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drawings/drawing2.xml" ContentType="application/vnd.openxmlformats-officedocument.drawing+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ctrlProps/ctrlProp26.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924" codeName="{E757BCB4-07E6-AE0B-56E0-F0EEF7A6E26C}"/>
  <workbookPr filterPrivacy="1" codeName="ThisWorkbook" defaultThemeVersion="124226"/>
  <xr:revisionPtr revIDLastSave="0" documentId="13_ncr:1_{BE12591B-495D-4C1D-8BF9-8377365E3DFF}" xr6:coauthVersionLast="47" xr6:coauthVersionMax="47" xr10:uidLastSave="{00000000-0000-0000-0000-000000000000}"/>
  <workbookProtection workbookAlgorithmName="SHA-512" workbookHashValue="jdGh6mvRcdOIEcSPZvNWIVkpePpCVREvrTavUNu4PVFR5LVRQGOGNEpXJYcW5F+TdvN5xDj3DFubetDgqLua1g==" workbookSaltValue="mIX/Ocb2+aHqpxjfp1whDg==" workbookSpinCount="100000" lockStructure="1"/>
  <bookViews>
    <workbookView xWindow="-120" yWindow="-120" windowWidth="29040" windowHeight="15840" tabRatio="911" activeTab="6" xr2:uid="{00000000-000D-0000-FFFF-FFFF00000000}"/>
  </bookViews>
  <sheets>
    <sheet name="Plan Selection" sheetId="98" r:id="rId1"/>
    <sheet name="General Instructions" sheetId="18" r:id="rId2"/>
    <sheet name="Index" sheetId="97" r:id="rId3"/>
    <sheet name="Changes" sheetId="95" r:id="rId4"/>
    <sheet name="Jurat" sheetId="26" r:id="rId5"/>
    <sheet name="MMA Rev-Exp Instructions" sheetId="11" r:id="rId6"/>
    <sheet name="MMA Rev-Exp Summary" sheetId="9" r:id="rId7"/>
    <sheet name="MMA Rev-Exp Region 1" sheetId="4" r:id="rId8"/>
    <sheet name="MMA Rev-Exp Region 2" sheetId="27" r:id="rId9"/>
    <sheet name="MMA Rev-Exp Region 3" sheetId="28" state="hidden" r:id="rId10"/>
    <sheet name="MMA Rev-Exp Region 4" sheetId="29" state="hidden" r:id="rId11"/>
    <sheet name="MMA Rev-Exp Region 5" sheetId="30" r:id="rId12"/>
    <sheet name="MMA Rev-Exp Region 6" sheetId="34" r:id="rId13"/>
    <sheet name="MMA Rev-Exp Region 7" sheetId="35" r:id="rId14"/>
    <sheet name="MMA Rev-Exp Region 8" sheetId="36" state="hidden" r:id="rId15"/>
    <sheet name="MMA Rev-Exp Region 9" sheetId="31" r:id="rId16"/>
    <sheet name="MMA Rev-Exp Region 10" sheetId="32" r:id="rId17"/>
    <sheet name="MMA Rev-Exp Region 11" sheetId="33" r:id="rId18"/>
    <sheet name="MMA Subcap Summary" sheetId="12" r:id="rId19"/>
    <sheet name="MMA Exp Benefits" sheetId="101" r:id="rId20"/>
    <sheet name="MMA Related-Party Summary" sheetId="13" r:id="rId21"/>
    <sheet name="MPIP Summary" sheetId="115" r:id="rId22"/>
    <sheet name="LTC Rev-Exp Instructions" sheetId="19" r:id="rId23"/>
    <sheet name="LTC Rev-Exp Summary" sheetId="22"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r:id="rId29"/>
    <sheet name="LTC Rev-Exp Region 6" sheetId="64" r:id="rId30"/>
    <sheet name="LTC Rev-Exp Region 7" sheetId="65" r:id="rId31"/>
    <sheet name="LTC Rev-Exp Region 8" sheetId="66" state="hidden" r:id="rId32"/>
    <sheet name="LTC Rev-Exp Region 9" sheetId="67" state="hidden" r:id="rId33"/>
    <sheet name="LTC Rev-Exp Region 10" sheetId="68" r:id="rId34"/>
    <sheet name="LTC Rev-Exp Region 11" sheetId="69" r:id="rId35"/>
    <sheet name="LTC Subcap Summary" sheetId="24" r:id="rId36"/>
    <sheet name="LTC Exp Benefits" sheetId="102" r:id="rId37"/>
    <sheet name="LTC Related-Party Summary" sheetId="25" r:id="rId38"/>
    <sheet name="ASR Instructions" sheetId="17" r:id="rId39"/>
    <sheet name="ASR Exhibit" sheetId="16" r:id="rId40"/>
    <sheet name="ASR Admin Max" sheetId="119" r:id="rId41"/>
    <sheet name="ASR Admin Max -Period 2" sheetId="122" r:id="rId42"/>
    <sheet name="MLR Instructions" sheetId="120" r:id="rId43"/>
    <sheet name="MLR Exhibit" sheetId="121" r:id="rId44"/>
    <sheet name="Notes" sheetId="14" r:id="rId45"/>
    <sheet name="Encounter Instructions" sheetId="123" r:id="rId46"/>
    <sheet name="MMA &amp; LTC Encounter" sheetId="124" r:id="rId47"/>
    <sheet name="Data Validation" sheetId="117" r:id="rId48"/>
    <sheet name="Data Calc Input" sheetId="107" r:id="rId49"/>
    <sheet name="Transaction Mapping" sheetId="108" r:id="rId50"/>
    <sheet name="MMA Data" sheetId="109" r:id="rId51"/>
    <sheet name="MMA Ratio" sheetId="110" r:id="rId52"/>
    <sheet name="LTC Data" sheetId="112" r:id="rId53"/>
    <sheet name="LTC Ratio" sheetId="113" r:id="rId54"/>
    <sheet name="Drop-down Lists" sheetId="100" r:id="rId55"/>
  </sheets>
  <functionGroups builtInGroupCount="19"/>
  <externalReferences>
    <externalReference r:id="rId56"/>
    <externalReference r:id="rId57"/>
    <externalReference r:id="rId58"/>
  </externalReferences>
  <definedNames>
    <definedName name="_xlnm._FilterDatabase" localSheetId="50" hidden="1">'MMA Data'!$A$1:$AC$4381</definedName>
    <definedName name="dental_contract">'[1]Data Calc Input'!$D$9</definedName>
    <definedName name="DropDown">'LTC Related-Party Summary'!$E$10</definedName>
    <definedName name="DropDown_AdminMax" localSheetId="40">'Drop-down Lists'!$D$6:$D$11</definedName>
    <definedName name="DropDown_AdminMax" localSheetId="41">'Drop-down Lists'!$D$6:$D$11</definedName>
    <definedName name="DropDown1">'MMA Related-Party Summary'!$E$10</definedName>
    <definedName name="file_date" localSheetId="47">'[2]Data Calc Input'!$D$7</definedName>
    <definedName name="file_date" localSheetId="43">'[3]Data Calc Input'!$D$7</definedName>
    <definedName name="file_date" localSheetId="42">'[1]Data Calc Input'!$D$7</definedName>
    <definedName name="file_date">'Data Calc Input'!$D$7</definedName>
    <definedName name="file_name" localSheetId="47">'[2]Data Calc Input'!$D$6</definedName>
    <definedName name="file_name" localSheetId="43">'[3]Data Calc Input'!$D$6</definedName>
    <definedName name="file_name" localSheetId="42">'[1]Data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4">'Drop-down Lists'!$A$5:$A$9</definedName>
    <definedName name="number_of_quarters">'Data Calc Input'!$D$17</definedName>
    <definedName name="number_of_regions">'Data Calc Input'!$D$18</definedName>
    <definedName name="Payment_Methodology">'Drop-down Lists'!$A$5:$A$9</definedName>
    <definedName name="plan_id" localSheetId="47">'[2]Data Calc Input'!$D$11</definedName>
    <definedName name="plan_id" localSheetId="43">'[3]Data Calc Input'!$D$11</definedName>
    <definedName name="plan_id" localSheetId="42">'[1]Data Calc Input'!$D$10</definedName>
    <definedName name="plan_id">'Data Calc Input'!$D$11</definedName>
    <definedName name="plan_name" localSheetId="47">'[2]Data Calc Input'!$D$12</definedName>
    <definedName name="plan_name" localSheetId="43">'[3]Data Calc Input'!$D$12</definedName>
    <definedName name="plan_name" localSheetId="42">'[1]Data Calc Input'!$D$11</definedName>
    <definedName name="plan_name">'Data Calc Input'!$D$12</definedName>
    <definedName name="_xlnm.Print_Area" localSheetId="38">'ASR Instructions'!$A$1:$C$48</definedName>
    <definedName name="_xlnm.Print_Area" localSheetId="3">Changes!$A$1:$E$141</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Instructions'!$A$1:$D$121</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3">'MLR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7">'[2]Data Calc Input'!$D$14</definedName>
    <definedName name="reporting_quarter" localSheetId="43">'[3]Data Calc Input'!$D$14</definedName>
    <definedName name="reporting_quarter" localSheetId="42">'[1]Data Calc Input'!$D$13</definedName>
    <definedName name="reporting_quarter">'Data Calc Input'!$D$14</definedName>
    <definedName name="reporting_year" localSheetId="47">'[2]Data Calc Input'!$D$13</definedName>
    <definedName name="reporting_year" localSheetId="43">'[3]Data Calc Input'!$D$13</definedName>
    <definedName name="reporting_year" localSheetId="42">'[1]Data Calc Input'!$D$12</definedName>
    <definedName name="reporting_year">'Data Calc Input'!$D$13</definedName>
    <definedName name="status" localSheetId="47">'[2]Data Calc Input'!$D$8</definedName>
    <definedName name="status" localSheetId="43">'[3]Data Calc Input'!$D$8</definedName>
    <definedName name="status" localSheetId="42">'[1]Data Calc Input'!$D$8</definedName>
    <definedName name="status">'Data Calc Input'!$D$8</definedName>
    <definedName name="V">'[1]Data Calc Input'!$D$11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66" i="14" l="1"/>
  <c r="H66" i="14" s="1"/>
  <c r="C66" i="14"/>
  <c r="H55" i="14"/>
  <c r="H56" i="14"/>
  <c r="H57" i="14"/>
  <c r="H58" i="14"/>
  <c r="H59" i="14"/>
  <c r="H60" i="14"/>
  <c r="H61" i="14"/>
  <c r="H62" i="14"/>
  <c r="H63" i="14"/>
  <c r="Y80" i="27" l="1"/>
  <c r="H48" i="14"/>
  <c r="H49" i="14"/>
  <c r="H50" i="14"/>
  <c r="H51" i="14"/>
  <c r="H52" i="14"/>
  <c r="H53" i="14"/>
  <c r="H54" i="14"/>
  <c r="S10" i="102" l="1"/>
  <c r="O10" i="102"/>
  <c r="K10" i="102"/>
  <c r="G10" i="102"/>
  <c r="F66" i="14" l="1"/>
  <c r="E66" i="14"/>
  <c r="D66" i="14"/>
  <c r="G90" i="14"/>
  <c r="F90" i="14"/>
  <c r="E90" i="14"/>
  <c r="D90" i="14"/>
  <c r="C90" i="14"/>
  <c r="G102" i="14"/>
  <c r="F102" i="14"/>
  <c r="E102" i="14"/>
  <c r="D102" i="14"/>
  <c r="C102" i="14"/>
  <c r="AN12" i="33" l="1"/>
  <c r="P12" i="33"/>
  <c r="AB12" i="33"/>
  <c r="AN12" i="32"/>
  <c r="AB12" i="32"/>
  <c r="P12" i="32"/>
  <c r="AN12" i="35"/>
  <c r="AB12" i="35"/>
  <c r="P12" i="35"/>
  <c r="AN12" i="34"/>
  <c r="P12" i="34"/>
  <c r="AB12" i="34"/>
  <c r="AB11" i="33" l="1"/>
  <c r="P11" i="33"/>
  <c r="AN11" i="32"/>
  <c r="AB11" i="32"/>
  <c r="P11" i="32"/>
  <c r="AN11" i="31"/>
  <c r="AB11" i="31"/>
  <c r="P11" i="31"/>
  <c r="AB11" i="35"/>
  <c r="P11" i="35"/>
  <c r="AB11" i="34"/>
  <c r="P11" i="34"/>
  <c r="AB11" i="30"/>
  <c r="P11" i="30"/>
  <c r="AN11" i="27"/>
  <c r="AB11" i="27"/>
  <c r="P11" i="27"/>
  <c r="AB9" i="33"/>
  <c r="P9" i="33"/>
  <c r="AN9" i="32"/>
  <c r="AB9" i="32"/>
  <c r="P9" i="32"/>
  <c r="D9" i="32"/>
  <c r="AN9" i="31"/>
  <c r="AB9" i="31"/>
  <c r="P9" i="31"/>
  <c r="D9" i="31"/>
  <c r="AB9" i="35"/>
  <c r="P9" i="35"/>
  <c r="AB9" i="34"/>
  <c r="P9" i="34"/>
  <c r="D9" i="34"/>
  <c r="AB9" i="30"/>
  <c r="P9" i="30"/>
  <c r="D9" i="30"/>
  <c r="AN9" i="27"/>
  <c r="AB9" i="27"/>
  <c r="P9" i="27"/>
  <c r="D9" i="35" l="1"/>
  <c r="D9" i="27"/>
  <c r="D9" i="33" l="1"/>
  <c r="F37" i="121" l="1"/>
  <c r="H95" i="14" l="1"/>
  <c r="H94" i="14"/>
  <c r="H98" i="14"/>
  <c r="H97" i="14"/>
  <c r="H78" i="14"/>
  <c r="H77" i="14"/>
  <c r="H76" i="14"/>
  <c r="H75" i="14"/>
  <c r="H74" i="14"/>
  <c r="H83" i="14"/>
  <c r="H82" i="14"/>
  <c r="H81" i="14"/>
  <c r="H80" i="14"/>
  <c r="H79" i="14"/>
  <c r="H32" i="14"/>
  <c r="H31" i="14"/>
  <c r="H30" i="14"/>
  <c r="H29" i="14"/>
  <c r="H40" i="14"/>
  <c r="H39" i="14"/>
  <c r="H38" i="14"/>
  <c r="H37" i="14"/>
  <c r="H36" i="14"/>
  <c r="H35" i="14"/>
  <c r="H34" i="14"/>
  <c r="H33" i="14"/>
  <c r="H44" i="14"/>
  <c r="H43" i="14"/>
  <c r="H42" i="14"/>
  <c r="H41" i="14"/>
  <c r="H46" i="14"/>
  <c r="H45" i="14"/>
  <c r="H12" i="14"/>
  <c r="H11" i="14"/>
  <c r="H10" i="14"/>
  <c r="H9" i="14"/>
  <c r="H8" i="14"/>
  <c r="H17" i="14"/>
  <c r="H16" i="14"/>
  <c r="H15" i="14"/>
  <c r="H14" i="14"/>
  <c r="H13" i="14"/>
  <c r="C5" i="25"/>
  <c r="C4" i="25"/>
  <c r="A28" i="117" l="1"/>
  <c r="A29" i="117"/>
  <c r="A30" i="117"/>
  <c r="A31" i="117"/>
  <c r="A32" i="117"/>
  <c r="A33" i="117"/>
  <c r="A34" i="117"/>
  <c r="A35" i="117"/>
  <c r="A36" i="117"/>
  <c r="A37" i="117"/>
  <c r="A43" i="117"/>
  <c r="A44" i="117"/>
  <c r="A45" i="117"/>
  <c r="A46" i="117"/>
  <c r="A47" i="117"/>
  <c r="A48" i="117"/>
  <c r="A49" i="117"/>
  <c r="A50" i="117"/>
  <c r="A51" i="117"/>
  <c r="A52" i="117"/>
  <c r="A58" i="117"/>
  <c r="A59" i="117"/>
  <c r="A60" i="117"/>
  <c r="A61" i="117"/>
  <c r="A62" i="117"/>
  <c r="A63" i="117"/>
  <c r="A64" i="117"/>
  <c r="A65" i="117"/>
  <c r="A66" i="117"/>
  <c r="A67" i="117"/>
  <c r="M18" i="124" l="1"/>
  <c r="L29" i="117"/>
  <c r="G34" i="117"/>
  <c r="E50" i="117"/>
  <c r="L31" i="117"/>
  <c r="G49" i="117"/>
  <c r="L30" i="117"/>
  <c r="M30" i="117"/>
  <c r="E60" i="117"/>
  <c r="G44" i="117"/>
  <c r="L43" i="117"/>
  <c r="E36" i="117"/>
  <c r="D30" i="117"/>
  <c r="D32" i="117"/>
  <c r="D48" i="117"/>
  <c r="F30" i="117"/>
  <c r="K32" i="117"/>
  <c r="L42" i="117"/>
  <c r="L37" i="117"/>
  <c r="M37" i="117"/>
  <c r="G64" i="117"/>
  <c r="F33" i="117"/>
  <c r="L49" i="117"/>
  <c r="M28" i="117"/>
  <c r="G31" i="117"/>
  <c r="D34" i="117"/>
  <c r="L28" i="117"/>
  <c r="D47" i="117"/>
  <c r="E45" i="117"/>
  <c r="L44" i="117"/>
  <c r="K42" i="117"/>
  <c r="F60" i="117"/>
  <c r="E43" i="117"/>
  <c r="G59" i="117"/>
  <c r="D59" i="117"/>
  <c r="F34" i="117"/>
  <c r="M36" i="117"/>
  <c r="L32" i="117"/>
  <c r="G30" i="117"/>
  <c r="E64" i="117"/>
  <c r="F49" i="117"/>
  <c r="G60" i="117"/>
  <c r="M29" i="117"/>
  <c r="M45" i="117"/>
  <c r="M32" i="117"/>
  <c r="L34" i="117"/>
  <c r="E47" i="117"/>
  <c r="F59" i="117"/>
  <c r="D45" i="117"/>
  <c r="K34" i="117"/>
  <c r="K43" i="117"/>
  <c r="K27" i="117"/>
  <c r="L50" i="117"/>
  <c r="L33" i="117"/>
  <c r="D36" i="117"/>
  <c r="K33" i="117"/>
  <c r="M43" i="117"/>
  <c r="K29" i="117"/>
  <c r="E37" i="117"/>
  <c r="E31" i="117"/>
  <c r="K45" i="117"/>
  <c r="F50" i="117"/>
  <c r="D46" i="117"/>
  <c r="K49" i="117"/>
  <c r="E59" i="117"/>
  <c r="G50" i="117"/>
  <c r="F32" i="117"/>
  <c r="E27" i="117"/>
  <c r="G45" i="117"/>
  <c r="G29" i="117"/>
  <c r="D52" i="117"/>
  <c r="F43" i="117"/>
  <c r="D64" i="117"/>
  <c r="M35" i="117"/>
  <c r="D44" i="117"/>
  <c r="K35" i="117"/>
  <c r="K36" i="117"/>
  <c r="F45" i="117"/>
  <c r="E29" i="117"/>
  <c r="M44" i="117"/>
  <c r="E30" i="117"/>
  <c r="L35" i="117"/>
  <c r="E51" i="117"/>
  <c r="G35" i="117"/>
  <c r="G51" i="117"/>
  <c r="E35" i="117"/>
  <c r="G32" i="117"/>
  <c r="E33" i="117"/>
  <c r="E28" i="117"/>
  <c r="F51" i="117"/>
  <c r="F52" i="117"/>
  <c r="F37" i="117"/>
  <c r="G28" i="117"/>
  <c r="G33" i="117"/>
  <c r="G27" i="117"/>
  <c r="D51" i="117"/>
  <c r="F48" i="117"/>
  <c r="F27" i="117"/>
  <c r="F46" i="117"/>
  <c r="F64" i="117"/>
  <c r="D33" i="117"/>
  <c r="F29" i="117"/>
  <c r="K31" i="117"/>
  <c r="M34" i="117"/>
  <c r="E44" i="117"/>
  <c r="K30" i="117"/>
  <c r="L36" i="117"/>
  <c r="F47" i="117"/>
  <c r="F36" i="117"/>
  <c r="G43" i="117"/>
  <c r="E48" i="117"/>
  <c r="D29" i="117"/>
  <c r="E32" i="117"/>
  <c r="F28" i="117"/>
  <c r="D60" i="117"/>
  <c r="D49" i="117"/>
  <c r="M33" i="117"/>
  <c r="E46" i="117"/>
  <c r="E52" i="117"/>
  <c r="E49" i="117"/>
  <c r="K44" i="117"/>
  <c r="D43" i="117"/>
  <c r="M27" i="117"/>
  <c r="M42" i="117"/>
  <c r="L27" i="117"/>
  <c r="L45" i="117"/>
  <c r="F44" i="117"/>
  <c r="F35" i="117"/>
  <c r="D37" i="117"/>
  <c r="M31" i="117"/>
  <c r="F31" i="117"/>
  <c r="G36" i="117"/>
  <c r="K50" i="117"/>
  <c r="K37" i="117"/>
  <c r="E34" i="117"/>
  <c r="M49" i="117"/>
  <c r="D35" i="117"/>
  <c r="K28" i="117"/>
  <c r="G37" i="117"/>
  <c r="M50" i="117"/>
  <c r="J12" i="124" l="1"/>
  <c r="N51" i="124" l="1"/>
  <c r="L51" i="124"/>
  <c r="K51" i="124"/>
  <c r="I51" i="124"/>
  <c r="G51" i="124"/>
  <c r="D51" i="124"/>
  <c r="N42" i="124"/>
  <c r="L42" i="124"/>
  <c r="K42" i="124"/>
  <c r="I42" i="124"/>
  <c r="G42" i="124"/>
  <c r="D42" i="124"/>
  <c r="N30" i="124"/>
  <c r="L30" i="124"/>
  <c r="K30" i="124"/>
  <c r="I30" i="124"/>
  <c r="G30" i="124"/>
  <c r="D30" i="124"/>
  <c r="I15" i="124"/>
  <c r="K15" i="124"/>
  <c r="G19" i="124"/>
  <c r="N19" i="124"/>
  <c r="L19" i="124"/>
  <c r="I19" i="124"/>
  <c r="K19" i="124"/>
  <c r="N15" i="124"/>
  <c r="L15" i="124"/>
  <c r="G15" i="124"/>
  <c r="D15" i="124"/>
  <c r="D19" i="124"/>
  <c r="O19" i="124" l="1"/>
  <c r="J30" i="124"/>
  <c r="M19" i="124"/>
  <c r="N53" i="124"/>
  <c r="L53" i="124"/>
  <c r="M30" i="124"/>
  <c r="H51" i="124"/>
  <c r="J51" i="124"/>
  <c r="O30" i="124"/>
  <c r="M51" i="124"/>
  <c r="H19" i="124"/>
  <c r="O51" i="124"/>
  <c r="K32" i="124"/>
  <c r="I32" i="124"/>
  <c r="K53" i="124"/>
  <c r="M42" i="124"/>
  <c r="O42" i="124"/>
  <c r="D32" i="124"/>
  <c r="G53" i="124"/>
  <c r="D53" i="124"/>
  <c r="I53" i="124"/>
  <c r="H42" i="124"/>
  <c r="J42" i="124"/>
  <c r="M15" i="124"/>
  <c r="L32" i="124"/>
  <c r="G32" i="124"/>
  <c r="N32" i="124"/>
  <c r="H30" i="124"/>
  <c r="J19" i="124"/>
  <c r="H15" i="124"/>
  <c r="J15" i="124"/>
  <c r="O15" i="124"/>
  <c r="H12" i="124"/>
  <c r="O53" i="124" l="1"/>
  <c r="O52" i="124"/>
  <c r="O50" i="124"/>
  <c r="O49" i="124"/>
  <c r="O48" i="124"/>
  <c r="O47" i="124"/>
  <c r="O46" i="124"/>
  <c r="O45" i="124"/>
  <c r="O44" i="124"/>
  <c r="O43" i="124"/>
  <c r="O41" i="124"/>
  <c r="O40" i="124"/>
  <c r="O39" i="124"/>
  <c r="O32" i="124"/>
  <c r="O31" i="124"/>
  <c r="O29" i="124"/>
  <c r="O28" i="124"/>
  <c r="O27" i="124"/>
  <c r="O26" i="124"/>
  <c r="O25" i="124"/>
  <c r="O24" i="124"/>
  <c r="O23" i="124"/>
  <c r="O22" i="124"/>
  <c r="O21" i="124"/>
  <c r="O20" i="124"/>
  <c r="O18" i="124"/>
  <c r="O17" i="124"/>
  <c r="O16" i="124"/>
  <c r="O14" i="124"/>
  <c r="O13" i="124"/>
  <c r="O12" i="124"/>
  <c r="M53" i="124"/>
  <c r="M52" i="124"/>
  <c r="M50" i="124"/>
  <c r="M49" i="124"/>
  <c r="M48" i="124"/>
  <c r="M47" i="124"/>
  <c r="M46" i="124"/>
  <c r="M45" i="124"/>
  <c r="M44" i="124"/>
  <c r="M43" i="124"/>
  <c r="M41" i="124"/>
  <c r="M40" i="124"/>
  <c r="M39" i="124"/>
  <c r="M32" i="124"/>
  <c r="M31" i="124"/>
  <c r="M29" i="124"/>
  <c r="M28" i="124"/>
  <c r="M27" i="124"/>
  <c r="M26" i="124"/>
  <c r="M25" i="124"/>
  <c r="M24" i="124"/>
  <c r="M23" i="124"/>
  <c r="M22" i="124"/>
  <c r="M21" i="124"/>
  <c r="M20" i="124"/>
  <c r="M17" i="124"/>
  <c r="M16" i="124"/>
  <c r="M14" i="124"/>
  <c r="M13" i="124"/>
  <c r="M12" i="124"/>
  <c r="J32" i="124"/>
  <c r="J31" i="124"/>
  <c r="J29" i="124"/>
  <c r="J28" i="124"/>
  <c r="J27" i="124"/>
  <c r="J26" i="124"/>
  <c r="J25" i="124"/>
  <c r="J24" i="124"/>
  <c r="J23" i="124"/>
  <c r="J22" i="124"/>
  <c r="J21" i="124"/>
  <c r="J20" i="124"/>
  <c r="J18" i="124"/>
  <c r="J17" i="124"/>
  <c r="J16" i="124"/>
  <c r="J14" i="124"/>
  <c r="J13" i="124"/>
  <c r="J53" i="124"/>
  <c r="J52" i="124"/>
  <c r="J50" i="124"/>
  <c r="J49" i="124"/>
  <c r="J48" i="124"/>
  <c r="J47" i="124"/>
  <c r="J46" i="124"/>
  <c r="J45" i="124"/>
  <c r="J44" i="124"/>
  <c r="J43" i="124"/>
  <c r="J41" i="124"/>
  <c r="J40" i="124"/>
  <c r="J39" i="124"/>
  <c r="H39" i="124"/>
  <c r="H53" i="124"/>
  <c r="H52" i="124"/>
  <c r="H50" i="124"/>
  <c r="H49" i="124"/>
  <c r="H48" i="124"/>
  <c r="H47" i="124"/>
  <c r="H46" i="124"/>
  <c r="H45" i="124"/>
  <c r="H44" i="124"/>
  <c r="H43" i="124"/>
  <c r="H41" i="124"/>
  <c r="H40" i="124"/>
  <c r="H32" i="124"/>
  <c r="H31" i="124"/>
  <c r="H29" i="124"/>
  <c r="H28" i="124"/>
  <c r="H27" i="124"/>
  <c r="H26" i="124"/>
  <c r="H25" i="124"/>
  <c r="H24" i="124"/>
  <c r="H23" i="124"/>
  <c r="H22" i="124"/>
  <c r="H21" i="124"/>
  <c r="H20" i="124"/>
  <c r="H18" i="124"/>
  <c r="H17" i="124"/>
  <c r="H16" i="124"/>
  <c r="H14" i="124"/>
  <c r="H13" i="124"/>
  <c r="E29" i="119" l="1"/>
  <c r="P181" i="113" l="1"/>
  <c r="F181" i="113"/>
  <c r="E181" i="113"/>
  <c r="B181" i="113"/>
  <c r="P180" i="113"/>
  <c r="E180" i="113"/>
  <c r="B180" i="113"/>
  <c r="P179" i="113"/>
  <c r="E179" i="113"/>
  <c r="B179" i="113"/>
  <c r="P178" i="113"/>
  <c r="E178" i="113"/>
  <c r="B178" i="113"/>
  <c r="P177" i="113"/>
  <c r="E177" i="113"/>
  <c r="B177" i="113"/>
  <c r="P176" i="113"/>
  <c r="F176" i="113"/>
  <c r="E176" i="113"/>
  <c r="B176" i="113"/>
  <c r="P175" i="113"/>
  <c r="E175" i="113"/>
  <c r="B175" i="113"/>
  <c r="P174" i="113"/>
  <c r="E174" i="113"/>
  <c r="B174" i="113"/>
  <c r="P173" i="113"/>
  <c r="E173" i="113"/>
  <c r="B173" i="113"/>
  <c r="P172" i="113"/>
  <c r="E172" i="113"/>
  <c r="B172" i="113"/>
  <c r="P171" i="113"/>
  <c r="F171" i="113"/>
  <c r="E171" i="113"/>
  <c r="B171" i="113"/>
  <c r="P170" i="113"/>
  <c r="E170" i="113"/>
  <c r="B170" i="113"/>
  <c r="P169" i="113"/>
  <c r="E169" i="113"/>
  <c r="B169" i="113"/>
  <c r="P168" i="113"/>
  <c r="E168" i="113"/>
  <c r="B168" i="113"/>
  <c r="P167" i="113"/>
  <c r="E167" i="113"/>
  <c r="B167" i="113"/>
  <c r="P166" i="113"/>
  <c r="F166" i="113"/>
  <c r="E166" i="113"/>
  <c r="B166" i="113"/>
  <c r="P165" i="113"/>
  <c r="E165" i="113"/>
  <c r="B165" i="113"/>
  <c r="P164" i="113"/>
  <c r="E164" i="113"/>
  <c r="B164" i="113"/>
  <c r="P163" i="113"/>
  <c r="E163" i="113"/>
  <c r="B163" i="113"/>
  <c r="P162" i="113"/>
  <c r="E162" i="113"/>
  <c r="B162" i="113"/>
  <c r="P161" i="113"/>
  <c r="F161" i="113"/>
  <c r="E161" i="113"/>
  <c r="B161" i="113"/>
  <c r="P160" i="113"/>
  <c r="E160" i="113"/>
  <c r="B160" i="113"/>
  <c r="P159" i="113"/>
  <c r="E159" i="113"/>
  <c r="B159" i="113"/>
  <c r="P158" i="113"/>
  <c r="E158" i="113"/>
  <c r="B158" i="113"/>
  <c r="P157" i="113"/>
  <c r="E157" i="113"/>
  <c r="B157" i="113"/>
  <c r="P156" i="113"/>
  <c r="F156" i="113"/>
  <c r="E156" i="113"/>
  <c r="B156" i="113"/>
  <c r="P155" i="113"/>
  <c r="E155" i="113"/>
  <c r="B155" i="113"/>
  <c r="P154" i="113"/>
  <c r="E154" i="113"/>
  <c r="B154" i="113"/>
  <c r="P153" i="113"/>
  <c r="E153" i="113"/>
  <c r="B153" i="113"/>
  <c r="P152" i="113"/>
  <c r="E152" i="113"/>
  <c r="B152" i="113"/>
  <c r="P151" i="113"/>
  <c r="F151" i="113"/>
  <c r="E151" i="113"/>
  <c r="B151" i="113"/>
  <c r="P150" i="113"/>
  <c r="E150" i="113"/>
  <c r="B150" i="113"/>
  <c r="P149" i="113"/>
  <c r="E149" i="113"/>
  <c r="B149" i="113"/>
  <c r="P148" i="113"/>
  <c r="E148" i="113"/>
  <c r="B148" i="113"/>
  <c r="P147" i="113"/>
  <c r="E147" i="113"/>
  <c r="B147" i="113"/>
  <c r="P146" i="113"/>
  <c r="F146" i="113"/>
  <c r="E146" i="113"/>
  <c r="B146" i="113"/>
  <c r="P145" i="113"/>
  <c r="E145" i="113"/>
  <c r="B145" i="113"/>
  <c r="P144" i="113"/>
  <c r="E144" i="113"/>
  <c r="B144" i="113"/>
  <c r="P143" i="113"/>
  <c r="E143" i="113"/>
  <c r="B143" i="113"/>
  <c r="P142" i="113"/>
  <c r="E142" i="113"/>
  <c r="B142" i="113"/>
  <c r="P141" i="113"/>
  <c r="F141" i="113"/>
  <c r="E141" i="113"/>
  <c r="B141" i="113"/>
  <c r="P140" i="113"/>
  <c r="E140" i="113"/>
  <c r="B140" i="113"/>
  <c r="P139" i="113"/>
  <c r="E139" i="113"/>
  <c r="B139" i="113"/>
  <c r="P138" i="113"/>
  <c r="E138" i="113"/>
  <c r="B138" i="113"/>
  <c r="P137" i="113"/>
  <c r="E137" i="113"/>
  <c r="B137" i="113"/>
  <c r="P136" i="113"/>
  <c r="F136" i="113"/>
  <c r="E136" i="113"/>
  <c r="B136" i="113"/>
  <c r="P135" i="113"/>
  <c r="E135" i="113"/>
  <c r="B135" i="113"/>
  <c r="P134" i="113"/>
  <c r="E134" i="113"/>
  <c r="B134" i="113"/>
  <c r="P133" i="113"/>
  <c r="E133" i="113"/>
  <c r="B133" i="113"/>
  <c r="P132" i="113"/>
  <c r="E132" i="113"/>
  <c r="B132" i="113"/>
  <c r="P131" i="113"/>
  <c r="F131" i="113"/>
  <c r="E131" i="113"/>
  <c r="B131" i="113"/>
  <c r="P130" i="113"/>
  <c r="E130" i="113"/>
  <c r="B130" i="113"/>
  <c r="P129" i="113"/>
  <c r="E129" i="113"/>
  <c r="B129" i="113"/>
  <c r="P128" i="113"/>
  <c r="E128" i="113"/>
  <c r="B128" i="113"/>
  <c r="P127" i="113"/>
  <c r="E127" i="113"/>
  <c r="B127" i="113"/>
  <c r="P126" i="113"/>
  <c r="F126" i="113"/>
  <c r="E126" i="113"/>
  <c r="B126" i="113"/>
  <c r="P125" i="113"/>
  <c r="E125" i="113"/>
  <c r="B125" i="113"/>
  <c r="P124" i="113"/>
  <c r="E124" i="113"/>
  <c r="B124" i="113"/>
  <c r="P123" i="113"/>
  <c r="E123" i="113"/>
  <c r="B123" i="113"/>
  <c r="P122" i="113"/>
  <c r="E122" i="113"/>
  <c r="B122" i="113"/>
  <c r="P121" i="113"/>
  <c r="F121" i="113"/>
  <c r="E121" i="113"/>
  <c r="B121" i="113"/>
  <c r="P120" i="113"/>
  <c r="E120" i="113"/>
  <c r="B120" i="113"/>
  <c r="P119" i="113"/>
  <c r="E119" i="113"/>
  <c r="B119" i="113"/>
  <c r="P118" i="113"/>
  <c r="E118" i="113"/>
  <c r="B118" i="113"/>
  <c r="P117" i="113"/>
  <c r="E117" i="113"/>
  <c r="B117" i="113"/>
  <c r="P116" i="113"/>
  <c r="F116" i="113"/>
  <c r="E116" i="113"/>
  <c r="B116" i="113"/>
  <c r="P115" i="113"/>
  <c r="E115" i="113"/>
  <c r="B115" i="113"/>
  <c r="P114" i="113"/>
  <c r="E114" i="113"/>
  <c r="B114" i="113"/>
  <c r="P113" i="113"/>
  <c r="E113" i="113"/>
  <c r="B113" i="113"/>
  <c r="P112" i="113"/>
  <c r="E112" i="113"/>
  <c r="B112" i="113"/>
  <c r="P111" i="113"/>
  <c r="F111" i="113"/>
  <c r="E111" i="113"/>
  <c r="B111" i="113"/>
  <c r="P110" i="113"/>
  <c r="E110" i="113"/>
  <c r="B110" i="113"/>
  <c r="P109" i="113"/>
  <c r="E109" i="113"/>
  <c r="B109" i="113"/>
  <c r="P108" i="113"/>
  <c r="E108" i="113"/>
  <c r="B108" i="113"/>
  <c r="P107" i="113"/>
  <c r="E107" i="113"/>
  <c r="B107" i="113"/>
  <c r="P106" i="113"/>
  <c r="F106" i="113"/>
  <c r="E106" i="113"/>
  <c r="B106" i="113"/>
  <c r="P105" i="113"/>
  <c r="E105" i="113"/>
  <c r="B105" i="113"/>
  <c r="P104" i="113"/>
  <c r="E104" i="113"/>
  <c r="B104" i="113"/>
  <c r="P103" i="113"/>
  <c r="E103" i="113"/>
  <c r="B103" i="113"/>
  <c r="P102" i="113"/>
  <c r="E102" i="113"/>
  <c r="B102" i="113"/>
  <c r="P101" i="113"/>
  <c r="F101" i="113"/>
  <c r="E101" i="113"/>
  <c r="B101" i="113"/>
  <c r="P100" i="113"/>
  <c r="E100" i="113"/>
  <c r="B100" i="113"/>
  <c r="P99" i="113"/>
  <c r="E99" i="113"/>
  <c r="B99" i="113"/>
  <c r="P98" i="113"/>
  <c r="E98" i="113"/>
  <c r="B98" i="113"/>
  <c r="P97" i="113"/>
  <c r="E97" i="113"/>
  <c r="B97" i="113"/>
  <c r="P96" i="113"/>
  <c r="F96" i="113"/>
  <c r="E96" i="113"/>
  <c r="B96" i="113"/>
  <c r="P95" i="113"/>
  <c r="E95" i="113"/>
  <c r="B95" i="113"/>
  <c r="P94" i="113"/>
  <c r="E94" i="113"/>
  <c r="B94" i="113"/>
  <c r="P93" i="113"/>
  <c r="E93" i="113"/>
  <c r="B93" i="113"/>
  <c r="P92" i="113"/>
  <c r="E92" i="113"/>
  <c r="B92" i="113"/>
  <c r="P91" i="113"/>
  <c r="F91" i="113"/>
  <c r="E91" i="113"/>
  <c r="B91" i="113"/>
  <c r="P90" i="113"/>
  <c r="E90" i="113"/>
  <c r="B90" i="113"/>
  <c r="P89" i="113"/>
  <c r="E89" i="113"/>
  <c r="B89" i="113"/>
  <c r="P88" i="113"/>
  <c r="E88" i="113"/>
  <c r="B88" i="113"/>
  <c r="P87" i="113"/>
  <c r="E87" i="113"/>
  <c r="B87" i="113"/>
  <c r="P86" i="113"/>
  <c r="F86" i="113"/>
  <c r="E86" i="113"/>
  <c r="B86" i="113"/>
  <c r="P85" i="113"/>
  <c r="E85" i="113"/>
  <c r="B85" i="113"/>
  <c r="P84" i="113"/>
  <c r="E84" i="113"/>
  <c r="B84" i="113"/>
  <c r="P83" i="113"/>
  <c r="E83" i="113"/>
  <c r="B83" i="113"/>
  <c r="P82" i="113"/>
  <c r="E82" i="113"/>
  <c r="B82" i="113"/>
  <c r="P81" i="113"/>
  <c r="F81" i="113"/>
  <c r="E81" i="113"/>
  <c r="B81" i="113"/>
  <c r="P80" i="113"/>
  <c r="E80" i="113"/>
  <c r="B80" i="113"/>
  <c r="P79" i="113"/>
  <c r="E79" i="113"/>
  <c r="B79" i="113"/>
  <c r="P78" i="113"/>
  <c r="E78" i="113"/>
  <c r="B78" i="113"/>
  <c r="P77" i="113"/>
  <c r="E77" i="113"/>
  <c r="B77" i="113"/>
  <c r="P76" i="113"/>
  <c r="F76" i="113"/>
  <c r="E76" i="113"/>
  <c r="B76" i="113"/>
  <c r="P75" i="113"/>
  <c r="E75" i="113"/>
  <c r="B75" i="113"/>
  <c r="P74" i="113"/>
  <c r="E74" i="113"/>
  <c r="B74" i="113"/>
  <c r="P73" i="113"/>
  <c r="E73" i="113"/>
  <c r="B73" i="113"/>
  <c r="P72" i="113"/>
  <c r="E72" i="113"/>
  <c r="B72" i="113"/>
  <c r="P71" i="113"/>
  <c r="F71" i="113"/>
  <c r="E71" i="113"/>
  <c r="B71" i="113"/>
  <c r="P70" i="113"/>
  <c r="E70" i="113"/>
  <c r="B70" i="113"/>
  <c r="P69" i="113"/>
  <c r="E69" i="113"/>
  <c r="B69" i="113"/>
  <c r="P68" i="113"/>
  <c r="E68" i="113"/>
  <c r="B68" i="113"/>
  <c r="P67" i="113"/>
  <c r="E67" i="113"/>
  <c r="B67" i="113"/>
  <c r="P66" i="113"/>
  <c r="F66" i="113"/>
  <c r="E66" i="113"/>
  <c r="B66" i="113"/>
  <c r="P65" i="113"/>
  <c r="E65" i="113"/>
  <c r="B65" i="113"/>
  <c r="P64" i="113"/>
  <c r="E64" i="113"/>
  <c r="B64" i="113"/>
  <c r="P63" i="113"/>
  <c r="E63" i="113"/>
  <c r="B63" i="113"/>
  <c r="P62" i="113"/>
  <c r="E62" i="113"/>
  <c r="B62" i="113"/>
  <c r="P61" i="113"/>
  <c r="F61" i="113"/>
  <c r="E61" i="113"/>
  <c r="B61" i="113"/>
  <c r="P60" i="113"/>
  <c r="E60" i="113"/>
  <c r="B60" i="113"/>
  <c r="P59" i="113"/>
  <c r="E59" i="113"/>
  <c r="B59" i="113"/>
  <c r="P58" i="113"/>
  <c r="E58" i="113"/>
  <c r="B58" i="113"/>
  <c r="P57" i="113"/>
  <c r="E57" i="113"/>
  <c r="B57" i="113"/>
  <c r="P56" i="113"/>
  <c r="F56" i="113"/>
  <c r="E56" i="113"/>
  <c r="B56" i="113"/>
  <c r="P55" i="113"/>
  <c r="E55" i="113"/>
  <c r="B55" i="113"/>
  <c r="P54" i="113"/>
  <c r="E54" i="113"/>
  <c r="B54" i="113"/>
  <c r="P53" i="113"/>
  <c r="E53" i="113"/>
  <c r="B53" i="113"/>
  <c r="P52" i="113"/>
  <c r="E52" i="113"/>
  <c r="B52" i="113"/>
  <c r="P51" i="113"/>
  <c r="F51" i="113"/>
  <c r="E51" i="113"/>
  <c r="B51" i="113"/>
  <c r="P50" i="113"/>
  <c r="E50" i="113"/>
  <c r="B50" i="113"/>
  <c r="P49" i="113"/>
  <c r="E49" i="113"/>
  <c r="B49" i="113"/>
  <c r="P48" i="113"/>
  <c r="E48" i="113"/>
  <c r="B48" i="113"/>
  <c r="P47" i="113"/>
  <c r="E47" i="113"/>
  <c r="B47" i="113"/>
  <c r="P46" i="113"/>
  <c r="F46" i="113"/>
  <c r="E46" i="113"/>
  <c r="B46" i="113"/>
  <c r="P45" i="113"/>
  <c r="E45" i="113"/>
  <c r="B45" i="113"/>
  <c r="P44" i="113"/>
  <c r="E44" i="113"/>
  <c r="B44" i="113"/>
  <c r="P43" i="113"/>
  <c r="E43" i="113"/>
  <c r="B43" i="113"/>
  <c r="P42" i="113"/>
  <c r="E42" i="113"/>
  <c r="B42" i="113"/>
  <c r="P41" i="113"/>
  <c r="F41" i="113"/>
  <c r="E41" i="113"/>
  <c r="B41" i="113"/>
  <c r="P40" i="113"/>
  <c r="E40" i="113"/>
  <c r="B40" i="113"/>
  <c r="P39" i="113"/>
  <c r="E39" i="113"/>
  <c r="B39" i="113"/>
  <c r="P38" i="113"/>
  <c r="E38" i="113"/>
  <c r="B38" i="113"/>
  <c r="P37" i="113"/>
  <c r="E37" i="113"/>
  <c r="B37" i="113"/>
  <c r="P36" i="113"/>
  <c r="F36" i="113"/>
  <c r="E36" i="113"/>
  <c r="B36" i="113"/>
  <c r="P35" i="113"/>
  <c r="E35" i="113"/>
  <c r="B35" i="113"/>
  <c r="P34" i="113"/>
  <c r="E34" i="113"/>
  <c r="B34" i="113"/>
  <c r="P33" i="113"/>
  <c r="E33" i="113"/>
  <c r="B33" i="113"/>
  <c r="P32" i="113"/>
  <c r="E32" i="113"/>
  <c r="B32" i="113"/>
  <c r="P31" i="113"/>
  <c r="F31" i="113"/>
  <c r="E31" i="113"/>
  <c r="B31" i="113"/>
  <c r="P30" i="113"/>
  <c r="E30" i="113"/>
  <c r="B30" i="113"/>
  <c r="P29" i="113"/>
  <c r="E29" i="113"/>
  <c r="B29" i="113"/>
  <c r="P28" i="113"/>
  <c r="E28" i="113"/>
  <c r="B28" i="113"/>
  <c r="P27" i="113"/>
  <c r="E27" i="113"/>
  <c r="B27" i="113"/>
  <c r="P26" i="113"/>
  <c r="F26" i="113"/>
  <c r="E26" i="113"/>
  <c r="B26" i="113"/>
  <c r="P25" i="113"/>
  <c r="E25" i="113"/>
  <c r="B25" i="113"/>
  <c r="P24" i="113"/>
  <c r="E24" i="113"/>
  <c r="B24" i="113"/>
  <c r="P23" i="113"/>
  <c r="E23" i="113"/>
  <c r="B23" i="113"/>
  <c r="P22" i="113"/>
  <c r="E22" i="113"/>
  <c r="B22" i="113"/>
  <c r="P21" i="113"/>
  <c r="F21" i="113"/>
  <c r="E21" i="113"/>
  <c r="B21" i="113"/>
  <c r="P20" i="113"/>
  <c r="E20" i="113"/>
  <c r="B20" i="113"/>
  <c r="P19" i="113"/>
  <c r="E19" i="113"/>
  <c r="B19" i="113"/>
  <c r="P18" i="113"/>
  <c r="E18" i="113"/>
  <c r="B18" i="113"/>
  <c r="P17" i="113"/>
  <c r="E17" i="113"/>
  <c r="B17" i="113"/>
  <c r="P16" i="113"/>
  <c r="F16" i="113"/>
  <c r="E16" i="113"/>
  <c r="B16" i="113"/>
  <c r="P15" i="113"/>
  <c r="E15" i="113"/>
  <c r="B15" i="113"/>
  <c r="P14" i="113"/>
  <c r="E14" i="113"/>
  <c r="B14" i="113"/>
  <c r="P13" i="113"/>
  <c r="E13" i="113"/>
  <c r="B13" i="113"/>
  <c r="P12" i="113"/>
  <c r="E12" i="113"/>
  <c r="B12" i="113"/>
  <c r="P11" i="113"/>
  <c r="F11" i="113"/>
  <c r="E11" i="113"/>
  <c r="B11" i="113"/>
  <c r="P10" i="113"/>
  <c r="E10" i="113"/>
  <c r="B10" i="113"/>
  <c r="P9" i="113"/>
  <c r="E9" i="113"/>
  <c r="B9" i="113"/>
  <c r="P8" i="113"/>
  <c r="E8" i="113"/>
  <c r="B8" i="113"/>
  <c r="P7" i="113"/>
  <c r="E7" i="113"/>
  <c r="B7" i="113"/>
  <c r="P6" i="113"/>
  <c r="F6" i="113"/>
  <c r="E6" i="113"/>
  <c r="B6" i="113"/>
  <c r="P5" i="113"/>
  <c r="E5" i="113"/>
  <c r="B5" i="113"/>
  <c r="P4" i="113"/>
  <c r="E4" i="113"/>
  <c r="B4" i="113"/>
  <c r="P3" i="113"/>
  <c r="E3" i="113"/>
  <c r="B3" i="113"/>
  <c r="P2" i="113"/>
  <c r="E2" i="113"/>
  <c r="B2" i="113"/>
  <c r="U2761" i="112"/>
  <c r="Q2761" i="112"/>
  <c r="P2761" i="112"/>
  <c r="O2761" i="112"/>
  <c r="N2761" i="112"/>
  <c r="U2760" i="112"/>
  <c r="Q2760" i="112"/>
  <c r="P2760" i="112"/>
  <c r="O2760" i="112"/>
  <c r="N2760" i="112"/>
  <c r="U2759" i="112"/>
  <c r="Q2759" i="112"/>
  <c r="P2759" i="112"/>
  <c r="O2759" i="112"/>
  <c r="N2759" i="112"/>
  <c r="U2758" i="112"/>
  <c r="Q2758" i="112"/>
  <c r="P2758" i="112"/>
  <c r="O2758" i="112"/>
  <c r="N2758" i="112"/>
  <c r="U2757" i="112"/>
  <c r="Q2757" i="112"/>
  <c r="P2757" i="112"/>
  <c r="O2757" i="112"/>
  <c r="N2757" i="112"/>
  <c r="U2756" i="112"/>
  <c r="Q2756" i="112"/>
  <c r="P2756" i="112"/>
  <c r="O2756" i="112"/>
  <c r="N2756" i="112"/>
  <c r="U2755" i="112"/>
  <c r="Q2755" i="112"/>
  <c r="P2755" i="112"/>
  <c r="O2755" i="112"/>
  <c r="N2755" i="112"/>
  <c r="U2754" i="112"/>
  <c r="Q2754" i="112"/>
  <c r="P2754" i="112"/>
  <c r="O2754" i="112"/>
  <c r="N2754" i="112"/>
  <c r="U2753" i="112"/>
  <c r="Q2753" i="112"/>
  <c r="P2753" i="112"/>
  <c r="O2753" i="112"/>
  <c r="N2753" i="112"/>
  <c r="U2752" i="112"/>
  <c r="Q2752" i="112"/>
  <c r="P2752" i="112"/>
  <c r="O2752" i="112"/>
  <c r="N2752" i="112"/>
  <c r="U2751" i="112"/>
  <c r="Q2751" i="112"/>
  <c r="P2751" i="112"/>
  <c r="O2751" i="112"/>
  <c r="N2751" i="112"/>
  <c r="U2750" i="112"/>
  <c r="Q2750" i="112"/>
  <c r="P2750" i="112"/>
  <c r="O2750" i="112"/>
  <c r="N2750" i="112"/>
  <c r="U2749" i="112"/>
  <c r="Q2749" i="112"/>
  <c r="P2749" i="112"/>
  <c r="O2749" i="112"/>
  <c r="N2749" i="112"/>
  <c r="U2748" i="112"/>
  <c r="Q2748" i="112"/>
  <c r="P2748" i="112"/>
  <c r="O2748" i="112"/>
  <c r="N2748" i="112"/>
  <c r="U2747" i="112"/>
  <c r="Q2747" i="112"/>
  <c r="P2747" i="112"/>
  <c r="O2747" i="112"/>
  <c r="N2747" i="112"/>
  <c r="U2746" i="112"/>
  <c r="Q2746" i="112"/>
  <c r="P2746" i="112"/>
  <c r="O2746" i="112"/>
  <c r="N2746" i="112"/>
  <c r="U2745" i="112"/>
  <c r="Q2745" i="112"/>
  <c r="P2745" i="112"/>
  <c r="O2745" i="112"/>
  <c r="N2745" i="112"/>
  <c r="U2744" i="112"/>
  <c r="Q2744" i="112"/>
  <c r="P2744" i="112"/>
  <c r="O2744" i="112"/>
  <c r="N2744" i="112"/>
  <c r="U2743" i="112"/>
  <c r="Q2743" i="112"/>
  <c r="P2743" i="112"/>
  <c r="O2743" i="112"/>
  <c r="N2743" i="112"/>
  <c r="U2742" i="112"/>
  <c r="Q2742" i="112"/>
  <c r="P2742" i="112"/>
  <c r="O2742" i="112"/>
  <c r="N2742" i="112"/>
  <c r="U2741" i="112"/>
  <c r="Q2741" i="112"/>
  <c r="P2741" i="112"/>
  <c r="O2741" i="112"/>
  <c r="N2741" i="112"/>
  <c r="U2740" i="112"/>
  <c r="Q2740" i="112"/>
  <c r="P2740" i="112"/>
  <c r="O2740" i="112"/>
  <c r="N2740" i="112"/>
  <c r="U2739" i="112"/>
  <c r="Q2739" i="112"/>
  <c r="P2739" i="112"/>
  <c r="O2739" i="112"/>
  <c r="N2739" i="112"/>
  <c r="U2738" i="112"/>
  <c r="Q2738" i="112"/>
  <c r="P2738" i="112"/>
  <c r="O2738" i="112"/>
  <c r="N2738" i="112"/>
  <c r="U2737" i="112"/>
  <c r="Q2737" i="112"/>
  <c r="P2737" i="112"/>
  <c r="O2737" i="112"/>
  <c r="N2737" i="112"/>
  <c r="U2736" i="112"/>
  <c r="Q2736" i="112"/>
  <c r="P2736" i="112"/>
  <c r="O2736" i="112"/>
  <c r="N2736" i="112"/>
  <c r="U2735" i="112"/>
  <c r="Q2735" i="112"/>
  <c r="P2735" i="112"/>
  <c r="O2735" i="112"/>
  <c r="N2735" i="112"/>
  <c r="U2734" i="112"/>
  <c r="Q2734" i="112"/>
  <c r="P2734" i="112"/>
  <c r="O2734" i="112"/>
  <c r="N2734" i="112"/>
  <c r="U2733" i="112"/>
  <c r="Q2733" i="112"/>
  <c r="P2733" i="112"/>
  <c r="O2733" i="112"/>
  <c r="N2733" i="112"/>
  <c r="U2732" i="112"/>
  <c r="Q2732" i="112"/>
  <c r="P2732" i="112"/>
  <c r="O2732" i="112"/>
  <c r="N2732" i="112"/>
  <c r="U2731" i="112"/>
  <c r="Q2731" i="112"/>
  <c r="P2731" i="112"/>
  <c r="O2731" i="112"/>
  <c r="N2731" i="112"/>
  <c r="U2730" i="112"/>
  <c r="Q2730" i="112"/>
  <c r="P2730" i="112"/>
  <c r="O2730" i="112"/>
  <c r="N2730" i="112"/>
  <c r="U2729" i="112"/>
  <c r="Q2729" i="112"/>
  <c r="P2729" i="112"/>
  <c r="O2729" i="112"/>
  <c r="N2729" i="112"/>
  <c r="U2728" i="112"/>
  <c r="Q2728" i="112"/>
  <c r="P2728" i="112"/>
  <c r="O2728" i="112"/>
  <c r="N2728" i="112"/>
  <c r="U2727" i="112"/>
  <c r="Q2727" i="112"/>
  <c r="P2727" i="112"/>
  <c r="O2727" i="112"/>
  <c r="N2727" i="112"/>
  <c r="U2726" i="112"/>
  <c r="Q2726" i="112"/>
  <c r="P2726" i="112"/>
  <c r="O2726" i="112"/>
  <c r="N2726" i="112"/>
  <c r="U2725" i="112"/>
  <c r="Q2725" i="112"/>
  <c r="P2725" i="112"/>
  <c r="O2725" i="112"/>
  <c r="N2725" i="112"/>
  <c r="U2724" i="112"/>
  <c r="Q2724" i="112"/>
  <c r="P2724" i="112"/>
  <c r="O2724" i="112"/>
  <c r="N2724" i="112"/>
  <c r="U2723" i="112"/>
  <c r="Q2723" i="112"/>
  <c r="P2723" i="112"/>
  <c r="O2723" i="112"/>
  <c r="N2723" i="112"/>
  <c r="U2722" i="112"/>
  <c r="Q2722" i="112"/>
  <c r="P2722" i="112"/>
  <c r="O2722" i="112"/>
  <c r="N2722" i="112"/>
  <c r="U2721" i="112"/>
  <c r="Q2721" i="112"/>
  <c r="P2721" i="112"/>
  <c r="O2721" i="112"/>
  <c r="N2721" i="112"/>
  <c r="U2720" i="112"/>
  <c r="Q2720" i="112"/>
  <c r="P2720" i="112"/>
  <c r="O2720" i="112"/>
  <c r="N2720" i="112"/>
  <c r="U2719" i="112"/>
  <c r="Q2719" i="112"/>
  <c r="P2719" i="112"/>
  <c r="O2719" i="112"/>
  <c r="N2719" i="112"/>
  <c r="U2718" i="112"/>
  <c r="Q2718" i="112"/>
  <c r="P2718" i="112"/>
  <c r="O2718" i="112"/>
  <c r="N2718" i="112"/>
  <c r="U2717" i="112"/>
  <c r="Q2717" i="112"/>
  <c r="P2717" i="112"/>
  <c r="O2717" i="112"/>
  <c r="N2717" i="112"/>
  <c r="U2716" i="112"/>
  <c r="Q2716" i="112"/>
  <c r="P2716" i="112"/>
  <c r="O2716" i="112"/>
  <c r="N2716" i="112"/>
  <c r="U2715" i="112"/>
  <c r="R2715" i="112"/>
  <c r="U2714" i="112"/>
  <c r="R2714" i="112"/>
  <c r="U2713" i="112"/>
  <c r="R2713" i="112"/>
  <c r="U2712" i="112"/>
  <c r="R2712" i="112"/>
  <c r="U2711" i="112"/>
  <c r="R2711" i="112"/>
  <c r="U2710" i="112"/>
  <c r="R2710" i="112"/>
  <c r="U2709" i="112"/>
  <c r="R2709" i="112"/>
  <c r="U2708" i="112"/>
  <c r="R2708" i="112"/>
  <c r="U2707" i="112"/>
  <c r="R2707" i="112"/>
  <c r="U2706" i="112"/>
  <c r="R2706" i="112"/>
  <c r="U2705" i="112"/>
  <c r="R2705" i="112"/>
  <c r="U2704" i="112"/>
  <c r="R2704" i="112"/>
  <c r="U2703" i="112"/>
  <c r="R2703" i="112"/>
  <c r="U2702" i="112"/>
  <c r="R2702" i="112"/>
  <c r="U2701" i="112"/>
  <c r="R2701" i="112"/>
  <c r="U2700" i="112"/>
  <c r="R2700" i="112"/>
  <c r="U2699" i="112"/>
  <c r="R2699" i="112"/>
  <c r="U2698" i="112"/>
  <c r="R2698" i="112"/>
  <c r="U2697" i="112"/>
  <c r="R2697" i="112"/>
  <c r="U2696" i="112"/>
  <c r="R2696" i="112"/>
  <c r="U2695" i="112"/>
  <c r="R2695" i="112"/>
  <c r="U2694" i="112"/>
  <c r="R2694" i="112"/>
  <c r="U2693" i="112"/>
  <c r="R2693" i="112"/>
  <c r="U2692" i="112"/>
  <c r="R2692" i="112"/>
  <c r="U2691" i="112"/>
  <c r="R2691" i="112"/>
  <c r="U2690" i="112"/>
  <c r="R2690" i="112"/>
  <c r="U2689" i="112"/>
  <c r="R2689" i="112"/>
  <c r="U2688" i="112"/>
  <c r="R2688" i="112"/>
  <c r="U2687" i="112"/>
  <c r="R2687" i="112"/>
  <c r="U2686" i="112"/>
  <c r="R2686" i="112"/>
  <c r="U2685" i="112"/>
  <c r="R2685" i="112"/>
  <c r="U2684" i="112"/>
  <c r="R2684" i="112"/>
  <c r="U2683" i="112"/>
  <c r="R2683" i="112"/>
  <c r="U2682" i="112"/>
  <c r="R2682" i="112"/>
  <c r="U2681" i="112"/>
  <c r="R2681" i="112"/>
  <c r="U2680" i="112"/>
  <c r="R2680" i="112"/>
  <c r="U2679" i="112"/>
  <c r="R2679" i="112"/>
  <c r="U2678" i="112"/>
  <c r="R2678" i="112"/>
  <c r="U2677" i="112"/>
  <c r="R2677" i="112"/>
  <c r="U2676" i="112"/>
  <c r="R2676" i="112"/>
  <c r="U2675" i="112"/>
  <c r="R2675" i="112"/>
  <c r="U2674" i="112"/>
  <c r="R2674" i="112"/>
  <c r="U2673" i="112"/>
  <c r="R2673" i="112"/>
  <c r="U2672" i="112"/>
  <c r="R2672" i="112"/>
  <c r="U2671" i="112"/>
  <c r="R2671" i="112"/>
  <c r="U2670" i="112"/>
  <c r="R2670" i="112"/>
  <c r="U2669" i="112"/>
  <c r="R2669" i="112"/>
  <c r="U2668" i="112"/>
  <c r="R2668" i="112"/>
  <c r="U2667" i="112"/>
  <c r="R2667" i="112"/>
  <c r="U2666" i="112"/>
  <c r="R2666" i="112"/>
  <c r="U2665" i="112"/>
  <c r="R2665" i="112"/>
  <c r="U2664" i="112"/>
  <c r="R2664" i="112"/>
  <c r="U2663" i="112"/>
  <c r="R2663" i="112"/>
  <c r="U2662" i="112"/>
  <c r="R2662" i="112"/>
  <c r="U2661" i="112"/>
  <c r="R2661" i="112"/>
  <c r="U2660" i="112"/>
  <c r="R2660" i="112"/>
  <c r="U2659" i="112"/>
  <c r="R2659" i="112"/>
  <c r="U2658" i="112"/>
  <c r="R2658" i="112"/>
  <c r="U2657" i="112"/>
  <c r="R2657" i="112"/>
  <c r="U2656" i="112"/>
  <c r="R2656" i="112"/>
  <c r="U2655" i="112"/>
  <c r="R2655" i="112"/>
  <c r="U2654" i="112"/>
  <c r="R2654" i="112"/>
  <c r="U2653" i="112"/>
  <c r="R2653" i="112"/>
  <c r="U2652" i="112"/>
  <c r="R2652" i="112"/>
  <c r="U2651" i="112"/>
  <c r="R2651" i="112"/>
  <c r="U2650" i="112"/>
  <c r="R2650" i="112"/>
  <c r="U2649" i="112"/>
  <c r="R2649" i="112"/>
  <c r="U2648" i="112"/>
  <c r="R2648" i="112"/>
  <c r="U2647" i="112"/>
  <c r="R2647" i="112"/>
  <c r="U2646" i="112"/>
  <c r="R2646" i="112"/>
  <c r="U2645" i="112"/>
  <c r="R2645" i="112"/>
  <c r="U2644" i="112"/>
  <c r="R2644" i="112"/>
  <c r="U2643" i="112"/>
  <c r="R2643" i="112"/>
  <c r="U2642" i="112"/>
  <c r="R2642" i="112"/>
  <c r="U2641" i="112"/>
  <c r="R2641" i="112"/>
  <c r="U2640" i="112"/>
  <c r="R2640" i="112"/>
  <c r="U2639" i="112"/>
  <c r="R2639" i="112"/>
  <c r="U2638" i="112"/>
  <c r="R2638" i="112"/>
  <c r="U2637" i="112"/>
  <c r="R2637" i="112"/>
  <c r="U2636" i="112"/>
  <c r="R2636" i="112"/>
  <c r="U2635" i="112"/>
  <c r="R2635" i="112"/>
  <c r="U2634" i="112"/>
  <c r="R2634" i="112"/>
  <c r="U2633" i="112"/>
  <c r="R2633" i="112"/>
  <c r="U2632" i="112"/>
  <c r="R2632" i="112"/>
  <c r="U2631" i="112"/>
  <c r="R2631" i="112"/>
  <c r="U2630" i="112"/>
  <c r="R2630" i="112"/>
  <c r="U2629" i="112"/>
  <c r="R2629" i="112"/>
  <c r="U2628" i="112"/>
  <c r="R2628" i="112"/>
  <c r="U2627" i="112"/>
  <c r="R2627" i="112"/>
  <c r="U2626" i="112"/>
  <c r="R2626" i="112"/>
  <c r="U2625" i="112"/>
  <c r="R2625" i="112"/>
  <c r="U2624" i="112"/>
  <c r="R2624" i="112"/>
  <c r="U2623" i="112"/>
  <c r="R2623" i="112"/>
  <c r="U2622" i="112"/>
  <c r="R2622" i="112"/>
  <c r="U2621" i="112"/>
  <c r="R2621" i="112"/>
  <c r="U2620" i="112"/>
  <c r="R2620" i="112"/>
  <c r="U2619" i="112"/>
  <c r="R2619" i="112"/>
  <c r="U2618" i="112"/>
  <c r="R2618" i="112"/>
  <c r="U2617" i="112"/>
  <c r="R2617" i="112"/>
  <c r="U2616" i="112"/>
  <c r="R2616" i="112"/>
  <c r="U2615" i="112"/>
  <c r="R2615" i="112"/>
  <c r="U2614" i="112"/>
  <c r="R2614" i="112"/>
  <c r="U2613" i="112"/>
  <c r="R2613" i="112"/>
  <c r="U2612" i="112"/>
  <c r="R2612" i="112"/>
  <c r="U2611" i="112"/>
  <c r="R2611" i="112"/>
  <c r="U2610" i="112"/>
  <c r="R2610" i="112"/>
  <c r="U2609" i="112"/>
  <c r="R2609" i="112"/>
  <c r="U2608" i="112"/>
  <c r="R2608" i="112"/>
  <c r="U2607" i="112"/>
  <c r="R2607" i="112"/>
  <c r="U2606" i="112"/>
  <c r="R2606" i="112"/>
  <c r="U2605" i="112"/>
  <c r="R2605" i="112"/>
  <c r="U2604" i="112"/>
  <c r="R2604" i="112"/>
  <c r="U2603" i="112"/>
  <c r="R2603" i="112"/>
  <c r="U2602" i="112"/>
  <c r="R2602" i="112"/>
  <c r="U2601" i="112"/>
  <c r="R2601" i="112"/>
  <c r="U2600" i="112"/>
  <c r="R2600" i="112"/>
  <c r="U2599" i="112"/>
  <c r="R2599" i="112"/>
  <c r="U2598" i="112"/>
  <c r="R2598" i="112"/>
  <c r="U2597" i="112"/>
  <c r="R2597" i="112"/>
  <c r="U2596" i="112"/>
  <c r="R2596" i="112"/>
  <c r="U2595" i="112"/>
  <c r="R2595" i="112"/>
  <c r="U2594" i="112"/>
  <c r="R2594" i="112"/>
  <c r="U2593" i="112"/>
  <c r="R2593" i="112"/>
  <c r="U2592" i="112"/>
  <c r="R2592" i="112"/>
  <c r="U2591" i="112"/>
  <c r="R2591" i="112"/>
  <c r="U2590" i="112"/>
  <c r="R2590" i="112"/>
  <c r="U2589" i="112"/>
  <c r="R2589" i="112"/>
  <c r="U2588" i="112"/>
  <c r="R2588" i="112"/>
  <c r="U2587" i="112"/>
  <c r="R2587" i="112"/>
  <c r="U2586" i="112"/>
  <c r="R2586" i="112"/>
  <c r="U2585" i="112"/>
  <c r="R2585" i="112"/>
  <c r="U2584" i="112"/>
  <c r="R2584" i="112"/>
  <c r="U2583" i="112"/>
  <c r="R2583" i="112"/>
  <c r="U2582" i="112"/>
  <c r="R2582" i="112"/>
  <c r="U2581" i="112"/>
  <c r="R2581" i="112"/>
  <c r="U2580" i="112"/>
  <c r="R2580" i="112"/>
  <c r="U2579" i="112"/>
  <c r="R2579" i="112"/>
  <c r="U2578" i="112"/>
  <c r="R2578" i="112"/>
  <c r="U2577" i="112"/>
  <c r="R2577" i="112"/>
  <c r="U2576" i="112"/>
  <c r="R2576" i="112"/>
  <c r="U2575" i="112"/>
  <c r="R2575" i="112"/>
  <c r="U2574" i="112"/>
  <c r="R2574" i="112"/>
  <c r="U2573" i="112"/>
  <c r="R2573" i="112"/>
  <c r="U2572" i="112"/>
  <c r="R2572" i="112"/>
  <c r="U2571" i="112"/>
  <c r="R2571" i="112"/>
  <c r="U2570" i="112"/>
  <c r="R2570" i="112"/>
  <c r="U2569" i="112"/>
  <c r="R2569" i="112"/>
  <c r="U2568" i="112"/>
  <c r="R2568" i="112"/>
  <c r="U2567" i="112"/>
  <c r="R2567" i="112"/>
  <c r="U2566" i="112"/>
  <c r="R2566" i="112"/>
  <c r="U2565" i="112"/>
  <c r="R2565" i="112"/>
  <c r="U2564" i="112"/>
  <c r="R2564" i="112"/>
  <c r="U2563" i="112"/>
  <c r="R2563" i="112"/>
  <c r="U2562" i="112"/>
  <c r="R2562" i="112"/>
  <c r="U2561" i="112"/>
  <c r="R2561" i="112"/>
  <c r="U2560" i="112"/>
  <c r="R2560" i="112"/>
  <c r="U2559" i="112"/>
  <c r="R2559" i="112"/>
  <c r="U2558" i="112"/>
  <c r="R2558" i="112"/>
  <c r="U2557" i="112"/>
  <c r="R2557" i="112"/>
  <c r="U2556" i="112"/>
  <c r="R2556" i="112"/>
  <c r="U2555" i="112"/>
  <c r="R2555" i="112"/>
  <c r="U2554" i="112"/>
  <c r="R2554" i="112"/>
  <c r="U2553" i="112"/>
  <c r="R2553" i="112"/>
  <c r="U2552" i="112"/>
  <c r="R2552" i="112"/>
  <c r="U2551" i="112"/>
  <c r="R2551" i="112"/>
  <c r="U2550" i="112"/>
  <c r="R2550" i="112"/>
  <c r="U2549" i="112"/>
  <c r="R2549" i="112"/>
  <c r="U2548" i="112"/>
  <c r="R2548" i="112"/>
  <c r="U2547" i="112"/>
  <c r="R2547" i="112"/>
  <c r="U2546" i="112"/>
  <c r="R2546" i="112"/>
  <c r="U2545" i="112"/>
  <c r="R2545" i="112"/>
  <c r="U2544" i="112"/>
  <c r="R2544" i="112"/>
  <c r="U2543" i="112"/>
  <c r="R2543" i="112"/>
  <c r="U2542" i="112"/>
  <c r="R2542" i="112"/>
  <c r="U2541" i="112"/>
  <c r="R2541" i="112"/>
  <c r="U2540" i="112"/>
  <c r="R2540" i="112"/>
  <c r="U2539" i="112"/>
  <c r="R2539" i="112"/>
  <c r="U2538" i="112"/>
  <c r="R2538" i="112"/>
  <c r="U2537" i="112"/>
  <c r="R2537" i="112"/>
  <c r="U2536" i="112"/>
  <c r="R2536" i="112"/>
  <c r="U2535" i="112"/>
  <c r="R2535" i="112"/>
  <c r="U2534" i="112"/>
  <c r="R2534" i="112"/>
  <c r="U2533" i="112"/>
  <c r="R2533" i="112"/>
  <c r="U2532" i="112"/>
  <c r="R2532" i="112"/>
  <c r="U2531" i="112"/>
  <c r="Q2531" i="112"/>
  <c r="P2531" i="112"/>
  <c r="O2531" i="112"/>
  <c r="N2531" i="112"/>
  <c r="U2530" i="112"/>
  <c r="Q2530" i="112"/>
  <c r="P2530" i="112"/>
  <c r="O2530" i="112"/>
  <c r="N2530" i="112"/>
  <c r="U2529" i="112"/>
  <c r="Q2529" i="112"/>
  <c r="P2529" i="112"/>
  <c r="O2529" i="112"/>
  <c r="N2529" i="112"/>
  <c r="U2528" i="112"/>
  <c r="Q2528" i="112"/>
  <c r="P2528" i="112"/>
  <c r="O2528" i="112"/>
  <c r="N2528" i="112"/>
  <c r="U2527" i="112"/>
  <c r="Q2527" i="112"/>
  <c r="P2527" i="112"/>
  <c r="O2527" i="112"/>
  <c r="N2527" i="112"/>
  <c r="U2526" i="112"/>
  <c r="Q2526" i="112"/>
  <c r="P2526" i="112"/>
  <c r="O2526" i="112"/>
  <c r="N2526" i="112"/>
  <c r="U2525" i="112"/>
  <c r="Q2525" i="112"/>
  <c r="P2525" i="112"/>
  <c r="O2525" i="112"/>
  <c r="N2525" i="112"/>
  <c r="U2524" i="112"/>
  <c r="Q2524" i="112"/>
  <c r="P2524" i="112"/>
  <c r="O2524" i="112"/>
  <c r="N2524" i="112"/>
  <c r="U2523" i="112"/>
  <c r="Q2523" i="112"/>
  <c r="P2523" i="112"/>
  <c r="O2523" i="112"/>
  <c r="N2523" i="112"/>
  <c r="U2522" i="112"/>
  <c r="Q2522" i="112"/>
  <c r="P2522" i="112"/>
  <c r="O2522" i="112"/>
  <c r="N2522" i="112"/>
  <c r="U2521" i="112"/>
  <c r="Q2521" i="112"/>
  <c r="P2521" i="112"/>
  <c r="O2521" i="112"/>
  <c r="N2521" i="112"/>
  <c r="U2520" i="112"/>
  <c r="Q2520" i="112"/>
  <c r="P2520" i="112"/>
  <c r="O2520" i="112"/>
  <c r="N2520" i="112"/>
  <c r="U2519" i="112"/>
  <c r="Q2519" i="112"/>
  <c r="P2519" i="112"/>
  <c r="O2519" i="112"/>
  <c r="N2519" i="112"/>
  <c r="U2518" i="112"/>
  <c r="Q2518" i="112"/>
  <c r="P2518" i="112"/>
  <c r="O2518" i="112"/>
  <c r="N2518" i="112"/>
  <c r="U2517" i="112"/>
  <c r="Q2517" i="112"/>
  <c r="P2517" i="112"/>
  <c r="O2517" i="112"/>
  <c r="N2517" i="112"/>
  <c r="U2516" i="112"/>
  <c r="Q2516" i="112"/>
  <c r="P2516" i="112"/>
  <c r="O2516" i="112"/>
  <c r="N2516" i="112"/>
  <c r="U2515" i="112"/>
  <c r="Q2515" i="112"/>
  <c r="P2515" i="112"/>
  <c r="O2515" i="112"/>
  <c r="N2515" i="112"/>
  <c r="U2514" i="112"/>
  <c r="Q2514" i="112"/>
  <c r="P2514" i="112"/>
  <c r="O2514" i="112"/>
  <c r="N2514" i="112"/>
  <c r="U2513" i="112"/>
  <c r="Q2513" i="112"/>
  <c r="P2513" i="112"/>
  <c r="O2513" i="112"/>
  <c r="N2513" i="112"/>
  <c r="U2512" i="112"/>
  <c r="Q2512" i="112"/>
  <c r="P2512" i="112"/>
  <c r="O2512" i="112"/>
  <c r="N2512" i="112"/>
  <c r="U2511" i="112"/>
  <c r="Q2511" i="112"/>
  <c r="P2511" i="112"/>
  <c r="O2511" i="112"/>
  <c r="N2511" i="112"/>
  <c r="U2510" i="112"/>
  <c r="Q2510" i="112"/>
  <c r="P2510" i="112"/>
  <c r="O2510" i="112"/>
  <c r="N2510" i="112"/>
  <c r="U2509" i="112"/>
  <c r="Q2509" i="112"/>
  <c r="P2509" i="112"/>
  <c r="O2509" i="112"/>
  <c r="N2509" i="112"/>
  <c r="U2508" i="112"/>
  <c r="Q2508" i="112"/>
  <c r="P2508" i="112"/>
  <c r="O2508" i="112"/>
  <c r="N2508" i="112"/>
  <c r="U2507" i="112"/>
  <c r="Q2507" i="112"/>
  <c r="P2507" i="112"/>
  <c r="O2507" i="112"/>
  <c r="N2507" i="112"/>
  <c r="U2506" i="112"/>
  <c r="Q2506" i="112"/>
  <c r="P2506" i="112"/>
  <c r="O2506" i="112"/>
  <c r="N2506" i="112"/>
  <c r="U2505" i="112"/>
  <c r="Q2505" i="112"/>
  <c r="P2505" i="112"/>
  <c r="O2505" i="112"/>
  <c r="N2505" i="112"/>
  <c r="U2504" i="112"/>
  <c r="Q2504" i="112"/>
  <c r="P2504" i="112"/>
  <c r="O2504" i="112"/>
  <c r="N2504" i="112"/>
  <c r="U2503" i="112"/>
  <c r="Q2503" i="112"/>
  <c r="P2503" i="112"/>
  <c r="O2503" i="112"/>
  <c r="N2503" i="112"/>
  <c r="U2502" i="112"/>
  <c r="Q2502" i="112"/>
  <c r="P2502" i="112"/>
  <c r="O2502" i="112"/>
  <c r="N2502" i="112"/>
  <c r="U2501" i="112"/>
  <c r="Q2501" i="112"/>
  <c r="P2501" i="112"/>
  <c r="O2501" i="112"/>
  <c r="N2501" i="112"/>
  <c r="U2500" i="112"/>
  <c r="Q2500" i="112"/>
  <c r="P2500" i="112"/>
  <c r="O2500" i="112"/>
  <c r="N2500" i="112"/>
  <c r="U2499" i="112"/>
  <c r="Q2499" i="112"/>
  <c r="P2499" i="112"/>
  <c r="O2499" i="112"/>
  <c r="N2499" i="112"/>
  <c r="U2498" i="112"/>
  <c r="Q2498" i="112"/>
  <c r="P2498" i="112"/>
  <c r="O2498" i="112"/>
  <c r="N2498" i="112"/>
  <c r="U2497" i="112"/>
  <c r="Q2497" i="112"/>
  <c r="P2497" i="112"/>
  <c r="O2497" i="112"/>
  <c r="N2497" i="112"/>
  <c r="U2496" i="112"/>
  <c r="Q2496" i="112"/>
  <c r="P2496" i="112"/>
  <c r="O2496" i="112"/>
  <c r="N2496" i="112"/>
  <c r="U2495" i="112"/>
  <c r="Q2495" i="112"/>
  <c r="P2495" i="112"/>
  <c r="O2495" i="112"/>
  <c r="N2495" i="112"/>
  <c r="U2494" i="112"/>
  <c r="Q2494" i="112"/>
  <c r="P2494" i="112"/>
  <c r="O2494" i="112"/>
  <c r="N2494" i="112"/>
  <c r="U2493" i="112"/>
  <c r="Q2493" i="112"/>
  <c r="P2493" i="112"/>
  <c r="O2493" i="112"/>
  <c r="N2493" i="112"/>
  <c r="U2492" i="112"/>
  <c r="Q2492" i="112"/>
  <c r="P2492" i="112"/>
  <c r="O2492" i="112"/>
  <c r="N2492" i="112"/>
  <c r="U2491" i="112"/>
  <c r="Q2491" i="112"/>
  <c r="P2491" i="112"/>
  <c r="O2491" i="112"/>
  <c r="N2491" i="112"/>
  <c r="U2490" i="112"/>
  <c r="Q2490" i="112"/>
  <c r="P2490" i="112"/>
  <c r="O2490" i="112"/>
  <c r="N2490" i="112"/>
  <c r="U2489" i="112"/>
  <c r="Q2489" i="112"/>
  <c r="P2489" i="112"/>
  <c r="O2489" i="112"/>
  <c r="N2489" i="112"/>
  <c r="U2488" i="112"/>
  <c r="Q2488" i="112"/>
  <c r="P2488" i="112"/>
  <c r="O2488" i="112"/>
  <c r="N2488" i="112"/>
  <c r="U2487" i="112"/>
  <c r="Q2487" i="112"/>
  <c r="P2487" i="112"/>
  <c r="O2487" i="112"/>
  <c r="N2487" i="112"/>
  <c r="U2486" i="112"/>
  <c r="Q2486" i="112"/>
  <c r="P2486" i="112"/>
  <c r="O2486" i="112"/>
  <c r="N2486" i="112"/>
  <c r="U2485" i="112"/>
  <c r="R2485" i="112"/>
  <c r="U2484" i="112"/>
  <c r="R2484" i="112"/>
  <c r="U2483" i="112"/>
  <c r="R2483" i="112"/>
  <c r="U2482" i="112"/>
  <c r="R2482" i="112"/>
  <c r="U2481" i="112"/>
  <c r="R2481" i="112"/>
  <c r="U2480" i="112"/>
  <c r="R2480" i="112"/>
  <c r="U2479" i="112"/>
  <c r="R2479" i="112"/>
  <c r="U2478" i="112"/>
  <c r="R2478" i="112"/>
  <c r="U2477" i="112"/>
  <c r="R2477" i="112"/>
  <c r="U2476" i="112"/>
  <c r="R2476" i="112"/>
  <c r="U2475" i="112"/>
  <c r="R2475" i="112"/>
  <c r="U2474" i="112"/>
  <c r="R2474" i="112"/>
  <c r="U2473" i="112"/>
  <c r="R2473" i="112"/>
  <c r="U2472" i="112"/>
  <c r="R2472" i="112"/>
  <c r="U2471" i="112"/>
  <c r="R2471" i="112"/>
  <c r="U2470" i="112"/>
  <c r="R2470" i="112"/>
  <c r="U2469" i="112"/>
  <c r="R2469" i="112"/>
  <c r="U2468" i="112"/>
  <c r="R2468" i="112"/>
  <c r="U2467" i="112"/>
  <c r="R2467" i="112"/>
  <c r="U2466" i="112"/>
  <c r="R2466" i="112"/>
  <c r="U2465" i="112"/>
  <c r="R2465" i="112"/>
  <c r="U2464" i="112"/>
  <c r="R2464" i="112"/>
  <c r="U2463" i="112"/>
  <c r="R2463" i="112"/>
  <c r="U2462" i="112"/>
  <c r="R2462" i="112"/>
  <c r="U2461" i="112"/>
  <c r="R2461" i="112"/>
  <c r="U2460" i="112"/>
  <c r="R2460" i="112"/>
  <c r="U2459" i="112"/>
  <c r="R2459" i="112"/>
  <c r="U2458" i="112"/>
  <c r="R2458" i="112"/>
  <c r="U2457" i="112"/>
  <c r="R2457" i="112"/>
  <c r="U2456" i="112"/>
  <c r="R2456" i="112"/>
  <c r="U2455" i="112"/>
  <c r="R2455" i="112"/>
  <c r="U2454" i="112"/>
  <c r="R2454" i="112"/>
  <c r="U2453" i="112"/>
  <c r="R2453" i="112"/>
  <c r="U2452" i="112"/>
  <c r="R2452" i="112"/>
  <c r="U2451" i="112"/>
  <c r="R2451" i="112"/>
  <c r="U2450" i="112"/>
  <c r="R2450" i="112"/>
  <c r="U2449" i="112"/>
  <c r="R2449" i="112"/>
  <c r="U2448" i="112"/>
  <c r="R2448" i="112"/>
  <c r="U2447" i="112"/>
  <c r="R2447" i="112"/>
  <c r="U2446" i="112"/>
  <c r="R2446" i="112"/>
  <c r="U2445" i="112"/>
  <c r="R2445" i="112"/>
  <c r="U2444" i="112"/>
  <c r="R2444" i="112"/>
  <c r="U2443" i="112"/>
  <c r="R2443" i="112"/>
  <c r="U2442" i="112"/>
  <c r="R2442" i="112"/>
  <c r="U2441" i="112"/>
  <c r="R2441" i="112"/>
  <c r="U2440" i="112"/>
  <c r="R2440" i="112"/>
  <c r="U2439" i="112"/>
  <c r="R2439" i="112"/>
  <c r="U2438" i="112"/>
  <c r="R2438" i="112"/>
  <c r="U2437" i="112"/>
  <c r="R2437" i="112"/>
  <c r="U2436" i="112"/>
  <c r="R2436" i="112"/>
  <c r="U2435" i="112"/>
  <c r="R2435" i="112"/>
  <c r="U2434" i="112"/>
  <c r="R2434" i="112"/>
  <c r="U2433" i="112"/>
  <c r="R2433" i="112"/>
  <c r="U2432" i="112"/>
  <c r="R2432" i="112"/>
  <c r="U2431" i="112"/>
  <c r="R2431" i="112"/>
  <c r="U2430" i="112"/>
  <c r="R2430" i="112"/>
  <c r="U2429" i="112"/>
  <c r="R2429" i="112"/>
  <c r="U2428" i="112"/>
  <c r="R2428" i="112"/>
  <c r="U2427" i="112"/>
  <c r="R2427" i="112"/>
  <c r="U2426" i="112"/>
  <c r="R2426" i="112"/>
  <c r="U2425" i="112"/>
  <c r="R2425" i="112"/>
  <c r="U2424" i="112"/>
  <c r="R2424" i="112"/>
  <c r="U2423" i="112"/>
  <c r="R2423" i="112"/>
  <c r="U2422" i="112"/>
  <c r="R2422" i="112"/>
  <c r="U2421" i="112"/>
  <c r="R2421" i="112"/>
  <c r="U2420" i="112"/>
  <c r="R2420" i="112"/>
  <c r="U2419" i="112"/>
  <c r="R2419" i="112"/>
  <c r="U2418" i="112"/>
  <c r="R2418" i="112"/>
  <c r="U2417" i="112"/>
  <c r="R2417" i="112"/>
  <c r="U2416" i="112"/>
  <c r="R2416" i="112"/>
  <c r="U2415" i="112"/>
  <c r="R2415" i="112"/>
  <c r="U2414" i="112"/>
  <c r="R2414" i="112"/>
  <c r="U2413" i="112"/>
  <c r="R2413" i="112"/>
  <c r="U2412" i="112"/>
  <c r="R2412" i="112"/>
  <c r="U2411" i="112"/>
  <c r="R2411" i="112"/>
  <c r="U2410" i="112"/>
  <c r="R2410" i="112"/>
  <c r="U2409" i="112"/>
  <c r="R2409" i="112"/>
  <c r="U2408" i="112"/>
  <c r="R2408" i="112"/>
  <c r="U2407" i="112"/>
  <c r="R2407" i="112"/>
  <c r="U2406" i="112"/>
  <c r="R2406" i="112"/>
  <c r="U2405" i="112"/>
  <c r="R2405" i="112"/>
  <c r="U2404" i="112"/>
  <c r="R2404" i="112"/>
  <c r="U2403" i="112"/>
  <c r="R2403" i="112"/>
  <c r="U2402" i="112"/>
  <c r="R2402" i="112"/>
  <c r="U2401" i="112"/>
  <c r="R2401" i="112"/>
  <c r="U2400" i="112"/>
  <c r="R2400" i="112"/>
  <c r="U2399" i="112"/>
  <c r="R2399" i="112"/>
  <c r="U2398" i="112"/>
  <c r="R2398" i="112"/>
  <c r="U2397" i="112"/>
  <c r="R2397" i="112"/>
  <c r="U2396" i="112"/>
  <c r="R2396" i="112"/>
  <c r="U2395" i="112"/>
  <c r="R2395" i="112"/>
  <c r="U2394" i="112"/>
  <c r="R2394" i="112"/>
  <c r="U2393" i="112"/>
  <c r="R2393" i="112"/>
  <c r="U2392" i="112"/>
  <c r="R2392" i="112"/>
  <c r="U2391" i="112"/>
  <c r="R2391" i="112"/>
  <c r="U2390" i="112"/>
  <c r="R2390" i="112"/>
  <c r="U2389" i="112"/>
  <c r="R2389" i="112"/>
  <c r="U2388" i="112"/>
  <c r="R2388" i="112"/>
  <c r="U2387" i="112"/>
  <c r="R2387" i="112"/>
  <c r="U2386" i="112"/>
  <c r="R2386" i="112"/>
  <c r="U2385" i="112"/>
  <c r="R2385" i="112"/>
  <c r="U2384" i="112"/>
  <c r="R2384" i="112"/>
  <c r="U2383" i="112"/>
  <c r="R2383" i="112"/>
  <c r="U2382" i="112"/>
  <c r="R2382" i="112"/>
  <c r="U2381" i="112"/>
  <c r="R2381" i="112"/>
  <c r="U2380" i="112"/>
  <c r="R2380" i="112"/>
  <c r="U2379" i="112"/>
  <c r="R2379" i="112"/>
  <c r="U2378" i="112"/>
  <c r="R2378" i="112"/>
  <c r="U2377" i="112"/>
  <c r="R2377" i="112"/>
  <c r="U2376" i="112"/>
  <c r="R2376" i="112"/>
  <c r="U2375" i="112"/>
  <c r="R2375" i="112"/>
  <c r="U2374" i="112"/>
  <c r="R2374" i="112"/>
  <c r="U2373" i="112"/>
  <c r="R2373" i="112"/>
  <c r="U2372" i="112"/>
  <c r="R2372" i="112"/>
  <c r="U2371" i="112"/>
  <c r="R2371" i="112"/>
  <c r="U2370" i="112"/>
  <c r="R2370" i="112"/>
  <c r="U2369" i="112"/>
  <c r="R2369" i="112"/>
  <c r="U2368" i="112"/>
  <c r="R2368" i="112"/>
  <c r="U2367" i="112"/>
  <c r="R2367" i="112"/>
  <c r="U2366" i="112"/>
  <c r="R2366" i="112"/>
  <c r="U2365" i="112"/>
  <c r="R2365" i="112"/>
  <c r="U2364" i="112"/>
  <c r="R2364" i="112"/>
  <c r="U2363" i="112"/>
  <c r="R2363" i="112"/>
  <c r="U2362" i="112"/>
  <c r="R2362" i="112"/>
  <c r="U2361" i="112"/>
  <c r="R2361" i="112"/>
  <c r="U2360" i="112"/>
  <c r="R2360" i="112"/>
  <c r="U2359" i="112"/>
  <c r="R2359" i="112"/>
  <c r="U2358" i="112"/>
  <c r="R2358" i="112"/>
  <c r="U2357" i="112"/>
  <c r="R2357" i="112"/>
  <c r="U2356" i="112"/>
  <c r="R2356" i="112"/>
  <c r="U2355" i="112"/>
  <c r="R2355" i="112"/>
  <c r="U2354" i="112"/>
  <c r="R2354" i="112"/>
  <c r="U2353" i="112"/>
  <c r="R2353" i="112"/>
  <c r="U2352" i="112"/>
  <c r="R2352" i="112"/>
  <c r="U2351" i="112"/>
  <c r="R2351" i="112"/>
  <c r="U2350" i="112"/>
  <c r="R2350" i="112"/>
  <c r="U2349" i="112"/>
  <c r="R2349" i="112"/>
  <c r="U2348" i="112"/>
  <c r="R2348" i="112"/>
  <c r="U2347" i="112"/>
  <c r="R2347" i="112"/>
  <c r="U2346" i="112"/>
  <c r="R2346" i="112"/>
  <c r="U2345" i="112"/>
  <c r="R2345" i="112"/>
  <c r="U2344" i="112"/>
  <c r="R2344" i="112"/>
  <c r="U2343" i="112"/>
  <c r="R2343" i="112"/>
  <c r="U2342" i="112"/>
  <c r="R2342" i="112"/>
  <c r="U2341" i="112"/>
  <c r="R2341" i="112"/>
  <c r="U2340" i="112"/>
  <c r="R2340" i="112"/>
  <c r="U2339" i="112"/>
  <c r="R2339" i="112"/>
  <c r="U2338" i="112"/>
  <c r="R2338" i="112"/>
  <c r="U2337" i="112"/>
  <c r="R2337" i="112"/>
  <c r="U2336" i="112"/>
  <c r="R2336" i="112"/>
  <c r="U2335" i="112"/>
  <c r="R2335" i="112"/>
  <c r="U2334" i="112"/>
  <c r="R2334" i="112"/>
  <c r="U2333" i="112"/>
  <c r="R2333" i="112"/>
  <c r="U2332" i="112"/>
  <c r="R2332" i="112"/>
  <c r="U2331" i="112"/>
  <c r="R2331" i="112"/>
  <c r="U2330" i="112"/>
  <c r="R2330" i="112"/>
  <c r="U2329" i="112"/>
  <c r="R2329" i="112"/>
  <c r="U2328" i="112"/>
  <c r="R2328" i="112"/>
  <c r="U2327" i="112"/>
  <c r="R2327" i="112"/>
  <c r="U2326" i="112"/>
  <c r="R2326" i="112"/>
  <c r="U2325" i="112"/>
  <c r="R2325" i="112"/>
  <c r="U2324" i="112"/>
  <c r="R2324" i="112"/>
  <c r="U2323" i="112"/>
  <c r="R2323" i="112"/>
  <c r="U2322" i="112"/>
  <c r="R2322" i="112"/>
  <c r="U2321" i="112"/>
  <c r="R2321" i="112"/>
  <c r="U2320" i="112"/>
  <c r="R2320" i="112"/>
  <c r="U2319" i="112"/>
  <c r="R2319" i="112"/>
  <c r="U2318" i="112"/>
  <c r="R2318" i="112"/>
  <c r="U2317" i="112"/>
  <c r="R2317" i="112"/>
  <c r="U2316" i="112"/>
  <c r="R2316" i="112"/>
  <c r="U2315" i="112"/>
  <c r="R2315" i="112"/>
  <c r="U2314" i="112"/>
  <c r="R2314" i="112"/>
  <c r="U2313" i="112"/>
  <c r="R2313" i="112"/>
  <c r="U2312" i="112"/>
  <c r="R2312" i="112"/>
  <c r="U2311" i="112"/>
  <c r="R2311" i="112"/>
  <c r="U2310" i="112"/>
  <c r="R2310" i="112"/>
  <c r="U2309" i="112"/>
  <c r="R2309" i="112"/>
  <c r="U2308" i="112"/>
  <c r="R2308" i="112"/>
  <c r="U2307" i="112"/>
  <c r="R2307" i="112"/>
  <c r="U2306" i="112"/>
  <c r="R2306" i="112"/>
  <c r="U2305" i="112"/>
  <c r="R2305" i="112"/>
  <c r="U2304" i="112"/>
  <c r="R2304" i="112"/>
  <c r="U2303" i="112"/>
  <c r="R2303" i="112"/>
  <c r="U2302" i="112"/>
  <c r="R2302" i="112"/>
  <c r="U2301" i="112"/>
  <c r="Q2301" i="112"/>
  <c r="P2301" i="112"/>
  <c r="O2301" i="112"/>
  <c r="N2301" i="112"/>
  <c r="U2300" i="112"/>
  <c r="Q2300" i="112"/>
  <c r="P2300" i="112"/>
  <c r="O2300" i="112"/>
  <c r="N2300" i="112"/>
  <c r="U2299" i="112"/>
  <c r="Q2299" i="112"/>
  <c r="P2299" i="112"/>
  <c r="O2299" i="112"/>
  <c r="N2299" i="112"/>
  <c r="U2298" i="112"/>
  <c r="Q2298" i="112"/>
  <c r="P2298" i="112"/>
  <c r="O2298" i="112"/>
  <c r="N2298" i="112"/>
  <c r="U2297" i="112"/>
  <c r="Q2297" i="112"/>
  <c r="P2297" i="112"/>
  <c r="O2297" i="112"/>
  <c r="N2297" i="112"/>
  <c r="U2296" i="112"/>
  <c r="Q2296" i="112"/>
  <c r="P2296" i="112"/>
  <c r="O2296" i="112"/>
  <c r="N2296" i="112"/>
  <c r="U2295" i="112"/>
  <c r="Q2295" i="112"/>
  <c r="P2295" i="112"/>
  <c r="O2295" i="112"/>
  <c r="N2295" i="112"/>
  <c r="U2294" i="112"/>
  <c r="Q2294" i="112"/>
  <c r="P2294" i="112"/>
  <c r="O2294" i="112"/>
  <c r="N2294" i="112"/>
  <c r="U2293" i="112"/>
  <c r="Q2293" i="112"/>
  <c r="P2293" i="112"/>
  <c r="O2293" i="112"/>
  <c r="N2293" i="112"/>
  <c r="U2292" i="112"/>
  <c r="Q2292" i="112"/>
  <c r="P2292" i="112"/>
  <c r="O2292" i="112"/>
  <c r="N2292" i="112"/>
  <c r="U2291" i="112"/>
  <c r="Q2291" i="112"/>
  <c r="P2291" i="112"/>
  <c r="O2291" i="112"/>
  <c r="N2291" i="112"/>
  <c r="U2290" i="112"/>
  <c r="Q2290" i="112"/>
  <c r="P2290" i="112"/>
  <c r="O2290" i="112"/>
  <c r="N2290" i="112"/>
  <c r="U2289" i="112"/>
  <c r="Q2289" i="112"/>
  <c r="P2289" i="112"/>
  <c r="O2289" i="112"/>
  <c r="N2289" i="112"/>
  <c r="U2288" i="112"/>
  <c r="Q2288" i="112"/>
  <c r="P2288" i="112"/>
  <c r="O2288" i="112"/>
  <c r="N2288" i="112"/>
  <c r="U2287" i="112"/>
  <c r="Q2287" i="112"/>
  <c r="P2287" i="112"/>
  <c r="O2287" i="112"/>
  <c r="N2287" i="112"/>
  <c r="U2286" i="112"/>
  <c r="Q2286" i="112"/>
  <c r="P2286" i="112"/>
  <c r="O2286" i="112"/>
  <c r="N2286" i="112"/>
  <c r="U2285" i="112"/>
  <c r="Q2285" i="112"/>
  <c r="P2285" i="112"/>
  <c r="O2285" i="112"/>
  <c r="N2285" i="112"/>
  <c r="U2284" i="112"/>
  <c r="Q2284" i="112"/>
  <c r="P2284" i="112"/>
  <c r="O2284" i="112"/>
  <c r="N2284" i="112"/>
  <c r="U2283" i="112"/>
  <c r="Q2283" i="112"/>
  <c r="P2283" i="112"/>
  <c r="O2283" i="112"/>
  <c r="N2283" i="112"/>
  <c r="U2282" i="112"/>
  <c r="Q2282" i="112"/>
  <c r="P2282" i="112"/>
  <c r="O2282" i="112"/>
  <c r="N2282" i="112"/>
  <c r="U2281" i="112"/>
  <c r="Q2281" i="112"/>
  <c r="P2281" i="112"/>
  <c r="O2281" i="112"/>
  <c r="N2281" i="112"/>
  <c r="U2280" i="112"/>
  <c r="Q2280" i="112"/>
  <c r="P2280" i="112"/>
  <c r="O2280" i="112"/>
  <c r="N2280" i="112"/>
  <c r="U2279" i="112"/>
  <c r="Q2279" i="112"/>
  <c r="P2279" i="112"/>
  <c r="O2279" i="112"/>
  <c r="N2279" i="112"/>
  <c r="U2278" i="112"/>
  <c r="Q2278" i="112"/>
  <c r="P2278" i="112"/>
  <c r="O2278" i="112"/>
  <c r="N2278" i="112"/>
  <c r="U2277" i="112"/>
  <c r="Q2277" i="112"/>
  <c r="P2277" i="112"/>
  <c r="O2277" i="112"/>
  <c r="N2277" i="112"/>
  <c r="U2276" i="112"/>
  <c r="Q2276" i="112"/>
  <c r="P2276" i="112"/>
  <c r="O2276" i="112"/>
  <c r="N2276" i="112"/>
  <c r="U2275" i="112"/>
  <c r="Q2275" i="112"/>
  <c r="P2275" i="112"/>
  <c r="O2275" i="112"/>
  <c r="N2275" i="112"/>
  <c r="U2274" i="112"/>
  <c r="Q2274" i="112"/>
  <c r="P2274" i="112"/>
  <c r="O2274" i="112"/>
  <c r="N2274" i="112"/>
  <c r="U2273" i="112"/>
  <c r="Q2273" i="112"/>
  <c r="P2273" i="112"/>
  <c r="O2273" i="112"/>
  <c r="N2273" i="112"/>
  <c r="U2272" i="112"/>
  <c r="Q2272" i="112"/>
  <c r="P2272" i="112"/>
  <c r="O2272" i="112"/>
  <c r="N2272" i="112"/>
  <c r="U2271" i="112"/>
  <c r="Q2271" i="112"/>
  <c r="P2271" i="112"/>
  <c r="O2271" i="112"/>
  <c r="N2271" i="112"/>
  <c r="U2270" i="112"/>
  <c r="Q2270" i="112"/>
  <c r="P2270" i="112"/>
  <c r="O2270" i="112"/>
  <c r="N2270" i="112"/>
  <c r="U2269" i="112"/>
  <c r="Q2269" i="112"/>
  <c r="P2269" i="112"/>
  <c r="O2269" i="112"/>
  <c r="N2269" i="112"/>
  <c r="U2268" i="112"/>
  <c r="Q2268" i="112"/>
  <c r="P2268" i="112"/>
  <c r="O2268" i="112"/>
  <c r="N2268" i="112"/>
  <c r="U2267" i="112"/>
  <c r="Q2267" i="112"/>
  <c r="P2267" i="112"/>
  <c r="O2267" i="112"/>
  <c r="N2267" i="112"/>
  <c r="U2266" i="112"/>
  <c r="Q2266" i="112"/>
  <c r="P2266" i="112"/>
  <c r="O2266" i="112"/>
  <c r="N2266" i="112"/>
  <c r="U2265" i="112"/>
  <c r="Q2265" i="112"/>
  <c r="P2265" i="112"/>
  <c r="O2265" i="112"/>
  <c r="N2265" i="112"/>
  <c r="U2264" i="112"/>
  <c r="Q2264" i="112"/>
  <c r="P2264" i="112"/>
  <c r="O2264" i="112"/>
  <c r="N2264" i="112"/>
  <c r="U2263" i="112"/>
  <c r="Q2263" i="112"/>
  <c r="P2263" i="112"/>
  <c r="O2263" i="112"/>
  <c r="N2263" i="112"/>
  <c r="U2262" i="112"/>
  <c r="Q2262" i="112"/>
  <c r="P2262" i="112"/>
  <c r="O2262" i="112"/>
  <c r="N2262" i="112"/>
  <c r="U2261" i="112"/>
  <c r="Q2261" i="112"/>
  <c r="P2261" i="112"/>
  <c r="O2261" i="112"/>
  <c r="N2261" i="112"/>
  <c r="U2260" i="112"/>
  <c r="Q2260" i="112"/>
  <c r="P2260" i="112"/>
  <c r="O2260" i="112"/>
  <c r="N2260" i="112"/>
  <c r="U2259" i="112"/>
  <c r="Q2259" i="112"/>
  <c r="P2259" i="112"/>
  <c r="O2259" i="112"/>
  <c r="N2259" i="112"/>
  <c r="U2258" i="112"/>
  <c r="Q2258" i="112"/>
  <c r="P2258" i="112"/>
  <c r="O2258" i="112"/>
  <c r="N2258" i="112"/>
  <c r="U2257" i="112"/>
  <c r="Q2257" i="112"/>
  <c r="P2257" i="112"/>
  <c r="O2257" i="112"/>
  <c r="N2257" i="112"/>
  <c r="U2256" i="112"/>
  <c r="Q2256" i="112"/>
  <c r="P2256" i="112"/>
  <c r="O2256" i="112"/>
  <c r="N2256" i="112"/>
  <c r="U2255" i="112"/>
  <c r="R2255" i="112"/>
  <c r="U2254" i="112"/>
  <c r="R2254" i="112"/>
  <c r="U2253" i="112"/>
  <c r="R2253" i="112"/>
  <c r="U2252" i="112"/>
  <c r="R2252" i="112"/>
  <c r="U2251" i="112"/>
  <c r="R2251" i="112"/>
  <c r="U2250" i="112"/>
  <c r="R2250" i="112"/>
  <c r="U2249" i="112"/>
  <c r="R2249" i="112"/>
  <c r="U2248" i="112"/>
  <c r="R2248" i="112"/>
  <c r="U2247" i="112"/>
  <c r="R2247" i="112"/>
  <c r="U2246" i="112"/>
  <c r="R2246" i="112"/>
  <c r="U2245" i="112"/>
  <c r="R2245" i="112"/>
  <c r="U2244" i="112"/>
  <c r="R2244" i="112"/>
  <c r="U2243" i="112"/>
  <c r="R2243" i="112"/>
  <c r="U2242" i="112"/>
  <c r="R2242" i="112"/>
  <c r="U2241" i="112"/>
  <c r="R2241" i="112"/>
  <c r="U2240" i="112"/>
  <c r="R2240" i="112"/>
  <c r="U2239" i="112"/>
  <c r="R2239" i="112"/>
  <c r="U2238" i="112"/>
  <c r="R2238" i="112"/>
  <c r="U2237" i="112"/>
  <c r="R2237" i="112"/>
  <c r="U2236" i="112"/>
  <c r="R2236" i="112"/>
  <c r="U2235" i="112"/>
  <c r="R2235" i="112"/>
  <c r="U2234" i="112"/>
  <c r="R2234" i="112"/>
  <c r="U2233" i="112"/>
  <c r="R2233" i="112"/>
  <c r="U2232" i="112"/>
  <c r="R2232" i="112"/>
  <c r="U2231" i="112"/>
  <c r="R2231" i="112"/>
  <c r="U2230" i="112"/>
  <c r="R2230" i="112"/>
  <c r="U2229" i="112"/>
  <c r="R2229" i="112"/>
  <c r="U2228" i="112"/>
  <c r="R2228" i="112"/>
  <c r="U2227" i="112"/>
  <c r="R2227" i="112"/>
  <c r="U2226" i="112"/>
  <c r="R2226" i="112"/>
  <c r="U2225" i="112"/>
  <c r="R2225" i="112"/>
  <c r="U2224" i="112"/>
  <c r="R2224" i="112"/>
  <c r="U2223" i="112"/>
  <c r="R2223" i="112"/>
  <c r="U2222" i="112"/>
  <c r="R2222" i="112"/>
  <c r="U2221" i="112"/>
  <c r="R2221" i="112"/>
  <c r="U2220" i="112"/>
  <c r="R2220" i="112"/>
  <c r="U2219" i="112"/>
  <c r="R2219" i="112"/>
  <c r="U2218" i="112"/>
  <c r="R2218" i="112"/>
  <c r="U2217" i="112"/>
  <c r="R2217" i="112"/>
  <c r="U2216" i="112"/>
  <c r="R2216" i="112"/>
  <c r="U2215" i="112"/>
  <c r="R2215" i="112"/>
  <c r="U2214" i="112"/>
  <c r="R2214" i="112"/>
  <c r="U2213" i="112"/>
  <c r="R2213" i="112"/>
  <c r="U2212" i="112"/>
  <c r="R2212" i="112"/>
  <c r="U2211" i="112"/>
  <c r="R2211" i="112"/>
  <c r="U2210" i="112"/>
  <c r="R2210" i="112"/>
  <c r="U2209" i="112"/>
  <c r="R2209" i="112"/>
  <c r="U2208" i="112"/>
  <c r="R2208" i="112"/>
  <c r="U2207" i="112"/>
  <c r="R2207" i="112"/>
  <c r="U2206" i="112"/>
  <c r="R2206" i="112"/>
  <c r="U2205" i="112"/>
  <c r="R2205" i="112"/>
  <c r="U2204" i="112"/>
  <c r="R2204" i="112"/>
  <c r="U2203" i="112"/>
  <c r="R2203" i="112"/>
  <c r="U2202" i="112"/>
  <c r="R2202" i="112"/>
  <c r="U2201" i="112"/>
  <c r="R2201" i="112"/>
  <c r="U2200" i="112"/>
  <c r="R2200" i="112"/>
  <c r="U2199" i="112"/>
  <c r="R2199" i="112"/>
  <c r="U2198" i="112"/>
  <c r="R2198" i="112"/>
  <c r="U2197" i="112"/>
  <c r="R2197" i="112"/>
  <c r="U2196" i="112"/>
  <c r="R2196" i="112"/>
  <c r="U2195" i="112"/>
  <c r="R2195" i="112"/>
  <c r="U2194" i="112"/>
  <c r="R2194" i="112"/>
  <c r="U2193" i="112"/>
  <c r="R2193" i="112"/>
  <c r="U2192" i="112"/>
  <c r="R2192" i="112"/>
  <c r="U2191" i="112"/>
  <c r="R2191" i="112"/>
  <c r="U2190" i="112"/>
  <c r="R2190" i="112"/>
  <c r="U2189" i="112"/>
  <c r="R2189" i="112"/>
  <c r="U2188" i="112"/>
  <c r="R2188" i="112"/>
  <c r="U2187" i="112"/>
  <c r="R2187" i="112"/>
  <c r="U2186" i="112"/>
  <c r="R2186" i="112"/>
  <c r="U2185" i="112"/>
  <c r="R2185" i="112"/>
  <c r="U2184" i="112"/>
  <c r="R2184" i="112"/>
  <c r="U2183" i="112"/>
  <c r="R2183" i="112"/>
  <c r="U2182" i="112"/>
  <c r="R2182" i="112"/>
  <c r="U2181" i="112"/>
  <c r="R2181" i="112"/>
  <c r="U2180" i="112"/>
  <c r="R2180" i="112"/>
  <c r="U2179" i="112"/>
  <c r="R2179" i="112"/>
  <c r="U2178" i="112"/>
  <c r="R2178" i="112"/>
  <c r="U2177" i="112"/>
  <c r="R2177" i="112"/>
  <c r="U2176" i="112"/>
  <c r="R2176" i="112"/>
  <c r="U2175" i="112"/>
  <c r="R2175" i="112"/>
  <c r="U2174" i="112"/>
  <c r="R2174" i="112"/>
  <c r="U2173" i="112"/>
  <c r="R2173" i="112"/>
  <c r="U2172" i="112"/>
  <c r="R2172" i="112"/>
  <c r="U2171" i="112"/>
  <c r="R2171" i="112"/>
  <c r="U2170" i="112"/>
  <c r="R2170" i="112"/>
  <c r="U2169" i="112"/>
  <c r="R2169" i="112"/>
  <c r="U2168" i="112"/>
  <c r="R2168" i="112"/>
  <c r="U2167" i="112"/>
  <c r="R2167" i="112"/>
  <c r="U2166" i="112"/>
  <c r="R2166" i="112"/>
  <c r="U2165" i="112"/>
  <c r="R2165" i="112"/>
  <c r="U2164" i="112"/>
  <c r="R2164" i="112"/>
  <c r="U2163" i="112"/>
  <c r="R2163" i="112"/>
  <c r="U2162" i="112"/>
  <c r="R2162" i="112"/>
  <c r="U2161" i="112"/>
  <c r="R2161" i="112"/>
  <c r="U2160" i="112"/>
  <c r="R2160" i="112"/>
  <c r="U2159" i="112"/>
  <c r="R2159" i="112"/>
  <c r="U2158" i="112"/>
  <c r="R2158" i="112"/>
  <c r="U2157" i="112"/>
  <c r="R2157" i="112"/>
  <c r="U2156" i="112"/>
  <c r="R2156" i="112"/>
  <c r="U2155" i="112"/>
  <c r="R2155" i="112"/>
  <c r="U2154" i="112"/>
  <c r="R2154" i="112"/>
  <c r="U2153" i="112"/>
  <c r="R2153" i="112"/>
  <c r="U2152" i="112"/>
  <c r="R2152" i="112"/>
  <c r="U2151" i="112"/>
  <c r="R2151" i="112"/>
  <c r="U2150" i="112"/>
  <c r="R2150" i="112"/>
  <c r="U2149" i="112"/>
  <c r="R2149" i="112"/>
  <c r="U2148" i="112"/>
  <c r="R2148" i="112"/>
  <c r="U2147" i="112"/>
  <c r="R2147" i="112"/>
  <c r="U2146" i="112"/>
  <c r="R2146" i="112"/>
  <c r="U2145" i="112"/>
  <c r="R2145" i="112"/>
  <c r="U2144" i="112"/>
  <c r="R2144" i="112"/>
  <c r="U2143" i="112"/>
  <c r="R2143" i="112"/>
  <c r="U2142" i="112"/>
  <c r="R2142" i="112"/>
  <c r="U2141" i="112"/>
  <c r="R2141" i="112"/>
  <c r="U2140" i="112"/>
  <c r="R2140" i="112"/>
  <c r="U2139" i="112"/>
  <c r="R2139" i="112"/>
  <c r="U2138" i="112"/>
  <c r="R2138" i="112"/>
  <c r="U2137" i="112"/>
  <c r="R2137" i="112"/>
  <c r="U2136" i="112"/>
  <c r="R2136" i="112"/>
  <c r="U2135" i="112"/>
  <c r="R2135" i="112"/>
  <c r="U2134" i="112"/>
  <c r="R2134" i="112"/>
  <c r="U2133" i="112"/>
  <c r="R2133" i="112"/>
  <c r="U2132" i="112"/>
  <c r="R2132" i="112"/>
  <c r="U2131" i="112"/>
  <c r="R2131" i="112"/>
  <c r="U2130" i="112"/>
  <c r="R2130" i="112"/>
  <c r="U2129" i="112"/>
  <c r="R2129" i="112"/>
  <c r="U2128" i="112"/>
  <c r="R2128" i="112"/>
  <c r="U2127" i="112"/>
  <c r="R2127" i="112"/>
  <c r="U2126" i="112"/>
  <c r="R2126" i="112"/>
  <c r="U2125" i="112"/>
  <c r="R2125" i="112"/>
  <c r="U2124" i="112"/>
  <c r="R2124" i="112"/>
  <c r="U2123" i="112"/>
  <c r="R2123" i="112"/>
  <c r="U2122" i="112"/>
  <c r="R2122" i="112"/>
  <c r="U2121" i="112"/>
  <c r="R2121" i="112"/>
  <c r="U2120" i="112"/>
  <c r="R2120" i="112"/>
  <c r="U2119" i="112"/>
  <c r="R2119" i="112"/>
  <c r="U2118" i="112"/>
  <c r="R2118" i="112"/>
  <c r="U2117" i="112"/>
  <c r="R2117" i="112"/>
  <c r="U2116" i="112"/>
  <c r="R2116" i="112"/>
  <c r="U2115" i="112"/>
  <c r="R2115" i="112"/>
  <c r="U2114" i="112"/>
  <c r="R2114" i="112"/>
  <c r="U2113" i="112"/>
  <c r="R2113" i="112"/>
  <c r="U2112" i="112"/>
  <c r="R2112" i="112"/>
  <c r="U2111" i="112"/>
  <c r="R2111" i="112"/>
  <c r="U2110" i="112"/>
  <c r="R2110" i="112"/>
  <c r="U2109" i="112"/>
  <c r="R2109" i="112"/>
  <c r="U2108" i="112"/>
  <c r="R2108" i="112"/>
  <c r="U2107" i="112"/>
  <c r="R2107" i="112"/>
  <c r="U2106" i="112"/>
  <c r="R2106" i="112"/>
  <c r="U2105" i="112"/>
  <c r="R2105" i="112"/>
  <c r="U2104" i="112"/>
  <c r="R2104" i="112"/>
  <c r="U2103" i="112"/>
  <c r="R2103" i="112"/>
  <c r="U2102" i="112"/>
  <c r="R2102" i="112"/>
  <c r="U2101" i="112"/>
  <c r="R2101" i="112"/>
  <c r="U2100" i="112"/>
  <c r="R2100" i="112"/>
  <c r="U2099" i="112"/>
  <c r="R2099" i="112"/>
  <c r="U2098" i="112"/>
  <c r="R2098" i="112"/>
  <c r="U2097" i="112"/>
  <c r="R2097" i="112"/>
  <c r="U2096" i="112"/>
  <c r="R2096" i="112"/>
  <c r="U2095" i="112"/>
  <c r="R2095" i="112"/>
  <c r="U2094" i="112"/>
  <c r="R2094" i="112"/>
  <c r="U2093" i="112"/>
  <c r="R2093" i="112"/>
  <c r="U2092" i="112"/>
  <c r="R2092" i="112"/>
  <c r="U2091" i="112"/>
  <c r="R2091" i="112"/>
  <c r="U2090" i="112"/>
  <c r="R2090" i="112"/>
  <c r="U2089" i="112"/>
  <c r="R2089" i="112"/>
  <c r="U2088" i="112"/>
  <c r="R2088" i="112"/>
  <c r="U2087" i="112"/>
  <c r="R2087" i="112"/>
  <c r="U2086" i="112"/>
  <c r="R2086" i="112"/>
  <c r="U2085" i="112"/>
  <c r="R2085" i="112"/>
  <c r="U2084" i="112"/>
  <c r="R2084" i="112"/>
  <c r="U2083" i="112"/>
  <c r="R2083" i="112"/>
  <c r="U2082" i="112"/>
  <c r="R2082" i="112"/>
  <c r="U2081" i="112"/>
  <c r="R2081" i="112"/>
  <c r="U2080" i="112"/>
  <c r="R2080" i="112"/>
  <c r="U2079" i="112"/>
  <c r="R2079" i="112"/>
  <c r="U2078" i="112"/>
  <c r="R2078" i="112"/>
  <c r="U2077" i="112"/>
  <c r="R2077" i="112"/>
  <c r="U2076" i="112"/>
  <c r="R2076" i="112"/>
  <c r="U2075" i="112"/>
  <c r="R2075" i="112"/>
  <c r="U2074" i="112"/>
  <c r="R2074" i="112"/>
  <c r="U2073" i="112"/>
  <c r="R2073" i="112"/>
  <c r="U2072" i="112"/>
  <c r="R2072" i="112"/>
  <c r="U2071" i="112"/>
  <c r="Q2071" i="112"/>
  <c r="P2071" i="112"/>
  <c r="O2071" i="112"/>
  <c r="N2071" i="112"/>
  <c r="U2070" i="112"/>
  <c r="Q2070" i="112"/>
  <c r="P2070" i="112"/>
  <c r="O2070" i="112"/>
  <c r="N2070" i="112"/>
  <c r="U2069" i="112"/>
  <c r="Q2069" i="112"/>
  <c r="P2069" i="112"/>
  <c r="O2069" i="112"/>
  <c r="N2069" i="112"/>
  <c r="U2068" i="112"/>
  <c r="Q2068" i="112"/>
  <c r="P2068" i="112"/>
  <c r="O2068" i="112"/>
  <c r="N2068" i="112"/>
  <c r="U2067" i="112"/>
  <c r="Q2067" i="112"/>
  <c r="P2067" i="112"/>
  <c r="O2067" i="112"/>
  <c r="N2067" i="112"/>
  <c r="U2066" i="112"/>
  <c r="Q2066" i="112"/>
  <c r="P2066" i="112"/>
  <c r="O2066" i="112"/>
  <c r="N2066" i="112"/>
  <c r="U2065" i="112"/>
  <c r="Q2065" i="112"/>
  <c r="P2065" i="112"/>
  <c r="O2065" i="112"/>
  <c r="N2065" i="112"/>
  <c r="U2064" i="112"/>
  <c r="Q2064" i="112"/>
  <c r="P2064" i="112"/>
  <c r="O2064" i="112"/>
  <c r="N2064" i="112"/>
  <c r="U2063" i="112"/>
  <c r="Q2063" i="112"/>
  <c r="P2063" i="112"/>
  <c r="O2063" i="112"/>
  <c r="N2063" i="112"/>
  <c r="U2062" i="112"/>
  <c r="Q2062" i="112"/>
  <c r="P2062" i="112"/>
  <c r="O2062" i="112"/>
  <c r="N2062" i="112"/>
  <c r="U2061" i="112"/>
  <c r="Q2061" i="112"/>
  <c r="P2061" i="112"/>
  <c r="O2061" i="112"/>
  <c r="N2061" i="112"/>
  <c r="U2060" i="112"/>
  <c r="Q2060" i="112"/>
  <c r="P2060" i="112"/>
  <c r="O2060" i="112"/>
  <c r="N2060" i="112"/>
  <c r="U2059" i="112"/>
  <c r="Q2059" i="112"/>
  <c r="P2059" i="112"/>
  <c r="O2059" i="112"/>
  <c r="N2059" i="112"/>
  <c r="U2058" i="112"/>
  <c r="Q2058" i="112"/>
  <c r="P2058" i="112"/>
  <c r="O2058" i="112"/>
  <c r="N2058" i="112"/>
  <c r="U2057" i="112"/>
  <c r="Q2057" i="112"/>
  <c r="P2057" i="112"/>
  <c r="O2057" i="112"/>
  <c r="N2057" i="112"/>
  <c r="U2056" i="112"/>
  <c r="Q2056" i="112"/>
  <c r="P2056" i="112"/>
  <c r="O2056" i="112"/>
  <c r="N2056" i="112"/>
  <c r="U2055" i="112"/>
  <c r="Q2055" i="112"/>
  <c r="P2055" i="112"/>
  <c r="O2055" i="112"/>
  <c r="N2055" i="112"/>
  <c r="U2054" i="112"/>
  <c r="Q2054" i="112"/>
  <c r="P2054" i="112"/>
  <c r="O2054" i="112"/>
  <c r="N2054" i="112"/>
  <c r="U2053" i="112"/>
  <c r="Q2053" i="112"/>
  <c r="P2053" i="112"/>
  <c r="O2053" i="112"/>
  <c r="N2053" i="112"/>
  <c r="U2052" i="112"/>
  <c r="Q2052" i="112"/>
  <c r="P2052" i="112"/>
  <c r="O2052" i="112"/>
  <c r="N2052" i="112"/>
  <c r="U2051" i="112"/>
  <c r="Q2051" i="112"/>
  <c r="P2051" i="112"/>
  <c r="O2051" i="112"/>
  <c r="N2051" i="112"/>
  <c r="U2050" i="112"/>
  <c r="Q2050" i="112"/>
  <c r="P2050" i="112"/>
  <c r="O2050" i="112"/>
  <c r="N2050" i="112"/>
  <c r="U2049" i="112"/>
  <c r="Q2049" i="112"/>
  <c r="P2049" i="112"/>
  <c r="O2049" i="112"/>
  <c r="N2049" i="112"/>
  <c r="U2048" i="112"/>
  <c r="Q2048" i="112"/>
  <c r="P2048" i="112"/>
  <c r="O2048" i="112"/>
  <c r="N2048" i="112"/>
  <c r="U2047" i="112"/>
  <c r="Q2047" i="112"/>
  <c r="P2047" i="112"/>
  <c r="O2047" i="112"/>
  <c r="N2047" i="112"/>
  <c r="U2046" i="112"/>
  <c r="Q2046" i="112"/>
  <c r="P2046" i="112"/>
  <c r="O2046" i="112"/>
  <c r="N2046" i="112"/>
  <c r="U2045" i="112"/>
  <c r="Q2045" i="112"/>
  <c r="P2045" i="112"/>
  <c r="O2045" i="112"/>
  <c r="N2045" i="112"/>
  <c r="U2044" i="112"/>
  <c r="Q2044" i="112"/>
  <c r="P2044" i="112"/>
  <c r="O2044" i="112"/>
  <c r="N2044" i="112"/>
  <c r="U2043" i="112"/>
  <c r="Q2043" i="112"/>
  <c r="P2043" i="112"/>
  <c r="O2043" i="112"/>
  <c r="N2043" i="112"/>
  <c r="U2042" i="112"/>
  <c r="Q2042" i="112"/>
  <c r="P2042" i="112"/>
  <c r="O2042" i="112"/>
  <c r="N2042" i="112"/>
  <c r="U2041" i="112"/>
  <c r="Q2041" i="112"/>
  <c r="P2041" i="112"/>
  <c r="O2041" i="112"/>
  <c r="N2041" i="112"/>
  <c r="U2040" i="112"/>
  <c r="Q2040" i="112"/>
  <c r="P2040" i="112"/>
  <c r="O2040" i="112"/>
  <c r="N2040" i="112"/>
  <c r="U2039" i="112"/>
  <c r="Q2039" i="112"/>
  <c r="P2039" i="112"/>
  <c r="O2039" i="112"/>
  <c r="N2039" i="112"/>
  <c r="U2038" i="112"/>
  <c r="Q2038" i="112"/>
  <c r="P2038" i="112"/>
  <c r="O2038" i="112"/>
  <c r="N2038" i="112"/>
  <c r="U2037" i="112"/>
  <c r="Q2037" i="112"/>
  <c r="P2037" i="112"/>
  <c r="O2037" i="112"/>
  <c r="N2037" i="112"/>
  <c r="U2036" i="112"/>
  <c r="Q2036" i="112"/>
  <c r="P2036" i="112"/>
  <c r="O2036" i="112"/>
  <c r="N2036" i="112"/>
  <c r="U2035" i="112"/>
  <c r="Q2035" i="112"/>
  <c r="P2035" i="112"/>
  <c r="O2035" i="112"/>
  <c r="N2035" i="112"/>
  <c r="U2034" i="112"/>
  <c r="Q2034" i="112"/>
  <c r="P2034" i="112"/>
  <c r="O2034" i="112"/>
  <c r="N2034" i="112"/>
  <c r="U2033" i="112"/>
  <c r="Q2033" i="112"/>
  <c r="P2033" i="112"/>
  <c r="O2033" i="112"/>
  <c r="N2033" i="112"/>
  <c r="U2032" i="112"/>
  <c r="Q2032" i="112"/>
  <c r="P2032" i="112"/>
  <c r="O2032" i="112"/>
  <c r="N2032" i="112"/>
  <c r="U2031" i="112"/>
  <c r="Q2031" i="112"/>
  <c r="P2031" i="112"/>
  <c r="O2031" i="112"/>
  <c r="N2031" i="112"/>
  <c r="U2030" i="112"/>
  <c r="Q2030" i="112"/>
  <c r="P2030" i="112"/>
  <c r="O2030" i="112"/>
  <c r="N2030" i="112"/>
  <c r="U2029" i="112"/>
  <c r="Q2029" i="112"/>
  <c r="P2029" i="112"/>
  <c r="O2029" i="112"/>
  <c r="N2029" i="112"/>
  <c r="U2028" i="112"/>
  <c r="Q2028" i="112"/>
  <c r="P2028" i="112"/>
  <c r="O2028" i="112"/>
  <c r="N2028" i="112"/>
  <c r="U2027" i="112"/>
  <c r="Q2027" i="112"/>
  <c r="P2027" i="112"/>
  <c r="O2027" i="112"/>
  <c r="N2027" i="112"/>
  <c r="U2026" i="112"/>
  <c r="Q2026" i="112"/>
  <c r="P2026" i="112"/>
  <c r="O2026" i="112"/>
  <c r="N2026" i="112"/>
  <c r="U2025" i="112"/>
  <c r="R2025" i="112"/>
  <c r="U2024" i="112"/>
  <c r="R2024" i="112"/>
  <c r="U2023" i="112"/>
  <c r="R2023" i="112"/>
  <c r="U2022" i="112"/>
  <c r="R2022" i="112"/>
  <c r="U2021" i="112"/>
  <c r="R2021" i="112"/>
  <c r="U2020" i="112"/>
  <c r="R2020" i="112"/>
  <c r="U2019" i="112"/>
  <c r="R2019" i="112"/>
  <c r="U2018" i="112"/>
  <c r="R2018" i="112"/>
  <c r="U2017" i="112"/>
  <c r="R2017" i="112"/>
  <c r="U2016" i="112"/>
  <c r="R2016" i="112"/>
  <c r="U2015" i="112"/>
  <c r="R2015" i="112"/>
  <c r="U2014" i="112"/>
  <c r="R2014" i="112"/>
  <c r="U2013" i="112"/>
  <c r="R2013" i="112"/>
  <c r="U2012" i="112"/>
  <c r="R2012" i="112"/>
  <c r="U2011" i="112"/>
  <c r="R2011" i="112"/>
  <c r="U2010" i="112"/>
  <c r="R2010" i="112"/>
  <c r="U2009" i="112"/>
  <c r="R2009" i="112"/>
  <c r="U2008" i="112"/>
  <c r="R2008" i="112"/>
  <c r="U2007" i="112"/>
  <c r="R2007" i="112"/>
  <c r="U2006" i="112"/>
  <c r="R2006" i="112"/>
  <c r="U2005" i="112"/>
  <c r="R2005" i="112"/>
  <c r="U2004" i="112"/>
  <c r="R2004" i="112"/>
  <c r="U2003" i="112"/>
  <c r="R2003" i="112"/>
  <c r="U2002" i="112"/>
  <c r="R2002" i="112"/>
  <c r="U2001" i="112"/>
  <c r="R2001" i="112"/>
  <c r="U2000" i="112"/>
  <c r="R2000" i="112"/>
  <c r="U1999" i="112"/>
  <c r="R1999" i="112"/>
  <c r="U1998" i="112"/>
  <c r="R1998" i="112"/>
  <c r="U1997" i="112"/>
  <c r="R1997" i="112"/>
  <c r="U1996" i="112"/>
  <c r="R1996" i="112"/>
  <c r="U1995" i="112"/>
  <c r="R1995" i="112"/>
  <c r="U1994" i="112"/>
  <c r="R1994" i="112"/>
  <c r="U1993" i="112"/>
  <c r="R1993" i="112"/>
  <c r="U1992" i="112"/>
  <c r="R1992" i="112"/>
  <c r="U1991" i="112"/>
  <c r="R1991" i="112"/>
  <c r="U1990" i="112"/>
  <c r="R1990" i="112"/>
  <c r="U1989" i="112"/>
  <c r="R1989" i="112"/>
  <c r="U1988" i="112"/>
  <c r="R1988" i="112"/>
  <c r="U1987" i="112"/>
  <c r="R1987" i="112"/>
  <c r="U1986" i="112"/>
  <c r="R1986" i="112"/>
  <c r="U1985" i="112"/>
  <c r="R1985" i="112"/>
  <c r="U1984" i="112"/>
  <c r="R1984" i="112"/>
  <c r="U1983" i="112"/>
  <c r="R1983" i="112"/>
  <c r="U1982" i="112"/>
  <c r="R1982" i="112"/>
  <c r="U1981" i="112"/>
  <c r="R1981" i="112"/>
  <c r="U1980" i="112"/>
  <c r="R1980" i="112"/>
  <c r="U1979" i="112"/>
  <c r="R1979" i="112"/>
  <c r="U1978" i="112"/>
  <c r="R1978" i="112"/>
  <c r="U1977" i="112"/>
  <c r="R1977" i="112"/>
  <c r="U1976" i="112"/>
  <c r="R1976" i="112"/>
  <c r="U1975" i="112"/>
  <c r="R1975" i="112"/>
  <c r="U1974" i="112"/>
  <c r="R1974" i="112"/>
  <c r="U1973" i="112"/>
  <c r="R1973" i="112"/>
  <c r="U1972" i="112"/>
  <c r="R1972" i="112"/>
  <c r="U1971" i="112"/>
  <c r="R1971" i="112"/>
  <c r="U1970" i="112"/>
  <c r="R1970" i="112"/>
  <c r="U1969" i="112"/>
  <c r="R1969" i="112"/>
  <c r="U1968" i="112"/>
  <c r="R1968" i="112"/>
  <c r="U1967" i="112"/>
  <c r="R1967" i="112"/>
  <c r="U1966" i="112"/>
  <c r="R1966" i="112"/>
  <c r="U1965" i="112"/>
  <c r="R1965" i="112"/>
  <c r="U1964" i="112"/>
  <c r="R1964" i="112"/>
  <c r="U1963" i="112"/>
  <c r="R1963" i="112"/>
  <c r="U1962" i="112"/>
  <c r="R1962" i="112"/>
  <c r="U1961" i="112"/>
  <c r="R1961" i="112"/>
  <c r="U1960" i="112"/>
  <c r="R1960" i="112"/>
  <c r="U1959" i="112"/>
  <c r="R1959" i="112"/>
  <c r="U1958" i="112"/>
  <c r="R1958" i="112"/>
  <c r="U1957" i="112"/>
  <c r="R1957" i="112"/>
  <c r="U1956" i="112"/>
  <c r="R1956" i="112"/>
  <c r="U1955" i="112"/>
  <c r="R1955" i="112"/>
  <c r="U1954" i="112"/>
  <c r="R1954" i="112"/>
  <c r="U1953" i="112"/>
  <c r="R1953" i="112"/>
  <c r="U1952" i="112"/>
  <c r="R1952" i="112"/>
  <c r="U1951" i="112"/>
  <c r="R1951" i="112"/>
  <c r="U1950" i="112"/>
  <c r="R1950" i="112"/>
  <c r="U1949" i="112"/>
  <c r="R1949" i="112"/>
  <c r="U1948" i="112"/>
  <c r="R1948" i="112"/>
  <c r="U1947" i="112"/>
  <c r="R1947" i="112"/>
  <c r="U1946" i="112"/>
  <c r="R1946" i="112"/>
  <c r="U1945" i="112"/>
  <c r="R1945" i="112"/>
  <c r="U1944" i="112"/>
  <c r="R1944" i="112"/>
  <c r="U1943" i="112"/>
  <c r="R1943" i="112"/>
  <c r="U1942" i="112"/>
  <c r="R1942" i="112"/>
  <c r="U1941" i="112"/>
  <c r="R1941" i="112"/>
  <c r="U1940" i="112"/>
  <c r="R1940" i="112"/>
  <c r="U1939" i="112"/>
  <c r="R1939" i="112"/>
  <c r="U1938" i="112"/>
  <c r="R1938" i="112"/>
  <c r="U1937" i="112"/>
  <c r="R1937" i="112"/>
  <c r="U1936" i="112"/>
  <c r="R1936" i="112"/>
  <c r="U1935" i="112"/>
  <c r="R1935" i="112"/>
  <c r="U1934" i="112"/>
  <c r="R1934" i="112"/>
  <c r="U1933" i="112"/>
  <c r="R1933" i="112"/>
  <c r="U1932" i="112"/>
  <c r="R1932" i="112"/>
  <c r="U1931" i="112"/>
  <c r="R1931" i="112"/>
  <c r="U1930" i="112"/>
  <c r="R1930" i="112"/>
  <c r="U1929" i="112"/>
  <c r="R1929" i="112"/>
  <c r="U1928" i="112"/>
  <c r="R1928" i="112"/>
  <c r="U1927" i="112"/>
  <c r="R1927" i="112"/>
  <c r="U1926" i="112"/>
  <c r="R1926" i="112"/>
  <c r="U1925" i="112"/>
  <c r="R1925" i="112"/>
  <c r="U1924" i="112"/>
  <c r="R1924" i="112"/>
  <c r="U1923" i="112"/>
  <c r="R1923" i="112"/>
  <c r="U1922" i="112"/>
  <c r="R1922" i="112"/>
  <c r="U1921" i="112"/>
  <c r="R1921" i="112"/>
  <c r="U1920" i="112"/>
  <c r="R1920" i="112"/>
  <c r="U1919" i="112"/>
  <c r="R1919" i="112"/>
  <c r="U1918" i="112"/>
  <c r="R1918" i="112"/>
  <c r="U1917" i="112"/>
  <c r="R1917" i="112"/>
  <c r="U1916" i="112"/>
  <c r="R1916" i="112"/>
  <c r="U1915" i="112"/>
  <c r="R1915" i="112"/>
  <c r="U1914" i="112"/>
  <c r="R1914" i="112"/>
  <c r="U1913" i="112"/>
  <c r="R1913" i="112"/>
  <c r="U1912" i="112"/>
  <c r="R1912" i="112"/>
  <c r="U1911" i="112"/>
  <c r="R1911" i="112"/>
  <c r="U1910" i="112"/>
  <c r="R1910" i="112"/>
  <c r="U1909" i="112"/>
  <c r="R1909" i="112"/>
  <c r="U1908" i="112"/>
  <c r="R1908" i="112"/>
  <c r="U1907" i="112"/>
  <c r="R1907" i="112"/>
  <c r="U1906" i="112"/>
  <c r="R1906" i="112"/>
  <c r="U1905" i="112"/>
  <c r="R1905" i="112"/>
  <c r="U1904" i="112"/>
  <c r="R1904" i="112"/>
  <c r="U1903" i="112"/>
  <c r="R1903" i="112"/>
  <c r="U1902" i="112"/>
  <c r="R1902" i="112"/>
  <c r="U1901" i="112"/>
  <c r="R1901" i="112"/>
  <c r="U1900" i="112"/>
  <c r="R1900" i="112"/>
  <c r="U1899" i="112"/>
  <c r="R1899" i="112"/>
  <c r="U1898" i="112"/>
  <c r="R1898" i="112"/>
  <c r="U1897" i="112"/>
  <c r="R1897" i="112"/>
  <c r="U1896" i="112"/>
  <c r="R1896" i="112"/>
  <c r="U1895" i="112"/>
  <c r="R1895" i="112"/>
  <c r="U1894" i="112"/>
  <c r="R1894" i="112"/>
  <c r="U1893" i="112"/>
  <c r="R1893" i="112"/>
  <c r="U1892" i="112"/>
  <c r="R1892" i="112"/>
  <c r="U1891" i="112"/>
  <c r="R1891" i="112"/>
  <c r="U1890" i="112"/>
  <c r="R1890" i="112"/>
  <c r="U1889" i="112"/>
  <c r="R1889" i="112"/>
  <c r="U1888" i="112"/>
  <c r="R1888" i="112"/>
  <c r="U1887" i="112"/>
  <c r="R1887" i="112"/>
  <c r="U1886" i="112"/>
  <c r="R1886" i="112"/>
  <c r="U1885" i="112"/>
  <c r="R1885" i="112"/>
  <c r="U1884" i="112"/>
  <c r="R1884" i="112"/>
  <c r="U1883" i="112"/>
  <c r="R1883" i="112"/>
  <c r="U1882" i="112"/>
  <c r="R1882" i="112"/>
  <c r="U1881" i="112"/>
  <c r="R1881" i="112"/>
  <c r="U1880" i="112"/>
  <c r="R1880" i="112"/>
  <c r="U1879" i="112"/>
  <c r="R1879" i="112"/>
  <c r="U1878" i="112"/>
  <c r="R1878" i="112"/>
  <c r="U1877" i="112"/>
  <c r="R1877" i="112"/>
  <c r="U1876" i="112"/>
  <c r="R1876" i="112"/>
  <c r="U1875" i="112"/>
  <c r="R1875" i="112"/>
  <c r="U1874" i="112"/>
  <c r="R1874" i="112"/>
  <c r="U1873" i="112"/>
  <c r="R1873" i="112"/>
  <c r="U1872" i="112"/>
  <c r="R1872" i="112"/>
  <c r="U1871" i="112"/>
  <c r="R1871" i="112"/>
  <c r="U1870" i="112"/>
  <c r="R1870" i="112"/>
  <c r="U1869" i="112"/>
  <c r="R1869" i="112"/>
  <c r="U1868" i="112"/>
  <c r="R1868" i="112"/>
  <c r="U1867" i="112"/>
  <c r="R1867" i="112"/>
  <c r="U1866" i="112"/>
  <c r="R1866" i="112"/>
  <c r="U1865" i="112"/>
  <c r="R1865" i="112"/>
  <c r="U1864" i="112"/>
  <c r="R1864" i="112"/>
  <c r="U1863" i="112"/>
  <c r="R1863" i="112"/>
  <c r="U1862" i="112"/>
  <c r="R1862" i="112"/>
  <c r="U1861" i="112"/>
  <c r="R1861" i="112"/>
  <c r="U1860" i="112"/>
  <c r="R1860" i="112"/>
  <c r="U1859" i="112"/>
  <c r="R1859" i="112"/>
  <c r="U1858" i="112"/>
  <c r="R1858" i="112"/>
  <c r="U1857" i="112"/>
  <c r="R1857" i="112"/>
  <c r="U1856" i="112"/>
  <c r="R1856" i="112"/>
  <c r="U1855" i="112"/>
  <c r="R1855" i="112"/>
  <c r="U1854" i="112"/>
  <c r="R1854" i="112"/>
  <c r="U1853" i="112"/>
  <c r="R1853" i="112"/>
  <c r="U1852" i="112"/>
  <c r="R1852" i="112"/>
  <c r="U1851" i="112"/>
  <c r="R1851" i="112"/>
  <c r="U1850" i="112"/>
  <c r="R1850" i="112"/>
  <c r="U1849" i="112"/>
  <c r="R1849" i="112"/>
  <c r="U1848" i="112"/>
  <c r="R1848" i="112"/>
  <c r="U1847" i="112"/>
  <c r="R1847" i="112"/>
  <c r="U1846" i="112"/>
  <c r="R1846" i="112"/>
  <c r="U1845" i="112"/>
  <c r="R1845" i="112"/>
  <c r="U1844" i="112"/>
  <c r="R1844" i="112"/>
  <c r="U1843" i="112"/>
  <c r="R1843" i="112"/>
  <c r="U1842" i="112"/>
  <c r="R1842" i="112"/>
  <c r="U1841" i="112"/>
  <c r="Q1841" i="112"/>
  <c r="P1841" i="112"/>
  <c r="O1841" i="112"/>
  <c r="N1841" i="112"/>
  <c r="U1840" i="112"/>
  <c r="Q1840" i="112"/>
  <c r="P1840" i="112"/>
  <c r="O1840" i="112"/>
  <c r="N1840" i="112"/>
  <c r="U1839" i="112"/>
  <c r="Q1839" i="112"/>
  <c r="P1839" i="112"/>
  <c r="O1839" i="112"/>
  <c r="N1839" i="112"/>
  <c r="U1838" i="112"/>
  <c r="Q1838" i="112"/>
  <c r="P1838" i="112"/>
  <c r="O1838" i="112"/>
  <c r="N1838" i="112"/>
  <c r="U1837" i="112"/>
  <c r="Q1837" i="112"/>
  <c r="P1837" i="112"/>
  <c r="O1837" i="112"/>
  <c r="N1837" i="112"/>
  <c r="U1836" i="112"/>
  <c r="Q1836" i="112"/>
  <c r="P1836" i="112"/>
  <c r="O1836" i="112"/>
  <c r="N1836" i="112"/>
  <c r="U1835" i="112"/>
  <c r="Q1835" i="112"/>
  <c r="P1835" i="112"/>
  <c r="O1835" i="112"/>
  <c r="N1835" i="112"/>
  <c r="U1834" i="112"/>
  <c r="Q1834" i="112"/>
  <c r="P1834" i="112"/>
  <c r="O1834" i="112"/>
  <c r="N1834" i="112"/>
  <c r="U1833" i="112"/>
  <c r="Q1833" i="112"/>
  <c r="P1833" i="112"/>
  <c r="O1833" i="112"/>
  <c r="N1833" i="112"/>
  <c r="U1832" i="112"/>
  <c r="Q1832" i="112"/>
  <c r="P1832" i="112"/>
  <c r="O1832" i="112"/>
  <c r="N1832" i="112"/>
  <c r="U1831" i="112"/>
  <c r="Q1831" i="112"/>
  <c r="P1831" i="112"/>
  <c r="O1831" i="112"/>
  <c r="N1831" i="112"/>
  <c r="U1830" i="112"/>
  <c r="Q1830" i="112"/>
  <c r="P1830" i="112"/>
  <c r="O1830" i="112"/>
  <c r="N1830" i="112"/>
  <c r="U1829" i="112"/>
  <c r="Q1829" i="112"/>
  <c r="P1829" i="112"/>
  <c r="O1829" i="112"/>
  <c r="N1829" i="112"/>
  <c r="U1828" i="112"/>
  <c r="Q1828" i="112"/>
  <c r="P1828" i="112"/>
  <c r="O1828" i="112"/>
  <c r="N1828" i="112"/>
  <c r="U1827" i="112"/>
  <c r="Q1827" i="112"/>
  <c r="P1827" i="112"/>
  <c r="O1827" i="112"/>
  <c r="N1827" i="112"/>
  <c r="U1826" i="112"/>
  <c r="Q1826" i="112"/>
  <c r="P1826" i="112"/>
  <c r="O1826" i="112"/>
  <c r="N1826" i="112"/>
  <c r="U1825" i="112"/>
  <c r="Q1825" i="112"/>
  <c r="P1825" i="112"/>
  <c r="O1825" i="112"/>
  <c r="N1825" i="112"/>
  <c r="U1824" i="112"/>
  <c r="Q1824" i="112"/>
  <c r="P1824" i="112"/>
  <c r="O1824" i="112"/>
  <c r="N1824" i="112"/>
  <c r="U1823" i="112"/>
  <c r="Q1823" i="112"/>
  <c r="P1823" i="112"/>
  <c r="O1823" i="112"/>
  <c r="N1823" i="112"/>
  <c r="U1822" i="112"/>
  <c r="Q1822" i="112"/>
  <c r="P1822" i="112"/>
  <c r="O1822" i="112"/>
  <c r="N1822" i="112"/>
  <c r="U1821" i="112"/>
  <c r="Q1821" i="112"/>
  <c r="P1821" i="112"/>
  <c r="O1821" i="112"/>
  <c r="N1821" i="112"/>
  <c r="U1820" i="112"/>
  <c r="Q1820" i="112"/>
  <c r="P1820" i="112"/>
  <c r="O1820" i="112"/>
  <c r="N1820" i="112"/>
  <c r="U1819" i="112"/>
  <c r="Q1819" i="112"/>
  <c r="P1819" i="112"/>
  <c r="O1819" i="112"/>
  <c r="N1819" i="112"/>
  <c r="U1818" i="112"/>
  <c r="Q1818" i="112"/>
  <c r="P1818" i="112"/>
  <c r="O1818" i="112"/>
  <c r="N1818" i="112"/>
  <c r="U1817" i="112"/>
  <c r="Q1817" i="112"/>
  <c r="P1817" i="112"/>
  <c r="O1817" i="112"/>
  <c r="N1817" i="112"/>
  <c r="U1816" i="112"/>
  <c r="Q1816" i="112"/>
  <c r="P1816" i="112"/>
  <c r="O1816" i="112"/>
  <c r="N1816" i="112"/>
  <c r="U1815" i="112"/>
  <c r="Q1815" i="112"/>
  <c r="P1815" i="112"/>
  <c r="O1815" i="112"/>
  <c r="N1815" i="112"/>
  <c r="U1814" i="112"/>
  <c r="Q1814" i="112"/>
  <c r="P1814" i="112"/>
  <c r="O1814" i="112"/>
  <c r="N1814" i="112"/>
  <c r="U1813" i="112"/>
  <c r="Q1813" i="112"/>
  <c r="P1813" i="112"/>
  <c r="O1813" i="112"/>
  <c r="N1813" i="112"/>
  <c r="U1812" i="112"/>
  <c r="Q1812" i="112"/>
  <c r="P1812" i="112"/>
  <c r="O1812" i="112"/>
  <c r="N1812" i="112"/>
  <c r="U1811" i="112"/>
  <c r="Q1811" i="112"/>
  <c r="P1811" i="112"/>
  <c r="O1811" i="112"/>
  <c r="N1811" i="112"/>
  <c r="U1810" i="112"/>
  <c r="Q1810" i="112"/>
  <c r="P1810" i="112"/>
  <c r="O1810" i="112"/>
  <c r="N1810" i="112"/>
  <c r="U1809" i="112"/>
  <c r="Q1809" i="112"/>
  <c r="P1809" i="112"/>
  <c r="O1809" i="112"/>
  <c r="N1809" i="112"/>
  <c r="U1808" i="112"/>
  <c r="Q1808" i="112"/>
  <c r="P1808" i="112"/>
  <c r="O1808" i="112"/>
  <c r="N1808" i="112"/>
  <c r="U1807" i="112"/>
  <c r="Q1807" i="112"/>
  <c r="P1807" i="112"/>
  <c r="O1807" i="112"/>
  <c r="N1807" i="112"/>
  <c r="U1806" i="112"/>
  <c r="Q1806" i="112"/>
  <c r="P1806" i="112"/>
  <c r="O1806" i="112"/>
  <c r="N1806" i="112"/>
  <c r="U1805" i="112"/>
  <c r="Q1805" i="112"/>
  <c r="P1805" i="112"/>
  <c r="O1805" i="112"/>
  <c r="N1805" i="112"/>
  <c r="U1804" i="112"/>
  <c r="Q1804" i="112"/>
  <c r="P1804" i="112"/>
  <c r="O1804" i="112"/>
  <c r="N1804" i="112"/>
  <c r="U1803" i="112"/>
  <c r="Q1803" i="112"/>
  <c r="P1803" i="112"/>
  <c r="O1803" i="112"/>
  <c r="N1803" i="112"/>
  <c r="U1802" i="112"/>
  <c r="Q1802" i="112"/>
  <c r="P1802" i="112"/>
  <c r="O1802" i="112"/>
  <c r="N1802" i="112"/>
  <c r="U1801" i="112"/>
  <c r="Q1801" i="112"/>
  <c r="P1801" i="112"/>
  <c r="O1801" i="112"/>
  <c r="N1801" i="112"/>
  <c r="U1800" i="112"/>
  <c r="Q1800" i="112"/>
  <c r="P1800" i="112"/>
  <c r="O1800" i="112"/>
  <c r="N1800" i="112"/>
  <c r="U1799" i="112"/>
  <c r="Q1799" i="112"/>
  <c r="P1799" i="112"/>
  <c r="O1799" i="112"/>
  <c r="N1799" i="112"/>
  <c r="U1798" i="112"/>
  <c r="Q1798" i="112"/>
  <c r="P1798" i="112"/>
  <c r="O1798" i="112"/>
  <c r="N1798" i="112"/>
  <c r="U1797" i="112"/>
  <c r="Q1797" i="112"/>
  <c r="P1797" i="112"/>
  <c r="O1797" i="112"/>
  <c r="N1797" i="112"/>
  <c r="U1796" i="112"/>
  <c r="Q1796" i="112"/>
  <c r="P1796" i="112"/>
  <c r="O1796" i="112"/>
  <c r="N1796" i="112"/>
  <c r="U1795" i="112"/>
  <c r="R1795" i="112"/>
  <c r="U1794" i="112"/>
  <c r="R1794" i="112"/>
  <c r="U1793" i="112"/>
  <c r="R1793" i="112"/>
  <c r="U1792" i="112"/>
  <c r="R1792" i="112"/>
  <c r="U1791" i="112"/>
  <c r="R1791" i="112"/>
  <c r="U1790" i="112"/>
  <c r="R1790" i="112"/>
  <c r="U1789" i="112"/>
  <c r="R1789" i="112"/>
  <c r="U1788" i="112"/>
  <c r="R1788" i="112"/>
  <c r="U1787" i="112"/>
  <c r="R1787" i="112"/>
  <c r="U1786" i="112"/>
  <c r="R1786" i="112"/>
  <c r="U1785" i="112"/>
  <c r="R1785" i="112"/>
  <c r="U1784" i="112"/>
  <c r="R1784" i="112"/>
  <c r="U1783" i="112"/>
  <c r="R1783" i="112"/>
  <c r="U1782" i="112"/>
  <c r="R1782" i="112"/>
  <c r="U1781" i="112"/>
  <c r="R1781" i="112"/>
  <c r="U1780" i="112"/>
  <c r="R1780" i="112"/>
  <c r="U1779" i="112"/>
  <c r="R1779" i="112"/>
  <c r="U1778" i="112"/>
  <c r="R1778" i="112"/>
  <c r="U1777" i="112"/>
  <c r="R1777" i="112"/>
  <c r="U1776" i="112"/>
  <c r="R1776" i="112"/>
  <c r="U1775" i="112"/>
  <c r="R1775" i="112"/>
  <c r="U1774" i="112"/>
  <c r="R1774" i="112"/>
  <c r="U1773" i="112"/>
  <c r="R1773" i="112"/>
  <c r="U1772" i="112"/>
  <c r="R1772" i="112"/>
  <c r="U1771" i="112"/>
  <c r="R1771" i="112"/>
  <c r="U1770" i="112"/>
  <c r="R1770" i="112"/>
  <c r="U1769" i="112"/>
  <c r="R1769" i="112"/>
  <c r="U1768" i="112"/>
  <c r="R1768" i="112"/>
  <c r="U1767" i="112"/>
  <c r="R1767" i="112"/>
  <c r="U1766" i="112"/>
  <c r="R1766" i="112"/>
  <c r="U1765" i="112"/>
  <c r="R1765" i="112"/>
  <c r="U1764" i="112"/>
  <c r="R1764" i="112"/>
  <c r="U1763" i="112"/>
  <c r="R1763" i="112"/>
  <c r="U1762" i="112"/>
  <c r="R1762" i="112"/>
  <c r="U1761" i="112"/>
  <c r="R1761" i="112"/>
  <c r="U1760" i="112"/>
  <c r="R1760" i="112"/>
  <c r="U1759" i="112"/>
  <c r="R1759" i="112"/>
  <c r="U1758" i="112"/>
  <c r="R1758" i="112"/>
  <c r="U1757" i="112"/>
  <c r="R1757" i="112"/>
  <c r="U1756" i="112"/>
  <c r="R1756" i="112"/>
  <c r="U1755" i="112"/>
  <c r="R1755" i="112"/>
  <c r="U1754" i="112"/>
  <c r="R1754" i="112"/>
  <c r="U1753" i="112"/>
  <c r="R1753" i="112"/>
  <c r="U1752" i="112"/>
  <c r="R1752" i="112"/>
  <c r="U1751" i="112"/>
  <c r="R1751" i="112"/>
  <c r="U1750" i="112"/>
  <c r="R1750" i="112"/>
  <c r="U1749" i="112"/>
  <c r="R1749" i="112"/>
  <c r="U1748" i="112"/>
  <c r="R1748" i="112"/>
  <c r="U1747" i="112"/>
  <c r="R1747" i="112"/>
  <c r="U1746" i="112"/>
  <c r="R1746" i="112"/>
  <c r="U1745" i="112"/>
  <c r="R1745" i="112"/>
  <c r="U1744" i="112"/>
  <c r="R1744" i="112"/>
  <c r="U1743" i="112"/>
  <c r="R1743" i="112"/>
  <c r="U1742" i="112"/>
  <c r="R1742" i="112"/>
  <c r="U1741" i="112"/>
  <c r="R1741" i="112"/>
  <c r="U1740" i="112"/>
  <c r="R1740" i="112"/>
  <c r="U1739" i="112"/>
  <c r="R1739" i="112"/>
  <c r="U1738" i="112"/>
  <c r="R1738" i="112"/>
  <c r="U1737" i="112"/>
  <c r="R1737" i="112"/>
  <c r="U1736" i="112"/>
  <c r="R1736" i="112"/>
  <c r="U1735" i="112"/>
  <c r="R1735" i="112"/>
  <c r="U1734" i="112"/>
  <c r="R1734" i="112"/>
  <c r="U1733" i="112"/>
  <c r="R1733" i="112"/>
  <c r="U1732" i="112"/>
  <c r="R1732" i="112"/>
  <c r="U1731" i="112"/>
  <c r="R1731" i="112"/>
  <c r="U1730" i="112"/>
  <c r="R1730" i="112"/>
  <c r="U1729" i="112"/>
  <c r="R1729" i="112"/>
  <c r="U1728" i="112"/>
  <c r="R1728" i="112"/>
  <c r="U1727" i="112"/>
  <c r="R1727" i="112"/>
  <c r="U1726" i="112"/>
  <c r="R1726" i="112"/>
  <c r="U1725" i="112"/>
  <c r="R1725" i="112"/>
  <c r="U1724" i="112"/>
  <c r="R1724" i="112"/>
  <c r="U1723" i="112"/>
  <c r="R1723" i="112"/>
  <c r="U1722" i="112"/>
  <c r="R1722" i="112"/>
  <c r="U1721" i="112"/>
  <c r="R1721" i="112"/>
  <c r="U1720" i="112"/>
  <c r="R1720" i="112"/>
  <c r="U1719" i="112"/>
  <c r="R1719" i="112"/>
  <c r="U1718" i="112"/>
  <c r="R1718" i="112"/>
  <c r="U1717" i="112"/>
  <c r="R1717" i="112"/>
  <c r="U1716" i="112"/>
  <c r="R1716" i="112"/>
  <c r="U1715" i="112"/>
  <c r="R1715" i="112"/>
  <c r="U1714" i="112"/>
  <c r="R1714" i="112"/>
  <c r="U1713" i="112"/>
  <c r="R1713" i="112"/>
  <c r="U1712" i="112"/>
  <c r="R1712" i="112"/>
  <c r="U1711" i="112"/>
  <c r="R1711" i="112"/>
  <c r="U1710" i="112"/>
  <c r="R1710" i="112"/>
  <c r="U1709" i="112"/>
  <c r="R1709" i="112"/>
  <c r="U1708" i="112"/>
  <c r="R1708" i="112"/>
  <c r="U1707" i="112"/>
  <c r="R1707" i="112"/>
  <c r="U1706" i="112"/>
  <c r="R1706" i="112"/>
  <c r="U1705" i="112"/>
  <c r="R1705" i="112"/>
  <c r="U1704" i="112"/>
  <c r="R1704" i="112"/>
  <c r="U1703" i="112"/>
  <c r="R1703" i="112"/>
  <c r="U1702" i="112"/>
  <c r="R1702" i="112"/>
  <c r="U1701" i="112"/>
  <c r="R1701" i="112"/>
  <c r="U1700" i="112"/>
  <c r="R1700" i="112"/>
  <c r="U1699" i="112"/>
  <c r="R1699" i="112"/>
  <c r="U1698" i="112"/>
  <c r="R1698" i="112"/>
  <c r="U1697" i="112"/>
  <c r="R1697" i="112"/>
  <c r="U1696" i="112"/>
  <c r="R1696" i="112"/>
  <c r="U1695" i="112"/>
  <c r="R1695" i="112"/>
  <c r="U1694" i="112"/>
  <c r="R1694" i="112"/>
  <c r="U1693" i="112"/>
  <c r="R1693" i="112"/>
  <c r="U1692" i="112"/>
  <c r="R1692" i="112"/>
  <c r="U1691" i="112"/>
  <c r="R1691" i="112"/>
  <c r="U1690" i="112"/>
  <c r="R1690" i="112"/>
  <c r="U1689" i="112"/>
  <c r="R1689" i="112"/>
  <c r="U1688" i="112"/>
  <c r="R1688" i="112"/>
  <c r="U1687" i="112"/>
  <c r="R1687" i="112"/>
  <c r="U1686" i="112"/>
  <c r="R1686" i="112"/>
  <c r="U1685" i="112"/>
  <c r="R1685" i="112"/>
  <c r="U1684" i="112"/>
  <c r="R1684" i="112"/>
  <c r="U1683" i="112"/>
  <c r="R1683" i="112"/>
  <c r="U1682" i="112"/>
  <c r="R1682" i="112"/>
  <c r="U1681" i="112"/>
  <c r="R1681" i="112"/>
  <c r="U1680" i="112"/>
  <c r="R1680" i="112"/>
  <c r="U1679" i="112"/>
  <c r="R1679" i="112"/>
  <c r="U1678" i="112"/>
  <c r="R1678" i="112"/>
  <c r="U1677" i="112"/>
  <c r="R1677" i="112"/>
  <c r="U1676" i="112"/>
  <c r="R1676" i="112"/>
  <c r="U1675" i="112"/>
  <c r="R1675" i="112"/>
  <c r="U1674" i="112"/>
  <c r="R1674" i="112"/>
  <c r="U1673" i="112"/>
  <c r="R1673" i="112"/>
  <c r="U1672" i="112"/>
  <c r="R1672" i="112"/>
  <c r="U1671" i="112"/>
  <c r="R1671" i="112"/>
  <c r="U1670" i="112"/>
  <c r="R1670" i="112"/>
  <c r="U1669" i="112"/>
  <c r="R1669" i="112"/>
  <c r="U1668" i="112"/>
  <c r="R1668" i="112"/>
  <c r="U1667" i="112"/>
  <c r="R1667" i="112"/>
  <c r="U1666" i="112"/>
  <c r="R1666" i="112"/>
  <c r="U1665" i="112"/>
  <c r="R1665" i="112"/>
  <c r="U1664" i="112"/>
  <c r="R1664" i="112"/>
  <c r="U1663" i="112"/>
  <c r="R1663" i="112"/>
  <c r="U1662" i="112"/>
  <c r="R1662" i="112"/>
  <c r="U1661" i="112"/>
  <c r="R1661" i="112"/>
  <c r="U1660" i="112"/>
  <c r="R1660" i="112"/>
  <c r="U1659" i="112"/>
  <c r="R1659" i="112"/>
  <c r="U1658" i="112"/>
  <c r="R1658" i="112"/>
  <c r="U1657" i="112"/>
  <c r="R1657" i="112"/>
  <c r="U1656" i="112"/>
  <c r="R1656" i="112"/>
  <c r="U1655" i="112"/>
  <c r="R1655" i="112"/>
  <c r="U1654" i="112"/>
  <c r="R1654" i="112"/>
  <c r="U1653" i="112"/>
  <c r="R1653" i="112"/>
  <c r="U1652" i="112"/>
  <c r="R1652" i="112"/>
  <c r="U1651" i="112"/>
  <c r="R1651" i="112"/>
  <c r="U1650" i="112"/>
  <c r="R1650" i="112"/>
  <c r="U1649" i="112"/>
  <c r="R1649" i="112"/>
  <c r="U1648" i="112"/>
  <c r="R1648" i="112"/>
  <c r="U1647" i="112"/>
  <c r="R1647" i="112"/>
  <c r="U1646" i="112"/>
  <c r="R1646" i="112"/>
  <c r="U1645" i="112"/>
  <c r="R1645" i="112"/>
  <c r="U1644" i="112"/>
  <c r="R1644" i="112"/>
  <c r="U1643" i="112"/>
  <c r="R1643" i="112"/>
  <c r="U1642" i="112"/>
  <c r="R1642" i="112"/>
  <c r="U1641" i="112"/>
  <c r="R1641" i="112"/>
  <c r="U1640" i="112"/>
  <c r="R1640" i="112"/>
  <c r="U1639" i="112"/>
  <c r="R1639" i="112"/>
  <c r="U1638" i="112"/>
  <c r="R1638" i="112"/>
  <c r="U1637" i="112"/>
  <c r="R1637" i="112"/>
  <c r="U1636" i="112"/>
  <c r="R1636" i="112"/>
  <c r="U1635" i="112"/>
  <c r="R1635" i="112"/>
  <c r="U1634" i="112"/>
  <c r="R1634" i="112"/>
  <c r="U1633" i="112"/>
  <c r="R1633" i="112"/>
  <c r="U1632" i="112"/>
  <c r="R1632" i="112"/>
  <c r="U1631" i="112"/>
  <c r="R1631" i="112"/>
  <c r="U1630" i="112"/>
  <c r="R1630" i="112"/>
  <c r="U1629" i="112"/>
  <c r="R1629" i="112"/>
  <c r="U1628" i="112"/>
  <c r="R1628" i="112"/>
  <c r="U1627" i="112"/>
  <c r="R1627" i="112"/>
  <c r="U1626" i="112"/>
  <c r="R1626" i="112"/>
  <c r="U1625" i="112"/>
  <c r="R1625" i="112"/>
  <c r="U1624" i="112"/>
  <c r="R1624" i="112"/>
  <c r="U1623" i="112"/>
  <c r="R1623" i="112"/>
  <c r="U1622" i="112"/>
  <c r="R1622" i="112"/>
  <c r="U1621" i="112"/>
  <c r="R1621" i="112"/>
  <c r="U1620" i="112"/>
  <c r="R1620" i="112"/>
  <c r="U1619" i="112"/>
  <c r="R1619" i="112"/>
  <c r="U1618" i="112"/>
  <c r="R1618" i="112"/>
  <c r="U1617" i="112"/>
  <c r="R1617" i="112"/>
  <c r="U1616" i="112"/>
  <c r="R1616" i="112"/>
  <c r="U1615" i="112"/>
  <c r="R1615" i="112"/>
  <c r="U1614" i="112"/>
  <c r="R1614" i="112"/>
  <c r="U1613" i="112"/>
  <c r="R1613" i="112"/>
  <c r="U1612" i="112"/>
  <c r="R1612" i="112"/>
  <c r="U1611" i="112"/>
  <c r="Q1611" i="112"/>
  <c r="P1611" i="112"/>
  <c r="O1611" i="112"/>
  <c r="N1611" i="112"/>
  <c r="U1610" i="112"/>
  <c r="Q1610" i="112"/>
  <c r="P1610" i="112"/>
  <c r="O1610" i="112"/>
  <c r="N1610" i="112"/>
  <c r="U1609" i="112"/>
  <c r="Q1609" i="112"/>
  <c r="P1609" i="112"/>
  <c r="O1609" i="112"/>
  <c r="N1609" i="112"/>
  <c r="U1608" i="112"/>
  <c r="Q1608" i="112"/>
  <c r="P1608" i="112"/>
  <c r="O1608" i="112"/>
  <c r="N1608" i="112"/>
  <c r="U1607" i="112"/>
  <c r="Q1607" i="112"/>
  <c r="P1607" i="112"/>
  <c r="O1607" i="112"/>
  <c r="N1607" i="112"/>
  <c r="U1606" i="112"/>
  <c r="Q1606" i="112"/>
  <c r="P1606" i="112"/>
  <c r="O1606" i="112"/>
  <c r="N1606" i="112"/>
  <c r="U1605" i="112"/>
  <c r="Q1605" i="112"/>
  <c r="P1605" i="112"/>
  <c r="O1605" i="112"/>
  <c r="N1605" i="112"/>
  <c r="U1604" i="112"/>
  <c r="Q1604" i="112"/>
  <c r="P1604" i="112"/>
  <c r="O1604" i="112"/>
  <c r="N1604" i="112"/>
  <c r="U1603" i="112"/>
  <c r="Q1603" i="112"/>
  <c r="P1603" i="112"/>
  <c r="O1603" i="112"/>
  <c r="N1603" i="112"/>
  <c r="U1602" i="112"/>
  <c r="Q1602" i="112"/>
  <c r="P1602" i="112"/>
  <c r="O1602" i="112"/>
  <c r="N1602" i="112"/>
  <c r="U1601" i="112"/>
  <c r="Q1601" i="112"/>
  <c r="P1601" i="112"/>
  <c r="O1601" i="112"/>
  <c r="N1601" i="112"/>
  <c r="U1600" i="112"/>
  <c r="Q1600" i="112"/>
  <c r="P1600" i="112"/>
  <c r="O1600" i="112"/>
  <c r="N1600" i="112"/>
  <c r="U1599" i="112"/>
  <c r="Q1599" i="112"/>
  <c r="P1599" i="112"/>
  <c r="O1599" i="112"/>
  <c r="N1599" i="112"/>
  <c r="U1598" i="112"/>
  <c r="Q1598" i="112"/>
  <c r="P1598" i="112"/>
  <c r="O1598" i="112"/>
  <c r="N1598" i="112"/>
  <c r="U1597" i="112"/>
  <c r="Q1597" i="112"/>
  <c r="P1597" i="112"/>
  <c r="O1597" i="112"/>
  <c r="N1597" i="112"/>
  <c r="U1596" i="112"/>
  <c r="Q1596" i="112"/>
  <c r="P1596" i="112"/>
  <c r="O1596" i="112"/>
  <c r="N1596" i="112"/>
  <c r="U1595" i="112"/>
  <c r="Q1595" i="112"/>
  <c r="P1595" i="112"/>
  <c r="O1595" i="112"/>
  <c r="N1595" i="112"/>
  <c r="U1594" i="112"/>
  <c r="Q1594" i="112"/>
  <c r="P1594" i="112"/>
  <c r="O1594" i="112"/>
  <c r="N1594" i="112"/>
  <c r="U1593" i="112"/>
  <c r="Q1593" i="112"/>
  <c r="P1593" i="112"/>
  <c r="O1593" i="112"/>
  <c r="N1593" i="112"/>
  <c r="U1592" i="112"/>
  <c r="Q1592" i="112"/>
  <c r="P1592" i="112"/>
  <c r="O1592" i="112"/>
  <c r="N1592" i="112"/>
  <c r="U1591" i="112"/>
  <c r="Q1591" i="112"/>
  <c r="P1591" i="112"/>
  <c r="O1591" i="112"/>
  <c r="N1591" i="112"/>
  <c r="U1590" i="112"/>
  <c r="Q1590" i="112"/>
  <c r="P1590" i="112"/>
  <c r="O1590" i="112"/>
  <c r="N1590" i="112"/>
  <c r="U1589" i="112"/>
  <c r="Q1589" i="112"/>
  <c r="P1589" i="112"/>
  <c r="O1589" i="112"/>
  <c r="N1589" i="112"/>
  <c r="U1588" i="112"/>
  <c r="Q1588" i="112"/>
  <c r="P1588" i="112"/>
  <c r="O1588" i="112"/>
  <c r="N1588" i="112"/>
  <c r="U1587" i="112"/>
  <c r="Q1587" i="112"/>
  <c r="P1587" i="112"/>
  <c r="O1587" i="112"/>
  <c r="N1587" i="112"/>
  <c r="U1586" i="112"/>
  <c r="Q1586" i="112"/>
  <c r="P1586" i="112"/>
  <c r="O1586" i="112"/>
  <c r="N1586" i="112"/>
  <c r="U1585" i="112"/>
  <c r="Q1585" i="112"/>
  <c r="P1585" i="112"/>
  <c r="O1585" i="112"/>
  <c r="N1585" i="112"/>
  <c r="U1584" i="112"/>
  <c r="Q1584" i="112"/>
  <c r="P1584" i="112"/>
  <c r="O1584" i="112"/>
  <c r="N1584" i="112"/>
  <c r="U1583" i="112"/>
  <c r="Q1583" i="112"/>
  <c r="P1583" i="112"/>
  <c r="O1583" i="112"/>
  <c r="N1583" i="112"/>
  <c r="U1582" i="112"/>
  <c r="Q1582" i="112"/>
  <c r="P1582" i="112"/>
  <c r="O1582" i="112"/>
  <c r="N1582" i="112"/>
  <c r="U1581" i="112"/>
  <c r="Q1581" i="112"/>
  <c r="P1581" i="112"/>
  <c r="O1581" i="112"/>
  <c r="N1581" i="112"/>
  <c r="U1580" i="112"/>
  <c r="Q1580" i="112"/>
  <c r="P1580" i="112"/>
  <c r="O1580" i="112"/>
  <c r="N1580" i="112"/>
  <c r="U1579" i="112"/>
  <c r="Q1579" i="112"/>
  <c r="P1579" i="112"/>
  <c r="O1579" i="112"/>
  <c r="N1579" i="112"/>
  <c r="U1578" i="112"/>
  <c r="Q1578" i="112"/>
  <c r="P1578" i="112"/>
  <c r="O1578" i="112"/>
  <c r="N1578" i="112"/>
  <c r="U1577" i="112"/>
  <c r="Q1577" i="112"/>
  <c r="P1577" i="112"/>
  <c r="O1577" i="112"/>
  <c r="N1577" i="112"/>
  <c r="U1576" i="112"/>
  <c r="Q1576" i="112"/>
  <c r="P1576" i="112"/>
  <c r="O1576" i="112"/>
  <c r="N1576" i="112"/>
  <c r="U1575" i="112"/>
  <c r="Q1575" i="112"/>
  <c r="P1575" i="112"/>
  <c r="O1575" i="112"/>
  <c r="N1575" i="112"/>
  <c r="U1574" i="112"/>
  <c r="Q1574" i="112"/>
  <c r="P1574" i="112"/>
  <c r="O1574" i="112"/>
  <c r="N1574" i="112"/>
  <c r="U1573" i="112"/>
  <c r="Q1573" i="112"/>
  <c r="P1573" i="112"/>
  <c r="O1573" i="112"/>
  <c r="N1573" i="112"/>
  <c r="U1572" i="112"/>
  <c r="Q1572" i="112"/>
  <c r="P1572" i="112"/>
  <c r="O1572" i="112"/>
  <c r="N1572" i="112"/>
  <c r="U1571" i="112"/>
  <c r="Q1571" i="112"/>
  <c r="P1571" i="112"/>
  <c r="O1571" i="112"/>
  <c r="N1571" i="112"/>
  <c r="U1570" i="112"/>
  <c r="Q1570" i="112"/>
  <c r="P1570" i="112"/>
  <c r="O1570" i="112"/>
  <c r="N1570" i="112"/>
  <c r="U1569" i="112"/>
  <c r="Q1569" i="112"/>
  <c r="P1569" i="112"/>
  <c r="O1569" i="112"/>
  <c r="N1569" i="112"/>
  <c r="U1568" i="112"/>
  <c r="Q1568" i="112"/>
  <c r="P1568" i="112"/>
  <c r="O1568" i="112"/>
  <c r="N1568" i="112"/>
  <c r="U1567" i="112"/>
  <c r="Q1567" i="112"/>
  <c r="P1567" i="112"/>
  <c r="O1567" i="112"/>
  <c r="N1567" i="112"/>
  <c r="U1566" i="112"/>
  <c r="Q1566" i="112"/>
  <c r="P1566" i="112"/>
  <c r="O1566" i="112"/>
  <c r="N1566" i="112"/>
  <c r="U1565" i="112"/>
  <c r="R1565" i="112"/>
  <c r="U1564" i="112"/>
  <c r="R1564" i="112"/>
  <c r="U1563" i="112"/>
  <c r="R1563" i="112"/>
  <c r="U1562" i="112"/>
  <c r="R1562" i="112"/>
  <c r="U1561" i="112"/>
  <c r="R1561" i="112"/>
  <c r="U1560" i="112"/>
  <c r="R1560" i="112"/>
  <c r="U1559" i="112"/>
  <c r="R1559" i="112"/>
  <c r="U1558" i="112"/>
  <c r="R1558" i="112"/>
  <c r="U1557" i="112"/>
  <c r="R1557" i="112"/>
  <c r="U1556" i="112"/>
  <c r="R1556" i="112"/>
  <c r="U1555" i="112"/>
  <c r="R1555" i="112"/>
  <c r="U1554" i="112"/>
  <c r="R1554" i="112"/>
  <c r="U1553" i="112"/>
  <c r="R1553" i="112"/>
  <c r="U1552" i="112"/>
  <c r="R1552" i="112"/>
  <c r="U1551" i="112"/>
  <c r="R1551" i="112"/>
  <c r="U1550" i="112"/>
  <c r="R1550" i="112"/>
  <c r="U1549" i="112"/>
  <c r="R1549" i="112"/>
  <c r="U1548" i="112"/>
  <c r="R1548" i="112"/>
  <c r="U1547" i="112"/>
  <c r="R1547" i="112"/>
  <c r="U1546" i="112"/>
  <c r="R1546" i="112"/>
  <c r="U1545" i="112"/>
  <c r="R1545" i="112"/>
  <c r="U1544" i="112"/>
  <c r="R1544" i="112"/>
  <c r="U1543" i="112"/>
  <c r="R1543" i="112"/>
  <c r="U1542" i="112"/>
  <c r="R1542" i="112"/>
  <c r="U1541" i="112"/>
  <c r="R1541" i="112"/>
  <c r="U1540" i="112"/>
  <c r="R1540" i="112"/>
  <c r="U1539" i="112"/>
  <c r="R1539" i="112"/>
  <c r="U1538" i="112"/>
  <c r="R1538" i="112"/>
  <c r="U1537" i="112"/>
  <c r="R1537" i="112"/>
  <c r="U1536" i="112"/>
  <c r="R1536" i="112"/>
  <c r="U1535" i="112"/>
  <c r="R1535" i="112"/>
  <c r="U1534" i="112"/>
  <c r="R1534" i="112"/>
  <c r="U1533" i="112"/>
  <c r="R1533" i="112"/>
  <c r="U1532" i="112"/>
  <c r="R1532" i="112"/>
  <c r="U1531" i="112"/>
  <c r="R1531" i="112"/>
  <c r="U1530" i="112"/>
  <c r="R1530" i="112"/>
  <c r="U1529" i="112"/>
  <c r="R1529" i="112"/>
  <c r="U1528" i="112"/>
  <c r="R1528" i="112"/>
  <c r="U1527" i="112"/>
  <c r="R1527" i="112"/>
  <c r="U1526" i="112"/>
  <c r="R1526" i="112"/>
  <c r="U1525" i="112"/>
  <c r="R1525" i="112"/>
  <c r="U1524" i="112"/>
  <c r="R1524" i="112"/>
  <c r="U1523" i="112"/>
  <c r="R1523" i="112"/>
  <c r="U1522" i="112"/>
  <c r="R1522" i="112"/>
  <c r="U1521" i="112"/>
  <c r="R1521" i="112"/>
  <c r="U1520" i="112"/>
  <c r="R1520" i="112"/>
  <c r="U1519" i="112"/>
  <c r="R1519" i="112"/>
  <c r="U1518" i="112"/>
  <c r="R1518" i="112"/>
  <c r="U1517" i="112"/>
  <c r="R1517" i="112"/>
  <c r="U1516" i="112"/>
  <c r="R1516" i="112"/>
  <c r="U1515" i="112"/>
  <c r="R1515" i="112"/>
  <c r="U1514" i="112"/>
  <c r="R1514" i="112"/>
  <c r="U1513" i="112"/>
  <c r="R1513" i="112"/>
  <c r="U1512" i="112"/>
  <c r="R1512" i="112"/>
  <c r="U1511" i="112"/>
  <c r="R1511" i="112"/>
  <c r="U1510" i="112"/>
  <c r="R1510" i="112"/>
  <c r="U1509" i="112"/>
  <c r="R1509" i="112"/>
  <c r="U1508" i="112"/>
  <c r="R1508" i="112"/>
  <c r="U1507" i="112"/>
  <c r="R1507" i="112"/>
  <c r="U1506" i="112"/>
  <c r="R1506" i="112"/>
  <c r="U1505" i="112"/>
  <c r="R1505" i="112"/>
  <c r="U1504" i="112"/>
  <c r="R1504" i="112"/>
  <c r="U1503" i="112"/>
  <c r="R1503" i="112"/>
  <c r="U1502" i="112"/>
  <c r="R1502" i="112"/>
  <c r="U1501" i="112"/>
  <c r="R1501" i="112"/>
  <c r="U1500" i="112"/>
  <c r="R1500" i="112"/>
  <c r="U1499" i="112"/>
  <c r="R1499" i="112"/>
  <c r="U1498" i="112"/>
  <c r="R1498" i="112"/>
  <c r="U1497" i="112"/>
  <c r="R1497" i="112"/>
  <c r="U1496" i="112"/>
  <c r="R1496" i="112"/>
  <c r="U1495" i="112"/>
  <c r="R1495" i="112"/>
  <c r="U1494" i="112"/>
  <c r="R1494" i="112"/>
  <c r="U1493" i="112"/>
  <c r="R1493" i="112"/>
  <c r="U1492" i="112"/>
  <c r="R1492" i="112"/>
  <c r="U1491" i="112"/>
  <c r="R1491" i="112"/>
  <c r="U1490" i="112"/>
  <c r="R1490" i="112"/>
  <c r="U1489" i="112"/>
  <c r="R1489" i="112"/>
  <c r="U1488" i="112"/>
  <c r="R1488" i="112"/>
  <c r="U1487" i="112"/>
  <c r="R1487" i="112"/>
  <c r="U1486" i="112"/>
  <c r="R1486" i="112"/>
  <c r="U1485" i="112"/>
  <c r="R1485" i="112"/>
  <c r="U1484" i="112"/>
  <c r="R1484" i="112"/>
  <c r="U1483" i="112"/>
  <c r="R1483" i="112"/>
  <c r="U1482" i="112"/>
  <c r="R1482" i="112"/>
  <c r="U1481" i="112"/>
  <c r="R1481" i="112"/>
  <c r="U1480" i="112"/>
  <c r="R1480" i="112"/>
  <c r="U1479" i="112"/>
  <c r="R1479" i="112"/>
  <c r="U1478" i="112"/>
  <c r="R1478" i="112"/>
  <c r="U1477" i="112"/>
  <c r="R1477" i="112"/>
  <c r="U1476" i="112"/>
  <c r="R1476" i="112"/>
  <c r="U1475" i="112"/>
  <c r="R1475" i="112"/>
  <c r="U1474" i="112"/>
  <c r="R1474" i="112"/>
  <c r="U1473" i="112"/>
  <c r="R1473" i="112"/>
  <c r="U1472" i="112"/>
  <c r="R1472" i="112"/>
  <c r="U1471" i="112"/>
  <c r="R1471" i="112"/>
  <c r="U1470" i="112"/>
  <c r="R1470" i="112"/>
  <c r="U1469" i="112"/>
  <c r="R1469" i="112"/>
  <c r="U1468" i="112"/>
  <c r="R1468" i="112"/>
  <c r="U1467" i="112"/>
  <c r="R1467" i="112"/>
  <c r="U1466" i="112"/>
  <c r="R1466" i="112"/>
  <c r="U1465" i="112"/>
  <c r="R1465" i="112"/>
  <c r="U1464" i="112"/>
  <c r="R1464" i="112"/>
  <c r="U1463" i="112"/>
  <c r="R1463" i="112"/>
  <c r="U1462" i="112"/>
  <c r="R1462" i="112"/>
  <c r="U1461" i="112"/>
  <c r="R1461" i="112"/>
  <c r="U1460" i="112"/>
  <c r="R1460" i="112"/>
  <c r="U1459" i="112"/>
  <c r="R1459" i="112"/>
  <c r="U1458" i="112"/>
  <c r="R1458" i="112"/>
  <c r="U1457" i="112"/>
  <c r="R1457" i="112"/>
  <c r="U1456" i="112"/>
  <c r="R1456" i="112"/>
  <c r="U1455" i="112"/>
  <c r="R1455" i="112"/>
  <c r="U1454" i="112"/>
  <c r="R1454" i="112"/>
  <c r="U1453" i="112"/>
  <c r="R1453" i="112"/>
  <c r="U1452" i="112"/>
  <c r="R1452" i="112"/>
  <c r="U1451" i="112"/>
  <c r="R1451" i="112"/>
  <c r="U1450" i="112"/>
  <c r="R1450" i="112"/>
  <c r="U1449" i="112"/>
  <c r="R1449" i="112"/>
  <c r="U1448" i="112"/>
  <c r="R1448" i="112"/>
  <c r="U1447" i="112"/>
  <c r="R1447" i="112"/>
  <c r="U1446" i="112"/>
  <c r="R1446" i="112"/>
  <c r="U1445" i="112"/>
  <c r="R1445" i="112"/>
  <c r="U1444" i="112"/>
  <c r="R1444" i="112"/>
  <c r="U1443" i="112"/>
  <c r="R1443" i="112"/>
  <c r="U1442" i="112"/>
  <c r="R1442" i="112"/>
  <c r="U1441" i="112"/>
  <c r="R1441" i="112"/>
  <c r="U1440" i="112"/>
  <c r="R1440" i="112"/>
  <c r="U1439" i="112"/>
  <c r="R1439" i="112"/>
  <c r="U1438" i="112"/>
  <c r="R1438" i="112"/>
  <c r="U1437" i="112"/>
  <c r="R1437" i="112"/>
  <c r="U1436" i="112"/>
  <c r="R1436" i="112"/>
  <c r="U1435" i="112"/>
  <c r="R1435" i="112"/>
  <c r="U1434" i="112"/>
  <c r="R1434" i="112"/>
  <c r="U1433" i="112"/>
  <c r="R1433" i="112"/>
  <c r="U1432" i="112"/>
  <c r="R1432" i="112"/>
  <c r="U1431" i="112"/>
  <c r="R1431" i="112"/>
  <c r="U1430" i="112"/>
  <c r="R1430" i="112"/>
  <c r="U1429" i="112"/>
  <c r="R1429" i="112"/>
  <c r="U1428" i="112"/>
  <c r="R1428" i="112"/>
  <c r="U1427" i="112"/>
  <c r="R1427" i="112"/>
  <c r="U1426" i="112"/>
  <c r="R1426" i="112"/>
  <c r="U1425" i="112"/>
  <c r="R1425" i="112"/>
  <c r="U1424" i="112"/>
  <c r="R1424" i="112"/>
  <c r="U1423" i="112"/>
  <c r="R1423" i="112"/>
  <c r="U1422" i="112"/>
  <c r="R1422" i="112"/>
  <c r="U1421" i="112"/>
  <c r="R1421" i="112"/>
  <c r="U1420" i="112"/>
  <c r="R1420" i="112"/>
  <c r="U1419" i="112"/>
  <c r="R1419" i="112"/>
  <c r="U1418" i="112"/>
  <c r="R1418" i="112"/>
  <c r="U1417" i="112"/>
  <c r="R1417" i="112"/>
  <c r="U1416" i="112"/>
  <c r="R1416" i="112"/>
  <c r="U1415" i="112"/>
  <c r="R1415" i="112"/>
  <c r="U1414" i="112"/>
  <c r="R1414" i="112"/>
  <c r="U1413" i="112"/>
  <c r="R1413" i="112"/>
  <c r="U1412" i="112"/>
  <c r="R1412" i="112"/>
  <c r="U1411" i="112"/>
  <c r="R1411" i="112"/>
  <c r="U1410" i="112"/>
  <c r="R1410" i="112"/>
  <c r="U1409" i="112"/>
  <c r="R1409" i="112"/>
  <c r="U1408" i="112"/>
  <c r="R1408" i="112"/>
  <c r="U1407" i="112"/>
  <c r="R1407" i="112"/>
  <c r="U1406" i="112"/>
  <c r="R1406" i="112"/>
  <c r="U1405" i="112"/>
  <c r="R1405" i="112"/>
  <c r="U1404" i="112"/>
  <c r="R1404" i="112"/>
  <c r="U1403" i="112"/>
  <c r="R1403" i="112"/>
  <c r="U1402" i="112"/>
  <c r="R1402" i="112"/>
  <c r="U1401" i="112"/>
  <c r="R1401" i="112"/>
  <c r="U1400" i="112"/>
  <c r="R1400" i="112"/>
  <c r="U1399" i="112"/>
  <c r="R1399" i="112"/>
  <c r="U1398" i="112"/>
  <c r="R1398" i="112"/>
  <c r="U1397" i="112"/>
  <c r="R1397" i="112"/>
  <c r="U1396" i="112"/>
  <c r="R1396" i="112"/>
  <c r="U1395" i="112"/>
  <c r="R1395" i="112"/>
  <c r="U1394" i="112"/>
  <c r="R1394" i="112"/>
  <c r="U1393" i="112"/>
  <c r="R1393" i="112"/>
  <c r="U1392" i="112"/>
  <c r="R1392" i="112"/>
  <c r="U1391" i="112"/>
  <c r="R1391" i="112"/>
  <c r="U1390" i="112"/>
  <c r="R1390" i="112"/>
  <c r="U1389" i="112"/>
  <c r="R1389" i="112"/>
  <c r="U1388" i="112"/>
  <c r="R1388" i="112"/>
  <c r="U1387" i="112"/>
  <c r="R1387" i="112"/>
  <c r="U1386" i="112"/>
  <c r="R1386" i="112"/>
  <c r="U1385" i="112"/>
  <c r="R1385" i="112"/>
  <c r="U1384" i="112"/>
  <c r="R1384" i="112"/>
  <c r="U1383" i="112"/>
  <c r="R1383" i="112"/>
  <c r="U1382" i="112"/>
  <c r="R1382" i="112"/>
  <c r="U1381" i="112"/>
  <c r="Q1381" i="112"/>
  <c r="P1381" i="112"/>
  <c r="O1381" i="112"/>
  <c r="N1381" i="112"/>
  <c r="U1380" i="112"/>
  <c r="Q1380" i="112"/>
  <c r="P1380" i="112"/>
  <c r="O1380" i="112"/>
  <c r="N1380" i="112"/>
  <c r="U1379" i="112"/>
  <c r="Q1379" i="112"/>
  <c r="P1379" i="112"/>
  <c r="O1379" i="112"/>
  <c r="N1379" i="112"/>
  <c r="U1378" i="112"/>
  <c r="Q1378" i="112"/>
  <c r="P1378" i="112"/>
  <c r="O1378" i="112"/>
  <c r="N1378" i="112"/>
  <c r="U1377" i="112"/>
  <c r="Q1377" i="112"/>
  <c r="P1377" i="112"/>
  <c r="O1377" i="112"/>
  <c r="N1377" i="112"/>
  <c r="U1376" i="112"/>
  <c r="Q1376" i="112"/>
  <c r="P1376" i="112"/>
  <c r="O1376" i="112"/>
  <c r="N1376" i="112"/>
  <c r="U1375" i="112"/>
  <c r="Q1375" i="112"/>
  <c r="P1375" i="112"/>
  <c r="O1375" i="112"/>
  <c r="N1375" i="112"/>
  <c r="U1374" i="112"/>
  <c r="Q1374" i="112"/>
  <c r="P1374" i="112"/>
  <c r="O1374" i="112"/>
  <c r="N1374" i="112"/>
  <c r="U1373" i="112"/>
  <c r="Q1373" i="112"/>
  <c r="P1373" i="112"/>
  <c r="O1373" i="112"/>
  <c r="N1373" i="112"/>
  <c r="U1372" i="112"/>
  <c r="Q1372" i="112"/>
  <c r="P1372" i="112"/>
  <c r="O1372" i="112"/>
  <c r="N1372" i="112"/>
  <c r="U1371" i="112"/>
  <c r="Q1371" i="112"/>
  <c r="P1371" i="112"/>
  <c r="O1371" i="112"/>
  <c r="N1371" i="112"/>
  <c r="U1370" i="112"/>
  <c r="Q1370" i="112"/>
  <c r="P1370" i="112"/>
  <c r="O1370" i="112"/>
  <c r="N1370" i="112"/>
  <c r="U1369" i="112"/>
  <c r="Q1369" i="112"/>
  <c r="P1369" i="112"/>
  <c r="O1369" i="112"/>
  <c r="N1369" i="112"/>
  <c r="U1368" i="112"/>
  <c r="Q1368" i="112"/>
  <c r="P1368" i="112"/>
  <c r="O1368" i="112"/>
  <c r="N1368" i="112"/>
  <c r="U1367" i="112"/>
  <c r="Q1367" i="112"/>
  <c r="P1367" i="112"/>
  <c r="O1367" i="112"/>
  <c r="N1367" i="112"/>
  <c r="U1366" i="112"/>
  <c r="Q1366" i="112"/>
  <c r="P1366" i="112"/>
  <c r="O1366" i="112"/>
  <c r="N1366" i="112"/>
  <c r="U1365" i="112"/>
  <c r="Q1365" i="112"/>
  <c r="P1365" i="112"/>
  <c r="O1365" i="112"/>
  <c r="N1365" i="112"/>
  <c r="U1364" i="112"/>
  <c r="Q1364" i="112"/>
  <c r="P1364" i="112"/>
  <c r="O1364" i="112"/>
  <c r="N1364" i="112"/>
  <c r="U1363" i="112"/>
  <c r="Q1363" i="112"/>
  <c r="P1363" i="112"/>
  <c r="O1363" i="112"/>
  <c r="N1363" i="112"/>
  <c r="U1362" i="112"/>
  <c r="Q1362" i="112"/>
  <c r="P1362" i="112"/>
  <c r="O1362" i="112"/>
  <c r="N1362" i="112"/>
  <c r="U1361" i="112"/>
  <c r="Q1361" i="112"/>
  <c r="P1361" i="112"/>
  <c r="O1361" i="112"/>
  <c r="N1361" i="112"/>
  <c r="U1360" i="112"/>
  <c r="Q1360" i="112"/>
  <c r="P1360" i="112"/>
  <c r="O1360" i="112"/>
  <c r="N1360" i="112"/>
  <c r="U1359" i="112"/>
  <c r="Q1359" i="112"/>
  <c r="P1359" i="112"/>
  <c r="O1359" i="112"/>
  <c r="N1359" i="112"/>
  <c r="U1358" i="112"/>
  <c r="Q1358" i="112"/>
  <c r="P1358" i="112"/>
  <c r="O1358" i="112"/>
  <c r="N1358" i="112"/>
  <c r="U1357" i="112"/>
  <c r="Q1357" i="112"/>
  <c r="P1357" i="112"/>
  <c r="O1357" i="112"/>
  <c r="N1357" i="112"/>
  <c r="U1356" i="112"/>
  <c r="Q1356" i="112"/>
  <c r="P1356" i="112"/>
  <c r="O1356" i="112"/>
  <c r="N1356" i="112"/>
  <c r="U1355" i="112"/>
  <c r="Q1355" i="112"/>
  <c r="P1355" i="112"/>
  <c r="O1355" i="112"/>
  <c r="N1355" i="112"/>
  <c r="U1354" i="112"/>
  <c r="Q1354" i="112"/>
  <c r="P1354" i="112"/>
  <c r="O1354" i="112"/>
  <c r="N1354" i="112"/>
  <c r="U1353" i="112"/>
  <c r="Q1353" i="112"/>
  <c r="P1353" i="112"/>
  <c r="O1353" i="112"/>
  <c r="N1353" i="112"/>
  <c r="U1352" i="112"/>
  <c r="Q1352" i="112"/>
  <c r="P1352" i="112"/>
  <c r="O1352" i="112"/>
  <c r="N1352" i="112"/>
  <c r="U1351" i="112"/>
  <c r="Q1351" i="112"/>
  <c r="P1351" i="112"/>
  <c r="O1351" i="112"/>
  <c r="N1351" i="112"/>
  <c r="U1350" i="112"/>
  <c r="Q1350" i="112"/>
  <c r="P1350" i="112"/>
  <c r="O1350" i="112"/>
  <c r="N1350" i="112"/>
  <c r="U1349" i="112"/>
  <c r="Q1349" i="112"/>
  <c r="P1349" i="112"/>
  <c r="O1349" i="112"/>
  <c r="N1349" i="112"/>
  <c r="U1348" i="112"/>
  <c r="Q1348" i="112"/>
  <c r="P1348" i="112"/>
  <c r="O1348" i="112"/>
  <c r="N1348" i="112"/>
  <c r="U1347" i="112"/>
  <c r="Q1347" i="112"/>
  <c r="P1347" i="112"/>
  <c r="O1347" i="112"/>
  <c r="N1347" i="112"/>
  <c r="U1346" i="112"/>
  <c r="Q1346" i="112"/>
  <c r="P1346" i="112"/>
  <c r="O1346" i="112"/>
  <c r="N1346" i="112"/>
  <c r="U1345" i="112"/>
  <c r="Q1345" i="112"/>
  <c r="P1345" i="112"/>
  <c r="O1345" i="112"/>
  <c r="N1345" i="112"/>
  <c r="U1344" i="112"/>
  <c r="Q1344" i="112"/>
  <c r="P1344" i="112"/>
  <c r="O1344" i="112"/>
  <c r="N1344" i="112"/>
  <c r="U1343" i="112"/>
  <c r="Q1343" i="112"/>
  <c r="P1343" i="112"/>
  <c r="O1343" i="112"/>
  <c r="N1343" i="112"/>
  <c r="U1342" i="112"/>
  <c r="Q1342" i="112"/>
  <c r="P1342" i="112"/>
  <c r="O1342" i="112"/>
  <c r="N1342" i="112"/>
  <c r="U1341" i="112"/>
  <c r="Q1341" i="112"/>
  <c r="P1341" i="112"/>
  <c r="O1341" i="112"/>
  <c r="N1341" i="112"/>
  <c r="U1340" i="112"/>
  <c r="Q1340" i="112"/>
  <c r="P1340" i="112"/>
  <c r="O1340" i="112"/>
  <c r="N1340" i="112"/>
  <c r="U1339" i="112"/>
  <c r="Q1339" i="112"/>
  <c r="P1339" i="112"/>
  <c r="O1339" i="112"/>
  <c r="N1339" i="112"/>
  <c r="U1338" i="112"/>
  <c r="Q1338" i="112"/>
  <c r="P1338" i="112"/>
  <c r="O1338" i="112"/>
  <c r="N1338" i="112"/>
  <c r="U1337" i="112"/>
  <c r="Q1337" i="112"/>
  <c r="P1337" i="112"/>
  <c r="O1337" i="112"/>
  <c r="N1337" i="112"/>
  <c r="U1336" i="112"/>
  <c r="Q1336" i="112"/>
  <c r="P1336" i="112"/>
  <c r="O1336" i="112"/>
  <c r="N1336" i="112"/>
  <c r="U1335" i="112"/>
  <c r="R1335" i="112"/>
  <c r="U1334" i="112"/>
  <c r="R1334" i="112"/>
  <c r="U1333" i="112"/>
  <c r="R1333" i="112"/>
  <c r="U1332" i="112"/>
  <c r="R1332" i="112"/>
  <c r="U1331" i="112"/>
  <c r="R1331" i="112"/>
  <c r="U1330" i="112"/>
  <c r="R1330" i="112"/>
  <c r="U1329" i="112"/>
  <c r="R1329" i="112"/>
  <c r="U1328" i="112"/>
  <c r="R1328" i="112"/>
  <c r="U1327" i="112"/>
  <c r="R1327" i="112"/>
  <c r="U1326" i="112"/>
  <c r="R1326" i="112"/>
  <c r="U1325" i="112"/>
  <c r="R1325" i="112"/>
  <c r="U1324" i="112"/>
  <c r="R1324" i="112"/>
  <c r="U1323" i="112"/>
  <c r="R1323" i="112"/>
  <c r="U1322" i="112"/>
  <c r="R1322" i="112"/>
  <c r="U1321" i="112"/>
  <c r="R1321" i="112"/>
  <c r="U1320" i="112"/>
  <c r="R1320" i="112"/>
  <c r="U1319" i="112"/>
  <c r="R1319" i="112"/>
  <c r="U1318" i="112"/>
  <c r="R1318" i="112"/>
  <c r="U1317" i="112"/>
  <c r="R1317" i="112"/>
  <c r="U1316" i="112"/>
  <c r="R1316" i="112"/>
  <c r="U1315" i="112"/>
  <c r="R1315" i="112"/>
  <c r="U1314" i="112"/>
  <c r="R1314" i="112"/>
  <c r="U1313" i="112"/>
  <c r="R1313" i="112"/>
  <c r="U1312" i="112"/>
  <c r="R1312" i="112"/>
  <c r="U1311" i="112"/>
  <c r="R1311" i="112"/>
  <c r="U1310" i="112"/>
  <c r="R1310" i="112"/>
  <c r="U1309" i="112"/>
  <c r="R1309" i="112"/>
  <c r="U1308" i="112"/>
  <c r="R1308" i="112"/>
  <c r="U1307" i="112"/>
  <c r="R1307" i="112"/>
  <c r="U1306" i="112"/>
  <c r="R1306" i="112"/>
  <c r="U1305" i="112"/>
  <c r="R1305" i="112"/>
  <c r="U1304" i="112"/>
  <c r="R1304" i="112"/>
  <c r="U1303" i="112"/>
  <c r="R1303" i="112"/>
  <c r="U1302" i="112"/>
  <c r="R1302" i="112"/>
  <c r="U1301" i="112"/>
  <c r="R1301" i="112"/>
  <c r="U1300" i="112"/>
  <c r="R1300" i="112"/>
  <c r="U1299" i="112"/>
  <c r="R1299" i="112"/>
  <c r="U1298" i="112"/>
  <c r="R1298" i="112"/>
  <c r="U1297" i="112"/>
  <c r="R1297" i="112"/>
  <c r="U1296" i="112"/>
  <c r="R1296" i="112"/>
  <c r="U1295" i="112"/>
  <c r="R1295" i="112"/>
  <c r="U1294" i="112"/>
  <c r="R1294" i="112"/>
  <c r="U1293" i="112"/>
  <c r="R1293" i="112"/>
  <c r="U1292" i="112"/>
  <c r="R1292" i="112"/>
  <c r="U1291" i="112"/>
  <c r="R1291" i="112"/>
  <c r="U1290" i="112"/>
  <c r="R1290" i="112"/>
  <c r="U1289" i="112"/>
  <c r="R1289" i="112"/>
  <c r="U1288" i="112"/>
  <c r="R1288" i="112"/>
  <c r="U1287" i="112"/>
  <c r="R1287" i="112"/>
  <c r="U1286" i="112"/>
  <c r="R1286" i="112"/>
  <c r="U1285" i="112"/>
  <c r="R1285" i="112"/>
  <c r="U1284" i="112"/>
  <c r="R1284" i="112"/>
  <c r="U1283" i="112"/>
  <c r="R1283" i="112"/>
  <c r="U1282" i="112"/>
  <c r="R1282" i="112"/>
  <c r="U1281" i="112"/>
  <c r="R1281" i="112"/>
  <c r="U1280" i="112"/>
  <c r="R1280" i="112"/>
  <c r="U1279" i="112"/>
  <c r="R1279" i="112"/>
  <c r="U1278" i="112"/>
  <c r="R1278" i="112"/>
  <c r="U1277" i="112"/>
  <c r="R1277" i="112"/>
  <c r="U1276" i="112"/>
  <c r="R1276" i="112"/>
  <c r="U1275" i="112"/>
  <c r="R1275" i="112"/>
  <c r="U1274" i="112"/>
  <c r="R1274" i="112"/>
  <c r="U1273" i="112"/>
  <c r="R1273" i="112"/>
  <c r="U1272" i="112"/>
  <c r="R1272" i="112"/>
  <c r="U1271" i="112"/>
  <c r="R1271" i="112"/>
  <c r="U1270" i="112"/>
  <c r="R1270" i="112"/>
  <c r="U1269" i="112"/>
  <c r="R1269" i="112"/>
  <c r="U1268" i="112"/>
  <c r="R1268" i="112"/>
  <c r="U1267" i="112"/>
  <c r="R1267" i="112"/>
  <c r="U1266" i="112"/>
  <c r="R1266" i="112"/>
  <c r="U1265" i="112"/>
  <c r="R1265" i="112"/>
  <c r="U1264" i="112"/>
  <c r="R1264" i="112"/>
  <c r="U1263" i="112"/>
  <c r="R1263" i="112"/>
  <c r="U1262" i="112"/>
  <c r="R1262" i="112"/>
  <c r="U1261" i="112"/>
  <c r="R1261" i="112"/>
  <c r="U1260" i="112"/>
  <c r="R1260" i="112"/>
  <c r="U1259" i="112"/>
  <c r="R1259" i="112"/>
  <c r="U1258" i="112"/>
  <c r="R1258" i="112"/>
  <c r="U1257" i="112"/>
  <c r="R1257" i="112"/>
  <c r="U1256" i="112"/>
  <c r="R1256" i="112"/>
  <c r="U1255" i="112"/>
  <c r="R1255" i="112"/>
  <c r="U1254" i="112"/>
  <c r="R1254" i="112"/>
  <c r="U1253" i="112"/>
  <c r="R1253" i="112"/>
  <c r="U1252" i="112"/>
  <c r="R1252" i="112"/>
  <c r="U1251" i="112"/>
  <c r="R1251" i="112"/>
  <c r="U1250" i="112"/>
  <c r="R1250" i="112"/>
  <c r="U1249" i="112"/>
  <c r="R1249" i="112"/>
  <c r="U1248" i="112"/>
  <c r="R1248" i="112"/>
  <c r="U1247" i="112"/>
  <c r="R1247" i="112"/>
  <c r="U1246" i="112"/>
  <c r="R1246" i="112"/>
  <c r="U1245" i="112"/>
  <c r="R1245" i="112"/>
  <c r="U1244" i="112"/>
  <c r="R1244" i="112"/>
  <c r="U1243" i="112"/>
  <c r="R1243" i="112"/>
  <c r="U1242" i="112"/>
  <c r="R1242" i="112"/>
  <c r="U1241" i="112"/>
  <c r="R1241" i="112"/>
  <c r="U1240" i="112"/>
  <c r="R1240" i="112"/>
  <c r="U1239" i="112"/>
  <c r="R1239" i="112"/>
  <c r="U1238" i="112"/>
  <c r="R1238" i="112"/>
  <c r="U1237" i="112"/>
  <c r="R1237" i="112"/>
  <c r="U1236" i="112"/>
  <c r="R1236" i="112"/>
  <c r="U1235" i="112"/>
  <c r="R1235" i="112"/>
  <c r="U1234" i="112"/>
  <c r="R1234" i="112"/>
  <c r="U1233" i="112"/>
  <c r="R1233" i="112"/>
  <c r="U1232" i="112"/>
  <c r="R1232" i="112"/>
  <c r="U1231" i="112"/>
  <c r="R1231" i="112"/>
  <c r="U1230" i="112"/>
  <c r="R1230" i="112"/>
  <c r="U1229" i="112"/>
  <c r="R1229" i="112"/>
  <c r="U1228" i="112"/>
  <c r="R1228" i="112"/>
  <c r="U1227" i="112"/>
  <c r="R1227" i="112"/>
  <c r="U1226" i="112"/>
  <c r="R1226" i="112"/>
  <c r="U1225" i="112"/>
  <c r="R1225" i="112"/>
  <c r="U1224" i="112"/>
  <c r="R1224" i="112"/>
  <c r="U1223" i="112"/>
  <c r="R1223" i="112"/>
  <c r="U1222" i="112"/>
  <c r="R1222" i="112"/>
  <c r="U1221" i="112"/>
  <c r="R1221" i="112"/>
  <c r="U1220" i="112"/>
  <c r="R1220" i="112"/>
  <c r="U1219" i="112"/>
  <c r="R1219" i="112"/>
  <c r="U1218" i="112"/>
  <c r="R1218" i="112"/>
  <c r="U1217" i="112"/>
  <c r="R1217" i="112"/>
  <c r="U1216" i="112"/>
  <c r="R1216" i="112"/>
  <c r="U1215" i="112"/>
  <c r="R1215" i="112"/>
  <c r="U1214" i="112"/>
  <c r="R1214" i="112"/>
  <c r="U1213" i="112"/>
  <c r="R1213" i="112"/>
  <c r="U1212" i="112"/>
  <c r="R1212" i="112"/>
  <c r="U1211" i="112"/>
  <c r="R1211" i="112"/>
  <c r="U1210" i="112"/>
  <c r="R1210" i="112"/>
  <c r="U1209" i="112"/>
  <c r="R1209" i="112"/>
  <c r="U1208" i="112"/>
  <c r="R1208" i="112"/>
  <c r="U1207" i="112"/>
  <c r="R1207" i="112"/>
  <c r="U1206" i="112"/>
  <c r="R1206" i="112"/>
  <c r="U1205" i="112"/>
  <c r="R1205" i="112"/>
  <c r="U1204" i="112"/>
  <c r="R1204" i="112"/>
  <c r="U1203" i="112"/>
  <c r="R1203" i="112"/>
  <c r="U1202" i="112"/>
  <c r="R1202" i="112"/>
  <c r="U1201" i="112"/>
  <c r="R1201" i="112"/>
  <c r="U1200" i="112"/>
  <c r="R1200" i="112"/>
  <c r="U1199" i="112"/>
  <c r="R1199" i="112"/>
  <c r="U1198" i="112"/>
  <c r="R1198" i="112"/>
  <c r="U1197" i="112"/>
  <c r="R1197" i="112"/>
  <c r="U1196" i="112"/>
  <c r="R1196" i="112"/>
  <c r="U1195" i="112"/>
  <c r="R1195" i="112"/>
  <c r="U1194" i="112"/>
  <c r="R1194" i="112"/>
  <c r="U1193" i="112"/>
  <c r="R1193" i="112"/>
  <c r="U1192" i="112"/>
  <c r="R1192" i="112"/>
  <c r="U1191" i="112"/>
  <c r="R1191" i="112"/>
  <c r="U1190" i="112"/>
  <c r="R1190" i="112"/>
  <c r="U1189" i="112"/>
  <c r="R1189" i="112"/>
  <c r="U1188" i="112"/>
  <c r="R1188" i="112"/>
  <c r="U1187" i="112"/>
  <c r="R1187" i="112"/>
  <c r="U1186" i="112"/>
  <c r="R1186" i="112"/>
  <c r="U1185" i="112"/>
  <c r="R1185" i="112"/>
  <c r="U1184" i="112"/>
  <c r="R1184" i="112"/>
  <c r="U1183" i="112"/>
  <c r="R1183" i="112"/>
  <c r="U1182" i="112"/>
  <c r="R1182" i="112"/>
  <c r="U1181" i="112"/>
  <c r="R1181" i="112"/>
  <c r="U1180" i="112"/>
  <c r="R1180" i="112"/>
  <c r="U1179" i="112"/>
  <c r="R1179" i="112"/>
  <c r="U1178" i="112"/>
  <c r="R1178" i="112"/>
  <c r="U1177" i="112"/>
  <c r="R1177" i="112"/>
  <c r="U1176" i="112"/>
  <c r="R1176" i="112"/>
  <c r="U1175" i="112"/>
  <c r="R1175" i="112"/>
  <c r="U1174" i="112"/>
  <c r="R1174" i="112"/>
  <c r="U1173" i="112"/>
  <c r="R1173" i="112"/>
  <c r="U1172" i="112"/>
  <c r="R1172" i="112"/>
  <c r="U1171" i="112"/>
  <c r="R1171" i="112"/>
  <c r="U1170" i="112"/>
  <c r="R1170" i="112"/>
  <c r="U1169" i="112"/>
  <c r="R1169" i="112"/>
  <c r="U1168" i="112"/>
  <c r="R1168" i="112"/>
  <c r="U1167" i="112"/>
  <c r="R1167" i="112"/>
  <c r="U1166" i="112"/>
  <c r="R1166" i="112"/>
  <c r="U1165" i="112"/>
  <c r="R1165" i="112"/>
  <c r="U1164" i="112"/>
  <c r="R1164" i="112"/>
  <c r="U1163" i="112"/>
  <c r="R1163" i="112"/>
  <c r="U1162" i="112"/>
  <c r="R1162" i="112"/>
  <c r="U1161" i="112"/>
  <c r="R1161" i="112"/>
  <c r="U1160" i="112"/>
  <c r="R1160" i="112"/>
  <c r="U1159" i="112"/>
  <c r="R1159" i="112"/>
  <c r="U1158" i="112"/>
  <c r="R1158" i="112"/>
  <c r="U1157" i="112"/>
  <c r="R1157" i="112"/>
  <c r="U1156" i="112"/>
  <c r="R1156" i="112"/>
  <c r="U1155" i="112"/>
  <c r="R1155" i="112"/>
  <c r="U1154" i="112"/>
  <c r="R1154" i="112"/>
  <c r="U1153" i="112"/>
  <c r="R1153" i="112"/>
  <c r="U1152" i="112"/>
  <c r="R1152" i="112"/>
  <c r="U1151" i="112"/>
  <c r="Q1151" i="112"/>
  <c r="P1151" i="112"/>
  <c r="O1151" i="112"/>
  <c r="N1151" i="112"/>
  <c r="U1150" i="112"/>
  <c r="Q1150" i="112"/>
  <c r="P1150" i="112"/>
  <c r="O1150" i="112"/>
  <c r="N1150" i="112"/>
  <c r="U1149" i="112"/>
  <c r="Q1149" i="112"/>
  <c r="P1149" i="112"/>
  <c r="O1149" i="112"/>
  <c r="N1149" i="112"/>
  <c r="U1148" i="112"/>
  <c r="Q1148" i="112"/>
  <c r="P1148" i="112"/>
  <c r="O1148" i="112"/>
  <c r="N1148" i="112"/>
  <c r="U1147" i="112"/>
  <c r="Q1147" i="112"/>
  <c r="P1147" i="112"/>
  <c r="O1147" i="112"/>
  <c r="N1147" i="112"/>
  <c r="U1146" i="112"/>
  <c r="Q1146" i="112"/>
  <c r="P1146" i="112"/>
  <c r="O1146" i="112"/>
  <c r="N1146" i="112"/>
  <c r="U1145" i="112"/>
  <c r="Q1145" i="112"/>
  <c r="P1145" i="112"/>
  <c r="O1145" i="112"/>
  <c r="N1145" i="112"/>
  <c r="U1144" i="112"/>
  <c r="Q1144" i="112"/>
  <c r="P1144" i="112"/>
  <c r="O1144" i="112"/>
  <c r="N1144" i="112"/>
  <c r="U1143" i="112"/>
  <c r="Q1143" i="112"/>
  <c r="P1143" i="112"/>
  <c r="O1143" i="112"/>
  <c r="N1143" i="112"/>
  <c r="U1142" i="112"/>
  <c r="Q1142" i="112"/>
  <c r="P1142" i="112"/>
  <c r="O1142" i="112"/>
  <c r="N1142" i="112"/>
  <c r="U1141" i="112"/>
  <c r="Q1141" i="112"/>
  <c r="P1141" i="112"/>
  <c r="O1141" i="112"/>
  <c r="N1141" i="112"/>
  <c r="U1140" i="112"/>
  <c r="Q1140" i="112"/>
  <c r="P1140" i="112"/>
  <c r="O1140" i="112"/>
  <c r="N1140" i="112"/>
  <c r="U1139" i="112"/>
  <c r="Q1139" i="112"/>
  <c r="P1139" i="112"/>
  <c r="O1139" i="112"/>
  <c r="N1139" i="112"/>
  <c r="U1138" i="112"/>
  <c r="Q1138" i="112"/>
  <c r="P1138" i="112"/>
  <c r="O1138" i="112"/>
  <c r="N1138" i="112"/>
  <c r="U1137" i="112"/>
  <c r="Q1137" i="112"/>
  <c r="P1137" i="112"/>
  <c r="O1137" i="112"/>
  <c r="N1137" i="112"/>
  <c r="U1136" i="112"/>
  <c r="Q1136" i="112"/>
  <c r="P1136" i="112"/>
  <c r="O1136" i="112"/>
  <c r="N1136" i="112"/>
  <c r="U1135" i="112"/>
  <c r="Q1135" i="112"/>
  <c r="P1135" i="112"/>
  <c r="O1135" i="112"/>
  <c r="N1135" i="112"/>
  <c r="U1134" i="112"/>
  <c r="Q1134" i="112"/>
  <c r="P1134" i="112"/>
  <c r="O1134" i="112"/>
  <c r="N1134" i="112"/>
  <c r="U1133" i="112"/>
  <c r="Q1133" i="112"/>
  <c r="P1133" i="112"/>
  <c r="O1133" i="112"/>
  <c r="N1133" i="112"/>
  <c r="U1132" i="112"/>
  <c r="Q1132" i="112"/>
  <c r="P1132" i="112"/>
  <c r="O1132" i="112"/>
  <c r="N1132" i="112"/>
  <c r="U1131" i="112"/>
  <c r="Q1131" i="112"/>
  <c r="P1131" i="112"/>
  <c r="O1131" i="112"/>
  <c r="N1131" i="112"/>
  <c r="U1130" i="112"/>
  <c r="Q1130" i="112"/>
  <c r="P1130" i="112"/>
  <c r="O1130" i="112"/>
  <c r="N1130" i="112"/>
  <c r="U1129" i="112"/>
  <c r="Q1129" i="112"/>
  <c r="P1129" i="112"/>
  <c r="O1129" i="112"/>
  <c r="N1129" i="112"/>
  <c r="U1128" i="112"/>
  <c r="Q1128" i="112"/>
  <c r="P1128" i="112"/>
  <c r="O1128" i="112"/>
  <c r="N1128" i="112"/>
  <c r="U1127" i="112"/>
  <c r="Q1127" i="112"/>
  <c r="P1127" i="112"/>
  <c r="O1127" i="112"/>
  <c r="N1127" i="112"/>
  <c r="U1126" i="112"/>
  <c r="Q1126" i="112"/>
  <c r="P1126" i="112"/>
  <c r="O1126" i="112"/>
  <c r="N1126" i="112"/>
  <c r="U1125" i="112"/>
  <c r="Q1125" i="112"/>
  <c r="P1125" i="112"/>
  <c r="O1125" i="112"/>
  <c r="N1125" i="112"/>
  <c r="U1124" i="112"/>
  <c r="Q1124" i="112"/>
  <c r="P1124" i="112"/>
  <c r="O1124" i="112"/>
  <c r="N1124" i="112"/>
  <c r="U1123" i="112"/>
  <c r="Q1123" i="112"/>
  <c r="P1123" i="112"/>
  <c r="O1123" i="112"/>
  <c r="N1123" i="112"/>
  <c r="U1122" i="112"/>
  <c r="Q1122" i="112"/>
  <c r="P1122" i="112"/>
  <c r="O1122" i="112"/>
  <c r="N1122" i="112"/>
  <c r="U1121" i="112"/>
  <c r="Q1121" i="112"/>
  <c r="P1121" i="112"/>
  <c r="O1121" i="112"/>
  <c r="N1121" i="112"/>
  <c r="U1120" i="112"/>
  <c r="Q1120" i="112"/>
  <c r="P1120" i="112"/>
  <c r="O1120" i="112"/>
  <c r="N1120" i="112"/>
  <c r="U1119" i="112"/>
  <c r="Q1119" i="112"/>
  <c r="P1119" i="112"/>
  <c r="O1119" i="112"/>
  <c r="N1119" i="112"/>
  <c r="U1118" i="112"/>
  <c r="Q1118" i="112"/>
  <c r="P1118" i="112"/>
  <c r="O1118" i="112"/>
  <c r="N1118" i="112"/>
  <c r="U1117" i="112"/>
  <c r="Q1117" i="112"/>
  <c r="P1117" i="112"/>
  <c r="O1117" i="112"/>
  <c r="N1117" i="112"/>
  <c r="U1116" i="112"/>
  <c r="Q1116" i="112"/>
  <c r="P1116" i="112"/>
  <c r="O1116" i="112"/>
  <c r="N1116" i="112"/>
  <c r="U1115" i="112"/>
  <c r="Q1115" i="112"/>
  <c r="P1115" i="112"/>
  <c r="O1115" i="112"/>
  <c r="N1115" i="112"/>
  <c r="U1114" i="112"/>
  <c r="Q1114" i="112"/>
  <c r="P1114" i="112"/>
  <c r="O1114" i="112"/>
  <c r="N1114" i="112"/>
  <c r="U1113" i="112"/>
  <c r="Q1113" i="112"/>
  <c r="P1113" i="112"/>
  <c r="O1113" i="112"/>
  <c r="N1113" i="112"/>
  <c r="U1112" i="112"/>
  <c r="Q1112" i="112"/>
  <c r="P1112" i="112"/>
  <c r="O1112" i="112"/>
  <c r="N1112" i="112"/>
  <c r="U1111" i="112"/>
  <c r="Q1111" i="112"/>
  <c r="P1111" i="112"/>
  <c r="O1111" i="112"/>
  <c r="N1111" i="112"/>
  <c r="U1110" i="112"/>
  <c r="Q1110" i="112"/>
  <c r="P1110" i="112"/>
  <c r="O1110" i="112"/>
  <c r="N1110" i="112"/>
  <c r="U1109" i="112"/>
  <c r="Q1109" i="112"/>
  <c r="P1109" i="112"/>
  <c r="O1109" i="112"/>
  <c r="N1109" i="112"/>
  <c r="U1108" i="112"/>
  <c r="Q1108" i="112"/>
  <c r="P1108" i="112"/>
  <c r="O1108" i="112"/>
  <c r="N1108" i="112"/>
  <c r="U1107" i="112"/>
  <c r="Q1107" i="112"/>
  <c r="P1107" i="112"/>
  <c r="O1107" i="112"/>
  <c r="N1107" i="112"/>
  <c r="U1106" i="112"/>
  <c r="Q1106" i="112"/>
  <c r="P1106" i="112"/>
  <c r="O1106" i="112"/>
  <c r="N1106" i="112"/>
  <c r="U1105" i="112"/>
  <c r="R1105" i="112"/>
  <c r="U1104" i="112"/>
  <c r="R1104" i="112"/>
  <c r="U1103" i="112"/>
  <c r="R1103" i="112"/>
  <c r="U1102" i="112"/>
  <c r="R1102" i="112"/>
  <c r="U1101" i="112"/>
  <c r="R1101" i="112"/>
  <c r="U1100" i="112"/>
  <c r="R1100" i="112"/>
  <c r="U1099" i="112"/>
  <c r="R1099" i="112"/>
  <c r="U1098" i="112"/>
  <c r="R1098" i="112"/>
  <c r="U1097" i="112"/>
  <c r="R1097" i="112"/>
  <c r="U1096" i="112"/>
  <c r="R1096" i="112"/>
  <c r="U1095" i="112"/>
  <c r="R1095" i="112"/>
  <c r="U1094" i="112"/>
  <c r="R1094" i="112"/>
  <c r="U1093" i="112"/>
  <c r="R1093" i="112"/>
  <c r="U1092" i="112"/>
  <c r="R1092" i="112"/>
  <c r="U1091" i="112"/>
  <c r="R1091" i="112"/>
  <c r="U1090" i="112"/>
  <c r="R1090" i="112"/>
  <c r="U1089" i="112"/>
  <c r="R1089" i="112"/>
  <c r="U1088" i="112"/>
  <c r="R1088" i="112"/>
  <c r="U1087" i="112"/>
  <c r="R1087" i="112"/>
  <c r="U1086" i="112"/>
  <c r="R1086" i="112"/>
  <c r="U1085" i="112"/>
  <c r="R1085" i="112"/>
  <c r="U1084" i="112"/>
  <c r="R1084" i="112"/>
  <c r="U1083" i="112"/>
  <c r="R1083" i="112"/>
  <c r="U1082" i="112"/>
  <c r="R1082" i="112"/>
  <c r="U1081" i="112"/>
  <c r="R1081" i="112"/>
  <c r="U1080" i="112"/>
  <c r="R1080" i="112"/>
  <c r="U1079" i="112"/>
  <c r="R1079" i="112"/>
  <c r="U1078" i="112"/>
  <c r="R1078" i="112"/>
  <c r="U1077" i="112"/>
  <c r="R1077" i="112"/>
  <c r="U1076" i="112"/>
  <c r="R1076" i="112"/>
  <c r="U1075" i="112"/>
  <c r="R1075" i="112"/>
  <c r="U1074" i="112"/>
  <c r="R1074" i="112"/>
  <c r="U1073" i="112"/>
  <c r="R1073" i="112"/>
  <c r="U1072" i="112"/>
  <c r="R1072" i="112"/>
  <c r="U1071" i="112"/>
  <c r="R1071" i="112"/>
  <c r="U1070" i="112"/>
  <c r="R1070" i="112"/>
  <c r="U1069" i="112"/>
  <c r="R1069" i="112"/>
  <c r="U1068" i="112"/>
  <c r="R1068" i="112"/>
  <c r="U1067" i="112"/>
  <c r="R1067" i="112"/>
  <c r="U1066" i="112"/>
  <c r="R1066" i="112"/>
  <c r="U1065" i="112"/>
  <c r="R1065" i="112"/>
  <c r="U1064" i="112"/>
  <c r="R1064" i="112"/>
  <c r="U1063" i="112"/>
  <c r="R1063" i="112"/>
  <c r="U1062" i="112"/>
  <c r="R1062" i="112"/>
  <c r="U1061" i="112"/>
  <c r="R1061" i="112"/>
  <c r="U1060" i="112"/>
  <c r="R1060" i="112"/>
  <c r="U1059" i="112"/>
  <c r="R1059" i="112"/>
  <c r="U1058" i="112"/>
  <c r="R1058" i="112"/>
  <c r="U1057" i="112"/>
  <c r="R1057" i="112"/>
  <c r="U1056" i="112"/>
  <c r="R1056" i="112"/>
  <c r="U1055" i="112"/>
  <c r="R1055" i="112"/>
  <c r="U1054" i="112"/>
  <c r="R1054" i="112"/>
  <c r="U1053" i="112"/>
  <c r="R1053" i="112"/>
  <c r="U1052" i="112"/>
  <c r="R1052" i="112"/>
  <c r="U1051" i="112"/>
  <c r="R1051" i="112"/>
  <c r="U1050" i="112"/>
  <c r="R1050" i="112"/>
  <c r="U1049" i="112"/>
  <c r="R1049" i="112"/>
  <c r="U1048" i="112"/>
  <c r="R1048" i="112"/>
  <c r="U1047" i="112"/>
  <c r="R1047" i="112"/>
  <c r="U1046" i="112"/>
  <c r="R1046" i="112"/>
  <c r="U1045" i="112"/>
  <c r="R1045" i="112"/>
  <c r="U1044" i="112"/>
  <c r="R1044" i="112"/>
  <c r="U1043" i="112"/>
  <c r="R1043" i="112"/>
  <c r="U1042" i="112"/>
  <c r="R1042" i="112"/>
  <c r="U1041" i="112"/>
  <c r="R1041" i="112"/>
  <c r="U1040" i="112"/>
  <c r="R1040" i="112"/>
  <c r="U1039" i="112"/>
  <c r="R1039" i="112"/>
  <c r="U1038" i="112"/>
  <c r="R1038" i="112"/>
  <c r="U1037" i="112"/>
  <c r="R1037" i="112"/>
  <c r="U1036" i="112"/>
  <c r="R1036" i="112"/>
  <c r="U1035" i="112"/>
  <c r="R1035" i="112"/>
  <c r="U1034" i="112"/>
  <c r="R1034" i="112"/>
  <c r="U1033" i="112"/>
  <c r="R1033" i="112"/>
  <c r="U1032" i="112"/>
  <c r="R1032" i="112"/>
  <c r="U1031" i="112"/>
  <c r="R1031" i="112"/>
  <c r="U1030" i="112"/>
  <c r="R1030" i="112"/>
  <c r="U1029" i="112"/>
  <c r="R1029" i="112"/>
  <c r="U1028" i="112"/>
  <c r="R1028" i="112"/>
  <c r="U1027" i="112"/>
  <c r="R1027" i="112"/>
  <c r="U1026" i="112"/>
  <c r="R1026" i="112"/>
  <c r="U1025" i="112"/>
  <c r="R1025" i="112"/>
  <c r="U1024" i="112"/>
  <c r="R1024" i="112"/>
  <c r="U1023" i="112"/>
  <c r="R1023" i="112"/>
  <c r="U1022" i="112"/>
  <c r="R1022" i="112"/>
  <c r="U1021" i="112"/>
  <c r="R1021" i="112"/>
  <c r="U1020" i="112"/>
  <c r="R1020" i="112"/>
  <c r="U1019" i="112"/>
  <c r="R1019" i="112"/>
  <c r="U1018" i="112"/>
  <c r="R1018" i="112"/>
  <c r="U1017" i="112"/>
  <c r="R1017" i="112"/>
  <c r="U1016" i="112"/>
  <c r="R1016" i="112"/>
  <c r="U1015" i="112"/>
  <c r="R1015" i="112"/>
  <c r="U1014" i="112"/>
  <c r="R1014" i="112"/>
  <c r="U1013" i="112"/>
  <c r="R1013" i="112"/>
  <c r="U1012" i="112"/>
  <c r="R1012" i="112"/>
  <c r="U1011" i="112"/>
  <c r="R1011" i="112"/>
  <c r="U1010" i="112"/>
  <c r="R1010" i="112"/>
  <c r="U1009" i="112"/>
  <c r="R1009" i="112"/>
  <c r="U1008" i="112"/>
  <c r="R1008" i="112"/>
  <c r="U1007" i="112"/>
  <c r="R1007" i="112"/>
  <c r="U1006" i="112"/>
  <c r="R1006" i="112"/>
  <c r="U1005" i="112"/>
  <c r="R1005" i="112"/>
  <c r="U1004" i="112"/>
  <c r="R1004" i="112"/>
  <c r="U1003" i="112"/>
  <c r="R1003" i="112"/>
  <c r="U1002" i="112"/>
  <c r="R1002" i="112"/>
  <c r="U1001" i="112"/>
  <c r="R1001" i="112"/>
  <c r="U1000" i="112"/>
  <c r="R1000" i="112"/>
  <c r="U999" i="112"/>
  <c r="R999" i="112"/>
  <c r="U998" i="112"/>
  <c r="R998" i="112"/>
  <c r="U997" i="112"/>
  <c r="R997" i="112"/>
  <c r="U996" i="112"/>
  <c r="R996" i="112"/>
  <c r="U995" i="112"/>
  <c r="R995" i="112"/>
  <c r="U994" i="112"/>
  <c r="R994" i="112"/>
  <c r="U993" i="112"/>
  <c r="R993" i="112"/>
  <c r="U992" i="112"/>
  <c r="R992" i="112"/>
  <c r="U991" i="112"/>
  <c r="R991" i="112"/>
  <c r="U990" i="112"/>
  <c r="R990" i="112"/>
  <c r="U989" i="112"/>
  <c r="R989" i="112"/>
  <c r="U988" i="112"/>
  <c r="R988" i="112"/>
  <c r="U987" i="112"/>
  <c r="R987" i="112"/>
  <c r="U986" i="112"/>
  <c r="R986" i="112"/>
  <c r="U985" i="112"/>
  <c r="R985" i="112"/>
  <c r="U984" i="112"/>
  <c r="R984" i="112"/>
  <c r="U983" i="112"/>
  <c r="R983" i="112"/>
  <c r="U982" i="112"/>
  <c r="R982" i="112"/>
  <c r="U981" i="112"/>
  <c r="R981" i="112"/>
  <c r="U980" i="112"/>
  <c r="R980" i="112"/>
  <c r="U979" i="112"/>
  <c r="R979" i="112"/>
  <c r="U978" i="112"/>
  <c r="R978" i="112"/>
  <c r="U977" i="112"/>
  <c r="R977" i="112"/>
  <c r="U976" i="112"/>
  <c r="R976" i="112"/>
  <c r="U975" i="112"/>
  <c r="R975" i="112"/>
  <c r="U974" i="112"/>
  <c r="R974" i="112"/>
  <c r="U973" i="112"/>
  <c r="R973" i="112"/>
  <c r="U972" i="112"/>
  <c r="R972" i="112"/>
  <c r="U971" i="112"/>
  <c r="R971" i="112"/>
  <c r="U970" i="112"/>
  <c r="R970" i="112"/>
  <c r="U969" i="112"/>
  <c r="R969" i="112"/>
  <c r="U968" i="112"/>
  <c r="R968" i="112"/>
  <c r="U967" i="112"/>
  <c r="R967" i="112"/>
  <c r="U966" i="112"/>
  <c r="R966" i="112"/>
  <c r="U965" i="112"/>
  <c r="R965" i="112"/>
  <c r="U964" i="112"/>
  <c r="R964" i="112"/>
  <c r="U963" i="112"/>
  <c r="R963" i="112"/>
  <c r="U962" i="112"/>
  <c r="R962" i="112"/>
  <c r="U961" i="112"/>
  <c r="R961" i="112"/>
  <c r="U960" i="112"/>
  <c r="R960" i="112"/>
  <c r="U959" i="112"/>
  <c r="R959" i="112"/>
  <c r="U958" i="112"/>
  <c r="R958" i="112"/>
  <c r="U957" i="112"/>
  <c r="R957" i="112"/>
  <c r="U956" i="112"/>
  <c r="R956" i="112"/>
  <c r="U955" i="112"/>
  <c r="R955" i="112"/>
  <c r="U954" i="112"/>
  <c r="R954" i="112"/>
  <c r="U953" i="112"/>
  <c r="R953" i="112"/>
  <c r="U952" i="112"/>
  <c r="R952" i="112"/>
  <c r="U951" i="112"/>
  <c r="R951" i="112"/>
  <c r="U950" i="112"/>
  <c r="R950" i="112"/>
  <c r="U949" i="112"/>
  <c r="R949" i="112"/>
  <c r="U948" i="112"/>
  <c r="R948" i="112"/>
  <c r="U947" i="112"/>
  <c r="R947" i="112"/>
  <c r="U946" i="112"/>
  <c r="R946" i="112"/>
  <c r="U945" i="112"/>
  <c r="R945" i="112"/>
  <c r="U944" i="112"/>
  <c r="R944" i="112"/>
  <c r="U943" i="112"/>
  <c r="R943" i="112"/>
  <c r="U942" i="112"/>
  <c r="R942" i="112"/>
  <c r="U941" i="112"/>
  <c r="R941" i="112"/>
  <c r="U940" i="112"/>
  <c r="R940" i="112"/>
  <c r="U939" i="112"/>
  <c r="R939" i="112"/>
  <c r="U938" i="112"/>
  <c r="R938" i="112"/>
  <c r="U937" i="112"/>
  <c r="R937" i="112"/>
  <c r="U936" i="112"/>
  <c r="R936" i="112"/>
  <c r="U935" i="112"/>
  <c r="R935" i="112"/>
  <c r="U934" i="112"/>
  <c r="R934" i="112"/>
  <c r="U933" i="112"/>
  <c r="R933" i="112"/>
  <c r="U932" i="112"/>
  <c r="R932" i="112"/>
  <c r="U931" i="112"/>
  <c r="R931" i="112"/>
  <c r="U930" i="112"/>
  <c r="R930" i="112"/>
  <c r="U929" i="112"/>
  <c r="R929" i="112"/>
  <c r="U928" i="112"/>
  <c r="R928" i="112"/>
  <c r="U927" i="112"/>
  <c r="R927" i="112"/>
  <c r="U926" i="112"/>
  <c r="R926" i="112"/>
  <c r="U925" i="112"/>
  <c r="R925" i="112"/>
  <c r="U924" i="112"/>
  <c r="R924" i="112"/>
  <c r="U923" i="112"/>
  <c r="R923" i="112"/>
  <c r="U922" i="112"/>
  <c r="R922" i="112"/>
  <c r="U921" i="112"/>
  <c r="Q921" i="112"/>
  <c r="P921" i="112"/>
  <c r="O921" i="112"/>
  <c r="N921" i="112"/>
  <c r="U920" i="112"/>
  <c r="Q920" i="112"/>
  <c r="P920" i="112"/>
  <c r="O920" i="112"/>
  <c r="N920" i="112"/>
  <c r="U919" i="112"/>
  <c r="Q919" i="112"/>
  <c r="P919" i="112"/>
  <c r="O919" i="112"/>
  <c r="N919" i="112"/>
  <c r="U918" i="112"/>
  <c r="Q918" i="112"/>
  <c r="P918" i="112"/>
  <c r="O918" i="112"/>
  <c r="N918" i="112"/>
  <c r="U917" i="112"/>
  <c r="Q917" i="112"/>
  <c r="P917" i="112"/>
  <c r="O917" i="112"/>
  <c r="N917" i="112"/>
  <c r="U916" i="112"/>
  <c r="Q916" i="112"/>
  <c r="P916" i="112"/>
  <c r="O916" i="112"/>
  <c r="N916" i="112"/>
  <c r="U915" i="112"/>
  <c r="Q915" i="112"/>
  <c r="P915" i="112"/>
  <c r="O915" i="112"/>
  <c r="N915" i="112"/>
  <c r="U914" i="112"/>
  <c r="Q914" i="112"/>
  <c r="P914" i="112"/>
  <c r="O914" i="112"/>
  <c r="N914" i="112"/>
  <c r="U913" i="112"/>
  <c r="Q913" i="112"/>
  <c r="P913" i="112"/>
  <c r="O913" i="112"/>
  <c r="N913" i="112"/>
  <c r="U912" i="112"/>
  <c r="Q912" i="112"/>
  <c r="P912" i="112"/>
  <c r="O912" i="112"/>
  <c r="N912" i="112"/>
  <c r="U911" i="112"/>
  <c r="Q911" i="112"/>
  <c r="P911" i="112"/>
  <c r="O911" i="112"/>
  <c r="N911" i="112"/>
  <c r="U910" i="112"/>
  <c r="Q910" i="112"/>
  <c r="P910" i="112"/>
  <c r="O910" i="112"/>
  <c r="N910" i="112"/>
  <c r="U909" i="112"/>
  <c r="Q909" i="112"/>
  <c r="P909" i="112"/>
  <c r="O909" i="112"/>
  <c r="N909" i="112"/>
  <c r="U908" i="112"/>
  <c r="Q908" i="112"/>
  <c r="P908" i="112"/>
  <c r="O908" i="112"/>
  <c r="N908" i="112"/>
  <c r="U907" i="112"/>
  <c r="Q907" i="112"/>
  <c r="P907" i="112"/>
  <c r="O907" i="112"/>
  <c r="N907" i="112"/>
  <c r="U906" i="112"/>
  <c r="Q906" i="112"/>
  <c r="P906" i="112"/>
  <c r="O906" i="112"/>
  <c r="N906" i="112"/>
  <c r="U905" i="112"/>
  <c r="Q905" i="112"/>
  <c r="P905" i="112"/>
  <c r="O905" i="112"/>
  <c r="N905" i="112"/>
  <c r="U904" i="112"/>
  <c r="Q904" i="112"/>
  <c r="P904" i="112"/>
  <c r="O904" i="112"/>
  <c r="N904" i="112"/>
  <c r="U903" i="112"/>
  <c r="Q903" i="112"/>
  <c r="P903" i="112"/>
  <c r="O903" i="112"/>
  <c r="N903" i="112"/>
  <c r="U902" i="112"/>
  <c r="Q902" i="112"/>
  <c r="P902" i="112"/>
  <c r="O902" i="112"/>
  <c r="N902" i="112"/>
  <c r="U901" i="112"/>
  <c r="Q901" i="112"/>
  <c r="P901" i="112"/>
  <c r="O901" i="112"/>
  <c r="N901" i="112"/>
  <c r="U900" i="112"/>
  <c r="Q900" i="112"/>
  <c r="P900" i="112"/>
  <c r="O900" i="112"/>
  <c r="N900" i="112"/>
  <c r="U899" i="112"/>
  <c r="Q899" i="112"/>
  <c r="P899" i="112"/>
  <c r="O899" i="112"/>
  <c r="N899" i="112"/>
  <c r="U898" i="112"/>
  <c r="Q898" i="112"/>
  <c r="P898" i="112"/>
  <c r="O898" i="112"/>
  <c r="N898" i="112"/>
  <c r="U897" i="112"/>
  <c r="Q897" i="112"/>
  <c r="P897" i="112"/>
  <c r="O897" i="112"/>
  <c r="N897" i="112"/>
  <c r="U896" i="112"/>
  <c r="Q896" i="112"/>
  <c r="P896" i="112"/>
  <c r="O896" i="112"/>
  <c r="N896" i="112"/>
  <c r="U895" i="112"/>
  <c r="Q895" i="112"/>
  <c r="P895" i="112"/>
  <c r="O895" i="112"/>
  <c r="N895" i="112"/>
  <c r="U894" i="112"/>
  <c r="Q894" i="112"/>
  <c r="P894" i="112"/>
  <c r="O894" i="112"/>
  <c r="N894" i="112"/>
  <c r="U893" i="112"/>
  <c r="Q893" i="112"/>
  <c r="P893" i="112"/>
  <c r="O893" i="112"/>
  <c r="N893" i="112"/>
  <c r="U892" i="112"/>
  <c r="Q892" i="112"/>
  <c r="P892" i="112"/>
  <c r="O892" i="112"/>
  <c r="N892" i="112"/>
  <c r="U891" i="112"/>
  <c r="Q891" i="112"/>
  <c r="P891" i="112"/>
  <c r="O891" i="112"/>
  <c r="N891" i="112"/>
  <c r="U890" i="112"/>
  <c r="Q890" i="112"/>
  <c r="P890" i="112"/>
  <c r="O890" i="112"/>
  <c r="N890" i="112"/>
  <c r="U889" i="112"/>
  <c r="Q889" i="112"/>
  <c r="P889" i="112"/>
  <c r="O889" i="112"/>
  <c r="N889" i="112"/>
  <c r="U888" i="112"/>
  <c r="Q888" i="112"/>
  <c r="P888" i="112"/>
  <c r="O888" i="112"/>
  <c r="N888" i="112"/>
  <c r="U887" i="112"/>
  <c r="Q887" i="112"/>
  <c r="P887" i="112"/>
  <c r="O887" i="112"/>
  <c r="N887" i="112"/>
  <c r="U886" i="112"/>
  <c r="Q886" i="112"/>
  <c r="P886" i="112"/>
  <c r="O886" i="112"/>
  <c r="N886" i="112"/>
  <c r="U885" i="112"/>
  <c r="Q885" i="112"/>
  <c r="P885" i="112"/>
  <c r="O885" i="112"/>
  <c r="N885" i="112"/>
  <c r="U884" i="112"/>
  <c r="Q884" i="112"/>
  <c r="P884" i="112"/>
  <c r="O884" i="112"/>
  <c r="N884" i="112"/>
  <c r="U883" i="112"/>
  <c r="Q883" i="112"/>
  <c r="P883" i="112"/>
  <c r="O883" i="112"/>
  <c r="N883" i="112"/>
  <c r="U882" i="112"/>
  <c r="Q882" i="112"/>
  <c r="P882" i="112"/>
  <c r="O882" i="112"/>
  <c r="N882" i="112"/>
  <c r="U881" i="112"/>
  <c r="Q881" i="112"/>
  <c r="P881" i="112"/>
  <c r="O881" i="112"/>
  <c r="N881" i="112"/>
  <c r="U880" i="112"/>
  <c r="Q880" i="112"/>
  <c r="P880" i="112"/>
  <c r="O880" i="112"/>
  <c r="N880" i="112"/>
  <c r="U879" i="112"/>
  <c r="Q879" i="112"/>
  <c r="P879" i="112"/>
  <c r="O879" i="112"/>
  <c r="N879" i="112"/>
  <c r="U878" i="112"/>
  <c r="Q878" i="112"/>
  <c r="P878" i="112"/>
  <c r="O878" i="112"/>
  <c r="N878" i="112"/>
  <c r="U877" i="112"/>
  <c r="Q877" i="112"/>
  <c r="P877" i="112"/>
  <c r="O877" i="112"/>
  <c r="N877" i="112"/>
  <c r="U876" i="112"/>
  <c r="Q876" i="112"/>
  <c r="P876" i="112"/>
  <c r="O876" i="112"/>
  <c r="N876" i="112"/>
  <c r="U875" i="112"/>
  <c r="R875" i="112"/>
  <c r="U874" i="112"/>
  <c r="R874" i="112"/>
  <c r="U873" i="112"/>
  <c r="R873" i="112"/>
  <c r="U872" i="112"/>
  <c r="R872" i="112"/>
  <c r="U871" i="112"/>
  <c r="R871" i="112"/>
  <c r="U870" i="112"/>
  <c r="R870" i="112"/>
  <c r="U869" i="112"/>
  <c r="R869" i="112"/>
  <c r="U868" i="112"/>
  <c r="R868" i="112"/>
  <c r="U867" i="112"/>
  <c r="R867" i="112"/>
  <c r="U866" i="112"/>
  <c r="R866" i="112"/>
  <c r="U865" i="112"/>
  <c r="R865" i="112"/>
  <c r="U864" i="112"/>
  <c r="R864" i="112"/>
  <c r="U863" i="112"/>
  <c r="R863" i="112"/>
  <c r="U862" i="112"/>
  <c r="R862" i="112"/>
  <c r="U861" i="112"/>
  <c r="R861" i="112"/>
  <c r="U860" i="112"/>
  <c r="R860" i="112"/>
  <c r="U859" i="112"/>
  <c r="R859" i="112"/>
  <c r="U858" i="112"/>
  <c r="R858" i="112"/>
  <c r="U857" i="112"/>
  <c r="R857" i="112"/>
  <c r="U856" i="112"/>
  <c r="R856" i="112"/>
  <c r="U855" i="112"/>
  <c r="R855" i="112"/>
  <c r="U854" i="112"/>
  <c r="R854" i="112"/>
  <c r="U853" i="112"/>
  <c r="R853" i="112"/>
  <c r="U852" i="112"/>
  <c r="R852" i="112"/>
  <c r="U851" i="112"/>
  <c r="R851" i="112"/>
  <c r="U850" i="112"/>
  <c r="R850" i="112"/>
  <c r="U849" i="112"/>
  <c r="R849" i="112"/>
  <c r="U848" i="112"/>
  <c r="R848" i="112"/>
  <c r="U847" i="112"/>
  <c r="R847" i="112"/>
  <c r="U846" i="112"/>
  <c r="R846" i="112"/>
  <c r="U845" i="112"/>
  <c r="R845" i="112"/>
  <c r="U844" i="112"/>
  <c r="R844" i="112"/>
  <c r="U843" i="112"/>
  <c r="R843" i="112"/>
  <c r="U842" i="112"/>
  <c r="R842" i="112"/>
  <c r="U841" i="112"/>
  <c r="R841" i="112"/>
  <c r="U840" i="112"/>
  <c r="R840" i="112"/>
  <c r="U839" i="112"/>
  <c r="R839" i="112"/>
  <c r="U838" i="112"/>
  <c r="R838" i="112"/>
  <c r="U837" i="112"/>
  <c r="R837" i="112"/>
  <c r="U836" i="112"/>
  <c r="R836" i="112"/>
  <c r="U835" i="112"/>
  <c r="R835" i="112"/>
  <c r="U834" i="112"/>
  <c r="R834" i="112"/>
  <c r="U833" i="112"/>
  <c r="R833" i="112"/>
  <c r="U832" i="112"/>
  <c r="R832" i="112"/>
  <c r="U831" i="112"/>
  <c r="R831" i="112"/>
  <c r="U830" i="112"/>
  <c r="R830" i="112"/>
  <c r="U829" i="112"/>
  <c r="R829" i="112"/>
  <c r="U828" i="112"/>
  <c r="R828" i="112"/>
  <c r="U827" i="112"/>
  <c r="R827" i="112"/>
  <c r="U826" i="112"/>
  <c r="R826" i="112"/>
  <c r="U825" i="112"/>
  <c r="R825" i="112"/>
  <c r="U824" i="112"/>
  <c r="R824" i="112"/>
  <c r="U823" i="112"/>
  <c r="R823" i="112"/>
  <c r="U822" i="112"/>
  <c r="R822" i="112"/>
  <c r="U821" i="112"/>
  <c r="R821" i="112"/>
  <c r="U820" i="112"/>
  <c r="R820" i="112"/>
  <c r="U819" i="112"/>
  <c r="R819" i="112"/>
  <c r="U818" i="112"/>
  <c r="R818" i="112"/>
  <c r="U817" i="112"/>
  <c r="R817" i="112"/>
  <c r="U816" i="112"/>
  <c r="R816" i="112"/>
  <c r="U815" i="112"/>
  <c r="R815" i="112"/>
  <c r="U814" i="112"/>
  <c r="R814" i="112"/>
  <c r="U813" i="112"/>
  <c r="R813" i="112"/>
  <c r="U812" i="112"/>
  <c r="R812" i="112"/>
  <c r="U811" i="112"/>
  <c r="R811" i="112"/>
  <c r="U810" i="112"/>
  <c r="R810" i="112"/>
  <c r="U809" i="112"/>
  <c r="R809" i="112"/>
  <c r="U808" i="112"/>
  <c r="R808" i="112"/>
  <c r="U807" i="112"/>
  <c r="R807" i="112"/>
  <c r="U806" i="112"/>
  <c r="R806" i="112"/>
  <c r="U805" i="112"/>
  <c r="R805" i="112"/>
  <c r="U804" i="112"/>
  <c r="R804" i="112"/>
  <c r="U803" i="112"/>
  <c r="R803" i="112"/>
  <c r="U802" i="112"/>
  <c r="R802" i="112"/>
  <c r="U801" i="112"/>
  <c r="R801" i="112"/>
  <c r="U800" i="112"/>
  <c r="R800" i="112"/>
  <c r="U799" i="112"/>
  <c r="R799" i="112"/>
  <c r="U798" i="112"/>
  <c r="R798" i="112"/>
  <c r="U797" i="112"/>
  <c r="R797" i="112"/>
  <c r="U796" i="112"/>
  <c r="R796" i="112"/>
  <c r="U795" i="112"/>
  <c r="R795" i="112"/>
  <c r="U794" i="112"/>
  <c r="R794" i="112"/>
  <c r="U793" i="112"/>
  <c r="R793" i="112"/>
  <c r="U792" i="112"/>
  <c r="R792" i="112"/>
  <c r="U791" i="112"/>
  <c r="R791" i="112"/>
  <c r="U790" i="112"/>
  <c r="R790" i="112"/>
  <c r="U789" i="112"/>
  <c r="R789" i="112"/>
  <c r="U788" i="112"/>
  <c r="R788" i="112"/>
  <c r="U787" i="112"/>
  <c r="R787" i="112"/>
  <c r="U786" i="112"/>
  <c r="R786" i="112"/>
  <c r="U785" i="112"/>
  <c r="R785" i="112"/>
  <c r="U784" i="112"/>
  <c r="R784" i="112"/>
  <c r="U783" i="112"/>
  <c r="R783" i="112"/>
  <c r="U782" i="112"/>
  <c r="R782" i="112"/>
  <c r="U781" i="112"/>
  <c r="R781" i="112"/>
  <c r="U780" i="112"/>
  <c r="R780" i="112"/>
  <c r="U779" i="112"/>
  <c r="R779" i="112"/>
  <c r="U778" i="112"/>
  <c r="R778" i="112"/>
  <c r="U777" i="112"/>
  <c r="R777" i="112"/>
  <c r="U776" i="112"/>
  <c r="R776" i="112"/>
  <c r="U775" i="112"/>
  <c r="R775" i="112"/>
  <c r="U774" i="112"/>
  <c r="R774" i="112"/>
  <c r="U773" i="112"/>
  <c r="R773" i="112"/>
  <c r="U772" i="112"/>
  <c r="R772" i="112"/>
  <c r="U771" i="112"/>
  <c r="R771" i="112"/>
  <c r="U770" i="112"/>
  <c r="R770" i="112"/>
  <c r="U769" i="112"/>
  <c r="R769" i="112"/>
  <c r="U768" i="112"/>
  <c r="R768" i="112"/>
  <c r="U767" i="112"/>
  <c r="R767" i="112"/>
  <c r="U766" i="112"/>
  <c r="R766" i="112"/>
  <c r="U765" i="112"/>
  <c r="R765" i="112"/>
  <c r="U764" i="112"/>
  <c r="R764" i="112"/>
  <c r="U763" i="112"/>
  <c r="R763" i="112"/>
  <c r="U762" i="112"/>
  <c r="R762" i="112"/>
  <c r="U761" i="112"/>
  <c r="R761" i="112"/>
  <c r="U760" i="112"/>
  <c r="R760" i="112"/>
  <c r="U759" i="112"/>
  <c r="R759" i="112"/>
  <c r="U758" i="112"/>
  <c r="R758" i="112"/>
  <c r="U757" i="112"/>
  <c r="R757" i="112"/>
  <c r="U756" i="112"/>
  <c r="R756" i="112"/>
  <c r="U755" i="112"/>
  <c r="R755" i="112"/>
  <c r="U754" i="112"/>
  <c r="R754" i="112"/>
  <c r="U753" i="112"/>
  <c r="R753" i="112"/>
  <c r="U752" i="112"/>
  <c r="R752" i="112"/>
  <c r="U751" i="112"/>
  <c r="R751" i="112"/>
  <c r="U750" i="112"/>
  <c r="R750" i="112"/>
  <c r="U749" i="112"/>
  <c r="R749" i="112"/>
  <c r="U748" i="112"/>
  <c r="R748" i="112"/>
  <c r="U747" i="112"/>
  <c r="R747" i="112"/>
  <c r="U746" i="112"/>
  <c r="R746" i="112"/>
  <c r="U745" i="112"/>
  <c r="R745" i="112"/>
  <c r="U744" i="112"/>
  <c r="R744" i="112"/>
  <c r="U743" i="112"/>
  <c r="R743" i="112"/>
  <c r="U742" i="112"/>
  <c r="R742" i="112"/>
  <c r="U741" i="112"/>
  <c r="R741" i="112"/>
  <c r="U740" i="112"/>
  <c r="R740" i="112"/>
  <c r="U739" i="112"/>
  <c r="R739" i="112"/>
  <c r="U738" i="112"/>
  <c r="R738" i="112"/>
  <c r="U737" i="112"/>
  <c r="R737" i="112"/>
  <c r="U736" i="112"/>
  <c r="R736" i="112"/>
  <c r="U735" i="112"/>
  <c r="R735" i="112"/>
  <c r="U734" i="112"/>
  <c r="R734" i="112"/>
  <c r="U733" i="112"/>
  <c r="R733" i="112"/>
  <c r="U732" i="112"/>
  <c r="R732" i="112"/>
  <c r="U731" i="112"/>
  <c r="R731" i="112"/>
  <c r="U730" i="112"/>
  <c r="R730" i="112"/>
  <c r="U729" i="112"/>
  <c r="R729" i="112"/>
  <c r="U728" i="112"/>
  <c r="R728" i="112"/>
  <c r="U727" i="112"/>
  <c r="R727" i="112"/>
  <c r="U726" i="112"/>
  <c r="R726" i="112"/>
  <c r="U725" i="112"/>
  <c r="R725" i="112"/>
  <c r="U724" i="112"/>
  <c r="R724" i="112"/>
  <c r="U723" i="112"/>
  <c r="R723" i="112"/>
  <c r="U722" i="112"/>
  <c r="R722" i="112"/>
  <c r="U721" i="112"/>
  <c r="R721" i="112"/>
  <c r="U720" i="112"/>
  <c r="R720" i="112"/>
  <c r="U719" i="112"/>
  <c r="R719" i="112"/>
  <c r="U718" i="112"/>
  <c r="R718" i="112"/>
  <c r="U717" i="112"/>
  <c r="R717" i="112"/>
  <c r="U716" i="112"/>
  <c r="R716" i="112"/>
  <c r="U715" i="112"/>
  <c r="R715" i="112"/>
  <c r="U714" i="112"/>
  <c r="R714" i="112"/>
  <c r="U713" i="112"/>
  <c r="R713" i="112"/>
  <c r="U712" i="112"/>
  <c r="R712" i="112"/>
  <c r="U711" i="112"/>
  <c r="R711" i="112"/>
  <c r="U710" i="112"/>
  <c r="R710" i="112"/>
  <c r="U709" i="112"/>
  <c r="R709" i="112"/>
  <c r="U708" i="112"/>
  <c r="R708" i="112"/>
  <c r="U707" i="112"/>
  <c r="R707" i="112"/>
  <c r="U706" i="112"/>
  <c r="R706" i="112"/>
  <c r="U705" i="112"/>
  <c r="R705" i="112"/>
  <c r="U704" i="112"/>
  <c r="R704" i="112"/>
  <c r="U703" i="112"/>
  <c r="R703" i="112"/>
  <c r="U702" i="112"/>
  <c r="R702" i="112"/>
  <c r="U701" i="112"/>
  <c r="R701" i="112"/>
  <c r="U700" i="112"/>
  <c r="R700" i="112"/>
  <c r="U699" i="112"/>
  <c r="R699" i="112"/>
  <c r="U698" i="112"/>
  <c r="R698" i="112"/>
  <c r="U697" i="112"/>
  <c r="R697" i="112"/>
  <c r="U696" i="112"/>
  <c r="R696" i="112"/>
  <c r="U695" i="112"/>
  <c r="R695" i="112"/>
  <c r="U694" i="112"/>
  <c r="R694" i="112"/>
  <c r="U693" i="112"/>
  <c r="R693" i="112"/>
  <c r="U692" i="112"/>
  <c r="R692" i="112"/>
  <c r="U691" i="112"/>
  <c r="Q691" i="112"/>
  <c r="P691" i="112"/>
  <c r="O691" i="112"/>
  <c r="N691" i="112"/>
  <c r="U690" i="112"/>
  <c r="Q690" i="112"/>
  <c r="P690" i="112"/>
  <c r="O690" i="112"/>
  <c r="N690" i="112"/>
  <c r="U689" i="112"/>
  <c r="Q689" i="112"/>
  <c r="P689" i="112"/>
  <c r="O689" i="112"/>
  <c r="N689" i="112"/>
  <c r="U688" i="112"/>
  <c r="Q688" i="112"/>
  <c r="P688" i="112"/>
  <c r="O688" i="112"/>
  <c r="N688" i="112"/>
  <c r="U687" i="112"/>
  <c r="Q687" i="112"/>
  <c r="P687" i="112"/>
  <c r="O687" i="112"/>
  <c r="N687" i="112"/>
  <c r="U686" i="112"/>
  <c r="Q686" i="112"/>
  <c r="P686" i="112"/>
  <c r="O686" i="112"/>
  <c r="N686" i="112"/>
  <c r="U685" i="112"/>
  <c r="Q685" i="112"/>
  <c r="P685" i="112"/>
  <c r="O685" i="112"/>
  <c r="N685" i="112"/>
  <c r="U684" i="112"/>
  <c r="Q684" i="112"/>
  <c r="P684" i="112"/>
  <c r="O684" i="112"/>
  <c r="N684" i="112"/>
  <c r="U683" i="112"/>
  <c r="Q683" i="112"/>
  <c r="P683" i="112"/>
  <c r="O683" i="112"/>
  <c r="N683" i="112"/>
  <c r="U682" i="112"/>
  <c r="Q682" i="112"/>
  <c r="P682" i="112"/>
  <c r="O682" i="112"/>
  <c r="N682" i="112"/>
  <c r="U681" i="112"/>
  <c r="Q681" i="112"/>
  <c r="P681" i="112"/>
  <c r="O681" i="112"/>
  <c r="N681" i="112"/>
  <c r="U680" i="112"/>
  <c r="Q680" i="112"/>
  <c r="P680" i="112"/>
  <c r="O680" i="112"/>
  <c r="N680" i="112"/>
  <c r="U679" i="112"/>
  <c r="Q679" i="112"/>
  <c r="P679" i="112"/>
  <c r="O679" i="112"/>
  <c r="N679" i="112"/>
  <c r="U678" i="112"/>
  <c r="Q678" i="112"/>
  <c r="P678" i="112"/>
  <c r="O678" i="112"/>
  <c r="N678" i="112"/>
  <c r="U677" i="112"/>
  <c r="Q677" i="112"/>
  <c r="P677" i="112"/>
  <c r="O677" i="112"/>
  <c r="N677" i="112"/>
  <c r="U676" i="112"/>
  <c r="Q676" i="112"/>
  <c r="P676" i="112"/>
  <c r="O676" i="112"/>
  <c r="N676" i="112"/>
  <c r="U675" i="112"/>
  <c r="Q675" i="112"/>
  <c r="P675" i="112"/>
  <c r="O675" i="112"/>
  <c r="N675" i="112"/>
  <c r="U674" i="112"/>
  <c r="Q674" i="112"/>
  <c r="P674" i="112"/>
  <c r="O674" i="112"/>
  <c r="N674" i="112"/>
  <c r="U673" i="112"/>
  <c r="Q673" i="112"/>
  <c r="P673" i="112"/>
  <c r="O673" i="112"/>
  <c r="N673" i="112"/>
  <c r="U672" i="112"/>
  <c r="Q672" i="112"/>
  <c r="P672" i="112"/>
  <c r="O672" i="112"/>
  <c r="N672" i="112"/>
  <c r="U671" i="112"/>
  <c r="Q671" i="112"/>
  <c r="P671" i="112"/>
  <c r="O671" i="112"/>
  <c r="N671" i="112"/>
  <c r="U670" i="112"/>
  <c r="Q670" i="112"/>
  <c r="P670" i="112"/>
  <c r="O670" i="112"/>
  <c r="N670" i="112"/>
  <c r="U669" i="112"/>
  <c r="Q669" i="112"/>
  <c r="P669" i="112"/>
  <c r="O669" i="112"/>
  <c r="N669" i="112"/>
  <c r="U668" i="112"/>
  <c r="Q668" i="112"/>
  <c r="P668" i="112"/>
  <c r="O668" i="112"/>
  <c r="N668" i="112"/>
  <c r="U667" i="112"/>
  <c r="Q667" i="112"/>
  <c r="P667" i="112"/>
  <c r="O667" i="112"/>
  <c r="N667" i="112"/>
  <c r="U666" i="112"/>
  <c r="Q666" i="112"/>
  <c r="P666" i="112"/>
  <c r="O666" i="112"/>
  <c r="N666" i="112"/>
  <c r="U665" i="112"/>
  <c r="Q665" i="112"/>
  <c r="P665" i="112"/>
  <c r="O665" i="112"/>
  <c r="N665" i="112"/>
  <c r="U664" i="112"/>
  <c r="Q664" i="112"/>
  <c r="P664" i="112"/>
  <c r="O664" i="112"/>
  <c r="N664" i="112"/>
  <c r="U663" i="112"/>
  <c r="Q663" i="112"/>
  <c r="P663" i="112"/>
  <c r="O663" i="112"/>
  <c r="N663" i="112"/>
  <c r="U662" i="112"/>
  <c r="Q662" i="112"/>
  <c r="P662" i="112"/>
  <c r="O662" i="112"/>
  <c r="N662" i="112"/>
  <c r="U661" i="112"/>
  <c r="Q661" i="112"/>
  <c r="P661" i="112"/>
  <c r="O661" i="112"/>
  <c r="N661" i="112"/>
  <c r="U660" i="112"/>
  <c r="Q660" i="112"/>
  <c r="P660" i="112"/>
  <c r="O660" i="112"/>
  <c r="N660" i="112"/>
  <c r="U659" i="112"/>
  <c r="Q659" i="112"/>
  <c r="P659" i="112"/>
  <c r="O659" i="112"/>
  <c r="N659" i="112"/>
  <c r="U658" i="112"/>
  <c r="Q658" i="112"/>
  <c r="P658" i="112"/>
  <c r="O658" i="112"/>
  <c r="N658" i="112"/>
  <c r="U657" i="112"/>
  <c r="Q657" i="112"/>
  <c r="P657" i="112"/>
  <c r="O657" i="112"/>
  <c r="N657" i="112"/>
  <c r="U656" i="112"/>
  <c r="Q656" i="112"/>
  <c r="P656" i="112"/>
  <c r="O656" i="112"/>
  <c r="N656" i="112"/>
  <c r="U655" i="112"/>
  <c r="Q655" i="112"/>
  <c r="P655" i="112"/>
  <c r="O655" i="112"/>
  <c r="N655" i="112"/>
  <c r="U654" i="112"/>
  <c r="Q654" i="112"/>
  <c r="P654" i="112"/>
  <c r="O654" i="112"/>
  <c r="N654" i="112"/>
  <c r="U653" i="112"/>
  <c r="Q653" i="112"/>
  <c r="P653" i="112"/>
  <c r="O653" i="112"/>
  <c r="N653" i="112"/>
  <c r="U652" i="112"/>
  <c r="Q652" i="112"/>
  <c r="P652" i="112"/>
  <c r="O652" i="112"/>
  <c r="N652" i="112"/>
  <c r="U651" i="112"/>
  <c r="Q651" i="112"/>
  <c r="P651" i="112"/>
  <c r="O651" i="112"/>
  <c r="N651" i="112"/>
  <c r="U650" i="112"/>
  <c r="Q650" i="112"/>
  <c r="P650" i="112"/>
  <c r="O650" i="112"/>
  <c r="N650" i="112"/>
  <c r="U649" i="112"/>
  <c r="Q649" i="112"/>
  <c r="P649" i="112"/>
  <c r="O649" i="112"/>
  <c r="N649" i="112"/>
  <c r="U648" i="112"/>
  <c r="Q648" i="112"/>
  <c r="P648" i="112"/>
  <c r="O648" i="112"/>
  <c r="N648" i="112"/>
  <c r="U647" i="112"/>
  <c r="Q647" i="112"/>
  <c r="P647" i="112"/>
  <c r="O647" i="112"/>
  <c r="N647" i="112"/>
  <c r="U646" i="112"/>
  <c r="Q646" i="112"/>
  <c r="P646" i="112"/>
  <c r="O646" i="112"/>
  <c r="N646" i="112"/>
  <c r="U645" i="112"/>
  <c r="R645" i="112"/>
  <c r="U644" i="112"/>
  <c r="R644" i="112"/>
  <c r="U643" i="112"/>
  <c r="R643" i="112"/>
  <c r="U642" i="112"/>
  <c r="R642" i="112"/>
  <c r="U641" i="112"/>
  <c r="R641" i="112"/>
  <c r="U640" i="112"/>
  <c r="R640" i="112"/>
  <c r="U639" i="112"/>
  <c r="R639" i="112"/>
  <c r="U638" i="112"/>
  <c r="R638" i="112"/>
  <c r="U637" i="112"/>
  <c r="R637" i="112"/>
  <c r="U636" i="112"/>
  <c r="R636" i="112"/>
  <c r="U635" i="112"/>
  <c r="R635" i="112"/>
  <c r="U634" i="112"/>
  <c r="R634" i="112"/>
  <c r="U633" i="112"/>
  <c r="R633" i="112"/>
  <c r="U632" i="112"/>
  <c r="R632" i="112"/>
  <c r="U631" i="112"/>
  <c r="R631" i="112"/>
  <c r="U630" i="112"/>
  <c r="R630" i="112"/>
  <c r="U629" i="112"/>
  <c r="R629" i="112"/>
  <c r="U628" i="112"/>
  <c r="R628" i="112"/>
  <c r="U627" i="112"/>
  <c r="R627" i="112"/>
  <c r="U626" i="112"/>
  <c r="R626" i="112"/>
  <c r="U625" i="112"/>
  <c r="R625" i="112"/>
  <c r="U624" i="112"/>
  <c r="R624" i="112"/>
  <c r="U623" i="112"/>
  <c r="R623" i="112"/>
  <c r="U622" i="112"/>
  <c r="R622" i="112"/>
  <c r="U621" i="112"/>
  <c r="R621" i="112"/>
  <c r="U620" i="112"/>
  <c r="R620" i="112"/>
  <c r="U619" i="112"/>
  <c r="R619" i="112"/>
  <c r="U618" i="112"/>
  <c r="R618" i="112"/>
  <c r="U617" i="112"/>
  <c r="R617" i="112"/>
  <c r="U616" i="112"/>
  <c r="R616" i="112"/>
  <c r="U615" i="112"/>
  <c r="R615" i="112"/>
  <c r="U614" i="112"/>
  <c r="R614" i="112"/>
  <c r="U613" i="112"/>
  <c r="R613" i="112"/>
  <c r="U612" i="112"/>
  <c r="R612" i="112"/>
  <c r="U611" i="112"/>
  <c r="R611" i="112"/>
  <c r="U610" i="112"/>
  <c r="R610" i="112"/>
  <c r="U609" i="112"/>
  <c r="R609" i="112"/>
  <c r="U608" i="112"/>
  <c r="R608" i="112"/>
  <c r="U607" i="112"/>
  <c r="R607" i="112"/>
  <c r="U606" i="112"/>
  <c r="R606" i="112"/>
  <c r="U605" i="112"/>
  <c r="R605" i="112"/>
  <c r="U604" i="112"/>
  <c r="R604" i="112"/>
  <c r="U603" i="112"/>
  <c r="R603" i="112"/>
  <c r="U602" i="112"/>
  <c r="R602" i="112"/>
  <c r="U601" i="112"/>
  <c r="R601" i="112"/>
  <c r="U600" i="112"/>
  <c r="R600" i="112"/>
  <c r="U599" i="112"/>
  <c r="R599" i="112"/>
  <c r="U598" i="112"/>
  <c r="R598" i="112"/>
  <c r="U597" i="112"/>
  <c r="R597" i="112"/>
  <c r="U596" i="112"/>
  <c r="R596" i="112"/>
  <c r="U595" i="112"/>
  <c r="R595" i="112"/>
  <c r="U594" i="112"/>
  <c r="R594" i="112"/>
  <c r="U593" i="112"/>
  <c r="R593" i="112"/>
  <c r="U592" i="112"/>
  <c r="R592" i="112"/>
  <c r="U591" i="112"/>
  <c r="R591" i="112"/>
  <c r="U590" i="112"/>
  <c r="R590" i="112"/>
  <c r="U589" i="112"/>
  <c r="R589" i="112"/>
  <c r="U588" i="112"/>
  <c r="R588" i="112"/>
  <c r="U587" i="112"/>
  <c r="R587" i="112"/>
  <c r="U586" i="112"/>
  <c r="R586" i="112"/>
  <c r="U585" i="112"/>
  <c r="R585" i="112"/>
  <c r="U584" i="112"/>
  <c r="R584" i="112"/>
  <c r="U583" i="112"/>
  <c r="R583" i="112"/>
  <c r="U582" i="112"/>
  <c r="R582" i="112"/>
  <c r="U581" i="112"/>
  <c r="R581" i="112"/>
  <c r="U580" i="112"/>
  <c r="R580" i="112"/>
  <c r="U579" i="112"/>
  <c r="R579" i="112"/>
  <c r="U578" i="112"/>
  <c r="R578" i="112"/>
  <c r="U577" i="112"/>
  <c r="R577" i="112"/>
  <c r="U576" i="112"/>
  <c r="R576" i="112"/>
  <c r="U575" i="112"/>
  <c r="R575" i="112"/>
  <c r="U574" i="112"/>
  <c r="R574" i="112"/>
  <c r="U573" i="112"/>
  <c r="R573" i="112"/>
  <c r="U572" i="112"/>
  <c r="R572" i="112"/>
  <c r="U571" i="112"/>
  <c r="R571" i="112"/>
  <c r="U570" i="112"/>
  <c r="R570" i="112"/>
  <c r="U569" i="112"/>
  <c r="R569" i="112"/>
  <c r="U568" i="112"/>
  <c r="R568" i="112"/>
  <c r="U567" i="112"/>
  <c r="R567" i="112"/>
  <c r="U566" i="112"/>
  <c r="R566" i="112"/>
  <c r="U565" i="112"/>
  <c r="R565" i="112"/>
  <c r="U564" i="112"/>
  <c r="R564" i="112"/>
  <c r="U563" i="112"/>
  <c r="R563" i="112"/>
  <c r="U562" i="112"/>
  <c r="R562" i="112"/>
  <c r="U561" i="112"/>
  <c r="R561" i="112"/>
  <c r="U560" i="112"/>
  <c r="R560" i="112"/>
  <c r="U559" i="112"/>
  <c r="R559" i="112"/>
  <c r="U558" i="112"/>
  <c r="R558" i="112"/>
  <c r="U557" i="112"/>
  <c r="R557" i="112"/>
  <c r="U556" i="112"/>
  <c r="R556" i="112"/>
  <c r="U555" i="112"/>
  <c r="R555" i="112"/>
  <c r="U554" i="112"/>
  <c r="R554" i="112"/>
  <c r="U553" i="112"/>
  <c r="R553" i="112"/>
  <c r="U552" i="112"/>
  <c r="R552" i="112"/>
  <c r="U551" i="112"/>
  <c r="R551" i="112"/>
  <c r="U550" i="112"/>
  <c r="R550" i="112"/>
  <c r="U549" i="112"/>
  <c r="R549" i="112"/>
  <c r="U548" i="112"/>
  <c r="R548" i="112"/>
  <c r="U547" i="112"/>
  <c r="R547" i="112"/>
  <c r="U546" i="112"/>
  <c r="R546" i="112"/>
  <c r="U545" i="112"/>
  <c r="R545" i="112"/>
  <c r="U544" i="112"/>
  <c r="R544" i="112"/>
  <c r="U543" i="112"/>
  <c r="R543" i="112"/>
  <c r="U542" i="112"/>
  <c r="R542" i="112"/>
  <c r="U541" i="112"/>
  <c r="R541" i="112"/>
  <c r="U540" i="112"/>
  <c r="R540" i="112"/>
  <c r="U539" i="112"/>
  <c r="R539" i="112"/>
  <c r="U538" i="112"/>
  <c r="R538" i="112"/>
  <c r="U537" i="112"/>
  <c r="R537" i="112"/>
  <c r="U536" i="112"/>
  <c r="R536" i="112"/>
  <c r="U535" i="112"/>
  <c r="R535" i="112"/>
  <c r="U534" i="112"/>
  <c r="R534" i="112"/>
  <c r="U533" i="112"/>
  <c r="R533" i="112"/>
  <c r="U532" i="112"/>
  <c r="R532" i="112"/>
  <c r="U531" i="112"/>
  <c r="R531" i="112"/>
  <c r="U530" i="112"/>
  <c r="R530" i="112"/>
  <c r="U529" i="112"/>
  <c r="R529" i="112"/>
  <c r="U528" i="112"/>
  <c r="R528" i="112"/>
  <c r="U527" i="112"/>
  <c r="R527" i="112"/>
  <c r="U526" i="112"/>
  <c r="R526" i="112"/>
  <c r="U525" i="112"/>
  <c r="R525" i="112"/>
  <c r="U524" i="112"/>
  <c r="R524" i="112"/>
  <c r="U523" i="112"/>
  <c r="R523" i="112"/>
  <c r="U522" i="112"/>
  <c r="R522" i="112"/>
  <c r="U521" i="112"/>
  <c r="R521" i="112"/>
  <c r="U520" i="112"/>
  <c r="R520" i="112"/>
  <c r="U519" i="112"/>
  <c r="R519" i="112"/>
  <c r="U518" i="112"/>
  <c r="R518" i="112"/>
  <c r="U517" i="112"/>
  <c r="R517" i="112"/>
  <c r="U516" i="112"/>
  <c r="R516" i="112"/>
  <c r="U515" i="112"/>
  <c r="R515" i="112"/>
  <c r="U514" i="112"/>
  <c r="R514" i="112"/>
  <c r="U513" i="112"/>
  <c r="R513" i="112"/>
  <c r="U512" i="112"/>
  <c r="R512" i="112"/>
  <c r="U511" i="112"/>
  <c r="R511" i="112"/>
  <c r="U510" i="112"/>
  <c r="R510" i="112"/>
  <c r="U509" i="112"/>
  <c r="R509" i="112"/>
  <c r="U508" i="112"/>
  <c r="R508" i="112"/>
  <c r="U507" i="112"/>
  <c r="R507" i="112"/>
  <c r="U506" i="112"/>
  <c r="R506" i="112"/>
  <c r="U505" i="112"/>
  <c r="R505" i="112"/>
  <c r="U504" i="112"/>
  <c r="R504" i="112"/>
  <c r="U503" i="112"/>
  <c r="R503" i="112"/>
  <c r="U502" i="112"/>
  <c r="R502" i="112"/>
  <c r="U501" i="112"/>
  <c r="R501" i="112"/>
  <c r="U500" i="112"/>
  <c r="R500" i="112"/>
  <c r="U499" i="112"/>
  <c r="R499" i="112"/>
  <c r="U498" i="112"/>
  <c r="R498" i="112"/>
  <c r="U497" i="112"/>
  <c r="R497" i="112"/>
  <c r="U496" i="112"/>
  <c r="R496" i="112"/>
  <c r="U495" i="112"/>
  <c r="R495" i="112"/>
  <c r="U494" i="112"/>
  <c r="R494" i="112"/>
  <c r="U493" i="112"/>
  <c r="R493" i="112"/>
  <c r="U492" i="112"/>
  <c r="R492" i="112"/>
  <c r="U491" i="112"/>
  <c r="R491" i="112"/>
  <c r="U490" i="112"/>
  <c r="R490" i="112"/>
  <c r="U489" i="112"/>
  <c r="R489" i="112"/>
  <c r="U488" i="112"/>
  <c r="R488" i="112"/>
  <c r="U487" i="112"/>
  <c r="R487" i="112"/>
  <c r="U486" i="112"/>
  <c r="R486" i="112"/>
  <c r="U485" i="112"/>
  <c r="R485" i="112"/>
  <c r="U484" i="112"/>
  <c r="R484" i="112"/>
  <c r="U483" i="112"/>
  <c r="R483" i="112"/>
  <c r="U482" i="112"/>
  <c r="R482" i="112"/>
  <c r="U481" i="112"/>
  <c r="R481" i="112"/>
  <c r="U480" i="112"/>
  <c r="R480" i="112"/>
  <c r="U479" i="112"/>
  <c r="R479" i="112"/>
  <c r="U478" i="112"/>
  <c r="R478" i="112"/>
  <c r="U477" i="112"/>
  <c r="R477" i="112"/>
  <c r="U476" i="112"/>
  <c r="R476" i="112"/>
  <c r="U475" i="112"/>
  <c r="R475" i="112"/>
  <c r="U474" i="112"/>
  <c r="R474" i="112"/>
  <c r="U473" i="112"/>
  <c r="R473" i="112"/>
  <c r="U472" i="112"/>
  <c r="R472" i="112"/>
  <c r="U471" i="112"/>
  <c r="R471" i="112"/>
  <c r="U470" i="112"/>
  <c r="R470" i="112"/>
  <c r="U469" i="112"/>
  <c r="R469" i="112"/>
  <c r="U468" i="112"/>
  <c r="R468" i="112"/>
  <c r="U467" i="112"/>
  <c r="R467" i="112"/>
  <c r="U466" i="112"/>
  <c r="R466" i="112"/>
  <c r="U465" i="112"/>
  <c r="R465" i="112"/>
  <c r="U464" i="112"/>
  <c r="R464" i="112"/>
  <c r="U463" i="112"/>
  <c r="R463" i="112"/>
  <c r="U462" i="112"/>
  <c r="R462" i="112"/>
  <c r="U461" i="112"/>
  <c r="Q461" i="112"/>
  <c r="P461" i="112"/>
  <c r="O461" i="112"/>
  <c r="N461" i="112"/>
  <c r="U460" i="112"/>
  <c r="Q460" i="112"/>
  <c r="P460" i="112"/>
  <c r="O460" i="112"/>
  <c r="N460" i="112"/>
  <c r="U459" i="112"/>
  <c r="Q459" i="112"/>
  <c r="P459" i="112"/>
  <c r="O459" i="112"/>
  <c r="N459" i="112"/>
  <c r="U458" i="112"/>
  <c r="Q458" i="112"/>
  <c r="P458" i="112"/>
  <c r="O458" i="112"/>
  <c r="N458" i="112"/>
  <c r="U457" i="112"/>
  <c r="Q457" i="112"/>
  <c r="P457" i="112"/>
  <c r="O457" i="112"/>
  <c r="N457" i="112"/>
  <c r="U456" i="112"/>
  <c r="Q456" i="112"/>
  <c r="P456" i="112"/>
  <c r="O456" i="112"/>
  <c r="N456" i="112"/>
  <c r="U455" i="112"/>
  <c r="Q455" i="112"/>
  <c r="P455" i="112"/>
  <c r="O455" i="112"/>
  <c r="N455" i="112"/>
  <c r="U454" i="112"/>
  <c r="Q454" i="112"/>
  <c r="P454" i="112"/>
  <c r="O454" i="112"/>
  <c r="N454" i="112"/>
  <c r="U453" i="112"/>
  <c r="Q453" i="112"/>
  <c r="P453" i="112"/>
  <c r="O453" i="112"/>
  <c r="N453" i="112"/>
  <c r="U452" i="112"/>
  <c r="Q452" i="112"/>
  <c r="P452" i="112"/>
  <c r="O452" i="112"/>
  <c r="N452" i="112"/>
  <c r="U451" i="112"/>
  <c r="Q451" i="112"/>
  <c r="P451" i="112"/>
  <c r="O451" i="112"/>
  <c r="N451" i="112"/>
  <c r="U450" i="112"/>
  <c r="Q450" i="112"/>
  <c r="P450" i="112"/>
  <c r="O450" i="112"/>
  <c r="N450" i="112"/>
  <c r="U449" i="112"/>
  <c r="Q449" i="112"/>
  <c r="P449" i="112"/>
  <c r="O449" i="112"/>
  <c r="N449" i="112"/>
  <c r="U448" i="112"/>
  <c r="Q448" i="112"/>
  <c r="P448" i="112"/>
  <c r="O448" i="112"/>
  <c r="N448" i="112"/>
  <c r="U447" i="112"/>
  <c r="Q447" i="112"/>
  <c r="P447" i="112"/>
  <c r="O447" i="112"/>
  <c r="N447" i="112"/>
  <c r="U446" i="112"/>
  <c r="Q446" i="112"/>
  <c r="P446" i="112"/>
  <c r="O446" i="112"/>
  <c r="N446" i="112"/>
  <c r="U445" i="112"/>
  <c r="Q445" i="112"/>
  <c r="P445" i="112"/>
  <c r="O445" i="112"/>
  <c r="N445" i="112"/>
  <c r="U444" i="112"/>
  <c r="Q444" i="112"/>
  <c r="P444" i="112"/>
  <c r="O444" i="112"/>
  <c r="N444" i="112"/>
  <c r="U443" i="112"/>
  <c r="Q443" i="112"/>
  <c r="P443" i="112"/>
  <c r="O443" i="112"/>
  <c r="N443" i="112"/>
  <c r="U442" i="112"/>
  <c r="Q442" i="112"/>
  <c r="P442" i="112"/>
  <c r="O442" i="112"/>
  <c r="N442" i="112"/>
  <c r="U441" i="112"/>
  <c r="Q441" i="112"/>
  <c r="P441" i="112"/>
  <c r="O441" i="112"/>
  <c r="N441" i="112"/>
  <c r="U440" i="112"/>
  <c r="Q440" i="112"/>
  <c r="P440" i="112"/>
  <c r="O440" i="112"/>
  <c r="N440" i="112"/>
  <c r="U439" i="112"/>
  <c r="Q439" i="112"/>
  <c r="P439" i="112"/>
  <c r="O439" i="112"/>
  <c r="N439" i="112"/>
  <c r="U438" i="112"/>
  <c r="Q438" i="112"/>
  <c r="P438" i="112"/>
  <c r="O438" i="112"/>
  <c r="N438" i="112"/>
  <c r="U437" i="112"/>
  <c r="Q437" i="112"/>
  <c r="P437" i="112"/>
  <c r="O437" i="112"/>
  <c r="N437" i="112"/>
  <c r="U436" i="112"/>
  <c r="Q436" i="112"/>
  <c r="P436" i="112"/>
  <c r="O436" i="112"/>
  <c r="N436" i="112"/>
  <c r="U435" i="112"/>
  <c r="Q435" i="112"/>
  <c r="P435" i="112"/>
  <c r="O435" i="112"/>
  <c r="N435" i="112"/>
  <c r="U434" i="112"/>
  <c r="Q434" i="112"/>
  <c r="P434" i="112"/>
  <c r="O434" i="112"/>
  <c r="N434" i="112"/>
  <c r="U433" i="112"/>
  <c r="Q433" i="112"/>
  <c r="P433" i="112"/>
  <c r="O433" i="112"/>
  <c r="N433" i="112"/>
  <c r="U432" i="112"/>
  <c r="Q432" i="112"/>
  <c r="P432" i="112"/>
  <c r="O432" i="112"/>
  <c r="N432" i="112"/>
  <c r="U431" i="112"/>
  <c r="Q431" i="112"/>
  <c r="P431" i="112"/>
  <c r="O431" i="112"/>
  <c r="N431" i="112"/>
  <c r="U430" i="112"/>
  <c r="Q430" i="112"/>
  <c r="P430" i="112"/>
  <c r="O430" i="112"/>
  <c r="N430" i="112"/>
  <c r="U429" i="112"/>
  <c r="Q429" i="112"/>
  <c r="P429" i="112"/>
  <c r="O429" i="112"/>
  <c r="N429" i="112"/>
  <c r="U428" i="112"/>
  <c r="Q428" i="112"/>
  <c r="P428" i="112"/>
  <c r="O428" i="112"/>
  <c r="N428" i="112"/>
  <c r="U427" i="112"/>
  <c r="Q427" i="112"/>
  <c r="P427" i="112"/>
  <c r="O427" i="112"/>
  <c r="N427" i="112"/>
  <c r="U426" i="112"/>
  <c r="Q426" i="112"/>
  <c r="P426" i="112"/>
  <c r="O426" i="112"/>
  <c r="N426" i="112"/>
  <c r="U425" i="112"/>
  <c r="Q425" i="112"/>
  <c r="P425" i="112"/>
  <c r="O425" i="112"/>
  <c r="N425" i="112"/>
  <c r="U424" i="112"/>
  <c r="Q424" i="112"/>
  <c r="P424" i="112"/>
  <c r="O424" i="112"/>
  <c r="N424" i="112"/>
  <c r="U423" i="112"/>
  <c r="Q423" i="112"/>
  <c r="P423" i="112"/>
  <c r="O423" i="112"/>
  <c r="N423" i="112"/>
  <c r="U422" i="112"/>
  <c r="Q422" i="112"/>
  <c r="P422" i="112"/>
  <c r="O422" i="112"/>
  <c r="N422" i="112"/>
  <c r="U421" i="112"/>
  <c r="Q421" i="112"/>
  <c r="P421" i="112"/>
  <c r="O421" i="112"/>
  <c r="N421" i="112"/>
  <c r="U420" i="112"/>
  <c r="Q420" i="112"/>
  <c r="P420" i="112"/>
  <c r="O420" i="112"/>
  <c r="N420" i="112"/>
  <c r="U419" i="112"/>
  <c r="Q419" i="112"/>
  <c r="P419" i="112"/>
  <c r="O419" i="112"/>
  <c r="N419" i="112"/>
  <c r="U418" i="112"/>
  <c r="Q418" i="112"/>
  <c r="P418" i="112"/>
  <c r="O418" i="112"/>
  <c r="N418" i="112"/>
  <c r="U417" i="112"/>
  <c r="Q417" i="112"/>
  <c r="P417" i="112"/>
  <c r="O417" i="112"/>
  <c r="N417" i="112"/>
  <c r="U416" i="112"/>
  <c r="Q416" i="112"/>
  <c r="P416" i="112"/>
  <c r="O416" i="112"/>
  <c r="N416" i="112"/>
  <c r="U415" i="112"/>
  <c r="R415" i="112"/>
  <c r="U414" i="112"/>
  <c r="R414" i="112"/>
  <c r="U413" i="112"/>
  <c r="R413" i="112"/>
  <c r="U412" i="112"/>
  <c r="R412" i="112"/>
  <c r="U411" i="112"/>
  <c r="R411" i="112"/>
  <c r="U410" i="112"/>
  <c r="R410" i="112"/>
  <c r="U409" i="112"/>
  <c r="R409" i="112"/>
  <c r="U408" i="112"/>
  <c r="R408" i="112"/>
  <c r="U407" i="112"/>
  <c r="R407" i="112"/>
  <c r="U406" i="112"/>
  <c r="R406" i="112"/>
  <c r="U405" i="112"/>
  <c r="R405" i="112"/>
  <c r="U404" i="112"/>
  <c r="R404" i="112"/>
  <c r="U403" i="112"/>
  <c r="R403" i="112"/>
  <c r="U402" i="112"/>
  <c r="R402" i="112"/>
  <c r="U401" i="112"/>
  <c r="R401" i="112"/>
  <c r="U400" i="112"/>
  <c r="R400" i="112"/>
  <c r="U399" i="112"/>
  <c r="R399" i="112"/>
  <c r="U398" i="112"/>
  <c r="R398" i="112"/>
  <c r="U397" i="112"/>
  <c r="R397" i="112"/>
  <c r="U396" i="112"/>
  <c r="R396" i="112"/>
  <c r="U395" i="112"/>
  <c r="R395" i="112"/>
  <c r="U394" i="112"/>
  <c r="R394" i="112"/>
  <c r="U393" i="112"/>
  <c r="R393" i="112"/>
  <c r="U392" i="112"/>
  <c r="R392" i="112"/>
  <c r="U391" i="112"/>
  <c r="R391" i="112"/>
  <c r="U390" i="112"/>
  <c r="R390" i="112"/>
  <c r="U389" i="112"/>
  <c r="R389" i="112"/>
  <c r="U388" i="112"/>
  <c r="R388" i="112"/>
  <c r="U387" i="112"/>
  <c r="R387" i="112"/>
  <c r="U386" i="112"/>
  <c r="R386" i="112"/>
  <c r="U385" i="112"/>
  <c r="R385" i="112"/>
  <c r="U384" i="112"/>
  <c r="R384" i="112"/>
  <c r="U383" i="112"/>
  <c r="R383" i="112"/>
  <c r="U382" i="112"/>
  <c r="R382" i="112"/>
  <c r="U381" i="112"/>
  <c r="R381" i="112"/>
  <c r="U380" i="112"/>
  <c r="R380" i="112"/>
  <c r="U379" i="112"/>
  <c r="R379" i="112"/>
  <c r="U378" i="112"/>
  <c r="R378" i="112"/>
  <c r="U377" i="112"/>
  <c r="R377" i="112"/>
  <c r="U376" i="112"/>
  <c r="R376" i="112"/>
  <c r="U375" i="112"/>
  <c r="R375" i="112"/>
  <c r="U374" i="112"/>
  <c r="R374" i="112"/>
  <c r="U373" i="112"/>
  <c r="R373" i="112"/>
  <c r="U372" i="112"/>
  <c r="R372" i="112"/>
  <c r="U371" i="112"/>
  <c r="R371" i="112"/>
  <c r="U370" i="112"/>
  <c r="R370" i="112"/>
  <c r="U369" i="112"/>
  <c r="R369" i="112"/>
  <c r="U368" i="112"/>
  <c r="R368" i="112"/>
  <c r="U367" i="112"/>
  <c r="R367" i="112"/>
  <c r="U366" i="112"/>
  <c r="R366" i="112"/>
  <c r="U365" i="112"/>
  <c r="R365" i="112"/>
  <c r="U364" i="112"/>
  <c r="R364" i="112"/>
  <c r="U363" i="112"/>
  <c r="R363" i="112"/>
  <c r="U362" i="112"/>
  <c r="R362" i="112"/>
  <c r="U361" i="112"/>
  <c r="R361" i="112"/>
  <c r="U360" i="112"/>
  <c r="R360" i="112"/>
  <c r="U359" i="112"/>
  <c r="R359" i="112"/>
  <c r="U358" i="112"/>
  <c r="R358" i="112"/>
  <c r="U357" i="112"/>
  <c r="R357" i="112"/>
  <c r="U356" i="112"/>
  <c r="R356" i="112"/>
  <c r="U355" i="112"/>
  <c r="R355" i="112"/>
  <c r="U354" i="112"/>
  <c r="R354" i="112"/>
  <c r="U353" i="112"/>
  <c r="R353" i="112"/>
  <c r="U352" i="112"/>
  <c r="R352" i="112"/>
  <c r="U351" i="112"/>
  <c r="R351" i="112"/>
  <c r="U350" i="112"/>
  <c r="R350" i="112"/>
  <c r="U349" i="112"/>
  <c r="R349" i="112"/>
  <c r="U348" i="112"/>
  <c r="R348" i="112"/>
  <c r="U347" i="112"/>
  <c r="R347" i="112"/>
  <c r="U346" i="112"/>
  <c r="R346" i="112"/>
  <c r="U345" i="112"/>
  <c r="R345" i="112"/>
  <c r="U344" i="112"/>
  <c r="R344" i="112"/>
  <c r="U343" i="112"/>
  <c r="R343" i="112"/>
  <c r="U342" i="112"/>
  <c r="R342" i="112"/>
  <c r="U341" i="112"/>
  <c r="R341" i="112"/>
  <c r="U340" i="112"/>
  <c r="R340" i="112"/>
  <c r="U339" i="112"/>
  <c r="R339" i="112"/>
  <c r="U338" i="112"/>
  <c r="R338" i="112"/>
  <c r="U337" i="112"/>
  <c r="R337" i="112"/>
  <c r="U336" i="112"/>
  <c r="R336" i="112"/>
  <c r="U335" i="112"/>
  <c r="R335" i="112"/>
  <c r="U334" i="112"/>
  <c r="R334" i="112"/>
  <c r="U333" i="112"/>
  <c r="R333" i="112"/>
  <c r="U332" i="112"/>
  <c r="R332" i="112"/>
  <c r="U331" i="112"/>
  <c r="R331" i="112"/>
  <c r="U330" i="112"/>
  <c r="R330" i="112"/>
  <c r="U329" i="112"/>
  <c r="R329" i="112"/>
  <c r="U328" i="112"/>
  <c r="R328" i="112"/>
  <c r="U327" i="112"/>
  <c r="R327" i="112"/>
  <c r="U326" i="112"/>
  <c r="R326" i="112"/>
  <c r="U325" i="112"/>
  <c r="R325" i="112"/>
  <c r="U324" i="112"/>
  <c r="R324" i="112"/>
  <c r="U323" i="112"/>
  <c r="R323" i="112"/>
  <c r="U322" i="112"/>
  <c r="R322" i="112"/>
  <c r="U321" i="112"/>
  <c r="R321" i="112"/>
  <c r="U320" i="112"/>
  <c r="R320" i="112"/>
  <c r="U319" i="112"/>
  <c r="R319" i="112"/>
  <c r="U318" i="112"/>
  <c r="R318" i="112"/>
  <c r="U317" i="112"/>
  <c r="R317" i="112"/>
  <c r="U316" i="112"/>
  <c r="R316" i="112"/>
  <c r="U315" i="112"/>
  <c r="R315" i="112"/>
  <c r="U314" i="112"/>
  <c r="R314" i="112"/>
  <c r="U313" i="112"/>
  <c r="R313" i="112"/>
  <c r="U312" i="112"/>
  <c r="R312" i="112"/>
  <c r="U311" i="112"/>
  <c r="R311" i="112"/>
  <c r="U310" i="112"/>
  <c r="R310" i="112"/>
  <c r="U309" i="112"/>
  <c r="R309" i="112"/>
  <c r="U308" i="112"/>
  <c r="R308" i="112"/>
  <c r="U307" i="112"/>
  <c r="R307" i="112"/>
  <c r="U306" i="112"/>
  <c r="R306" i="112"/>
  <c r="U305" i="112"/>
  <c r="R305" i="112"/>
  <c r="U304" i="112"/>
  <c r="R304" i="112"/>
  <c r="U303" i="112"/>
  <c r="R303" i="112"/>
  <c r="U302" i="112"/>
  <c r="R302" i="112"/>
  <c r="U301" i="112"/>
  <c r="R301" i="112"/>
  <c r="U300" i="112"/>
  <c r="R300" i="112"/>
  <c r="U299" i="112"/>
  <c r="R299" i="112"/>
  <c r="U298" i="112"/>
  <c r="R298" i="112"/>
  <c r="U297" i="112"/>
  <c r="R297" i="112"/>
  <c r="U296" i="112"/>
  <c r="R296" i="112"/>
  <c r="U295" i="112"/>
  <c r="R295" i="112"/>
  <c r="U294" i="112"/>
  <c r="R294" i="112"/>
  <c r="U293" i="112"/>
  <c r="R293" i="112"/>
  <c r="U292" i="112"/>
  <c r="R292" i="112"/>
  <c r="U291" i="112"/>
  <c r="R291" i="112"/>
  <c r="U290" i="112"/>
  <c r="R290" i="112"/>
  <c r="U289" i="112"/>
  <c r="R289" i="112"/>
  <c r="U288" i="112"/>
  <c r="R288" i="112"/>
  <c r="U287" i="112"/>
  <c r="R287" i="112"/>
  <c r="U286" i="112"/>
  <c r="R286" i="112"/>
  <c r="U285" i="112"/>
  <c r="R285" i="112"/>
  <c r="U284" i="112"/>
  <c r="R284" i="112"/>
  <c r="U283" i="112"/>
  <c r="R283" i="112"/>
  <c r="U282" i="112"/>
  <c r="R282" i="112"/>
  <c r="U281" i="112"/>
  <c r="R281" i="112"/>
  <c r="U280" i="112"/>
  <c r="R280" i="112"/>
  <c r="U279" i="112"/>
  <c r="R279" i="112"/>
  <c r="U278" i="112"/>
  <c r="R278" i="112"/>
  <c r="U277" i="112"/>
  <c r="R277" i="112"/>
  <c r="U276" i="112"/>
  <c r="R276" i="112"/>
  <c r="U275" i="112"/>
  <c r="R275" i="112"/>
  <c r="U274" i="112"/>
  <c r="R274" i="112"/>
  <c r="U273" i="112"/>
  <c r="R273" i="112"/>
  <c r="U272" i="112"/>
  <c r="R272" i="112"/>
  <c r="U271" i="112"/>
  <c r="R271" i="112"/>
  <c r="U270" i="112"/>
  <c r="R270" i="112"/>
  <c r="U269" i="112"/>
  <c r="R269" i="112"/>
  <c r="U268" i="112"/>
  <c r="R268" i="112"/>
  <c r="U267" i="112"/>
  <c r="R267" i="112"/>
  <c r="U266" i="112"/>
  <c r="R266" i="112"/>
  <c r="U265" i="112"/>
  <c r="R265" i="112"/>
  <c r="U264" i="112"/>
  <c r="R264" i="112"/>
  <c r="U263" i="112"/>
  <c r="R263" i="112"/>
  <c r="U262" i="112"/>
  <c r="R262" i="112"/>
  <c r="U261" i="112"/>
  <c r="R261" i="112"/>
  <c r="U260" i="112"/>
  <c r="R260" i="112"/>
  <c r="U259" i="112"/>
  <c r="R259" i="112"/>
  <c r="U258" i="112"/>
  <c r="R258" i="112"/>
  <c r="U257" i="112"/>
  <c r="R257" i="112"/>
  <c r="U256" i="112"/>
  <c r="R256" i="112"/>
  <c r="U255" i="112"/>
  <c r="R255" i="112"/>
  <c r="U254" i="112"/>
  <c r="R254" i="112"/>
  <c r="U253" i="112"/>
  <c r="R253" i="112"/>
  <c r="U252" i="112"/>
  <c r="R252" i="112"/>
  <c r="U251" i="112"/>
  <c r="R251" i="112"/>
  <c r="U250" i="112"/>
  <c r="R250" i="112"/>
  <c r="U249" i="112"/>
  <c r="R249" i="112"/>
  <c r="U248" i="112"/>
  <c r="R248" i="112"/>
  <c r="U247" i="112"/>
  <c r="R247" i="112"/>
  <c r="U246" i="112"/>
  <c r="R246" i="112"/>
  <c r="U245" i="112"/>
  <c r="R245" i="112"/>
  <c r="U244" i="112"/>
  <c r="R244" i="112"/>
  <c r="U243" i="112"/>
  <c r="R243" i="112"/>
  <c r="U242" i="112"/>
  <c r="R242" i="112"/>
  <c r="U241" i="112"/>
  <c r="R241" i="112"/>
  <c r="U240" i="112"/>
  <c r="R240" i="112"/>
  <c r="U239" i="112"/>
  <c r="R239" i="112"/>
  <c r="U238" i="112"/>
  <c r="R238" i="112"/>
  <c r="U237" i="112"/>
  <c r="R237" i="112"/>
  <c r="U236" i="112"/>
  <c r="R236" i="112"/>
  <c r="U235" i="112"/>
  <c r="R235" i="112"/>
  <c r="U234" i="112"/>
  <c r="R234" i="112"/>
  <c r="U233" i="112"/>
  <c r="R233" i="112"/>
  <c r="U232" i="112"/>
  <c r="R232" i="112"/>
  <c r="U231" i="112"/>
  <c r="Q231" i="112"/>
  <c r="P231" i="112"/>
  <c r="O231" i="112"/>
  <c r="N231" i="112"/>
  <c r="U230" i="112"/>
  <c r="Q230" i="112"/>
  <c r="P230" i="112"/>
  <c r="O230" i="112"/>
  <c r="N230" i="112"/>
  <c r="U229" i="112"/>
  <c r="Q229" i="112"/>
  <c r="P229" i="112"/>
  <c r="O229" i="112"/>
  <c r="N229" i="112"/>
  <c r="U228" i="112"/>
  <c r="Q228" i="112"/>
  <c r="P228" i="112"/>
  <c r="O228" i="112"/>
  <c r="N228" i="112"/>
  <c r="U227" i="112"/>
  <c r="Q227" i="112"/>
  <c r="P227" i="112"/>
  <c r="O227" i="112"/>
  <c r="N227" i="112"/>
  <c r="U226" i="112"/>
  <c r="Q226" i="112"/>
  <c r="P226" i="112"/>
  <c r="O226" i="112"/>
  <c r="N226" i="112"/>
  <c r="U225" i="112"/>
  <c r="Q225" i="112"/>
  <c r="P225" i="112"/>
  <c r="O225" i="112"/>
  <c r="N225" i="112"/>
  <c r="U224" i="112"/>
  <c r="Q224" i="112"/>
  <c r="P224" i="112"/>
  <c r="O224" i="112"/>
  <c r="N224" i="112"/>
  <c r="U223" i="112"/>
  <c r="Q223" i="112"/>
  <c r="P223" i="112"/>
  <c r="O223" i="112"/>
  <c r="N223" i="112"/>
  <c r="U222" i="112"/>
  <c r="Q222" i="112"/>
  <c r="P222" i="112"/>
  <c r="O222" i="112"/>
  <c r="N222" i="112"/>
  <c r="U221" i="112"/>
  <c r="Q221" i="112"/>
  <c r="P221" i="112"/>
  <c r="O221" i="112"/>
  <c r="N221" i="112"/>
  <c r="U220" i="112"/>
  <c r="Q220" i="112"/>
  <c r="P220" i="112"/>
  <c r="O220" i="112"/>
  <c r="N220" i="112"/>
  <c r="U219" i="112"/>
  <c r="Q219" i="112"/>
  <c r="P219" i="112"/>
  <c r="O219" i="112"/>
  <c r="N219" i="112"/>
  <c r="U218" i="112"/>
  <c r="Q218" i="112"/>
  <c r="P218" i="112"/>
  <c r="O218" i="112"/>
  <c r="N218" i="112"/>
  <c r="U217" i="112"/>
  <c r="Q217" i="112"/>
  <c r="P217" i="112"/>
  <c r="O217" i="112"/>
  <c r="N217" i="112"/>
  <c r="U216" i="112"/>
  <c r="Q216" i="112"/>
  <c r="P216" i="112"/>
  <c r="O216" i="112"/>
  <c r="N216" i="112"/>
  <c r="U215" i="112"/>
  <c r="Q215" i="112"/>
  <c r="P215" i="112"/>
  <c r="O215" i="112"/>
  <c r="N215" i="112"/>
  <c r="U214" i="112"/>
  <c r="Q214" i="112"/>
  <c r="P214" i="112"/>
  <c r="O214" i="112"/>
  <c r="N214" i="112"/>
  <c r="U213" i="112"/>
  <c r="Q213" i="112"/>
  <c r="P213" i="112"/>
  <c r="O213" i="112"/>
  <c r="N213" i="112"/>
  <c r="U212" i="112"/>
  <c r="Q212" i="112"/>
  <c r="P212" i="112"/>
  <c r="O212" i="112"/>
  <c r="N212" i="112"/>
  <c r="U211" i="112"/>
  <c r="Q211" i="112"/>
  <c r="P211" i="112"/>
  <c r="O211" i="112"/>
  <c r="N211" i="112"/>
  <c r="U210" i="112"/>
  <c r="Q210" i="112"/>
  <c r="P210" i="112"/>
  <c r="O210" i="112"/>
  <c r="N210" i="112"/>
  <c r="U209" i="112"/>
  <c r="Q209" i="112"/>
  <c r="P209" i="112"/>
  <c r="O209" i="112"/>
  <c r="N209" i="112"/>
  <c r="U208" i="112"/>
  <c r="Q208" i="112"/>
  <c r="P208" i="112"/>
  <c r="O208" i="112"/>
  <c r="N208" i="112"/>
  <c r="U207" i="112"/>
  <c r="Q207" i="112"/>
  <c r="P207" i="112"/>
  <c r="O207" i="112"/>
  <c r="N207" i="112"/>
  <c r="U206" i="112"/>
  <c r="Q206" i="112"/>
  <c r="P206" i="112"/>
  <c r="O206" i="112"/>
  <c r="N206" i="112"/>
  <c r="U205" i="112"/>
  <c r="Q205" i="112"/>
  <c r="P205" i="112"/>
  <c r="O205" i="112"/>
  <c r="N205" i="112"/>
  <c r="U204" i="112"/>
  <c r="Q204" i="112"/>
  <c r="P204" i="112"/>
  <c r="O204" i="112"/>
  <c r="N204" i="112"/>
  <c r="U203" i="112"/>
  <c r="Q203" i="112"/>
  <c r="P203" i="112"/>
  <c r="O203" i="112"/>
  <c r="N203" i="112"/>
  <c r="U202" i="112"/>
  <c r="Q202" i="112"/>
  <c r="P202" i="112"/>
  <c r="O202" i="112"/>
  <c r="N202" i="112"/>
  <c r="U201" i="112"/>
  <c r="Q201" i="112"/>
  <c r="P201" i="112"/>
  <c r="O201" i="112"/>
  <c r="N201" i="112"/>
  <c r="U200" i="112"/>
  <c r="Q200" i="112"/>
  <c r="P200" i="112"/>
  <c r="O200" i="112"/>
  <c r="N200" i="112"/>
  <c r="U199" i="112"/>
  <c r="Q199" i="112"/>
  <c r="P199" i="112"/>
  <c r="O199" i="112"/>
  <c r="N199" i="112"/>
  <c r="U198" i="112"/>
  <c r="Q198" i="112"/>
  <c r="P198" i="112"/>
  <c r="O198" i="112"/>
  <c r="N198" i="112"/>
  <c r="U197" i="112"/>
  <c r="Q197" i="112"/>
  <c r="P197" i="112"/>
  <c r="O197" i="112"/>
  <c r="N197" i="112"/>
  <c r="U196" i="112"/>
  <c r="Q196" i="112"/>
  <c r="P196" i="112"/>
  <c r="O196" i="112"/>
  <c r="N196" i="112"/>
  <c r="U195" i="112"/>
  <c r="Q195" i="112"/>
  <c r="P195" i="112"/>
  <c r="O195" i="112"/>
  <c r="N195" i="112"/>
  <c r="U194" i="112"/>
  <c r="Q194" i="112"/>
  <c r="P194" i="112"/>
  <c r="O194" i="112"/>
  <c r="N194" i="112"/>
  <c r="U193" i="112"/>
  <c r="Q193" i="112"/>
  <c r="P193" i="112"/>
  <c r="O193" i="112"/>
  <c r="N193" i="112"/>
  <c r="U192" i="112"/>
  <c r="Q192" i="112"/>
  <c r="P192" i="112"/>
  <c r="O192" i="112"/>
  <c r="N192" i="112"/>
  <c r="U191" i="112"/>
  <c r="Q191" i="112"/>
  <c r="P191" i="112"/>
  <c r="O191" i="112"/>
  <c r="N191" i="112"/>
  <c r="U190" i="112"/>
  <c r="Q190" i="112"/>
  <c r="P190" i="112"/>
  <c r="O190" i="112"/>
  <c r="N190" i="112"/>
  <c r="U189" i="112"/>
  <c r="Q189" i="112"/>
  <c r="P189" i="112"/>
  <c r="O189" i="112"/>
  <c r="N189" i="112"/>
  <c r="U188" i="112"/>
  <c r="Q188" i="112"/>
  <c r="P188" i="112"/>
  <c r="O188" i="112"/>
  <c r="N188" i="112"/>
  <c r="U187" i="112"/>
  <c r="Q187" i="112"/>
  <c r="P187" i="112"/>
  <c r="O187" i="112"/>
  <c r="N187" i="112"/>
  <c r="U186" i="112"/>
  <c r="Q186" i="112"/>
  <c r="P186" i="112"/>
  <c r="O186" i="112"/>
  <c r="N186" i="112"/>
  <c r="U185" i="112"/>
  <c r="R185" i="112"/>
  <c r="U184" i="112"/>
  <c r="R184" i="112"/>
  <c r="U183" i="112"/>
  <c r="R183" i="112"/>
  <c r="U182" i="112"/>
  <c r="R182" i="112"/>
  <c r="U181" i="112"/>
  <c r="R181" i="112"/>
  <c r="U180" i="112"/>
  <c r="R180" i="112"/>
  <c r="U179" i="112"/>
  <c r="R179" i="112"/>
  <c r="U178" i="112"/>
  <c r="R178" i="112"/>
  <c r="U177" i="112"/>
  <c r="R177" i="112"/>
  <c r="U176" i="112"/>
  <c r="R176" i="112"/>
  <c r="U175" i="112"/>
  <c r="R175" i="112"/>
  <c r="U174" i="112"/>
  <c r="R174" i="112"/>
  <c r="U173" i="112"/>
  <c r="R173" i="112"/>
  <c r="U172" i="112"/>
  <c r="R172" i="112"/>
  <c r="U171" i="112"/>
  <c r="R171" i="112"/>
  <c r="U170" i="112"/>
  <c r="R170" i="112"/>
  <c r="U169" i="112"/>
  <c r="R169" i="112"/>
  <c r="U168" i="112"/>
  <c r="R168" i="112"/>
  <c r="U167" i="112"/>
  <c r="R167" i="112"/>
  <c r="U166" i="112"/>
  <c r="R166" i="112"/>
  <c r="U165" i="112"/>
  <c r="R165" i="112"/>
  <c r="U164" i="112"/>
  <c r="R164" i="112"/>
  <c r="U163" i="112"/>
  <c r="R163" i="112"/>
  <c r="U162" i="112"/>
  <c r="R162" i="112"/>
  <c r="U161" i="112"/>
  <c r="R161" i="112"/>
  <c r="U160" i="112"/>
  <c r="R160" i="112"/>
  <c r="U159" i="112"/>
  <c r="R159" i="112"/>
  <c r="U158" i="112"/>
  <c r="R158" i="112"/>
  <c r="U157" i="112"/>
  <c r="R157" i="112"/>
  <c r="U156" i="112"/>
  <c r="R156" i="112"/>
  <c r="U155" i="112"/>
  <c r="R155" i="112"/>
  <c r="U154" i="112"/>
  <c r="R154" i="112"/>
  <c r="U153" i="112"/>
  <c r="R153" i="112"/>
  <c r="U152" i="112"/>
  <c r="R152" i="112"/>
  <c r="U151" i="112"/>
  <c r="R151" i="112"/>
  <c r="U150" i="112"/>
  <c r="R150" i="112"/>
  <c r="U149" i="112"/>
  <c r="R149" i="112"/>
  <c r="U148" i="112"/>
  <c r="R148" i="112"/>
  <c r="U147" i="112"/>
  <c r="R147" i="112"/>
  <c r="U146" i="112"/>
  <c r="R146" i="112"/>
  <c r="U145" i="112"/>
  <c r="R145" i="112"/>
  <c r="U144" i="112"/>
  <c r="R144" i="112"/>
  <c r="U143" i="112"/>
  <c r="R143" i="112"/>
  <c r="U142" i="112"/>
  <c r="R142" i="112"/>
  <c r="U141" i="112"/>
  <c r="R141" i="112"/>
  <c r="U140" i="112"/>
  <c r="R140" i="112"/>
  <c r="U139" i="112"/>
  <c r="R139" i="112"/>
  <c r="U138" i="112"/>
  <c r="R138" i="112"/>
  <c r="U137" i="112"/>
  <c r="R137" i="112"/>
  <c r="U136" i="112"/>
  <c r="R136" i="112"/>
  <c r="U135" i="112"/>
  <c r="R135" i="112"/>
  <c r="U134" i="112"/>
  <c r="R134" i="112"/>
  <c r="U133" i="112"/>
  <c r="R133" i="112"/>
  <c r="U132" i="112"/>
  <c r="R132" i="112"/>
  <c r="U131" i="112"/>
  <c r="R131" i="112"/>
  <c r="U130" i="112"/>
  <c r="R130" i="112"/>
  <c r="U129" i="112"/>
  <c r="R129" i="112"/>
  <c r="U128" i="112"/>
  <c r="R128" i="112"/>
  <c r="U127" i="112"/>
  <c r="R127" i="112"/>
  <c r="U126" i="112"/>
  <c r="R126" i="112"/>
  <c r="U125" i="112"/>
  <c r="R125" i="112"/>
  <c r="U124" i="112"/>
  <c r="R124" i="112"/>
  <c r="U123" i="112"/>
  <c r="R123" i="112"/>
  <c r="U122" i="112"/>
  <c r="R122" i="112"/>
  <c r="U121" i="112"/>
  <c r="R121" i="112"/>
  <c r="U120" i="112"/>
  <c r="R120" i="112"/>
  <c r="U119" i="112"/>
  <c r="R119" i="112"/>
  <c r="U118" i="112"/>
  <c r="R118" i="112"/>
  <c r="U117" i="112"/>
  <c r="R117" i="112"/>
  <c r="U116" i="112"/>
  <c r="R116" i="112"/>
  <c r="U115" i="112"/>
  <c r="R115" i="112"/>
  <c r="U114" i="112"/>
  <c r="R114" i="112"/>
  <c r="U113" i="112"/>
  <c r="R113" i="112"/>
  <c r="U112" i="112"/>
  <c r="R112" i="112"/>
  <c r="U111" i="112"/>
  <c r="R111" i="112"/>
  <c r="U110" i="112"/>
  <c r="R110" i="112"/>
  <c r="U109" i="112"/>
  <c r="R109" i="112"/>
  <c r="U108" i="112"/>
  <c r="R108" i="112"/>
  <c r="U107" i="112"/>
  <c r="R107" i="112"/>
  <c r="U106" i="112"/>
  <c r="R106" i="112"/>
  <c r="U105" i="112"/>
  <c r="R105" i="112"/>
  <c r="U104" i="112"/>
  <c r="R104" i="112"/>
  <c r="U103" i="112"/>
  <c r="R103" i="112"/>
  <c r="U102" i="112"/>
  <c r="R102" i="112"/>
  <c r="U101" i="112"/>
  <c r="R101" i="112"/>
  <c r="U100" i="112"/>
  <c r="R100" i="112"/>
  <c r="U99" i="112"/>
  <c r="R99" i="112"/>
  <c r="U98" i="112"/>
  <c r="R98" i="112"/>
  <c r="U97" i="112"/>
  <c r="R97" i="112"/>
  <c r="U96" i="112"/>
  <c r="R96" i="112"/>
  <c r="U95" i="112"/>
  <c r="R95" i="112"/>
  <c r="U94" i="112"/>
  <c r="R94" i="112"/>
  <c r="U93" i="112"/>
  <c r="R93" i="112"/>
  <c r="U92" i="112"/>
  <c r="R92" i="112"/>
  <c r="U91" i="112"/>
  <c r="R91" i="112"/>
  <c r="U90" i="112"/>
  <c r="R90" i="112"/>
  <c r="U89" i="112"/>
  <c r="R89" i="112"/>
  <c r="U88" i="112"/>
  <c r="R88" i="112"/>
  <c r="U87" i="112"/>
  <c r="R87" i="112"/>
  <c r="U86" i="112"/>
  <c r="R86" i="112"/>
  <c r="U85" i="112"/>
  <c r="R85" i="112"/>
  <c r="U84" i="112"/>
  <c r="R84" i="112"/>
  <c r="U83" i="112"/>
  <c r="R83" i="112"/>
  <c r="U82" i="112"/>
  <c r="R82" i="112"/>
  <c r="U81" i="112"/>
  <c r="R81" i="112"/>
  <c r="U80" i="112"/>
  <c r="R80" i="112"/>
  <c r="U79" i="112"/>
  <c r="R79" i="112"/>
  <c r="U78" i="112"/>
  <c r="R78" i="112"/>
  <c r="U77" i="112"/>
  <c r="R77" i="112"/>
  <c r="U76" i="112"/>
  <c r="R76" i="112"/>
  <c r="U75" i="112"/>
  <c r="R75" i="112"/>
  <c r="U74" i="112"/>
  <c r="R74" i="112"/>
  <c r="U73" i="112"/>
  <c r="R73" i="112"/>
  <c r="U72" i="112"/>
  <c r="R72" i="112"/>
  <c r="U71" i="112"/>
  <c r="R71" i="112"/>
  <c r="U70" i="112"/>
  <c r="R70" i="112"/>
  <c r="U69" i="112"/>
  <c r="R69" i="112"/>
  <c r="U68" i="112"/>
  <c r="R68" i="112"/>
  <c r="U67" i="112"/>
  <c r="R67" i="112"/>
  <c r="U66" i="112"/>
  <c r="R66" i="112"/>
  <c r="U65" i="112"/>
  <c r="R65" i="112"/>
  <c r="U64" i="112"/>
  <c r="R64" i="112"/>
  <c r="U63" i="112"/>
  <c r="R63" i="112"/>
  <c r="U62" i="112"/>
  <c r="R62" i="112"/>
  <c r="U61" i="112"/>
  <c r="R61" i="112"/>
  <c r="U60" i="112"/>
  <c r="R60" i="112"/>
  <c r="U59" i="112"/>
  <c r="R59" i="112"/>
  <c r="U58" i="112"/>
  <c r="R58" i="112"/>
  <c r="U57" i="112"/>
  <c r="R57" i="112"/>
  <c r="U56" i="112"/>
  <c r="R56" i="112"/>
  <c r="U55" i="112"/>
  <c r="R55" i="112"/>
  <c r="U54" i="112"/>
  <c r="R54" i="112"/>
  <c r="U53" i="112"/>
  <c r="R53" i="112"/>
  <c r="U52" i="112"/>
  <c r="R52" i="112"/>
  <c r="U51" i="112"/>
  <c r="R51" i="112"/>
  <c r="U50" i="112"/>
  <c r="R50" i="112"/>
  <c r="U49" i="112"/>
  <c r="R49" i="112"/>
  <c r="U48" i="112"/>
  <c r="R48" i="112"/>
  <c r="U47" i="112"/>
  <c r="R47" i="112"/>
  <c r="U46" i="112"/>
  <c r="R46" i="112"/>
  <c r="U45" i="112"/>
  <c r="R45" i="112"/>
  <c r="U44" i="112"/>
  <c r="R44" i="112"/>
  <c r="U43" i="112"/>
  <c r="R43" i="112"/>
  <c r="U42" i="112"/>
  <c r="R42" i="112"/>
  <c r="U41" i="112"/>
  <c r="R41" i="112"/>
  <c r="U40" i="112"/>
  <c r="R40" i="112"/>
  <c r="U39" i="112"/>
  <c r="R39" i="112"/>
  <c r="U38" i="112"/>
  <c r="R38" i="112"/>
  <c r="U37" i="112"/>
  <c r="R37" i="112"/>
  <c r="U36" i="112"/>
  <c r="R36" i="112"/>
  <c r="U35" i="112"/>
  <c r="R35" i="112"/>
  <c r="U34" i="112"/>
  <c r="R34" i="112"/>
  <c r="U33" i="112"/>
  <c r="R33" i="112"/>
  <c r="U32" i="112"/>
  <c r="R32" i="112"/>
  <c r="U31" i="112"/>
  <c r="R31" i="112"/>
  <c r="U30" i="112"/>
  <c r="R30" i="112"/>
  <c r="U29" i="112"/>
  <c r="R29" i="112"/>
  <c r="U28" i="112"/>
  <c r="R28" i="112"/>
  <c r="U27" i="112"/>
  <c r="R27" i="112"/>
  <c r="U26" i="112"/>
  <c r="R26" i="112"/>
  <c r="U25" i="112"/>
  <c r="R25" i="112"/>
  <c r="U24" i="112"/>
  <c r="R24" i="112"/>
  <c r="U23" i="112"/>
  <c r="R23" i="112"/>
  <c r="U22" i="112"/>
  <c r="R22" i="112"/>
  <c r="U21" i="112"/>
  <c r="R21" i="112"/>
  <c r="U20" i="112"/>
  <c r="R20" i="112"/>
  <c r="U19" i="112"/>
  <c r="R19" i="112"/>
  <c r="U18" i="112"/>
  <c r="R18" i="112"/>
  <c r="U17" i="112"/>
  <c r="R17" i="112"/>
  <c r="U16" i="112"/>
  <c r="R16" i="112"/>
  <c r="U15" i="112"/>
  <c r="R15" i="112"/>
  <c r="U14" i="112"/>
  <c r="R14" i="112"/>
  <c r="U13" i="112"/>
  <c r="R13" i="112"/>
  <c r="U12" i="112"/>
  <c r="R12" i="112"/>
  <c r="U11" i="112"/>
  <c r="R11" i="112"/>
  <c r="U10" i="112"/>
  <c r="R10" i="112"/>
  <c r="U9" i="112"/>
  <c r="R9" i="112"/>
  <c r="U8" i="112"/>
  <c r="R8" i="112"/>
  <c r="U7" i="112"/>
  <c r="R7" i="112"/>
  <c r="U6" i="112"/>
  <c r="R6" i="112"/>
  <c r="U5" i="112"/>
  <c r="R5" i="112"/>
  <c r="U4" i="112"/>
  <c r="R4" i="112"/>
  <c r="U3" i="112"/>
  <c r="R3" i="112"/>
  <c r="U2" i="112"/>
  <c r="R2" i="112"/>
  <c r="X181" i="110"/>
  <c r="F181" i="110"/>
  <c r="E181" i="110"/>
  <c r="B181" i="110"/>
  <c r="X180" i="110"/>
  <c r="E180" i="110"/>
  <c r="B180" i="110"/>
  <c r="X179" i="110"/>
  <c r="E179" i="110"/>
  <c r="B179" i="110"/>
  <c r="X178" i="110"/>
  <c r="E178" i="110"/>
  <c r="B178" i="110"/>
  <c r="X177" i="110"/>
  <c r="E177" i="110"/>
  <c r="B177" i="110"/>
  <c r="X176" i="110"/>
  <c r="F176" i="110"/>
  <c r="E176" i="110"/>
  <c r="B176" i="110"/>
  <c r="X175" i="110"/>
  <c r="E175" i="110"/>
  <c r="B175" i="110"/>
  <c r="X174" i="110"/>
  <c r="E174" i="110"/>
  <c r="B174" i="110"/>
  <c r="X173" i="110"/>
  <c r="E173" i="110"/>
  <c r="B173" i="110"/>
  <c r="X172" i="110"/>
  <c r="E172" i="110"/>
  <c r="B172" i="110"/>
  <c r="X171" i="110"/>
  <c r="F171" i="110"/>
  <c r="E171" i="110"/>
  <c r="B171" i="110"/>
  <c r="X170" i="110"/>
  <c r="E170" i="110"/>
  <c r="B170" i="110"/>
  <c r="X169" i="110"/>
  <c r="E169" i="110"/>
  <c r="B169" i="110"/>
  <c r="X168" i="110"/>
  <c r="E168" i="110"/>
  <c r="B168" i="110"/>
  <c r="X167" i="110"/>
  <c r="E167" i="110"/>
  <c r="B167" i="110"/>
  <c r="X166" i="110"/>
  <c r="F166" i="110"/>
  <c r="E166" i="110"/>
  <c r="B166" i="110"/>
  <c r="X165" i="110"/>
  <c r="E165" i="110"/>
  <c r="B165" i="110"/>
  <c r="X164" i="110"/>
  <c r="E164" i="110"/>
  <c r="B164" i="110"/>
  <c r="X163" i="110"/>
  <c r="E163" i="110"/>
  <c r="B163" i="110"/>
  <c r="X162" i="110"/>
  <c r="E162" i="110"/>
  <c r="B162" i="110"/>
  <c r="X161" i="110"/>
  <c r="F161" i="110"/>
  <c r="E161" i="110"/>
  <c r="B161" i="110"/>
  <c r="X160" i="110"/>
  <c r="E160" i="110"/>
  <c r="B160" i="110"/>
  <c r="X159" i="110"/>
  <c r="E159" i="110"/>
  <c r="B159" i="110"/>
  <c r="X158" i="110"/>
  <c r="E158" i="110"/>
  <c r="B158" i="110"/>
  <c r="X157" i="110"/>
  <c r="E157" i="110"/>
  <c r="B157" i="110"/>
  <c r="X156" i="110"/>
  <c r="F156" i="110"/>
  <c r="E156" i="110"/>
  <c r="B156" i="110"/>
  <c r="X155" i="110"/>
  <c r="E155" i="110"/>
  <c r="B155" i="110"/>
  <c r="X154" i="110"/>
  <c r="E154" i="110"/>
  <c r="B154" i="110"/>
  <c r="X153" i="110"/>
  <c r="E153" i="110"/>
  <c r="B153" i="110"/>
  <c r="X152" i="110"/>
  <c r="E152" i="110"/>
  <c r="B152" i="110"/>
  <c r="X151" i="110"/>
  <c r="F151" i="110"/>
  <c r="E151" i="110"/>
  <c r="B151" i="110"/>
  <c r="X150" i="110"/>
  <c r="E150" i="110"/>
  <c r="B150" i="110"/>
  <c r="X149" i="110"/>
  <c r="E149" i="110"/>
  <c r="B149" i="110"/>
  <c r="X148" i="110"/>
  <c r="E148" i="110"/>
  <c r="B148" i="110"/>
  <c r="X147" i="110"/>
  <c r="E147" i="110"/>
  <c r="B147" i="110"/>
  <c r="X146" i="110"/>
  <c r="F146" i="110"/>
  <c r="E146" i="110"/>
  <c r="B146" i="110"/>
  <c r="X145" i="110"/>
  <c r="E145" i="110"/>
  <c r="B145" i="110"/>
  <c r="X144" i="110"/>
  <c r="E144" i="110"/>
  <c r="B144" i="110"/>
  <c r="X143" i="110"/>
  <c r="E143" i="110"/>
  <c r="B143" i="110"/>
  <c r="X142" i="110"/>
  <c r="E142" i="110"/>
  <c r="B142" i="110"/>
  <c r="X141" i="110"/>
  <c r="F141" i="110"/>
  <c r="E141" i="110"/>
  <c r="B141" i="110"/>
  <c r="X140" i="110"/>
  <c r="E140" i="110"/>
  <c r="B140" i="110"/>
  <c r="X139" i="110"/>
  <c r="E139" i="110"/>
  <c r="B139" i="110"/>
  <c r="X138" i="110"/>
  <c r="E138" i="110"/>
  <c r="B138" i="110"/>
  <c r="X137" i="110"/>
  <c r="E137" i="110"/>
  <c r="B137" i="110"/>
  <c r="X136" i="110"/>
  <c r="F136" i="110"/>
  <c r="E136" i="110"/>
  <c r="B136" i="110"/>
  <c r="X135" i="110"/>
  <c r="E135" i="110"/>
  <c r="B135" i="110"/>
  <c r="X134" i="110"/>
  <c r="E134" i="110"/>
  <c r="B134" i="110"/>
  <c r="X133" i="110"/>
  <c r="E133" i="110"/>
  <c r="B133" i="110"/>
  <c r="X132" i="110"/>
  <c r="E132" i="110"/>
  <c r="B132" i="110"/>
  <c r="X131" i="110"/>
  <c r="F131" i="110"/>
  <c r="E131" i="110"/>
  <c r="B131" i="110"/>
  <c r="X130" i="110"/>
  <c r="E130" i="110"/>
  <c r="B130" i="110"/>
  <c r="X129" i="110"/>
  <c r="E129" i="110"/>
  <c r="B129" i="110"/>
  <c r="X128" i="110"/>
  <c r="E128" i="110"/>
  <c r="B128" i="110"/>
  <c r="X127" i="110"/>
  <c r="E127" i="110"/>
  <c r="B127" i="110"/>
  <c r="X126" i="110"/>
  <c r="F126" i="110"/>
  <c r="E126" i="110"/>
  <c r="B126" i="110"/>
  <c r="X125" i="110"/>
  <c r="E125" i="110"/>
  <c r="B125" i="110"/>
  <c r="X124" i="110"/>
  <c r="E124" i="110"/>
  <c r="B124" i="110"/>
  <c r="X123" i="110"/>
  <c r="E123" i="110"/>
  <c r="B123" i="110"/>
  <c r="X122" i="110"/>
  <c r="E122" i="110"/>
  <c r="B122" i="110"/>
  <c r="X121" i="110"/>
  <c r="F121" i="110"/>
  <c r="E121" i="110"/>
  <c r="B121" i="110"/>
  <c r="X120" i="110"/>
  <c r="E120" i="110"/>
  <c r="B120" i="110"/>
  <c r="X119" i="110"/>
  <c r="E119" i="110"/>
  <c r="B119" i="110"/>
  <c r="X118" i="110"/>
  <c r="E118" i="110"/>
  <c r="B118" i="110"/>
  <c r="X117" i="110"/>
  <c r="E117" i="110"/>
  <c r="B117" i="110"/>
  <c r="X116" i="110"/>
  <c r="F116" i="110"/>
  <c r="E116" i="110"/>
  <c r="B116" i="110"/>
  <c r="X115" i="110"/>
  <c r="E115" i="110"/>
  <c r="B115" i="110"/>
  <c r="X114" i="110"/>
  <c r="E114" i="110"/>
  <c r="B114" i="110"/>
  <c r="X113" i="110"/>
  <c r="E113" i="110"/>
  <c r="B113" i="110"/>
  <c r="X112" i="110"/>
  <c r="E112" i="110"/>
  <c r="B112" i="110"/>
  <c r="X111" i="110"/>
  <c r="F111" i="110"/>
  <c r="E111" i="110"/>
  <c r="B111" i="110"/>
  <c r="X110" i="110"/>
  <c r="E110" i="110"/>
  <c r="B110" i="110"/>
  <c r="X109" i="110"/>
  <c r="E109" i="110"/>
  <c r="B109" i="110"/>
  <c r="X108" i="110"/>
  <c r="E108" i="110"/>
  <c r="B108" i="110"/>
  <c r="X107" i="110"/>
  <c r="E107" i="110"/>
  <c r="B107" i="110"/>
  <c r="X106" i="110"/>
  <c r="F106" i="110"/>
  <c r="E106" i="110"/>
  <c r="B106" i="110"/>
  <c r="X105" i="110"/>
  <c r="E105" i="110"/>
  <c r="B105" i="110"/>
  <c r="X104" i="110"/>
  <c r="E104" i="110"/>
  <c r="B104" i="110"/>
  <c r="X103" i="110"/>
  <c r="E103" i="110"/>
  <c r="B103" i="110"/>
  <c r="X102" i="110"/>
  <c r="E102" i="110"/>
  <c r="B102" i="110"/>
  <c r="X101" i="110"/>
  <c r="F101" i="110"/>
  <c r="E101" i="110"/>
  <c r="B101" i="110"/>
  <c r="X100" i="110"/>
  <c r="E100" i="110"/>
  <c r="B100" i="110"/>
  <c r="X99" i="110"/>
  <c r="E99" i="110"/>
  <c r="B99" i="110"/>
  <c r="X98" i="110"/>
  <c r="E98" i="110"/>
  <c r="B98" i="110"/>
  <c r="X97" i="110"/>
  <c r="E97" i="110"/>
  <c r="B97" i="110"/>
  <c r="X96" i="110"/>
  <c r="F96" i="110"/>
  <c r="E96" i="110"/>
  <c r="B96" i="110"/>
  <c r="X95" i="110"/>
  <c r="E95" i="110"/>
  <c r="B95" i="110"/>
  <c r="X94" i="110"/>
  <c r="E94" i="110"/>
  <c r="B94" i="110"/>
  <c r="X93" i="110"/>
  <c r="E93" i="110"/>
  <c r="B93" i="110"/>
  <c r="X92" i="110"/>
  <c r="E92" i="110"/>
  <c r="B92" i="110"/>
  <c r="X91" i="110"/>
  <c r="F91" i="110"/>
  <c r="E91" i="110"/>
  <c r="B91" i="110"/>
  <c r="X90" i="110"/>
  <c r="E90" i="110"/>
  <c r="B90" i="110"/>
  <c r="X89" i="110"/>
  <c r="E89" i="110"/>
  <c r="B89" i="110"/>
  <c r="X88" i="110"/>
  <c r="E88" i="110"/>
  <c r="B88" i="110"/>
  <c r="X87" i="110"/>
  <c r="E87" i="110"/>
  <c r="B87" i="110"/>
  <c r="X86" i="110"/>
  <c r="F86" i="110"/>
  <c r="E86" i="110"/>
  <c r="B86" i="110"/>
  <c r="X85" i="110"/>
  <c r="E85" i="110"/>
  <c r="B85" i="110"/>
  <c r="X84" i="110"/>
  <c r="E84" i="110"/>
  <c r="B84" i="110"/>
  <c r="X83" i="110"/>
  <c r="E83" i="110"/>
  <c r="B83" i="110"/>
  <c r="X82" i="110"/>
  <c r="E82" i="110"/>
  <c r="B82" i="110"/>
  <c r="X81" i="110"/>
  <c r="F81" i="110"/>
  <c r="E81" i="110"/>
  <c r="B81" i="110"/>
  <c r="X80" i="110"/>
  <c r="E80" i="110"/>
  <c r="B80" i="110"/>
  <c r="X79" i="110"/>
  <c r="E79" i="110"/>
  <c r="B79" i="110"/>
  <c r="X78" i="110"/>
  <c r="E78" i="110"/>
  <c r="B78" i="110"/>
  <c r="X77" i="110"/>
  <c r="E77" i="110"/>
  <c r="B77" i="110"/>
  <c r="X76" i="110"/>
  <c r="F76" i="110"/>
  <c r="E76" i="110"/>
  <c r="B76" i="110"/>
  <c r="X75" i="110"/>
  <c r="E75" i="110"/>
  <c r="B75" i="110"/>
  <c r="X74" i="110"/>
  <c r="E74" i="110"/>
  <c r="B74" i="110"/>
  <c r="X73" i="110"/>
  <c r="E73" i="110"/>
  <c r="B73" i="110"/>
  <c r="X72" i="110"/>
  <c r="E72" i="110"/>
  <c r="B72" i="110"/>
  <c r="X71" i="110"/>
  <c r="F71" i="110"/>
  <c r="E71" i="110"/>
  <c r="B71" i="110"/>
  <c r="X70" i="110"/>
  <c r="E70" i="110"/>
  <c r="B70" i="110"/>
  <c r="X69" i="110"/>
  <c r="E69" i="110"/>
  <c r="B69" i="110"/>
  <c r="X68" i="110"/>
  <c r="E68" i="110"/>
  <c r="B68" i="110"/>
  <c r="X67" i="110"/>
  <c r="E67" i="110"/>
  <c r="B67" i="110"/>
  <c r="X66" i="110"/>
  <c r="F66" i="110"/>
  <c r="E66" i="110"/>
  <c r="B66" i="110"/>
  <c r="X65" i="110"/>
  <c r="E65" i="110"/>
  <c r="B65" i="110"/>
  <c r="X64" i="110"/>
  <c r="E64" i="110"/>
  <c r="B64" i="110"/>
  <c r="X63" i="110"/>
  <c r="E63" i="110"/>
  <c r="B63" i="110"/>
  <c r="X62" i="110"/>
  <c r="E62" i="110"/>
  <c r="B62" i="110"/>
  <c r="X61" i="110"/>
  <c r="F61" i="110"/>
  <c r="E61" i="110"/>
  <c r="B61" i="110"/>
  <c r="X60" i="110"/>
  <c r="E60" i="110"/>
  <c r="B60" i="110"/>
  <c r="X59" i="110"/>
  <c r="E59" i="110"/>
  <c r="B59" i="110"/>
  <c r="X58" i="110"/>
  <c r="E58" i="110"/>
  <c r="B58" i="110"/>
  <c r="X57" i="110"/>
  <c r="E57" i="110"/>
  <c r="B57" i="110"/>
  <c r="X56" i="110"/>
  <c r="F56" i="110"/>
  <c r="E56" i="110"/>
  <c r="B56" i="110"/>
  <c r="X55" i="110"/>
  <c r="E55" i="110"/>
  <c r="B55" i="110"/>
  <c r="X54" i="110"/>
  <c r="E54" i="110"/>
  <c r="B54" i="110"/>
  <c r="X53" i="110"/>
  <c r="E53" i="110"/>
  <c r="B53" i="110"/>
  <c r="X52" i="110"/>
  <c r="E52" i="110"/>
  <c r="B52" i="110"/>
  <c r="X51" i="110"/>
  <c r="F51" i="110"/>
  <c r="E51" i="110"/>
  <c r="B51" i="110"/>
  <c r="X50" i="110"/>
  <c r="E50" i="110"/>
  <c r="B50" i="110"/>
  <c r="X49" i="110"/>
  <c r="E49" i="110"/>
  <c r="B49" i="110"/>
  <c r="X48" i="110"/>
  <c r="E48" i="110"/>
  <c r="B48" i="110"/>
  <c r="X47" i="110"/>
  <c r="E47" i="110"/>
  <c r="B47" i="110"/>
  <c r="X46" i="110"/>
  <c r="F46" i="110"/>
  <c r="E46" i="110"/>
  <c r="B46" i="110"/>
  <c r="X45" i="110"/>
  <c r="E45" i="110"/>
  <c r="B45" i="110"/>
  <c r="X44" i="110"/>
  <c r="E44" i="110"/>
  <c r="B44" i="110"/>
  <c r="X43" i="110"/>
  <c r="E43" i="110"/>
  <c r="B43" i="110"/>
  <c r="X42" i="110"/>
  <c r="E42" i="110"/>
  <c r="B42" i="110"/>
  <c r="X41" i="110"/>
  <c r="F41" i="110"/>
  <c r="E41" i="110"/>
  <c r="B41" i="110"/>
  <c r="X40" i="110"/>
  <c r="E40" i="110"/>
  <c r="B40" i="110"/>
  <c r="X39" i="110"/>
  <c r="E39" i="110"/>
  <c r="B39" i="110"/>
  <c r="X38" i="110"/>
  <c r="E38" i="110"/>
  <c r="B38" i="110"/>
  <c r="X37" i="110"/>
  <c r="E37" i="110"/>
  <c r="B37" i="110"/>
  <c r="X36" i="110"/>
  <c r="F36" i="110"/>
  <c r="E36" i="110"/>
  <c r="B36" i="110"/>
  <c r="X35" i="110"/>
  <c r="E35" i="110"/>
  <c r="B35" i="110"/>
  <c r="X34" i="110"/>
  <c r="E34" i="110"/>
  <c r="B34" i="110"/>
  <c r="X33" i="110"/>
  <c r="E33" i="110"/>
  <c r="B33" i="110"/>
  <c r="X32" i="110"/>
  <c r="E32" i="110"/>
  <c r="B32" i="110"/>
  <c r="X31" i="110"/>
  <c r="F31" i="110"/>
  <c r="E31" i="110"/>
  <c r="B31" i="110"/>
  <c r="X30" i="110"/>
  <c r="E30" i="110"/>
  <c r="B30" i="110"/>
  <c r="X29" i="110"/>
  <c r="E29" i="110"/>
  <c r="B29" i="110"/>
  <c r="X28" i="110"/>
  <c r="E28" i="110"/>
  <c r="B28" i="110"/>
  <c r="X27" i="110"/>
  <c r="E27" i="110"/>
  <c r="B27" i="110"/>
  <c r="X26" i="110"/>
  <c r="F26" i="110"/>
  <c r="E26" i="110"/>
  <c r="B26" i="110"/>
  <c r="X25" i="110"/>
  <c r="E25" i="110"/>
  <c r="B25" i="110"/>
  <c r="X24" i="110"/>
  <c r="E24" i="110"/>
  <c r="B24" i="110"/>
  <c r="X23" i="110"/>
  <c r="E23" i="110"/>
  <c r="B23" i="110"/>
  <c r="X22" i="110"/>
  <c r="E22" i="110"/>
  <c r="B22" i="110"/>
  <c r="X21" i="110"/>
  <c r="F21" i="110"/>
  <c r="E21" i="110"/>
  <c r="B21" i="110"/>
  <c r="X20" i="110"/>
  <c r="E20" i="110"/>
  <c r="B20" i="110"/>
  <c r="X19" i="110"/>
  <c r="E19" i="110"/>
  <c r="B19" i="110"/>
  <c r="X18" i="110"/>
  <c r="E18" i="110"/>
  <c r="B18" i="110"/>
  <c r="X17" i="110"/>
  <c r="E17" i="110"/>
  <c r="B17" i="110"/>
  <c r="X16" i="110"/>
  <c r="F16" i="110"/>
  <c r="E16" i="110"/>
  <c r="B16" i="110"/>
  <c r="X15" i="110"/>
  <c r="E15" i="110"/>
  <c r="B15" i="110"/>
  <c r="X14" i="110"/>
  <c r="E14" i="110"/>
  <c r="B14" i="110"/>
  <c r="X13" i="110"/>
  <c r="E13" i="110"/>
  <c r="B13" i="110"/>
  <c r="X12" i="110"/>
  <c r="E12" i="110"/>
  <c r="B12" i="110"/>
  <c r="X11" i="110"/>
  <c r="F11" i="110"/>
  <c r="E11" i="110"/>
  <c r="B11" i="110"/>
  <c r="X10" i="110"/>
  <c r="E10" i="110"/>
  <c r="B10" i="110"/>
  <c r="X9" i="110"/>
  <c r="E9" i="110"/>
  <c r="B9" i="110"/>
  <c r="X8" i="110"/>
  <c r="E8" i="110"/>
  <c r="B8" i="110"/>
  <c r="X7" i="110"/>
  <c r="E7" i="110"/>
  <c r="B7" i="110"/>
  <c r="X6" i="110"/>
  <c r="F6" i="110"/>
  <c r="E6" i="110"/>
  <c r="B6" i="110"/>
  <c r="X5" i="110"/>
  <c r="E5" i="110"/>
  <c r="B5" i="110"/>
  <c r="X4" i="110"/>
  <c r="E4" i="110"/>
  <c r="B4" i="110"/>
  <c r="X3" i="110"/>
  <c r="E3" i="110"/>
  <c r="B3" i="110"/>
  <c r="X2" i="110"/>
  <c r="E2" i="110"/>
  <c r="B2" i="110"/>
  <c r="AC4381" i="109"/>
  <c r="Y4381" i="109"/>
  <c r="X4381" i="109"/>
  <c r="W4381" i="109"/>
  <c r="V4381" i="109"/>
  <c r="U4381" i="109"/>
  <c r="T4381" i="109"/>
  <c r="S4381" i="109"/>
  <c r="R4381" i="109"/>
  <c r="Q4381" i="109"/>
  <c r="P4381" i="109"/>
  <c r="O4381" i="109"/>
  <c r="N4381" i="109"/>
  <c r="AC4380" i="109"/>
  <c r="Y4380" i="109"/>
  <c r="X4380" i="109"/>
  <c r="W4380" i="109"/>
  <c r="V4380" i="109"/>
  <c r="U4380" i="109"/>
  <c r="T4380" i="109"/>
  <c r="S4380" i="109"/>
  <c r="R4380" i="109"/>
  <c r="Q4380" i="109"/>
  <c r="P4380" i="109"/>
  <c r="O4380" i="109"/>
  <c r="N4380" i="109"/>
  <c r="AC4379" i="109"/>
  <c r="Y4379" i="109"/>
  <c r="X4379" i="109"/>
  <c r="W4379" i="109"/>
  <c r="V4379" i="109"/>
  <c r="U4379" i="109"/>
  <c r="T4379" i="109"/>
  <c r="S4379" i="109"/>
  <c r="R4379" i="109"/>
  <c r="Q4379" i="109"/>
  <c r="P4379" i="109"/>
  <c r="O4379" i="109"/>
  <c r="N4379" i="109"/>
  <c r="AC4378" i="109"/>
  <c r="Y4378" i="109"/>
  <c r="X4378" i="109"/>
  <c r="W4378" i="109"/>
  <c r="V4378" i="109"/>
  <c r="U4378" i="109"/>
  <c r="T4378" i="109"/>
  <c r="S4378" i="109"/>
  <c r="R4378" i="109"/>
  <c r="Q4378" i="109"/>
  <c r="P4378" i="109"/>
  <c r="O4378" i="109"/>
  <c r="N4378" i="109"/>
  <c r="AC4377" i="109"/>
  <c r="Y4377" i="109"/>
  <c r="X4377" i="109"/>
  <c r="W4377" i="109"/>
  <c r="V4377" i="109"/>
  <c r="U4377" i="109"/>
  <c r="T4377" i="109"/>
  <c r="S4377" i="109"/>
  <c r="R4377" i="109"/>
  <c r="Q4377" i="109"/>
  <c r="P4377" i="109"/>
  <c r="O4377" i="109"/>
  <c r="N4377" i="109"/>
  <c r="AC4376" i="109"/>
  <c r="Y4376" i="109"/>
  <c r="X4376" i="109"/>
  <c r="W4376" i="109"/>
  <c r="V4376" i="109"/>
  <c r="U4376" i="109"/>
  <c r="T4376" i="109"/>
  <c r="S4376" i="109"/>
  <c r="R4376" i="109"/>
  <c r="Q4376" i="109"/>
  <c r="P4376" i="109"/>
  <c r="O4376" i="109"/>
  <c r="N4376" i="109"/>
  <c r="AC4375" i="109"/>
  <c r="Y4375" i="109"/>
  <c r="X4375" i="109"/>
  <c r="W4375" i="109"/>
  <c r="V4375" i="109"/>
  <c r="U4375" i="109"/>
  <c r="T4375" i="109"/>
  <c r="S4375" i="109"/>
  <c r="R4375" i="109"/>
  <c r="Q4375" i="109"/>
  <c r="P4375" i="109"/>
  <c r="O4375" i="109"/>
  <c r="N4375" i="109"/>
  <c r="AC4374" i="109"/>
  <c r="Y4374" i="109"/>
  <c r="X4374" i="109"/>
  <c r="W4374" i="109"/>
  <c r="V4374" i="109"/>
  <c r="U4374" i="109"/>
  <c r="T4374" i="109"/>
  <c r="S4374" i="109"/>
  <c r="R4374" i="109"/>
  <c r="Q4374" i="109"/>
  <c r="P4374" i="109"/>
  <c r="O4374" i="109"/>
  <c r="N4374" i="109"/>
  <c r="AC4373" i="109"/>
  <c r="Y4373" i="109"/>
  <c r="X4373" i="109"/>
  <c r="W4373" i="109"/>
  <c r="V4373" i="109"/>
  <c r="U4373" i="109"/>
  <c r="T4373" i="109"/>
  <c r="S4373" i="109"/>
  <c r="R4373" i="109"/>
  <c r="Q4373" i="109"/>
  <c r="P4373" i="109"/>
  <c r="O4373" i="109"/>
  <c r="N4373" i="109"/>
  <c r="AC4372" i="109"/>
  <c r="Y4372" i="109"/>
  <c r="X4372" i="109"/>
  <c r="W4372" i="109"/>
  <c r="V4372" i="109"/>
  <c r="U4372" i="109"/>
  <c r="T4372" i="109"/>
  <c r="S4372" i="109"/>
  <c r="R4372" i="109"/>
  <c r="Q4372" i="109"/>
  <c r="P4372" i="109"/>
  <c r="O4372" i="109"/>
  <c r="N4372" i="109"/>
  <c r="AC4371" i="109"/>
  <c r="Y4371" i="109"/>
  <c r="X4371" i="109"/>
  <c r="W4371" i="109"/>
  <c r="V4371" i="109"/>
  <c r="U4371" i="109"/>
  <c r="T4371" i="109"/>
  <c r="S4371" i="109"/>
  <c r="R4371" i="109"/>
  <c r="Q4371" i="109"/>
  <c r="P4371" i="109"/>
  <c r="O4371" i="109"/>
  <c r="N4371" i="109"/>
  <c r="AC4370" i="109"/>
  <c r="Y4370" i="109"/>
  <c r="X4370" i="109"/>
  <c r="W4370" i="109"/>
  <c r="V4370" i="109"/>
  <c r="U4370" i="109"/>
  <c r="T4370" i="109"/>
  <c r="S4370" i="109"/>
  <c r="R4370" i="109"/>
  <c r="Q4370" i="109"/>
  <c r="P4370" i="109"/>
  <c r="O4370" i="109"/>
  <c r="N4370" i="109"/>
  <c r="AC4369" i="109"/>
  <c r="Y4369" i="109"/>
  <c r="X4369" i="109"/>
  <c r="W4369" i="109"/>
  <c r="V4369" i="109"/>
  <c r="U4369" i="109"/>
  <c r="T4369" i="109"/>
  <c r="S4369" i="109"/>
  <c r="R4369" i="109"/>
  <c r="Q4369" i="109"/>
  <c r="P4369" i="109"/>
  <c r="O4369" i="109"/>
  <c r="N4369" i="109"/>
  <c r="AC4368" i="109"/>
  <c r="Y4368" i="109"/>
  <c r="X4368" i="109"/>
  <c r="W4368" i="109"/>
  <c r="V4368" i="109"/>
  <c r="U4368" i="109"/>
  <c r="T4368" i="109"/>
  <c r="S4368" i="109"/>
  <c r="R4368" i="109"/>
  <c r="Q4368" i="109"/>
  <c r="P4368" i="109"/>
  <c r="O4368" i="109"/>
  <c r="N4368" i="109"/>
  <c r="AC4367" i="109"/>
  <c r="Y4367" i="109"/>
  <c r="X4367" i="109"/>
  <c r="W4367" i="109"/>
  <c r="V4367" i="109"/>
  <c r="U4367" i="109"/>
  <c r="T4367" i="109"/>
  <c r="S4367" i="109"/>
  <c r="R4367" i="109"/>
  <c r="Q4367" i="109"/>
  <c r="P4367" i="109"/>
  <c r="O4367" i="109"/>
  <c r="N4367" i="109"/>
  <c r="AC4366" i="109"/>
  <c r="Y4366" i="109"/>
  <c r="X4366" i="109"/>
  <c r="W4366" i="109"/>
  <c r="V4366" i="109"/>
  <c r="U4366" i="109"/>
  <c r="T4366" i="109"/>
  <c r="S4366" i="109"/>
  <c r="R4366" i="109"/>
  <c r="Q4366" i="109"/>
  <c r="P4366" i="109"/>
  <c r="O4366" i="109"/>
  <c r="N4366" i="109"/>
  <c r="AC4365" i="109"/>
  <c r="Y4365" i="109"/>
  <c r="X4365" i="109"/>
  <c r="W4365" i="109"/>
  <c r="V4365" i="109"/>
  <c r="U4365" i="109"/>
  <c r="T4365" i="109"/>
  <c r="S4365" i="109"/>
  <c r="R4365" i="109"/>
  <c r="Q4365" i="109"/>
  <c r="P4365" i="109"/>
  <c r="O4365" i="109"/>
  <c r="N4365" i="109"/>
  <c r="AC4364" i="109"/>
  <c r="Y4364" i="109"/>
  <c r="X4364" i="109"/>
  <c r="W4364" i="109"/>
  <c r="V4364" i="109"/>
  <c r="U4364" i="109"/>
  <c r="T4364" i="109"/>
  <c r="S4364" i="109"/>
  <c r="R4364" i="109"/>
  <c r="Q4364" i="109"/>
  <c r="P4364" i="109"/>
  <c r="O4364" i="109"/>
  <c r="N4364" i="109"/>
  <c r="AC4363" i="109"/>
  <c r="Y4363" i="109"/>
  <c r="X4363" i="109"/>
  <c r="W4363" i="109"/>
  <c r="V4363" i="109"/>
  <c r="U4363" i="109"/>
  <c r="T4363" i="109"/>
  <c r="S4363" i="109"/>
  <c r="R4363" i="109"/>
  <c r="Q4363" i="109"/>
  <c r="P4363" i="109"/>
  <c r="O4363" i="109"/>
  <c r="N4363" i="109"/>
  <c r="AC4362" i="109"/>
  <c r="Y4362" i="109"/>
  <c r="X4362" i="109"/>
  <c r="W4362" i="109"/>
  <c r="V4362" i="109"/>
  <c r="U4362" i="109"/>
  <c r="T4362" i="109"/>
  <c r="S4362" i="109"/>
  <c r="R4362" i="109"/>
  <c r="Q4362" i="109"/>
  <c r="P4362" i="109"/>
  <c r="O4362" i="109"/>
  <c r="N4362" i="109"/>
  <c r="AC4361" i="109"/>
  <c r="Y4361" i="109"/>
  <c r="X4361" i="109"/>
  <c r="W4361" i="109"/>
  <c r="V4361" i="109"/>
  <c r="U4361" i="109"/>
  <c r="T4361" i="109"/>
  <c r="S4361" i="109"/>
  <c r="R4361" i="109"/>
  <c r="Q4361" i="109"/>
  <c r="P4361" i="109"/>
  <c r="O4361" i="109"/>
  <c r="N4361" i="109"/>
  <c r="AC4360" i="109"/>
  <c r="Y4360" i="109"/>
  <c r="X4360" i="109"/>
  <c r="W4360" i="109"/>
  <c r="V4360" i="109"/>
  <c r="U4360" i="109"/>
  <c r="T4360" i="109"/>
  <c r="S4360" i="109"/>
  <c r="R4360" i="109"/>
  <c r="Q4360" i="109"/>
  <c r="P4360" i="109"/>
  <c r="O4360" i="109"/>
  <c r="N4360" i="109"/>
  <c r="AC4359" i="109"/>
  <c r="Y4359" i="109"/>
  <c r="X4359" i="109"/>
  <c r="W4359" i="109"/>
  <c r="V4359" i="109"/>
  <c r="U4359" i="109"/>
  <c r="T4359" i="109"/>
  <c r="S4359" i="109"/>
  <c r="R4359" i="109"/>
  <c r="Q4359" i="109"/>
  <c r="P4359" i="109"/>
  <c r="O4359" i="109"/>
  <c r="N4359" i="109"/>
  <c r="AC4358" i="109"/>
  <c r="Y4358" i="109"/>
  <c r="X4358" i="109"/>
  <c r="W4358" i="109"/>
  <c r="V4358" i="109"/>
  <c r="U4358" i="109"/>
  <c r="T4358" i="109"/>
  <c r="S4358" i="109"/>
  <c r="R4358" i="109"/>
  <c r="Q4358" i="109"/>
  <c r="P4358" i="109"/>
  <c r="O4358" i="109"/>
  <c r="N4358" i="109"/>
  <c r="AC4357" i="109"/>
  <c r="Y4357" i="109"/>
  <c r="X4357" i="109"/>
  <c r="W4357" i="109"/>
  <c r="V4357" i="109"/>
  <c r="U4357" i="109"/>
  <c r="T4357" i="109"/>
  <c r="S4357" i="109"/>
  <c r="R4357" i="109"/>
  <c r="Q4357" i="109"/>
  <c r="P4357" i="109"/>
  <c r="O4357" i="109"/>
  <c r="N4357" i="109"/>
  <c r="AC4356" i="109"/>
  <c r="Y4356" i="109"/>
  <c r="X4356" i="109"/>
  <c r="W4356" i="109"/>
  <c r="V4356" i="109"/>
  <c r="U4356" i="109"/>
  <c r="T4356" i="109"/>
  <c r="S4356" i="109"/>
  <c r="R4356" i="109"/>
  <c r="Q4356" i="109"/>
  <c r="P4356" i="109"/>
  <c r="O4356" i="109"/>
  <c r="N4356" i="109"/>
  <c r="AC4355" i="109"/>
  <c r="Y4355" i="109"/>
  <c r="X4355" i="109"/>
  <c r="W4355" i="109"/>
  <c r="V4355" i="109"/>
  <c r="U4355" i="109"/>
  <c r="T4355" i="109"/>
  <c r="S4355" i="109"/>
  <c r="R4355" i="109"/>
  <c r="Q4355" i="109"/>
  <c r="P4355" i="109"/>
  <c r="O4355" i="109"/>
  <c r="N4355" i="109"/>
  <c r="AC4354" i="109"/>
  <c r="Y4354" i="109"/>
  <c r="X4354" i="109"/>
  <c r="W4354" i="109"/>
  <c r="V4354" i="109"/>
  <c r="U4354" i="109"/>
  <c r="T4354" i="109"/>
  <c r="S4354" i="109"/>
  <c r="R4354" i="109"/>
  <c r="Q4354" i="109"/>
  <c r="P4354" i="109"/>
  <c r="O4354" i="109"/>
  <c r="N4354" i="109"/>
  <c r="AC4353" i="109"/>
  <c r="Y4353" i="109"/>
  <c r="X4353" i="109"/>
  <c r="W4353" i="109"/>
  <c r="V4353" i="109"/>
  <c r="U4353" i="109"/>
  <c r="T4353" i="109"/>
  <c r="S4353" i="109"/>
  <c r="R4353" i="109"/>
  <c r="Q4353" i="109"/>
  <c r="P4353" i="109"/>
  <c r="O4353" i="109"/>
  <c r="N4353" i="109"/>
  <c r="AC4352" i="109"/>
  <c r="Y4352" i="109"/>
  <c r="X4352" i="109"/>
  <c r="W4352" i="109"/>
  <c r="V4352" i="109"/>
  <c r="U4352" i="109"/>
  <c r="T4352" i="109"/>
  <c r="S4352" i="109"/>
  <c r="R4352" i="109"/>
  <c r="Q4352" i="109"/>
  <c r="P4352" i="109"/>
  <c r="O4352" i="109"/>
  <c r="N4352" i="109"/>
  <c r="AC4351" i="109"/>
  <c r="Y4351" i="109"/>
  <c r="X4351" i="109"/>
  <c r="W4351" i="109"/>
  <c r="V4351" i="109"/>
  <c r="U4351" i="109"/>
  <c r="T4351" i="109"/>
  <c r="S4351" i="109"/>
  <c r="R4351" i="109"/>
  <c r="Q4351" i="109"/>
  <c r="P4351" i="109"/>
  <c r="O4351" i="109"/>
  <c r="N4351" i="109"/>
  <c r="AC4350" i="109"/>
  <c r="Y4350" i="109"/>
  <c r="X4350" i="109"/>
  <c r="W4350" i="109"/>
  <c r="V4350" i="109"/>
  <c r="U4350" i="109"/>
  <c r="T4350" i="109"/>
  <c r="S4350" i="109"/>
  <c r="R4350" i="109"/>
  <c r="Q4350" i="109"/>
  <c r="P4350" i="109"/>
  <c r="O4350" i="109"/>
  <c r="N4350" i="109"/>
  <c r="AC4349" i="109"/>
  <c r="Y4349" i="109"/>
  <c r="X4349" i="109"/>
  <c r="W4349" i="109"/>
  <c r="V4349" i="109"/>
  <c r="U4349" i="109"/>
  <c r="T4349" i="109"/>
  <c r="S4349" i="109"/>
  <c r="R4349" i="109"/>
  <c r="Q4349" i="109"/>
  <c r="P4349" i="109"/>
  <c r="O4349" i="109"/>
  <c r="N4349" i="109"/>
  <c r="AC4348" i="109"/>
  <c r="Y4348" i="109"/>
  <c r="X4348" i="109"/>
  <c r="W4348" i="109"/>
  <c r="V4348" i="109"/>
  <c r="U4348" i="109"/>
  <c r="T4348" i="109"/>
  <c r="S4348" i="109"/>
  <c r="R4348" i="109"/>
  <c r="Q4348" i="109"/>
  <c r="P4348" i="109"/>
  <c r="O4348" i="109"/>
  <c r="N4348" i="109"/>
  <c r="AC4347" i="109"/>
  <c r="Y4347" i="109"/>
  <c r="X4347" i="109"/>
  <c r="W4347" i="109"/>
  <c r="V4347" i="109"/>
  <c r="U4347" i="109"/>
  <c r="T4347" i="109"/>
  <c r="S4347" i="109"/>
  <c r="R4347" i="109"/>
  <c r="Q4347" i="109"/>
  <c r="P4347" i="109"/>
  <c r="O4347" i="109"/>
  <c r="N4347" i="109"/>
  <c r="AC4346" i="109"/>
  <c r="Y4346" i="109"/>
  <c r="X4346" i="109"/>
  <c r="W4346" i="109"/>
  <c r="V4346" i="109"/>
  <c r="U4346" i="109"/>
  <c r="T4346" i="109"/>
  <c r="S4346" i="109"/>
  <c r="R4346" i="109"/>
  <c r="Q4346" i="109"/>
  <c r="P4346" i="109"/>
  <c r="O4346" i="109"/>
  <c r="N4346" i="109"/>
  <c r="AC4345" i="109"/>
  <c r="Y4345" i="109"/>
  <c r="X4345" i="109"/>
  <c r="W4345" i="109"/>
  <c r="V4345" i="109"/>
  <c r="U4345" i="109"/>
  <c r="T4345" i="109"/>
  <c r="S4345" i="109"/>
  <c r="R4345" i="109"/>
  <c r="Q4345" i="109"/>
  <c r="P4345" i="109"/>
  <c r="O4345" i="109"/>
  <c r="N4345" i="109"/>
  <c r="AC4344" i="109"/>
  <c r="Y4344" i="109"/>
  <c r="X4344" i="109"/>
  <c r="W4344" i="109"/>
  <c r="V4344" i="109"/>
  <c r="U4344" i="109"/>
  <c r="T4344" i="109"/>
  <c r="S4344" i="109"/>
  <c r="R4344" i="109"/>
  <c r="Q4344" i="109"/>
  <c r="P4344" i="109"/>
  <c r="O4344" i="109"/>
  <c r="N4344" i="109"/>
  <c r="AC4343" i="109"/>
  <c r="Y4343" i="109"/>
  <c r="X4343" i="109"/>
  <c r="W4343" i="109"/>
  <c r="V4343" i="109"/>
  <c r="U4343" i="109"/>
  <c r="T4343" i="109"/>
  <c r="S4343" i="109"/>
  <c r="R4343" i="109"/>
  <c r="Q4343" i="109"/>
  <c r="P4343" i="109"/>
  <c r="O4343" i="109"/>
  <c r="N4343" i="109"/>
  <c r="AC4342" i="109"/>
  <c r="Y4342" i="109"/>
  <c r="X4342" i="109"/>
  <c r="W4342" i="109"/>
  <c r="V4342" i="109"/>
  <c r="U4342" i="109"/>
  <c r="T4342" i="109"/>
  <c r="S4342" i="109"/>
  <c r="R4342" i="109"/>
  <c r="Q4342" i="109"/>
  <c r="P4342" i="109"/>
  <c r="O4342" i="109"/>
  <c r="N4342" i="109"/>
  <c r="AC4341" i="109"/>
  <c r="Y4341" i="109"/>
  <c r="X4341" i="109"/>
  <c r="W4341" i="109"/>
  <c r="V4341" i="109"/>
  <c r="U4341" i="109"/>
  <c r="T4341" i="109"/>
  <c r="S4341" i="109"/>
  <c r="R4341" i="109"/>
  <c r="Q4341" i="109"/>
  <c r="P4341" i="109"/>
  <c r="O4341" i="109"/>
  <c r="N4341" i="109"/>
  <c r="AC4340" i="109"/>
  <c r="Y4340" i="109"/>
  <c r="X4340" i="109"/>
  <c r="W4340" i="109"/>
  <c r="V4340" i="109"/>
  <c r="U4340" i="109"/>
  <c r="T4340" i="109"/>
  <c r="S4340" i="109"/>
  <c r="R4340" i="109"/>
  <c r="Q4340" i="109"/>
  <c r="P4340" i="109"/>
  <c r="O4340" i="109"/>
  <c r="N4340" i="109"/>
  <c r="AC4339" i="109"/>
  <c r="Y4339" i="109"/>
  <c r="X4339" i="109"/>
  <c r="W4339" i="109"/>
  <c r="V4339" i="109"/>
  <c r="U4339" i="109"/>
  <c r="T4339" i="109"/>
  <c r="S4339" i="109"/>
  <c r="R4339" i="109"/>
  <c r="Q4339" i="109"/>
  <c r="P4339" i="109"/>
  <c r="O4339" i="109"/>
  <c r="N4339" i="109"/>
  <c r="AC4338" i="109"/>
  <c r="Y4338" i="109"/>
  <c r="X4338" i="109"/>
  <c r="W4338" i="109"/>
  <c r="V4338" i="109"/>
  <c r="U4338" i="109"/>
  <c r="T4338" i="109"/>
  <c r="S4338" i="109"/>
  <c r="R4338" i="109"/>
  <c r="Q4338" i="109"/>
  <c r="P4338" i="109"/>
  <c r="O4338" i="109"/>
  <c r="N4338" i="109"/>
  <c r="AC4337" i="109"/>
  <c r="Y4337" i="109"/>
  <c r="X4337" i="109"/>
  <c r="W4337" i="109"/>
  <c r="V4337" i="109"/>
  <c r="U4337" i="109"/>
  <c r="T4337" i="109"/>
  <c r="S4337" i="109"/>
  <c r="R4337" i="109"/>
  <c r="Q4337" i="109"/>
  <c r="P4337" i="109"/>
  <c r="O4337" i="109"/>
  <c r="N4337" i="109"/>
  <c r="AC4336" i="109"/>
  <c r="Y4336" i="109"/>
  <c r="X4336" i="109"/>
  <c r="W4336" i="109"/>
  <c r="V4336" i="109"/>
  <c r="U4336" i="109"/>
  <c r="T4336" i="109"/>
  <c r="S4336" i="109"/>
  <c r="R4336" i="109"/>
  <c r="Q4336" i="109"/>
  <c r="P4336" i="109"/>
  <c r="O4336" i="109"/>
  <c r="N4336" i="109"/>
  <c r="AC4335" i="109"/>
  <c r="Y4335" i="109"/>
  <c r="X4335" i="109"/>
  <c r="W4335" i="109"/>
  <c r="V4335" i="109"/>
  <c r="U4335" i="109"/>
  <c r="T4335" i="109"/>
  <c r="S4335" i="109"/>
  <c r="R4335" i="109"/>
  <c r="Q4335" i="109"/>
  <c r="P4335" i="109"/>
  <c r="O4335" i="109"/>
  <c r="N4335" i="109"/>
  <c r="AC4334" i="109"/>
  <c r="Y4334" i="109"/>
  <c r="X4334" i="109"/>
  <c r="W4334" i="109"/>
  <c r="V4334" i="109"/>
  <c r="U4334" i="109"/>
  <c r="T4334" i="109"/>
  <c r="S4334" i="109"/>
  <c r="R4334" i="109"/>
  <c r="Q4334" i="109"/>
  <c r="P4334" i="109"/>
  <c r="O4334" i="109"/>
  <c r="N4334" i="109"/>
  <c r="AC4333" i="109"/>
  <c r="Y4333" i="109"/>
  <c r="X4333" i="109"/>
  <c r="W4333" i="109"/>
  <c r="V4333" i="109"/>
  <c r="U4333" i="109"/>
  <c r="T4333" i="109"/>
  <c r="S4333" i="109"/>
  <c r="R4333" i="109"/>
  <c r="Q4333" i="109"/>
  <c r="P4333" i="109"/>
  <c r="O4333" i="109"/>
  <c r="N4333" i="109"/>
  <c r="AC4332" i="109"/>
  <c r="Y4332" i="109"/>
  <c r="X4332" i="109"/>
  <c r="W4332" i="109"/>
  <c r="V4332" i="109"/>
  <c r="U4332" i="109"/>
  <c r="T4332" i="109"/>
  <c r="S4332" i="109"/>
  <c r="R4332" i="109"/>
  <c r="Q4332" i="109"/>
  <c r="P4332" i="109"/>
  <c r="O4332" i="109"/>
  <c r="N4332" i="109"/>
  <c r="AC4331" i="109"/>
  <c r="Y4331" i="109"/>
  <c r="X4331" i="109"/>
  <c r="W4331" i="109"/>
  <c r="V4331" i="109"/>
  <c r="U4331" i="109"/>
  <c r="T4331" i="109"/>
  <c r="S4331" i="109"/>
  <c r="R4331" i="109"/>
  <c r="Q4331" i="109"/>
  <c r="P4331" i="109"/>
  <c r="O4331" i="109"/>
  <c r="N4331" i="109"/>
  <c r="AC4330" i="109"/>
  <c r="Y4330" i="109"/>
  <c r="X4330" i="109"/>
  <c r="W4330" i="109"/>
  <c r="V4330" i="109"/>
  <c r="U4330" i="109"/>
  <c r="T4330" i="109"/>
  <c r="S4330" i="109"/>
  <c r="R4330" i="109"/>
  <c r="Q4330" i="109"/>
  <c r="P4330" i="109"/>
  <c r="O4330" i="109"/>
  <c r="N4330" i="109"/>
  <c r="AC4329" i="109"/>
  <c r="Y4329" i="109"/>
  <c r="X4329" i="109"/>
  <c r="W4329" i="109"/>
  <c r="V4329" i="109"/>
  <c r="U4329" i="109"/>
  <c r="T4329" i="109"/>
  <c r="S4329" i="109"/>
  <c r="R4329" i="109"/>
  <c r="Q4329" i="109"/>
  <c r="P4329" i="109"/>
  <c r="O4329" i="109"/>
  <c r="N4329" i="109"/>
  <c r="AC4328" i="109"/>
  <c r="Y4328" i="109"/>
  <c r="X4328" i="109"/>
  <c r="W4328" i="109"/>
  <c r="V4328" i="109"/>
  <c r="U4328" i="109"/>
  <c r="T4328" i="109"/>
  <c r="S4328" i="109"/>
  <c r="R4328" i="109"/>
  <c r="Q4328" i="109"/>
  <c r="P4328" i="109"/>
  <c r="O4328" i="109"/>
  <c r="N4328" i="109"/>
  <c r="AC4327" i="109"/>
  <c r="Y4327" i="109"/>
  <c r="X4327" i="109"/>
  <c r="W4327" i="109"/>
  <c r="V4327" i="109"/>
  <c r="U4327" i="109"/>
  <c r="T4327" i="109"/>
  <c r="S4327" i="109"/>
  <c r="R4327" i="109"/>
  <c r="Q4327" i="109"/>
  <c r="P4327" i="109"/>
  <c r="O4327" i="109"/>
  <c r="N4327" i="109"/>
  <c r="AC4326" i="109"/>
  <c r="Y4326" i="109"/>
  <c r="X4326" i="109"/>
  <c r="W4326" i="109"/>
  <c r="V4326" i="109"/>
  <c r="U4326" i="109"/>
  <c r="T4326" i="109"/>
  <c r="S4326" i="109"/>
  <c r="R4326" i="109"/>
  <c r="Q4326" i="109"/>
  <c r="P4326" i="109"/>
  <c r="O4326" i="109"/>
  <c r="N4326" i="109"/>
  <c r="AC4325" i="109"/>
  <c r="Y4325" i="109"/>
  <c r="X4325" i="109"/>
  <c r="W4325" i="109"/>
  <c r="V4325" i="109"/>
  <c r="U4325" i="109"/>
  <c r="T4325" i="109"/>
  <c r="S4325" i="109"/>
  <c r="R4325" i="109"/>
  <c r="Q4325" i="109"/>
  <c r="P4325" i="109"/>
  <c r="O4325" i="109"/>
  <c r="N4325" i="109"/>
  <c r="AC4324" i="109"/>
  <c r="Y4324" i="109"/>
  <c r="X4324" i="109"/>
  <c r="W4324" i="109"/>
  <c r="V4324" i="109"/>
  <c r="U4324" i="109"/>
  <c r="T4324" i="109"/>
  <c r="S4324" i="109"/>
  <c r="R4324" i="109"/>
  <c r="Q4324" i="109"/>
  <c r="P4324" i="109"/>
  <c r="O4324" i="109"/>
  <c r="N4324" i="109"/>
  <c r="AC4323" i="109"/>
  <c r="Y4323" i="109"/>
  <c r="X4323" i="109"/>
  <c r="W4323" i="109"/>
  <c r="V4323" i="109"/>
  <c r="U4323" i="109"/>
  <c r="T4323" i="109"/>
  <c r="S4323" i="109"/>
  <c r="R4323" i="109"/>
  <c r="Q4323" i="109"/>
  <c r="P4323" i="109"/>
  <c r="O4323" i="109"/>
  <c r="N4323" i="109"/>
  <c r="AC4322" i="109"/>
  <c r="Y4322" i="109"/>
  <c r="X4322" i="109"/>
  <c r="W4322" i="109"/>
  <c r="V4322" i="109"/>
  <c r="U4322" i="109"/>
  <c r="T4322" i="109"/>
  <c r="S4322" i="109"/>
  <c r="R4322" i="109"/>
  <c r="Q4322" i="109"/>
  <c r="P4322" i="109"/>
  <c r="O4322" i="109"/>
  <c r="N4322" i="109"/>
  <c r="AC4321" i="109"/>
  <c r="Y4321" i="109"/>
  <c r="X4321" i="109"/>
  <c r="W4321" i="109"/>
  <c r="V4321" i="109"/>
  <c r="U4321" i="109"/>
  <c r="T4321" i="109"/>
  <c r="S4321" i="109"/>
  <c r="R4321" i="109"/>
  <c r="Q4321" i="109"/>
  <c r="P4321" i="109"/>
  <c r="O4321" i="109"/>
  <c r="N4321" i="109"/>
  <c r="AC4320" i="109"/>
  <c r="Y4320" i="109"/>
  <c r="X4320" i="109"/>
  <c r="W4320" i="109"/>
  <c r="V4320" i="109"/>
  <c r="U4320" i="109"/>
  <c r="T4320" i="109"/>
  <c r="S4320" i="109"/>
  <c r="R4320" i="109"/>
  <c r="Q4320" i="109"/>
  <c r="P4320" i="109"/>
  <c r="O4320" i="109"/>
  <c r="N4320" i="109"/>
  <c r="AC4319" i="109"/>
  <c r="Y4319" i="109"/>
  <c r="X4319" i="109"/>
  <c r="W4319" i="109"/>
  <c r="V4319" i="109"/>
  <c r="U4319" i="109"/>
  <c r="T4319" i="109"/>
  <c r="S4319" i="109"/>
  <c r="R4319" i="109"/>
  <c r="Q4319" i="109"/>
  <c r="P4319" i="109"/>
  <c r="O4319" i="109"/>
  <c r="N4319" i="109"/>
  <c r="AC4318" i="109"/>
  <c r="Y4318" i="109"/>
  <c r="X4318" i="109"/>
  <c r="W4318" i="109"/>
  <c r="V4318" i="109"/>
  <c r="U4318" i="109"/>
  <c r="T4318" i="109"/>
  <c r="S4318" i="109"/>
  <c r="R4318" i="109"/>
  <c r="Q4318" i="109"/>
  <c r="P4318" i="109"/>
  <c r="O4318" i="109"/>
  <c r="N4318" i="109"/>
  <c r="AC4317" i="109"/>
  <c r="Y4317" i="109"/>
  <c r="X4317" i="109"/>
  <c r="W4317" i="109"/>
  <c r="V4317" i="109"/>
  <c r="U4317" i="109"/>
  <c r="T4317" i="109"/>
  <c r="S4317" i="109"/>
  <c r="R4317" i="109"/>
  <c r="Q4317" i="109"/>
  <c r="P4317" i="109"/>
  <c r="O4317" i="109"/>
  <c r="N4317" i="109"/>
  <c r="AC4316" i="109"/>
  <c r="Y4316" i="109"/>
  <c r="X4316" i="109"/>
  <c r="W4316" i="109"/>
  <c r="V4316" i="109"/>
  <c r="U4316" i="109"/>
  <c r="T4316" i="109"/>
  <c r="S4316" i="109"/>
  <c r="R4316" i="109"/>
  <c r="Q4316" i="109"/>
  <c r="P4316" i="109"/>
  <c r="O4316" i="109"/>
  <c r="N4316" i="109"/>
  <c r="AC4315" i="109"/>
  <c r="Y4315" i="109"/>
  <c r="X4315" i="109"/>
  <c r="W4315" i="109"/>
  <c r="V4315" i="109"/>
  <c r="U4315" i="109"/>
  <c r="T4315" i="109"/>
  <c r="S4315" i="109"/>
  <c r="R4315" i="109"/>
  <c r="Q4315" i="109"/>
  <c r="P4315" i="109"/>
  <c r="O4315" i="109"/>
  <c r="N4315" i="109"/>
  <c r="AC4314" i="109"/>
  <c r="Y4314" i="109"/>
  <c r="X4314" i="109"/>
  <c r="W4314" i="109"/>
  <c r="V4314" i="109"/>
  <c r="U4314" i="109"/>
  <c r="T4314" i="109"/>
  <c r="S4314" i="109"/>
  <c r="R4314" i="109"/>
  <c r="Q4314" i="109"/>
  <c r="P4314" i="109"/>
  <c r="O4314" i="109"/>
  <c r="N4314" i="109"/>
  <c r="AC4313" i="109"/>
  <c r="Y4313" i="109"/>
  <c r="X4313" i="109"/>
  <c r="W4313" i="109"/>
  <c r="V4313" i="109"/>
  <c r="U4313" i="109"/>
  <c r="T4313" i="109"/>
  <c r="S4313" i="109"/>
  <c r="R4313" i="109"/>
  <c r="Q4313" i="109"/>
  <c r="P4313" i="109"/>
  <c r="O4313" i="109"/>
  <c r="N4313" i="109"/>
  <c r="AC4312" i="109"/>
  <c r="Y4312" i="109"/>
  <c r="X4312" i="109"/>
  <c r="W4312" i="109"/>
  <c r="V4312" i="109"/>
  <c r="U4312" i="109"/>
  <c r="T4312" i="109"/>
  <c r="S4312" i="109"/>
  <c r="R4312" i="109"/>
  <c r="Q4312" i="109"/>
  <c r="P4312" i="109"/>
  <c r="O4312" i="109"/>
  <c r="N4312" i="109"/>
  <c r="AC4311" i="109"/>
  <c r="Y4311" i="109"/>
  <c r="X4311" i="109"/>
  <c r="W4311" i="109"/>
  <c r="V4311" i="109"/>
  <c r="U4311" i="109"/>
  <c r="T4311" i="109"/>
  <c r="S4311" i="109"/>
  <c r="R4311" i="109"/>
  <c r="Q4311" i="109"/>
  <c r="P4311" i="109"/>
  <c r="O4311" i="109"/>
  <c r="N4311" i="109"/>
  <c r="AC4310" i="109"/>
  <c r="Y4310" i="109"/>
  <c r="X4310" i="109"/>
  <c r="W4310" i="109"/>
  <c r="V4310" i="109"/>
  <c r="U4310" i="109"/>
  <c r="T4310" i="109"/>
  <c r="S4310" i="109"/>
  <c r="R4310" i="109"/>
  <c r="Q4310" i="109"/>
  <c r="P4310" i="109"/>
  <c r="O4310" i="109"/>
  <c r="N4310" i="109"/>
  <c r="AC4309" i="109"/>
  <c r="Y4309" i="109"/>
  <c r="X4309" i="109"/>
  <c r="W4309" i="109"/>
  <c r="V4309" i="109"/>
  <c r="U4309" i="109"/>
  <c r="T4309" i="109"/>
  <c r="S4309" i="109"/>
  <c r="R4309" i="109"/>
  <c r="Q4309" i="109"/>
  <c r="P4309" i="109"/>
  <c r="O4309" i="109"/>
  <c r="N4309" i="109"/>
  <c r="AC4308" i="109"/>
  <c r="Z4308" i="109"/>
  <c r="AC4307" i="109"/>
  <c r="Z4307" i="109"/>
  <c r="AC4306" i="109"/>
  <c r="Z4306" i="109"/>
  <c r="AC4305" i="109"/>
  <c r="Z4305" i="109"/>
  <c r="AC4304" i="109"/>
  <c r="Z4304" i="109"/>
  <c r="AC4303" i="109"/>
  <c r="Z4303" i="109"/>
  <c r="AC4302" i="109"/>
  <c r="Z4302" i="109"/>
  <c r="AC4301" i="109"/>
  <c r="Z4301" i="109"/>
  <c r="AC4300" i="109"/>
  <c r="Z4300" i="109"/>
  <c r="AC4299" i="109"/>
  <c r="Z4299" i="109"/>
  <c r="AC4298" i="109"/>
  <c r="Z4298" i="109"/>
  <c r="AC4297" i="109"/>
  <c r="Z4297" i="109"/>
  <c r="AC4296" i="109"/>
  <c r="Z4296" i="109"/>
  <c r="AC4295" i="109"/>
  <c r="Z4295" i="109"/>
  <c r="AC4294" i="109"/>
  <c r="Z4294" i="109"/>
  <c r="AC4293" i="109"/>
  <c r="Z4293" i="109"/>
  <c r="AC4292" i="109"/>
  <c r="Z4292" i="109"/>
  <c r="AC4291" i="109"/>
  <c r="Z4291" i="109"/>
  <c r="AC4290" i="109"/>
  <c r="Z4290" i="109"/>
  <c r="AC4289" i="109"/>
  <c r="Z4289" i="109"/>
  <c r="AC4288" i="109"/>
  <c r="Z4288" i="109"/>
  <c r="AC4287" i="109"/>
  <c r="Z4287" i="109"/>
  <c r="AC4286" i="109"/>
  <c r="Z4286" i="109"/>
  <c r="AC4285" i="109"/>
  <c r="Z4285" i="109"/>
  <c r="AC4284" i="109"/>
  <c r="Z4284" i="109"/>
  <c r="AC4283" i="109"/>
  <c r="Z4283" i="109"/>
  <c r="AC4282" i="109"/>
  <c r="Z4282" i="109"/>
  <c r="AC4281" i="109"/>
  <c r="Z4281" i="109"/>
  <c r="AC4280" i="109"/>
  <c r="Z4280" i="109"/>
  <c r="AC4279" i="109"/>
  <c r="Z4279" i="109"/>
  <c r="AC4278" i="109"/>
  <c r="Z4278" i="109"/>
  <c r="AC4277" i="109"/>
  <c r="Z4277" i="109"/>
  <c r="AC4276" i="109"/>
  <c r="Z4276" i="109"/>
  <c r="AC4275" i="109"/>
  <c r="Z4275" i="109"/>
  <c r="AC4274" i="109"/>
  <c r="Z4274" i="109"/>
  <c r="AC4273" i="109"/>
  <c r="Z4273" i="109"/>
  <c r="AC4272" i="109"/>
  <c r="Z4272" i="109"/>
  <c r="AC4271" i="109"/>
  <c r="Z4271" i="109"/>
  <c r="AC4270" i="109"/>
  <c r="Z4270" i="109"/>
  <c r="AC4269" i="109"/>
  <c r="Z4269" i="109"/>
  <c r="AC4268" i="109"/>
  <c r="Z4268" i="109"/>
  <c r="AC4267" i="109"/>
  <c r="Z4267" i="109"/>
  <c r="AC4266" i="109"/>
  <c r="Z4266" i="109"/>
  <c r="AC4265" i="109"/>
  <c r="Z4265" i="109"/>
  <c r="AC4264" i="109"/>
  <c r="Z4264" i="109"/>
  <c r="AC4263" i="109"/>
  <c r="Z4263" i="109"/>
  <c r="AC4262" i="109"/>
  <c r="Z4262" i="109"/>
  <c r="AC4261" i="109"/>
  <c r="Z4261" i="109"/>
  <c r="AC4260" i="109"/>
  <c r="Z4260" i="109"/>
  <c r="AC4259" i="109"/>
  <c r="Z4259" i="109"/>
  <c r="AC4258" i="109"/>
  <c r="Z4258" i="109"/>
  <c r="AC4257" i="109"/>
  <c r="Z4257" i="109"/>
  <c r="AC4256" i="109"/>
  <c r="Z4256" i="109"/>
  <c r="AC4255" i="109"/>
  <c r="Z4255" i="109"/>
  <c r="AC4254" i="109"/>
  <c r="Z4254" i="109"/>
  <c r="AC4253" i="109"/>
  <c r="Z4253" i="109"/>
  <c r="AC4252" i="109"/>
  <c r="Z4252" i="109"/>
  <c r="AC4251" i="109"/>
  <c r="Z4251" i="109"/>
  <c r="AC4250" i="109"/>
  <c r="Z4250" i="109"/>
  <c r="AC4249" i="109"/>
  <c r="Z4249" i="109"/>
  <c r="AC4248" i="109"/>
  <c r="Z4248" i="109"/>
  <c r="AC4247" i="109"/>
  <c r="Z4247" i="109"/>
  <c r="AC4246" i="109"/>
  <c r="Z4246" i="109"/>
  <c r="AC4245" i="109"/>
  <c r="Z4245" i="109"/>
  <c r="AC4244" i="109"/>
  <c r="Z4244" i="109"/>
  <c r="AC4243" i="109"/>
  <c r="Z4243" i="109"/>
  <c r="AC4242" i="109"/>
  <c r="Z4242" i="109"/>
  <c r="AC4241" i="109"/>
  <c r="Z4241" i="109"/>
  <c r="AC4240" i="109"/>
  <c r="Z4240" i="109"/>
  <c r="AC4239" i="109"/>
  <c r="Z4239" i="109"/>
  <c r="AC4238" i="109"/>
  <c r="Z4238" i="109"/>
  <c r="AC4237" i="109"/>
  <c r="Z4237" i="109"/>
  <c r="AC4236" i="109"/>
  <c r="Z4236" i="109"/>
  <c r="AC4235" i="109"/>
  <c r="Z4235" i="109"/>
  <c r="AC4234" i="109"/>
  <c r="Z4234" i="109"/>
  <c r="AC4233" i="109"/>
  <c r="Z4233" i="109"/>
  <c r="AC4232" i="109"/>
  <c r="Z4232" i="109"/>
  <c r="AC4231" i="109"/>
  <c r="Z4231" i="109"/>
  <c r="AC4230" i="109"/>
  <c r="Z4230" i="109"/>
  <c r="AC4229" i="109"/>
  <c r="Z4229" i="109"/>
  <c r="AC4228" i="109"/>
  <c r="Z4228" i="109"/>
  <c r="AC4227" i="109"/>
  <c r="Z4227" i="109"/>
  <c r="AC4226" i="109"/>
  <c r="Z4226" i="109"/>
  <c r="AC4225" i="109"/>
  <c r="Z4225" i="109"/>
  <c r="AC4224" i="109"/>
  <c r="Z4224" i="109"/>
  <c r="AC4223" i="109"/>
  <c r="Z4223" i="109"/>
  <c r="AC4222" i="109"/>
  <c r="Z4222" i="109"/>
  <c r="AC4221" i="109"/>
  <c r="Z4221" i="109"/>
  <c r="AC4220" i="109"/>
  <c r="Z4220" i="109"/>
  <c r="AC4219" i="109"/>
  <c r="Z4219" i="109"/>
  <c r="AC4218" i="109"/>
  <c r="Z4218" i="109"/>
  <c r="AC4217" i="109"/>
  <c r="Z4217" i="109"/>
  <c r="AC4216" i="109"/>
  <c r="Z4216" i="109"/>
  <c r="AC4215" i="109"/>
  <c r="Z4215" i="109"/>
  <c r="AC4214" i="109"/>
  <c r="Z4214" i="109"/>
  <c r="AC4213" i="109"/>
  <c r="Z4213" i="109"/>
  <c r="AC4212" i="109"/>
  <c r="Z4212" i="109"/>
  <c r="AC4211" i="109"/>
  <c r="Z4211" i="109"/>
  <c r="AC4210" i="109"/>
  <c r="Z4210" i="109"/>
  <c r="AC4209" i="109"/>
  <c r="Z4209" i="109"/>
  <c r="AC4208" i="109"/>
  <c r="Z4208" i="109"/>
  <c r="AC4207" i="109"/>
  <c r="Z4207" i="109"/>
  <c r="AC4206" i="109"/>
  <c r="Z4206" i="109"/>
  <c r="AC4205" i="109"/>
  <c r="Z4205" i="109"/>
  <c r="AC4204" i="109"/>
  <c r="Z4204" i="109"/>
  <c r="AC4203" i="109"/>
  <c r="Z4203" i="109"/>
  <c r="AC4202" i="109"/>
  <c r="Z4202" i="109"/>
  <c r="AC4201" i="109"/>
  <c r="Z4201" i="109"/>
  <c r="AC4200" i="109"/>
  <c r="Z4200" i="109"/>
  <c r="AC4199" i="109"/>
  <c r="Z4199" i="109"/>
  <c r="AC4198" i="109"/>
  <c r="Z4198" i="109"/>
  <c r="AC4197" i="109"/>
  <c r="Z4197" i="109"/>
  <c r="AC4196" i="109"/>
  <c r="Z4196" i="109"/>
  <c r="AC4195" i="109"/>
  <c r="Z4195" i="109"/>
  <c r="AC4194" i="109"/>
  <c r="Z4194" i="109"/>
  <c r="AC4193" i="109"/>
  <c r="Z4193" i="109"/>
  <c r="AC4192" i="109"/>
  <c r="Z4192" i="109"/>
  <c r="AC4191" i="109"/>
  <c r="Z4191" i="109"/>
  <c r="AC4190" i="109"/>
  <c r="Z4190" i="109"/>
  <c r="AC4189" i="109"/>
  <c r="Z4189" i="109"/>
  <c r="AC4188" i="109"/>
  <c r="Z4188" i="109"/>
  <c r="AC4187" i="109"/>
  <c r="Z4187" i="109"/>
  <c r="AC4186" i="109"/>
  <c r="Z4186" i="109"/>
  <c r="AC4185" i="109"/>
  <c r="Z4185" i="109"/>
  <c r="AC4184" i="109"/>
  <c r="Z4184" i="109"/>
  <c r="AC4183" i="109"/>
  <c r="Z4183" i="109"/>
  <c r="AC4182" i="109"/>
  <c r="Z4182" i="109"/>
  <c r="AC4181" i="109"/>
  <c r="Z4181" i="109"/>
  <c r="AC4180" i="109"/>
  <c r="Z4180" i="109"/>
  <c r="AC4179" i="109"/>
  <c r="Z4179" i="109"/>
  <c r="AC4178" i="109"/>
  <c r="Z4178" i="109"/>
  <c r="AC4177" i="109"/>
  <c r="Z4177" i="109"/>
  <c r="AC4176" i="109"/>
  <c r="Z4176" i="109"/>
  <c r="AC4175" i="109"/>
  <c r="Z4175" i="109"/>
  <c r="AC4174" i="109"/>
  <c r="Z4174" i="109"/>
  <c r="AC4173" i="109"/>
  <c r="Z4173" i="109"/>
  <c r="AC4172" i="109"/>
  <c r="Z4172" i="109"/>
  <c r="AC4171" i="109"/>
  <c r="Z4171" i="109"/>
  <c r="AC4170" i="109"/>
  <c r="Z4170" i="109"/>
  <c r="AC4169" i="109"/>
  <c r="Z4169" i="109"/>
  <c r="AC4168" i="109"/>
  <c r="Z4168" i="109"/>
  <c r="AC4167" i="109"/>
  <c r="Z4167" i="109"/>
  <c r="AC4166" i="109"/>
  <c r="Z4166" i="109"/>
  <c r="AC4165" i="109"/>
  <c r="Z4165" i="109"/>
  <c r="AC4164" i="109"/>
  <c r="Z4164" i="109"/>
  <c r="AC4163" i="109"/>
  <c r="Z4163" i="109"/>
  <c r="AC4162" i="109"/>
  <c r="Z4162" i="109"/>
  <c r="AC4161" i="109"/>
  <c r="Z4161" i="109"/>
  <c r="AC4160" i="109"/>
  <c r="Z4160" i="109"/>
  <c r="AC4159" i="109"/>
  <c r="Z4159" i="109"/>
  <c r="AC4158" i="109"/>
  <c r="Z4158" i="109"/>
  <c r="AC4157" i="109"/>
  <c r="Z4157" i="109"/>
  <c r="AC4156" i="109"/>
  <c r="Z4156" i="109"/>
  <c r="AC4155" i="109"/>
  <c r="Z4155" i="109"/>
  <c r="AC4154" i="109"/>
  <c r="Z4154" i="109"/>
  <c r="AC4153" i="109"/>
  <c r="Z4153" i="109"/>
  <c r="AC4152" i="109"/>
  <c r="Z4152" i="109"/>
  <c r="AC4151" i="109"/>
  <c r="Z4151" i="109"/>
  <c r="AC4150" i="109"/>
  <c r="Z4150" i="109"/>
  <c r="AC4149" i="109"/>
  <c r="Z4149" i="109"/>
  <c r="AC4148" i="109"/>
  <c r="Z4148" i="109"/>
  <c r="AC4147" i="109"/>
  <c r="Z4147" i="109"/>
  <c r="AC4146" i="109"/>
  <c r="Z4146" i="109"/>
  <c r="AC4145" i="109"/>
  <c r="Z4145" i="109"/>
  <c r="AC4144" i="109"/>
  <c r="Z4144" i="109"/>
  <c r="AC4143" i="109"/>
  <c r="Z4143" i="109"/>
  <c r="AC4142" i="109"/>
  <c r="Z4142" i="109"/>
  <c r="AC4141" i="109"/>
  <c r="Z4141" i="109"/>
  <c r="AC4140" i="109"/>
  <c r="Z4140" i="109"/>
  <c r="AC4139" i="109"/>
  <c r="Z4139" i="109"/>
  <c r="AC4138" i="109"/>
  <c r="Z4138" i="109"/>
  <c r="AC4137" i="109"/>
  <c r="Z4137" i="109"/>
  <c r="AC4136" i="109"/>
  <c r="Z4136" i="109"/>
  <c r="AC4135" i="109"/>
  <c r="Z4135" i="109"/>
  <c r="AC4134" i="109"/>
  <c r="Z4134" i="109"/>
  <c r="AC4133" i="109"/>
  <c r="Z4133" i="109"/>
  <c r="AC4132" i="109"/>
  <c r="Z4132" i="109"/>
  <c r="AC4131" i="109"/>
  <c r="Z4131" i="109"/>
  <c r="AC4130" i="109"/>
  <c r="Z4130" i="109"/>
  <c r="AC4129" i="109"/>
  <c r="Z4129" i="109"/>
  <c r="AC4128" i="109"/>
  <c r="Z4128" i="109"/>
  <c r="AC4127" i="109"/>
  <c r="Z4127" i="109"/>
  <c r="AC4126" i="109"/>
  <c r="Z4126" i="109"/>
  <c r="AC4125" i="109"/>
  <c r="Z4125" i="109"/>
  <c r="AC4124" i="109"/>
  <c r="Z4124" i="109"/>
  <c r="AC4123" i="109"/>
  <c r="Z4123" i="109"/>
  <c r="AC4122" i="109"/>
  <c r="Z4122" i="109"/>
  <c r="AC4121" i="109"/>
  <c r="Z4121" i="109"/>
  <c r="AC4120" i="109"/>
  <c r="Z4120" i="109"/>
  <c r="AC4119" i="109"/>
  <c r="Z4119" i="109"/>
  <c r="AC4118" i="109"/>
  <c r="Z4118" i="109"/>
  <c r="AC4117" i="109"/>
  <c r="Z4117" i="109"/>
  <c r="AC4116" i="109"/>
  <c r="Z4116" i="109"/>
  <c r="AC4115" i="109"/>
  <c r="Z4115" i="109"/>
  <c r="AC4114" i="109"/>
  <c r="Z4114" i="109"/>
  <c r="AC4113" i="109"/>
  <c r="Z4113" i="109"/>
  <c r="AC4112" i="109"/>
  <c r="Z4112" i="109"/>
  <c r="AC4111" i="109"/>
  <c r="Z4111" i="109"/>
  <c r="AC4110" i="109"/>
  <c r="Z4110" i="109"/>
  <c r="AC4109" i="109"/>
  <c r="Z4109" i="109"/>
  <c r="AC4108" i="109"/>
  <c r="Z4108" i="109"/>
  <c r="AC4107" i="109"/>
  <c r="Z4107" i="109"/>
  <c r="AC4106" i="109"/>
  <c r="Z4106" i="109"/>
  <c r="AC4105" i="109"/>
  <c r="Z4105" i="109"/>
  <c r="AC4104" i="109"/>
  <c r="Z4104" i="109"/>
  <c r="AC4103" i="109"/>
  <c r="Z4103" i="109"/>
  <c r="AC4102" i="109"/>
  <c r="Z4102" i="109"/>
  <c r="AC4101" i="109"/>
  <c r="Z4101" i="109"/>
  <c r="AC4100" i="109"/>
  <c r="Z4100" i="109"/>
  <c r="AC4099" i="109"/>
  <c r="Z4099" i="109"/>
  <c r="AC4098" i="109"/>
  <c r="Z4098" i="109"/>
  <c r="AC4097" i="109"/>
  <c r="Z4097" i="109"/>
  <c r="AC4096" i="109"/>
  <c r="Z4096" i="109"/>
  <c r="AC4095" i="109"/>
  <c r="Z4095" i="109"/>
  <c r="AC4094" i="109"/>
  <c r="Z4094" i="109"/>
  <c r="AC4093" i="109"/>
  <c r="Z4093" i="109"/>
  <c r="AC4092" i="109"/>
  <c r="Z4092" i="109"/>
  <c r="AC4091" i="109"/>
  <c r="Z4091" i="109"/>
  <c r="AC4090" i="109"/>
  <c r="Z4090" i="109"/>
  <c r="AC4089" i="109"/>
  <c r="Z4089" i="109"/>
  <c r="AC4088" i="109"/>
  <c r="Z4088" i="109"/>
  <c r="AC4087" i="109"/>
  <c r="Z4087" i="109"/>
  <c r="AC4086" i="109"/>
  <c r="Z4086" i="109"/>
  <c r="AC4085" i="109"/>
  <c r="Z4085" i="109"/>
  <c r="AC4084" i="109"/>
  <c r="Z4084" i="109"/>
  <c r="AC4083" i="109"/>
  <c r="Z4083" i="109"/>
  <c r="AC4082" i="109"/>
  <c r="Z4082" i="109"/>
  <c r="AC4081" i="109"/>
  <c r="Z4081" i="109"/>
  <c r="AC4080" i="109"/>
  <c r="Z4080" i="109"/>
  <c r="AC4079" i="109"/>
  <c r="Z4079" i="109"/>
  <c r="AC4078" i="109"/>
  <c r="Z4078" i="109"/>
  <c r="AC4077" i="109"/>
  <c r="Z4077" i="109"/>
  <c r="AC4076" i="109"/>
  <c r="Z4076" i="109"/>
  <c r="AC4075" i="109"/>
  <c r="Z4075" i="109"/>
  <c r="AC4074" i="109"/>
  <c r="Z4074" i="109"/>
  <c r="AC4073" i="109"/>
  <c r="Z4073" i="109"/>
  <c r="AC4072" i="109"/>
  <c r="Z4072" i="109"/>
  <c r="AC4071" i="109"/>
  <c r="Z4071" i="109"/>
  <c r="AC4070" i="109"/>
  <c r="Z4070" i="109"/>
  <c r="AC4069" i="109"/>
  <c r="Z4069" i="109"/>
  <c r="AC4068" i="109"/>
  <c r="Z4068" i="109"/>
  <c r="AC4067" i="109"/>
  <c r="Z4067" i="109"/>
  <c r="AC4066" i="109"/>
  <c r="Z4066" i="109"/>
  <c r="AC4065" i="109"/>
  <c r="Z4065" i="109"/>
  <c r="AC4064" i="109"/>
  <c r="Z4064" i="109"/>
  <c r="AC4063" i="109"/>
  <c r="Z4063" i="109"/>
  <c r="AC4062" i="109"/>
  <c r="Z4062" i="109"/>
  <c r="AC4061" i="109"/>
  <c r="Z4061" i="109"/>
  <c r="AC4060" i="109"/>
  <c r="Z4060" i="109"/>
  <c r="AC4059" i="109"/>
  <c r="Z4059" i="109"/>
  <c r="AC4058" i="109"/>
  <c r="Z4058" i="109"/>
  <c r="AC4057" i="109"/>
  <c r="Z4057" i="109"/>
  <c r="AC4056" i="109"/>
  <c r="Z4056" i="109"/>
  <c r="AC4055" i="109"/>
  <c r="Z4055" i="109"/>
  <c r="AC4054" i="109"/>
  <c r="Z4054" i="109"/>
  <c r="AC4053" i="109"/>
  <c r="Z4053" i="109"/>
  <c r="AC4052" i="109"/>
  <c r="Z4052" i="109"/>
  <c r="AC4051" i="109"/>
  <c r="Z4051" i="109"/>
  <c r="AC4050" i="109"/>
  <c r="Z4050" i="109"/>
  <c r="AC4049" i="109"/>
  <c r="Z4049" i="109"/>
  <c r="AC4048" i="109"/>
  <c r="Z4048" i="109"/>
  <c r="AC4047" i="109"/>
  <c r="Z4047" i="109"/>
  <c r="AC4046" i="109"/>
  <c r="Z4046" i="109"/>
  <c r="AC4045" i="109"/>
  <c r="Z4045" i="109"/>
  <c r="AC4044" i="109"/>
  <c r="Z4044" i="109"/>
  <c r="AC4043" i="109"/>
  <c r="Z4043" i="109"/>
  <c r="AC4042" i="109"/>
  <c r="Z4042" i="109"/>
  <c r="AC4041" i="109"/>
  <c r="Z4041" i="109"/>
  <c r="AC4040" i="109"/>
  <c r="Z4040" i="109"/>
  <c r="AC4039" i="109"/>
  <c r="Z4039" i="109"/>
  <c r="AC4038" i="109"/>
  <c r="Z4038" i="109"/>
  <c r="AC4037" i="109"/>
  <c r="Z4037" i="109"/>
  <c r="AC4036" i="109"/>
  <c r="Z4036" i="109"/>
  <c r="AC4035" i="109"/>
  <c r="Z4035" i="109"/>
  <c r="AC4034" i="109"/>
  <c r="Z4034" i="109"/>
  <c r="AC4033" i="109"/>
  <c r="Z4033" i="109"/>
  <c r="AC4032" i="109"/>
  <c r="Z4032" i="109"/>
  <c r="AC4031" i="109"/>
  <c r="Z4031" i="109"/>
  <c r="AC4030" i="109"/>
  <c r="Z4030" i="109"/>
  <c r="AC4029" i="109"/>
  <c r="Z4029" i="109"/>
  <c r="AC4028" i="109"/>
  <c r="Z4028" i="109"/>
  <c r="AC4027" i="109"/>
  <c r="Z4027" i="109"/>
  <c r="AC4026" i="109"/>
  <c r="Z4026" i="109"/>
  <c r="AC4025" i="109"/>
  <c r="Z4025" i="109"/>
  <c r="AC4024" i="109"/>
  <c r="Z4024" i="109"/>
  <c r="AC4023" i="109"/>
  <c r="Z4023" i="109"/>
  <c r="AC4022" i="109"/>
  <c r="Z4022" i="109"/>
  <c r="AC4021" i="109"/>
  <c r="Z4021" i="109"/>
  <c r="AC4020" i="109"/>
  <c r="Z4020" i="109"/>
  <c r="AC4019" i="109"/>
  <c r="Z4019" i="109"/>
  <c r="AC4018" i="109"/>
  <c r="Z4018" i="109"/>
  <c r="AC4017" i="109"/>
  <c r="Z4017" i="109"/>
  <c r="AC4016" i="109"/>
  <c r="Y4016" i="109"/>
  <c r="X4016" i="109"/>
  <c r="W4016" i="109"/>
  <c r="V4016" i="109"/>
  <c r="U4016" i="109"/>
  <c r="T4016" i="109"/>
  <c r="S4016" i="109"/>
  <c r="R4016" i="109"/>
  <c r="Q4016" i="109"/>
  <c r="P4016" i="109"/>
  <c r="O4016" i="109"/>
  <c r="N4016" i="109"/>
  <c r="AC4015" i="109"/>
  <c r="Y4015" i="109"/>
  <c r="X4015" i="109"/>
  <c r="W4015" i="109"/>
  <c r="V4015" i="109"/>
  <c r="U4015" i="109"/>
  <c r="T4015" i="109"/>
  <c r="S4015" i="109"/>
  <c r="R4015" i="109"/>
  <c r="Q4015" i="109"/>
  <c r="P4015" i="109"/>
  <c r="O4015" i="109"/>
  <c r="N4015" i="109"/>
  <c r="AC4014" i="109"/>
  <c r="Y4014" i="109"/>
  <c r="X4014" i="109"/>
  <c r="W4014" i="109"/>
  <c r="V4014" i="109"/>
  <c r="U4014" i="109"/>
  <c r="T4014" i="109"/>
  <c r="S4014" i="109"/>
  <c r="R4014" i="109"/>
  <c r="Q4014" i="109"/>
  <c r="P4014" i="109"/>
  <c r="O4014" i="109"/>
  <c r="N4014" i="109"/>
  <c r="AC4013" i="109"/>
  <c r="Y4013" i="109"/>
  <c r="X4013" i="109"/>
  <c r="W4013" i="109"/>
  <c r="V4013" i="109"/>
  <c r="U4013" i="109"/>
  <c r="T4013" i="109"/>
  <c r="S4013" i="109"/>
  <c r="R4013" i="109"/>
  <c r="Q4013" i="109"/>
  <c r="P4013" i="109"/>
  <c r="O4013" i="109"/>
  <c r="N4013" i="109"/>
  <c r="AC4012" i="109"/>
  <c r="Y4012" i="109"/>
  <c r="X4012" i="109"/>
  <c r="W4012" i="109"/>
  <c r="V4012" i="109"/>
  <c r="U4012" i="109"/>
  <c r="T4012" i="109"/>
  <c r="S4012" i="109"/>
  <c r="R4012" i="109"/>
  <c r="Q4012" i="109"/>
  <c r="P4012" i="109"/>
  <c r="O4012" i="109"/>
  <c r="N4012" i="109"/>
  <c r="AC4011" i="109"/>
  <c r="Y4011" i="109"/>
  <c r="X4011" i="109"/>
  <c r="W4011" i="109"/>
  <c r="V4011" i="109"/>
  <c r="U4011" i="109"/>
  <c r="T4011" i="109"/>
  <c r="S4011" i="109"/>
  <c r="R4011" i="109"/>
  <c r="Q4011" i="109"/>
  <c r="P4011" i="109"/>
  <c r="O4011" i="109"/>
  <c r="N4011" i="109"/>
  <c r="AC4010" i="109"/>
  <c r="Y4010" i="109"/>
  <c r="X4010" i="109"/>
  <c r="W4010" i="109"/>
  <c r="V4010" i="109"/>
  <c r="U4010" i="109"/>
  <c r="T4010" i="109"/>
  <c r="S4010" i="109"/>
  <c r="R4010" i="109"/>
  <c r="Q4010" i="109"/>
  <c r="P4010" i="109"/>
  <c r="O4010" i="109"/>
  <c r="N4010" i="109"/>
  <c r="AC4009" i="109"/>
  <c r="Y4009" i="109"/>
  <c r="X4009" i="109"/>
  <c r="W4009" i="109"/>
  <c r="V4009" i="109"/>
  <c r="U4009" i="109"/>
  <c r="T4009" i="109"/>
  <c r="S4009" i="109"/>
  <c r="R4009" i="109"/>
  <c r="Q4009" i="109"/>
  <c r="P4009" i="109"/>
  <c r="O4009" i="109"/>
  <c r="N4009" i="109"/>
  <c r="AC4008" i="109"/>
  <c r="Y4008" i="109"/>
  <c r="X4008" i="109"/>
  <c r="W4008" i="109"/>
  <c r="V4008" i="109"/>
  <c r="U4008" i="109"/>
  <c r="T4008" i="109"/>
  <c r="S4008" i="109"/>
  <c r="R4008" i="109"/>
  <c r="Q4008" i="109"/>
  <c r="P4008" i="109"/>
  <c r="O4008" i="109"/>
  <c r="N4008" i="109"/>
  <c r="AC4007" i="109"/>
  <c r="Y4007" i="109"/>
  <c r="X4007" i="109"/>
  <c r="W4007" i="109"/>
  <c r="V4007" i="109"/>
  <c r="U4007" i="109"/>
  <c r="T4007" i="109"/>
  <c r="S4007" i="109"/>
  <c r="R4007" i="109"/>
  <c r="Q4007" i="109"/>
  <c r="P4007" i="109"/>
  <c r="O4007" i="109"/>
  <c r="N4007" i="109"/>
  <c r="AC4006" i="109"/>
  <c r="Y4006" i="109"/>
  <c r="X4006" i="109"/>
  <c r="W4006" i="109"/>
  <c r="V4006" i="109"/>
  <c r="U4006" i="109"/>
  <c r="T4006" i="109"/>
  <c r="S4006" i="109"/>
  <c r="R4006" i="109"/>
  <c r="Q4006" i="109"/>
  <c r="P4006" i="109"/>
  <c r="O4006" i="109"/>
  <c r="N4006" i="109"/>
  <c r="AC4005" i="109"/>
  <c r="Y4005" i="109"/>
  <c r="X4005" i="109"/>
  <c r="W4005" i="109"/>
  <c r="V4005" i="109"/>
  <c r="U4005" i="109"/>
  <c r="T4005" i="109"/>
  <c r="S4005" i="109"/>
  <c r="R4005" i="109"/>
  <c r="Q4005" i="109"/>
  <c r="P4005" i="109"/>
  <c r="O4005" i="109"/>
  <c r="N4005" i="109"/>
  <c r="AC4004" i="109"/>
  <c r="Y4004" i="109"/>
  <c r="X4004" i="109"/>
  <c r="W4004" i="109"/>
  <c r="V4004" i="109"/>
  <c r="U4004" i="109"/>
  <c r="T4004" i="109"/>
  <c r="S4004" i="109"/>
  <c r="R4004" i="109"/>
  <c r="Q4004" i="109"/>
  <c r="P4004" i="109"/>
  <c r="O4004" i="109"/>
  <c r="N4004" i="109"/>
  <c r="AC4003" i="109"/>
  <c r="Y4003" i="109"/>
  <c r="X4003" i="109"/>
  <c r="W4003" i="109"/>
  <c r="V4003" i="109"/>
  <c r="U4003" i="109"/>
  <c r="T4003" i="109"/>
  <c r="S4003" i="109"/>
  <c r="R4003" i="109"/>
  <c r="Q4003" i="109"/>
  <c r="P4003" i="109"/>
  <c r="O4003" i="109"/>
  <c r="N4003" i="109"/>
  <c r="AC4002" i="109"/>
  <c r="Y4002" i="109"/>
  <c r="X4002" i="109"/>
  <c r="W4002" i="109"/>
  <c r="V4002" i="109"/>
  <c r="U4002" i="109"/>
  <c r="T4002" i="109"/>
  <c r="S4002" i="109"/>
  <c r="R4002" i="109"/>
  <c r="Q4002" i="109"/>
  <c r="P4002" i="109"/>
  <c r="O4002" i="109"/>
  <c r="N4002" i="109"/>
  <c r="AC4001" i="109"/>
  <c r="Y4001" i="109"/>
  <c r="X4001" i="109"/>
  <c r="W4001" i="109"/>
  <c r="V4001" i="109"/>
  <c r="U4001" i="109"/>
  <c r="T4001" i="109"/>
  <c r="S4001" i="109"/>
  <c r="R4001" i="109"/>
  <c r="Q4001" i="109"/>
  <c r="P4001" i="109"/>
  <c r="O4001" i="109"/>
  <c r="N4001" i="109"/>
  <c r="AC4000" i="109"/>
  <c r="Y4000" i="109"/>
  <c r="X4000" i="109"/>
  <c r="W4000" i="109"/>
  <c r="V4000" i="109"/>
  <c r="U4000" i="109"/>
  <c r="T4000" i="109"/>
  <c r="S4000" i="109"/>
  <c r="R4000" i="109"/>
  <c r="Q4000" i="109"/>
  <c r="P4000" i="109"/>
  <c r="O4000" i="109"/>
  <c r="N4000" i="109"/>
  <c r="AC3999" i="109"/>
  <c r="Y3999" i="109"/>
  <c r="X3999" i="109"/>
  <c r="W3999" i="109"/>
  <c r="V3999" i="109"/>
  <c r="U3999" i="109"/>
  <c r="T3999" i="109"/>
  <c r="S3999" i="109"/>
  <c r="R3999" i="109"/>
  <c r="Q3999" i="109"/>
  <c r="P3999" i="109"/>
  <c r="O3999" i="109"/>
  <c r="N3999" i="109"/>
  <c r="AC3998" i="109"/>
  <c r="Y3998" i="109"/>
  <c r="X3998" i="109"/>
  <c r="W3998" i="109"/>
  <c r="V3998" i="109"/>
  <c r="U3998" i="109"/>
  <c r="T3998" i="109"/>
  <c r="S3998" i="109"/>
  <c r="R3998" i="109"/>
  <c r="Q3998" i="109"/>
  <c r="P3998" i="109"/>
  <c r="O3998" i="109"/>
  <c r="N3998" i="109"/>
  <c r="AC3997" i="109"/>
  <c r="Y3997" i="109"/>
  <c r="X3997" i="109"/>
  <c r="W3997" i="109"/>
  <c r="V3997" i="109"/>
  <c r="U3997" i="109"/>
  <c r="T3997" i="109"/>
  <c r="S3997" i="109"/>
  <c r="R3997" i="109"/>
  <c r="Q3997" i="109"/>
  <c r="P3997" i="109"/>
  <c r="O3997" i="109"/>
  <c r="N3997" i="109"/>
  <c r="AC3996" i="109"/>
  <c r="Y3996" i="109"/>
  <c r="X3996" i="109"/>
  <c r="W3996" i="109"/>
  <c r="V3996" i="109"/>
  <c r="U3996" i="109"/>
  <c r="T3996" i="109"/>
  <c r="S3996" i="109"/>
  <c r="R3996" i="109"/>
  <c r="Q3996" i="109"/>
  <c r="P3996" i="109"/>
  <c r="O3996" i="109"/>
  <c r="N3996" i="109"/>
  <c r="AC3995" i="109"/>
  <c r="Y3995" i="109"/>
  <c r="X3995" i="109"/>
  <c r="W3995" i="109"/>
  <c r="V3995" i="109"/>
  <c r="U3995" i="109"/>
  <c r="T3995" i="109"/>
  <c r="S3995" i="109"/>
  <c r="R3995" i="109"/>
  <c r="Q3995" i="109"/>
  <c r="P3995" i="109"/>
  <c r="O3995" i="109"/>
  <c r="N3995" i="109"/>
  <c r="AC3994" i="109"/>
  <c r="Y3994" i="109"/>
  <c r="X3994" i="109"/>
  <c r="W3994" i="109"/>
  <c r="V3994" i="109"/>
  <c r="U3994" i="109"/>
  <c r="T3994" i="109"/>
  <c r="S3994" i="109"/>
  <c r="R3994" i="109"/>
  <c r="Q3994" i="109"/>
  <c r="P3994" i="109"/>
  <c r="O3994" i="109"/>
  <c r="N3994" i="109"/>
  <c r="AC3993" i="109"/>
  <c r="Y3993" i="109"/>
  <c r="X3993" i="109"/>
  <c r="W3993" i="109"/>
  <c r="V3993" i="109"/>
  <c r="U3993" i="109"/>
  <c r="T3993" i="109"/>
  <c r="S3993" i="109"/>
  <c r="R3993" i="109"/>
  <c r="Q3993" i="109"/>
  <c r="P3993" i="109"/>
  <c r="O3993" i="109"/>
  <c r="N3993" i="109"/>
  <c r="AC3992" i="109"/>
  <c r="Y3992" i="109"/>
  <c r="X3992" i="109"/>
  <c r="W3992" i="109"/>
  <c r="V3992" i="109"/>
  <c r="U3992" i="109"/>
  <c r="T3992" i="109"/>
  <c r="S3992" i="109"/>
  <c r="R3992" i="109"/>
  <c r="Q3992" i="109"/>
  <c r="P3992" i="109"/>
  <c r="O3992" i="109"/>
  <c r="N3992" i="109"/>
  <c r="AC3991" i="109"/>
  <c r="Y3991" i="109"/>
  <c r="X3991" i="109"/>
  <c r="W3991" i="109"/>
  <c r="V3991" i="109"/>
  <c r="U3991" i="109"/>
  <c r="T3991" i="109"/>
  <c r="S3991" i="109"/>
  <c r="R3991" i="109"/>
  <c r="Q3991" i="109"/>
  <c r="P3991" i="109"/>
  <c r="O3991" i="109"/>
  <c r="N3991" i="109"/>
  <c r="AC3990" i="109"/>
  <c r="Y3990" i="109"/>
  <c r="X3990" i="109"/>
  <c r="W3990" i="109"/>
  <c r="V3990" i="109"/>
  <c r="U3990" i="109"/>
  <c r="T3990" i="109"/>
  <c r="S3990" i="109"/>
  <c r="R3990" i="109"/>
  <c r="Q3990" i="109"/>
  <c r="P3990" i="109"/>
  <c r="O3990" i="109"/>
  <c r="N3990" i="109"/>
  <c r="AC3989" i="109"/>
  <c r="Y3989" i="109"/>
  <c r="X3989" i="109"/>
  <c r="W3989" i="109"/>
  <c r="V3989" i="109"/>
  <c r="U3989" i="109"/>
  <c r="T3989" i="109"/>
  <c r="S3989" i="109"/>
  <c r="R3989" i="109"/>
  <c r="Q3989" i="109"/>
  <c r="P3989" i="109"/>
  <c r="O3989" i="109"/>
  <c r="N3989" i="109"/>
  <c r="AC3988" i="109"/>
  <c r="Y3988" i="109"/>
  <c r="X3988" i="109"/>
  <c r="W3988" i="109"/>
  <c r="V3988" i="109"/>
  <c r="U3988" i="109"/>
  <c r="T3988" i="109"/>
  <c r="S3988" i="109"/>
  <c r="R3988" i="109"/>
  <c r="Q3988" i="109"/>
  <c r="P3988" i="109"/>
  <c r="O3988" i="109"/>
  <c r="N3988" i="109"/>
  <c r="AC3987" i="109"/>
  <c r="Y3987" i="109"/>
  <c r="X3987" i="109"/>
  <c r="W3987" i="109"/>
  <c r="V3987" i="109"/>
  <c r="U3987" i="109"/>
  <c r="T3987" i="109"/>
  <c r="S3987" i="109"/>
  <c r="R3987" i="109"/>
  <c r="Q3987" i="109"/>
  <c r="P3987" i="109"/>
  <c r="O3987" i="109"/>
  <c r="N3987" i="109"/>
  <c r="AC3986" i="109"/>
  <c r="Y3986" i="109"/>
  <c r="X3986" i="109"/>
  <c r="W3986" i="109"/>
  <c r="V3986" i="109"/>
  <c r="U3986" i="109"/>
  <c r="T3986" i="109"/>
  <c r="S3986" i="109"/>
  <c r="R3986" i="109"/>
  <c r="Q3986" i="109"/>
  <c r="P3986" i="109"/>
  <c r="O3986" i="109"/>
  <c r="N3986" i="109"/>
  <c r="AC3985" i="109"/>
  <c r="Y3985" i="109"/>
  <c r="X3985" i="109"/>
  <c r="W3985" i="109"/>
  <c r="V3985" i="109"/>
  <c r="U3985" i="109"/>
  <c r="T3985" i="109"/>
  <c r="S3985" i="109"/>
  <c r="R3985" i="109"/>
  <c r="Q3985" i="109"/>
  <c r="P3985" i="109"/>
  <c r="O3985" i="109"/>
  <c r="N3985" i="109"/>
  <c r="AC3984" i="109"/>
  <c r="Y3984" i="109"/>
  <c r="X3984" i="109"/>
  <c r="W3984" i="109"/>
  <c r="V3984" i="109"/>
  <c r="U3984" i="109"/>
  <c r="T3984" i="109"/>
  <c r="S3984" i="109"/>
  <c r="R3984" i="109"/>
  <c r="Q3984" i="109"/>
  <c r="P3984" i="109"/>
  <c r="O3984" i="109"/>
  <c r="N3984" i="109"/>
  <c r="AC3983" i="109"/>
  <c r="Y3983" i="109"/>
  <c r="X3983" i="109"/>
  <c r="W3983" i="109"/>
  <c r="V3983" i="109"/>
  <c r="U3983" i="109"/>
  <c r="T3983" i="109"/>
  <c r="S3983" i="109"/>
  <c r="R3983" i="109"/>
  <c r="Q3983" i="109"/>
  <c r="P3983" i="109"/>
  <c r="O3983" i="109"/>
  <c r="N3983" i="109"/>
  <c r="AC3982" i="109"/>
  <c r="Y3982" i="109"/>
  <c r="X3982" i="109"/>
  <c r="W3982" i="109"/>
  <c r="V3982" i="109"/>
  <c r="U3982" i="109"/>
  <c r="T3982" i="109"/>
  <c r="S3982" i="109"/>
  <c r="R3982" i="109"/>
  <c r="Q3982" i="109"/>
  <c r="P3982" i="109"/>
  <c r="O3982" i="109"/>
  <c r="N3982" i="109"/>
  <c r="AC3981" i="109"/>
  <c r="Y3981" i="109"/>
  <c r="X3981" i="109"/>
  <c r="W3981" i="109"/>
  <c r="V3981" i="109"/>
  <c r="U3981" i="109"/>
  <c r="T3981" i="109"/>
  <c r="S3981" i="109"/>
  <c r="R3981" i="109"/>
  <c r="Q3981" i="109"/>
  <c r="P3981" i="109"/>
  <c r="O3981" i="109"/>
  <c r="N3981" i="109"/>
  <c r="AC3980" i="109"/>
  <c r="Y3980" i="109"/>
  <c r="X3980" i="109"/>
  <c r="W3980" i="109"/>
  <c r="V3980" i="109"/>
  <c r="U3980" i="109"/>
  <c r="T3980" i="109"/>
  <c r="S3980" i="109"/>
  <c r="R3980" i="109"/>
  <c r="Q3980" i="109"/>
  <c r="P3980" i="109"/>
  <c r="O3980" i="109"/>
  <c r="N3980" i="109"/>
  <c r="AC3979" i="109"/>
  <c r="Y3979" i="109"/>
  <c r="X3979" i="109"/>
  <c r="W3979" i="109"/>
  <c r="V3979" i="109"/>
  <c r="U3979" i="109"/>
  <c r="T3979" i="109"/>
  <c r="S3979" i="109"/>
  <c r="R3979" i="109"/>
  <c r="Q3979" i="109"/>
  <c r="P3979" i="109"/>
  <c r="O3979" i="109"/>
  <c r="N3979" i="109"/>
  <c r="AC3978" i="109"/>
  <c r="Y3978" i="109"/>
  <c r="X3978" i="109"/>
  <c r="W3978" i="109"/>
  <c r="V3978" i="109"/>
  <c r="U3978" i="109"/>
  <c r="T3978" i="109"/>
  <c r="S3978" i="109"/>
  <c r="R3978" i="109"/>
  <c r="Q3978" i="109"/>
  <c r="P3978" i="109"/>
  <c r="O3978" i="109"/>
  <c r="N3978" i="109"/>
  <c r="AC3977" i="109"/>
  <c r="Y3977" i="109"/>
  <c r="X3977" i="109"/>
  <c r="W3977" i="109"/>
  <c r="V3977" i="109"/>
  <c r="U3977" i="109"/>
  <c r="T3977" i="109"/>
  <c r="S3977" i="109"/>
  <c r="R3977" i="109"/>
  <c r="Q3977" i="109"/>
  <c r="P3977" i="109"/>
  <c r="O3977" i="109"/>
  <c r="N3977" i="109"/>
  <c r="AC3976" i="109"/>
  <c r="Y3976" i="109"/>
  <c r="X3976" i="109"/>
  <c r="W3976" i="109"/>
  <c r="V3976" i="109"/>
  <c r="U3976" i="109"/>
  <c r="T3976" i="109"/>
  <c r="S3976" i="109"/>
  <c r="R3976" i="109"/>
  <c r="Q3976" i="109"/>
  <c r="P3976" i="109"/>
  <c r="O3976" i="109"/>
  <c r="N3976" i="109"/>
  <c r="AC3975" i="109"/>
  <c r="Y3975" i="109"/>
  <c r="X3975" i="109"/>
  <c r="W3975" i="109"/>
  <c r="V3975" i="109"/>
  <c r="U3975" i="109"/>
  <c r="T3975" i="109"/>
  <c r="S3975" i="109"/>
  <c r="R3975" i="109"/>
  <c r="Q3975" i="109"/>
  <c r="P3975" i="109"/>
  <c r="O3975" i="109"/>
  <c r="N3975" i="109"/>
  <c r="AC3974" i="109"/>
  <c r="Y3974" i="109"/>
  <c r="X3974" i="109"/>
  <c r="W3974" i="109"/>
  <c r="V3974" i="109"/>
  <c r="U3974" i="109"/>
  <c r="T3974" i="109"/>
  <c r="S3974" i="109"/>
  <c r="R3974" i="109"/>
  <c r="Q3974" i="109"/>
  <c r="P3974" i="109"/>
  <c r="O3974" i="109"/>
  <c r="N3974" i="109"/>
  <c r="AC3973" i="109"/>
  <c r="Y3973" i="109"/>
  <c r="X3973" i="109"/>
  <c r="W3973" i="109"/>
  <c r="V3973" i="109"/>
  <c r="U3973" i="109"/>
  <c r="T3973" i="109"/>
  <c r="S3973" i="109"/>
  <c r="R3973" i="109"/>
  <c r="Q3973" i="109"/>
  <c r="P3973" i="109"/>
  <c r="O3973" i="109"/>
  <c r="N3973" i="109"/>
  <c r="AC3972" i="109"/>
  <c r="Y3972" i="109"/>
  <c r="X3972" i="109"/>
  <c r="W3972" i="109"/>
  <c r="V3972" i="109"/>
  <c r="U3972" i="109"/>
  <c r="T3972" i="109"/>
  <c r="S3972" i="109"/>
  <c r="R3972" i="109"/>
  <c r="Q3972" i="109"/>
  <c r="P3972" i="109"/>
  <c r="O3972" i="109"/>
  <c r="N3972" i="109"/>
  <c r="AC3971" i="109"/>
  <c r="Y3971" i="109"/>
  <c r="X3971" i="109"/>
  <c r="W3971" i="109"/>
  <c r="V3971" i="109"/>
  <c r="U3971" i="109"/>
  <c r="T3971" i="109"/>
  <c r="S3971" i="109"/>
  <c r="R3971" i="109"/>
  <c r="Q3971" i="109"/>
  <c r="P3971" i="109"/>
  <c r="O3971" i="109"/>
  <c r="N3971" i="109"/>
  <c r="AC3970" i="109"/>
  <c r="Y3970" i="109"/>
  <c r="X3970" i="109"/>
  <c r="W3970" i="109"/>
  <c r="V3970" i="109"/>
  <c r="U3970" i="109"/>
  <c r="T3970" i="109"/>
  <c r="S3970" i="109"/>
  <c r="R3970" i="109"/>
  <c r="Q3970" i="109"/>
  <c r="P3970" i="109"/>
  <c r="O3970" i="109"/>
  <c r="N3970" i="109"/>
  <c r="AC3969" i="109"/>
  <c r="Y3969" i="109"/>
  <c r="X3969" i="109"/>
  <c r="W3969" i="109"/>
  <c r="V3969" i="109"/>
  <c r="U3969" i="109"/>
  <c r="T3969" i="109"/>
  <c r="S3969" i="109"/>
  <c r="R3969" i="109"/>
  <c r="Q3969" i="109"/>
  <c r="P3969" i="109"/>
  <c r="O3969" i="109"/>
  <c r="N3969" i="109"/>
  <c r="AC3968" i="109"/>
  <c r="Y3968" i="109"/>
  <c r="X3968" i="109"/>
  <c r="W3968" i="109"/>
  <c r="V3968" i="109"/>
  <c r="U3968" i="109"/>
  <c r="T3968" i="109"/>
  <c r="S3968" i="109"/>
  <c r="R3968" i="109"/>
  <c r="Q3968" i="109"/>
  <c r="P3968" i="109"/>
  <c r="O3968" i="109"/>
  <c r="N3968" i="109"/>
  <c r="AC3967" i="109"/>
  <c r="Y3967" i="109"/>
  <c r="X3967" i="109"/>
  <c r="W3967" i="109"/>
  <c r="V3967" i="109"/>
  <c r="U3967" i="109"/>
  <c r="T3967" i="109"/>
  <c r="S3967" i="109"/>
  <c r="R3967" i="109"/>
  <c r="Q3967" i="109"/>
  <c r="P3967" i="109"/>
  <c r="O3967" i="109"/>
  <c r="N3967" i="109"/>
  <c r="AC3966" i="109"/>
  <c r="Y3966" i="109"/>
  <c r="X3966" i="109"/>
  <c r="W3966" i="109"/>
  <c r="V3966" i="109"/>
  <c r="U3966" i="109"/>
  <c r="T3966" i="109"/>
  <c r="S3966" i="109"/>
  <c r="R3966" i="109"/>
  <c r="Q3966" i="109"/>
  <c r="P3966" i="109"/>
  <c r="O3966" i="109"/>
  <c r="N3966" i="109"/>
  <c r="AC3965" i="109"/>
  <c r="Y3965" i="109"/>
  <c r="X3965" i="109"/>
  <c r="W3965" i="109"/>
  <c r="V3965" i="109"/>
  <c r="U3965" i="109"/>
  <c r="T3965" i="109"/>
  <c r="S3965" i="109"/>
  <c r="R3965" i="109"/>
  <c r="Q3965" i="109"/>
  <c r="P3965" i="109"/>
  <c r="O3965" i="109"/>
  <c r="N3965" i="109"/>
  <c r="AC3964" i="109"/>
  <c r="Y3964" i="109"/>
  <c r="X3964" i="109"/>
  <c r="W3964" i="109"/>
  <c r="V3964" i="109"/>
  <c r="U3964" i="109"/>
  <c r="T3964" i="109"/>
  <c r="S3964" i="109"/>
  <c r="R3964" i="109"/>
  <c r="Q3964" i="109"/>
  <c r="P3964" i="109"/>
  <c r="O3964" i="109"/>
  <c r="N3964" i="109"/>
  <c r="AC3963" i="109"/>
  <c r="Y3963" i="109"/>
  <c r="X3963" i="109"/>
  <c r="W3963" i="109"/>
  <c r="V3963" i="109"/>
  <c r="U3963" i="109"/>
  <c r="T3963" i="109"/>
  <c r="S3963" i="109"/>
  <c r="R3963" i="109"/>
  <c r="Q3963" i="109"/>
  <c r="P3963" i="109"/>
  <c r="O3963" i="109"/>
  <c r="N3963" i="109"/>
  <c r="AC3962" i="109"/>
  <c r="Y3962" i="109"/>
  <c r="X3962" i="109"/>
  <c r="W3962" i="109"/>
  <c r="V3962" i="109"/>
  <c r="U3962" i="109"/>
  <c r="T3962" i="109"/>
  <c r="S3962" i="109"/>
  <c r="R3962" i="109"/>
  <c r="Q3962" i="109"/>
  <c r="P3962" i="109"/>
  <c r="O3962" i="109"/>
  <c r="N3962" i="109"/>
  <c r="AC3961" i="109"/>
  <c r="Y3961" i="109"/>
  <c r="X3961" i="109"/>
  <c r="W3961" i="109"/>
  <c r="V3961" i="109"/>
  <c r="U3961" i="109"/>
  <c r="T3961" i="109"/>
  <c r="S3961" i="109"/>
  <c r="R3961" i="109"/>
  <c r="Q3961" i="109"/>
  <c r="P3961" i="109"/>
  <c r="O3961" i="109"/>
  <c r="N3961" i="109"/>
  <c r="AC3960" i="109"/>
  <c r="Y3960" i="109"/>
  <c r="X3960" i="109"/>
  <c r="W3960" i="109"/>
  <c r="V3960" i="109"/>
  <c r="U3960" i="109"/>
  <c r="T3960" i="109"/>
  <c r="S3960" i="109"/>
  <c r="R3960" i="109"/>
  <c r="Q3960" i="109"/>
  <c r="P3960" i="109"/>
  <c r="O3960" i="109"/>
  <c r="N3960" i="109"/>
  <c r="AC3959" i="109"/>
  <c r="Y3959" i="109"/>
  <c r="X3959" i="109"/>
  <c r="W3959" i="109"/>
  <c r="V3959" i="109"/>
  <c r="U3959" i="109"/>
  <c r="T3959" i="109"/>
  <c r="S3959" i="109"/>
  <c r="R3959" i="109"/>
  <c r="Q3959" i="109"/>
  <c r="P3959" i="109"/>
  <c r="O3959" i="109"/>
  <c r="N3959" i="109"/>
  <c r="AC3958" i="109"/>
  <c r="Y3958" i="109"/>
  <c r="X3958" i="109"/>
  <c r="W3958" i="109"/>
  <c r="V3958" i="109"/>
  <c r="U3958" i="109"/>
  <c r="T3958" i="109"/>
  <c r="S3958" i="109"/>
  <c r="R3958" i="109"/>
  <c r="Q3958" i="109"/>
  <c r="P3958" i="109"/>
  <c r="O3958" i="109"/>
  <c r="N3958" i="109"/>
  <c r="AC3957" i="109"/>
  <c r="Y3957" i="109"/>
  <c r="X3957" i="109"/>
  <c r="W3957" i="109"/>
  <c r="V3957" i="109"/>
  <c r="U3957" i="109"/>
  <c r="T3957" i="109"/>
  <c r="S3957" i="109"/>
  <c r="R3957" i="109"/>
  <c r="Q3957" i="109"/>
  <c r="P3957" i="109"/>
  <c r="O3957" i="109"/>
  <c r="N3957" i="109"/>
  <c r="AC3956" i="109"/>
  <c r="Y3956" i="109"/>
  <c r="X3956" i="109"/>
  <c r="W3956" i="109"/>
  <c r="V3956" i="109"/>
  <c r="U3956" i="109"/>
  <c r="T3956" i="109"/>
  <c r="S3956" i="109"/>
  <c r="R3956" i="109"/>
  <c r="Q3956" i="109"/>
  <c r="P3956" i="109"/>
  <c r="O3956" i="109"/>
  <c r="N3956" i="109"/>
  <c r="AC3955" i="109"/>
  <c r="Y3955" i="109"/>
  <c r="X3955" i="109"/>
  <c r="W3955" i="109"/>
  <c r="V3955" i="109"/>
  <c r="U3955" i="109"/>
  <c r="T3955" i="109"/>
  <c r="S3955" i="109"/>
  <c r="R3955" i="109"/>
  <c r="Q3955" i="109"/>
  <c r="P3955" i="109"/>
  <c r="O3955" i="109"/>
  <c r="N3955" i="109"/>
  <c r="AC3954" i="109"/>
  <c r="Y3954" i="109"/>
  <c r="X3954" i="109"/>
  <c r="W3954" i="109"/>
  <c r="V3954" i="109"/>
  <c r="U3954" i="109"/>
  <c r="T3954" i="109"/>
  <c r="S3954" i="109"/>
  <c r="R3954" i="109"/>
  <c r="Q3954" i="109"/>
  <c r="P3954" i="109"/>
  <c r="O3954" i="109"/>
  <c r="N3954" i="109"/>
  <c r="AC3953" i="109"/>
  <c r="Y3953" i="109"/>
  <c r="X3953" i="109"/>
  <c r="W3953" i="109"/>
  <c r="V3953" i="109"/>
  <c r="U3953" i="109"/>
  <c r="T3953" i="109"/>
  <c r="S3953" i="109"/>
  <c r="R3953" i="109"/>
  <c r="Q3953" i="109"/>
  <c r="P3953" i="109"/>
  <c r="O3953" i="109"/>
  <c r="N3953" i="109"/>
  <c r="AC3952" i="109"/>
  <c r="Y3952" i="109"/>
  <c r="X3952" i="109"/>
  <c r="W3952" i="109"/>
  <c r="V3952" i="109"/>
  <c r="U3952" i="109"/>
  <c r="T3952" i="109"/>
  <c r="S3952" i="109"/>
  <c r="R3952" i="109"/>
  <c r="Q3952" i="109"/>
  <c r="P3952" i="109"/>
  <c r="O3952" i="109"/>
  <c r="N3952" i="109"/>
  <c r="AC3951" i="109"/>
  <c r="Y3951" i="109"/>
  <c r="X3951" i="109"/>
  <c r="W3951" i="109"/>
  <c r="V3951" i="109"/>
  <c r="U3951" i="109"/>
  <c r="T3951" i="109"/>
  <c r="S3951" i="109"/>
  <c r="R3951" i="109"/>
  <c r="Q3951" i="109"/>
  <c r="P3951" i="109"/>
  <c r="O3951" i="109"/>
  <c r="N3951" i="109"/>
  <c r="AC3950" i="109"/>
  <c r="Y3950" i="109"/>
  <c r="X3950" i="109"/>
  <c r="W3950" i="109"/>
  <c r="V3950" i="109"/>
  <c r="U3950" i="109"/>
  <c r="T3950" i="109"/>
  <c r="S3950" i="109"/>
  <c r="R3950" i="109"/>
  <c r="Q3950" i="109"/>
  <c r="P3950" i="109"/>
  <c r="O3950" i="109"/>
  <c r="N3950" i="109"/>
  <c r="AC3949" i="109"/>
  <c r="Y3949" i="109"/>
  <c r="X3949" i="109"/>
  <c r="W3949" i="109"/>
  <c r="V3949" i="109"/>
  <c r="U3949" i="109"/>
  <c r="T3949" i="109"/>
  <c r="S3949" i="109"/>
  <c r="R3949" i="109"/>
  <c r="Q3949" i="109"/>
  <c r="P3949" i="109"/>
  <c r="O3949" i="109"/>
  <c r="N3949" i="109"/>
  <c r="AC3948" i="109"/>
  <c r="Y3948" i="109"/>
  <c r="X3948" i="109"/>
  <c r="W3948" i="109"/>
  <c r="V3948" i="109"/>
  <c r="U3948" i="109"/>
  <c r="T3948" i="109"/>
  <c r="S3948" i="109"/>
  <c r="R3948" i="109"/>
  <c r="Q3948" i="109"/>
  <c r="P3948" i="109"/>
  <c r="O3948" i="109"/>
  <c r="N3948" i="109"/>
  <c r="AC3947" i="109"/>
  <c r="Y3947" i="109"/>
  <c r="X3947" i="109"/>
  <c r="W3947" i="109"/>
  <c r="V3947" i="109"/>
  <c r="U3947" i="109"/>
  <c r="T3947" i="109"/>
  <c r="S3947" i="109"/>
  <c r="R3947" i="109"/>
  <c r="Q3947" i="109"/>
  <c r="P3947" i="109"/>
  <c r="O3947" i="109"/>
  <c r="N3947" i="109"/>
  <c r="AC3946" i="109"/>
  <c r="Y3946" i="109"/>
  <c r="X3946" i="109"/>
  <c r="W3946" i="109"/>
  <c r="V3946" i="109"/>
  <c r="U3946" i="109"/>
  <c r="T3946" i="109"/>
  <c r="S3946" i="109"/>
  <c r="R3946" i="109"/>
  <c r="Q3946" i="109"/>
  <c r="P3946" i="109"/>
  <c r="O3946" i="109"/>
  <c r="N3946" i="109"/>
  <c r="AC3945" i="109"/>
  <c r="Y3945" i="109"/>
  <c r="X3945" i="109"/>
  <c r="W3945" i="109"/>
  <c r="V3945" i="109"/>
  <c r="U3945" i="109"/>
  <c r="T3945" i="109"/>
  <c r="S3945" i="109"/>
  <c r="R3945" i="109"/>
  <c r="Q3945" i="109"/>
  <c r="P3945" i="109"/>
  <c r="O3945" i="109"/>
  <c r="N3945" i="109"/>
  <c r="AC3944" i="109"/>
  <c r="Y3944" i="109"/>
  <c r="X3944" i="109"/>
  <c r="W3944" i="109"/>
  <c r="V3944" i="109"/>
  <c r="U3944" i="109"/>
  <c r="T3944" i="109"/>
  <c r="S3944" i="109"/>
  <c r="R3944" i="109"/>
  <c r="Q3944" i="109"/>
  <c r="P3944" i="109"/>
  <c r="O3944" i="109"/>
  <c r="N3944" i="109"/>
  <c r="AC3943" i="109"/>
  <c r="Z3943" i="109"/>
  <c r="AC3942" i="109"/>
  <c r="Z3942" i="109"/>
  <c r="AC3941" i="109"/>
  <c r="Z3941" i="109"/>
  <c r="AC3940" i="109"/>
  <c r="Z3940" i="109"/>
  <c r="AC3939" i="109"/>
  <c r="Z3939" i="109"/>
  <c r="AC3938" i="109"/>
  <c r="Z3938" i="109"/>
  <c r="AC3937" i="109"/>
  <c r="Z3937" i="109"/>
  <c r="AC3936" i="109"/>
  <c r="Z3936" i="109"/>
  <c r="AC3935" i="109"/>
  <c r="Z3935" i="109"/>
  <c r="AC3934" i="109"/>
  <c r="Z3934" i="109"/>
  <c r="AC3933" i="109"/>
  <c r="Z3933" i="109"/>
  <c r="AC3932" i="109"/>
  <c r="Z3932" i="109"/>
  <c r="AC3931" i="109"/>
  <c r="Z3931" i="109"/>
  <c r="AC3930" i="109"/>
  <c r="Z3930" i="109"/>
  <c r="AC3929" i="109"/>
  <c r="Z3929" i="109"/>
  <c r="AC3928" i="109"/>
  <c r="Z3928" i="109"/>
  <c r="AC3927" i="109"/>
  <c r="Z3927" i="109"/>
  <c r="AC3926" i="109"/>
  <c r="Z3926" i="109"/>
  <c r="AC3925" i="109"/>
  <c r="Z3925" i="109"/>
  <c r="AC3924" i="109"/>
  <c r="Z3924" i="109"/>
  <c r="AC3923" i="109"/>
  <c r="Z3923" i="109"/>
  <c r="AC3922" i="109"/>
  <c r="Z3922" i="109"/>
  <c r="AC3921" i="109"/>
  <c r="Z3921" i="109"/>
  <c r="AC3920" i="109"/>
  <c r="Z3920" i="109"/>
  <c r="AC3919" i="109"/>
  <c r="Z3919" i="109"/>
  <c r="AC3918" i="109"/>
  <c r="Z3918" i="109"/>
  <c r="AC3917" i="109"/>
  <c r="Z3917" i="109"/>
  <c r="AC3916" i="109"/>
  <c r="Z3916" i="109"/>
  <c r="AC3915" i="109"/>
  <c r="Z3915" i="109"/>
  <c r="AC3914" i="109"/>
  <c r="Z3914" i="109"/>
  <c r="AC3913" i="109"/>
  <c r="Z3913" i="109"/>
  <c r="AC3912" i="109"/>
  <c r="Z3912" i="109"/>
  <c r="AC3911" i="109"/>
  <c r="Z3911" i="109"/>
  <c r="AC3910" i="109"/>
  <c r="Z3910" i="109"/>
  <c r="AC3909" i="109"/>
  <c r="Z3909" i="109"/>
  <c r="AC3908" i="109"/>
  <c r="Z3908" i="109"/>
  <c r="AC3907" i="109"/>
  <c r="Z3907" i="109"/>
  <c r="AC3906" i="109"/>
  <c r="Z3906" i="109"/>
  <c r="AC3905" i="109"/>
  <c r="Z3905" i="109"/>
  <c r="AC3904" i="109"/>
  <c r="Z3904" i="109"/>
  <c r="AC3903" i="109"/>
  <c r="Z3903" i="109"/>
  <c r="AC3902" i="109"/>
  <c r="Z3902" i="109"/>
  <c r="AC3901" i="109"/>
  <c r="Z3901" i="109"/>
  <c r="AC3900" i="109"/>
  <c r="Z3900" i="109"/>
  <c r="AC3899" i="109"/>
  <c r="Z3899" i="109"/>
  <c r="AC3898" i="109"/>
  <c r="Z3898" i="109"/>
  <c r="AC3897" i="109"/>
  <c r="Z3897" i="109"/>
  <c r="AC3896" i="109"/>
  <c r="Z3896" i="109"/>
  <c r="AC3895" i="109"/>
  <c r="Z3895" i="109"/>
  <c r="AC3894" i="109"/>
  <c r="Z3894" i="109"/>
  <c r="AC3893" i="109"/>
  <c r="Z3893" i="109"/>
  <c r="AC3892" i="109"/>
  <c r="Z3892" i="109"/>
  <c r="AC3891" i="109"/>
  <c r="Z3891" i="109"/>
  <c r="AC3890" i="109"/>
  <c r="Z3890" i="109"/>
  <c r="AC3889" i="109"/>
  <c r="Z3889" i="109"/>
  <c r="AC3888" i="109"/>
  <c r="Z3888" i="109"/>
  <c r="AC3887" i="109"/>
  <c r="Z3887" i="109"/>
  <c r="AC3886" i="109"/>
  <c r="Z3886" i="109"/>
  <c r="AC3885" i="109"/>
  <c r="Z3885" i="109"/>
  <c r="AC3884" i="109"/>
  <c r="Z3884" i="109"/>
  <c r="AC3883" i="109"/>
  <c r="Z3883" i="109"/>
  <c r="AC3882" i="109"/>
  <c r="Z3882" i="109"/>
  <c r="AC3881" i="109"/>
  <c r="Z3881" i="109"/>
  <c r="AC3880" i="109"/>
  <c r="Z3880" i="109"/>
  <c r="AC3879" i="109"/>
  <c r="Z3879" i="109"/>
  <c r="AC3878" i="109"/>
  <c r="Z3878" i="109"/>
  <c r="AC3877" i="109"/>
  <c r="Z3877" i="109"/>
  <c r="AC3876" i="109"/>
  <c r="Z3876" i="109"/>
  <c r="AC3875" i="109"/>
  <c r="Z3875" i="109"/>
  <c r="AC3874" i="109"/>
  <c r="Z3874" i="109"/>
  <c r="AC3873" i="109"/>
  <c r="Z3873" i="109"/>
  <c r="AC3872" i="109"/>
  <c r="Z3872" i="109"/>
  <c r="AC3871" i="109"/>
  <c r="Z3871" i="109"/>
  <c r="AC3870" i="109"/>
  <c r="Z3870" i="109"/>
  <c r="AC3869" i="109"/>
  <c r="Z3869" i="109"/>
  <c r="AC3868" i="109"/>
  <c r="Z3868" i="109"/>
  <c r="AC3867" i="109"/>
  <c r="Z3867" i="109"/>
  <c r="AC3866" i="109"/>
  <c r="Z3866" i="109"/>
  <c r="AC3865" i="109"/>
  <c r="Z3865" i="109"/>
  <c r="AC3864" i="109"/>
  <c r="Z3864" i="109"/>
  <c r="AC3863" i="109"/>
  <c r="Z3863" i="109"/>
  <c r="AC3862" i="109"/>
  <c r="Z3862" i="109"/>
  <c r="AC3861" i="109"/>
  <c r="Z3861" i="109"/>
  <c r="AC3860" i="109"/>
  <c r="Z3860" i="109"/>
  <c r="AC3859" i="109"/>
  <c r="Z3859" i="109"/>
  <c r="AC3858" i="109"/>
  <c r="Z3858" i="109"/>
  <c r="AC3857" i="109"/>
  <c r="Z3857" i="109"/>
  <c r="AC3856" i="109"/>
  <c r="Z3856" i="109"/>
  <c r="AC3855" i="109"/>
  <c r="Z3855" i="109"/>
  <c r="AC3854" i="109"/>
  <c r="Z3854" i="109"/>
  <c r="AC3853" i="109"/>
  <c r="Z3853" i="109"/>
  <c r="AC3852" i="109"/>
  <c r="Z3852" i="109"/>
  <c r="AC3851" i="109"/>
  <c r="Z3851" i="109"/>
  <c r="AC3850" i="109"/>
  <c r="Z3850" i="109"/>
  <c r="AC3849" i="109"/>
  <c r="Z3849" i="109"/>
  <c r="AC3848" i="109"/>
  <c r="Z3848" i="109"/>
  <c r="AC3847" i="109"/>
  <c r="Z3847" i="109"/>
  <c r="AC3846" i="109"/>
  <c r="Z3846" i="109"/>
  <c r="AC3845" i="109"/>
  <c r="Z3845" i="109"/>
  <c r="AC3844" i="109"/>
  <c r="Z3844" i="109"/>
  <c r="AC3843" i="109"/>
  <c r="Z3843" i="109"/>
  <c r="AC3842" i="109"/>
  <c r="Z3842" i="109"/>
  <c r="AC3841" i="109"/>
  <c r="Z3841" i="109"/>
  <c r="AC3840" i="109"/>
  <c r="Z3840" i="109"/>
  <c r="AC3839" i="109"/>
  <c r="Z3839" i="109"/>
  <c r="AC3838" i="109"/>
  <c r="Z3838" i="109"/>
  <c r="AC3837" i="109"/>
  <c r="Z3837" i="109"/>
  <c r="AC3836" i="109"/>
  <c r="Z3836" i="109"/>
  <c r="AC3835" i="109"/>
  <c r="Z3835" i="109"/>
  <c r="AC3834" i="109"/>
  <c r="Z3834" i="109"/>
  <c r="AC3833" i="109"/>
  <c r="Z3833" i="109"/>
  <c r="AC3832" i="109"/>
  <c r="Z3832" i="109"/>
  <c r="AC3831" i="109"/>
  <c r="Z3831" i="109"/>
  <c r="AC3830" i="109"/>
  <c r="Z3830" i="109"/>
  <c r="AC3829" i="109"/>
  <c r="Z3829" i="109"/>
  <c r="AC3828" i="109"/>
  <c r="Z3828" i="109"/>
  <c r="AC3827" i="109"/>
  <c r="Z3827" i="109"/>
  <c r="AC3826" i="109"/>
  <c r="Z3826" i="109"/>
  <c r="AC3825" i="109"/>
  <c r="Z3825" i="109"/>
  <c r="AC3824" i="109"/>
  <c r="Z3824" i="109"/>
  <c r="AC3823" i="109"/>
  <c r="Z3823" i="109"/>
  <c r="AC3822" i="109"/>
  <c r="Z3822" i="109"/>
  <c r="AC3821" i="109"/>
  <c r="Z3821" i="109"/>
  <c r="AC3820" i="109"/>
  <c r="Z3820" i="109"/>
  <c r="AC3819" i="109"/>
  <c r="Z3819" i="109"/>
  <c r="AC3818" i="109"/>
  <c r="Z3818" i="109"/>
  <c r="AC3817" i="109"/>
  <c r="Z3817" i="109"/>
  <c r="AC3816" i="109"/>
  <c r="Z3816" i="109"/>
  <c r="AC3815" i="109"/>
  <c r="Z3815" i="109"/>
  <c r="AC3814" i="109"/>
  <c r="Z3814" i="109"/>
  <c r="AC3813" i="109"/>
  <c r="Z3813" i="109"/>
  <c r="AC3812" i="109"/>
  <c r="Z3812" i="109"/>
  <c r="AC3811" i="109"/>
  <c r="Z3811" i="109"/>
  <c r="AC3810" i="109"/>
  <c r="Z3810" i="109"/>
  <c r="AC3809" i="109"/>
  <c r="Z3809" i="109"/>
  <c r="AC3808" i="109"/>
  <c r="Z3808" i="109"/>
  <c r="AC3807" i="109"/>
  <c r="Z3807" i="109"/>
  <c r="AC3806" i="109"/>
  <c r="Z3806" i="109"/>
  <c r="AC3805" i="109"/>
  <c r="Z3805" i="109"/>
  <c r="AC3804" i="109"/>
  <c r="Z3804" i="109"/>
  <c r="AC3803" i="109"/>
  <c r="Z3803" i="109"/>
  <c r="AC3802" i="109"/>
  <c r="Z3802" i="109"/>
  <c r="AC3801" i="109"/>
  <c r="Z3801" i="109"/>
  <c r="AC3800" i="109"/>
  <c r="Z3800" i="109"/>
  <c r="AC3799" i="109"/>
  <c r="Z3799" i="109"/>
  <c r="AC3798" i="109"/>
  <c r="Z3798" i="109"/>
  <c r="AC3797" i="109"/>
  <c r="Z3797" i="109"/>
  <c r="AC3796" i="109"/>
  <c r="Z3796" i="109"/>
  <c r="AC3795" i="109"/>
  <c r="Z3795" i="109"/>
  <c r="AC3794" i="109"/>
  <c r="Z3794" i="109"/>
  <c r="AC3793" i="109"/>
  <c r="Z3793" i="109"/>
  <c r="AC3792" i="109"/>
  <c r="Z3792" i="109"/>
  <c r="AC3791" i="109"/>
  <c r="Z3791" i="109"/>
  <c r="AC3790" i="109"/>
  <c r="Z3790" i="109"/>
  <c r="AC3789" i="109"/>
  <c r="Z3789" i="109"/>
  <c r="AC3788" i="109"/>
  <c r="Z3788" i="109"/>
  <c r="AC3787" i="109"/>
  <c r="Z3787" i="109"/>
  <c r="AC3786" i="109"/>
  <c r="Z3786" i="109"/>
  <c r="AC3785" i="109"/>
  <c r="Z3785" i="109"/>
  <c r="AC3784" i="109"/>
  <c r="Z3784" i="109"/>
  <c r="AC3783" i="109"/>
  <c r="Z3783" i="109"/>
  <c r="AC3782" i="109"/>
  <c r="Z3782" i="109"/>
  <c r="AC3781" i="109"/>
  <c r="Z3781" i="109"/>
  <c r="AC3780" i="109"/>
  <c r="Z3780" i="109"/>
  <c r="AC3779" i="109"/>
  <c r="Z3779" i="109"/>
  <c r="AC3778" i="109"/>
  <c r="Z3778" i="109"/>
  <c r="AC3777" i="109"/>
  <c r="Z3777" i="109"/>
  <c r="AC3776" i="109"/>
  <c r="Z3776" i="109"/>
  <c r="AC3775" i="109"/>
  <c r="Z3775" i="109"/>
  <c r="AC3774" i="109"/>
  <c r="Z3774" i="109"/>
  <c r="AC3773" i="109"/>
  <c r="Z3773" i="109"/>
  <c r="AC3772" i="109"/>
  <c r="Z3772" i="109"/>
  <c r="AC3771" i="109"/>
  <c r="Z3771" i="109"/>
  <c r="AC3770" i="109"/>
  <c r="Z3770" i="109"/>
  <c r="AC3769" i="109"/>
  <c r="Z3769" i="109"/>
  <c r="AC3768" i="109"/>
  <c r="Z3768" i="109"/>
  <c r="AC3767" i="109"/>
  <c r="Z3767" i="109"/>
  <c r="AC3766" i="109"/>
  <c r="Z3766" i="109"/>
  <c r="AC3765" i="109"/>
  <c r="Z3765" i="109"/>
  <c r="AC3764" i="109"/>
  <c r="Z3764" i="109"/>
  <c r="AC3763" i="109"/>
  <c r="Z3763" i="109"/>
  <c r="AC3762" i="109"/>
  <c r="Z3762" i="109"/>
  <c r="AC3761" i="109"/>
  <c r="Z3761" i="109"/>
  <c r="AC3760" i="109"/>
  <c r="Z3760" i="109"/>
  <c r="AC3759" i="109"/>
  <c r="Z3759" i="109"/>
  <c r="AC3758" i="109"/>
  <c r="Z3758" i="109"/>
  <c r="AC3757" i="109"/>
  <c r="Z3757" i="109"/>
  <c r="AC3756" i="109"/>
  <c r="Z3756" i="109"/>
  <c r="AC3755" i="109"/>
  <c r="Z3755" i="109"/>
  <c r="AC3754" i="109"/>
  <c r="Z3754" i="109"/>
  <c r="AC3753" i="109"/>
  <c r="Z3753" i="109"/>
  <c r="AC3752" i="109"/>
  <c r="Z3752" i="109"/>
  <c r="AC3751" i="109"/>
  <c r="Z3751" i="109"/>
  <c r="AC3750" i="109"/>
  <c r="Z3750" i="109"/>
  <c r="AC3749" i="109"/>
  <c r="Z3749" i="109"/>
  <c r="AC3748" i="109"/>
  <c r="Z3748" i="109"/>
  <c r="AC3747" i="109"/>
  <c r="Z3747" i="109"/>
  <c r="AC3746" i="109"/>
  <c r="Z3746" i="109"/>
  <c r="AC3745" i="109"/>
  <c r="Z3745" i="109"/>
  <c r="AC3744" i="109"/>
  <c r="Z3744" i="109"/>
  <c r="AC3743" i="109"/>
  <c r="Z3743" i="109"/>
  <c r="AC3742" i="109"/>
  <c r="Z3742" i="109"/>
  <c r="AC3741" i="109"/>
  <c r="Z3741" i="109"/>
  <c r="AC3740" i="109"/>
  <c r="Z3740" i="109"/>
  <c r="AC3739" i="109"/>
  <c r="Z3739" i="109"/>
  <c r="AC3738" i="109"/>
  <c r="Z3738" i="109"/>
  <c r="AC3737" i="109"/>
  <c r="Z3737" i="109"/>
  <c r="AC3736" i="109"/>
  <c r="Z3736" i="109"/>
  <c r="AC3735" i="109"/>
  <c r="Z3735" i="109"/>
  <c r="AC3734" i="109"/>
  <c r="Z3734" i="109"/>
  <c r="AC3733" i="109"/>
  <c r="Z3733" i="109"/>
  <c r="AC3732" i="109"/>
  <c r="Z3732" i="109"/>
  <c r="AC3731" i="109"/>
  <c r="Z3731" i="109"/>
  <c r="AC3730" i="109"/>
  <c r="Z3730" i="109"/>
  <c r="AC3729" i="109"/>
  <c r="Z3729" i="109"/>
  <c r="AC3728" i="109"/>
  <c r="Z3728" i="109"/>
  <c r="AC3727" i="109"/>
  <c r="Z3727" i="109"/>
  <c r="AC3726" i="109"/>
  <c r="Z3726" i="109"/>
  <c r="AC3725" i="109"/>
  <c r="Z3725" i="109"/>
  <c r="AC3724" i="109"/>
  <c r="Z3724" i="109"/>
  <c r="AC3723" i="109"/>
  <c r="Z3723" i="109"/>
  <c r="AC3722" i="109"/>
  <c r="Z3722" i="109"/>
  <c r="AC3721" i="109"/>
  <c r="Z3721" i="109"/>
  <c r="AC3720" i="109"/>
  <c r="Z3720" i="109"/>
  <c r="AC3719" i="109"/>
  <c r="Z3719" i="109"/>
  <c r="AC3718" i="109"/>
  <c r="Z3718" i="109"/>
  <c r="AC3717" i="109"/>
  <c r="Z3717" i="109"/>
  <c r="AC3716" i="109"/>
  <c r="Z3716" i="109"/>
  <c r="AC3715" i="109"/>
  <c r="Z3715" i="109"/>
  <c r="AC3714" i="109"/>
  <c r="Z3714" i="109"/>
  <c r="AC3713" i="109"/>
  <c r="Z3713" i="109"/>
  <c r="AC3712" i="109"/>
  <c r="Z3712" i="109"/>
  <c r="AC3711" i="109"/>
  <c r="Z3711" i="109"/>
  <c r="AC3710" i="109"/>
  <c r="Z3710" i="109"/>
  <c r="AC3709" i="109"/>
  <c r="Z3709" i="109"/>
  <c r="AC3708" i="109"/>
  <c r="Z3708" i="109"/>
  <c r="AC3707" i="109"/>
  <c r="Z3707" i="109"/>
  <c r="AC3706" i="109"/>
  <c r="Z3706" i="109"/>
  <c r="AC3705" i="109"/>
  <c r="Z3705" i="109"/>
  <c r="AC3704" i="109"/>
  <c r="Z3704" i="109"/>
  <c r="AC3703" i="109"/>
  <c r="Z3703" i="109"/>
  <c r="AC3702" i="109"/>
  <c r="Z3702" i="109"/>
  <c r="AC3701" i="109"/>
  <c r="Z3701" i="109"/>
  <c r="AC3700" i="109"/>
  <c r="Z3700" i="109"/>
  <c r="AC3699" i="109"/>
  <c r="Z3699" i="109"/>
  <c r="AC3698" i="109"/>
  <c r="Z3698" i="109"/>
  <c r="AC3697" i="109"/>
  <c r="Z3697" i="109"/>
  <c r="AC3696" i="109"/>
  <c r="Z3696" i="109"/>
  <c r="AC3695" i="109"/>
  <c r="Z3695" i="109"/>
  <c r="AC3694" i="109"/>
  <c r="Z3694" i="109"/>
  <c r="AC3693" i="109"/>
  <c r="Z3693" i="109"/>
  <c r="AC3692" i="109"/>
  <c r="Z3692" i="109"/>
  <c r="AC3691" i="109"/>
  <c r="Z3691" i="109"/>
  <c r="AC3690" i="109"/>
  <c r="Z3690" i="109"/>
  <c r="AC3689" i="109"/>
  <c r="Z3689" i="109"/>
  <c r="AC3688" i="109"/>
  <c r="Z3688" i="109"/>
  <c r="AC3687" i="109"/>
  <c r="Z3687" i="109"/>
  <c r="AC3686" i="109"/>
  <c r="Z3686" i="109"/>
  <c r="AC3685" i="109"/>
  <c r="Z3685" i="109"/>
  <c r="AC3684" i="109"/>
  <c r="Z3684" i="109"/>
  <c r="AC3683" i="109"/>
  <c r="Z3683" i="109"/>
  <c r="AC3682" i="109"/>
  <c r="Z3682" i="109"/>
  <c r="AC3681" i="109"/>
  <c r="Z3681" i="109"/>
  <c r="AC3680" i="109"/>
  <c r="Z3680" i="109"/>
  <c r="AC3679" i="109"/>
  <c r="Z3679" i="109"/>
  <c r="AC3678" i="109"/>
  <c r="Z3678" i="109"/>
  <c r="AC3677" i="109"/>
  <c r="Z3677" i="109"/>
  <c r="AC3676" i="109"/>
  <c r="Z3676" i="109"/>
  <c r="AC3675" i="109"/>
  <c r="Z3675" i="109"/>
  <c r="AC3674" i="109"/>
  <c r="Z3674" i="109"/>
  <c r="AC3673" i="109"/>
  <c r="Z3673" i="109"/>
  <c r="AC3672" i="109"/>
  <c r="Z3672" i="109"/>
  <c r="AC3671" i="109"/>
  <c r="Z3671" i="109"/>
  <c r="AC3670" i="109"/>
  <c r="Z3670" i="109"/>
  <c r="AC3669" i="109"/>
  <c r="Z3669" i="109"/>
  <c r="AC3668" i="109"/>
  <c r="Z3668" i="109"/>
  <c r="AC3667" i="109"/>
  <c r="Z3667" i="109"/>
  <c r="AC3666" i="109"/>
  <c r="Z3666" i="109"/>
  <c r="AC3665" i="109"/>
  <c r="Z3665" i="109"/>
  <c r="AC3664" i="109"/>
  <c r="Z3664" i="109"/>
  <c r="AC3663" i="109"/>
  <c r="Z3663" i="109"/>
  <c r="AC3662" i="109"/>
  <c r="Z3662" i="109"/>
  <c r="AC3661" i="109"/>
  <c r="Z3661" i="109"/>
  <c r="AC3660" i="109"/>
  <c r="Z3660" i="109"/>
  <c r="AC3659" i="109"/>
  <c r="Z3659" i="109"/>
  <c r="AC3658" i="109"/>
  <c r="Z3658" i="109"/>
  <c r="AC3657" i="109"/>
  <c r="Z3657" i="109"/>
  <c r="AC3656" i="109"/>
  <c r="Z3656" i="109"/>
  <c r="AC3655" i="109"/>
  <c r="Z3655" i="109"/>
  <c r="AC3654" i="109"/>
  <c r="Z3654" i="109"/>
  <c r="AC3653" i="109"/>
  <c r="Z3653" i="109"/>
  <c r="AC3652" i="109"/>
  <c r="Z3652" i="109"/>
  <c r="AC3651" i="109"/>
  <c r="Y3651" i="109"/>
  <c r="X3651" i="109"/>
  <c r="W3651" i="109"/>
  <c r="V3651" i="109"/>
  <c r="U3651" i="109"/>
  <c r="T3651" i="109"/>
  <c r="S3651" i="109"/>
  <c r="R3651" i="109"/>
  <c r="Q3651" i="109"/>
  <c r="P3651" i="109"/>
  <c r="O3651" i="109"/>
  <c r="N3651" i="109"/>
  <c r="AC3650" i="109"/>
  <c r="Y3650" i="109"/>
  <c r="X3650" i="109"/>
  <c r="W3650" i="109"/>
  <c r="V3650" i="109"/>
  <c r="U3650" i="109"/>
  <c r="T3650" i="109"/>
  <c r="S3650" i="109"/>
  <c r="R3650" i="109"/>
  <c r="Q3650" i="109"/>
  <c r="P3650" i="109"/>
  <c r="O3650" i="109"/>
  <c r="N3650" i="109"/>
  <c r="AC3649" i="109"/>
  <c r="Y3649" i="109"/>
  <c r="X3649" i="109"/>
  <c r="W3649" i="109"/>
  <c r="V3649" i="109"/>
  <c r="U3649" i="109"/>
  <c r="T3649" i="109"/>
  <c r="S3649" i="109"/>
  <c r="R3649" i="109"/>
  <c r="Q3649" i="109"/>
  <c r="P3649" i="109"/>
  <c r="O3649" i="109"/>
  <c r="N3649" i="109"/>
  <c r="AC3648" i="109"/>
  <c r="Y3648" i="109"/>
  <c r="X3648" i="109"/>
  <c r="W3648" i="109"/>
  <c r="V3648" i="109"/>
  <c r="U3648" i="109"/>
  <c r="T3648" i="109"/>
  <c r="S3648" i="109"/>
  <c r="R3648" i="109"/>
  <c r="Q3648" i="109"/>
  <c r="P3648" i="109"/>
  <c r="O3648" i="109"/>
  <c r="N3648" i="109"/>
  <c r="AC3647" i="109"/>
  <c r="Y3647" i="109"/>
  <c r="X3647" i="109"/>
  <c r="W3647" i="109"/>
  <c r="V3647" i="109"/>
  <c r="U3647" i="109"/>
  <c r="T3647" i="109"/>
  <c r="S3647" i="109"/>
  <c r="R3647" i="109"/>
  <c r="Q3647" i="109"/>
  <c r="P3647" i="109"/>
  <c r="O3647" i="109"/>
  <c r="N3647" i="109"/>
  <c r="AC3646" i="109"/>
  <c r="Y3646" i="109"/>
  <c r="X3646" i="109"/>
  <c r="W3646" i="109"/>
  <c r="V3646" i="109"/>
  <c r="U3646" i="109"/>
  <c r="T3646" i="109"/>
  <c r="S3646" i="109"/>
  <c r="R3646" i="109"/>
  <c r="Q3646" i="109"/>
  <c r="P3646" i="109"/>
  <c r="O3646" i="109"/>
  <c r="N3646" i="109"/>
  <c r="AC3645" i="109"/>
  <c r="Y3645" i="109"/>
  <c r="X3645" i="109"/>
  <c r="W3645" i="109"/>
  <c r="V3645" i="109"/>
  <c r="U3645" i="109"/>
  <c r="T3645" i="109"/>
  <c r="S3645" i="109"/>
  <c r="R3645" i="109"/>
  <c r="Q3645" i="109"/>
  <c r="P3645" i="109"/>
  <c r="O3645" i="109"/>
  <c r="N3645" i="109"/>
  <c r="AC3644" i="109"/>
  <c r="Y3644" i="109"/>
  <c r="X3644" i="109"/>
  <c r="W3644" i="109"/>
  <c r="V3644" i="109"/>
  <c r="U3644" i="109"/>
  <c r="T3644" i="109"/>
  <c r="S3644" i="109"/>
  <c r="R3644" i="109"/>
  <c r="Q3644" i="109"/>
  <c r="P3644" i="109"/>
  <c r="O3644" i="109"/>
  <c r="N3644" i="109"/>
  <c r="AC3643" i="109"/>
  <c r="Y3643" i="109"/>
  <c r="X3643" i="109"/>
  <c r="W3643" i="109"/>
  <c r="V3643" i="109"/>
  <c r="U3643" i="109"/>
  <c r="T3643" i="109"/>
  <c r="S3643" i="109"/>
  <c r="R3643" i="109"/>
  <c r="Q3643" i="109"/>
  <c r="P3643" i="109"/>
  <c r="O3643" i="109"/>
  <c r="N3643" i="109"/>
  <c r="AC3642" i="109"/>
  <c r="Y3642" i="109"/>
  <c r="X3642" i="109"/>
  <c r="W3642" i="109"/>
  <c r="V3642" i="109"/>
  <c r="U3642" i="109"/>
  <c r="T3642" i="109"/>
  <c r="S3642" i="109"/>
  <c r="R3642" i="109"/>
  <c r="Q3642" i="109"/>
  <c r="P3642" i="109"/>
  <c r="O3642" i="109"/>
  <c r="N3642" i="109"/>
  <c r="AC3641" i="109"/>
  <c r="Y3641" i="109"/>
  <c r="X3641" i="109"/>
  <c r="W3641" i="109"/>
  <c r="V3641" i="109"/>
  <c r="U3641" i="109"/>
  <c r="T3641" i="109"/>
  <c r="S3641" i="109"/>
  <c r="R3641" i="109"/>
  <c r="Q3641" i="109"/>
  <c r="P3641" i="109"/>
  <c r="O3641" i="109"/>
  <c r="N3641" i="109"/>
  <c r="AC3640" i="109"/>
  <c r="Y3640" i="109"/>
  <c r="X3640" i="109"/>
  <c r="W3640" i="109"/>
  <c r="V3640" i="109"/>
  <c r="U3640" i="109"/>
  <c r="T3640" i="109"/>
  <c r="S3640" i="109"/>
  <c r="R3640" i="109"/>
  <c r="Q3640" i="109"/>
  <c r="P3640" i="109"/>
  <c r="O3640" i="109"/>
  <c r="N3640" i="109"/>
  <c r="AC3639" i="109"/>
  <c r="Y3639" i="109"/>
  <c r="X3639" i="109"/>
  <c r="W3639" i="109"/>
  <c r="V3639" i="109"/>
  <c r="U3639" i="109"/>
  <c r="T3639" i="109"/>
  <c r="S3639" i="109"/>
  <c r="R3639" i="109"/>
  <c r="Q3639" i="109"/>
  <c r="P3639" i="109"/>
  <c r="O3639" i="109"/>
  <c r="N3639" i="109"/>
  <c r="AC3638" i="109"/>
  <c r="Y3638" i="109"/>
  <c r="X3638" i="109"/>
  <c r="W3638" i="109"/>
  <c r="V3638" i="109"/>
  <c r="U3638" i="109"/>
  <c r="T3638" i="109"/>
  <c r="S3638" i="109"/>
  <c r="R3638" i="109"/>
  <c r="Q3638" i="109"/>
  <c r="P3638" i="109"/>
  <c r="O3638" i="109"/>
  <c r="N3638" i="109"/>
  <c r="AC3637" i="109"/>
  <c r="Y3637" i="109"/>
  <c r="X3637" i="109"/>
  <c r="W3637" i="109"/>
  <c r="V3637" i="109"/>
  <c r="U3637" i="109"/>
  <c r="T3637" i="109"/>
  <c r="S3637" i="109"/>
  <c r="R3637" i="109"/>
  <c r="Q3637" i="109"/>
  <c r="P3637" i="109"/>
  <c r="O3637" i="109"/>
  <c r="N3637" i="109"/>
  <c r="AC3636" i="109"/>
  <c r="Y3636" i="109"/>
  <c r="X3636" i="109"/>
  <c r="W3636" i="109"/>
  <c r="V3636" i="109"/>
  <c r="U3636" i="109"/>
  <c r="T3636" i="109"/>
  <c r="S3636" i="109"/>
  <c r="R3636" i="109"/>
  <c r="Q3636" i="109"/>
  <c r="P3636" i="109"/>
  <c r="O3636" i="109"/>
  <c r="N3636" i="109"/>
  <c r="AC3635" i="109"/>
  <c r="Y3635" i="109"/>
  <c r="X3635" i="109"/>
  <c r="W3635" i="109"/>
  <c r="V3635" i="109"/>
  <c r="U3635" i="109"/>
  <c r="T3635" i="109"/>
  <c r="S3635" i="109"/>
  <c r="R3635" i="109"/>
  <c r="Q3635" i="109"/>
  <c r="P3635" i="109"/>
  <c r="O3635" i="109"/>
  <c r="N3635" i="109"/>
  <c r="AC3634" i="109"/>
  <c r="Y3634" i="109"/>
  <c r="X3634" i="109"/>
  <c r="W3634" i="109"/>
  <c r="V3634" i="109"/>
  <c r="U3634" i="109"/>
  <c r="T3634" i="109"/>
  <c r="S3634" i="109"/>
  <c r="R3634" i="109"/>
  <c r="Q3634" i="109"/>
  <c r="P3634" i="109"/>
  <c r="O3634" i="109"/>
  <c r="N3634" i="109"/>
  <c r="AC3633" i="109"/>
  <c r="Y3633" i="109"/>
  <c r="X3633" i="109"/>
  <c r="W3633" i="109"/>
  <c r="V3633" i="109"/>
  <c r="U3633" i="109"/>
  <c r="T3633" i="109"/>
  <c r="S3633" i="109"/>
  <c r="R3633" i="109"/>
  <c r="Q3633" i="109"/>
  <c r="P3633" i="109"/>
  <c r="O3633" i="109"/>
  <c r="N3633" i="109"/>
  <c r="AC3632" i="109"/>
  <c r="Y3632" i="109"/>
  <c r="X3632" i="109"/>
  <c r="W3632" i="109"/>
  <c r="V3632" i="109"/>
  <c r="U3632" i="109"/>
  <c r="T3632" i="109"/>
  <c r="S3632" i="109"/>
  <c r="R3632" i="109"/>
  <c r="Q3632" i="109"/>
  <c r="P3632" i="109"/>
  <c r="O3632" i="109"/>
  <c r="N3632" i="109"/>
  <c r="AC3631" i="109"/>
  <c r="Y3631" i="109"/>
  <c r="X3631" i="109"/>
  <c r="W3631" i="109"/>
  <c r="V3631" i="109"/>
  <c r="U3631" i="109"/>
  <c r="T3631" i="109"/>
  <c r="S3631" i="109"/>
  <c r="R3631" i="109"/>
  <c r="Q3631" i="109"/>
  <c r="P3631" i="109"/>
  <c r="O3631" i="109"/>
  <c r="N3631" i="109"/>
  <c r="AC3630" i="109"/>
  <c r="Y3630" i="109"/>
  <c r="X3630" i="109"/>
  <c r="W3630" i="109"/>
  <c r="V3630" i="109"/>
  <c r="U3630" i="109"/>
  <c r="T3630" i="109"/>
  <c r="S3630" i="109"/>
  <c r="R3630" i="109"/>
  <c r="Q3630" i="109"/>
  <c r="P3630" i="109"/>
  <c r="O3630" i="109"/>
  <c r="N3630" i="109"/>
  <c r="AC3629" i="109"/>
  <c r="Y3629" i="109"/>
  <c r="X3629" i="109"/>
  <c r="W3629" i="109"/>
  <c r="V3629" i="109"/>
  <c r="U3629" i="109"/>
  <c r="T3629" i="109"/>
  <c r="S3629" i="109"/>
  <c r="R3629" i="109"/>
  <c r="Q3629" i="109"/>
  <c r="P3629" i="109"/>
  <c r="O3629" i="109"/>
  <c r="N3629" i="109"/>
  <c r="AC3628" i="109"/>
  <c r="Y3628" i="109"/>
  <c r="X3628" i="109"/>
  <c r="W3628" i="109"/>
  <c r="V3628" i="109"/>
  <c r="U3628" i="109"/>
  <c r="T3628" i="109"/>
  <c r="S3628" i="109"/>
  <c r="R3628" i="109"/>
  <c r="Q3628" i="109"/>
  <c r="P3628" i="109"/>
  <c r="O3628" i="109"/>
  <c r="N3628" i="109"/>
  <c r="AC3627" i="109"/>
  <c r="Y3627" i="109"/>
  <c r="X3627" i="109"/>
  <c r="W3627" i="109"/>
  <c r="V3627" i="109"/>
  <c r="U3627" i="109"/>
  <c r="T3627" i="109"/>
  <c r="S3627" i="109"/>
  <c r="R3627" i="109"/>
  <c r="Q3627" i="109"/>
  <c r="P3627" i="109"/>
  <c r="O3627" i="109"/>
  <c r="N3627" i="109"/>
  <c r="AC3626" i="109"/>
  <c r="Y3626" i="109"/>
  <c r="X3626" i="109"/>
  <c r="W3626" i="109"/>
  <c r="V3626" i="109"/>
  <c r="U3626" i="109"/>
  <c r="T3626" i="109"/>
  <c r="S3626" i="109"/>
  <c r="R3626" i="109"/>
  <c r="Q3626" i="109"/>
  <c r="P3626" i="109"/>
  <c r="O3626" i="109"/>
  <c r="N3626" i="109"/>
  <c r="AC3625" i="109"/>
  <c r="Y3625" i="109"/>
  <c r="X3625" i="109"/>
  <c r="W3625" i="109"/>
  <c r="V3625" i="109"/>
  <c r="U3625" i="109"/>
  <c r="T3625" i="109"/>
  <c r="S3625" i="109"/>
  <c r="R3625" i="109"/>
  <c r="Q3625" i="109"/>
  <c r="P3625" i="109"/>
  <c r="O3625" i="109"/>
  <c r="N3625" i="109"/>
  <c r="AC3624" i="109"/>
  <c r="Y3624" i="109"/>
  <c r="X3624" i="109"/>
  <c r="W3624" i="109"/>
  <c r="V3624" i="109"/>
  <c r="U3624" i="109"/>
  <c r="T3624" i="109"/>
  <c r="S3624" i="109"/>
  <c r="R3624" i="109"/>
  <c r="Q3624" i="109"/>
  <c r="P3624" i="109"/>
  <c r="O3624" i="109"/>
  <c r="N3624" i="109"/>
  <c r="AC3623" i="109"/>
  <c r="Y3623" i="109"/>
  <c r="X3623" i="109"/>
  <c r="W3623" i="109"/>
  <c r="V3623" i="109"/>
  <c r="U3623" i="109"/>
  <c r="T3623" i="109"/>
  <c r="S3623" i="109"/>
  <c r="R3623" i="109"/>
  <c r="Q3623" i="109"/>
  <c r="P3623" i="109"/>
  <c r="O3623" i="109"/>
  <c r="N3623" i="109"/>
  <c r="AC3622" i="109"/>
  <c r="Y3622" i="109"/>
  <c r="X3622" i="109"/>
  <c r="W3622" i="109"/>
  <c r="V3622" i="109"/>
  <c r="U3622" i="109"/>
  <c r="T3622" i="109"/>
  <c r="S3622" i="109"/>
  <c r="R3622" i="109"/>
  <c r="Q3622" i="109"/>
  <c r="P3622" i="109"/>
  <c r="O3622" i="109"/>
  <c r="N3622" i="109"/>
  <c r="AC3621" i="109"/>
  <c r="Y3621" i="109"/>
  <c r="X3621" i="109"/>
  <c r="W3621" i="109"/>
  <c r="V3621" i="109"/>
  <c r="U3621" i="109"/>
  <c r="T3621" i="109"/>
  <c r="S3621" i="109"/>
  <c r="R3621" i="109"/>
  <c r="Q3621" i="109"/>
  <c r="P3621" i="109"/>
  <c r="O3621" i="109"/>
  <c r="N3621" i="109"/>
  <c r="AC3620" i="109"/>
  <c r="Y3620" i="109"/>
  <c r="X3620" i="109"/>
  <c r="W3620" i="109"/>
  <c r="V3620" i="109"/>
  <c r="U3620" i="109"/>
  <c r="T3620" i="109"/>
  <c r="S3620" i="109"/>
  <c r="R3620" i="109"/>
  <c r="Q3620" i="109"/>
  <c r="P3620" i="109"/>
  <c r="O3620" i="109"/>
  <c r="N3620" i="109"/>
  <c r="AC3619" i="109"/>
  <c r="Y3619" i="109"/>
  <c r="X3619" i="109"/>
  <c r="W3619" i="109"/>
  <c r="V3619" i="109"/>
  <c r="U3619" i="109"/>
  <c r="T3619" i="109"/>
  <c r="S3619" i="109"/>
  <c r="R3619" i="109"/>
  <c r="Q3619" i="109"/>
  <c r="P3619" i="109"/>
  <c r="O3619" i="109"/>
  <c r="N3619" i="109"/>
  <c r="AC3618" i="109"/>
  <c r="Y3618" i="109"/>
  <c r="X3618" i="109"/>
  <c r="W3618" i="109"/>
  <c r="V3618" i="109"/>
  <c r="U3618" i="109"/>
  <c r="T3618" i="109"/>
  <c r="S3618" i="109"/>
  <c r="R3618" i="109"/>
  <c r="Q3618" i="109"/>
  <c r="P3618" i="109"/>
  <c r="O3618" i="109"/>
  <c r="N3618" i="109"/>
  <c r="AC3617" i="109"/>
  <c r="Y3617" i="109"/>
  <c r="X3617" i="109"/>
  <c r="W3617" i="109"/>
  <c r="V3617" i="109"/>
  <c r="U3617" i="109"/>
  <c r="T3617" i="109"/>
  <c r="S3617" i="109"/>
  <c r="R3617" i="109"/>
  <c r="Q3617" i="109"/>
  <c r="P3617" i="109"/>
  <c r="O3617" i="109"/>
  <c r="N3617" i="109"/>
  <c r="AC3616" i="109"/>
  <c r="Y3616" i="109"/>
  <c r="X3616" i="109"/>
  <c r="W3616" i="109"/>
  <c r="V3616" i="109"/>
  <c r="U3616" i="109"/>
  <c r="T3616" i="109"/>
  <c r="S3616" i="109"/>
  <c r="R3616" i="109"/>
  <c r="Q3616" i="109"/>
  <c r="P3616" i="109"/>
  <c r="O3616" i="109"/>
  <c r="N3616" i="109"/>
  <c r="AC3615" i="109"/>
  <c r="Y3615" i="109"/>
  <c r="X3615" i="109"/>
  <c r="W3615" i="109"/>
  <c r="V3615" i="109"/>
  <c r="U3615" i="109"/>
  <c r="T3615" i="109"/>
  <c r="S3615" i="109"/>
  <c r="R3615" i="109"/>
  <c r="Q3615" i="109"/>
  <c r="P3615" i="109"/>
  <c r="O3615" i="109"/>
  <c r="N3615" i="109"/>
  <c r="AC3614" i="109"/>
  <c r="Y3614" i="109"/>
  <c r="X3614" i="109"/>
  <c r="W3614" i="109"/>
  <c r="V3614" i="109"/>
  <c r="U3614" i="109"/>
  <c r="T3614" i="109"/>
  <c r="S3614" i="109"/>
  <c r="R3614" i="109"/>
  <c r="Q3614" i="109"/>
  <c r="P3614" i="109"/>
  <c r="O3614" i="109"/>
  <c r="N3614" i="109"/>
  <c r="AC3613" i="109"/>
  <c r="Y3613" i="109"/>
  <c r="X3613" i="109"/>
  <c r="W3613" i="109"/>
  <c r="V3613" i="109"/>
  <c r="U3613" i="109"/>
  <c r="T3613" i="109"/>
  <c r="S3613" i="109"/>
  <c r="R3613" i="109"/>
  <c r="Q3613" i="109"/>
  <c r="P3613" i="109"/>
  <c r="O3613" i="109"/>
  <c r="N3613" i="109"/>
  <c r="AC3612" i="109"/>
  <c r="Y3612" i="109"/>
  <c r="X3612" i="109"/>
  <c r="W3612" i="109"/>
  <c r="V3612" i="109"/>
  <c r="U3612" i="109"/>
  <c r="T3612" i="109"/>
  <c r="S3612" i="109"/>
  <c r="R3612" i="109"/>
  <c r="Q3612" i="109"/>
  <c r="P3612" i="109"/>
  <c r="O3612" i="109"/>
  <c r="N3612" i="109"/>
  <c r="AC3611" i="109"/>
  <c r="Y3611" i="109"/>
  <c r="X3611" i="109"/>
  <c r="W3611" i="109"/>
  <c r="V3611" i="109"/>
  <c r="U3611" i="109"/>
  <c r="T3611" i="109"/>
  <c r="S3611" i="109"/>
  <c r="R3611" i="109"/>
  <c r="Q3611" i="109"/>
  <c r="P3611" i="109"/>
  <c r="O3611" i="109"/>
  <c r="N3611" i="109"/>
  <c r="AC3610" i="109"/>
  <c r="Y3610" i="109"/>
  <c r="X3610" i="109"/>
  <c r="W3610" i="109"/>
  <c r="V3610" i="109"/>
  <c r="U3610" i="109"/>
  <c r="T3610" i="109"/>
  <c r="S3610" i="109"/>
  <c r="R3610" i="109"/>
  <c r="Q3610" i="109"/>
  <c r="P3610" i="109"/>
  <c r="O3610" i="109"/>
  <c r="N3610" i="109"/>
  <c r="AC3609" i="109"/>
  <c r="Y3609" i="109"/>
  <c r="X3609" i="109"/>
  <c r="W3609" i="109"/>
  <c r="V3609" i="109"/>
  <c r="U3609" i="109"/>
  <c r="T3609" i="109"/>
  <c r="S3609" i="109"/>
  <c r="R3609" i="109"/>
  <c r="Q3609" i="109"/>
  <c r="P3609" i="109"/>
  <c r="O3609" i="109"/>
  <c r="N3609" i="109"/>
  <c r="AC3608" i="109"/>
  <c r="Y3608" i="109"/>
  <c r="X3608" i="109"/>
  <c r="W3608" i="109"/>
  <c r="V3608" i="109"/>
  <c r="U3608" i="109"/>
  <c r="T3608" i="109"/>
  <c r="S3608" i="109"/>
  <c r="R3608" i="109"/>
  <c r="Q3608" i="109"/>
  <c r="P3608" i="109"/>
  <c r="O3608" i="109"/>
  <c r="N3608" i="109"/>
  <c r="AC3607" i="109"/>
  <c r="Y3607" i="109"/>
  <c r="X3607" i="109"/>
  <c r="W3607" i="109"/>
  <c r="V3607" i="109"/>
  <c r="U3607" i="109"/>
  <c r="T3607" i="109"/>
  <c r="S3607" i="109"/>
  <c r="R3607" i="109"/>
  <c r="Q3607" i="109"/>
  <c r="P3607" i="109"/>
  <c r="O3607" i="109"/>
  <c r="N3607" i="109"/>
  <c r="AC3606" i="109"/>
  <c r="Y3606" i="109"/>
  <c r="X3606" i="109"/>
  <c r="W3606" i="109"/>
  <c r="V3606" i="109"/>
  <c r="U3606" i="109"/>
  <c r="T3606" i="109"/>
  <c r="S3606" i="109"/>
  <c r="R3606" i="109"/>
  <c r="Q3606" i="109"/>
  <c r="P3606" i="109"/>
  <c r="O3606" i="109"/>
  <c r="N3606" i="109"/>
  <c r="AC3605" i="109"/>
  <c r="Y3605" i="109"/>
  <c r="X3605" i="109"/>
  <c r="W3605" i="109"/>
  <c r="V3605" i="109"/>
  <c r="U3605" i="109"/>
  <c r="T3605" i="109"/>
  <c r="S3605" i="109"/>
  <c r="R3605" i="109"/>
  <c r="Q3605" i="109"/>
  <c r="P3605" i="109"/>
  <c r="O3605" i="109"/>
  <c r="N3605" i="109"/>
  <c r="AC3604" i="109"/>
  <c r="Y3604" i="109"/>
  <c r="X3604" i="109"/>
  <c r="W3604" i="109"/>
  <c r="V3604" i="109"/>
  <c r="U3604" i="109"/>
  <c r="T3604" i="109"/>
  <c r="S3604" i="109"/>
  <c r="R3604" i="109"/>
  <c r="Q3604" i="109"/>
  <c r="P3604" i="109"/>
  <c r="O3604" i="109"/>
  <c r="N3604" i="109"/>
  <c r="AC3603" i="109"/>
  <c r="Y3603" i="109"/>
  <c r="X3603" i="109"/>
  <c r="W3603" i="109"/>
  <c r="V3603" i="109"/>
  <c r="U3603" i="109"/>
  <c r="T3603" i="109"/>
  <c r="S3603" i="109"/>
  <c r="R3603" i="109"/>
  <c r="Q3603" i="109"/>
  <c r="P3603" i="109"/>
  <c r="O3603" i="109"/>
  <c r="N3603" i="109"/>
  <c r="AC3602" i="109"/>
  <c r="Y3602" i="109"/>
  <c r="X3602" i="109"/>
  <c r="W3602" i="109"/>
  <c r="V3602" i="109"/>
  <c r="U3602" i="109"/>
  <c r="T3602" i="109"/>
  <c r="S3602" i="109"/>
  <c r="R3602" i="109"/>
  <c r="Q3602" i="109"/>
  <c r="P3602" i="109"/>
  <c r="O3602" i="109"/>
  <c r="N3602" i="109"/>
  <c r="AC3601" i="109"/>
  <c r="Y3601" i="109"/>
  <c r="X3601" i="109"/>
  <c r="W3601" i="109"/>
  <c r="V3601" i="109"/>
  <c r="U3601" i="109"/>
  <c r="T3601" i="109"/>
  <c r="S3601" i="109"/>
  <c r="R3601" i="109"/>
  <c r="Q3601" i="109"/>
  <c r="P3601" i="109"/>
  <c r="O3601" i="109"/>
  <c r="N3601" i="109"/>
  <c r="AC3600" i="109"/>
  <c r="Y3600" i="109"/>
  <c r="X3600" i="109"/>
  <c r="W3600" i="109"/>
  <c r="V3600" i="109"/>
  <c r="U3600" i="109"/>
  <c r="T3600" i="109"/>
  <c r="S3600" i="109"/>
  <c r="R3600" i="109"/>
  <c r="Q3600" i="109"/>
  <c r="P3600" i="109"/>
  <c r="O3600" i="109"/>
  <c r="N3600" i="109"/>
  <c r="AC3599" i="109"/>
  <c r="Y3599" i="109"/>
  <c r="X3599" i="109"/>
  <c r="W3599" i="109"/>
  <c r="V3599" i="109"/>
  <c r="U3599" i="109"/>
  <c r="T3599" i="109"/>
  <c r="S3599" i="109"/>
  <c r="R3599" i="109"/>
  <c r="Q3599" i="109"/>
  <c r="P3599" i="109"/>
  <c r="O3599" i="109"/>
  <c r="N3599" i="109"/>
  <c r="AC3598" i="109"/>
  <c r="Y3598" i="109"/>
  <c r="X3598" i="109"/>
  <c r="W3598" i="109"/>
  <c r="V3598" i="109"/>
  <c r="U3598" i="109"/>
  <c r="T3598" i="109"/>
  <c r="S3598" i="109"/>
  <c r="R3598" i="109"/>
  <c r="Q3598" i="109"/>
  <c r="P3598" i="109"/>
  <c r="O3598" i="109"/>
  <c r="N3598" i="109"/>
  <c r="AC3597" i="109"/>
  <c r="Y3597" i="109"/>
  <c r="X3597" i="109"/>
  <c r="W3597" i="109"/>
  <c r="V3597" i="109"/>
  <c r="U3597" i="109"/>
  <c r="T3597" i="109"/>
  <c r="S3597" i="109"/>
  <c r="R3597" i="109"/>
  <c r="Q3597" i="109"/>
  <c r="P3597" i="109"/>
  <c r="O3597" i="109"/>
  <c r="N3597" i="109"/>
  <c r="AC3596" i="109"/>
  <c r="Y3596" i="109"/>
  <c r="X3596" i="109"/>
  <c r="W3596" i="109"/>
  <c r="V3596" i="109"/>
  <c r="U3596" i="109"/>
  <c r="T3596" i="109"/>
  <c r="S3596" i="109"/>
  <c r="R3596" i="109"/>
  <c r="Q3596" i="109"/>
  <c r="P3596" i="109"/>
  <c r="O3596" i="109"/>
  <c r="N3596" i="109"/>
  <c r="AC3595" i="109"/>
  <c r="Y3595" i="109"/>
  <c r="X3595" i="109"/>
  <c r="W3595" i="109"/>
  <c r="V3595" i="109"/>
  <c r="U3595" i="109"/>
  <c r="T3595" i="109"/>
  <c r="S3595" i="109"/>
  <c r="R3595" i="109"/>
  <c r="Q3595" i="109"/>
  <c r="P3595" i="109"/>
  <c r="O3595" i="109"/>
  <c r="N3595" i="109"/>
  <c r="AC3594" i="109"/>
  <c r="Y3594" i="109"/>
  <c r="X3594" i="109"/>
  <c r="W3594" i="109"/>
  <c r="V3594" i="109"/>
  <c r="U3594" i="109"/>
  <c r="T3594" i="109"/>
  <c r="S3594" i="109"/>
  <c r="R3594" i="109"/>
  <c r="Q3594" i="109"/>
  <c r="P3594" i="109"/>
  <c r="O3594" i="109"/>
  <c r="N3594" i="109"/>
  <c r="AC3593" i="109"/>
  <c r="Y3593" i="109"/>
  <c r="X3593" i="109"/>
  <c r="W3593" i="109"/>
  <c r="V3593" i="109"/>
  <c r="U3593" i="109"/>
  <c r="T3593" i="109"/>
  <c r="S3593" i="109"/>
  <c r="R3593" i="109"/>
  <c r="Q3593" i="109"/>
  <c r="P3593" i="109"/>
  <c r="O3593" i="109"/>
  <c r="N3593" i="109"/>
  <c r="AC3592" i="109"/>
  <c r="Y3592" i="109"/>
  <c r="X3592" i="109"/>
  <c r="W3592" i="109"/>
  <c r="V3592" i="109"/>
  <c r="U3592" i="109"/>
  <c r="T3592" i="109"/>
  <c r="S3592" i="109"/>
  <c r="R3592" i="109"/>
  <c r="Q3592" i="109"/>
  <c r="P3592" i="109"/>
  <c r="O3592" i="109"/>
  <c r="N3592" i="109"/>
  <c r="AC3591" i="109"/>
  <c r="Y3591" i="109"/>
  <c r="X3591" i="109"/>
  <c r="W3591" i="109"/>
  <c r="V3591" i="109"/>
  <c r="U3591" i="109"/>
  <c r="T3591" i="109"/>
  <c r="S3591" i="109"/>
  <c r="R3591" i="109"/>
  <c r="Q3591" i="109"/>
  <c r="P3591" i="109"/>
  <c r="O3591" i="109"/>
  <c r="N3591" i="109"/>
  <c r="AC3590" i="109"/>
  <c r="Y3590" i="109"/>
  <c r="X3590" i="109"/>
  <c r="W3590" i="109"/>
  <c r="V3590" i="109"/>
  <c r="U3590" i="109"/>
  <c r="T3590" i="109"/>
  <c r="S3590" i="109"/>
  <c r="R3590" i="109"/>
  <c r="Q3590" i="109"/>
  <c r="P3590" i="109"/>
  <c r="O3590" i="109"/>
  <c r="N3590" i="109"/>
  <c r="AC3589" i="109"/>
  <c r="Y3589" i="109"/>
  <c r="X3589" i="109"/>
  <c r="W3589" i="109"/>
  <c r="V3589" i="109"/>
  <c r="U3589" i="109"/>
  <c r="T3589" i="109"/>
  <c r="S3589" i="109"/>
  <c r="R3589" i="109"/>
  <c r="Q3589" i="109"/>
  <c r="P3589" i="109"/>
  <c r="O3589" i="109"/>
  <c r="N3589" i="109"/>
  <c r="AC3588" i="109"/>
  <c r="Y3588" i="109"/>
  <c r="X3588" i="109"/>
  <c r="W3588" i="109"/>
  <c r="V3588" i="109"/>
  <c r="U3588" i="109"/>
  <c r="T3588" i="109"/>
  <c r="S3588" i="109"/>
  <c r="R3588" i="109"/>
  <c r="Q3588" i="109"/>
  <c r="P3588" i="109"/>
  <c r="O3588" i="109"/>
  <c r="N3588" i="109"/>
  <c r="AC3587" i="109"/>
  <c r="Y3587" i="109"/>
  <c r="X3587" i="109"/>
  <c r="W3587" i="109"/>
  <c r="V3587" i="109"/>
  <c r="U3587" i="109"/>
  <c r="T3587" i="109"/>
  <c r="S3587" i="109"/>
  <c r="R3587" i="109"/>
  <c r="Q3587" i="109"/>
  <c r="P3587" i="109"/>
  <c r="O3587" i="109"/>
  <c r="N3587" i="109"/>
  <c r="AC3586" i="109"/>
  <c r="Y3586" i="109"/>
  <c r="X3586" i="109"/>
  <c r="W3586" i="109"/>
  <c r="V3586" i="109"/>
  <c r="U3586" i="109"/>
  <c r="T3586" i="109"/>
  <c r="S3586" i="109"/>
  <c r="R3586" i="109"/>
  <c r="Q3586" i="109"/>
  <c r="P3586" i="109"/>
  <c r="O3586" i="109"/>
  <c r="N3586" i="109"/>
  <c r="AC3585" i="109"/>
  <c r="Y3585" i="109"/>
  <c r="X3585" i="109"/>
  <c r="W3585" i="109"/>
  <c r="V3585" i="109"/>
  <c r="U3585" i="109"/>
  <c r="T3585" i="109"/>
  <c r="S3585" i="109"/>
  <c r="R3585" i="109"/>
  <c r="Q3585" i="109"/>
  <c r="P3585" i="109"/>
  <c r="O3585" i="109"/>
  <c r="N3585" i="109"/>
  <c r="AC3584" i="109"/>
  <c r="Y3584" i="109"/>
  <c r="X3584" i="109"/>
  <c r="W3584" i="109"/>
  <c r="V3584" i="109"/>
  <c r="U3584" i="109"/>
  <c r="T3584" i="109"/>
  <c r="S3584" i="109"/>
  <c r="R3584" i="109"/>
  <c r="Q3584" i="109"/>
  <c r="P3584" i="109"/>
  <c r="O3584" i="109"/>
  <c r="N3584" i="109"/>
  <c r="AC3583" i="109"/>
  <c r="Y3583" i="109"/>
  <c r="X3583" i="109"/>
  <c r="W3583" i="109"/>
  <c r="V3583" i="109"/>
  <c r="U3583" i="109"/>
  <c r="T3583" i="109"/>
  <c r="S3583" i="109"/>
  <c r="R3583" i="109"/>
  <c r="Q3583" i="109"/>
  <c r="P3583" i="109"/>
  <c r="O3583" i="109"/>
  <c r="N3583" i="109"/>
  <c r="AC3582" i="109"/>
  <c r="Y3582" i="109"/>
  <c r="X3582" i="109"/>
  <c r="W3582" i="109"/>
  <c r="V3582" i="109"/>
  <c r="U3582" i="109"/>
  <c r="T3582" i="109"/>
  <c r="S3582" i="109"/>
  <c r="R3582" i="109"/>
  <c r="Q3582" i="109"/>
  <c r="P3582" i="109"/>
  <c r="O3582" i="109"/>
  <c r="N3582" i="109"/>
  <c r="AC3581" i="109"/>
  <c r="Y3581" i="109"/>
  <c r="X3581" i="109"/>
  <c r="W3581" i="109"/>
  <c r="V3581" i="109"/>
  <c r="U3581" i="109"/>
  <c r="T3581" i="109"/>
  <c r="S3581" i="109"/>
  <c r="R3581" i="109"/>
  <c r="Q3581" i="109"/>
  <c r="P3581" i="109"/>
  <c r="O3581" i="109"/>
  <c r="N3581" i="109"/>
  <c r="AC3580" i="109"/>
  <c r="Y3580" i="109"/>
  <c r="X3580" i="109"/>
  <c r="W3580" i="109"/>
  <c r="V3580" i="109"/>
  <c r="U3580" i="109"/>
  <c r="T3580" i="109"/>
  <c r="S3580" i="109"/>
  <c r="R3580" i="109"/>
  <c r="Q3580" i="109"/>
  <c r="P3580" i="109"/>
  <c r="O3580" i="109"/>
  <c r="N3580" i="109"/>
  <c r="AC3579" i="109"/>
  <c r="Y3579" i="109"/>
  <c r="X3579" i="109"/>
  <c r="W3579" i="109"/>
  <c r="V3579" i="109"/>
  <c r="U3579" i="109"/>
  <c r="T3579" i="109"/>
  <c r="S3579" i="109"/>
  <c r="R3579" i="109"/>
  <c r="Q3579" i="109"/>
  <c r="P3579" i="109"/>
  <c r="O3579" i="109"/>
  <c r="N3579" i="109"/>
  <c r="AC3578" i="109"/>
  <c r="Z3578" i="109"/>
  <c r="AC3577" i="109"/>
  <c r="Z3577" i="109"/>
  <c r="AC3576" i="109"/>
  <c r="Z3576" i="109"/>
  <c r="AC3575" i="109"/>
  <c r="Z3575" i="109"/>
  <c r="AC3574" i="109"/>
  <c r="Z3574" i="109"/>
  <c r="AC3573" i="109"/>
  <c r="Z3573" i="109"/>
  <c r="AC3572" i="109"/>
  <c r="Z3572" i="109"/>
  <c r="AC3571" i="109"/>
  <c r="Z3571" i="109"/>
  <c r="AC3570" i="109"/>
  <c r="Z3570" i="109"/>
  <c r="AC3569" i="109"/>
  <c r="Z3569" i="109"/>
  <c r="AC3568" i="109"/>
  <c r="Z3568" i="109"/>
  <c r="AC3567" i="109"/>
  <c r="Z3567" i="109"/>
  <c r="AC3566" i="109"/>
  <c r="Z3566" i="109"/>
  <c r="AC3565" i="109"/>
  <c r="Z3565" i="109"/>
  <c r="AC3564" i="109"/>
  <c r="Z3564" i="109"/>
  <c r="AC3563" i="109"/>
  <c r="Z3563" i="109"/>
  <c r="AC3562" i="109"/>
  <c r="Z3562" i="109"/>
  <c r="AC3561" i="109"/>
  <c r="Z3561" i="109"/>
  <c r="AC3560" i="109"/>
  <c r="Z3560" i="109"/>
  <c r="AC3559" i="109"/>
  <c r="Z3559" i="109"/>
  <c r="AC3558" i="109"/>
  <c r="Z3558" i="109"/>
  <c r="AC3557" i="109"/>
  <c r="Z3557" i="109"/>
  <c r="AC3556" i="109"/>
  <c r="Z3556" i="109"/>
  <c r="AC3555" i="109"/>
  <c r="Z3555" i="109"/>
  <c r="AC3554" i="109"/>
  <c r="Z3554" i="109"/>
  <c r="AC3553" i="109"/>
  <c r="Z3553" i="109"/>
  <c r="AC3552" i="109"/>
  <c r="Z3552" i="109"/>
  <c r="AC3551" i="109"/>
  <c r="Z3551" i="109"/>
  <c r="AC3550" i="109"/>
  <c r="Z3550" i="109"/>
  <c r="AC3549" i="109"/>
  <c r="Z3549" i="109"/>
  <c r="AC3548" i="109"/>
  <c r="Z3548" i="109"/>
  <c r="AC3547" i="109"/>
  <c r="Z3547" i="109"/>
  <c r="AC3546" i="109"/>
  <c r="Z3546" i="109"/>
  <c r="AC3545" i="109"/>
  <c r="Z3545" i="109"/>
  <c r="AC3544" i="109"/>
  <c r="Z3544" i="109"/>
  <c r="AC3543" i="109"/>
  <c r="Z3543" i="109"/>
  <c r="AC3542" i="109"/>
  <c r="Z3542" i="109"/>
  <c r="AC3541" i="109"/>
  <c r="Z3541" i="109"/>
  <c r="AC3540" i="109"/>
  <c r="Z3540" i="109"/>
  <c r="AC3539" i="109"/>
  <c r="Z3539" i="109"/>
  <c r="AC3538" i="109"/>
  <c r="Z3538" i="109"/>
  <c r="AC3537" i="109"/>
  <c r="Z3537" i="109"/>
  <c r="AC3536" i="109"/>
  <c r="Z3536" i="109"/>
  <c r="AC3535" i="109"/>
  <c r="Z3535" i="109"/>
  <c r="AC3534" i="109"/>
  <c r="Z3534" i="109"/>
  <c r="AC3533" i="109"/>
  <c r="Z3533" i="109"/>
  <c r="AC3532" i="109"/>
  <c r="Z3532" i="109"/>
  <c r="AC3531" i="109"/>
  <c r="Z3531" i="109"/>
  <c r="AC3530" i="109"/>
  <c r="Z3530" i="109"/>
  <c r="AC3529" i="109"/>
  <c r="Z3529" i="109"/>
  <c r="AC3528" i="109"/>
  <c r="Z3528" i="109"/>
  <c r="AC3527" i="109"/>
  <c r="Z3527" i="109"/>
  <c r="AC3526" i="109"/>
  <c r="Z3526" i="109"/>
  <c r="AC3525" i="109"/>
  <c r="Z3525" i="109"/>
  <c r="AC3524" i="109"/>
  <c r="Z3524" i="109"/>
  <c r="AC3523" i="109"/>
  <c r="Z3523" i="109"/>
  <c r="AC3522" i="109"/>
  <c r="Z3522" i="109"/>
  <c r="AC3521" i="109"/>
  <c r="Z3521" i="109"/>
  <c r="AC3520" i="109"/>
  <c r="Z3520" i="109"/>
  <c r="AC3519" i="109"/>
  <c r="Z3519" i="109"/>
  <c r="AC3518" i="109"/>
  <c r="Z3518" i="109"/>
  <c r="AC3517" i="109"/>
  <c r="Z3517" i="109"/>
  <c r="AC3516" i="109"/>
  <c r="Z3516" i="109"/>
  <c r="AC3515" i="109"/>
  <c r="Z3515" i="109"/>
  <c r="AC3514" i="109"/>
  <c r="Z3514" i="109"/>
  <c r="AC3513" i="109"/>
  <c r="Z3513" i="109"/>
  <c r="AC3512" i="109"/>
  <c r="Z3512" i="109"/>
  <c r="AC3511" i="109"/>
  <c r="Z3511" i="109"/>
  <c r="AC3510" i="109"/>
  <c r="Z3510" i="109"/>
  <c r="AC3509" i="109"/>
  <c r="Z3509" i="109"/>
  <c r="AC3508" i="109"/>
  <c r="Z3508" i="109"/>
  <c r="AC3507" i="109"/>
  <c r="Z3507" i="109"/>
  <c r="AC3506" i="109"/>
  <c r="Z3506" i="109"/>
  <c r="AC3505" i="109"/>
  <c r="Z3505" i="109"/>
  <c r="AC3504" i="109"/>
  <c r="Z3504" i="109"/>
  <c r="AC3503" i="109"/>
  <c r="Z3503" i="109"/>
  <c r="AC3502" i="109"/>
  <c r="Z3502" i="109"/>
  <c r="AC3501" i="109"/>
  <c r="Z3501" i="109"/>
  <c r="AC3500" i="109"/>
  <c r="Z3500" i="109"/>
  <c r="AC3499" i="109"/>
  <c r="Z3499" i="109"/>
  <c r="AC3498" i="109"/>
  <c r="Z3498" i="109"/>
  <c r="AC3497" i="109"/>
  <c r="Z3497" i="109"/>
  <c r="AC3496" i="109"/>
  <c r="Z3496" i="109"/>
  <c r="AC3495" i="109"/>
  <c r="Z3495" i="109"/>
  <c r="AC3494" i="109"/>
  <c r="Z3494" i="109"/>
  <c r="AC3493" i="109"/>
  <c r="Z3493" i="109"/>
  <c r="AC3492" i="109"/>
  <c r="Z3492" i="109"/>
  <c r="AC3491" i="109"/>
  <c r="Z3491" i="109"/>
  <c r="AC3490" i="109"/>
  <c r="Z3490" i="109"/>
  <c r="AC3489" i="109"/>
  <c r="Z3489" i="109"/>
  <c r="AC3488" i="109"/>
  <c r="Z3488" i="109"/>
  <c r="AC3487" i="109"/>
  <c r="Z3487" i="109"/>
  <c r="AC3486" i="109"/>
  <c r="Z3486" i="109"/>
  <c r="AC3485" i="109"/>
  <c r="Z3485" i="109"/>
  <c r="AC3484" i="109"/>
  <c r="Z3484" i="109"/>
  <c r="AC3483" i="109"/>
  <c r="Z3483" i="109"/>
  <c r="AC3482" i="109"/>
  <c r="Z3482" i="109"/>
  <c r="AC3481" i="109"/>
  <c r="Z3481" i="109"/>
  <c r="AC3480" i="109"/>
  <c r="Z3480" i="109"/>
  <c r="AC3479" i="109"/>
  <c r="Z3479" i="109"/>
  <c r="AC3478" i="109"/>
  <c r="Z3478" i="109"/>
  <c r="AC3477" i="109"/>
  <c r="Z3477" i="109"/>
  <c r="AC3476" i="109"/>
  <c r="Z3476" i="109"/>
  <c r="AC3475" i="109"/>
  <c r="Z3475" i="109"/>
  <c r="AC3474" i="109"/>
  <c r="Z3474" i="109"/>
  <c r="AC3473" i="109"/>
  <c r="Z3473" i="109"/>
  <c r="AC3472" i="109"/>
  <c r="Z3472" i="109"/>
  <c r="AC3471" i="109"/>
  <c r="Z3471" i="109"/>
  <c r="AC3470" i="109"/>
  <c r="Z3470" i="109"/>
  <c r="AC3469" i="109"/>
  <c r="Z3469" i="109"/>
  <c r="AC3468" i="109"/>
  <c r="Z3468" i="109"/>
  <c r="AC3467" i="109"/>
  <c r="Z3467" i="109"/>
  <c r="AC3466" i="109"/>
  <c r="Z3466" i="109"/>
  <c r="AC3465" i="109"/>
  <c r="Z3465" i="109"/>
  <c r="AC3464" i="109"/>
  <c r="Z3464" i="109"/>
  <c r="AC3463" i="109"/>
  <c r="Z3463" i="109"/>
  <c r="AC3462" i="109"/>
  <c r="Z3462" i="109"/>
  <c r="AC3461" i="109"/>
  <c r="Z3461" i="109"/>
  <c r="AC3460" i="109"/>
  <c r="Z3460" i="109"/>
  <c r="AC3459" i="109"/>
  <c r="Z3459" i="109"/>
  <c r="AC3458" i="109"/>
  <c r="Z3458" i="109"/>
  <c r="AC3457" i="109"/>
  <c r="Z3457" i="109"/>
  <c r="AC3456" i="109"/>
  <c r="Z3456" i="109"/>
  <c r="AC3455" i="109"/>
  <c r="Z3455" i="109"/>
  <c r="AC3454" i="109"/>
  <c r="Z3454" i="109"/>
  <c r="AC3453" i="109"/>
  <c r="Z3453" i="109"/>
  <c r="AC3452" i="109"/>
  <c r="Z3452" i="109"/>
  <c r="AC3451" i="109"/>
  <c r="Z3451" i="109"/>
  <c r="AC3450" i="109"/>
  <c r="Z3450" i="109"/>
  <c r="AC3449" i="109"/>
  <c r="Z3449" i="109"/>
  <c r="AC3448" i="109"/>
  <c r="Z3448" i="109"/>
  <c r="AC3447" i="109"/>
  <c r="Z3447" i="109"/>
  <c r="AC3446" i="109"/>
  <c r="Z3446" i="109"/>
  <c r="AC3445" i="109"/>
  <c r="Z3445" i="109"/>
  <c r="AC3444" i="109"/>
  <c r="Z3444" i="109"/>
  <c r="AC3443" i="109"/>
  <c r="Z3443" i="109"/>
  <c r="AC3442" i="109"/>
  <c r="Z3442" i="109"/>
  <c r="AC3441" i="109"/>
  <c r="Z3441" i="109"/>
  <c r="AC3440" i="109"/>
  <c r="Z3440" i="109"/>
  <c r="AC3439" i="109"/>
  <c r="Z3439" i="109"/>
  <c r="AC3438" i="109"/>
  <c r="Z3438" i="109"/>
  <c r="AC3437" i="109"/>
  <c r="Z3437" i="109"/>
  <c r="AC3436" i="109"/>
  <c r="Z3436" i="109"/>
  <c r="AC3435" i="109"/>
  <c r="Z3435" i="109"/>
  <c r="AC3434" i="109"/>
  <c r="Z3434" i="109"/>
  <c r="AC3433" i="109"/>
  <c r="Z3433" i="109"/>
  <c r="AC3432" i="109"/>
  <c r="Z3432" i="109"/>
  <c r="AC3431" i="109"/>
  <c r="Z3431" i="109"/>
  <c r="AC3430" i="109"/>
  <c r="Z3430" i="109"/>
  <c r="AC3429" i="109"/>
  <c r="Z3429" i="109"/>
  <c r="AC3428" i="109"/>
  <c r="Z3428" i="109"/>
  <c r="AC3427" i="109"/>
  <c r="Z3427" i="109"/>
  <c r="AC3426" i="109"/>
  <c r="Z3426" i="109"/>
  <c r="AC3425" i="109"/>
  <c r="Z3425" i="109"/>
  <c r="AC3424" i="109"/>
  <c r="Z3424" i="109"/>
  <c r="AC3423" i="109"/>
  <c r="Z3423" i="109"/>
  <c r="AC3422" i="109"/>
  <c r="Z3422" i="109"/>
  <c r="AC3421" i="109"/>
  <c r="Z3421" i="109"/>
  <c r="AC3420" i="109"/>
  <c r="Z3420" i="109"/>
  <c r="AC3419" i="109"/>
  <c r="Z3419" i="109"/>
  <c r="AC3418" i="109"/>
  <c r="Z3418" i="109"/>
  <c r="AC3417" i="109"/>
  <c r="Z3417" i="109"/>
  <c r="AC3416" i="109"/>
  <c r="Z3416" i="109"/>
  <c r="AC3415" i="109"/>
  <c r="Z3415" i="109"/>
  <c r="AC3414" i="109"/>
  <c r="Z3414" i="109"/>
  <c r="AC3413" i="109"/>
  <c r="Z3413" i="109"/>
  <c r="AC3412" i="109"/>
  <c r="Z3412" i="109"/>
  <c r="AC3411" i="109"/>
  <c r="Z3411" i="109"/>
  <c r="AC3410" i="109"/>
  <c r="Z3410" i="109"/>
  <c r="AC3409" i="109"/>
  <c r="Z3409" i="109"/>
  <c r="AC3408" i="109"/>
  <c r="Z3408" i="109"/>
  <c r="AC3407" i="109"/>
  <c r="Z3407" i="109"/>
  <c r="AC3406" i="109"/>
  <c r="Z3406" i="109"/>
  <c r="AC3405" i="109"/>
  <c r="Z3405" i="109"/>
  <c r="AC3404" i="109"/>
  <c r="Z3404" i="109"/>
  <c r="AC3403" i="109"/>
  <c r="Z3403" i="109"/>
  <c r="AC3402" i="109"/>
  <c r="Z3402" i="109"/>
  <c r="AC3401" i="109"/>
  <c r="Z3401" i="109"/>
  <c r="AC3400" i="109"/>
  <c r="Z3400" i="109"/>
  <c r="AC3399" i="109"/>
  <c r="Z3399" i="109"/>
  <c r="AC3398" i="109"/>
  <c r="Z3398" i="109"/>
  <c r="AC3397" i="109"/>
  <c r="Z3397" i="109"/>
  <c r="AC3396" i="109"/>
  <c r="Z3396" i="109"/>
  <c r="AC3395" i="109"/>
  <c r="Z3395" i="109"/>
  <c r="AC3394" i="109"/>
  <c r="Z3394" i="109"/>
  <c r="AC3393" i="109"/>
  <c r="Z3393" i="109"/>
  <c r="AC3392" i="109"/>
  <c r="Z3392" i="109"/>
  <c r="AC3391" i="109"/>
  <c r="Z3391" i="109"/>
  <c r="AC3390" i="109"/>
  <c r="Z3390" i="109"/>
  <c r="AC3389" i="109"/>
  <c r="Z3389" i="109"/>
  <c r="AC3388" i="109"/>
  <c r="Z3388" i="109"/>
  <c r="AC3387" i="109"/>
  <c r="Z3387" i="109"/>
  <c r="AC3386" i="109"/>
  <c r="Z3386" i="109"/>
  <c r="AC3385" i="109"/>
  <c r="Z3385" i="109"/>
  <c r="AC3384" i="109"/>
  <c r="Z3384" i="109"/>
  <c r="AC3383" i="109"/>
  <c r="Z3383" i="109"/>
  <c r="AC3382" i="109"/>
  <c r="Z3382" i="109"/>
  <c r="AC3381" i="109"/>
  <c r="Z3381" i="109"/>
  <c r="AC3380" i="109"/>
  <c r="Z3380" i="109"/>
  <c r="AC3379" i="109"/>
  <c r="Z3379" i="109"/>
  <c r="AC3378" i="109"/>
  <c r="Z3378" i="109"/>
  <c r="AC3377" i="109"/>
  <c r="Z3377" i="109"/>
  <c r="AC3376" i="109"/>
  <c r="Z3376" i="109"/>
  <c r="AC3375" i="109"/>
  <c r="Z3375" i="109"/>
  <c r="AC3374" i="109"/>
  <c r="Z3374" i="109"/>
  <c r="AC3373" i="109"/>
  <c r="Z3373" i="109"/>
  <c r="AC3372" i="109"/>
  <c r="Z3372" i="109"/>
  <c r="AC3371" i="109"/>
  <c r="Z3371" i="109"/>
  <c r="AC3370" i="109"/>
  <c r="Z3370" i="109"/>
  <c r="AC3369" i="109"/>
  <c r="Z3369" i="109"/>
  <c r="AC3368" i="109"/>
  <c r="Z3368" i="109"/>
  <c r="AC3367" i="109"/>
  <c r="Z3367" i="109"/>
  <c r="AC3366" i="109"/>
  <c r="Z3366" i="109"/>
  <c r="AC3365" i="109"/>
  <c r="Z3365" i="109"/>
  <c r="AC3364" i="109"/>
  <c r="Z3364" i="109"/>
  <c r="AC3363" i="109"/>
  <c r="Z3363" i="109"/>
  <c r="AC3362" i="109"/>
  <c r="Z3362" i="109"/>
  <c r="AC3361" i="109"/>
  <c r="Z3361" i="109"/>
  <c r="AC3360" i="109"/>
  <c r="Z3360" i="109"/>
  <c r="AC3359" i="109"/>
  <c r="Z3359" i="109"/>
  <c r="AC3358" i="109"/>
  <c r="Z3358" i="109"/>
  <c r="AC3357" i="109"/>
  <c r="Z3357" i="109"/>
  <c r="AC3356" i="109"/>
  <c r="Z3356" i="109"/>
  <c r="AC3355" i="109"/>
  <c r="Z3355" i="109"/>
  <c r="AC3354" i="109"/>
  <c r="Z3354" i="109"/>
  <c r="AC3353" i="109"/>
  <c r="Z3353" i="109"/>
  <c r="AC3352" i="109"/>
  <c r="Z3352" i="109"/>
  <c r="AC3351" i="109"/>
  <c r="Z3351" i="109"/>
  <c r="AC3350" i="109"/>
  <c r="Z3350" i="109"/>
  <c r="AC3349" i="109"/>
  <c r="Z3349" i="109"/>
  <c r="AC3348" i="109"/>
  <c r="Z3348" i="109"/>
  <c r="AC3347" i="109"/>
  <c r="Z3347" i="109"/>
  <c r="AC3346" i="109"/>
  <c r="Z3346" i="109"/>
  <c r="AC3345" i="109"/>
  <c r="Z3345" i="109"/>
  <c r="AC3344" i="109"/>
  <c r="Z3344" i="109"/>
  <c r="AC3343" i="109"/>
  <c r="Z3343" i="109"/>
  <c r="AC3342" i="109"/>
  <c r="Z3342" i="109"/>
  <c r="AC3341" i="109"/>
  <c r="Z3341" i="109"/>
  <c r="AC3340" i="109"/>
  <c r="Z3340" i="109"/>
  <c r="AC3339" i="109"/>
  <c r="Z3339" i="109"/>
  <c r="AC3338" i="109"/>
  <c r="Z3338" i="109"/>
  <c r="AC3337" i="109"/>
  <c r="Z3337" i="109"/>
  <c r="AC3336" i="109"/>
  <c r="Z3336" i="109"/>
  <c r="AC3335" i="109"/>
  <c r="Z3335" i="109"/>
  <c r="AC3334" i="109"/>
  <c r="Z3334" i="109"/>
  <c r="AC3333" i="109"/>
  <c r="Z3333" i="109"/>
  <c r="AC3332" i="109"/>
  <c r="Z3332" i="109"/>
  <c r="AC3331" i="109"/>
  <c r="Z3331" i="109"/>
  <c r="AC3330" i="109"/>
  <c r="Z3330" i="109"/>
  <c r="AC3329" i="109"/>
  <c r="Z3329" i="109"/>
  <c r="AC3328" i="109"/>
  <c r="Z3328" i="109"/>
  <c r="AC3327" i="109"/>
  <c r="Z3327" i="109"/>
  <c r="AC3326" i="109"/>
  <c r="Z3326" i="109"/>
  <c r="AC3325" i="109"/>
  <c r="Z3325" i="109"/>
  <c r="AC3324" i="109"/>
  <c r="Z3324" i="109"/>
  <c r="AC3323" i="109"/>
  <c r="Z3323" i="109"/>
  <c r="AC3322" i="109"/>
  <c r="Z3322" i="109"/>
  <c r="AC3321" i="109"/>
  <c r="Z3321" i="109"/>
  <c r="AC3320" i="109"/>
  <c r="Z3320" i="109"/>
  <c r="AC3319" i="109"/>
  <c r="Z3319" i="109"/>
  <c r="AC3318" i="109"/>
  <c r="Z3318" i="109"/>
  <c r="AC3317" i="109"/>
  <c r="Z3317" i="109"/>
  <c r="AC3316" i="109"/>
  <c r="Z3316" i="109"/>
  <c r="AC3315" i="109"/>
  <c r="Z3315" i="109"/>
  <c r="AC3314" i="109"/>
  <c r="Z3314" i="109"/>
  <c r="AC3313" i="109"/>
  <c r="Z3313" i="109"/>
  <c r="AC3312" i="109"/>
  <c r="Z3312" i="109"/>
  <c r="AC3311" i="109"/>
  <c r="Z3311" i="109"/>
  <c r="AC3310" i="109"/>
  <c r="Z3310" i="109"/>
  <c r="AC3309" i="109"/>
  <c r="Z3309" i="109"/>
  <c r="AC3308" i="109"/>
  <c r="Z3308" i="109"/>
  <c r="AC3307" i="109"/>
  <c r="Z3307" i="109"/>
  <c r="AC3306" i="109"/>
  <c r="Z3306" i="109"/>
  <c r="AC3305" i="109"/>
  <c r="Z3305" i="109"/>
  <c r="AC3304" i="109"/>
  <c r="Z3304" i="109"/>
  <c r="AC3303" i="109"/>
  <c r="Z3303" i="109"/>
  <c r="AC3302" i="109"/>
  <c r="Z3302" i="109"/>
  <c r="AC3301" i="109"/>
  <c r="Z3301" i="109"/>
  <c r="AC3300" i="109"/>
  <c r="Z3300" i="109"/>
  <c r="AC3299" i="109"/>
  <c r="Z3299" i="109"/>
  <c r="AC3298" i="109"/>
  <c r="Z3298" i="109"/>
  <c r="AC3297" i="109"/>
  <c r="Z3297" i="109"/>
  <c r="AC3296" i="109"/>
  <c r="Z3296" i="109"/>
  <c r="AC3295" i="109"/>
  <c r="Z3295" i="109"/>
  <c r="AC3294" i="109"/>
  <c r="Z3294" i="109"/>
  <c r="AC3293" i="109"/>
  <c r="Z3293" i="109"/>
  <c r="AC3292" i="109"/>
  <c r="Z3292" i="109"/>
  <c r="AC3291" i="109"/>
  <c r="Z3291" i="109"/>
  <c r="AC3290" i="109"/>
  <c r="Z3290" i="109"/>
  <c r="AC3289" i="109"/>
  <c r="Z3289" i="109"/>
  <c r="AC3288" i="109"/>
  <c r="Z3288" i="109"/>
  <c r="AC3287" i="109"/>
  <c r="Z3287" i="109"/>
  <c r="AC3286" i="109"/>
  <c r="Y3286" i="109"/>
  <c r="X3286" i="109"/>
  <c r="W3286" i="109"/>
  <c r="V3286" i="109"/>
  <c r="U3286" i="109"/>
  <c r="T3286" i="109"/>
  <c r="S3286" i="109"/>
  <c r="R3286" i="109"/>
  <c r="Q3286" i="109"/>
  <c r="P3286" i="109"/>
  <c r="O3286" i="109"/>
  <c r="N3286" i="109"/>
  <c r="AC3285" i="109"/>
  <c r="Y3285" i="109"/>
  <c r="X3285" i="109"/>
  <c r="W3285" i="109"/>
  <c r="V3285" i="109"/>
  <c r="U3285" i="109"/>
  <c r="T3285" i="109"/>
  <c r="S3285" i="109"/>
  <c r="R3285" i="109"/>
  <c r="Q3285" i="109"/>
  <c r="P3285" i="109"/>
  <c r="O3285" i="109"/>
  <c r="N3285" i="109"/>
  <c r="AC3284" i="109"/>
  <c r="Y3284" i="109"/>
  <c r="X3284" i="109"/>
  <c r="W3284" i="109"/>
  <c r="V3284" i="109"/>
  <c r="U3284" i="109"/>
  <c r="T3284" i="109"/>
  <c r="S3284" i="109"/>
  <c r="R3284" i="109"/>
  <c r="Q3284" i="109"/>
  <c r="P3284" i="109"/>
  <c r="O3284" i="109"/>
  <c r="N3284" i="109"/>
  <c r="AC3283" i="109"/>
  <c r="Y3283" i="109"/>
  <c r="X3283" i="109"/>
  <c r="W3283" i="109"/>
  <c r="V3283" i="109"/>
  <c r="U3283" i="109"/>
  <c r="T3283" i="109"/>
  <c r="S3283" i="109"/>
  <c r="R3283" i="109"/>
  <c r="Q3283" i="109"/>
  <c r="P3283" i="109"/>
  <c r="O3283" i="109"/>
  <c r="N3283" i="109"/>
  <c r="AC3282" i="109"/>
  <c r="Y3282" i="109"/>
  <c r="X3282" i="109"/>
  <c r="W3282" i="109"/>
  <c r="V3282" i="109"/>
  <c r="U3282" i="109"/>
  <c r="T3282" i="109"/>
  <c r="S3282" i="109"/>
  <c r="R3282" i="109"/>
  <c r="Q3282" i="109"/>
  <c r="P3282" i="109"/>
  <c r="O3282" i="109"/>
  <c r="N3282" i="109"/>
  <c r="AC3281" i="109"/>
  <c r="Y3281" i="109"/>
  <c r="X3281" i="109"/>
  <c r="W3281" i="109"/>
  <c r="V3281" i="109"/>
  <c r="U3281" i="109"/>
  <c r="T3281" i="109"/>
  <c r="S3281" i="109"/>
  <c r="R3281" i="109"/>
  <c r="Q3281" i="109"/>
  <c r="P3281" i="109"/>
  <c r="O3281" i="109"/>
  <c r="N3281" i="109"/>
  <c r="AC3280" i="109"/>
  <c r="Y3280" i="109"/>
  <c r="X3280" i="109"/>
  <c r="W3280" i="109"/>
  <c r="V3280" i="109"/>
  <c r="U3280" i="109"/>
  <c r="T3280" i="109"/>
  <c r="S3280" i="109"/>
  <c r="R3280" i="109"/>
  <c r="Q3280" i="109"/>
  <c r="P3280" i="109"/>
  <c r="O3280" i="109"/>
  <c r="N3280" i="109"/>
  <c r="AC3279" i="109"/>
  <c r="Y3279" i="109"/>
  <c r="X3279" i="109"/>
  <c r="W3279" i="109"/>
  <c r="V3279" i="109"/>
  <c r="U3279" i="109"/>
  <c r="T3279" i="109"/>
  <c r="S3279" i="109"/>
  <c r="R3279" i="109"/>
  <c r="Q3279" i="109"/>
  <c r="P3279" i="109"/>
  <c r="O3279" i="109"/>
  <c r="N3279" i="109"/>
  <c r="AC3278" i="109"/>
  <c r="Y3278" i="109"/>
  <c r="X3278" i="109"/>
  <c r="W3278" i="109"/>
  <c r="V3278" i="109"/>
  <c r="U3278" i="109"/>
  <c r="T3278" i="109"/>
  <c r="S3278" i="109"/>
  <c r="R3278" i="109"/>
  <c r="Q3278" i="109"/>
  <c r="P3278" i="109"/>
  <c r="O3278" i="109"/>
  <c r="N3278" i="109"/>
  <c r="AC3277" i="109"/>
  <c r="Y3277" i="109"/>
  <c r="X3277" i="109"/>
  <c r="W3277" i="109"/>
  <c r="V3277" i="109"/>
  <c r="U3277" i="109"/>
  <c r="T3277" i="109"/>
  <c r="S3277" i="109"/>
  <c r="R3277" i="109"/>
  <c r="Q3277" i="109"/>
  <c r="P3277" i="109"/>
  <c r="O3277" i="109"/>
  <c r="N3277" i="109"/>
  <c r="AC3276" i="109"/>
  <c r="Y3276" i="109"/>
  <c r="X3276" i="109"/>
  <c r="W3276" i="109"/>
  <c r="V3276" i="109"/>
  <c r="U3276" i="109"/>
  <c r="T3276" i="109"/>
  <c r="S3276" i="109"/>
  <c r="R3276" i="109"/>
  <c r="Q3276" i="109"/>
  <c r="P3276" i="109"/>
  <c r="O3276" i="109"/>
  <c r="N3276" i="109"/>
  <c r="AC3275" i="109"/>
  <c r="Y3275" i="109"/>
  <c r="X3275" i="109"/>
  <c r="W3275" i="109"/>
  <c r="V3275" i="109"/>
  <c r="U3275" i="109"/>
  <c r="T3275" i="109"/>
  <c r="S3275" i="109"/>
  <c r="R3275" i="109"/>
  <c r="Q3275" i="109"/>
  <c r="P3275" i="109"/>
  <c r="O3275" i="109"/>
  <c r="N3275" i="109"/>
  <c r="AC3274" i="109"/>
  <c r="Y3274" i="109"/>
  <c r="X3274" i="109"/>
  <c r="W3274" i="109"/>
  <c r="V3274" i="109"/>
  <c r="U3274" i="109"/>
  <c r="T3274" i="109"/>
  <c r="S3274" i="109"/>
  <c r="R3274" i="109"/>
  <c r="Q3274" i="109"/>
  <c r="P3274" i="109"/>
  <c r="O3274" i="109"/>
  <c r="N3274" i="109"/>
  <c r="AC3273" i="109"/>
  <c r="Y3273" i="109"/>
  <c r="X3273" i="109"/>
  <c r="W3273" i="109"/>
  <c r="V3273" i="109"/>
  <c r="U3273" i="109"/>
  <c r="T3273" i="109"/>
  <c r="S3273" i="109"/>
  <c r="R3273" i="109"/>
  <c r="Q3273" i="109"/>
  <c r="P3273" i="109"/>
  <c r="O3273" i="109"/>
  <c r="N3273" i="109"/>
  <c r="AC3272" i="109"/>
  <c r="Y3272" i="109"/>
  <c r="X3272" i="109"/>
  <c r="W3272" i="109"/>
  <c r="V3272" i="109"/>
  <c r="U3272" i="109"/>
  <c r="T3272" i="109"/>
  <c r="S3272" i="109"/>
  <c r="R3272" i="109"/>
  <c r="Q3272" i="109"/>
  <c r="P3272" i="109"/>
  <c r="O3272" i="109"/>
  <c r="N3272" i="109"/>
  <c r="AC3271" i="109"/>
  <c r="Y3271" i="109"/>
  <c r="X3271" i="109"/>
  <c r="W3271" i="109"/>
  <c r="V3271" i="109"/>
  <c r="U3271" i="109"/>
  <c r="T3271" i="109"/>
  <c r="S3271" i="109"/>
  <c r="R3271" i="109"/>
  <c r="Q3271" i="109"/>
  <c r="P3271" i="109"/>
  <c r="O3271" i="109"/>
  <c r="N3271" i="109"/>
  <c r="AC3270" i="109"/>
  <c r="Y3270" i="109"/>
  <c r="X3270" i="109"/>
  <c r="W3270" i="109"/>
  <c r="V3270" i="109"/>
  <c r="U3270" i="109"/>
  <c r="T3270" i="109"/>
  <c r="S3270" i="109"/>
  <c r="R3270" i="109"/>
  <c r="Q3270" i="109"/>
  <c r="P3270" i="109"/>
  <c r="O3270" i="109"/>
  <c r="N3270" i="109"/>
  <c r="AC3269" i="109"/>
  <c r="Y3269" i="109"/>
  <c r="X3269" i="109"/>
  <c r="W3269" i="109"/>
  <c r="V3269" i="109"/>
  <c r="U3269" i="109"/>
  <c r="T3269" i="109"/>
  <c r="S3269" i="109"/>
  <c r="R3269" i="109"/>
  <c r="Q3269" i="109"/>
  <c r="P3269" i="109"/>
  <c r="O3269" i="109"/>
  <c r="N3269" i="109"/>
  <c r="AC3268" i="109"/>
  <c r="Y3268" i="109"/>
  <c r="X3268" i="109"/>
  <c r="W3268" i="109"/>
  <c r="V3268" i="109"/>
  <c r="U3268" i="109"/>
  <c r="T3268" i="109"/>
  <c r="S3268" i="109"/>
  <c r="R3268" i="109"/>
  <c r="Q3268" i="109"/>
  <c r="P3268" i="109"/>
  <c r="O3268" i="109"/>
  <c r="N3268" i="109"/>
  <c r="AC3267" i="109"/>
  <c r="Y3267" i="109"/>
  <c r="X3267" i="109"/>
  <c r="W3267" i="109"/>
  <c r="V3267" i="109"/>
  <c r="U3267" i="109"/>
  <c r="T3267" i="109"/>
  <c r="S3267" i="109"/>
  <c r="R3267" i="109"/>
  <c r="Q3267" i="109"/>
  <c r="P3267" i="109"/>
  <c r="O3267" i="109"/>
  <c r="N3267" i="109"/>
  <c r="AC3266" i="109"/>
  <c r="Y3266" i="109"/>
  <c r="X3266" i="109"/>
  <c r="W3266" i="109"/>
  <c r="V3266" i="109"/>
  <c r="U3266" i="109"/>
  <c r="T3266" i="109"/>
  <c r="S3266" i="109"/>
  <c r="R3266" i="109"/>
  <c r="Q3266" i="109"/>
  <c r="P3266" i="109"/>
  <c r="O3266" i="109"/>
  <c r="N3266" i="109"/>
  <c r="AC3265" i="109"/>
  <c r="Y3265" i="109"/>
  <c r="X3265" i="109"/>
  <c r="W3265" i="109"/>
  <c r="V3265" i="109"/>
  <c r="U3265" i="109"/>
  <c r="T3265" i="109"/>
  <c r="S3265" i="109"/>
  <c r="R3265" i="109"/>
  <c r="Q3265" i="109"/>
  <c r="P3265" i="109"/>
  <c r="O3265" i="109"/>
  <c r="N3265" i="109"/>
  <c r="AC3264" i="109"/>
  <c r="Y3264" i="109"/>
  <c r="X3264" i="109"/>
  <c r="W3264" i="109"/>
  <c r="V3264" i="109"/>
  <c r="U3264" i="109"/>
  <c r="T3264" i="109"/>
  <c r="S3264" i="109"/>
  <c r="R3264" i="109"/>
  <c r="Q3264" i="109"/>
  <c r="P3264" i="109"/>
  <c r="O3264" i="109"/>
  <c r="N3264" i="109"/>
  <c r="AC3263" i="109"/>
  <c r="Y3263" i="109"/>
  <c r="X3263" i="109"/>
  <c r="W3263" i="109"/>
  <c r="V3263" i="109"/>
  <c r="U3263" i="109"/>
  <c r="T3263" i="109"/>
  <c r="S3263" i="109"/>
  <c r="R3263" i="109"/>
  <c r="Q3263" i="109"/>
  <c r="P3263" i="109"/>
  <c r="O3263" i="109"/>
  <c r="N3263" i="109"/>
  <c r="AC3262" i="109"/>
  <c r="Y3262" i="109"/>
  <c r="X3262" i="109"/>
  <c r="W3262" i="109"/>
  <c r="V3262" i="109"/>
  <c r="U3262" i="109"/>
  <c r="T3262" i="109"/>
  <c r="S3262" i="109"/>
  <c r="R3262" i="109"/>
  <c r="Q3262" i="109"/>
  <c r="P3262" i="109"/>
  <c r="O3262" i="109"/>
  <c r="N3262" i="109"/>
  <c r="AC3261" i="109"/>
  <c r="Y3261" i="109"/>
  <c r="X3261" i="109"/>
  <c r="W3261" i="109"/>
  <c r="V3261" i="109"/>
  <c r="U3261" i="109"/>
  <c r="T3261" i="109"/>
  <c r="S3261" i="109"/>
  <c r="R3261" i="109"/>
  <c r="Q3261" i="109"/>
  <c r="P3261" i="109"/>
  <c r="O3261" i="109"/>
  <c r="N3261" i="109"/>
  <c r="AC3260" i="109"/>
  <c r="Y3260" i="109"/>
  <c r="X3260" i="109"/>
  <c r="W3260" i="109"/>
  <c r="V3260" i="109"/>
  <c r="U3260" i="109"/>
  <c r="T3260" i="109"/>
  <c r="S3260" i="109"/>
  <c r="R3260" i="109"/>
  <c r="Q3260" i="109"/>
  <c r="P3260" i="109"/>
  <c r="O3260" i="109"/>
  <c r="N3260" i="109"/>
  <c r="AC3259" i="109"/>
  <c r="Y3259" i="109"/>
  <c r="X3259" i="109"/>
  <c r="W3259" i="109"/>
  <c r="V3259" i="109"/>
  <c r="U3259" i="109"/>
  <c r="T3259" i="109"/>
  <c r="S3259" i="109"/>
  <c r="R3259" i="109"/>
  <c r="Q3259" i="109"/>
  <c r="P3259" i="109"/>
  <c r="O3259" i="109"/>
  <c r="N3259" i="109"/>
  <c r="AC3258" i="109"/>
  <c r="Y3258" i="109"/>
  <c r="X3258" i="109"/>
  <c r="W3258" i="109"/>
  <c r="V3258" i="109"/>
  <c r="U3258" i="109"/>
  <c r="T3258" i="109"/>
  <c r="S3258" i="109"/>
  <c r="R3258" i="109"/>
  <c r="Q3258" i="109"/>
  <c r="P3258" i="109"/>
  <c r="O3258" i="109"/>
  <c r="N3258" i="109"/>
  <c r="AC3257" i="109"/>
  <c r="Y3257" i="109"/>
  <c r="X3257" i="109"/>
  <c r="W3257" i="109"/>
  <c r="V3257" i="109"/>
  <c r="U3257" i="109"/>
  <c r="T3257" i="109"/>
  <c r="S3257" i="109"/>
  <c r="R3257" i="109"/>
  <c r="Q3257" i="109"/>
  <c r="P3257" i="109"/>
  <c r="O3257" i="109"/>
  <c r="N3257" i="109"/>
  <c r="AC3256" i="109"/>
  <c r="Y3256" i="109"/>
  <c r="X3256" i="109"/>
  <c r="W3256" i="109"/>
  <c r="V3256" i="109"/>
  <c r="U3256" i="109"/>
  <c r="T3256" i="109"/>
  <c r="S3256" i="109"/>
  <c r="R3256" i="109"/>
  <c r="Q3256" i="109"/>
  <c r="P3256" i="109"/>
  <c r="O3256" i="109"/>
  <c r="N3256" i="109"/>
  <c r="AC3255" i="109"/>
  <c r="Y3255" i="109"/>
  <c r="X3255" i="109"/>
  <c r="W3255" i="109"/>
  <c r="V3255" i="109"/>
  <c r="U3255" i="109"/>
  <c r="T3255" i="109"/>
  <c r="S3255" i="109"/>
  <c r="R3255" i="109"/>
  <c r="Q3255" i="109"/>
  <c r="P3255" i="109"/>
  <c r="O3255" i="109"/>
  <c r="N3255" i="109"/>
  <c r="AC3254" i="109"/>
  <c r="Y3254" i="109"/>
  <c r="X3254" i="109"/>
  <c r="W3254" i="109"/>
  <c r="V3254" i="109"/>
  <c r="U3254" i="109"/>
  <c r="T3254" i="109"/>
  <c r="S3254" i="109"/>
  <c r="R3254" i="109"/>
  <c r="Q3254" i="109"/>
  <c r="P3254" i="109"/>
  <c r="O3254" i="109"/>
  <c r="N3254" i="109"/>
  <c r="AC3253" i="109"/>
  <c r="Y3253" i="109"/>
  <c r="X3253" i="109"/>
  <c r="W3253" i="109"/>
  <c r="V3253" i="109"/>
  <c r="U3253" i="109"/>
  <c r="T3253" i="109"/>
  <c r="S3253" i="109"/>
  <c r="R3253" i="109"/>
  <c r="Q3253" i="109"/>
  <c r="P3253" i="109"/>
  <c r="O3253" i="109"/>
  <c r="N3253" i="109"/>
  <c r="AC3252" i="109"/>
  <c r="Y3252" i="109"/>
  <c r="X3252" i="109"/>
  <c r="W3252" i="109"/>
  <c r="V3252" i="109"/>
  <c r="U3252" i="109"/>
  <c r="T3252" i="109"/>
  <c r="S3252" i="109"/>
  <c r="R3252" i="109"/>
  <c r="Q3252" i="109"/>
  <c r="P3252" i="109"/>
  <c r="O3252" i="109"/>
  <c r="N3252" i="109"/>
  <c r="AC3251" i="109"/>
  <c r="Y3251" i="109"/>
  <c r="X3251" i="109"/>
  <c r="W3251" i="109"/>
  <c r="V3251" i="109"/>
  <c r="U3251" i="109"/>
  <c r="T3251" i="109"/>
  <c r="S3251" i="109"/>
  <c r="R3251" i="109"/>
  <c r="Q3251" i="109"/>
  <c r="P3251" i="109"/>
  <c r="O3251" i="109"/>
  <c r="N3251" i="109"/>
  <c r="AC3250" i="109"/>
  <c r="Y3250" i="109"/>
  <c r="X3250" i="109"/>
  <c r="W3250" i="109"/>
  <c r="V3250" i="109"/>
  <c r="U3250" i="109"/>
  <c r="T3250" i="109"/>
  <c r="S3250" i="109"/>
  <c r="R3250" i="109"/>
  <c r="Q3250" i="109"/>
  <c r="P3250" i="109"/>
  <c r="O3250" i="109"/>
  <c r="N3250" i="109"/>
  <c r="AC3249" i="109"/>
  <c r="Y3249" i="109"/>
  <c r="X3249" i="109"/>
  <c r="W3249" i="109"/>
  <c r="V3249" i="109"/>
  <c r="U3249" i="109"/>
  <c r="T3249" i="109"/>
  <c r="S3249" i="109"/>
  <c r="R3249" i="109"/>
  <c r="Q3249" i="109"/>
  <c r="P3249" i="109"/>
  <c r="O3249" i="109"/>
  <c r="N3249" i="109"/>
  <c r="AC3248" i="109"/>
  <c r="Y3248" i="109"/>
  <c r="X3248" i="109"/>
  <c r="W3248" i="109"/>
  <c r="V3248" i="109"/>
  <c r="U3248" i="109"/>
  <c r="T3248" i="109"/>
  <c r="S3248" i="109"/>
  <c r="R3248" i="109"/>
  <c r="Q3248" i="109"/>
  <c r="P3248" i="109"/>
  <c r="O3248" i="109"/>
  <c r="N3248" i="109"/>
  <c r="AC3247" i="109"/>
  <c r="Y3247" i="109"/>
  <c r="X3247" i="109"/>
  <c r="W3247" i="109"/>
  <c r="V3247" i="109"/>
  <c r="U3247" i="109"/>
  <c r="T3247" i="109"/>
  <c r="S3247" i="109"/>
  <c r="R3247" i="109"/>
  <c r="Q3247" i="109"/>
  <c r="P3247" i="109"/>
  <c r="O3247" i="109"/>
  <c r="N3247" i="109"/>
  <c r="AC3246" i="109"/>
  <c r="Y3246" i="109"/>
  <c r="X3246" i="109"/>
  <c r="W3246" i="109"/>
  <c r="V3246" i="109"/>
  <c r="U3246" i="109"/>
  <c r="T3246" i="109"/>
  <c r="S3246" i="109"/>
  <c r="R3246" i="109"/>
  <c r="Q3246" i="109"/>
  <c r="P3246" i="109"/>
  <c r="O3246" i="109"/>
  <c r="N3246" i="109"/>
  <c r="AC3245" i="109"/>
  <c r="Y3245" i="109"/>
  <c r="X3245" i="109"/>
  <c r="W3245" i="109"/>
  <c r="V3245" i="109"/>
  <c r="U3245" i="109"/>
  <c r="T3245" i="109"/>
  <c r="S3245" i="109"/>
  <c r="R3245" i="109"/>
  <c r="Q3245" i="109"/>
  <c r="P3245" i="109"/>
  <c r="O3245" i="109"/>
  <c r="N3245" i="109"/>
  <c r="AC3244" i="109"/>
  <c r="Y3244" i="109"/>
  <c r="X3244" i="109"/>
  <c r="W3244" i="109"/>
  <c r="V3244" i="109"/>
  <c r="U3244" i="109"/>
  <c r="T3244" i="109"/>
  <c r="S3244" i="109"/>
  <c r="R3244" i="109"/>
  <c r="Q3244" i="109"/>
  <c r="P3244" i="109"/>
  <c r="O3244" i="109"/>
  <c r="N3244" i="109"/>
  <c r="AC3243" i="109"/>
  <c r="Y3243" i="109"/>
  <c r="X3243" i="109"/>
  <c r="W3243" i="109"/>
  <c r="V3243" i="109"/>
  <c r="U3243" i="109"/>
  <c r="T3243" i="109"/>
  <c r="S3243" i="109"/>
  <c r="R3243" i="109"/>
  <c r="Q3243" i="109"/>
  <c r="P3243" i="109"/>
  <c r="O3243" i="109"/>
  <c r="N3243" i="109"/>
  <c r="AC3242" i="109"/>
  <c r="Y3242" i="109"/>
  <c r="X3242" i="109"/>
  <c r="W3242" i="109"/>
  <c r="V3242" i="109"/>
  <c r="U3242" i="109"/>
  <c r="T3242" i="109"/>
  <c r="S3242" i="109"/>
  <c r="R3242" i="109"/>
  <c r="Q3242" i="109"/>
  <c r="P3242" i="109"/>
  <c r="O3242" i="109"/>
  <c r="N3242" i="109"/>
  <c r="AC3241" i="109"/>
  <c r="Y3241" i="109"/>
  <c r="X3241" i="109"/>
  <c r="W3241" i="109"/>
  <c r="V3241" i="109"/>
  <c r="U3241" i="109"/>
  <c r="T3241" i="109"/>
  <c r="S3241" i="109"/>
  <c r="R3241" i="109"/>
  <c r="Q3241" i="109"/>
  <c r="P3241" i="109"/>
  <c r="O3241" i="109"/>
  <c r="N3241" i="109"/>
  <c r="AC3240" i="109"/>
  <c r="Y3240" i="109"/>
  <c r="X3240" i="109"/>
  <c r="W3240" i="109"/>
  <c r="V3240" i="109"/>
  <c r="U3240" i="109"/>
  <c r="T3240" i="109"/>
  <c r="S3240" i="109"/>
  <c r="R3240" i="109"/>
  <c r="Q3240" i="109"/>
  <c r="P3240" i="109"/>
  <c r="O3240" i="109"/>
  <c r="N3240" i="109"/>
  <c r="AC3239" i="109"/>
  <c r="Y3239" i="109"/>
  <c r="X3239" i="109"/>
  <c r="W3239" i="109"/>
  <c r="V3239" i="109"/>
  <c r="U3239" i="109"/>
  <c r="T3239" i="109"/>
  <c r="S3239" i="109"/>
  <c r="R3239" i="109"/>
  <c r="Q3239" i="109"/>
  <c r="P3239" i="109"/>
  <c r="O3239" i="109"/>
  <c r="N3239" i="109"/>
  <c r="AC3238" i="109"/>
  <c r="Y3238" i="109"/>
  <c r="X3238" i="109"/>
  <c r="W3238" i="109"/>
  <c r="V3238" i="109"/>
  <c r="U3238" i="109"/>
  <c r="T3238" i="109"/>
  <c r="S3238" i="109"/>
  <c r="R3238" i="109"/>
  <c r="Q3238" i="109"/>
  <c r="P3238" i="109"/>
  <c r="O3238" i="109"/>
  <c r="N3238" i="109"/>
  <c r="AC3237" i="109"/>
  <c r="Y3237" i="109"/>
  <c r="X3237" i="109"/>
  <c r="W3237" i="109"/>
  <c r="V3237" i="109"/>
  <c r="U3237" i="109"/>
  <c r="T3237" i="109"/>
  <c r="S3237" i="109"/>
  <c r="R3237" i="109"/>
  <c r="Q3237" i="109"/>
  <c r="P3237" i="109"/>
  <c r="O3237" i="109"/>
  <c r="N3237" i="109"/>
  <c r="AC3236" i="109"/>
  <c r="Y3236" i="109"/>
  <c r="X3236" i="109"/>
  <c r="W3236" i="109"/>
  <c r="V3236" i="109"/>
  <c r="U3236" i="109"/>
  <c r="T3236" i="109"/>
  <c r="S3236" i="109"/>
  <c r="R3236" i="109"/>
  <c r="Q3236" i="109"/>
  <c r="P3236" i="109"/>
  <c r="O3236" i="109"/>
  <c r="N3236" i="109"/>
  <c r="AC3235" i="109"/>
  <c r="Y3235" i="109"/>
  <c r="X3235" i="109"/>
  <c r="W3235" i="109"/>
  <c r="V3235" i="109"/>
  <c r="U3235" i="109"/>
  <c r="T3235" i="109"/>
  <c r="S3235" i="109"/>
  <c r="R3235" i="109"/>
  <c r="Q3235" i="109"/>
  <c r="P3235" i="109"/>
  <c r="O3235" i="109"/>
  <c r="N3235" i="109"/>
  <c r="AC3234" i="109"/>
  <c r="Y3234" i="109"/>
  <c r="X3234" i="109"/>
  <c r="W3234" i="109"/>
  <c r="V3234" i="109"/>
  <c r="U3234" i="109"/>
  <c r="T3234" i="109"/>
  <c r="S3234" i="109"/>
  <c r="R3234" i="109"/>
  <c r="Q3234" i="109"/>
  <c r="P3234" i="109"/>
  <c r="O3234" i="109"/>
  <c r="N3234" i="109"/>
  <c r="AC3233" i="109"/>
  <c r="Y3233" i="109"/>
  <c r="X3233" i="109"/>
  <c r="W3233" i="109"/>
  <c r="V3233" i="109"/>
  <c r="U3233" i="109"/>
  <c r="T3233" i="109"/>
  <c r="S3233" i="109"/>
  <c r="R3233" i="109"/>
  <c r="Q3233" i="109"/>
  <c r="P3233" i="109"/>
  <c r="O3233" i="109"/>
  <c r="N3233" i="109"/>
  <c r="AC3232" i="109"/>
  <c r="Y3232" i="109"/>
  <c r="X3232" i="109"/>
  <c r="W3232" i="109"/>
  <c r="V3232" i="109"/>
  <c r="U3232" i="109"/>
  <c r="T3232" i="109"/>
  <c r="S3232" i="109"/>
  <c r="R3232" i="109"/>
  <c r="Q3232" i="109"/>
  <c r="P3232" i="109"/>
  <c r="O3232" i="109"/>
  <c r="N3232" i="109"/>
  <c r="AC3231" i="109"/>
  <c r="Y3231" i="109"/>
  <c r="X3231" i="109"/>
  <c r="W3231" i="109"/>
  <c r="V3231" i="109"/>
  <c r="U3231" i="109"/>
  <c r="T3231" i="109"/>
  <c r="S3231" i="109"/>
  <c r="R3231" i="109"/>
  <c r="Q3231" i="109"/>
  <c r="P3231" i="109"/>
  <c r="O3231" i="109"/>
  <c r="N3231" i="109"/>
  <c r="AC3230" i="109"/>
  <c r="Y3230" i="109"/>
  <c r="X3230" i="109"/>
  <c r="W3230" i="109"/>
  <c r="V3230" i="109"/>
  <c r="U3230" i="109"/>
  <c r="T3230" i="109"/>
  <c r="S3230" i="109"/>
  <c r="R3230" i="109"/>
  <c r="Q3230" i="109"/>
  <c r="P3230" i="109"/>
  <c r="O3230" i="109"/>
  <c r="N3230" i="109"/>
  <c r="AC3229" i="109"/>
  <c r="Y3229" i="109"/>
  <c r="X3229" i="109"/>
  <c r="W3229" i="109"/>
  <c r="V3229" i="109"/>
  <c r="U3229" i="109"/>
  <c r="T3229" i="109"/>
  <c r="S3229" i="109"/>
  <c r="R3229" i="109"/>
  <c r="Q3229" i="109"/>
  <c r="P3229" i="109"/>
  <c r="O3229" i="109"/>
  <c r="N3229" i="109"/>
  <c r="AC3228" i="109"/>
  <c r="Y3228" i="109"/>
  <c r="X3228" i="109"/>
  <c r="W3228" i="109"/>
  <c r="V3228" i="109"/>
  <c r="U3228" i="109"/>
  <c r="T3228" i="109"/>
  <c r="S3228" i="109"/>
  <c r="R3228" i="109"/>
  <c r="Q3228" i="109"/>
  <c r="P3228" i="109"/>
  <c r="O3228" i="109"/>
  <c r="N3228" i="109"/>
  <c r="AC3227" i="109"/>
  <c r="Y3227" i="109"/>
  <c r="X3227" i="109"/>
  <c r="W3227" i="109"/>
  <c r="V3227" i="109"/>
  <c r="U3227" i="109"/>
  <c r="T3227" i="109"/>
  <c r="S3227" i="109"/>
  <c r="R3227" i="109"/>
  <c r="Q3227" i="109"/>
  <c r="P3227" i="109"/>
  <c r="O3227" i="109"/>
  <c r="N3227" i="109"/>
  <c r="AC3226" i="109"/>
  <c r="Y3226" i="109"/>
  <c r="X3226" i="109"/>
  <c r="W3226" i="109"/>
  <c r="V3226" i="109"/>
  <c r="U3226" i="109"/>
  <c r="T3226" i="109"/>
  <c r="S3226" i="109"/>
  <c r="R3226" i="109"/>
  <c r="Q3226" i="109"/>
  <c r="P3226" i="109"/>
  <c r="O3226" i="109"/>
  <c r="N3226" i="109"/>
  <c r="AC3225" i="109"/>
  <c r="Y3225" i="109"/>
  <c r="X3225" i="109"/>
  <c r="W3225" i="109"/>
  <c r="V3225" i="109"/>
  <c r="U3225" i="109"/>
  <c r="T3225" i="109"/>
  <c r="S3225" i="109"/>
  <c r="R3225" i="109"/>
  <c r="Q3225" i="109"/>
  <c r="P3225" i="109"/>
  <c r="O3225" i="109"/>
  <c r="N3225" i="109"/>
  <c r="AC3224" i="109"/>
  <c r="Y3224" i="109"/>
  <c r="X3224" i="109"/>
  <c r="W3224" i="109"/>
  <c r="V3224" i="109"/>
  <c r="U3224" i="109"/>
  <c r="T3224" i="109"/>
  <c r="S3224" i="109"/>
  <c r="R3224" i="109"/>
  <c r="Q3224" i="109"/>
  <c r="P3224" i="109"/>
  <c r="O3224" i="109"/>
  <c r="N3224" i="109"/>
  <c r="AC3223" i="109"/>
  <c r="Y3223" i="109"/>
  <c r="X3223" i="109"/>
  <c r="W3223" i="109"/>
  <c r="V3223" i="109"/>
  <c r="U3223" i="109"/>
  <c r="T3223" i="109"/>
  <c r="S3223" i="109"/>
  <c r="R3223" i="109"/>
  <c r="Q3223" i="109"/>
  <c r="P3223" i="109"/>
  <c r="O3223" i="109"/>
  <c r="N3223" i="109"/>
  <c r="AC3222" i="109"/>
  <c r="Y3222" i="109"/>
  <c r="X3222" i="109"/>
  <c r="W3222" i="109"/>
  <c r="V3222" i="109"/>
  <c r="U3222" i="109"/>
  <c r="T3222" i="109"/>
  <c r="S3222" i="109"/>
  <c r="R3222" i="109"/>
  <c r="Q3222" i="109"/>
  <c r="P3222" i="109"/>
  <c r="O3222" i="109"/>
  <c r="N3222" i="109"/>
  <c r="AC3221" i="109"/>
  <c r="Y3221" i="109"/>
  <c r="X3221" i="109"/>
  <c r="W3221" i="109"/>
  <c r="V3221" i="109"/>
  <c r="U3221" i="109"/>
  <c r="T3221" i="109"/>
  <c r="S3221" i="109"/>
  <c r="R3221" i="109"/>
  <c r="Q3221" i="109"/>
  <c r="P3221" i="109"/>
  <c r="O3221" i="109"/>
  <c r="N3221" i="109"/>
  <c r="AC3220" i="109"/>
  <c r="Y3220" i="109"/>
  <c r="X3220" i="109"/>
  <c r="W3220" i="109"/>
  <c r="V3220" i="109"/>
  <c r="U3220" i="109"/>
  <c r="T3220" i="109"/>
  <c r="S3220" i="109"/>
  <c r="R3220" i="109"/>
  <c r="Q3220" i="109"/>
  <c r="P3220" i="109"/>
  <c r="O3220" i="109"/>
  <c r="N3220" i="109"/>
  <c r="AC3219" i="109"/>
  <c r="Y3219" i="109"/>
  <c r="X3219" i="109"/>
  <c r="W3219" i="109"/>
  <c r="V3219" i="109"/>
  <c r="U3219" i="109"/>
  <c r="T3219" i="109"/>
  <c r="S3219" i="109"/>
  <c r="R3219" i="109"/>
  <c r="Q3219" i="109"/>
  <c r="P3219" i="109"/>
  <c r="O3219" i="109"/>
  <c r="N3219" i="109"/>
  <c r="AC3218" i="109"/>
  <c r="Y3218" i="109"/>
  <c r="X3218" i="109"/>
  <c r="W3218" i="109"/>
  <c r="V3218" i="109"/>
  <c r="U3218" i="109"/>
  <c r="T3218" i="109"/>
  <c r="S3218" i="109"/>
  <c r="R3218" i="109"/>
  <c r="Q3218" i="109"/>
  <c r="P3218" i="109"/>
  <c r="O3218" i="109"/>
  <c r="N3218" i="109"/>
  <c r="AC3217" i="109"/>
  <c r="Y3217" i="109"/>
  <c r="X3217" i="109"/>
  <c r="W3217" i="109"/>
  <c r="V3217" i="109"/>
  <c r="U3217" i="109"/>
  <c r="T3217" i="109"/>
  <c r="S3217" i="109"/>
  <c r="R3217" i="109"/>
  <c r="Q3217" i="109"/>
  <c r="P3217" i="109"/>
  <c r="O3217" i="109"/>
  <c r="N3217" i="109"/>
  <c r="AC3216" i="109"/>
  <c r="Y3216" i="109"/>
  <c r="X3216" i="109"/>
  <c r="W3216" i="109"/>
  <c r="V3216" i="109"/>
  <c r="U3216" i="109"/>
  <c r="T3216" i="109"/>
  <c r="S3216" i="109"/>
  <c r="R3216" i="109"/>
  <c r="Q3216" i="109"/>
  <c r="P3216" i="109"/>
  <c r="O3216" i="109"/>
  <c r="N3216" i="109"/>
  <c r="AC3215" i="109"/>
  <c r="Y3215" i="109"/>
  <c r="X3215" i="109"/>
  <c r="W3215" i="109"/>
  <c r="V3215" i="109"/>
  <c r="U3215" i="109"/>
  <c r="T3215" i="109"/>
  <c r="S3215" i="109"/>
  <c r="R3215" i="109"/>
  <c r="Q3215" i="109"/>
  <c r="P3215" i="109"/>
  <c r="O3215" i="109"/>
  <c r="N3215" i="109"/>
  <c r="AC3214" i="109"/>
  <c r="Y3214" i="109"/>
  <c r="X3214" i="109"/>
  <c r="W3214" i="109"/>
  <c r="V3214" i="109"/>
  <c r="U3214" i="109"/>
  <c r="T3214" i="109"/>
  <c r="S3214" i="109"/>
  <c r="R3214" i="109"/>
  <c r="Q3214" i="109"/>
  <c r="P3214" i="109"/>
  <c r="O3214" i="109"/>
  <c r="N3214" i="109"/>
  <c r="AC3213" i="109"/>
  <c r="Z3213" i="109"/>
  <c r="AC3212" i="109"/>
  <c r="Z3212" i="109"/>
  <c r="AC3211" i="109"/>
  <c r="Z3211" i="109"/>
  <c r="AC3210" i="109"/>
  <c r="Z3210" i="109"/>
  <c r="AC3209" i="109"/>
  <c r="Z3209" i="109"/>
  <c r="AC3208" i="109"/>
  <c r="Z3208" i="109"/>
  <c r="AC3207" i="109"/>
  <c r="Z3207" i="109"/>
  <c r="AC3206" i="109"/>
  <c r="Z3206" i="109"/>
  <c r="AC3205" i="109"/>
  <c r="Z3205" i="109"/>
  <c r="AC3204" i="109"/>
  <c r="Z3204" i="109"/>
  <c r="AC3203" i="109"/>
  <c r="Z3203" i="109"/>
  <c r="AC3202" i="109"/>
  <c r="Z3202" i="109"/>
  <c r="AC3201" i="109"/>
  <c r="Z3201" i="109"/>
  <c r="AC3200" i="109"/>
  <c r="Z3200" i="109"/>
  <c r="AC3199" i="109"/>
  <c r="Z3199" i="109"/>
  <c r="AC3198" i="109"/>
  <c r="Z3198" i="109"/>
  <c r="AC3197" i="109"/>
  <c r="Z3197" i="109"/>
  <c r="AC3196" i="109"/>
  <c r="Z3196" i="109"/>
  <c r="AC3195" i="109"/>
  <c r="Z3195" i="109"/>
  <c r="AC3194" i="109"/>
  <c r="Z3194" i="109"/>
  <c r="AC3193" i="109"/>
  <c r="Z3193" i="109"/>
  <c r="AC3192" i="109"/>
  <c r="Z3192" i="109"/>
  <c r="AC3191" i="109"/>
  <c r="Z3191" i="109"/>
  <c r="AC3190" i="109"/>
  <c r="Z3190" i="109"/>
  <c r="AC3189" i="109"/>
  <c r="Z3189" i="109"/>
  <c r="AC3188" i="109"/>
  <c r="Z3188" i="109"/>
  <c r="AC3187" i="109"/>
  <c r="Z3187" i="109"/>
  <c r="AC3186" i="109"/>
  <c r="Z3186" i="109"/>
  <c r="AC3185" i="109"/>
  <c r="Z3185" i="109"/>
  <c r="AC3184" i="109"/>
  <c r="Z3184" i="109"/>
  <c r="AC3183" i="109"/>
  <c r="Z3183" i="109"/>
  <c r="AC3182" i="109"/>
  <c r="Z3182" i="109"/>
  <c r="AC3181" i="109"/>
  <c r="Z3181" i="109"/>
  <c r="AC3180" i="109"/>
  <c r="Z3180" i="109"/>
  <c r="AC3179" i="109"/>
  <c r="Z3179" i="109"/>
  <c r="AC3178" i="109"/>
  <c r="Z3178" i="109"/>
  <c r="AC3177" i="109"/>
  <c r="Z3177" i="109"/>
  <c r="AC3176" i="109"/>
  <c r="Z3176" i="109"/>
  <c r="AC3175" i="109"/>
  <c r="Z3175" i="109"/>
  <c r="AC3174" i="109"/>
  <c r="Z3174" i="109"/>
  <c r="AC3173" i="109"/>
  <c r="Z3173" i="109"/>
  <c r="AC3172" i="109"/>
  <c r="Z3172" i="109"/>
  <c r="AC3171" i="109"/>
  <c r="Z3171" i="109"/>
  <c r="AC3170" i="109"/>
  <c r="Z3170" i="109"/>
  <c r="AC3169" i="109"/>
  <c r="Z3169" i="109"/>
  <c r="AC3168" i="109"/>
  <c r="Z3168" i="109"/>
  <c r="AC3167" i="109"/>
  <c r="Z3167" i="109"/>
  <c r="AC3166" i="109"/>
  <c r="Z3166" i="109"/>
  <c r="AC3165" i="109"/>
  <c r="Z3165" i="109"/>
  <c r="AC3164" i="109"/>
  <c r="Z3164" i="109"/>
  <c r="AC3163" i="109"/>
  <c r="Z3163" i="109"/>
  <c r="AC3162" i="109"/>
  <c r="Z3162" i="109"/>
  <c r="AC3161" i="109"/>
  <c r="Z3161" i="109"/>
  <c r="AC3160" i="109"/>
  <c r="Z3160" i="109"/>
  <c r="AC3159" i="109"/>
  <c r="Z3159" i="109"/>
  <c r="AC3158" i="109"/>
  <c r="Z3158" i="109"/>
  <c r="AC3157" i="109"/>
  <c r="Z3157" i="109"/>
  <c r="AC3156" i="109"/>
  <c r="Z3156" i="109"/>
  <c r="AC3155" i="109"/>
  <c r="Z3155" i="109"/>
  <c r="AC3154" i="109"/>
  <c r="Z3154" i="109"/>
  <c r="AC3153" i="109"/>
  <c r="Z3153" i="109"/>
  <c r="AC3152" i="109"/>
  <c r="Z3152" i="109"/>
  <c r="AC3151" i="109"/>
  <c r="Z3151" i="109"/>
  <c r="AC3150" i="109"/>
  <c r="Z3150" i="109"/>
  <c r="AC3149" i="109"/>
  <c r="Z3149" i="109"/>
  <c r="AC3148" i="109"/>
  <c r="Z3148" i="109"/>
  <c r="AC3147" i="109"/>
  <c r="Z3147" i="109"/>
  <c r="AC3146" i="109"/>
  <c r="Z3146" i="109"/>
  <c r="AC3145" i="109"/>
  <c r="Z3145" i="109"/>
  <c r="AC3144" i="109"/>
  <c r="Z3144" i="109"/>
  <c r="AC3143" i="109"/>
  <c r="Z3143" i="109"/>
  <c r="AC3142" i="109"/>
  <c r="Z3142" i="109"/>
  <c r="AC3141" i="109"/>
  <c r="Z3141" i="109"/>
  <c r="AC3140" i="109"/>
  <c r="Z3140" i="109"/>
  <c r="AC3139" i="109"/>
  <c r="Z3139" i="109"/>
  <c r="AC3138" i="109"/>
  <c r="Z3138" i="109"/>
  <c r="AC3137" i="109"/>
  <c r="Z3137" i="109"/>
  <c r="AC3136" i="109"/>
  <c r="Z3136" i="109"/>
  <c r="AC3135" i="109"/>
  <c r="Z3135" i="109"/>
  <c r="AC3134" i="109"/>
  <c r="Z3134" i="109"/>
  <c r="AC3133" i="109"/>
  <c r="Z3133" i="109"/>
  <c r="AC3132" i="109"/>
  <c r="Z3132" i="109"/>
  <c r="AC3131" i="109"/>
  <c r="Z3131" i="109"/>
  <c r="AC3130" i="109"/>
  <c r="Z3130" i="109"/>
  <c r="AC3129" i="109"/>
  <c r="Z3129" i="109"/>
  <c r="AC3128" i="109"/>
  <c r="Z3128" i="109"/>
  <c r="AC3127" i="109"/>
  <c r="Z3127" i="109"/>
  <c r="AC3126" i="109"/>
  <c r="Z3126" i="109"/>
  <c r="AC3125" i="109"/>
  <c r="Z3125" i="109"/>
  <c r="AC3124" i="109"/>
  <c r="Z3124" i="109"/>
  <c r="AC3123" i="109"/>
  <c r="Z3123" i="109"/>
  <c r="AC3122" i="109"/>
  <c r="Z3122" i="109"/>
  <c r="AC3121" i="109"/>
  <c r="Z3121" i="109"/>
  <c r="AC3120" i="109"/>
  <c r="Z3120" i="109"/>
  <c r="AC3119" i="109"/>
  <c r="Z3119" i="109"/>
  <c r="AC3118" i="109"/>
  <c r="Z3118" i="109"/>
  <c r="AC3117" i="109"/>
  <c r="Z3117" i="109"/>
  <c r="AC3116" i="109"/>
  <c r="Z3116" i="109"/>
  <c r="AC3115" i="109"/>
  <c r="Z3115" i="109"/>
  <c r="AC3114" i="109"/>
  <c r="Z3114" i="109"/>
  <c r="AC3113" i="109"/>
  <c r="Z3113" i="109"/>
  <c r="AC3112" i="109"/>
  <c r="Z3112" i="109"/>
  <c r="AC3111" i="109"/>
  <c r="Z3111" i="109"/>
  <c r="AC3110" i="109"/>
  <c r="Z3110" i="109"/>
  <c r="AC3109" i="109"/>
  <c r="Z3109" i="109"/>
  <c r="AC3108" i="109"/>
  <c r="Z3108" i="109"/>
  <c r="AC3107" i="109"/>
  <c r="Z3107" i="109"/>
  <c r="AC3106" i="109"/>
  <c r="Z3106" i="109"/>
  <c r="AC3105" i="109"/>
  <c r="Z3105" i="109"/>
  <c r="AC3104" i="109"/>
  <c r="Z3104" i="109"/>
  <c r="AC3103" i="109"/>
  <c r="Z3103" i="109"/>
  <c r="AC3102" i="109"/>
  <c r="Z3102" i="109"/>
  <c r="AC3101" i="109"/>
  <c r="Z3101" i="109"/>
  <c r="AC3100" i="109"/>
  <c r="Z3100" i="109"/>
  <c r="AC3099" i="109"/>
  <c r="Z3099" i="109"/>
  <c r="AC3098" i="109"/>
  <c r="Z3098" i="109"/>
  <c r="AC3097" i="109"/>
  <c r="Z3097" i="109"/>
  <c r="AC3096" i="109"/>
  <c r="Z3096" i="109"/>
  <c r="AC3095" i="109"/>
  <c r="Z3095" i="109"/>
  <c r="AC3094" i="109"/>
  <c r="Z3094" i="109"/>
  <c r="AC3093" i="109"/>
  <c r="Z3093" i="109"/>
  <c r="AC3092" i="109"/>
  <c r="Z3092" i="109"/>
  <c r="AC3091" i="109"/>
  <c r="Z3091" i="109"/>
  <c r="AC3090" i="109"/>
  <c r="Z3090" i="109"/>
  <c r="AC3089" i="109"/>
  <c r="Z3089" i="109"/>
  <c r="AC3088" i="109"/>
  <c r="Z3088" i="109"/>
  <c r="AC3087" i="109"/>
  <c r="Z3087" i="109"/>
  <c r="AC3086" i="109"/>
  <c r="Z3086" i="109"/>
  <c r="AC3085" i="109"/>
  <c r="Z3085" i="109"/>
  <c r="AC3084" i="109"/>
  <c r="Z3084" i="109"/>
  <c r="AC3083" i="109"/>
  <c r="Z3083" i="109"/>
  <c r="AC3082" i="109"/>
  <c r="Z3082" i="109"/>
  <c r="AC3081" i="109"/>
  <c r="Z3081" i="109"/>
  <c r="AC3080" i="109"/>
  <c r="Z3080" i="109"/>
  <c r="AC3079" i="109"/>
  <c r="Z3079" i="109"/>
  <c r="AC3078" i="109"/>
  <c r="Z3078" i="109"/>
  <c r="AC3077" i="109"/>
  <c r="Z3077" i="109"/>
  <c r="AC3076" i="109"/>
  <c r="Z3076" i="109"/>
  <c r="AC3075" i="109"/>
  <c r="Z3075" i="109"/>
  <c r="AC3074" i="109"/>
  <c r="Z3074" i="109"/>
  <c r="AC3073" i="109"/>
  <c r="Z3073" i="109"/>
  <c r="AC3072" i="109"/>
  <c r="Z3072" i="109"/>
  <c r="AC3071" i="109"/>
  <c r="Z3071" i="109"/>
  <c r="AC3070" i="109"/>
  <c r="Z3070" i="109"/>
  <c r="AC3069" i="109"/>
  <c r="Z3069" i="109"/>
  <c r="AC3068" i="109"/>
  <c r="Z3068" i="109"/>
  <c r="AC3067" i="109"/>
  <c r="Z3067" i="109"/>
  <c r="AC3066" i="109"/>
  <c r="Z3066" i="109"/>
  <c r="AC3065" i="109"/>
  <c r="Z3065" i="109"/>
  <c r="AC3064" i="109"/>
  <c r="Z3064" i="109"/>
  <c r="AC3063" i="109"/>
  <c r="Z3063" i="109"/>
  <c r="AC3062" i="109"/>
  <c r="Z3062" i="109"/>
  <c r="AC3061" i="109"/>
  <c r="Z3061" i="109"/>
  <c r="AC3060" i="109"/>
  <c r="Z3060" i="109"/>
  <c r="AC3059" i="109"/>
  <c r="Z3059" i="109"/>
  <c r="AC3058" i="109"/>
  <c r="Z3058" i="109"/>
  <c r="AC3057" i="109"/>
  <c r="Z3057" i="109"/>
  <c r="AC3056" i="109"/>
  <c r="Z3056" i="109"/>
  <c r="AC3055" i="109"/>
  <c r="Z3055" i="109"/>
  <c r="AC3054" i="109"/>
  <c r="Z3054" i="109"/>
  <c r="AC3053" i="109"/>
  <c r="Z3053" i="109"/>
  <c r="AC3052" i="109"/>
  <c r="Z3052" i="109"/>
  <c r="AC3051" i="109"/>
  <c r="Z3051" i="109"/>
  <c r="AC3050" i="109"/>
  <c r="Z3050" i="109"/>
  <c r="AC3049" i="109"/>
  <c r="Z3049" i="109"/>
  <c r="AC3048" i="109"/>
  <c r="Z3048" i="109"/>
  <c r="AC3047" i="109"/>
  <c r="Z3047" i="109"/>
  <c r="AC3046" i="109"/>
  <c r="Z3046" i="109"/>
  <c r="AC3045" i="109"/>
  <c r="Z3045" i="109"/>
  <c r="AC3044" i="109"/>
  <c r="Z3044" i="109"/>
  <c r="AC3043" i="109"/>
  <c r="Z3043" i="109"/>
  <c r="AC3042" i="109"/>
  <c r="Z3042" i="109"/>
  <c r="AC3041" i="109"/>
  <c r="Z3041" i="109"/>
  <c r="AC3040" i="109"/>
  <c r="Z3040" i="109"/>
  <c r="AC3039" i="109"/>
  <c r="Z3039" i="109"/>
  <c r="AC3038" i="109"/>
  <c r="Z3038" i="109"/>
  <c r="AC3037" i="109"/>
  <c r="Z3037" i="109"/>
  <c r="AC3036" i="109"/>
  <c r="Z3036" i="109"/>
  <c r="AC3035" i="109"/>
  <c r="Z3035" i="109"/>
  <c r="AC3034" i="109"/>
  <c r="Z3034" i="109"/>
  <c r="AC3033" i="109"/>
  <c r="Z3033" i="109"/>
  <c r="AC3032" i="109"/>
  <c r="Z3032" i="109"/>
  <c r="AC3031" i="109"/>
  <c r="Z3031" i="109"/>
  <c r="AC3030" i="109"/>
  <c r="Z3030" i="109"/>
  <c r="AC3029" i="109"/>
  <c r="Z3029" i="109"/>
  <c r="AC3028" i="109"/>
  <c r="Z3028" i="109"/>
  <c r="AC3027" i="109"/>
  <c r="Z3027" i="109"/>
  <c r="AC3026" i="109"/>
  <c r="Z3026" i="109"/>
  <c r="AC3025" i="109"/>
  <c r="Z3025" i="109"/>
  <c r="AC3024" i="109"/>
  <c r="Z3024" i="109"/>
  <c r="AC3023" i="109"/>
  <c r="Z3023" i="109"/>
  <c r="AC3022" i="109"/>
  <c r="Z3022" i="109"/>
  <c r="AC3021" i="109"/>
  <c r="Z3021" i="109"/>
  <c r="AC3020" i="109"/>
  <c r="Z3020" i="109"/>
  <c r="AC3019" i="109"/>
  <c r="Z3019" i="109"/>
  <c r="AC3018" i="109"/>
  <c r="Z3018" i="109"/>
  <c r="AC3017" i="109"/>
  <c r="Z3017" i="109"/>
  <c r="AC3016" i="109"/>
  <c r="Z3016" i="109"/>
  <c r="AC3015" i="109"/>
  <c r="Z3015" i="109"/>
  <c r="AC3014" i="109"/>
  <c r="Z3014" i="109"/>
  <c r="AC3013" i="109"/>
  <c r="Z3013" i="109"/>
  <c r="AC3012" i="109"/>
  <c r="Z3012" i="109"/>
  <c r="AC3011" i="109"/>
  <c r="Z3011" i="109"/>
  <c r="AC3010" i="109"/>
  <c r="Z3010" i="109"/>
  <c r="AC3009" i="109"/>
  <c r="Z3009" i="109"/>
  <c r="AC3008" i="109"/>
  <c r="Z3008" i="109"/>
  <c r="AC3007" i="109"/>
  <c r="Z3007" i="109"/>
  <c r="AC3006" i="109"/>
  <c r="Z3006" i="109"/>
  <c r="AC3005" i="109"/>
  <c r="Z3005" i="109"/>
  <c r="AC3004" i="109"/>
  <c r="Z3004" i="109"/>
  <c r="AC3003" i="109"/>
  <c r="Z3003" i="109"/>
  <c r="AC3002" i="109"/>
  <c r="Z3002" i="109"/>
  <c r="AC3001" i="109"/>
  <c r="Z3001" i="109"/>
  <c r="AC3000" i="109"/>
  <c r="Z3000" i="109"/>
  <c r="AC2999" i="109"/>
  <c r="Z2999" i="109"/>
  <c r="AC2998" i="109"/>
  <c r="Z2998" i="109"/>
  <c r="AC2997" i="109"/>
  <c r="Z2997" i="109"/>
  <c r="AC2996" i="109"/>
  <c r="Z2996" i="109"/>
  <c r="AC2995" i="109"/>
  <c r="Z2995" i="109"/>
  <c r="AC2994" i="109"/>
  <c r="Z2994" i="109"/>
  <c r="AC2993" i="109"/>
  <c r="Z2993" i="109"/>
  <c r="AC2992" i="109"/>
  <c r="Z2992" i="109"/>
  <c r="AC2991" i="109"/>
  <c r="Z2991" i="109"/>
  <c r="AC2990" i="109"/>
  <c r="Z2990" i="109"/>
  <c r="AC2989" i="109"/>
  <c r="Z2989" i="109"/>
  <c r="AC2988" i="109"/>
  <c r="Z2988" i="109"/>
  <c r="AC2987" i="109"/>
  <c r="Z2987" i="109"/>
  <c r="AC2986" i="109"/>
  <c r="Z2986" i="109"/>
  <c r="AC2985" i="109"/>
  <c r="Z2985" i="109"/>
  <c r="AC2984" i="109"/>
  <c r="Z2984" i="109"/>
  <c r="AC2983" i="109"/>
  <c r="Z2983" i="109"/>
  <c r="AC2982" i="109"/>
  <c r="Z2982" i="109"/>
  <c r="AC2981" i="109"/>
  <c r="Z2981" i="109"/>
  <c r="AC2980" i="109"/>
  <c r="Z2980" i="109"/>
  <c r="AC2979" i="109"/>
  <c r="Z2979" i="109"/>
  <c r="AC2978" i="109"/>
  <c r="Z2978" i="109"/>
  <c r="AC2977" i="109"/>
  <c r="Z2977" i="109"/>
  <c r="AC2976" i="109"/>
  <c r="Z2976" i="109"/>
  <c r="AC2975" i="109"/>
  <c r="Z2975" i="109"/>
  <c r="AC2974" i="109"/>
  <c r="Z2974" i="109"/>
  <c r="AC2973" i="109"/>
  <c r="Z2973" i="109"/>
  <c r="AC2972" i="109"/>
  <c r="Z2972" i="109"/>
  <c r="AC2971" i="109"/>
  <c r="Z2971" i="109"/>
  <c r="AC2970" i="109"/>
  <c r="Z2970" i="109"/>
  <c r="AC2969" i="109"/>
  <c r="Z2969" i="109"/>
  <c r="AC2968" i="109"/>
  <c r="Z2968" i="109"/>
  <c r="AC2967" i="109"/>
  <c r="Z2967" i="109"/>
  <c r="AC2966" i="109"/>
  <c r="Z2966" i="109"/>
  <c r="AC2965" i="109"/>
  <c r="Z2965" i="109"/>
  <c r="AC2964" i="109"/>
  <c r="Z2964" i="109"/>
  <c r="AC2963" i="109"/>
  <c r="Z2963" i="109"/>
  <c r="AC2962" i="109"/>
  <c r="Z2962" i="109"/>
  <c r="AC2961" i="109"/>
  <c r="Z2961" i="109"/>
  <c r="AC2960" i="109"/>
  <c r="Z2960" i="109"/>
  <c r="AC2959" i="109"/>
  <c r="Z2959" i="109"/>
  <c r="AC2958" i="109"/>
  <c r="Z2958" i="109"/>
  <c r="AC2957" i="109"/>
  <c r="Z2957" i="109"/>
  <c r="AC2956" i="109"/>
  <c r="Z2956" i="109"/>
  <c r="AC2955" i="109"/>
  <c r="Z2955" i="109"/>
  <c r="AC2954" i="109"/>
  <c r="Z2954" i="109"/>
  <c r="AC2953" i="109"/>
  <c r="Z2953" i="109"/>
  <c r="AC2952" i="109"/>
  <c r="Z2952" i="109"/>
  <c r="AC2951" i="109"/>
  <c r="Z2951" i="109"/>
  <c r="AC2950" i="109"/>
  <c r="Z2950" i="109"/>
  <c r="AC2949" i="109"/>
  <c r="Z2949" i="109"/>
  <c r="AC2948" i="109"/>
  <c r="Z2948" i="109"/>
  <c r="AC2947" i="109"/>
  <c r="Z2947" i="109"/>
  <c r="AC2946" i="109"/>
  <c r="Z2946" i="109"/>
  <c r="AC2945" i="109"/>
  <c r="Z2945" i="109"/>
  <c r="AC2944" i="109"/>
  <c r="Z2944" i="109"/>
  <c r="AC2943" i="109"/>
  <c r="Z2943" i="109"/>
  <c r="AC2942" i="109"/>
  <c r="Z2942" i="109"/>
  <c r="AC2941" i="109"/>
  <c r="Z2941" i="109"/>
  <c r="AC2940" i="109"/>
  <c r="Z2940" i="109"/>
  <c r="AC2939" i="109"/>
  <c r="Z2939" i="109"/>
  <c r="AC2938" i="109"/>
  <c r="Z2938" i="109"/>
  <c r="AC2937" i="109"/>
  <c r="Z2937" i="109"/>
  <c r="AC2936" i="109"/>
  <c r="Z2936" i="109"/>
  <c r="AC2935" i="109"/>
  <c r="Z2935" i="109"/>
  <c r="AC2934" i="109"/>
  <c r="Z2934" i="109"/>
  <c r="AC2933" i="109"/>
  <c r="Z2933" i="109"/>
  <c r="AC2932" i="109"/>
  <c r="Z2932" i="109"/>
  <c r="AC2931" i="109"/>
  <c r="Z2931" i="109"/>
  <c r="AC2930" i="109"/>
  <c r="Z2930" i="109"/>
  <c r="AC2929" i="109"/>
  <c r="Z2929" i="109"/>
  <c r="AC2928" i="109"/>
  <c r="Z2928" i="109"/>
  <c r="AC2927" i="109"/>
  <c r="Z2927" i="109"/>
  <c r="AC2926" i="109"/>
  <c r="Z2926" i="109"/>
  <c r="AC2925" i="109"/>
  <c r="Z2925" i="109"/>
  <c r="AC2924" i="109"/>
  <c r="Z2924" i="109"/>
  <c r="AC2923" i="109"/>
  <c r="Z2923" i="109"/>
  <c r="AC2922" i="109"/>
  <c r="Z2922" i="109"/>
  <c r="AC2921" i="109"/>
  <c r="Y2921" i="109"/>
  <c r="X2921" i="109"/>
  <c r="W2921" i="109"/>
  <c r="V2921" i="109"/>
  <c r="U2921" i="109"/>
  <c r="T2921" i="109"/>
  <c r="S2921" i="109"/>
  <c r="R2921" i="109"/>
  <c r="Q2921" i="109"/>
  <c r="P2921" i="109"/>
  <c r="O2921" i="109"/>
  <c r="N2921" i="109"/>
  <c r="AC2920" i="109"/>
  <c r="Y2920" i="109"/>
  <c r="X2920" i="109"/>
  <c r="W2920" i="109"/>
  <c r="V2920" i="109"/>
  <c r="U2920" i="109"/>
  <c r="T2920" i="109"/>
  <c r="S2920" i="109"/>
  <c r="R2920" i="109"/>
  <c r="Q2920" i="109"/>
  <c r="P2920" i="109"/>
  <c r="O2920" i="109"/>
  <c r="N2920" i="109"/>
  <c r="AC2919" i="109"/>
  <c r="Y2919" i="109"/>
  <c r="X2919" i="109"/>
  <c r="W2919" i="109"/>
  <c r="V2919" i="109"/>
  <c r="U2919" i="109"/>
  <c r="T2919" i="109"/>
  <c r="S2919" i="109"/>
  <c r="R2919" i="109"/>
  <c r="Q2919" i="109"/>
  <c r="P2919" i="109"/>
  <c r="O2919" i="109"/>
  <c r="N2919" i="109"/>
  <c r="AC2918" i="109"/>
  <c r="Y2918" i="109"/>
  <c r="X2918" i="109"/>
  <c r="W2918" i="109"/>
  <c r="V2918" i="109"/>
  <c r="U2918" i="109"/>
  <c r="T2918" i="109"/>
  <c r="S2918" i="109"/>
  <c r="R2918" i="109"/>
  <c r="Q2918" i="109"/>
  <c r="P2918" i="109"/>
  <c r="O2918" i="109"/>
  <c r="N2918" i="109"/>
  <c r="AC2917" i="109"/>
  <c r="Y2917" i="109"/>
  <c r="X2917" i="109"/>
  <c r="W2917" i="109"/>
  <c r="V2917" i="109"/>
  <c r="U2917" i="109"/>
  <c r="T2917" i="109"/>
  <c r="S2917" i="109"/>
  <c r="R2917" i="109"/>
  <c r="Q2917" i="109"/>
  <c r="P2917" i="109"/>
  <c r="O2917" i="109"/>
  <c r="N2917" i="109"/>
  <c r="AC2916" i="109"/>
  <c r="Y2916" i="109"/>
  <c r="X2916" i="109"/>
  <c r="W2916" i="109"/>
  <c r="V2916" i="109"/>
  <c r="U2916" i="109"/>
  <c r="T2916" i="109"/>
  <c r="S2916" i="109"/>
  <c r="R2916" i="109"/>
  <c r="Q2916" i="109"/>
  <c r="P2916" i="109"/>
  <c r="O2916" i="109"/>
  <c r="N2916" i="109"/>
  <c r="AC2915" i="109"/>
  <c r="Y2915" i="109"/>
  <c r="X2915" i="109"/>
  <c r="W2915" i="109"/>
  <c r="V2915" i="109"/>
  <c r="U2915" i="109"/>
  <c r="T2915" i="109"/>
  <c r="S2915" i="109"/>
  <c r="R2915" i="109"/>
  <c r="Q2915" i="109"/>
  <c r="P2915" i="109"/>
  <c r="O2915" i="109"/>
  <c r="N2915" i="109"/>
  <c r="AC2914" i="109"/>
  <c r="Y2914" i="109"/>
  <c r="X2914" i="109"/>
  <c r="W2914" i="109"/>
  <c r="V2914" i="109"/>
  <c r="U2914" i="109"/>
  <c r="T2914" i="109"/>
  <c r="S2914" i="109"/>
  <c r="R2914" i="109"/>
  <c r="Q2914" i="109"/>
  <c r="P2914" i="109"/>
  <c r="O2914" i="109"/>
  <c r="N2914" i="109"/>
  <c r="AC2913" i="109"/>
  <c r="Y2913" i="109"/>
  <c r="X2913" i="109"/>
  <c r="W2913" i="109"/>
  <c r="V2913" i="109"/>
  <c r="U2913" i="109"/>
  <c r="T2913" i="109"/>
  <c r="S2913" i="109"/>
  <c r="R2913" i="109"/>
  <c r="Q2913" i="109"/>
  <c r="P2913" i="109"/>
  <c r="O2913" i="109"/>
  <c r="N2913" i="109"/>
  <c r="AC2912" i="109"/>
  <c r="Y2912" i="109"/>
  <c r="X2912" i="109"/>
  <c r="W2912" i="109"/>
  <c r="V2912" i="109"/>
  <c r="U2912" i="109"/>
  <c r="T2912" i="109"/>
  <c r="S2912" i="109"/>
  <c r="R2912" i="109"/>
  <c r="Q2912" i="109"/>
  <c r="P2912" i="109"/>
  <c r="O2912" i="109"/>
  <c r="N2912" i="109"/>
  <c r="AC2911" i="109"/>
  <c r="Y2911" i="109"/>
  <c r="X2911" i="109"/>
  <c r="W2911" i="109"/>
  <c r="V2911" i="109"/>
  <c r="U2911" i="109"/>
  <c r="T2911" i="109"/>
  <c r="S2911" i="109"/>
  <c r="R2911" i="109"/>
  <c r="Q2911" i="109"/>
  <c r="P2911" i="109"/>
  <c r="O2911" i="109"/>
  <c r="N2911" i="109"/>
  <c r="AC2910" i="109"/>
  <c r="Y2910" i="109"/>
  <c r="X2910" i="109"/>
  <c r="W2910" i="109"/>
  <c r="V2910" i="109"/>
  <c r="U2910" i="109"/>
  <c r="T2910" i="109"/>
  <c r="S2910" i="109"/>
  <c r="R2910" i="109"/>
  <c r="Q2910" i="109"/>
  <c r="P2910" i="109"/>
  <c r="O2910" i="109"/>
  <c r="N2910" i="109"/>
  <c r="AC2909" i="109"/>
  <c r="Y2909" i="109"/>
  <c r="X2909" i="109"/>
  <c r="W2909" i="109"/>
  <c r="V2909" i="109"/>
  <c r="U2909" i="109"/>
  <c r="T2909" i="109"/>
  <c r="S2909" i="109"/>
  <c r="R2909" i="109"/>
  <c r="Q2909" i="109"/>
  <c r="P2909" i="109"/>
  <c r="O2909" i="109"/>
  <c r="N2909" i="109"/>
  <c r="AC2908" i="109"/>
  <c r="Y2908" i="109"/>
  <c r="X2908" i="109"/>
  <c r="W2908" i="109"/>
  <c r="V2908" i="109"/>
  <c r="U2908" i="109"/>
  <c r="T2908" i="109"/>
  <c r="S2908" i="109"/>
  <c r="R2908" i="109"/>
  <c r="Q2908" i="109"/>
  <c r="P2908" i="109"/>
  <c r="O2908" i="109"/>
  <c r="N2908" i="109"/>
  <c r="AC2907" i="109"/>
  <c r="Y2907" i="109"/>
  <c r="X2907" i="109"/>
  <c r="W2907" i="109"/>
  <c r="V2907" i="109"/>
  <c r="U2907" i="109"/>
  <c r="T2907" i="109"/>
  <c r="S2907" i="109"/>
  <c r="R2907" i="109"/>
  <c r="Q2907" i="109"/>
  <c r="P2907" i="109"/>
  <c r="O2907" i="109"/>
  <c r="N2907" i="109"/>
  <c r="AC2906" i="109"/>
  <c r="Y2906" i="109"/>
  <c r="X2906" i="109"/>
  <c r="W2906" i="109"/>
  <c r="V2906" i="109"/>
  <c r="U2906" i="109"/>
  <c r="T2906" i="109"/>
  <c r="S2906" i="109"/>
  <c r="R2906" i="109"/>
  <c r="Q2906" i="109"/>
  <c r="P2906" i="109"/>
  <c r="O2906" i="109"/>
  <c r="N2906" i="109"/>
  <c r="AC2905" i="109"/>
  <c r="Y2905" i="109"/>
  <c r="X2905" i="109"/>
  <c r="W2905" i="109"/>
  <c r="V2905" i="109"/>
  <c r="U2905" i="109"/>
  <c r="T2905" i="109"/>
  <c r="S2905" i="109"/>
  <c r="R2905" i="109"/>
  <c r="Q2905" i="109"/>
  <c r="P2905" i="109"/>
  <c r="O2905" i="109"/>
  <c r="N2905" i="109"/>
  <c r="AC2904" i="109"/>
  <c r="Y2904" i="109"/>
  <c r="X2904" i="109"/>
  <c r="W2904" i="109"/>
  <c r="V2904" i="109"/>
  <c r="U2904" i="109"/>
  <c r="T2904" i="109"/>
  <c r="S2904" i="109"/>
  <c r="R2904" i="109"/>
  <c r="Q2904" i="109"/>
  <c r="P2904" i="109"/>
  <c r="O2904" i="109"/>
  <c r="N2904" i="109"/>
  <c r="AC2903" i="109"/>
  <c r="Y2903" i="109"/>
  <c r="X2903" i="109"/>
  <c r="W2903" i="109"/>
  <c r="V2903" i="109"/>
  <c r="U2903" i="109"/>
  <c r="T2903" i="109"/>
  <c r="S2903" i="109"/>
  <c r="R2903" i="109"/>
  <c r="Q2903" i="109"/>
  <c r="P2903" i="109"/>
  <c r="O2903" i="109"/>
  <c r="N2903" i="109"/>
  <c r="AC2902" i="109"/>
  <c r="Y2902" i="109"/>
  <c r="X2902" i="109"/>
  <c r="W2902" i="109"/>
  <c r="V2902" i="109"/>
  <c r="U2902" i="109"/>
  <c r="T2902" i="109"/>
  <c r="S2902" i="109"/>
  <c r="R2902" i="109"/>
  <c r="Q2902" i="109"/>
  <c r="P2902" i="109"/>
  <c r="O2902" i="109"/>
  <c r="N2902" i="109"/>
  <c r="AC2901" i="109"/>
  <c r="Y2901" i="109"/>
  <c r="X2901" i="109"/>
  <c r="W2901" i="109"/>
  <c r="V2901" i="109"/>
  <c r="U2901" i="109"/>
  <c r="T2901" i="109"/>
  <c r="S2901" i="109"/>
  <c r="R2901" i="109"/>
  <c r="Q2901" i="109"/>
  <c r="P2901" i="109"/>
  <c r="O2901" i="109"/>
  <c r="N2901" i="109"/>
  <c r="AC2900" i="109"/>
  <c r="Y2900" i="109"/>
  <c r="X2900" i="109"/>
  <c r="W2900" i="109"/>
  <c r="V2900" i="109"/>
  <c r="U2900" i="109"/>
  <c r="T2900" i="109"/>
  <c r="S2900" i="109"/>
  <c r="R2900" i="109"/>
  <c r="Q2900" i="109"/>
  <c r="P2900" i="109"/>
  <c r="O2900" i="109"/>
  <c r="N2900" i="109"/>
  <c r="AC2899" i="109"/>
  <c r="Y2899" i="109"/>
  <c r="X2899" i="109"/>
  <c r="W2899" i="109"/>
  <c r="V2899" i="109"/>
  <c r="U2899" i="109"/>
  <c r="T2899" i="109"/>
  <c r="S2899" i="109"/>
  <c r="R2899" i="109"/>
  <c r="Q2899" i="109"/>
  <c r="P2899" i="109"/>
  <c r="O2899" i="109"/>
  <c r="N2899" i="109"/>
  <c r="AC2898" i="109"/>
  <c r="Y2898" i="109"/>
  <c r="X2898" i="109"/>
  <c r="W2898" i="109"/>
  <c r="V2898" i="109"/>
  <c r="U2898" i="109"/>
  <c r="T2898" i="109"/>
  <c r="S2898" i="109"/>
  <c r="R2898" i="109"/>
  <c r="Q2898" i="109"/>
  <c r="P2898" i="109"/>
  <c r="O2898" i="109"/>
  <c r="N2898" i="109"/>
  <c r="AC2897" i="109"/>
  <c r="Y2897" i="109"/>
  <c r="X2897" i="109"/>
  <c r="W2897" i="109"/>
  <c r="V2897" i="109"/>
  <c r="U2897" i="109"/>
  <c r="T2897" i="109"/>
  <c r="S2897" i="109"/>
  <c r="R2897" i="109"/>
  <c r="Q2897" i="109"/>
  <c r="P2897" i="109"/>
  <c r="O2897" i="109"/>
  <c r="N2897" i="109"/>
  <c r="AC2896" i="109"/>
  <c r="Y2896" i="109"/>
  <c r="X2896" i="109"/>
  <c r="W2896" i="109"/>
  <c r="V2896" i="109"/>
  <c r="U2896" i="109"/>
  <c r="T2896" i="109"/>
  <c r="S2896" i="109"/>
  <c r="R2896" i="109"/>
  <c r="Q2896" i="109"/>
  <c r="P2896" i="109"/>
  <c r="O2896" i="109"/>
  <c r="N2896" i="109"/>
  <c r="AC2895" i="109"/>
  <c r="Y2895" i="109"/>
  <c r="X2895" i="109"/>
  <c r="W2895" i="109"/>
  <c r="V2895" i="109"/>
  <c r="U2895" i="109"/>
  <c r="T2895" i="109"/>
  <c r="S2895" i="109"/>
  <c r="R2895" i="109"/>
  <c r="Q2895" i="109"/>
  <c r="P2895" i="109"/>
  <c r="O2895" i="109"/>
  <c r="N2895" i="109"/>
  <c r="AC2894" i="109"/>
  <c r="Y2894" i="109"/>
  <c r="X2894" i="109"/>
  <c r="W2894" i="109"/>
  <c r="V2894" i="109"/>
  <c r="U2894" i="109"/>
  <c r="T2894" i="109"/>
  <c r="S2894" i="109"/>
  <c r="R2894" i="109"/>
  <c r="Q2894" i="109"/>
  <c r="P2894" i="109"/>
  <c r="O2894" i="109"/>
  <c r="N2894" i="109"/>
  <c r="AC2893" i="109"/>
  <c r="Y2893" i="109"/>
  <c r="X2893" i="109"/>
  <c r="W2893" i="109"/>
  <c r="V2893" i="109"/>
  <c r="U2893" i="109"/>
  <c r="T2893" i="109"/>
  <c r="S2893" i="109"/>
  <c r="R2893" i="109"/>
  <c r="Q2893" i="109"/>
  <c r="P2893" i="109"/>
  <c r="O2893" i="109"/>
  <c r="N2893" i="109"/>
  <c r="AC2892" i="109"/>
  <c r="Y2892" i="109"/>
  <c r="X2892" i="109"/>
  <c r="W2892" i="109"/>
  <c r="V2892" i="109"/>
  <c r="U2892" i="109"/>
  <c r="T2892" i="109"/>
  <c r="S2892" i="109"/>
  <c r="R2892" i="109"/>
  <c r="Q2892" i="109"/>
  <c r="P2892" i="109"/>
  <c r="O2892" i="109"/>
  <c r="N2892" i="109"/>
  <c r="AC2891" i="109"/>
  <c r="Y2891" i="109"/>
  <c r="X2891" i="109"/>
  <c r="W2891" i="109"/>
  <c r="V2891" i="109"/>
  <c r="U2891" i="109"/>
  <c r="T2891" i="109"/>
  <c r="S2891" i="109"/>
  <c r="R2891" i="109"/>
  <c r="Q2891" i="109"/>
  <c r="P2891" i="109"/>
  <c r="O2891" i="109"/>
  <c r="N2891" i="109"/>
  <c r="AC2890" i="109"/>
  <c r="Y2890" i="109"/>
  <c r="X2890" i="109"/>
  <c r="W2890" i="109"/>
  <c r="V2890" i="109"/>
  <c r="U2890" i="109"/>
  <c r="T2890" i="109"/>
  <c r="S2890" i="109"/>
  <c r="R2890" i="109"/>
  <c r="Q2890" i="109"/>
  <c r="P2890" i="109"/>
  <c r="O2890" i="109"/>
  <c r="N2890" i="109"/>
  <c r="AC2889" i="109"/>
  <c r="Y2889" i="109"/>
  <c r="X2889" i="109"/>
  <c r="W2889" i="109"/>
  <c r="V2889" i="109"/>
  <c r="U2889" i="109"/>
  <c r="T2889" i="109"/>
  <c r="S2889" i="109"/>
  <c r="R2889" i="109"/>
  <c r="Q2889" i="109"/>
  <c r="P2889" i="109"/>
  <c r="O2889" i="109"/>
  <c r="N2889" i="109"/>
  <c r="AC2888" i="109"/>
  <c r="Y2888" i="109"/>
  <c r="X2888" i="109"/>
  <c r="W2888" i="109"/>
  <c r="V2888" i="109"/>
  <c r="U2888" i="109"/>
  <c r="T2888" i="109"/>
  <c r="S2888" i="109"/>
  <c r="R2888" i="109"/>
  <c r="Q2888" i="109"/>
  <c r="P2888" i="109"/>
  <c r="O2888" i="109"/>
  <c r="N2888" i="109"/>
  <c r="AC2887" i="109"/>
  <c r="Y2887" i="109"/>
  <c r="X2887" i="109"/>
  <c r="W2887" i="109"/>
  <c r="V2887" i="109"/>
  <c r="U2887" i="109"/>
  <c r="T2887" i="109"/>
  <c r="S2887" i="109"/>
  <c r="R2887" i="109"/>
  <c r="Q2887" i="109"/>
  <c r="P2887" i="109"/>
  <c r="O2887" i="109"/>
  <c r="N2887" i="109"/>
  <c r="AC2886" i="109"/>
  <c r="Y2886" i="109"/>
  <c r="X2886" i="109"/>
  <c r="W2886" i="109"/>
  <c r="V2886" i="109"/>
  <c r="U2886" i="109"/>
  <c r="T2886" i="109"/>
  <c r="S2886" i="109"/>
  <c r="R2886" i="109"/>
  <c r="Q2886" i="109"/>
  <c r="P2886" i="109"/>
  <c r="O2886" i="109"/>
  <c r="N2886" i="109"/>
  <c r="AC2885" i="109"/>
  <c r="Y2885" i="109"/>
  <c r="X2885" i="109"/>
  <c r="W2885" i="109"/>
  <c r="V2885" i="109"/>
  <c r="U2885" i="109"/>
  <c r="T2885" i="109"/>
  <c r="S2885" i="109"/>
  <c r="R2885" i="109"/>
  <c r="Q2885" i="109"/>
  <c r="P2885" i="109"/>
  <c r="O2885" i="109"/>
  <c r="N2885" i="109"/>
  <c r="AC2884" i="109"/>
  <c r="Y2884" i="109"/>
  <c r="X2884" i="109"/>
  <c r="W2884" i="109"/>
  <c r="V2884" i="109"/>
  <c r="U2884" i="109"/>
  <c r="T2884" i="109"/>
  <c r="S2884" i="109"/>
  <c r="R2884" i="109"/>
  <c r="Q2884" i="109"/>
  <c r="P2884" i="109"/>
  <c r="O2884" i="109"/>
  <c r="N2884" i="109"/>
  <c r="AC2883" i="109"/>
  <c r="Y2883" i="109"/>
  <c r="X2883" i="109"/>
  <c r="W2883" i="109"/>
  <c r="V2883" i="109"/>
  <c r="U2883" i="109"/>
  <c r="T2883" i="109"/>
  <c r="S2883" i="109"/>
  <c r="R2883" i="109"/>
  <c r="Q2883" i="109"/>
  <c r="P2883" i="109"/>
  <c r="O2883" i="109"/>
  <c r="N2883" i="109"/>
  <c r="AC2882" i="109"/>
  <c r="Y2882" i="109"/>
  <c r="X2882" i="109"/>
  <c r="W2882" i="109"/>
  <c r="V2882" i="109"/>
  <c r="U2882" i="109"/>
  <c r="T2882" i="109"/>
  <c r="S2882" i="109"/>
  <c r="R2882" i="109"/>
  <c r="Q2882" i="109"/>
  <c r="P2882" i="109"/>
  <c r="O2882" i="109"/>
  <c r="N2882" i="109"/>
  <c r="AC2881" i="109"/>
  <c r="Y2881" i="109"/>
  <c r="X2881" i="109"/>
  <c r="W2881" i="109"/>
  <c r="V2881" i="109"/>
  <c r="U2881" i="109"/>
  <c r="T2881" i="109"/>
  <c r="S2881" i="109"/>
  <c r="R2881" i="109"/>
  <c r="Q2881" i="109"/>
  <c r="P2881" i="109"/>
  <c r="O2881" i="109"/>
  <c r="N2881" i="109"/>
  <c r="AC2880" i="109"/>
  <c r="Y2880" i="109"/>
  <c r="X2880" i="109"/>
  <c r="W2880" i="109"/>
  <c r="V2880" i="109"/>
  <c r="U2880" i="109"/>
  <c r="T2880" i="109"/>
  <c r="S2880" i="109"/>
  <c r="R2880" i="109"/>
  <c r="Q2880" i="109"/>
  <c r="P2880" i="109"/>
  <c r="O2880" i="109"/>
  <c r="N2880" i="109"/>
  <c r="AC2879" i="109"/>
  <c r="Y2879" i="109"/>
  <c r="X2879" i="109"/>
  <c r="W2879" i="109"/>
  <c r="V2879" i="109"/>
  <c r="U2879" i="109"/>
  <c r="T2879" i="109"/>
  <c r="S2879" i="109"/>
  <c r="R2879" i="109"/>
  <c r="Q2879" i="109"/>
  <c r="P2879" i="109"/>
  <c r="O2879" i="109"/>
  <c r="N2879" i="109"/>
  <c r="AC2878" i="109"/>
  <c r="Y2878" i="109"/>
  <c r="X2878" i="109"/>
  <c r="W2878" i="109"/>
  <c r="V2878" i="109"/>
  <c r="U2878" i="109"/>
  <c r="T2878" i="109"/>
  <c r="S2878" i="109"/>
  <c r="R2878" i="109"/>
  <c r="Q2878" i="109"/>
  <c r="P2878" i="109"/>
  <c r="O2878" i="109"/>
  <c r="N2878" i="109"/>
  <c r="AC2877" i="109"/>
  <c r="Y2877" i="109"/>
  <c r="X2877" i="109"/>
  <c r="W2877" i="109"/>
  <c r="V2877" i="109"/>
  <c r="U2877" i="109"/>
  <c r="T2877" i="109"/>
  <c r="S2877" i="109"/>
  <c r="R2877" i="109"/>
  <c r="Q2877" i="109"/>
  <c r="P2877" i="109"/>
  <c r="O2877" i="109"/>
  <c r="N2877" i="109"/>
  <c r="AC2876" i="109"/>
  <c r="Y2876" i="109"/>
  <c r="X2876" i="109"/>
  <c r="W2876" i="109"/>
  <c r="V2876" i="109"/>
  <c r="U2876" i="109"/>
  <c r="T2876" i="109"/>
  <c r="S2876" i="109"/>
  <c r="R2876" i="109"/>
  <c r="Q2876" i="109"/>
  <c r="P2876" i="109"/>
  <c r="O2876" i="109"/>
  <c r="N2876" i="109"/>
  <c r="AC2875" i="109"/>
  <c r="Y2875" i="109"/>
  <c r="X2875" i="109"/>
  <c r="W2875" i="109"/>
  <c r="V2875" i="109"/>
  <c r="U2875" i="109"/>
  <c r="T2875" i="109"/>
  <c r="S2875" i="109"/>
  <c r="R2875" i="109"/>
  <c r="Q2875" i="109"/>
  <c r="P2875" i="109"/>
  <c r="O2875" i="109"/>
  <c r="N2875" i="109"/>
  <c r="AC2874" i="109"/>
  <c r="Y2874" i="109"/>
  <c r="X2874" i="109"/>
  <c r="W2874" i="109"/>
  <c r="V2874" i="109"/>
  <c r="U2874" i="109"/>
  <c r="T2874" i="109"/>
  <c r="S2874" i="109"/>
  <c r="R2874" i="109"/>
  <c r="Q2874" i="109"/>
  <c r="P2874" i="109"/>
  <c r="O2874" i="109"/>
  <c r="N2874" i="109"/>
  <c r="AC2873" i="109"/>
  <c r="Y2873" i="109"/>
  <c r="X2873" i="109"/>
  <c r="W2873" i="109"/>
  <c r="V2873" i="109"/>
  <c r="U2873" i="109"/>
  <c r="T2873" i="109"/>
  <c r="S2873" i="109"/>
  <c r="R2873" i="109"/>
  <c r="Q2873" i="109"/>
  <c r="P2873" i="109"/>
  <c r="O2873" i="109"/>
  <c r="N2873" i="109"/>
  <c r="AC2872" i="109"/>
  <c r="Y2872" i="109"/>
  <c r="X2872" i="109"/>
  <c r="W2872" i="109"/>
  <c r="V2872" i="109"/>
  <c r="U2872" i="109"/>
  <c r="T2872" i="109"/>
  <c r="S2872" i="109"/>
  <c r="R2872" i="109"/>
  <c r="Q2872" i="109"/>
  <c r="P2872" i="109"/>
  <c r="O2872" i="109"/>
  <c r="N2872" i="109"/>
  <c r="AC2871" i="109"/>
  <c r="Y2871" i="109"/>
  <c r="X2871" i="109"/>
  <c r="W2871" i="109"/>
  <c r="V2871" i="109"/>
  <c r="U2871" i="109"/>
  <c r="T2871" i="109"/>
  <c r="S2871" i="109"/>
  <c r="R2871" i="109"/>
  <c r="Q2871" i="109"/>
  <c r="P2871" i="109"/>
  <c r="O2871" i="109"/>
  <c r="N2871" i="109"/>
  <c r="AC2870" i="109"/>
  <c r="Y2870" i="109"/>
  <c r="X2870" i="109"/>
  <c r="W2870" i="109"/>
  <c r="V2870" i="109"/>
  <c r="U2870" i="109"/>
  <c r="T2870" i="109"/>
  <c r="S2870" i="109"/>
  <c r="R2870" i="109"/>
  <c r="Q2870" i="109"/>
  <c r="P2870" i="109"/>
  <c r="O2870" i="109"/>
  <c r="N2870" i="109"/>
  <c r="AC2869" i="109"/>
  <c r="Y2869" i="109"/>
  <c r="X2869" i="109"/>
  <c r="W2869" i="109"/>
  <c r="V2869" i="109"/>
  <c r="U2869" i="109"/>
  <c r="T2869" i="109"/>
  <c r="S2869" i="109"/>
  <c r="R2869" i="109"/>
  <c r="Q2869" i="109"/>
  <c r="P2869" i="109"/>
  <c r="O2869" i="109"/>
  <c r="N2869" i="109"/>
  <c r="AC2868" i="109"/>
  <c r="Y2868" i="109"/>
  <c r="X2868" i="109"/>
  <c r="W2868" i="109"/>
  <c r="V2868" i="109"/>
  <c r="U2868" i="109"/>
  <c r="T2868" i="109"/>
  <c r="S2868" i="109"/>
  <c r="R2868" i="109"/>
  <c r="Q2868" i="109"/>
  <c r="P2868" i="109"/>
  <c r="O2868" i="109"/>
  <c r="N2868" i="109"/>
  <c r="AC2867" i="109"/>
  <c r="Y2867" i="109"/>
  <c r="X2867" i="109"/>
  <c r="W2867" i="109"/>
  <c r="V2867" i="109"/>
  <c r="U2867" i="109"/>
  <c r="T2867" i="109"/>
  <c r="S2867" i="109"/>
  <c r="R2867" i="109"/>
  <c r="Q2867" i="109"/>
  <c r="P2867" i="109"/>
  <c r="O2867" i="109"/>
  <c r="N2867" i="109"/>
  <c r="AC2866" i="109"/>
  <c r="Y2866" i="109"/>
  <c r="X2866" i="109"/>
  <c r="W2866" i="109"/>
  <c r="V2866" i="109"/>
  <c r="U2866" i="109"/>
  <c r="T2866" i="109"/>
  <c r="S2866" i="109"/>
  <c r="R2866" i="109"/>
  <c r="Q2866" i="109"/>
  <c r="P2866" i="109"/>
  <c r="O2866" i="109"/>
  <c r="N2866" i="109"/>
  <c r="AC2865" i="109"/>
  <c r="Y2865" i="109"/>
  <c r="X2865" i="109"/>
  <c r="W2865" i="109"/>
  <c r="V2865" i="109"/>
  <c r="U2865" i="109"/>
  <c r="T2865" i="109"/>
  <c r="S2865" i="109"/>
  <c r="R2865" i="109"/>
  <c r="Q2865" i="109"/>
  <c r="P2865" i="109"/>
  <c r="O2865" i="109"/>
  <c r="N2865" i="109"/>
  <c r="AC2864" i="109"/>
  <c r="Y2864" i="109"/>
  <c r="X2864" i="109"/>
  <c r="W2864" i="109"/>
  <c r="V2864" i="109"/>
  <c r="U2864" i="109"/>
  <c r="T2864" i="109"/>
  <c r="S2864" i="109"/>
  <c r="R2864" i="109"/>
  <c r="Q2864" i="109"/>
  <c r="P2864" i="109"/>
  <c r="O2864" i="109"/>
  <c r="N2864" i="109"/>
  <c r="AC2863" i="109"/>
  <c r="Y2863" i="109"/>
  <c r="X2863" i="109"/>
  <c r="W2863" i="109"/>
  <c r="V2863" i="109"/>
  <c r="U2863" i="109"/>
  <c r="T2863" i="109"/>
  <c r="S2863" i="109"/>
  <c r="R2863" i="109"/>
  <c r="Q2863" i="109"/>
  <c r="P2863" i="109"/>
  <c r="O2863" i="109"/>
  <c r="N2863" i="109"/>
  <c r="AC2862" i="109"/>
  <c r="Y2862" i="109"/>
  <c r="X2862" i="109"/>
  <c r="W2862" i="109"/>
  <c r="V2862" i="109"/>
  <c r="U2862" i="109"/>
  <c r="T2862" i="109"/>
  <c r="S2862" i="109"/>
  <c r="R2862" i="109"/>
  <c r="Q2862" i="109"/>
  <c r="P2862" i="109"/>
  <c r="O2862" i="109"/>
  <c r="N2862" i="109"/>
  <c r="AC2861" i="109"/>
  <c r="Y2861" i="109"/>
  <c r="X2861" i="109"/>
  <c r="W2861" i="109"/>
  <c r="V2861" i="109"/>
  <c r="U2861" i="109"/>
  <c r="T2861" i="109"/>
  <c r="S2861" i="109"/>
  <c r="R2861" i="109"/>
  <c r="Q2861" i="109"/>
  <c r="P2861" i="109"/>
  <c r="O2861" i="109"/>
  <c r="N2861" i="109"/>
  <c r="AC2860" i="109"/>
  <c r="Y2860" i="109"/>
  <c r="X2860" i="109"/>
  <c r="W2860" i="109"/>
  <c r="V2860" i="109"/>
  <c r="U2860" i="109"/>
  <c r="T2860" i="109"/>
  <c r="S2860" i="109"/>
  <c r="R2860" i="109"/>
  <c r="Q2860" i="109"/>
  <c r="P2860" i="109"/>
  <c r="O2860" i="109"/>
  <c r="N2860" i="109"/>
  <c r="AC2859" i="109"/>
  <c r="Y2859" i="109"/>
  <c r="X2859" i="109"/>
  <c r="W2859" i="109"/>
  <c r="V2859" i="109"/>
  <c r="U2859" i="109"/>
  <c r="T2859" i="109"/>
  <c r="S2859" i="109"/>
  <c r="R2859" i="109"/>
  <c r="Q2859" i="109"/>
  <c r="P2859" i="109"/>
  <c r="O2859" i="109"/>
  <c r="N2859" i="109"/>
  <c r="AC2858" i="109"/>
  <c r="Y2858" i="109"/>
  <c r="X2858" i="109"/>
  <c r="W2858" i="109"/>
  <c r="V2858" i="109"/>
  <c r="U2858" i="109"/>
  <c r="T2858" i="109"/>
  <c r="S2858" i="109"/>
  <c r="R2858" i="109"/>
  <c r="Q2858" i="109"/>
  <c r="P2858" i="109"/>
  <c r="O2858" i="109"/>
  <c r="N2858" i="109"/>
  <c r="AC2857" i="109"/>
  <c r="Y2857" i="109"/>
  <c r="X2857" i="109"/>
  <c r="W2857" i="109"/>
  <c r="V2857" i="109"/>
  <c r="U2857" i="109"/>
  <c r="T2857" i="109"/>
  <c r="S2857" i="109"/>
  <c r="R2857" i="109"/>
  <c r="Q2857" i="109"/>
  <c r="P2857" i="109"/>
  <c r="O2857" i="109"/>
  <c r="N2857" i="109"/>
  <c r="AC2856" i="109"/>
  <c r="Y2856" i="109"/>
  <c r="X2856" i="109"/>
  <c r="W2856" i="109"/>
  <c r="V2856" i="109"/>
  <c r="U2856" i="109"/>
  <c r="T2856" i="109"/>
  <c r="S2856" i="109"/>
  <c r="R2856" i="109"/>
  <c r="Q2856" i="109"/>
  <c r="P2856" i="109"/>
  <c r="O2856" i="109"/>
  <c r="N2856" i="109"/>
  <c r="AC2855" i="109"/>
  <c r="Y2855" i="109"/>
  <c r="X2855" i="109"/>
  <c r="W2855" i="109"/>
  <c r="V2855" i="109"/>
  <c r="U2855" i="109"/>
  <c r="T2855" i="109"/>
  <c r="S2855" i="109"/>
  <c r="R2855" i="109"/>
  <c r="Q2855" i="109"/>
  <c r="P2855" i="109"/>
  <c r="O2855" i="109"/>
  <c r="N2855" i="109"/>
  <c r="AC2854" i="109"/>
  <c r="Y2854" i="109"/>
  <c r="X2854" i="109"/>
  <c r="W2854" i="109"/>
  <c r="V2854" i="109"/>
  <c r="U2854" i="109"/>
  <c r="T2854" i="109"/>
  <c r="S2854" i="109"/>
  <c r="R2854" i="109"/>
  <c r="Q2854" i="109"/>
  <c r="P2854" i="109"/>
  <c r="O2854" i="109"/>
  <c r="N2854" i="109"/>
  <c r="AC2853" i="109"/>
  <c r="Y2853" i="109"/>
  <c r="X2853" i="109"/>
  <c r="W2853" i="109"/>
  <c r="V2853" i="109"/>
  <c r="U2853" i="109"/>
  <c r="T2853" i="109"/>
  <c r="S2853" i="109"/>
  <c r="R2853" i="109"/>
  <c r="Q2853" i="109"/>
  <c r="P2853" i="109"/>
  <c r="O2853" i="109"/>
  <c r="N2853" i="109"/>
  <c r="AC2852" i="109"/>
  <c r="Y2852" i="109"/>
  <c r="X2852" i="109"/>
  <c r="W2852" i="109"/>
  <c r="V2852" i="109"/>
  <c r="U2852" i="109"/>
  <c r="T2852" i="109"/>
  <c r="S2852" i="109"/>
  <c r="R2852" i="109"/>
  <c r="Q2852" i="109"/>
  <c r="P2852" i="109"/>
  <c r="O2852" i="109"/>
  <c r="N2852" i="109"/>
  <c r="AC2851" i="109"/>
  <c r="Y2851" i="109"/>
  <c r="X2851" i="109"/>
  <c r="W2851" i="109"/>
  <c r="V2851" i="109"/>
  <c r="U2851" i="109"/>
  <c r="T2851" i="109"/>
  <c r="S2851" i="109"/>
  <c r="R2851" i="109"/>
  <c r="Q2851" i="109"/>
  <c r="P2851" i="109"/>
  <c r="O2851" i="109"/>
  <c r="N2851" i="109"/>
  <c r="AC2850" i="109"/>
  <c r="Y2850" i="109"/>
  <c r="X2850" i="109"/>
  <c r="W2850" i="109"/>
  <c r="V2850" i="109"/>
  <c r="U2850" i="109"/>
  <c r="T2850" i="109"/>
  <c r="S2850" i="109"/>
  <c r="R2850" i="109"/>
  <c r="Q2850" i="109"/>
  <c r="P2850" i="109"/>
  <c r="O2850" i="109"/>
  <c r="N2850" i="109"/>
  <c r="AC2849" i="109"/>
  <c r="Y2849" i="109"/>
  <c r="X2849" i="109"/>
  <c r="W2849" i="109"/>
  <c r="V2849" i="109"/>
  <c r="U2849" i="109"/>
  <c r="T2849" i="109"/>
  <c r="S2849" i="109"/>
  <c r="R2849" i="109"/>
  <c r="Q2849" i="109"/>
  <c r="P2849" i="109"/>
  <c r="O2849" i="109"/>
  <c r="N2849" i="109"/>
  <c r="AC2848" i="109"/>
  <c r="Z2848" i="109"/>
  <c r="AC2847" i="109"/>
  <c r="Z2847" i="109"/>
  <c r="AC2846" i="109"/>
  <c r="Z2846" i="109"/>
  <c r="AC2845" i="109"/>
  <c r="Z2845" i="109"/>
  <c r="AC2844" i="109"/>
  <c r="Z2844" i="109"/>
  <c r="AC2843" i="109"/>
  <c r="Z2843" i="109"/>
  <c r="AC2842" i="109"/>
  <c r="Z2842" i="109"/>
  <c r="AC2841" i="109"/>
  <c r="Z2841" i="109"/>
  <c r="AC2840" i="109"/>
  <c r="Z2840" i="109"/>
  <c r="AC2839" i="109"/>
  <c r="Z2839" i="109"/>
  <c r="AC2838" i="109"/>
  <c r="Z2838" i="109"/>
  <c r="AC2837" i="109"/>
  <c r="Z2837" i="109"/>
  <c r="AC2836" i="109"/>
  <c r="Z2836" i="109"/>
  <c r="AC2835" i="109"/>
  <c r="Z2835" i="109"/>
  <c r="AC2834" i="109"/>
  <c r="Z2834" i="109"/>
  <c r="AC2833" i="109"/>
  <c r="Z2833" i="109"/>
  <c r="AC2832" i="109"/>
  <c r="Z2832" i="109"/>
  <c r="AC2831" i="109"/>
  <c r="Z2831" i="109"/>
  <c r="AC2830" i="109"/>
  <c r="Z2830" i="109"/>
  <c r="AC2829" i="109"/>
  <c r="Z2829" i="109"/>
  <c r="AC2828" i="109"/>
  <c r="Z2828" i="109"/>
  <c r="AC2827" i="109"/>
  <c r="Z2827" i="109"/>
  <c r="AC2826" i="109"/>
  <c r="Z2826" i="109"/>
  <c r="AC2825" i="109"/>
  <c r="Z2825" i="109"/>
  <c r="AC2824" i="109"/>
  <c r="Z2824" i="109"/>
  <c r="AC2823" i="109"/>
  <c r="Z2823" i="109"/>
  <c r="AC2822" i="109"/>
  <c r="Z2822" i="109"/>
  <c r="AC2821" i="109"/>
  <c r="Z2821" i="109"/>
  <c r="AC2820" i="109"/>
  <c r="Z2820" i="109"/>
  <c r="AC2819" i="109"/>
  <c r="Z2819" i="109"/>
  <c r="AC2818" i="109"/>
  <c r="Z2818" i="109"/>
  <c r="AC2817" i="109"/>
  <c r="Z2817" i="109"/>
  <c r="AC2816" i="109"/>
  <c r="Z2816" i="109"/>
  <c r="AC2815" i="109"/>
  <c r="Z2815" i="109"/>
  <c r="AC2814" i="109"/>
  <c r="Z2814" i="109"/>
  <c r="AC2813" i="109"/>
  <c r="Z2813" i="109"/>
  <c r="AC2812" i="109"/>
  <c r="Z2812" i="109"/>
  <c r="AC2811" i="109"/>
  <c r="Z2811" i="109"/>
  <c r="AC2810" i="109"/>
  <c r="Z2810" i="109"/>
  <c r="AC2809" i="109"/>
  <c r="Z2809" i="109"/>
  <c r="AC2808" i="109"/>
  <c r="Z2808" i="109"/>
  <c r="AC2807" i="109"/>
  <c r="Z2807" i="109"/>
  <c r="AC2806" i="109"/>
  <c r="Z2806" i="109"/>
  <c r="AC2805" i="109"/>
  <c r="Z2805" i="109"/>
  <c r="AC2804" i="109"/>
  <c r="Z2804" i="109"/>
  <c r="AC2803" i="109"/>
  <c r="Z2803" i="109"/>
  <c r="AC2802" i="109"/>
  <c r="Z2802" i="109"/>
  <c r="AC2801" i="109"/>
  <c r="Z2801" i="109"/>
  <c r="AC2800" i="109"/>
  <c r="Z2800" i="109"/>
  <c r="AC2799" i="109"/>
  <c r="Z2799" i="109"/>
  <c r="AC2798" i="109"/>
  <c r="Z2798" i="109"/>
  <c r="AC2797" i="109"/>
  <c r="Z2797" i="109"/>
  <c r="AC2796" i="109"/>
  <c r="Z2796" i="109"/>
  <c r="AC2795" i="109"/>
  <c r="Z2795" i="109"/>
  <c r="AC2794" i="109"/>
  <c r="Z2794" i="109"/>
  <c r="AC2793" i="109"/>
  <c r="Z2793" i="109"/>
  <c r="AC2792" i="109"/>
  <c r="Z2792" i="109"/>
  <c r="AC2791" i="109"/>
  <c r="Z2791" i="109"/>
  <c r="AC2790" i="109"/>
  <c r="Z2790" i="109"/>
  <c r="AC2789" i="109"/>
  <c r="Z2789" i="109"/>
  <c r="AC2788" i="109"/>
  <c r="Z2788" i="109"/>
  <c r="AC2787" i="109"/>
  <c r="Z2787" i="109"/>
  <c r="AC2786" i="109"/>
  <c r="Z2786" i="109"/>
  <c r="AC2785" i="109"/>
  <c r="Z2785" i="109"/>
  <c r="AC2784" i="109"/>
  <c r="Z2784" i="109"/>
  <c r="AC2783" i="109"/>
  <c r="Z2783" i="109"/>
  <c r="AC2782" i="109"/>
  <c r="Z2782" i="109"/>
  <c r="AC2781" i="109"/>
  <c r="Z2781" i="109"/>
  <c r="AC2780" i="109"/>
  <c r="Z2780" i="109"/>
  <c r="AC2779" i="109"/>
  <c r="Z2779" i="109"/>
  <c r="AC2778" i="109"/>
  <c r="Z2778" i="109"/>
  <c r="AC2777" i="109"/>
  <c r="Z2777" i="109"/>
  <c r="AC2776" i="109"/>
  <c r="Z2776" i="109"/>
  <c r="AC2775" i="109"/>
  <c r="Z2775" i="109"/>
  <c r="AC2774" i="109"/>
  <c r="Z2774" i="109"/>
  <c r="AC2773" i="109"/>
  <c r="Z2773" i="109"/>
  <c r="AC2772" i="109"/>
  <c r="Z2772" i="109"/>
  <c r="AC2771" i="109"/>
  <c r="Z2771" i="109"/>
  <c r="AC2770" i="109"/>
  <c r="Z2770" i="109"/>
  <c r="AC2769" i="109"/>
  <c r="Z2769" i="109"/>
  <c r="AC2768" i="109"/>
  <c r="Z2768" i="109"/>
  <c r="AC2767" i="109"/>
  <c r="Z2767" i="109"/>
  <c r="AC2766" i="109"/>
  <c r="Z2766" i="109"/>
  <c r="AC2765" i="109"/>
  <c r="Z2765" i="109"/>
  <c r="AC2764" i="109"/>
  <c r="Z2764" i="109"/>
  <c r="AC2763" i="109"/>
  <c r="Z2763" i="109"/>
  <c r="AC2762" i="109"/>
  <c r="Z2762" i="109"/>
  <c r="AC2761" i="109"/>
  <c r="Z2761" i="109"/>
  <c r="AC2760" i="109"/>
  <c r="Z2760" i="109"/>
  <c r="AC2759" i="109"/>
  <c r="Z2759" i="109"/>
  <c r="AC2758" i="109"/>
  <c r="Z2758" i="109"/>
  <c r="AC2757" i="109"/>
  <c r="Z2757" i="109"/>
  <c r="AC2756" i="109"/>
  <c r="Z2756" i="109"/>
  <c r="AC2755" i="109"/>
  <c r="Z2755" i="109"/>
  <c r="AC2754" i="109"/>
  <c r="Z2754" i="109"/>
  <c r="AC2753" i="109"/>
  <c r="Z2753" i="109"/>
  <c r="AC2752" i="109"/>
  <c r="Z2752" i="109"/>
  <c r="AC2751" i="109"/>
  <c r="Z2751" i="109"/>
  <c r="AC2750" i="109"/>
  <c r="Z2750" i="109"/>
  <c r="AC2749" i="109"/>
  <c r="Z2749" i="109"/>
  <c r="AC2748" i="109"/>
  <c r="Z2748" i="109"/>
  <c r="AC2747" i="109"/>
  <c r="Z2747" i="109"/>
  <c r="AC2746" i="109"/>
  <c r="Z2746" i="109"/>
  <c r="AC2745" i="109"/>
  <c r="Z2745" i="109"/>
  <c r="AC2744" i="109"/>
  <c r="Z2744" i="109"/>
  <c r="AC2743" i="109"/>
  <c r="Z2743" i="109"/>
  <c r="AC2742" i="109"/>
  <c r="Z2742" i="109"/>
  <c r="AC2741" i="109"/>
  <c r="Z2741" i="109"/>
  <c r="AC2740" i="109"/>
  <c r="Z2740" i="109"/>
  <c r="AC2739" i="109"/>
  <c r="Z2739" i="109"/>
  <c r="AC2738" i="109"/>
  <c r="Z2738" i="109"/>
  <c r="AC2737" i="109"/>
  <c r="Z2737" i="109"/>
  <c r="AC2736" i="109"/>
  <c r="Z2736" i="109"/>
  <c r="AC2735" i="109"/>
  <c r="Z2735" i="109"/>
  <c r="AC2734" i="109"/>
  <c r="Z2734" i="109"/>
  <c r="AC2733" i="109"/>
  <c r="Z2733" i="109"/>
  <c r="AC2732" i="109"/>
  <c r="Z2732" i="109"/>
  <c r="AC2731" i="109"/>
  <c r="Z2731" i="109"/>
  <c r="AC2730" i="109"/>
  <c r="Z2730" i="109"/>
  <c r="AC2729" i="109"/>
  <c r="Z2729" i="109"/>
  <c r="AC2728" i="109"/>
  <c r="Z2728" i="109"/>
  <c r="AC2727" i="109"/>
  <c r="Z2727" i="109"/>
  <c r="AC2726" i="109"/>
  <c r="Z2726" i="109"/>
  <c r="AC2725" i="109"/>
  <c r="Z2725" i="109"/>
  <c r="AC2724" i="109"/>
  <c r="Z2724" i="109"/>
  <c r="AC2723" i="109"/>
  <c r="Z2723" i="109"/>
  <c r="AC2722" i="109"/>
  <c r="Z2722" i="109"/>
  <c r="AC2721" i="109"/>
  <c r="Z2721" i="109"/>
  <c r="AC2720" i="109"/>
  <c r="Z2720" i="109"/>
  <c r="AC2719" i="109"/>
  <c r="Z2719" i="109"/>
  <c r="AC2718" i="109"/>
  <c r="Z2718" i="109"/>
  <c r="AC2717" i="109"/>
  <c r="Z2717" i="109"/>
  <c r="AC2716" i="109"/>
  <c r="Z2716" i="109"/>
  <c r="AC2715" i="109"/>
  <c r="Z2715" i="109"/>
  <c r="AC2714" i="109"/>
  <c r="Z2714" i="109"/>
  <c r="AC2713" i="109"/>
  <c r="Z2713" i="109"/>
  <c r="AC2712" i="109"/>
  <c r="Z2712" i="109"/>
  <c r="AC2711" i="109"/>
  <c r="Z2711" i="109"/>
  <c r="AC2710" i="109"/>
  <c r="Z2710" i="109"/>
  <c r="AC2709" i="109"/>
  <c r="Z2709" i="109"/>
  <c r="AC2708" i="109"/>
  <c r="Z2708" i="109"/>
  <c r="AC2707" i="109"/>
  <c r="Z2707" i="109"/>
  <c r="AC2706" i="109"/>
  <c r="Z2706" i="109"/>
  <c r="AC2705" i="109"/>
  <c r="Z2705" i="109"/>
  <c r="AC2704" i="109"/>
  <c r="Z2704" i="109"/>
  <c r="AC2703" i="109"/>
  <c r="Z2703" i="109"/>
  <c r="AC2702" i="109"/>
  <c r="Z2702" i="109"/>
  <c r="AC2701" i="109"/>
  <c r="Z2701" i="109"/>
  <c r="AC2700" i="109"/>
  <c r="Z2700" i="109"/>
  <c r="AC2699" i="109"/>
  <c r="Z2699" i="109"/>
  <c r="AC2698" i="109"/>
  <c r="Z2698" i="109"/>
  <c r="AC2697" i="109"/>
  <c r="Z2697" i="109"/>
  <c r="AC2696" i="109"/>
  <c r="Z2696" i="109"/>
  <c r="AC2695" i="109"/>
  <c r="Z2695" i="109"/>
  <c r="AC2694" i="109"/>
  <c r="Z2694" i="109"/>
  <c r="AC2693" i="109"/>
  <c r="Z2693" i="109"/>
  <c r="AC2692" i="109"/>
  <c r="Z2692" i="109"/>
  <c r="AC2691" i="109"/>
  <c r="Z2691" i="109"/>
  <c r="AC2690" i="109"/>
  <c r="Z2690" i="109"/>
  <c r="AC2689" i="109"/>
  <c r="Z2689" i="109"/>
  <c r="AC2688" i="109"/>
  <c r="Z2688" i="109"/>
  <c r="AC2687" i="109"/>
  <c r="Z2687" i="109"/>
  <c r="AC2686" i="109"/>
  <c r="Z2686" i="109"/>
  <c r="AC2685" i="109"/>
  <c r="Z2685" i="109"/>
  <c r="AC2684" i="109"/>
  <c r="Z2684" i="109"/>
  <c r="AC2683" i="109"/>
  <c r="Z2683" i="109"/>
  <c r="AC2682" i="109"/>
  <c r="Z2682" i="109"/>
  <c r="AC2681" i="109"/>
  <c r="Z2681" i="109"/>
  <c r="AC2680" i="109"/>
  <c r="Z2680" i="109"/>
  <c r="AC2679" i="109"/>
  <c r="Z2679" i="109"/>
  <c r="AC2678" i="109"/>
  <c r="Z2678" i="109"/>
  <c r="AC2677" i="109"/>
  <c r="Z2677" i="109"/>
  <c r="AC2676" i="109"/>
  <c r="Z2676" i="109"/>
  <c r="AC2675" i="109"/>
  <c r="Z2675" i="109"/>
  <c r="AC2674" i="109"/>
  <c r="Z2674" i="109"/>
  <c r="AC2673" i="109"/>
  <c r="Z2673" i="109"/>
  <c r="AC2672" i="109"/>
  <c r="Z2672" i="109"/>
  <c r="AC2671" i="109"/>
  <c r="Z2671" i="109"/>
  <c r="AC2670" i="109"/>
  <c r="Z2670" i="109"/>
  <c r="AC2669" i="109"/>
  <c r="Z2669" i="109"/>
  <c r="AC2668" i="109"/>
  <c r="Z2668" i="109"/>
  <c r="AC2667" i="109"/>
  <c r="Z2667" i="109"/>
  <c r="AC2666" i="109"/>
  <c r="Z2666" i="109"/>
  <c r="AC2665" i="109"/>
  <c r="Z2665" i="109"/>
  <c r="AC2664" i="109"/>
  <c r="Z2664" i="109"/>
  <c r="AC2663" i="109"/>
  <c r="Z2663" i="109"/>
  <c r="AC2662" i="109"/>
  <c r="Z2662" i="109"/>
  <c r="AC2661" i="109"/>
  <c r="Z2661" i="109"/>
  <c r="AC2660" i="109"/>
  <c r="Z2660" i="109"/>
  <c r="AC2659" i="109"/>
  <c r="Z2659" i="109"/>
  <c r="AC2658" i="109"/>
  <c r="Z2658" i="109"/>
  <c r="AC2657" i="109"/>
  <c r="Z2657" i="109"/>
  <c r="AC2656" i="109"/>
  <c r="Z2656" i="109"/>
  <c r="AC2655" i="109"/>
  <c r="Z2655" i="109"/>
  <c r="AC2654" i="109"/>
  <c r="Z2654" i="109"/>
  <c r="AC2653" i="109"/>
  <c r="Z2653" i="109"/>
  <c r="AC2652" i="109"/>
  <c r="Z2652" i="109"/>
  <c r="AC2651" i="109"/>
  <c r="Z2651" i="109"/>
  <c r="AC2650" i="109"/>
  <c r="Z2650" i="109"/>
  <c r="AC2649" i="109"/>
  <c r="Z2649" i="109"/>
  <c r="AC2648" i="109"/>
  <c r="Z2648" i="109"/>
  <c r="AC2647" i="109"/>
  <c r="Z2647" i="109"/>
  <c r="AC2646" i="109"/>
  <c r="Z2646" i="109"/>
  <c r="AC2645" i="109"/>
  <c r="Z2645" i="109"/>
  <c r="AC2644" i="109"/>
  <c r="Z2644" i="109"/>
  <c r="AC2643" i="109"/>
  <c r="Z2643" i="109"/>
  <c r="AC2642" i="109"/>
  <c r="Z2642" i="109"/>
  <c r="AC2641" i="109"/>
  <c r="Z2641" i="109"/>
  <c r="AC2640" i="109"/>
  <c r="Z2640" i="109"/>
  <c r="AC2639" i="109"/>
  <c r="Z2639" i="109"/>
  <c r="AC2638" i="109"/>
  <c r="Z2638" i="109"/>
  <c r="AC2637" i="109"/>
  <c r="Z2637" i="109"/>
  <c r="AC2636" i="109"/>
  <c r="Z2636" i="109"/>
  <c r="AC2635" i="109"/>
  <c r="Z2635" i="109"/>
  <c r="AC2634" i="109"/>
  <c r="Z2634" i="109"/>
  <c r="AC2633" i="109"/>
  <c r="Z2633" i="109"/>
  <c r="AC2632" i="109"/>
  <c r="Z2632" i="109"/>
  <c r="AC2631" i="109"/>
  <c r="Z2631" i="109"/>
  <c r="AC2630" i="109"/>
  <c r="Z2630" i="109"/>
  <c r="AC2629" i="109"/>
  <c r="Z2629" i="109"/>
  <c r="AC2628" i="109"/>
  <c r="Z2628" i="109"/>
  <c r="AC2627" i="109"/>
  <c r="Z2627" i="109"/>
  <c r="AC2626" i="109"/>
  <c r="Z2626" i="109"/>
  <c r="AC2625" i="109"/>
  <c r="Z2625" i="109"/>
  <c r="AC2624" i="109"/>
  <c r="Z2624" i="109"/>
  <c r="AC2623" i="109"/>
  <c r="Z2623" i="109"/>
  <c r="AC2622" i="109"/>
  <c r="Z2622" i="109"/>
  <c r="AC2621" i="109"/>
  <c r="Z2621" i="109"/>
  <c r="AC2620" i="109"/>
  <c r="Z2620" i="109"/>
  <c r="AC2619" i="109"/>
  <c r="Z2619" i="109"/>
  <c r="AC2618" i="109"/>
  <c r="Z2618" i="109"/>
  <c r="AC2617" i="109"/>
  <c r="Z2617" i="109"/>
  <c r="AC2616" i="109"/>
  <c r="Z2616" i="109"/>
  <c r="AC2615" i="109"/>
  <c r="Z2615" i="109"/>
  <c r="AC2614" i="109"/>
  <c r="Z2614" i="109"/>
  <c r="AC2613" i="109"/>
  <c r="Z2613" i="109"/>
  <c r="AC2612" i="109"/>
  <c r="Z2612" i="109"/>
  <c r="AC2611" i="109"/>
  <c r="Z2611" i="109"/>
  <c r="AC2610" i="109"/>
  <c r="Z2610" i="109"/>
  <c r="AC2609" i="109"/>
  <c r="Z2609" i="109"/>
  <c r="AC2608" i="109"/>
  <c r="Z2608" i="109"/>
  <c r="AC2607" i="109"/>
  <c r="Z2607" i="109"/>
  <c r="AC2606" i="109"/>
  <c r="Z2606" i="109"/>
  <c r="AC2605" i="109"/>
  <c r="Z2605" i="109"/>
  <c r="AC2604" i="109"/>
  <c r="Z2604" i="109"/>
  <c r="AC2603" i="109"/>
  <c r="Z2603" i="109"/>
  <c r="AC2602" i="109"/>
  <c r="Z2602" i="109"/>
  <c r="AC2601" i="109"/>
  <c r="Z2601" i="109"/>
  <c r="AC2600" i="109"/>
  <c r="Z2600" i="109"/>
  <c r="AC2599" i="109"/>
  <c r="Z2599" i="109"/>
  <c r="AC2598" i="109"/>
  <c r="Z2598" i="109"/>
  <c r="AC2597" i="109"/>
  <c r="Z2597" i="109"/>
  <c r="AC2596" i="109"/>
  <c r="Z2596" i="109"/>
  <c r="AC2595" i="109"/>
  <c r="Z2595" i="109"/>
  <c r="AC2594" i="109"/>
  <c r="Z2594" i="109"/>
  <c r="AC2593" i="109"/>
  <c r="Z2593" i="109"/>
  <c r="AC2592" i="109"/>
  <c r="Z2592" i="109"/>
  <c r="AC2591" i="109"/>
  <c r="Z2591" i="109"/>
  <c r="AC2590" i="109"/>
  <c r="Z2590" i="109"/>
  <c r="AC2589" i="109"/>
  <c r="Z2589" i="109"/>
  <c r="AC2588" i="109"/>
  <c r="Z2588" i="109"/>
  <c r="AC2587" i="109"/>
  <c r="Z2587" i="109"/>
  <c r="AC2586" i="109"/>
  <c r="Z2586" i="109"/>
  <c r="AC2585" i="109"/>
  <c r="Z2585" i="109"/>
  <c r="AC2584" i="109"/>
  <c r="Z2584" i="109"/>
  <c r="AC2583" i="109"/>
  <c r="Z2583" i="109"/>
  <c r="AC2582" i="109"/>
  <c r="Z2582" i="109"/>
  <c r="AC2581" i="109"/>
  <c r="Z2581" i="109"/>
  <c r="AC2580" i="109"/>
  <c r="Z2580" i="109"/>
  <c r="AC2579" i="109"/>
  <c r="Z2579" i="109"/>
  <c r="AC2578" i="109"/>
  <c r="Z2578" i="109"/>
  <c r="AC2577" i="109"/>
  <c r="Z2577" i="109"/>
  <c r="AC2576" i="109"/>
  <c r="Z2576" i="109"/>
  <c r="AC2575" i="109"/>
  <c r="Z2575" i="109"/>
  <c r="AC2574" i="109"/>
  <c r="Z2574" i="109"/>
  <c r="AC2573" i="109"/>
  <c r="Z2573" i="109"/>
  <c r="AC2572" i="109"/>
  <c r="Z2572" i="109"/>
  <c r="AC2571" i="109"/>
  <c r="Z2571" i="109"/>
  <c r="AC2570" i="109"/>
  <c r="Z2570" i="109"/>
  <c r="AC2569" i="109"/>
  <c r="Z2569" i="109"/>
  <c r="AC2568" i="109"/>
  <c r="Z2568" i="109"/>
  <c r="AC2567" i="109"/>
  <c r="Z2567" i="109"/>
  <c r="AC2566" i="109"/>
  <c r="Z2566" i="109"/>
  <c r="AC2565" i="109"/>
  <c r="Z2565" i="109"/>
  <c r="AC2564" i="109"/>
  <c r="Z2564" i="109"/>
  <c r="AC2563" i="109"/>
  <c r="Z2563" i="109"/>
  <c r="AC2562" i="109"/>
  <c r="Z2562" i="109"/>
  <c r="AC2561" i="109"/>
  <c r="Z2561" i="109"/>
  <c r="AC2560" i="109"/>
  <c r="Z2560" i="109"/>
  <c r="AC2559" i="109"/>
  <c r="Z2559" i="109"/>
  <c r="AC2558" i="109"/>
  <c r="Z2558" i="109"/>
  <c r="AC2557" i="109"/>
  <c r="Z2557" i="109"/>
  <c r="AC2556" i="109"/>
  <c r="Y2556" i="109"/>
  <c r="X2556" i="109"/>
  <c r="W2556" i="109"/>
  <c r="V2556" i="109"/>
  <c r="U2556" i="109"/>
  <c r="T2556" i="109"/>
  <c r="S2556" i="109"/>
  <c r="R2556" i="109"/>
  <c r="Q2556" i="109"/>
  <c r="P2556" i="109"/>
  <c r="O2556" i="109"/>
  <c r="N2556" i="109"/>
  <c r="AC2555" i="109"/>
  <c r="Y2555" i="109"/>
  <c r="X2555" i="109"/>
  <c r="W2555" i="109"/>
  <c r="V2555" i="109"/>
  <c r="U2555" i="109"/>
  <c r="T2555" i="109"/>
  <c r="S2555" i="109"/>
  <c r="R2555" i="109"/>
  <c r="Q2555" i="109"/>
  <c r="P2555" i="109"/>
  <c r="O2555" i="109"/>
  <c r="N2555" i="109"/>
  <c r="AC2554" i="109"/>
  <c r="Y2554" i="109"/>
  <c r="X2554" i="109"/>
  <c r="W2554" i="109"/>
  <c r="V2554" i="109"/>
  <c r="U2554" i="109"/>
  <c r="T2554" i="109"/>
  <c r="S2554" i="109"/>
  <c r="R2554" i="109"/>
  <c r="Q2554" i="109"/>
  <c r="P2554" i="109"/>
  <c r="O2554" i="109"/>
  <c r="N2554" i="109"/>
  <c r="AC2553" i="109"/>
  <c r="Y2553" i="109"/>
  <c r="X2553" i="109"/>
  <c r="W2553" i="109"/>
  <c r="V2553" i="109"/>
  <c r="U2553" i="109"/>
  <c r="T2553" i="109"/>
  <c r="S2553" i="109"/>
  <c r="R2553" i="109"/>
  <c r="Q2553" i="109"/>
  <c r="P2553" i="109"/>
  <c r="O2553" i="109"/>
  <c r="N2553" i="109"/>
  <c r="AC2552" i="109"/>
  <c r="Y2552" i="109"/>
  <c r="X2552" i="109"/>
  <c r="W2552" i="109"/>
  <c r="V2552" i="109"/>
  <c r="U2552" i="109"/>
  <c r="T2552" i="109"/>
  <c r="S2552" i="109"/>
  <c r="R2552" i="109"/>
  <c r="Q2552" i="109"/>
  <c r="P2552" i="109"/>
  <c r="O2552" i="109"/>
  <c r="N2552" i="109"/>
  <c r="AC2551" i="109"/>
  <c r="Y2551" i="109"/>
  <c r="X2551" i="109"/>
  <c r="W2551" i="109"/>
  <c r="V2551" i="109"/>
  <c r="U2551" i="109"/>
  <c r="T2551" i="109"/>
  <c r="S2551" i="109"/>
  <c r="R2551" i="109"/>
  <c r="Q2551" i="109"/>
  <c r="P2551" i="109"/>
  <c r="O2551" i="109"/>
  <c r="N2551" i="109"/>
  <c r="AC2550" i="109"/>
  <c r="Y2550" i="109"/>
  <c r="X2550" i="109"/>
  <c r="W2550" i="109"/>
  <c r="V2550" i="109"/>
  <c r="U2550" i="109"/>
  <c r="T2550" i="109"/>
  <c r="S2550" i="109"/>
  <c r="R2550" i="109"/>
  <c r="Q2550" i="109"/>
  <c r="P2550" i="109"/>
  <c r="O2550" i="109"/>
  <c r="N2550" i="109"/>
  <c r="AC2549" i="109"/>
  <c r="Y2549" i="109"/>
  <c r="X2549" i="109"/>
  <c r="W2549" i="109"/>
  <c r="V2549" i="109"/>
  <c r="U2549" i="109"/>
  <c r="T2549" i="109"/>
  <c r="S2549" i="109"/>
  <c r="R2549" i="109"/>
  <c r="Q2549" i="109"/>
  <c r="P2549" i="109"/>
  <c r="O2549" i="109"/>
  <c r="N2549" i="109"/>
  <c r="AC2548" i="109"/>
  <c r="Y2548" i="109"/>
  <c r="X2548" i="109"/>
  <c r="W2548" i="109"/>
  <c r="V2548" i="109"/>
  <c r="U2548" i="109"/>
  <c r="T2548" i="109"/>
  <c r="S2548" i="109"/>
  <c r="R2548" i="109"/>
  <c r="Q2548" i="109"/>
  <c r="P2548" i="109"/>
  <c r="O2548" i="109"/>
  <c r="N2548" i="109"/>
  <c r="AC2547" i="109"/>
  <c r="Y2547" i="109"/>
  <c r="X2547" i="109"/>
  <c r="W2547" i="109"/>
  <c r="V2547" i="109"/>
  <c r="U2547" i="109"/>
  <c r="T2547" i="109"/>
  <c r="S2547" i="109"/>
  <c r="R2547" i="109"/>
  <c r="Q2547" i="109"/>
  <c r="P2547" i="109"/>
  <c r="O2547" i="109"/>
  <c r="N2547" i="109"/>
  <c r="AC2546" i="109"/>
  <c r="Y2546" i="109"/>
  <c r="X2546" i="109"/>
  <c r="W2546" i="109"/>
  <c r="V2546" i="109"/>
  <c r="U2546" i="109"/>
  <c r="T2546" i="109"/>
  <c r="S2546" i="109"/>
  <c r="R2546" i="109"/>
  <c r="Q2546" i="109"/>
  <c r="P2546" i="109"/>
  <c r="O2546" i="109"/>
  <c r="N2546" i="109"/>
  <c r="AC2545" i="109"/>
  <c r="Y2545" i="109"/>
  <c r="X2545" i="109"/>
  <c r="W2545" i="109"/>
  <c r="V2545" i="109"/>
  <c r="U2545" i="109"/>
  <c r="T2545" i="109"/>
  <c r="S2545" i="109"/>
  <c r="R2545" i="109"/>
  <c r="Q2545" i="109"/>
  <c r="P2545" i="109"/>
  <c r="O2545" i="109"/>
  <c r="N2545" i="109"/>
  <c r="AC2544" i="109"/>
  <c r="Y2544" i="109"/>
  <c r="X2544" i="109"/>
  <c r="W2544" i="109"/>
  <c r="V2544" i="109"/>
  <c r="U2544" i="109"/>
  <c r="T2544" i="109"/>
  <c r="S2544" i="109"/>
  <c r="R2544" i="109"/>
  <c r="Q2544" i="109"/>
  <c r="P2544" i="109"/>
  <c r="O2544" i="109"/>
  <c r="N2544" i="109"/>
  <c r="AC2543" i="109"/>
  <c r="Y2543" i="109"/>
  <c r="X2543" i="109"/>
  <c r="W2543" i="109"/>
  <c r="V2543" i="109"/>
  <c r="U2543" i="109"/>
  <c r="T2543" i="109"/>
  <c r="S2543" i="109"/>
  <c r="R2543" i="109"/>
  <c r="Q2543" i="109"/>
  <c r="P2543" i="109"/>
  <c r="O2543" i="109"/>
  <c r="N2543" i="109"/>
  <c r="AC2542" i="109"/>
  <c r="Y2542" i="109"/>
  <c r="X2542" i="109"/>
  <c r="W2542" i="109"/>
  <c r="V2542" i="109"/>
  <c r="U2542" i="109"/>
  <c r="T2542" i="109"/>
  <c r="S2542" i="109"/>
  <c r="R2542" i="109"/>
  <c r="Q2542" i="109"/>
  <c r="P2542" i="109"/>
  <c r="O2542" i="109"/>
  <c r="N2542" i="109"/>
  <c r="AC2541" i="109"/>
  <c r="Y2541" i="109"/>
  <c r="X2541" i="109"/>
  <c r="W2541" i="109"/>
  <c r="V2541" i="109"/>
  <c r="U2541" i="109"/>
  <c r="T2541" i="109"/>
  <c r="S2541" i="109"/>
  <c r="R2541" i="109"/>
  <c r="Q2541" i="109"/>
  <c r="P2541" i="109"/>
  <c r="O2541" i="109"/>
  <c r="N2541" i="109"/>
  <c r="AC2540" i="109"/>
  <c r="Y2540" i="109"/>
  <c r="X2540" i="109"/>
  <c r="W2540" i="109"/>
  <c r="V2540" i="109"/>
  <c r="U2540" i="109"/>
  <c r="T2540" i="109"/>
  <c r="S2540" i="109"/>
  <c r="R2540" i="109"/>
  <c r="Q2540" i="109"/>
  <c r="P2540" i="109"/>
  <c r="O2540" i="109"/>
  <c r="N2540" i="109"/>
  <c r="AC2539" i="109"/>
  <c r="Y2539" i="109"/>
  <c r="X2539" i="109"/>
  <c r="W2539" i="109"/>
  <c r="V2539" i="109"/>
  <c r="U2539" i="109"/>
  <c r="T2539" i="109"/>
  <c r="S2539" i="109"/>
  <c r="R2539" i="109"/>
  <c r="Q2539" i="109"/>
  <c r="P2539" i="109"/>
  <c r="O2539" i="109"/>
  <c r="N2539" i="109"/>
  <c r="AC2538" i="109"/>
  <c r="Y2538" i="109"/>
  <c r="X2538" i="109"/>
  <c r="W2538" i="109"/>
  <c r="V2538" i="109"/>
  <c r="U2538" i="109"/>
  <c r="T2538" i="109"/>
  <c r="S2538" i="109"/>
  <c r="R2538" i="109"/>
  <c r="Q2538" i="109"/>
  <c r="P2538" i="109"/>
  <c r="O2538" i="109"/>
  <c r="N2538" i="109"/>
  <c r="AC2537" i="109"/>
  <c r="Y2537" i="109"/>
  <c r="X2537" i="109"/>
  <c r="W2537" i="109"/>
  <c r="V2537" i="109"/>
  <c r="U2537" i="109"/>
  <c r="T2537" i="109"/>
  <c r="S2537" i="109"/>
  <c r="R2537" i="109"/>
  <c r="Q2537" i="109"/>
  <c r="P2537" i="109"/>
  <c r="O2537" i="109"/>
  <c r="N2537" i="109"/>
  <c r="AC2536" i="109"/>
  <c r="Y2536" i="109"/>
  <c r="X2536" i="109"/>
  <c r="W2536" i="109"/>
  <c r="V2536" i="109"/>
  <c r="U2536" i="109"/>
  <c r="T2536" i="109"/>
  <c r="S2536" i="109"/>
  <c r="R2536" i="109"/>
  <c r="Q2536" i="109"/>
  <c r="P2536" i="109"/>
  <c r="O2536" i="109"/>
  <c r="N2536" i="109"/>
  <c r="AC2535" i="109"/>
  <c r="Y2535" i="109"/>
  <c r="X2535" i="109"/>
  <c r="W2535" i="109"/>
  <c r="V2535" i="109"/>
  <c r="U2535" i="109"/>
  <c r="T2535" i="109"/>
  <c r="S2535" i="109"/>
  <c r="R2535" i="109"/>
  <c r="Q2535" i="109"/>
  <c r="P2535" i="109"/>
  <c r="O2535" i="109"/>
  <c r="N2535" i="109"/>
  <c r="AC2534" i="109"/>
  <c r="Y2534" i="109"/>
  <c r="X2534" i="109"/>
  <c r="W2534" i="109"/>
  <c r="V2534" i="109"/>
  <c r="U2534" i="109"/>
  <c r="T2534" i="109"/>
  <c r="S2534" i="109"/>
  <c r="R2534" i="109"/>
  <c r="Q2534" i="109"/>
  <c r="P2534" i="109"/>
  <c r="O2534" i="109"/>
  <c r="N2534" i="109"/>
  <c r="AC2533" i="109"/>
  <c r="Y2533" i="109"/>
  <c r="X2533" i="109"/>
  <c r="W2533" i="109"/>
  <c r="V2533" i="109"/>
  <c r="U2533" i="109"/>
  <c r="T2533" i="109"/>
  <c r="S2533" i="109"/>
  <c r="R2533" i="109"/>
  <c r="Q2533" i="109"/>
  <c r="P2533" i="109"/>
  <c r="O2533" i="109"/>
  <c r="N2533" i="109"/>
  <c r="AC2532" i="109"/>
  <c r="Y2532" i="109"/>
  <c r="X2532" i="109"/>
  <c r="W2532" i="109"/>
  <c r="V2532" i="109"/>
  <c r="U2532" i="109"/>
  <c r="T2532" i="109"/>
  <c r="S2532" i="109"/>
  <c r="R2532" i="109"/>
  <c r="Q2532" i="109"/>
  <c r="P2532" i="109"/>
  <c r="O2532" i="109"/>
  <c r="N2532" i="109"/>
  <c r="AC2531" i="109"/>
  <c r="Y2531" i="109"/>
  <c r="X2531" i="109"/>
  <c r="W2531" i="109"/>
  <c r="V2531" i="109"/>
  <c r="U2531" i="109"/>
  <c r="T2531" i="109"/>
  <c r="S2531" i="109"/>
  <c r="R2531" i="109"/>
  <c r="Q2531" i="109"/>
  <c r="P2531" i="109"/>
  <c r="O2531" i="109"/>
  <c r="N2531" i="109"/>
  <c r="AC2530" i="109"/>
  <c r="Y2530" i="109"/>
  <c r="X2530" i="109"/>
  <c r="W2530" i="109"/>
  <c r="V2530" i="109"/>
  <c r="U2530" i="109"/>
  <c r="T2530" i="109"/>
  <c r="S2530" i="109"/>
  <c r="R2530" i="109"/>
  <c r="Q2530" i="109"/>
  <c r="P2530" i="109"/>
  <c r="O2530" i="109"/>
  <c r="N2530" i="109"/>
  <c r="AC2529" i="109"/>
  <c r="Y2529" i="109"/>
  <c r="X2529" i="109"/>
  <c r="W2529" i="109"/>
  <c r="V2529" i="109"/>
  <c r="U2529" i="109"/>
  <c r="T2529" i="109"/>
  <c r="S2529" i="109"/>
  <c r="R2529" i="109"/>
  <c r="Q2529" i="109"/>
  <c r="P2529" i="109"/>
  <c r="O2529" i="109"/>
  <c r="N2529" i="109"/>
  <c r="AC2528" i="109"/>
  <c r="Y2528" i="109"/>
  <c r="X2528" i="109"/>
  <c r="W2528" i="109"/>
  <c r="V2528" i="109"/>
  <c r="U2528" i="109"/>
  <c r="T2528" i="109"/>
  <c r="S2528" i="109"/>
  <c r="R2528" i="109"/>
  <c r="Q2528" i="109"/>
  <c r="P2528" i="109"/>
  <c r="O2528" i="109"/>
  <c r="N2528" i="109"/>
  <c r="AC2527" i="109"/>
  <c r="Y2527" i="109"/>
  <c r="X2527" i="109"/>
  <c r="W2527" i="109"/>
  <c r="V2527" i="109"/>
  <c r="U2527" i="109"/>
  <c r="T2527" i="109"/>
  <c r="S2527" i="109"/>
  <c r="R2527" i="109"/>
  <c r="Q2527" i="109"/>
  <c r="P2527" i="109"/>
  <c r="O2527" i="109"/>
  <c r="N2527" i="109"/>
  <c r="AC2526" i="109"/>
  <c r="Y2526" i="109"/>
  <c r="X2526" i="109"/>
  <c r="W2526" i="109"/>
  <c r="V2526" i="109"/>
  <c r="U2526" i="109"/>
  <c r="T2526" i="109"/>
  <c r="S2526" i="109"/>
  <c r="R2526" i="109"/>
  <c r="Q2526" i="109"/>
  <c r="P2526" i="109"/>
  <c r="O2526" i="109"/>
  <c r="N2526" i="109"/>
  <c r="AC2525" i="109"/>
  <c r="Y2525" i="109"/>
  <c r="X2525" i="109"/>
  <c r="W2525" i="109"/>
  <c r="V2525" i="109"/>
  <c r="U2525" i="109"/>
  <c r="T2525" i="109"/>
  <c r="S2525" i="109"/>
  <c r="R2525" i="109"/>
  <c r="Q2525" i="109"/>
  <c r="P2525" i="109"/>
  <c r="O2525" i="109"/>
  <c r="N2525" i="109"/>
  <c r="AC2524" i="109"/>
  <c r="Y2524" i="109"/>
  <c r="X2524" i="109"/>
  <c r="W2524" i="109"/>
  <c r="V2524" i="109"/>
  <c r="U2524" i="109"/>
  <c r="T2524" i="109"/>
  <c r="S2524" i="109"/>
  <c r="R2524" i="109"/>
  <c r="Q2524" i="109"/>
  <c r="P2524" i="109"/>
  <c r="O2524" i="109"/>
  <c r="N2524" i="109"/>
  <c r="AC2523" i="109"/>
  <c r="Y2523" i="109"/>
  <c r="X2523" i="109"/>
  <c r="W2523" i="109"/>
  <c r="V2523" i="109"/>
  <c r="U2523" i="109"/>
  <c r="T2523" i="109"/>
  <c r="S2523" i="109"/>
  <c r="R2523" i="109"/>
  <c r="Q2523" i="109"/>
  <c r="P2523" i="109"/>
  <c r="O2523" i="109"/>
  <c r="N2523" i="109"/>
  <c r="AC2522" i="109"/>
  <c r="Y2522" i="109"/>
  <c r="X2522" i="109"/>
  <c r="W2522" i="109"/>
  <c r="V2522" i="109"/>
  <c r="U2522" i="109"/>
  <c r="T2522" i="109"/>
  <c r="S2522" i="109"/>
  <c r="R2522" i="109"/>
  <c r="Q2522" i="109"/>
  <c r="P2522" i="109"/>
  <c r="O2522" i="109"/>
  <c r="N2522" i="109"/>
  <c r="AC2521" i="109"/>
  <c r="Y2521" i="109"/>
  <c r="X2521" i="109"/>
  <c r="W2521" i="109"/>
  <c r="V2521" i="109"/>
  <c r="U2521" i="109"/>
  <c r="T2521" i="109"/>
  <c r="S2521" i="109"/>
  <c r="R2521" i="109"/>
  <c r="Q2521" i="109"/>
  <c r="P2521" i="109"/>
  <c r="O2521" i="109"/>
  <c r="N2521" i="109"/>
  <c r="AC2520" i="109"/>
  <c r="Y2520" i="109"/>
  <c r="X2520" i="109"/>
  <c r="W2520" i="109"/>
  <c r="V2520" i="109"/>
  <c r="U2520" i="109"/>
  <c r="T2520" i="109"/>
  <c r="S2520" i="109"/>
  <c r="R2520" i="109"/>
  <c r="Q2520" i="109"/>
  <c r="P2520" i="109"/>
  <c r="O2520" i="109"/>
  <c r="N2520" i="109"/>
  <c r="AC2519" i="109"/>
  <c r="Y2519" i="109"/>
  <c r="X2519" i="109"/>
  <c r="W2519" i="109"/>
  <c r="V2519" i="109"/>
  <c r="U2519" i="109"/>
  <c r="T2519" i="109"/>
  <c r="S2519" i="109"/>
  <c r="R2519" i="109"/>
  <c r="Q2519" i="109"/>
  <c r="P2519" i="109"/>
  <c r="O2519" i="109"/>
  <c r="N2519" i="109"/>
  <c r="AC2518" i="109"/>
  <c r="Y2518" i="109"/>
  <c r="X2518" i="109"/>
  <c r="W2518" i="109"/>
  <c r="V2518" i="109"/>
  <c r="U2518" i="109"/>
  <c r="T2518" i="109"/>
  <c r="S2518" i="109"/>
  <c r="R2518" i="109"/>
  <c r="Q2518" i="109"/>
  <c r="P2518" i="109"/>
  <c r="O2518" i="109"/>
  <c r="N2518" i="109"/>
  <c r="AC2517" i="109"/>
  <c r="Y2517" i="109"/>
  <c r="X2517" i="109"/>
  <c r="W2517" i="109"/>
  <c r="V2517" i="109"/>
  <c r="U2517" i="109"/>
  <c r="T2517" i="109"/>
  <c r="S2517" i="109"/>
  <c r="R2517" i="109"/>
  <c r="Q2517" i="109"/>
  <c r="P2517" i="109"/>
  <c r="O2517" i="109"/>
  <c r="N2517" i="109"/>
  <c r="AC2516" i="109"/>
  <c r="Y2516" i="109"/>
  <c r="X2516" i="109"/>
  <c r="W2516" i="109"/>
  <c r="V2516" i="109"/>
  <c r="U2516" i="109"/>
  <c r="T2516" i="109"/>
  <c r="S2516" i="109"/>
  <c r="R2516" i="109"/>
  <c r="Q2516" i="109"/>
  <c r="P2516" i="109"/>
  <c r="O2516" i="109"/>
  <c r="N2516" i="109"/>
  <c r="AC2515" i="109"/>
  <c r="Y2515" i="109"/>
  <c r="X2515" i="109"/>
  <c r="W2515" i="109"/>
  <c r="V2515" i="109"/>
  <c r="U2515" i="109"/>
  <c r="T2515" i="109"/>
  <c r="S2515" i="109"/>
  <c r="R2515" i="109"/>
  <c r="Q2515" i="109"/>
  <c r="P2515" i="109"/>
  <c r="O2515" i="109"/>
  <c r="N2515" i="109"/>
  <c r="AC2514" i="109"/>
  <c r="Y2514" i="109"/>
  <c r="X2514" i="109"/>
  <c r="W2514" i="109"/>
  <c r="V2514" i="109"/>
  <c r="U2514" i="109"/>
  <c r="T2514" i="109"/>
  <c r="S2514" i="109"/>
  <c r="R2514" i="109"/>
  <c r="Q2514" i="109"/>
  <c r="P2514" i="109"/>
  <c r="O2514" i="109"/>
  <c r="N2514" i="109"/>
  <c r="AC2513" i="109"/>
  <c r="Y2513" i="109"/>
  <c r="X2513" i="109"/>
  <c r="W2513" i="109"/>
  <c r="V2513" i="109"/>
  <c r="U2513" i="109"/>
  <c r="T2513" i="109"/>
  <c r="S2513" i="109"/>
  <c r="R2513" i="109"/>
  <c r="Q2513" i="109"/>
  <c r="P2513" i="109"/>
  <c r="O2513" i="109"/>
  <c r="N2513" i="109"/>
  <c r="AC2512" i="109"/>
  <c r="Y2512" i="109"/>
  <c r="X2512" i="109"/>
  <c r="W2512" i="109"/>
  <c r="V2512" i="109"/>
  <c r="U2512" i="109"/>
  <c r="T2512" i="109"/>
  <c r="S2512" i="109"/>
  <c r="R2512" i="109"/>
  <c r="Q2512" i="109"/>
  <c r="P2512" i="109"/>
  <c r="O2512" i="109"/>
  <c r="N2512" i="109"/>
  <c r="AC2511" i="109"/>
  <c r="Y2511" i="109"/>
  <c r="X2511" i="109"/>
  <c r="W2511" i="109"/>
  <c r="V2511" i="109"/>
  <c r="U2511" i="109"/>
  <c r="T2511" i="109"/>
  <c r="S2511" i="109"/>
  <c r="R2511" i="109"/>
  <c r="Q2511" i="109"/>
  <c r="P2511" i="109"/>
  <c r="O2511" i="109"/>
  <c r="N2511" i="109"/>
  <c r="AC2510" i="109"/>
  <c r="Y2510" i="109"/>
  <c r="X2510" i="109"/>
  <c r="W2510" i="109"/>
  <c r="V2510" i="109"/>
  <c r="U2510" i="109"/>
  <c r="T2510" i="109"/>
  <c r="S2510" i="109"/>
  <c r="R2510" i="109"/>
  <c r="Q2510" i="109"/>
  <c r="P2510" i="109"/>
  <c r="O2510" i="109"/>
  <c r="N2510" i="109"/>
  <c r="AC2509" i="109"/>
  <c r="Y2509" i="109"/>
  <c r="X2509" i="109"/>
  <c r="W2509" i="109"/>
  <c r="V2509" i="109"/>
  <c r="U2509" i="109"/>
  <c r="T2509" i="109"/>
  <c r="S2509" i="109"/>
  <c r="R2509" i="109"/>
  <c r="Q2509" i="109"/>
  <c r="P2509" i="109"/>
  <c r="O2509" i="109"/>
  <c r="N2509" i="109"/>
  <c r="AC2508" i="109"/>
  <c r="Y2508" i="109"/>
  <c r="X2508" i="109"/>
  <c r="W2508" i="109"/>
  <c r="V2508" i="109"/>
  <c r="U2508" i="109"/>
  <c r="T2508" i="109"/>
  <c r="S2508" i="109"/>
  <c r="R2508" i="109"/>
  <c r="Q2508" i="109"/>
  <c r="P2508" i="109"/>
  <c r="O2508" i="109"/>
  <c r="N2508" i="109"/>
  <c r="AC2507" i="109"/>
  <c r="Y2507" i="109"/>
  <c r="X2507" i="109"/>
  <c r="W2507" i="109"/>
  <c r="V2507" i="109"/>
  <c r="U2507" i="109"/>
  <c r="T2507" i="109"/>
  <c r="S2507" i="109"/>
  <c r="R2507" i="109"/>
  <c r="Q2507" i="109"/>
  <c r="P2507" i="109"/>
  <c r="O2507" i="109"/>
  <c r="N2507" i="109"/>
  <c r="AC2506" i="109"/>
  <c r="Y2506" i="109"/>
  <c r="X2506" i="109"/>
  <c r="W2506" i="109"/>
  <c r="V2506" i="109"/>
  <c r="U2506" i="109"/>
  <c r="T2506" i="109"/>
  <c r="S2506" i="109"/>
  <c r="R2506" i="109"/>
  <c r="Q2506" i="109"/>
  <c r="P2506" i="109"/>
  <c r="O2506" i="109"/>
  <c r="N2506" i="109"/>
  <c r="AC2505" i="109"/>
  <c r="Y2505" i="109"/>
  <c r="X2505" i="109"/>
  <c r="W2505" i="109"/>
  <c r="V2505" i="109"/>
  <c r="U2505" i="109"/>
  <c r="T2505" i="109"/>
  <c r="S2505" i="109"/>
  <c r="R2505" i="109"/>
  <c r="Q2505" i="109"/>
  <c r="P2505" i="109"/>
  <c r="O2505" i="109"/>
  <c r="N2505" i="109"/>
  <c r="AC2504" i="109"/>
  <c r="Y2504" i="109"/>
  <c r="X2504" i="109"/>
  <c r="W2504" i="109"/>
  <c r="V2504" i="109"/>
  <c r="U2504" i="109"/>
  <c r="T2504" i="109"/>
  <c r="S2504" i="109"/>
  <c r="R2504" i="109"/>
  <c r="Q2504" i="109"/>
  <c r="P2504" i="109"/>
  <c r="O2504" i="109"/>
  <c r="N2504" i="109"/>
  <c r="AC2503" i="109"/>
  <c r="Y2503" i="109"/>
  <c r="X2503" i="109"/>
  <c r="W2503" i="109"/>
  <c r="V2503" i="109"/>
  <c r="U2503" i="109"/>
  <c r="T2503" i="109"/>
  <c r="S2503" i="109"/>
  <c r="R2503" i="109"/>
  <c r="Q2503" i="109"/>
  <c r="P2503" i="109"/>
  <c r="O2503" i="109"/>
  <c r="N2503" i="109"/>
  <c r="AC2502" i="109"/>
  <c r="Y2502" i="109"/>
  <c r="X2502" i="109"/>
  <c r="W2502" i="109"/>
  <c r="V2502" i="109"/>
  <c r="U2502" i="109"/>
  <c r="T2502" i="109"/>
  <c r="S2502" i="109"/>
  <c r="R2502" i="109"/>
  <c r="Q2502" i="109"/>
  <c r="P2502" i="109"/>
  <c r="O2502" i="109"/>
  <c r="N2502" i="109"/>
  <c r="AC2501" i="109"/>
  <c r="Y2501" i="109"/>
  <c r="X2501" i="109"/>
  <c r="W2501" i="109"/>
  <c r="V2501" i="109"/>
  <c r="U2501" i="109"/>
  <c r="T2501" i="109"/>
  <c r="S2501" i="109"/>
  <c r="R2501" i="109"/>
  <c r="Q2501" i="109"/>
  <c r="P2501" i="109"/>
  <c r="O2501" i="109"/>
  <c r="N2501" i="109"/>
  <c r="AC2500" i="109"/>
  <c r="Y2500" i="109"/>
  <c r="X2500" i="109"/>
  <c r="W2500" i="109"/>
  <c r="V2500" i="109"/>
  <c r="U2500" i="109"/>
  <c r="T2500" i="109"/>
  <c r="S2500" i="109"/>
  <c r="R2500" i="109"/>
  <c r="Q2500" i="109"/>
  <c r="P2500" i="109"/>
  <c r="O2500" i="109"/>
  <c r="N2500" i="109"/>
  <c r="AC2499" i="109"/>
  <c r="Y2499" i="109"/>
  <c r="X2499" i="109"/>
  <c r="W2499" i="109"/>
  <c r="V2499" i="109"/>
  <c r="U2499" i="109"/>
  <c r="T2499" i="109"/>
  <c r="S2499" i="109"/>
  <c r="R2499" i="109"/>
  <c r="Q2499" i="109"/>
  <c r="P2499" i="109"/>
  <c r="O2499" i="109"/>
  <c r="N2499" i="109"/>
  <c r="AC2498" i="109"/>
  <c r="Y2498" i="109"/>
  <c r="X2498" i="109"/>
  <c r="W2498" i="109"/>
  <c r="V2498" i="109"/>
  <c r="U2498" i="109"/>
  <c r="T2498" i="109"/>
  <c r="S2498" i="109"/>
  <c r="R2498" i="109"/>
  <c r="Q2498" i="109"/>
  <c r="P2498" i="109"/>
  <c r="O2498" i="109"/>
  <c r="N2498" i="109"/>
  <c r="AC2497" i="109"/>
  <c r="Y2497" i="109"/>
  <c r="X2497" i="109"/>
  <c r="W2497" i="109"/>
  <c r="V2497" i="109"/>
  <c r="U2497" i="109"/>
  <c r="T2497" i="109"/>
  <c r="S2497" i="109"/>
  <c r="R2497" i="109"/>
  <c r="Q2497" i="109"/>
  <c r="P2497" i="109"/>
  <c r="O2497" i="109"/>
  <c r="N2497" i="109"/>
  <c r="AC2496" i="109"/>
  <c r="Y2496" i="109"/>
  <c r="X2496" i="109"/>
  <c r="W2496" i="109"/>
  <c r="V2496" i="109"/>
  <c r="U2496" i="109"/>
  <c r="T2496" i="109"/>
  <c r="S2496" i="109"/>
  <c r="R2496" i="109"/>
  <c r="Q2496" i="109"/>
  <c r="P2496" i="109"/>
  <c r="O2496" i="109"/>
  <c r="N2496" i="109"/>
  <c r="AC2495" i="109"/>
  <c r="Y2495" i="109"/>
  <c r="X2495" i="109"/>
  <c r="W2495" i="109"/>
  <c r="V2495" i="109"/>
  <c r="U2495" i="109"/>
  <c r="T2495" i="109"/>
  <c r="S2495" i="109"/>
  <c r="R2495" i="109"/>
  <c r="Q2495" i="109"/>
  <c r="P2495" i="109"/>
  <c r="O2495" i="109"/>
  <c r="N2495" i="109"/>
  <c r="AC2494" i="109"/>
  <c r="Y2494" i="109"/>
  <c r="X2494" i="109"/>
  <c r="W2494" i="109"/>
  <c r="V2494" i="109"/>
  <c r="U2494" i="109"/>
  <c r="T2494" i="109"/>
  <c r="S2494" i="109"/>
  <c r="R2494" i="109"/>
  <c r="Q2494" i="109"/>
  <c r="P2494" i="109"/>
  <c r="O2494" i="109"/>
  <c r="N2494" i="109"/>
  <c r="AC2493" i="109"/>
  <c r="Y2493" i="109"/>
  <c r="X2493" i="109"/>
  <c r="W2493" i="109"/>
  <c r="V2493" i="109"/>
  <c r="U2493" i="109"/>
  <c r="T2493" i="109"/>
  <c r="S2493" i="109"/>
  <c r="R2493" i="109"/>
  <c r="Q2493" i="109"/>
  <c r="P2493" i="109"/>
  <c r="O2493" i="109"/>
  <c r="N2493" i="109"/>
  <c r="AC2492" i="109"/>
  <c r="Y2492" i="109"/>
  <c r="X2492" i="109"/>
  <c r="W2492" i="109"/>
  <c r="V2492" i="109"/>
  <c r="U2492" i="109"/>
  <c r="T2492" i="109"/>
  <c r="S2492" i="109"/>
  <c r="R2492" i="109"/>
  <c r="Q2492" i="109"/>
  <c r="P2492" i="109"/>
  <c r="O2492" i="109"/>
  <c r="N2492" i="109"/>
  <c r="AC2491" i="109"/>
  <c r="Y2491" i="109"/>
  <c r="X2491" i="109"/>
  <c r="W2491" i="109"/>
  <c r="V2491" i="109"/>
  <c r="U2491" i="109"/>
  <c r="T2491" i="109"/>
  <c r="S2491" i="109"/>
  <c r="R2491" i="109"/>
  <c r="Q2491" i="109"/>
  <c r="P2491" i="109"/>
  <c r="O2491" i="109"/>
  <c r="N2491" i="109"/>
  <c r="AC2490" i="109"/>
  <c r="Y2490" i="109"/>
  <c r="X2490" i="109"/>
  <c r="W2490" i="109"/>
  <c r="V2490" i="109"/>
  <c r="U2490" i="109"/>
  <c r="T2490" i="109"/>
  <c r="S2490" i="109"/>
  <c r="R2490" i="109"/>
  <c r="Q2490" i="109"/>
  <c r="P2490" i="109"/>
  <c r="O2490" i="109"/>
  <c r="N2490" i="109"/>
  <c r="AC2489" i="109"/>
  <c r="Y2489" i="109"/>
  <c r="X2489" i="109"/>
  <c r="W2489" i="109"/>
  <c r="V2489" i="109"/>
  <c r="U2489" i="109"/>
  <c r="T2489" i="109"/>
  <c r="S2489" i="109"/>
  <c r="R2489" i="109"/>
  <c r="Q2489" i="109"/>
  <c r="P2489" i="109"/>
  <c r="O2489" i="109"/>
  <c r="N2489" i="109"/>
  <c r="AC2488" i="109"/>
  <c r="Y2488" i="109"/>
  <c r="X2488" i="109"/>
  <c r="W2488" i="109"/>
  <c r="V2488" i="109"/>
  <c r="U2488" i="109"/>
  <c r="T2488" i="109"/>
  <c r="S2488" i="109"/>
  <c r="R2488" i="109"/>
  <c r="Q2488" i="109"/>
  <c r="P2488" i="109"/>
  <c r="O2488" i="109"/>
  <c r="N2488" i="109"/>
  <c r="AC2487" i="109"/>
  <c r="Y2487" i="109"/>
  <c r="X2487" i="109"/>
  <c r="W2487" i="109"/>
  <c r="V2487" i="109"/>
  <c r="U2487" i="109"/>
  <c r="T2487" i="109"/>
  <c r="S2487" i="109"/>
  <c r="R2487" i="109"/>
  <c r="Q2487" i="109"/>
  <c r="P2487" i="109"/>
  <c r="O2487" i="109"/>
  <c r="N2487" i="109"/>
  <c r="AC2486" i="109"/>
  <c r="Y2486" i="109"/>
  <c r="X2486" i="109"/>
  <c r="W2486" i="109"/>
  <c r="V2486" i="109"/>
  <c r="U2486" i="109"/>
  <c r="T2486" i="109"/>
  <c r="S2486" i="109"/>
  <c r="R2486" i="109"/>
  <c r="Q2486" i="109"/>
  <c r="P2486" i="109"/>
  <c r="O2486" i="109"/>
  <c r="N2486" i="109"/>
  <c r="AC2485" i="109"/>
  <c r="Y2485" i="109"/>
  <c r="X2485" i="109"/>
  <c r="W2485" i="109"/>
  <c r="V2485" i="109"/>
  <c r="U2485" i="109"/>
  <c r="T2485" i="109"/>
  <c r="S2485" i="109"/>
  <c r="R2485" i="109"/>
  <c r="Q2485" i="109"/>
  <c r="P2485" i="109"/>
  <c r="O2485" i="109"/>
  <c r="N2485" i="109"/>
  <c r="AC2484" i="109"/>
  <c r="Y2484" i="109"/>
  <c r="X2484" i="109"/>
  <c r="W2484" i="109"/>
  <c r="V2484" i="109"/>
  <c r="U2484" i="109"/>
  <c r="T2484" i="109"/>
  <c r="S2484" i="109"/>
  <c r="R2484" i="109"/>
  <c r="Q2484" i="109"/>
  <c r="P2484" i="109"/>
  <c r="O2484" i="109"/>
  <c r="N2484" i="109"/>
  <c r="AC2483" i="109"/>
  <c r="Z2483" i="109"/>
  <c r="AC2482" i="109"/>
  <c r="Z2482" i="109"/>
  <c r="AC2481" i="109"/>
  <c r="Z2481" i="109"/>
  <c r="AC2480" i="109"/>
  <c r="Z2480" i="109"/>
  <c r="AC2479" i="109"/>
  <c r="Z2479" i="109"/>
  <c r="AC2478" i="109"/>
  <c r="Z2478" i="109"/>
  <c r="AC2477" i="109"/>
  <c r="Z2477" i="109"/>
  <c r="AC2476" i="109"/>
  <c r="Z2476" i="109"/>
  <c r="AC2475" i="109"/>
  <c r="Z2475" i="109"/>
  <c r="AC2474" i="109"/>
  <c r="Z2474" i="109"/>
  <c r="AC2473" i="109"/>
  <c r="Z2473" i="109"/>
  <c r="AC2472" i="109"/>
  <c r="Z2472" i="109"/>
  <c r="AC2471" i="109"/>
  <c r="Z2471" i="109"/>
  <c r="AC2470" i="109"/>
  <c r="Z2470" i="109"/>
  <c r="AC2469" i="109"/>
  <c r="Z2469" i="109"/>
  <c r="AC2468" i="109"/>
  <c r="Z2468" i="109"/>
  <c r="AC2467" i="109"/>
  <c r="Z2467" i="109"/>
  <c r="AC2466" i="109"/>
  <c r="Z2466" i="109"/>
  <c r="AC2465" i="109"/>
  <c r="Z2465" i="109"/>
  <c r="AC2464" i="109"/>
  <c r="Z2464" i="109"/>
  <c r="AC2463" i="109"/>
  <c r="Z2463" i="109"/>
  <c r="AC2462" i="109"/>
  <c r="Z2462" i="109"/>
  <c r="AC2461" i="109"/>
  <c r="Z2461" i="109"/>
  <c r="AC2460" i="109"/>
  <c r="Z2460" i="109"/>
  <c r="AC2459" i="109"/>
  <c r="Z2459" i="109"/>
  <c r="AC2458" i="109"/>
  <c r="Z2458" i="109"/>
  <c r="AC2457" i="109"/>
  <c r="Z2457" i="109"/>
  <c r="AC2456" i="109"/>
  <c r="Z2456" i="109"/>
  <c r="AC2455" i="109"/>
  <c r="Z2455" i="109"/>
  <c r="AC2454" i="109"/>
  <c r="Z2454" i="109"/>
  <c r="AC2453" i="109"/>
  <c r="Z2453" i="109"/>
  <c r="AC2452" i="109"/>
  <c r="Z2452" i="109"/>
  <c r="AC2451" i="109"/>
  <c r="Z2451" i="109"/>
  <c r="AC2450" i="109"/>
  <c r="Z2450" i="109"/>
  <c r="AC2449" i="109"/>
  <c r="Z2449" i="109"/>
  <c r="AC2448" i="109"/>
  <c r="Z2448" i="109"/>
  <c r="AC2447" i="109"/>
  <c r="Z2447" i="109"/>
  <c r="AC2446" i="109"/>
  <c r="Z2446" i="109"/>
  <c r="AC2445" i="109"/>
  <c r="Z2445" i="109"/>
  <c r="AC2444" i="109"/>
  <c r="Z2444" i="109"/>
  <c r="AC2443" i="109"/>
  <c r="Z2443" i="109"/>
  <c r="AC2442" i="109"/>
  <c r="Z2442" i="109"/>
  <c r="AC2441" i="109"/>
  <c r="Z2441" i="109"/>
  <c r="AC2440" i="109"/>
  <c r="Z2440" i="109"/>
  <c r="AC2439" i="109"/>
  <c r="Z2439" i="109"/>
  <c r="AC2438" i="109"/>
  <c r="Z2438" i="109"/>
  <c r="AC2437" i="109"/>
  <c r="Z2437" i="109"/>
  <c r="AC2436" i="109"/>
  <c r="Z2436" i="109"/>
  <c r="AC2435" i="109"/>
  <c r="Z2435" i="109"/>
  <c r="AC2434" i="109"/>
  <c r="Z2434" i="109"/>
  <c r="AC2433" i="109"/>
  <c r="Z2433" i="109"/>
  <c r="AC2432" i="109"/>
  <c r="Z2432" i="109"/>
  <c r="AC2431" i="109"/>
  <c r="Z2431" i="109"/>
  <c r="AC2430" i="109"/>
  <c r="Z2430" i="109"/>
  <c r="AC2429" i="109"/>
  <c r="Z2429" i="109"/>
  <c r="AC2428" i="109"/>
  <c r="Z2428" i="109"/>
  <c r="AC2427" i="109"/>
  <c r="Z2427" i="109"/>
  <c r="AC2426" i="109"/>
  <c r="Z2426" i="109"/>
  <c r="AC2425" i="109"/>
  <c r="Z2425" i="109"/>
  <c r="AC2424" i="109"/>
  <c r="Z2424" i="109"/>
  <c r="AC2423" i="109"/>
  <c r="Z2423" i="109"/>
  <c r="AC2422" i="109"/>
  <c r="Z2422" i="109"/>
  <c r="AC2421" i="109"/>
  <c r="Z2421" i="109"/>
  <c r="AC2420" i="109"/>
  <c r="Z2420" i="109"/>
  <c r="AC2419" i="109"/>
  <c r="Z2419" i="109"/>
  <c r="AC2418" i="109"/>
  <c r="Z2418" i="109"/>
  <c r="AC2417" i="109"/>
  <c r="Z2417" i="109"/>
  <c r="AC2416" i="109"/>
  <c r="Z2416" i="109"/>
  <c r="AC2415" i="109"/>
  <c r="Z2415" i="109"/>
  <c r="AC2414" i="109"/>
  <c r="Z2414" i="109"/>
  <c r="AC2413" i="109"/>
  <c r="Z2413" i="109"/>
  <c r="AC2412" i="109"/>
  <c r="Z2412" i="109"/>
  <c r="AC2411" i="109"/>
  <c r="Z2411" i="109"/>
  <c r="AC2410" i="109"/>
  <c r="Z2410" i="109"/>
  <c r="AC2409" i="109"/>
  <c r="Z2409" i="109"/>
  <c r="AC2408" i="109"/>
  <c r="Z2408" i="109"/>
  <c r="AC2407" i="109"/>
  <c r="Z2407" i="109"/>
  <c r="AC2406" i="109"/>
  <c r="Z2406" i="109"/>
  <c r="AC2405" i="109"/>
  <c r="Z2405" i="109"/>
  <c r="AC2404" i="109"/>
  <c r="Z2404" i="109"/>
  <c r="AC2403" i="109"/>
  <c r="Z2403" i="109"/>
  <c r="AC2402" i="109"/>
  <c r="Z2402" i="109"/>
  <c r="AC2401" i="109"/>
  <c r="Z2401" i="109"/>
  <c r="AC2400" i="109"/>
  <c r="Z2400" i="109"/>
  <c r="AC2399" i="109"/>
  <c r="Z2399" i="109"/>
  <c r="AC2398" i="109"/>
  <c r="Z2398" i="109"/>
  <c r="AC2397" i="109"/>
  <c r="Z2397" i="109"/>
  <c r="AC2396" i="109"/>
  <c r="Z2396" i="109"/>
  <c r="AC2395" i="109"/>
  <c r="Z2395" i="109"/>
  <c r="AC2394" i="109"/>
  <c r="Z2394" i="109"/>
  <c r="AC2393" i="109"/>
  <c r="Z2393" i="109"/>
  <c r="AC2392" i="109"/>
  <c r="Z2392" i="109"/>
  <c r="AC2391" i="109"/>
  <c r="Z2391" i="109"/>
  <c r="AC2390" i="109"/>
  <c r="Z2390" i="109"/>
  <c r="AC2389" i="109"/>
  <c r="Z2389" i="109"/>
  <c r="AC2388" i="109"/>
  <c r="Z2388" i="109"/>
  <c r="AC2387" i="109"/>
  <c r="Z2387" i="109"/>
  <c r="AC2386" i="109"/>
  <c r="Z2386" i="109"/>
  <c r="AC2385" i="109"/>
  <c r="Z2385" i="109"/>
  <c r="AC2384" i="109"/>
  <c r="Z2384" i="109"/>
  <c r="AC2383" i="109"/>
  <c r="Z2383" i="109"/>
  <c r="AC2382" i="109"/>
  <c r="Z2382" i="109"/>
  <c r="AC2381" i="109"/>
  <c r="Z2381" i="109"/>
  <c r="AC2380" i="109"/>
  <c r="Z2380" i="109"/>
  <c r="AC2379" i="109"/>
  <c r="Z2379" i="109"/>
  <c r="AC2378" i="109"/>
  <c r="Z2378" i="109"/>
  <c r="AC2377" i="109"/>
  <c r="Z2377" i="109"/>
  <c r="AC2376" i="109"/>
  <c r="Z2376" i="109"/>
  <c r="AC2375" i="109"/>
  <c r="Z2375" i="109"/>
  <c r="AC2374" i="109"/>
  <c r="Z2374" i="109"/>
  <c r="AC2373" i="109"/>
  <c r="Z2373" i="109"/>
  <c r="AC2372" i="109"/>
  <c r="Z2372" i="109"/>
  <c r="AC2371" i="109"/>
  <c r="Z2371" i="109"/>
  <c r="AC2370" i="109"/>
  <c r="Z2370" i="109"/>
  <c r="AC2369" i="109"/>
  <c r="Z2369" i="109"/>
  <c r="AC2368" i="109"/>
  <c r="Z2368" i="109"/>
  <c r="AC2367" i="109"/>
  <c r="Z2367" i="109"/>
  <c r="AC2366" i="109"/>
  <c r="Z2366" i="109"/>
  <c r="AC2365" i="109"/>
  <c r="Z2365" i="109"/>
  <c r="AC2364" i="109"/>
  <c r="Z2364" i="109"/>
  <c r="AC2363" i="109"/>
  <c r="Z2363" i="109"/>
  <c r="AC2362" i="109"/>
  <c r="Z2362" i="109"/>
  <c r="AC2361" i="109"/>
  <c r="Z2361" i="109"/>
  <c r="AC2360" i="109"/>
  <c r="Z2360" i="109"/>
  <c r="AC2359" i="109"/>
  <c r="Z2359" i="109"/>
  <c r="AC2358" i="109"/>
  <c r="Z2358" i="109"/>
  <c r="AC2357" i="109"/>
  <c r="Z2357" i="109"/>
  <c r="AC2356" i="109"/>
  <c r="Z2356" i="109"/>
  <c r="AC2355" i="109"/>
  <c r="Z2355" i="109"/>
  <c r="AC2354" i="109"/>
  <c r="Z2354" i="109"/>
  <c r="AC2353" i="109"/>
  <c r="Z2353" i="109"/>
  <c r="AC2352" i="109"/>
  <c r="Z2352" i="109"/>
  <c r="AC2351" i="109"/>
  <c r="Z2351" i="109"/>
  <c r="AC2350" i="109"/>
  <c r="Z2350" i="109"/>
  <c r="AC2349" i="109"/>
  <c r="Z2349" i="109"/>
  <c r="AC2348" i="109"/>
  <c r="Z2348" i="109"/>
  <c r="AC2347" i="109"/>
  <c r="Z2347" i="109"/>
  <c r="AC2346" i="109"/>
  <c r="Z2346" i="109"/>
  <c r="AC2345" i="109"/>
  <c r="Z2345" i="109"/>
  <c r="AC2344" i="109"/>
  <c r="Z2344" i="109"/>
  <c r="AC2343" i="109"/>
  <c r="Z2343" i="109"/>
  <c r="AC2342" i="109"/>
  <c r="Z2342" i="109"/>
  <c r="AC2341" i="109"/>
  <c r="Z2341" i="109"/>
  <c r="AC2340" i="109"/>
  <c r="Z2340" i="109"/>
  <c r="AC2339" i="109"/>
  <c r="Z2339" i="109"/>
  <c r="AC2338" i="109"/>
  <c r="Z2338" i="109"/>
  <c r="AC2337" i="109"/>
  <c r="Z2337" i="109"/>
  <c r="AC2336" i="109"/>
  <c r="Z2336" i="109"/>
  <c r="AC2335" i="109"/>
  <c r="Z2335" i="109"/>
  <c r="AC2334" i="109"/>
  <c r="Z2334" i="109"/>
  <c r="AC2333" i="109"/>
  <c r="Z2333" i="109"/>
  <c r="AC2332" i="109"/>
  <c r="Z2332" i="109"/>
  <c r="AC2331" i="109"/>
  <c r="Z2331" i="109"/>
  <c r="AC2330" i="109"/>
  <c r="Z2330" i="109"/>
  <c r="AC2329" i="109"/>
  <c r="Z2329" i="109"/>
  <c r="AC2328" i="109"/>
  <c r="Z2328" i="109"/>
  <c r="AC2327" i="109"/>
  <c r="Z2327" i="109"/>
  <c r="AC2326" i="109"/>
  <c r="Z2326" i="109"/>
  <c r="AC2325" i="109"/>
  <c r="Z2325" i="109"/>
  <c r="AC2324" i="109"/>
  <c r="Z2324" i="109"/>
  <c r="AC2323" i="109"/>
  <c r="Z2323" i="109"/>
  <c r="AC2322" i="109"/>
  <c r="Z2322" i="109"/>
  <c r="AC2321" i="109"/>
  <c r="Z2321" i="109"/>
  <c r="AC2320" i="109"/>
  <c r="Z2320" i="109"/>
  <c r="AC2319" i="109"/>
  <c r="Z2319" i="109"/>
  <c r="AC2318" i="109"/>
  <c r="Z2318" i="109"/>
  <c r="AC2317" i="109"/>
  <c r="Z2317" i="109"/>
  <c r="AC2316" i="109"/>
  <c r="Z2316" i="109"/>
  <c r="AC2315" i="109"/>
  <c r="Z2315" i="109"/>
  <c r="AC2314" i="109"/>
  <c r="Z2314" i="109"/>
  <c r="AC2313" i="109"/>
  <c r="Z2313" i="109"/>
  <c r="AC2312" i="109"/>
  <c r="Z2312" i="109"/>
  <c r="AC2311" i="109"/>
  <c r="Z2311" i="109"/>
  <c r="AC2310" i="109"/>
  <c r="Z2310" i="109"/>
  <c r="AC2309" i="109"/>
  <c r="Z2309" i="109"/>
  <c r="AC2308" i="109"/>
  <c r="Z2308" i="109"/>
  <c r="AC2307" i="109"/>
  <c r="Z2307" i="109"/>
  <c r="AC2306" i="109"/>
  <c r="Z2306" i="109"/>
  <c r="AC2305" i="109"/>
  <c r="Z2305" i="109"/>
  <c r="AC2304" i="109"/>
  <c r="Z2304" i="109"/>
  <c r="AC2303" i="109"/>
  <c r="Z2303" i="109"/>
  <c r="AC2302" i="109"/>
  <c r="Z2302" i="109"/>
  <c r="AC2301" i="109"/>
  <c r="Z2301" i="109"/>
  <c r="AC2300" i="109"/>
  <c r="Z2300" i="109"/>
  <c r="AC2299" i="109"/>
  <c r="Z2299" i="109"/>
  <c r="AC2298" i="109"/>
  <c r="Z2298" i="109"/>
  <c r="AC2297" i="109"/>
  <c r="Z2297" i="109"/>
  <c r="AC2296" i="109"/>
  <c r="Z2296" i="109"/>
  <c r="AC2295" i="109"/>
  <c r="Z2295" i="109"/>
  <c r="AC2294" i="109"/>
  <c r="Z2294" i="109"/>
  <c r="AC2293" i="109"/>
  <c r="Z2293" i="109"/>
  <c r="AC2292" i="109"/>
  <c r="Z2292" i="109"/>
  <c r="AC2291" i="109"/>
  <c r="Z2291" i="109"/>
  <c r="AC2290" i="109"/>
  <c r="Z2290" i="109"/>
  <c r="AC2289" i="109"/>
  <c r="Z2289" i="109"/>
  <c r="AC2288" i="109"/>
  <c r="Z2288" i="109"/>
  <c r="AC2287" i="109"/>
  <c r="Z2287" i="109"/>
  <c r="AC2286" i="109"/>
  <c r="Z2286" i="109"/>
  <c r="AC2285" i="109"/>
  <c r="Z2285" i="109"/>
  <c r="AC2284" i="109"/>
  <c r="Z2284" i="109"/>
  <c r="AC2283" i="109"/>
  <c r="Z2283" i="109"/>
  <c r="AC2282" i="109"/>
  <c r="Z2282" i="109"/>
  <c r="AC2281" i="109"/>
  <c r="Z2281" i="109"/>
  <c r="AC2280" i="109"/>
  <c r="Z2280" i="109"/>
  <c r="AC2279" i="109"/>
  <c r="Z2279" i="109"/>
  <c r="AC2278" i="109"/>
  <c r="Z2278" i="109"/>
  <c r="AC2277" i="109"/>
  <c r="Z2277" i="109"/>
  <c r="AC2276" i="109"/>
  <c r="Z2276" i="109"/>
  <c r="AC2275" i="109"/>
  <c r="Z2275" i="109"/>
  <c r="AC2274" i="109"/>
  <c r="Z2274" i="109"/>
  <c r="AC2273" i="109"/>
  <c r="Z2273" i="109"/>
  <c r="AC2272" i="109"/>
  <c r="Z2272" i="109"/>
  <c r="AC2271" i="109"/>
  <c r="Z2271" i="109"/>
  <c r="AC2270" i="109"/>
  <c r="Z2270" i="109"/>
  <c r="AC2269" i="109"/>
  <c r="Z2269" i="109"/>
  <c r="AC2268" i="109"/>
  <c r="Z2268" i="109"/>
  <c r="AC2267" i="109"/>
  <c r="Z2267" i="109"/>
  <c r="AC2266" i="109"/>
  <c r="Z2266" i="109"/>
  <c r="AC2265" i="109"/>
  <c r="Z2265" i="109"/>
  <c r="AC2264" i="109"/>
  <c r="Z2264" i="109"/>
  <c r="AC2263" i="109"/>
  <c r="Z2263" i="109"/>
  <c r="AC2262" i="109"/>
  <c r="Z2262" i="109"/>
  <c r="AC2261" i="109"/>
  <c r="Z2261" i="109"/>
  <c r="AC2260" i="109"/>
  <c r="Z2260" i="109"/>
  <c r="AC2259" i="109"/>
  <c r="Z2259" i="109"/>
  <c r="AC2258" i="109"/>
  <c r="Z2258" i="109"/>
  <c r="AC2257" i="109"/>
  <c r="Z2257" i="109"/>
  <c r="AC2256" i="109"/>
  <c r="Z2256" i="109"/>
  <c r="AC2255" i="109"/>
  <c r="Z2255" i="109"/>
  <c r="AC2254" i="109"/>
  <c r="Z2254" i="109"/>
  <c r="AC2253" i="109"/>
  <c r="Z2253" i="109"/>
  <c r="AC2252" i="109"/>
  <c r="Z2252" i="109"/>
  <c r="AC2251" i="109"/>
  <c r="Z2251" i="109"/>
  <c r="AC2250" i="109"/>
  <c r="Z2250" i="109"/>
  <c r="AC2249" i="109"/>
  <c r="Z2249" i="109"/>
  <c r="AC2248" i="109"/>
  <c r="Z2248" i="109"/>
  <c r="AC2247" i="109"/>
  <c r="Z2247" i="109"/>
  <c r="AC2246" i="109"/>
  <c r="Z2246" i="109"/>
  <c r="AC2245" i="109"/>
  <c r="Z2245" i="109"/>
  <c r="AC2244" i="109"/>
  <c r="Z2244" i="109"/>
  <c r="AC2243" i="109"/>
  <c r="Z2243" i="109"/>
  <c r="AC2242" i="109"/>
  <c r="Z2242" i="109"/>
  <c r="AC2241" i="109"/>
  <c r="Z2241" i="109"/>
  <c r="AC2240" i="109"/>
  <c r="Z2240" i="109"/>
  <c r="AC2239" i="109"/>
  <c r="Z2239" i="109"/>
  <c r="AC2238" i="109"/>
  <c r="Z2238" i="109"/>
  <c r="AC2237" i="109"/>
  <c r="Z2237" i="109"/>
  <c r="AC2236" i="109"/>
  <c r="Z2236" i="109"/>
  <c r="AC2235" i="109"/>
  <c r="Z2235" i="109"/>
  <c r="AC2234" i="109"/>
  <c r="Z2234" i="109"/>
  <c r="AC2233" i="109"/>
  <c r="Z2233" i="109"/>
  <c r="AC2232" i="109"/>
  <c r="Z2232" i="109"/>
  <c r="AC2231" i="109"/>
  <c r="Z2231" i="109"/>
  <c r="AC2230" i="109"/>
  <c r="Z2230" i="109"/>
  <c r="AC2229" i="109"/>
  <c r="Z2229" i="109"/>
  <c r="AC2228" i="109"/>
  <c r="Z2228" i="109"/>
  <c r="AC2227" i="109"/>
  <c r="Z2227" i="109"/>
  <c r="AC2226" i="109"/>
  <c r="Z2226" i="109"/>
  <c r="AC2225" i="109"/>
  <c r="Z2225" i="109"/>
  <c r="AC2224" i="109"/>
  <c r="Z2224" i="109"/>
  <c r="AC2223" i="109"/>
  <c r="Z2223" i="109"/>
  <c r="AC2222" i="109"/>
  <c r="Z2222" i="109"/>
  <c r="AC2221" i="109"/>
  <c r="Z2221" i="109"/>
  <c r="AC2220" i="109"/>
  <c r="Z2220" i="109"/>
  <c r="AC2219" i="109"/>
  <c r="Z2219" i="109"/>
  <c r="AC2218" i="109"/>
  <c r="Z2218" i="109"/>
  <c r="AC2217" i="109"/>
  <c r="Z2217" i="109"/>
  <c r="AC2216" i="109"/>
  <c r="Z2216" i="109"/>
  <c r="AC2215" i="109"/>
  <c r="Z2215" i="109"/>
  <c r="AC2214" i="109"/>
  <c r="Z2214" i="109"/>
  <c r="AC2213" i="109"/>
  <c r="Z2213" i="109"/>
  <c r="AC2212" i="109"/>
  <c r="Z2212" i="109"/>
  <c r="AC2211" i="109"/>
  <c r="Z2211" i="109"/>
  <c r="AC2210" i="109"/>
  <c r="Z2210" i="109"/>
  <c r="AC2209" i="109"/>
  <c r="Z2209" i="109"/>
  <c r="AC2208" i="109"/>
  <c r="Z2208" i="109"/>
  <c r="AC2207" i="109"/>
  <c r="Z2207" i="109"/>
  <c r="AC2206" i="109"/>
  <c r="Z2206" i="109"/>
  <c r="AC2205" i="109"/>
  <c r="Z2205" i="109"/>
  <c r="AC2204" i="109"/>
  <c r="Z2204" i="109"/>
  <c r="AC2203" i="109"/>
  <c r="Z2203" i="109"/>
  <c r="AC2202" i="109"/>
  <c r="Z2202" i="109"/>
  <c r="AC2201" i="109"/>
  <c r="Z2201" i="109"/>
  <c r="AC2200" i="109"/>
  <c r="Z2200" i="109"/>
  <c r="AC2199" i="109"/>
  <c r="Z2199" i="109"/>
  <c r="AC2198" i="109"/>
  <c r="Z2198" i="109"/>
  <c r="AC2197" i="109"/>
  <c r="Z2197" i="109"/>
  <c r="AC2196" i="109"/>
  <c r="Z2196" i="109"/>
  <c r="AC2195" i="109"/>
  <c r="Z2195" i="109"/>
  <c r="AC2194" i="109"/>
  <c r="Z2194" i="109"/>
  <c r="AC2193" i="109"/>
  <c r="Z2193" i="109"/>
  <c r="AC2192" i="109"/>
  <c r="Z2192" i="109"/>
  <c r="AC2191" i="109"/>
  <c r="Y2191" i="109"/>
  <c r="X2191" i="109"/>
  <c r="W2191" i="109"/>
  <c r="V2191" i="109"/>
  <c r="U2191" i="109"/>
  <c r="T2191" i="109"/>
  <c r="S2191" i="109"/>
  <c r="R2191" i="109"/>
  <c r="Q2191" i="109"/>
  <c r="P2191" i="109"/>
  <c r="O2191" i="109"/>
  <c r="N2191" i="109"/>
  <c r="AC2190" i="109"/>
  <c r="Y2190" i="109"/>
  <c r="X2190" i="109"/>
  <c r="W2190" i="109"/>
  <c r="V2190" i="109"/>
  <c r="U2190" i="109"/>
  <c r="T2190" i="109"/>
  <c r="S2190" i="109"/>
  <c r="R2190" i="109"/>
  <c r="Q2190" i="109"/>
  <c r="P2190" i="109"/>
  <c r="O2190" i="109"/>
  <c r="N2190" i="109"/>
  <c r="AC2189" i="109"/>
  <c r="Y2189" i="109"/>
  <c r="X2189" i="109"/>
  <c r="W2189" i="109"/>
  <c r="V2189" i="109"/>
  <c r="U2189" i="109"/>
  <c r="T2189" i="109"/>
  <c r="S2189" i="109"/>
  <c r="R2189" i="109"/>
  <c r="Q2189" i="109"/>
  <c r="P2189" i="109"/>
  <c r="O2189" i="109"/>
  <c r="N2189" i="109"/>
  <c r="AC2188" i="109"/>
  <c r="Y2188" i="109"/>
  <c r="X2188" i="109"/>
  <c r="W2188" i="109"/>
  <c r="V2188" i="109"/>
  <c r="U2188" i="109"/>
  <c r="T2188" i="109"/>
  <c r="S2188" i="109"/>
  <c r="R2188" i="109"/>
  <c r="Q2188" i="109"/>
  <c r="P2188" i="109"/>
  <c r="O2188" i="109"/>
  <c r="N2188" i="109"/>
  <c r="AC2187" i="109"/>
  <c r="Y2187" i="109"/>
  <c r="X2187" i="109"/>
  <c r="W2187" i="109"/>
  <c r="V2187" i="109"/>
  <c r="U2187" i="109"/>
  <c r="T2187" i="109"/>
  <c r="S2187" i="109"/>
  <c r="R2187" i="109"/>
  <c r="Q2187" i="109"/>
  <c r="P2187" i="109"/>
  <c r="O2187" i="109"/>
  <c r="N2187" i="109"/>
  <c r="AC2186" i="109"/>
  <c r="Y2186" i="109"/>
  <c r="X2186" i="109"/>
  <c r="W2186" i="109"/>
  <c r="V2186" i="109"/>
  <c r="U2186" i="109"/>
  <c r="T2186" i="109"/>
  <c r="S2186" i="109"/>
  <c r="R2186" i="109"/>
  <c r="Q2186" i="109"/>
  <c r="P2186" i="109"/>
  <c r="O2186" i="109"/>
  <c r="N2186" i="109"/>
  <c r="AC2185" i="109"/>
  <c r="Y2185" i="109"/>
  <c r="X2185" i="109"/>
  <c r="W2185" i="109"/>
  <c r="V2185" i="109"/>
  <c r="U2185" i="109"/>
  <c r="T2185" i="109"/>
  <c r="S2185" i="109"/>
  <c r="R2185" i="109"/>
  <c r="Q2185" i="109"/>
  <c r="P2185" i="109"/>
  <c r="O2185" i="109"/>
  <c r="N2185" i="109"/>
  <c r="AC2184" i="109"/>
  <c r="Y2184" i="109"/>
  <c r="X2184" i="109"/>
  <c r="W2184" i="109"/>
  <c r="V2184" i="109"/>
  <c r="U2184" i="109"/>
  <c r="T2184" i="109"/>
  <c r="S2184" i="109"/>
  <c r="R2184" i="109"/>
  <c r="Q2184" i="109"/>
  <c r="P2184" i="109"/>
  <c r="O2184" i="109"/>
  <c r="N2184" i="109"/>
  <c r="AC2183" i="109"/>
  <c r="Y2183" i="109"/>
  <c r="X2183" i="109"/>
  <c r="W2183" i="109"/>
  <c r="V2183" i="109"/>
  <c r="U2183" i="109"/>
  <c r="T2183" i="109"/>
  <c r="S2183" i="109"/>
  <c r="R2183" i="109"/>
  <c r="Q2183" i="109"/>
  <c r="P2183" i="109"/>
  <c r="O2183" i="109"/>
  <c r="N2183" i="109"/>
  <c r="AC2182" i="109"/>
  <c r="Y2182" i="109"/>
  <c r="X2182" i="109"/>
  <c r="W2182" i="109"/>
  <c r="V2182" i="109"/>
  <c r="U2182" i="109"/>
  <c r="T2182" i="109"/>
  <c r="S2182" i="109"/>
  <c r="R2182" i="109"/>
  <c r="Q2182" i="109"/>
  <c r="P2182" i="109"/>
  <c r="O2182" i="109"/>
  <c r="N2182" i="109"/>
  <c r="AC2181" i="109"/>
  <c r="Y2181" i="109"/>
  <c r="X2181" i="109"/>
  <c r="W2181" i="109"/>
  <c r="V2181" i="109"/>
  <c r="U2181" i="109"/>
  <c r="T2181" i="109"/>
  <c r="S2181" i="109"/>
  <c r="R2181" i="109"/>
  <c r="Q2181" i="109"/>
  <c r="P2181" i="109"/>
  <c r="O2181" i="109"/>
  <c r="N2181" i="109"/>
  <c r="AC2180" i="109"/>
  <c r="Y2180" i="109"/>
  <c r="X2180" i="109"/>
  <c r="W2180" i="109"/>
  <c r="V2180" i="109"/>
  <c r="U2180" i="109"/>
  <c r="T2180" i="109"/>
  <c r="S2180" i="109"/>
  <c r="R2180" i="109"/>
  <c r="Q2180" i="109"/>
  <c r="P2180" i="109"/>
  <c r="O2180" i="109"/>
  <c r="N2180" i="109"/>
  <c r="AC2179" i="109"/>
  <c r="Y2179" i="109"/>
  <c r="X2179" i="109"/>
  <c r="W2179" i="109"/>
  <c r="V2179" i="109"/>
  <c r="U2179" i="109"/>
  <c r="T2179" i="109"/>
  <c r="S2179" i="109"/>
  <c r="R2179" i="109"/>
  <c r="Q2179" i="109"/>
  <c r="P2179" i="109"/>
  <c r="O2179" i="109"/>
  <c r="N2179" i="109"/>
  <c r="AC2178" i="109"/>
  <c r="Y2178" i="109"/>
  <c r="X2178" i="109"/>
  <c r="W2178" i="109"/>
  <c r="V2178" i="109"/>
  <c r="U2178" i="109"/>
  <c r="T2178" i="109"/>
  <c r="S2178" i="109"/>
  <c r="R2178" i="109"/>
  <c r="Q2178" i="109"/>
  <c r="P2178" i="109"/>
  <c r="O2178" i="109"/>
  <c r="N2178" i="109"/>
  <c r="AC2177" i="109"/>
  <c r="Y2177" i="109"/>
  <c r="X2177" i="109"/>
  <c r="W2177" i="109"/>
  <c r="V2177" i="109"/>
  <c r="U2177" i="109"/>
  <c r="T2177" i="109"/>
  <c r="S2177" i="109"/>
  <c r="R2177" i="109"/>
  <c r="Q2177" i="109"/>
  <c r="P2177" i="109"/>
  <c r="O2177" i="109"/>
  <c r="N2177" i="109"/>
  <c r="AC2176" i="109"/>
  <c r="Y2176" i="109"/>
  <c r="X2176" i="109"/>
  <c r="W2176" i="109"/>
  <c r="V2176" i="109"/>
  <c r="U2176" i="109"/>
  <c r="T2176" i="109"/>
  <c r="S2176" i="109"/>
  <c r="R2176" i="109"/>
  <c r="Q2176" i="109"/>
  <c r="P2176" i="109"/>
  <c r="O2176" i="109"/>
  <c r="N2176" i="109"/>
  <c r="AC2175" i="109"/>
  <c r="Y2175" i="109"/>
  <c r="X2175" i="109"/>
  <c r="W2175" i="109"/>
  <c r="V2175" i="109"/>
  <c r="U2175" i="109"/>
  <c r="T2175" i="109"/>
  <c r="S2175" i="109"/>
  <c r="R2175" i="109"/>
  <c r="Q2175" i="109"/>
  <c r="P2175" i="109"/>
  <c r="O2175" i="109"/>
  <c r="N2175" i="109"/>
  <c r="AC2174" i="109"/>
  <c r="Y2174" i="109"/>
  <c r="X2174" i="109"/>
  <c r="W2174" i="109"/>
  <c r="V2174" i="109"/>
  <c r="U2174" i="109"/>
  <c r="T2174" i="109"/>
  <c r="S2174" i="109"/>
  <c r="R2174" i="109"/>
  <c r="Q2174" i="109"/>
  <c r="P2174" i="109"/>
  <c r="O2174" i="109"/>
  <c r="N2174" i="109"/>
  <c r="AC2173" i="109"/>
  <c r="Y2173" i="109"/>
  <c r="X2173" i="109"/>
  <c r="W2173" i="109"/>
  <c r="V2173" i="109"/>
  <c r="U2173" i="109"/>
  <c r="T2173" i="109"/>
  <c r="S2173" i="109"/>
  <c r="R2173" i="109"/>
  <c r="Q2173" i="109"/>
  <c r="P2173" i="109"/>
  <c r="O2173" i="109"/>
  <c r="N2173" i="109"/>
  <c r="AC2172" i="109"/>
  <c r="Y2172" i="109"/>
  <c r="X2172" i="109"/>
  <c r="W2172" i="109"/>
  <c r="V2172" i="109"/>
  <c r="U2172" i="109"/>
  <c r="T2172" i="109"/>
  <c r="S2172" i="109"/>
  <c r="R2172" i="109"/>
  <c r="Q2172" i="109"/>
  <c r="P2172" i="109"/>
  <c r="O2172" i="109"/>
  <c r="N2172" i="109"/>
  <c r="AC2171" i="109"/>
  <c r="Y2171" i="109"/>
  <c r="X2171" i="109"/>
  <c r="W2171" i="109"/>
  <c r="V2171" i="109"/>
  <c r="U2171" i="109"/>
  <c r="T2171" i="109"/>
  <c r="S2171" i="109"/>
  <c r="R2171" i="109"/>
  <c r="Q2171" i="109"/>
  <c r="P2171" i="109"/>
  <c r="O2171" i="109"/>
  <c r="N2171" i="109"/>
  <c r="AC2170" i="109"/>
  <c r="Y2170" i="109"/>
  <c r="X2170" i="109"/>
  <c r="W2170" i="109"/>
  <c r="V2170" i="109"/>
  <c r="U2170" i="109"/>
  <c r="T2170" i="109"/>
  <c r="S2170" i="109"/>
  <c r="R2170" i="109"/>
  <c r="Q2170" i="109"/>
  <c r="P2170" i="109"/>
  <c r="O2170" i="109"/>
  <c r="N2170" i="109"/>
  <c r="AC2169" i="109"/>
  <c r="Y2169" i="109"/>
  <c r="X2169" i="109"/>
  <c r="W2169" i="109"/>
  <c r="V2169" i="109"/>
  <c r="U2169" i="109"/>
  <c r="T2169" i="109"/>
  <c r="S2169" i="109"/>
  <c r="R2169" i="109"/>
  <c r="Q2169" i="109"/>
  <c r="P2169" i="109"/>
  <c r="O2169" i="109"/>
  <c r="N2169" i="109"/>
  <c r="AC2168" i="109"/>
  <c r="Y2168" i="109"/>
  <c r="X2168" i="109"/>
  <c r="W2168" i="109"/>
  <c r="V2168" i="109"/>
  <c r="U2168" i="109"/>
  <c r="T2168" i="109"/>
  <c r="S2168" i="109"/>
  <c r="R2168" i="109"/>
  <c r="Q2168" i="109"/>
  <c r="P2168" i="109"/>
  <c r="O2168" i="109"/>
  <c r="N2168" i="109"/>
  <c r="AC2167" i="109"/>
  <c r="Y2167" i="109"/>
  <c r="X2167" i="109"/>
  <c r="W2167" i="109"/>
  <c r="V2167" i="109"/>
  <c r="U2167" i="109"/>
  <c r="T2167" i="109"/>
  <c r="S2167" i="109"/>
  <c r="R2167" i="109"/>
  <c r="Q2167" i="109"/>
  <c r="P2167" i="109"/>
  <c r="O2167" i="109"/>
  <c r="N2167" i="109"/>
  <c r="AC2166" i="109"/>
  <c r="Y2166" i="109"/>
  <c r="X2166" i="109"/>
  <c r="W2166" i="109"/>
  <c r="V2166" i="109"/>
  <c r="U2166" i="109"/>
  <c r="T2166" i="109"/>
  <c r="S2166" i="109"/>
  <c r="R2166" i="109"/>
  <c r="Q2166" i="109"/>
  <c r="P2166" i="109"/>
  <c r="O2166" i="109"/>
  <c r="N2166" i="109"/>
  <c r="AC2165" i="109"/>
  <c r="Y2165" i="109"/>
  <c r="X2165" i="109"/>
  <c r="W2165" i="109"/>
  <c r="V2165" i="109"/>
  <c r="U2165" i="109"/>
  <c r="T2165" i="109"/>
  <c r="S2165" i="109"/>
  <c r="R2165" i="109"/>
  <c r="Q2165" i="109"/>
  <c r="P2165" i="109"/>
  <c r="O2165" i="109"/>
  <c r="N2165" i="109"/>
  <c r="AC2164" i="109"/>
  <c r="Y2164" i="109"/>
  <c r="X2164" i="109"/>
  <c r="W2164" i="109"/>
  <c r="V2164" i="109"/>
  <c r="U2164" i="109"/>
  <c r="T2164" i="109"/>
  <c r="S2164" i="109"/>
  <c r="R2164" i="109"/>
  <c r="Q2164" i="109"/>
  <c r="P2164" i="109"/>
  <c r="O2164" i="109"/>
  <c r="N2164" i="109"/>
  <c r="AC2163" i="109"/>
  <c r="Y2163" i="109"/>
  <c r="X2163" i="109"/>
  <c r="W2163" i="109"/>
  <c r="V2163" i="109"/>
  <c r="U2163" i="109"/>
  <c r="T2163" i="109"/>
  <c r="S2163" i="109"/>
  <c r="R2163" i="109"/>
  <c r="Q2163" i="109"/>
  <c r="P2163" i="109"/>
  <c r="O2163" i="109"/>
  <c r="N2163" i="109"/>
  <c r="AC2162" i="109"/>
  <c r="Y2162" i="109"/>
  <c r="X2162" i="109"/>
  <c r="W2162" i="109"/>
  <c r="V2162" i="109"/>
  <c r="U2162" i="109"/>
  <c r="T2162" i="109"/>
  <c r="S2162" i="109"/>
  <c r="R2162" i="109"/>
  <c r="Q2162" i="109"/>
  <c r="P2162" i="109"/>
  <c r="O2162" i="109"/>
  <c r="N2162" i="109"/>
  <c r="AC2161" i="109"/>
  <c r="Y2161" i="109"/>
  <c r="X2161" i="109"/>
  <c r="W2161" i="109"/>
  <c r="V2161" i="109"/>
  <c r="U2161" i="109"/>
  <c r="T2161" i="109"/>
  <c r="S2161" i="109"/>
  <c r="R2161" i="109"/>
  <c r="Q2161" i="109"/>
  <c r="P2161" i="109"/>
  <c r="O2161" i="109"/>
  <c r="N2161" i="109"/>
  <c r="AC2160" i="109"/>
  <c r="Y2160" i="109"/>
  <c r="X2160" i="109"/>
  <c r="W2160" i="109"/>
  <c r="V2160" i="109"/>
  <c r="U2160" i="109"/>
  <c r="T2160" i="109"/>
  <c r="S2160" i="109"/>
  <c r="R2160" i="109"/>
  <c r="Q2160" i="109"/>
  <c r="P2160" i="109"/>
  <c r="O2160" i="109"/>
  <c r="N2160" i="109"/>
  <c r="AC2159" i="109"/>
  <c r="Y2159" i="109"/>
  <c r="X2159" i="109"/>
  <c r="W2159" i="109"/>
  <c r="V2159" i="109"/>
  <c r="U2159" i="109"/>
  <c r="T2159" i="109"/>
  <c r="S2159" i="109"/>
  <c r="R2159" i="109"/>
  <c r="Q2159" i="109"/>
  <c r="P2159" i="109"/>
  <c r="O2159" i="109"/>
  <c r="N2159" i="109"/>
  <c r="AC2158" i="109"/>
  <c r="Y2158" i="109"/>
  <c r="X2158" i="109"/>
  <c r="W2158" i="109"/>
  <c r="V2158" i="109"/>
  <c r="U2158" i="109"/>
  <c r="T2158" i="109"/>
  <c r="S2158" i="109"/>
  <c r="R2158" i="109"/>
  <c r="Q2158" i="109"/>
  <c r="P2158" i="109"/>
  <c r="O2158" i="109"/>
  <c r="N2158" i="109"/>
  <c r="AC2157" i="109"/>
  <c r="Y2157" i="109"/>
  <c r="X2157" i="109"/>
  <c r="W2157" i="109"/>
  <c r="V2157" i="109"/>
  <c r="U2157" i="109"/>
  <c r="T2157" i="109"/>
  <c r="S2157" i="109"/>
  <c r="R2157" i="109"/>
  <c r="Q2157" i="109"/>
  <c r="P2157" i="109"/>
  <c r="O2157" i="109"/>
  <c r="N2157" i="109"/>
  <c r="AC2156" i="109"/>
  <c r="Y2156" i="109"/>
  <c r="X2156" i="109"/>
  <c r="W2156" i="109"/>
  <c r="V2156" i="109"/>
  <c r="U2156" i="109"/>
  <c r="T2156" i="109"/>
  <c r="S2156" i="109"/>
  <c r="R2156" i="109"/>
  <c r="Q2156" i="109"/>
  <c r="P2156" i="109"/>
  <c r="O2156" i="109"/>
  <c r="N2156" i="109"/>
  <c r="AC2155" i="109"/>
  <c r="Y2155" i="109"/>
  <c r="X2155" i="109"/>
  <c r="W2155" i="109"/>
  <c r="V2155" i="109"/>
  <c r="U2155" i="109"/>
  <c r="T2155" i="109"/>
  <c r="S2155" i="109"/>
  <c r="R2155" i="109"/>
  <c r="Q2155" i="109"/>
  <c r="P2155" i="109"/>
  <c r="O2155" i="109"/>
  <c r="N2155" i="109"/>
  <c r="AC2154" i="109"/>
  <c r="Y2154" i="109"/>
  <c r="X2154" i="109"/>
  <c r="W2154" i="109"/>
  <c r="V2154" i="109"/>
  <c r="U2154" i="109"/>
  <c r="T2154" i="109"/>
  <c r="S2154" i="109"/>
  <c r="R2154" i="109"/>
  <c r="Q2154" i="109"/>
  <c r="P2154" i="109"/>
  <c r="O2154" i="109"/>
  <c r="N2154" i="109"/>
  <c r="AC2153" i="109"/>
  <c r="Y2153" i="109"/>
  <c r="X2153" i="109"/>
  <c r="W2153" i="109"/>
  <c r="V2153" i="109"/>
  <c r="U2153" i="109"/>
  <c r="T2153" i="109"/>
  <c r="S2153" i="109"/>
  <c r="R2153" i="109"/>
  <c r="Q2153" i="109"/>
  <c r="P2153" i="109"/>
  <c r="O2153" i="109"/>
  <c r="N2153" i="109"/>
  <c r="AC2152" i="109"/>
  <c r="Y2152" i="109"/>
  <c r="X2152" i="109"/>
  <c r="W2152" i="109"/>
  <c r="V2152" i="109"/>
  <c r="U2152" i="109"/>
  <c r="T2152" i="109"/>
  <c r="S2152" i="109"/>
  <c r="R2152" i="109"/>
  <c r="Q2152" i="109"/>
  <c r="P2152" i="109"/>
  <c r="O2152" i="109"/>
  <c r="N2152" i="109"/>
  <c r="AC2151" i="109"/>
  <c r="Y2151" i="109"/>
  <c r="X2151" i="109"/>
  <c r="W2151" i="109"/>
  <c r="V2151" i="109"/>
  <c r="U2151" i="109"/>
  <c r="T2151" i="109"/>
  <c r="S2151" i="109"/>
  <c r="R2151" i="109"/>
  <c r="Q2151" i="109"/>
  <c r="P2151" i="109"/>
  <c r="O2151" i="109"/>
  <c r="N2151" i="109"/>
  <c r="AC2150" i="109"/>
  <c r="Y2150" i="109"/>
  <c r="X2150" i="109"/>
  <c r="W2150" i="109"/>
  <c r="V2150" i="109"/>
  <c r="U2150" i="109"/>
  <c r="T2150" i="109"/>
  <c r="S2150" i="109"/>
  <c r="R2150" i="109"/>
  <c r="Q2150" i="109"/>
  <c r="P2150" i="109"/>
  <c r="O2150" i="109"/>
  <c r="N2150" i="109"/>
  <c r="AC2149" i="109"/>
  <c r="Y2149" i="109"/>
  <c r="X2149" i="109"/>
  <c r="W2149" i="109"/>
  <c r="V2149" i="109"/>
  <c r="U2149" i="109"/>
  <c r="T2149" i="109"/>
  <c r="S2149" i="109"/>
  <c r="R2149" i="109"/>
  <c r="Q2149" i="109"/>
  <c r="P2149" i="109"/>
  <c r="O2149" i="109"/>
  <c r="N2149" i="109"/>
  <c r="AC2148" i="109"/>
  <c r="Y2148" i="109"/>
  <c r="X2148" i="109"/>
  <c r="W2148" i="109"/>
  <c r="V2148" i="109"/>
  <c r="U2148" i="109"/>
  <c r="T2148" i="109"/>
  <c r="S2148" i="109"/>
  <c r="R2148" i="109"/>
  <c r="Q2148" i="109"/>
  <c r="P2148" i="109"/>
  <c r="O2148" i="109"/>
  <c r="N2148" i="109"/>
  <c r="AC2147" i="109"/>
  <c r="Y2147" i="109"/>
  <c r="X2147" i="109"/>
  <c r="W2147" i="109"/>
  <c r="V2147" i="109"/>
  <c r="U2147" i="109"/>
  <c r="T2147" i="109"/>
  <c r="S2147" i="109"/>
  <c r="R2147" i="109"/>
  <c r="Q2147" i="109"/>
  <c r="P2147" i="109"/>
  <c r="O2147" i="109"/>
  <c r="N2147" i="109"/>
  <c r="AC2146" i="109"/>
  <c r="Y2146" i="109"/>
  <c r="X2146" i="109"/>
  <c r="W2146" i="109"/>
  <c r="V2146" i="109"/>
  <c r="U2146" i="109"/>
  <c r="T2146" i="109"/>
  <c r="S2146" i="109"/>
  <c r="R2146" i="109"/>
  <c r="Q2146" i="109"/>
  <c r="P2146" i="109"/>
  <c r="O2146" i="109"/>
  <c r="N2146" i="109"/>
  <c r="AC2145" i="109"/>
  <c r="Y2145" i="109"/>
  <c r="X2145" i="109"/>
  <c r="W2145" i="109"/>
  <c r="V2145" i="109"/>
  <c r="U2145" i="109"/>
  <c r="T2145" i="109"/>
  <c r="S2145" i="109"/>
  <c r="R2145" i="109"/>
  <c r="Q2145" i="109"/>
  <c r="P2145" i="109"/>
  <c r="O2145" i="109"/>
  <c r="N2145" i="109"/>
  <c r="AC2144" i="109"/>
  <c r="Y2144" i="109"/>
  <c r="X2144" i="109"/>
  <c r="W2144" i="109"/>
  <c r="V2144" i="109"/>
  <c r="U2144" i="109"/>
  <c r="T2144" i="109"/>
  <c r="S2144" i="109"/>
  <c r="R2144" i="109"/>
  <c r="Q2144" i="109"/>
  <c r="P2144" i="109"/>
  <c r="O2144" i="109"/>
  <c r="N2144" i="109"/>
  <c r="AC2143" i="109"/>
  <c r="Y2143" i="109"/>
  <c r="X2143" i="109"/>
  <c r="W2143" i="109"/>
  <c r="V2143" i="109"/>
  <c r="U2143" i="109"/>
  <c r="T2143" i="109"/>
  <c r="S2143" i="109"/>
  <c r="R2143" i="109"/>
  <c r="Q2143" i="109"/>
  <c r="P2143" i="109"/>
  <c r="O2143" i="109"/>
  <c r="N2143" i="109"/>
  <c r="AC2142" i="109"/>
  <c r="Y2142" i="109"/>
  <c r="X2142" i="109"/>
  <c r="W2142" i="109"/>
  <c r="V2142" i="109"/>
  <c r="U2142" i="109"/>
  <c r="T2142" i="109"/>
  <c r="S2142" i="109"/>
  <c r="R2142" i="109"/>
  <c r="Q2142" i="109"/>
  <c r="P2142" i="109"/>
  <c r="O2142" i="109"/>
  <c r="N2142" i="109"/>
  <c r="AC2141" i="109"/>
  <c r="Y2141" i="109"/>
  <c r="X2141" i="109"/>
  <c r="W2141" i="109"/>
  <c r="V2141" i="109"/>
  <c r="U2141" i="109"/>
  <c r="T2141" i="109"/>
  <c r="S2141" i="109"/>
  <c r="R2141" i="109"/>
  <c r="Q2141" i="109"/>
  <c r="P2141" i="109"/>
  <c r="O2141" i="109"/>
  <c r="N2141" i="109"/>
  <c r="AC2140" i="109"/>
  <c r="Y2140" i="109"/>
  <c r="X2140" i="109"/>
  <c r="W2140" i="109"/>
  <c r="V2140" i="109"/>
  <c r="U2140" i="109"/>
  <c r="T2140" i="109"/>
  <c r="S2140" i="109"/>
  <c r="R2140" i="109"/>
  <c r="Q2140" i="109"/>
  <c r="P2140" i="109"/>
  <c r="O2140" i="109"/>
  <c r="N2140" i="109"/>
  <c r="AC2139" i="109"/>
  <c r="Y2139" i="109"/>
  <c r="X2139" i="109"/>
  <c r="W2139" i="109"/>
  <c r="V2139" i="109"/>
  <c r="U2139" i="109"/>
  <c r="T2139" i="109"/>
  <c r="S2139" i="109"/>
  <c r="R2139" i="109"/>
  <c r="Q2139" i="109"/>
  <c r="P2139" i="109"/>
  <c r="O2139" i="109"/>
  <c r="N2139" i="109"/>
  <c r="AC2138" i="109"/>
  <c r="Y2138" i="109"/>
  <c r="X2138" i="109"/>
  <c r="W2138" i="109"/>
  <c r="V2138" i="109"/>
  <c r="U2138" i="109"/>
  <c r="T2138" i="109"/>
  <c r="S2138" i="109"/>
  <c r="R2138" i="109"/>
  <c r="Q2138" i="109"/>
  <c r="P2138" i="109"/>
  <c r="O2138" i="109"/>
  <c r="N2138" i="109"/>
  <c r="AC2137" i="109"/>
  <c r="Y2137" i="109"/>
  <c r="X2137" i="109"/>
  <c r="W2137" i="109"/>
  <c r="V2137" i="109"/>
  <c r="U2137" i="109"/>
  <c r="T2137" i="109"/>
  <c r="S2137" i="109"/>
  <c r="R2137" i="109"/>
  <c r="Q2137" i="109"/>
  <c r="P2137" i="109"/>
  <c r="O2137" i="109"/>
  <c r="N2137" i="109"/>
  <c r="AC2136" i="109"/>
  <c r="Y2136" i="109"/>
  <c r="X2136" i="109"/>
  <c r="W2136" i="109"/>
  <c r="V2136" i="109"/>
  <c r="U2136" i="109"/>
  <c r="T2136" i="109"/>
  <c r="S2136" i="109"/>
  <c r="R2136" i="109"/>
  <c r="Q2136" i="109"/>
  <c r="P2136" i="109"/>
  <c r="O2136" i="109"/>
  <c r="N2136" i="109"/>
  <c r="AC2135" i="109"/>
  <c r="Y2135" i="109"/>
  <c r="X2135" i="109"/>
  <c r="W2135" i="109"/>
  <c r="V2135" i="109"/>
  <c r="U2135" i="109"/>
  <c r="T2135" i="109"/>
  <c r="S2135" i="109"/>
  <c r="R2135" i="109"/>
  <c r="Q2135" i="109"/>
  <c r="P2135" i="109"/>
  <c r="O2135" i="109"/>
  <c r="N2135" i="109"/>
  <c r="AC2134" i="109"/>
  <c r="Y2134" i="109"/>
  <c r="X2134" i="109"/>
  <c r="W2134" i="109"/>
  <c r="V2134" i="109"/>
  <c r="U2134" i="109"/>
  <c r="T2134" i="109"/>
  <c r="S2134" i="109"/>
  <c r="R2134" i="109"/>
  <c r="Q2134" i="109"/>
  <c r="P2134" i="109"/>
  <c r="O2134" i="109"/>
  <c r="N2134" i="109"/>
  <c r="AC2133" i="109"/>
  <c r="Y2133" i="109"/>
  <c r="X2133" i="109"/>
  <c r="W2133" i="109"/>
  <c r="V2133" i="109"/>
  <c r="U2133" i="109"/>
  <c r="T2133" i="109"/>
  <c r="S2133" i="109"/>
  <c r="R2133" i="109"/>
  <c r="Q2133" i="109"/>
  <c r="P2133" i="109"/>
  <c r="O2133" i="109"/>
  <c r="N2133" i="109"/>
  <c r="AC2132" i="109"/>
  <c r="Y2132" i="109"/>
  <c r="X2132" i="109"/>
  <c r="W2132" i="109"/>
  <c r="V2132" i="109"/>
  <c r="U2132" i="109"/>
  <c r="T2132" i="109"/>
  <c r="S2132" i="109"/>
  <c r="R2132" i="109"/>
  <c r="Q2132" i="109"/>
  <c r="P2132" i="109"/>
  <c r="O2132" i="109"/>
  <c r="N2132" i="109"/>
  <c r="AC2131" i="109"/>
  <c r="Y2131" i="109"/>
  <c r="X2131" i="109"/>
  <c r="W2131" i="109"/>
  <c r="V2131" i="109"/>
  <c r="U2131" i="109"/>
  <c r="T2131" i="109"/>
  <c r="S2131" i="109"/>
  <c r="R2131" i="109"/>
  <c r="Q2131" i="109"/>
  <c r="P2131" i="109"/>
  <c r="O2131" i="109"/>
  <c r="N2131" i="109"/>
  <c r="AC2130" i="109"/>
  <c r="Y2130" i="109"/>
  <c r="X2130" i="109"/>
  <c r="W2130" i="109"/>
  <c r="V2130" i="109"/>
  <c r="U2130" i="109"/>
  <c r="T2130" i="109"/>
  <c r="S2130" i="109"/>
  <c r="R2130" i="109"/>
  <c r="Q2130" i="109"/>
  <c r="P2130" i="109"/>
  <c r="O2130" i="109"/>
  <c r="N2130" i="109"/>
  <c r="AC2129" i="109"/>
  <c r="Y2129" i="109"/>
  <c r="X2129" i="109"/>
  <c r="W2129" i="109"/>
  <c r="V2129" i="109"/>
  <c r="U2129" i="109"/>
  <c r="T2129" i="109"/>
  <c r="S2129" i="109"/>
  <c r="R2129" i="109"/>
  <c r="Q2129" i="109"/>
  <c r="P2129" i="109"/>
  <c r="O2129" i="109"/>
  <c r="N2129" i="109"/>
  <c r="AC2128" i="109"/>
  <c r="Y2128" i="109"/>
  <c r="X2128" i="109"/>
  <c r="W2128" i="109"/>
  <c r="V2128" i="109"/>
  <c r="U2128" i="109"/>
  <c r="T2128" i="109"/>
  <c r="S2128" i="109"/>
  <c r="R2128" i="109"/>
  <c r="Q2128" i="109"/>
  <c r="P2128" i="109"/>
  <c r="O2128" i="109"/>
  <c r="N2128" i="109"/>
  <c r="AC2127" i="109"/>
  <c r="Y2127" i="109"/>
  <c r="X2127" i="109"/>
  <c r="W2127" i="109"/>
  <c r="V2127" i="109"/>
  <c r="U2127" i="109"/>
  <c r="T2127" i="109"/>
  <c r="S2127" i="109"/>
  <c r="R2127" i="109"/>
  <c r="Q2127" i="109"/>
  <c r="P2127" i="109"/>
  <c r="O2127" i="109"/>
  <c r="N2127" i="109"/>
  <c r="AC2126" i="109"/>
  <c r="Y2126" i="109"/>
  <c r="X2126" i="109"/>
  <c r="W2126" i="109"/>
  <c r="V2126" i="109"/>
  <c r="U2126" i="109"/>
  <c r="T2126" i="109"/>
  <c r="S2126" i="109"/>
  <c r="R2126" i="109"/>
  <c r="Q2126" i="109"/>
  <c r="P2126" i="109"/>
  <c r="O2126" i="109"/>
  <c r="N2126" i="109"/>
  <c r="AC2125" i="109"/>
  <c r="Y2125" i="109"/>
  <c r="X2125" i="109"/>
  <c r="W2125" i="109"/>
  <c r="V2125" i="109"/>
  <c r="U2125" i="109"/>
  <c r="T2125" i="109"/>
  <c r="S2125" i="109"/>
  <c r="R2125" i="109"/>
  <c r="Q2125" i="109"/>
  <c r="P2125" i="109"/>
  <c r="O2125" i="109"/>
  <c r="N2125" i="109"/>
  <c r="AC2124" i="109"/>
  <c r="Y2124" i="109"/>
  <c r="X2124" i="109"/>
  <c r="W2124" i="109"/>
  <c r="V2124" i="109"/>
  <c r="U2124" i="109"/>
  <c r="T2124" i="109"/>
  <c r="S2124" i="109"/>
  <c r="R2124" i="109"/>
  <c r="Q2124" i="109"/>
  <c r="P2124" i="109"/>
  <c r="O2124" i="109"/>
  <c r="N2124" i="109"/>
  <c r="AC2123" i="109"/>
  <c r="Y2123" i="109"/>
  <c r="X2123" i="109"/>
  <c r="W2123" i="109"/>
  <c r="V2123" i="109"/>
  <c r="U2123" i="109"/>
  <c r="T2123" i="109"/>
  <c r="S2123" i="109"/>
  <c r="R2123" i="109"/>
  <c r="Q2123" i="109"/>
  <c r="P2123" i="109"/>
  <c r="O2123" i="109"/>
  <c r="N2123" i="109"/>
  <c r="AC2122" i="109"/>
  <c r="Y2122" i="109"/>
  <c r="X2122" i="109"/>
  <c r="W2122" i="109"/>
  <c r="V2122" i="109"/>
  <c r="U2122" i="109"/>
  <c r="T2122" i="109"/>
  <c r="S2122" i="109"/>
  <c r="R2122" i="109"/>
  <c r="Q2122" i="109"/>
  <c r="P2122" i="109"/>
  <c r="O2122" i="109"/>
  <c r="N2122" i="109"/>
  <c r="AC2121" i="109"/>
  <c r="Y2121" i="109"/>
  <c r="X2121" i="109"/>
  <c r="W2121" i="109"/>
  <c r="V2121" i="109"/>
  <c r="U2121" i="109"/>
  <c r="T2121" i="109"/>
  <c r="S2121" i="109"/>
  <c r="R2121" i="109"/>
  <c r="Q2121" i="109"/>
  <c r="P2121" i="109"/>
  <c r="O2121" i="109"/>
  <c r="N2121" i="109"/>
  <c r="AC2120" i="109"/>
  <c r="Y2120" i="109"/>
  <c r="X2120" i="109"/>
  <c r="W2120" i="109"/>
  <c r="V2120" i="109"/>
  <c r="U2120" i="109"/>
  <c r="T2120" i="109"/>
  <c r="S2120" i="109"/>
  <c r="R2120" i="109"/>
  <c r="Q2120" i="109"/>
  <c r="P2120" i="109"/>
  <c r="O2120" i="109"/>
  <c r="N2120" i="109"/>
  <c r="AC2119" i="109"/>
  <c r="Y2119" i="109"/>
  <c r="X2119" i="109"/>
  <c r="W2119" i="109"/>
  <c r="V2119" i="109"/>
  <c r="U2119" i="109"/>
  <c r="T2119" i="109"/>
  <c r="S2119" i="109"/>
  <c r="R2119" i="109"/>
  <c r="Q2119" i="109"/>
  <c r="P2119" i="109"/>
  <c r="O2119" i="109"/>
  <c r="N2119" i="109"/>
  <c r="AC2118" i="109"/>
  <c r="Z2118" i="109"/>
  <c r="AC2117" i="109"/>
  <c r="Z2117" i="109"/>
  <c r="AC2116" i="109"/>
  <c r="Z2116" i="109"/>
  <c r="AC2115" i="109"/>
  <c r="Z2115" i="109"/>
  <c r="AC2114" i="109"/>
  <c r="Z2114" i="109"/>
  <c r="AC2113" i="109"/>
  <c r="Z2113" i="109"/>
  <c r="AC2112" i="109"/>
  <c r="Z2112" i="109"/>
  <c r="AC2111" i="109"/>
  <c r="Z2111" i="109"/>
  <c r="AC2110" i="109"/>
  <c r="Z2110" i="109"/>
  <c r="AC2109" i="109"/>
  <c r="Z2109" i="109"/>
  <c r="AC2108" i="109"/>
  <c r="Z2108" i="109"/>
  <c r="AC2107" i="109"/>
  <c r="Z2107" i="109"/>
  <c r="AC2106" i="109"/>
  <c r="Z2106" i="109"/>
  <c r="AC2105" i="109"/>
  <c r="Z2105" i="109"/>
  <c r="AC2104" i="109"/>
  <c r="Z2104" i="109"/>
  <c r="AC2103" i="109"/>
  <c r="Z2103" i="109"/>
  <c r="AC2102" i="109"/>
  <c r="Z2102" i="109"/>
  <c r="AC2101" i="109"/>
  <c r="Z2101" i="109"/>
  <c r="AC2100" i="109"/>
  <c r="Z2100" i="109"/>
  <c r="AC2099" i="109"/>
  <c r="Z2099" i="109"/>
  <c r="AC2098" i="109"/>
  <c r="Z2098" i="109"/>
  <c r="AC2097" i="109"/>
  <c r="Z2097" i="109"/>
  <c r="AC2096" i="109"/>
  <c r="Z2096" i="109"/>
  <c r="AC2095" i="109"/>
  <c r="Z2095" i="109"/>
  <c r="AC2094" i="109"/>
  <c r="Z2094" i="109"/>
  <c r="AC2093" i="109"/>
  <c r="Z2093" i="109"/>
  <c r="AC2092" i="109"/>
  <c r="Z2092" i="109"/>
  <c r="AC2091" i="109"/>
  <c r="Z2091" i="109"/>
  <c r="AC2090" i="109"/>
  <c r="Z2090" i="109"/>
  <c r="AC2089" i="109"/>
  <c r="Z2089" i="109"/>
  <c r="AC2088" i="109"/>
  <c r="Z2088" i="109"/>
  <c r="AC2087" i="109"/>
  <c r="Z2087" i="109"/>
  <c r="AC2086" i="109"/>
  <c r="Z2086" i="109"/>
  <c r="AC2085" i="109"/>
  <c r="Z2085" i="109"/>
  <c r="AC2084" i="109"/>
  <c r="Z2084" i="109"/>
  <c r="AC2083" i="109"/>
  <c r="Z2083" i="109"/>
  <c r="AC2082" i="109"/>
  <c r="Z2082" i="109"/>
  <c r="AC2081" i="109"/>
  <c r="Z2081" i="109"/>
  <c r="AC2080" i="109"/>
  <c r="Z2080" i="109"/>
  <c r="AC2079" i="109"/>
  <c r="Z2079" i="109"/>
  <c r="AC2078" i="109"/>
  <c r="Z2078" i="109"/>
  <c r="AC2077" i="109"/>
  <c r="Z2077" i="109"/>
  <c r="AC2076" i="109"/>
  <c r="Z2076" i="109"/>
  <c r="AC2075" i="109"/>
  <c r="Z2075" i="109"/>
  <c r="AC2074" i="109"/>
  <c r="Z2074" i="109"/>
  <c r="AC2073" i="109"/>
  <c r="Z2073" i="109"/>
  <c r="AC2072" i="109"/>
  <c r="Z2072" i="109"/>
  <c r="AC2071" i="109"/>
  <c r="Z2071" i="109"/>
  <c r="AC2070" i="109"/>
  <c r="Z2070" i="109"/>
  <c r="AC2069" i="109"/>
  <c r="Z2069" i="109"/>
  <c r="AC2068" i="109"/>
  <c r="Z2068" i="109"/>
  <c r="AC2067" i="109"/>
  <c r="Z2067" i="109"/>
  <c r="AC2066" i="109"/>
  <c r="Z2066" i="109"/>
  <c r="AC2065" i="109"/>
  <c r="Z2065" i="109"/>
  <c r="AC2064" i="109"/>
  <c r="Z2064" i="109"/>
  <c r="AC2063" i="109"/>
  <c r="Z2063" i="109"/>
  <c r="AC2062" i="109"/>
  <c r="Z2062" i="109"/>
  <c r="AC2061" i="109"/>
  <c r="Z2061" i="109"/>
  <c r="AC2060" i="109"/>
  <c r="Z2060" i="109"/>
  <c r="AC2059" i="109"/>
  <c r="Z2059" i="109"/>
  <c r="AC2058" i="109"/>
  <c r="Z2058" i="109"/>
  <c r="AC2057" i="109"/>
  <c r="Z2057" i="109"/>
  <c r="AC2056" i="109"/>
  <c r="Z2056" i="109"/>
  <c r="AC2055" i="109"/>
  <c r="Z2055" i="109"/>
  <c r="AC2054" i="109"/>
  <c r="Z2054" i="109"/>
  <c r="AC2053" i="109"/>
  <c r="Z2053" i="109"/>
  <c r="AC2052" i="109"/>
  <c r="Z2052" i="109"/>
  <c r="AC2051" i="109"/>
  <c r="Z2051" i="109"/>
  <c r="AC2050" i="109"/>
  <c r="Z2050" i="109"/>
  <c r="AC2049" i="109"/>
  <c r="Z2049" i="109"/>
  <c r="AC2048" i="109"/>
  <c r="Z2048" i="109"/>
  <c r="AC2047" i="109"/>
  <c r="Z2047" i="109"/>
  <c r="AC2046" i="109"/>
  <c r="Z2046" i="109"/>
  <c r="AC2045" i="109"/>
  <c r="Z2045" i="109"/>
  <c r="AC2044" i="109"/>
  <c r="Z2044" i="109"/>
  <c r="AC2043" i="109"/>
  <c r="Z2043" i="109"/>
  <c r="AC2042" i="109"/>
  <c r="Z2042" i="109"/>
  <c r="AC2041" i="109"/>
  <c r="Z2041" i="109"/>
  <c r="AC2040" i="109"/>
  <c r="Z2040" i="109"/>
  <c r="AC2039" i="109"/>
  <c r="Z2039" i="109"/>
  <c r="AC2038" i="109"/>
  <c r="Z2038" i="109"/>
  <c r="AC2037" i="109"/>
  <c r="Z2037" i="109"/>
  <c r="AC2036" i="109"/>
  <c r="Z2036" i="109"/>
  <c r="AC2035" i="109"/>
  <c r="Z2035" i="109"/>
  <c r="AC2034" i="109"/>
  <c r="Z2034" i="109"/>
  <c r="AC2033" i="109"/>
  <c r="Z2033" i="109"/>
  <c r="AC2032" i="109"/>
  <c r="Z2032" i="109"/>
  <c r="AC2031" i="109"/>
  <c r="Z2031" i="109"/>
  <c r="AC2030" i="109"/>
  <c r="Z2030" i="109"/>
  <c r="AC2029" i="109"/>
  <c r="Z2029" i="109"/>
  <c r="AC2028" i="109"/>
  <c r="Z2028" i="109"/>
  <c r="AC2027" i="109"/>
  <c r="Z2027" i="109"/>
  <c r="AC2026" i="109"/>
  <c r="Z2026" i="109"/>
  <c r="AC2025" i="109"/>
  <c r="Z2025" i="109"/>
  <c r="AC2024" i="109"/>
  <c r="Z2024" i="109"/>
  <c r="AC2023" i="109"/>
  <c r="Z2023" i="109"/>
  <c r="AC2022" i="109"/>
  <c r="Z2022" i="109"/>
  <c r="AC2021" i="109"/>
  <c r="Z2021" i="109"/>
  <c r="AC2020" i="109"/>
  <c r="Z2020" i="109"/>
  <c r="AC2019" i="109"/>
  <c r="Z2019" i="109"/>
  <c r="AC2018" i="109"/>
  <c r="Z2018" i="109"/>
  <c r="AC2017" i="109"/>
  <c r="Z2017" i="109"/>
  <c r="AC2016" i="109"/>
  <c r="Z2016" i="109"/>
  <c r="AC2015" i="109"/>
  <c r="Z2015" i="109"/>
  <c r="AC2014" i="109"/>
  <c r="Z2014" i="109"/>
  <c r="AC2013" i="109"/>
  <c r="Z2013" i="109"/>
  <c r="AC2012" i="109"/>
  <c r="Z2012" i="109"/>
  <c r="AC2011" i="109"/>
  <c r="Z2011" i="109"/>
  <c r="AC2010" i="109"/>
  <c r="Z2010" i="109"/>
  <c r="AC2009" i="109"/>
  <c r="Z2009" i="109"/>
  <c r="AC2008" i="109"/>
  <c r="Z2008" i="109"/>
  <c r="AC2007" i="109"/>
  <c r="Z2007" i="109"/>
  <c r="AC2006" i="109"/>
  <c r="Z2006" i="109"/>
  <c r="AC2005" i="109"/>
  <c r="Z2005" i="109"/>
  <c r="AC2004" i="109"/>
  <c r="Z2004" i="109"/>
  <c r="AC2003" i="109"/>
  <c r="Z2003" i="109"/>
  <c r="AC2002" i="109"/>
  <c r="Z2002" i="109"/>
  <c r="AC2001" i="109"/>
  <c r="Z2001" i="109"/>
  <c r="AC2000" i="109"/>
  <c r="Z2000" i="109"/>
  <c r="AC1999" i="109"/>
  <c r="Z1999" i="109"/>
  <c r="AC1998" i="109"/>
  <c r="Z1998" i="109"/>
  <c r="AC1997" i="109"/>
  <c r="Z1997" i="109"/>
  <c r="AC1996" i="109"/>
  <c r="Z1996" i="109"/>
  <c r="AC1995" i="109"/>
  <c r="Z1995" i="109"/>
  <c r="AC1994" i="109"/>
  <c r="Z1994" i="109"/>
  <c r="AC1993" i="109"/>
  <c r="Z1993" i="109"/>
  <c r="AC1992" i="109"/>
  <c r="Z1992" i="109"/>
  <c r="AC1991" i="109"/>
  <c r="Z1991" i="109"/>
  <c r="AC1990" i="109"/>
  <c r="Z1990" i="109"/>
  <c r="AC1989" i="109"/>
  <c r="Z1989" i="109"/>
  <c r="AC1988" i="109"/>
  <c r="Z1988" i="109"/>
  <c r="AC1987" i="109"/>
  <c r="Z1987" i="109"/>
  <c r="AC1986" i="109"/>
  <c r="Z1986" i="109"/>
  <c r="AC1985" i="109"/>
  <c r="Z1985" i="109"/>
  <c r="AC1984" i="109"/>
  <c r="Z1984" i="109"/>
  <c r="AC1983" i="109"/>
  <c r="Z1983" i="109"/>
  <c r="AC1982" i="109"/>
  <c r="Z1982" i="109"/>
  <c r="AC1981" i="109"/>
  <c r="Z1981" i="109"/>
  <c r="AC1980" i="109"/>
  <c r="Z1980" i="109"/>
  <c r="AC1979" i="109"/>
  <c r="Z1979" i="109"/>
  <c r="AC1978" i="109"/>
  <c r="Z1978" i="109"/>
  <c r="AC1977" i="109"/>
  <c r="Z1977" i="109"/>
  <c r="AC1976" i="109"/>
  <c r="Z1976" i="109"/>
  <c r="AC1975" i="109"/>
  <c r="Z1975" i="109"/>
  <c r="AC1974" i="109"/>
  <c r="Z1974" i="109"/>
  <c r="AC1973" i="109"/>
  <c r="Z1973" i="109"/>
  <c r="AC1972" i="109"/>
  <c r="Z1972" i="109"/>
  <c r="AC1971" i="109"/>
  <c r="Z1971" i="109"/>
  <c r="AC1970" i="109"/>
  <c r="Z1970" i="109"/>
  <c r="AC1969" i="109"/>
  <c r="Z1969" i="109"/>
  <c r="AC1968" i="109"/>
  <c r="Z1968" i="109"/>
  <c r="AC1967" i="109"/>
  <c r="Z1967" i="109"/>
  <c r="AC1966" i="109"/>
  <c r="Z1966" i="109"/>
  <c r="AC1965" i="109"/>
  <c r="Z1965" i="109"/>
  <c r="AC1964" i="109"/>
  <c r="Z1964" i="109"/>
  <c r="AC1963" i="109"/>
  <c r="Z1963" i="109"/>
  <c r="AC1962" i="109"/>
  <c r="Z1962" i="109"/>
  <c r="AC1961" i="109"/>
  <c r="Z1961" i="109"/>
  <c r="AC1960" i="109"/>
  <c r="Z1960" i="109"/>
  <c r="AC1959" i="109"/>
  <c r="Z1959" i="109"/>
  <c r="AC1958" i="109"/>
  <c r="Z1958" i="109"/>
  <c r="AC1957" i="109"/>
  <c r="Z1957" i="109"/>
  <c r="AC1956" i="109"/>
  <c r="Z1956" i="109"/>
  <c r="AC1955" i="109"/>
  <c r="Z1955" i="109"/>
  <c r="AC1954" i="109"/>
  <c r="Z1954" i="109"/>
  <c r="AC1953" i="109"/>
  <c r="Z1953" i="109"/>
  <c r="AC1952" i="109"/>
  <c r="Z1952" i="109"/>
  <c r="AC1951" i="109"/>
  <c r="Z1951" i="109"/>
  <c r="AC1950" i="109"/>
  <c r="Z1950" i="109"/>
  <c r="AC1949" i="109"/>
  <c r="Z1949" i="109"/>
  <c r="AC1948" i="109"/>
  <c r="Z1948" i="109"/>
  <c r="AC1947" i="109"/>
  <c r="Z1947" i="109"/>
  <c r="AC1946" i="109"/>
  <c r="Z1946" i="109"/>
  <c r="AC1945" i="109"/>
  <c r="Z1945" i="109"/>
  <c r="AC1944" i="109"/>
  <c r="Z1944" i="109"/>
  <c r="AC1943" i="109"/>
  <c r="Z1943" i="109"/>
  <c r="AC1942" i="109"/>
  <c r="Z1942" i="109"/>
  <c r="AC1941" i="109"/>
  <c r="Z1941" i="109"/>
  <c r="AC1940" i="109"/>
  <c r="Z1940" i="109"/>
  <c r="AC1939" i="109"/>
  <c r="Z1939" i="109"/>
  <c r="AC1938" i="109"/>
  <c r="Z1938" i="109"/>
  <c r="AC1937" i="109"/>
  <c r="Z1937" i="109"/>
  <c r="AC1936" i="109"/>
  <c r="Z1936" i="109"/>
  <c r="AC1935" i="109"/>
  <c r="Z1935" i="109"/>
  <c r="AC1934" i="109"/>
  <c r="Z1934" i="109"/>
  <c r="AC1933" i="109"/>
  <c r="Z1933" i="109"/>
  <c r="AC1932" i="109"/>
  <c r="Z1932" i="109"/>
  <c r="AC1931" i="109"/>
  <c r="Z1931" i="109"/>
  <c r="AC1930" i="109"/>
  <c r="Z1930" i="109"/>
  <c r="AC1929" i="109"/>
  <c r="Z1929" i="109"/>
  <c r="AC1928" i="109"/>
  <c r="Z1928" i="109"/>
  <c r="AC1927" i="109"/>
  <c r="Z1927" i="109"/>
  <c r="AC1926" i="109"/>
  <c r="Z1926" i="109"/>
  <c r="AC1925" i="109"/>
  <c r="Z1925" i="109"/>
  <c r="AC1924" i="109"/>
  <c r="Z1924" i="109"/>
  <c r="AC1923" i="109"/>
  <c r="Z1923" i="109"/>
  <c r="AC1922" i="109"/>
  <c r="Z1922" i="109"/>
  <c r="AC1921" i="109"/>
  <c r="Z1921" i="109"/>
  <c r="AC1920" i="109"/>
  <c r="Z1920" i="109"/>
  <c r="AC1919" i="109"/>
  <c r="Z1919" i="109"/>
  <c r="AC1918" i="109"/>
  <c r="Z1918" i="109"/>
  <c r="AC1917" i="109"/>
  <c r="Z1917" i="109"/>
  <c r="AC1916" i="109"/>
  <c r="Z1916" i="109"/>
  <c r="AC1915" i="109"/>
  <c r="Z1915" i="109"/>
  <c r="AC1914" i="109"/>
  <c r="Z1914" i="109"/>
  <c r="AC1913" i="109"/>
  <c r="Z1913" i="109"/>
  <c r="AC1912" i="109"/>
  <c r="Z1912" i="109"/>
  <c r="AC1911" i="109"/>
  <c r="Z1911" i="109"/>
  <c r="AC1910" i="109"/>
  <c r="Z1910" i="109"/>
  <c r="AC1909" i="109"/>
  <c r="Z1909" i="109"/>
  <c r="AC1908" i="109"/>
  <c r="Z1908" i="109"/>
  <c r="AC1907" i="109"/>
  <c r="Z1907" i="109"/>
  <c r="AC1906" i="109"/>
  <c r="Z1906" i="109"/>
  <c r="AC1905" i="109"/>
  <c r="Z1905" i="109"/>
  <c r="AC1904" i="109"/>
  <c r="Z1904" i="109"/>
  <c r="AC1903" i="109"/>
  <c r="Z1903" i="109"/>
  <c r="AC1902" i="109"/>
  <c r="Z1902" i="109"/>
  <c r="AC1901" i="109"/>
  <c r="Z1901" i="109"/>
  <c r="AC1900" i="109"/>
  <c r="Z1900" i="109"/>
  <c r="AC1899" i="109"/>
  <c r="Z1899" i="109"/>
  <c r="AC1898" i="109"/>
  <c r="Z1898" i="109"/>
  <c r="AC1897" i="109"/>
  <c r="Z1897" i="109"/>
  <c r="AC1896" i="109"/>
  <c r="Z1896" i="109"/>
  <c r="AC1895" i="109"/>
  <c r="Z1895" i="109"/>
  <c r="AC1894" i="109"/>
  <c r="Z1894" i="109"/>
  <c r="AC1893" i="109"/>
  <c r="Z1893" i="109"/>
  <c r="AC1892" i="109"/>
  <c r="Z1892" i="109"/>
  <c r="AC1891" i="109"/>
  <c r="Z1891" i="109"/>
  <c r="AC1890" i="109"/>
  <c r="Z1890" i="109"/>
  <c r="AC1889" i="109"/>
  <c r="Z1889" i="109"/>
  <c r="AC1888" i="109"/>
  <c r="Z1888" i="109"/>
  <c r="AC1887" i="109"/>
  <c r="Z1887" i="109"/>
  <c r="AC1886" i="109"/>
  <c r="Z1886" i="109"/>
  <c r="AC1885" i="109"/>
  <c r="Z1885" i="109"/>
  <c r="AC1884" i="109"/>
  <c r="Z1884" i="109"/>
  <c r="AC1883" i="109"/>
  <c r="Z1883" i="109"/>
  <c r="AC1882" i="109"/>
  <c r="Z1882" i="109"/>
  <c r="AC1881" i="109"/>
  <c r="Z1881" i="109"/>
  <c r="AC1880" i="109"/>
  <c r="Z1880" i="109"/>
  <c r="AC1879" i="109"/>
  <c r="Z1879" i="109"/>
  <c r="AC1878" i="109"/>
  <c r="Z1878" i="109"/>
  <c r="AC1877" i="109"/>
  <c r="Z1877" i="109"/>
  <c r="AC1876" i="109"/>
  <c r="Z1876" i="109"/>
  <c r="AC1875" i="109"/>
  <c r="Z1875" i="109"/>
  <c r="AC1874" i="109"/>
  <c r="Z1874" i="109"/>
  <c r="AC1873" i="109"/>
  <c r="Z1873" i="109"/>
  <c r="AC1872" i="109"/>
  <c r="Z1872" i="109"/>
  <c r="AC1871" i="109"/>
  <c r="Z1871" i="109"/>
  <c r="AC1870" i="109"/>
  <c r="Z1870" i="109"/>
  <c r="AC1869" i="109"/>
  <c r="Z1869" i="109"/>
  <c r="AC1868" i="109"/>
  <c r="Z1868" i="109"/>
  <c r="AC1867" i="109"/>
  <c r="Z1867" i="109"/>
  <c r="AC1866" i="109"/>
  <c r="Z1866" i="109"/>
  <c r="AC1865" i="109"/>
  <c r="Z1865" i="109"/>
  <c r="AC1864" i="109"/>
  <c r="Z1864" i="109"/>
  <c r="AC1863" i="109"/>
  <c r="Z1863" i="109"/>
  <c r="AC1862" i="109"/>
  <c r="Z1862" i="109"/>
  <c r="AC1861" i="109"/>
  <c r="Z1861" i="109"/>
  <c r="AC1860" i="109"/>
  <c r="Z1860" i="109"/>
  <c r="AC1859" i="109"/>
  <c r="Z1859" i="109"/>
  <c r="AC1858" i="109"/>
  <c r="Z1858" i="109"/>
  <c r="AC1857" i="109"/>
  <c r="Z1857" i="109"/>
  <c r="AC1856" i="109"/>
  <c r="Z1856" i="109"/>
  <c r="AC1855" i="109"/>
  <c r="Z1855" i="109"/>
  <c r="AC1854" i="109"/>
  <c r="Z1854" i="109"/>
  <c r="AC1853" i="109"/>
  <c r="Z1853" i="109"/>
  <c r="AC1852" i="109"/>
  <c r="Z1852" i="109"/>
  <c r="AC1851" i="109"/>
  <c r="Z1851" i="109"/>
  <c r="AC1850" i="109"/>
  <c r="Z1850" i="109"/>
  <c r="AC1849" i="109"/>
  <c r="Z1849" i="109"/>
  <c r="AC1848" i="109"/>
  <c r="Z1848" i="109"/>
  <c r="AC1847" i="109"/>
  <c r="Z1847" i="109"/>
  <c r="AC1846" i="109"/>
  <c r="Z1846" i="109"/>
  <c r="AC1845" i="109"/>
  <c r="Z1845" i="109"/>
  <c r="AC1844" i="109"/>
  <c r="Z1844" i="109"/>
  <c r="AC1843" i="109"/>
  <c r="Z1843" i="109"/>
  <c r="AC1842" i="109"/>
  <c r="Z1842" i="109"/>
  <c r="AC1841" i="109"/>
  <c r="Z1841" i="109"/>
  <c r="AC1840" i="109"/>
  <c r="Z1840" i="109"/>
  <c r="AC1839" i="109"/>
  <c r="Z1839" i="109"/>
  <c r="AC1838" i="109"/>
  <c r="Z1838" i="109"/>
  <c r="AC1837" i="109"/>
  <c r="Z1837" i="109"/>
  <c r="AC1836" i="109"/>
  <c r="Z1836" i="109"/>
  <c r="AC1835" i="109"/>
  <c r="Z1835" i="109"/>
  <c r="AC1834" i="109"/>
  <c r="Z1834" i="109"/>
  <c r="AC1833" i="109"/>
  <c r="Z1833" i="109"/>
  <c r="AC1832" i="109"/>
  <c r="Z1832" i="109"/>
  <c r="AC1831" i="109"/>
  <c r="Z1831" i="109"/>
  <c r="AC1830" i="109"/>
  <c r="Z1830" i="109"/>
  <c r="AC1829" i="109"/>
  <c r="Z1829" i="109"/>
  <c r="AC1828" i="109"/>
  <c r="Z1828" i="109"/>
  <c r="AC1827" i="109"/>
  <c r="Z1827" i="109"/>
  <c r="AC1826" i="109"/>
  <c r="Y1826" i="109"/>
  <c r="X1826" i="109"/>
  <c r="W1826" i="109"/>
  <c r="V1826" i="109"/>
  <c r="U1826" i="109"/>
  <c r="T1826" i="109"/>
  <c r="S1826" i="109"/>
  <c r="R1826" i="109"/>
  <c r="Q1826" i="109"/>
  <c r="P1826" i="109"/>
  <c r="O1826" i="109"/>
  <c r="N1826" i="109"/>
  <c r="AC1825" i="109"/>
  <c r="Y1825" i="109"/>
  <c r="X1825" i="109"/>
  <c r="W1825" i="109"/>
  <c r="V1825" i="109"/>
  <c r="U1825" i="109"/>
  <c r="T1825" i="109"/>
  <c r="S1825" i="109"/>
  <c r="R1825" i="109"/>
  <c r="Q1825" i="109"/>
  <c r="P1825" i="109"/>
  <c r="O1825" i="109"/>
  <c r="N1825" i="109"/>
  <c r="AC1824" i="109"/>
  <c r="Y1824" i="109"/>
  <c r="X1824" i="109"/>
  <c r="W1824" i="109"/>
  <c r="V1824" i="109"/>
  <c r="U1824" i="109"/>
  <c r="T1824" i="109"/>
  <c r="S1824" i="109"/>
  <c r="R1824" i="109"/>
  <c r="Q1824" i="109"/>
  <c r="P1824" i="109"/>
  <c r="O1824" i="109"/>
  <c r="N1824" i="109"/>
  <c r="AC1823" i="109"/>
  <c r="Y1823" i="109"/>
  <c r="X1823" i="109"/>
  <c r="W1823" i="109"/>
  <c r="V1823" i="109"/>
  <c r="U1823" i="109"/>
  <c r="T1823" i="109"/>
  <c r="S1823" i="109"/>
  <c r="R1823" i="109"/>
  <c r="Q1823" i="109"/>
  <c r="P1823" i="109"/>
  <c r="O1823" i="109"/>
  <c r="N1823" i="109"/>
  <c r="AC1822" i="109"/>
  <c r="Y1822" i="109"/>
  <c r="X1822" i="109"/>
  <c r="W1822" i="109"/>
  <c r="V1822" i="109"/>
  <c r="U1822" i="109"/>
  <c r="T1822" i="109"/>
  <c r="S1822" i="109"/>
  <c r="R1822" i="109"/>
  <c r="Q1822" i="109"/>
  <c r="P1822" i="109"/>
  <c r="O1822" i="109"/>
  <c r="N1822" i="109"/>
  <c r="AC1821" i="109"/>
  <c r="Y1821" i="109"/>
  <c r="X1821" i="109"/>
  <c r="W1821" i="109"/>
  <c r="V1821" i="109"/>
  <c r="U1821" i="109"/>
  <c r="T1821" i="109"/>
  <c r="S1821" i="109"/>
  <c r="R1821" i="109"/>
  <c r="Q1821" i="109"/>
  <c r="P1821" i="109"/>
  <c r="O1821" i="109"/>
  <c r="N1821" i="109"/>
  <c r="AC1820" i="109"/>
  <c r="Y1820" i="109"/>
  <c r="X1820" i="109"/>
  <c r="W1820" i="109"/>
  <c r="V1820" i="109"/>
  <c r="U1820" i="109"/>
  <c r="T1820" i="109"/>
  <c r="S1820" i="109"/>
  <c r="R1820" i="109"/>
  <c r="Q1820" i="109"/>
  <c r="P1820" i="109"/>
  <c r="O1820" i="109"/>
  <c r="N1820" i="109"/>
  <c r="AC1819" i="109"/>
  <c r="Y1819" i="109"/>
  <c r="X1819" i="109"/>
  <c r="W1819" i="109"/>
  <c r="V1819" i="109"/>
  <c r="U1819" i="109"/>
  <c r="T1819" i="109"/>
  <c r="S1819" i="109"/>
  <c r="R1819" i="109"/>
  <c r="Q1819" i="109"/>
  <c r="P1819" i="109"/>
  <c r="O1819" i="109"/>
  <c r="N1819" i="109"/>
  <c r="AC1818" i="109"/>
  <c r="Y1818" i="109"/>
  <c r="X1818" i="109"/>
  <c r="W1818" i="109"/>
  <c r="V1818" i="109"/>
  <c r="U1818" i="109"/>
  <c r="T1818" i="109"/>
  <c r="S1818" i="109"/>
  <c r="R1818" i="109"/>
  <c r="Q1818" i="109"/>
  <c r="P1818" i="109"/>
  <c r="O1818" i="109"/>
  <c r="N1818" i="109"/>
  <c r="AC1817" i="109"/>
  <c r="Y1817" i="109"/>
  <c r="X1817" i="109"/>
  <c r="W1817" i="109"/>
  <c r="V1817" i="109"/>
  <c r="U1817" i="109"/>
  <c r="T1817" i="109"/>
  <c r="S1817" i="109"/>
  <c r="R1817" i="109"/>
  <c r="Q1817" i="109"/>
  <c r="P1817" i="109"/>
  <c r="O1817" i="109"/>
  <c r="N1817" i="109"/>
  <c r="AC1816" i="109"/>
  <c r="Y1816" i="109"/>
  <c r="X1816" i="109"/>
  <c r="W1816" i="109"/>
  <c r="V1816" i="109"/>
  <c r="U1816" i="109"/>
  <c r="T1816" i="109"/>
  <c r="S1816" i="109"/>
  <c r="R1816" i="109"/>
  <c r="Q1816" i="109"/>
  <c r="P1816" i="109"/>
  <c r="O1816" i="109"/>
  <c r="N1816" i="109"/>
  <c r="AC1815" i="109"/>
  <c r="Y1815" i="109"/>
  <c r="X1815" i="109"/>
  <c r="W1815" i="109"/>
  <c r="V1815" i="109"/>
  <c r="U1815" i="109"/>
  <c r="T1815" i="109"/>
  <c r="S1815" i="109"/>
  <c r="R1815" i="109"/>
  <c r="Q1815" i="109"/>
  <c r="P1815" i="109"/>
  <c r="O1815" i="109"/>
  <c r="N1815" i="109"/>
  <c r="AC1814" i="109"/>
  <c r="Y1814" i="109"/>
  <c r="X1814" i="109"/>
  <c r="W1814" i="109"/>
  <c r="V1814" i="109"/>
  <c r="U1814" i="109"/>
  <c r="T1814" i="109"/>
  <c r="S1814" i="109"/>
  <c r="R1814" i="109"/>
  <c r="Q1814" i="109"/>
  <c r="P1814" i="109"/>
  <c r="O1814" i="109"/>
  <c r="N1814" i="109"/>
  <c r="AC1813" i="109"/>
  <c r="Y1813" i="109"/>
  <c r="X1813" i="109"/>
  <c r="W1813" i="109"/>
  <c r="V1813" i="109"/>
  <c r="U1813" i="109"/>
  <c r="T1813" i="109"/>
  <c r="S1813" i="109"/>
  <c r="R1813" i="109"/>
  <c r="Q1813" i="109"/>
  <c r="P1813" i="109"/>
  <c r="O1813" i="109"/>
  <c r="N1813" i="109"/>
  <c r="AC1812" i="109"/>
  <c r="Y1812" i="109"/>
  <c r="X1812" i="109"/>
  <c r="W1812" i="109"/>
  <c r="V1812" i="109"/>
  <c r="U1812" i="109"/>
  <c r="T1812" i="109"/>
  <c r="S1812" i="109"/>
  <c r="R1812" i="109"/>
  <c r="Q1812" i="109"/>
  <c r="P1812" i="109"/>
  <c r="O1812" i="109"/>
  <c r="N1812" i="109"/>
  <c r="AC1811" i="109"/>
  <c r="Y1811" i="109"/>
  <c r="X1811" i="109"/>
  <c r="W1811" i="109"/>
  <c r="V1811" i="109"/>
  <c r="U1811" i="109"/>
  <c r="T1811" i="109"/>
  <c r="S1811" i="109"/>
  <c r="R1811" i="109"/>
  <c r="Q1811" i="109"/>
  <c r="P1811" i="109"/>
  <c r="O1811" i="109"/>
  <c r="N1811" i="109"/>
  <c r="AC1810" i="109"/>
  <c r="Y1810" i="109"/>
  <c r="X1810" i="109"/>
  <c r="W1810" i="109"/>
  <c r="V1810" i="109"/>
  <c r="U1810" i="109"/>
  <c r="T1810" i="109"/>
  <c r="S1810" i="109"/>
  <c r="R1810" i="109"/>
  <c r="Q1810" i="109"/>
  <c r="P1810" i="109"/>
  <c r="O1810" i="109"/>
  <c r="N1810" i="109"/>
  <c r="AC1809" i="109"/>
  <c r="Y1809" i="109"/>
  <c r="X1809" i="109"/>
  <c r="W1809" i="109"/>
  <c r="V1809" i="109"/>
  <c r="U1809" i="109"/>
  <c r="T1809" i="109"/>
  <c r="S1809" i="109"/>
  <c r="R1809" i="109"/>
  <c r="Q1809" i="109"/>
  <c r="P1809" i="109"/>
  <c r="O1809" i="109"/>
  <c r="N1809" i="109"/>
  <c r="AC1808" i="109"/>
  <c r="Y1808" i="109"/>
  <c r="X1808" i="109"/>
  <c r="W1808" i="109"/>
  <c r="V1808" i="109"/>
  <c r="U1808" i="109"/>
  <c r="T1808" i="109"/>
  <c r="S1808" i="109"/>
  <c r="R1808" i="109"/>
  <c r="Q1808" i="109"/>
  <c r="P1808" i="109"/>
  <c r="O1808" i="109"/>
  <c r="N1808" i="109"/>
  <c r="AC1807" i="109"/>
  <c r="Y1807" i="109"/>
  <c r="X1807" i="109"/>
  <c r="W1807" i="109"/>
  <c r="V1807" i="109"/>
  <c r="U1807" i="109"/>
  <c r="T1807" i="109"/>
  <c r="S1807" i="109"/>
  <c r="R1807" i="109"/>
  <c r="Q1807" i="109"/>
  <c r="P1807" i="109"/>
  <c r="O1807" i="109"/>
  <c r="N1807" i="109"/>
  <c r="AC1806" i="109"/>
  <c r="Y1806" i="109"/>
  <c r="X1806" i="109"/>
  <c r="W1806" i="109"/>
  <c r="V1806" i="109"/>
  <c r="U1806" i="109"/>
  <c r="T1806" i="109"/>
  <c r="S1806" i="109"/>
  <c r="R1806" i="109"/>
  <c r="Q1806" i="109"/>
  <c r="P1806" i="109"/>
  <c r="O1806" i="109"/>
  <c r="N1806" i="109"/>
  <c r="AC1805" i="109"/>
  <c r="Y1805" i="109"/>
  <c r="X1805" i="109"/>
  <c r="W1805" i="109"/>
  <c r="V1805" i="109"/>
  <c r="U1805" i="109"/>
  <c r="T1805" i="109"/>
  <c r="S1805" i="109"/>
  <c r="R1805" i="109"/>
  <c r="Q1805" i="109"/>
  <c r="P1805" i="109"/>
  <c r="O1805" i="109"/>
  <c r="N1805" i="109"/>
  <c r="AC1804" i="109"/>
  <c r="Y1804" i="109"/>
  <c r="X1804" i="109"/>
  <c r="W1804" i="109"/>
  <c r="V1804" i="109"/>
  <c r="U1804" i="109"/>
  <c r="T1804" i="109"/>
  <c r="S1804" i="109"/>
  <c r="R1804" i="109"/>
  <c r="Q1804" i="109"/>
  <c r="P1804" i="109"/>
  <c r="O1804" i="109"/>
  <c r="N1804" i="109"/>
  <c r="AC1803" i="109"/>
  <c r="Y1803" i="109"/>
  <c r="X1803" i="109"/>
  <c r="W1803" i="109"/>
  <c r="V1803" i="109"/>
  <c r="U1803" i="109"/>
  <c r="T1803" i="109"/>
  <c r="S1803" i="109"/>
  <c r="R1803" i="109"/>
  <c r="Q1803" i="109"/>
  <c r="P1803" i="109"/>
  <c r="O1803" i="109"/>
  <c r="N1803" i="109"/>
  <c r="AC1802" i="109"/>
  <c r="Y1802" i="109"/>
  <c r="X1802" i="109"/>
  <c r="W1802" i="109"/>
  <c r="V1802" i="109"/>
  <c r="U1802" i="109"/>
  <c r="T1802" i="109"/>
  <c r="S1802" i="109"/>
  <c r="R1802" i="109"/>
  <c r="Q1802" i="109"/>
  <c r="P1802" i="109"/>
  <c r="O1802" i="109"/>
  <c r="N1802" i="109"/>
  <c r="AC1801" i="109"/>
  <c r="Y1801" i="109"/>
  <c r="X1801" i="109"/>
  <c r="W1801" i="109"/>
  <c r="V1801" i="109"/>
  <c r="U1801" i="109"/>
  <c r="T1801" i="109"/>
  <c r="S1801" i="109"/>
  <c r="R1801" i="109"/>
  <c r="Q1801" i="109"/>
  <c r="P1801" i="109"/>
  <c r="O1801" i="109"/>
  <c r="N1801" i="109"/>
  <c r="AC1800" i="109"/>
  <c r="Y1800" i="109"/>
  <c r="X1800" i="109"/>
  <c r="W1800" i="109"/>
  <c r="V1800" i="109"/>
  <c r="U1800" i="109"/>
  <c r="T1800" i="109"/>
  <c r="S1800" i="109"/>
  <c r="R1800" i="109"/>
  <c r="Q1800" i="109"/>
  <c r="P1800" i="109"/>
  <c r="O1800" i="109"/>
  <c r="N1800" i="109"/>
  <c r="AC1799" i="109"/>
  <c r="Y1799" i="109"/>
  <c r="X1799" i="109"/>
  <c r="W1799" i="109"/>
  <c r="V1799" i="109"/>
  <c r="U1799" i="109"/>
  <c r="T1799" i="109"/>
  <c r="S1799" i="109"/>
  <c r="R1799" i="109"/>
  <c r="Q1799" i="109"/>
  <c r="P1799" i="109"/>
  <c r="O1799" i="109"/>
  <c r="N1799" i="109"/>
  <c r="AC1798" i="109"/>
  <c r="Y1798" i="109"/>
  <c r="X1798" i="109"/>
  <c r="W1798" i="109"/>
  <c r="V1798" i="109"/>
  <c r="U1798" i="109"/>
  <c r="T1798" i="109"/>
  <c r="S1798" i="109"/>
  <c r="R1798" i="109"/>
  <c r="Q1798" i="109"/>
  <c r="P1798" i="109"/>
  <c r="O1798" i="109"/>
  <c r="N1798" i="109"/>
  <c r="AC1797" i="109"/>
  <c r="Y1797" i="109"/>
  <c r="X1797" i="109"/>
  <c r="W1797" i="109"/>
  <c r="V1797" i="109"/>
  <c r="U1797" i="109"/>
  <c r="T1797" i="109"/>
  <c r="S1797" i="109"/>
  <c r="R1797" i="109"/>
  <c r="Q1797" i="109"/>
  <c r="P1797" i="109"/>
  <c r="O1797" i="109"/>
  <c r="N1797" i="109"/>
  <c r="AC1796" i="109"/>
  <c r="Y1796" i="109"/>
  <c r="X1796" i="109"/>
  <c r="W1796" i="109"/>
  <c r="V1796" i="109"/>
  <c r="U1796" i="109"/>
  <c r="T1796" i="109"/>
  <c r="S1796" i="109"/>
  <c r="R1796" i="109"/>
  <c r="Q1796" i="109"/>
  <c r="P1796" i="109"/>
  <c r="O1796" i="109"/>
  <c r="N1796" i="109"/>
  <c r="AC1795" i="109"/>
  <c r="Y1795" i="109"/>
  <c r="X1795" i="109"/>
  <c r="W1795" i="109"/>
  <c r="V1795" i="109"/>
  <c r="U1795" i="109"/>
  <c r="T1795" i="109"/>
  <c r="S1795" i="109"/>
  <c r="R1795" i="109"/>
  <c r="Q1795" i="109"/>
  <c r="P1795" i="109"/>
  <c r="O1795" i="109"/>
  <c r="N1795" i="109"/>
  <c r="AC1794" i="109"/>
  <c r="Y1794" i="109"/>
  <c r="X1794" i="109"/>
  <c r="W1794" i="109"/>
  <c r="V1794" i="109"/>
  <c r="U1794" i="109"/>
  <c r="T1794" i="109"/>
  <c r="S1794" i="109"/>
  <c r="R1794" i="109"/>
  <c r="Q1794" i="109"/>
  <c r="P1794" i="109"/>
  <c r="O1794" i="109"/>
  <c r="N1794" i="109"/>
  <c r="AC1793" i="109"/>
  <c r="Y1793" i="109"/>
  <c r="X1793" i="109"/>
  <c r="W1793" i="109"/>
  <c r="V1793" i="109"/>
  <c r="U1793" i="109"/>
  <c r="T1793" i="109"/>
  <c r="S1793" i="109"/>
  <c r="R1793" i="109"/>
  <c r="Q1793" i="109"/>
  <c r="P1793" i="109"/>
  <c r="O1793" i="109"/>
  <c r="N1793" i="109"/>
  <c r="AC1792" i="109"/>
  <c r="Y1792" i="109"/>
  <c r="X1792" i="109"/>
  <c r="W1792" i="109"/>
  <c r="V1792" i="109"/>
  <c r="U1792" i="109"/>
  <c r="T1792" i="109"/>
  <c r="S1792" i="109"/>
  <c r="R1792" i="109"/>
  <c r="Q1792" i="109"/>
  <c r="P1792" i="109"/>
  <c r="O1792" i="109"/>
  <c r="N1792" i="109"/>
  <c r="AC1791" i="109"/>
  <c r="Y1791" i="109"/>
  <c r="X1791" i="109"/>
  <c r="W1791" i="109"/>
  <c r="V1791" i="109"/>
  <c r="U1791" i="109"/>
  <c r="T1791" i="109"/>
  <c r="S1791" i="109"/>
  <c r="R1791" i="109"/>
  <c r="Q1791" i="109"/>
  <c r="P1791" i="109"/>
  <c r="O1791" i="109"/>
  <c r="N1791" i="109"/>
  <c r="AC1790" i="109"/>
  <c r="Y1790" i="109"/>
  <c r="X1790" i="109"/>
  <c r="W1790" i="109"/>
  <c r="V1790" i="109"/>
  <c r="U1790" i="109"/>
  <c r="T1790" i="109"/>
  <c r="S1790" i="109"/>
  <c r="R1790" i="109"/>
  <c r="Q1790" i="109"/>
  <c r="P1790" i="109"/>
  <c r="O1790" i="109"/>
  <c r="N1790" i="109"/>
  <c r="AC1789" i="109"/>
  <c r="Y1789" i="109"/>
  <c r="X1789" i="109"/>
  <c r="W1789" i="109"/>
  <c r="V1789" i="109"/>
  <c r="U1789" i="109"/>
  <c r="T1789" i="109"/>
  <c r="S1789" i="109"/>
  <c r="R1789" i="109"/>
  <c r="Q1789" i="109"/>
  <c r="P1789" i="109"/>
  <c r="O1789" i="109"/>
  <c r="N1789" i="109"/>
  <c r="AC1788" i="109"/>
  <c r="Y1788" i="109"/>
  <c r="X1788" i="109"/>
  <c r="W1788" i="109"/>
  <c r="V1788" i="109"/>
  <c r="U1788" i="109"/>
  <c r="T1788" i="109"/>
  <c r="S1788" i="109"/>
  <c r="R1788" i="109"/>
  <c r="Q1788" i="109"/>
  <c r="P1788" i="109"/>
  <c r="O1788" i="109"/>
  <c r="N1788" i="109"/>
  <c r="AC1787" i="109"/>
  <c r="Y1787" i="109"/>
  <c r="X1787" i="109"/>
  <c r="W1787" i="109"/>
  <c r="V1787" i="109"/>
  <c r="U1787" i="109"/>
  <c r="T1787" i="109"/>
  <c r="S1787" i="109"/>
  <c r="R1787" i="109"/>
  <c r="Q1787" i="109"/>
  <c r="P1787" i="109"/>
  <c r="O1787" i="109"/>
  <c r="N1787" i="109"/>
  <c r="AC1786" i="109"/>
  <c r="Y1786" i="109"/>
  <c r="X1786" i="109"/>
  <c r="W1786" i="109"/>
  <c r="V1786" i="109"/>
  <c r="U1786" i="109"/>
  <c r="T1786" i="109"/>
  <c r="S1786" i="109"/>
  <c r="R1786" i="109"/>
  <c r="Q1786" i="109"/>
  <c r="P1786" i="109"/>
  <c r="O1786" i="109"/>
  <c r="N1786" i="109"/>
  <c r="AC1785" i="109"/>
  <c r="Y1785" i="109"/>
  <c r="X1785" i="109"/>
  <c r="W1785" i="109"/>
  <c r="V1785" i="109"/>
  <c r="U1785" i="109"/>
  <c r="T1785" i="109"/>
  <c r="S1785" i="109"/>
  <c r="R1785" i="109"/>
  <c r="Q1785" i="109"/>
  <c r="P1785" i="109"/>
  <c r="O1785" i="109"/>
  <c r="N1785" i="109"/>
  <c r="AC1784" i="109"/>
  <c r="Y1784" i="109"/>
  <c r="X1784" i="109"/>
  <c r="W1784" i="109"/>
  <c r="V1784" i="109"/>
  <c r="U1784" i="109"/>
  <c r="T1784" i="109"/>
  <c r="S1784" i="109"/>
  <c r="R1784" i="109"/>
  <c r="Q1784" i="109"/>
  <c r="P1784" i="109"/>
  <c r="O1784" i="109"/>
  <c r="N1784" i="109"/>
  <c r="AC1783" i="109"/>
  <c r="Y1783" i="109"/>
  <c r="X1783" i="109"/>
  <c r="W1783" i="109"/>
  <c r="V1783" i="109"/>
  <c r="U1783" i="109"/>
  <c r="T1783" i="109"/>
  <c r="S1783" i="109"/>
  <c r="R1783" i="109"/>
  <c r="Q1783" i="109"/>
  <c r="P1783" i="109"/>
  <c r="O1783" i="109"/>
  <c r="N1783" i="109"/>
  <c r="AC1782" i="109"/>
  <c r="Y1782" i="109"/>
  <c r="X1782" i="109"/>
  <c r="W1782" i="109"/>
  <c r="V1782" i="109"/>
  <c r="U1782" i="109"/>
  <c r="T1782" i="109"/>
  <c r="S1782" i="109"/>
  <c r="R1782" i="109"/>
  <c r="Q1782" i="109"/>
  <c r="P1782" i="109"/>
  <c r="O1782" i="109"/>
  <c r="N1782" i="109"/>
  <c r="AC1781" i="109"/>
  <c r="Y1781" i="109"/>
  <c r="X1781" i="109"/>
  <c r="W1781" i="109"/>
  <c r="V1781" i="109"/>
  <c r="U1781" i="109"/>
  <c r="T1781" i="109"/>
  <c r="S1781" i="109"/>
  <c r="R1781" i="109"/>
  <c r="Q1781" i="109"/>
  <c r="P1781" i="109"/>
  <c r="O1781" i="109"/>
  <c r="N1781" i="109"/>
  <c r="AC1780" i="109"/>
  <c r="Y1780" i="109"/>
  <c r="X1780" i="109"/>
  <c r="W1780" i="109"/>
  <c r="V1780" i="109"/>
  <c r="U1780" i="109"/>
  <c r="T1780" i="109"/>
  <c r="S1780" i="109"/>
  <c r="R1780" i="109"/>
  <c r="Q1780" i="109"/>
  <c r="P1780" i="109"/>
  <c r="O1780" i="109"/>
  <c r="N1780" i="109"/>
  <c r="AC1779" i="109"/>
  <c r="Y1779" i="109"/>
  <c r="X1779" i="109"/>
  <c r="W1779" i="109"/>
  <c r="V1779" i="109"/>
  <c r="U1779" i="109"/>
  <c r="T1779" i="109"/>
  <c r="S1779" i="109"/>
  <c r="R1779" i="109"/>
  <c r="Q1779" i="109"/>
  <c r="P1779" i="109"/>
  <c r="O1779" i="109"/>
  <c r="N1779" i="109"/>
  <c r="AC1778" i="109"/>
  <c r="Y1778" i="109"/>
  <c r="X1778" i="109"/>
  <c r="W1778" i="109"/>
  <c r="V1778" i="109"/>
  <c r="U1778" i="109"/>
  <c r="T1778" i="109"/>
  <c r="S1778" i="109"/>
  <c r="R1778" i="109"/>
  <c r="Q1778" i="109"/>
  <c r="P1778" i="109"/>
  <c r="O1778" i="109"/>
  <c r="N1778" i="109"/>
  <c r="AC1777" i="109"/>
  <c r="Y1777" i="109"/>
  <c r="X1777" i="109"/>
  <c r="W1777" i="109"/>
  <c r="V1777" i="109"/>
  <c r="U1777" i="109"/>
  <c r="T1777" i="109"/>
  <c r="S1777" i="109"/>
  <c r="R1777" i="109"/>
  <c r="Q1777" i="109"/>
  <c r="P1777" i="109"/>
  <c r="O1777" i="109"/>
  <c r="N1777" i="109"/>
  <c r="AC1776" i="109"/>
  <c r="Y1776" i="109"/>
  <c r="X1776" i="109"/>
  <c r="W1776" i="109"/>
  <c r="V1776" i="109"/>
  <c r="U1776" i="109"/>
  <c r="T1776" i="109"/>
  <c r="S1776" i="109"/>
  <c r="R1776" i="109"/>
  <c r="Q1776" i="109"/>
  <c r="P1776" i="109"/>
  <c r="O1776" i="109"/>
  <c r="N1776" i="109"/>
  <c r="AC1775" i="109"/>
  <c r="Y1775" i="109"/>
  <c r="X1775" i="109"/>
  <c r="W1775" i="109"/>
  <c r="V1775" i="109"/>
  <c r="U1775" i="109"/>
  <c r="T1775" i="109"/>
  <c r="S1775" i="109"/>
  <c r="R1775" i="109"/>
  <c r="Q1775" i="109"/>
  <c r="P1775" i="109"/>
  <c r="O1775" i="109"/>
  <c r="N1775" i="109"/>
  <c r="AC1774" i="109"/>
  <c r="Y1774" i="109"/>
  <c r="X1774" i="109"/>
  <c r="W1774" i="109"/>
  <c r="V1774" i="109"/>
  <c r="U1774" i="109"/>
  <c r="T1774" i="109"/>
  <c r="S1774" i="109"/>
  <c r="R1774" i="109"/>
  <c r="Q1774" i="109"/>
  <c r="P1774" i="109"/>
  <c r="O1774" i="109"/>
  <c r="N1774" i="109"/>
  <c r="AC1773" i="109"/>
  <c r="Y1773" i="109"/>
  <c r="X1773" i="109"/>
  <c r="W1773" i="109"/>
  <c r="V1773" i="109"/>
  <c r="U1773" i="109"/>
  <c r="T1773" i="109"/>
  <c r="S1773" i="109"/>
  <c r="R1773" i="109"/>
  <c r="Q1773" i="109"/>
  <c r="P1773" i="109"/>
  <c r="O1773" i="109"/>
  <c r="N1773" i="109"/>
  <c r="AC1772" i="109"/>
  <c r="Y1772" i="109"/>
  <c r="X1772" i="109"/>
  <c r="W1772" i="109"/>
  <c r="V1772" i="109"/>
  <c r="U1772" i="109"/>
  <c r="T1772" i="109"/>
  <c r="S1772" i="109"/>
  <c r="R1772" i="109"/>
  <c r="Q1772" i="109"/>
  <c r="P1772" i="109"/>
  <c r="O1772" i="109"/>
  <c r="N1772" i="109"/>
  <c r="AC1771" i="109"/>
  <c r="Y1771" i="109"/>
  <c r="X1771" i="109"/>
  <c r="W1771" i="109"/>
  <c r="V1771" i="109"/>
  <c r="U1771" i="109"/>
  <c r="T1771" i="109"/>
  <c r="S1771" i="109"/>
  <c r="R1771" i="109"/>
  <c r="Q1771" i="109"/>
  <c r="P1771" i="109"/>
  <c r="O1771" i="109"/>
  <c r="N1771" i="109"/>
  <c r="AC1770" i="109"/>
  <c r="Y1770" i="109"/>
  <c r="X1770" i="109"/>
  <c r="W1770" i="109"/>
  <c r="V1770" i="109"/>
  <c r="U1770" i="109"/>
  <c r="T1770" i="109"/>
  <c r="S1770" i="109"/>
  <c r="R1770" i="109"/>
  <c r="Q1770" i="109"/>
  <c r="P1770" i="109"/>
  <c r="O1770" i="109"/>
  <c r="N1770" i="109"/>
  <c r="AC1769" i="109"/>
  <c r="Y1769" i="109"/>
  <c r="X1769" i="109"/>
  <c r="W1769" i="109"/>
  <c r="V1769" i="109"/>
  <c r="U1769" i="109"/>
  <c r="T1769" i="109"/>
  <c r="S1769" i="109"/>
  <c r="R1769" i="109"/>
  <c r="Q1769" i="109"/>
  <c r="P1769" i="109"/>
  <c r="O1769" i="109"/>
  <c r="N1769" i="109"/>
  <c r="AC1768" i="109"/>
  <c r="Y1768" i="109"/>
  <c r="X1768" i="109"/>
  <c r="W1768" i="109"/>
  <c r="V1768" i="109"/>
  <c r="U1768" i="109"/>
  <c r="T1768" i="109"/>
  <c r="S1768" i="109"/>
  <c r="R1768" i="109"/>
  <c r="Q1768" i="109"/>
  <c r="P1768" i="109"/>
  <c r="O1768" i="109"/>
  <c r="N1768" i="109"/>
  <c r="AC1767" i="109"/>
  <c r="Y1767" i="109"/>
  <c r="X1767" i="109"/>
  <c r="W1767" i="109"/>
  <c r="V1767" i="109"/>
  <c r="U1767" i="109"/>
  <c r="T1767" i="109"/>
  <c r="S1767" i="109"/>
  <c r="R1767" i="109"/>
  <c r="Q1767" i="109"/>
  <c r="P1767" i="109"/>
  <c r="O1767" i="109"/>
  <c r="N1767" i="109"/>
  <c r="AC1766" i="109"/>
  <c r="Y1766" i="109"/>
  <c r="X1766" i="109"/>
  <c r="W1766" i="109"/>
  <c r="V1766" i="109"/>
  <c r="U1766" i="109"/>
  <c r="T1766" i="109"/>
  <c r="S1766" i="109"/>
  <c r="R1766" i="109"/>
  <c r="Q1766" i="109"/>
  <c r="P1766" i="109"/>
  <c r="O1766" i="109"/>
  <c r="N1766" i="109"/>
  <c r="AC1765" i="109"/>
  <c r="Y1765" i="109"/>
  <c r="X1765" i="109"/>
  <c r="W1765" i="109"/>
  <c r="V1765" i="109"/>
  <c r="U1765" i="109"/>
  <c r="T1765" i="109"/>
  <c r="S1765" i="109"/>
  <c r="R1765" i="109"/>
  <c r="Q1765" i="109"/>
  <c r="P1765" i="109"/>
  <c r="O1765" i="109"/>
  <c r="N1765" i="109"/>
  <c r="AC1764" i="109"/>
  <c r="Y1764" i="109"/>
  <c r="X1764" i="109"/>
  <c r="W1764" i="109"/>
  <c r="V1764" i="109"/>
  <c r="U1764" i="109"/>
  <c r="T1764" i="109"/>
  <c r="S1764" i="109"/>
  <c r="R1764" i="109"/>
  <c r="Q1764" i="109"/>
  <c r="P1764" i="109"/>
  <c r="O1764" i="109"/>
  <c r="N1764" i="109"/>
  <c r="AC1763" i="109"/>
  <c r="Y1763" i="109"/>
  <c r="X1763" i="109"/>
  <c r="W1763" i="109"/>
  <c r="V1763" i="109"/>
  <c r="U1763" i="109"/>
  <c r="T1763" i="109"/>
  <c r="S1763" i="109"/>
  <c r="R1763" i="109"/>
  <c r="Q1763" i="109"/>
  <c r="P1763" i="109"/>
  <c r="O1763" i="109"/>
  <c r="N1763" i="109"/>
  <c r="AC1762" i="109"/>
  <c r="Y1762" i="109"/>
  <c r="X1762" i="109"/>
  <c r="W1762" i="109"/>
  <c r="V1762" i="109"/>
  <c r="U1762" i="109"/>
  <c r="T1762" i="109"/>
  <c r="S1762" i="109"/>
  <c r="R1762" i="109"/>
  <c r="Q1762" i="109"/>
  <c r="P1762" i="109"/>
  <c r="O1762" i="109"/>
  <c r="N1762" i="109"/>
  <c r="AC1761" i="109"/>
  <c r="Y1761" i="109"/>
  <c r="X1761" i="109"/>
  <c r="W1761" i="109"/>
  <c r="V1761" i="109"/>
  <c r="U1761" i="109"/>
  <c r="T1761" i="109"/>
  <c r="S1761" i="109"/>
  <c r="R1761" i="109"/>
  <c r="Q1761" i="109"/>
  <c r="P1761" i="109"/>
  <c r="O1761" i="109"/>
  <c r="N1761" i="109"/>
  <c r="AC1760" i="109"/>
  <c r="Y1760" i="109"/>
  <c r="X1760" i="109"/>
  <c r="W1760" i="109"/>
  <c r="V1760" i="109"/>
  <c r="U1760" i="109"/>
  <c r="T1760" i="109"/>
  <c r="S1760" i="109"/>
  <c r="R1760" i="109"/>
  <c r="Q1760" i="109"/>
  <c r="P1760" i="109"/>
  <c r="O1760" i="109"/>
  <c r="N1760" i="109"/>
  <c r="AC1759" i="109"/>
  <c r="Y1759" i="109"/>
  <c r="X1759" i="109"/>
  <c r="W1759" i="109"/>
  <c r="V1759" i="109"/>
  <c r="U1759" i="109"/>
  <c r="T1759" i="109"/>
  <c r="S1759" i="109"/>
  <c r="R1759" i="109"/>
  <c r="Q1759" i="109"/>
  <c r="P1759" i="109"/>
  <c r="O1759" i="109"/>
  <c r="N1759" i="109"/>
  <c r="AC1758" i="109"/>
  <c r="Y1758" i="109"/>
  <c r="X1758" i="109"/>
  <c r="W1758" i="109"/>
  <c r="V1758" i="109"/>
  <c r="U1758" i="109"/>
  <c r="T1758" i="109"/>
  <c r="S1758" i="109"/>
  <c r="R1758" i="109"/>
  <c r="Q1758" i="109"/>
  <c r="P1758" i="109"/>
  <c r="O1758" i="109"/>
  <c r="N1758" i="109"/>
  <c r="AC1757" i="109"/>
  <c r="Y1757" i="109"/>
  <c r="X1757" i="109"/>
  <c r="W1757" i="109"/>
  <c r="V1757" i="109"/>
  <c r="U1757" i="109"/>
  <c r="T1757" i="109"/>
  <c r="S1757" i="109"/>
  <c r="R1757" i="109"/>
  <c r="Q1757" i="109"/>
  <c r="P1757" i="109"/>
  <c r="O1757" i="109"/>
  <c r="N1757" i="109"/>
  <c r="AC1756" i="109"/>
  <c r="Y1756" i="109"/>
  <c r="X1756" i="109"/>
  <c r="W1756" i="109"/>
  <c r="V1756" i="109"/>
  <c r="U1756" i="109"/>
  <c r="T1756" i="109"/>
  <c r="S1756" i="109"/>
  <c r="R1756" i="109"/>
  <c r="Q1756" i="109"/>
  <c r="P1756" i="109"/>
  <c r="O1756" i="109"/>
  <c r="N1756" i="109"/>
  <c r="AC1755" i="109"/>
  <c r="Y1755" i="109"/>
  <c r="X1755" i="109"/>
  <c r="W1755" i="109"/>
  <c r="V1755" i="109"/>
  <c r="U1755" i="109"/>
  <c r="T1755" i="109"/>
  <c r="S1755" i="109"/>
  <c r="R1755" i="109"/>
  <c r="Q1755" i="109"/>
  <c r="P1755" i="109"/>
  <c r="O1755" i="109"/>
  <c r="N1755" i="109"/>
  <c r="AC1754" i="109"/>
  <c r="Y1754" i="109"/>
  <c r="X1754" i="109"/>
  <c r="W1754" i="109"/>
  <c r="V1754" i="109"/>
  <c r="U1754" i="109"/>
  <c r="T1754" i="109"/>
  <c r="S1754" i="109"/>
  <c r="R1754" i="109"/>
  <c r="Q1754" i="109"/>
  <c r="P1754" i="109"/>
  <c r="O1754" i="109"/>
  <c r="N1754" i="109"/>
  <c r="AC1753" i="109"/>
  <c r="Z1753" i="109"/>
  <c r="AC1752" i="109"/>
  <c r="Z1752" i="109"/>
  <c r="AC1751" i="109"/>
  <c r="Z1751" i="109"/>
  <c r="AC1750" i="109"/>
  <c r="Z1750" i="109"/>
  <c r="AC1749" i="109"/>
  <c r="Z1749" i="109"/>
  <c r="AC1748" i="109"/>
  <c r="Z1748" i="109"/>
  <c r="AC1747" i="109"/>
  <c r="Z1747" i="109"/>
  <c r="AC1746" i="109"/>
  <c r="Z1746" i="109"/>
  <c r="AC1745" i="109"/>
  <c r="Z1745" i="109"/>
  <c r="AC1744" i="109"/>
  <c r="Z1744" i="109"/>
  <c r="AC1743" i="109"/>
  <c r="Z1743" i="109"/>
  <c r="AC1742" i="109"/>
  <c r="Z1742" i="109"/>
  <c r="AC1741" i="109"/>
  <c r="Z1741" i="109"/>
  <c r="AC1740" i="109"/>
  <c r="Z1740" i="109"/>
  <c r="AC1739" i="109"/>
  <c r="Z1739" i="109"/>
  <c r="AC1738" i="109"/>
  <c r="Z1738" i="109"/>
  <c r="AC1737" i="109"/>
  <c r="Z1737" i="109"/>
  <c r="AC1736" i="109"/>
  <c r="Z1736" i="109"/>
  <c r="AC1735" i="109"/>
  <c r="Z1735" i="109"/>
  <c r="AC1734" i="109"/>
  <c r="Z1734" i="109"/>
  <c r="AC1733" i="109"/>
  <c r="Z1733" i="109"/>
  <c r="AC1732" i="109"/>
  <c r="Z1732" i="109"/>
  <c r="AC1731" i="109"/>
  <c r="Z1731" i="109"/>
  <c r="AC1730" i="109"/>
  <c r="Z1730" i="109"/>
  <c r="AC1729" i="109"/>
  <c r="Z1729" i="109"/>
  <c r="AC1728" i="109"/>
  <c r="Z1728" i="109"/>
  <c r="AC1727" i="109"/>
  <c r="Z1727" i="109"/>
  <c r="AC1726" i="109"/>
  <c r="Z1726" i="109"/>
  <c r="AC1725" i="109"/>
  <c r="Z1725" i="109"/>
  <c r="AC1724" i="109"/>
  <c r="Z1724" i="109"/>
  <c r="AC1723" i="109"/>
  <c r="Z1723" i="109"/>
  <c r="AC1722" i="109"/>
  <c r="Z1722" i="109"/>
  <c r="AC1721" i="109"/>
  <c r="Z1721" i="109"/>
  <c r="AC1720" i="109"/>
  <c r="Z1720" i="109"/>
  <c r="AC1719" i="109"/>
  <c r="Z1719" i="109"/>
  <c r="AC1718" i="109"/>
  <c r="Z1718" i="109"/>
  <c r="AC1717" i="109"/>
  <c r="Z1717" i="109"/>
  <c r="AC1716" i="109"/>
  <c r="Z1716" i="109"/>
  <c r="AC1715" i="109"/>
  <c r="Z1715" i="109"/>
  <c r="AC1714" i="109"/>
  <c r="Z1714" i="109"/>
  <c r="AC1713" i="109"/>
  <c r="Z1713" i="109"/>
  <c r="AC1712" i="109"/>
  <c r="Z1712" i="109"/>
  <c r="AC1711" i="109"/>
  <c r="Z1711" i="109"/>
  <c r="AC1710" i="109"/>
  <c r="Z1710" i="109"/>
  <c r="AC1709" i="109"/>
  <c r="Z1709" i="109"/>
  <c r="AC1708" i="109"/>
  <c r="Z1708" i="109"/>
  <c r="AC1707" i="109"/>
  <c r="Z1707" i="109"/>
  <c r="AC1706" i="109"/>
  <c r="Z1706" i="109"/>
  <c r="AC1705" i="109"/>
  <c r="Z1705" i="109"/>
  <c r="AC1704" i="109"/>
  <c r="Z1704" i="109"/>
  <c r="AC1703" i="109"/>
  <c r="Z1703" i="109"/>
  <c r="AC1702" i="109"/>
  <c r="Z1702" i="109"/>
  <c r="AC1701" i="109"/>
  <c r="Z1701" i="109"/>
  <c r="AC1700" i="109"/>
  <c r="Z1700" i="109"/>
  <c r="AC1699" i="109"/>
  <c r="Z1699" i="109"/>
  <c r="AC1698" i="109"/>
  <c r="Z1698" i="109"/>
  <c r="AC1697" i="109"/>
  <c r="Z1697" i="109"/>
  <c r="AC1696" i="109"/>
  <c r="Z1696" i="109"/>
  <c r="AC1695" i="109"/>
  <c r="Z1695" i="109"/>
  <c r="AC1694" i="109"/>
  <c r="Z1694" i="109"/>
  <c r="AC1693" i="109"/>
  <c r="Z1693" i="109"/>
  <c r="AC1692" i="109"/>
  <c r="Z1692" i="109"/>
  <c r="AC1691" i="109"/>
  <c r="Z1691" i="109"/>
  <c r="AC1690" i="109"/>
  <c r="Z1690" i="109"/>
  <c r="AC1689" i="109"/>
  <c r="Z1689" i="109"/>
  <c r="AC1688" i="109"/>
  <c r="Z1688" i="109"/>
  <c r="AC1687" i="109"/>
  <c r="Z1687" i="109"/>
  <c r="AC1686" i="109"/>
  <c r="Z1686" i="109"/>
  <c r="AC1685" i="109"/>
  <c r="Z1685" i="109"/>
  <c r="AC1684" i="109"/>
  <c r="Z1684" i="109"/>
  <c r="AC1683" i="109"/>
  <c r="Z1683" i="109"/>
  <c r="AC1682" i="109"/>
  <c r="Z1682" i="109"/>
  <c r="AC1681" i="109"/>
  <c r="Z1681" i="109"/>
  <c r="AC1680" i="109"/>
  <c r="Z1680" i="109"/>
  <c r="AC1679" i="109"/>
  <c r="Z1679" i="109"/>
  <c r="AC1678" i="109"/>
  <c r="Z1678" i="109"/>
  <c r="AC1677" i="109"/>
  <c r="Z1677" i="109"/>
  <c r="AC1676" i="109"/>
  <c r="Z1676" i="109"/>
  <c r="AC1675" i="109"/>
  <c r="Z1675" i="109"/>
  <c r="AC1674" i="109"/>
  <c r="Z1674" i="109"/>
  <c r="AC1673" i="109"/>
  <c r="Z1673" i="109"/>
  <c r="AC1672" i="109"/>
  <c r="Z1672" i="109"/>
  <c r="AC1671" i="109"/>
  <c r="Z1671" i="109"/>
  <c r="AC1670" i="109"/>
  <c r="Z1670" i="109"/>
  <c r="AC1669" i="109"/>
  <c r="Z1669" i="109"/>
  <c r="AC1668" i="109"/>
  <c r="Z1668" i="109"/>
  <c r="AC1667" i="109"/>
  <c r="Z1667" i="109"/>
  <c r="AC1666" i="109"/>
  <c r="Z1666" i="109"/>
  <c r="AC1665" i="109"/>
  <c r="Z1665" i="109"/>
  <c r="AC1664" i="109"/>
  <c r="Z1664" i="109"/>
  <c r="AC1663" i="109"/>
  <c r="Z1663" i="109"/>
  <c r="AC1662" i="109"/>
  <c r="Z1662" i="109"/>
  <c r="AC1661" i="109"/>
  <c r="Z1661" i="109"/>
  <c r="AC1660" i="109"/>
  <c r="Z1660" i="109"/>
  <c r="AC1659" i="109"/>
  <c r="Z1659" i="109"/>
  <c r="AC1658" i="109"/>
  <c r="Z1658" i="109"/>
  <c r="AC1657" i="109"/>
  <c r="Z1657" i="109"/>
  <c r="AC1656" i="109"/>
  <c r="Z1656" i="109"/>
  <c r="AC1655" i="109"/>
  <c r="Z1655" i="109"/>
  <c r="AC1654" i="109"/>
  <c r="Z1654" i="109"/>
  <c r="AC1653" i="109"/>
  <c r="Z1653" i="109"/>
  <c r="AC1652" i="109"/>
  <c r="Z1652" i="109"/>
  <c r="AC1651" i="109"/>
  <c r="Z1651" i="109"/>
  <c r="AC1650" i="109"/>
  <c r="Z1650" i="109"/>
  <c r="AC1649" i="109"/>
  <c r="Z1649" i="109"/>
  <c r="AC1648" i="109"/>
  <c r="Z1648" i="109"/>
  <c r="AC1647" i="109"/>
  <c r="Z1647" i="109"/>
  <c r="AC1646" i="109"/>
  <c r="Z1646" i="109"/>
  <c r="AC1645" i="109"/>
  <c r="Z1645" i="109"/>
  <c r="AC1644" i="109"/>
  <c r="Z1644" i="109"/>
  <c r="AC1643" i="109"/>
  <c r="Z1643" i="109"/>
  <c r="AC1642" i="109"/>
  <c r="Z1642" i="109"/>
  <c r="AC1641" i="109"/>
  <c r="Z1641" i="109"/>
  <c r="AC1640" i="109"/>
  <c r="Z1640" i="109"/>
  <c r="AC1639" i="109"/>
  <c r="Z1639" i="109"/>
  <c r="AC1638" i="109"/>
  <c r="Z1638" i="109"/>
  <c r="AC1637" i="109"/>
  <c r="Z1637" i="109"/>
  <c r="AC1636" i="109"/>
  <c r="Z1636" i="109"/>
  <c r="AC1635" i="109"/>
  <c r="Z1635" i="109"/>
  <c r="AC1634" i="109"/>
  <c r="Z1634" i="109"/>
  <c r="AC1633" i="109"/>
  <c r="Z1633" i="109"/>
  <c r="AC1632" i="109"/>
  <c r="Z1632" i="109"/>
  <c r="AC1631" i="109"/>
  <c r="Z1631" i="109"/>
  <c r="AC1630" i="109"/>
  <c r="Z1630" i="109"/>
  <c r="AC1629" i="109"/>
  <c r="Z1629" i="109"/>
  <c r="AC1628" i="109"/>
  <c r="Z1628" i="109"/>
  <c r="AC1627" i="109"/>
  <c r="Z1627" i="109"/>
  <c r="AC1626" i="109"/>
  <c r="Z1626" i="109"/>
  <c r="AC1625" i="109"/>
  <c r="Z1625" i="109"/>
  <c r="AC1624" i="109"/>
  <c r="Z1624" i="109"/>
  <c r="AC1623" i="109"/>
  <c r="Z1623" i="109"/>
  <c r="AC1622" i="109"/>
  <c r="Z1622" i="109"/>
  <c r="AC1621" i="109"/>
  <c r="Z1621" i="109"/>
  <c r="AC1620" i="109"/>
  <c r="Z1620" i="109"/>
  <c r="AC1619" i="109"/>
  <c r="Z1619" i="109"/>
  <c r="AC1618" i="109"/>
  <c r="Z1618" i="109"/>
  <c r="AC1617" i="109"/>
  <c r="Z1617" i="109"/>
  <c r="AC1616" i="109"/>
  <c r="Z1616" i="109"/>
  <c r="AC1615" i="109"/>
  <c r="Z1615" i="109"/>
  <c r="AC1614" i="109"/>
  <c r="Z1614" i="109"/>
  <c r="AC1613" i="109"/>
  <c r="Z1613" i="109"/>
  <c r="AC1612" i="109"/>
  <c r="Z1612" i="109"/>
  <c r="AC1611" i="109"/>
  <c r="Z1611" i="109"/>
  <c r="AC1610" i="109"/>
  <c r="Z1610" i="109"/>
  <c r="AC1609" i="109"/>
  <c r="Z1609" i="109"/>
  <c r="AC1608" i="109"/>
  <c r="Z1608" i="109"/>
  <c r="AC1607" i="109"/>
  <c r="Z1607" i="109"/>
  <c r="AC1606" i="109"/>
  <c r="Z1606" i="109"/>
  <c r="AC1605" i="109"/>
  <c r="Z1605" i="109"/>
  <c r="AC1604" i="109"/>
  <c r="Z1604" i="109"/>
  <c r="AC1603" i="109"/>
  <c r="Z1603" i="109"/>
  <c r="AC1602" i="109"/>
  <c r="Z1602" i="109"/>
  <c r="AC1601" i="109"/>
  <c r="Z1601" i="109"/>
  <c r="AC1600" i="109"/>
  <c r="Z1600" i="109"/>
  <c r="AC1599" i="109"/>
  <c r="Z1599" i="109"/>
  <c r="AC1598" i="109"/>
  <c r="Z1598" i="109"/>
  <c r="AC1597" i="109"/>
  <c r="Z1597" i="109"/>
  <c r="AC1596" i="109"/>
  <c r="Z1596" i="109"/>
  <c r="AC1595" i="109"/>
  <c r="Z1595" i="109"/>
  <c r="AC1594" i="109"/>
  <c r="Z1594" i="109"/>
  <c r="AC1593" i="109"/>
  <c r="Z1593" i="109"/>
  <c r="AC1592" i="109"/>
  <c r="Z1592" i="109"/>
  <c r="AC1591" i="109"/>
  <c r="Z1591" i="109"/>
  <c r="AC1590" i="109"/>
  <c r="Z1590" i="109"/>
  <c r="AC1589" i="109"/>
  <c r="Z1589" i="109"/>
  <c r="AC1588" i="109"/>
  <c r="Z1588" i="109"/>
  <c r="AC1587" i="109"/>
  <c r="Z1587" i="109"/>
  <c r="AC1586" i="109"/>
  <c r="Z1586" i="109"/>
  <c r="AC1585" i="109"/>
  <c r="Z1585" i="109"/>
  <c r="AC1584" i="109"/>
  <c r="Z1584" i="109"/>
  <c r="AC1583" i="109"/>
  <c r="Z1583" i="109"/>
  <c r="AC1582" i="109"/>
  <c r="Z1582" i="109"/>
  <c r="AC1581" i="109"/>
  <c r="Z1581" i="109"/>
  <c r="AC1580" i="109"/>
  <c r="Z1580" i="109"/>
  <c r="AC1579" i="109"/>
  <c r="Z1579" i="109"/>
  <c r="AC1578" i="109"/>
  <c r="Z1578" i="109"/>
  <c r="AC1577" i="109"/>
  <c r="Z1577" i="109"/>
  <c r="AC1576" i="109"/>
  <c r="Z1576" i="109"/>
  <c r="AC1575" i="109"/>
  <c r="Z1575" i="109"/>
  <c r="AC1574" i="109"/>
  <c r="Z1574" i="109"/>
  <c r="AC1573" i="109"/>
  <c r="Z1573" i="109"/>
  <c r="AC1572" i="109"/>
  <c r="Z1572" i="109"/>
  <c r="AC1571" i="109"/>
  <c r="Z1571" i="109"/>
  <c r="AC1570" i="109"/>
  <c r="Z1570" i="109"/>
  <c r="AC1569" i="109"/>
  <c r="Z1569" i="109"/>
  <c r="AC1568" i="109"/>
  <c r="Z1568" i="109"/>
  <c r="AC1567" i="109"/>
  <c r="Z1567" i="109"/>
  <c r="AC1566" i="109"/>
  <c r="Z1566" i="109"/>
  <c r="AC1565" i="109"/>
  <c r="Z1565" i="109"/>
  <c r="AC1564" i="109"/>
  <c r="Z1564" i="109"/>
  <c r="AC1563" i="109"/>
  <c r="Z1563" i="109"/>
  <c r="AC1562" i="109"/>
  <c r="Z1562" i="109"/>
  <c r="AC1561" i="109"/>
  <c r="Z1561" i="109"/>
  <c r="AC1560" i="109"/>
  <c r="Z1560" i="109"/>
  <c r="AC1559" i="109"/>
  <c r="Z1559" i="109"/>
  <c r="AC1558" i="109"/>
  <c r="Z1558" i="109"/>
  <c r="AC1557" i="109"/>
  <c r="Z1557" i="109"/>
  <c r="AC1556" i="109"/>
  <c r="Z1556" i="109"/>
  <c r="AC1555" i="109"/>
  <c r="Z1555" i="109"/>
  <c r="AC1554" i="109"/>
  <c r="Z1554" i="109"/>
  <c r="AC1553" i="109"/>
  <c r="Z1553" i="109"/>
  <c r="AC1552" i="109"/>
  <c r="Z1552" i="109"/>
  <c r="AC1551" i="109"/>
  <c r="Z1551" i="109"/>
  <c r="AC1550" i="109"/>
  <c r="Z1550" i="109"/>
  <c r="AC1549" i="109"/>
  <c r="Z1549" i="109"/>
  <c r="AC1548" i="109"/>
  <c r="Z1548" i="109"/>
  <c r="AC1547" i="109"/>
  <c r="Z1547" i="109"/>
  <c r="AC1546" i="109"/>
  <c r="Z1546" i="109"/>
  <c r="AC1545" i="109"/>
  <c r="Z1545" i="109"/>
  <c r="AC1544" i="109"/>
  <c r="Z1544" i="109"/>
  <c r="AC1543" i="109"/>
  <c r="Z1543" i="109"/>
  <c r="AC1542" i="109"/>
  <c r="Z1542" i="109"/>
  <c r="AC1541" i="109"/>
  <c r="Z1541" i="109"/>
  <c r="AC1540" i="109"/>
  <c r="Z1540" i="109"/>
  <c r="AC1539" i="109"/>
  <c r="Z1539" i="109"/>
  <c r="AC1538" i="109"/>
  <c r="Z1538" i="109"/>
  <c r="AC1537" i="109"/>
  <c r="Z1537" i="109"/>
  <c r="AC1536" i="109"/>
  <c r="Z1536" i="109"/>
  <c r="AC1535" i="109"/>
  <c r="Z1535" i="109"/>
  <c r="AC1534" i="109"/>
  <c r="Z1534" i="109"/>
  <c r="AC1533" i="109"/>
  <c r="Z1533" i="109"/>
  <c r="AC1532" i="109"/>
  <c r="Z1532" i="109"/>
  <c r="AC1531" i="109"/>
  <c r="Z1531" i="109"/>
  <c r="AC1530" i="109"/>
  <c r="Z1530" i="109"/>
  <c r="AC1529" i="109"/>
  <c r="Z1529" i="109"/>
  <c r="AC1528" i="109"/>
  <c r="Z1528" i="109"/>
  <c r="AC1527" i="109"/>
  <c r="Z1527" i="109"/>
  <c r="AC1526" i="109"/>
  <c r="Z1526" i="109"/>
  <c r="AC1525" i="109"/>
  <c r="Z1525" i="109"/>
  <c r="AC1524" i="109"/>
  <c r="Z1524" i="109"/>
  <c r="AC1523" i="109"/>
  <c r="Z1523" i="109"/>
  <c r="AC1522" i="109"/>
  <c r="Z1522" i="109"/>
  <c r="AC1521" i="109"/>
  <c r="Z1521" i="109"/>
  <c r="AC1520" i="109"/>
  <c r="Z1520" i="109"/>
  <c r="AC1519" i="109"/>
  <c r="Z1519" i="109"/>
  <c r="AC1518" i="109"/>
  <c r="Z1518" i="109"/>
  <c r="AC1517" i="109"/>
  <c r="Z1517" i="109"/>
  <c r="AC1516" i="109"/>
  <c r="Z1516" i="109"/>
  <c r="AC1515" i="109"/>
  <c r="Z1515" i="109"/>
  <c r="AC1514" i="109"/>
  <c r="Z1514" i="109"/>
  <c r="AC1513" i="109"/>
  <c r="Z1513" i="109"/>
  <c r="AC1512" i="109"/>
  <c r="Z1512" i="109"/>
  <c r="AC1511" i="109"/>
  <c r="Z1511" i="109"/>
  <c r="AC1510" i="109"/>
  <c r="Z1510" i="109"/>
  <c r="AC1509" i="109"/>
  <c r="Z1509" i="109"/>
  <c r="AC1508" i="109"/>
  <c r="Z1508" i="109"/>
  <c r="AC1507" i="109"/>
  <c r="Z1507" i="109"/>
  <c r="AC1506" i="109"/>
  <c r="Z1506" i="109"/>
  <c r="AC1505" i="109"/>
  <c r="Z1505" i="109"/>
  <c r="AC1504" i="109"/>
  <c r="Z1504" i="109"/>
  <c r="AC1503" i="109"/>
  <c r="Z1503" i="109"/>
  <c r="AC1502" i="109"/>
  <c r="Z1502" i="109"/>
  <c r="AC1501" i="109"/>
  <c r="Z1501" i="109"/>
  <c r="AC1500" i="109"/>
  <c r="Z1500" i="109"/>
  <c r="AC1499" i="109"/>
  <c r="Z1499" i="109"/>
  <c r="AC1498" i="109"/>
  <c r="Z1498" i="109"/>
  <c r="AC1497" i="109"/>
  <c r="Z1497" i="109"/>
  <c r="AC1496" i="109"/>
  <c r="Z1496" i="109"/>
  <c r="AC1495" i="109"/>
  <c r="Z1495" i="109"/>
  <c r="AC1494" i="109"/>
  <c r="Z1494" i="109"/>
  <c r="AC1493" i="109"/>
  <c r="Z1493" i="109"/>
  <c r="AC1492" i="109"/>
  <c r="Z1492" i="109"/>
  <c r="AC1491" i="109"/>
  <c r="Z1491" i="109"/>
  <c r="AC1490" i="109"/>
  <c r="Z1490" i="109"/>
  <c r="AC1489" i="109"/>
  <c r="Z1489" i="109"/>
  <c r="AC1488" i="109"/>
  <c r="Z1488" i="109"/>
  <c r="AC1487" i="109"/>
  <c r="Z1487" i="109"/>
  <c r="AC1486" i="109"/>
  <c r="Z1486" i="109"/>
  <c r="AC1485" i="109"/>
  <c r="Z1485" i="109"/>
  <c r="AC1484" i="109"/>
  <c r="Z1484" i="109"/>
  <c r="AC1483" i="109"/>
  <c r="Z1483" i="109"/>
  <c r="AC1482" i="109"/>
  <c r="Z1482" i="109"/>
  <c r="AC1481" i="109"/>
  <c r="Z1481" i="109"/>
  <c r="AC1480" i="109"/>
  <c r="Z1480" i="109"/>
  <c r="AC1479" i="109"/>
  <c r="Z1479" i="109"/>
  <c r="AC1478" i="109"/>
  <c r="Z1478" i="109"/>
  <c r="AC1477" i="109"/>
  <c r="Z1477" i="109"/>
  <c r="AC1476" i="109"/>
  <c r="Z1476" i="109"/>
  <c r="AC1475" i="109"/>
  <c r="Z1475" i="109"/>
  <c r="AC1474" i="109"/>
  <c r="Z1474" i="109"/>
  <c r="AC1473" i="109"/>
  <c r="Z1473" i="109"/>
  <c r="AC1472" i="109"/>
  <c r="Z1472" i="109"/>
  <c r="AC1471" i="109"/>
  <c r="Z1471" i="109"/>
  <c r="AC1470" i="109"/>
  <c r="Z1470" i="109"/>
  <c r="AC1469" i="109"/>
  <c r="Z1469" i="109"/>
  <c r="AC1468" i="109"/>
  <c r="Z1468" i="109"/>
  <c r="AC1467" i="109"/>
  <c r="Z1467" i="109"/>
  <c r="AC1466" i="109"/>
  <c r="Z1466" i="109"/>
  <c r="AC1465" i="109"/>
  <c r="Z1465" i="109"/>
  <c r="AC1464" i="109"/>
  <c r="Z1464" i="109"/>
  <c r="AC1463" i="109"/>
  <c r="Z1463" i="109"/>
  <c r="AC1462" i="109"/>
  <c r="Z1462" i="109"/>
  <c r="AC1461" i="109"/>
  <c r="Y1461" i="109"/>
  <c r="X1461" i="109"/>
  <c r="W1461" i="109"/>
  <c r="V1461" i="109"/>
  <c r="U1461" i="109"/>
  <c r="T1461" i="109"/>
  <c r="S1461" i="109"/>
  <c r="R1461" i="109"/>
  <c r="Q1461" i="109"/>
  <c r="P1461" i="109"/>
  <c r="O1461" i="109"/>
  <c r="N1461" i="109"/>
  <c r="AC1460" i="109"/>
  <c r="Y1460" i="109"/>
  <c r="X1460" i="109"/>
  <c r="W1460" i="109"/>
  <c r="V1460" i="109"/>
  <c r="U1460" i="109"/>
  <c r="T1460" i="109"/>
  <c r="S1460" i="109"/>
  <c r="R1460" i="109"/>
  <c r="Q1460" i="109"/>
  <c r="P1460" i="109"/>
  <c r="O1460" i="109"/>
  <c r="N1460" i="109"/>
  <c r="AC1459" i="109"/>
  <c r="Y1459" i="109"/>
  <c r="X1459" i="109"/>
  <c r="W1459" i="109"/>
  <c r="V1459" i="109"/>
  <c r="U1459" i="109"/>
  <c r="T1459" i="109"/>
  <c r="S1459" i="109"/>
  <c r="R1459" i="109"/>
  <c r="Q1459" i="109"/>
  <c r="P1459" i="109"/>
  <c r="O1459" i="109"/>
  <c r="N1459" i="109"/>
  <c r="AC1458" i="109"/>
  <c r="Y1458" i="109"/>
  <c r="X1458" i="109"/>
  <c r="W1458" i="109"/>
  <c r="V1458" i="109"/>
  <c r="U1458" i="109"/>
  <c r="T1458" i="109"/>
  <c r="S1458" i="109"/>
  <c r="R1458" i="109"/>
  <c r="Q1458" i="109"/>
  <c r="P1458" i="109"/>
  <c r="O1458" i="109"/>
  <c r="N1458" i="109"/>
  <c r="AC1457" i="109"/>
  <c r="Y1457" i="109"/>
  <c r="X1457" i="109"/>
  <c r="W1457" i="109"/>
  <c r="V1457" i="109"/>
  <c r="U1457" i="109"/>
  <c r="T1457" i="109"/>
  <c r="S1457" i="109"/>
  <c r="R1457" i="109"/>
  <c r="Q1457" i="109"/>
  <c r="P1457" i="109"/>
  <c r="O1457" i="109"/>
  <c r="N1457" i="109"/>
  <c r="AC1456" i="109"/>
  <c r="Y1456" i="109"/>
  <c r="X1456" i="109"/>
  <c r="W1456" i="109"/>
  <c r="V1456" i="109"/>
  <c r="U1456" i="109"/>
  <c r="T1456" i="109"/>
  <c r="S1456" i="109"/>
  <c r="R1456" i="109"/>
  <c r="Q1456" i="109"/>
  <c r="P1456" i="109"/>
  <c r="O1456" i="109"/>
  <c r="N1456" i="109"/>
  <c r="AC1455" i="109"/>
  <c r="Y1455" i="109"/>
  <c r="X1455" i="109"/>
  <c r="W1455" i="109"/>
  <c r="V1455" i="109"/>
  <c r="U1455" i="109"/>
  <c r="T1455" i="109"/>
  <c r="S1455" i="109"/>
  <c r="R1455" i="109"/>
  <c r="Q1455" i="109"/>
  <c r="P1455" i="109"/>
  <c r="O1455" i="109"/>
  <c r="N1455" i="109"/>
  <c r="AC1454" i="109"/>
  <c r="Y1454" i="109"/>
  <c r="X1454" i="109"/>
  <c r="W1454" i="109"/>
  <c r="V1454" i="109"/>
  <c r="U1454" i="109"/>
  <c r="T1454" i="109"/>
  <c r="S1454" i="109"/>
  <c r="R1454" i="109"/>
  <c r="Q1454" i="109"/>
  <c r="P1454" i="109"/>
  <c r="O1454" i="109"/>
  <c r="N1454" i="109"/>
  <c r="AC1453" i="109"/>
  <c r="Y1453" i="109"/>
  <c r="X1453" i="109"/>
  <c r="W1453" i="109"/>
  <c r="V1453" i="109"/>
  <c r="U1453" i="109"/>
  <c r="T1453" i="109"/>
  <c r="S1453" i="109"/>
  <c r="R1453" i="109"/>
  <c r="Q1453" i="109"/>
  <c r="P1453" i="109"/>
  <c r="O1453" i="109"/>
  <c r="N1453" i="109"/>
  <c r="AC1452" i="109"/>
  <c r="Y1452" i="109"/>
  <c r="X1452" i="109"/>
  <c r="W1452" i="109"/>
  <c r="V1452" i="109"/>
  <c r="U1452" i="109"/>
  <c r="T1452" i="109"/>
  <c r="S1452" i="109"/>
  <c r="R1452" i="109"/>
  <c r="Q1452" i="109"/>
  <c r="P1452" i="109"/>
  <c r="O1452" i="109"/>
  <c r="N1452" i="109"/>
  <c r="AC1451" i="109"/>
  <c r="Y1451" i="109"/>
  <c r="X1451" i="109"/>
  <c r="W1451" i="109"/>
  <c r="V1451" i="109"/>
  <c r="U1451" i="109"/>
  <c r="T1451" i="109"/>
  <c r="S1451" i="109"/>
  <c r="R1451" i="109"/>
  <c r="Q1451" i="109"/>
  <c r="P1451" i="109"/>
  <c r="O1451" i="109"/>
  <c r="N1451" i="109"/>
  <c r="AC1450" i="109"/>
  <c r="Y1450" i="109"/>
  <c r="X1450" i="109"/>
  <c r="W1450" i="109"/>
  <c r="V1450" i="109"/>
  <c r="U1450" i="109"/>
  <c r="T1450" i="109"/>
  <c r="S1450" i="109"/>
  <c r="R1450" i="109"/>
  <c r="Q1450" i="109"/>
  <c r="P1450" i="109"/>
  <c r="O1450" i="109"/>
  <c r="N1450" i="109"/>
  <c r="AC1449" i="109"/>
  <c r="Y1449" i="109"/>
  <c r="X1449" i="109"/>
  <c r="W1449" i="109"/>
  <c r="V1449" i="109"/>
  <c r="U1449" i="109"/>
  <c r="T1449" i="109"/>
  <c r="S1449" i="109"/>
  <c r="R1449" i="109"/>
  <c r="Q1449" i="109"/>
  <c r="P1449" i="109"/>
  <c r="O1449" i="109"/>
  <c r="N1449" i="109"/>
  <c r="AC1448" i="109"/>
  <c r="Y1448" i="109"/>
  <c r="X1448" i="109"/>
  <c r="W1448" i="109"/>
  <c r="V1448" i="109"/>
  <c r="U1448" i="109"/>
  <c r="T1448" i="109"/>
  <c r="S1448" i="109"/>
  <c r="R1448" i="109"/>
  <c r="Q1448" i="109"/>
  <c r="P1448" i="109"/>
  <c r="O1448" i="109"/>
  <c r="N1448" i="109"/>
  <c r="AC1447" i="109"/>
  <c r="Y1447" i="109"/>
  <c r="X1447" i="109"/>
  <c r="W1447" i="109"/>
  <c r="V1447" i="109"/>
  <c r="U1447" i="109"/>
  <c r="T1447" i="109"/>
  <c r="S1447" i="109"/>
  <c r="R1447" i="109"/>
  <c r="Q1447" i="109"/>
  <c r="P1447" i="109"/>
  <c r="O1447" i="109"/>
  <c r="N1447" i="109"/>
  <c r="AC1446" i="109"/>
  <c r="Y1446" i="109"/>
  <c r="X1446" i="109"/>
  <c r="W1446" i="109"/>
  <c r="V1446" i="109"/>
  <c r="U1446" i="109"/>
  <c r="T1446" i="109"/>
  <c r="S1446" i="109"/>
  <c r="R1446" i="109"/>
  <c r="Q1446" i="109"/>
  <c r="P1446" i="109"/>
  <c r="O1446" i="109"/>
  <c r="N1446" i="109"/>
  <c r="AC1445" i="109"/>
  <c r="Y1445" i="109"/>
  <c r="X1445" i="109"/>
  <c r="W1445" i="109"/>
  <c r="V1445" i="109"/>
  <c r="U1445" i="109"/>
  <c r="T1445" i="109"/>
  <c r="S1445" i="109"/>
  <c r="R1445" i="109"/>
  <c r="Q1445" i="109"/>
  <c r="P1445" i="109"/>
  <c r="O1445" i="109"/>
  <c r="N1445" i="109"/>
  <c r="AC1444" i="109"/>
  <c r="Y1444" i="109"/>
  <c r="X1444" i="109"/>
  <c r="W1444" i="109"/>
  <c r="V1444" i="109"/>
  <c r="U1444" i="109"/>
  <c r="T1444" i="109"/>
  <c r="S1444" i="109"/>
  <c r="R1444" i="109"/>
  <c r="Q1444" i="109"/>
  <c r="P1444" i="109"/>
  <c r="O1444" i="109"/>
  <c r="N1444" i="109"/>
  <c r="AC1443" i="109"/>
  <c r="Y1443" i="109"/>
  <c r="X1443" i="109"/>
  <c r="W1443" i="109"/>
  <c r="V1443" i="109"/>
  <c r="U1443" i="109"/>
  <c r="T1443" i="109"/>
  <c r="S1443" i="109"/>
  <c r="R1443" i="109"/>
  <c r="Q1443" i="109"/>
  <c r="P1443" i="109"/>
  <c r="O1443" i="109"/>
  <c r="N1443" i="109"/>
  <c r="AC1442" i="109"/>
  <c r="Y1442" i="109"/>
  <c r="X1442" i="109"/>
  <c r="W1442" i="109"/>
  <c r="V1442" i="109"/>
  <c r="U1442" i="109"/>
  <c r="T1442" i="109"/>
  <c r="S1442" i="109"/>
  <c r="R1442" i="109"/>
  <c r="Q1442" i="109"/>
  <c r="P1442" i="109"/>
  <c r="O1442" i="109"/>
  <c r="N1442" i="109"/>
  <c r="AC1441" i="109"/>
  <c r="Y1441" i="109"/>
  <c r="X1441" i="109"/>
  <c r="W1441" i="109"/>
  <c r="V1441" i="109"/>
  <c r="U1441" i="109"/>
  <c r="T1441" i="109"/>
  <c r="S1441" i="109"/>
  <c r="R1441" i="109"/>
  <c r="Q1441" i="109"/>
  <c r="P1441" i="109"/>
  <c r="O1441" i="109"/>
  <c r="N1441" i="109"/>
  <c r="AC1440" i="109"/>
  <c r="Y1440" i="109"/>
  <c r="X1440" i="109"/>
  <c r="W1440" i="109"/>
  <c r="V1440" i="109"/>
  <c r="U1440" i="109"/>
  <c r="T1440" i="109"/>
  <c r="S1440" i="109"/>
  <c r="R1440" i="109"/>
  <c r="Q1440" i="109"/>
  <c r="P1440" i="109"/>
  <c r="O1440" i="109"/>
  <c r="N1440" i="109"/>
  <c r="AC1439" i="109"/>
  <c r="Y1439" i="109"/>
  <c r="X1439" i="109"/>
  <c r="W1439" i="109"/>
  <c r="V1439" i="109"/>
  <c r="U1439" i="109"/>
  <c r="T1439" i="109"/>
  <c r="S1439" i="109"/>
  <c r="R1439" i="109"/>
  <c r="Q1439" i="109"/>
  <c r="P1439" i="109"/>
  <c r="O1439" i="109"/>
  <c r="N1439" i="109"/>
  <c r="AC1438" i="109"/>
  <c r="Y1438" i="109"/>
  <c r="X1438" i="109"/>
  <c r="W1438" i="109"/>
  <c r="V1438" i="109"/>
  <c r="U1438" i="109"/>
  <c r="T1438" i="109"/>
  <c r="S1438" i="109"/>
  <c r="R1438" i="109"/>
  <c r="Q1438" i="109"/>
  <c r="P1438" i="109"/>
  <c r="O1438" i="109"/>
  <c r="N1438" i="109"/>
  <c r="AC1437" i="109"/>
  <c r="Y1437" i="109"/>
  <c r="X1437" i="109"/>
  <c r="W1437" i="109"/>
  <c r="V1437" i="109"/>
  <c r="U1437" i="109"/>
  <c r="T1437" i="109"/>
  <c r="S1437" i="109"/>
  <c r="R1437" i="109"/>
  <c r="Q1437" i="109"/>
  <c r="P1437" i="109"/>
  <c r="O1437" i="109"/>
  <c r="N1437" i="109"/>
  <c r="AC1436" i="109"/>
  <c r="Y1436" i="109"/>
  <c r="X1436" i="109"/>
  <c r="W1436" i="109"/>
  <c r="V1436" i="109"/>
  <c r="U1436" i="109"/>
  <c r="T1436" i="109"/>
  <c r="S1436" i="109"/>
  <c r="R1436" i="109"/>
  <c r="Q1436" i="109"/>
  <c r="P1436" i="109"/>
  <c r="O1436" i="109"/>
  <c r="N1436" i="109"/>
  <c r="AC1435" i="109"/>
  <c r="Y1435" i="109"/>
  <c r="X1435" i="109"/>
  <c r="W1435" i="109"/>
  <c r="V1435" i="109"/>
  <c r="U1435" i="109"/>
  <c r="T1435" i="109"/>
  <c r="S1435" i="109"/>
  <c r="R1435" i="109"/>
  <c r="Q1435" i="109"/>
  <c r="P1435" i="109"/>
  <c r="O1435" i="109"/>
  <c r="N1435" i="109"/>
  <c r="AC1434" i="109"/>
  <c r="Y1434" i="109"/>
  <c r="X1434" i="109"/>
  <c r="W1434" i="109"/>
  <c r="V1434" i="109"/>
  <c r="U1434" i="109"/>
  <c r="T1434" i="109"/>
  <c r="S1434" i="109"/>
  <c r="R1434" i="109"/>
  <c r="Q1434" i="109"/>
  <c r="P1434" i="109"/>
  <c r="O1434" i="109"/>
  <c r="N1434" i="109"/>
  <c r="AC1433" i="109"/>
  <c r="Y1433" i="109"/>
  <c r="X1433" i="109"/>
  <c r="W1433" i="109"/>
  <c r="V1433" i="109"/>
  <c r="U1433" i="109"/>
  <c r="T1433" i="109"/>
  <c r="S1433" i="109"/>
  <c r="R1433" i="109"/>
  <c r="Q1433" i="109"/>
  <c r="P1433" i="109"/>
  <c r="O1433" i="109"/>
  <c r="N1433" i="109"/>
  <c r="AC1432" i="109"/>
  <c r="Y1432" i="109"/>
  <c r="X1432" i="109"/>
  <c r="W1432" i="109"/>
  <c r="V1432" i="109"/>
  <c r="U1432" i="109"/>
  <c r="T1432" i="109"/>
  <c r="S1432" i="109"/>
  <c r="R1432" i="109"/>
  <c r="Q1432" i="109"/>
  <c r="P1432" i="109"/>
  <c r="O1432" i="109"/>
  <c r="N1432" i="109"/>
  <c r="AC1431" i="109"/>
  <c r="Y1431" i="109"/>
  <c r="X1431" i="109"/>
  <c r="W1431" i="109"/>
  <c r="V1431" i="109"/>
  <c r="U1431" i="109"/>
  <c r="T1431" i="109"/>
  <c r="S1431" i="109"/>
  <c r="R1431" i="109"/>
  <c r="Q1431" i="109"/>
  <c r="P1431" i="109"/>
  <c r="O1431" i="109"/>
  <c r="N1431" i="109"/>
  <c r="AC1430" i="109"/>
  <c r="Y1430" i="109"/>
  <c r="X1430" i="109"/>
  <c r="W1430" i="109"/>
  <c r="V1430" i="109"/>
  <c r="U1430" i="109"/>
  <c r="T1430" i="109"/>
  <c r="S1430" i="109"/>
  <c r="R1430" i="109"/>
  <c r="Q1430" i="109"/>
  <c r="P1430" i="109"/>
  <c r="O1430" i="109"/>
  <c r="N1430" i="109"/>
  <c r="AC1429" i="109"/>
  <c r="Y1429" i="109"/>
  <c r="X1429" i="109"/>
  <c r="W1429" i="109"/>
  <c r="V1429" i="109"/>
  <c r="U1429" i="109"/>
  <c r="T1429" i="109"/>
  <c r="S1429" i="109"/>
  <c r="R1429" i="109"/>
  <c r="Q1429" i="109"/>
  <c r="P1429" i="109"/>
  <c r="O1429" i="109"/>
  <c r="N1429" i="109"/>
  <c r="AC1428" i="109"/>
  <c r="Y1428" i="109"/>
  <c r="X1428" i="109"/>
  <c r="W1428" i="109"/>
  <c r="V1428" i="109"/>
  <c r="U1428" i="109"/>
  <c r="T1428" i="109"/>
  <c r="S1428" i="109"/>
  <c r="R1428" i="109"/>
  <c r="Q1428" i="109"/>
  <c r="P1428" i="109"/>
  <c r="O1428" i="109"/>
  <c r="N1428" i="109"/>
  <c r="AC1427" i="109"/>
  <c r="Y1427" i="109"/>
  <c r="X1427" i="109"/>
  <c r="W1427" i="109"/>
  <c r="V1427" i="109"/>
  <c r="U1427" i="109"/>
  <c r="T1427" i="109"/>
  <c r="S1427" i="109"/>
  <c r="R1427" i="109"/>
  <c r="Q1427" i="109"/>
  <c r="P1427" i="109"/>
  <c r="O1427" i="109"/>
  <c r="N1427" i="109"/>
  <c r="AC1426" i="109"/>
  <c r="Y1426" i="109"/>
  <c r="X1426" i="109"/>
  <c r="W1426" i="109"/>
  <c r="V1426" i="109"/>
  <c r="U1426" i="109"/>
  <c r="T1426" i="109"/>
  <c r="S1426" i="109"/>
  <c r="R1426" i="109"/>
  <c r="Q1426" i="109"/>
  <c r="P1426" i="109"/>
  <c r="O1426" i="109"/>
  <c r="N1426" i="109"/>
  <c r="AC1425" i="109"/>
  <c r="Y1425" i="109"/>
  <c r="X1425" i="109"/>
  <c r="W1425" i="109"/>
  <c r="V1425" i="109"/>
  <c r="U1425" i="109"/>
  <c r="T1425" i="109"/>
  <c r="S1425" i="109"/>
  <c r="R1425" i="109"/>
  <c r="Q1425" i="109"/>
  <c r="P1425" i="109"/>
  <c r="O1425" i="109"/>
  <c r="N1425" i="109"/>
  <c r="AC1424" i="109"/>
  <c r="Y1424" i="109"/>
  <c r="X1424" i="109"/>
  <c r="W1424" i="109"/>
  <c r="V1424" i="109"/>
  <c r="U1424" i="109"/>
  <c r="T1424" i="109"/>
  <c r="S1424" i="109"/>
  <c r="R1424" i="109"/>
  <c r="Q1424" i="109"/>
  <c r="P1424" i="109"/>
  <c r="O1424" i="109"/>
  <c r="N1424" i="109"/>
  <c r="AC1423" i="109"/>
  <c r="Y1423" i="109"/>
  <c r="X1423" i="109"/>
  <c r="W1423" i="109"/>
  <c r="V1423" i="109"/>
  <c r="U1423" i="109"/>
  <c r="T1423" i="109"/>
  <c r="S1423" i="109"/>
  <c r="R1423" i="109"/>
  <c r="Q1423" i="109"/>
  <c r="P1423" i="109"/>
  <c r="O1423" i="109"/>
  <c r="N1423" i="109"/>
  <c r="AC1422" i="109"/>
  <c r="Y1422" i="109"/>
  <c r="X1422" i="109"/>
  <c r="W1422" i="109"/>
  <c r="V1422" i="109"/>
  <c r="U1422" i="109"/>
  <c r="T1422" i="109"/>
  <c r="S1422" i="109"/>
  <c r="R1422" i="109"/>
  <c r="Q1422" i="109"/>
  <c r="P1422" i="109"/>
  <c r="O1422" i="109"/>
  <c r="N1422" i="109"/>
  <c r="AC1421" i="109"/>
  <c r="Y1421" i="109"/>
  <c r="X1421" i="109"/>
  <c r="W1421" i="109"/>
  <c r="V1421" i="109"/>
  <c r="U1421" i="109"/>
  <c r="T1421" i="109"/>
  <c r="S1421" i="109"/>
  <c r="R1421" i="109"/>
  <c r="Q1421" i="109"/>
  <c r="P1421" i="109"/>
  <c r="O1421" i="109"/>
  <c r="N1421" i="109"/>
  <c r="AC1420" i="109"/>
  <c r="Y1420" i="109"/>
  <c r="X1420" i="109"/>
  <c r="W1420" i="109"/>
  <c r="V1420" i="109"/>
  <c r="U1420" i="109"/>
  <c r="T1420" i="109"/>
  <c r="S1420" i="109"/>
  <c r="R1420" i="109"/>
  <c r="Q1420" i="109"/>
  <c r="P1420" i="109"/>
  <c r="O1420" i="109"/>
  <c r="N1420" i="109"/>
  <c r="AC1419" i="109"/>
  <c r="Y1419" i="109"/>
  <c r="X1419" i="109"/>
  <c r="W1419" i="109"/>
  <c r="V1419" i="109"/>
  <c r="U1419" i="109"/>
  <c r="T1419" i="109"/>
  <c r="S1419" i="109"/>
  <c r="R1419" i="109"/>
  <c r="Q1419" i="109"/>
  <c r="P1419" i="109"/>
  <c r="O1419" i="109"/>
  <c r="N1419" i="109"/>
  <c r="AC1418" i="109"/>
  <c r="Y1418" i="109"/>
  <c r="X1418" i="109"/>
  <c r="W1418" i="109"/>
  <c r="V1418" i="109"/>
  <c r="U1418" i="109"/>
  <c r="T1418" i="109"/>
  <c r="S1418" i="109"/>
  <c r="R1418" i="109"/>
  <c r="Q1418" i="109"/>
  <c r="P1418" i="109"/>
  <c r="O1418" i="109"/>
  <c r="N1418" i="109"/>
  <c r="AC1417" i="109"/>
  <c r="Y1417" i="109"/>
  <c r="X1417" i="109"/>
  <c r="W1417" i="109"/>
  <c r="V1417" i="109"/>
  <c r="U1417" i="109"/>
  <c r="T1417" i="109"/>
  <c r="S1417" i="109"/>
  <c r="R1417" i="109"/>
  <c r="Q1417" i="109"/>
  <c r="P1417" i="109"/>
  <c r="O1417" i="109"/>
  <c r="N1417" i="109"/>
  <c r="AC1416" i="109"/>
  <c r="Y1416" i="109"/>
  <c r="X1416" i="109"/>
  <c r="W1416" i="109"/>
  <c r="V1416" i="109"/>
  <c r="U1416" i="109"/>
  <c r="T1416" i="109"/>
  <c r="S1416" i="109"/>
  <c r="R1416" i="109"/>
  <c r="Q1416" i="109"/>
  <c r="P1416" i="109"/>
  <c r="O1416" i="109"/>
  <c r="N1416" i="109"/>
  <c r="AC1415" i="109"/>
  <c r="Y1415" i="109"/>
  <c r="X1415" i="109"/>
  <c r="W1415" i="109"/>
  <c r="V1415" i="109"/>
  <c r="U1415" i="109"/>
  <c r="T1415" i="109"/>
  <c r="S1415" i="109"/>
  <c r="R1415" i="109"/>
  <c r="Q1415" i="109"/>
  <c r="P1415" i="109"/>
  <c r="O1415" i="109"/>
  <c r="N1415" i="109"/>
  <c r="AC1414" i="109"/>
  <c r="Y1414" i="109"/>
  <c r="X1414" i="109"/>
  <c r="W1414" i="109"/>
  <c r="V1414" i="109"/>
  <c r="U1414" i="109"/>
  <c r="T1414" i="109"/>
  <c r="S1414" i="109"/>
  <c r="R1414" i="109"/>
  <c r="Q1414" i="109"/>
  <c r="P1414" i="109"/>
  <c r="O1414" i="109"/>
  <c r="N1414" i="109"/>
  <c r="AC1413" i="109"/>
  <c r="Y1413" i="109"/>
  <c r="X1413" i="109"/>
  <c r="W1413" i="109"/>
  <c r="V1413" i="109"/>
  <c r="U1413" i="109"/>
  <c r="T1413" i="109"/>
  <c r="S1413" i="109"/>
  <c r="R1413" i="109"/>
  <c r="Q1413" i="109"/>
  <c r="P1413" i="109"/>
  <c r="O1413" i="109"/>
  <c r="N1413" i="109"/>
  <c r="AC1412" i="109"/>
  <c r="Y1412" i="109"/>
  <c r="X1412" i="109"/>
  <c r="W1412" i="109"/>
  <c r="V1412" i="109"/>
  <c r="U1412" i="109"/>
  <c r="T1412" i="109"/>
  <c r="S1412" i="109"/>
  <c r="R1412" i="109"/>
  <c r="Q1412" i="109"/>
  <c r="P1412" i="109"/>
  <c r="O1412" i="109"/>
  <c r="N1412" i="109"/>
  <c r="AC1411" i="109"/>
  <c r="Y1411" i="109"/>
  <c r="X1411" i="109"/>
  <c r="W1411" i="109"/>
  <c r="V1411" i="109"/>
  <c r="U1411" i="109"/>
  <c r="T1411" i="109"/>
  <c r="S1411" i="109"/>
  <c r="R1411" i="109"/>
  <c r="Q1411" i="109"/>
  <c r="P1411" i="109"/>
  <c r="O1411" i="109"/>
  <c r="N1411" i="109"/>
  <c r="AC1410" i="109"/>
  <c r="Y1410" i="109"/>
  <c r="X1410" i="109"/>
  <c r="W1410" i="109"/>
  <c r="V1410" i="109"/>
  <c r="U1410" i="109"/>
  <c r="T1410" i="109"/>
  <c r="S1410" i="109"/>
  <c r="R1410" i="109"/>
  <c r="Q1410" i="109"/>
  <c r="P1410" i="109"/>
  <c r="O1410" i="109"/>
  <c r="N1410" i="109"/>
  <c r="AC1409" i="109"/>
  <c r="Y1409" i="109"/>
  <c r="X1409" i="109"/>
  <c r="W1409" i="109"/>
  <c r="V1409" i="109"/>
  <c r="U1409" i="109"/>
  <c r="T1409" i="109"/>
  <c r="S1409" i="109"/>
  <c r="R1409" i="109"/>
  <c r="Q1409" i="109"/>
  <c r="P1409" i="109"/>
  <c r="O1409" i="109"/>
  <c r="N1409" i="109"/>
  <c r="AC1408" i="109"/>
  <c r="Y1408" i="109"/>
  <c r="X1408" i="109"/>
  <c r="W1408" i="109"/>
  <c r="V1408" i="109"/>
  <c r="U1408" i="109"/>
  <c r="T1408" i="109"/>
  <c r="S1408" i="109"/>
  <c r="R1408" i="109"/>
  <c r="Q1408" i="109"/>
  <c r="P1408" i="109"/>
  <c r="O1408" i="109"/>
  <c r="N1408" i="109"/>
  <c r="AC1407" i="109"/>
  <c r="Y1407" i="109"/>
  <c r="X1407" i="109"/>
  <c r="W1407" i="109"/>
  <c r="V1407" i="109"/>
  <c r="U1407" i="109"/>
  <c r="T1407" i="109"/>
  <c r="S1407" i="109"/>
  <c r="R1407" i="109"/>
  <c r="Q1407" i="109"/>
  <c r="P1407" i="109"/>
  <c r="O1407" i="109"/>
  <c r="N1407" i="109"/>
  <c r="AC1406" i="109"/>
  <c r="Y1406" i="109"/>
  <c r="X1406" i="109"/>
  <c r="W1406" i="109"/>
  <c r="V1406" i="109"/>
  <c r="U1406" i="109"/>
  <c r="T1406" i="109"/>
  <c r="S1406" i="109"/>
  <c r="R1406" i="109"/>
  <c r="Q1406" i="109"/>
  <c r="P1406" i="109"/>
  <c r="O1406" i="109"/>
  <c r="N1406" i="109"/>
  <c r="AC1405" i="109"/>
  <c r="Y1405" i="109"/>
  <c r="X1405" i="109"/>
  <c r="W1405" i="109"/>
  <c r="V1405" i="109"/>
  <c r="U1405" i="109"/>
  <c r="T1405" i="109"/>
  <c r="S1405" i="109"/>
  <c r="R1405" i="109"/>
  <c r="Q1405" i="109"/>
  <c r="P1405" i="109"/>
  <c r="O1405" i="109"/>
  <c r="N1405" i="109"/>
  <c r="AC1404" i="109"/>
  <c r="Y1404" i="109"/>
  <c r="X1404" i="109"/>
  <c r="W1404" i="109"/>
  <c r="V1404" i="109"/>
  <c r="U1404" i="109"/>
  <c r="T1404" i="109"/>
  <c r="S1404" i="109"/>
  <c r="R1404" i="109"/>
  <c r="Q1404" i="109"/>
  <c r="P1404" i="109"/>
  <c r="O1404" i="109"/>
  <c r="N1404" i="109"/>
  <c r="AC1403" i="109"/>
  <c r="Y1403" i="109"/>
  <c r="X1403" i="109"/>
  <c r="W1403" i="109"/>
  <c r="V1403" i="109"/>
  <c r="U1403" i="109"/>
  <c r="T1403" i="109"/>
  <c r="S1403" i="109"/>
  <c r="R1403" i="109"/>
  <c r="Q1403" i="109"/>
  <c r="P1403" i="109"/>
  <c r="O1403" i="109"/>
  <c r="N1403" i="109"/>
  <c r="AC1402" i="109"/>
  <c r="Y1402" i="109"/>
  <c r="X1402" i="109"/>
  <c r="W1402" i="109"/>
  <c r="V1402" i="109"/>
  <c r="U1402" i="109"/>
  <c r="T1402" i="109"/>
  <c r="S1402" i="109"/>
  <c r="R1402" i="109"/>
  <c r="Q1402" i="109"/>
  <c r="P1402" i="109"/>
  <c r="O1402" i="109"/>
  <c r="N1402" i="109"/>
  <c r="AC1401" i="109"/>
  <c r="Y1401" i="109"/>
  <c r="X1401" i="109"/>
  <c r="W1401" i="109"/>
  <c r="V1401" i="109"/>
  <c r="U1401" i="109"/>
  <c r="T1401" i="109"/>
  <c r="S1401" i="109"/>
  <c r="R1401" i="109"/>
  <c r="Q1401" i="109"/>
  <c r="P1401" i="109"/>
  <c r="O1401" i="109"/>
  <c r="N1401" i="109"/>
  <c r="AC1400" i="109"/>
  <c r="Y1400" i="109"/>
  <c r="X1400" i="109"/>
  <c r="W1400" i="109"/>
  <c r="V1400" i="109"/>
  <c r="U1400" i="109"/>
  <c r="T1400" i="109"/>
  <c r="S1400" i="109"/>
  <c r="R1400" i="109"/>
  <c r="Q1400" i="109"/>
  <c r="P1400" i="109"/>
  <c r="O1400" i="109"/>
  <c r="N1400" i="109"/>
  <c r="AC1399" i="109"/>
  <c r="Y1399" i="109"/>
  <c r="X1399" i="109"/>
  <c r="W1399" i="109"/>
  <c r="V1399" i="109"/>
  <c r="U1399" i="109"/>
  <c r="T1399" i="109"/>
  <c r="S1399" i="109"/>
  <c r="R1399" i="109"/>
  <c r="Q1399" i="109"/>
  <c r="P1399" i="109"/>
  <c r="O1399" i="109"/>
  <c r="N1399" i="109"/>
  <c r="AC1398" i="109"/>
  <c r="Y1398" i="109"/>
  <c r="X1398" i="109"/>
  <c r="W1398" i="109"/>
  <c r="V1398" i="109"/>
  <c r="U1398" i="109"/>
  <c r="T1398" i="109"/>
  <c r="S1398" i="109"/>
  <c r="R1398" i="109"/>
  <c r="Q1398" i="109"/>
  <c r="P1398" i="109"/>
  <c r="O1398" i="109"/>
  <c r="N1398" i="109"/>
  <c r="AC1397" i="109"/>
  <c r="Y1397" i="109"/>
  <c r="X1397" i="109"/>
  <c r="W1397" i="109"/>
  <c r="V1397" i="109"/>
  <c r="U1397" i="109"/>
  <c r="T1397" i="109"/>
  <c r="S1397" i="109"/>
  <c r="R1397" i="109"/>
  <c r="Q1397" i="109"/>
  <c r="P1397" i="109"/>
  <c r="O1397" i="109"/>
  <c r="N1397" i="109"/>
  <c r="AC1396" i="109"/>
  <c r="Y1396" i="109"/>
  <c r="X1396" i="109"/>
  <c r="W1396" i="109"/>
  <c r="V1396" i="109"/>
  <c r="U1396" i="109"/>
  <c r="T1396" i="109"/>
  <c r="S1396" i="109"/>
  <c r="R1396" i="109"/>
  <c r="Q1396" i="109"/>
  <c r="P1396" i="109"/>
  <c r="O1396" i="109"/>
  <c r="N1396" i="109"/>
  <c r="AC1395" i="109"/>
  <c r="Y1395" i="109"/>
  <c r="X1395" i="109"/>
  <c r="W1395" i="109"/>
  <c r="V1395" i="109"/>
  <c r="U1395" i="109"/>
  <c r="T1395" i="109"/>
  <c r="S1395" i="109"/>
  <c r="R1395" i="109"/>
  <c r="Q1395" i="109"/>
  <c r="P1395" i="109"/>
  <c r="O1395" i="109"/>
  <c r="N1395" i="109"/>
  <c r="AC1394" i="109"/>
  <c r="Y1394" i="109"/>
  <c r="X1394" i="109"/>
  <c r="W1394" i="109"/>
  <c r="V1394" i="109"/>
  <c r="U1394" i="109"/>
  <c r="T1394" i="109"/>
  <c r="S1394" i="109"/>
  <c r="R1394" i="109"/>
  <c r="Q1394" i="109"/>
  <c r="P1394" i="109"/>
  <c r="O1394" i="109"/>
  <c r="N1394" i="109"/>
  <c r="AC1393" i="109"/>
  <c r="Y1393" i="109"/>
  <c r="X1393" i="109"/>
  <c r="W1393" i="109"/>
  <c r="V1393" i="109"/>
  <c r="U1393" i="109"/>
  <c r="T1393" i="109"/>
  <c r="S1393" i="109"/>
  <c r="R1393" i="109"/>
  <c r="Q1393" i="109"/>
  <c r="P1393" i="109"/>
  <c r="O1393" i="109"/>
  <c r="N1393" i="109"/>
  <c r="AC1392" i="109"/>
  <c r="Y1392" i="109"/>
  <c r="X1392" i="109"/>
  <c r="W1392" i="109"/>
  <c r="V1392" i="109"/>
  <c r="U1392" i="109"/>
  <c r="T1392" i="109"/>
  <c r="S1392" i="109"/>
  <c r="R1392" i="109"/>
  <c r="Q1392" i="109"/>
  <c r="P1392" i="109"/>
  <c r="O1392" i="109"/>
  <c r="N1392" i="109"/>
  <c r="AC1391" i="109"/>
  <c r="Y1391" i="109"/>
  <c r="X1391" i="109"/>
  <c r="W1391" i="109"/>
  <c r="V1391" i="109"/>
  <c r="U1391" i="109"/>
  <c r="T1391" i="109"/>
  <c r="S1391" i="109"/>
  <c r="R1391" i="109"/>
  <c r="Q1391" i="109"/>
  <c r="P1391" i="109"/>
  <c r="O1391" i="109"/>
  <c r="N1391" i="109"/>
  <c r="AC1390" i="109"/>
  <c r="Y1390" i="109"/>
  <c r="X1390" i="109"/>
  <c r="W1390" i="109"/>
  <c r="V1390" i="109"/>
  <c r="U1390" i="109"/>
  <c r="T1390" i="109"/>
  <c r="S1390" i="109"/>
  <c r="R1390" i="109"/>
  <c r="Q1390" i="109"/>
  <c r="P1390" i="109"/>
  <c r="O1390" i="109"/>
  <c r="N1390" i="109"/>
  <c r="AC1389" i="109"/>
  <c r="Y1389" i="109"/>
  <c r="X1389" i="109"/>
  <c r="W1389" i="109"/>
  <c r="V1389" i="109"/>
  <c r="U1389" i="109"/>
  <c r="T1389" i="109"/>
  <c r="S1389" i="109"/>
  <c r="R1389" i="109"/>
  <c r="Q1389" i="109"/>
  <c r="P1389" i="109"/>
  <c r="O1389" i="109"/>
  <c r="N1389" i="109"/>
  <c r="AC1388" i="109"/>
  <c r="Z1388" i="109"/>
  <c r="AC1387" i="109"/>
  <c r="Z1387" i="109"/>
  <c r="AC1386" i="109"/>
  <c r="Z1386" i="109"/>
  <c r="AC1385" i="109"/>
  <c r="Z1385" i="109"/>
  <c r="AC1384" i="109"/>
  <c r="Z1384" i="109"/>
  <c r="AC1383" i="109"/>
  <c r="Z1383" i="109"/>
  <c r="AC1382" i="109"/>
  <c r="Z1382" i="109"/>
  <c r="AC1381" i="109"/>
  <c r="Z1381" i="109"/>
  <c r="AC1380" i="109"/>
  <c r="Z1380" i="109"/>
  <c r="AC1379" i="109"/>
  <c r="Z1379" i="109"/>
  <c r="AC1378" i="109"/>
  <c r="Z1378" i="109"/>
  <c r="AC1377" i="109"/>
  <c r="Z1377" i="109"/>
  <c r="AC1376" i="109"/>
  <c r="Z1376" i="109"/>
  <c r="AC1375" i="109"/>
  <c r="Z1375" i="109"/>
  <c r="AC1374" i="109"/>
  <c r="Z1374" i="109"/>
  <c r="AC1373" i="109"/>
  <c r="Z1373" i="109"/>
  <c r="AC1372" i="109"/>
  <c r="Z1372" i="109"/>
  <c r="AC1371" i="109"/>
  <c r="Z1371" i="109"/>
  <c r="AC1370" i="109"/>
  <c r="Z1370" i="109"/>
  <c r="AC1369" i="109"/>
  <c r="Z1369" i="109"/>
  <c r="AC1368" i="109"/>
  <c r="Z1368" i="109"/>
  <c r="AC1367" i="109"/>
  <c r="Z1367" i="109"/>
  <c r="AC1366" i="109"/>
  <c r="Z1366" i="109"/>
  <c r="AC1365" i="109"/>
  <c r="Z1365" i="109"/>
  <c r="AC1364" i="109"/>
  <c r="Z1364" i="109"/>
  <c r="AC1363" i="109"/>
  <c r="Z1363" i="109"/>
  <c r="AC1362" i="109"/>
  <c r="Z1362" i="109"/>
  <c r="AC1361" i="109"/>
  <c r="Z1361" i="109"/>
  <c r="AC1360" i="109"/>
  <c r="Z1360" i="109"/>
  <c r="AC1359" i="109"/>
  <c r="Z1359" i="109"/>
  <c r="AC1358" i="109"/>
  <c r="Z1358" i="109"/>
  <c r="AC1357" i="109"/>
  <c r="Z1357" i="109"/>
  <c r="AC1356" i="109"/>
  <c r="Z1356" i="109"/>
  <c r="AC1355" i="109"/>
  <c r="Z1355" i="109"/>
  <c r="AC1354" i="109"/>
  <c r="Z1354" i="109"/>
  <c r="AC1353" i="109"/>
  <c r="Z1353" i="109"/>
  <c r="AC1352" i="109"/>
  <c r="Z1352" i="109"/>
  <c r="AC1351" i="109"/>
  <c r="Z1351" i="109"/>
  <c r="AC1350" i="109"/>
  <c r="Z1350" i="109"/>
  <c r="AC1349" i="109"/>
  <c r="Z1349" i="109"/>
  <c r="AC1348" i="109"/>
  <c r="Z1348" i="109"/>
  <c r="AC1347" i="109"/>
  <c r="Z1347" i="109"/>
  <c r="AC1346" i="109"/>
  <c r="Z1346" i="109"/>
  <c r="AC1345" i="109"/>
  <c r="Z1345" i="109"/>
  <c r="AC1344" i="109"/>
  <c r="Z1344" i="109"/>
  <c r="AC1343" i="109"/>
  <c r="Z1343" i="109"/>
  <c r="AC1342" i="109"/>
  <c r="Z1342" i="109"/>
  <c r="AC1341" i="109"/>
  <c r="Z1341" i="109"/>
  <c r="AC1340" i="109"/>
  <c r="Z1340" i="109"/>
  <c r="AC1339" i="109"/>
  <c r="Z1339" i="109"/>
  <c r="AC1338" i="109"/>
  <c r="Z1338" i="109"/>
  <c r="AC1337" i="109"/>
  <c r="Z1337" i="109"/>
  <c r="AC1336" i="109"/>
  <c r="Z1336" i="109"/>
  <c r="AC1335" i="109"/>
  <c r="Z1335" i="109"/>
  <c r="AC1334" i="109"/>
  <c r="Z1334" i="109"/>
  <c r="AC1333" i="109"/>
  <c r="Z1333" i="109"/>
  <c r="AC1332" i="109"/>
  <c r="Z1332" i="109"/>
  <c r="AC1331" i="109"/>
  <c r="Z1331" i="109"/>
  <c r="AC1330" i="109"/>
  <c r="Z1330" i="109"/>
  <c r="AC1329" i="109"/>
  <c r="Z1329" i="109"/>
  <c r="AC1328" i="109"/>
  <c r="Z1328" i="109"/>
  <c r="AC1327" i="109"/>
  <c r="Z1327" i="109"/>
  <c r="AC1326" i="109"/>
  <c r="Z1326" i="109"/>
  <c r="AC1325" i="109"/>
  <c r="Z1325" i="109"/>
  <c r="AC1324" i="109"/>
  <c r="Z1324" i="109"/>
  <c r="AC1323" i="109"/>
  <c r="Z1323" i="109"/>
  <c r="AC1322" i="109"/>
  <c r="Z1322" i="109"/>
  <c r="AC1321" i="109"/>
  <c r="Z1321" i="109"/>
  <c r="AC1320" i="109"/>
  <c r="Z1320" i="109"/>
  <c r="AC1319" i="109"/>
  <c r="Z1319" i="109"/>
  <c r="AC1318" i="109"/>
  <c r="Z1318" i="109"/>
  <c r="AC1317" i="109"/>
  <c r="Z1317" i="109"/>
  <c r="AC1316" i="109"/>
  <c r="Z1316" i="109"/>
  <c r="AC1315" i="109"/>
  <c r="Z1315" i="109"/>
  <c r="AC1314" i="109"/>
  <c r="Z1314" i="109"/>
  <c r="AC1313" i="109"/>
  <c r="Z1313" i="109"/>
  <c r="AC1312" i="109"/>
  <c r="Z1312" i="109"/>
  <c r="AC1311" i="109"/>
  <c r="Z1311" i="109"/>
  <c r="AC1310" i="109"/>
  <c r="Z1310" i="109"/>
  <c r="AC1309" i="109"/>
  <c r="Z1309" i="109"/>
  <c r="AC1308" i="109"/>
  <c r="Z1308" i="109"/>
  <c r="AC1307" i="109"/>
  <c r="Z1307" i="109"/>
  <c r="AC1306" i="109"/>
  <c r="Z1306" i="109"/>
  <c r="AC1305" i="109"/>
  <c r="Z1305" i="109"/>
  <c r="AC1304" i="109"/>
  <c r="Z1304" i="109"/>
  <c r="AC1303" i="109"/>
  <c r="Z1303" i="109"/>
  <c r="AC1302" i="109"/>
  <c r="Z1302" i="109"/>
  <c r="AC1301" i="109"/>
  <c r="Z1301" i="109"/>
  <c r="AC1300" i="109"/>
  <c r="Z1300" i="109"/>
  <c r="AC1299" i="109"/>
  <c r="Z1299" i="109"/>
  <c r="AC1298" i="109"/>
  <c r="Z1298" i="109"/>
  <c r="AC1297" i="109"/>
  <c r="Z1297" i="109"/>
  <c r="AC1296" i="109"/>
  <c r="Z1296" i="109"/>
  <c r="AC1295" i="109"/>
  <c r="Z1295" i="109"/>
  <c r="AC1294" i="109"/>
  <c r="Z1294" i="109"/>
  <c r="AC1293" i="109"/>
  <c r="Z1293" i="109"/>
  <c r="AC1292" i="109"/>
  <c r="Z1292" i="109"/>
  <c r="AC1291" i="109"/>
  <c r="Z1291" i="109"/>
  <c r="AC1290" i="109"/>
  <c r="Z1290" i="109"/>
  <c r="AC1289" i="109"/>
  <c r="Z1289" i="109"/>
  <c r="AC1288" i="109"/>
  <c r="Z1288" i="109"/>
  <c r="AC1287" i="109"/>
  <c r="Z1287" i="109"/>
  <c r="AC1286" i="109"/>
  <c r="Z1286" i="109"/>
  <c r="AC1285" i="109"/>
  <c r="Z1285" i="109"/>
  <c r="AC1284" i="109"/>
  <c r="Z1284" i="109"/>
  <c r="AC1283" i="109"/>
  <c r="Z1283" i="109"/>
  <c r="AC1282" i="109"/>
  <c r="Z1282" i="109"/>
  <c r="AC1281" i="109"/>
  <c r="Z1281" i="109"/>
  <c r="AC1280" i="109"/>
  <c r="Z1280" i="109"/>
  <c r="AC1279" i="109"/>
  <c r="Z1279" i="109"/>
  <c r="AC1278" i="109"/>
  <c r="Z1278" i="109"/>
  <c r="AC1277" i="109"/>
  <c r="Z1277" i="109"/>
  <c r="AC1276" i="109"/>
  <c r="Z1276" i="109"/>
  <c r="AC1275" i="109"/>
  <c r="Z1275" i="109"/>
  <c r="AC1274" i="109"/>
  <c r="Z1274" i="109"/>
  <c r="AC1273" i="109"/>
  <c r="Z1273" i="109"/>
  <c r="AC1272" i="109"/>
  <c r="Z1272" i="109"/>
  <c r="AC1271" i="109"/>
  <c r="Z1271" i="109"/>
  <c r="AC1270" i="109"/>
  <c r="Z1270" i="109"/>
  <c r="AC1269" i="109"/>
  <c r="Z1269" i="109"/>
  <c r="AC1268" i="109"/>
  <c r="Z1268" i="109"/>
  <c r="AC1267" i="109"/>
  <c r="Z1267" i="109"/>
  <c r="AC1266" i="109"/>
  <c r="Z1266" i="109"/>
  <c r="AC1265" i="109"/>
  <c r="Z1265" i="109"/>
  <c r="AC1264" i="109"/>
  <c r="Z1264" i="109"/>
  <c r="AC1263" i="109"/>
  <c r="Z1263" i="109"/>
  <c r="AC1262" i="109"/>
  <c r="Z1262" i="109"/>
  <c r="AC1261" i="109"/>
  <c r="Z1261" i="109"/>
  <c r="AC1260" i="109"/>
  <c r="Z1260" i="109"/>
  <c r="AC1259" i="109"/>
  <c r="Z1259" i="109"/>
  <c r="AC1258" i="109"/>
  <c r="Z1258" i="109"/>
  <c r="AC1257" i="109"/>
  <c r="Z1257" i="109"/>
  <c r="AC1256" i="109"/>
  <c r="Z1256" i="109"/>
  <c r="AC1255" i="109"/>
  <c r="Z1255" i="109"/>
  <c r="AC1254" i="109"/>
  <c r="Z1254" i="109"/>
  <c r="AC1253" i="109"/>
  <c r="Z1253" i="109"/>
  <c r="AC1252" i="109"/>
  <c r="Z1252" i="109"/>
  <c r="AC1251" i="109"/>
  <c r="Z1251" i="109"/>
  <c r="AC1250" i="109"/>
  <c r="Z1250" i="109"/>
  <c r="AC1249" i="109"/>
  <c r="Z1249" i="109"/>
  <c r="AC1248" i="109"/>
  <c r="Z1248" i="109"/>
  <c r="AC1247" i="109"/>
  <c r="Z1247" i="109"/>
  <c r="AC1246" i="109"/>
  <c r="Z1246" i="109"/>
  <c r="AC1245" i="109"/>
  <c r="Z1245" i="109"/>
  <c r="AC1244" i="109"/>
  <c r="Z1244" i="109"/>
  <c r="AC1243" i="109"/>
  <c r="Z1243" i="109"/>
  <c r="AC1242" i="109"/>
  <c r="Z1242" i="109"/>
  <c r="AC1241" i="109"/>
  <c r="Z1241" i="109"/>
  <c r="AC1240" i="109"/>
  <c r="Z1240" i="109"/>
  <c r="AC1239" i="109"/>
  <c r="Z1239" i="109"/>
  <c r="AC1238" i="109"/>
  <c r="Z1238" i="109"/>
  <c r="AC1237" i="109"/>
  <c r="Z1237" i="109"/>
  <c r="AC1236" i="109"/>
  <c r="Z1236" i="109"/>
  <c r="AC1235" i="109"/>
  <c r="Z1235" i="109"/>
  <c r="AC1234" i="109"/>
  <c r="Z1234" i="109"/>
  <c r="AC1233" i="109"/>
  <c r="Z1233" i="109"/>
  <c r="AC1232" i="109"/>
  <c r="Z1232" i="109"/>
  <c r="AC1231" i="109"/>
  <c r="Z1231" i="109"/>
  <c r="AC1230" i="109"/>
  <c r="Z1230" i="109"/>
  <c r="AC1229" i="109"/>
  <c r="Z1229" i="109"/>
  <c r="AC1228" i="109"/>
  <c r="Z1228" i="109"/>
  <c r="AC1227" i="109"/>
  <c r="Z1227" i="109"/>
  <c r="AC1226" i="109"/>
  <c r="Z1226" i="109"/>
  <c r="AC1225" i="109"/>
  <c r="Z1225" i="109"/>
  <c r="AC1224" i="109"/>
  <c r="Z1224" i="109"/>
  <c r="AC1223" i="109"/>
  <c r="Z1223" i="109"/>
  <c r="AC1222" i="109"/>
  <c r="Z1222" i="109"/>
  <c r="AC1221" i="109"/>
  <c r="Z1221" i="109"/>
  <c r="AC1220" i="109"/>
  <c r="Z1220" i="109"/>
  <c r="AC1219" i="109"/>
  <c r="Z1219" i="109"/>
  <c r="AC1218" i="109"/>
  <c r="Z1218" i="109"/>
  <c r="AC1217" i="109"/>
  <c r="Z1217" i="109"/>
  <c r="AC1216" i="109"/>
  <c r="Z1216" i="109"/>
  <c r="AC1215" i="109"/>
  <c r="Z1215" i="109"/>
  <c r="AC1214" i="109"/>
  <c r="Z1214" i="109"/>
  <c r="AC1213" i="109"/>
  <c r="Z1213" i="109"/>
  <c r="AC1212" i="109"/>
  <c r="Z1212" i="109"/>
  <c r="AC1211" i="109"/>
  <c r="Z1211" i="109"/>
  <c r="AC1210" i="109"/>
  <c r="Z1210" i="109"/>
  <c r="AC1209" i="109"/>
  <c r="Z1209" i="109"/>
  <c r="AC1208" i="109"/>
  <c r="Z1208" i="109"/>
  <c r="AC1207" i="109"/>
  <c r="Z1207" i="109"/>
  <c r="AC1206" i="109"/>
  <c r="Z1206" i="109"/>
  <c r="AC1205" i="109"/>
  <c r="Z1205" i="109"/>
  <c r="AC1204" i="109"/>
  <c r="Z1204" i="109"/>
  <c r="AC1203" i="109"/>
  <c r="Z1203" i="109"/>
  <c r="AC1202" i="109"/>
  <c r="Z1202" i="109"/>
  <c r="AC1201" i="109"/>
  <c r="Z1201" i="109"/>
  <c r="AC1200" i="109"/>
  <c r="Z1200" i="109"/>
  <c r="AC1199" i="109"/>
  <c r="Z1199" i="109"/>
  <c r="AC1198" i="109"/>
  <c r="Z1198" i="109"/>
  <c r="AC1197" i="109"/>
  <c r="Z1197" i="109"/>
  <c r="AC1196" i="109"/>
  <c r="Z1196" i="109"/>
  <c r="AC1195" i="109"/>
  <c r="Z1195" i="109"/>
  <c r="AC1194" i="109"/>
  <c r="Z1194" i="109"/>
  <c r="AC1193" i="109"/>
  <c r="Z1193" i="109"/>
  <c r="AC1192" i="109"/>
  <c r="Z1192" i="109"/>
  <c r="AC1191" i="109"/>
  <c r="Z1191" i="109"/>
  <c r="AC1190" i="109"/>
  <c r="Z1190" i="109"/>
  <c r="AC1189" i="109"/>
  <c r="Z1189" i="109"/>
  <c r="AC1188" i="109"/>
  <c r="Z1188" i="109"/>
  <c r="AC1187" i="109"/>
  <c r="Z1187" i="109"/>
  <c r="AC1186" i="109"/>
  <c r="Z1186" i="109"/>
  <c r="AC1185" i="109"/>
  <c r="Z1185" i="109"/>
  <c r="AC1184" i="109"/>
  <c r="Z1184" i="109"/>
  <c r="AC1183" i="109"/>
  <c r="Z1183" i="109"/>
  <c r="AC1182" i="109"/>
  <c r="Z1182" i="109"/>
  <c r="AC1181" i="109"/>
  <c r="Z1181" i="109"/>
  <c r="AC1180" i="109"/>
  <c r="Z1180" i="109"/>
  <c r="AC1179" i="109"/>
  <c r="Z1179" i="109"/>
  <c r="AC1178" i="109"/>
  <c r="Z1178" i="109"/>
  <c r="AC1177" i="109"/>
  <c r="Z1177" i="109"/>
  <c r="AC1176" i="109"/>
  <c r="Z1176" i="109"/>
  <c r="AC1175" i="109"/>
  <c r="Z1175" i="109"/>
  <c r="AC1174" i="109"/>
  <c r="Z1174" i="109"/>
  <c r="AC1173" i="109"/>
  <c r="Z1173" i="109"/>
  <c r="AC1172" i="109"/>
  <c r="Z1172" i="109"/>
  <c r="AC1171" i="109"/>
  <c r="Z1171" i="109"/>
  <c r="AC1170" i="109"/>
  <c r="Z1170" i="109"/>
  <c r="AC1169" i="109"/>
  <c r="Z1169" i="109"/>
  <c r="AC1168" i="109"/>
  <c r="Z1168" i="109"/>
  <c r="AC1167" i="109"/>
  <c r="Z1167" i="109"/>
  <c r="AC1166" i="109"/>
  <c r="Z1166" i="109"/>
  <c r="AC1165" i="109"/>
  <c r="Z1165" i="109"/>
  <c r="AC1164" i="109"/>
  <c r="Z1164" i="109"/>
  <c r="AC1163" i="109"/>
  <c r="Z1163" i="109"/>
  <c r="AC1162" i="109"/>
  <c r="Z1162" i="109"/>
  <c r="AC1161" i="109"/>
  <c r="Z1161" i="109"/>
  <c r="AC1160" i="109"/>
  <c r="Z1160" i="109"/>
  <c r="AC1159" i="109"/>
  <c r="Z1159" i="109"/>
  <c r="AC1158" i="109"/>
  <c r="Z1158" i="109"/>
  <c r="AC1157" i="109"/>
  <c r="Z1157" i="109"/>
  <c r="AC1156" i="109"/>
  <c r="Z1156" i="109"/>
  <c r="AC1155" i="109"/>
  <c r="Z1155" i="109"/>
  <c r="AC1154" i="109"/>
  <c r="Z1154" i="109"/>
  <c r="AC1153" i="109"/>
  <c r="Z1153" i="109"/>
  <c r="AC1152" i="109"/>
  <c r="Z1152" i="109"/>
  <c r="AC1151" i="109"/>
  <c r="Z1151" i="109"/>
  <c r="AC1150" i="109"/>
  <c r="Z1150" i="109"/>
  <c r="AC1149" i="109"/>
  <c r="Z1149" i="109"/>
  <c r="AC1148" i="109"/>
  <c r="Z1148" i="109"/>
  <c r="AC1147" i="109"/>
  <c r="Z1147" i="109"/>
  <c r="AC1146" i="109"/>
  <c r="Z1146" i="109"/>
  <c r="AC1145" i="109"/>
  <c r="Z1145" i="109"/>
  <c r="AC1144" i="109"/>
  <c r="Z1144" i="109"/>
  <c r="AC1143" i="109"/>
  <c r="Z1143" i="109"/>
  <c r="AC1142" i="109"/>
  <c r="Z1142" i="109"/>
  <c r="AC1141" i="109"/>
  <c r="Z1141" i="109"/>
  <c r="AC1140" i="109"/>
  <c r="Z1140" i="109"/>
  <c r="AC1139" i="109"/>
  <c r="Z1139" i="109"/>
  <c r="AC1138" i="109"/>
  <c r="Z1138" i="109"/>
  <c r="AC1137" i="109"/>
  <c r="Z1137" i="109"/>
  <c r="AC1136" i="109"/>
  <c r="Z1136" i="109"/>
  <c r="AC1135" i="109"/>
  <c r="Z1135" i="109"/>
  <c r="AC1134" i="109"/>
  <c r="Z1134" i="109"/>
  <c r="AC1133" i="109"/>
  <c r="Z1133" i="109"/>
  <c r="AC1132" i="109"/>
  <c r="Z1132" i="109"/>
  <c r="AC1131" i="109"/>
  <c r="Z1131" i="109"/>
  <c r="AC1130" i="109"/>
  <c r="Z1130" i="109"/>
  <c r="AC1129" i="109"/>
  <c r="Z1129" i="109"/>
  <c r="AC1128" i="109"/>
  <c r="Z1128" i="109"/>
  <c r="AC1127" i="109"/>
  <c r="Z1127" i="109"/>
  <c r="AC1126" i="109"/>
  <c r="Z1126" i="109"/>
  <c r="AC1125" i="109"/>
  <c r="Z1125" i="109"/>
  <c r="AC1124" i="109"/>
  <c r="Z1124" i="109"/>
  <c r="AC1123" i="109"/>
  <c r="Z1123" i="109"/>
  <c r="AC1122" i="109"/>
  <c r="Z1122" i="109"/>
  <c r="AC1121" i="109"/>
  <c r="Z1121" i="109"/>
  <c r="AC1120" i="109"/>
  <c r="Z1120" i="109"/>
  <c r="AC1119" i="109"/>
  <c r="Z1119" i="109"/>
  <c r="AC1118" i="109"/>
  <c r="Z1118" i="109"/>
  <c r="AC1117" i="109"/>
  <c r="Z1117" i="109"/>
  <c r="AC1116" i="109"/>
  <c r="Z1116" i="109"/>
  <c r="AC1115" i="109"/>
  <c r="Z1115" i="109"/>
  <c r="AC1114" i="109"/>
  <c r="Z1114" i="109"/>
  <c r="AC1113" i="109"/>
  <c r="Z1113" i="109"/>
  <c r="AC1112" i="109"/>
  <c r="Z1112" i="109"/>
  <c r="AC1111" i="109"/>
  <c r="Z1111" i="109"/>
  <c r="AC1110" i="109"/>
  <c r="Z1110" i="109"/>
  <c r="AC1109" i="109"/>
  <c r="Z1109" i="109"/>
  <c r="AC1108" i="109"/>
  <c r="Z1108" i="109"/>
  <c r="AC1107" i="109"/>
  <c r="Z1107" i="109"/>
  <c r="AC1106" i="109"/>
  <c r="Z1106" i="109"/>
  <c r="AC1105" i="109"/>
  <c r="Z1105" i="109"/>
  <c r="AC1104" i="109"/>
  <c r="Z1104" i="109"/>
  <c r="AC1103" i="109"/>
  <c r="Z1103" i="109"/>
  <c r="AC1102" i="109"/>
  <c r="Z1102" i="109"/>
  <c r="AC1101" i="109"/>
  <c r="Z1101" i="109"/>
  <c r="AC1100" i="109"/>
  <c r="Z1100" i="109"/>
  <c r="AC1099" i="109"/>
  <c r="Z1099" i="109"/>
  <c r="AC1098" i="109"/>
  <c r="Z1098" i="109"/>
  <c r="AC1097" i="109"/>
  <c r="Z1097" i="109"/>
  <c r="AC1096" i="109"/>
  <c r="Y1096" i="109"/>
  <c r="X1096" i="109"/>
  <c r="W1096" i="109"/>
  <c r="V1096" i="109"/>
  <c r="U1096" i="109"/>
  <c r="T1096" i="109"/>
  <c r="S1096" i="109"/>
  <c r="R1096" i="109"/>
  <c r="Q1096" i="109"/>
  <c r="P1096" i="109"/>
  <c r="O1096" i="109"/>
  <c r="N1096" i="109"/>
  <c r="AC1095" i="109"/>
  <c r="Y1095" i="109"/>
  <c r="X1095" i="109"/>
  <c r="W1095" i="109"/>
  <c r="V1095" i="109"/>
  <c r="U1095" i="109"/>
  <c r="T1095" i="109"/>
  <c r="S1095" i="109"/>
  <c r="R1095" i="109"/>
  <c r="Q1095" i="109"/>
  <c r="P1095" i="109"/>
  <c r="O1095" i="109"/>
  <c r="N1095" i="109"/>
  <c r="AC1094" i="109"/>
  <c r="Y1094" i="109"/>
  <c r="X1094" i="109"/>
  <c r="W1094" i="109"/>
  <c r="V1094" i="109"/>
  <c r="U1094" i="109"/>
  <c r="T1094" i="109"/>
  <c r="S1094" i="109"/>
  <c r="R1094" i="109"/>
  <c r="Q1094" i="109"/>
  <c r="P1094" i="109"/>
  <c r="O1094" i="109"/>
  <c r="N1094" i="109"/>
  <c r="AC1093" i="109"/>
  <c r="Y1093" i="109"/>
  <c r="X1093" i="109"/>
  <c r="W1093" i="109"/>
  <c r="V1093" i="109"/>
  <c r="U1093" i="109"/>
  <c r="T1093" i="109"/>
  <c r="S1093" i="109"/>
  <c r="R1093" i="109"/>
  <c r="Q1093" i="109"/>
  <c r="P1093" i="109"/>
  <c r="O1093" i="109"/>
  <c r="N1093" i="109"/>
  <c r="AC1092" i="109"/>
  <c r="Y1092" i="109"/>
  <c r="X1092" i="109"/>
  <c r="W1092" i="109"/>
  <c r="V1092" i="109"/>
  <c r="U1092" i="109"/>
  <c r="T1092" i="109"/>
  <c r="S1092" i="109"/>
  <c r="R1092" i="109"/>
  <c r="Q1092" i="109"/>
  <c r="P1092" i="109"/>
  <c r="O1092" i="109"/>
  <c r="N1092" i="109"/>
  <c r="AC1091" i="109"/>
  <c r="Y1091" i="109"/>
  <c r="X1091" i="109"/>
  <c r="W1091" i="109"/>
  <c r="V1091" i="109"/>
  <c r="U1091" i="109"/>
  <c r="T1091" i="109"/>
  <c r="S1091" i="109"/>
  <c r="R1091" i="109"/>
  <c r="Q1091" i="109"/>
  <c r="P1091" i="109"/>
  <c r="O1091" i="109"/>
  <c r="N1091" i="109"/>
  <c r="AC1090" i="109"/>
  <c r="Y1090" i="109"/>
  <c r="X1090" i="109"/>
  <c r="W1090" i="109"/>
  <c r="V1090" i="109"/>
  <c r="U1090" i="109"/>
  <c r="T1090" i="109"/>
  <c r="S1090" i="109"/>
  <c r="R1090" i="109"/>
  <c r="Q1090" i="109"/>
  <c r="P1090" i="109"/>
  <c r="O1090" i="109"/>
  <c r="N1090" i="109"/>
  <c r="AC1089" i="109"/>
  <c r="Y1089" i="109"/>
  <c r="X1089" i="109"/>
  <c r="W1089" i="109"/>
  <c r="V1089" i="109"/>
  <c r="U1089" i="109"/>
  <c r="T1089" i="109"/>
  <c r="S1089" i="109"/>
  <c r="R1089" i="109"/>
  <c r="Q1089" i="109"/>
  <c r="P1089" i="109"/>
  <c r="O1089" i="109"/>
  <c r="N1089" i="109"/>
  <c r="AC1088" i="109"/>
  <c r="Y1088" i="109"/>
  <c r="X1088" i="109"/>
  <c r="W1088" i="109"/>
  <c r="V1088" i="109"/>
  <c r="U1088" i="109"/>
  <c r="T1088" i="109"/>
  <c r="S1088" i="109"/>
  <c r="R1088" i="109"/>
  <c r="Q1088" i="109"/>
  <c r="P1088" i="109"/>
  <c r="O1088" i="109"/>
  <c r="N1088" i="109"/>
  <c r="AC1087" i="109"/>
  <c r="Y1087" i="109"/>
  <c r="X1087" i="109"/>
  <c r="W1087" i="109"/>
  <c r="V1087" i="109"/>
  <c r="U1087" i="109"/>
  <c r="T1087" i="109"/>
  <c r="S1087" i="109"/>
  <c r="R1087" i="109"/>
  <c r="Q1087" i="109"/>
  <c r="P1087" i="109"/>
  <c r="O1087" i="109"/>
  <c r="N1087" i="109"/>
  <c r="AC1086" i="109"/>
  <c r="Y1086" i="109"/>
  <c r="X1086" i="109"/>
  <c r="W1086" i="109"/>
  <c r="V1086" i="109"/>
  <c r="U1086" i="109"/>
  <c r="T1086" i="109"/>
  <c r="S1086" i="109"/>
  <c r="R1086" i="109"/>
  <c r="Q1086" i="109"/>
  <c r="P1086" i="109"/>
  <c r="O1086" i="109"/>
  <c r="N1086" i="109"/>
  <c r="AC1085" i="109"/>
  <c r="Y1085" i="109"/>
  <c r="X1085" i="109"/>
  <c r="W1085" i="109"/>
  <c r="V1085" i="109"/>
  <c r="U1085" i="109"/>
  <c r="T1085" i="109"/>
  <c r="S1085" i="109"/>
  <c r="R1085" i="109"/>
  <c r="Q1085" i="109"/>
  <c r="P1085" i="109"/>
  <c r="O1085" i="109"/>
  <c r="N1085" i="109"/>
  <c r="AC1084" i="109"/>
  <c r="Y1084" i="109"/>
  <c r="X1084" i="109"/>
  <c r="W1084" i="109"/>
  <c r="V1084" i="109"/>
  <c r="U1084" i="109"/>
  <c r="T1084" i="109"/>
  <c r="S1084" i="109"/>
  <c r="R1084" i="109"/>
  <c r="Q1084" i="109"/>
  <c r="P1084" i="109"/>
  <c r="O1084" i="109"/>
  <c r="N1084" i="109"/>
  <c r="AC1083" i="109"/>
  <c r="Y1083" i="109"/>
  <c r="X1083" i="109"/>
  <c r="W1083" i="109"/>
  <c r="V1083" i="109"/>
  <c r="U1083" i="109"/>
  <c r="T1083" i="109"/>
  <c r="S1083" i="109"/>
  <c r="R1083" i="109"/>
  <c r="Q1083" i="109"/>
  <c r="P1083" i="109"/>
  <c r="O1083" i="109"/>
  <c r="N1083" i="109"/>
  <c r="AC1082" i="109"/>
  <c r="Y1082" i="109"/>
  <c r="X1082" i="109"/>
  <c r="W1082" i="109"/>
  <c r="V1082" i="109"/>
  <c r="U1082" i="109"/>
  <c r="T1082" i="109"/>
  <c r="S1082" i="109"/>
  <c r="R1082" i="109"/>
  <c r="Q1082" i="109"/>
  <c r="P1082" i="109"/>
  <c r="O1082" i="109"/>
  <c r="N1082" i="109"/>
  <c r="AC1081" i="109"/>
  <c r="Y1081" i="109"/>
  <c r="X1081" i="109"/>
  <c r="W1081" i="109"/>
  <c r="V1081" i="109"/>
  <c r="U1081" i="109"/>
  <c r="T1081" i="109"/>
  <c r="S1081" i="109"/>
  <c r="R1081" i="109"/>
  <c r="Q1081" i="109"/>
  <c r="P1081" i="109"/>
  <c r="O1081" i="109"/>
  <c r="N1081" i="109"/>
  <c r="AC1080" i="109"/>
  <c r="Y1080" i="109"/>
  <c r="X1080" i="109"/>
  <c r="W1080" i="109"/>
  <c r="V1080" i="109"/>
  <c r="U1080" i="109"/>
  <c r="T1080" i="109"/>
  <c r="S1080" i="109"/>
  <c r="R1080" i="109"/>
  <c r="Q1080" i="109"/>
  <c r="P1080" i="109"/>
  <c r="O1080" i="109"/>
  <c r="N1080" i="109"/>
  <c r="AC1079" i="109"/>
  <c r="Y1079" i="109"/>
  <c r="X1079" i="109"/>
  <c r="W1079" i="109"/>
  <c r="V1079" i="109"/>
  <c r="U1079" i="109"/>
  <c r="T1079" i="109"/>
  <c r="S1079" i="109"/>
  <c r="R1079" i="109"/>
  <c r="Q1079" i="109"/>
  <c r="P1079" i="109"/>
  <c r="O1079" i="109"/>
  <c r="N1079" i="109"/>
  <c r="AC1078" i="109"/>
  <c r="Y1078" i="109"/>
  <c r="X1078" i="109"/>
  <c r="W1078" i="109"/>
  <c r="V1078" i="109"/>
  <c r="U1078" i="109"/>
  <c r="T1078" i="109"/>
  <c r="S1078" i="109"/>
  <c r="R1078" i="109"/>
  <c r="Q1078" i="109"/>
  <c r="P1078" i="109"/>
  <c r="O1078" i="109"/>
  <c r="N1078" i="109"/>
  <c r="AC1077" i="109"/>
  <c r="Y1077" i="109"/>
  <c r="X1077" i="109"/>
  <c r="W1077" i="109"/>
  <c r="V1077" i="109"/>
  <c r="U1077" i="109"/>
  <c r="T1077" i="109"/>
  <c r="S1077" i="109"/>
  <c r="R1077" i="109"/>
  <c r="Q1077" i="109"/>
  <c r="P1077" i="109"/>
  <c r="O1077" i="109"/>
  <c r="N1077" i="109"/>
  <c r="AC1076" i="109"/>
  <c r="Y1076" i="109"/>
  <c r="X1076" i="109"/>
  <c r="W1076" i="109"/>
  <c r="V1076" i="109"/>
  <c r="U1076" i="109"/>
  <c r="T1076" i="109"/>
  <c r="S1076" i="109"/>
  <c r="R1076" i="109"/>
  <c r="Q1076" i="109"/>
  <c r="P1076" i="109"/>
  <c r="O1076" i="109"/>
  <c r="N1076" i="109"/>
  <c r="AC1075" i="109"/>
  <c r="Y1075" i="109"/>
  <c r="X1075" i="109"/>
  <c r="W1075" i="109"/>
  <c r="V1075" i="109"/>
  <c r="U1075" i="109"/>
  <c r="T1075" i="109"/>
  <c r="S1075" i="109"/>
  <c r="R1075" i="109"/>
  <c r="Q1075" i="109"/>
  <c r="P1075" i="109"/>
  <c r="O1075" i="109"/>
  <c r="N1075" i="109"/>
  <c r="AC1074" i="109"/>
  <c r="Y1074" i="109"/>
  <c r="X1074" i="109"/>
  <c r="W1074" i="109"/>
  <c r="V1074" i="109"/>
  <c r="U1074" i="109"/>
  <c r="T1074" i="109"/>
  <c r="S1074" i="109"/>
  <c r="R1074" i="109"/>
  <c r="Q1074" i="109"/>
  <c r="P1074" i="109"/>
  <c r="O1074" i="109"/>
  <c r="N1074" i="109"/>
  <c r="AC1073" i="109"/>
  <c r="Y1073" i="109"/>
  <c r="X1073" i="109"/>
  <c r="W1073" i="109"/>
  <c r="V1073" i="109"/>
  <c r="U1073" i="109"/>
  <c r="T1073" i="109"/>
  <c r="S1073" i="109"/>
  <c r="R1073" i="109"/>
  <c r="Q1073" i="109"/>
  <c r="P1073" i="109"/>
  <c r="O1073" i="109"/>
  <c r="N1073" i="109"/>
  <c r="AC1072" i="109"/>
  <c r="Y1072" i="109"/>
  <c r="X1072" i="109"/>
  <c r="W1072" i="109"/>
  <c r="V1072" i="109"/>
  <c r="U1072" i="109"/>
  <c r="T1072" i="109"/>
  <c r="S1072" i="109"/>
  <c r="R1072" i="109"/>
  <c r="Q1072" i="109"/>
  <c r="P1072" i="109"/>
  <c r="O1072" i="109"/>
  <c r="N1072" i="109"/>
  <c r="AC1071" i="109"/>
  <c r="Y1071" i="109"/>
  <c r="X1071" i="109"/>
  <c r="W1071" i="109"/>
  <c r="V1071" i="109"/>
  <c r="U1071" i="109"/>
  <c r="T1071" i="109"/>
  <c r="S1071" i="109"/>
  <c r="R1071" i="109"/>
  <c r="Q1071" i="109"/>
  <c r="P1071" i="109"/>
  <c r="O1071" i="109"/>
  <c r="N1071" i="109"/>
  <c r="AC1070" i="109"/>
  <c r="Y1070" i="109"/>
  <c r="X1070" i="109"/>
  <c r="W1070" i="109"/>
  <c r="V1070" i="109"/>
  <c r="U1070" i="109"/>
  <c r="T1070" i="109"/>
  <c r="S1070" i="109"/>
  <c r="R1070" i="109"/>
  <c r="Q1070" i="109"/>
  <c r="P1070" i="109"/>
  <c r="O1070" i="109"/>
  <c r="N1070" i="109"/>
  <c r="AC1069" i="109"/>
  <c r="Y1069" i="109"/>
  <c r="X1069" i="109"/>
  <c r="W1069" i="109"/>
  <c r="V1069" i="109"/>
  <c r="U1069" i="109"/>
  <c r="T1069" i="109"/>
  <c r="S1069" i="109"/>
  <c r="R1069" i="109"/>
  <c r="Q1069" i="109"/>
  <c r="P1069" i="109"/>
  <c r="O1069" i="109"/>
  <c r="N1069" i="109"/>
  <c r="AC1068" i="109"/>
  <c r="Y1068" i="109"/>
  <c r="X1068" i="109"/>
  <c r="W1068" i="109"/>
  <c r="V1068" i="109"/>
  <c r="U1068" i="109"/>
  <c r="T1068" i="109"/>
  <c r="S1068" i="109"/>
  <c r="R1068" i="109"/>
  <c r="Q1068" i="109"/>
  <c r="P1068" i="109"/>
  <c r="O1068" i="109"/>
  <c r="N1068" i="109"/>
  <c r="AC1067" i="109"/>
  <c r="Y1067" i="109"/>
  <c r="X1067" i="109"/>
  <c r="W1067" i="109"/>
  <c r="V1067" i="109"/>
  <c r="U1067" i="109"/>
  <c r="T1067" i="109"/>
  <c r="S1067" i="109"/>
  <c r="R1067" i="109"/>
  <c r="Q1067" i="109"/>
  <c r="P1067" i="109"/>
  <c r="O1067" i="109"/>
  <c r="N1067" i="109"/>
  <c r="AC1066" i="109"/>
  <c r="Y1066" i="109"/>
  <c r="X1066" i="109"/>
  <c r="W1066" i="109"/>
  <c r="V1066" i="109"/>
  <c r="U1066" i="109"/>
  <c r="T1066" i="109"/>
  <c r="S1066" i="109"/>
  <c r="R1066" i="109"/>
  <c r="Q1066" i="109"/>
  <c r="P1066" i="109"/>
  <c r="O1066" i="109"/>
  <c r="N1066" i="109"/>
  <c r="AC1065" i="109"/>
  <c r="Y1065" i="109"/>
  <c r="X1065" i="109"/>
  <c r="W1065" i="109"/>
  <c r="V1065" i="109"/>
  <c r="U1065" i="109"/>
  <c r="T1065" i="109"/>
  <c r="S1065" i="109"/>
  <c r="R1065" i="109"/>
  <c r="Q1065" i="109"/>
  <c r="P1065" i="109"/>
  <c r="O1065" i="109"/>
  <c r="N1065" i="109"/>
  <c r="AC1064" i="109"/>
  <c r="Y1064" i="109"/>
  <c r="X1064" i="109"/>
  <c r="W1064" i="109"/>
  <c r="V1064" i="109"/>
  <c r="U1064" i="109"/>
  <c r="T1064" i="109"/>
  <c r="S1064" i="109"/>
  <c r="R1064" i="109"/>
  <c r="Q1064" i="109"/>
  <c r="P1064" i="109"/>
  <c r="O1064" i="109"/>
  <c r="N1064" i="109"/>
  <c r="AC1063" i="109"/>
  <c r="Y1063" i="109"/>
  <c r="X1063" i="109"/>
  <c r="W1063" i="109"/>
  <c r="V1063" i="109"/>
  <c r="U1063" i="109"/>
  <c r="T1063" i="109"/>
  <c r="S1063" i="109"/>
  <c r="R1063" i="109"/>
  <c r="Q1063" i="109"/>
  <c r="P1063" i="109"/>
  <c r="O1063" i="109"/>
  <c r="N1063" i="109"/>
  <c r="AC1062" i="109"/>
  <c r="Y1062" i="109"/>
  <c r="X1062" i="109"/>
  <c r="W1062" i="109"/>
  <c r="V1062" i="109"/>
  <c r="U1062" i="109"/>
  <c r="T1062" i="109"/>
  <c r="S1062" i="109"/>
  <c r="R1062" i="109"/>
  <c r="Q1062" i="109"/>
  <c r="P1062" i="109"/>
  <c r="O1062" i="109"/>
  <c r="N1062" i="109"/>
  <c r="AC1061" i="109"/>
  <c r="Y1061" i="109"/>
  <c r="X1061" i="109"/>
  <c r="W1061" i="109"/>
  <c r="V1061" i="109"/>
  <c r="U1061" i="109"/>
  <c r="T1061" i="109"/>
  <c r="S1061" i="109"/>
  <c r="R1061" i="109"/>
  <c r="Q1061" i="109"/>
  <c r="P1061" i="109"/>
  <c r="O1061" i="109"/>
  <c r="N1061" i="109"/>
  <c r="AC1060" i="109"/>
  <c r="Y1060" i="109"/>
  <c r="X1060" i="109"/>
  <c r="W1060" i="109"/>
  <c r="V1060" i="109"/>
  <c r="U1060" i="109"/>
  <c r="T1060" i="109"/>
  <c r="S1060" i="109"/>
  <c r="R1060" i="109"/>
  <c r="Q1060" i="109"/>
  <c r="P1060" i="109"/>
  <c r="O1060" i="109"/>
  <c r="N1060" i="109"/>
  <c r="AC1059" i="109"/>
  <c r="Y1059" i="109"/>
  <c r="X1059" i="109"/>
  <c r="W1059" i="109"/>
  <c r="V1059" i="109"/>
  <c r="U1059" i="109"/>
  <c r="T1059" i="109"/>
  <c r="S1059" i="109"/>
  <c r="R1059" i="109"/>
  <c r="Q1059" i="109"/>
  <c r="P1059" i="109"/>
  <c r="O1059" i="109"/>
  <c r="N1059" i="109"/>
  <c r="AC1058" i="109"/>
  <c r="Y1058" i="109"/>
  <c r="X1058" i="109"/>
  <c r="W1058" i="109"/>
  <c r="V1058" i="109"/>
  <c r="U1058" i="109"/>
  <c r="T1058" i="109"/>
  <c r="S1058" i="109"/>
  <c r="R1058" i="109"/>
  <c r="Q1058" i="109"/>
  <c r="P1058" i="109"/>
  <c r="O1058" i="109"/>
  <c r="N1058" i="109"/>
  <c r="AC1057" i="109"/>
  <c r="Y1057" i="109"/>
  <c r="X1057" i="109"/>
  <c r="W1057" i="109"/>
  <c r="V1057" i="109"/>
  <c r="U1057" i="109"/>
  <c r="T1057" i="109"/>
  <c r="S1057" i="109"/>
  <c r="R1057" i="109"/>
  <c r="Q1057" i="109"/>
  <c r="P1057" i="109"/>
  <c r="O1057" i="109"/>
  <c r="N1057" i="109"/>
  <c r="AC1056" i="109"/>
  <c r="Y1056" i="109"/>
  <c r="X1056" i="109"/>
  <c r="W1056" i="109"/>
  <c r="V1056" i="109"/>
  <c r="U1056" i="109"/>
  <c r="T1056" i="109"/>
  <c r="S1056" i="109"/>
  <c r="R1056" i="109"/>
  <c r="Q1056" i="109"/>
  <c r="P1056" i="109"/>
  <c r="O1056" i="109"/>
  <c r="N1056" i="109"/>
  <c r="AC1055" i="109"/>
  <c r="Y1055" i="109"/>
  <c r="X1055" i="109"/>
  <c r="W1055" i="109"/>
  <c r="V1055" i="109"/>
  <c r="U1055" i="109"/>
  <c r="T1055" i="109"/>
  <c r="S1055" i="109"/>
  <c r="R1055" i="109"/>
  <c r="Q1055" i="109"/>
  <c r="P1055" i="109"/>
  <c r="O1055" i="109"/>
  <c r="N1055" i="109"/>
  <c r="AC1054" i="109"/>
  <c r="Y1054" i="109"/>
  <c r="X1054" i="109"/>
  <c r="W1054" i="109"/>
  <c r="V1054" i="109"/>
  <c r="U1054" i="109"/>
  <c r="T1054" i="109"/>
  <c r="S1054" i="109"/>
  <c r="R1054" i="109"/>
  <c r="Q1054" i="109"/>
  <c r="P1054" i="109"/>
  <c r="O1054" i="109"/>
  <c r="N1054" i="109"/>
  <c r="AC1053" i="109"/>
  <c r="Y1053" i="109"/>
  <c r="X1053" i="109"/>
  <c r="W1053" i="109"/>
  <c r="V1053" i="109"/>
  <c r="U1053" i="109"/>
  <c r="T1053" i="109"/>
  <c r="S1053" i="109"/>
  <c r="R1053" i="109"/>
  <c r="Q1053" i="109"/>
  <c r="P1053" i="109"/>
  <c r="O1053" i="109"/>
  <c r="N1053" i="109"/>
  <c r="AC1052" i="109"/>
  <c r="Y1052" i="109"/>
  <c r="X1052" i="109"/>
  <c r="W1052" i="109"/>
  <c r="V1052" i="109"/>
  <c r="U1052" i="109"/>
  <c r="T1052" i="109"/>
  <c r="S1052" i="109"/>
  <c r="R1052" i="109"/>
  <c r="Q1052" i="109"/>
  <c r="P1052" i="109"/>
  <c r="O1052" i="109"/>
  <c r="N1052" i="109"/>
  <c r="AC1051" i="109"/>
  <c r="Y1051" i="109"/>
  <c r="X1051" i="109"/>
  <c r="W1051" i="109"/>
  <c r="V1051" i="109"/>
  <c r="U1051" i="109"/>
  <c r="T1051" i="109"/>
  <c r="S1051" i="109"/>
  <c r="R1051" i="109"/>
  <c r="Q1051" i="109"/>
  <c r="P1051" i="109"/>
  <c r="O1051" i="109"/>
  <c r="N1051" i="109"/>
  <c r="AC1050" i="109"/>
  <c r="Y1050" i="109"/>
  <c r="X1050" i="109"/>
  <c r="W1050" i="109"/>
  <c r="V1050" i="109"/>
  <c r="U1050" i="109"/>
  <c r="T1050" i="109"/>
  <c r="S1050" i="109"/>
  <c r="R1050" i="109"/>
  <c r="Q1050" i="109"/>
  <c r="P1050" i="109"/>
  <c r="O1050" i="109"/>
  <c r="N1050" i="109"/>
  <c r="AC1049" i="109"/>
  <c r="Y1049" i="109"/>
  <c r="X1049" i="109"/>
  <c r="W1049" i="109"/>
  <c r="V1049" i="109"/>
  <c r="U1049" i="109"/>
  <c r="T1049" i="109"/>
  <c r="S1049" i="109"/>
  <c r="R1049" i="109"/>
  <c r="Q1049" i="109"/>
  <c r="P1049" i="109"/>
  <c r="O1049" i="109"/>
  <c r="N1049" i="109"/>
  <c r="AC1048" i="109"/>
  <c r="Y1048" i="109"/>
  <c r="X1048" i="109"/>
  <c r="W1048" i="109"/>
  <c r="V1048" i="109"/>
  <c r="U1048" i="109"/>
  <c r="T1048" i="109"/>
  <c r="S1048" i="109"/>
  <c r="R1048" i="109"/>
  <c r="Q1048" i="109"/>
  <c r="P1048" i="109"/>
  <c r="O1048" i="109"/>
  <c r="N1048" i="109"/>
  <c r="AC1047" i="109"/>
  <c r="Y1047" i="109"/>
  <c r="X1047" i="109"/>
  <c r="W1047" i="109"/>
  <c r="V1047" i="109"/>
  <c r="U1047" i="109"/>
  <c r="T1047" i="109"/>
  <c r="S1047" i="109"/>
  <c r="R1047" i="109"/>
  <c r="Q1047" i="109"/>
  <c r="P1047" i="109"/>
  <c r="O1047" i="109"/>
  <c r="N1047" i="109"/>
  <c r="AC1046" i="109"/>
  <c r="Y1046" i="109"/>
  <c r="X1046" i="109"/>
  <c r="W1046" i="109"/>
  <c r="V1046" i="109"/>
  <c r="U1046" i="109"/>
  <c r="T1046" i="109"/>
  <c r="S1046" i="109"/>
  <c r="R1046" i="109"/>
  <c r="Q1046" i="109"/>
  <c r="P1046" i="109"/>
  <c r="O1046" i="109"/>
  <c r="N1046" i="109"/>
  <c r="AC1045" i="109"/>
  <c r="Y1045" i="109"/>
  <c r="X1045" i="109"/>
  <c r="W1045" i="109"/>
  <c r="V1045" i="109"/>
  <c r="U1045" i="109"/>
  <c r="T1045" i="109"/>
  <c r="S1045" i="109"/>
  <c r="R1045" i="109"/>
  <c r="Q1045" i="109"/>
  <c r="P1045" i="109"/>
  <c r="O1045" i="109"/>
  <c r="N1045" i="109"/>
  <c r="AC1044" i="109"/>
  <c r="Y1044" i="109"/>
  <c r="X1044" i="109"/>
  <c r="W1044" i="109"/>
  <c r="V1044" i="109"/>
  <c r="U1044" i="109"/>
  <c r="T1044" i="109"/>
  <c r="S1044" i="109"/>
  <c r="R1044" i="109"/>
  <c r="Q1044" i="109"/>
  <c r="P1044" i="109"/>
  <c r="O1044" i="109"/>
  <c r="N1044" i="109"/>
  <c r="AC1043" i="109"/>
  <c r="Y1043" i="109"/>
  <c r="X1043" i="109"/>
  <c r="W1043" i="109"/>
  <c r="V1043" i="109"/>
  <c r="U1043" i="109"/>
  <c r="T1043" i="109"/>
  <c r="S1043" i="109"/>
  <c r="R1043" i="109"/>
  <c r="Q1043" i="109"/>
  <c r="P1043" i="109"/>
  <c r="O1043" i="109"/>
  <c r="N1043" i="109"/>
  <c r="AC1042" i="109"/>
  <c r="Y1042" i="109"/>
  <c r="X1042" i="109"/>
  <c r="W1042" i="109"/>
  <c r="V1042" i="109"/>
  <c r="U1042" i="109"/>
  <c r="T1042" i="109"/>
  <c r="S1042" i="109"/>
  <c r="R1042" i="109"/>
  <c r="Q1042" i="109"/>
  <c r="P1042" i="109"/>
  <c r="O1042" i="109"/>
  <c r="N1042" i="109"/>
  <c r="AC1041" i="109"/>
  <c r="Y1041" i="109"/>
  <c r="X1041" i="109"/>
  <c r="W1041" i="109"/>
  <c r="V1041" i="109"/>
  <c r="U1041" i="109"/>
  <c r="T1041" i="109"/>
  <c r="S1041" i="109"/>
  <c r="R1041" i="109"/>
  <c r="Q1041" i="109"/>
  <c r="P1041" i="109"/>
  <c r="O1041" i="109"/>
  <c r="N1041" i="109"/>
  <c r="AC1040" i="109"/>
  <c r="Y1040" i="109"/>
  <c r="X1040" i="109"/>
  <c r="W1040" i="109"/>
  <c r="V1040" i="109"/>
  <c r="U1040" i="109"/>
  <c r="T1040" i="109"/>
  <c r="S1040" i="109"/>
  <c r="R1040" i="109"/>
  <c r="Q1040" i="109"/>
  <c r="P1040" i="109"/>
  <c r="O1040" i="109"/>
  <c r="N1040" i="109"/>
  <c r="AC1039" i="109"/>
  <c r="Y1039" i="109"/>
  <c r="X1039" i="109"/>
  <c r="W1039" i="109"/>
  <c r="V1039" i="109"/>
  <c r="U1039" i="109"/>
  <c r="T1039" i="109"/>
  <c r="S1039" i="109"/>
  <c r="R1039" i="109"/>
  <c r="Q1039" i="109"/>
  <c r="P1039" i="109"/>
  <c r="O1039" i="109"/>
  <c r="N1039" i="109"/>
  <c r="AC1038" i="109"/>
  <c r="Y1038" i="109"/>
  <c r="X1038" i="109"/>
  <c r="W1038" i="109"/>
  <c r="V1038" i="109"/>
  <c r="U1038" i="109"/>
  <c r="T1038" i="109"/>
  <c r="S1038" i="109"/>
  <c r="R1038" i="109"/>
  <c r="Q1038" i="109"/>
  <c r="P1038" i="109"/>
  <c r="O1038" i="109"/>
  <c r="N1038" i="109"/>
  <c r="AC1037" i="109"/>
  <c r="Y1037" i="109"/>
  <c r="X1037" i="109"/>
  <c r="W1037" i="109"/>
  <c r="V1037" i="109"/>
  <c r="U1037" i="109"/>
  <c r="T1037" i="109"/>
  <c r="S1037" i="109"/>
  <c r="R1037" i="109"/>
  <c r="Q1037" i="109"/>
  <c r="P1037" i="109"/>
  <c r="O1037" i="109"/>
  <c r="N1037" i="109"/>
  <c r="AC1036" i="109"/>
  <c r="Y1036" i="109"/>
  <c r="X1036" i="109"/>
  <c r="W1036" i="109"/>
  <c r="V1036" i="109"/>
  <c r="U1036" i="109"/>
  <c r="T1036" i="109"/>
  <c r="S1036" i="109"/>
  <c r="R1036" i="109"/>
  <c r="Q1036" i="109"/>
  <c r="P1036" i="109"/>
  <c r="O1036" i="109"/>
  <c r="N1036" i="109"/>
  <c r="AC1035" i="109"/>
  <c r="Y1035" i="109"/>
  <c r="X1035" i="109"/>
  <c r="W1035" i="109"/>
  <c r="V1035" i="109"/>
  <c r="U1035" i="109"/>
  <c r="T1035" i="109"/>
  <c r="S1035" i="109"/>
  <c r="R1035" i="109"/>
  <c r="Q1035" i="109"/>
  <c r="P1035" i="109"/>
  <c r="O1035" i="109"/>
  <c r="N1035" i="109"/>
  <c r="AC1034" i="109"/>
  <c r="Y1034" i="109"/>
  <c r="X1034" i="109"/>
  <c r="W1034" i="109"/>
  <c r="V1034" i="109"/>
  <c r="U1034" i="109"/>
  <c r="T1034" i="109"/>
  <c r="S1034" i="109"/>
  <c r="R1034" i="109"/>
  <c r="Q1034" i="109"/>
  <c r="P1034" i="109"/>
  <c r="O1034" i="109"/>
  <c r="N1034" i="109"/>
  <c r="AC1033" i="109"/>
  <c r="Y1033" i="109"/>
  <c r="X1033" i="109"/>
  <c r="W1033" i="109"/>
  <c r="V1033" i="109"/>
  <c r="U1033" i="109"/>
  <c r="T1033" i="109"/>
  <c r="S1033" i="109"/>
  <c r="R1033" i="109"/>
  <c r="Q1033" i="109"/>
  <c r="P1033" i="109"/>
  <c r="O1033" i="109"/>
  <c r="N1033" i="109"/>
  <c r="AC1032" i="109"/>
  <c r="Y1032" i="109"/>
  <c r="X1032" i="109"/>
  <c r="W1032" i="109"/>
  <c r="V1032" i="109"/>
  <c r="U1032" i="109"/>
  <c r="T1032" i="109"/>
  <c r="S1032" i="109"/>
  <c r="R1032" i="109"/>
  <c r="Q1032" i="109"/>
  <c r="P1032" i="109"/>
  <c r="O1032" i="109"/>
  <c r="N1032" i="109"/>
  <c r="AC1031" i="109"/>
  <c r="Y1031" i="109"/>
  <c r="X1031" i="109"/>
  <c r="W1031" i="109"/>
  <c r="V1031" i="109"/>
  <c r="U1031" i="109"/>
  <c r="T1031" i="109"/>
  <c r="S1031" i="109"/>
  <c r="R1031" i="109"/>
  <c r="Q1031" i="109"/>
  <c r="P1031" i="109"/>
  <c r="O1031" i="109"/>
  <c r="N1031" i="109"/>
  <c r="AC1030" i="109"/>
  <c r="Y1030" i="109"/>
  <c r="X1030" i="109"/>
  <c r="W1030" i="109"/>
  <c r="V1030" i="109"/>
  <c r="U1030" i="109"/>
  <c r="T1030" i="109"/>
  <c r="S1030" i="109"/>
  <c r="R1030" i="109"/>
  <c r="Q1030" i="109"/>
  <c r="P1030" i="109"/>
  <c r="O1030" i="109"/>
  <c r="N1030" i="109"/>
  <c r="AC1029" i="109"/>
  <c r="Y1029" i="109"/>
  <c r="X1029" i="109"/>
  <c r="W1029" i="109"/>
  <c r="V1029" i="109"/>
  <c r="U1029" i="109"/>
  <c r="T1029" i="109"/>
  <c r="S1029" i="109"/>
  <c r="R1029" i="109"/>
  <c r="Q1029" i="109"/>
  <c r="P1029" i="109"/>
  <c r="O1029" i="109"/>
  <c r="N1029" i="109"/>
  <c r="AC1028" i="109"/>
  <c r="Y1028" i="109"/>
  <c r="X1028" i="109"/>
  <c r="W1028" i="109"/>
  <c r="V1028" i="109"/>
  <c r="U1028" i="109"/>
  <c r="T1028" i="109"/>
  <c r="S1028" i="109"/>
  <c r="R1028" i="109"/>
  <c r="Q1028" i="109"/>
  <c r="P1028" i="109"/>
  <c r="O1028" i="109"/>
  <c r="N1028" i="109"/>
  <c r="AC1027" i="109"/>
  <c r="Y1027" i="109"/>
  <c r="X1027" i="109"/>
  <c r="W1027" i="109"/>
  <c r="V1027" i="109"/>
  <c r="U1027" i="109"/>
  <c r="T1027" i="109"/>
  <c r="S1027" i="109"/>
  <c r="R1027" i="109"/>
  <c r="Q1027" i="109"/>
  <c r="P1027" i="109"/>
  <c r="O1027" i="109"/>
  <c r="N1027" i="109"/>
  <c r="AC1026" i="109"/>
  <c r="Y1026" i="109"/>
  <c r="X1026" i="109"/>
  <c r="W1026" i="109"/>
  <c r="V1026" i="109"/>
  <c r="U1026" i="109"/>
  <c r="T1026" i="109"/>
  <c r="S1026" i="109"/>
  <c r="R1026" i="109"/>
  <c r="Q1026" i="109"/>
  <c r="P1026" i="109"/>
  <c r="O1026" i="109"/>
  <c r="N1026" i="109"/>
  <c r="AC1025" i="109"/>
  <c r="Y1025" i="109"/>
  <c r="X1025" i="109"/>
  <c r="W1025" i="109"/>
  <c r="V1025" i="109"/>
  <c r="U1025" i="109"/>
  <c r="T1025" i="109"/>
  <c r="S1025" i="109"/>
  <c r="R1025" i="109"/>
  <c r="Q1025" i="109"/>
  <c r="P1025" i="109"/>
  <c r="O1025" i="109"/>
  <c r="N1025" i="109"/>
  <c r="AC1024" i="109"/>
  <c r="Y1024" i="109"/>
  <c r="X1024" i="109"/>
  <c r="W1024" i="109"/>
  <c r="V1024" i="109"/>
  <c r="U1024" i="109"/>
  <c r="T1024" i="109"/>
  <c r="S1024" i="109"/>
  <c r="R1024" i="109"/>
  <c r="Q1024" i="109"/>
  <c r="P1024" i="109"/>
  <c r="O1024" i="109"/>
  <c r="N1024" i="109"/>
  <c r="AC1023" i="109"/>
  <c r="Z1023" i="109"/>
  <c r="AC1022" i="109"/>
  <c r="Z1022" i="109"/>
  <c r="AC1021" i="109"/>
  <c r="Z1021" i="109"/>
  <c r="AC1020" i="109"/>
  <c r="Z1020" i="109"/>
  <c r="AC1019" i="109"/>
  <c r="Z1019" i="109"/>
  <c r="AC1018" i="109"/>
  <c r="Z1018" i="109"/>
  <c r="AC1017" i="109"/>
  <c r="Z1017" i="109"/>
  <c r="AC1016" i="109"/>
  <c r="Z1016" i="109"/>
  <c r="AC1015" i="109"/>
  <c r="Z1015" i="109"/>
  <c r="AC1014" i="109"/>
  <c r="Z1014" i="109"/>
  <c r="AC1013" i="109"/>
  <c r="Z1013" i="109"/>
  <c r="AC1012" i="109"/>
  <c r="Z1012" i="109"/>
  <c r="AC1011" i="109"/>
  <c r="Z1011" i="109"/>
  <c r="AC1010" i="109"/>
  <c r="Z1010" i="109"/>
  <c r="AC1009" i="109"/>
  <c r="Z1009" i="109"/>
  <c r="AC1008" i="109"/>
  <c r="Z1008" i="109"/>
  <c r="AC1007" i="109"/>
  <c r="Z1007" i="109"/>
  <c r="AC1006" i="109"/>
  <c r="Z1006" i="109"/>
  <c r="AC1005" i="109"/>
  <c r="Z1005" i="109"/>
  <c r="AC1004" i="109"/>
  <c r="Z1004" i="109"/>
  <c r="AC1003" i="109"/>
  <c r="Z1003" i="109"/>
  <c r="AC1002" i="109"/>
  <c r="Z1002" i="109"/>
  <c r="AC1001" i="109"/>
  <c r="Z1001" i="109"/>
  <c r="AC1000" i="109"/>
  <c r="Z1000" i="109"/>
  <c r="AC999" i="109"/>
  <c r="Z999" i="109"/>
  <c r="AC998" i="109"/>
  <c r="Z998" i="109"/>
  <c r="AC997" i="109"/>
  <c r="Z997" i="109"/>
  <c r="AC996" i="109"/>
  <c r="Z996" i="109"/>
  <c r="AC995" i="109"/>
  <c r="Z995" i="109"/>
  <c r="AC994" i="109"/>
  <c r="Z994" i="109"/>
  <c r="AC993" i="109"/>
  <c r="Z993" i="109"/>
  <c r="AC992" i="109"/>
  <c r="Z992" i="109"/>
  <c r="AC991" i="109"/>
  <c r="Z991" i="109"/>
  <c r="AC990" i="109"/>
  <c r="Z990" i="109"/>
  <c r="AC989" i="109"/>
  <c r="Z989" i="109"/>
  <c r="AC988" i="109"/>
  <c r="Z988" i="109"/>
  <c r="AC987" i="109"/>
  <c r="Z987" i="109"/>
  <c r="AC986" i="109"/>
  <c r="Z986" i="109"/>
  <c r="AC985" i="109"/>
  <c r="Z985" i="109"/>
  <c r="AC984" i="109"/>
  <c r="Z984" i="109"/>
  <c r="AC983" i="109"/>
  <c r="Z983" i="109"/>
  <c r="AC982" i="109"/>
  <c r="Z982" i="109"/>
  <c r="AC981" i="109"/>
  <c r="Z981" i="109"/>
  <c r="AC980" i="109"/>
  <c r="Z980" i="109"/>
  <c r="AC979" i="109"/>
  <c r="Z979" i="109"/>
  <c r="AC978" i="109"/>
  <c r="Z978" i="109"/>
  <c r="AC977" i="109"/>
  <c r="Z977" i="109"/>
  <c r="AC976" i="109"/>
  <c r="Z976" i="109"/>
  <c r="AC975" i="109"/>
  <c r="Z975" i="109"/>
  <c r="AC974" i="109"/>
  <c r="Z974" i="109"/>
  <c r="AC973" i="109"/>
  <c r="Z973" i="109"/>
  <c r="AC972" i="109"/>
  <c r="Z972" i="109"/>
  <c r="AC971" i="109"/>
  <c r="Z971" i="109"/>
  <c r="AC970" i="109"/>
  <c r="Z970" i="109"/>
  <c r="AC969" i="109"/>
  <c r="Z969" i="109"/>
  <c r="AC968" i="109"/>
  <c r="Z968" i="109"/>
  <c r="AC967" i="109"/>
  <c r="Z967" i="109"/>
  <c r="AC966" i="109"/>
  <c r="Z966" i="109"/>
  <c r="AC965" i="109"/>
  <c r="Z965" i="109"/>
  <c r="AC964" i="109"/>
  <c r="Z964" i="109"/>
  <c r="AC963" i="109"/>
  <c r="Z963" i="109"/>
  <c r="AC962" i="109"/>
  <c r="Z962" i="109"/>
  <c r="AC961" i="109"/>
  <c r="Z961" i="109"/>
  <c r="AC960" i="109"/>
  <c r="Z960" i="109"/>
  <c r="AC959" i="109"/>
  <c r="Z959" i="109"/>
  <c r="AC958" i="109"/>
  <c r="Z958" i="109"/>
  <c r="AC957" i="109"/>
  <c r="Z957" i="109"/>
  <c r="AC956" i="109"/>
  <c r="Z956" i="109"/>
  <c r="AC955" i="109"/>
  <c r="Z955" i="109"/>
  <c r="AC954" i="109"/>
  <c r="Z954" i="109"/>
  <c r="AC953" i="109"/>
  <c r="Z953" i="109"/>
  <c r="AC952" i="109"/>
  <c r="Z952" i="109"/>
  <c r="AC951" i="109"/>
  <c r="Z951" i="109"/>
  <c r="AC950" i="109"/>
  <c r="Z950" i="109"/>
  <c r="AC949" i="109"/>
  <c r="Z949" i="109"/>
  <c r="AC948" i="109"/>
  <c r="Z948" i="109"/>
  <c r="AC947" i="109"/>
  <c r="Z947" i="109"/>
  <c r="AC946" i="109"/>
  <c r="Z946" i="109"/>
  <c r="AC945" i="109"/>
  <c r="Z945" i="109"/>
  <c r="AC944" i="109"/>
  <c r="Z944" i="109"/>
  <c r="AC943" i="109"/>
  <c r="Z943" i="109"/>
  <c r="AC942" i="109"/>
  <c r="Z942" i="109"/>
  <c r="AC941" i="109"/>
  <c r="Z941" i="109"/>
  <c r="AC940" i="109"/>
  <c r="Z940" i="109"/>
  <c r="AC939" i="109"/>
  <c r="Z939" i="109"/>
  <c r="AC938" i="109"/>
  <c r="Z938" i="109"/>
  <c r="AC937" i="109"/>
  <c r="Z937" i="109"/>
  <c r="AC936" i="109"/>
  <c r="Z936" i="109"/>
  <c r="AC935" i="109"/>
  <c r="Z935" i="109"/>
  <c r="AC934" i="109"/>
  <c r="Z934" i="109"/>
  <c r="AC933" i="109"/>
  <c r="Z933" i="109"/>
  <c r="AC932" i="109"/>
  <c r="Z932" i="109"/>
  <c r="AC931" i="109"/>
  <c r="Z931" i="109"/>
  <c r="AC930" i="109"/>
  <c r="Z930" i="109"/>
  <c r="AC929" i="109"/>
  <c r="Z929" i="109"/>
  <c r="AC928" i="109"/>
  <c r="Z928" i="109"/>
  <c r="AC927" i="109"/>
  <c r="Z927" i="109"/>
  <c r="AC926" i="109"/>
  <c r="Z926" i="109"/>
  <c r="AC925" i="109"/>
  <c r="Z925" i="109"/>
  <c r="AC924" i="109"/>
  <c r="Z924" i="109"/>
  <c r="AC923" i="109"/>
  <c r="Z923" i="109"/>
  <c r="AC922" i="109"/>
  <c r="Z922" i="109"/>
  <c r="AC921" i="109"/>
  <c r="Z921" i="109"/>
  <c r="AC920" i="109"/>
  <c r="Z920" i="109"/>
  <c r="AC919" i="109"/>
  <c r="Z919" i="109"/>
  <c r="AC918" i="109"/>
  <c r="Z918" i="109"/>
  <c r="AC917" i="109"/>
  <c r="Z917" i="109"/>
  <c r="AC916" i="109"/>
  <c r="Z916" i="109"/>
  <c r="AC915" i="109"/>
  <c r="Z915" i="109"/>
  <c r="AC914" i="109"/>
  <c r="Z914" i="109"/>
  <c r="AC913" i="109"/>
  <c r="Z913" i="109"/>
  <c r="AC912" i="109"/>
  <c r="Z912" i="109"/>
  <c r="AC911" i="109"/>
  <c r="Z911" i="109"/>
  <c r="AC910" i="109"/>
  <c r="Z910" i="109"/>
  <c r="AC909" i="109"/>
  <c r="Z909" i="109"/>
  <c r="AC908" i="109"/>
  <c r="Z908" i="109"/>
  <c r="AC907" i="109"/>
  <c r="Z907" i="109"/>
  <c r="AC906" i="109"/>
  <c r="Z906" i="109"/>
  <c r="AC905" i="109"/>
  <c r="Z905" i="109"/>
  <c r="AC904" i="109"/>
  <c r="Z904" i="109"/>
  <c r="AC903" i="109"/>
  <c r="Z903" i="109"/>
  <c r="AC902" i="109"/>
  <c r="Z902" i="109"/>
  <c r="AC901" i="109"/>
  <c r="Z901" i="109"/>
  <c r="AC900" i="109"/>
  <c r="Z900" i="109"/>
  <c r="AC899" i="109"/>
  <c r="Z899" i="109"/>
  <c r="AC898" i="109"/>
  <c r="Z898" i="109"/>
  <c r="AC897" i="109"/>
  <c r="Z897" i="109"/>
  <c r="AC896" i="109"/>
  <c r="Z896" i="109"/>
  <c r="AC895" i="109"/>
  <c r="Z895" i="109"/>
  <c r="AC894" i="109"/>
  <c r="Z894" i="109"/>
  <c r="AC893" i="109"/>
  <c r="Z893" i="109"/>
  <c r="AC892" i="109"/>
  <c r="Z892" i="109"/>
  <c r="AC891" i="109"/>
  <c r="Z891" i="109"/>
  <c r="AC890" i="109"/>
  <c r="Z890" i="109"/>
  <c r="AC889" i="109"/>
  <c r="Z889" i="109"/>
  <c r="AC888" i="109"/>
  <c r="Z888" i="109"/>
  <c r="AC887" i="109"/>
  <c r="Z887" i="109"/>
  <c r="AC886" i="109"/>
  <c r="Z886" i="109"/>
  <c r="AC885" i="109"/>
  <c r="Z885" i="109"/>
  <c r="AC884" i="109"/>
  <c r="Z884" i="109"/>
  <c r="AC883" i="109"/>
  <c r="Z883" i="109"/>
  <c r="AC882" i="109"/>
  <c r="Z882" i="109"/>
  <c r="AC881" i="109"/>
  <c r="Z881" i="109"/>
  <c r="AC880" i="109"/>
  <c r="Z880" i="109"/>
  <c r="AC879" i="109"/>
  <c r="Z879" i="109"/>
  <c r="AC878" i="109"/>
  <c r="Z878" i="109"/>
  <c r="AC877" i="109"/>
  <c r="Z877" i="109"/>
  <c r="AC876" i="109"/>
  <c r="Z876" i="109"/>
  <c r="AC875" i="109"/>
  <c r="Z875" i="109"/>
  <c r="AC874" i="109"/>
  <c r="Z874" i="109"/>
  <c r="AC873" i="109"/>
  <c r="Z873" i="109"/>
  <c r="AC872" i="109"/>
  <c r="Z872" i="109"/>
  <c r="AC871" i="109"/>
  <c r="Z871" i="109"/>
  <c r="AC870" i="109"/>
  <c r="Z870" i="109"/>
  <c r="AC869" i="109"/>
  <c r="Z869" i="109"/>
  <c r="AC868" i="109"/>
  <c r="Z868" i="109"/>
  <c r="AC867" i="109"/>
  <c r="Z867" i="109"/>
  <c r="AC866" i="109"/>
  <c r="Z866" i="109"/>
  <c r="AC865" i="109"/>
  <c r="Z865" i="109"/>
  <c r="AC864" i="109"/>
  <c r="Z864" i="109"/>
  <c r="AC863" i="109"/>
  <c r="Z863" i="109"/>
  <c r="AC862" i="109"/>
  <c r="Z862" i="109"/>
  <c r="AC861" i="109"/>
  <c r="Z861" i="109"/>
  <c r="AC860" i="109"/>
  <c r="Z860" i="109"/>
  <c r="AC859" i="109"/>
  <c r="Z859" i="109"/>
  <c r="AC858" i="109"/>
  <c r="Z858" i="109"/>
  <c r="AC857" i="109"/>
  <c r="Z857" i="109"/>
  <c r="AC856" i="109"/>
  <c r="Z856" i="109"/>
  <c r="AC855" i="109"/>
  <c r="Z855" i="109"/>
  <c r="AC854" i="109"/>
  <c r="Z854" i="109"/>
  <c r="AC853" i="109"/>
  <c r="Z853" i="109"/>
  <c r="AC852" i="109"/>
  <c r="Z852" i="109"/>
  <c r="AC851" i="109"/>
  <c r="Z851" i="109"/>
  <c r="AC850" i="109"/>
  <c r="Z850" i="109"/>
  <c r="AC849" i="109"/>
  <c r="Z849" i="109"/>
  <c r="AC848" i="109"/>
  <c r="Z848" i="109"/>
  <c r="AC847" i="109"/>
  <c r="Z847" i="109"/>
  <c r="AC846" i="109"/>
  <c r="Z846" i="109"/>
  <c r="AC845" i="109"/>
  <c r="Z845" i="109"/>
  <c r="AC844" i="109"/>
  <c r="Z844" i="109"/>
  <c r="AC843" i="109"/>
  <c r="Z843" i="109"/>
  <c r="AC842" i="109"/>
  <c r="Z842" i="109"/>
  <c r="AC841" i="109"/>
  <c r="Z841" i="109"/>
  <c r="AC840" i="109"/>
  <c r="Z840" i="109"/>
  <c r="AC839" i="109"/>
  <c r="Z839" i="109"/>
  <c r="AC838" i="109"/>
  <c r="Z838" i="109"/>
  <c r="AC837" i="109"/>
  <c r="Z837" i="109"/>
  <c r="AC836" i="109"/>
  <c r="Z836" i="109"/>
  <c r="AC835" i="109"/>
  <c r="Z835" i="109"/>
  <c r="AC834" i="109"/>
  <c r="Z834" i="109"/>
  <c r="AC833" i="109"/>
  <c r="Z833" i="109"/>
  <c r="AC832" i="109"/>
  <c r="Z832" i="109"/>
  <c r="AC831" i="109"/>
  <c r="Z831" i="109"/>
  <c r="AC830" i="109"/>
  <c r="Z830" i="109"/>
  <c r="AC829" i="109"/>
  <c r="Z829" i="109"/>
  <c r="AC828" i="109"/>
  <c r="Z828" i="109"/>
  <c r="AC827" i="109"/>
  <c r="Z827" i="109"/>
  <c r="AC826" i="109"/>
  <c r="Z826" i="109"/>
  <c r="AC825" i="109"/>
  <c r="Z825" i="109"/>
  <c r="AC824" i="109"/>
  <c r="Z824" i="109"/>
  <c r="AC823" i="109"/>
  <c r="Z823" i="109"/>
  <c r="AC822" i="109"/>
  <c r="Z822" i="109"/>
  <c r="AC821" i="109"/>
  <c r="Z821" i="109"/>
  <c r="AC820" i="109"/>
  <c r="Z820" i="109"/>
  <c r="AC819" i="109"/>
  <c r="Z819" i="109"/>
  <c r="AC818" i="109"/>
  <c r="Z818" i="109"/>
  <c r="AC817" i="109"/>
  <c r="Z817" i="109"/>
  <c r="AC816" i="109"/>
  <c r="Z816" i="109"/>
  <c r="AC815" i="109"/>
  <c r="Z815" i="109"/>
  <c r="AC814" i="109"/>
  <c r="Z814" i="109"/>
  <c r="AC813" i="109"/>
  <c r="Z813" i="109"/>
  <c r="AC812" i="109"/>
  <c r="Z812" i="109"/>
  <c r="AC811" i="109"/>
  <c r="Z811" i="109"/>
  <c r="AC810" i="109"/>
  <c r="Z810" i="109"/>
  <c r="AC809" i="109"/>
  <c r="Z809" i="109"/>
  <c r="AC808" i="109"/>
  <c r="Z808" i="109"/>
  <c r="AC807" i="109"/>
  <c r="Z807" i="109"/>
  <c r="AC806" i="109"/>
  <c r="Z806" i="109"/>
  <c r="AC805" i="109"/>
  <c r="Z805" i="109"/>
  <c r="AC804" i="109"/>
  <c r="Z804" i="109"/>
  <c r="AC803" i="109"/>
  <c r="Z803" i="109"/>
  <c r="AC802" i="109"/>
  <c r="Z802" i="109"/>
  <c r="AC801" i="109"/>
  <c r="Z801" i="109"/>
  <c r="AC800" i="109"/>
  <c r="Z800" i="109"/>
  <c r="AC799" i="109"/>
  <c r="Z799" i="109"/>
  <c r="AC798" i="109"/>
  <c r="Z798" i="109"/>
  <c r="AC797" i="109"/>
  <c r="Z797" i="109"/>
  <c r="AC796" i="109"/>
  <c r="Z796" i="109"/>
  <c r="AC795" i="109"/>
  <c r="Z795" i="109"/>
  <c r="AC794" i="109"/>
  <c r="Z794" i="109"/>
  <c r="AC793" i="109"/>
  <c r="Z793" i="109"/>
  <c r="AC792" i="109"/>
  <c r="Z792" i="109"/>
  <c r="AC791" i="109"/>
  <c r="Z791" i="109"/>
  <c r="AC790" i="109"/>
  <c r="Z790" i="109"/>
  <c r="AC789" i="109"/>
  <c r="Z789" i="109"/>
  <c r="AC788" i="109"/>
  <c r="Z788" i="109"/>
  <c r="AC787" i="109"/>
  <c r="Z787" i="109"/>
  <c r="AC786" i="109"/>
  <c r="Z786" i="109"/>
  <c r="AC785" i="109"/>
  <c r="Z785" i="109"/>
  <c r="AC784" i="109"/>
  <c r="Z784" i="109"/>
  <c r="AC783" i="109"/>
  <c r="Z783" i="109"/>
  <c r="AC782" i="109"/>
  <c r="Z782" i="109"/>
  <c r="AC781" i="109"/>
  <c r="Z781" i="109"/>
  <c r="AC780" i="109"/>
  <c r="Z780" i="109"/>
  <c r="AC779" i="109"/>
  <c r="Z779" i="109"/>
  <c r="AC778" i="109"/>
  <c r="Z778" i="109"/>
  <c r="AC777" i="109"/>
  <c r="Z777" i="109"/>
  <c r="AC776" i="109"/>
  <c r="Z776" i="109"/>
  <c r="AC775" i="109"/>
  <c r="Z775" i="109"/>
  <c r="AC774" i="109"/>
  <c r="Z774" i="109"/>
  <c r="AC773" i="109"/>
  <c r="Z773" i="109"/>
  <c r="AC772" i="109"/>
  <c r="Z772" i="109"/>
  <c r="AC771" i="109"/>
  <c r="Z771" i="109"/>
  <c r="AC770" i="109"/>
  <c r="Z770" i="109"/>
  <c r="AC769" i="109"/>
  <c r="Z769" i="109"/>
  <c r="AC768" i="109"/>
  <c r="Z768" i="109"/>
  <c r="AC767" i="109"/>
  <c r="Z767" i="109"/>
  <c r="AC766" i="109"/>
  <c r="Z766" i="109"/>
  <c r="AC765" i="109"/>
  <c r="Z765" i="109"/>
  <c r="AC764" i="109"/>
  <c r="Z764" i="109"/>
  <c r="AC763" i="109"/>
  <c r="Z763" i="109"/>
  <c r="AC762" i="109"/>
  <c r="Z762" i="109"/>
  <c r="AC761" i="109"/>
  <c r="Z761" i="109"/>
  <c r="AC760" i="109"/>
  <c r="Z760" i="109"/>
  <c r="AC759" i="109"/>
  <c r="Z759" i="109"/>
  <c r="AC758" i="109"/>
  <c r="Z758" i="109"/>
  <c r="AC757" i="109"/>
  <c r="Z757" i="109"/>
  <c r="AC756" i="109"/>
  <c r="Z756" i="109"/>
  <c r="AC755" i="109"/>
  <c r="Z755" i="109"/>
  <c r="AC754" i="109"/>
  <c r="Z754" i="109"/>
  <c r="AC753" i="109"/>
  <c r="Z753" i="109"/>
  <c r="AC752" i="109"/>
  <c r="Z752" i="109"/>
  <c r="AC751" i="109"/>
  <c r="Z751" i="109"/>
  <c r="AC750" i="109"/>
  <c r="Z750" i="109"/>
  <c r="AC749" i="109"/>
  <c r="Z749" i="109"/>
  <c r="AC748" i="109"/>
  <c r="Z748" i="109"/>
  <c r="AC747" i="109"/>
  <c r="Z747" i="109"/>
  <c r="AC746" i="109"/>
  <c r="Z746" i="109"/>
  <c r="AC745" i="109"/>
  <c r="Z745" i="109"/>
  <c r="AC744" i="109"/>
  <c r="Z744" i="109"/>
  <c r="AC743" i="109"/>
  <c r="Z743" i="109"/>
  <c r="AC742" i="109"/>
  <c r="Z742" i="109"/>
  <c r="AC741" i="109"/>
  <c r="Z741" i="109"/>
  <c r="AC740" i="109"/>
  <c r="Z740" i="109"/>
  <c r="AC739" i="109"/>
  <c r="Z739" i="109"/>
  <c r="AC738" i="109"/>
  <c r="Z738" i="109"/>
  <c r="AC737" i="109"/>
  <c r="Z737" i="109"/>
  <c r="AC736" i="109"/>
  <c r="Z736" i="109"/>
  <c r="AC735" i="109"/>
  <c r="Z735" i="109"/>
  <c r="AC734" i="109"/>
  <c r="Z734" i="109"/>
  <c r="AC733" i="109"/>
  <c r="Z733" i="109"/>
  <c r="AC732" i="109"/>
  <c r="Z732" i="109"/>
  <c r="AC731" i="109"/>
  <c r="Y731" i="109"/>
  <c r="X731" i="109"/>
  <c r="W731" i="109"/>
  <c r="V731" i="109"/>
  <c r="U731" i="109"/>
  <c r="T731" i="109"/>
  <c r="S731" i="109"/>
  <c r="R731" i="109"/>
  <c r="Q731" i="109"/>
  <c r="P731" i="109"/>
  <c r="O731" i="109"/>
  <c r="N731" i="109"/>
  <c r="AC730" i="109"/>
  <c r="Y730" i="109"/>
  <c r="X730" i="109"/>
  <c r="W730" i="109"/>
  <c r="V730" i="109"/>
  <c r="U730" i="109"/>
  <c r="T730" i="109"/>
  <c r="S730" i="109"/>
  <c r="R730" i="109"/>
  <c r="Q730" i="109"/>
  <c r="P730" i="109"/>
  <c r="O730" i="109"/>
  <c r="N730" i="109"/>
  <c r="AC729" i="109"/>
  <c r="Y729" i="109"/>
  <c r="X729" i="109"/>
  <c r="W729" i="109"/>
  <c r="V729" i="109"/>
  <c r="U729" i="109"/>
  <c r="T729" i="109"/>
  <c r="S729" i="109"/>
  <c r="R729" i="109"/>
  <c r="Q729" i="109"/>
  <c r="P729" i="109"/>
  <c r="O729" i="109"/>
  <c r="N729" i="109"/>
  <c r="AC728" i="109"/>
  <c r="Y728" i="109"/>
  <c r="X728" i="109"/>
  <c r="W728" i="109"/>
  <c r="V728" i="109"/>
  <c r="U728" i="109"/>
  <c r="T728" i="109"/>
  <c r="S728" i="109"/>
  <c r="R728" i="109"/>
  <c r="Q728" i="109"/>
  <c r="P728" i="109"/>
  <c r="O728" i="109"/>
  <c r="N728" i="109"/>
  <c r="AC727" i="109"/>
  <c r="Y727" i="109"/>
  <c r="X727" i="109"/>
  <c r="W727" i="109"/>
  <c r="V727" i="109"/>
  <c r="U727" i="109"/>
  <c r="T727" i="109"/>
  <c r="S727" i="109"/>
  <c r="R727" i="109"/>
  <c r="Q727" i="109"/>
  <c r="P727" i="109"/>
  <c r="O727" i="109"/>
  <c r="N727" i="109"/>
  <c r="AC726" i="109"/>
  <c r="Y726" i="109"/>
  <c r="X726" i="109"/>
  <c r="W726" i="109"/>
  <c r="V726" i="109"/>
  <c r="U726" i="109"/>
  <c r="T726" i="109"/>
  <c r="S726" i="109"/>
  <c r="R726" i="109"/>
  <c r="Q726" i="109"/>
  <c r="P726" i="109"/>
  <c r="O726" i="109"/>
  <c r="N726" i="109"/>
  <c r="AC725" i="109"/>
  <c r="Y725" i="109"/>
  <c r="X725" i="109"/>
  <c r="W725" i="109"/>
  <c r="V725" i="109"/>
  <c r="U725" i="109"/>
  <c r="T725" i="109"/>
  <c r="S725" i="109"/>
  <c r="R725" i="109"/>
  <c r="Q725" i="109"/>
  <c r="P725" i="109"/>
  <c r="O725" i="109"/>
  <c r="N725" i="109"/>
  <c r="AC724" i="109"/>
  <c r="Y724" i="109"/>
  <c r="X724" i="109"/>
  <c r="W724" i="109"/>
  <c r="V724" i="109"/>
  <c r="U724" i="109"/>
  <c r="T724" i="109"/>
  <c r="S724" i="109"/>
  <c r="R724" i="109"/>
  <c r="Q724" i="109"/>
  <c r="P724" i="109"/>
  <c r="O724" i="109"/>
  <c r="N724" i="109"/>
  <c r="AC723" i="109"/>
  <c r="Y723" i="109"/>
  <c r="X723" i="109"/>
  <c r="W723" i="109"/>
  <c r="V723" i="109"/>
  <c r="U723" i="109"/>
  <c r="T723" i="109"/>
  <c r="S723" i="109"/>
  <c r="R723" i="109"/>
  <c r="Q723" i="109"/>
  <c r="P723" i="109"/>
  <c r="O723" i="109"/>
  <c r="N723" i="109"/>
  <c r="AC722" i="109"/>
  <c r="Y722" i="109"/>
  <c r="X722" i="109"/>
  <c r="W722" i="109"/>
  <c r="V722" i="109"/>
  <c r="U722" i="109"/>
  <c r="T722" i="109"/>
  <c r="S722" i="109"/>
  <c r="R722" i="109"/>
  <c r="Q722" i="109"/>
  <c r="P722" i="109"/>
  <c r="O722" i="109"/>
  <c r="N722" i="109"/>
  <c r="AC721" i="109"/>
  <c r="Y721" i="109"/>
  <c r="X721" i="109"/>
  <c r="W721" i="109"/>
  <c r="V721" i="109"/>
  <c r="U721" i="109"/>
  <c r="T721" i="109"/>
  <c r="S721" i="109"/>
  <c r="R721" i="109"/>
  <c r="Q721" i="109"/>
  <c r="P721" i="109"/>
  <c r="O721" i="109"/>
  <c r="N721" i="109"/>
  <c r="AC720" i="109"/>
  <c r="Y720" i="109"/>
  <c r="X720" i="109"/>
  <c r="W720" i="109"/>
  <c r="V720" i="109"/>
  <c r="U720" i="109"/>
  <c r="T720" i="109"/>
  <c r="S720" i="109"/>
  <c r="R720" i="109"/>
  <c r="Q720" i="109"/>
  <c r="P720" i="109"/>
  <c r="O720" i="109"/>
  <c r="N720" i="109"/>
  <c r="AC719" i="109"/>
  <c r="Y719" i="109"/>
  <c r="X719" i="109"/>
  <c r="W719" i="109"/>
  <c r="V719" i="109"/>
  <c r="U719" i="109"/>
  <c r="T719" i="109"/>
  <c r="S719" i="109"/>
  <c r="R719" i="109"/>
  <c r="Q719" i="109"/>
  <c r="P719" i="109"/>
  <c r="O719" i="109"/>
  <c r="N719" i="109"/>
  <c r="AC718" i="109"/>
  <c r="Y718" i="109"/>
  <c r="X718" i="109"/>
  <c r="W718" i="109"/>
  <c r="V718" i="109"/>
  <c r="U718" i="109"/>
  <c r="T718" i="109"/>
  <c r="S718" i="109"/>
  <c r="R718" i="109"/>
  <c r="Q718" i="109"/>
  <c r="P718" i="109"/>
  <c r="O718" i="109"/>
  <c r="N718" i="109"/>
  <c r="AC717" i="109"/>
  <c r="Y717" i="109"/>
  <c r="X717" i="109"/>
  <c r="W717" i="109"/>
  <c r="V717" i="109"/>
  <c r="U717" i="109"/>
  <c r="T717" i="109"/>
  <c r="S717" i="109"/>
  <c r="R717" i="109"/>
  <c r="Q717" i="109"/>
  <c r="P717" i="109"/>
  <c r="O717" i="109"/>
  <c r="N717" i="109"/>
  <c r="AC716" i="109"/>
  <c r="Y716" i="109"/>
  <c r="X716" i="109"/>
  <c r="W716" i="109"/>
  <c r="V716" i="109"/>
  <c r="U716" i="109"/>
  <c r="T716" i="109"/>
  <c r="S716" i="109"/>
  <c r="R716" i="109"/>
  <c r="Q716" i="109"/>
  <c r="P716" i="109"/>
  <c r="O716" i="109"/>
  <c r="N716" i="109"/>
  <c r="AC715" i="109"/>
  <c r="Y715" i="109"/>
  <c r="X715" i="109"/>
  <c r="W715" i="109"/>
  <c r="V715" i="109"/>
  <c r="U715" i="109"/>
  <c r="T715" i="109"/>
  <c r="S715" i="109"/>
  <c r="R715" i="109"/>
  <c r="Q715" i="109"/>
  <c r="P715" i="109"/>
  <c r="O715" i="109"/>
  <c r="N715" i="109"/>
  <c r="AC714" i="109"/>
  <c r="Y714" i="109"/>
  <c r="X714" i="109"/>
  <c r="W714" i="109"/>
  <c r="V714" i="109"/>
  <c r="U714" i="109"/>
  <c r="T714" i="109"/>
  <c r="S714" i="109"/>
  <c r="R714" i="109"/>
  <c r="Q714" i="109"/>
  <c r="P714" i="109"/>
  <c r="O714" i="109"/>
  <c r="N714" i="109"/>
  <c r="AC713" i="109"/>
  <c r="Y713" i="109"/>
  <c r="X713" i="109"/>
  <c r="W713" i="109"/>
  <c r="V713" i="109"/>
  <c r="U713" i="109"/>
  <c r="T713" i="109"/>
  <c r="S713" i="109"/>
  <c r="R713" i="109"/>
  <c r="Q713" i="109"/>
  <c r="P713" i="109"/>
  <c r="O713" i="109"/>
  <c r="N713" i="109"/>
  <c r="AC712" i="109"/>
  <c r="Y712" i="109"/>
  <c r="X712" i="109"/>
  <c r="W712" i="109"/>
  <c r="V712" i="109"/>
  <c r="U712" i="109"/>
  <c r="T712" i="109"/>
  <c r="S712" i="109"/>
  <c r="R712" i="109"/>
  <c r="Q712" i="109"/>
  <c r="P712" i="109"/>
  <c r="O712" i="109"/>
  <c r="N712" i="109"/>
  <c r="AC711" i="109"/>
  <c r="Y711" i="109"/>
  <c r="X711" i="109"/>
  <c r="W711" i="109"/>
  <c r="V711" i="109"/>
  <c r="U711" i="109"/>
  <c r="T711" i="109"/>
  <c r="S711" i="109"/>
  <c r="R711" i="109"/>
  <c r="Q711" i="109"/>
  <c r="P711" i="109"/>
  <c r="O711" i="109"/>
  <c r="N711" i="109"/>
  <c r="AC710" i="109"/>
  <c r="Y710" i="109"/>
  <c r="X710" i="109"/>
  <c r="W710" i="109"/>
  <c r="V710" i="109"/>
  <c r="U710" i="109"/>
  <c r="T710" i="109"/>
  <c r="S710" i="109"/>
  <c r="R710" i="109"/>
  <c r="Q710" i="109"/>
  <c r="P710" i="109"/>
  <c r="O710" i="109"/>
  <c r="N710" i="109"/>
  <c r="AC709" i="109"/>
  <c r="Y709" i="109"/>
  <c r="X709" i="109"/>
  <c r="W709" i="109"/>
  <c r="V709" i="109"/>
  <c r="U709" i="109"/>
  <c r="T709" i="109"/>
  <c r="S709" i="109"/>
  <c r="R709" i="109"/>
  <c r="Q709" i="109"/>
  <c r="P709" i="109"/>
  <c r="O709" i="109"/>
  <c r="N709" i="109"/>
  <c r="AC708" i="109"/>
  <c r="Y708" i="109"/>
  <c r="X708" i="109"/>
  <c r="W708" i="109"/>
  <c r="V708" i="109"/>
  <c r="U708" i="109"/>
  <c r="T708" i="109"/>
  <c r="S708" i="109"/>
  <c r="R708" i="109"/>
  <c r="Q708" i="109"/>
  <c r="P708" i="109"/>
  <c r="O708" i="109"/>
  <c r="N708" i="109"/>
  <c r="AC707" i="109"/>
  <c r="Y707" i="109"/>
  <c r="X707" i="109"/>
  <c r="W707" i="109"/>
  <c r="V707" i="109"/>
  <c r="U707" i="109"/>
  <c r="T707" i="109"/>
  <c r="S707" i="109"/>
  <c r="R707" i="109"/>
  <c r="Q707" i="109"/>
  <c r="P707" i="109"/>
  <c r="O707" i="109"/>
  <c r="N707" i="109"/>
  <c r="AC706" i="109"/>
  <c r="Y706" i="109"/>
  <c r="X706" i="109"/>
  <c r="W706" i="109"/>
  <c r="V706" i="109"/>
  <c r="U706" i="109"/>
  <c r="T706" i="109"/>
  <c r="S706" i="109"/>
  <c r="R706" i="109"/>
  <c r="Q706" i="109"/>
  <c r="P706" i="109"/>
  <c r="O706" i="109"/>
  <c r="N706" i="109"/>
  <c r="AC705" i="109"/>
  <c r="Y705" i="109"/>
  <c r="X705" i="109"/>
  <c r="W705" i="109"/>
  <c r="V705" i="109"/>
  <c r="U705" i="109"/>
  <c r="T705" i="109"/>
  <c r="S705" i="109"/>
  <c r="R705" i="109"/>
  <c r="Q705" i="109"/>
  <c r="P705" i="109"/>
  <c r="O705" i="109"/>
  <c r="N705" i="109"/>
  <c r="AC704" i="109"/>
  <c r="Y704" i="109"/>
  <c r="X704" i="109"/>
  <c r="W704" i="109"/>
  <c r="V704" i="109"/>
  <c r="U704" i="109"/>
  <c r="T704" i="109"/>
  <c r="S704" i="109"/>
  <c r="R704" i="109"/>
  <c r="Q704" i="109"/>
  <c r="P704" i="109"/>
  <c r="O704" i="109"/>
  <c r="N704" i="109"/>
  <c r="AC703" i="109"/>
  <c r="Y703" i="109"/>
  <c r="X703" i="109"/>
  <c r="W703" i="109"/>
  <c r="V703" i="109"/>
  <c r="U703" i="109"/>
  <c r="T703" i="109"/>
  <c r="S703" i="109"/>
  <c r="R703" i="109"/>
  <c r="Q703" i="109"/>
  <c r="P703" i="109"/>
  <c r="O703" i="109"/>
  <c r="N703" i="109"/>
  <c r="AC702" i="109"/>
  <c r="Y702" i="109"/>
  <c r="X702" i="109"/>
  <c r="W702" i="109"/>
  <c r="V702" i="109"/>
  <c r="U702" i="109"/>
  <c r="T702" i="109"/>
  <c r="S702" i="109"/>
  <c r="R702" i="109"/>
  <c r="Q702" i="109"/>
  <c r="P702" i="109"/>
  <c r="O702" i="109"/>
  <c r="N702" i="109"/>
  <c r="AC701" i="109"/>
  <c r="Y701" i="109"/>
  <c r="X701" i="109"/>
  <c r="W701" i="109"/>
  <c r="V701" i="109"/>
  <c r="U701" i="109"/>
  <c r="T701" i="109"/>
  <c r="S701" i="109"/>
  <c r="R701" i="109"/>
  <c r="Q701" i="109"/>
  <c r="P701" i="109"/>
  <c r="O701" i="109"/>
  <c r="N701" i="109"/>
  <c r="AC700" i="109"/>
  <c r="Y700" i="109"/>
  <c r="X700" i="109"/>
  <c r="W700" i="109"/>
  <c r="V700" i="109"/>
  <c r="U700" i="109"/>
  <c r="T700" i="109"/>
  <c r="S700" i="109"/>
  <c r="R700" i="109"/>
  <c r="Q700" i="109"/>
  <c r="P700" i="109"/>
  <c r="O700" i="109"/>
  <c r="N700" i="109"/>
  <c r="AC699" i="109"/>
  <c r="Y699" i="109"/>
  <c r="X699" i="109"/>
  <c r="W699" i="109"/>
  <c r="V699" i="109"/>
  <c r="U699" i="109"/>
  <c r="T699" i="109"/>
  <c r="S699" i="109"/>
  <c r="R699" i="109"/>
  <c r="Q699" i="109"/>
  <c r="P699" i="109"/>
  <c r="O699" i="109"/>
  <c r="N699" i="109"/>
  <c r="AC698" i="109"/>
  <c r="Y698" i="109"/>
  <c r="X698" i="109"/>
  <c r="W698" i="109"/>
  <c r="V698" i="109"/>
  <c r="U698" i="109"/>
  <c r="T698" i="109"/>
  <c r="S698" i="109"/>
  <c r="R698" i="109"/>
  <c r="Q698" i="109"/>
  <c r="P698" i="109"/>
  <c r="O698" i="109"/>
  <c r="N698" i="109"/>
  <c r="AC697" i="109"/>
  <c r="Y697" i="109"/>
  <c r="X697" i="109"/>
  <c r="W697" i="109"/>
  <c r="V697" i="109"/>
  <c r="U697" i="109"/>
  <c r="T697" i="109"/>
  <c r="S697" i="109"/>
  <c r="R697" i="109"/>
  <c r="Q697" i="109"/>
  <c r="P697" i="109"/>
  <c r="O697" i="109"/>
  <c r="N697" i="109"/>
  <c r="AC696" i="109"/>
  <c r="Y696" i="109"/>
  <c r="X696" i="109"/>
  <c r="W696" i="109"/>
  <c r="V696" i="109"/>
  <c r="U696" i="109"/>
  <c r="T696" i="109"/>
  <c r="S696" i="109"/>
  <c r="R696" i="109"/>
  <c r="Q696" i="109"/>
  <c r="P696" i="109"/>
  <c r="O696" i="109"/>
  <c r="N696" i="109"/>
  <c r="AC695" i="109"/>
  <c r="Y695" i="109"/>
  <c r="X695" i="109"/>
  <c r="W695" i="109"/>
  <c r="V695" i="109"/>
  <c r="U695" i="109"/>
  <c r="T695" i="109"/>
  <c r="S695" i="109"/>
  <c r="R695" i="109"/>
  <c r="Q695" i="109"/>
  <c r="P695" i="109"/>
  <c r="O695" i="109"/>
  <c r="N695" i="109"/>
  <c r="AC694" i="109"/>
  <c r="Y694" i="109"/>
  <c r="X694" i="109"/>
  <c r="W694" i="109"/>
  <c r="V694" i="109"/>
  <c r="U694" i="109"/>
  <c r="T694" i="109"/>
  <c r="S694" i="109"/>
  <c r="R694" i="109"/>
  <c r="Q694" i="109"/>
  <c r="P694" i="109"/>
  <c r="O694" i="109"/>
  <c r="N694" i="109"/>
  <c r="AC693" i="109"/>
  <c r="Y693" i="109"/>
  <c r="X693" i="109"/>
  <c r="W693" i="109"/>
  <c r="V693" i="109"/>
  <c r="U693" i="109"/>
  <c r="T693" i="109"/>
  <c r="S693" i="109"/>
  <c r="R693" i="109"/>
  <c r="Q693" i="109"/>
  <c r="P693" i="109"/>
  <c r="O693" i="109"/>
  <c r="N693" i="109"/>
  <c r="AC692" i="109"/>
  <c r="Y692" i="109"/>
  <c r="X692" i="109"/>
  <c r="W692" i="109"/>
  <c r="V692" i="109"/>
  <c r="U692" i="109"/>
  <c r="T692" i="109"/>
  <c r="S692" i="109"/>
  <c r="R692" i="109"/>
  <c r="Q692" i="109"/>
  <c r="P692" i="109"/>
  <c r="O692" i="109"/>
  <c r="N692" i="109"/>
  <c r="AC691" i="109"/>
  <c r="Y691" i="109"/>
  <c r="X691" i="109"/>
  <c r="W691" i="109"/>
  <c r="V691" i="109"/>
  <c r="U691" i="109"/>
  <c r="T691" i="109"/>
  <c r="S691" i="109"/>
  <c r="R691" i="109"/>
  <c r="Q691" i="109"/>
  <c r="P691" i="109"/>
  <c r="O691" i="109"/>
  <c r="N691" i="109"/>
  <c r="AC690" i="109"/>
  <c r="Y690" i="109"/>
  <c r="X690" i="109"/>
  <c r="W690" i="109"/>
  <c r="V690" i="109"/>
  <c r="U690" i="109"/>
  <c r="T690" i="109"/>
  <c r="S690" i="109"/>
  <c r="R690" i="109"/>
  <c r="Q690" i="109"/>
  <c r="P690" i="109"/>
  <c r="O690" i="109"/>
  <c r="N690" i="109"/>
  <c r="AC689" i="109"/>
  <c r="Y689" i="109"/>
  <c r="X689" i="109"/>
  <c r="W689" i="109"/>
  <c r="V689" i="109"/>
  <c r="U689" i="109"/>
  <c r="T689" i="109"/>
  <c r="S689" i="109"/>
  <c r="R689" i="109"/>
  <c r="Q689" i="109"/>
  <c r="P689" i="109"/>
  <c r="O689" i="109"/>
  <c r="N689" i="109"/>
  <c r="AC688" i="109"/>
  <c r="Y688" i="109"/>
  <c r="X688" i="109"/>
  <c r="W688" i="109"/>
  <c r="V688" i="109"/>
  <c r="U688" i="109"/>
  <c r="T688" i="109"/>
  <c r="S688" i="109"/>
  <c r="R688" i="109"/>
  <c r="Q688" i="109"/>
  <c r="P688" i="109"/>
  <c r="O688" i="109"/>
  <c r="N688" i="109"/>
  <c r="AC687" i="109"/>
  <c r="Y687" i="109"/>
  <c r="X687" i="109"/>
  <c r="W687" i="109"/>
  <c r="V687" i="109"/>
  <c r="U687" i="109"/>
  <c r="T687" i="109"/>
  <c r="S687" i="109"/>
  <c r="R687" i="109"/>
  <c r="Q687" i="109"/>
  <c r="P687" i="109"/>
  <c r="O687" i="109"/>
  <c r="N687" i="109"/>
  <c r="AC686" i="109"/>
  <c r="Y686" i="109"/>
  <c r="X686" i="109"/>
  <c r="W686" i="109"/>
  <c r="V686" i="109"/>
  <c r="U686" i="109"/>
  <c r="T686" i="109"/>
  <c r="S686" i="109"/>
  <c r="R686" i="109"/>
  <c r="Q686" i="109"/>
  <c r="P686" i="109"/>
  <c r="O686" i="109"/>
  <c r="N686" i="109"/>
  <c r="AC685" i="109"/>
  <c r="Y685" i="109"/>
  <c r="X685" i="109"/>
  <c r="W685" i="109"/>
  <c r="V685" i="109"/>
  <c r="U685" i="109"/>
  <c r="T685" i="109"/>
  <c r="S685" i="109"/>
  <c r="R685" i="109"/>
  <c r="Q685" i="109"/>
  <c r="P685" i="109"/>
  <c r="O685" i="109"/>
  <c r="N685" i="109"/>
  <c r="AC684" i="109"/>
  <c r="Y684" i="109"/>
  <c r="X684" i="109"/>
  <c r="W684" i="109"/>
  <c r="V684" i="109"/>
  <c r="U684" i="109"/>
  <c r="T684" i="109"/>
  <c r="S684" i="109"/>
  <c r="R684" i="109"/>
  <c r="Q684" i="109"/>
  <c r="P684" i="109"/>
  <c r="O684" i="109"/>
  <c r="N684" i="109"/>
  <c r="AC683" i="109"/>
  <c r="Y683" i="109"/>
  <c r="X683" i="109"/>
  <c r="W683" i="109"/>
  <c r="V683" i="109"/>
  <c r="U683" i="109"/>
  <c r="T683" i="109"/>
  <c r="S683" i="109"/>
  <c r="R683" i="109"/>
  <c r="Q683" i="109"/>
  <c r="P683" i="109"/>
  <c r="O683" i="109"/>
  <c r="N683" i="109"/>
  <c r="AC682" i="109"/>
  <c r="Y682" i="109"/>
  <c r="X682" i="109"/>
  <c r="W682" i="109"/>
  <c r="V682" i="109"/>
  <c r="U682" i="109"/>
  <c r="T682" i="109"/>
  <c r="S682" i="109"/>
  <c r="R682" i="109"/>
  <c r="Q682" i="109"/>
  <c r="P682" i="109"/>
  <c r="O682" i="109"/>
  <c r="N682" i="109"/>
  <c r="AC681" i="109"/>
  <c r="Y681" i="109"/>
  <c r="X681" i="109"/>
  <c r="W681" i="109"/>
  <c r="V681" i="109"/>
  <c r="U681" i="109"/>
  <c r="T681" i="109"/>
  <c r="S681" i="109"/>
  <c r="R681" i="109"/>
  <c r="Q681" i="109"/>
  <c r="P681" i="109"/>
  <c r="O681" i="109"/>
  <c r="N681" i="109"/>
  <c r="AC680" i="109"/>
  <c r="Y680" i="109"/>
  <c r="X680" i="109"/>
  <c r="W680" i="109"/>
  <c r="V680" i="109"/>
  <c r="U680" i="109"/>
  <c r="T680" i="109"/>
  <c r="S680" i="109"/>
  <c r="R680" i="109"/>
  <c r="Q680" i="109"/>
  <c r="P680" i="109"/>
  <c r="O680" i="109"/>
  <c r="N680" i="109"/>
  <c r="AC679" i="109"/>
  <c r="Y679" i="109"/>
  <c r="X679" i="109"/>
  <c r="W679" i="109"/>
  <c r="V679" i="109"/>
  <c r="U679" i="109"/>
  <c r="T679" i="109"/>
  <c r="S679" i="109"/>
  <c r="R679" i="109"/>
  <c r="Q679" i="109"/>
  <c r="P679" i="109"/>
  <c r="O679" i="109"/>
  <c r="N679" i="109"/>
  <c r="AC678" i="109"/>
  <c r="Y678" i="109"/>
  <c r="X678" i="109"/>
  <c r="W678" i="109"/>
  <c r="V678" i="109"/>
  <c r="U678" i="109"/>
  <c r="T678" i="109"/>
  <c r="S678" i="109"/>
  <c r="R678" i="109"/>
  <c r="Q678" i="109"/>
  <c r="P678" i="109"/>
  <c r="O678" i="109"/>
  <c r="N678" i="109"/>
  <c r="AC677" i="109"/>
  <c r="Y677" i="109"/>
  <c r="X677" i="109"/>
  <c r="W677" i="109"/>
  <c r="V677" i="109"/>
  <c r="U677" i="109"/>
  <c r="T677" i="109"/>
  <c r="S677" i="109"/>
  <c r="R677" i="109"/>
  <c r="Q677" i="109"/>
  <c r="P677" i="109"/>
  <c r="O677" i="109"/>
  <c r="N677" i="109"/>
  <c r="AC676" i="109"/>
  <c r="Y676" i="109"/>
  <c r="X676" i="109"/>
  <c r="W676" i="109"/>
  <c r="V676" i="109"/>
  <c r="U676" i="109"/>
  <c r="T676" i="109"/>
  <c r="S676" i="109"/>
  <c r="R676" i="109"/>
  <c r="Q676" i="109"/>
  <c r="P676" i="109"/>
  <c r="O676" i="109"/>
  <c r="N676" i="109"/>
  <c r="AC675" i="109"/>
  <c r="Y675" i="109"/>
  <c r="X675" i="109"/>
  <c r="W675" i="109"/>
  <c r="V675" i="109"/>
  <c r="U675" i="109"/>
  <c r="T675" i="109"/>
  <c r="S675" i="109"/>
  <c r="R675" i="109"/>
  <c r="Q675" i="109"/>
  <c r="P675" i="109"/>
  <c r="O675" i="109"/>
  <c r="N675" i="109"/>
  <c r="AC674" i="109"/>
  <c r="Y674" i="109"/>
  <c r="X674" i="109"/>
  <c r="W674" i="109"/>
  <c r="V674" i="109"/>
  <c r="U674" i="109"/>
  <c r="T674" i="109"/>
  <c r="S674" i="109"/>
  <c r="R674" i="109"/>
  <c r="Q674" i="109"/>
  <c r="P674" i="109"/>
  <c r="O674" i="109"/>
  <c r="N674" i="109"/>
  <c r="AC673" i="109"/>
  <c r="Y673" i="109"/>
  <c r="X673" i="109"/>
  <c r="W673" i="109"/>
  <c r="V673" i="109"/>
  <c r="U673" i="109"/>
  <c r="T673" i="109"/>
  <c r="S673" i="109"/>
  <c r="R673" i="109"/>
  <c r="Q673" i="109"/>
  <c r="P673" i="109"/>
  <c r="O673" i="109"/>
  <c r="N673" i="109"/>
  <c r="AC672" i="109"/>
  <c r="Y672" i="109"/>
  <c r="X672" i="109"/>
  <c r="W672" i="109"/>
  <c r="V672" i="109"/>
  <c r="U672" i="109"/>
  <c r="T672" i="109"/>
  <c r="S672" i="109"/>
  <c r="R672" i="109"/>
  <c r="Q672" i="109"/>
  <c r="P672" i="109"/>
  <c r="O672" i="109"/>
  <c r="N672" i="109"/>
  <c r="AC671" i="109"/>
  <c r="Y671" i="109"/>
  <c r="X671" i="109"/>
  <c r="W671" i="109"/>
  <c r="V671" i="109"/>
  <c r="U671" i="109"/>
  <c r="T671" i="109"/>
  <c r="S671" i="109"/>
  <c r="R671" i="109"/>
  <c r="Q671" i="109"/>
  <c r="P671" i="109"/>
  <c r="O671" i="109"/>
  <c r="N671" i="109"/>
  <c r="AC670" i="109"/>
  <c r="Y670" i="109"/>
  <c r="X670" i="109"/>
  <c r="W670" i="109"/>
  <c r="V670" i="109"/>
  <c r="U670" i="109"/>
  <c r="T670" i="109"/>
  <c r="S670" i="109"/>
  <c r="R670" i="109"/>
  <c r="Q670" i="109"/>
  <c r="P670" i="109"/>
  <c r="O670" i="109"/>
  <c r="N670" i="109"/>
  <c r="AC669" i="109"/>
  <c r="Y669" i="109"/>
  <c r="X669" i="109"/>
  <c r="W669" i="109"/>
  <c r="V669" i="109"/>
  <c r="U669" i="109"/>
  <c r="T669" i="109"/>
  <c r="S669" i="109"/>
  <c r="R669" i="109"/>
  <c r="Q669" i="109"/>
  <c r="P669" i="109"/>
  <c r="O669" i="109"/>
  <c r="N669" i="109"/>
  <c r="AC668" i="109"/>
  <c r="Y668" i="109"/>
  <c r="X668" i="109"/>
  <c r="W668" i="109"/>
  <c r="V668" i="109"/>
  <c r="U668" i="109"/>
  <c r="T668" i="109"/>
  <c r="S668" i="109"/>
  <c r="R668" i="109"/>
  <c r="Q668" i="109"/>
  <c r="P668" i="109"/>
  <c r="O668" i="109"/>
  <c r="N668" i="109"/>
  <c r="AC667" i="109"/>
  <c r="Y667" i="109"/>
  <c r="X667" i="109"/>
  <c r="W667" i="109"/>
  <c r="V667" i="109"/>
  <c r="U667" i="109"/>
  <c r="T667" i="109"/>
  <c r="S667" i="109"/>
  <c r="R667" i="109"/>
  <c r="Q667" i="109"/>
  <c r="P667" i="109"/>
  <c r="O667" i="109"/>
  <c r="N667" i="109"/>
  <c r="AC666" i="109"/>
  <c r="Y666" i="109"/>
  <c r="X666" i="109"/>
  <c r="W666" i="109"/>
  <c r="V666" i="109"/>
  <c r="U666" i="109"/>
  <c r="T666" i="109"/>
  <c r="S666" i="109"/>
  <c r="R666" i="109"/>
  <c r="Q666" i="109"/>
  <c r="P666" i="109"/>
  <c r="O666" i="109"/>
  <c r="N666" i="109"/>
  <c r="AC665" i="109"/>
  <c r="Y665" i="109"/>
  <c r="X665" i="109"/>
  <c r="W665" i="109"/>
  <c r="V665" i="109"/>
  <c r="U665" i="109"/>
  <c r="T665" i="109"/>
  <c r="S665" i="109"/>
  <c r="R665" i="109"/>
  <c r="Q665" i="109"/>
  <c r="P665" i="109"/>
  <c r="O665" i="109"/>
  <c r="N665" i="109"/>
  <c r="AC664" i="109"/>
  <c r="Y664" i="109"/>
  <c r="X664" i="109"/>
  <c r="W664" i="109"/>
  <c r="V664" i="109"/>
  <c r="U664" i="109"/>
  <c r="T664" i="109"/>
  <c r="S664" i="109"/>
  <c r="R664" i="109"/>
  <c r="Q664" i="109"/>
  <c r="P664" i="109"/>
  <c r="O664" i="109"/>
  <c r="N664" i="109"/>
  <c r="AC663" i="109"/>
  <c r="Y663" i="109"/>
  <c r="X663" i="109"/>
  <c r="W663" i="109"/>
  <c r="V663" i="109"/>
  <c r="U663" i="109"/>
  <c r="T663" i="109"/>
  <c r="S663" i="109"/>
  <c r="R663" i="109"/>
  <c r="Q663" i="109"/>
  <c r="P663" i="109"/>
  <c r="O663" i="109"/>
  <c r="N663" i="109"/>
  <c r="AC662" i="109"/>
  <c r="Y662" i="109"/>
  <c r="X662" i="109"/>
  <c r="W662" i="109"/>
  <c r="V662" i="109"/>
  <c r="U662" i="109"/>
  <c r="T662" i="109"/>
  <c r="S662" i="109"/>
  <c r="R662" i="109"/>
  <c r="Q662" i="109"/>
  <c r="P662" i="109"/>
  <c r="O662" i="109"/>
  <c r="N662" i="109"/>
  <c r="AC661" i="109"/>
  <c r="Y661" i="109"/>
  <c r="X661" i="109"/>
  <c r="W661" i="109"/>
  <c r="V661" i="109"/>
  <c r="U661" i="109"/>
  <c r="T661" i="109"/>
  <c r="S661" i="109"/>
  <c r="R661" i="109"/>
  <c r="Q661" i="109"/>
  <c r="P661" i="109"/>
  <c r="O661" i="109"/>
  <c r="N661" i="109"/>
  <c r="AC660" i="109"/>
  <c r="Y660" i="109"/>
  <c r="X660" i="109"/>
  <c r="W660" i="109"/>
  <c r="V660" i="109"/>
  <c r="U660" i="109"/>
  <c r="T660" i="109"/>
  <c r="S660" i="109"/>
  <c r="R660" i="109"/>
  <c r="Q660" i="109"/>
  <c r="P660" i="109"/>
  <c r="O660" i="109"/>
  <c r="N660" i="109"/>
  <c r="AC659" i="109"/>
  <c r="Y659" i="109"/>
  <c r="X659" i="109"/>
  <c r="W659" i="109"/>
  <c r="V659" i="109"/>
  <c r="U659" i="109"/>
  <c r="T659" i="109"/>
  <c r="S659" i="109"/>
  <c r="R659" i="109"/>
  <c r="Q659" i="109"/>
  <c r="P659" i="109"/>
  <c r="O659" i="109"/>
  <c r="N659" i="109"/>
  <c r="AC658" i="109"/>
  <c r="Z658" i="109"/>
  <c r="AC657" i="109"/>
  <c r="Z657" i="109"/>
  <c r="AC656" i="109"/>
  <c r="Z656" i="109"/>
  <c r="AC655" i="109"/>
  <c r="Z655" i="109"/>
  <c r="AC654" i="109"/>
  <c r="Z654" i="109"/>
  <c r="AC653" i="109"/>
  <c r="Z653" i="109"/>
  <c r="AC652" i="109"/>
  <c r="Z652" i="109"/>
  <c r="AC651" i="109"/>
  <c r="Z651" i="109"/>
  <c r="AC650" i="109"/>
  <c r="Z650" i="109"/>
  <c r="AC649" i="109"/>
  <c r="Z649" i="109"/>
  <c r="AC648" i="109"/>
  <c r="Z648" i="109"/>
  <c r="AC647" i="109"/>
  <c r="Z647" i="109"/>
  <c r="AC646" i="109"/>
  <c r="Z646" i="109"/>
  <c r="AC645" i="109"/>
  <c r="Z645" i="109"/>
  <c r="AC644" i="109"/>
  <c r="Z644" i="109"/>
  <c r="AC643" i="109"/>
  <c r="Z643" i="109"/>
  <c r="AC642" i="109"/>
  <c r="Z642" i="109"/>
  <c r="AC641" i="109"/>
  <c r="Z641" i="109"/>
  <c r="AC640" i="109"/>
  <c r="Z640" i="109"/>
  <c r="AC639" i="109"/>
  <c r="Z639" i="109"/>
  <c r="AC638" i="109"/>
  <c r="Z638" i="109"/>
  <c r="AC637" i="109"/>
  <c r="Z637" i="109"/>
  <c r="AC636" i="109"/>
  <c r="Z636" i="109"/>
  <c r="AC635" i="109"/>
  <c r="Z635" i="109"/>
  <c r="AC634" i="109"/>
  <c r="Z634" i="109"/>
  <c r="AC633" i="109"/>
  <c r="Z633" i="109"/>
  <c r="AC632" i="109"/>
  <c r="Z632" i="109"/>
  <c r="AC631" i="109"/>
  <c r="Z631" i="109"/>
  <c r="AC630" i="109"/>
  <c r="Z630" i="109"/>
  <c r="AC629" i="109"/>
  <c r="Z629" i="109"/>
  <c r="AC628" i="109"/>
  <c r="Z628" i="109"/>
  <c r="AC627" i="109"/>
  <c r="Z627" i="109"/>
  <c r="AC626" i="109"/>
  <c r="Z626" i="109"/>
  <c r="AC625" i="109"/>
  <c r="Z625" i="109"/>
  <c r="AC624" i="109"/>
  <c r="Z624" i="109"/>
  <c r="AC623" i="109"/>
  <c r="Z623" i="109"/>
  <c r="AC622" i="109"/>
  <c r="Z622" i="109"/>
  <c r="AC621" i="109"/>
  <c r="Z621" i="109"/>
  <c r="AC620" i="109"/>
  <c r="Z620" i="109"/>
  <c r="AC619" i="109"/>
  <c r="Z619" i="109"/>
  <c r="AC618" i="109"/>
  <c r="Z618" i="109"/>
  <c r="AC617" i="109"/>
  <c r="Z617" i="109"/>
  <c r="AC616" i="109"/>
  <c r="Z616" i="109"/>
  <c r="AC615" i="109"/>
  <c r="Z615" i="109"/>
  <c r="AC614" i="109"/>
  <c r="Z614" i="109"/>
  <c r="AC613" i="109"/>
  <c r="Z613" i="109"/>
  <c r="AC612" i="109"/>
  <c r="Z612" i="109"/>
  <c r="AC611" i="109"/>
  <c r="Z611" i="109"/>
  <c r="AC610" i="109"/>
  <c r="Z610" i="109"/>
  <c r="AC609" i="109"/>
  <c r="Z609" i="109"/>
  <c r="AC608" i="109"/>
  <c r="Z608" i="109"/>
  <c r="AC607" i="109"/>
  <c r="Z607" i="109"/>
  <c r="AC606" i="109"/>
  <c r="Z606" i="109"/>
  <c r="AC605" i="109"/>
  <c r="Z605" i="109"/>
  <c r="AC604" i="109"/>
  <c r="Z604" i="109"/>
  <c r="AC603" i="109"/>
  <c r="Z603" i="109"/>
  <c r="AC602" i="109"/>
  <c r="Z602" i="109"/>
  <c r="AC601" i="109"/>
  <c r="Z601" i="109"/>
  <c r="AC600" i="109"/>
  <c r="Z600" i="109"/>
  <c r="AC599" i="109"/>
  <c r="Z599" i="109"/>
  <c r="AC598" i="109"/>
  <c r="Z598" i="109"/>
  <c r="AC597" i="109"/>
  <c r="Z597" i="109"/>
  <c r="AC596" i="109"/>
  <c r="Z596" i="109"/>
  <c r="AC595" i="109"/>
  <c r="Z595" i="109"/>
  <c r="AC594" i="109"/>
  <c r="Z594" i="109"/>
  <c r="AC593" i="109"/>
  <c r="Z593" i="109"/>
  <c r="AC592" i="109"/>
  <c r="Z592" i="109"/>
  <c r="AC591" i="109"/>
  <c r="Z591" i="109"/>
  <c r="AC590" i="109"/>
  <c r="Z590" i="109"/>
  <c r="AC589" i="109"/>
  <c r="Z589" i="109"/>
  <c r="AC588" i="109"/>
  <c r="Z588" i="109"/>
  <c r="AC587" i="109"/>
  <c r="Z587" i="109"/>
  <c r="AC586" i="109"/>
  <c r="Z586" i="109"/>
  <c r="AC585" i="109"/>
  <c r="Z585" i="109"/>
  <c r="AC584" i="109"/>
  <c r="Z584" i="109"/>
  <c r="AC583" i="109"/>
  <c r="Z583" i="109"/>
  <c r="AC582" i="109"/>
  <c r="Z582" i="109"/>
  <c r="AC581" i="109"/>
  <c r="Z581" i="109"/>
  <c r="AC580" i="109"/>
  <c r="Z580" i="109"/>
  <c r="AC579" i="109"/>
  <c r="Z579" i="109"/>
  <c r="AC578" i="109"/>
  <c r="Z578" i="109"/>
  <c r="AC577" i="109"/>
  <c r="Z577" i="109"/>
  <c r="AC576" i="109"/>
  <c r="Z576" i="109"/>
  <c r="AC575" i="109"/>
  <c r="Z575" i="109"/>
  <c r="AC574" i="109"/>
  <c r="Z574" i="109"/>
  <c r="AC573" i="109"/>
  <c r="Z573" i="109"/>
  <c r="AC572" i="109"/>
  <c r="Z572" i="109"/>
  <c r="AC571" i="109"/>
  <c r="Z571" i="109"/>
  <c r="AC570" i="109"/>
  <c r="Z570" i="109"/>
  <c r="AC569" i="109"/>
  <c r="Z569" i="109"/>
  <c r="AC568" i="109"/>
  <c r="Z568" i="109"/>
  <c r="AC567" i="109"/>
  <c r="Z567" i="109"/>
  <c r="AC566" i="109"/>
  <c r="Z566" i="109"/>
  <c r="AC565" i="109"/>
  <c r="Z565" i="109"/>
  <c r="AC564" i="109"/>
  <c r="Z564" i="109"/>
  <c r="AC563" i="109"/>
  <c r="Z563" i="109"/>
  <c r="AC562" i="109"/>
  <c r="Z562" i="109"/>
  <c r="AC561" i="109"/>
  <c r="Z561" i="109"/>
  <c r="AC560" i="109"/>
  <c r="Z560" i="109"/>
  <c r="AC559" i="109"/>
  <c r="Z559" i="109"/>
  <c r="AC558" i="109"/>
  <c r="Z558" i="109"/>
  <c r="AC557" i="109"/>
  <c r="Z557" i="109"/>
  <c r="AC556" i="109"/>
  <c r="Z556" i="109"/>
  <c r="AC555" i="109"/>
  <c r="Z555" i="109"/>
  <c r="AC554" i="109"/>
  <c r="Z554" i="109"/>
  <c r="AC553" i="109"/>
  <c r="Z553" i="109"/>
  <c r="AC552" i="109"/>
  <c r="Z552" i="109"/>
  <c r="AC551" i="109"/>
  <c r="Z551" i="109"/>
  <c r="AC550" i="109"/>
  <c r="Z550" i="109"/>
  <c r="AC549" i="109"/>
  <c r="Z549" i="109"/>
  <c r="AC548" i="109"/>
  <c r="Z548" i="109"/>
  <c r="AC547" i="109"/>
  <c r="Z547" i="109"/>
  <c r="AC546" i="109"/>
  <c r="Z546" i="109"/>
  <c r="AC545" i="109"/>
  <c r="Z545" i="109"/>
  <c r="AC544" i="109"/>
  <c r="Z544" i="109"/>
  <c r="AC543" i="109"/>
  <c r="Z543" i="109"/>
  <c r="AC542" i="109"/>
  <c r="Z542" i="109"/>
  <c r="AC541" i="109"/>
  <c r="Z541" i="109"/>
  <c r="AC540" i="109"/>
  <c r="Z540" i="109"/>
  <c r="AC539" i="109"/>
  <c r="Z539" i="109"/>
  <c r="AC538" i="109"/>
  <c r="Z538" i="109"/>
  <c r="AC537" i="109"/>
  <c r="Z537" i="109"/>
  <c r="AC536" i="109"/>
  <c r="Z536" i="109"/>
  <c r="AC535" i="109"/>
  <c r="Z535" i="109"/>
  <c r="AC534" i="109"/>
  <c r="Z534" i="109"/>
  <c r="AC533" i="109"/>
  <c r="Z533" i="109"/>
  <c r="AC532" i="109"/>
  <c r="Z532" i="109"/>
  <c r="AC531" i="109"/>
  <c r="Z531" i="109"/>
  <c r="AC530" i="109"/>
  <c r="Z530" i="109"/>
  <c r="AC529" i="109"/>
  <c r="Z529" i="109"/>
  <c r="AC528" i="109"/>
  <c r="Z528" i="109"/>
  <c r="AC527" i="109"/>
  <c r="Z527" i="109"/>
  <c r="AC526" i="109"/>
  <c r="Z526" i="109"/>
  <c r="AC525" i="109"/>
  <c r="Z525" i="109"/>
  <c r="AC524" i="109"/>
  <c r="Z524" i="109"/>
  <c r="AC523" i="109"/>
  <c r="Z523" i="109"/>
  <c r="AC522" i="109"/>
  <c r="Z522" i="109"/>
  <c r="AC521" i="109"/>
  <c r="Z521" i="109"/>
  <c r="AC520" i="109"/>
  <c r="Z520" i="109"/>
  <c r="AC519" i="109"/>
  <c r="Z519" i="109"/>
  <c r="AC518" i="109"/>
  <c r="Z518" i="109"/>
  <c r="AC517" i="109"/>
  <c r="Z517" i="109"/>
  <c r="AC516" i="109"/>
  <c r="Z516" i="109"/>
  <c r="AC515" i="109"/>
  <c r="Z515" i="109"/>
  <c r="AC514" i="109"/>
  <c r="Z514" i="109"/>
  <c r="AC513" i="109"/>
  <c r="Z513" i="109"/>
  <c r="AC512" i="109"/>
  <c r="Z512" i="109"/>
  <c r="AC511" i="109"/>
  <c r="Z511" i="109"/>
  <c r="AC510" i="109"/>
  <c r="Z510" i="109"/>
  <c r="AC509" i="109"/>
  <c r="Z509" i="109"/>
  <c r="AC508" i="109"/>
  <c r="Z508" i="109"/>
  <c r="AC507" i="109"/>
  <c r="Z507" i="109"/>
  <c r="AC506" i="109"/>
  <c r="Z506" i="109"/>
  <c r="AC505" i="109"/>
  <c r="Z505" i="109"/>
  <c r="AC504" i="109"/>
  <c r="Z504" i="109"/>
  <c r="AC503" i="109"/>
  <c r="Z503" i="109"/>
  <c r="AC502" i="109"/>
  <c r="Z502" i="109"/>
  <c r="AC501" i="109"/>
  <c r="Z501" i="109"/>
  <c r="AC500" i="109"/>
  <c r="Z500" i="109"/>
  <c r="AC499" i="109"/>
  <c r="Z499" i="109"/>
  <c r="AC498" i="109"/>
  <c r="Z498" i="109"/>
  <c r="AC497" i="109"/>
  <c r="Z497" i="109"/>
  <c r="AC496" i="109"/>
  <c r="Z496" i="109"/>
  <c r="AC495" i="109"/>
  <c r="Z495" i="109"/>
  <c r="AC494" i="109"/>
  <c r="Z494" i="109"/>
  <c r="AC493" i="109"/>
  <c r="Z493" i="109"/>
  <c r="AC492" i="109"/>
  <c r="Z492" i="109"/>
  <c r="AC491" i="109"/>
  <c r="Z491" i="109"/>
  <c r="AC490" i="109"/>
  <c r="Z490" i="109"/>
  <c r="AC489" i="109"/>
  <c r="Z489" i="109"/>
  <c r="AC488" i="109"/>
  <c r="Z488" i="109"/>
  <c r="AC487" i="109"/>
  <c r="Z487" i="109"/>
  <c r="AC486" i="109"/>
  <c r="Z486" i="109"/>
  <c r="AC485" i="109"/>
  <c r="Z485" i="109"/>
  <c r="AC484" i="109"/>
  <c r="Z484" i="109"/>
  <c r="AC483" i="109"/>
  <c r="Z483" i="109"/>
  <c r="AC482" i="109"/>
  <c r="Z482" i="109"/>
  <c r="AC481" i="109"/>
  <c r="Z481" i="109"/>
  <c r="AC480" i="109"/>
  <c r="Z480" i="109"/>
  <c r="AC479" i="109"/>
  <c r="Z479" i="109"/>
  <c r="AC478" i="109"/>
  <c r="Z478" i="109"/>
  <c r="AC477" i="109"/>
  <c r="Z477" i="109"/>
  <c r="AC476" i="109"/>
  <c r="Z476" i="109"/>
  <c r="AC475" i="109"/>
  <c r="Z475" i="109"/>
  <c r="AC474" i="109"/>
  <c r="Z474" i="109"/>
  <c r="AC473" i="109"/>
  <c r="Z473" i="109"/>
  <c r="AC472" i="109"/>
  <c r="Z472" i="109"/>
  <c r="AC471" i="109"/>
  <c r="Z471" i="109"/>
  <c r="AC470" i="109"/>
  <c r="Z470" i="109"/>
  <c r="AC469" i="109"/>
  <c r="Z469" i="109"/>
  <c r="AC468" i="109"/>
  <c r="Z468" i="109"/>
  <c r="AC467" i="109"/>
  <c r="Z467" i="109"/>
  <c r="AC466" i="109"/>
  <c r="Z466" i="109"/>
  <c r="AC465" i="109"/>
  <c r="Z465" i="109"/>
  <c r="AC464" i="109"/>
  <c r="Z464" i="109"/>
  <c r="AC463" i="109"/>
  <c r="Z463" i="109"/>
  <c r="AC462" i="109"/>
  <c r="Z462" i="109"/>
  <c r="AC461" i="109"/>
  <c r="Z461" i="109"/>
  <c r="AC460" i="109"/>
  <c r="Z460" i="109"/>
  <c r="AC459" i="109"/>
  <c r="Z459" i="109"/>
  <c r="AC458" i="109"/>
  <c r="Z458" i="109"/>
  <c r="AC457" i="109"/>
  <c r="Z457" i="109"/>
  <c r="AC456" i="109"/>
  <c r="Z456" i="109"/>
  <c r="AC455" i="109"/>
  <c r="Z455" i="109"/>
  <c r="AC454" i="109"/>
  <c r="Z454" i="109"/>
  <c r="AC453" i="109"/>
  <c r="Z453" i="109"/>
  <c r="AC452" i="109"/>
  <c r="Z452" i="109"/>
  <c r="AC451" i="109"/>
  <c r="Z451" i="109"/>
  <c r="AC450" i="109"/>
  <c r="Z450" i="109"/>
  <c r="AC449" i="109"/>
  <c r="Z449" i="109"/>
  <c r="AC448" i="109"/>
  <c r="Z448" i="109"/>
  <c r="AC447" i="109"/>
  <c r="Z447" i="109"/>
  <c r="AC446" i="109"/>
  <c r="Z446" i="109"/>
  <c r="AC445" i="109"/>
  <c r="Z445" i="109"/>
  <c r="AC444" i="109"/>
  <c r="Z444" i="109"/>
  <c r="AC443" i="109"/>
  <c r="Z443" i="109"/>
  <c r="AC442" i="109"/>
  <c r="Z442" i="109"/>
  <c r="AC441" i="109"/>
  <c r="Z441" i="109"/>
  <c r="AC440" i="109"/>
  <c r="Z440" i="109"/>
  <c r="AC439" i="109"/>
  <c r="Z439" i="109"/>
  <c r="AC438" i="109"/>
  <c r="Z438" i="109"/>
  <c r="AC437" i="109"/>
  <c r="Z437" i="109"/>
  <c r="AC436" i="109"/>
  <c r="Z436" i="109"/>
  <c r="AC435" i="109"/>
  <c r="Z435" i="109"/>
  <c r="AC434" i="109"/>
  <c r="Z434" i="109"/>
  <c r="AC433" i="109"/>
  <c r="Z433" i="109"/>
  <c r="AC432" i="109"/>
  <c r="Z432" i="109"/>
  <c r="AC431" i="109"/>
  <c r="Z431" i="109"/>
  <c r="AC430" i="109"/>
  <c r="Z430" i="109"/>
  <c r="AC429" i="109"/>
  <c r="Z429" i="109"/>
  <c r="AC428" i="109"/>
  <c r="Z428" i="109"/>
  <c r="AC427" i="109"/>
  <c r="Z427" i="109"/>
  <c r="AC426" i="109"/>
  <c r="Z426" i="109"/>
  <c r="AC425" i="109"/>
  <c r="Z425" i="109"/>
  <c r="AC424" i="109"/>
  <c r="Z424" i="109"/>
  <c r="AC423" i="109"/>
  <c r="Z423" i="109"/>
  <c r="AC422" i="109"/>
  <c r="Z422" i="109"/>
  <c r="AC421" i="109"/>
  <c r="Z421" i="109"/>
  <c r="AC420" i="109"/>
  <c r="Z420" i="109"/>
  <c r="AC419" i="109"/>
  <c r="Z419" i="109"/>
  <c r="AC418" i="109"/>
  <c r="Z418" i="109"/>
  <c r="AC417" i="109"/>
  <c r="Z417" i="109"/>
  <c r="AC416" i="109"/>
  <c r="Z416" i="109"/>
  <c r="AC415" i="109"/>
  <c r="Z415" i="109"/>
  <c r="AC414" i="109"/>
  <c r="Z414" i="109"/>
  <c r="AC413" i="109"/>
  <c r="Z413" i="109"/>
  <c r="AC412" i="109"/>
  <c r="Z412" i="109"/>
  <c r="AC411" i="109"/>
  <c r="Z411" i="109"/>
  <c r="AC410" i="109"/>
  <c r="Z410" i="109"/>
  <c r="AC409" i="109"/>
  <c r="Z409" i="109"/>
  <c r="AC408" i="109"/>
  <c r="Z408" i="109"/>
  <c r="AC407" i="109"/>
  <c r="Z407" i="109"/>
  <c r="AC406" i="109"/>
  <c r="Z406" i="109"/>
  <c r="AC405" i="109"/>
  <c r="Z405" i="109"/>
  <c r="AC404" i="109"/>
  <c r="Z404" i="109"/>
  <c r="AC403" i="109"/>
  <c r="Z403" i="109"/>
  <c r="AC402" i="109"/>
  <c r="Z402" i="109"/>
  <c r="AC401" i="109"/>
  <c r="Z401" i="109"/>
  <c r="AC400" i="109"/>
  <c r="Z400" i="109"/>
  <c r="AC399" i="109"/>
  <c r="Z399" i="109"/>
  <c r="AC398" i="109"/>
  <c r="Z398" i="109"/>
  <c r="AC397" i="109"/>
  <c r="Z397" i="109"/>
  <c r="AC396" i="109"/>
  <c r="Z396" i="109"/>
  <c r="AC395" i="109"/>
  <c r="Z395" i="109"/>
  <c r="AC394" i="109"/>
  <c r="Z394" i="109"/>
  <c r="AC393" i="109"/>
  <c r="Z393" i="109"/>
  <c r="AC392" i="109"/>
  <c r="Z392" i="109"/>
  <c r="AC391" i="109"/>
  <c r="Z391" i="109"/>
  <c r="AC390" i="109"/>
  <c r="Z390" i="109"/>
  <c r="AC389" i="109"/>
  <c r="Z389" i="109"/>
  <c r="AC388" i="109"/>
  <c r="Z388" i="109"/>
  <c r="AC387" i="109"/>
  <c r="Z387" i="109"/>
  <c r="AC386" i="109"/>
  <c r="Z386" i="109"/>
  <c r="AC385" i="109"/>
  <c r="Z385" i="109"/>
  <c r="AC384" i="109"/>
  <c r="Z384" i="109"/>
  <c r="AC383" i="109"/>
  <c r="Z383" i="109"/>
  <c r="AC382" i="109"/>
  <c r="Z382" i="109"/>
  <c r="AC381" i="109"/>
  <c r="Z381" i="109"/>
  <c r="AC380" i="109"/>
  <c r="Z380" i="109"/>
  <c r="AC379" i="109"/>
  <c r="Z379" i="109"/>
  <c r="AC378" i="109"/>
  <c r="Z378" i="109"/>
  <c r="AC377" i="109"/>
  <c r="Z377" i="109"/>
  <c r="AC376" i="109"/>
  <c r="Z376" i="109"/>
  <c r="AC375" i="109"/>
  <c r="Z375" i="109"/>
  <c r="AC374" i="109"/>
  <c r="Z374" i="109"/>
  <c r="AC373" i="109"/>
  <c r="Z373" i="109"/>
  <c r="AC372" i="109"/>
  <c r="Z372" i="109"/>
  <c r="AC371" i="109"/>
  <c r="Z371" i="109"/>
  <c r="AC370" i="109"/>
  <c r="Z370" i="109"/>
  <c r="AC369" i="109"/>
  <c r="Z369" i="109"/>
  <c r="AC368" i="109"/>
  <c r="Z368" i="109"/>
  <c r="AC367" i="109"/>
  <c r="Z367" i="109"/>
  <c r="AC366" i="109"/>
  <c r="Y366" i="109"/>
  <c r="X366" i="109"/>
  <c r="W366" i="109"/>
  <c r="V366" i="109"/>
  <c r="U366" i="109"/>
  <c r="T366" i="109"/>
  <c r="S366" i="109"/>
  <c r="R366" i="109"/>
  <c r="Q366" i="109"/>
  <c r="P366" i="109"/>
  <c r="O366" i="109"/>
  <c r="N366" i="109"/>
  <c r="AC365" i="109"/>
  <c r="Y365" i="109"/>
  <c r="X365" i="109"/>
  <c r="W365" i="109"/>
  <c r="V365" i="109"/>
  <c r="U365" i="109"/>
  <c r="T365" i="109"/>
  <c r="S365" i="109"/>
  <c r="R365" i="109"/>
  <c r="Q365" i="109"/>
  <c r="P365" i="109"/>
  <c r="O365" i="109"/>
  <c r="N365" i="109"/>
  <c r="AC364" i="109"/>
  <c r="Y364" i="109"/>
  <c r="X364" i="109"/>
  <c r="W364" i="109"/>
  <c r="V364" i="109"/>
  <c r="U364" i="109"/>
  <c r="T364" i="109"/>
  <c r="S364" i="109"/>
  <c r="R364" i="109"/>
  <c r="Q364" i="109"/>
  <c r="P364" i="109"/>
  <c r="O364" i="109"/>
  <c r="N364" i="109"/>
  <c r="AC363" i="109"/>
  <c r="Y363" i="109"/>
  <c r="X363" i="109"/>
  <c r="W363" i="109"/>
  <c r="V363" i="109"/>
  <c r="U363" i="109"/>
  <c r="T363" i="109"/>
  <c r="S363" i="109"/>
  <c r="R363" i="109"/>
  <c r="Q363" i="109"/>
  <c r="P363" i="109"/>
  <c r="O363" i="109"/>
  <c r="N363" i="109"/>
  <c r="AC362" i="109"/>
  <c r="Y362" i="109"/>
  <c r="X362" i="109"/>
  <c r="W362" i="109"/>
  <c r="V362" i="109"/>
  <c r="U362" i="109"/>
  <c r="T362" i="109"/>
  <c r="S362" i="109"/>
  <c r="R362" i="109"/>
  <c r="Q362" i="109"/>
  <c r="P362" i="109"/>
  <c r="O362" i="109"/>
  <c r="N362" i="109"/>
  <c r="AC361" i="109"/>
  <c r="Y361" i="109"/>
  <c r="X361" i="109"/>
  <c r="W361" i="109"/>
  <c r="V361" i="109"/>
  <c r="U361" i="109"/>
  <c r="T361" i="109"/>
  <c r="S361" i="109"/>
  <c r="R361" i="109"/>
  <c r="Q361" i="109"/>
  <c r="P361" i="109"/>
  <c r="O361" i="109"/>
  <c r="N361" i="109"/>
  <c r="AC360" i="109"/>
  <c r="Y360" i="109"/>
  <c r="X360" i="109"/>
  <c r="W360" i="109"/>
  <c r="V360" i="109"/>
  <c r="U360" i="109"/>
  <c r="T360" i="109"/>
  <c r="S360" i="109"/>
  <c r="R360" i="109"/>
  <c r="Q360" i="109"/>
  <c r="P360" i="109"/>
  <c r="O360" i="109"/>
  <c r="N360" i="109"/>
  <c r="AC359" i="109"/>
  <c r="Y359" i="109"/>
  <c r="X359" i="109"/>
  <c r="W359" i="109"/>
  <c r="V359" i="109"/>
  <c r="U359" i="109"/>
  <c r="T359" i="109"/>
  <c r="S359" i="109"/>
  <c r="R359" i="109"/>
  <c r="Q359" i="109"/>
  <c r="P359" i="109"/>
  <c r="O359" i="109"/>
  <c r="N359" i="109"/>
  <c r="AC358" i="109"/>
  <c r="Y358" i="109"/>
  <c r="X358" i="109"/>
  <c r="W358" i="109"/>
  <c r="V358" i="109"/>
  <c r="U358" i="109"/>
  <c r="T358" i="109"/>
  <c r="S358" i="109"/>
  <c r="R358" i="109"/>
  <c r="Q358" i="109"/>
  <c r="P358" i="109"/>
  <c r="O358" i="109"/>
  <c r="N358" i="109"/>
  <c r="AC357" i="109"/>
  <c r="Y357" i="109"/>
  <c r="X357" i="109"/>
  <c r="W357" i="109"/>
  <c r="V357" i="109"/>
  <c r="U357" i="109"/>
  <c r="T357" i="109"/>
  <c r="S357" i="109"/>
  <c r="R357" i="109"/>
  <c r="Q357" i="109"/>
  <c r="P357" i="109"/>
  <c r="O357" i="109"/>
  <c r="N357" i="109"/>
  <c r="AC356" i="109"/>
  <c r="Y356" i="109"/>
  <c r="X356" i="109"/>
  <c r="W356" i="109"/>
  <c r="V356" i="109"/>
  <c r="U356" i="109"/>
  <c r="T356" i="109"/>
  <c r="S356" i="109"/>
  <c r="R356" i="109"/>
  <c r="Q356" i="109"/>
  <c r="P356" i="109"/>
  <c r="O356" i="109"/>
  <c r="N356" i="109"/>
  <c r="AC355" i="109"/>
  <c r="Y355" i="109"/>
  <c r="X355" i="109"/>
  <c r="W355" i="109"/>
  <c r="V355" i="109"/>
  <c r="U355" i="109"/>
  <c r="T355" i="109"/>
  <c r="S355" i="109"/>
  <c r="R355" i="109"/>
  <c r="Q355" i="109"/>
  <c r="P355" i="109"/>
  <c r="O355" i="109"/>
  <c r="N355" i="109"/>
  <c r="AC354" i="109"/>
  <c r="Y354" i="109"/>
  <c r="X354" i="109"/>
  <c r="W354" i="109"/>
  <c r="V354" i="109"/>
  <c r="U354" i="109"/>
  <c r="T354" i="109"/>
  <c r="S354" i="109"/>
  <c r="R354" i="109"/>
  <c r="Q354" i="109"/>
  <c r="P354" i="109"/>
  <c r="O354" i="109"/>
  <c r="N354" i="109"/>
  <c r="AC353" i="109"/>
  <c r="Y353" i="109"/>
  <c r="X353" i="109"/>
  <c r="W353" i="109"/>
  <c r="V353" i="109"/>
  <c r="U353" i="109"/>
  <c r="T353" i="109"/>
  <c r="S353" i="109"/>
  <c r="R353" i="109"/>
  <c r="Q353" i="109"/>
  <c r="P353" i="109"/>
  <c r="O353" i="109"/>
  <c r="N353" i="109"/>
  <c r="AC352" i="109"/>
  <c r="Y352" i="109"/>
  <c r="X352" i="109"/>
  <c r="W352" i="109"/>
  <c r="V352" i="109"/>
  <c r="U352" i="109"/>
  <c r="T352" i="109"/>
  <c r="S352" i="109"/>
  <c r="R352" i="109"/>
  <c r="Q352" i="109"/>
  <c r="P352" i="109"/>
  <c r="O352" i="109"/>
  <c r="N352" i="109"/>
  <c r="AC351" i="109"/>
  <c r="Y351" i="109"/>
  <c r="X351" i="109"/>
  <c r="W351" i="109"/>
  <c r="V351" i="109"/>
  <c r="U351" i="109"/>
  <c r="T351" i="109"/>
  <c r="S351" i="109"/>
  <c r="R351" i="109"/>
  <c r="Q351" i="109"/>
  <c r="P351" i="109"/>
  <c r="O351" i="109"/>
  <c r="N351" i="109"/>
  <c r="AC350" i="109"/>
  <c r="Y350" i="109"/>
  <c r="X350" i="109"/>
  <c r="W350" i="109"/>
  <c r="V350" i="109"/>
  <c r="U350" i="109"/>
  <c r="T350" i="109"/>
  <c r="S350" i="109"/>
  <c r="R350" i="109"/>
  <c r="Q350" i="109"/>
  <c r="P350" i="109"/>
  <c r="O350" i="109"/>
  <c r="N350" i="109"/>
  <c r="AC349" i="109"/>
  <c r="Y349" i="109"/>
  <c r="X349" i="109"/>
  <c r="W349" i="109"/>
  <c r="V349" i="109"/>
  <c r="U349" i="109"/>
  <c r="T349" i="109"/>
  <c r="S349" i="109"/>
  <c r="R349" i="109"/>
  <c r="Q349" i="109"/>
  <c r="P349" i="109"/>
  <c r="O349" i="109"/>
  <c r="N349" i="109"/>
  <c r="AC348" i="109"/>
  <c r="Y348" i="109"/>
  <c r="X348" i="109"/>
  <c r="W348" i="109"/>
  <c r="V348" i="109"/>
  <c r="U348" i="109"/>
  <c r="T348" i="109"/>
  <c r="S348" i="109"/>
  <c r="R348" i="109"/>
  <c r="Q348" i="109"/>
  <c r="P348" i="109"/>
  <c r="O348" i="109"/>
  <c r="N348" i="109"/>
  <c r="AC347" i="109"/>
  <c r="Y347" i="109"/>
  <c r="X347" i="109"/>
  <c r="W347" i="109"/>
  <c r="V347" i="109"/>
  <c r="U347" i="109"/>
  <c r="T347" i="109"/>
  <c r="S347" i="109"/>
  <c r="R347" i="109"/>
  <c r="Q347" i="109"/>
  <c r="P347" i="109"/>
  <c r="O347" i="109"/>
  <c r="N347" i="109"/>
  <c r="AC346" i="109"/>
  <c r="Y346" i="109"/>
  <c r="X346" i="109"/>
  <c r="W346" i="109"/>
  <c r="V346" i="109"/>
  <c r="U346" i="109"/>
  <c r="T346" i="109"/>
  <c r="S346" i="109"/>
  <c r="R346" i="109"/>
  <c r="Q346" i="109"/>
  <c r="P346" i="109"/>
  <c r="O346" i="109"/>
  <c r="N346" i="109"/>
  <c r="AC345" i="109"/>
  <c r="Y345" i="109"/>
  <c r="X345" i="109"/>
  <c r="W345" i="109"/>
  <c r="V345" i="109"/>
  <c r="U345" i="109"/>
  <c r="T345" i="109"/>
  <c r="S345" i="109"/>
  <c r="R345" i="109"/>
  <c r="Q345" i="109"/>
  <c r="P345" i="109"/>
  <c r="O345" i="109"/>
  <c r="N345" i="109"/>
  <c r="AC344" i="109"/>
  <c r="Y344" i="109"/>
  <c r="X344" i="109"/>
  <c r="W344" i="109"/>
  <c r="V344" i="109"/>
  <c r="U344" i="109"/>
  <c r="T344" i="109"/>
  <c r="S344" i="109"/>
  <c r="R344" i="109"/>
  <c r="Q344" i="109"/>
  <c r="P344" i="109"/>
  <c r="O344" i="109"/>
  <c r="N344" i="109"/>
  <c r="AC343" i="109"/>
  <c r="Y343" i="109"/>
  <c r="X343" i="109"/>
  <c r="W343" i="109"/>
  <c r="V343" i="109"/>
  <c r="U343" i="109"/>
  <c r="T343" i="109"/>
  <c r="S343" i="109"/>
  <c r="R343" i="109"/>
  <c r="Q343" i="109"/>
  <c r="P343" i="109"/>
  <c r="O343" i="109"/>
  <c r="N343" i="109"/>
  <c r="AC342" i="109"/>
  <c r="Y342" i="109"/>
  <c r="X342" i="109"/>
  <c r="W342" i="109"/>
  <c r="V342" i="109"/>
  <c r="U342" i="109"/>
  <c r="T342" i="109"/>
  <c r="S342" i="109"/>
  <c r="R342" i="109"/>
  <c r="Q342" i="109"/>
  <c r="P342" i="109"/>
  <c r="O342" i="109"/>
  <c r="N342" i="109"/>
  <c r="AC341" i="109"/>
  <c r="Y341" i="109"/>
  <c r="X341" i="109"/>
  <c r="W341" i="109"/>
  <c r="V341" i="109"/>
  <c r="U341" i="109"/>
  <c r="T341" i="109"/>
  <c r="S341" i="109"/>
  <c r="R341" i="109"/>
  <c r="Q341" i="109"/>
  <c r="P341" i="109"/>
  <c r="O341" i="109"/>
  <c r="N341" i="109"/>
  <c r="AC340" i="109"/>
  <c r="Y340" i="109"/>
  <c r="X340" i="109"/>
  <c r="W340" i="109"/>
  <c r="V340" i="109"/>
  <c r="U340" i="109"/>
  <c r="T340" i="109"/>
  <c r="S340" i="109"/>
  <c r="R340" i="109"/>
  <c r="Q340" i="109"/>
  <c r="P340" i="109"/>
  <c r="O340" i="109"/>
  <c r="N340" i="109"/>
  <c r="AC339" i="109"/>
  <c r="Y339" i="109"/>
  <c r="X339" i="109"/>
  <c r="W339" i="109"/>
  <c r="V339" i="109"/>
  <c r="U339" i="109"/>
  <c r="T339" i="109"/>
  <c r="S339" i="109"/>
  <c r="R339" i="109"/>
  <c r="Q339" i="109"/>
  <c r="P339" i="109"/>
  <c r="O339" i="109"/>
  <c r="N339" i="109"/>
  <c r="AC338" i="109"/>
  <c r="Y338" i="109"/>
  <c r="X338" i="109"/>
  <c r="W338" i="109"/>
  <c r="V338" i="109"/>
  <c r="U338" i="109"/>
  <c r="T338" i="109"/>
  <c r="S338" i="109"/>
  <c r="R338" i="109"/>
  <c r="Q338" i="109"/>
  <c r="P338" i="109"/>
  <c r="O338" i="109"/>
  <c r="N338" i="109"/>
  <c r="AC337" i="109"/>
  <c r="Y337" i="109"/>
  <c r="X337" i="109"/>
  <c r="W337" i="109"/>
  <c r="V337" i="109"/>
  <c r="U337" i="109"/>
  <c r="T337" i="109"/>
  <c r="S337" i="109"/>
  <c r="R337" i="109"/>
  <c r="Q337" i="109"/>
  <c r="P337" i="109"/>
  <c r="O337" i="109"/>
  <c r="N337" i="109"/>
  <c r="AC336" i="109"/>
  <c r="Y336" i="109"/>
  <c r="X336" i="109"/>
  <c r="W336" i="109"/>
  <c r="V336" i="109"/>
  <c r="U336" i="109"/>
  <c r="T336" i="109"/>
  <c r="S336" i="109"/>
  <c r="R336" i="109"/>
  <c r="Q336" i="109"/>
  <c r="P336" i="109"/>
  <c r="O336" i="109"/>
  <c r="N336" i="109"/>
  <c r="AC335" i="109"/>
  <c r="Y335" i="109"/>
  <c r="X335" i="109"/>
  <c r="W335" i="109"/>
  <c r="V335" i="109"/>
  <c r="U335" i="109"/>
  <c r="T335" i="109"/>
  <c r="S335" i="109"/>
  <c r="R335" i="109"/>
  <c r="Q335" i="109"/>
  <c r="P335" i="109"/>
  <c r="O335" i="109"/>
  <c r="N335" i="109"/>
  <c r="AC334" i="109"/>
  <c r="Y334" i="109"/>
  <c r="X334" i="109"/>
  <c r="W334" i="109"/>
  <c r="V334" i="109"/>
  <c r="U334" i="109"/>
  <c r="T334" i="109"/>
  <c r="S334" i="109"/>
  <c r="R334" i="109"/>
  <c r="Q334" i="109"/>
  <c r="P334" i="109"/>
  <c r="O334" i="109"/>
  <c r="N334" i="109"/>
  <c r="AC333" i="109"/>
  <c r="Y333" i="109"/>
  <c r="X333" i="109"/>
  <c r="W333" i="109"/>
  <c r="V333" i="109"/>
  <c r="U333" i="109"/>
  <c r="T333" i="109"/>
  <c r="S333" i="109"/>
  <c r="R333" i="109"/>
  <c r="Q333" i="109"/>
  <c r="P333" i="109"/>
  <c r="O333" i="109"/>
  <c r="N333" i="109"/>
  <c r="AC332" i="109"/>
  <c r="Y332" i="109"/>
  <c r="X332" i="109"/>
  <c r="W332" i="109"/>
  <c r="V332" i="109"/>
  <c r="U332" i="109"/>
  <c r="T332" i="109"/>
  <c r="S332" i="109"/>
  <c r="R332" i="109"/>
  <c r="Q332" i="109"/>
  <c r="P332" i="109"/>
  <c r="O332" i="109"/>
  <c r="N332" i="109"/>
  <c r="AC331" i="109"/>
  <c r="Y331" i="109"/>
  <c r="X331" i="109"/>
  <c r="W331" i="109"/>
  <c r="V331" i="109"/>
  <c r="U331" i="109"/>
  <c r="T331" i="109"/>
  <c r="S331" i="109"/>
  <c r="R331" i="109"/>
  <c r="Q331" i="109"/>
  <c r="P331" i="109"/>
  <c r="O331" i="109"/>
  <c r="N331" i="109"/>
  <c r="AC330" i="109"/>
  <c r="Y330" i="109"/>
  <c r="X330" i="109"/>
  <c r="W330" i="109"/>
  <c r="V330" i="109"/>
  <c r="U330" i="109"/>
  <c r="T330" i="109"/>
  <c r="S330" i="109"/>
  <c r="R330" i="109"/>
  <c r="Q330" i="109"/>
  <c r="P330" i="109"/>
  <c r="O330" i="109"/>
  <c r="N330" i="109"/>
  <c r="AC329" i="109"/>
  <c r="Y329" i="109"/>
  <c r="X329" i="109"/>
  <c r="W329" i="109"/>
  <c r="V329" i="109"/>
  <c r="U329" i="109"/>
  <c r="T329" i="109"/>
  <c r="S329" i="109"/>
  <c r="R329" i="109"/>
  <c r="Q329" i="109"/>
  <c r="P329" i="109"/>
  <c r="O329" i="109"/>
  <c r="N329" i="109"/>
  <c r="AC328" i="109"/>
  <c r="Y328" i="109"/>
  <c r="X328" i="109"/>
  <c r="W328" i="109"/>
  <c r="V328" i="109"/>
  <c r="U328" i="109"/>
  <c r="T328" i="109"/>
  <c r="S328" i="109"/>
  <c r="R328" i="109"/>
  <c r="Q328" i="109"/>
  <c r="P328" i="109"/>
  <c r="O328" i="109"/>
  <c r="N328" i="109"/>
  <c r="AC327" i="109"/>
  <c r="Y327" i="109"/>
  <c r="X327" i="109"/>
  <c r="W327" i="109"/>
  <c r="V327" i="109"/>
  <c r="U327" i="109"/>
  <c r="T327" i="109"/>
  <c r="S327" i="109"/>
  <c r="R327" i="109"/>
  <c r="Q327" i="109"/>
  <c r="P327" i="109"/>
  <c r="O327" i="109"/>
  <c r="N327" i="109"/>
  <c r="AC326" i="109"/>
  <c r="Y326" i="109"/>
  <c r="X326" i="109"/>
  <c r="W326" i="109"/>
  <c r="V326" i="109"/>
  <c r="U326" i="109"/>
  <c r="T326" i="109"/>
  <c r="S326" i="109"/>
  <c r="R326" i="109"/>
  <c r="Q326" i="109"/>
  <c r="P326" i="109"/>
  <c r="O326" i="109"/>
  <c r="N326" i="109"/>
  <c r="AC325" i="109"/>
  <c r="Y325" i="109"/>
  <c r="X325" i="109"/>
  <c r="W325" i="109"/>
  <c r="V325" i="109"/>
  <c r="U325" i="109"/>
  <c r="T325" i="109"/>
  <c r="S325" i="109"/>
  <c r="R325" i="109"/>
  <c r="Q325" i="109"/>
  <c r="P325" i="109"/>
  <c r="O325" i="109"/>
  <c r="N325" i="109"/>
  <c r="AC324" i="109"/>
  <c r="Y324" i="109"/>
  <c r="X324" i="109"/>
  <c r="W324" i="109"/>
  <c r="V324" i="109"/>
  <c r="U324" i="109"/>
  <c r="T324" i="109"/>
  <c r="S324" i="109"/>
  <c r="R324" i="109"/>
  <c r="Q324" i="109"/>
  <c r="P324" i="109"/>
  <c r="O324" i="109"/>
  <c r="N324" i="109"/>
  <c r="AC323" i="109"/>
  <c r="Y323" i="109"/>
  <c r="X323" i="109"/>
  <c r="W323" i="109"/>
  <c r="V323" i="109"/>
  <c r="U323" i="109"/>
  <c r="T323" i="109"/>
  <c r="S323" i="109"/>
  <c r="R323" i="109"/>
  <c r="Q323" i="109"/>
  <c r="P323" i="109"/>
  <c r="O323" i="109"/>
  <c r="N323" i="109"/>
  <c r="AC322" i="109"/>
  <c r="Y322" i="109"/>
  <c r="X322" i="109"/>
  <c r="W322" i="109"/>
  <c r="V322" i="109"/>
  <c r="U322" i="109"/>
  <c r="T322" i="109"/>
  <c r="S322" i="109"/>
  <c r="R322" i="109"/>
  <c r="Q322" i="109"/>
  <c r="P322" i="109"/>
  <c r="O322" i="109"/>
  <c r="N322" i="109"/>
  <c r="AC321" i="109"/>
  <c r="Y321" i="109"/>
  <c r="X321" i="109"/>
  <c r="W321" i="109"/>
  <c r="V321" i="109"/>
  <c r="U321" i="109"/>
  <c r="T321" i="109"/>
  <c r="S321" i="109"/>
  <c r="R321" i="109"/>
  <c r="Q321" i="109"/>
  <c r="P321" i="109"/>
  <c r="O321" i="109"/>
  <c r="N321" i="109"/>
  <c r="AC320" i="109"/>
  <c r="Y320" i="109"/>
  <c r="X320" i="109"/>
  <c r="W320" i="109"/>
  <c r="V320" i="109"/>
  <c r="U320" i="109"/>
  <c r="T320" i="109"/>
  <c r="S320" i="109"/>
  <c r="R320" i="109"/>
  <c r="Q320" i="109"/>
  <c r="P320" i="109"/>
  <c r="O320" i="109"/>
  <c r="N320" i="109"/>
  <c r="AC319" i="109"/>
  <c r="Y319" i="109"/>
  <c r="X319" i="109"/>
  <c r="W319" i="109"/>
  <c r="V319" i="109"/>
  <c r="U319" i="109"/>
  <c r="T319" i="109"/>
  <c r="S319" i="109"/>
  <c r="R319" i="109"/>
  <c r="Q319" i="109"/>
  <c r="P319" i="109"/>
  <c r="O319" i="109"/>
  <c r="N319" i="109"/>
  <c r="AC318" i="109"/>
  <c r="Y318" i="109"/>
  <c r="X318" i="109"/>
  <c r="W318" i="109"/>
  <c r="V318" i="109"/>
  <c r="U318" i="109"/>
  <c r="T318" i="109"/>
  <c r="S318" i="109"/>
  <c r="R318" i="109"/>
  <c r="Q318" i="109"/>
  <c r="P318" i="109"/>
  <c r="O318" i="109"/>
  <c r="N318" i="109"/>
  <c r="AC317" i="109"/>
  <c r="Y317" i="109"/>
  <c r="X317" i="109"/>
  <c r="W317" i="109"/>
  <c r="V317" i="109"/>
  <c r="U317" i="109"/>
  <c r="T317" i="109"/>
  <c r="S317" i="109"/>
  <c r="R317" i="109"/>
  <c r="Q317" i="109"/>
  <c r="P317" i="109"/>
  <c r="O317" i="109"/>
  <c r="N317" i="109"/>
  <c r="AC316" i="109"/>
  <c r="Y316" i="109"/>
  <c r="X316" i="109"/>
  <c r="W316" i="109"/>
  <c r="V316" i="109"/>
  <c r="U316" i="109"/>
  <c r="T316" i="109"/>
  <c r="S316" i="109"/>
  <c r="R316" i="109"/>
  <c r="Q316" i="109"/>
  <c r="P316" i="109"/>
  <c r="O316" i="109"/>
  <c r="N316" i="109"/>
  <c r="AC315" i="109"/>
  <c r="Y315" i="109"/>
  <c r="X315" i="109"/>
  <c r="W315" i="109"/>
  <c r="V315" i="109"/>
  <c r="U315" i="109"/>
  <c r="T315" i="109"/>
  <c r="S315" i="109"/>
  <c r="R315" i="109"/>
  <c r="Q315" i="109"/>
  <c r="P315" i="109"/>
  <c r="O315" i="109"/>
  <c r="N315" i="109"/>
  <c r="AC314" i="109"/>
  <c r="Y314" i="109"/>
  <c r="X314" i="109"/>
  <c r="W314" i="109"/>
  <c r="V314" i="109"/>
  <c r="U314" i="109"/>
  <c r="T314" i="109"/>
  <c r="S314" i="109"/>
  <c r="R314" i="109"/>
  <c r="Q314" i="109"/>
  <c r="P314" i="109"/>
  <c r="O314" i="109"/>
  <c r="N314" i="109"/>
  <c r="AC313" i="109"/>
  <c r="Y313" i="109"/>
  <c r="X313" i="109"/>
  <c r="W313" i="109"/>
  <c r="V313" i="109"/>
  <c r="U313" i="109"/>
  <c r="T313" i="109"/>
  <c r="S313" i="109"/>
  <c r="R313" i="109"/>
  <c r="Q313" i="109"/>
  <c r="P313" i="109"/>
  <c r="O313" i="109"/>
  <c r="N313" i="109"/>
  <c r="AC312" i="109"/>
  <c r="Y312" i="109"/>
  <c r="X312" i="109"/>
  <c r="W312" i="109"/>
  <c r="V312" i="109"/>
  <c r="U312" i="109"/>
  <c r="T312" i="109"/>
  <c r="S312" i="109"/>
  <c r="R312" i="109"/>
  <c r="Q312" i="109"/>
  <c r="P312" i="109"/>
  <c r="O312" i="109"/>
  <c r="N312" i="109"/>
  <c r="AC311" i="109"/>
  <c r="Y311" i="109"/>
  <c r="X311" i="109"/>
  <c r="W311" i="109"/>
  <c r="V311" i="109"/>
  <c r="U311" i="109"/>
  <c r="T311" i="109"/>
  <c r="S311" i="109"/>
  <c r="R311" i="109"/>
  <c r="Q311" i="109"/>
  <c r="P311" i="109"/>
  <c r="O311" i="109"/>
  <c r="N311" i="109"/>
  <c r="AC310" i="109"/>
  <c r="Y310" i="109"/>
  <c r="X310" i="109"/>
  <c r="W310" i="109"/>
  <c r="V310" i="109"/>
  <c r="U310" i="109"/>
  <c r="T310" i="109"/>
  <c r="S310" i="109"/>
  <c r="R310" i="109"/>
  <c r="Q310" i="109"/>
  <c r="P310" i="109"/>
  <c r="O310" i="109"/>
  <c r="N310" i="109"/>
  <c r="AC309" i="109"/>
  <c r="Y309" i="109"/>
  <c r="X309" i="109"/>
  <c r="W309" i="109"/>
  <c r="V309" i="109"/>
  <c r="U309" i="109"/>
  <c r="T309" i="109"/>
  <c r="S309" i="109"/>
  <c r="R309" i="109"/>
  <c r="Q309" i="109"/>
  <c r="P309" i="109"/>
  <c r="O309" i="109"/>
  <c r="N309" i="109"/>
  <c r="AC308" i="109"/>
  <c r="Y308" i="109"/>
  <c r="X308" i="109"/>
  <c r="W308" i="109"/>
  <c r="V308" i="109"/>
  <c r="U308" i="109"/>
  <c r="T308" i="109"/>
  <c r="S308" i="109"/>
  <c r="R308" i="109"/>
  <c r="Q308" i="109"/>
  <c r="P308" i="109"/>
  <c r="O308" i="109"/>
  <c r="N308" i="109"/>
  <c r="AC307" i="109"/>
  <c r="Y307" i="109"/>
  <c r="X307" i="109"/>
  <c r="W307" i="109"/>
  <c r="V307" i="109"/>
  <c r="U307" i="109"/>
  <c r="T307" i="109"/>
  <c r="S307" i="109"/>
  <c r="R307" i="109"/>
  <c r="Q307" i="109"/>
  <c r="P307" i="109"/>
  <c r="O307" i="109"/>
  <c r="N307" i="109"/>
  <c r="AC306" i="109"/>
  <c r="Y306" i="109"/>
  <c r="X306" i="109"/>
  <c r="W306" i="109"/>
  <c r="V306" i="109"/>
  <c r="U306" i="109"/>
  <c r="T306" i="109"/>
  <c r="S306" i="109"/>
  <c r="R306" i="109"/>
  <c r="Q306" i="109"/>
  <c r="P306" i="109"/>
  <c r="O306" i="109"/>
  <c r="N306" i="109"/>
  <c r="AC305" i="109"/>
  <c r="Y305" i="109"/>
  <c r="X305" i="109"/>
  <c r="W305" i="109"/>
  <c r="V305" i="109"/>
  <c r="U305" i="109"/>
  <c r="T305" i="109"/>
  <c r="S305" i="109"/>
  <c r="R305" i="109"/>
  <c r="Q305" i="109"/>
  <c r="P305" i="109"/>
  <c r="O305" i="109"/>
  <c r="N305" i="109"/>
  <c r="AC304" i="109"/>
  <c r="Y304" i="109"/>
  <c r="X304" i="109"/>
  <c r="W304" i="109"/>
  <c r="V304" i="109"/>
  <c r="U304" i="109"/>
  <c r="T304" i="109"/>
  <c r="S304" i="109"/>
  <c r="R304" i="109"/>
  <c r="Q304" i="109"/>
  <c r="P304" i="109"/>
  <c r="O304" i="109"/>
  <c r="N304" i="109"/>
  <c r="AC303" i="109"/>
  <c r="Y303" i="109"/>
  <c r="X303" i="109"/>
  <c r="W303" i="109"/>
  <c r="V303" i="109"/>
  <c r="U303" i="109"/>
  <c r="T303" i="109"/>
  <c r="S303" i="109"/>
  <c r="R303" i="109"/>
  <c r="Q303" i="109"/>
  <c r="P303" i="109"/>
  <c r="O303" i="109"/>
  <c r="N303" i="109"/>
  <c r="AC302" i="109"/>
  <c r="Y302" i="109"/>
  <c r="X302" i="109"/>
  <c r="W302" i="109"/>
  <c r="V302" i="109"/>
  <c r="U302" i="109"/>
  <c r="T302" i="109"/>
  <c r="S302" i="109"/>
  <c r="R302" i="109"/>
  <c r="Q302" i="109"/>
  <c r="P302" i="109"/>
  <c r="O302" i="109"/>
  <c r="N302" i="109"/>
  <c r="AC301" i="109"/>
  <c r="Y301" i="109"/>
  <c r="X301" i="109"/>
  <c r="W301" i="109"/>
  <c r="V301" i="109"/>
  <c r="U301" i="109"/>
  <c r="T301" i="109"/>
  <c r="S301" i="109"/>
  <c r="R301" i="109"/>
  <c r="Q301" i="109"/>
  <c r="P301" i="109"/>
  <c r="O301" i="109"/>
  <c r="N301" i="109"/>
  <c r="AC300" i="109"/>
  <c r="Y300" i="109"/>
  <c r="X300" i="109"/>
  <c r="W300" i="109"/>
  <c r="V300" i="109"/>
  <c r="U300" i="109"/>
  <c r="T300" i="109"/>
  <c r="S300" i="109"/>
  <c r="R300" i="109"/>
  <c r="Q300" i="109"/>
  <c r="P300" i="109"/>
  <c r="O300" i="109"/>
  <c r="N300" i="109"/>
  <c r="AC299" i="109"/>
  <c r="Y299" i="109"/>
  <c r="X299" i="109"/>
  <c r="W299" i="109"/>
  <c r="V299" i="109"/>
  <c r="U299" i="109"/>
  <c r="T299" i="109"/>
  <c r="S299" i="109"/>
  <c r="R299" i="109"/>
  <c r="Q299" i="109"/>
  <c r="P299" i="109"/>
  <c r="O299" i="109"/>
  <c r="N299" i="109"/>
  <c r="AC298" i="109"/>
  <c r="Y298" i="109"/>
  <c r="X298" i="109"/>
  <c r="W298" i="109"/>
  <c r="V298" i="109"/>
  <c r="U298" i="109"/>
  <c r="T298" i="109"/>
  <c r="S298" i="109"/>
  <c r="R298" i="109"/>
  <c r="Q298" i="109"/>
  <c r="P298" i="109"/>
  <c r="O298" i="109"/>
  <c r="N298" i="109"/>
  <c r="AC297" i="109"/>
  <c r="Y297" i="109"/>
  <c r="X297" i="109"/>
  <c r="W297" i="109"/>
  <c r="V297" i="109"/>
  <c r="U297" i="109"/>
  <c r="T297" i="109"/>
  <c r="S297" i="109"/>
  <c r="R297" i="109"/>
  <c r="Q297" i="109"/>
  <c r="P297" i="109"/>
  <c r="O297" i="109"/>
  <c r="N297" i="109"/>
  <c r="AC296" i="109"/>
  <c r="Y296" i="109"/>
  <c r="X296" i="109"/>
  <c r="W296" i="109"/>
  <c r="V296" i="109"/>
  <c r="U296" i="109"/>
  <c r="T296" i="109"/>
  <c r="S296" i="109"/>
  <c r="R296" i="109"/>
  <c r="Q296" i="109"/>
  <c r="P296" i="109"/>
  <c r="O296" i="109"/>
  <c r="N296" i="109"/>
  <c r="AC295" i="109"/>
  <c r="Y295" i="109"/>
  <c r="X295" i="109"/>
  <c r="W295" i="109"/>
  <c r="V295" i="109"/>
  <c r="U295" i="109"/>
  <c r="T295" i="109"/>
  <c r="S295" i="109"/>
  <c r="R295" i="109"/>
  <c r="Q295" i="109"/>
  <c r="P295" i="109"/>
  <c r="O295" i="109"/>
  <c r="N295" i="109"/>
  <c r="AC294" i="109"/>
  <c r="Y294" i="109"/>
  <c r="X294" i="109"/>
  <c r="W294" i="109"/>
  <c r="V294" i="109"/>
  <c r="U294" i="109"/>
  <c r="T294" i="109"/>
  <c r="S294" i="109"/>
  <c r="R294" i="109"/>
  <c r="Q294" i="109"/>
  <c r="P294" i="109"/>
  <c r="O294" i="109"/>
  <c r="N294" i="109"/>
  <c r="AC293" i="109"/>
  <c r="Z293" i="109"/>
  <c r="AC292" i="109"/>
  <c r="Z292" i="109"/>
  <c r="AC291" i="109"/>
  <c r="Z291" i="109"/>
  <c r="AC290" i="109"/>
  <c r="Z290" i="109"/>
  <c r="AC289" i="109"/>
  <c r="Z289" i="109"/>
  <c r="AC288" i="109"/>
  <c r="Z288" i="109"/>
  <c r="AC287" i="109"/>
  <c r="Z287" i="109"/>
  <c r="AC286" i="109"/>
  <c r="Z286" i="109"/>
  <c r="AC285" i="109"/>
  <c r="Z285" i="109"/>
  <c r="AC284" i="109"/>
  <c r="Z284" i="109"/>
  <c r="AC283" i="109"/>
  <c r="Z283" i="109"/>
  <c r="AC282" i="109"/>
  <c r="Z282" i="109"/>
  <c r="AC281" i="109"/>
  <c r="Z281" i="109"/>
  <c r="AC280" i="109"/>
  <c r="Z280" i="109"/>
  <c r="AC279" i="109"/>
  <c r="Z279" i="109"/>
  <c r="AC278" i="109"/>
  <c r="Z278" i="109"/>
  <c r="AC277" i="109"/>
  <c r="Z277" i="109"/>
  <c r="AC276" i="109"/>
  <c r="Z276" i="109"/>
  <c r="AC275" i="109"/>
  <c r="Z275" i="109"/>
  <c r="AC274" i="109"/>
  <c r="Z274" i="109"/>
  <c r="AC273" i="109"/>
  <c r="Z273" i="109"/>
  <c r="AC272" i="109"/>
  <c r="Z272" i="109"/>
  <c r="AC271" i="109"/>
  <c r="Z271" i="109"/>
  <c r="AC270" i="109"/>
  <c r="Z270" i="109"/>
  <c r="AC269" i="109"/>
  <c r="Z269" i="109"/>
  <c r="AC268" i="109"/>
  <c r="Z268" i="109"/>
  <c r="AC267" i="109"/>
  <c r="Z267" i="109"/>
  <c r="AC266" i="109"/>
  <c r="Z266" i="109"/>
  <c r="AC265" i="109"/>
  <c r="Z265" i="109"/>
  <c r="AC264" i="109"/>
  <c r="Z264" i="109"/>
  <c r="AC263" i="109"/>
  <c r="Z263" i="109"/>
  <c r="AC262" i="109"/>
  <c r="Z262" i="109"/>
  <c r="AC261" i="109"/>
  <c r="Z261" i="109"/>
  <c r="AC260" i="109"/>
  <c r="Z260" i="109"/>
  <c r="AC259" i="109"/>
  <c r="Z259" i="109"/>
  <c r="AC258" i="109"/>
  <c r="Z258" i="109"/>
  <c r="AC257" i="109"/>
  <c r="Z257" i="109"/>
  <c r="AC256" i="109"/>
  <c r="Z256" i="109"/>
  <c r="AC255" i="109"/>
  <c r="Z255" i="109"/>
  <c r="AC254" i="109"/>
  <c r="Z254" i="109"/>
  <c r="AC253" i="109"/>
  <c r="Z253" i="109"/>
  <c r="AC252" i="109"/>
  <c r="Z252" i="109"/>
  <c r="AC251" i="109"/>
  <c r="Z251" i="109"/>
  <c r="AC250" i="109"/>
  <c r="Z250" i="109"/>
  <c r="AC249" i="109"/>
  <c r="Z249" i="109"/>
  <c r="AC248" i="109"/>
  <c r="Z248" i="109"/>
  <c r="AC247" i="109"/>
  <c r="Z247" i="109"/>
  <c r="AC246" i="109"/>
  <c r="Z246" i="109"/>
  <c r="AC245" i="109"/>
  <c r="Z245" i="109"/>
  <c r="AC244" i="109"/>
  <c r="Z244" i="109"/>
  <c r="AC243" i="109"/>
  <c r="Z243" i="109"/>
  <c r="AC242" i="109"/>
  <c r="Z242" i="109"/>
  <c r="AC241" i="109"/>
  <c r="Z241" i="109"/>
  <c r="AC240" i="109"/>
  <c r="Z240" i="109"/>
  <c r="AC239" i="109"/>
  <c r="Z239" i="109"/>
  <c r="AC238" i="109"/>
  <c r="Z238" i="109"/>
  <c r="AC237" i="109"/>
  <c r="Z237" i="109"/>
  <c r="AC236" i="109"/>
  <c r="Z236" i="109"/>
  <c r="AC235" i="109"/>
  <c r="Z235" i="109"/>
  <c r="AC234" i="109"/>
  <c r="Z234" i="109"/>
  <c r="AC233" i="109"/>
  <c r="Z233" i="109"/>
  <c r="AC232" i="109"/>
  <c r="Z232" i="109"/>
  <c r="AC231" i="109"/>
  <c r="Z231" i="109"/>
  <c r="AC230" i="109"/>
  <c r="Z230" i="109"/>
  <c r="AC229" i="109"/>
  <c r="Z229" i="109"/>
  <c r="AC228" i="109"/>
  <c r="Z228" i="109"/>
  <c r="AC227" i="109"/>
  <c r="Z227" i="109"/>
  <c r="AC226" i="109"/>
  <c r="Z226" i="109"/>
  <c r="AC225" i="109"/>
  <c r="Z225" i="109"/>
  <c r="AC224" i="109"/>
  <c r="Z224" i="109"/>
  <c r="AC223" i="109"/>
  <c r="Z223" i="109"/>
  <c r="AC222" i="109"/>
  <c r="Z222" i="109"/>
  <c r="AC221" i="109"/>
  <c r="Z221" i="109"/>
  <c r="AC220" i="109"/>
  <c r="Z220" i="109"/>
  <c r="AC219" i="109"/>
  <c r="Z219" i="109"/>
  <c r="AC218" i="109"/>
  <c r="Z218" i="109"/>
  <c r="AC217" i="109"/>
  <c r="Z217" i="109"/>
  <c r="AC216" i="109"/>
  <c r="Z216" i="109"/>
  <c r="AC215" i="109"/>
  <c r="Z215" i="109"/>
  <c r="AC214" i="109"/>
  <c r="Z214" i="109"/>
  <c r="AC213" i="109"/>
  <c r="Z213" i="109"/>
  <c r="AC212" i="109"/>
  <c r="Z212" i="109"/>
  <c r="AC211" i="109"/>
  <c r="Z211" i="109"/>
  <c r="AC210" i="109"/>
  <c r="Z210" i="109"/>
  <c r="AC209" i="109"/>
  <c r="Z209" i="109"/>
  <c r="AC208" i="109"/>
  <c r="Z208" i="109"/>
  <c r="AC207" i="109"/>
  <c r="Z207" i="109"/>
  <c r="AC206" i="109"/>
  <c r="Z206" i="109"/>
  <c r="AC205" i="109"/>
  <c r="Z205" i="109"/>
  <c r="AC204" i="109"/>
  <c r="Z204" i="109"/>
  <c r="AC203" i="109"/>
  <c r="Z203" i="109"/>
  <c r="AC202" i="109"/>
  <c r="Z202" i="109"/>
  <c r="AC201" i="109"/>
  <c r="Z201" i="109"/>
  <c r="AC200" i="109"/>
  <c r="Z200" i="109"/>
  <c r="AC199" i="109"/>
  <c r="Z199" i="109"/>
  <c r="AC198" i="109"/>
  <c r="Z198" i="109"/>
  <c r="AC197" i="109"/>
  <c r="Z197" i="109"/>
  <c r="AC196" i="109"/>
  <c r="Z196" i="109"/>
  <c r="AC195" i="109"/>
  <c r="Z195" i="109"/>
  <c r="AC194" i="109"/>
  <c r="Z194" i="109"/>
  <c r="AC193" i="109"/>
  <c r="Z193" i="109"/>
  <c r="AC192" i="109"/>
  <c r="Z192" i="109"/>
  <c r="AC191" i="109"/>
  <c r="Z191" i="109"/>
  <c r="AC190" i="109"/>
  <c r="Z190" i="109"/>
  <c r="AC189" i="109"/>
  <c r="Z189" i="109"/>
  <c r="AC188" i="109"/>
  <c r="Z188" i="109"/>
  <c r="AC187" i="109"/>
  <c r="Z187" i="109"/>
  <c r="AC186" i="109"/>
  <c r="Z186" i="109"/>
  <c r="AC185" i="109"/>
  <c r="Z185" i="109"/>
  <c r="AC184" i="109"/>
  <c r="Z184" i="109"/>
  <c r="AC183" i="109"/>
  <c r="Z183" i="109"/>
  <c r="AC182" i="109"/>
  <c r="Z182" i="109"/>
  <c r="AC181" i="109"/>
  <c r="Z181" i="109"/>
  <c r="AC180" i="109"/>
  <c r="Z180" i="109"/>
  <c r="AC179" i="109"/>
  <c r="Z179" i="109"/>
  <c r="AC178" i="109"/>
  <c r="Z178" i="109"/>
  <c r="AC177" i="109"/>
  <c r="Z177" i="109"/>
  <c r="AC176" i="109"/>
  <c r="Z176" i="109"/>
  <c r="AC175" i="109"/>
  <c r="Z175" i="109"/>
  <c r="AC174" i="109"/>
  <c r="Z174" i="109"/>
  <c r="AC173" i="109"/>
  <c r="Z173" i="109"/>
  <c r="AC172" i="109"/>
  <c r="Z172" i="109"/>
  <c r="AC171" i="109"/>
  <c r="Z171" i="109"/>
  <c r="AC170" i="109"/>
  <c r="Z170" i="109"/>
  <c r="AC169" i="109"/>
  <c r="Z169" i="109"/>
  <c r="AC168" i="109"/>
  <c r="Z168" i="109"/>
  <c r="AC167" i="109"/>
  <c r="Z167" i="109"/>
  <c r="AC166" i="109"/>
  <c r="Z166" i="109"/>
  <c r="AC165" i="109"/>
  <c r="Z165" i="109"/>
  <c r="AC164" i="109"/>
  <c r="Z164" i="109"/>
  <c r="AC163" i="109"/>
  <c r="Z163" i="109"/>
  <c r="AC162" i="109"/>
  <c r="Z162" i="109"/>
  <c r="AC161" i="109"/>
  <c r="Z161" i="109"/>
  <c r="AC160" i="109"/>
  <c r="Z160" i="109"/>
  <c r="AC159" i="109"/>
  <c r="Z159" i="109"/>
  <c r="AC158" i="109"/>
  <c r="Z158" i="109"/>
  <c r="AC157" i="109"/>
  <c r="Z157" i="109"/>
  <c r="AC156" i="109"/>
  <c r="Z156" i="109"/>
  <c r="AC155" i="109"/>
  <c r="Z155" i="109"/>
  <c r="AC154" i="109"/>
  <c r="Z154" i="109"/>
  <c r="AC153" i="109"/>
  <c r="Z153" i="109"/>
  <c r="AC152" i="109"/>
  <c r="Z152" i="109"/>
  <c r="AC151" i="109"/>
  <c r="Z151" i="109"/>
  <c r="AC150" i="109"/>
  <c r="Z150" i="109"/>
  <c r="AC149" i="109"/>
  <c r="Z149" i="109"/>
  <c r="AC148" i="109"/>
  <c r="Z148" i="109"/>
  <c r="AC147" i="109"/>
  <c r="Z147" i="109"/>
  <c r="AC146" i="109"/>
  <c r="Z146" i="109"/>
  <c r="AC145" i="109"/>
  <c r="Z145" i="109"/>
  <c r="AC144" i="109"/>
  <c r="Z144" i="109"/>
  <c r="AC143" i="109"/>
  <c r="Z143" i="109"/>
  <c r="AC142" i="109"/>
  <c r="Z142" i="109"/>
  <c r="AC141" i="109"/>
  <c r="Z141" i="109"/>
  <c r="AC140" i="109"/>
  <c r="Z140" i="109"/>
  <c r="AC139" i="109"/>
  <c r="Z139" i="109"/>
  <c r="AC138" i="109"/>
  <c r="Z138" i="109"/>
  <c r="AC137" i="109"/>
  <c r="Z137" i="109"/>
  <c r="AC136" i="109"/>
  <c r="Z136" i="109"/>
  <c r="AC135" i="109"/>
  <c r="Z135" i="109"/>
  <c r="AC134" i="109"/>
  <c r="Z134" i="109"/>
  <c r="AC133" i="109"/>
  <c r="Z133" i="109"/>
  <c r="AC132" i="109"/>
  <c r="Z132" i="109"/>
  <c r="AC131" i="109"/>
  <c r="Z131" i="109"/>
  <c r="AC130" i="109"/>
  <c r="Z130" i="109"/>
  <c r="AC129" i="109"/>
  <c r="Z129" i="109"/>
  <c r="AC128" i="109"/>
  <c r="Z128" i="109"/>
  <c r="AC127" i="109"/>
  <c r="Z127" i="109"/>
  <c r="AC126" i="109"/>
  <c r="Z126" i="109"/>
  <c r="AC125" i="109"/>
  <c r="Z125" i="109"/>
  <c r="AC124" i="109"/>
  <c r="Z124" i="109"/>
  <c r="AC123" i="109"/>
  <c r="Z123" i="109"/>
  <c r="AC122" i="109"/>
  <c r="Z122" i="109"/>
  <c r="AC121" i="109"/>
  <c r="Z121" i="109"/>
  <c r="AC120" i="109"/>
  <c r="Z120" i="109"/>
  <c r="AC119" i="109"/>
  <c r="Z119" i="109"/>
  <c r="AC118" i="109"/>
  <c r="Z118" i="109"/>
  <c r="AC117" i="109"/>
  <c r="Z117" i="109"/>
  <c r="AC116" i="109"/>
  <c r="Z116" i="109"/>
  <c r="AC115" i="109"/>
  <c r="Z115" i="109"/>
  <c r="AC114" i="109"/>
  <c r="Z114" i="109"/>
  <c r="AC113" i="109"/>
  <c r="Z113" i="109"/>
  <c r="AC112" i="109"/>
  <c r="Z112" i="109"/>
  <c r="AC111" i="109"/>
  <c r="Z111" i="109"/>
  <c r="AC110" i="109"/>
  <c r="Z110" i="109"/>
  <c r="AC109" i="109"/>
  <c r="Z109" i="109"/>
  <c r="AC108" i="109"/>
  <c r="Z108" i="109"/>
  <c r="AC107" i="109"/>
  <c r="Z107" i="109"/>
  <c r="AC106" i="109"/>
  <c r="Z106" i="109"/>
  <c r="AC105" i="109"/>
  <c r="Z105" i="109"/>
  <c r="AC104" i="109"/>
  <c r="Z104" i="109"/>
  <c r="AC103" i="109"/>
  <c r="Z103" i="109"/>
  <c r="AC102" i="109"/>
  <c r="Z102" i="109"/>
  <c r="AC101" i="109"/>
  <c r="Z101" i="109"/>
  <c r="AC100" i="109"/>
  <c r="Z100" i="109"/>
  <c r="AC99" i="109"/>
  <c r="Z99" i="109"/>
  <c r="AC98" i="109"/>
  <c r="Z98" i="109"/>
  <c r="AC97" i="109"/>
  <c r="Z97" i="109"/>
  <c r="AC96" i="109"/>
  <c r="Z96" i="109"/>
  <c r="AC95" i="109"/>
  <c r="Z95" i="109"/>
  <c r="AC94" i="109"/>
  <c r="Z94" i="109"/>
  <c r="AC93" i="109"/>
  <c r="Z93" i="109"/>
  <c r="AC92" i="109"/>
  <c r="Z92" i="109"/>
  <c r="AC91" i="109"/>
  <c r="Z91" i="109"/>
  <c r="AC90" i="109"/>
  <c r="Z90" i="109"/>
  <c r="AC89" i="109"/>
  <c r="Z89" i="109"/>
  <c r="AC88" i="109"/>
  <c r="Z88" i="109"/>
  <c r="AC87" i="109"/>
  <c r="Z87" i="109"/>
  <c r="AC86" i="109"/>
  <c r="Z86" i="109"/>
  <c r="AC85" i="109"/>
  <c r="Z85" i="109"/>
  <c r="AC84" i="109"/>
  <c r="Z84" i="109"/>
  <c r="AC83" i="109"/>
  <c r="Z83" i="109"/>
  <c r="AC82" i="109"/>
  <c r="Z82" i="109"/>
  <c r="AC81" i="109"/>
  <c r="Z81" i="109"/>
  <c r="AC80" i="109"/>
  <c r="Z80" i="109"/>
  <c r="AC79" i="109"/>
  <c r="Z79" i="109"/>
  <c r="AC78" i="109"/>
  <c r="Z78" i="109"/>
  <c r="AC77" i="109"/>
  <c r="Z77" i="109"/>
  <c r="AC76" i="109"/>
  <c r="Z76" i="109"/>
  <c r="AC75" i="109"/>
  <c r="Z75" i="109"/>
  <c r="AC74" i="109"/>
  <c r="Z74" i="109"/>
  <c r="AC73" i="109"/>
  <c r="Z73" i="109"/>
  <c r="AC72" i="109"/>
  <c r="Z72" i="109"/>
  <c r="AC71" i="109"/>
  <c r="Z71" i="109"/>
  <c r="AC70" i="109"/>
  <c r="Z70" i="109"/>
  <c r="AC69" i="109"/>
  <c r="Z69" i="109"/>
  <c r="AC68" i="109"/>
  <c r="Z68" i="109"/>
  <c r="AC67" i="109"/>
  <c r="Z67" i="109"/>
  <c r="AC66" i="109"/>
  <c r="Z66" i="109"/>
  <c r="AC65" i="109"/>
  <c r="Z65" i="109"/>
  <c r="AC64" i="109"/>
  <c r="Z64" i="109"/>
  <c r="AC63" i="109"/>
  <c r="Z63" i="109"/>
  <c r="AC62" i="109"/>
  <c r="Z62" i="109"/>
  <c r="AC61" i="109"/>
  <c r="Z61" i="109"/>
  <c r="AC60" i="109"/>
  <c r="Z60" i="109"/>
  <c r="AC59" i="109"/>
  <c r="Z59" i="109"/>
  <c r="AC58" i="109"/>
  <c r="Z58" i="109"/>
  <c r="AC57" i="109"/>
  <c r="Z57" i="109"/>
  <c r="AC56" i="109"/>
  <c r="Z56" i="109"/>
  <c r="AC55" i="109"/>
  <c r="Z55" i="109"/>
  <c r="AC54" i="109"/>
  <c r="Z54" i="109"/>
  <c r="AC53" i="109"/>
  <c r="Z53" i="109"/>
  <c r="AC52" i="109"/>
  <c r="Z52" i="109"/>
  <c r="AC51" i="109"/>
  <c r="Z51" i="109"/>
  <c r="AC50" i="109"/>
  <c r="Z50" i="109"/>
  <c r="AC49" i="109"/>
  <c r="Z49" i="109"/>
  <c r="AC48" i="109"/>
  <c r="Z48" i="109"/>
  <c r="AC47" i="109"/>
  <c r="Z47" i="109"/>
  <c r="AC46" i="109"/>
  <c r="Z46" i="109"/>
  <c r="AC45" i="109"/>
  <c r="Z45" i="109"/>
  <c r="AC44" i="109"/>
  <c r="Z44" i="109"/>
  <c r="AC43" i="109"/>
  <c r="Z43" i="109"/>
  <c r="AC42" i="109"/>
  <c r="Z42" i="109"/>
  <c r="AC41" i="109"/>
  <c r="Z41" i="109"/>
  <c r="AC40" i="109"/>
  <c r="Z40" i="109"/>
  <c r="AC39" i="109"/>
  <c r="Z39" i="109"/>
  <c r="AC38" i="109"/>
  <c r="Z38" i="109"/>
  <c r="AC37" i="109"/>
  <c r="Z37" i="109"/>
  <c r="AC36" i="109"/>
  <c r="Z36" i="109"/>
  <c r="AC35" i="109"/>
  <c r="Z35" i="109"/>
  <c r="AC34" i="109"/>
  <c r="Z34" i="109"/>
  <c r="AC33" i="109"/>
  <c r="Z33" i="109"/>
  <c r="AC32" i="109"/>
  <c r="Z32" i="109"/>
  <c r="AC31" i="109"/>
  <c r="Z31" i="109"/>
  <c r="AC30" i="109"/>
  <c r="Z30" i="109"/>
  <c r="AC29" i="109"/>
  <c r="Z29" i="109"/>
  <c r="AC28" i="109"/>
  <c r="Z28" i="109"/>
  <c r="AC27" i="109"/>
  <c r="Z27" i="109"/>
  <c r="AC26" i="109"/>
  <c r="Z26" i="109"/>
  <c r="AC25" i="109"/>
  <c r="Z25" i="109"/>
  <c r="AC24" i="109"/>
  <c r="Z24" i="109"/>
  <c r="AC23" i="109"/>
  <c r="Z23" i="109"/>
  <c r="AC22" i="109"/>
  <c r="Z22" i="109"/>
  <c r="AC21" i="109"/>
  <c r="Z21" i="109"/>
  <c r="AC20" i="109"/>
  <c r="Z20" i="109"/>
  <c r="AC19" i="109"/>
  <c r="Z19" i="109"/>
  <c r="AC18" i="109"/>
  <c r="Z18" i="109"/>
  <c r="AC17" i="109"/>
  <c r="Z17" i="109"/>
  <c r="AC16" i="109"/>
  <c r="Z16" i="109"/>
  <c r="AC15" i="109"/>
  <c r="Z15" i="109"/>
  <c r="AC14" i="109"/>
  <c r="Z14" i="109"/>
  <c r="AC13" i="109"/>
  <c r="Z13" i="109"/>
  <c r="AC12" i="109"/>
  <c r="Z12" i="109"/>
  <c r="AC11" i="109"/>
  <c r="Z11" i="109"/>
  <c r="AC10" i="109"/>
  <c r="Z10" i="109"/>
  <c r="AC9" i="109"/>
  <c r="Z9" i="109"/>
  <c r="AC8" i="109"/>
  <c r="Z8" i="109"/>
  <c r="AC7" i="109"/>
  <c r="Z7" i="109"/>
  <c r="AC6" i="109"/>
  <c r="Z6" i="109"/>
  <c r="AC5" i="109"/>
  <c r="Z5" i="109"/>
  <c r="AC4" i="109"/>
  <c r="Z4" i="109"/>
  <c r="AC3" i="109"/>
  <c r="Z3" i="109"/>
  <c r="AC2" i="109"/>
  <c r="Z2" i="109"/>
  <c r="B2" i="108"/>
  <c r="B1" i="108"/>
  <c r="D13" i="107"/>
  <c r="F32" i="113" s="1"/>
  <c r="F33" i="113" s="1"/>
  <c r="F34" i="113" s="1"/>
  <c r="F35" i="113" s="1"/>
  <c r="D12" i="107"/>
  <c r="C157" i="110" s="1"/>
  <c r="H101" i="14"/>
  <c r="H100" i="14"/>
  <c r="H99" i="14"/>
  <c r="H96" i="14"/>
  <c r="H89" i="14"/>
  <c r="H88" i="14"/>
  <c r="H87" i="14"/>
  <c r="H86" i="14"/>
  <c r="H85" i="14"/>
  <c r="H84" i="14"/>
  <c r="H73" i="14"/>
  <c r="H65" i="14"/>
  <c r="H64" i="14"/>
  <c r="H47" i="14"/>
  <c r="H28" i="14"/>
  <c r="G24" i="14"/>
  <c r="F24" i="14"/>
  <c r="E24" i="14"/>
  <c r="D24" i="14"/>
  <c r="C24" i="14"/>
  <c r="H23" i="14"/>
  <c r="H22" i="14"/>
  <c r="H21" i="14"/>
  <c r="H20" i="14"/>
  <c r="H19" i="14"/>
  <c r="H18" i="14"/>
  <c r="H7" i="14"/>
  <c r="S37" i="121"/>
  <c r="R37" i="121" s="1"/>
  <c r="O37" i="121"/>
  <c r="L37" i="121"/>
  <c r="I37" i="121"/>
  <c r="C37" i="121"/>
  <c r="P36" i="121"/>
  <c r="M36" i="121"/>
  <c r="J36" i="121"/>
  <c r="G36" i="121"/>
  <c r="D36" i="121"/>
  <c r="S35" i="121"/>
  <c r="R35" i="121" s="1"/>
  <c r="O35" i="121"/>
  <c r="L35" i="121"/>
  <c r="I35" i="121"/>
  <c r="F35" i="121"/>
  <c r="C35" i="121"/>
  <c r="S34" i="121"/>
  <c r="R34" i="121" s="1"/>
  <c r="O34" i="121"/>
  <c r="L34" i="121"/>
  <c r="I34" i="121"/>
  <c r="F34" i="121"/>
  <c r="C34" i="121"/>
  <c r="S33" i="121"/>
  <c r="R33" i="121" s="1"/>
  <c r="O33" i="121"/>
  <c r="L33" i="121"/>
  <c r="I33" i="121"/>
  <c r="F33" i="121"/>
  <c r="C33" i="121"/>
  <c r="S32" i="121"/>
  <c r="R32" i="121" s="1"/>
  <c r="O32" i="121"/>
  <c r="L32" i="121"/>
  <c r="I32" i="121"/>
  <c r="F32" i="121"/>
  <c r="C32" i="121"/>
  <c r="S31" i="121"/>
  <c r="R31" i="121" s="1"/>
  <c r="O31" i="121"/>
  <c r="L31" i="121"/>
  <c r="I31" i="121"/>
  <c r="F31" i="121"/>
  <c r="C31" i="121"/>
  <c r="P29" i="121"/>
  <c r="M29" i="121"/>
  <c r="J29" i="121"/>
  <c r="G29" i="121"/>
  <c r="D29" i="121"/>
  <c r="S28" i="121"/>
  <c r="S29" i="121" s="1"/>
  <c r="O28" i="121"/>
  <c r="L28" i="121"/>
  <c r="I28" i="121"/>
  <c r="F28" i="121"/>
  <c r="C28" i="121"/>
  <c r="S27" i="121"/>
  <c r="R27" i="121" s="1"/>
  <c r="O27" i="121"/>
  <c r="L27" i="121"/>
  <c r="I27" i="121"/>
  <c r="F27" i="121"/>
  <c r="C27" i="121"/>
  <c r="C29" i="121" s="1"/>
  <c r="T24" i="121"/>
  <c r="S24" i="121"/>
  <c r="O24" i="121"/>
  <c r="L24" i="121"/>
  <c r="I24" i="121"/>
  <c r="F24" i="121"/>
  <c r="C24" i="121"/>
  <c r="T21" i="121"/>
  <c r="S21" i="121"/>
  <c r="O21" i="121"/>
  <c r="L21" i="121"/>
  <c r="I21" i="121"/>
  <c r="F21" i="121"/>
  <c r="C21" i="121"/>
  <c r="T14" i="121"/>
  <c r="S14" i="121"/>
  <c r="O14" i="121"/>
  <c r="L14" i="121"/>
  <c r="I14" i="121"/>
  <c r="F14" i="121"/>
  <c r="C14" i="121"/>
  <c r="E29" i="122"/>
  <c r="E27" i="122"/>
  <c r="E22" i="122"/>
  <c r="B7" i="122"/>
  <c r="B4" i="122"/>
  <c r="E27" i="119"/>
  <c r="E22" i="119"/>
  <c r="B7" i="119"/>
  <c r="B4" i="119"/>
  <c r="Q28" i="16"/>
  <c r="P28" i="16"/>
  <c r="T27" i="16"/>
  <c r="S27" i="16"/>
  <c r="O27" i="16"/>
  <c r="L27" i="16"/>
  <c r="I27" i="16"/>
  <c r="F27" i="16"/>
  <c r="C27" i="16"/>
  <c r="T26" i="16"/>
  <c r="S26" i="16"/>
  <c r="O26" i="16"/>
  <c r="L26" i="16"/>
  <c r="I26" i="16"/>
  <c r="F26" i="16"/>
  <c r="C26" i="16"/>
  <c r="T25" i="16"/>
  <c r="S25" i="16"/>
  <c r="O25" i="16"/>
  <c r="L25" i="16"/>
  <c r="I25" i="16"/>
  <c r="F25" i="16"/>
  <c r="C25" i="16"/>
  <c r="T24" i="16"/>
  <c r="S24" i="16"/>
  <c r="O24" i="16"/>
  <c r="O28" i="16" s="1"/>
  <c r="L24" i="16"/>
  <c r="I24" i="16"/>
  <c r="F24" i="16"/>
  <c r="C24" i="16"/>
  <c r="O23" i="16"/>
  <c r="T20" i="16"/>
  <c r="S20" i="16"/>
  <c r="R20" i="16" s="1"/>
  <c r="O20" i="16"/>
  <c r="L20" i="16"/>
  <c r="I20" i="16"/>
  <c r="F20" i="16"/>
  <c r="C20" i="16"/>
  <c r="T12" i="16"/>
  <c r="S12" i="16"/>
  <c r="O12" i="16"/>
  <c r="L12" i="16"/>
  <c r="I12" i="16"/>
  <c r="F12" i="16"/>
  <c r="C12" i="16"/>
  <c r="T11" i="16"/>
  <c r="S11" i="16"/>
  <c r="R11" i="16" s="1"/>
  <c r="O11" i="16"/>
  <c r="L11" i="16"/>
  <c r="I11" i="16"/>
  <c r="F11" i="16"/>
  <c r="C11" i="16"/>
  <c r="T10" i="16"/>
  <c r="S10" i="16"/>
  <c r="R10" i="16" s="1"/>
  <c r="O10" i="16"/>
  <c r="L10" i="16"/>
  <c r="I10" i="16"/>
  <c r="F10" i="16"/>
  <c r="C10" i="16"/>
  <c r="T9" i="16"/>
  <c r="S9" i="16"/>
  <c r="R9" i="16" s="1"/>
  <c r="O9" i="16"/>
  <c r="L9" i="16"/>
  <c r="I9" i="16"/>
  <c r="F9" i="16"/>
  <c r="C9" i="16"/>
  <c r="N27" i="25"/>
  <c r="M27" i="25"/>
  <c r="M28" i="25" s="1"/>
  <c r="K27" i="25"/>
  <c r="I27" i="25"/>
  <c r="P26" i="25"/>
  <c r="O26" i="25"/>
  <c r="P25" i="25"/>
  <c r="O25" i="25"/>
  <c r="P24" i="25"/>
  <c r="O24" i="25"/>
  <c r="P23" i="25"/>
  <c r="N21" i="25"/>
  <c r="M21" i="25"/>
  <c r="K21" i="25"/>
  <c r="I21" i="25"/>
  <c r="G21" i="25"/>
  <c r="P20" i="25"/>
  <c r="O20" i="25"/>
  <c r="P19" i="25"/>
  <c r="O19" i="25"/>
  <c r="P18" i="25"/>
  <c r="O18" i="25"/>
  <c r="P17" i="25"/>
  <c r="O17" i="25"/>
  <c r="P16" i="25"/>
  <c r="P21" i="25" s="1"/>
  <c r="O16" i="25"/>
  <c r="N15" i="25"/>
  <c r="M15" i="25"/>
  <c r="K15" i="25"/>
  <c r="I15" i="25"/>
  <c r="G15" i="25"/>
  <c r="P14" i="25"/>
  <c r="O14" i="25"/>
  <c r="P13" i="25"/>
  <c r="O13" i="25"/>
  <c r="P12" i="25"/>
  <c r="O12" i="25"/>
  <c r="P11" i="25"/>
  <c r="P15" i="25" s="1"/>
  <c r="O11" i="25"/>
  <c r="P10" i="25"/>
  <c r="O10" i="25"/>
  <c r="X74" i="102"/>
  <c r="W74" i="102"/>
  <c r="V74" i="102"/>
  <c r="P74" i="102"/>
  <c r="L74" i="102"/>
  <c r="H74" i="102"/>
  <c r="D74" i="102"/>
  <c r="X73" i="102"/>
  <c r="W73" i="102"/>
  <c r="V73" i="102"/>
  <c r="P73" i="102"/>
  <c r="L73" i="102"/>
  <c r="H73" i="102"/>
  <c r="D73" i="102"/>
  <c r="X72" i="102"/>
  <c r="W72" i="102"/>
  <c r="V72" i="102"/>
  <c r="P72" i="102"/>
  <c r="L72" i="102"/>
  <c r="H72" i="102"/>
  <c r="D72" i="102"/>
  <c r="X71" i="102"/>
  <c r="W71" i="102"/>
  <c r="V71" i="102"/>
  <c r="P71" i="102"/>
  <c r="L71" i="102"/>
  <c r="H71" i="102"/>
  <c r="D71" i="102"/>
  <c r="X70" i="102"/>
  <c r="W70" i="102"/>
  <c r="V70" i="102"/>
  <c r="P70" i="102"/>
  <c r="L70" i="102"/>
  <c r="H70" i="102"/>
  <c r="D70" i="102"/>
  <c r="X69" i="102"/>
  <c r="W69" i="102"/>
  <c r="V69" i="102"/>
  <c r="P69" i="102"/>
  <c r="L69" i="102"/>
  <c r="H69" i="102"/>
  <c r="D69" i="102"/>
  <c r="X68" i="102"/>
  <c r="W68" i="102"/>
  <c r="V68" i="102"/>
  <c r="P68" i="102"/>
  <c r="L68" i="102"/>
  <c r="H68" i="102"/>
  <c r="D68" i="102"/>
  <c r="X67" i="102"/>
  <c r="W67" i="102"/>
  <c r="V67" i="102"/>
  <c r="P67" i="102"/>
  <c r="L67" i="102"/>
  <c r="H67" i="102"/>
  <c r="D67" i="102"/>
  <c r="X66" i="102"/>
  <c r="W66" i="102"/>
  <c r="V66" i="102"/>
  <c r="P66" i="102"/>
  <c r="L66" i="102"/>
  <c r="H66" i="102"/>
  <c r="D66" i="102"/>
  <c r="X65" i="102"/>
  <c r="W65" i="102"/>
  <c r="V65" i="102"/>
  <c r="P65" i="102"/>
  <c r="L65" i="102"/>
  <c r="H65" i="102"/>
  <c r="D65" i="102"/>
  <c r="X64" i="102"/>
  <c r="W64" i="102"/>
  <c r="V64" i="102"/>
  <c r="P64" i="102"/>
  <c r="L64" i="102"/>
  <c r="H64" i="102"/>
  <c r="D64" i="102"/>
  <c r="X63" i="102"/>
  <c r="W63" i="102"/>
  <c r="V63" i="102"/>
  <c r="P63" i="102"/>
  <c r="L63" i="102"/>
  <c r="H63" i="102"/>
  <c r="D63" i="102"/>
  <c r="X62" i="102"/>
  <c r="W62" i="102"/>
  <c r="V62" i="102"/>
  <c r="P62" i="102"/>
  <c r="L62" i="102"/>
  <c r="H62" i="102"/>
  <c r="D62" i="102"/>
  <c r="X61" i="102"/>
  <c r="W61" i="102"/>
  <c r="V61" i="102"/>
  <c r="P61" i="102"/>
  <c r="L61" i="102"/>
  <c r="H61" i="102"/>
  <c r="D61" i="102"/>
  <c r="X60" i="102"/>
  <c r="W60" i="102"/>
  <c r="V60" i="102"/>
  <c r="P60" i="102"/>
  <c r="L60" i="102"/>
  <c r="H60" i="102"/>
  <c r="D60" i="102"/>
  <c r="X59" i="102"/>
  <c r="W59" i="102"/>
  <c r="V59" i="102"/>
  <c r="P59" i="102"/>
  <c r="L59" i="102"/>
  <c r="H59" i="102"/>
  <c r="D59" i="102"/>
  <c r="X58" i="102"/>
  <c r="W58" i="102"/>
  <c r="V58" i="102"/>
  <c r="P58" i="102"/>
  <c r="L58" i="102"/>
  <c r="H58" i="102"/>
  <c r="D58" i="102"/>
  <c r="X57" i="102"/>
  <c r="W57" i="102"/>
  <c r="V57" i="102"/>
  <c r="P57" i="102"/>
  <c r="L57" i="102"/>
  <c r="H57" i="102"/>
  <c r="D57" i="102"/>
  <c r="X56" i="102"/>
  <c r="W56" i="102"/>
  <c r="V56" i="102"/>
  <c r="P56" i="102"/>
  <c r="L56" i="102"/>
  <c r="H56" i="102"/>
  <c r="D56" i="102"/>
  <c r="X55" i="102"/>
  <c r="W55" i="102"/>
  <c r="V55" i="102"/>
  <c r="P55" i="102"/>
  <c r="L55" i="102"/>
  <c r="H55" i="102"/>
  <c r="D55" i="102"/>
  <c r="X54" i="102"/>
  <c r="W54" i="102"/>
  <c r="V54" i="102"/>
  <c r="P54" i="102"/>
  <c r="L54" i="102"/>
  <c r="H54" i="102"/>
  <c r="D54" i="102"/>
  <c r="X53" i="102"/>
  <c r="W53" i="102"/>
  <c r="V53" i="102"/>
  <c r="P53" i="102"/>
  <c r="L53" i="102"/>
  <c r="H53" i="102"/>
  <c r="D53" i="102"/>
  <c r="X52" i="102"/>
  <c r="W52" i="102"/>
  <c r="V52" i="102"/>
  <c r="P52" i="102"/>
  <c r="L52" i="102"/>
  <c r="H52" i="102"/>
  <c r="D52" i="102"/>
  <c r="X51" i="102"/>
  <c r="W51" i="102"/>
  <c r="V51" i="102"/>
  <c r="P51" i="102"/>
  <c r="L51" i="102"/>
  <c r="H51" i="102"/>
  <c r="D51" i="102"/>
  <c r="X50" i="102"/>
  <c r="W50" i="102"/>
  <c r="V50" i="102"/>
  <c r="P50" i="102"/>
  <c r="L50" i="102"/>
  <c r="H50" i="102"/>
  <c r="D50" i="102"/>
  <c r="X49" i="102"/>
  <c r="W49" i="102"/>
  <c r="V49" i="102"/>
  <c r="P49" i="102"/>
  <c r="L49" i="102"/>
  <c r="H49" i="102"/>
  <c r="D49" i="102"/>
  <c r="X48" i="102"/>
  <c r="W48" i="102"/>
  <c r="V48" i="102"/>
  <c r="P48" i="102"/>
  <c r="L48" i="102"/>
  <c r="H48" i="102"/>
  <c r="D48" i="102"/>
  <c r="X47" i="102"/>
  <c r="W47" i="102"/>
  <c r="V47" i="102"/>
  <c r="P47" i="102"/>
  <c r="L47" i="102"/>
  <c r="H47" i="102"/>
  <c r="D47" i="102"/>
  <c r="X46" i="102"/>
  <c r="W46" i="102"/>
  <c r="V46" i="102"/>
  <c r="P46" i="102"/>
  <c r="L46" i="102"/>
  <c r="H46" i="102"/>
  <c r="D46" i="102"/>
  <c r="X45" i="102"/>
  <c r="W45" i="102"/>
  <c r="V45" i="102"/>
  <c r="P45" i="102"/>
  <c r="L45" i="102"/>
  <c r="H45" i="102"/>
  <c r="D45" i="102"/>
  <c r="X44" i="102"/>
  <c r="W44" i="102"/>
  <c r="V44" i="102"/>
  <c r="P44" i="102"/>
  <c r="L44" i="102"/>
  <c r="H44" i="102"/>
  <c r="D44" i="102"/>
  <c r="X43" i="102"/>
  <c r="W43" i="102"/>
  <c r="V43" i="102"/>
  <c r="P43" i="102"/>
  <c r="L43" i="102"/>
  <c r="H43" i="102"/>
  <c r="D43" i="102"/>
  <c r="X42" i="102"/>
  <c r="W42" i="102"/>
  <c r="V42" i="102"/>
  <c r="P42" i="102"/>
  <c r="L42" i="102"/>
  <c r="H42" i="102"/>
  <c r="D42" i="102"/>
  <c r="X41" i="102"/>
  <c r="W41" i="102"/>
  <c r="V41" i="102"/>
  <c r="P41" i="102"/>
  <c r="L41" i="102"/>
  <c r="H41" i="102"/>
  <c r="D41" i="102"/>
  <c r="X40" i="102"/>
  <c r="W40" i="102"/>
  <c r="V40" i="102"/>
  <c r="P40" i="102"/>
  <c r="L40" i="102"/>
  <c r="H40" i="102"/>
  <c r="D40" i="102"/>
  <c r="X39" i="102"/>
  <c r="W39" i="102"/>
  <c r="V39" i="102"/>
  <c r="P39" i="102"/>
  <c r="L39" i="102"/>
  <c r="H39" i="102"/>
  <c r="D39" i="102"/>
  <c r="X38" i="102"/>
  <c r="W38" i="102"/>
  <c r="V38" i="102"/>
  <c r="P38" i="102"/>
  <c r="L38" i="102"/>
  <c r="H38" i="102"/>
  <c r="D38" i="102"/>
  <c r="X37" i="102"/>
  <c r="W37" i="102"/>
  <c r="V37" i="102"/>
  <c r="P37" i="102"/>
  <c r="L37" i="102"/>
  <c r="H37" i="102"/>
  <c r="D37" i="102"/>
  <c r="X36" i="102"/>
  <c r="W36" i="102"/>
  <c r="V36" i="102"/>
  <c r="P36" i="102"/>
  <c r="L36" i="102"/>
  <c r="H36" i="102"/>
  <c r="D36" i="102"/>
  <c r="X35" i="102"/>
  <c r="W35" i="102"/>
  <c r="V35" i="102"/>
  <c r="P35" i="102"/>
  <c r="L35" i="102"/>
  <c r="H35" i="102"/>
  <c r="D35" i="102"/>
  <c r="X34" i="102"/>
  <c r="W34" i="102"/>
  <c r="V34" i="102"/>
  <c r="P34" i="102"/>
  <c r="L34" i="102"/>
  <c r="H34" i="102"/>
  <c r="D34" i="102"/>
  <c r="X33" i="102"/>
  <c r="W33" i="102"/>
  <c r="V33" i="102"/>
  <c r="P33" i="102"/>
  <c r="L33" i="102"/>
  <c r="H33" i="102"/>
  <c r="D33" i="102"/>
  <c r="X32" i="102"/>
  <c r="W32" i="102"/>
  <c r="V32" i="102"/>
  <c r="P32" i="102"/>
  <c r="L32" i="102"/>
  <c r="H32" i="102"/>
  <c r="D32" i="102"/>
  <c r="X31" i="102"/>
  <c r="W31" i="102"/>
  <c r="V31" i="102"/>
  <c r="P31" i="102"/>
  <c r="L31" i="102"/>
  <c r="H31" i="102"/>
  <c r="D31" i="102"/>
  <c r="X30" i="102"/>
  <c r="W30" i="102"/>
  <c r="V30" i="102"/>
  <c r="P30" i="102"/>
  <c r="L30" i="102"/>
  <c r="H30" i="102"/>
  <c r="D30" i="102"/>
  <c r="X29" i="102"/>
  <c r="W29" i="102"/>
  <c r="V29" i="102"/>
  <c r="P29" i="102"/>
  <c r="L29" i="102"/>
  <c r="H29" i="102"/>
  <c r="D29" i="102"/>
  <c r="X28" i="102"/>
  <c r="W28" i="102"/>
  <c r="V28" i="102"/>
  <c r="P28" i="102"/>
  <c r="L28" i="102"/>
  <c r="H28" i="102"/>
  <c r="D28" i="102"/>
  <c r="X27" i="102"/>
  <c r="W27" i="102"/>
  <c r="V27" i="102"/>
  <c r="P27" i="102"/>
  <c r="L27" i="102"/>
  <c r="H27" i="102"/>
  <c r="D27" i="102"/>
  <c r="X26" i="102"/>
  <c r="W26" i="102"/>
  <c r="V26" i="102"/>
  <c r="P26" i="102"/>
  <c r="L26" i="102"/>
  <c r="H26" i="102"/>
  <c r="D26" i="102"/>
  <c r="X25" i="102"/>
  <c r="W25" i="102"/>
  <c r="V25" i="102"/>
  <c r="P25" i="102"/>
  <c r="L25" i="102"/>
  <c r="H25" i="102"/>
  <c r="D25" i="102"/>
  <c r="X24" i="102"/>
  <c r="W24" i="102"/>
  <c r="V24" i="102"/>
  <c r="P24" i="102"/>
  <c r="L24" i="102"/>
  <c r="H24" i="102"/>
  <c r="D24" i="102"/>
  <c r="X23" i="102"/>
  <c r="W23" i="102"/>
  <c r="V23" i="102"/>
  <c r="P23" i="102"/>
  <c r="L23" i="102"/>
  <c r="H23" i="102"/>
  <c r="D23" i="102"/>
  <c r="X22" i="102"/>
  <c r="W22" i="102"/>
  <c r="V22" i="102"/>
  <c r="P22" i="102"/>
  <c r="L22" i="102"/>
  <c r="H22" i="102"/>
  <c r="D22" i="102"/>
  <c r="X21" i="102"/>
  <c r="W21" i="102"/>
  <c r="V21" i="102"/>
  <c r="P21" i="102"/>
  <c r="L21" i="102"/>
  <c r="H21" i="102"/>
  <c r="D21" i="102"/>
  <c r="X20" i="102"/>
  <c r="W20" i="102"/>
  <c r="V20" i="102"/>
  <c r="P20" i="102"/>
  <c r="L20" i="102"/>
  <c r="H20" i="102"/>
  <c r="D20" i="102"/>
  <c r="X19" i="102"/>
  <c r="W19" i="102"/>
  <c r="V19" i="102"/>
  <c r="P19" i="102"/>
  <c r="L19" i="102"/>
  <c r="H19" i="102"/>
  <c r="D19" i="102"/>
  <c r="X18" i="102"/>
  <c r="W18" i="102"/>
  <c r="V18" i="102"/>
  <c r="P18" i="102"/>
  <c r="L18" i="102"/>
  <c r="H18" i="102"/>
  <c r="D18" i="102"/>
  <c r="X17" i="102"/>
  <c r="W17" i="102"/>
  <c r="V17" i="102"/>
  <c r="P17" i="102"/>
  <c r="L17" i="102"/>
  <c r="H17" i="102"/>
  <c r="D17" i="102"/>
  <c r="X16" i="102"/>
  <c r="W16" i="102"/>
  <c r="V16" i="102"/>
  <c r="P16" i="102"/>
  <c r="L16" i="102"/>
  <c r="H16" i="102"/>
  <c r="D16" i="102"/>
  <c r="X15" i="102"/>
  <c r="W15" i="102"/>
  <c r="V15" i="102"/>
  <c r="P15" i="102"/>
  <c r="L15" i="102"/>
  <c r="H15" i="102"/>
  <c r="D15" i="102"/>
  <c r="X14" i="102"/>
  <c r="W14" i="102"/>
  <c r="V14" i="102"/>
  <c r="P14" i="102"/>
  <c r="L14" i="102"/>
  <c r="H14" i="102"/>
  <c r="D14" i="102"/>
  <c r="X13" i="102"/>
  <c r="W13" i="102"/>
  <c r="V13" i="102"/>
  <c r="P13" i="102"/>
  <c r="L13" i="102"/>
  <c r="H13" i="102"/>
  <c r="D13" i="102"/>
  <c r="X12" i="102"/>
  <c r="W12" i="102"/>
  <c r="V12" i="102"/>
  <c r="P12" i="102"/>
  <c r="L12" i="102"/>
  <c r="H12" i="102"/>
  <c r="D12" i="102"/>
  <c r="X10" i="102"/>
  <c r="C5" i="102"/>
  <c r="C4" i="102"/>
  <c r="C3" i="102"/>
  <c r="M30" i="24"/>
  <c r="L30" i="24"/>
  <c r="J30" i="24"/>
  <c r="H30" i="24"/>
  <c r="F30" i="24"/>
  <c r="O29" i="24"/>
  <c r="N29" i="24"/>
  <c r="O28" i="24"/>
  <c r="N28" i="24"/>
  <c r="O27" i="24"/>
  <c r="N27" i="24"/>
  <c r="O26" i="24"/>
  <c r="N26" i="24"/>
  <c r="O25" i="24"/>
  <c r="N25" i="24"/>
  <c r="O24" i="24"/>
  <c r="N24" i="24"/>
  <c r="M23" i="24"/>
  <c r="L23" i="24"/>
  <c r="J23" i="24"/>
  <c r="H23" i="24"/>
  <c r="F23" i="24"/>
  <c r="O22" i="24"/>
  <c r="N22" i="24"/>
  <c r="O21" i="24"/>
  <c r="N21" i="24"/>
  <c r="O20" i="24"/>
  <c r="N20" i="24"/>
  <c r="O19" i="24"/>
  <c r="N19" i="24"/>
  <c r="O18" i="24"/>
  <c r="N18" i="24"/>
  <c r="O17" i="24"/>
  <c r="N17" i="24"/>
  <c r="O16" i="24"/>
  <c r="N16" i="24"/>
  <c r="O15" i="24"/>
  <c r="N15" i="24"/>
  <c r="O14" i="24"/>
  <c r="N14" i="24"/>
  <c r="O13" i="24"/>
  <c r="N13" i="24"/>
  <c r="O12" i="24"/>
  <c r="N12" i="24"/>
  <c r="C5" i="24"/>
  <c r="C4" i="24"/>
  <c r="C3" i="24"/>
  <c r="T71" i="69"/>
  <c r="P71" i="69"/>
  <c r="L71" i="69"/>
  <c r="H71" i="69"/>
  <c r="D71" i="69"/>
  <c r="U70" i="69"/>
  <c r="U69" i="69"/>
  <c r="U68" i="69"/>
  <c r="U67" i="69"/>
  <c r="U66" i="69"/>
  <c r="T65" i="69"/>
  <c r="H60" i="69"/>
  <c r="H59" i="69"/>
  <c r="T55" i="69"/>
  <c r="R55" i="69"/>
  <c r="Q55" i="69"/>
  <c r="N55" i="69"/>
  <c r="M55" i="69"/>
  <c r="J55" i="69"/>
  <c r="W55" i="69" s="1"/>
  <c r="I55" i="69"/>
  <c r="F55" i="69"/>
  <c r="E55" i="69"/>
  <c r="W54" i="69"/>
  <c r="V54" i="69"/>
  <c r="P54" i="69"/>
  <c r="L54" i="69"/>
  <c r="H54" i="69"/>
  <c r="D54" i="69"/>
  <c r="D55" i="69" s="1"/>
  <c r="W53" i="69"/>
  <c r="V53" i="69"/>
  <c r="P53" i="69"/>
  <c r="P55" i="69" s="1"/>
  <c r="L53" i="69"/>
  <c r="L55" i="69" s="1"/>
  <c r="H53" i="69"/>
  <c r="H55" i="69" s="1"/>
  <c r="D53" i="69"/>
  <c r="U51" i="69"/>
  <c r="W51" i="69"/>
  <c r="V51" i="69"/>
  <c r="P51" i="69"/>
  <c r="L51" i="69"/>
  <c r="H51" i="69"/>
  <c r="D51" i="69"/>
  <c r="W50" i="69"/>
  <c r="V50" i="69"/>
  <c r="P50" i="69"/>
  <c r="L50" i="69"/>
  <c r="H50" i="69"/>
  <c r="D50" i="69"/>
  <c r="T49" i="69"/>
  <c r="R49" i="69"/>
  <c r="Q49" i="69"/>
  <c r="N49" i="69"/>
  <c r="M49" i="69"/>
  <c r="J49" i="69"/>
  <c r="I49" i="69"/>
  <c r="F49" i="69"/>
  <c r="E49" i="69"/>
  <c r="T48" i="69"/>
  <c r="R48" i="69"/>
  <c r="Q48" i="69"/>
  <c r="N48" i="69"/>
  <c r="M48" i="69"/>
  <c r="J48" i="69"/>
  <c r="I48" i="69"/>
  <c r="F48" i="69"/>
  <c r="E48" i="69"/>
  <c r="T47" i="69"/>
  <c r="R47" i="69"/>
  <c r="Q47" i="69"/>
  <c r="N47" i="69"/>
  <c r="M47" i="69"/>
  <c r="J47" i="69"/>
  <c r="I47" i="69"/>
  <c r="F47" i="69"/>
  <c r="E47" i="69"/>
  <c r="T46" i="69"/>
  <c r="R46" i="69"/>
  <c r="Q46" i="69"/>
  <c r="N46" i="69"/>
  <c r="M46" i="69"/>
  <c r="J46" i="69"/>
  <c r="I46" i="69"/>
  <c r="F46" i="69"/>
  <c r="E46" i="69"/>
  <c r="T45" i="69"/>
  <c r="R45" i="69"/>
  <c r="Q45" i="69"/>
  <c r="N45" i="69"/>
  <c r="M45" i="69"/>
  <c r="J45" i="69"/>
  <c r="I45" i="69"/>
  <c r="F45" i="69"/>
  <c r="E45" i="69"/>
  <c r="W44" i="69"/>
  <c r="V44" i="69"/>
  <c r="P44" i="69"/>
  <c r="L44" i="69"/>
  <c r="H44" i="69"/>
  <c r="D44" i="69"/>
  <c r="W43" i="69"/>
  <c r="V43" i="69"/>
  <c r="P43" i="69"/>
  <c r="L43" i="69"/>
  <c r="H43" i="69"/>
  <c r="D43" i="69"/>
  <c r="W42" i="69"/>
  <c r="V42" i="69"/>
  <c r="P42" i="69"/>
  <c r="L42" i="69"/>
  <c r="H42" i="69"/>
  <c r="D42" i="69"/>
  <c r="W41" i="69"/>
  <c r="V41" i="69"/>
  <c r="P41" i="69"/>
  <c r="L41" i="69"/>
  <c r="H41" i="69"/>
  <c r="D41" i="69"/>
  <c r="W39" i="69"/>
  <c r="V39" i="69"/>
  <c r="P39" i="69"/>
  <c r="L39" i="69"/>
  <c r="H39" i="69"/>
  <c r="D39" i="69"/>
  <c r="W38" i="69"/>
  <c r="V38" i="69"/>
  <c r="P38" i="69"/>
  <c r="L38" i="69"/>
  <c r="H38" i="69"/>
  <c r="D38" i="69"/>
  <c r="W37" i="69"/>
  <c r="V37" i="69"/>
  <c r="P37" i="69"/>
  <c r="L37" i="69"/>
  <c r="H37" i="69"/>
  <c r="D37" i="69"/>
  <c r="W36" i="69"/>
  <c r="V36" i="69"/>
  <c r="P36" i="69"/>
  <c r="L36" i="69"/>
  <c r="H36" i="69"/>
  <c r="D36" i="69"/>
  <c r="W35" i="69"/>
  <c r="V35" i="69"/>
  <c r="P35" i="69"/>
  <c r="L35" i="69"/>
  <c r="H35" i="69"/>
  <c r="D35" i="69"/>
  <c r="W34" i="69"/>
  <c r="V34" i="69"/>
  <c r="P34" i="69"/>
  <c r="L34" i="69"/>
  <c r="H34" i="69"/>
  <c r="D34" i="69"/>
  <c r="W33" i="69"/>
  <c r="V33" i="69"/>
  <c r="P33" i="69"/>
  <c r="L33" i="69"/>
  <c r="H33" i="69"/>
  <c r="D33" i="69"/>
  <c r="W32" i="69"/>
  <c r="V32" i="69"/>
  <c r="P32" i="69"/>
  <c r="L32" i="69"/>
  <c r="H32" i="69"/>
  <c r="D32" i="69"/>
  <c r="W31" i="69"/>
  <c r="V31" i="69"/>
  <c r="P31" i="69"/>
  <c r="L31" i="69"/>
  <c r="H31" i="69"/>
  <c r="D31" i="69"/>
  <c r="W30" i="69"/>
  <c r="V30" i="69"/>
  <c r="P30" i="69"/>
  <c r="L30" i="69"/>
  <c r="H30" i="69"/>
  <c r="D30" i="69"/>
  <c r="W29" i="69"/>
  <c r="V29" i="69"/>
  <c r="P29" i="69"/>
  <c r="L29" i="69"/>
  <c r="H29" i="69"/>
  <c r="D29" i="69"/>
  <c r="T28" i="69"/>
  <c r="R28" i="69"/>
  <c r="Q28" i="69"/>
  <c r="N28" i="69"/>
  <c r="M28" i="69"/>
  <c r="J28" i="69"/>
  <c r="I28" i="69"/>
  <c r="F28" i="69"/>
  <c r="E28" i="69"/>
  <c r="W27" i="69"/>
  <c r="V27" i="69"/>
  <c r="P27" i="69"/>
  <c r="L27" i="69"/>
  <c r="H27" i="69"/>
  <c r="D27" i="69"/>
  <c r="W26" i="69"/>
  <c r="V26" i="69"/>
  <c r="P26" i="69"/>
  <c r="L26" i="69"/>
  <c r="H26" i="69"/>
  <c r="D26" i="69"/>
  <c r="W25" i="69"/>
  <c r="V25" i="69"/>
  <c r="P25" i="69"/>
  <c r="L25" i="69"/>
  <c r="H25" i="69"/>
  <c r="D25" i="69"/>
  <c r="W24" i="69"/>
  <c r="V24" i="69"/>
  <c r="P24" i="69"/>
  <c r="L24" i="69"/>
  <c r="H24" i="69"/>
  <c r="D24" i="69"/>
  <c r="W23" i="69"/>
  <c r="V23" i="69"/>
  <c r="P23" i="69"/>
  <c r="L23" i="69"/>
  <c r="H23" i="69"/>
  <c r="D23" i="69"/>
  <c r="W22" i="69"/>
  <c r="V22" i="69"/>
  <c r="P22" i="69"/>
  <c r="L22" i="69"/>
  <c r="H22" i="69"/>
  <c r="D22" i="69"/>
  <c r="W21" i="69"/>
  <c r="V21" i="69"/>
  <c r="P21" i="69"/>
  <c r="L21" i="69"/>
  <c r="H21" i="69"/>
  <c r="D21" i="69"/>
  <c r="W20" i="69"/>
  <c r="V20" i="69"/>
  <c r="P20" i="69"/>
  <c r="L20" i="69"/>
  <c r="H20" i="69"/>
  <c r="D20" i="69"/>
  <c r="W19" i="69"/>
  <c r="V19" i="69"/>
  <c r="P19" i="69"/>
  <c r="L19" i="69"/>
  <c r="H19" i="69"/>
  <c r="D19" i="69"/>
  <c r="T16" i="69"/>
  <c r="P16" i="69"/>
  <c r="L16" i="69"/>
  <c r="H16" i="69"/>
  <c r="D16" i="69"/>
  <c r="U15" i="69"/>
  <c r="U14" i="69"/>
  <c r="U13" i="69"/>
  <c r="U12" i="69"/>
  <c r="U11" i="69"/>
  <c r="X9" i="69"/>
  <c r="W9" i="69"/>
  <c r="V9" i="69"/>
  <c r="P9" i="69"/>
  <c r="L9" i="69"/>
  <c r="H9" i="69"/>
  <c r="D9" i="69"/>
  <c r="C5" i="69"/>
  <c r="C4" i="69"/>
  <c r="C3" i="69"/>
  <c r="U71" i="68"/>
  <c r="T71" i="68"/>
  <c r="P71" i="68"/>
  <c r="L71" i="68"/>
  <c r="H71" i="68"/>
  <c r="D71" i="68"/>
  <c r="U70" i="68"/>
  <c r="U69" i="68"/>
  <c r="U68" i="68"/>
  <c r="U67" i="68"/>
  <c r="U66" i="68"/>
  <c r="T65" i="68"/>
  <c r="H60" i="68"/>
  <c r="H59" i="68"/>
  <c r="W55" i="68"/>
  <c r="T55" i="68"/>
  <c r="R55" i="68"/>
  <c r="Q55" i="68"/>
  <c r="P55" i="68"/>
  <c r="N55" i="68"/>
  <c r="M55" i="68"/>
  <c r="J55" i="68"/>
  <c r="I55" i="68"/>
  <c r="H55" i="68"/>
  <c r="F55" i="68"/>
  <c r="E55" i="68"/>
  <c r="V55" i="68" s="1"/>
  <c r="W54" i="68"/>
  <c r="V54" i="68"/>
  <c r="P54" i="68"/>
  <c r="L54" i="68"/>
  <c r="H54" i="68"/>
  <c r="D54" i="68"/>
  <c r="U53" i="68"/>
  <c r="W53" i="68"/>
  <c r="V53" i="68"/>
  <c r="P53" i="68"/>
  <c r="L53" i="68"/>
  <c r="L55" i="68" s="1"/>
  <c r="H53" i="68"/>
  <c r="D53" i="68"/>
  <c r="W51" i="68"/>
  <c r="V51" i="68"/>
  <c r="P51" i="68"/>
  <c r="L51" i="68"/>
  <c r="H51" i="68"/>
  <c r="D51" i="68"/>
  <c r="W50" i="68"/>
  <c r="V50" i="68"/>
  <c r="P50" i="68"/>
  <c r="L50" i="68"/>
  <c r="H50" i="68"/>
  <c r="D50" i="68"/>
  <c r="T49" i="68"/>
  <c r="R49" i="68"/>
  <c r="Q49" i="68"/>
  <c r="N49" i="68"/>
  <c r="M49" i="68"/>
  <c r="J49" i="68"/>
  <c r="I49" i="68"/>
  <c r="F49" i="68"/>
  <c r="E49" i="68"/>
  <c r="T48" i="68"/>
  <c r="R48" i="68"/>
  <c r="Q48" i="68"/>
  <c r="N48" i="68"/>
  <c r="M48" i="68"/>
  <c r="J48" i="68"/>
  <c r="I48" i="68"/>
  <c r="F48" i="68"/>
  <c r="E48" i="68"/>
  <c r="T47" i="68"/>
  <c r="R47" i="68"/>
  <c r="Q47" i="68"/>
  <c r="N47" i="68"/>
  <c r="M47" i="68"/>
  <c r="J47" i="68"/>
  <c r="I47" i="68"/>
  <c r="F47" i="68"/>
  <c r="E47" i="68"/>
  <c r="T46" i="68"/>
  <c r="R46" i="68"/>
  <c r="Q46" i="68"/>
  <c r="N46" i="68"/>
  <c r="M46" i="68"/>
  <c r="J46" i="68"/>
  <c r="I46" i="68"/>
  <c r="F46" i="68"/>
  <c r="E46" i="68"/>
  <c r="T45" i="68"/>
  <c r="R45" i="68"/>
  <c r="Q45" i="68"/>
  <c r="N45" i="68"/>
  <c r="M45" i="68"/>
  <c r="J45" i="68"/>
  <c r="I45" i="68"/>
  <c r="F45" i="68"/>
  <c r="E45" i="68"/>
  <c r="W44" i="68"/>
  <c r="V44" i="68"/>
  <c r="P44" i="68"/>
  <c r="L44" i="68"/>
  <c r="H44" i="68"/>
  <c r="D44" i="68"/>
  <c r="W43" i="68"/>
  <c r="V43" i="68"/>
  <c r="P43" i="68"/>
  <c r="L43" i="68"/>
  <c r="H43" i="68"/>
  <c r="D43" i="68"/>
  <c r="W42" i="68"/>
  <c r="V42" i="68"/>
  <c r="P42" i="68"/>
  <c r="L42" i="68"/>
  <c r="H42" i="68"/>
  <c r="D42" i="68"/>
  <c r="W41" i="68"/>
  <c r="V41" i="68"/>
  <c r="P41" i="68"/>
  <c r="L41" i="68"/>
  <c r="H41" i="68"/>
  <c r="D41" i="68"/>
  <c r="W39" i="68"/>
  <c r="V39" i="68"/>
  <c r="P39" i="68"/>
  <c r="L39" i="68"/>
  <c r="H39" i="68"/>
  <c r="D39" i="68"/>
  <c r="W38" i="68"/>
  <c r="V38" i="68"/>
  <c r="P38" i="68"/>
  <c r="L38" i="68"/>
  <c r="H38" i="68"/>
  <c r="D38" i="68"/>
  <c r="W37" i="68"/>
  <c r="V37" i="68"/>
  <c r="P37" i="68"/>
  <c r="L37" i="68"/>
  <c r="H37" i="68"/>
  <c r="D37" i="68"/>
  <c r="W36" i="68"/>
  <c r="V36" i="68"/>
  <c r="P36" i="68"/>
  <c r="L36" i="68"/>
  <c r="H36" i="68"/>
  <c r="D36" i="68"/>
  <c r="W35" i="68"/>
  <c r="V35" i="68"/>
  <c r="P35" i="68"/>
  <c r="L35" i="68"/>
  <c r="H35" i="68"/>
  <c r="D35" i="68"/>
  <c r="W34" i="68"/>
  <c r="V34" i="68"/>
  <c r="P34" i="68"/>
  <c r="L34" i="68"/>
  <c r="H34" i="68"/>
  <c r="D34" i="68"/>
  <c r="W33" i="68"/>
  <c r="V33" i="68"/>
  <c r="P33" i="68"/>
  <c r="L33" i="68"/>
  <c r="H33" i="68"/>
  <c r="D33" i="68"/>
  <c r="W32" i="68"/>
  <c r="V32" i="68"/>
  <c r="P32" i="68"/>
  <c r="L32" i="68"/>
  <c r="H32" i="68"/>
  <c r="D32" i="68"/>
  <c r="W31" i="68"/>
  <c r="V31" i="68"/>
  <c r="P31" i="68"/>
  <c r="L31" i="68"/>
  <c r="H31" i="68"/>
  <c r="D31" i="68"/>
  <c r="W30" i="68"/>
  <c r="V30" i="68"/>
  <c r="P30" i="68"/>
  <c r="L30" i="68"/>
  <c r="H30" i="68"/>
  <c r="D30" i="68"/>
  <c r="W29" i="68"/>
  <c r="V29" i="68"/>
  <c r="P29" i="68"/>
  <c r="L29" i="68"/>
  <c r="H29" i="68"/>
  <c r="D29" i="68"/>
  <c r="T28" i="68"/>
  <c r="R28" i="68"/>
  <c r="Q28" i="68"/>
  <c r="N28" i="68"/>
  <c r="M28" i="68"/>
  <c r="J28" i="68"/>
  <c r="I28" i="68"/>
  <c r="F28" i="68"/>
  <c r="E28" i="68"/>
  <c r="W27" i="68"/>
  <c r="V27" i="68"/>
  <c r="P27" i="68"/>
  <c r="L27" i="68"/>
  <c r="H27" i="68"/>
  <c r="D27" i="68"/>
  <c r="W26" i="68"/>
  <c r="V26" i="68"/>
  <c r="P26" i="68"/>
  <c r="L26" i="68"/>
  <c r="H26" i="68"/>
  <c r="D26" i="68"/>
  <c r="W25" i="68"/>
  <c r="V25" i="68"/>
  <c r="P25" i="68"/>
  <c r="L25" i="68"/>
  <c r="H25" i="68"/>
  <c r="D25" i="68"/>
  <c r="W24" i="68"/>
  <c r="V24" i="68"/>
  <c r="P24" i="68"/>
  <c r="L24" i="68"/>
  <c r="H24" i="68"/>
  <c r="D24" i="68"/>
  <c r="W23" i="68"/>
  <c r="V23" i="68"/>
  <c r="P23" i="68"/>
  <c r="L23" i="68"/>
  <c r="H23" i="68"/>
  <c r="D23" i="68"/>
  <c r="W22" i="68"/>
  <c r="V22" i="68"/>
  <c r="P22" i="68"/>
  <c r="L22" i="68"/>
  <c r="H22" i="68"/>
  <c r="D22" i="68"/>
  <c r="W21" i="68"/>
  <c r="V21" i="68"/>
  <c r="P21" i="68"/>
  <c r="L21" i="68"/>
  <c r="H21" i="68"/>
  <c r="D21" i="68"/>
  <c r="W20" i="68"/>
  <c r="V20" i="68"/>
  <c r="P20" i="68"/>
  <c r="L20" i="68"/>
  <c r="H20" i="68"/>
  <c r="D20" i="68"/>
  <c r="W19" i="68"/>
  <c r="V19" i="68"/>
  <c r="P19" i="68"/>
  <c r="L19" i="68"/>
  <c r="H19" i="68"/>
  <c r="D19" i="68"/>
  <c r="T16" i="68"/>
  <c r="P16" i="68"/>
  <c r="L16" i="68"/>
  <c r="H16" i="68"/>
  <c r="D16" i="68"/>
  <c r="U15" i="68"/>
  <c r="U14" i="68"/>
  <c r="U13" i="68"/>
  <c r="U12" i="68"/>
  <c r="U11" i="68"/>
  <c r="X9" i="68"/>
  <c r="W9" i="68"/>
  <c r="V9" i="68"/>
  <c r="P9" i="68"/>
  <c r="L9" i="68"/>
  <c r="H9" i="68"/>
  <c r="D9" i="68"/>
  <c r="C5" i="68"/>
  <c r="C4" i="68"/>
  <c r="C3" i="68"/>
  <c r="U74" i="67"/>
  <c r="T71" i="67"/>
  <c r="P71" i="67"/>
  <c r="L71" i="67"/>
  <c r="H71" i="67"/>
  <c r="D71" i="67"/>
  <c r="U70" i="67"/>
  <c r="U69" i="67"/>
  <c r="U71" i="67" s="1"/>
  <c r="U68" i="67"/>
  <c r="U67" i="67"/>
  <c r="U66" i="67"/>
  <c r="W65" i="67"/>
  <c r="T65" i="67"/>
  <c r="R65" i="67"/>
  <c r="Q65" i="67"/>
  <c r="N65" i="67"/>
  <c r="M65" i="67"/>
  <c r="L65" i="67"/>
  <c r="J65" i="67"/>
  <c r="I65" i="67"/>
  <c r="F65" i="67"/>
  <c r="E65" i="67"/>
  <c r="V65" i="67" s="1"/>
  <c r="W64" i="67"/>
  <c r="V64" i="67"/>
  <c r="P64" i="67"/>
  <c r="L64" i="67"/>
  <c r="H64" i="67"/>
  <c r="D64" i="67"/>
  <c r="U64" i="67" s="1"/>
  <c r="W63" i="67"/>
  <c r="V63" i="67"/>
  <c r="P63" i="67"/>
  <c r="L63" i="67"/>
  <c r="H63" i="67"/>
  <c r="D63" i="67"/>
  <c r="W62" i="67"/>
  <c r="V62" i="67"/>
  <c r="P62" i="67"/>
  <c r="L62" i="67"/>
  <c r="H62" i="67"/>
  <c r="D62" i="67"/>
  <c r="U62" i="67" s="1"/>
  <c r="W61" i="67"/>
  <c r="V61" i="67"/>
  <c r="P61" i="67"/>
  <c r="L61" i="67"/>
  <c r="H61" i="67"/>
  <c r="D61" i="67"/>
  <c r="W60" i="67"/>
  <c r="V60" i="67"/>
  <c r="P60" i="67"/>
  <c r="L60" i="67"/>
  <c r="H60" i="67"/>
  <c r="D60" i="67"/>
  <c r="W59" i="67"/>
  <c r="V59" i="67"/>
  <c r="P59" i="67"/>
  <c r="P65" i="67" s="1"/>
  <c r="L59" i="67"/>
  <c r="H59" i="67"/>
  <c r="D59" i="67"/>
  <c r="T55" i="67"/>
  <c r="R55" i="67"/>
  <c r="Q55" i="67"/>
  <c r="P55" i="67"/>
  <c r="N55" i="67"/>
  <c r="W55" i="67" s="1"/>
  <c r="M55" i="67"/>
  <c r="J55" i="67"/>
  <c r="I55" i="67"/>
  <c r="H55" i="67"/>
  <c r="F55" i="67"/>
  <c r="E55" i="67"/>
  <c r="V55" i="67" s="1"/>
  <c r="W54" i="67"/>
  <c r="V54" i="67"/>
  <c r="P54" i="67"/>
  <c r="L54" i="67"/>
  <c r="L55" i="67" s="1"/>
  <c r="H54" i="67"/>
  <c r="D54" i="67"/>
  <c r="U53" i="67"/>
  <c r="W53" i="67"/>
  <c r="V53" i="67"/>
  <c r="P53" i="67"/>
  <c r="L53" i="67"/>
  <c r="H53" i="67"/>
  <c r="D53" i="67"/>
  <c r="T52" i="67"/>
  <c r="T56" i="67" s="1"/>
  <c r="T72" i="67" s="1"/>
  <c r="T73" i="67" s="1"/>
  <c r="T75" i="67" s="1"/>
  <c r="N52" i="67"/>
  <c r="N56" i="67" s="1"/>
  <c r="F52" i="67"/>
  <c r="F56" i="67" s="1"/>
  <c r="U51" i="67"/>
  <c r="W51" i="67"/>
  <c r="V51" i="67"/>
  <c r="P51" i="67"/>
  <c r="L51" i="67"/>
  <c r="H51" i="67"/>
  <c r="D51" i="67"/>
  <c r="W50" i="67"/>
  <c r="V50" i="67"/>
  <c r="U50" i="67" s="1"/>
  <c r="P50" i="67"/>
  <c r="L50" i="67"/>
  <c r="H50" i="67"/>
  <c r="D50" i="67"/>
  <c r="T49" i="67"/>
  <c r="R49" i="67"/>
  <c r="Q49" i="67"/>
  <c r="N49" i="67"/>
  <c r="M49" i="67"/>
  <c r="J49" i="67"/>
  <c r="I49" i="67"/>
  <c r="F49" i="67"/>
  <c r="E49" i="67"/>
  <c r="V48" i="67"/>
  <c r="T48" i="67"/>
  <c r="R48" i="67"/>
  <c r="Q48" i="67"/>
  <c r="N48" i="67"/>
  <c r="M48" i="67"/>
  <c r="J48" i="67"/>
  <c r="I48" i="67"/>
  <c r="F48" i="67"/>
  <c r="E48" i="67"/>
  <c r="V47" i="67"/>
  <c r="T47" i="67"/>
  <c r="R47" i="67"/>
  <c r="Q47" i="67"/>
  <c r="N47" i="67"/>
  <c r="M47" i="67"/>
  <c r="J47" i="67"/>
  <c r="I47" i="67"/>
  <c r="F47" i="67"/>
  <c r="E47" i="67"/>
  <c r="T46" i="67"/>
  <c r="R46" i="67"/>
  <c r="Q46" i="67"/>
  <c r="N46" i="67"/>
  <c r="M46" i="67"/>
  <c r="J46" i="67"/>
  <c r="I46" i="67"/>
  <c r="I52" i="67" s="1"/>
  <c r="I56" i="67" s="1"/>
  <c r="F46" i="67"/>
  <c r="E46" i="67"/>
  <c r="T45" i="67"/>
  <c r="R45" i="67"/>
  <c r="Q45" i="67"/>
  <c r="N45" i="67"/>
  <c r="M45" i="67"/>
  <c r="J45" i="67"/>
  <c r="I45" i="67"/>
  <c r="F45" i="67"/>
  <c r="E45" i="67"/>
  <c r="W44" i="67"/>
  <c r="V44" i="67"/>
  <c r="P44" i="67"/>
  <c r="L44" i="67"/>
  <c r="H44" i="67"/>
  <c r="D44" i="67"/>
  <c r="W43" i="67"/>
  <c r="V43" i="67"/>
  <c r="P43" i="67"/>
  <c r="L43" i="67"/>
  <c r="H43" i="67"/>
  <c r="D43" i="67"/>
  <c r="W42" i="67"/>
  <c r="V42" i="67"/>
  <c r="P42" i="67"/>
  <c r="L42" i="67"/>
  <c r="H42" i="67"/>
  <c r="D42" i="67"/>
  <c r="W41" i="67"/>
  <c r="V41" i="67"/>
  <c r="U41" i="67" s="1"/>
  <c r="P41" i="67"/>
  <c r="L41" i="67"/>
  <c r="L45" i="67" s="1"/>
  <c r="H41" i="67"/>
  <c r="D41" i="67"/>
  <c r="Q40" i="67"/>
  <c r="E40" i="67"/>
  <c r="U39" i="67"/>
  <c r="W39" i="67"/>
  <c r="V39" i="67"/>
  <c r="P39" i="67"/>
  <c r="L39" i="67"/>
  <c r="H39" i="67"/>
  <c r="D39" i="67"/>
  <c r="W38" i="67"/>
  <c r="V38" i="67"/>
  <c r="P38" i="67"/>
  <c r="L38" i="67"/>
  <c r="H38" i="67"/>
  <c r="D38" i="67"/>
  <c r="U37" i="67"/>
  <c r="W37" i="67"/>
  <c r="V37" i="67"/>
  <c r="P37" i="67"/>
  <c r="L37" i="67"/>
  <c r="L48" i="67" s="1"/>
  <c r="H37" i="67"/>
  <c r="D37" i="67"/>
  <c r="W36" i="67"/>
  <c r="V36" i="67"/>
  <c r="P36" i="67"/>
  <c r="L36" i="67"/>
  <c r="H36" i="67"/>
  <c r="D36" i="67"/>
  <c r="W35" i="67"/>
  <c r="V35" i="67"/>
  <c r="U35" i="67" s="1"/>
  <c r="P35" i="67"/>
  <c r="L35" i="67"/>
  <c r="H35" i="67"/>
  <c r="D35" i="67"/>
  <c r="W34" i="67"/>
  <c r="V34" i="67"/>
  <c r="P34" i="67"/>
  <c r="L34" i="67"/>
  <c r="H34" i="67"/>
  <c r="D34" i="67"/>
  <c r="W33" i="67"/>
  <c r="V33" i="67"/>
  <c r="P33" i="67"/>
  <c r="L33" i="67"/>
  <c r="H33" i="67"/>
  <c r="D33" i="67"/>
  <c r="W32" i="67"/>
  <c r="V32" i="67"/>
  <c r="P32" i="67"/>
  <c r="L32" i="67"/>
  <c r="H32" i="67"/>
  <c r="D32" i="67"/>
  <c r="W31" i="67"/>
  <c r="V31" i="67"/>
  <c r="P31" i="67"/>
  <c r="L31" i="67"/>
  <c r="H31" i="67"/>
  <c r="D31" i="67"/>
  <c r="W30" i="67"/>
  <c r="V30" i="67"/>
  <c r="U30" i="67" s="1"/>
  <c r="P30" i="67"/>
  <c r="L30" i="67"/>
  <c r="H30" i="67"/>
  <c r="D30" i="67"/>
  <c r="W29" i="67"/>
  <c r="V29" i="67"/>
  <c r="P29" i="67"/>
  <c r="L29" i="67"/>
  <c r="H29" i="67"/>
  <c r="D29" i="67"/>
  <c r="T28" i="67"/>
  <c r="T40" i="67" s="1"/>
  <c r="R28" i="67"/>
  <c r="R40" i="67" s="1"/>
  <c r="Q28" i="67"/>
  <c r="N28" i="67"/>
  <c r="N40" i="67" s="1"/>
  <c r="M28" i="67"/>
  <c r="M40" i="67" s="1"/>
  <c r="J28" i="67"/>
  <c r="J40" i="67" s="1"/>
  <c r="I28" i="67"/>
  <c r="I40" i="67" s="1"/>
  <c r="F28" i="67"/>
  <c r="F40" i="67" s="1"/>
  <c r="E28" i="67"/>
  <c r="U27" i="67"/>
  <c r="W27" i="67"/>
  <c r="W49" i="67" s="1"/>
  <c r="V27" i="67"/>
  <c r="P27" i="67"/>
  <c r="L27" i="67"/>
  <c r="L49" i="67" s="1"/>
  <c r="H27" i="67"/>
  <c r="D27" i="67"/>
  <c r="U26" i="67"/>
  <c r="W26" i="67"/>
  <c r="W48" i="67" s="1"/>
  <c r="V26" i="67"/>
  <c r="P26" i="67"/>
  <c r="P48" i="67" s="1"/>
  <c r="L26" i="67"/>
  <c r="H26" i="67"/>
  <c r="D26" i="67"/>
  <c r="W25" i="67"/>
  <c r="V25" i="67"/>
  <c r="P25" i="67"/>
  <c r="L25" i="67"/>
  <c r="H25" i="67"/>
  <c r="D25" i="67"/>
  <c r="D47" i="67" s="1"/>
  <c r="W24" i="67"/>
  <c r="V24" i="67"/>
  <c r="P24" i="67"/>
  <c r="L24" i="67"/>
  <c r="H24" i="67"/>
  <c r="D24" i="67"/>
  <c r="W23" i="67"/>
  <c r="V23" i="67"/>
  <c r="P23" i="67"/>
  <c r="L23" i="67"/>
  <c r="H23" i="67"/>
  <c r="D23" i="67"/>
  <c r="W22" i="67"/>
  <c r="V22" i="67"/>
  <c r="P22" i="67"/>
  <c r="L22" i="67"/>
  <c r="H22" i="67"/>
  <c r="D22" i="67"/>
  <c r="W21" i="67"/>
  <c r="V21" i="67"/>
  <c r="P21" i="67"/>
  <c r="L21" i="67"/>
  <c r="H21" i="67"/>
  <c r="D21" i="67"/>
  <c r="W20" i="67"/>
  <c r="V20" i="67"/>
  <c r="U20" i="67"/>
  <c r="P20" i="67"/>
  <c r="L20" i="67"/>
  <c r="H20" i="67"/>
  <c r="D20" i="67"/>
  <c r="W19" i="67"/>
  <c r="V19" i="67"/>
  <c r="P19" i="67"/>
  <c r="L19" i="67"/>
  <c r="H19" i="67"/>
  <c r="D19" i="67"/>
  <c r="U16" i="67"/>
  <c r="T16" i="67"/>
  <c r="P16" i="67"/>
  <c r="L16" i="67"/>
  <c r="H16" i="67"/>
  <c r="D16" i="67"/>
  <c r="U15" i="67"/>
  <c r="U14" i="67"/>
  <c r="U13" i="67"/>
  <c r="U12" i="67"/>
  <c r="U11" i="67"/>
  <c r="X9" i="67"/>
  <c r="W9" i="67"/>
  <c r="U9" i="67" s="1"/>
  <c r="V9" i="67"/>
  <c r="P9" i="67"/>
  <c r="L9" i="67"/>
  <c r="H9" i="67"/>
  <c r="D9" i="67"/>
  <c r="C5" i="67"/>
  <c r="C4" i="67"/>
  <c r="C3" i="67"/>
  <c r="U74" i="66"/>
  <c r="U71" i="66"/>
  <c r="T71" i="66"/>
  <c r="P71" i="66"/>
  <c r="L71" i="66"/>
  <c r="H71" i="66"/>
  <c r="D71" i="66"/>
  <c r="U70" i="66"/>
  <c r="U69" i="66"/>
  <c r="U68" i="66"/>
  <c r="U67" i="66"/>
  <c r="U66" i="66"/>
  <c r="W65" i="66"/>
  <c r="V65" i="66"/>
  <c r="T65" i="66"/>
  <c r="R65" i="66"/>
  <c r="Q65" i="66"/>
  <c r="N65" i="66"/>
  <c r="M65" i="66"/>
  <c r="J65" i="66"/>
  <c r="I65" i="66"/>
  <c r="F65" i="66"/>
  <c r="E65" i="66"/>
  <c r="W64" i="66"/>
  <c r="V64" i="66"/>
  <c r="P64" i="66"/>
  <c r="L64" i="66"/>
  <c r="H64" i="66"/>
  <c r="D64" i="66"/>
  <c r="U64" i="66" s="1"/>
  <c r="W63" i="66"/>
  <c r="V63" i="66"/>
  <c r="P63" i="66"/>
  <c r="L63" i="66"/>
  <c r="H63" i="66"/>
  <c r="D63" i="66"/>
  <c r="W62" i="66"/>
  <c r="V62" i="66"/>
  <c r="P62" i="66"/>
  <c r="L62" i="66"/>
  <c r="H62" i="66"/>
  <c r="D62" i="66"/>
  <c r="W61" i="66"/>
  <c r="V61" i="66"/>
  <c r="P61" i="66"/>
  <c r="L61" i="66"/>
  <c r="H61" i="66"/>
  <c r="D61" i="66"/>
  <c r="U61" i="66" s="1"/>
  <c r="W60" i="66"/>
  <c r="V60" i="66"/>
  <c r="P60" i="66"/>
  <c r="L60" i="66"/>
  <c r="H60" i="66"/>
  <c r="U60" i="66" s="1"/>
  <c r="D60" i="66"/>
  <c r="W59" i="66"/>
  <c r="V59" i="66"/>
  <c r="P59" i="66"/>
  <c r="P65" i="66" s="1"/>
  <c r="L59" i="66"/>
  <c r="H59" i="66"/>
  <c r="D59" i="66"/>
  <c r="Q56" i="66"/>
  <c r="T55" i="66"/>
  <c r="R55" i="66"/>
  <c r="Q55" i="66"/>
  <c r="V55" i="66" s="1"/>
  <c r="N55" i="66"/>
  <c r="M55" i="66"/>
  <c r="L55" i="66"/>
  <c r="J55" i="66"/>
  <c r="I55" i="66"/>
  <c r="H55" i="66"/>
  <c r="F55" i="66"/>
  <c r="E55" i="66"/>
  <c r="W54" i="66"/>
  <c r="V54" i="66"/>
  <c r="P54" i="66"/>
  <c r="L54" i="66"/>
  <c r="H54" i="66"/>
  <c r="D54" i="66"/>
  <c r="D55" i="66" s="1"/>
  <c r="W53" i="66"/>
  <c r="V53" i="66"/>
  <c r="P53" i="66"/>
  <c r="L53" i="66"/>
  <c r="H53" i="66"/>
  <c r="D53" i="66"/>
  <c r="W51" i="66"/>
  <c r="V51" i="66"/>
  <c r="P51" i="66"/>
  <c r="L51" i="66"/>
  <c r="H51" i="66"/>
  <c r="D51" i="66"/>
  <c r="W50" i="66"/>
  <c r="U50" i="66" s="1"/>
  <c r="V50" i="66"/>
  <c r="P50" i="66"/>
  <c r="L50" i="66"/>
  <c r="H50" i="66"/>
  <c r="D50" i="66"/>
  <c r="W49" i="66"/>
  <c r="T49" i="66"/>
  <c r="R49" i="66"/>
  <c r="Q49" i="66"/>
  <c r="P49" i="66"/>
  <c r="N49" i="66"/>
  <c r="M49" i="66"/>
  <c r="J49" i="66"/>
  <c r="I49" i="66"/>
  <c r="H49" i="66"/>
  <c r="F49" i="66"/>
  <c r="E49" i="66"/>
  <c r="T48" i="66"/>
  <c r="R48" i="66"/>
  <c r="Q48" i="66"/>
  <c r="P48" i="66"/>
  <c r="N48" i="66"/>
  <c r="M48" i="66"/>
  <c r="J48" i="66"/>
  <c r="I48" i="66"/>
  <c r="F48" i="66"/>
  <c r="E48" i="66"/>
  <c r="T47" i="66"/>
  <c r="R47" i="66"/>
  <c r="Q47" i="66"/>
  <c r="P47" i="66"/>
  <c r="N47" i="66"/>
  <c r="N52" i="66" s="1"/>
  <c r="M47" i="66"/>
  <c r="J47" i="66"/>
  <c r="I47" i="66"/>
  <c r="I52" i="66" s="1"/>
  <c r="I56" i="66" s="1"/>
  <c r="F47" i="66"/>
  <c r="F52" i="66" s="1"/>
  <c r="F56" i="66" s="1"/>
  <c r="E47" i="66"/>
  <c r="T46" i="66"/>
  <c r="T52" i="66" s="1"/>
  <c r="T56" i="66" s="1"/>
  <c r="T72" i="66" s="1"/>
  <c r="R46" i="66"/>
  <c r="Q46" i="66"/>
  <c r="Q52" i="66" s="1"/>
  <c r="N46" i="66"/>
  <c r="M46" i="66"/>
  <c r="M52" i="66" s="1"/>
  <c r="M56" i="66" s="1"/>
  <c r="J46" i="66"/>
  <c r="I46" i="66"/>
  <c r="F46" i="66"/>
  <c r="E46" i="66"/>
  <c r="E52" i="66" s="1"/>
  <c r="E56" i="66" s="1"/>
  <c r="T45" i="66"/>
  <c r="R45" i="66"/>
  <c r="Q45" i="66"/>
  <c r="N45" i="66"/>
  <c r="M45" i="66"/>
  <c r="L45" i="66"/>
  <c r="J45" i="66"/>
  <c r="I45" i="66"/>
  <c r="F45" i="66"/>
  <c r="E45" i="66"/>
  <c r="W44" i="66"/>
  <c r="V44" i="66"/>
  <c r="P44" i="66"/>
  <c r="L44" i="66"/>
  <c r="H44" i="66"/>
  <c r="D44" i="66"/>
  <c r="W43" i="66"/>
  <c r="V43" i="66"/>
  <c r="U43" i="66"/>
  <c r="P43" i="66"/>
  <c r="L43" i="66"/>
  <c r="L47" i="66" s="1"/>
  <c r="H43" i="66"/>
  <c r="D43" i="66"/>
  <c r="W42" i="66"/>
  <c r="V42" i="66"/>
  <c r="U42" i="66"/>
  <c r="P42" i="66"/>
  <c r="L42" i="66"/>
  <c r="H42" i="66"/>
  <c r="H48" i="66" s="1"/>
  <c r="D42" i="66"/>
  <c r="W41" i="66"/>
  <c r="U41" i="66" s="1"/>
  <c r="V41" i="66"/>
  <c r="P41" i="66"/>
  <c r="P45" i="66" s="1"/>
  <c r="L41" i="66"/>
  <c r="H41" i="66"/>
  <c r="H45" i="66" s="1"/>
  <c r="D41" i="66"/>
  <c r="Q40" i="66"/>
  <c r="N40" i="66"/>
  <c r="J40" i="66"/>
  <c r="F40" i="66"/>
  <c r="W39" i="66"/>
  <c r="V39" i="66"/>
  <c r="U39" i="66" s="1"/>
  <c r="P39" i="66"/>
  <c r="L39" i="66"/>
  <c r="L49" i="66" s="1"/>
  <c r="H39" i="66"/>
  <c r="D39" i="66"/>
  <c r="W38" i="66"/>
  <c r="W47" i="66" s="1"/>
  <c r="V38" i="66"/>
  <c r="U38" i="66"/>
  <c r="P38" i="66"/>
  <c r="L38" i="66"/>
  <c r="H38" i="66"/>
  <c r="D38" i="66"/>
  <c r="W37" i="66"/>
  <c r="V37" i="66"/>
  <c r="P37" i="66"/>
  <c r="L37" i="66"/>
  <c r="L48" i="66" s="1"/>
  <c r="H37" i="66"/>
  <c r="D37" i="66"/>
  <c r="W36" i="66"/>
  <c r="V36" i="66"/>
  <c r="P36" i="66"/>
  <c r="L36" i="66"/>
  <c r="H36" i="66"/>
  <c r="D36" i="66"/>
  <c r="W35" i="66"/>
  <c r="V35" i="66"/>
  <c r="U35" i="66"/>
  <c r="P35" i="66"/>
  <c r="L35" i="66"/>
  <c r="H35" i="66"/>
  <c r="D35" i="66"/>
  <c r="W34" i="66"/>
  <c r="V34" i="66"/>
  <c r="U34" i="66"/>
  <c r="P34" i="66"/>
  <c r="L34" i="66"/>
  <c r="H34" i="66"/>
  <c r="D34" i="66"/>
  <c r="W33" i="66"/>
  <c r="V33" i="66"/>
  <c r="P33" i="66"/>
  <c r="L33" i="66"/>
  <c r="H33" i="66"/>
  <c r="D33" i="66"/>
  <c r="U32" i="66"/>
  <c r="W32" i="66"/>
  <c r="V32" i="66"/>
  <c r="P32" i="66"/>
  <c r="L32" i="66"/>
  <c r="H32" i="66"/>
  <c r="D32" i="66"/>
  <c r="W31" i="66"/>
  <c r="V31" i="66"/>
  <c r="U31" i="66"/>
  <c r="P31" i="66"/>
  <c r="L31" i="66"/>
  <c r="H31" i="66"/>
  <c r="D31" i="66"/>
  <c r="W30" i="66"/>
  <c r="V30" i="66"/>
  <c r="P30" i="66"/>
  <c r="L30" i="66"/>
  <c r="H30" i="66"/>
  <c r="D30" i="66"/>
  <c r="W29" i="66"/>
  <c r="V29" i="66"/>
  <c r="P29" i="66"/>
  <c r="L29" i="66"/>
  <c r="H29" i="66"/>
  <c r="D29" i="66"/>
  <c r="T28" i="66"/>
  <c r="T40" i="66" s="1"/>
  <c r="R28" i="66"/>
  <c r="R40" i="66" s="1"/>
  <c r="Q28" i="66"/>
  <c r="N28" i="66"/>
  <c r="M28" i="66"/>
  <c r="M40" i="66" s="1"/>
  <c r="J28" i="66"/>
  <c r="I28" i="66"/>
  <c r="I40" i="66" s="1"/>
  <c r="F28" i="66"/>
  <c r="E28" i="66"/>
  <c r="E40" i="66" s="1"/>
  <c r="W27" i="66"/>
  <c r="V27" i="66"/>
  <c r="P27" i="66"/>
  <c r="L27" i="66"/>
  <c r="H27" i="66"/>
  <c r="D27" i="66"/>
  <c r="W26" i="66"/>
  <c r="V26" i="66"/>
  <c r="U26" i="66"/>
  <c r="P26" i="66"/>
  <c r="L26" i="66"/>
  <c r="H26" i="66"/>
  <c r="D26" i="66"/>
  <c r="W25" i="66"/>
  <c r="V25" i="66"/>
  <c r="V47" i="66" s="1"/>
  <c r="P25" i="66"/>
  <c r="L25" i="66"/>
  <c r="H25" i="66"/>
  <c r="H47" i="66" s="1"/>
  <c r="D25" i="66"/>
  <c r="W24" i="66"/>
  <c r="V24" i="66"/>
  <c r="P24" i="66"/>
  <c r="L24" i="66"/>
  <c r="H24" i="66"/>
  <c r="D24" i="66"/>
  <c r="W23" i="66"/>
  <c r="U23" i="66" s="1"/>
  <c r="V23" i="66"/>
  <c r="P23" i="66"/>
  <c r="L23" i="66"/>
  <c r="H23" i="66"/>
  <c r="D23" i="66"/>
  <c r="U22" i="66"/>
  <c r="W22" i="66"/>
  <c r="V22" i="66"/>
  <c r="P22" i="66"/>
  <c r="L22" i="66"/>
  <c r="H22" i="66"/>
  <c r="D22" i="66"/>
  <c r="W21" i="66"/>
  <c r="W46" i="66" s="1"/>
  <c r="V21" i="66"/>
  <c r="V46" i="66" s="1"/>
  <c r="P21" i="66"/>
  <c r="L21" i="66"/>
  <c r="H21" i="66"/>
  <c r="D21" i="66"/>
  <c r="W20" i="66"/>
  <c r="V20" i="66"/>
  <c r="P20" i="66"/>
  <c r="L20" i="66"/>
  <c r="H20" i="66"/>
  <c r="D20" i="66"/>
  <c r="W19" i="66"/>
  <c r="V19" i="66"/>
  <c r="U19" i="66" s="1"/>
  <c r="P19" i="66"/>
  <c r="L19" i="66"/>
  <c r="H19" i="66"/>
  <c r="D19" i="66"/>
  <c r="T16" i="66"/>
  <c r="P16" i="66"/>
  <c r="L16" i="66"/>
  <c r="H16" i="66"/>
  <c r="D16" i="66"/>
  <c r="U15" i="66"/>
  <c r="U14" i="66"/>
  <c r="U13" i="66"/>
  <c r="U12" i="66"/>
  <c r="U11" i="66"/>
  <c r="U16" i="66" s="1"/>
  <c r="X9" i="66"/>
  <c r="W9" i="66"/>
  <c r="V9" i="66"/>
  <c r="P9" i="66"/>
  <c r="L9" i="66"/>
  <c r="H9" i="66"/>
  <c r="D9" i="66"/>
  <c r="C5" i="66"/>
  <c r="C4" i="66"/>
  <c r="C3" i="66"/>
  <c r="T71" i="65"/>
  <c r="P71" i="65"/>
  <c r="L71" i="65"/>
  <c r="H71" i="65"/>
  <c r="D71" i="65"/>
  <c r="U70" i="65"/>
  <c r="U69" i="65"/>
  <c r="U68" i="65"/>
  <c r="U67" i="65"/>
  <c r="U66" i="65"/>
  <c r="T65" i="65"/>
  <c r="H60" i="65"/>
  <c r="H59" i="65"/>
  <c r="T55" i="65"/>
  <c r="R55" i="65"/>
  <c r="Q55" i="65"/>
  <c r="P55" i="65"/>
  <c r="N55" i="65"/>
  <c r="M55" i="65"/>
  <c r="J55" i="65"/>
  <c r="I55" i="65"/>
  <c r="F55" i="65"/>
  <c r="E55" i="65"/>
  <c r="W54" i="65"/>
  <c r="V54" i="65"/>
  <c r="P54" i="65"/>
  <c r="L54" i="65"/>
  <c r="H54" i="65"/>
  <c r="H55" i="65" s="1"/>
  <c r="D54" i="65"/>
  <c r="U53" i="65"/>
  <c r="W53" i="65"/>
  <c r="V53" i="65"/>
  <c r="P53" i="65"/>
  <c r="L53" i="65"/>
  <c r="L55" i="65" s="1"/>
  <c r="H53" i="65"/>
  <c r="D53" i="65"/>
  <c r="D55" i="65" s="1"/>
  <c r="W51" i="65"/>
  <c r="V51" i="65"/>
  <c r="P51" i="65"/>
  <c r="L51" i="65"/>
  <c r="H51" i="65"/>
  <c r="D51" i="65"/>
  <c r="W50" i="65"/>
  <c r="V50" i="65"/>
  <c r="U50" i="65"/>
  <c r="P50" i="65"/>
  <c r="L50" i="65"/>
  <c r="H50" i="65"/>
  <c r="D50" i="65"/>
  <c r="T49" i="65"/>
  <c r="R49" i="65"/>
  <c r="Q49" i="65"/>
  <c r="N49" i="65"/>
  <c r="M49" i="65"/>
  <c r="J49" i="65"/>
  <c r="I49" i="65"/>
  <c r="F49" i="65"/>
  <c r="E49" i="65"/>
  <c r="T48" i="65"/>
  <c r="R48" i="65"/>
  <c r="Q48" i="65"/>
  <c r="N48" i="65"/>
  <c r="M48" i="65"/>
  <c r="J48" i="65"/>
  <c r="I48" i="65"/>
  <c r="F48" i="65"/>
  <c r="E48" i="65"/>
  <c r="T47" i="65"/>
  <c r="R47" i="65"/>
  <c r="Q47" i="65"/>
  <c r="N47" i="65"/>
  <c r="M47" i="65"/>
  <c r="J47" i="65"/>
  <c r="I47" i="65"/>
  <c r="F47" i="65"/>
  <c r="E47" i="65"/>
  <c r="T46" i="65"/>
  <c r="R46" i="65"/>
  <c r="Q46" i="65"/>
  <c r="N46" i="65"/>
  <c r="M46" i="65"/>
  <c r="J46" i="65"/>
  <c r="I46" i="65"/>
  <c r="F46" i="65"/>
  <c r="E46" i="65"/>
  <c r="T45" i="65"/>
  <c r="R45" i="65"/>
  <c r="Q45" i="65"/>
  <c r="N45" i="65"/>
  <c r="M45" i="65"/>
  <c r="J45" i="65"/>
  <c r="I45" i="65"/>
  <c r="F45" i="65"/>
  <c r="E45" i="65"/>
  <c r="W44" i="65"/>
  <c r="V44" i="65"/>
  <c r="P44" i="65"/>
  <c r="L44" i="65"/>
  <c r="H44" i="65"/>
  <c r="D44" i="65"/>
  <c r="W43" i="65"/>
  <c r="V43" i="65"/>
  <c r="P43" i="65"/>
  <c r="L43" i="65"/>
  <c r="H43" i="65"/>
  <c r="D43" i="65"/>
  <c r="W42" i="65"/>
  <c r="V42" i="65"/>
  <c r="P42" i="65"/>
  <c r="L42" i="65"/>
  <c r="H42" i="65"/>
  <c r="D42" i="65"/>
  <c r="W41" i="65"/>
  <c r="V41" i="65"/>
  <c r="P41" i="65"/>
  <c r="L41" i="65"/>
  <c r="H41" i="65"/>
  <c r="D41" i="65"/>
  <c r="W39" i="65"/>
  <c r="V39" i="65"/>
  <c r="P39" i="65"/>
  <c r="L39" i="65"/>
  <c r="H39" i="65"/>
  <c r="D39" i="65"/>
  <c r="W38" i="65"/>
  <c r="V38" i="65"/>
  <c r="P38" i="65"/>
  <c r="L38" i="65"/>
  <c r="H38" i="65"/>
  <c r="D38" i="65"/>
  <c r="W37" i="65"/>
  <c r="V37" i="65"/>
  <c r="P37" i="65"/>
  <c r="L37" i="65"/>
  <c r="H37" i="65"/>
  <c r="D37" i="65"/>
  <c r="W36" i="65"/>
  <c r="V36" i="65"/>
  <c r="P36" i="65"/>
  <c r="L36" i="65"/>
  <c r="H36" i="65"/>
  <c r="D36" i="65"/>
  <c r="W35" i="65"/>
  <c r="V35" i="65"/>
  <c r="P35" i="65"/>
  <c r="L35" i="65"/>
  <c r="H35" i="65"/>
  <c r="D35" i="65"/>
  <c r="W34" i="65"/>
  <c r="V34" i="65"/>
  <c r="P34" i="65"/>
  <c r="L34" i="65"/>
  <c r="H34" i="65"/>
  <c r="D34" i="65"/>
  <c r="W33" i="65"/>
  <c r="V33" i="65"/>
  <c r="P33" i="65"/>
  <c r="L33" i="65"/>
  <c r="H33" i="65"/>
  <c r="D33" i="65"/>
  <c r="W32" i="65"/>
  <c r="V32" i="65"/>
  <c r="P32" i="65"/>
  <c r="L32" i="65"/>
  <c r="H32" i="65"/>
  <c r="D32" i="65"/>
  <c r="W31" i="65"/>
  <c r="V31" i="65"/>
  <c r="P31" i="65"/>
  <c r="L31" i="65"/>
  <c r="H31" i="65"/>
  <c r="D31" i="65"/>
  <c r="W30" i="65"/>
  <c r="V30" i="65"/>
  <c r="P30" i="65"/>
  <c r="L30" i="65"/>
  <c r="H30" i="65"/>
  <c r="D30" i="65"/>
  <c r="W29" i="65"/>
  <c r="V29" i="65"/>
  <c r="P29" i="65"/>
  <c r="L29" i="65"/>
  <c r="H29" i="65"/>
  <c r="D29" i="65"/>
  <c r="T28" i="65"/>
  <c r="R28" i="65"/>
  <c r="Q28" i="65"/>
  <c r="N28" i="65"/>
  <c r="M28" i="65"/>
  <c r="J28" i="65"/>
  <c r="I28" i="65"/>
  <c r="F28" i="65"/>
  <c r="E28" i="65"/>
  <c r="W27" i="65"/>
  <c r="V27" i="65"/>
  <c r="P27" i="65"/>
  <c r="L27" i="65"/>
  <c r="H27" i="65"/>
  <c r="D27" i="65"/>
  <c r="W26" i="65"/>
  <c r="V26" i="65"/>
  <c r="P26" i="65"/>
  <c r="L26" i="65"/>
  <c r="H26" i="65"/>
  <c r="D26" i="65"/>
  <c r="W25" i="65"/>
  <c r="V25" i="65"/>
  <c r="P25" i="65"/>
  <c r="L25" i="65"/>
  <c r="H25" i="65"/>
  <c r="D25" i="65"/>
  <c r="W24" i="65"/>
  <c r="V24" i="65"/>
  <c r="P24" i="65"/>
  <c r="L24" i="65"/>
  <c r="H24" i="65"/>
  <c r="D24" i="65"/>
  <c r="W23" i="65"/>
  <c r="V23" i="65"/>
  <c r="P23" i="65"/>
  <c r="L23" i="65"/>
  <c r="H23" i="65"/>
  <c r="D23" i="65"/>
  <c r="W22" i="65"/>
  <c r="V22" i="65"/>
  <c r="P22" i="65"/>
  <c r="L22" i="65"/>
  <c r="H22" i="65"/>
  <c r="D22" i="65"/>
  <c r="W21" i="65"/>
  <c r="V21" i="65"/>
  <c r="P21" i="65"/>
  <c r="L21" i="65"/>
  <c r="H21" i="65"/>
  <c r="D21" i="65"/>
  <c r="W20" i="65"/>
  <c r="V20" i="65"/>
  <c r="P20" i="65"/>
  <c r="L20" i="65"/>
  <c r="H20" i="65"/>
  <c r="D20" i="65"/>
  <c r="W19" i="65"/>
  <c r="V19" i="65"/>
  <c r="P19" i="65"/>
  <c r="L19" i="65"/>
  <c r="H19" i="65"/>
  <c r="D19" i="65"/>
  <c r="T16" i="65"/>
  <c r="P16" i="65"/>
  <c r="L16" i="65"/>
  <c r="H16" i="65"/>
  <c r="D16" i="65"/>
  <c r="U15" i="65"/>
  <c r="U14" i="65"/>
  <c r="U13" i="65"/>
  <c r="U12" i="65"/>
  <c r="U11" i="65"/>
  <c r="X9" i="65"/>
  <c r="W9" i="65"/>
  <c r="V9" i="65"/>
  <c r="P9" i="65"/>
  <c r="L9" i="65"/>
  <c r="H9" i="65"/>
  <c r="D9" i="65"/>
  <c r="C5" i="65"/>
  <c r="C4" i="65"/>
  <c r="C3" i="65"/>
  <c r="T71" i="64"/>
  <c r="P71" i="64"/>
  <c r="L71" i="64"/>
  <c r="H71" i="64"/>
  <c r="D71" i="64"/>
  <c r="U70" i="64"/>
  <c r="U69" i="64"/>
  <c r="U68" i="64"/>
  <c r="U67" i="64"/>
  <c r="U66" i="64"/>
  <c r="T65" i="64"/>
  <c r="H60" i="64"/>
  <c r="H59" i="64"/>
  <c r="T55" i="64"/>
  <c r="R55" i="64"/>
  <c r="Q55" i="64"/>
  <c r="N55" i="64"/>
  <c r="M55" i="64"/>
  <c r="J55" i="64"/>
  <c r="I55" i="64"/>
  <c r="F55" i="64"/>
  <c r="W55" i="64" s="1"/>
  <c r="E55" i="64"/>
  <c r="W54" i="64"/>
  <c r="V54" i="64"/>
  <c r="P54" i="64"/>
  <c r="L54" i="64"/>
  <c r="H54" i="64"/>
  <c r="D54" i="64"/>
  <c r="W53" i="64"/>
  <c r="V53" i="64"/>
  <c r="P53" i="64"/>
  <c r="P55" i="64" s="1"/>
  <c r="L53" i="64"/>
  <c r="L55" i="64" s="1"/>
  <c r="H53" i="64"/>
  <c r="D53" i="64"/>
  <c r="W51" i="64"/>
  <c r="V51" i="64"/>
  <c r="P51" i="64"/>
  <c r="L51" i="64"/>
  <c r="H51" i="64"/>
  <c r="D51" i="64"/>
  <c r="W50" i="64"/>
  <c r="V50" i="64"/>
  <c r="P50" i="64"/>
  <c r="L50" i="64"/>
  <c r="H50" i="64"/>
  <c r="D50" i="64"/>
  <c r="T49" i="64"/>
  <c r="R49" i="64"/>
  <c r="Q49" i="64"/>
  <c r="N49" i="64"/>
  <c r="M49" i="64"/>
  <c r="J49" i="64"/>
  <c r="I49" i="64"/>
  <c r="F49" i="64"/>
  <c r="E49" i="64"/>
  <c r="T48" i="64"/>
  <c r="R48" i="64"/>
  <c r="Q48" i="64"/>
  <c r="N48" i="64"/>
  <c r="M48" i="64"/>
  <c r="J48" i="64"/>
  <c r="I48" i="64"/>
  <c r="F48" i="64"/>
  <c r="E48" i="64"/>
  <c r="T47" i="64"/>
  <c r="R47" i="64"/>
  <c r="Q47" i="64"/>
  <c r="N47" i="64"/>
  <c r="M47" i="64"/>
  <c r="J47" i="64"/>
  <c r="I47" i="64"/>
  <c r="F47" i="64"/>
  <c r="E47" i="64"/>
  <c r="T46" i="64"/>
  <c r="R46" i="64"/>
  <c r="Q46" i="64"/>
  <c r="N46" i="64"/>
  <c r="M46" i="64"/>
  <c r="J46" i="64"/>
  <c r="I46" i="64"/>
  <c r="F46" i="64"/>
  <c r="E46" i="64"/>
  <c r="T45" i="64"/>
  <c r="R45" i="64"/>
  <c r="Q45" i="64"/>
  <c r="N45" i="64"/>
  <c r="M45" i="64"/>
  <c r="J45" i="64"/>
  <c r="I45" i="64"/>
  <c r="F45" i="64"/>
  <c r="E45" i="64"/>
  <c r="W44" i="64"/>
  <c r="V44" i="64"/>
  <c r="P44" i="64"/>
  <c r="L44" i="64"/>
  <c r="H44" i="64"/>
  <c r="D44" i="64"/>
  <c r="W43" i="64"/>
  <c r="V43" i="64"/>
  <c r="P43" i="64"/>
  <c r="L43" i="64"/>
  <c r="H43" i="64"/>
  <c r="D43" i="64"/>
  <c r="W42" i="64"/>
  <c r="V42" i="64"/>
  <c r="P42" i="64"/>
  <c r="L42" i="64"/>
  <c r="H42" i="64"/>
  <c r="D42" i="64"/>
  <c r="W41" i="64"/>
  <c r="V41" i="64"/>
  <c r="P41" i="64"/>
  <c r="L41" i="64"/>
  <c r="H41" i="64"/>
  <c r="D41" i="64"/>
  <c r="W39" i="64"/>
  <c r="V39" i="64"/>
  <c r="P39" i="64"/>
  <c r="L39" i="64"/>
  <c r="H39" i="64"/>
  <c r="D39" i="64"/>
  <c r="W38" i="64"/>
  <c r="V38" i="64"/>
  <c r="P38" i="64"/>
  <c r="L38" i="64"/>
  <c r="H38" i="64"/>
  <c r="D38" i="64"/>
  <c r="W37" i="64"/>
  <c r="V37" i="64"/>
  <c r="P37" i="64"/>
  <c r="L37" i="64"/>
  <c r="H37" i="64"/>
  <c r="D37" i="64"/>
  <c r="W36" i="64"/>
  <c r="V36" i="64"/>
  <c r="P36" i="64"/>
  <c r="L36" i="64"/>
  <c r="H36" i="64"/>
  <c r="D36" i="64"/>
  <c r="W35" i="64"/>
  <c r="V35" i="64"/>
  <c r="P35" i="64"/>
  <c r="L35" i="64"/>
  <c r="H35" i="64"/>
  <c r="D35" i="64"/>
  <c r="W34" i="64"/>
  <c r="V34" i="64"/>
  <c r="P34" i="64"/>
  <c r="L34" i="64"/>
  <c r="H34" i="64"/>
  <c r="D34" i="64"/>
  <c r="W33" i="64"/>
  <c r="V33" i="64"/>
  <c r="P33" i="64"/>
  <c r="L33" i="64"/>
  <c r="H33" i="64"/>
  <c r="D33" i="64"/>
  <c r="W32" i="64"/>
  <c r="V32" i="64"/>
  <c r="P32" i="64"/>
  <c r="L32" i="64"/>
  <c r="H32" i="64"/>
  <c r="D32" i="64"/>
  <c r="W31" i="64"/>
  <c r="V31" i="64"/>
  <c r="P31" i="64"/>
  <c r="L31" i="64"/>
  <c r="H31" i="64"/>
  <c r="D31" i="64"/>
  <c r="W30" i="64"/>
  <c r="V30" i="64"/>
  <c r="P30" i="64"/>
  <c r="L30" i="64"/>
  <c r="H30" i="64"/>
  <c r="D30" i="64"/>
  <c r="W29" i="64"/>
  <c r="V29" i="64"/>
  <c r="P29" i="64"/>
  <c r="L29" i="64"/>
  <c r="H29" i="64"/>
  <c r="D29" i="64"/>
  <c r="T28" i="64"/>
  <c r="R28" i="64"/>
  <c r="Q28" i="64"/>
  <c r="N28" i="64"/>
  <c r="M28" i="64"/>
  <c r="J28" i="64"/>
  <c r="I28" i="64"/>
  <c r="F28" i="64"/>
  <c r="E28" i="64"/>
  <c r="W27" i="64"/>
  <c r="V27" i="64"/>
  <c r="P27" i="64"/>
  <c r="L27" i="64"/>
  <c r="H27" i="64"/>
  <c r="D27" i="64"/>
  <c r="W26" i="64"/>
  <c r="V26" i="64"/>
  <c r="P26" i="64"/>
  <c r="L26" i="64"/>
  <c r="H26" i="64"/>
  <c r="D26" i="64"/>
  <c r="W25" i="64"/>
  <c r="V25" i="64"/>
  <c r="P25" i="64"/>
  <c r="L25" i="64"/>
  <c r="H25" i="64"/>
  <c r="D25" i="64"/>
  <c r="W24" i="64"/>
  <c r="V24" i="64"/>
  <c r="P24" i="64"/>
  <c r="L24" i="64"/>
  <c r="H24" i="64"/>
  <c r="D24" i="64"/>
  <c r="W23" i="64"/>
  <c r="V23" i="64"/>
  <c r="P23" i="64"/>
  <c r="L23" i="64"/>
  <c r="H23" i="64"/>
  <c r="D23" i="64"/>
  <c r="W22" i="64"/>
  <c r="V22" i="64"/>
  <c r="P22" i="64"/>
  <c r="L22" i="64"/>
  <c r="H22" i="64"/>
  <c r="D22" i="64"/>
  <c r="W21" i="64"/>
  <c r="V21" i="64"/>
  <c r="P21" i="64"/>
  <c r="L21" i="64"/>
  <c r="H21" i="64"/>
  <c r="D21" i="64"/>
  <c r="W20" i="64"/>
  <c r="V20" i="64"/>
  <c r="P20" i="64"/>
  <c r="L20" i="64"/>
  <c r="H20" i="64"/>
  <c r="D20" i="64"/>
  <c r="W19" i="64"/>
  <c r="V19" i="64"/>
  <c r="P19" i="64"/>
  <c r="L19" i="64"/>
  <c r="H19" i="64"/>
  <c r="D19" i="64"/>
  <c r="T16" i="64"/>
  <c r="P16" i="64"/>
  <c r="L16" i="64"/>
  <c r="H16" i="64"/>
  <c r="D16" i="64"/>
  <c r="U15" i="64"/>
  <c r="U14" i="64"/>
  <c r="U13" i="64"/>
  <c r="U12" i="64"/>
  <c r="U11" i="64"/>
  <c r="X9" i="64"/>
  <c r="W9" i="64"/>
  <c r="V9" i="64"/>
  <c r="P9" i="64"/>
  <c r="L9" i="64"/>
  <c r="H9" i="64"/>
  <c r="D9" i="64"/>
  <c r="C5" i="64"/>
  <c r="C4" i="64"/>
  <c r="C3" i="64"/>
  <c r="T71" i="63"/>
  <c r="P71" i="63"/>
  <c r="L71" i="63"/>
  <c r="H71" i="63"/>
  <c r="D71" i="63"/>
  <c r="U70" i="63"/>
  <c r="U69" i="63"/>
  <c r="U68" i="63"/>
  <c r="U67" i="63"/>
  <c r="U66" i="63"/>
  <c r="T65" i="63"/>
  <c r="H60" i="63"/>
  <c r="H59" i="63"/>
  <c r="T55" i="63"/>
  <c r="R55" i="63"/>
  <c r="Q55" i="63"/>
  <c r="P55" i="63"/>
  <c r="N55" i="63"/>
  <c r="M55" i="63"/>
  <c r="J55" i="63"/>
  <c r="I55" i="63"/>
  <c r="V55" i="63" s="1"/>
  <c r="F55" i="63"/>
  <c r="W55" i="63" s="1"/>
  <c r="E55" i="63"/>
  <c r="W54" i="63"/>
  <c r="V54" i="63"/>
  <c r="U54" i="63"/>
  <c r="P54" i="63"/>
  <c r="L54" i="63"/>
  <c r="H54" i="63"/>
  <c r="H55" i="63" s="1"/>
  <c r="D54" i="63"/>
  <c r="W53" i="63"/>
  <c r="V53" i="63"/>
  <c r="U53" i="63"/>
  <c r="P53" i="63"/>
  <c r="L53" i="63"/>
  <c r="L55" i="63" s="1"/>
  <c r="H53" i="63"/>
  <c r="D53" i="63"/>
  <c r="D55" i="63" s="1"/>
  <c r="W51" i="63"/>
  <c r="V51" i="63"/>
  <c r="P51" i="63"/>
  <c r="L51" i="63"/>
  <c r="H51" i="63"/>
  <c r="D51" i="63"/>
  <c r="U50" i="63"/>
  <c r="W50" i="63"/>
  <c r="V50" i="63"/>
  <c r="P50" i="63"/>
  <c r="L50" i="63"/>
  <c r="H50" i="63"/>
  <c r="D50" i="63"/>
  <c r="T49" i="63"/>
  <c r="R49" i="63"/>
  <c r="Q49" i="63"/>
  <c r="N49" i="63"/>
  <c r="M49" i="63"/>
  <c r="J49" i="63"/>
  <c r="I49" i="63"/>
  <c r="F49" i="63"/>
  <c r="E49" i="63"/>
  <c r="T48" i="63"/>
  <c r="R48" i="63"/>
  <c r="Q48" i="63"/>
  <c r="N48" i="63"/>
  <c r="M48" i="63"/>
  <c r="J48" i="63"/>
  <c r="I48" i="63"/>
  <c r="F48" i="63"/>
  <c r="E48" i="63"/>
  <c r="T47" i="63"/>
  <c r="R47" i="63"/>
  <c r="Q47" i="63"/>
  <c r="N47" i="63"/>
  <c r="M47" i="63"/>
  <c r="J47" i="63"/>
  <c r="I47" i="63"/>
  <c r="F47" i="63"/>
  <c r="E47" i="63"/>
  <c r="T46" i="63"/>
  <c r="R46" i="63"/>
  <c r="Q46" i="63"/>
  <c r="N46" i="63"/>
  <c r="M46" i="63"/>
  <c r="J46" i="63"/>
  <c r="I46" i="63"/>
  <c r="F46" i="63"/>
  <c r="E46" i="63"/>
  <c r="T45" i="63"/>
  <c r="R45" i="63"/>
  <c r="Q45" i="63"/>
  <c r="N45" i="63"/>
  <c r="M45" i="63"/>
  <c r="J45" i="63"/>
  <c r="I45" i="63"/>
  <c r="F45" i="63"/>
  <c r="E45" i="63"/>
  <c r="W44" i="63"/>
  <c r="V44" i="63"/>
  <c r="P44" i="63"/>
  <c r="L44" i="63"/>
  <c r="H44" i="63"/>
  <c r="D44" i="63"/>
  <c r="W43" i="63"/>
  <c r="V43" i="63"/>
  <c r="P43" i="63"/>
  <c r="L43" i="63"/>
  <c r="H43" i="63"/>
  <c r="D43" i="63"/>
  <c r="W42" i="63"/>
  <c r="V42" i="63"/>
  <c r="P42" i="63"/>
  <c r="L42" i="63"/>
  <c r="H42" i="63"/>
  <c r="D42" i="63"/>
  <c r="W41" i="63"/>
  <c r="V41" i="63"/>
  <c r="P41" i="63"/>
  <c r="L41" i="63"/>
  <c r="H41" i="63"/>
  <c r="D41" i="63"/>
  <c r="W39" i="63"/>
  <c r="V39" i="63"/>
  <c r="P39" i="63"/>
  <c r="L39" i="63"/>
  <c r="H39" i="63"/>
  <c r="D39" i="63"/>
  <c r="W38" i="63"/>
  <c r="V38" i="63"/>
  <c r="P38" i="63"/>
  <c r="L38" i="63"/>
  <c r="H38" i="63"/>
  <c r="D38" i="63"/>
  <c r="W37" i="63"/>
  <c r="V37" i="63"/>
  <c r="P37" i="63"/>
  <c r="L37" i="63"/>
  <c r="H37" i="63"/>
  <c r="D37" i="63"/>
  <c r="W36" i="63"/>
  <c r="V36" i="63"/>
  <c r="P36" i="63"/>
  <c r="L36" i="63"/>
  <c r="H36" i="63"/>
  <c r="D36" i="63"/>
  <c r="W35" i="63"/>
  <c r="V35" i="63"/>
  <c r="P35" i="63"/>
  <c r="L35" i="63"/>
  <c r="H35" i="63"/>
  <c r="D35" i="63"/>
  <c r="W34" i="63"/>
  <c r="V34" i="63"/>
  <c r="P34" i="63"/>
  <c r="L34" i="63"/>
  <c r="H34" i="63"/>
  <c r="D34" i="63"/>
  <c r="W33" i="63"/>
  <c r="V33" i="63"/>
  <c r="P33" i="63"/>
  <c r="L33" i="63"/>
  <c r="H33" i="63"/>
  <c r="D33" i="63"/>
  <c r="W32" i="63"/>
  <c r="V32" i="63"/>
  <c r="P32" i="63"/>
  <c r="L32" i="63"/>
  <c r="H32" i="63"/>
  <c r="D32" i="63"/>
  <c r="W31" i="63"/>
  <c r="V31" i="63"/>
  <c r="P31" i="63"/>
  <c r="L31" i="63"/>
  <c r="H31" i="63"/>
  <c r="D31" i="63"/>
  <c r="W30" i="63"/>
  <c r="V30" i="63"/>
  <c r="P30" i="63"/>
  <c r="L30" i="63"/>
  <c r="H30" i="63"/>
  <c r="D30" i="63"/>
  <c r="W29" i="63"/>
  <c r="V29" i="63"/>
  <c r="P29" i="63"/>
  <c r="L29" i="63"/>
  <c r="H29" i="63"/>
  <c r="D29" i="63"/>
  <c r="T28" i="63"/>
  <c r="R28" i="63"/>
  <c r="Q28" i="63"/>
  <c r="N28" i="63"/>
  <c r="M28" i="63"/>
  <c r="J28" i="63"/>
  <c r="I28" i="63"/>
  <c r="F28" i="63"/>
  <c r="E28" i="63"/>
  <c r="W27" i="63"/>
  <c r="V27" i="63"/>
  <c r="P27" i="63"/>
  <c r="L27" i="63"/>
  <c r="H27" i="63"/>
  <c r="D27" i="63"/>
  <c r="W26" i="63"/>
  <c r="V26" i="63"/>
  <c r="P26" i="63"/>
  <c r="L26" i="63"/>
  <c r="H26" i="63"/>
  <c r="D26" i="63"/>
  <c r="W25" i="63"/>
  <c r="V25" i="63"/>
  <c r="P25" i="63"/>
  <c r="L25" i="63"/>
  <c r="H25" i="63"/>
  <c r="D25" i="63"/>
  <c r="W24" i="63"/>
  <c r="V24" i="63"/>
  <c r="P24" i="63"/>
  <c r="L24" i="63"/>
  <c r="H24" i="63"/>
  <c r="D24" i="63"/>
  <c r="W23" i="63"/>
  <c r="V23" i="63"/>
  <c r="P23" i="63"/>
  <c r="L23" i="63"/>
  <c r="H23" i="63"/>
  <c r="D23" i="63"/>
  <c r="W22" i="63"/>
  <c r="V22" i="63"/>
  <c r="P22" i="63"/>
  <c r="L22" i="63"/>
  <c r="H22" i="63"/>
  <c r="D22" i="63"/>
  <c r="W21" i="63"/>
  <c r="V21" i="63"/>
  <c r="P21" i="63"/>
  <c r="L21" i="63"/>
  <c r="H21" i="63"/>
  <c r="D21" i="63"/>
  <c r="W20" i="63"/>
  <c r="V20" i="63"/>
  <c r="P20" i="63"/>
  <c r="L20" i="63"/>
  <c r="H20" i="63"/>
  <c r="D20" i="63"/>
  <c r="W19" i="63"/>
  <c r="V19" i="63"/>
  <c r="P19" i="63"/>
  <c r="L19" i="63"/>
  <c r="H19" i="63"/>
  <c r="D19" i="63"/>
  <c r="T16" i="63"/>
  <c r="P16" i="63"/>
  <c r="L16" i="63"/>
  <c r="H16" i="63"/>
  <c r="D16" i="63"/>
  <c r="U15" i="63"/>
  <c r="U14" i="63"/>
  <c r="U13" i="63"/>
  <c r="U12" i="63"/>
  <c r="U11" i="63"/>
  <c r="X9" i="63"/>
  <c r="P9" i="63"/>
  <c r="L9" i="63"/>
  <c r="H9" i="63"/>
  <c r="D9" i="63"/>
  <c r="C5" i="63"/>
  <c r="C4" i="63"/>
  <c r="C3" i="63"/>
  <c r="U74" i="62"/>
  <c r="U71" i="62"/>
  <c r="T71" i="62"/>
  <c r="P71" i="62"/>
  <c r="L71" i="62"/>
  <c r="H71" i="62"/>
  <c r="D71" i="62"/>
  <c r="U70" i="62"/>
  <c r="U69" i="62"/>
  <c r="U68" i="62"/>
  <c r="U67" i="62"/>
  <c r="U66" i="62"/>
  <c r="W65" i="62"/>
  <c r="V65" i="62"/>
  <c r="T65" i="62"/>
  <c r="R65" i="62"/>
  <c r="Q65" i="62"/>
  <c r="N65" i="62"/>
  <c r="M65" i="62"/>
  <c r="J65" i="62"/>
  <c r="I65" i="62"/>
  <c r="H65" i="62"/>
  <c r="F65" i="62"/>
  <c r="E65" i="62"/>
  <c r="W64" i="62"/>
  <c r="V64" i="62"/>
  <c r="P64" i="62"/>
  <c r="L64" i="62"/>
  <c r="H64" i="62"/>
  <c r="D64" i="62"/>
  <c r="W63" i="62"/>
  <c r="V63" i="62"/>
  <c r="P63" i="62"/>
  <c r="L63" i="62"/>
  <c r="H63" i="62"/>
  <c r="D63" i="62"/>
  <c r="U63" i="62" s="1"/>
  <c r="W62" i="62"/>
  <c r="V62" i="62"/>
  <c r="P62" i="62"/>
  <c r="L62" i="62"/>
  <c r="L65" i="62" s="1"/>
  <c r="H62" i="62"/>
  <c r="D62" i="62"/>
  <c r="W61" i="62"/>
  <c r="V61" i="62"/>
  <c r="P61" i="62"/>
  <c r="L61" i="62"/>
  <c r="H61" i="62"/>
  <c r="D61" i="62"/>
  <c r="W60" i="62"/>
  <c r="V60" i="62"/>
  <c r="P60" i="62"/>
  <c r="L60" i="62"/>
  <c r="H60" i="62"/>
  <c r="D60" i="62"/>
  <c r="W59" i="62"/>
  <c r="V59" i="62"/>
  <c r="U59" i="62"/>
  <c r="P59" i="62"/>
  <c r="L59" i="62"/>
  <c r="H59" i="62"/>
  <c r="D59" i="62"/>
  <c r="N56" i="62"/>
  <c r="M56" i="62"/>
  <c r="T55" i="62"/>
  <c r="R55" i="62"/>
  <c r="Q55" i="62"/>
  <c r="N55" i="62"/>
  <c r="W55" i="62" s="1"/>
  <c r="M55" i="62"/>
  <c r="J55" i="62"/>
  <c r="I55" i="62"/>
  <c r="H55" i="62"/>
  <c r="F55" i="62"/>
  <c r="E55" i="62"/>
  <c r="V55" i="62" s="1"/>
  <c r="W54" i="62"/>
  <c r="V54" i="62"/>
  <c r="P54" i="62"/>
  <c r="L54" i="62"/>
  <c r="H54" i="62"/>
  <c r="D54" i="62"/>
  <c r="W53" i="62"/>
  <c r="V53" i="62"/>
  <c r="P53" i="62"/>
  <c r="P55" i="62" s="1"/>
  <c r="L53" i="62"/>
  <c r="L55" i="62" s="1"/>
  <c r="H53" i="62"/>
  <c r="D53" i="62"/>
  <c r="M52" i="62"/>
  <c r="J52" i="62"/>
  <c r="J56" i="62" s="1"/>
  <c r="F52" i="62"/>
  <c r="F56" i="62" s="1"/>
  <c r="W51" i="62"/>
  <c r="V51" i="62"/>
  <c r="P51" i="62"/>
  <c r="L51" i="62"/>
  <c r="H51" i="62"/>
  <c r="D51" i="62"/>
  <c r="W50" i="62"/>
  <c r="W50" i="22" s="1"/>
  <c r="V50" i="62"/>
  <c r="P50" i="62"/>
  <c r="L50" i="62"/>
  <c r="H50" i="62"/>
  <c r="D50" i="62"/>
  <c r="V49" i="62"/>
  <c r="T49" i="62"/>
  <c r="R49" i="62"/>
  <c r="Q49" i="62"/>
  <c r="N49" i="62"/>
  <c r="M49" i="62"/>
  <c r="J49" i="62"/>
  <c r="I49" i="62"/>
  <c r="F49" i="62"/>
  <c r="E49" i="62"/>
  <c r="T48" i="62"/>
  <c r="R48" i="62"/>
  <c r="Q48" i="62"/>
  <c r="Q52" i="62" s="1"/>
  <c r="Q56" i="62" s="1"/>
  <c r="N48" i="62"/>
  <c r="M48" i="62"/>
  <c r="J48" i="62"/>
  <c r="I48" i="62"/>
  <c r="H48" i="62"/>
  <c r="F48" i="62"/>
  <c r="E48" i="62"/>
  <c r="T47" i="62"/>
  <c r="R47" i="62"/>
  <c r="Q47" i="62"/>
  <c r="P47" i="62"/>
  <c r="N47" i="62"/>
  <c r="M47" i="62"/>
  <c r="J47" i="62"/>
  <c r="I47" i="62"/>
  <c r="F47" i="62"/>
  <c r="E47" i="62"/>
  <c r="V46" i="62"/>
  <c r="T46" i="62"/>
  <c r="T52" i="62" s="1"/>
  <c r="T56" i="62" s="1"/>
  <c r="T72" i="62" s="1"/>
  <c r="R46" i="62"/>
  <c r="R52" i="62" s="1"/>
  <c r="R56" i="62" s="1"/>
  <c r="Q46" i="62"/>
  <c r="N46" i="62"/>
  <c r="N52" i="62" s="1"/>
  <c r="M46" i="62"/>
  <c r="J46" i="62"/>
  <c r="I46" i="62"/>
  <c r="I52" i="62" s="1"/>
  <c r="I56" i="62" s="1"/>
  <c r="F46" i="62"/>
  <c r="E46" i="62"/>
  <c r="E52" i="62" s="1"/>
  <c r="E56" i="62" s="1"/>
  <c r="T45" i="62"/>
  <c r="R45" i="62"/>
  <c r="Q45" i="62"/>
  <c r="P45" i="62"/>
  <c r="N45" i="62"/>
  <c r="M45" i="62"/>
  <c r="J45" i="62"/>
  <c r="I45" i="62"/>
  <c r="F45" i="62"/>
  <c r="E45" i="62"/>
  <c r="W44" i="62"/>
  <c r="W49" i="62" s="1"/>
  <c r="V44" i="62"/>
  <c r="P44" i="62"/>
  <c r="L44" i="62"/>
  <c r="H44" i="62"/>
  <c r="D44" i="62"/>
  <c r="W43" i="62"/>
  <c r="V43" i="62"/>
  <c r="P43" i="62"/>
  <c r="L43" i="62"/>
  <c r="L47" i="62" s="1"/>
  <c r="H43" i="62"/>
  <c r="D43" i="62"/>
  <c r="W42" i="62"/>
  <c r="V42" i="62"/>
  <c r="P42" i="62"/>
  <c r="L42" i="62"/>
  <c r="H42" i="62"/>
  <c r="D42" i="62"/>
  <c r="W41" i="62"/>
  <c r="V41" i="62"/>
  <c r="P41" i="62"/>
  <c r="L41" i="62"/>
  <c r="L45" i="62" s="1"/>
  <c r="H41" i="62"/>
  <c r="H45" i="62" s="1"/>
  <c r="D41" i="62"/>
  <c r="N40" i="62"/>
  <c r="M40" i="62"/>
  <c r="J40" i="62"/>
  <c r="I40" i="62"/>
  <c r="F40" i="62"/>
  <c r="U39" i="62"/>
  <c r="W39" i="62"/>
  <c r="V39" i="62"/>
  <c r="P39" i="62"/>
  <c r="P49" i="62" s="1"/>
  <c r="L39" i="62"/>
  <c r="H39" i="62"/>
  <c r="D39" i="62"/>
  <c r="W38" i="62"/>
  <c r="V38" i="62"/>
  <c r="P38" i="62"/>
  <c r="L38" i="62"/>
  <c r="H38" i="62"/>
  <c r="D38" i="62"/>
  <c r="W37" i="62"/>
  <c r="V37" i="62"/>
  <c r="P37" i="62"/>
  <c r="L37" i="62"/>
  <c r="L48" i="62" s="1"/>
  <c r="H37" i="62"/>
  <c r="D37" i="62"/>
  <c r="U36" i="62"/>
  <c r="W36" i="62"/>
  <c r="V36" i="62"/>
  <c r="P36" i="62"/>
  <c r="L36" i="62"/>
  <c r="H36" i="62"/>
  <c r="D36" i="62"/>
  <c r="W35" i="62"/>
  <c r="U35" i="62" s="1"/>
  <c r="V35" i="62"/>
  <c r="P35" i="62"/>
  <c r="L35" i="62"/>
  <c r="H35" i="62"/>
  <c r="D35" i="62"/>
  <c r="W34" i="62"/>
  <c r="V34" i="62"/>
  <c r="P34" i="62"/>
  <c r="L34" i="62"/>
  <c r="H34" i="62"/>
  <c r="D34" i="62"/>
  <c r="W33" i="62"/>
  <c r="V33" i="62"/>
  <c r="P33" i="62"/>
  <c r="L33" i="62"/>
  <c r="H33" i="62"/>
  <c r="D33" i="62"/>
  <c r="W32" i="62"/>
  <c r="V32" i="62"/>
  <c r="P32" i="62"/>
  <c r="L32" i="62"/>
  <c r="H32" i="62"/>
  <c r="D32" i="62"/>
  <c r="W31" i="62"/>
  <c r="V31" i="62"/>
  <c r="P31" i="62"/>
  <c r="L31" i="62"/>
  <c r="H31" i="62"/>
  <c r="D31" i="62"/>
  <c r="W30" i="62"/>
  <c r="V30" i="62"/>
  <c r="U30" i="62" s="1"/>
  <c r="P30" i="62"/>
  <c r="L30" i="62"/>
  <c r="H30" i="62"/>
  <c r="D30" i="62"/>
  <c r="W29" i="62"/>
  <c r="V29" i="62"/>
  <c r="P29" i="62"/>
  <c r="L29" i="62"/>
  <c r="H29" i="62"/>
  <c r="D29" i="62"/>
  <c r="W28" i="62"/>
  <c r="T28" i="62"/>
  <c r="T40" i="62" s="1"/>
  <c r="R28" i="62"/>
  <c r="R40" i="62" s="1"/>
  <c r="Q28" i="62"/>
  <c r="Q40" i="62" s="1"/>
  <c r="N28" i="62"/>
  <c r="M28" i="62"/>
  <c r="L28" i="62"/>
  <c r="J28" i="62"/>
  <c r="I28" i="62"/>
  <c r="H28" i="62"/>
  <c r="H40" i="62" s="1"/>
  <c r="F28" i="62"/>
  <c r="E28" i="62"/>
  <c r="E40" i="62" s="1"/>
  <c r="W27" i="62"/>
  <c r="V27" i="62"/>
  <c r="P27" i="62"/>
  <c r="L27" i="62"/>
  <c r="L49" i="62" s="1"/>
  <c r="H27" i="62"/>
  <c r="H49" i="62" s="1"/>
  <c r="D27" i="62"/>
  <c r="W26" i="62"/>
  <c r="V26" i="62"/>
  <c r="V28" i="62" s="1"/>
  <c r="V40" i="62" s="1"/>
  <c r="P26" i="62"/>
  <c r="P48" i="62" s="1"/>
  <c r="L26" i="62"/>
  <c r="H26" i="62"/>
  <c r="D26" i="62"/>
  <c r="U25" i="62"/>
  <c r="W25" i="62"/>
  <c r="W47" i="62" s="1"/>
  <c r="V25" i="62"/>
  <c r="V47" i="62" s="1"/>
  <c r="P25" i="62"/>
  <c r="L25" i="62"/>
  <c r="H25" i="62"/>
  <c r="H47" i="62" s="1"/>
  <c r="D25" i="62"/>
  <c r="D47" i="62" s="1"/>
  <c r="W24" i="62"/>
  <c r="V24" i="62"/>
  <c r="P24" i="62"/>
  <c r="L24" i="62"/>
  <c r="H24" i="62"/>
  <c r="D24" i="62"/>
  <c r="U23" i="62"/>
  <c r="W23" i="62"/>
  <c r="V23" i="62"/>
  <c r="P23" i="62"/>
  <c r="L23" i="62"/>
  <c r="H23" i="62"/>
  <c r="D23" i="62"/>
  <c r="U22" i="62"/>
  <c r="W22" i="62"/>
  <c r="V22" i="62"/>
  <c r="P22" i="62"/>
  <c r="L22" i="62"/>
  <c r="H22" i="62"/>
  <c r="D22" i="62"/>
  <c r="W21" i="62"/>
  <c r="V21" i="62"/>
  <c r="U21" i="62" s="1"/>
  <c r="P21" i="62"/>
  <c r="L21" i="62"/>
  <c r="H21" i="62"/>
  <c r="D21" i="62"/>
  <c r="W20" i="62"/>
  <c r="V20" i="62"/>
  <c r="P20" i="62"/>
  <c r="L20" i="62"/>
  <c r="H20" i="62"/>
  <c r="D20" i="62"/>
  <c r="U19" i="62"/>
  <c r="W19" i="62"/>
  <c r="V19" i="62"/>
  <c r="P19" i="62"/>
  <c r="L19" i="62"/>
  <c r="H19" i="62"/>
  <c r="D19" i="62"/>
  <c r="T16" i="62"/>
  <c r="P16" i="62"/>
  <c r="L16" i="62"/>
  <c r="H16" i="62"/>
  <c r="D16" i="62"/>
  <c r="U15" i="62"/>
  <c r="U14" i="62"/>
  <c r="U13" i="62"/>
  <c r="U12" i="62"/>
  <c r="U11" i="62"/>
  <c r="U16" i="62" s="1"/>
  <c r="X9" i="62"/>
  <c r="W9" i="62"/>
  <c r="V9" i="62"/>
  <c r="P9" i="62"/>
  <c r="L9" i="62"/>
  <c r="H9" i="62"/>
  <c r="D9" i="62"/>
  <c r="C5" i="62"/>
  <c r="C4" i="62"/>
  <c r="C3" i="62"/>
  <c r="U74" i="61"/>
  <c r="T71" i="61"/>
  <c r="P71" i="61"/>
  <c r="L71" i="61"/>
  <c r="H71" i="61"/>
  <c r="D71" i="61"/>
  <c r="U70" i="61"/>
  <c r="U69" i="61"/>
  <c r="U68" i="61"/>
  <c r="U67" i="61"/>
  <c r="U66" i="61"/>
  <c r="U71" i="61" s="1"/>
  <c r="T65" i="61"/>
  <c r="R65" i="61"/>
  <c r="Q65" i="61"/>
  <c r="P65" i="61"/>
  <c r="N65" i="61"/>
  <c r="M65" i="61"/>
  <c r="J65" i="61"/>
  <c r="I65" i="61"/>
  <c r="F65" i="61"/>
  <c r="E65" i="61"/>
  <c r="W64" i="61"/>
  <c r="V64" i="61"/>
  <c r="P64" i="61"/>
  <c r="L64" i="61"/>
  <c r="H64" i="61"/>
  <c r="D64" i="61"/>
  <c r="U64" i="61" s="1"/>
  <c r="W63" i="61"/>
  <c r="V63" i="61"/>
  <c r="P63" i="61"/>
  <c r="L63" i="61"/>
  <c r="H63" i="61"/>
  <c r="D63" i="61"/>
  <c r="W62" i="61"/>
  <c r="V62" i="61"/>
  <c r="P62" i="61"/>
  <c r="L62" i="61"/>
  <c r="H62" i="61"/>
  <c r="D62" i="61"/>
  <c r="W61" i="61"/>
  <c r="V61" i="61"/>
  <c r="P61" i="61"/>
  <c r="L61" i="61"/>
  <c r="H61" i="61"/>
  <c r="D61" i="61"/>
  <c r="U61" i="61" s="1"/>
  <c r="W60" i="61"/>
  <c r="V60" i="61"/>
  <c r="P60" i="61"/>
  <c r="L60" i="61"/>
  <c r="H60" i="61"/>
  <c r="D60" i="61"/>
  <c r="U60" i="61" s="1"/>
  <c r="W59" i="61"/>
  <c r="V59" i="61"/>
  <c r="P59" i="61"/>
  <c r="L59" i="61"/>
  <c r="L65" i="61" s="1"/>
  <c r="H59" i="61"/>
  <c r="D59" i="61"/>
  <c r="M56" i="61"/>
  <c r="T55" i="61"/>
  <c r="R55" i="61"/>
  <c r="Q55" i="61"/>
  <c r="N55" i="61"/>
  <c r="M55" i="61"/>
  <c r="J55" i="61"/>
  <c r="I55" i="61"/>
  <c r="F55" i="61"/>
  <c r="W55" i="61" s="1"/>
  <c r="E55" i="61"/>
  <c r="V55" i="61" s="1"/>
  <c r="W54" i="61"/>
  <c r="W54" i="22" s="1"/>
  <c r="V54" i="61"/>
  <c r="P54" i="61"/>
  <c r="L54" i="61"/>
  <c r="H54" i="61"/>
  <c r="D54" i="61"/>
  <c r="W53" i="61"/>
  <c r="V53" i="61"/>
  <c r="P53" i="61"/>
  <c r="P55" i="61" s="1"/>
  <c r="L53" i="61"/>
  <c r="L55" i="61" s="1"/>
  <c r="H53" i="61"/>
  <c r="H55" i="61" s="1"/>
  <c r="D53" i="61"/>
  <c r="R52" i="61"/>
  <c r="R56" i="61" s="1"/>
  <c r="M52" i="61"/>
  <c r="W51" i="61"/>
  <c r="V51" i="61"/>
  <c r="U51" i="61" s="1"/>
  <c r="P51" i="61"/>
  <c r="L51" i="61"/>
  <c r="H51" i="61"/>
  <c r="D51" i="61"/>
  <c r="U50" i="61"/>
  <c r="W50" i="61"/>
  <c r="V50" i="61"/>
  <c r="P50" i="61"/>
  <c r="L50" i="61"/>
  <c r="H50" i="61"/>
  <c r="D50" i="61"/>
  <c r="T49" i="61"/>
  <c r="R49" i="61"/>
  <c r="Q49" i="61"/>
  <c r="N49" i="61"/>
  <c r="M49" i="61"/>
  <c r="J49" i="61"/>
  <c r="I49" i="61"/>
  <c r="F49" i="61"/>
  <c r="E49" i="61"/>
  <c r="W48" i="61"/>
  <c r="V48" i="61"/>
  <c r="T48" i="61"/>
  <c r="R48" i="61"/>
  <c r="Q48" i="61"/>
  <c r="N48" i="61"/>
  <c r="M48" i="61"/>
  <c r="J48" i="61"/>
  <c r="I48" i="61"/>
  <c r="F48" i="61"/>
  <c r="E48" i="61"/>
  <c r="T47" i="61"/>
  <c r="R47" i="61"/>
  <c r="Q47" i="61"/>
  <c r="P47" i="61"/>
  <c r="N47" i="61"/>
  <c r="N52" i="61" s="1"/>
  <c r="N56" i="61" s="1"/>
  <c r="M47" i="61"/>
  <c r="J47" i="61"/>
  <c r="I47" i="61"/>
  <c r="F47" i="61"/>
  <c r="E47" i="61"/>
  <c r="T46" i="61"/>
  <c r="T52" i="61" s="1"/>
  <c r="R46" i="61"/>
  <c r="Q46" i="61"/>
  <c r="Q52" i="61" s="1"/>
  <c r="Q56" i="61" s="1"/>
  <c r="N46" i="61"/>
  <c r="M46" i="61"/>
  <c r="J46" i="61"/>
  <c r="I46" i="61"/>
  <c r="H46" i="61"/>
  <c r="F46" i="61"/>
  <c r="F52" i="61" s="1"/>
  <c r="E46" i="61"/>
  <c r="T45" i="61"/>
  <c r="R45" i="61"/>
  <c r="Q45" i="61"/>
  <c r="N45" i="61"/>
  <c r="M45" i="61"/>
  <c r="L45" i="61"/>
  <c r="J45" i="61"/>
  <c r="I45" i="61"/>
  <c r="F45" i="61"/>
  <c r="E45" i="61"/>
  <c r="W44" i="61"/>
  <c r="V44" i="61"/>
  <c r="P44" i="61"/>
  <c r="L44" i="61"/>
  <c r="H44" i="61"/>
  <c r="D44" i="61"/>
  <c r="W43" i="61"/>
  <c r="V43" i="61"/>
  <c r="P43" i="61"/>
  <c r="L43" i="61"/>
  <c r="L47" i="61" s="1"/>
  <c r="H43" i="61"/>
  <c r="D43" i="61"/>
  <c r="W42" i="61"/>
  <c r="V42" i="61"/>
  <c r="P42" i="61"/>
  <c r="L42" i="61"/>
  <c r="H42" i="61"/>
  <c r="D42" i="61"/>
  <c r="W41" i="61"/>
  <c r="V41" i="61"/>
  <c r="P41" i="61"/>
  <c r="P45" i="61" s="1"/>
  <c r="L41" i="61"/>
  <c r="H41" i="61"/>
  <c r="D41" i="61"/>
  <c r="R40" i="61"/>
  <c r="Q40" i="61"/>
  <c r="N40" i="61"/>
  <c r="M40" i="61"/>
  <c r="W39" i="61"/>
  <c r="V39" i="61"/>
  <c r="P39" i="61"/>
  <c r="L39" i="61"/>
  <c r="H39" i="61"/>
  <c r="D39" i="61"/>
  <c r="U38" i="61"/>
  <c r="W38" i="61"/>
  <c r="V38" i="61"/>
  <c r="P38" i="61"/>
  <c r="L38" i="61"/>
  <c r="H38" i="61"/>
  <c r="D38" i="61"/>
  <c r="W37" i="61"/>
  <c r="V37" i="61"/>
  <c r="P37" i="61"/>
  <c r="L37" i="61"/>
  <c r="H37" i="61"/>
  <c r="D37" i="61"/>
  <c r="W36" i="61"/>
  <c r="V36" i="61"/>
  <c r="P36" i="61"/>
  <c r="L36" i="61"/>
  <c r="H36" i="61"/>
  <c r="D36" i="61"/>
  <c r="U35" i="61"/>
  <c r="W35" i="61"/>
  <c r="V35" i="61"/>
  <c r="P35" i="61"/>
  <c r="L35" i="61"/>
  <c r="H35" i="61"/>
  <c r="D35" i="61"/>
  <c r="W34" i="61"/>
  <c r="V34" i="61"/>
  <c r="U34" i="61" s="1"/>
  <c r="P34" i="61"/>
  <c r="L34" i="61"/>
  <c r="H34" i="61"/>
  <c r="D34" i="61"/>
  <c r="U33" i="61"/>
  <c r="W33" i="61"/>
  <c r="V33" i="61"/>
  <c r="P33" i="61"/>
  <c r="L33" i="61"/>
  <c r="H33" i="61"/>
  <c r="D33" i="61"/>
  <c r="W32" i="61"/>
  <c r="V32" i="61"/>
  <c r="U32" i="61"/>
  <c r="P32" i="61"/>
  <c r="L32" i="61"/>
  <c r="H32" i="61"/>
  <c r="D32" i="61"/>
  <c r="W31" i="61"/>
  <c r="V31" i="61"/>
  <c r="U31" i="61" s="1"/>
  <c r="P31" i="61"/>
  <c r="L31" i="61"/>
  <c r="H31" i="61"/>
  <c r="D31" i="61"/>
  <c r="U30" i="61"/>
  <c r="W30" i="61"/>
  <c r="V30" i="61"/>
  <c r="P30" i="61"/>
  <c r="L30" i="61"/>
  <c r="H30" i="61"/>
  <c r="D30" i="61"/>
  <c r="W29" i="61"/>
  <c r="V29" i="61"/>
  <c r="U29" i="61"/>
  <c r="P29" i="61"/>
  <c r="L29" i="61"/>
  <c r="H29" i="61"/>
  <c r="D29" i="61"/>
  <c r="T28" i="61"/>
  <c r="T40" i="61" s="1"/>
  <c r="R28" i="61"/>
  <c r="Q28" i="61"/>
  <c r="N28" i="61"/>
  <c r="M28" i="61"/>
  <c r="L28" i="61"/>
  <c r="L40" i="61" s="1"/>
  <c r="J28" i="61"/>
  <c r="J40" i="61" s="1"/>
  <c r="I28" i="61"/>
  <c r="I40" i="61" s="1"/>
  <c r="F28" i="61"/>
  <c r="F40" i="61" s="1"/>
  <c r="E28" i="61"/>
  <c r="E40" i="61" s="1"/>
  <c r="W27" i="61"/>
  <c r="V27" i="61"/>
  <c r="P27" i="61"/>
  <c r="P49" i="61" s="1"/>
  <c r="L27" i="61"/>
  <c r="L49" i="61" s="1"/>
  <c r="H27" i="61"/>
  <c r="D27" i="61"/>
  <c r="W26" i="61"/>
  <c r="V26" i="61"/>
  <c r="U26" i="61" s="1"/>
  <c r="P26" i="61"/>
  <c r="P48" i="61" s="1"/>
  <c r="L26" i="61"/>
  <c r="L48" i="61" s="1"/>
  <c r="H26" i="61"/>
  <c r="H48" i="61" s="1"/>
  <c r="D26" i="61"/>
  <c r="D48" i="61" s="1"/>
  <c r="W25" i="61"/>
  <c r="W47" i="61" s="1"/>
  <c r="V25" i="61"/>
  <c r="P25" i="61"/>
  <c r="L25" i="61"/>
  <c r="H25" i="61"/>
  <c r="D25" i="61"/>
  <c r="D47" i="61" s="1"/>
  <c r="W24" i="61"/>
  <c r="V24" i="61"/>
  <c r="P24" i="61"/>
  <c r="L24" i="61"/>
  <c r="H24" i="61"/>
  <c r="D24" i="61"/>
  <c r="W23" i="61"/>
  <c r="V23" i="61"/>
  <c r="P23" i="61"/>
  <c r="L23" i="61"/>
  <c r="H23" i="61"/>
  <c r="D23" i="61"/>
  <c r="W22" i="61"/>
  <c r="W46" i="61" s="1"/>
  <c r="V22" i="61"/>
  <c r="P22" i="61"/>
  <c r="L22" i="61"/>
  <c r="H22" i="61"/>
  <c r="D22" i="61"/>
  <c r="W21" i="61"/>
  <c r="V21" i="61"/>
  <c r="V46" i="61" s="1"/>
  <c r="P21" i="61"/>
  <c r="P28" i="61" s="1"/>
  <c r="P40" i="61" s="1"/>
  <c r="L21" i="61"/>
  <c r="L46" i="61" s="1"/>
  <c r="L52" i="61" s="1"/>
  <c r="L56" i="61" s="1"/>
  <c r="L72" i="61" s="1"/>
  <c r="L73" i="61" s="1"/>
  <c r="L75" i="61" s="1"/>
  <c r="H21" i="61"/>
  <c r="D21" i="61"/>
  <c r="W20" i="61"/>
  <c r="V20" i="61"/>
  <c r="P20" i="61"/>
  <c r="L20" i="61"/>
  <c r="H20" i="61"/>
  <c r="D20" i="61"/>
  <c r="W19" i="61"/>
  <c r="V19" i="61"/>
  <c r="U19" i="61" s="1"/>
  <c r="P19" i="61"/>
  <c r="L19" i="61"/>
  <c r="H19" i="61"/>
  <c r="D19" i="61"/>
  <c r="T16" i="61"/>
  <c r="P16" i="61"/>
  <c r="L16" i="61"/>
  <c r="H16" i="61"/>
  <c r="D16" i="61"/>
  <c r="U15" i="61"/>
  <c r="U14" i="61"/>
  <c r="U13" i="61"/>
  <c r="U12" i="61"/>
  <c r="U11" i="61"/>
  <c r="U16" i="61" s="1"/>
  <c r="X9" i="61"/>
  <c r="U9" i="61" s="1"/>
  <c r="W9" i="61"/>
  <c r="V9" i="61"/>
  <c r="P9" i="61"/>
  <c r="L9" i="61"/>
  <c r="H9" i="61"/>
  <c r="D9" i="61"/>
  <c r="C5" i="61"/>
  <c r="C4" i="61"/>
  <c r="C3" i="61"/>
  <c r="U74" i="60"/>
  <c r="T71" i="60"/>
  <c r="P71" i="60"/>
  <c r="L71" i="60"/>
  <c r="H71" i="60"/>
  <c r="D71" i="60"/>
  <c r="U70" i="60"/>
  <c r="U69" i="60"/>
  <c r="U68" i="60"/>
  <c r="U67" i="60"/>
  <c r="U66" i="60"/>
  <c r="W65" i="60"/>
  <c r="T65" i="60"/>
  <c r="R65" i="60"/>
  <c r="Q65" i="60"/>
  <c r="N65" i="60"/>
  <c r="M65" i="60"/>
  <c r="V65" i="60" s="1"/>
  <c r="L65" i="60"/>
  <c r="J65" i="60"/>
  <c r="I65" i="60"/>
  <c r="F65" i="60"/>
  <c r="E65" i="60"/>
  <c r="W64" i="60"/>
  <c r="V64" i="60"/>
  <c r="P64" i="60"/>
  <c r="L64" i="60"/>
  <c r="H64" i="60"/>
  <c r="D64" i="60"/>
  <c r="W63" i="60"/>
  <c r="V63" i="60"/>
  <c r="P63" i="60"/>
  <c r="L63" i="60"/>
  <c r="H63" i="60"/>
  <c r="D63" i="60"/>
  <c r="W62" i="60"/>
  <c r="V62" i="60"/>
  <c r="U62" i="60"/>
  <c r="P62" i="60"/>
  <c r="L62" i="60"/>
  <c r="H62" i="60"/>
  <c r="D62" i="60"/>
  <c r="W61" i="60"/>
  <c r="V61" i="60"/>
  <c r="P61" i="60"/>
  <c r="L61" i="60"/>
  <c r="H61" i="60"/>
  <c r="D61" i="60"/>
  <c r="W60" i="60"/>
  <c r="V60" i="60"/>
  <c r="P60" i="60"/>
  <c r="L60" i="60"/>
  <c r="H60" i="60"/>
  <c r="D60" i="60"/>
  <c r="W59" i="60"/>
  <c r="V59" i="60"/>
  <c r="P59" i="60"/>
  <c r="L59" i="60"/>
  <c r="H59" i="60"/>
  <c r="D59" i="60"/>
  <c r="U59" i="60" s="1"/>
  <c r="I56" i="60"/>
  <c r="F56" i="60"/>
  <c r="E56" i="60"/>
  <c r="W55" i="60"/>
  <c r="T55" i="60"/>
  <c r="R55" i="60"/>
  <c r="Q55" i="60"/>
  <c r="N55" i="60"/>
  <c r="M55" i="60"/>
  <c r="L55" i="60"/>
  <c r="J55" i="60"/>
  <c r="I55" i="60"/>
  <c r="V55" i="60" s="1"/>
  <c r="H55" i="60"/>
  <c r="F55" i="60"/>
  <c r="E55" i="60"/>
  <c r="U54" i="60"/>
  <c r="W54" i="60"/>
  <c r="V54" i="60"/>
  <c r="P54" i="60"/>
  <c r="L54" i="60"/>
  <c r="H54" i="60"/>
  <c r="D54" i="60"/>
  <c r="W53" i="60"/>
  <c r="V53" i="60"/>
  <c r="P53" i="60"/>
  <c r="L53" i="60"/>
  <c r="H53" i="60"/>
  <c r="D53" i="60"/>
  <c r="N52" i="60"/>
  <c r="N56" i="60" s="1"/>
  <c r="J52" i="60"/>
  <c r="J56" i="60" s="1"/>
  <c r="F52" i="60"/>
  <c r="W51" i="60"/>
  <c r="V51" i="60"/>
  <c r="U51" i="60" s="1"/>
  <c r="P51" i="60"/>
  <c r="L51" i="60"/>
  <c r="H51" i="60"/>
  <c r="D51" i="60"/>
  <c r="W50" i="60"/>
  <c r="V50" i="60"/>
  <c r="P50" i="60"/>
  <c r="L50" i="60"/>
  <c r="H50" i="60"/>
  <c r="D50" i="60"/>
  <c r="W49" i="60"/>
  <c r="T49" i="60"/>
  <c r="R49" i="60"/>
  <c r="Q49" i="60"/>
  <c r="N49" i="60"/>
  <c r="M49" i="60"/>
  <c r="J49" i="60"/>
  <c r="I49" i="60"/>
  <c r="H49" i="60"/>
  <c r="F49" i="60"/>
  <c r="E49" i="60"/>
  <c r="T48" i="60"/>
  <c r="T52" i="60" s="1"/>
  <c r="T56" i="60" s="1"/>
  <c r="T72" i="60" s="1"/>
  <c r="T73" i="60" s="1"/>
  <c r="T75" i="60" s="1"/>
  <c r="R48" i="60"/>
  <c r="Q48" i="60"/>
  <c r="N48" i="60"/>
  <c r="M48" i="60"/>
  <c r="L48" i="60"/>
  <c r="J48" i="60"/>
  <c r="I48" i="60"/>
  <c r="F48" i="60"/>
  <c r="E48" i="60"/>
  <c r="W47" i="60"/>
  <c r="V47" i="60"/>
  <c r="T47" i="60"/>
  <c r="R47" i="60"/>
  <c r="Q47" i="60"/>
  <c r="N47" i="60"/>
  <c r="M47" i="60"/>
  <c r="L47" i="60"/>
  <c r="J47" i="60"/>
  <c r="I47" i="60"/>
  <c r="F47" i="60"/>
  <c r="E47" i="60"/>
  <c r="E52" i="60" s="1"/>
  <c r="T46" i="60"/>
  <c r="R46" i="60"/>
  <c r="Q46" i="60"/>
  <c r="N46" i="60"/>
  <c r="M46" i="60"/>
  <c r="M52" i="60" s="1"/>
  <c r="M56" i="60" s="1"/>
  <c r="J46" i="60"/>
  <c r="I46" i="60"/>
  <c r="I52" i="60" s="1"/>
  <c r="F46" i="60"/>
  <c r="E46" i="60"/>
  <c r="W45" i="60"/>
  <c r="V45" i="60"/>
  <c r="T45" i="60"/>
  <c r="R45" i="60"/>
  <c r="Q45" i="60"/>
  <c r="N45" i="60"/>
  <c r="M45" i="60"/>
  <c r="L45" i="60"/>
  <c r="J45" i="60"/>
  <c r="I45" i="60"/>
  <c r="F45" i="60"/>
  <c r="E45" i="60"/>
  <c r="W44" i="60"/>
  <c r="V44" i="60"/>
  <c r="P44" i="60"/>
  <c r="L44" i="60"/>
  <c r="H44" i="60"/>
  <c r="D44" i="60"/>
  <c r="U43" i="60"/>
  <c r="W43" i="60"/>
  <c r="V43" i="60"/>
  <c r="P43" i="60"/>
  <c r="L43" i="60"/>
  <c r="H43" i="60"/>
  <c r="D43" i="60"/>
  <c r="U42" i="60"/>
  <c r="W42" i="60"/>
  <c r="V42" i="60"/>
  <c r="P42" i="60"/>
  <c r="L42" i="60"/>
  <c r="H42" i="60"/>
  <c r="H45" i="60" s="1"/>
  <c r="D42" i="60"/>
  <c r="W41" i="60"/>
  <c r="V41" i="60"/>
  <c r="P41" i="60"/>
  <c r="L41" i="60"/>
  <c r="H41" i="60"/>
  <c r="D41" i="60"/>
  <c r="N40" i="60"/>
  <c r="J40" i="60"/>
  <c r="I40" i="60"/>
  <c r="F40" i="60"/>
  <c r="W39" i="60"/>
  <c r="V39" i="60"/>
  <c r="P39" i="60"/>
  <c r="L39" i="60"/>
  <c r="L49" i="60" s="1"/>
  <c r="H39" i="60"/>
  <c r="D39" i="60"/>
  <c r="W38" i="60"/>
  <c r="V38" i="60"/>
  <c r="P38" i="60"/>
  <c r="L38" i="60"/>
  <c r="H38" i="60"/>
  <c r="D38" i="60"/>
  <c r="W37" i="60"/>
  <c r="V37" i="60"/>
  <c r="U37" i="60" s="1"/>
  <c r="P37" i="60"/>
  <c r="L37" i="60"/>
  <c r="H37" i="60"/>
  <c r="D37" i="60"/>
  <c r="W36" i="60"/>
  <c r="V36" i="60"/>
  <c r="U36" i="60" s="1"/>
  <c r="P36" i="60"/>
  <c r="L36" i="60"/>
  <c r="H36" i="60"/>
  <c r="D36" i="60"/>
  <c r="W35" i="60"/>
  <c r="V35" i="60"/>
  <c r="U35" i="60" s="1"/>
  <c r="P35" i="60"/>
  <c r="L35" i="60"/>
  <c r="H35" i="60"/>
  <c r="D35" i="60"/>
  <c r="W34" i="60"/>
  <c r="V34" i="60"/>
  <c r="P34" i="60"/>
  <c r="L34" i="60"/>
  <c r="H34" i="60"/>
  <c r="D34" i="60"/>
  <c r="W33" i="60"/>
  <c r="V33" i="60"/>
  <c r="P33" i="60"/>
  <c r="L33" i="60"/>
  <c r="H33" i="60"/>
  <c r="D33" i="60"/>
  <c r="W32" i="60"/>
  <c r="V32" i="60"/>
  <c r="P32" i="60"/>
  <c r="L32" i="60"/>
  <c r="H32" i="60"/>
  <c r="D32" i="60"/>
  <c r="W31" i="60"/>
  <c r="V31" i="60"/>
  <c r="P31" i="60"/>
  <c r="L31" i="60"/>
  <c r="H31" i="60"/>
  <c r="D31" i="60"/>
  <c r="W30" i="60"/>
  <c r="V30" i="60"/>
  <c r="P30" i="60"/>
  <c r="L30" i="60"/>
  <c r="H30" i="60"/>
  <c r="D30" i="60"/>
  <c r="W29" i="60"/>
  <c r="V29" i="60"/>
  <c r="P29" i="60"/>
  <c r="L29" i="60"/>
  <c r="H29" i="60"/>
  <c r="D29" i="60"/>
  <c r="W28" i="60"/>
  <c r="V28" i="60"/>
  <c r="T28" i="60"/>
  <c r="T40" i="60" s="1"/>
  <c r="R28" i="60"/>
  <c r="R40" i="60" s="1"/>
  <c r="Q28" i="60"/>
  <c r="Q40" i="60" s="1"/>
  <c r="N28" i="60"/>
  <c r="M28" i="60"/>
  <c r="M40" i="60" s="1"/>
  <c r="L28" i="60"/>
  <c r="J28" i="60"/>
  <c r="I28" i="60"/>
  <c r="F28" i="60"/>
  <c r="E28" i="60"/>
  <c r="E40" i="60" s="1"/>
  <c r="W27" i="60"/>
  <c r="V27" i="60"/>
  <c r="P27" i="60"/>
  <c r="P49" i="60" s="1"/>
  <c r="L27" i="60"/>
  <c r="H27" i="60"/>
  <c r="D27" i="60"/>
  <c r="U26" i="60"/>
  <c r="W26" i="60"/>
  <c r="W48" i="60" s="1"/>
  <c r="V26" i="60"/>
  <c r="V48" i="60" s="1"/>
  <c r="P26" i="60"/>
  <c r="P48" i="60" s="1"/>
  <c r="L26" i="60"/>
  <c r="H26" i="60"/>
  <c r="D26" i="60"/>
  <c r="D48" i="60" s="1"/>
  <c r="U25" i="60"/>
  <c r="W25" i="60"/>
  <c r="V25" i="60"/>
  <c r="P25" i="60"/>
  <c r="L25" i="60"/>
  <c r="H25" i="60"/>
  <c r="H47" i="60" s="1"/>
  <c r="D25" i="60"/>
  <c r="W24" i="60"/>
  <c r="V24" i="60"/>
  <c r="P24" i="60"/>
  <c r="L24" i="60"/>
  <c r="H24" i="60"/>
  <c r="D24" i="60"/>
  <c r="W23" i="60"/>
  <c r="V23" i="60"/>
  <c r="P23" i="60"/>
  <c r="L23" i="60"/>
  <c r="H23" i="60"/>
  <c r="D23" i="60"/>
  <c r="U22" i="60"/>
  <c r="W22" i="60"/>
  <c r="V22" i="60"/>
  <c r="P22" i="60"/>
  <c r="P46" i="60" s="1"/>
  <c r="L22" i="60"/>
  <c r="H22" i="60"/>
  <c r="H28" i="60" s="1"/>
  <c r="H40" i="60" s="1"/>
  <c r="D22" i="60"/>
  <c r="W21" i="60"/>
  <c r="V21" i="60"/>
  <c r="P21" i="60"/>
  <c r="L21" i="60"/>
  <c r="H21" i="60"/>
  <c r="D21" i="60"/>
  <c r="U20" i="60"/>
  <c r="W20" i="60"/>
  <c r="V20" i="60"/>
  <c r="P20" i="60"/>
  <c r="L20" i="60"/>
  <c r="H20" i="60"/>
  <c r="D20" i="60"/>
  <c r="U19" i="60"/>
  <c r="W19" i="60"/>
  <c r="V19" i="60"/>
  <c r="P19" i="60"/>
  <c r="L19" i="60"/>
  <c r="H19" i="60"/>
  <c r="D19" i="60"/>
  <c r="T16" i="60"/>
  <c r="P16" i="60"/>
  <c r="L16" i="60"/>
  <c r="H16" i="60"/>
  <c r="D16" i="60"/>
  <c r="U15" i="60"/>
  <c r="U14" i="60"/>
  <c r="U13" i="60"/>
  <c r="U16" i="60" s="1"/>
  <c r="U12" i="60"/>
  <c r="U11" i="60"/>
  <c r="X9" i="60"/>
  <c r="W9" i="60"/>
  <c r="V9" i="60"/>
  <c r="P9" i="60"/>
  <c r="L9" i="60"/>
  <c r="H9" i="60"/>
  <c r="D9" i="60"/>
  <c r="C5" i="60"/>
  <c r="C4" i="60"/>
  <c r="C3" i="60"/>
  <c r="U74" i="23"/>
  <c r="T71" i="23"/>
  <c r="P71" i="23"/>
  <c r="L71" i="23"/>
  <c r="H71" i="23"/>
  <c r="D71" i="23"/>
  <c r="U70" i="23"/>
  <c r="U69" i="23"/>
  <c r="U68" i="23"/>
  <c r="U67" i="23"/>
  <c r="U66" i="23"/>
  <c r="T65" i="23"/>
  <c r="R65" i="23"/>
  <c r="Q65" i="23"/>
  <c r="N65" i="23"/>
  <c r="M65" i="23"/>
  <c r="J65" i="23"/>
  <c r="I65" i="23"/>
  <c r="F65" i="23"/>
  <c r="E65" i="23"/>
  <c r="W64" i="23"/>
  <c r="V64" i="23"/>
  <c r="P64" i="23"/>
  <c r="L64" i="23"/>
  <c r="H64" i="23"/>
  <c r="D64" i="23"/>
  <c r="U64" i="23" s="1"/>
  <c r="W63" i="23"/>
  <c r="V63" i="23"/>
  <c r="P63" i="23"/>
  <c r="L63" i="23"/>
  <c r="H63" i="23"/>
  <c r="D63" i="23"/>
  <c r="U63" i="23" s="1"/>
  <c r="W62" i="23"/>
  <c r="V62" i="23"/>
  <c r="P62" i="23"/>
  <c r="L62" i="23"/>
  <c r="H62" i="23"/>
  <c r="D62" i="23"/>
  <c r="U62" i="23" s="1"/>
  <c r="W61" i="23"/>
  <c r="V61" i="23"/>
  <c r="P61" i="23"/>
  <c r="L61" i="23"/>
  <c r="H61" i="23"/>
  <c r="D61" i="23"/>
  <c r="W60" i="23"/>
  <c r="V60" i="23"/>
  <c r="P60" i="23"/>
  <c r="P65" i="23" s="1"/>
  <c r="L60" i="23"/>
  <c r="H60" i="23"/>
  <c r="D60" i="23"/>
  <c r="W59" i="23"/>
  <c r="V59" i="23"/>
  <c r="P59" i="23"/>
  <c r="L59" i="23"/>
  <c r="H59" i="23"/>
  <c r="D59" i="23"/>
  <c r="T55" i="23"/>
  <c r="R55" i="23"/>
  <c r="Q55" i="23"/>
  <c r="P55" i="23"/>
  <c r="N55" i="23"/>
  <c r="M55" i="23"/>
  <c r="J55" i="23"/>
  <c r="I55" i="23"/>
  <c r="H55" i="23"/>
  <c r="F55" i="23"/>
  <c r="E55" i="23"/>
  <c r="U54" i="23"/>
  <c r="W54" i="23"/>
  <c r="V54" i="23"/>
  <c r="P54" i="23"/>
  <c r="L54" i="23"/>
  <c r="H54" i="23"/>
  <c r="D54" i="23"/>
  <c r="W53" i="23"/>
  <c r="W53" i="22" s="1"/>
  <c r="V53" i="23"/>
  <c r="P53" i="23"/>
  <c r="L53" i="23"/>
  <c r="L55" i="23" s="1"/>
  <c r="H53" i="23"/>
  <c r="D53" i="23"/>
  <c r="D55" i="23" s="1"/>
  <c r="T52" i="23"/>
  <c r="T56" i="23" s="1"/>
  <c r="R52" i="23"/>
  <c r="R56" i="23" s="1"/>
  <c r="Q52" i="23"/>
  <c r="Q56" i="23" s="1"/>
  <c r="M52" i="23"/>
  <c r="M56" i="23" s="1"/>
  <c r="J52" i="23"/>
  <c r="J56" i="23" s="1"/>
  <c r="F52" i="23"/>
  <c r="E52" i="23"/>
  <c r="E56" i="23" s="1"/>
  <c r="W51" i="23"/>
  <c r="V51" i="23"/>
  <c r="P51" i="23"/>
  <c r="L51" i="23"/>
  <c r="H51" i="23"/>
  <c r="D51" i="23"/>
  <c r="W50" i="23"/>
  <c r="V50" i="23"/>
  <c r="V50" i="22" s="1"/>
  <c r="P50" i="23"/>
  <c r="L50" i="23"/>
  <c r="H50" i="23"/>
  <c r="D50" i="23"/>
  <c r="T49" i="23"/>
  <c r="R49" i="23"/>
  <c r="Q49" i="23"/>
  <c r="P49" i="23"/>
  <c r="N49" i="23"/>
  <c r="M49" i="23"/>
  <c r="J49" i="23"/>
  <c r="I49" i="23"/>
  <c r="H49" i="23"/>
  <c r="F49" i="23"/>
  <c r="E49" i="23"/>
  <c r="W48" i="23"/>
  <c r="V48" i="23"/>
  <c r="T48" i="23"/>
  <c r="R48" i="23"/>
  <c r="Q48" i="23"/>
  <c r="N48" i="23"/>
  <c r="M48" i="23"/>
  <c r="J48" i="23"/>
  <c r="I48" i="23"/>
  <c r="H48" i="23"/>
  <c r="F48" i="23"/>
  <c r="E48" i="23"/>
  <c r="W47" i="23"/>
  <c r="T47" i="23"/>
  <c r="R47" i="23"/>
  <c r="Q47" i="23"/>
  <c r="P47" i="23"/>
  <c r="N47" i="23"/>
  <c r="M47" i="23"/>
  <c r="J47" i="23"/>
  <c r="I47" i="23"/>
  <c r="F47" i="23"/>
  <c r="E47" i="23"/>
  <c r="T46" i="23"/>
  <c r="R46" i="23"/>
  <c r="Q46" i="23"/>
  <c r="N46" i="23"/>
  <c r="N52" i="23" s="1"/>
  <c r="N56" i="23" s="1"/>
  <c r="M46" i="23"/>
  <c r="J46" i="23"/>
  <c r="I46" i="23"/>
  <c r="F46" i="23"/>
  <c r="E46" i="23"/>
  <c r="T45" i="23"/>
  <c r="R45" i="23"/>
  <c r="Q45" i="23"/>
  <c r="N45" i="23"/>
  <c r="M45" i="23"/>
  <c r="J45" i="23"/>
  <c r="I45" i="23"/>
  <c r="F45" i="23"/>
  <c r="E45" i="23"/>
  <c r="W44" i="23"/>
  <c r="V44" i="23"/>
  <c r="P44" i="23"/>
  <c r="L44" i="23"/>
  <c r="H44" i="23"/>
  <c r="D44" i="23"/>
  <c r="W43" i="23"/>
  <c r="V43" i="23"/>
  <c r="P43" i="23"/>
  <c r="P45" i="23" s="1"/>
  <c r="L43" i="23"/>
  <c r="L47" i="23" s="1"/>
  <c r="H43" i="23"/>
  <c r="D43" i="23"/>
  <c r="U42" i="23"/>
  <c r="W42" i="23"/>
  <c r="V42" i="23"/>
  <c r="P42" i="23"/>
  <c r="L42" i="23"/>
  <c r="H42" i="23"/>
  <c r="D42" i="23"/>
  <c r="W41" i="23"/>
  <c r="V41" i="23"/>
  <c r="P41" i="23"/>
  <c r="L41" i="23"/>
  <c r="H41" i="23"/>
  <c r="D41" i="23"/>
  <c r="T40" i="23"/>
  <c r="R40" i="23"/>
  <c r="Q40" i="23"/>
  <c r="M40" i="23"/>
  <c r="J40" i="23"/>
  <c r="F40" i="23"/>
  <c r="E40" i="23"/>
  <c r="W39" i="23"/>
  <c r="V39" i="23"/>
  <c r="P39" i="23"/>
  <c r="L39" i="23"/>
  <c r="H39" i="23"/>
  <c r="D39" i="23"/>
  <c r="W38" i="23"/>
  <c r="V38" i="23"/>
  <c r="P38" i="23"/>
  <c r="L38" i="23"/>
  <c r="H38" i="23"/>
  <c r="D38" i="23"/>
  <c r="W37" i="23"/>
  <c r="V37" i="23"/>
  <c r="U37" i="23" s="1"/>
  <c r="P37" i="23"/>
  <c r="L37" i="23"/>
  <c r="H37" i="23"/>
  <c r="D37" i="23"/>
  <c r="U36" i="23"/>
  <c r="W36" i="23"/>
  <c r="V36" i="23"/>
  <c r="P36" i="23"/>
  <c r="L36" i="23"/>
  <c r="H36" i="23"/>
  <c r="D36" i="23"/>
  <c r="W35" i="23"/>
  <c r="V35" i="23"/>
  <c r="P35" i="23"/>
  <c r="L35" i="23"/>
  <c r="H35" i="23"/>
  <c r="D35" i="23"/>
  <c r="W34" i="23"/>
  <c r="V34" i="23"/>
  <c r="U34" i="23" s="1"/>
  <c r="P34" i="23"/>
  <c r="L34" i="23"/>
  <c r="H34" i="23"/>
  <c r="D34" i="23"/>
  <c r="W33" i="23"/>
  <c r="V33" i="23"/>
  <c r="P33" i="23"/>
  <c r="L33" i="23"/>
  <c r="H33" i="23"/>
  <c r="D33" i="23"/>
  <c r="W32" i="23"/>
  <c r="V32" i="23"/>
  <c r="P32" i="23"/>
  <c r="L32" i="23"/>
  <c r="H32" i="23"/>
  <c r="D32" i="23"/>
  <c r="W31" i="23"/>
  <c r="V31" i="23"/>
  <c r="P31" i="23"/>
  <c r="L31" i="23"/>
  <c r="H31" i="23"/>
  <c r="D31" i="23"/>
  <c r="W30" i="23"/>
  <c r="V30" i="23"/>
  <c r="P30" i="23"/>
  <c r="L30" i="23"/>
  <c r="H30" i="23"/>
  <c r="D30" i="23"/>
  <c r="U29" i="23"/>
  <c r="W29" i="23"/>
  <c r="V29" i="23"/>
  <c r="P29" i="23"/>
  <c r="P46" i="23" s="1"/>
  <c r="L29" i="23"/>
  <c r="H29" i="23"/>
  <c r="D29" i="23"/>
  <c r="T28" i="23"/>
  <c r="R28" i="23"/>
  <c r="Q28" i="23"/>
  <c r="N28" i="23"/>
  <c r="N40" i="23" s="1"/>
  <c r="M28" i="23"/>
  <c r="J28" i="23"/>
  <c r="I28" i="23"/>
  <c r="I40" i="23" s="1"/>
  <c r="F28" i="23"/>
  <c r="E28" i="23"/>
  <c r="W27" i="23"/>
  <c r="W49" i="23" s="1"/>
  <c r="V27" i="23"/>
  <c r="P27" i="23"/>
  <c r="L27" i="23"/>
  <c r="L49" i="23" s="1"/>
  <c r="H27" i="23"/>
  <c r="D27" i="23"/>
  <c r="W26" i="23"/>
  <c r="V26" i="23"/>
  <c r="U26" i="23" s="1"/>
  <c r="P26" i="23"/>
  <c r="L26" i="23"/>
  <c r="L48" i="23" s="1"/>
  <c r="H26" i="23"/>
  <c r="H28" i="23" s="1"/>
  <c r="D26" i="23"/>
  <c r="U25" i="23"/>
  <c r="W25" i="23"/>
  <c r="V25" i="23"/>
  <c r="P25" i="23"/>
  <c r="L25" i="23"/>
  <c r="H25" i="23"/>
  <c r="D25" i="23"/>
  <c r="W24" i="23"/>
  <c r="V24" i="23"/>
  <c r="P24" i="23"/>
  <c r="L24" i="23"/>
  <c r="H24" i="23"/>
  <c r="D24" i="23"/>
  <c r="W23" i="23"/>
  <c r="V23" i="23"/>
  <c r="P23" i="23"/>
  <c r="L23" i="23"/>
  <c r="H23" i="23"/>
  <c r="D23" i="23"/>
  <c r="U22" i="23"/>
  <c r="W22" i="23"/>
  <c r="V22" i="23"/>
  <c r="P22" i="23"/>
  <c r="L22" i="23"/>
  <c r="H22" i="23"/>
  <c r="D22" i="23"/>
  <c r="W21" i="23"/>
  <c r="V21" i="23"/>
  <c r="P21" i="23"/>
  <c r="L21" i="23"/>
  <c r="L28" i="23" s="1"/>
  <c r="L40" i="23" s="1"/>
  <c r="H21" i="23"/>
  <c r="D21" i="23"/>
  <c r="W20" i="23"/>
  <c r="V20" i="23"/>
  <c r="P20" i="23"/>
  <c r="L20" i="23"/>
  <c r="H20" i="23"/>
  <c r="D20" i="23"/>
  <c r="U19" i="23"/>
  <c r="W19" i="23"/>
  <c r="V19" i="23"/>
  <c r="P19" i="23"/>
  <c r="L19" i="23"/>
  <c r="H19" i="23"/>
  <c r="D19" i="23"/>
  <c r="U16" i="23"/>
  <c r="T16" i="23"/>
  <c r="P16" i="23"/>
  <c r="L16" i="23"/>
  <c r="H16" i="23"/>
  <c r="D16" i="23"/>
  <c r="U15" i="23"/>
  <c r="U14" i="23"/>
  <c r="U13" i="23"/>
  <c r="U12" i="23"/>
  <c r="U11" i="23"/>
  <c r="X9" i="23"/>
  <c r="U9" i="23" s="1"/>
  <c r="W9" i="23"/>
  <c r="V9" i="23"/>
  <c r="P9" i="23"/>
  <c r="L9" i="23"/>
  <c r="H9" i="23"/>
  <c r="D9" i="23"/>
  <c r="C5" i="23"/>
  <c r="C4" i="23"/>
  <c r="C3" i="23"/>
  <c r="U70" i="22"/>
  <c r="T70" i="22"/>
  <c r="P70" i="22"/>
  <c r="L70" i="22"/>
  <c r="H70" i="22"/>
  <c r="D70" i="22"/>
  <c r="T69" i="22"/>
  <c r="P69" i="22"/>
  <c r="L69" i="22"/>
  <c r="H69" i="22"/>
  <c r="D69" i="22"/>
  <c r="T68" i="22"/>
  <c r="P68" i="22"/>
  <c r="L68" i="22"/>
  <c r="H68" i="22"/>
  <c r="D68" i="22"/>
  <c r="U67" i="22"/>
  <c r="T67" i="22"/>
  <c r="P67" i="22"/>
  <c r="L67" i="22"/>
  <c r="H67" i="22"/>
  <c r="D67" i="22"/>
  <c r="U66" i="22"/>
  <c r="T66" i="22"/>
  <c r="P66" i="22"/>
  <c r="L66" i="22"/>
  <c r="H66" i="22"/>
  <c r="D66" i="22"/>
  <c r="T64" i="22"/>
  <c r="T63" i="22"/>
  <c r="T62" i="22"/>
  <c r="T61" i="22"/>
  <c r="T60" i="22"/>
  <c r="J60" i="22"/>
  <c r="I60" i="22"/>
  <c r="T59" i="22"/>
  <c r="T65" i="22" s="1"/>
  <c r="J59" i="22"/>
  <c r="I59" i="22"/>
  <c r="R55" i="22"/>
  <c r="Q55" i="22"/>
  <c r="N55" i="22"/>
  <c r="M55" i="22"/>
  <c r="J55" i="22"/>
  <c r="I55" i="22"/>
  <c r="E55" i="22"/>
  <c r="T54" i="22"/>
  <c r="R54" i="22"/>
  <c r="Q54" i="22"/>
  <c r="N54" i="22"/>
  <c r="M54" i="22"/>
  <c r="J54" i="22"/>
  <c r="I54" i="22"/>
  <c r="F54" i="22"/>
  <c r="E54" i="22"/>
  <c r="T53" i="22"/>
  <c r="T55" i="22" s="1"/>
  <c r="R53" i="22"/>
  <c r="Q53" i="22"/>
  <c r="N53" i="22"/>
  <c r="M53" i="22"/>
  <c r="J53" i="22"/>
  <c r="I53" i="22"/>
  <c r="H53" i="22" s="1"/>
  <c r="F53" i="22"/>
  <c r="E53" i="22"/>
  <c r="W51" i="22"/>
  <c r="V51" i="22"/>
  <c r="T51" i="22"/>
  <c r="R51" i="22"/>
  <c r="Q51" i="22"/>
  <c r="N51" i="22"/>
  <c r="M51" i="22"/>
  <c r="J51" i="22"/>
  <c r="I51" i="22"/>
  <c r="F51" i="22"/>
  <c r="E51" i="22"/>
  <c r="T50" i="22"/>
  <c r="R50" i="22"/>
  <c r="Q50" i="22"/>
  <c r="N50" i="22"/>
  <c r="M50" i="22"/>
  <c r="L50" i="22" s="1"/>
  <c r="J50" i="22"/>
  <c r="I50" i="22"/>
  <c r="F50" i="22"/>
  <c r="E50" i="22"/>
  <c r="T44" i="22"/>
  <c r="S76" i="102"/>
  <c r="R44" i="22"/>
  <c r="Q44" i="22"/>
  <c r="O76" i="102"/>
  <c r="N44" i="22"/>
  <c r="M44" i="22"/>
  <c r="J44" i="22"/>
  <c r="I44" i="22"/>
  <c r="G76" i="102"/>
  <c r="F44" i="22"/>
  <c r="E44" i="22"/>
  <c r="T43" i="22"/>
  <c r="S75" i="102"/>
  <c r="R43" i="22"/>
  <c r="Q43" i="22"/>
  <c r="O75" i="102"/>
  <c r="N43" i="22"/>
  <c r="M43" i="22"/>
  <c r="K75" i="102"/>
  <c r="J43" i="22"/>
  <c r="I43" i="22"/>
  <c r="G75" i="102"/>
  <c r="F43" i="22"/>
  <c r="E43" i="22"/>
  <c r="T42" i="22"/>
  <c r="R42" i="22"/>
  <c r="Q42" i="22"/>
  <c r="N42" i="22"/>
  <c r="M42" i="22"/>
  <c r="J42" i="22"/>
  <c r="I42" i="22"/>
  <c r="F42" i="22"/>
  <c r="E42" i="22"/>
  <c r="T41" i="22"/>
  <c r="R41" i="22"/>
  <c r="Q41" i="22"/>
  <c r="N41" i="22"/>
  <c r="M41" i="22"/>
  <c r="J41" i="22"/>
  <c r="I41" i="22"/>
  <c r="F41" i="22"/>
  <c r="E41" i="22"/>
  <c r="T39" i="22"/>
  <c r="R39" i="22"/>
  <c r="Q39" i="22"/>
  <c r="N39" i="22"/>
  <c r="M39" i="22"/>
  <c r="J39" i="22"/>
  <c r="I39" i="22"/>
  <c r="F39" i="22"/>
  <c r="E39" i="22"/>
  <c r="T38" i="22"/>
  <c r="R38" i="22"/>
  <c r="Q38" i="22"/>
  <c r="N38" i="22"/>
  <c r="M38" i="22"/>
  <c r="J38" i="22"/>
  <c r="I38" i="22"/>
  <c r="F38" i="22"/>
  <c r="E38" i="22"/>
  <c r="T37" i="22"/>
  <c r="R37" i="22"/>
  <c r="Q37" i="22"/>
  <c r="N37" i="22"/>
  <c r="M37" i="22"/>
  <c r="J37" i="22"/>
  <c r="I37" i="22"/>
  <c r="F37" i="22"/>
  <c r="E37" i="22"/>
  <c r="T36" i="22"/>
  <c r="R36" i="22"/>
  <c r="Q36" i="22"/>
  <c r="N36" i="22"/>
  <c r="M36" i="22"/>
  <c r="J36" i="22"/>
  <c r="I36" i="22"/>
  <c r="F36" i="22"/>
  <c r="E36" i="22"/>
  <c r="T35" i="22"/>
  <c r="R35" i="22"/>
  <c r="Q35" i="22"/>
  <c r="N35" i="22"/>
  <c r="M35" i="22"/>
  <c r="J35" i="22"/>
  <c r="I35" i="22"/>
  <c r="F35" i="22"/>
  <c r="E35" i="22"/>
  <c r="T34" i="22"/>
  <c r="R34" i="22"/>
  <c r="Q34" i="22"/>
  <c r="N34" i="22"/>
  <c r="M34" i="22"/>
  <c r="J34" i="22"/>
  <c r="I34" i="22"/>
  <c r="F34" i="22"/>
  <c r="E34" i="22"/>
  <c r="T33" i="22"/>
  <c r="R33" i="22"/>
  <c r="Q33" i="22"/>
  <c r="N33" i="22"/>
  <c r="M33" i="22"/>
  <c r="J33" i="22"/>
  <c r="I33" i="22"/>
  <c r="F33" i="22"/>
  <c r="E33" i="22"/>
  <c r="T32" i="22"/>
  <c r="R32" i="22"/>
  <c r="Q32" i="22"/>
  <c r="N32" i="22"/>
  <c r="M32" i="22"/>
  <c r="J32" i="22"/>
  <c r="I32" i="22"/>
  <c r="F32" i="22"/>
  <c r="E32" i="22"/>
  <c r="T31" i="22"/>
  <c r="R31" i="22"/>
  <c r="Q31" i="22"/>
  <c r="N31" i="22"/>
  <c r="M31" i="22"/>
  <c r="J31" i="22"/>
  <c r="I31" i="22"/>
  <c r="F31" i="22"/>
  <c r="E31" i="22"/>
  <c r="T30" i="22"/>
  <c r="R30" i="22"/>
  <c r="Q30" i="22"/>
  <c r="N30" i="22"/>
  <c r="M30" i="22"/>
  <c r="J30" i="22"/>
  <c r="I30" i="22"/>
  <c r="F30" i="22"/>
  <c r="E30" i="22"/>
  <c r="T29" i="22"/>
  <c r="R29" i="22"/>
  <c r="Q29" i="22"/>
  <c r="N29" i="22"/>
  <c r="M29" i="22"/>
  <c r="J29" i="22"/>
  <c r="I29" i="22"/>
  <c r="F29" i="22"/>
  <c r="E29" i="22"/>
  <c r="T27" i="22"/>
  <c r="R27" i="22"/>
  <c r="Q27" i="22"/>
  <c r="N27" i="22"/>
  <c r="M27" i="22"/>
  <c r="J27" i="22"/>
  <c r="I27" i="22"/>
  <c r="F27" i="22"/>
  <c r="E27" i="22"/>
  <c r="T26" i="22"/>
  <c r="R26" i="22"/>
  <c r="Q26" i="22"/>
  <c r="N26" i="22"/>
  <c r="M26" i="22"/>
  <c r="J26" i="22"/>
  <c r="I26" i="22"/>
  <c r="F26" i="22"/>
  <c r="E26" i="22"/>
  <c r="T25" i="22"/>
  <c r="R25" i="22"/>
  <c r="Q25" i="22"/>
  <c r="N25" i="22"/>
  <c r="M25" i="22"/>
  <c r="J25" i="22"/>
  <c r="I25" i="22"/>
  <c r="F25" i="22"/>
  <c r="E25" i="22"/>
  <c r="T24" i="22"/>
  <c r="R24" i="22"/>
  <c r="Q24" i="22"/>
  <c r="N24" i="22"/>
  <c r="M24" i="22"/>
  <c r="J24" i="22"/>
  <c r="I24" i="22"/>
  <c r="F24" i="22"/>
  <c r="E24" i="22"/>
  <c r="T23" i="22"/>
  <c r="R23" i="22"/>
  <c r="Q23" i="22"/>
  <c r="N23" i="22"/>
  <c r="M23" i="22"/>
  <c r="J23" i="22"/>
  <c r="I23" i="22"/>
  <c r="F23" i="22"/>
  <c r="E23" i="22"/>
  <c r="T22" i="22"/>
  <c r="R22" i="22"/>
  <c r="Q22" i="22"/>
  <c r="N22" i="22"/>
  <c r="M22" i="22"/>
  <c r="J22" i="22"/>
  <c r="I22" i="22"/>
  <c r="F22" i="22"/>
  <c r="E22" i="22"/>
  <c r="T21" i="22"/>
  <c r="R21" i="22"/>
  <c r="Q21" i="22"/>
  <c r="N21" i="22"/>
  <c r="M21" i="22"/>
  <c r="J21" i="22"/>
  <c r="I21" i="22"/>
  <c r="F21" i="22"/>
  <c r="E21" i="22"/>
  <c r="T20" i="22"/>
  <c r="R20" i="22"/>
  <c r="Q20" i="22"/>
  <c r="N20" i="22"/>
  <c r="M20" i="22"/>
  <c r="J20" i="22"/>
  <c r="I20" i="22"/>
  <c r="F20" i="22"/>
  <c r="E20" i="22"/>
  <c r="T19" i="22"/>
  <c r="R19" i="22"/>
  <c r="Q19" i="22"/>
  <c r="N19" i="22"/>
  <c r="M19" i="22"/>
  <c r="J19" i="22"/>
  <c r="I19" i="22"/>
  <c r="F19" i="22"/>
  <c r="E19" i="22"/>
  <c r="T15" i="22"/>
  <c r="P15" i="22"/>
  <c r="L15" i="22"/>
  <c r="H15" i="22"/>
  <c r="D15" i="22"/>
  <c r="T14" i="22"/>
  <c r="P14" i="22"/>
  <c r="L14" i="22"/>
  <c r="H14" i="22"/>
  <c r="D14" i="22"/>
  <c r="T13" i="22"/>
  <c r="P13" i="22"/>
  <c r="L13" i="22"/>
  <c r="H13" i="22"/>
  <c r="D13" i="22"/>
  <c r="T12" i="22"/>
  <c r="P12" i="22"/>
  <c r="L12" i="22"/>
  <c r="H12" i="22"/>
  <c r="D12" i="22"/>
  <c r="T11" i="22"/>
  <c r="P11" i="22"/>
  <c r="L11" i="22"/>
  <c r="H11" i="22"/>
  <c r="D11" i="22"/>
  <c r="T9" i="22"/>
  <c r="S9" i="22"/>
  <c r="R9" i="22"/>
  <c r="R10" i="102" s="1"/>
  <c r="Q9" i="22"/>
  <c r="Q10" i="102" s="1"/>
  <c r="O9" i="22"/>
  <c r="N9" i="22"/>
  <c r="N10" i="102" s="1"/>
  <c r="M9" i="22"/>
  <c r="M10" i="102" s="1"/>
  <c r="K9" i="22"/>
  <c r="J9" i="22"/>
  <c r="J10" i="102" s="1"/>
  <c r="I9" i="22"/>
  <c r="I10" i="102" s="1"/>
  <c r="G9" i="22"/>
  <c r="F9" i="22"/>
  <c r="F10" i="102" s="1"/>
  <c r="E9" i="22"/>
  <c r="E10" i="102" s="1"/>
  <c r="D10" i="102" s="1"/>
  <c r="BO169" i="115"/>
  <c r="BN169" i="115"/>
  <c r="BM169" i="115"/>
  <c r="BL169" i="115"/>
  <c r="BK169" i="115"/>
  <c r="BJ169" i="115"/>
  <c r="BI169" i="115"/>
  <c r="BH169" i="115"/>
  <c r="BG169" i="115"/>
  <c r="BF169" i="115"/>
  <c r="BE169" i="115"/>
  <c r="AQ169" i="115"/>
  <c r="AE169" i="115"/>
  <c r="S169" i="115"/>
  <c r="G169" i="115"/>
  <c r="BC168" i="115"/>
  <c r="BB168" i="115"/>
  <c r="BA168" i="115"/>
  <c r="AZ168" i="115"/>
  <c r="AY168" i="115"/>
  <c r="AX168" i="115"/>
  <c r="AW168" i="115"/>
  <c r="AV168" i="115"/>
  <c r="AU168" i="115"/>
  <c r="AT168" i="115"/>
  <c r="AS168" i="115"/>
  <c r="AR168" i="115"/>
  <c r="AP168" i="115"/>
  <c r="AO168" i="115"/>
  <c r="AN168" i="115"/>
  <c r="AM168" i="115"/>
  <c r="AL168" i="115"/>
  <c r="AK168" i="115"/>
  <c r="AJ168" i="115"/>
  <c r="AI168" i="115"/>
  <c r="AH168" i="115"/>
  <c r="AG168" i="115"/>
  <c r="AF168" i="115"/>
  <c r="AD168" i="115"/>
  <c r="AC168" i="115"/>
  <c r="AB168" i="115"/>
  <c r="AA168" i="115"/>
  <c r="Z168" i="115"/>
  <c r="Y168" i="115"/>
  <c r="X168" i="115"/>
  <c r="W168" i="115"/>
  <c r="V168" i="115"/>
  <c r="U168" i="115"/>
  <c r="T168" i="115"/>
  <c r="R168" i="115"/>
  <c r="Q168" i="115"/>
  <c r="P168" i="115"/>
  <c r="O168" i="115"/>
  <c r="N168" i="115"/>
  <c r="M168" i="115"/>
  <c r="L168" i="115"/>
  <c r="K168" i="115"/>
  <c r="J168" i="115"/>
  <c r="I168" i="115"/>
  <c r="H168" i="115"/>
  <c r="E168" i="115"/>
  <c r="D168" i="115"/>
  <c r="F168" i="115" s="1"/>
  <c r="BO167" i="115"/>
  <c r="BN167" i="115"/>
  <c r="BM167" i="115"/>
  <c r="BL167" i="115"/>
  <c r="BK167" i="115"/>
  <c r="BJ167" i="115"/>
  <c r="BI167" i="115"/>
  <c r="BH167" i="115"/>
  <c r="BG167" i="115"/>
  <c r="BF167" i="115"/>
  <c r="BE167" i="115"/>
  <c r="AQ167" i="115"/>
  <c r="AE167" i="115"/>
  <c r="S167" i="115"/>
  <c r="G167" i="115"/>
  <c r="F167" i="115"/>
  <c r="BO166" i="115"/>
  <c r="BN166" i="115"/>
  <c r="BM166" i="115"/>
  <c r="BL166" i="115"/>
  <c r="BK166" i="115"/>
  <c r="BJ166" i="115"/>
  <c r="BI166" i="115"/>
  <c r="BH166" i="115"/>
  <c r="BG166" i="115"/>
  <c r="BF166" i="115"/>
  <c r="BE166" i="115"/>
  <c r="AQ166" i="115"/>
  <c r="AE166" i="115"/>
  <c r="S166" i="115"/>
  <c r="G166" i="115"/>
  <c r="F166" i="115"/>
  <c r="BO165" i="115"/>
  <c r="BN165" i="115"/>
  <c r="BM165" i="115"/>
  <c r="BL165" i="115"/>
  <c r="BK165" i="115"/>
  <c r="BJ165" i="115"/>
  <c r="BI165" i="115"/>
  <c r="BH165" i="115"/>
  <c r="BG165" i="115"/>
  <c r="BF165" i="115"/>
  <c r="BE165" i="115"/>
  <c r="AQ165" i="115"/>
  <c r="AE165" i="115"/>
  <c r="S165" i="115"/>
  <c r="G165" i="115"/>
  <c r="F165" i="115"/>
  <c r="BO164" i="115"/>
  <c r="BN164" i="115"/>
  <c r="BM164" i="115"/>
  <c r="BL164" i="115"/>
  <c r="BK164" i="115"/>
  <c r="BJ164" i="115"/>
  <c r="BI164" i="115"/>
  <c r="BH164" i="115"/>
  <c r="BG164" i="115"/>
  <c r="BF164" i="115"/>
  <c r="BE164" i="115"/>
  <c r="AQ164" i="115"/>
  <c r="AE164" i="115"/>
  <c r="S164" i="115"/>
  <c r="G164" i="115"/>
  <c r="F164" i="115"/>
  <c r="BC163" i="115"/>
  <c r="BB163" i="115"/>
  <c r="BA163" i="115"/>
  <c r="AZ163" i="115"/>
  <c r="AY163" i="115"/>
  <c r="AX163" i="115"/>
  <c r="AW163" i="115"/>
  <c r="AV163" i="115"/>
  <c r="AU163" i="115"/>
  <c r="AT163" i="115"/>
  <c r="AS163" i="115"/>
  <c r="AR163" i="115"/>
  <c r="AP163" i="115"/>
  <c r="AO163" i="115"/>
  <c r="AN163" i="115"/>
  <c r="AM163" i="115"/>
  <c r="AL163" i="115"/>
  <c r="AK163" i="115"/>
  <c r="AJ163" i="115"/>
  <c r="AI163" i="115"/>
  <c r="AH163" i="115"/>
  <c r="AG163" i="115"/>
  <c r="AF163" i="115"/>
  <c r="AD163" i="115"/>
  <c r="AC163" i="115"/>
  <c r="AB163" i="115"/>
  <c r="AA163" i="115"/>
  <c r="Z163" i="115"/>
  <c r="Y163" i="115"/>
  <c r="X163" i="115"/>
  <c r="W163" i="115"/>
  <c r="V163" i="115"/>
  <c r="U163" i="115"/>
  <c r="T163" i="115"/>
  <c r="R163" i="115"/>
  <c r="Q163" i="115"/>
  <c r="P163" i="115"/>
  <c r="O163" i="115"/>
  <c r="N163" i="115"/>
  <c r="M163" i="115"/>
  <c r="L163" i="115"/>
  <c r="K163" i="115"/>
  <c r="J163" i="115"/>
  <c r="I163" i="115"/>
  <c r="H163" i="115"/>
  <c r="E163" i="115"/>
  <c r="D163" i="115"/>
  <c r="BO162" i="115"/>
  <c r="BN162" i="115"/>
  <c r="BM162" i="115"/>
  <c r="BL162" i="115"/>
  <c r="BK162" i="115"/>
  <c r="BJ162" i="115"/>
  <c r="BI162" i="115"/>
  <c r="BH162" i="115"/>
  <c r="BG162" i="115"/>
  <c r="BF162" i="115"/>
  <c r="BE162" i="115"/>
  <c r="AQ162" i="115"/>
  <c r="AE162" i="115"/>
  <c r="S162" i="115"/>
  <c r="G162" i="115"/>
  <c r="F162" i="115"/>
  <c r="BO161" i="115"/>
  <c r="BN161" i="115"/>
  <c r="BM161" i="115"/>
  <c r="BL161" i="115"/>
  <c r="BK161" i="115"/>
  <c r="BJ161" i="115"/>
  <c r="BI161" i="115"/>
  <c r="BH161" i="115"/>
  <c r="BG161" i="115"/>
  <c r="BF161" i="115"/>
  <c r="BE161" i="115"/>
  <c r="AQ161" i="115"/>
  <c r="AE161" i="115"/>
  <c r="S161" i="115"/>
  <c r="G161" i="115"/>
  <c r="F161" i="115"/>
  <c r="BO160" i="115"/>
  <c r="BN160" i="115"/>
  <c r="BM160" i="115"/>
  <c r="BL160" i="115"/>
  <c r="BK160" i="115"/>
  <c r="BJ160" i="115"/>
  <c r="BI160" i="115"/>
  <c r="BH160" i="115"/>
  <c r="BG160" i="115"/>
  <c r="BF160" i="115"/>
  <c r="BE160" i="115"/>
  <c r="AQ160" i="115"/>
  <c r="AE160" i="115"/>
  <c r="S160" i="115"/>
  <c r="G160" i="115"/>
  <c r="F160" i="115"/>
  <c r="BO159" i="115"/>
  <c r="BN159" i="115"/>
  <c r="BM159" i="115"/>
  <c r="BL159" i="115"/>
  <c r="BK159" i="115"/>
  <c r="BJ159" i="115"/>
  <c r="BI159" i="115"/>
  <c r="BH159" i="115"/>
  <c r="BG159" i="115"/>
  <c r="BF159" i="115"/>
  <c r="BE159" i="115"/>
  <c r="AQ159" i="115"/>
  <c r="AE159" i="115"/>
  <c r="S159" i="115"/>
  <c r="G159" i="115"/>
  <c r="F159" i="115"/>
  <c r="BC158" i="115"/>
  <c r="BB158" i="115"/>
  <c r="BA158" i="115"/>
  <c r="AZ158" i="115"/>
  <c r="AY158" i="115"/>
  <c r="AX158" i="115"/>
  <c r="AW158" i="115"/>
  <c r="AV158" i="115"/>
  <c r="AU158" i="115"/>
  <c r="AT158" i="115"/>
  <c r="AS158" i="115"/>
  <c r="AR158" i="115"/>
  <c r="AP158" i="115"/>
  <c r="AO158" i="115"/>
  <c r="AN158" i="115"/>
  <c r="AM158" i="115"/>
  <c r="AL158" i="115"/>
  <c r="AK158" i="115"/>
  <c r="AJ158" i="115"/>
  <c r="AI158" i="115"/>
  <c r="AH158" i="115"/>
  <c r="AG158" i="115"/>
  <c r="AF158" i="115"/>
  <c r="AD158" i="115"/>
  <c r="AC158" i="115"/>
  <c r="AB158" i="115"/>
  <c r="AA158" i="115"/>
  <c r="Z158" i="115"/>
  <c r="Y158" i="115"/>
  <c r="X158" i="115"/>
  <c r="W158" i="115"/>
  <c r="V158" i="115"/>
  <c r="U158" i="115"/>
  <c r="T158" i="115"/>
  <c r="R158" i="115"/>
  <c r="Q158" i="115"/>
  <c r="P158" i="115"/>
  <c r="O158" i="115"/>
  <c r="N158" i="115"/>
  <c r="M158" i="115"/>
  <c r="L158" i="115"/>
  <c r="K158" i="115"/>
  <c r="J158" i="115"/>
  <c r="I158" i="115"/>
  <c r="H158" i="115"/>
  <c r="E158" i="115"/>
  <c r="D158" i="115"/>
  <c r="F158" i="115" s="1"/>
  <c r="BO157" i="115"/>
  <c r="BN157" i="115"/>
  <c r="BM157" i="115"/>
  <c r="BL157" i="115"/>
  <c r="BK157" i="115"/>
  <c r="BJ157" i="115"/>
  <c r="BI157" i="115"/>
  <c r="BH157" i="115"/>
  <c r="BG157" i="115"/>
  <c r="BF157" i="115"/>
  <c r="BE157" i="115"/>
  <c r="AQ157" i="115"/>
  <c r="AE157" i="115"/>
  <c r="S157" i="115"/>
  <c r="G157" i="115"/>
  <c r="F157" i="115"/>
  <c r="BO156" i="115"/>
  <c r="BN156" i="115"/>
  <c r="BM156" i="115"/>
  <c r="BL156" i="115"/>
  <c r="BK156" i="115"/>
  <c r="BJ156" i="115"/>
  <c r="BI156" i="115"/>
  <c r="BH156" i="115"/>
  <c r="BG156" i="115"/>
  <c r="BF156" i="115"/>
  <c r="BE156" i="115"/>
  <c r="AQ156" i="115"/>
  <c r="AE156" i="115"/>
  <c r="S156" i="115"/>
  <c r="G156" i="115"/>
  <c r="F156" i="115"/>
  <c r="BO155" i="115"/>
  <c r="BN155" i="115"/>
  <c r="BM155" i="115"/>
  <c r="BL155" i="115"/>
  <c r="BK155" i="115"/>
  <c r="BJ155" i="115"/>
  <c r="BI155" i="115"/>
  <c r="BH155" i="115"/>
  <c r="BG155" i="115"/>
  <c r="BF155" i="115"/>
  <c r="BE155" i="115"/>
  <c r="AQ155" i="115"/>
  <c r="AE155" i="115"/>
  <c r="S155" i="115"/>
  <c r="G155" i="115"/>
  <c r="F155" i="115"/>
  <c r="BO154" i="115"/>
  <c r="BN154" i="115"/>
  <c r="BM154" i="115"/>
  <c r="BL154" i="115"/>
  <c r="BK154" i="115"/>
  <c r="BJ154" i="115"/>
  <c r="BI154" i="115"/>
  <c r="BH154" i="115"/>
  <c r="BG154" i="115"/>
  <c r="BF154" i="115"/>
  <c r="BE154" i="115"/>
  <c r="AQ154" i="115"/>
  <c r="AE154" i="115"/>
  <c r="S154" i="115"/>
  <c r="G154" i="115"/>
  <c r="F154" i="115"/>
  <c r="BC153" i="115"/>
  <c r="BB153" i="115"/>
  <c r="BA153" i="115"/>
  <c r="AZ153" i="115"/>
  <c r="AY153" i="115"/>
  <c r="AX153" i="115"/>
  <c r="AW153" i="115"/>
  <c r="AV153" i="115"/>
  <c r="AU153" i="115"/>
  <c r="AT153" i="115"/>
  <c r="AS153" i="115"/>
  <c r="AR153" i="115"/>
  <c r="AP153" i="115"/>
  <c r="AO153" i="115"/>
  <c r="AN153" i="115"/>
  <c r="AM153" i="115"/>
  <c r="AL153" i="115"/>
  <c r="AK153" i="115"/>
  <c r="AJ153" i="115"/>
  <c r="AI153" i="115"/>
  <c r="AH153" i="115"/>
  <c r="AG153" i="115"/>
  <c r="AF153" i="115"/>
  <c r="AD153" i="115"/>
  <c r="AC153" i="115"/>
  <c r="AB153" i="115"/>
  <c r="AA153" i="115"/>
  <c r="Z153" i="115"/>
  <c r="Y153" i="115"/>
  <c r="X153" i="115"/>
  <c r="W153" i="115"/>
  <c r="V153" i="115"/>
  <c r="U153" i="115"/>
  <c r="T153" i="115"/>
  <c r="R153" i="115"/>
  <c r="Q153" i="115"/>
  <c r="P153" i="115"/>
  <c r="O153" i="115"/>
  <c r="N153" i="115"/>
  <c r="M153" i="115"/>
  <c r="L153" i="115"/>
  <c r="K153" i="115"/>
  <c r="J153" i="115"/>
  <c r="I153" i="115"/>
  <c r="H153" i="115"/>
  <c r="E153" i="115"/>
  <c r="D153" i="115"/>
  <c r="BO152" i="115"/>
  <c r="BN152" i="115"/>
  <c r="BM152" i="115"/>
  <c r="BL152" i="115"/>
  <c r="BK152" i="115"/>
  <c r="BJ152" i="115"/>
  <c r="BI152" i="115"/>
  <c r="BH152" i="115"/>
  <c r="BG152" i="115"/>
  <c r="BF152" i="115"/>
  <c r="BE152" i="115"/>
  <c r="AQ152" i="115"/>
  <c r="AE152" i="115"/>
  <c r="S152" i="115"/>
  <c r="G152" i="115"/>
  <c r="F152" i="115"/>
  <c r="BO151" i="115"/>
  <c r="BN151" i="115"/>
  <c r="BM151" i="115"/>
  <c r="BL151" i="115"/>
  <c r="BK151" i="115"/>
  <c r="BJ151" i="115"/>
  <c r="BI151" i="115"/>
  <c r="BH151" i="115"/>
  <c r="BG151" i="115"/>
  <c r="BF151" i="115"/>
  <c r="BE151" i="115"/>
  <c r="AQ151" i="115"/>
  <c r="AE151" i="115"/>
  <c r="S151" i="115"/>
  <c r="G151" i="115"/>
  <c r="F151" i="115"/>
  <c r="BO150" i="115"/>
  <c r="BN150" i="115"/>
  <c r="BM150" i="115"/>
  <c r="BL150" i="115"/>
  <c r="BK150" i="115"/>
  <c r="BJ150" i="115"/>
  <c r="BI150" i="115"/>
  <c r="BH150" i="115"/>
  <c r="BG150" i="115"/>
  <c r="BF150" i="115"/>
  <c r="BE150" i="115"/>
  <c r="AQ150" i="115"/>
  <c r="AE150" i="115"/>
  <c r="S150" i="115"/>
  <c r="G150" i="115"/>
  <c r="F150" i="115"/>
  <c r="BO149" i="115"/>
  <c r="BN149" i="115"/>
  <c r="BM149" i="115"/>
  <c r="BL149" i="115"/>
  <c r="BK149" i="115"/>
  <c r="BJ149" i="115"/>
  <c r="BI149" i="115"/>
  <c r="BH149" i="115"/>
  <c r="BG149" i="115"/>
  <c r="BF149" i="115"/>
  <c r="BE149" i="115"/>
  <c r="AQ149" i="115"/>
  <c r="AE149" i="115"/>
  <c r="S149" i="115"/>
  <c r="G149" i="115"/>
  <c r="F149" i="115"/>
  <c r="BC148" i="115"/>
  <c r="BB148" i="115"/>
  <c r="BA148" i="115"/>
  <c r="AZ148" i="115"/>
  <c r="AY148" i="115"/>
  <c r="AX148" i="115"/>
  <c r="AW148" i="115"/>
  <c r="AV148" i="115"/>
  <c r="AU148" i="115"/>
  <c r="AT148" i="115"/>
  <c r="AS148" i="115"/>
  <c r="AR148" i="115"/>
  <c r="AP148" i="115"/>
  <c r="AO148" i="115"/>
  <c r="AN148" i="115"/>
  <c r="AM148" i="115"/>
  <c r="AL148" i="115"/>
  <c r="AK148" i="115"/>
  <c r="AJ148" i="115"/>
  <c r="AI148" i="115"/>
  <c r="AH148" i="115"/>
  <c r="AG148" i="115"/>
  <c r="AF148" i="115"/>
  <c r="AD148" i="115"/>
  <c r="AC148" i="115"/>
  <c r="AB148" i="115"/>
  <c r="AA148" i="115"/>
  <c r="Z148" i="115"/>
  <c r="Y148" i="115"/>
  <c r="X148" i="115"/>
  <c r="W148" i="115"/>
  <c r="V148" i="115"/>
  <c r="U148" i="115"/>
  <c r="T148" i="115"/>
  <c r="R148" i="115"/>
  <c r="Q148" i="115"/>
  <c r="P148" i="115"/>
  <c r="O148" i="115"/>
  <c r="N148" i="115"/>
  <c r="M148" i="115"/>
  <c r="L148" i="115"/>
  <c r="K148" i="115"/>
  <c r="J148" i="115"/>
  <c r="I148" i="115"/>
  <c r="H148" i="115"/>
  <c r="E148" i="115"/>
  <c r="D148" i="115"/>
  <c r="BO147" i="115"/>
  <c r="BN147" i="115"/>
  <c r="BM147" i="115"/>
  <c r="BL147" i="115"/>
  <c r="BK147" i="115"/>
  <c r="BJ147" i="115"/>
  <c r="BI147" i="115"/>
  <c r="BH147" i="115"/>
  <c r="BG147" i="115"/>
  <c r="BF147" i="115"/>
  <c r="BE147" i="115"/>
  <c r="AQ147" i="115"/>
  <c r="AE147" i="115"/>
  <c r="S147" i="115"/>
  <c r="G147" i="115"/>
  <c r="F147" i="115"/>
  <c r="BO146" i="115"/>
  <c r="BN146" i="115"/>
  <c r="BM146" i="115"/>
  <c r="BL146" i="115"/>
  <c r="BK146" i="115"/>
  <c r="BJ146" i="115"/>
  <c r="BI146" i="115"/>
  <c r="BH146" i="115"/>
  <c r="BG146" i="115"/>
  <c r="BF146" i="115"/>
  <c r="BE146" i="115"/>
  <c r="AQ146" i="115"/>
  <c r="AE146" i="115"/>
  <c r="S146" i="115"/>
  <c r="G146" i="115"/>
  <c r="F146" i="115"/>
  <c r="BO145" i="115"/>
  <c r="BN145" i="115"/>
  <c r="BM145" i="115"/>
  <c r="BL145" i="115"/>
  <c r="BK145" i="115"/>
  <c r="BJ145" i="115"/>
  <c r="BI145" i="115"/>
  <c r="BH145" i="115"/>
  <c r="BG145" i="115"/>
  <c r="BF145" i="115"/>
  <c r="BE145" i="115"/>
  <c r="AQ145" i="115"/>
  <c r="AE145" i="115"/>
  <c r="S145" i="115"/>
  <c r="G145" i="115"/>
  <c r="F145" i="115"/>
  <c r="BO144" i="115"/>
  <c r="BN144" i="115"/>
  <c r="BM144" i="115"/>
  <c r="BL144" i="115"/>
  <c r="BK144" i="115"/>
  <c r="BJ144" i="115"/>
  <c r="BI144" i="115"/>
  <c r="BH144" i="115"/>
  <c r="BG144" i="115"/>
  <c r="BF144" i="115"/>
  <c r="BE144" i="115"/>
  <c r="AQ144" i="115"/>
  <c r="AE144" i="115"/>
  <c r="S144" i="115"/>
  <c r="G144" i="115"/>
  <c r="F144" i="115"/>
  <c r="BC143" i="115"/>
  <c r="BB143" i="115"/>
  <c r="BA143" i="115"/>
  <c r="AZ143" i="115"/>
  <c r="AY143" i="115"/>
  <c r="AX143" i="115"/>
  <c r="AW143" i="115"/>
  <c r="AV143" i="115"/>
  <c r="AU143" i="115"/>
  <c r="AT143" i="115"/>
  <c r="AS143" i="115"/>
  <c r="AR143" i="115"/>
  <c r="AP143" i="115"/>
  <c r="AO143" i="115"/>
  <c r="AN143" i="115"/>
  <c r="AM143" i="115"/>
  <c r="AL143" i="115"/>
  <c r="AK143" i="115"/>
  <c r="AJ143" i="115"/>
  <c r="AI143" i="115"/>
  <c r="AH143" i="115"/>
  <c r="AG143" i="115"/>
  <c r="AF143" i="115"/>
  <c r="AD143" i="115"/>
  <c r="AC143" i="115"/>
  <c r="AB143" i="115"/>
  <c r="AA143" i="115"/>
  <c r="Z143" i="115"/>
  <c r="Y143" i="115"/>
  <c r="X143" i="115"/>
  <c r="W143" i="115"/>
  <c r="V143" i="115"/>
  <c r="U143" i="115"/>
  <c r="T143" i="115"/>
  <c r="R143" i="115"/>
  <c r="Q143" i="115"/>
  <c r="P143" i="115"/>
  <c r="O143" i="115"/>
  <c r="N143" i="115"/>
  <c r="M143" i="115"/>
  <c r="L143" i="115"/>
  <c r="K143" i="115"/>
  <c r="J143" i="115"/>
  <c r="I143" i="115"/>
  <c r="H143" i="115"/>
  <c r="E143" i="115"/>
  <c r="D143" i="115"/>
  <c r="BO142" i="115"/>
  <c r="BN142" i="115"/>
  <c r="BM142" i="115"/>
  <c r="BL142" i="115"/>
  <c r="BK142" i="115"/>
  <c r="BJ142" i="115"/>
  <c r="BI142" i="115"/>
  <c r="BH142" i="115"/>
  <c r="BG142" i="115"/>
  <c r="BF142" i="115"/>
  <c r="BE142" i="115"/>
  <c r="AQ142" i="115"/>
  <c r="AE142" i="115"/>
  <c r="S142" i="115"/>
  <c r="G142" i="115"/>
  <c r="F142" i="115"/>
  <c r="BO141" i="115"/>
  <c r="BN141" i="115"/>
  <c r="BM141" i="115"/>
  <c r="BL141" i="115"/>
  <c r="BK141" i="115"/>
  <c r="BJ141" i="115"/>
  <c r="BI141" i="115"/>
  <c r="BH141" i="115"/>
  <c r="BG141" i="115"/>
  <c r="BF141" i="115"/>
  <c r="BE141" i="115"/>
  <c r="AQ141" i="115"/>
  <c r="AE141" i="115"/>
  <c r="S141" i="115"/>
  <c r="G141" i="115"/>
  <c r="F141" i="115"/>
  <c r="BO140" i="115"/>
  <c r="BN140" i="115"/>
  <c r="BM140" i="115"/>
  <c r="BL140" i="115"/>
  <c r="BK140" i="115"/>
  <c r="BJ140" i="115"/>
  <c r="BI140" i="115"/>
  <c r="BH140" i="115"/>
  <c r="BG140" i="115"/>
  <c r="BF140" i="115"/>
  <c r="BE140" i="115"/>
  <c r="AQ140" i="115"/>
  <c r="AE140" i="115"/>
  <c r="S140" i="115"/>
  <c r="G140" i="115"/>
  <c r="F140" i="115"/>
  <c r="BO139" i="115"/>
  <c r="BN139" i="115"/>
  <c r="BM139" i="115"/>
  <c r="BL139" i="115"/>
  <c r="BK139" i="115"/>
  <c r="BJ139" i="115"/>
  <c r="BI139" i="115"/>
  <c r="BH139" i="115"/>
  <c r="BG139" i="115"/>
  <c r="BF139" i="115"/>
  <c r="BE139" i="115"/>
  <c r="AQ139" i="115"/>
  <c r="AE139" i="115"/>
  <c r="S139" i="115"/>
  <c r="G139" i="115"/>
  <c r="F139" i="115"/>
  <c r="BC138" i="115"/>
  <c r="BB138" i="115"/>
  <c r="BA138" i="115"/>
  <c r="AZ138" i="115"/>
  <c r="AY138" i="115"/>
  <c r="AX138" i="115"/>
  <c r="AW138" i="115"/>
  <c r="AV138" i="115"/>
  <c r="AU138" i="115"/>
  <c r="AT138" i="115"/>
  <c r="AS138" i="115"/>
  <c r="AR138" i="115"/>
  <c r="AP138" i="115"/>
  <c r="AO138" i="115"/>
  <c r="AN138" i="115"/>
  <c r="AM138" i="115"/>
  <c r="AL138" i="115"/>
  <c r="AK138" i="115"/>
  <c r="AJ138" i="115"/>
  <c r="AI138" i="115"/>
  <c r="AH138" i="115"/>
  <c r="AG138" i="115"/>
  <c r="AF138" i="115"/>
  <c r="AD138" i="115"/>
  <c r="AC138" i="115"/>
  <c r="AB138" i="115"/>
  <c r="AA138" i="115"/>
  <c r="Z138" i="115"/>
  <c r="Y138" i="115"/>
  <c r="X138" i="115"/>
  <c r="W138" i="115"/>
  <c r="V138" i="115"/>
  <c r="U138" i="115"/>
  <c r="T138" i="115"/>
  <c r="R138" i="115"/>
  <c r="BO138" i="115" s="1"/>
  <c r="Q138" i="115"/>
  <c r="P138" i="115"/>
  <c r="BM138" i="115" s="1"/>
  <c r="O138" i="115"/>
  <c r="N138" i="115"/>
  <c r="M138" i="115"/>
  <c r="L138" i="115"/>
  <c r="K138" i="115"/>
  <c r="J138" i="115"/>
  <c r="I138" i="115"/>
  <c r="H138" i="115"/>
  <c r="E138" i="115"/>
  <c r="D138" i="115"/>
  <c r="F138" i="115" s="1"/>
  <c r="BO137" i="115"/>
  <c r="BN137" i="115"/>
  <c r="BM137" i="115"/>
  <c r="BL137" i="115"/>
  <c r="BK137" i="115"/>
  <c r="BJ137" i="115"/>
  <c r="BI137" i="115"/>
  <c r="BH137" i="115"/>
  <c r="BG137" i="115"/>
  <c r="BF137" i="115"/>
  <c r="BE137" i="115"/>
  <c r="AQ137" i="115"/>
  <c r="AE137" i="115"/>
  <c r="S137" i="115"/>
  <c r="G137" i="115"/>
  <c r="F137" i="115"/>
  <c r="BO136" i="115"/>
  <c r="BN136" i="115"/>
  <c r="BM136" i="115"/>
  <c r="BL136" i="115"/>
  <c r="BK136" i="115"/>
  <c r="BJ136" i="115"/>
  <c r="BI136" i="115"/>
  <c r="BH136" i="115"/>
  <c r="BG136" i="115"/>
  <c r="BF136" i="115"/>
  <c r="BE136" i="115"/>
  <c r="AQ136" i="115"/>
  <c r="AE136" i="115"/>
  <c r="S136" i="115"/>
  <c r="G136" i="115"/>
  <c r="F136" i="115"/>
  <c r="BO135" i="115"/>
  <c r="BN135" i="115"/>
  <c r="BM135" i="115"/>
  <c r="BL135" i="115"/>
  <c r="BK135" i="115"/>
  <c r="BJ135" i="115"/>
  <c r="BI135" i="115"/>
  <c r="BH135" i="115"/>
  <c r="BG135" i="115"/>
  <c r="BF135" i="115"/>
  <c r="BE135" i="115"/>
  <c r="AQ135" i="115"/>
  <c r="AE135" i="115"/>
  <c r="S135" i="115"/>
  <c r="G135" i="115"/>
  <c r="F135" i="115"/>
  <c r="BO134" i="115"/>
  <c r="BN134" i="115"/>
  <c r="BM134" i="115"/>
  <c r="BL134" i="115"/>
  <c r="BK134" i="115"/>
  <c r="BJ134" i="115"/>
  <c r="BI134" i="115"/>
  <c r="BH134" i="115"/>
  <c r="BG134" i="115"/>
  <c r="BF134" i="115"/>
  <c r="BE134" i="115"/>
  <c r="AQ134" i="115"/>
  <c r="AE134" i="115"/>
  <c r="S134" i="115"/>
  <c r="G134" i="115"/>
  <c r="F134" i="115"/>
  <c r="BC133" i="115"/>
  <c r="BB133" i="115"/>
  <c r="BA133" i="115"/>
  <c r="AZ133" i="115"/>
  <c r="AY133" i="115"/>
  <c r="AX133" i="115"/>
  <c r="AW133" i="115"/>
  <c r="AV133" i="115"/>
  <c r="AU133" i="115"/>
  <c r="AT133" i="115"/>
  <c r="AS133" i="115"/>
  <c r="AR133" i="115"/>
  <c r="AP133" i="115"/>
  <c r="AO133" i="115"/>
  <c r="AN133" i="115"/>
  <c r="AM133" i="115"/>
  <c r="AL133" i="115"/>
  <c r="AK133" i="115"/>
  <c r="AJ133" i="115"/>
  <c r="AI133" i="115"/>
  <c r="AH133" i="115"/>
  <c r="AG133" i="115"/>
  <c r="AF133" i="115"/>
  <c r="AD133" i="115"/>
  <c r="AC133" i="115"/>
  <c r="AB133" i="115"/>
  <c r="AA133" i="115"/>
  <c r="Z133" i="115"/>
  <c r="Y133" i="115"/>
  <c r="X133" i="115"/>
  <c r="W133" i="115"/>
  <c r="V133" i="115"/>
  <c r="U133" i="115"/>
  <c r="T133" i="115"/>
  <c r="R133" i="115"/>
  <c r="Q133" i="115"/>
  <c r="P133" i="115"/>
  <c r="O133" i="115"/>
  <c r="N133" i="115"/>
  <c r="M133" i="115"/>
  <c r="L133" i="115"/>
  <c r="K133" i="115"/>
  <c r="J133" i="115"/>
  <c r="I133" i="115"/>
  <c r="H133" i="115"/>
  <c r="E133" i="115"/>
  <c r="D133" i="115"/>
  <c r="BO132" i="115"/>
  <c r="BN132" i="115"/>
  <c r="BM132" i="115"/>
  <c r="BL132" i="115"/>
  <c r="BK132" i="115"/>
  <c r="BJ132" i="115"/>
  <c r="BI132" i="115"/>
  <c r="BH132" i="115"/>
  <c r="BG132" i="115"/>
  <c r="BF132" i="115"/>
  <c r="BE132" i="115"/>
  <c r="AQ132" i="115"/>
  <c r="AE132" i="115"/>
  <c r="S132" i="115"/>
  <c r="G132" i="115"/>
  <c r="F132" i="115"/>
  <c r="BO131" i="115"/>
  <c r="BN131" i="115"/>
  <c r="BM131" i="115"/>
  <c r="BL131" i="115"/>
  <c r="BK131" i="115"/>
  <c r="BJ131" i="115"/>
  <c r="BI131" i="115"/>
  <c r="BH131" i="115"/>
  <c r="BG131" i="115"/>
  <c r="BF131" i="115"/>
  <c r="BE131" i="115"/>
  <c r="AQ131" i="115"/>
  <c r="AE131" i="115"/>
  <c r="S131" i="115"/>
  <c r="G131" i="115"/>
  <c r="F131" i="115"/>
  <c r="BO130" i="115"/>
  <c r="BN130" i="115"/>
  <c r="BM130" i="115"/>
  <c r="BL130" i="115"/>
  <c r="BK130" i="115"/>
  <c r="BJ130" i="115"/>
  <c r="BI130" i="115"/>
  <c r="BH130" i="115"/>
  <c r="BG130" i="115"/>
  <c r="BF130" i="115"/>
  <c r="BE130" i="115"/>
  <c r="AQ130" i="115"/>
  <c r="AE130" i="115"/>
  <c r="S130" i="115"/>
  <c r="G130" i="115"/>
  <c r="F130" i="115"/>
  <c r="BO129" i="115"/>
  <c r="BN129" i="115"/>
  <c r="BM129" i="115"/>
  <c r="BL129" i="115"/>
  <c r="BK129" i="115"/>
  <c r="BJ129" i="115"/>
  <c r="BI129" i="115"/>
  <c r="BH129" i="115"/>
  <c r="BG129" i="115"/>
  <c r="BF129" i="115"/>
  <c r="BE129" i="115"/>
  <c r="AQ129" i="115"/>
  <c r="AE129" i="115"/>
  <c r="S129" i="115"/>
  <c r="G129" i="115"/>
  <c r="F129" i="115"/>
  <c r="BC128" i="115"/>
  <c r="BB128" i="115"/>
  <c r="BA128" i="115"/>
  <c r="AZ128" i="115"/>
  <c r="AY128" i="115"/>
  <c r="AX128" i="115"/>
  <c r="AW128" i="115"/>
  <c r="AV128" i="115"/>
  <c r="AU128" i="115"/>
  <c r="AT128" i="115"/>
  <c r="AS128" i="115"/>
  <c r="AR128" i="115"/>
  <c r="AP128" i="115"/>
  <c r="AO128" i="115"/>
  <c r="AN128" i="115"/>
  <c r="AM128" i="115"/>
  <c r="AL128" i="115"/>
  <c r="AK128" i="115"/>
  <c r="AJ128" i="115"/>
  <c r="AI128" i="115"/>
  <c r="AH128" i="115"/>
  <c r="AG128" i="115"/>
  <c r="AF128" i="115"/>
  <c r="AD128" i="115"/>
  <c r="AC128" i="115"/>
  <c r="AB128" i="115"/>
  <c r="AA128" i="115"/>
  <c r="Z128" i="115"/>
  <c r="Y128" i="115"/>
  <c r="X128" i="115"/>
  <c r="W128" i="115"/>
  <c r="V128" i="115"/>
  <c r="U128" i="115"/>
  <c r="T128" i="115"/>
  <c r="R128" i="115"/>
  <c r="Q128" i="115"/>
  <c r="P128" i="115"/>
  <c r="O128" i="115"/>
  <c r="N128" i="115"/>
  <c r="M128" i="115"/>
  <c r="L128" i="115"/>
  <c r="K128" i="115"/>
  <c r="J128" i="115"/>
  <c r="I128" i="115"/>
  <c r="H128" i="115"/>
  <c r="E128" i="115"/>
  <c r="D128" i="115"/>
  <c r="BO127" i="115"/>
  <c r="BN127" i="115"/>
  <c r="BM127" i="115"/>
  <c r="BL127" i="115"/>
  <c r="BK127" i="115"/>
  <c r="BJ127" i="115"/>
  <c r="BI127" i="115"/>
  <c r="BH127" i="115"/>
  <c r="BG127" i="115"/>
  <c r="BF127" i="115"/>
  <c r="BE127" i="115"/>
  <c r="AQ127" i="115"/>
  <c r="AE127" i="115"/>
  <c r="S127" i="115"/>
  <c r="G127" i="115"/>
  <c r="F127" i="115"/>
  <c r="BO126" i="115"/>
  <c r="BN126" i="115"/>
  <c r="BM126" i="115"/>
  <c r="BL126" i="115"/>
  <c r="BK126" i="115"/>
  <c r="BJ126" i="115"/>
  <c r="BI126" i="115"/>
  <c r="BH126" i="115"/>
  <c r="BG126" i="115"/>
  <c r="BF126" i="115"/>
  <c r="BE126" i="115"/>
  <c r="AQ126" i="115"/>
  <c r="AE126" i="115"/>
  <c r="S126" i="115"/>
  <c r="G126" i="115"/>
  <c r="F126" i="115"/>
  <c r="BO125" i="115"/>
  <c r="BN125" i="115"/>
  <c r="BM125" i="115"/>
  <c r="BL125" i="115"/>
  <c r="BK125" i="115"/>
  <c r="BJ125" i="115"/>
  <c r="BI125" i="115"/>
  <c r="BH125" i="115"/>
  <c r="BG125" i="115"/>
  <c r="BF125" i="115"/>
  <c r="BE125" i="115"/>
  <c r="AQ125" i="115"/>
  <c r="AE125" i="115"/>
  <c r="S125" i="115"/>
  <c r="G125" i="115"/>
  <c r="F125" i="115"/>
  <c r="BO124" i="115"/>
  <c r="BN124" i="115"/>
  <c r="BM124" i="115"/>
  <c r="BL124" i="115"/>
  <c r="BK124" i="115"/>
  <c r="BJ124" i="115"/>
  <c r="BI124" i="115"/>
  <c r="BH124" i="115"/>
  <c r="BG124" i="115"/>
  <c r="BF124" i="115"/>
  <c r="BE124" i="115"/>
  <c r="AQ124" i="115"/>
  <c r="AE124" i="115"/>
  <c r="S124" i="115"/>
  <c r="G124" i="115"/>
  <c r="F124" i="115"/>
  <c r="BC123" i="115"/>
  <c r="BB123" i="115"/>
  <c r="BA123" i="115"/>
  <c r="AZ123" i="115"/>
  <c r="AY123" i="115"/>
  <c r="AX123" i="115"/>
  <c r="AW123" i="115"/>
  <c r="AV123" i="115"/>
  <c r="AU123" i="115"/>
  <c r="AT123" i="115"/>
  <c r="AS123" i="115"/>
  <c r="AR123" i="115"/>
  <c r="AP123" i="115"/>
  <c r="AO123" i="115"/>
  <c r="AN123" i="115"/>
  <c r="AM123" i="115"/>
  <c r="AL123" i="115"/>
  <c r="AK123" i="115"/>
  <c r="AJ123" i="115"/>
  <c r="AI123" i="115"/>
  <c r="AH123" i="115"/>
  <c r="AG123" i="115"/>
  <c r="AF123" i="115"/>
  <c r="AD123" i="115"/>
  <c r="AC123" i="115"/>
  <c r="AB123" i="115"/>
  <c r="AA123" i="115"/>
  <c r="Z123" i="115"/>
  <c r="Y123" i="115"/>
  <c r="X123" i="115"/>
  <c r="W123" i="115"/>
  <c r="V123" i="115"/>
  <c r="U123" i="115"/>
  <c r="T123" i="115"/>
  <c r="R123" i="115"/>
  <c r="Q123" i="115"/>
  <c r="P123" i="115"/>
  <c r="O123" i="115"/>
  <c r="N123" i="115"/>
  <c r="M123" i="115"/>
  <c r="L123" i="115"/>
  <c r="K123" i="115"/>
  <c r="J123" i="115"/>
  <c r="I123" i="115"/>
  <c r="H123" i="115"/>
  <c r="E123" i="115"/>
  <c r="D123" i="115"/>
  <c r="BO122" i="115"/>
  <c r="BN122" i="115"/>
  <c r="BM122" i="115"/>
  <c r="BL122" i="115"/>
  <c r="BK122" i="115"/>
  <c r="BJ122" i="115"/>
  <c r="BI122" i="115"/>
  <c r="BH122" i="115"/>
  <c r="BG122" i="115"/>
  <c r="BF122" i="115"/>
  <c r="BE122" i="115"/>
  <c r="AQ122" i="115"/>
  <c r="AE122" i="115"/>
  <c r="S122" i="115"/>
  <c r="G122" i="115"/>
  <c r="F122" i="115"/>
  <c r="BO121" i="115"/>
  <c r="BN121" i="115"/>
  <c r="BM121" i="115"/>
  <c r="BL121" i="115"/>
  <c r="BK121" i="115"/>
  <c r="BJ121" i="115"/>
  <c r="BI121" i="115"/>
  <c r="BH121" i="115"/>
  <c r="BG121" i="115"/>
  <c r="BF121" i="115"/>
  <c r="BE121" i="115"/>
  <c r="AQ121" i="115"/>
  <c r="AE121" i="115"/>
  <c r="S121" i="115"/>
  <c r="G121" i="115"/>
  <c r="F121" i="115"/>
  <c r="BO120" i="115"/>
  <c r="BN120" i="115"/>
  <c r="BM120" i="115"/>
  <c r="BL120" i="115"/>
  <c r="BK120" i="115"/>
  <c r="BJ120" i="115"/>
  <c r="BI120" i="115"/>
  <c r="BH120" i="115"/>
  <c r="BG120" i="115"/>
  <c r="BF120" i="115"/>
  <c r="BE120" i="115"/>
  <c r="AQ120" i="115"/>
  <c r="AE120" i="115"/>
  <c r="S120" i="115"/>
  <c r="G120" i="115"/>
  <c r="F120" i="115"/>
  <c r="BO119" i="115"/>
  <c r="BN119" i="115"/>
  <c r="BM119" i="115"/>
  <c r="BL119" i="115"/>
  <c r="BK119" i="115"/>
  <c r="BJ119" i="115"/>
  <c r="BI119" i="115"/>
  <c r="BH119" i="115"/>
  <c r="BG119" i="115"/>
  <c r="BF119" i="115"/>
  <c r="BE119" i="115"/>
  <c r="AQ119" i="115"/>
  <c r="AE119" i="115"/>
  <c r="S119" i="115"/>
  <c r="G119" i="115"/>
  <c r="F119" i="115"/>
  <c r="BC118" i="115"/>
  <c r="BB118" i="115"/>
  <c r="BA118" i="115"/>
  <c r="AZ118" i="115"/>
  <c r="AY118" i="115"/>
  <c r="AX118" i="115"/>
  <c r="AW118" i="115"/>
  <c r="AV118" i="115"/>
  <c r="AU118" i="115"/>
  <c r="AT118" i="115"/>
  <c r="AS118" i="115"/>
  <c r="AR118" i="115"/>
  <c r="AP118" i="115"/>
  <c r="AO118" i="115"/>
  <c r="AN118" i="115"/>
  <c r="AM118" i="115"/>
  <c r="AL118" i="115"/>
  <c r="AK118" i="115"/>
  <c r="AJ118" i="115"/>
  <c r="AI118" i="115"/>
  <c r="AH118" i="115"/>
  <c r="AG118" i="115"/>
  <c r="AF118" i="115"/>
  <c r="AD118" i="115"/>
  <c r="AC118" i="115"/>
  <c r="AB118" i="115"/>
  <c r="AA118" i="115"/>
  <c r="Z118" i="115"/>
  <c r="Y118" i="115"/>
  <c r="X118" i="115"/>
  <c r="W118" i="115"/>
  <c r="V118" i="115"/>
  <c r="U118" i="115"/>
  <c r="T118" i="115"/>
  <c r="R118" i="115"/>
  <c r="Q118" i="115"/>
  <c r="P118" i="115"/>
  <c r="O118" i="115"/>
  <c r="N118" i="115"/>
  <c r="M118" i="115"/>
  <c r="L118" i="115"/>
  <c r="K118" i="115"/>
  <c r="J118" i="115"/>
  <c r="I118" i="115"/>
  <c r="H118" i="115"/>
  <c r="E118" i="115"/>
  <c r="D118" i="115"/>
  <c r="BO117" i="115"/>
  <c r="BN117" i="115"/>
  <c r="BM117" i="115"/>
  <c r="BL117" i="115"/>
  <c r="BK117" i="115"/>
  <c r="BJ117" i="115"/>
  <c r="BI117" i="115"/>
  <c r="BH117" i="115"/>
  <c r="BG117" i="115"/>
  <c r="BF117" i="115"/>
  <c r="BE117" i="115"/>
  <c r="AQ117" i="115"/>
  <c r="AE117" i="115"/>
  <c r="S117" i="115"/>
  <c r="G117" i="115"/>
  <c r="F117" i="115"/>
  <c r="BO116" i="115"/>
  <c r="BN116" i="115"/>
  <c r="BM116" i="115"/>
  <c r="BL116" i="115"/>
  <c r="BK116" i="115"/>
  <c r="BJ116" i="115"/>
  <c r="BI116" i="115"/>
  <c r="BH116" i="115"/>
  <c r="BG116" i="115"/>
  <c r="BF116" i="115"/>
  <c r="BE116" i="115"/>
  <c r="AQ116" i="115"/>
  <c r="AE116" i="115"/>
  <c r="S116" i="115"/>
  <c r="G116" i="115"/>
  <c r="F116" i="115"/>
  <c r="BO115" i="115"/>
  <c r="BN115" i="115"/>
  <c r="BM115" i="115"/>
  <c r="BL115" i="115"/>
  <c r="BK115" i="115"/>
  <c r="BJ115" i="115"/>
  <c r="BI115" i="115"/>
  <c r="BH115" i="115"/>
  <c r="BG115" i="115"/>
  <c r="BF115" i="115"/>
  <c r="BE115" i="115"/>
  <c r="AQ115" i="115"/>
  <c r="AE115" i="115"/>
  <c r="S115" i="115"/>
  <c r="G115" i="115"/>
  <c r="F115" i="115"/>
  <c r="BO114" i="115"/>
  <c r="BN114" i="115"/>
  <c r="BM114" i="115"/>
  <c r="BL114" i="115"/>
  <c r="BK114" i="115"/>
  <c r="BJ114" i="115"/>
  <c r="BI114" i="115"/>
  <c r="BH114" i="115"/>
  <c r="BG114" i="115"/>
  <c r="BF114" i="115"/>
  <c r="BE114" i="115"/>
  <c r="AQ114" i="115"/>
  <c r="AE114" i="115"/>
  <c r="S114" i="115"/>
  <c r="G114" i="115"/>
  <c r="F114" i="115"/>
  <c r="BC113" i="115"/>
  <c r="BB113" i="115"/>
  <c r="BA113" i="115"/>
  <c r="AZ113" i="115"/>
  <c r="AY113" i="115"/>
  <c r="AX113" i="115"/>
  <c r="AW113" i="115"/>
  <c r="AV113" i="115"/>
  <c r="AU113" i="115"/>
  <c r="AT113" i="115"/>
  <c r="AS113" i="115"/>
  <c r="AR113" i="115"/>
  <c r="AP113" i="115"/>
  <c r="AO113" i="115"/>
  <c r="AN113" i="115"/>
  <c r="AM113" i="115"/>
  <c r="AL113" i="115"/>
  <c r="AK113" i="115"/>
  <c r="AJ113" i="115"/>
  <c r="AI113" i="115"/>
  <c r="AH113" i="115"/>
  <c r="AG113" i="115"/>
  <c r="AF113" i="115"/>
  <c r="AD113" i="115"/>
  <c r="AC113" i="115"/>
  <c r="AB113" i="115"/>
  <c r="AA113" i="115"/>
  <c r="Z113" i="115"/>
  <c r="Y113" i="115"/>
  <c r="X113" i="115"/>
  <c r="W113" i="115"/>
  <c r="V113" i="115"/>
  <c r="U113" i="115"/>
  <c r="T113" i="115"/>
  <c r="R113" i="115"/>
  <c r="Q113" i="115"/>
  <c r="P113" i="115"/>
  <c r="O113" i="115"/>
  <c r="N113" i="115"/>
  <c r="M113" i="115"/>
  <c r="L113" i="115"/>
  <c r="K113" i="115"/>
  <c r="J113" i="115"/>
  <c r="I113" i="115"/>
  <c r="H113" i="115"/>
  <c r="E113" i="115"/>
  <c r="D113" i="115"/>
  <c r="BO112" i="115"/>
  <c r="BN112" i="115"/>
  <c r="BM112" i="115"/>
  <c r="BL112" i="115"/>
  <c r="BK112" i="115"/>
  <c r="BJ112" i="115"/>
  <c r="BI112" i="115"/>
  <c r="BH112" i="115"/>
  <c r="BG112" i="115"/>
  <c r="BF112" i="115"/>
  <c r="BE112" i="115"/>
  <c r="AQ112" i="115"/>
  <c r="AE112" i="115"/>
  <c r="S112" i="115"/>
  <c r="G112" i="115"/>
  <c r="F112" i="115"/>
  <c r="BO111" i="115"/>
  <c r="BN111" i="115"/>
  <c r="BM111" i="115"/>
  <c r="BL111" i="115"/>
  <c r="BK111" i="115"/>
  <c r="BJ111" i="115"/>
  <c r="BI111" i="115"/>
  <c r="BH111" i="115"/>
  <c r="BG111" i="115"/>
  <c r="BF111" i="115"/>
  <c r="BE111" i="115"/>
  <c r="AQ111" i="115"/>
  <c r="AE111" i="115"/>
  <c r="S111" i="115"/>
  <c r="G111" i="115"/>
  <c r="F111" i="115"/>
  <c r="BO110" i="115"/>
  <c r="BN110" i="115"/>
  <c r="BM110" i="115"/>
  <c r="BL110" i="115"/>
  <c r="BK110" i="115"/>
  <c r="BJ110" i="115"/>
  <c r="BI110" i="115"/>
  <c r="BH110" i="115"/>
  <c r="BG110" i="115"/>
  <c r="BF110" i="115"/>
  <c r="BE110" i="115"/>
  <c r="AQ110" i="115"/>
  <c r="AE110" i="115"/>
  <c r="S110" i="115"/>
  <c r="G110" i="115"/>
  <c r="F110" i="115"/>
  <c r="BO109" i="115"/>
  <c r="BN109" i="115"/>
  <c r="BM109" i="115"/>
  <c r="BL109" i="115"/>
  <c r="BK109" i="115"/>
  <c r="BJ109" i="115"/>
  <c r="BI109" i="115"/>
  <c r="BH109" i="115"/>
  <c r="BG109" i="115"/>
  <c r="BF109" i="115"/>
  <c r="BE109" i="115"/>
  <c r="AQ109" i="115"/>
  <c r="AE109" i="115"/>
  <c r="S109" i="115"/>
  <c r="G109" i="115"/>
  <c r="F109" i="115"/>
  <c r="BC108" i="115"/>
  <c r="BB108" i="115"/>
  <c r="BA108" i="115"/>
  <c r="AZ108" i="115"/>
  <c r="AY108" i="115"/>
  <c r="AX108" i="115"/>
  <c r="AW108" i="115"/>
  <c r="AV108" i="115"/>
  <c r="AU108" i="115"/>
  <c r="AT108" i="115"/>
  <c r="AS108" i="115"/>
  <c r="AR108" i="115"/>
  <c r="AP108" i="115"/>
  <c r="AO108" i="115"/>
  <c r="AN108" i="115"/>
  <c r="AM108" i="115"/>
  <c r="AL108" i="115"/>
  <c r="AK108" i="115"/>
  <c r="AJ108" i="115"/>
  <c r="AI108" i="115"/>
  <c r="AH108" i="115"/>
  <c r="AG108" i="115"/>
  <c r="AF108" i="115"/>
  <c r="AD108" i="115"/>
  <c r="AC108" i="115"/>
  <c r="AB108" i="115"/>
  <c r="AA108" i="115"/>
  <c r="Z108" i="115"/>
  <c r="Y108" i="115"/>
  <c r="X108" i="115"/>
  <c r="W108" i="115"/>
  <c r="V108" i="115"/>
  <c r="U108" i="115"/>
  <c r="T108" i="115"/>
  <c r="R108" i="115"/>
  <c r="Q108" i="115"/>
  <c r="P108" i="115"/>
  <c r="O108" i="115"/>
  <c r="N108" i="115"/>
  <c r="M108" i="115"/>
  <c r="L108" i="115"/>
  <c r="K108" i="115"/>
  <c r="J108" i="115"/>
  <c r="I108" i="115"/>
  <c r="H108" i="115"/>
  <c r="E108" i="115"/>
  <c r="D108" i="115"/>
  <c r="BO107" i="115"/>
  <c r="BN107" i="115"/>
  <c r="BM107" i="115"/>
  <c r="BL107" i="115"/>
  <c r="BK107" i="115"/>
  <c r="BJ107" i="115"/>
  <c r="BI107" i="115"/>
  <c r="BH107" i="115"/>
  <c r="BG107" i="115"/>
  <c r="BF107" i="115"/>
  <c r="BE107" i="115"/>
  <c r="AQ107" i="115"/>
  <c r="AE107" i="115"/>
  <c r="S107" i="115"/>
  <c r="G107" i="115"/>
  <c r="F107" i="115"/>
  <c r="BO106" i="115"/>
  <c r="BN106" i="115"/>
  <c r="BM106" i="115"/>
  <c r="BL106" i="115"/>
  <c r="BK106" i="115"/>
  <c r="BJ106" i="115"/>
  <c r="BI106" i="115"/>
  <c r="BH106" i="115"/>
  <c r="BG106" i="115"/>
  <c r="BF106" i="115"/>
  <c r="BE106" i="115"/>
  <c r="AQ106" i="115"/>
  <c r="AE106" i="115"/>
  <c r="S106" i="115"/>
  <c r="G106" i="115"/>
  <c r="F106" i="115"/>
  <c r="BO105" i="115"/>
  <c r="BN105" i="115"/>
  <c r="BM105" i="115"/>
  <c r="BL105" i="115"/>
  <c r="BK105" i="115"/>
  <c r="BJ105" i="115"/>
  <c r="BI105" i="115"/>
  <c r="BH105" i="115"/>
  <c r="BG105" i="115"/>
  <c r="BF105" i="115"/>
  <c r="BE105" i="115"/>
  <c r="AQ105" i="115"/>
  <c r="AE105" i="115"/>
  <c r="S105" i="115"/>
  <c r="G105" i="115"/>
  <c r="F105" i="115"/>
  <c r="BO104" i="115"/>
  <c r="BN104" i="115"/>
  <c r="BM104" i="115"/>
  <c r="BL104" i="115"/>
  <c r="BK104" i="115"/>
  <c r="BJ104" i="115"/>
  <c r="BI104" i="115"/>
  <c r="BH104" i="115"/>
  <c r="BG104" i="115"/>
  <c r="BF104" i="115"/>
  <c r="BE104" i="115"/>
  <c r="AQ104" i="115"/>
  <c r="AE104" i="115"/>
  <c r="S104" i="115"/>
  <c r="G104" i="115"/>
  <c r="F104" i="115"/>
  <c r="BC103" i="115"/>
  <c r="BB103" i="115"/>
  <c r="BA103" i="115"/>
  <c r="AZ103" i="115"/>
  <c r="AY103" i="115"/>
  <c r="AX103" i="115"/>
  <c r="AW103" i="115"/>
  <c r="AV103" i="115"/>
  <c r="AU103" i="115"/>
  <c r="AT103" i="115"/>
  <c r="AS103" i="115"/>
  <c r="AR103" i="115"/>
  <c r="AP103" i="115"/>
  <c r="AO103" i="115"/>
  <c r="AN103" i="115"/>
  <c r="AM103" i="115"/>
  <c r="AL103" i="115"/>
  <c r="AK103" i="115"/>
  <c r="AJ103" i="115"/>
  <c r="AI103" i="115"/>
  <c r="AH103" i="115"/>
  <c r="AG103" i="115"/>
  <c r="AF103" i="115"/>
  <c r="AD103" i="115"/>
  <c r="AC103" i="115"/>
  <c r="AB103" i="115"/>
  <c r="AA103" i="115"/>
  <c r="Z103" i="115"/>
  <c r="Y103" i="115"/>
  <c r="X103" i="115"/>
  <c r="W103" i="115"/>
  <c r="V103" i="115"/>
  <c r="U103" i="115"/>
  <c r="T103" i="115"/>
  <c r="R103" i="115"/>
  <c r="Q103" i="115"/>
  <c r="P103" i="115"/>
  <c r="O103" i="115"/>
  <c r="N103" i="115"/>
  <c r="M103" i="115"/>
  <c r="L103" i="115"/>
  <c r="K103" i="115"/>
  <c r="J103" i="115"/>
  <c r="I103" i="115"/>
  <c r="H103" i="115"/>
  <c r="E103" i="115"/>
  <c r="D103" i="115"/>
  <c r="BO102" i="115"/>
  <c r="BN102" i="115"/>
  <c r="BM102" i="115"/>
  <c r="BL102" i="115"/>
  <c r="BK102" i="115"/>
  <c r="BJ102" i="115"/>
  <c r="BI102" i="115"/>
  <c r="BH102" i="115"/>
  <c r="BG102" i="115"/>
  <c r="BF102" i="115"/>
  <c r="BE102" i="115"/>
  <c r="AQ102" i="115"/>
  <c r="AE102" i="115"/>
  <c r="S102" i="115"/>
  <c r="G102" i="115"/>
  <c r="F102" i="115"/>
  <c r="BO101" i="115"/>
  <c r="BN101" i="115"/>
  <c r="BM101" i="115"/>
  <c r="BL101" i="115"/>
  <c r="BK101" i="115"/>
  <c r="BJ101" i="115"/>
  <c r="BI101" i="115"/>
  <c r="BH101" i="115"/>
  <c r="BG101" i="115"/>
  <c r="BF101" i="115"/>
  <c r="BE101" i="115"/>
  <c r="AQ101" i="115"/>
  <c r="AE101" i="115"/>
  <c r="S101" i="115"/>
  <c r="G101" i="115"/>
  <c r="F101" i="115"/>
  <c r="BO100" i="115"/>
  <c r="BN100" i="115"/>
  <c r="BM100" i="115"/>
  <c r="BL100" i="115"/>
  <c r="BK100" i="115"/>
  <c r="BJ100" i="115"/>
  <c r="BI100" i="115"/>
  <c r="BH100" i="115"/>
  <c r="BG100" i="115"/>
  <c r="BF100" i="115"/>
  <c r="BE100" i="115"/>
  <c r="AQ100" i="115"/>
  <c r="AE100" i="115"/>
  <c r="S100" i="115"/>
  <c r="G100" i="115"/>
  <c r="F100" i="115"/>
  <c r="BO99" i="115"/>
  <c r="BN99" i="115"/>
  <c r="BM99" i="115"/>
  <c r="BL99" i="115"/>
  <c r="BK99" i="115"/>
  <c r="BJ99" i="115"/>
  <c r="BI99" i="115"/>
  <c r="BH99" i="115"/>
  <c r="BG99" i="115"/>
  <c r="BF99" i="115"/>
  <c r="BE99" i="115"/>
  <c r="AQ99" i="115"/>
  <c r="AE99" i="115"/>
  <c r="S99" i="115"/>
  <c r="G99" i="115"/>
  <c r="F99" i="115"/>
  <c r="BC98" i="115"/>
  <c r="BB98" i="115"/>
  <c r="BA98" i="115"/>
  <c r="AZ98" i="115"/>
  <c r="AY98" i="115"/>
  <c r="AX98" i="115"/>
  <c r="AW98" i="115"/>
  <c r="AV98" i="115"/>
  <c r="AU98" i="115"/>
  <c r="AT98" i="115"/>
  <c r="AS98" i="115"/>
  <c r="AR98" i="115"/>
  <c r="AP98" i="115"/>
  <c r="AO98" i="115"/>
  <c r="AN98" i="115"/>
  <c r="AM98" i="115"/>
  <c r="AL98" i="115"/>
  <c r="AK98" i="115"/>
  <c r="AJ98" i="115"/>
  <c r="AI98" i="115"/>
  <c r="AH98" i="115"/>
  <c r="AG98" i="115"/>
  <c r="AF98" i="115"/>
  <c r="AD98" i="115"/>
  <c r="AC98" i="115"/>
  <c r="AB98" i="115"/>
  <c r="AA98" i="115"/>
  <c r="Z98" i="115"/>
  <c r="Y98" i="115"/>
  <c r="X98" i="115"/>
  <c r="W98" i="115"/>
  <c r="V98" i="115"/>
  <c r="U98" i="115"/>
  <c r="T98" i="115"/>
  <c r="R98" i="115"/>
  <c r="BO98" i="115" s="1"/>
  <c r="Q98" i="115"/>
  <c r="P98" i="115"/>
  <c r="O98" i="115"/>
  <c r="N98" i="115"/>
  <c r="M98" i="115"/>
  <c r="L98" i="115"/>
  <c r="K98" i="115"/>
  <c r="J98" i="115"/>
  <c r="I98" i="115"/>
  <c r="H98" i="115"/>
  <c r="E98" i="115"/>
  <c r="D98" i="115"/>
  <c r="BO97" i="115"/>
  <c r="BN97" i="115"/>
  <c r="BM97" i="115"/>
  <c r="BL97" i="115"/>
  <c r="BK97" i="115"/>
  <c r="BJ97" i="115"/>
  <c r="BI97" i="115"/>
  <c r="BH97" i="115"/>
  <c r="BG97" i="115"/>
  <c r="BF97" i="115"/>
  <c r="BE97" i="115"/>
  <c r="AQ97" i="115"/>
  <c r="AE97" i="115"/>
  <c r="S97" i="115"/>
  <c r="G97" i="115"/>
  <c r="F97" i="115"/>
  <c r="BO96" i="115"/>
  <c r="BN96" i="115"/>
  <c r="BM96" i="115"/>
  <c r="BL96" i="115"/>
  <c r="BK96" i="115"/>
  <c r="BJ96" i="115"/>
  <c r="BI96" i="115"/>
  <c r="BH96" i="115"/>
  <c r="BG96" i="115"/>
  <c r="BF96" i="115"/>
  <c r="BE96" i="115"/>
  <c r="AQ96" i="115"/>
  <c r="AE96" i="115"/>
  <c r="S96" i="115"/>
  <c r="G96" i="115"/>
  <c r="F96" i="115"/>
  <c r="BO95" i="115"/>
  <c r="BN95" i="115"/>
  <c r="BM95" i="115"/>
  <c r="BL95" i="115"/>
  <c r="BK95" i="115"/>
  <c r="BJ95" i="115"/>
  <c r="BI95" i="115"/>
  <c r="BH95" i="115"/>
  <c r="BG95" i="115"/>
  <c r="BF95" i="115"/>
  <c r="BE95" i="115"/>
  <c r="AQ95" i="115"/>
  <c r="AE95" i="115"/>
  <c r="S95" i="115"/>
  <c r="G95" i="115"/>
  <c r="F95" i="115"/>
  <c r="BO94" i="115"/>
  <c r="BN94" i="115"/>
  <c r="BM94" i="115"/>
  <c r="BL94" i="115"/>
  <c r="BK94" i="115"/>
  <c r="BJ94" i="115"/>
  <c r="BI94" i="115"/>
  <c r="BH94" i="115"/>
  <c r="BG94" i="115"/>
  <c r="BF94" i="115"/>
  <c r="BE94" i="115"/>
  <c r="AQ94" i="115"/>
  <c r="AE94" i="115"/>
  <c r="S94" i="115"/>
  <c r="G94" i="115"/>
  <c r="F94" i="115"/>
  <c r="BC93" i="115"/>
  <c r="BB93" i="115"/>
  <c r="BA93" i="115"/>
  <c r="AZ93" i="115"/>
  <c r="AY93" i="115"/>
  <c r="AX93" i="115"/>
  <c r="AW93" i="115"/>
  <c r="AV93" i="115"/>
  <c r="AU93" i="115"/>
  <c r="AT93" i="115"/>
  <c r="AS93" i="115"/>
  <c r="AR93" i="115"/>
  <c r="AP93" i="115"/>
  <c r="AO93" i="115"/>
  <c r="AN93" i="115"/>
  <c r="AM93" i="115"/>
  <c r="AL93" i="115"/>
  <c r="AK93" i="115"/>
  <c r="AJ93" i="115"/>
  <c r="AI93" i="115"/>
  <c r="AH93" i="115"/>
  <c r="AG93" i="115"/>
  <c r="AF93" i="115"/>
  <c r="AD93" i="115"/>
  <c r="AC93" i="115"/>
  <c r="AB93" i="115"/>
  <c r="AA93" i="115"/>
  <c r="Z93" i="115"/>
  <c r="Y93" i="115"/>
  <c r="X93" i="115"/>
  <c r="W93" i="115"/>
  <c r="V93" i="115"/>
  <c r="U93" i="115"/>
  <c r="T93" i="115"/>
  <c r="R93" i="115"/>
  <c r="Q93" i="115"/>
  <c r="P93" i="115"/>
  <c r="O93" i="115"/>
  <c r="N93" i="115"/>
  <c r="M93" i="115"/>
  <c r="L93" i="115"/>
  <c r="K93" i="115"/>
  <c r="J93" i="115"/>
  <c r="I93" i="115"/>
  <c r="H93" i="115"/>
  <c r="E93" i="115"/>
  <c r="D93" i="115"/>
  <c r="BO92" i="115"/>
  <c r="BN92" i="115"/>
  <c r="BM92" i="115"/>
  <c r="BL92" i="115"/>
  <c r="BK92" i="115"/>
  <c r="BJ92" i="115"/>
  <c r="BI92" i="115"/>
  <c r="BH92" i="115"/>
  <c r="BG92" i="115"/>
  <c r="BF92" i="115"/>
  <c r="BE92" i="115"/>
  <c r="AQ92" i="115"/>
  <c r="AE92" i="115"/>
  <c r="S92" i="115"/>
  <c r="G92" i="115"/>
  <c r="F92" i="115"/>
  <c r="BO91" i="115"/>
  <c r="BN91" i="115"/>
  <c r="BM91" i="115"/>
  <c r="BL91" i="115"/>
  <c r="BK91" i="115"/>
  <c r="BJ91" i="115"/>
  <c r="BI91" i="115"/>
  <c r="BH91" i="115"/>
  <c r="BG91" i="115"/>
  <c r="BF91" i="115"/>
  <c r="BE91" i="115"/>
  <c r="AQ91" i="115"/>
  <c r="AE91" i="115"/>
  <c r="S91" i="115"/>
  <c r="G91" i="115"/>
  <c r="F91" i="115"/>
  <c r="BO90" i="115"/>
  <c r="BN90" i="115"/>
  <c r="BM90" i="115"/>
  <c r="BL90" i="115"/>
  <c r="BK90" i="115"/>
  <c r="BJ90" i="115"/>
  <c r="BI90" i="115"/>
  <c r="BH90" i="115"/>
  <c r="BG90" i="115"/>
  <c r="BF90" i="115"/>
  <c r="BE90" i="115"/>
  <c r="AQ90" i="115"/>
  <c r="AE90" i="115"/>
  <c r="S90" i="115"/>
  <c r="G90" i="115"/>
  <c r="F90" i="115"/>
  <c r="BO89" i="115"/>
  <c r="BN89" i="115"/>
  <c r="BM89" i="115"/>
  <c r="BL89" i="115"/>
  <c r="BK89" i="115"/>
  <c r="BJ89" i="115"/>
  <c r="BI89" i="115"/>
  <c r="BH89" i="115"/>
  <c r="BG89" i="115"/>
  <c r="BF89" i="115"/>
  <c r="BE89" i="115"/>
  <c r="AQ89" i="115"/>
  <c r="AE89" i="115"/>
  <c r="S89" i="115"/>
  <c r="G89" i="115"/>
  <c r="F89" i="115"/>
  <c r="BC88" i="115"/>
  <c r="BB88" i="115"/>
  <c r="BA88" i="115"/>
  <c r="AZ88" i="115"/>
  <c r="AY88" i="115"/>
  <c r="AX88" i="115"/>
  <c r="AW88" i="115"/>
  <c r="AV88" i="115"/>
  <c r="AU88" i="115"/>
  <c r="AT88" i="115"/>
  <c r="AS88" i="115"/>
  <c r="AR88" i="115"/>
  <c r="AP88" i="115"/>
  <c r="AO88" i="115"/>
  <c r="AN88" i="115"/>
  <c r="AM88" i="115"/>
  <c r="AL88" i="115"/>
  <c r="AK88" i="115"/>
  <c r="AJ88" i="115"/>
  <c r="AI88" i="115"/>
  <c r="AH88" i="115"/>
  <c r="AG88" i="115"/>
  <c r="AF88" i="115"/>
  <c r="AD88" i="115"/>
  <c r="AC88" i="115"/>
  <c r="AB88" i="115"/>
  <c r="AA88" i="115"/>
  <c r="Z88" i="115"/>
  <c r="Y88" i="115"/>
  <c r="X88" i="115"/>
  <c r="W88" i="115"/>
  <c r="V88" i="115"/>
  <c r="U88" i="115"/>
  <c r="T88" i="115"/>
  <c r="R88" i="115"/>
  <c r="Q88" i="115"/>
  <c r="P88" i="115"/>
  <c r="O88" i="115"/>
  <c r="N88" i="115"/>
  <c r="M88" i="115"/>
  <c r="L88" i="115"/>
  <c r="K88" i="115"/>
  <c r="J88" i="115"/>
  <c r="I88" i="115"/>
  <c r="H88" i="115"/>
  <c r="E88" i="115"/>
  <c r="D88" i="115"/>
  <c r="BO87" i="115"/>
  <c r="BN87" i="115"/>
  <c r="BM87" i="115"/>
  <c r="BL87" i="115"/>
  <c r="BK87" i="115"/>
  <c r="BJ87" i="115"/>
  <c r="BI87" i="115"/>
  <c r="BH87" i="115"/>
  <c r="BG87" i="115"/>
  <c r="BF87" i="115"/>
  <c r="BE87" i="115"/>
  <c r="AQ87" i="115"/>
  <c r="AE87" i="115"/>
  <c r="S87" i="115"/>
  <c r="G87" i="115"/>
  <c r="F87" i="115"/>
  <c r="BO86" i="115"/>
  <c r="BN86" i="115"/>
  <c r="BM86" i="115"/>
  <c r="BL86" i="115"/>
  <c r="BK86" i="115"/>
  <c r="BJ86" i="115"/>
  <c r="BI86" i="115"/>
  <c r="BH86" i="115"/>
  <c r="BG86" i="115"/>
  <c r="BF86" i="115"/>
  <c r="BE86" i="115"/>
  <c r="AQ86" i="115"/>
  <c r="AE86" i="115"/>
  <c r="S86" i="115"/>
  <c r="G86" i="115"/>
  <c r="F86" i="115"/>
  <c r="BO85" i="115"/>
  <c r="BN85" i="115"/>
  <c r="BM85" i="115"/>
  <c r="BL85" i="115"/>
  <c r="BK85" i="115"/>
  <c r="BJ85" i="115"/>
  <c r="BI85" i="115"/>
  <c r="BH85" i="115"/>
  <c r="BG85" i="115"/>
  <c r="BF85" i="115"/>
  <c r="BE85" i="115"/>
  <c r="AQ85" i="115"/>
  <c r="AE85" i="115"/>
  <c r="S85" i="115"/>
  <c r="G85" i="115"/>
  <c r="F85" i="115"/>
  <c r="BO84" i="115"/>
  <c r="BN84" i="115"/>
  <c r="BM84" i="115"/>
  <c r="BL84" i="115"/>
  <c r="BK84" i="115"/>
  <c r="BJ84" i="115"/>
  <c r="BI84" i="115"/>
  <c r="BH84" i="115"/>
  <c r="BG84" i="115"/>
  <c r="BF84" i="115"/>
  <c r="BE84" i="115"/>
  <c r="AQ84" i="115"/>
  <c r="AE84" i="115"/>
  <c r="S84" i="115"/>
  <c r="G84" i="115"/>
  <c r="F84" i="115"/>
  <c r="BC83" i="115"/>
  <c r="BB83" i="115"/>
  <c r="BA83" i="115"/>
  <c r="AZ83" i="115"/>
  <c r="AY83" i="115"/>
  <c r="AX83" i="115"/>
  <c r="AW83" i="115"/>
  <c r="AV83" i="115"/>
  <c r="AU83" i="115"/>
  <c r="AT83" i="115"/>
  <c r="AS83" i="115"/>
  <c r="AR83" i="115"/>
  <c r="AP83" i="115"/>
  <c r="AO83" i="115"/>
  <c r="AN83" i="115"/>
  <c r="AM83" i="115"/>
  <c r="AL83" i="115"/>
  <c r="AK83" i="115"/>
  <c r="AJ83" i="115"/>
  <c r="AI83" i="115"/>
  <c r="AH83" i="115"/>
  <c r="AG83" i="115"/>
  <c r="AF83" i="115"/>
  <c r="AD83" i="115"/>
  <c r="AC83" i="115"/>
  <c r="AB83" i="115"/>
  <c r="AA83" i="115"/>
  <c r="Z83" i="115"/>
  <c r="Y83" i="115"/>
  <c r="X83" i="115"/>
  <c r="W83" i="115"/>
  <c r="V83" i="115"/>
  <c r="U83" i="115"/>
  <c r="T83" i="115"/>
  <c r="R83" i="115"/>
  <c r="Q83" i="115"/>
  <c r="P83" i="115"/>
  <c r="O83" i="115"/>
  <c r="N83" i="115"/>
  <c r="M83" i="115"/>
  <c r="L83" i="115"/>
  <c r="K83" i="115"/>
  <c r="J83" i="115"/>
  <c r="I83" i="115"/>
  <c r="H83" i="115"/>
  <c r="E83" i="115"/>
  <c r="D83" i="115"/>
  <c r="BO82" i="115"/>
  <c r="BN82" i="115"/>
  <c r="BM82" i="115"/>
  <c r="BL82" i="115"/>
  <c r="BK82" i="115"/>
  <c r="BJ82" i="115"/>
  <c r="BI82" i="115"/>
  <c r="BH82" i="115"/>
  <c r="BG82" i="115"/>
  <c r="BF82" i="115"/>
  <c r="BE82" i="115"/>
  <c r="AQ82" i="115"/>
  <c r="AE82" i="115"/>
  <c r="S82" i="115"/>
  <c r="G82" i="115"/>
  <c r="F82" i="115"/>
  <c r="BO81" i="115"/>
  <c r="BN81" i="115"/>
  <c r="BM81" i="115"/>
  <c r="BL81" i="115"/>
  <c r="BK81" i="115"/>
  <c r="BJ81" i="115"/>
  <c r="BI81" i="115"/>
  <c r="BH81" i="115"/>
  <c r="BG81" i="115"/>
  <c r="BF81" i="115"/>
  <c r="BE81" i="115"/>
  <c r="AQ81" i="115"/>
  <c r="AE81" i="115"/>
  <c r="S81" i="115"/>
  <c r="G81" i="115"/>
  <c r="F81" i="115"/>
  <c r="BO80" i="115"/>
  <c r="BN80" i="115"/>
  <c r="BM80" i="115"/>
  <c r="BL80" i="115"/>
  <c r="BK80" i="115"/>
  <c r="BJ80" i="115"/>
  <c r="BI80" i="115"/>
  <c r="BH80" i="115"/>
  <c r="BG80" i="115"/>
  <c r="BF80" i="115"/>
  <c r="BE80" i="115"/>
  <c r="AQ80" i="115"/>
  <c r="AE80" i="115"/>
  <c r="S80" i="115"/>
  <c r="G80" i="115"/>
  <c r="F80" i="115"/>
  <c r="BO79" i="115"/>
  <c r="BN79" i="115"/>
  <c r="BM79" i="115"/>
  <c r="BL79" i="115"/>
  <c r="BK79" i="115"/>
  <c r="BJ79" i="115"/>
  <c r="BI79" i="115"/>
  <c r="BH79" i="115"/>
  <c r="BG79" i="115"/>
  <c r="BF79" i="115"/>
  <c r="BE79" i="115"/>
  <c r="AQ79" i="115"/>
  <c r="AE79" i="115"/>
  <c r="S79" i="115"/>
  <c r="G79" i="115"/>
  <c r="F79" i="115"/>
  <c r="BC78" i="115"/>
  <c r="BB78" i="115"/>
  <c r="BA78" i="115"/>
  <c r="AZ78" i="115"/>
  <c r="AY78" i="115"/>
  <c r="AX78" i="115"/>
  <c r="AW78" i="115"/>
  <c r="AV78" i="115"/>
  <c r="AU78" i="115"/>
  <c r="AT78" i="115"/>
  <c r="AS78" i="115"/>
  <c r="AR78" i="115"/>
  <c r="AP78" i="115"/>
  <c r="AO78" i="115"/>
  <c r="AN78" i="115"/>
  <c r="AM78" i="115"/>
  <c r="AL78" i="115"/>
  <c r="AK78" i="115"/>
  <c r="AJ78" i="115"/>
  <c r="AI78" i="115"/>
  <c r="AH78" i="115"/>
  <c r="AG78" i="115"/>
  <c r="AF78" i="115"/>
  <c r="AD78" i="115"/>
  <c r="AC78" i="115"/>
  <c r="AB78" i="115"/>
  <c r="AA78" i="115"/>
  <c r="Z78" i="115"/>
  <c r="Y78" i="115"/>
  <c r="X78" i="115"/>
  <c r="W78" i="115"/>
  <c r="V78" i="115"/>
  <c r="U78" i="115"/>
  <c r="T78" i="115"/>
  <c r="R78" i="115"/>
  <c r="Q78" i="115"/>
  <c r="P78" i="115"/>
  <c r="O78" i="115"/>
  <c r="N78" i="115"/>
  <c r="M78" i="115"/>
  <c r="L78" i="115"/>
  <c r="K78" i="115"/>
  <c r="J78" i="115"/>
  <c r="I78" i="115"/>
  <c r="H78" i="115"/>
  <c r="E78" i="115"/>
  <c r="D78" i="115"/>
  <c r="BO77" i="115"/>
  <c r="BN77" i="115"/>
  <c r="BM77" i="115"/>
  <c r="BL77" i="115"/>
  <c r="BK77" i="115"/>
  <c r="BJ77" i="115"/>
  <c r="BI77" i="115"/>
  <c r="BH77" i="115"/>
  <c r="BG77" i="115"/>
  <c r="BF77" i="115"/>
  <c r="BE77" i="115"/>
  <c r="AQ77" i="115"/>
  <c r="AE77" i="115"/>
  <c r="S77" i="115"/>
  <c r="G77" i="115"/>
  <c r="F77" i="115"/>
  <c r="BO76" i="115"/>
  <c r="BN76" i="115"/>
  <c r="BM76" i="115"/>
  <c r="BL76" i="115"/>
  <c r="BK76" i="115"/>
  <c r="BJ76" i="115"/>
  <c r="BI76" i="115"/>
  <c r="BH76" i="115"/>
  <c r="BG76" i="115"/>
  <c r="BF76" i="115"/>
  <c r="BE76" i="115"/>
  <c r="AQ76" i="115"/>
  <c r="AE76" i="115"/>
  <c r="S76" i="115"/>
  <c r="G76" i="115"/>
  <c r="F76" i="115"/>
  <c r="BO75" i="115"/>
  <c r="BN75" i="115"/>
  <c r="BM75" i="115"/>
  <c r="BL75" i="115"/>
  <c r="BK75" i="115"/>
  <c r="BJ75" i="115"/>
  <c r="BI75" i="115"/>
  <c r="BH75" i="115"/>
  <c r="BG75" i="115"/>
  <c r="BF75" i="115"/>
  <c r="BE75" i="115"/>
  <c r="AQ75" i="115"/>
  <c r="AE75" i="115"/>
  <c r="S75" i="115"/>
  <c r="G75" i="115"/>
  <c r="F75" i="115"/>
  <c r="BO74" i="115"/>
  <c r="BN74" i="115"/>
  <c r="BM74" i="115"/>
  <c r="BL74" i="115"/>
  <c r="BK74" i="115"/>
  <c r="BJ74" i="115"/>
  <c r="BI74" i="115"/>
  <c r="BH74" i="115"/>
  <c r="BG74" i="115"/>
  <c r="BF74" i="115"/>
  <c r="BE74" i="115"/>
  <c r="AQ74" i="115"/>
  <c r="AE74" i="115"/>
  <c r="S74" i="115"/>
  <c r="G74" i="115"/>
  <c r="F74" i="115"/>
  <c r="BC73" i="115"/>
  <c r="BB73" i="115"/>
  <c r="BA73" i="115"/>
  <c r="AZ73" i="115"/>
  <c r="AY73" i="115"/>
  <c r="AX73" i="115"/>
  <c r="AW73" i="115"/>
  <c r="AV73" i="115"/>
  <c r="AU73" i="115"/>
  <c r="AT73" i="115"/>
  <c r="AS73" i="115"/>
  <c r="AR73" i="115"/>
  <c r="AP73" i="115"/>
  <c r="AO73" i="115"/>
  <c r="AN73" i="115"/>
  <c r="AM73" i="115"/>
  <c r="AL73" i="115"/>
  <c r="AK73" i="115"/>
  <c r="AJ73" i="115"/>
  <c r="AI73" i="115"/>
  <c r="AH73" i="115"/>
  <c r="AG73" i="115"/>
  <c r="AF73" i="115"/>
  <c r="AD73" i="115"/>
  <c r="AC73" i="115"/>
  <c r="AB73" i="115"/>
  <c r="AA73" i="115"/>
  <c r="Z73" i="115"/>
  <c r="Y73" i="115"/>
  <c r="X73" i="115"/>
  <c r="W73" i="115"/>
  <c r="V73" i="115"/>
  <c r="U73" i="115"/>
  <c r="T73" i="115"/>
  <c r="R73" i="115"/>
  <c r="Q73" i="115"/>
  <c r="P73" i="115"/>
  <c r="O73" i="115"/>
  <c r="N73" i="115"/>
  <c r="M73" i="115"/>
  <c r="L73" i="115"/>
  <c r="K73" i="115"/>
  <c r="J73" i="115"/>
  <c r="I73" i="115"/>
  <c r="H73" i="115"/>
  <c r="E73" i="115"/>
  <c r="D73" i="115"/>
  <c r="BO72" i="115"/>
  <c r="BN72" i="115"/>
  <c r="BM72" i="115"/>
  <c r="BL72" i="115"/>
  <c r="BK72" i="115"/>
  <c r="BJ72" i="115"/>
  <c r="BI72" i="115"/>
  <c r="BH72" i="115"/>
  <c r="BG72" i="115"/>
  <c r="BF72" i="115"/>
  <c r="BE72" i="115"/>
  <c r="AQ72" i="115"/>
  <c r="AE72" i="115"/>
  <c r="S72" i="115"/>
  <c r="G72" i="115"/>
  <c r="F72" i="115"/>
  <c r="BO71" i="115"/>
  <c r="BN71" i="115"/>
  <c r="BM71" i="115"/>
  <c r="BL71" i="115"/>
  <c r="BK71" i="115"/>
  <c r="BJ71" i="115"/>
  <c r="BI71" i="115"/>
  <c r="BH71" i="115"/>
  <c r="BG71" i="115"/>
  <c r="BF71" i="115"/>
  <c r="BE71" i="115"/>
  <c r="AQ71" i="115"/>
  <c r="AE71" i="115"/>
  <c r="S71" i="115"/>
  <c r="G71" i="115"/>
  <c r="F71" i="115"/>
  <c r="BO70" i="115"/>
  <c r="BN70" i="115"/>
  <c r="BM70" i="115"/>
  <c r="BL70" i="115"/>
  <c r="BK70" i="115"/>
  <c r="BJ70" i="115"/>
  <c r="BI70" i="115"/>
  <c r="BH70" i="115"/>
  <c r="BG70" i="115"/>
  <c r="BF70" i="115"/>
  <c r="BE70" i="115"/>
  <c r="AQ70" i="115"/>
  <c r="AE70" i="115"/>
  <c r="S70" i="115"/>
  <c r="G70" i="115"/>
  <c r="F70" i="115"/>
  <c r="BO69" i="115"/>
  <c r="BN69" i="115"/>
  <c r="BM69" i="115"/>
  <c r="BL69" i="115"/>
  <c r="BK69" i="115"/>
  <c r="BJ69" i="115"/>
  <c r="BI69" i="115"/>
  <c r="BH69" i="115"/>
  <c r="BG69" i="115"/>
  <c r="BF69" i="115"/>
  <c r="BE69" i="115"/>
  <c r="AQ69" i="115"/>
  <c r="AE69" i="115"/>
  <c r="S69" i="115"/>
  <c r="G69" i="115"/>
  <c r="F69" i="115"/>
  <c r="BC68" i="115"/>
  <c r="BB68" i="115"/>
  <c r="BA68" i="115"/>
  <c r="AZ68" i="115"/>
  <c r="AY68" i="115"/>
  <c r="AX68" i="115"/>
  <c r="AW68" i="115"/>
  <c r="AV68" i="115"/>
  <c r="AU68" i="115"/>
  <c r="AT68" i="115"/>
  <c r="AS68" i="115"/>
  <c r="AR68" i="115"/>
  <c r="AP68" i="115"/>
  <c r="AO68" i="115"/>
  <c r="AN68" i="115"/>
  <c r="AM68" i="115"/>
  <c r="AL68" i="115"/>
  <c r="AK68" i="115"/>
  <c r="AJ68" i="115"/>
  <c r="AI68" i="115"/>
  <c r="AH68" i="115"/>
  <c r="AG68" i="115"/>
  <c r="AF68" i="115"/>
  <c r="AD68" i="115"/>
  <c r="AC68" i="115"/>
  <c r="AB68" i="115"/>
  <c r="AA68" i="115"/>
  <c r="Z68" i="115"/>
  <c r="Y68" i="115"/>
  <c r="X68" i="115"/>
  <c r="W68" i="115"/>
  <c r="V68" i="115"/>
  <c r="U68" i="115"/>
  <c r="T68" i="115"/>
  <c r="R68" i="115"/>
  <c r="Q68" i="115"/>
  <c r="P68" i="115"/>
  <c r="O68" i="115"/>
  <c r="N68" i="115"/>
  <c r="M68" i="115"/>
  <c r="L68" i="115"/>
  <c r="K68" i="115"/>
  <c r="J68" i="115"/>
  <c r="I68" i="115"/>
  <c r="H68" i="115"/>
  <c r="E68" i="115"/>
  <c r="D68" i="115"/>
  <c r="BO67" i="115"/>
  <c r="BN67" i="115"/>
  <c r="BM67" i="115"/>
  <c r="BL67" i="115"/>
  <c r="BK67" i="115"/>
  <c r="BJ67" i="115"/>
  <c r="BI67" i="115"/>
  <c r="BH67" i="115"/>
  <c r="BG67" i="115"/>
  <c r="BF67" i="115"/>
  <c r="BE67" i="115"/>
  <c r="AQ67" i="115"/>
  <c r="AE67" i="115"/>
  <c r="S67" i="115"/>
  <c r="G67" i="115"/>
  <c r="F67" i="115"/>
  <c r="BO66" i="115"/>
  <c r="BN66" i="115"/>
  <c r="BM66" i="115"/>
  <c r="BL66" i="115"/>
  <c r="BK66" i="115"/>
  <c r="BJ66" i="115"/>
  <c r="BI66" i="115"/>
  <c r="BH66" i="115"/>
  <c r="BG66" i="115"/>
  <c r="BF66" i="115"/>
  <c r="BE66" i="115"/>
  <c r="AQ66" i="115"/>
  <c r="AE66" i="115"/>
  <c r="S66" i="115"/>
  <c r="G66" i="115"/>
  <c r="F66" i="115"/>
  <c r="BO65" i="115"/>
  <c r="BN65" i="115"/>
  <c r="BM65" i="115"/>
  <c r="BL65" i="115"/>
  <c r="BK65" i="115"/>
  <c r="BJ65" i="115"/>
  <c r="BI65" i="115"/>
  <c r="BH65" i="115"/>
  <c r="BG65" i="115"/>
  <c r="BF65" i="115"/>
  <c r="BE65" i="115"/>
  <c r="AQ65" i="115"/>
  <c r="AE65" i="115"/>
  <c r="S65" i="115"/>
  <c r="G65" i="115"/>
  <c r="F65" i="115"/>
  <c r="BO64" i="115"/>
  <c r="BN64" i="115"/>
  <c r="BM64" i="115"/>
  <c r="BL64" i="115"/>
  <c r="BK64" i="115"/>
  <c r="BJ64" i="115"/>
  <c r="BI64" i="115"/>
  <c r="BH64" i="115"/>
  <c r="BG64" i="115"/>
  <c r="BF64" i="115"/>
  <c r="BE64" i="115"/>
  <c r="AQ64" i="115"/>
  <c r="AE64" i="115"/>
  <c r="S64" i="115"/>
  <c r="G64" i="115"/>
  <c r="F64" i="115"/>
  <c r="BC63" i="115"/>
  <c r="BB63" i="115"/>
  <c r="BA63" i="115"/>
  <c r="AZ63" i="115"/>
  <c r="AY63" i="115"/>
  <c r="AX63" i="115"/>
  <c r="AW63" i="115"/>
  <c r="AV63" i="115"/>
  <c r="AU63" i="115"/>
  <c r="AT63" i="115"/>
  <c r="AS63" i="115"/>
  <c r="AR63" i="115"/>
  <c r="AP63" i="115"/>
  <c r="AO63" i="115"/>
  <c r="AN63" i="115"/>
  <c r="AM63" i="115"/>
  <c r="AL63" i="115"/>
  <c r="AK63" i="115"/>
  <c r="AJ63" i="115"/>
  <c r="AI63" i="115"/>
  <c r="AH63" i="115"/>
  <c r="AG63" i="115"/>
  <c r="AF63" i="115"/>
  <c r="AD63" i="115"/>
  <c r="AC63" i="115"/>
  <c r="AB63" i="115"/>
  <c r="AA63" i="115"/>
  <c r="Z63" i="115"/>
  <c r="Y63" i="115"/>
  <c r="X63" i="115"/>
  <c r="W63" i="115"/>
  <c r="V63" i="115"/>
  <c r="U63" i="115"/>
  <c r="T63" i="115"/>
  <c r="R63" i="115"/>
  <c r="Q63" i="115"/>
  <c r="P63" i="115"/>
  <c r="O63" i="115"/>
  <c r="N63" i="115"/>
  <c r="M63" i="115"/>
  <c r="L63" i="115"/>
  <c r="K63" i="115"/>
  <c r="J63" i="115"/>
  <c r="I63" i="115"/>
  <c r="H63" i="115"/>
  <c r="E63" i="115"/>
  <c r="F63" i="115" s="1"/>
  <c r="D63" i="115"/>
  <c r="BO62" i="115"/>
  <c r="BN62" i="115"/>
  <c r="BM62" i="115"/>
  <c r="BL62" i="115"/>
  <c r="BK62" i="115"/>
  <c r="BJ62" i="115"/>
  <c r="BI62" i="115"/>
  <c r="BH62" i="115"/>
  <c r="BG62" i="115"/>
  <c r="BF62" i="115"/>
  <c r="BE62" i="115"/>
  <c r="AQ62" i="115"/>
  <c r="AE62" i="115"/>
  <c r="S62" i="115"/>
  <c r="G62" i="115"/>
  <c r="F62" i="115"/>
  <c r="BO61" i="115"/>
  <c r="BN61" i="115"/>
  <c r="BM61" i="115"/>
  <c r="BL61" i="115"/>
  <c r="BK61" i="115"/>
  <c r="BJ61" i="115"/>
  <c r="BI61" i="115"/>
  <c r="BH61" i="115"/>
  <c r="BG61" i="115"/>
  <c r="BF61" i="115"/>
  <c r="BE61" i="115"/>
  <c r="AQ61" i="115"/>
  <c r="AE61" i="115"/>
  <c r="S61" i="115"/>
  <c r="G61" i="115"/>
  <c r="F61" i="115"/>
  <c r="BO60" i="115"/>
  <c r="BN60" i="115"/>
  <c r="BM60" i="115"/>
  <c r="BL60" i="115"/>
  <c r="BK60" i="115"/>
  <c r="BJ60" i="115"/>
  <c r="BI60" i="115"/>
  <c r="BH60" i="115"/>
  <c r="BG60" i="115"/>
  <c r="BF60" i="115"/>
  <c r="BE60" i="115"/>
  <c r="AQ60" i="115"/>
  <c r="AE60" i="115"/>
  <c r="S60" i="115"/>
  <c r="G60" i="115"/>
  <c r="F60" i="115"/>
  <c r="BO59" i="115"/>
  <c r="BN59" i="115"/>
  <c r="BM59" i="115"/>
  <c r="BL59" i="115"/>
  <c r="BK59" i="115"/>
  <c r="BJ59" i="115"/>
  <c r="BI59" i="115"/>
  <c r="BH59" i="115"/>
  <c r="BG59" i="115"/>
  <c r="BF59" i="115"/>
  <c r="BE59" i="115"/>
  <c r="AQ59" i="115"/>
  <c r="AE59" i="115"/>
  <c r="S59" i="115"/>
  <c r="G59" i="115"/>
  <c r="F59" i="115"/>
  <c r="BC58" i="115"/>
  <c r="BB58" i="115"/>
  <c r="BA58" i="115"/>
  <c r="AZ58" i="115"/>
  <c r="AY58" i="115"/>
  <c r="AX58" i="115"/>
  <c r="AW58" i="115"/>
  <c r="AV58" i="115"/>
  <c r="AU58" i="115"/>
  <c r="AT58" i="115"/>
  <c r="AS58" i="115"/>
  <c r="AR58" i="115"/>
  <c r="AP58" i="115"/>
  <c r="AO58" i="115"/>
  <c r="AN58" i="115"/>
  <c r="AM58" i="115"/>
  <c r="AL58" i="115"/>
  <c r="AK58" i="115"/>
  <c r="AJ58" i="115"/>
  <c r="AI58" i="115"/>
  <c r="AH58" i="115"/>
  <c r="AG58" i="115"/>
  <c r="AF58" i="115"/>
  <c r="AD58" i="115"/>
  <c r="AC58" i="115"/>
  <c r="AB58" i="115"/>
  <c r="AA58" i="115"/>
  <c r="Z58" i="115"/>
  <c r="Y58" i="115"/>
  <c r="X58" i="115"/>
  <c r="W58" i="115"/>
  <c r="V58" i="115"/>
  <c r="U58" i="115"/>
  <c r="T58" i="115"/>
  <c r="R58" i="115"/>
  <c r="Q58" i="115"/>
  <c r="P58" i="115"/>
  <c r="O58" i="115"/>
  <c r="N58" i="115"/>
  <c r="M58" i="115"/>
  <c r="L58" i="115"/>
  <c r="K58" i="115"/>
  <c r="J58" i="115"/>
  <c r="I58" i="115"/>
  <c r="H58" i="115"/>
  <c r="E58" i="115"/>
  <c r="D58" i="115"/>
  <c r="BO57" i="115"/>
  <c r="BN57" i="115"/>
  <c r="BM57" i="115"/>
  <c r="BL57" i="115"/>
  <c r="BK57" i="115"/>
  <c r="BJ57" i="115"/>
  <c r="BI57" i="115"/>
  <c r="BH57" i="115"/>
  <c r="BG57" i="115"/>
  <c r="BF57" i="115"/>
  <c r="BE57" i="115"/>
  <c r="AQ57" i="115"/>
  <c r="AE57" i="115"/>
  <c r="S57" i="115"/>
  <c r="G57" i="115"/>
  <c r="F57" i="115"/>
  <c r="BO56" i="115"/>
  <c r="BN56" i="115"/>
  <c r="BM56" i="115"/>
  <c r="BL56" i="115"/>
  <c r="BK56" i="115"/>
  <c r="BJ56" i="115"/>
  <c r="BI56" i="115"/>
  <c r="BH56" i="115"/>
  <c r="BG56" i="115"/>
  <c r="BF56" i="115"/>
  <c r="BE56" i="115"/>
  <c r="AQ56" i="115"/>
  <c r="AE56" i="115"/>
  <c r="S56" i="115"/>
  <c r="G56" i="115"/>
  <c r="F56" i="115"/>
  <c r="BO55" i="115"/>
  <c r="BN55" i="115"/>
  <c r="BM55" i="115"/>
  <c r="BL55" i="115"/>
  <c r="BK55" i="115"/>
  <c r="BJ55" i="115"/>
  <c r="BI55" i="115"/>
  <c r="BH55" i="115"/>
  <c r="BG55" i="115"/>
  <c r="BF55" i="115"/>
  <c r="BE55" i="115"/>
  <c r="AQ55" i="115"/>
  <c r="AE55" i="115"/>
  <c r="S55" i="115"/>
  <c r="G55" i="115"/>
  <c r="F55" i="115"/>
  <c r="BO54" i="115"/>
  <c r="BN54" i="115"/>
  <c r="BM54" i="115"/>
  <c r="BL54" i="115"/>
  <c r="BK54" i="115"/>
  <c r="BJ54" i="115"/>
  <c r="BI54" i="115"/>
  <c r="BH54" i="115"/>
  <c r="BG54" i="115"/>
  <c r="BF54" i="115"/>
  <c r="BE54" i="115"/>
  <c r="AQ54" i="115"/>
  <c r="AE54" i="115"/>
  <c r="S54" i="115"/>
  <c r="G54" i="115"/>
  <c r="F54" i="115"/>
  <c r="BC53" i="115"/>
  <c r="BB53" i="115"/>
  <c r="BA53" i="115"/>
  <c r="AZ53" i="115"/>
  <c r="AY53" i="115"/>
  <c r="AX53" i="115"/>
  <c r="AW53" i="115"/>
  <c r="AV53" i="115"/>
  <c r="AU53" i="115"/>
  <c r="AT53" i="115"/>
  <c r="AS53" i="115"/>
  <c r="AR53" i="115"/>
  <c r="AP53" i="115"/>
  <c r="AO53" i="115"/>
  <c r="AN53" i="115"/>
  <c r="AM53" i="115"/>
  <c r="AL53" i="115"/>
  <c r="AK53" i="115"/>
  <c r="AJ53" i="115"/>
  <c r="AI53" i="115"/>
  <c r="AH53" i="115"/>
  <c r="AG53" i="115"/>
  <c r="AF53" i="115"/>
  <c r="AD53" i="115"/>
  <c r="AC53" i="115"/>
  <c r="AB53" i="115"/>
  <c r="AA53" i="115"/>
  <c r="Z53" i="115"/>
  <c r="Y53" i="115"/>
  <c r="X53" i="115"/>
  <c r="W53" i="115"/>
  <c r="V53" i="115"/>
  <c r="U53" i="115"/>
  <c r="T53" i="115"/>
  <c r="R53" i="115"/>
  <c r="Q53" i="115"/>
  <c r="P53" i="115"/>
  <c r="O53" i="115"/>
  <c r="N53" i="115"/>
  <c r="M53" i="115"/>
  <c r="L53" i="115"/>
  <c r="K53" i="115"/>
  <c r="J53" i="115"/>
  <c r="I53" i="115"/>
  <c r="H53" i="115"/>
  <c r="E53" i="115"/>
  <c r="D53" i="115"/>
  <c r="BO52" i="115"/>
  <c r="BN52" i="115"/>
  <c r="BM52" i="115"/>
  <c r="BL52" i="115"/>
  <c r="BK52" i="115"/>
  <c r="BJ52" i="115"/>
  <c r="BI52" i="115"/>
  <c r="BH52" i="115"/>
  <c r="BG52" i="115"/>
  <c r="BF52" i="115"/>
  <c r="BE52" i="115"/>
  <c r="AQ52" i="115"/>
  <c r="AE52" i="115"/>
  <c r="S52" i="115"/>
  <c r="G52" i="115"/>
  <c r="F52" i="115"/>
  <c r="BO51" i="115"/>
  <c r="BN51" i="115"/>
  <c r="BM51" i="115"/>
  <c r="BL51" i="115"/>
  <c r="BK51" i="115"/>
  <c r="BJ51" i="115"/>
  <c r="BI51" i="115"/>
  <c r="BH51" i="115"/>
  <c r="BG51" i="115"/>
  <c r="BF51" i="115"/>
  <c r="BE51" i="115"/>
  <c r="AQ51" i="115"/>
  <c r="AE51" i="115"/>
  <c r="S51" i="115"/>
  <c r="G51" i="115"/>
  <c r="F51" i="115"/>
  <c r="BO50" i="115"/>
  <c r="BN50" i="115"/>
  <c r="BM50" i="115"/>
  <c r="BL50" i="115"/>
  <c r="BK50" i="115"/>
  <c r="BJ50" i="115"/>
  <c r="BI50" i="115"/>
  <c r="BH50" i="115"/>
  <c r="BG50" i="115"/>
  <c r="BF50" i="115"/>
  <c r="BE50" i="115"/>
  <c r="AQ50" i="115"/>
  <c r="AE50" i="115"/>
  <c r="S50" i="115"/>
  <c r="G50" i="115"/>
  <c r="F50" i="115"/>
  <c r="BO49" i="115"/>
  <c r="BN49" i="115"/>
  <c r="BM49" i="115"/>
  <c r="BL49" i="115"/>
  <c r="BK49" i="115"/>
  <c r="BJ49" i="115"/>
  <c r="BI49" i="115"/>
  <c r="BH49" i="115"/>
  <c r="BG49" i="115"/>
  <c r="BF49" i="115"/>
  <c r="BE49" i="115"/>
  <c r="AQ49" i="115"/>
  <c r="AE49" i="115"/>
  <c r="S49" i="115"/>
  <c r="G49" i="115"/>
  <c r="F49" i="115"/>
  <c r="BC48" i="115"/>
  <c r="BB48" i="115"/>
  <c r="BA48" i="115"/>
  <c r="AZ48" i="115"/>
  <c r="AY48" i="115"/>
  <c r="AX48" i="115"/>
  <c r="AW48" i="115"/>
  <c r="AV48" i="115"/>
  <c r="AU48" i="115"/>
  <c r="AT48" i="115"/>
  <c r="AS48" i="115"/>
  <c r="AR48" i="115"/>
  <c r="AP48" i="115"/>
  <c r="AO48" i="115"/>
  <c r="AN48" i="115"/>
  <c r="AM48" i="115"/>
  <c r="AL48" i="115"/>
  <c r="AK48" i="115"/>
  <c r="AJ48" i="115"/>
  <c r="AI48" i="115"/>
  <c r="AH48" i="115"/>
  <c r="AG48" i="115"/>
  <c r="AF48" i="115"/>
  <c r="AD48" i="115"/>
  <c r="AC48" i="115"/>
  <c r="AB48" i="115"/>
  <c r="AA48" i="115"/>
  <c r="Z48" i="115"/>
  <c r="Y48" i="115"/>
  <c r="X48" i="115"/>
  <c r="W48" i="115"/>
  <c r="V48" i="115"/>
  <c r="U48" i="115"/>
  <c r="T48" i="115"/>
  <c r="R48" i="115"/>
  <c r="Q48" i="115"/>
  <c r="P48" i="115"/>
  <c r="O48" i="115"/>
  <c r="N48" i="115"/>
  <c r="M48" i="115"/>
  <c r="L48" i="115"/>
  <c r="K48" i="115"/>
  <c r="J48" i="115"/>
  <c r="I48" i="115"/>
  <c r="H48" i="115"/>
  <c r="E48" i="115"/>
  <c r="D48" i="115"/>
  <c r="BO47" i="115"/>
  <c r="BN47" i="115"/>
  <c r="BM47" i="115"/>
  <c r="BL47" i="115"/>
  <c r="BK47" i="115"/>
  <c r="BJ47" i="115"/>
  <c r="BI47" i="115"/>
  <c r="BH47" i="115"/>
  <c r="BG47" i="115"/>
  <c r="BF47" i="115"/>
  <c r="BE47" i="115"/>
  <c r="AQ47" i="115"/>
  <c r="AE47" i="115"/>
  <c r="S47" i="115"/>
  <c r="G47" i="115"/>
  <c r="F47" i="115"/>
  <c r="BO46" i="115"/>
  <c r="BN46" i="115"/>
  <c r="BM46" i="115"/>
  <c r="BL46" i="115"/>
  <c r="BK46" i="115"/>
  <c r="BJ46" i="115"/>
  <c r="BI46" i="115"/>
  <c r="BH46" i="115"/>
  <c r="BG46" i="115"/>
  <c r="BF46" i="115"/>
  <c r="BE46" i="115"/>
  <c r="AQ46" i="115"/>
  <c r="AE46" i="115"/>
  <c r="S46" i="115"/>
  <c r="G46" i="115"/>
  <c r="F46" i="115"/>
  <c r="BO45" i="115"/>
  <c r="BN45" i="115"/>
  <c r="BM45" i="115"/>
  <c r="BL45" i="115"/>
  <c r="BK45" i="115"/>
  <c r="BJ45" i="115"/>
  <c r="BI45" i="115"/>
  <c r="BH45" i="115"/>
  <c r="BG45" i="115"/>
  <c r="BF45" i="115"/>
  <c r="BE45" i="115"/>
  <c r="AQ45" i="115"/>
  <c r="AE45" i="115"/>
  <c r="S45" i="115"/>
  <c r="G45" i="115"/>
  <c r="F45" i="115"/>
  <c r="BO44" i="115"/>
  <c r="BN44" i="115"/>
  <c r="BM44" i="115"/>
  <c r="BL44" i="115"/>
  <c r="BK44" i="115"/>
  <c r="BJ44" i="115"/>
  <c r="BI44" i="115"/>
  <c r="BH44" i="115"/>
  <c r="BG44" i="115"/>
  <c r="BF44" i="115"/>
  <c r="BE44" i="115"/>
  <c r="AQ44" i="115"/>
  <c r="AE44" i="115"/>
  <c r="S44" i="115"/>
  <c r="G44" i="115"/>
  <c r="F44" i="115"/>
  <c r="BC43" i="115"/>
  <c r="BB43" i="115"/>
  <c r="BA43" i="115"/>
  <c r="AZ43" i="115"/>
  <c r="AY43" i="115"/>
  <c r="AX43" i="115"/>
  <c r="AW43" i="115"/>
  <c r="AV43" i="115"/>
  <c r="AU43" i="115"/>
  <c r="AT43" i="115"/>
  <c r="AS43" i="115"/>
  <c r="AR43" i="115"/>
  <c r="AP43" i="115"/>
  <c r="AO43" i="115"/>
  <c r="AN43" i="115"/>
  <c r="AM43" i="115"/>
  <c r="AL43" i="115"/>
  <c r="AK43" i="115"/>
  <c r="AJ43" i="115"/>
  <c r="AI43" i="115"/>
  <c r="AH43" i="115"/>
  <c r="AG43" i="115"/>
  <c r="AF43" i="115"/>
  <c r="AD43" i="115"/>
  <c r="AC43" i="115"/>
  <c r="AB43" i="115"/>
  <c r="AA43" i="115"/>
  <c r="Z43" i="115"/>
  <c r="Y43" i="115"/>
  <c r="X43" i="115"/>
  <c r="W43" i="115"/>
  <c r="V43" i="115"/>
  <c r="U43" i="115"/>
  <c r="T43" i="115"/>
  <c r="R43" i="115"/>
  <c r="Q43" i="115"/>
  <c r="P43" i="115"/>
  <c r="O43" i="115"/>
  <c r="N43" i="115"/>
  <c r="M43" i="115"/>
  <c r="L43" i="115"/>
  <c r="K43" i="115"/>
  <c r="J43" i="115"/>
  <c r="I43" i="115"/>
  <c r="H43" i="115"/>
  <c r="E43" i="115"/>
  <c r="D43" i="115"/>
  <c r="BO42" i="115"/>
  <c r="BN42" i="115"/>
  <c r="BM42" i="115"/>
  <c r="BL42" i="115"/>
  <c r="BK42" i="115"/>
  <c r="BJ42" i="115"/>
  <c r="BI42" i="115"/>
  <c r="BH42" i="115"/>
  <c r="BG42" i="115"/>
  <c r="BF42" i="115"/>
  <c r="BE42" i="115"/>
  <c r="AQ42" i="115"/>
  <c r="AE42" i="115"/>
  <c r="S42" i="115"/>
  <c r="G42" i="115"/>
  <c r="F42" i="115"/>
  <c r="BO41" i="115"/>
  <c r="BN41" i="115"/>
  <c r="BM41" i="115"/>
  <c r="BL41" i="115"/>
  <c r="BK41" i="115"/>
  <c r="BJ41" i="115"/>
  <c r="BI41" i="115"/>
  <c r="BH41" i="115"/>
  <c r="BG41" i="115"/>
  <c r="BF41" i="115"/>
  <c r="BE41" i="115"/>
  <c r="AQ41" i="115"/>
  <c r="AE41" i="115"/>
  <c r="S41" i="115"/>
  <c r="G41" i="115"/>
  <c r="F41" i="115"/>
  <c r="BO40" i="115"/>
  <c r="BN40" i="115"/>
  <c r="BM40" i="115"/>
  <c r="BL40" i="115"/>
  <c r="BK40" i="115"/>
  <c r="BJ40" i="115"/>
  <c r="BI40" i="115"/>
  <c r="BH40" i="115"/>
  <c r="BG40" i="115"/>
  <c r="BF40" i="115"/>
  <c r="BE40" i="115"/>
  <c r="AQ40" i="115"/>
  <c r="AE40" i="115"/>
  <c r="S40" i="115"/>
  <c r="G40" i="115"/>
  <c r="F40" i="115"/>
  <c r="BO39" i="115"/>
  <c r="BN39" i="115"/>
  <c r="BM39" i="115"/>
  <c r="BL39" i="115"/>
  <c r="BK39" i="115"/>
  <c r="BJ39" i="115"/>
  <c r="BI39" i="115"/>
  <c r="BH39" i="115"/>
  <c r="BG39" i="115"/>
  <c r="BF39" i="115"/>
  <c r="BE39" i="115"/>
  <c r="AQ39" i="115"/>
  <c r="AE39" i="115"/>
  <c r="S39" i="115"/>
  <c r="G39" i="115"/>
  <c r="F39" i="115"/>
  <c r="BC38" i="115"/>
  <c r="BB38" i="115"/>
  <c r="BA38" i="115"/>
  <c r="AZ38" i="115"/>
  <c r="AY38" i="115"/>
  <c r="AX38" i="115"/>
  <c r="AW38" i="115"/>
  <c r="AV38" i="115"/>
  <c r="AU38" i="115"/>
  <c r="AT38" i="115"/>
  <c r="AS38" i="115"/>
  <c r="AR38" i="115"/>
  <c r="AP38" i="115"/>
  <c r="AO38" i="115"/>
  <c r="AN38" i="115"/>
  <c r="AM38" i="115"/>
  <c r="AL38" i="115"/>
  <c r="AK38" i="115"/>
  <c r="AJ38" i="115"/>
  <c r="AI38" i="115"/>
  <c r="AH38" i="115"/>
  <c r="AG38" i="115"/>
  <c r="AF38" i="115"/>
  <c r="AD38" i="115"/>
  <c r="AC38" i="115"/>
  <c r="AB38" i="115"/>
  <c r="AA38" i="115"/>
  <c r="Z38" i="115"/>
  <c r="Y38" i="115"/>
  <c r="X38" i="115"/>
  <c r="W38" i="115"/>
  <c r="V38" i="115"/>
  <c r="U38" i="115"/>
  <c r="T38" i="115"/>
  <c r="R38" i="115"/>
  <c r="Q38" i="115"/>
  <c r="P38" i="115"/>
  <c r="O38" i="115"/>
  <c r="N38" i="115"/>
  <c r="M38" i="115"/>
  <c r="L38" i="115"/>
  <c r="K38" i="115"/>
  <c r="J38" i="115"/>
  <c r="I38" i="115"/>
  <c r="H38" i="115"/>
  <c r="E38" i="115"/>
  <c r="D38" i="115"/>
  <c r="BO37" i="115"/>
  <c r="BN37" i="115"/>
  <c r="BM37" i="115"/>
  <c r="BL37" i="115"/>
  <c r="BK37" i="115"/>
  <c r="BJ37" i="115"/>
  <c r="BI37" i="115"/>
  <c r="BH37" i="115"/>
  <c r="BG37" i="115"/>
  <c r="BF37" i="115"/>
  <c r="BE37" i="115"/>
  <c r="AQ37" i="115"/>
  <c r="AE37" i="115"/>
  <c r="S37" i="115"/>
  <c r="G37" i="115"/>
  <c r="F37" i="115"/>
  <c r="BO36" i="115"/>
  <c r="BN36" i="115"/>
  <c r="BM36" i="115"/>
  <c r="BL36" i="115"/>
  <c r="BK36" i="115"/>
  <c r="BJ36" i="115"/>
  <c r="BI36" i="115"/>
  <c r="BH36" i="115"/>
  <c r="BG36" i="115"/>
  <c r="BF36" i="115"/>
  <c r="BE36" i="115"/>
  <c r="AQ36" i="115"/>
  <c r="AE36" i="115"/>
  <c r="S36" i="115"/>
  <c r="G36" i="115"/>
  <c r="F36" i="115"/>
  <c r="BO35" i="115"/>
  <c r="BN35" i="115"/>
  <c r="BM35" i="115"/>
  <c r="BL35" i="115"/>
  <c r="BK35" i="115"/>
  <c r="BJ35" i="115"/>
  <c r="BI35" i="115"/>
  <c r="BH35" i="115"/>
  <c r="BG35" i="115"/>
  <c r="BF35" i="115"/>
  <c r="BE35" i="115"/>
  <c r="AQ35" i="115"/>
  <c r="AE35" i="115"/>
  <c r="S35" i="115"/>
  <c r="G35" i="115"/>
  <c r="F35" i="115"/>
  <c r="BO34" i="115"/>
  <c r="BN34" i="115"/>
  <c r="BM34" i="115"/>
  <c r="BL34" i="115"/>
  <c r="BK34" i="115"/>
  <c r="BJ34" i="115"/>
  <c r="BI34" i="115"/>
  <c r="BH34" i="115"/>
  <c r="BG34" i="115"/>
  <c r="BF34" i="115"/>
  <c r="BE34" i="115"/>
  <c r="AQ34" i="115"/>
  <c r="AE34" i="115"/>
  <c r="S34" i="115"/>
  <c r="G34" i="115"/>
  <c r="F34" i="115"/>
  <c r="BC33" i="115"/>
  <c r="BB33" i="115"/>
  <c r="BA33" i="115"/>
  <c r="AZ33" i="115"/>
  <c r="AY33" i="115"/>
  <c r="AX33" i="115"/>
  <c r="AW33" i="115"/>
  <c r="AV33" i="115"/>
  <c r="AU33" i="115"/>
  <c r="AT33" i="115"/>
  <c r="AS33" i="115"/>
  <c r="AR33" i="115"/>
  <c r="AP33" i="115"/>
  <c r="AO33" i="115"/>
  <c r="AN33" i="115"/>
  <c r="AM33" i="115"/>
  <c r="AL33" i="115"/>
  <c r="AK33" i="115"/>
  <c r="AJ33" i="115"/>
  <c r="AI33" i="115"/>
  <c r="AH33" i="115"/>
  <c r="AG33" i="115"/>
  <c r="AF33" i="115"/>
  <c r="AD33" i="115"/>
  <c r="AC33" i="115"/>
  <c r="AB33" i="115"/>
  <c r="AA33" i="115"/>
  <c r="Z33" i="115"/>
  <c r="Y33" i="115"/>
  <c r="X33" i="115"/>
  <c r="W33" i="115"/>
  <c r="V33" i="115"/>
  <c r="U33" i="115"/>
  <c r="T33" i="115"/>
  <c r="R33" i="115"/>
  <c r="Q33" i="115"/>
  <c r="P33" i="115"/>
  <c r="O33" i="115"/>
  <c r="N33" i="115"/>
  <c r="M33" i="115"/>
  <c r="L33" i="115"/>
  <c r="K33" i="115"/>
  <c r="J33" i="115"/>
  <c r="I33" i="115"/>
  <c r="H33" i="115"/>
  <c r="E33" i="115"/>
  <c r="D33" i="115"/>
  <c r="BO32" i="115"/>
  <c r="BN32" i="115"/>
  <c r="BM32" i="115"/>
  <c r="BL32" i="115"/>
  <c r="BK32" i="115"/>
  <c r="BJ32" i="115"/>
  <c r="BI32" i="115"/>
  <c r="BH32" i="115"/>
  <c r="BG32" i="115"/>
  <c r="BF32" i="115"/>
  <c r="BE32" i="115"/>
  <c r="AQ32" i="115"/>
  <c r="AE32" i="115"/>
  <c r="S32" i="115"/>
  <c r="G32" i="115"/>
  <c r="F32" i="115"/>
  <c r="BO31" i="115"/>
  <c r="BN31" i="115"/>
  <c r="BM31" i="115"/>
  <c r="BL31" i="115"/>
  <c r="BK31" i="115"/>
  <c r="BJ31" i="115"/>
  <c r="BI31" i="115"/>
  <c r="BH31" i="115"/>
  <c r="BG31" i="115"/>
  <c r="BF31" i="115"/>
  <c r="BE31" i="115"/>
  <c r="AQ31" i="115"/>
  <c r="AE31" i="115"/>
  <c r="S31" i="115"/>
  <c r="G31" i="115"/>
  <c r="F31" i="115"/>
  <c r="BO30" i="115"/>
  <c r="BN30" i="115"/>
  <c r="BM30" i="115"/>
  <c r="BL30" i="115"/>
  <c r="BK30" i="115"/>
  <c r="BJ30" i="115"/>
  <c r="BI30" i="115"/>
  <c r="BH30" i="115"/>
  <c r="BG30" i="115"/>
  <c r="BF30" i="115"/>
  <c r="BE30" i="115"/>
  <c r="AQ30" i="115"/>
  <c r="AE30" i="115"/>
  <c r="S30" i="115"/>
  <c r="G30" i="115"/>
  <c r="F30" i="115"/>
  <c r="BO29" i="115"/>
  <c r="BN29" i="115"/>
  <c r="BM29" i="115"/>
  <c r="BL29" i="115"/>
  <c r="BK29" i="115"/>
  <c r="BJ29" i="115"/>
  <c r="BI29" i="115"/>
  <c r="BH29" i="115"/>
  <c r="BG29" i="115"/>
  <c r="BF29" i="115"/>
  <c r="BE29" i="115"/>
  <c r="AQ29" i="115"/>
  <c r="AE29" i="115"/>
  <c r="S29" i="115"/>
  <c r="G29" i="115"/>
  <c r="F29" i="115"/>
  <c r="BC28" i="115"/>
  <c r="BB28" i="115"/>
  <c r="BA28" i="115"/>
  <c r="AZ28" i="115"/>
  <c r="AY28" i="115"/>
  <c r="AX28" i="115"/>
  <c r="AW28" i="115"/>
  <c r="AV28" i="115"/>
  <c r="AU28" i="115"/>
  <c r="AT28" i="115"/>
  <c r="AS28" i="115"/>
  <c r="AR28" i="115"/>
  <c r="AP28" i="115"/>
  <c r="AO28" i="115"/>
  <c r="AN28" i="115"/>
  <c r="AM28" i="115"/>
  <c r="AL28" i="115"/>
  <c r="AK28" i="115"/>
  <c r="AJ28" i="115"/>
  <c r="AI28" i="115"/>
  <c r="AH28" i="115"/>
  <c r="AG28" i="115"/>
  <c r="AF28" i="115"/>
  <c r="AD28" i="115"/>
  <c r="AC28" i="115"/>
  <c r="AB28" i="115"/>
  <c r="AA28" i="115"/>
  <c r="Z28" i="115"/>
  <c r="Y28" i="115"/>
  <c r="X28" i="115"/>
  <c r="W28" i="115"/>
  <c r="V28" i="115"/>
  <c r="U28" i="115"/>
  <c r="T28" i="115"/>
  <c r="R28" i="115"/>
  <c r="Q28" i="115"/>
  <c r="P28" i="115"/>
  <c r="O28" i="115"/>
  <c r="N28" i="115"/>
  <c r="M28" i="115"/>
  <c r="L28" i="115"/>
  <c r="K28" i="115"/>
  <c r="J28" i="115"/>
  <c r="I28" i="115"/>
  <c r="H28" i="115"/>
  <c r="E28" i="115"/>
  <c r="D28" i="115"/>
  <c r="BO27" i="115"/>
  <c r="BN27" i="115"/>
  <c r="BM27" i="115"/>
  <c r="BL27" i="115"/>
  <c r="BK27" i="115"/>
  <c r="BJ27" i="115"/>
  <c r="BI27" i="115"/>
  <c r="BH27" i="115"/>
  <c r="BG27" i="115"/>
  <c r="BF27" i="115"/>
  <c r="BE27" i="115"/>
  <c r="AQ27" i="115"/>
  <c r="AE27" i="115"/>
  <c r="S27" i="115"/>
  <c r="G27" i="115"/>
  <c r="F27" i="115"/>
  <c r="BO26" i="115"/>
  <c r="BN26" i="115"/>
  <c r="BM26" i="115"/>
  <c r="BL26" i="115"/>
  <c r="BK26" i="115"/>
  <c r="BJ26" i="115"/>
  <c r="BI26" i="115"/>
  <c r="BH26" i="115"/>
  <c r="BG26" i="115"/>
  <c r="BF26" i="115"/>
  <c r="BE26" i="115"/>
  <c r="AQ26" i="115"/>
  <c r="AE26" i="115"/>
  <c r="S26" i="115"/>
  <c r="G26" i="115"/>
  <c r="F26" i="115"/>
  <c r="BO25" i="115"/>
  <c r="BN25" i="115"/>
  <c r="BM25" i="115"/>
  <c r="BL25" i="115"/>
  <c r="BK25" i="115"/>
  <c r="BJ25" i="115"/>
  <c r="BI25" i="115"/>
  <c r="BH25" i="115"/>
  <c r="BG25" i="115"/>
  <c r="BF25" i="115"/>
  <c r="BE25" i="115"/>
  <c r="AQ25" i="115"/>
  <c r="AE25" i="115"/>
  <c r="S25" i="115"/>
  <c r="G25" i="115"/>
  <c r="F25" i="115"/>
  <c r="BO24" i="115"/>
  <c r="BN24" i="115"/>
  <c r="BM24" i="115"/>
  <c r="BL24" i="115"/>
  <c r="BK24" i="115"/>
  <c r="BJ24" i="115"/>
  <c r="BI24" i="115"/>
  <c r="BH24" i="115"/>
  <c r="BG24" i="115"/>
  <c r="BF24" i="115"/>
  <c r="BE24" i="115"/>
  <c r="AQ24" i="115"/>
  <c r="AE24" i="115"/>
  <c r="S24" i="115"/>
  <c r="G24" i="115"/>
  <c r="F24" i="115"/>
  <c r="BC23" i="115"/>
  <c r="BB23" i="115"/>
  <c r="BA23" i="115"/>
  <c r="AZ23" i="115"/>
  <c r="AY23" i="115"/>
  <c r="AX23" i="115"/>
  <c r="AW23" i="115"/>
  <c r="AV23" i="115"/>
  <c r="AU23" i="115"/>
  <c r="AT23" i="115"/>
  <c r="AS23" i="115"/>
  <c r="AR23" i="115"/>
  <c r="AP23" i="115"/>
  <c r="AO23" i="115"/>
  <c r="AN23" i="115"/>
  <c r="AM23" i="115"/>
  <c r="AL23" i="115"/>
  <c r="AK23" i="115"/>
  <c r="AJ23" i="115"/>
  <c r="AI23" i="115"/>
  <c r="AH23" i="115"/>
  <c r="AG23" i="115"/>
  <c r="AF23" i="115"/>
  <c r="AD23" i="115"/>
  <c r="AC23" i="115"/>
  <c r="AB23" i="115"/>
  <c r="AA23" i="115"/>
  <c r="Z23" i="115"/>
  <c r="Y23" i="115"/>
  <c r="X23" i="115"/>
  <c r="W23" i="115"/>
  <c r="V23" i="115"/>
  <c r="U23" i="115"/>
  <c r="T23" i="115"/>
  <c r="R23" i="115"/>
  <c r="Q23" i="115"/>
  <c r="P23" i="115"/>
  <c r="O23" i="115"/>
  <c r="N23" i="115"/>
  <c r="M23" i="115"/>
  <c r="L23" i="115"/>
  <c r="K23" i="115"/>
  <c r="J23" i="115"/>
  <c r="I23" i="115"/>
  <c r="H23" i="115"/>
  <c r="E23" i="115"/>
  <c r="D23" i="115"/>
  <c r="BO22" i="115"/>
  <c r="BN22" i="115"/>
  <c r="BM22" i="115"/>
  <c r="BL22" i="115"/>
  <c r="BK22" i="115"/>
  <c r="BJ22" i="115"/>
  <c r="BI22" i="115"/>
  <c r="BH22" i="115"/>
  <c r="BG22" i="115"/>
  <c r="BF22" i="115"/>
  <c r="BE22" i="115"/>
  <c r="AQ22" i="115"/>
  <c r="AE22" i="115"/>
  <c r="S22" i="115"/>
  <c r="G22" i="115"/>
  <c r="F22" i="115"/>
  <c r="BO21" i="115"/>
  <c r="BN21" i="115"/>
  <c r="BM21" i="115"/>
  <c r="BL21" i="115"/>
  <c r="BK21" i="115"/>
  <c r="BJ21" i="115"/>
  <c r="BI21" i="115"/>
  <c r="BH21" i="115"/>
  <c r="BG21" i="115"/>
  <c r="BF21" i="115"/>
  <c r="BE21" i="115"/>
  <c r="AQ21" i="115"/>
  <c r="AE21" i="115"/>
  <c r="S21" i="115"/>
  <c r="G21" i="115"/>
  <c r="F21" i="115"/>
  <c r="BO20" i="115"/>
  <c r="BN20" i="115"/>
  <c r="BM20" i="115"/>
  <c r="BL20" i="115"/>
  <c r="BK20" i="115"/>
  <c r="BJ20" i="115"/>
  <c r="BI20" i="115"/>
  <c r="BH20" i="115"/>
  <c r="BG20" i="115"/>
  <c r="BF20" i="115"/>
  <c r="BE20" i="115"/>
  <c r="AQ20" i="115"/>
  <c r="AE20" i="115"/>
  <c r="S20" i="115"/>
  <c r="G20" i="115"/>
  <c r="F20" i="115"/>
  <c r="BO19" i="115"/>
  <c r="BN19" i="115"/>
  <c r="BM19" i="115"/>
  <c r="BL19" i="115"/>
  <c r="BK19" i="115"/>
  <c r="BJ19" i="115"/>
  <c r="BI19" i="115"/>
  <c r="BH19" i="115"/>
  <c r="BG19" i="115"/>
  <c r="BF19" i="115"/>
  <c r="BE19" i="115"/>
  <c r="AQ19" i="115"/>
  <c r="AE19" i="115"/>
  <c r="S19" i="115"/>
  <c r="G19" i="115"/>
  <c r="F19" i="115"/>
  <c r="BC18" i="115"/>
  <c r="BB18" i="115"/>
  <c r="BA18" i="115"/>
  <c r="AZ18" i="115"/>
  <c r="AY18" i="115"/>
  <c r="AX18" i="115"/>
  <c r="AW18" i="115"/>
  <c r="AV18" i="115"/>
  <c r="AU18" i="115"/>
  <c r="AT18" i="115"/>
  <c r="AS18" i="115"/>
  <c r="AR18" i="115"/>
  <c r="AP18" i="115"/>
  <c r="AO18" i="115"/>
  <c r="AN18" i="115"/>
  <c r="AM18" i="115"/>
  <c r="AL18" i="115"/>
  <c r="AK18" i="115"/>
  <c r="AJ18" i="115"/>
  <c r="AI18" i="115"/>
  <c r="AH18" i="115"/>
  <c r="AG18" i="115"/>
  <c r="AF18" i="115"/>
  <c r="AD18" i="115"/>
  <c r="AC18" i="115"/>
  <c r="AB18" i="115"/>
  <c r="AA18" i="115"/>
  <c r="Z18" i="115"/>
  <c r="Y18" i="115"/>
  <c r="X18" i="115"/>
  <c r="W18" i="115"/>
  <c r="V18" i="115"/>
  <c r="U18" i="115"/>
  <c r="T18" i="115"/>
  <c r="R18" i="115"/>
  <c r="Q18" i="115"/>
  <c r="P18" i="115"/>
  <c r="O18" i="115"/>
  <c r="N18" i="115"/>
  <c r="M18" i="115"/>
  <c r="L18" i="115"/>
  <c r="K18" i="115"/>
  <c r="J18" i="115"/>
  <c r="I18" i="115"/>
  <c r="H18" i="115"/>
  <c r="E18" i="115"/>
  <c r="D18" i="115"/>
  <c r="BO17" i="115"/>
  <c r="BN17" i="115"/>
  <c r="BM17" i="115"/>
  <c r="BL17" i="115"/>
  <c r="BK17" i="115"/>
  <c r="BJ17" i="115"/>
  <c r="BI17" i="115"/>
  <c r="BH17" i="115"/>
  <c r="BG17" i="115"/>
  <c r="BF17" i="115"/>
  <c r="BE17" i="115"/>
  <c r="AQ17" i="115"/>
  <c r="AE17" i="115"/>
  <c r="S17" i="115"/>
  <c r="G17" i="115"/>
  <c r="F17" i="115"/>
  <c r="BO16" i="115"/>
  <c r="BN16" i="115"/>
  <c r="BM16" i="115"/>
  <c r="BL16" i="115"/>
  <c r="BK16" i="115"/>
  <c r="BJ16" i="115"/>
  <c r="BI16" i="115"/>
  <c r="BH16" i="115"/>
  <c r="BG16" i="115"/>
  <c r="BF16" i="115"/>
  <c r="BE16" i="115"/>
  <c r="AQ16" i="115"/>
  <c r="AE16" i="115"/>
  <c r="S16" i="115"/>
  <c r="G16" i="115"/>
  <c r="F16" i="115"/>
  <c r="BO15" i="115"/>
  <c r="BN15" i="115"/>
  <c r="BM15" i="115"/>
  <c r="BL15" i="115"/>
  <c r="BK15" i="115"/>
  <c r="BJ15" i="115"/>
  <c r="BI15" i="115"/>
  <c r="BH15" i="115"/>
  <c r="BG15" i="115"/>
  <c r="BF15" i="115"/>
  <c r="BE15" i="115"/>
  <c r="AQ15" i="115"/>
  <c r="AE15" i="115"/>
  <c r="S15" i="115"/>
  <c r="G15" i="115"/>
  <c r="F15" i="115"/>
  <c r="BO14" i="115"/>
  <c r="BN14" i="115"/>
  <c r="BM14" i="115"/>
  <c r="BL14" i="115"/>
  <c r="BK14" i="115"/>
  <c r="BJ14" i="115"/>
  <c r="BI14" i="115"/>
  <c r="BH14" i="115"/>
  <c r="BG14" i="115"/>
  <c r="BF14" i="115"/>
  <c r="BE14" i="115"/>
  <c r="AQ14" i="115"/>
  <c r="AE14" i="115"/>
  <c r="S14" i="115"/>
  <c r="G14" i="115"/>
  <c r="F14" i="115"/>
  <c r="BO12" i="115"/>
  <c r="BN12" i="115"/>
  <c r="BM12" i="115"/>
  <c r="BL12" i="115"/>
  <c r="BK12" i="115"/>
  <c r="BJ12" i="115"/>
  <c r="BI12" i="115"/>
  <c r="BH12" i="115"/>
  <c r="BG12" i="115"/>
  <c r="BF12" i="115"/>
  <c r="BE12" i="115"/>
  <c r="AQ12" i="115"/>
  <c r="AE12" i="115"/>
  <c r="S12" i="115"/>
  <c r="G12" i="115"/>
  <c r="C6" i="115"/>
  <c r="C5" i="115"/>
  <c r="C4" i="115"/>
  <c r="N57" i="13"/>
  <c r="P56" i="13"/>
  <c r="O56" i="13"/>
  <c r="P55" i="13"/>
  <c r="O55" i="13"/>
  <c r="P54" i="13"/>
  <c r="O54" i="13"/>
  <c r="P53" i="13"/>
  <c r="P50" i="13"/>
  <c r="O50" i="13"/>
  <c r="P49" i="13"/>
  <c r="O49" i="13"/>
  <c r="P48" i="13"/>
  <c r="O48" i="13"/>
  <c r="P47" i="13"/>
  <c r="O47" i="13"/>
  <c r="P44" i="13"/>
  <c r="O44" i="13"/>
  <c r="P43" i="13"/>
  <c r="O43" i="13"/>
  <c r="P42" i="13"/>
  <c r="O42" i="13"/>
  <c r="P41" i="13"/>
  <c r="O41" i="13"/>
  <c r="N39" i="13"/>
  <c r="M39" i="13"/>
  <c r="K39" i="13"/>
  <c r="I39" i="13"/>
  <c r="G39" i="13"/>
  <c r="P38" i="13"/>
  <c r="O38" i="13"/>
  <c r="P37" i="13"/>
  <c r="O37" i="13"/>
  <c r="P36" i="13"/>
  <c r="O36" i="13"/>
  <c r="P35" i="13"/>
  <c r="O35" i="13"/>
  <c r="P34" i="13"/>
  <c r="O34" i="13"/>
  <c r="P33" i="13"/>
  <c r="N33" i="13"/>
  <c r="M33" i="13"/>
  <c r="K33" i="13"/>
  <c r="I33" i="13"/>
  <c r="G33" i="13"/>
  <c r="P32" i="13"/>
  <c r="O32" i="13"/>
  <c r="P31" i="13"/>
  <c r="O31" i="13"/>
  <c r="P30" i="13"/>
  <c r="O30" i="13"/>
  <c r="P29" i="13"/>
  <c r="O29" i="13"/>
  <c r="P28" i="13"/>
  <c r="O28" i="13"/>
  <c r="N27" i="13"/>
  <c r="M27" i="13"/>
  <c r="K27" i="13"/>
  <c r="I27" i="13"/>
  <c r="G27" i="13"/>
  <c r="P27" i="13" s="1"/>
  <c r="P26" i="13"/>
  <c r="O26" i="13"/>
  <c r="P25" i="13"/>
  <c r="O25" i="13"/>
  <c r="P24" i="13"/>
  <c r="O24" i="13"/>
  <c r="P23" i="13"/>
  <c r="O23" i="13"/>
  <c r="P22" i="13"/>
  <c r="O22" i="13"/>
  <c r="N21" i="13"/>
  <c r="M21" i="13"/>
  <c r="K21" i="13"/>
  <c r="I21" i="13"/>
  <c r="G21" i="13"/>
  <c r="P20" i="13"/>
  <c r="O20" i="13"/>
  <c r="P19" i="13"/>
  <c r="O19" i="13"/>
  <c r="P18" i="13"/>
  <c r="O18" i="13"/>
  <c r="P17" i="13"/>
  <c r="O17" i="13"/>
  <c r="P16" i="13"/>
  <c r="O16" i="13"/>
  <c r="P15" i="13"/>
  <c r="N15" i="13"/>
  <c r="M15" i="13"/>
  <c r="K15" i="13"/>
  <c r="I15" i="13"/>
  <c r="G15" i="13"/>
  <c r="P14" i="13"/>
  <c r="O14" i="13"/>
  <c r="P13" i="13"/>
  <c r="O13" i="13"/>
  <c r="P12" i="13"/>
  <c r="O12" i="13"/>
  <c r="P11" i="13"/>
  <c r="O11" i="13"/>
  <c r="P10" i="13"/>
  <c r="O10" i="13"/>
  <c r="C5" i="13"/>
  <c r="C4" i="13"/>
  <c r="C3" i="13"/>
  <c r="AN74" i="101"/>
  <c r="AN73" i="101"/>
  <c r="AN72" i="101"/>
  <c r="AN71" i="101"/>
  <c r="AN70" i="101"/>
  <c r="AN69" i="101"/>
  <c r="AN68" i="101"/>
  <c r="AN67" i="101"/>
  <c r="AN66" i="101"/>
  <c r="AN65" i="101"/>
  <c r="AN64" i="101"/>
  <c r="AN63" i="101"/>
  <c r="AN62" i="101"/>
  <c r="AN61" i="101"/>
  <c r="AN60" i="101"/>
  <c r="AN59" i="101"/>
  <c r="AN58" i="101"/>
  <c r="AN57" i="101"/>
  <c r="AN56" i="101"/>
  <c r="AN55" i="101"/>
  <c r="AN54" i="101"/>
  <c r="AN53" i="101"/>
  <c r="AN52" i="101"/>
  <c r="AN51" i="101"/>
  <c r="AN50" i="101"/>
  <c r="AN49" i="101"/>
  <c r="AN48" i="101"/>
  <c r="AN47" i="101"/>
  <c r="AN46" i="101"/>
  <c r="AN45" i="101"/>
  <c r="AN44" i="101"/>
  <c r="AN43" i="101"/>
  <c r="AN42" i="101"/>
  <c r="AN41" i="101"/>
  <c r="AN40" i="101"/>
  <c r="AN39" i="101"/>
  <c r="AN38" i="101"/>
  <c r="AN37" i="101"/>
  <c r="AN36" i="101"/>
  <c r="AN35" i="101"/>
  <c r="AN34" i="101"/>
  <c r="AN33" i="101"/>
  <c r="AN32" i="101"/>
  <c r="AN31" i="101"/>
  <c r="AN30" i="101"/>
  <c r="AN29" i="101"/>
  <c r="AN28" i="101"/>
  <c r="AN27" i="101"/>
  <c r="AN26" i="101"/>
  <c r="AN25" i="101"/>
  <c r="AN24" i="101"/>
  <c r="AN23" i="101"/>
  <c r="AN22" i="101"/>
  <c r="AN21" i="101"/>
  <c r="AN20" i="101"/>
  <c r="AN19" i="101"/>
  <c r="AN18" i="101"/>
  <c r="AN17" i="101"/>
  <c r="AN16" i="101"/>
  <c r="AN15" i="101"/>
  <c r="AN14" i="101"/>
  <c r="AN13" i="101"/>
  <c r="AN12" i="101"/>
  <c r="C5" i="101"/>
  <c r="C4" i="101"/>
  <c r="C3" i="101"/>
  <c r="L82" i="12"/>
  <c r="K82" i="12"/>
  <c r="I82" i="12"/>
  <c r="G82" i="12"/>
  <c r="E82" i="12"/>
  <c r="N81" i="12"/>
  <c r="M81" i="12"/>
  <c r="N80" i="12"/>
  <c r="M80" i="12"/>
  <c r="N79" i="12"/>
  <c r="M79" i="12"/>
  <c r="N78" i="12"/>
  <c r="M78" i="12"/>
  <c r="N77" i="12"/>
  <c r="M77" i="12"/>
  <c r="N76" i="12"/>
  <c r="M76" i="12"/>
  <c r="L75" i="12"/>
  <c r="N74" i="12"/>
  <c r="M74" i="12"/>
  <c r="N73" i="12"/>
  <c r="M73" i="12"/>
  <c r="L68" i="12"/>
  <c r="K68" i="12"/>
  <c r="I68" i="12"/>
  <c r="G68" i="12"/>
  <c r="E68" i="12"/>
  <c r="N67" i="12"/>
  <c r="M67" i="12"/>
  <c r="N66" i="12"/>
  <c r="M66" i="12"/>
  <c r="N65" i="12"/>
  <c r="M65" i="12"/>
  <c r="N64" i="12"/>
  <c r="M64" i="12"/>
  <c r="N63" i="12"/>
  <c r="M63" i="12"/>
  <c r="N62" i="12"/>
  <c r="M62" i="12"/>
  <c r="L61" i="12"/>
  <c r="K61" i="12"/>
  <c r="I61" i="12"/>
  <c r="G61" i="12"/>
  <c r="E61" i="12"/>
  <c r="N60" i="12"/>
  <c r="M60" i="12"/>
  <c r="N59" i="12"/>
  <c r="M59" i="12"/>
  <c r="N58" i="12"/>
  <c r="M58" i="12"/>
  <c r="N57" i="12"/>
  <c r="M57" i="12"/>
  <c r="N56" i="12"/>
  <c r="M56" i="12"/>
  <c r="N55" i="12"/>
  <c r="M55" i="12"/>
  <c r="L54" i="12"/>
  <c r="K54" i="12"/>
  <c r="I54" i="12"/>
  <c r="G54" i="12"/>
  <c r="E54" i="12"/>
  <c r="N53" i="12"/>
  <c r="M53" i="12"/>
  <c r="N52" i="12"/>
  <c r="M52" i="12"/>
  <c r="N51" i="12"/>
  <c r="M51" i="12"/>
  <c r="N50" i="12"/>
  <c r="M50" i="12"/>
  <c r="N49" i="12"/>
  <c r="M49" i="12"/>
  <c r="N48" i="12"/>
  <c r="M48" i="12"/>
  <c r="L47" i="12"/>
  <c r="K47" i="12"/>
  <c r="I47" i="12"/>
  <c r="G47" i="12"/>
  <c r="E47" i="12"/>
  <c r="N46" i="12"/>
  <c r="M46" i="12"/>
  <c r="N45" i="12"/>
  <c r="M45" i="12"/>
  <c r="N44" i="12"/>
  <c r="M44" i="12"/>
  <c r="N43" i="12"/>
  <c r="M43" i="12"/>
  <c r="N42" i="12"/>
  <c r="M42" i="12"/>
  <c r="N41" i="12"/>
  <c r="M41" i="12"/>
  <c r="L39" i="12"/>
  <c r="K39" i="12"/>
  <c r="I39" i="12"/>
  <c r="G39" i="12"/>
  <c r="E39" i="12"/>
  <c r="N38" i="12"/>
  <c r="M38" i="12"/>
  <c r="N37" i="12"/>
  <c r="M37" i="12"/>
  <c r="N36" i="12"/>
  <c r="M36" i="12"/>
  <c r="N35" i="12"/>
  <c r="M35" i="12"/>
  <c r="N34" i="12"/>
  <c r="M34" i="12"/>
  <c r="N33" i="12"/>
  <c r="M33" i="12"/>
  <c r="L32" i="12"/>
  <c r="N31" i="12"/>
  <c r="M31" i="12"/>
  <c r="N30" i="12"/>
  <c r="M30" i="12"/>
  <c r="N29" i="12"/>
  <c r="M29" i="12"/>
  <c r="N28" i="12"/>
  <c r="M28" i="12"/>
  <c r="N24" i="12"/>
  <c r="M24" i="12"/>
  <c r="N23" i="12"/>
  <c r="M23" i="12"/>
  <c r="N22" i="12"/>
  <c r="M22" i="12"/>
  <c r="N21" i="12"/>
  <c r="M21" i="12"/>
  <c r="N20" i="12"/>
  <c r="M20" i="12"/>
  <c r="L18" i="12"/>
  <c r="K18" i="12"/>
  <c r="I18" i="12"/>
  <c r="G18" i="12"/>
  <c r="E18" i="12"/>
  <c r="N17" i="12"/>
  <c r="M17" i="12"/>
  <c r="N16" i="12"/>
  <c r="M16" i="12"/>
  <c r="N15" i="12"/>
  <c r="M15" i="12"/>
  <c r="N14" i="12"/>
  <c r="M14" i="12"/>
  <c r="N13" i="12"/>
  <c r="M13" i="12"/>
  <c r="N12" i="12"/>
  <c r="M12" i="12"/>
  <c r="C5" i="12"/>
  <c r="C4" i="12"/>
  <c r="C3" i="12"/>
  <c r="AZ104" i="33"/>
  <c r="AN104" i="33"/>
  <c r="AB104" i="33"/>
  <c r="P104" i="33"/>
  <c r="D104" i="33"/>
  <c r="BA103" i="33"/>
  <c r="BA102" i="33"/>
  <c r="BA101" i="33"/>
  <c r="BA100" i="33"/>
  <c r="BA99" i="33"/>
  <c r="BA98" i="33"/>
  <c r="BA104" i="33" s="1"/>
  <c r="AZ97" i="33"/>
  <c r="R97" i="33"/>
  <c r="P92" i="33"/>
  <c r="P91" i="33"/>
  <c r="BF87" i="33"/>
  <c r="AZ87" i="33"/>
  <c r="AY87" i="33"/>
  <c r="AX87" i="33"/>
  <c r="AW87" i="33"/>
  <c r="AV87" i="33"/>
  <c r="AU87" i="33"/>
  <c r="AT87" i="33"/>
  <c r="AS87" i="33"/>
  <c r="AR87" i="33"/>
  <c r="AQ87" i="33"/>
  <c r="AP87" i="33"/>
  <c r="AO87" i="33"/>
  <c r="AM87" i="33"/>
  <c r="AL87" i="33"/>
  <c r="AK87" i="33"/>
  <c r="AJ87" i="33"/>
  <c r="AI87" i="33"/>
  <c r="AH87" i="33"/>
  <c r="AG87" i="33"/>
  <c r="AF87" i="33"/>
  <c r="AE87" i="33"/>
  <c r="AD87" i="33"/>
  <c r="AC87" i="33"/>
  <c r="AA87" i="33"/>
  <c r="Z87" i="33"/>
  <c r="Y87" i="33"/>
  <c r="X87" i="33"/>
  <c r="W87" i="33"/>
  <c r="V87" i="33"/>
  <c r="U87" i="33"/>
  <c r="T87" i="33"/>
  <c r="S87" i="33"/>
  <c r="R87" i="33"/>
  <c r="Q87" i="33"/>
  <c r="O87" i="33"/>
  <c r="N87" i="33"/>
  <c r="M87" i="33"/>
  <c r="L87" i="33"/>
  <c r="K87" i="33"/>
  <c r="J87" i="33"/>
  <c r="I87" i="33"/>
  <c r="H87" i="33"/>
  <c r="G87" i="33"/>
  <c r="F87" i="33"/>
  <c r="BC87" i="33" s="1"/>
  <c r="E87" i="33"/>
  <c r="BL86" i="33"/>
  <c r="BK86" i="33"/>
  <c r="BJ86" i="33"/>
  <c r="BI86" i="33"/>
  <c r="BA86" i="33" s="1"/>
  <c r="BH86" i="33"/>
  <c r="BG86" i="33"/>
  <c r="BF86" i="33"/>
  <c r="BE86" i="33"/>
  <c r="BD86" i="33"/>
  <c r="BD87" i="33" s="1"/>
  <c r="BC86" i="33"/>
  <c r="BB86" i="33"/>
  <c r="AN86" i="33"/>
  <c r="AB86" i="33"/>
  <c r="AB87" i="33" s="1"/>
  <c r="P86" i="33"/>
  <c r="P87" i="33" s="1"/>
  <c r="D86" i="33"/>
  <c r="D87" i="33" s="1"/>
  <c r="BL85" i="33"/>
  <c r="BK85" i="33"/>
  <c r="BJ85" i="33"/>
  <c r="BI85" i="33"/>
  <c r="BH85" i="33"/>
  <c r="BH87" i="33" s="1"/>
  <c r="BG85" i="33"/>
  <c r="BG87" i="33" s="1"/>
  <c r="BF85" i="33"/>
  <c r="BE85" i="33"/>
  <c r="BD85" i="33"/>
  <c r="BC85" i="33"/>
  <c r="BB85" i="33"/>
  <c r="BB87" i="33" s="1"/>
  <c r="BA85" i="33"/>
  <c r="AN85" i="33"/>
  <c r="AB85" i="33"/>
  <c r="P85" i="33"/>
  <c r="D85" i="33"/>
  <c r="BL83" i="33"/>
  <c r="BK83" i="33"/>
  <c r="BJ83" i="33"/>
  <c r="BI83" i="33"/>
  <c r="BH83" i="33"/>
  <c r="BG83" i="33"/>
  <c r="BF83" i="33"/>
  <c r="BA83" i="33" s="1"/>
  <c r="BE83" i="33"/>
  <c r="BD83" i="33"/>
  <c r="BC83" i="33"/>
  <c r="BB83" i="33"/>
  <c r="AN83" i="33"/>
  <c r="AB83" i="33"/>
  <c r="P83" i="33"/>
  <c r="D83" i="33"/>
  <c r="BL82" i="33"/>
  <c r="BK82" i="33"/>
  <c r="BJ82" i="33"/>
  <c r="BI82" i="33"/>
  <c r="BH82" i="33"/>
  <c r="BG82" i="33"/>
  <c r="BF82" i="33"/>
  <c r="BE82" i="33"/>
  <c r="BD82" i="33"/>
  <c r="BC82" i="33"/>
  <c r="BB82" i="33"/>
  <c r="AN82" i="33"/>
  <c r="AB82" i="33"/>
  <c r="P82" i="33"/>
  <c r="D82" i="33"/>
  <c r="AZ17" i="33"/>
  <c r="AY17" i="33"/>
  <c r="AX17" i="33"/>
  <c r="AW17" i="33"/>
  <c r="AV17" i="33"/>
  <c r="AU17" i="33"/>
  <c r="AT17" i="33"/>
  <c r="AM17" i="33"/>
  <c r="AL17" i="33"/>
  <c r="AK17" i="33"/>
  <c r="AJ17" i="33"/>
  <c r="AI17" i="33"/>
  <c r="AH17" i="33"/>
  <c r="AG17" i="33"/>
  <c r="AF17" i="33"/>
  <c r="AE17" i="33"/>
  <c r="AD17" i="33"/>
  <c r="AC17" i="33"/>
  <c r="AA17" i="33"/>
  <c r="Z17" i="33"/>
  <c r="Y17" i="33"/>
  <c r="X17" i="33"/>
  <c r="W17" i="33"/>
  <c r="V17" i="33"/>
  <c r="U17" i="33"/>
  <c r="T17" i="33"/>
  <c r="S17" i="33"/>
  <c r="R17" i="33"/>
  <c r="Q17" i="33"/>
  <c r="O17" i="33"/>
  <c r="N17" i="33"/>
  <c r="M17" i="33"/>
  <c r="L17" i="33"/>
  <c r="K17" i="33"/>
  <c r="J17" i="33"/>
  <c r="I17" i="33"/>
  <c r="H17" i="33"/>
  <c r="G17" i="33"/>
  <c r="F17" i="33"/>
  <c r="E17" i="33"/>
  <c r="BL16" i="33"/>
  <c r="BK16" i="33"/>
  <c r="BJ16" i="33"/>
  <c r="BI16" i="33"/>
  <c r="BH16" i="33"/>
  <c r="BG16" i="33"/>
  <c r="BF16" i="33"/>
  <c r="BE16" i="33"/>
  <c r="BD16" i="33"/>
  <c r="BC16" i="33"/>
  <c r="BB16" i="33"/>
  <c r="AN16" i="33"/>
  <c r="AB16" i="33"/>
  <c r="P16" i="33"/>
  <c r="D16" i="33"/>
  <c r="BL15" i="33"/>
  <c r="BK15" i="33"/>
  <c r="BJ15" i="33"/>
  <c r="BI15" i="33"/>
  <c r="BH15" i="33"/>
  <c r="BG15" i="33"/>
  <c r="BF15" i="33"/>
  <c r="BE15" i="33"/>
  <c r="BD15" i="33"/>
  <c r="BC15" i="33"/>
  <c r="BB15" i="33"/>
  <c r="AN15" i="33"/>
  <c r="AB15" i="33"/>
  <c r="P15" i="33"/>
  <c r="D15" i="33"/>
  <c r="BL14" i="33"/>
  <c r="BK14" i="33"/>
  <c r="BJ14" i="33"/>
  <c r="BI14" i="33"/>
  <c r="BH14" i="33"/>
  <c r="BG14" i="33"/>
  <c r="BF14" i="33"/>
  <c r="BE14" i="33"/>
  <c r="BD14" i="33"/>
  <c r="BC14" i="33"/>
  <c r="BB14" i="33"/>
  <c r="AN14" i="33"/>
  <c r="AB14" i="33"/>
  <c r="P14" i="33"/>
  <c r="D14" i="33"/>
  <c r="BL13" i="33"/>
  <c r="BK13" i="33"/>
  <c r="BJ13" i="33"/>
  <c r="BI13" i="33"/>
  <c r="BH13" i="33"/>
  <c r="BG13" i="33"/>
  <c r="BF13" i="33"/>
  <c r="BE13" i="33"/>
  <c r="BD13" i="33"/>
  <c r="BC13" i="33"/>
  <c r="BB13" i="33"/>
  <c r="BA13" i="33" s="1"/>
  <c r="AN13" i="33"/>
  <c r="AB13" i="33"/>
  <c r="P13" i="33"/>
  <c r="D13" i="33"/>
  <c r="BL12" i="33"/>
  <c r="BK12" i="33"/>
  <c r="BJ12" i="33"/>
  <c r="BI12" i="33"/>
  <c r="BH12" i="33"/>
  <c r="BG12" i="33"/>
  <c r="BF12" i="33"/>
  <c r="BE12" i="33"/>
  <c r="BD12" i="33"/>
  <c r="BC12" i="33"/>
  <c r="BB12" i="33"/>
  <c r="D12" i="33"/>
  <c r="BL11" i="33"/>
  <c r="BK11" i="33"/>
  <c r="BJ11" i="33"/>
  <c r="BI11" i="33"/>
  <c r="BH11" i="33"/>
  <c r="BG11" i="33"/>
  <c r="D11" i="33"/>
  <c r="BL9" i="33"/>
  <c r="BK9" i="33"/>
  <c r="BJ9" i="33"/>
  <c r="BI9" i="33"/>
  <c r="BH9" i="33"/>
  <c r="BG9" i="33"/>
  <c r="C5" i="33"/>
  <c r="C4" i="33"/>
  <c r="C3" i="33"/>
  <c r="AZ104" i="32"/>
  <c r="AN104" i="32"/>
  <c r="AB104" i="32"/>
  <c r="P104" i="32"/>
  <c r="D104" i="32"/>
  <c r="BA103" i="32"/>
  <c r="BA102" i="32"/>
  <c r="BA101" i="32"/>
  <c r="BA100" i="32"/>
  <c r="BA99" i="32"/>
  <c r="BA104" i="32" s="1"/>
  <c r="BA98" i="32"/>
  <c r="AZ97" i="32"/>
  <c r="R97" i="32"/>
  <c r="P92" i="32"/>
  <c r="P91" i="32"/>
  <c r="BE87" i="32"/>
  <c r="AZ87" i="32"/>
  <c r="AY87" i="32"/>
  <c r="AX87" i="32"/>
  <c r="AW87" i="32"/>
  <c r="AV87" i="32"/>
  <c r="AU87" i="32"/>
  <c r="AT87" i="32"/>
  <c r="AS87" i="32"/>
  <c r="AR87" i="32"/>
  <c r="AQ87" i="32"/>
  <c r="AP87" i="32"/>
  <c r="AO87" i="32"/>
  <c r="AM87" i="32"/>
  <c r="AL87" i="32"/>
  <c r="AK87" i="32"/>
  <c r="AJ87" i="32"/>
  <c r="AI87" i="32"/>
  <c r="AH87" i="32"/>
  <c r="AG87" i="32"/>
  <c r="AF87" i="32"/>
  <c r="AE87" i="32"/>
  <c r="AD87" i="32"/>
  <c r="AC87" i="32"/>
  <c r="AA87" i="32"/>
  <c r="Z87" i="32"/>
  <c r="Y87" i="32"/>
  <c r="X87" i="32"/>
  <c r="W87" i="32"/>
  <c r="V87" i="32"/>
  <c r="U87" i="32"/>
  <c r="T87" i="32"/>
  <c r="S87" i="32"/>
  <c r="R87" i="32"/>
  <c r="Q87" i="32"/>
  <c r="O87" i="32"/>
  <c r="N87" i="32"/>
  <c r="M87" i="32"/>
  <c r="L87" i="32"/>
  <c r="K87" i="32"/>
  <c r="J87" i="32"/>
  <c r="I87" i="32"/>
  <c r="H87" i="32"/>
  <c r="G87" i="32"/>
  <c r="F87" i="32"/>
  <c r="BC87" i="32" s="1"/>
  <c r="E87" i="32"/>
  <c r="BL86" i="32"/>
  <c r="BK86" i="32"/>
  <c r="BK87" i="32" s="1"/>
  <c r="BJ86" i="32"/>
  <c r="BI86" i="32"/>
  <c r="BI87" i="32" s="1"/>
  <c r="BH86" i="32"/>
  <c r="BG86" i="32"/>
  <c r="BF86" i="32"/>
  <c r="BE86" i="32"/>
  <c r="BD86" i="32"/>
  <c r="BC86" i="32"/>
  <c r="BB86" i="32"/>
  <c r="BB87" i="32" s="1"/>
  <c r="AN86" i="32"/>
  <c r="AB86" i="32"/>
  <c r="P86" i="32"/>
  <c r="D86" i="32"/>
  <c r="BL85" i="32"/>
  <c r="BL87" i="32" s="1"/>
  <c r="BK85" i="32"/>
  <c r="BJ85" i="32"/>
  <c r="BJ87" i="32" s="1"/>
  <c r="BI85" i="32"/>
  <c r="BH85" i="32"/>
  <c r="BH87" i="32" s="1"/>
  <c r="BG85" i="32"/>
  <c r="BG87" i="32" s="1"/>
  <c r="BF85" i="32"/>
  <c r="BE85" i="32"/>
  <c r="BD85" i="32"/>
  <c r="BC85" i="32"/>
  <c r="BB85" i="32"/>
  <c r="AN85" i="32"/>
  <c r="AN87" i="32" s="1"/>
  <c r="AB85" i="32"/>
  <c r="AB87" i="32" s="1"/>
  <c r="P85" i="32"/>
  <c r="P87" i="32" s="1"/>
  <c r="D85" i="32"/>
  <c r="D87" i="32" s="1"/>
  <c r="BL83" i="32"/>
  <c r="BK83" i="32"/>
  <c r="BJ83" i="32"/>
  <c r="BI83" i="32"/>
  <c r="BH83" i="32"/>
  <c r="BG83" i="32"/>
  <c r="BF83" i="32"/>
  <c r="BE83" i="32"/>
  <c r="BD83" i="32"/>
  <c r="BC83" i="32"/>
  <c r="BB83" i="32"/>
  <c r="BA83" i="32"/>
  <c r="AN83" i="32"/>
  <c r="AB83" i="32"/>
  <c r="P83" i="32"/>
  <c r="D83" i="32"/>
  <c r="BL82" i="32"/>
  <c r="BK82" i="32"/>
  <c r="BJ82" i="32"/>
  <c r="BI82" i="32"/>
  <c r="BH82" i="32"/>
  <c r="BG82" i="32"/>
  <c r="BF82" i="32"/>
  <c r="BE82" i="32"/>
  <c r="BD82" i="32"/>
  <c r="BC82" i="32"/>
  <c r="BB82" i="32"/>
  <c r="AN82" i="32"/>
  <c r="AB82" i="32"/>
  <c r="P82" i="32"/>
  <c r="D82" i="32"/>
  <c r="AZ17" i="32"/>
  <c r="AY17" i="32"/>
  <c r="AX17" i="32"/>
  <c r="AW17" i="32"/>
  <c r="AV17" i="32"/>
  <c r="AU17" i="32"/>
  <c r="AT17" i="32"/>
  <c r="AS17" i="32"/>
  <c r="AR17" i="32"/>
  <c r="AQ17" i="32"/>
  <c r="AP17" i="32"/>
  <c r="AO17" i="32"/>
  <c r="AM17" i="32"/>
  <c r="AL17" i="32"/>
  <c r="AK17" i="32"/>
  <c r="AJ17" i="32"/>
  <c r="AI17" i="32"/>
  <c r="AH17" i="32"/>
  <c r="AG17" i="32"/>
  <c r="AF17" i="32"/>
  <c r="AE17" i="32"/>
  <c r="AD17" i="32"/>
  <c r="AC17" i="32"/>
  <c r="AA17" i="32"/>
  <c r="Z17" i="32"/>
  <c r="Y17" i="32"/>
  <c r="X17" i="32"/>
  <c r="W17" i="32"/>
  <c r="V17" i="32"/>
  <c r="U17" i="32"/>
  <c r="T17" i="32"/>
  <c r="S17" i="32"/>
  <c r="R17" i="32"/>
  <c r="Q17" i="32"/>
  <c r="O17" i="32"/>
  <c r="N17" i="32"/>
  <c r="M17" i="32"/>
  <c r="L17" i="32"/>
  <c r="K17" i="32"/>
  <c r="J17" i="32"/>
  <c r="I17" i="32"/>
  <c r="H17" i="32"/>
  <c r="G17" i="32"/>
  <c r="F17" i="32"/>
  <c r="E17" i="32"/>
  <c r="BL16" i="32"/>
  <c r="BK16" i="32"/>
  <c r="BJ16" i="32"/>
  <c r="BI16" i="32"/>
  <c r="BH16" i="32"/>
  <c r="BG16" i="32"/>
  <c r="BF16" i="32"/>
  <c r="BE16" i="32"/>
  <c r="BD16" i="32"/>
  <c r="BC16" i="32"/>
  <c r="BB16" i="32"/>
  <c r="AN16" i="32"/>
  <c r="AB16" i="32"/>
  <c r="P16" i="32"/>
  <c r="D16" i="32"/>
  <c r="BL15" i="32"/>
  <c r="BK15" i="32"/>
  <c r="BJ15" i="32"/>
  <c r="BI15" i="32"/>
  <c r="BH15" i="32"/>
  <c r="BG15" i="32"/>
  <c r="BF15" i="32"/>
  <c r="BE15" i="32"/>
  <c r="BD15" i="32"/>
  <c r="BC15" i="32"/>
  <c r="BB15" i="32"/>
  <c r="AN15" i="32"/>
  <c r="AB15" i="32"/>
  <c r="P15" i="32"/>
  <c r="D15" i="32"/>
  <c r="BL14" i="32"/>
  <c r="BK14" i="32"/>
  <c r="BJ14" i="32"/>
  <c r="BI14" i="32"/>
  <c r="BI14" i="9" s="1"/>
  <c r="BH14" i="32"/>
  <c r="BG14" i="32"/>
  <c r="BF14" i="32"/>
  <c r="BE14" i="32"/>
  <c r="BD14" i="32"/>
  <c r="BC14" i="32"/>
  <c r="BB14" i="32"/>
  <c r="AN14" i="32"/>
  <c r="AB14" i="32"/>
  <c r="P14" i="32"/>
  <c r="D14" i="32"/>
  <c r="BL13" i="32"/>
  <c r="BK13" i="32"/>
  <c r="BJ13" i="32"/>
  <c r="BI13" i="32"/>
  <c r="BH13" i="32"/>
  <c r="BG13" i="32"/>
  <c r="BF13" i="32"/>
  <c r="BE13" i="32"/>
  <c r="BD13" i="32"/>
  <c r="BC13" i="32"/>
  <c r="BB13" i="32"/>
  <c r="BA13" i="32" s="1"/>
  <c r="AN13" i="32"/>
  <c r="AB13" i="32"/>
  <c r="P13" i="32"/>
  <c r="D13" i="32"/>
  <c r="BL12" i="32"/>
  <c r="BK12" i="32"/>
  <c r="BJ12" i="32"/>
  <c r="BI12" i="32"/>
  <c r="BI12" i="9" s="1"/>
  <c r="BH12" i="32"/>
  <c r="BG12" i="32"/>
  <c r="BF12" i="32"/>
  <c r="BE12" i="32"/>
  <c r="BD12" i="32"/>
  <c r="BC12" i="32"/>
  <c r="BB12" i="32"/>
  <c r="D12" i="32"/>
  <c r="BL11" i="32"/>
  <c r="BK11" i="32"/>
  <c r="BJ11" i="32"/>
  <c r="BJ17" i="32" s="1"/>
  <c r="BI11" i="32"/>
  <c r="BH11" i="32"/>
  <c r="BG11" i="32"/>
  <c r="BG17" i="32" s="1"/>
  <c r="BF11" i="32"/>
  <c r="BE11" i="32"/>
  <c r="BE17" i="32" s="1"/>
  <c r="BD11" i="32"/>
  <c r="BC11" i="32"/>
  <c r="BB11" i="32"/>
  <c r="D11" i="32"/>
  <c r="BL9" i="32"/>
  <c r="BK9" i="32"/>
  <c r="BJ9" i="32"/>
  <c r="BI9" i="32"/>
  <c r="BH9" i="32"/>
  <c r="BG9" i="32"/>
  <c r="BF9" i="32"/>
  <c r="BE9" i="32"/>
  <c r="BD9" i="32"/>
  <c r="BC9" i="32"/>
  <c r="BB9" i="32"/>
  <c r="BA9" i="32"/>
  <c r="C5" i="32"/>
  <c r="C4" i="32"/>
  <c r="C3" i="32"/>
  <c r="BA104" i="31"/>
  <c r="AZ104" i="31"/>
  <c r="AN104" i="31"/>
  <c r="AB104" i="31"/>
  <c r="P104" i="31"/>
  <c r="D104" i="31"/>
  <c r="BA103" i="31"/>
  <c r="BA102" i="31"/>
  <c r="BA101" i="31"/>
  <c r="BA100" i="31"/>
  <c r="BA99" i="31"/>
  <c r="BA98" i="31"/>
  <c r="AZ97" i="31"/>
  <c r="R97" i="31"/>
  <c r="P92" i="31"/>
  <c r="P91" i="31"/>
  <c r="BL87" i="31"/>
  <c r="BH87" i="31"/>
  <c r="BG87" i="31"/>
  <c r="BE87" i="31"/>
  <c r="BC87" i="31"/>
  <c r="AZ87" i="31"/>
  <c r="AY87" i="31"/>
  <c r="AX87" i="31"/>
  <c r="AW87" i="31"/>
  <c r="AV87" i="31"/>
  <c r="AU87" i="31"/>
  <c r="AT87" i="31"/>
  <c r="AS87" i="31"/>
  <c r="AR87" i="31"/>
  <c r="AQ87" i="31"/>
  <c r="AP87" i="31"/>
  <c r="AO87" i="31"/>
  <c r="AN87" i="31"/>
  <c r="AM87" i="31"/>
  <c r="AL87" i="31"/>
  <c r="AK87" i="31"/>
  <c r="AJ87" i="31"/>
  <c r="AI87" i="31"/>
  <c r="AH87" i="31"/>
  <c r="AG87" i="31"/>
  <c r="AF87" i="31"/>
  <c r="AE87" i="31"/>
  <c r="AD87" i="31"/>
  <c r="AC87" i="31"/>
  <c r="AA87" i="31"/>
  <c r="Z87" i="31"/>
  <c r="Y87" i="31"/>
  <c r="X87" i="31"/>
  <c r="W87" i="31"/>
  <c r="V87" i="31"/>
  <c r="U87" i="31"/>
  <c r="T87" i="31"/>
  <c r="S87" i="31"/>
  <c r="R87" i="31"/>
  <c r="Q87" i="31"/>
  <c r="O87" i="31"/>
  <c r="N87" i="31"/>
  <c r="M87" i="31"/>
  <c r="L87" i="31"/>
  <c r="K87" i="31"/>
  <c r="J87" i="31"/>
  <c r="I87" i="31"/>
  <c r="H87" i="31"/>
  <c r="G87" i="31"/>
  <c r="F87" i="31"/>
  <c r="E87" i="31"/>
  <c r="BL86" i="31"/>
  <c r="BK86" i="31"/>
  <c r="BJ86" i="31"/>
  <c r="BJ87" i="31" s="1"/>
  <c r="BI86" i="31"/>
  <c r="BI87" i="31" s="1"/>
  <c r="BH86" i="31"/>
  <c r="BG86" i="31"/>
  <c r="BF86" i="31"/>
  <c r="BE86" i="31"/>
  <c r="BD86" i="31"/>
  <c r="BC86" i="31"/>
  <c r="BB86" i="31"/>
  <c r="BA86" i="31" s="1"/>
  <c r="AN86" i="31"/>
  <c r="AB86" i="31"/>
  <c r="AB87" i="31" s="1"/>
  <c r="P86" i="31"/>
  <c r="P87" i="31" s="1"/>
  <c r="D86" i="31"/>
  <c r="D87" i="31" s="1"/>
  <c r="BL85" i="31"/>
  <c r="BK85" i="31"/>
  <c r="BJ85" i="31"/>
  <c r="BI85" i="31"/>
  <c r="BH85" i="31"/>
  <c r="BG85" i="31"/>
  <c r="BF85" i="31"/>
  <c r="BF87" i="31" s="1"/>
  <c r="BE85" i="31"/>
  <c r="BD85" i="31"/>
  <c r="BD87" i="31" s="1"/>
  <c r="BC85" i="31"/>
  <c r="BB85" i="31"/>
  <c r="BB87" i="31" s="1"/>
  <c r="BA85" i="31"/>
  <c r="AN85" i="31"/>
  <c r="AB85" i="31"/>
  <c r="P85" i="31"/>
  <c r="D85" i="31"/>
  <c r="BL83" i="31"/>
  <c r="BK83" i="31"/>
  <c r="BJ83" i="31"/>
  <c r="BI83" i="31"/>
  <c r="BH83" i="31"/>
  <c r="BG83" i="31"/>
  <c r="BF83" i="31"/>
  <c r="BE83" i="31"/>
  <c r="BD83" i="31"/>
  <c r="BC83" i="31"/>
  <c r="BB83" i="31"/>
  <c r="AN83" i="31"/>
  <c r="AB83" i="31"/>
  <c r="P83" i="31"/>
  <c r="D83" i="31"/>
  <c r="BL82" i="31"/>
  <c r="BK82" i="31"/>
  <c r="BJ82" i="31"/>
  <c r="BI82" i="31"/>
  <c r="BH82" i="31"/>
  <c r="BG82" i="31"/>
  <c r="BF82" i="31"/>
  <c r="BE82" i="31"/>
  <c r="BD82" i="31"/>
  <c r="BC82" i="31"/>
  <c r="BB82" i="31"/>
  <c r="AN82" i="31"/>
  <c r="AB82" i="31"/>
  <c r="P82" i="31"/>
  <c r="D82" i="31"/>
  <c r="AZ17" i="31"/>
  <c r="AY17" i="31"/>
  <c r="AX17" i="31"/>
  <c r="AW17" i="31"/>
  <c r="AV17" i="31"/>
  <c r="AU17" i="31"/>
  <c r="AT17" i="31"/>
  <c r="AS17" i="31"/>
  <c r="AR17" i="31"/>
  <c r="AQ17" i="31"/>
  <c r="AP17" i="31"/>
  <c r="AO17" i="31"/>
  <c r="AM17" i="31"/>
  <c r="AL17" i="31"/>
  <c r="AK17" i="31"/>
  <c r="AJ17" i="31"/>
  <c r="AI17" i="31"/>
  <c r="AH17" i="31"/>
  <c r="AG17" i="31"/>
  <c r="AF17" i="31"/>
  <c r="AE17" i="31"/>
  <c r="AD17" i="31"/>
  <c r="AC17" i="31"/>
  <c r="AA17" i="31"/>
  <c r="Z17" i="31"/>
  <c r="Y17" i="31"/>
  <c r="X17" i="31"/>
  <c r="W17" i="31"/>
  <c r="V17" i="31"/>
  <c r="U17" i="31"/>
  <c r="T17" i="31"/>
  <c r="S17" i="31"/>
  <c r="R17" i="31"/>
  <c r="Q17" i="31"/>
  <c r="O17" i="31"/>
  <c r="N17" i="31"/>
  <c r="M17" i="31"/>
  <c r="L17" i="31"/>
  <c r="K17" i="31"/>
  <c r="J17" i="31"/>
  <c r="I17" i="31"/>
  <c r="H17" i="31"/>
  <c r="G17" i="31"/>
  <c r="F17" i="31"/>
  <c r="E17" i="31"/>
  <c r="BL16" i="31"/>
  <c r="BK16" i="31"/>
  <c r="BJ16" i="31"/>
  <c r="BI16" i="31"/>
  <c r="BH16" i="31"/>
  <c r="BG16" i="31"/>
  <c r="BF16" i="31"/>
  <c r="BE16" i="31"/>
  <c r="BD16" i="31"/>
  <c r="BC16" i="31"/>
  <c r="BB16" i="31"/>
  <c r="AN16" i="31"/>
  <c r="AB16" i="31"/>
  <c r="P16" i="31"/>
  <c r="D16" i="31"/>
  <c r="BL15" i="31"/>
  <c r="BK15" i="31"/>
  <c r="BJ15" i="31"/>
  <c r="BI15" i="31"/>
  <c r="BH15" i="31"/>
  <c r="BG15" i="31"/>
  <c r="BF15" i="31"/>
  <c r="BE15" i="31"/>
  <c r="BD15" i="31"/>
  <c r="BC15" i="31"/>
  <c r="BB15" i="31"/>
  <c r="AN15" i="31"/>
  <c r="AB15" i="31"/>
  <c r="P15" i="31"/>
  <c r="D15" i="31"/>
  <c r="BL14" i="31"/>
  <c r="BK14" i="31"/>
  <c r="BJ14" i="31"/>
  <c r="BI14" i="31"/>
  <c r="BH14" i="31"/>
  <c r="BG14" i="31"/>
  <c r="BF14" i="31"/>
  <c r="BE14" i="31"/>
  <c r="BD14" i="31"/>
  <c r="BC14" i="31"/>
  <c r="BB14" i="31"/>
  <c r="AN14" i="31"/>
  <c r="AB14" i="31"/>
  <c r="P14" i="31"/>
  <c r="D14" i="31"/>
  <c r="BL13" i="31"/>
  <c r="BK13" i="31"/>
  <c r="BJ13" i="31"/>
  <c r="BI13" i="31"/>
  <c r="BH13" i="31"/>
  <c r="BG13" i="31"/>
  <c r="BF13" i="31"/>
  <c r="BE13" i="31"/>
  <c r="BD13" i="31"/>
  <c r="BC13" i="31"/>
  <c r="BB13" i="31"/>
  <c r="AN13" i="31"/>
  <c r="AB13" i="31"/>
  <c r="P13" i="31"/>
  <c r="D13" i="31"/>
  <c r="BL12" i="31"/>
  <c r="BK12" i="31"/>
  <c r="BJ12" i="31"/>
  <c r="BI12" i="31"/>
  <c r="BH12" i="31"/>
  <c r="BG12" i="31"/>
  <c r="BF12" i="31"/>
  <c r="BE12" i="31"/>
  <c r="BD12" i="31"/>
  <c r="BC12" i="31"/>
  <c r="BB12" i="31"/>
  <c r="AN12" i="31"/>
  <c r="AB12" i="31"/>
  <c r="P12" i="31"/>
  <c r="D12" i="31"/>
  <c r="BL11" i="31"/>
  <c r="BK11" i="31"/>
  <c r="BJ11" i="31"/>
  <c r="BJ17" i="31" s="1"/>
  <c r="BI11" i="31"/>
  <c r="BH11" i="31"/>
  <c r="BG11" i="31"/>
  <c r="BG17" i="31" s="1"/>
  <c r="BF11" i="31"/>
  <c r="BE11" i="31"/>
  <c r="BD11" i="31"/>
  <c r="BC11" i="31"/>
  <c r="BB11" i="31"/>
  <c r="D11" i="31"/>
  <c r="BL9" i="31"/>
  <c r="BK9" i="31"/>
  <c r="BJ9" i="31"/>
  <c r="BI9" i="31"/>
  <c r="BH9" i="31"/>
  <c r="BG9" i="31"/>
  <c r="BF9" i="31"/>
  <c r="BE9" i="31"/>
  <c r="BD9" i="31"/>
  <c r="BC9" i="31"/>
  <c r="BB9" i="31"/>
  <c r="BA9" i="31"/>
  <c r="C5" i="31"/>
  <c r="C4" i="31"/>
  <c r="C3" i="31"/>
  <c r="BA107" i="36"/>
  <c r="AZ104" i="36"/>
  <c r="AN104" i="36"/>
  <c r="AB104" i="36"/>
  <c r="P104" i="36"/>
  <c r="D104" i="36"/>
  <c r="BA103" i="36"/>
  <c r="BA102" i="36"/>
  <c r="BA101" i="36"/>
  <c r="BA100" i="36"/>
  <c r="BA99" i="36"/>
  <c r="BA98" i="36"/>
  <c r="AZ97" i="36"/>
  <c r="AP97" i="36"/>
  <c r="AO97" i="36"/>
  <c r="AN97" i="36" s="1"/>
  <c r="AD97" i="36"/>
  <c r="AC97" i="36"/>
  <c r="AB97" i="36" s="1"/>
  <c r="R97" i="36"/>
  <c r="Q97" i="36"/>
  <c r="P97" i="36" s="1"/>
  <c r="F97" i="36"/>
  <c r="E97" i="36"/>
  <c r="D97" i="36"/>
  <c r="BC96" i="36"/>
  <c r="BB96" i="36"/>
  <c r="BA96" i="36" s="1"/>
  <c r="AN96" i="36"/>
  <c r="AB96" i="36"/>
  <c r="P96" i="36"/>
  <c r="D96" i="36"/>
  <c r="BC95" i="36"/>
  <c r="BB95" i="36"/>
  <c r="BA95" i="36" s="1"/>
  <c r="AN95" i="36"/>
  <c r="AB95" i="36"/>
  <c r="P95" i="36"/>
  <c r="D95" i="36"/>
  <c r="BC94" i="36"/>
  <c r="BB94" i="36"/>
  <c r="BA94" i="36"/>
  <c r="AN94" i="36"/>
  <c r="AB94" i="36"/>
  <c r="P94" i="36"/>
  <c r="D94" i="36"/>
  <c r="BC93" i="36"/>
  <c r="BB93" i="36"/>
  <c r="BA93" i="36"/>
  <c r="AN93" i="36"/>
  <c r="AB93" i="36"/>
  <c r="P93" i="36"/>
  <c r="D93" i="36"/>
  <c r="BC92" i="36"/>
  <c r="BB92" i="36"/>
  <c r="BA92" i="36" s="1"/>
  <c r="AN92" i="36"/>
  <c r="AB92" i="36"/>
  <c r="P92" i="36"/>
  <c r="D92" i="36"/>
  <c r="BC91" i="36"/>
  <c r="BB91" i="36"/>
  <c r="BB97" i="36" s="1"/>
  <c r="BA91" i="36"/>
  <c r="AN91" i="36"/>
  <c r="AB91" i="36"/>
  <c r="P91" i="36"/>
  <c r="D91" i="36"/>
  <c r="AP88" i="36"/>
  <c r="AC88" i="36"/>
  <c r="BL87" i="36"/>
  <c r="BE87" i="36"/>
  <c r="BB87" i="36"/>
  <c r="AZ87" i="36"/>
  <c r="AY87" i="36"/>
  <c r="AX87" i="36"/>
  <c r="AW87" i="36"/>
  <c r="AV87" i="36"/>
  <c r="AU87" i="36"/>
  <c r="AT87" i="36"/>
  <c r="AS87" i="36"/>
  <c r="AR87" i="36"/>
  <c r="AQ87" i="36"/>
  <c r="AP87" i="36"/>
  <c r="AO87" i="36"/>
  <c r="AN87" i="36"/>
  <c r="AM87" i="36"/>
  <c r="AL87" i="36"/>
  <c r="AK87" i="36"/>
  <c r="AJ87" i="36"/>
  <c r="AI87" i="36"/>
  <c r="AH87" i="36"/>
  <c r="AG87" i="36"/>
  <c r="AF87" i="36"/>
  <c r="AE87" i="36"/>
  <c r="AD87" i="36"/>
  <c r="AC87" i="36"/>
  <c r="AA87" i="36"/>
  <c r="Z87" i="36"/>
  <c r="Y87" i="36"/>
  <c r="X87" i="36"/>
  <c r="W87" i="36"/>
  <c r="V87" i="36"/>
  <c r="U87" i="36"/>
  <c r="T87" i="36"/>
  <c r="S87" i="36"/>
  <c r="R87" i="36"/>
  <c r="Q87" i="36"/>
  <c r="O87" i="36"/>
  <c r="N87" i="36"/>
  <c r="M87" i="36"/>
  <c r="L87" i="36"/>
  <c r="K87" i="36"/>
  <c r="J87" i="36"/>
  <c r="I87" i="36"/>
  <c r="H87" i="36"/>
  <c r="G87" i="36"/>
  <c r="F87" i="36"/>
  <c r="BC87" i="36" s="1"/>
  <c r="E87" i="36"/>
  <c r="D87" i="36"/>
  <c r="BL86" i="36"/>
  <c r="BK86" i="36"/>
  <c r="BJ86" i="36"/>
  <c r="BI86" i="36"/>
  <c r="BH86" i="36"/>
  <c r="BG86" i="36"/>
  <c r="BF86" i="36"/>
  <c r="BE86" i="36"/>
  <c r="BD86" i="36"/>
  <c r="BC86" i="36"/>
  <c r="BB86" i="36"/>
  <c r="AN86" i="36"/>
  <c r="AB86" i="36"/>
  <c r="P86" i="36"/>
  <c r="D86" i="36"/>
  <c r="BL85" i="36"/>
  <c r="BK85" i="36"/>
  <c r="BK87" i="36" s="1"/>
  <c r="BJ85" i="36"/>
  <c r="BJ87" i="36" s="1"/>
  <c r="BI85" i="36"/>
  <c r="BI87" i="36" s="1"/>
  <c r="BH85" i="36"/>
  <c r="BH87" i="36" s="1"/>
  <c r="BG85" i="36"/>
  <c r="BF85" i="36"/>
  <c r="BF87" i="36" s="1"/>
  <c r="BE85" i="36"/>
  <c r="BD85" i="36"/>
  <c r="BC85" i="36"/>
  <c r="BB85" i="36"/>
  <c r="AN85" i="36"/>
  <c r="AB85" i="36"/>
  <c r="AB87" i="36" s="1"/>
  <c r="P85" i="36"/>
  <c r="P87" i="36" s="1"/>
  <c r="D85" i="36"/>
  <c r="AL84" i="36"/>
  <c r="AL88" i="36" s="1"/>
  <c r="Z84" i="36"/>
  <c r="Z88" i="36" s="1"/>
  <c r="G84" i="36"/>
  <c r="G88" i="36" s="1"/>
  <c r="BL83" i="36"/>
  <c r="BK83" i="36"/>
  <c r="BJ83" i="36"/>
  <c r="BI83" i="36"/>
  <c r="BH83" i="36"/>
  <c r="BG83" i="36"/>
  <c r="BF83" i="36"/>
  <c r="BE83" i="36"/>
  <c r="BD83" i="36"/>
  <c r="BC83" i="36"/>
  <c r="BB83" i="36"/>
  <c r="BA83" i="36"/>
  <c r="AN83" i="36"/>
  <c r="AB83" i="36"/>
  <c r="P83" i="36"/>
  <c r="D83" i="36"/>
  <c r="BL82" i="36"/>
  <c r="BK82" i="36"/>
  <c r="BJ82" i="36"/>
  <c r="BI82" i="36"/>
  <c r="BH82" i="36"/>
  <c r="BG82" i="36"/>
  <c r="BF82" i="36"/>
  <c r="BE82" i="36"/>
  <c r="BD82" i="36"/>
  <c r="BC82" i="36"/>
  <c r="BB82" i="36"/>
  <c r="AN82" i="36"/>
  <c r="AB82" i="36"/>
  <c r="P82" i="36"/>
  <c r="D82" i="36"/>
  <c r="BG81" i="36"/>
  <c r="AZ81" i="36"/>
  <c r="AY81" i="36"/>
  <c r="AX81" i="36"/>
  <c r="AW81" i="36"/>
  <c r="AV81" i="36"/>
  <c r="AU81" i="36"/>
  <c r="AT81" i="36"/>
  <c r="AS81" i="36"/>
  <c r="AR81" i="36"/>
  <c r="AQ81" i="36"/>
  <c r="AP81" i="36"/>
  <c r="AO81" i="36"/>
  <c r="AM81" i="36"/>
  <c r="AL81" i="36"/>
  <c r="AK81" i="36"/>
  <c r="AJ81" i="36"/>
  <c r="AI81" i="36"/>
  <c r="AH81" i="36"/>
  <c r="AG81" i="36"/>
  <c r="AF81" i="36"/>
  <c r="AE81" i="36"/>
  <c r="AD81" i="36"/>
  <c r="AC81" i="36"/>
  <c r="AA81" i="36"/>
  <c r="Z81" i="36"/>
  <c r="Y81" i="36"/>
  <c r="X81" i="36"/>
  <c r="W81" i="36"/>
  <c r="V81" i="36"/>
  <c r="U81" i="36"/>
  <c r="T81" i="36"/>
  <c r="S81" i="36"/>
  <c r="R81" i="36"/>
  <c r="Q81" i="36"/>
  <c r="O81" i="36"/>
  <c r="N81" i="36"/>
  <c r="M81" i="36"/>
  <c r="L81" i="36"/>
  <c r="K81" i="36"/>
  <c r="J81" i="36"/>
  <c r="I81" i="36"/>
  <c r="H81" i="36"/>
  <c r="G81" i="36"/>
  <c r="F81" i="36"/>
  <c r="E81" i="36"/>
  <c r="AZ80" i="36"/>
  <c r="AY80" i="36"/>
  <c r="AX80" i="36"/>
  <c r="AW80" i="36"/>
  <c r="AV80" i="36"/>
  <c r="AU80" i="36"/>
  <c r="AT80" i="36"/>
  <c r="AS80" i="36"/>
  <c r="AR80" i="36"/>
  <c r="AQ80" i="36"/>
  <c r="AP80" i="36"/>
  <c r="AO80" i="36"/>
  <c r="AM80" i="36"/>
  <c r="AL80" i="36"/>
  <c r="AK80" i="36"/>
  <c r="AJ80" i="36"/>
  <c r="AI80" i="36"/>
  <c r="AH80" i="36"/>
  <c r="AG80" i="36"/>
  <c r="AF80" i="36"/>
  <c r="AE80" i="36"/>
  <c r="AD80" i="36"/>
  <c r="AC80" i="36"/>
  <c r="AA80" i="36"/>
  <c r="Z80" i="36"/>
  <c r="Y80" i="36"/>
  <c r="X80" i="36"/>
  <c r="W80" i="36"/>
  <c r="V80" i="36"/>
  <c r="U80" i="36"/>
  <c r="T80" i="36"/>
  <c r="S80" i="36"/>
  <c r="R80" i="36"/>
  <c r="Q80" i="36"/>
  <c r="O80" i="36"/>
  <c r="N80" i="36"/>
  <c r="M80" i="36"/>
  <c r="L80" i="36"/>
  <c r="K80" i="36"/>
  <c r="J80" i="36"/>
  <c r="I80" i="36"/>
  <c r="H80" i="36"/>
  <c r="G80" i="36"/>
  <c r="F80" i="36"/>
  <c r="E80" i="36"/>
  <c r="AZ79" i="36"/>
  <c r="AY79" i="36"/>
  <c r="AX79" i="36"/>
  <c r="AW79" i="36"/>
  <c r="AV79" i="36"/>
  <c r="AU79" i="36"/>
  <c r="AT79" i="36"/>
  <c r="AS79" i="36"/>
  <c r="AR79" i="36"/>
  <c r="AQ79" i="36"/>
  <c r="AP79" i="36"/>
  <c r="AO79" i="36"/>
  <c r="AM79" i="36"/>
  <c r="AL79" i="36"/>
  <c r="AK79" i="36"/>
  <c r="AK84" i="36" s="1"/>
  <c r="AK88" i="36" s="1"/>
  <c r="AJ79" i="36"/>
  <c r="AI79" i="36"/>
  <c r="AH79" i="36"/>
  <c r="AG79" i="36"/>
  <c r="AF79" i="36"/>
  <c r="AE79" i="36"/>
  <c r="AD79" i="36"/>
  <c r="AC79" i="36"/>
  <c r="AA79" i="36"/>
  <c r="Z79" i="36"/>
  <c r="Y79" i="36"/>
  <c r="X79" i="36"/>
  <c r="W79" i="36"/>
  <c r="V79" i="36"/>
  <c r="U79" i="36"/>
  <c r="T79" i="36"/>
  <c r="S79" i="36"/>
  <c r="R79" i="36"/>
  <c r="Q79" i="36"/>
  <c r="O79" i="36"/>
  <c r="N79" i="36"/>
  <c r="M79" i="36"/>
  <c r="L79" i="36"/>
  <c r="K79" i="36"/>
  <c r="J79" i="36"/>
  <c r="I79" i="36"/>
  <c r="H79" i="36"/>
  <c r="G79" i="36"/>
  <c r="F79" i="36"/>
  <c r="E79" i="36"/>
  <c r="AZ78" i="36"/>
  <c r="AZ84" i="36" s="1"/>
  <c r="AZ88" i="36" s="1"/>
  <c r="AZ105" i="36" s="1"/>
  <c r="AY78" i="36"/>
  <c r="AY84" i="36" s="1"/>
  <c r="AY88" i="36" s="1"/>
  <c r="AX78" i="36"/>
  <c r="AX84" i="36" s="1"/>
  <c r="AX88" i="36" s="1"/>
  <c r="AW78" i="36"/>
  <c r="AV78" i="36"/>
  <c r="AU78" i="36"/>
  <c r="AT78" i="36"/>
  <c r="AS78" i="36"/>
  <c r="AS84" i="36" s="1"/>
  <c r="AS88" i="36" s="1"/>
  <c r="AR78" i="36"/>
  <c r="AR84" i="36" s="1"/>
  <c r="AR88" i="36" s="1"/>
  <c r="AQ78" i="36"/>
  <c r="AQ84" i="36" s="1"/>
  <c r="AQ88" i="36" s="1"/>
  <c r="AP78" i="36"/>
  <c r="AP84" i="36" s="1"/>
  <c r="AO78" i="36"/>
  <c r="AM78" i="36"/>
  <c r="AM84" i="36" s="1"/>
  <c r="AM88" i="36" s="1"/>
  <c r="AL78" i="36"/>
  <c r="AK78" i="36"/>
  <c r="AJ78" i="36"/>
  <c r="AI78" i="36"/>
  <c r="AH78" i="36"/>
  <c r="AG78" i="36"/>
  <c r="AG84" i="36" s="1"/>
  <c r="AG88" i="36" s="1"/>
  <c r="AF78" i="36"/>
  <c r="AF84" i="36" s="1"/>
  <c r="AF88" i="36" s="1"/>
  <c r="AE78" i="36"/>
  <c r="AE84" i="36" s="1"/>
  <c r="AE88" i="36" s="1"/>
  <c r="AD78" i="36"/>
  <c r="AD84" i="36" s="1"/>
  <c r="AD88" i="36" s="1"/>
  <c r="AC78" i="36"/>
  <c r="AC84" i="36" s="1"/>
  <c r="AA78" i="36"/>
  <c r="AA84" i="36" s="1"/>
  <c r="AA88" i="36" s="1"/>
  <c r="Z78" i="36"/>
  <c r="Y78" i="36"/>
  <c r="Y84" i="36" s="1"/>
  <c r="Y88" i="36" s="1"/>
  <c r="X78" i="36"/>
  <c r="W78" i="36"/>
  <c r="W84" i="36" s="1"/>
  <c r="W88" i="36" s="1"/>
  <c r="V78" i="36"/>
  <c r="U78" i="36"/>
  <c r="U84" i="36" s="1"/>
  <c r="U88" i="36" s="1"/>
  <c r="T78" i="36"/>
  <c r="T84" i="36" s="1"/>
  <c r="T88" i="36" s="1"/>
  <c r="S78" i="36"/>
  <c r="S84" i="36" s="1"/>
  <c r="S88" i="36" s="1"/>
  <c r="R78" i="36"/>
  <c r="R84" i="36" s="1"/>
  <c r="R88" i="36" s="1"/>
  <c r="Q78" i="36"/>
  <c r="O78" i="36"/>
  <c r="O84" i="36" s="1"/>
  <c r="O88" i="36" s="1"/>
  <c r="N78" i="36"/>
  <c r="N84" i="36" s="1"/>
  <c r="N88" i="36" s="1"/>
  <c r="M78" i="36"/>
  <c r="M84" i="36" s="1"/>
  <c r="M88" i="36" s="1"/>
  <c r="L78" i="36"/>
  <c r="L84" i="36" s="1"/>
  <c r="L88" i="36" s="1"/>
  <c r="K78" i="36"/>
  <c r="K84" i="36" s="1"/>
  <c r="K88" i="36" s="1"/>
  <c r="J78" i="36"/>
  <c r="I78" i="36"/>
  <c r="I84" i="36" s="1"/>
  <c r="I88" i="36" s="1"/>
  <c r="H78" i="36"/>
  <c r="H84" i="36" s="1"/>
  <c r="H88" i="36" s="1"/>
  <c r="G78" i="36"/>
  <c r="F78" i="36"/>
  <c r="E78" i="36"/>
  <c r="BL77" i="36"/>
  <c r="AZ77" i="36"/>
  <c r="AY77" i="36"/>
  <c r="AX77" i="36"/>
  <c r="AW77" i="36"/>
  <c r="AV77" i="36"/>
  <c r="AU77" i="36"/>
  <c r="AT77" i="36"/>
  <c r="AS77" i="36"/>
  <c r="AR77" i="36"/>
  <c r="AQ77" i="36"/>
  <c r="AP77" i="36"/>
  <c r="AO77" i="36"/>
  <c r="AM77" i="36"/>
  <c r="AL77" i="36"/>
  <c r="AK77" i="36"/>
  <c r="AJ77" i="36"/>
  <c r="AI77" i="36"/>
  <c r="AH77" i="36"/>
  <c r="AG77" i="36"/>
  <c r="AF77" i="36"/>
  <c r="AE77" i="36"/>
  <c r="AD77" i="36"/>
  <c r="AC77" i="36"/>
  <c r="AA77" i="36"/>
  <c r="Z77" i="36"/>
  <c r="Y77" i="36"/>
  <c r="X77" i="36"/>
  <c r="W77" i="36"/>
  <c r="V77" i="36"/>
  <c r="U77" i="36"/>
  <c r="T77" i="36"/>
  <c r="S77" i="36"/>
  <c r="R77" i="36"/>
  <c r="Q77" i="36"/>
  <c r="O77" i="36"/>
  <c r="N77" i="36"/>
  <c r="M77" i="36"/>
  <c r="L77" i="36"/>
  <c r="K77" i="36"/>
  <c r="J77" i="36"/>
  <c r="I77" i="36"/>
  <c r="H77" i="36"/>
  <c r="G77" i="36"/>
  <c r="F77" i="36"/>
  <c r="E77" i="36"/>
  <c r="BL76" i="36"/>
  <c r="BK76" i="36"/>
  <c r="BJ76" i="36"/>
  <c r="BI76" i="36"/>
  <c r="BH76" i="36"/>
  <c r="BG76" i="36"/>
  <c r="BF76" i="36"/>
  <c r="BE76" i="36"/>
  <c r="BD76" i="36"/>
  <c r="BC76" i="36"/>
  <c r="BB76" i="36"/>
  <c r="BA76" i="36" s="1"/>
  <c r="AN76" i="36"/>
  <c r="AB76" i="36"/>
  <c r="P76" i="36"/>
  <c r="D76" i="36"/>
  <c r="BL75" i="36"/>
  <c r="BK75" i="36"/>
  <c r="BJ75" i="36"/>
  <c r="BI75" i="36"/>
  <c r="BH75" i="36"/>
  <c r="BG75" i="36"/>
  <c r="BF75" i="36"/>
  <c r="BE75" i="36"/>
  <c r="BD75" i="36"/>
  <c r="BD77" i="36" s="1"/>
  <c r="BC75" i="36"/>
  <c r="BC77" i="36" s="1"/>
  <c r="BB75" i="36"/>
  <c r="AN75" i="36"/>
  <c r="AB75" i="36"/>
  <c r="P75" i="36"/>
  <c r="D75" i="36"/>
  <c r="BL74" i="36"/>
  <c r="BK74" i="36"/>
  <c r="BJ74" i="36"/>
  <c r="BJ77" i="36" s="1"/>
  <c r="BI74" i="36"/>
  <c r="BH74" i="36"/>
  <c r="BG74" i="36"/>
  <c r="BF74" i="36"/>
  <c r="BE74" i="36"/>
  <c r="BD74" i="36"/>
  <c r="BC74" i="36"/>
  <c r="BB74" i="36"/>
  <c r="BA74" i="36"/>
  <c r="AN74" i="36"/>
  <c r="AB74" i="36"/>
  <c r="P74" i="36"/>
  <c r="P77" i="36" s="1"/>
  <c r="D74" i="36"/>
  <c r="BL73" i="36"/>
  <c r="BK73" i="36"/>
  <c r="BK77" i="36" s="1"/>
  <c r="BJ73" i="36"/>
  <c r="BI73" i="36"/>
  <c r="BH73" i="36"/>
  <c r="BH77" i="36" s="1"/>
  <c r="BG73" i="36"/>
  <c r="BF73" i="36"/>
  <c r="BF77" i="36" s="1"/>
  <c r="BE73" i="36"/>
  <c r="BD73" i="36"/>
  <c r="BC73" i="36"/>
  <c r="BB73" i="36"/>
  <c r="AN73" i="36"/>
  <c r="AN77" i="36" s="1"/>
  <c r="AB73" i="36"/>
  <c r="AB77" i="36" s="1"/>
  <c r="P73" i="36"/>
  <c r="D73" i="36"/>
  <c r="BI72" i="36"/>
  <c r="BE72" i="36"/>
  <c r="BD72" i="36"/>
  <c r="AZ72" i="36"/>
  <c r="AY72" i="36"/>
  <c r="AX72" i="36"/>
  <c r="AW72" i="36"/>
  <c r="AV72" i="36"/>
  <c r="AU72" i="36"/>
  <c r="AT72" i="36"/>
  <c r="AS72" i="36"/>
  <c r="AR72" i="36"/>
  <c r="AQ72" i="36"/>
  <c r="AP72" i="36"/>
  <c r="AO72" i="36"/>
  <c r="AM72" i="36"/>
  <c r="AL72" i="36"/>
  <c r="AK72" i="36"/>
  <c r="AJ72" i="36"/>
  <c r="AI72" i="36"/>
  <c r="AH72" i="36"/>
  <c r="AG72" i="36"/>
  <c r="AF72" i="36"/>
  <c r="AE72" i="36"/>
  <c r="AD72" i="36"/>
  <c r="AC72" i="36"/>
  <c r="AA72" i="36"/>
  <c r="Z72" i="36"/>
  <c r="Y72" i="36"/>
  <c r="X72" i="36"/>
  <c r="W72" i="36"/>
  <c r="V72" i="36"/>
  <c r="U72" i="36"/>
  <c r="T72" i="36"/>
  <c r="S72" i="36"/>
  <c r="R72" i="36"/>
  <c r="Q72" i="36"/>
  <c r="O72" i="36"/>
  <c r="N72" i="36"/>
  <c r="M72" i="36"/>
  <c r="L72" i="36"/>
  <c r="K72" i="36"/>
  <c r="J72" i="36"/>
  <c r="I72" i="36"/>
  <c r="H72" i="36"/>
  <c r="G72" i="36"/>
  <c r="F72" i="36"/>
  <c r="E72" i="36"/>
  <c r="BL71" i="36"/>
  <c r="BK71" i="36"/>
  <c r="BJ71" i="36"/>
  <c r="BI71" i="36"/>
  <c r="BH71" i="36"/>
  <c r="BG71" i="36"/>
  <c r="BF71" i="36"/>
  <c r="BE71" i="36"/>
  <c r="BD71" i="36"/>
  <c r="BC71" i="36"/>
  <c r="BB71" i="36"/>
  <c r="AN71" i="36"/>
  <c r="AB71" i="36"/>
  <c r="P71" i="36"/>
  <c r="D71" i="36"/>
  <c r="BL70" i="36"/>
  <c r="BK70" i="36"/>
  <c r="BJ70" i="36"/>
  <c r="BI70" i="36"/>
  <c r="BH70" i="36"/>
  <c r="BG70" i="36"/>
  <c r="BF70" i="36"/>
  <c r="BE70" i="36"/>
  <c r="BD70" i="36"/>
  <c r="BC70" i="36"/>
  <c r="BB70" i="36"/>
  <c r="BA70" i="36" s="1"/>
  <c r="AN70" i="36"/>
  <c r="AB70" i="36"/>
  <c r="P70" i="36"/>
  <c r="D70" i="36"/>
  <c r="BL69" i="36"/>
  <c r="BK69" i="36"/>
  <c r="BJ69" i="36"/>
  <c r="BI69" i="36"/>
  <c r="BH69" i="36"/>
  <c r="BG69" i="36"/>
  <c r="BF69" i="36"/>
  <c r="BA69" i="36" s="1"/>
  <c r="BE69" i="36"/>
  <c r="BD69" i="36"/>
  <c r="BC69" i="36"/>
  <c r="BB69" i="36"/>
  <c r="AN69" i="36"/>
  <c r="AB69" i="36"/>
  <c r="P69" i="36"/>
  <c r="D69" i="36"/>
  <c r="BL68" i="36"/>
  <c r="BL72" i="36" s="1"/>
  <c r="BK68" i="36"/>
  <c r="BJ68" i="36"/>
  <c r="BI68" i="36"/>
  <c r="BH68" i="36"/>
  <c r="BG68" i="36"/>
  <c r="BF68" i="36"/>
  <c r="BE68" i="36"/>
  <c r="BD68" i="36"/>
  <c r="BC68" i="36"/>
  <c r="BB68" i="36"/>
  <c r="AN68" i="36"/>
  <c r="AB68" i="36"/>
  <c r="P68" i="36"/>
  <c r="D68" i="36"/>
  <c r="BJ67" i="36"/>
  <c r="BI67" i="36"/>
  <c r="BH67" i="36"/>
  <c r="BG67" i="36"/>
  <c r="BF67" i="36"/>
  <c r="BE67" i="36"/>
  <c r="BD67" i="36"/>
  <c r="BC67" i="36"/>
  <c r="BB67" i="36"/>
  <c r="AN67" i="36"/>
  <c r="AB67" i="36"/>
  <c r="P67" i="36"/>
  <c r="D67" i="36"/>
  <c r="BJ66" i="36"/>
  <c r="BI66" i="36"/>
  <c r="BH66" i="36"/>
  <c r="BH72" i="36" s="1"/>
  <c r="BG66" i="36"/>
  <c r="BF66" i="36"/>
  <c r="BE66" i="36"/>
  <c r="BD66" i="36"/>
  <c r="BC66" i="36"/>
  <c r="BB66" i="36"/>
  <c r="BA66" i="36" s="1"/>
  <c r="AN66" i="36"/>
  <c r="AB66" i="36"/>
  <c r="P66" i="36"/>
  <c r="D66" i="36"/>
  <c r="BJ65" i="36"/>
  <c r="BI65" i="36"/>
  <c r="BH65" i="36"/>
  <c r="BG65" i="36"/>
  <c r="BF65" i="36"/>
  <c r="BE65" i="36"/>
  <c r="BD65" i="36"/>
  <c r="BC65" i="36"/>
  <c r="BB65" i="36"/>
  <c r="BA65" i="36"/>
  <c r="AN65" i="36"/>
  <c r="AB65" i="36"/>
  <c r="P65" i="36"/>
  <c r="D65" i="36"/>
  <c r="BJ64" i="36"/>
  <c r="BI64" i="36"/>
  <c r="BH64" i="36"/>
  <c r="BG64" i="36"/>
  <c r="BF64" i="36"/>
  <c r="BE64" i="36"/>
  <c r="BD64" i="36"/>
  <c r="BC64" i="36"/>
  <c r="BC72" i="36" s="1"/>
  <c r="BB64" i="36"/>
  <c r="AN64" i="36"/>
  <c r="AB64" i="36"/>
  <c r="P64" i="36"/>
  <c r="D64" i="36"/>
  <c r="AZ63" i="36"/>
  <c r="AY63" i="36"/>
  <c r="AX63" i="36"/>
  <c r="AW63" i="36"/>
  <c r="AV63" i="36"/>
  <c r="AU63" i="36"/>
  <c r="AT63" i="36"/>
  <c r="AS63" i="36"/>
  <c r="AR63" i="36"/>
  <c r="AQ63" i="36"/>
  <c r="AP63" i="36"/>
  <c r="AO63" i="36"/>
  <c r="AM63" i="36"/>
  <c r="AL63" i="36"/>
  <c r="AK63" i="36"/>
  <c r="AJ63" i="36"/>
  <c r="AI63" i="36"/>
  <c r="AH63" i="36"/>
  <c r="AG63" i="36"/>
  <c r="AF63" i="36"/>
  <c r="AE63" i="36"/>
  <c r="AD63" i="36"/>
  <c r="AC63" i="36"/>
  <c r="AA63" i="36"/>
  <c r="Z63" i="36"/>
  <c r="Y63" i="36"/>
  <c r="X63" i="36"/>
  <c r="W63" i="36"/>
  <c r="V63" i="36"/>
  <c r="U63" i="36"/>
  <c r="T63" i="36"/>
  <c r="S63" i="36"/>
  <c r="R63" i="36"/>
  <c r="Q63" i="36"/>
  <c r="O63" i="36"/>
  <c r="N63" i="36"/>
  <c r="M63" i="36"/>
  <c r="L63" i="36"/>
  <c r="K63" i="36"/>
  <c r="J63" i="36"/>
  <c r="I63" i="36"/>
  <c r="H63" i="36"/>
  <c r="G63" i="36"/>
  <c r="F63" i="36"/>
  <c r="E63" i="36"/>
  <c r="BL62" i="36"/>
  <c r="BK62" i="36"/>
  <c r="BJ62" i="36"/>
  <c r="BI62" i="36"/>
  <c r="BH62" i="36"/>
  <c r="BG62" i="36"/>
  <c r="BF62" i="36"/>
  <c r="BE62" i="36"/>
  <c r="BD62" i="36"/>
  <c r="BC62" i="36"/>
  <c r="BB62" i="36"/>
  <c r="AN62" i="36"/>
  <c r="AB62" i="36"/>
  <c r="P62" i="36"/>
  <c r="D62" i="36"/>
  <c r="BL61" i="36"/>
  <c r="BK61" i="36"/>
  <c r="BJ61" i="36"/>
  <c r="BI61" i="36"/>
  <c r="BH61" i="36"/>
  <c r="BG61" i="36"/>
  <c r="BF61" i="36"/>
  <c r="BE61" i="36"/>
  <c r="BD61" i="36"/>
  <c r="BC61" i="36"/>
  <c r="BB61" i="36"/>
  <c r="AN61" i="36"/>
  <c r="AB61" i="36"/>
  <c r="P61" i="36"/>
  <c r="D61" i="36"/>
  <c r="BL60" i="36"/>
  <c r="BK60" i="36"/>
  <c r="BJ60" i="36"/>
  <c r="BI60" i="36"/>
  <c r="BH60" i="36"/>
  <c r="BG60" i="36"/>
  <c r="BF60" i="36"/>
  <c r="BE60" i="36"/>
  <c r="BD60" i="36"/>
  <c r="BC60" i="36"/>
  <c r="BB60" i="36"/>
  <c r="BA60" i="36" s="1"/>
  <c r="AN60" i="36"/>
  <c r="AB60" i="36"/>
  <c r="P60" i="36"/>
  <c r="D60" i="36"/>
  <c r="BL59" i="36"/>
  <c r="BK59" i="36"/>
  <c r="BJ59" i="36"/>
  <c r="BI59" i="36"/>
  <c r="BH59" i="36"/>
  <c r="BG59" i="36"/>
  <c r="BF59" i="36"/>
  <c r="BF63" i="36" s="1"/>
  <c r="BE59" i="36"/>
  <c r="BD59" i="36"/>
  <c r="BC59" i="36"/>
  <c r="BB59" i="36"/>
  <c r="AN59" i="36"/>
  <c r="AB59" i="36"/>
  <c r="P59" i="36"/>
  <c r="D59" i="36"/>
  <c r="BL58" i="36"/>
  <c r="BK58" i="36"/>
  <c r="BJ58" i="36"/>
  <c r="BJ63" i="36" s="1"/>
  <c r="BI58" i="36"/>
  <c r="BI63" i="36" s="1"/>
  <c r="BH58" i="36"/>
  <c r="BG58" i="36"/>
  <c r="BF58" i="36"/>
  <c r="BE58" i="36"/>
  <c r="BD58" i="36"/>
  <c r="BC58" i="36"/>
  <c r="BB58" i="36"/>
  <c r="AN58" i="36"/>
  <c r="AB58" i="36"/>
  <c r="P58" i="36"/>
  <c r="D58" i="36"/>
  <c r="BL57" i="36"/>
  <c r="BK57" i="36"/>
  <c r="BJ57" i="36"/>
  <c r="BI57" i="36"/>
  <c r="BH57" i="36"/>
  <c r="BG57" i="36"/>
  <c r="BF57" i="36"/>
  <c r="BE57" i="36"/>
  <c r="BD57" i="36"/>
  <c r="BD63" i="36" s="1"/>
  <c r="BC57" i="36"/>
  <c r="BB57" i="36"/>
  <c r="BA57" i="36"/>
  <c r="AN57" i="36"/>
  <c r="AB57" i="36"/>
  <c r="P57" i="36"/>
  <c r="D57" i="36"/>
  <c r="BL56" i="36"/>
  <c r="BK56" i="36"/>
  <c r="BJ56" i="36"/>
  <c r="BI56" i="36"/>
  <c r="BH56" i="36"/>
  <c r="BG56" i="36"/>
  <c r="BG63" i="36" s="1"/>
  <c r="BF56" i="36"/>
  <c r="BE56" i="36"/>
  <c r="BD56" i="36"/>
  <c r="BC56" i="36"/>
  <c r="BB56" i="36"/>
  <c r="AN56" i="36"/>
  <c r="AB56" i="36"/>
  <c r="P56" i="36"/>
  <c r="D56" i="36"/>
  <c r="BC55" i="36"/>
  <c r="AZ55" i="36"/>
  <c r="AY55" i="36"/>
  <c r="AX55" i="36"/>
  <c r="AW55" i="36"/>
  <c r="AV55" i="36"/>
  <c r="AU55" i="36"/>
  <c r="AT55" i="36"/>
  <c r="AS55" i="36"/>
  <c r="AR55" i="36"/>
  <c r="AQ55" i="36"/>
  <c r="AP55" i="36"/>
  <c r="AO55" i="36"/>
  <c r="AN55" i="36"/>
  <c r="AM55" i="36"/>
  <c r="AL55" i="36"/>
  <c r="AK55" i="36"/>
  <c r="AJ55" i="36"/>
  <c r="AI55" i="36"/>
  <c r="AH55" i="36"/>
  <c r="AG55" i="36"/>
  <c r="AF55" i="36"/>
  <c r="AE55" i="36"/>
  <c r="AD55" i="36"/>
  <c r="AC55" i="36"/>
  <c r="AB55" i="36"/>
  <c r="AA55" i="36"/>
  <c r="Z55" i="36"/>
  <c r="Y55" i="36"/>
  <c r="X55" i="36"/>
  <c r="W55" i="36"/>
  <c r="V55" i="36"/>
  <c r="U55" i="36"/>
  <c r="T55" i="36"/>
  <c r="S55" i="36"/>
  <c r="R55" i="36"/>
  <c r="Q55" i="36"/>
  <c r="P55" i="36"/>
  <c r="O55" i="36"/>
  <c r="N55" i="36"/>
  <c r="M55" i="36"/>
  <c r="L55" i="36"/>
  <c r="K55" i="36"/>
  <c r="J55" i="36"/>
  <c r="I55" i="36"/>
  <c r="H55" i="36"/>
  <c r="G55" i="36"/>
  <c r="F55" i="36"/>
  <c r="E55" i="36"/>
  <c r="D55" i="36"/>
  <c r="BL54" i="36"/>
  <c r="BK54" i="36"/>
  <c r="BJ54" i="36"/>
  <c r="BJ55" i="36" s="1"/>
  <c r="BI54" i="36"/>
  <c r="BH54" i="36"/>
  <c r="BG54" i="36"/>
  <c r="BF54" i="36"/>
  <c r="BE54" i="36"/>
  <c r="BD54" i="36"/>
  <c r="BC54" i="36"/>
  <c r="BB54" i="36"/>
  <c r="BA54" i="36"/>
  <c r="AN54" i="36"/>
  <c r="AB54" i="36"/>
  <c r="P54" i="36"/>
  <c r="D54" i="36"/>
  <c r="BL53" i="36"/>
  <c r="BK53" i="36"/>
  <c r="BJ53" i="36"/>
  <c r="BI53" i="36"/>
  <c r="BH53" i="36"/>
  <c r="BG53" i="36"/>
  <c r="BF53" i="36"/>
  <c r="BE53" i="36"/>
  <c r="BD53" i="36"/>
  <c r="BC53" i="36"/>
  <c r="BB53" i="36"/>
  <c r="AN53" i="36"/>
  <c r="AB53" i="36"/>
  <c r="P53" i="36"/>
  <c r="D53" i="36"/>
  <c r="BL52" i="36"/>
  <c r="BK52" i="36"/>
  <c r="BJ52" i="36"/>
  <c r="BI52" i="36"/>
  <c r="BI55" i="36" s="1"/>
  <c r="BH52" i="36"/>
  <c r="BH80" i="36" s="1"/>
  <c r="BG52" i="36"/>
  <c r="BF52" i="36"/>
  <c r="BE52" i="36"/>
  <c r="BD52" i="36"/>
  <c r="BC52" i="36"/>
  <c r="BB52" i="36"/>
  <c r="AN52" i="36"/>
  <c r="AB52" i="36"/>
  <c r="P52" i="36"/>
  <c r="D52" i="36"/>
  <c r="BL51" i="36"/>
  <c r="BL55" i="36" s="1"/>
  <c r="BK51" i="36"/>
  <c r="BK55" i="36" s="1"/>
  <c r="BJ51" i="36"/>
  <c r="BI51" i="36"/>
  <c r="BH51" i="36"/>
  <c r="BG51" i="36"/>
  <c r="BG55" i="36" s="1"/>
  <c r="BF51" i="36"/>
  <c r="BE51" i="36"/>
  <c r="BD51" i="36"/>
  <c r="BC51" i="36"/>
  <c r="BB51" i="36"/>
  <c r="AN51" i="36"/>
  <c r="AB51" i="36"/>
  <c r="P51" i="36"/>
  <c r="D51" i="36"/>
  <c r="BB50" i="36"/>
  <c r="AZ50" i="36"/>
  <c r="AY50" i="36"/>
  <c r="AX50" i="36"/>
  <c r="AW50" i="36"/>
  <c r="AV50" i="36"/>
  <c r="AU50" i="36"/>
  <c r="AT50" i="36"/>
  <c r="AS50" i="36"/>
  <c r="AR50" i="36"/>
  <c r="AQ50" i="36"/>
  <c r="AP50" i="36"/>
  <c r="AO50" i="36"/>
  <c r="AM50" i="36"/>
  <c r="AL50" i="36"/>
  <c r="AK50" i="36"/>
  <c r="AJ50" i="36"/>
  <c r="AI50" i="36"/>
  <c r="AH50" i="36"/>
  <c r="AG50" i="36"/>
  <c r="AF50" i="36"/>
  <c r="AE50" i="36"/>
  <c r="AD50" i="36"/>
  <c r="AC50" i="36"/>
  <c r="AA50" i="36"/>
  <c r="Z50" i="36"/>
  <c r="Y50" i="36"/>
  <c r="X50" i="36"/>
  <c r="W50" i="36"/>
  <c r="V50" i="36"/>
  <c r="U50" i="36"/>
  <c r="T50" i="36"/>
  <c r="S50" i="36"/>
  <c r="R50" i="36"/>
  <c r="Q50" i="36"/>
  <c r="O50" i="36"/>
  <c r="N50" i="36"/>
  <c r="M50" i="36"/>
  <c r="L50" i="36"/>
  <c r="K50" i="36"/>
  <c r="J50" i="36"/>
  <c r="I50" i="36"/>
  <c r="H50" i="36"/>
  <c r="G50" i="36"/>
  <c r="F50" i="36"/>
  <c r="E50" i="36"/>
  <c r="BL49" i="36"/>
  <c r="BK49" i="36"/>
  <c r="BJ49" i="36"/>
  <c r="BI49" i="36"/>
  <c r="BH49" i="36"/>
  <c r="BG49" i="36"/>
  <c r="BF49" i="36"/>
  <c r="BF81" i="36" s="1"/>
  <c r="BE49" i="36"/>
  <c r="BD49" i="36"/>
  <c r="BC49" i="36"/>
  <c r="BB49" i="36"/>
  <c r="AN49" i="36"/>
  <c r="AB49" i="36"/>
  <c r="P49" i="36"/>
  <c r="D49" i="36"/>
  <c r="BL48" i="36"/>
  <c r="BK48" i="36"/>
  <c r="BJ48" i="36"/>
  <c r="BI48" i="36"/>
  <c r="BH48" i="36"/>
  <c r="BH50" i="36" s="1"/>
  <c r="BG48" i="36"/>
  <c r="BG50" i="36" s="1"/>
  <c r="BF48" i="36"/>
  <c r="BE48" i="36"/>
  <c r="BD48" i="36"/>
  <c r="BC48" i="36"/>
  <c r="BB48" i="36"/>
  <c r="AN48" i="36"/>
  <c r="AB48" i="36"/>
  <c r="P48" i="36"/>
  <c r="D48" i="36"/>
  <c r="BL47" i="36"/>
  <c r="BK47" i="36"/>
  <c r="BJ47" i="36"/>
  <c r="BI47" i="36"/>
  <c r="BH47" i="36"/>
  <c r="BG47" i="36"/>
  <c r="BF47" i="36"/>
  <c r="BE47" i="36"/>
  <c r="BD47" i="36"/>
  <c r="BC47" i="36"/>
  <c r="BB47" i="36"/>
  <c r="BA47" i="36"/>
  <c r="AN47" i="36"/>
  <c r="AB47" i="36"/>
  <c r="P47" i="36"/>
  <c r="D47" i="36"/>
  <c r="BL46" i="36"/>
  <c r="BK46" i="36"/>
  <c r="BJ46" i="36"/>
  <c r="BJ50" i="36" s="1"/>
  <c r="BI46" i="36"/>
  <c r="BH46" i="36"/>
  <c r="BG46" i="36"/>
  <c r="BF46" i="36"/>
  <c r="BE46" i="36"/>
  <c r="BE50" i="36" s="1"/>
  <c r="BD46" i="36"/>
  <c r="BD50" i="36" s="1"/>
  <c r="BC46" i="36"/>
  <c r="BC50" i="36" s="1"/>
  <c r="BB46" i="36"/>
  <c r="AN46" i="36"/>
  <c r="AB46" i="36"/>
  <c r="AB50" i="36" s="1"/>
  <c r="P46" i="36"/>
  <c r="P50" i="36" s="1"/>
  <c r="D46" i="36"/>
  <c r="AZ45" i="36"/>
  <c r="AY45" i="36"/>
  <c r="AX45" i="36"/>
  <c r="AW45" i="36"/>
  <c r="AV45" i="36"/>
  <c r="AU45" i="36"/>
  <c r="AT45" i="36"/>
  <c r="AS45" i="36"/>
  <c r="AR45" i="36"/>
  <c r="AQ45" i="36"/>
  <c r="AP45" i="36"/>
  <c r="AO45" i="36"/>
  <c r="AM45" i="36"/>
  <c r="AL45" i="36"/>
  <c r="AK45" i="36"/>
  <c r="AJ45" i="36"/>
  <c r="AI45" i="36"/>
  <c r="AH45" i="36"/>
  <c r="AG45" i="36"/>
  <c r="AF45" i="36"/>
  <c r="AE45" i="36"/>
  <c r="AD45" i="36"/>
  <c r="AC45" i="36"/>
  <c r="AA45" i="36"/>
  <c r="Z45" i="36"/>
  <c r="Y45" i="36"/>
  <c r="X45" i="36"/>
  <c r="W45" i="36"/>
  <c r="V45" i="36"/>
  <c r="U45" i="36"/>
  <c r="T45" i="36"/>
  <c r="S45" i="36"/>
  <c r="R45" i="36"/>
  <c r="Q45" i="36"/>
  <c r="O45" i="36"/>
  <c r="N45" i="36"/>
  <c r="M45" i="36"/>
  <c r="L45" i="36"/>
  <c r="K45" i="36"/>
  <c r="J45" i="36"/>
  <c r="I45" i="36"/>
  <c r="H45" i="36"/>
  <c r="G45" i="36"/>
  <c r="F45" i="36"/>
  <c r="E45" i="36"/>
  <c r="BL44" i="36"/>
  <c r="BK44" i="36"/>
  <c r="BJ44" i="36"/>
  <c r="BI44" i="36"/>
  <c r="BH44" i="36"/>
  <c r="BG44" i="36"/>
  <c r="BF44" i="36"/>
  <c r="BE44" i="36"/>
  <c r="BD44" i="36"/>
  <c r="BC44" i="36"/>
  <c r="BB44" i="36"/>
  <c r="AN44" i="36"/>
  <c r="AB44" i="36"/>
  <c r="P44" i="36"/>
  <c r="P81" i="36" s="1"/>
  <c r="D44" i="36"/>
  <c r="D81" i="36" s="1"/>
  <c r="BL43" i="36"/>
  <c r="BL45" i="36" s="1"/>
  <c r="BK43" i="36"/>
  <c r="BJ43" i="36"/>
  <c r="BI43" i="36"/>
  <c r="BH43" i="36"/>
  <c r="BG43" i="36"/>
  <c r="BF43" i="36"/>
  <c r="BE43" i="36"/>
  <c r="BD43" i="36"/>
  <c r="BC43" i="36"/>
  <c r="BB43" i="36"/>
  <c r="BB79" i="36" s="1"/>
  <c r="BA43" i="36"/>
  <c r="AN43" i="36"/>
  <c r="AN45" i="36" s="1"/>
  <c r="AB43" i="36"/>
  <c r="P43" i="36"/>
  <c r="D43" i="36"/>
  <c r="BL42" i="36"/>
  <c r="BK42" i="36"/>
  <c r="BJ42" i="36"/>
  <c r="BI42" i="36"/>
  <c r="BH42" i="36"/>
  <c r="BG42" i="36"/>
  <c r="BG80" i="36" s="1"/>
  <c r="BF42" i="36"/>
  <c r="BE42" i="36"/>
  <c r="BD42" i="36"/>
  <c r="BC42" i="36"/>
  <c r="BB42" i="36"/>
  <c r="AN42" i="36"/>
  <c r="AB42" i="36"/>
  <c r="P42" i="36"/>
  <c r="D42" i="36"/>
  <c r="BL41" i="36"/>
  <c r="BK41" i="36"/>
  <c r="BK45" i="36" s="1"/>
  <c r="BJ41" i="36"/>
  <c r="BI41" i="36"/>
  <c r="BH41" i="36"/>
  <c r="BH45" i="36" s="1"/>
  <c r="BG41" i="36"/>
  <c r="BF41" i="36"/>
  <c r="BE41" i="36"/>
  <c r="BD41" i="36"/>
  <c r="BC41" i="36"/>
  <c r="BC45" i="36" s="1"/>
  <c r="BB41" i="36"/>
  <c r="AN41" i="36"/>
  <c r="AB41" i="36"/>
  <c r="P41" i="36"/>
  <c r="P45" i="36" s="1"/>
  <c r="D41" i="36"/>
  <c r="BF40" i="36"/>
  <c r="BC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A40" i="36"/>
  <c r="Z40" i="36"/>
  <c r="Y40" i="36"/>
  <c r="X40" i="36"/>
  <c r="W40" i="36"/>
  <c r="V40" i="36"/>
  <c r="U40" i="36"/>
  <c r="T40" i="36"/>
  <c r="S40" i="36"/>
  <c r="R40" i="36"/>
  <c r="Q40" i="36"/>
  <c r="O40" i="36"/>
  <c r="N40" i="36"/>
  <c r="M40" i="36"/>
  <c r="L40" i="36"/>
  <c r="K40" i="36"/>
  <c r="J40" i="36"/>
  <c r="I40" i="36"/>
  <c r="H40" i="36"/>
  <c r="G40" i="36"/>
  <c r="F40" i="36"/>
  <c r="E40" i="36"/>
  <c r="D40" i="36"/>
  <c r="BL39" i="36"/>
  <c r="BK39" i="36"/>
  <c r="BJ39" i="36"/>
  <c r="BI39" i="36"/>
  <c r="BH39" i="36"/>
  <c r="BG39" i="36"/>
  <c r="BF39" i="36"/>
  <c r="BE39" i="36"/>
  <c r="BD39" i="36"/>
  <c r="BA39" i="36" s="1"/>
  <c r="BC39" i="36"/>
  <c r="BB39" i="36"/>
  <c r="BB40" i="36" s="1"/>
  <c r="AN39" i="36"/>
  <c r="AB39" i="36"/>
  <c r="P39" i="36"/>
  <c r="D39" i="36"/>
  <c r="BL38" i="36"/>
  <c r="BK38" i="36"/>
  <c r="BK79" i="36" s="1"/>
  <c r="BJ38" i="36"/>
  <c r="BI38" i="36"/>
  <c r="BH38" i="36"/>
  <c r="BG38" i="36"/>
  <c r="BF38" i="36"/>
  <c r="BE38" i="36"/>
  <c r="BD38" i="36"/>
  <c r="BC38" i="36"/>
  <c r="BB38" i="36"/>
  <c r="AN38" i="36"/>
  <c r="AB38" i="36"/>
  <c r="P38" i="36"/>
  <c r="D38" i="36"/>
  <c r="BL37" i="36"/>
  <c r="BL40" i="36" s="1"/>
  <c r="BK37" i="36"/>
  <c r="BK40" i="36" s="1"/>
  <c r="BJ37" i="36"/>
  <c r="BJ40" i="36" s="1"/>
  <c r="BI37" i="36"/>
  <c r="BI40" i="36" s="1"/>
  <c r="BH37" i="36"/>
  <c r="BG37" i="36"/>
  <c r="BG40" i="36" s="1"/>
  <c r="BF37" i="36"/>
  <c r="BE37" i="36"/>
  <c r="BD37" i="36"/>
  <c r="BC37" i="36"/>
  <c r="BB37" i="36"/>
  <c r="AN37" i="36"/>
  <c r="AB37" i="36"/>
  <c r="AB40" i="36" s="1"/>
  <c r="P37" i="36"/>
  <c r="P40" i="36" s="1"/>
  <c r="D37" i="36"/>
  <c r="AZ36" i="36"/>
  <c r="AY36" i="36"/>
  <c r="AX36" i="36"/>
  <c r="AW36" i="36"/>
  <c r="AV36" i="36"/>
  <c r="AU36" i="36"/>
  <c r="AT36" i="36"/>
  <c r="AS36" i="36"/>
  <c r="AR36" i="36"/>
  <c r="AQ36" i="36"/>
  <c r="AP36" i="36"/>
  <c r="AO36" i="36"/>
  <c r="AM36" i="36"/>
  <c r="AL36" i="36"/>
  <c r="AK36" i="36"/>
  <c r="AJ36" i="36"/>
  <c r="AI36" i="36"/>
  <c r="AH36" i="36"/>
  <c r="AG36" i="36"/>
  <c r="AF36" i="36"/>
  <c r="AE36" i="36"/>
  <c r="AD36" i="36"/>
  <c r="AC36" i="36"/>
  <c r="AA36" i="36"/>
  <c r="Z36" i="36"/>
  <c r="Y36" i="36"/>
  <c r="X36" i="36"/>
  <c r="W36" i="36"/>
  <c r="V36" i="36"/>
  <c r="U36" i="36"/>
  <c r="T36" i="36"/>
  <c r="S36" i="36"/>
  <c r="R36" i="36"/>
  <c r="Q36" i="36"/>
  <c r="O36" i="36"/>
  <c r="N36" i="36"/>
  <c r="M36" i="36"/>
  <c r="L36" i="36"/>
  <c r="K36" i="36"/>
  <c r="J36" i="36"/>
  <c r="I36" i="36"/>
  <c r="H36" i="36"/>
  <c r="G36" i="36"/>
  <c r="F36" i="36"/>
  <c r="E36" i="36"/>
  <c r="BL35" i="36"/>
  <c r="BK35" i="36"/>
  <c r="BJ35" i="36"/>
  <c r="BI35" i="36"/>
  <c r="BH35" i="36"/>
  <c r="BH81" i="36" s="1"/>
  <c r="BG35" i="36"/>
  <c r="BF35" i="36"/>
  <c r="BE35" i="36"/>
  <c r="BD35" i="36"/>
  <c r="BC35" i="36"/>
  <c r="BB35" i="36"/>
  <c r="AN35" i="36"/>
  <c r="AB35" i="36"/>
  <c r="P35" i="36"/>
  <c r="D35" i="36"/>
  <c r="BL34" i="36"/>
  <c r="BK34" i="36"/>
  <c r="BJ34" i="36"/>
  <c r="BI34" i="36"/>
  <c r="BH34" i="36"/>
  <c r="BG34" i="36"/>
  <c r="BG36" i="36" s="1"/>
  <c r="BF34" i="36"/>
  <c r="BE34" i="36"/>
  <c r="BD34" i="36"/>
  <c r="BC34" i="36"/>
  <c r="BB34" i="36"/>
  <c r="AN34" i="36"/>
  <c r="AB34" i="36"/>
  <c r="P34" i="36"/>
  <c r="D34" i="36"/>
  <c r="BL33" i="36"/>
  <c r="BK33" i="36"/>
  <c r="BJ33" i="36"/>
  <c r="BI33" i="36"/>
  <c r="BH33" i="36"/>
  <c r="BG33" i="36"/>
  <c r="BF33" i="36"/>
  <c r="BE33" i="36"/>
  <c r="BD33" i="36"/>
  <c r="BC33" i="36"/>
  <c r="BB33" i="36"/>
  <c r="AN33" i="36"/>
  <c r="AB33" i="36"/>
  <c r="P33" i="36"/>
  <c r="D33" i="36"/>
  <c r="BL32" i="36"/>
  <c r="BK32" i="36"/>
  <c r="BJ32" i="36"/>
  <c r="BI32" i="36"/>
  <c r="BH32" i="36"/>
  <c r="BG32" i="36"/>
  <c r="BF32" i="36"/>
  <c r="BE32" i="36"/>
  <c r="BD32" i="36"/>
  <c r="BC32" i="36"/>
  <c r="BC36" i="36" s="1"/>
  <c r="BB32" i="36"/>
  <c r="AN32" i="36"/>
  <c r="AB32" i="36"/>
  <c r="P32" i="36"/>
  <c r="D32" i="36"/>
  <c r="BL31" i="36"/>
  <c r="BK31" i="36"/>
  <c r="BJ31" i="36"/>
  <c r="BI31" i="36"/>
  <c r="BH31" i="36"/>
  <c r="BG31" i="36"/>
  <c r="BF31" i="36"/>
  <c r="BF36" i="36" s="1"/>
  <c r="BE31" i="36"/>
  <c r="BD31" i="36"/>
  <c r="BC31" i="36"/>
  <c r="BB31" i="36"/>
  <c r="AN31" i="36"/>
  <c r="AB31" i="36"/>
  <c r="P31" i="36"/>
  <c r="D31" i="36"/>
  <c r="BL30" i="36"/>
  <c r="BK30" i="36"/>
  <c r="BJ30" i="36"/>
  <c r="BI30" i="36"/>
  <c r="BH30" i="36"/>
  <c r="BG30" i="36"/>
  <c r="BF30" i="36"/>
  <c r="BE30" i="36"/>
  <c r="BD30" i="36"/>
  <c r="BC30" i="36"/>
  <c r="BB30" i="36"/>
  <c r="AN30" i="36"/>
  <c r="AB30" i="36"/>
  <c r="P30" i="36"/>
  <c r="D30" i="36"/>
  <c r="BL29" i="36"/>
  <c r="BL36" i="36" s="1"/>
  <c r="BK29" i="36"/>
  <c r="BJ29" i="36"/>
  <c r="BI29" i="36"/>
  <c r="BI36" i="36" s="1"/>
  <c r="BH29" i="36"/>
  <c r="BG29" i="36"/>
  <c r="BF29" i="36"/>
  <c r="BE29" i="36"/>
  <c r="BD29" i="36"/>
  <c r="BC29" i="36"/>
  <c r="BB29" i="36"/>
  <c r="AN29" i="36"/>
  <c r="AN36" i="36" s="1"/>
  <c r="AB29" i="36"/>
  <c r="AB36" i="36" s="1"/>
  <c r="P29" i="36"/>
  <c r="D29" i="36"/>
  <c r="AZ28" i="36"/>
  <c r="AY28" i="36"/>
  <c r="AX28" i="36"/>
  <c r="AW28" i="36"/>
  <c r="AV28" i="36"/>
  <c r="AU28" i="36"/>
  <c r="AT28" i="36"/>
  <c r="AS28" i="36"/>
  <c r="AR28" i="36"/>
  <c r="AQ28" i="36"/>
  <c r="AP28" i="36"/>
  <c r="AO28" i="36"/>
  <c r="AM28" i="36"/>
  <c r="AL28" i="36"/>
  <c r="AK28" i="36"/>
  <c r="AJ28" i="36"/>
  <c r="AI28" i="36"/>
  <c r="AH28" i="36"/>
  <c r="AG28" i="36"/>
  <c r="AF28" i="36"/>
  <c r="AE28" i="36"/>
  <c r="AD28" i="36"/>
  <c r="AC28" i="36"/>
  <c r="AA28" i="36"/>
  <c r="Z28" i="36"/>
  <c r="Y28" i="36"/>
  <c r="X28" i="36"/>
  <c r="W28" i="36"/>
  <c r="V28" i="36"/>
  <c r="U28" i="36"/>
  <c r="T28" i="36"/>
  <c r="S28" i="36"/>
  <c r="R28" i="36"/>
  <c r="Q28" i="36"/>
  <c r="O28" i="36"/>
  <c r="N28" i="36"/>
  <c r="M28" i="36"/>
  <c r="L28" i="36"/>
  <c r="K28" i="36"/>
  <c r="J28" i="36"/>
  <c r="I28" i="36"/>
  <c r="H28" i="36"/>
  <c r="G28" i="36"/>
  <c r="F28" i="36"/>
  <c r="E28" i="36"/>
  <c r="BL27" i="36"/>
  <c r="BK27" i="36"/>
  <c r="BJ27" i="36"/>
  <c r="BI27" i="36"/>
  <c r="BH27" i="36"/>
  <c r="BG27" i="36"/>
  <c r="BF27" i="36"/>
  <c r="BE27" i="36"/>
  <c r="BD27" i="36"/>
  <c r="BC27" i="36"/>
  <c r="BB27" i="36"/>
  <c r="AN27" i="36"/>
  <c r="AB27" i="36"/>
  <c r="P27" i="36"/>
  <c r="P78" i="36" s="1"/>
  <c r="D27" i="36"/>
  <c r="D78" i="36" s="1"/>
  <c r="BL26" i="36"/>
  <c r="BL81" i="36" s="1"/>
  <c r="BK26" i="36"/>
  <c r="BK81" i="36" s="1"/>
  <c r="BJ26" i="36"/>
  <c r="BI26" i="36"/>
  <c r="BH26" i="36"/>
  <c r="BG26" i="36"/>
  <c r="BF26" i="36"/>
  <c r="BE26" i="36"/>
  <c r="BD26" i="36"/>
  <c r="BC26" i="36"/>
  <c r="BB26" i="36"/>
  <c r="BB81" i="36" s="1"/>
  <c r="BA26" i="36"/>
  <c r="AN26" i="36"/>
  <c r="AN81" i="36" s="1"/>
  <c r="AB26" i="36"/>
  <c r="AB81" i="36" s="1"/>
  <c r="P26" i="36"/>
  <c r="D26" i="36"/>
  <c r="BL25" i="36"/>
  <c r="BK25" i="36"/>
  <c r="BJ25" i="36"/>
  <c r="BI25" i="36"/>
  <c r="BI80" i="36" s="1"/>
  <c r="BH25" i="36"/>
  <c r="BG25" i="36"/>
  <c r="BF25" i="36"/>
  <c r="BE25" i="36"/>
  <c r="BD25" i="36"/>
  <c r="BC25" i="36"/>
  <c r="BC80" i="36" s="1"/>
  <c r="BB25" i="36"/>
  <c r="AN25" i="36"/>
  <c r="AB25" i="36"/>
  <c r="P25" i="36"/>
  <c r="D25" i="36"/>
  <c r="D80" i="36" s="1"/>
  <c r="BL24" i="36"/>
  <c r="BK24" i="36"/>
  <c r="BJ24" i="36"/>
  <c r="BI24" i="36"/>
  <c r="BI28" i="36" s="1"/>
  <c r="BH24" i="36"/>
  <c r="BG24" i="36"/>
  <c r="BF24" i="36"/>
  <c r="BE24" i="36"/>
  <c r="BD24" i="36"/>
  <c r="BC24" i="36"/>
  <c r="BB24" i="36"/>
  <c r="AN24" i="36"/>
  <c r="AB24" i="36"/>
  <c r="P24" i="36"/>
  <c r="D24" i="36"/>
  <c r="D28" i="36" s="1"/>
  <c r="BL23" i="36"/>
  <c r="BK23" i="36"/>
  <c r="BJ23" i="36"/>
  <c r="BI23" i="36"/>
  <c r="BH23" i="36"/>
  <c r="BG23" i="36"/>
  <c r="BF23" i="36"/>
  <c r="BE23" i="36"/>
  <c r="BD23" i="36"/>
  <c r="BC23" i="36"/>
  <c r="BB23" i="36"/>
  <c r="BA23" i="36"/>
  <c r="AN23" i="36"/>
  <c r="AB23" i="36"/>
  <c r="P23" i="36"/>
  <c r="D23" i="36"/>
  <c r="BL22" i="36"/>
  <c r="BK22" i="36"/>
  <c r="BJ22" i="36"/>
  <c r="BI22" i="36"/>
  <c r="BH22" i="36"/>
  <c r="BG22" i="36"/>
  <c r="BF22" i="36"/>
  <c r="BE22" i="36"/>
  <c r="BD22" i="36"/>
  <c r="BC22" i="36"/>
  <c r="BB22" i="36"/>
  <c r="AN22" i="36"/>
  <c r="AB22" i="36"/>
  <c r="P22" i="36"/>
  <c r="D22" i="36"/>
  <c r="BL21" i="36"/>
  <c r="BK21" i="36"/>
  <c r="BJ21" i="36"/>
  <c r="BJ79" i="36" s="1"/>
  <c r="BI21" i="36"/>
  <c r="BI79" i="36" s="1"/>
  <c r="BH21" i="36"/>
  <c r="BG21" i="36"/>
  <c r="BF21" i="36"/>
  <c r="BF79" i="36" s="1"/>
  <c r="BE21" i="36"/>
  <c r="BD21" i="36"/>
  <c r="BD79" i="36" s="1"/>
  <c r="BC21" i="36"/>
  <c r="BC79" i="36" s="1"/>
  <c r="BB21" i="36"/>
  <c r="AN21" i="36"/>
  <c r="AB21" i="36"/>
  <c r="AB79" i="36" s="1"/>
  <c r="P21" i="36"/>
  <c r="P79" i="36" s="1"/>
  <c r="D21" i="36"/>
  <c r="BL20" i="36"/>
  <c r="BK20" i="36"/>
  <c r="BJ20" i="36"/>
  <c r="BI20" i="36"/>
  <c r="BH20" i="36"/>
  <c r="BG20" i="36"/>
  <c r="BF20" i="36"/>
  <c r="BE20" i="36"/>
  <c r="BD20" i="36"/>
  <c r="BC20" i="36"/>
  <c r="BC28" i="36" s="1"/>
  <c r="BB20" i="36"/>
  <c r="AN20" i="36"/>
  <c r="AN28" i="36" s="1"/>
  <c r="AB20" i="36"/>
  <c r="P20" i="36"/>
  <c r="D20" i="36"/>
  <c r="AZ17" i="36"/>
  <c r="AY17" i="36"/>
  <c r="AX17" i="36"/>
  <c r="AW17" i="36"/>
  <c r="AV17" i="36"/>
  <c r="AU17" i="36"/>
  <c r="AT17" i="36"/>
  <c r="AS17" i="36"/>
  <c r="AR17" i="36"/>
  <c r="AQ17" i="36"/>
  <c r="AP17" i="36"/>
  <c r="AO17" i="36"/>
  <c r="AM17" i="36"/>
  <c r="AL17" i="36"/>
  <c r="AK17" i="36"/>
  <c r="AJ17" i="36"/>
  <c r="AI17" i="36"/>
  <c r="AH17" i="36"/>
  <c r="AG17" i="36"/>
  <c r="AF17" i="36"/>
  <c r="AE17" i="36"/>
  <c r="AD17" i="36"/>
  <c r="AC17" i="36"/>
  <c r="AA17" i="36"/>
  <c r="Z17" i="36"/>
  <c r="Y17" i="36"/>
  <c r="X17" i="36"/>
  <c r="W17" i="36"/>
  <c r="V17" i="36"/>
  <c r="U17" i="36"/>
  <c r="T17" i="36"/>
  <c r="S17" i="36"/>
  <c r="R17" i="36"/>
  <c r="Q17" i="36"/>
  <c r="O17" i="36"/>
  <c r="N17" i="36"/>
  <c r="M17" i="36"/>
  <c r="L17" i="36"/>
  <c r="K17" i="36"/>
  <c r="J17" i="36"/>
  <c r="I17" i="36"/>
  <c r="H17" i="36"/>
  <c r="G17" i="36"/>
  <c r="F17" i="36"/>
  <c r="E17" i="36"/>
  <c r="BL16" i="36"/>
  <c r="BK16" i="36"/>
  <c r="BJ16" i="36"/>
  <c r="BI16" i="36"/>
  <c r="BH16" i="36"/>
  <c r="BG16" i="36"/>
  <c r="BF16" i="36"/>
  <c r="BF17" i="36" s="1"/>
  <c r="BE16" i="36"/>
  <c r="BD16" i="36"/>
  <c r="BC16" i="36"/>
  <c r="BB16" i="36"/>
  <c r="AN16" i="36"/>
  <c r="AB16" i="36"/>
  <c r="P16" i="36"/>
  <c r="D16" i="36"/>
  <c r="BL15" i="36"/>
  <c r="BK15" i="36"/>
  <c r="BJ15" i="36"/>
  <c r="BI15" i="36"/>
  <c r="BH15" i="36"/>
  <c r="BG15" i="36"/>
  <c r="BF15" i="36"/>
  <c r="BE15" i="36"/>
  <c r="BD15" i="36"/>
  <c r="BC15" i="36"/>
  <c r="BB15" i="36"/>
  <c r="AN15" i="36"/>
  <c r="AB15" i="36"/>
  <c r="P15" i="36"/>
  <c r="D15" i="36"/>
  <c r="BL14" i="36"/>
  <c r="BK14" i="36"/>
  <c r="BJ14" i="36"/>
  <c r="BI14" i="36"/>
  <c r="BH14" i="36"/>
  <c r="BG14" i="36"/>
  <c r="BF14" i="36"/>
  <c r="BE14" i="36"/>
  <c r="BD14" i="36"/>
  <c r="BC14" i="36"/>
  <c r="BB14" i="36"/>
  <c r="BA14" i="36" s="1"/>
  <c r="AN14" i="36"/>
  <c r="AB14" i="36"/>
  <c r="P14" i="36"/>
  <c r="D14" i="36"/>
  <c r="BL13" i="36"/>
  <c r="BK13" i="36"/>
  <c r="BJ13" i="36"/>
  <c r="BI13" i="36"/>
  <c r="BH13" i="36"/>
  <c r="BG13" i="36"/>
  <c r="BF13" i="36"/>
  <c r="BE13" i="36"/>
  <c r="BE17" i="36" s="1"/>
  <c r="BD13" i="36"/>
  <c r="BD17" i="36" s="1"/>
  <c r="BC13" i="36"/>
  <c r="BB13" i="36"/>
  <c r="AN13" i="36"/>
  <c r="AB13" i="36"/>
  <c r="P13" i="36"/>
  <c r="D13" i="36"/>
  <c r="BL12" i="36"/>
  <c r="BK12" i="36"/>
  <c r="BJ12" i="36"/>
  <c r="BI12" i="36"/>
  <c r="BI17" i="36" s="1"/>
  <c r="BH12" i="36"/>
  <c r="BG12" i="36"/>
  <c r="BF12" i="36"/>
  <c r="BE12" i="36"/>
  <c r="BD12" i="36"/>
  <c r="BC12" i="36"/>
  <c r="BB12" i="36"/>
  <c r="BA12" i="36" s="1"/>
  <c r="AN12" i="36"/>
  <c r="AB12" i="36"/>
  <c r="P12" i="36"/>
  <c r="D12" i="36"/>
  <c r="BL11" i="36"/>
  <c r="BK11" i="36"/>
  <c r="BJ11" i="36"/>
  <c r="BJ17" i="36" s="1"/>
  <c r="BI11" i="36"/>
  <c r="BH11" i="36"/>
  <c r="BG11" i="36"/>
  <c r="BG17" i="36" s="1"/>
  <c r="BF11" i="36"/>
  <c r="BE11" i="36"/>
  <c r="BD11" i="36"/>
  <c r="BC11" i="36"/>
  <c r="BC17" i="36" s="1"/>
  <c r="BB11" i="36"/>
  <c r="AN11" i="36"/>
  <c r="AB11" i="36"/>
  <c r="P11" i="36"/>
  <c r="P17" i="36" s="1"/>
  <c r="D11" i="36"/>
  <c r="D17" i="36" s="1"/>
  <c r="BL9" i="36"/>
  <c r="BK9" i="36"/>
  <c r="BJ9" i="36"/>
  <c r="BI9" i="36"/>
  <c r="BH9" i="36"/>
  <c r="BG9" i="36"/>
  <c r="BF9" i="36"/>
  <c r="BE9" i="36"/>
  <c r="BD9" i="36"/>
  <c r="BC9" i="36"/>
  <c r="BB9" i="36"/>
  <c r="AN9" i="36"/>
  <c r="BA9" i="36" s="1"/>
  <c r="AB9" i="36"/>
  <c r="P9" i="36"/>
  <c r="D9" i="36"/>
  <c r="C5" i="36"/>
  <c r="C4" i="36"/>
  <c r="C3" i="36"/>
  <c r="AZ104" i="35"/>
  <c r="AN104" i="35"/>
  <c r="AB104" i="35"/>
  <c r="P104" i="35"/>
  <c r="D104" i="35"/>
  <c r="BA103" i="35"/>
  <c r="BA104" i="35" s="1"/>
  <c r="BA102" i="35"/>
  <c r="BA101" i="35"/>
  <c r="BA100" i="35"/>
  <c r="BA99" i="35"/>
  <c r="BA98" i="35"/>
  <c r="AZ97" i="35"/>
  <c r="R97" i="35"/>
  <c r="P92" i="35"/>
  <c r="P91" i="35"/>
  <c r="BJ87" i="35"/>
  <c r="BF87" i="35"/>
  <c r="BE87" i="35"/>
  <c r="BD87" i="35"/>
  <c r="BC87" i="35"/>
  <c r="AZ87" i="35"/>
  <c r="AY87" i="35"/>
  <c r="AX87" i="35"/>
  <c r="AW87" i="35"/>
  <c r="AV87" i="35"/>
  <c r="AU87" i="35"/>
  <c r="AT87" i="35"/>
  <c r="AS87" i="35"/>
  <c r="AR87" i="35"/>
  <c r="AQ87" i="35"/>
  <c r="AP87" i="35"/>
  <c r="AO87" i="35"/>
  <c r="AM87" i="35"/>
  <c r="AL87" i="35"/>
  <c r="AK87" i="35"/>
  <c r="AJ87" i="35"/>
  <c r="AI87" i="35"/>
  <c r="AH87" i="35"/>
  <c r="AG87" i="35"/>
  <c r="AF87" i="35"/>
  <c r="AE87" i="35"/>
  <c r="AD87" i="35"/>
  <c r="AC87" i="35"/>
  <c r="AA87" i="35"/>
  <c r="Z87" i="35"/>
  <c r="Y87" i="35"/>
  <c r="X87" i="35"/>
  <c r="W87" i="35"/>
  <c r="V87" i="35"/>
  <c r="U87" i="35"/>
  <c r="T87" i="35"/>
  <c r="S87" i="35"/>
  <c r="R87" i="35"/>
  <c r="Q87" i="35"/>
  <c r="O87" i="35"/>
  <c r="N87" i="35"/>
  <c r="M87" i="35"/>
  <c r="L87" i="35"/>
  <c r="K87" i="35"/>
  <c r="J87" i="35"/>
  <c r="I87" i="35"/>
  <c r="H87" i="35"/>
  <c r="G87" i="35"/>
  <c r="F87" i="35"/>
  <c r="E87" i="35"/>
  <c r="BL86" i="35"/>
  <c r="BK86" i="35"/>
  <c r="BJ86" i="35"/>
  <c r="BI86" i="35"/>
  <c r="BH86" i="35"/>
  <c r="BG86" i="35"/>
  <c r="BG87" i="35" s="1"/>
  <c r="BF86" i="35"/>
  <c r="BE86" i="35"/>
  <c r="BD86" i="35"/>
  <c r="BC86" i="35"/>
  <c r="BB86" i="35"/>
  <c r="AN86" i="35"/>
  <c r="AB86" i="35"/>
  <c r="P86" i="35"/>
  <c r="D86" i="35"/>
  <c r="BL85" i="35"/>
  <c r="BL87" i="35" s="1"/>
  <c r="BK85" i="35"/>
  <c r="BK87" i="35" s="1"/>
  <c r="BJ85" i="35"/>
  <c r="BI85" i="35"/>
  <c r="BI87" i="35" s="1"/>
  <c r="BH85" i="35"/>
  <c r="BG85" i="35"/>
  <c r="BF85" i="35"/>
  <c r="BE85" i="35"/>
  <c r="BD85" i="35"/>
  <c r="BC85" i="35"/>
  <c r="BB85" i="35"/>
  <c r="BB87" i="35" s="1"/>
  <c r="AN85" i="35"/>
  <c r="AN87" i="35" s="1"/>
  <c r="AB85" i="35"/>
  <c r="P85" i="35"/>
  <c r="P87" i="35" s="1"/>
  <c r="D85" i="35"/>
  <c r="D87" i="35" s="1"/>
  <c r="BL83" i="35"/>
  <c r="BK83" i="35"/>
  <c r="BJ83" i="35"/>
  <c r="BI83" i="35"/>
  <c r="BH83" i="35"/>
  <c r="BG83" i="35"/>
  <c r="BF83" i="35"/>
  <c r="BE83" i="35"/>
  <c r="BD83" i="35"/>
  <c r="BC83" i="35"/>
  <c r="BB83" i="35"/>
  <c r="AN83" i="35"/>
  <c r="AB83" i="35"/>
  <c r="P83" i="35"/>
  <c r="D83" i="35"/>
  <c r="BL82" i="35"/>
  <c r="BK82" i="35"/>
  <c r="BJ82" i="35"/>
  <c r="BI82" i="35"/>
  <c r="BH82" i="35"/>
  <c r="BG82" i="35"/>
  <c r="BF82" i="35"/>
  <c r="BE82" i="35"/>
  <c r="BD82" i="35"/>
  <c r="BC82" i="35"/>
  <c r="BB82" i="35"/>
  <c r="AN82" i="35"/>
  <c r="AB82" i="35"/>
  <c r="P82" i="35"/>
  <c r="D82" i="35"/>
  <c r="AZ17" i="35"/>
  <c r="AY17" i="35"/>
  <c r="AX17" i="35"/>
  <c r="AW17" i="35"/>
  <c r="AV17" i="35"/>
  <c r="AU17" i="35"/>
  <c r="AT17" i="35"/>
  <c r="AM17" i="35"/>
  <c r="AL17" i="35"/>
  <c r="AK17" i="35"/>
  <c r="AJ17" i="35"/>
  <c r="AI17" i="35"/>
  <c r="AH17" i="35"/>
  <c r="AG17" i="35"/>
  <c r="AF17" i="35"/>
  <c r="AE17" i="35"/>
  <c r="AD17" i="35"/>
  <c r="AC17" i="35"/>
  <c r="AA17" i="35"/>
  <c r="Z17" i="35"/>
  <c r="Y17" i="35"/>
  <c r="X17" i="35"/>
  <c r="W17" i="35"/>
  <c r="V17" i="35"/>
  <c r="U17" i="35"/>
  <c r="T17" i="35"/>
  <c r="S17" i="35"/>
  <c r="R17" i="35"/>
  <c r="Q17" i="35"/>
  <c r="O17" i="35"/>
  <c r="N17" i="35"/>
  <c r="M17" i="35"/>
  <c r="L17" i="35"/>
  <c r="K17" i="35"/>
  <c r="J17" i="35"/>
  <c r="I17" i="35"/>
  <c r="H17" i="35"/>
  <c r="G17" i="35"/>
  <c r="F17" i="35"/>
  <c r="E17" i="35"/>
  <c r="BL16" i="35"/>
  <c r="BK16" i="35"/>
  <c r="BJ16" i="35"/>
  <c r="BI16" i="35"/>
  <c r="BH16" i="35"/>
  <c r="BG16" i="35"/>
  <c r="BF16" i="35"/>
  <c r="BE16" i="35"/>
  <c r="BD16" i="35"/>
  <c r="BC16" i="35"/>
  <c r="BB16" i="35"/>
  <c r="AN16" i="35"/>
  <c r="AB16" i="35"/>
  <c r="P16" i="35"/>
  <c r="D16" i="35"/>
  <c r="BL15" i="35"/>
  <c r="BK15" i="35"/>
  <c r="BJ15" i="35"/>
  <c r="BI15" i="35"/>
  <c r="BH15" i="35"/>
  <c r="BG15" i="35"/>
  <c r="BF15" i="35"/>
  <c r="BE15" i="35"/>
  <c r="BD15" i="35"/>
  <c r="BC15" i="35"/>
  <c r="BB15" i="35"/>
  <c r="BA15" i="35" s="1"/>
  <c r="AN15" i="35"/>
  <c r="AB15" i="35"/>
  <c r="P15" i="35"/>
  <c r="D15" i="35"/>
  <c r="BL14" i="35"/>
  <c r="BK14" i="35"/>
  <c r="BJ14" i="35"/>
  <c r="BI14" i="35"/>
  <c r="BH14" i="35"/>
  <c r="BG14" i="35"/>
  <c r="BF14" i="35"/>
  <c r="BE14" i="35"/>
  <c r="BD14" i="35"/>
  <c r="BC14" i="35"/>
  <c r="BB14" i="35"/>
  <c r="AN14" i="35"/>
  <c r="AB14" i="35"/>
  <c r="P14" i="35"/>
  <c r="D14" i="35"/>
  <c r="BL13" i="35"/>
  <c r="BK13" i="35"/>
  <c r="BJ13" i="35"/>
  <c r="BI13" i="35"/>
  <c r="BH13" i="35"/>
  <c r="BG13" i="35"/>
  <c r="BF13" i="35"/>
  <c r="BE13" i="35"/>
  <c r="BD13" i="35"/>
  <c r="BC13" i="35"/>
  <c r="BB13" i="35"/>
  <c r="AN13" i="35"/>
  <c r="AB13" i="35"/>
  <c r="P13" i="35"/>
  <c r="D13" i="35"/>
  <c r="BL12" i="35"/>
  <c r="BK12" i="35"/>
  <c r="BJ12" i="35"/>
  <c r="BI12" i="35"/>
  <c r="BH12" i="35"/>
  <c r="BH12" i="9" s="1"/>
  <c r="BG12" i="35"/>
  <c r="BF12" i="35"/>
  <c r="BF12" i="9" s="1"/>
  <c r="BE12" i="35"/>
  <c r="BD12" i="35"/>
  <c r="BC12" i="35"/>
  <c r="BB12" i="35"/>
  <c r="D12" i="35"/>
  <c r="BL11" i="35"/>
  <c r="BK11" i="35"/>
  <c r="BJ11" i="35"/>
  <c r="BI11" i="35"/>
  <c r="BH11" i="35"/>
  <c r="BG11" i="35"/>
  <c r="BG17" i="35" s="1"/>
  <c r="D11" i="35"/>
  <c r="BL9" i="35"/>
  <c r="BK9" i="35"/>
  <c r="BJ9" i="35"/>
  <c r="BI9" i="35"/>
  <c r="BH9" i="35"/>
  <c r="BG9" i="35"/>
  <c r="C5" i="35"/>
  <c r="C4" i="35"/>
  <c r="C3" i="35"/>
  <c r="AZ104" i="34"/>
  <c r="AN104" i="34"/>
  <c r="AB104" i="34"/>
  <c r="P104" i="34"/>
  <c r="D104" i="34"/>
  <c r="BA103" i="34"/>
  <c r="BA102" i="34"/>
  <c r="BA101" i="34"/>
  <c r="BA100" i="34"/>
  <c r="BA99" i="34"/>
  <c r="BA98" i="34"/>
  <c r="AZ97" i="34"/>
  <c r="R97" i="34"/>
  <c r="P92" i="34"/>
  <c r="P91" i="34"/>
  <c r="BL87" i="34"/>
  <c r="BC87" i="34"/>
  <c r="AZ87" i="34"/>
  <c r="AY87" i="34"/>
  <c r="AX87" i="34"/>
  <c r="AW87" i="34"/>
  <c r="AV87" i="34"/>
  <c r="AU87" i="34"/>
  <c r="AT87" i="34"/>
  <c r="AS87" i="34"/>
  <c r="AR87" i="34"/>
  <c r="AQ87" i="34"/>
  <c r="AP87" i="34"/>
  <c r="AO87" i="34"/>
  <c r="AN87" i="34"/>
  <c r="AM87" i="34"/>
  <c r="AL87" i="34"/>
  <c r="AK87" i="34"/>
  <c r="AJ87" i="34"/>
  <c r="AI87" i="34"/>
  <c r="AH87" i="34"/>
  <c r="AG87" i="34"/>
  <c r="AF87" i="34"/>
  <c r="AE87" i="34"/>
  <c r="AD87" i="34"/>
  <c r="AC87" i="34"/>
  <c r="AB87" i="34"/>
  <c r="AA87" i="34"/>
  <c r="Z87" i="34"/>
  <c r="Y87" i="34"/>
  <c r="X87" i="34"/>
  <c r="W87" i="34"/>
  <c r="V87" i="34"/>
  <c r="U87" i="34"/>
  <c r="T87" i="34"/>
  <c r="S87" i="34"/>
  <c r="R87" i="34"/>
  <c r="Q87" i="34"/>
  <c r="P87" i="34"/>
  <c r="O87" i="34"/>
  <c r="N87" i="34"/>
  <c r="M87" i="34"/>
  <c r="L87" i="34"/>
  <c r="K87" i="34"/>
  <c r="J87" i="34"/>
  <c r="I87" i="34"/>
  <c r="H87" i="34"/>
  <c r="BE87" i="34" s="1"/>
  <c r="G87" i="34"/>
  <c r="F87" i="34"/>
  <c r="E87" i="34"/>
  <c r="BL86" i="34"/>
  <c r="BK86" i="34"/>
  <c r="BJ86" i="34"/>
  <c r="BI86" i="34"/>
  <c r="BH86" i="34"/>
  <c r="BG86" i="34"/>
  <c r="BG87" i="34" s="1"/>
  <c r="BF86" i="34"/>
  <c r="BE86" i="34"/>
  <c r="BD86" i="34"/>
  <c r="BD87" i="34" s="1"/>
  <c r="BC86" i="34"/>
  <c r="BB86" i="34"/>
  <c r="AN86" i="34"/>
  <c r="AB86" i="34"/>
  <c r="P86" i="34"/>
  <c r="D86" i="34"/>
  <c r="BL85" i="34"/>
  <c r="BK85" i="34"/>
  <c r="BK87" i="34" s="1"/>
  <c r="BJ85" i="34"/>
  <c r="BJ87" i="34" s="1"/>
  <c r="BI85" i="34"/>
  <c r="BI87" i="34" s="1"/>
  <c r="BH85" i="34"/>
  <c r="BH87" i="34" s="1"/>
  <c r="BG85" i="34"/>
  <c r="BF85" i="34"/>
  <c r="BF87" i="34" s="1"/>
  <c r="BE85" i="34"/>
  <c r="BD85" i="34"/>
  <c r="BC85" i="34"/>
  <c r="BB85" i="34"/>
  <c r="BB87" i="34" s="1"/>
  <c r="AN85" i="34"/>
  <c r="AB85" i="34"/>
  <c r="P85" i="34"/>
  <c r="D85" i="34"/>
  <c r="D87" i="34" s="1"/>
  <c r="BL83" i="34"/>
  <c r="BK83" i="34"/>
  <c r="BJ83" i="34"/>
  <c r="BI83" i="34"/>
  <c r="BH83" i="34"/>
  <c r="BG83" i="34"/>
  <c r="BF83" i="34"/>
  <c r="BE83" i="34"/>
  <c r="BD83" i="34"/>
  <c r="BC83" i="34"/>
  <c r="BB83" i="34"/>
  <c r="BA83" i="34"/>
  <c r="AN83" i="34"/>
  <c r="AB83" i="34"/>
  <c r="P83" i="34"/>
  <c r="D83" i="34"/>
  <c r="BL82" i="34"/>
  <c r="BK82" i="34"/>
  <c r="BJ82" i="34"/>
  <c r="BI82" i="34"/>
  <c r="BH82" i="34"/>
  <c r="BG82" i="34"/>
  <c r="BF82" i="34"/>
  <c r="BE82" i="34"/>
  <c r="BD82" i="34"/>
  <c r="BC82" i="34"/>
  <c r="BB82" i="34"/>
  <c r="AN82" i="34"/>
  <c r="AB82" i="34"/>
  <c r="P82" i="34"/>
  <c r="D82" i="34"/>
  <c r="AZ17" i="34"/>
  <c r="AY17" i="34"/>
  <c r="AX17" i="34"/>
  <c r="AW17" i="34"/>
  <c r="AV17" i="34"/>
  <c r="AU17" i="34"/>
  <c r="AT17" i="34"/>
  <c r="AM17" i="34"/>
  <c r="AL17" i="34"/>
  <c r="AK17" i="34"/>
  <c r="AJ17" i="34"/>
  <c r="AI17" i="34"/>
  <c r="AH17" i="34"/>
  <c r="AG17" i="34"/>
  <c r="AF17" i="34"/>
  <c r="AE17" i="34"/>
  <c r="AD17" i="34"/>
  <c r="AC17" i="34"/>
  <c r="AA17" i="34"/>
  <c r="Z17" i="34"/>
  <c r="Y17" i="34"/>
  <c r="X17" i="34"/>
  <c r="W17" i="34"/>
  <c r="V17" i="34"/>
  <c r="U17" i="34"/>
  <c r="T17" i="34"/>
  <c r="S17" i="34"/>
  <c r="R17" i="34"/>
  <c r="Q17" i="34"/>
  <c r="O17" i="34"/>
  <c r="N17" i="34"/>
  <c r="M17" i="34"/>
  <c r="L17" i="34"/>
  <c r="K17" i="34"/>
  <c r="J17" i="34"/>
  <c r="I17" i="34"/>
  <c r="H17" i="34"/>
  <c r="G17" i="34"/>
  <c r="F17" i="34"/>
  <c r="E17" i="34"/>
  <c r="BL16" i="34"/>
  <c r="BK16" i="34"/>
  <c r="BJ16" i="34"/>
  <c r="BI16" i="34"/>
  <c r="BH16" i="34"/>
  <c r="BG16" i="34"/>
  <c r="BF16" i="34"/>
  <c r="BE16" i="34"/>
  <c r="BD16" i="34"/>
  <c r="BC16" i="34"/>
  <c r="BB16" i="34"/>
  <c r="AN16" i="34"/>
  <c r="AB16" i="34"/>
  <c r="P16" i="34"/>
  <c r="D16" i="34"/>
  <c r="BL15" i="34"/>
  <c r="BK15" i="34"/>
  <c r="BJ15" i="34"/>
  <c r="BI15" i="34"/>
  <c r="BH15" i="34"/>
  <c r="BG15" i="34"/>
  <c r="BF15" i="34"/>
  <c r="BE15" i="34"/>
  <c r="BD15" i="34"/>
  <c r="BC15" i="34"/>
  <c r="BB15" i="34"/>
  <c r="AN15" i="34"/>
  <c r="AB15" i="34"/>
  <c r="P15" i="34"/>
  <c r="D15" i="34"/>
  <c r="BL14" i="34"/>
  <c r="BK14" i="34"/>
  <c r="BJ14" i="34"/>
  <c r="BI14" i="34"/>
  <c r="BH14" i="34"/>
  <c r="BG14" i="34"/>
  <c r="BF14" i="34"/>
  <c r="BE14" i="34"/>
  <c r="BD14" i="34"/>
  <c r="BC14" i="34"/>
  <c r="BB14" i="34"/>
  <c r="AN14" i="34"/>
  <c r="AB14" i="34"/>
  <c r="P14" i="34"/>
  <c r="D14" i="34"/>
  <c r="BL13" i="34"/>
  <c r="BK13" i="34"/>
  <c r="BJ13" i="34"/>
  <c r="BI13" i="34"/>
  <c r="BH13" i="34"/>
  <c r="BG13" i="34"/>
  <c r="BF13" i="34"/>
  <c r="BE13" i="34"/>
  <c r="BD13" i="34"/>
  <c r="BA13" i="34" s="1"/>
  <c r="BC13" i="34"/>
  <c r="BB13" i="34"/>
  <c r="AN13" i="34"/>
  <c r="AB13" i="34"/>
  <c r="P13" i="34"/>
  <c r="D13" i="34"/>
  <c r="BL12" i="34"/>
  <c r="BK12" i="34"/>
  <c r="BJ12" i="34"/>
  <c r="BI12" i="34"/>
  <c r="BH12" i="34"/>
  <c r="BG12" i="34"/>
  <c r="BF12" i="34"/>
  <c r="BE12" i="34"/>
  <c r="BD12" i="34"/>
  <c r="BC12" i="34"/>
  <c r="BB12" i="34"/>
  <c r="D12" i="34"/>
  <c r="BL11" i="34"/>
  <c r="BK11" i="34"/>
  <c r="BJ11" i="34"/>
  <c r="BI11" i="34"/>
  <c r="BH11" i="34"/>
  <c r="BG11" i="34"/>
  <c r="D11" i="34"/>
  <c r="BL9" i="34"/>
  <c r="BK9" i="34"/>
  <c r="BJ9" i="34"/>
  <c r="BI9" i="34"/>
  <c r="BH9" i="34"/>
  <c r="BG9" i="34"/>
  <c r="C5" i="34"/>
  <c r="C4" i="34"/>
  <c r="C3" i="34"/>
  <c r="AZ104" i="30"/>
  <c r="AN104" i="30"/>
  <c r="AB104" i="30"/>
  <c r="P104" i="30"/>
  <c r="D104" i="30"/>
  <c r="BA103" i="30"/>
  <c r="BA104" i="30" s="1"/>
  <c r="BA102" i="30"/>
  <c r="BA101" i="30"/>
  <c r="BA100" i="30"/>
  <c r="BA99" i="30"/>
  <c r="BA98" i="30"/>
  <c r="AZ97" i="30"/>
  <c r="R97" i="30"/>
  <c r="P92" i="30"/>
  <c r="P91" i="30"/>
  <c r="BI87" i="30"/>
  <c r="BH87" i="30"/>
  <c r="BF87" i="30"/>
  <c r="BE87" i="30"/>
  <c r="AZ87" i="30"/>
  <c r="AY87" i="30"/>
  <c r="AX87" i="30"/>
  <c r="AW87" i="30"/>
  <c r="AV87" i="30"/>
  <c r="AU87" i="30"/>
  <c r="AT87" i="30"/>
  <c r="AS87" i="30"/>
  <c r="AR87" i="30"/>
  <c r="AQ87" i="30"/>
  <c r="AP87" i="30"/>
  <c r="AO87" i="30"/>
  <c r="AM87" i="30"/>
  <c r="AL87" i="30"/>
  <c r="AK87" i="30"/>
  <c r="AJ87" i="30"/>
  <c r="AI87" i="30"/>
  <c r="AH87" i="30"/>
  <c r="AG87" i="30"/>
  <c r="AF87" i="30"/>
  <c r="AE87" i="30"/>
  <c r="AD87" i="30"/>
  <c r="AC87" i="30"/>
  <c r="AA87" i="30"/>
  <c r="Z87" i="30"/>
  <c r="Y87" i="30"/>
  <c r="X87" i="30"/>
  <c r="W87" i="30"/>
  <c r="V87" i="30"/>
  <c r="U87" i="30"/>
  <c r="T87" i="30"/>
  <c r="S87" i="30"/>
  <c r="R87" i="30"/>
  <c r="Q87" i="30"/>
  <c r="O87" i="30"/>
  <c r="N87" i="30"/>
  <c r="M87" i="30"/>
  <c r="L87" i="30"/>
  <c r="K87" i="30"/>
  <c r="J87" i="30"/>
  <c r="I87" i="30"/>
  <c r="H87" i="30"/>
  <c r="G87" i="30"/>
  <c r="F87" i="30"/>
  <c r="BC87" i="30" s="1"/>
  <c r="E87" i="30"/>
  <c r="BL86" i="30"/>
  <c r="BK86" i="30"/>
  <c r="BJ86" i="30"/>
  <c r="BI86" i="30"/>
  <c r="BH86" i="30"/>
  <c r="BG86" i="30"/>
  <c r="BF86" i="30"/>
  <c r="BE86" i="30"/>
  <c r="BD86" i="30"/>
  <c r="BC86" i="30"/>
  <c r="BA86" i="30" s="1"/>
  <c r="BB86" i="30"/>
  <c r="AN86" i="30"/>
  <c r="AB86" i="30"/>
  <c r="P86" i="30"/>
  <c r="D86" i="30"/>
  <c r="BL85" i="30"/>
  <c r="BL87" i="30" s="1"/>
  <c r="BK85" i="30"/>
  <c r="BK87" i="30" s="1"/>
  <c r="BJ85" i="30"/>
  <c r="BJ87" i="30" s="1"/>
  <c r="BI85" i="30"/>
  <c r="BH85" i="30"/>
  <c r="BG85" i="30"/>
  <c r="BF85" i="30"/>
  <c r="BE85" i="30"/>
  <c r="BD85" i="30"/>
  <c r="BD87" i="30" s="1"/>
  <c r="BC85" i="30"/>
  <c r="BB85" i="30"/>
  <c r="BB87" i="30" s="1"/>
  <c r="BA85" i="30"/>
  <c r="AN85" i="30"/>
  <c r="AN87" i="30" s="1"/>
  <c r="AB85" i="30"/>
  <c r="AB87" i="30" s="1"/>
  <c r="P85" i="30"/>
  <c r="P87" i="30" s="1"/>
  <c r="D85" i="30"/>
  <c r="BL83" i="30"/>
  <c r="BK83" i="30"/>
  <c r="BJ83" i="30"/>
  <c r="BI83" i="30"/>
  <c r="BH83" i="30"/>
  <c r="BG83" i="30"/>
  <c r="BF83" i="30"/>
  <c r="BE83" i="30"/>
  <c r="BD83" i="30"/>
  <c r="BC83" i="30"/>
  <c r="BB83" i="30"/>
  <c r="AN83" i="30"/>
  <c r="AB83" i="30"/>
  <c r="P83" i="30"/>
  <c r="D83" i="30"/>
  <c r="BL82" i="30"/>
  <c r="BK82" i="30"/>
  <c r="BJ82" i="30"/>
  <c r="BI82" i="30"/>
  <c r="BH82" i="30"/>
  <c r="BG82" i="30"/>
  <c r="BF82" i="30"/>
  <c r="BE82" i="30"/>
  <c r="BD82" i="30"/>
  <c r="BC82" i="30"/>
  <c r="BB82" i="30"/>
  <c r="AN82" i="30"/>
  <c r="AB82" i="30"/>
  <c r="P82" i="30"/>
  <c r="D82" i="30"/>
  <c r="AZ17" i="30"/>
  <c r="AY17" i="30"/>
  <c r="AX17" i="30"/>
  <c r="AW17" i="30"/>
  <c r="AV17" i="30"/>
  <c r="AU17" i="30"/>
  <c r="AT17" i="30"/>
  <c r="AM17" i="30"/>
  <c r="AL17" i="30"/>
  <c r="AK17" i="30"/>
  <c r="AJ17" i="30"/>
  <c r="AI17" i="30"/>
  <c r="AH17" i="30"/>
  <c r="AG17" i="30"/>
  <c r="AF17" i="30"/>
  <c r="AE17" i="30"/>
  <c r="AD17" i="30"/>
  <c r="AC17" i="30"/>
  <c r="AA17" i="30"/>
  <c r="Z17" i="30"/>
  <c r="Y17" i="30"/>
  <c r="X17" i="30"/>
  <c r="W17" i="30"/>
  <c r="V17" i="30"/>
  <c r="U17" i="30"/>
  <c r="T17" i="30"/>
  <c r="S17" i="30"/>
  <c r="R17" i="30"/>
  <c r="Q17" i="30"/>
  <c r="O17" i="30"/>
  <c r="N17" i="30"/>
  <c r="M17" i="30"/>
  <c r="L17" i="30"/>
  <c r="K17" i="30"/>
  <c r="J17" i="30"/>
  <c r="I17" i="30"/>
  <c r="H17" i="30"/>
  <c r="G17" i="30"/>
  <c r="F17" i="30"/>
  <c r="E17" i="30"/>
  <c r="BL16" i="30"/>
  <c r="BK16" i="30"/>
  <c r="BJ16" i="30"/>
  <c r="BI16" i="30"/>
  <c r="BH16" i="30"/>
  <c r="BG16" i="30"/>
  <c r="BF16" i="30"/>
  <c r="BE16" i="30"/>
  <c r="BD16" i="30"/>
  <c r="BC16" i="30"/>
  <c r="BB16" i="30"/>
  <c r="AN16" i="30"/>
  <c r="AB16" i="30"/>
  <c r="P16" i="30"/>
  <c r="D16" i="30"/>
  <c r="BL15" i="30"/>
  <c r="BK15" i="30"/>
  <c r="BJ15" i="30"/>
  <c r="BI15" i="30"/>
  <c r="BH15" i="30"/>
  <c r="BG15" i="30"/>
  <c r="BF15" i="30"/>
  <c r="BE15" i="30"/>
  <c r="BD15" i="30"/>
  <c r="BC15" i="30"/>
  <c r="BA15" i="30" s="1"/>
  <c r="BB15" i="30"/>
  <c r="AN15" i="30"/>
  <c r="AB15" i="30"/>
  <c r="P15" i="30"/>
  <c r="D15" i="30"/>
  <c r="BL14" i="30"/>
  <c r="BK14" i="30"/>
  <c r="BJ14" i="30"/>
  <c r="BI14" i="30"/>
  <c r="BH14" i="30"/>
  <c r="BG14" i="30"/>
  <c r="BF14" i="30"/>
  <c r="BE14" i="30"/>
  <c r="BD14" i="30"/>
  <c r="BC14" i="30"/>
  <c r="BB14" i="30"/>
  <c r="AN14" i="30"/>
  <c r="AB14" i="30"/>
  <c r="P14" i="30"/>
  <c r="D14" i="30"/>
  <c r="BL13" i="30"/>
  <c r="BK13" i="30"/>
  <c r="BJ13" i="30"/>
  <c r="BI13" i="30"/>
  <c r="BH13" i="30"/>
  <c r="BG13" i="30"/>
  <c r="BF13" i="30"/>
  <c r="BE13" i="30"/>
  <c r="BD13" i="30"/>
  <c r="BC13" i="30"/>
  <c r="BB13" i="30"/>
  <c r="AN13" i="30"/>
  <c r="AB13" i="30"/>
  <c r="P13" i="30"/>
  <c r="D13" i="30"/>
  <c r="BL12" i="30"/>
  <c r="BK12" i="30"/>
  <c r="BJ12" i="30"/>
  <c r="BI12" i="30"/>
  <c r="BH12" i="30"/>
  <c r="BG12" i="30"/>
  <c r="BF12" i="30"/>
  <c r="BE12" i="30"/>
  <c r="BD12" i="30"/>
  <c r="BC12" i="30"/>
  <c r="BB12" i="30"/>
  <c r="AN12" i="30"/>
  <c r="AB12" i="30"/>
  <c r="P12" i="30"/>
  <c r="D12" i="30"/>
  <c r="BL11" i="30"/>
  <c r="BK11" i="30"/>
  <c r="BJ11" i="30"/>
  <c r="BI11" i="30"/>
  <c r="BH11" i="30"/>
  <c r="BG11" i="30"/>
  <c r="D11" i="30"/>
  <c r="BL9" i="30"/>
  <c r="BK9" i="30"/>
  <c r="C5" i="30"/>
  <c r="C4" i="30"/>
  <c r="C3" i="30"/>
  <c r="BA107" i="29"/>
  <c r="AZ104" i="29"/>
  <c r="AN104" i="29"/>
  <c r="AB104" i="29"/>
  <c r="P104" i="29"/>
  <c r="D104" i="29"/>
  <c r="BA103" i="29"/>
  <c r="BA102" i="29"/>
  <c r="BA101" i="29"/>
  <c r="BA100" i="29"/>
  <c r="BA99" i="29"/>
  <c r="BA98" i="29"/>
  <c r="BA104" i="29" s="1"/>
  <c r="AZ97" i="29"/>
  <c r="AP97" i="29"/>
  <c r="AO97" i="29"/>
  <c r="AN97" i="29" s="1"/>
  <c r="AD97" i="29"/>
  <c r="AC97" i="29"/>
  <c r="AB97" i="29" s="1"/>
  <c r="R97" i="29"/>
  <c r="Q97" i="29"/>
  <c r="P97" i="29" s="1"/>
  <c r="F97" i="29"/>
  <c r="E97" i="29"/>
  <c r="D97" i="29"/>
  <c r="BC96" i="29"/>
  <c r="BB96" i="29"/>
  <c r="AN96" i="29"/>
  <c r="AB96" i="29"/>
  <c r="P96" i="29"/>
  <c r="D96" i="29"/>
  <c r="BC95" i="29"/>
  <c r="BB95" i="29"/>
  <c r="BA95" i="29" s="1"/>
  <c r="AN95" i="29"/>
  <c r="AB95" i="29"/>
  <c r="P95" i="29"/>
  <c r="D95" i="29"/>
  <c r="BC94" i="29"/>
  <c r="BB94" i="29"/>
  <c r="BA94" i="29"/>
  <c r="AN94" i="29"/>
  <c r="AB94" i="29"/>
  <c r="P94" i="29"/>
  <c r="D94" i="29"/>
  <c r="BC93" i="29"/>
  <c r="BB93" i="29"/>
  <c r="BA93" i="29"/>
  <c r="AN93" i="29"/>
  <c r="AB93" i="29"/>
  <c r="P93" i="29"/>
  <c r="D93" i="29"/>
  <c r="BC92" i="29"/>
  <c r="BA92" i="29" s="1"/>
  <c r="BB92" i="29"/>
  <c r="AN92" i="29"/>
  <c r="AB92" i="29"/>
  <c r="P92" i="29"/>
  <c r="D92" i="29"/>
  <c r="BC91" i="29"/>
  <c r="BB91" i="29"/>
  <c r="AN91" i="29"/>
  <c r="AB91" i="29"/>
  <c r="P91" i="29"/>
  <c r="D91" i="29"/>
  <c r="AT88" i="29"/>
  <c r="BH87" i="29"/>
  <c r="BG87" i="29"/>
  <c r="BC87" i="29"/>
  <c r="AZ87" i="29"/>
  <c r="AY87" i="29"/>
  <c r="AX87" i="29"/>
  <c r="AW87" i="29"/>
  <c r="AV87" i="29"/>
  <c r="AU87" i="29"/>
  <c r="AT87" i="29"/>
  <c r="AS87" i="29"/>
  <c r="AR87" i="29"/>
  <c r="AQ87" i="29"/>
  <c r="AP87" i="29"/>
  <c r="AO87" i="29"/>
  <c r="AM87" i="29"/>
  <c r="AL87" i="29"/>
  <c r="AK87" i="29"/>
  <c r="AJ87" i="29"/>
  <c r="AI87" i="29"/>
  <c r="AH87" i="29"/>
  <c r="AG87" i="29"/>
  <c r="AF87" i="29"/>
  <c r="AE87" i="29"/>
  <c r="AD87" i="29"/>
  <c r="AC87" i="29"/>
  <c r="AB87" i="29"/>
  <c r="AA87" i="29"/>
  <c r="Z87" i="29"/>
  <c r="Y87" i="29"/>
  <c r="X87" i="29"/>
  <c r="W87" i="29"/>
  <c r="V87" i="29"/>
  <c r="U87" i="29"/>
  <c r="T87" i="29"/>
  <c r="S87" i="29"/>
  <c r="R87" i="29"/>
  <c r="Q87" i="29"/>
  <c r="P87" i="29"/>
  <c r="O87" i="29"/>
  <c r="N87" i="29"/>
  <c r="M87" i="29"/>
  <c r="L87" i="29"/>
  <c r="K87" i="29"/>
  <c r="J87" i="29"/>
  <c r="I87" i="29"/>
  <c r="H87" i="29"/>
  <c r="BE87" i="29" s="1"/>
  <c r="G87" i="29"/>
  <c r="F87" i="29"/>
  <c r="E87" i="29"/>
  <c r="BL86" i="29"/>
  <c r="BK86" i="29"/>
  <c r="BJ86" i="29"/>
  <c r="BI86" i="29"/>
  <c r="BH86" i="29"/>
  <c r="BG86" i="29"/>
  <c r="BF86" i="29"/>
  <c r="BE86" i="29"/>
  <c r="BD86" i="29"/>
  <c r="BC86" i="29"/>
  <c r="BB86" i="29"/>
  <c r="AN86" i="29"/>
  <c r="AB86" i="29"/>
  <c r="P86" i="29"/>
  <c r="D86" i="29"/>
  <c r="D87" i="29" s="1"/>
  <c r="BL85" i="29"/>
  <c r="BL87" i="29" s="1"/>
  <c r="BK85" i="29"/>
  <c r="BK87" i="29" s="1"/>
  <c r="BJ85" i="29"/>
  <c r="BJ87" i="29" s="1"/>
  <c r="BI85" i="29"/>
  <c r="BI87" i="29" s="1"/>
  <c r="BH85" i="29"/>
  <c r="BG85" i="29"/>
  <c r="BF85" i="29"/>
  <c r="BF87" i="29" s="1"/>
  <c r="BE85" i="29"/>
  <c r="BD85" i="29"/>
  <c r="BD87" i="29" s="1"/>
  <c r="BC85" i="29"/>
  <c r="BB85" i="29"/>
  <c r="BB87" i="29" s="1"/>
  <c r="BA85" i="29"/>
  <c r="AN85" i="29"/>
  <c r="AN87" i="29" s="1"/>
  <c r="AB85" i="29"/>
  <c r="P85" i="29"/>
  <c r="D85" i="29"/>
  <c r="AR84" i="29"/>
  <c r="AR88" i="29" s="1"/>
  <c r="AF84" i="29"/>
  <c r="AF88" i="29" s="1"/>
  <c r="T84" i="29"/>
  <c r="T88" i="29" s="1"/>
  <c r="BL83" i="29"/>
  <c r="BK83" i="29"/>
  <c r="BJ83" i="29"/>
  <c r="BI83" i="29"/>
  <c r="BH83" i="29"/>
  <c r="BG83" i="29"/>
  <c r="BF83" i="29"/>
  <c r="BE83" i="29"/>
  <c r="BE83" i="9" s="1"/>
  <c r="BD83" i="29"/>
  <c r="BC83" i="29"/>
  <c r="BB83" i="29"/>
  <c r="AN83" i="29"/>
  <c r="AB83" i="29"/>
  <c r="P83" i="29"/>
  <c r="D83" i="29"/>
  <c r="BL82" i="29"/>
  <c r="BK82" i="29"/>
  <c r="BJ82" i="29"/>
  <c r="BI82" i="29"/>
  <c r="BH82" i="29"/>
  <c r="BG82" i="29"/>
  <c r="BF82" i="29"/>
  <c r="BE82" i="29"/>
  <c r="BD82" i="29"/>
  <c r="BC82" i="29"/>
  <c r="BB82" i="29"/>
  <c r="AN82" i="29"/>
  <c r="AB82" i="29"/>
  <c r="P82" i="29"/>
  <c r="D82" i="29"/>
  <c r="BB81" i="29"/>
  <c r="AZ81" i="29"/>
  <c r="AY81" i="29"/>
  <c r="AX81" i="29"/>
  <c r="AW81" i="29"/>
  <c r="AV81" i="29"/>
  <c r="AU81" i="29"/>
  <c r="AT81" i="29"/>
  <c r="AS81" i="29"/>
  <c r="AR81" i="29"/>
  <c r="AQ81" i="29"/>
  <c r="AP81" i="29"/>
  <c r="AO81" i="29"/>
  <c r="AM81" i="29"/>
  <c r="AL81" i="29"/>
  <c r="AK81" i="29"/>
  <c r="AJ81" i="29"/>
  <c r="AI81" i="29"/>
  <c r="AH81" i="29"/>
  <c r="AG81" i="29"/>
  <c r="AF81" i="29"/>
  <c r="AE81" i="29"/>
  <c r="AD81" i="29"/>
  <c r="AC81" i="29"/>
  <c r="AA81" i="29"/>
  <c r="Z81" i="29"/>
  <c r="Y81" i="29"/>
  <c r="X81" i="29"/>
  <c r="W81" i="29"/>
  <c r="V81" i="29"/>
  <c r="U81" i="29"/>
  <c r="T81" i="29"/>
  <c r="S81" i="29"/>
  <c r="R81" i="29"/>
  <c r="Q81" i="29"/>
  <c r="O81" i="29"/>
  <c r="N81" i="29"/>
  <c r="M81" i="29"/>
  <c r="L81" i="29"/>
  <c r="K81" i="29"/>
  <c r="J81" i="29"/>
  <c r="I81" i="29"/>
  <c r="H81" i="29"/>
  <c r="G81" i="29"/>
  <c r="F81" i="29"/>
  <c r="E81" i="29"/>
  <c r="BC80" i="29"/>
  <c r="AZ80" i="29"/>
  <c r="AY80" i="29"/>
  <c r="AX80" i="29"/>
  <c r="AW80" i="29"/>
  <c r="AV80" i="29"/>
  <c r="AU80" i="29"/>
  <c r="AT80" i="29"/>
  <c r="AS80" i="29"/>
  <c r="AR80" i="29"/>
  <c r="AQ80" i="29"/>
  <c r="AP80" i="29"/>
  <c r="AO80" i="29"/>
  <c r="AM80" i="29"/>
  <c r="AL80" i="29"/>
  <c r="AK80" i="29"/>
  <c r="AJ80" i="29"/>
  <c r="AI80" i="29"/>
  <c r="AH80" i="29"/>
  <c r="AG80" i="29"/>
  <c r="AF80" i="29"/>
  <c r="AE80" i="29"/>
  <c r="AD80" i="29"/>
  <c r="AC80" i="29"/>
  <c r="AA80" i="29"/>
  <c r="Z80" i="29"/>
  <c r="Y80" i="29"/>
  <c r="X80" i="29"/>
  <c r="W80" i="29"/>
  <c r="V80" i="29"/>
  <c r="U80" i="29"/>
  <c r="T80" i="29"/>
  <c r="S80" i="29"/>
  <c r="R80" i="29"/>
  <c r="Q80" i="29"/>
  <c r="O80" i="29"/>
  <c r="N80" i="29"/>
  <c r="M80" i="29"/>
  <c r="L80" i="29"/>
  <c r="K80" i="29"/>
  <c r="J80" i="29"/>
  <c r="I80" i="29"/>
  <c r="H80" i="29"/>
  <c r="G80" i="29"/>
  <c r="F80" i="29"/>
  <c r="E80" i="29"/>
  <c r="BC79" i="29"/>
  <c r="AZ79" i="29"/>
  <c r="AY79" i="29"/>
  <c r="AX79" i="29"/>
  <c r="AW79" i="29"/>
  <c r="AV79" i="29"/>
  <c r="AU79" i="29"/>
  <c r="AT79" i="29"/>
  <c r="AS79" i="29"/>
  <c r="AR79" i="29"/>
  <c r="AQ79" i="29"/>
  <c r="AP79" i="29"/>
  <c r="AO79" i="29"/>
  <c r="AM79" i="29"/>
  <c r="AL79" i="29"/>
  <c r="AK79" i="29"/>
  <c r="AJ79" i="29"/>
  <c r="AI79" i="29"/>
  <c r="AH79" i="29"/>
  <c r="AG79" i="29"/>
  <c r="AF79" i="29"/>
  <c r="AE79" i="29"/>
  <c r="AD79" i="29"/>
  <c r="AC79" i="29"/>
  <c r="AA79" i="29"/>
  <c r="Z79" i="29"/>
  <c r="Y79" i="29"/>
  <c r="X79" i="29"/>
  <c r="W79" i="29"/>
  <c r="V79" i="29"/>
  <c r="U79" i="29"/>
  <c r="T79" i="29"/>
  <c r="S79" i="29"/>
  <c r="R79" i="29"/>
  <c r="Q79" i="29"/>
  <c r="O79" i="29"/>
  <c r="N79" i="29"/>
  <c r="M79" i="29"/>
  <c r="L79" i="29"/>
  <c r="K79" i="29"/>
  <c r="J79" i="29"/>
  <c r="I79" i="29"/>
  <c r="H79" i="29"/>
  <c r="G79" i="29"/>
  <c r="F79" i="29"/>
  <c r="E79" i="29"/>
  <c r="AZ78" i="29"/>
  <c r="AZ84" i="29" s="1"/>
  <c r="AZ88" i="29" s="1"/>
  <c r="AY78" i="29"/>
  <c r="AY84" i="29" s="1"/>
  <c r="AY88" i="29" s="1"/>
  <c r="AX78" i="29"/>
  <c r="AX84" i="29" s="1"/>
  <c r="AX88" i="29" s="1"/>
  <c r="AW78" i="29"/>
  <c r="AW84" i="29" s="1"/>
  <c r="AW88" i="29" s="1"/>
  <c r="AV78" i="29"/>
  <c r="AV84" i="29" s="1"/>
  <c r="AV88" i="29" s="1"/>
  <c r="AU78" i="29"/>
  <c r="AU84" i="29" s="1"/>
  <c r="AU88" i="29" s="1"/>
  <c r="AT78" i="29"/>
  <c r="AT84" i="29" s="1"/>
  <c r="AS78" i="29"/>
  <c r="AS84" i="29" s="1"/>
  <c r="AS88" i="29" s="1"/>
  <c r="AR78" i="29"/>
  <c r="AQ78" i="29"/>
  <c r="AP78" i="29"/>
  <c r="AO78" i="29"/>
  <c r="AM78" i="29"/>
  <c r="AM84" i="29" s="1"/>
  <c r="AM88" i="29" s="1"/>
  <c r="AL78" i="29"/>
  <c r="AL84" i="29" s="1"/>
  <c r="AL88" i="29" s="1"/>
  <c r="AK78" i="29"/>
  <c r="AK84" i="29" s="1"/>
  <c r="AK88" i="29" s="1"/>
  <c r="AJ78" i="29"/>
  <c r="AJ84" i="29" s="1"/>
  <c r="AJ88" i="29" s="1"/>
  <c r="AI78" i="29"/>
  <c r="AI84" i="29" s="1"/>
  <c r="AI88" i="29" s="1"/>
  <c r="AH78" i="29"/>
  <c r="AH84" i="29" s="1"/>
  <c r="AH88" i="29" s="1"/>
  <c r="AG78" i="29"/>
  <c r="AG84" i="29" s="1"/>
  <c r="AG88" i="29" s="1"/>
  <c r="AF78" i="29"/>
  <c r="AE78" i="29"/>
  <c r="AE84" i="29" s="1"/>
  <c r="AE88" i="29" s="1"/>
  <c r="AD78" i="29"/>
  <c r="AC78" i="29"/>
  <c r="AC84" i="29" s="1"/>
  <c r="AC88" i="29" s="1"/>
  <c r="AA78" i="29"/>
  <c r="AA84" i="29" s="1"/>
  <c r="AA88" i="29" s="1"/>
  <c r="Z78" i="29"/>
  <c r="Z84" i="29" s="1"/>
  <c r="Z88" i="29" s="1"/>
  <c r="Y78" i="29"/>
  <c r="Y84" i="29" s="1"/>
  <c r="Y88" i="29" s="1"/>
  <c r="X78" i="29"/>
  <c r="X84" i="29" s="1"/>
  <c r="X88" i="29" s="1"/>
  <c r="W78" i="29"/>
  <c r="W84" i="29" s="1"/>
  <c r="W88" i="29" s="1"/>
  <c r="V78" i="29"/>
  <c r="V84" i="29" s="1"/>
  <c r="V88" i="29" s="1"/>
  <c r="U78" i="29"/>
  <c r="U84" i="29" s="1"/>
  <c r="U88" i="29" s="1"/>
  <c r="T78" i="29"/>
  <c r="S78" i="29"/>
  <c r="R78" i="29"/>
  <c r="R84" i="29" s="1"/>
  <c r="R88" i="29" s="1"/>
  <c r="Q78" i="29"/>
  <c r="O78" i="29"/>
  <c r="O84" i="29" s="1"/>
  <c r="O88" i="29" s="1"/>
  <c r="N78" i="29"/>
  <c r="N84" i="29" s="1"/>
  <c r="N88" i="29" s="1"/>
  <c r="M78" i="29"/>
  <c r="M84" i="29" s="1"/>
  <c r="M88" i="29" s="1"/>
  <c r="L78" i="29"/>
  <c r="L84" i="29" s="1"/>
  <c r="L88" i="29" s="1"/>
  <c r="K78" i="29"/>
  <c r="K84" i="29" s="1"/>
  <c r="K88" i="29" s="1"/>
  <c r="J78" i="29"/>
  <c r="J84" i="29" s="1"/>
  <c r="J88" i="29" s="1"/>
  <c r="I78" i="29"/>
  <c r="I84" i="29" s="1"/>
  <c r="I88" i="29" s="1"/>
  <c r="H78" i="29"/>
  <c r="H84" i="29" s="1"/>
  <c r="H88" i="29" s="1"/>
  <c r="G78" i="29"/>
  <c r="F78" i="29"/>
  <c r="F84" i="29" s="1"/>
  <c r="F88" i="29" s="1"/>
  <c r="E78" i="29"/>
  <c r="E84" i="29" s="1"/>
  <c r="E88" i="29" s="1"/>
  <c r="BE77" i="29"/>
  <c r="BD77" i="29"/>
  <c r="AZ77" i="29"/>
  <c r="AY77" i="29"/>
  <c r="AX77" i="29"/>
  <c r="AW77" i="29"/>
  <c r="AV77" i="29"/>
  <c r="AU77" i="29"/>
  <c r="AT77" i="29"/>
  <c r="AS77" i="29"/>
  <c r="AR77" i="29"/>
  <c r="AQ77" i="29"/>
  <c r="AP77" i="29"/>
  <c r="AO77" i="29"/>
  <c r="AM77" i="29"/>
  <c r="AL77" i="29"/>
  <c r="AK77" i="29"/>
  <c r="AJ77" i="29"/>
  <c r="AI77" i="29"/>
  <c r="AH77" i="29"/>
  <c r="AG77" i="29"/>
  <c r="AF77" i="29"/>
  <c r="AE77" i="29"/>
  <c r="AD77" i="29"/>
  <c r="AC77" i="29"/>
  <c r="AA77" i="29"/>
  <c r="Z77" i="29"/>
  <c r="Y77" i="29"/>
  <c r="X77" i="29"/>
  <c r="W77" i="29"/>
  <c r="V77" i="29"/>
  <c r="U77" i="29"/>
  <c r="T77" i="29"/>
  <c r="S77" i="29"/>
  <c r="R77" i="29"/>
  <c r="Q77" i="29"/>
  <c r="O77" i="29"/>
  <c r="N77" i="29"/>
  <c r="M77" i="29"/>
  <c r="L77" i="29"/>
  <c r="K77" i="29"/>
  <c r="J77" i="29"/>
  <c r="I77" i="29"/>
  <c r="H77" i="29"/>
  <c r="G77" i="29"/>
  <c r="F77" i="29"/>
  <c r="E77" i="29"/>
  <c r="BL76" i="29"/>
  <c r="BK76" i="29"/>
  <c r="BJ76" i="29"/>
  <c r="BI76" i="29"/>
  <c r="BH76" i="29"/>
  <c r="BG76" i="29"/>
  <c r="BF76" i="29"/>
  <c r="BE76" i="29"/>
  <c r="BD76" i="29"/>
  <c r="BC76" i="29"/>
  <c r="BB76" i="29"/>
  <c r="AN76" i="29"/>
  <c r="AB76" i="29"/>
  <c r="P76" i="29"/>
  <c r="D76" i="29"/>
  <c r="BL75" i="29"/>
  <c r="BK75" i="29"/>
  <c r="BJ75" i="29"/>
  <c r="BJ77" i="29" s="1"/>
  <c r="BI75" i="29"/>
  <c r="BH75" i="29"/>
  <c r="BG75" i="29"/>
  <c r="BF75" i="29"/>
  <c r="BE75" i="29"/>
  <c r="BD75" i="29"/>
  <c r="BC75" i="29"/>
  <c r="BB75" i="29"/>
  <c r="AN75" i="29"/>
  <c r="AB75" i="29"/>
  <c r="P75" i="29"/>
  <c r="D75" i="29"/>
  <c r="BL74" i="29"/>
  <c r="BK74" i="29"/>
  <c r="BJ74" i="29"/>
  <c r="BI74" i="29"/>
  <c r="BH74" i="29"/>
  <c r="BG74" i="29"/>
  <c r="BF74" i="29"/>
  <c r="BE74" i="29"/>
  <c r="BD74" i="29"/>
  <c r="BC74" i="29"/>
  <c r="BB74" i="29"/>
  <c r="AN74" i="29"/>
  <c r="AB74" i="29"/>
  <c r="P74" i="29"/>
  <c r="D74" i="29"/>
  <c r="BL73" i="29"/>
  <c r="BL77" i="29" s="1"/>
  <c r="BK73" i="29"/>
  <c r="BK77" i="29" s="1"/>
  <c r="BJ73" i="29"/>
  <c r="BI73" i="29"/>
  <c r="BI77" i="29" s="1"/>
  <c r="BH73" i="29"/>
  <c r="BH77" i="29" s="1"/>
  <c r="BG73" i="29"/>
  <c r="BF73" i="29"/>
  <c r="BF77" i="29" s="1"/>
  <c r="BE73" i="29"/>
  <c r="BD73" i="29"/>
  <c r="BC73" i="29"/>
  <c r="BB73" i="29"/>
  <c r="BB77" i="29" s="1"/>
  <c r="AN73" i="29"/>
  <c r="AN77" i="29" s="1"/>
  <c r="AB73" i="29"/>
  <c r="P73" i="29"/>
  <c r="P77" i="29" s="1"/>
  <c r="D73" i="29"/>
  <c r="D77" i="29" s="1"/>
  <c r="BJ72" i="29"/>
  <c r="AZ72" i="29"/>
  <c r="AY72" i="29"/>
  <c r="AX72" i="29"/>
  <c r="AW72" i="29"/>
  <c r="AV72" i="29"/>
  <c r="AU72" i="29"/>
  <c r="AT72" i="29"/>
  <c r="AS72" i="29"/>
  <c r="AR72" i="29"/>
  <c r="AQ72" i="29"/>
  <c r="AP72" i="29"/>
  <c r="AO72" i="29"/>
  <c r="AM72" i="29"/>
  <c r="AL72" i="29"/>
  <c r="AK72" i="29"/>
  <c r="AJ72" i="29"/>
  <c r="AI72" i="29"/>
  <c r="AH72" i="29"/>
  <c r="AG72" i="29"/>
  <c r="AF72" i="29"/>
  <c r="AE72" i="29"/>
  <c r="AD72" i="29"/>
  <c r="AC72" i="29"/>
  <c r="AA72" i="29"/>
  <c r="Z72" i="29"/>
  <c r="Y72" i="29"/>
  <c r="X72" i="29"/>
  <c r="W72" i="29"/>
  <c r="V72" i="29"/>
  <c r="U72" i="29"/>
  <c r="T72" i="29"/>
  <c r="S72" i="29"/>
  <c r="R72" i="29"/>
  <c r="Q72" i="29"/>
  <c r="O72" i="29"/>
  <c r="N72" i="29"/>
  <c r="M72" i="29"/>
  <c r="L72" i="29"/>
  <c r="K72" i="29"/>
  <c r="J72" i="29"/>
  <c r="I72" i="29"/>
  <c r="H72" i="29"/>
  <c r="G72" i="29"/>
  <c r="F72" i="29"/>
  <c r="E72" i="29"/>
  <c r="BL71" i="29"/>
  <c r="BK71" i="29"/>
  <c r="BJ71" i="29"/>
  <c r="BI71" i="29"/>
  <c r="BH71" i="29"/>
  <c r="BG71" i="29"/>
  <c r="BF71" i="29"/>
  <c r="BE71" i="29"/>
  <c r="BD71" i="29"/>
  <c r="BC71" i="29"/>
  <c r="BB71" i="29"/>
  <c r="AN71" i="29"/>
  <c r="AB71" i="29"/>
  <c r="P71" i="29"/>
  <c r="D71" i="29"/>
  <c r="BL70" i="29"/>
  <c r="BK70" i="29"/>
  <c r="BJ70" i="29"/>
  <c r="BI70" i="29"/>
  <c r="BH70" i="29"/>
  <c r="BG70" i="29"/>
  <c r="BF70" i="29"/>
  <c r="BE70" i="29"/>
  <c r="BD70" i="29"/>
  <c r="BC70" i="29"/>
  <c r="BB70" i="29"/>
  <c r="AN70" i="29"/>
  <c r="AB70" i="29"/>
  <c r="P70" i="29"/>
  <c r="D70" i="29"/>
  <c r="BL69" i="29"/>
  <c r="BK69" i="29"/>
  <c r="BJ69" i="29"/>
  <c r="BI69" i="29"/>
  <c r="BH69" i="29"/>
  <c r="BG69" i="29"/>
  <c r="BF69" i="29"/>
  <c r="BE69" i="29"/>
  <c r="BD69" i="29"/>
  <c r="BC69" i="29"/>
  <c r="BB69" i="29"/>
  <c r="AN69" i="29"/>
  <c r="AB69" i="29"/>
  <c r="P69" i="29"/>
  <c r="D69" i="29"/>
  <c r="BL68" i="29"/>
  <c r="BK68" i="29"/>
  <c r="BK72" i="29" s="1"/>
  <c r="BJ68" i="29"/>
  <c r="BI68" i="29"/>
  <c r="BH68" i="29"/>
  <c r="BG68" i="29"/>
  <c r="BF68" i="29"/>
  <c r="BE68" i="29"/>
  <c r="BD68" i="29"/>
  <c r="BC68" i="29"/>
  <c r="BB68" i="29"/>
  <c r="AN68" i="29"/>
  <c r="AB68" i="29"/>
  <c r="P68" i="29"/>
  <c r="D68" i="29"/>
  <c r="BJ67" i="29"/>
  <c r="BI67" i="29"/>
  <c r="BH67" i="29"/>
  <c r="BG67" i="29"/>
  <c r="BF67" i="29"/>
  <c r="BE67" i="29"/>
  <c r="BD67" i="29"/>
  <c r="BC67" i="29"/>
  <c r="BB67" i="29"/>
  <c r="BA67" i="29" s="1"/>
  <c r="AN67" i="29"/>
  <c r="AB67" i="29"/>
  <c r="P67" i="29"/>
  <c r="D67" i="29"/>
  <c r="BJ66" i="29"/>
  <c r="BI66" i="29"/>
  <c r="BH66" i="29"/>
  <c r="BG66" i="29"/>
  <c r="BF66" i="29"/>
  <c r="BE66" i="29"/>
  <c r="BD66" i="29"/>
  <c r="BC66" i="29"/>
  <c r="BB66" i="29"/>
  <c r="AN66" i="29"/>
  <c r="AB66" i="29"/>
  <c r="P66" i="29"/>
  <c r="D66" i="29"/>
  <c r="BJ65" i="29"/>
  <c r="BI65" i="29"/>
  <c r="BH65" i="29"/>
  <c r="BG65" i="29"/>
  <c r="BF65" i="29"/>
  <c r="BE65" i="29"/>
  <c r="BD65" i="29"/>
  <c r="BC65" i="29"/>
  <c r="BB65" i="29"/>
  <c r="AN65" i="29"/>
  <c r="AB65" i="29"/>
  <c r="P65" i="29"/>
  <c r="D65" i="29"/>
  <c r="BJ64" i="29"/>
  <c r="BI64" i="29"/>
  <c r="BI72" i="29" s="1"/>
  <c r="BH64" i="29"/>
  <c r="BH72" i="29" s="1"/>
  <c r="BG64" i="29"/>
  <c r="BG72" i="29" s="1"/>
  <c r="BF64" i="29"/>
  <c r="BF72" i="29" s="1"/>
  <c r="BE64" i="29"/>
  <c r="BD64" i="29"/>
  <c r="BC64" i="29"/>
  <c r="BB64" i="29"/>
  <c r="BB72" i="29" s="1"/>
  <c r="AN64" i="29"/>
  <c r="AB64" i="29"/>
  <c r="P64" i="29"/>
  <c r="P72" i="29" s="1"/>
  <c r="D64" i="29"/>
  <c r="D72" i="29" s="1"/>
  <c r="BK63" i="29"/>
  <c r="AZ63" i="29"/>
  <c r="AY63" i="29"/>
  <c r="AX63" i="29"/>
  <c r="AW63" i="29"/>
  <c r="AV63" i="29"/>
  <c r="AU63" i="29"/>
  <c r="AT63" i="29"/>
  <c r="AS63" i="29"/>
  <c r="AR63" i="29"/>
  <c r="AQ63" i="29"/>
  <c r="AP63" i="29"/>
  <c r="AO63" i="29"/>
  <c r="AM63" i="29"/>
  <c r="AL63" i="29"/>
  <c r="AK63" i="29"/>
  <c r="AJ63" i="29"/>
  <c r="AI63" i="29"/>
  <c r="AH63" i="29"/>
  <c r="AG63" i="29"/>
  <c r="AF63" i="29"/>
  <c r="AE63" i="29"/>
  <c r="AD63" i="29"/>
  <c r="AC63" i="29"/>
  <c r="AB63" i="29"/>
  <c r="AA63" i="29"/>
  <c r="Z63" i="29"/>
  <c r="Y63" i="29"/>
  <c r="X63" i="29"/>
  <c r="W63" i="29"/>
  <c r="V63" i="29"/>
  <c r="U63" i="29"/>
  <c r="T63" i="29"/>
  <c r="S63" i="29"/>
  <c r="R63" i="29"/>
  <c r="Q63" i="29"/>
  <c r="P63" i="29"/>
  <c r="O63" i="29"/>
  <c r="N63" i="29"/>
  <c r="M63" i="29"/>
  <c r="L63" i="29"/>
  <c r="K63" i="29"/>
  <c r="J63" i="29"/>
  <c r="I63" i="29"/>
  <c r="H63" i="29"/>
  <c r="G63" i="29"/>
  <c r="F63" i="29"/>
  <c r="E63" i="29"/>
  <c r="D63" i="29"/>
  <c r="BL62" i="29"/>
  <c r="BA62" i="29" s="1"/>
  <c r="BK62" i="29"/>
  <c r="BJ62" i="29"/>
  <c r="BI62" i="29"/>
  <c r="BH62" i="29"/>
  <c r="BG62" i="29"/>
  <c r="BF62" i="29"/>
  <c r="BE62" i="29"/>
  <c r="BD62" i="29"/>
  <c r="BC62" i="29"/>
  <c r="BB62" i="29"/>
  <c r="AN62" i="29"/>
  <c r="AB62" i="29"/>
  <c r="P62" i="29"/>
  <c r="D62" i="29"/>
  <c r="BL61" i="29"/>
  <c r="BK61" i="29"/>
  <c r="BJ61" i="29"/>
  <c r="BI61" i="29"/>
  <c r="BH61" i="29"/>
  <c r="BG61" i="29"/>
  <c r="BF61" i="29"/>
  <c r="BE61" i="29"/>
  <c r="BD61" i="29"/>
  <c r="BC61" i="29"/>
  <c r="BB61" i="29"/>
  <c r="AN61" i="29"/>
  <c r="AB61" i="29"/>
  <c r="P61" i="29"/>
  <c r="D61" i="29"/>
  <c r="BL60" i="29"/>
  <c r="BK60" i="29"/>
  <c r="BJ60" i="29"/>
  <c r="BI60" i="29"/>
  <c r="BH60" i="29"/>
  <c r="BG60" i="29"/>
  <c r="BF60" i="29"/>
  <c r="BE60" i="29"/>
  <c r="BD60" i="29"/>
  <c r="BC60" i="29"/>
  <c r="BB60" i="29"/>
  <c r="AN60" i="29"/>
  <c r="AB60" i="29"/>
  <c r="P60" i="29"/>
  <c r="D60" i="29"/>
  <c r="BL59" i="29"/>
  <c r="BA59" i="29" s="1"/>
  <c r="BK59" i="29"/>
  <c r="BJ59" i="29"/>
  <c r="BI59" i="29"/>
  <c r="BH59" i="29"/>
  <c r="BG59" i="29"/>
  <c r="BF59" i="29"/>
  <c r="BE59" i="29"/>
  <c r="BD59" i="29"/>
  <c r="BC59" i="29"/>
  <c r="BB59" i="29"/>
  <c r="AN59" i="29"/>
  <c r="AB59" i="29"/>
  <c r="P59" i="29"/>
  <c r="D59" i="29"/>
  <c r="BL58" i="29"/>
  <c r="BK58" i="29"/>
  <c r="BJ58" i="29"/>
  <c r="BI58" i="29"/>
  <c r="BH58" i="29"/>
  <c r="BG58" i="29"/>
  <c r="BF58" i="29"/>
  <c r="BE58" i="29"/>
  <c r="BD58" i="29"/>
  <c r="BC58" i="29"/>
  <c r="BB58" i="29"/>
  <c r="AN58" i="29"/>
  <c r="AB58" i="29"/>
  <c r="P58" i="29"/>
  <c r="D58" i="29"/>
  <c r="BL57" i="29"/>
  <c r="BK57" i="29"/>
  <c r="BJ57" i="29"/>
  <c r="BI57" i="29"/>
  <c r="BH57" i="29"/>
  <c r="BG57" i="29"/>
  <c r="BF57" i="29"/>
  <c r="BE57" i="29"/>
  <c r="BD57" i="29"/>
  <c r="BC57" i="29"/>
  <c r="BB57" i="29"/>
  <c r="AN57" i="29"/>
  <c r="AB57" i="29"/>
  <c r="P57" i="29"/>
  <c r="D57" i="29"/>
  <c r="BL56" i="29"/>
  <c r="BK56" i="29"/>
  <c r="BJ56" i="29"/>
  <c r="BJ63" i="29" s="1"/>
  <c r="BI56" i="29"/>
  <c r="BH56" i="29"/>
  <c r="BH63" i="29" s="1"/>
  <c r="BG56" i="29"/>
  <c r="BG63" i="29" s="1"/>
  <c r="BF56" i="29"/>
  <c r="BF63" i="29" s="1"/>
  <c r="BE56" i="29"/>
  <c r="BD56" i="29"/>
  <c r="BC56" i="29"/>
  <c r="BC63" i="29" s="1"/>
  <c r="BB56" i="29"/>
  <c r="BB63" i="29" s="1"/>
  <c r="AN56" i="29"/>
  <c r="AN63" i="29" s="1"/>
  <c r="AB56" i="29"/>
  <c r="P56" i="29"/>
  <c r="D56" i="29"/>
  <c r="BD55" i="29"/>
  <c r="AZ55" i="29"/>
  <c r="AY55" i="29"/>
  <c r="AX55" i="29"/>
  <c r="AW55" i="29"/>
  <c r="AV55" i="29"/>
  <c r="AU55" i="29"/>
  <c r="AT55" i="29"/>
  <c r="AS55" i="29"/>
  <c r="AR55" i="29"/>
  <c r="AQ55" i="29"/>
  <c r="AP55" i="29"/>
  <c r="AO55" i="29"/>
  <c r="AM55" i="29"/>
  <c r="AL55" i="29"/>
  <c r="AK55" i="29"/>
  <c r="AJ55" i="29"/>
  <c r="AI55" i="29"/>
  <c r="AH55" i="29"/>
  <c r="AG55" i="29"/>
  <c r="AF55" i="29"/>
  <c r="AE55" i="29"/>
  <c r="AD55" i="29"/>
  <c r="AC55" i="29"/>
  <c r="AA55" i="29"/>
  <c r="Z55" i="29"/>
  <c r="Y55" i="29"/>
  <c r="X55" i="29"/>
  <c r="W55" i="29"/>
  <c r="V55" i="29"/>
  <c r="U55" i="29"/>
  <c r="T55" i="29"/>
  <c r="S55" i="29"/>
  <c r="R55" i="29"/>
  <c r="Q55" i="29"/>
  <c r="O55" i="29"/>
  <c r="N55" i="29"/>
  <c r="M55" i="29"/>
  <c r="L55" i="29"/>
  <c r="K55" i="29"/>
  <c r="J55" i="29"/>
  <c r="I55" i="29"/>
  <c r="H55" i="29"/>
  <c r="G55" i="29"/>
  <c r="F55" i="29"/>
  <c r="E55" i="29"/>
  <c r="BL54" i="29"/>
  <c r="BK54" i="29"/>
  <c r="BJ54" i="29"/>
  <c r="BI54" i="29"/>
  <c r="BH54" i="29"/>
  <c r="BG54" i="29"/>
  <c r="BF54" i="29"/>
  <c r="BE54" i="29"/>
  <c r="BD54" i="29"/>
  <c r="BC54" i="29"/>
  <c r="BB54" i="29"/>
  <c r="AN54" i="29"/>
  <c r="AB54" i="29"/>
  <c r="P54" i="29"/>
  <c r="D54" i="29"/>
  <c r="BL53" i="29"/>
  <c r="BK53" i="29"/>
  <c r="BJ53" i="29"/>
  <c r="BI53" i="29"/>
  <c r="BI55" i="29" s="1"/>
  <c r="BH53" i="29"/>
  <c r="BG53" i="29"/>
  <c r="BF53" i="29"/>
  <c r="BE53" i="29"/>
  <c r="BD53" i="29"/>
  <c r="BC53" i="29"/>
  <c r="BB53" i="29"/>
  <c r="AN53" i="29"/>
  <c r="AB53" i="29"/>
  <c r="P53" i="29"/>
  <c r="D53" i="29"/>
  <c r="BL52" i="29"/>
  <c r="BK52" i="29"/>
  <c r="BJ52" i="29"/>
  <c r="BI52" i="29"/>
  <c r="BH52" i="29"/>
  <c r="BG52" i="29"/>
  <c r="BF52" i="29"/>
  <c r="BE52" i="29"/>
  <c r="BD52" i="29"/>
  <c r="BC52" i="29"/>
  <c r="BB52" i="29"/>
  <c r="BB80" i="29" s="1"/>
  <c r="BA52" i="29"/>
  <c r="AN52" i="29"/>
  <c r="AB52" i="29"/>
  <c r="P52" i="29"/>
  <c r="D52" i="29"/>
  <c r="BL51" i="29"/>
  <c r="BL55" i="29" s="1"/>
  <c r="BK51" i="29"/>
  <c r="BK55" i="29" s="1"/>
  <c r="BJ51" i="29"/>
  <c r="BI51" i="29"/>
  <c r="BH51" i="29"/>
  <c r="BH55" i="29" s="1"/>
  <c r="BG51" i="29"/>
  <c r="BG55" i="29" s="1"/>
  <c r="BF51" i="29"/>
  <c r="BF55" i="29" s="1"/>
  <c r="BE51" i="29"/>
  <c r="BE55" i="29" s="1"/>
  <c r="BD51" i="29"/>
  <c r="BC51" i="29"/>
  <c r="BC55" i="29" s="1"/>
  <c r="BB51" i="29"/>
  <c r="AN51" i="29"/>
  <c r="AN55" i="29" s="1"/>
  <c r="AB51" i="29"/>
  <c r="AB55" i="29" s="1"/>
  <c r="P51" i="29"/>
  <c r="P55" i="29" s="1"/>
  <c r="D51" i="29"/>
  <c r="BI50" i="29"/>
  <c r="AZ50" i="29"/>
  <c r="AY50" i="29"/>
  <c r="AX50" i="29"/>
  <c r="AW50" i="29"/>
  <c r="AV50" i="29"/>
  <c r="AU50" i="29"/>
  <c r="AT50" i="29"/>
  <c r="AS50" i="29"/>
  <c r="AR50" i="29"/>
  <c r="AQ50" i="29"/>
  <c r="AP50" i="29"/>
  <c r="AO50" i="29"/>
  <c r="AM50" i="29"/>
  <c r="AL50" i="29"/>
  <c r="AK50" i="29"/>
  <c r="AJ50" i="29"/>
  <c r="AI50" i="29"/>
  <c r="AH50" i="29"/>
  <c r="AG50" i="29"/>
  <c r="AF50" i="29"/>
  <c r="AE50" i="29"/>
  <c r="AD50" i="29"/>
  <c r="AC50" i="29"/>
  <c r="AA50" i="29"/>
  <c r="Z50" i="29"/>
  <c r="Y50" i="29"/>
  <c r="X50" i="29"/>
  <c r="W50" i="29"/>
  <c r="V50" i="29"/>
  <c r="U50" i="29"/>
  <c r="T50" i="29"/>
  <c r="S50" i="29"/>
  <c r="R50" i="29"/>
  <c r="Q50" i="29"/>
  <c r="O50" i="29"/>
  <c r="N50" i="29"/>
  <c r="M50" i="29"/>
  <c r="L50" i="29"/>
  <c r="K50" i="29"/>
  <c r="J50" i="29"/>
  <c r="I50" i="29"/>
  <c r="H50" i="29"/>
  <c r="G50" i="29"/>
  <c r="F50" i="29"/>
  <c r="E50" i="29"/>
  <c r="BL49" i="29"/>
  <c r="BK49" i="29"/>
  <c r="BJ49" i="29"/>
  <c r="BI49" i="29"/>
  <c r="BH49" i="29"/>
  <c r="BG49" i="29"/>
  <c r="BF49" i="29"/>
  <c r="BE49" i="29"/>
  <c r="BD49" i="29"/>
  <c r="BC49" i="29"/>
  <c r="BB49" i="29"/>
  <c r="AN49" i="29"/>
  <c r="AB49" i="29"/>
  <c r="P49" i="29"/>
  <c r="D49" i="29"/>
  <c r="BL48" i="29"/>
  <c r="BK48" i="29"/>
  <c r="BJ48" i="29"/>
  <c r="BI48" i="29"/>
  <c r="BH48" i="29"/>
  <c r="BG48" i="29"/>
  <c r="BF48" i="29"/>
  <c r="BE48" i="29"/>
  <c r="BD48" i="29"/>
  <c r="BC48" i="29"/>
  <c r="BB48" i="29"/>
  <c r="AN48" i="29"/>
  <c r="AB48" i="29"/>
  <c r="P48" i="29"/>
  <c r="D48" i="29"/>
  <c r="BL47" i="29"/>
  <c r="BK47" i="29"/>
  <c r="BJ47" i="29"/>
  <c r="BI47" i="29"/>
  <c r="BH47" i="29"/>
  <c r="BG47" i="29"/>
  <c r="BF47" i="29"/>
  <c r="BE47" i="29"/>
  <c r="BD47" i="29"/>
  <c r="BC47" i="29"/>
  <c r="BB47" i="29"/>
  <c r="AN47" i="29"/>
  <c r="AB47" i="29"/>
  <c r="P47" i="29"/>
  <c r="D47" i="29"/>
  <c r="BL46" i="29"/>
  <c r="BL50" i="29" s="1"/>
  <c r="BK46" i="29"/>
  <c r="BJ46" i="29"/>
  <c r="BJ50" i="29" s="1"/>
  <c r="BI46" i="29"/>
  <c r="BH46" i="29"/>
  <c r="BH50" i="29" s="1"/>
  <c r="BG46" i="29"/>
  <c r="BF46" i="29"/>
  <c r="BE46" i="29"/>
  <c r="BE50" i="29" s="1"/>
  <c r="BD46" i="29"/>
  <c r="BD50" i="29" s="1"/>
  <c r="BC46" i="29"/>
  <c r="BB46" i="29"/>
  <c r="AN46" i="29"/>
  <c r="AN50" i="29" s="1"/>
  <c r="AB46" i="29"/>
  <c r="AB50" i="29" s="1"/>
  <c r="P46" i="29"/>
  <c r="D46" i="29"/>
  <c r="D50" i="29" s="1"/>
  <c r="BB45" i="29"/>
  <c r="AZ45" i="29"/>
  <c r="AY45" i="29"/>
  <c r="AX45" i="29"/>
  <c r="AW45" i="29"/>
  <c r="AV45" i="29"/>
  <c r="AU45" i="29"/>
  <c r="AT45" i="29"/>
  <c r="AS45" i="29"/>
  <c r="AR45" i="29"/>
  <c r="AQ45" i="29"/>
  <c r="AP45" i="29"/>
  <c r="AO45" i="29"/>
  <c r="AM45" i="29"/>
  <c r="AL45" i="29"/>
  <c r="AK45" i="29"/>
  <c r="AJ45" i="29"/>
  <c r="AI45" i="29"/>
  <c r="AH45" i="29"/>
  <c r="AG45" i="29"/>
  <c r="AF45" i="29"/>
  <c r="AE45" i="29"/>
  <c r="AD45" i="29"/>
  <c r="AC45" i="29"/>
  <c r="AA45" i="29"/>
  <c r="Z45" i="29"/>
  <c r="Y45" i="29"/>
  <c r="X45" i="29"/>
  <c r="W45" i="29"/>
  <c r="V45" i="29"/>
  <c r="U45" i="29"/>
  <c r="T45" i="29"/>
  <c r="S45" i="29"/>
  <c r="R45" i="29"/>
  <c r="Q45" i="29"/>
  <c r="O45" i="29"/>
  <c r="N45" i="29"/>
  <c r="M45" i="29"/>
  <c r="L45" i="29"/>
  <c r="K45" i="29"/>
  <c r="J45" i="29"/>
  <c r="I45" i="29"/>
  <c r="H45" i="29"/>
  <c r="G45" i="29"/>
  <c r="F45" i="29"/>
  <c r="E45" i="29"/>
  <c r="BL44" i="29"/>
  <c r="BK44" i="29"/>
  <c r="BJ44" i="29"/>
  <c r="BI44" i="29"/>
  <c r="BH44" i="29"/>
  <c r="BG44" i="29"/>
  <c r="BF44" i="29"/>
  <c r="BE44" i="29"/>
  <c r="BD44" i="29"/>
  <c r="BC44" i="29"/>
  <c r="BB44" i="29"/>
  <c r="BA44" i="29" s="1"/>
  <c r="AN44" i="29"/>
  <c r="AB44" i="29"/>
  <c r="P44" i="29"/>
  <c r="D44" i="29"/>
  <c r="BL43" i="29"/>
  <c r="BK43" i="29"/>
  <c r="BJ43" i="29"/>
  <c r="BI43" i="29"/>
  <c r="BH43" i="29"/>
  <c r="BG43" i="29"/>
  <c r="BG45" i="29" s="1"/>
  <c r="BF43" i="29"/>
  <c r="BE43" i="29"/>
  <c r="BD43" i="29"/>
  <c r="BC43" i="29"/>
  <c r="BB43" i="29"/>
  <c r="AN43" i="29"/>
  <c r="AB43" i="29"/>
  <c r="P43" i="29"/>
  <c r="D43" i="29"/>
  <c r="BL42" i="29"/>
  <c r="BK42" i="29"/>
  <c r="BK45" i="29" s="1"/>
  <c r="BJ42" i="29"/>
  <c r="BI42" i="29"/>
  <c r="BH42" i="29"/>
  <c r="BG42" i="29"/>
  <c r="BF42" i="29"/>
  <c r="BE42" i="29"/>
  <c r="BD42" i="29"/>
  <c r="BC42" i="29"/>
  <c r="BB42" i="29"/>
  <c r="AN42" i="29"/>
  <c r="AB42" i="29"/>
  <c r="P42" i="29"/>
  <c r="D42" i="29"/>
  <c r="BL41" i="29"/>
  <c r="BK41" i="29"/>
  <c r="BJ41" i="29"/>
  <c r="BJ45" i="29" s="1"/>
  <c r="BI41" i="29"/>
  <c r="BI45" i="29" s="1"/>
  <c r="BH41" i="29"/>
  <c r="BH45" i="29" s="1"/>
  <c r="BG41" i="29"/>
  <c r="BF41" i="29"/>
  <c r="BF45" i="29" s="1"/>
  <c r="BE41" i="29"/>
  <c r="BE45" i="29" s="1"/>
  <c r="BD41" i="29"/>
  <c r="BD45" i="29" s="1"/>
  <c r="BC41" i="29"/>
  <c r="BC45" i="29" s="1"/>
  <c r="BB41" i="29"/>
  <c r="AN41" i="29"/>
  <c r="AN45" i="29" s="1"/>
  <c r="AB41" i="29"/>
  <c r="P41" i="29"/>
  <c r="P45" i="29" s="1"/>
  <c r="D41" i="29"/>
  <c r="D45" i="29" s="1"/>
  <c r="BH40" i="29"/>
  <c r="BG40" i="29"/>
  <c r="BF40" i="29"/>
  <c r="AZ40" i="29"/>
  <c r="AY40" i="29"/>
  <c r="AX40" i="29"/>
  <c r="AW40" i="29"/>
  <c r="AV40" i="29"/>
  <c r="AU40" i="29"/>
  <c r="AT40" i="29"/>
  <c r="AS40" i="29"/>
  <c r="AR40" i="29"/>
  <c r="AQ40" i="29"/>
  <c r="AP40" i="29"/>
  <c r="AO40" i="29"/>
  <c r="AM40" i="29"/>
  <c r="AL40" i="29"/>
  <c r="AK40" i="29"/>
  <c r="AJ40" i="29"/>
  <c r="AI40" i="29"/>
  <c r="AH40" i="29"/>
  <c r="AG40" i="29"/>
  <c r="AF40" i="29"/>
  <c r="AE40" i="29"/>
  <c r="AD40" i="29"/>
  <c r="AC40" i="29"/>
  <c r="AB40" i="29"/>
  <c r="AA40" i="29"/>
  <c r="Z40" i="29"/>
  <c r="Y40" i="29"/>
  <c r="X40" i="29"/>
  <c r="W40" i="29"/>
  <c r="V40" i="29"/>
  <c r="U40" i="29"/>
  <c r="T40" i="29"/>
  <c r="S40" i="29"/>
  <c r="R40" i="29"/>
  <c r="Q40" i="29"/>
  <c r="P40" i="29"/>
  <c r="O40" i="29"/>
  <c r="N40" i="29"/>
  <c r="M40" i="29"/>
  <c r="L40" i="29"/>
  <c r="K40" i="29"/>
  <c r="J40" i="29"/>
  <c r="I40" i="29"/>
  <c r="H40" i="29"/>
  <c r="G40" i="29"/>
  <c r="F40" i="29"/>
  <c r="E40" i="29"/>
  <c r="BL39" i="29"/>
  <c r="BK39" i="29"/>
  <c r="BJ39" i="29"/>
  <c r="BI39" i="29"/>
  <c r="BH39" i="29"/>
  <c r="BA39" i="29" s="1"/>
  <c r="BG39" i="29"/>
  <c r="BF39" i="29"/>
  <c r="BE39" i="29"/>
  <c r="BD39" i="29"/>
  <c r="BC39" i="29"/>
  <c r="BB39" i="29"/>
  <c r="AN39" i="29"/>
  <c r="AB39" i="29"/>
  <c r="P39" i="29"/>
  <c r="D39" i="29"/>
  <c r="BL38" i="29"/>
  <c r="BL40" i="29" s="1"/>
  <c r="BK38" i="29"/>
  <c r="BJ38" i="29"/>
  <c r="BI38" i="29"/>
  <c r="BH38" i="29"/>
  <c r="BG38" i="29"/>
  <c r="BF38" i="29"/>
  <c r="BE38" i="29"/>
  <c r="BD38" i="29"/>
  <c r="BC38" i="29"/>
  <c r="BB38" i="29"/>
  <c r="AN38" i="29"/>
  <c r="AN40" i="29" s="1"/>
  <c r="AB38" i="29"/>
  <c r="P38" i="29"/>
  <c r="D38" i="29"/>
  <c r="BL37" i="29"/>
  <c r="BK37" i="29"/>
  <c r="BK40" i="29" s="1"/>
  <c r="BJ37" i="29"/>
  <c r="BJ40" i="29" s="1"/>
  <c r="BI37" i="29"/>
  <c r="BI40" i="29" s="1"/>
  <c r="BH37" i="29"/>
  <c r="BG37" i="29"/>
  <c r="BF37" i="29"/>
  <c r="BE37" i="29"/>
  <c r="BE40" i="29" s="1"/>
  <c r="BD37" i="29"/>
  <c r="BD40" i="29" s="1"/>
  <c r="BC37" i="29"/>
  <c r="BA37" i="29" s="1"/>
  <c r="BB37" i="29"/>
  <c r="BB40" i="29" s="1"/>
  <c r="AN37" i="29"/>
  <c r="AB37" i="29"/>
  <c r="P37" i="29"/>
  <c r="D37" i="29"/>
  <c r="D40" i="29" s="1"/>
  <c r="BI36" i="29"/>
  <c r="BH36" i="29"/>
  <c r="AZ36" i="29"/>
  <c r="AY36" i="29"/>
  <c r="AX36" i="29"/>
  <c r="AW36" i="29"/>
  <c r="AV36" i="29"/>
  <c r="AU36" i="29"/>
  <c r="AT36" i="29"/>
  <c r="AS36" i="29"/>
  <c r="AR36" i="29"/>
  <c r="AQ36" i="29"/>
  <c r="AP36" i="29"/>
  <c r="AO36" i="29"/>
  <c r="AM36" i="29"/>
  <c r="AL36" i="29"/>
  <c r="AK36" i="29"/>
  <c r="AJ36" i="29"/>
  <c r="AI36" i="29"/>
  <c r="AH36" i="29"/>
  <c r="AG36" i="29"/>
  <c r="AF36" i="29"/>
  <c r="AE36" i="29"/>
  <c r="AD36" i="29"/>
  <c r="AC36" i="29"/>
  <c r="AA36" i="29"/>
  <c r="Z36" i="29"/>
  <c r="Y36" i="29"/>
  <c r="X36" i="29"/>
  <c r="W36" i="29"/>
  <c r="V36" i="29"/>
  <c r="U36" i="29"/>
  <c r="T36" i="29"/>
  <c r="S36" i="29"/>
  <c r="R36" i="29"/>
  <c r="Q36" i="29"/>
  <c r="O36" i="29"/>
  <c r="N36" i="29"/>
  <c r="M36" i="29"/>
  <c r="L36" i="29"/>
  <c r="K36" i="29"/>
  <c r="J36" i="29"/>
  <c r="I36" i="29"/>
  <c r="H36" i="29"/>
  <c r="G36" i="29"/>
  <c r="F36" i="29"/>
  <c r="E36" i="29"/>
  <c r="BL35" i="29"/>
  <c r="BK35" i="29"/>
  <c r="BJ35" i="29"/>
  <c r="BI35" i="29"/>
  <c r="BH35" i="29"/>
  <c r="BG35" i="29"/>
  <c r="BF35" i="29"/>
  <c r="BE35" i="29"/>
  <c r="BD35" i="29"/>
  <c r="BC35" i="29"/>
  <c r="BB35" i="29"/>
  <c r="AN35" i="29"/>
  <c r="AB35" i="29"/>
  <c r="P35" i="29"/>
  <c r="D35" i="29"/>
  <c r="BL34" i="29"/>
  <c r="BK34" i="29"/>
  <c r="BJ34" i="29"/>
  <c r="BI34" i="29"/>
  <c r="BH34" i="29"/>
  <c r="BG34" i="29"/>
  <c r="BF34" i="29"/>
  <c r="BE34" i="29"/>
  <c r="BD34" i="29"/>
  <c r="BC34" i="29"/>
  <c r="BB34" i="29"/>
  <c r="BA34" i="29" s="1"/>
  <c r="AN34" i="29"/>
  <c r="AB34" i="29"/>
  <c r="P34" i="29"/>
  <c r="D34" i="29"/>
  <c r="BL33" i="29"/>
  <c r="BK33" i="29"/>
  <c r="BJ33" i="29"/>
  <c r="BI33" i="29"/>
  <c r="BH33" i="29"/>
  <c r="BG33" i="29"/>
  <c r="BF33" i="29"/>
  <c r="BE33" i="29"/>
  <c r="BD33" i="29"/>
  <c r="BC33" i="29"/>
  <c r="BB33" i="29"/>
  <c r="AN33" i="29"/>
  <c r="AB33" i="29"/>
  <c r="P33" i="29"/>
  <c r="D33" i="29"/>
  <c r="BL32" i="29"/>
  <c r="BK32" i="29"/>
  <c r="BJ32" i="29"/>
  <c r="BI32" i="29"/>
  <c r="BH32" i="29"/>
  <c r="BG32" i="29"/>
  <c r="BF32" i="29"/>
  <c r="BE32" i="29"/>
  <c r="BD32" i="29"/>
  <c r="BC32" i="29"/>
  <c r="BB32" i="29"/>
  <c r="AN32" i="29"/>
  <c r="AB32" i="29"/>
  <c r="P32" i="29"/>
  <c r="D32" i="29"/>
  <c r="BL31" i="29"/>
  <c r="BK31" i="29"/>
  <c r="BJ31" i="29"/>
  <c r="BI31" i="29"/>
  <c r="BH31" i="29"/>
  <c r="BG31" i="29"/>
  <c r="BF31" i="29"/>
  <c r="BE31" i="29"/>
  <c r="BD31" i="29"/>
  <c r="BC31" i="29"/>
  <c r="BB31" i="29"/>
  <c r="BA31" i="29" s="1"/>
  <c r="AN31" i="29"/>
  <c r="AB31" i="29"/>
  <c r="P31" i="29"/>
  <c r="D31" i="29"/>
  <c r="BL30" i="29"/>
  <c r="BK30" i="29"/>
  <c r="BJ30" i="29"/>
  <c r="BI30" i="29"/>
  <c r="BH30" i="29"/>
  <c r="BG30" i="29"/>
  <c r="BF30" i="29"/>
  <c r="BE30" i="29"/>
  <c r="BD30" i="29"/>
  <c r="BC30" i="29"/>
  <c r="BB30" i="29"/>
  <c r="AN30" i="29"/>
  <c r="AB30" i="29"/>
  <c r="P30" i="29"/>
  <c r="D30" i="29"/>
  <c r="BL29" i="29"/>
  <c r="BL36" i="29" s="1"/>
  <c r="BK29" i="29"/>
  <c r="BK36" i="29" s="1"/>
  <c r="BJ29" i="29"/>
  <c r="BI29" i="29"/>
  <c r="BH29" i="29"/>
  <c r="BG29" i="29"/>
  <c r="BG36" i="29" s="1"/>
  <c r="BF29" i="29"/>
  <c r="BE29" i="29"/>
  <c r="BE36" i="29" s="1"/>
  <c r="BD29" i="29"/>
  <c r="BD36" i="29" s="1"/>
  <c r="BC29" i="29"/>
  <c r="BC36" i="29" s="1"/>
  <c r="BB29" i="29"/>
  <c r="AN29" i="29"/>
  <c r="AN36" i="29" s="1"/>
  <c r="AB29" i="29"/>
  <c r="AB36" i="29" s="1"/>
  <c r="P29" i="29"/>
  <c r="D29" i="29"/>
  <c r="BB28" i="29"/>
  <c r="AZ28" i="29"/>
  <c r="AY28" i="29"/>
  <c r="AX28" i="29"/>
  <c r="AW28" i="29"/>
  <c r="AV28" i="29"/>
  <c r="AU28" i="29"/>
  <c r="AT28" i="29"/>
  <c r="AS28" i="29"/>
  <c r="AR28" i="29"/>
  <c r="AQ28" i="29"/>
  <c r="AP28" i="29"/>
  <c r="AO28" i="29"/>
  <c r="AM28" i="29"/>
  <c r="AL28" i="29"/>
  <c r="AK28" i="29"/>
  <c r="AJ28" i="29"/>
  <c r="AI28" i="29"/>
  <c r="AH28" i="29"/>
  <c r="AG28" i="29"/>
  <c r="AF28" i="29"/>
  <c r="AE28" i="29"/>
  <c r="AD28" i="29"/>
  <c r="AC28" i="29"/>
  <c r="AA28" i="29"/>
  <c r="Z28" i="29"/>
  <c r="Y28" i="29"/>
  <c r="X28" i="29"/>
  <c r="W28" i="29"/>
  <c r="V28" i="29"/>
  <c r="U28" i="29"/>
  <c r="T28" i="29"/>
  <c r="S28" i="29"/>
  <c r="R28" i="29"/>
  <c r="Q28" i="29"/>
  <c r="O28" i="29"/>
  <c r="N28" i="29"/>
  <c r="M28" i="29"/>
  <c r="L28" i="29"/>
  <c r="K28" i="29"/>
  <c r="J28" i="29"/>
  <c r="I28" i="29"/>
  <c r="H28" i="29"/>
  <c r="G28" i="29"/>
  <c r="F28" i="29"/>
  <c r="E28" i="29"/>
  <c r="BL27" i="29"/>
  <c r="BK27" i="29"/>
  <c r="BJ27" i="29"/>
  <c r="BI27" i="29"/>
  <c r="BH27" i="29"/>
  <c r="BG27" i="29"/>
  <c r="BF27" i="29"/>
  <c r="BE27" i="29"/>
  <c r="BD27" i="29"/>
  <c r="BC27" i="29"/>
  <c r="BB27" i="29"/>
  <c r="AN27" i="29"/>
  <c r="AB27" i="29"/>
  <c r="P27" i="29"/>
  <c r="D27" i="29"/>
  <c r="BL26" i="29"/>
  <c r="BL81" i="29" s="1"/>
  <c r="BK26" i="29"/>
  <c r="BK81" i="29" s="1"/>
  <c r="BJ26" i="29"/>
  <c r="BJ81" i="29" s="1"/>
  <c r="BI26" i="29"/>
  <c r="BH26" i="29"/>
  <c r="BG26" i="29"/>
  <c r="BF26" i="29"/>
  <c r="BF81" i="29" s="1"/>
  <c r="BE26" i="29"/>
  <c r="BE81" i="29" s="1"/>
  <c r="BD26" i="29"/>
  <c r="BD81" i="29" s="1"/>
  <c r="BC26" i="29"/>
  <c r="BC81" i="29" s="1"/>
  <c r="BB26" i="29"/>
  <c r="BA26" i="29" s="1"/>
  <c r="AN26" i="29"/>
  <c r="AN81" i="29" s="1"/>
  <c r="AB26" i="29"/>
  <c r="AB81" i="29" s="1"/>
  <c r="P26" i="29"/>
  <c r="D26" i="29"/>
  <c r="D81" i="29" s="1"/>
  <c r="BL25" i="29"/>
  <c r="BK25" i="29"/>
  <c r="BK80" i="29" s="1"/>
  <c r="BJ25" i="29"/>
  <c r="BJ80" i="29" s="1"/>
  <c r="BI25" i="29"/>
  <c r="BI80" i="29" s="1"/>
  <c r="BH25" i="29"/>
  <c r="BH80" i="29" s="1"/>
  <c r="BG25" i="29"/>
  <c r="BF25" i="29"/>
  <c r="BE25" i="29"/>
  <c r="BE80" i="29" s="1"/>
  <c r="BD25" i="29"/>
  <c r="BD80" i="29" s="1"/>
  <c r="BC25" i="29"/>
  <c r="BA25" i="29" s="1"/>
  <c r="BB25" i="29"/>
  <c r="AN25" i="29"/>
  <c r="AN80" i="29" s="1"/>
  <c r="AB25" i="29"/>
  <c r="P25" i="29"/>
  <c r="P80" i="29" s="1"/>
  <c r="D25" i="29"/>
  <c r="D80" i="29" s="1"/>
  <c r="BL24" i="29"/>
  <c r="BK24" i="29"/>
  <c r="BJ24" i="29"/>
  <c r="BI24" i="29"/>
  <c r="BH24" i="29"/>
  <c r="BG24" i="29"/>
  <c r="BF24" i="29"/>
  <c r="BE24" i="29"/>
  <c r="BD24" i="29"/>
  <c r="BC24" i="29"/>
  <c r="BB24" i="29"/>
  <c r="AN24" i="29"/>
  <c r="AB24" i="29"/>
  <c r="P24" i="29"/>
  <c r="D24" i="29"/>
  <c r="BL23" i="29"/>
  <c r="BK23" i="29"/>
  <c r="BJ23" i="29"/>
  <c r="BI23" i="29"/>
  <c r="BH23" i="29"/>
  <c r="BG23" i="29"/>
  <c r="BF23" i="29"/>
  <c r="BE23" i="29"/>
  <c r="BD23" i="29"/>
  <c r="BC23" i="29"/>
  <c r="BB23" i="29"/>
  <c r="AN23" i="29"/>
  <c r="AB23" i="29"/>
  <c r="P23" i="29"/>
  <c r="D23" i="29"/>
  <c r="BL22" i="29"/>
  <c r="BK22" i="29"/>
  <c r="BJ22" i="29"/>
  <c r="BI22" i="29"/>
  <c r="BH22" i="29"/>
  <c r="BG22" i="29"/>
  <c r="BF22" i="29"/>
  <c r="BE22" i="29"/>
  <c r="BD22" i="29"/>
  <c r="BC22" i="29"/>
  <c r="BB22" i="29"/>
  <c r="AN22" i="29"/>
  <c r="AB22" i="29"/>
  <c r="P22" i="29"/>
  <c r="D22" i="29"/>
  <c r="BL21" i="29"/>
  <c r="BL79" i="29" s="1"/>
  <c r="BK21" i="29"/>
  <c r="BK79" i="29" s="1"/>
  <c r="BJ21" i="29"/>
  <c r="BI21" i="29"/>
  <c r="BI79" i="29" s="1"/>
  <c r="BH21" i="29"/>
  <c r="BH79" i="29" s="1"/>
  <c r="BG21" i="29"/>
  <c r="BG79" i="29" s="1"/>
  <c r="BF21" i="29"/>
  <c r="BF79" i="29" s="1"/>
  <c r="BE21" i="29"/>
  <c r="BE79" i="29" s="1"/>
  <c r="BD21" i="29"/>
  <c r="BC21" i="29"/>
  <c r="BB21" i="29"/>
  <c r="AN21" i="29"/>
  <c r="AN79" i="29" s="1"/>
  <c r="AB21" i="29"/>
  <c r="P21" i="29"/>
  <c r="P79" i="29" s="1"/>
  <c r="D21" i="29"/>
  <c r="D79" i="29" s="1"/>
  <c r="BL20" i="29"/>
  <c r="BL28" i="29" s="1"/>
  <c r="BK20" i="29"/>
  <c r="BJ20" i="29"/>
  <c r="BI20" i="29"/>
  <c r="BI28" i="29" s="1"/>
  <c r="BH20" i="29"/>
  <c r="BH28" i="29" s="1"/>
  <c r="BG20" i="29"/>
  <c r="BF20" i="29"/>
  <c r="BE20" i="29"/>
  <c r="BE28" i="29" s="1"/>
  <c r="BD20" i="29"/>
  <c r="BD28" i="29" s="1"/>
  <c r="BC20" i="29"/>
  <c r="BB20" i="29"/>
  <c r="AN20" i="29"/>
  <c r="AN28" i="29" s="1"/>
  <c r="AB20" i="29"/>
  <c r="P20" i="29"/>
  <c r="D20" i="29"/>
  <c r="D28" i="29" s="1"/>
  <c r="BJ17" i="29"/>
  <c r="AZ17" i="29"/>
  <c r="AY17" i="29"/>
  <c r="AX17" i="29"/>
  <c r="AW17" i="29"/>
  <c r="AV17" i="29"/>
  <c r="AU17" i="29"/>
  <c r="AT17" i="29"/>
  <c r="AS17" i="29"/>
  <c r="AR17" i="29"/>
  <c r="AQ17" i="29"/>
  <c r="AP17" i="29"/>
  <c r="AO17" i="29"/>
  <c r="AM17" i="29"/>
  <c r="AL17" i="29"/>
  <c r="AK17" i="29"/>
  <c r="AJ17" i="29"/>
  <c r="AI17" i="29"/>
  <c r="AH17" i="29"/>
  <c r="AG17" i="29"/>
  <c r="AF17" i="29"/>
  <c r="AE17" i="29"/>
  <c r="AD17" i="29"/>
  <c r="AC17" i="29"/>
  <c r="AA17" i="29"/>
  <c r="Z17" i="29"/>
  <c r="Y17" i="29"/>
  <c r="X17" i="29"/>
  <c r="W17" i="29"/>
  <c r="V17" i="29"/>
  <c r="U17" i="29"/>
  <c r="T17" i="29"/>
  <c r="S17" i="29"/>
  <c r="R17" i="29"/>
  <c r="Q17" i="29"/>
  <c r="O17" i="29"/>
  <c r="N17" i="29"/>
  <c r="M17" i="29"/>
  <c r="L17" i="29"/>
  <c r="K17" i="29"/>
  <c r="J17" i="29"/>
  <c r="I17" i="29"/>
  <c r="H17" i="29"/>
  <c r="G17" i="29"/>
  <c r="F17" i="29"/>
  <c r="E17" i="29"/>
  <c r="BL16" i="29"/>
  <c r="BK16" i="29"/>
  <c r="BJ16" i="29"/>
  <c r="BI16" i="29"/>
  <c r="BH16" i="29"/>
  <c r="BG16" i="29"/>
  <c r="BF16" i="29"/>
  <c r="BE16" i="29"/>
  <c r="BD16" i="29"/>
  <c r="BC16" i="29"/>
  <c r="BB16" i="29"/>
  <c r="AN16" i="29"/>
  <c r="AB16" i="29"/>
  <c r="P16" i="29"/>
  <c r="D16" i="29"/>
  <c r="BL15" i="29"/>
  <c r="BK15" i="29"/>
  <c r="BJ15" i="29"/>
  <c r="BI15" i="29"/>
  <c r="BH15" i="29"/>
  <c r="BG15" i="29"/>
  <c r="BF15" i="29"/>
  <c r="BE15" i="29"/>
  <c r="BD15" i="29"/>
  <c r="BC15" i="29"/>
  <c r="BB15" i="29"/>
  <c r="AN15" i="29"/>
  <c r="AB15" i="29"/>
  <c r="P15" i="29"/>
  <c r="D15" i="29"/>
  <c r="BL14" i="29"/>
  <c r="BK14" i="29"/>
  <c r="BJ14" i="29"/>
  <c r="BI14" i="29"/>
  <c r="BH14" i="29"/>
  <c r="BG14" i="29"/>
  <c r="BF14" i="29"/>
  <c r="BE14" i="29"/>
  <c r="BD14" i="29"/>
  <c r="BC14" i="29"/>
  <c r="BB14" i="29"/>
  <c r="AN14" i="29"/>
  <c r="AB14" i="29"/>
  <c r="P14" i="29"/>
  <c r="D14" i="29"/>
  <c r="BL13" i="29"/>
  <c r="BK13" i="29"/>
  <c r="BK17" i="29" s="1"/>
  <c r="BJ13" i="29"/>
  <c r="BI13" i="29"/>
  <c r="BH13" i="29"/>
  <c r="BG13" i="29"/>
  <c r="BF13" i="29"/>
  <c r="BE13" i="29"/>
  <c r="BD13" i="29"/>
  <c r="BC13" i="29"/>
  <c r="BB13" i="29"/>
  <c r="AN13" i="29"/>
  <c r="AB13" i="29"/>
  <c r="P13" i="29"/>
  <c r="D13" i="29"/>
  <c r="BL12" i="29"/>
  <c r="BK12" i="29"/>
  <c r="BJ12" i="29"/>
  <c r="BI12" i="29"/>
  <c r="BH12" i="29"/>
  <c r="BG12" i="29"/>
  <c r="BF12" i="29"/>
  <c r="BE12" i="29"/>
  <c r="BD12" i="29"/>
  <c r="BC12" i="29"/>
  <c r="BC17" i="29" s="1"/>
  <c r="BB12" i="29"/>
  <c r="BA12" i="29" s="1"/>
  <c r="AN12" i="29"/>
  <c r="AB12" i="29"/>
  <c r="P12" i="29"/>
  <c r="D12" i="29"/>
  <c r="BL11" i="29"/>
  <c r="BK11" i="29"/>
  <c r="BJ11" i="29"/>
  <c r="BI11" i="29"/>
  <c r="BI17" i="29" s="1"/>
  <c r="BH11" i="29"/>
  <c r="BG11" i="29"/>
  <c r="BG17" i="29" s="1"/>
  <c r="BF11" i="29"/>
  <c r="BF17" i="29" s="1"/>
  <c r="BE11" i="29"/>
  <c r="BE17" i="29" s="1"/>
  <c r="BD11" i="29"/>
  <c r="BC11" i="29"/>
  <c r="BA11" i="29" s="1"/>
  <c r="BB11" i="29"/>
  <c r="BB17" i="29" s="1"/>
  <c r="AN11" i="29"/>
  <c r="AN17" i="29" s="1"/>
  <c r="AB11" i="29"/>
  <c r="P11" i="29"/>
  <c r="P17" i="29" s="1"/>
  <c r="D11" i="29"/>
  <c r="D17" i="29" s="1"/>
  <c r="BL9" i="29"/>
  <c r="BK9" i="29"/>
  <c r="BJ9" i="29"/>
  <c r="BI9" i="29"/>
  <c r="BH9" i="29"/>
  <c r="BG9" i="29"/>
  <c r="BF9" i="29"/>
  <c r="BE9" i="29"/>
  <c r="BD9" i="29"/>
  <c r="BC9" i="29"/>
  <c r="BB9" i="29"/>
  <c r="AN9" i="29"/>
  <c r="AB9" i="29"/>
  <c r="P9" i="29"/>
  <c r="D9" i="29"/>
  <c r="C5" i="29"/>
  <c r="C4" i="29"/>
  <c r="C3" i="29"/>
  <c r="BA107" i="28"/>
  <c r="AZ104" i="28"/>
  <c r="AN104" i="28"/>
  <c r="AB104" i="28"/>
  <c r="P104" i="28"/>
  <c r="D104" i="28"/>
  <c r="BA103" i="28"/>
  <c r="BA102" i="28"/>
  <c r="BA101" i="28"/>
  <c r="BA100" i="28"/>
  <c r="BA99" i="28"/>
  <c r="BA98" i="28"/>
  <c r="BA104" i="28" s="1"/>
  <c r="AZ97" i="28"/>
  <c r="AP97" i="28"/>
  <c r="AO97" i="28"/>
  <c r="AN97" i="28"/>
  <c r="AD97" i="28"/>
  <c r="AC97" i="28"/>
  <c r="AB97" i="28" s="1"/>
  <c r="R97" i="28"/>
  <c r="Q97" i="28"/>
  <c r="P97" i="28" s="1"/>
  <c r="F97" i="28"/>
  <c r="E97" i="28"/>
  <c r="D97" i="28" s="1"/>
  <c r="BC96" i="28"/>
  <c r="BB96" i="28"/>
  <c r="BA96" i="28"/>
  <c r="AN96" i="28"/>
  <c r="AB96" i="28"/>
  <c r="P96" i="28"/>
  <c r="D96" i="28"/>
  <c r="BC95" i="28"/>
  <c r="BB95" i="28"/>
  <c r="BA95" i="28" s="1"/>
  <c r="AN95" i="28"/>
  <c r="AB95" i="28"/>
  <c r="P95" i="28"/>
  <c r="D95" i="28"/>
  <c r="BC94" i="28"/>
  <c r="BA94" i="28" s="1"/>
  <c r="BB94" i="28"/>
  <c r="AN94" i="28"/>
  <c r="AB94" i="28"/>
  <c r="P94" i="28"/>
  <c r="D94" i="28"/>
  <c r="BC93" i="28"/>
  <c r="BB93" i="28"/>
  <c r="BA93" i="28" s="1"/>
  <c r="AN93" i="28"/>
  <c r="AB93" i="28"/>
  <c r="P93" i="28"/>
  <c r="D93" i="28"/>
  <c r="BC92" i="28"/>
  <c r="BB92" i="28"/>
  <c r="BA92" i="28"/>
  <c r="AN92" i="28"/>
  <c r="AB92" i="28"/>
  <c r="P92" i="28"/>
  <c r="D92" i="28"/>
  <c r="BC91" i="28"/>
  <c r="BC97" i="28" s="1"/>
  <c r="BB91" i="28"/>
  <c r="BB97" i="28" s="1"/>
  <c r="BA97" i="28" s="1"/>
  <c r="AN91" i="28"/>
  <c r="AB91" i="28"/>
  <c r="P91" i="28"/>
  <c r="D91" i="28"/>
  <c r="AA88" i="28"/>
  <c r="BL87" i="28"/>
  <c r="BE87" i="28"/>
  <c r="AZ87" i="28"/>
  <c r="AY87" i="28"/>
  <c r="AX87" i="28"/>
  <c r="AW87" i="28"/>
  <c r="AV87" i="28"/>
  <c r="AU87" i="28"/>
  <c r="AT87" i="28"/>
  <c r="AS87" i="28"/>
  <c r="AR87" i="28"/>
  <c r="AQ87" i="28"/>
  <c r="AP87" i="28"/>
  <c r="AO87" i="28"/>
  <c r="AN87" i="28"/>
  <c r="AM87" i="28"/>
  <c r="AL87" i="28"/>
  <c r="AK87" i="28"/>
  <c r="AJ87" i="28"/>
  <c r="AI87" i="28"/>
  <c r="AH87" i="28"/>
  <c r="AG87" i="28"/>
  <c r="AF87" i="28"/>
  <c r="AE87" i="28"/>
  <c r="AD87" i="28"/>
  <c r="AC87" i="28"/>
  <c r="AB87" i="28"/>
  <c r="AA87" i="28"/>
  <c r="Z87" i="28"/>
  <c r="Y87" i="28"/>
  <c r="X87" i="28"/>
  <c r="W87" i="28"/>
  <c r="V87" i="28"/>
  <c r="U87" i="28"/>
  <c r="T87" i="28"/>
  <c r="S87" i="28"/>
  <c r="R87" i="28"/>
  <c r="Q87" i="28"/>
  <c r="P87" i="28"/>
  <c r="O87" i="28"/>
  <c r="N87" i="28"/>
  <c r="M87" i="28"/>
  <c r="L87" i="28"/>
  <c r="K87" i="28"/>
  <c r="J87" i="28"/>
  <c r="I87" i="28"/>
  <c r="H87" i="28"/>
  <c r="G87" i="28"/>
  <c r="F87" i="28"/>
  <c r="BC87" i="28" s="1"/>
  <c r="E87" i="28"/>
  <c r="D87" i="28"/>
  <c r="BL86" i="28"/>
  <c r="BK86" i="28"/>
  <c r="BJ86" i="28"/>
  <c r="BI86" i="28"/>
  <c r="BH86" i="28"/>
  <c r="BG86" i="28"/>
  <c r="BF86" i="28"/>
  <c r="BE86" i="28"/>
  <c r="BD86" i="28"/>
  <c r="BC86" i="28"/>
  <c r="BB86" i="28"/>
  <c r="BA86" i="28" s="1"/>
  <c r="AN86" i="28"/>
  <c r="AB86" i="28"/>
  <c r="P86" i="28"/>
  <c r="D86" i="28"/>
  <c r="BL85" i="28"/>
  <c r="BK85" i="28"/>
  <c r="BK87" i="28" s="1"/>
  <c r="BJ85" i="28"/>
  <c r="BJ87" i="28" s="1"/>
  <c r="BI85" i="28"/>
  <c r="BI87" i="28" s="1"/>
  <c r="BH85" i="28"/>
  <c r="BH87" i="28" s="1"/>
  <c r="BG85" i="28"/>
  <c r="BG87" i="28" s="1"/>
  <c r="BF85" i="28"/>
  <c r="BF87" i="28" s="1"/>
  <c r="BE85" i="28"/>
  <c r="BD85" i="28"/>
  <c r="BD87" i="28" s="1"/>
  <c r="BC85" i="28"/>
  <c r="BB85" i="28"/>
  <c r="AN85" i="28"/>
  <c r="AB85" i="28"/>
  <c r="P85" i="28"/>
  <c r="D85" i="28"/>
  <c r="AW84" i="28"/>
  <c r="AW88" i="28" s="1"/>
  <c r="BL83" i="28"/>
  <c r="BK83" i="28"/>
  <c r="BJ83" i="28"/>
  <c r="BI83" i="28"/>
  <c r="BH83" i="28"/>
  <c r="BG83" i="28"/>
  <c r="BF83" i="28"/>
  <c r="BE83" i="28"/>
  <c r="BD83" i="28"/>
  <c r="BC83" i="28"/>
  <c r="BB83" i="28"/>
  <c r="AN83" i="28"/>
  <c r="AB83" i="28"/>
  <c r="P83" i="28"/>
  <c r="D83" i="28"/>
  <c r="BL82" i="28"/>
  <c r="BK82" i="28"/>
  <c r="BJ82" i="28"/>
  <c r="BI82" i="28"/>
  <c r="BH82" i="28"/>
  <c r="BG82" i="28"/>
  <c r="BF82" i="28"/>
  <c r="BE82" i="28"/>
  <c r="BD82" i="28"/>
  <c r="BC82" i="28"/>
  <c r="BB82" i="28"/>
  <c r="BA82" i="28" s="1"/>
  <c r="AN82" i="28"/>
  <c r="AB82" i="28"/>
  <c r="P82" i="28"/>
  <c r="D82" i="28"/>
  <c r="BG81" i="28"/>
  <c r="AZ81" i="28"/>
  <c r="AY81" i="28"/>
  <c r="AX81" i="28"/>
  <c r="AW81" i="28"/>
  <c r="AV81" i="28"/>
  <c r="AU81" i="28"/>
  <c r="AT81" i="28"/>
  <c r="AS81" i="28"/>
  <c r="AR81" i="28"/>
  <c r="AQ81" i="28"/>
  <c r="AP81" i="28"/>
  <c r="AO81" i="28"/>
  <c r="AM81" i="28"/>
  <c r="AL81" i="28"/>
  <c r="AK81" i="28"/>
  <c r="AJ81" i="28"/>
  <c r="AI81" i="28"/>
  <c r="AH81" i="28"/>
  <c r="AG81" i="28"/>
  <c r="AF81" i="28"/>
  <c r="AE81" i="28"/>
  <c r="AD81" i="28"/>
  <c r="AC81" i="28"/>
  <c r="AA81" i="28"/>
  <c r="Z81" i="28"/>
  <c r="Y81" i="28"/>
  <c r="X81" i="28"/>
  <c r="W81" i="28"/>
  <c r="V81" i="28"/>
  <c r="U81" i="28"/>
  <c r="T81" i="28"/>
  <c r="S81" i="28"/>
  <c r="R81" i="28"/>
  <c r="Q81" i="28"/>
  <c r="O81" i="28"/>
  <c r="N81" i="28"/>
  <c r="M81" i="28"/>
  <c r="L81" i="28"/>
  <c r="K81" i="28"/>
  <c r="J81" i="28"/>
  <c r="I81" i="28"/>
  <c r="H81" i="28"/>
  <c r="G81" i="28"/>
  <c r="F81" i="28"/>
  <c r="E81" i="28"/>
  <c r="BH80" i="28"/>
  <c r="AZ80" i="28"/>
  <c r="AY80" i="28"/>
  <c r="AX80" i="28"/>
  <c r="AW80" i="28"/>
  <c r="AV80" i="28"/>
  <c r="AU80" i="28"/>
  <c r="AT80" i="28"/>
  <c r="AS80" i="28"/>
  <c r="AR80" i="28"/>
  <c r="AQ80" i="28"/>
  <c r="AP80" i="28"/>
  <c r="AO80" i="28"/>
  <c r="AM80" i="28"/>
  <c r="AL80" i="28"/>
  <c r="AK80" i="28"/>
  <c r="AJ80" i="28"/>
  <c r="AI80" i="28"/>
  <c r="AH80" i="28"/>
  <c r="AG80" i="28"/>
  <c r="AF80" i="28"/>
  <c r="AE80" i="28"/>
  <c r="AD80" i="28"/>
  <c r="AC80" i="28"/>
  <c r="AA80" i="28"/>
  <c r="Z80" i="28"/>
  <c r="Y80" i="28"/>
  <c r="X80" i="28"/>
  <c r="W80" i="28"/>
  <c r="V80" i="28"/>
  <c r="U80" i="28"/>
  <c r="T80" i="28"/>
  <c r="S80" i="28"/>
  <c r="R80" i="28"/>
  <c r="Q80" i="28"/>
  <c r="O80" i="28"/>
  <c r="N80" i="28"/>
  <c r="M80" i="28"/>
  <c r="L80" i="28"/>
  <c r="K80" i="28"/>
  <c r="J80" i="28"/>
  <c r="I80" i="28"/>
  <c r="H80" i="28"/>
  <c r="G80" i="28"/>
  <c r="F80" i="28"/>
  <c r="E80" i="28"/>
  <c r="AZ79" i="28"/>
  <c r="AY79" i="28"/>
  <c r="AX79" i="28"/>
  <c r="AW79" i="28"/>
  <c r="AV79" i="28"/>
  <c r="AU79" i="28"/>
  <c r="AT79" i="28"/>
  <c r="AS79" i="28"/>
  <c r="AR79" i="28"/>
  <c r="AQ79" i="28"/>
  <c r="AP79" i="28"/>
  <c r="AO79" i="28"/>
  <c r="AM79" i="28"/>
  <c r="AL79" i="28"/>
  <c r="AK79" i="28"/>
  <c r="AJ79" i="28"/>
  <c r="AI79" i="28"/>
  <c r="AH79" i="28"/>
  <c r="AG79" i="28"/>
  <c r="AF79" i="28"/>
  <c r="AE79" i="28"/>
  <c r="AD79" i="28"/>
  <c r="AC79" i="28"/>
  <c r="AA79" i="28"/>
  <c r="Z79" i="28"/>
  <c r="Y79" i="28"/>
  <c r="X79" i="28"/>
  <c r="W79" i="28"/>
  <c r="V79" i="28"/>
  <c r="U79" i="28"/>
  <c r="T79" i="28"/>
  <c r="S79" i="28"/>
  <c r="R79" i="28"/>
  <c r="Q79" i="28"/>
  <c r="O79" i="28"/>
  <c r="N79" i="28"/>
  <c r="M79" i="28"/>
  <c r="L79" i="28"/>
  <c r="K79" i="28"/>
  <c r="J79" i="28"/>
  <c r="I79" i="28"/>
  <c r="H79" i="28"/>
  <c r="G79" i="28"/>
  <c r="F79" i="28"/>
  <c r="E79" i="28"/>
  <c r="AZ78" i="28"/>
  <c r="AZ84" i="28" s="1"/>
  <c r="AZ88" i="28" s="1"/>
  <c r="AZ105" i="28" s="1"/>
  <c r="AY78" i="28"/>
  <c r="AY84" i="28" s="1"/>
  <c r="AY88" i="28" s="1"/>
  <c r="AX78" i="28"/>
  <c r="AX84" i="28" s="1"/>
  <c r="AX88" i="28" s="1"/>
  <c r="AW78" i="28"/>
  <c r="AV78" i="28"/>
  <c r="AU78" i="28"/>
  <c r="AU84" i="28" s="1"/>
  <c r="AU88" i="28" s="1"/>
  <c r="AT78" i="28"/>
  <c r="AT84" i="28" s="1"/>
  <c r="AT88" i="28" s="1"/>
  <c r="AS78" i="28"/>
  <c r="AS84" i="28" s="1"/>
  <c r="AS88" i="28" s="1"/>
  <c r="AR78" i="28"/>
  <c r="AR84" i="28" s="1"/>
  <c r="AR88" i="28" s="1"/>
  <c r="AQ78" i="28"/>
  <c r="AQ84" i="28" s="1"/>
  <c r="AQ88" i="28" s="1"/>
  <c r="AP78" i="28"/>
  <c r="AP84" i="28" s="1"/>
  <c r="AP88" i="28" s="1"/>
  <c r="AO78" i="28"/>
  <c r="AO84" i="28" s="1"/>
  <c r="AM78" i="28"/>
  <c r="AM84" i="28" s="1"/>
  <c r="AM88" i="28" s="1"/>
  <c r="AL78" i="28"/>
  <c r="AL84" i="28" s="1"/>
  <c r="AL88" i="28" s="1"/>
  <c r="AK78" i="28"/>
  <c r="AK84" i="28" s="1"/>
  <c r="AK88" i="28" s="1"/>
  <c r="AJ78" i="28"/>
  <c r="AJ84" i="28" s="1"/>
  <c r="AJ88" i="28" s="1"/>
  <c r="AI78" i="28"/>
  <c r="AH78" i="28"/>
  <c r="AH84" i="28" s="1"/>
  <c r="AH88" i="28" s="1"/>
  <c r="AG78" i="28"/>
  <c r="AG84" i="28" s="1"/>
  <c r="AG88" i="28" s="1"/>
  <c r="AF78" i="28"/>
  <c r="AF84" i="28" s="1"/>
  <c r="AF88" i="28" s="1"/>
  <c r="AE78" i="28"/>
  <c r="AE84" i="28" s="1"/>
  <c r="AE88" i="28" s="1"/>
  <c r="AD78" i="28"/>
  <c r="AD84" i="28" s="1"/>
  <c r="AD88" i="28" s="1"/>
  <c r="AC78" i="28"/>
  <c r="AC84" i="28" s="1"/>
  <c r="AC88" i="28" s="1"/>
  <c r="AA78" i="28"/>
  <c r="AA84" i="28" s="1"/>
  <c r="Z78" i="28"/>
  <c r="Z84" i="28" s="1"/>
  <c r="Z88" i="28" s="1"/>
  <c r="Y78" i="28"/>
  <c r="Y84" i="28" s="1"/>
  <c r="Y88" i="28" s="1"/>
  <c r="X78" i="28"/>
  <c r="X84" i="28" s="1"/>
  <c r="X88" i="28" s="1"/>
  <c r="W78" i="28"/>
  <c r="V78" i="28"/>
  <c r="V84" i="28" s="1"/>
  <c r="V88" i="28" s="1"/>
  <c r="U78" i="28"/>
  <c r="U84" i="28" s="1"/>
  <c r="U88" i="28" s="1"/>
  <c r="T78" i="28"/>
  <c r="T84" i="28" s="1"/>
  <c r="T88" i="28" s="1"/>
  <c r="S78" i="28"/>
  <c r="S84" i="28" s="1"/>
  <c r="S88" i="28" s="1"/>
  <c r="R78" i="28"/>
  <c r="R84" i="28" s="1"/>
  <c r="R88" i="28" s="1"/>
  <c r="Q78" i="28"/>
  <c r="Q84" i="28" s="1"/>
  <c r="O78" i="28"/>
  <c r="O84" i="28" s="1"/>
  <c r="O88" i="28" s="1"/>
  <c r="N78" i="28"/>
  <c r="N84" i="28" s="1"/>
  <c r="N88" i="28" s="1"/>
  <c r="M78" i="28"/>
  <c r="M84" i="28" s="1"/>
  <c r="M88" i="28" s="1"/>
  <c r="L78" i="28"/>
  <c r="L84" i="28" s="1"/>
  <c r="L88" i="28" s="1"/>
  <c r="K78" i="28"/>
  <c r="K84" i="28" s="1"/>
  <c r="K88" i="28" s="1"/>
  <c r="J78" i="28"/>
  <c r="I78" i="28"/>
  <c r="I84" i="28" s="1"/>
  <c r="I88" i="28" s="1"/>
  <c r="H78" i="28"/>
  <c r="H84" i="28" s="1"/>
  <c r="H88" i="28" s="1"/>
  <c r="G78" i="28"/>
  <c r="G84" i="28" s="1"/>
  <c r="G88" i="28" s="1"/>
  <c r="F78" i="28"/>
  <c r="F84" i="28" s="1"/>
  <c r="F88" i="28" s="1"/>
  <c r="E78" i="28"/>
  <c r="E84" i="28" s="1"/>
  <c r="BJ77" i="28"/>
  <c r="AZ77" i="28"/>
  <c r="AY77" i="28"/>
  <c r="AX77" i="28"/>
  <c r="AW77" i="28"/>
  <c r="AV77" i="28"/>
  <c r="AU77" i="28"/>
  <c r="AT77" i="28"/>
  <c r="AS77" i="28"/>
  <c r="AR77" i="28"/>
  <c r="AQ77" i="28"/>
  <c r="AP77" i="28"/>
  <c r="AO77" i="28"/>
  <c r="AM77" i="28"/>
  <c r="AL77" i="28"/>
  <c r="AK77" i="28"/>
  <c r="AJ77" i="28"/>
  <c r="AI77" i="28"/>
  <c r="AH77" i="28"/>
  <c r="AG77" i="28"/>
  <c r="AF77" i="28"/>
  <c r="AE77" i="28"/>
  <c r="AD77" i="28"/>
  <c r="AC77" i="28"/>
  <c r="AA77" i="28"/>
  <c r="Z77" i="28"/>
  <c r="Y77" i="28"/>
  <c r="X77" i="28"/>
  <c r="W77" i="28"/>
  <c r="V77" i="28"/>
  <c r="U77" i="28"/>
  <c r="T77" i="28"/>
  <c r="S77" i="28"/>
  <c r="R77" i="28"/>
  <c r="Q77" i="28"/>
  <c r="O77" i="28"/>
  <c r="N77" i="28"/>
  <c r="M77" i="28"/>
  <c r="L77" i="28"/>
  <c r="K77" i="28"/>
  <c r="J77" i="28"/>
  <c r="I77" i="28"/>
  <c r="H77" i="28"/>
  <c r="G77" i="28"/>
  <c r="F77" i="28"/>
  <c r="E77" i="28"/>
  <c r="BL76" i="28"/>
  <c r="BK76" i="28"/>
  <c r="BJ76" i="28"/>
  <c r="BI76" i="28"/>
  <c r="BH76" i="28"/>
  <c r="BG76" i="28"/>
  <c r="BF76" i="28"/>
  <c r="BE76" i="28"/>
  <c r="BD76" i="28"/>
  <c r="BC76" i="28"/>
  <c r="BB76" i="28"/>
  <c r="AN76" i="28"/>
  <c r="AB76" i="28"/>
  <c r="P76" i="28"/>
  <c r="D76" i="28"/>
  <c r="BL75" i="28"/>
  <c r="BK75" i="28"/>
  <c r="BJ75" i="28"/>
  <c r="BI75" i="28"/>
  <c r="BH75" i="28"/>
  <c r="BG75" i="28"/>
  <c r="BF75" i="28"/>
  <c r="BE75" i="28"/>
  <c r="BD75" i="28"/>
  <c r="BC75" i="28"/>
  <c r="BC77" i="28" s="1"/>
  <c r="BB75" i="28"/>
  <c r="AN75" i="28"/>
  <c r="AB75" i="28"/>
  <c r="P75" i="28"/>
  <c r="D75" i="28"/>
  <c r="BL74" i="28"/>
  <c r="BK74" i="28"/>
  <c r="BJ74" i="28"/>
  <c r="BI74" i="28"/>
  <c r="BH74" i="28"/>
  <c r="BG74" i="28"/>
  <c r="BF74" i="28"/>
  <c r="BE74" i="28"/>
  <c r="BD74" i="28"/>
  <c r="BC74" i="28"/>
  <c r="BB74" i="28"/>
  <c r="BA74" i="28" s="1"/>
  <c r="AN74" i="28"/>
  <c r="AB74" i="28"/>
  <c r="P74" i="28"/>
  <c r="D74" i="28"/>
  <c r="BL73" i="28"/>
  <c r="BL77" i="28" s="1"/>
  <c r="BK73" i="28"/>
  <c r="BK77" i="28" s="1"/>
  <c r="BJ73" i="28"/>
  <c r="BI73" i="28"/>
  <c r="BI77" i="28" s="1"/>
  <c r="BH73" i="28"/>
  <c r="BG73" i="28"/>
  <c r="BG77" i="28" s="1"/>
  <c r="BF73" i="28"/>
  <c r="BF77" i="28" s="1"/>
  <c r="BE73" i="28"/>
  <c r="BE77" i="28" s="1"/>
  <c r="BD73" i="28"/>
  <c r="BD77" i="28" s="1"/>
  <c r="BC73" i="28"/>
  <c r="BB73" i="28"/>
  <c r="BB77" i="28" s="1"/>
  <c r="AN73" i="28"/>
  <c r="AN77" i="28" s="1"/>
  <c r="AB73" i="28"/>
  <c r="AB77" i="28" s="1"/>
  <c r="P73" i="28"/>
  <c r="P77" i="28" s="1"/>
  <c r="D73" i="28"/>
  <c r="D77" i="28" s="1"/>
  <c r="BC72" i="28"/>
  <c r="AZ72" i="28"/>
  <c r="AY72" i="28"/>
  <c r="AX72" i="28"/>
  <c r="AW72" i="28"/>
  <c r="AV72" i="28"/>
  <c r="AU72" i="28"/>
  <c r="AT72" i="28"/>
  <c r="AS72" i="28"/>
  <c r="AR72" i="28"/>
  <c r="AQ72" i="28"/>
  <c r="AP72" i="28"/>
  <c r="AO72" i="28"/>
  <c r="AM72" i="28"/>
  <c r="AL72" i="28"/>
  <c r="AK72" i="28"/>
  <c r="AJ72" i="28"/>
  <c r="AI72" i="28"/>
  <c r="AH72" i="28"/>
  <c r="AG72" i="28"/>
  <c r="AF72" i="28"/>
  <c r="AE72" i="28"/>
  <c r="AD72" i="28"/>
  <c r="AC72" i="28"/>
  <c r="AA72" i="28"/>
  <c r="Z72" i="28"/>
  <c r="Y72" i="28"/>
  <c r="X72" i="28"/>
  <c r="W72" i="28"/>
  <c r="V72" i="28"/>
  <c r="U72" i="28"/>
  <c r="T72" i="28"/>
  <c r="S72" i="28"/>
  <c r="R72" i="28"/>
  <c r="Q72" i="28"/>
  <c r="O72" i="28"/>
  <c r="N72" i="28"/>
  <c r="M72" i="28"/>
  <c r="L72" i="28"/>
  <c r="K72" i="28"/>
  <c r="J72" i="28"/>
  <c r="I72" i="28"/>
  <c r="H72" i="28"/>
  <c r="G72" i="28"/>
  <c r="F72" i="28"/>
  <c r="E72" i="28"/>
  <c r="BL71" i="28"/>
  <c r="BK71" i="28"/>
  <c r="BJ71" i="28"/>
  <c r="BI71" i="28"/>
  <c r="BH71" i="28"/>
  <c r="BG71" i="28"/>
  <c r="BF71" i="28"/>
  <c r="BE71" i="28"/>
  <c r="BD71" i="28"/>
  <c r="BC71" i="28"/>
  <c r="BB71" i="28"/>
  <c r="AN71" i="28"/>
  <c r="AB71" i="28"/>
  <c r="P71" i="28"/>
  <c r="D71" i="28"/>
  <c r="BL70" i="28"/>
  <c r="BK70" i="28"/>
  <c r="BJ70" i="28"/>
  <c r="BI70" i="28"/>
  <c r="BH70" i="28"/>
  <c r="BA70" i="28" s="1"/>
  <c r="BG70" i="28"/>
  <c r="BF70" i="28"/>
  <c r="BE70" i="28"/>
  <c r="BD70" i="28"/>
  <c r="BC70" i="28"/>
  <c r="BB70" i="28"/>
  <c r="AN70" i="28"/>
  <c r="AB70" i="28"/>
  <c r="P70" i="28"/>
  <c r="D70" i="28"/>
  <c r="BL69" i="28"/>
  <c r="BK69" i="28"/>
  <c r="BJ69" i="28"/>
  <c r="BI69" i="28"/>
  <c r="BH69" i="28"/>
  <c r="BG69" i="28"/>
  <c r="BF69" i="28"/>
  <c r="BE69" i="28"/>
  <c r="BD69" i="28"/>
  <c r="BC69" i="28"/>
  <c r="BB69" i="28"/>
  <c r="BA69" i="28"/>
  <c r="AN69" i="28"/>
  <c r="AB69" i="28"/>
  <c r="P69" i="28"/>
  <c r="D69" i="28"/>
  <c r="BL68" i="28"/>
  <c r="BL72" i="28" s="1"/>
  <c r="BK68" i="28"/>
  <c r="BK72" i="28" s="1"/>
  <c r="BJ68" i="28"/>
  <c r="BI68" i="28"/>
  <c r="BH68" i="28"/>
  <c r="BG68" i="28"/>
  <c r="BF68" i="28"/>
  <c r="BE68" i="28"/>
  <c r="BD68" i="28"/>
  <c r="BD72" i="28" s="1"/>
  <c r="BC68" i="28"/>
  <c r="BB68" i="28"/>
  <c r="AN68" i="28"/>
  <c r="AB68" i="28"/>
  <c r="P68" i="28"/>
  <c r="D68" i="28"/>
  <c r="BJ67" i="28"/>
  <c r="BI67" i="28"/>
  <c r="BH67" i="28"/>
  <c r="BG67" i="28"/>
  <c r="BF67" i="28"/>
  <c r="BE67" i="28"/>
  <c r="BD67" i="28"/>
  <c r="BC67" i="28"/>
  <c r="BB67" i="28"/>
  <c r="AN67" i="28"/>
  <c r="AB67" i="28"/>
  <c r="P67" i="28"/>
  <c r="D67" i="28"/>
  <c r="BJ66" i="28"/>
  <c r="BI66" i="28"/>
  <c r="BH66" i="28"/>
  <c r="BG66" i="28"/>
  <c r="BF66" i="28"/>
  <c r="BE66" i="28"/>
  <c r="BD66" i="28"/>
  <c r="BC66" i="28"/>
  <c r="BB66" i="28"/>
  <c r="AN66" i="28"/>
  <c r="AB66" i="28"/>
  <c r="P66" i="28"/>
  <c r="D66" i="28"/>
  <c r="BJ65" i="28"/>
  <c r="BJ78" i="28" s="1"/>
  <c r="BI65" i="28"/>
  <c r="BH65" i="28"/>
  <c r="BG65" i="28"/>
  <c r="BF65" i="28"/>
  <c r="BE65" i="28"/>
  <c r="BD65" i="28"/>
  <c r="BC65" i="28"/>
  <c r="BB65" i="28"/>
  <c r="AN65" i="28"/>
  <c r="AB65" i="28"/>
  <c r="P65" i="28"/>
  <c r="D65" i="28"/>
  <c r="BJ64" i="28"/>
  <c r="BI64" i="28"/>
  <c r="BI72" i="28" s="1"/>
  <c r="BH64" i="28"/>
  <c r="BG64" i="28"/>
  <c r="BG72" i="28" s="1"/>
  <c r="BF64" i="28"/>
  <c r="BE64" i="28"/>
  <c r="BD64" i="28"/>
  <c r="BC64" i="28"/>
  <c r="BB64" i="28"/>
  <c r="BB72" i="28" s="1"/>
  <c r="BA64" i="28"/>
  <c r="AN64" i="28"/>
  <c r="AB64" i="28"/>
  <c r="AB72" i="28" s="1"/>
  <c r="P64" i="28"/>
  <c r="P72" i="28" s="1"/>
  <c r="D64" i="28"/>
  <c r="D72" i="28" s="1"/>
  <c r="BD63" i="28"/>
  <c r="AZ63" i="28"/>
  <c r="AY63" i="28"/>
  <c r="AX63" i="28"/>
  <c r="AW63" i="28"/>
  <c r="AV63" i="28"/>
  <c r="AU63" i="28"/>
  <c r="AT63" i="28"/>
  <c r="AS63" i="28"/>
  <c r="AR63" i="28"/>
  <c r="AQ63" i="28"/>
  <c r="AP63" i="28"/>
  <c r="AO63" i="28"/>
  <c r="AM63" i="28"/>
  <c r="AL63" i="28"/>
  <c r="AK63" i="28"/>
  <c r="AJ63" i="28"/>
  <c r="AI63" i="28"/>
  <c r="AH63" i="28"/>
  <c r="AG63" i="28"/>
  <c r="AF63" i="28"/>
  <c r="AE63" i="28"/>
  <c r="AD63" i="28"/>
  <c r="AC63" i="28"/>
  <c r="AA63" i="28"/>
  <c r="Z63" i="28"/>
  <c r="Y63" i="28"/>
  <c r="X63" i="28"/>
  <c r="W63" i="28"/>
  <c r="V63" i="28"/>
  <c r="U63" i="28"/>
  <c r="T63" i="28"/>
  <c r="S63" i="28"/>
  <c r="R63" i="28"/>
  <c r="Q63" i="28"/>
  <c r="O63" i="28"/>
  <c r="N63" i="28"/>
  <c r="M63" i="28"/>
  <c r="L63" i="28"/>
  <c r="K63" i="28"/>
  <c r="J63" i="28"/>
  <c r="I63" i="28"/>
  <c r="H63" i="28"/>
  <c r="G63" i="28"/>
  <c r="F63" i="28"/>
  <c r="E63" i="28"/>
  <c r="BL62" i="28"/>
  <c r="BK62" i="28"/>
  <c r="BJ62" i="28"/>
  <c r="BI62" i="28"/>
  <c r="BH62" i="28"/>
  <c r="BG62" i="28"/>
  <c r="BF62" i="28"/>
  <c r="BF81" i="28" s="1"/>
  <c r="BE62" i="28"/>
  <c r="BD62" i="28"/>
  <c r="BC62" i="28"/>
  <c r="BB62" i="28"/>
  <c r="BA62" i="28" s="1"/>
  <c r="AN62" i="28"/>
  <c r="AB62" i="28"/>
  <c r="P62" i="28"/>
  <c r="D62" i="28"/>
  <c r="BL61" i="28"/>
  <c r="BK61" i="28"/>
  <c r="BJ61" i="28"/>
  <c r="BI61" i="28"/>
  <c r="BH61" i="28"/>
  <c r="BG61" i="28"/>
  <c r="BF61" i="28"/>
  <c r="BE61" i="28"/>
  <c r="BD61" i="28"/>
  <c r="BC61" i="28"/>
  <c r="BB61" i="28"/>
  <c r="AN61" i="28"/>
  <c r="AB61" i="28"/>
  <c r="P61" i="28"/>
  <c r="D61" i="28"/>
  <c r="BL60" i="28"/>
  <c r="BK60" i="28"/>
  <c r="BJ60" i="28"/>
  <c r="BI60" i="28"/>
  <c r="BH60" i="28"/>
  <c r="BG60" i="28"/>
  <c r="BF60" i="28"/>
  <c r="BE60" i="28"/>
  <c r="BD60" i="28"/>
  <c r="BC60" i="28"/>
  <c r="BB60" i="28"/>
  <c r="BA60" i="28"/>
  <c r="AN60" i="28"/>
  <c r="AB60" i="28"/>
  <c r="P60" i="28"/>
  <c r="D60" i="28"/>
  <c r="BL59" i="28"/>
  <c r="BK59" i="28"/>
  <c r="BJ59" i="28"/>
  <c r="BI59" i="28"/>
  <c r="BH59" i="28"/>
  <c r="BG59" i="28"/>
  <c r="BF59" i="28"/>
  <c r="BE59" i="28"/>
  <c r="BD59" i="28"/>
  <c r="BC59" i="28"/>
  <c r="BB59" i="28"/>
  <c r="AN59" i="28"/>
  <c r="AB59" i="28"/>
  <c r="P59" i="28"/>
  <c r="D59" i="28"/>
  <c r="BL58" i="28"/>
  <c r="BK58" i="28"/>
  <c r="BJ58" i="28"/>
  <c r="BI58" i="28"/>
  <c r="BI79" i="28" s="1"/>
  <c r="BH58" i="28"/>
  <c r="BG58" i="28"/>
  <c r="BF58" i="28"/>
  <c r="BE58" i="28"/>
  <c r="BD58" i="28"/>
  <c r="BC58" i="28"/>
  <c r="BB58" i="28"/>
  <c r="AN58" i="28"/>
  <c r="AB58" i="28"/>
  <c r="P58" i="28"/>
  <c r="D58" i="28"/>
  <c r="BL57" i="28"/>
  <c r="BK57" i="28"/>
  <c r="BJ57" i="28"/>
  <c r="BI57" i="28"/>
  <c r="BH57" i="28"/>
  <c r="BG57" i="28"/>
  <c r="BF57" i="28"/>
  <c r="BE57" i="28"/>
  <c r="BD57" i="28"/>
  <c r="BC57" i="28"/>
  <c r="BB57" i="28"/>
  <c r="BA57" i="28" s="1"/>
  <c r="AN57" i="28"/>
  <c r="AB57" i="28"/>
  <c r="P57" i="28"/>
  <c r="D57" i="28"/>
  <c r="BL56" i="28"/>
  <c r="BL63" i="28" s="1"/>
  <c r="BK56" i="28"/>
  <c r="BK63" i="28" s="1"/>
  <c r="BJ56" i="28"/>
  <c r="BJ63" i="28" s="1"/>
  <c r="BI56" i="28"/>
  <c r="BH56" i="28"/>
  <c r="BH63" i="28" s="1"/>
  <c r="BG56" i="28"/>
  <c r="BG63" i="28" s="1"/>
  <c r="BF56" i="28"/>
  <c r="BE56" i="28"/>
  <c r="BE63" i="28" s="1"/>
  <c r="BD56" i="28"/>
  <c r="BC56" i="28"/>
  <c r="BC63" i="28" s="1"/>
  <c r="BB56" i="28"/>
  <c r="BB63" i="28" s="1"/>
  <c r="AN56" i="28"/>
  <c r="AN63" i="28" s="1"/>
  <c r="AB56" i="28"/>
  <c r="AB63" i="28" s="1"/>
  <c r="P56" i="28"/>
  <c r="D56" i="28"/>
  <c r="D63" i="28" s="1"/>
  <c r="BI55" i="28"/>
  <c r="AZ55" i="28"/>
  <c r="AY55" i="28"/>
  <c r="AX55" i="28"/>
  <c r="AW55" i="28"/>
  <c r="AV55" i="28"/>
  <c r="AU55" i="28"/>
  <c r="AT55" i="28"/>
  <c r="AS55" i="28"/>
  <c r="AR55" i="28"/>
  <c r="AQ55" i="28"/>
  <c r="AP55" i="28"/>
  <c r="AO55" i="28"/>
  <c r="AM55" i="28"/>
  <c r="AL55" i="28"/>
  <c r="AK55" i="28"/>
  <c r="AJ55" i="28"/>
  <c r="AI55" i="28"/>
  <c r="AH55" i="28"/>
  <c r="AG55" i="28"/>
  <c r="AF55" i="28"/>
  <c r="AE55" i="28"/>
  <c r="AD55" i="28"/>
  <c r="AC55" i="28"/>
  <c r="AA55" i="28"/>
  <c r="Z55" i="28"/>
  <c r="Y55" i="28"/>
  <c r="X55" i="28"/>
  <c r="W55" i="28"/>
  <c r="V55" i="28"/>
  <c r="U55" i="28"/>
  <c r="T55" i="28"/>
  <c r="S55" i="28"/>
  <c r="R55" i="28"/>
  <c r="Q55" i="28"/>
  <c r="O55" i="28"/>
  <c r="N55" i="28"/>
  <c r="M55" i="28"/>
  <c r="L55" i="28"/>
  <c r="K55" i="28"/>
  <c r="J55" i="28"/>
  <c r="I55" i="28"/>
  <c r="H55" i="28"/>
  <c r="G55" i="28"/>
  <c r="F55" i="28"/>
  <c r="E55" i="28"/>
  <c r="BL54" i="28"/>
  <c r="BK54" i="28"/>
  <c r="BJ54" i="28"/>
  <c r="BI54" i="28"/>
  <c r="BH54" i="28"/>
  <c r="BG54" i="28"/>
  <c r="BF54" i="28"/>
  <c r="BE54" i="28"/>
  <c r="BD54" i="28"/>
  <c r="BC54" i="28"/>
  <c r="BB54" i="28"/>
  <c r="AN54" i="28"/>
  <c r="AB54" i="28"/>
  <c r="P54" i="28"/>
  <c r="D54" i="28"/>
  <c r="BL53" i="28"/>
  <c r="BK53" i="28"/>
  <c r="BJ53" i="28"/>
  <c r="BI53" i="28"/>
  <c r="BH53" i="28"/>
  <c r="BH55" i="28" s="1"/>
  <c r="BG53" i="28"/>
  <c r="BF53" i="28"/>
  <c r="BE53" i="28"/>
  <c r="BD53" i="28"/>
  <c r="BC53" i="28"/>
  <c r="BB53" i="28"/>
  <c r="AN53" i="28"/>
  <c r="AB53" i="28"/>
  <c r="P53" i="28"/>
  <c r="D53" i="28"/>
  <c r="BL52" i="28"/>
  <c r="BK52" i="28"/>
  <c r="BJ52" i="28"/>
  <c r="BI52" i="28"/>
  <c r="BH52" i="28"/>
  <c r="BG52" i="28"/>
  <c r="BG80" i="28" s="1"/>
  <c r="BF52" i="28"/>
  <c r="BE52" i="28"/>
  <c r="BD52" i="28"/>
  <c r="BC52" i="28"/>
  <c r="BB52" i="28"/>
  <c r="AN52" i="28"/>
  <c r="AB52" i="28"/>
  <c r="P52" i="28"/>
  <c r="D52" i="28"/>
  <c r="BL51" i="28"/>
  <c r="BL55" i="28" s="1"/>
  <c r="BK51" i="28"/>
  <c r="BK55" i="28" s="1"/>
  <c r="BJ51" i="28"/>
  <c r="BJ55" i="28" s="1"/>
  <c r="BI51" i="28"/>
  <c r="BH51" i="28"/>
  <c r="BG51" i="28"/>
  <c r="BG55" i="28" s="1"/>
  <c r="BF51" i="28"/>
  <c r="BE51" i="28"/>
  <c r="BE55" i="28" s="1"/>
  <c r="BD51" i="28"/>
  <c r="BD55" i="28" s="1"/>
  <c r="BC51" i="28"/>
  <c r="BB51" i="28"/>
  <c r="BA51" i="28" s="1"/>
  <c r="AN51" i="28"/>
  <c r="AN55" i="28" s="1"/>
  <c r="AB51" i="28"/>
  <c r="P51" i="28"/>
  <c r="P55" i="28" s="1"/>
  <c r="D51" i="28"/>
  <c r="D55" i="28" s="1"/>
  <c r="BC50" i="28"/>
  <c r="BB50" i="28"/>
  <c r="AZ50" i="28"/>
  <c r="AY50" i="28"/>
  <c r="AX50" i="28"/>
  <c r="AW50" i="28"/>
  <c r="AV50" i="28"/>
  <c r="AU50" i="28"/>
  <c r="AT50" i="28"/>
  <c r="AS50" i="28"/>
  <c r="AR50" i="28"/>
  <c r="AQ50" i="28"/>
  <c r="AP50" i="28"/>
  <c r="AO50" i="28"/>
  <c r="AM50" i="28"/>
  <c r="AL50" i="28"/>
  <c r="AK50" i="28"/>
  <c r="AJ50" i="28"/>
  <c r="AI50" i="28"/>
  <c r="AH50" i="28"/>
  <c r="AG50" i="28"/>
  <c r="AF50" i="28"/>
  <c r="AE50" i="28"/>
  <c r="AD50" i="28"/>
  <c r="AC50" i="28"/>
  <c r="AA50" i="28"/>
  <c r="Z50" i="28"/>
  <c r="Y50" i="28"/>
  <c r="X50" i="28"/>
  <c r="W50" i="28"/>
  <c r="V50" i="28"/>
  <c r="U50" i="28"/>
  <c r="T50" i="28"/>
  <c r="S50" i="28"/>
  <c r="R50" i="28"/>
  <c r="Q50" i="28"/>
  <c r="O50" i="28"/>
  <c r="N50" i="28"/>
  <c r="M50" i="28"/>
  <c r="L50" i="28"/>
  <c r="K50" i="28"/>
  <c r="J50" i="28"/>
  <c r="I50" i="28"/>
  <c r="H50" i="28"/>
  <c r="G50" i="28"/>
  <c r="F50" i="28"/>
  <c r="E50" i="28"/>
  <c r="BL49" i="28"/>
  <c r="BK49" i="28"/>
  <c r="BJ49" i="28"/>
  <c r="BI49" i="28"/>
  <c r="BH49" i="28"/>
  <c r="BG49" i="28"/>
  <c r="BF49" i="28"/>
  <c r="BE49" i="28"/>
  <c r="BD49" i="28"/>
  <c r="BC49" i="28"/>
  <c r="BB49" i="28"/>
  <c r="AN49" i="28"/>
  <c r="AB49" i="28"/>
  <c r="P49" i="28"/>
  <c r="D49" i="28"/>
  <c r="BL48" i="28"/>
  <c r="BK48" i="28"/>
  <c r="BJ48" i="28"/>
  <c r="BI48" i="28"/>
  <c r="BH48" i="28"/>
  <c r="BG48" i="28"/>
  <c r="BG50" i="28" s="1"/>
  <c r="BF48" i="28"/>
  <c r="BE48" i="28"/>
  <c r="BD48" i="28"/>
  <c r="BC48" i="28"/>
  <c r="BB48" i="28"/>
  <c r="AN48" i="28"/>
  <c r="AB48" i="28"/>
  <c r="P48" i="28"/>
  <c r="D48" i="28"/>
  <c r="BL47" i="28"/>
  <c r="BK47" i="28"/>
  <c r="BJ47" i="28"/>
  <c r="BI47" i="28"/>
  <c r="BH47" i="28"/>
  <c r="BG47" i="28"/>
  <c r="BF47" i="28"/>
  <c r="BE47" i="28"/>
  <c r="BD47" i="28"/>
  <c r="BC47" i="28"/>
  <c r="BB47" i="28"/>
  <c r="AN47" i="28"/>
  <c r="AB47" i="28"/>
  <c r="P47" i="28"/>
  <c r="D47" i="28"/>
  <c r="BL46" i="28"/>
  <c r="BL50" i="28" s="1"/>
  <c r="BK46" i="28"/>
  <c r="BJ46" i="28"/>
  <c r="BJ50" i="28" s="1"/>
  <c r="BI46" i="28"/>
  <c r="BI50" i="28" s="1"/>
  <c r="BH46" i="28"/>
  <c r="BH50" i="28" s="1"/>
  <c r="BG46" i="28"/>
  <c r="BF46" i="28"/>
  <c r="BF50" i="28" s="1"/>
  <c r="BE46" i="28"/>
  <c r="BE50" i="28" s="1"/>
  <c r="BD46" i="28"/>
  <c r="BC46" i="28"/>
  <c r="BB46" i="28"/>
  <c r="AN46" i="28"/>
  <c r="AN50" i="28" s="1"/>
  <c r="AB46" i="28"/>
  <c r="AB50" i="28" s="1"/>
  <c r="P46" i="28"/>
  <c r="P50" i="28" s="1"/>
  <c r="D46" i="28"/>
  <c r="D50" i="28" s="1"/>
  <c r="BG45" i="28"/>
  <c r="BF45" i="28"/>
  <c r="AZ45" i="28"/>
  <c r="AY45" i="28"/>
  <c r="AX45" i="28"/>
  <c r="AW45" i="28"/>
  <c r="AV45" i="28"/>
  <c r="AU45" i="28"/>
  <c r="AT45" i="28"/>
  <c r="AS45" i="28"/>
  <c r="AR45" i="28"/>
  <c r="AQ45" i="28"/>
  <c r="AP45" i="28"/>
  <c r="AO45" i="28"/>
  <c r="AM45" i="28"/>
  <c r="AL45" i="28"/>
  <c r="AK45" i="28"/>
  <c r="AJ45" i="28"/>
  <c r="AI45" i="28"/>
  <c r="AH45" i="28"/>
  <c r="AG45" i="28"/>
  <c r="AF45" i="28"/>
  <c r="AE45" i="28"/>
  <c r="AD45" i="28"/>
  <c r="AC45" i="28"/>
  <c r="AB45" i="28"/>
  <c r="AA45" i="28"/>
  <c r="Z45" i="28"/>
  <c r="Y45" i="28"/>
  <c r="X45" i="28"/>
  <c r="W45" i="28"/>
  <c r="V45" i="28"/>
  <c r="U45" i="28"/>
  <c r="T45" i="28"/>
  <c r="S45" i="28"/>
  <c r="R45" i="28"/>
  <c r="Q45" i="28"/>
  <c r="P45" i="28"/>
  <c r="O45" i="28"/>
  <c r="N45" i="28"/>
  <c r="M45" i="28"/>
  <c r="L45" i="28"/>
  <c r="K45" i="28"/>
  <c r="J45" i="28"/>
  <c r="I45" i="28"/>
  <c r="H45" i="28"/>
  <c r="G45" i="28"/>
  <c r="F45" i="28"/>
  <c r="E45" i="28"/>
  <c r="BL44" i="28"/>
  <c r="BK44" i="28"/>
  <c r="BJ44" i="28"/>
  <c r="BI44" i="28"/>
  <c r="BH44" i="28"/>
  <c r="BG44" i="28"/>
  <c r="BF44" i="28"/>
  <c r="BE44" i="28"/>
  <c r="BD44" i="28"/>
  <c r="BC44" i="28"/>
  <c r="BB44" i="28"/>
  <c r="AN44" i="28"/>
  <c r="AB44" i="28"/>
  <c r="P44" i="28"/>
  <c r="D44" i="28"/>
  <c r="BL43" i="28"/>
  <c r="BL45" i="28" s="1"/>
  <c r="BK43" i="28"/>
  <c r="BJ43" i="28"/>
  <c r="BI43" i="28"/>
  <c r="BH43" i="28"/>
  <c r="BG43" i="28"/>
  <c r="BF43" i="28"/>
  <c r="BE43" i="28"/>
  <c r="BD43" i="28"/>
  <c r="BC43" i="28"/>
  <c r="BB43" i="28"/>
  <c r="AN43" i="28"/>
  <c r="AN45" i="28" s="1"/>
  <c r="AB43" i="28"/>
  <c r="P43" i="28"/>
  <c r="D43" i="28"/>
  <c r="BL42" i="28"/>
  <c r="BK42" i="28"/>
  <c r="BJ42" i="28"/>
  <c r="BI42" i="28"/>
  <c r="BH42" i="28"/>
  <c r="BG42" i="28"/>
  <c r="BF42" i="28"/>
  <c r="BE42" i="28"/>
  <c r="BD42" i="28"/>
  <c r="BC42" i="28"/>
  <c r="BB42" i="28"/>
  <c r="AN42" i="28"/>
  <c r="AB42" i="28"/>
  <c r="P42" i="28"/>
  <c r="D42" i="28"/>
  <c r="BL41" i="28"/>
  <c r="BK41" i="28"/>
  <c r="BK45" i="28" s="1"/>
  <c r="BJ41" i="28"/>
  <c r="BJ45" i="28" s="1"/>
  <c r="BI41" i="28"/>
  <c r="BI45" i="28" s="1"/>
  <c r="BH41" i="28"/>
  <c r="BH45" i="28" s="1"/>
  <c r="BG41" i="28"/>
  <c r="BF41" i="28"/>
  <c r="BE41" i="28"/>
  <c r="BD41" i="28"/>
  <c r="BC41" i="28"/>
  <c r="BC45" i="28" s="1"/>
  <c r="BB41" i="28"/>
  <c r="BB45" i="28" s="1"/>
  <c r="AN41" i="28"/>
  <c r="AB41" i="28"/>
  <c r="P41" i="28"/>
  <c r="D41" i="28"/>
  <c r="BL40" i="28"/>
  <c r="BK40" i="28"/>
  <c r="AZ40" i="28"/>
  <c r="AY40" i="28"/>
  <c r="AX40" i="28"/>
  <c r="AW40" i="28"/>
  <c r="AV40" i="28"/>
  <c r="AU40" i="28"/>
  <c r="AT40" i="28"/>
  <c r="AS40" i="28"/>
  <c r="AR40" i="28"/>
  <c r="AQ40" i="28"/>
  <c r="AP40" i="28"/>
  <c r="AO40" i="28"/>
  <c r="AN40" i="28"/>
  <c r="AM40" i="28"/>
  <c r="AL40" i="28"/>
  <c r="AK40" i="28"/>
  <c r="AJ40" i="28"/>
  <c r="AI40" i="28"/>
  <c r="AH40" i="28"/>
  <c r="AG40" i="28"/>
  <c r="AF40" i="28"/>
  <c r="AE40" i="28"/>
  <c r="AD40" i="28"/>
  <c r="AC40" i="28"/>
  <c r="AB40" i="28"/>
  <c r="AA40" i="28"/>
  <c r="Z40" i="28"/>
  <c r="Y40" i="28"/>
  <c r="X40" i="28"/>
  <c r="W40" i="28"/>
  <c r="V40" i="28"/>
  <c r="U40" i="28"/>
  <c r="T40" i="28"/>
  <c r="S40" i="28"/>
  <c r="R40" i="28"/>
  <c r="Q40" i="28"/>
  <c r="O40" i="28"/>
  <c r="N40" i="28"/>
  <c r="M40" i="28"/>
  <c r="L40" i="28"/>
  <c r="K40" i="28"/>
  <c r="J40" i="28"/>
  <c r="I40" i="28"/>
  <c r="H40" i="28"/>
  <c r="G40" i="28"/>
  <c r="F40" i="28"/>
  <c r="E40" i="28"/>
  <c r="D40" i="28"/>
  <c r="BL39" i="28"/>
  <c r="BK39" i="28"/>
  <c r="BJ39" i="28"/>
  <c r="BI39" i="28"/>
  <c r="BH39" i="28"/>
  <c r="BG39" i="28"/>
  <c r="BF39" i="28"/>
  <c r="BE39" i="28"/>
  <c r="BD39" i="28"/>
  <c r="BC39" i="28"/>
  <c r="BB39" i="28"/>
  <c r="BA39" i="28" s="1"/>
  <c r="AN39" i="28"/>
  <c r="AB39" i="28"/>
  <c r="P39" i="28"/>
  <c r="D39" i="28"/>
  <c r="BL38" i="28"/>
  <c r="BK38" i="28"/>
  <c r="BJ38" i="28"/>
  <c r="BI38" i="28"/>
  <c r="BH38" i="28"/>
  <c r="BG38" i="28"/>
  <c r="BF38" i="28"/>
  <c r="BE38" i="28"/>
  <c r="BE40" i="28" s="1"/>
  <c r="BD38" i="28"/>
  <c r="BC38" i="28"/>
  <c r="BB38" i="28"/>
  <c r="AN38" i="28"/>
  <c r="AB38" i="28"/>
  <c r="P38" i="28"/>
  <c r="D38" i="28"/>
  <c r="BL37" i="28"/>
  <c r="BK37" i="28"/>
  <c r="BJ37" i="28"/>
  <c r="BJ40" i="28" s="1"/>
  <c r="BI37" i="28"/>
  <c r="BI40" i="28" s="1"/>
  <c r="BH37" i="28"/>
  <c r="BH40" i="28" s="1"/>
  <c r="BG37" i="28"/>
  <c r="BG40" i="28" s="1"/>
  <c r="BF37" i="28"/>
  <c r="BE37" i="28"/>
  <c r="BD37" i="28"/>
  <c r="BD40" i="28" s="1"/>
  <c r="BC37" i="28"/>
  <c r="BC40" i="28" s="1"/>
  <c r="BB37" i="28"/>
  <c r="AN37" i="28"/>
  <c r="AB37" i="28"/>
  <c r="P37" i="28"/>
  <c r="P40" i="28" s="1"/>
  <c r="D37" i="28"/>
  <c r="BL36" i="28"/>
  <c r="AZ36" i="28"/>
  <c r="AY36" i="28"/>
  <c r="AX36" i="28"/>
  <c r="AW36" i="28"/>
  <c r="AV36" i="28"/>
  <c r="AU36" i="28"/>
  <c r="AT36" i="28"/>
  <c r="AS36" i="28"/>
  <c r="AR36" i="28"/>
  <c r="AQ36" i="28"/>
  <c r="AP36" i="28"/>
  <c r="AO36" i="28"/>
  <c r="AN36" i="28"/>
  <c r="AM36" i="28"/>
  <c r="AL36" i="28"/>
  <c r="AK36" i="28"/>
  <c r="AJ36" i="28"/>
  <c r="AI36" i="28"/>
  <c r="AH36" i="28"/>
  <c r="AG36" i="28"/>
  <c r="AF36" i="28"/>
  <c r="AE36" i="28"/>
  <c r="AD36" i="28"/>
  <c r="AC36" i="28"/>
  <c r="AA36" i="28"/>
  <c r="Z36" i="28"/>
  <c r="Y36" i="28"/>
  <c r="X36" i="28"/>
  <c r="W36" i="28"/>
  <c r="V36" i="28"/>
  <c r="U36" i="28"/>
  <c r="T36" i="28"/>
  <c r="S36" i="28"/>
  <c r="R36" i="28"/>
  <c r="Q36" i="28"/>
  <c r="O36" i="28"/>
  <c r="N36" i="28"/>
  <c r="M36" i="28"/>
  <c r="L36" i="28"/>
  <c r="K36" i="28"/>
  <c r="J36" i="28"/>
  <c r="I36" i="28"/>
  <c r="H36" i="28"/>
  <c r="G36" i="28"/>
  <c r="F36" i="28"/>
  <c r="E36" i="28"/>
  <c r="BL35" i="28"/>
  <c r="BK35" i="28"/>
  <c r="BJ35" i="28"/>
  <c r="BI35" i="28"/>
  <c r="BH35" i="28"/>
  <c r="BG35" i="28"/>
  <c r="BF35" i="28"/>
  <c r="BE35" i="28"/>
  <c r="BD35" i="28"/>
  <c r="BC35" i="28"/>
  <c r="BB35" i="28"/>
  <c r="AN35" i="28"/>
  <c r="AB35" i="28"/>
  <c r="P35" i="28"/>
  <c r="D35" i="28"/>
  <c r="BL34" i="28"/>
  <c r="BK34" i="28"/>
  <c r="BJ34" i="28"/>
  <c r="BI34" i="28"/>
  <c r="BH34" i="28"/>
  <c r="BG34" i="28"/>
  <c r="BF34" i="28"/>
  <c r="BE34" i="28"/>
  <c r="BD34" i="28"/>
  <c r="BC34" i="28"/>
  <c r="BB34" i="28"/>
  <c r="AN34" i="28"/>
  <c r="AB34" i="28"/>
  <c r="P34" i="28"/>
  <c r="D34" i="28"/>
  <c r="BL33" i="28"/>
  <c r="BK33" i="28"/>
  <c r="BJ33" i="28"/>
  <c r="BI33" i="28"/>
  <c r="BH33" i="28"/>
  <c r="BG33" i="28"/>
  <c r="BF33" i="28"/>
  <c r="BE33" i="28"/>
  <c r="BD33" i="28"/>
  <c r="BC33" i="28"/>
  <c r="BB33" i="28"/>
  <c r="AN33" i="28"/>
  <c r="AB33" i="28"/>
  <c r="P33" i="28"/>
  <c r="D33" i="28"/>
  <c r="BL32" i="28"/>
  <c r="BK32" i="28"/>
  <c r="BJ32" i="28"/>
  <c r="BI32" i="28"/>
  <c r="BH32" i="28"/>
  <c r="BG32" i="28"/>
  <c r="BF32" i="28"/>
  <c r="BE32" i="28"/>
  <c r="BD32" i="28"/>
  <c r="BC32" i="28"/>
  <c r="BB32" i="28"/>
  <c r="AN32" i="28"/>
  <c r="AB32" i="28"/>
  <c r="P32" i="28"/>
  <c r="D32" i="28"/>
  <c r="BL31" i="28"/>
  <c r="BK31" i="28"/>
  <c r="BJ31" i="28"/>
  <c r="BI31" i="28"/>
  <c r="BH31" i="28"/>
  <c r="BG31" i="28"/>
  <c r="BF31" i="28"/>
  <c r="BE31" i="28"/>
  <c r="BD31" i="28"/>
  <c r="BC31" i="28"/>
  <c r="BB31" i="28"/>
  <c r="AN31" i="28"/>
  <c r="AB31" i="28"/>
  <c r="P31" i="28"/>
  <c r="D31" i="28"/>
  <c r="BL30" i="28"/>
  <c r="BK30" i="28"/>
  <c r="BJ30" i="28"/>
  <c r="BI30" i="28"/>
  <c r="BH30" i="28"/>
  <c r="BG30" i="28"/>
  <c r="BF30" i="28"/>
  <c r="BE30" i="28"/>
  <c r="BD30" i="28"/>
  <c r="BC30" i="28"/>
  <c r="BA30" i="28" s="1"/>
  <c r="BB30" i="28"/>
  <c r="AN30" i="28"/>
  <c r="AB30" i="28"/>
  <c r="P30" i="28"/>
  <c r="D30" i="28"/>
  <c r="D36" i="28" s="1"/>
  <c r="BL29" i="28"/>
  <c r="BK29" i="28"/>
  <c r="BJ29" i="28"/>
  <c r="BI29" i="28"/>
  <c r="BI36" i="28" s="1"/>
  <c r="BH29" i="28"/>
  <c r="BH36" i="28" s="1"/>
  <c r="BG29" i="28"/>
  <c r="BG36" i="28" s="1"/>
  <c r="BF29" i="28"/>
  <c r="BE29" i="28"/>
  <c r="BE36" i="28" s="1"/>
  <c r="BD29" i="28"/>
  <c r="BD36" i="28" s="1"/>
  <c r="BC29" i="28"/>
  <c r="BB29" i="28"/>
  <c r="AN29" i="28"/>
  <c r="AB29" i="28"/>
  <c r="P29" i="28"/>
  <c r="P36" i="28" s="1"/>
  <c r="D29" i="28"/>
  <c r="BF28" i="28"/>
  <c r="AZ28" i="28"/>
  <c r="AY28" i="28"/>
  <c r="AX28" i="28"/>
  <c r="AW28" i="28"/>
  <c r="AV28" i="28"/>
  <c r="AU28" i="28"/>
  <c r="AT28" i="28"/>
  <c r="AS28" i="28"/>
  <c r="AR28" i="28"/>
  <c r="AQ28" i="28"/>
  <c r="AP28" i="28"/>
  <c r="AO28" i="28"/>
  <c r="AM28" i="28"/>
  <c r="AL28" i="28"/>
  <c r="AK28" i="28"/>
  <c r="AJ28" i="28"/>
  <c r="AI28" i="28"/>
  <c r="AH28" i="28"/>
  <c r="AG28" i="28"/>
  <c r="AF28" i="28"/>
  <c r="AE28" i="28"/>
  <c r="AD28" i="28"/>
  <c r="AC28" i="28"/>
  <c r="AA28" i="28"/>
  <c r="Z28" i="28"/>
  <c r="Y28" i="28"/>
  <c r="X28" i="28"/>
  <c r="W28" i="28"/>
  <c r="V28" i="28"/>
  <c r="U28" i="28"/>
  <c r="T28" i="28"/>
  <c r="S28" i="28"/>
  <c r="R28" i="28"/>
  <c r="Q28" i="28"/>
  <c r="O28" i="28"/>
  <c r="N28" i="28"/>
  <c r="M28" i="28"/>
  <c r="L28" i="28"/>
  <c r="K28" i="28"/>
  <c r="J28" i="28"/>
  <c r="I28" i="28"/>
  <c r="H28" i="28"/>
  <c r="G28" i="28"/>
  <c r="F28" i="28"/>
  <c r="E28" i="28"/>
  <c r="BL27" i="28"/>
  <c r="BK27" i="28"/>
  <c r="BJ27" i="28"/>
  <c r="BI27" i="28"/>
  <c r="BH27" i="28"/>
  <c r="BG27" i="28"/>
  <c r="BF27" i="28"/>
  <c r="BE27" i="28"/>
  <c r="BD27" i="28"/>
  <c r="BC27" i="28"/>
  <c r="BB27" i="28"/>
  <c r="AN27" i="28"/>
  <c r="AB27" i="28"/>
  <c r="P27" i="28"/>
  <c r="D27" i="28"/>
  <c r="BL26" i="28"/>
  <c r="BL81" i="28" s="1"/>
  <c r="BK26" i="28"/>
  <c r="BK81" i="28" s="1"/>
  <c r="BJ26" i="28"/>
  <c r="BI26" i="28"/>
  <c r="BI81" i="28" s="1"/>
  <c r="BH26" i="28"/>
  <c r="BH81" i="28" s="1"/>
  <c r="BG26" i="28"/>
  <c r="BF26" i="28"/>
  <c r="BE26" i="28"/>
  <c r="BE81" i="28" s="1"/>
  <c r="BD26" i="28"/>
  <c r="BD81" i="28" s="1"/>
  <c r="BC26" i="28"/>
  <c r="BB26" i="28"/>
  <c r="BB81" i="28" s="1"/>
  <c r="AN26" i="28"/>
  <c r="AN81" i="28" s="1"/>
  <c r="AB26" i="28"/>
  <c r="P26" i="28"/>
  <c r="P81" i="28" s="1"/>
  <c r="D26" i="28"/>
  <c r="D81" i="28" s="1"/>
  <c r="BL25" i="28"/>
  <c r="BL80" i="28" s="1"/>
  <c r="BK25" i="28"/>
  <c r="BJ25" i="28"/>
  <c r="BJ80" i="28" s="1"/>
  <c r="BI25" i="28"/>
  <c r="BI80" i="28" s="1"/>
  <c r="BH25" i="28"/>
  <c r="BG25" i="28"/>
  <c r="BF25" i="28"/>
  <c r="BE25" i="28"/>
  <c r="BE80" i="28" s="1"/>
  <c r="BD25" i="28"/>
  <c r="BD80" i="28" s="1"/>
  <c r="BC25" i="28"/>
  <c r="BC80" i="28" s="1"/>
  <c r="BB25" i="28"/>
  <c r="AN25" i="28"/>
  <c r="AN80" i="28" s="1"/>
  <c r="AB25" i="28"/>
  <c r="AB80" i="28" s="1"/>
  <c r="P25" i="28"/>
  <c r="D25" i="28"/>
  <c r="D80" i="28" s="1"/>
  <c r="BL24" i="28"/>
  <c r="BK24" i="28"/>
  <c r="BJ24" i="28"/>
  <c r="BI24" i="28"/>
  <c r="BH24" i="28"/>
  <c r="BH79" i="28" s="1"/>
  <c r="BG24" i="28"/>
  <c r="BF24" i="28"/>
  <c r="BE24" i="28"/>
  <c r="BD24" i="28"/>
  <c r="BC24" i="28"/>
  <c r="BB24" i="28"/>
  <c r="AN24" i="28"/>
  <c r="AB24" i="28"/>
  <c r="P24" i="28"/>
  <c r="D24" i="28"/>
  <c r="BL23" i="28"/>
  <c r="BK23" i="28"/>
  <c r="BJ23" i="28"/>
  <c r="BI23" i="28"/>
  <c r="BH23" i="28"/>
  <c r="BG23" i="28"/>
  <c r="BF23" i="28"/>
  <c r="BE23" i="28"/>
  <c r="BD23" i="28"/>
  <c r="BC23" i="28"/>
  <c r="BB23" i="28"/>
  <c r="AN23" i="28"/>
  <c r="AB23" i="28"/>
  <c r="P23" i="28"/>
  <c r="D23" i="28"/>
  <c r="BL22" i="28"/>
  <c r="BK22" i="28"/>
  <c r="BJ22" i="28"/>
  <c r="BI22" i="28"/>
  <c r="BH22" i="28"/>
  <c r="BG22" i="28"/>
  <c r="BF22" i="28"/>
  <c r="BE22" i="28"/>
  <c r="BD22" i="28"/>
  <c r="BC22" i="28"/>
  <c r="BB22" i="28"/>
  <c r="AN22" i="28"/>
  <c r="AB22" i="28"/>
  <c r="P22" i="28"/>
  <c r="D22" i="28"/>
  <c r="BL21" i="28"/>
  <c r="BL79" i="28" s="1"/>
  <c r="BK21" i="28"/>
  <c r="BK79" i="28" s="1"/>
  <c r="BJ21" i="28"/>
  <c r="BJ79" i="28" s="1"/>
  <c r="BI21" i="28"/>
  <c r="BH21" i="28"/>
  <c r="BG21" i="28"/>
  <c r="BG79" i="28" s="1"/>
  <c r="BF21" i="28"/>
  <c r="BE21" i="28"/>
  <c r="BE79" i="28" s="1"/>
  <c r="BD21" i="28"/>
  <c r="BD79" i="28" s="1"/>
  <c r="BC21" i="28"/>
  <c r="BC28" i="28" s="1"/>
  <c r="BB21" i="28"/>
  <c r="BB79" i="28" s="1"/>
  <c r="AN21" i="28"/>
  <c r="AN79" i="28" s="1"/>
  <c r="AB21" i="28"/>
  <c r="AB79" i="28" s="1"/>
  <c r="P21" i="28"/>
  <c r="P79" i="28" s="1"/>
  <c r="D21" i="28"/>
  <c r="BL20" i="28"/>
  <c r="BK20" i="28"/>
  <c r="BJ20" i="28"/>
  <c r="BJ28" i="28" s="1"/>
  <c r="BI20" i="28"/>
  <c r="BI28" i="28" s="1"/>
  <c r="BH20" i="28"/>
  <c r="BH78" i="28" s="1"/>
  <c r="BG20" i="28"/>
  <c r="BG78" i="28" s="1"/>
  <c r="BF20" i="28"/>
  <c r="BE20" i="28"/>
  <c r="BE28" i="28" s="1"/>
  <c r="BD20" i="28"/>
  <c r="BC20" i="28"/>
  <c r="BC78" i="28" s="1"/>
  <c r="BB20" i="28"/>
  <c r="BB28" i="28" s="1"/>
  <c r="AN20" i="28"/>
  <c r="AB20" i="28"/>
  <c r="P20" i="28"/>
  <c r="P28" i="28" s="1"/>
  <c r="D20" i="28"/>
  <c r="D28" i="28" s="1"/>
  <c r="BC17" i="28"/>
  <c r="BB17" i="28"/>
  <c r="AZ17" i="28"/>
  <c r="AY17" i="28"/>
  <c r="AX17" i="28"/>
  <c r="AW17" i="28"/>
  <c r="AV17" i="28"/>
  <c r="AU17" i="28"/>
  <c r="AT17" i="28"/>
  <c r="AS17" i="28"/>
  <c r="AR17" i="28"/>
  <c r="AQ17" i="28"/>
  <c r="AP17" i="28"/>
  <c r="AO17" i="28"/>
  <c r="AM17" i="28"/>
  <c r="AL17" i="28"/>
  <c r="AK17" i="28"/>
  <c r="AJ17" i="28"/>
  <c r="AI17" i="28"/>
  <c r="AH17" i="28"/>
  <c r="AG17" i="28"/>
  <c r="AF17" i="28"/>
  <c r="AE17" i="28"/>
  <c r="AD17" i="28"/>
  <c r="AC17" i="28"/>
  <c r="AA17" i="28"/>
  <c r="Z17" i="28"/>
  <c r="Y17" i="28"/>
  <c r="X17" i="28"/>
  <c r="W17" i="28"/>
  <c r="V17" i="28"/>
  <c r="U17" i="28"/>
  <c r="T17" i="28"/>
  <c r="S17" i="28"/>
  <c r="R17" i="28"/>
  <c r="Q17" i="28"/>
  <c r="P17" i="28"/>
  <c r="O17" i="28"/>
  <c r="N17" i="28"/>
  <c r="M17" i="28"/>
  <c r="L17" i="28"/>
  <c r="K17" i="28"/>
  <c r="J17" i="28"/>
  <c r="I17" i="28"/>
  <c r="H17" i="28"/>
  <c r="G17" i="28"/>
  <c r="F17" i="28"/>
  <c r="E17" i="28"/>
  <c r="BL16" i="28"/>
  <c r="BK16" i="28"/>
  <c r="BJ16" i="28"/>
  <c r="BI16" i="28"/>
  <c r="BH16" i="28"/>
  <c r="BG16" i="28"/>
  <c r="BF16" i="28"/>
  <c r="BE16" i="28"/>
  <c r="BD16" i="28"/>
  <c r="BC16" i="28"/>
  <c r="BB16" i="28"/>
  <c r="AN16" i="28"/>
  <c r="AB16" i="28"/>
  <c r="P16" i="28"/>
  <c r="D16" i="28"/>
  <c r="BL15" i="28"/>
  <c r="BK15" i="28"/>
  <c r="BJ15" i="28"/>
  <c r="BI15" i="28"/>
  <c r="BH15" i="28"/>
  <c r="BG15" i="28"/>
  <c r="BF15" i="28"/>
  <c r="BE15" i="28"/>
  <c r="BD15" i="28"/>
  <c r="BC15" i="28"/>
  <c r="BB15" i="28"/>
  <c r="AN15" i="28"/>
  <c r="AB15" i="28"/>
  <c r="P15" i="28"/>
  <c r="D15" i="28"/>
  <c r="BL14" i="28"/>
  <c r="BK14" i="28"/>
  <c r="BJ14" i="28"/>
  <c r="BI14" i="28"/>
  <c r="BH14" i="28"/>
  <c r="BG14" i="28"/>
  <c r="BF14" i="28"/>
  <c r="BE14" i="28"/>
  <c r="BD14" i="28"/>
  <c r="BC14" i="28"/>
  <c r="BB14" i="28"/>
  <c r="BA14" i="28"/>
  <c r="AN14" i="28"/>
  <c r="AB14" i="28"/>
  <c r="P14" i="28"/>
  <c r="D14" i="28"/>
  <c r="BL13" i="28"/>
  <c r="BK13" i="28"/>
  <c r="BJ13" i="28"/>
  <c r="BI13" i="28"/>
  <c r="BH13" i="28"/>
  <c r="BG13" i="28"/>
  <c r="BF13" i="28"/>
  <c r="BE13" i="28"/>
  <c r="BD13" i="28"/>
  <c r="BD17" i="28" s="1"/>
  <c r="BC13" i="28"/>
  <c r="BB13" i="28"/>
  <c r="AN13" i="28"/>
  <c r="AB13" i="28"/>
  <c r="P13" i="28"/>
  <c r="D13" i="28"/>
  <c r="BL12" i="28"/>
  <c r="BK12" i="28"/>
  <c r="BJ12" i="28"/>
  <c r="BI12" i="28"/>
  <c r="BH12" i="28"/>
  <c r="BG12" i="28"/>
  <c r="BF12" i="28"/>
  <c r="BE12" i="28"/>
  <c r="BD12" i="28"/>
  <c r="BC12" i="28"/>
  <c r="BB12" i="28"/>
  <c r="AN12" i="28"/>
  <c r="AB12" i="28"/>
  <c r="P12" i="28"/>
  <c r="D12" i="28"/>
  <c r="BL11" i="28"/>
  <c r="BK11" i="28"/>
  <c r="BK17" i="28" s="1"/>
  <c r="BJ11" i="28"/>
  <c r="BJ17" i="28" s="1"/>
  <c r="BI11" i="28"/>
  <c r="BH11" i="28"/>
  <c r="BG11" i="28"/>
  <c r="BG17" i="28" s="1"/>
  <c r="BF11" i="28"/>
  <c r="BF17" i="28" s="1"/>
  <c r="BE11" i="28"/>
  <c r="BD11" i="28"/>
  <c r="BC11" i="28"/>
  <c r="BB11" i="28"/>
  <c r="BA11" i="28"/>
  <c r="AN11" i="28"/>
  <c r="AB11" i="28"/>
  <c r="AB17" i="28" s="1"/>
  <c r="P11" i="28"/>
  <c r="D11" i="28"/>
  <c r="BL9" i="28"/>
  <c r="BK9" i="28"/>
  <c r="BJ9" i="28"/>
  <c r="BI9" i="28"/>
  <c r="BH9" i="28"/>
  <c r="BG9" i="28"/>
  <c r="BF9" i="28"/>
  <c r="BE9" i="28"/>
  <c r="BD9" i="28"/>
  <c r="BC9" i="28"/>
  <c r="BB9" i="28"/>
  <c r="AN9" i="28"/>
  <c r="AB9" i="28"/>
  <c r="P9" i="28"/>
  <c r="D9" i="28"/>
  <c r="BA9" i="28" s="1"/>
  <c r="C5" i="28"/>
  <c r="C4" i="28"/>
  <c r="C3" i="28"/>
  <c r="AZ104" i="27"/>
  <c r="AN104" i="27"/>
  <c r="AB104" i="27"/>
  <c r="P104" i="27"/>
  <c r="D104" i="27"/>
  <c r="BA103" i="27"/>
  <c r="BA102" i="27"/>
  <c r="BA101" i="27"/>
  <c r="BA100" i="27"/>
  <c r="BA99" i="27"/>
  <c r="BA98" i="27"/>
  <c r="AZ97" i="27"/>
  <c r="R97" i="27"/>
  <c r="P92" i="27"/>
  <c r="P91" i="27"/>
  <c r="BF87" i="27"/>
  <c r="BE87" i="27"/>
  <c r="BD87" i="27"/>
  <c r="AZ87" i="27"/>
  <c r="AY87" i="27"/>
  <c r="AX87" i="27"/>
  <c r="AW87" i="27"/>
  <c r="AV87" i="27"/>
  <c r="AU87" i="27"/>
  <c r="AT87" i="27"/>
  <c r="AS87" i="27"/>
  <c r="AR87" i="27"/>
  <c r="AQ87" i="27"/>
  <c r="AP87" i="27"/>
  <c r="AO87" i="27"/>
  <c r="AM87" i="27"/>
  <c r="AL87" i="27"/>
  <c r="AK87" i="27"/>
  <c r="AJ87" i="27"/>
  <c r="AI87" i="27"/>
  <c r="AH87" i="27"/>
  <c r="AG87" i="27"/>
  <c r="AF87" i="27"/>
  <c r="AE87" i="27"/>
  <c r="AD87" i="27"/>
  <c r="AC87" i="27"/>
  <c r="AA87" i="27"/>
  <c r="Z87" i="27"/>
  <c r="Y87" i="27"/>
  <c r="X87" i="27"/>
  <c r="W87" i="27"/>
  <c r="V87" i="27"/>
  <c r="V87" i="9" s="1"/>
  <c r="U87" i="27"/>
  <c r="T87" i="27"/>
  <c r="S87" i="27"/>
  <c r="R87" i="27"/>
  <c r="Q87" i="27"/>
  <c r="O87" i="27"/>
  <c r="N87" i="27"/>
  <c r="M87" i="27"/>
  <c r="L87" i="27"/>
  <c r="K87" i="27"/>
  <c r="J87" i="27"/>
  <c r="I87" i="27"/>
  <c r="I87" i="9" s="1"/>
  <c r="H87" i="27"/>
  <c r="G87" i="27"/>
  <c r="F87" i="27"/>
  <c r="BC87" i="27" s="1"/>
  <c r="E87" i="27"/>
  <c r="BL86" i="27"/>
  <c r="BK86" i="27"/>
  <c r="BJ86" i="27"/>
  <c r="BI86" i="27"/>
  <c r="BH86" i="27"/>
  <c r="BG86" i="27"/>
  <c r="BG86" i="9" s="1"/>
  <c r="BF86" i="27"/>
  <c r="BE86" i="27"/>
  <c r="BD86" i="27"/>
  <c r="BC86" i="27"/>
  <c r="BB86" i="27"/>
  <c r="AN86" i="27"/>
  <c r="AB86" i="27"/>
  <c r="P86" i="27"/>
  <c r="D86" i="27"/>
  <c r="BL85" i="27"/>
  <c r="BL87" i="27" s="1"/>
  <c r="BK85" i="27"/>
  <c r="BK87" i="27" s="1"/>
  <c r="BJ85" i="27"/>
  <c r="BJ87" i="27" s="1"/>
  <c r="BI85" i="27"/>
  <c r="BI87" i="27" s="1"/>
  <c r="BH85" i="27"/>
  <c r="BH87" i="27" s="1"/>
  <c r="BG85" i="27"/>
  <c r="BF85" i="27"/>
  <c r="BE85" i="27"/>
  <c r="BD85" i="27"/>
  <c r="BC85" i="27"/>
  <c r="BB85" i="27"/>
  <c r="BB87" i="27" s="1"/>
  <c r="AN85" i="27"/>
  <c r="AN87" i="27" s="1"/>
  <c r="AB85" i="27"/>
  <c r="AB87" i="27" s="1"/>
  <c r="P85" i="27"/>
  <c r="P87" i="27" s="1"/>
  <c r="D85" i="27"/>
  <c r="D87" i="27" s="1"/>
  <c r="BL83" i="27"/>
  <c r="BK83" i="27"/>
  <c r="BJ83" i="27"/>
  <c r="BI83" i="27"/>
  <c r="BH83" i="27"/>
  <c r="BG83" i="27"/>
  <c r="BF83" i="27"/>
  <c r="BE83" i="27"/>
  <c r="BD83" i="27"/>
  <c r="BC83" i="27"/>
  <c r="BB83" i="27"/>
  <c r="AN83" i="27"/>
  <c r="AB83" i="27"/>
  <c r="P83" i="27"/>
  <c r="D83" i="27"/>
  <c r="BL82" i="27"/>
  <c r="BK82" i="27"/>
  <c r="BJ82" i="27"/>
  <c r="BI82" i="27"/>
  <c r="BH82" i="27"/>
  <c r="BG82" i="27"/>
  <c r="BF82" i="27"/>
  <c r="BE82" i="27"/>
  <c r="BD82" i="27"/>
  <c r="BC82" i="27"/>
  <c r="BB82" i="27"/>
  <c r="BA82" i="27" s="1"/>
  <c r="AN82" i="27"/>
  <c r="AB82" i="27"/>
  <c r="P82" i="27"/>
  <c r="D82" i="27"/>
  <c r="AZ17" i="27"/>
  <c r="AY17" i="27"/>
  <c r="AX17" i="27"/>
  <c r="AW17" i="27"/>
  <c r="AV17" i="27"/>
  <c r="AU17" i="27"/>
  <c r="AT17" i="27"/>
  <c r="AS17" i="27"/>
  <c r="AR17" i="27"/>
  <c r="AQ17" i="27"/>
  <c r="AP17" i="27"/>
  <c r="AO17" i="27"/>
  <c r="AM17" i="27"/>
  <c r="AL17" i="27"/>
  <c r="AK17" i="27"/>
  <c r="AJ17" i="27"/>
  <c r="AI17" i="27"/>
  <c r="AH17" i="27"/>
  <c r="AG17" i="27"/>
  <c r="AF17" i="27"/>
  <c r="AE17" i="27"/>
  <c r="AD17" i="27"/>
  <c r="AC17" i="27"/>
  <c r="AA17" i="27"/>
  <c r="Z17" i="27"/>
  <c r="Y17" i="27"/>
  <c r="X17" i="27"/>
  <c r="W17" i="27"/>
  <c r="V17" i="27"/>
  <c r="U17" i="27"/>
  <c r="T17" i="27"/>
  <c r="S17" i="27"/>
  <c r="R17" i="27"/>
  <c r="Q17" i="27"/>
  <c r="O17" i="27"/>
  <c r="N17" i="27"/>
  <c r="M17" i="27"/>
  <c r="L17" i="27"/>
  <c r="K17" i="27"/>
  <c r="J17" i="27"/>
  <c r="I17" i="27"/>
  <c r="H17" i="27"/>
  <c r="G17" i="27"/>
  <c r="F17" i="27"/>
  <c r="E17" i="27"/>
  <c r="BL16" i="27"/>
  <c r="BK16" i="27"/>
  <c r="BJ16" i="27"/>
  <c r="BI16" i="27"/>
  <c r="BH16" i="27"/>
  <c r="BG16" i="27"/>
  <c r="BF16" i="27"/>
  <c r="BE16" i="27"/>
  <c r="BD16" i="27"/>
  <c r="BC16" i="27"/>
  <c r="BB16" i="27"/>
  <c r="AN16" i="27"/>
  <c r="AB16" i="27"/>
  <c r="P16" i="27"/>
  <c r="D16" i="27"/>
  <c r="BL15" i="27"/>
  <c r="BK15" i="27"/>
  <c r="BJ15" i="27"/>
  <c r="BI15" i="27"/>
  <c r="BH15" i="27"/>
  <c r="BG15" i="27"/>
  <c r="BF15" i="27"/>
  <c r="BE15" i="27"/>
  <c r="BD15" i="27"/>
  <c r="BC15" i="27"/>
  <c r="BB15" i="27"/>
  <c r="AN15" i="27"/>
  <c r="AB15" i="27"/>
  <c r="P15" i="27"/>
  <c r="D15" i="27"/>
  <c r="BL14" i="27"/>
  <c r="BK14" i="27"/>
  <c r="BJ14" i="27"/>
  <c r="BI14" i="27"/>
  <c r="BH14" i="27"/>
  <c r="BG14" i="27"/>
  <c r="BF14" i="27"/>
  <c r="BE14" i="27"/>
  <c r="BD14" i="27"/>
  <c r="BC14" i="27"/>
  <c r="BB14" i="27"/>
  <c r="AN14" i="27"/>
  <c r="AB14" i="27"/>
  <c r="P14" i="27"/>
  <c r="D14" i="27"/>
  <c r="BL13" i="27"/>
  <c r="BK13" i="27"/>
  <c r="BJ13" i="27"/>
  <c r="BI13" i="27"/>
  <c r="BH13" i="27"/>
  <c r="BG13" i="27"/>
  <c r="BF13" i="27"/>
  <c r="BE13" i="27"/>
  <c r="BD13" i="27"/>
  <c r="BC13" i="27"/>
  <c r="BB13" i="27"/>
  <c r="BA13" i="27"/>
  <c r="AN13" i="27"/>
  <c r="AB13" i="27"/>
  <c r="P13" i="27"/>
  <c r="D13" i="27"/>
  <c r="BL12" i="27"/>
  <c r="BK12" i="27"/>
  <c r="BJ12" i="27"/>
  <c r="BI12" i="27"/>
  <c r="BH12" i="27"/>
  <c r="BG12" i="27"/>
  <c r="BF12" i="27"/>
  <c r="BE12" i="27"/>
  <c r="BD12" i="27"/>
  <c r="BC12" i="27"/>
  <c r="BB12" i="27"/>
  <c r="AN12" i="27"/>
  <c r="AB12" i="27"/>
  <c r="P12" i="27"/>
  <c r="D12" i="27"/>
  <c r="BL11" i="27"/>
  <c r="BK11" i="27"/>
  <c r="BJ11" i="27"/>
  <c r="BI11" i="27"/>
  <c r="BI17" i="27" s="1"/>
  <c r="BH11" i="27"/>
  <c r="BH17" i="27" s="1"/>
  <c r="BG11" i="27"/>
  <c r="BF11" i="27"/>
  <c r="BE11" i="27"/>
  <c r="BD11" i="27"/>
  <c r="BC11" i="27"/>
  <c r="BB11" i="27"/>
  <c r="D11" i="27"/>
  <c r="BL9" i="27"/>
  <c r="BK9" i="27"/>
  <c r="BJ9" i="27"/>
  <c r="BI9" i="27"/>
  <c r="BH9" i="27"/>
  <c r="BG9" i="27"/>
  <c r="BF9" i="27"/>
  <c r="BE9" i="27"/>
  <c r="BD9" i="27"/>
  <c r="BC9" i="27"/>
  <c r="BB9" i="27"/>
  <c r="BA9" i="27"/>
  <c r="C5" i="27"/>
  <c r="C4" i="27"/>
  <c r="C3" i="27"/>
  <c r="AZ104" i="4"/>
  <c r="AN104" i="4"/>
  <c r="AB104" i="4"/>
  <c r="P104" i="4"/>
  <c r="D104" i="4"/>
  <c r="BA103" i="4"/>
  <c r="BA102" i="4"/>
  <c r="BA101" i="4"/>
  <c r="BA100" i="4"/>
  <c r="BA99" i="4"/>
  <c r="BA98" i="4"/>
  <c r="BA104" i="4" s="1"/>
  <c r="AZ97" i="4"/>
  <c r="R97" i="4"/>
  <c r="P92" i="4"/>
  <c r="P91" i="4"/>
  <c r="BL87" i="4"/>
  <c r="BJ87" i="4"/>
  <c r="BH87" i="4"/>
  <c r="BE87" i="4"/>
  <c r="BB87" i="4"/>
  <c r="AZ87" i="4"/>
  <c r="AY87" i="4"/>
  <c r="AX87" i="4"/>
  <c r="AW87" i="4"/>
  <c r="AV87" i="4"/>
  <c r="AU87" i="4"/>
  <c r="AT87" i="4"/>
  <c r="AS87" i="4"/>
  <c r="AR87" i="4"/>
  <c r="AQ87" i="4"/>
  <c r="AP87" i="4"/>
  <c r="AO87" i="4"/>
  <c r="AN87" i="4"/>
  <c r="AM87" i="4"/>
  <c r="AL87" i="4"/>
  <c r="AK87" i="4"/>
  <c r="AJ87" i="4"/>
  <c r="AI87" i="4"/>
  <c r="AH87" i="4"/>
  <c r="AG87" i="4"/>
  <c r="AF87" i="4"/>
  <c r="AE87" i="4"/>
  <c r="AD87" i="4"/>
  <c r="AC87" i="4"/>
  <c r="AA87" i="4"/>
  <c r="Z87" i="4"/>
  <c r="Y87" i="4"/>
  <c r="X87" i="4"/>
  <c r="W87" i="4"/>
  <c r="V87" i="4"/>
  <c r="U87" i="4"/>
  <c r="T87" i="4"/>
  <c r="S87" i="4"/>
  <c r="R87" i="4"/>
  <c r="R87" i="9" s="1"/>
  <c r="Q87" i="4"/>
  <c r="O87" i="4"/>
  <c r="N87" i="4"/>
  <c r="M87" i="4"/>
  <c r="L87" i="4"/>
  <c r="K87" i="4"/>
  <c r="J87" i="4"/>
  <c r="I87" i="4"/>
  <c r="H87" i="4"/>
  <c r="G87" i="4"/>
  <c r="F87" i="4"/>
  <c r="E87" i="4"/>
  <c r="BL86" i="4"/>
  <c r="BK86" i="4"/>
  <c r="BK86" i="9" s="1"/>
  <c r="BJ86" i="4"/>
  <c r="BI86" i="4"/>
  <c r="BI87" i="4" s="1"/>
  <c r="BH86" i="4"/>
  <c r="BG86" i="4"/>
  <c r="BF86" i="4"/>
  <c r="BE86" i="4"/>
  <c r="BD86" i="4"/>
  <c r="BC86" i="4"/>
  <c r="BB86" i="4"/>
  <c r="AN86" i="4"/>
  <c r="AB86" i="4"/>
  <c r="AB87" i="4" s="1"/>
  <c r="P86" i="4"/>
  <c r="D86" i="4"/>
  <c r="D87" i="4" s="1"/>
  <c r="BL85" i="4"/>
  <c r="BK85" i="4"/>
  <c r="BJ85" i="4"/>
  <c r="BI85" i="4"/>
  <c r="BH85" i="4"/>
  <c r="BG85" i="4"/>
  <c r="BG87" i="4" s="1"/>
  <c r="BF85" i="4"/>
  <c r="BF87" i="4" s="1"/>
  <c r="BE85" i="4"/>
  <c r="BD85" i="4"/>
  <c r="BD87" i="4" s="1"/>
  <c r="BC85" i="4"/>
  <c r="BB85" i="4"/>
  <c r="BA85" i="4"/>
  <c r="AN85" i="4"/>
  <c r="AB85" i="4"/>
  <c r="P85" i="4"/>
  <c r="P87" i="4" s="1"/>
  <c r="D85" i="4"/>
  <c r="BL83" i="4"/>
  <c r="BK83" i="4"/>
  <c r="BJ83" i="4"/>
  <c r="BI83" i="4"/>
  <c r="BH83" i="4"/>
  <c r="BG83" i="4"/>
  <c r="BF83" i="4"/>
  <c r="BE83" i="4"/>
  <c r="BD83" i="4"/>
  <c r="BC83" i="4"/>
  <c r="BA83" i="4" s="1"/>
  <c r="BB83" i="4"/>
  <c r="AN83" i="4"/>
  <c r="AB83" i="4"/>
  <c r="P83" i="4"/>
  <c r="D83" i="4"/>
  <c r="BL82" i="4"/>
  <c r="BL82" i="9" s="1"/>
  <c r="BK82" i="4"/>
  <c r="BJ82" i="4"/>
  <c r="BI82" i="4"/>
  <c r="BH82" i="4"/>
  <c r="BG82" i="4"/>
  <c r="BF82" i="4"/>
  <c r="BE82" i="4"/>
  <c r="BD82" i="4"/>
  <c r="BC82" i="4"/>
  <c r="BB82" i="4"/>
  <c r="AN82" i="4"/>
  <c r="AB82" i="4"/>
  <c r="P82" i="4"/>
  <c r="D82" i="4"/>
  <c r="AZ17" i="4"/>
  <c r="AY17" i="4"/>
  <c r="AX17" i="4"/>
  <c r="AW17" i="4"/>
  <c r="AV17" i="4"/>
  <c r="AU17" i="4"/>
  <c r="AT17" i="4"/>
  <c r="AS17" i="4"/>
  <c r="AR17" i="4"/>
  <c r="AQ17" i="4"/>
  <c r="AP17" i="4"/>
  <c r="AO17" i="4"/>
  <c r="AM17" i="4"/>
  <c r="AL17" i="4"/>
  <c r="AK17" i="4"/>
  <c r="AJ17" i="4"/>
  <c r="AI17" i="4"/>
  <c r="AH17" i="4"/>
  <c r="AG17" i="4"/>
  <c r="AF17" i="4"/>
  <c r="AE17" i="4"/>
  <c r="AD17" i="4"/>
  <c r="AC17" i="4"/>
  <c r="AA17" i="4"/>
  <c r="Z17" i="4"/>
  <c r="Y17" i="4"/>
  <c r="X17" i="4"/>
  <c r="W17" i="4"/>
  <c r="V17" i="4"/>
  <c r="U17" i="4"/>
  <c r="T17" i="4"/>
  <c r="S17" i="4"/>
  <c r="R17" i="4"/>
  <c r="Q17" i="4"/>
  <c r="O17" i="4"/>
  <c r="N17" i="4"/>
  <c r="M17" i="4"/>
  <c r="L17" i="4"/>
  <c r="K17" i="4"/>
  <c r="J17" i="4"/>
  <c r="I17" i="4"/>
  <c r="H17" i="4"/>
  <c r="G17" i="4"/>
  <c r="F17" i="4"/>
  <c r="E17" i="4"/>
  <c r="BL16" i="4"/>
  <c r="BK16" i="4"/>
  <c r="BJ16" i="4"/>
  <c r="BI16" i="4"/>
  <c r="BH16" i="4"/>
  <c r="BH16" i="9" s="1"/>
  <c r="BG16" i="4"/>
  <c r="BF16" i="4"/>
  <c r="BE16" i="4"/>
  <c r="BD16" i="4"/>
  <c r="BC16" i="4"/>
  <c r="BB16" i="4"/>
  <c r="AN16" i="4"/>
  <c r="AB16" i="4"/>
  <c r="P16" i="4"/>
  <c r="D16" i="4"/>
  <c r="BL15" i="4"/>
  <c r="BL15" i="9" s="1"/>
  <c r="BK15" i="4"/>
  <c r="BJ15" i="4"/>
  <c r="BI15" i="4"/>
  <c r="BH15" i="4"/>
  <c r="BG15" i="4"/>
  <c r="BF15" i="4"/>
  <c r="BE15" i="4"/>
  <c r="BD15" i="4"/>
  <c r="BC15" i="4"/>
  <c r="BB15" i="4"/>
  <c r="BA15" i="4" s="1"/>
  <c r="AN15" i="4"/>
  <c r="AB15" i="4"/>
  <c r="P15" i="4"/>
  <c r="D15" i="4"/>
  <c r="BL14" i="4"/>
  <c r="BK14" i="4"/>
  <c r="BJ14" i="4"/>
  <c r="BI14" i="4"/>
  <c r="BH14" i="4"/>
  <c r="BG14" i="4"/>
  <c r="BF14" i="4"/>
  <c r="BE14" i="4"/>
  <c r="BD14" i="4"/>
  <c r="BC14" i="4"/>
  <c r="BB14" i="4"/>
  <c r="AN14" i="4"/>
  <c r="AB14" i="4"/>
  <c r="P14" i="4"/>
  <c r="D14" i="4"/>
  <c r="BL13" i="4"/>
  <c r="BK13" i="4"/>
  <c r="BJ13" i="4"/>
  <c r="BI13" i="4"/>
  <c r="BH13" i="4"/>
  <c r="BG13" i="4"/>
  <c r="BF13" i="4"/>
  <c r="BE13" i="4"/>
  <c r="BD13" i="4"/>
  <c r="BC13" i="4"/>
  <c r="BB13" i="4"/>
  <c r="BA13" i="4" s="1"/>
  <c r="AN13" i="4"/>
  <c r="AB13" i="4"/>
  <c r="P13" i="4"/>
  <c r="D13" i="4"/>
  <c r="BL12" i="4"/>
  <c r="BK12" i="4"/>
  <c r="BJ12" i="4"/>
  <c r="BI12" i="4"/>
  <c r="BH12" i="4"/>
  <c r="BG12" i="4"/>
  <c r="BF12" i="4"/>
  <c r="BE12" i="4"/>
  <c r="BD12" i="4"/>
  <c r="BC12" i="4"/>
  <c r="BB12" i="4"/>
  <c r="AN12" i="4"/>
  <c r="AB12" i="4"/>
  <c r="P12" i="4"/>
  <c r="D12" i="4"/>
  <c r="BL11" i="4"/>
  <c r="BL17" i="4" s="1"/>
  <c r="BK11" i="4"/>
  <c r="BJ11" i="4"/>
  <c r="BJ17" i="4" s="1"/>
  <c r="BI11" i="4"/>
  <c r="BI17" i="4" s="1"/>
  <c r="BH11" i="4"/>
  <c r="BG11" i="4"/>
  <c r="BG17" i="4" s="1"/>
  <c r="BF11" i="4"/>
  <c r="BE11" i="4"/>
  <c r="BE17" i="4" s="1"/>
  <c r="BD11" i="4"/>
  <c r="BC11" i="4"/>
  <c r="BB11" i="4"/>
  <c r="AN11" i="4"/>
  <c r="AB11" i="4"/>
  <c r="P11" i="4"/>
  <c r="D11" i="4"/>
  <c r="BL9" i="4"/>
  <c r="BK9" i="4"/>
  <c r="BJ9" i="4"/>
  <c r="BI9" i="4"/>
  <c r="BH9" i="4"/>
  <c r="BG9" i="4"/>
  <c r="BF9" i="4"/>
  <c r="BE9" i="4"/>
  <c r="BD9" i="4"/>
  <c r="BC9" i="4"/>
  <c r="BB9" i="4"/>
  <c r="AN9" i="4"/>
  <c r="AB9" i="4"/>
  <c r="P9" i="4"/>
  <c r="D9" i="4"/>
  <c r="C5" i="4"/>
  <c r="C4" i="4"/>
  <c r="C3" i="4"/>
  <c r="BA103" i="9"/>
  <c r="AZ103" i="9"/>
  <c r="AN103" i="9"/>
  <c r="AB103" i="9"/>
  <c r="P103" i="9"/>
  <c r="D103" i="9"/>
  <c r="BA102" i="9"/>
  <c r="AZ102" i="9"/>
  <c r="AN102" i="9"/>
  <c r="AB102" i="9"/>
  <c r="P102" i="9"/>
  <c r="D102" i="9"/>
  <c r="BA101" i="9"/>
  <c r="AZ101" i="9"/>
  <c r="AN101" i="9"/>
  <c r="AB101" i="9"/>
  <c r="P101" i="9"/>
  <c r="D101" i="9"/>
  <c r="BA100" i="9"/>
  <c r="AZ100" i="9"/>
  <c r="AN100" i="9"/>
  <c r="AB100" i="9"/>
  <c r="P100" i="9"/>
  <c r="D100" i="9"/>
  <c r="BA99" i="9"/>
  <c r="AZ99" i="9"/>
  <c r="AN99" i="9"/>
  <c r="AB99" i="9"/>
  <c r="P99" i="9"/>
  <c r="D99" i="9"/>
  <c r="BA98" i="9"/>
  <c r="AZ98" i="9"/>
  <c r="AZ104" i="9" s="1"/>
  <c r="AN98" i="9"/>
  <c r="AB98" i="9"/>
  <c r="AB104" i="9" s="1"/>
  <c r="P98" i="9"/>
  <c r="P104" i="9" s="1"/>
  <c r="D98" i="9"/>
  <c r="AZ96" i="9"/>
  <c r="R96" i="9"/>
  <c r="AZ95" i="9"/>
  <c r="R95" i="9"/>
  <c r="AZ94" i="9"/>
  <c r="R94" i="9"/>
  <c r="AZ93" i="9"/>
  <c r="R93" i="9"/>
  <c r="AZ92" i="9"/>
  <c r="R92" i="9"/>
  <c r="Q92" i="9"/>
  <c r="AZ91" i="9"/>
  <c r="R91" i="9"/>
  <c r="Q91" i="9"/>
  <c r="AZ87" i="9"/>
  <c r="AY87" i="9"/>
  <c r="AX87" i="9"/>
  <c r="AW87" i="9"/>
  <c r="AV87" i="9"/>
  <c r="AU87" i="9"/>
  <c r="AT87" i="9"/>
  <c r="AS87" i="9"/>
  <c r="AR87" i="9"/>
  <c r="AQ87" i="9"/>
  <c r="AP87" i="9"/>
  <c r="AO87" i="9"/>
  <c r="AM87" i="9"/>
  <c r="AL87" i="9"/>
  <c r="AK87" i="9"/>
  <c r="AJ87" i="9"/>
  <c r="AI87" i="9"/>
  <c r="AH87" i="9"/>
  <c r="AG87" i="9"/>
  <c r="AF87" i="9"/>
  <c r="AE87" i="9"/>
  <c r="AD87" i="9"/>
  <c r="AC87" i="9"/>
  <c r="AA87" i="9"/>
  <c r="Z87" i="9"/>
  <c r="Y87" i="9"/>
  <c r="X87" i="9"/>
  <c r="W87" i="9"/>
  <c r="U87" i="9"/>
  <c r="T87" i="9"/>
  <c r="S87" i="9"/>
  <c r="Q87" i="9"/>
  <c r="O87" i="9"/>
  <c r="N87" i="9"/>
  <c r="M87" i="9"/>
  <c r="L87" i="9"/>
  <c r="K87" i="9"/>
  <c r="J87" i="9"/>
  <c r="H87" i="9"/>
  <c r="G87" i="9"/>
  <c r="F87" i="9"/>
  <c r="E87" i="9"/>
  <c r="BL86" i="9"/>
  <c r="BJ86" i="9"/>
  <c r="BI86" i="9"/>
  <c r="BH86" i="9"/>
  <c r="BF86" i="9"/>
  <c r="BE86" i="9"/>
  <c r="BD86" i="9"/>
  <c r="BC86" i="9"/>
  <c r="BB86" i="9"/>
  <c r="AZ86" i="9"/>
  <c r="AY86" i="9"/>
  <c r="AX86" i="9"/>
  <c r="AW86" i="9"/>
  <c r="AV86" i="9"/>
  <c r="AU86" i="9"/>
  <c r="AT86" i="9"/>
  <c r="AS86" i="9"/>
  <c r="AR86" i="9"/>
  <c r="AQ86" i="9"/>
  <c r="AP86" i="9"/>
  <c r="AO86" i="9"/>
  <c r="AM86" i="9"/>
  <c r="AL86" i="9"/>
  <c r="AK86" i="9"/>
  <c r="AJ86" i="9"/>
  <c r="AI86" i="9"/>
  <c r="AH86" i="9"/>
  <c r="AG86" i="9"/>
  <c r="AF86" i="9"/>
  <c r="AE86" i="9"/>
  <c r="AD86" i="9"/>
  <c r="AC86" i="9"/>
  <c r="AA86" i="9"/>
  <c r="Z86" i="9"/>
  <c r="Y86" i="9"/>
  <c r="X86" i="9"/>
  <c r="W86" i="9"/>
  <c r="V86" i="9"/>
  <c r="U86" i="9"/>
  <c r="T86" i="9"/>
  <c r="S86" i="9"/>
  <c r="R86" i="9"/>
  <c r="Q86" i="9"/>
  <c r="O86" i="9"/>
  <c r="N86" i="9"/>
  <c r="M86" i="9"/>
  <c r="L86" i="9"/>
  <c r="K86" i="9"/>
  <c r="J86" i="9"/>
  <c r="I86" i="9"/>
  <c r="H86" i="9"/>
  <c r="G86" i="9"/>
  <c r="F86" i="9"/>
  <c r="E86" i="9"/>
  <c r="BL85" i="9"/>
  <c r="BK85" i="9"/>
  <c r="BI85" i="9"/>
  <c r="BH85" i="9"/>
  <c r="BG85" i="9"/>
  <c r="BF85" i="9"/>
  <c r="BE85" i="9"/>
  <c r="BD85" i="9"/>
  <c r="BC85" i="9"/>
  <c r="BB85" i="9"/>
  <c r="AZ85" i="9"/>
  <c r="AY85" i="9"/>
  <c r="AX85" i="9"/>
  <c r="AW85" i="9"/>
  <c r="AV85" i="9"/>
  <c r="AU85" i="9"/>
  <c r="AT85" i="9"/>
  <c r="AS85" i="9"/>
  <c r="AR85" i="9"/>
  <c r="AQ85" i="9"/>
  <c r="AP85" i="9"/>
  <c r="AO85" i="9"/>
  <c r="AM85" i="9"/>
  <c r="AL85" i="9"/>
  <c r="AK85" i="9"/>
  <c r="AJ85" i="9"/>
  <c r="AI85" i="9"/>
  <c r="AH85" i="9"/>
  <c r="AG85" i="9"/>
  <c r="AF85" i="9"/>
  <c r="AE85" i="9"/>
  <c r="AD85" i="9"/>
  <c r="AC85" i="9"/>
  <c r="AA85" i="9"/>
  <c r="Z85" i="9"/>
  <c r="Y85" i="9"/>
  <c r="X85" i="9"/>
  <c r="W85" i="9"/>
  <c r="V85" i="9"/>
  <c r="U85" i="9"/>
  <c r="T85" i="9"/>
  <c r="S85" i="9"/>
  <c r="R85" i="9"/>
  <c r="Q85" i="9"/>
  <c r="O85" i="9"/>
  <c r="N85" i="9"/>
  <c r="M85" i="9"/>
  <c r="L85" i="9"/>
  <c r="K85" i="9"/>
  <c r="J85" i="9"/>
  <c r="I85" i="9"/>
  <c r="H85" i="9"/>
  <c r="G85" i="9"/>
  <c r="F85" i="9"/>
  <c r="E85" i="9"/>
  <c r="BL83" i="9"/>
  <c r="BK83" i="9"/>
  <c r="BJ83" i="9"/>
  <c r="BI83" i="9"/>
  <c r="BH83" i="9"/>
  <c r="BG83" i="9"/>
  <c r="BF83" i="9"/>
  <c r="BD83" i="9"/>
  <c r="BC83" i="9"/>
  <c r="BB83" i="9"/>
  <c r="AZ83" i="9"/>
  <c r="AY83" i="9"/>
  <c r="AX83" i="9"/>
  <c r="AW83" i="9"/>
  <c r="AV83" i="9"/>
  <c r="AU83" i="9"/>
  <c r="AT83" i="9"/>
  <c r="AS83" i="9"/>
  <c r="AR83" i="9"/>
  <c r="AQ83" i="9"/>
  <c r="AP83" i="9"/>
  <c r="AO83" i="9"/>
  <c r="AM83" i="9"/>
  <c r="AL83" i="9"/>
  <c r="AK83" i="9"/>
  <c r="AJ83" i="9"/>
  <c r="AI83" i="9"/>
  <c r="AH83" i="9"/>
  <c r="AG83" i="9"/>
  <c r="AF83" i="9"/>
  <c r="AE83" i="9"/>
  <c r="AD83" i="9"/>
  <c r="AC83" i="9"/>
  <c r="AA83" i="9"/>
  <c r="Z83" i="9"/>
  <c r="Y83" i="9"/>
  <c r="X83" i="9"/>
  <c r="W83" i="9"/>
  <c r="V83" i="9"/>
  <c r="U83" i="9"/>
  <c r="T83" i="9"/>
  <c r="S83" i="9"/>
  <c r="R83" i="9"/>
  <c r="Q83" i="9"/>
  <c r="O83" i="9"/>
  <c r="N83" i="9"/>
  <c r="M83" i="9"/>
  <c r="L83" i="9"/>
  <c r="K83" i="9"/>
  <c r="J83" i="9"/>
  <c r="I83" i="9"/>
  <c r="H83" i="9"/>
  <c r="G83" i="9"/>
  <c r="F83" i="9"/>
  <c r="E83" i="9"/>
  <c r="BK82" i="9"/>
  <c r="BJ82" i="9"/>
  <c r="BI82" i="9"/>
  <c r="BH82" i="9"/>
  <c r="BG82" i="9"/>
  <c r="BF82" i="9"/>
  <c r="BE82" i="9"/>
  <c r="BD82" i="9"/>
  <c r="BC82" i="9"/>
  <c r="BB82" i="9"/>
  <c r="AZ82" i="9"/>
  <c r="AY82" i="9"/>
  <c r="AX82" i="9"/>
  <c r="AW82" i="9"/>
  <c r="AV82" i="9"/>
  <c r="AU82" i="9"/>
  <c r="AT82" i="9"/>
  <c r="AS82" i="9"/>
  <c r="AR82" i="9"/>
  <c r="AQ82" i="9"/>
  <c r="AP82" i="9"/>
  <c r="AO82" i="9"/>
  <c r="AM82" i="9"/>
  <c r="AL82" i="9"/>
  <c r="AK82" i="9"/>
  <c r="AJ82" i="9"/>
  <c r="AI82" i="9"/>
  <c r="AH82" i="9"/>
  <c r="AG82" i="9"/>
  <c r="AF82" i="9"/>
  <c r="AE82" i="9"/>
  <c r="AD82" i="9"/>
  <c r="AC82" i="9"/>
  <c r="AA82" i="9"/>
  <c r="Z82" i="9"/>
  <c r="Y82" i="9"/>
  <c r="X82" i="9"/>
  <c r="W82" i="9"/>
  <c r="V82" i="9"/>
  <c r="U82" i="9"/>
  <c r="T82" i="9"/>
  <c r="S82" i="9"/>
  <c r="R82" i="9"/>
  <c r="Q82" i="9"/>
  <c r="O82" i="9"/>
  <c r="N82" i="9"/>
  <c r="M82" i="9"/>
  <c r="L82" i="9"/>
  <c r="K82" i="9"/>
  <c r="J82" i="9"/>
  <c r="I82" i="9"/>
  <c r="H82" i="9"/>
  <c r="G82" i="9"/>
  <c r="F82" i="9"/>
  <c r="E82" i="9"/>
  <c r="O67" i="9"/>
  <c r="N67" i="9"/>
  <c r="O66" i="9"/>
  <c r="N66" i="9"/>
  <c r="O65" i="9"/>
  <c r="N65" i="9"/>
  <c r="O64" i="9"/>
  <c r="N64" i="9"/>
  <c r="BL16" i="9"/>
  <c r="BJ16" i="9"/>
  <c r="BI16" i="9"/>
  <c r="BG16" i="9"/>
  <c r="BF16" i="9"/>
  <c r="BE16" i="9"/>
  <c r="BC16" i="9"/>
  <c r="AZ16" i="9"/>
  <c r="AY16" i="9"/>
  <c r="AX16" i="9"/>
  <c r="AW16" i="9"/>
  <c r="AV16" i="9"/>
  <c r="AU16" i="9"/>
  <c r="AT16" i="9"/>
  <c r="AS16" i="9"/>
  <c r="AR16" i="9"/>
  <c r="AQ16" i="9"/>
  <c r="AP16" i="9"/>
  <c r="AO16" i="9"/>
  <c r="AM16" i="9"/>
  <c r="AL16" i="9"/>
  <c r="AK16" i="9"/>
  <c r="AJ16" i="9"/>
  <c r="AI16" i="9"/>
  <c r="AH16" i="9"/>
  <c r="AG16" i="9"/>
  <c r="AF16" i="9"/>
  <c r="AE16" i="9"/>
  <c r="AD16" i="9"/>
  <c r="AC16" i="9"/>
  <c r="AA16" i="9"/>
  <c r="Z16" i="9"/>
  <c r="Y16" i="9"/>
  <c r="X16" i="9"/>
  <c r="W16" i="9"/>
  <c r="V16" i="9"/>
  <c r="U16" i="9"/>
  <c r="T16" i="9"/>
  <c r="S16" i="9"/>
  <c r="R16" i="9"/>
  <c r="Q16" i="9"/>
  <c r="O16" i="9"/>
  <c r="N16" i="9"/>
  <c r="M16" i="9"/>
  <c r="L16" i="9"/>
  <c r="K16" i="9"/>
  <c r="J16" i="9"/>
  <c r="I16" i="9"/>
  <c r="H16" i="9"/>
  <c r="G16" i="9"/>
  <c r="F16" i="9"/>
  <c r="E16" i="9"/>
  <c r="BK15" i="9"/>
  <c r="BJ15" i="9"/>
  <c r="BI15" i="9"/>
  <c r="BH15" i="9"/>
  <c r="BG15" i="9"/>
  <c r="BF15" i="9"/>
  <c r="BE15" i="9"/>
  <c r="BD15" i="9"/>
  <c r="BC15" i="9"/>
  <c r="BB15" i="9"/>
  <c r="AZ15" i="9"/>
  <c r="AY15" i="9"/>
  <c r="AX15" i="9"/>
  <c r="AW15" i="9"/>
  <c r="AV15" i="9"/>
  <c r="AU15" i="9"/>
  <c r="AT15" i="9"/>
  <c r="AS15" i="9"/>
  <c r="AR15" i="9"/>
  <c r="AQ15" i="9"/>
  <c r="AP15" i="9"/>
  <c r="AO15" i="9"/>
  <c r="AM15" i="9"/>
  <c r="AL15" i="9"/>
  <c r="AK15" i="9"/>
  <c r="AJ15" i="9"/>
  <c r="AI15" i="9"/>
  <c r="AH15" i="9"/>
  <c r="AG15" i="9"/>
  <c r="AF15" i="9"/>
  <c r="AE15" i="9"/>
  <c r="AD15" i="9"/>
  <c r="AC15" i="9"/>
  <c r="AA15" i="9"/>
  <c r="Z15" i="9"/>
  <c r="Y15" i="9"/>
  <c r="X15" i="9"/>
  <c r="W15" i="9"/>
  <c r="V15" i="9"/>
  <c r="U15" i="9"/>
  <c r="T15" i="9"/>
  <c r="S15" i="9"/>
  <c r="R15" i="9"/>
  <c r="Q15" i="9"/>
  <c r="O15" i="9"/>
  <c r="N15" i="9"/>
  <c r="M15" i="9"/>
  <c r="L15" i="9"/>
  <c r="K15" i="9"/>
  <c r="J15" i="9"/>
  <c r="I15" i="9"/>
  <c r="H15" i="9"/>
  <c r="G15" i="9"/>
  <c r="F15" i="9"/>
  <c r="E15" i="9"/>
  <c r="BL14" i="9"/>
  <c r="BK14" i="9"/>
  <c r="BJ14" i="9"/>
  <c r="BG14" i="9"/>
  <c r="BE14" i="9"/>
  <c r="AZ14" i="9"/>
  <c r="AY14" i="9"/>
  <c r="AX14" i="9"/>
  <c r="AW14" i="9"/>
  <c r="AV14" i="9"/>
  <c r="AU14" i="9"/>
  <c r="AT14" i="9"/>
  <c r="AS14" i="9"/>
  <c r="AR14" i="9"/>
  <c r="AQ14" i="9"/>
  <c r="AP14" i="9"/>
  <c r="AO14" i="9"/>
  <c r="AM14" i="9"/>
  <c r="AL14" i="9"/>
  <c r="AK14" i="9"/>
  <c r="AJ14" i="9"/>
  <c r="AI14" i="9"/>
  <c r="AH14" i="9"/>
  <c r="AG14" i="9"/>
  <c r="AF14" i="9"/>
  <c r="AE14" i="9"/>
  <c r="AD14" i="9"/>
  <c r="AC14" i="9"/>
  <c r="AA14" i="9"/>
  <c r="Z14" i="9"/>
  <c r="Y14" i="9"/>
  <c r="X14" i="9"/>
  <c r="W14" i="9"/>
  <c r="V14" i="9"/>
  <c r="U14" i="9"/>
  <c r="T14" i="9"/>
  <c r="S14" i="9"/>
  <c r="R14" i="9"/>
  <c r="Q14" i="9"/>
  <c r="O14" i="9"/>
  <c r="N14" i="9"/>
  <c r="M14" i="9"/>
  <c r="L14" i="9"/>
  <c r="K14" i="9"/>
  <c r="J14" i="9"/>
  <c r="I14" i="9"/>
  <c r="H14" i="9"/>
  <c r="G14" i="9"/>
  <c r="F14" i="9"/>
  <c r="E14" i="9"/>
  <c r="BL13" i="9"/>
  <c r="BK13" i="9"/>
  <c r="BJ13" i="9"/>
  <c r="BI13" i="9"/>
  <c r="BG13" i="9"/>
  <c r="BF13" i="9"/>
  <c r="BE13" i="9"/>
  <c r="BD13" i="9"/>
  <c r="BC13" i="9"/>
  <c r="BB13" i="9"/>
  <c r="AZ13" i="9"/>
  <c r="AY13" i="9"/>
  <c r="AX13" i="9"/>
  <c r="AW13" i="9"/>
  <c r="AV13" i="9"/>
  <c r="AU13" i="9"/>
  <c r="AT13" i="9"/>
  <c r="AS13" i="9"/>
  <c r="AR13" i="9"/>
  <c r="AQ13" i="9"/>
  <c r="AP13" i="9"/>
  <c r="AO13" i="9"/>
  <c r="AM13" i="9"/>
  <c r="AL13" i="9"/>
  <c r="AK13" i="9"/>
  <c r="AJ13" i="9"/>
  <c r="AI13" i="9"/>
  <c r="AH13" i="9"/>
  <c r="AG13" i="9"/>
  <c r="AF13" i="9"/>
  <c r="AE13" i="9"/>
  <c r="AD13" i="9"/>
  <c r="AC13" i="9"/>
  <c r="AA13" i="9"/>
  <c r="Z13" i="9"/>
  <c r="Y13" i="9"/>
  <c r="X13" i="9"/>
  <c r="W13" i="9"/>
  <c r="V13" i="9"/>
  <c r="U13" i="9"/>
  <c r="T13" i="9"/>
  <c r="S13" i="9"/>
  <c r="R13" i="9"/>
  <c r="Q13" i="9"/>
  <c r="O13" i="9"/>
  <c r="N13" i="9"/>
  <c r="M13" i="9"/>
  <c r="L13" i="9"/>
  <c r="K13" i="9"/>
  <c r="J13" i="9"/>
  <c r="I13" i="9"/>
  <c r="H13" i="9"/>
  <c r="G13" i="9"/>
  <c r="F13" i="9"/>
  <c r="E13" i="9"/>
  <c r="BK12" i="9"/>
  <c r="BG12" i="9"/>
  <c r="BE12" i="9"/>
  <c r="AZ12" i="9"/>
  <c r="AY12" i="9"/>
  <c r="AX12" i="9"/>
  <c r="AW12" i="9"/>
  <c r="AV12" i="9"/>
  <c r="AU12" i="9"/>
  <c r="AT12" i="9"/>
  <c r="AS12" i="9"/>
  <c r="AR12" i="9"/>
  <c r="AQ12" i="9"/>
  <c r="AP12" i="9"/>
  <c r="AO12" i="9"/>
  <c r="AM12" i="9"/>
  <c r="AL12" i="9"/>
  <c r="AK12" i="9"/>
  <c r="AJ12" i="9"/>
  <c r="AI12" i="9"/>
  <c r="AH12" i="9"/>
  <c r="AG12" i="9"/>
  <c r="AF12" i="9"/>
  <c r="AE12" i="9"/>
  <c r="AD12" i="9"/>
  <c r="AC12" i="9"/>
  <c r="AA12" i="9"/>
  <c r="Z12" i="9"/>
  <c r="Y12" i="9"/>
  <c r="X12" i="9"/>
  <c r="W12" i="9"/>
  <c r="V12" i="9"/>
  <c r="U12" i="9"/>
  <c r="T12" i="9"/>
  <c r="S12" i="9"/>
  <c r="R12" i="9"/>
  <c r="Q12" i="9"/>
  <c r="O12" i="9"/>
  <c r="N12" i="9"/>
  <c r="M12" i="9"/>
  <c r="L12" i="9"/>
  <c r="K12" i="9"/>
  <c r="J12" i="9"/>
  <c r="I12" i="9"/>
  <c r="H12" i="9"/>
  <c r="G12" i="9"/>
  <c r="F12" i="9"/>
  <c r="E12" i="9"/>
  <c r="AZ11" i="9"/>
  <c r="AY11" i="9"/>
  <c r="AX11" i="9"/>
  <c r="AW11" i="9"/>
  <c r="AV11" i="9"/>
  <c r="AU11" i="9"/>
  <c r="AT11" i="9"/>
  <c r="AM11" i="9"/>
  <c r="AL11" i="9"/>
  <c r="AK11" i="9"/>
  <c r="AJ11" i="9"/>
  <c r="AI11" i="9"/>
  <c r="AH11" i="9"/>
  <c r="AG11" i="9"/>
  <c r="AF11" i="9"/>
  <c r="AE11" i="9"/>
  <c r="AD11" i="9"/>
  <c r="AC11" i="9"/>
  <c r="AA11" i="9"/>
  <c r="Z11" i="9"/>
  <c r="Y11" i="9"/>
  <c r="X11" i="9"/>
  <c r="W11" i="9"/>
  <c r="V11" i="9"/>
  <c r="U11" i="9"/>
  <c r="T11" i="9"/>
  <c r="S11" i="9"/>
  <c r="R11" i="9"/>
  <c r="Q11" i="9"/>
  <c r="O11" i="9"/>
  <c r="N11" i="9"/>
  <c r="M11" i="9"/>
  <c r="L11" i="9"/>
  <c r="K11" i="9"/>
  <c r="J11" i="9"/>
  <c r="I11" i="9"/>
  <c r="H11" i="9"/>
  <c r="G11" i="9"/>
  <c r="F11" i="9"/>
  <c r="E11" i="9"/>
  <c r="AZ9" i="9"/>
  <c r="AY9" i="9"/>
  <c r="AX9" i="9"/>
  <c r="AM9" i="9"/>
  <c r="AM10" i="101" s="1"/>
  <c r="AL9" i="9"/>
  <c r="AL10" i="101" s="1"/>
  <c r="AK9" i="9"/>
  <c r="AK10" i="101" s="1"/>
  <c r="AJ9" i="9"/>
  <c r="AJ10" i="101" s="1"/>
  <c r="AI9" i="9"/>
  <c r="AI10" i="101" s="1"/>
  <c r="AH9" i="9"/>
  <c r="AH10" i="101" s="1"/>
  <c r="AG9" i="9"/>
  <c r="AG10" i="101" s="1"/>
  <c r="AF9" i="9"/>
  <c r="AF10" i="101" s="1"/>
  <c r="AE9" i="9"/>
  <c r="AE10" i="101" s="1"/>
  <c r="AD9" i="9"/>
  <c r="AD10" i="101" s="1"/>
  <c r="AC9" i="9"/>
  <c r="AC10" i="101" s="1"/>
  <c r="AA9" i="9"/>
  <c r="AA10" i="101" s="1"/>
  <c r="Z9" i="9"/>
  <c r="Z10" i="101" s="1"/>
  <c r="Y9" i="9"/>
  <c r="Y10" i="101" s="1"/>
  <c r="X9" i="9"/>
  <c r="X10" i="101" s="1"/>
  <c r="W9" i="9"/>
  <c r="W10" i="101" s="1"/>
  <c r="V9" i="9"/>
  <c r="V10" i="101" s="1"/>
  <c r="U9" i="9"/>
  <c r="U10" i="101" s="1"/>
  <c r="T9" i="9"/>
  <c r="T10" i="101" s="1"/>
  <c r="S9" i="9"/>
  <c r="S10" i="101" s="1"/>
  <c r="R9" i="9"/>
  <c r="R10" i="101" s="1"/>
  <c r="Q9" i="9"/>
  <c r="Q10" i="101" s="1"/>
  <c r="O9" i="9"/>
  <c r="N9" i="9"/>
  <c r="M9" i="9"/>
  <c r="M10" i="101" s="1"/>
  <c r="L9" i="9"/>
  <c r="L10" i="101" s="1"/>
  <c r="K9" i="9"/>
  <c r="J9" i="9"/>
  <c r="I9" i="9"/>
  <c r="I10" i="101" s="1"/>
  <c r="H9" i="9"/>
  <c r="H10" i="101" s="1"/>
  <c r="G9" i="9"/>
  <c r="G10" i="101" s="1"/>
  <c r="F9" i="9"/>
  <c r="F10" i="101" s="1"/>
  <c r="E9" i="9"/>
  <c r="E10" i="101" s="1"/>
  <c r="B130" i="95"/>
  <c r="B131" i="95" s="1"/>
  <c r="B132" i="95" s="1"/>
  <c r="B122" i="95"/>
  <c r="B123" i="95" s="1"/>
  <c r="B124" i="95" s="1"/>
  <c r="B125" i="95" s="1"/>
  <c r="B126" i="95" s="1"/>
  <c r="B127" i="95" s="1"/>
  <c r="B128" i="95" s="1"/>
  <c r="B87" i="95"/>
  <c r="B88" i="95" s="1"/>
  <c r="B89" i="95" s="1"/>
  <c r="B90" i="95" s="1"/>
  <c r="B91" i="95" s="1"/>
  <c r="B92" i="95" s="1"/>
  <c r="B93" i="95" s="1"/>
  <c r="B94" i="95" s="1"/>
  <c r="B95" i="95" s="1"/>
  <c r="B96" i="95" s="1"/>
  <c r="B97" i="95" s="1"/>
  <c r="B98" i="95" s="1"/>
  <c r="B99" i="95" s="1"/>
  <c r="B100" i="95" s="1"/>
  <c r="B101" i="95" s="1"/>
  <c r="B102" i="95" s="1"/>
  <c r="B68" i="95"/>
  <c r="B69" i="95" s="1"/>
  <c r="B70" i="95" s="1"/>
  <c r="B71" i="95" s="1"/>
  <c r="B72" i="95" s="1"/>
  <c r="B73" i="95" s="1"/>
  <c r="B74" i="95" s="1"/>
  <c r="B75"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24" i="95"/>
  <c r="B11" i="95"/>
  <c r="B12" i="95" s="1"/>
  <c r="B13" i="95" s="1"/>
  <c r="D6" i="107"/>
  <c r="D7" i="107"/>
  <c r="L51" i="117"/>
  <c r="J33" i="117"/>
  <c r="J34" i="117"/>
  <c r="M48" i="117"/>
  <c r="J32" i="117"/>
  <c r="K47" i="117"/>
  <c r="J36" i="117"/>
  <c r="J35" i="117"/>
  <c r="J27" i="117"/>
  <c r="J30" i="117"/>
  <c r="M52" i="117"/>
  <c r="G42" i="117"/>
  <c r="E42" i="117"/>
  <c r="J29" i="117"/>
  <c r="K52" i="117"/>
  <c r="K51" i="117"/>
  <c r="M46" i="117"/>
  <c r="K48" i="117"/>
  <c r="D28" i="117"/>
  <c r="M47" i="117"/>
  <c r="D31" i="117"/>
  <c r="K46" i="117"/>
  <c r="L52" i="117"/>
  <c r="J31" i="117"/>
  <c r="L48" i="117"/>
  <c r="J37" i="117"/>
  <c r="J28" i="117"/>
  <c r="L46" i="117"/>
  <c r="D42" i="117"/>
  <c r="L47" i="117"/>
  <c r="F42" i="117"/>
  <c r="M51" i="117"/>
  <c r="D27" i="117"/>
  <c r="BI108" i="115" l="1"/>
  <c r="BI168" i="115"/>
  <c r="F38" i="115"/>
  <c r="F83" i="115"/>
  <c r="AC170" i="115"/>
  <c r="BC170" i="115"/>
  <c r="Q75" i="102"/>
  <c r="Q76" i="102"/>
  <c r="R40" i="63"/>
  <c r="J40" i="64"/>
  <c r="J40" i="65"/>
  <c r="I40" i="68"/>
  <c r="R75" i="102"/>
  <c r="R76" i="102"/>
  <c r="T40" i="63"/>
  <c r="M40" i="64"/>
  <c r="M40" i="65"/>
  <c r="J40" i="68"/>
  <c r="I40" i="64"/>
  <c r="J14" i="117"/>
  <c r="J15" i="117"/>
  <c r="N40" i="64"/>
  <c r="N40" i="65"/>
  <c r="M40" i="68"/>
  <c r="E75" i="102"/>
  <c r="T75" i="102"/>
  <c r="T76" i="102"/>
  <c r="Q40" i="64"/>
  <c r="Q40" i="65"/>
  <c r="N40" i="68"/>
  <c r="E40" i="69"/>
  <c r="F75" i="102"/>
  <c r="E76" i="102"/>
  <c r="R40" i="64"/>
  <c r="R40" i="65"/>
  <c r="Q40" i="68"/>
  <c r="F40" i="69"/>
  <c r="F76" i="102"/>
  <c r="E40" i="63"/>
  <c r="T40" i="64"/>
  <c r="T40" i="65"/>
  <c r="R40" i="68"/>
  <c r="I40" i="69"/>
  <c r="Q40" i="63"/>
  <c r="F40" i="63"/>
  <c r="T40" i="68"/>
  <c r="J40" i="69"/>
  <c r="I76" i="102"/>
  <c r="I40" i="63"/>
  <c r="M40" i="69"/>
  <c r="I40" i="65"/>
  <c r="J76" i="102"/>
  <c r="J40" i="63"/>
  <c r="N40" i="69"/>
  <c r="F40" i="68"/>
  <c r="T40" i="69"/>
  <c r="M75" i="102"/>
  <c r="M76" i="102"/>
  <c r="M40" i="63"/>
  <c r="E40" i="64"/>
  <c r="E40" i="65"/>
  <c r="Q40" i="69"/>
  <c r="N75" i="102"/>
  <c r="N76" i="102"/>
  <c r="N40" i="63"/>
  <c r="F40" i="64"/>
  <c r="F40" i="65"/>
  <c r="E40" i="68"/>
  <c r="R40" i="69"/>
  <c r="AT170" i="115"/>
  <c r="BH28" i="115"/>
  <c r="BE33" i="115"/>
  <c r="F88" i="115"/>
  <c r="BE88" i="115"/>
  <c r="BI83" i="115"/>
  <c r="BF103" i="115"/>
  <c r="BM73" i="115"/>
  <c r="BJ118" i="115"/>
  <c r="BG123" i="115"/>
  <c r="BH23" i="115"/>
  <c r="BN153" i="115"/>
  <c r="BH163" i="115"/>
  <c r="BE168" i="115"/>
  <c r="BF128" i="115"/>
  <c r="F133" i="115"/>
  <c r="BO133" i="115"/>
  <c r="BI143" i="115"/>
  <c r="F153" i="115"/>
  <c r="AB10" i="101"/>
  <c r="F93" i="115"/>
  <c r="BE73" i="115"/>
  <c r="BN78" i="115"/>
  <c r="BN118" i="115"/>
  <c r="T10" i="102"/>
  <c r="AZ10" i="101"/>
  <c r="BK108" i="115"/>
  <c r="BJ128" i="115"/>
  <c r="BN103" i="115"/>
  <c r="BK148" i="115"/>
  <c r="BE158" i="115"/>
  <c r="AV170" i="115"/>
  <c r="BL48" i="115"/>
  <c r="BI93" i="115"/>
  <c r="BF118" i="115"/>
  <c r="BO123" i="115"/>
  <c r="BL128" i="115"/>
  <c r="BD14" i="9"/>
  <c r="BG98" i="115"/>
  <c r="BE43" i="115"/>
  <c r="U34" i="64"/>
  <c r="BK58" i="115"/>
  <c r="BA170" i="115"/>
  <c r="F53" i="115"/>
  <c r="BI103" i="115"/>
  <c r="F113" i="115"/>
  <c r="AR170" i="115"/>
  <c r="F58" i="115"/>
  <c r="F98" i="115"/>
  <c r="F118" i="115"/>
  <c r="F123" i="115"/>
  <c r="BI38" i="115"/>
  <c r="BE63" i="115"/>
  <c r="BK133" i="115"/>
  <c r="H31" i="24"/>
  <c r="BN113" i="115"/>
  <c r="L31" i="24"/>
  <c r="S108" i="115"/>
  <c r="F73" i="115"/>
  <c r="BI28" i="115"/>
  <c r="BO38" i="115"/>
  <c r="BE113" i="115"/>
  <c r="BL17" i="32"/>
  <c r="BA16" i="31"/>
  <c r="BB16" i="9"/>
  <c r="BN38" i="115"/>
  <c r="F68" i="115"/>
  <c r="BG118" i="115"/>
  <c r="W34" i="22"/>
  <c r="BK23" i="115"/>
  <c r="BO53" i="115"/>
  <c r="BI63" i="115"/>
  <c r="BN73" i="115"/>
  <c r="BN93" i="115"/>
  <c r="BN108" i="115"/>
  <c r="BE138" i="115"/>
  <c r="S158" i="115"/>
  <c r="BG158" i="115"/>
  <c r="BF38" i="115"/>
  <c r="BJ83" i="115"/>
  <c r="AQ123" i="115"/>
  <c r="BI68" i="115"/>
  <c r="F108" i="115"/>
  <c r="BE163" i="115"/>
  <c r="BI53" i="115"/>
  <c r="BE148" i="115"/>
  <c r="F78" i="115"/>
  <c r="BI88" i="115"/>
  <c r="BE128" i="115"/>
  <c r="BO148" i="115"/>
  <c r="BI158" i="115"/>
  <c r="BJ158" i="115"/>
  <c r="BG18" i="115"/>
  <c r="F43" i="115"/>
  <c r="BG78" i="115"/>
  <c r="BI58" i="115"/>
  <c r="BE98" i="115"/>
  <c r="BJ123" i="115"/>
  <c r="BL158" i="115"/>
  <c r="BN158" i="115"/>
  <c r="BG23" i="115"/>
  <c r="F48" i="115"/>
  <c r="AQ133" i="115"/>
  <c r="AQ153" i="115"/>
  <c r="BI43" i="115"/>
  <c r="BN68" i="115"/>
  <c r="BI113" i="115"/>
  <c r="BG148" i="115"/>
  <c r="BJ23" i="115"/>
  <c r="BG48" i="115"/>
  <c r="BJ78" i="115"/>
  <c r="BI98" i="115"/>
  <c r="BG153" i="115"/>
  <c r="P10" i="101"/>
  <c r="BK17" i="4"/>
  <c r="P10" i="102"/>
  <c r="H102" i="14"/>
  <c r="H24" i="14"/>
  <c r="BC17" i="31"/>
  <c r="AN17" i="27"/>
  <c r="BB17" i="27"/>
  <c r="BA16" i="27"/>
  <c r="L10" i="102"/>
  <c r="BL9" i="9"/>
  <c r="W10" i="102"/>
  <c r="H10" i="102"/>
  <c r="U13" i="22"/>
  <c r="D26" i="119"/>
  <c r="E26" i="119" s="1"/>
  <c r="N10" i="101"/>
  <c r="D26" i="122"/>
  <c r="E26" i="122" s="1"/>
  <c r="AX10" i="101"/>
  <c r="D25" i="119"/>
  <c r="E25" i="119" s="1"/>
  <c r="O10" i="101"/>
  <c r="D25" i="122"/>
  <c r="E25" i="122" s="1"/>
  <c r="AY10" i="101"/>
  <c r="V10" i="102"/>
  <c r="D21" i="119"/>
  <c r="E21" i="119" s="1"/>
  <c r="J10" i="101"/>
  <c r="D24" i="119"/>
  <c r="E24" i="119" s="1"/>
  <c r="K10" i="101"/>
  <c r="U73" i="102"/>
  <c r="P45" i="69"/>
  <c r="U72" i="102"/>
  <c r="U52" i="102"/>
  <c r="U61" i="102"/>
  <c r="U31" i="102"/>
  <c r="U67" i="102"/>
  <c r="U35" i="102"/>
  <c r="U42" i="102"/>
  <c r="U22" i="102"/>
  <c r="U58" i="102"/>
  <c r="U50" i="102"/>
  <c r="U33" i="102"/>
  <c r="U16" i="102"/>
  <c r="U74" i="102"/>
  <c r="U15" i="102"/>
  <c r="U27" i="102"/>
  <c r="U54" i="102"/>
  <c r="U59" i="102"/>
  <c r="U26" i="68"/>
  <c r="U36" i="102"/>
  <c r="U63" i="102"/>
  <c r="U26" i="102"/>
  <c r="U48" i="102"/>
  <c r="U70" i="102"/>
  <c r="U21" i="102"/>
  <c r="U40" i="102"/>
  <c r="U45" i="102"/>
  <c r="U36" i="69"/>
  <c r="U41" i="69"/>
  <c r="U43" i="69"/>
  <c r="U18" i="102"/>
  <c r="U69" i="102"/>
  <c r="U30" i="102"/>
  <c r="U71" i="102"/>
  <c r="U12" i="102"/>
  <c r="U25" i="102"/>
  <c r="U55" i="102"/>
  <c r="U60" i="102"/>
  <c r="U14" i="102"/>
  <c r="U37" i="102"/>
  <c r="U57" i="102"/>
  <c r="U19" i="102"/>
  <c r="U24" i="102"/>
  <c r="U62" i="102"/>
  <c r="U34" i="102"/>
  <c r="U39" i="102"/>
  <c r="U44" i="102"/>
  <c r="U49" i="102"/>
  <c r="U41" i="102"/>
  <c r="U51" i="102"/>
  <c r="U64" i="102"/>
  <c r="U13" i="102"/>
  <c r="U43" i="102"/>
  <c r="U23" i="102"/>
  <c r="U28" i="102"/>
  <c r="U66" i="102"/>
  <c r="V28" i="69"/>
  <c r="Q52" i="68"/>
  <c r="V47" i="69"/>
  <c r="U27" i="69"/>
  <c r="L45" i="69"/>
  <c r="F31" i="24"/>
  <c r="U43" i="68"/>
  <c r="U33" i="69"/>
  <c r="M31" i="24"/>
  <c r="O23" i="24"/>
  <c r="U39" i="69"/>
  <c r="I52" i="69"/>
  <c r="U27" i="68"/>
  <c r="H45" i="69"/>
  <c r="F52" i="68"/>
  <c r="L47" i="69"/>
  <c r="U31" i="68"/>
  <c r="N52" i="69"/>
  <c r="W38" i="22"/>
  <c r="P47" i="69"/>
  <c r="W47" i="69"/>
  <c r="W49" i="69"/>
  <c r="U34" i="69"/>
  <c r="M52" i="69"/>
  <c r="J28" i="22"/>
  <c r="T52" i="65"/>
  <c r="H49" i="68"/>
  <c r="U36" i="68"/>
  <c r="H48" i="69"/>
  <c r="Q52" i="69"/>
  <c r="L46" i="69"/>
  <c r="R52" i="69"/>
  <c r="P48" i="69"/>
  <c r="W48" i="69"/>
  <c r="V49" i="69"/>
  <c r="L49" i="69"/>
  <c r="U37" i="68"/>
  <c r="U30" i="68"/>
  <c r="M52" i="68"/>
  <c r="U23" i="68"/>
  <c r="V26" i="22"/>
  <c r="V45" i="68"/>
  <c r="R52" i="68"/>
  <c r="W24" i="22"/>
  <c r="H45" i="64"/>
  <c r="V48" i="68"/>
  <c r="E52" i="68"/>
  <c r="H47" i="64"/>
  <c r="U32" i="64"/>
  <c r="H47" i="65"/>
  <c r="H49" i="65"/>
  <c r="U32" i="65"/>
  <c r="U41" i="65"/>
  <c r="U35" i="68"/>
  <c r="V42" i="22"/>
  <c r="H47" i="68"/>
  <c r="W45" i="68"/>
  <c r="W47" i="65"/>
  <c r="T52" i="68"/>
  <c r="V22" i="22"/>
  <c r="W28" i="68"/>
  <c r="P49" i="68"/>
  <c r="L48" i="68"/>
  <c r="W20" i="22"/>
  <c r="H48" i="64"/>
  <c r="U37" i="64"/>
  <c r="U35" i="65"/>
  <c r="U39" i="65"/>
  <c r="U44" i="65"/>
  <c r="L47" i="68"/>
  <c r="L49" i="68"/>
  <c r="D45" i="68"/>
  <c r="D49" i="68"/>
  <c r="H45" i="68"/>
  <c r="W35" i="22"/>
  <c r="W37" i="22"/>
  <c r="W39" i="22"/>
  <c r="U19" i="65"/>
  <c r="U21" i="65"/>
  <c r="U25" i="65"/>
  <c r="V49" i="65"/>
  <c r="L48" i="65"/>
  <c r="H28" i="63"/>
  <c r="U22" i="64"/>
  <c r="L47" i="65"/>
  <c r="V43" i="22"/>
  <c r="L49" i="65"/>
  <c r="U36" i="65"/>
  <c r="N52" i="65"/>
  <c r="V36" i="22"/>
  <c r="P48" i="64"/>
  <c r="W32" i="22"/>
  <c r="W36" i="22"/>
  <c r="F52" i="65"/>
  <c r="H46" i="65"/>
  <c r="I52" i="65"/>
  <c r="M52" i="64"/>
  <c r="R52" i="64"/>
  <c r="H48" i="65"/>
  <c r="L45" i="65"/>
  <c r="M52" i="65"/>
  <c r="W19" i="22"/>
  <c r="U43" i="64"/>
  <c r="U33" i="65"/>
  <c r="P48" i="65"/>
  <c r="P47" i="65"/>
  <c r="V39" i="22"/>
  <c r="P49" i="64"/>
  <c r="Q52" i="65"/>
  <c r="W29" i="22"/>
  <c r="W44" i="22"/>
  <c r="U25" i="64"/>
  <c r="T52" i="64"/>
  <c r="R52" i="65"/>
  <c r="F52" i="64"/>
  <c r="H45" i="65"/>
  <c r="U29" i="64"/>
  <c r="U31" i="64"/>
  <c r="U42" i="64"/>
  <c r="H28" i="64"/>
  <c r="H29" i="22"/>
  <c r="V32" i="22"/>
  <c r="W31" i="22"/>
  <c r="P47" i="64"/>
  <c r="N52" i="64"/>
  <c r="U22" i="63"/>
  <c r="D28" i="64"/>
  <c r="U27" i="64"/>
  <c r="Q52" i="63"/>
  <c r="V31" i="22"/>
  <c r="V33" i="22"/>
  <c r="V35" i="22"/>
  <c r="R28" i="22"/>
  <c r="L47" i="63"/>
  <c r="W30" i="22"/>
  <c r="U20" i="64"/>
  <c r="E52" i="64"/>
  <c r="E49" i="22"/>
  <c r="V19" i="22"/>
  <c r="V27" i="22"/>
  <c r="W48" i="64"/>
  <c r="V45" i="64"/>
  <c r="V47" i="64"/>
  <c r="L45" i="64"/>
  <c r="W22" i="22"/>
  <c r="I28" i="22"/>
  <c r="U30" i="63"/>
  <c r="U32" i="63"/>
  <c r="V49" i="64"/>
  <c r="M28" i="22"/>
  <c r="U36" i="63"/>
  <c r="L28" i="64"/>
  <c r="W23" i="22"/>
  <c r="W25" i="22"/>
  <c r="W27" i="22"/>
  <c r="L48" i="64"/>
  <c r="V47" i="63"/>
  <c r="I52" i="64"/>
  <c r="V38" i="22"/>
  <c r="H48" i="63"/>
  <c r="U29" i="63"/>
  <c r="V48" i="64"/>
  <c r="P45" i="64"/>
  <c r="L49" i="64"/>
  <c r="M48" i="22"/>
  <c r="U42" i="63"/>
  <c r="H49" i="64"/>
  <c r="V29" i="22"/>
  <c r="W26" i="22"/>
  <c r="D39" i="22"/>
  <c r="F28" i="22"/>
  <c r="U24" i="63"/>
  <c r="U33" i="63"/>
  <c r="I49" i="22"/>
  <c r="Q28" i="22"/>
  <c r="W43" i="22"/>
  <c r="H47" i="63"/>
  <c r="P49" i="63"/>
  <c r="P27" i="22"/>
  <c r="U23" i="63"/>
  <c r="L45" i="63"/>
  <c r="N52" i="63"/>
  <c r="E28" i="22"/>
  <c r="H37" i="22"/>
  <c r="V28" i="63"/>
  <c r="P48" i="63"/>
  <c r="M52" i="63"/>
  <c r="W33" i="22"/>
  <c r="F49" i="22"/>
  <c r="P45" i="63"/>
  <c r="V23" i="22"/>
  <c r="V30" i="22"/>
  <c r="H34" i="22"/>
  <c r="H49" i="63"/>
  <c r="U35" i="63"/>
  <c r="M49" i="22"/>
  <c r="N28" i="22"/>
  <c r="V46" i="63"/>
  <c r="W48" i="63"/>
  <c r="R52" i="63"/>
  <c r="N49" i="22"/>
  <c r="H45" i="63"/>
  <c r="W47" i="63"/>
  <c r="H38" i="22"/>
  <c r="H39" i="22"/>
  <c r="L42" i="22"/>
  <c r="J52" i="63"/>
  <c r="BO18" i="115"/>
  <c r="AQ118" i="115"/>
  <c r="BM58" i="115"/>
  <c r="BE68" i="115"/>
  <c r="BH128" i="115"/>
  <c r="BJ148" i="115"/>
  <c r="BN43" i="115"/>
  <c r="AQ73" i="115"/>
  <c r="AQ138" i="115"/>
  <c r="BI33" i="115"/>
  <c r="BG53" i="115"/>
  <c r="BG133" i="115"/>
  <c r="BM143" i="115"/>
  <c r="BF153" i="115"/>
  <c r="AQ158" i="115"/>
  <c r="AQ43" i="115"/>
  <c r="BL113" i="115"/>
  <c r="AQ143" i="115"/>
  <c r="BN48" i="115"/>
  <c r="BG58" i="115"/>
  <c r="BJ88" i="115"/>
  <c r="BM33" i="115"/>
  <c r="BN33" i="115"/>
  <c r="BJ38" i="115"/>
  <c r="BG93" i="115"/>
  <c r="BG108" i="115"/>
  <c r="BJ153" i="115"/>
  <c r="AQ33" i="115"/>
  <c r="BI73" i="115"/>
  <c r="AQ128" i="115"/>
  <c r="BI138" i="115"/>
  <c r="AQ148" i="115"/>
  <c r="BE83" i="115"/>
  <c r="BK88" i="115"/>
  <c r="AU170" i="115"/>
  <c r="AQ38" i="115"/>
  <c r="BE53" i="115"/>
  <c r="AQ68" i="115"/>
  <c r="BL108" i="115"/>
  <c r="AO170" i="115"/>
  <c r="BK63" i="115"/>
  <c r="BG68" i="115"/>
  <c r="BN88" i="115"/>
  <c r="AE123" i="115"/>
  <c r="BJ163" i="115"/>
  <c r="BF28" i="115"/>
  <c r="BO33" i="115"/>
  <c r="BL38" i="115"/>
  <c r="BG43" i="115"/>
  <c r="BO73" i="115"/>
  <c r="BL78" i="115"/>
  <c r="BG83" i="115"/>
  <c r="BE123" i="115"/>
  <c r="BI133" i="115"/>
  <c r="BO158" i="115"/>
  <c r="BG168" i="115"/>
  <c r="BE58" i="115"/>
  <c r="AE113" i="115"/>
  <c r="BN128" i="115"/>
  <c r="BG138" i="115"/>
  <c r="BE143" i="115"/>
  <c r="BM148" i="115"/>
  <c r="BH153" i="115"/>
  <c r="AE158" i="115"/>
  <c r="BD120" i="115"/>
  <c r="AG170" i="115"/>
  <c r="BG33" i="115"/>
  <c r="AE38" i="115"/>
  <c r="BG73" i="115"/>
  <c r="BG113" i="115"/>
  <c r="BI123" i="115"/>
  <c r="AE128" i="115"/>
  <c r="BD152" i="115"/>
  <c r="BK153" i="115"/>
  <c r="BE18" i="115"/>
  <c r="BN23" i="115"/>
  <c r="BK43" i="115"/>
  <c r="BK68" i="115"/>
  <c r="BK83" i="115"/>
  <c r="BM133" i="115"/>
  <c r="BN133" i="115"/>
  <c r="BG143" i="115"/>
  <c r="BN163" i="115"/>
  <c r="BG88" i="115"/>
  <c r="BO93" i="115"/>
  <c r="BM108" i="115"/>
  <c r="AE118" i="115"/>
  <c r="BK138" i="115"/>
  <c r="BL153" i="115"/>
  <c r="AF170" i="115"/>
  <c r="AJ170" i="115"/>
  <c r="BN28" i="115"/>
  <c r="BJ48" i="115"/>
  <c r="BG63" i="115"/>
  <c r="BE93" i="115"/>
  <c r="BI128" i="115"/>
  <c r="BF23" i="115"/>
  <c r="BK33" i="115"/>
  <c r="BH38" i="115"/>
  <c r="BK73" i="115"/>
  <c r="BH78" i="115"/>
  <c r="BH103" i="115"/>
  <c r="BK113" i="115"/>
  <c r="BE133" i="115"/>
  <c r="BK143" i="115"/>
  <c r="BK158" i="115"/>
  <c r="BF163" i="115"/>
  <c r="BO168" i="115"/>
  <c r="AE43" i="115"/>
  <c r="BN58" i="115"/>
  <c r="AE68" i="115"/>
  <c r="BJ103" i="115"/>
  <c r="BE108" i="115"/>
  <c r="BH118" i="115"/>
  <c r="BI118" i="115"/>
  <c r="BI148" i="115"/>
  <c r="AE153" i="115"/>
  <c r="BD102" i="115"/>
  <c r="BD115" i="115"/>
  <c r="T170" i="115"/>
  <c r="BM23" i="115"/>
  <c r="BG28" i="115"/>
  <c r="BI48" i="115"/>
  <c r="BJ58" i="115"/>
  <c r="BN63" i="115"/>
  <c r="BI78" i="115"/>
  <c r="BJ98" i="115"/>
  <c r="BE103" i="115"/>
  <c r="BN123" i="115"/>
  <c r="BL138" i="115"/>
  <c r="BH143" i="115"/>
  <c r="BD147" i="115"/>
  <c r="BD157" i="115"/>
  <c r="BF158" i="115"/>
  <c r="BF168" i="115"/>
  <c r="S113" i="115"/>
  <c r="BD132" i="115"/>
  <c r="BO23" i="115"/>
  <c r="BK38" i="115"/>
  <c r="BK48" i="115"/>
  <c r="BL58" i="115"/>
  <c r="BD67" i="115"/>
  <c r="BJ68" i="115"/>
  <c r="BK78" i="115"/>
  <c r="BF83" i="115"/>
  <c r="BL88" i="115"/>
  <c r="BF93" i="115"/>
  <c r="BG103" i="115"/>
  <c r="BF113" i="115"/>
  <c r="BK118" i="115"/>
  <c r="BK128" i="115"/>
  <c r="BF133" i="115"/>
  <c r="BN138" i="115"/>
  <c r="BJ143" i="115"/>
  <c r="BF148" i="115"/>
  <c r="BH158" i="115"/>
  <c r="BH168" i="115"/>
  <c r="S63" i="115"/>
  <c r="S123" i="115"/>
  <c r="S23" i="115"/>
  <c r="X170" i="115"/>
  <c r="BE23" i="115"/>
  <c r="BF33" i="115"/>
  <c r="BM38" i="115"/>
  <c r="BD46" i="115"/>
  <c r="BH53" i="115"/>
  <c r="BL68" i="115"/>
  <c r="BD72" i="115"/>
  <c r="BM78" i="115"/>
  <c r="BH83" i="115"/>
  <c r="BH93" i="115"/>
  <c r="BN98" i="115"/>
  <c r="BD110" i="115"/>
  <c r="BH113" i="115"/>
  <c r="BF123" i="115"/>
  <c r="BH133" i="115"/>
  <c r="BL143" i="115"/>
  <c r="BH148" i="115"/>
  <c r="BO153" i="115"/>
  <c r="BO163" i="115"/>
  <c r="BJ168" i="115"/>
  <c r="BM28" i="115"/>
  <c r="BH33" i="115"/>
  <c r="BD40" i="115"/>
  <c r="BD60" i="115"/>
  <c r="BH73" i="115"/>
  <c r="BJ93" i="115"/>
  <c r="BD95" i="115"/>
  <c r="BD97" i="115"/>
  <c r="BF108" i="115"/>
  <c r="BJ113" i="115"/>
  <c r="BH123" i="115"/>
  <c r="BD125" i="115"/>
  <c r="BJ133" i="115"/>
  <c r="BD137" i="115"/>
  <c r="BF138" i="115"/>
  <c r="BD142" i="115"/>
  <c r="BN143" i="115"/>
  <c r="BE153" i="115"/>
  <c r="S153" i="115"/>
  <c r="S163" i="115"/>
  <c r="BD51" i="115"/>
  <c r="BD127" i="115"/>
  <c r="BI23" i="115"/>
  <c r="BO28" i="115"/>
  <c r="BJ33" i="115"/>
  <c r="BD34" i="115"/>
  <c r="BE38" i="115"/>
  <c r="BJ43" i="115"/>
  <c r="BE48" i="115"/>
  <c r="BJ63" i="115"/>
  <c r="BD66" i="115"/>
  <c r="BJ73" i="115"/>
  <c r="BE78" i="115"/>
  <c r="BL83" i="115"/>
  <c r="BF88" i="115"/>
  <c r="BF98" i="115"/>
  <c r="BH108" i="115"/>
  <c r="BE118" i="115"/>
  <c r="S118" i="115"/>
  <c r="BL133" i="115"/>
  <c r="BH138" i="115"/>
  <c r="BL148" i="115"/>
  <c r="BG163" i="115"/>
  <c r="BN168" i="115"/>
  <c r="BD85" i="115"/>
  <c r="BD24" i="115"/>
  <c r="BE28" i="115"/>
  <c r="BG38" i="115"/>
  <c r="BL43" i="115"/>
  <c r="BN53" i="115"/>
  <c r="BL63" i="115"/>
  <c r="BL73" i="115"/>
  <c r="BN83" i="115"/>
  <c r="BH88" i="115"/>
  <c r="BD90" i="115"/>
  <c r="BH98" i="115"/>
  <c r="BJ108" i="115"/>
  <c r="BL123" i="115"/>
  <c r="BG128" i="115"/>
  <c r="BJ138" i="115"/>
  <c r="BF143" i="115"/>
  <c r="BN148" i="115"/>
  <c r="BI153" i="115"/>
  <c r="BI163" i="115"/>
  <c r="BK163" i="115"/>
  <c r="BJ18" i="115"/>
  <c r="BK18" i="115"/>
  <c r="F23" i="115"/>
  <c r="BD55" i="115"/>
  <c r="BD80" i="115"/>
  <c r="BL118" i="115"/>
  <c r="F128" i="115"/>
  <c r="BD140" i="115"/>
  <c r="F143" i="115"/>
  <c r="L170" i="115"/>
  <c r="BD27" i="115"/>
  <c r="BD31" i="115"/>
  <c r="BD86" i="115"/>
  <c r="BL103" i="115"/>
  <c r="BD139" i="115"/>
  <c r="BD25" i="115"/>
  <c r="BD44" i="115"/>
  <c r="BD92" i="115"/>
  <c r="BD111" i="115"/>
  <c r="BD22" i="115"/>
  <c r="F33" i="115"/>
  <c r="BD82" i="115"/>
  <c r="BD105" i="115"/>
  <c r="BD16" i="115"/>
  <c r="BD29" i="115"/>
  <c r="BD75" i="115"/>
  <c r="BD81" i="115"/>
  <c r="BD104" i="115"/>
  <c r="BD122" i="115"/>
  <c r="BD149" i="115"/>
  <c r="BD167" i="115"/>
  <c r="BD50" i="115"/>
  <c r="BD56" i="115"/>
  <c r="BD65" i="115"/>
  <c r="BD107" i="115"/>
  <c r="BD112" i="115"/>
  <c r="BD117" i="115"/>
  <c r="BD134" i="115"/>
  <c r="Q170" i="115"/>
  <c r="BD39" i="115"/>
  <c r="BD61" i="115"/>
  <c r="BD79" i="115"/>
  <c r="BI18" i="115"/>
  <c r="BD36" i="115"/>
  <c r="BD42" i="115"/>
  <c r="BD62" i="115"/>
  <c r="BD77" i="115"/>
  <c r="BD100" i="115"/>
  <c r="F103" i="115"/>
  <c r="BD14" i="115"/>
  <c r="E170" i="115"/>
  <c r="BD37" i="115"/>
  <c r="BD45" i="115"/>
  <c r="BD76" i="115"/>
  <c r="F148" i="115"/>
  <c r="BD162" i="115"/>
  <c r="F28" i="115"/>
  <c r="BD21" i="115"/>
  <c r="BD74" i="115"/>
  <c r="BK123" i="115"/>
  <c r="BD160" i="115"/>
  <c r="F163" i="115"/>
  <c r="M39" i="12"/>
  <c r="N68" i="12"/>
  <c r="N18" i="12"/>
  <c r="N54" i="12"/>
  <c r="N61" i="12"/>
  <c r="N47" i="12"/>
  <c r="N82" i="12"/>
  <c r="BH14" i="9"/>
  <c r="D17" i="119"/>
  <c r="E17" i="119" s="1"/>
  <c r="D18" i="119"/>
  <c r="E18" i="119" s="1"/>
  <c r="D19" i="119"/>
  <c r="E19" i="119" s="1"/>
  <c r="U12" i="22"/>
  <c r="D20" i="119"/>
  <c r="E20" i="119" s="1"/>
  <c r="BK9" i="9"/>
  <c r="BH11" i="9"/>
  <c r="BC14" i="9"/>
  <c r="BG11" i="9"/>
  <c r="BL11" i="9"/>
  <c r="BH17" i="30"/>
  <c r="D23" i="119"/>
  <c r="E23" i="119" s="1"/>
  <c r="H90" i="14"/>
  <c r="BJ11" i="9"/>
  <c r="BK16" i="9"/>
  <c r="BA11" i="4"/>
  <c r="BL12" i="9"/>
  <c r="BK17" i="31"/>
  <c r="AB17" i="32"/>
  <c r="BD16" i="9"/>
  <c r="AB17" i="27"/>
  <c r="P17" i="27"/>
  <c r="BB14" i="9"/>
  <c r="U15" i="22"/>
  <c r="U14" i="22"/>
  <c r="U11" i="22"/>
  <c r="BK11" i="9"/>
  <c r="D28" i="119"/>
  <c r="E28" i="119" s="1"/>
  <c r="BL17" i="31"/>
  <c r="BA11" i="27"/>
  <c r="BI11" i="9"/>
  <c r="D17" i="31"/>
  <c r="R97" i="9"/>
  <c r="I52" i="13" s="1"/>
  <c r="I57" i="13" s="1"/>
  <c r="P92" i="9"/>
  <c r="BD12" i="9"/>
  <c r="BA14" i="31"/>
  <c r="BA16" i="33"/>
  <c r="BL17" i="30"/>
  <c r="AB17" i="33"/>
  <c r="R25" i="16"/>
  <c r="D17" i="27"/>
  <c r="AB17" i="31"/>
  <c r="BA14" i="27"/>
  <c r="AA17" i="9"/>
  <c r="W9" i="22"/>
  <c r="U9" i="69"/>
  <c r="U9" i="68"/>
  <c r="V9" i="22"/>
  <c r="U9" i="63"/>
  <c r="P17" i="33"/>
  <c r="P17" i="34"/>
  <c r="P17" i="35"/>
  <c r="P17" i="32"/>
  <c r="BA16" i="32"/>
  <c r="BK17" i="35"/>
  <c r="BA16" i="4"/>
  <c r="P17" i="31"/>
  <c r="P17" i="30"/>
  <c r="AB17" i="35"/>
  <c r="U16" i="63"/>
  <c r="AN17" i="32"/>
  <c r="AN17" i="31"/>
  <c r="BF14" i="9"/>
  <c r="BA14" i="34"/>
  <c r="D17" i="30"/>
  <c r="BF17" i="4"/>
  <c r="AB17" i="4"/>
  <c r="BI17" i="33"/>
  <c r="BI17" i="32"/>
  <c r="BK17" i="33"/>
  <c r="BK17" i="32"/>
  <c r="BJ12" i="9"/>
  <c r="D17" i="32"/>
  <c r="D17" i="33"/>
  <c r="BB17" i="32"/>
  <c r="BC17" i="32"/>
  <c r="BJ17" i="34"/>
  <c r="BK17" i="34"/>
  <c r="BH17" i="35"/>
  <c r="AC17" i="9"/>
  <c r="D17" i="35"/>
  <c r="N17" i="9"/>
  <c r="O17" i="9"/>
  <c r="BI17" i="30"/>
  <c r="BK17" i="30"/>
  <c r="L16" i="22"/>
  <c r="U16" i="65"/>
  <c r="U16" i="68"/>
  <c r="BG17" i="33"/>
  <c r="BL17" i="33"/>
  <c r="BE17" i="27"/>
  <c r="BI17" i="35"/>
  <c r="BD17" i="31"/>
  <c r="BJ17" i="30"/>
  <c r="BL17" i="35"/>
  <c r="BG17" i="34"/>
  <c r="P17" i="4"/>
  <c r="AN17" i="4"/>
  <c r="D16" i="119"/>
  <c r="E16" i="119" s="1"/>
  <c r="BB17" i="4"/>
  <c r="BD17" i="4"/>
  <c r="BH17" i="4"/>
  <c r="BA9" i="4"/>
  <c r="I36" i="121"/>
  <c r="R26" i="16"/>
  <c r="K28" i="25"/>
  <c r="I28" i="25"/>
  <c r="H60" i="22"/>
  <c r="U55" i="63"/>
  <c r="U9" i="60"/>
  <c r="U9" i="62"/>
  <c r="U9" i="65"/>
  <c r="U62" i="61"/>
  <c r="U62" i="66"/>
  <c r="U63" i="66"/>
  <c r="U63" i="67"/>
  <c r="D65" i="61"/>
  <c r="U64" i="62"/>
  <c r="U60" i="67"/>
  <c r="U24" i="61"/>
  <c r="U37" i="61"/>
  <c r="U54" i="64"/>
  <c r="U25" i="67"/>
  <c r="U33" i="68"/>
  <c r="U32" i="69"/>
  <c r="D49" i="61"/>
  <c r="D45" i="62"/>
  <c r="D55" i="62"/>
  <c r="D47" i="64"/>
  <c r="U31" i="65"/>
  <c r="U54" i="67"/>
  <c r="D47" i="68"/>
  <c r="U36" i="66"/>
  <c r="U29" i="60"/>
  <c r="D55" i="61"/>
  <c r="U43" i="62"/>
  <c r="D55" i="68"/>
  <c r="U35" i="23"/>
  <c r="D45" i="61"/>
  <c r="D48" i="62"/>
  <c r="D28" i="68"/>
  <c r="U38" i="63"/>
  <c r="U35" i="69"/>
  <c r="U34" i="65"/>
  <c r="U20" i="23"/>
  <c r="D47" i="23"/>
  <c r="U31" i="23"/>
  <c r="U50" i="64"/>
  <c r="U24" i="67"/>
  <c r="D45" i="64"/>
  <c r="D47" i="66"/>
  <c r="U33" i="66"/>
  <c r="U44" i="66"/>
  <c r="U45" i="66" s="1"/>
  <c r="D49" i="60"/>
  <c r="D49" i="62"/>
  <c r="U54" i="62"/>
  <c r="D47" i="60"/>
  <c r="U39" i="63"/>
  <c r="U44" i="64"/>
  <c r="U22" i="65"/>
  <c r="U24" i="65"/>
  <c r="D55" i="67"/>
  <c r="U51" i="65"/>
  <c r="D28" i="66"/>
  <c r="D40" i="66" s="1"/>
  <c r="U29" i="66"/>
  <c r="D45" i="66"/>
  <c r="D48" i="69"/>
  <c r="D49" i="69"/>
  <c r="U43" i="23"/>
  <c r="U23" i="61"/>
  <c r="U51" i="66"/>
  <c r="D28" i="69"/>
  <c r="D48" i="23"/>
  <c r="U20" i="63"/>
  <c r="D49" i="63"/>
  <c r="U38" i="65"/>
  <c r="U31" i="67"/>
  <c r="U34" i="68"/>
  <c r="U43" i="61"/>
  <c r="U38" i="62"/>
  <c r="U47" i="62" s="1"/>
  <c r="U30" i="64"/>
  <c r="U23" i="65"/>
  <c r="U19" i="68"/>
  <c r="U24" i="69"/>
  <c r="U33" i="60"/>
  <c r="U36" i="61"/>
  <c r="D47" i="63"/>
  <c r="U24" i="64"/>
  <c r="D46" i="68"/>
  <c r="D46" i="69"/>
  <c r="U31" i="60"/>
  <c r="D28" i="62"/>
  <c r="D40" i="62" s="1"/>
  <c r="U39" i="64"/>
  <c r="D46" i="65"/>
  <c r="U31" i="63"/>
  <c r="U30" i="65"/>
  <c r="D48" i="65"/>
  <c r="U30" i="66"/>
  <c r="U34" i="67"/>
  <c r="D49" i="67"/>
  <c r="U31" i="69"/>
  <c r="D49" i="23"/>
  <c r="U53" i="64"/>
  <c r="U53" i="66"/>
  <c r="U53" i="69"/>
  <c r="D46" i="61"/>
  <c r="D52" i="61" s="1"/>
  <c r="D56" i="61" s="1"/>
  <c r="U39" i="61"/>
  <c r="D45" i="63"/>
  <c r="U33" i="64"/>
  <c r="U35" i="64"/>
  <c r="U24" i="66"/>
  <c r="D49" i="66"/>
  <c r="U20" i="61"/>
  <c r="U20" i="65"/>
  <c r="D49" i="65"/>
  <c r="U37" i="65"/>
  <c r="U23" i="69"/>
  <c r="U51" i="62"/>
  <c r="U34" i="63"/>
  <c r="U51" i="64"/>
  <c r="U54" i="65"/>
  <c r="U55" i="65" s="1"/>
  <c r="D45" i="23"/>
  <c r="U55" i="64"/>
  <c r="D45" i="69"/>
  <c r="U23" i="23"/>
  <c r="U30" i="60"/>
  <c r="D28" i="61"/>
  <c r="D40" i="61" s="1"/>
  <c r="U33" i="62"/>
  <c r="U54" i="66"/>
  <c r="U36" i="64"/>
  <c r="U29" i="65"/>
  <c r="U27" i="66"/>
  <c r="U49" i="66" s="1"/>
  <c r="U33" i="67"/>
  <c r="D48" i="68"/>
  <c r="U38" i="68"/>
  <c r="U30" i="69"/>
  <c r="U44" i="69"/>
  <c r="C36" i="121"/>
  <c r="O36" i="121"/>
  <c r="R24" i="121"/>
  <c r="L29" i="121"/>
  <c r="O29" i="121"/>
  <c r="L36" i="121"/>
  <c r="R36" i="121"/>
  <c r="R14" i="121"/>
  <c r="R21" i="121"/>
  <c r="F29" i="121"/>
  <c r="R12" i="16"/>
  <c r="R24" i="16"/>
  <c r="W17" i="9"/>
  <c r="AW17" i="9"/>
  <c r="P16" i="22"/>
  <c r="H22" i="22"/>
  <c r="L54" i="22"/>
  <c r="BA104" i="9"/>
  <c r="P53" i="22"/>
  <c r="D51" i="22"/>
  <c r="AN104" i="9"/>
  <c r="M17" i="9"/>
  <c r="AM17" i="9"/>
  <c r="AZ97" i="9"/>
  <c r="P83" i="9"/>
  <c r="P29" i="22"/>
  <c r="D23" i="22"/>
  <c r="H19" i="22"/>
  <c r="O77" i="102"/>
  <c r="H33" i="22"/>
  <c r="H51" i="22"/>
  <c r="AI17" i="9"/>
  <c r="P39" i="22"/>
  <c r="L24" i="22"/>
  <c r="L34" i="22"/>
  <c r="P21" i="22"/>
  <c r="H23" i="22"/>
  <c r="D36" i="22"/>
  <c r="L38" i="22"/>
  <c r="D25" i="22"/>
  <c r="T47" i="22"/>
  <c r="D33" i="22"/>
  <c r="P41" i="22"/>
  <c r="D21" i="22"/>
  <c r="L19" i="22"/>
  <c r="D22" i="22"/>
  <c r="D37" i="22"/>
  <c r="F62" i="110"/>
  <c r="F63" i="110" s="1"/>
  <c r="F64" i="110" s="1"/>
  <c r="F65" i="110" s="1"/>
  <c r="F77" i="110"/>
  <c r="F78" i="110" s="1"/>
  <c r="F79" i="110" s="1"/>
  <c r="F80" i="110" s="1"/>
  <c r="D86" i="9"/>
  <c r="H9" i="22"/>
  <c r="L23" i="22"/>
  <c r="L41" i="22"/>
  <c r="L71" i="22"/>
  <c r="D83" i="9"/>
  <c r="L9" i="22"/>
  <c r="P19" i="22"/>
  <c r="P71" i="22"/>
  <c r="R17" i="9"/>
  <c r="AE17" i="9"/>
  <c r="L20" i="22"/>
  <c r="H21" i="22"/>
  <c r="P23" i="22"/>
  <c r="P31" i="22"/>
  <c r="P51" i="22"/>
  <c r="G17" i="9"/>
  <c r="AG17" i="9"/>
  <c r="D19" i="22"/>
  <c r="Q49" i="22"/>
  <c r="L29" i="22"/>
  <c r="P35" i="22"/>
  <c r="H26" i="22"/>
  <c r="H30" i="22"/>
  <c r="D31" i="22"/>
  <c r="D41" i="22"/>
  <c r="H71" i="22"/>
  <c r="J48" i="22"/>
  <c r="F45" i="22"/>
  <c r="D9" i="22"/>
  <c r="L22" i="22"/>
  <c r="D35" i="22"/>
  <c r="H50" i="22"/>
  <c r="D53" i="22"/>
  <c r="Y17" i="9"/>
  <c r="AL17" i="9"/>
  <c r="AY17" i="9"/>
  <c r="H16" i="22"/>
  <c r="L30" i="22"/>
  <c r="AB9" i="9"/>
  <c r="L37" i="22"/>
  <c r="H42" i="22"/>
  <c r="D2" i="110"/>
  <c r="D28" i="110"/>
  <c r="D54" i="110"/>
  <c r="D84" i="110"/>
  <c r="F92" i="110"/>
  <c r="F93" i="110" s="1"/>
  <c r="F94" i="110" s="1"/>
  <c r="F95" i="110" s="1"/>
  <c r="F102" i="110"/>
  <c r="F103" i="110" s="1"/>
  <c r="F104" i="110" s="1"/>
  <c r="F105" i="110" s="1"/>
  <c r="D132" i="110"/>
  <c r="D156" i="110"/>
  <c r="D169" i="110"/>
  <c r="D176" i="110"/>
  <c r="D12" i="110"/>
  <c r="D38" i="110"/>
  <c r="C71" i="110"/>
  <c r="C95" i="110"/>
  <c r="C119" i="110"/>
  <c r="C143" i="110"/>
  <c r="F167" i="110"/>
  <c r="F168" i="110" s="1"/>
  <c r="F169" i="110" s="1"/>
  <c r="F170" i="110" s="1"/>
  <c r="F52" i="113"/>
  <c r="F53" i="113" s="1"/>
  <c r="F54" i="113" s="1"/>
  <c r="F55" i="113" s="1"/>
  <c r="D6" i="110"/>
  <c r="D22" i="110"/>
  <c r="D48" i="110"/>
  <c r="D71" i="110"/>
  <c r="F82" i="110"/>
  <c r="F83" i="110" s="1"/>
  <c r="F84" i="110" s="1"/>
  <c r="F85" i="110" s="1"/>
  <c r="D95" i="110"/>
  <c r="F112" i="110"/>
  <c r="F113" i="110" s="1"/>
  <c r="F114" i="110" s="1"/>
  <c r="F115" i="110" s="1"/>
  <c r="D119" i="110"/>
  <c r="F137" i="110"/>
  <c r="F138" i="110" s="1"/>
  <c r="F139" i="110" s="1"/>
  <c r="F140" i="110" s="1"/>
  <c r="D143" i="110"/>
  <c r="F157" i="110"/>
  <c r="F158" i="110" s="1"/>
  <c r="F159" i="110" s="1"/>
  <c r="F160" i="110" s="1"/>
  <c r="C7" i="113"/>
  <c r="C48" i="113"/>
  <c r="D16" i="110"/>
  <c r="D32" i="110"/>
  <c r="D58" i="110"/>
  <c r="D106" i="110"/>
  <c r="F7" i="110"/>
  <c r="F8" i="110" s="1"/>
  <c r="F9" i="110" s="1"/>
  <c r="F10" i="110" s="1"/>
  <c r="D26" i="110"/>
  <c r="D42" i="110"/>
  <c r="F72" i="110"/>
  <c r="F73" i="110" s="1"/>
  <c r="F74" i="110" s="1"/>
  <c r="F75" i="110" s="1"/>
  <c r="F127" i="110"/>
  <c r="F128" i="110" s="1"/>
  <c r="F129" i="110" s="1"/>
  <c r="F130" i="110" s="1"/>
  <c r="D130" i="110"/>
  <c r="C167" i="110"/>
  <c r="C112" i="113"/>
  <c r="D10" i="110"/>
  <c r="F17" i="110"/>
  <c r="F18" i="110" s="1"/>
  <c r="F19" i="110" s="1"/>
  <c r="F20" i="110" s="1"/>
  <c r="D36" i="110"/>
  <c r="D52" i="110"/>
  <c r="D82" i="110"/>
  <c r="C141" i="110"/>
  <c r="D154" i="110"/>
  <c r="D167" i="110"/>
  <c r="C181" i="110"/>
  <c r="D20" i="110"/>
  <c r="F27" i="110"/>
  <c r="F28" i="110" s="1"/>
  <c r="F29" i="110" s="1"/>
  <c r="F30" i="110" s="1"/>
  <c r="D46" i="110"/>
  <c r="C69" i="110"/>
  <c r="C93" i="110"/>
  <c r="C117" i="110"/>
  <c r="F147" i="110"/>
  <c r="F148" i="110" s="1"/>
  <c r="F149" i="110" s="1"/>
  <c r="F150" i="110" s="1"/>
  <c r="D4" i="110"/>
  <c r="D30" i="110"/>
  <c r="F37" i="110"/>
  <c r="F38" i="110" s="1"/>
  <c r="F39" i="110" s="1"/>
  <c r="F40" i="110" s="1"/>
  <c r="D56" i="110"/>
  <c r="D14" i="110"/>
  <c r="D40" i="110"/>
  <c r="F47" i="110"/>
  <c r="F48" i="110" s="1"/>
  <c r="F49" i="110" s="1"/>
  <c r="F50" i="110" s="1"/>
  <c r="F87" i="110"/>
  <c r="F88" i="110" s="1"/>
  <c r="F89" i="110" s="1"/>
  <c r="F90" i="110" s="1"/>
  <c r="C165" i="110"/>
  <c r="F172" i="110"/>
  <c r="F173" i="110" s="1"/>
  <c r="F174" i="110" s="1"/>
  <c r="F175" i="110" s="1"/>
  <c r="D24" i="110"/>
  <c r="D50" i="110"/>
  <c r="F57" i="110"/>
  <c r="F58" i="110" s="1"/>
  <c r="F59" i="110" s="1"/>
  <c r="F60" i="110" s="1"/>
  <c r="D121" i="110"/>
  <c r="D145" i="110"/>
  <c r="D8" i="110"/>
  <c r="D34" i="110"/>
  <c r="D60" i="110"/>
  <c r="D73" i="110"/>
  <c r="D97" i="110"/>
  <c r="D18" i="110"/>
  <c r="D44" i="110"/>
  <c r="D108" i="110"/>
  <c r="F122" i="110"/>
  <c r="F123" i="110" s="1"/>
  <c r="F124" i="110" s="1"/>
  <c r="F125" i="110" s="1"/>
  <c r="P9" i="9"/>
  <c r="AN14" i="9"/>
  <c r="D9" i="9"/>
  <c r="AB13" i="9"/>
  <c r="AB14" i="9"/>
  <c r="BA15" i="9"/>
  <c r="BA82" i="9"/>
  <c r="P25" i="22"/>
  <c r="D27" i="22"/>
  <c r="R49" i="22"/>
  <c r="Q17" i="9"/>
  <c r="AD17" i="9"/>
  <c r="P13" i="9"/>
  <c r="P14" i="9"/>
  <c r="AV17" i="9"/>
  <c r="I46" i="22"/>
  <c r="L26" i="22"/>
  <c r="E45" i="22"/>
  <c r="D71" i="22"/>
  <c r="Z17" i="9"/>
  <c r="D13" i="9"/>
  <c r="D14" i="9"/>
  <c r="AJ17" i="9"/>
  <c r="AN15" i="9"/>
  <c r="AN82" i="9"/>
  <c r="P42" i="22"/>
  <c r="D11" i="9"/>
  <c r="S17" i="9"/>
  <c r="X17" i="9"/>
  <c r="AB15" i="9"/>
  <c r="AB82" i="9"/>
  <c r="AN85" i="9"/>
  <c r="L32" i="22"/>
  <c r="D34" i="22"/>
  <c r="L51" i="22"/>
  <c r="L17" i="9"/>
  <c r="P15" i="9"/>
  <c r="P82" i="9"/>
  <c r="AB85" i="9"/>
  <c r="D104" i="9"/>
  <c r="X9" i="22"/>
  <c r="D16" i="22"/>
  <c r="D29" i="22"/>
  <c r="P37" i="22"/>
  <c r="D15" i="9"/>
  <c r="D82" i="9"/>
  <c r="P85" i="9"/>
  <c r="P87" i="9" s="1"/>
  <c r="P43" i="22"/>
  <c r="D50" i="22"/>
  <c r="T71" i="22"/>
  <c r="D85" i="9"/>
  <c r="R48" i="22"/>
  <c r="P32" i="22"/>
  <c r="H54" i="22"/>
  <c r="H55" i="22" s="1"/>
  <c r="AN12" i="9"/>
  <c r="AN86" i="9"/>
  <c r="R46" i="22"/>
  <c r="D43" i="22"/>
  <c r="K17" i="9"/>
  <c r="AK17" i="9"/>
  <c r="AX17" i="9"/>
  <c r="AN83" i="9"/>
  <c r="AB86" i="9"/>
  <c r="BA83" i="9"/>
  <c r="T16" i="22"/>
  <c r="L27" i="22"/>
  <c r="H31" i="22"/>
  <c r="L36" i="22"/>
  <c r="P38" i="22"/>
  <c r="AB83" i="9"/>
  <c r="P86" i="9"/>
  <c r="BA86" i="9"/>
  <c r="E46" i="22"/>
  <c r="P24" i="22"/>
  <c r="M47" i="22"/>
  <c r="D32" i="22"/>
  <c r="P33" i="22"/>
  <c r="D38" i="22"/>
  <c r="BB87" i="9"/>
  <c r="AU17" i="9"/>
  <c r="I17" i="9"/>
  <c r="J17" i="9"/>
  <c r="T17" i="9"/>
  <c r="V17" i="9"/>
  <c r="AB12" i="9"/>
  <c r="AN16" i="9"/>
  <c r="AH17" i="9"/>
  <c r="H17" i="9"/>
  <c r="AT17" i="9"/>
  <c r="D87" i="9"/>
  <c r="AF17" i="9"/>
  <c r="U17" i="9"/>
  <c r="P12" i="9"/>
  <c r="AB16" i="9"/>
  <c r="P16" i="9"/>
  <c r="AN13" i="9"/>
  <c r="D16" i="9"/>
  <c r="BH13" i="9"/>
  <c r="BA13" i="9" s="1"/>
  <c r="BD63" i="29"/>
  <c r="BD79" i="29"/>
  <c r="BA82" i="4"/>
  <c r="BA32" i="28"/>
  <c r="BB36" i="28"/>
  <c r="BC17" i="4"/>
  <c r="BC87" i="4"/>
  <c r="BC87" i="9" s="1"/>
  <c r="BA56" i="29"/>
  <c r="BA63" i="29" s="1"/>
  <c r="BL63" i="29"/>
  <c r="BK28" i="36"/>
  <c r="BK78" i="36"/>
  <c r="BH28" i="36"/>
  <c r="BH79" i="36"/>
  <c r="BA86" i="4"/>
  <c r="BK36" i="28"/>
  <c r="BA15" i="27"/>
  <c r="AZ17" i="9"/>
  <c r="P11" i="9"/>
  <c r="AB11" i="9"/>
  <c r="BA12" i="27"/>
  <c r="E17" i="9"/>
  <c r="P91" i="9"/>
  <c r="BG17" i="27"/>
  <c r="AZ105" i="29"/>
  <c r="BA14" i="4"/>
  <c r="BK87" i="4"/>
  <c r="BF28" i="29"/>
  <c r="BF78" i="29"/>
  <c r="F17" i="9"/>
  <c r="D17" i="4"/>
  <c r="BH84" i="28"/>
  <c r="BH88" i="28" s="1"/>
  <c r="BA22" i="28"/>
  <c r="BG28" i="28"/>
  <c r="BJ85" i="9"/>
  <c r="BA85" i="9" s="1"/>
  <c r="BA87" i="9" s="1"/>
  <c r="BA87" i="4"/>
  <c r="BE17" i="28"/>
  <c r="BF79" i="28"/>
  <c r="BF80" i="28"/>
  <c r="BC81" i="28"/>
  <c r="BJ36" i="28"/>
  <c r="D45" i="28"/>
  <c r="BA47" i="28"/>
  <c r="BA53" i="28"/>
  <c r="BB55" i="28"/>
  <c r="BA58" i="28"/>
  <c r="BJ72" i="28"/>
  <c r="BH72" i="28"/>
  <c r="BA66" i="28"/>
  <c r="AO88" i="28"/>
  <c r="BI78" i="28"/>
  <c r="BI84" i="28" s="1"/>
  <c r="BI88" i="28" s="1"/>
  <c r="AB17" i="29"/>
  <c r="BL17" i="29"/>
  <c r="BA14" i="29"/>
  <c r="AZ106" i="29"/>
  <c r="AZ108" i="29" s="1"/>
  <c r="BG28" i="29"/>
  <c r="BG78" i="29"/>
  <c r="BA43" i="29"/>
  <c r="P50" i="29"/>
  <c r="BK50" i="29"/>
  <c r="BA49" i="29"/>
  <c r="BA57" i="29"/>
  <c r="BA74" i="29"/>
  <c r="BA96" i="29"/>
  <c r="AB28" i="36"/>
  <c r="AB78" i="36"/>
  <c r="BL28" i="36"/>
  <c r="BL78" i="36"/>
  <c r="BJ17" i="27"/>
  <c r="BA16" i="28"/>
  <c r="BK28" i="28"/>
  <c r="BK78" i="28"/>
  <c r="BK84" i="28" s="1"/>
  <c r="BK88" i="28" s="1"/>
  <c r="BA23" i="28"/>
  <c r="AB36" i="28"/>
  <c r="BF36" i="28"/>
  <c r="BA37" i="28"/>
  <c r="BA40" i="28" s="1"/>
  <c r="BA48" i="28"/>
  <c r="P63" i="28"/>
  <c r="AN72" i="28"/>
  <c r="BH77" i="28"/>
  <c r="BA75" i="28"/>
  <c r="Q88" i="28"/>
  <c r="BA15" i="29"/>
  <c r="BA22" i="29"/>
  <c r="BF80" i="29"/>
  <c r="D36" i="29"/>
  <c r="BJ36" i="29"/>
  <c r="BA35" i="29"/>
  <c r="AB45" i="29"/>
  <c r="BL45" i="29"/>
  <c r="BB55" i="29"/>
  <c r="BA54" i="29"/>
  <c r="BA69" i="29"/>
  <c r="BG77" i="29"/>
  <c r="AO84" i="29"/>
  <c r="AO88" i="29" s="1"/>
  <c r="BD78" i="29"/>
  <c r="BD84" i="29" s="1"/>
  <c r="BD88" i="29" s="1"/>
  <c r="BK17" i="27"/>
  <c r="AB28" i="28"/>
  <c r="AB78" i="28"/>
  <c r="AB84" i="28" s="1"/>
  <c r="AB88" i="28" s="1"/>
  <c r="AB105" i="28" s="1"/>
  <c r="AB106" i="28" s="1"/>
  <c r="AB108" i="28" s="1"/>
  <c r="BL28" i="28"/>
  <c r="BL78" i="28"/>
  <c r="BL84" i="28" s="1"/>
  <c r="BL88" i="28" s="1"/>
  <c r="BA27" i="28"/>
  <c r="BA54" i="28"/>
  <c r="BA59" i="28"/>
  <c r="E88" i="28"/>
  <c r="BJ28" i="29"/>
  <c r="BG80" i="29"/>
  <c r="P36" i="29"/>
  <c r="AB72" i="29"/>
  <c r="BA75" i="29"/>
  <c r="AP84" i="29"/>
  <c r="AP88" i="29" s="1"/>
  <c r="BE78" i="29"/>
  <c r="BE84" i="29" s="1"/>
  <c r="BE88" i="29" s="1"/>
  <c r="BA16" i="30"/>
  <c r="BL17" i="27"/>
  <c r="BA83" i="27"/>
  <c r="D17" i="28"/>
  <c r="BI17" i="28"/>
  <c r="BA13" i="28"/>
  <c r="BA15" i="28"/>
  <c r="AN28" i="28"/>
  <c r="AN78" i="28"/>
  <c r="AN84" i="28" s="1"/>
  <c r="AN88" i="28" s="1"/>
  <c r="AN105" i="28" s="1"/>
  <c r="D79" i="28"/>
  <c r="BA29" i="28"/>
  <c r="BK50" i="28"/>
  <c r="BA49" i="28"/>
  <c r="AB55" i="28"/>
  <c r="BD17" i="29"/>
  <c r="P28" i="29"/>
  <c r="BK28" i="29"/>
  <c r="BA23" i="29"/>
  <c r="BA27" i="29"/>
  <c r="BA32" i="29"/>
  <c r="BA41" i="29"/>
  <c r="BC50" i="29"/>
  <c r="BA51" i="29"/>
  <c r="BA55" i="29" s="1"/>
  <c r="AN72" i="29"/>
  <c r="BA70" i="29"/>
  <c r="Q84" i="29"/>
  <c r="Q88" i="29" s="1"/>
  <c r="AD84" i="29"/>
  <c r="AD88" i="29" s="1"/>
  <c r="AQ84" i="29"/>
  <c r="AQ88" i="29" s="1"/>
  <c r="BA91" i="29"/>
  <c r="BB97" i="29"/>
  <c r="BA97" i="29" s="1"/>
  <c r="BA12" i="30"/>
  <c r="P80" i="28"/>
  <c r="BK80" i="28"/>
  <c r="BC36" i="28"/>
  <c r="BA33" i="28"/>
  <c r="BA38" i="28"/>
  <c r="BA65" i="28"/>
  <c r="BA72" i="28" s="1"/>
  <c r="AB28" i="29"/>
  <c r="BA40" i="29"/>
  <c r="BA82" i="29"/>
  <c r="BC97" i="29"/>
  <c r="BG17" i="30"/>
  <c r="BA85" i="27"/>
  <c r="BA87" i="27" s="1"/>
  <c r="BH17" i="28"/>
  <c r="BA12" i="28"/>
  <c r="BA24" i="28"/>
  <c r="BF40" i="28"/>
  <c r="BD45" i="28"/>
  <c r="BJ79" i="29"/>
  <c r="BG81" i="29"/>
  <c r="BB36" i="29"/>
  <c r="BA47" i="29"/>
  <c r="BE63" i="29"/>
  <c r="BA64" i="29"/>
  <c r="BA72" i="29" s="1"/>
  <c r="S84" i="29"/>
  <c r="S88" i="29" s="1"/>
  <c r="BA13" i="30"/>
  <c r="BC17" i="27"/>
  <c r="BA104" i="27"/>
  <c r="AN17" i="28"/>
  <c r="BL17" i="28"/>
  <c r="BD28" i="28"/>
  <c r="BJ81" i="28"/>
  <c r="BJ84" i="28" s="1"/>
  <c r="BJ88" i="28" s="1"/>
  <c r="BA34" i="28"/>
  <c r="BE45" i="28"/>
  <c r="BA46" i="28"/>
  <c r="BA50" i="28" s="1"/>
  <c r="BC55" i="28"/>
  <c r="BI63" i="28"/>
  <c r="BE72" i="28"/>
  <c r="BA67" i="28"/>
  <c r="BA71" i="28"/>
  <c r="BA76" i="28"/>
  <c r="AI84" i="28"/>
  <c r="AI88" i="28" s="1"/>
  <c r="AV84" i="28"/>
  <c r="AV88" i="28" s="1"/>
  <c r="BA83" i="28"/>
  <c r="BA85" i="28"/>
  <c r="BA87" i="28" s="1"/>
  <c r="BA16" i="29"/>
  <c r="BB78" i="29"/>
  <c r="BA24" i="29"/>
  <c r="BH81" i="29"/>
  <c r="BA33" i="29"/>
  <c r="BA80" i="29" s="1"/>
  <c r="BA38" i="29"/>
  <c r="BA42" i="29"/>
  <c r="BF50" i="29"/>
  <c r="BD72" i="29"/>
  <c r="BA66" i="29"/>
  <c r="BA71" i="29"/>
  <c r="AB77" i="29"/>
  <c r="G84" i="29"/>
  <c r="G88" i="29" s="1"/>
  <c r="BA86" i="29"/>
  <c r="BA87" i="29" s="1"/>
  <c r="BD17" i="27"/>
  <c r="BA86" i="27"/>
  <c r="BA17" i="28"/>
  <c r="BA25" i="28"/>
  <c r="BA42" i="28"/>
  <c r="BA44" i="28"/>
  <c r="BF72" i="28"/>
  <c r="J84" i="28"/>
  <c r="J88" i="28" s="1"/>
  <c r="W84" i="28"/>
  <c r="W88" i="28" s="1"/>
  <c r="BH17" i="29"/>
  <c r="BA13" i="29"/>
  <c r="BA17" i="29" s="1"/>
  <c r="BC78" i="29"/>
  <c r="BC84" i="29" s="1"/>
  <c r="BC88" i="29" s="1"/>
  <c r="AB79" i="29"/>
  <c r="AB80" i="29"/>
  <c r="BL80" i="29"/>
  <c r="BI81" i="29"/>
  <c r="BG50" i="29"/>
  <c r="BA61" i="29"/>
  <c r="BE72" i="29"/>
  <c r="BA65" i="29"/>
  <c r="BC72" i="29"/>
  <c r="BL72" i="29"/>
  <c r="AZ106" i="28"/>
  <c r="AZ108" i="28" s="1"/>
  <c r="BF78" i="28"/>
  <c r="BF84" i="28" s="1"/>
  <c r="BF88" i="28" s="1"/>
  <c r="AB81" i="28"/>
  <c r="BD50" i="28"/>
  <c r="BA52" i="28"/>
  <c r="BA55" i="28" s="1"/>
  <c r="BF63" i="28"/>
  <c r="BA68" i="28"/>
  <c r="BA30" i="29"/>
  <c r="BA48" i="29"/>
  <c r="BB50" i="29"/>
  <c r="BA53" i="29"/>
  <c r="BA76" i="29"/>
  <c r="BA14" i="30"/>
  <c r="BF17" i="27"/>
  <c r="BG87" i="27"/>
  <c r="BG84" i="28"/>
  <c r="BG88" i="28" s="1"/>
  <c r="BA31" i="28"/>
  <c r="BA35" i="28"/>
  <c r="BA41" i="28"/>
  <c r="BA43" i="28"/>
  <c r="BF55" i="28"/>
  <c r="BA61" i="28"/>
  <c r="BA9" i="29"/>
  <c r="BB79" i="29"/>
  <c r="BA21" i="29"/>
  <c r="P81" i="29"/>
  <c r="BF36" i="29"/>
  <c r="D55" i="29"/>
  <c r="BJ55" i="29"/>
  <c r="BI63" i="29"/>
  <c r="BA58" i="29"/>
  <c r="BA60" i="29"/>
  <c r="BA68" i="29"/>
  <c r="BC77" i="29"/>
  <c r="BA83" i="29"/>
  <c r="AB17" i="30"/>
  <c r="BA20" i="28"/>
  <c r="BA26" i="28"/>
  <c r="BH28" i="28"/>
  <c r="BB40" i="28"/>
  <c r="BA73" i="28"/>
  <c r="BB87" i="28"/>
  <c r="BC28" i="29"/>
  <c r="BA83" i="30"/>
  <c r="BG87" i="30"/>
  <c r="BA82" i="34"/>
  <c r="BA14" i="35"/>
  <c r="BJ45" i="36"/>
  <c r="BB72" i="36"/>
  <c r="BA64" i="36"/>
  <c r="AN78" i="36"/>
  <c r="AN84" i="36" s="1"/>
  <c r="AN88" i="36" s="1"/>
  <c r="AN105" i="36" s="1"/>
  <c r="D78" i="28"/>
  <c r="D84" i="28" s="1"/>
  <c r="D88" i="28" s="1"/>
  <c r="D105" i="28" s="1"/>
  <c r="P78" i="28"/>
  <c r="P84" i="28" s="1"/>
  <c r="P88" i="28" s="1"/>
  <c r="P105" i="28" s="1"/>
  <c r="P106" i="28" s="1"/>
  <c r="P108" i="28" s="1"/>
  <c r="BA46" i="29"/>
  <c r="BH17" i="34"/>
  <c r="BA16" i="34"/>
  <c r="BA12" i="35"/>
  <c r="BA16" i="35"/>
  <c r="BA20" i="36"/>
  <c r="BA29" i="29"/>
  <c r="BH78" i="29"/>
  <c r="BH84" i="29" s="1"/>
  <c r="BH88" i="29" s="1"/>
  <c r="BA82" i="30"/>
  <c r="D87" i="30"/>
  <c r="D17" i="34"/>
  <c r="BH17" i="31"/>
  <c r="BA11" i="31"/>
  <c r="BA13" i="31"/>
  <c r="BB78" i="28"/>
  <c r="BB84" i="28" s="1"/>
  <c r="BB88" i="28" s="1"/>
  <c r="BI78" i="29"/>
  <c r="BI84" i="29" s="1"/>
  <c r="BI88" i="29" s="1"/>
  <c r="BA21" i="28"/>
  <c r="BA91" i="28"/>
  <c r="BJ78" i="29"/>
  <c r="AB17" i="34"/>
  <c r="BA13" i="35"/>
  <c r="BA51" i="36"/>
  <c r="BF72" i="36"/>
  <c r="D77" i="36"/>
  <c r="BD78" i="28"/>
  <c r="BD84" i="28" s="1"/>
  <c r="BD88" i="28" s="1"/>
  <c r="BC79" i="28"/>
  <c r="BC84" i="28" s="1"/>
  <c r="BC88" i="28" s="1"/>
  <c r="BB80" i="28"/>
  <c r="BA20" i="29"/>
  <c r="BA73" i="29"/>
  <c r="BK78" i="29"/>
  <c r="BK84" i="29" s="1"/>
  <c r="BK88" i="29" s="1"/>
  <c r="BL17" i="34"/>
  <c r="BI17" i="34"/>
  <c r="BA13" i="36"/>
  <c r="BD36" i="36"/>
  <c r="BA56" i="28"/>
  <c r="BE78" i="28"/>
  <c r="BE84" i="28" s="1"/>
  <c r="BE88" i="28" s="1"/>
  <c r="BC40" i="29"/>
  <c r="D78" i="29"/>
  <c r="D84" i="29" s="1"/>
  <c r="D88" i="29" s="1"/>
  <c r="D105" i="29" s="1"/>
  <c r="D106" i="29" s="1"/>
  <c r="D108" i="29" s="1"/>
  <c r="P78" i="29"/>
  <c r="P84" i="29" s="1"/>
  <c r="P88" i="29" s="1"/>
  <c r="P105" i="29" s="1"/>
  <c r="P106" i="29" s="1"/>
  <c r="P108" i="29" s="1"/>
  <c r="AB78" i="29"/>
  <c r="AN78" i="29"/>
  <c r="AN84" i="29" s="1"/>
  <c r="AN88" i="29" s="1"/>
  <c r="AN105" i="29" s="1"/>
  <c r="AN106" i="29" s="1"/>
  <c r="AN108" i="29" s="1"/>
  <c r="BL78" i="29"/>
  <c r="BA87" i="30"/>
  <c r="BJ17" i="35"/>
  <c r="BA15" i="33"/>
  <c r="BA24" i="36"/>
  <c r="BA27" i="36"/>
  <c r="BC78" i="36"/>
  <c r="BC84" i="36" s="1"/>
  <c r="BC88" i="36" s="1"/>
  <c r="BA15" i="34"/>
  <c r="BA104" i="34"/>
  <c r="BE80" i="36"/>
  <c r="BJ80" i="36"/>
  <c r="BA33" i="36"/>
  <c r="BA56" i="36"/>
  <c r="BE63" i="36"/>
  <c r="BE77" i="36"/>
  <c r="BA73" i="36"/>
  <c r="BA77" i="36" s="1"/>
  <c r="BA86" i="34"/>
  <c r="BG79" i="36"/>
  <c r="BG28" i="36"/>
  <c r="BA21" i="36"/>
  <c r="BF80" i="36"/>
  <c r="BF28" i="36"/>
  <c r="BA32" i="36"/>
  <c r="BI45" i="36"/>
  <c r="BI81" i="36"/>
  <c r="BA12" i="34"/>
  <c r="AB17" i="36"/>
  <c r="BK17" i="36"/>
  <c r="BH17" i="36"/>
  <c r="D79" i="36"/>
  <c r="D84" i="36" s="1"/>
  <c r="D88" i="36" s="1"/>
  <c r="D105" i="36" s="1"/>
  <c r="D106" i="36" s="1"/>
  <c r="D108" i="36" s="1"/>
  <c r="BC81" i="36"/>
  <c r="BA29" i="36"/>
  <c r="BG45" i="36"/>
  <c r="BF50" i="36"/>
  <c r="BK72" i="36"/>
  <c r="BG77" i="36"/>
  <c r="E84" i="36"/>
  <c r="E88" i="36" s="1"/>
  <c r="Q84" i="36"/>
  <c r="Q88" i="36" s="1"/>
  <c r="AO84" i="36"/>
  <c r="AO88" i="36" s="1"/>
  <c r="BC97" i="36"/>
  <c r="BA97" i="36" s="1"/>
  <c r="BI17" i="31"/>
  <c r="BA15" i="32"/>
  <c r="AN17" i="36"/>
  <c r="BL17" i="36"/>
  <c r="BB28" i="36"/>
  <c r="BB78" i="36"/>
  <c r="BD81" i="36"/>
  <c r="BA37" i="36"/>
  <c r="D45" i="36"/>
  <c r="BA61" i="36"/>
  <c r="F84" i="36"/>
  <c r="F88" i="36" s="1"/>
  <c r="BI78" i="36"/>
  <c r="BA82" i="31"/>
  <c r="BA82" i="35"/>
  <c r="BA11" i="36"/>
  <c r="AZ106" i="36"/>
  <c r="AZ108" i="36" s="1"/>
  <c r="BE81" i="36"/>
  <c r="P28" i="36"/>
  <c r="BH63" i="36"/>
  <c r="BA67" i="36"/>
  <c r="BI77" i="36"/>
  <c r="BA75" i="36"/>
  <c r="BJ78" i="36"/>
  <c r="BA12" i="32"/>
  <c r="BA87" i="33"/>
  <c r="BA85" i="34"/>
  <c r="BA87" i="34" s="1"/>
  <c r="BH87" i="35"/>
  <c r="BH87" i="9" s="1"/>
  <c r="BA86" i="35"/>
  <c r="BB17" i="36"/>
  <c r="BD28" i="36"/>
  <c r="AN79" i="36"/>
  <c r="BL79" i="36"/>
  <c r="BE36" i="36"/>
  <c r="BA30" i="36"/>
  <c r="BD40" i="36"/>
  <c r="AB45" i="36"/>
  <c r="BA44" i="36"/>
  <c r="BI50" i="36"/>
  <c r="BA48" i="36"/>
  <c r="BD55" i="36"/>
  <c r="BA58" i="36"/>
  <c r="BG72" i="36"/>
  <c r="BA71" i="36"/>
  <c r="BF17" i="32"/>
  <c r="BA14" i="32"/>
  <c r="BA15" i="36"/>
  <c r="BE28" i="36"/>
  <c r="BE78" i="36"/>
  <c r="P80" i="36"/>
  <c r="P84" i="36" s="1"/>
  <c r="P88" i="36" s="1"/>
  <c r="P105" i="36" s="1"/>
  <c r="P106" i="36" s="1"/>
  <c r="P108" i="36" s="1"/>
  <c r="BK80" i="36"/>
  <c r="D50" i="36"/>
  <c r="BE55" i="36"/>
  <c r="BA52" i="36"/>
  <c r="D63" i="36"/>
  <c r="BA85" i="36"/>
  <c r="BA83" i="31"/>
  <c r="BD17" i="32"/>
  <c r="BA83" i="35"/>
  <c r="BF78" i="36"/>
  <c r="BF84" i="36" s="1"/>
  <c r="BF88" i="36" s="1"/>
  <c r="AB80" i="36"/>
  <c r="BL80" i="36"/>
  <c r="BA34" i="36"/>
  <c r="BB36" i="36"/>
  <c r="BB45" i="36"/>
  <c r="BA41" i="36"/>
  <c r="BK50" i="36"/>
  <c r="BF55" i="36"/>
  <c r="P63" i="36"/>
  <c r="BK63" i="36"/>
  <c r="D72" i="36"/>
  <c r="BA68" i="36"/>
  <c r="J84" i="36"/>
  <c r="J88" i="36" s="1"/>
  <c r="V84" i="36"/>
  <c r="V88" i="36" s="1"/>
  <c r="AH84" i="36"/>
  <c r="AH88" i="36" s="1"/>
  <c r="AT84" i="36"/>
  <c r="AT88" i="36" s="1"/>
  <c r="BA86" i="36"/>
  <c r="BB17" i="31"/>
  <c r="BK87" i="31"/>
  <c r="BH17" i="32"/>
  <c r="BA11" i="32"/>
  <c r="BG78" i="36"/>
  <c r="AN80" i="36"/>
  <c r="BH36" i="36"/>
  <c r="BL50" i="36"/>
  <c r="AB63" i="36"/>
  <c r="BL63" i="36"/>
  <c r="P72" i="36"/>
  <c r="BJ72" i="36"/>
  <c r="AI84" i="36"/>
  <c r="AI88" i="36" s="1"/>
  <c r="AU84" i="36"/>
  <c r="AU88" i="36" s="1"/>
  <c r="AB87" i="35"/>
  <c r="BH78" i="36"/>
  <c r="BH84" i="36" s="1"/>
  <c r="BH88" i="36" s="1"/>
  <c r="BA25" i="36"/>
  <c r="BJ81" i="36"/>
  <c r="BA31" i="36"/>
  <c r="BH40" i="36"/>
  <c r="BA38" i="36"/>
  <c r="BE40" i="36"/>
  <c r="BD45" i="36"/>
  <c r="AN50" i="36"/>
  <c r="BA49" i="36"/>
  <c r="BH55" i="36"/>
  <c r="BA53" i="36"/>
  <c r="BB55" i="36"/>
  <c r="AN63" i="36"/>
  <c r="BA62" i="36"/>
  <c r="AB72" i="36"/>
  <c r="BB77" i="36"/>
  <c r="X84" i="36"/>
  <c r="X88" i="36" s="1"/>
  <c r="AJ84" i="36"/>
  <c r="AJ88" i="36" s="1"/>
  <c r="AV84" i="36"/>
  <c r="AV88" i="36" s="1"/>
  <c r="BA82" i="36"/>
  <c r="BG87" i="36"/>
  <c r="BA15" i="31"/>
  <c r="BA87" i="31"/>
  <c r="BA16" i="36"/>
  <c r="BE79" i="36"/>
  <c r="BA22" i="36"/>
  <c r="D36" i="36"/>
  <c r="BJ36" i="36"/>
  <c r="BA35" i="36"/>
  <c r="BA81" i="36" s="1"/>
  <c r="BE45" i="36"/>
  <c r="BA46" i="36"/>
  <c r="BB63" i="36"/>
  <c r="AN72" i="36"/>
  <c r="AW84" i="36"/>
  <c r="AW88" i="36" s="1"/>
  <c r="BE17" i="31"/>
  <c r="BA12" i="31"/>
  <c r="BJ28" i="36"/>
  <c r="BD80" i="36"/>
  <c r="P36" i="36"/>
  <c r="BK36" i="36"/>
  <c r="BF45" i="36"/>
  <c r="BA42" i="36"/>
  <c r="BC63" i="36"/>
  <c r="BA59" i="36"/>
  <c r="BA104" i="36"/>
  <c r="BF17" i="31"/>
  <c r="O170" i="115"/>
  <c r="BL18" i="115"/>
  <c r="BJ28" i="115"/>
  <c r="BA85" i="35"/>
  <c r="BA87" i="35" s="1"/>
  <c r="BD87" i="36"/>
  <c r="BD87" i="9" s="1"/>
  <c r="BA12" i="33"/>
  <c r="BK28" i="115"/>
  <c r="BJ53" i="115"/>
  <c r="BK53" i="115"/>
  <c r="BL53" i="115"/>
  <c r="BH17" i="33"/>
  <c r="P39" i="13"/>
  <c r="AD170" i="115"/>
  <c r="BO43" i="115"/>
  <c r="G43" i="115"/>
  <c r="BA82" i="33"/>
  <c r="BD78" i="36"/>
  <c r="BB80" i="36"/>
  <c r="BJ17" i="33"/>
  <c r="T28" i="22"/>
  <c r="T46" i="22"/>
  <c r="BA82" i="32"/>
  <c r="BD87" i="32"/>
  <c r="BA14" i="33"/>
  <c r="BA86" i="32"/>
  <c r="BA85" i="32"/>
  <c r="BA87" i="32" s="1"/>
  <c r="BF87" i="32"/>
  <c r="BF87" i="9" s="1"/>
  <c r="BI87" i="33"/>
  <c r="BI87" i="9" s="1"/>
  <c r="BL33" i="115"/>
  <c r="BO128" i="115"/>
  <c r="BD19" i="115"/>
  <c r="BD69" i="115"/>
  <c r="BK103" i="115"/>
  <c r="P21" i="13"/>
  <c r="BD12" i="115"/>
  <c r="AS170" i="115"/>
  <c r="BD47" i="115"/>
  <c r="BO68" i="115"/>
  <c r="BM83" i="115"/>
  <c r="BO143" i="115"/>
  <c r="P22" i="22"/>
  <c r="Q46" i="22"/>
  <c r="BD17" i="115"/>
  <c r="BD20" i="115"/>
  <c r="S38" i="115"/>
  <c r="BD57" i="115"/>
  <c r="AE63" i="115"/>
  <c r="BD87" i="115"/>
  <c r="BK168" i="115"/>
  <c r="BL168" i="115"/>
  <c r="BL28" i="115"/>
  <c r="AE33" i="115"/>
  <c r="BK98" i="115"/>
  <c r="BL98" i="115"/>
  <c r="U51" i="23"/>
  <c r="U51" i="22"/>
  <c r="N39" i="12"/>
  <c r="BD26" i="115"/>
  <c r="S33" i="115"/>
  <c r="BF58" i="115"/>
  <c r="G58" i="115"/>
  <c r="BF63" i="115"/>
  <c r="G63" i="115"/>
  <c r="BD70" i="115"/>
  <c r="BD135" i="115"/>
  <c r="U53" i="23"/>
  <c r="U55" i="23" s="1"/>
  <c r="V53" i="22"/>
  <c r="U53" i="22" s="1"/>
  <c r="W55" i="23"/>
  <c r="F55" i="22"/>
  <c r="AW170" i="115"/>
  <c r="AQ28" i="115"/>
  <c r="BE87" i="33"/>
  <c r="BE87" i="9" s="1"/>
  <c r="BD15" i="115"/>
  <c r="AK170" i="115"/>
  <c r="AX170" i="115"/>
  <c r="BL23" i="115"/>
  <c r="AE28" i="115"/>
  <c r="BM48" i="115"/>
  <c r="BD52" i="115"/>
  <c r="BH58" i="115"/>
  <c r="BJ87" i="33"/>
  <c r="BJ87" i="9" s="1"/>
  <c r="Y170" i="115"/>
  <c r="AL170" i="115"/>
  <c r="AY170" i="115"/>
  <c r="S28" i="115"/>
  <c r="BD32" i="115"/>
  <c r="BK93" i="115"/>
  <c r="BL93" i="115"/>
  <c r="BK87" i="33"/>
  <c r="M170" i="115"/>
  <c r="Z170" i="115"/>
  <c r="AM170" i="115"/>
  <c r="AQ23" i="115"/>
  <c r="BD35" i="115"/>
  <c r="BD41" i="115"/>
  <c r="BD49" i="115"/>
  <c r="BD130" i="115"/>
  <c r="BD145" i="115"/>
  <c r="BL163" i="115"/>
  <c r="AN87" i="33"/>
  <c r="BL87" i="33"/>
  <c r="BL87" i="9" s="1"/>
  <c r="N170" i="115"/>
  <c r="AA170" i="115"/>
  <c r="AE23" i="115"/>
  <c r="BD30" i="115"/>
  <c r="BD129" i="115"/>
  <c r="BD144" i="115"/>
  <c r="D170" i="115"/>
  <c r="F170" i="115" s="1"/>
  <c r="P170" i="115"/>
  <c r="AB170" i="115"/>
  <c r="AN170" i="115"/>
  <c r="AZ170" i="115"/>
  <c r="S43" i="115"/>
  <c r="S68" i="115"/>
  <c r="AE73" i="115"/>
  <c r="BO78" i="115"/>
  <c r="AQ78" i="115"/>
  <c r="BD84" i="115"/>
  <c r="BM88" i="115"/>
  <c r="BD91" i="115"/>
  <c r="S128" i="115"/>
  <c r="AE133" i="115"/>
  <c r="AE138" i="115"/>
  <c r="AE143" i="115"/>
  <c r="AE148" i="115"/>
  <c r="BM18" i="115"/>
  <c r="G38" i="115"/>
  <c r="BF43" i="115"/>
  <c r="BO48" i="115"/>
  <c r="AQ48" i="115"/>
  <c r="BH63" i="115"/>
  <c r="BF68" i="115"/>
  <c r="G68" i="115"/>
  <c r="S73" i="115"/>
  <c r="AE78" i="115"/>
  <c r="BO83" i="115"/>
  <c r="AQ83" i="115"/>
  <c r="BD89" i="115"/>
  <c r="BM93" i="115"/>
  <c r="BD96" i="115"/>
  <c r="S133" i="115"/>
  <c r="S138" i="115"/>
  <c r="S143" i="115"/>
  <c r="S148" i="115"/>
  <c r="BD166" i="115"/>
  <c r="BM168" i="115"/>
  <c r="BD169" i="115"/>
  <c r="H170" i="115"/>
  <c r="F46" i="22"/>
  <c r="F18" i="115"/>
  <c r="AP170" i="115"/>
  <c r="BB170" i="115"/>
  <c r="BN18" i="115"/>
  <c r="AE48" i="115"/>
  <c r="BM53" i="115"/>
  <c r="BF73" i="115"/>
  <c r="G73" i="115"/>
  <c r="S78" i="115"/>
  <c r="AE83" i="115"/>
  <c r="BO88" i="115"/>
  <c r="AQ88" i="115"/>
  <c r="BD94" i="115"/>
  <c r="BM98" i="115"/>
  <c r="BD101" i="115"/>
  <c r="BD165" i="115"/>
  <c r="R170" i="115"/>
  <c r="D30" i="22"/>
  <c r="U62" i="62"/>
  <c r="G18" i="115"/>
  <c r="S18" i="115"/>
  <c r="AE18" i="115"/>
  <c r="AQ18" i="115"/>
  <c r="G23" i="115"/>
  <c r="G28" i="115"/>
  <c r="G33" i="115"/>
  <c r="BH43" i="115"/>
  <c r="S48" i="115"/>
  <c r="BD54" i="115"/>
  <c r="BH68" i="115"/>
  <c r="BF78" i="115"/>
  <c r="G78" i="115"/>
  <c r="S83" i="115"/>
  <c r="AE88" i="115"/>
  <c r="AQ93" i="115"/>
  <c r="BD99" i="115"/>
  <c r="BM103" i="115"/>
  <c r="BD106" i="115"/>
  <c r="BD161" i="115"/>
  <c r="BM163" i="115"/>
  <c r="BD164" i="115"/>
  <c r="AQ168" i="115"/>
  <c r="P36" i="22"/>
  <c r="D54" i="22"/>
  <c r="BF48" i="115"/>
  <c r="G48" i="115"/>
  <c r="AQ53" i="115"/>
  <c r="S88" i="115"/>
  <c r="AE93" i="115"/>
  <c r="AQ98" i="115"/>
  <c r="AE168" i="115"/>
  <c r="I75" i="102"/>
  <c r="H43" i="22"/>
  <c r="U54" i="61"/>
  <c r="V54" i="22"/>
  <c r="U54" i="22" s="1"/>
  <c r="I170" i="115"/>
  <c r="U170" i="115"/>
  <c r="AE53" i="115"/>
  <c r="BD59" i="115"/>
  <c r="S93" i="115"/>
  <c r="AE98" i="115"/>
  <c r="BO103" i="115"/>
  <c r="AQ103" i="115"/>
  <c r="BD109" i="115"/>
  <c r="BM113" i="115"/>
  <c r="BD116" i="115"/>
  <c r="BD156" i="115"/>
  <c r="BM158" i="115"/>
  <c r="BD159" i="115"/>
  <c r="AQ163" i="115"/>
  <c r="S168" i="115"/>
  <c r="H35" i="22"/>
  <c r="J75" i="102"/>
  <c r="J47" i="22"/>
  <c r="U30" i="23"/>
  <c r="U32" i="23"/>
  <c r="J170" i="115"/>
  <c r="V170" i="115"/>
  <c r="AH170" i="115"/>
  <c r="BF18" i="115"/>
  <c r="BH48" i="115"/>
  <c r="S53" i="115"/>
  <c r="BO58" i="115"/>
  <c r="AQ58" i="115"/>
  <c r="BM63" i="115"/>
  <c r="S98" i="115"/>
  <c r="AE103" i="115"/>
  <c r="BO108" i="115"/>
  <c r="AQ108" i="115"/>
  <c r="BD114" i="115"/>
  <c r="BM118" i="115"/>
  <c r="BD121" i="115"/>
  <c r="BD155" i="115"/>
  <c r="AE163" i="115"/>
  <c r="H27" i="22"/>
  <c r="P34" i="22"/>
  <c r="U21" i="23"/>
  <c r="V21" i="22"/>
  <c r="V28" i="23"/>
  <c r="V46" i="23"/>
  <c r="V52" i="23" s="1"/>
  <c r="V56" i="23" s="1"/>
  <c r="P48" i="23"/>
  <c r="P28" i="23"/>
  <c r="P40" i="23" s="1"/>
  <c r="P52" i="23"/>
  <c r="P56" i="23" s="1"/>
  <c r="P72" i="23" s="1"/>
  <c r="P73" i="23" s="1"/>
  <c r="P75" i="23" s="1"/>
  <c r="I52" i="61"/>
  <c r="I56" i="61" s="1"/>
  <c r="K170" i="115"/>
  <c r="W170" i="115"/>
  <c r="AI170" i="115"/>
  <c r="BF53" i="115"/>
  <c r="G53" i="115"/>
  <c r="AE58" i="115"/>
  <c r="BD64" i="115"/>
  <c r="S103" i="115"/>
  <c r="AE108" i="115"/>
  <c r="BO113" i="115"/>
  <c r="AQ113" i="115"/>
  <c r="BD119" i="115"/>
  <c r="BM123" i="115"/>
  <c r="BD126" i="115"/>
  <c r="BD151" i="115"/>
  <c r="BM153" i="115"/>
  <c r="BD154" i="115"/>
  <c r="P26" i="22"/>
  <c r="Q48" i="22"/>
  <c r="W21" i="22"/>
  <c r="W28" i="23"/>
  <c r="W46" i="23"/>
  <c r="W52" i="23" s="1"/>
  <c r="W56" i="23" s="1"/>
  <c r="U48" i="23"/>
  <c r="H46" i="23"/>
  <c r="BH18" i="115"/>
  <c r="BM43" i="115"/>
  <c r="S58" i="115"/>
  <c r="BO63" i="115"/>
  <c r="AQ63" i="115"/>
  <c r="BM68" i="115"/>
  <c r="BD71" i="115"/>
  <c r="BO118" i="115"/>
  <c r="BD124" i="115"/>
  <c r="BM128" i="115"/>
  <c r="BD131" i="115"/>
  <c r="BD136" i="115"/>
  <c r="BD141" i="115"/>
  <c r="BD146" i="115"/>
  <c r="BD150" i="115"/>
  <c r="H25" i="22"/>
  <c r="I47" i="22"/>
  <c r="D26" i="22"/>
  <c r="E48" i="22"/>
  <c r="J49" i="22"/>
  <c r="P20" i="22"/>
  <c r="J46" i="22"/>
  <c r="D24" i="22"/>
  <c r="F48" i="22"/>
  <c r="L31" i="22"/>
  <c r="L33" i="22"/>
  <c r="L35" i="22"/>
  <c r="L39" i="22"/>
  <c r="I45" i="22"/>
  <c r="H41" i="22"/>
  <c r="D42" i="22"/>
  <c r="T73" i="23"/>
  <c r="T75" i="23" s="1"/>
  <c r="U50" i="23"/>
  <c r="U39" i="60"/>
  <c r="V49" i="60"/>
  <c r="U68" i="22"/>
  <c r="U71" i="60"/>
  <c r="U32" i="62"/>
  <c r="U37" i="62"/>
  <c r="V37" i="22"/>
  <c r="W42" i="22"/>
  <c r="W48" i="62"/>
  <c r="L25" i="22"/>
  <c r="N47" i="22"/>
  <c r="T48" i="22"/>
  <c r="J45" i="22"/>
  <c r="U34" i="60"/>
  <c r="V34" i="22"/>
  <c r="U34" i="22" s="1"/>
  <c r="P28" i="63"/>
  <c r="P46" i="63"/>
  <c r="L48" i="63"/>
  <c r="L28" i="63"/>
  <c r="U71" i="64"/>
  <c r="U69" i="22"/>
  <c r="G83" i="115"/>
  <c r="G88" i="115"/>
  <c r="G93" i="115"/>
  <c r="G98" i="115"/>
  <c r="G103" i="115"/>
  <c r="G108" i="115"/>
  <c r="G113" i="115"/>
  <c r="G118" i="115"/>
  <c r="G123" i="115"/>
  <c r="G128" i="115"/>
  <c r="G133" i="115"/>
  <c r="G138" i="115"/>
  <c r="G143" i="115"/>
  <c r="G148" i="115"/>
  <c r="G153" i="115"/>
  <c r="G158" i="115"/>
  <c r="G163" i="115"/>
  <c r="G168" i="115"/>
  <c r="D20" i="22"/>
  <c r="M46" i="22"/>
  <c r="H32" i="22"/>
  <c r="H36" i="22"/>
  <c r="P50" i="22"/>
  <c r="L53" i="22"/>
  <c r="L55" i="22" s="1"/>
  <c r="L45" i="23"/>
  <c r="U44" i="23"/>
  <c r="V44" i="22"/>
  <c r="U23" i="60"/>
  <c r="L40" i="60"/>
  <c r="H65" i="61"/>
  <c r="U59" i="61"/>
  <c r="H59" i="22"/>
  <c r="P9" i="22"/>
  <c r="L21" i="22"/>
  <c r="N46" i="22"/>
  <c r="H24" i="22"/>
  <c r="I48" i="22"/>
  <c r="M45" i="22"/>
  <c r="V47" i="23"/>
  <c r="U39" i="23"/>
  <c r="L65" i="23"/>
  <c r="U61" i="23"/>
  <c r="W46" i="63"/>
  <c r="W28" i="63"/>
  <c r="Q47" i="22"/>
  <c r="K76" i="102"/>
  <c r="H44" i="22"/>
  <c r="N45" i="22"/>
  <c r="U41" i="23"/>
  <c r="U45" i="23" s="1"/>
  <c r="V41" i="22"/>
  <c r="V45" i="23"/>
  <c r="H47" i="23"/>
  <c r="H45" i="23"/>
  <c r="U64" i="60"/>
  <c r="U20" i="62"/>
  <c r="V20" i="22"/>
  <c r="W46" i="62"/>
  <c r="W52" i="62" s="1"/>
  <c r="W56" i="62" s="1"/>
  <c r="V28" i="67"/>
  <c r="V40" i="67" s="1"/>
  <c r="V46" i="67"/>
  <c r="V52" i="67" s="1"/>
  <c r="V56" i="67" s="1"/>
  <c r="U21" i="67"/>
  <c r="D45" i="67"/>
  <c r="D48" i="67"/>
  <c r="U59" i="67"/>
  <c r="H65" i="67"/>
  <c r="H20" i="22"/>
  <c r="E47" i="22"/>
  <c r="R47" i="22"/>
  <c r="L44" i="22"/>
  <c r="U50" i="22"/>
  <c r="D46" i="23"/>
  <c r="D52" i="23" s="1"/>
  <c r="D56" i="23" s="1"/>
  <c r="U27" i="23"/>
  <c r="V49" i="23"/>
  <c r="U38" i="23"/>
  <c r="U47" i="23" s="1"/>
  <c r="W41" i="22"/>
  <c r="W45" i="23"/>
  <c r="D46" i="60"/>
  <c r="D52" i="60" s="1"/>
  <c r="D28" i="60"/>
  <c r="D40" i="60" s="1"/>
  <c r="P65" i="60"/>
  <c r="U61" i="60"/>
  <c r="U50" i="62"/>
  <c r="F47" i="22"/>
  <c r="D55" i="22"/>
  <c r="T72" i="23"/>
  <c r="H65" i="60"/>
  <c r="H49" i="61"/>
  <c r="Q45" i="22"/>
  <c r="P54" i="22"/>
  <c r="P55" i="22" s="1"/>
  <c r="U24" i="23"/>
  <c r="V24" i="22"/>
  <c r="H40" i="23"/>
  <c r="U33" i="23"/>
  <c r="L46" i="60"/>
  <c r="L52" i="60" s="1"/>
  <c r="L56" i="60" s="1"/>
  <c r="L72" i="60" s="1"/>
  <c r="U25" i="61"/>
  <c r="U47" i="61" s="1"/>
  <c r="V47" i="61"/>
  <c r="V25" i="22"/>
  <c r="W52" i="66"/>
  <c r="W56" i="66" s="1"/>
  <c r="N48" i="22"/>
  <c r="T49" i="22"/>
  <c r="P30" i="22"/>
  <c r="R45" i="22"/>
  <c r="I52" i="23"/>
  <c r="I56" i="23" s="1"/>
  <c r="V40" i="60"/>
  <c r="D45" i="60"/>
  <c r="D28" i="23"/>
  <c r="D40" i="23" s="1"/>
  <c r="F56" i="23"/>
  <c r="H46" i="60"/>
  <c r="U42" i="61"/>
  <c r="U48" i="61" s="1"/>
  <c r="J52" i="61"/>
  <c r="J56" i="61" s="1"/>
  <c r="D46" i="62"/>
  <c r="D52" i="62" s="1"/>
  <c r="D56" i="62" s="1"/>
  <c r="L40" i="62"/>
  <c r="U29" i="62"/>
  <c r="D65" i="62"/>
  <c r="L28" i="69"/>
  <c r="L43" i="22"/>
  <c r="L46" i="23"/>
  <c r="L52" i="23" s="1"/>
  <c r="L56" i="23" s="1"/>
  <c r="V65" i="23"/>
  <c r="U27" i="60"/>
  <c r="P45" i="60"/>
  <c r="U44" i="60"/>
  <c r="U63" i="60"/>
  <c r="V49" i="61"/>
  <c r="V52" i="61" s="1"/>
  <c r="V56" i="61" s="1"/>
  <c r="U27" i="61"/>
  <c r="U63" i="61"/>
  <c r="H46" i="62"/>
  <c r="H52" i="62" s="1"/>
  <c r="H56" i="62" s="1"/>
  <c r="H72" i="62" s="1"/>
  <c r="U41" i="62"/>
  <c r="V45" i="62"/>
  <c r="U41" i="64"/>
  <c r="W45" i="64"/>
  <c r="U42" i="65"/>
  <c r="W45" i="65"/>
  <c r="D44" i="22"/>
  <c r="P44" i="22"/>
  <c r="U60" i="23"/>
  <c r="W65" i="23"/>
  <c r="U71" i="23"/>
  <c r="P28" i="60"/>
  <c r="P40" i="60" s="1"/>
  <c r="U24" i="60"/>
  <c r="H48" i="60"/>
  <c r="U38" i="60"/>
  <c r="U47" i="60" s="1"/>
  <c r="U41" i="60"/>
  <c r="U60" i="60"/>
  <c r="U22" i="61"/>
  <c r="W49" i="61"/>
  <c r="W52" i="61" s="1"/>
  <c r="W56" i="61" s="1"/>
  <c r="H45" i="61"/>
  <c r="U44" i="61"/>
  <c r="U53" i="61"/>
  <c r="U55" i="61" s="1"/>
  <c r="L46" i="62"/>
  <c r="L52" i="62" s="1"/>
  <c r="L56" i="62" s="1"/>
  <c r="L72" i="62" s="1"/>
  <c r="U27" i="62"/>
  <c r="U31" i="62"/>
  <c r="W45" i="62"/>
  <c r="T45" i="22"/>
  <c r="L73" i="60"/>
  <c r="L75" i="60" s="1"/>
  <c r="V46" i="60"/>
  <c r="V52" i="60" s="1"/>
  <c r="V56" i="60" s="1"/>
  <c r="D55" i="60"/>
  <c r="V65" i="61"/>
  <c r="P28" i="62"/>
  <c r="P40" i="62" s="1"/>
  <c r="U24" i="62"/>
  <c r="P65" i="62"/>
  <c r="U61" i="62"/>
  <c r="U37" i="63"/>
  <c r="P45" i="65"/>
  <c r="W46" i="60"/>
  <c r="W52" i="60" s="1"/>
  <c r="W56" i="60" s="1"/>
  <c r="Q52" i="60"/>
  <c r="Q56" i="60" s="1"/>
  <c r="H28" i="61"/>
  <c r="H40" i="61" s="1"/>
  <c r="W65" i="61"/>
  <c r="L73" i="62"/>
  <c r="L75" i="62" s="1"/>
  <c r="U44" i="63"/>
  <c r="W45" i="63"/>
  <c r="U21" i="60"/>
  <c r="U48" i="60"/>
  <c r="R52" i="60"/>
  <c r="R56" i="60" s="1"/>
  <c r="V45" i="61"/>
  <c r="U41" i="61"/>
  <c r="T56" i="61"/>
  <c r="T72" i="61" s="1"/>
  <c r="T73" i="61" s="1"/>
  <c r="T75" i="61" s="1"/>
  <c r="P46" i="64"/>
  <c r="P28" i="64"/>
  <c r="U38" i="64"/>
  <c r="W47" i="64"/>
  <c r="L45" i="68"/>
  <c r="W40" i="60"/>
  <c r="P55" i="60"/>
  <c r="D65" i="60"/>
  <c r="P46" i="61"/>
  <c r="P52" i="61" s="1"/>
  <c r="P56" i="61" s="1"/>
  <c r="P72" i="61" s="1"/>
  <c r="P73" i="61" s="1"/>
  <c r="P75" i="61" s="1"/>
  <c r="W45" i="61"/>
  <c r="T73" i="62"/>
  <c r="T75" i="62" s="1"/>
  <c r="U26" i="62"/>
  <c r="D46" i="63"/>
  <c r="H46" i="66"/>
  <c r="H52" i="66" s="1"/>
  <c r="H56" i="66" s="1"/>
  <c r="H28" i="66"/>
  <c r="H40" i="66" s="1"/>
  <c r="W55" i="66"/>
  <c r="N56" i="66"/>
  <c r="U59" i="23"/>
  <c r="U50" i="60"/>
  <c r="U53" i="60"/>
  <c r="U55" i="60" s="1"/>
  <c r="V28" i="61"/>
  <c r="V40" i="61" s="1"/>
  <c r="U21" i="61"/>
  <c r="E52" i="61"/>
  <c r="E56" i="61" s="1"/>
  <c r="V48" i="62"/>
  <c r="V52" i="62" s="1"/>
  <c r="V56" i="62" s="1"/>
  <c r="W40" i="62"/>
  <c r="U19" i="63"/>
  <c r="H46" i="63"/>
  <c r="W49" i="63"/>
  <c r="U21" i="64"/>
  <c r="W46" i="64"/>
  <c r="W28" i="64"/>
  <c r="G77" i="102"/>
  <c r="X75" i="102"/>
  <c r="S77" i="102"/>
  <c r="V55" i="23"/>
  <c r="H65" i="23"/>
  <c r="P47" i="60"/>
  <c r="P52" i="60" s="1"/>
  <c r="P56" i="60" s="1"/>
  <c r="P72" i="60" s="1"/>
  <c r="P73" i="60" s="1"/>
  <c r="P75" i="60" s="1"/>
  <c r="U32" i="60"/>
  <c r="W28" i="61"/>
  <c r="W40" i="61" s="1"/>
  <c r="H47" i="61"/>
  <c r="H52" i="61" s="1"/>
  <c r="H56" i="61" s="1"/>
  <c r="H72" i="61" s="1"/>
  <c r="H73" i="61" s="1"/>
  <c r="H75" i="61" s="1"/>
  <c r="F56" i="61"/>
  <c r="U42" i="62"/>
  <c r="P49" i="65"/>
  <c r="D65" i="23"/>
  <c r="U34" i="62"/>
  <c r="U44" i="62"/>
  <c r="U26" i="63"/>
  <c r="U23" i="64"/>
  <c r="L47" i="64"/>
  <c r="D49" i="64"/>
  <c r="L46" i="65"/>
  <c r="L28" i="65"/>
  <c r="P46" i="66"/>
  <c r="P52" i="66" s="1"/>
  <c r="D46" i="67"/>
  <c r="D28" i="67"/>
  <c r="D40" i="67" s="1"/>
  <c r="U36" i="67"/>
  <c r="U56" i="102"/>
  <c r="W49" i="65"/>
  <c r="U27" i="65"/>
  <c r="U29" i="68"/>
  <c r="V46" i="68"/>
  <c r="D55" i="64"/>
  <c r="P46" i="65"/>
  <c r="U21" i="66"/>
  <c r="W28" i="66"/>
  <c r="W40" i="66" s="1"/>
  <c r="U25" i="68"/>
  <c r="V47" i="68"/>
  <c r="J52" i="69"/>
  <c r="U53" i="62"/>
  <c r="U55" i="62" s="1"/>
  <c r="P47" i="63"/>
  <c r="U71" i="63"/>
  <c r="J52" i="64"/>
  <c r="W49" i="64"/>
  <c r="H55" i="64"/>
  <c r="V45" i="65"/>
  <c r="U43" i="65"/>
  <c r="E52" i="65"/>
  <c r="U55" i="66"/>
  <c r="R52" i="67"/>
  <c r="R56" i="67" s="1"/>
  <c r="L46" i="68"/>
  <c r="L28" i="68"/>
  <c r="U22" i="69"/>
  <c r="U38" i="69"/>
  <c r="U25" i="63"/>
  <c r="U41" i="63"/>
  <c r="L46" i="64"/>
  <c r="V46" i="65"/>
  <c r="U20" i="68"/>
  <c r="U16" i="69"/>
  <c r="H73" i="62"/>
  <c r="H75" i="62" s="1"/>
  <c r="E52" i="63"/>
  <c r="D48" i="64"/>
  <c r="W46" i="65"/>
  <c r="D65" i="66"/>
  <c r="U59" i="66"/>
  <c r="U65" i="66" s="1"/>
  <c r="U44" i="67"/>
  <c r="U49" i="67" s="1"/>
  <c r="V49" i="67"/>
  <c r="H46" i="69"/>
  <c r="H28" i="69"/>
  <c r="P46" i="62"/>
  <c r="P52" i="62" s="1"/>
  <c r="P56" i="62" s="1"/>
  <c r="P72" i="62" s="1"/>
  <c r="P73" i="62" s="1"/>
  <c r="P75" i="62" s="1"/>
  <c r="U60" i="62"/>
  <c r="D28" i="63"/>
  <c r="L49" i="63"/>
  <c r="V45" i="63"/>
  <c r="U43" i="63"/>
  <c r="T52" i="63"/>
  <c r="H28" i="65"/>
  <c r="U20" i="66"/>
  <c r="L46" i="66"/>
  <c r="L52" i="66" s="1"/>
  <c r="L56" i="66" s="1"/>
  <c r="L72" i="66" s="1"/>
  <c r="L73" i="66" s="1"/>
  <c r="L75" i="66" s="1"/>
  <c r="L28" i="66"/>
  <c r="L40" i="66" s="1"/>
  <c r="U25" i="66"/>
  <c r="U47" i="66" s="1"/>
  <c r="V45" i="67"/>
  <c r="U42" i="69"/>
  <c r="V45" i="69"/>
  <c r="U19" i="64"/>
  <c r="H46" i="64"/>
  <c r="W48" i="66"/>
  <c r="U37" i="66"/>
  <c r="U48" i="66" s="1"/>
  <c r="L28" i="67"/>
  <c r="L40" i="67" s="1"/>
  <c r="L46" i="67"/>
  <c r="E52" i="67"/>
  <c r="E56" i="67" s="1"/>
  <c r="H28" i="68"/>
  <c r="H46" i="68"/>
  <c r="P28" i="69"/>
  <c r="P46" i="69"/>
  <c r="U26" i="69"/>
  <c r="V48" i="69"/>
  <c r="L46" i="63"/>
  <c r="D48" i="63"/>
  <c r="U27" i="63"/>
  <c r="U51" i="63"/>
  <c r="J52" i="65"/>
  <c r="V55" i="65"/>
  <c r="V28" i="68"/>
  <c r="V46" i="64"/>
  <c r="V55" i="64"/>
  <c r="D28" i="65"/>
  <c r="V47" i="65"/>
  <c r="D46" i="66"/>
  <c r="D65" i="67"/>
  <c r="U39" i="68"/>
  <c r="U21" i="63"/>
  <c r="U26" i="64"/>
  <c r="D48" i="66"/>
  <c r="V49" i="66"/>
  <c r="V52" i="66" s="1"/>
  <c r="V56" i="66" s="1"/>
  <c r="V45" i="66"/>
  <c r="J52" i="66"/>
  <c r="J56" i="66" s="1"/>
  <c r="H65" i="66"/>
  <c r="W46" i="67"/>
  <c r="W52" i="67" s="1"/>
  <c r="W56" i="67" s="1"/>
  <c r="H47" i="67"/>
  <c r="W45" i="67"/>
  <c r="U24" i="68"/>
  <c r="U44" i="68"/>
  <c r="N52" i="68"/>
  <c r="U54" i="68"/>
  <c r="U55" i="68" s="1"/>
  <c r="V46" i="69"/>
  <c r="D47" i="69"/>
  <c r="U37" i="69"/>
  <c r="V55" i="69"/>
  <c r="V49" i="63"/>
  <c r="F52" i="63"/>
  <c r="U9" i="64"/>
  <c r="Q52" i="64"/>
  <c r="P28" i="65"/>
  <c r="W48" i="65"/>
  <c r="W55" i="65"/>
  <c r="U71" i="65"/>
  <c r="P28" i="66"/>
  <c r="P40" i="66" s="1"/>
  <c r="P55" i="66"/>
  <c r="U23" i="67"/>
  <c r="L47" i="67"/>
  <c r="U43" i="67"/>
  <c r="H49" i="67"/>
  <c r="U55" i="67"/>
  <c r="I52" i="63"/>
  <c r="U16" i="64"/>
  <c r="U21" i="68"/>
  <c r="W48" i="68"/>
  <c r="U41" i="68"/>
  <c r="V48" i="63"/>
  <c r="D47" i="65"/>
  <c r="V28" i="65"/>
  <c r="U26" i="65"/>
  <c r="V48" i="65"/>
  <c r="W28" i="65"/>
  <c r="U9" i="66"/>
  <c r="T73" i="66"/>
  <c r="T75" i="66" s="1"/>
  <c r="V48" i="66"/>
  <c r="W45" i="66"/>
  <c r="L65" i="66"/>
  <c r="M52" i="67"/>
  <c r="M56" i="67" s="1"/>
  <c r="D46" i="64"/>
  <c r="D45" i="65"/>
  <c r="Q52" i="67"/>
  <c r="Q56" i="67" s="1"/>
  <c r="P47" i="68"/>
  <c r="U51" i="68"/>
  <c r="U20" i="102"/>
  <c r="U46" i="102"/>
  <c r="V28" i="64"/>
  <c r="V28" i="66"/>
  <c r="V40" i="66" s="1"/>
  <c r="U61" i="67"/>
  <c r="U50" i="68"/>
  <c r="U19" i="69"/>
  <c r="L48" i="69"/>
  <c r="U50" i="69"/>
  <c r="U17" i="102"/>
  <c r="U53" i="102"/>
  <c r="U47" i="102"/>
  <c r="R52" i="66"/>
  <c r="R56" i="66" s="1"/>
  <c r="P47" i="67"/>
  <c r="U38" i="67"/>
  <c r="U22" i="68"/>
  <c r="W47" i="68"/>
  <c r="U32" i="68"/>
  <c r="U42" i="68"/>
  <c r="W46" i="69"/>
  <c r="H47" i="69"/>
  <c r="W45" i="69"/>
  <c r="T52" i="69"/>
  <c r="O30" i="24"/>
  <c r="U22" i="67"/>
  <c r="W47" i="67"/>
  <c r="U32" i="67"/>
  <c r="U42" i="67"/>
  <c r="U48" i="67" s="1"/>
  <c r="I52" i="68"/>
  <c r="H49" i="69"/>
  <c r="U29" i="69"/>
  <c r="E52" i="69"/>
  <c r="F52" i="69"/>
  <c r="U38" i="102"/>
  <c r="U19" i="67"/>
  <c r="H46" i="67"/>
  <c r="H28" i="67"/>
  <c r="H40" i="67" s="1"/>
  <c r="P49" i="67"/>
  <c r="U29" i="67"/>
  <c r="H45" i="67"/>
  <c r="P46" i="68"/>
  <c r="P28" i="68"/>
  <c r="H48" i="68"/>
  <c r="V49" i="68"/>
  <c r="P45" i="68"/>
  <c r="J52" i="68"/>
  <c r="U25" i="69"/>
  <c r="N28" i="25"/>
  <c r="W49" i="68"/>
  <c r="U20" i="69"/>
  <c r="P49" i="69"/>
  <c r="U54" i="69"/>
  <c r="U55" i="69" s="1"/>
  <c r="U71" i="69"/>
  <c r="U32" i="102"/>
  <c r="U68" i="102"/>
  <c r="P28" i="67"/>
  <c r="P40" i="67" s="1"/>
  <c r="P46" i="67"/>
  <c r="H48" i="67"/>
  <c r="P45" i="67"/>
  <c r="J52" i="67"/>
  <c r="J56" i="67" s="1"/>
  <c r="P48" i="68"/>
  <c r="J31" i="24"/>
  <c r="U29" i="102"/>
  <c r="U65" i="102"/>
  <c r="W28" i="67"/>
  <c r="W40" i="67" s="1"/>
  <c r="W46" i="68"/>
  <c r="W28" i="69"/>
  <c r="R27" i="16"/>
  <c r="I29" i="121"/>
  <c r="U21" i="69"/>
  <c r="F36" i="121"/>
  <c r="S36" i="121"/>
  <c r="F2" i="110"/>
  <c r="F3" i="110" s="1"/>
  <c r="F4" i="110" s="1"/>
  <c r="F5" i="110" s="1"/>
  <c r="F12" i="110"/>
  <c r="F13" i="110" s="1"/>
  <c r="F14" i="110" s="1"/>
  <c r="F15" i="110" s="1"/>
  <c r="F22" i="110"/>
  <c r="F23" i="110" s="1"/>
  <c r="F24" i="110" s="1"/>
  <c r="F25" i="110" s="1"/>
  <c r="F32" i="110"/>
  <c r="F33" i="110" s="1"/>
  <c r="F34" i="110" s="1"/>
  <c r="F35" i="110" s="1"/>
  <c r="F42" i="110"/>
  <c r="F43" i="110" s="1"/>
  <c r="F44" i="110" s="1"/>
  <c r="F45" i="110" s="1"/>
  <c r="F52" i="110"/>
  <c r="F53" i="110" s="1"/>
  <c r="F54" i="110" s="1"/>
  <c r="F55" i="110" s="1"/>
  <c r="C67" i="110"/>
  <c r="D69" i="110"/>
  <c r="D80" i="110"/>
  <c r="C91" i="110"/>
  <c r="D93" i="110"/>
  <c r="F97" i="110"/>
  <c r="F98" i="110" s="1"/>
  <c r="F99" i="110" s="1"/>
  <c r="F100" i="110" s="1"/>
  <c r="D104" i="110"/>
  <c r="C115" i="110"/>
  <c r="D117" i="110"/>
  <c r="D128" i="110"/>
  <c r="F132" i="110"/>
  <c r="F133" i="110" s="1"/>
  <c r="F134" i="110" s="1"/>
  <c r="F135" i="110" s="1"/>
  <c r="C139" i="110"/>
  <c r="D141" i="110"/>
  <c r="D152" i="110"/>
  <c r="C163" i="110"/>
  <c r="D165" i="110"/>
  <c r="C11" i="113"/>
  <c r="F22" i="113"/>
  <c r="F23" i="113" s="1"/>
  <c r="F24" i="113" s="1"/>
  <c r="F25" i="113" s="1"/>
  <c r="F42" i="113"/>
  <c r="F43" i="113" s="1"/>
  <c r="F44" i="113" s="1"/>
  <c r="F45" i="113" s="1"/>
  <c r="C80" i="113"/>
  <c r="R28" i="121"/>
  <c r="R29" i="121" s="1"/>
  <c r="C65" i="110"/>
  <c r="D67" i="110"/>
  <c r="D78" i="110"/>
  <c r="C89" i="110"/>
  <c r="D91" i="110"/>
  <c r="D102" i="110"/>
  <c r="C113" i="110"/>
  <c r="D115" i="110"/>
  <c r="D126" i="110"/>
  <c r="C137" i="110"/>
  <c r="D139" i="110"/>
  <c r="D150" i="110"/>
  <c r="C161" i="110"/>
  <c r="D163" i="110"/>
  <c r="D174" i="110"/>
  <c r="F177" i="110"/>
  <c r="F178" i="110" s="1"/>
  <c r="F179" i="110" s="1"/>
  <c r="F180" i="110" s="1"/>
  <c r="C63" i="110"/>
  <c r="D65" i="110"/>
  <c r="D76" i="110"/>
  <c r="C87" i="110"/>
  <c r="D89" i="110"/>
  <c r="D100" i="110"/>
  <c r="C111" i="110"/>
  <c r="D113" i="110"/>
  <c r="F117" i="110"/>
  <c r="F118" i="110" s="1"/>
  <c r="F119" i="110" s="1"/>
  <c r="F120" i="110" s="1"/>
  <c r="D124" i="110"/>
  <c r="C135" i="110"/>
  <c r="D137" i="110"/>
  <c r="D148" i="110"/>
  <c r="F152" i="110"/>
  <c r="F153" i="110" s="1"/>
  <c r="F154" i="110" s="1"/>
  <c r="F155" i="110" s="1"/>
  <c r="C159" i="110"/>
  <c r="D161" i="110"/>
  <c r="D172" i="110"/>
  <c r="C179" i="110"/>
  <c r="C5" i="113"/>
  <c r="F12" i="113"/>
  <c r="F13" i="113" s="1"/>
  <c r="F14" i="113" s="1"/>
  <c r="F15" i="113" s="1"/>
  <c r="C32" i="113"/>
  <c r="C56" i="113"/>
  <c r="C172" i="113"/>
  <c r="C3" i="110"/>
  <c r="C5" i="110"/>
  <c r="C7" i="110"/>
  <c r="C9" i="110"/>
  <c r="C11" i="110"/>
  <c r="C13" i="110"/>
  <c r="C15" i="110"/>
  <c r="C17" i="110"/>
  <c r="C19" i="110"/>
  <c r="C21" i="110"/>
  <c r="C23" i="110"/>
  <c r="C25" i="110"/>
  <c r="C27" i="110"/>
  <c r="C29" i="110"/>
  <c r="C31" i="110"/>
  <c r="C33" i="110"/>
  <c r="C35" i="110"/>
  <c r="C37" i="110"/>
  <c r="C39" i="110"/>
  <c r="C41" i="110"/>
  <c r="C43" i="110"/>
  <c r="C45" i="110"/>
  <c r="C47" i="110"/>
  <c r="C49" i="110"/>
  <c r="C51" i="110"/>
  <c r="C53" i="110"/>
  <c r="C55" i="110"/>
  <c r="C57" i="110"/>
  <c r="C59" i="110"/>
  <c r="C61" i="110"/>
  <c r="D63" i="110"/>
  <c r="F67" i="110"/>
  <c r="F68" i="110" s="1"/>
  <c r="F69" i="110" s="1"/>
  <c r="F70" i="110" s="1"/>
  <c r="D74" i="110"/>
  <c r="C85" i="110"/>
  <c r="D87" i="110"/>
  <c r="D98" i="110"/>
  <c r="C109" i="110"/>
  <c r="D111" i="110"/>
  <c r="D122" i="110"/>
  <c r="C133" i="110"/>
  <c r="D135" i="110"/>
  <c r="D146" i="110"/>
  <c r="D159" i="110"/>
  <c r="D170" i="110"/>
  <c r="F77" i="113"/>
  <c r="F78" i="113" s="1"/>
  <c r="F79" i="113" s="1"/>
  <c r="F80" i="113" s="1"/>
  <c r="C181" i="113"/>
  <c r="C179" i="113"/>
  <c r="C177" i="113"/>
  <c r="C175" i="113"/>
  <c r="C173" i="113"/>
  <c r="C171" i="113"/>
  <c r="C169" i="113"/>
  <c r="C167" i="113"/>
  <c r="C165" i="113"/>
  <c r="C163" i="113"/>
  <c r="C161" i="113"/>
  <c r="C159" i="113"/>
  <c r="C157" i="113"/>
  <c r="C155" i="113"/>
  <c r="C153" i="113"/>
  <c r="C151" i="113"/>
  <c r="C149" i="113"/>
  <c r="C147" i="113"/>
  <c r="C145" i="113"/>
  <c r="C143" i="113"/>
  <c r="C141" i="113"/>
  <c r="C139" i="113"/>
  <c r="C137" i="113"/>
  <c r="C135" i="113"/>
  <c r="C133" i="113"/>
  <c r="C131" i="113"/>
  <c r="C129" i="113"/>
  <c r="C127" i="113"/>
  <c r="C125" i="113"/>
  <c r="C123" i="113"/>
  <c r="C121" i="113"/>
  <c r="C119" i="113"/>
  <c r="C117" i="113"/>
  <c r="C115" i="113"/>
  <c r="C113" i="113"/>
  <c r="C111" i="113"/>
  <c r="C109" i="113"/>
  <c r="C107" i="113"/>
  <c r="C105" i="113"/>
  <c r="C103" i="113"/>
  <c r="C101" i="113"/>
  <c r="C99" i="113"/>
  <c r="C97" i="113"/>
  <c r="C95" i="113"/>
  <c r="C93" i="113"/>
  <c r="C91" i="113"/>
  <c r="C89" i="113"/>
  <c r="C87" i="113"/>
  <c r="C85" i="113"/>
  <c r="C83" i="113"/>
  <c r="C81" i="113"/>
  <c r="C79" i="113"/>
  <c r="C77" i="113"/>
  <c r="C75" i="113"/>
  <c r="C73" i="113"/>
  <c r="C71" i="113"/>
  <c r="C69" i="113"/>
  <c r="C67" i="113"/>
  <c r="C65" i="113"/>
  <c r="C63" i="113"/>
  <c r="C61" i="113"/>
  <c r="C59" i="113"/>
  <c r="C57" i="113"/>
  <c r="C55" i="113"/>
  <c r="C53" i="113"/>
  <c r="C51" i="113"/>
  <c r="C49" i="113"/>
  <c r="C47" i="113"/>
  <c r="C45" i="113"/>
  <c r="C43" i="113"/>
  <c r="C41" i="113"/>
  <c r="C39" i="113"/>
  <c r="C37" i="113"/>
  <c r="C35" i="113"/>
  <c r="C33" i="113"/>
  <c r="C31" i="113"/>
  <c r="C29" i="113"/>
  <c r="C27" i="113"/>
  <c r="C25" i="113"/>
  <c r="C23" i="113"/>
  <c r="C21" i="113"/>
  <c r="C19" i="113"/>
  <c r="C17" i="113"/>
  <c r="C15" i="113"/>
  <c r="C13" i="113"/>
  <c r="C162" i="113"/>
  <c r="C146" i="113"/>
  <c r="C106" i="113"/>
  <c r="C178" i="113"/>
  <c r="C152" i="113"/>
  <c r="C136" i="113"/>
  <c r="C100" i="113"/>
  <c r="C94" i="113"/>
  <c r="C168" i="113"/>
  <c r="C142" i="113"/>
  <c r="C126" i="113"/>
  <c r="C88" i="113"/>
  <c r="C82" i="113"/>
  <c r="C74" i="113"/>
  <c r="C66" i="113"/>
  <c r="C58" i="113"/>
  <c r="C50" i="113"/>
  <c r="C42" i="113"/>
  <c r="C34" i="113"/>
  <c r="C26" i="113"/>
  <c r="C18" i="113"/>
  <c r="C158" i="113"/>
  <c r="C132" i="113"/>
  <c r="C120" i="113"/>
  <c r="C114" i="113"/>
  <c r="C174" i="113"/>
  <c r="C148" i="113"/>
  <c r="C108" i="113"/>
  <c r="C102" i="113"/>
  <c r="C164" i="113"/>
  <c r="C138" i="113"/>
  <c r="C96" i="113"/>
  <c r="C76" i="113"/>
  <c r="C68" i="113"/>
  <c r="C60" i="113"/>
  <c r="C52" i="113"/>
  <c r="C44" i="113"/>
  <c r="C36" i="113"/>
  <c r="C28" i="113"/>
  <c r="C20" i="113"/>
  <c r="C12" i="113"/>
  <c r="C10" i="113"/>
  <c r="C8" i="113"/>
  <c r="C6" i="113"/>
  <c r="C4" i="113"/>
  <c r="C2" i="113"/>
  <c r="C180" i="110"/>
  <c r="C178" i="110"/>
  <c r="C176" i="110"/>
  <c r="C174" i="110"/>
  <c r="C172" i="110"/>
  <c r="C170" i="110"/>
  <c r="C168" i="110"/>
  <c r="C166" i="110"/>
  <c r="C164" i="110"/>
  <c r="C162" i="110"/>
  <c r="C160" i="110"/>
  <c r="C158" i="110"/>
  <c r="C156" i="110"/>
  <c r="C154" i="110"/>
  <c r="C152" i="110"/>
  <c r="C150" i="110"/>
  <c r="C148" i="110"/>
  <c r="C146" i="110"/>
  <c r="C144" i="110"/>
  <c r="C142" i="110"/>
  <c r="C140" i="110"/>
  <c r="C138" i="110"/>
  <c r="C136" i="110"/>
  <c r="C134" i="110"/>
  <c r="C132" i="110"/>
  <c r="C130" i="110"/>
  <c r="C128" i="110"/>
  <c r="C126" i="110"/>
  <c r="C124" i="110"/>
  <c r="C122" i="110"/>
  <c r="C120" i="110"/>
  <c r="C118" i="110"/>
  <c r="C116" i="110"/>
  <c r="C114" i="110"/>
  <c r="C112" i="110"/>
  <c r="C110" i="110"/>
  <c r="C108" i="110"/>
  <c r="C106" i="110"/>
  <c r="C104" i="110"/>
  <c r="C102" i="110"/>
  <c r="C100" i="110"/>
  <c r="C98" i="110"/>
  <c r="C96" i="110"/>
  <c r="C94" i="110"/>
  <c r="C92" i="110"/>
  <c r="C90" i="110"/>
  <c r="C88" i="110"/>
  <c r="C86" i="110"/>
  <c r="C84" i="110"/>
  <c r="C82" i="110"/>
  <c r="C80" i="110"/>
  <c r="C78" i="110"/>
  <c r="C76" i="110"/>
  <c r="C74" i="110"/>
  <c r="C72" i="110"/>
  <c r="C70" i="110"/>
  <c r="C68" i="110"/>
  <c r="C66" i="110"/>
  <c r="C64" i="110"/>
  <c r="C62" i="110"/>
  <c r="C180" i="113"/>
  <c r="C154" i="113"/>
  <c r="C128" i="113"/>
  <c r="C122" i="113"/>
  <c r="C90" i="113"/>
  <c r="C84" i="113"/>
  <c r="C170" i="113"/>
  <c r="C144" i="113"/>
  <c r="C116" i="113"/>
  <c r="C160" i="113"/>
  <c r="C134" i="113"/>
  <c r="C110" i="113"/>
  <c r="C104" i="113"/>
  <c r="C78" i="113"/>
  <c r="C70" i="113"/>
  <c r="C62" i="113"/>
  <c r="C54" i="113"/>
  <c r="C46" i="113"/>
  <c r="C38" i="113"/>
  <c r="C30" i="113"/>
  <c r="C22" i="113"/>
  <c r="C14" i="113"/>
  <c r="C176" i="113"/>
  <c r="C150" i="113"/>
  <c r="C98" i="113"/>
  <c r="C92" i="113"/>
  <c r="C166" i="113"/>
  <c r="C140" i="113"/>
  <c r="C124" i="113"/>
  <c r="C86" i="113"/>
  <c r="D3" i="110"/>
  <c r="D5" i="110"/>
  <c r="D7" i="110"/>
  <c r="D9" i="110"/>
  <c r="D11" i="110"/>
  <c r="D13" i="110"/>
  <c r="D15" i="110"/>
  <c r="D17" i="110"/>
  <c r="D19" i="110"/>
  <c r="D21" i="110"/>
  <c r="D23" i="110"/>
  <c r="D25" i="110"/>
  <c r="D27" i="110"/>
  <c r="D29" i="110"/>
  <c r="D31" i="110"/>
  <c r="D33" i="110"/>
  <c r="D35" i="110"/>
  <c r="D37" i="110"/>
  <c r="D39" i="110"/>
  <c r="D41" i="110"/>
  <c r="D43" i="110"/>
  <c r="D45" i="110"/>
  <c r="D47" i="110"/>
  <c r="D49" i="110"/>
  <c r="D51" i="110"/>
  <c r="D53" i="110"/>
  <c r="D55" i="110"/>
  <c r="D57" i="110"/>
  <c r="D59" i="110"/>
  <c r="D61" i="110"/>
  <c r="D72" i="110"/>
  <c r="C83" i="110"/>
  <c r="D85" i="110"/>
  <c r="D96" i="110"/>
  <c r="C107" i="110"/>
  <c r="D109" i="110"/>
  <c r="D120" i="110"/>
  <c r="C131" i="110"/>
  <c r="D133" i="110"/>
  <c r="D144" i="110"/>
  <c r="C155" i="110"/>
  <c r="D157" i="110"/>
  <c r="D168" i="110"/>
  <c r="C177" i="110"/>
  <c r="D181" i="113"/>
  <c r="D179" i="113"/>
  <c r="D177" i="113"/>
  <c r="D175" i="113"/>
  <c r="D173" i="113"/>
  <c r="D171" i="113"/>
  <c r="D169" i="113"/>
  <c r="D167" i="113"/>
  <c r="D165" i="113"/>
  <c r="D163" i="113"/>
  <c r="D161" i="113"/>
  <c r="D159" i="113"/>
  <c r="D157" i="113"/>
  <c r="D155" i="113"/>
  <c r="D153" i="113"/>
  <c r="D151" i="113"/>
  <c r="D149" i="113"/>
  <c r="D147" i="113"/>
  <c r="D145" i="113"/>
  <c r="D143" i="113"/>
  <c r="D141" i="113"/>
  <c r="D139" i="113"/>
  <c r="D137" i="113"/>
  <c r="D135" i="113"/>
  <c r="D133" i="113"/>
  <c r="D131" i="113"/>
  <c r="D129" i="113"/>
  <c r="D127" i="113"/>
  <c r="D125" i="113"/>
  <c r="D123" i="113"/>
  <c r="D121" i="113"/>
  <c r="D119" i="113"/>
  <c r="D117" i="113"/>
  <c r="D115" i="113"/>
  <c r="D113" i="113"/>
  <c r="D111" i="113"/>
  <c r="D109" i="113"/>
  <c r="D107" i="113"/>
  <c r="D105" i="113"/>
  <c r="D103" i="113"/>
  <c r="D101" i="113"/>
  <c r="D99" i="113"/>
  <c r="D97" i="113"/>
  <c r="D95" i="113"/>
  <c r="D93" i="113"/>
  <c r="D91" i="113"/>
  <c r="D89" i="113"/>
  <c r="D87" i="113"/>
  <c r="D85" i="113"/>
  <c r="D83" i="113"/>
  <c r="D81" i="113"/>
  <c r="D79" i="113"/>
  <c r="D77" i="113"/>
  <c r="D75" i="113"/>
  <c r="D73" i="113"/>
  <c r="D71" i="113"/>
  <c r="D69" i="113"/>
  <c r="D67" i="113"/>
  <c r="D65" i="113"/>
  <c r="D63" i="113"/>
  <c r="D61" i="113"/>
  <c r="D59" i="113"/>
  <c r="D57" i="113"/>
  <c r="D55" i="113"/>
  <c r="D53" i="113"/>
  <c r="D51" i="113"/>
  <c r="D49" i="113"/>
  <c r="D47" i="113"/>
  <c r="D45" i="113"/>
  <c r="D43" i="113"/>
  <c r="D41" i="113"/>
  <c r="D39" i="113"/>
  <c r="D37" i="113"/>
  <c r="D35" i="113"/>
  <c r="D33" i="113"/>
  <c r="D31" i="113"/>
  <c r="D29" i="113"/>
  <c r="D27" i="113"/>
  <c r="D25" i="113"/>
  <c r="D23" i="113"/>
  <c r="D21" i="113"/>
  <c r="D19" i="113"/>
  <c r="D17" i="113"/>
  <c r="D15" i="113"/>
  <c r="D13" i="113"/>
  <c r="F172" i="113"/>
  <c r="F173" i="113" s="1"/>
  <c r="F174" i="113" s="1"/>
  <c r="F175" i="113" s="1"/>
  <c r="F162" i="113"/>
  <c r="F163" i="113" s="1"/>
  <c r="F164" i="113" s="1"/>
  <c r="F165" i="113" s="1"/>
  <c r="F152" i="113"/>
  <c r="F153" i="113" s="1"/>
  <c r="F154" i="113" s="1"/>
  <c r="F155" i="113" s="1"/>
  <c r="F142" i="113"/>
  <c r="F143" i="113" s="1"/>
  <c r="F144" i="113" s="1"/>
  <c r="F145" i="113" s="1"/>
  <c r="F132" i="113"/>
  <c r="F133" i="113" s="1"/>
  <c r="F134" i="113" s="1"/>
  <c r="F135" i="113" s="1"/>
  <c r="D180" i="113"/>
  <c r="D178" i="113"/>
  <c r="D176" i="113"/>
  <c r="D174" i="113"/>
  <c r="D172" i="113"/>
  <c r="D170" i="113"/>
  <c r="D168" i="113"/>
  <c r="D166" i="113"/>
  <c r="D164" i="113"/>
  <c r="D162" i="113"/>
  <c r="D160" i="113"/>
  <c r="D158" i="113"/>
  <c r="D156" i="113"/>
  <c r="D154" i="113"/>
  <c r="D152" i="113"/>
  <c r="D150" i="113"/>
  <c r="D148" i="113"/>
  <c r="D146" i="113"/>
  <c r="D144" i="113"/>
  <c r="D142" i="113"/>
  <c r="D140" i="113"/>
  <c r="D138" i="113"/>
  <c r="D136" i="113"/>
  <c r="D134" i="113"/>
  <c r="D132" i="113"/>
  <c r="D130" i="113"/>
  <c r="D128" i="113"/>
  <c r="D126" i="113"/>
  <c r="D124" i="113"/>
  <c r="D122" i="113"/>
  <c r="D120" i="113"/>
  <c r="D118" i="113"/>
  <c r="D116" i="113"/>
  <c r="D114" i="113"/>
  <c r="D112" i="113"/>
  <c r="D110" i="113"/>
  <c r="D108" i="113"/>
  <c r="D106" i="113"/>
  <c r="D104" i="113"/>
  <c r="D102" i="113"/>
  <c r="D100" i="113"/>
  <c r="D98" i="113"/>
  <c r="D96" i="113"/>
  <c r="D94" i="113"/>
  <c r="D92" i="113"/>
  <c r="D90" i="113"/>
  <c r="D88" i="113"/>
  <c r="D86" i="113"/>
  <c r="D84" i="113"/>
  <c r="D82" i="113"/>
  <c r="D80" i="113"/>
  <c r="D78" i="113"/>
  <c r="D76" i="113"/>
  <c r="D74" i="113"/>
  <c r="D72" i="113"/>
  <c r="D70" i="113"/>
  <c r="D68" i="113"/>
  <c r="D66" i="113"/>
  <c r="D64" i="113"/>
  <c r="D62" i="113"/>
  <c r="D60" i="113"/>
  <c r="D58" i="113"/>
  <c r="D56" i="113"/>
  <c r="D54" i="113"/>
  <c r="D52" i="113"/>
  <c r="D50" i="113"/>
  <c r="D48" i="113"/>
  <c r="D46" i="113"/>
  <c r="D44" i="113"/>
  <c r="D42" i="113"/>
  <c r="D40" i="113"/>
  <c r="D38" i="113"/>
  <c r="D36" i="113"/>
  <c r="D34" i="113"/>
  <c r="D32" i="113"/>
  <c r="D30" i="113"/>
  <c r="D28" i="113"/>
  <c r="D26" i="113"/>
  <c r="D24" i="113"/>
  <c r="D22" i="113"/>
  <c r="D20" i="113"/>
  <c r="D18" i="113"/>
  <c r="D16" i="113"/>
  <c r="D14" i="113"/>
  <c r="D12" i="113"/>
  <c r="F102" i="113"/>
  <c r="F103" i="113" s="1"/>
  <c r="F104" i="113" s="1"/>
  <c r="F105" i="113" s="1"/>
  <c r="F2" i="113"/>
  <c r="F3" i="113" s="1"/>
  <c r="F4" i="113" s="1"/>
  <c r="F5" i="113" s="1"/>
  <c r="F122" i="113"/>
  <c r="F123" i="113" s="1"/>
  <c r="F124" i="113" s="1"/>
  <c r="F125" i="113" s="1"/>
  <c r="D10" i="113"/>
  <c r="D8" i="113"/>
  <c r="D6" i="113"/>
  <c r="D4" i="113"/>
  <c r="D2" i="113"/>
  <c r="F57" i="113"/>
  <c r="F58" i="113" s="1"/>
  <c r="F59" i="113" s="1"/>
  <c r="F60" i="113" s="1"/>
  <c r="F92" i="113"/>
  <c r="F93" i="113" s="1"/>
  <c r="F94" i="113" s="1"/>
  <c r="F95" i="113" s="1"/>
  <c r="F67" i="113"/>
  <c r="F68" i="113" s="1"/>
  <c r="F69" i="113" s="1"/>
  <c r="F70" i="113" s="1"/>
  <c r="F27" i="113"/>
  <c r="F28" i="113" s="1"/>
  <c r="F29" i="113" s="1"/>
  <c r="F30" i="113" s="1"/>
  <c r="F7" i="113"/>
  <c r="F8" i="113" s="1"/>
  <c r="F9" i="113" s="1"/>
  <c r="F10" i="113" s="1"/>
  <c r="F112" i="113"/>
  <c r="F113" i="113" s="1"/>
  <c r="F114" i="113" s="1"/>
  <c r="F115" i="113" s="1"/>
  <c r="F72" i="113"/>
  <c r="F73" i="113" s="1"/>
  <c r="F74" i="113" s="1"/>
  <c r="F75" i="113" s="1"/>
  <c r="D11" i="113"/>
  <c r="D9" i="113"/>
  <c r="D7" i="113"/>
  <c r="D5" i="113"/>
  <c r="D3" i="113"/>
  <c r="D181" i="110"/>
  <c r="D179" i="110"/>
  <c r="D70" i="110"/>
  <c r="C81" i="110"/>
  <c r="D83" i="110"/>
  <c r="D94" i="110"/>
  <c r="C105" i="110"/>
  <c r="D107" i="110"/>
  <c r="D118" i="110"/>
  <c r="C129" i="110"/>
  <c r="D131" i="110"/>
  <c r="D142" i="110"/>
  <c r="C153" i="110"/>
  <c r="D155" i="110"/>
  <c r="D166" i="110"/>
  <c r="D177" i="110"/>
  <c r="C9" i="113"/>
  <c r="F47" i="113"/>
  <c r="F48" i="113" s="1"/>
  <c r="F49" i="113" s="1"/>
  <c r="F50" i="113" s="1"/>
  <c r="C64" i="113"/>
  <c r="F82" i="113"/>
  <c r="F83" i="113" s="1"/>
  <c r="F84" i="113" s="1"/>
  <c r="F85" i="113" s="1"/>
  <c r="D68" i="110"/>
  <c r="C79" i="110"/>
  <c r="D81" i="110"/>
  <c r="D92" i="110"/>
  <c r="C103" i="110"/>
  <c r="D105" i="110"/>
  <c r="D116" i="110"/>
  <c r="C127" i="110"/>
  <c r="D129" i="110"/>
  <c r="D140" i="110"/>
  <c r="C151" i="110"/>
  <c r="D153" i="110"/>
  <c r="D164" i="110"/>
  <c r="C175" i="110"/>
  <c r="D180" i="110"/>
  <c r="C16" i="113"/>
  <c r="C40" i="113"/>
  <c r="C118" i="113"/>
  <c r="F137" i="113"/>
  <c r="F138" i="113" s="1"/>
  <c r="F139" i="113" s="1"/>
  <c r="F140" i="113" s="1"/>
  <c r="D66" i="110"/>
  <c r="C77" i="110"/>
  <c r="D79" i="110"/>
  <c r="D90" i="110"/>
  <c r="C101" i="110"/>
  <c r="D103" i="110"/>
  <c r="F107" i="110"/>
  <c r="F108" i="110" s="1"/>
  <c r="F109" i="110" s="1"/>
  <c r="F110" i="110" s="1"/>
  <c r="D114" i="110"/>
  <c r="C125" i="110"/>
  <c r="D127" i="110"/>
  <c r="D138" i="110"/>
  <c r="F142" i="110"/>
  <c r="F143" i="110" s="1"/>
  <c r="F144" i="110" s="1"/>
  <c r="F145" i="110" s="1"/>
  <c r="C149" i="110"/>
  <c r="D151" i="110"/>
  <c r="D162" i="110"/>
  <c r="C173" i="110"/>
  <c r="D175" i="110"/>
  <c r="C3" i="113"/>
  <c r="D64" i="110"/>
  <c r="C75" i="110"/>
  <c r="D77" i="110"/>
  <c r="D88" i="110"/>
  <c r="C99" i="110"/>
  <c r="D101" i="110"/>
  <c r="D112" i="110"/>
  <c r="C123" i="110"/>
  <c r="D125" i="110"/>
  <c r="D136" i="110"/>
  <c r="C147" i="110"/>
  <c r="D149" i="110"/>
  <c r="D160" i="110"/>
  <c r="C171" i="110"/>
  <c r="D173" i="110"/>
  <c r="F17" i="113"/>
  <c r="F18" i="113" s="1"/>
  <c r="F19" i="113" s="1"/>
  <c r="F20" i="113" s="1"/>
  <c r="F62" i="113"/>
  <c r="F63" i="113" s="1"/>
  <c r="F64" i="113" s="1"/>
  <c r="F65" i="113" s="1"/>
  <c r="C2" i="110"/>
  <c r="C4" i="110"/>
  <c r="C6" i="110"/>
  <c r="C8" i="110"/>
  <c r="C10" i="110"/>
  <c r="C12" i="110"/>
  <c r="C14" i="110"/>
  <c r="C16" i="110"/>
  <c r="C18" i="110"/>
  <c r="C20" i="110"/>
  <c r="C22" i="110"/>
  <c r="C24" i="110"/>
  <c r="C26" i="110"/>
  <c r="C28" i="110"/>
  <c r="C30" i="110"/>
  <c r="C32" i="110"/>
  <c r="C34" i="110"/>
  <c r="C36" i="110"/>
  <c r="C38" i="110"/>
  <c r="C40" i="110"/>
  <c r="C42" i="110"/>
  <c r="C44" i="110"/>
  <c r="C46" i="110"/>
  <c r="C48" i="110"/>
  <c r="C50" i="110"/>
  <c r="C52" i="110"/>
  <c r="C54" i="110"/>
  <c r="C56" i="110"/>
  <c r="C58" i="110"/>
  <c r="C60" i="110"/>
  <c r="D62" i="110"/>
  <c r="C73" i="110"/>
  <c r="D75" i="110"/>
  <c r="D86" i="110"/>
  <c r="C97" i="110"/>
  <c r="D99" i="110"/>
  <c r="D110" i="110"/>
  <c r="C121" i="110"/>
  <c r="D123" i="110"/>
  <c r="D134" i="110"/>
  <c r="C145" i="110"/>
  <c r="D147" i="110"/>
  <c r="D158" i="110"/>
  <c r="F162" i="110"/>
  <c r="F163" i="110" s="1"/>
  <c r="F164" i="110" s="1"/>
  <c r="F165" i="110" s="1"/>
  <c r="C169" i="110"/>
  <c r="D171" i="110"/>
  <c r="D178" i="110"/>
  <c r="C24" i="113"/>
  <c r="F37" i="113"/>
  <c r="F38" i="113" s="1"/>
  <c r="F39" i="113" s="1"/>
  <c r="F40" i="113" s="1"/>
  <c r="C72" i="113"/>
  <c r="C130" i="113"/>
  <c r="C156" i="113"/>
  <c r="F107" i="113"/>
  <c r="F108" i="113" s="1"/>
  <c r="F109" i="113" s="1"/>
  <c r="F110" i="113" s="1"/>
  <c r="F147" i="113"/>
  <c r="F148" i="113" s="1"/>
  <c r="F149" i="113" s="1"/>
  <c r="F150" i="113" s="1"/>
  <c r="F157" i="113"/>
  <c r="F158" i="113" s="1"/>
  <c r="F159" i="113" s="1"/>
  <c r="F160" i="113" s="1"/>
  <c r="F87" i="113"/>
  <c r="F88" i="113" s="1"/>
  <c r="F89" i="113" s="1"/>
  <c r="F90" i="113" s="1"/>
  <c r="F167" i="113"/>
  <c r="F168" i="113" s="1"/>
  <c r="F169" i="113" s="1"/>
  <c r="F170" i="113" s="1"/>
  <c r="F177" i="113"/>
  <c r="F178" i="113" s="1"/>
  <c r="F179" i="113" s="1"/>
  <c r="F180" i="113" s="1"/>
  <c r="F117" i="113"/>
  <c r="F118" i="113" s="1"/>
  <c r="F119" i="113" s="1"/>
  <c r="F120" i="113" s="1"/>
  <c r="F97" i="113"/>
  <c r="F98" i="113" s="1"/>
  <c r="F99" i="113" s="1"/>
  <c r="F100" i="113" s="1"/>
  <c r="F127" i="113"/>
  <c r="F128" i="113" s="1"/>
  <c r="F129" i="113" s="1"/>
  <c r="F130" i="113" s="1"/>
  <c r="BC12" i="9"/>
  <c r="D12" i="9"/>
  <c r="BA12" i="4"/>
  <c r="BB12" i="9"/>
  <c r="N181" i="113"/>
  <c r="N180" i="113"/>
  <c r="N179" i="113"/>
  <c r="N178" i="113"/>
  <c r="N177" i="113"/>
  <c r="N176" i="113"/>
  <c r="N175" i="113"/>
  <c r="N174" i="113"/>
  <c r="N173" i="113"/>
  <c r="N172" i="113"/>
  <c r="N171" i="113"/>
  <c r="N170" i="113"/>
  <c r="N169" i="113"/>
  <c r="N168" i="113"/>
  <c r="N167" i="113"/>
  <c r="N166" i="113"/>
  <c r="N165" i="113"/>
  <c r="N164" i="113"/>
  <c r="N163" i="113"/>
  <c r="N162" i="113"/>
  <c r="N161" i="113"/>
  <c r="N160" i="113"/>
  <c r="N159" i="113"/>
  <c r="N158" i="113"/>
  <c r="N157" i="113"/>
  <c r="N156" i="113"/>
  <c r="N155" i="113"/>
  <c r="N154" i="113"/>
  <c r="N153" i="113"/>
  <c r="N152" i="113"/>
  <c r="N151" i="113"/>
  <c r="N150" i="113"/>
  <c r="N149" i="113"/>
  <c r="N148" i="113"/>
  <c r="N147" i="113"/>
  <c r="N146" i="113"/>
  <c r="N145" i="113"/>
  <c r="N144" i="113"/>
  <c r="N143" i="113"/>
  <c r="N142" i="113"/>
  <c r="N141" i="113"/>
  <c r="N140" i="113"/>
  <c r="N139" i="113"/>
  <c r="N138" i="113"/>
  <c r="N137" i="113"/>
  <c r="N136" i="113"/>
  <c r="N135" i="113"/>
  <c r="N134" i="113"/>
  <c r="N133" i="113"/>
  <c r="N132" i="113"/>
  <c r="N131" i="113"/>
  <c r="N130" i="113"/>
  <c r="N129" i="113"/>
  <c r="N128" i="113"/>
  <c r="N127" i="113"/>
  <c r="N126" i="113"/>
  <c r="N125" i="113"/>
  <c r="N124" i="113"/>
  <c r="N123" i="113"/>
  <c r="N122" i="113"/>
  <c r="N121" i="113"/>
  <c r="N120" i="113"/>
  <c r="N119" i="113"/>
  <c r="N118" i="113"/>
  <c r="N117" i="113"/>
  <c r="N116" i="113"/>
  <c r="N115" i="113"/>
  <c r="N114" i="113"/>
  <c r="N113" i="113"/>
  <c r="N112" i="113"/>
  <c r="N111" i="113"/>
  <c r="N110" i="113"/>
  <c r="N109" i="113"/>
  <c r="N108" i="113"/>
  <c r="N107" i="113"/>
  <c r="N106" i="113"/>
  <c r="N105" i="113"/>
  <c r="N104" i="113"/>
  <c r="N103" i="113"/>
  <c r="N102" i="113"/>
  <c r="N101" i="113"/>
  <c r="N100" i="113"/>
  <c r="N99" i="113"/>
  <c r="N98" i="113"/>
  <c r="N97" i="113"/>
  <c r="S2758" i="112"/>
  <c r="S2753" i="112"/>
  <c r="N96" i="113"/>
  <c r="N95" i="113"/>
  <c r="N94" i="113"/>
  <c r="N93" i="113"/>
  <c r="N92" i="113"/>
  <c r="N91" i="113"/>
  <c r="N90" i="113"/>
  <c r="N89" i="113"/>
  <c r="N88" i="113"/>
  <c r="N87" i="113"/>
  <c r="N86" i="113"/>
  <c r="N85" i="113"/>
  <c r="N84" i="113"/>
  <c r="N83" i="113"/>
  <c r="N82" i="113"/>
  <c r="N81" i="113"/>
  <c r="N80" i="113"/>
  <c r="N79" i="113"/>
  <c r="N78" i="113"/>
  <c r="N77" i="113"/>
  <c r="N76" i="113"/>
  <c r="N75" i="113"/>
  <c r="N74" i="113"/>
  <c r="N73" i="113"/>
  <c r="N72" i="113"/>
  <c r="N71" i="113"/>
  <c r="N70" i="113"/>
  <c r="N69" i="113"/>
  <c r="N68" i="113"/>
  <c r="N67" i="113"/>
  <c r="N66" i="113"/>
  <c r="N65" i="113"/>
  <c r="N64" i="113"/>
  <c r="N63" i="113"/>
  <c r="N62" i="113"/>
  <c r="N61" i="113"/>
  <c r="N60" i="113"/>
  <c r="N59" i="113"/>
  <c r="N58" i="113"/>
  <c r="N57" i="113"/>
  <c r="N56" i="113"/>
  <c r="N55" i="113"/>
  <c r="N54" i="113"/>
  <c r="N53" i="113"/>
  <c r="N52" i="113"/>
  <c r="N51" i="113"/>
  <c r="N50" i="113"/>
  <c r="N49" i="113"/>
  <c r="N48" i="113"/>
  <c r="N47" i="113"/>
  <c r="N46" i="113"/>
  <c r="N45" i="113"/>
  <c r="N44" i="113"/>
  <c r="N43" i="113"/>
  <c r="N42" i="113"/>
  <c r="N41" i="113"/>
  <c r="N40" i="113"/>
  <c r="N39" i="113"/>
  <c r="N38" i="113"/>
  <c r="N37" i="113"/>
  <c r="N36" i="113"/>
  <c r="N35" i="113"/>
  <c r="N34" i="113"/>
  <c r="N33" i="113"/>
  <c r="N32" i="113"/>
  <c r="N31" i="113"/>
  <c r="N30" i="113"/>
  <c r="N29" i="113"/>
  <c r="N28" i="113"/>
  <c r="N27" i="113"/>
  <c r="N26" i="113"/>
  <c r="N25" i="113"/>
  <c r="N24" i="113"/>
  <c r="S2756" i="112"/>
  <c r="S2750" i="112"/>
  <c r="S2742" i="112"/>
  <c r="S2734" i="112"/>
  <c r="S2726" i="112"/>
  <c r="S2718" i="112"/>
  <c r="S2759" i="112"/>
  <c r="S2755" i="112"/>
  <c r="S2743" i="112"/>
  <c r="S2735" i="112"/>
  <c r="S2727" i="112"/>
  <c r="S2719" i="112"/>
  <c r="S2714" i="112"/>
  <c r="S2712" i="112"/>
  <c r="S2710" i="112"/>
  <c r="S2708" i="112"/>
  <c r="S2706" i="112"/>
  <c r="S2704" i="112"/>
  <c r="S2702" i="112"/>
  <c r="S2700" i="112"/>
  <c r="S2698" i="112"/>
  <c r="S2696" i="112"/>
  <c r="S2694" i="112"/>
  <c r="S2692" i="112"/>
  <c r="S2690" i="112"/>
  <c r="S2688" i="112"/>
  <c r="S2686" i="112"/>
  <c r="S2684" i="112"/>
  <c r="S2682" i="112"/>
  <c r="S2680" i="112"/>
  <c r="S2678" i="112"/>
  <c r="S2676" i="112"/>
  <c r="S2674" i="112"/>
  <c r="S2672" i="112"/>
  <c r="S2751" i="112"/>
  <c r="S2744" i="112"/>
  <c r="S2736" i="112"/>
  <c r="S2728" i="112"/>
  <c r="S2720" i="112"/>
  <c r="S2760" i="112"/>
  <c r="S2745" i="112"/>
  <c r="S2737" i="112"/>
  <c r="S2729" i="112"/>
  <c r="S2721" i="112"/>
  <c r="S2757" i="112"/>
  <c r="S2752" i="112"/>
  <c r="S2746" i="112"/>
  <c r="S2738" i="112"/>
  <c r="S2730" i="112"/>
  <c r="S2722" i="112"/>
  <c r="N21" i="113"/>
  <c r="N20" i="113"/>
  <c r="N19" i="113"/>
  <c r="N18" i="113"/>
  <c r="N17" i="113"/>
  <c r="N16" i="113"/>
  <c r="N15" i="113"/>
  <c r="N14" i="113"/>
  <c r="N13" i="113"/>
  <c r="N12" i="113"/>
  <c r="N11" i="113"/>
  <c r="N10" i="113"/>
  <c r="N9" i="113"/>
  <c r="N8" i="113"/>
  <c r="N7" i="113"/>
  <c r="N6" i="113"/>
  <c r="N5" i="113"/>
  <c r="N4" i="113"/>
  <c r="N3" i="113"/>
  <c r="N2" i="113"/>
  <c r="S2761" i="112"/>
  <c r="S2747" i="112"/>
  <c r="S2739" i="112"/>
  <c r="S2731" i="112"/>
  <c r="S2723" i="112"/>
  <c r="S2715" i="112"/>
  <c r="S2713" i="112"/>
  <c r="S2711" i="112"/>
  <c r="S2709" i="112"/>
  <c r="S2707" i="112"/>
  <c r="S2705" i="112"/>
  <c r="S2703" i="112"/>
  <c r="S2701" i="112"/>
  <c r="S2699" i="112"/>
  <c r="S2697" i="112"/>
  <c r="S2695" i="112"/>
  <c r="S2693" i="112"/>
  <c r="S2691" i="112"/>
  <c r="S2689" i="112"/>
  <c r="S2687" i="112"/>
  <c r="S2685" i="112"/>
  <c r="S2683" i="112"/>
  <c r="S2681" i="112"/>
  <c r="S2679" i="112"/>
  <c r="S2677" i="112"/>
  <c r="S2675" i="112"/>
  <c r="S2673" i="112"/>
  <c r="S2671" i="112"/>
  <c r="S2669" i="112"/>
  <c r="S2667" i="112"/>
  <c r="S2665" i="112"/>
  <c r="S2663" i="112"/>
  <c r="S2661" i="112"/>
  <c r="S2659" i="112"/>
  <c r="S2657" i="112"/>
  <c r="S2655" i="112"/>
  <c r="S2653" i="112"/>
  <c r="S2651" i="112"/>
  <c r="S2649" i="112"/>
  <c r="S2647" i="112"/>
  <c r="S2645" i="112"/>
  <c r="S2643" i="112"/>
  <c r="S2641" i="112"/>
  <c r="S2639" i="112"/>
  <c r="S2637" i="112"/>
  <c r="S2635" i="112"/>
  <c r="S2633" i="112"/>
  <c r="S2631" i="112"/>
  <c r="S2629" i="112"/>
  <c r="S2627" i="112"/>
  <c r="S2625" i="112"/>
  <c r="S2623" i="112"/>
  <c r="S2621" i="112"/>
  <c r="S2619" i="112"/>
  <c r="S2617" i="112"/>
  <c r="S2615" i="112"/>
  <c r="N22" i="113"/>
  <c r="S2748" i="112"/>
  <c r="S2740" i="112"/>
  <c r="S2732" i="112"/>
  <c r="S2724" i="112"/>
  <c r="S2716" i="112"/>
  <c r="S2670" i="112"/>
  <c r="S2624" i="112"/>
  <c r="N23" i="113"/>
  <c r="S2754" i="112"/>
  <c r="S2725" i="112"/>
  <c r="S2660" i="112"/>
  <c r="S2654" i="112"/>
  <c r="S2646" i="112"/>
  <c r="S2638" i="112"/>
  <c r="S2626" i="112"/>
  <c r="S2525" i="112"/>
  <c r="S2517" i="112"/>
  <c r="S2509" i="112"/>
  <c r="S2501" i="112"/>
  <c r="S2493" i="112"/>
  <c r="S2485" i="112"/>
  <c r="S2483" i="112"/>
  <c r="S2481" i="112"/>
  <c r="S2479" i="112"/>
  <c r="S2477" i="112"/>
  <c r="S2475" i="112"/>
  <c r="S2473" i="112"/>
  <c r="S2471" i="112"/>
  <c r="S2469" i="112"/>
  <c r="S2467" i="112"/>
  <c r="S2465" i="112"/>
  <c r="S2463" i="112"/>
  <c r="S2461" i="112"/>
  <c r="S2459" i="112"/>
  <c r="S2457" i="112"/>
  <c r="S2455" i="112"/>
  <c r="S2453" i="112"/>
  <c r="S2451" i="112"/>
  <c r="S2449" i="112"/>
  <c r="S2447" i="112"/>
  <c r="S2445" i="112"/>
  <c r="S2443" i="112"/>
  <c r="S2441" i="112"/>
  <c r="S2439" i="112"/>
  <c r="S2437" i="112"/>
  <c r="S2435" i="112"/>
  <c r="S2433" i="112"/>
  <c r="S2431" i="112"/>
  <c r="S2429" i="112"/>
  <c r="S2427" i="112"/>
  <c r="S2425" i="112"/>
  <c r="S2423" i="112"/>
  <c r="S2421" i="112"/>
  <c r="S2419" i="112"/>
  <c r="S2417" i="112"/>
  <c r="S2415" i="112"/>
  <c r="S2413" i="112"/>
  <c r="S2411" i="112"/>
  <c r="S2409" i="112"/>
  <c r="S2407" i="112"/>
  <c r="S2405" i="112"/>
  <c r="S2403" i="112"/>
  <c r="S2401" i="112"/>
  <c r="S2399" i="112"/>
  <c r="S2397" i="112"/>
  <c r="S2395" i="112"/>
  <c r="S2393" i="112"/>
  <c r="S2391" i="112"/>
  <c r="S2389" i="112"/>
  <c r="S2387" i="112"/>
  <c r="S2385" i="112"/>
  <c r="S2383" i="112"/>
  <c r="S2381" i="112"/>
  <c r="S2379" i="112"/>
  <c r="S2377" i="112"/>
  <c r="S2375" i="112"/>
  <c r="S2373" i="112"/>
  <c r="S2371" i="112"/>
  <c r="S2369" i="112"/>
  <c r="S2367" i="112"/>
  <c r="S2365" i="112"/>
  <c r="S2363" i="112"/>
  <c r="S2361" i="112"/>
  <c r="S2666" i="112"/>
  <c r="S2628" i="112"/>
  <c r="S2526" i="112"/>
  <c r="S2518" i="112"/>
  <c r="S2510" i="112"/>
  <c r="S2502" i="112"/>
  <c r="S2494" i="112"/>
  <c r="S2486" i="112"/>
  <c r="S2749" i="112"/>
  <c r="S2717" i="112"/>
  <c r="S2656" i="112"/>
  <c r="S2648" i="112"/>
  <c r="S2640" i="112"/>
  <c r="S2630" i="112"/>
  <c r="S2614" i="112"/>
  <c r="S2612" i="112"/>
  <c r="S2610" i="112"/>
  <c r="S2608" i="112"/>
  <c r="S2606" i="112"/>
  <c r="S2604" i="112"/>
  <c r="S2602" i="112"/>
  <c r="S2600" i="112"/>
  <c r="S2598" i="112"/>
  <c r="S2596" i="112"/>
  <c r="S2594" i="112"/>
  <c r="S2592" i="112"/>
  <c r="S2590" i="112"/>
  <c r="S2588" i="112"/>
  <c r="S2586" i="112"/>
  <c r="S2584" i="112"/>
  <c r="S2582" i="112"/>
  <c r="S2580" i="112"/>
  <c r="S2578" i="112"/>
  <c r="S2576" i="112"/>
  <c r="S2574" i="112"/>
  <c r="S2572" i="112"/>
  <c r="S2570" i="112"/>
  <c r="S2568" i="112"/>
  <c r="S2566" i="112"/>
  <c r="S2564" i="112"/>
  <c r="S2562" i="112"/>
  <c r="S2560" i="112"/>
  <c r="S2558" i="112"/>
  <c r="S2556" i="112"/>
  <c r="S2554" i="112"/>
  <c r="S2552" i="112"/>
  <c r="S2550" i="112"/>
  <c r="S2548" i="112"/>
  <c r="S2546" i="112"/>
  <c r="S2544" i="112"/>
  <c r="S2542" i="112"/>
  <c r="S2540" i="112"/>
  <c r="S2538" i="112"/>
  <c r="S2536" i="112"/>
  <c r="S2534" i="112"/>
  <c r="S2532" i="112"/>
  <c r="S2527" i="112"/>
  <c r="S2519" i="112"/>
  <c r="S2511" i="112"/>
  <c r="S2503" i="112"/>
  <c r="S2495" i="112"/>
  <c r="S2487" i="112"/>
  <c r="S2295" i="112"/>
  <c r="S2287" i="112"/>
  <c r="S2279" i="112"/>
  <c r="S2662" i="112"/>
  <c r="S2632" i="112"/>
  <c r="S2616" i="112"/>
  <c r="S2741" i="112"/>
  <c r="S2668" i="112"/>
  <c r="S2650" i="112"/>
  <c r="S2642" i="112"/>
  <c r="S2634" i="112"/>
  <c r="S2618" i="112"/>
  <c r="S2529" i="112"/>
  <c r="S2521" i="112"/>
  <c r="S2513" i="112"/>
  <c r="S2505" i="112"/>
  <c r="S2497" i="112"/>
  <c r="S2489" i="112"/>
  <c r="S2484" i="112"/>
  <c r="S2482" i="112"/>
  <c r="S2480" i="112"/>
  <c r="S2478" i="112"/>
  <c r="S2476" i="112"/>
  <c r="S2474" i="112"/>
  <c r="S2472" i="112"/>
  <c r="S2470" i="112"/>
  <c r="S2468" i="112"/>
  <c r="S2466" i="112"/>
  <c r="S2464" i="112"/>
  <c r="S2462" i="112"/>
  <c r="S2460" i="112"/>
  <c r="S2458" i="112"/>
  <c r="S2456" i="112"/>
  <c r="S2454" i="112"/>
  <c r="S2452" i="112"/>
  <c r="S2450" i="112"/>
  <c r="S2448" i="112"/>
  <c r="S2446" i="112"/>
  <c r="S2444" i="112"/>
  <c r="S2442" i="112"/>
  <c r="S2440" i="112"/>
  <c r="S2438" i="112"/>
  <c r="S2436" i="112"/>
  <c r="S2434" i="112"/>
  <c r="S2432" i="112"/>
  <c r="S2430" i="112"/>
  <c r="S2428" i="112"/>
  <c r="S2426" i="112"/>
  <c r="S2424" i="112"/>
  <c r="S2422" i="112"/>
  <c r="S2420" i="112"/>
  <c r="S2418" i="112"/>
  <c r="S2416" i="112"/>
  <c r="S2414" i="112"/>
  <c r="S2412" i="112"/>
  <c r="S2410" i="112"/>
  <c r="S2408" i="112"/>
  <c r="S2406" i="112"/>
  <c r="S2404" i="112"/>
  <c r="S2402" i="112"/>
  <c r="S2400" i="112"/>
  <c r="S2398" i="112"/>
  <c r="S2396" i="112"/>
  <c r="S2394" i="112"/>
  <c r="S2392" i="112"/>
  <c r="S2390" i="112"/>
  <c r="S2388" i="112"/>
  <c r="S2386" i="112"/>
  <c r="S2384" i="112"/>
  <c r="S2382" i="112"/>
  <c r="S2380" i="112"/>
  <c r="S2378" i="112"/>
  <c r="S2376" i="112"/>
  <c r="S2374" i="112"/>
  <c r="S2372" i="112"/>
  <c r="S2370" i="112"/>
  <c r="S2368" i="112"/>
  <c r="S2366" i="112"/>
  <c r="S2364" i="112"/>
  <c r="S2362" i="112"/>
  <c r="S2360" i="112"/>
  <c r="S2658" i="112"/>
  <c r="S2620" i="112"/>
  <c r="S2530" i="112"/>
  <c r="S2522" i="112"/>
  <c r="S2514" i="112"/>
  <c r="S2506" i="112"/>
  <c r="S2498" i="112"/>
  <c r="S2490" i="112"/>
  <c r="S2733" i="112"/>
  <c r="S2664" i="112"/>
  <c r="S2652" i="112"/>
  <c r="S2644" i="112"/>
  <c r="S2636" i="112"/>
  <c r="S2622" i="112"/>
  <c r="S2613" i="112"/>
  <c r="S2611" i="112"/>
  <c r="S2609" i="112"/>
  <c r="S2607" i="112"/>
  <c r="S2605" i="112"/>
  <c r="S2603" i="112"/>
  <c r="S2601" i="112"/>
  <c r="S2599" i="112"/>
  <c r="S2597" i="112"/>
  <c r="S2595" i="112"/>
  <c r="S2593" i="112"/>
  <c r="S2591" i="112"/>
  <c r="S2589" i="112"/>
  <c r="S2587" i="112"/>
  <c r="S2585" i="112"/>
  <c r="S2583" i="112"/>
  <c r="S2581" i="112"/>
  <c r="S2579" i="112"/>
  <c r="S2577" i="112"/>
  <c r="S2575" i="112"/>
  <c r="S2573" i="112"/>
  <c r="S2571" i="112"/>
  <c r="S2569" i="112"/>
  <c r="S2567" i="112"/>
  <c r="S2565" i="112"/>
  <c r="S2563" i="112"/>
  <c r="S2561" i="112"/>
  <c r="S2559" i="112"/>
  <c r="S2557" i="112"/>
  <c r="S2555" i="112"/>
  <c r="S2553" i="112"/>
  <c r="S2551" i="112"/>
  <c r="S2549" i="112"/>
  <c r="S2547" i="112"/>
  <c r="S2545" i="112"/>
  <c r="S2543" i="112"/>
  <c r="S2541" i="112"/>
  <c r="S2539" i="112"/>
  <c r="S2537" i="112"/>
  <c r="S2535" i="112"/>
  <c r="S2533" i="112"/>
  <c r="S2531" i="112"/>
  <c r="S2523" i="112"/>
  <c r="S2515" i="112"/>
  <c r="S2507" i="112"/>
  <c r="S2499" i="112"/>
  <c r="S2491" i="112"/>
  <c r="S2299" i="112"/>
  <c r="S2291" i="112"/>
  <c r="S2283" i="112"/>
  <c r="S2297" i="112"/>
  <c r="S2292" i="112"/>
  <c r="S2281" i="112"/>
  <c r="S2275" i="112"/>
  <c r="S2267" i="112"/>
  <c r="S2259" i="112"/>
  <c r="S2254" i="112"/>
  <c r="S2252" i="112"/>
  <c r="S2250" i="112"/>
  <c r="S2248" i="112"/>
  <c r="S2246" i="112"/>
  <c r="S2244" i="112"/>
  <c r="S2242" i="112"/>
  <c r="S2240" i="112"/>
  <c r="S2238" i="112"/>
  <c r="S2236" i="112"/>
  <c r="S2234" i="112"/>
  <c r="S2232" i="112"/>
  <c r="S2230" i="112"/>
  <c r="S2228" i="112"/>
  <c r="S2226" i="112"/>
  <c r="S2224" i="112"/>
  <c r="S2222" i="112"/>
  <c r="S2220" i="112"/>
  <c r="S2218" i="112"/>
  <c r="S2216" i="112"/>
  <c r="S2214" i="112"/>
  <c r="S2212" i="112"/>
  <c r="S2210" i="112"/>
  <c r="S2208" i="112"/>
  <c r="S2206" i="112"/>
  <c r="S2204" i="112"/>
  <c r="S2202" i="112"/>
  <c r="S2200" i="112"/>
  <c r="S2198" i="112"/>
  <c r="S2196" i="112"/>
  <c r="S2194" i="112"/>
  <c r="S2192" i="112"/>
  <c r="S2190" i="112"/>
  <c r="S2188" i="112"/>
  <c r="S2186" i="112"/>
  <c r="S2184" i="112"/>
  <c r="S2182" i="112"/>
  <c r="S2180" i="112"/>
  <c r="S2178" i="112"/>
  <c r="S2176" i="112"/>
  <c r="S2174" i="112"/>
  <c r="S2172" i="112"/>
  <c r="S2170" i="112"/>
  <c r="S2168" i="112"/>
  <c r="S2166" i="112"/>
  <c r="S2164" i="112"/>
  <c r="S2162" i="112"/>
  <c r="S2160" i="112"/>
  <c r="S2158" i="112"/>
  <c r="S2156" i="112"/>
  <c r="S2154" i="112"/>
  <c r="S2152" i="112"/>
  <c r="S2150" i="112"/>
  <c r="S2148" i="112"/>
  <c r="S2146" i="112"/>
  <c r="S2144" i="112"/>
  <c r="S2142" i="112"/>
  <c r="S2140" i="112"/>
  <c r="S2516" i="112"/>
  <c r="S2500" i="112"/>
  <c r="S2298" i="112"/>
  <c r="S2282" i="112"/>
  <c r="S2358" i="112"/>
  <c r="S2356" i="112"/>
  <c r="S2354" i="112"/>
  <c r="S2352" i="112"/>
  <c r="S2350" i="112"/>
  <c r="S2348" i="112"/>
  <c r="S2346" i="112"/>
  <c r="S2344" i="112"/>
  <c r="S2342" i="112"/>
  <c r="S2340" i="112"/>
  <c r="S2338" i="112"/>
  <c r="S2336" i="112"/>
  <c r="S2334" i="112"/>
  <c r="S2332" i="112"/>
  <c r="S2330" i="112"/>
  <c r="S2328" i="112"/>
  <c r="S2326" i="112"/>
  <c r="S2324" i="112"/>
  <c r="S2322" i="112"/>
  <c r="S2320" i="112"/>
  <c r="S2318" i="112"/>
  <c r="S2316" i="112"/>
  <c r="S2314" i="112"/>
  <c r="S2312" i="112"/>
  <c r="S2310" i="112"/>
  <c r="S2308" i="112"/>
  <c r="S2306" i="112"/>
  <c r="S2304" i="112"/>
  <c r="S2302" i="112"/>
  <c r="S2293" i="112"/>
  <c r="S2288" i="112"/>
  <c r="S2277" i="112"/>
  <c r="S2269" i="112"/>
  <c r="S2261" i="112"/>
  <c r="S2069" i="112"/>
  <c r="S2061" i="112"/>
  <c r="S2053" i="112"/>
  <c r="S2045" i="112"/>
  <c r="S2520" i="112"/>
  <c r="S2504" i="112"/>
  <c r="S2488" i="112"/>
  <c r="S2300" i="112"/>
  <c r="S2289" i="112"/>
  <c r="S2284" i="112"/>
  <c r="S2271" i="112"/>
  <c r="S2263" i="112"/>
  <c r="S2255" i="112"/>
  <c r="S2253" i="112"/>
  <c r="S2251" i="112"/>
  <c r="S2249" i="112"/>
  <c r="S2247" i="112"/>
  <c r="S2245" i="112"/>
  <c r="S2243" i="112"/>
  <c r="S2241" i="112"/>
  <c r="S2239" i="112"/>
  <c r="S2237" i="112"/>
  <c r="S2235" i="112"/>
  <c r="S2233" i="112"/>
  <c r="S2231" i="112"/>
  <c r="S2229" i="112"/>
  <c r="S2227" i="112"/>
  <c r="S2225" i="112"/>
  <c r="S2223" i="112"/>
  <c r="S2221" i="112"/>
  <c r="S2219" i="112"/>
  <c r="S2217" i="112"/>
  <c r="S2215" i="112"/>
  <c r="S2213" i="112"/>
  <c r="S2211" i="112"/>
  <c r="S2209" i="112"/>
  <c r="S2207" i="112"/>
  <c r="S2205" i="112"/>
  <c r="S2203" i="112"/>
  <c r="S2201" i="112"/>
  <c r="S2199" i="112"/>
  <c r="S2197" i="112"/>
  <c r="S2195" i="112"/>
  <c r="S2193" i="112"/>
  <c r="S2191" i="112"/>
  <c r="S2189" i="112"/>
  <c r="S2187" i="112"/>
  <c r="S2185" i="112"/>
  <c r="S2183" i="112"/>
  <c r="S2181" i="112"/>
  <c r="S2179" i="112"/>
  <c r="S2177" i="112"/>
  <c r="S2175" i="112"/>
  <c r="S2173" i="112"/>
  <c r="S2171" i="112"/>
  <c r="S2169" i="112"/>
  <c r="S2167" i="112"/>
  <c r="S2165" i="112"/>
  <c r="S2163" i="112"/>
  <c r="S2161" i="112"/>
  <c r="S2159" i="112"/>
  <c r="S2157" i="112"/>
  <c r="S2155" i="112"/>
  <c r="S2153" i="112"/>
  <c r="S2151" i="112"/>
  <c r="S2149" i="112"/>
  <c r="S2147" i="112"/>
  <c r="S2145" i="112"/>
  <c r="S2143" i="112"/>
  <c r="S2141" i="112"/>
  <c r="S2524" i="112"/>
  <c r="S2508" i="112"/>
  <c r="S2492" i="112"/>
  <c r="S2290" i="112"/>
  <c r="S2359" i="112"/>
  <c r="S2357" i="112"/>
  <c r="S2355" i="112"/>
  <c r="S2353" i="112"/>
  <c r="S2351" i="112"/>
  <c r="S2349" i="112"/>
  <c r="S2347" i="112"/>
  <c r="S2345" i="112"/>
  <c r="S2343" i="112"/>
  <c r="S2341" i="112"/>
  <c r="S2339" i="112"/>
  <c r="S2337" i="112"/>
  <c r="S2335" i="112"/>
  <c r="S2333" i="112"/>
  <c r="S2331" i="112"/>
  <c r="S2329" i="112"/>
  <c r="S2327" i="112"/>
  <c r="S2325" i="112"/>
  <c r="S2323" i="112"/>
  <c r="S2321" i="112"/>
  <c r="S2319" i="112"/>
  <c r="S2317" i="112"/>
  <c r="S2315" i="112"/>
  <c r="S2313" i="112"/>
  <c r="S2311" i="112"/>
  <c r="S2309" i="112"/>
  <c r="S2307" i="112"/>
  <c r="S2305" i="112"/>
  <c r="S2303" i="112"/>
  <c r="S2301" i="112"/>
  <c r="S2296" i="112"/>
  <c r="S2285" i="112"/>
  <c r="S2280" i="112"/>
  <c r="S2273" i="112"/>
  <c r="S2265" i="112"/>
  <c r="S2257" i="112"/>
  <c r="S2065" i="112"/>
  <c r="S2057" i="112"/>
  <c r="S2049" i="112"/>
  <c r="S2528" i="112"/>
  <c r="S2512" i="112"/>
  <c r="S2496" i="112"/>
  <c r="S2138" i="112"/>
  <c r="S2136" i="112"/>
  <c r="S2134" i="112"/>
  <c r="S2132" i="112"/>
  <c r="S2130" i="112"/>
  <c r="S2128" i="112"/>
  <c r="S2126" i="112"/>
  <c r="S2124" i="112"/>
  <c r="S2122" i="112"/>
  <c r="S2120" i="112"/>
  <c r="S2118" i="112"/>
  <c r="S2116" i="112"/>
  <c r="S2114" i="112"/>
  <c r="S2112" i="112"/>
  <c r="S2110" i="112"/>
  <c r="S2108" i="112"/>
  <c r="S2106" i="112"/>
  <c r="S2104" i="112"/>
  <c r="S2102" i="112"/>
  <c r="S2100" i="112"/>
  <c r="S2098" i="112"/>
  <c r="S2096" i="112"/>
  <c r="S2094" i="112"/>
  <c r="S2092" i="112"/>
  <c r="S2090" i="112"/>
  <c r="S2088" i="112"/>
  <c r="S2086" i="112"/>
  <c r="S2084" i="112"/>
  <c r="S2082" i="112"/>
  <c r="S2080" i="112"/>
  <c r="S2078" i="112"/>
  <c r="S2076" i="112"/>
  <c r="S2074" i="112"/>
  <c r="S2072" i="112"/>
  <c r="S2063" i="112"/>
  <c r="S2058" i="112"/>
  <c r="S2047" i="112"/>
  <c r="S2041" i="112"/>
  <c r="S2033" i="112"/>
  <c r="S2294" i="112"/>
  <c r="S2276" i="112"/>
  <c r="S2272" i="112"/>
  <c r="S2268" i="112"/>
  <c r="S2264" i="112"/>
  <c r="S2260" i="112"/>
  <c r="S2256" i="112"/>
  <c r="S2070" i="112"/>
  <c r="S2059" i="112"/>
  <c r="S2054" i="112"/>
  <c r="S2043" i="112"/>
  <c r="S2035" i="112"/>
  <c r="S2027" i="112"/>
  <c r="S2286" i="112"/>
  <c r="S2060" i="112"/>
  <c r="S2044" i="112"/>
  <c r="S2139" i="112"/>
  <c r="S2137" i="112"/>
  <c r="S2135" i="112"/>
  <c r="S2133" i="112"/>
  <c r="S2131" i="112"/>
  <c r="S2129" i="112"/>
  <c r="S2127" i="112"/>
  <c r="S2125" i="112"/>
  <c r="S2123" i="112"/>
  <c r="S2121" i="112"/>
  <c r="S2119" i="112"/>
  <c r="S2117" i="112"/>
  <c r="S2115" i="112"/>
  <c r="S2113" i="112"/>
  <c r="S2111" i="112"/>
  <c r="S2109" i="112"/>
  <c r="S2107" i="112"/>
  <c r="S2105" i="112"/>
  <c r="S2103" i="112"/>
  <c r="S2101" i="112"/>
  <c r="S2099" i="112"/>
  <c r="S2097" i="112"/>
  <c r="S2095" i="112"/>
  <c r="S2093" i="112"/>
  <c r="S2091" i="112"/>
  <c r="S2089" i="112"/>
  <c r="S2087" i="112"/>
  <c r="S2085" i="112"/>
  <c r="S2083" i="112"/>
  <c r="S2081" i="112"/>
  <c r="S2079" i="112"/>
  <c r="S2077" i="112"/>
  <c r="S2075" i="112"/>
  <c r="S2073" i="112"/>
  <c r="S2071" i="112"/>
  <c r="S2066" i="112"/>
  <c r="S2055" i="112"/>
  <c r="S2050" i="112"/>
  <c r="S2037" i="112"/>
  <c r="S2029" i="112"/>
  <c r="S2024" i="112"/>
  <c r="S2022" i="112"/>
  <c r="S2020" i="112"/>
  <c r="S2018" i="112"/>
  <c r="S2016" i="112"/>
  <c r="S2014" i="112"/>
  <c r="S2012" i="112"/>
  <c r="S2010" i="112"/>
  <c r="S2008" i="112"/>
  <c r="S2006" i="112"/>
  <c r="S2004" i="112"/>
  <c r="S2002" i="112"/>
  <c r="S2000" i="112"/>
  <c r="S1998" i="112"/>
  <c r="S1996" i="112"/>
  <c r="S1994" i="112"/>
  <c r="S1992" i="112"/>
  <c r="S1990" i="112"/>
  <c r="S1988" i="112"/>
  <c r="S1986" i="112"/>
  <c r="S1984" i="112"/>
  <c r="S1982" i="112"/>
  <c r="S1980" i="112"/>
  <c r="S1978" i="112"/>
  <c r="S1976" i="112"/>
  <c r="S1974" i="112"/>
  <c r="S1972" i="112"/>
  <c r="S1970" i="112"/>
  <c r="S1968" i="112"/>
  <c r="S1966" i="112"/>
  <c r="S1964" i="112"/>
  <c r="S1962" i="112"/>
  <c r="S1960" i="112"/>
  <c r="S1958" i="112"/>
  <c r="S1956" i="112"/>
  <c r="S1954" i="112"/>
  <c r="S1952" i="112"/>
  <c r="S2067" i="112"/>
  <c r="S2062" i="112"/>
  <c r="S2051" i="112"/>
  <c r="S2046" i="112"/>
  <c r="S2039" i="112"/>
  <c r="S2031" i="112"/>
  <c r="S2068" i="112"/>
  <c r="S2052" i="112"/>
  <c r="S2040" i="112"/>
  <c r="S2032" i="112"/>
  <c r="S2266" i="112"/>
  <c r="S2021" i="112"/>
  <c r="S2013" i="112"/>
  <c r="S2005" i="112"/>
  <c r="S1997" i="112"/>
  <c r="S1989" i="112"/>
  <c r="S1981" i="112"/>
  <c r="S1965" i="112"/>
  <c r="S1840" i="112"/>
  <c r="S1832" i="112"/>
  <c r="S1824" i="112"/>
  <c r="S1816" i="112"/>
  <c r="S1808" i="112"/>
  <c r="S1800" i="112"/>
  <c r="S2278" i="112"/>
  <c r="S2048" i="112"/>
  <c r="S2042" i="112"/>
  <c r="S2028" i="112"/>
  <c r="S1967" i="112"/>
  <c r="S1951" i="112"/>
  <c r="S1949" i="112"/>
  <c r="S1947" i="112"/>
  <c r="S1945" i="112"/>
  <c r="S1943" i="112"/>
  <c r="S1941" i="112"/>
  <c r="S1939" i="112"/>
  <c r="S1937" i="112"/>
  <c r="S1935" i="112"/>
  <c r="S1933" i="112"/>
  <c r="S1931" i="112"/>
  <c r="S1929" i="112"/>
  <c r="S1927" i="112"/>
  <c r="S1925" i="112"/>
  <c r="S1923" i="112"/>
  <c r="S1921" i="112"/>
  <c r="S1919" i="112"/>
  <c r="S1917" i="112"/>
  <c r="S1915" i="112"/>
  <c r="S1913" i="112"/>
  <c r="S1911" i="112"/>
  <c r="S1909" i="112"/>
  <c r="S1907" i="112"/>
  <c r="S1905" i="112"/>
  <c r="S1903" i="112"/>
  <c r="S1901" i="112"/>
  <c r="S1899" i="112"/>
  <c r="S1897" i="112"/>
  <c r="S1895" i="112"/>
  <c r="S1893" i="112"/>
  <c r="S1891" i="112"/>
  <c r="S1889" i="112"/>
  <c r="S1887" i="112"/>
  <c r="S1885" i="112"/>
  <c r="S1883" i="112"/>
  <c r="S1881" i="112"/>
  <c r="S1879" i="112"/>
  <c r="S1877" i="112"/>
  <c r="S1875" i="112"/>
  <c r="S1873" i="112"/>
  <c r="S1871" i="112"/>
  <c r="S1869" i="112"/>
  <c r="S1867" i="112"/>
  <c r="S1865" i="112"/>
  <c r="S1863" i="112"/>
  <c r="S1861" i="112"/>
  <c r="S1859" i="112"/>
  <c r="S1857" i="112"/>
  <c r="S1855" i="112"/>
  <c r="S1853" i="112"/>
  <c r="S1851" i="112"/>
  <c r="S1849" i="112"/>
  <c r="S1847" i="112"/>
  <c r="S1845" i="112"/>
  <c r="S1843" i="112"/>
  <c r="S1841" i="112"/>
  <c r="S1833" i="112"/>
  <c r="S1825" i="112"/>
  <c r="S1817" i="112"/>
  <c r="S1809" i="112"/>
  <c r="S1801" i="112"/>
  <c r="S1609" i="112"/>
  <c r="S1601" i="112"/>
  <c r="S1593" i="112"/>
  <c r="S1585" i="112"/>
  <c r="S1577" i="112"/>
  <c r="S1569" i="112"/>
  <c r="S1564" i="112"/>
  <c r="S1562" i="112"/>
  <c r="S1560" i="112"/>
  <c r="S1558" i="112"/>
  <c r="S1556" i="112"/>
  <c r="S1554" i="112"/>
  <c r="S1552" i="112"/>
  <c r="S1550" i="112"/>
  <c r="S1548" i="112"/>
  <c r="S1546" i="112"/>
  <c r="S1544" i="112"/>
  <c r="S1542" i="112"/>
  <c r="S1540" i="112"/>
  <c r="S1538" i="112"/>
  <c r="S1536" i="112"/>
  <c r="S1534" i="112"/>
  <c r="S1532" i="112"/>
  <c r="S1530" i="112"/>
  <c r="S1528" i="112"/>
  <c r="S1526" i="112"/>
  <c r="S1524" i="112"/>
  <c r="S1522" i="112"/>
  <c r="S1520" i="112"/>
  <c r="S1518" i="112"/>
  <c r="S1516" i="112"/>
  <c r="S1514" i="112"/>
  <c r="S1512" i="112"/>
  <c r="S1510" i="112"/>
  <c r="S1508" i="112"/>
  <c r="S1506" i="112"/>
  <c r="S1504" i="112"/>
  <c r="S1502" i="112"/>
  <c r="S2258" i="112"/>
  <c r="S2023" i="112"/>
  <c r="S2015" i="112"/>
  <c r="S2007" i="112"/>
  <c r="S1999" i="112"/>
  <c r="S1991" i="112"/>
  <c r="S1983" i="112"/>
  <c r="S1969" i="112"/>
  <c r="S1953" i="112"/>
  <c r="S1834" i="112"/>
  <c r="S1826" i="112"/>
  <c r="S1818" i="112"/>
  <c r="S1810" i="112"/>
  <c r="S1802" i="112"/>
  <c r="S1610" i="112"/>
  <c r="S1602" i="112"/>
  <c r="S1594" i="112"/>
  <c r="S1586" i="112"/>
  <c r="S2270" i="112"/>
  <c r="S2036" i="112"/>
  <c r="S1971" i="112"/>
  <c r="S1955" i="112"/>
  <c r="S1835" i="112"/>
  <c r="S1827" i="112"/>
  <c r="S1819" i="112"/>
  <c r="S1811" i="112"/>
  <c r="S1803" i="112"/>
  <c r="S1795" i="112"/>
  <c r="S1793" i="112"/>
  <c r="S1791" i="112"/>
  <c r="S1789" i="112"/>
  <c r="S1787" i="112"/>
  <c r="S1785" i="112"/>
  <c r="S1783" i="112"/>
  <c r="S1781" i="112"/>
  <c r="S1779" i="112"/>
  <c r="S1777" i="112"/>
  <c r="S1775" i="112"/>
  <c r="S1773" i="112"/>
  <c r="S1771" i="112"/>
  <c r="S1769" i="112"/>
  <c r="S1767" i="112"/>
  <c r="S1765" i="112"/>
  <c r="S1763" i="112"/>
  <c r="S1761" i="112"/>
  <c r="S1759" i="112"/>
  <c r="S1757" i="112"/>
  <c r="S1755" i="112"/>
  <c r="S1753" i="112"/>
  <c r="S1751" i="112"/>
  <c r="S1749" i="112"/>
  <c r="S1747" i="112"/>
  <c r="S1745" i="112"/>
  <c r="S1743" i="112"/>
  <c r="S1741" i="112"/>
  <c r="S1739" i="112"/>
  <c r="S1737" i="112"/>
  <c r="S1735" i="112"/>
  <c r="S1733" i="112"/>
  <c r="S1731" i="112"/>
  <c r="S1729" i="112"/>
  <c r="S1727" i="112"/>
  <c r="S1725" i="112"/>
  <c r="S1723" i="112"/>
  <c r="S1721" i="112"/>
  <c r="S1719" i="112"/>
  <c r="S1717" i="112"/>
  <c r="S1715" i="112"/>
  <c r="S1713" i="112"/>
  <c r="S1711" i="112"/>
  <c r="S1709" i="112"/>
  <c r="S1707" i="112"/>
  <c r="S1705" i="112"/>
  <c r="S1703" i="112"/>
  <c r="S1701" i="112"/>
  <c r="S1699" i="112"/>
  <c r="S1697" i="112"/>
  <c r="S1695" i="112"/>
  <c r="S1693" i="112"/>
  <c r="S1691" i="112"/>
  <c r="S1689" i="112"/>
  <c r="S1687" i="112"/>
  <c r="S1685" i="112"/>
  <c r="S1683" i="112"/>
  <c r="S1681" i="112"/>
  <c r="S1679" i="112"/>
  <c r="S1677" i="112"/>
  <c r="S1675" i="112"/>
  <c r="S1673" i="112"/>
  <c r="S1671" i="112"/>
  <c r="S1669" i="112"/>
  <c r="S1667" i="112"/>
  <c r="S1665" i="112"/>
  <c r="S1663" i="112"/>
  <c r="S1661" i="112"/>
  <c r="S1659" i="112"/>
  <c r="S1657" i="112"/>
  <c r="S1655" i="112"/>
  <c r="S1653" i="112"/>
  <c r="S1651" i="112"/>
  <c r="S1649" i="112"/>
  <c r="S1647" i="112"/>
  <c r="S1645" i="112"/>
  <c r="S1643" i="112"/>
  <c r="S1641" i="112"/>
  <c r="S1639" i="112"/>
  <c r="S1637" i="112"/>
  <c r="S1635" i="112"/>
  <c r="S1633" i="112"/>
  <c r="S1631" i="112"/>
  <c r="S1629" i="112"/>
  <c r="S1627" i="112"/>
  <c r="S1625" i="112"/>
  <c r="S1623" i="112"/>
  <c r="S1621" i="112"/>
  <c r="S1619" i="112"/>
  <c r="S1617" i="112"/>
  <c r="S1615" i="112"/>
  <c r="S1613" i="112"/>
  <c r="S1611" i="112"/>
  <c r="S1603" i="112"/>
  <c r="S1595" i="112"/>
  <c r="S1587" i="112"/>
  <c r="S1579" i="112"/>
  <c r="S1571" i="112"/>
  <c r="S2025" i="112"/>
  <c r="S2017" i="112"/>
  <c r="S2009" i="112"/>
  <c r="S2001" i="112"/>
  <c r="S1993" i="112"/>
  <c r="S1985" i="112"/>
  <c r="S1973" i="112"/>
  <c r="S1957" i="112"/>
  <c r="S1836" i="112"/>
  <c r="S1828" i="112"/>
  <c r="S1820" i="112"/>
  <c r="S1812" i="112"/>
  <c r="S1804" i="112"/>
  <c r="S1796" i="112"/>
  <c r="S2262" i="112"/>
  <c r="S2064" i="112"/>
  <c r="S2030" i="112"/>
  <c r="S1975" i="112"/>
  <c r="S1959" i="112"/>
  <c r="S1950" i="112"/>
  <c r="S1948" i="112"/>
  <c r="S1946" i="112"/>
  <c r="S1944" i="112"/>
  <c r="S1942" i="112"/>
  <c r="S1940" i="112"/>
  <c r="S1938" i="112"/>
  <c r="S1936" i="112"/>
  <c r="S1934" i="112"/>
  <c r="S1932" i="112"/>
  <c r="S1930" i="112"/>
  <c r="S1928" i="112"/>
  <c r="S1926" i="112"/>
  <c r="S1924" i="112"/>
  <c r="S1922" i="112"/>
  <c r="S1920" i="112"/>
  <c r="S1918" i="112"/>
  <c r="S1916" i="112"/>
  <c r="S1914" i="112"/>
  <c r="S1912" i="112"/>
  <c r="S1910" i="112"/>
  <c r="S1908" i="112"/>
  <c r="S1906" i="112"/>
  <c r="S1904" i="112"/>
  <c r="S1902" i="112"/>
  <c r="S1900" i="112"/>
  <c r="S1898" i="112"/>
  <c r="S1896" i="112"/>
  <c r="S1894" i="112"/>
  <c r="S1892" i="112"/>
  <c r="S1890" i="112"/>
  <c r="S1888" i="112"/>
  <c r="S1886" i="112"/>
  <c r="S1884" i="112"/>
  <c r="S1882" i="112"/>
  <c r="S1880" i="112"/>
  <c r="S1878" i="112"/>
  <c r="S1876" i="112"/>
  <c r="S1874" i="112"/>
  <c r="S1872" i="112"/>
  <c r="S1870" i="112"/>
  <c r="S1868" i="112"/>
  <c r="S1866" i="112"/>
  <c r="S1864" i="112"/>
  <c r="S1862" i="112"/>
  <c r="S1860" i="112"/>
  <c r="S1858" i="112"/>
  <c r="S1856" i="112"/>
  <c r="S1854" i="112"/>
  <c r="S1852" i="112"/>
  <c r="S1850" i="112"/>
  <c r="S1848" i="112"/>
  <c r="S1846" i="112"/>
  <c r="S1844" i="112"/>
  <c r="S1842" i="112"/>
  <c r="S1837" i="112"/>
  <c r="S1829" i="112"/>
  <c r="S1821" i="112"/>
  <c r="S1813" i="112"/>
  <c r="S1805" i="112"/>
  <c r="S1797" i="112"/>
  <c r="S1605" i="112"/>
  <c r="S1597" i="112"/>
  <c r="S1589" i="112"/>
  <c r="S1581" i="112"/>
  <c r="S1573" i="112"/>
  <c r="S1565" i="112"/>
  <c r="S1563" i="112"/>
  <c r="S1561" i="112"/>
  <c r="S1559" i="112"/>
  <c r="S1557" i="112"/>
  <c r="S1555" i="112"/>
  <c r="S1553" i="112"/>
  <c r="S1551" i="112"/>
  <c r="S1549" i="112"/>
  <c r="S1547" i="112"/>
  <c r="S1545" i="112"/>
  <c r="S1543" i="112"/>
  <c r="S1541" i="112"/>
  <c r="S1539" i="112"/>
  <c r="S1537" i="112"/>
  <c r="S1535" i="112"/>
  <c r="S1533" i="112"/>
  <c r="S1531" i="112"/>
  <c r="S1529" i="112"/>
  <c r="S1527" i="112"/>
  <c r="S1525" i="112"/>
  <c r="S1523" i="112"/>
  <c r="S1521" i="112"/>
  <c r="S1519" i="112"/>
  <c r="S1517" i="112"/>
  <c r="S1515" i="112"/>
  <c r="S1513" i="112"/>
  <c r="S1511" i="112"/>
  <c r="S1509" i="112"/>
  <c r="S1507" i="112"/>
  <c r="S1505" i="112"/>
  <c r="S1503" i="112"/>
  <c r="S1501" i="112"/>
  <c r="S1499" i="112"/>
  <c r="S1497" i="112"/>
  <c r="S1495" i="112"/>
  <c r="S1493" i="112"/>
  <c r="S1491" i="112"/>
  <c r="S1489" i="112"/>
  <c r="S1487" i="112"/>
  <c r="S1485" i="112"/>
  <c r="S1483" i="112"/>
  <c r="S1481" i="112"/>
  <c r="S1479" i="112"/>
  <c r="S1477" i="112"/>
  <c r="S1475" i="112"/>
  <c r="S1473" i="112"/>
  <c r="S1471" i="112"/>
  <c r="S2274" i="112"/>
  <c r="S2026" i="112"/>
  <c r="S2019" i="112"/>
  <c r="S2011" i="112"/>
  <c r="S2003" i="112"/>
  <c r="S1995" i="112"/>
  <c r="S1987" i="112"/>
  <c r="S1977" i="112"/>
  <c r="S1961" i="112"/>
  <c r="S1838" i="112"/>
  <c r="S1830" i="112"/>
  <c r="S1822" i="112"/>
  <c r="S1814" i="112"/>
  <c r="S1806" i="112"/>
  <c r="S1798" i="112"/>
  <c r="S2056" i="112"/>
  <c r="S2038" i="112"/>
  <c r="S2034" i="112"/>
  <c r="S1979" i="112"/>
  <c r="S1963" i="112"/>
  <c r="S1839" i="112"/>
  <c r="S1831" i="112"/>
  <c r="S1823" i="112"/>
  <c r="S1799" i="112"/>
  <c r="S1784" i="112"/>
  <c r="S1768" i="112"/>
  <c r="S1752" i="112"/>
  <c r="S1736" i="112"/>
  <c r="S1720" i="112"/>
  <c r="S1704" i="112"/>
  <c r="S1688" i="112"/>
  <c r="S1572" i="112"/>
  <c r="S1567" i="112"/>
  <c r="S1500" i="112"/>
  <c r="S1484" i="112"/>
  <c r="S1790" i="112"/>
  <c r="S1774" i="112"/>
  <c r="S1758" i="112"/>
  <c r="S1742" i="112"/>
  <c r="S1726" i="112"/>
  <c r="S1710" i="112"/>
  <c r="S1694" i="112"/>
  <c r="S1676" i="112"/>
  <c r="S1668" i="112"/>
  <c r="S1660" i="112"/>
  <c r="S1652" i="112"/>
  <c r="S1644" i="112"/>
  <c r="S1636" i="112"/>
  <c r="S1628" i="112"/>
  <c r="S1620" i="112"/>
  <c r="S1612" i="112"/>
  <c r="S1568" i="112"/>
  <c r="S1780" i="112"/>
  <c r="S1764" i="112"/>
  <c r="S1748" i="112"/>
  <c r="S1732" i="112"/>
  <c r="S1716" i="112"/>
  <c r="S1700" i="112"/>
  <c r="S1684" i="112"/>
  <c r="S1606" i="112"/>
  <c r="S1598" i="112"/>
  <c r="S1590" i="112"/>
  <c r="S1582" i="112"/>
  <c r="S1578" i="112"/>
  <c r="S1488" i="112"/>
  <c r="S1472" i="112"/>
  <c r="S1786" i="112"/>
  <c r="S1770" i="112"/>
  <c r="S1754" i="112"/>
  <c r="S1738" i="112"/>
  <c r="S1722" i="112"/>
  <c r="S1706" i="112"/>
  <c r="S1690" i="112"/>
  <c r="S1678" i="112"/>
  <c r="S1670" i="112"/>
  <c r="S1662" i="112"/>
  <c r="S1654" i="112"/>
  <c r="S1646" i="112"/>
  <c r="S1638" i="112"/>
  <c r="S1630" i="112"/>
  <c r="S1622" i="112"/>
  <c r="S1614" i="112"/>
  <c r="S1490" i="112"/>
  <c r="S1474" i="112"/>
  <c r="S1379" i="112"/>
  <c r="S1371" i="112"/>
  <c r="S1363" i="112"/>
  <c r="S1355" i="112"/>
  <c r="S1815" i="112"/>
  <c r="S1792" i="112"/>
  <c r="S1776" i="112"/>
  <c r="S1760" i="112"/>
  <c r="S1744" i="112"/>
  <c r="S1728" i="112"/>
  <c r="S1712" i="112"/>
  <c r="S1696" i="112"/>
  <c r="S1607" i="112"/>
  <c r="S1599" i="112"/>
  <c r="S1591" i="112"/>
  <c r="S1583" i="112"/>
  <c r="S1574" i="112"/>
  <c r="S1570" i="112"/>
  <c r="S1782" i="112"/>
  <c r="S1766" i="112"/>
  <c r="S1750" i="112"/>
  <c r="S1734" i="112"/>
  <c r="S1718" i="112"/>
  <c r="S1702" i="112"/>
  <c r="S1686" i="112"/>
  <c r="S1680" i="112"/>
  <c r="S1672" i="112"/>
  <c r="S1664" i="112"/>
  <c r="S1656" i="112"/>
  <c r="S1648" i="112"/>
  <c r="S1640" i="112"/>
  <c r="S1632" i="112"/>
  <c r="S1624" i="112"/>
  <c r="S1616" i="112"/>
  <c r="S1608" i="112"/>
  <c r="S1600" i="112"/>
  <c r="S1592" i="112"/>
  <c r="S1584" i="112"/>
  <c r="S1494" i="112"/>
  <c r="S1478" i="112"/>
  <c r="S1469" i="112"/>
  <c r="S1467" i="112"/>
  <c r="S1465" i="112"/>
  <c r="S1463" i="112"/>
  <c r="S1461" i="112"/>
  <c r="S1459" i="112"/>
  <c r="S1457" i="112"/>
  <c r="S1455" i="112"/>
  <c r="S1453" i="112"/>
  <c r="S1451" i="112"/>
  <c r="S1449" i="112"/>
  <c r="S1447" i="112"/>
  <c r="S1445" i="112"/>
  <c r="S1443" i="112"/>
  <c r="S1441" i="112"/>
  <c r="S1439" i="112"/>
  <c r="S1437" i="112"/>
  <c r="S1435" i="112"/>
  <c r="S1433" i="112"/>
  <c r="S1431" i="112"/>
  <c r="S1429" i="112"/>
  <c r="S1427" i="112"/>
  <c r="S1425" i="112"/>
  <c r="S1423" i="112"/>
  <c r="S1421" i="112"/>
  <c r="S1419" i="112"/>
  <c r="S1417" i="112"/>
  <c r="S1415" i="112"/>
  <c r="S1413" i="112"/>
  <c r="S1411" i="112"/>
  <c r="S1409" i="112"/>
  <c r="S1407" i="112"/>
  <c r="S1405" i="112"/>
  <c r="S1403" i="112"/>
  <c r="S1401" i="112"/>
  <c r="S1399" i="112"/>
  <c r="S1397" i="112"/>
  <c r="S1395" i="112"/>
  <c r="S1393" i="112"/>
  <c r="S1391" i="112"/>
  <c r="S1389" i="112"/>
  <c r="S1387" i="112"/>
  <c r="S1385" i="112"/>
  <c r="S1383" i="112"/>
  <c r="S1381" i="112"/>
  <c r="S1373" i="112"/>
  <c r="S1365" i="112"/>
  <c r="S1357" i="112"/>
  <c r="S1349" i="112"/>
  <c r="S1341" i="112"/>
  <c r="S1794" i="112"/>
  <c r="S1778" i="112"/>
  <c r="S1762" i="112"/>
  <c r="S1746" i="112"/>
  <c r="S1730" i="112"/>
  <c r="S1714" i="112"/>
  <c r="S1698" i="112"/>
  <c r="S1682" i="112"/>
  <c r="S1674" i="112"/>
  <c r="S1666" i="112"/>
  <c r="S1658" i="112"/>
  <c r="S1650" i="112"/>
  <c r="S1642" i="112"/>
  <c r="S1634" i="112"/>
  <c r="S1626" i="112"/>
  <c r="S1618" i="112"/>
  <c r="S1576" i="112"/>
  <c r="S1498" i="112"/>
  <c r="S1482" i="112"/>
  <c r="S1772" i="112"/>
  <c r="S1588" i="112"/>
  <c r="S1476" i="112"/>
  <c r="S1380" i="112"/>
  <c r="S1370" i="112"/>
  <c r="S1354" i="112"/>
  <c r="S1348" i="112"/>
  <c r="S1150" i="112"/>
  <c r="S1142" i="112"/>
  <c r="S1134" i="112"/>
  <c r="S1126" i="112"/>
  <c r="S1118" i="112"/>
  <c r="S1110" i="112"/>
  <c r="S1756" i="112"/>
  <c r="S1464" i="112"/>
  <c r="S1456" i="112"/>
  <c r="S1448" i="112"/>
  <c r="S1440" i="112"/>
  <c r="S1432" i="112"/>
  <c r="S1424" i="112"/>
  <c r="S1416" i="112"/>
  <c r="S1408" i="112"/>
  <c r="S1400" i="112"/>
  <c r="S1392" i="112"/>
  <c r="S1384" i="112"/>
  <c r="S1375" i="112"/>
  <c r="S1359" i="112"/>
  <c r="S1342" i="112"/>
  <c r="S1335" i="112"/>
  <c r="S1333" i="112"/>
  <c r="S1331" i="112"/>
  <c r="S1329" i="112"/>
  <c r="S1327" i="112"/>
  <c r="S1325" i="112"/>
  <c r="S1323" i="112"/>
  <c r="S1321" i="112"/>
  <c r="S1319" i="112"/>
  <c r="S1317" i="112"/>
  <c r="S1315" i="112"/>
  <c r="S1313" i="112"/>
  <c r="S1311" i="112"/>
  <c r="S1309" i="112"/>
  <c r="S1307" i="112"/>
  <c r="S1305" i="112"/>
  <c r="S1303" i="112"/>
  <c r="S1301" i="112"/>
  <c r="S1299" i="112"/>
  <c r="S1297" i="112"/>
  <c r="S1295" i="112"/>
  <c r="S1293" i="112"/>
  <c r="S1291" i="112"/>
  <c r="S1289" i="112"/>
  <c r="S1287" i="112"/>
  <c r="S1285" i="112"/>
  <c r="S1283" i="112"/>
  <c r="S1281" i="112"/>
  <c r="S1279" i="112"/>
  <c r="S1277" i="112"/>
  <c r="S1275" i="112"/>
  <c r="S1273" i="112"/>
  <c r="S1271" i="112"/>
  <c r="S1269" i="112"/>
  <c r="S1267" i="112"/>
  <c r="S1265" i="112"/>
  <c r="S1263" i="112"/>
  <c r="S1261" i="112"/>
  <c r="S1259" i="112"/>
  <c r="S1257" i="112"/>
  <c r="S1255" i="112"/>
  <c r="S1253" i="112"/>
  <c r="S1251" i="112"/>
  <c r="S1249" i="112"/>
  <c r="S1247" i="112"/>
  <c r="S1245" i="112"/>
  <c r="S1243" i="112"/>
  <c r="S1241" i="112"/>
  <c r="S1239" i="112"/>
  <c r="S1237" i="112"/>
  <c r="S1235" i="112"/>
  <c r="S1233" i="112"/>
  <c r="S1231" i="112"/>
  <c r="S1229" i="112"/>
  <c r="S1227" i="112"/>
  <c r="S1225" i="112"/>
  <c r="S1223" i="112"/>
  <c r="S1221" i="112"/>
  <c r="S1219" i="112"/>
  <c r="S1217" i="112"/>
  <c r="S1215" i="112"/>
  <c r="S1213" i="112"/>
  <c r="S1211" i="112"/>
  <c r="S1209" i="112"/>
  <c r="S1207" i="112"/>
  <c r="S1205" i="112"/>
  <c r="S1203" i="112"/>
  <c r="S1201" i="112"/>
  <c r="S1199" i="112"/>
  <c r="S1197" i="112"/>
  <c r="S1195" i="112"/>
  <c r="S1193" i="112"/>
  <c r="S1191" i="112"/>
  <c r="S1189" i="112"/>
  <c r="S1187" i="112"/>
  <c r="S1185" i="112"/>
  <c r="S1183" i="112"/>
  <c r="S1181" i="112"/>
  <c r="S1179" i="112"/>
  <c r="S1177" i="112"/>
  <c r="S1175" i="112"/>
  <c r="S1173" i="112"/>
  <c r="S1171" i="112"/>
  <c r="S1169" i="112"/>
  <c r="S1167" i="112"/>
  <c r="S1165" i="112"/>
  <c r="S1163" i="112"/>
  <c r="S1161" i="112"/>
  <c r="S1159" i="112"/>
  <c r="S1157" i="112"/>
  <c r="S1155" i="112"/>
  <c r="S1153" i="112"/>
  <c r="S1151" i="112"/>
  <c r="S1143" i="112"/>
  <c r="S1135" i="112"/>
  <c r="S1127" i="112"/>
  <c r="S1119" i="112"/>
  <c r="S1111" i="112"/>
  <c r="S919" i="112"/>
  <c r="S911" i="112"/>
  <c r="S903" i="112"/>
  <c r="S895" i="112"/>
  <c r="S887" i="112"/>
  <c r="S1740" i="112"/>
  <c r="S1580" i="112"/>
  <c r="S1376" i="112"/>
  <c r="S1360" i="112"/>
  <c r="S1336" i="112"/>
  <c r="S1724" i="112"/>
  <c r="S1466" i="112"/>
  <c r="S1458" i="112"/>
  <c r="S1450" i="112"/>
  <c r="S1442" i="112"/>
  <c r="S1434" i="112"/>
  <c r="S1426" i="112"/>
  <c r="S1418" i="112"/>
  <c r="S1410" i="112"/>
  <c r="S1402" i="112"/>
  <c r="S1394" i="112"/>
  <c r="S1386" i="112"/>
  <c r="S1377" i="112"/>
  <c r="S1372" i="112"/>
  <c r="S1366" i="112"/>
  <c r="S1361" i="112"/>
  <c r="S1356" i="112"/>
  <c r="S1350" i="112"/>
  <c r="S1343" i="112"/>
  <c r="S1337" i="112"/>
  <c r="S1145" i="112"/>
  <c r="S1137" i="112"/>
  <c r="S1129" i="112"/>
  <c r="S1121" i="112"/>
  <c r="S1113" i="112"/>
  <c r="S1105" i="112"/>
  <c r="S1103" i="112"/>
  <c r="S1101" i="112"/>
  <c r="S1099" i="112"/>
  <c r="S1097" i="112"/>
  <c r="S1095" i="112"/>
  <c r="S1093" i="112"/>
  <c r="S1091" i="112"/>
  <c r="S1089" i="112"/>
  <c r="S1087" i="112"/>
  <c r="S1085" i="112"/>
  <c r="S1083" i="112"/>
  <c r="S1081" i="112"/>
  <c r="S1079" i="112"/>
  <c r="S1077" i="112"/>
  <c r="S1075" i="112"/>
  <c r="S1073" i="112"/>
  <c r="S1071" i="112"/>
  <c r="S1069" i="112"/>
  <c r="S1067" i="112"/>
  <c r="S1065" i="112"/>
  <c r="S1063" i="112"/>
  <c r="S1061" i="112"/>
  <c r="S1059" i="112"/>
  <c r="S1057" i="112"/>
  <c r="S1055" i="112"/>
  <c r="S1053" i="112"/>
  <c r="S1051" i="112"/>
  <c r="S1049" i="112"/>
  <c r="S1047" i="112"/>
  <c r="S1045" i="112"/>
  <c r="S1043" i="112"/>
  <c r="S1041" i="112"/>
  <c r="S1039" i="112"/>
  <c r="S1037" i="112"/>
  <c r="S1035" i="112"/>
  <c r="S1033" i="112"/>
  <c r="S1031" i="112"/>
  <c r="S1029" i="112"/>
  <c r="S1027" i="112"/>
  <c r="S1025" i="112"/>
  <c r="S1023" i="112"/>
  <c r="S1021" i="112"/>
  <c r="S1019" i="112"/>
  <c r="S1017" i="112"/>
  <c r="S1015" i="112"/>
  <c r="S1013" i="112"/>
  <c r="S1011" i="112"/>
  <c r="S1009" i="112"/>
  <c r="S1007" i="112"/>
  <c r="S1005" i="112"/>
  <c r="S1003" i="112"/>
  <c r="S1001" i="112"/>
  <c r="S999" i="112"/>
  <c r="S997" i="112"/>
  <c r="S995" i="112"/>
  <c r="S993" i="112"/>
  <c r="S991" i="112"/>
  <c r="S989" i="112"/>
  <c r="S987" i="112"/>
  <c r="S985" i="112"/>
  <c r="S983" i="112"/>
  <c r="S981" i="112"/>
  <c r="S979" i="112"/>
  <c r="S977" i="112"/>
  <c r="S975" i="112"/>
  <c r="S973" i="112"/>
  <c r="S971" i="112"/>
  <c r="S969" i="112"/>
  <c r="S967" i="112"/>
  <c r="S965" i="112"/>
  <c r="S963" i="112"/>
  <c r="S961" i="112"/>
  <c r="S959" i="112"/>
  <c r="S957" i="112"/>
  <c r="S955" i="112"/>
  <c r="S953" i="112"/>
  <c r="S951" i="112"/>
  <c r="S949" i="112"/>
  <c r="S947" i="112"/>
  <c r="S945" i="112"/>
  <c r="S943" i="112"/>
  <c r="S941" i="112"/>
  <c r="S939" i="112"/>
  <c r="S937" i="112"/>
  <c r="S935" i="112"/>
  <c r="S933" i="112"/>
  <c r="S931" i="112"/>
  <c r="S929" i="112"/>
  <c r="S927" i="112"/>
  <c r="S925" i="112"/>
  <c r="S923" i="112"/>
  <c r="S921" i="112"/>
  <c r="S913" i="112"/>
  <c r="S905" i="112"/>
  <c r="S897" i="112"/>
  <c r="S889" i="112"/>
  <c r="S881" i="112"/>
  <c r="S689" i="112"/>
  <c r="S681" i="112"/>
  <c r="S673" i="112"/>
  <c r="S665" i="112"/>
  <c r="S1807" i="112"/>
  <c r="S1708" i="112"/>
  <c r="S1604" i="112"/>
  <c r="S1566" i="112"/>
  <c r="S1496" i="112"/>
  <c r="S1362" i="112"/>
  <c r="S1344" i="112"/>
  <c r="S1338" i="112"/>
  <c r="S1146" i="112"/>
  <c r="S1138" i="112"/>
  <c r="S1130" i="112"/>
  <c r="S1122" i="112"/>
  <c r="S1692" i="112"/>
  <c r="S1575" i="112"/>
  <c r="S1480" i="112"/>
  <c r="S1468" i="112"/>
  <c r="S1460" i="112"/>
  <c r="S1452" i="112"/>
  <c r="S1444" i="112"/>
  <c r="S1436" i="112"/>
  <c r="S1428" i="112"/>
  <c r="S1420" i="112"/>
  <c r="S1412" i="112"/>
  <c r="S1404" i="112"/>
  <c r="S1396" i="112"/>
  <c r="S1388" i="112"/>
  <c r="S1378" i="112"/>
  <c r="S1367" i="112"/>
  <c r="S1351" i="112"/>
  <c r="S1345" i="112"/>
  <c r="S1339" i="112"/>
  <c r="S1334" i="112"/>
  <c r="S1332" i="112"/>
  <c r="S1330" i="112"/>
  <c r="S1328" i="112"/>
  <c r="S1326" i="112"/>
  <c r="S1324" i="112"/>
  <c r="S1322" i="112"/>
  <c r="S1320" i="112"/>
  <c r="S1318" i="112"/>
  <c r="S1316" i="112"/>
  <c r="S1314" i="112"/>
  <c r="S1312" i="112"/>
  <c r="S1310" i="112"/>
  <c r="S1308" i="112"/>
  <c r="S1306" i="112"/>
  <c r="S1304" i="112"/>
  <c r="S1302" i="112"/>
  <c r="S1300" i="112"/>
  <c r="S1298" i="112"/>
  <c r="S1296" i="112"/>
  <c r="S1294" i="112"/>
  <c r="S1292" i="112"/>
  <c r="S1290" i="112"/>
  <c r="S1288" i="112"/>
  <c r="S1286" i="112"/>
  <c r="S1284" i="112"/>
  <c r="S1282" i="112"/>
  <c r="S1280" i="112"/>
  <c r="S1278" i="112"/>
  <c r="S1276" i="112"/>
  <c r="S1274" i="112"/>
  <c r="S1272" i="112"/>
  <c r="S1270" i="112"/>
  <c r="S1268" i="112"/>
  <c r="S1266" i="112"/>
  <c r="S1264" i="112"/>
  <c r="S1262" i="112"/>
  <c r="S1260" i="112"/>
  <c r="S1258" i="112"/>
  <c r="S1256" i="112"/>
  <c r="S1254" i="112"/>
  <c r="S1252" i="112"/>
  <c r="S1250" i="112"/>
  <c r="S1248" i="112"/>
  <c r="S1246" i="112"/>
  <c r="S1244" i="112"/>
  <c r="S1242" i="112"/>
  <c r="S1240" i="112"/>
  <c r="S1238" i="112"/>
  <c r="S1236" i="112"/>
  <c r="S1234" i="112"/>
  <c r="S1232" i="112"/>
  <c r="S1230" i="112"/>
  <c r="S1228" i="112"/>
  <c r="S1226" i="112"/>
  <c r="S1224" i="112"/>
  <c r="S1222" i="112"/>
  <c r="S1220" i="112"/>
  <c r="S1218" i="112"/>
  <c r="S1216" i="112"/>
  <c r="S1214" i="112"/>
  <c r="S1212" i="112"/>
  <c r="S1210" i="112"/>
  <c r="S1208" i="112"/>
  <c r="S1206" i="112"/>
  <c r="S1204" i="112"/>
  <c r="S1202" i="112"/>
  <c r="S1200" i="112"/>
  <c r="S1198" i="112"/>
  <c r="S1196" i="112"/>
  <c r="S1194" i="112"/>
  <c r="S1192" i="112"/>
  <c r="S1190" i="112"/>
  <c r="S1188" i="112"/>
  <c r="S1186" i="112"/>
  <c r="S1184" i="112"/>
  <c r="S1182" i="112"/>
  <c r="S1180" i="112"/>
  <c r="S1178" i="112"/>
  <c r="S1176" i="112"/>
  <c r="S1174" i="112"/>
  <c r="S1172" i="112"/>
  <c r="S1170" i="112"/>
  <c r="S1168" i="112"/>
  <c r="S1166" i="112"/>
  <c r="S1164" i="112"/>
  <c r="S1162" i="112"/>
  <c r="S1160" i="112"/>
  <c r="S1158" i="112"/>
  <c r="S1156" i="112"/>
  <c r="S1154" i="112"/>
  <c r="S1152" i="112"/>
  <c r="S1147" i="112"/>
  <c r="S1139" i="112"/>
  <c r="S1131" i="112"/>
  <c r="S1123" i="112"/>
  <c r="S1115" i="112"/>
  <c r="S1107" i="112"/>
  <c r="S915" i="112"/>
  <c r="S907" i="112"/>
  <c r="S899" i="112"/>
  <c r="S891" i="112"/>
  <c r="S883" i="112"/>
  <c r="S875" i="112"/>
  <c r="S873" i="112"/>
  <c r="S871" i="112"/>
  <c r="S869" i="112"/>
  <c r="S867" i="112"/>
  <c r="S865" i="112"/>
  <c r="S863" i="112"/>
  <c r="S861" i="112"/>
  <c r="S859" i="112"/>
  <c r="S857" i="112"/>
  <c r="S855" i="112"/>
  <c r="S853" i="112"/>
  <c r="S851" i="112"/>
  <c r="S849" i="112"/>
  <c r="S847" i="112"/>
  <c r="S845" i="112"/>
  <c r="S843" i="112"/>
  <c r="S841" i="112"/>
  <c r="S839" i="112"/>
  <c r="S837" i="112"/>
  <c r="S835" i="112"/>
  <c r="S833" i="112"/>
  <c r="S831" i="112"/>
  <c r="S829" i="112"/>
  <c r="S827" i="112"/>
  <c r="S825" i="112"/>
  <c r="S1788" i="112"/>
  <c r="S1492" i="112"/>
  <c r="S1470" i="112"/>
  <c r="S1462" i="112"/>
  <c r="S1454" i="112"/>
  <c r="S1446" i="112"/>
  <c r="S1438" i="112"/>
  <c r="S1430" i="112"/>
  <c r="S1422" i="112"/>
  <c r="S1414" i="112"/>
  <c r="S1406" i="112"/>
  <c r="S1398" i="112"/>
  <c r="S1390" i="112"/>
  <c r="S1382" i="112"/>
  <c r="S1374" i="112"/>
  <c r="S1369" i="112"/>
  <c r="S1364" i="112"/>
  <c r="S1358" i="112"/>
  <c r="S1353" i="112"/>
  <c r="S1347" i="112"/>
  <c r="S1149" i="112"/>
  <c r="S1141" i="112"/>
  <c r="S1133" i="112"/>
  <c r="S1125" i="112"/>
  <c r="S1117" i="112"/>
  <c r="S1109" i="112"/>
  <c r="S1104" i="112"/>
  <c r="S1102" i="112"/>
  <c r="S1100" i="112"/>
  <c r="S1098" i="112"/>
  <c r="S1096" i="112"/>
  <c r="S1094" i="112"/>
  <c r="S1092" i="112"/>
  <c r="S1090" i="112"/>
  <c r="S1088" i="112"/>
  <c r="S1086" i="112"/>
  <c r="S1084" i="112"/>
  <c r="S1082" i="112"/>
  <c r="S1080" i="112"/>
  <c r="S1078" i="112"/>
  <c r="S1076" i="112"/>
  <c r="S1074" i="112"/>
  <c r="S1072" i="112"/>
  <c r="S1070" i="112"/>
  <c r="S1068" i="112"/>
  <c r="S1066" i="112"/>
  <c r="S1064" i="112"/>
  <c r="S1062" i="112"/>
  <c r="S1060" i="112"/>
  <c r="S1058" i="112"/>
  <c r="S1056" i="112"/>
  <c r="S1054" i="112"/>
  <c r="S1052" i="112"/>
  <c r="S1050" i="112"/>
  <c r="S1048" i="112"/>
  <c r="S1046" i="112"/>
  <c r="S1044" i="112"/>
  <c r="S1042" i="112"/>
  <c r="S1040" i="112"/>
  <c r="S1038" i="112"/>
  <c r="S1036" i="112"/>
  <c r="S1034" i="112"/>
  <c r="S1032" i="112"/>
  <c r="S1030" i="112"/>
  <c r="S1028" i="112"/>
  <c r="S1026" i="112"/>
  <c r="S1024" i="112"/>
  <c r="S1022" i="112"/>
  <c r="S1020" i="112"/>
  <c r="S1018" i="112"/>
  <c r="S1016" i="112"/>
  <c r="S1014" i="112"/>
  <c r="S1012" i="112"/>
  <c r="S1010" i="112"/>
  <c r="S1008" i="112"/>
  <c r="S1006" i="112"/>
  <c r="S1004" i="112"/>
  <c r="S1002" i="112"/>
  <c r="S1000" i="112"/>
  <c r="S998" i="112"/>
  <c r="S996" i="112"/>
  <c r="S994" i="112"/>
  <c r="S992" i="112"/>
  <c r="S990" i="112"/>
  <c r="S988" i="112"/>
  <c r="S986" i="112"/>
  <c r="S984" i="112"/>
  <c r="S982" i="112"/>
  <c r="S980" i="112"/>
  <c r="S978" i="112"/>
  <c r="S976" i="112"/>
  <c r="S974" i="112"/>
  <c r="S972" i="112"/>
  <c r="S970" i="112"/>
  <c r="S968" i="112"/>
  <c r="S966" i="112"/>
  <c r="S964" i="112"/>
  <c r="S962" i="112"/>
  <c r="S960" i="112"/>
  <c r="S958" i="112"/>
  <c r="S956" i="112"/>
  <c r="S954" i="112"/>
  <c r="S952" i="112"/>
  <c r="S950" i="112"/>
  <c r="S948" i="112"/>
  <c r="S946" i="112"/>
  <c r="S944" i="112"/>
  <c r="S942" i="112"/>
  <c r="S940" i="112"/>
  <c r="S938" i="112"/>
  <c r="S936" i="112"/>
  <c r="S934" i="112"/>
  <c r="S932" i="112"/>
  <c r="S930" i="112"/>
  <c r="S928" i="112"/>
  <c r="S926" i="112"/>
  <c r="S924" i="112"/>
  <c r="S922" i="112"/>
  <c r="S917" i="112"/>
  <c r="S909" i="112"/>
  <c r="S901" i="112"/>
  <c r="S893" i="112"/>
  <c r="S885" i="112"/>
  <c r="S877" i="112"/>
  <c r="S685" i="112"/>
  <c r="S677" i="112"/>
  <c r="S669" i="112"/>
  <c r="S1148" i="112"/>
  <c r="S1132" i="112"/>
  <c r="S1116" i="112"/>
  <c r="S1112" i="112"/>
  <c r="S876" i="112"/>
  <c r="S870" i="112"/>
  <c r="S854" i="112"/>
  <c r="S838" i="112"/>
  <c r="S688" i="112"/>
  <c r="S672" i="112"/>
  <c r="S872" i="112"/>
  <c r="S856" i="112"/>
  <c r="S840" i="112"/>
  <c r="S824" i="112"/>
  <c r="S822" i="112"/>
  <c r="S820" i="112"/>
  <c r="S818" i="112"/>
  <c r="S816" i="112"/>
  <c r="S814" i="112"/>
  <c r="S812" i="112"/>
  <c r="S810" i="112"/>
  <c r="S808" i="112"/>
  <c r="S806" i="112"/>
  <c r="S804" i="112"/>
  <c r="S802" i="112"/>
  <c r="S800" i="112"/>
  <c r="S798" i="112"/>
  <c r="S796" i="112"/>
  <c r="S794" i="112"/>
  <c r="S792" i="112"/>
  <c r="S790" i="112"/>
  <c r="S788" i="112"/>
  <c r="S786" i="112"/>
  <c r="S784" i="112"/>
  <c r="S782" i="112"/>
  <c r="S780" i="112"/>
  <c r="S778" i="112"/>
  <c r="S776" i="112"/>
  <c r="S774" i="112"/>
  <c r="S772" i="112"/>
  <c r="S770" i="112"/>
  <c r="S768" i="112"/>
  <c r="S766" i="112"/>
  <c r="S764" i="112"/>
  <c r="S762" i="112"/>
  <c r="S760" i="112"/>
  <c r="S758" i="112"/>
  <c r="S756" i="112"/>
  <c r="S754" i="112"/>
  <c r="S752" i="112"/>
  <c r="S750" i="112"/>
  <c r="S748" i="112"/>
  <c r="S746" i="112"/>
  <c r="S744" i="112"/>
  <c r="S742" i="112"/>
  <c r="S740" i="112"/>
  <c r="S738" i="112"/>
  <c r="S736" i="112"/>
  <c r="S734" i="112"/>
  <c r="S732" i="112"/>
  <c r="S730" i="112"/>
  <c r="S728" i="112"/>
  <c r="S726" i="112"/>
  <c r="S724" i="112"/>
  <c r="S722" i="112"/>
  <c r="S720" i="112"/>
  <c r="S718" i="112"/>
  <c r="S716" i="112"/>
  <c r="S714" i="112"/>
  <c r="S712" i="112"/>
  <c r="S710" i="112"/>
  <c r="S708" i="112"/>
  <c r="S706" i="112"/>
  <c r="S704" i="112"/>
  <c r="S702" i="112"/>
  <c r="S700" i="112"/>
  <c r="S698" i="112"/>
  <c r="S696" i="112"/>
  <c r="S694" i="112"/>
  <c r="S692" i="112"/>
  <c r="S683" i="112"/>
  <c r="S678" i="112"/>
  <c r="S667" i="112"/>
  <c r="S661" i="112"/>
  <c r="S653" i="112"/>
  <c r="S645" i="112"/>
  <c r="S643" i="112"/>
  <c r="S641" i="112"/>
  <c r="S639" i="112"/>
  <c r="S637" i="112"/>
  <c r="S635" i="112"/>
  <c r="S633" i="112"/>
  <c r="S631" i="112"/>
  <c r="S629" i="112"/>
  <c r="S627" i="112"/>
  <c r="S625" i="112"/>
  <c r="S623" i="112"/>
  <c r="S621" i="112"/>
  <c r="S619" i="112"/>
  <c r="S617" i="112"/>
  <c r="S615" i="112"/>
  <c r="S613" i="112"/>
  <c r="S611" i="112"/>
  <c r="S609" i="112"/>
  <c r="S607" i="112"/>
  <c r="S605" i="112"/>
  <c r="S603" i="112"/>
  <c r="S601" i="112"/>
  <c r="S599" i="112"/>
  <c r="S597" i="112"/>
  <c r="S595" i="112"/>
  <c r="S593" i="112"/>
  <c r="S591" i="112"/>
  <c r="S589" i="112"/>
  <c r="S587" i="112"/>
  <c r="S585" i="112"/>
  <c r="S583" i="112"/>
  <c r="S581" i="112"/>
  <c r="S579" i="112"/>
  <c r="S577" i="112"/>
  <c r="S575" i="112"/>
  <c r="S573" i="112"/>
  <c r="S571" i="112"/>
  <c r="S569" i="112"/>
  <c r="S567" i="112"/>
  <c r="S565" i="112"/>
  <c r="S563" i="112"/>
  <c r="S561" i="112"/>
  <c r="S559" i="112"/>
  <c r="S557" i="112"/>
  <c r="S555" i="112"/>
  <c r="S553" i="112"/>
  <c r="S551" i="112"/>
  <c r="S549" i="112"/>
  <c r="S547" i="112"/>
  <c r="S545" i="112"/>
  <c r="S543" i="112"/>
  <c r="S541" i="112"/>
  <c r="S1136" i="112"/>
  <c r="S1120" i="112"/>
  <c r="S1106" i="112"/>
  <c r="S918" i="112"/>
  <c r="S914" i="112"/>
  <c r="S910" i="112"/>
  <c r="S906" i="112"/>
  <c r="S902" i="112"/>
  <c r="S898" i="112"/>
  <c r="S894" i="112"/>
  <c r="S890" i="112"/>
  <c r="S886" i="112"/>
  <c r="S882" i="112"/>
  <c r="S874" i="112"/>
  <c r="S858" i="112"/>
  <c r="S842" i="112"/>
  <c r="S826" i="112"/>
  <c r="S860" i="112"/>
  <c r="S844" i="112"/>
  <c r="S828" i="112"/>
  <c r="S690" i="112"/>
  <c r="S679" i="112"/>
  <c r="S674" i="112"/>
  <c r="S663" i="112"/>
  <c r="S655" i="112"/>
  <c r="S647" i="112"/>
  <c r="S455" i="112"/>
  <c r="S447" i="112"/>
  <c r="S439" i="112"/>
  <c r="S431" i="112"/>
  <c r="S423" i="112"/>
  <c r="S1596" i="112"/>
  <c r="S1486" i="112"/>
  <c r="S1140" i="112"/>
  <c r="S1124" i="112"/>
  <c r="S1114" i="112"/>
  <c r="S878" i="112"/>
  <c r="S862" i="112"/>
  <c r="S846" i="112"/>
  <c r="S1368" i="112"/>
  <c r="S864" i="112"/>
  <c r="S848" i="112"/>
  <c r="S832" i="112"/>
  <c r="S823" i="112"/>
  <c r="S821" i="112"/>
  <c r="S819" i="112"/>
  <c r="S817" i="112"/>
  <c r="S815" i="112"/>
  <c r="S813" i="112"/>
  <c r="S811" i="112"/>
  <c r="S809" i="112"/>
  <c r="S807" i="112"/>
  <c r="S805" i="112"/>
  <c r="S803" i="112"/>
  <c r="S801" i="112"/>
  <c r="S799" i="112"/>
  <c r="S797" i="112"/>
  <c r="S795" i="112"/>
  <c r="S793" i="112"/>
  <c r="S791" i="112"/>
  <c r="S789" i="112"/>
  <c r="S787" i="112"/>
  <c r="S785" i="112"/>
  <c r="S783" i="112"/>
  <c r="S781" i="112"/>
  <c r="S779" i="112"/>
  <c r="S777" i="112"/>
  <c r="S775" i="112"/>
  <c r="S773" i="112"/>
  <c r="S771" i="112"/>
  <c r="S769" i="112"/>
  <c r="S767" i="112"/>
  <c r="S765" i="112"/>
  <c r="S763" i="112"/>
  <c r="S761" i="112"/>
  <c r="S759" i="112"/>
  <c r="S757" i="112"/>
  <c r="S755" i="112"/>
  <c r="S753" i="112"/>
  <c r="S751" i="112"/>
  <c r="S749" i="112"/>
  <c r="S747" i="112"/>
  <c r="S745" i="112"/>
  <c r="S743" i="112"/>
  <c r="S741" i="112"/>
  <c r="S739" i="112"/>
  <c r="S737" i="112"/>
  <c r="S735" i="112"/>
  <c r="S733" i="112"/>
  <c r="S731" i="112"/>
  <c r="S729" i="112"/>
  <c r="S727" i="112"/>
  <c r="S725" i="112"/>
  <c r="S723" i="112"/>
  <c r="S721" i="112"/>
  <c r="S719" i="112"/>
  <c r="S717" i="112"/>
  <c r="S715" i="112"/>
  <c r="S713" i="112"/>
  <c r="S711" i="112"/>
  <c r="S709" i="112"/>
  <c r="S707" i="112"/>
  <c r="S705" i="112"/>
  <c r="S703" i="112"/>
  <c r="S701" i="112"/>
  <c r="S699" i="112"/>
  <c r="S697" i="112"/>
  <c r="S695" i="112"/>
  <c r="S693" i="112"/>
  <c r="S691" i="112"/>
  <c r="S686" i="112"/>
  <c r="S675" i="112"/>
  <c r="S670" i="112"/>
  <c r="S657" i="112"/>
  <c r="S649" i="112"/>
  <c r="S644" i="112"/>
  <c r="S642" i="112"/>
  <c r="S640" i="112"/>
  <c r="S638" i="112"/>
  <c r="S636" i="112"/>
  <c r="S634" i="112"/>
  <c r="S632" i="112"/>
  <c r="S630" i="112"/>
  <c r="S628" i="112"/>
  <c r="S626" i="112"/>
  <c r="S624" i="112"/>
  <c r="S622" i="112"/>
  <c r="S620" i="112"/>
  <c r="S618" i="112"/>
  <c r="S616" i="112"/>
  <c r="S614" i="112"/>
  <c r="S612" i="112"/>
  <c r="S610" i="112"/>
  <c r="S608" i="112"/>
  <c r="S606" i="112"/>
  <c r="S604" i="112"/>
  <c r="S602" i="112"/>
  <c r="S600" i="112"/>
  <c r="S598" i="112"/>
  <c r="S596" i="112"/>
  <c r="S594" i="112"/>
  <c r="S592" i="112"/>
  <c r="S590" i="112"/>
  <c r="S588" i="112"/>
  <c r="S586" i="112"/>
  <c r="S584" i="112"/>
  <c r="S582" i="112"/>
  <c r="S580" i="112"/>
  <c r="S578" i="112"/>
  <c r="S576" i="112"/>
  <c r="S574" i="112"/>
  <c r="S572" i="112"/>
  <c r="S570" i="112"/>
  <c r="S568" i="112"/>
  <c r="S566" i="112"/>
  <c r="S564" i="112"/>
  <c r="S562" i="112"/>
  <c r="S560" i="112"/>
  <c r="S558" i="112"/>
  <c r="S556" i="112"/>
  <c r="S554" i="112"/>
  <c r="S552" i="112"/>
  <c r="S550" i="112"/>
  <c r="S548" i="112"/>
  <c r="S546" i="112"/>
  <c r="S544" i="112"/>
  <c r="S542" i="112"/>
  <c r="S540" i="112"/>
  <c r="S538" i="112"/>
  <c r="S536" i="112"/>
  <c r="S534" i="112"/>
  <c r="S532" i="112"/>
  <c r="S530" i="112"/>
  <c r="S528" i="112"/>
  <c r="S526" i="112"/>
  <c r="S524" i="112"/>
  <c r="S522" i="112"/>
  <c r="S520" i="112"/>
  <c r="S518" i="112"/>
  <c r="S516" i="112"/>
  <c r="S514" i="112"/>
  <c r="S512" i="112"/>
  <c r="S510" i="112"/>
  <c r="S508" i="112"/>
  <c r="S506" i="112"/>
  <c r="S504" i="112"/>
  <c r="S502" i="112"/>
  <c r="S500" i="112"/>
  <c r="S498" i="112"/>
  <c r="S496" i="112"/>
  <c r="S494" i="112"/>
  <c r="S492" i="112"/>
  <c r="S490" i="112"/>
  <c r="S488" i="112"/>
  <c r="S486" i="112"/>
  <c r="S484" i="112"/>
  <c r="S482" i="112"/>
  <c r="S480" i="112"/>
  <c r="S478" i="112"/>
  <c r="S476" i="112"/>
  <c r="S474" i="112"/>
  <c r="S472" i="112"/>
  <c r="S470" i="112"/>
  <c r="S468" i="112"/>
  <c r="S466" i="112"/>
  <c r="S464" i="112"/>
  <c r="S462" i="112"/>
  <c r="S457" i="112"/>
  <c r="S449" i="112"/>
  <c r="S441" i="112"/>
  <c r="S1352" i="112"/>
  <c r="S1346" i="112"/>
  <c r="S880" i="112"/>
  <c r="S868" i="112"/>
  <c r="S852" i="112"/>
  <c r="S836" i="112"/>
  <c r="S687" i="112"/>
  <c r="S682" i="112"/>
  <c r="S671" i="112"/>
  <c r="S666" i="112"/>
  <c r="S659" i="112"/>
  <c r="S651" i="112"/>
  <c r="S459" i="112"/>
  <c r="S451" i="112"/>
  <c r="S443" i="112"/>
  <c r="S435" i="112"/>
  <c r="S427" i="112"/>
  <c r="S912" i="112"/>
  <c r="S830" i="112"/>
  <c r="S533" i="112"/>
  <c r="S517" i="112"/>
  <c r="S501" i="112"/>
  <c r="S485" i="112"/>
  <c r="S469" i="112"/>
  <c r="S450" i="112"/>
  <c r="S445" i="112"/>
  <c r="S436" i="112"/>
  <c r="S425" i="112"/>
  <c r="S419" i="112"/>
  <c r="S414" i="112"/>
  <c r="S412" i="112"/>
  <c r="S410" i="112"/>
  <c r="S408" i="112"/>
  <c r="S406" i="112"/>
  <c r="S404" i="112"/>
  <c r="S402" i="112"/>
  <c r="S400" i="112"/>
  <c r="S398" i="112"/>
  <c r="S396" i="112"/>
  <c r="S394" i="112"/>
  <c r="S392" i="112"/>
  <c r="S390" i="112"/>
  <c r="S388" i="112"/>
  <c r="S386" i="112"/>
  <c r="S384" i="112"/>
  <c r="S382" i="112"/>
  <c r="S380" i="112"/>
  <c r="S378" i="112"/>
  <c r="S376" i="112"/>
  <c r="S374" i="112"/>
  <c r="S372" i="112"/>
  <c r="S370" i="112"/>
  <c r="S368" i="112"/>
  <c r="S366" i="112"/>
  <c r="S364" i="112"/>
  <c r="S362" i="112"/>
  <c r="S360" i="112"/>
  <c r="S358" i="112"/>
  <c r="S356" i="112"/>
  <c r="S354" i="112"/>
  <c r="S352" i="112"/>
  <c r="S350" i="112"/>
  <c r="S348" i="112"/>
  <c r="S346" i="112"/>
  <c r="S344" i="112"/>
  <c r="S342" i="112"/>
  <c r="S340" i="112"/>
  <c r="S338" i="112"/>
  <c r="S336" i="112"/>
  <c r="S334" i="112"/>
  <c r="S332" i="112"/>
  <c r="S330" i="112"/>
  <c r="S328" i="112"/>
  <c r="S326" i="112"/>
  <c r="S324" i="112"/>
  <c r="S322" i="112"/>
  <c r="S320" i="112"/>
  <c r="S318" i="112"/>
  <c r="S316" i="112"/>
  <c r="S314" i="112"/>
  <c r="S312" i="112"/>
  <c r="S310" i="112"/>
  <c r="S308" i="112"/>
  <c r="S306" i="112"/>
  <c r="S304" i="112"/>
  <c r="S302" i="112"/>
  <c r="S300" i="112"/>
  <c r="S298" i="112"/>
  <c r="S296" i="112"/>
  <c r="S294" i="112"/>
  <c r="S292" i="112"/>
  <c r="S290" i="112"/>
  <c r="S288" i="112"/>
  <c r="S286" i="112"/>
  <c r="S284" i="112"/>
  <c r="S282" i="112"/>
  <c r="S280" i="112"/>
  <c r="S278" i="112"/>
  <c r="S276" i="112"/>
  <c r="S274" i="112"/>
  <c r="S272" i="112"/>
  <c r="S270" i="112"/>
  <c r="S268" i="112"/>
  <c r="S266" i="112"/>
  <c r="S264" i="112"/>
  <c r="S262" i="112"/>
  <c r="S260" i="112"/>
  <c r="S258" i="112"/>
  <c r="S256" i="112"/>
  <c r="S254" i="112"/>
  <c r="S252" i="112"/>
  <c r="S250" i="112"/>
  <c r="S248" i="112"/>
  <c r="S246" i="112"/>
  <c r="S244" i="112"/>
  <c r="S242" i="112"/>
  <c r="S240" i="112"/>
  <c r="S238" i="112"/>
  <c r="S236" i="112"/>
  <c r="S234" i="112"/>
  <c r="S232" i="112"/>
  <c r="S227" i="112"/>
  <c r="S219" i="112"/>
  <c r="S211" i="112"/>
  <c r="S203" i="112"/>
  <c r="S195" i="112"/>
  <c r="S187" i="112"/>
  <c r="AA4375" i="109"/>
  <c r="S1144" i="112"/>
  <c r="S892" i="112"/>
  <c r="S535" i="112"/>
  <c r="S519" i="112"/>
  <c r="S503" i="112"/>
  <c r="S487" i="112"/>
  <c r="S471" i="112"/>
  <c r="S446" i="112"/>
  <c r="S426" i="112"/>
  <c r="S420" i="112"/>
  <c r="S1108" i="112"/>
  <c r="S904" i="112"/>
  <c r="S850" i="112"/>
  <c r="S676" i="112"/>
  <c r="S664" i="112"/>
  <c r="S660" i="112"/>
  <c r="S656" i="112"/>
  <c r="S652" i="112"/>
  <c r="S648" i="112"/>
  <c r="S537" i="112"/>
  <c r="S521" i="112"/>
  <c r="S505" i="112"/>
  <c r="S489" i="112"/>
  <c r="S473" i="112"/>
  <c r="S460" i="112"/>
  <c r="S456" i="112"/>
  <c r="S442" i="112"/>
  <c r="S437" i="112"/>
  <c r="S432" i="112"/>
  <c r="S421" i="112"/>
  <c r="S229" i="112"/>
  <c r="S221" i="112"/>
  <c r="S213" i="112"/>
  <c r="S205" i="112"/>
  <c r="S197" i="112"/>
  <c r="S189" i="112"/>
  <c r="S184" i="112"/>
  <c r="S182" i="112"/>
  <c r="S180" i="112"/>
  <c r="S178" i="112"/>
  <c r="S176" i="112"/>
  <c r="S174" i="112"/>
  <c r="S172" i="112"/>
  <c r="S170" i="112"/>
  <c r="S168" i="112"/>
  <c r="S166" i="112"/>
  <c r="S164" i="112"/>
  <c r="S162" i="112"/>
  <c r="S160" i="112"/>
  <c r="S158" i="112"/>
  <c r="S156" i="112"/>
  <c r="S154" i="112"/>
  <c r="S152" i="112"/>
  <c r="S150" i="112"/>
  <c r="S148" i="112"/>
  <c r="S146" i="112"/>
  <c r="S144" i="112"/>
  <c r="S142" i="112"/>
  <c r="S140" i="112"/>
  <c r="S138" i="112"/>
  <c r="S136" i="112"/>
  <c r="S134" i="112"/>
  <c r="S132" i="112"/>
  <c r="S130" i="112"/>
  <c r="S128" i="112"/>
  <c r="S126" i="112"/>
  <c r="S124" i="112"/>
  <c r="S122" i="112"/>
  <c r="S120" i="112"/>
  <c r="S118" i="112"/>
  <c r="S116" i="112"/>
  <c r="S114" i="112"/>
  <c r="S112" i="112"/>
  <c r="S110" i="112"/>
  <c r="S108" i="112"/>
  <c r="S106" i="112"/>
  <c r="S104" i="112"/>
  <c r="S102" i="112"/>
  <c r="S100" i="112"/>
  <c r="S98" i="112"/>
  <c r="S96" i="112"/>
  <c r="S94" i="112"/>
  <c r="S92" i="112"/>
  <c r="S90" i="112"/>
  <c r="S88" i="112"/>
  <c r="S86" i="112"/>
  <c r="S84" i="112"/>
  <c r="S82" i="112"/>
  <c r="S80" i="112"/>
  <c r="S78" i="112"/>
  <c r="S76" i="112"/>
  <c r="S74" i="112"/>
  <c r="S72" i="112"/>
  <c r="S70" i="112"/>
  <c r="S68" i="112"/>
  <c r="S66" i="112"/>
  <c r="S64" i="112"/>
  <c r="S62" i="112"/>
  <c r="S60" i="112"/>
  <c r="S58" i="112"/>
  <c r="S56" i="112"/>
  <c r="S54" i="112"/>
  <c r="S52" i="112"/>
  <c r="S50" i="112"/>
  <c r="S48" i="112"/>
  <c r="S46" i="112"/>
  <c r="S44" i="112"/>
  <c r="S42" i="112"/>
  <c r="S40" i="112"/>
  <c r="S38" i="112"/>
  <c r="S36" i="112"/>
  <c r="S34" i="112"/>
  <c r="S32" i="112"/>
  <c r="S30" i="112"/>
  <c r="S28" i="112"/>
  <c r="S26" i="112"/>
  <c r="S24" i="112"/>
  <c r="S22" i="112"/>
  <c r="S20" i="112"/>
  <c r="S18" i="112"/>
  <c r="S16" i="112"/>
  <c r="S14" i="112"/>
  <c r="S12" i="112"/>
  <c r="S10" i="112"/>
  <c r="S8" i="112"/>
  <c r="S6" i="112"/>
  <c r="S4" i="112"/>
  <c r="S2" i="112"/>
  <c r="AA4377" i="109"/>
  <c r="S1128" i="112"/>
  <c r="S916" i="112"/>
  <c r="S884" i="112"/>
  <c r="S539" i="112"/>
  <c r="S523" i="112"/>
  <c r="S507" i="112"/>
  <c r="S491" i="112"/>
  <c r="S475" i="112"/>
  <c r="S438" i="112"/>
  <c r="S422" i="112"/>
  <c r="S230" i="112"/>
  <c r="S1340" i="112"/>
  <c r="S896" i="112"/>
  <c r="S680" i="112"/>
  <c r="S525" i="112"/>
  <c r="S509" i="112"/>
  <c r="S493" i="112"/>
  <c r="S477" i="112"/>
  <c r="S461" i="112"/>
  <c r="S452" i="112"/>
  <c r="S448" i="112"/>
  <c r="S433" i="112"/>
  <c r="S428" i="112"/>
  <c r="S908" i="112"/>
  <c r="S668" i="112"/>
  <c r="S527" i="112"/>
  <c r="S511" i="112"/>
  <c r="S495" i="112"/>
  <c r="S479" i="112"/>
  <c r="S463" i="112"/>
  <c r="S434" i="112"/>
  <c r="S416" i="112"/>
  <c r="S900" i="112"/>
  <c r="S866" i="112"/>
  <c r="S684" i="112"/>
  <c r="S531" i="112"/>
  <c r="S515" i="112"/>
  <c r="S499" i="112"/>
  <c r="S483" i="112"/>
  <c r="S467" i="112"/>
  <c r="S454" i="112"/>
  <c r="S430" i="112"/>
  <c r="S418" i="112"/>
  <c r="S226" i="112"/>
  <c r="S218" i="112"/>
  <c r="S210" i="112"/>
  <c r="S202" i="112"/>
  <c r="S194" i="112"/>
  <c r="S186" i="112"/>
  <c r="S658" i="112"/>
  <c r="S465" i="112"/>
  <c r="S458" i="112"/>
  <c r="S417" i="112"/>
  <c r="S407" i="112"/>
  <c r="S391" i="112"/>
  <c r="S375" i="112"/>
  <c r="S359" i="112"/>
  <c r="S343" i="112"/>
  <c r="S327" i="112"/>
  <c r="S311" i="112"/>
  <c r="S295" i="112"/>
  <c r="S279" i="112"/>
  <c r="S263" i="112"/>
  <c r="S247" i="112"/>
  <c r="S231" i="112"/>
  <c r="S200" i="112"/>
  <c r="S175" i="112"/>
  <c r="S159" i="112"/>
  <c r="S143" i="112"/>
  <c r="S127" i="112"/>
  <c r="S111" i="112"/>
  <c r="S95" i="112"/>
  <c r="S79" i="112"/>
  <c r="S63" i="112"/>
  <c r="S47" i="112"/>
  <c r="S31" i="112"/>
  <c r="S15" i="112"/>
  <c r="S429" i="112"/>
  <c r="S413" i="112"/>
  <c r="S397" i="112"/>
  <c r="S381" i="112"/>
  <c r="S365" i="112"/>
  <c r="S349" i="112"/>
  <c r="S333" i="112"/>
  <c r="S317" i="112"/>
  <c r="S301" i="112"/>
  <c r="S285" i="112"/>
  <c r="S269" i="112"/>
  <c r="S253" i="112"/>
  <c r="S237" i="112"/>
  <c r="S228" i="112"/>
  <c r="S223" i="112"/>
  <c r="S214" i="112"/>
  <c r="S201" i="112"/>
  <c r="S196" i="112"/>
  <c r="S191" i="112"/>
  <c r="S177" i="112"/>
  <c r="S161" i="112"/>
  <c r="S145" i="112"/>
  <c r="S129" i="112"/>
  <c r="S113" i="112"/>
  <c r="S97" i="112"/>
  <c r="S81" i="112"/>
  <c r="S65" i="112"/>
  <c r="S49" i="112"/>
  <c r="S33" i="112"/>
  <c r="S17" i="112"/>
  <c r="V181" i="110"/>
  <c r="V180" i="110"/>
  <c r="V179" i="110"/>
  <c r="V178" i="110"/>
  <c r="V177" i="110"/>
  <c r="V176" i="110"/>
  <c r="V175" i="110"/>
  <c r="V174" i="110"/>
  <c r="V173" i="110"/>
  <c r="V172" i="110"/>
  <c r="V171" i="110"/>
  <c r="V170" i="110"/>
  <c r="V169" i="110"/>
  <c r="V168" i="110"/>
  <c r="V167" i="110"/>
  <c r="V166" i="110"/>
  <c r="V165" i="110"/>
  <c r="V164" i="110"/>
  <c r="V163" i="110"/>
  <c r="V162" i="110"/>
  <c r="V161" i="110"/>
  <c r="V160" i="110"/>
  <c r="V159" i="110"/>
  <c r="V158" i="110"/>
  <c r="V157" i="110"/>
  <c r="V156" i="110"/>
  <c r="V155" i="110"/>
  <c r="V154" i="110"/>
  <c r="V153" i="110"/>
  <c r="S650" i="112"/>
  <c r="S497" i="112"/>
  <c r="S444" i="112"/>
  <c r="S403" i="112"/>
  <c r="S387" i="112"/>
  <c r="S371" i="112"/>
  <c r="S355" i="112"/>
  <c r="S339" i="112"/>
  <c r="S323" i="112"/>
  <c r="S307" i="112"/>
  <c r="S291" i="112"/>
  <c r="S275" i="112"/>
  <c r="S259" i="112"/>
  <c r="S243" i="112"/>
  <c r="S224" i="112"/>
  <c r="S192" i="112"/>
  <c r="S179" i="112"/>
  <c r="S163" i="112"/>
  <c r="S147" i="112"/>
  <c r="S131" i="112"/>
  <c r="S115" i="112"/>
  <c r="S99" i="112"/>
  <c r="S83" i="112"/>
  <c r="S67" i="112"/>
  <c r="S51" i="112"/>
  <c r="S35" i="112"/>
  <c r="S19" i="112"/>
  <c r="S3" i="112"/>
  <c r="S879" i="112"/>
  <c r="S834" i="112"/>
  <c r="S662" i="112"/>
  <c r="S453" i="112"/>
  <c r="S424" i="112"/>
  <c r="S409" i="112"/>
  <c r="S393" i="112"/>
  <c r="S377" i="112"/>
  <c r="S361" i="112"/>
  <c r="S345" i="112"/>
  <c r="S329" i="112"/>
  <c r="S313" i="112"/>
  <c r="S297" i="112"/>
  <c r="S281" i="112"/>
  <c r="S265" i="112"/>
  <c r="S249" i="112"/>
  <c r="S233" i="112"/>
  <c r="S225" i="112"/>
  <c r="S220" i="112"/>
  <c r="S215" i="112"/>
  <c r="S206" i="112"/>
  <c r="S193" i="112"/>
  <c r="S188" i="112"/>
  <c r="S181" i="112"/>
  <c r="S165" i="112"/>
  <c r="S149" i="112"/>
  <c r="S133" i="112"/>
  <c r="S117" i="112"/>
  <c r="S101" i="112"/>
  <c r="S85" i="112"/>
  <c r="S69" i="112"/>
  <c r="S53" i="112"/>
  <c r="S37" i="112"/>
  <c r="S21" i="112"/>
  <c r="S5" i="112"/>
  <c r="S920" i="112"/>
  <c r="S529" i="112"/>
  <c r="S415" i="112"/>
  <c r="S399" i="112"/>
  <c r="S383" i="112"/>
  <c r="S367" i="112"/>
  <c r="S351" i="112"/>
  <c r="S335" i="112"/>
  <c r="S319" i="112"/>
  <c r="S303" i="112"/>
  <c r="S287" i="112"/>
  <c r="S271" i="112"/>
  <c r="S255" i="112"/>
  <c r="S239" i="112"/>
  <c r="S216" i="112"/>
  <c r="S183" i="112"/>
  <c r="S167" i="112"/>
  <c r="S151" i="112"/>
  <c r="S135" i="112"/>
  <c r="S119" i="112"/>
  <c r="S103" i="112"/>
  <c r="S87" i="112"/>
  <c r="S71" i="112"/>
  <c r="S55" i="112"/>
  <c r="S39" i="112"/>
  <c r="S23" i="112"/>
  <c r="S7" i="112"/>
  <c r="S888" i="112"/>
  <c r="S654" i="112"/>
  <c r="S481" i="112"/>
  <c r="S405" i="112"/>
  <c r="S389" i="112"/>
  <c r="S373" i="112"/>
  <c r="S357" i="112"/>
  <c r="S341" i="112"/>
  <c r="S325" i="112"/>
  <c r="S309" i="112"/>
  <c r="S293" i="112"/>
  <c r="S277" i="112"/>
  <c r="S261" i="112"/>
  <c r="S245" i="112"/>
  <c r="S217" i="112"/>
  <c r="S212" i="112"/>
  <c r="S207" i="112"/>
  <c r="S198" i="112"/>
  <c r="S185" i="112"/>
  <c r="S169" i="112"/>
  <c r="S153" i="112"/>
  <c r="S137" i="112"/>
  <c r="S121" i="112"/>
  <c r="S105" i="112"/>
  <c r="S89" i="112"/>
  <c r="S73" i="112"/>
  <c r="S57" i="112"/>
  <c r="S41" i="112"/>
  <c r="S25" i="112"/>
  <c r="S9" i="112"/>
  <c r="S411" i="112"/>
  <c r="S395" i="112"/>
  <c r="S379" i="112"/>
  <c r="S363" i="112"/>
  <c r="S347" i="112"/>
  <c r="S331" i="112"/>
  <c r="S315" i="112"/>
  <c r="S299" i="112"/>
  <c r="S283" i="112"/>
  <c r="S267" i="112"/>
  <c r="S251" i="112"/>
  <c r="S235" i="112"/>
  <c r="S208" i="112"/>
  <c r="S171" i="112"/>
  <c r="S155" i="112"/>
  <c r="S139" i="112"/>
  <c r="S123" i="112"/>
  <c r="S107" i="112"/>
  <c r="S91" i="112"/>
  <c r="S75" i="112"/>
  <c r="S59" i="112"/>
  <c r="S43" i="112"/>
  <c r="S27" i="112"/>
  <c r="S11" i="112"/>
  <c r="S646" i="112"/>
  <c r="S513" i="112"/>
  <c r="S440" i="112"/>
  <c r="S401" i="112"/>
  <c r="S385" i="112"/>
  <c r="S369" i="112"/>
  <c r="S353" i="112"/>
  <c r="S337" i="112"/>
  <c r="S321" i="112"/>
  <c r="S305" i="112"/>
  <c r="S289" i="112"/>
  <c r="S273" i="112"/>
  <c r="S257" i="112"/>
  <c r="S241" i="112"/>
  <c r="S222" i="112"/>
  <c r="S209" i="112"/>
  <c r="S204" i="112"/>
  <c r="S199" i="112"/>
  <c r="S190" i="112"/>
  <c r="S173" i="112"/>
  <c r="S157" i="112"/>
  <c r="S141" i="112"/>
  <c r="S125" i="112"/>
  <c r="S109" i="112"/>
  <c r="S93" i="112"/>
  <c r="S77" i="112"/>
  <c r="S61" i="112"/>
  <c r="S45" i="112"/>
  <c r="S29" i="112"/>
  <c r="S13" i="112"/>
  <c r="AA4379" i="109"/>
  <c r="V145" i="110"/>
  <c r="V137" i="110"/>
  <c r="V129" i="110"/>
  <c r="V121" i="110"/>
  <c r="V113" i="110"/>
  <c r="V105" i="110"/>
  <c r="V97" i="110"/>
  <c r="V89" i="110"/>
  <c r="V81" i="110"/>
  <c r="AA4371" i="109"/>
  <c r="AA4364" i="109"/>
  <c r="AA4356" i="109"/>
  <c r="AA4348" i="109"/>
  <c r="AA4340" i="109"/>
  <c r="AA4332" i="109"/>
  <c r="AA4324" i="109"/>
  <c r="AA4316" i="109"/>
  <c r="AA4308" i="109"/>
  <c r="AA4306" i="109"/>
  <c r="AA4304" i="109"/>
  <c r="AA4302" i="109"/>
  <c r="AA4300" i="109"/>
  <c r="AA4298" i="109"/>
  <c r="AA4296" i="109"/>
  <c r="AA4294" i="109"/>
  <c r="AA4292" i="109"/>
  <c r="AA4290" i="109"/>
  <c r="AA4288" i="109"/>
  <c r="AA4286" i="109"/>
  <c r="AA4284" i="109"/>
  <c r="AA4282" i="109"/>
  <c r="AA4280" i="109"/>
  <c r="AA4278" i="109"/>
  <c r="AA4276" i="109"/>
  <c r="AA4274" i="109"/>
  <c r="AA4272" i="109"/>
  <c r="AA4270" i="109"/>
  <c r="AA4268" i="109"/>
  <c r="AA4266" i="109"/>
  <c r="AA4264" i="109"/>
  <c r="AA4262" i="109"/>
  <c r="AA4260" i="109"/>
  <c r="AA4258" i="109"/>
  <c r="AA4256" i="109"/>
  <c r="AA4254" i="109"/>
  <c r="AA4252" i="109"/>
  <c r="AA4250" i="109"/>
  <c r="AA4248" i="109"/>
  <c r="AA4246" i="109"/>
  <c r="AA4244" i="109"/>
  <c r="AA4242" i="109"/>
  <c r="AA4240" i="109"/>
  <c r="AA4238" i="109"/>
  <c r="AA4236" i="109"/>
  <c r="AA4234" i="109"/>
  <c r="AA4232" i="109"/>
  <c r="AA4230" i="109"/>
  <c r="AA4228" i="109"/>
  <c r="AA4226" i="109"/>
  <c r="AA4224" i="109"/>
  <c r="AA4222" i="109"/>
  <c r="AA4220" i="109"/>
  <c r="AA4218" i="109"/>
  <c r="AA4216" i="109"/>
  <c r="AA4214" i="109"/>
  <c r="AA4212" i="109"/>
  <c r="AA4210" i="109"/>
  <c r="AA4208" i="109"/>
  <c r="AA4206" i="109"/>
  <c r="AA4204" i="109"/>
  <c r="AA4202" i="109"/>
  <c r="AA4200" i="109"/>
  <c r="AA4198" i="109"/>
  <c r="AA4196" i="109"/>
  <c r="AA4194" i="109"/>
  <c r="AA4192" i="109"/>
  <c r="AA4190" i="109"/>
  <c r="AA4188" i="109"/>
  <c r="AA4186" i="109"/>
  <c r="AA4184" i="109"/>
  <c r="AA4182" i="109"/>
  <c r="AA4180" i="109"/>
  <c r="AA4178" i="109"/>
  <c r="AA4176" i="109"/>
  <c r="AA4174" i="109"/>
  <c r="AA4172" i="109"/>
  <c r="AA4170" i="109"/>
  <c r="AA4168" i="109"/>
  <c r="AA4166" i="109"/>
  <c r="AA4164" i="109"/>
  <c r="AA4162" i="109"/>
  <c r="AA4160" i="109"/>
  <c r="AA4158" i="109"/>
  <c r="AA4156" i="109"/>
  <c r="AA4154" i="109"/>
  <c r="V146" i="110"/>
  <c r="V138" i="110"/>
  <c r="V130" i="110"/>
  <c r="V122" i="110"/>
  <c r="V114" i="110"/>
  <c r="V106" i="110"/>
  <c r="V98" i="110"/>
  <c r="V90" i="110"/>
  <c r="V82" i="110"/>
  <c r="V74" i="110"/>
  <c r="V73" i="110"/>
  <c r="V72" i="110"/>
  <c r="V71" i="110"/>
  <c r="V70" i="110"/>
  <c r="V69" i="110"/>
  <c r="V68" i="110"/>
  <c r="V67" i="110"/>
  <c r="V66" i="110"/>
  <c r="V65" i="110"/>
  <c r="V64" i="110"/>
  <c r="V63" i="110"/>
  <c r="V62" i="110"/>
  <c r="V61" i="110"/>
  <c r="V60" i="110"/>
  <c r="V59" i="110"/>
  <c r="V58" i="110"/>
  <c r="V57" i="110"/>
  <c r="V56" i="110"/>
  <c r="V55" i="110"/>
  <c r="V54" i="110"/>
  <c r="V53" i="110"/>
  <c r="V52" i="110"/>
  <c r="V51" i="110"/>
  <c r="V50" i="110"/>
  <c r="V49" i="110"/>
  <c r="V48" i="110"/>
  <c r="V47" i="110"/>
  <c r="V46" i="110"/>
  <c r="V45" i="110"/>
  <c r="V44" i="110"/>
  <c r="V43" i="110"/>
  <c r="V42" i="110"/>
  <c r="V41" i="110"/>
  <c r="V40" i="110"/>
  <c r="V39" i="110"/>
  <c r="V38" i="110"/>
  <c r="V37" i="110"/>
  <c r="V36" i="110"/>
  <c r="V35" i="110"/>
  <c r="V34" i="110"/>
  <c r="V33" i="110"/>
  <c r="V32" i="110"/>
  <c r="V31" i="110"/>
  <c r="V30" i="110"/>
  <c r="V29" i="110"/>
  <c r="V28" i="110"/>
  <c r="V27" i="110"/>
  <c r="V26" i="110"/>
  <c r="V25" i="110"/>
  <c r="V24" i="110"/>
  <c r="V23" i="110"/>
  <c r="V22" i="110"/>
  <c r="V21" i="110"/>
  <c r="V20" i="110"/>
  <c r="V19" i="110"/>
  <c r="V18" i="110"/>
  <c r="V17" i="110"/>
  <c r="V16" i="110"/>
  <c r="V15" i="110"/>
  <c r="V14" i="110"/>
  <c r="V13" i="110"/>
  <c r="V12" i="110"/>
  <c r="V11" i="110"/>
  <c r="V10" i="110"/>
  <c r="V9" i="110"/>
  <c r="V8" i="110"/>
  <c r="V7" i="110"/>
  <c r="V6" i="110"/>
  <c r="V5" i="110"/>
  <c r="V4" i="110"/>
  <c r="V3" i="110"/>
  <c r="V2" i="110"/>
  <c r="AA4381" i="109"/>
  <c r="AA4372" i="109"/>
  <c r="AA4365" i="109"/>
  <c r="AA4357" i="109"/>
  <c r="AA4349" i="109"/>
  <c r="AA4341" i="109"/>
  <c r="AA4333" i="109"/>
  <c r="AA4325" i="109"/>
  <c r="AA4317" i="109"/>
  <c r="AA4309" i="109"/>
  <c r="V147" i="110"/>
  <c r="V139" i="110"/>
  <c r="V131" i="110"/>
  <c r="V123" i="110"/>
  <c r="V115" i="110"/>
  <c r="V107" i="110"/>
  <c r="V99" i="110"/>
  <c r="V91" i="110"/>
  <c r="V83" i="110"/>
  <c r="V75" i="110"/>
  <c r="AA4373" i="109"/>
  <c r="AA4366" i="109"/>
  <c r="AA4358" i="109"/>
  <c r="AA4350" i="109"/>
  <c r="AA4342" i="109"/>
  <c r="AA4334" i="109"/>
  <c r="AA4326" i="109"/>
  <c r="AA4318" i="109"/>
  <c r="AA4310" i="109"/>
  <c r="V148" i="110"/>
  <c r="V140" i="110"/>
  <c r="V132" i="110"/>
  <c r="V124" i="110"/>
  <c r="V116" i="110"/>
  <c r="V108" i="110"/>
  <c r="V100" i="110"/>
  <c r="V92" i="110"/>
  <c r="V84" i="110"/>
  <c r="V76" i="110"/>
  <c r="AA4378" i="109"/>
  <c r="AA4374" i="109"/>
  <c r="AA4367" i="109"/>
  <c r="AA4359" i="109"/>
  <c r="AA4351" i="109"/>
  <c r="AA4343" i="109"/>
  <c r="AA4335" i="109"/>
  <c r="AA4327" i="109"/>
  <c r="AA4319" i="109"/>
  <c r="AA4311" i="109"/>
  <c r="V149" i="110"/>
  <c r="V141" i="110"/>
  <c r="V133" i="110"/>
  <c r="V125" i="110"/>
  <c r="V117" i="110"/>
  <c r="V109" i="110"/>
  <c r="V101" i="110"/>
  <c r="V93" i="110"/>
  <c r="V85" i="110"/>
  <c r="V77" i="110"/>
  <c r="AA4368" i="109"/>
  <c r="AA4360" i="109"/>
  <c r="AA4352" i="109"/>
  <c r="AA4344" i="109"/>
  <c r="AA4336" i="109"/>
  <c r="AA4328" i="109"/>
  <c r="AA4320" i="109"/>
  <c r="AA4312" i="109"/>
  <c r="AA4307" i="109"/>
  <c r="AA4305" i="109"/>
  <c r="AA4303" i="109"/>
  <c r="AA4301" i="109"/>
  <c r="AA4299" i="109"/>
  <c r="AA4297" i="109"/>
  <c r="AA4295" i="109"/>
  <c r="AA4293" i="109"/>
  <c r="AA4291" i="109"/>
  <c r="AA4289" i="109"/>
  <c r="AA4287" i="109"/>
  <c r="AA4285" i="109"/>
  <c r="AA4283" i="109"/>
  <c r="AA4281" i="109"/>
  <c r="AA4279" i="109"/>
  <c r="AA4277" i="109"/>
  <c r="AA4275" i="109"/>
  <c r="AA4273" i="109"/>
  <c r="AA4271" i="109"/>
  <c r="AA4269" i="109"/>
  <c r="AA4267" i="109"/>
  <c r="AA4265" i="109"/>
  <c r="AA4263" i="109"/>
  <c r="AA4261" i="109"/>
  <c r="AA4259" i="109"/>
  <c r="AA4257" i="109"/>
  <c r="AA4255" i="109"/>
  <c r="AA4253" i="109"/>
  <c r="AA4251" i="109"/>
  <c r="AA4249" i="109"/>
  <c r="AA4247" i="109"/>
  <c r="AA4245" i="109"/>
  <c r="AA4243" i="109"/>
  <c r="AA4241" i="109"/>
  <c r="AA4239" i="109"/>
  <c r="AA4237" i="109"/>
  <c r="AA4235" i="109"/>
  <c r="AA4233" i="109"/>
  <c r="AA4231" i="109"/>
  <c r="AA4229" i="109"/>
  <c r="AA4227" i="109"/>
  <c r="AA4225" i="109"/>
  <c r="AA4223" i="109"/>
  <c r="AA4221" i="109"/>
  <c r="AA4219" i="109"/>
  <c r="AA4217" i="109"/>
  <c r="AA4215" i="109"/>
  <c r="AA4213" i="109"/>
  <c r="AA4211" i="109"/>
  <c r="AA4209" i="109"/>
  <c r="AA4207" i="109"/>
  <c r="AA4205" i="109"/>
  <c r="AA4203" i="109"/>
  <c r="AA4201" i="109"/>
  <c r="AA4199" i="109"/>
  <c r="AA4197" i="109"/>
  <c r="AA4195" i="109"/>
  <c r="AA4193" i="109"/>
  <c r="AA4191" i="109"/>
  <c r="AA4189" i="109"/>
  <c r="AA4187" i="109"/>
  <c r="AA4185" i="109"/>
  <c r="AA4183" i="109"/>
  <c r="AA4181" i="109"/>
  <c r="AA4179" i="109"/>
  <c r="AA4177" i="109"/>
  <c r="AA4175" i="109"/>
  <c r="AA4173" i="109"/>
  <c r="AA4171" i="109"/>
  <c r="AA4169" i="109"/>
  <c r="AA4167" i="109"/>
  <c r="AA4165" i="109"/>
  <c r="AA4163" i="109"/>
  <c r="AA4161" i="109"/>
  <c r="AA4159" i="109"/>
  <c r="AA4157" i="109"/>
  <c r="AA4155" i="109"/>
  <c r="AA4153" i="109"/>
  <c r="AA4151" i="109"/>
  <c r="AA4149" i="109"/>
  <c r="AA4147" i="109"/>
  <c r="AA4145" i="109"/>
  <c r="AA4143" i="109"/>
  <c r="AA4141" i="109"/>
  <c r="AA4139" i="109"/>
  <c r="AA4137" i="109"/>
  <c r="AA4135" i="109"/>
  <c r="AA4133" i="109"/>
  <c r="AA4131" i="109"/>
  <c r="AA4129" i="109"/>
  <c r="AA4127" i="109"/>
  <c r="AA4125" i="109"/>
  <c r="AA4123" i="109"/>
  <c r="AA4121" i="109"/>
  <c r="AA4119" i="109"/>
  <c r="AA4117" i="109"/>
  <c r="AA4115" i="109"/>
  <c r="AA4113" i="109"/>
  <c r="AA4111" i="109"/>
  <c r="AA4109" i="109"/>
  <c r="AA4107" i="109"/>
  <c r="AA4105" i="109"/>
  <c r="AA4103" i="109"/>
  <c r="AA4101" i="109"/>
  <c r="AA4099" i="109"/>
  <c r="AA4097" i="109"/>
  <c r="AA4095" i="109"/>
  <c r="AA4093" i="109"/>
  <c r="AA4091" i="109"/>
  <c r="AA4089" i="109"/>
  <c r="AA4087" i="109"/>
  <c r="AA4085" i="109"/>
  <c r="AA4083" i="109"/>
  <c r="AA4081" i="109"/>
  <c r="AA4079" i="109"/>
  <c r="AA4077" i="109"/>
  <c r="AA4075" i="109"/>
  <c r="AA4073" i="109"/>
  <c r="AA4071" i="109"/>
  <c r="AA4069" i="109"/>
  <c r="AA4067" i="109"/>
  <c r="AA4065" i="109"/>
  <c r="AA4063" i="109"/>
  <c r="AA4061" i="109"/>
  <c r="AA4059" i="109"/>
  <c r="AA4057" i="109"/>
  <c r="AA4055" i="109"/>
  <c r="AA4053" i="109"/>
  <c r="AA4051" i="109"/>
  <c r="AA4049" i="109"/>
  <c r="AA4047" i="109"/>
  <c r="AA4045" i="109"/>
  <c r="AA4043" i="109"/>
  <c r="AA4041" i="109"/>
  <c r="AA4039" i="109"/>
  <c r="AA4037" i="109"/>
  <c r="AA4035" i="109"/>
  <c r="AA4033" i="109"/>
  <c r="AA4031" i="109"/>
  <c r="AA4029" i="109"/>
  <c r="AA4027" i="109"/>
  <c r="AA4025" i="109"/>
  <c r="AA4023" i="109"/>
  <c r="V150" i="110"/>
  <c r="V142" i="110"/>
  <c r="V134" i="110"/>
  <c r="V126" i="110"/>
  <c r="V118" i="110"/>
  <c r="V110" i="110"/>
  <c r="V102" i="110"/>
  <c r="V94" i="110"/>
  <c r="V86" i="110"/>
  <c r="V78" i="110"/>
  <c r="AA4369" i="109"/>
  <c r="AA4361" i="109"/>
  <c r="AA4353" i="109"/>
  <c r="AA4345" i="109"/>
  <c r="AA4337" i="109"/>
  <c r="AA4329" i="109"/>
  <c r="AA4321" i="109"/>
  <c r="AA4313" i="109"/>
  <c r="V151" i="110"/>
  <c r="V143" i="110"/>
  <c r="V135" i="110"/>
  <c r="V127" i="110"/>
  <c r="V119" i="110"/>
  <c r="V111" i="110"/>
  <c r="V103" i="110"/>
  <c r="V95" i="110"/>
  <c r="V87" i="110"/>
  <c r="V79" i="110"/>
  <c r="AA4376" i="109"/>
  <c r="AA4370" i="109"/>
  <c r="AA4362" i="109"/>
  <c r="AA4354" i="109"/>
  <c r="AA4346" i="109"/>
  <c r="AA4338" i="109"/>
  <c r="AA4330" i="109"/>
  <c r="AA4322" i="109"/>
  <c r="AA4314" i="109"/>
  <c r="V144" i="110"/>
  <c r="V80" i="110"/>
  <c r="AA4380" i="109"/>
  <c r="AA4363" i="109"/>
  <c r="AA4331" i="109"/>
  <c r="AA4054" i="109"/>
  <c r="AA4038" i="109"/>
  <c r="AA4022" i="109"/>
  <c r="AA4020" i="109"/>
  <c r="AA4018" i="109"/>
  <c r="AA4016" i="109"/>
  <c r="AA4008" i="109"/>
  <c r="AA4000" i="109"/>
  <c r="AA3992" i="109"/>
  <c r="AA3984" i="109"/>
  <c r="AA3976" i="109"/>
  <c r="V136" i="110"/>
  <c r="AA4146" i="109"/>
  <c r="AA4138" i="109"/>
  <c r="AA4130" i="109"/>
  <c r="AA4122" i="109"/>
  <c r="AA4114" i="109"/>
  <c r="AA4106" i="109"/>
  <c r="AA4098" i="109"/>
  <c r="AA4090" i="109"/>
  <c r="AA4082" i="109"/>
  <c r="AA4074" i="109"/>
  <c r="AA4066" i="109"/>
  <c r="AA4056" i="109"/>
  <c r="AA4040" i="109"/>
  <c r="AA4024" i="109"/>
  <c r="AA4009" i="109"/>
  <c r="AA4001" i="109"/>
  <c r="AA3993" i="109"/>
  <c r="AA3985" i="109"/>
  <c r="AA3977" i="109"/>
  <c r="AA3969" i="109"/>
  <c r="AA3961" i="109"/>
  <c r="AA3953" i="109"/>
  <c r="AA3945" i="109"/>
  <c r="V128" i="110"/>
  <c r="AA4355" i="109"/>
  <c r="AA4323" i="109"/>
  <c r="V120" i="110"/>
  <c r="AA4148" i="109"/>
  <c r="AA4140" i="109"/>
  <c r="AA4132" i="109"/>
  <c r="AA4124" i="109"/>
  <c r="AA4116" i="109"/>
  <c r="AA4108" i="109"/>
  <c r="AA4100" i="109"/>
  <c r="AA4092" i="109"/>
  <c r="AA4084" i="109"/>
  <c r="AA4076" i="109"/>
  <c r="AA4068" i="109"/>
  <c r="AA4060" i="109"/>
  <c r="AA4044" i="109"/>
  <c r="AA4028" i="109"/>
  <c r="AA4011" i="109"/>
  <c r="AA4003" i="109"/>
  <c r="AA3995" i="109"/>
  <c r="AA3987" i="109"/>
  <c r="AA3979" i="109"/>
  <c r="AA3971" i="109"/>
  <c r="AA3963" i="109"/>
  <c r="AA3955" i="109"/>
  <c r="AA3947" i="109"/>
  <c r="V112" i="110"/>
  <c r="AA4347" i="109"/>
  <c r="AA4315" i="109"/>
  <c r="AA4046" i="109"/>
  <c r="AA4030" i="109"/>
  <c r="AA4021" i="109"/>
  <c r="AA4019" i="109"/>
  <c r="AA4017" i="109"/>
  <c r="AA4012" i="109"/>
  <c r="AA4004" i="109"/>
  <c r="AA3996" i="109"/>
  <c r="AA3988" i="109"/>
  <c r="AA3980" i="109"/>
  <c r="AA3972" i="109"/>
  <c r="V104" i="110"/>
  <c r="AA4150" i="109"/>
  <c r="AA4142" i="109"/>
  <c r="AA4134" i="109"/>
  <c r="AA4126" i="109"/>
  <c r="AA4118" i="109"/>
  <c r="AA4110" i="109"/>
  <c r="AA4102" i="109"/>
  <c r="AA4094" i="109"/>
  <c r="AA4086" i="109"/>
  <c r="AA4078" i="109"/>
  <c r="AA4070" i="109"/>
  <c r="AA4062" i="109"/>
  <c r="AA4048" i="109"/>
  <c r="AA4032" i="109"/>
  <c r="AA4013" i="109"/>
  <c r="AA4005" i="109"/>
  <c r="AA3997" i="109"/>
  <c r="AA3989" i="109"/>
  <c r="AA3981" i="109"/>
  <c r="AA3973" i="109"/>
  <c r="AA3965" i="109"/>
  <c r="V96" i="110"/>
  <c r="AA4339" i="109"/>
  <c r="AA4050" i="109"/>
  <c r="AA4034" i="109"/>
  <c r="AA4014" i="109"/>
  <c r="AA4006" i="109"/>
  <c r="AA3998" i="109"/>
  <c r="AA3990" i="109"/>
  <c r="AA3982" i="109"/>
  <c r="AA3974" i="109"/>
  <c r="AA3966" i="109"/>
  <c r="AA3958" i="109"/>
  <c r="AA3950" i="109"/>
  <c r="V152" i="110"/>
  <c r="V88" i="110"/>
  <c r="AA4152" i="109"/>
  <c r="AA4144" i="109"/>
  <c r="AA4136" i="109"/>
  <c r="AA4128" i="109"/>
  <c r="AA4120" i="109"/>
  <c r="AA4112" i="109"/>
  <c r="AA4104" i="109"/>
  <c r="AA4096" i="109"/>
  <c r="AA4088" i="109"/>
  <c r="AA4080" i="109"/>
  <c r="AA4072" i="109"/>
  <c r="AA4064" i="109"/>
  <c r="AA4052" i="109"/>
  <c r="AA4036" i="109"/>
  <c r="AA4015" i="109"/>
  <c r="AA4007" i="109"/>
  <c r="AA3999" i="109"/>
  <c r="AA3991" i="109"/>
  <c r="AA3983" i="109"/>
  <c r="AA3975" i="109"/>
  <c r="AA3967" i="109"/>
  <c r="AA3959" i="109"/>
  <c r="AA3951" i="109"/>
  <c r="AA4026" i="109"/>
  <c r="AA3994" i="109"/>
  <c r="AA3964" i="109"/>
  <c r="AA3960" i="109"/>
  <c r="AA3956" i="109"/>
  <c r="AA3952" i="109"/>
  <c r="AA3948" i="109"/>
  <c r="AA3936" i="109"/>
  <c r="AA3929" i="109"/>
  <c r="AA3920" i="109"/>
  <c r="AA3913" i="109"/>
  <c r="AA3904" i="109"/>
  <c r="AA3897" i="109"/>
  <c r="AA3888" i="109"/>
  <c r="AA3881" i="109"/>
  <c r="AA3872" i="109"/>
  <c r="AA3865" i="109"/>
  <c r="AA3856" i="109"/>
  <c r="AA3849" i="109"/>
  <c r="AA3840" i="109"/>
  <c r="AA3833" i="109"/>
  <c r="AA3824" i="109"/>
  <c r="AA3817" i="109"/>
  <c r="AA3808" i="109"/>
  <c r="AA3801" i="109"/>
  <c r="AA3792" i="109"/>
  <c r="AA3785" i="109"/>
  <c r="AA3776" i="109"/>
  <c r="AA3769" i="109"/>
  <c r="AA3760" i="109"/>
  <c r="AA3753" i="109"/>
  <c r="AA3744" i="109"/>
  <c r="AA3737" i="109"/>
  <c r="AA3728" i="109"/>
  <c r="AA3721" i="109"/>
  <c r="AA3712" i="109"/>
  <c r="AA3650" i="109"/>
  <c r="AA3642" i="109"/>
  <c r="AA3634" i="109"/>
  <c r="AA3626" i="109"/>
  <c r="AA3618" i="109"/>
  <c r="AA3610" i="109"/>
  <c r="AA3602" i="109"/>
  <c r="AA3944" i="109"/>
  <c r="AA3938" i="109"/>
  <c r="AA3931" i="109"/>
  <c r="AA3922" i="109"/>
  <c r="AA3915" i="109"/>
  <c r="AA3906" i="109"/>
  <c r="AA3899" i="109"/>
  <c r="AA3890" i="109"/>
  <c r="AA3883" i="109"/>
  <c r="AA3874" i="109"/>
  <c r="AA3867" i="109"/>
  <c r="AA3858" i="109"/>
  <c r="AA3851" i="109"/>
  <c r="AA3842" i="109"/>
  <c r="AA3835" i="109"/>
  <c r="AA3826" i="109"/>
  <c r="AA3819" i="109"/>
  <c r="AA3810" i="109"/>
  <c r="AA3803" i="109"/>
  <c r="AA3794" i="109"/>
  <c r="AA3787" i="109"/>
  <c r="AA3778" i="109"/>
  <c r="AA3771" i="109"/>
  <c r="AA3762" i="109"/>
  <c r="AA3755" i="109"/>
  <c r="AA3746" i="109"/>
  <c r="AA3739" i="109"/>
  <c r="AA3730" i="109"/>
  <c r="AA3723" i="109"/>
  <c r="AA3714" i="109"/>
  <c r="AA3707" i="109"/>
  <c r="AA3705" i="109"/>
  <c r="AA3703" i="109"/>
  <c r="AA3701" i="109"/>
  <c r="AA3699" i="109"/>
  <c r="AA3697" i="109"/>
  <c r="AA3695" i="109"/>
  <c r="AA3693" i="109"/>
  <c r="AA3691" i="109"/>
  <c r="AA3689" i="109"/>
  <c r="AA3687" i="109"/>
  <c r="AA3685" i="109"/>
  <c r="AA3683" i="109"/>
  <c r="AA3681" i="109"/>
  <c r="AA3679" i="109"/>
  <c r="AA3677" i="109"/>
  <c r="AA3675" i="109"/>
  <c r="AA3673" i="109"/>
  <c r="AA3671" i="109"/>
  <c r="AA3669" i="109"/>
  <c r="AA3667" i="109"/>
  <c r="AA3665" i="109"/>
  <c r="AA3663" i="109"/>
  <c r="AA3661" i="109"/>
  <c r="AA3659" i="109"/>
  <c r="AA3657" i="109"/>
  <c r="AA3655" i="109"/>
  <c r="AA3653" i="109"/>
  <c r="AA3651" i="109"/>
  <c r="AA3643" i="109"/>
  <c r="AA3635" i="109"/>
  <c r="AA3627" i="109"/>
  <c r="AA3619" i="109"/>
  <c r="AA3611" i="109"/>
  <c r="AA3603" i="109"/>
  <c r="AA3595" i="109"/>
  <c r="AA3587" i="109"/>
  <c r="AA4058" i="109"/>
  <c r="AA3986" i="109"/>
  <c r="AA3968" i="109"/>
  <c r="AA3957" i="109"/>
  <c r="AA3949" i="109"/>
  <c r="AA3940" i="109"/>
  <c r="AA3933" i="109"/>
  <c r="AA3924" i="109"/>
  <c r="AA3917" i="109"/>
  <c r="AA3908" i="109"/>
  <c r="AA3901" i="109"/>
  <c r="AA3892" i="109"/>
  <c r="AA3885" i="109"/>
  <c r="AA3876" i="109"/>
  <c r="AA3869" i="109"/>
  <c r="AA3860" i="109"/>
  <c r="AA3853" i="109"/>
  <c r="AA3844" i="109"/>
  <c r="AA3837" i="109"/>
  <c r="AA3828" i="109"/>
  <c r="AA3821" i="109"/>
  <c r="AA3812" i="109"/>
  <c r="AA3805" i="109"/>
  <c r="AA3796" i="109"/>
  <c r="AA3789" i="109"/>
  <c r="AA3780" i="109"/>
  <c r="AA3773" i="109"/>
  <c r="AA3764" i="109"/>
  <c r="AA3757" i="109"/>
  <c r="AA3748" i="109"/>
  <c r="AA3741" i="109"/>
  <c r="AA3732" i="109"/>
  <c r="AA3725" i="109"/>
  <c r="AA3716" i="109"/>
  <c r="AA3709" i="109"/>
  <c r="AA3644" i="109"/>
  <c r="AA3636" i="109"/>
  <c r="AA3942" i="109"/>
  <c r="AA3935" i="109"/>
  <c r="AA3926" i="109"/>
  <c r="AA3919" i="109"/>
  <c r="AA3910" i="109"/>
  <c r="AA3903" i="109"/>
  <c r="AA3894" i="109"/>
  <c r="AA3887" i="109"/>
  <c r="AA3878" i="109"/>
  <c r="AA3871" i="109"/>
  <c r="AA3862" i="109"/>
  <c r="AA3855" i="109"/>
  <c r="AA3846" i="109"/>
  <c r="AA3839" i="109"/>
  <c r="AA3830" i="109"/>
  <c r="AA3823" i="109"/>
  <c r="AA3814" i="109"/>
  <c r="AA3807" i="109"/>
  <c r="AA3798" i="109"/>
  <c r="AA3791" i="109"/>
  <c r="AA3782" i="109"/>
  <c r="AA3775" i="109"/>
  <c r="AA3766" i="109"/>
  <c r="AA3759" i="109"/>
  <c r="AA3750" i="109"/>
  <c r="AA3743" i="109"/>
  <c r="AA3734" i="109"/>
  <c r="AA3727" i="109"/>
  <c r="AA3718" i="109"/>
  <c r="AA3711" i="109"/>
  <c r="AA3645" i="109"/>
  <c r="AA3637" i="109"/>
  <c r="AA3629" i="109"/>
  <c r="AA3621" i="109"/>
  <c r="AA3613" i="109"/>
  <c r="AA3605" i="109"/>
  <c r="AA3597" i="109"/>
  <c r="AA3589" i="109"/>
  <c r="AA3581" i="109"/>
  <c r="AA4010" i="109"/>
  <c r="AA3978" i="109"/>
  <c r="AA3962" i="109"/>
  <c r="AA3954" i="109"/>
  <c r="AA3946" i="109"/>
  <c r="AA3937" i="109"/>
  <c r="AA3928" i="109"/>
  <c r="AA3921" i="109"/>
  <c r="AA3912" i="109"/>
  <c r="AA3905" i="109"/>
  <c r="AA3896" i="109"/>
  <c r="AA3889" i="109"/>
  <c r="AA3880" i="109"/>
  <c r="AA3873" i="109"/>
  <c r="AA3864" i="109"/>
  <c r="AA3857" i="109"/>
  <c r="AA3848" i="109"/>
  <c r="AA3841" i="109"/>
  <c r="AA3832" i="109"/>
  <c r="AA3825" i="109"/>
  <c r="AA3816" i="109"/>
  <c r="AA3809" i="109"/>
  <c r="AA3800" i="109"/>
  <c r="AA3793" i="109"/>
  <c r="AA3784" i="109"/>
  <c r="AA3777" i="109"/>
  <c r="AA3768" i="109"/>
  <c r="AA3761" i="109"/>
  <c r="AA3752" i="109"/>
  <c r="AA3745" i="109"/>
  <c r="AA3736" i="109"/>
  <c r="AA3729" i="109"/>
  <c r="AA3720" i="109"/>
  <c r="AA3713" i="109"/>
  <c r="AA3646" i="109"/>
  <c r="AA3638" i="109"/>
  <c r="AA3630" i="109"/>
  <c r="AA3622" i="109"/>
  <c r="AA4042" i="109"/>
  <c r="AA3939" i="109"/>
  <c r="AA3930" i="109"/>
  <c r="AA3923" i="109"/>
  <c r="AA3914" i="109"/>
  <c r="AA3907" i="109"/>
  <c r="AA3898" i="109"/>
  <c r="AA3891" i="109"/>
  <c r="AA3882" i="109"/>
  <c r="AA3875" i="109"/>
  <c r="AA3866" i="109"/>
  <c r="AA3859" i="109"/>
  <c r="AA3850" i="109"/>
  <c r="AA3843" i="109"/>
  <c r="AA3834" i="109"/>
  <c r="AA3827" i="109"/>
  <c r="AA3818" i="109"/>
  <c r="AA3811" i="109"/>
  <c r="AA3802" i="109"/>
  <c r="AA3795" i="109"/>
  <c r="AA3786" i="109"/>
  <c r="AA3779" i="109"/>
  <c r="AA3770" i="109"/>
  <c r="AA3763" i="109"/>
  <c r="AA3754" i="109"/>
  <c r="AA3747" i="109"/>
  <c r="AA3738" i="109"/>
  <c r="AA3731" i="109"/>
  <c r="AA3722" i="109"/>
  <c r="AA3715" i="109"/>
  <c r="AA3706" i="109"/>
  <c r="AA3704" i="109"/>
  <c r="AA3702" i="109"/>
  <c r="AA3700" i="109"/>
  <c r="AA3698" i="109"/>
  <c r="AA3696" i="109"/>
  <c r="AA3694" i="109"/>
  <c r="AA3692" i="109"/>
  <c r="AA3690" i="109"/>
  <c r="AA3688" i="109"/>
  <c r="AA3686" i="109"/>
  <c r="AA3684" i="109"/>
  <c r="AA3682" i="109"/>
  <c r="AA3680" i="109"/>
  <c r="AA3678" i="109"/>
  <c r="AA3676" i="109"/>
  <c r="AA3674" i="109"/>
  <c r="AA3672" i="109"/>
  <c r="AA3670" i="109"/>
  <c r="AA3668" i="109"/>
  <c r="AA3666" i="109"/>
  <c r="AA3664" i="109"/>
  <c r="AA3662" i="109"/>
  <c r="AA3660" i="109"/>
  <c r="AA3658" i="109"/>
  <c r="AA3656" i="109"/>
  <c r="AA3654" i="109"/>
  <c r="AA3652" i="109"/>
  <c r="AA3647" i="109"/>
  <c r="AA3639" i="109"/>
  <c r="AA3631" i="109"/>
  <c r="AA3623" i="109"/>
  <c r="AA3615" i="109"/>
  <c r="AA3607" i="109"/>
  <c r="AA3599" i="109"/>
  <c r="AA3591" i="109"/>
  <c r="AA4002" i="109"/>
  <c r="AA3970" i="109"/>
  <c r="AA3941" i="109"/>
  <c r="AA3932" i="109"/>
  <c r="AA3925" i="109"/>
  <c r="AA3916" i="109"/>
  <c r="AA3909" i="109"/>
  <c r="AA3900" i="109"/>
  <c r="AA3893" i="109"/>
  <c r="AA3884" i="109"/>
  <c r="AA3877" i="109"/>
  <c r="AA3868" i="109"/>
  <c r="AA3861" i="109"/>
  <c r="AA3852" i="109"/>
  <c r="AA3845" i="109"/>
  <c r="AA3836" i="109"/>
  <c r="AA3829" i="109"/>
  <c r="AA3820" i="109"/>
  <c r="AA3813" i="109"/>
  <c r="AA3804" i="109"/>
  <c r="AA3797" i="109"/>
  <c r="AA3788" i="109"/>
  <c r="AA3781" i="109"/>
  <c r="AA3772" i="109"/>
  <c r="AA3765" i="109"/>
  <c r="AA3756" i="109"/>
  <c r="AA3749" i="109"/>
  <c r="AA3740" i="109"/>
  <c r="AA3733" i="109"/>
  <c r="AA3724" i="109"/>
  <c r="AA3717" i="109"/>
  <c r="AA3708" i="109"/>
  <c r="AA3648" i="109"/>
  <c r="AA3640" i="109"/>
  <c r="AA3632" i="109"/>
  <c r="AA3624" i="109"/>
  <c r="AA3616" i="109"/>
  <c r="AA3608" i="109"/>
  <c r="AA3600" i="109"/>
  <c r="AA3943" i="109"/>
  <c r="AA3934" i="109"/>
  <c r="AA3927" i="109"/>
  <c r="AA3918" i="109"/>
  <c r="AA3911" i="109"/>
  <c r="AA3902" i="109"/>
  <c r="AA3895" i="109"/>
  <c r="AA3886" i="109"/>
  <c r="AA3879" i="109"/>
  <c r="AA3870" i="109"/>
  <c r="AA3863" i="109"/>
  <c r="AA3854" i="109"/>
  <c r="AA3847" i="109"/>
  <c r="AA3838" i="109"/>
  <c r="AA3831" i="109"/>
  <c r="AA3822" i="109"/>
  <c r="AA3815" i="109"/>
  <c r="AA3806" i="109"/>
  <c r="AA3799" i="109"/>
  <c r="AA3790" i="109"/>
  <c r="AA3783" i="109"/>
  <c r="AA3774" i="109"/>
  <c r="AA3767" i="109"/>
  <c r="AA3758" i="109"/>
  <c r="AA3751" i="109"/>
  <c r="AA3742" i="109"/>
  <c r="AA3735" i="109"/>
  <c r="AA3726" i="109"/>
  <c r="AA3719" i="109"/>
  <c r="AA3710" i="109"/>
  <c r="AA3649" i="109"/>
  <c r="AA3641" i="109"/>
  <c r="AA3633" i="109"/>
  <c r="AA3625" i="109"/>
  <c r="AA3617" i="109"/>
  <c r="AA3609" i="109"/>
  <c r="AA3601" i="109"/>
  <c r="AA3593" i="109"/>
  <c r="AA3585" i="109"/>
  <c r="AA3580" i="109"/>
  <c r="AA3577" i="109"/>
  <c r="AA3569" i="109"/>
  <c r="AA3561" i="109"/>
  <c r="AA3553" i="109"/>
  <c r="AA3545" i="109"/>
  <c r="AA3537" i="109"/>
  <c r="AA3529" i="109"/>
  <c r="AA3521" i="109"/>
  <c r="AA3513" i="109"/>
  <c r="AA3505" i="109"/>
  <c r="AA3497" i="109"/>
  <c r="AA3489" i="109"/>
  <c r="AA3481" i="109"/>
  <c r="AA3473" i="109"/>
  <c r="AA3465" i="109"/>
  <c r="AA3457" i="109"/>
  <c r="AA3449" i="109"/>
  <c r="AA3441" i="109"/>
  <c r="AA3433" i="109"/>
  <c r="AA3425" i="109"/>
  <c r="AA3417" i="109"/>
  <c r="AA3409" i="109"/>
  <c r="AA3401" i="109"/>
  <c r="AA3393" i="109"/>
  <c r="AA3385" i="109"/>
  <c r="AA3377" i="109"/>
  <c r="AA3369" i="109"/>
  <c r="AA3283" i="109"/>
  <c r="AA3275" i="109"/>
  <c r="AA3267" i="109"/>
  <c r="AA3259" i="109"/>
  <c r="AA3251" i="109"/>
  <c r="AA3243" i="109"/>
  <c r="AA3235" i="109"/>
  <c r="AA3227" i="109"/>
  <c r="AA3219" i="109"/>
  <c r="AA2919" i="109"/>
  <c r="AA2911" i="109"/>
  <c r="AA2903" i="109"/>
  <c r="AA2895" i="109"/>
  <c r="AA2887" i="109"/>
  <c r="AA2879" i="109"/>
  <c r="AA2871" i="109"/>
  <c r="AA2863" i="109"/>
  <c r="AA2855" i="109"/>
  <c r="AA3620" i="109"/>
  <c r="AA3614" i="109"/>
  <c r="AA3604" i="109"/>
  <c r="AA3598" i="109"/>
  <c r="AA3594" i="109"/>
  <c r="AA3590" i="109"/>
  <c r="AA3586" i="109"/>
  <c r="AA3574" i="109"/>
  <c r="AA3566" i="109"/>
  <c r="AA3558" i="109"/>
  <c r="AA3550" i="109"/>
  <c r="AA3542" i="109"/>
  <c r="AA3534" i="109"/>
  <c r="AA3526" i="109"/>
  <c r="AA3518" i="109"/>
  <c r="AA3510" i="109"/>
  <c r="AA3502" i="109"/>
  <c r="AA3494" i="109"/>
  <c r="AA3486" i="109"/>
  <c r="AA3478" i="109"/>
  <c r="AA3470" i="109"/>
  <c r="AA3462" i="109"/>
  <c r="AA3454" i="109"/>
  <c r="AA3446" i="109"/>
  <c r="AA3438" i="109"/>
  <c r="AA3430" i="109"/>
  <c r="AA3422" i="109"/>
  <c r="AA3414" i="109"/>
  <c r="AA3406" i="109"/>
  <c r="AA3398" i="109"/>
  <c r="AA3390" i="109"/>
  <c r="AA3382" i="109"/>
  <c r="AA3374" i="109"/>
  <c r="AA3284" i="109"/>
  <c r="AA3276" i="109"/>
  <c r="AA3268" i="109"/>
  <c r="AA3260" i="109"/>
  <c r="AA3252" i="109"/>
  <c r="AA3244" i="109"/>
  <c r="AA3236" i="109"/>
  <c r="AA3228" i="109"/>
  <c r="AA3220" i="109"/>
  <c r="AA2920" i="109"/>
  <c r="AA2912" i="109"/>
  <c r="AA2904" i="109"/>
  <c r="AA2896" i="109"/>
  <c r="AA2888" i="109"/>
  <c r="AA2880" i="109"/>
  <c r="AA2872" i="109"/>
  <c r="AA2864" i="109"/>
  <c r="AA2856" i="109"/>
  <c r="AA2848" i="109"/>
  <c r="AA2846" i="109"/>
  <c r="AA2844" i="109"/>
  <c r="AA2842" i="109"/>
  <c r="AA2840" i="109"/>
  <c r="AA2838" i="109"/>
  <c r="AA2836" i="109"/>
  <c r="AA2834" i="109"/>
  <c r="AA2832" i="109"/>
  <c r="AA2830" i="109"/>
  <c r="AA2828" i="109"/>
  <c r="AA2826" i="109"/>
  <c r="AA2824" i="109"/>
  <c r="AA2822" i="109"/>
  <c r="AA2820" i="109"/>
  <c r="AA2818" i="109"/>
  <c r="AA2816" i="109"/>
  <c r="AA2814" i="109"/>
  <c r="AA2812" i="109"/>
  <c r="AA2810" i="109"/>
  <c r="AA2808" i="109"/>
  <c r="AA2806" i="109"/>
  <c r="AA2804" i="109"/>
  <c r="AA2802" i="109"/>
  <c r="AA2800" i="109"/>
  <c r="AA2798" i="109"/>
  <c r="AA2796" i="109"/>
  <c r="AA2794" i="109"/>
  <c r="AA2792" i="109"/>
  <c r="AA2790" i="109"/>
  <c r="AA2788" i="109"/>
  <c r="AA2786" i="109"/>
  <c r="AA2784" i="109"/>
  <c r="AA2782" i="109"/>
  <c r="AA2780" i="109"/>
  <c r="AA2778" i="109"/>
  <c r="AA2776" i="109"/>
  <c r="AA2774" i="109"/>
  <c r="AA2772" i="109"/>
  <c r="AA2770" i="109"/>
  <c r="AA2768" i="109"/>
  <c r="AA2766" i="109"/>
  <c r="AA2764" i="109"/>
  <c r="AA2762" i="109"/>
  <c r="AA2760" i="109"/>
  <c r="AA2758" i="109"/>
  <c r="AA2756" i="109"/>
  <c r="AA2754" i="109"/>
  <c r="AA2752" i="109"/>
  <c r="AA2750" i="109"/>
  <c r="AA2748" i="109"/>
  <c r="AA2746" i="109"/>
  <c r="AA2744" i="109"/>
  <c r="AA2742" i="109"/>
  <c r="AA2740" i="109"/>
  <c r="AA2738" i="109"/>
  <c r="AA2736" i="109"/>
  <c r="AA2734" i="109"/>
  <c r="AA2732" i="109"/>
  <c r="AA2730" i="109"/>
  <c r="AA2728" i="109"/>
  <c r="AA2726" i="109"/>
  <c r="AA2724" i="109"/>
  <c r="AA2722" i="109"/>
  <c r="AA2720" i="109"/>
  <c r="AA2718" i="109"/>
  <c r="AA2716" i="109"/>
  <c r="AA2714" i="109"/>
  <c r="AA2712" i="109"/>
  <c r="AA2710" i="109"/>
  <c r="AA2708" i="109"/>
  <c r="AA2706" i="109"/>
  <c r="AA2704" i="109"/>
  <c r="AA2702" i="109"/>
  <c r="AA2700" i="109"/>
  <c r="AA2698" i="109"/>
  <c r="AA2696" i="109"/>
  <c r="AA2694" i="109"/>
  <c r="AA2692" i="109"/>
  <c r="AA2690" i="109"/>
  <c r="AA2688" i="109"/>
  <c r="AA2686" i="109"/>
  <c r="AA2684" i="109"/>
  <c r="AA2682" i="109"/>
  <c r="AA2680" i="109"/>
  <c r="AA2678" i="109"/>
  <c r="AA2676" i="109"/>
  <c r="AA2674" i="109"/>
  <c r="AA2672" i="109"/>
  <c r="AA2670" i="109"/>
  <c r="AA2668" i="109"/>
  <c r="AA2666" i="109"/>
  <c r="AA2664" i="109"/>
  <c r="AA2662" i="109"/>
  <c r="AA2660" i="109"/>
  <c r="AA2658" i="109"/>
  <c r="AA2656" i="109"/>
  <c r="AA2654" i="109"/>
  <c r="AA2652" i="109"/>
  <c r="AA2650" i="109"/>
  <c r="AA2648" i="109"/>
  <c r="AA2646" i="109"/>
  <c r="AA2644" i="109"/>
  <c r="AA2642" i="109"/>
  <c r="AA2640" i="109"/>
  <c r="AA2638" i="109"/>
  <c r="AA2636" i="109"/>
  <c r="AA2634" i="109"/>
  <c r="AA2632" i="109"/>
  <c r="AA2630" i="109"/>
  <c r="AA2628" i="109"/>
  <c r="AA2626" i="109"/>
  <c r="AA2624" i="109"/>
  <c r="AA2622" i="109"/>
  <c r="AA2620" i="109"/>
  <c r="AA2618" i="109"/>
  <c r="AA2616" i="109"/>
  <c r="AA2614" i="109"/>
  <c r="AA2612" i="109"/>
  <c r="AA2610" i="109"/>
  <c r="AA2608" i="109"/>
  <c r="AA2606" i="109"/>
  <c r="AA2604" i="109"/>
  <c r="AA3571" i="109"/>
  <c r="AA3563" i="109"/>
  <c r="AA3555" i="109"/>
  <c r="AA3547" i="109"/>
  <c r="AA3539" i="109"/>
  <c r="AA3531" i="109"/>
  <c r="AA3523" i="109"/>
  <c r="AA3515" i="109"/>
  <c r="AA3507" i="109"/>
  <c r="AA3499" i="109"/>
  <c r="AA3491" i="109"/>
  <c r="AA3483" i="109"/>
  <c r="AA3475" i="109"/>
  <c r="AA3467" i="109"/>
  <c r="AA3459" i="109"/>
  <c r="AA3451" i="109"/>
  <c r="AA3443" i="109"/>
  <c r="AA3435" i="109"/>
  <c r="AA3427" i="109"/>
  <c r="AA3419" i="109"/>
  <c r="AA3411" i="109"/>
  <c r="AA3403" i="109"/>
  <c r="AA3395" i="109"/>
  <c r="AA3387" i="109"/>
  <c r="AA3379" i="109"/>
  <c r="AA3371" i="109"/>
  <c r="AA3285" i="109"/>
  <c r="AA3277" i="109"/>
  <c r="AA3269" i="109"/>
  <c r="AA3261" i="109"/>
  <c r="AA3253" i="109"/>
  <c r="AA3245" i="109"/>
  <c r="AA3237" i="109"/>
  <c r="AA3229" i="109"/>
  <c r="AA3221" i="109"/>
  <c r="AA3213" i="109"/>
  <c r="AA3211" i="109"/>
  <c r="AA3209" i="109"/>
  <c r="AA3207" i="109"/>
  <c r="AA3205" i="109"/>
  <c r="AA3203" i="109"/>
  <c r="AA3201" i="109"/>
  <c r="AA3199" i="109"/>
  <c r="AA3197" i="109"/>
  <c r="AA3195" i="109"/>
  <c r="AA3193" i="109"/>
  <c r="AA3191" i="109"/>
  <c r="AA3189" i="109"/>
  <c r="AA3187" i="109"/>
  <c r="AA3185" i="109"/>
  <c r="AA3183" i="109"/>
  <c r="AA3181" i="109"/>
  <c r="AA3179" i="109"/>
  <c r="AA3177" i="109"/>
  <c r="AA3175" i="109"/>
  <c r="AA3173" i="109"/>
  <c r="AA3171" i="109"/>
  <c r="AA3169" i="109"/>
  <c r="AA3167" i="109"/>
  <c r="AA3165" i="109"/>
  <c r="AA3163" i="109"/>
  <c r="AA3161" i="109"/>
  <c r="AA3159" i="109"/>
  <c r="AA3157" i="109"/>
  <c r="AA3155" i="109"/>
  <c r="AA3153" i="109"/>
  <c r="AA3151" i="109"/>
  <c r="AA3149" i="109"/>
  <c r="AA3147" i="109"/>
  <c r="AA3145" i="109"/>
  <c r="AA3143" i="109"/>
  <c r="AA3141" i="109"/>
  <c r="AA3139" i="109"/>
  <c r="AA3137" i="109"/>
  <c r="AA3135" i="109"/>
  <c r="AA3133" i="109"/>
  <c r="AA3131" i="109"/>
  <c r="AA3129" i="109"/>
  <c r="AA3127" i="109"/>
  <c r="AA3125" i="109"/>
  <c r="AA3123" i="109"/>
  <c r="AA3121" i="109"/>
  <c r="AA3119" i="109"/>
  <c r="AA3117" i="109"/>
  <c r="AA3115" i="109"/>
  <c r="AA3113" i="109"/>
  <c r="AA3111" i="109"/>
  <c r="AA3109" i="109"/>
  <c r="AA3107" i="109"/>
  <c r="AA3105" i="109"/>
  <c r="AA3103" i="109"/>
  <c r="AA3101" i="109"/>
  <c r="AA3099" i="109"/>
  <c r="AA3097" i="109"/>
  <c r="AA3095" i="109"/>
  <c r="AA3093" i="109"/>
  <c r="AA3091" i="109"/>
  <c r="AA3089" i="109"/>
  <c r="AA3087" i="109"/>
  <c r="AA3085" i="109"/>
  <c r="AA3083" i="109"/>
  <c r="AA3081" i="109"/>
  <c r="AA3079" i="109"/>
  <c r="AA3077" i="109"/>
  <c r="AA3075" i="109"/>
  <c r="AA3073" i="109"/>
  <c r="AA3071" i="109"/>
  <c r="AA3069" i="109"/>
  <c r="AA3067" i="109"/>
  <c r="AA3065" i="109"/>
  <c r="AA3063" i="109"/>
  <c r="AA3061" i="109"/>
  <c r="AA3059" i="109"/>
  <c r="AA3057" i="109"/>
  <c r="AA3055" i="109"/>
  <c r="AA3053" i="109"/>
  <c r="AA3051" i="109"/>
  <c r="AA3049" i="109"/>
  <c r="AA3047" i="109"/>
  <c r="AA3045" i="109"/>
  <c r="AA3043" i="109"/>
  <c r="AA3041" i="109"/>
  <c r="AA3039" i="109"/>
  <c r="AA3037" i="109"/>
  <c r="AA3035" i="109"/>
  <c r="AA3033" i="109"/>
  <c r="AA3031" i="109"/>
  <c r="AA3029" i="109"/>
  <c r="AA3027" i="109"/>
  <c r="AA3025" i="109"/>
  <c r="AA3023" i="109"/>
  <c r="AA3021" i="109"/>
  <c r="AA3019" i="109"/>
  <c r="AA3017" i="109"/>
  <c r="AA3015" i="109"/>
  <c r="AA3013" i="109"/>
  <c r="AA3011" i="109"/>
  <c r="AA3009" i="109"/>
  <c r="AA3007" i="109"/>
  <c r="AA3005" i="109"/>
  <c r="AA3003" i="109"/>
  <c r="AA3001" i="109"/>
  <c r="AA2999" i="109"/>
  <c r="AA2997" i="109"/>
  <c r="AA2995" i="109"/>
  <c r="AA2993" i="109"/>
  <c r="AA2991" i="109"/>
  <c r="AA2989" i="109"/>
  <c r="AA2987" i="109"/>
  <c r="AA2985" i="109"/>
  <c r="AA2983" i="109"/>
  <c r="AA2981" i="109"/>
  <c r="AA2979" i="109"/>
  <c r="AA2977" i="109"/>
  <c r="AA2975" i="109"/>
  <c r="AA2973" i="109"/>
  <c r="AA2971" i="109"/>
  <c r="AA2969" i="109"/>
  <c r="AA2967" i="109"/>
  <c r="AA2965" i="109"/>
  <c r="AA2963" i="109"/>
  <c r="AA2961" i="109"/>
  <c r="AA2959" i="109"/>
  <c r="AA2957" i="109"/>
  <c r="AA2955" i="109"/>
  <c r="AA2953" i="109"/>
  <c r="AA2951" i="109"/>
  <c r="AA2949" i="109"/>
  <c r="AA2947" i="109"/>
  <c r="AA2945" i="109"/>
  <c r="AA2943" i="109"/>
  <c r="AA2941" i="109"/>
  <c r="AA2939" i="109"/>
  <c r="AA2937" i="109"/>
  <c r="AA2935" i="109"/>
  <c r="AA2933" i="109"/>
  <c r="AA2931" i="109"/>
  <c r="AA2929" i="109"/>
  <c r="AA2927" i="109"/>
  <c r="AA2925" i="109"/>
  <c r="AA2923" i="109"/>
  <c r="AA2921" i="109"/>
  <c r="AA2913" i="109"/>
  <c r="AA2905" i="109"/>
  <c r="AA2897" i="109"/>
  <c r="AA2889" i="109"/>
  <c r="AA2881" i="109"/>
  <c r="AA2873" i="109"/>
  <c r="AA2865" i="109"/>
  <c r="AA2857" i="109"/>
  <c r="AA2849" i="109"/>
  <c r="AA3582" i="109"/>
  <c r="AA3576" i="109"/>
  <c r="AA3568" i="109"/>
  <c r="AA3560" i="109"/>
  <c r="AA3552" i="109"/>
  <c r="AA3544" i="109"/>
  <c r="AA3536" i="109"/>
  <c r="AA3528" i="109"/>
  <c r="AA3520" i="109"/>
  <c r="AA3512" i="109"/>
  <c r="AA3504" i="109"/>
  <c r="AA3496" i="109"/>
  <c r="AA3488" i="109"/>
  <c r="AA3480" i="109"/>
  <c r="AA3472" i="109"/>
  <c r="AA3464" i="109"/>
  <c r="AA3456" i="109"/>
  <c r="AA3448" i="109"/>
  <c r="AA3440" i="109"/>
  <c r="AA3432" i="109"/>
  <c r="AA3424" i="109"/>
  <c r="AA3416" i="109"/>
  <c r="AA3408" i="109"/>
  <c r="AA3400" i="109"/>
  <c r="AA3392" i="109"/>
  <c r="AA3384" i="109"/>
  <c r="AA3376" i="109"/>
  <c r="AA3368" i="109"/>
  <c r="AA3366" i="109"/>
  <c r="AA3364" i="109"/>
  <c r="AA3362" i="109"/>
  <c r="AA3360" i="109"/>
  <c r="AA3358" i="109"/>
  <c r="AA3356" i="109"/>
  <c r="AA3354" i="109"/>
  <c r="AA3352" i="109"/>
  <c r="AA3350" i="109"/>
  <c r="AA3348" i="109"/>
  <c r="AA3346" i="109"/>
  <c r="AA3344" i="109"/>
  <c r="AA3342" i="109"/>
  <c r="AA3340" i="109"/>
  <c r="AA3338" i="109"/>
  <c r="AA3336" i="109"/>
  <c r="AA3334" i="109"/>
  <c r="AA3332" i="109"/>
  <c r="AA3330" i="109"/>
  <c r="AA3328" i="109"/>
  <c r="AA3326" i="109"/>
  <c r="AA3324" i="109"/>
  <c r="AA3322" i="109"/>
  <c r="AA3320" i="109"/>
  <c r="AA3318" i="109"/>
  <c r="AA3316" i="109"/>
  <c r="AA3314" i="109"/>
  <c r="AA3312" i="109"/>
  <c r="AA3310" i="109"/>
  <c r="AA3308" i="109"/>
  <c r="AA3306" i="109"/>
  <c r="AA3304" i="109"/>
  <c r="AA3302" i="109"/>
  <c r="AA3300" i="109"/>
  <c r="AA3298" i="109"/>
  <c r="AA3296" i="109"/>
  <c r="AA3294" i="109"/>
  <c r="AA3292" i="109"/>
  <c r="AA3290" i="109"/>
  <c r="AA3288" i="109"/>
  <c r="AA3286" i="109"/>
  <c r="AA3278" i="109"/>
  <c r="AA3270" i="109"/>
  <c r="AA3262" i="109"/>
  <c r="AA3254" i="109"/>
  <c r="AA3246" i="109"/>
  <c r="AA3238" i="109"/>
  <c r="AA3230" i="109"/>
  <c r="AA3222" i="109"/>
  <c r="AA3214" i="109"/>
  <c r="AA3573" i="109"/>
  <c r="AA3565" i="109"/>
  <c r="AA3557" i="109"/>
  <c r="AA3549" i="109"/>
  <c r="AA3541" i="109"/>
  <c r="AA3533" i="109"/>
  <c r="AA3525" i="109"/>
  <c r="AA3517" i="109"/>
  <c r="AA3509" i="109"/>
  <c r="AA3501" i="109"/>
  <c r="AA3493" i="109"/>
  <c r="AA3485" i="109"/>
  <c r="AA3477" i="109"/>
  <c r="AA3469" i="109"/>
  <c r="AA3461" i="109"/>
  <c r="AA3453" i="109"/>
  <c r="AA3445" i="109"/>
  <c r="AA3437" i="109"/>
  <c r="AA3429" i="109"/>
  <c r="AA3421" i="109"/>
  <c r="AA3413" i="109"/>
  <c r="AA3405" i="109"/>
  <c r="AA3397" i="109"/>
  <c r="AA3389" i="109"/>
  <c r="AA3381" i="109"/>
  <c r="AA3373" i="109"/>
  <c r="AA3279" i="109"/>
  <c r="AA3271" i="109"/>
  <c r="AA3263" i="109"/>
  <c r="AA3255" i="109"/>
  <c r="AA3247" i="109"/>
  <c r="AA3239" i="109"/>
  <c r="AA3231" i="109"/>
  <c r="AA3223" i="109"/>
  <c r="AA3215" i="109"/>
  <c r="AA2915" i="109"/>
  <c r="AA2907" i="109"/>
  <c r="AA2899" i="109"/>
  <c r="AA2891" i="109"/>
  <c r="AA2883" i="109"/>
  <c r="AA2875" i="109"/>
  <c r="AA2867" i="109"/>
  <c r="AA2859" i="109"/>
  <c r="AA2851" i="109"/>
  <c r="AA3612" i="109"/>
  <c r="AA3606" i="109"/>
  <c r="AA3596" i="109"/>
  <c r="AA3592" i="109"/>
  <c r="AA3588" i="109"/>
  <c r="AA3583" i="109"/>
  <c r="AA3578" i="109"/>
  <c r="AA3570" i="109"/>
  <c r="AA3562" i="109"/>
  <c r="AA3554" i="109"/>
  <c r="AA3546" i="109"/>
  <c r="AA3538" i="109"/>
  <c r="AA3530" i="109"/>
  <c r="AA3522" i="109"/>
  <c r="AA3514" i="109"/>
  <c r="AA3506" i="109"/>
  <c r="AA3498" i="109"/>
  <c r="AA3490" i="109"/>
  <c r="AA3482" i="109"/>
  <c r="AA3474" i="109"/>
  <c r="AA3466" i="109"/>
  <c r="AA3458" i="109"/>
  <c r="AA3450" i="109"/>
  <c r="AA3442" i="109"/>
  <c r="AA3434" i="109"/>
  <c r="AA3426" i="109"/>
  <c r="AA3418" i="109"/>
  <c r="AA3410" i="109"/>
  <c r="AA3402" i="109"/>
  <c r="AA3394" i="109"/>
  <c r="AA3386" i="109"/>
  <c r="AA3378" i="109"/>
  <c r="AA3370" i="109"/>
  <c r="AA3280" i="109"/>
  <c r="AA3272" i="109"/>
  <c r="AA3264" i="109"/>
  <c r="AA3256" i="109"/>
  <c r="AA3248" i="109"/>
  <c r="AA3240" i="109"/>
  <c r="AA3232" i="109"/>
  <c r="AA3224" i="109"/>
  <c r="AA3216" i="109"/>
  <c r="AA2916" i="109"/>
  <c r="AA2908" i="109"/>
  <c r="AA2900" i="109"/>
  <c r="AA2892" i="109"/>
  <c r="AA2884" i="109"/>
  <c r="AA2876" i="109"/>
  <c r="AA2868" i="109"/>
  <c r="AA2860" i="109"/>
  <c r="AA2852" i="109"/>
  <c r="AA2847" i="109"/>
  <c r="AA2845" i="109"/>
  <c r="AA2843" i="109"/>
  <c r="AA2841" i="109"/>
  <c r="AA2839" i="109"/>
  <c r="AA2837" i="109"/>
  <c r="AA2835" i="109"/>
  <c r="AA2833" i="109"/>
  <c r="AA2831" i="109"/>
  <c r="AA2829" i="109"/>
  <c r="AA2827" i="109"/>
  <c r="AA2825" i="109"/>
  <c r="AA2823" i="109"/>
  <c r="AA2821" i="109"/>
  <c r="AA2819" i="109"/>
  <c r="AA2817" i="109"/>
  <c r="AA2815" i="109"/>
  <c r="AA2813" i="109"/>
  <c r="AA2811" i="109"/>
  <c r="AA2809" i="109"/>
  <c r="AA2807" i="109"/>
  <c r="AA2805" i="109"/>
  <c r="AA2803" i="109"/>
  <c r="AA2801" i="109"/>
  <c r="AA2799" i="109"/>
  <c r="AA2797" i="109"/>
  <c r="AA2795" i="109"/>
  <c r="AA2793" i="109"/>
  <c r="AA2791" i="109"/>
  <c r="AA2789" i="109"/>
  <c r="AA2787" i="109"/>
  <c r="AA2785" i="109"/>
  <c r="AA2783" i="109"/>
  <c r="AA2781" i="109"/>
  <c r="AA2779" i="109"/>
  <c r="AA2777" i="109"/>
  <c r="AA2775" i="109"/>
  <c r="AA2773" i="109"/>
  <c r="AA2771" i="109"/>
  <c r="AA2769" i="109"/>
  <c r="AA2767" i="109"/>
  <c r="AA2765" i="109"/>
  <c r="AA2763" i="109"/>
  <c r="AA2761" i="109"/>
  <c r="AA2759" i="109"/>
  <c r="AA2757" i="109"/>
  <c r="AA2755" i="109"/>
  <c r="AA2753" i="109"/>
  <c r="AA2751" i="109"/>
  <c r="AA2749" i="109"/>
  <c r="AA2747" i="109"/>
  <c r="AA2745" i="109"/>
  <c r="AA2743" i="109"/>
  <c r="AA2741" i="109"/>
  <c r="AA2739" i="109"/>
  <c r="AA2737" i="109"/>
  <c r="AA2735" i="109"/>
  <c r="AA2733" i="109"/>
  <c r="AA2731" i="109"/>
  <c r="AA2729" i="109"/>
  <c r="AA2727" i="109"/>
  <c r="AA2725" i="109"/>
  <c r="AA2723" i="109"/>
  <c r="AA2721" i="109"/>
  <c r="AA2719" i="109"/>
  <c r="AA2717" i="109"/>
  <c r="AA2715" i="109"/>
  <c r="AA2713" i="109"/>
  <c r="AA2711" i="109"/>
  <c r="AA2709" i="109"/>
  <c r="AA2707" i="109"/>
  <c r="AA2705" i="109"/>
  <c r="AA2703" i="109"/>
  <c r="AA2701" i="109"/>
  <c r="AA2699" i="109"/>
  <c r="AA2697" i="109"/>
  <c r="AA2695" i="109"/>
  <c r="AA2693" i="109"/>
  <c r="AA2691" i="109"/>
  <c r="AA2689" i="109"/>
  <c r="AA2687" i="109"/>
  <c r="AA2685" i="109"/>
  <c r="AA2683" i="109"/>
  <c r="AA2681" i="109"/>
  <c r="AA2679" i="109"/>
  <c r="AA2677" i="109"/>
  <c r="AA2675" i="109"/>
  <c r="AA2673" i="109"/>
  <c r="AA2671" i="109"/>
  <c r="AA2669" i="109"/>
  <c r="AA2667" i="109"/>
  <c r="AA2665" i="109"/>
  <c r="AA2663" i="109"/>
  <c r="AA2661" i="109"/>
  <c r="AA2659" i="109"/>
  <c r="AA2657" i="109"/>
  <c r="AA2655" i="109"/>
  <c r="AA2653" i="109"/>
  <c r="AA2651" i="109"/>
  <c r="AA2649" i="109"/>
  <c r="AA2647" i="109"/>
  <c r="AA2645" i="109"/>
  <c r="AA2643" i="109"/>
  <c r="AA2641" i="109"/>
  <c r="AA2639" i="109"/>
  <c r="AA2637" i="109"/>
  <c r="AA2635" i="109"/>
  <c r="AA2633" i="109"/>
  <c r="AA2631" i="109"/>
  <c r="AA2629" i="109"/>
  <c r="AA2627" i="109"/>
  <c r="AA2625" i="109"/>
  <c r="AA2623" i="109"/>
  <c r="AA2621" i="109"/>
  <c r="AA2619" i="109"/>
  <c r="AA2617" i="109"/>
  <c r="AA2615" i="109"/>
  <c r="AA2613" i="109"/>
  <c r="AA2611" i="109"/>
  <c r="AA2609" i="109"/>
  <c r="AA2607" i="109"/>
  <c r="AA2605" i="109"/>
  <c r="AA2603" i="109"/>
  <c r="AA3628" i="109"/>
  <c r="AA3579" i="109"/>
  <c r="AA3572" i="109"/>
  <c r="AA3564" i="109"/>
  <c r="AA3556" i="109"/>
  <c r="AA3548" i="109"/>
  <c r="AA3540" i="109"/>
  <c r="AA3532" i="109"/>
  <c r="AA3524" i="109"/>
  <c r="AA3516" i="109"/>
  <c r="AA3508" i="109"/>
  <c r="AA3500" i="109"/>
  <c r="AA3492" i="109"/>
  <c r="AA3484" i="109"/>
  <c r="AA3476" i="109"/>
  <c r="AA3468" i="109"/>
  <c r="AA3460" i="109"/>
  <c r="AA3452" i="109"/>
  <c r="AA3444" i="109"/>
  <c r="AA3436" i="109"/>
  <c r="AA3428" i="109"/>
  <c r="AA3420" i="109"/>
  <c r="AA3412" i="109"/>
  <c r="AA3404" i="109"/>
  <c r="AA3396" i="109"/>
  <c r="AA3388" i="109"/>
  <c r="AA3380" i="109"/>
  <c r="AA3372" i="109"/>
  <c r="AA3367" i="109"/>
  <c r="AA3365" i="109"/>
  <c r="AA3363" i="109"/>
  <c r="AA3361" i="109"/>
  <c r="AA3359" i="109"/>
  <c r="AA3357" i="109"/>
  <c r="AA3355" i="109"/>
  <c r="AA3353" i="109"/>
  <c r="AA3351" i="109"/>
  <c r="AA3349" i="109"/>
  <c r="AA3347" i="109"/>
  <c r="AA3345" i="109"/>
  <c r="AA3343" i="109"/>
  <c r="AA3341" i="109"/>
  <c r="AA3339" i="109"/>
  <c r="AA3337" i="109"/>
  <c r="AA3335" i="109"/>
  <c r="AA3333" i="109"/>
  <c r="AA3331" i="109"/>
  <c r="AA3329" i="109"/>
  <c r="AA3327" i="109"/>
  <c r="AA3325" i="109"/>
  <c r="AA3323" i="109"/>
  <c r="AA3321" i="109"/>
  <c r="AA3319" i="109"/>
  <c r="AA3317" i="109"/>
  <c r="AA3315" i="109"/>
  <c r="AA3313" i="109"/>
  <c r="AA3311" i="109"/>
  <c r="AA3309" i="109"/>
  <c r="AA3307" i="109"/>
  <c r="AA3305" i="109"/>
  <c r="AA3303" i="109"/>
  <c r="AA3301" i="109"/>
  <c r="AA3299" i="109"/>
  <c r="AA3297" i="109"/>
  <c r="AA3295" i="109"/>
  <c r="AA3293" i="109"/>
  <c r="AA3291" i="109"/>
  <c r="AA3289" i="109"/>
  <c r="AA3287" i="109"/>
  <c r="AA3282" i="109"/>
  <c r="AA3274" i="109"/>
  <c r="AA3266" i="109"/>
  <c r="AA3258" i="109"/>
  <c r="AA3250" i="109"/>
  <c r="AA3242" i="109"/>
  <c r="AA3234" i="109"/>
  <c r="AA3226" i="109"/>
  <c r="AA3218" i="109"/>
  <c r="AA3575" i="109"/>
  <c r="AA3511" i="109"/>
  <c r="AA3447" i="109"/>
  <c r="AA3383" i="109"/>
  <c r="AA3208" i="109"/>
  <c r="AA3192" i="109"/>
  <c r="AA3176" i="109"/>
  <c r="AA3160" i="109"/>
  <c r="AA3144" i="109"/>
  <c r="AA3128" i="109"/>
  <c r="AA3112" i="109"/>
  <c r="AA3096" i="109"/>
  <c r="AA3080" i="109"/>
  <c r="AA3064" i="109"/>
  <c r="AA3048" i="109"/>
  <c r="AA3032" i="109"/>
  <c r="AA3016" i="109"/>
  <c r="AA3000" i="109"/>
  <c r="AA2984" i="109"/>
  <c r="AA2968" i="109"/>
  <c r="AA2952" i="109"/>
  <c r="AA2936" i="109"/>
  <c r="AA2901" i="109"/>
  <c r="AA2894" i="109"/>
  <c r="AA2869" i="109"/>
  <c r="AA2862" i="109"/>
  <c r="AA2553" i="109"/>
  <c r="AA2545" i="109"/>
  <c r="AA2537" i="109"/>
  <c r="AA2529" i="109"/>
  <c r="AA2521" i="109"/>
  <c r="AA2513" i="109"/>
  <c r="AA2505" i="109"/>
  <c r="AA2497" i="109"/>
  <c r="AA2489" i="109"/>
  <c r="AA2189" i="109"/>
  <c r="AA2181" i="109"/>
  <c r="AA2173" i="109"/>
  <c r="AA2165" i="109"/>
  <c r="AA2157" i="109"/>
  <c r="AA2149" i="109"/>
  <c r="AA2141" i="109"/>
  <c r="AA2133" i="109"/>
  <c r="AA2125" i="109"/>
  <c r="AA1825" i="109"/>
  <c r="AA3567" i="109"/>
  <c r="AA3503" i="109"/>
  <c r="AA3439" i="109"/>
  <c r="AA3375" i="109"/>
  <c r="AA3273" i="109"/>
  <c r="AA3241" i="109"/>
  <c r="AA3198" i="109"/>
  <c r="AA3182" i="109"/>
  <c r="AA3166" i="109"/>
  <c r="AA3150" i="109"/>
  <c r="AA3134" i="109"/>
  <c r="AA3118" i="109"/>
  <c r="AA3102" i="109"/>
  <c r="AA3086" i="109"/>
  <c r="AA3070" i="109"/>
  <c r="AA3054" i="109"/>
  <c r="AA3038" i="109"/>
  <c r="AA3022" i="109"/>
  <c r="AA3006" i="109"/>
  <c r="AA2990" i="109"/>
  <c r="AA2974" i="109"/>
  <c r="AA2958" i="109"/>
  <c r="AA2942" i="109"/>
  <c r="AA2926" i="109"/>
  <c r="AA2898" i="109"/>
  <c r="AA2866" i="109"/>
  <c r="AA2554" i="109"/>
  <c r="AA2546" i="109"/>
  <c r="AA2538" i="109"/>
  <c r="AA2530" i="109"/>
  <c r="AA2522" i="109"/>
  <c r="AA2514" i="109"/>
  <c r="AA2506" i="109"/>
  <c r="AA2498" i="109"/>
  <c r="AA2490" i="109"/>
  <c r="AA2190" i="109"/>
  <c r="AA2182" i="109"/>
  <c r="AA2174" i="109"/>
  <c r="AA2166" i="109"/>
  <c r="AA2158" i="109"/>
  <c r="AA2150" i="109"/>
  <c r="AA2142" i="109"/>
  <c r="AA2134" i="109"/>
  <c r="AA2126" i="109"/>
  <c r="AA2118" i="109"/>
  <c r="AA2116" i="109"/>
  <c r="AA2114" i="109"/>
  <c r="AA2112" i="109"/>
  <c r="AA2110" i="109"/>
  <c r="AA2108" i="109"/>
  <c r="AA2106" i="109"/>
  <c r="AA2104" i="109"/>
  <c r="AA2102" i="109"/>
  <c r="AA2100" i="109"/>
  <c r="AA2098" i="109"/>
  <c r="AA2096" i="109"/>
  <c r="AA2094" i="109"/>
  <c r="AA2092" i="109"/>
  <c r="AA2090" i="109"/>
  <c r="AA2088" i="109"/>
  <c r="AA2086" i="109"/>
  <c r="AA2084" i="109"/>
  <c r="AA2082" i="109"/>
  <c r="AA2080" i="109"/>
  <c r="AA2078" i="109"/>
  <c r="AA2076" i="109"/>
  <c r="AA2074" i="109"/>
  <c r="AA2072" i="109"/>
  <c r="AA2070" i="109"/>
  <c r="AA2068" i="109"/>
  <c r="AA2066" i="109"/>
  <c r="AA2064" i="109"/>
  <c r="AA2062" i="109"/>
  <c r="AA2060" i="109"/>
  <c r="AA2058" i="109"/>
  <c r="AA2056" i="109"/>
  <c r="AA2054" i="109"/>
  <c r="AA2052" i="109"/>
  <c r="AA2050" i="109"/>
  <c r="AA2048" i="109"/>
  <c r="AA2046" i="109"/>
  <c r="AA2044" i="109"/>
  <c r="AA2042" i="109"/>
  <c r="AA2040" i="109"/>
  <c r="AA2038" i="109"/>
  <c r="AA2036" i="109"/>
  <c r="AA2034" i="109"/>
  <c r="AA2032" i="109"/>
  <c r="AA2030" i="109"/>
  <c r="AA2028" i="109"/>
  <c r="AA2026" i="109"/>
  <c r="AA2024" i="109"/>
  <c r="AA2022" i="109"/>
  <c r="AA2020" i="109"/>
  <c r="AA2018" i="109"/>
  <c r="AA2016" i="109"/>
  <c r="AA2014" i="109"/>
  <c r="AA2012" i="109"/>
  <c r="AA2010" i="109"/>
  <c r="AA2008" i="109"/>
  <c r="AA2006" i="109"/>
  <c r="AA2004" i="109"/>
  <c r="AA2002" i="109"/>
  <c r="AA2000" i="109"/>
  <c r="AA1998" i="109"/>
  <c r="AA1996" i="109"/>
  <c r="AA1994" i="109"/>
  <c r="AA1992" i="109"/>
  <c r="AA1990" i="109"/>
  <c r="AA1988" i="109"/>
  <c r="AA1986" i="109"/>
  <c r="AA1984" i="109"/>
  <c r="AA1982" i="109"/>
  <c r="AA1980" i="109"/>
  <c r="AA1978" i="109"/>
  <c r="AA1976" i="109"/>
  <c r="AA1974" i="109"/>
  <c r="AA1972" i="109"/>
  <c r="AA1970" i="109"/>
  <c r="AA1968" i="109"/>
  <c r="AA1966" i="109"/>
  <c r="AA1964" i="109"/>
  <c r="AA1962" i="109"/>
  <c r="AA1960" i="109"/>
  <c r="AA1958" i="109"/>
  <c r="AA1956" i="109"/>
  <c r="AA1954" i="109"/>
  <c r="AA1952" i="109"/>
  <c r="AA1950" i="109"/>
  <c r="AA1948" i="109"/>
  <c r="AA1946" i="109"/>
  <c r="AA1944" i="109"/>
  <c r="AA1942" i="109"/>
  <c r="AA1940" i="109"/>
  <c r="AA1938" i="109"/>
  <c r="AA1936" i="109"/>
  <c r="AA1934" i="109"/>
  <c r="AA1932" i="109"/>
  <c r="AA1930" i="109"/>
  <c r="AA1928" i="109"/>
  <c r="AA1926" i="109"/>
  <c r="AA1924" i="109"/>
  <c r="AA1922" i="109"/>
  <c r="AA1920" i="109"/>
  <c r="AA1918" i="109"/>
  <c r="AA1916" i="109"/>
  <c r="AA1914" i="109"/>
  <c r="AA1912" i="109"/>
  <c r="AA1910" i="109"/>
  <c r="AA1908" i="109"/>
  <c r="AA1906" i="109"/>
  <c r="AA1904" i="109"/>
  <c r="AA1902" i="109"/>
  <c r="AA1900" i="109"/>
  <c r="AA1898" i="109"/>
  <c r="AA1896" i="109"/>
  <c r="AA1894" i="109"/>
  <c r="AA1892" i="109"/>
  <c r="AA1890" i="109"/>
  <c r="AA1888" i="109"/>
  <c r="AA1886" i="109"/>
  <c r="AA1884" i="109"/>
  <c r="AA1882" i="109"/>
  <c r="AA1880" i="109"/>
  <c r="AA1878" i="109"/>
  <c r="AA1876" i="109"/>
  <c r="AA1874" i="109"/>
  <c r="AA1872" i="109"/>
  <c r="AA1870" i="109"/>
  <c r="AA1868" i="109"/>
  <c r="AA1866" i="109"/>
  <c r="AA1864" i="109"/>
  <c r="AA1862" i="109"/>
  <c r="AA1860" i="109"/>
  <c r="AA1858" i="109"/>
  <c r="AA1856" i="109"/>
  <c r="AA1854" i="109"/>
  <c r="AA1852" i="109"/>
  <c r="AA1850" i="109"/>
  <c r="AA1848" i="109"/>
  <c r="AA1846" i="109"/>
  <c r="AA1844" i="109"/>
  <c r="AA1842" i="109"/>
  <c r="AA1840" i="109"/>
  <c r="AA1838" i="109"/>
  <c r="AA1836" i="109"/>
  <c r="AA1834" i="109"/>
  <c r="AA1832" i="109"/>
  <c r="AA1830" i="109"/>
  <c r="AA1828" i="109"/>
  <c r="AA1826" i="109"/>
  <c r="AA3584" i="109"/>
  <c r="AA3559" i="109"/>
  <c r="AA3495" i="109"/>
  <c r="AA3431" i="109"/>
  <c r="AA3204" i="109"/>
  <c r="AA3188" i="109"/>
  <c r="AA3172" i="109"/>
  <c r="AA3156" i="109"/>
  <c r="AA3140" i="109"/>
  <c r="AA3124" i="109"/>
  <c r="AA3108" i="109"/>
  <c r="AA3092" i="109"/>
  <c r="AA3076" i="109"/>
  <c r="AA3060" i="109"/>
  <c r="AA3044" i="109"/>
  <c r="AA3028" i="109"/>
  <c r="AA3012" i="109"/>
  <c r="AA2996" i="109"/>
  <c r="AA2980" i="109"/>
  <c r="AA2964" i="109"/>
  <c r="AA2948" i="109"/>
  <c r="AA2932" i="109"/>
  <c r="AA2909" i="109"/>
  <c r="AA2902" i="109"/>
  <c r="AA2877" i="109"/>
  <c r="AA2870" i="109"/>
  <c r="AA2555" i="109"/>
  <c r="AA2547" i="109"/>
  <c r="AA2539" i="109"/>
  <c r="AA2531" i="109"/>
  <c r="AA2523" i="109"/>
  <c r="AA2515" i="109"/>
  <c r="AA2507" i="109"/>
  <c r="AA2499" i="109"/>
  <c r="AA2491" i="109"/>
  <c r="AA2483" i="109"/>
  <c r="AA2481" i="109"/>
  <c r="AA2479" i="109"/>
  <c r="AA2477" i="109"/>
  <c r="AA2475" i="109"/>
  <c r="AA2473" i="109"/>
  <c r="AA2471" i="109"/>
  <c r="AA2469" i="109"/>
  <c r="AA2467" i="109"/>
  <c r="AA2465" i="109"/>
  <c r="AA2463" i="109"/>
  <c r="AA2461" i="109"/>
  <c r="AA2459" i="109"/>
  <c r="AA2457" i="109"/>
  <c r="AA2455" i="109"/>
  <c r="AA2453" i="109"/>
  <c r="AA2451" i="109"/>
  <c r="AA2449" i="109"/>
  <c r="AA2447" i="109"/>
  <c r="AA2445" i="109"/>
  <c r="AA2443" i="109"/>
  <c r="AA2441" i="109"/>
  <c r="AA2439" i="109"/>
  <c r="AA2437" i="109"/>
  <c r="AA2435" i="109"/>
  <c r="AA2433" i="109"/>
  <c r="AA2431" i="109"/>
  <c r="AA2429" i="109"/>
  <c r="AA2427" i="109"/>
  <c r="AA2425" i="109"/>
  <c r="AA2423" i="109"/>
  <c r="AA2421" i="109"/>
  <c r="AA2419" i="109"/>
  <c r="AA2417" i="109"/>
  <c r="AA2415" i="109"/>
  <c r="AA2413" i="109"/>
  <c r="AA2411" i="109"/>
  <c r="AA2409" i="109"/>
  <c r="AA2407" i="109"/>
  <c r="AA2405" i="109"/>
  <c r="AA2403" i="109"/>
  <c r="AA2401" i="109"/>
  <c r="AA2399" i="109"/>
  <c r="AA2397" i="109"/>
  <c r="AA2395" i="109"/>
  <c r="AA2393" i="109"/>
  <c r="AA2391" i="109"/>
  <c r="AA2389" i="109"/>
  <c r="AA2387" i="109"/>
  <c r="AA2385" i="109"/>
  <c r="AA2383" i="109"/>
  <c r="AA2381" i="109"/>
  <c r="AA2379" i="109"/>
  <c r="AA2377" i="109"/>
  <c r="AA2375" i="109"/>
  <c r="AA2373" i="109"/>
  <c r="AA2371" i="109"/>
  <c r="AA2369" i="109"/>
  <c r="AA2367" i="109"/>
  <c r="AA2365" i="109"/>
  <c r="AA2363" i="109"/>
  <c r="AA2361" i="109"/>
  <c r="AA2359" i="109"/>
  <c r="AA2357" i="109"/>
  <c r="AA2355" i="109"/>
  <c r="AA2353" i="109"/>
  <c r="AA2351" i="109"/>
  <c r="AA2349" i="109"/>
  <c r="AA2347" i="109"/>
  <c r="AA2345" i="109"/>
  <c r="AA2343" i="109"/>
  <c r="AA2341" i="109"/>
  <c r="AA2339" i="109"/>
  <c r="AA2337" i="109"/>
  <c r="AA2335" i="109"/>
  <c r="AA2333" i="109"/>
  <c r="AA2331" i="109"/>
  <c r="AA2329" i="109"/>
  <c r="AA2327" i="109"/>
  <c r="AA2325" i="109"/>
  <c r="AA2323" i="109"/>
  <c r="AA2321" i="109"/>
  <c r="AA2319" i="109"/>
  <c r="AA2317" i="109"/>
  <c r="AA2315" i="109"/>
  <c r="AA2313" i="109"/>
  <c r="AA2311" i="109"/>
  <c r="AA2309" i="109"/>
  <c r="AA2307" i="109"/>
  <c r="AA2305" i="109"/>
  <c r="AA2303" i="109"/>
  <c r="AA2301" i="109"/>
  <c r="AA2299" i="109"/>
  <c r="AA2297" i="109"/>
  <c r="AA2295" i="109"/>
  <c r="AA2293" i="109"/>
  <c r="AA2291" i="109"/>
  <c r="AA2289" i="109"/>
  <c r="AA2287" i="109"/>
  <c r="AA2285" i="109"/>
  <c r="AA2283" i="109"/>
  <c r="AA2281" i="109"/>
  <c r="AA2279" i="109"/>
  <c r="AA2277" i="109"/>
  <c r="AA2275" i="109"/>
  <c r="AA2273" i="109"/>
  <c r="AA2271" i="109"/>
  <c r="AA2269" i="109"/>
  <c r="AA2267" i="109"/>
  <c r="AA2265" i="109"/>
  <c r="AA2263" i="109"/>
  <c r="AA2261" i="109"/>
  <c r="AA2259" i="109"/>
  <c r="AA2257" i="109"/>
  <c r="AA2255" i="109"/>
  <c r="AA2253" i="109"/>
  <c r="AA2251" i="109"/>
  <c r="AA2249" i="109"/>
  <c r="AA2247" i="109"/>
  <c r="AA2245" i="109"/>
  <c r="AA2243" i="109"/>
  <c r="AA2241" i="109"/>
  <c r="AA2239" i="109"/>
  <c r="AA2237" i="109"/>
  <c r="AA2235" i="109"/>
  <c r="AA2233" i="109"/>
  <c r="AA2231" i="109"/>
  <c r="AA2229" i="109"/>
  <c r="AA2227" i="109"/>
  <c r="AA2225" i="109"/>
  <c r="AA2223" i="109"/>
  <c r="AA2221" i="109"/>
  <c r="AA2219" i="109"/>
  <c r="AA2217" i="109"/>
  <c r="AA2215" i="109"/>
  <c r="AA2213" i="109"/>
  <c r="AA2211" i="109"/>
  <c r="AA2209" i="109"/>
  <c r="AA2207" i="109"/>
  <c r="AA2205" i="109"/>
  <c r="AA2203" i="109"/>
  <c r="AA2201" i="109"/>
  <c r="AA2199" i="109"/>
  <c r="AA2197" i="109"/>
  <c r="AA2195" i="109"/>
  <c r="AA2193" i="109"/>
  <c r="AA2191" i="109"/>
  <c r="AA2183" i="109"/>
  <c r="AA2175" i="109"/>
  <c r="AA2167" i="109"/>
  <c r="AA2159" i="109"/>
  <c r="AA2151" i="109"/>
  <c r="AA2143" i="109"/>
  <c r="AA2135" i="109"/>
  <c r="AA2127" i="109"/>
  <c r="AA2119" i="109"/>
  <c r="AA3551" i="109"/>
  <c r="AA3487" i="109"/>
  <c r="AA3423" i="109"/>
  <c r="AA3265" i="109"/>
  <c r="AA3233" i="109"/>
  <c r="AA3210" i="109"/>
  <c r="AA3194" i="109"/>
  <c r="AA3178" i="109"/>
  <c r="AA3162" i="109"/>
  <c r="AA3146" i="109"/>
  <c r="AA3130" i="109"/>
  <c r="AA3114" i="109"/>
  <c r="AA3098" i="109"/>
  <c r="AA3082" i="109"/>
  <c r="AA3066" i="109"/>
  <c r="AA3050" i="109"/>
  <c r="AA3034" i="109"/>
  <c r="AA3018" i="109"/>
  <c r="AA3002" i="109"/>
  <c r="AA2986" i="109"/>
  <c r="AA2970" i="109"/>
  <c r="AA2954" i="109"/>
  <c r="AA2938" i="109"/>
  <c r="AA2922" i="109"/>
  <c r="AA2906" i="109"/>
  <c r="AA2874" i="109"/>
  <c r="AA2602" i="109"/>
  <c r="AA2600" i="109"/>
  <c r="AA2598" i="109"/>
  <c r="AA2596" i="109"/>
  <c r="AA2594" i="109"/>
  <c r="AA2592" i="109"/>
  <c r="AA2590" i="109"/>
  <c r="AA2588" i="109"/>
  <c r="AA2586" i="109"/>
  <c r="AA2584" i="109"/>
  <c r="AA2582" i="109"/>
  <c r="AA2580" i="109"/>
  <c r="AA2578" i="109"/>
  <c r="AA2576" i="109"/>
  <c r="AA2574" i="109"/>
  <c r="AA2572" i="109"/>
  <c r="AA2570" i="109"/>
  <c r="AA2568" i="109"/>
  <c r="AA2566" i="109"/>
  <c r="AA2564" i="109"/>
  <c r="AA2562" i="109"/>
  <c r="AA2560" i="109"/>
  <c r="AA2558" i="109"/>
  <c r="AA2556" i="109"/>
  <c r="AA2548" i="109"/>
  <c r="AA2540" i="109"/>
  <c r="AA2532" i="109"/>
  <c r="AA2524" i="109"/>
  <c r="AA2516" i="109"/>
  <c r="AA2508" i="109"/>
  <c r="AA2500" i="109"/>
  <c r="AA2492" i="109"/>
  <c r="AA2484" i="109"/>
  <c r="AA2184" i="109"/>
  <c r="AA2176" i="109"/>
  <c r="AA3543" i="109"/>
  <c r="AA3479" i="109"/>
  <c r="AA3415" i="109"/>
  <c r="AA3200" i="109"/>
  <c r="AA3184" i="109"/>
  <c r="AA3168" i="109"/>
  <c r="AA3152" i="109"/>
  <c r="AA3136" i="109"/>
  <c r="AA3120" i="109"/>
  <c r="AA3104" i="109"/>
  <c r="AA3088" i="109"/>
  <c r="AA3072" i="109"/>
  <c r="AA3056" i="109"/>
  <c r="AA3040" i="109"/>
  <c r="AA3024" i="109"/>
  <c r="AA3008" i="109"/>
  <c r="AA2992" i="109"/>
  <c r="AA2976" i="109"/>
  <c r="AA2960" i="109"/>
  <c r="AA2944" i="109"/>
  <c r="AA2928" i="109"/>
  <c r="AA2917" i="109"/>
  <c r="AA2910" i="109"/>
  <c r="AA2885" i="109"/>
  <c r="AA2878" i="109"/>
  <c r="AA2853" i="109"/>
  <c r="AA2549" i="109"/>
  <c r="AA2541" i="109"/>
  <c r="AA2533" i="109"/>
  <c r="AA2525" i="109"/>
  <c r="AA2517" i="109"/>
  <c r="AA2509" i="109"/>
  <c r="AA2501" i="109"/>
  <c r="AA2493" i="109"/>
  <c r="AA2485" i="109"/>
  <c r="AA2185" i="109"/>
  <c r="AA2177" i="109"/>
  <c r="AA2169" i="109"/>
  <c r="AA2161" i="109"/>
  <c r="AA2153" i="109"/>
  <c r="AA2145" i="109"/>
  <c r="AA2137" i="109"/>
  <c r="AA2129" i="109"/>
  <c r="AA2121" i="109"/>
  <c r="AA3535" i="109"/>
  <c r="AA3471" i="109"/>
  <c r="AA3407" i="109"/>
  <c r="AA3257" i="109"/>
  <c r="AA3225" i="109"/>
  <c r="AA3206" i="109"/>
  <c r="AA3190" i="109"/>
  <c r="AA3174" i="109"/>
  <c r="AA3158" i="109"/>
  <c r="AA3142" i="109"/>
  <c r="AA3126" i="109"/>
  <c r="AA3110" i="109"/>
  <c r="AA3094" i="109"/>
  <c r="AA3078" i="109"/>
  <c r="AA3062" i="109"/>
  <c r="AA3046" i="109"/>
  <c r="AA3030" i="109"/>
  <c r="AA3014" i="109"/>
  <c r="AA2998" i="109"/>
  <c r="AA2982" i="109"/>
  <c r="AA2966" i="109"/>
  <c r="AA2950" i="109"/>
  <c r="AA2934" i="109"/>
  <c r="AA2914" i="109"/>
  <c r="AA2882" i="109"/>
  <c r="AA2850" i="109"/>
  <c r="AA2550" i="109"/>
  <c r="AA2542" i="109"/>
  <c r="AA2534" i="109"/>
  <c r="AA2526" i="109"/>
  <c r="AA2518" i="109"/>
  <c r="AA2510" i="109"/>
  <c r="AA2502" i="109"/>
  <c r="AA2494" i="109"/>
  <c r="AA2486" i="109"/>
  <c r="AA2186" i="109"/>
  <c r="AA2178" i="109"/>
  <c r="AA2170" i="109"/>
  <c r="AA2162" i="109"/>
  <c r="AA2154" i="109"/>
  <c r="AA2146" i="109"/>
  <c r="AA2138" i="109"/>
  <c r="AA2130" i="109"/>
  <c r="AA2122" i="109"/>
  <c r="AA2117" i="109"/>
  <c r="AA2115" i="109"/>
  <c r="AA2113" i="109"/>
  <c r="AA2111" i="109"/>
  <c r="AA2109" i="109"/>
  <c r="AA2107" i="109"/>
  <c r="AA2105" i="109"/>
  <c r="AA2103" i="109"/>
  <c r="AA2101" i="109"/>
  <c r="AA2099" i="109"/>
  <c r="AA2097" i="109"/>
  <c r="AA2095" i="109"/>
  <c r="AA2093" i="109"/>
  <c r="AA2091" i="109"/>
  <c r="AA2089" i="109"/>
  <c r="AA2087" i="109"/>
  <c r="AA2085" i="109"/>
  <c r="AA2083" i="109"/>
  <c r="AA2081" i="109"/>
  <c r="AA2079" i="109"/>
  <c r="AA2077" i="109"/>
  <c r="AA2075" i="109"/>
  <c r="AA2073" i="109"/>
  <c r="AA2071" i="109"/>
  <c r="AA2069" i="109"/>
  <c r="AA2067" i="109"/>
  <c r="AA2065" i="109"/>
  <c r="AA2063" i="109"/>
  <c r="AA2061" i="109"/>
  <c r="AA2059" i="109"/>
  <c r="AA2057" i="109"/>
  <c r="AA2055" i="109"/>
  <c r="AA2053" i="109"/>
  <c r="AA2051" i="109"/>
  <c r="AA2049" i="109"/>
  <c r="AA2047" i="109"/>
  <c r="AA2045" i="109"/>
  <c r="AA2043" i="109"/>
  <c r="AA2041" i="109"/>
  <c r="AA2039" i="109"/>
  <c r="AA2037" i="109"/>
  <c r="AA2035" i="109"/>
  <c r="AA2033" i="109"/>
  <c r="AA2031" i="109"/>
  <c r="AA2029" i="109"/>
  <c r="AA2027" i="109"/>
  <c r="AA2025" i="109"/>
  <c r="AA2023" i="109"/>
  <c r="AA2021" i="109"/>
  <c r="AA2019" i="109"/>
  <c r="AA2017" i="109"/>
  <c r="AA2015" i="109"/>
  <c r="AA2013" i="109"/>
  <c r="AA2011" i="109"/>
  <c r="AA2009" i="109"/>
  <c r="AA2007" i="109"/>
  <c r="AA2005" i="109"/>
  <c r="AA2003" i="109"/>
  <c r="AA2001" i="109"/>
  <c r="AA1999" i="109"/>
  <c r="AA1997" i="109"/>
  <c r="AA1995" i="109"/>
  <c r="AA1993" i="109"/>
  <c r="AA1991" i="109"/>
  <c r="AA1989" i="109"/>
  <c r="AA1987" i="109"/>
  <c r="AA1985" i="109"/>
  <c r="AA1983" i="109"/>
  <c r="AA1981" i="109"/>
  <c r="AA1979" i="109"/>
  <c r="AA1977" i="109"/>
  <c r="AA1975" i="109"/>
  <c r="AA1973" i="109"/>
  <c r="AA1971" i="109"/>
  <c r="AA1969" i="109"/>
  <c r="AA1967" i="109"/>
  <c r="AA1965" i="109"/>
  <c r="AA1963" i="109"/>
  <c r="AA1961" i="109"/>
  <c r="AA1959" i="109"/>
  <c r="AA1957" i="109"/>
  <c r="AA1955" i="109"/>
  <c r="AA1953" i="109"/>
  <c r="AA1951" i="109"/>
  <c r="AA1949" i="109"/>
  <c r="AA1947" i="109"/>
  <c r="AA1945" i="109"/>
  <c r="AA1943" i="109"/>
  <c r="AA1941" i="109"/>
  <c r="AA1939" i="109"/>
  <c r="AA1937" i="109"/>
  <c r="AA1935" i="109"/>
  <c r="AA1933" i="109"/>
  <c r="AA1931" i="109"/>
  <c r="AA1929" i="109"/>
  <c r="AA1927" i="109"/>
  <c r="AA1925" i="109"/>
  <c r="AA1923" i="109"/>
  <c r="AA1921" i="109"/>
  <c r="AA1919" i="109"/>
  <c r="AA1917" i="109"/>
  <c r="AA1915" i="109"/>
  <c r="AA1913" i="109"/>
  <c r="AA1911" i="109"/>
  <c r="AA1909" i="109"/>
  <c r="AA1907" i="109"/>
  <c r="AA1905" i="109"/>
  <c r="AA1903" i="109"/>
  <c r="AA1901" i="109"/>
  <c r="AA1899" i="109"/>
  <c r="AA1897" i="109"/>
  <c r="AA1895" i="109"/>
  <c r="AA1893" i="109"/>
  <c r="AA1891" i="109"/>
  <c r="AA1889" i="109"/>
  <c r="AA3527" i="109"/>
  <c r="AA3463" i="109"/>
  <c r="AA3399" i="109"/>
  <c r="AA3212" i="109"/>
  <c r="AA3196" i="109"/>
  <c r="AA3180" i="109"/>
  <c r="AA3164" i="109"/>
  <c r="AA3148" i="109"/>
  <c r="AA3132" i="109"/>
  <c r="AA3116" i="109"/>
  <c r="AA3100" i="109"/>
  <c r="AA3084" i="109"/>
  <c r="AA3068" i="109"/>
  <c r="AA3052" i="109"/>
  <c r="AA3036" i="109"/>
  <c r="AA3020" i="109"/>
  <c r="AA3004" i="109"/>
  <c r="AA2988" i="109"/>
  <c r="AA2972" i="109"/>
  <c r="AA2956" i="109"/>
  <c r="AA2940" i="109"/>
  <c r="AA2924" i="109"/>
  <c r="AA2918" i="109"/>
  <c r="AA2893" i="109"/>
  <c r="AA2886" i="109"/>
  <c r="AA2861" i="109"/>
  <c r="AA2854" i="109"/>
  <c r="AA2551" i="109"/>
  <c r="AA2543" i="109"/>
  <c r="AA2535" i="109"/>
  <c r="AA2527" i="109"/>
  <c r="AA2519" i="109"/>
  <c r="AA2511" i="109"/>
  <c r="AA2503" i="109"/>
  <c r="AA2495" i="109"/>
  <c r="AA2487" i="109"/>
  <c r="AA2482" i="109"/>
  <c r="AA2480" i="109"/>
  <c r="AA2478" i="109"/>
  <c r="AA2476" i="109"/>
  <c r="AA2474" i="109"/>
  <c r="AA2472" i="109"/>
  <c r="AA2470" i="109"/>
  <c r="AA2468" i="109"/>
  <c r="AA2466" i="109"/>
  <c r="AA2464" i="109"/>
  <c r="AA2462" i="109"/>
  <c r="AA2460" i="109"/>
  <c r="AA2458" i="109"/>
  <c r="AA2456" i="109"/>
  <c r="AA2454" i="109"/>
  <c r="AA2452" i="109"/>
  <c r="AA2450" i="109"/>
  <c r="AA2448" i="109"/>
  <c r="AA2446" i="109"/>
  <c r="AA2444" i="109"/>
  <c r="AA2442" i="109"/>
  <c r="AA2440" i="109"/>
  <c r="AA2438" i="109"/>
  <c r="AA2436" i="109"/>
  <c r="AA2434" i="109"/>
  <c r="AA2432" i="109"/>
  <c r="AA2430" i="109"/>
  <c r="AA2428" i="109"/>
  <c r="AA2426" i="109"/>
  <c r="AA2424" i="109"/>
  <c r="AA2422" i="109"/>
  <c r="AA2420" i="109"/>
  <c r="AA2418" i="109"/>
  <c r="AA2416" i="109"/>
  <c r="AA2414" i="109"/>
  <c r="AA2412" i="109"/>
  <c r="AA2410" i="109"/>
  <c r="AA2408" i="109"/>
  <c r="AA2406" i="109"/>
  <c r="AA2404" i="109"/>
  <c r="AA2402" i="109"/>
  <c r="AA2400" i="109"/>
  <c r="AA2398" i="109"/>
  <c r="AA2396" i="109"/>
  <c r="AA2394" i="109"/>
  <c r="AA2392" i="109"/>
  <c r="AA2390" i="109"/>
  <c r="AA2388" i="109"/>
  <c r="AA2386" i="109"/>
  <c r="AA2384" i="109"/>
  <c r="AA2382" i="109"/>
  <c r="AA2380" i="109"/>
  <c r="AA2378" i="109"/>
  <c r="AA2376" i="109"/>
  <c r="AA2374" i="109"/>
  <c r="AA2372" i="109"/>
  <c r="AA2370" i="109"/>
  <c r="AA2368" i="109"/>
  <c r="AA2366" i="109"/>
  <c r="AA2364" i="109"/>
  <c r="AA2362" i="109"/>
  <c r="AA2360" i="109"/>
  <c r="AA2358" i="109"/>
  <c r="AA2356" i="109"/>
  <c r="AA2354" i="109"/>
  <c r="AA2352" i="109"/>
  <c r="AA2350" i="109"/>
  <c r="AA2348" i="109"/>
  <c r="AA2346" i="109"/>
  <c r="AA2344" i="109"/>
  <c r="AA2342" i="109"/>
  <c r="AA2340" i="109"/>
  <c r="AA2338" i="109"/>
  <c r="AA2336" i="109"/>
  <c r="AA2334" i="109"/>
  <c r="AA2332" i="109"/>
  <c r="AA2330" i="109"/>
  <c r="AA2328" i="109"/>
  <c r="AA2326" i="109"/>
  <c r="AA2324" i="109"/>
  <c r="AA2322" i="109"/>
  <c r="AA2320" i="109"/>
  <c r="AA2318" i="109"/>
  <c r="AA2316" i="109"/>
  <c r="AA2314" i="109"/>
  <c r="AA2312" i="109"/>
  <c r="AA2310" i="109"/>
  <c r="AA2308" i="109"/>
  <c r="AA2306" i="109"/>
  <c r="AA2304" i="109"/>
  <c r="AA2302" i="109"/>
  <c r="AA2300" i="109"/>
  <c r="AA2298" i="109"/>
  <c r="AA2296" i="109"/>
  <c r="AA2294" i="109"/>
  <c r="AA2292" i="109"/>
  <c r="AA2290" i="109"/>
  <c r="AA2288" i="109"/>
  <c r="AA2286" i="109"/>
  <c r="AA2284" i="109"/>
  <c r="AA2282" i="109"/>
  <c r="AA2280" i="109"/>
  <c r="AA2278" i="109"/>
  <c r="AA2276" i="109"/>
  <c r="AA2274" i="109"/>
  <c r="AA2272" i="109"/>
  <c r="AA2270" i="109"/>
  <c r="AA2268" i="109"/>
  <c r="AA2266" i="109"/>
  <c r="AA2264" i="109"/>
  <c r="AA2262" i="109"/>
  <c r="AA2260" i="109"/>
  <c r="AA2258" i="109"/>
  <c r="AA2256" i="109"/>
  <c r="AA2254" i="109"/>
  <c r="AA2252" i="109"/>
  <c r="AA2250" i="109"/>
  <c r="AA2248" i="109"/>
  <c r="AA2246" i="109"/>
  <c r="AA2244" i="109"/>
  <c r="AA2242" i="109"/>
  <c r="AA2240" i="109"/>
  <c r="AA2238" i="109"/>
  <c r="AA2236" i="109"/>
  <c r="AA2234" i="109"/>
  <c r="AA2232" i="109"/>
  <c r="AA2230" i="109"/>
  <c r="AA2228" i="109"/>
  <c r="AA2226" i="109"/>
  <c r="AA2224" i="109"/>
  <c r="AA2222" i="109"/>
  <c r="AA2220" i="109"/>
  <c r="AA2218" i="109"/>
  <c r="AA2216" i="109"/>
  <c r="AA2214" i="109"/>
  <c r="AA2212" i="109"/>
  <c r="AA2210" i="109"/>
  <c r="AA2208" i="109"/>
  <c r="AA2206" i="109"/>
  <c r="AA2204" i="109"/>
  <c r="AA2202" i="109"/>
  <c r="AA2200" i="109"/>
  <c r="AA2198" i="109"/>
  <c r="AA2196" i="109"/>
  <c r="AA2194" i="109"/>
  <c r="AA2192" i="109"/>
  <c r="AA2187" i="109"/>
  <c r="AA2179" i="109"/>
  <c r="AA2171" i="109"/>
  <c r="AA2163" i="109"/>
  <c r="AA2155" i="109"/>
  <c r="AA2147" i="109"/>
  <c r="AA2139" i="109"/>
  <c r="AA2131" i="109"/>
  <c r="AA2123" i="109"/>
  <c r="AA3519" i="109"/>
  <c r="AA3455" i="109"/>
  <c r="AA3391" i="109"/>
  <c r="AA3281" i="109"/>
  <c r="AA3249" i="109"/>
  <c r="AA3217" i="109"/>
  <c r="AA3202" i="109"/>
  <c r="AA3186" i="109"/>
  <c r="AA3170" i="109"/>
  <c r="AA3154" i="109"/>
  <c r="AA3138" i="109"/>
  <c r="AA3122" i="109"/>
  <c r="AA3106" i="109"/>
  <c r="AA3090" i="109"/>
  <c r="AA3074" i="109"/>
  <c r="AA3058" i="109"/>
  <c r="AA3042" i="109"/>
  <c r="AA3026" i="109"/>
  <c r="AA3010" i="109"/>
  <c r="AA2994" i="109"/>
  <c r="AA2978" i="109"/>
  <c r="AA2962" i="109"/>
  <c r="AA2946" i="109"/>
  <c r="AA2930" i="109"/>
  <c r="AA2890" i="109"/>
  <c r="AA2858" i="109"/>
  <c r="AA2601" i="109"/>
  <c r="AA2599" i="109"/>
  <c r="AA2597" i="109"/>
  <c r="AA2595" i="109"/>
  <c r="AA2593" i="109"/>
  <c r="AA2591" i="109"/>
  <c r="AA2589" i="109"/>
  <c r="AA2587" i="109"/>
  <c r="AA2585" i="109"/>
  <c r="AA2583" i="109"/>
  <c r="AA2581" i="109"/>
  <c r="AA2579" i="109"/>
  <c r="AA2577" i="109"/>
  <c r="AA2575" i="109"/>
  <c r="AA2573" i="109"/>
  <c r="AA2571" i="109"/>
  <c r="AA2569" i="109"/>
  <c r="AA2567" i="109"/>
  <c r="AA2565" i="109"/>
  <c r="AA2563" i="109"/>
  <c r="AA2561" i="109"/>
  <c r="AA2559" i="109"/>
  <c r="AA2557" i="109"/>
  <c r="AA2552" i="109"/>
  <c r="AA2544" i="109"/>
  <c r="AA2536" i="109"/>
  <c r="AA2528" i="109"/>
  <c r="AA2520" i="109"/>
  <c r="AA2512" i="109"/>
  <c r="AA2504" i="109"/>
  <c r="AA2496" i="109"/>
  <c r="AA2488" i="109"/>
  <c r="AA2188" i="109"/>
  <c r="AA2180" i="109"/>
  <c r="AA2172" i="109"/>
  <c r="AA2164" i="109"/>
  <c r="AA2156" i="109"/>
  <c r="AA2148" i="109"/>
  <c r="AA2140" i="109"/>
  <c r="AA1822" i="109"/>
  <c r="AA1814" i="109"/>
  <c r="AA1806" i="109"/>
  <c r="AA1798" i="109"/>
  <c r="AA1790" i="109"/>
  <c r="AA1782" i="109"/>
  <c r="AA1774" i="109"/>
  <c r="AA1766" i="109"/>
  <c r="AA1758" i="109"/>
  <c r="AA2144" i="109"/>
  <c r="AA2132" i="109"/>
  <c r="AA1881" i="109"/>
  <c r="AA1873" i="109"/>
  <c r="AA1865" i="109"/>
  <c r="AA1857" i="109"/>
  <c r="AA1849" i="109"/>
  <c r="AA1841" i="109"/>
  <c r="AA1833" i="109"/>
  <c r="AA1823" i="109"/>
  <c r="AA1815" i="109"/>
  <c r="AA1807" i="109"/>
  <c r="AA1799" i="109"/>
  <c r="AA1791" i="109"/>
  <c r="AA1783" i="109"/>
  <c r="AA1775" i="109"/>
  <c r="AA1767" i="109"/>
  <c r="AA1759" i="109"/>
  <c r="AA1459" i="109"/>
  <c r="AA1451" i="109"/>
  <c r="AA1824" i="109"/>
  <c r="AA1816" i="109"/>
  <c r="AA1808" i="109"/>
  <c r="AA1800" i="109"/>
  <c r="AA1792" i="109"/>
  <c r="AA1784" i="109"/>
  <c r="AA1776" i="109"/>
  <c r="AA1768" i="109"/>
  <c r="AA1760" i="109"/>
  <c r="AA2168" i="109"/>
  <c r="AA2136" i="109"/>
  <c r="AA2120" i="109"/>
  <c r="AA1883" i="109"/>
  <c r="AA1875" i="109"/>
  <c r="AA1867" i="109"/>
  <c r="AA1859" i="109"/>
  <c r="AA1851" i="109"/>
  <c r="AA1843" i="109"/>
  <c r="AA1835" i="109"/>
  <c r="AA1827" i="109"/>
  <c r="AA1817" i="109"/>
  <c r="AA1809" i="109"/>
  <c r="AA1801" i="109"/>
  <c r="AA1793" i="109"/>
  <c r="AA1785" i="109"/>
  <c r="AA1777" i="109"/>
  <c r="AA1769" i="109"/>
  <c r="AA1761" i="109"/>
  <c r="AA1818" i="109"/>
  <c r="AA1810" i="109"/>
  <c r="AA1802" i="109"/>
  <c r="AA1794" i="109"/>
  <c r="AA1786" i="109"/>
  <c r="AA1778" i="109"/>
  <c r="AA1770" i="109"/>
  <c r="AA1762" i="109"/>
  <c r="AA1754" i="109"/>
  <c r="AA2160" i="109"/>
  <c r="AA2124" i="109"/>
  <c r="AA1885" i="109"/>
  <c r="AA1877" i="109"/>
  <c r="AA1869" i="109"/>
  <c r="AA1861" i="109"/>
  <c r="AA1853" i="109"/>
  <c r="AA1845" i="109"/>
  <c r="AA1837" i="109"/>
  <c r="AA1829" i="109"/>
  <c r="AA1819" i="109"/>
  <c r="AA1811" i="109"/>
  <c r="AA1803" i="109"/>
  <c r="AA1795" i="109"/>
  <c r="AA1787" i="109"/>
  <c r="AA1779" i="109"/>
  <c r="AA1771" i="109"/>
  <c r="AA1763" i="109"/>
  <c r="AA1755" i="109"/>
  <c r="AA1455" i="109"/>
  <c r="AA2152" i="109"/>
  <c r="AA2128" i="109"/>
  <c r="AA1887" i="109"/>
  <c r="AA1879" i="109"/>
  <c r="AA1871" i="109"/>
  <c r="AA1863" i="109"/>
  <c r="AA1855" i="109"/>
  <c r="AA1847" i="109"/>
  <c r="AA1839" i="109"/>
  <c r="AA1831" i="109"/>
  <c r="AA1821" i="109"/>
  <c r="AA1813" i="109"/>
  <c r="AA1805" i="109"/>
  <c r="AA1797" i="109"/>
  <c r="AA1789" i="109"/>
  <c r="AA1781" i="109"/>
  <c r="AA1773" i="109"/>
  <c r="AA1765" i="109"/>
  <c r="AA1757" i="109"/>
  <c r="AA1752" i="109"/>
  <c r="AA1750" i="109"/>
  <c r="AA1748" i="109"/>
  <c r="AA1746" i="109"/>
  <c r="AA1744" i="109"/>
  <c r="AA1742" i="109"/>
  <c r="AA1740" i="109"/>
  <c r="AA1738" i="109"/>
  <c r="AA1736" i="109"/>
  <c r="AA1734" i="109"/>
  <c r="AA1732" i="109"/>
  <c r="AA1730" i="109"/>
  <c r="AA1728" i="109"/>
  <c r="AA1726" i="109"/>
  <c r="AA1724" i="109"/>
  <c r="AA1722" i="109"/>
  <c r="AA1720" i="109"/>
  <c r="AA1718" i="109"/>
  <c r="AA1716" i="109"/>
  <c r="AA1714" i="109"/>
  <c r="AA1712" i="109"/>
  <c r="AA1710" i="109"/>
  <c r="AA1708" i="109"/>
  <c r="AA1706" i="109"/>
  <c r="AA1704" i="109"/>
  <c r="AA1702" i="109"/>
  <c r="AA1700" i="109"/>
  <c r="AA1698" i="109"/>
  <c r="AA1696" i="109"/>
  <c r="AA1694" i="109"/>
  <c r="AA1692" i="109"/>
  <c r="AA1690" i="109"/>
  <c r="AA1688" i="109"/>
  <c r="AA1686" i="109"/>
  <c r="AA1684" i="109"/>
  <c r="AA1682" i="109"/>
  <c r="AA1680" i="109"/>
  <c r="AA1678" i="109"/>
  <c r="AA1676" i="109"/>
  <c r="AA1674" i="109"/>
  <c r="AA1672" i="109"/>
  <c r="AA1670" i="109"/>
  <c r="AA1668" i="109"/>
  <c r="AA1666" i="109"/>
  <c r="AA1664" i="109"/>
  <c r="AA1662" i="109"/>
  <c r="AA1660" i="109"/>
  <c r="AA1658" i="109"/>
  <c r="AA1656" i="109"/>
  <c r="AA1654" i="109"/>
  <c r="AA1652" i="109"/>
  <c r="AA1650" i="109"/>
  <c r="AA1648" i="109"/>
  <c r="AA1646" i="109"/>
  <c r="AA1644" i="109"/>
  <c r="AA1642" i="109"/>
  <c r="AA1640" i="109"/>
  <c r="AA1638" i="109"/>
  <c r="AA1636" i="109"/>
  <c r="AA1634" i="109"/>
  <c r="AA1632" i="109"/>
  <c r="AA1630" i="109"/>
  <c r="AA1628" i="109"/>
  <c r="AA1626" i="109"/>
  <c r="AA1624" i="109"/>
  <c r="AA1622" i="109"/>
  <c r="AA1620" i="109"/>
  <c r="AA1618" i="109"/>
  <c r="AA1616" i="109"/>
  <c r="AA1614" i="109"/>
  <c r="AA1612" i="109"/>
  <c r="AA1610" i="109"/>
  <c r="AA1608" i="109"/>
  <c r="AA1606" i="109"/>
  <c r="AA1604" i="109"/>
  <c r="AA1602" i="109"/>
  <c r="AA1600" i="109"/>
  <c r="AA1598" i="109"/>
  <c r="AA1596" i="109"/>
  <c r="AA1594" i="109"/>
  <c r="AA1592" i="109"/>
  <c r="AA1590" i="109"/>
  <c r="AA1588" i="109"/>
  <c r="AA1586" i="109"/>
  <c r="AA1584" i="109"/>
  <c r="AA1582" i="109"/>
  <c r="AA1580" i="109"/>
  <c r="AA1578" i="109"/>
  <c r="AA1576" i="109"/>
  <c r="AA1574" i="109"/>
  <c r="AA1572" i="109"/>
  <c r="AA1570" i="109"/>
  <c r="AA1568" i="109"/>
  <c r="AA1566" i="109"/>
  <c r="AA1564" i="109"/>
  <c r="AA1562" i="109"/>
  <c r="AA1560" i="109"/>
  <c r="AA1558" i="109"/>
  <c r="AA1556" i="109"/>
  <c r="AA1554" i="109"/>
  <c r="AA1552" i="109"/>
  <c r="AA1550" i="109"/>
  <c r="AA1548" i="109"/>
  <c r="AA1546" i="109"/>
  <c r="AA1544" i="109"/>
  <c r="AA1542" i="109"/>
  <c r="AA1540" i="109"/>
  <c r="AA1538" i="109"/>
  <c r="AA1536" i="109"/>
  <c r="AA1534" i="109"/>
  <c r="AA1532" i="109"/>
  <c r="AA1530" i="109"/>
  <c r="AA1528" i="109"/>
  <c r="AA1526" i="109"/>
  <c r="AA1524" i="109"/>
  <c r="AA1522" i="109"/>
  <c r="AA1520" i="109"/>
  <c r="AA1518" i="109"/>
  <c r="AA1516" i="109"/>
  <c r="AA1514" i="109"/>
  <c r="AA1512" i="109"/>
  <c r="AA1510" i="109"/>
  <c r="AA1508" i="109"/>
  <c r="AA1506" i="109"/>
  <c r="AA1504" i="109"/>
  <c r="AA1502" i="109"/>
  <c r="AA1500" i="109"/>
  <c r="AA1498" i="109"/>
  <c r="AA1496" i="109"/>
  <c r="AA1494" i="109"/>
  <c r="AA1492" i="109"/>
  <c r="AA1490" i="109"/>
  <c r="AA1488" i="109"/>
  <c r="AA1486" i="109"/>
  <c r="AA1484" i="109"/>
  <c r="AA1482" i="109"/>
  <c r="AA1480" i="109"/>
  <c r="AA1478" i="109"/>
  <c r="AA1741" i="109"/>
  <c r="AA1725" i="109"/>
  <c r="AA1709" i="109"/>
  <c r="AA1693" i="109"/>
  <c r="AA1677" i="109"/>
  <c r="AA1661" i="109"/>
  <c r="AA1645" i="109"/>
  <c r="AA1629" i="109"/>
  <c r="AA1613" i="109"/>
  <c r="AA1597" i="109"/>
  <c r="AA1581" i="109"/>
  <c r="AA1565" i="109"/>
  <c r="AA1549" i="109"/>
  <c r="AA1533" i="109"/>
  <c r="AA1517" i="109"/>
  <c r="AA1501" i="109"/>
  <c r="AA1485" i="109"/>
  <c r="AA1476" i="109"/>
  <c r="AA1474" i="109"/>
  <c r="AA1472" i="109"/>
  <c r="AA1470" i="109"/>
  <c r="AA1468" i="109"/>
  <c r="AA1466" i="109"/>
  <c r="AA1464" i="109"/>
  <c r="AA1462" i="109"/>
  <c r="AA1453" i="109"/>
  <c r="AA1447" i="109"/>
  <c r="AA1439" i="109"/>
  <c r="AA1431" i="109"/>
  <c r="AA1423" i="109"/>
  <c r="AA1415" i="109"/>
  <c r="AA1407" i="109"/>
  <c r="AA1399" i="109"/>
  <c r="AA1391" i="109"/>
  <c r="AA1091" i="109"/>
  <c r="AA1083" i="109"/>
  <c r="AA1075" i="109"/>
  <c r="AA1067" i="109"/>
  <c r="AA1059" i="109"/>
  <c r="AA1051" i="109"/>
  <c r="AA1043" i="109"/>
  <c r="AA1035" i="109"/>
  <c r="AA1027" i="109"/>
  <c r="AA1022" i="109"/>
  <c r="AA1020" i="109"/>
  <c r="AA1018" i="109"/>
  <c r="AA1016" i="109"/>
  <c r="AA1014" i="109"/>
  <c r="AA1012" i="109"/>
  <c r="AA1010" i="109"/>
  <c r="AA1008" i="109"/>
  <c r="AA1006" i="109"/>
  <c r="AA1004" i="109"/>
  <c r="AA1002" i="109"/>
  <c r="AA1000" i="109"/>
  <c r="AA998" i="109"/>
  <c r="AA996" i="109"/>
  <c r="AA994" i="109"/>
  <c r="AA992" i="109"/>
  <c r="AA990" i="109"/>
  <c r="AA988" i="109"/>
  <c r="AA986" i="109"/>
  <c r="AA984" i="109"/>
  <c r="AA982" i="109"/>
  <c r="AA980" i="109"/>
  <c r="AA978" i="109"/>
  <c r="AA976" i="109"/>
  <c r="AA974" i="109"/>
  <c r="AA972" i="109"/>
  <c r="AA970" i="109"/>
  <c r="AA968" i="109"/>
  <c r="AA966" i="109"/>
  <c r="AA964" i="109"/>
  <c r="AA962" i="109"/>
  <c r="AA960" i="109"/>
  <c r="AA958" i="109"/>
  <c r="AA956" i="109"/>
  <c r="AA954" i="109"/>
  <c r="AA952" i="109"/>
  <c r="AA950" i="109"/>
  <c r="AA948" i="109"/>
  <c r="AA946" i="109"/>
  <c r="AA944" i="109"/>
  <c r="AA942" i="109"/>
  <c r="AA940" i="109"/>
  <c r="AA938" i="109"/>
  <c r="AA936" i="109"/>
  <c r="AA934" i="109"/>
  <c r="AA932" i="109"/>
  <c r="AA930" i="109"/>
  <c r="AA928" i="109"/>
  <c r="AA926" i="109"/>
  <c r="AA924" i="109"/>
  <c r="AA922" i="109"/>
  <c r="AA920" i="109"/>
  <c r="AA918" i="109"/>
  <c r="AA916" i="109"/>
  <c r="AA914" i="109"/>
  <c r="AA912" i="109"/>
  <c r="AA910" i="109"/>
  <c r="AA908" i="109"/>
  <c r="AA906" i="109"/>
  <c r="AA904" i="109"/>
  <c r="AA902" i="109"/>
  <c r="AA900" i="109"/>
  <c r="AA898" i="109"/>
  <c r="AA896" i="109"/>
  <c r="AA894" i="109"/>
  <c r="AA892" i="109"/>
  <c r="AA890" i="109"/>
  <c r="AA888" i="109"/>
  <c r="AA886" i="109"/>
  <c r="AA884" i="109"/>
  <c r="AA882" i="109"/>
  <c r="AA880" i="109"/>
  <c r="AA878" i="109"/>
  <c r="AA876" i="109"/>
  <c r="AA874" i="109"/>
  <c r="AA872" i="109"/>
  <c r="AA870" i="109"/>
  <c r="AA868" i="109"/>
  <c r="AA866" i="109"/>
  <c r="AA864" i="109"/>
  <c r="AA862" i="109"/>
  <c r="AA860" i="109"/>
  <c r="AA858" i="109"/>
  <c r="AA856" i="109"/>
  <c r="AA854" i="109"/>
  <c r="AA852" i="109"/>
  <c r="AA850" i="109"/>
  <c r="AA848" i="109"/>
  <c r="AA846" i="109"/>
  <c r="AA844" i="109"/>
  <c r="AA842" i="109"/>
  <c r="AA840" i="109"/>
  <c r="AA838" i="109"/>
  <c r="AA836" i="109"/>
  <c r="AA834" i="109"/>
  <c r="AA832" i="109"/>
  <c r="AA830" i="109"/>
  <c r="AA1804" i="109"/>
  <c r="AA1772" i="109"/>
  <c r="AA1743" i="109"/>
  <c r="AA1727" i="109"/>
  <c r="AA1711" i="109"/>
  <c r="AA1695" i="109"/>
  <c r="AA1679" i="109"/>
  <c r="AA1663" i="109"/>
  <c r="AA1647" i="109"/>
  <c r="AA1631" i="109"/>
  <c r="AA1615" i="109"/>
  <c r="AA1599" i="109"/>
  <c r="AA1583" i="109"/>
  <c r="AA1567" i="109"/>
  <c r="AA1551" i="109"/>
  <c r="AA1535" i="109"/>
  <c r="AA1519" i="109"/>
  <c r="AA1503" i="109"/>
  <c r="AA1487" i="109"/>
  <c r="AA1454" i="109"/>
  <c r="AA1448" i="109"/>
  <c r="AA1440" i="109"/>
  <c r="AA1432" i="109"/>
  <c r="AA1424" i="109"/>
  <c r="AA1416" i="109"/>
  <c r="AA1408" i="109"/>
  <c r="AA1400" i="109"/>
  <c r="AA1392" i="109"/>
  <c r="AA1387" i="109"/>
  <c r="AA1385" i="109"/>
  <c r="AA1383" i="109"/>
  <c r="AA1381" i="109"/>
  <c r="AA1379" i="109"/>
  <c r="AA1377" i="109"/>
  <c r="AA1375" i="109"/>
  <c r="AA1373" i="109"/>
  <c r="AA1371" i="109"/>
  <c r="AA1369" i="109"/>
  <c r="AA1367" i="109"/>
  <c r="AA1365" i="109"/>
  <c r="AA1363" i="109"/>
  <c r="AA1361" i="109"/>
  <c r="AA1359" i="109"/>
  <c r="AA1357" i="109"/>
  <c r="AA1355" i="109"/>
  <c r="AA1353" i="109"/>
  <c r="AA1351" i="109"/>
  <c r="AA1349" i="109"/>
  <c r="AA1347" i="109"/>
  <c r="AA1345" i="109"/>
  <c r="AA1343" i="109"/>
  <c r="AA1341" i="109"/>
  <c r="AA1339" i="109"/>
  <c r="AA1337" i="109"/>
  <c r="AA1335" i="109"/>
  <c r="AA1333" i="109"/>
  <c r="AA1331" i="109"/>
  <c r="AA1329" i="109"/>
  <c r="AA1327" i="109"/>
  <c r="AA1325" i="109"/>
  <c r="AA1323" i="109"/>
  <c r="AA1321" i="109"/>
  <c r="AA1319" i="109"/>
  <c r="AA1317" i="109"/>
  <c r="AA1315" i="109"/>
  <c r="AA1313" i="109"/>
  <c r="AA1311" i="109"/>
  <c r="AA1309" i="109"/>
  <c r="AA1307" i="109"/>
  <c r="AA1305" i="109"/>
  <c r="AA1303" i="109"/>
  <c r="AA1301" i="109"/>
  <c r="AA1299" i="109"/>
  <c r="AA1297" i="109"/>
  <c r="AA1295" i="109"/>
  <c r="AA1293" i="109"/>
  <c r="AA1291" i="109"/>
  <c r="AA1289" i="109"/>
  <c r="AA1287" i="109"/>
  <c r="AA1285" i="109"/>
  <c r="AA1283" i="109"/>
  <c r="AA1281" i="109"/>
  <c r="AA1279" i="109"/>
  <c r="AA1277" i="109"/>
  <c r="AA1275" i="109"/>
  <c r="AA1273" i="109"/>
  <c r="AA1271" i="109"/>
  <c r="AA1269" i="109"/>
  <c r="AA1267" i="109"/>
  <c r="AA1265" i="109"/>
  <c r="AA1263" i="109"/>
  <c r="AA1261" i="109"/>
  <c r="AA1259" i="109"/>
  <c r="AA1257" i="109"/>
  <c r="AA1255" i="109"/>
  <c r="AA1253" i="109"/>
  <c r="AA1251" i="109"/>
  <c r="AA1249" i="109"/>
  <c r="AA1247" i="109"/>
  <c r="AA1245" i="109"/>
  <c r="AA1243" i="109"/>
  <c r="AA1241" i="109"/>
  <c r="AA1239" i="109"/>
  <c r="AA1237" i="109"/>
  <c r="AA1235" i="109"/>
  <c r="AA1233" i="109"/>
  <c r="AA1231" i="109"/>
  <c r="AA1229" i="109"/>
  <c r="AA1227" i="109"/>
  <c r="AA1225" i="109"/>
  <c r="AA1223" i="109"/>
  <c r="AA1221" i="109"/>
  <c r="AA1219" i="109"/>
  <c r="AA1217" i="109"/>
  <c r="AA1215" i="109"/>
  <c r="AA1213" i="109"/>
  <c r="AA1211" i="109"/>
  <c r="AA1209" i="109"/>
  <c r="AA1207" i="109"/>
  <c r="AA1205" i="109"/>
  <c r="AA1203" i="109"/>
  <c r="AA1201" i="109"/>
  <c r="AA1199" i="109"/>
  <c r="AA1197" i="109"/>
  <c r="AA1195" i="109"/>
  <c r="AA1193" i="109"/>
  <c r="AA1191" i="109"/>
  <c r="AA1189" i="109"/>
  <c r="AA1187" i="109"/>
  <c r="AA1185" i="109"/>
  <c r="AA1183" i="109"/>
  <c r="AA1181" i="109"/>
  <c r="AA1179" i="109"/>
  <c r="AA1177" i="109"/>
  <c r="AA1175" i="109"/>
  <c r="AA1173" i="109"/>
  <c r="AA1171" i="109"/>
  <c r="AA1169" i="109"/>
  <c r="AA1167" i="109"/>
  <c r="AA1165" i="109"/>
  <c r="AA1163" i="109"/>
  <c r="AA1161" i="109"/>
  <c r="AA1159" i="109"/>
  <c r="AA1157" i="109"/>
  <c r="AA1155" i="109"/>
  <c r="AA1153" i="109"/>
  <c r="AA1151" i="109"/>
  <c r="AA1149" i="109"/>
  <c r="AA1147" i="109"/>
  <c r="AA1145" i="109"/>
  <c r="AA1143" i="109"/>
  <c r="AA1141" i="109"/>
  <c r="AA1139" i="109"/>
  <c r="AA1137" i="109"/>
  <c r="AA1135" i="109"/>
  <c r="AA1133" i="109"/>
  <c r="AA1131" i="109"/>
  <c r="AA1129" i="109"/>
  <c r="AA1127" i="109"/>
  <c r="AA1125" i="109"/>
  <c r="AA1123" i="109"/>
  <c r="AA1121" i="109"/>
  <c r="AA1119" i="109"/>
  <c r="AA1117" i="109"/>
  <c r="AA1115" i="109"/>
  <c r="AA1113" i="109"/>
  <c r="AA1111" i="109"/>
  <c r="AA1109" i="109"/>
  <c r="AA1107" i="109"/>
  <c r="AA1105" i="109"/>
  <c r="AA1103" i="109"/>
  <c r="AA1101" i="109"/>
  <c r="AA1099" i="109"/>
  <c r="AA1097" i="109"/>
  <c r="AA1092" i="109"/>
  <c r="AA1084" i="109"/>
  <c r="AA1076" i="109"/>
  <c r="AA1068" i="109"/>
  <c r="AA1060" i="109"/>
  <c r="AA1052" i="109"/>
  <c r="AA1044" i="109"/>
  <c r="AA1036" i="109"/>
  <c r="AA1028" i="109"/>
  <c r="AA1745" i="109"/>
  <c r="AA1729" i="109"/>
  <c r="AA1713" i="109"/>
  <c r="AA1697" i="109"/>
  <c r="AA1681" i="109"/>
  <c r="AA1665" i="109"/>
  <c r="AA1649" i="109"/>
  <c r="AA1633" i="109"/>
  <c r="AA1617" i="109"/>
  <c r="AA1601" i="109"/>
  <c r="AA1585" i="109"/>
  <c r="AA1569" i="109"/>
  <c r="AA1553" i="109"/>
  <c r="AA1537" i="109"/>
  <c r="AA1521" i="109"/>
  <c r="AA1505" i="109"/>
  <c r="AA1489" i="109"/>
  <c r="AA1460" i="109"/>
  <c r="AA1449" i="109"/>
  <c r="AA1441" i="109"/>
  <c r="AA1433" i="109"/>
  <c r="AA1425" i="109"/>
  <c r="AA1417" i="109"/>
  <c r="AA1409" i="109"/>
  <c r="AA1401" i="109"/>
  <c r="AA1393" i="109"/>
  <c r="AA1796" i="109"/>
  <c r="AA1764" i="109"/>
  <c r="AA1747" i="109"/>
  <c r="AA1731" i="109"/>
  <c r="AA1715" i="109"/>
  <c r="AA1699" i="109"/>
  <c r="AA1683" i="109"/>
  <c r="AA1667" i="109"/>
  <c r="AA1651" i="109"/>
  <c r="AA1635" i="109"/>
  <c r="AA1619" i="109"/>
  <c r="AA1603" i="109"/>
  <c r="AA1587" i="109"/>
  <c r="AA1571" i="109"/>
  <c r="AA1555" i="109"/>
  <c r="AA1539" i="109"/>
  <c r="AA1523" i="109"/>
  <c r="AA1507" i="109"/>
  <c r="AA1491" i="109"/>
  <c r="AA1450" i="109"/>
  <c r="AA1442" i="109"/>
  <c r="AA1434" i="109"/>
  <c r="AA1426" i="109"/>
  <c r="AA1418" i="109"/>
  <c r="AA1410" i="109"/>
  <c r="AA1402" i="109"/>
  <c r="AA1394" i="109"/>
  <c r="AA1094" i="109"/>
  <c r="AA1086" i="109"/>
  <c r="AA1078" i="109"/>
  <c r="AA1070" i="109"/>
  <c r="AA1062" i="109"/>
  <c r="AA1749" i="109"/>
  <c r="AA1733" i="109"/>
  <c r="AA1717" i="109"/>
  <c r="AA1701" i="109"/>
  <c r="AA1685" i="109"/>
  <c r="AA1669" i="109"/>
  <c r="AA1653" i="109"/>
  <c r="AA1637" i="109"/>
  <c r="AA1621" i="109"/>
  <c r="AA1605" i="109"/>
  <c r="AA1589" i="109"/>
  <c r="AA1573" i="109"/>
  <c r="AA1557" i="109"/>
  <c r="AA1541" i="109"/>
  <c r="AA1525" i="109"/>
  <c r="AA1509" i="109"/>
  <c r="AA1493" i="109"/>
  <c r="AA1477" i="109"/>
  <c r="AA1475" i="109"/>
  <c r="AA1473" i="109"/>
  <c r="AA1471" i="109"/>
  <c r="AA1469" i="109"/>
  <c r="AA1467" i="109"/>
  <c r="AA1465" i="109"/>
  <c r="AA1463" i="109"/>
  <c r="AA1461" i="109"/>
  <c r="AA1456" i="109"/>
  <c r="AA1443" i="109"/>
  <c r="AA1435" i="109"/>
  <c r="AA1427" i="109"/>
  <c r="AA1419" i="109"/>
  <c r="AA1411" i="109"/>
  <c r="AA1403" i="109"/>
  <c r="AA1395" i="109"/>
  <c r="AA1095" i="109"/>
  <c r="AA1087" i="109"/>
  <c r="AA1079" i="109"/>
  <c r="AA1071" i="109"/>
  <c r="AA1063" i="109"/>
  <c r="AA1055" i="109"/>
  <c r="AA1047" i="109"/>
  <c r="AA1039" i="109"/>
  <c r="AA1031" i="109"/>
  <c r="AA1023" i="109"/>
  <c r="AA1021" i="109"/>
  <c r="AA1019" i="109"/>
  <c r="AA1017" i="109"/>
  <c r="AA1015" i="109"/>
  <c r="AA1013" i="109"/>
  <c r="AA1011" i="109"/>
  <c r="AA1009" i="109"/>
  <c r="AA1007" i="109"/>
  <c r="AA1005" i="109"/>
  <c r="AA1003" i="109"/>
  <c r="AA1001" i="109"/>
  <c r="AA999" i="109"/>
  <c r="AA997" i="109"/>
  <c r="AA995" i="109"/>
  <c r="AA993" i="109"/>
  <c r="AA991" i="109"/>
  <c r="AA989" i="109"/>
  <c r="AA987" i="109"/>
  <c r="AA985" i="109"/>
  <c r="AA983" i="109"/>
  <c r="AA981" i="109"/>
  <c r="AA979" i="109"/>
  <c r="AA977" i="109"/>
  <c r="AA975" i="109"/>
  <c r="AA973" i="109"/>
  <c r="AA971" i="109"/>
  <c r="AA969" i="109"/>
  <c r="AA967" i="109"/>
  <c r="AA965" i="109"/>
  <c r="AA963" i="109"/>
  <c r="AA961" i="109"/>
  <c r="AA959" i="109"/>
  <c r="AA957" i="109"/>
  <c r="AA955" i="109"/>
  <c r="AA953" i="109"/>
  <c r="AA951" i="109"/>
  <c r="AA949" i="109"/>
  <c r="AA947" i="109"/>
  <c r="AA945" i="109"/>
  <c r="AA943" i="109"/>
  <c r="AA941" i="109"/>
  <c r="AA939" i="109"/>
  <c r="AA937" i="109"/>
  <c r="AA935" i="109"/>
  <c r="AA933" i="109"/>
  <c r="AA931" i="109"/>
  <c r="AA929" i="109"/>
  <c r="AA927" i="109"/>
  <c r="AA925" i="109"/>
  <c r="AA923" i="109"/>
  <c r="AA921" i="109"/>
  <c r="AA919" i="109"/>
  <c r="AA917" i="109"/>
  <c r="AA915" i="109"/>
  <c r="AA913" i="109"/>
  <c r="AA911" i="109"/>
  <c r="AA909" i="109"/>
  <c r="AA907" i="109"/>
  <c r="AA905" i="109"/>
  <c r="AA903" i="109"/>
  <c r="AA901" i="109"/>
  <c r="AA899" i="109"/>
  <c r="AA897" i="109"/>
  <c r="AA895" i="109"/>
  <c r="AA893" i="109"/>
  <c r="AA891" i="109"/>
  <c r="AA889" i="109"/>
  <c r="AA887" i="109"/>
  <c r="AA885" i="109"/>
  <c r="AA883" i="109"/>
  <c r="AA881" i="109"/>
  <c r="AA879" i="109"/>
  <c r="AA877" i="109"/>
  <c r="AA875" i="109"/>
  <c r="AA873" i="109"/>
  <c r="AA871" i="109"/>
  <c r="AA869" i="109"/>
  <c r="AA867" i="109"/>
  <c r="AA865" i="109"/>
  <c r="AA863" i="109"/>
  <c r="AA861" i="109"/>
  <c r="AA859" i="109"/>
  <c r="AA857" i="109"/>
  <c r="AA855" i="109"/>
  <c r="AA853" i="109"/>
  <c r="AA851" i="109"/>
  <c r="AA849" i="109"/>
  <c r="AA847" i="109"/>
  <c r="AA845" i="109"/>
  <c r="AA843" i="109"/>
  <c r="AA841" i="109"/>
  <c r="AA839" i="109"/>
  <c r="AA837" i="109"/>
  <c r="AA835" i="109"/>
  <c r="AA833" i="109"/>
  <c r="AA831" i="109"/>
  <c r="AA829" i="109"/>
  <c r="AA1820" i="109"/>
  <c r="AA1788" i="109"/>
  <c r="AA1756" i="109"/>
  <c r="AA1751" i="109"/>
  <c r="AA1735" i="109"/>
  <c r="AA1719" i="109"/>
  <c r="AA1703" i="109"/>
  <c r="AA1687" i="109"/>
  <c r="AA1671" i="109"/>
  <c r="AA1655" i="109"/>
  <c r="AA1639" i="109"/>
  <c r="AA1623" i="109"/>
  <c r="AA1607" i="109"/>
  <c r="AA1591" i="109"/>
  <c r="AA1575" i="109"/>
  <c r="AA1559" i="109"/>
  <c r="AA1543" i="109"/>
  <c r="AA1527" i="109"/>
  <c r="AA1511" i="109"/>
  <c r="AA1495" i="109"/>
  <c r="AA1479" i="109"/>
  <c r="AA1444" i="109"/>
  <c r="AA1436" i="109"/>
  <c r="AA1428" i="109"/>
  <c r="AA1420" i="109"/>
  <c r="AA1412" i="109"/>
  <c r="AA1404" i="109"/>
  <c r="AA1396" i="109"/>
  <c r="AA1388" i="109"/>
  <c r="AA1386" i="109"/>
  <c r="AA1384" i="109"/>
  <c r="AA1382" i="109"/>
  <c r="AA1380" i="109"/>
  <c r="AA1378" i="109"/>
  <c r="AA1376" i="109"/>
  <c r="AA1374" i="109"/>
  <c r="AA1372" i="109"/>
  <c r="AA1370" i="109"/>
  <c r="AA1368" i="109"/>
  <c r="AA1366" i="109"/>
  <c r="AA1364" i="109"/>
  <c r="AA1362" i="109"/>
  <c r="AA1360" i="109"/>
  <c r="AA1358" i="109"/>
  <c r="AA1356" i="109"/>
  <c r="AA1354" i="109"/>
  <c r="AA1352" i="109"/>
  <c r="AA1350" i="109"/>
  <c r="AA1348" i="109"/>
  <c r="AA1346" i="109"/>
  <c r="AA1344" i="109"/>
  <c r="AA1342" i="109"/>
  <c r="AA1340" i="109"/>
  <c r="AA1338" i="109"/>
  <c r="AA1336" i="109"/>
  <c r="AA1334" i="109"/>
  <c r="AA1332" i="109"/>
  <c r="AA1330" i="109"/>
  <c r="AA1328" i="109"/>
  <c r="AA1326" i="109"/>
  <c r="AA1324" i="109"/>
  <c r="AA1322" i="109"/>
  <c r="AA1320" i="109"/>
  <c r="AA1318" i="109"/>
  <c r="AA1316" i="109"/>
  <c r="AA1314" i="109"/>
  <c r="AA1312" i="109"/>
  <c r="AA1310" i="109"/>
  <c r="AA1308" i="109"/>
  <c r="AA1306" i="109"/>
  <c r="AA1304" i="109"/>
  <c r="AA1302" i="109"/>
  <c r="AA1300" i="109"/>
  <c r="AA1298" i="109"/>
  <c r="AA1296" i="109"/>
  <c r="AA1294" i="109"/>
  <c r="AA1292" i="109"/>
  <c r="AA1290" i="109"/>
  <c r="AA1288" i="109"/>
  <c r="AA1286" i="109"/>
  <c r="AA1284" i="109"/>
  <c r="AA1282" i="109"/>
  <c r="AA1280" i="109"/>
  <c r="AA1278" i="109"/>
  <c r="AA1276" i="109"/>
  <c r="AA1274" i="109"/>
  <c r="AA1272" i="109"/>
  <c r="AA1270" i="109"/>
  <c r="AA1268" i="109"/>
  <c r="AA1266" i="109"/>
  <c r="AA1264" i="109"/>
  <c r="AA1262" i="109"/>
  <c r="AA1260" i="109"/>
  <c r="AA1258" i="109"/>
  <c r="AA1256" i="109"/>
  <c r="AA1254" i="109"/>
  <c r="AA1252" i="109"/>
  <c r="AA1250" i="109"/>
  <c r="AA1248" i="109"/>
  <c r="AA1246" i="109"/>
  <c r="AA1244" i="109"/>
  <c r="AA1242" i="109"/>
  <c r="AA1240" i="109"/>
  <c r="AA1238" i="109"/>
  <c r="AA1236" i="109"/>
  <c r="AA1234" i="109"/>
  <c r="AA1232" i="109"/>
  <c r="AA1230" i="109"/>
  <c r="AA1228" i="109"/>
  <c r="AA1226" i="109"/>
  <c r="AA1224" i="109"/>
  <c r="AA1222" i="109"/>
  <c r="AA1220" i="109"/>
  <c r="AA1218" i="109"/>
  <c r="AA1216" i="109"/>
  <c r="AA1214" i="109"/>
  <c r="AA1212" i="109"/>
  <c r="AA1210" i="109"/>
  <c r="AA1208" i="109"/>
  <c r="AA1206" i="109"/>
  <c r="AA1204" i="109"/>
  <c r="AA1202" i="109"/>
  <c r="AA1200" i="109"/>
  <c r="AA1198" i="109"/>
  <c r="AA1196" i="109"/>
  <c r="AA1194" i="109"/>
  <c r="AA1192" i="109"/>
  <c r="AA1190" i="109"/>
  <c r="AA1188" i="109"/>
  <c r="AA1186" i="109"/>
  <c r="AA1184" i="109"/>
  <c r="AA1182" i="109"/>
  <c r="AA1180" i="109"/>
  <c r="AA1178" i="109"/>
  <c r="AA1176" i="109"/>
  <c r="AA1174" i="109"/>
  <c r="AA1172" i="109"/>
  <c r="AA1170" i="109"/>
  <c r="AA1168" i="109"/>
  <c r="AA1166" i="109"/>
  <c r="AA1164" i="109"/>
  <c r="AA1162" i="109"/>
  <c r="AA1160" i="109"/>
  <c r="AA1158" i="109"/>
  <c r="AA1156" i="109"/>
  <c r="AA1154" i="109"/>
  <c r="AA1152" i="109"/>
  <c r="AA1150" i="109"/>
  <c r="AA1148" i="109"/>
  <c r="AA1146" i="109"/>
  <c r="AA1144" i="109"/>
  <c r="AA1142" i="109"/>
  <c r="AA1140" i="109"/>
  <c r="AA1138" i="109"/>
  <c r="AA1136" i="109"/>
  <c r="AA1134" i="109"/>
  <c r="AA1132" i="109"/>
  <c r="AA1130" i="109"/>
  <c r="AA1128" i="109"/>
  <c r="AA1126" i="109"/>
  <c r="AA1124" i="109"/>
  <c r="AA1122" i="109"/>
  <c r="AA1120" i="109"/>
  <c r="AA1118" i="109"/>
  <c r="AA1116" i="109"/>
  <c r="AA1114" i="109"/>
  <c r="AA1112" i="109"/>
  <c r="AA1110" i="109"/>
  <c r="AA1108" i="109"/>
  <c r="AA1106" i="109"/>
  <c r="AA1104" i="109"/>
  <c r="AA1102" i="109"/>
  <c r="AA1100" i="109"/>
  <c r="AA1098" i="109"/>
  <c r="AA1096" i="109"/>
  <c r="AA1088" i="109"/>
  <c r="AA1080" i="109"/>
  <c r="AA1072" i="109"/>
  <c r="AA1064" i="109"/>
  <c r="AA1753" i="109"/>
  <c r="AA1737" i="109"/>
  <c r="AA1721" i="109"/>
  <c r="AA1705" i="109"/>
  <c r="AA1689" i="109"/>
  <c r="AA1673" i="109"/>
  <c r="AA1657" i="109"/>
  <c r="AA1641" i="109"/>
  <c r="AA1625" i="109"/>
  <c r="AA1609" i="109"/>
  <c r="AA1593" i="109"/>
  <c r="AA1577" i="109"/>
  <c r="AA1561" i="109"/>
  <c r="AA1545" i="109"/>
  <c r="AA1529" i="109"/>
  <c r="AA1513" i="109"/>
  <c r="AA1497" i="109"/>
  <c r="AA1481" i="109"/>
  <c r="AA1457" i="109"/>
  <c r="AA1452" i="109"/>
  <c r="AA1445" i="109"/>
  <c r="AA1437" i="109"/>
  <c r="AA1429" i="109"/>
  <c r="AA1421" i="109"/>
  <c r="AA1413" i="109"/>
  <c r="AA1405" i="109"/>
  <c r="AA1397" i="109"/>
  <c r="AA1389" i="109"/>
  <c r="AA1812" i="109"/>
  <c r="AA1780" i="109"/>
  <c r="AA1739" i="109"/>
  <c r="AA1723" i="109"/>
  <c r="AA1707" i="109"/>
  <c r="AA1691" i="109"/>
  <c r="AA1675" i="109"/>
  <c r="AA1659" i="109"/>
  <c r="AA1643" i="109"/>
  <c r="AA1627" i="109"/>
  <c r="AA1611" i="109"/>
  <c r="AA1595" i="109"/>
  <c r="AA1579" i="109"/>
  <c r="AA1563" i="109"/>
  <c r="AA1547" i="109"/>
  <c r="AA1531" i="109"/>
  <c r="AA1515" i="109"/>
  <c r="AA1499" i="109"/>
  <c r="AA1483" i="109"/>
  <c r="AA1458" i="109"/>
  <c r="AA1446" i="109"/>
  <c r="AA1438" i="109"/>
  <c r="AA1430" i="109"/>
  <c r="AA1422" i="109"/>
  <c r="AA1414" i="109"/>
  <c r="AA1406" i="109"/>
  <c r="AA1398" i="109"/>
  <c r="AA1390" i="109"/>
  <c r="AA1090" i="109"/>
  <c r="AA1082" i="109"/>
  <c r="AA1074" i="109"/>
  <c r="AA1066" i="109"/>
  <c r="AA1081" i="109"/>
  <c r="AA1065" i="109"/>
  <c r="AA1058" i="109"/>
  <c r="AA1049" i="109"/>
  <c r="AA1040" i="109"/>
  <c r="AA827" i="109"/>
  <c r="AA825" i="109"/>
  <c r="AA823" i="109"/>
  <c r="AA821" i="109"/>
  <c r="AA819" i="109"/>
  <c r="AA817" i="109"/>
  <c r="AA815" i="109"/>
  <c r="AA813" i="109"/>
  <c r="AA811" i="109"/>
  <c r="AA809" i="109"/>
  <c r="AA807" i="109"/>
  <c r="AA805" i="109"/>
  <c r="AA803" i="109"/>
  <c r="AA801" i="109"/>
  <c r="AA799" i="109"/>
  <c r="AA797" i="109"/>
  <c r="AA795" i="109"/>
  <c r="AA793" i="109"/>
  <c r="AA791" i="109"/>
  <c r="AA789" i="109"/>
  <c r="AA787" i="109"/>
  <c r="AA785" i="109"/>
  <c r="AA783" i="109"/>
  <c r="AA781" i="109"/>
  <c r="AA779" i="109"/>
  <c r="AA777" i="109"/>
  <c r="AA775" i="109"/>
  <c r="AA773" i="109"/>
  <c r="AA771" i="109"/>
  <c r="AA769" i="109"/>
  <c r="AA767" i="109"/>
  <c r="AA765" i="109"/>
  <c r="AA763" i="109"/>
  <c r="AA761" i="109"/>
  <c r="AA759" i="109"/>
  <c r="AA757" i="109"/>
  <c r="AA755" i="109"/>
  <c r="AA753" i="109"/>
  <c r="AA751" i="109"/>
  <c r="AA749" i="109"/>
  <c r="AA747" i="109"/>
  <c r="AA745" i="109"/>
  <c r="AA743" i="109"/>
  <c r="AA741" i="109"/>
  <c r="AA739" i="109"/>
  <c r="AA737" i="109"/>
  <c r="AA735" i="109"/>
  <c r="AA733" i="109"/>
  <c r="AA731" i="109"/>
  <c r="AA723" i="109"/>
  <c r="AA715" i="109"/>
  <c r="AA707" i="109"/>
  <c r="AA699" i="109"/>
  <c r="AA691" i="109"/>
  <c r="AA683" i="109"/>
  <c r="AA675" i="109"/>
  <c r="AA667" i="109"/>
  <c r="AA659" i="109"/>
  <c r="AA359" i="109"/>
  <c r="AA351" i="109"/>
  <c r="AA1054" i="109"/>
  <c r="AA1050" i="109"/>
  <c r="AA1045" i="109"/>
  <c r="AA724" i="109"/>
  <c r="AA716" i="109"/>
  <c r="AA708" i="109"/>
  <c r="AA700" i="109"/>
  <c r="AA692" i="109"/>
  <c r="AA684" i="109"/>
  <c r="AA676" i="109"/>
  <c r="AA668" i="109"/>
  <c r="AA660" i="109"/>
  <c r="AA360" i="109"/>
  <c r="AA352" i="109"/>
  <c r="AA344" i="109"/>
  <c r="AA336" i="109"/>
  <c r="AA328" i="109"/>
  <c r="AA1085" i="109"/>
  <c r="AA1069" i="109"/>
  <c r="AA1041" i="109"/>
  <c r="AA1032" i="109"/>
  <c r="AA725" i="109"/>
  <c r="AA717" i="109"/>
  <c r="AA709" i="109"/>
  <c r="AA701" i="109"/>
  <c r="AA693" i="109"/>
  <c r="AA685" i="109"/>
  <c r="AA677" i="109"/>
  <c r="AA669" i="109"/>
  <c r="AA661" i="109"/>
  <c r="AA361" i="109"/>
  <c r="AA353" i="109"/>
  <c r="AA345" i="109"/>
  <c r="AA337" i="109"/>
  <c r="AA329" i="109"/>
  <c r="AA321" i="109"/>
  <c r="AA313" i="109"/>
  <c r="AA305" i="109"/>
  <c r="AA297" i="109"/>
  <c r="AA292" i="109"/>
  <c r="AA290" i="109"/>
  <c r="AA288" i="109"/>
  <c r="AA286" i="109"/>
  <c r="AA284" i="109"/>
  <c r="AA282" i="109"/>
  <c r="AA280" i="109"/>
  <c r="AA278" i="109"/>
  <c r="AA276" i="109"/>
  <c r="AA274" i="109"/>
  <c r="AA272" i="109"/>
  <c r="AA270" i="109"/>
  <c r="AA268" i="109"/>
  <c r="AA266" i="109"/>
  <c r="AA264" i="109"/>
  <c r="AA262" i="109"/>
  <c r="AA260" i="109"/>
  <c r="AA258" i="109"/>
  <c r="AA256" i="109"/>
  <c r="AA254" i="109"/>
  <c r="AA252" i="109"/>
  <c r="AA250" i="109"/>
  <c r="AA248" i="109"/>
  <c r="AA246" i="109"/>
  <c r="AA244" i="109"/>
  <c r="AA242" i="109"/>
  <c r="AA240" i="109"/>
  <c r="AA238" i="109"/>
  <c r="AA236" i="109"/>
  <c r="AA234" i="109"/>
  <c r="AA232" i="109"/>
  <c r="AA230" i="109"/>
  <c r="AA228" i="109"/>
  <c r="AA226" i="109"/>
  <c r="AA224" i="109"/>
  <c r="AA222" i="109"/>
  <c r="AA220" i="109"/>
  <c r="AA218" i="109"/>
  <c r="AA216" i="109"/>
  <c r="AA214" i="109"/>
  <c r="AA212" i="109"/>
  <c r="AA210" i="109"/>
  <c r="AA208" i="109"/>
  <c r="AA206" i="109"/>
  <c r="AA204" i="109"/>
  <c r="AA202" i="109"/>
  <c r="AA200" i="109"/>
  <c r="AA198" i="109"/>
  <c r="AA196" i="109"/>
  <c r="AA194" i="109"/>
  <c r="AA192" i="109"/>
  <c r="AA190" i="109"/>
  <c r="AA188" i="109"/>
  <c r="AA186" i="109"/>
  <c r="AA184" i="109"/>
  <c r="AA182" i="109"/>
  <c r="AA180" i="109"/>
  <c r="AA178" i="109"/>
  <c r="AA176" i="109"/>
  <c r="AA174" i="109"/>
  <c r="AA172" i="109"/>
  <c r="AA170" i="109"/>
  <c r="AA168" i="109"/>
  <c r="AA166" i="109"/>
  <c r="AA164" i="109"/>
  <c r="AA162" i="109"/>
  <c r="AA160" i="109"/>
  <c r="AA158" i="109"/>
  <c r="AA156" i="109"/>
  <c r="AA154" i="109"/>
  <c r="AA152" i="109"/>
  <c r="AA150" i="109"/>
  <c r="AA148" i="109"/>
  <c r="AA146" i="109"/>
  <c r="AA144" i="109"/>
  <c r="AA142" i="109"/>
  <c r="AA140" i="109"/>
  <c r="AA138" i="109"/>
  <c r="AA136" i="109"/>
  <c r="AA134" i="109"/>
  <c r="AA132" i="109"/>
  <c r="AA130" i="109"/>
  <c r="AA128" i="109"/>
  <c r="AA126" i="109"/>
  <c r="AA124" i="109"/>
  <c r="AA122" i="109"/>
  <c r="AA120" i="109"/>
  <c r="AA118" i="109"/>
  <c r="AA116" i="109"/>
  <c r="AA114" i="109"/>
  <c r="AA112" i="109"/>
  <c r="AA110" i="109"/>
  <c r="AA108" i="109"/>
  <c r="AA106" i="109"/>
  <c r="AA104" i="109"/>
  <c r="AA102" i="109"/>
  <c r="AA100" i="109"/>
  <c r="AA98" i="109"/>
  <c r="AA96" i="109"/>
  <c r="AA94" i="109"/>
  <c r="AA92" i="109"/>
  <c r="AA90" i="109"/>
  <c r="AA88" i="109"/>
  <c r="AA86" i="109"/>
  <c r="AA84" i="109"/>
  <c r="AA82" i="109"/>
  <c r="AA80" i="109"/>
  <c r="AA78" i="109"/>
  <c r="AA76" i="109"/>
  <c r="AA74" i="109"/>
  <c r="AA72" i="109"/>
  <c r="AA70" i="109"/>
  <c r="AA68" i="109"/>
  <c r="AA66" i="109"/>
  <c r="AA64" i="109"/>
  <c r="AA62" i="109"/>
  <c r="AA60" i="109"/>
  <c r="AA58" i="109"/>
  <c r="AA56" i="109"/>
  <c r="AA54" i="109"/>
  <c r="AA52" i="109"/>
  <c r="AA50" i="109"/>
  <c r="AA1046" i="109"/>
  <c r="AA1042" i="109"/>
  <c r="AA1037" i="109"/>
  <c r="AA726" i="109"/>
  <c r="AA718" i="109"/>
  <c r="AA710" i="109"/>
  <c r="AA702" i="109"/>
  <c r="AA694" i="109"/>
  <c r="AA686" i="109"/>
  <c r="AA678" i="109"/>
  <c r="AA670" i="109"/>
  <c r="AA662" i="109"/>
  <c r="AA657" i="109"/>
  <c r="AA655" i="109"/>
  <c r="AA653" i="109"/>
  <c r="AA651" i="109"/>
  <c r="AA649" i="109"/>
  <c r="AA647" i="109"/>
  <c r="AA645" i="109"/>
  <c r="AA643" i="109"/>
  <c r="AA641" i="109"/>
  <c r="AA639" i="109"/>
  <c r="AA637" i="109"/>
  <c r="AA635" i="109"/>
  <c r="AA633" i="109"/>
  <c r="AA631" i="109"/>
  <c r="AA629" i="109"/>
  <c r="AA627" i="109"/>
  <c r="AA625" i="109"/>
  <c r="AA623" i="109"/>
  <c r="AA621" i="109"/>
  <c r="AA619" i="109"/>
  <c r="AA617" i="109"/>
  <c r="AA615" i="109"/>
  <c r="AA613" i="109"/>
  <c r="AA611" i="109"/>
  <c r="AA609" i="109"/>
  <c r="AA607" i="109"/>
  <c r="AA605" i="109"/>
  <c r="AA603" i="109"/>
  <c r="AA601" i="109"/>
  <c r="AA599" i="109"/>
  <c r="AA597" i="109"/>
  <c r="AA595" i="109"/>
  <c r="AA593" i="109"/>
  <c r="AA591" i="109"/>
  <c r="AA589" i="109"/>
  <c r="AA587" i="109"/>
  <c r="AA585" i="109"/>
  <c r="AA583" i="109"/>
  <c r="AA581" i="109"/>
  <c r="AA579" i="109"/>
  <c r="AA577" i="109"/>
  <c r="AA575" i="109"/>
  <c r="AA573" i="109"/>
  <c r="AA571" i="109"/>
  <c r="AA569" i="109"/>
  <c r="AA567" i="109"/>
  <c r="AA565" i="109"/>
  <c r="AA563" i="109"/>
  <c r="AA561" i="109"/>
  <c r="AA559" i="109"/>
  <c r="AA557" i="109"/>
  <c r="AA555" i="109"/>
  <c r="AA553" i="109"/>
  <c r="AA551" i="109"/>
  <c r="AA549" i="109"/>
  <c r="AA547" i="109"/>
  <c r="AA545" i="109"/>
  <c r="AA543" i="109"/>
  <c r="AA541" i="109"/>
  <c r="AA539" i="109"/>
  <c r="AA537" i="109"/>
  <c r="AA535" i="109"/>
  <c r="AA533" i="109"/>
  <c r="AA531" i="109"/>
  <c r="AA529" i="109"/>
  <c r="AA527" i="109"/>
  <c r="AA525" i="109"/>
  <c r="AA523" i="109"/>
  <c r="AA521" i="109"/>
  <c r="AA519" i="109"/>
  <c r="AA517" i="109"/>
  <c r="AA515" i="109"/>
  <c r="AA513" i="109"/>
  <c r="AA511" i="109"/>
  <c r="AA509" i="109"/>
  <c r="AA507" i="109"/>
  <c r="AA505" i="109"/>
  <c r="AA503" i="109"/>
  <c r="AA501" i="109"/>
  <c r="AA499" i="109"/>
  <c r="AA497" i="109"/>
  <c r="AA495" i="109"/>
  <c r="AA493" i="109"/>
  <c r="AA491" i="109"/>
  <c r="AA489" i="109"/>
  <c r="AA487" i="109"/>
  <c r="AA485" i="109"/>
  <c r="AA483" i="109"/>
  <c r="AA481" i="109"/>
  <c r="AA479" i="109"/>
  <c r="AA477" i="109"/>
  <c r="AA475" i="109"/>
  <c r="AA473" i="109"/>
  <c r="AA471" i="109"/>
  <c r="AA469" i="109"/>
  <c r="AA467" i="109"/>
  <c r="AA465" i="109"/>
  <c r="AA463" i="109"/>
  <c r="AA461" i="109"/>
  <c r="AA459" i="109"/>
  <c r="AA457" i="109"/>
  <c r="AA455" i="109"/>
  <c r="AA453" i="109"/>
  <c r="AA451" i="109"/>
  <c r="AA449" i="109"/>
  <c r="AA447" i="109"/>
  <c r="AA445" i="109"/>
  <c r="AA443" i="109"/>
  <c r="AA441" i="109"/>
  <c r="AA439" i="109"/>
  <c r="AA437" i="109"/>
  <c r="AA435" i="109"/>
  <c r="AA433" i="109"/>
  <c r="AA431" i="109"/>
  <c r="AA429" i="109"/>
  <c r="AA427" i="109"/>
  <c r="AA425" i="109"/>
  <c r="AA423" i="109"/>
  <c r="AA421" i="109"/>
  <c r="AA419" i="109"/>
  <c r="AA417" i="109"/>
  <c r="AA415" i="109"/>
  <c r="AA413" i="109"/>
  <c r="AA411" i="109"/>
  <c r="AA409" i="109"/>
  <c r="AA407" i="109"/>
  <c r="AA405" i="109"/>
  <c r="AA403" i="109"/>
  <c r="AA401" i="109"/>
  <c r="AA399" i="109"/>
  <c r="AA397" i="109"/>
  <c r="AA395" i="109"/>
  <c r="AA393" i="109"/>
  <c r="AA391" i="109"/>
  <c r="AA389" i="109"/>
  <c r="AA387" i="109"/>
  <c r="AA385" i="109"/>
  <c r="AA383" i="109"/>
  <c r="AA381" i="109"/>
  <c r="AA379" i="109"/>
  <c r="AA377" i="109"/>
  <c r="AA375" i="109"/>
  <c r="AA373" i="109"/>
  <c r="AA371" i="109"/>
  <c r="AA369" i="109"/>
  <c r="AA367" i="109"/>
  <c r="AA362" i="109"/>
  <c r="AA354" i="109"/>
  <c r="AA346" i="109"/>
  <c r="AA338" i="109"/>
  <c r="AA330" i="109"/>
  <c r="AA322" i="109"/>
  <c r="AA314" i="109"/>
  <c r="AA306" i="109"/>
  <c r="AA298" i="109"/>
  <c r="AA1089" i="109"/>
  <c r="AA1073" i="109"/>
  <c r="AA1033" i="109"/>
  <c r="AA1024" i="109"/>
  <c r="AA828" i="109"/>
  <c r="AA826" i="109"/>
  <c r="AA824" i="109"/>
  <c r="AA822" i="109"/>
  <c r="AA820" i="109"/>
  <c r="AA818" i="109"/>
  <c r="AA816" i="109"/>
  <c r="AA814" i="109"/>
  <c r="AA812" i="109"/>
  <c r="AA810" i="109"/>
  <c r="AA808" i="109"/>
  <c r="AA806" i="109"/>
  <c r="AA804" i="109"/>
  <c r="AA802" i="109"/>
  <c r="AA800" i="109"/>
  <c r="AA798" i="109"/>
  <c r="AA796" i="109"/>
  <c r="AA794" i="109"/>
  <c r="AA792" i="109"/>
  <c r="AA790" i="109"/>
  <c r="AA788" i="109"/>
  <c r="AA786" i="109"/>
  <c r="AA784" i="109"/>
  <c r="AA782" i="109"/>
  <c r="AA780" i="109"/>
  <c r="AA778" i="109"/>
  <c r="AA776" i="109"/>
  <c r="AA774" i="109"/>
  <c r="AA772" i="109"/>
  <c r="AA770" i="109"/>
  <c r="AA768" i="109"/>
  <c r="AA766" i="109"/>
  <c r="AA764" i="109"/>
  <c r="AA762" i="109"/>
  <c r="AA760" i="109"/>
  <c r="AA758" i="109"/>
  <c r="AA756" i="109"/>
  <c r="AA754" i="109"/>
  <c r="AA752" i="109"/>
  <c r="AA750" i="109"/>
  <c r="AA748" i="109"/>
  <c r="AA746" i="109"/>
  <c r="AA744" i="109"/>
  <c r="AA742" i="109"/>
  <c r="AA740" i="109"/>
  <c r="AA738" i="109"/>
  <c r="AA736" i="109"/>
  <c r="AA734" i="109"/>
  <c r="AA732" i="109"/>
  <c r="AA727" i="109"/>
  <c r="AA719" i="109"/>
  <c r="AA711" i="109"/>
  <c r="AA703" i="109"/>
  <c r="AA695" i="109"/>
  <c r="AA687" i="109"/>
  <c r="AA679" i="109"/>
  <c r="AA671" i="109"/>
  <c r="AA663" i="109"/>
  <c r="AA1056" i="109"/>
  <c r="AA1038" i="109"/>
  <c r="AA1034" i="109"/>
  <c r="AA1029" i="109"/>
  <c r="AA728" i="109"/>
  <c r="AA720" i="109"/>
  <c r="AA712" i="109"/>
  <c r="AA704" i="109"/>
  <c r="AA696" i="109"/>
  <c r="AA688" i="109"/>
  <c r="AA680" i="109"/>
  <c r="AA672" i="109"/>
  <c r="AA664" i="109"/>
  <c r="AA364" i="109"/>
  <c r="AA356" i="109"/>
  <c r="AA348" i="109"/>
  <c r="AA340" i="109"/>
  <c r="AA332" i="109"/>
  <c r="AA324" i="109"/>
  <c r="AA1093" i="109"/>
  <c r="AA1077" i="109"/>
  <c r="AA1061" i="109"/>
  <c r="AA1048" i="109"/>
  <c r="AA1025" i="109"/>
  <c r="AA729" i="109"/>
  <c r="AA721" i="109"/>
  <c r="AA713" i="109"/>
  <c r="AA705" i="109"/>
  <c r="AA697" i="109"/>
  <c r="AA689" i="109"/>
  <c r="AA681" i="109"/>
  <c r="AA673" i="109"/>
  <c r="AA665" i="109"/>
  <c r="AA365" i="109"/>
  <c r="AA357" i="109"/>
  <c r="AA349" i="109"/>
  <c r="AA341" i="109"/>
  <c r="AA333" i="109"/>
  <c r="AA325" i="109"/>
  <c r="AA317" i="109"/>
  <c r="AA309" i="109"/>
  <c r="AA301" i="109"/>
  <c r="AA293" i="109"/>
  <c r="AA291" i="109"/>
  <c r="AA289" i="109"/>
  <c r="AA287" i="109"/>
  <c r="AA285" i="109"/>
  <c r="AA283" i="109"/>
  <c r="AA281" i="109"/>
  <c r="AA279" i="109"/>
  <c r="AA277" i="109"/>
  <c r="AA275" i="109"/>
  <c r="AA273" i="109"/>
  <c r="AA271" i="109"/>
  <c r="AA269" i="109"/>
  <c r="AA267" i="109"/>
  <c r="AA265" i="109"/>
  <c r="AA263" i="109"/>
  <c r="AA261" i="109"/>
  <c r="AA259" i="109"/>
  <c r="AA257" i="109"/>
  <c r="AA255" i="109"/>
  <c r="AA253" i="109"/>
  <c r="AA251" i="109"/>
  <c r="AA249" i="109"/>
  <c r="AA247" i="109"/>
  <c r="AA245" i="109"/>
  <c r="AA243" i="109"/>
  <c r="AA241" i="109"/>
  <c r="AA239" i="109"/>
  <c r="AA237" i="109"/>
  <c r="AA235" i="109"/>
  <c r="AA233" i="109"/>
  <c r="AA231" i="109"/>
  <c r="AA229" i="109"/>
  <c r="AA227" i="109"/>
  <c r="AA225" i="109"/>
  <c r="AA223" i="109"/>
  <c r="AA221" i="109"/>
  <c r="AA219" i="109"/>
  <c r="AA217" i="109"/>
  <c r="AA215" i="109"/>
  <c r="AA213" i="109"/>
  <c r="AA211" i="109"/>
  <c r="AA209" i="109"/>
  <c r="AA207" i="109"/>
  <c r="AA205" i="109"/>
  <c r="AA203" i="109"/>
  <c r="AA201" i="109"/>
  <c r="AA199" i="109"/>
  <c r="AA197" i="109"/>
  <c r="AA195" i="109"/>
  <c r="AA193" i="109"/>
  <c r="AA191" i="109"/>
  <c r="AA189" i="109"/>
  <c r="AA187" i="109"/>
  <c r="AA185" i="109"/>
  <c r="AA183" i="109"/>
  <c r="AA181" i="109"/>
  <c r="AA179" i="109"/>
  <c r="AA177" i="109"/>
  <c r="AA175" i="109"/>
  <c r="AA173" i="109"/>
  <c r="AA171" i="109"/>
  <c r="AA169" i="109"/>
  <c r="AA167" i="109"/>
  <c r="AA165" i="109"/>
  <c r="AA163" i="109"/>
  <c r="AA161" i="109"/>
  <c r="AA159" i="109"/>
  <c r="AA157" i="109"/>
  <c r="AA155" i="109"/>
  <c r="AA153" i="109"/>
  <c r="AA151" i="109"/>
  <c r="AA149" i="109"/>
  <c r="AA147" i="109"/>
  <c r="AA145" i="109"/>
  <c r="AA143" i="109"/>
  <c r="AA141" i="109"/>
  <c r="AA139" i="109"/>
  <c r="AA137" i="109"/>
  <c r="AA135" i="109"/>
  <c r="AA133" i="109"/>
  <c r="AA131" i="109"/>
  <c r="AA129" i="109"/>
  <c r="AA127" i="109"/>
  <c r="AA125" i="109"/>
  <c r="AA123" i="109"/>
  <c r="AA121" i="109"/>
  <c r="AA119" i="109"/>
  <c r="AA117" i="109"/>
  <c r="AA115" i="109"/>
  <c r="AA113" i="109"/>
  <c r="AA111" i="109"/>
  <c r="AA109" i="109"/>
  <c r="AA107" i="109"/>
  <c r="AA105" i="109"/>
  <c r="AA103" i="109"/>
  <c r="AA101" i="109"/>
  <c r="AA99" i="109"/>
  <c r="AA97" i="109"/>
  <c r="AA95" i="109"/>
  <c r="AA93" i="109"/>
  <c r="AA91" i="109"/>
  <c r="AA89" i="109"/>
  <c r="AA87" i="109"/>
  <c r="AA85" i="109"/>
  <c r="AA83" i="109"/>
  <c r="AA81" i="109"/>
  <c r="AA79" i="109"/>
  <c r="AA77" i="109"/>
  <c r="AA75" i="109"/>
  <c r="AA73" i="109"/>
  <c r="AA71" i="109"/>
  <c r="AA69" i="109"/>
  <c r="AA67" i="109"/>
  <c r="AA65" i="109"/>
  <c r="AA63" i="109"/>
  <c r="AA61" i="109"/>
  <c r="AA59" i="109"/>
  <c r="AA57" i="109"/>
  <c r="AA55" i="109"/>
  <c r="AA53" i="109"/>
  <c r="AA51" i="109"/>
  <c r="AA1057" i="109"/>
  <c r="AA1053" i="109"/>
  <c r="AA1030" i="109"/>
  <c r="AA1026" i="109"/>
  <c r="AA730" i="109"/>
  <c r="AA722" i="109"/>
  <c r="AA714" i="109"/>
  <c r="AA706" i="109"/>
  <c r="AA698" i="109"/>
  <c r="AA690" i="109"/>
  <c r="AA682" i="109"/>
  <c r="AA674" i="109"/>
  <c r="AA666" i="109"/>
  <c r="AA658" i="109"/>
  <c r="AA656" i="109"/>
  <c r="AA654" i="109"/>
  <c r="AA652" i="109"/>
  <c r="AA650" i="109"/>
  <c r="AA648" i="109"/>
  <c r="AA646" i="109"/>
  <c r="AA644" i="109"/>
  <c r="AA642" i="109"/>
  <c r="AA640" i="109"/>
  <c r="AA638" i="109"/>
  <c r="AA636" i="109"/>
  <c r="AA634" i="109"/>
  <c r="AA632" i="109"/>
  <c r="AA630" i="109"/>
  <c r="AA628" i="109"/>
  <c r="AA626" i="109"/>
  <c r="AA624" i="109"/>
  <c r="AA622" i="109"/>
  <c r="AA620" i="109"/>
  <c r="AA618" i="109"/>
  <c r="AA616" i="109"/>
  <c r="AA614" i="109"/>
  <c r="AA612" i="109"/>
  <c r="AA610" i="109"/>
  <c r="AA608" i="109"/>
  <c r="AA606" i="109"/>
  <c r="AA604" i="109"/>
  <c r="AA602" i="109"/>
  <c r="AA600" i="109"/>
  <c r="AA598" i="109"/>
  <c r="AA596" i="109"/>
  <c r="AA594" i="109"/>
  <c r="AA592" i="109"/>
  <c r="AA590" i="109"/>
  <c r="AA588" i="109"/>
  <c r="AA586" i="109"/>
  <c r="AA584" i="109"/>
  <c r="AA582" i="109"/>
  <c r="AA580" i="109"/>
  <c r="AA578" i="109"/>
  <c r="AA576" i="109"/>
  <c r="AA574" i="109"/>
  <c r="AA572" i="109"/>
  <c r="AA570" i="109"/>
  <c r="AA568" i="109"/>
  <c r="AA566" i="109"/>
  <c r="AA564" i="109"/>
  <c r="AA562" i="109"/>
  <c r="AA560" i="109"/>
  <c r="AA558" i="109"/>
  <c r="AA556" i="109"/>
  <c r="AA554" i="109"/>
  <c r="AA552" i="109"/>
  <c r="AA550" i="109"/>
  <c r="AA548" i="109"/>
  <c r="AA546" i="109"/>
  <c r="AA544" i="109"/>
  <c r="AA542" i="109"/>
  <c r="AA540" i="109"/>
  <c r="AA538" i="109"/>
  <c r="AA536" i="109"/>
  <c r="AA534" i="109"/>
  <c r="AA532" i="109"/>
  <c r="AA530" i="109"/>
  <c r="AA528" i="109"/>
  <c r="AA526" i="109"/>
  <c r="AA524" i="109"/>
  <c r="AA522" i="109"/>
  <c r="AA520" i="109"/>
  <c r="AA518" i="109"/>
  <c r="AA516" i="109"/>
  <c r="AA514" i="109"/>
  <c r="AA512" i="109"/>
  <c r="AA510" i="109"/>
  <c r="AA508" i="109"/>
  <c r="AA506" i="109"/>
  <c r="AA504" i="109"/>
  <c r="AA502" i="109"/>
  <c r="AA500" i="109"/>
  <c r="AA498" i="109"/>
  <c r="AA496" i="109"/>
  <c r="AA494" i="109"/>
  <c r="AA492" i="109"/>
  <c r="AA490" i="109"/>
  <c r="AA488" i="109"/>
  <c r="AA486" i="109"/>
  <c r="AA484" i="109"/>
  <c r="AA482" i="109"/>
  <c r="AA480" i="109"/>
  <c r="AA478" i="109"/>
  <c r="AA476" i="109"/>
  <c r="AA474" i="109"/>
  <c r="AA472" i="109"/>
  <c r="AA470" i="109"/>
  <c r="AA468" i="109"/>
  <c r="AA466" i="109"/>
  <c r="AA464" i="109"/>
  <c r="AA462" i="109"/>
  <c r="AA460" i="109"/>
  <c r="AA458" i="109"/>
  <c r="AA456" i="109"/>
  <c r="AA454" i="109"/>
  <c r="AA452" i="109"/>
  <c r="AA450" i="109"/>
  <c r="AA448" i="109"/>
  <c r="AA446" i="109"/>
  <c r="AA444" i="109"/>
  <c r="AA442" i="109"/>
  <c r="AA440" i="109"/>
  <c r="AA438" i="109"/>
  <c r="AA436" i="109"/>
  <c r="AA434" i="109"/>
  <c r="AA432" i="109"/>
  <c r="AA430" i="109"/>
  <c r="AA428" i="109"/>
  <c r="AA426" i="109"/>
  <c r="AA424" i="109"/>
  <c r="AA422" i="109"/>
  <c r="AA420" i="109"/>
  <c r="AA418" i="109"/>
  <c r="AA416" i="109"/>
  <c r="AA414" i="109"/>
  <c r="AA412" i="109"/>
  <c r="AA410" i="109"/>
  <c r="AA408" i="109"/>
  <c r="AA406" i="109"/>
  <c r="AA404" i="109"/>
  <c r="AA402" i="109"/>
  <c r="AA400" i="109"/>
  <c r="AA398" i="109"/>
  <c r="AA396" i="109"/>
  <c r="AA394" i="109"/>
  <c r="AA392" i="109"/>
  <c r="AA390" i="109"/>
  <c r="AA388" i="109"/>
  <c r="AA386" i="109"/>
  <c r="AA384" i="109"/>
  <c r="AA382" i="109"/>
  <c r="AA380" i="109"/>
  <c r="AA378" i="109"/>
  <c r="AA376" i="109"/>
  <c r="AA374" i="109"/>
  <c r="AA372" i="109"/>
  <c r="AA370" i="109"/>
  <c r="AA368" i="109"/>
  <c r="AA366" i="109"/>
  <c r="AA358" i="109"/>
  <c r="AA350" i="109"/>
  <c r="AA342" i="109"/>
  <c r="AA334" i="109"/>
  <c r="AA326" i="109"/>
  <c r="AA318" i="109"/>
  <c r="AA310" i="109"/>
  <c r="AA363" i="109"/>
  <c r="AA339" i="109"/>
  <c r="AA323" i="109"/>
  <c r="AA303" i="109"/>
  <c r="AA294" i="109"/>
  <c r="AA300" i="109"/>
  <c r="AA33" i="109"/>
  <c r="AA19" i="109"/>
  <c r="AA7" i="109"/>
  <c r="AA320" i="109"/>
  <c r="AA316" i="109"/>
  <c r="AA312" i="109"/>
  <c r="AA308" i="109"/>
  <c r="AA304" i="109"/>
  <c r="AA299" i="109"/>
  <c r="AA45" i="109"/>
  <c r="AA31" i="109"/>
  <c r="AA23" i="109"/>
  <c r="AA13" i="109"/>
  <c r="AA3" i="109"/>
  <c r="AA355" i="109"/>
  <c r="AA343" i="109"/>
  <c r="AA327" i="109"/>
  <c r="AA295" i="109"/>
  <c r="AA47" i="109"/>
  <c r="AA41" i="109"/>
  <c r="AA37" i="109"/>
  <c r="AA29" i="109"/>
  <c r="AA25" i="109"/>
  <c r="AA17" i="109"/>
  <c r="AA11" i="109"/>
  <c r="AA5" i="109"/>
  <c r="AA347" i="109"/>
  <c r="AA331" i="109"/>
  <c r="AA296" i="109"/>
  <c r="AA49" i="109"/>
  <c r="AA43" i="109"/>
  <c r="AA39" i="109"/>
  <c r="AA35" i="109"/>
  <c r="AA27" i="109"/>
  <c r="AA21" i="109"/>
  <c r="AA15" i="109"/>
  <c r="AA9" i="109"/>
  <c r="AA335" i="109"/>
  <c r="AA302" i="109"/>
  <c r="AA319" i="109"/>
  <c r="AA315" i="109"/>
  <c r="AA311" i="109"/>
  <c r="AA307" i="109"/>
  <c r="AA48" i="109"/>
  <c r="AA46" i="109"/>
  <c r="AA44" i="109"/>
  <c r="AA42" i="109"/>
  <c r="AA40" i="109"/>
  <c r="AA38" i="109"/>
  <c r="AA36" i="109"/>
  <c r="AA34" i="109"/>
  <c r="AA32" i="109"/>
  <c r="AA30" i="109"/>
  <c r="AA28" i="109"/>
  <c r="AA26" i="109"/>
  <c r="AA24" i="109"/>
  <c r="AA22" i="109"/>
  <c r="AA20" i="109"/>
  <c r="AA18" i="109"/>
  <c r="AA16" i="109"/>
  <c r="AA14" i="109"/>
  <c r="AA12" i="109"/>
  <c r="AA10" i="109"/>
  <c r="AA8" i="109"/>
  <c r="AA6" i="109"/>
  <c r="AA4" i="109"/>
  <c r="AA2" i="109"/>
  <c r="O181" i="113"/>
  <c r="O180" i="113"/>
  <c r="O179" i="113"/>
  <c r="O178" i="113"/>
  <c r="O177" i="113"/>
  <c r="O176" i="113"/>
  <c r="O175" i="113"/>
  <c r="O174" i="113"/>
  <c r="O173" i="113"/>
  <c r="T2759" i="112"/>
  <c r="O166" i="113"/>
  <c r="O158" i="113"/>
  <c r="O167" i="113"/>
  <c r="O159" i="113"/>
  <c r="O151" i="113"/>
  <c r="O143" i="113"/>
  <c r="O135" i="113"/>
  <c r="O127" i="113"/>
  <c r="O119" i="113"/>
  <c r="O111" i="113"/>
  <c r="O103" i="113"/>
  <c r="T2760" i="112"/>
  <c r="T2754" i="112"/>
  <c r="O168" i="113"/>
  <c r="O160" i="113"/>
  <c r="O152" i="113"/>
  <c r="O144" i="113"/>
  <c r="O136" i="113"/>
  <c r="O128" i="113"/>
  <c r="O120" i="113"/>
  <c r="O112" i="113"/>
  <c r="O104" i="113"/>
  <c r="O96" i="113"/>
  <c r="O95" i="113"/>
  <c r="O94" i="113"/>
  <c r="O93" i="113"/>
  <c r="O92" i="113"/>
  <c r="O91" i="113"/>
  <c r="O90" i="113"/>
  <c r="O89" i="113"/>
  <c r="O88" i="113"/>
  <c r="O87" i="113"/>
  <c r="O86" i="113"/>
  <c r="O85" i="113"/>
  <c r="O84" i="113"/>
  <c r="O83" i="113"/>
  <c r="O82" i="113"/>
  <c r="O81" i="113"/>
  <c r="O80" i="113"/>
  <c r="O79" i="113"/>
  <c r="O78" i="113"/>
  <c r="O77" i="113"/>
  <c r="O76" i="113"/>
  <c r="O75" i="113"/>
  <c r="O74" i="113"/>
  <c r="O73" i="113"/>
  <c r="O72" i="113"/>
  <c r="O71" i="113"/>
  <c r="O70" i="113"/>
  <c r="O69" i="113"/>
  <c r="O68" i="113"/>
  <c r="O67" i="113"/>
  <c r="O66" i="113"/>
  <c r="O65" i="113"/>
  <c r="O64" i="113"/>
  <c r="O63" i="113"/>
  <c r="O62" i="113"/>
  <c r="O61" i="113"/>
  <c r="O60" i="113"/>
  <c r="O59" i="113"/>
  <c r="O58" i="113"/>
  <c r="O57" i="113"/>
  <c r="O56" i="113"/>
  <c r="O55" i="113"/>
  <c r="O54" i="113"/>
  <c r="O53" i="113"/>
  <c r="O52" i="113"/>
  <c r="O51" i="113"/>
  <c r="O50" i="113"/>
  <c r="O49" i="113"/>
  <c r="O48" i="113"/>
  <c r="O47" i="113"/>
  <c r="O46" i="113"/>
  <c r="O45" i="113"/>
  <c r="O44" i="113"/>
  <c r="O43" i="113"/>
  <c r="O42" i="113"/>
  <c r="O41" i="113"/>
  <c r="O40" i="113"/>
  <c r="O39" i="113"/>
  <c r="O38" i="113"/>
  <c r="O37" i="113"/>
  <c r="O36" i="113"/>
  <c r="O35" i="113"/>
  <c r="O34" i="113"/>
  <c r="O33" i="113"/>
  <c r="O32" i="113"/>
  <c r="O31" i="113"/>
  <c r="O30" i="113"/>
  <c r="O29" i="113"/>
  <c r="O28" i="113"/>
  <c r="O27" i="113"/>
  <c r="O26" i="113"/>
  <c r="O25" i="113"/>
  <c r="O24" i="113"/>
  <c r="O23" i="113"/>
  <c r="O22" i="113"/>
  <c r="O21" i="113"/>
  <c r="O169" i="113"/>
  <c r="O161" i="113"/>
  <c r="O153" i="113"/>
  <c r="O145" i="113"/>
  <c r="O137" i="113"/>
  <c r="O129" i="113"/>
  <c r="O121" i="113"/>
  <c r="O113" i="113"/>
  <c r="O105" i="113"/>
  <c r="O97" i="113"/>
  <c r="O170" i="113"/>
  <c r="O162" i="113"/>
  <c r="O154" i="113"/>
  <c r="O146" i="113"/>
  <c r="O138" i="113"/>
  <c r="O130" i="113"/>
  <c r="O122" i="113"/>
  <c r="O114" i="113"/>
  <c r="O106" i="113"/>
  <c r="O98" i="113"/>
  <c r="T2757" i="112"/>
  <c r="O172" i="113"/>
  <c r="O164" i="113"/>
  <c r="O156" i="113"/>
  <c r="O148" i="113"/>
  <c r="O140" i="113"/>
  <c r="O132" i="113"/>
  <c r="O124" i="113"/>
  <c r="O116" i="113"/>
  <c r="O108" i="113"/>
  <c r="O100" i="113"/>
  <c r="T2758" i="112"/>
  <c r="T2751" i="112"/>
  <c r="O150" i="113"/>
  <c r="O125" i="113"/>
  <c r="O115" i="113"/>
  <c r="T2755" i="112"/>
  <c r="T2750" i="112"/>
  <c r="T2743" i="112"/>
  <c r="T2735" i="112"/>
  <c r="T2727" i="112"/>
  <c r="T2719" i="112"/>
  <c r="T2714" i="112"/>
  <c r="T2712" i="112"/>
  <c r="T2710" i="112"/>
  <c r="T2708" i="112"/>
  <c r="T2706" i="112"/>
  <c r="T2704" i="112"/>
  <c r="T2702" i="112"/>
  <c r="T2700" i="112"/>
  <c r="T2698" i="112"/>
  <c r="T2696" i="112"/>
  <c r="T2694" i="112"/>
  <c r="T2692" i="112"/>
  <c r="T2690" i="112"/>
  <c r="T2688" i="112"/>
  <c r="T2686" i="112"/>
  <c r="T2684" i="112"/>
  <c r="T2682" i="112"/>
  <c r="T2680" i="112"/>
  <c r="T2678" i="112"/>
  <c r="T2676" i="112"/>
  <c r="T2674" i="112"/>
  <c r="T2672" i="112"/>
  <c r="T2670" i="112"/>
  <c r="T2668" i="112"/>
  <c r="T2666" i="112"/>
  <c r="T2664" i="112"/>
  <c r="T2662" i="112"/>
  <c r="T2660" i="112"/>
  <c r="T2658" i="112"/>
  <c r="T2656" i="112"/>
  <c r="T2654" i="112"/>
  <c r="T2652" i="112"/>
  <c r="T2650" i="112"/>
  <c r="T2648" i="112"/>
  <c r="T2646" i="112"/>
  <c r="T2644" i="112"/>
  <c r="T2642" i="112"/>
  <c r="T2640" i="112"/>
  <c r="T2638" i="112"/>
  <c r="T2636" i="112"/>
  <c r="T2634" i="112"/>
  <c r="O155" i="113"/>
  <c r="O126" i="113"/>
  <c r="O101" i="113"/>
  <c r="T2744" i="112"/>
  <c r="T2736" i="112"/>
  <c r="T2728" i="112"/>
  <c r="T2720" i="112"/>
  <c r="O165" i="113"/>
  <c r="O141" i="113"/>
  <c r="O131" i="113"/>
  <c r="O102" i="113"/>
  <c r="T2756" i="112"/>
  <c r="T2745" i="112"/>
  <c r="T2737" i="112"/>
  <c r="T2729" i="112"/>
  <c r="T2721" i="112"/>
  <c r="O142" i="113"/>
  <c r="O117" i="113"/>
  <c r="O107" i="113"/>
  <c r="T2752" i="112"/>
  <c r="T2746" i="112"/>
  <c r="T2738" i="112"/>
  <c r="T2730" i="112"/>
  <c r="T2722" i="112"/>
  <c r="O157" i="113"/>
  <c r="O147" i="113"/>
  <c r="O118" i="113"/>
  <c r="O20" i="113"/>
  <c r="O19" i="113"/>
  <c r="O18" i="113"/>
  <c r="O17" i="113"/>
  <c r="O16" i="113"/>
  <c r="O15" i="113"/>
  <c r="O14" i="113"/>
  <c r="O13" i="113"/>
  <c r="O12" i="113"/>
  <c r="O11" i="113"/>
  <c r="O10" i="113"/>
  <c r="O9" i="113"/>
  <c r="O8" i="113"/>
  <c r="O7" i="113"/>
  <c r="O6" i="113"/>
  <c r="O5" i="113"/>
  <c r="O4" i="113"/>
  <c r="O3" i="113"/>
  <c r="O2" i="113"/>
  <c r="T2761" i="112"/>
  <c r="T2747" i="112"/>
  <c r="T2739" i="112"/>
  <c r="T2731" i="112"/>
  <c r="T2723" i="112"/>
  <c r="T2715" i="112"/>
  <c r="T2713" i="112"/>
  <c r="T2711" i="112"/>
  <c r="T2709" i="112"/>
  <c r="T2707" i="112"/>
  <c r="T2705" i="112"/>
  <c r="T2703" i="112"/>
  <c r="T2701" i="112"/>
  <c r="T2699" i="112"/>
  <c r="T2697" i="112"/>
  <c r="T2695" i="112"/>
  <c r="T2693" i="112"/>
  <c r="T2691" i="112"/>
  <c r="T2689" i="112"/>
  <c r="T2687" i="112"/>
  <c r="T2685" i="112"/>
  <c r="T2683" i="112"/>
  <c r="T2681" i="112"/>
  <c r="T2679" i="112"/>
  <c r="T2677" i="112"/>
  <c r="T2675" i="112"/>
  <c r="T2673" i="112"/>
  <c r="T2671" i="112"/>
  <c r="T2669" i="112"/>
  <c r="T2667" i="112"/>
  <c r="T2665" i="112"/>
  <c r="T2663" i="112"/>
  <c r="T2661" i="112"/>
  <c r="T2659" i="112"/>
  <c r="T2657" i="112"/>
  <c r="O171" i="113"/>
  <c r="O133" i="113"/>
  <c r="O123" i="113"/>
  <c r="T2753" i="112"/>
  <c r="T2748" i="112"/>
  <c r="T2740" i="112"/>
  <c r="T2732" i="112"/>
  <c r="T2724" i="112"/>
  <c r="T2716" i="112"/>
  <c r="O134" i="113"/>
  <c r="O109" i="113"/>
  <c r="O99" i="113"/>
  <c r="T2749" i="112"/>
  <c r="T2741" i="112"/>
  <c r="T2733" i="112"/>
  <c r="T2725" i="112"/>
  <c r="T2717" i="112"/>
  <c r="T2649" i="112"/>
  <c r="T2641" i="112"/>
  <c r="T2633" i="112"/>
  <c r="T2626" i="112"/>
  <c r="T2617" i="112"/>
  <c r="T2734" i="112"/>
  <c r="T2628" i="112"/>
  <c r="T2619" i="112"/>
  <c r="T2526" i="112"/>
  <c r="T2518" i="112"/>
  <c r="T2510" i="112"/>
  <c r="T2502" i="112"/>
  <c r="T2494" i="112"/>
  <c r="T2486" i="112"/>
  <c r="O149" i="113"/>
  <c r="T2651" i="112"/>
  <c r="T2643" i="112"/>
  <c r="T2635" i="112"/>
  <c r="T2630" i="112"/>
  <c r="T2621" i="112"/>
  <c r="T2614" i="112"/>
  <c r="T2612" i="112"/>
  <c r="T2610" i="112"/>
  <c r="T2608" i="112"/>
  <c r="T2606" i="112"/>
  <c r="T2604" i="112"/>
  <c r="T2602" i="112"/>
  <c r="T2600" i="112"/>
  <c r="T2598" i="112"/>
  <c r="T2596" i="112"/>
  <c r="T2594" i="112"/>
  <c r="T2592" i="112"/>
  <c r="T2590" i="112"/>
  <c r="T2588" i="112"/>
  <c r="T2586" i="112"/>
  <c r="T2584" i="112"/>
  <c r="T2582" i="112"/>
  <c r="T2580" i="112"/>
  <c r="T2578" i="112"/>
  <c r="T2576" i="112"/>
  <c r="T2574" i="112"/>
  <c r="T2572" i="112"/>
  <c r="T2570" i="112"/>
  <c r="T2568" i="112"/>
  <c r="T2566" i="112"/>
  <c r="T2564" i="112"/>
  <c r="T2562" i="112"/>
  <c r="T2560" i="112"/>
  <c r="T2558" i="112"/>
  <c r="T2556" i="112"/>
  <c r="T2554" i="112"/>
  <c r="T2552" i="112"/>
  <c r="T2550" i="112"/>
  <c r="T2548" i="112"/>
  <c r="T2546" i="112"/>
  <c r="T2544" i="112"/>
  <c r="T2542" i="112"/>
  <c r="T2540" i="112"/>
  <c r="T2538" i="112"/>
  <c r="T2536" i="112"/>
  <c r="T2534" i="112"/>
  <c r="T2532" i="112"/>
  <c r="T2527" i="112"/>
  <c r="T2519" i="112"/>
  <c r="T2511" i="112"/>
  <c r="T2503" i="112"/>
  <c r="T2495" i="112"/>
  <c r="T2487" i="112"/>
  <c r="T2726" i="112"/>
  <c r="T2632" i="112"/>
  <c r="T2623" i="112"/>
  <c r="T2616" i="112"/>
  <c r="T2528" i="112"/>
  <c r="T2520" i="112"/>
  <c r="T2512" i="112"/>
  <c r="T2504" i="112"/>
  <c r="T2496" i="112"/>
  <c r="T2488" i="112"/>
  <c r="T2296" i="112"/>
  <c r="T2288" i="112"/>
  <c r="T2280" i="112"/>
  <c r="T2653" i="112"/>
  <c r="T2645" i="112"/>
  <c r="T2637" i="112"/>
  <c r="T2625" i="112"/>
  <c r="T2618" i="112"/>
  <c r="O163" i="113"/>
  <c r="T2718" i="112"/>
  <c r="T2627" i="112"/>
  <c r="T2620" i="112"/>
  <c r="T2530" i="112"/>
  <c r="T2522" i="112"/>
  <c r="T2514" i="112"/>
  <c r="T2506" i="112"/>
  <c r="T2498" i="112"/>
  <c r="T2490" i="112"/>
  <c r="O110" i="113"/>
  <c r="T2655" i="112"/>
  <c r="T2647" i="112"/>
  <c r="T2639" i="112"/>
  <c r="T2629" i="112"/>
  <c r="T2622" i="112"/>
  <c r="T2613" i="112"/>
  <c r="T2611" i="112"/>
  <c r="T2609" i="112"/>
  <c r="T2607" i="112"/>
  <c r="T2605" i="112"/>
  <c r="T2603" i="112"/>
  <c r="T2601" i="112"/>
  <c r="T2599" i="112"/>
  <c r="T2597" i="112"/>
  <c r="T2595" i="112"/>
  <c r="T2593" i="112"/>
  <c r="T2591" i="112"/>
  <c r="T2589" i="112"/>
  <c r="T2587" i="112"/>
  <c r="T2585" i="112"/>
  <c r="T2583" i="112"/>
  <c r="T2581" i="112"/>
  <c r="T2579" i="112"/>
  <c r="T2577" i="112"/>
  <c r="T2575" i="112"/>
  <c r="T2573" i="112"/>
  <c r="T2571" i="112"/>
  <c r="T2569" i="112"/>
  <c r="T2567" i="112"/>
  <c r="T2565" i="112"/>
  <c r="T2563" i="112"/>
  <c r="T2561" i="112"/>
  <c r="T2559" i="112"/>
  <c r="T2557" i="112"/>
  <c r="T2555" i="112"/>
  <c r="T2553" i="112"/>
  <c r="T2551" i="112"/>
  <c r="T2549" i="112"/>
  <c r="T2547" i="112"/>
  <c r="T2545" i="112"/>
  <c r="T2543" i="112"/>
  <c r="T2541" i="112"/>
  <c r="T2539" i="112"/>
  <c r="T2537" i="112"/>
  <c r="T2535" i="112"/>
  <c r="T2533" i="112"/>
  <c r="T2531" i="112"/>
  <c r="T2523" i="112"/>
  <c r="T2515" i="112"/>
  <c r="T2507" i="112"/>
  <c r="T2499" i="112"/>
  <c r="T2491" i="112"/>
  <c r="O139" i="113"/>
  <c r="T2742" i="112"/>
  <c r="T2631" i="112"/>
  <c r="T2624" i="112"/>
  <c r="T2615" i="112"/>
  <c r="T2524" i="112"/>
  <c r="T2516" i="112"/>
  <c r="T2508" i="112"/>
  <c r="T2500" i="112"/>
  <c r="T2492" i="112"/>
  <c r="T2300" i="112"/>
  <c r="T2292" i="112"/>
  <c r="T2284" i="112"/>
  <c r="T2478" i="112"/>
  <c r="T2470" i="112"/>
  <c r="T2462" i="112"/>
  <c r="T2454" i="112"/>
  <c r="T2446" i="112"/>
  <c r="T2438" i="112"/>
  <c r="T2430" i="112"/>
  <c r="T2422" i="112"/>
  <c r="T2414" i="112"/>
  <c r="T2406" i="112"/>
  <c r="T2398" i="112"/>
  <c r="T2390" i="112"/>
  <c r="T2382" i="112"/>
  <c r="T2374" i="112"/>
  <c r="T2366" i="112"/>
  <c r="T2298" i="112"/>
  <c r="T2287" i="112"/>
  <c r="T2282" i="112"/>
  <c r="T2276" i="112"/>
  <c r="T2268" i="112"/>
  <c r="T2260" i="112"/>
  <c r="T2529" i="112"/>
  <c r="T2513" i="112"/>
  <c r="T2497" i="112"/>
  <c r="T2483" i="112"/>
  <c r="T2475" i="112"/>
  <c r="T2467" i="112"/>
  <c r="T2459" i="112"/>
  <c r="T2451" i="112"/>
  <c r="T2443" i="112"/>
  <c r="T2435" i="112"/>
  <c r="T2427" i="112"/>
  <c r="T2419" i="112"/>
  <c r="T2411" i="112"/>
  <c r="T2403" i="112"/>
  <c r="T2395" i="112"/>
  <c r="T2387" i="112"/>
  <c r="T2379" i="112"/>
  <c r="T2371" i="112"/>
  <c r="T2363" i="112"/>
  <c r="T2358" i="112"/>
  <c r="T2356" i="112"/>
  <c r="T2354" i="112"/>
  <c r="T2352" i="112"/>
  <c r="T2350" i="112"/>
  <c r="T2348" i="112"/>
  <c r="T2346" i="112"/>
  <c r="T2344" i="112"/>
  <c r="T2342" i="112"/>
  <c r="T2340" i="112"/>
  <c r="T2338" i="112"/>
  <c r="T2336" i="112"/>
  <c r="T2334" i="112"/>
  <c r="T2332" i="112"/>
  <c r="T2330" i="112"/>
  <c r="T2328" i="112"/>
  <c r="T2326" i="112"/>
  <c r="T2324" i="112"/>
  <c r="T2322" i="112"/>
  <c r="T2320" i="112"/>
  <c r="T2318" i="112"/>
  <c r="T2316" i="112"/>
  <c r="T2314" i="112"/>
  <c r="T2312" i="112"/>
  <c r="T2310" i="112"/>
  <c r="T2308" i="112"/>
  <c r="T2306" i="112"/>
  <c r="T2304" i="112"/>
  <c r="T2302" i="112"/>
  <c r="T2293" i="112"/>
  <c r="T2480" i="112"/>
  <c r="T2472" i="112"/>
  <c r="T2464" i="112"/>
  <c r="T2456" i="112"/>
  <c r="T2448" i="112"/>
  <c r="T2440" i="112"/>
  <c r="T2432" i="112"/>
  <c r="T2424" i="112"/>
  <c r="T2416" i="112"/>
  <c r="T2408" i="112"/>
  <c r="T2400" i="112"/>
  <c r="T2392" i="112"/>
  <c r="T2384" i="112"/>
  <c r="T2376" i="112"/>
  <c r="T2368" i="112"/>
  <c r="T2360" i="112"/>
  <c r="T2299" i="112"/>
  <c r="T2294" i="112"/>
  <c r="T2283" i="112"/>
  <c r="T2278" i="112"/>
  <c r="T2270" i="112"/>
  <c r="T2262" i="112"/>
  <c r="T2070" i="112"/>
  <c r="T2062" i="112"/>
  <c r="T2054" i="112"/>
  <c r="T2046" i="112"/>
  <c r="T2517" i="112"/>
  <c r="T2501" i="112"/>
  <c r="T2485" i="112"/>
  <c r="T2477" i="112"/>
  <c r="T2469" i="112"/>
  <c r="T2461" i="112"/>
  <c r="T2453" i="112"/>
  <c r="T2445" i="112"/>
  <c r="T2437" i="112"/>
  <c r="T2429" i="112"/>
  <c r="T2421" i="112"/>
  <c r="T2413" i="112"/>
  <c r="T2405" i="112"/>
  <c r="T2397" i="112"/>
  <c r="T2389" i="112"/>
  <c r="T2381" i="112"/>
  <c r="T2373" i="112"/>
  <c r="T2365" i="112"/>
  <c r="T2482" i="112"/>
  <c r="T2474" i="112"/>
  <c r="T2466" i="112"/>
  <c r="T2458" i="112"/>
  <c r="T2450" i="112"/>
  <c r="T2442" i="112"/>
  <c r="T2434" i="112"/>
  <c r="T2426" i="112"/>
  <c r="T2418" i="112"/>
  <c r="T2410" i="112"/>
  <c r="T2402" i="112"/>
  <c r="T2394" i="112"/>
  <c r="T2386" i="112"/>
  <c r="T2378" i="112"/>
  <c r="T2370" i="112"/>
  <c r="T2362" i="112"/>
  <c r="T2295" i="112"/>
  <c r="T2290" i="112"/>
  <c r="T2279" i="112"/>
  <c r="T2272" i="112"/>
  <c r="T2264" i="112"/>
  <c r="T2256" i="112"/>
  <c r="T2521" i="112"/>
  <c r="T2505" i="112"/>
  <c r="T2489" i="112"/>
  <c r="T2479" i="112"/>
  <c r="T2471" i="112"/>
  <c r="T2463" i="112"/>
  <c r="T2455" i="112"/>
  <c r="T2447" i="112"/>
  <c r="T2439" i="112"/>
  <c r="T2431" i="112"/>
  <c r="T2423" i="112"/>
  <c r="T2415" i="112"/>
  <c r="T2407" i="112"/>
  <c r="T2399" i="112"/>
  <c r="T2391" i="112"/>
  <c r="T2383" i="112"/>
  <c r="T2375" i="112"/>
  <c r="T2367" i="112"/>
  <c r="T2359" i="112"/>
  <c r="T2357" i="112"/>
  <c r="T2355" i="112"/>
  <c r="T2353" i="112"/>
  <c r="T2351" i="112"/>
  <c r="T2349" i="112"/>
  <c r="T2347" i="112"/>
  <c r="T2345" i="112"/>
  <c r="T2343" i="112"/>
  <c r="T2341" i="112"/>
  <c r="T2339" i="112"/>
  <c r="T2337" i="112"/>
  <c r="T2335" i="112"/>
  <c r="T2333" i="112"/>
  <c r="T2331" i="112"/>
  <c r="T2329" i="112"/>
  <c r="T2327" i="112"/>
  <c r="T2325" i="112"/>
  <c r="T2323" i="112"/>
  <c r="T2321" i="112"/>
  <c r="T2319" i="112"/>
  <c r="T2317" i="112"/>
  <c r="T2315" i="112"/>
  <c r="T2313" i="112"/>
  <c r="T2311" i="112"/>
  <c r="T2309" i="112"/>
  <c r="T2307" i="112"/>
  <c r="T2305" i="112"/>
  <c r="T2303" i="112"/>
  <c r="T2301" i="112"/>
  <c r="T2285" i="112"/>
  <c r="T2484" i="112"/>
  <c r="T2476" i="112"/>
  <c r="T2468" i="112"/>
  <c r="T2460" i="112"/>
  <c r="T2452" i="112"/>
  <c r="T2444" i="112"/>
  <c r="T2436" i="112"/>
  <c r="T2428" i="112"/>
  <c r="T2420" i="112"/>
  <c r="T2412" i="112"/>
  <c r="T2404" i="112"/>
  <c r="T2396" i="112"/>
  <c r="T2388" i="112"/>
  <c r="T2380" i="112"/>
  <c r="T2372" i="112"/>
  <c r="T2364" i="112"/>
  <c r="T2291" i="112"/>
  <c r="T2286" i="112"/>
  <c r="T2274" i="112"/>
  <c r="T2266" i="112"/>
  <c r="T2258" i="112"/>
  <c r="T2066" i="112"/>
  <c r="T2058" i="112"/>
  <c r="T2050" i="112"/>
  <c r="T2525" i="112"/>
  <c r="T2509" i="112"/>
  <c r="T2493" i="112"/>
  <c r="T2481" i="112"/>
  <c r="T2473" i="112"/>
  <c r="T2465" i="112"/>
  <c r="T2457" i="112"/>
  <c r="T2449" i="112"/>
  <c r="T2441" i="112"/>
  <c r="T2433" i="112"/>
  <c r="T2425" i="112"/>
  <c r="T2417" i="112"/>
  <c r="T2409" i="112"/>
  <c r="T2401" i="112"/>
  <c r="T2393" i="112"/>
  <c r="T2385" i="112"/>
  <c r="T2377" i="112"/>
  <c r="T2369" i="112"/>
  <c r="T2361" i="112"/>
  <c r="T2252" i="112"/>
  <c r="T2244" i="112"/>
  <c r="T2236" i="112"/>
  <c r="T2228" i="112"/>
  <c r="T2220" i="112"/>
  <c r="T2212" i="112"/>
  <c r="T2204" i="112"/>
  <c r="T2196" i="112"/>
  <c r="T2188" i="112"/>
  <c r="T2180" i="112"/>
  <c r="T2172" i="112"/>
  <c r="T2164" i="112"/>
  <c r="T2156" i="112"/>
  <c r="T2148" i="112"/>
  <c r="T2140" i="112"/>
  <c r="T2069" i="112"/>
  <c r="T2064" i="112"/>
  <c r="T2053" i="112"/>
  <c r="T2048" i="112"/>
  <c r="T2042" i="112"/>
  <c r="T2034" i="112"/>
  <c r="T2297" i="112"/>
  <c r="T2249" i="112"/>
  <c r="T2241" i="112"/>
  <c r="T2233" i="112"/>
  <c r="T2225" i="112"/>
  <c r="T2217" i="112"/>
  <c r="T2209" i="112"/>
  <c r="T2254" i="112"/>
  <c r="T2246" i="112"/>
  <c r="T2238" i="112"/>
  <c r="T2230" i="112"/>
  <c r="T2222" i="112"/>
  <c r="T2214" i="112"/>
  <c r="T2206" i="112"/>
  <c r="T2198" i="112"/>
  <c r="T2190" i="112"/>
  <c r="T2182" i="112"/>
  <c r="T2174" i="112"/>
  <c r="T2166" i="112"/>
  <c r="T2158" i="112"/>
  <c r="T2150" i="112"/>
  <c r="T2142" i="112"/>
  <c r="T2065" i="112"/>
  <c r="T2060" i="112"/>
  <c r="T2049" i="112"/>
  <c r="T2044" i="112"/>
  <c r="T2036" i="112"/>
  <c r="T2028" i="112"/>
  <c r="T2289" i="112"/>
  <c r="T2277" i="112"/>
  <c r="T2273" i="112"/>
  <c r="T2269" i="112"/>
  <c r="T2265" i="112"/>
  <c r="T2261" i="112"/>
  <c r="T2257" i="112"/>
  <c r="T2251" i="112"/>
  <c r="T2243" i="112"/>
  <c r="T2235" i="112"/>
  <c r="T2227" i="112"/>
  <c r="T2219" i="112"/>
  <c r="T2211" i="112"/>
  <c r="T2203" i="112"/>
  <c r="T2195" i="112"/>
  <c r="T2187" i="112"/>
  <c r="T2179" i="112"/>
  <c r="T2171" i="112"/>
  <c r="T2163" i="112"/>
  <c r="T2155" i="112"/>
  <c r="T2147" i="112"/>
  <c r="T2139" i="112"/>
  <c r="T2137" i="112"/>
  <c r="T2135" i="112"/>
  <c r="T2133" i="112"/>
  <c r="T2131" i="112"/>
  <c r="T2129" i="112"/>
  <c r="T2127" i="112"/>
  <c r="T2125" i="112"/>
  <c r="T2123" i="112"/>
  <c r="T2121" i="112"/>
  <c r="T2119" i="112"/>
  <c r="T2117" i="112"/>
  <c r="T2115" i="112"/>
  <c r="T2113" i="112"/>
  <c r="T2111" i="112"/>
  <c r="T2109" i="112"/>
  <c r="T2107" i="112"/>
  <c r="T2105" i="112"/>
  <c r="T2103" i="112"/>
  <c r="T2101" i="112"/>
  <c r="T2099" i="112"/>
  <c r="T2097" i="112"/>
  <c r="T2095" i="112"/>
  <c r="T2093" i="112"/>
  <c r="T2091" i="112"/>
  <c r="T2089" i="112"/>
  <c r="T2087" i="112"/>
  <c r="T2085" i="112"/>
  <c r="T2083" i="112"/>
  <c r="T2081" i="112"/>
  <c r="T2079" i="112"/>
  <c r="T2077" i="112"/>
  <c r="T2075" i="112"/>
  <c r="T2073" i="112"/>
  <c r="T2071" i="112"/>
  <c r="T2055" i="112"/>
  <c r="T2248" i="112"/>
  <c r="T2240" i="112"/>
  <c r="T2232" i="112"/>
  <c r="T2224" i="112"/>
  <c r="T2216" i="112"/>
  <c r="T2208" i="112"/>
  <c r="T2200" i="112"/>
  <c r="T2192" i="112"/>
  <c r="T2184" i="112"/>
  <c r="T2176" i="112"/>
  <c r="T2168" i="112"/>
  <c r="T2160" i="112"/>
  <c r="T2152" i="112"/>
  <c r="T2144" i="112"/>
  <c r="T2061" i="112"/>
  <c r="T2056" i="112"/>
  <c r="T2045" i="112"/>
  <c r="T2038" i="112"/>
  <c r="T2030" i="112"/>
  <c r="T2250" i="112"/>
  <c r="T2242" i="112"/>
  <c r="T2234" i="112"/>
  <c r="T2226" i="112"/>
  <c r="T2218" i="112"/>
  <c r="T2210" i="112"/>
  <c r="T2202" i="112"/>
  <c r="T2194" i="112"/>
  <c r="T2186" i="112"/>
  <c r="T2178" i="112"/>
  <c r="T2170" i="112"/>
  <c r="T2162" i="112"/>
  <c r="T2154" i="112"/>
  <c r="T2146" i="112"/>
  <c r="T2068" i="112"/>
  <c r="T2057" i="112"/>
  <c r="T2052" i="112"/>
  <c r="T2040" i="112"/>
  <c r="T2032" i="112"/>
  <c r="T2275" i="112"/>
  <c r="T2271" i="112"/>
  <c r="T2267" i="112"/>
  <c r="T2263" i="112"/>
  <c r="T2259" i="112"/>
  <c r="T2255" i="112"/>
  <c r="T2247" i="112"/>
  <c r="T2239" i="112"/>
  <c r="T2231" i="112"/>
  <c r="T2223" i="112"/>
  <c r="T2215" i="112"/>
  <c r="T2207" i="112"/>
  <c r="T2199" i="112"/>
  <c r="T2191" i="112"/>
  <c r="T2183" i="112"/>
  <c r="T2175" i="112"/>
  <c r="T2167" i="112"/>
  <c r="T2159" i="112"/>
  <c r="T2151" i="112"/>
  <c r="T2143" i="112"/>
  <c r="T2138" i="112"/>
  <c r="T2136" i="112"/>
  <c r="T2134" i="112"/>
  <c r="T2132" i="112"/>
  <c r="T2130" i="112"/>
  <c r="T2128" i="112"/>
  <c r="T2126" i="112"/>
  <c r="T2124" i="112"/>
  <c r="T2122" i="112"/>
  <c r="T2120" i="112"/>
  <c r="T2118" i="112"/>
  <c r="T2116" i="112"/>
  <c r="T2114" i="112"/>
  <c r="T2112" i="112"/>
  <c r="T2110" i="112"/>
  <c r="T2108" i="112"/>
  <c r="T2106" i="112"/>
  <c r="T2104" i="112"/>
  <c r="T2102" i="112"/>
  <c r="T2100" i="112"/>
  <c r="T2098" i="112"/>
  <c r="T2096" i="112"/>
  <c r="T2094" i="112"/>
  <c r="T2092" i="112"/>
  <c r="T2090" i="112"/>
  <c r="T2088" i="112"/>
  <c r="T2086" i="112"/>
  <c r="T2084" i="112"/>
  <c r="T2082" i="112"/>
  <c r="T2080" i="112"/>
  <c r="T2078" i="112"/>
  <c r="T2076" i="112"/>
  <c r="T2074" i="112"/>
  <c r="T2072" i="112"/>
  <c r="T2063" i="112"/>
  <c r="T2047" i="112"/>
  <c r="T2041" i="112"/>
  <c r="T2033" i="112"/>
  <c r="T2025" i="112"/>
  <c r="T2023" i="112"/>
  <c r="T2021" i="112"/>
  <c r="T2019" i="112"/>
  <c r="T2017" i="112"/>
  <c r="T2015" i="112"/>
  <c r="T2013" i="112"/>
  <c r="T2011" i="112"/>
  <c r="T2009" i="112"/>
  <c r="T2007" i="112"/>
  <c r="T2005" i="112"/>
  <c r="T2003" i="112"/>
  <c r="T2001" i="112"/>
  <c r="T1999" i="112"/>
  <c r="T1997" i="112"/>
  <c r="T1995" i="112"/>
  <c r="T1993" i="112"/>
  <c r="T1991" i="112"/>
  <c r="T1989" i="112"/>
  <c r="T1987" i="112"/>
  <c r="T1985" i="112"/>
  <c r="T1983" i="112"/>
  <c r="T1981" i="112"/>
  <c r="T2237" i="112"/>
  <c r="T2189" i="112"/>
  <c r="T2157" i="112"/>
  <c r="T1974" i="112"/>
  <c r="T1967" i="112"/>
  <c r="T1958" i="112"/>
  <c r="T1951" i="112"/>
  <c r="T1949" i="112"/>
  <c r="T1947" i="112"/>
  <c r="T1945" i="112"/>
  <c r="T1943" i="112"/>
  <c r="T1941" i="112"/>
  <c r="T1939" i="112"/>
  <c r="T1937" i="112"/>
  <c r="T1935" i="112"/>
  <c r="T1933" i="112"/>
  <c r="T1931" i="112"/>
  <c r="T1929" i="112"/>
  <c r="T1927" i="112"/>
  <c r="T1925" i="112"/>
  <c r="T1923" i="112"/>
  <c r="T1921" i="112"/>
  <c r="T1919" i="112"/>
  <c r="T1917" i="112"/>
  <c r="T1915" i="112"/>
  <c r="T1913" i="112"/>
  <c r="T1911" i="112"/>
  <c r="T1909" i="112"/>
  <c r="T1907" i="112"/>
  <c r="T1905" i="112"/>
  <c r="T1903" i="112"/>
  <c r="T1901" i="112"/>
  <c r="T1899" i="112"/>
  <c r="T1897" i="112"/>
  <c r="T1895" i="112"/>
  <c r="T1893" i="112"/>
  <c r="T1891" i="112"/>
  <c r="T1889" i="112"/>
  <c r="T1887" i="112"/>
  <c r="T1885" i="112"/>
  <c r="T1883" i="112"/>
  <c r="T1881" i="112"/>
  <c r="T1879" i="112"/>
  <c r="T1877" i="112"/>
  <c r="T1875" i="112"/>
  <c r="T1873" i="112"/>
  <c r="T1871" i="112"/>
  <c r="T1869" i="112"/>
  <c r="T1867" i="112"/>
  <c r="T1865" i="112"/>
  <c r="T1863" i="112"/>
  <c r="T1861" i="112"/>
  <c r="T1859" i="112"/>
  <c r="T1857" i="112"/>
  <c r="T1855" i="112"/>
  <c r="T1853" i="112"/>
  <c r="T1851" i="112"/>
  <c r="T1849" i="112"/>
  <c r="T1847" i="112"/>
  <c r="T1845" i="112"/>
  <c r="T1843" i="112"/>
  <c r="T1841" i="112"/>
  <c r="T1833" i="112"/>
  <c r="T1825" i="112"/>
  <c r="T1817" i="112"/>
  <c r="T1809" i="112"/>
  <c r="T1801" i="112"/>
  <c r="T2281" i="112"/>
  <c r="T2229" i="112"/>
  <c r="T2185" i="112"/>
  <c r="T2153" i="112"/>
  <c r="T2051" i="112"/>
  <c r="T2039" i="112"/>
  <c r="T2035" i="112"/>
  <c r="T2018" i="112"/>
  <c r="T2010" i="112"/>
  <c r="T2002" i="112"/>
  <c r="T1994" i="112"/>
  <c r="T1986" i="112"/>
  <c r="T1976" i="112"/>
  <c r="T1969" i="112"/>
  <c r="T1960" i="112"/>
  <c r="T1953" i="112"/>
  <c r="T1834" i="112"/>
  <c r="T1826" i="112"/>
  <c r="T1818" i="112"/>
  <c r="T1810" i="112"/>
  <c r="T1802" i="112"/>
  <c r="T1610" i="112"/>
  <c r="T1602" i="112"/>
  <c r="T1594" i="112"/>
  <c r="T1586" i="112"/>
  <c r="T1578" i="112"/>
  <c r="T1570" i="112"/>
  <c r="T2221" i="112"/>
  <c r="T2181" i="112"/>
  <c r="T2149" i="112"/>
  <c r="T1978" i="112"/>
  <c r="T1971" i="112"/>
  <c r="T1962" i="112"/>
  <c r="T1955" i="112"/>
  <c r="T1835" i="112"/>
  <c r="T1827" i="112"/>
  <c r="T1819" i="112"/>
  <c r="T1811" i="112"/>
  <c r="T1803" i="112"/>
  <c r="T1795" i="112"/>
  <c r="T1793" i="112"/>
  <c r="T1791" i="112"/>
  <c r="T1789" i="112"/>
  <c r="T1787" i="112"/>
  <c r="T1785" i="112"/>
  <c r="T1783" i="112"/>
  <c r="T1781" i="112"/>
  <c r="T1779" i="112"/>
  <c r="T1777" i="112"/>
  <c r="T1775" i="112"/>
  <c r="T1773" i="112"/>
  <c r="T1771" i="112"/>
  <c r="T1769" i="112"/>
  <c r="T1767" i="112"/>
  <c r="T1765" i="112"/>
  <c r="T1763" i="112"/>
  <c r="T1761" i="112"/>
  <c r="T1759" i="112"/>
  <c r="T1757" i="112"/>
  <c r="T1755" i="112"/>
  <c r="T1753" i="112"/>
  <c r="T1751" i="112"/>
  <c r="T1749" i="112"/>
  <c r="T1747" i="112"/>
  <c r="T1745" i="112"/>
  <c r="T1743" i="112"/>
  <c r="T1741" i="112"/>
  <c r="T1739" i="112"/>
  <c r="T1737" i="112"/>
  <c r="T1735" i="112"/>
  <c r="T1733" i="112"/>
  <c r="T1731" i="112"/>
  <c r="T1729" i="112"/>
  <c r="T1727" i="112"/>
  <c r="T1725" i="112"/>
  <c r="T1723" i="112"/>
  <c r="T1721" i="112"/>
  <c r="T1719" i="112"/>
  <c r="T1717" i="112"/>
  <c r="T1715" i="112"/>
  <c r="T1713" i="112"/>
  <c r="T1711" i="112"/>
  <c r="T1709" i="112"/>
  <c r="T1707" i="112"/>
  <c r="T1705" i="112"/>
  <c r="T1703" i="112"/>
  <c r="T1701" i="112"/>
  <c r="T1699" i="112"/>
  <c r="T1697" i="112"/>
  <c r="T1695" i="112"/>
  <c r="T1693" i="112"/>
  <c r="T1691" i="112"/>
  <c r="T1689" i="112"/>
  <c r="T1687" i="112"/>
  <c r="T1685" i="112"/>
  <c r="T1683" i="112"/>
  <c r="T1681" i="112"/>
  <c r="T1679" i="112"/>
  <c r="T1677" i="112"/>
  <c r="T1675" i="112"/>
  <c r="T1673" i="112"/>
  <c r="T1671" i="112"/>
  <c r="T1669" i="112"/>
  <c r="T1667" i="112"/>
  <c r="T1665" i="112"/>
  <c r="T1663" i="112"/>
  <c r="T1661" i="112"/>
  <c r="T1659" i="112"/>
  <c r="T1657" i="112"/>
  <c r="T1655" i="112"/>
  <c r="T1653" i="112"/>
  <c r="T1651" i="112"/>
  <c r="T1649" i="112"/>
  <c r="T1647" i="112"/>
  <c r="T1645" i="112"/>
  <c r="T1643" i="112"/>
  <c r="T1641" i="112"/>
  <c r="T1639" i="112"/>
  <c r="T1637" i="112"/>
  <c r="T1635" i="112"/>
  <c r="T1633" i="112"/>
  <c r="T1631" i="112"/>
  <c r="T1629" i="112"/>
  <c r="T1627" i="112"/>
  <c r="T1625" i="112"/>
  <c r="T1623" i="112"/>
  <c r="T1621" i="112"/>
  <c r="T1619" i="112"/>
  <c r="T1617" i="112"/>
  <c r="T1615" i="112"/>
  <c r="T1613" i="112"/>
  <c r="T1611" i="112"/>
  <c r="T1603" i="112"/>
  <c r="T1595" i="112"/>
  <c r="T1587" i="112"/>
  <c r="T2213" i="112"/>
  <c r="T2177" i="112"/>
  <c r="T2145" i="112"/>
  <c r="T2043" i="112"/>
  <c r="T2029" i="112"/>
  <c r="T2020" i="112"/>
  <c r="T2012" i="112"/>
  <c r="T2004" i="112"/>
  <c r="T1996" i="112"/>
  <c r="T1988" i="112"/>
  <c r="T1980" i="112"/>
  <c r="T1973" i="112"/>
  <c r="T1964" i="112"/>
  <c r="T1957" i="112"/>
  <c r="T1836" i="112"/>
  <c r="T1828" i="112"/>
  <c r="T1820" i="112"/>
  <c r="T1812" i="112"/>
  <c r="T1804" i="112"/>
  <c r="T1796" i="112"/>
  <c r="T1604" i="112"/>
  <c r="T1596" i="112"/>
  <c r="T1588" i="112"/>
  <c r="T1580" i="112"/>
  <c r="T1572" i="112"/>
  <c r="T2205" i="112"/>
  <c r="T2173" i="112"/>
  <c r="T2141" i="112"/>
  <c r="T1975" i="112"/>
  <c r="T1966" i="112"/>
  <c r="T1959" i="112"/>
  <c r="T1950" i="112"/>
  <c r="T1948" i="112"/>
  <c r="T1946" i="112"/>
  <c r="T1944" i="112"/>
  <c r="T1942" i="112"/>
  <c r="T1940" i="112"/>
  <c r="T1938" i="112"/>
  <c r="T1936" i="112"/>
  <c r="T1934" i="112"/>
  <c r="T1932" i="112"/>
  <c r="T1930" i="112"/>
  <c r="T1928" i="112"/>
  <c r="T1926" i="112"/>
  <c r="T1924" i="112"/>
  <c r="T1922" i="112"/>
  <c r="T1920" i="112"/>
  <c r="T1918" i="112"/>
  <c r="T1916" i="112"/>
  <c r="T1914" i="112"/>
  <c r="T1912" i="112"/>
  <c r="T1910" i="112"/>
  <c r="T1908" i="112"/>
  <c r="T1906" i="112"/>
  <c r="T1904" i="112"/>
  <c r="T1902" i="112"/>
  <c r="T1900" i="112"/>
  <c r="T1898" i="112"/>
  <c r="T1896" i="112"/>
  <c r="T1894" i="112"/>
  <c r="T1892" i="112"/>
  <c r="T1890" i="112"/>
  <c r="T1888" i="112"/>
  <c r="T1886" i="112"/>
  <c r="T1884" i="112"/>
  <c r="T1882" i="112"/>
  <c r="T1880" i="112"/>
  <c r="T1878" i="112"/>
  <c r="T1876" i="112"/>
  <c r="T1874" i="112"/>
  <c r="T1872" i="112"/>
  <c r="T1870" i="112"/>
  <c r="T1868" i="112"/>
  <c r="T1866" i="112"/>
  <c r="T1864" i="112"/>
  <c r="T1862" i="112"/>
  <c r="T1860" i="112"/>
  <c r="T1858" i="112"/>
  <c r="T1856" i="112"/>
  <c r="T1854" i="112"/>
  <c r="T1852" i="112"/>
  <c r="T1850" i="112"/>
  <c r="T1848" i="112"/>
  <c r="T1846" i="112"/>
  <c r="T1844" i="112"/>
  <c r="T1842" i="112"/>
  <c r="T1837" i="112"/>
  <c r="T1829" i="112"/>
  <c r="T1821" i="112"/>
  <c r="T1813" i="112"/>
  <c r="T1805" i="112"/>
  <c r="T1797" i="112"/>
  <c r="T2201" i="112"/>
  <c r="T2169" i="112"/>
  <c r="T2067" i="112"/>
  <c r="T2037" i="112"/>
  <c r="T2026" i="112"/>
  <c r="T2022" i="112"/>
  <c r="T2014" i="112"/>
  <c r="T2006" i="112"/>
  <c r="T1998" i="112"/>
  <c r="T1990" i="112"/>
  <c r="T1982" i="112"/>
  <c r="T1977" i="112"/>
  <c r="T1968" i="112"/>
  <c r="T1961" i="112"/>
  <c r="T1952" i="112"/>
  <c r="T1838" i="112"/>
  <c r="T1830" i="112"/>
  <c r="T1822" i="112"/>
  <c r="T1814" i="112"/>
  <c r="T1806" i="112"/>
  <c r="T1798" i="112"/>
  <c r="T1606" i="112"/>
  <c r="T1598" i="112"/>
  <c r="T1590" i="112"/>
  <c r="T1582" i="112"/>
  <c r="T1574" i="112"/>
  <c r="T1566" i="112"/>
  <c r="T2253" i="112"/>
  <c r="T2197" i="112"/>
  <c r="T2165" i="112"/>
  <c r="T1979" i="112"/>
  <c r="T1970" i="112"/>
  <c r="T1963" i="112"/>
  <c r="T1954" i="112"/>
  <c r="T1839" i="112"/>
  <c r="T1831" i="112"/>
  <c r="T1823" i="112"/>
  <c r="T1815" i="112"/>
  <c r="T1807" i="112"/>
  <c r="T1799" i="112"/>
  <c r="T1794" i="112"/>
  <c r="T1792" i="112"/>
  <c r="T1790" i="112"/>
  <c r="T1788" i="112"/>
  <c r="T1786" i="112"/>
  <c r="T1784" i="112"/>
  <c r="T1782" i="112"/>
  <c r="T1780" i="112"/>
  <c r="T1778" i="112"/>
  <c r="T1776" i="112"/>
  <c r="T1774" i="112"/>
  <c r="T1772" i="112"/>
  <c r="T1770" i="112"/>
  <c r="T1768" i="112"/>
  <c r="T1766" i="112"/>
  <c r="T1764" i="112"/>
  <c r="T1762" i="112"/>
  <c r="T1760" i="112"/>
  <c r="T1758" i="112"/>
  <c r="T1756" i="112"/>
  <c r="T1754" i="112"/>
  <c r="T1752" i="112"/>
  <c r="T1750" i="112"/>
  <c r="T1748" i="112"/>
  <c r="T1746" i="112"/>
  <c r="T1744" i="112"/>
  <c r="T1742" i="112"/>
  <c r="T1740" i="112"/>
  <c r="T1738" i="112"/>
  <c r="T1736" i="112"/>
  <c r="T1734" i="112"/>
  <c r="T1732" i="112"/>
  <c r="T1730" i="112"/>
  <c r="T1728" i="112"/>
  <c r="T1726" i="112"/>
  <c r="T1724" i="112"/>
  <c r="T1722" i="112"/>
  <c r="T1720" i="112"/>
  <c r="T1718" i="112"/>
  <c r="T1716" i="112"/>
  <c r="T1714" i="112"/>
  <c r="T1712" i="112"/>
  <c r="T1710" i="112"/>
  <c r="T1708" i="112"/>
  <c r="T1706" i="112"/>
  <c r="T1704" i="112"/>
  <c r="T1702" i="112"/>
  <c r="T1700" i="112"/>
  <c r="T1698" i="112"/>
  <c r="T1696" i="112"/>
  <c r="T1694" i="112"/>
  <c r="T1692" i="112"/>
  <c r="T1690" i="112"/>
  <c r="T1688" i="112"/>
  <c r="T1686" i="112"/>
  <c r="T1684" i="112"/>
  <c r="T1682" i="112"/>
  <c r="T2245" i="112"/>
  <c r="T2193" i="112"/>
  <c r="T2161" i="112"/>
  <c r="T2059" i="112"/>
  <c r="T2031" i="112"/>
  <c r="T2027" i="112"/>
  <c r="T2024" i="112"/>
  <c r="T2016" i="112"/>
  <c r="T2008" i="112"/>
  <c r="T2000" i="112"/>
  <c r="T1992" i="112"/>
  <c r="T1984" i="112"/>
  <c r="T1972" i="112"/>
  <c r="T1965" i="112"/>
  <c r="T1956" i="112"/>
  <c r="T1840" i="112"/>
  <c r="T1832" i="112"/>
  <c r="T1824" i="112"/>
  <c r="T1808" i="112"/>
  <c r="T1676" i="112"/>
  <c r="T1668" i="112"/>
  <c r="T1660" i="112"/>
  <c r="T1652" i="112"/>
  <c r="T1644" i="112"/>
  <c r="T1636" i="112"/>
  <c r="T1628" i="112"/>
  <c r="T1620" i="112"/>
  <c r="T1612" i="112"/>
  <c r="T1605" i="112"/>
  <c r="T1597" i="112"/>
  <c r="T1589" i="112"/>
  <c r="T1581" i="112"/>
  <c r="T1577" i="112"/>
  <c r="T1568" i="112"/>
  <c r="T1561" i="112"/>
  <c r="T1553" i="112"/>
  <c r="T1545" i="112"/>
  <c r="T1537" i="112"/>
  <c r="T1529" i="112"/>
  <c r="T1521" i="112"/>
  <c r="T1513" i="112"/>
  <c r="T1505" i="112"/>
  <c r="T1493" i="112"/>
  <c r="T1486" i="112"/>
  <c r="T1477" i="112"/>
  <c r="T1470" i="112"/>
  <c r="T1468" i="112"/>
  <c r="T1466" i="112"/>
  <c r="T1464" i="112"/>
  <c r="T1462" i="112"/>
  <c r="T1460" i="112"/>
  <c r="T1458" i="112"/>
  <c r="T1456" i="112"/>
  <c r="T1454" i="112"/>
  <c r="T1452" i="112"/>
  <c r="T1450" i="112"/>
  <c r="T1448" i="112"/>
  <c r="T1446" i="112"/>
  <c r="T1444" i="112"/>
  <c r="T1442" i="112"/>
  <c r="T1440" i="112"/>
  <c r="T1438" i="112"/>
  <c r="T1436" i="112"/>
  <c r="T1434" i="112"/>
  <c r="T1432" i="112"/>
  <c r="T1430" i="112"/>
  <c r="T1428" i="112"/>
  <c r="T1426" i="112"/>
  <c r="T1424" i="112"/>
  <c r="T1422" i="112"/>
  <c r="T1420" i="112"/>
  <c r="T1418" i="112"/>
  <c r="T1416" i="112"/>
  <c r="T1414" i="112"/>
  <c r="T1412" i="112"/>
  <c r="T1410" i="112"/>
  <c r="T1408" i="112"/>
  <c r="T1406" i="112"/>
  <c r="T1404" i="112"/>
  <c r="T1402" i="112"/>
  <c r="T1400" i="112"/>
  <c r="T1398" i="112"/>
  <c r="T1396" i="112"/>
  <c r="T1394" i="112"/>
  <c r="T1392" i="112"/>
  <c r="T1390" i="112"/>
  <c r="T1388" i="112"/>
  <c r="T1386" i="112"/>
  <c r="T1384" i="112"/>
  <c r="T1382" i="112"/>
  <c r="T1377" i="112"/>
  <c r="T1800" i="112"/>
  <c r="T1678" i="112"/>
  <c r="T1670" i="112"/>
  <c r="T1662" i="112"/>
  <c r="T1654" i="112"/>
  <c r="T1646" i="112"/>
  <c r="T1638" i="112"/>
  <c r="T1630" i="112"/>
  <c r="T1622" i="112"/>
  <c r="T1614" i="112"/>
  <c r="T1573" i="112"/>
  <c r="T1569" i="112"/>
  <c r="T1563" i="112"/>
  <c r="T1555" i="112"/>
  <c r="T1547" i="112"/>
  <c r="T1539" i="112"/>
  <c r="T1531" i="112"/>
  <c r="T1523" i="112"/>
  <c r="T1515" i="112"/>
  <c r="T1507" i="112"/>
  <c r="T1497" i="112"/>
  <c r="T1490" i="112"/>
  <c r="T1481" i="112"/>
  <c r="T1474" i="112"/>
  <c r="T1607" i="112"/>
  <c r="T1599" i="112"/>
  <c r="T1591" i="112"/>
  <c r="T1583" i="112"/>
  <c r="T1560" i="112"/>
  <c r="T1552" i="112"/>
  <c r="T1544" i="112"/>
  <c r="T1536" i="112"/>
  <c r="T1528" i="112"/>
  <c r="T1520" i="112"/>
  <c r="T1512" i="112"/>
  <c r="T1504" i="112"/>
  <c r="T1499" i="112"/>
  <c r="T1492" i="112"/>
  <c r="T1483" i="112"/>
  <c r="T1476" i="112"/>
  <c r="T1380" i="112"/>
  <c r="T1372" i="112"/>
  <c r="T1364" i="112"/>
  <c r="T1356" i="112"/>
  <c r="T1680" i="112"/>
  <c r="T1672" i="112"/>
  <c r="T1664" i="112"/>
  <c r="T1656" i="112"/>
  <c r="T1648" i="112"/>
  <c r="T1640" i="112"/>
  <c r="T1632" i="112"/>
  <c r="T1624" i="112"/>
  <c r="T1616" i="112"/>
  <c r="T1608" i="112"/>
  <c r="T1600" i="112"/>
  <c r="T1592" i="112"/>
  <c r="T1584" i="112"/>
  <c r="T1579" i="112"/>
  <c r="T1565" i="112"/>
  <c r="T1557" i="112"/>
  <c r="T1575" i="112"/>
  <c r="T1562" i="112"/>
  <c r="T1554" i="112"/>
  <c r="T1546" i="112"/>
  <c r="T1538" i="112"/>
  <c r="T1530" i="112"/>
  <c r="T1522" i="112"/>
  <c r="T1514" i="112"/>
  <c r="T1506" i="112"/>
  <c r="T1496" i="112"/>
  <c r="T1487" i="112"/>
  <c r="T1480" i="112"/>
  <c r="T1471" i="112"/>
  <c r="T1374" i="112"/>
  <c r="T1366" i="112"/>
  <c r="T1358" i="112"/>
  <c r="T1350" i="112"/>
  <c r="T1342" i="112"/>
  <c r="T1567" i="112"/>
  <c r="T1564" i="112"/>
  <c r="T1556" i="112"/>
  <c r="T1548" i="112"/>
  <c r="T1540" i="112"/>
  <c r="T1532" i="112"/>
  <c r="T1524" i="112"/>
  <c r="T1516" i="112"/>
  <c r="T1508" i="112"/>
  <c r="T1500" i="112"/>
  <c r="T1491" i="112"/>
  <c r="T1484" i="112"/>
  <c r="T1475" i="112"/>
  <c r="T1626" i="112"/>
  <c r="T1585" i="112"/>
  <c r="T1551" i="112"/>
  <c r="T1501" i="112"/>
  <c r="T1482" i="112"/>
  <c r="T1479" i="112"/>
  <c r="T1467" i="112"/>
  <c r="T1459" i="112"/>
  <c r="T1451" i="112"/>
  <c r="T1443" i="112"/>
  <c r="T1435" i="112"/>
  <c r="T1427" i="112"/>
  <c r="T1419" i="112"/>
  <c r="T1411" i="112"/>
  <c r="T1403" i="112"/>
  <c r="T1395" i="112"/>
  <c r="T1387" i="112"/>
  <c r="T1375" i="112"/>
  <c r="T1359" i="112"/>
  <c r="T1335" i="112"/>
  <c r="T1333" i="112"/>
  <c r="T1331" i="112"/>
  <c r="T1329" i="112"/>
  <c r="T1327" i="112"/>
  <c r="T1325" i="112"/>
  <c r="T1323" i="112"/>
  <c r="T1321" i="112"/>
  <c r="T1319" i="112"/>
  <c r="T1317" i="112"/>
  <c r="T1315" i="112"/>
  <c r="T1313" i="112"/>
  <c r="T1311" i="112"/>
  <c r="T1309" i="112"/>
  <c r="T1307" i="112"/>
  <c r="T1305" i="112"/>
  <c r="T1303" i="112"/>
  <c r="T1301" i="112"/>
  <c r="T1299" i="112"/>
  <c r="T1297" i="112"/>
  <c r="T1295" i="112"/>
  <c r="T1293" i="112"/>
  <c r="T1291" i="112"/>
  <c r="T1289" i="112"/>
  <c r="T1287" i="112"/>
  <c r="T1285" i="112"/>
  <c r="T1283" i="112"/>
  <c r="T1281" i="112"/>
  <c r="T1279" i="112"/>
  <c r="T1277" i="112"/>
  <c r="T1275" i="112"/>
  <c r="T1273" i="112"/>
  <c r="T1271" i="112"/>
  <c r="T1269" i="112"/>
  <c r="T1267" i="112"/>
  <c r="T1265" i="112"/>
  <c r="T1263" i="112"/>
  <c r="T1261" i="112"/>
  <c r="T1259" i="112"/>
  <c r="T1257" i="112"/>
  <c r="T1255" i="112"/>
  <c r="T1253" i="112"/>
  <c r="T1251" i="112"/>
  <c r="T1249" i="112"/>
  <c r="T1247" i="112"/>
  <c r="T1245" i="112"/>
  <c r="T1243" i="112"/>
  <c r="T1241" i="112"/>
  <c r="T1239" i="112"/>
  <c r="T1237" i="112"/>
  <c r="T1235" i="112"/>
  <c r="T1233" i="112"/>
  <c r="T1231" i="112"/>
  <c r="T1229" i="112"/>
  <c r="T1227" i="112"/>
  <c r="T1225" i="112"/>
  <c r="T1223" i="112"/>
  <c r="T1221" i="112"/>
  <c r="T1219" i="112"/>
  <c r="T1217" i="112"/>
  <c r="T1215" i="112"/>
  <c r="T1213" i="112"/>
  <c r="T1211" i="112"/>
  <c r="T1209" i="112"/>
  <c r="T1207" i="112"/>
  <c r="T1205" i="112"/>
  <c r="T1203" i="112"/>
  <c r="T1201" i="112"/>
  <c r="T1199" i="112"/>
  <c r="T1197" i="112"/>
  <c r="T1195" i="112"/>
  <c r="T1193" i="112"/>
  <c r="T1191" i="112"/>
  <c r="T1189" i="112"/>
  <c r="T1187" i="112"/>
  <c r="T1185" i="112"/>
  <c r="T1183" i="112"/>
  <c r="T1181" i="112"/>
  <c r="T1179" i="112"/>
  <c r="T1177" i="112"/>
  <c r="T1175" i="112"/>
  <c r="T1173" i="112"/>
  <c r="T1171" i="112"/>
  <c r="T1169" i="112"/>
  <c r="T1167" i="112"/>
  <c r="T1165" i="112"/>
  <c r="T1163" i="112"/>
  <c r="T1161" i="112"/>
  <c r="T1159" i="112"/>
  <c r="T1157" i="112"/>
  <c r="T1155" i="112"/>
  <c r="T1153" i="112"/>
  <c r="T1151" i="112"/>
  <c r="T1143" i="112"/>
  <c r="T1135" i="112"/>
  <c r="T1127" i="112"/>
  <c r="T1119" i="112"/>
  <c r="T1111" i="112"/>
  <c r="T1618" i="112"/>
  <c r="T1558" i="112"/>
  <c r="T1541" i="112"/>
  <c r="T1534" i="112"/>
  <c r="T1527" i="112"/>
  <c r="T1488" i="112"/>
  <c r="T1485" i="112"/>
  <c r="T1376" i="112"/>
  <c r="T1371" i="112"/>
  <c r="T1365" i="112"/>
  <c r="T1360" i="112"/>
  <c r="T1355" i="112"/>
  <c r="T1349" i="112"/>
  <c r="T1336" i="112"/>
  <c r="T1144" i="112"/>
  <c r="T1136" i="112"/>
  <c r="T1128" i="112"/>
  <c r="T1120" i="112"/>
  <c r="T1112" i="112"/>
  <c r="T920" i="112"/>
  <c r="T912" i="112"/>
  <c r="T904" i="112"/>
  <c r="T896" i="112"/>
  <c r="T888" i="112"/>
  <c r="T1674" i="112"/>
  <c r="T1609" i="112"/>
  <c r="T1571" i="112"/>
  <c r="T1517" i="112"/>
  <c r="T1510" i="112"/>
  <c r="T1503" i="112"/>
  <c r="T1494" i="112"/>
  <c r="T1472" i="112"/>
  <c r="T1469" i="112"/>
  <c r="T1461" i="112"/>
  <c r="T1453" i="112"/>
  <c r="T1445" i="112"/>
  <c r="T1437" i="112"/>
  <c r="T1429" i="112"/>
  <c r="T1421" i="112"/>
  <c r="T1413" i="112"/>
  <c r="T1405" i="112"/>
  <c r="T1397" i="112"/>
  <c r="T1389" i="112"/>
  <c r="T1381" i="112"/>
  <c r="T1361" i="112"/>
  <c r="T1343" i="112"/>
  <c r="T1337" i="112"/>
  <c r="T1666" i="112"/>
  <c r="T1550" i="112"/>
  <c r="T1543" i="112"/>
  <c r="T1478" i="112"/>
  <c r="T1362" i="112"/>
  <c r="T1344" i="112"/>
  <c r="T1338" i="112"/>
  <c r="T1146" i="112"/>
  <c r="T1138" i="112"/>
  <c r="T1130" i="112"/>
  <c r="T1122" i="112"/>
  <c r="T1114" i="112"/>
  <c r="T1106" i="112"/>
  <c r="T914" i="112"/>
  <c r="T906" i="112"/>
  <c r="T898" i="112"/>
  <c r="T890" i="112"/>
  <c r="T882" i="112"/>
  <c r="T690" i="112"/>
  <c r="T682" i="112"/>
  <c r="T674" i="112"/>
  <c r="T666" i="112"/>
  <c r="T1658" i="112"/>
  <c r="T1601" i="112"/>
  <c r="T1533" i="112"/>
  <c r="T1526" i="112"/>
  <c r="T1519" i="112"/>
  <c r="T1463" i="112"/>
  <c r="T1455" i="112"/>
  <c r="T1447" i="112"/>
  <c r="T1439" i="112"/>
  <c r="T1431" i="112"/>
  <c r="T1423" i="112"/>
  <c r="T1415" i="112"/>
  <c r="T1407" i="112"/>
  <c r="T1399" i="112"/>
  <c r="T1391" i="112"/>
  <c r="T1383" i="112"/>
  <c r="T1378" i="112"/>
  <c r="T1367" i="112"/>
  <c r="T1351" i="112"/>
  <c r="T1345" i="112"/>
  <c r="T1339" i="112"/>
  <c r="T1334" i="112"/>
  <c r="T1332" i="112"/>
  <c r="T1330" i="112"/>
  <c r="T1328" i="112"/>
  <c r="T1326" i="112"/>
  <c r="T1324" i="112"/>
  <c r="T1322" i="112"/>
  <c r="T1320" i="112"/>
  <c r="T1318" i="112"/>
  <c r="T1316" i="112"/>
  <c r="T1314" i="112"/>
  <c r="T1312" i="112"/>
  <c r="T1310" i="112"/>
  <c r="T1308" i="112"/>
  <c r="T1306" i="112"/>
  <c r="T1304" i="112"/>
  <c r="T1302" i="112"/>
  <c r="T1300" i="112"/>
  <c r="T1298" i="112"/>
  <c r="T1296" i="112"/>
  <c r="T1294" i="112"/>
  <c r="T1292" i="112"/>
  <c r="T1290" i="112"/>
  <c r="T1288" i="112"/>
  <c r="T1286" i="112"/>
  <c r="T1284" i="112"/>
  <c r="T1282" i="112"/>
  <c r="T1280" i="112"/>
  <c r="T1278" i="112"/>
  <c r="T1276" i="112"/>
  <c r="T1274" i="112"/>
  <c r="T1272" i="112"/>
  <c r="T1270" i="112"/>
  <c r="T1268" i="112"/>
  <c r="T1266" i="112"/>
  <c r="T1264" i="112"/>
  <c r="T1262" i="112"/>
  <c r="T1260" i="112"/>
  <c r="T1258" i="112"/>
  <c r="T1256" i="112"/>
  <c r="T1254" i="112"/>
  <c r="T1252" i="112"/>
  <c r="T1250" i="112"/>
  <c r="T1248" i="112"/>
  <c r="T1246" i="112"/>
  <c r="T1244" i="112"/>
  <c r="T1242" i="112"/>
  <c r="T1240" i="112"/>
  <c r="T1238" i="112"/>
  <c r="T1236" i="112"/>
  <c r="T1234" i="112"/>
  <c r="T1232" i="112"/>
  <c r="T1230" i="112"/>
  <c r="T1228" i="112"/>
  <c r="T1226" i="112"/>
  <c r="T1224" i="112"/>
  <c r="T1222" i="112"/>
  <c r="T1220" i="112"/>
  <c r="T1218" i="112"/>
  <c r="T1216" i="112"/>
  <c r="T1214" i="112"/>
  <c r="T1212" i="112"/>
  <c r="T1210" i="112"/>
  <c r="T1208" i="112"/>
  <c r="T1206" i="112"/>
  <c r="T1204" i="112"/>
  <c r="T1202" i="112"/>
  <c r="T1200" i="112"/>
  <c r="T1198" i="112"/>
  <c r="T1196" i="112"/>
  <c r="T1194" i="112"/>
  <c r="T1192" i="112"/>
  <c r="T1190" i="112"/>
  <c r="T1188" i="112"/>
  <c r="T1186" i="112"/>
  <c r="T1184" i="112"/>
  <c r="T1182" i="112"/>
  <c r="T1180" i="112"/>
  <c r="T1178" i="112"/>
  <c r="T1176" i="112"/>
  <c r="T1174" i="112"/>
  <c r="T1172" i="112"/>
  <c r="T1170" i="112"/>
  <c r="T1168" i="112"/>
  <c r="T1166" i="112"/>
  <c r="T1164" i="112"/>
  <c r="T1162" i="112"/>
  <c r="T1160" i="112"/>
  <c r="T1158" i="112"/>
  <c r="T1156" i="112"/>
  <c r="T1154" i="112"/>
  <c r="T1152" i="112"/>
  <c r="T1147" i="112"/>
  <c r="T1139" i="112"/>
  <c r="T1131" i="112"/>
  <c r="T1123" i="112"/>
  <c r="T1650" i="112"/>
  <c r="T1509" i="112"/>
  <c r="T1502" i="112"/>
  <c r="T1373" i="112"/>
  <c r="T1368" i="112"/>
  <c r="T1363" i="112"/>
  <c r="T1357" i="112"/>
  <c r="T1352" i="112"/>
  <c r="T1346" i="112"/>
  <c r="T1340" i="112"/>
  <c r="T1148" i="112"/>
  <c r="T1140" i="112"/>
  <c r="T1132" i="112"/>
  <c r="T1124" i="112"/>
  <c r="T1116" i="112"/>
  <c r="T1108" i="112"/>
  <c r="T916" i="112"/>
  <c r="T908" i="112"/>
  <c r="T900" i="112"/>
  <c r="T892" i="112"/>
  <c r="T884" i="112"/>
  <c r="T876" i="112"/>
  <c r="T1634" i="112"/>
  <c r="T1576" i="112"/>
  <c r="T1525" i="112"/>
  <c r="T1518" i="112"/>
  <c r="T1511" i="112"/>
  <c r="T1498" i="112"/>
  <c r="T1495" i="112"/>
  <c r="T1473" i="112"/>
  <c r="T1370" i="112"/>
  <c r="T1354" i="112"/>
  <c r="T1348" i="112"/>
  <c r="T1341" i="112"/>
  <c r="T1150" i="112"/>
  <c r="T1142" i="112"/>
  <c r="T1134" i="112"/>
  <c r="T1126" i="112"/>
  <c r="T1118" i="112"/>
  <c r="T1110" i="112"/>
  <c r="T918" i="112"/>
  <c r="T910" i="112"/>
  <c r="T902" i="112"/>
  <c r="T894" i="112"/>
  <c r="T886" i="112"/>
  <c r="T878" i="112"/>
  <c r="T686" i="112"/>
  <c r="T678" i="112"/>
  <c r="T670" i="112"/>
  <c r="T1535" i="112"/>
  <c r="T1457" i="112"/>
  <c r="T1393" i="112"/>
  <c r="T1145" i="112"/>
  <c r="T1129" i="112"/>
  <c r="T1109" i="112"/>
  <c r="T1105" i="112"/>
  <c r="T1097" i="112"/>
  <c r="T1089" i="112"/>
  <c r="T1081" i="112"/>
  <c r="T1073" i="112"/>
  <c r="T1065" i="112"/>
  <c r="T1057" i="112"/>
  <c r="T1049" i="112"/>
  <c r="T1041" i="112"/>
  <c r="T1033" i="112"/>
  <c r="T1025" i="112"/>
  <c r="T1017" i="112"/>
  <c r="T1009" i="112"/>
  <c r="T1001" i="112"/>
  <c r="T993" i="112"/>
  <c r="T985" i="112"/>
  <c r="T977" i="112"/>
  <c r="T969" i="112"/>
  <c r="T961" i="112"/>
  <c r="T953" i="112"/>
  <c r="T945" i="112"/>
  <c r="T937" i="112"/>
  <c r="T929" i="112"/>
  <c r="T921" i="112"/>
  <c r="T917" i="112"/>
  <c r="T913" i="112"/>
  <c r="T909" i="112"/>
  <c r="T905" i="112"/>
  <c r="T901" i="112"/>
  <c r="T897" i="112"/>
  <c r="T893" i="112"/>
  <c r="T889" i="112"/>
  <c r="T885" i="112"/>
  <c r="T881" i="112"/>
  <c r="T872" i="112"/>
  <c r="T863" i="112"/>
  <c r="T856" i="112"/>
  <c r="T847" i="112"/>
  <c r="T840" i="112"/>
  <c r="T831" i="112"/>
  <c r="T824" i="112"/>
  <c r="T822" i="112"/>
  <c r="T820" i="112"/>
  <c r="T818" i="112"/>
  <c r="T816" i="112"/>
  <c r="T814" i="112"/>
  <c r="T812" i="112"/>
  <c r="T810" i="112"/>
  <c r="T808" i="112"/>
  <c r="T806" i="112"/>
  <c r="T804" i="112"/>
  <c r="T802" i="112"/>
  <c r="T800" i="112"/>
  <c r="T798" i="112"/>
  <c r="T796" i="112"/>
  <c r="T794" i="112"/>
  <c r="T792" i="112"/>
  <c r="T790" i="112"/>
  <c r="T788" i="112"/>
  <c r="T786" i="112"/>
  <c r="T784" i="112"/>
  <c r="T782" i="112"/>
  <c r="T780" i="112"/>
  <c r="T778" i="112"/>
  <c r="T776" i="112"/>
  <c r="T774" i="112"/>
  <c r="T772" i="112"/>
  <c r="T770" i="112"/>
  <c r="T768" i="112"/>
  <c r="T766" i="112"/>
  <c r="T764" i="112"/>
  <c r="T762" i="112"/>
  <c r="T760" i="112"/>
  <c r="T758" i="112"/>
  <c r="T756" i="112"/>
  <c r="T754" i="112"/>
  <c r="T752" i="112"/>
  <c r="T750" i="112"/>
  <c r="T748" i="112"/>
  <c r="T746" i="112"/>
  <c r="T744" i="112"/>
  <c r="T742" i="112"/>
  <c r="T740" i="112"/>
  <c r="T738" i="112"/>
  <c r="T736" i="112"/>
  <c r="T734" i="112"/>
  <c r="T732" i="112"/>
  <c r="T730" i="112"/>
  <c r="T728" i="112"/>
  <c r="T726" i="112"/>
  <c r="T724" i="112"/>
  <c r="T722" i="112"/>
  <c r="T720" i="112"/>
  <c r="T718" i="112"/>
  <c r="T716" i="112"/>
  <c r="T714" i="112"/>
  <c r="T712" i="112"/>
  <c r="T710" i="112"/>
  <c r="T708" i="112"/>
  <c r="T706" i="112"/>
  <c r="T704" i="112"/>
  <c r="T702" i="112"/>
  <c r="T700" i="112"/>
  <c r="T698" i="112"/>
  <c r="T696" i="112"/>
  <c r="T694" i="112"/>
  <c r="T692" i="112"/>
  <c r="T683" i="112"/>
  <c r="T667" i="112"/>
  <c r="T1542" i="112"/>
  <c r="T1449" i="112"/>
  <c r="T1385" i="112"/>
  <c r="T1353" i="112"/>
  <c r="T1347" i="112"/>
  <c r="T1102" i="112"/>
  <c r="T1094" i="112"/>
  <c r="T1086" i="112"/>
  <c r="T1078" i="112"/>
  <c r="T1070" i="112"/>
  <c r="T1062" i="112"/>
  <c r="T1054" i="112"/>
  <c r="T1046" i="112"/>
  <c r="T1038" i="112"/>
  <c r="T1030" i="112"/>
  <c r="T1022" i="112"/>
  <c r="T1014" i="112"/>
  <c r="T1006" i="112"/>
  <c r="T998" i="112"/>
  <c r="T990" i="112"/>
  <c r="T982" i="112"/>
  <c r="T974" i="112"/>
  <c r="T966" i="112"/>
  <c r="T958" i="112"/>
  <c r="T950" i="112"/>
  <c r="T942" i="112"/>
  <c r="T934" i="112"/>
  <c r="T926" i="112"/>
  <c r="T874" i="112"/>
  <c r="T865" i="112"/>
  <c r="T858" i="112"/>
  <c r="T849" i="112"/>
  <c r="T842" i="112"/>
  <c r="T833" i="112"/>
  <c r="T826" i="112"/>
  <c r="T689" i="112"/>
  <c r="T684" i="112"/>
  <c r="T673" i="112"/>
  <c r="T668" i="112"/>
  <c r="T662" i="112"/>
  <c r="T654" i="112"/>
  <c r="T646" i="112"/>
  <c r="T1642" i="112"/>
  <c r="T1549" i="112"/>
  <c r="T1441" i="112"/>
  <c r="T1149" i="112"/>
  <c r="T1133" i="112"/>
  <c r="T1117" i="112"/>
  <c r="T1113" i="112"/>
  <c r="T1099" i="112"/>
  <c r="T1091" i="112"/>
  <c r="T1083" i="112"/>
  <c r="T1075" i="112"/>
  <c r="T1067" i="112"/>
  <c r="T1059" i="112"/>
  <c r="T1051" i="112"/>
  <c r="T1043" i="112"/>
  <c r="T1035" i="112"/>
  <c r="T1027" i="112"/>
  <c r="T1019" i="112"/>
  <c r="T1011" i="112"/>
  <c r="T1003" i="112"/>
  <c r="T995" i="112"/>
  <c r="T987" i="112"/>
  <c r="T979" i="112"/>
  <c r="T971" i="112"/>
  <c r="T963" i="112"/>
  <c r="T955" i="112"/>
  <c r="T947" i="112"/>
  <c r="T939" i="112"/>
  <c r="T931" i="112"/>
  <c r="T923" i="112"/>
  <c r="T877" i="112"/>
  <c r="T867" i="112"/>
  <c r="T860" i="112"/>
  <c r="T851" i="112"/>
  <c r="T844" i="112"/>
  <c r="T835" i="112"/>
  <c r="T828" i="112"/>
  <c r="T1433" i="112"/>
  <c r="T1104" i="112"/>
  <c r="T1096" i="112"/>
  <c r="T1088" i="112"/>
  <c r="T1080" i="112"/>
  <c r="T1072" i="112"/>
  <c r="T1064" i="112"/>
  <c r="T1056" i="112"/>
  <c r="T1048" i="112"/>
  <c r="T1040" i="112"/>
  <c r="T1032" i="112"/>
  <c r="T1024" i="112"/>
  <c r="T1016" i="112"/>
  <c r="T1008" i="112"/>
  <c r="T1000" i="112"/>
  <c r="T992" i="112"/>
  <c r="T984" i="112"/>
  <c r="T976" i="112"/>
  <c r="T968" i="112"/>
  <c r="T960" i="112"/>
  <c r="T952" i="112"/>
  <c r="T944" i="112"/>
  <c r="T936" i="112"/>
  <c r="T928" i="112"/>
  <c r="T869" i="112"/>
  <c r="T862" i="112"/>
  <c r="T853" i="112"/>
  <c r="T846" i="112"/>
  <c r="T837" i="112"/>
  <c r="T830" i="112"/>
  <c r="T685" i="112"/>
  <c r="T680" i="112"/>
  <c r="T669" i="112"/>
  <c r="T664" i="112"/>
  <c r="T656" i="112"/>
  <c r="T648" i="112"/>
  <c r="T456" i="112"/>
  <c r="T448" i="112"/>
  <c r="T440" i="112"/>
  <c r="T432" i="112"/>
  <c r="T424" i="112"/>
  <c r="T1593" i="112"/>
  <c r="T1425" i="112"/>
  <c r="T1379" i="112"/>
  <c r="T1137" i="112"/>
  <c r="T1121" i="112"/>
  <c r="T1107" i="112"/>
  <c r="T1101" i="112"/>
  <c r="T1093" i="112"/>
  <c r="T1085" i="112"/>
  <c r="T1077" i="112"/>
  <c r="T1069" i="112"/>
  <c r="T1061" i="112"/>
  <c r="T1053" i="112"/>
  <c r="T1045" i="112"/>
  <c r="T1037" i="112"/>
  <c r="T1029" i="112"/>
  <c r="T1021" i="112"/>
  <c r="T1013" i="112"/>
  <c r="T1005" i="112"/>
  <c r="T997" i="112"/>
  <c r="T989" i="112"/>
  <c r="T981" i="112"/>
  <c r="T973" i="112"/>
  <c r="T965" i="112"/>
  <c r="T957" i="112"/>
  <c r="T949" i="112"/>
  <c r="T941" i="112"/>
  <c r="T933" i="112"/>
  <c r="T925" i="112"/>
  <c r="T919" i="112"/>
  <c r="T915" i="112"/>
  <c r="T911" i="112"/>
  <c r="T907" i="112"/>
  <c r="T903" i="112"/>
  <c r="T899" i="112"/>
  <c r="T895" i="112"/>
  <c r="T891" i="112"/>
  <c r="T887" i="112"/>
  <c r="T883" i="112"/>
  <c r="T871" i="112"/>
  <c r="T864" i="112"/>
  <c r="T855" i="112"/>
  <c r="T848" i="112"/>
  <c r="T1559" i="112"/>
  <c r="T1489" i="112"/>
  <c r="T1417" i="112"/>
  <c r="T1098" i="112"/>
  <c r="T1090" i="112"/>
  <c r="T1082" i="112"/>
  <c r="T1074" i="112"/>
  <c r="T1066" i="112"/>
  <c r="T1058" i="112"/>
  <c r="T1050" i="112"/>
  <c r="T1042" i="112"/>
  <c r="T1034" i="112"/>
  <c r="T1026" i="112"/>
  <c r="T1018" i="112"/>
  <c r="T1010" i="112"/>
  <c r="T1002" i="112"/>
  <c r="T994" i="112"/>
  <c r="T986" i="112"/>
  <c r="T978" i="112"/>
  <c r="T970" i="112"/>
  <c r="T962" i="112"/>
  <c r="T954" i="112"/>
  <c r="T946" i="112"/>
  <c r="T938" i="112"/>
  <c r="T930" i="112"/>
  <c r="T922" i="112"/>
  <c r="T879" i="112"/>
  <c r="T873" i="112"/>
  <c r="T866" i="112"/>
  <c r="T857" i="112"/>
  <c r="T850" i="112"/>
  <c r="T841" i="112"/>
  <c r="T834" i="112"/>
  <c r="T825" i="112"/>
  <c r="T681" i="112"/>
  <c r="T676" i="112"/>
  <c r="T665" i="112"/>
  <c r="T658" i="112"/>
  <c r="T650" i="112"/>
  <c r="T458" i="112"/>
  <c r="T450" i="112"/>
  <c r="T442" i="112"/>
  <c r="T1465" i="112"/>
  <c r="T1401" i="112"/>
  <c r="T1369" i="112"/>
  <c r="T1100" i="112"/>
  <c r="T1092" i="112"/>
  <c r="T1084" i="112"/>
  <c r="T1076" i="112"/>
  <c r="T1068" i="112"/>
  <c r="T1060" i="112"/>
  <c r="T1052" i="112"/>
  <c r="T1044" i="112"/>
  <c r="T1036" i="112"/>
  <c r="T1028" i="112"/>
  <c r="T1020" i="112"/>
  <c r="T1012" i="112"/>
  <c r="T1004" i="112"/>
  <c r="T996" i="112"/>
  <c r="T988" i="112"/>
  <c r="T980" i="112"/>
  <c r="T972" i="112"/>
  <c r="T964" i="112"/>
  <c r="T956" i="112"/>
  <c r="T948" i="112"/>
  <c r="T940" i="112"/>
  <c r="T932" i="112"/>
  <c r="T924" i="112"/>
  <c r="T870" i="112"/>
  <c r="T861" i="112"/>
  <c r="T854" i="112"/>
  <c r="T845" i="112"/>
  <c r="T838" i="112"/>
  <c r="T829" i="112"/>
  <c r="T688" i="112"/>
  <c r="T677" i="112"/>
  <c r="T672" i="112"/>
  <c r="T660" i="112"/>
  <c r="T652" i="112"/>
  <c r="T460" i="112"/>
  <c r="T452" i="112"/>
  <c r="T444" i="112"/>
  <c r="T436" i="112"/>
  <c r="T428" i="112"/>
  <c r="T1087" i="112"/>
  <c r="T1023" i="112"/>
  <c r="T959" i="112"/>
  <c r="T880" i="112"/>
  <c r="T823" i="112"/>
  <c r="T807" i="112"/>
  <c r="T791" i="112"/>
  <c r="T775" i="112"/>
  <c r="T759" i="112"/>
  <c r="T743" i="112"/>
  <c r="T727" i="112"/>
  <c r="T711" i="112"/>
  <c r="T695" i="112"/>
  <c r="T675" i="112"/>
  <c r="T663" i="112"/>
  <c r="T659" i="112"/>
  <c r="T655" i="112"/>
  <c r="T651" i="112"/>
  <c r="T647" i="112"/>
  <c r="T641" i="112"/>
  <c r="T633" i="112"/>
  <c r="T625" i="112"/>
  <c r="T617" i="112"/>
  <c r="T609" i="112"/>
  <c r="T601" i="112"/>
  <c r="T593" i="112"/>
  <c r="T585" i="112"/>
  <c r="T577" i="112"/>
  <c r="T569" i="112"/>
  <c r="T561" i="112"/>
  <c r="T553" i="112"/>
  <c r="T545" i="112"/>
  <c r="T535" i="112"/>
  <c r="T526" i="112"/>
  <c r="T519" i="112"/>
  <c r="T510" i="112"/>
  <c r="T503" i="112"/>
  <c r="T494" i="112"/>
  <c r="T487" i="112"/>
  <c r="T478" i="112"/>
  <c r="T471" i="112"/>
  <c r="T462" i="112"/>
  <c r="T459" i="112"/>
  <c r="T455" i="112"/>
  <c r="T446" i="112"/>
  <c r="T441" i="112"/>
  <c r="T431" i="112"/>
  <c r="T426" i="112"/>
  <c r="T420" i="112"/>
  <c r="T228" i="112"/>
  <c r="T220" i="112"/>
  <c r="T212" i="112"/>
  <c r="T204" i="112"/>
  <c r="T196" i="112"/>
  <c r="T188" i="112"/>
  <c r="AB4376" i="109"/>
  <c r="T1141" i="112"/>
  <c r="T1079" i="112"/>
  <c r="T1015" i="112"/>
  <c r="T951" i="112"/>
  <c r="T843" i="112"/>
  <c r="T836" i="112"/>
  <c r="T813" i="112"/>
  <c r="T797" i="112"/>
  <c r="T781" i="112"/>
  <c r="T765" i="112"/>
  <c r="T749" i="112"/>
  <c r="T733" i="112"/>
  <c r="T717" i="112"/>
  <c r="T701" i="112"/>
  <c r="T638" i="112"/>
  <c r="T630" i="112"/>
  <c r="T622" i="112"/>
  <c r="T614" i="112"/>
  <c r="T606" i="112"/>
  <c r="T598" i="112"/>
  <c r="T590" i="112"/>
  <c r="T582" i="112"/>
  <c r="T574" i="112"/>
  <c r="T566" i="112"/>
  <c r="T558" i="112"/>
  <c r="T550" i="112"/>
  <c r="T542" i="112"/>
  <c r="T537" i="112"/>
  <c r="T528" i="112"/>
  <c r="T521" i="112"/>
  <c r="T512" i="112"/>
  <c r="T505" i="112"/>
  <c r="T496" i="112"/>
  <c r="T489" i="112"/>
  <c r="T480" i="112"/>
  <c r="T473" i="112"/>
  <c r="T464" i="112"/>
  <c r="T437" i="112"/>
  <c r="T421" i="112"/>
  <c r="T1071" i="112"/>
  <c r="T1007" i="112"/>
  <c r="T943" i="112"/>
  <c r="T868" i="112"/>
  <c r="T839" i="112"/>
  <c r="T819" i="112"/>
  <c r="T803" i="112"/>
  <c r="T787" i="112"/>
  <c r="T771" i="112"/>
  <c r="T755" i="112"/>
  <c r="T739" i="112"/>
  <c r="T723" i="112"/>
  <c r="T707" i="112"/>
  <c r="T691" i="112"/>
  <c r="T679" i="112"/>
  <c r="T643" i="112"/>
  <c r="T635" i="112"/>
  <c r="T627" i="112"/>
  <c r="T619" i="112"/>
  <c r="T611" i="112"/>
  <c r="T603" i="112"/>
  <c r="T595" i="112"/>
  <c r="T587" i="112"/>
  <c r="T579" i="112"/>
  <c r="T571" i="112"/>
  <c r="T563" i="112"/>
  <c r="T555" i="112"/>
  <c r="T547" i="112"/>
  <c r="T539" i="112"/>
  <c r="T530" i="112"/>
  <c r="T523" i="112"/>
  <c r="T514" i="112"/>
  <c r="T507" i="112"/>
  <c r="T498" i="112"/>
  <c r="T491" i="112"/>
  <c r="T482" i="112"/>
  <c r="T475" i="112"/>
  <c r="T466" i="112"/>
  <c r="T451" i="112"/>
  <c r="T447" i="112"/>
  <c r="T438" i="112"/>
  <c r="T427" i="112"/>
  <c r="T422" i="112"/>
  <c r="T230" i="112"/>
  <c r="T222" i="112"/>
  <c r="T214" i="112"/>
  <c r="T206" i="112"/>
  <c r="T198" i="112"/>
  <c r="T190" i="112"/>
  <c r="AB4378" i="109"/>
  <c r="AB4370" i="109"/>
  <c r="T1125" i="112"/>
  <c r="T1063" i="112"/>
  <c r="T999" i="112"/>
  <c r="T935" i="112"/>
  <c r="T875" i="112"/>
  <c r="T832" i="112"/>
  <c r="T809" i="112"/>
  <c r="T793" i="112"/>
  <c r="T777" i="112"/>
  <c r="T761" i="112"/>
  <c r="T745" i="112"/>
  <c r="T729" i="112"/>
  <c r="T713" i="112"/>
  <c r="T697" i="112"/>
  <c r="T640" i="112"/>
  <c r="T632" i="112"/>
  <c r="T624" i="112"/>
  <c r="T616" i="112"/>
  <c r="T608" i="112"/>
  <c r="T600" i="112"/>
  <c r="T592" i="112"/>
  <c r="T584" i="112"/>
  <c r="T576" i="112"/>
  <c r="T568" i="112"/>
  <c r="T560" i="112"/>
  <c r="T552" i="112"/>
  <c r="T544" i="112"/>
  <c r="T532" i="112"/>
  <c r="T525" i="112"/>
  <c r="T516" i="112"/>
  <c r="T509" i="112"/>
  <c r="T500" i="112"/>
  <c r="T493" i="112"/>
  <c r="T484" i="112"/>
  <c r="T477" i="112"/>
  <c r="T468" i="112"/>
  <c r="T461" i="112"/>
  <c r="T433" i="112"/>
  <c r="T415" i="112"/>
  <c r="T413" i="112"/>
  <c r="T411" i="112"/>
  <c r="T409" i="112"/>
  <c r="T407" i="112"/>
  <c r="T405" i="112"/>
  <c r="T403" i="112"/>
  <c r="T401" i="112"/>
  <c r="T399" i="112"/>
  <c r="T397" i="112"/>
  <c r="T395" i="112"/>
  <c r="T393" i="112"/>
  <c r="T391" i="112"/>
  <c r="T389" i="112"/>
  <c r="T387" i="112"/>
  <c r="T385" i="112"/>
  <c r="T383" i="112"/>
  <c r="T381" i="112"/>
  <c r="T379" i="112"/>
  <c r="T377" i="112"/>
  <c r="T375" i="112"/>
  <c r="T373" i="112"/>
  <c r="T371" i="112"/>
  <c r="T369" i="112"/>
  <c r="T367" i="112"/>
  <c r="T365" i="112"/>
  <c r="T363" i="112"/>
  <c r="T361" i="112"/>
  <c r="T359" i="112"/>
  <c r="T357" i="112"/>
  <c r="T355" i="112"/>
  <c r="T353" i="112"/>
  <c r="T351" i="112"/>
  <c r="T349" i="112"/>
  <c r="T347" i="112"/>
  <c r="T345" i="112"/>
  <c r="T343" i="112"/>
  <c r="T341" i="112"/>
  <c r="T339" i="112"/>
  <c r="T337" i="112"/>
  <c r="T335" i="112"/>
  <c r="T333" i="112"/>
  <c r="T331" i="112"/>
  <c r="T329" i="112"/>
  <c r="T327" i="112"/>
  <c r="T325" i="112"/>
  <c r="T323" i="112"/>
  <c r="T321" i="112"/>
  <c r="T319" i="112"/>
  <c r="T317" i="112"/>
  <c r="T315" i="112"/>
  <c r="T313" i="112"/>
  <c r="T311" i="112"/>
  <c r="T309" i="112"/>
  <c r="T307" i="112"/>
  <c r="T305" i="112"/>
  <c r="T303" i="112"/>
  <c r="T301" i="112"/>
  <c r="T299" i="112"/>
  <c r="T297" i="112"/>
  <c r="T295" i="112"/>
  <c r="T293" i="112"/>
  <c r="T291" i="112"/>
  <c r="T289" i="112"/>
  <c r="T287" i="112"/>
  <c r="T285" i="112"/>
  <c r="T283" i="112"/>
  <c r="T281" i="112"/>
  <c r="T279" i="112"/>
  <c r="T277" i="112"/>
  <c r="T275" i="112"/>
  <c r="T273" i="112"/>
  <c r="T271" i="112"/>
  <c r="T269" i="112"/>
  <c r="T267" i="112"/>
  <c r="T265" i="112"/>
  <c r="T263" i="112"/>
  <c r="T261" i="112"/>
  <c r="T259" i="112"/>
  <c r="T257" i="112"/>
  <c r="T255" i="112"/>
  <c r="T253" i="112"/>
  <c r="T251" i="112"/>
  <c r="T249" i="112"/>
  <c r="T247" i="112"/>
  <c r="T245" i="112"/>
  <c r="T243" i="112"/>
  <c r="T241" i="112"/>
  <c r="T239" i="112"/>
  <c r="T237" i="112"/>
  <c r="T235" i="112"/>
  <c r="T233" i="112"/>
  <c r="T231" i="112"/>
  <c r="T1055" i="112"/>
  <c r="T991" i="112"/>
  <c r="T927" i="112"/>
  <c r="T815" i="112"/>
  <c r="T799" i="112"/>
  <c r="T783" i="112"/>
  <c r="T767" i="112"/>
  <c r="T751" i="112"/>
  <c r="T735" i="112"/>
  <c r="T719" i="112"/>
  <c r="T703" i="112"/>
  <c r="T661" i="112"/>
  <c r="T657" i="112"/>
  <c r="T653" i="112"/>
  <c r="T649" i="112"/>
  <c r="T645" i="112"/>
  <c r="T637" i="112"/>
  <c r="T629" i="112"/>
  <c r="T621" i="112"/>
  <c r="T613" i="112"/>
  <c r="T605" i="112"/>
  <c r="T597" i="112"/>
  <c r="T589" i="112"/>
  <c r="T581" i="112"/>
  <c r="T573" i="112"/>
  <c r="T565" i="112"/>
  <c r="T557" i="112"/>
  <c r="T549" i="112"/>
  <c r="T541" i="112"/>
  <c r="T534" i="112"/>
  <c r="T527" i="112"/>
  <c r="T518" i="112"/>
  <c r="T511" i="112"/>
  <c r="T502" i="112"/>
  <c r="T495" i="112"/>
  <c r="T486" i="112"/>
  <c r="T479" i="112"/>
  <c r="T470" i="112"/>
  <c r="T463" i="112"/>
  <c r="T457" i="112"/>
  <c r="T443" i="112"/>
  <c r="T439" i="112"/>
  <c r="T434" i="112"/>
  <c r="T423" i="112"/>
  <c r="T1047" i="112"/>
  <c r="T983" i="112"/>
  <c r="T852" i="112"/>
  <c r="T821" i="112"/>
  <c r="T805" i="112"/>
  <c r="T789" i="112"/>
  <c r="T773" i="112"/>
  <c r="T757" i="112"/>
  <c r="T741" i="112"/>
  <c r="T725" i="112"/>
  <c r="T709" i="112"/>
  <c r="T693" i="112"/>
  <c r="T671" i="112"/>
  <c r="T642" i="112"/>
  <c r="T634" i="112"/>
  <c r="T626" i="112"/>
  <c r="T618" i="112"/>
  <c r="T610" i="112"/>
  <c r="T602" i="112"/>
  <c r="T594" i="112"/>
  <c r="T586" i="112"/>
  <c r="T578" i="112"/>
  <c r="T570" i="112"/>
  <c r="T562" i="112"/>
  <c r="T554" i="112"/>
  <c r="T546" i="112"/>
  <c r="T536" i="112"/>
  <c r="T529" i="112"/>
  <c r="T520" i="112"/>
  <c r="T513" i="112"/>
  <c r="T504" i="112"/>
  <c r="T497" i="112"/>
  <c r="T488" i="112"/>
  <c r="T481" i="112"/>
  <c r="T472" i="112"/>
  <c r="T465" i="112"/>
  <c r="T453" i="112"/>
  <c r="T429" i="112"/>
  <c r="T417" i="112"/>
  <c r="T1095" i="112"/>
  <c r="T1031" i="112"/>
  <c r="T967" i="112"/>
  <c r="T827" i="112"/>
  <c r="T817" i="112"/>
  <c r="T801" i="112"/>
  <c r="T785" i="112"/>
  <c r="T769" i="112"/>
  <c r="T753" i="112"/>
  <c r="T737" i="112"/>
  <c r="T721" i="112"/>
  <c r="T705" i="112"/>
  <c r="T687" i="112"/>
  <c r="T644" i="112"/>
  <c r="T636" i="112"/>
  <c r="T628" i="112"/>
  <c r="T620" i="112"/>
  <c r="T612" i="112"/>
  <c r="T604" i="112"/>
  <c r="T596" i="112"/>
  <c r="T588" i="112"/>
  <c r="T580" i="112"/>
  <c r="T572" i="112"/>
  <c r="T564" i="112"/>
  <c r="T556" i="112"/>
  <c r="T548" i="112"/>
  <c r="T540" i="112"/>
  <c r="T533" i="112"/>
  <c r="T524" i="112"/>
  <c r="T517" i="112"/>
  <c r="T508" i="112"/>
  <c r="T501" i="112"/>
  <c r="T492" i="112"/>
  <c r="T485" i="112"/>
  <c r="T476" i="112"/>
  <c r="T469" i="112"/>
  <c r="T445" i="112"/>
  <c r="T425" i="112"/>
  <c r="T419" i="112"/>
  <c r="T414" i="112"/>
  <c r="T412" i="112"/>
  <c r="T410" i="112"/>
  <c r="T408" i="112"/>
  <c r="T406" i="112"/>
  <c r="T404" i="112"/>
  <c r="T402" i="112"/>
  <c r="T400" i="112"/>
  <c r="T398" i="112"/>
  <c r="T396" i="112"/>
  <c r="T394" i="112"/>
  <c r="T392" i="112"/>
  <c r="T390" i="112"/>
  <c r="T388" i="112"/>
  <c r="T386" i="112"/>
  <c r="T384" i="112"/>
  <c r="T382" i="112"/>
  <c r="T380" i="112"/>
  <c r="T378" i="112"/>
  <c r="T376" i="112"/>
  <c r="T374" i="112"/>
  <c r="T372" i="112"/>
  <c r="T370" i="112"/>
  <c r="T368" i="112"/>
  <c r="T366" i="112"/>
  <c r="T364" i="112"/>
  <c r="T362" i="112"/>
  <c r="T360" i="112"/>
  <c r="T358" i="112"/>
  <c r="T356" i="112"/>
  <c r="T354" i="112"/>
  <c r="T352" i="112"/>
  <c r="T350" i="112"/>
  <c r="T348" i="112"/>
  <c r="T346" i="112"/>
  <c r="T344" i="112"/>
  <c r="T342" i="112"/>
  <c r="T340" i="112"/>
  <c r="T338" i="112"/>
  <c r="T336" i="112"/>
  <c r="T334" i="112"/>
  <c r="T332" i="112"/>
  <c r="T330" i="112"/>
  <c r="T328" i="112"/>
  <c r="T326" i="112"/>
  <c r="T324" i="112"/>
  <c r="T322" i="112"/>
  <c r="T320" i="112"/>
  <c r="T318" i="112"/>
  <c r="T316" i="112"/>
  <c r="T314" i="112"/>
  <c r="T312" i="112"/>
  <c r="T310" i="112"/>
  <c r="T308" i="112"/>
  <c r="T306" i="112"/>
  <c r="T304" i="112"/>
  <c r="T302" i="112"/>
  <c r="T300" i="112"/>
  <c r="T298" i="112"/>
  <c r="T296" i="112"/>
  <c r="T294" i="112"/>
  <c r="T292" i="112"/>
  <c r="T290" i="112"/>
  <c r="T288" i="112"/>
  <c r="T286" i="112"/>
  <c r="T284" i="112"/>
  <c r="T282" i="112"/>
  <c r="T280" i="112"/>
  <c r="T278" i="112"/>
  <c r="T276" i="112"/>
  <c r="T274" i="112"/>
  <c r="T272" i="112"/>
  <c r="T270" i="112"/>
  <c r="T268" i="112"/>
  <c r="T266" i="112"/>
  <c r="T264" i="112"/>
  <c r="T262" i="112"/>
  <c r="T260" i="112"/>
  <c r="T258" i="112"/>
  <c r="T256" i="112"/>
  <c r="T254" i="112"/>
  <c r="T252" i="112"/>
  <c r="T250" i="112"/>
  <c r="T248" i="112"/>
  <c r="T246" i="112"/>
  <c r="T244" i="112"/>
  <c r="T242" i="112"/>
  <c r="T240" i="112"/>
  <c r="T238" i="112"/>
  <c r="T236" i="112"/>
  <c r="T234" i="112"/>
  <c r="T232" i="112"/>
  <c r="T227" i="112"/>
  <c r="T219" i="112"/>
  <c r="T211" i="112"/>
  <c r="T203" i="112"/>
  <c r="T195" i="112"/>
  <c r="T187" i="112"/>
  <c r="T1103" i="112"/>
  <c r="T859" i="112"/>
  <c r="T715" i="112"/>
  <c r="T583" i="112"/>
  <c r="T538" i="112"/>
  <c r="T483" i="112"/>
  <c r="T449" i="112"/>
  <c r="T223" i="112"/>
  <c r="T210" i="112"/>
  <c r="T201" i="112"/>
  <c r="T191" i="112"/>
  <c r="T184" i="112"/>
  <c r="T177" i="112"/>
  <c r="T168" i="112"/>
  <c r="T161" i="112"/>
  <c r="T152" i="112"/>
  <c r="T145" i="112"/>
  <c r="T136" i="112"/>
  <c r="T129" i="112"/>
  <c r="T120" i="112"/>
  <c r="T113" i="112"/>
  <c r="T104" i="112"/>
  <c r="T97" i="112"/>
  <c r="T88" i="112"/>
  <c r="T81" i="112"/>
  <c r="T72" i="112"/>
  <c r="T65" i="112"/>
  <c r="T56" i="112"/>
  <c r="T49" i="112"/>
  <c r="T40" i="112"/>
  <c r="T33" i="112"/>
  <c r="T24" i="112"/>
  <c r="T17" i="112"/>
  <c r="T8" i="112"/>
  <c r="W181" i="110"/>
  <c r="W180" i="110"/>
  <c r="W179" i="110"/>
  <c r="W178" i="110"/>
  <c r="W177" i="110"/>
  <c r="W176" i="110"/>
  <c r="W175" i="110"/>
  <c r="W174" i="110"/>
  <c r="W173" i="110"/>
  <c r="W172" i="110"/>
  <c r="W171" i="110"/>
  <c r="W170" i="110"/>
  <c r="W169" i="110"/>
  <c r="W168" i="110"/>
  <c r="W167" i="110"/>
  <c r="W166" i="110"/>
  <c r="W165" i="110"/>
  <c r="W164" i="110"/>
  <c r="W163" i="110"/>
  <c r="W162" i="110"/>
  <c r="W161" i="110"/>
  <c r="W160" i="110"/>
  <c r="W159" i="110"/>
  <c r="W158" i="110"/>
  <c r="W157" i="110"/>
  <c r="W156" i="110"/>
  <c r="W155" i="110"/>
  <c r="W154" i="110"/>
  <c r="W153" i="110"/>
  <c r="W152" i="110"/>
  <c r="W151" i="110"/>
  <c r="W150" i="110"/>
  <c r="W149" i="110"/>
  <c r="W148" i="110"/>
  <c r="W147" i="110"/>
  <c r="W146" i="110"/>
  <c r="W145" i="110"/>
  <c r="W144" i="110"/>
  <c r="W143" i="110"/>
  <c r="W142" i="110"/>
  <c r="W141" i="110"/>
  <c r="W140" i="110"/>
  <c r="W139" i="110"/>
  <c r="W138" i="110"/>
  <c r="W137" i="110"/>
  <c r="W136" i="110"/>
  <c r="W135" i="110"/>
  <c r="W134" i="110"/>
  <c r="W133" i="110"/>
  <c r="W132" i="110"/>
  <c r="W131" i="110"/>
  <c r="W130" i="110"/>
  <c r="W129" i="110"/>
  <c r="W128" i="110"/>
  <c r="W127" i="110"/>
  <c r="W126" i="110"/>
  <c r="W125" i="110"/>
  <c r="W124" i="110"/>
  <c r="W123" i="110"/>
  <c r="W122" i="110"/>
  <c r="W121" i="110"/>
  <c r="W120" i="110"/>
  <c r="W119" i="110"/>
  <c r="W118" i="110"/>
  <c r="W117" i="110"/>
  <c r="W116" i="110"/>
  <c r="W115" i="110"/>
  <c r="W114" i="110"/>
  <c r="W113" i="110"/>
  <c r="W112" i="110"/>
  <c r="W111" i="110"/>
  <c r="W110" i="110"/>
  <c r="W109" i="110"/>
  <c r="W108" i="110"/>
  <c r="W107" i="110"/>
  <c r="W106" i="110"/>
  <c r="W105" i="110"/>
  <c r="W104" i="110"/>
  <c r="W103" i="110"/>
  <c r="W102" i="110"/>
  <c r="W101" i="110"/>
  <c r="W100" i="110"/>
  <c r="W99" i="110"/>
  <c r="W98" i="110"/>
  <c r="W97" i="110"/>
  <c r="W96" i="110"/>
  <c r="W95" i="110"/>
  <c r="W94" i="110"/>
  <c r="W93" i="110"/>
  <c r="W92" i="110"/>
  <c r="W91" i="110"/>
  <c r="W90" i="110"/>
  <c r="W89" i="110"/>
  <c r="W88" i="110"/>
  <c r="W87" i="110"/>
  <c r="W86" i="110"/>
  <c r="W85" i="110"/>
  <c r="W84" i="110"/>
  <c r="W83" i="110"/>
  <c r="W82" i="110"/>
  <c r="W81" i="110"/>
  <c r="W80" i="110"/>
  <c r="W79" i="110"/>
  <c r="W78" i="110"/>
  <c r="W77" i="110"/>
  <c r="W76" i="110"/>
  <c r="W75" i="110"/>
  <c r="W74" i="110"/>
  <c r="T1115" i="112"/>
  <c r="T1039" i="112"/>
  <c r="T699" i="112"/>
  <c r="T639" i="112"/>
  <c r="T575" i="112"/>
  <c r="T490" i="112"/>
  <c r="T435" i="112"/>
  <c r="T224" i="112"/>
  <c r="T205" i="112"/>
  <c r="T192" i="112"/>
  <c r="T179" i="112"/>
  <c r="T170" i="112"/>
  <c r="T163" i="112"/>
  <c r="T154" i="112"/>
  <c r="T147" i="112"/>
  <c r="T138" i="112"/>
  <c r="T131" i="112"/>
  <c r="T122" i="112"/>
  <c r="T115" i="112"/>
  <c r="T106" i="112"/>
  <c r="T99" i="112"/>
  <c r="T90" i="112"/>
  <c r="T83" i="112"/>
  <c r="T74" i="112"/>
  <c r="T67" i="112"/>
  <c r="T58" i="112"/>
  <c r="T51" i="112"/>
  <c r="T42" i="112"/>
  <c r="T35" i="112"/>
  <c r="T26" i="112"/>
  <c r="T19" i="112"/>
  <c r="T10" i="112"/>
  <c r="T3" i="112"/>
  <c r="T975" i="112"/>
  <c r="T811" i="112"/>
  <c r="T631" i="112"/>
  <c r="T567" i="112"/>
  <c r="T515" i="112"/>
  <c r="T418" i="112"/>
  <c r="T225" i="112"/>
  <c r="T215" i="112"/>
  <c r="T202" i="112"/>
  <c r="T193" i="112"/>
  <c r="T181" i="112"/>
  <c r="T172" i="112"/>
  <c r="T165" i="112"/>
  <c r="T156" i="112"/>
  <c r="T149" i="112"/>
  <c r="T140" i="112"/>
  <c r="T133" i="112"/>
  <c r="T124" i="112"/>
  <c r="T117" i="112"/>
  <c r="T108" i="112"/>
  <c r="T101" i="112"/>
  <c r="T92" i="112"/>
  <c r="T85" i="112"/>
  <c r="T76" i="112"/>
  <c r="T69" i="112"/>
  <c r="T60" i="112"/>
  <c r="T53" i="112"/>
  <c r="T44" i="112"/>
  <c r="T37" i="112"/>
  <c r="T28" i="112"/>
  <c r="T21" i="112"/>
  <c r="T12" i="112"/>
  <c r="T5" i="112"/>
  <c r="T795" i="112"/>
  <c r="T623" i="112"/>
  <c r="T559" i="112"/>
  <c r="T522" i="112"/>
  <c r="T467" i="112"/>
  <c r="T430" i="112"/>
  <c r="T229" i="112"/>
  <c r="T216" i="112"/>
  <c r="T197" i="112"/>
  <c r="T183" i="112"/>
  <c r="T174" i="112"/>
  <c r="T167" i="112"/>
  <c r="T158" i="112"/>
  <c r="T151" i="112"/>
  <c r="T142" i="112"/>
  <c r="T135" i="112"/>
  <c r="T126" i="112"/>
  <c r="T119" i="112"/>
  <c r="T110" i="112"/>
  <c r="T103" i="112"/>
  <c r="T94" i="112"/>
  <c r="T87" i="112"/>
  <c r="T78" i="112"/>
  <c r="T71" i="112"/>
  <c r="T62" i="112"/>
  <c r="T55" i="112"/>
  <c r="T46" i="112"/>
  <c r="T39" i="112"/>
  <c r="T30" i="112"/>
  <c r="T23" i="112"/>
  <c r="T14" i="112"/>
  <c r="T7" i="112"/>
  <c r="AB4377" i="109"/>
  <c r="T779" i="112"/>
  <c r="T615" i="112"/>
  <c r="T551" i="112"/>
  <c r="T474" i="112"/>
  <c r="T226" i="112"/>
  <c r="T217" i="112"/>
  <c r="T207" i="112"/>
  <c r="T194" i="112"/>
  <c r="T185" i="112"/>
  <c r="T176" i="112"/>
  <c r="T169" i="112"/>
  <c r="T160" i="112"/>
  <c r="T153" i="112"/>
  <c r="T144" i="112"/>
  <c r="T137" i="112"/>
  <c r="T128" i="112"/>
  <c r="T121" i="112"/>
  <c r="T112" i="112"/>
  <c r="T105" i="112"/>
  <c r="T96" i="112"/>
  <c r="T89" i="112"/>
  <c r="T80" i="112"/>
  <c r="T73" i="112"/>
  <c r="T64" i="112"/>
  <c r="T57" i="112"/>
  <c r="T48" i="112"/>
  <c r="T41" i="112"/>
  <c r="T32" i="112"/>
  <c r="T25" i="112"/>
  <c r="T16" i="112"/>
  <c r="T9" i="112"/>
  <c r="T763" i="112"/>
  <c r="T607" i="112"/>
  <c r="T543" i="112"/>
  <c r="T499" i="112"/>
  <c r="T454" i="112"/>
  <c r="T221" i="112"/>
  <c r="T208" i="112"/>
  <c r="T189" i="112"/>
  <c r="T178" i="112"/>
  <c r="T171" i="112"/>
  <c r="T162" i="112"/>
  <c r="T155" i="112"/>
  <c r="T146" i="112"/>
  <c r="T139" i="112"/>
  <c r="T130" i="112"/>
  <c r="T123" i="112"/>
  <c r="T114" i="112"/>
  <c r="T107" i="112"/>
  <c r="T98" i="112"/>
  <c r="T91" i="112"/>
  <c r="T82" i="112"/>
  <c r="T75" i="112"/>
  <c r="T66" i="112"/>
  <c r="T59" i="112"/>
  <c r="T50" i="112"/>
  <c r="T43" i="112"/>
  <c r="T34" i="112"/>
  <c r="T27" i="112"/>
  <c r="T18" i="112"/>
  <c r="T11" i="112"/>
  <c r="T2" i="112"/>
  <c r="T1816" i="112"/>
  <c r="T1409" i="112"/>
  <c r="T747" i="112"/>
  <c r="T599" i="112"/>
  <c r="T506" i="112"/>
  <c r="T416" i="112"/>
  <c r="T218" i="112"/>
  <c r="T209" i="112"/>
  <c r="T199" i="112"/>
  <c r="T186" i="112"/>
  <c r="T180" i="112"/>
  <c r="T173" i="112"/>
  <c r="T164" i="112"/>
  <c r="T157" i="112"/>
  <c r="T148" i="112"/>
  <c r="T141" i="112"/>
  <c r="T132" i="112"/>
  <c r="T125" i="112"/>
  <c r="T116" i="112"/>
  <c r="T109" i="112"/>
  <c r="T100" i="112"/>
  <c r="T93" i="112"/>
  <c r="T84" i="112"/>
  <c r="T77" i="112"/>
  <c r="T68" i="112"/>
  <c r="T61" i="112"/>
  <c r="T52" i="112"/>
  <c r="T45" i="112"/>
  <c r="T36" i="112"/>
  <c r="T29" i="112"/>
  <c r="T20" i="112"/>
  <c r="T13" i="112"/>
  <c r="T4" i="112"/>
  <c r="T731" i="112"/>
  <c r="T591" i="112"/>
  <c r="T531" i="112"/>
  <c r="T213" i="112"/>
  <c r="T200" i="112"/>
  <c r="T182" i="112"/>
  <c r="T175" i="112"/>
  <c r="T166" i="112"/>
  <c r="T159" i="112"/>
  <c r="T150" i="112"/>
  <c r="T143" i="112"/>
  <c r="T134" i="112"/>
  <c r="T127" i="112"/>
  <c r="T118" i="112"/>
  <c r="T111" i="112"/>
  <c r="T102" i="112"/>
  <c r="T95" i="112"/>
  <c r="T86" i="112"/>
  <c r="T79" i="112"/>
  <c r="T70" i="112"/>
  <c r="T63" i="112"/>
  <c r="T54" i="112"/>
  <c r="T47" i="112"/>
  <c r="T38" i="112"/>
  <c r="T31" i="112"/>
  <c r="T22" i="112"/>
  <c r="T15" i="112"/>
  <c r="T6" i="112"/>
  <c r="AB4380" i="109"/>
  <c r="W73" i="110"/>
  <c r="W72" i="110"/>
  <c r="W71" i="110"/>
  <c r="W70" i="110"/>
  <c r="W69" i="110"/>
  <c r="W68" i="110"/>
  <c r="W67" i="110"/>
  <c r="W66" i="110"/>
  <c r="W65" i="110"/>
  <c r="W64" i="110"/>
  <c r="W63" i="110"/>
  <c r="W62" i="110"/>
  <c r="W61" i="110"/>
  <c r="W60" i="110"/>
  <c r="W59" i="110"/>
  <c r="W58" i="110"/>
  <c r="W57" i="110"/>
  <c r="W56" i="110"/>
  <c r="W55" i="110"/>
  <c r="W54" i="110"/>
  <c r="W53" i="110"/>
  <c r="W52" i="110"/>
  <c r="W51" i="110"/>
  <c r="W50" i="110"/>
  <c r="W49" i="110"/>
  <c r="W48" i="110"/>
  <c r="W47" i="110"/>
  <c r="W46" i="110"/>
  <c r="W45" i="110"/>
  <c r="W44" i="110"/>
  <c r="W43" i="110"/>
  <c r="W42" i="110"/>
  <c r="W41" i="110"/>
  <c r="W40" i="110"/>
  <c r="W39" i="110"/>
  <c r="W38" i="110"/>
  <c r="W37" i="110"/>
  <c r="W36" i="110"/>
  <c r="W35" i="110"/>
  <c r="W34" i="110"/>
  <c r="W33" i="110"/>
  <c r="W32" i="110"/>
  <c r="W31" i="110"/>
  <c r="W30" i="110"/>
  <c r="W29" i="110"/>
  <c r="W28" i="110"/>
  <c r="W27" i="110"/>
  <c r="W26" i="110"/>
  <c r="W25" i="110"/>
  <c r="W24" i="110"/>
  <c r="W23" i="110"/>
  <c r="W22" i="110"/>
  <c r="W21" i="110"/>
  <c r="W20" i="110"/>
  <c r="W19" i="110"/>
  <c r="W18" i="110"/>
  <c r="W17" i="110"/>
  <c r="W16" i="110"/>
  <c r="W15" i="110"/>
  <c r="W14" i="110"/>
  <c r="W13" i="110"/>
  <c r="W12" i="110"/>
  <c r="W11" i="110"/>
  <c r="W10" i="110"/>
  <c r="W9" i="110"/>
  <c r="W8" i="110"/>
  <c r="W7" i="110"/>
  <c r="W6" i="110"/>
  <c r="W5" i="110"/>
  <c r="W4" i="110"/>
  <c r="W3" i="110"/>
  <c r="W2" i="110"/>
  <c r="AB4381" i="109"/>
  <c r="AB4372" i="109"/>
  <c r="AB4365" i="109"/>
  <c r="AB4357" i="109"/>
  <c r="AB4349" i="109"/>
  <c r="AB4341" i="109"/>
  <c r="AB4333" i="109"/>
  <c r="AB4325" i="109"/>
  <c r="AB4317" i="109"/>
  <c r="AB4309" i="109"/>
  <c r="AB4373" i="109"/>
  <c r="AB4366" i="109"/>
  <c r="AB4358" i="109"/>
  <c r="AB4350" i="109"/>
  <c r="AB4342" i="109"/>
  <c r="AB4334" i="109"/>
  <c r="AB4326" i="109"/>
  <c r="AB4318" i="109"/>
  <c r="AB4310" i="109"/>
  <c r="AB4374" i="109"/>
  <c r="AB4367" i="109"/>
  <c r="AB4359" i="109"/>
  <c r="AB4351" i="109"/>
  <c r="AB4343" i="109"/>
  <c r="AB4335" i="109"/>
  <c r="AB4327" i="109"/>
  <c r="AB4319" i="109"/>
  <c r="AB4311" i="109"/>
  <c r="AB4368" i="109"/>
  <c r="AB4360" i="109"/>
  <c r="AB4352" i="109"/>
  <c r="AB4344" i="109"/>
  <c r="AB4336" i="109"/>
  <c r="AB4328" i="109"/>
  <c r="AB4320" i="109"/>
  <c r="AB4312" i="109"/>
  <c r="AB4307" i="109"/>
  <c r="AB4305" i="109"/>
  <c r="AB4303" i="109"/>
  <c r="AB4301" i="109"/>
  <c r="AB4299" i="109"/>
  <c r="AB4297" i="109"/>
  <c r="AB4295" i="109"/>
  <c r="AB4293" i="109"/>
  <c r="AB4291" i="109"/>
  <c r="AB4289" i="109"/>
  <c r="AB4287" i="109"/>
  <c r="AB4285" i="109"/>
  <c r="AB4283" i="109"/>
  <c r="AB4281" i="109"/>
  <c r="AB4279" i="109"/>
  <c r="AB4277" i="109"/>
  <c r="AB4275" i="109"/>
  <c r="AB4273" i="109"/>
  <c r="AB4271" i="109"/>
  <c r="AB4269" i="109"/>
  <c r="AB4267" i="109"/>
  <c r="AB4265" i="109"/>
  <c r="AB4263" i="109"/>
  <c r="AB4261" i="109"/>
  <c r="AB4259" i="109"/>
  <c r="AB4257" i="109"/>
  <c r="AB4255" i="109"/>
  <c r="AB4253" i="109"/>
  <c r="AB4251" i="109"/>
  <c r="AB4249" i="109"/>
  <c r="AB4247" i="109"/>
  <c r="AB4245" i="109"/>
  <c r="AB4243" i="109"/>
  <c r="AB4241" i="109"/>
  <c r="AB4239" i="109"/>
  <c r="AB4237" i="109"/>
  <c r="AB4235" i="109"/>
  <c r="AB4233" i="109"/>
  <c r="AB4231" i="109"/>
  <c r="AB4229" i="109"/>
  <c r="AB4227" i="109"/>
  <c r="AB4225" i="109"/>
  <c r="AB4223" i="109"/>
  <c r="AB4221" i="109"/>
  <c r="AB4219" i="109"/>
  <c r="AB4217" i="109"/>
  <c r="AB4215" i="109"/>
  <c r="AB4213" i="109"/>
  <c r="AB4211" i="109"/>
  <c r="AB4209" i="109"/>
  <c r="AB4207" i="109"/>
  <c r="AB4205" i="109"/>
  <c r="AB4203" i="109"/>
  <c r="AB4201" i="109"/>
  <c r="AB4199" i="109"/>
  <c r="AB4197" i="109"/>
  <c r="AB4195" i="109"/>
  <c r="AB4193" i="109"/>
  <c r="AB4191" i="109"/>
  <c r="AB4189" i="109"/>
  <c r="AB4187" i="109"/>
  <c r="AB4185" i="109"/>
  <c r="AB4183" i="109"/>
  <c r="AB4181" i="109"/>
  <c r="AB4179" i="109"/>
  <c r="AB4177" i="109"/>
  <c r="AB4175" i="109"/>
  <c r="AB4173" i="109"/>
  <c r="AB4171" i="109"/>
  <c r="AB4169" i="109"/>
  <c r="AB4167" i="109"/>
  <c r="AB4165" i="109"/>
  <c r="AB4163" i="109"/>
  <c r="AB4161" i="109"/>
  <c r="AB4159" i="109"/>
  <c r="AB4157" i="109"/>
  <c r="AB4155" i="109"/>
  <c r="AB4153" i="109"/>
  <c r="AB4151" i="109"/>
  <c r="AB4149" i="109"/>
  <c r="AB4147" i="109"/>
  <c r="AB4145" i="109"/>
  <c r="AB4143" i="109"/>
  <c r="AB4141" i="109"/>
  <c r="AB4139" i="109"/>
  <c r="AB4137" i="109"/>
  <c r="AB4135" i="109"/>
  <c r="AB4133" i="109"/>
  <c r="AB4131" i="109"/>
  <c r="AB4129" i="109"/>
  <c r="AB4127" i="109"/>
  <c r="AB4125" i="109"/>
  <c r="AB4123" i="109"/>
  <c r="AB4121" i="109"/>
  <c r="AB4119" i="109"/>
  <c r="AB4117" i="109"/>
  <c r="AB4115" i="109"/>
  <c r="AB4113" i="109"/>
  <c r="AB4111" i="109"/>
  <c r="AB4109" i="109"/>
  <c r="AB4107" i="109"/>
  <c r="AB4105" i="109"/>
  <c r="AB4103" i="109"/>
  <c r="AB4101" i="109"/>
  <c r="AB4099" i="109"/>
  <c r="AB4097" i="109"/>
  <c r="AB4095" i="109"/>
  <c r="AB4093" i="109"/>
  <c r="AB4091" i="109"/>
  <c r="AB4089" i="109"/>
  <c r="AB4087" i="109"/>
  <c r="AB4085" i="109"/>
  <c r="AB4083" i="109"/>
  <c r="AB4081" i="109"/>
  <c r="AB4079" i="109"/>
  <c r="AB4077" i="109"/>
  <c r="AB4075" i="109"/>
  <c r="AB4073" i="109"/>
  <c r="AB4071" i="109"/>
  <c r="AB4069" i="109"/>
  <c r="AB4067" i="109"/>
  <c r="AB4065" i="109"/>
  <c r="AB4063" i="109"/>
  <c r="AB4061" i="109"/>
  <c r="AB4375" i="109"/>
  <c r="AB4369" i="109"/>
  <c r="AB4361" i="109"/>
  <c r="AB4353" i="109"/>
  <c r="AB4345" i="109"/>
  <c r="AB4337" i="109"/>
  <c r="AB4329" i="109"/>
  <c r="AB4321" i="109"/>
  <c r="AB4313" i="109"/>
  <c r="AB4379" i="109"/>
  <c r="AB4362" i="109"/>
  <c r="AB4354" i="109"/>
  <c r="AB4346" i="109"/>
  <c r="AB4338" i="109"/>
  <c r="AB4330" i="109"/>
  <c r="AB4322" i="109"/>
  <c r="AB4314" i="109"/>
  <c r="AB4363" i="109"/>
  <c r="AB4355" i="109"/>
  <c r="AB4347" i="109"/>
  <c r="AB4339" i="109"/>
  <c r="AB4331" i="109"/>
  <c r="AB4323" i="109"/>
  <c r="AB4315" i="109"/>
  <c r="AB4340" i="109"/>
  <c r="AB4308" i="109"/>
  <c r="AB4292" i="109"/>
  <c r="AB4276" i="109"/>
  <c r="AB4260" i="109"/>
  <c r="AB4244" i="109"/>
  <c r="AB4228" i="109"/>
  <c r="AB4212" i="109"/>
  <c r="AB4196" i="109"/>
  <c r="AB4180" i="109"/>
  <c r="AB4164" i="109"/>
  <c r="AB4146" i="109"/>
  <c r="AB4138" i="109"/>
  <c r="AB4130" i="109"/>
  <c r="AB4122" i="109"/>
  <c r="AB4114" i="109"/>
  <c r="AB4106" i="109"/>
  <c r="AB4098" i="109"/>
  <c r="AB4090" i="109"/>
  <c r="AB4082" i="109"/>
  <c r="AB4074" i="109"/>
  <c r="AB4066" i="109"/>
  <c r="AB4056" i="109"/>
  <c r="AB4047" i="109"/>
  <c r="AB4040" i="109"/>
  <c r="AB4031" i="109"/>
  <c r="AB4024" i="109"/>
  <c r="AB4009" i="109"/>
  <c r="AB4001" i="109"/>
  <c r="AB3993" i="109"/>
  <c r="AB3985" i="109"/>
  <c r="AB3977" i="109"/>
  <c r="AB4298" i="109"/>
  <c r="AB4282" i="109"/>
  <c r="AB4266" i="109"/>
  <c r="AB4250" i="109"/>
  <c r="AB4234" i="109"/>
  <c r="AB4218" i="109"/>
  <c r="AB4202" i="109"/>
  <c r="AB4186" i="109"/>
  <c r="AB4170" i="109"/>
  <c r="AB4154" i="109"/>
  <c r="AB4058" i="109"/>
  <c r="AB4049" i="109"/>
  <c r="AB4042" i="109"/>
  <c r="AB4033" i="109"/>
  <c r="AB4026" i="109"/>
  <c r="AB4010" i="109"/>
  <c r="AB4002" i="109"/>
  <c r="AB3994" i="109"/>
  <c r="AB3986" i="109"/>
  <c r="AB3978" i="109"/>
  <c r="AB3970" i="109"/>
  <c r="AB3962" i="109"/>
  <c r="AB3954" i="109"/>
  <c r="AB3946" i="109"/>
  <c r="AB4364" i="109"/>
  <c r="AB4332" i="109"/>
  <c r="AB4304" i="109"/>
  <c r="AB4288" i="109"/>
  <c r="AB4272" i="109"/>
  <c r="AB4256" i="109"/>
  <c r="AB4240" i="109"/>
  <c r="AB4224" i="109"/>
  <c r="AB4208" i="109"/>
  <c r="AB4192" i="109"/>
  <c r="AB4176" i="109"/>
  <c r="AB4160" i="109"/>
  <c r="AB4148" i="109"/>
  <c r="AB4140" i="109"/>
  <c r="AB4132" i="109"/>
  <c r="AB4124" i="109"/>
  <c r="AB4116" i="109"/>
  <c r="AB4108" i="109"/>
  <c r="AB4100" i="109"/>
  <c r="AB4092" i="109"/>
  <c r="AB4084" i="109"/>
  <c r="AB4076" i="109"/>
  <c r="AB4068" i="109"/>
  <c r="AB4060" i="109"/>
  <c r="AB4294" i="109"/>
  <c r="AB4278" i="109"/>
  <c r="AB4262" i="109"/>
  <c r="AB4246" i="109"/>
  <c r="AB4230" i="109"/>
  <c r="AB4214" i="109"/>
  <c r="AB4198" i="109"/>
  <c r="AB4182" i="109"/>
  <c r="AB4166" i="109"/>
  <c r="AB4053" i="109"/>
  <c r="AB4046" i="109"/>
  <c r="AB4037" i="109"/>
  <c r="AB4030" i="109"/>
  <c r="AB4021" i="109"/>
  <c r="AB4019" i="109"/>
  <c r="AB4017" i="109"/>
  <c r="AB4012" i="109"/>
  <c r="AB4004" i="109"/>
  <c r="AB3996" i="109"/>
  <c r="AB3988" i="109"/>
  <c r="AB3980" i="109"/>
  <c r="AB3972" i="109"/>
  <c r="AB3964" i="109"/>
  <c r="AB3956" i="109"/>
  <c r="AB3948" i="109"/>
  <c r="AB4356" i="109"/>
  <c r="AB4324" i="109"/>
  <c r="AB4300" i="109"/>
  <c r="AB4284" i="109"/>
  <c r="AB4268" i="109"/>
  <c r="AB4252" i="109"/>
  <c r="AB4236" i="109"/>
  <c r="AB4220" i="109"/>
  <c r="AB4204" i="109"/>
  <c r="AB4188" i="109"/>
  <c r="AB4172" i="109"/>
  <c r="AB4156" i="109"/>
  <c r="AB4150" i="109"/>
  <c r="AB4142" i="109"/>
  <c r="AB4134" i="109"/>
  <c r="AB4126" i="109"/>
  <c r="AB4118" i="109"/>
  <c r="AB4110" i="109"/>
  <c r="AB4102" i="109"/>
  <c r="AB4094" i="109"/>
  <c r="AB4086" i="109"/>
  <c r="AB4078" i="109"/>
  <c r="AB4070" i="109"/>
  <c r="AB4062" i="109"/>
  <c r="AB4055" i="109"/>
  <c r="AB4048" i="109"/>
  <c r="AB4039" i="109"/>
  <c r="AB4032" i="109"/>
  <c r="AB4023" i="109"/>
  <c r="AB4013" i="109"/>
  <c r="AB4005" i="109"/>
  <c r="AB3997" i="109"/>
  <c r="AB3989" i="109"/>
  <c r="AB3981" i="109"/>
  <c r="AB3973" i="109"/>
  <c r="AB4306" i="109"/>
  <c r="AB4290" i="109"/>
  <c r="AB4274" i="109"/>
  <c r="AB4258" i="109"/>
  <c r="AB4242" i="109"/>
  <c r="AB4226" i="109"/>
  <c r="AB4210" i="109"/>
  <c r="AB4194" i="109"/>
  <c r="AB4178" i="109"/>
  <c r="AB4162" i="109"/>
  <c r="AB4057" i="109"/>
  <c r="AB4050" i="109"/>
  <c r="AB4041" i="109"/>
  <c r="AB4034" i="109"/>
  <c r="AB4025" i="109"/>
  <c r="AB4014" i="109"/>
  <c r="AB4006" i="109"/>
  <c r="AB3998" i="109"/>
  <c r="AB3990" i="109"/>
  <c r="AB3982" i="109"/>
  <c r="AB3974" i="109"/>
  <c r="AB3966" i="109"/>
  <c r="AB4371" i="109"/>
  <c r="AB4348" i="109"/>
  <c r="AB4316" i="109"/>
  <c r="AB4296" i="109"/>
  <c r="AB4280" i="109"/>
  <c r="AB4264" i="109"/>
  <c r="AB4248" i="109"/>
  <c r="AB4232" i="109"/>
  <c r="AB4216" i="109"/>
  <c r="AB4200" i="109"/>
  <c r="AB4184" i="109"/>
  <c r="AB4168" i="109"/>
  <c r="AB4152" i="109"/>
  <c r="AB4144" i="109"/>
  <c r="AB4136" i="109"/>
  <c r="AB4128" i="109"/>
  <c r="AB4120" i="109"/>
  <c r="AB4112" i="109"/>
  <c r="AB4104" i="109"/>
  <c r="AB4096" i="109"/>
  <c r="AB4088" i="109"/>
  <c r="AB4080" i="109"/>
  <c r="AB4072" i="109"/>
  <c r="AB4064" i="109"/>
  <c r="AB4059" i="109"/>
  <c r="AB4052" i="109"/>
  <c r="AB4043" i="109"/>
  <c r="AB4036" i="109"/>
  <c r="AB4027" i="109"/>
  <c r="AB4015" i="109"/>
  <c r="AB4007" i="109"/>
  <c r="AB3999" i="109"/>
  <c r="AB3991" i="109"/>
  <c r="AB3983" i="109"/>
  <c r="AB3975" i="109"/>
  <c r="AB3967" i="109"/>
  <c r="AB3959" i="109"/>
  <c r="AB3951" i="109"/>
  <c r="AB3943" i="109"/>
  <c r="AB3941" i="109"/>
  <c r="AB3939" i="109"/>
  <c r="AB3937" i="109"/>
  <c r="AB3935" i="109"/>
  <c r="AB3933" i="109"/>
  <c r="AB3931" i="109"/>
  <c r="AB3929" i="109"/>
  <c r="AB3927" i="109"/>
  <c r="AB3925" i="109"/>
  <c r="AB3923" i="109"/>
  <c r="AB3921" i="109"/>
  <c r="AB3919" i="109"/>
  <c r="AB3917" i="109"/>
  <c r="AB3915" i="109"/>
  <c r="AB3913" i="109"/>
  <c r="AB3911" i="109"/>
  <c r="AB3909" i="109"/>
  <c r="AB3907" i="109"/>
  <c r="AB3905" i="109"/>
  <c r="AB3903" i="109"/>
  <c r="AB3901" i="109"/>
  <c r="AB3899" i="109"/>
  <c r="AB3897" i="109"/>
  <c r="AB3895" i="109"/>
  <c r="AB3893" i="109"/>
  <c r="AB3891" i="109"/>
  <c r="AB3889" i="109"/>
  <c r="AB3887" i="109"/>
  <c r="AB3885" i="109"/>
  <c r="AB3883" i="109"/>
  <c r="AB3881" i="109"/>
  <c r="AB3879" i="109"/>
  <c r="AB3877" i="109"/>
  <c r="AB3875" i="109"/>
  <c r="AB3873" i="109"/>
  <c r="AB3871" i="109"/>
  <c r="AB3869" i="109"/>
  <c r="AB3867" i="109"/>
  <c r="AB3865" i="109"/>
  <c r="AB3863" i="109"/>
  <c r="AB3861" i="109"/>
  <c r="AB3859" i="109"/>
  <c r="AB3857" i="109"/>
  <c r="AB3855" i="109"/>
  <c r="AB3853" i="109"/>
  <c r="AB3851" i="109"/>
  <c r="AB3849" i="109"/>
  <c r="AB3847" i="109"/>
  <c r="AB3845" i="109"/>
  <c r="AB3843" i="109"/>
  <c r="AB3841" i="109"/>
  <c r="AB3839" i="109"/>
  <c r="AB3837" i="109"/>
  <c r="AB3835" i="109"/>
  <c r="AB3833" i="109"/>
  <c r="AB3831" i="109"/>
  <c r="AB3829" i="109"/>
  <c r="AB3827" i="109"/>
  <c r="AB3825" i="109"/>
  <c r="AB3823" i="109"/>
  <c r="AB3821" i="109"/>
  <c r="AB3819" i="109"/>
  <c r="AB3817" i="109"/>
  <c r="AB3815" i="109"/>
  <c r="AB3813" i="109"/>
  <c r="AB3811" i="109"/>
  <c r="AB3809" i="109"/>
  <c r="AB3807" i="109"/>
  <c r="AB3805" i="109"/>
  <c r="AB3803" i="109"/>
  <c r="AB3801" i="109"/>
  <c r="AB3799" i="109"/>
  <c r="AB3797" i="109"/>
  <c r="AB3795" i="109"/>
  <c r="AB3793" i="109"/>
  <c r="AB3791" i="109"/>
  <c r="AB3789" i="109"/>
  <c r="AB3787" i="109"/>
  <c r="AB3785" i="109"/>
  <c r="AB3783" i="109"/>
  <c r="AB3781" i="109"/>
  <c r="AB3779" i="109"/>
  <c r="AB3777" i="109"/>
  <c r="AB3775" i="109"/>
  <c r="AB3773" i="109"/>
  <c r="AB3771" i="109"/>
  <c r="AB3769" i="109"/>
  <c r="AB3767" i="109"/>
  <c r="AB3765" i="109"/>
  <c r="AB3763" i="109"/>
  <c r="AB3761" i="109"/>
  <c r="AB3759" i="109"/>
  <c r="AB3757" i="109"/>
  <c r="AB3755" i="109"/>
  <c r="AB3753" i="109"/>
  <c r="AB3751" i="109"/>
  <c r="AB3749" i="109"/>
  <c r="AB3747" i="109"/>
  <c r="AB3745" i="109"/>
  <c r="AB3743" i="109"/>
  <c r="AB3741" i="109"/>
  <c r="AB3739" i="109"/>
  <c r="AB3737" i="109"/>
  <c r="AB3735" i="109"/>
  <c r="AB3733" i="109"/>
  <c r="AB3731" i="109"/>
  <c r="AB3729" i="109"/>
  <c r="AB3727" i="109"/>
  <c r="AB3725" i="109"/>
  <c r="AB3723" i="109"/>
  <c r="AB3721" i="109"/>
  <c r="AB3719" i="109"/>
  <c r="AB3717" i="109"/>
  <c r="AB3715" i="109"/>
  <c r="AB3713" i="109"/>
  <c r="AB3711" i="109"/>
  <c r="AB3709" i="109"/>
  <c r="AB3707" i="109"/>
  <c r="AB4302" i="109"/>
  <c r="AB4286" i="109"/>
  <c r="AB4270" i="109"/>
  <c r="AB4254" i="109"/>
  <c r="AB4238" i="109"/>
  <c r="AB4222" i="109"/>
  <c r="AB4206" i="109"/>
  <c r="AB4190" i="109"/>
  <c r="AB4174" i="109"/>
  <c r="AB4158" i="109"/>
  <c r="AB4054" i="109"/>
  <c r="AB4045" i="109"/>
  <c r="AB4038" i="109"/>
  <c r="AB4029" i="109"/>
  <c r="AB4022" i="109"/>
  <c r="AB4020" i="109"/>
  <c r="AB4018" i="109"/>
  <c r="AB4016" i="109"/>
  <c r="AB4008" i="109"/>
  <c r="AB4000" i="109"/>
  <c r="AB3992" i="109"/>
  <c r="AB3984" i="109"/>
  <c r="AB3976" i="109"/>
  <c r="AB3968" i="109"/>
  <c r="AB3960" i="109"/>
  <c r="AB3952" i="109"/>
  <c r="AB4044" i="109"/>
  <c r="AB4003" i="109"/>
  <c r="AB3971" i="109"/>
  <c r="AB3944" i="109"/>
  <c r="AB3938" i="109"/>
  <c r="AB3922" i="109"/>
  <c r="AB3906" i="109"/>
  <c r="AB3890" i="109"/>
  <c r="AB3874" i="109"/>
  <c r="AB3858" i="109"/>
  <c r="AB3842" i="109"/>
  <c r="AB3826" i="109"/>
  <c r="AB3810" i="109"/>
  <c r="AB3794" i="109"/>
  <c r="AB3778" i="109"/>
  <c r="AB3762" i="109"/>
  <c r="AB3746" i="109"/>
  <c r="AB3730" i="109"/>
  <c r="AB3714" i="109"/>
  <c r="AB3705" i="109"/>
  <c r="AB3703" i="109"/>
  <c r="AB3701" i="109"/>
  <c r="AB3699" i="109"/>
  <c r="AB3697" i="109"/>
  <c r="AB3695" i="109"/>
  <c r="AB3693" i="109"/>
  <c r="AB3691" i="109"/>
  <c r="AB3689" i="109"/>
  <c r="AB3687" i="109"/>
  <c r="AB3685" i="109"/>
  <c r="AB3683" i="109"/>
  <c r="AB3681" i="109"/>
  <c r="AB3679" i="109"/>
  <c r="AB3677" i="109"/>
  <c r="AB3675" i="109"/>
  <c r="AB3673" i="109"/>
  <c r="AB3671" i="109"/>
  <c r="AB3669" i="109"/>
  <c r="AB3667" i="109"/>
  <c r="AB3665" i="109"/>
  <c r="AB3663" i="109"/>
  <c r="AB3661" i="109"/>
  <c r="AB3659" i="109"/>
  <c r="AB3657" i="109"/>
  <c r="AB3655" i="109"/>
  <c r="AB3653" i="109"/>
  <c r="AB3651" i="109"/>
  <c r="AB3643" i="109"/>
  <c r="AB3635" i="109"/>
  <c r="AB3627" i="109"/>
  <c r="AB3619" i="109"/>
  <c r="AB3611" i="109"/>
  <c r="AB3603" i="109"/>
  <c r="AB4051" i="109"/>
  <c r="AB3957" i="109"/>
  <c r="AB3949" i="109"/>
  <c r="AB3940" i="109"/>
  <c r="AB3924" i="109"/>
  <c r="AB3908" i="109"/>
  <c r="AB3892" i="109"/>
  <c r="AB3876" i="109"/>
  <c r="AB3860" i="109"/>
  <c r="AB3844" i="109"/>
  <c r="AB3828" i="109"/>
  <c r="AB3812" i="109"/>
  <c r="AB3796" i="109"/>
  <c r="AB3780" i="109"/>
  <c r="AB3764" i="109"/>
  <c r="AB3748" i="109"/>
  <c r="AB3732" i="109"/>
  <c r="AB3716" i="109"/>
  <c r="AB3644" i="109"/>
  <c r="AB3636" i="109"/>
  <c r="AB3628" i="109"/>
  <c r="AB3620" i="109"/>
  <c r="AB3612" i="109"/>
  <c r="AB3604" i="109"/>
  <c r="AB3596" i="109"/>
  <c r="AB3588" i="109"/>
  <c r="AB3995" i="109"/>
  <c r="AB3965" i="109"/>
  <c r="AB3961" i="109"/>
  <c r="AB3953" i="109"/>
  <c r="AB3945" i="109"/>
  <c r="AB3942" i="109"/>
  <c r="AB3926" i="109"/>
  <c r="AB3910" i="109"/>
  <c r="AB3894" i="109"/>
  <c r="AB3878" i="109"/>
  <c r="AB3862" i="109"/>
  <c r="AB3846" i="109"/>
  <c r="AB3830" i="109"/>
  <c r="AB3814" i="109"/>
  <c r="AB3798" i="109"/>
  <c r="AB3782" i="109"/>
  <c r="AB3766" i="109"/>
  <c r="AB3750" i="109"/>
  <c r="AB3734" i="109"/>
  <c r="AB3718" i="109"/>
  <c r="AB3645" i="109"/>
  <c r="AB3637" i="109"/>
  <c r="AB4028" i="109"/>
  <c r="AB3958" i="109"/>
  <c r="AB3950" i="109"/>
  <c r="AB3928" i="109"/>
  <c r="AB3912" i="109"/>
  <c r="AB3896" i="109"/>
  <c r="AB3880" i="109"/>
  <c r="AB3864" i="109"/>
  <c r="AB3848" i="109"/>
  <c r="AB3832" i="109"/>
  <c r="AB3816" i="109"/>
  <c r="AB3800" i="109"/>
  <c r="AB3784" i="109"/>
  <c r="AB3768" i="109"/>
  <c r="AB3752" i="109"/>
  <c r="AB3736" i="109"/>
  <c r="AB3720" i="109"/>
  <c r="AB3646" i="109"/>
  <c r="AB3638" i="109"/>
  <c r="AB3630" i="109"/>
  <c r="AB3622" i="109"/>
  <c r="AB3614" i="109"/>
  <c r="AB3606" i="109"/>
  <c r="AB3598" i="109"/>
  <c r="AB3590" i="109"/>
  <c r="AB3582" i="109"/>
  <c r="AB3577" i="109"/>
  <c r="AB3575" i="109"/>
  <c r="AB3573" i="109"/>
  <c r="AB3571" i="109"/>
  <c r="AB3569" i="109"/>
  <c r="AB3567" i="109"/>
  <c r="AB3565" i="109"/>
  <c r="AB3563" i="109"/>
  <c r="AB3561" i="109"/>
  <c r="AB3559" i="109"/>
  <c r="AB3557" i="109"/>
  <c r="AB3555" i="109"/>
  <c r="AB3553" i="109"/>
  <c r="AB3551" i="109"/>
  <c r="AB3549" i="109"/>
  <c r="AB3547" i="109"/>
  <c r="AB3545" i="109"/>
  <c r="AB3543" i="109"/>
  <c r="AB3541" i="109"/>
  <c r="AB3539" i="109"/>
  <c r="AB3537" i="109"/>
  <c r="AB3535" i="109"/>
  <c r="AB3533" i="109"/>
  <c r="AB3531" i="109"/>
  <c r="AB3529" i="109"/>
  <c r="AB3527" i="109"/>
  <c r="AB3525" i="109"/>
  <c r="AB3523" i="109"/>
  <c r="AB3521" i="109"/>
  <c r="AB3519" i="109"/>
  <c r="AB3517" i="109"/>
  <c r="AB3515" i="109"/>
  <c r="AB3513" i="109"/>
  <c r="AB3511" i="109"/>
  <c r="AB3509" i="109"/>
  <c r="AB3507" i="109"/>
  <c r="AB3505" i="109"/>
  <c r="AB3503" i="109"/>
  <c r="AB3501" i="109"/>
  <c r="AB3499" i="109"/>
  <c r="AB3497" i="109"/>
  <c r="AB3495" i="109"/>
  <c r="AB3493" i="109"/>
  <c r="AB3491" i="109"/>
  <c r="AB3489" i="109"/>
  <c r="AB3487" i="109"/>
  <c r="AB3485" i="109"/>
  <c r="AB3483" i="109"/>
  <c r="AB3481" i="109"/>
  <c r="AB3479" i="109"/>
  <c r="AB3477" i="109"/>
  <c r="AB3475" i="109"/>
  <c r="AB3473" i="109"/>
  <c r="AB3471" i="109"/>
  <c r="AB3469" i="109"/>
  <c r="AB3467" i="109"/>
  <c r="AB3465" i="109"/>
  <c r="AB3463" i="109"/>
  <c r="AB3461" i="109"/>
  <c r="AB3459" i="109"/>
  <c r="AB3457" i="109"/>
  <c r="AB3455" i="109"/>
  <c r="AB3453" i="109"/>
  <c r="AB3451" i="109"/>
  <c r="AB3449" i="109"/>
  <c r="AB3447" i="109"/>
  <c r="AB3445" i="109"/>
  <c r="AB3443" i="109"/>
  <c r="AB3441" i="109"/>
  <c r="AB3439" i="109"/>
  <c r="AB3437" i="109"/>
  <c r="AB3435" i="109"/>
  <c r="AB3433" i="109"/>
  <c r="AB3431" i="109"/>
  <c r="AB3429" i="109"/>
  <c r="AB3427" i="109"/>
  <c r="AB3425" i="109"/>
  <c r="AB3423" i="109"/>
  <c r="AB3421" i="109"/>
  <c r="AB3419" i="109"/>
  <c r="AB3417" i="109"/>
  <c r="AB3415" i="109"/>
  <c r="AB3413" i="109"/>
  <c r="AB3411" i="109"/>
  <c r="AB3409" i="109"/>
  <c r="AB3407" i="109"/>
  <c r="AB3405" i="109"/>
  <c r="AB3403" i="109"/>
  <c r="AB3401" i="109"/>
  <c r="AB3399" i="109"/>
  <c r="AB3397" i="109"/>
  <c r="AB3395" i="109"/>
  <c r="AB3393" i="109"/>
  <c r="AB3391" i="109"/>
  <c r="AB3389" i="109"/>
  <c r="AB3387" i="109"/>
  <c r="AB3385" i="109"/>
  <c r="AB3383" i="109"/>
  <c r="AB3381" i="109"/>
  <c r="AB3379" i="109"/>
  <c r="AB3377" i="109"/>
  <c r="AB3375" i="109"/>
  <c r="AB3373" i="109"/>
  <c r="AB3371" i="109"/>
  <c r="AB3369" i="109"/>
  <c r="AB4035" i="109"/>
  <c r="AB3987" i="109"/>
  <c r="AB3969" i="109"/>
  <c r="AB3930" i="109"/>
  <c r="AB3914" i="109"/>
  <c r="AB3898" i="109"/>
  <c r="AB3882" i="109"/>
  <c r="AB3866" i="109"/>
  <c r="AB3850" i="109"/>
  <c r="AB3834" i="109"/>
  <c r="AB3818" i="109"/>
  <c r="AB3802" i="109"/>
  <c r="AB3786" i="109"/>
  <c r="AB3770" i="109"/>
  <c r="AB3754" i="109"/>
  <c r="AB3738" i="109"/>
  <c r="AB3722" i="109"/>
  <c r="AB3706" i="109"/>
  <c r="AB3704" i="109"/>
  <c r="AB3702" i="109"/>
  <c r="AB3700" i="109"/>
  <c r="AB3698" i="109"/>
  <c r="AB3696" i="109"/>
  <c r="AB3694" i="109"/>
  <c r="AB3692" i="109"/>
  <c r="AB3690" i="109"/>
  <c r="AB3688" i="109"/>
  <c r="AB3686" i="109"/>
  <c r="AB3684" i="109"/>
  <c r="AB3682" i="109"/>
  <c r="AB3680" i="109"/>
  <c r="AB3678" i="109"/>
  <c r="AB3676" i="109"/>
  <c r="AB3674" i="109"/>
  <c r="AB3672" i="109"/>
  <c r="AB3670" i="109"/>
  <c r="AB3668" i="109"/>
  <c r="AB3666" i="109"/>
  <c r="AB3664" i="109"/>
  <c r="AB3662" i="109"/>
  <c r="AB3660" i="109"/>
  <c r="AB3658" i="109"/>
  <c r="AB3656" i="109"/>
  <c r="AB3654" i="109"/>
  <c r="AB3652" i="109"/>
  <c r="AB3647" i="109"/>
  <c r="AB3639" i="109"/>
  <c r="AB3631" i="109"/>
  <c r="AB3623" i="109"/>
  <c r="AB3932" i="109"/>
  <c r="AB3916" i="109"/>
  <c r="AB3900" i="109"/>
  <c r="AB3884" i="109"/>
  <c r="AB3868" i="109"/>
  <c r="AB3852" i="109"/>
  <c r="AB3836" i="109"/>
  <c r="AB3820" i="109"/>
  <c r="AB3804" i="109"/>
  <c r="AB3788" i="109"/>
  <c r="AB3772" i="109"/>
  <c r="AB3756" i="109"/>
  <c r="AB3740" i="109"/>
  <c r="AB3724" i="109"/>
  <c r="AB3708" i="109"/>
  <c r="AB3648" i="109"/>
  <c r="AB3640" i="109"/>
  <c r="AB3632" i="109"/>
  <c r="AB3624" i="109"/>
  <c r="AB3616" i="109"/>
  <c r="AB3608" i="109"/>
  <c r="AB3600" i="109"/>
  <c r="AB3592" i="109"/>
  <c r="AB4011" i="109"/>
  <c r="AB3979" i="109"/>
  <c r="AB3963" i="109"/>
  <c r="AB3955" i="109"/>
  <c r="AB3947" i="109"/>
  <c r="AB3934" i="109"/>
  <c r="AB3918" i="109"/>
  <c r="AB3902" i="109"/>
  <c r="AB3886" i="109"/>
  <c r="AB3870" i="109"/>
  <c r="AB3854" i="109"/>
  <c r="AB3838" i="109"/>
  <c r="AB3822" i="109"/>
  <c r="AB3806" i="109"/>
  <c r="AB3790" i="109"/>
  <c r="AB3774" i="109"/>
  <c r="AB3758" i="109"/>
  <c r="AB3742" i="109"/>
  <c r="AB3726" i="109"/>
  <c r="AB3710" i="109"/>
  <c r="AB3649" i="109"/>
  <c r="AB3641" i="109"/>
  <c r="AB3633" i="109"/>
  <c r="AB3625" i="109"/>
  <c r="AB3617" i="109"/>
  <c r="AB3609" i="109"/>
  <c r="AB3601" i="109"/>
  <c r="AB3936" i="109"/>
  <c r="AB3920" i="109"/>
  <c r="AB3904" i="109"/>
  <c r="AB3888" i="109"/>
  <c r="AB3872" i="109"/>
  <c r="AB3856" i="109"/>
  <c r="AB3840" i="109"/>
  <c r="AB3824" i="109"/>
  <c r="AB3808" i="109"/>
  <c r="AB3792" i="109"/>
  <c r="AB3776" i="109"/>
  <c r="AB3760" i="109"/>
  <c r="AB3744" i="109"/>
  <c r="AB3728" i="109"/>
  <c r="AB3712" i="109"/>
  <c r="AB3650" i="109"/>
  <c r="AB3642" i="109"/>
  <c r="AB3634" i="109"/>
  <c r="AB3626" i="109"/>
  <c r="AB3618" i="109"/>
  <c r="AB3610" i="109"/>
  <c r="AB3602" i="109"/>
  <c r="AB3594" i="109"/>
  <c r="AB3586" i="109"/>
  <c r="AB3578" i="109"/>
  <c r="AB3576" i="109"/>
  <c r="AB3574" i="109"/>
  <c r="AB3572" i="109"/>
  <c r="AB3570" i="109"/>
  <c r="AB3568" i="109"/>
  <c r="AB3566" i="109"/>
  <c r="AB3564" i="109"/>
  <c r="AB3562" i="109"/>
  <c r="AB3560" i="109"/>
  <c r="AB3558" i="109"/>
  <c r="AB3556" i="109"/>
  <c r="AB3554" i="109"/>
  <c r="AB3552" i="109"/>
  <c r="AB3550" i="109"/>
  <c r="AB3548" i="109"/>
  <c r="AB3546" i="109"/>
  <c r="AB3544" i="109"/>
  <c r="AB3542" i="109"/>
  <c r="AB3540" i="109"/>
  <c r="AB3538" i="109"/>
  <c r="AB3536" i="109"/>
  <c r="AB3534" i="109"/>
  <c r="AB3532" i="109"/>
  <c r="AB3530" i="109"/>
  <c r="AB3528" i="109"/>
  <c r="AB3526" i="109"/>
  <c r="AB3524" i="109"/>
  <c r="AB3522" i="109"/>
  <c r="AB3520" i="109"/>
  <c r="AB3518" i="109"/>
  <c r="AB3516" i="109"/>
  <c r="AB3514" i="109"/>
  <c r="AB3512" i="109"/>
  <c r="AB3510" i="109"/>
  <c r="AB3508" i="109"/>
  <c r="AB3506" i="109"/>
  <c r="AB3504" i="109"/>
  <c r="AB3502" i="109"/>
  <c r="AB3500" i="109"/>
  <c r="AB3498" i="109"/>
  <c r="AB3496" i="109"/>
  <c r="AB3494" i="109"/>
  <c r="AB3492" i="109"/>
  <c r="AB3490" i="109"/>
  <c r="AB3488" i="109"/>
  <c r="AB3486" i="109"/>
  <c r="AB3484" i="109"/>
  <c r="AB3482" i="109"/>
  <c r="AB3480" i="109"/>
  <c r="AB3478" i="109"/>
  <c r="AB3476" i="109"/>
  <c r="AB3474" i="109"/>
  <c r="AB3472" i="109"/>
  <c r="AB3470" i="109"/>
  <c r="AB3468" i="109"/>
  <c r="AB3466" i="109"/>
  <c r="AB3464" i="109"/>
  <c r="AB3462" i="109"/>
  <c r="AB3460" i="109"/>
  <c r="AB3458" i="109"/>
  <c r="AB3456" i="109"/>
  <c r="AB3454" i="109"/>
  <c r="AB3452" i="109"/>
  <c r="AB3450" i="109"/>
  <c r="AB3448" i="109"/>
  <c r="AB3446" i="109"/>
  <c r="AB3444" i="109"/>
  <c r="AB3442" i="109"/>
  <c r="AB3440" i="109"/>
  <c r="AB3438" i="109"/>
  <c r="AB3436" i="109"/>
  <c r="AB3434" i="109"/>
  <c r="AB3432" i="109"/>
  <c r="AB3430" i="109"/>
  <c r="AB3428" i="109"/>
  <c r="AB3426" i="109"/>
  <c r="AB3424" i="109"/>
  <c r="AB3422" i="109"/>
  <c r="AB3420" i="109"/>
  <c r="AB3418" i="109"/>
  <c r="AB3416" i="109"/>
  <c r="AB3414" i="109"/>
  <c r="AB3412" i="109"/>
  <c r="AB3410" i="109"/>
  <c r="AB3408" i="109"/>
  <c r="AB3406" i="109"/>
  <c r="AB3404" i="109"/>
  <c r="AB3402" i="109"/>
  <c r="AB3400" i="109"/>
  <c r="AB3398" i="109"/>
  <c r="AB3396" i="109"/>
  <c r="AB3394" i="109"/>
  <c r="AB3392" i="109"/>
  <c r="AB3390" i="109"/>
  <c r="AB3388" i="109"/>
  <c r="AB3386" i="109"/>
  <c r="AB3384" i="109"/>
  <c r="AB3382" i="109"/>
  <c r="AB3380" i="109"/>
  <c r="AB3378" i="109"/>
  <c r="AB3376" i="109"/>
  <c r="AB3374" i="109"/>
  <c r="AB3372" i="109"/>
  <c r="AB3370" i="109"/>
  <c r="AB3368" i="109"/>
  <c r="AB3284" i="109"/>
  <c r="AB3276" i="109"/>
  <c r="AB3268" i="109"/>
  <c r="AB3260" i="109"/>
  <c r="AB3252" i="109"/>
  <c r="AB3244" i="109"/>
  <c r="AB3236" i="109"/>
  <c r="AB3228" i="109"/>
  <c r="AB3220" i="109"/>
  <c r="AB2920" i="109"/>
  <c r="AB2912" i="109"/>
  <c r="AB2904" i="109"/>
  <c r="AB2896" i="109"/>
  <c r="AB2888" i="109"/>
  <c r="AB2880" i="109"/>
  <c r="AB2872" i="109"/>
  <c r="AB2864" i="109"/>
  <c r="AB2856" i="109"/>
  <c r="AB2848" i="109"/>
  <c r="AB2846" i="109"/>
  <c r="AB2844" i="109"/>
  <c r="AB2842" i="109"/>
  <c r="AB2840" i="109"/>
  <c r="AB2838" i="109"/>
  <c r="AB2836" i="109"/>
  <c r="AB2834" i="109"/>
  <c r="AB2832" i="109"/>
  <c r="AB2830" i="109"/>
  <c r="AB2828" i="109"/>
  <c r="AB2826" i="109"/>
  <c r="AB2824" i="109"/>
  <c r="AB2822" i="109"/>
  <c r="AB2820" i="109"/>
  <c r="AB2818" i="109"/>
  <c r="AB2816" i="109"/>
  <c r="AB2814" i="109"/>
  <c r="AB2812" i="109"/>
  <c r="AB2810" i="109"/>
  <c r="AB2808" i="109"/>
  <c r="AB2806" i="109"/>
  <c r="AB2804" i="109"/>
  <c r="AB2802" i="109"/>
  <c r="AB2800" i="109"/>
  <c r="AB2798" i="109"/>
  <c r="AB2796" i="109"/>
  <c r="AB2794" i="109"/>
  <c r="AB2792" i="109"/>
  <c r="AB2790" i="109"/>
  <c r="AB2788" i="109"/>
  <c r="AB2786" i="109"/>
  <c r="AB2784" i="109"/>
  <c r="AB2782" i="109"/>
  <c r="AB2780" i="109"/>
  <c r="AB2778" i="109"/>
  <c r="AB2776" i="109"/>
  <c r="AB2774" i="109"/>
  <c r="AB2772" i="109"/>
  <c r="AB2770" i="109"/>
  <c r="AB2768" i="109"/>
  <c r="AB2766" i="109"/>
  <c r="AB2764" i="109"/>
  <c r="AB2762" i="109"/>
  <c r="AB2760" i="109"/>
  <c r="AB2758" i="109"/>
  <c r="AB2756" i="109"/>
  <c r="AB2754" i="109"/>
  <c r="AB2752" i="109"/>
  <c r="AB2750" i="109"/>
  <c r="AB2748" i="109"/>
  <c r="AB2746" i="109"/>
  <c r="AB2744" i="109"/>
  <c r="AB2742" i="109"/>
  <c r="AB2740" i="109"/>
  <c r="AB2738" i="109"/>
  <c r="AB2736" i="109"/>
  <c r="AB2734" i="109"/>
  <c r="AB2732" i="109"/>
  <c r="AB2730" i="109"/>
  <c r="AB2728" i="109"/>
  <c r="AB2726" i="109"/>
  <c r="AB2724" i="109"/>
  <c r="AB2722" i="109"/>
  <c r="AB2720" i="109"/>
  <c r="AB2718" i="109"/>
  <c r="AB2716" i="109"/>
  <c r="AB2714" i="109"/>
  <c r="AB2712" i="109"/>
  <c r="AB2710" i="109"/>
  <c r="AB2708" i="109"/>
  <c r="AB2706" i="109"/>
  <c r="AB2704" i="109"/>
  <c r="AB2702" i="109"/>
  <c r="AB2700" i="109"/>
  <c r="AB2698" i="109"/>
  <c r="AB2696" i="109"/>
  <c r="AB2694" i="109"/>
  <c r="AB2692" i="109"/>
  <c r="AB2690" i="109"/>
  <c r="AB2688" i="109"/>
  <c r="AB2686" i="109"/>
  <c r="AB2684" i="109"/>
  <c r="AB2682" i="109"/>
  <c r="AB2680" i="109"/>
  <c r="AB2678" i="109"/>
  <c r="AB2676" i="109"/>
  <c r="AB2674" i="109"/>
  <c r="AB2672" i="109"/>
  <c r="AB2670" i="109"/>
  <c r="AB2668" i="109"/>
  <c r="AB2666" i="109"/>
  <c r="AB2664" i="109"/>
  <c r="AB2662" i="109"/>
  <c r="AB2660" i="109"/>
  <c r="AB2658" i="109"/>
  <c r="AB2656" i="109"/>
  <c r="AB2654" i="109"/>
  <c r="AB2652" i="109"/>
  <c r="AB2650" i="109"/>
  <c r="AB2648" i="109"/>
  <c r="AB2646" i="109"/>
  <c r="AB2644" i="109"/>
  <c r="AB2642" i="109"/>
  <c r="AB2640" i="109"/>
  <c r="AB2638" i="109"/>
  <c r="AB2636" i="109"/>
  <c r="AB2634" i="109"/>
  <c r="AB2632" i="109"/>
  <c r="AB2630" i="109"/>
  <c r="AB2628" i="109"/>
  <c r="AB2626" i="109"/>
  <c r="AB2624" i="109"/>
  <c r="AB2622" i="109"/>
  <c r="AB2620" i="109"/>
  <c r="AB2618" i="109"/>
  <c r="AB2616" i="109"/>
  <c r="AB2614" i="109"/>
  <c r="AB2612" i="109"/>
  <c r="AB2610" i="109"/>
  <c r="AB2608" i="109"/>
  <c r="AB2606" i="109"/>
  <c r="AB2604" i="109"/>
  <c r="AB2602" i="109"/>
  <c r="AB3629" i="109"/>
  <c r="AB3581" i="109"/>
  <c r="AB3285" i="109"/>
  <c r="AB3277" i="109"/>
  <c r="AB3269" i="109"/>
  <c r="AB3261" i="109"/>
  <c r="AB3253" i="109"/>
  <c r="AB3245" i="109"/>
  <c r="AB3237" i="109"/>
  <c r="AB3229" i="109"/>
  <c r="AB3221" i="109"/>
  <c r="AB3213" i="109"/>
  <c r="AB3211" i="109"/>
  <c r="AB3209" i="109"/>
  <c r="AB3207" i="109"/>
  <c r="AB3205" i="109"/>
  <c r="AB3203" i="109"/>
  <c r="AB3201" i="109"/>
  <c r="AB3199" i="109"/>
  <c r="AB3197" i="109"/>
  <c r="AB3195" i="109"/>
  <c r="AB3193" i="109"/>
  <c r="AB3191" i="109"/>
  <c r="AB3189" i="109"/>
  <c r="AB3187" i="109"/>
  <c r="AB3185" i="109"/>
  <c r="AB3183" i="109"/>
  <c r="AB3181" i="109"/>
  <c r="AB3179" i="109"/>
  <c r="AB3177" i="109"/>
  <c r="AB3175" i="109"/>
  <c r="AB3173" i="109"/>
  <c r="AB3171" i="109"/>
  <c r="AB3169" i="109"/>
  <c r="AB3167" i="109"/>
  <c r="AB3165" i="109"/>
  <c r="AB3163" i="109"/>
  <c r="AB3161" i="109"/>
  <c r="AB3159" i="109"/>
  <c r="AB3157" i="109"/>
  <c r="AB3155" i="109"/>
  <c r="AB3153" i="109"/>
  <c r="AB3151" i="109"/>
  <c r="AB3149" i="109"/>
  <c r="AB3147" i="109"/>
  <c r="AB3145" i="109"/>
  <c r="AB3143" i="109"/>
  <c r="AB3141" i="109"/>
  <c r="AB3139" i="109"/>
  <c r="AB3137" i="109"/>
  <c r="AB3135" i="109"/>
  <c r="AB3133" i="109"/>
  <c r="AB3131" i="109"/>
  <c r="AB3129" i="109"/>
  <c r="AB3127" i="109"/>
  <c r="AB3125" i="109"/>
  <c r="AB3123" i="109"/>
  <c r="AB3121" i="109"/>
  <c r="AB3119" i="109"/>
  <c r="AB3117" i="109"/>
  <c r="AB3115" i="109"/>
  <c r="AB3113" i="109"/>
  <c r="AB3111" i="109"/>
  <c r="AB3109" i="109"/>
  <c r="AB3107" i="109"/>
  <c r="AB3105" i="109"/>
  <c r="AB3103" i="109"/>
  <c r="AB3101" i="109"/>
  <c r="AB3099" i="109"/>
  <c r="AB3097" i="109"/>
  <c r="AB3095" i="109"/>
  <c r="AB3093" i="109"/>
  <c r="AB3091" i="109"/>
  <c r="AB3089" i="109"/>
  <c r="AB3087" i="109"/>
  <c r="AB3085" i="109"/>
  <c r="AB3083" i="109"/>
  <c r="AB3081" i="109"/>
  <c r="AB3079" i="109"/>
  <c r="AB3077" i="109"/>
  <c r="AB3075" i="109"/>
  <c r="AB3073" i="109"/>
  <c r="AB3071" i="109"/>
  <c r="AB3069" i="109"/>
  <c r="AB3067" i="109"/>
  <c r="AB3065" i="109"/>
  <c r="AB3063" i="109"/>
  <c r="AB3061" i="109"/>
  <c r="AB3059" i="109"/>
  <c r="AB3057" i="109"/>
  <c r="AB3055" i="109"/>
  <c r="AB3053" i="109"/>
  <c r="AB3051" i="109"/>
  <c r="AB3049" i="109"/>
  <c r="AB3047" i="109"/>
  <c r="AB3045" i="109"/>
  <c r="AB3043" i="109"/>
  <c r="AB3041" i="109"/>
  <c r="AB3039" i="109"/>
  <c r="AB3037" i="109"/>
  <c r="AB3035" i="109"/>
  <c r="AB3033" i="109"/>
  <c r="AB3031" i="109"/>
  <c r="AB3029" i="109"/>
  <c r="AB3027" i="109"/>
  <c r="AB3025" i="109"/>
  <c r="AB3023" i="109"/>
  <c r="AB3021" i="109"/>
  <c r="AB3019" i="109"/>
  <c r="AB3017" i="109"/>
  <c r="AB3015" i="109"/>
  <c r="AB3013" i="109"/>
  <c r="AB3011" i="109"/>
  <c r="AB3009" i="109"/>
  <c r="AB3007" i="109"/>
  <c r="AB3005" i="109"/>
  <c r="AB3003" i="109"/>
  <c r="AB3001" i="109"/>
  <c r="AB2999" i="109"/>
  <c r="AB2997" i="109"/>
  <c r="AB2995" i="109"/>
  <c r="AB2993" i="109"/>
  <c r="AB2991" i="109"/>
  <c r="AB2989" i="109"/>
  <c r="AB2987" i="109"/>
  <c r="AB2985" i="109"/>
  <c r="AB2983" i="109"/>
  <c r="AB2981" i="109"/>
  <c r="AB2979" i="109"/>
  <c r="AB2977" i="109"/>
  <c r="AB2975" i="109"/>
  <c r="AB2973" i="109"/>
  <c r="AB2971" i="109"/>
  <c r="AB2969" i="109"/>
  <c r="AB2967" i="109"/>
  <c r="AB2965" i="109"/>
  <c r="AB2963" i="109"/>
  <c r="AB2961" i="109"/>
  <c r="AB2959" i="109"/>
  <c r="AB2957" i="109"/>
  <c r="AB2955" i="109"/>
  <c r="AB2953" i="109"/>
  <c r="AB2951" i="109"/>
  <c r="AB2949" i="109"/>
  <c r="AB2947" i="109"/>
  <c r="AB2945" i="109"/>
  <c r="AB2943" i="109"/>
  <c r="AB2941" i="109"/>
  <c r="AB2939" i="109"/>
  <c r="AB2937" i="109"/>
  <c r="AB2935" i="109"/>
  <c r="AB2933" i="109"/>
  <c r="AB2931" i="109"/>
  <c r="AB2929" i="109"/>
  <c r="AB2927" i="109"/>
  <c r="AB2925" i="109"/>
  <c r="AB2923" i="109"/>
  <c r="AB2921" i="109"/>
  <c r="AB2913" i="109"/>
  <c r="AB2905" i="109"/>
  <c r="AB2897" i="109"/>
  <c r="AB2889" i="109"/>
  <c r="AB2881" i="109"/>
  <c r="AB2873" i="109"/>
  <c r="AB2865" i="109"/>
  <c r="AB2857" i="109"/>
  <c r="AB2849" i="109"/>
  <c r="AB3366" i="109"/>
  <c r="AB3364" i="109"/>
  <c r="AB3362" i="109"/>
  <c r="AB3360" i="109"/>
  <c r="AB3358" i="109"/>
  <c r="AB3356" i="109"/>
  <c r="AB3354" i="109"/>
  <c r="AB3352" i="109"/>
  <c r="AB3350" i="109"/>
  <c r="AB3348" i="109"/>
  <c r="AB3346" i="109"/>
  <c r="AB3344" i="109"/>
  <c r="AB3342" i="109"/>
  <c r="AB3340" i="109"/>
  <c r="AB3338" i="109"/>
  <c r="AB3336" i="109"/>
  <c r="AB3334" i="109"/>
  <c r="AB3332" i="109"/>
  <c r="AB3330" i="109"/>
  <c r="AB3328" i="109"/>
  <c r="AB3326" i="109"/>
  <c r="AB3324" i="109"/>
  <c r="AB3322" i="109"/>
  <c r="AB3320" i="109"/>
  <c r="AB3318" i="109"/>
  <c r="AB3316" i="109"/>
  <c r="AB3314" i="109"/>
  <c r="AB3312" i="109"/>
  <c r="AB3310" i="109"/>
  <c r="AB3308" i="109"/>
  <c r="AB3306" i="109"/>
  <c r="AB3304" i="109"/>
  <c r="AB3302" i="109"/>
  <c r="AB3300" i="109"/>
  <c r="AB3298" i="109"/>
  <c r="AB3296" i="109"/>
  <c r="AB3294" i="109"/>
  <c r="AB3292" i="109"/>
  <c r="AB3290" i="109"/>
  <c r="AB3288" i="109"/>
  <c r="AB3286" i="109"/>
  <c r="AB3278" i="109"/>
  <c r="AB3270" i="109"/>
  <c r="AB3262" i="109"/>
  <c r="AB3254" i="109"/>
  <c r="AB3246" i="109"/>
  <c r="AB3238" i="109"/>
  <c r="AB3230" i="109"/>
  <c r="AB3222" i="109"/>
  <c r="AB3214" i="109"/>
  <c r="AB2914" i="109"/>
  <c r="AB2906" i="109"/>
  <c r="AB2898" i="109"/>
  <c r="AB2890" i="109"/>
  <c r="AB2882" i="109"/>
  <c r="AB2874" i="109"/>
  <c r="AB2866" i="109"/>
  <c r="AB2858" i="109"/>
  <c r="AB2850" i="109"/>
  <c r="AB3621" i="109"/>
  <c r="AB3615" i="109"/>
  <c r="AB3605" i="109"/>
  <c r="AB3599" i="109"/>
  <c r="AB3595" i="109"/>
  <c r="AB3591" i="109"/>
  <c r="AB3587" i="109"/>
  <c r="AB3279" i="109"/>
  <c r="AB3271" i="109"/>
  <c r="AB3263" i="109"/>
  <c r="AB3255" i="109"/>
  <c r="AB3247" i="109"/>
  <c r="AB3239" i="109"/>
  <c r="AB3231" i="109"/>
  <c r="AB3223" i="109"/>
  <c r="AB3215" i="109"/>
  <c r="AB3583" i="109"/>
  <c r="AB3280" i="109"/>
  <c r="AB3272" i="109"/>
  <c r="AB3264" i="109"/>
  <c r="AB3256" i="109"/>
  <c r="AB3248" i="109"/>
  <c r="AB3240" i="109"/>
  <c r="AB3232" i="109"/>
  <c r="AB3224" i="109"/>
  <c r="AB3216" i="109"/>
  <c r="AB2916" i="109"/>
  <c r="AB2908" i="109"/>
  <c r="AB2900" i="109"/>
  <c r="AB2892" i="109"/>
  <c r="AB2884" i="109"/>
  <c r="AB2876" i="109"/>
  <c r="AB2868" i="109"/>
  <c r="AB2860" i="109"/>
  <c r="AB2852" i="109"/>
  <c r="AB2847" i="109"/>
  <c r="AB2845" i="109"/>
  <c r="AB2843" i="109"/>
  <c r="AB2841" i="109"/>
  <c r="AB2839" i="109"/>
  <c r="AB2837" i="109"/>
  <c r="AB2835" i="109"/>
  <c r="AB2833" i="109"/>
  <c r="AB2831" i="109"/>
  <c r="AB2829" i="109"/>
  <c r="AB2827" i="109"/>
  <c r="AB2825" i="109"/>
  <c r="AB2823" i="109"/>
  <c r="AB2821" i="109"/>
  <c r="AB2819" i="109"/>
  <c r="AB2817" i="109"/>
  <c r="AB2815" i="109"/>
  <c r="AB2813" i="109"/>
  <c r="AB2811" i="109"/>
  <c r="AB2809" i="109"/>
  <c r="AB2807" i="109"/>
  <c r="AB2805" i="109"/>
  <c r="AB2803" i="109"/>
  <c r="AB2801" i="109"/>
  <c r="AB2799" i="109"/>
  <c r="AB2797" i="109"/>
  <c r="AB2795" i="109"/>
  <c r="AB2793" i="109"/>
  <c r="AB2791" i="109"/>
  <c r="AB2789" i="109"/>
  <c r="AB2787" i="109"/>
  <c r="AB2785" i="109"/>
  <c r="AB2783" i="109"/>
  <c r="AB2781" i="109"/>
  <c r="AB2779" i="109"/>
  <c r="AB2777" i="109"/>
  <c r="AB2775" i="109"/>
  <c r="AB2773" i="109"/>
  <c r="AB2771" i="109"/>
  <c r="AB2769" i="109"/>
  <c r="AB2767" i="109"/>
  <c r="AB2765" i="109"/>
  <c r="AB2763" i="109"/>
  <c r="AB2761" i="109"/>
  <c r="AB2759" i="109"/>
  <c r="AB2757" i="109"/>
  <c r="AB2755" i="109"/>
  <c r="AB2753" i="109"/>
  <c r="AB2751" i="109"/>
  <c r="AB2749" i="109"/>
  <c r="AB2747" i="109"/>
  <c r="AB2745" i="109"/>
  <c r="AB2743" i="109"/>
  <c r="AB2741" i="109"/>
  <c r="AB2739" i="109"/>
  <c r="AB2737" i="109"/>
  <c r="AB2735" i="109"/>
  <c r="AB2733" i="109"/>
  <c r="AB2731" i="109"/>
  <c r="AB2729" i="109"/>
  <c r="AB2727" i="109"/>
  <c r="AB2725" i="109"/>
  <c r="AB2723" i="109"/>
  <c r="AB2721" i="109"/>
  <c r="AB2719" i="109"/>
  <c r="AB2717" i="109"/>
  <c r="AB2715" i="109"/>
  <c r="AB2713" i="109"/>
  <c r="AB2711" i="109"/>
  <c r="AB2709" i="109"/>
  <c r="AB2707" i="109"/>
  <c r="AB2705" i="109"/>
  <c r="AB2703" i="109"/>
  <c r="AB2701" i="109"/>
  <c r="AB2699" i="109"/>
  <c r="AB2697" i="109"/>
  <c r="AB2695" i="109"/>
  <c r="AB2693" i="109"/>
  <c r="AB2691" i="109"/>
  <c r="AB2689" i="109"/>
  <c r="AB2687" i="109"/>
  <c r="AB2685" i="109"/>
  <c r="AB2683" i="109"/>
  <c r="AB2681" i="109"/>
  <c r="AB3584" i="109"/>
  <c r="AB3281" i="109"/>
  <c r="AB3273" i="109"/>
  <c r="AB3265" i="109"/>
  <c r="AB3257" i="109"/>
  <c r="AB3249" i="109"/>
  <c r="AB3241" i="109"/>
  <c r="AB3233" i="109"/>
  <c r="AB3225" i="109"/>
  <c r="AB3217" i="109"/>
  <c r="AB3212" i="109"/>
  <c r="AB3210" i="109"/>
  <c r="AB3208" i="109"/>
  <c r="AB3206" i="109"/>
  <c r="AB3204" i="109"/>
  <c r="AB3202" i="109"/>
  <c r="AB3200" i="109"/>
  <c r="AB3198" i="109"/>
  <c r="AB3196" i="109"/>
  <c r="AB3194" i="109"/>
  <c r="AB3192" i="109"/>
  <c r="AB3190" i="109"/>
  <c r="AB3188" i="109"/>
  <c r="AB3186" i="109"/>
  <c r="AB3184" i="109"/>
  <c r="AB3182" i="109"/>
  <c r="AB3180" i="109"/>
  <c r="AB3178" i="109"/>
  <c r="AB3176" i="109"/>
  <c r="AB3174" i="109"/>
  <c r="AB3172" i="109"/>
  <c r="AB3170" i="109"/>
  <c r="AB3168" i="109"/>
  <c r="AB3166" i="109"/>
  <c r="AB3164" i="109"/>
  <c r="AB3162" i="109"/>
  <c r="AB3160" i="109"/>
  <c r="AB3158" i="109"/>
  <c r="AB3156" i="109"/>
  <c r="AB3154" i="109"/>
  <c r="AB3152" i="109"/>
  <c r="AB3150" i="109"/>
  <c r="AB3148" i="109"/>
  <c r="AB3146" i="109"/>
  <c r="AB3144" i="109"/>
  <c r="AB3142" i="109"/>
  <c r="AB3140" i="109"/>
  <c r="AB3138" i="109"/>
  <c r="AB3136" i="109"/>
  <c r="AB3134" i="109"/>
  <c r="AB3132" i="109"/>
  <c r="AB3130" i="109"/>
  <c r="AB3128" i="109"/>
  <c r="AB3126" i="109"/>
  <c r="AB3124" i="109"/>
  <c r="AB3122" i="109"/>
  <c r="AB3120" i="109"/>
  <c r="AB3118" i="109"/>
  <c r="AB3116" i="109"/>
  <c r="AB3114" i="109"/>
  <c r="AB3112" i="109"/>
  <c r="AB3110" i="109"/>
  <c r="AB3108" i="109"/>
  <c r="AB3106" i="109"/>
  <c r="AB3104" i="109"/>
  <c r="AB3102" i="109"/>
  <c r="AB3100" i="109"/>
  <c r="AB3098" i="109"/>
  <c r="AB3096" i="109"/>
  <c r="AB3094" i="109"/>
  <c r="AB3092" i="109"/>
  <c r="AB3090" i="109"/>
  <c r="AB3088" i="109"/>
  <c r="AB3086" i="109"/>
  <c r="AB3084" i="109"/>
  <c r="AB3082" i="109"/>
  <c r="AB3080" i="109"/>
  <c r="AB3078" i="109"/>
  <c r="AB3076" i="109"/>
  <c r="AB3074" i="109"/>
  <c r="AB3072" i="109"/>
  <c r="AB3070" i="109"/>
  <c r="AB3068" i="109"/>
  <c r="AB3066" i="109"/>
  <c r="AB3064" i="109"/>
  <c r="AB3062" i="109"/>
  <c r="AB3060" i="109"/>
  <c r="AB3058" i="109"/>
  <c r="AB3056" i="109"/>
  <c r="AB3054" i="109"/>
  <c r="AB3052" i="109"/>
  <c r="AB3050" i="109"/>
  <c r="AB3048" i="109"/>
  <c r="AB3046" i="109"/>
  <c r="AB3044" i="109"/>
  <c r="AB3042" i="109"/>
  <c r="AB3040" i="109"/>
  <c r="AB3038" i="109"/>
  <c r="AB3036" i="109"/>
  <c r="AB3034" i="109"/>
  <c r="AB3032" i="109"/>
  <c r="AB3030" i="109"/>
  <c r="AB3028" i="109"/>
  <c r="AB3026" i="109"/>
  <c r="AB3024" i="109"/>
  <c r="AB3022" i="109"/>
  <c r="AB3020" i="109"/>
  <c r="AB3018" i="109"/>
  <c r="AB3016" i="109"/>
  <c r="AB3014" i="109"/>
  <c r="AB3012" i="109"/>
  <c r="AB3010" i="109"/>
  <c r="AB3008" i="109"/>
  <c r="AB3006" i="109"/>
  <c r="AB3004" i="109"/>
  <c r="AB3002" i="109"/>
  <c r="AB3000" i="109"/>
  <c r="AB2998" i="109"/>
  <c r="AB2996" i="109"/>
  <c r="AB2994" i="109"/>
  <c r="AB2992" i="109"/>
  <c r="AB2990" i="109"/>
  <c r="AB2988" i="109"/>
  <c r="AB2986" i="109"/>
  <c r="AB2984" i="109"/>
  <c r="AB2982" i="109"/>
  <c r="AB2980" i="109"/>
  <c r="AB2978" i="109"/>
  <c r="AB2976" i="109"/>
  <c r="AB2974" i="109"/>
  <c r="AB2972" i="109"/>
  <c r="AB2970" i="109"/>
  <c r="AB2968" i="109"/>
  <c r="AB2966" i="109"/>
  <c r="AB2964" i="109"/>
  <c r="AB2962" i="109"/>
  <c r="AB2960" i="109"/>
  <c r="AB2958" i="109"/>
  <c r="AB2956" i="109"/>
  <c r="AB2954" i="109"/>
  <c r="AB2952" i="109"/>
  <c r="AB2950" i="109"/>
  <c r="AB2948" i="109"/>
  <c r="AB2946" i="109"/>
  <c r="AB2944" i="109"/>
  <c r="AB2942" i="109"/>
  <c r="AB2940" i="109"/>
  <c r="AB2938" i="109"/>
  <c r="AB2936" i="109"/>
  <c r="AB2934" i="109"/>
  <c r="AB2932" i="109"/>
  <c r="AB2930" i="109"/>
  <c r="AB2928" i="109"/>
  <c r="AB2926" i="109"/>
  <c r="AB2924" i="109"/>
  <c r="AB2922" i="109"/>
  <c r="AB2917" i="109"/>
  <c r="AB2909" i="109"/>
  <c r="AB2901" i="109"/>
  <c r="AB2893" i="109"/>
  <c r="AB2885" i="109"/>
  <c r="AB2877" i="109"/>
  <c r="AB2869" i="109"/>
  <c r="AB2861" i="109"/>
  <c r="AB2853" i="109"/>
  <c r="AB3613" i="109"/>
  <c r="AB3607" i="109"/>
  <c r="AB3597" i="109"/>
  <c r="AB3593" i="109"/>
  <c r="AB3589" i="109"/>
  <c r="AB3585" i="109"/>
  <c r="AB3580" i="109"/>
  <c r="AB3283" i="109"/>
  <c r="AB3275" i="109"/>
  <c r="AB3267" i="109"/>
  <c r="AB3259" i="109"/>
  <c r="AB3251" i="109"/>
  <c r="AB3243" i="109"/>
  <c r="AB3235" i="109"/>
  <c r="AB3227" i="109"/>
  <c r="AB3219" i="109"/>
  <c r="AB2919" i="109"/>
  <c r="AB3355" i="109"/>
  <c r="AB3339" i="109"/>
  <c r="AB3323" i="109"/>
  <c r="AB3307" i="109"/>
  <c r="AB3291" i="109"/>
  <c r="AB2667" i="109"/>
  <c r="AB2651" i="109"/>
  <c r="AB2635" i="109"/>
  <c r="AB2619" i="109"/>
  <c r="AB2603" i="109"/>
  <c r="AB2554" i="109"/>
  <c r="AB2546" i="109"/>
  <c r="AB2538" i="109"/>
  <c r="AB2530" i="109"/>
  <c r="AB2522" i="109"/>
  <c r="AB2514" i="109"/>
  <c r="AB2506" i="109"/>
  <c r="AB2498" i="109"/>
  <c r="AB2490" i="109"/>
  <c r="AB2190" i="109"/>
  <c r="AB2182" i="109"/>
  <c r="AB2174" i="109"/>
  <c r="AB2166" i="109"/>
  <c r="AB2158" i="109"/>
  <c r="AB2150" i="109"/>
  <c r="AB2142" i="109"/>
  <c r="AB2134" i="109"/>
  <c r="AB2126" i="109"/>
  <c r="AB2118" i="109"/>
  <c r="AB2116" i="109"/>
  <c r="AB2114" i="109"/>
  <c r="AB2112" i="109"/>
  <c r="AB2110" i="109"/>
  <c r="AB2108" i="109"/>
  <c r="AB2106" i="109"/>
  <c r="AB2104" i="109"/>
  <c r="AB2102" i="109"/>
  <c r="AB2100" i="109"/>
  <c r="AB2098" i="109"/>
  <c r="AB2096" i="109"/>
  <c r="AB2094" i="109"/>
  <c r="AB2092" i="109"/>
  <c r="AB2090" i="109"/>
  <c r="AB2088" i="109"/>
  <c r="AB2086" i="109"/>
  <c r="AB2084" i="109"/>
  <c r="AB2082" i="109"/>
  <c r="AB2080" i="109"/>
  <c r="AB2078" i="109"/>
  <c r="AB2076" i="109"/>
  <c r="AB2074" i="109"/>
  <c r="AB2072" i="109"/>
  <c r="AB2070" i="109"/>
  <c r="AB2068" i="109"/>
  <c r="AB2066" i="109"/>
  <c r="AB2064" i="109"/>
  <c r="AB2062" i="109"/>
  <c r="AB2060" i="109"/>
  <c r="AB2058" i="109"/>
  <c r="AB2056" i="109"/>
  <c r="AB2054" i="109"/>
  <c r="AB2052" i="109"/>
  <c r="AB2050" i="109"/>
  <c r="AB2048" i="109"/>
  <c r="AB2046" i="109"/>
  <c r="AB2044" i="109"/>
  <c r="AB2042" i="109"/>
  <c r="AB2040" i="109"/>
  <c r="AB2038" i="109"/>
  <c r="AB2036" i="109"/>
  <c r="AB2034" i="109"/>
  <c r="AB2032" i="109"/>
  <c r="AB2030" i="109"/>
  <c r="AB2028" i="109"/>
  <c r="AB2026" i="109"/>
  <c r="AB2024" i="109"/>
  <c r="AB2022" i="109"/>
  <c r="AB2020" i="109"/>
  <c r="AB2018" i="109"/>
  <c r="AB2016" i="109"/>
  <c r="AB2014" i="109"/>
  <c r="AB2012" i="109"/>
  <c r="AB2010" i="109"/>
  <c r="AB2008" i="109"/>
  <c r="AB2006" i="109"/>
  <c r="AB2004" i="109"/>
  <c r="AB2002" i="109"/>
  <c r="AB2000" i="109"/>
  <c r="AB1998" i="109"/>
  <c r="AB1996" i="109"/>
  <c r="AB1994" i="109"/>
  <c r="AB1992" i="109"/>
  <c r="AB1990" i="109"/>
  <c r="AB1988" i="109"/>
  <c r="AB1986" i="109"/>
  <c r="AB1984" i="109"/>
  <c r="AB1982" i="109"/>
  <c r="AB1980" i="109"/>
  <c r="AB1978" i="109"/>
  <c r="AB1976" i="109"/>
  <c r="AB1974" i="109"/>
  <c r="AB1972" i="109"/>
  <c r="AB1970" i="109"/>
  <c r="AB1968" i="109"/>
  <c r="AB1966" i="109"/>
  <c r="AB1964" i="109"/>
  <c r="AB1962" i="109"/>
  <c r="AB1960" i="109"/>
  <c r="AB1958" i="109"/>
  <c r="AB1956" i="109"/>
  <c r="AB1954" i="109"/>
  <c r="AB1952" i="109"/>
  <c r="AB1950" i="109"/>
  <c r="AB1948" i="109"/>
  <c r="AB1946" i="109"/>
  <c r="AB1944" i="109"/>
  <c r="AB1942" i="109"/>
  <c r="AB1940" i="109"/>
  <c r="AB1938" i="109"/>
  <c r="AB1936" i="109"/>
  <c r="AB1934" i="109"/>
  <c r="AB1932" i="109"/>
  <c r="AB1930" i="109"/>
  <c r="AB1928" i="109"/>
  <c r="AB1926" i="109"/>
  <c r="AB1924" i="109"/>
  <c r="AB1922" i="109"/>
  <c r="AB1920" i="109"/>
  <c r="AB1918" i="109"/>
  <c r="AB1916" i="109"/>
  <c r="AB1914" i="109"/>
  <c r="AB1912" i="109"/>
  <c r="AB1910" i="109"/>
  <c r="AB1908" i="109"/>
  <c r="AB1906" i="109"/>
  <c r="AB1904" i="109"/>
  <c r="AB1902" i="109"/>
  <c r="AB1900" i="109"/>
  <c r="AB1898" i="109"/>
  <c r="AB1896" i="109"/>
  <c r="AB1894" i="109"/>
  <c r="AB1892" i="109"/>
  <c r="AB1890" i="109"/>
  <c r="AB1888" i="109"/>
  <c r="AB1886" i="109"/>
  <c r="AB1884" i="109"/>
  <c r="AB1882" i="109"/>
  <c r="AB1880" i="109"/>
  <c r="AB1878" i="109"/>
  <c r="AB1876" i="109"/>
  <c r="AB1874" i="109"/>
  <c r="AB1872" i="109"/>
  <c r="AB1870" i="109"/>
  <c r="AB1868" i="109"/>
  <c r="AB1866" i="109"/>
  <c r="AB1864" i="109"/>
  <c r="AB1862" i="109"/>
  <c r="AB1860" i="109"/>
  <c r="AB1858" i="109"/>
  <c r="AB1856" i="109"/>
  <c r="AB1854" i="109"/>
  <c r="AB1852" i="109"/>
  <c r="AB1850" i="109"/>
  <c r="AB1848" i="109"/>
  <c r="AB1846" i="109"/>
  <c r="AB1844" i="109"/>
  <c r="AB1842" i="109"/>
  <c r="AB1840" i="109"/>
  <c r="AB1838" i="109"/>
  <c r="AB1836" i="109"/>
  <c r="AB1834" i="109"/>
  <c r="AB1832" i="109"/>
  <c r="AB1830" i="109"/>
  <c r="AB1828" i="109"/>
  <c r="AB1826" i="109"/>
  <c r="AB3361" i="109"/>
  <c r="AB3345" i="109"/>
  <c r="AB3329" i="109"/>
  <c r="AB3313" i="109"/>
  <c r="AB3297" i="109"/>
  <c r="AB3282" i="109"/>
  <c r="AB3250" i="109"/>
  <c r="AB3218" i="109"/>
  <c r="AB2902" i="109"/>
  <c r="AB2895" i="109"/>
  <c r="AB2891" i="109"/>
  <c r="AB2870" i="109"/>
  <c r="AB2863" i="109"/>
  <c r="AB2859" i="109"/>
  <c r="AB2673" i="109"/>
  <c r="AB2657" i="109"/>
  <c r="AB2641" i="109"/>
  <c r="AB2625" i="109"/>
  <c r="AB2609" i="109"/>
  <c r="AB2555" i="109"/>
  <c r="AB2547" i="109"/>
  <c r="AB2539" i="109"/>
  <c r="AB2531" i="109"/>
  <c r="AB2523" i="109"/>
  <c r="AB2515" i="109"/>
  <c r="AB2507" i="109"/>
  <c r="AB2499" i="109"/>
  <c r="AB2491" i="109"/>
  <c r="AB2483" i="109"/>
  <c r="AB2481" i="109"/>
  <c r="AB2479" i="109"/>
  <c r="AB2477" i="109"/>
  <c r="AB2475" i="109"/>
  <c r="AB2473" i="109"/>
  <c r="AB2471" i="109"/>
  <c r="AB2469" i="109"/>
  <c r="AB2467" i="109"/>
  <c r="AB2465" i="109"/>
  <c r="AB2463" i="109"/>
  <c r="AB2461" i="109"/>
  <c r="AB2459" i="109"/>
  <c r="AB2457" i="109"/>
  <c r="AB2455" i="109"/>
  <c r="AB2453" i="109"/>
  <c r="AB2451" i="109"/>
  <c r="AB2449" i="109"/>
  <c r="AB2447" i="109"/>
  <c r="AB2445" i="109"/>
  <c r="AB2443" i="109"/>
  <c r="AB2441" i="109"/>
  <c r="AB2439" i="109"/>
  <c r="AB2437" i="109"/>
  <c r="AB2435" i="109"/>
  <c r="AB2433" i="109"/>
  <c r="AB2431" i="109"/>
  <c r="AB2429" i="109"/>
  <c r="AB2427" i="109"/>
  <c r="AB2425" i="109"/>
  <c r="AB2423" i="109"/>
  <c r="AB2421" i="109"/>
  <c r="AB2419" i="109"/>
  <c r="AB2417" i="109"/>
  <c r="AB2415" i="109"/>
  <c r="AB2413" i="109"/>
  <c r="AB2411" i="109"/>
  <c r="AB2409" i="109"/>
  <c r="AB2407" i="109"/>
  <c r="AB2405" i="109"/>
  <c r="AB2403" i="109"/>
  <c r="AB2401" i="109"/>
  <c r="AB2399" i="109"/>
  <c r="AB2397" i="109"/>
  <c r="AB2395" i="109"/>
  <c r="AB2393" i="109"/>
  <c r="AB2391" i="109"/>
  <c r="AB2389" i="109"/>
  <c r="AB2387" i="109"/>
  <c r="AB2385" i="109"/>
  <c r="AB2383" i="109"/>
  <c r="AB2381" i="109"/>
  <c r="AB2379" i="109"/>
  <c r="AB2377" i="109"/>
  <c r="AB2375" i="109"/>
  <c r="AB2373" i="109"/>
  <c r="AB2371" i="109"/>
  <c r="AB2369" i="109"/>
  <c r="AB2367" i="109"/>
  <c r="AB2365" i="109"/>
  <c r="AB2363" i="109"/>
  <c r="AB2361" i="109"/>
  <c r="AB2359" i="109"/>
  <c r="AB2357" i="109"/>
  <c r="AB2355" i="109"/>
  <c r="AB2353" i="109"/>
  <c r="AB2351" i="109"/>
  <c r="AB2349" i="109"/>
  <c r="AB2347" i="109"/>
  <c r="AB2345" i="109"/>
  <c r="AB2343" i="109"/>
  <c r="AB2341" i="109"/>
  <c r="AB2339" i="109"/>
  <c r="AB2337" i="109"/>
  <c r="AB2335" i="109"/>
  <c r="AB2333" i="109"/>
  <c r="AB2331" i="109"/>
  <c r="AB2329" i="109"/>
  <c r="AB2327" i="109"/>
  <c r="AB2325" i="109"/>
  <c r="AB2323" i="109"/>
  <c r="AB2321" i="109"/>
  <c r="AB2319" i="109"/>
  <c r="AB2317" i="109"/>
  <c r="AB2315" i="109"/>
  <c r="AB2313" i="109"/>
  <c r="AB2311" i="109"/>
  <c r="AB2309" i="109"/>
  <c r="AB2307" i="109"/>
  <c r="AB2305" i="109"/>
  <c r="AB2303" i="109"/>
  <c r="AB2301" i="109"/>
  <c r="AB2299" i="109"/>
  <c r="AB2297" i="109"/>
  <c r="AB2295" i="109"/>
  <c r="AB2293" i="109"/>
  <c r="AB2291" i="109"/>
  <c r="AB2289" i="109"/>
  <c r="AB2287" i="109"/>
  <c r="AB2285" i="109"/>
  <c r="AB2283" i="109"/>
  <c r="AB2281" i="109"/>
  <c r="AB2279" i="109"/>
  <c r="AB2277" i="109"/>
  <c r="AB2275" i="109"/>
  <c r="AB2273" i="109"/>
  <c r="AB2271" i="109"/>
  <c r="AB2269" i="109"/>
  <c r="AB2267" i="109"/>
  <c r="AB2265" i="109"/>
  <c r="AB2263" i="109"/>
  <c r="AB2261" i="109"/>
  <c r="AB2259" i="109"/>
  <c r="AB2257" i="109"/>
  <c r="AB2255" i="109"/>
  <c r="AB2253" i="109"/>
  <c r="AB2251" i="109"/>
  <c r="AB2249" i="109"/>
  <c r="AB2247" i="109"/>
  <c r="AB2245" i="109"/>
  <c r="AB2243" i="109"/>
  <c r="AB2241" i="109"/>
  <c r="AB2239" i="109"/>
  <c r="AB2237" i="109"/>
  <c r="AB2235" i="109"/>
  <c r="AB2233" i="109"/>
  <c r="AB2231" i="109"/>
  <c r="AB2229" i="109"/>
  <c r="AB2227" i="109"/>
  <c r="AB2225" i="109"/>
  <c r="AB2223" i="109"/>
  <c r="AB2221" i="109"/>
  <c r="AB2219" i="109"/>
  <c r="AB2217" i="109"/>
  <c r="AB2215" i="109"/>
  <c r="AB2213" i="109"/>
  <c r="AB2211" i="109"/>
  <c r="AB2209" i="109"/>
  <c r="AB2207" i="109"/>
  <c r="AB2205" i="109"/>
  <c r="AB2203" i="109"/>
  <c r="AB2201" i="109"/>
  <c r="AB2199" i="109"/>
  <c r="AB2197" i="109"/>
  <c r="AB2195" i="109"/>
  <c r="AB2193" i="109"/>
  <c r="AB2191" i="109"/>
  <c r="AB2183" i="109"/>
  <c r="AB2175" i="109"/>
  <c r="AB2167" i="109"/>
  <c r="AB2159" i="109"/>
  <c r="AB2151" i="109"/>
  <c r="AB2143" i="109"/>
  <c r="AB2135" i="109"/>
  <c r="AB2127" i="109"/>
  <c r="AB2119" i="109"/>
  <c r="AB3367" i="109"/>
  <c r="AB3351" i="109"/>
  <c r="AB3335" i="109"/>
  <c r="AB3319" i="109"/>
  <c r="AB3303" i="109"/>
  <c r="AB3287" i="109"/>
  <c r="AB2679" i="109"/>
  <c r="AB2663" i="109"/>
  <c r="AB2647" i="109"/>
  <c r="AB2631" i="109"/>
  <c r="AB2615" i="109"/>
  <c r="AB2600" i="109"/>
  <c r="AB2598" i="109"/>
  <c r="AB2596" i="109"/>
  <c r="AB2594" i="109"/>
  <c r="AB2592" i="109"/>
  <c r="AB2590" i="109"/>
  <c r="AB2588" i="109"/>
  <c r="AB2586" i="109"/>
  <c r="AB2584" i="109"/>
  <c r="AB2582" i="109"/>
  <c r="AB2580" i="109"/>
  <c r="AB2578" i="109"/>
  <c r="AB2576" i="109"/>
  <c r="AB2574" i="109"/>
  <c r="AB2572" i="109"/>
  <c r="AB2570" i="109"/>
  <c r="AB2568" i="109"/>
  <c r="AB2566" i="109"/>
  <c r="AB2564" i="109"/>
  <c r="AB2562" i="109"/>
  <c r="AB2560" i="109"/>
  <c r="AB2558" i="109"/>
  <c r="AB2556" i="109"/>
  <c r="AB2548" i="109"/>
  <c r="AB2540" i="109"/>
  <c r="AB2532" i="109"/>
  <c r="AB2524" i="109"/>
  <c r="AB2516" i="109"/>
  <c r="AB2508" i="109"/>
  <c r="AB2500" i="109"/>
  <c r="AB2492" i="109"/>
  <c r="AB2484" i="109"/>
  <c r="AB2184" i="109"/>
  <c r="AB2176" i="109"/>
  <c r="AB2168" i="109"/>
  <c r="AB2160" i="109"/>
  <c r="AB2152" i="109"/>
  <c r="AB2144" i="109"/>
  <c r="AB2136" i="109"/>
  <c r="AB2128" i="109"/>
  <c r="AB2120" i="109"/>
  <c r="AB3357" i="109"/>
  <c r="AB3341" i="109"/>
  <c r="AB3325" i="109"/>
  <c r="AB3309" i="109"/>
  <c r="AB3293" i="109"/>
  <c r="AB3274" i="109"/>
  <c r="AB3242" i="109"/>
  <c r="AB2910" i="109"/>
  <c r="AB2903" i="109"/>
  <c r="AB2899" i="109"/>
  <c r="AB2878" i="109"/>
  <c r="AB2871" i="109"/>
  <c r="AB2867" i="109"/>
  <c r="AB2669" i="109"/>
  <c r="AB2653" i="109"/>
  <c r="AB2637" i="109"/>
  <c r="AB2621" i="109"/>
  <c r="AB2605" i="109"/>
  <c r="AB2549" i="109"/>
  <c r="AB2541" i="109"/>
  <c r="AB2533" i="109"/>
  <c r="AB2525" i="109"/>
  <c r="AB2517" i="109"/>
  <c r="AB2509" i="109"/>
  <c r="AB2501" i="109"/>
  <c r="AB2493" i="109"/>
  <c r="AB2485" i="109"/>
  <c r="AB2185" i="109"/>
  <c r="AB2177" i="109"/>
  <c r="AB3579" i="109"/>
  <c r="AB3363" i="109"/>
  <c r="AB3347" i="109"/>
  <c r="AB3331" i="109"/>
  <c r="AB3315" i="109"/>
  <c r="AB3299" i="109"/>
  <c r="AB2675" i="109"/>
  <c r="AB2659" i="109"/>
  <c r="AB2643" i="109"/>
  <c r="AB2627" i="109"/>
  <c r="AB2611" i="109"/>
  <c r="AB2550" i="109"/>
  <c r="AB2542" i="109"/>
  <c r="AB2534" i="109"/>
  <c r="AB2526" i="109"/>
  <c r="AB2518" i="109"/>
  <c r="AB2510" i="109"/>
  <c r="AB2502" i="109"/>
  <c r="AB2494" i="109"/>
  <c r="AB2486" i="109"/>
  <c r="AB2186" i="109"/>
  <c r="AB2178" i="109"/>
  <c r="AB2170" i="109"/>
  <c r="AB2162" i="109"/>
  <c r="AB2154" i="109"/>
  <c r="AB2146" i="109"/>
  <c r="AB2138" i="109"/>
  <c r="AB2130" i="109"/>
  <c r="AB2122" i="109"/>
  <c r="AB2117" i="109"/>
  <c r="AB2115" i="109"/>
  <c r="AB2113" i="109"/>
  <c r="AB2111" i="109"/>
  <c r="AB2109" i="109"/>
  <c r="AB2107" i="109"/>
  <c r="AB2105" i="109"/>
  <c r="AB2103" i="109"/>
  <c r="AB2101" i="109"/>
  <c r="AB2099" i="109"/>
  <c r="AB2097" i="109"/>
  <c r="AB2095" i="109"/>
  <c r="AB2093" i="109"/>
  <c r="AB2091" i="109"/>
  <c r="AB2089" i="109"/>
  <c r="AB2087" i="109"/>
  <c r="AB2085" i="109"/>
  <c r="AB2083" i="109"/>
  <c r="AB2081" i="109"/>
  <c r="AB2079" i="109"/>
  <c r="AB2077" i="109"/>
  <c r="AB2075" i="109"/>
  <c r="AB2073" i="109"/>
  <c r="AB2071" i="109"/>
  <c r="AB2069" i="109"/>
  <c r="AB2067" i="109"/>
  <c r="AB2065" i="109"/>
  <c r="AB2063" i="109"/>
  <c r="AB2061" i="109"/>
  <c r="AB2059" i="109"/>
  <c r="AB2057" i="109"/>
  <c r="AB2055" i="109"/>
  <c r="AB2053" i="109"/>
  <c r="AB2051" i="109"/>
  <c r="AB2049" i="109"/>
  <c r="AB2047" i="109"/>
  <c r="AB2045" i="109"/>
  <c r="AB2043" i="109"/>
  <c r="AB2041" i="109"/>
  <c r="AB2039" i="109"/>
  <c r="AB2037" i="109"/>
  <c r="AB2035" i="109"/>
  <c r="AB2033" i="109"/>
  <c r="AB2031" i="109"/>
  <c r="AB2029" i="109"/>
  <c r="AB2027" i="109"/>
  <c r="AB2025" i="109"/>
  <c r="AB2023" i="109"/>
  <c r="AB2021" i="109"/>
  <c r="AB2019" i="109"/>
  <c r="AB2017" i="109"/>
  <c r="AB2015" i="109"/>
  <c r="AB2013" i="109"/>
  <c r="AB2011" i="109"/>
  <c r="AB2009" i="109"/>
  <c r="AB2007" i="109"/>
  <c r="AB2005" i="109"/>
  <c r="AB2003" i="109"/>
  <c r="AB2001" i="109"/>
  <c r="AB1999" i="109"/>
  <c r="AB1997" i="109"/>
  <c r="AB1995" i="109"/>
  <c r="AB1993" i="109"/>
  <c r="AB1991" i="109"/>
  <c r="AB1989" i="109"/>
  <c r="AB1987" i="109"/>
  <c r="AB1985" i="109"/>
  <c r="AB1983" i="109"/>
  <c r="AB1981" i="109"/>
  <c r="AB1979" i="109"/>
  <c r="AB1977" i="109"/>
  <c r="AB1975" i="109"/>
  <c r="AB1973" i="109"/>
  <c r="AB1971" i="109"/>
  <c r="AB1969" i="109"/>
  <c r="AB1967" i="109"/>
  <c r="AB1965" i="109"/>
  <c r="AB1963" i="109"/>
  <c r="AB1961" i="109"/>
  <c r="AB1959" i="109"/>
  <c r="AB1957" i="109"/>
  <c r="AB1955" i="109"/>
  <c r="AB1953" i="109"/>
  <c r="AB1951" i="109"/>
  <c r="AB1949" i="109"/>
  <c r="AB1947" i="109"/>
  <c r="AB1945" i="109"/>
  <c r="AB1943" i="109"/>
  <c r="AB1941" i="109"/>
  <c r="AB1939" i="109"/>
  <c r="AB1937" i="109"/>
  <c r="AB1935" i="109"/>
  <c r="AB1933" i="109"/>
  <c r="AB1931" i="109"/>
  <c r="AB1929" i="109"/>
  <c r="AB1927" i="109"/>
  <c r="AB1925" i="109"/>
  <c r="AB3353" i="109"/>
  <c r="AB3337" i="109"/>
  <c r="AB3321" i="109"/>
  <c r="AB3305" i="109"/>
  <c r="AB3289" i="109"/>
  <c r="AB3266" i="109"/>
  <c r="AB3234" i="109"/>
  <c r="AB2918" i="109"/>
  <c r="AB2911" i="109"/>
  <c r="AB2907" i="109"/>
  <c r="AB2886" i="109"/>
  <c r="AB2879" i="109"/>
  <c r="AB2875" i="109"/>
  <c r="AB2854" i="109"/>
  <c r="AB2665" i="109"/>
  <c r="AB2649" i="109"/>
  <c r="AB2633" i="109"/>
  <c r="AB2617" i="109"/>
  <c r="AB2551" i="109"/>
  <c r="AB2543" i="109"/>
  <c r="AB2535" i="109"/>
  <c r="AB2527" i="109"/>
  <c r="AB2519" i="109"/>
  <c r="AB2511" i="109"/>
  <c r="AB2503" i="109"/>
  <c r="AB2495" i="109"/>
  <c r="AB2487" i="109"/>
  <c r="AB2482" i="109"/>
  <c r="AB2480" i="109"/>
  <c r="AB2478" i="109"/>
  <c r="AB2476" i="109"/>
  <c r="AB2474" i="109"/>
  <c r="AB2472" i="109"/>
  <c r="AB2470" i="109"/>
  <c r="AB2468" i="109"/>
  <c r="AB2466" i="109"/>
  <c r="AB2464" i="109"/>
  <c r="AB2462" i="109"/>
  <c r="AB2460" i="109"/>
  <c r="AB2458" i="109"/>
  <c r="AB2456" i="109"/>
  <c r="AB2454" i="109"/>
  <c r="AB2452" i="109"/>
  <c r="AB2450" i="109"/>
  <c r="AB2448" i="109"/>
  <c r="AB2446" i="109"/>
  <c r="AB2444" i="109"/>
  <c r="AB2442" i="109"/>
  <c r="AB2440" i="109"/>
  <c r="AB2438" i="109"/>
  <c r="AB2436" i="109"/>
  <c r="AB2434" i="109"/>
  <c r="AB2432" i="109"/>
  <c r="AB2430" i="109"/>
  <c r="AB2428" i="109"/>
  <c r="AB2426" i="109"/>
  <c r="AB2424" i="109"/>
  <c r="AB2422" i="109"/>
  <c r="AB2420" i="109"/>
  <c r="AB2418" i="109"/>
  <c r="AB2416" i="109"/>
  <c r="AB2414" i="109"/>
  <c r="AB2412" i="109"/>
  <c r="AB2410" i="109"/>
  <c r="AB2408" i="109"/>
  <c r="AB2406" i="109"/>
  <c r="AB2404" i="109"/>
  <c r="AB2402" i="109"/>
  <c r="AB2400" i="109"/>
  <c r="AB2398" i="109"/>
  <c r="AB2396" i="109"/>
  <c r="AB2394" i="109"/>
  <c r="AB2392" i="109"/>
  <c r="AB2390" i="109"/>
  <c r="AB2388" i="109"/>
  <c r="AB2386" i="109"/>
  <c r="AB2384" i="109"/>
  <c r="AB2382" i="109"/>
  <c r="AB2380" i="109"/>
  <c r="AB2378" i="109"/>
  <c r="AB2376" i="109"/>
  <c r="AB2374" i="109"/>
  <c r="AB2372" i="109"/>
  <c r="AB2370" i="109"/>
  <c r="AB2368" i="109"/>
  <c r="AB2366" i="109"/>
  <c r="AB2364" i="109"/>
  <c r="AB2362" i="109"/>
  <c r="AB2360" i="109"/>
  <c r="AB2358" i="109"/>
  <c r="AB2356" i="109"/>
  <c r="AB2354" i="109"/>
  <c r="AB2352" i="109"/>
  <c r="AB2350" i="109"/>
  <c r="AB2348" i="109"/>
  <c r="AB2346" i="109"/>
  <c r="AB2344" i="109"/>
  <c r="AB2342" i="109"/>
  <c r="AB2340" i="109"/>
  <c r="AB2338" i="109"/>
  <c r="AB2336" i="109"/>
  <c r="AB2334" i="109"/>
  <c r="AB2332" i="109"/>
  <c r="AB2330" i="109"/>
  <c r="AB2328" i="109"/>
  <c r="AB2326" i="109"/>
  <c r="AB2324" i="109"/>
  <c r="AB2322" i="109"/>
  <c r="AB2320" i="109"/>
  <c r="AB2318" i="109"/>
  <c r="AB2316" i="109"/>
  <c r="AB2314" i="109"/>
  <c r="AB2312" i="109"/>
  <c r="AB2310" i="109"/>
  <c r="AB2308" i="109"/>
  <c r="AB2306" i="109"/>
  <c r="AB2304" i="109"/>
  <c r="AB2302" i="109"/>
  <c r="AB2300" i="109"/>
  <c r="AB2298" i="109"/>
  <c r="AB2296" i="109"/>
  <c r="AB2294" i="109"/>
  <c r="AB2292" i="109"/>
  <c r="AB2290" i="109"/>
  <c r="AB2288" i="109"/>
  <c r="AB2286" i="109"/>
  <c r="AB2284" i="109"/>
  <c r="AB2282" i="109"/>
  <c r="AB2280" i="109"/>
  <c r="AB2278" i="109"/>
  <c r="AB2276" i="109"/>
  <c r="AB2274" i="109"/>
  <c r="AB2272" i="109"/>
  <c r="AB2270" i="109"/>
  <c r="AB2268" i="109"/>
  <c r="AB2266" i="109"/>
  <c r="AB2264" i="109"/>
  <c r="AB2262" i="109"/>
  <c r="AB2260" i="109"/>
  <c r="AB2258" i="109"/>
  <c r="AB2256" i="109"/>
  <c r="AB2254" i="109"/>
  <c r="AB2252" i="109"/>
  <c r="AB2250" i="109"/>
  <c r="AB2248" i="109"/>
  <c r="AB2246" i="109"/>
  <c r="AB2244" i="109"/>
  <c r="AB2242" i="109"/>
  <c r="AB2240" i="109"/>
  <c r="AB2238" i="109"/>
  <c r="AB2236" i="109"/>
  <c r="AB2234" i="109"/>
  <c r="AB2232" i="109"/>
  <c r="AB2230" i="109"/>
  <c r="AB2228" i="109"/>
  <c r="AB2226" i="109"/>
  <c r="AB2224" i="109"/>
  <c r="AB2222" i="109"/>
  <c r="AB2220" i="109"/>
  <c r="AB2218" i="109"/>
  <c r="AB2216" i="109"/>
  <c r="AB2214" i="109"/>
  <c r="AB2212" i="109"/>
  <c r="AB2210" i="109"/>
  <c r="AB2208" i="109"/>
  <c r="AB2206" i="109"/>
  <c r="AB2204" i="109"/>
  <c r="AB2202" i="109"/>
  <c r="AB2200" i="109"/>
  <c r="AB2198" i="109"/>
  <c r="AB2196" i="109"/>
  <c r="AB2194" i="109"/>
  <c r="AB2192" i="109"/>
  <c r="AB2187" i="109"/>
  <c r="AB2179" i="109"/>
  <c r="AB2171" i="109"/>
  <c r="AB2163" i="109"/>
  <c r="AB2155" i="109"/>
  <c r="AB2147" i="109"/>
  <c r="AB2139" i="109"/>
  <c r="AB2131" i="109"/>
  <c r="AB2123" i="109"/>
  <c r="AB3359" i="109"/>
  <c r="AB3343" i="109"/>
  <c r="AB3327" i="109"/>
  <c r="AB3311" i="109"/>
  <c r="AB3295" i="109"/>
  <c r="AB2671" i="109"/>
  <c r="AB2655" i="109"/>
  <c r="AB2639" i="109"/>
  <c r="AB2623" i="109"/>
  <c r="AB2607" i="109"/>
  <c r="AB2601" i="109"/>
  <c r="AB2599" i="109"/>
  <c r="AB2597" i="109"/>
  <c r="AB2595" i="109"/>
  <c r="AB2593" i="109"/>
  <c r="AB2591" i="109"/>
  <c r="AB2589" i="109"/>
  <c r="AB2587" i="109"/>
  <c r="AB2585" i="109"/>
  <c r="AB2583" i="109"/>
  <c r="AB2581" i="109"/>
  <c r="AB2579" i="109"/>
  <c r="AB2577" i="109"/>
  <c r="AB2575" i="109"/>
  <c r="AB2573" i="109"/>
  <c r="AB2571" i="109"/>
  <c r="AB2569" i="109"/>
  <c r="AB2567" i="109"/>
  <c r="AB2565" i="109"/>
  <c r="AB2563" i="109"/>
  <c r="AB2561" i="109"/>
  <c r="AB2559" i="109"/>
  <c r="AB2557" i="109"/>
  <c r="AB2552" i="109"/>
  <c r="AB2544" i="109"/>
  <c r="AB2536" i="109"/>
  <c r="AB2528" i="109"/>
  <c r="AB2520" i="109"/>
  <c r="AB2512" i="109"/>
  <c r="AB2504" i="109"/>
  <c r="AB2496" i="109"/>
  <c r="AB2488" i="109"/>
  <c r="AB2188" i="109"/>
  <c r="AB2180" i="109"/>
  <c r="AB2172" i="109"/>
  <c r="AB2164" i="109"/>
  <c r="AB2156" i="109"/>
  <c r="AB2148" i="109"/>
  <c r="AB2140" i="109"/>
  <c r="AB2132" i="109"/>
  <c r="AB2124" i="109"/>
  <c r="AB3365" i="109"/>
  <c r="AB3349" i="109"/>
  <c r="AB3333" i="109"/>
  <c r="AB3317" i="109"/>
  <c r="AB3301" i="109"/>
  <c r="AB3258" i="109"/>
  <c r="AB3226" i="109"/>
  <c r="AB2915" i="109"/>
  <c r="AB2894" i="109"/>
  <c r="AB2887" i="109"/>
  <c r="AB2883" i="109"/>
  <c r="AB2862" i="109"/>
  <c r="AB2855" i="109"/>
  <c r="AB2851" i="109"/>
  <c r="AB2677" i="109"/>
  <c r="AB2661" i="109"/>
  <c r="AB2645" i="109"/>
  <c r="AB2629" i="109"/>
  <c r="AB2613" i="109"/>
  <c r="AB2553" i="109"/>
  <c r="AB2545" i="109"/>
  <c r="AB2537" i="109"/>
  <c r="AB2529" i="109"/>
  <c r="AB2521" i="109"/>
  <c r="AB2513" i="109"/>
  <c r="AB2505" i="109"/>
  <c r="AB2497" i="109"/>
  <c r="AB2489" i="109"/>
  <c r="AB2189" i="109"/>
  <c r="AB2181" i="109"/>
  <c r="AB2173" i="109"/>
  <c r="AB2165" i="109"/>
  <c r="AB2157" i="109"/>
  <c r="AB2149" i="109"/>
  <c r="AB2141" i="109"/>
  <c r="AB1915" i="109"/>
  <c r="AB1899" i="109"/>
  <c r="AB1881" i="109"/>
  <c r="AB1873" i="109"/>
  <c r="AB1865" i="109"/>
  <c r="AB1857" i="109"/>
  <c r="AB1849" i="109"/>
  <c r="AB1841" i="109"/>
  <c r="AB1833" i="109"/>
  <c r="AB1823" i="109"/>
  <c r="AB1815" i="109"/>
  <c r="AB1807" i="109"/>
  <c r="AB1799" i="109"/>
  <c r="AB1791" i="109"/>
  <c r="AB1783" i="109"/>
  <c r="AB1775" i="109"/>
  <c r="AB1767" i="109"/>
  <c r="AB1759" i="109"/>
  <c r="AB2153" i="109"/>
  <c r="AB2129" i="109"/>
  <c r="AB1921" i="109"/>
  <c r="AB1905" i="109"/>
  <c r="AB1889" i="109"/>
  <c r="AB1824" i="109"/>
  <c r="AB1816" i="109"/>
  <c r="AB1808" i="109"/>
  <c r="AB1800" i="109"/>
  <c r="AB1792" i="109"/>
  <c r="AB1784" i="109"/>
  <c r="AB1776" i="109"/>
  <c r="AB1768" i="109"/>
  <c r="AB1760" i="109"/>
  <c r="AB1460" i="109"/>
  <c r="AB1452" i="109"/>
  <c r="AB1911" i="109"/>
  <c r="AB1895" i="109"/>
  <c r="AB1883" i="109"/>
  <c r="AB1875" i="109"/>
  <c r="AB1867" i="109"/>
  <c r="AB1859" i="109"/>
  <c r="AB1851" i="109"/>
  <c r="AB1843" i="109"/>
  <c r="AB1835" i="109"/>
  <c r="AB1827" i="109"/>
  <c r="AB1817" i="109"/>
  <c r="AB1809" i="109"/>
  <c r="AB1801" i="109"/>
  <c r="AB1793" i="109"/>
  <c r="AB1785" i="109"/>
  <c r="AB1777" i="109"/>
  <c r="AB1769" i="109"/>
  <c r="AB1761" i="109"/>
  <c r="AB2145" i="109"/>
  <c r="AB2133" i="109"/>
  <c r="AB1917" i="109"/>
  <c r="AB1901" i="109"/>
  <c r="AB1825" i="109"/>
  <c r="AB1818" i="109"/>
  <c r="AB1810" i="109"/>
  <c r="AB1802" i="109"/>
  <c r="AB1794" i="109"/>
  <c r="AB1786" i="109"/>
  <c r="AB1778" i="109"/>
  <c r="AB1770" i="109"/>
  <c r="AB1762" i="109"/>
  <c r="AB1754" i="109"/>
  <c r="AB1923" i="109"/>
  <c r="AB1907" i="109"/>
  <c r="AB1891" i="109"/>
  <c r="AB1885" i="109"/>
  <c r="AB1877" i="109"/>
  <c r="AB1869" i="109"/>
  <c r="AB1861" i="109"/>
  <c r="AB1853" i="109"/>
  <c r="AB1845" i="109"/>
  <c r="AB1837" i="109"/>
  <c r="AB1829" i="109"/>
  <c r="AB1819" i="109"/>
  <c r="AB1811" i="109"/>
  <c r="AB1803" i="109"/>
  <c r="AB1795" i="109"/>
  <c r="AB1787" i="109"/>
  <c r="AB1779" i="109"/>
  <c r="AB1771" i="109"/>
  <c r="AB1763" i="109"/>
  <c r="AB1755" i="109"/>
  <c r="AB2169" i="109"/>
  <c r="AB2137" i="109"/>
  <c r="AB2121" i="109"/>
  <c r="AB1913" i="109"/>
  <c r="AB1897" i="109"/>
  <c r="AB1820" i="109"/>
  <c r="AB1812" i="109"/>
  <c r="AB1804" i="109"/>
  <c r="AB1796" i="109"/>
  <c r="AB1788" i="109"/>
  <c r="AB1780" i="109"/>
  <c r="AB1772" i="109"/>
  <c r="AB1764" i="109"/>
  <c r="AB1756" i="109"/>
  <c r="AB1456" i="109"/>
  <c r="AB2161" i="109"/>
  <c r="AB2125" i="109"/>
  <c r="AB1909" i="109"/>
  <c r="AB1893" i="109"/>
  <c r="AB1822" i="109"/>
  <c r="AB1814" i="109"/>
  <c r="AB1806" i="109"/>
  <c r="AB1798" i="109"/>
  <c r="AB1790" i="109"/>
  <c r="AB1782" i="109"/>
  <c r="AB1774" i="109"/>
  <c r="AB1766" i="109"/>
  <c r="AB1758" i="109"/>
  <c r="AB1855" i="109"/>
  <c r="AB1750" i="109"/>
  <c r="AB1743" i="109"/>
  <c r="AB1734" i="109"/>
  <c r="AB1727" i="109"/>
  <c r="AB1718" i="109"/>
  <c r="AB1711" i="109"/>
  <c r="AB1702" i="109"/>
  <c r="AB1695" i="109"/>
  <c r="AB1686" i="109"/>
  <c r="AB1679" i="109"/>
  <c r="AB1670" i="109"/>
  <c r="AB1663" i="109"/>
  <c r="AB1654" i="109"/>
  <c r="AB1647" i="109"/>
  <c r="AB1638" i="109"/>
  <c r="AB1631" i="109"/>
  <c r="AB1622" i="109"/>
  <c r="AB1615" i="109"/>
  <c r="AB1606" i="109"/>
  <c r="AB1599" i="109"/>
  <c r="AB1590" i="109"/>
  <c r="AB1583" i="109"/>
  <c r="AB1574" i="109"/>
  <c r="AB1567" i="109"/>
  <c r="AB1558" i="109"/>
  <c r="AB1551" i="109"/>
  <c r="AB1542" i="109"/>
  <c r="AB1535" i="109"/>
  <c r="AB1526" i="109"/>
  <c r="AB1519" i="109"/>
  <c r="AB1510" i="109"/>
  <c r="AB1503" i="109"/>
  <c r="AB1494" i="109"/>
  <c r="AB1487" i="109"/>
  <c r="AB1478" i="109"/>
  <c r="AB1459" i="109"/>
  <c r="AB1454" i="109"/>
  <c r="AB1448" i="109"/>
  <c r="AB1440" i="109"/>
  <c r="AB1432" i="109"/>
  <c r="AB1424" i="109"/>
  <c r="AB1416" i="109"/>
  <c r="AB1408" i="109"/>
  <c r="AB1400" i="109"/>
  <c r="AB1392" i="109"/>
  <c r="AB1387" i="109"/>
  <c r="AB1385" i="109"/>
  <c r="AB1383" i="109"/>
  <c r="AB1381" i="109"/>
  <c r="AB1379" i="109"/>
  <c r="AB1377" i="109"/>
  <c r="AB1375" i="109"/>
  <c r="AB1373" i="109"/>
  <c r="AB1371" i="109"/>
  <c r="AB1369" i="109"/>
  <c r="AB1367" i="109"/>
  <c r="AB1365" i="109"/>
  <c r="AB1363" i="109"/>
  <c r="AB1361" i="109"/>
  <c r="AB1359" i="109"/>
  <c r="AB1357" i="109"/>
  <c r="AB1355" i="109"/>
  <c r="AB1353" i="109"/>
  <c r="AB1351" i="109"/>
  <c r="AB1349" i="109"/>
  <c r="AB1347" i="109"/>
  <c r="AB1345" i="109"/>
  <c r="AB1343" i="109"/>
  <c r="AB1341" i="109"/>
  <c r="AB1339" i="109"/>
  <c r="AB1337" i="109"/>
  <c r="AB1335" i="109"/>
  <c r="AB1333" i="109"/>
  <c r="AB1331" i="109"/>
  <c r="AB1329" i="109"/>
  <c r="AB1327" i="109"/>
  <c r="AB1325" i="109"/>
  <c r="AB1323" i="109"/>
  <c r="AB1321" i="109"/>
  <c r="AB1319" i="109"/>
  <c r="AB1317" i="109"/>
  <c r="AB1315" i="109"/>
  <c r="AB1313" i="109"/>
  <c r="AB1311" i="109"/>
  <c r="AB1309" i="109"/>
  <c r="AB1307" i="109"/>
  <c r="AB1305" i="109"/>
  <c r="AB1303" i="109"/>
  <c r="AB1301" i="109"/>
  <c r="AB1299" i="109"/>
  <c r="AB1297" i="109"/>
  <c r="AB1295" i="109"/>
  <c r="AB1293" i="109"/>
  <c r="AB1291" i="109"/>
  <c r="AB1289" i="109"/>
  <c r="AB1287" i="109"/>
  <c r="AB1285" i="109"/>
  <c r="AB1283" i="109"/>
  <c r="AB1281" i="109"/>
  <c r="AB1279" i="109"/>
  <c r="AB1277" i="109"/>
  <c r="AB1275" i="109"/>
  <c r="AB1273" i="109"/>
  <c r="AB1271" i="109"/>
  <c r="AB1269" i="109"/>
  <c r="AB1267" i="109"/>
  <c r="AB1265" i="109"/>
  <c r="AB1263" i="109"/>
  <c r="AB1261" i="109"/>
  <c r="AB1259" i="109"/>
  <c r="AB1257" i="109"/>
  <c r="AB1255" i="109"/>
  <c r="AB1253" i="109"/>
  <c r="AB1251" i="109"/>
  <c r="AB1249" i="109"/>
  <c r="AB1247" i="109"/>
  <c r="AB1245" i="109"/>
  <c r="AB1243" i="109"/>
  <c r="AB1241" i="109"/>
  <c r="AB1239" i="109"/>
  <c r="AB1237" i="109"/>
  <c r="AB1235" i="109"/>
  <c r="AB1233" i="109"/>
  <c r="AB1231" i="109"/>
  <c r="AB1229" i="109"/>
  <c r="AB1227" i="109"/>
  <c r="AB1225" i="109"/>
  <c r="AB1223" i="109"/>
  <c r="AB1221" i="109"/>
  <c r="AB1219" i="109"/>
  <c r="AB1217" i="109"/>
  <c r="AB1215" i="109"/>
  <c r="AB1213" i="109"/>
  <c r="AB1211" i="109"/>
  <c r="AB1209" i="109"/>
  <c r="AB1207" i="109"/>
  <c r="AB1205" i="109"/>
  <c r="AB1203" i="109"/>
  <c r="AB1201" i="109"/>
  <c r="AB1199" i="109"/>
  <c r="AB1197" i="109"/>
  <c r="AB1195" i="109"/>
  <c r="AB1193" i="109"/>
  <c r="AB1191" i="109"/>
  <c r="AB1189" i="109"/>
  <c r="AB1187" i="109"/>
  <c r="AB1185" i="109"/>
  <c r="AB1183" i="109"/>
  <c r="AB1181" i="109"/>
  <c r="AB1179" i="109"/>
  <c r="AB1177" i="109"/>
  <c r="AB1175" i="109"/>
  <c r="AB1173" i="109"/>
  <c r="AB1171" i="109"/>
  <c r="AB1169" i="109"/>
  <c r="AB1167" i="109"/>
  <c r="AB1165" i="109"/>
  <c r="AB1163" i="109"/>
  <c r="AB1161" i="109"/>
  <c r="AB1159" i="109"/>
  <c r="AB1157" i="109"/>
  <c r="AB1155" i="109"/>
  <c r="AB1153" i="109"/>
  <c r="AB1151" i="109"/>
  <c r="AB1149" i="109"/>
  <c r="AB1147" i="109"/>
  <c r="AB1145" i="109"/>
  <c r="AB1143" i="109"/>
  <c r="AB1141" i="109"/>
  <c r="AB1139" i="109"/>
  <c r="AB1137" i="109"/>
  <c r="AB1135" i="109"/>
  <c r="AB1133" i="109"/>
  <c r="AB1131" i="109"/>
  <c r="AB1129" i="109"/>
  <c r="AB1127" i="109"/>
  <c r="AB1125" i="109"/>
  <c r="AB1123" i="109"/>
  <c r="AB1121" i="109"/>
  <c r="AB1119" i="109"/>
  <c r="AB1117" i="109"/>
  <c r="AB1115" i="109"/>
  <c r="AB1113" i="109"/>
  <c r="AB1111" i="109"/>
  <c r="AB1109" i="109"/>
  <c r="AB1107" i="109"/>
  <c r="AB1105" i="109"/>
  <c r="AB1103" i="109"/>
  <c r="AB1101" i="109"/>
  <c r="AB1099" i="109"/>
  <c r="AB1097" i="109"/>
  <c r="AB1092" i="109"/>
  <c r="AB1084" i="109"/>
  <c r="AB1076" i="109"/>
  <c r="AB1068" i="109"/>
  <c r="AB1060" i="109"/>
  <c r="AB1052" i="109"/>
  <c r="AB1044" i="109"/>
  <c r="AB1036" i="109"/>
  <c r="AB1028" i="109"/>
  <c r="AB1847" i="109"/>
  <c r="AB1813" i="109"/>
  <c r="AB1781" i="109"/>
  <c r="AB1752" i="109"/>
  <c r="AB1745" i="109"/>
  <c r="AB1736" i="109"/>
  <c r="AB1729" i="109"/>
  <c r="AB1720" i="109"/>
  <c r="AB1713" i="109"/>
  <c r="AB1704" i="109"/>
  <c r="AB1697" i="109"/>
  <c r="AB1688" i="109"/>
  <c r="AB1681" i="109"/>
  <c r="AB1672" i="109"/>
  <c r="AB1665" i="109"/>
  <c r="AB1656" i="109"/>
  <c r="AB1649" i="109"/>
  <c r="AB1640" i="109"/>
  <c r="AB1633" i="109"/>
  <c r="AB1624" i="109"/>
  <c r="AB1617" i="109"/>
  <c r="AB1608" i="109"/>
  <c r="AB1601" i="109"/>
  <c r="AB1592" i="109"/>
  <c r="AB1585" i="109"/>
  <c r="AB1576" i="109"/>
  <c r="AB1569" i="109"/>
  <c r="AB1560" i="109"/>
  <c r="AB1553" i="109"/>
  <c r="AB1544" i="109"/>
  <c r="AB1537" i="109"/>
  <c r="AB1528" i="109"/>
  <c r="AB1521" i="109"/>
  <c r="AB1512" i="109"/>
  <c r="AB1505" i="109"/>
  <c r="AB1496" i="109"/>
  <c r="AB1489" i="109"/>
  <c r="AB1480" i="109"/>
  <c r="AB1449" i="109"/>
  <c r="AB1441" i="109"/>
  <c r="AB1433" i="109"/>
  <c r="AB1425" i="109"/>
  <c r="AB1417" i="109"/>
  <c r="AB1409" i="109"/>
  <c r="AB1401" i="109"/>
  <c r="AB1393" i="109"/>
  <c r="AB1093" i="109"/>
  <c r="AB1085" i="109"/>
  <c r="AB1077" i="109"/>
  <c r="AB1069" i="109"/>
  <c r="AB1061" i="109"/>
  <c r="AB1053" i="109"/>
  <c r="AB1045" i="109"/>
  <c r="AB1037" i="109"/>
  <c r="AB1029" i="109"/>
  <c r="AB1919" i="109"/>
  <c r="AB1839" i="109"/>
  <c r="AB1747" i="109"/>
  <c r="AB1738" i="109"/>
  <c r="AB1731" i="109"/>
  <c r="AB1722" i="109"/>
  <c r="AB1715" i="109"/>
  <c r="AB1706" i="109"/>
  <c r="AB1699" i="109"/>
  <c r="AB1690" i="109"/>
  <c r="AB1683" i="109"/>
  <c r="AB1674" i="109"/>
  <c r="AB1667" i="109"/>
  <c r="AB1658" i="109"/>
  <c r="AB1651" i="109"/>
  <c r="AB1642" i="109"/>
  <c r="AB1635" i="109"/>
  <c r="AB1626" i="109"/>
  <c r="AB1619" i="109"/>
  <c r="AB1610" i="109"/>
  <c r="AB1603" i="109"/>
  <c r="AB1594" i="109"/>
  <c r="AB1587" i="109"/>
  <c r="AB1578" i="109"/>
  <c r="AB1571" i="109"/>
  <c r="AB1562" i="109"/>
  <c r="AB1555" i="109"/>
  <c r="AB1546" i="109"/>
  <c r="AB1539" i="109"/>
  <c r="AB1530" i="109"/>
  <c r="AB1523" i="109"/>
  <c r="AB1514" i="109"/>
  <c r="AB1507" i="109"/>
  <c r="AB1498" i="109"/>
  <c r="AB1491" i="109"/>
  <c r="AB1482" i="109"/>
  <c r="AB1455" i="109"/>
  <c r="AB1450" i="109"/>
  <c r="AB1442" i="109"/>
  <c r="AB1434" i="109"/>
  <c r="AB1426" i="109"/>
  <c r="AB1418" i="109"/>
  <c r="AB1410" i="109"/>
  <c r="AB1402" i="109"/>
  <c r="AB1394" i="109"/>
  <c r="AB1903" i="109"/>
  <c r="AB1831" i="109"/>
  <c r="AB1805" i="109"/>
  <c r="AB1773" i="109"/>
  <c r="AB1749" i="109"/>
  <c r="AB1740" i="109"/>
  <c r="AB1733" i="109"/>
  <c r="AB1724" i="109"/>
  <c r="AB1717" i="109"/>
  <c r="AB1708" i="109"/>
  <c r="AB1701" i="109"/>
  <c r="AB1692" i="109"/>
  <c r="AB1685" i="109"/>
  <c r="AB1676" i="109"/>
  <c r="AB1669" i="109"/>
  <c r="AB1660" i="109"/>
  <c r="AB1653" i="109"/>
  <c r="AB1644" i="109"/>
  <c r="AB1637" i="109"/>
  <c r="AB1628" i="109"/>
  <c r="AB1621" i="109"/>
  <c r="AB1612" i="109"/>
  <c r="AB1605" i="109"/>
  <c r="AB1596" i="109"/>
  <c r="AB1589" i="109"/>
  <c r="AB1580" i="109"/>
  <c r="AB1573" i="109"/>
  <c r="AB1564" i="109"/>
  <c r="AB1557" i="109"/>
  <c r="AB1548" i="109"/>
  <c r="AB1541" i="109"/>
  <c r="AB1532" i="109"/>
  <c r="AB1525" i="109"/>
  <c r="AB1516" i="109"/>
  <c r="AB1509" i="109"/>
  <c r="AB1500" i="109"/>
  <c r="AB1493" i="109"/>
  <c r="AB1484" i="109"/>
  <c r="AB1477" i="109"/>
  <c r="AB1475" i="109"/>
  <c r="AB1473" i="109"/>
  <c r="AB1471" i="109"/>
  <c r="AB1469" i="109"/>
  <c r="AB1467" i="109"/>
  <c r="AB1465" i="109"/>
  <c r="AB1463" i="109"/>
  <c r="AB1461" i="109"/>
  <c r="AB1443" i="109"/>
  <c r="AB1435" i="109"/>
  <c r="AB1427" i="109"/>
  <c r="AB1419" i="109"/>
  <c r="AB1411" i="109"/>
  <c r="AB1403" i="109"/>
  <c r="AB1395" i="109"/>
  <c r="AB1095" i="109"/>
  <c r="AB1087" i="109"/>
  <c r="AB1079" i="109"/>
  <c r="AB1071" i="109"/>
  <c r="AB1063" i="109"/>
  <c r="AB1055" i="109"/>
  <c r="AB1887" i="109"/>
  <c r="AB1751" i="109"/>
  <c r="AB1742" i="109"/>
  <c r="AB1735" i="109"/>
  <c r="AB1726" i="109"/>
  <c r="AB1719" i="109"/>
  <c r="AB1710" i="109"/>
  <c r="AB1703" i="109"/>
  <c r="AB1694" i="109"/>
  <c r="AB1687" i="109"/>
  <c r="AB1678" i="109"/>
  <c r="AB1671" i="109"/>
  <c r="AB1662" i="109"/>
  <c r="AB1655" i="109"/>
  <c r="AB1646" i="109"/>
  <c r="AB1639" i="109"/>
  <c r="AB1630" i="109"/>
  <c r="AB1623" i="109"/>
  <c r="AB1614" i="109"/>
  <c r="AB1607" i="109"/>
  <c r="AB1598" i="109"/>
  <c r="AB1591" i="109"/>
  <c r="AB1582" i="109"/>
  <c r="AB1575" i="109"/>
  <c r="AB1566" i="109"/>
  <c r="AB1559" i="109"/>
  <c r="AB1550" i="109"/>
  <c r="AB1543" i="109"/>
  <c r="AB1534" i="109"/>
  <c r="AB1527" i="109"/>
  <c r="AB1518" i="109"/>
  <c r="AB1511" i="109"/>
  <c r="AB1502" i="109"/>
  <c r="AB1495" i="109"/>
  <c r="AB1486" i="109"/>
  <c r="AB1479" i="109"/>
  <c r="AB1451" i="109"/>
  <c r="AB1444" i="109"/>
  <c r="AB1436" i="109"/>
  <c r="AB1428" i="109"/>
  <c r="AB1420" i="109"/>
  <c r="AB1412" i="109"/>
  <c r="AB1404" i="109"/>
  <c r="AB1396" i="109"/>
  <c r="AB1388" i="109"/>
  <c r="AB1386" i="109"/>
  <c r="AB1384" i="109"/>
  <c r="AB1382" i="109"/>
  <c r="AB1380" i="109"/>
  <c r="AB1378" i="109"/>
  <c r="AB1376" i="109"/>
  <c r="AB1374" i="109"/>
  <c r="AB1372" i="109"/>
  <c r="AB1370" i="109"/>
  <c r="AB1368" i="109"/>
  <c r="AB1366" i="109"/>
  <c r="AB1364" i="109"/>
  <c r="AB1362" i="109"/>
  <c r="AB1360" i="109"/>
  <c r="AB1358" i="109"/>
  <c r="AB1356" i="109"/>
  <c r="AB1354" i="109"/>
  <c r="AB1352" i="109"/>
  <c r="AB1350" i="109"/>
  <c r="AB1348" i="109"/>
  <c r="AB1346" i="109"/>
  <c r="AB1344" i="109"/>
  <c r="AB1342" i="109"/>
  <c r="AB1340" i="109"/>
  <c r="AB1338" i="109"/>
  <c r="AB1336" i="109"/>
  <c r="AB1334" i="109"/>
  <c r="AB1332" i="109"/>
  <c r="AB1330" i="109"/>
  <c r="AB1328" i="109"/>
  <c r="AB1326" i="109"/>
  <c r="AB1324" i="109"/>
  <c r="AB1322" i="109"/>
  <c r="AB1320" i="109"/>
  <c r="AB1318" i="109"/>
  <c r="AB1316" i="109"/>
  <c r="AB1314" i="109"/>
  <c r="AB1312" i="109"/>
  <c r="AB1310" i="109"/>
  <c r="AB1308" i="109"/>
  <c r="AB1306" i="109"/>
  <c r="AB1304" i="109"/>
  <c r="AB1302" i="109"/>
  <c r="AB1300" i="109"/>
  <c r="AB1298" i="109"/>
  <c r="AB1296" i="109"/>
  <c r="AB1294" i="109"/>
  <c r="AB1292" i="109"/>
  <c r="AB1290" i="109"/>
  <c r="AB1288" i="109"/>
  <c r="AB1286" i="109"/>
  <c r="AB1284" i="109"/>
  <c r="AB1282" i="109"/>
  <c r="AB1280" i="109"/>
  <c r="AB1278" i="109"/>
  <c r="AB1276" i="109"/>
  <c r="AB1274" i="109"/>
  <c r="AB1272" i="109"/>
  <c r="AB1270" i="109"/>
  <c r="AB1268" i="109"/>
  <c r="AB1266" i="109"/>
  <c r="AB1264" i="109"/>
  <c r="AB1262" i="109"/>
  <c r="AB1260" i="109"/>
  <c r="AB1258" i="109"/>
  <c r="AB1256" i="109"/>
  <c r="AB1254" i="109"/>
  <c r="AB1252" i="109"/>
  <c r="AB1250" i="109"/>
  <c r="AB1248" i="109"/>
  <c r="AB1246" i="109"/>
  <c r="AB1244" i="109"/>
  <c r="AB1242" i="109"/>
  <c r="AB1240" i="109"/>
  <c r="AB1238" i="109"/>
  <c r="AB1236" i="109"/>
  <c r="AB1234" i="109"/>
  <c r="AB1232" i="109"/>
  <c r="AB1230" i="109"/>
  <c r="AB1228" i="109"/>
  <c r="AB1226" i="109"/>
  <c r="AB1224" i="109"/>
  <c r="AB1222" i="109"/>
  <c r="AB1220" i="109"/>
  <c r="AB1218" i="109"/>
  <c r="AB1216" i="109"/>
  <c r="AB1214" i="109"/>
  <c r="AB1212" i="109"/>
  <c r="AB1210" i="109"/>
  <c r="AB1208" i="109"/>
  <c r="AB1206" i="109"/>
  <c r="AB1204" i="109"/>
  <c r="AB1202" i="109"/>
  <c r="AB1200" i="109"/>
  <c r="AB1198" i="109"/>
  <c r="AB1196" i="109"/>
  <c r="AB1194" i="109"/>
  <c r="AB1192" i="109"/>
  <c r="AB1190" i="109"/>
  <c r="AB1188" i="109"/>
  <c r="AB1186" i="109"/>
  <c r="AB1184" i="109"/>
  <c r="AB1182" i="109"/>
  <c r="AB1180" i="109"/>
  <c r="AB1178" i="109"/>
  <c r="AB1176" i="109"/>
  <c r="AB1174" i="109"/>
  <c r="AB1172" i="109"/>
  <c r="AB1170" i="109"/>
  <c r="AB1168" i="109"/>
  <c r="AB1166" i="109"/>
  <c r="AB1164" i="109"/>
  <c r="AB1162" i="109"/>
  <c r="AB1160" i="109"/>
  <c r="AB1158" i="109"/>
  <c r="AB1156" i="109"/>
  <c r="AB1154" i="109"/>
  <c r="AB1152" i="109"/>
  <c r="AB1150" i="109"/>
  <c r="AB1148" i="109"/>
  <c r="AB1146" i="109"/>
  <c r="AB1144" i="109"/>
  <c r="AB1142" i="109"/>
  <c r="AB1140" i="109"/>
  <c r="AB1138" i="109"/>
  <c r="AB1136" i="109"/>
  <c r="AB1134" i="109"/>
  <c r="AB1132" i="109"/>
  <c r="AB1130" i="109"/>
  <c r="AB1128" i="109"/>
  <c r="AB1126" i="109"/>
  <c r="AB1124" i="109"/>
  <c r="AB1122" i="109"/>
  <c r="AB1120" i="109"/>
  <c r="AB1118" i="109"/>
  <c r="AB1116" i="109"/>
  <c r="AB1114" i="109"/>
  <c r="AB1112" i="109"/>
  <c r="AB1110" i="109"/>
  <c r="AB1108" i="109"/>
  <c r="AB1106" i="109"/>
  <c r="AB1104" i="109"/>
  <c r="AB1102" i="109"/>
  <c r="AB1100" i="109"/>
  <c r="AB1098" i="109"/>
  <c r="AB1096" i="109"/>
  <c r="AB1088" i="109"/>
  <c r="AB1080" i="109"/>
  <c r="AB1072" i="109"/>
  <c r="AB1064" i="109"/>
  <c r="AB1056" i="109"/>
  <c r="AB1048" i="109"/>
  <c r="AB1040" i="109"/>
  <c r="AB1032" i="109"/>
  <c r="AB1024" i="109"/>
  <c r="AB1879" i="109"/>
  <c r="AB1797" i="109"/>
  <c r="AB1765" i="109"/>
  <c r="AB1753" i="109"/>
  <c r="AB1744" i="109"/>
  <c r="AB1737" i="109"/>
  <c r="AB1728" i="109"/>
  <c r="AB1721" i="109"/>
  <c r="AB1712" i="109"/>
  <c r="AB1705" i="109"/>
  <c r="AB1696" i="109"/>
  <c r="AB1689" i="109"/>
  <c r="AB1680" i="109"/>
  <c r="AB1673" i="109"/>
  <c r="AB1664" i="109"/>
  <c r="AB1657" i="109"/>
  <c r="AB1648" i="109"/>
  <c r="AB1641" i="109"/>
  <c r="AB1632" i="109"/>
  <c r="AB1625" i="109"/>
  <c r="AB1616" i="109"/>
  <c r="AB1609" i="109"/>
  <c r="AB1600" i="109"/>
  <c r="AB1593" i="109"/>
  <c r="AB1584" i="109"/>
  <c r="AB1577" i="109"/>
  <c r="AB1568" i="109"/>
  <c r="AB1561" i="109"/>
  <c r="AB1552" i="109"/>
  <c r="AB1545" i="109"/>
  <c r="AB1536" i="109"/>
  <c r="AB1529" i="109"/>
  <c r="AB1520" i="109"/>
  <c r="AB1513" i="109"/>
  <c r="AB1504" i="109"/>
  <c r="AB1497" i="109"/>
  <c r="AB1488" i="109"/>
  <c r="AB1481" i="109"/>
  <c r="AB1457" i="109"/>
  <c r="AB1445" i="109"/>
  <c r="AB1437" i="109"/>
  <c r="AB1429" i="109"/>
  <c r="AB1421" i="109"/>
  <c r="AB1413" i="109"/>
  <c r="AB1405" i="109"/>
  <c r="AB1397" i="109"/>
  <c r="AB1389" i="109"/>
  <c r="AB1089" i="109"/>
  <c r="AB1081" i="109"/>
  <c r="AB1073" i="109"/>
  <c r="AB1065" i="109"/>
  <c r="AB1871" i="109"/>
  <c r="AB1746" i="109"/>
  <c r="AB1739" i="109"/>
  <c r="AB1730" i="109"/>
  <c r="AB1723" i="109"/>
  <c r="AB1714" i="109"/>
  <c r="AB1707" i="109"/>
  <c r="AB1698" i="109"/>
  <c r="AB1691" i="109"/>
  <c r="AB1682" i="109"/>
  <c r="AB1675" i="109"/>
  <c r="AB1666" i="109"/>
  <c r="AB1659" i="109"/>
  <c r="AB1650" i="109"/>
  <c r="AB1643" i="109"/>
  <c r="AB1634" i="109"/>
  <c r="AB1627" i="109"/>
  <c r="AB1618" i="109"/>
  <c r="AB1611" i="109"/>
  <c r="AB1602" i="109"/>
  <c r="AB1595" i="109"/>
  <c r="AB1586" i="109"/>
  <c r="AB1579" i="109"/>
  <c r="AB1570" i="109"/>
  <c r="AB1563" i="109"/>
  <c r="AB1554" i="109"/>
  <c r="AB1547" i="109"/>
  <c r="AB1538" i="109"/>
  <c r="AB1531" i="109"/>
  <c r="AB1522" i="109"/>
  <c r="AB1515" i="109"/>
  <c r="AB1506" i="109"/>
  <c r="AB1499" i="109"/>
  <c r="AB1490" i="109"/>
  <c r="AB1483" i="109"/>
  <c r="AB1458" i="109"/>
  <c r="AB1446" i="109"/>
  <c r="AB1438" i="109"/>
  <c r="AB1430" i="109"/>
  <c r="AB1422" i="109"/>
  <c r="AB1414" i="109"/>
  <c r="AB1406" i="109"/>
  <c r="AB1398" i="109"/>
  <c r="AB1390" i="109"/>
  <c r="AB1863" i="109"/>
  <c r="AB1821" i="109"/>
  <c r="AB1789" i="109"/>
  <c r="AB1757" i="109"/>
  <c r="AB1748" i="109"/>
  <c r="AB1741" i="109"/>
  <c r="AB1732" i="109"/>
  <c r="AB1725" i="109"/>
  <c r="AB1716" i="109"/>
  <c r="AB1709" i="109"/>
  <c r="AB1700" i="109"/>
  <c r="AB1693" i="109"/>
  <c r="AB1684" i="109"/>
  <c r="AB1677" i="109"/>
  <c r="AB1668" i="109"/>
  <c r="AB1661" i="109"/>
  <c r="AB1652" i="109"/>
  <c r="AB1645" i="109"/>
  <c r="AB1636" i="109"/>
  <c r="AB1629" i="109"/>
  <c r="AB1620" i="109"/>
  <c r="AB1613" i="109"/>
  <c r="AB1604" i="109"/>
  <c r="AB1597" i="109"/>
  <c r="AB1588" i="109"/>
  <c r="AB1581" i="109"/>
  <c r="AB1572" i="109"/>
  <c r="AB1565" i="109"/>
  <c r="AB1556" i="109"/>
  <c r="AB1549" i="109"/>
  <c r="AB1540" i="109"/>
  <c r="AB1533" i="109"/>
  <c r="AB1524" i="109"/>
  <c r="AB1517" i="109"/>
  <c r="AB1508" i="109"/>
  <c r="AB1501" i="109"/>
  <c r="AB1492" i="109"/>
  <c r="AB1485" i="109"/>
  <c r="AB1476" i="109"/>
  <c r="AB1474" i="109"/>
  <c r="AB1472" i="109"/>
  <c r="AB1470" i="109"/>
  <c r="AB1468" i="109"/>
  <c r="AB1466" i="109"/>
  <c r="AB1464" i="109"/>
  <c r="AB1462" i="109"/>
  <c r="AB1453" i="109"/>
  <c r="AB1447" i="109"/>
  <c r="AB1439" i="109"/>
  <c r="AB1431" i="109"/>
  <c r="AB1423" i="109"/>
  <c r="AB1415" i="109"/>
  <c r="AB1407" i="109"/>
  <c r="AB1399" i="109"/>
  <c r="AB1391" i="109"/>
  <c r="AB1091" i="109"/>
  <c r="AB1083" i="109"/>
  <c r="AB1075" i="109"/>
  <c r="AB1067" i="109"/>
  <c r="AB1094" i="109"/>
  <c r="AB1078" i="109"/>
  <c r="AB1062" i="109"/>
  <c r="AB1054" i="109"/>
  <c r="AB1050" i="109"/>
  <c r="AB1031" i="109"/>
  <c r="AB1027" i="109"/>
  <c r="AB1021" i="109"/>
  <c r="AB1013" i="109"/>
  <c r="AB1005" i="109"/>
  <c r="AB997" i="109"/>
  <c r="AB989" i="109"/>
  <c r="AB981" i="109"/>
  <c r="AB973" i="109"/>
  <c r="AB965" i="109"/>
  <c r="AB957" i="109"/>
  <c r="AB949" i="109"/>
  <c r="AB941" i="109"/>
  <c r="AB933" i="109"/>
  <c r="AB925" i="109"/>
  <c r="AB917" i="109"/>
  <c r="AB909" i="109"/>
  <c r="AB901" i="109"/>
  <c r="AB893" i="109"/>
  <c r="AB885" i="109"/>
  <c r="AB877" i="109"/>
  <c r="AB869" i="109"/>
  <c r="AB861" i="109"/>
  <c r="AB853" i="109"/>
  <c r="AB845" i="109"/>
  <c r="AB837" i="109"/>
  <c r="AB829" i="109"/>
  <c r="AB724" i="109"/>
  <c r="AB716" i="109"/>
  <c r="AB708" i="109"/>
  <c r="AB700" i="109"/>
  <c r="AB692" i="109"/>
  <c r="AB684" i="109"/>
  <c r="AB676" i="109"/>
  <c r="AB668" i="109"/>
  <c r="AB660" i="109"/>
  <c r="AB360" i="109"/>
  <c r="AB352" i="109"/>
  <c r="AB1059" i="109"/>
  <c r="AB1041" i="109"/>
  <c r="AB1018" i="109"/>
  <c r="AB1010" i="109"/>
  <c r="AB1002" i="109"/>
  <c r="AB994" i="109"/>
  <c r="AB986" i="109"/>
  <c r="AB978" i="109"/>
  <c r="AB970" i="109"/>
  <c r="AB962" i="109"/>
  <c r="AB954" i="109"/>
  <c r="AB946" i="109"/>
  <c r="AB938" i="109"/>
  <c r="AB930" i="109"/>
  <c r="AB922" i="109"/>
  <c r="AB914" i="109"/>
  <c r="AB906" i="109"/>
  <c r="AB898" i="109"/>
  <c r="AB890" i="109"/>
  <c r="AB882" i="109"/>
  <c r="AB874" i="109"/>
  <c r="AB866" i="109"/>
  <c r="AB858" i="109"/>
  <c r="AB850" i="109"/>
  <c r="AB842" i="109"/>
  <c r="AB834" i="109"/>
  <c r="AB725" i="109"/>
  <c r="AB717" i="109"/>
  <c r="AB709" i="109"/>
  <c r="AB701" i="109"/>
  <c r="AB693" i="109"/>
  <c r="AB685" i="109"/>
  <c r="AB677" i="109"/>
  <c r="AB669" i="109"/>
  <c r="AB661" i="109"/>
  <c r="AB361" i="109"/>
  <c r="AB353" i="109"/>
  <c r="AB345" i="109"/>
  <c r="AB337" i="109"/>
  <c r="AB329" i="109"/>
  <c r="AB321" i="109"/>
  <c r="AB1082" i="109"/>
  <c r="AB1066" i="109"/>
  <c r="AB1051" i="109"/>
  <c r="AB1046" i="109"/>
  <c r="AB1042" i="109"/>
  <c r="AB1023" i="109"/>
  <c r="AB1015" i="109"/>
  <c r="AB1007" i="109"/>
  <c r="AB999" i="109"/>
  <c r="AB991" i="109"/>
  <c r="AB983" i="109"/>
  <c r="AB975" i="109"/>
  <c r="AB967" i="109"/>
  <c r="AB959" i="109"/>
  <c r="AB951" i="109"/>
  <c r="AB943" i="109"/>
  <c r="AB935" i="109"/>
  <c r="AB927" i="109"/>
  <c r="AB919" i="109"/>
  <c r="AB911" i="109"/>
  <c r="AB903" i="109"/>
  <c r="AB895" i="109"/>
  <c r="AB887" i="109"/>
  <c r="AB879" i="109"/>
  <c r="AB871" i="109"/>
  <c r="AB863" i="109"/>
  <c r="AB855" i="109"/>
  <c r="AB847" i="109"/>
  <c r="AB839" i="109"/>
  <c r="AB831" i="109"/>
  <c r="AB726" i="109"/>
  <c r="AB718" i="109"/>
  <c r="AB710" i="109"/>
  <c r="AB702" i="109"/>
  <c r="AB694" i="109"/>
  <c r="AB686" i="109"/>
  <c r="AB678" i="109"/>
  <c r="AB670" i="109"/>
  <c r="AB662" i="109"/>
  <c r="AB657" i="109"/>
  <c r="AB655" i="109"/>
  <c r="AB653" i="109"/>
  <c r="AB651" i="109"/>
  <c r="AB649" i="109"/>
  <c r="AB647" i="109"/>
  <c r="AB645" i="109"/>
  <c r="AB643" i="109"/>
  <c r="AB641" i="109"/>
  <c r="AB639" i="109"/>
  <c r="AB637" i="109"/>
  <c r="AB635" i="109"/>
  <c r="AB633" i="109"/>
  <c r="AB631" i="109"/>
  <c r="AB629" i="109"/>
  <c r="AB627" i="109"/>
  <c r="AB625" i="109"/>
  <c r="AB623" i="109"/>
  <c r="AB621" i="109"/>
  <c r="AB619" i="109"/>
  <c r="AB617" i="109"/>
  <c r="AB615" i="109"/>
  <c r="AB613" i="109"/>
  <c r="AB611" i="109"/>
  <c r="AB609" i="109"/>
  <c r="AB607" i="109"/>
  <c r="AB605" i="109"/>
  <c r="AB603" i="109"/>
  <c r="AB601" i="109"/>
  <c r="AB599" i="109"/>
  <c r="AB597" i="109"/>
  <c r="AB595" i="109"/>
  <c r="AB593" i="109"/>
  <c r="AB591" i="109"/>
  <c r="AB589" i="109"/>
  <c r="AB587" i="109"/>
  <c r="AB585" i="109"/>
  <c r="AB583" i="109"/>
  <c r="AB581" i="109"/>
  <c r="AB579" i="109"/>
  <c r="AB577" i="109"/>
  <c r="AB575" i="109"/>
  <c r="AB573" i="109"/>
  <c r="AB571" i="109"/>
  <c r="AB569" i="109"/>
  <c r="AB567" i="109"/>
  <c r="AB565" i="109"/>
  <c r="AB563" i="109"/>
  <c r="AB561" i="109"/>
  <c r="AB559" i="109"/>
  <c r="AB557" i="109"/>
  <c r="AB555" i="109"/>
  <c r="AB553" i="109"/>
  <c r="AB551" i="109"/>
  <c r="AB549" i="109"/>
  <c r="AB547" i="109"/>
  <c r="AB545" i="109"/>
  <c r="AB543" i="109"/>
  <c r="AB541" i="109"/>
  <c r="AB539" i="109"/>
  <c r="AB537" i="109"/>
  <c r="AB535" i="109"/>
  <c r="AB533" i="109"/>
  <c r="AB531" i="109"/>
  <c r="AB529" i="109"/>
  <c r="AB527" i="109"/>
  <c r="AB525" i="109"/>
  <c r="AB523" i="109"/>
  <c r="AB521" i="109"/>
  <c r="AB519" i="109"/>
  <c r="AB517" i="109"/>
  <c r="AB515" i="109"/>
  <c r="AB513" i="109"/>
  <c r="AB511" i="109"/>
  <c r="AB509" i="109"/>
  <c r="AB507" i="109"/>
  <c r="AB505" i="109"/>
  <c r="AB503" i="109"/>
  <c r="AB501" i="109"/>
  <c r="AB499" i="109"/>
  <c r="AB497" i="109"/>
  <c r="AB495" i="109"/>
  <c r="AB493" i="109"/>
  <c r="AB491" i="109"/>
  <c r="AB489" i="109"/>
  <c r="AB487" i="109"/>
  <c r="AB485" i="109"/>
  <c r="AB483" i="109"/>
  <c r="AB481" i="109"/>
  <c r="AB479" i="109"/>
  <c r="AB477" i="109"/>
  <c r="AB475" i="109"/>
  <c r="AB473" i="109"/>
  <c r="AB471" i="109"/>
  <c r="AB469" i="109"/>
  <c r="AB467" i="109"/>
  <c r="AB465" i="109"/>
  <c r="AB463" i="109"/>
  <c r="AB461" i="109"/>
  <c r="AB459" i="109"/>
  <c r="AB457" i="109"/>
  <c r="AB455" i="109"/>
  <c r="AB453" i="109"/>
  <c r="AB451" i="109"/>
  <c r="AB449" i="109"/>
  <c r="AB447" i="109"/>
  <c r="AB445" i="109"/>
  <c r="AB443" i="109"/>
  <c r="AB441" i="109"/>
  <c r="AB439" i="109"/>
  <c r="AB437" i="109"/>
  <c r="AB435" i="109"/>
  <c r="AB433" i="109"/>
  <c r="AB431" i="109"/>
  <c r="AB429" i="109"/>
  <c r="AB427" i="109"/>
  <c r="AB425" i="109"/>
  <c r="AB423" i="109"/>
  <c r="AB421" i="109"/>
  <c r="AB419" i="109"/>
  <c r="AB417" i="109"/>
  <c r="AB415" i="109"/>
  <c r="AB413" i="109"/>
  <c r="AB411" i="109"/>
  <c r="AB409" i="109"/>
  <c r="AB407" i="109"/>
  <c r="AB405" i="109"/>
  <c r="AB403" i="109"/>
  <c r="AB401" i="109"/>
  <c r="AB399" i="109"/>
  <c r="AB397" i="109"/>
  <c r="AB395" i="109"/>
  <c r="AB393" i="109"/>
  <c r="AB391" i="109"/>
  <c r="AB389" i="109"/>
  <c r="AB387" i="109"/>
  <c r="AB385" i="109"/>
  <c r="AB383" i="109"/>
  <c r="AB381" i="109"/>
  <c r="AB379" i="109"/>
  <c r="AB377" i="109"/>
  <c r="AB375" i="109"/>
  <c r="AB373" i="109"/>
  <c r="AB371" i="109"/>
  <c r="AB369" i="109"/>
  <c r="AB367" i="109"/>
  <c r="AB362" i="109"/>
  <c r="AB354" i="109"/>
  <c r="AB346" i="109"/>
  <c r="AB338" i="109"/>
  <c r="AB330" i="109"/>
  <c r="AB322" i="109"/>
  <c r="AB314" i="109"/>
  <c r="AB306" i="109"/>
  <c r="AB298" i="109"/>
  <c r="AB1033" i="109"/>
  <c r="AB1020" i="109"/>
  <c r="AB1012" i="109"/>
  <c r="AB1004" i="109"/>
  <c r="AB996" i="109"/>
  <c r="AB988" i="109"/>
  <c r="AB980" i="109"/>
  <c r="AB972" i="109"/>
  <c r="AB964" i="109"/>
  <c r="AB956" i="109"/>
  <c r="AB948" i="109"/>
  <c r="AB940" i="109"/>
  <c r="AB932" i="109"/>
  <c r="AB924" i="109"/>
  <c r="AB916" i="109"/>
  <c r="AB908" i="109"/>
  <c r="AB900" i="109"/>
  <c r="AB892" i="109"/>
  <c r="AB884" i="109"/>
  <c r="AB876" i="109"/>
  <c r="AB868" i="109"/>
  <c r="AB860" i="109"/>
  <c r="AB852" i="109"/>
  <c r="AB844" i="109"/>
  <c r="AB836" i="109"/>
  <c r="AB828" i="109"/>
  <c r="AB826" i="109"/>
  <c r="AB824" i="109"/>
  <c r="AB822" i="109"/>
  <c r="AB820" i="109"/>
  <c r="AB818" i="109"/>
  <c r="AB816" i="109"/>
  <c r="AB814" i="109"/>
  <c r="AB812" i="109"/>
  <c r="AB810" i="109"/>
  <c r="AB808" i="109"/>
  <c r="AB806" i="109"/>
  <c r="AB804" i="109"/>
  <c r="AB802" i="109"/>
  <c r="AB800" i="109"/>
  <c r="AB798" i="109"/>
  <c r="AB796" i="109"/>
  <c r="AB794" i="109"/>
  <c r="AB792" i="109"/>
  <c r="AB790" i="109"/>
  <c r="AB788" i="109"/>
  <c r="AB786" i="109"/>
  <c r="AB784" i="109"/>
  <c r="AB782" i="109"/>
  <c r="AB780" i="109"/>
  <c r="AB778" i="109"/>
  <c r="AB776" i="109"/>
  <c r="AB774" i="109"/>
  <c r="AB772" i="109"/>
  <c r="AB770" i="109"/>
  <c r="AB768" i="109"/>
  <c r="AB766" i="109"/>
  <c r="AB764" i="109"/>
  <c r="AB762" i="109"/>
  <c r="AB760" i="109"/>
  <c r="AB758" i="109"/>
  <c r="AB756" i="109"/>
  <c r="AB754" i="109"/>
  <c r="AB752" i="109"/>
  <c r="AB750" i="109"/>
  <c r="AB748" i="109"/>
  <c r="AB746" i="109"/>
  <c r="AB744" i="109"/>
  <c r="AB742" i="109"/>
  <c r="AB740" i="109"/>
  <c r="AB738" i="109"/>
  <c r="AB736" i="109"/>
  <c r="AB734" i="109"/>
  <c r="AB732" i="109"/>
  <c r="AB727" i="109"/>
  <c r="AB719" i="109"/>
  <c r="AB711" i="109"/>
  <c r="AB703" i="109"/>
  <c r="AB695" i="109"/>
  <c r="AB687" i="109"/>
  <c r="AB679" i="109"/>
  <c r="AB671" i="109"/>
  <c r="AB663" i="109"/>
  <c r="AB363" i="109"/>
  <c r="AB355" i="109"/>
  <c r="AB347" i="109"/>
  <c r="AB339" i="109"/>
  <c r="AB331" i="109"/>
  <c r="AB323" i="109"/>
  <c r="AB315" i="109"/>
  <c r="AB307" i="109"/>
  <c r="AB299" i="109"/>
  <c r="AB1086" i="109"/>
  <c r="AB1070" i="109"/>
  <c r="AB1047" i="109"/>
  <c r="AB1043" i="109"/>
  <c r="AB1038" i="109"/>
  <c r="AB1034" i="109"/>
  <c r="AB1017" i="109"/>
  <c r="AB1009" i="109"/>
  <c r="AB1001" i="109"/>
  <c r="AB993" i="109"/>
  <c r="AB985" i="109"/>
  <c r="AB977" i="109"/>
  <c r="AB969" i="109"/>
  <c r="AB961" i="109"/>
  <c r="AB953" i="109"/>
  <c r="AB945" i="109"/>
  <c r="AB937" i="109"/>
  <c r="AB929" i="109"/>
  <c r="AB921" i="109"/>
  <c r="AB913" i="109"/>
  <c r="AB905" i="109"/>
  <c r="AB897" i="109"/>
  <c r="AB889" i="109"/>
  <c r="AB881" i="109"/>
  <c r="AB873" i="109"/>
  <c r="AB865" i="109"/>
  <c r="AB857" i="109"/>
  <c r="AB849" i="109"/>
  <c r="AB841" i="109"/>
  <c r="AB833" i="109"/>
  <c r="AB728" i="109"/>
  <c r="AB720" i="109"/>
  <c r="AB712" i="109"/>
  <c r="AB704" i="109"/>
  <c r="AB696" i="109"/>
  <c r="AB688" i="109"/>
  <c r="AB680" i="109"/>
  <c r="AB672" i="109"/>
  <c r="AB664" i="109"/>
  <c r="AB1025" i="109"/>
  <c r="AB1022" i="109"/>
  <c r="AB1014" i="109"/>
  <c r="AB1006" i="109"/>
  <c r="AB998" i="109"/>
  <c r="AB990" i="109"/>
  <c r="AB982" i="109"/>
  <c r="AB974" i="109"/>
  <c r="AB966" i="109"/>
  <c r="AB958" i="109"/>
  <c r="AB950" i="109"/>
  <c r="AB942" i="109"/>
  <c r="AB934" i="109"/>
  <c r="AB926" i="109"/>
  <c r="AB918" i="109"/>
  <c r="AB910" i="109"/>
  <c r="AB902" i="109"/>
  <c r="AB894" i="109"/>
  <c r="AB886" i="109"/>
  <c r="AB878" i="109"/>
  <c r="AB870" i="109"/>
  <c r="AB862" i="109"/>
  <c r="AB854" i="109"/>
  <c r="AB846" i="109"/>
  <c r="AB838" i="109"/>
  <c r="AB830" i="109"/>
  <c r="AB729" i="109"/>
  <c r="AB721" i="109"/>
  <c r="AB713" i="109"/>
  <c r="AB705" i="109"/>
  <c r="AB697" i="109"/>
  <c r="AB689" i="109"/>
  <c r="AB681" i="109"/>
  <c r="AB673" i="109"/>
  <c r="AB665" i="109"/>
  <c r="AB365" i="109"/>
  <c r="AB357" i="109"/>
  <c r="AB349" i="109"/>
  <c r="AB341" i="109"/>
  <c r="AB333" i="109"/>
  <c r="AB325" i="109"/>
  <c r="AB1090" i="109"/>
  <c r="AB1074" i="109"/>
  <c r="AB1057" i="109"/>
  <c r="AB1039" i="109"/>
  <c r="AB1035" i="109"/>
  <c r="AB1030" i="109"/>
  <c r="AB1026" i="109"/>
  <c r="AB1019" i="109"/>
  <c r="AB1011" i="109"/>
  <c r="AB1003" i="109"/>
  <c r="AB995" i="109"/>
  <c r="AB987" i="109"/>
  <c r="AB979" i="109"/>
  <c r="AB971" i="109"/>
  <c r="AB963" i="109"/>
  <c r="AB955" i="109"/>
  <c r="AB947" i="109"/>
  <c r="AB939" i="109"/>
  <c r="AB931" i="109"/>
  <c r="AB923" i="109"/>
  <c r="AB915" i="109"/>
  <c r="AB907" i="109"/>
  <c r="AB899" i="109"/>
  <c r="AB891" i="109"/>
  <c r="AB883" i="109"/>
  <c r="AB875" i="109"/>
  <c r="AB867" i="109"/>
  <c r="AB859" i="109"/>
  <c r="AB851" i="109"/>
  <c r="AB843" i="109"/>
  <c r="AB835" i="109"/>
  <c r="AB730" i="109"/>
  <c r="AB722" i="109"/>
  <c r="AB714" i="109"/>
  <c r="AB706" i="109"/>
  <c r="AB698" i="109"/>
  <c r="AB690" i="109"/>
  <c r="AB682" i="109"/>
  <c r="AB674" i="109"/>
  <c r="AB666" i="109"/>
  <c r="AB658" i="109"/>
  <c r="AB656" i="109"/>
  <c r="AB654" i="109"/>
  <c r="AB652" i="109"/>
  <c r="AB650" i="109"/>
  <c r="AB648" i="109"/>
  <c r="AB646" i="109"/>
  <c r="AB644" i="109"/>
  <c r="AB642" i="109"/>
  <c r="AB640" i="109"/>
  <c r="AB638" i="109"/>
  <c r="AB636" i="109"/>
  <c r="AB634" i="109"/>
  <c r="AB632" i="109"/>
  <c r="AB630" i="109"/>
  <c r="AB628" i="109"/>
  <c r="AB626" i="109"/>
  <c r="AB624" i="109"/>
  <c r="AB622" i="109"/>
  <c r="AB620" i="109"/>
  <c r="AB618" i="109"/>
  <c r="AB616" i="109"/>
  <c r="AB614" i="109"/>
  <c r="AB612" i="109"/>
  <c r="AB610" i="109"/>
  <c r="AB608" i="109"/>
  <c r="AB606" i="109"/>
  <c r="AB604" i="109"/>
  <c r="AB602" i="109"/>
  <c r="AB600" i="109"/>
  <c r="AB598" i="109"/>
  <c r="AB596" i="109"/>
  <c r="AB594" i="109"/>
  <c r="AB592" i="109"/>
  <c r="AB590" i="109"/>
  <c r="AB588" i="109"/>
  <c r="AB586" i="109"/>
  <c r="AB584" i="109"/>
  <c r="AB582" i="109"/>
  <c r="AB580" i="109"/>
  <c r="AB578" i="109"/>
  <c r="AB576" i="109"/>
  <c r="AB574" i="109"/>
  <c r="AB572" i="109"/>
  <c r="AB570" i="109"/>
  <c r="AB568" i="109"/>
  <c r="AB566" i="109"/>
  <c r="AB564" i="109"/>
  <c r="AB562" i="109"/>
  <c r="AB560" i="109"/>
  <c r="AB558" i="109"/>
  <c r="AB556" i="109"/>
  <c r="AB554" i="109"/>
  <c r="AB552" i="109"/>
  <c r="AB550" i="109"/>
  <c r="AB548" i="109"/>
  <c r="AB546" i="109"/>
  <c r="AB544" i="109"/>
  <c r="AB542" i="109"/>
  <c r="AB540" i="109"/>
  <c r="AB538" i="109"/>
  <c r="AB536" i="109"/>
  <c r="AB534" i="109"/>
  <c r="AB532" i="109"/>
  <c r="AB530" i="109"/>
  <c r="AB528" i="109"/>
  <c r="AB526" i="109"/>
  <c r="AB524" i="109"/>
  <c r="AB522" i="109"/>
  <c r="AB520" i="109"/>
  <c r="AB518" i="109"/>
  <c r="AB516" i="109"/>
  <c r="AB514" i="109"/>
  <c r="AB512" i="109"/>
  <c r="AB510" i="109"/>
  <c r="AB508" i="109"/>
  <c r="AB506" i="109"/>
  <c r="AB504" i="109"/>
  <c r="AB502" i="109"/>
  <c r="AB500" i="109"/>
  <c r="AB498" i="109"/>
  <c r="AB496" i="109"/>
  <c r="AB494" i="109"/>
  <c r="AB492" i="109"/>
  <c r="AB490" i="109"/>
  <c r="AB488" i="109"/>
  <c r="AB486" i="109"/>
  <c r="AB484" i="109"/>
  <c r="AB482" i="109"/>
  <c r="AB480" i="109"/>
  <c r="AB478" i="109"/>
  <c r="AB476" i="109"/>
  <c r="AB474" i="109"/>
  <c r="AB472" i="109"/>
  <c r="AB470" i="109"/>
  <c r="AB468" i="109"/>
  <c r="AB466" i="109"/>
  <c r="AB464" i="109"/>
  <c r="AB462" i="109"/>
  <c r="AB460" i="109"/>
  <c r="AB458" i="109"/>
  <c r="AB456" i="109"/>
  <c r="AB454" i="109"/>
  <c r="AB452" i="109"/>
  <c r="AB450" i="109"/>
  <c r="AB448" i="109"/>
  <c r="AB446" i="109"/>
  <c r="AB444" i="109"/>
  <c r="AB442" i="109"/>
  <c r="AB440" i="109"/>
  <c r="AB438" i="109"/>
  <c r="AB436" i="109"/>
  <c r="AB434" i="109"/>
  <c r="AB432" i="109"/>
  <c r="AB430" i="109"/>
  <c r="AB428" i="109"/>
  <c r="AB426" i="109"/>
  <c r="AB424" i="109"/>
  <c r="AB422" i="109"/>
  <c r="AB420" i="109"/>
  <c r="AB418" i="109"/>
  <c r="AB416" i="109"/>
  <c r="AB414" i="109"/>
  <c r="AB412" i="109"/>
  <c r="AB410" i="109"/>
  <c r="AB408" i="109"/>
  <c r="AB406" i="109"/>
  <c r="AB404" i="109"/>
  <c r="AB402" i="109"/>
  <c r="AB400" i="109"/>
  <c r="AB398" i="109"/>
  <c r="AB396" i="109"/>
  <c r="AB394" i="109"/>
  <c r="AB392" i="109"/>
  <c r="AB390" i="109"/>
  <c r="AB388" i="109"/>
  <c r="AB386" i="109"/>
  <c r="AB384" i="109"/>
  <c r="AB382" i="109"/>
  <c r="AB380" i="109"/>
  <c r="AB378" i="109"/>
  <c r="AB376" i="109"/>
  <c r="AB374" i="109"/>
  <c r="AB372" i="109"/>
  <c r="AB370" i="109"/>
  <c r="AB368" i="109"/>
  <c r="AB366" i="109"/>
  <c r="AB358" i="109"/>
  <c r="AB350" i="109"/>
  <c r="AB342" i="109"/>
  <c r="AB334" i="109"/>
  <c r="AB326" i="109"/>
  <c r="AB318" i="109"/>
  <c r="AB310" i="109"/>
  <c r="AB302" i="109"/>
  <c r="AB294" i="109"/>
  <c r="AB1058" i="109"/>
  <c r="AB1049" i="109"/>
  <c r="AB1016" i="109"/>
  <c r="AB1008" i="109"/>
  <c r="AB1000" i="109"/>
  <c r="AB992" i="109"/>
  <c r="AB984" i="109"/>
  <c r="AB976" i="109"/>
  <c r="AB968" i="109"/>
  <c r="AB960" i="109"/>
  <c r="AB952" i="109"/>
  <c r="AB944" i="109"/>
  <c r="AB936" i="109"/>
  <c r="AB928" i="109"/>
  <c r="AB920" i="109"/>
  <c r="AB912" i="109"/>
  <c r="AB904" i="109"/>
  <c r="AB896" i="109"/>
  <c r="AB888" i="109"/>
  <c r="AB880" i="109"/>
  <c r="AB872" i="109"/>
  <c r="AB864" i="109"/>
  <c r="AB856" i="109"/>
  <c r="AB848" i="109"/>
  <c r="AB840" i="109"/>
  <c r="AB832" i="109"/>
  <c r="AB827" i="109"/>
  <c r="AB825" i="109"/>
  <c r="AB823" i="109"/>
  <c r="AB821" i="109"/>
  <c r="AB819" i="109"/>
  <c r="AB817" i="109"/>
  <c r="AB815" i="109"/>
  <c r="AB813" i="109"/>
  <c r="AB811" i="109"/>
  <c r="AB809" i="109"/>
  <c r="AB807" i="109"/>
  <c r="AB805" i="109"/>
  <c r="AB803" i="109"/>
  <c r="AB801" i="109"/>
  <c r="AB799" i="109"/>
  <c r="AB797" i="109"/>
  <c r="AB795" i="109"/>
  <c r="AB793" i="109"/>
  <c r="AB791" i="109"/>
  <c r="AB789" i="109"/>
  <c r="AB787" i="109"/>
  <c r="AB785" i="109"/>
  <c r="AB783" i="109"/>
  <c r="AB781" i="109"/>
  <c r="AB779" i="109"/>
  <c r="AB777" i="109"/>
  <c r="AB775" i="109"/>
  <c r="AB773" i="109"/>
  <c r="AB771" i="109"/>
  <c r="AB769" i="109"/>
  <c r="AB767" i="109"/>
  <c r="AB765" i="109"/>
  <c r="AB763" i="109"/>
  <c r="AB761" i="109"/>
  <c r="AB759" i="109"/>
  <c r="AB757" i="109"/>
  <c r="AB755" i="109"/>
  <c r="AB753" i="109"/>
  <c r="AB751" i="109"/>
  <c r="AB749" i="109"/>
  <c r="AB747" i="109"/>
  <c r="AB745" i="109"/>
  <c r="AB743" i="109"/>
  <c r="AB741" i="109"/>
  <c r="AB739" i="109"/>
  <c r="AB737" i="109"/>
  <c r="AB735" i="109"/>
  <c r="AB733" i="109"/>
  <c r="AB731" i="109"/>
  <c r="AB723" i="109"/>
  <c r="AB715" i="109"/>
  <c r="AB707" i="109"/>
  <c r="AB699" i="109"/>
  <c r="AB691" i="109"/>
  <c r="AB683" i="109"/>
  <c r="AB675" i="109"/>
  <c r="AB667" i="109"/>
  <c r="AB659" i="109"/>
  <c r="AB359" i="109"/>
  <c r="AB351" i="109"/>
  <c r="AB343" i="109"/>
  <c r="AB335" i="109"/>
  <c r="AB327" i="109"/>
  <c r="AB319" i="109"/>
  <c r="AB311" i="109"/>
  <c r="AB336" i="109"/>
  <c r="AB320" i="109"/>
  <c r="AB316" i="109"/>
  <c r="AB312" i="109"/>
  <c r="AB308" i="109"/>
  <c r="AB304" i="109"/>
  <c r="AB287" i="109"/>
  <c r="AB279" i="109"/>
  <c r="AB271" i="109"/>
  <c r="AB263" i="109"/>
  <c r="AB255" i="109"/>
  <c r="AB247" i="109"/>
  <c r="AB239" i="109"/>
  <c r="AB231" i="109"/>
  <c r="AB223" i="109"/>
  <c r="AB215" i="109"/>
  <c r="AB207" i="109"/>
  <c r="AB199" i="109"/>
  <c r="AB191" i="109"/>
  <c r="AB183" i="109"/>
  <c r="AB175" i="109"/>
  <c r="AB167" i="109"/>
  <c r="AB159" i="109"/>
  <c r="AB151" i="109"/>
  <c r="AB143" i="109"/>
  <c r="AB135" i="109"/>
  <c r="AB127" i="109"/>
  <c r="AB119" i="109"/>
  <c r="AB111" i="109"/>
  <c r="AB103" i="109"/>
  <c r="AB95" i="109"/>
  <c r="AB87" i="109"/>
  <c r="AB79" i="109"/>
  <c r="AB71" i="109"/>
  <c r="AB63" i="109"/>
  <c r="AB55" i="109"/>
  <c r="AB270" i="109"/>
  <c r="AB254" i="109"/>
  <c r="AB238" i="109"/>
  <c r="AB230" i="109"/>
  <c r="AB174" i="109"/>
  <c r="AB70" i="109"/>
  <c r="AB295" i="109"/>
  <c r="AB292" i="109"/>
  <c r="AB284" i="109"/>
  <c r="AB276" i="109"/>
  <c r="AB268" i="109"/>
  <c r="AB260" i="109"/>
  <c r="AB252" i="109"/>
  <c r="AB244" i="109"/>
  <c r="AB236" i="109"/>
  <c r="AB228" i="109"/>
  <c r="AB220" i="109"/>
  <c r="AB212" i="109"/>
  <c r="AB204" i="109"/>
  <c r="AB196" i="109"/>
  <c r="AB188" i="109"/>
  <c r="AB180" i="109"/>
  <c r="AB172" i="109"/>
  <c r="AB164" i="109"/>
  <c r="AB156" i="109"/>
  <c r="AB148" i="109"/>
  <c r="AB140" i="109"/>
  <c r="AB132" i="109"/>
  <c r="AB124" i="109"/>
  <c r="AB116" i="109"/>
  <c r="AB108" i="109"/>
  <c r="AB100" i="109"/>
  <c r="AB92" i="109"/>
  <c r="AB84" i="109"/>
  <c r="AB76" i="109"/>
  <c r="AB68" i="109"/>
  <c r="AB60" i="109"/>
  <c r="AB52" i="109"/>
  <c r="AB246" i="109"/>
  <c r="AB182" i="109"/>
  <c r="AB110" i="109"/>
  <c r="AB102" i="109"/>
  <c r="AB94" i="109"/>
  <c r="AB86" i="109"/>
  <c r="AB364" i="109"/>
  <c r="AB340" i="109"/>
  <c r="AB324" i="109"/>
  <c r="AB317" i="109"/>
  <c r="AB313" i="109"/>
  <c r="AB309" i="109"/>
  <c r="AB305" i="109"/>
  <c r="AB300" i="109"/>
  <c r="AB296" i="109"/>
  <c r="AB289" i="109"/>
  <c r="AB281" i="109"/>
  <c r="AB273" i="109"/>
  <c r="AB265" i="109"/>
  <c r="AB257" i="109"/>
  <c r="AB249" i="109"/>
  <c r="AB241" i="109"/>
  <c r="AB233" i="109"/>
  <c r="AB225" i="109"/>
  <c r="AB217" i="109"/>
  <c r="AB209" i="109"/>
  <c r="AB201" i="109"/>
  <c r="AB193" i="109"/>
  <c r="AB185" i="109"/>
  <c r="AB177" i="109"/>
  <c r="AB169" i="109"/>
  <c r="AB161" i="109"/>
  <c r="AB153" i="109"/>
  <c r="AB145" i="109"/>
  <c r="AB137" i="109"/>
  <c r="AB129" i="109"/>
  <c r="AB121" i="109"/>
  <c r="AB113" i="109"/>
  <c r="AB105" i="109"/>
  <c r="AB97" i="109"/>
  <c r="AB89" i="109"/>
  <c r="AB81" i="109"/>
  <c r="AB73" i="109"/>
  <c r="AB65" i="109"/>
  <c r="AB57" i="109"/>
  <c r="AB49" i="109"/>
  <c r="AB47" i="109"/>
  <c r="AB45" i="109"/>
  <c r="AB43" i="109"/>
  <c r="AB41" i="109"/>
  <c r="AB39" i="109"/>
  <c r="AB37" i="109"/>
  <c r="AB35" i="109"/>
  <c r="AB33" i="109"/>
  <c r="AB31" i="109"/>
  <c r="AB29" i="109"/>
  <c r="AB27" i="109"/>
  <c r="AB25" i="109"/>
  <c r="AB23" i="109"/>
  <c r="AB21" i="109"/>
  <c r="AB19" i="109"/>
  <c r="AB17" i="109"/>
  <c r="AB15" i="109"/>
  <c r="AB13" i="109"/>
  <c r="AB11" i="109"/>
  <c r="AB9" i="109"/>
  <c r="AB7" i="109"/>
  <c r="AB5" i="109"/>
  <c r="AB3" i="109"/>
  <c r="AB158" i="109"/>
  <c r="AB150" i="109"/>
  <c r="AB142" i="109"/>
  <c r="AB118" i="109"/>
  <c r="AB78" i="109"/>
  <c r="AB356" i="109"/>
  <c r="AB344" i="109"/>
  <c r="AB328" i="109"/>
  <c r="AB301" i="109"/>
  <c r="AB297" i="109"/>
  <c r="AB291" i="109"/>
  <c r="AB283" i="109"/>
  <c r="AB275" i="109"/>
  <c r="AB267" i="109"/>
  <c r="AB259" i="109"/>
  <c r="AB251" i="109"/>
  <c r="AB243" i="109"/>
  <c r="AB235" i="109"/>
  <c r="AB227" i="109"/>
  <c r="AB219" i="109"/>
  <c r="AB211" i="109"/>
  <c r="AB203" i="109"/>
  <c r="AB195" i="109"/>
  <c r="AB187" i="109"/>
  <c r="AB179" i="109"/>
  <c r="AB171" i="109"/>
  <c r="AB163" i="109"/>
  <c r="AB155" i="109"/>
  <c r="AB147" i="109"/>
  <c r="AB139" i="109"/>
  <c r="AB131" i="109"/>
  <c r="AB123" i="109"/>
  <c r="AB115" i="109"/>
  <c r="AB107" i="109"/>
  <c r="AB99" i="109"/>
  <c r="AB91" i="109"/>
  <c r="AB83" i="109"/>
  <c r="AB75" i="109"/>
  <c r="AB67" i="109"/>
  <c r="AB59" i="109"/>
  <c r="AB51" i="109"/>
  <c r="AB126" i="109"/>
  <c r="AB288" i="109"/>
  <c r="AB280" i="109"/>
  <c r="AB272" i="109"/>
  <c r="AB264" i="109"/>
  <c r="AB256" i="109"/>
  <c r="AB248" i="109"/>
  <c r="AB240" i="109"/>
  <c r="AB232" i="109"/>
  <c r="AB224" i="109"/>
  <c r="AB216" i="109"/>
  <c r="AB208" i="109"/>
  <c r="AB200" i="109"/>
  <c r="AB192" i="109"/>
  <c r="AB184" i="109"/>
  <c r="AB176" i="109"/>
  <c r="AB168" i="109"/>
  <c r="AB160" i="109"/>
  <c r="AB152" i="109"/>
  <c r="AB144" i="109"/>
  <c r="AB136" i="109"/>
  <c r="AB128" i="109"/>
  <c r="AB120" i="109"/>
  <c r="AB112" i="109"/>
  <c r="AB104" i="109"/>
  <c r="AB96" i="109"/>
  <c r="AB88" i="109"/>
  <c r="AB80" i="109"/>
  <c r="AB72" i="109"/>
  <c r="AB64" i="109"/>
  <c r="AB56" i="109"/>
  <c r="AB286" i="109"/>
  <c r="AB278" i="109"/>
  <c r="AB262" i="109"/>
  <c r="AB222" i="109"/>
  <c r="AB214" i="109"/>
  <c r="AB206" i="109"/>
  <c r="AB198" i="109"/>
  <c r="AB190" i="109"/>
  <c r="AB166" i="109"/>
  <c r="AB134" i="109"/>
  <c r="AB62" i="109"/>
  <c r="AB54" i="109"/>
  <c r="AB348" i="109"/>
  <c r="AB332" i="109"/>
  <c r="AB293" i="109"/>
  <c r="AB285" i="109"/>
  <c r="AB277" i="109"/>
  <c r="AB269" i="109"/>
  <c r="AB261" i="109"/>
  <c r="AB253" i="109"/>
  <c r="AB245" i="109"/>
  <c r="AB237" i="109"/>
  <c r="AB229" i="109"/>
  <c r="AB221" i="109"/>
  <c r="AB213" i="109"/>
  <c r="AB205" i="109"/>
  <c r="AB197" i="109"/>
  <c r="AB189" i="109"/>
  <c r="AB181" i="109"/>
  <c r="AB173" i="109"/>
  <c r="AB165" i="109"/>
  <c r="AB157" i="109"/>
  <c r="AB149" i="109"/>
  <c r="AB141" i="109"/>
  <c r="AB133" i="109"/>
  <c r="AB125" i="109"/>
  <c r="AB117" i="109"/>
  <c r="AB109" i="109"/>
  <c r="AB101" i="109"/>
  <c r="AB93" i="109"/>
  <c r="AB85" i="109"/>
  <c r="AB77" i="109"/>
  <c r="AB69" i="109"/>
  <c r="AB61" i="109"/>
  <c r="AB53" i="109"/>
  <c r="AB48" i="109"/>
  <c r="AB46" i="109"/>
  <c r="AB44" i="109"/>
  <c r="AB42" i="109"/>
  <c r="AB40" i="109"/>
  <c r="AB38" i="109"/>
  <c r="AB36" i="109"/>
  <c r="AB34" i="109"/>
  <c r="AB32" i="109"/>
  <c r="AB30" i="109"/>
  <c r="AB28" i="109"/>
  <c r="AB26" i="109"/>
  <c r="AB24" i="109"/>
  <c r="AB22" i="109"/>
  <c r="AB20" i="109"/>
  <c r="AB18" i="109"/>
  <c r="AB16" i="109"/>
  <c r="AB14" i="109"/>
  <c r="AB12" i="109"/>
  <c r="AB10" i="109"/>
  <c r="AB8" i="109"/>
  <c r="AB6" i="109"/>
  <c r="AB4" i="109"/>
  <c r="AB2" i="109"/>
  <c r="AB303" i="109"/>
  <c r="AB290" i="109"/>
  <c r="AB282" i="109"/>
  <c r="AB274" i="109"/>
  <c r="AB266" i="109"/>
  <c r="AB258" i="109"/>
  <c r="AB250" i="109"/>
  <c r="AB242" i="109"/>
  <c r="AB234" i="109"/>
  <c r="AB226" i="109"/>
  <c r="AB218" i="109"/>
  <c r="AB210" i="109"/>
  <c r="AB202" i="109"/>
  <c r="AB194" i="109"/>
  <c r="AB186" i="109"/>
  <c r="AB178" i="109"/>
  <c r="AB170" i="109"/>
  <c r="AB162" i="109"/>
  <c r="AB154" i="109"/>
  <c r="AB146" i="109"/>
  <c r="AB138" i="109"/>
  <c r="AB130" i="109"/>
  <c r="AB122" i="109"/>
  <c r="AB114" i="109"/>
  <c r="AB106" i="109"/>
  <c r="AB98" i="109"/>
  <c r="AB90" i="109"/>
  <c r="AB82" i="109"/>
  <c r="AB74" i="109"/>
  <c r="AB66" i="109"/>
  <c r="AB58" i="109"/>
  <c r="AB50" i="109"/>
  <c r="J42" i="117"/>
  <c r="J52" i="117"/>
  <c r="J48" i="117"/>
  <c r="J45" i="117"/>
  <c r="J51" i="117"/>
  <c r="J44" i="117"/>
  <c r="M77" i="102" l="1"/>
  <c r="P75" i="102"/>
  <c r="N77" i="102"/>
  <c r="D76" i="102"/>
  <c r="R77" i="102"/>
  <c r="T77" i="102"/>
  <c r="F77" i="102"/>
  <c r="P76" i="102"/>
  <c r="E77" i="102"/>
  <c r="Q77" i="102"/>
  <c r="D75" i="102"/>
  <c r="L76" i="102"/>
  <c r="W76" i="102"/>
  <c r="V75" i="102"/>
  <c r="L75" i="102"/>
  <c r="J77" i="102"/>
  <c r="V76" i="102"/>
  <c r="E40" i="22"/>
  <c r="N40" i="22"/>
  <c r="J40" i="22"/>
  <c r="Q40" i="22"/>
  <c r="H76" i="102"/>
  <c r="M40" i="22"/>
  <c r="R40" i="22"/>
  <c r="I40" i="22"/>
  <c r="F40" i="22"/>
  <c r="I56" i="68"/>
  <c r="L40" i="68"/>
  <c r="F14" i="117"/>
  <c r="J56" i="63"/>
  <c r="L40" i="64"/>
  <c r="H40" i="63"/>
  <c r="T56" i="68"/>
  <c r="E56" i="68"/>
  <c r="P40" i="65"/>
  <c r="J56" i="69"/>
  <c r="P40" i="64"/>
  <c r="V40" i="63"/>
  <c r="Q56" i="63"/>
  <c r="F56" i="65"/>
  <c r="V40" i="64"/>
  <c r="I56" i="63"/>
  <c r="Q56" i="64"/>
  <c r="E56" i="63"/>
  <c r="W40" i="64"/>
  <c r="I15" i="117"/>
  <c r="H15" i="117"/>
  <c r="G14" i="117"/>
  <c r="D40" i="63"/>
  <c r="F15" i="117"/>
  <c r="D28" i="22"/>
  <c r="D40" i="22" s="1"/>
  <c r="D40" i="64"/>
  <c r="F56" i="64"/>
  <c r="R56" i="69"/>
  <c r="W40" i="65"/>
  <c r="F56" i="63"/>
  <c r="D40" i="65"/>
  <c r="E56" i="65"/>
  <c r="G15" i="117"/>
  <c r="D40" i="69"/>
  <c r="N56" i="63"/>
  <c r="E56" i="64"/>
  <c r="R56" i="68"/>
  <c r="P40" i="69"/>
  <c r="L40" i="65"/>
  <c r="H14" i="117"/>
  <c r="N56" i="64"/>
  <c r="R56" i="65"/>
  <c r="Q56" i="69"/>
  <c r="N56" i="69"/>
  <c r="T56" i="69"/>
  <c r="H40" i="69"/>
  <c r="L40" i="63"/>
  <c r="I56" i="64"/>
  <c r="T56" i="64"/>
  <c r="M56" i="65"/>
  <c r="N56" i="65"/>
  <c r="J56" i="68"/>
  <c r="V40" i="65"/>
  <c r="V40" i="68"/>
  <c r="H40" i="68"/>
  <c r="F56" i="69"/>
  <c r="W40" i="63"/>
  <c r="I14" i="117"/>
  <c r="R56" i="63"/>
  <c r="M56" i="68"/>
  <c r="F56" i="68"/>
  <c r="E56" i="69"/>
  <c r="J56" i="65"/>
  <c r="J56" i="64"/>
  <c r="L40" i="69"/>
  <c r="P40" i="63"/>
  <c r="R56" i="64"/>
  <c r="T56" i="65"/>
  <c r="Q56" i="68"/>
  <c r="W40" i="69"/>
  <c r="H40" i="65"/>
  <c r="C48" i="124"/>
  <c r="E48" i="124" s="1"/>
  <c r="H40" i="64"/>
  <c r="Q56" i="65"/>
  <c r="M56" i="64"/>
  <c r="W40" i="68"/>
  <c r="V40" i="69"/>
  <c r="P40" i="68"/>
  <c r="N56" i="68"/>
  <c r="T56" i="63"/>
  <c r="D40" i="68"/>
  <c r="M56" i="63"/>
  <c r="I56" i="65"/>
  <c r="M56" i="69"/>
  <c r="I56" i="69"/>
  <c r="BD153" i="115"/>
  <c r="BD158" i="115"/>
  <c r="BD128" i="115"/>
  <c r="U24" i="22"/>
  <c r="O31" i="24"/>
  <c r="U47" i="65"/>
  <c r="U22" i="22"/>
  <c r="U32" i="22"/>
  <c r="U49" i="68"/>
  <c r="U48" i="68"/>
  <c r="U10" i="102"/>
  <c r="U38" i="22"/>
  <c r="U31" i="22"/>
  <c r="L52" i="69"/>
  <c r="U20" i="22"/>
  <c r="U47" i="64"/>
  <c r="U48" i="64"/>
  <c r="U19" i="22"/>
  <c r="P28" i="22"/>
  <c r="BD38" i="115"/>
  <c r="U36" i="22"/>
  <c r="BD28" i="115"/>
  <c r="BD23" i="115"/>
  <c r="BD33" i="115"/>
  <c r="BD73" i="115"/>
  <c r="BD108" i="115"/>
  <c r="BA16" i="9"/>
  <c r="D10" i="101"/>
  <c r="BA17" i="4"/>
  <c r="BL10" i="101"/>
  <c r="H28" i="22"/>
  <c r="BK10" i="101"/>
  <c r="U35" i="22"/>
  <c r="U45" i="69"/>
  <c r="U26" i="22"/>
  <c r="D52" i="69"/>
  <c r="W48" i="22"/>
  <c r="V48" i="22"/>
  <c r="W49" i="22"/>
  <c r="P52" i="64"/>
  <c r="U39" i="22"/>
  <c r="H52" i="65"/>
  <c r="D52" i="65"/>
  <c r="U49" i="69"/>
  <c r="U46" i="65"/>
  <c r="U49" i="65"/>
  <c r="U45" i="64"/>
  <c r="L52" i="68"/>
  <c r="W52" i="69"/>
  <c r="V49" i="22"/>
  <c r="L52" i="65"/>
  <c r="P52" i="69"/>
  <c r="W47" i="22"/>
  <c r="U33" i="22"/>
  <c r="D52" i="68"/>
  <c r="L52" i="64"/>
  <c r="P52" i="65"/>
  <c r="U47" i="68"/>
  <c r="P49" i="22"/>
  <c r="E52" i="22"/>
  <c r="P52" i="68"/>
  <c r="U29" i="22"/>
  <c r="U43" i="22"/>
  <c r="U27" i="22"/>
  <c r="H52" i="63"/>
  <c r="V47" i="22"/>
  <c r="W52" i="65"/>
  <c r="H52" i="64"/>
  <c r="U30" i="22"/>
  <c r="M52" i="22"/>
  <c r="U49" i="64"/>
  <c r="U23" i="22"/>
  <c r="V52" i="64"/>
  <c r="L28" i="22"/>
  <c r="V52" i="63"/>
  <c r="Q18" i="16"/>
  <c r="Q22" i="121"/>
  <c r="Q17" i="16"/>
  <c r="Q20" i="121"/>
  <c r="H48" i="22"/>
  <c r="L48" i="22"/>
  <c r="Q16" i="16"/>
  <c r="AQ170" i="115"/>
  <c r="BE170" i="115"/>
  <c r="BD148" i="115"/>
  <c r="BD133" i="115"/>
  <c r="BD68" i="115"/>
  <c r="BI170" i="115"/>
  <c r="BG170" i="115"/>
  <c r="BD138" i="115"/>
  <c r="BD88" i="115"/>
  <c r="BD63" i="115"/>
  <c r="BD93" i="115"/>
  <c r="BN170" i="115"/>
  <c r="BD143" i="115"/>
  <c r="BD43" i="115"/>
  <c r="BD103" i="115"/>
  <c r="BD123" i="115"/>
  <c r="BD83" i="115"/>
  <c r="BD118" i="115"/>
  <c r="BD48" i="115"/>
  <c r="BK170" i="115"/>
  <c r="BJ170" i="115"/>
  <c r="BD18" i="115"/>
  <c r="BD58" i="115"/>
  <c r="BD113" i="115"/>
  <c r="BD78" i="115"/>
  <c r="BD163" i="115"/>
  <c r="BD98" i="115"/>
  <c r="BL170" i="115"/>
  <c r="BH170" i="115"/>
  <c r="BD53" i="115"/>
  <c r="BO170" i="115"/>
  <c r="E30" i="119"/>
  <c r="BA14" i="9"/>
  <c r="U16" i="22"/>
  <c r="BA17" i="27"/>
  <c r="U9" i="22"/>
  <c r="L23" i="25"/>
  <c r="L22" i="25"/>
  <c r="D36" i="122"/>
  <c r="E36" i="122" s="1"/>
  <c r="E37" i="122" s="1"/>
  <c r="H23" i="25"/>
  <c r="H22" i="25"/>
  <c r="J23" i="25"/>
  <c r="J22" i="25"/>
  <c r="F22" i="25"/>
  <c r="D36" i="119"/>
  <c r="E36" i="119" s="1"/>
  <c r="E37" i="119" s="1"/>
  <c r="F23" i="25"/>
  <c r="BJ17" i="9"/>
  <c r="BK17" i="9"/>
  <c r="P11" i="121"/>
  <c r="P8" i="16"/>
  <c r="P13" i="16" s="1"/>
  <c r="BG17" i="9"/>
  <c r="Q11" i="121"/>
  <c r="Q8" i="16"/>
  <c r="E8" i="16"/>
  <c r="E11" i="121"/>
  <c r="H8" i="16"/>
  <c r="H13" i="16" s="1"/>
  <c r="H11" i="121"/>
  <c r="N11" i="121"/>
  <c r="N8" i="16"/>
  <c r="N13" i="16" s="1"/>
  <c r="K11" i="121"/>
  <c r="K8" i="16"/>
  <c r="K13" i="16" s="1"/>
  <c r="BL17" i="9"/>
  <c r="BH17" i="9"/>
  <c r="H52" i="13"/>
  <c r="H46" i="13"/>
  <c r="H40" i="13"/>
  <c r="H53" i="13"/>
  <c r="J46" i="13"/>
  <c r="J40" i="13"/>
  <c r="J53" i="13"/>
  <c r="J52" i="13"/>
  <c r="F53" i="13"/>
  <c r="F46" i="13"/>
  <c r="F40" i="13"/>
  <c r="F52" i="13"/>
  <c r="D49" i="22"/>
  <c r="P48" i="22"/>
  <c r="U28" i="65"/>
  <c r="U65" i="62"/>
  <c r="U65" i="60"/>
  <c r="U65" i="23"/>
  <c r="U48" i="63"/>
  <c r="U46" i="62"/>
  <c r="U49" i="63"/>
  <c r="U47" i="67"/>
  <c r="U48" i="62"/>
  <c r="U45" i="60"/>
  <c r="D72" i="61"/>
  <c r="D73" i="61" s="1"/>
  <c r="D75" i="61" s="1"/>
  <c r="U48" i="65"/>
  <c r="D72" i="62"/>
  <c r="D73" i="62" s="1"/>
  <c r="D75" i="62" s="1"/>
  <c r="U45" i="63"/>
  <c r="U47" i="63"/>
  <c r="U49" i="62"/>
  <c r="X76" i="102"/>
  <c r="D47" i="22"/>
  <c r="U37" i="22"/>
  <c r="D46" i="22"/>
  <c r="U71" i="22"/>
  <c r="D48" i="22"/>
  <c r="P17" i="9"/>
  <c r="W45" i="22"/>
  <c r="D17" i="9"/>
  <c r="R52" i="22"/>
  <c r="U44" i="22"/>
  <c r="K77" i="102"/>
  <c r="I52" i="22"/>
  <c r="V46" i="22"/>
  <c r="P46" i="22"/>
  <c r="P47" i="22"/>
  <c r="L49" i="22"/>
  <c r="AB17" i="9"/>
  <c r="U25" i="22"/>
  <c r="AB87" i="9"/>
  <c r="H46" i="22"/>
  <c r="L46" i="22"/>
  <c r="H47" i="22"/>
  <c r="AN87" i="9"/>
  <c r="U42" i="22"/>
  <c r="L45" i="22"/>
  <c r="U46" i="64"/>
  <c r="U28" i="64"/>
  <c r="BA36" i="28"/>
  <c r="U28" i="63"/>
  <c r="U46" i="63"/>
  <c r="U48" i="69"/>
  <c r="D52" i="63"/>
  <c r="U49" i="60"/>
  <c r="U65" i="67"/>
  <c r="L47" i="22"/>
  <c r="BA80" i="36"/>
  <c r="BB84" i="36"/>
  <c r="BB88" i="36" s="1"/>
  <c r="BL84" i="29"/>
  <c r="BL88" i="29" s="1"/>
  <c r="BA77" i="29"/>
  <c r="BA72" i="36"/>
  <c r="BG84" i="29"/>
  <c r="BG88" i="29" s="1"/>
  <c r="U47" i="69"/>
  <c r="H52" i="67"/>
  <c r="H56" i="67" s="1"/>
  <c r="H72" i="67" s="1"/>
  <c r="H73" i="67" s="1"/>
  <c r="H75" i="67" s="1"/>
  <c r="U45" i="68"/>
  <c r="D52" i="67"/>
  <c r="D56" i="67" s="1"/>
  <c r="L72" i="23"/>
  <c r="L73" i="23" s="1"/>
  <c r="L75" i="23" s="1"/>
  <c r="P52" i="63"/>
  <c r="BF170" i="115"/>
  <c r="AB84" i="29"/>
  <c r="AB88" i="29" s="1"/>
  <c r="AB105" i="29" s="1"/>
  <c r="BA28" i="36"/>
  <c r="BA78" i="36"/>
  <c r="BA50" i="29"/>
  <c r="BG87" i="9"/>
  <c r="BA45" i="29"/>
  <c r="U45" i="67"/>
  <c r="H52" i="68"/>
  <c r="V52" i="68"/>
  <c r="P56" i="66"/>
  <c r="P72" i="66" s="1"/>
  <c r="P73" i="66" s="1"/>
  <c r="P75" i="66" s="1"/>
  <c r="V55" i="22"/>
  <c r="U49" i="23"/>
  <c r="U46" i="67"/>
  <c r="U52" i="67" s="1"/>
  <c r="U56" i="67" s="1"/>
  <c r="U28" i="67"/>
  <c r="U40" i="67" s="1"/>
  <c r="V45" i="22"/>
  <c r="U41" i="22"/>
  <c r="U65" i="61"/>
  <c r="D45" i="22"/>
  <c r="BD168" i="115"/>
  <c r="BA45" i="36"/>
  <c r="BA87" i="36"/>
  <c r="AN106" i="36"/>
  <c r="AN108" i="36" s="1"/>
  <c r="BA79" i="29"/>
  <c r="BF84" i="29"/>
  <c r="BF88" i="29" s="1"/>
  <c r="BM170" i="115"/>
  <c r="V52" i="69"/>
  <c r="U28" i="62"/>
  <c r="U40" i="62" s="1"/>
  <c r="U45" i="62"/>
  <c r="D72" i="23"/>
  <c r="D73" i="23" s="1"/>
  <c r="D75" i="23" s="1"/>
  <c r="H45" i="22"/>
  <c r="H52" i="23"/>
  <c r="H56" i="23" s="1"/>
  <c r="H72" i="23" s="1"/>
  <c r="H73" i="23" s="1"/>
  <c r="H75" i="23" s="1"/>
  <c r="U21" i="22"/>
  <c r="BA50" i="36"/>
  <c r="BA63" i="36"/>
  <c r="BB84" i="29"/>
  <c r="BB88" i="29" s="1"/>
  <c r="BA81" i="29"/>
  <c r="Q52" i="22"/>
  <c r="U46" i="68"/>
  <c r="U28" i="68"/>
  <c r="D52" i="66"/>
  <c r="D56" i="66" s="1"/>
  <c r="W75" i="102"/>
  <c r="U45" i="61"/>
  <c r="V28" i="22"/>
  <c r="V40" i="23"/>
  <c r="I77" i="102"/>
  <c r="H75" i="102"/>
  <c r="T52" i="22"/>
  <c r="BG84" i="36"/>
  <c r="BG88" i="36" s="1"/>
  <c r="BJ84" i="29"/>
  <c r="BJ88" i="29" s="1"/>
  <c r="BA77" i="28"/>
  <c r="BI17" i="9"/>
  <c r="BL84" i="36"/>
  <c r="BL88" i="36" s="1"/>
  <c r="AB106" i="29"/>
  <c r="AB108" i="29" s="1"/>
  <c r="BK87" i="9"/>
  <c r="H52" i="69"/>
  <c r="U45" i="65"/>
  <c r="L52" i="67"/>
  <c r="L56" i="67" s="1"/>
  <c r="L72" i="67" s="1"/>
  <c r="L73" i="67" s="1"/>
  <c r="L75" i="67" s="1"/>
  <c r="V52" i="65"/>
  <c r="U28" i="61"/>
  <c r="U40" i="61" s="1"/>
  <c r="U46" i="61"/>
  <c r="P45" i="22"/>
  <c r="W52" i="63"/>
  <c r="J52" i="22"/>
  <c r="AE170" i="115"/>
  <c r="T40" i="22"/>
  <c r="BI84" i="36"/>
  <c r="BI88" i="36" s="1"/>
  <c r="D106" i="28"/>
  <c r="D108" i="28" s="1"/>
  <c r="W52" i="68"/>
  <c r="U49" i="61"/>
  <c r="N52" i="22"/>
  <c r="U46" i="23"/>
  <c r="U52" i="23" s="1"/>
  <c r="U56" i="23" s="1"/>
  <c r="U72" i="23" s="1"/>
  <c r="U73" i="23" s="1"/>
  <c r="U75" i="23" s="1"/>
  <c r="U28" i="23"/>
  <c r="U40" i="23" s="1"/>
  <c r="S170" i="115"/>
  <c r="BA36" i="36"/>
  <c r="BA63" i="28"/>
  <c r="BA55" i="36"/>
  <c r="BA79" i="28"/>
  <c r="AB84" i="36"/>
  <c r="AB88" i="36" s="1"/>
  <c r="AB105" i="36" s="1"/>
  <c r="AB106" i="36" s="1"/>
  <c r="AB108" i="36" s="1"/>
  <c r="H52" i="60"/>
  <c r="H56" i="60" s="1"/>
  <c r="H72" i="60" s="1"/>
  <c r="H73" i="60" s="1"/>
  <c r="H75" i="60" s="1"/>
  <c r="W40" i="23"/>
  <c r="W28" i="22"/>
  <c r="G170" i="115"/>
  <c r="BD84" i="36"/>
  <c r="BD88" i="36" s="1"/>
  <c r="BA81" i="28"/>
  <c r="BK84" i="36"/>
  <c r="BK88" i="36" s="1"/>
  <c r="BJ84" i="36"/>
  <c r="BJ88" i="36" s="1"/>
  <c r="BA78" i="29"/>
  <c r="BA84" i="29" s="1"/>
  <c r="BA88" i="29" s="1"/>
  <c r="BA105" i="29" s="1"/>
  <c r="BA106" i="29" s="1"/>
  <c r="BA108" i="29" s="1"/>
  <c r="BA28" i="29"/>
  <c r="P52" i="67"/>
  <c r="P56" i="67" s="1"/>
  <c r="P72" i="67" s="1"/>
  <c r="P73" i="67" s="1"/>
  <c r="P75" i="67" s="1"/>
  <c r="D52" i="64"/>
  <c r="L52" i="63"/>
  <c r="H72" i="66"/>
  <c r="H73" i="66" s="1"/>
  <c r="H75" i="66" s="1"/>
  <c r="D56" i="60"/>
  <c r="W46" i="22"/>
  <c r="H49" i="22"/>
  <c r="BA17" i="32"/>
  <c r="BA17" i="36"/>
  <c r="BA79" i="36"/>
  <c r="BA17" i="31"/>
  <c r="BA36" i="29"/>
  <c r="BA28" i="28"/>
  <c r="BA78" i="28"/>
  <c r="U46" i="69"/>
  <c r="U28" i="69"/>
  <c r="U46" i="66"/>
  <c r="U52" i="66" s="1"/>
  <c r="U56" i="66" s="1"/>
  <c r="U72" i="66" s="1"/>
  <c r="U73" i="66" s="1"/>
  <c r="U75" i="66" s="1"/>
  <c r="U28" i="66"/>
  <c r="U40" i="66" s="1"/>
  <c r="W52" i="64"/>
  <c r="U46" i="60"/>
  <c r="U52" i="60" s="1"/>
  <c r="U56" i="60" s="1"/>
  <c r="U72" i="60" s="1"/>
  <c r="U73" i="60" s="1"/>
  <c r="U75" i="60" s="1"/>
  <c r="U28" i="60"/>
  <c r="U40" i="60" s="1"/>
  <c r="F52" i="22"/>
  <c r="W55" i="22"/>
  <c r="BE84" i="36"/>
  <c r="BE88" i="36" s="1"/>
  <c r="BA40" i="36"/>
  <c r="BA45" i="28"/>
  <c r="BA80" i="28"/>
  <c r="AN106" i="28"/>
  <c r="AN108" i="28" s="1"/>
  <c r="BA12" i="9"/>
  <c r="J50" i="117"/>
  <c r="J47" i="117"/>
  <c r="J46" i="117"/>
  <c r="J49" i="117"/>
  <c r="J43" i="117"/>
  <c r="H77" i="102" l="1"/>
  <c r="P77" i="102"/>
  <c r="D77" i="102"/>
  <c r="U76" i="102"/>
  <c r="V77" i="102"/>
  <c r="L77" i="102"/>
  <c r="W77" i="102"/>
  <c r="F48" i="124"/>
  <c r="E56" i="22"/>
  <c r="T72" i="69"/>
  <c r="J56" i="22"/>
  <c r="U40" i="68"/>
  <c r="U40" i="64"/>
  <c r="N22" i="121"/>
  <c r="D56" i="69"/>
  <c r="C52" i="124"/>
  <c r="F52" i="124" s="1"/>
  <c r="C45" i="124"/>
  <c r="E45" i="124" s="1"/>
  <c r="F56" i="22"/>
  <c r="W56" i="63"/>
  <c r="V56" i="69"/>
  <c r="M56" i="22"/>
  <c r="V56" i="64"/>
  <c r="W56" i="69"/>
  <c r="L56" i="69"/>
  <c r="L56" i="68"/>
  <c r="Q56" i="22"/>
  <c r="U40" i="65"/>
  <c r="C44" i="124"/>
  <c r="E44" i="124" s="1"/>
  <c r="P56" i="65"/>
  <c r="T72" i="64"/>
  <c r="P56" i="68"/>
  <c r="H56" i="64"/>
  <c r="L56" i="64"/>
  <c r="C49" i="124"/>
  <c r="F49" i="124" s="1"/>
  <c r="C50" i="124"/>
  <c r="F50" i="124" s="1"/>
  <c r="U40" i="63"/>
  <c r="W56" i="64"/>
  <c r="T56" i="22"/>
  <c r="P56" i="63"/>
  <c r="I56" i="22"/>
  <c r="W56" i="65"/>
  <c r="D56" i="68"/>
  <c r="D56" i="65"/>
  <c r="C46" i="124"/>
  <c r="F46" i="124" s="1"/>
  <c r="V56" i="65"/>
  <c r="C47" i="124"/>
  <c r="F47" i="124" s="1"/>
  <c r="H40" i="22"/>
  <c r="C40" i="124"/>
  <c r="V56" i="68"/>
  <c r="H56" i="63"/>
  <c r="V40" i="22"/>
  <c r="H56" i="68"/>
  <c r="D56" i="63"/>
  <c r="R56" i="22"/>
  <c r="P56" i="69"/>
  <c r="H56" i="65"/>
  <c r="P40" i="22"/>
  <c r="W40" i="22"/>
  <c r="L56" i="63"/>
  <c r="H56" i="69"/>
  <c r="V56" i="63"/>
  <c r="L56" i="65"/>
  <c r="P56" i="64"/>
  <c r="C41" i="124"/>
  <c r="F41" i="124" s="1"/>
  <c r="N56" i="22"/>
  <c r="U40" i="69"/>
  <c r="W56" i="68"/>
  <c r="D56" i="64"/>
  <c r="L40" i="22"/>
  <c r="C43" i="124"/>
  <c r="E43" i="124" s="1"/>
  <c r="T72" i="63"/>
  <c r="T72" i="65"/>
  <c r="T72" i="68"/>
  <c r="BD170" i="115"/>
  <c r="W52" i="22"/>
  <c r="U52" i="65"/>
  <c r="U52" i="68"/>
  <c r="U52" i="64"/>
  <c r="U49" i="22"/>
  <c r="U48" i="22"/>
  <c r="V52" i="22"/>
  <c r="U47" i="22"/>
  <c r="N18" i="16"/>
  <c r="U52" i="63"/>
  <c r="Q19" i="16"/>
  <c r="Q21" i="16" s="1"/>
  <c r="Q23" i="121"/>
  <c r="Q25" i="121" s="1"/>
  <c r="H16" i="16"/>
  <c r="K16" i="16"/>
  <c r="H52" i="22"/>
  <c r="H22" i="121"/>
  <c r="H18" i="16"/>
  <c r="E18" i="16"/>
  <c r="E22" i="121"/>
  <c r="K22" i="121"/>
  <c r="K18" i="16"/>
  <c r="N17" i="16"/>
  <c r="N20" i="121"/>
  <c r="N16" i="16"/>
  <c r="E16" i="16"/>
  <c r="K20" i="121"/>
  <c r="K17" i="16"/>
  <c r="L52" i="22"/>
  <c r="H17" i="16"/>
  <c r="H20" i="121"/>
  <c r="D52" i="22"/>
  <c r="E17" i="16"/>
  <c r="E20" i="121"/>
  <c r="O22" i="25"/>
  <c r="T29" i="16"/>
  <c r="O23" i="25"/>
  <c r="T8" i="16"/>
  <c r="T13" i="16" s="1"/>
  <c r="E13" i="16"/>
  <c r="Q13" i="16"/>
  <c r="O8" i="16"/>
  <c r="O13" i="16" s="1"/>
  <c r="O11" i="121"/>
  <c r="T11" i="121"/>
  <c r="G11" i="121"/>
  <c r="F11" i="121" s="1"/>
  <c r="G8" i="16"/>
  <c r="J11" i="121"/>
  <c r="I11" i="121" s="1"/>
  <c r="J8" i="16"/>
  <c r="D8" i="16"/>
  <c r="D11" i="121"/>
  <c r="U72" i="67"/>
  <c r="U73" i="67" s="1"/>
  <c r="U75" i="67" s="1"/>
  <c r="D72" i="60"/>
  <c r="D73" i="60" s="1"/>
  <c r="D75" i="60" s="1"/>
  <c r="U52" i="61"/>
  <c r="U56" i="61" s="1"/>
  <c r="U72" i="61" s="1"/>
  <c r="U73" i="61" s="1"/>
  <c r="U75" i="61" s="1"/>
  <c r="X77" i="102"/>
  <c r="D72" i="66"/>
  <c r="D73" i="66" s="1"/>
  <c r="D75" i="66" s="1"/>
  <c r="D72" i="67"/>
  <c r="D73" i="67" s="1"/>
  <c r="D75" i="67" s="1"/>
  <c r="U46" i="22"/>
  <c r="C39" i="124"/>
  <c r="U52" i="62"/>
  <c r="U56" i="62" s="1"/>
  <c r="U72" i="62" s="1"/>
  <c r="U73" i="62" s="1"/>
  <c r="U75" i="62" s="1"/>
  <c r="P52" i="22"/>
  <c r="U28" i="22"/>
  <c r="U45" i="22"/>
  <c r="U55" i="22"/>
  <c r="BA106" i="36"/>
  <c r="BA108" i="36" s="1"/>
  <c r="U52" i="69"/>
  <c r="BA84" i="36"/>
  <c r="BA88" i="36" s="1"/>
  <c r="BA105" i="36" s="1"/>
  <c r="U75" i="102"/>
  <c r="BA84" i="28"/>
  <c r="BA88" i="28" s="1"/>
  <c r="BA105" i="28" s="1"/>
  <c r="BA106" i="28" s="1"/>
  <c r="BA108" i="28" s="1"/>
  <c r="U77" i="102" l="1"/>
  <c r="E50" i="124"/>
  <c r="F45" i="124"/>
  <c r="F43" i="124"/>
  <c r="E46" i="124"/>
  <c r="E52" i="124"/>
  <c r="E47" i="124"/>
  <c r="D56" i="22"/>
  <c r="T73" i="65"/>
  <c r="L56" i="22"/>
  <c r="T73" i="63"/>
  <c r="T72" i="22"/>
  <c r="H56" i="22"/>
  <c r="V56" i="22"/>
  <c r="U40" i="22"/>
  <c r="E49" i="124"/>
  <c r="T73" i="68"/>
  <c r="P56" i="22"/>
  <c r="U56" i="69"/>
  <c r="U56" i="64"/>
  <c r="U56" i="68"/>
  <c r="E41" i="124"/>
  <c r="T73" i="69"/>
  <c r="U56" i="63"/>
  <c r="F40" i="124"/>
  <c r="E40" i="124"/>
  <c r="F44" i="124"/>
  <c r="U56" i="65"/>
  <c r="T73" i="64"/>
  <c r="C51" i="124"/>
  <c r="E51" i="124" s="1"/>
  <c r="W56" i="22"/>
  <c r="T19" i="121"/>
  <c r="U52" i="22"/>
  <c r="N23" i="121"/>
  <c r="N25" i="121" s="1"/>
  <c r="E19" i="16"/>
  <c r="E21" i="16" s="1"/>
  <c r="T16" i="16"/>
  <c r="T17" i="16"/>
  <c r="K19" i="16"/>
  <c r="K21" i="16" s="1"/>
  <c r="T18" i="16"/>
  <c r="K23" i="121"/>
  <c r="K25" i="121" s="1"/>
  <c r="T22" i="121"/>
  <c r="N19" i="16"/>
  <c r="N21" i="16" s="1"/>
  <c r="H19" i="16"/>
  <c r="H21" i="16" s="1"/>
  <c r="E23" i="121"/>
  <c r="E25" i="121" s="1"/>
  <c r="T18" i="121"/>
  <c r="T20" i="121"/>
  <c r="H23" i="121"/>
  <c r="H25" i="121" s="1"/>
  <c r="J13" i="16"/>
  <c r="I8" i="16"/>
  <c r="I13" i="16" s="1"/>
  <c r="G13" i="16"/>
  <c r="F8" i="16"/>
  <c r="F13" i="16" s="1"/>
  <c r="C8" i="16"/>
  <c r="C13" i="16" s="1"/>
  <c r="D13" i="16"/>
  <c r="C11" i="121"/>
  <c r="F39" i="124"/>
  <c r="C42" i="124"/>
  <c r="E39" i="124"/>
  <c r="F51" i="124" l="1"/>
  <c r="T73" i="22"/>
  <c r="U56" i="22"/>
  <c r="T23" i="121"/>
  <c r="T25" i="121" s="1"/>
  <c r="T19" i="16"/>
  <c r="T21" i="16" s="1"/>
  <c r="C53" i="124"/>
  <c r="E42" i="124"/>
  <c r="F42" i="124"/>
  <c r="T75" i="65" l="1"/>
  <c r="T75" i="63"/>
  <c r="T74" i="22"/>
  <c r="T75" i="69"/>
  <c r="T75" i="68"/>
  <c r="T75" i="64"/>
  <c r="F53" i="124"/>
  <c r="E53" i="124"/>
  <c r="T75" i="22" l="1"/>
  <c r="Q15" i="121" l="1"/>
  <c r="AP95" i="9" l="1"/>
  <c r="AP94" i="9"/>
  <c r="AN94" i="30" l="1"/>
  <c r="AN95" i="34"/>
  <c r="AN95" i="35"/>
  <c r="AN94" i="4"/>
  <c r="AO94" i="9"/>
  <c r="AN94" i="33"/>
  <c r="AN94" i="27"/>
  <c r="AO95" i="9"/>
  <c r="AN95" i="4"/>
  <c r="AN94" i="32"/>
  <c r="AN94" i="35"/>
  <c r="AN94" i="34"/>
  <c r="AN95" i="27"/>
  <c r="AN95" i="31"/>
  <c r="AN95" i="33"/>
  <c r="AN94" i="31"/>
  <c r="AN95" i="30"/>
  <c r="AN95" i="32"/>
  <c r="AN95" i="9" l="1"/>
  <c r="AN94" i="9"/>
  <c r="AN96" i="31" l="1"/>
  <c r="AN96" i="27"/>
  <c r="AP96" i="9"/>
  <c r="AN96" i="4"/>
  <c r="AO91" i="9" l="1"/>
  <c r="AO92" i="9" l="1"/>
  <c r="AO97" i="27"/>
  <c r="AO97" i="31"/>
  <c r="AO97" i="4"/>
  <c r="AO93" i="9"/>
  <c r="AN92" i="31" l="1"/>
  <c r="AN93" i="31"/>
  <c r="AP92" i="9" l="1"/>
  <c r="AN92" i="4"/>
  <c r="AN92" i="27"/>
  <c r="AN93" i="34"/>
  <c r="AP93" i="9"/>
  <c r="AN93" i="4"/>
  <c r="AN93" i="27"/>
  <c r="AN92" i="35"/>
  <c r="AN92" i="30"/>
  <c r="AN92" i="34"/>
  <c r="AN92" i="32"/>
  <c r="AN93" i="32"/>
  <c r="AN93" i="33"/>
  <c r="AN92" i="33"/>
  <c r="AN93" i="30"/>
  <c r="AN93" i="35"/>
  <c r="AN92" i="9" l="1"/>
  <c r="AN93" i="9"/>
  <c r="AP97" i="31" l="1"/>
  <c r="AN91" i="31"/>
  <c r="O2321" i="112"/>
  <c r="Q2544" i="112"/>
  <c r="R2294" i="112"/>
  <c r="P124" i="110"/>
  <c r="K53" i="113"/>
  <c r="N2168" i="112"/>
  <c r="Q2666" i="112"/>
  <c r="O2444" i="112"/>
  <c r="P114" i="110"/>
  <c r="R1370" i="112"/>
  <c r="Q2406" i="109"/>
  <c r="S104" i="110"/>
  <c r="P2668" i="112"/>
  <c r="R118" i="110"/>
  <c r="O1722" i="112"/>
  <c r="O2666" i="112"/>
  <c r="N1882" i="112"/>
  <c r="P1042" i="112"/>
  <c r="N2605" i="112"/>
  <c r="T3568" i="109"/>
  <c r="K103" i="110"/>
  <c r="K16" i="113"/>
  <c r="N388" i="112"/>
  <c r="O1941" i="112"/>
  <c r="O2558" i="112"/>
  <c r="N2651" i="112"/>
  <c r="V2779" i="109"/>
  <c r="Q1479" i="112"/>
  <c r="N1485" i="112"/>
  <c r="O2225" i="112"/>
  <c r="U70" i="110"/>
  <c r="K73" i="113"/>
  <c r="P1930" i="112"/>
  <c r="J27" i="113"/>
  <c r="O1208" i="112"/>
  <c r="Q1160" i="112"/>
  <c r="O2144" i="112"/>
  <c r="N2408" i="112"/>
  <c r="O2551" i="112"/>
  <c r="O355" i="112"/>
  <c r="O2688" i="112"/>
  <c r="O1675" i="112"/>
  <c r="R892" i="112"/>
  <c r="R2502" i="112"/>
  <c r="P1718" i="112"/>
  <c r="N1980" i="112"/>
  <c r="U4159" i="109"/>
  <c r="U4308" i="109"/>
  <c r="O2548" i="112"/>
  <c r="P1471" i="112"/>
  <c r="O2396" i="112"/>
  <c r="P329" i="112"/>
  <c r="N1967" i="112"/>
  <c r="K136" i="110"/>
  <c r="Q54" i="112"/>
  <c r="N1492" i="112"/>
  <c r="N2383" i="112"/>
  <c r="N1621" i="112"/>
  <c r="Q1695" i="112"/>
  <c r="R2031" i="112"/>
  <c r="Q1779" i="112"/>
  <c r="O2375" i="112"/>
  <c r="R3289" i="109"/>
  <c r="K79" i="113"/>
  <c r="P1729" i="112"/>
  <c r="K164" i="110"/>
  <c r="Q1387" i="112"/>
  <c r="P962" i="112"/>
  <c r="Q173" i="112"/>
  <c r="L28" i="113"/>
  <c r="O2679" i="112"/>
  <c r="P1899" i="112"/>
  <c r="O1031" i="112"/>
  <c r="P2158" i="112"/>
  <c r="Q2439" i="112"/>
  <c r="L173" i="110"/>
  <c r="P391" i="112"/>
  <c r="Q2467" i="112"/>
  <c r="L15" i="113"/>
  <c r="K74" i="113"/>
  <c r="P1792" i="112"/>
  <c r="R4163" i="109"/>
  <c r="O107" i="112"/>
  <c r="K168" i="113"/>
  <c r="P710" i="112"/>
  <c r="P1991" i="112"/>
  <c r="N1290" i="112"/>
  <c r="P2248" i="112"/>
  <c r="J63" i="113"/>
  <c r="O1409" i="112"/>
  <c r="L111" i="113"/>
  <c r="P253" i="112"/>
  <c r="Q1439" i="112"/>
  <c r="O2468" i="112"/>
  <c r="R4299" i="109"/>
  <c r="Q2632" i="112"/>
  <c r="P1052" i="112"/>
  <c r="O2157" i="112"/>
  <c r="P2210" i="112"/>
  <c r="P873" i="112"/>
  <c r="O1294" i="112"/>
  <c r="K153" i="113"/>
  <c r="N3152" i="109"/>
  <c r="Q164" i="110"/>
  <c r="R208" i="112"/>
  <c r="N1922" i="112"/>
  <c r="Q1516" i="112"/>
  <c r="O1894" i="112"/>
  <c r="O2117" i="112"/>
  <c r="P2686" i="112"/>
  <c r="P1430" i="112"/>
  <c r="J51" i="113"/>
  <c r="N1232" i="112"/>
  <c r="M166" i="113"/>
  <c r="U937" i="109"/>
  <c r="W4219" i="109"/>
  <c r="P2573" i="112"/>
  <c r="Q2384" i="112"/>
  <c r="R3943" i="109"/>
  <c r="L53" i="113"/>
  <c r="R69" i="110"/>
  <c r="M86" i="113"/>
  <c r="P2307" i="112"/>
  <c r="N355" i="112"/>
  <c r="N822" i="112"/>
  <c r="K23" i="113"/>
  <c r="R2503" i="112"/>
  <c r="O2555" i="112"/>
  <c r="P2712" i="112"/>
  <c r="Q1010" i="112"/>
  <c r="N726" i="112"/>
  <c r="M181" i="113"/>
  <c r="R904" i="112"/>
  <c r="S4224" i="109"/>
  <c r="P2090" i="112"/>
  <c r="P2247" i="112"/>
  <c r="P2586" i="112"/>
  <c r="L167" i="113"/>
  <c r="Q4307" i="109"/>
  <c r="P103" i="110"/>
  <c r="O147" i="110"/>
  <c r="R2497" i="112"/>
  <c r="R100" i="110"/>
  <c r="R679" i="112"/>
  <c r="N2153" i="112"/>
  <c r="O607" i="112"/>
  <c r="Q29" i="110"/>
  <c r="O2317" i="112"/>
  <c r="K104" i="113"/>
  <c r="Q1410" i="112"/>
  <c r="N102" i="112"/>
  <c r="N1414" i="112"/>
  <c r="R2261" i="112"/>
  <c r="P1210" i="112"/>
  <c r="O2087" i="112"/>
  <c r="Q2155" i="112"/>
  <c r="P1047" i="112"/>
  <c r="P2670" i="112"/>
  <c r="R112" i="110"/>
  <c r="L141" i="113"/>
  <c r="O2565" i="112"/>
  <c r="K147" i="113"/>
  <c r="O2541" i="112"/>
  <c r="Q1625" i="112"/>
  <c r="N947" i="112"/>
  <c r="U90" i="110"/>
  <c r="Q519" i="112"/>
  <c r="Q2229" i="112"/>
  <c r="N1475" i="112"/>
  <c r="N1982" i="112"/>
  <c r="K60" i="113"/>
  <c r="O2170" i="112"/>
  <c r="R906" i="112"/>
  <c r="K134" i="110"/>
  <c r="Q2100" i="112"/>
  <c r="V2031" i="109"/>
  <c r="O233" i="112"/>
  <c r="Q2114" i="112"/>
  <c r="P2249" i="112"/>
  <c r="Q2705" i="112"/>
  <c r="O2195" i="112"/>
  <c r="Q161" i="110"/>
  <c r="U175" i="110"/>
  <c r="N2210" i="112"/>
  <c r="Q2367" i="112"/>
  <c r="J130" i="113"/>
  <c r="O2546" i="112"/>
  <c r="X3656" i="109"/>
  <c r="O1782" i="112"/>
  <c r="N2355" i="112"/>
  <c r="Q2342" i="112"/>
  <c r="L92" i="113"/>
  <c r="Q2479" i="112"/>
  <c r="O813" i="112"/>
  <c r="P2346" i="112"/>
  <c r="O1549" i="112"/>
  <c r="P170" i="112"/>
  <c r="W4233" i="109"/>
  <c r="M101" i="113"/>
  <c r="Q47" i="110"/>
  <c r="Q716" i="112"/>
  <c r="N2621" i="112"/>
  <c r="K21" i="113"/>
  <c r="N2321" i="112"/>
  <c r="Q1478" i="112"/>
  <c r="Q1979" i="112"/>
  <c r="P2088" i="112"/>
  <c r="O9" i="112"/>
  <c r="Q1212" i="112"/>
  <c r="R1120" i="112"/>
  <c r="P864" i="112"/>
  <c r="O2350" i="112"/>
  <c r="Q2475" i="112"/>
  <c r="P2020" i="112"/>
  <c r="Q1481" i="112"/>
  <c r="Q1973" i="112"/>
  <c r="K69" i="113"/>
  <c r="M46" i="113"/>
  <c r="P2344" i="112"/>
  <c r="P2134" i="112"/>
  <c r="N4292" i="109"/>
  <c r="N1229" i="112"/>
  <c r="S4307" i="109"/>
  <c r="N978" i="112"/>
  <c r="O2104" i="112"/>
  <c r="P174" i="110"/>
  <c r="P1925" i="112"/>
  <c r="Q2473" i="112"/>
  <c r="O1012" i="112"/>
  <c r="Q73" i="110"/>
  <c r="Q2420" i="112"/>
  <c r="N1434" i="112"/>
  <c r="Q752" i="112"/>
  <c r="Q2483" i="112"/>
  <c r="P2152" i="112"/>
  <c r="N1843" i="112"/>
  <c r="K13" i="113"/>
  <c r="N2710" i="112"/>
  <c r="M113" i="113"/>
  <c r="U3931" i="109"/>
  <c r="Q1424" i="112"/>
  <c r="U82" i="110"/>
  <c r="P1793" i="112"/>
  <c r="O4165" i="109"/>
  <c r="O51" i="110"/>
  <c r="N2588" i="112"/>
  <c r="O22" i="110"/>
  <c r="O3177" i="109"/>
  <c r="M40" i="113"/>
  <c r="O529" i="112"/>
  <c r="N1876" i="112"/>
  <c r="X4082" i="109"/>
  <c r="O2133" i="112"/>
  <c r="P175" i="110"/>
  <c r="P1314" i="112"/>
  <c r="Q1497" i="112"/>
  <c r="Q2104" i="112"/>
  <c r="O2421" i="112"/>
  <c r="R2288" i="112"/>
  <c r="P1658" i="112"/>
  <c r="J26" i="113"/>
  <c r="P523" i="112"/>
  <c r="Q1666" i="112"/>
  <c r="R899" i="112"/>
  <c r="P3357" i="109"/>
  <c r="O2171" i="112"/>
  <c r="O3654" i="109"/>
  <c r="Y4227" i="109"/>
  <c r="O2305" i="112"/>
  <c r="Q1768" i="112"/>
  <c r="Q113" i="110"/>
  <c r="L60" i="113"/>
  <c r="N2656" i="112"/>
  <c r="R1381" i="112"/>
  <c r="S128" i="110"/>
  <c r="P1227" i="112"/>
  <c r="P122" i="110"/>
  <c r="Y149" i="109"/>
  <c r="N2713" i="112"/>
  <c r="O2404" i="112"/>
  <c r="Y3788" i="109"/>
  <c r="N975" i="112"/>
  <c r="Q2656" i="112"/>
  <c r="O2410" i="112"/>
  <c r="M72" i="110"/>
  <c r="P2144" i="112"/>
  <c r="Q1645" i="112"/>
  <c r="M12" i="110"/>
  <c r="P2632" i="112"/>
  <c r="X3024" i="109"/>
  <c r="Q2556" i="112"/>
  <c r="N88" i="112"/>
  <c r="N2077" i="112"/>
  <c r="N1023" i="112"/>
  <c r="N499" i="112"/>
  <c r="N2629" i="112"/>
  <c r="O1306" i="112"/>
  <c r="N1308" i="112"/>
  <c r="Q2616" i="112"/>
  <c r="N135" i="112"/>
  <c r="Q1707" i="112"/>
  <c r="P2455" i="112"/>
  <c r="O486" i="112"/>
  <c r="R2521" i="112"/>
  <c r="N2632" i="112"/>
  <c r="O178" i="110"/>
  <c r="Q344" i="112"/>
  <c r="L137" i="113"/>
  <c r="M38" i="113"/>
  <c r="Q1009" i="112"/>
  <c r="Q2226" i="112"/>
  <c r="U3572" i="109"/>
  <c r="P132" i="110"/>
  <c r="Q1853" i="112"/>
  <c r="Q70" i="110"/>
  <c r="P2675" i="112"/>
  <c r="Q1690" i="112"/>
  <c r="Q1400" i="112"/>
  <c r="P71" i="112"/>
  <c r="P2009" i="112"/>
  <c r="Q571" i="112"/>
  <c r="P2379" i="112"/>
  <c r="N2320" i="112"/>
  <c r="Q516" i="112"/>
  <c r="L51" i="113"/>
  <c r="N2229" i="112"/>
  <c r="P3032" i="109"/>
  <c r="N1974" i="112"/>
  <c r="S11" i="110"/>
  <c r="Q2476" i="112"/>
  <c r="U69" i="110"/>
  <c r="N1505" i="112"/>
  <c r="N1532" i="112"/>
  <c r="Q149" i="112"/>
  <c r="R2511" i="112"/>
  <c r="O2675" i="112"/>
  <c r="P2329" i="112"/>
  <c r="R2273" i="112"/>
  <c r="O620" i="112"/>
  <c r="Q2532" i="112"/>
  <c r="Q1547" i="112"/>
  <c r="Q740" i="112"/>
  <c r="O2214" i="112"/>
  <c r="P2626" i="112"/>
  <c r="Q572" i="112"/>
  <c r="U88" i="110"/>
  <c r="O490" i="112"/>
  <c r="N1253" i="112"/>
  <c r="N2543" i="112"/>
  <c r="Q2677" i="112"/>
  <c r="O1750" i="112"/>
  <c r="O4147" i="109"/>
  <c r="L117" i="113"/>
  <c r="Q91" i="112"/>
  <c r="K124" i="110"/>
  <c r="O1163" i="112"/>
  <c r="N1619" i="112"/>
  <c r="L163" i="113"/>
  <c r="N1732" i="112"/>
  <c r="M50" i="110"/>
  <c r="R2067" i="112"/>
  <c r="P636" i="112"/>
  <c r="O167" i="112"/>
  <c r="Q166" i="110"/>
  <c r="N2693" i="112"/>
  <c r="N2691" i="112"/>
  <c r="N812" i="112"/>
  <c r="O1402" i="112"/>
  <c r="Q2482" i="112"/>
  <c r="P1685" i="112"/>
  <c r="N1052" i="112"/>
  <c r="N1014" i="112"/>
  <c r="P755" i="112"/>
  <c r="T114" i="110"/>
  <c r="P2715" i="112"/>
  <c r="P2630" i="112"/>
  <c r="R2742" i="112"/>
  <c r="P1652" i="112"/>
  <c r="O2212" i="112"/>
  <c r="Q2306" i="112"/>
  <c r="Q4232" i="109"/>
  <c r="P2695" i="112"/>
  <c r="P583" i="112"/>
  <c r="N734" i="112"/>
  <c r="J95" i="113"/>
  <c r="N62" i="110"/>
  <c r="O28" i="110"/>
  <c r="P1880" i="112"/>
  <c r="P2207" i="112"/>
  <c r="Q2468" i="112"/>
  <c r="Q1871" i="112"/>
  <c r="O1667" i="112"/>
  <c r="M103" i="113"/>
  <c r="O1439" i="112"/>
  <c r="Y3798" i="109"/>
  <c r="P2167" i="112"/>
  <c r="O1247" i="112"/>
  <c r="P2232" i="112"/>
  <c r="J75" i="113"/>
  <c r="P2214" i="112"/>
  <c r="O312" i="112"/>
  <c r="M60" i="110"/>
  <c r="P2699" i="112"/>
  <c r="M57" i="113"/>
  <c r="P4235" i="109"/>
  <c r="L67" i="113"/>
  <c r="L149" i="110"/>
  <c r="Q176" i="110"/>
  <c r="P1495" i="112"/>
  <c r="T142" i="110"/>
  <c r="T3105" i="109"/>
  <c r="Q1958" i="112"/>
  <c r="P2139" i="112"/>
  <c r="Q71" i="110"/>
  <c r="P2187" i="112"/>
  <c r="Q4147" i="109"/>
  <c r="R3097" i="109"/>
  <c r="Q1179" i="112"/>
  <c r="Q629" i="112"/>
  <c r="K46" i="113"/>
  <c r="O1863" i="112"/>
  <c r="O75" i="112"/>
  <c r="N1547" i="112"/>
  <c r="Q2103" i="112"/>
  <c r="R177" i="110"/>
  <c r="N2677" i="112"/>
  <c r="Q2562" i="112"/>
  <c r="Q1386" i="112"/>
  <c r="O2447" i="112"/>
  <c r="N2354" i="112"/>
  <c r="N2607" i="112"/>
  <c r="L169" i="113"/>
  <c r="U2768" i="109"/>
  <c r="Q2408" i="112"/>
  <c r="O2690" i="112"/>
  <c r="Q1514" i="112"/>
  <c r="Q1731" i="112"/>
  <c r="N1080" i="112"/>
  <c r="P1657" i="112"/>
  <c r="P515" i="112"/>
  <c r="W3871" i="109"/>
  <c r="O2314" i="112"/>
  <c r="R1826" i="112"/>
  <c r="O1878" i="112"/>
  <c r="N1957" i="112"/>
  <c r="K43" i="110"/>
  <c r="P2613" i="112"/>
  <c r="O1748" i="112"/>
  <c r="Q1477" i="112"/>
  <c r="Q2452" i="112"/>
  <c r="N1432" i="112"/>
  <c r="Q1536" i="112"/>
  <c r="N1735" i="112"/>
  <c r="P2107" i="112"/>
  <c r="X4280" i="109"/>
  <c r="K135" i="113"/>
  <c r="Q2578" i="112"/>
  <c r="P558" i="112"/>
  <c r="X3092" i="109"/>
  <c r="N2392" i="112"/>
  <c r="P1877" i="112"/>
  <c r="P2212" i="112"/>
  <c r="Q2411" i="112"/>
  <c r="N933" i="112"/>
  <c r="M158" i="113"/>
  <c r="Q2533" i="112"/>
  <c r="N1754" i="112"/>
  <c r="Q2344" i="112"/>
  <c r="N2220" i="112"/>
  <c r="P2457" i="112"/>
  <c r="O1977" i="112"/>
  <c r="U56" i="110"/>
  <c r="N2249" i="112"/>
  <c r="Q955" i="112"/>
  <c r="O238" i="112"/>
  <c r="J151" i="113"/>
  <c r="R1805" i="112"/>
  <c r="L66" i="113"/>
  <c r="K25" i="113"/>
  <c r="O281" i="112"/>
  <c r="O61" i="110"/>
  <c r="N1496" i="112"/>
  <c r="Q1069" i="112"/>
  <c r="P2633" i="112"/>
  <c r="Q2097" i="112"/>
  <c r="O1154" i="112"/>
  <c r="Q726" i="112"/>
  <c r="P1678" i="112"/>
  <c r="Q2394" i="112"/>
  <c r="K75" i="110"/>
  <c r="P1394" i="112"/>
  <c r="Q1558" i="112"/>
  <c r="Y3050" i="109"/>
  <c r="N41" i="110"/>
  <c r="M44" i="113"/>
  <c r="R2717" i="112"/>
  <c r="S4294" i="109"/>
  <c r="Q2255" i="112"/>
  <c r="Q14" i="112"/>
  <c r="P935" i="112"/>
  <c r="S4149" i="109"/>
  <c r="Q1788" i="112"/>
  <c r="P2422" i="112"/>
  <c r="P2149" i="112"/>
  <c r="N366" i="112"/>
  <c r="R2276" i="112"/>
  <c r="O1308" i="112"/>
  <c r="Z3267" i="109"/>
  <c r="O2382" i="112"/>
  <c r="M68" i="113"/>
  <c r="K94" i="113"/>
  <c r="S3145" i="109"/>
  <c r="Q2573" i="112"/>
  <c r="U61" i="110"/>
  <c r="P800" i="112"/>
  <c r="N835" i="112"/>
  <c r="P645" i="112"/>
  <c r="P1682" i="112"/>
  <c r="Q1737" i="112"/>
  <c r="M130" i="113"/>
  <c r="P1995" i="112"/>
  <c r="N1687" i="112"/>
  <c r="O117" i="110"/>
  <c r="K34" i="113"/>
  <c r="O2626" i="112"/>
  <c r="N1979" i="112"/>
  <c r="R3498" i="109"/>
  <c r="P136" i="110"/>
  <c r="Q1260" i="112"/>
  <c r="N319" i="112"/>
  <c r="T146" i="110"/>
  <c r="Q990" i="112"/>
  <c r="N2468" i="112"/>
  <c r="Y3082" i="109"/>
  <c r="P861" i="112"/>
  <c r="P1053" i="112"/>
  <c r="P2186" i="112"/>
  <c r="N1437" i="112"/>
  <c r="P862" i="112"/>
  <c r="O2253" i="112"/>
  <c r="S60" i="110"/>
  <c r="O2096" i="112"/>
  <c r="L19" i="113"/>
  <c r="N1852" i="112"/>
  <c r="P2690" i="112"/>
  <c r="J58" i="110"/>
  <c r="Q2406" i="112"/>
  <c r="T175" i="110"/>
  <c r="O2354" i="112"/>
  <c r="N1389" i="112"/>
  <c r="N135" i="110"/>
  <c r="V3111" i="109"/>
  <c r="O14" i="110"/>
  <c r="N755" i="112"/>
  <c r="P69" i="110"/>
  <c r="R2504" i="112"/>
  <c r="O947" i="112"/>
  <c r="P1545" i="112"/>
  <c r="O308" i="112"/>
  <c r="S178" i="110"/>
  <c r="Q2198" i="112"/>
  <c r="M70" i="113"/>
  <c r="R2486" i="112"/>
  <c r="R2280" i="112"/>
  <c r="N161" i="110"/>
  <c r="U142" i="110"/>
  <c r="Q3933" i="109"/>
  <c r="N1422" i="112"/>
  <c r="M55" i="113"/>
  <c r="Q2338" i="112"/>
  <c r="Q2212" i="112"/>
  <c r="N2574" i="112"/>
  <c r="Q2432" i="112"/>
  <c r="P128" i="110"/>
  <c r="Q2624" i="112"/>
  <c r="N1964" i="112"/>
  <c r="K166" i="113"/>
  <c r="P2407" i="112"/>
  <c r="N1792" i="112"/>
  <c r="P2700" i="112"/>
  <c r="P2398" i="112"/>
  <c r="N1006" i="112"/>
  <c r="Q2216" i="112"/>
  <c r="Q2191" i="112"/>
  <c r="M83" i="113"/>
  <c r="N1659" i="112"/>
  <c r="N1048" i="112"/>
  <c r="N2594" i="112"/>
  <c r="Q2655" i="112"/>
  <c r="O149" i="110"/>
  <c r="N508" i="112"/>
  <c r="Q2238" i="112"/>
  <c r="U102" i="110"/>
  <c r="Q2428" i="112"/>
  <c r="N2310" i="112"/>
  <c r="P2382" i="112"/>
  <c r="U3123" i="109"/>
  <c r="W1236" i="109"/>
  <c r="Q2413" i="112"/>
  <c r="Q2206" i="112"/>
  <c r="N1334" i="112"/>
  <c r="O1861" i="112"/>
  <c r="Q45" i="110"/>
  <c r="Q2662" i="112"/>
  <c r="O1210" i="112"/>
  <c r="R105" i="110"/>
  <c r="O46" i="110"/>
  <c r="O1198" i="112"/>
  <c r="M27" i="113"/>
  <c r="Q462" i="112"/>
  <c r="Q2608" i="112"/>
  <c r="N2345" i="112"/>
  <c r="S2935" i="109"/>
  <c r="Q63" i="110"/>
  <c r="L22" i="113"/>
  <c r="P2182" i="112"/>
  <c r="Q2647" i="112"/>
  <c r="O1770" i="112"/>
  <c r="N1230" i="112"/>
  <c r="J46" i="113"/>
  <c r="O1302" i="112"/>
  <c r="M98" i="110"/>
  <c r="Q44" i="110"/>
  <c r="Y3115" i="109"/>
  <c r="P2609" i="112"/>
  <c r="X2706" i="109"/>
  <c r="N122" i="112"/>
  <c r="O593" i="112"/>
  <c r="P276" i="112"/>
  <c r="R2268" i="112"/>
  <c r="P2437" i="112"/>
  <c r="K180" i="113"/>
  <c r="J154" i="113"/>
  <c r="P48" i="112"/>
  <c r="Q1226" i="112"/>
  <c r="R48" i="110"/>
  <c r="Q1657" i="112"/>
  <c r="N2106" i="112"/>
  <c r="M149" i="113"/>
  <c r="N1101" i="112"/>
  <c r="O2245" i="112"/>
  <c r="Q2405" i="112"/>
  <c r="R1828" i="112"/>
  <c r="P1475" i="112"/>
  <c r="P1989" i="112"/>
  <c r="N1896" i="112"/>
  <c r="U3151" i="109"/>
  <c r="K78" i="113"/>
  <c r="Q254" i="112"/>
  <c r="Q2242" i="112"/>
  <c r="P1482" i="112"/>
  <c r="N2443" i="112"/>
  <c r="R2283" i="112"/>
  <c r="J122" i="110"/>
  <c r="Q2165" i="112"/>
  <c r="Q2674" i="112"/>
  <c r="K154" i="113"/>
  <c r="M47" i="113"/>
  <c r="P740" i="112"/>
  <c r="O3155" i="109"/>
  <c r="Q1722" i="112"/>
  <c r="P498" i="112"/>
  <c r="P1401" i="112"/>
  <c r="N1322" i="112"/>
  <c r="Q1742" i="112"/>
  <c r="M173" i="110"/>
  <c r="P2350" i="112"/>
  <c r="P1928" i="112"/>
  <c r="Q2013" i="112"/>
  <c r="V3153" i="109"/>
  <c r="O2535" i="112"/>
  <c r="Q866" i="112"/>
  <c r="N2630" i="112"/>
  <c r="P151" i="110"/>
  <c r="O1775" i="112"/>
  <c r="P1171" i="112"/>
  <c r="N271" i="112"/>
  <c r="P1496" i="112"/>
  <c r="Q2195" i="112"/>
  <c r="P1160" i="112"/>
  <c r="N979" i="112"/>
  <c r="N1538" i="112"/>
  <c r="P2638" i="112"/>
  <c r="M58" i="113"/>
  <c r="Q594" i="112"/>
  <c r="P2235" i="112"/>
  <c r="P822" i="112"/>
  <c r="P2211" i="112"/>
  <c r="T70" i="110"/>
  <c r="M63" i="113"/>
  <c r="O2307" i="112"/>
  <c r="O1536" i="112"/>
  <c r="M100" i="113"/>
  <c r="O2564" i="112"/>
  <c r="P1957" i="112"/>
  <c r="P2079" i="112"/>
  <c r="O1673" i="112"/>
  <c r="L94" i="113"/>
  <c r="P2477" i="109"/>
  <c r="O2335" i="112"/>
  <c r="R3212" i="109"/>
  <c r="Q1759" i="112"/>
  <c r="O2310" i="112"/>
  <c r="Q2484" i="112"/>
  <c r="M112" i="110"/>
  <c r="Q3170" i="109"/>
  <c r="O2194" i="112"/>
  <c r="Q1658" i="112"/>
  <c r="N2167" i="112"/>
  <c r="Q1480" i="112"/>
  <c r="P2641" i="112"/>
  <c r="O1990" i="112"/>
  <c r="N2447" i="112"/>
  <c r="M150" i="113"/>
  <c r="Q1873" i="112"/>
  <c r="Q2112" i="112"/>
  <c r="P1780" i="112"/>
  <c r="P2418" i="112"/>
  <c r="P2332" i="112"/>
  <c r="K38" i="113"/>
  <c r="N25" i="110"/>
  <c r="Y3431" i="109"/>
  <c r="P1564" i="112"/>
  <c r="O2562" i="112"/>
  <c r="K118" i="113"/>
  <c r="N1933" i="112"/>
  <c r="R114" i="110"/>
  <c r="P22" i="110"/>
  <c r="U3725" i="109"/>
  <c r="N2237" i="112"/>
  <c r="N53" i="110"/>
  <c r="P2087" i="112"/>
  <c r="Q2438" i="112"/>
  <c r="N779" i="112"/>
  <c r="P2395" i="112"/>
  <c r="Q264" i="112"/>
  <c r="N1782" i="112"/>
  <c r="K139" i="113"/>
  <c r="O240" i="112"/>
  <c r="K58" i="113"/>
  <c r="O692" i="112"/>
  <c r="O2142" i="112"/>
  <c r="J72" i="113"/>
  <c r="Q1314" i="112"/>
  <c r="R1377" i="112"/>
  <c r="N1238" i="112"/>
  <c r="P2347" i="112"/>
  <c r="O2376" i="112"/>
  <c r="U100" i="110"/>
  <c r="W3855" i="109"/>
  <c r="N873" i="112"/>
  <c r="P2370" i="112"/>
  <c r="Q2180" i="112"/>
  <c r="N2308" i="112"/>
  <c r="P1985" i="112"/>
  <c r="N2680" i="112"/>
  <c r="Q2007" i="112"/>
  <c r="Q2715" i="112"/>
  <c r="R1373" i="112"/>
  <c r="P1777" i="112"/>
  <c r="Q1977" i="112"/>
  <c r="R1820" i="112"/>
  <c r="P3131" i="109"/>
  <c r="O2650" i="112"/>
  <c r="O1761" i="112"/>
  <c r="N1630" i="112"/>
  <c r="T58" i="110"/>
  <c r="N2097" i="112"/>
  <c r="Q2465" i="112"/>
  <c r="K151" i="113"/>
  <c r="Q90" i="110"/>
  <c r="O2098" i="112"/>
  <c r="Y3357" i="109"/>
  <c r="Q1032" i="112"/>
  <c r="O941" i="112"/>
  <c r="O783" i="112"/>
  <c r="M149" i="110"/>
  <c r="M59" i="113"/>
  <c r="P2665" i="112"/>
  <c r="R2523" i="112"/>
  <c r="P1860" i="112"/>
  <c r="Q2678" i="112"/>
  <c r="M174" i="110"/>
  <c r="O1178" i="112"/>
  <c r="O727" i="112"/>
  <c r="L52" i="113"/>
  <c r="N2329" i="112"/>
  <c r="P2701" i="112"/>
  <c r="N12" i="112"/>
  <c r="P1723" i="112"/>
  <c r="K68" i="113"/>
  <c r="S3873" i="109"/>
  <c r="J135" i="110"/>
  <c r="N2575" i="112"/>
  <c r="P929" i="112"/>
  <c r="O1892" i="112"/>
  <c r="M71" i="113"/>
  <c r="P1087" i="112"/>
  <c r="T180" i="110"/>
  <c r="N157" i="110"/>
  <c r="P1403" i="112"/>
  <c r="N1632" i="112"/>
  <c r="O1332" i="112"/>
  <c r="Q2161" i="112"/>
  <c r="J17" i="113"/>
  <c r="Q2588" i="112"/>
  <c r="Q2658" i="112"/>
  <c r="J125" i="110"/>
  <c r="L14" i="113"/>
  <c r="O1315" i="112"/>
  <c r="O1857" i="112"/>
  <c r="N1894" i="112"/>
  <c r="Q2464" i="112"/>
  <c r="Q1085" i="112"/>
  <c r="Q1457" i="112"/>
  <c r="P2627" i="112"/>
  <c r="X4210" i="109"/>
  <c r="O2197" i="112"/>
  <c r="P3080" i="109"/>
  <c r="J150" i="113"/>
  <c r="O1991" i="112"/>
  <c r="R2047" i="112"/>
  <c r="O1932" i="112"/>
  <c r="P293" i="112"/>
  <c r="Q1047" i="112"/>
  <c r="P1761" i="112"/>
  <c r="Q1550" i="112"/>
  <c r="O2627" i="112"/>
  <c r="N1460" i="112"/>
  <c r="O2553" i="112"/>
  <c r="V3505" i="109"/>
  <c r="R1839" i="112"/>
  <c r="P1851" i="112"/>
  <c r="N2538" i="112"/>
  <c r="N1639" i="112"/>
  <c r="N2209" i="112"/>
  <c r="O1105" i="112"/>
  <c r="O75" i="110"/>
  <c r="N55" i="112"/>
  <c r="U147" i="110"/>
  <c r="O1698" i="112"/>
  <c r="O787" i="112"/>
  <c r="R47" i="110"/>
  <c r="Q2199" i="112"/>
  <c r="O2605" i="112"/>
  <c r="N1074" i="112"/>
  <c r="O2109" i="112"/>
  <c r="M121" i="113"/>
  <c r="Q2317" i="112"/>
  <c r="J109" i="113"/>
  <c r="Z1086" i="109"/>
  <c r="N2711" i="112"/>
  <c r="N46" i="110"/>
  <c r="K44" i="113"/>
  <c r="J92" i="113"/>
  <c r="M3" i="113"/>
  <c r="N1915" i="112"/>
  <c r="P2556" i="112"/>
  <c r="O1097" i="112"/>
  <c r="O2332" i="112"/>
  <c r="N60" i="112"/>
  <c r="V3172" i="109"/>
  <c r="R2045" i="112"/>
  <c r="W1548" i="109"/>
  <c r="M150" i="110"/>
  <c r="O1632" i="112"/>
  <c r="S175" i="110"/>
  <c r="O2349" i="112"/>
  <c r="K137" i="113"/>
  <c r="N1660" i="112"/>
  <c r="Q2536" i="112"/>
  <c r="O2342" i="112"/>
  <c r="U58" i="110"/>
  <c r="P488" i="112"/>
  <c r="N2193" i="112"/>
  <c r="Q105" i="110"/>
  <c r="P1044" i="112"/>
  <c r="N2132" i="112"/>
  <c r="R2755" i="112"/>
  <c r="P701" i="112"/>
  <c r="P2220" i="112"/>
  <c r="L56" i="110"/>
  <c r="N1239" i="112"/>
  <c r="Q1844" i="112"/>
  <c r="P2194" i="112"/>
  <c r="P1497" i="112"/>
  <c r="Z3585" i="109"/>
  <c r="K72" i="110"/>
  <c r="N2005" i="112"/>
  <c r="Q1749" i="112"/>
  <c r="N932" i="112"/>
  <c r="R2721" i="112"/>
  <c r="N1470" i="112"/>
  <c r="N1046" i="112"/>
  <c r="P2618" i="112"/>
  <c r="Z4311" i="109"/>
  <c r="U123" i="110"/>
  <c r="O2424" i="112"/>
  <c r="N1446" i="112"/>
  <c r="K39" i="113"/>
  <c r="R2259" i="112"/>
  <c r="Q1396" i="112"/>
  <c r="S4167" i="109"/>
  <c r="N2218" i="112"/>
  <c r="N2695" i="112"/>
  <c r="Q479" i="112"/>
  <c r="N2463" i="112"/>
  <c r="N2126" i="112"/>
  <c r="T166" i="110"/>
  <c r="O2246" i="112"/>
  <c r="P823" i="112"/>
  <c r="P2553" i="112"/>
  <c r="Q1545" i="112"/>
  <c r="R648" i="112"/>
  <c r="R2731" i="112"/>
  <c r="X4155" i="109"/>
  <c r="P2092" i="112"/>
  <c r="P2713" i="112"/>
  <c r="Q1320" i="112"/>
  <c r="M18" i="113"/>
  <c r="P1974" i="112"/>
  <c r="P2380" i="112"/>
  <c r="K106" i="113"/>
  <c r="P785" i="112"/>
  <c r="M69" i="113"/>
  <c r="O1036" i="112"/>
  <c r="V3865" i="109"/>
  <c r="R1374" i="112"/>
  <c r="L180" i="113"/>
  <c r="R135" i="110"/>
  <c r="O2446" i="112"/>
  <c r="O2187" i="112"/>
  <c r="R2718" i="112"/>
  <c r="O2138" i="112"/>
  <c r="Q1248" i="112"/>
  <c r="N133" i="110"/>
  <c r="Z1389" i="109"/>
  <c r="P1158" i="112"/>
  <c r="P768" i="112"/>
  <c r="O2437" i="112"/>
  <c r="P115" i="110"/>
  <c r="O2543" i="112"/>
  <c r="J57" i="113"/>
  <c r="O2014" i="112"/>
  <c r="O2202" i="112"/>
  <c r="O63" i="110"/>
  <c r="P2396" i="112"/>
  <c r="Q2091" i="112"/>
  <c r="Q89" i="110"/>
  <c r="O138" i="112"/>
  <c r="O1856" i="112"/>
  <c r="O1103" i="112"/>
  <c r="N2214" i="112"/>
  <c r="O1307" i="112"/>
  <c r="M133" i="113"/>
  <c r="J137" i="113"/>
  <c r="K129" i="110"/>
  <c r="S1899" i="109"/>
  <c r="Q2679" i="112"/>
  <c r="Q2402" i="112"/>
  <c r="P2447" i="112"/>
  <c r="R2282" i="112"/>
  <c r="R2278" i="112"/>
  <c r="N1249" i="112"/>
  <c r="L90" i="113"/>
  <c r="P1024" i="112"/>
  <c r="N1285" i="112"/>
  <c r="P1214" i="112"/>
  <c r="N2180" i="112"/>
  <c r="Q2599" i="112"/>
  <c r="R421" i="112"/>
  <c r="Q2138" i="112"/>
  <c r="P1094" i="112"/>
  <c r="S69" i="110"/>
  <c r="P809" i="112"/>
  <c r="N2553" i="112"/>
  <c r="V3502" i="109"/>
  <c r="O3010" i="109"/>
  <c r="Q51" i="110"/>
  <c r="K51" i="113"/>
  <c r="N2357" i="112"/>
  <c r="Q98" i="110"/>
  <c r="Q2006" i="112"/>
  <c r="R2297" i="112"/>
  <c r="Q1504" i="112"/>
  <c r="O2647" i="112"/>
  <c r="L12" i="110"/>
  <c r="N2412" i="112"/>
  <c r="O2025" i="112"/>
  <c r="L105" i="113"/>
  <c r="O1778" i="112"/>
  <c r="N2172" i="112"/>
  <c r="Q643" i="112"/>
  <c r="N505" i="112"/>
  <c r="Q734" i="112"/>
  <c r="P1243" i="112"/>
  <c r="Y3863" i="109"/>
  <c r="V4160" i="109"/>
  <c r="Q2232" i="112"/>
  <c r="P951" i="112"/>
  <c r="N2643" i="112"/>
  <c r="P121" i="110"/>
  <c r="P963" i="112"/>
  <c r="Q2085" i="112"/>
  <c r="N1301" i="112"/>
  <c r="O2408" i="112"/>
  <c r="Q2619" i="112"/>
  <c r="R2748" i="112"/>
  <c r="P771" i="112"/>
  <c r="N493" i="112"/>
  <c r="M89" i="113"/>
  <c r="P1166" i="112"/>
  <c r="N862" i="112"/>
  <c r="P151" i="112"/>
  <c r="N1177" i="112"/>
  <c r="J125" i="113"/>
  <c r="N1760" i="112"/>
  <c r="P179" i="110"/>
  <c r="P1436" i="112"/>
  <c r="N2689" i="112"/>
  <c r="P1731" i="112"/>
  <c r="R2513" i="112"/>
  <c r="N804" i="112"/>
  <c r="Q2330" i="112"/>
  <c r="U119" i="110"/>
  <c r="M165" i="110"/>
  <c r="N163" i="110"/>
  <c r="O2557" i="112"/>
  <c r="M152" i="113"/>
  <c r="P1503" i="112"/>
  <c r="O3726" i="109"/>
  <c r="K65" i="113"/>
  <c r="N2599" i="112"/>
  <c r="O2361" i="112"/>
  <c r="Q2419" i="112"/>
  <c r="P2415" i="112"/>
  <c r="Q1065" i="112"/>
  <c r="P1976" i="112"/>
  <c r="M111" i="113"/>
  <c r="Q1703" i="112"/>
  <c r="O2601" i="112"/>
  <c r="L165" i="113"/>
  <c r="L95" i="113"/>
  <c r="O1505" i="112"/>
  <c r="R90" i="110"/>
  <c r="P2622" i="112"/>
  <c r="R1379" i="112"/>
  <c r="Q1752" i="112"/>
  <c r="O852" i="112"/>
  <c r="O1634" i="112"/>
  <c r="Q1661" i="112"/>
  <c r="P1175" i="112"/>
  <c r="Q2456" i="112"/>
  <c r="Q1055" i="112"/>
  <c r="Q2383" i="112"/>
  <c r="O1462" i="112"/>
  <c r="K37" i="113"/>
  <c r="P1670" i="112"/>
  <c r="X1636" i="109"/>
  <c r="R2506" i="112"/>
  <c r="X4299" i="109"/>
  <c r="N1930" i="112"/>
  <c r="N343" i="112"/>
  <c r="Q576" i="112"/>
  <c r="N72" i="110"/>
  <c r="P1756" i="112"/>
  <c r="P1222" i="112"/>
  <c r="Q2645" i="112"/>
  <c r="P1936" i="112"/>
  <c r="N2207" i="112"/>
  <c r="J79" i="113"/>
  <c r="M26" i="113"/>
  <c r="M177" i="113"/>
  <c r="P2468" i="112"/>
  <c r="Q1074" i="112"/>
  <c r="P1762" i="112"/>
  <c r="O1779" i="112"/>
  <c r="N1961" i="112"/>
  <c r="P2179" i="112"/>
  <c r="K80" i="113"/>
  <c r="T49" i="110"/>
  <c r="Q395" i="112"/>
  <c r="M16" i="113"/>
  <c r="O2415" i="112"/>
  <c r="P2357" i="112"/>
  <c r="L168" i="113"/>
  <c r="Q1639" i="112"/>
  <c r="P2343" i="112"/>
  <c r="S166" i="110"/>
  <c r="P2328" i="112"/>
  <c r="P1185" i="112"/>
  <c r="N2690" i="112"/>
  <c r="Q2341" i="112"/>
  <c r="J108" i="113"/>
  <c r="R2509" i="112"/>
  <c r="X3430" i="109"/>
  <c r="N1387" i="112"/>
  <c r="P2547" i="112"/>
  <c r="N2144" i="112"/>
  <c r="R3033" i="109"/>
  <c r="R2265" i="112"/>
  <c r="O1220" i="112"/>
  <c r="O2544" i="112"/>
  <c r="N1219" i="112"/>
  <c r="O2355" i="112"/>
  <c r="K47" i="113"/>
  <c r="M110" i="113"/>
  <c r="Q2629" i="112"/>
  <c r="P101" i="112"/>
  <c r="R2519" i="112"/>
  <c r="Q81" i="112"/>
  <c r="O2108" i="112"/>
  <c r="Q2174" i="112"/>
  <c r="Q4299" i="109"/>
  <c r="P2108" i="112"/>
  <c r="Q700" i="112"/>
  <c r="O973" i="112"/>
  <c r="Q1471" i="112"/>
  <c r="Q2332" i="112"/>
  <c r="R3060" i="109"/>
  <c r="O792" i="112"/>
  <c r="O2013" i="112"/>
  <c r="P961" i="112"/>
  <c r="O2426" i="112"/>
  <c r="O1250" i="112"/>
  <c r="O1674" i="112"/>
  <c r="X2694" i="109"/>
  <c r="K96" i="113"/>
  <c r="N511" i="112"/>
  <c r="O2532" i="112"/>
  <c r="O581" i="112"/>
  <c r="O2576" i="112"/>
  <c r="N2579" i="112"/>
  <c r="R37" i="110"/>
  <c r="P559" i="112"/>
  <c r="P2222" i="112"/>
  <c r="N559" i="112"/>
  <c r="O1233" i="112"/>
  <c r="P131" i="110"/>
  <c r="O841" i="112"/>
  <c r="O1966" i="112"/>
  <c r="O2607" i="112"/>
  <c r="S134" i="110"/>
  <c r="P1506" i="112"/>
  <c r="R2514" i="112"/>
  <c r="Q2442" i="112"/>
  <c r="K43" i="113"/>
  <c r="O1270" i="112"/>
  <c r="Q1689" i="112"/>
  <c r="P2702" i="109"/>
  <c r="U112" i="110"/>
  <c r="P2540" i="112"/>
  <c r="M12" i="113"/>
  <c r="L179" i="110"/>
  <c r="P999" i="112"/>
  <c r="Q2307" i="112"/>
  <c r="K150" i="110"/>
  <c r="M161" i="113"/>
  <c r="N2484" i="112"/>
  <c r="L37" i="113"/>
  <c r="O2114" i="112"/>
  <c r="M115" i="113"/>
  <c r="P1856" i="112"/>
  <c r="Q943" i="112"/>
  <c r="Q1326" i="112"/>
  <c r="N2129" i="112"/>
  <c r="O766" i="112"/>
  <c r="M28" i="113"/>
  <c r="P1964" i="112"/>
  <c r="O2703" i="112"/>
  <c r="K142" i="113"/>
  <c r="Q2016" i="112"/>
  <c r="P2019" i="112"/>
  <c r="N1316" i="112"/>
  <c r="O1242" i="112"/>
  <c r="P244" i="112"/>
  <c r="K50" i="113"/>
  <c r="L76" i="110"/>
  <c r="Q577" i="112"/>
  <c r="Q2094" i="112"/>
  <c r="J22" i="113"/>
  <c r="P798" i="112"/>
  <c r="O97" i="110"/>
  <c r="N383" i="112"/>
  <c r="Q1783" i="112"/>
  <c r="Q1702" i="112"/>
  <c r="O1480" i="112"/>
  <c r="N2612" i="112"/>
  <c r="S4089" i="109"/>
  <c r="Q2371" i="112"/>
  <c r="Q986" i="112"/>
  <c r="N833" i="112"/>
  <c r="K181" i="113"/>
  <c r="N2331" i="112"/>
  <c r="J80" i="113"/>
  <c r="N1449" i="112"/>
  <c r="O2419" i="112"/>
  <c r="O1269" i="112"/>
  <c r="Q2186" i="112"/>
  <c r="N1884" i="112"/>
  <c r="O1562" i="112"/>
  <c r="P247" i="112"/>
  <c r="P2538" i="112"/>
  <c r="O1975" i="112"/>
  <c r="J5" i="113"/>
  <c r="V3170" i="109"/>
  <c r="O1299" i="112"/>
  <c r="O709" i="112"/>
  <c r="P1781" i="112"/>
  <c r="P629" i="112"/>
  <c r="N1860" i="112"/>
  <c r="R174" i="110"/>
  <c r="P1693" i="112"/>
  <c r="P1891" i="112"/>
  <c r="L148" i="110"/>
  <c r="O38" i="110"/>
  <c r="Q1498" i="112"/>
  <c r="S46" i="110"/>
  <c r="N778" i="112"/>
  <c r="N2700" i="112"/>
  <c r="P780" i="112"/>
  <c r="P1774" i="112"/>
  <c r="P1951" i="112"/>
  <c r="P1492" i="112"/>
  <c r="N2110" i="112"/>
  <c r="M159" i="110"/>
  <c r="U4237" i="109"/>
  <c r="P2593" i="112"/>
  <c r="O1996" i="112"/>
  <c r="O1930" i="112"/>
  <c r="N2010" i="112"/>
  <c r="N1895" i="112"/>
  <c r="P955" i="112"/>
  <c r="N1667" i="112"/>
  <c r="J6" i="113"/>
  <c r="N59" i="112"/>
  <c r="Q2207" i="112"/>
  <c r="W150" i="109"/>
  <c r="Q2451" i="112"/>
  <c r="Q250" i="112"/>
  <c r="P149" i="110"/>
  <c r="M20" i="113"/>
  <c r="M148" i="113"/>
  <c r="N2593" i="112"/>
  <c r="O1520" i="112"/>
  <c r="N2637" i="112"/>
  <c r="P2098" i="112"/>
  <c r="P2360" i="112"/>
  <c r="R2726" i="112"/>
  <c r="O17" i="112"/>
  <c r="N1945" i="112"/>
  <c r="N1643" i="112"/>
  <c r="O2367" i="112"/>
  <c r="P1732" i="112"/>
  <c r="R2061" i="112"/>
  <c r="N302" i="112"/>
  <c r="U4235" i="109"/>
  <c r="N102" i="110"/>
  <c r="T119" i="110"/>
  <c r="O310" i="112"/>
  <c r="O2325" i="112"/>
  <c r="M180" i="113"/>
  <c r="Q1331" i="112"/>
  <c r="N1297" i="112"/>
  <c r="P4304" i="109"/>
  <c r="P1921" i="112"/>
  <c r="P980" i="112"/>
  <c r="N1016" i="112"/>
  <c r="Q158" i="112"/>
  <c r="N165" i="112"/>
  <c r="N2149" i="112"/>
  <c r="N2107" i="112"/>
  <c r="P2654" i="112"/>
  <c r="Q1653" i="112"/>
  <c r="Q2454" i="112"/>
  <c r="O118" i="110"/>
  <c r="T2768" i="109"/>
  <c r="O788" i="112"/>
  <c r="L83" i="110"/>
  <c r="S7" i="110"/>
  <c r="P1757" i="112"/>
  <c r="O1906" i="112"/>
  <c r="P1621" i="112"/>
  <c r="O713" i="112"/>
  <c r="P2684" i="112"/>
  <c r="P2116" i="112"/>
  <c r="N1320" i="112"/>
  <c r="S3508" i="109"/>
  <c r="Q830" i="112"/>
  <c r="O1776" i="112"/>
  <c r="T3782" i="109"/>
  <c r="O2158" i="112"/>
  <c r="Q147" i="110"/>
  <c r="N1635" i="112"/>
  <c r="R280" i="109"/>
  <c r="R158" i="110"/>
  <c r="N2597" i="112"/>
  <c r="Q104" i="110"/>
  <c r="X4303" i="109"/>
  <c r="R1109" i="112"/>
  <c r="J25" i="113"/>
  <c r="P1712" i="112"/>
  <c r="O1565" i="112"/>
  <c r="P1396" i="112"/>
  <c r="P476" i="112"/>
  <c r="X2937" i="109"/>
  <c r="J135" i="113"/>
  <c r="O1869" i="112"/>
  <c r="Q2335" i="112"/>
  <c r="Q1952" i="112"/>
  <c r="O414" i="112"/>
  <c r="Q2347" i="112"/>
  <c r="Q1912" i="112"/>
  <c r="Q3931" i="109"/>
  <c r="N2420" i="112"/>
  <c r="R916" i="112"/>
  <c r="N639" i="112"/>
  <c r="Q2672" i="112"/>
  <c r="N1501" i="112"/>
  <c r="Q2108" i="112"/>
  <c r="Y3916" i="109"/>
  <c r="O2082" i="112"/>
  <c r="N2449" i="112"/>
  <c r="N2673" i="112"/>
  <c r="N958" i="112"/>
  <c r="P2599" i="112"/>
  <c r="N1613" i="112"/>
  <c r="Q2596" i="112"/>
  <c r="U3576" i="109"/>
  <c r="O1844" i="112"/>
  <c r="O623" i="112"/>
  <c r="Q1862" i="112"/>
  <c r="Q2375" i="112"/>
  <c r="R2745" i="112"/>
  <c r="Q2401" i="112"/>
  <c r="O1983" i="112"/>
  <c r="R119" i="110"/>
  <c r="O764" i="112"/>
  <c r="X3037" i="109"/>
  <c r="R144" i="110"/>
  <c r="O142" i="112"/>
  <c r="N2000" i="112"/>
  <c r="O1311" i="112"/>
  <c r="O112" i="112"/>
  <c r="Q1678" i="112"/>
  <c r="R2724" i="112"/>
  <c r="Q2410" i="112"/>
  <c r="P505" i="112"/>
  <c r="Z4376" i="109"/>
  <c r="P1413" i="112"/>
  <c r="T3160" i="109"/>
  <c r="N2625" i="112"/>
  <c r="Q1453" i="112"/>
  <c r="N1251" i="112"/>
  <c r="T136" i="110"/>
  <c r="J70" i="113"/>
  <c r="M136" i="113"/>
  <c r="R2487" i="112"/>
  <c r="O4230" i="109"/>
  <c r="Q2179" i="112"/>
  <c r="N3142" i="109"/>
  <c r="U3126" i="109"/>
  <c r="P1062" i="112"/>
  <c r="P815" i="112"/>
  <c r="U3854" i="109"/>
  <c r="R888" i="112"/>
  <c r="Q1323" i="112"/>
  <c r="V2480" i="109"/>
  <c r="J128" i="110"/>
  <c r="Q1499" i="112"/>
  <c r="O3929" i="109"/>
  <c r="N2532" i="112"/>
  <c r="N1872" i="112"/>
  <c r="P2692" i="112"/>
  <c r="K57" i="113"/>
  <c r="N1775" i="112"/>
  <c r="S70" i="110"/>
  <c r="N3437" i="109"/>
  <c r="N593" i="112"/>
  <c r="O152" i="112"/>
  <c r="O2372" i="112"/>
  <c r="T3571" i="109"/>
  <c r="Q1843" i="112"/>
  <c r="O2712" i="112"/>
  <c r="Q1168" i="112"/>
  <c r="O2078" i="112"/>
  <c r="N2232" i="112"/>
  <c r="N51" i="112"/>
  <c r="N1990" i="112"/>
  <c r="T1894" i="109"/>
  <c r="O1502" i="112"/>
  <c r="R1797" i="112"/>
  <c r="N957" i="112"/>
  <c r="N732" i="112"/>
  <c r="P373" i="112"/>
  <c r="P1286" i="112"/>
  <c r="T149" i="110"/>
  <c r="N129" i="110"/>
  <c r="O2538" i="112"/>
  <c r="N1231" i="112"/>
  <c r="M40" i="110"/>
  <c r="X4164" i="109"/>
  <c r="N840" i="112"/>
  <c r="N1313" i="112"/>
  <c r="R1577" i="112"/>
  <c r="N2618" i="112"/>
  <c r="O1273" i="112"/>
  <c r="Q1411" i="112"/>
  <c r="Q1271" i="112"/>
  <c r="L49" i="113"/>
  <c r="J127" i="110"/>
  <c r="N293" i="112"/>
  <c r="O1716" i="112"/>
  <c r="P2565" i="112"/>
  <c r="Q2244" i="112"/>
  <c r="P2181" i="112"/>
  <c r="O2833" i="109"/>
  <c r="U4154" i="109"/>
  <c r="O2554" i="112"/>
  <c r="O1753" i="112"/>
  <c r="O2222" i="112"/>
  <c r="Q268" i="112"/>
  <c r="P1888" i="112"/>
  <c r="M62" i="110"/>
  <c r="N722" i="112"/>
  <c r="Q1444" i="112"/>
  <c r="N2156" i="112"/>
  <c r="Q1734" i="112"/>
  <c r="P245" i="112"/>
  <c r="Q1169" i="112"/>
  <c r="O2606" i="112"/>
  <c r="S23" i="110"/>
  <c r="P1548" i="112"/>
  <c r="Q2670" i="112"/>
  <c r="O1702" i="112"/>
  <c r="O44" i="112"/>
  <c r="O2217" i="112"/>
  <c r="O2604" i="112"/>
  <c r="O2632" i="112"/>
  <c r="R2500" i="112"/>
  <c r="R2526" i="112"/>
  <c r="N2241" i="112"/>
  <c r="Q1669" i="112"/>
  <c r="O50" i="112"/>
  <c r="Q1866" i="112"/>
  <c r="P1476" i="112"/>
  <c r="Q1877" i="112"/>
  <c r="Q2675" i="112"/>
  <c r="P517" i="112"/>
  <c r="Q2366" i="112"/>
  <c r="N144" i="110"/>
  <c r="P2114" i="112"/>
  <c r="P502" i="112"/>
  <c r="Q2669" i="112"/>
  <c r="N2611" i="112"/>
  <c r="Q2628" i="112"/>
  <c r="P2000" i="112"/>
  <c r="N2626" i="112"/>
  <c r="N2322" i="112"/>
  <c r="N2634" i="112"/>
  <c r="P1627" i="112"/>
  <c r="Q2421" i="112"/>
  <c r="N2306" i="112"/>
  <c r="M129" i="110"/>
  <c r="W4090" i="109"/>
  <c r="J111" i="113"/>
  <c r="L65" i="113"/>
  <c r="R2274" i="112"/>
  <c r="O2000" i="112"/>
  <c r="Q91" i="110"/>
  <c r="N2446" i="112"/>
  <c r="R1821" i="112"/>
  <c r="P1541" i="112"/>
  <c r="O160" i="110"/>
  <c r="T115" i="110"/>
  <c r="N2233" i="112"/>
  <c r="N1888" i="112"/>
  <c r="R1823" i="112"/>
  <c r="P1313" i="112"/>
  <c r="N2482" i="112"/>
  <c r="O30" i="112"/>
  <c r="O2391" i="112"/>
  <c r="Q136" i="110"/>
  <c r="L27" i="113"/>
  <c r="N2678" i="112"/>
  <c r="O1205" i="112"/>
  <c r="N2545" i="112"/>
  <c r="O72" i="110"/>
  <c r="Q2638" i="112"/>
  <c r="O78" i="112"/>
  <c r="M157" i="113"/>
  <c r="Q1856" i="112"/>
  <c r="N1273" i="112"/>
  <c r="L149" i="113"/>
  <c r="P119" i="110"/>
  <c r="N1989" i="112"/>
  <c r="S63" i="110"/>
  <c r="P2104" i="112"/>
  <c r="O3785" i="109"/>
  <c r="N2244" i="112"/>
  <c r="Q598" i="112"/>
  <c r="R2754" i="112"/>
  <c r="O1730" i="112"/>
  <c r="Q1066" i="112"/>
  <c r="Q2121" i="112"/>
  <c r="Q1210" i="112"/>
  <c r="M17" i="113"/>
  <c r="M122" i="110"/>
  <c r="P1493" i="112"/>
  <c r="Q159" i="112"/>
  <c r="O2178" i="112"/>
  <c r="Q2711" i="112"/>
  <c r="P2597" i="112"/>
  <c r="N1534" i="112"/>
  <c r="R1346" i="112"/>
  <c r="O2146" i="112"/>
  <c r="T69" i="110"/>
  <c r="S4160" i="109"/>
  <c r="S2695" i="109"/>
  <c r="P3793" i="109"/>
  <c r="Q2382" i="112"/>
  <c r="O4302" i="109"/>
  <c r="Q1970" i="112"/>
  <c r="Q1552" i="112"/>
  <c r="W2470" i="109"/>
  <c r="Q2614" i="112"/>
  <c r="Q1989" i="112"/>
  <c r="O2609" i="112"/>
  <c r="Y2973" i="109"/>
  <c r="O2365" i="112"/>
  <c r="Q398" i="112"/>
  <c r="P395" i="112"/>
  <c r="O2226" i="112"/>
  <c r="O1677" i="112"/>
  <c r="O300" i="112"/>
  <c r="O2394" i="112"/>
  <c r="Q1745" i="112"/>
  <c r="T176" i="110"/>
  <c r="N1936" i="112"/>
  <c r="R58" i="110"/>
  <c r="Y3083" i="109"/>
  <c r="N1777" i="112"/>
  <c r="Q2221" i="112"/>
  <c r="O2623" i="112"/>
  <c r="M84" i="110"/>
  <c r="O1676" i="112"/>
  <c r="R2998" i="109"/>
  <c r="N550" i="112"/>
  <c r="N1486" i="112"/>
  <c r="Y4209" i="109"/>
  <c r="O2687" i="112"/>
  <c r="N232" i="112"/>
  <c r="N2701" i="112"/>
  <c r="Q1083" i="112"/>
  <c r="P118" i="110"/>
  <c r="O2618" i="112"/>
  <c r="P1103" i="112"/>
  <c r="Z4015" i="109"/>
  <c r="Q2404" i="112"/>
  <c r="Q1880" i="112"/>
  <c r="Q511" i="112"/>
  <c r="N2372" i="112"/>
  <c r="P1398" i="112"/>
  <c r="O2164" i="112"/>
  <c r="K165" i="113"/>
  <c r="N1794" i="112"/>
  <c r="V3212" i="109"/>
  <c r="S59" i="110"/>
  <c r="T3011" i="109"/>
  <c r="N1199" i="112"/>
  <c r="R1337" i="112"/>
  <c r="K171" i="113"/>
  <c r="P2560" i="112"/>
  <c r="P2421" i="112"/>
  <c r="R151" i="110"/>
  <c r="K127" i="110"/>
  <c r="R228" i="112"/>
  <c r="R882" i="112"/>
  <c r="N2619" i="112"/>
  <c r="N785" i="112"/>
  <c r="P2406" i="112"/>
  <c r="Q1922" i="112"/>
  <c r="Q1790" i="112"/>
  <c r="P1763" i="112"/>
  <c r="P1262" i="112"/>
  <c r="Q2561" i="112"/>
  <c r="O1425" i="112"/>
  <c r="O248" i="112"/>
  <c r="Q2245" i="112"/>
  <c r="N97" i="112"/>
  <c r="P2091" i="112"/>
  <c r="Q2220" i="112"/>
  <c r="P42" i="112"/>
  <c r="Q2542" i="112"/>
  <c r="Q2183" i="112"/>
  <c r="X3916" i="109"/>
  <c r="L30" i="110"/>
  <c r="R53" i="110"/>
  <c r="O812" i="112"/>
  <c r="O2181" i="112"/>
  <c r="Q1741" i="112"/>
  <c r="K27" i="113"/>
  <c r="Q1969" i="109"/>
  <c r="V4238" i="109"/>
  <c r="Q1846" i="112"/>
  <c r="Q150" i="110"/>
  <c r="R2728" i="112"/>
  <c r="Q2305" i="112"/>
  <c r="O984" i="112"/>
  <c r="Q2003" i="112"/>
  <c r="N142" i="110"/>
  <c r="P2563" i="112"/>
  <c r="O1998" i="112"/>
  <c r="J37" i="113"/>
  <c r="O555" i="112"/>
  <c r="Q52" i="110"/>
  <c r="N769" i="112"/>
  <c r="M102" i="113"/>
  <c r="P2159" i="112"/>
  <c r="P1552" i="112"/>
  <c r="U145" i="110"/>
  <c r="R1799" i="112"/>
  <c r="O1538" i="112"/>
  <c r="S159" i="110"/>
  <c r="U117" i="110"/>
  <c r="N2481" i="112"/>
  <c r="N109" i="112"/>
  <c r="N2155" i="112"/>
  <c r="Q410" i="112"/>
  <c r="O2413" i="112"/>
  <c r="O2022" i="112"/>
  <c r="O1396" i="112"/>
  <c r="N166" i="110"/>
  <c r="N2549" i="112"/>
  <c r="Q2649" i="112"/>
  <c r="X3001" i="109"/>
  <c r="P2403" i="112"/>
  <c r="X3096" i="109"/>
  <c r="P1699" i="112"/>
  <c r="N1846" i="112"/>
  <c r="Q1654" i="112"/>
  <c r="O2192" i="112"/>
  <c r="T4156" i="109"/>
  <c r="O1212" i="112"/>
  <c r="N1902" i="112"/>
  <c r="P1209" i="112"/>
  <c r="O2095" i="112"/>
  <c r="P2453" i="112"/>
  <c r="R653" i="112"/>
  <c r="P2377" i="112"/>
  <c r="P2555" i="112"/>
  <c r="N2369" i="112"/>
  <c r="N1718" i="112"/>
  <c r="N2542" i="112"/>
  <c r="M10" i="113"/>
  <c r="P2198" i="112"/>
  <c r="P4148" i="109"/>
  <c r="N337" i="112"/>
  <c r="O1627" i="112"/>
  <c r="Q2339" i="112"/>
  <c r="N2007" i="112"/>
  <c r="Q1642" i="112"/>
  <c r="J156" i="113"/>
  <c r="X4225" i="109"/>
  <c r="Q2552" i="112"/>
  <c r="Q2219" i="112"/>
  <c r="O1437" i="112"/>
  <c r="L128" i="110"/>
  <c r="P1688" i="112"/>
  <c r="Y3712" i="109"/>
  <c r="T148" i="110"/>
  <c r="R1336" i="112"/>
  <c r="Q1906" i="112"/>
  <c r="Q2470" i="112"/>
  <c r="P2397" i="112"/>
  <c r="Q1748" i="112"/>
  <c r="P2781" i="109"/>
  <c r="R3876" i="109"/>
  <c r="P1547" i="112"/>
  <c r="O1298" i="112"/>
  <c r="N1194" i="112"/>
  <c r="K149" i="113"/>
  <c r="O4085" i="109"/>
  <c r="R54" i="110"/>
  <c r="P2399" i="112"/>
  <c r="Q923" i="112"/>
  <c r="R3175" i="109"/>
  <c r="N143" i="112"/>
  <c r="N2231" i="112"/>
  <c r="Q1239" i="112"/>
  <c r="N1901" i="112"/>
  <c r="O998" i="112"/>
  <c r="R3124" i="109"/>
  <c r="P236" i="112"/>
  <c r="N144" i="112"/>
  <c r="N119" i="110"/>
  <c r="O2346" i="112"/>
  <c r="N2380" i="112"/>
  <c r="J35" i="113"/>
  <c r="N1858" i="112"/>
  <c r="P2581" i="112"/>
  <c r="O1961" i="112"/>
  <c r="P1994" i="112"/>
  <c r="O2613" i="112"/>
  <c r="U3498" i="109"/>
  <c r="J50" i="113"/>
  <c r="Q814" i="112"/>
  <c r="L24" i="113"/>
  <c r="P612" i="112"/>
  <c r="P2587" i="112"/>
  <c r="P699" i="112"/>
  <c r="Q4156" i="109"/>
  <c r="Q1484" i="112"/>
  <c r="M104" i="110"/>
  <c r="Q2657" i="112"/>
  <c r="N64" i="110"/>
  <c r="P2602" i="112"/>
  <c r="O1271" i="112"/>
  <c r="N1104" i="112"/>
  <c r="P1514" i="112"/>
  <c r="Q2109" i="112"/>
  <c r="Q2602" i="112"/>
  <c r="S1597" i="109"/>
  <c r="R2758" i="112"/>
  <c r="O2438" i="112"/>
  <c r="N2353" i="112"/>
  <c r="Q2485" i="112"/>
  <c r="O2472" i="112"/>
  <c r="R3653" i="109"/>
  <c r="P1331" i="112"/>
  <c r="P471" i="112"/>
  <c r="P1948" i="112"/>
  <c r="M7" i="110"/>
  <c r="M178" i="113"/>
  <c r="Q29" i="112"/>
  <c r="O158" i="110"/>
  <c r="Q471" i="112"/>
  <c r="P160" i="110"/>
  <c r="P2462" i="112"/>
  <c r="Q1215" i="112"/>
  <c r="R3789" i="109"/>
  <c r="M2" i="113"/>
  <c r="P968" i="112"/>
  <c r="O1909" i="112"/>
  <c r="P1934" i="112"/>
  <c r="O1048" i="112"/>
  <c r="Q4083" i="109"/>
  <c r="N54" i="110"/>
  <c r="O2714" i="112"/>
  <c r="P2550" i="112"/>
  <c r="O1061" i="112"/>
  <c r="P937" i="112"/>
  <c r="O2100" i="112"/>
  <c r="R2296" i="112"/>
  <c r="N57" i="112"/>
  <c r="N1664" i="112"/>
  <c r="O847" i="112"/>
  <c r="Q2329" i="112"/>
  <c r="P1083" i="112"/>
  <c r="R1592" i="112"/>
  <c r="R1127" i="112"/>
  <c r="N2174" i="112"/>
  <c r="R423" i="112"/>
  <c r="Q1448" i="112"/>
  <c r="R2740" i="112"/>
  <c r="L38" i="113"/>
  <c r="M97" i="113"/>
  <c r="O1202" i="112"/>
  <c r="N1439" i="112"/>
  <c r="N1165" i="112"/>
  <c r="R2743" i="112"/>
  <c r="P1848" i="112"/>
  <c r="N1415" i="112"/>
  <c r="N2109" i="112"/>
  <c r="N2409" i="112"/>
  <c r="P753" i="112"/>
  <c r="R1345" i="112"/>
  <c r="R3103" i="109"/>
  <c r="O2581" i="112"/>
  <c r="N335" i="112"/>
  <c r="P2652" i="112"/>
  <c r="O2610" i="112"/>
  <c r="N1715" i="112"/>
  <c r="N2694" i="112"/>
  <c r="P1711" i="112"/>
  <c r="Q1415" i="112"/>
  <c r="R2518" i="112"/>
  <c r="R3427" i="109"/>
  <c r="O939" i="112"/>
  <c r="O768" i="112"/>
  <c r="P1679" i="112"/>
  <c r="P2439" i="112"/>
  <c r="P2636" i="112"/>
  <c r="O2107" i="112"/>
  <c r="P180" i="110"/>
  <c r="Q1699" i="112"/>
  <c r="P1642" i="112"/>
  <c r="U4292" i="109"/>
  <c r="O2445" i="112"/>
  <c r="O121" i="112"/>
  <c r="U97" i="110"/>
  <c r="P2411" i="112"/>
  <c r="Q956" i="109"/>
  <c r="Q1321" i="112"/>
  <c r="J51" i="110"/>
  <c r="Q2988" i="109"/>
  <c r="O1928" i="112"/>
  <c r="N858" i="112"/>
  <c r="O769" i="112"/>
  <c r="O2359" i="112"/>
  <c r="Q2350" i="112"/>
  <c r="N790" i="112"/>
  <c r="Q1419" i="112"/>
  <c r="P1706" i="112"/>
  <c r="N617" i="112"/>
  <c r="R162" i="110"/>
  <c r="N2714" i="112"/>
  <c r="N1778" i="112"/>
  <c r="P1969" i="112"/>
  <c r="N50" i="110"/>
  <c r="J146" i="113"/>
  <c r="O2303" i="112"/>
  <c r="N4092" i="109"/>
  <c r="J42" i="113"/>
  <c r="N3869" i="109"/>
  <c r="P30" i="110"/>
  <c r="M125" i="113"/>
  <c r="T3730" i="109"/>
  <c r="R2757" i="112"/>
  <c r="R659" i="112"/>
  <c r="Q2575" i="112"/>
  <c r="Q713" i="112"/>
  <c r="P2191" i="112"/>
  <c r="T130" i="110"/>
  <c r="O385" i="112"/>
  <c r="T145" i="110"/>
  <c r="P1993" i="112"/>
  <c r="N2103" i="112"/>
  <c r="O1544" i="112"/>
  <c r="Q1416" i="112"/>
  <c r="P952" i="112"/>
  <c r="O159" i="110"/>
  <c r="O4239" i="109"/>
  <c r="O1999" i="112"/>
  <c r="Q1785" i="112"/>
  <c r="N1079" i="112"/>
  <c r="R2492" i="112"/>
  <c r="X4306" i="109"/>
  <c r="Q1681" i="112"/>
  <c r="Q1670" i="112"/>
  <c r="P2161" i="112"/>
  <c r="O1870" i="112"/>
  <c r="Y4294" i="109"/>
  <c r="N123" i="112"/>
  <c r="P2639" i="112"/>
  <c r="Q1513" i="112"/>
  <c r="P2635" i="112"/>
  <c r="S3864" i="109"/>
  <c r="L58" i="113"/>
  <c r="Q2385" i="112"/>
  <c r="N1412" i="112"/>
  <c r="L16" i="113"/>
  <c r="T2398" i="109"/>
  <c r="P1086" i="112"/>
  <c r="S150" i="110"/>
  <c r="P2224" i="112"/>
  <c r="N2405" i="112"/>
  <c r="P2226" i="112"/>
  <c r="N2610" i="112"/>
  <c r="P2591" i="112"/>
  <c r="N1086" i="112"/>
  <c r="Y2932" i="109"/>
  <c r="P2612" i="112"/>
  <c r="O1987" i="112"/>
  <c r="O2357" i="112"/>
  <c r="P587" i="112"/>
  <c r="L78" i="113"/>
  <c r="Q2141" i="112"/>
  <c r="P2202" i="112"/>
  <c r="N4233" i="109"/>
  <c r="O1263" i="112"/>
  <c r="V3192" i="109"/>
  <c r="R1351" i="112"/>
  <c r="K162" i="113"/>
  <c r="Q2357" i="112"/>
  <c r="Q2378" i="112"/>
  <c r="P1088" i="112"/>
  <c r="Q1287" i="112"/>
  <c r="P184" i="112"/>
  <c r="N2154" i="112"/>
  <c r="Q2636" i="112"/>
  <c r="P2120" i="112"/>
  <c r="R2760" i="112"/>
  <c r="P3855" i="109"/>
  <c r="R2258" i="112"/>
  <c r="Q2400" i="112"/>
  <c r="O2381" i="112"/>
  <c r="U29" i="110"/>
  <c r="Q2579" i="112"/>
  <c r="O2083" i="112"/>
  <c r="K81" i="113"/>
  <c r="Q802" i="112"/>
  <c r="N1543" i="112"/>
  <c r="N2189" i="112"/>
  <c r="T3933" i="109"/>
  <c r="Q2208" i="112"/>
  <c r="K163" i="113"/>
  <c r="O4023" i="109"/>
  <c r="O2463" i="112"/>
  <c r="R2489" i="112"/>
  <c r="U4021" i="109"/>
  <c r="Q2349" i="112"/>
  <c r="O1183" i="112"/>
  <c r="N128" i="110"/>
  <c r="P1539" i="112"/>
  <c r="O840" i="112"/>
  <c r="O2379" i="112"/>
  <c r="M93" i="113"/>
  <c r="W3423" i="109"/>
  <c r="Q1164" i="112"/>
  <c r="Q2434" i="112"/>
  <c r="O297" i="112"/>
  <c r="R1594" i="112"/>
  <c r="U122" i="110"/>
  <c r="Y996" i="109"/>
  <c r="O2442" i="112"/>
  <c r="N1866" i="112"/>
  <c r="N162" i="110"/>
  <c r="Q1659" i="112"/>
  <c r="O161" i="110"/>
  <c r="P1500" i="112"/>
  <c r="P2237" i="112"/>
  <c r="N1688" i="112"/>
  <c r="P2101" i="112"/>
  <c r="Q525" i="112"/>
  <c r="S151" i="110"/>
  <c r="R102" i="110"/>
  <c r="N1681" i="112"/>
  <c r="N1965" i="112"/>
  <c r="P157" i="110"/>
  <c r="O2534" i="112"/>
  <c r="X3857" i="109"/>
  <c r="N2239" i="112"/>
  <c r="O2641" i="112"/>
  <c r="R2528" i="112"/>
  <c r="N2112" i="112"/>
  <c r="P235" i="112"/>
  <c r="X3050" i="109"/>
  <c r="O320" i="112"/>
  <c r="Q1012" i="112"/>
  <c r="N1912" i="112"/>
  <c r="N2404" i="112"/>
  <c r="R2054" i="112"/>
  <c r="M13" i="113"/>
  <c r="P731" i="112"/>
  <c r="O991" i="112"/>
  <c r="Q1915" i="112"/>
  <c r="Q1489" i="112"/>
  <c r="O535" i="112"/>
  <c r="N2313" i="112"/>
  <c r="P2205" i="112"/>
  <c r="Q771" i="112"/>
  <c r="Q121" i="110"/>
  <c r="R1357" i="112"/>
  <c r="O166" i="110"/>
  <c r="Q2648" i="112"/>
  <c r="N2576" i="112"/>
  <c r="R1372" i="112"/>
  <c r="O2331" i="112"/>
  <c r="P1866" i="112"/>
  <c r="O1073" i="112"/>
  <c r="P2647" i="112"/>
  <c r="M140" i="113"/>
  <c r="N2139" i="112"/>
  <c r="O1201" i="112"/>
  <c r="P1335" i="112"/>
  <c r="O2248" i="112"/>
  <c r="Q1947" i="112"/>
  <c r="S112" i="110"/>
  <c r="Q3783" i="109"/>
  <c r="Q2182" i="112"/>
  <c r="P2459" i="112"/>
  <c r="L64" i="110"/>
  <c r="O1846" i="112"/>
  <c r="N1059" i="112"/>
  <c r="O2238" i="112"/>
  <c r="N89" i="110"/>
  <c r="X3479" i="109"/>
  <c r="Q2684" i="112"/>
  <c r="O2255" i="112"/>
  <c r="K59" i="113"/>
  <c r="T102" i="110"/>
  <c r="N137" i="112"/>
  <c r="N1095" i="112"/>
  <c r="O2006" i="112"/>
  <c r="P2452" i="112"/>
  <c r="L34" i="113"/>
  <c r="O2356" i="112"/>
  <c r="P133" i="110"/>
  <c r="O2345" i="112"/>
  <c r="O2243" i="112"/>
  <c r="U103" i="110"/>
  <c r="O2309" i="112"/>
  <c r="P1563" i="112"/>
  <c r="R2516" i="112"/>
  <c r="M108" i="113"/>
  <c r="Q246" i="112"/>
  <c r="R1365" i="112"/>
  <c r="Q2123" i="112"/>
  <c r="L113" i="110"/>
  <c r="O2696" i="112"/>
  <c r="P181" i="110"/>
  <c r="R2056" i="112"/>
  <c r="P852" i="112"/>
  <c r="N2173" i="112"/>
  <c r="N2228" i="112"/>
  <c r="P1163" i="112"/>
  <c r="N1499" i="112"/>
  <c r="N1868" i="112"/>
  <c r="N1994" i="112"/>
  <c r="Q2363" i="112"/>
  <c r="N2250" i="112"/>
  <c r="O2215" i="112"/>
  <c r="Q2127" i="112"/>
  <c r="O1300" i="112"/>
  <c r="P1533" i="112"/>
  <c r="O1527" i="112"/>
  <c r="Q1667" i="112"/>
  <c r="O1622" i="112"/>
  <c r="R2048" i="112"/>
  <c r="X3109" i="109"/>
  <c r="P1612" i="112"/>
  <c r="R448" i="112"/>
  <c r="N1917" i="112"/>
  <c r="P2105" i="112"/>
  <c r="M172" i="110"/>
  <c r="L120" i="113"/>
  <c r="P1683" i="112"/>
  <c r="R1367" i="112"/>
  <c r="S100" i="110"/>
  <c r="K93" i="113"/>
  <c r="Q1155" i="112"/>
  <c r="N2590" i="112"/>
  <c r="Q2654" i="112"/>
  <c r="O2399" i="112"/>
  <c r="U2842" i="109"/>
  <c r="P2671" i="112"/>
  <c r="M114" i="110"/>
  <c r="P1972" i="112"/>
  <c r="O1303" i="112"/>
  <c r="Q1436" i="112"/>
  <c r="Q2560" i="112"/>
  <c r="O373" i="112"/>
  <c r="O757" i="112"/>
  <c r="U172" i="110"/>
  <c r="P2097" i="112"/>
  <c r="O2552" i="112"/>
  <c r="P2425" i="112"/>
  <c r="P1935" i="112"/>
  <c r="N1677" i="112"/>
  <c r="N2603" i="112"/>
  <c r="P702" i="112"/>
  <c r="J76" i="113"/>
  <c r="X3511" i="109"/>
  <c r="O1041" i="112"/>
  <c r="P940" i="112"/>
  <c r="R157" i="110"/>
  <c r="O808" i="112"/>
  <c r="N2548" i="112"/>
  <c r="O810" i="112"/>
  <c r="P2368" i="112"/>
  <c r="O965" i="112"/>
  <c r="J144" i="113"/>
  <c r="O1636" i="112"/>
  <c r="Q541" i="112"/>
  <c r="Q43" i="110"/>
  <c r="S115" i="110"/>
  <c r="O1905" i="112"/>
  <c r="O1037" i="112"/>
  <c r="U3866" i="109"/>
  <c r="N2458" i="112"/>
  <c r="N2564" i="112"/>
  <c r="O82" i="112"/>
  <c r="P76" i="110"/>
  <c r="R881" i="112"/>
  <c r="P1645" i="112"/>
  <c r="N1756" i="112"/>
  <c r="R2527" i="112"/>
  <c r="Q1885" i="112"/>
  <c r="O3081" i="109"/>
  <c r="P849" i="112"/>
  <c r="P2345" i="112"/>
  <c r="O1221" i="112"/>
  <c r="P1263" i="112"/>
  <c r="O2619" i="112"/>
  <c r="O1175" i="112"/>
  <c r="O2077" i="112"/>
  <c r="N1722" i="112"/>
  <c r="N2411" i="112"/>
  <c r="V3195" i="109"/>
  <c r="Y2703" i="109"/>
  <c r="P4157" i="109"/>
  <c r="R2295" i="112"/>
  <c r="N2425" i="112"/>
  <c r="N299" i="112"/>
  <c r="P2306" i="112"/>
  <c r="N1005" i="112"/>
  <c r="O2452" i="112"/>
  <c r="P838" i="112"/>
  <c r="O1903" i="112"/>
  <c r="P2648" i="112"/>
  <c r="N1771" i="112"/>
  <c r="P2015" i="112"/>
  <c r="P1643" i="112"/>
  <c r="O1749" i="112"/>
  <c r="O1065" i="112"/>
  <c r="N2648" i="112"/>
  <c r="R121" i="110"/>
  <c r="K89" i="113"/>
  <c r="N1022" i="112"/>
  <c r="O2689" i="112"/>
  <c r="P1499" i="112"/>
  <c r="Q505" i="112"/>
  <c r="R661" i="112"/>
  <c r="O402" i="112"/>
  <c r="Y2922" i="109"/>
  <c r="Q1649" i="112"/>
  <c r="Q1263" i="112"/>
  <c r="N2440" i="112"/>
  <c r="R206" i="112"/>
  <c r="O1058" i="112"/>
  <c r="N89" i="112"/>
  <c r="O2549" i="112"/>
  <c r="L39" i="113"/>
  <c r="O2398" i="112"/>
  <c r="N2158" i="112"/>
  <c r="P729" i="112"/>
  <c r="K48" i="110"/>
  <c r="N1849" i="112"/>
  <c r="L74" i="113"/>
  <c r="Q1664" i="112"/>
  <c r="L57" i="110"/>
  <c r="R2493" i="112"/>
  <c r="M64" i="113"/>
  <c r="Q1778" i="112"/>
  <c r="Q1679" i="112"/>
  <c r="R2284" i="112"/>
  <c r="O283" i="112"/>
  <c r="N1925" i="112"/>
  <c r="P850" i="112"/>
  <c r="Q1002" i="112"/>
  <c r="Q2337" i="112"/>
  <c r="Q2372" i="112"/>
  <c r="Q236" i="112"/>
  <c r="P1620" i="112"/>
  <c r="N988" i="112"/>
  <c r="R2063" i="112"/>
  <c r="K108" i="113"/>
  <c r="N2017" i="112"/>
  <c r="K123" i="110"/>
  <c r="N2137" i="112"/>
  <c r="P1881" i="112"/>
  <c r="P2590" i="112"/>
  <c r="P2424" i="112"/>
  <c r="R1378" i="112"/>
  <c r="M144" i="113"/>
  <c r="N1441" i="112"/>
  <c r="O237" i="112"/>
  <c r="N2119" i="112"/>
  <c r="R149" i="110"/>
  <c r="P2642" i="112"/>
  <c r="Y3489" i="109"/>
  <c r="P1942" i="112"/>
  <c r="O2584" i="112"/>
  <c r="O2585" i="112"/>
  <c r="P1720" i="112"/>
  <c r="O1518" i="112"/>
  <c r="Q2150" i="112"/>
  <c r="Y3727" i="109"/>
  <c r="Q2710" i="112"/>
  <c r="L179" i="113"/>
  <c r="N2099" i="112"/>
  <c r="M78" i="113"/>
  <c r="N1791" i="112"/>
  <c r="O2378" i="112"/>
  <c r="Z2849" i="109"/>
  <c r="O710" i="112"/>
  <c r="P2651" i="112"/>
  <c r="N1500" i="112"/>
  <c r="O2315" i="112"/>
  <c r="M159" i="113"/>
  <c r="T4236" i="109"/>
  <c r="N816" i="112"/>
  <c r="N333" i="112"/>
  <c r="P57" i="112"/>
  <c r="O1858" i="112"/>
  <c r="P1853" i="112"/>
  <c r="U130" i="110"/>
  <c r="Q1917" i="112"/>
  <c r="N1612" i="112"/>
  <c r="U1672" i="109"/>
  <c r="N1484" i="112"/>
  <c r="Q2706" i="112"/>
  <c r="P1686" i="112"/>
  <c r="O2163" i="112"/>
  <c r="P1099" i="112"/>
  <c r="N123" i="110"/>
  <c r="P1674" i="112"/>
  <c r="Q469" i="112"/>
  <c r="O374" i="112"/>
  <c r="N1056" i="112"/>
  <c r="Q2690" i="112"/>
  <c r="P562" i="112"/>
  <c r="L48" i="113"/>
  <c r="O66" i="112"/>
  <c r="Q1493" i="112"/>
  <c r="O363" i="112"/>
  <c r="N2699" i="112"/>
  <c r="P2577" i="112"/>
  <c r="S4163" i="109"/>
  <c r="K130" i="113"/>
  <c r="M169" i="113"/>
  <c r="U91" i="110"/>
  <c r="N573" i="112"/>
  <c r="N1776" i="112"/>
  <c r="P2136" i="112"/>
  <c r="K144" i="113"/>
  <c r="R1717" i="109"/>
  <c r="P1322" i="112"/>
  <c r="O2010" i="112"/>
  <c r="P579" i="112"/>
  <c r="O1699" i="112"/>
  <c r="V4241" i="109"/>
  <c r="Q1874" i="112"/>
  <c r="V3343" i="109"/>
  <c r="L134" i="110"/>
  <c r="O2268" i="109"/>
  <c r="Q2425" i="112"/>
  <c r="N134" i="112"/>
  <c r="O172" i="110"/>
  <c r="O2470" i="112"/>
  <c r="O62" i="110"/>
  <c r="O2643" i="112"/>
  <c r="O144" i="110"/>
  <c r="N2655" i="112"/>
  <c r="N2448" i="112"/>
  <c r="N2356" i="112"/>
  <c r="N942" i="112"/>
  <c r="L87" i="113"/>
  <c r="P1713" i="112"/>
  <c r="P1641" i="112"/>
  <c r="O1450" i="112"/>
  <c r="J50" i="110"/>
  <c r="P2551" i="112"/>
  <c r="O1756" i="112"/>
  <c r="Q2236" i="112"/>
  <c r="S3002" i="109"/>
  <c r="Q2600" i="112"/>
  <c r="M52" i="110"/>
  <c r="Q2319" i="112"/>
  <c r="P1639" i="112"/>
  <c r="O1927" i="112"/>
  <c r="Q2095" i="112"/>
  <c r="P2606" i="112"/>
  <c r="Q47" i="112"/>
  <c r="Q3936" i="109"/>
  <c r="P2358" i="112"/>
  <c r="M162" i="110"/>
  <c r="N8" i="110"/>
  <c r="P2391" i="112"/>
  <c r="N1067" i="112"/>
  <c r="W3092" i="109"/>
  <c r="O1196" i="112"/>
  <c r="N2938" i="109"/>
  <c r="J136" i="113"/>
  <c r="R3012" i="109"/>
  <c r="O35" i="112"/>
  <c r="R2050" i="112"/>
  <c r="Q554" i="112"/>
  <c r="P161" i="110"/>
  <c r="O1948" i="112"/>
  <c r="Q2362" i="112"/>
  <c r="P323" i="112"/>
  <c r="P2353" i="112"/>
  <c r="P1701" i="112"/>
  <c r="O2186" i="112"/>
  <c r="O1214" i="112"/>
  <c r="O1070" i="112"/>
  <c r="L79" i="113"/>
  <c r="Q2707" i="112"/>
  <c r="L165" i="110"/>
  <c r="N1850" i="112"/>
  <c r="T4240" i="109"/>
  <c r="O2702" i="112"/>
  <c r="N989" i="112"/>
  <c r="Q3565" i="109"/>
  <c r="N2633" i="112"/>
  <c r="P2604" i="112"/>
  <c r="Q1413" i="112"/>
  <c r="O1939" i="112"/>
  <c r="O2422" i="112"/>
  <c r="L147" i="113"/>
  <c r="R2512" i="112"/>
  <c r="M142" i="113"/>
  <c r="P1043" i="112"/>
  <c r="X3426" i="109"/>
  <c r="M50" i="113"/>
  <c r="Q845" i="112"/>
  <c r="L55" i="113"/>
  <c r="N953" i="112"/>
  <c r="P3019" i="109"/>
  <c r="U12" i="110"/>
  <c r="N1753" i="112"/>
  <c r="M73" i="113"/>
  <c r="O1937" i="112"/>
  <c r="V4231" i="109"/>
  <c r="P2681" i="112"/>
  <c r="Y2939" i="109"/>
  <c r="P2598" i="112"/>
  <c r="N143" i="110"/>
  <c r="Q1913" i="112"/>
  <c r="N2011" i="112"/>
  <c r="Q1732" i="112"/>
  <c r="P359" i="112"/>
  <c r="M72" i="113"/>
  <c r="W4079" i="109"/>
  <c r="S120" i="110"/>
  <c r="W3025" i="109"/>
  <c r="P87" i="110"/>
  <c r="Q1209" i="112"/>
  <c r="M160" i="110"/>
  <c r="M179" i="110"/>
  <c r="Q1166" i="112"/>
  <c r="Q1433" i="112"/>
  <c r="S3154" i="109"/>
  <c r="N3417" i="109"/>
  <c r="R2747" i="112"/>
  <c r="Q137" i="112"/>
  <c r="O1392" i="112"/>
  <c r="M173" i="113"/>
  <c r="P2426" i="112"/>
  <c r="K49" i="113"/>
  <c r="P2558" i="112"/>
  <c r="O643" i="112"/>
  <c r="Q1565" i="112"/>
  <c r="N1864" i="112"/>
  <c r="V4159" i="109"/>
  <c r="P2679" i="112"/>
  <c r="S4158" i="109"/>
  <c r="L133" i="113"/>
  <c r="N1745" i="112"/>
  <c r="K134" i="113"/>
  <c r="N1905" i="112"/>
  <c r="O279" i="112"/>
  <c r="L136" i="110"/>
  <c r="Q1030" i="112"/>
  <c r="K6" i="113"/>
  <c r="N280" i="112"/>
  <c r="K155" i="113"/>
  <c r="N1752" i="112"/>
  <c r="J138" i="113"/>
  <c r="W3567" i="109"/>
  <c r="P326" i="112"/>
  <c r="O2176" i="112"/>
  <c r="N1272" i="112"/>
  <c r="P164" i="110"/>
  <c r="Q2594" i="112"/>
  <c r="Q2534" i="112"/>
  <c r="O2630" i="112"/>
  <c r="O2218" i="112"/>
  <c r="O1659" i="112"/>
  <c r="Y2953" i="109"/>
  <c r="N1488" i="112"/>
  <c r="Q2222" i="112"/>
  <c r="P985" i="112"/>
  <c r="Q970" i="112"/>
  <c r="U1714" i="109"/>
  <c r="S4084" i="109"/>
  <c r="M14" i="110"/>
  <c r="L72" i="113"/>
  <c r="K32" i="113"/>
  <c r="N2169" i="112"/>
  <c r="P1714" i="112"/>
  <c r="Q2714" i="112"/>
  <c r="P2001" i="112"/>
  <c r="N2628" i="112"/>
  <c r="Q1546" i="112"/>
  <c r="R2719" i="112"/>
  <c r="Q1763" i="112"/>
  <c r="O3501" i="109"/>
  <c r="Q2304" i="112"/>
  <c r="Q1976" i="112"/>
  <c r="W2954" i="109"/>
  <c r="M165" i="113"/>
  <c r="N1793" i="112"/>
  <c r="K61" i="113"/>
  <c r="Q2457" i="112"/>
  <c r="Q1473" i="112"/>
  <c r="R2729" i="112"/>
  <c r="O1614" i="112"/>
  <c r="P1050" i="112"/>
  <c r="O1643" i="112"/>
  <c r="P1894" i="112"/>
  <c r="Q2215" i="112"/>
  <c r="N2375" i="112"/>
  <c r="P1101" i="112"/>
  <c r="O2330" i="112"/>
  <c r="Q2610" i="112"/>
  <c r="N82" i="112"/>
  <c r="U113" i="110"/>
  <c r="L76" i="113"/>
  <c r="P1211" i="112"/>
  <c r="N838" i="112"/>
  <c r="Q311" i="112"/>
  <c r="P1449" i="112"/>
  <c r="P4161" i="109"/>
  <c r="P2580" i="112"/>
  <c r="N1472" i="112"/>
  <c r="L2" i="113"/>
  <c r="P626" i="112"/>
  <c r="O387" i="112"/>
  <c r="Q1390" i="112"/>
  <c r="P1721" i="112"/>
  <c r="N1962" i="112"/>
  <c r="N2186" i="112"/>
  <c r="O2121" i="112"/>
  <c r="O708" i="112"/>
  <c r="Y4150" i="109"/>
  <c r="N3069" i="109"/>
  <c r="O1751" i="112"/>
  <c r="P2687" i="112"/>
  <c r="O1322" i="112"/>
  <c r="Q1743" i="112"/>
  <c r="J28" i="113"/>
  <c r="L148" i="113"/>
  <c r="P148" i="112"/>
  <c r="K87" i="110"/>
  <c r="U1324" i="109"/>
  <c r="P332" i="112"/>
  <c r="Q233" i="112"/>
  <c r="P2471" i="112"/>
  <c r="N45" i="112"/>
  <c r="O2209" i="112"/>
  <c r="Q2431" i="112"/>
  <c r="Q49" i="110"/>
  <c r="O1947" i="112"/>
  <c r="N1083" i="112"/>
  <c r="W3189" i="109"/>
  <c r="P2483" i="112"/>
  <c r="P2304" i="112"/>
  <c r="P2691" i="112"/>
  <c r="J133" i="113"/>
  <c r="P1440" i="112"/>
  <c r="O2240" i="112"/>
  <c r="P981" i="112"/>
  <c r="S4241" i="109"/>
  <c r="O1075" i="112"/>
  <c r="Q1908" i="112"/>
  <c r="O608" i="112"/>
  <c r="Q2554" i="112"/>
  <c r="U165" i="110"/>
  <c r="V3567" i="109"/>
  <c r="U3943" i="109"/>
  <c r="Y1498" i="109"/>
  <c r="M71" i="110"/>
  <c r="P2327" i="112"/>
  <c r="Q1026" i="112"/>
  <c r="N1097" i="112"/>
  <c r="K45" i="113"/>
  <c r="Q2593" i="112"/>
  <c r="P2164" i="112"/>
  <c r="U3726" i="109"/>
  <c r="P2383" i="112"/>
  <c r="U23" i="110"/>
  <c r="T1570" i="109"/>
  <c r="O2155" i="112"/>
  <c r="Q2634" i="112"/>
  <c r="N1209" i="112"/>
  <c r="M36" i="113"/>
  <c r="S99" i="110"/>
  <c r="L57" i="113"/>
  <c r="N1222" i="112"/>
  <c r="X3929" i="109"/>
  <c r="P2574" i="112"/>
  <c r="P2151" i="112"/>
  <c r="N2675" i="112"/>
  <c r="P144" i="112"/>
  <c r="O777" i="112"/>
  <c r="N88" i="110"/>
  <c r="Q75" i="110"/>
  <c r="O2677" i="112"/>
  <c r="O369" i="112"/>
  <c r="V1018" i="109"/>
  <c r="O498" i="112"/>
  <c r="O2668" i="112"/>
  <c r="Q3512" i="109"/>
  <c r="T3290" i="109"/>
  <c r="Q2381" i="112"/>
  <c r="Q2001" i="112"/>
  <c r="Q1037" i="112"/>
  <c r="N159" i="112"/>
  <c r="P1489" i="112"/>
  <c r="Q39" i="110"/>
  <c r="Q2142" i="112"/>
  <c r="Q1969" i="112"/>
  <c r="O3072" i="109"/>
  <c r="Q1883" i="112"/>
  <c r="L43" i="110"/>
  <c r="Q3420" i="109"/>
  <c r="N1168" i="112"/>
  <c r="P1980" i="112"/>
  <c r="N2309" i="112"/>
  <c r="Q2429" i="112"/>
  <c r="N1516" i="112"/>
  <c r="M122" i="113"/>
  <c r="N642" i="112"/>
  <c r="N406" i="112"/>
  <c r="Q2073" i="112"/>
  <c r="P519" i="112"/>
  <c r="N1287" i="112"/>
  <c r="R211" i="112"/>
  <c r="Q1747" i="109"/>
  <c r="L50" i="113"/>
  <c r="O1621" i="112"/>
  <c r="M87" i="113"/>
  <c r="Q1281" i="112"/>
  <c r="N2424" i="112"/>
  <c r="L23" i="110"/>
  <c r="P1992" i="112"/>
  <c r="Q4088" i="109"/>
  <c r="N4019" i="109"/>
  <c r="M177" i="110"/>
  <c r="Q2631" i="112"/>
  <c r="Q1772" i="112"/>
  <c r="T151" i="110"/>
  <c r="Q1435" i="112"/>
  <c r="P501" i="112"/>
  <c r="P29" i="110"/>
  <c r="Y3036" i="109"/>
  <c r="Q1697" i="112"/>
  <c r="O961" i="112"/>
  <c r="O2621" i="112"/>
  <c r="J60" i="110"/>
  <c r="P2242" i="112"/>
  <c r="U4153" i="109"/>
  <c r="O738" i="112"/>
  <c r="N1684" i="112"/>
  <c r="O1911" i="112"/>
  <c r="P2315" i="112"/>
  <c r="N1645" i="112"/>
  <c r="O744" i="112"/>
  <c r="T3718" i="109"/>
  <c r="Q2699" i="112"/>
  <c r="R2291" i="112"/>
  <c r="P2095" i="112"/>
  <c r="O163" i="110"/>
  <c r="P1913" i="112"/>
  <c r="Q1953" i="112"/>
  <c r="P349" i="112"/>
  <c r="Q2590" i="112"/>
  <c r="M77" i="113"/>
  <c r="Q1717" i="112"/>
  <c r="N2480" i="112"/>
  <c r="O401" i="112"/>
  <c r="K132" i="113"/>
  <c r="O1525" i="112"/>
  <c r="N962" i="112"/>
  <c r="O1228" i="112"/>
  <c r="M92" i="113"/>
  <c r="Q2612" i="112"/>
  <c r="N1623" i="112"/>
  <c r="R2739" i="112"/>
  <c r="O2208" i="112"/>
  <c r="O865" i="112"/>
  <c r="S4074" i="109"/>
  <c r="U158" i="110"/>
  <c r="Q2403" i="112"/>
  <c r="N1637" i="112"/>
  <c r="N126" i="110"/>
  <c r="Q1310" i="112"/>
  <c r="U65" i="110"/>
  <c r="P135" i="110"/>
  <c r="V4085" i="109"/>
  <c r="O2143" i="112"/>
  <c r="N996" i="112"/>
  <c r="O2015" i="112"/>
  <c r="O368" i="112"/>
  <c r="N2349" i="112"/>
  <c r="P1071" i="112"/>
  <c r="N848" i="112"/>
  <c r="Q960" i="112"/>
  <c r="Q2407" i="112"/>
  <c r="V2249" i="109"/>
  <c r="Q738" i="112"/>
  <c r="X4295" i="109"/>
  <c r="S3658" i="109"/>
  <c r="Q1848" i="112"/>
  <c r="O625" i="112"/>
  <c r="O1984" i="112"/>
  <c r="W3803" i="109"/>
  <c r="Q1904" i="112"/>
  <c r="M145" i="113"/>
  <c r="P2174" i="112"/>
  <c r="P1076" i="112"/>
  <c r="O1754" i="112"/>
  <c r="P1068" i="112"/>
  <c r="N2442" i="112"/>
  <c r="Q2557" i="112"/>
  <c r="S174" i="110"/>
  <c r="P150" i="110"/>
  <c r="M7" i="113"/>
  <c r="T4238" i="109"/>
  <c r="P112" i="112"/>
  <c r="Q2567" i="112"/>
  <c r="Q2021" i="112"/>
  <c r="N2165" i="112"/>
  <c r="P1902" i="112"/>
  <c r="M123" i="113"/>
  <c r="Q1275" i="112"/>
  <c r="S3066" i="109"/>
  <c r="R4158" i="109"/>
  <c r="V3708" i="109"/>
  <c r="S3001" i="109"/>
  <c r="P625" i="112"/>
  <c r="K164" i="113"/>
  <c r="O990" i="112"/>
  <c r="T3511" i="109"/>
  <c r="J68" i="110"/>
  <c r="N2332" i="112"/>
  <c r="J139" i="113"/>
  <c r="S4223" i="109"/>
  <c r="P1772" i="112"/>
  <c r="S89" i="110"/>
  <c r="R2499" i="112"/>
  <c r="O1022" i="112"/>
  <c r="Q731" i="112"/>
  <c r="Y3572" i="109"/>
  <c r="O1772" i="112"/>
  <c r="Q1858" i="112"/>
  <c r="N693" i="112"/>
  <c r="Q2663" i="112"/>
  <c r="P2243" i="112"/>
  <c r="M106" i="113"/>
  <c r="R181" i="110"/>
  <c r="J123" i="113"/>
  <c r="R889" i="112"/>
  <c r="L156" i="113"/>
  <c r="N540" i="112"/>
  <c r="Q2615" i="112"/>
  <c r="T3929" i="109"/>
  <c r="N2585" i="112"/>
  <c r="P1855" i="112"/>
  <c r="Q1943" i="112"/>
  <c r="S160" i="110"/>
  <c r="Q1644" i="112"/>
  <c r="P1463" i="112"/>
  <c r="T3028" i="109"/>
  <c r="P2213" i="112"/>
  <c r="U3708" i="109"/>
  <c r="P2637" i="112"/>
  <c r="P2423" i="112"/>
  <c r="L26" i="113"/>
  <c r="P2119" i="112"/>
  <c r="M21" i="113"/>
  <c r="N1731" i="112"/>
  <c r="V3128" i="109"/>
  <c r="P983" i="112"/>
  <c r="R44" i="110"/>
  <c r="N760" i="112"/>
  <c r="P2354" i="112"/>
  <c r="P1507" i="112"/>
  <c r="Q4151" i="109"/>
  <c r="J56" i="113"/>
  <c r="T1637" i="109"/>
  <c r="U42" i="110"/>
  <c r="N2367" i="112"/>
  <c r="Q2008" i="112"/>
  <c r="Q605" i="112"/>
  <c r="P761" i="112"/>
  <c r="T3873" i="109"/>
  <c r="O1331" i="112"/>
  <c r="P2325" i="112"/>
  <c r="J21" i="113"/>
  <c r="Q101" i="112"/>
  <c r="O2389" i="112"/>
  <c r="N2179" i="112"/>
  <c r="O2188" i="112"/>
  <c r="L107" i="113"/>
  <c r="W4300" i="109"/>
  <c r="O2600" i="112"/>
  <c r="Q1437" i="112"/>
  <c r="N1616" i="112"/>
  <c r="R2262" i="112"/>
  <c r="O2362" i="112"/>
  <c r="S3081" i="109"/>
  <c r="N2388" i="112"/>
  <c r="X3726" i="109"/>
  <c r="W3111" i="109"/>
  <c r="O697" i="112"/>
  <c r="R2272" i="112"/>
  <c r="M59" i="110"/>
  <c r="R1569" i="112"/>
  <c r="N868" i="112"/>
  <c r="Q2197" i="112"/>
  <c r="R2833" i="109"/>
  <c r="N2547" i="112"/>
  <c r="Q2474" i="112"/>
  <c r="O2139" i="112"/>
  <c r="P539" i="112"/>
  <c r="P1073" i="112"/>
  <c r="O2400" i="112"/>
  <c r="S130" i="110"/>
  <c r="N67" i="112"/>
  <c r="P2448" i="112"/>
  <c r="M39" i="113"/>
  <c r="S1577" i="109"/>
  <c r="P1730" i="112"/>
  <c r="O559" i="112"/>
  <c r="N4219" i="109"/>
  <c r="Q1235" i="112"/>
  <c r="K4" i="113"/>
  <c r="Y4281" i="109"/>
  <c r="S3179" i="109"/>
  <c r="S76" i="110"/>
  <c r="N2641" i="112"/>
  <c r="O2582" i="112"/>
  <c r="P700" i="112"/>
  <c r="O1042" i="112"/>
  <c r="O751" i="112"/>
  <c r="N1751" i="112"/>
  <c r="O2352" i="112"/>
  <c r="N1540" i="112"/>
  <c r="P2157" i="112"/>
  <c r="O110" i="112"/>
  <c r="O2364" i="112"/>
  <c r="O119" i="110"/>
  <c r="P2689" i="112"/>
  <c r="Q2640" i="112"/>
  <c r="O88" i="112"/>
  <c r="L43" i="113"/>
  <c r="P2172" i="112"/>
  <c r="N2622" i="112"/>
  <c r="Q2120" i="112"/>
  <c r="O2639" i="112"/>
  <c r="X4073" i="109"/>
  <c r="N10" i="112"/>
  <c r="V2945" i="109"/>
  <c r="N2465" i="112"/>
  <c r="U1600" i="109"/>
  <c r="S145" i="110"/>
  <c r="N1620" i="112"/>
  <c r="P2842" i="109"/>
  <c r="O1074" i="112"/>
  <c r="P2352" i="112"/>
  <c r="N3439" i="109"/>
  <c r="M147" i="113"/>
  <c r="X1675" i="109"/>
  <c r="O1859" i="112"/>
  <c r="S16" i="110"/>
  <c r="Q100" i="112"/>
  <c r="P185" i="112"/>
  <c r="N3111" i="109"/>
  <c r="O332" i="112"/>
  <c r="U4225" i="109"/>
  <c r="N2164" i="112"/>
  <c r="Q148" i="110"/>
  <c r="W2270" i="109"/>
  <c r="J74" i="113"/>
  <c r="R1589" i="112"/>
  <c r="N1060" i="112"/>
  <c r="N2681" i="112"/>
  <c r="L127" i="113"/>
  <c r="N1094" i="112"/>
  <c r="P1400" i="112"/>
  <c r="P1752" i="112"/>
  <c r="O2371" i="112"/>
  <c r="N2551" i="112"/>
  <c r="O2580" i="112"/>
  <c r="L164" i="110"/>
  <c r="J43" i="113"/>
  <c r="N2560" i="112"/>
  <c r="Q124" i="110"/>
  <c r="P1630" i="112"/>
  <c r="M56" i="110"/>
  <c r="Y3210" i="109"/>
  <c r="N1954" i="112"/>
  <c r="S67" i="110"/>
  <c r="P928" i="112"/>
  <c r="N1161" i="112"/>
  <c r="N2120" i="112"/>
  <c r="W3875" i="109"/>
  <c r="R98" i="110"/>
  <c r="Q1691" i="112"/>
  <c r="Q2324" i="112"/>
  <c r="P1843" i="112"/>
  <c r="P258" i="112"/>
  <c r="N2125" i="112"/>
  <c r="Z4315" i="109"/>
  <c r="L44" i="113"/>
  <c r="R2065" i="112"/>
  <c r="N1044" i="112"/>
  <c r="O3013" i="109"/>
  <c r="Q50" i="112"/>
  <c r="Q2131" i="112"/>
  <c r="P1950" i="112"/>
  <c r="Q2326" i="112"/>
  <c r="U25" i="110"/>
  <c r="R2508" i="112"/>
  <c r="Q3564" i="109"/>
  <c r="N479" i="112"/>
  <c r="N935" i="112"/>
  <c r="O2348" i="112"/>
  <c r="T131" i="110"/>
  <c r="R2256" i="112"/>
  <c r="Q2586" i="112"/>
  <c r="J71" i="113"/>
  <c r="U3509" i="109"/>
  <c r="R2733" i="112"/>
  <c r="N2587" i="112"/>
  <c r="O849" i="112"/>
  <c r="Q533" i="112"/>
  <c r="J152" i="113"/>
  <c r="R40" i="110"/>
  <c r="P1990" i="112"/>
  <c r="Q2314" i="112"/>
  <c r="O1386" i="112"/>
  <c r="V3731" i="109"/>
  <c r="O1563" i="112"/>
  <c r="P2309" i="112"/>
  <c r="L75" i="113"/>
  <c r="O1276" i="112"/>
  <c r="P1613" i="112"/>
  <c r="N2157" i="112"/>
  <c r="Q2210" i="112"/>
  <c r="Q2587" i="112"/>
  <c r="P2688" i="112"/>
  <c r="M75" i="113"/>
  <c r="Q1888" i="112"/>
  <c r="P2676" i="112"/>
  <c r="Q9" i="110"/>
  <c r="P3361" i="109"/>
  <c r="T150" i="110"/>
  <c r="K126" i="113"/>
  <c r="O2003" i="112"/>
  <c r="O34" i="112"/>
  <c r="O1926" i="112"/>
  <c r="Q2548" i="112"/>
  <c r="N506" i="112"/>
  <c r="Y2417" i="109"/>
  <c r="N2342" i="112"/>
  <c r="L69" i="113"/>
  <c r="M30" i="113"/>
  <c r="Q1227" i="112"/>
  <c r="N4022" i="109"/>
  <c r="M22" i="113"/>
  <c r="N2647" i="112"/>
  <c r="X4220" i="109"/>
  <c r="Q2706" i="109"/>
  <c r="R1830" i="112"/>
  <c r="S1964" i="109"/>
  <c r="O1286" i="112"/>
  <c r="O551" i="112"/>
  <c r="T2932" i="109"/>
  <c r="Q1708" i="112"/>
  <c r="N1018" i="112"/>
  <c r="O1216" i="112"/>
  <c r="M120" i="113"/>
  <c r="R2496" i="112"/>
  <c r="P1703" i="112"/>
  <c r="N967" i="112"/>
  <c r="W3568" i="109"/>
  <c r="P2003" i="112"/>
  <c r="P1997" i="112"/>
  <c r="P973" i="112"/>
  <c r="P541" i="112"/>
  <c r="P1967" i="112"/>
  <c r="V3077" i="109"/>
  <c r="Q32" i="112"/>
  <c r="P1751" i="112"/>
  <c r="Q2558" i="112"/>
  <c r="O150" i="112"/>
  <c r="X3189" i="109"/>
  <c r="O305" i="112"/>
  <c r="P2016" i="112"/>
  <c r="Q1930" i="112"/>
  <c r="N94" i="112"/>
  <c r="Q3502" i="109"/>
  <c r="K33" i="113"/>
  <c r="P1702" i="112"/>
  <c r="O2221" i="112"/>
  <c r="R3800" i="109"/>
  <c r="R1361" i="112"/>
  <c r="N1717" i="112"/>
  <c r="O1449" i="112"/>
  <c r="Q2223" i="112"/>
  <c r="O3191" i="109"/>
  <c r="P2450" i="112"/>
  <c r="J49" i="113"/>
  <c r="R884" i="112"/>
  <c r="N4307" i="109"/>
  <c r="O981" i="112"/>
  <c r="P2619" i="112"/>
  <c r="R1796" i="112"/>
  <c r="O1908" i="112"/>
  <c r="Q2681" i="112"/>
  <c r="L129" i="110"/>
  <c r="N1306" i="112"/>
  <c r="M6" i="113"/>
  <c r="N2113" i="112"/>
  <c r="Q2158" i="112"/>
  <c r="O1550" i="112"/>
  <c r="S106" i="110"/>
  <c r="O1408" i="112"/>
  <c r="O2448" i="112"/>
  <c r="Q1965" i="112"/>
  <c r="P1696" i="109"/>
  <c r="S2956" i="109"/>
  <c r="P1391" i="112"/>
  <c r="O2592" i="112"/>
  <c r="R212" i="112"/>
  <c r="Q1949" i="112"/>
  <c r="Q2172" i="112"/>
  <c r="Y1737" i="109"/>
  <c r="N1997" i="112"/>
  <c r="R2069" i="112"/>
  <c r="N984" i="112"/>
  <c r="P2374" i="112"/>
  <c r="P2545" i="112"/>
  <c r="P3501" i="109"/>
  <c r="N2668" i="112"/>
  <c r="U2340" i="109"/>
  <c r="J49" i="110"/>
  <c r="O43" i="110"/>
  <c r="P1502" i="112"/>
  <c r="U73" i="110"/>
  <c r="Q801" i="112"/>
  <c r="O1430" i="112"/>
  <c r="S41" i="110"/>
  <c r="Q772" i="112"/>
  <c r="W282" i="109"/>
  <c r="N338" i="112"/>
  <c r="L135" i="110"/>
  <c r="Q1920" i="112"/>
  <c r="V2688" i="109"/>
  <c r="Q2217" i="112"/>
  <c r="N4075" i="109"/>
  <c r="P176" i="110"/>
  <c r="N2434" i="112"/>
  <c r="Y3354" i="109"/>
  <c r="J127" i="113"/>
  <c r="P814" i="112"/>
  <c r="O54" i="112"/>
  <c r="Y4091" i="109"/>
  <c r="O1079" i="112"/>
  <c r="K169" i="113"/>
  <c r="P2080" i="112"/>
  <c r="Q2354" i="112"/>
  <c r="P611" i="112"/>
  <c r="L70" i="113"/>
  <c r="R2732" i="112"/>
  <c r="Q2077" i="112"/>
  <c r="O1082" i="112"/>
  <c r="O3093" i="109"/>
  <c r="O386" i="112"/>
  <c r="Y1692" i="109"/>
  <c r="O1211" i="112"/>
  <c r="J124" i="110"/>
  <c r="P2460" i="112"/>
  <c r="N48" i="112"/>
  <c r="V795" i="109"/>
  <c r="Q2597" i="112"/>
  <c r="U3019" i="109"/>
  <c r="U3191" i="109"/>
  <c r="Q1784" i="112"/>
  <c r="S2338" i="109"/>
  <c r="O338" i="112"/>
  <c r="P1887" i="112"/>
  <c r="Q2417" i="112"/>
  <c r="Q1203" i="112"/>
  <c r="O3803" i="109"/>
  <c r="O383" i="112"/>
  <c r="R2044" i="112"/>
  <c r="N2073" i="112"/>
  <c r="O1969" i="112"/>
  <c r="O1096" i="112"/>
  <c r="P1198" i="112"/>
  <c r="P2077" i="112"/>
  <c r="N2211" i="112"/>
  <c r="O1243" i="112"/>
  <c r="Y2478" i="109"/>
  <c r="P2552" i="112"/>
  <c r="N236" i="112"/>
  <c r="N2013" i="112"/>
  <c r="O2080" i="112"/>
  <c r="N146" i="110"/>
  <c r="O1543" i="112"/>
  <c r="N4073" i="109"/>
  <c r="U8" i="110"/>
  <c r="S48" i="110"/>
  <c r="O2228" i="112"/>
  <c r="O771" i="112"/>
  <c r="O968" i="112"/>
  <c r="Q2204" i="112"/>
  <c r="N1991" i="112"/>
  <c r="O2370" i="112"/>
  <c r="U2047" i="109"/>
  <c r="O2156" i="112"/>
  <c r="O2536" i="112"/>
  <c r="V3943" i="109"/>
  <c r="M125" i="110"/>
  <c r="U1740" i="109"/>
  <c r="M82" i="113"/>
  <c r="N1910" i="112"/>
  <c r="M35" i="113"/>
  <c r="M43" i="110"/>
  <c r="O2172" i="112"/>
  <c r="N2362" i="112"/>
  <c r="S29" i="110"/>
  <c r="R2298" i="112"/>
  <c r="R2039" i="112"/>
  <c r="O162" i="112"/>
  <c r="P1622" i="112"/>
  <c r="P2697" i="112"/>
  <c r="N1955" i="112"/>
  <c r="Q2673" i="112"/>
  <c r="P1886" i="112"/>
  <c r="V2955" i="109"/>
  <c r="N160" i="110"/>
  <c r="N3877" i="109"/>
  <c r="Q490" i="112"/>
  <c r="N1546" i="112"/>
  <c r="P97" i="110"/>
  <c r="P2012" i="112"/>
  <c r="N2391" i="112"/>
  <c r="Q2089" i="112"/>
  <c r="N2608" i="112"/>
  <c r="L20" i="113"/>
  <c r="Q145" i="110"/>
  <c r="O855" i="112"/>
  <c r="P1195" i="112"/>
  <c r="N2469" i="112"/>
  <c r="P2014" i="112"/>
  <c r="Q1181" i="112"/>
  <c r="J3" i="113"/>
  <c r="N3792" i="109"/>
  <c r="Y4280" i="109"/>
  <c r="O76" i="110"/>
  <c r="P3798" i="109"/>
  <c r="M172" i="113"/>
  <c r="Q1286" i="112"/>
  <c r="P2409" i="112"/>
  <c r="N2307" i="112"/>
  <c r="O2455" i="112"/>
  <c r="P1909" i="112"/>
  <c r="R895" i="112"/>
  <c r="N1090" i="112"/>
  <c r="P1931" i="112"/>
  <c r="V3562" i="109"/>
  <c r="Y3696" i="109"/>
  <c r="O2715" i="112"/>
  <c r="O4307" i="109"/>
  <c r="Q1898" i="112"/>
  <c r="L18" i="113"/>
  <c r="S3029" i="109"/>
  <c r="Q2463" i="112"/>
  <c r="Q550" i="112"/>
  <c r="O2154" i="112"/>
  <c r="Q3873" i="109"/>
  <c r="O1876" i="112"/>
  <c r="V4297" i="109"/>
  <c r="N1456" i="112"/>
  <c r="X2409" i="109"/>
  <c r="R1350" i="112"/>
  <c r="Q1864" i="112"/>
  <c r="N498" i="112"/>
  <c r="W3658" i="109"/>
  <c r="Z2182" i="109"/>
  <c r="Q1277" i="112"/>
  <c r="M37" i="113"/>
  <c r="K64" i="113"/>
  <c r="N114" i="110"/>
  <c r="Q742" i="112"/>
  <c r="N1478" i="112"/>
  <c r="T4308" i="109"/>
  <c r="Q2644" i="112"/>
  <c r="Q1071" i="112"/>
  <c r="X3055" i="109"/>
  <c r="N2562" i="112"/>
  <c r="Q3432" i="109"/>
  <c r="P993" i="112"/>
  <c r="P1536" i="112"/>
  <c r="N2328" i="112"/>
  <c r="R2531" i="112"/>
  <c r="O1541" i="112"/>
  <c r="Q1556" i="112"/>
  <c r="Q1767" i="112"/>
  <c r="S4297" i="109"/>
  <c r="Q407" i="112"/>
  <c r="P2542" i="112"/>
  <c r="X4281" i="109"/>
  <c r="P54" i="112"/>
  <c r="O2199" i="112"/>
  <c r="U62" i="110"/>
  <c r="R103" i="110"/>
  <c r="P1450" i="112"/>
  <c r="P2117" i="112"/>
  <c r="O2556" i="112"/>
  <c r="P630" i="112"/>
  <c r="N2025" i="112"/>
  <c r="Q2692" i="112"/>
  <c r="O1736" i="112"/>
  <c r="J40" i="113"/>
  <c r="N781" i="112"/>
  <c r="Q1284" i="112"/>
  <c r="P2231" i="112"/>
  <c r="J142" i="113"/>
  <c r="O1229" i="112"/>
  <c r="O2180" i="112"/>
  <c r="O1389" i="112"/>
  <c r="R2761" i="112"/>
  <c r="T2479" i="109"/>
  <c r="Q1530" i="112"/>
  <c r="N2546" i="112"/>
  <c r="O995" i="112"/>
  <c r="P1219" i="112"/>
  <c r="N2698" i="112"/>
  <c r="P1767" i="112"/>
  <c r="P2561" i="112"/>
  <c r="S163" i="110"/>
  <c r="K47" i="110"/>
  <c r="P129" i="110"/>
  <c r="O1973" i="112"/>
  <c r="O1355" i="109"/>
  <c r="Q1632" i="112"/>
  <c r="Q2585" i="112"/>
  <c r="O478" i="112"/>
  <c r="T1694" i="109"/>
  <c r="N1274" i="112"/>
  <c r="O1890" i="112"/>
  <c r="Q1397" i="112"/>
  <c r="J129" i="113"/>
  <c r="Q2415" i="112"/>
  <c r="N870" i="112"/>
  <c r="Q293" i="112"/>
  <c r="P2557" i="112"/>
  <c r="N1856" i="112"/>
  <c r="Q1706" i="112"/>
  <c r="P1535" i="112"/>
  <c r="L56" i="113"/>
  <c r="M34" i="113"/>
  <c r="Q1903" i="112"/>
  <c r="Q766" i="112"/>
  <c r="P1534" i="112"/>
  <c r="N2246" i="112"/>
  <c r="Q1553" i="112"/>
  <c r="M69" i="110"/>
  <c r="N1423" i="112"/>
  <c r="P3124" i="109"/>
  <c r="N2957" i="109"/>
  <c r="O49" i="110"/>
  <c r="O749" i="112"/>
  <c r="R3052" i="109"/>
  <c r="Q1655" i="112"/>
  <c r="O2480" i="112"/>
  <c r="V3350" i="109"/>
  <c r="L171" i="113"/>
  <c r="M123" i="110"/>
  <c r="Q130" i="112"/>
  <c r="P2694" i="112"/>
  <c r="L77" i="113"/>
  <c r="N382" i="112"/>
  <c r="P396" i="112"/>
  <c r="N1709" i="112"/>
  <c r="T2959" i="109"/>
  <c r="N982" i="112"/>
  <c r="N2012" i="112"/>
  <c r="Q3361" i="109"/>
  <c r="U950" i="109"/>
  <c r="S113" i="110"/>
  <c r="P490" i="112"/>
  <c r="Q1919" i="112"/>
  <c r="R2735" i="112"/>
  <c r="O1668" i="112"/>
  <c r="Q1551" i="112"/>
  <c r="Q1177" i="112"/>
  <c r="Q2331" i="112"/>
  <c r="Q2119" i="112"/>
  <c r="W2265" i="109"/>
  <c r="R647" i="112"/>
  <c r="U124" i="110"/>
  <c r="P1170" i="112"/>
  <c r="N147" i="110"/>
  <c r="J126" i="110"/>
  <c r="N2699" i="109"/>
  <c r="P2710" i="112"/>
  <c r="Q1195" i="112"/>
  <c r="N1624" i="112"/>
  <c r="U178" i="110"/>
  <c r="J110" i="113"/>
  <c r="P2359" i="112"/>
  <c r="O1997" i="112"/>
  <c r="Q56" i="110"/>
  <c r="M102" i="110"/>
  <c r="O2595" i="112"/>
  <c r="P2099" i="112"/>
  <c r="P2438" i="112"/>
  <c r="Q1428" i="112"/>
  <c r="O1456" i="112"/>
  <c r="P2451" i="112"/>
  <c r="O1950" i="112"/>
  <c r="N2685" i="112"/>
  <c r="N4294" i="109"/>
  <c r="O2578" i="112"/>
  <c r="P2393" i="112"/>
  <c r="N1440" i="112"/>
  <c r="O2482" i="112"/>
  <c r="Q2178" i="112"/>
  <c r="K54" i="113"/>
  <c r="O294" i="112"/>
  <c r="L40" i="113"/>
  <c r="Q1252" i="112"/>
  <c r="N1009" i="112"/>
  <c r="N4167" i="109"/>
  <c r="O963" i="112"/>
  <c r="N3929" i="109"/>
  <c r="R3000" i="109"/>
  <c r="Q160" i="110"/>
  <c r="O1893" i="112"/>
  <c r="N3418" i="109"/>
  <c r="P2319" i="112"/>
  <c r="X4166" i="109"/>
  <c r="Q242" i="112"/>
  <c r="P4160" i="109"/>
  <c r="Q2321" i="112"/>
  <c r="Y4154" i="109"/>
  <c r="U1274" i="109"/>
  <c r="Q1995" i="112"/>
  <c r="Q1052" i="112"/>
  <c r="P1722" i="112"/>
  <c r="N2606" i="112"/>
  <c r="N2201" i="112"/>
  <c r="P843" i="112"/>
  <c r="Q1966" i="112"/>
  <c r="S97" i="110"/>
  <c r="O67" i="112"/>
  <c r="N2105" i="112"/>
  <c r="Y2934" i="109"/>
  <c r="P2435" i="112"/>
  <c r="P2702" i="112"/>
  <c r="K55" i="113"/>
  <c r="O407" i="112"/>
  <c r="M117" i="113"/>
  <c r="P49" i="110"/>
  <c r="X3095" i="109"/>
  <c r="R85" i="110"/>
  <c r="O2203" i="112"/>
  <c r="O1904" i="112"/>
  <c r="U161" i="110"/>
  <c r="R200" i="112"/>
  <c r="O1251" i="112"/>
  <c r="O28" i="112"/>
  <c r="P1958" i="112"/>
  <c r="N974" i="112"/>
  <c r="Y4235" i="109"/>
  <c r="Q800" i="112"/>
  <c r="J56" i="110"/>
  <c r="R2524" i="112"/>
  <c r="O2395" i="112"/>
  <c r="P173" i="112"/>
  <c r="Q1781" i="112"/>
  <c r="Q177" i="110"/>
  <c r="Q755" i="112"/>
  <c r="Q1505" i="112"/>
  <c r="N1755" i="112"/>
  <c r="O1174" i="112"/>
  <c r="Q1638" i="112"/>
  <c r="Q1152" i="112"/>
  <c r="Q770" i="112"/>
  <c r="P233" i="112"/>
  <c r="O2393" i="112"/>
  <c r="O2611" i="112"/>
  <c r="M4" i="113"/>
  <c r="P1922" i="112"/>
  <c r="R2720" i="112"/>
  <c r="P1736" i="112"/>
  <c r="R449" i="112"/>
  <c r="N2021" i="112"/>
  <c r="O1391" i="112"/>
  <c r="M56" i="113"/>
  <c r="R57" i="110"/>
  <c r="M118" i="113"/>
  <c r="N2471" i="112"/>
  <c r="O2302" i="112"/>
  <c r="O1431" i="112"/>
  <c r="N1932" i="112"/>
  <c r="P600" i="112"/>
  <c r="Q1044" i="112"/>
  <c r="X3149" i="109"/>
  <c r="Q2702" i="112"/>
  <c r="N14" i="110"/>
  <c r="T4234" i="109"/>
  <c r="Q1735" i="112"/>
  <c r="K170" i="113"/>
  <c r="P2348" i="112"/>
  <c r="R3490" i="109"/>
  <c r="N766" i="112"/>
  <c r="O2409" i="112"/>
  <c r="Y4296" i="109"/>
  <c r="N2600" i="112"/>
  <c r="Q723" i="112"/>
  <c r="Q697" i="112"/>
  <c r="R1679" i="109"/>
  <c r="O2129" i="112"/>
  <c r="L59" i="113"/>
  <c r="N1487" i="112"/>
  <c r="L125" i="113"/>
  <c r="P2693" i="112"/>
  <c r="O3207" i="109"/>
  <c r="O1708" i="112"/>
  <c r="O1656" i="112"/>
  <c r="S3512" i="109"/>
  <c r="N1330" i="112"/>
  <c r="O2451" i="112"/>
  <c r="N2759" i="109"/>
  <c r="N32" i="112"/>
  <c r="R2281" i="112"/>
  <c r="O2148" i="112"/>
  <c r="R2030" i="112"/>
  <c r="P2643" i="112"/>
  <c r="N2346" i="112"/>
  <c r="S119" i="110"/>
  <c r="R221" i="112"/>
  <c r="N1898" i="112"/>
  <c r="N410" i="112"/>
  <c r="R1136" i="112"/>
  <c r="O32" i="112"/>
  <c r="Q1621" i="112"/>
  <c r="Q151" i="110"/>
  <c r="R1600" i="112"/>
  <c r="X2964" i="109"/>
  <c r="P1879" i="112"/>
  <c r="X3493" i="109"/>
  <c r="V3507" i="109"/>
  <c r="O1703" i="112"/>
  <c r="N1724" i="112"/>
  <c r="N2672" i="112"/>
  <c r="O12" i="110"/>
  <c r="N2330" i="112"/>
  <c r="O956" i="112"/>
  <c r="O2590" i="112"/>
  <c r="P2930" i="109"/>
  <c r="N1259" i="109"/>
  <c r="R2264" i="112"/>
  <c r="Q1021" i="112"/>
  <c r="Q1787" i="112"/>
  <c r="Q1845" i="112"/>
  <c r="P1250" i="112"/>
  <c r="O1473" i="112"/>
  <c r="P2444" i="112"/>
  <c r="P2653" i="112"/>
  <c r="N1654" i="112"/>
  <c r="Y3158" i="109"/>
  <c r="Y3087" i="109"/>
  <c r="N2390" i="112"/>
  <c r="Q1081" i="112"/>
  <c r="Q1533" i="112"/>
  <c r="Q1564" i="112"/>
  <c r="Q2122" i="112"/>
  <c r="R2277" i="112"/>
  <c r="Q99" i="110"/>
  <c r="O1053" i="112"/>
  <c r="O3725" i="109"/>
  <c r="Y3843" i="109"/>
  <c r="P1529" i="112"/>
  <c r="O171" i="112"/>
  <c r="N3489" i="109"/>
  <c r="Z4000" i="109"/>
  <c r="J44" i="113"/>
  <c r="Q589" i="112"/>
  <c r="N507" i="112"/>
  <c r="O1382" i="112"/>
  <c r="R159" i="110"/>
  <c r="O1981" i="112"/>
  <c r="Q1057" i="112"/>
  <c r="P1478" i="112"/>
  <c r="R3502" i="109"/>
  <c r="S173" i="110"/>
  <c r="Q355" i="112"/>
  <c r="S131" i="110"/>
  <c r="Q1724" i="112"/>
  <c r="Q2311" i="112"/>
  <c r="Q1682" i="112"/>
  <c r="P1277" i="112"/>
  <c r="Q232" i="112"/>
  <c r="O2131" i="112"/>
  <c r="P2189" i="112"/>
  <c r="N1521" i="112"/>
  <c r="T161" i="110"/>
  <c r="N2631" i="112"/>
  <c r="P1704" i="112"/>
  <c r="R1841" i="112"/>
  <c r="N2083" i="112"/>
  <c r="Q2603" i="112"/>
  <c r="Q26" i="110"/>
  <c r="Q2576" i="112"/>
  <c r="K110" i="113"/>
  <c r="T2703" i="109"/>
  <c r="O1297" i="112"/>
  <c r="O1204" i="112"/>
  <c r="X2034" i="109"/>
  <c r="P2576" i="112"/>
  <c r="Q17" i="112"/>
  <c r="N2252" i="112"/>
  <c r="N1248" i="112"/>
  <c r="W3155" i="109"/>
  <c r="O1424" i="112"/>
  <c r="Q536" i="112"/>
  <c r="O71" i="112"/>
  <c r="N1047" i="112"/>
  <c r="T98" i="110"/>
  <c r="O1952" i="112"/>
  <c r="O927" i="112"/>
  <c r="O145" i="110"/>
  <c r="Q2361" i="112"/>
  <c r="U4223" i="109"/>
  <c r="Q1865" i="112"/>
  <c r="L69" i="110"/>
  <c r="Q1754" i="112"/>
  <c r="N2464" i="112"/>
  <c r="P1929" i="112"/>
  <c r="Q620" i="112"/>
  <c r="O1095" i="112"/>
  <c r="O2113" i="112"/>
  <c r="P272" i="112"/>
  <c r="P2646" i="112"/>
  <c r="Q1163" i="112"/>
  <c r="Q741" i="112"/>
  <c r="R3137" i="109"/>
  <c r="O1083" i="112"/>
  <c r="P1439" i="112"/>
  <c r="N3056" i="109"/>
  <c r="R1358" i="112"/>
  <c r="U3078" i="109"/>
  <c r="N1065" i="112"/>
  <c r="N1193" i="112"/>
  <c r="O2674" i="112"/>
  <c r="Q768" i="112"/>
  <c r="R1138" i="112"/>
  <c r="Q2704" i="112"/>
  <c r="N1759" i="112"/>
  <c r="N1318" i="112"/>
  <c r="P623" i="112"/>
  <c r="L129" i="113"/>
  <c r="N2450" i="112"/>
  <c r="O2347" i="112"/>
  <c r="N2335" i="109"/>
  <c r="L145" i="113"/>
  <c r="Q2772" i="109"/>
  <c r="J148" i="113"/>
  <c r="N1292" i="109"/>
  <c r="U22" i="110"/>
  <c r="N2334" i="112"/>
  <c r="N2609" i="112"/>
  <c r="M96" i="113"/>
  <c r="R2071" i="112"/>
  <c r="M29" i="110"/>
  <c r="J171" i="113"/>
  <c r="P2640" i="112"/>
  <c r="O2093" i="112"/>
  <c r="N544" i="112"/>
  <c r="P1758" i="112"/>
  <c r="Q2230" i="112"/>
  <c r="O4161" i="109"/>
  <c r="O1018" i="112"/>
  <c r="P2006" i="112"/>
  <c r="M139" i="113"/>
  <c r="Y3345" i="109"/>
  <c r="P2024" i="112"/>
  <c r="O3128" i="109"/>
  <c r="N1924" i="112"/>
  <c r="Q1162" i="112"/>
  <c r="Q929" i="112"/>
  <c r="V4149" i="109"/>
  <c r="R894" i="112"/>
  <c r="R2756" i="112"/>
  <c r="M116" i="113"/>
  <c r="P95" i="112"/>
  <c r="P125" i="112"/>
  <c r="K63" i="113"/>
  <c r="Q810" i="112"/>
  <c r="N3143" i="109"/>
  <c r="L87" i="110"/>
  <c r="Q857" i="112"/>
  <c r="O1879" i="112"/>
  <c r="N2679" i="112"/>
  <c r="O1194" i="112"/>
  <c r="Q2225" i="112"/>
  <c r="O102" i="112"/>
  <c r="R876" i="112"/>
  <c r="N2667" i="112"/>
  <c r="M124" i="110"/>
  <c r="N1008" i="112"/>
  <c r="Q72" i="110"/>
  <c r="P2585" i="112"/>
  <c r="Q2665" i="112"/>
  <c r="P2238" i="112"/>
  <c r="O2388" i="112"/>
  <c r="Q2117" i="112"/>
  <c r="P1321" i="112"/>
  <c r="J33" i="113"/>
  <c r="U4086" i="109"/>
  <c r="N2595" i="112"/>
  <c r="O177" i="110"/>
  <c r="P1161" i="112"/>
  <c r="O1986" i="112"/>
  <c r="Q51" i="112"/>
  <c r="Z4310" i="109"/>
  <c r="Q1178" i="112"/>
  <c r="P2334" i="112"/>
  <c r="O1943" i="112"/>
  <c r="N1296" i="112"/>
  <c r="X4158" i="109"/>
  <c r="T4307" i="109"/>
  <c r="P1715" i="112"/>
  <c r="O750" i="112"/>
  <c r="U3074" i="109"/>
  <c r="O2587" i="112"/>
  <c r="P2575" i="112"/>
  <c r="Q2004" i="112"/>
  <c r="N847" i="112"/>
  <c r="O1630" i="112"/>
  <c r="U132" i="110"/>
  <c r="O1976" i="109"/>
  <c r="P3432" i="109"/>
  <c r="K177" i="110"/>
  <c r="P718" i="112"/>
  <c r="O4156" i="109"/>
  <c r="O2642" i="112"/>
  <c r="S86" i="110"/>
  <c r="P1905" i="112"/>
  <c r="L104" i="113"/>
  <c r="M160" i="113"/>
  <c r="X4232" i="109"/>
  <c r="Q527" i="112"/>
  <c r="R2940" i="109"/>
  <c r="N127" i="110"/>
  <c r="Q247" i="112"/>
  <c r="S2631" i="109"/>
  <c r="S52" i="110"/>
  <c r="U40" i="110"/>
  <c r="O2539" i="112"/>
  <c r="O2112" i="112"/>
  <c r="N1999" i="112"/>
  <c r="N1987" i="112"/>
  <c r="N2208" i="112"/>
  <c r="S65" i="110"/>
  <c r="O2183" i="112"/>
  <c r="P817" i="112"/>
  <c r="Q1891" i="112"/>
  <c r="O2312" i="112"/>
  <c r="P1893" i="112"/>
  <c r="P520" i="112"/>
  <c r="T128" i="110"/>
  <c r="O289" i="112"/>
  <c r="Q1711" i="112"/>
  <c r="Q53" i="110"/>
  <c r="O2671" i="112"/>
  <c r="J54" i="113"/>
  <c r="N2627" i="112"/>
  <c r="P1299" i="112"/>
  <c r="P1655" i="112"/>
  <c r="O1004" i="112"/>
  <c r="U173" i="110"/>
  <c r="Q978" i="112"/>
  <c r="Q1097" i="112"/>
  <c r="N38" i="110"/>
  <c r="P2255" i="112"/>
  <c r="O2360" i="112"/>
  <c r="Q2607" i="112"/>
  <c r="N2636" i="112"/>
  <c r="O2631" i="112"/>
  <c r="O4220" i="109"/>
  <c r="N1502" i="112"/>
  <c r="Q2118" i="112"/>
  <c r="N120" i="112"/>
  <c r="O872" i="112"/>
  <c r="P2145" i="112"/>
  <c r="N1160" i="112"/>
  <c r="Q546" i="112"/>
  <c r="O2331" i="109"/>
  <c r="R2066" i="112"/>
  <c r="M85" i="113"/>
  <c r="L35" i="113"/>
  <c r="K26" i="113"/>
  <c r="Q2397" i="112"/>
  <c r="R1146" i="112"/>
  <c r="R2722" i="112"/>
  <c r="Q2418" i="112"/>
  <c r="J167" i="113"/>
  <c r="N3781" i="109"/>
  <c r="Q277" i="112"/>
  <c r="Q865" i="112"/>
  <c r="N2544" i="112"/>
  <c r="P1428" i="112"/>
  <c r="O30" i="110"/>
  <c r="P2417" i="112"/>
  <c r="N1875" i="112"/>
  <c r="U3494" i="109"/>
  <c r="N836" i="112"/>
  <c r="O3499" i="109"/>
  <c r="Q2200" i="112"/>
  <c r="W4017" i="109"/>
  <c r="T178" i="110"/>
  <c r="U2960" i="109"/>
  <c r="Q42" i="110"/>
  <c r="Z1406" i="109"/>
  <c r="N2376" i="112"/>
  <c r="Q351" i="112"/>
  <c r="R439" i="112"/>
  <c r="J41" i="113"/>
  <c r="Q627" i="112"/>
  <c r="Q1059" i="112"/>
  <c r="P63" i="110"/>
  <c r="R1366" i="112"/>
  <c r="N780" i="112"/>
  <c r="Q1646" i="112"/>
  <c r="O2682" i="112"/>
  <c r="N2537" i="112"/>
  <c r="O299" i="112"/>
  <c r="R2275" i="112"/>
  <c r="O2678" i="112"/>
  <c r="O542" i="112"/>
  <c r="O1484" i="112"/>
  <c r="N2324" i="112"/>
  <c r="M179" i="113"/>
  <c r="N1946" i="112"/>
  <c r="N1966" i="112"/>
  <c r="T3425" i="109"/>
  <c r="P752" i="112"/>
  <c r="M107" i="113"/>
  <c r="Q140" i="112"/>
  <c r="Q3938" i="109"/>
  <c r="P2320" i="112"/>
  <c r="M166" i="110"/>
  <c r="P1981" i="112"/>
  <c r="Q3943" i="109"/>
  <c r="Q1438" i="112"/>
  <c r="P1955" i="112"/>
  <c r="N1671" i="112"/>
  <c r="Q2574" i="112"/>
  <c r="O1974" i="112"/>
  <c r="N2572" i="112"/>
  <c r="P1769" i="112"/>
  <c r="N1861" i="112"/>
  <c r="T11" i="110"/>
  <c r="V1670" i="109"/>
  <c r="Q2622" i="112"/>
  <c r="P820" i="112"/>
  <c r="N2098" i="112"/>
  <c r="O1989" i="112"/>
  <c r="O275" i="112"/>
  <c r="O794" i="112"/>
  <c r="O105" i="112"/>
  <c r="O1312" i="112"/>
  <c r="P2197" i="112"/>
  <c r="Q2455" i="112"/>
  <c r="Q1635" i="112"/>
  <c r="N1960" i="112"/>
  <c r="K18" i="113"/>
  <c r="L103" i="110"/>
  <c r="L61" i="113"/>
  <c r="U1307" i="109"/>
  <c r="P1978" i="112"/>
  <c r="O978" i="112"/>
  <c r="P617" i="112"/>
  <c r="Q2583" i="112"/>
  <c r="M104" i="113"/>
  <c r="N2141" i="112"/>
  <c r="N1233" i="112"/>
  <c r="N1093" i="112"/>
  <c r="Q1038" i="112"/>
  <c r="O2392" i="112"/>
  <c r="Q2145" i="112"/>
  <c r="R890" i="112"/>
  <c r="Q2838" i="109"/>
  <c r="P2674" i="112"/>
  <c r="R2744" i="112"/>
  <c r="J75" i="110"/>
  <c r="O2005" i="112"/>
  <c r="R3104" i="109"/>
  <c r="S3104" i="109"/>
  <c r="Q402" i="112"/>
  <c r="O2397" i="112"/>
  <c r="P2443" i="112"/>
  <c r="Q1627" i="112"/>
  <c r="N851" i="112"/>
  <c r="N1315" i="112"/>
  <c r="N2416" i="112"/>
  <c r="Y3068" i="109"/>
  <c r="N247" i="112"/>
  <c r="Q1450" i="112"/>
  <c r="V3164" i="109"/>
  <c r="O2161" i="112"/>
  <c r="Q1402" i="112"/>
  <c r="O1309" i="112"/>
  <c r="P1883" i="112"/>
  <c r="U3192" i="109"/>
  <c r="P2129" i="112"/>
  <c r="N1099" i="112"/>
  <c r="P2084" i="112"/>
  <c r="Q2617" i="112"/>
  <c r="R29" i="110"/>
  <c r="N1406" i="112"/>
  <c r="L150" i="110"/>
  <c r="M127" i="113"/>
  <c r="O179" i="110"/>
  <c r="L128" i="113"/>
  <c r="O2175" i="112"/>
  <c r="U3003" i="109"/>
  <c r="Q2135" i="112"/>
  <c r="O2402" i="112"/>
  <c r="V497" i="109"/>
  <c r="P1485" i="112"/>
  <c r="Q2393" i="112"/>
  <c r="U148" i="110"/>
  <c r="P269" i="112"/>
  <c r="X3145" i="109"/>
  <c r="S4165" i="109"/>
  <c r="N1747" i="112"/>
  <c r="O164" i="110"/>
  <c r="Q2246" i="112"/>
  <c r="P1217" i="112"/>
  <c r="R444" i="112"/>
  <c r="Q3941" i="109"/>
  <c r="Y2705" i="109"/>
  <c r="P2333" i="112"/>
  <c r="N79" i="112"/>
  <c r="Q2109" i="109"/>
  <c r="N990" i="112"/>
  <c r="P1958" i="109"/>
  <c r="P1090" i="112"/>
  <c r="Q1441" i="112"/>
  <c r="V1354" i="109"/>
  <c r="O2416" i="112"/>
  <c r="O80" i="112"/>
  <c r="J132" i="113"/>
  <c r="P1072" i="112"/>
  <c r="P2130" i="112"/>
  <c r="Q181" i="112"/>
  <c r="O3795" i="109"/>
  <c r="P1302" i="112"/>
  <c r="X4305" i="109"/>
  <c r="O1330" i="112"/>
  <c r="O1173" i="112"/>
  <c r="Q3932" i="109"/>
  <c r="O562" i="112"/>
  <c r="P2173" i="112"/>
  <c r="N2015" i="112"/>
  <c r="P2177" i="112"/>
  <c r="N1040" i="112"/>
  <c r="X3502" i="109"/>
  <c r="P1225" i="112"/>
  <c r="Q2685" i="112"/>
  <c r="Q102" i="110"/>
  <c r="N330" i="112"/>
  <c r="O735" i="112"/>
  <c r="N1528" i="112"/>
  <c r="O273" i="112"/>
  <c r="N3071" i="109"/>
  <c r="U66" i="110"/>
  <c r="Y1947" i="109"/>
  <c r="T101" i="110"/>
  <c r="N2147" i="112"/>
  <c r="Q1334" i="112"/>
  <c r="Y2941" i="109"/>
  <c r="M126" i="113"/>
  <c r="L124" i="110"/>
  <c r="N1458" i="112"/>
  <c r="Q962" i="112"/>
  <c r="P74" i="112"/>
  <c r="O298" i="112"/>
  <c r="O1847" i="112"/>
  <c r="T3178" i="109"/>
  <c r="Q120" i="110"/>
  <c r="O2237" i="112"/>
  <c r="O1264" i="112"/>
  <c r="R3088" i="109"/>
  <c r="T4077" i="109"/>
  <c r="N2230" i="112"/>
  <c r="N7" i="112"/>
  <c r="N2638" i="112"/>
  <c r="Q2175" i="112"/>
  <c r="N63" i="112"/>
  <c r="P2458" i="112"/>
  <c r="M164" i="113"/>
  <c r="J30" i="113"/>
  <c r="O1960" i="112"/>
  <c r="W3794" i="109"/>
  <c r="N1562" i="112"/>
  <c r="O1193" i="112"/>
  <c r="R1838" i="112"/>
  <c r="L64" i="113"/>
  <c r="J64" i="113"/>
  <c r="Q4306" i="109"/>
  <c r="O83" i="110"/>
  <c r="P806" i="112"/>
  <c r="Q2477" i="112"/>
  <c r="P1026" i="112"/>
  <c r="Q4089" i="109"/>
  <c r="K92" i="113"/>
  <c r="R99" i="110"/>
  <c r="S3013" i="109"/>
  <c r="P1973" i="112"/>
  <c r="T126" i="110"/>
  <c r="Q1907" i="112"/>
  <c r="Q2303" i="112"/>
  <c r="N157" i="112"/>
  <c r="U2772" i="109"/>
  <c r="N2084" i="112"/>
  <c r="Q240" i="112"/>
  <c r="Q2414" i="112"/>
  <c r="P2389" i="112"/>
  <c r="Q3937" i="109"/>
  <c r="N950" i="112"/>
  <c r="R2764" i="109"/>
  <c r="K126" i="110"/>
  <c r="Z4371" i="109"/>
  <c r="P1863" i="112"/>
  <c r="P2203" i="112"/>
  <c r="N4241" i="109"/>
  <c r="U3092" i="109"/>
  <c r="P1882" i="112"/>
  <c r="Q1934" i="112"/>
  <c r="P1051" i="112"/>
  <c r="K102" i="110"/>
  <c r="O1255" i="112"/>
  <c r="Q4220" i="109"/>
  <c r="O157" i="110"/>
  <c r="P2698" i="112"/>
  <c r="P1179" i="112"/>
  <c r="R126" i="110"/>
  <c r="T162" i="110"/>
  <c r="N3133" i="109"/>
  <c r="N2024" i="112"/>
  <c r="Q2163" i="112"/>
  <c r="L106" i="113"/>
  <c r="T116" i="110"/>
  <c r="X4077" i="109"/>
  <c r="P98" i="110"/>
  <c r="Q3859" i="109"/>
  <c r="P2436" i="112"/>
  <c r="X2708" i="109"/>
  <c r="O827" i="112"/>
  <c r="O19" i="112"/>
  <c r="J73" i="113"/>
  <c r="Q2449" i="112"/>
  <c r="U3073" i="109"/>
  <c r="N1881" i="112"/>
  <c r="O1172" i="112"/>
  <c r="O2652" i="112"/>
  <c r="V1465" i="109"/>
  <c r="L88" i="110"/>
  <c r="O2084" i="112"/>
  <c r="R1290" i="109"/>
  <c r="Q1721" i="112"/>
  <c r="O1951" i="112"/>
  <c r="U4221" i="109"/>
  <c r="N2200" i="112"/>
  <c r="P4230" i="109"/>
  <c r="O112" i="110"/>
  <c r="M170" i="113"/>
  <c r="N2108" i="112"/>
  <c r="O1427" i="112"/>
  <c r="V1252" i="109"/>
  <c r="X2331" i="109"/>
  <c r="Q2093" i="112"/>
  <c r="Z4010" i="109"/>
  <c r="Q2633" i="112"/>
  <c r="O2128" i="112"/>
  <c r="O1310" i="112"/>
  <c r="R39" i="110"/>
  <c r="S45" i="110"/>
  <c r="N28" i="110"/>
  <c r="O1642" i="112"/>
  <c r="Q977" i="112"/>
  <c r="W2626" i="109"/>
  <c r="Q2105" i="112"/>
  <c r="R173" i="110"/>
  <c r="Q1232" i="112"/>
  <c r="T3097" i="109"/>
  <c r="L41" i="113"/>
  <c r="O2009" i="112"/>
  <c r="T90" i="110"/>
  <c r="Q877" i="109"/>
  <c r="P2449" i="112"/>
  <c r="X3717" i="109"/>
  <c r="U133" i="110"/>
  <c r="P1760" i="112"/>
  <c r="Q1449" i="112"/>
  <c r="Q1305" i="112"/>
  <c r="P643" i="112"/>
  <c r="Y2619" i="109"/>
  <c r="X3716" i="109"/>
  <c r="R56" i="110"/>
  <c r="Q2695" i="112"/>
  <c r="P1230" i="112"/>
  <c r="N1907" i="112"/>
  <c r="N47" i="110"/>
  <c r="Q1541" i="112"/>
  <c r="Q2626" i="112"/>
  <c r="P1011" i="112"/>
  <c r="S3715" i="109"/>
  <c r="W1904" i="109"/>
  <c r="P2562" i="112"/>
  <c r="N1305" i="112"/>
  <c r="Q1775" i="112"/>
  <c r="Q2116" i="112"/>
  <c r="Z4314" i="109"/>
  <c r="R30" i="110"/>
  <c r="N136" i="110"/>
  <c r="N2327" i="112"/>
  <c r="T2995" i="109"/>
  <c r="M143" i="110"/>
  <c r="T4153" i="109"/>
  <c r="R1343" i="112"/>
  <c r="R147" i="110"/>
  <c r="T46" i="110"/>
  <c r="P1667" i="112"/>
  <c r="O2673" i="112"/>
  <c r="R4079" i="109"/>
  <c r="P997" i="112"/>
  <c r="O2016" i="112"/>
  <c r="Q564" i="112"/>
  <c r="P2454" i="112"/>
  <c r="L153" i="113"/>
  <c r="Q1789" i="112"/>
  <c r="P55" i="110"/>
  <c r="N159" i="110"/>
  <c r="O344" i="112"/>
  <c r="N2370" i="112"/>
  <c r="N2466" i="112"/>
  <c r="K56" i="113"/>
  <c r="O2147" i="112"/>
  <c r="P1254" i="112"/>
  <c r="O1171" i="112"/>
  <c r="L68" i="113"/>
  <c r="R2723" i="112"/>
  <c r="X2342" i="109"/>
  <c r="Q83" i="110"/>
  <c r="N2188" i="112"/>
  <c r="Q1957" i="112"/>
  <c r="N1988" i="112"/>
  <c r="P2330" i="112"/>
  <c r="Q2374" i="112"/>
  <c r="O3123" i="109"/>
  <c r="Q2125" i="112"/>
  <c r="N240" i="112"/>
  <c r="L23" i="113"/>
  <c r="P1937" i="112"/>
  <c r="Q1974" i="112"/>
  <c r="M11" i="113"/>
  <c r="P1038" i="112"/>
  <c r="N1431" i="112"/>
  <c r="O2151" i="112"/>
  <c r="O1731" i="112"/>
  <c r="O773" i="112"/>
  <c r="N1003" i="112"/>
  <c r="O2405" i="112"/>
  <c r="U2474" i="109"/>
  <c r="Q2147" i="112"/>
  <c r="Z4373" i="109"/>
  <c r="K60" i="110"/>
  <c r="P3565" i="109"/>
  <c r="O2593" i="112"/>
  <c r="Q2446" i="112"/>
  <c r="M80" i="113"/>
  <c r="K5" i="113"/>
  <c r="O1762" i="112"/>
  <c r="Q1043" i="112"/>
  <c r="O3354" i="109"/>
  <c r="Y3934" i="109"/>
  <c r="Q3363" i="109"/>
  <c r="P1673" i="112"/>
  <c r="O837" i="112"/>
  <c r="N754" i="112"/>
  <c r="P2007" i="112"/>
  <c r="N2366" i="112"/>
  <c r="J107" i="113"/>
  <c r="T64" i="110"/>
  <c r="P772" i="112"/>
  <c r="M129" i="113"/>
  <c r="T3428" i="109"/>
  <c r="Z3285" i="109"/>
  <c r="K148" i="113"/>
  <c r="N2191" i="112"/>
  <c r="O4295" i="109"/>
  <c r="P763" i="112"/>
  <c r="Q1718" i="112"/>
  <c r="O1560" i="112"/>
  <c r="Y3348" i="109"/>
  <c r="N1708" i="112"/>
  <c r="P1082" i="112"/>
  <c r="N741" i="112"/>
  <c r="O1497" i="112"/>
  <c r="Q2639" i="112"/>
  <c r="V1621" i="109"/>
  <c r="T4091" i="109"/>
  <c r="Q488" i="112"/>
  <c r="Q2441" i="112"/>
  <c r="P1890" i="112"/>
  <c r="Q534" i="112"/>
  <c r="N1517" i="112"/>
  <c r="N3112" i="109"/>
  <c r="J123" i="110"/>
  <c r="R1806" i="112"/>
  <c r="P1746" i="112"/>
  <c r="Z4380" i="109"/>
  <c r="R689" i="112"/>
  <c r="N1332" i="112"/>
  <c r="O1684" i="112"/>
  <c r="P2082" i="112"/>
  <c r="O1288" i="112"/>
  <c r="N2598" i="112"/>
  <c r="O518" i="112"/>
  <c r="O2695" i="112"/>
  <c r="S3293" i="109"/>
  <c r="N1070" i="112"/>
  <c r="K102" i="113"/>
  <c r="M132" i="110"/>
  <c r="R1363" i="112"/>
  <c r="X3939" i="109"/>
  <c r="Q1285" i="112"/>
  <c r="Q3212" i="109"/>
  <c r="U4076" i="109"/>
  <c r="Q489" i="112"/>
  <c r="P2193" i="112"/>
  <c r="L178" i="113"/>
  <c r="O729" i="112"/>
  <c r="O930" i="112"/>
  <c r="O1714" i="112"/>
  <c r="O741" i="112"/>
  <c r="Q1274" i="112"/>
  <c r="P1156" i="112"/>
  <c r="P320" i="112"/>
  <c r="P4241" i="109"/>
  <c r="Q1641" i="112"/>
  <c r="U9" i="110"/>
  <c r="P1776" i="112"/>
  <c r="R2495" i="112"/>
  <c r="U3188" i="109"/>
  <c r="N1077" i="112"/>
  <c r="Q1031" i="112"/>
  <c r="L74" i="110"/>
  <c r="P1330" i="112"/>
  <c r="Q179" i="110"/>
  <c r="Q349" i="112"/>
  <c r="P1716" i="112"/>
  <c r="Q57" i="112"/>
  <c r="P2535" i="112"/>
  <c r="Q816" i="112"/>
  <c r="Y4096" i="109"/>
  <c r="L151" i="113"/>
  <c r="P784" i="112"/>
  <c r="R1817" i="112"/>
  <c r="K29" i="113"/>
  <c r="O1687" i="109"/>
  <c r="Q1683" i="112"/>
  <c r="Q1262" i="112"/>
  <c r="O413" i="112"/>
  <c r="P3293" i="109"/>
  <c r="M131" i="113"/>
  <c r="N1395" i="112"/>
  <c r="L47" i="113"/>
  <c r="Q381" i="112"/>
  <c r="Q397" i="112"/>
  <c r="X2995" i="109"/>
  <c r="R450" i="112"/>
  <c r="W3861" i="109"/>
  <c r="J124" i="113"/>
  <c r="U4090" i="109"/>
  <c r="P2583" i="112"/>
  <c r="O2165" i="112"/>
  <c r="R1133" i="112"/>
  <c r="R2716" i="112"/>
  <c r="N1758" i="112"/>
  <c r="N2666" i="112"/>
  <c r="O2134" i="112"/>
  <c r="N1781" i="112"/>
  <c r="O2308" i="112"/>
  <c r="O1662" i="112"/>
  <c r="P1459" i="112"/>
  <c r="P1460" i="112"/>
  <c r="Q1053" i="112"/>
  <c r="Q103" i="112"/>
  <c r="N1212" i="109"/>
  <c r="Q301" i="112"/>
  <c r="Q2693" i="112"/>
  <c r="N30" i="110"/>
  <c r="N2578" i="112"/>
  <c r="O2760" i="109"/>
  <c r="N296" i="112"/>
  <c r="O151" i="112"/>
  <c r="Q4222" i="109"/>
  <c r="Y1541" i="109"/>
  <c r="O1551" i="112"/>
  <c r="N2078" i="112"/>
  <c r="P2596" i="112"/>
  <c r="O2072" i="112"/>
  <c r="O1920" i="112"/>
  <c r="Q2251" i="112"/>
  <c r="N1240" i="112"/>
  <c r="N1531" i="109"/>
  <c r="S147" i="110"/>
  <c r="N1515" i="112"/>
  <c r="R4227" i="109"/>
  <c r="P1664" i="112"/>
  <c r="O1639" i="112"/>
  <c r="S3045" i="109"/>
  <c r="P2302" i="112"/>
  <c r="R2051" i="112"/>
  <c r="P696" i="112"/>
  <c r="N1879" i="112"/>
  <c r="O3019" i="109"/>
  <c r="O1432" i="112"/>
  <c r="O2594" i="112"/>
  <c r="Q1198" i="112"/>
  <c r="N2304" i="112"/>
  <c r="Q26" i="112"/>
  <c r="S3051" i="109"/>
  <c r="P1201" i="112"/>
  <c r="P2025" i="112"/>
  <c r="P776" i="112"/>
  <c r="N1200" i="112"/>
  <c r="O1321" i="112"/>
  <c r="P1983" i="112"/>
  <c r="P2102" i="112"/>
  <c r="Q2074" i="112"/>
  <c r="N2344" i="112"/>
  <c r="U64" i="110"/>
  <c r="P1842" i="112"/>
  <c r="P2089" i="112"/>
  <c r="O2665" i="112"/>
  <c r="Q96" i="112"/>
  <c r="Q563" i="112"/>
  <c r="V1142" i="109"/>
  <c r="U3079" i="109"/>
  <c r="S1883" i="109"/>
  <c r="O2073" i="112"/>
  <c r="Q1014" i="112"/>
  <c r="U3801" i="109"/>
  <c r="O106" i="112"/>
  <c r="O633" i="112"/>
  <c r="O1531" i="112"/>
  <c r="N826" i="112"/>
  <c r="N1673" i="112"/>
  <c r="P1748" i="112"/>
  <c r="R1339" i="112"/>
  <c r="P801" i="112"/>
  <c r="O123" i="110"/>
  <c r="R1374" i="109"/>
  <c r="L122" i="113"/>
  <c r="P988" i="112"/>
  <c r="P2408" i="112"/>
  <c r="Y995" i="109"/>
  <c r="Q2224" i="112"/>
  <c r="N1692" i="112"/>
  <c r="S2707" i="109"/>
  <c r="M8" i="113"/>
  <c r="Q3428" i="109"/>
  <c r="Y3071" i="109"/>
  <c r="O723" i="112"/>
  <c r="P3115" i="109"/>
  <c r="Q2926" i="109"/>
  <c r="M153" i="113"/>
  <c r="O148" i="110"/>
  <c r="V1716" i="109"/>
  <c r="O860" i="112"/>
  <c r="P122" i="112"/>
  <c r="P2378" i="112"/>
  <c r="N2602" i="112"/>
  <c r="O1064" i="112"/>
  <c r="N2130" i="112"/>
  <c r="S103" i="110"/>
  <c r="N1790" i="112"/>
  <c r="O2233" i="112"/>
  <c r="O252" i="112"/>
  <c r="N931" i="112"/>
  <c r="Q2427" i="112"/>
  <c r="O1540" i="112"/>
  <c r="O2234" i="112"/>
  <c r="R2033" i="112"/>
  <c r="N1625" i="112"/>
  <c r="N100" i="112"/>
  <c r="O1295" i="112"/>
  <c r="Z3222" i="109"/>
  <c r="O5" i="112"/>
  <c r="Q1171" i="112"/>
  <c r="R1825" i="112"/>
  <c r="O2311" i="112"/>
  <c r="N2642" i="112"/>
  <c r="O467" i="112"/>
  <c r="P4292" i="109"/>
  <c r="N2374" i="112"/>
  <c r="P1526" i="112"/>
  <c r="P2156" i="112"/>
  <c r="O2089" i="112"/>
  <c r="P1272" i="112"/>
  <c r="P2150" i="112"/>
  <c r="O1663" i="112"/>
  <c r="O2318" i="112"/>
  <c r="J169" i="113"/>
  <c r="K41" i="113"/>
  <c r="N2624" i="112"/>
  <c r="P2537" i="112"/>
  <c r="K42" i="113"/>
  <c r="Q1894" i="112"/>
  <c r="N985" i="112"/>
  <c r="P2185" i="112"/>
  <c r="P2188" i="112"/>
  <c r="N172" i="110"/>
  <c r="Q371" i="112"/>
  <c r="P1690" i="112"/>
  <c r="P2401" i="112"/>
  <c r="K140" i="113"/>
  <c r="Q1786" i="112"/>
  <c r="O599" i="112"/>
  <c r="Q1051" i="112"/>
  <c r="N845" i="112"/>
  <c r="N1263" i="112"/>
  <c r="P32" i="112"/>
  <c r="Q2171" i="112"/>
  <c r="O333" i="112"/>
  <c r="Q1897" i="112"/>
  <c r="Q252" i="112"/>
  <c r="O2670" i="112"/>
  <c r="N2225" i="112"/>
  <c r="O23" i="112"/>
  <c r="J78" i="113"/>
  <c r="N4222" i="109"/>
  <c r="P1448" i="112"/>
  <c r="O602" i="112"/>
  <c r="N3875" i="109"/>
  <c r="R1611" i="112"/>
  <c r="L123" i="113"/>
  <c r="Q1656" i="112"/>
  <c r="Q76" i="112"/>
  <c r="T3943" i="109"/>
  <c r="Q722" i="112"/>
  <c r="Q999" i="112"/>
  <c r="P2218" i="112"/>
  <c r="O1728" i="112"/>
  <c r="M128" i="113"/>
  <c r="N235" i="112"/>
  <c r="O65" i="110"/>
  <c r="N1935" i="112"/>
  <c r="O540" i="112"/>
  <c r="U16" i="110"/>
  <c r="Q1769" i="112"/>
  <c r="N1938" i="112"/>
  <c r="N1265" i="112"/>
  <c r="P3507" i="109"/>
  <c r="P2614" i="109"/>
  <c r="O1179" i="112"/>
  <c r="N2635" i="112"/>
  <c r="Q3353" i="109"/>
  <c r="T52" i="110"/>
  <c r="N2223" i="112"/>
  <c r="P1040" i="112"/>
  <c r="Q1392" i="112"/>
  <c r="N2145" i="112"/>
  <c r="O568" i="112"/>
  <c r="N2992" i="109"/>
  <c r="Q2426" i="112"/>
  <c r="N586" i="112"/>
  <c r="R3927" i="109"/>
  <c r="P2106" i="112"/>
  <c r="Z3264" i="109"/>
  <c r="X3200" i="109"/>
  <c r="Q28" i="112"/>
  <c r="P1223" i="112"/>
  <c r="Q760" i="112"/>
  <c r="L32" i="113"/>
  <c r="T3717" i="109"/>
  <c r="N1490" i="112"/>
  <c r="N378" i="112"/>
  <c r="N2563" i="112"/>
  <c r="N375" i="112"/>
  <c r="Q481" i="112"/>
  <c r="R3432" i="109"/>
  <c r="S1534" i="109"/>
  <c r="U159" i="110"/>
  <c r="Q57" i="110"/>
  <c r="N233" i="112"/>
  <c r="V4157" i="109"/>
  <c r="Q2101" i="112"/>
  <c r="Q1704" i="112"/>
  <c r="V1384" i="109"/>
  <c r="Q2566" i="112"/>
  <c r="Q2252" i="112"/>
  <c r="P1046" i="112"/>
  <c r="L75" i="110"/>
  <c r="Q60" i="110"/>
  <c r="O1530" i="112"/>
  <c r="O291" i="112"/>
  <c r="Q2584" i="112"/>
  <c r="Q167" i="112"/>
  <c r="O951" i="112"/>
  <c r="O1102" i="112"/>
  <c r="O40" i="110"/>
  <c r="U76" i="110"/>
  <c r="P1406" i="112"/>
  <c r="O1748" i="109"/>
  <c r="N2194" i="112"/>
  <c r="P2234" i="112"/>
  <c r="Z4312" i="109"/>
  <c r="P2155" i="112"/>
  <c r="N3037" i="109"/>
  <c r="N2224" i="112"/>
  <c r="Z4014" i="109"/>
  <c r="N2657" i="112"/>
  <c r="K150" i="113"/>
  <c r="N972" i="112"/>
  <c r="O1724" i="112"/>
  <c r="P59" i="109"/>
  <c r="P2442" i="112"/>
  <c r="Q2312" i="112"/>
  <c r="R2040" i="112"/>
  <c r="M134" i="110"/>
  <c r="R429" i="112"/>
  <c r="N993" i="112"/>
  <c r="U4296" i="109"/>
  <c r="S125" i="110"/>
  <c r="N379" i="112"/>
  <c r="P521" i="112"/>
  <c r="O74" i="110"/>
  <c r="Q1777" i="112"/>
  <c r="R1834" i="112"/>
  <c r="Q2088" i="112"/>
  <c r="N2640" i="112"/>
  <c r="Z2123" i="109"/>
  <c r="Q1733" i="112"/>
  <c r="P2482" i="112"/>
  <c r="O2427" i="112"/>
  <c r="K46" i="110"/>
  <c r="O3927" i="109"/>
  <c r="L71" i="113"/>
  <c r="Q2111" i="112"/>
  <c r="M32" i="113"/>
  <c r="Q297" i="112"/>
  <c r="R1353" i="112"/>
  <c r="P2461" i="112"/>
  <c r="Q66" i="110"/>
  <c r="Q1440" i="112"/>
  <c r="K76" i="110"/>
  <c r="O1767" i="112"/>
  <c r="Q2010" i="112"/>
  <c r="O125" i="112"/>
  <c r="Q3147" i="109"/>
  <c r="V1691" i="109"/>
  <c r="Q2323" i="112"/>
  <c r="P1085" i="112"/>
  <c r="O2024" i="112"/>
  <c r="R104" i="110"/>
  <c r="Y3043" i="109"/>
  <c r="Q3343" i="109"/>
  <c r="N2654" i="112"/>
  <c r="N142" i="112"/>
  <c r="T99" i="110"/>
  <c r="N1944" i="112"/>
  <c r="Q2661" i="112"/>
  <c r="Q2569" i="112"/>
  <c r="Q559" i="112"/>
  <c r="X3871" i="109"/>
  <c r="Q2202" i="112"/>
  <c r="O2550" i="112"/>
  <c r="O2205" i="112"/>
  <c r="U3511" i="109"/>
  <c r="X4229" i="109"/>
  <c r="Y3918" i="109"/>
  <c r="N74" i="110"/>
  <c r="N1956" i="112"/>
  <c r="S148" i="110"/>
  <c r="M65" i="113"/>
  <c r="N4090" i="109"/>
  <c r="T53" i="110"/>
  <c r="M47" i="110"/>
  <c r="M57" i="110"/>
  <c r="L54" i="113"/>
  <c r="O2635" i="112"/>
  <c r="N735" i="112"/>
  <c r="P2463" i="112"/>
  <c r="Q1018" i="109"/>
  <c r="T158" i="110"/>
  <c r="P406" i="112"/>
  <c r="O2204" i="112"/>
  <c r="P1410" i="112"/>
  <c r="P692" i="112"/>
  <c r="P1005" i="112"/>
  <c r="Q385" i="112"/>
  <c r="V4164" i="109"/>
  <c r="T118" i="110"/>
  <c r="P2544" i="112"/>
  <c r="O1880" i="112"/>
  <c r="P143" i="110"/>
  <c r="P482" i="112"/>
  <c r="W1608" i="109"/>
  <c r="L178" i="110"/>
  <c r="O3563" i="109"/>
  <c r="Q1298" i="112"/>
  <c r="P2314" i="112"/>
  <c r="Q2466" i="112"/>
  <c r="P1515" i="112"/>
  <c r="S10" i="110"/>
  <c r="T147" i="110"/>
  <c r="N1252" i="112"/>
  <c r="Q2214" i="112"/>
  <c r="O2177" i="112"/>
  <c r="L102" i="113"/>
  <c r="Q2087" i="112"/>
  <c r="Q181" i="110"/>
  <c r="P2394" i="112"/>
  <c r="R72" i="110"/>
  <c r="T3785" i="109"/>
  <c r="K76" i="113"/>
  <c r="W3503" i="109"/>
  <c r="N806" i="112"/>
  <c r="O123" i="112"/>
  <c r="N514" i="112"/>
  <c r="P19" i="112"/>
  <c r="T97" i="110"/>
  <c r="P127" i="112"/>
  <c r="R2948" i="109"/>
  <c r="O2189" i="112"/>
  <c r="O1713" i="112"/>
  <c r="P2153" i="112"/>
  <c r="Q3071" i="109"/>
  <c r="N2019" i="112"/>
  <c r="O2464" i="112"/>
  <c r="O1239" i="112"/>
  <c r="N2535" i="112"/>
  <c r="O471" i="112"/>
  <c r="Q1650" i="112"/>
  <c r="P1625" i="112"/>
  <c r="O48" i="110"/>
  <c r="Q241" i="112"/>
  <c r="N1447" i="112"/>
  <c r="Q2308" i="112"/>
  <c r="X3799" i="109"/>
  <c r="O628" i="112"/>
  <c r="P1537" i="112"/>
  <c r="X4297" i="109"/>
  <c r="P2376" i="112"/>
  <c r="Q4296" i="109"/>
  <c r="P503" i="112"/>
  <c r="Q2309" i="112"/>
  <c r="N1642" i="112"/>
  <c r="N179" i="110"/>
  <c r="O1479" i="112"/>
  <c r="O1965" i="112"/>
  <c r="P959" i="112"/>
  <c r="O405" i="112"/>
  <c r="X2821" i="109"/>
  <c r="N2088" i="112"/>
  <c r="T3424" i="109"/>
  <c r="N1712" i="112"/>
  <c r="Q2933" i="109"/>
  <c r="T1221" i="109"/>
  <c r="M162" i="113"/>
  <c r="X4083" i="109"/>
  <c r="P1494" i="112"/>
  <c r="O715" i="112"/>
  <c r="Q2682" i="112"/>
  <c r="N2415" i="112"/>
  <c r="X3051" i="109"/>
  <c r="P479" i="112"/>
  <c r="O1629" i="112"/>
  <c r="L30" i="113"/>
  <c r="U435" i="109"/>
  <c r="Q1851" i="112"/>
  <c r="O328" i="112"/>
  <c r="T2470" i="109"/>
  <c r="N552" i="112"/>
  <c r="P1422" i="112"/>
  <c r="S3036" i="109"/>
  <c r="T3192" i="109"/>
  <c r="O2533" i="112"/>
  <c r="Q1918" i="112"/>
  <c r="L8" i="110"/>
  <c r="U3118" i="109"/>
  <c r="K149" i="110"/>
  <c r="Q1335" i="112"/>
  <c r="P1775" i="112"/>
  <c r="V1564" i="109"/>
  <c r="N2181" i="112"/>
  <c r="R190" i="112"/>
  <c r="O2018" i="112"/>
  <c r="Q56" i="112"/>
  <c r="P21" i="112"/>
  <c r="N599" i="112"/>
  <c r="N1958" i="112"/>
  <c r="M146" i="113"/>
  <c r="O2373" i="112"/>
  <c r="N2087" i="112"/>
  <c r="N2305" i="112"/>
  <c r="Z4367" i="109"/>
  <c r="L4" i="113"/>
  <c r="N1863" i="112"/>
  <c r="P1892" i="112"/>
  <c r="T4095" i="109"/>
  <c r="Q2099" i="112"/>
  <c r="J47" i="113"/>
  <c r="X3936" i="109"/>
  <c r="Q4230" i="109"/>
  <c r="R4165" i="109"/>
  <c r="N702" i="112"/>
  <c r="K148" i="110"/>
  <c r="K36" i="113"/>
  <c r="K119" i="113"/>
  <c r="O2441" i="112"/>
  <c r="V3564" i="109"/>
  <c r="X3770" i="109"/>
  <c r="U72" i="110"/>
  <c r="P1872" i="112"/>
  <c r="Y3480" i="109"/>
  <c r="O932" i="112"/>
  <c r="N797" i="112"/>
  <c r="Z3950" i="109"/>
  <c r="P1939" i="112"/>
  <c r="Q2620" i="112"/>
  <c r="N1384" i="112"/>
  <c r="S3126" i="109"/>
  <c r="O1470" i="112"/>
  <c r="Y3801" i="109"/>
  <c r="Q1539" i="112"/>
  <c r="R2491" i="112"/>
  <c r="U2695" i="109"/>
  <c r="U3072" i="109"/>
  <c r="R199" i="112"/>
  <c r="L89" i="110"/>
  <c r="Q1549" i="112"/>
  <c r="O848" i="112"/>
  <c r="Q1612" i="112"/>
  <c r="O2152" i="112"/>
  <c r="P2184" i="112"/>
  <c r="L5" i="113"/>
  <c r="M64" i="110"/>
  <c r="N1970" i="112"/>
  <c r="Q846" i="112"/>
  <c r="Q2628" i="109"/>
  <c r="Q263" i="112"/>
  <c r="N987" i="112"/>
  <c r="Q2637" i="112"/>
  <c r="O296" i="112"/>
  <c r="R2730" i="112"/>
  <c r="P2595" i="112"/>
  <c r="N1774" i="112"/>
  <c r="R1140" i="112"/>
  <c r="O2094" i="112"/>
  <c r="R164" i="110"/>
  <c r="Q2683" i="112"/>
  <c r="O1429" i="112"/>
  <c r="Q1423" i="112"/>
  <c r="O1929" i="112"/>
  <c r="N820" i="112"/>
  <c r="R1352" i="112"/>
  <c r="J60" i="113"/>
  <c r="P719" i="112"/>
  <c r="T2778" i="109"/>
  <c r="Q2537" i="112"/>
  <c r="P851" i="112"/>
  <c r="N1429" i="112"/>
  <c r="O960" i="112"/>
  <c r="P8" i="112"/>
  <c r="U177" i="110"/>
  <c r="P4294" i="109"/>
  <c r="R682" i="112"/>
  <c r="Q2320" i="112"/>
  <c r="J136" i="110"/>
  <c r="O718" i="112"/>
  <c r="N963" i="112"/>
  <c r="Q1720" i="112"/>
  <c r="U2779" i="109"/>
  <c r="W4155" i="109"/>
  <c r="U106" i="110"/>
  <c r="T3493" i="109"/>
  <c r="N1174" i="112"/>
  <c r="X1539" i="109"/>
  <c r="O1092" i="112"/>
  <c r="U4294" i="109"/>
  <c r="N2018" i="112"/>
  <c r="P1745" i="112"/>
  <c r="P726" i="112"/>
  <c r="U3057" i="109"/>
  <c r="O1700" i="112"/>
  <c r="N4239" i="109"/>
  <c r="Q2546" i="112"/>
  <c r="R2267" i="112"/>
  <c r="P737" i="112"/>
  <c r="O1547" i="112"/>
  <c r="W2991" i="109"/>
  <c r="O554" i="112"/>
  <c r="V4161" i="109"/>
  <c r="W3097" i="109"/>
  <c r="X3121" i="109"/>
  <c r="W3931" i="109"/>
  <c r="N2343" i="112"/>
  <c r="J140" i="113"/>
  <c r="O1072" i="112"/>
  <c r="N475" i="112"/>
  <c r="R1357" i="109"/>
  <c r="N1424" i="112"/>
  <c r="N2712" i="112"/>
  <c r="M176" i="113"/>
  <c r="Y4169" i="109"/>
  <c r="P972" i="112"/>
  <c r="Q508" i="112"/>
  <c r="O2140" i="112"/>
  <c r="P802" i="112"/>
  <c r="O511" i="112"/>
  <c r="M46" i="110"/>
  <c r="N125" i="112"/>
  <c r="Q1220" i="112"/>
  <c r="Q2192" i="112"/>
  <c r="Q2181" i="112"/>
  <c r="R1142" i="112"/>
  <c r="O1655" i="112"/>
  <c r="R62" i="110"/>
  <c r="P1896" i="112"/>
  <c r="J38" i="113"/>
  <c r="Y4210" i="109"/>
  <c r="O2620" i="112"/>
  <c r="N1916" i="112"/>
  <c r="P2594" i="112"/>
  <c r="R67" i="110"/>
  <c r="O1979" i="112"/>
  <c r="N277" i="112"/>
  <c r="N1968" i="112"/>
  <c r="N2650" i="112"/>
  <c r="T3506" i="109"/>
  <c r="P2200" i="112"/>
  <c r="Q1964" i="112"/>
  <c r="Q1950" i="112"/>
  <c r="P2678" i="112"/>
  <c r="P68" i="112"/>
  <c r="O92" i="112"/>
  <c r="P2584" i="112"/>
  <c r="O743" i="112"/>
  <c r="Q97" i="110"/>
  <c r="M41" i="113"/>
  <c r="O1024" i="112"/>
  <c r="Q3570" i="109"/>
  <c r="O2436" i="112"/>
  <c r="N3131" i="109"/>
  <c r="Y3936" i="109"/>
  <c r="J153" i="113"/>
  <c r="S3510" i="109"/>
  <c r="O1795" i="112"/>
  <c r="Q2563" i="112"/>
  <c r="T117" i="110"/>
  <c r="O1683" i="112"/>
  <c r="N4094" i="109"/>
  <c r="Y2972" i="109"/>
  <c r="N2075" i="112"/>
  <c r="R1597" i="112"/>
  <c r="X3028" i="109"/>
  <c r="M42" i="113"/>
  <c r="W2975" i="109"/>
  <c r="W3194" i="109"/>
  <c r="W3494" i="109"/>
  <c r="J23" i="113"/>
  <c r="O2219" i="112"/>
  <c r="N1564" i="112"/>
  <c r="N1255" i="109"/>
  <c r="N713" i="112"/>
  <c r="J29" i="113"/>
  <c r="Q1534" i="112"/>
  <c r="N1699" i="112"/>
  <c r="R1887" i="109"/>
  <c r="Q2167" i="112"/>
  <c r="O564" i="112"/>
  <c r="Q1985" i="112"/>
  <c r="O1457" i="112"/>
  <c r="X4163" i="109"/>
  <c r="P1898" i="112"/>
  <c r="N504" i="112"/>
  <c r="O1384" i="112"/>
  <c r="Q567" i="112"/>
  <c r="Q273" i="112"/>
  <c r="N2003" i="112"/>
  <c r="U1676" i="109"/>
  <c r="J93" i="113"/>
  <c r="P2303" i="112"/>
  <c r="Q2327" i="112"/>
  <c r="X2844" i="109"/>
  <c r="N621" i="112"/>
  <c r="P384" i="112"/>
  <c r="X3065" i="109"/>
  <c r="Q1020" i="112"/>
  <c r="Q839" i="112"/>
  <c r="K77" i="113"/>
  <c r="Q1774" i="112"/>
  <c r="N2326" i="112"/>
  <c r="O1658" i="112"/>
  <c r="O126" i="110"/>
  <c r="N2468" i="109"/>
  <c r="N1853" i="112"/>
  <c r="O1653" i="112"/>
  <c r="O3346" i="109"/>
  <c r="N1678" i="112"/>
  <c r="Q83" i="112"/>
  <c r="U3172" i="109"/>
  <c r="Y3573" i="109"/>
  <c r="P2657" i="112"/>
  <c r="Q261" i="112"/>
  <c r="M171" i="113"/>
  <c r="M174" i="113"/>
  <c r="N944" i="112"/>
  <c r="O1659" i="109"/>
  <c r="P1915" i="112"/>
  <c r="V3861" i="109"/>
  <c r="K61" i="110"/>
  <c r="U87" i="110"/>
  <c r="N1904" i="112"/>
  <c r="P54" i="110"/>
  <c r="N1913" i="112"/>
  <c r="P12" i="110"/>
  <c r="O1707" i="112"/>
  <c r="U3858" i="109"/>
  <c r="V3119" i="109"/>
  <c r="P1244" i="112"/>
  <c r="U3876" i="109"/>
  <c r="R4169" i="109"/>
  <c r="S75" i="110"/>
  <c r="M135" i="113"/>
  <c r="Q1090" i="112"/>
  <c r="O325" i="112"/>
  <c r="O1848" i="112"/>
  <c r="O2201" i="112"/>
  <c r="N2312" i="112"/>
  <c r="U3136" i="109"/>
  <c r="N2206" i="112"/>
  <c r="N1550" i="112"/>
  <c r="Q1200" i="112"/>
  <c r="Q267" i="112"/>
  <c r="P262" i="112"/>
  <c r="P127" i="110"/>
  <c r="N519" i="112"/>
  <c r="S180" i="110"/>
  <c r="Q988" i="112"/>
  <c r="O1260" i="112"/>
  <c r="N605" i="112"/>
  <c r="O136" i="112"/>
  <c r="N1011" i="112"/>
  <c r="O1094" i="112"/>
  <c r="O1542" i="112"/>
  <c r="N1409" i="112"/>
  <c r="M60" i="113"/>
  <c r="Q2549" i="112"/>
  <c r="R27" i="110"/>
  <c r="P1333" i="112"/>
  <c r="P126" i="110"/>
  <c r="N3727" i="109"/>
  <c r="K107" i="113"/>
  <c r="O493" i="112"/>
  <c r="O3187" i="109"/>
  <c r="Y3000" i="109"/>
  <c r="N1765" i="112"/>
  <c r="O400" i="112"/>
  <c r="R2759" i="112"/>
  <c r="L122" i="110"/>
  <c r="N630" i="112"/>
  <c r="R3019" i="109"/>
  <c r="Q1886" i="112"/>
  <c r="T4018" i="109"/>
  <c r="K135" i="110"/>
  <c r="Q2370" i="112"/>
  <c r="O287" i="112"/>
  <c r="Q2126" i="112"/>
  <c r="N480" i="112"/>
  <c r="K145" i="113"/>
  <c r="R1341" i="112"/>
  <c r="P2592" i="112"/>
  <c r="O1925" i="112"/>
  <c r="Q1329" i="112"/>
  <c r="N1683" i="112"/>
  <c r="J24" i="113"/>
  <c r="X3082" i="109"/>
  <c r="X3715" i="109"/>
  <c r="R1124" i="112"/>
  <c r="Q3436" i="109"/>
  <c r="N2653" i="112"/>
  <c r="Q1765" i="112"/>
  <c r="P1770" i="112"/>
  <c r="R125" i="110"/>
  <c r="O950" i="112"/>
  <c r="Q134" i="112"/>
  <c r="J61" i="113"/>
  <c r="U3143" i="109"/>
  <c r="Q974" i="112"/>
  <c r="M51" i="113"/>
  <c r="P44" i="110"/>
  <c r="P1551" i="112"/>
  <c r="N125" i="110"/>
  <c r="N2396" i="112"/>
  <c r="S4231" i="109"/>
  <c r="O104" i="110"/>
  <c r="N1259" i="112"/>
  <c r="X3105" i="109"/>
  <c r="N2696" i="112"/>
  <c r="W1570" i="109"/>
  <c r="R131" i="110"/>
  <c r="P942" i="112"/>
  <c r="P1510" i="109"/>
  <c r="N1246" i="112"/>
  <c r="Q928" i="112"/>
  <c r="N1031" i="112"/>
  <c r="L21" i="113"/>
  <c r="O2680" i="112"/>
  <c r="P2308" i="112"/>
  <c r="Q288" i="112"/>
  <c r="O1101" i="112"/>
  <c r="O2483" i="112"/>
  <c r="P139" i="112"/>
  <c r="Q2653" i="112"/>
  <c r="S2946" i="109"/>
  <c r="O1515" i="112"/>
  <c r="T3163" i="109"/>
  <c r="N699" i="112"/>
  <c r="L150" i="113"/>
  <c r="K109" i="113"/>
  <c r="P848" i="112"/>
  <c r="K123" i="113"/>
  <c r="O1241" i="112"/>
  <c r="T3723" i="109"/>
  <c r="Q2228" i="112"/>
  <c r="P1154" i="112"/>
  <c r="N807" i="112"/>
  <c r="O2572" i="112"/>
  <c r="Q753" i="112"/>
  <c r="L109" i="113"/>
  <c r="P2629" i="112"/>
  <c r="O504" i="112"/>
  <c r="J149" i="113"/>
  <c r="O1716" i="109"/>
  <c r="O249" i="112"/>
  <c r="T4239" i="109"/>
  <c r="K143" i="113"/>
  <c r="O1670" i="112"/>
  <c r="Q2613" i="112"/>
  <c r="Q1637" i="112"/>
  <c r="P305" i="112"/>
  <c r="P380" i="112"/>
  <c r="O62" i="112"/>
  <c r="Q2577" i="112"/>
  <c r="O1441" i="112"/>
  <c r="Q87" i="110"/>
  <c r="R4080" i="109"/>
  <c r="Q2931" i="109"/>
  <c r="O958" i="112"/>
  <c r="T2966" i="109"/>
  <c r="U43" i="110"/>
  <c r="P295" i="112"/>
  <c r="O2250" i="112"/>
  <c r="S1240" i="109"/>
  <c r="P1889" i="112"/>
  <c r="O2023" i="112"/>
  <c r="P1501" i="112"/>
  <c r="N90" i="112"/>
  <c r="P1522" i="112"/>
  <c r="P2190" i="112"/>
  <c r="P125" i="110"/>
  <c r="O1257" i="112"/>
  <c r="Z3220" i="109"/>
  <c r="R909" i="112"/>
  <c r="O3427" i="109"/>
  <c r="O265" i="112"/>
  <c r="N4293" i="109"/>
  <c r="N1224" i="112"/>
  <c r="O1957" i="112"/>
  <c r="O636" i="112"/>
  <c r="Q1219" i="112"/>
  <c r="N2689" i="109"/>
  <c r="T86" i="110"/>
  <c r="P2631" i="112"/>
  <c r="R207" i="112"/>
  <c r="M67" i="113"/>
  <c r="O466" i="112"/>
  <c r="Q394" i="112"/>
  <c r="P2714" i="112"/>
  <c r="O929" i="112"/>
  <c r="P2405" i="112"/>
  <c r="P1397" i="112"/>
  <c r="P739" i="112"/>
  <c r="N315" i="112"/>
  <c r="N182" i="112"/>
  <c r="P2564" i="112"/>
  <c r="P1868" i="112"/>
  <c r="Q1027" i="112"/>
  <c r="T577" i="109"/>
  <c r="N2234" i="112"/>
  <c r="Q1850" i="112"/>
  <c r="O537" i="112"/>
  <c r="R2751" i="112"/>
  <c r="O1666" i="112"/>
  <c r="Q966" i="112"/>
  <c r="P1270" i="112"/>
  <c r="O869" i="112"/>
  <c r="O1710" i="112"/>
  <c r="S176" i="110"/>
  <c r="L163" i="110"/>
  <c r="W3203" i="109"/>
  <c r="P1155" i="112"/>
  <c r="N1859" i="112"/>
  <c r="Q2399" i="112"/>
  <c r="O1906" i="109"/>
  <c r="K30" i="113"/>
  <c r="N1245" i="112"/>
  <c r="N2094" i="112"/>
  <c r="U28" i="110"/>
  <c r="O1159" i="112"/>
  <c r="N1670" i="112"/>
  <c r="N1941" i="112"/>
  <c r="U4092" i="109"/>
  <c r="Q4019" i="109"/>
  <c r="Q2336" i="112"/>
  <c r="P860" i="112"/>
  <c r="Q2149" i="112"/>
  <c r="Q65" i="112"/>
  <c r="N1865" i="112"/>
  <c r="L166" i="110"/>
  <c r="O4221" i="109"/>
  <c r="V1270" i="109"/>
  <c r="T120" i="110"/>
  <c r="Q1283" i="112"/>
  <c r="N837" i="112"/>
  <c r="Q2019" i="112"/>
  <c r="V1562" i="109"/>
  <c r="R2041" i="112"/>
  <c r="N2358" i="112"/>
  <c r="P1455" i="112"/>
  <c r="O2484" i="112"/>
  <c r="Q2563" i="109"/>
  <c r="N1476" i="112"/>
  <c r="Q1399" i="112"/>
  <c r="X3917" i="109"/>
  <c r="P88" i="110"/>
  <c r="Q478" i="112"/>
  <c r="O1546" i="112"/>
  <c r="Y3187" i="109"/>
  <c r="Q710" i="112"/>
  <c r="X3863" i="109"/>
  <c r="M134" i="113"/>
  <c r="Q1251" i="112"/>
  <c r="O3866" i="109"/>
  <c r="P1635" i="112"/>
  <c r="Q719" i="112"/>
  <c r="P3289" i="109"/>
  <c r="P2680" i="112"/>
  <c r="Q331" i="112"/>
  <c r="Q1559" i="112"/>
  <c r="O2644" i="112"/>
  <c r="P576" i="112"/>
  <c r="X3053" i="109"/>
  <c r="N2205" i="112"/>
  <c r="Q714" i="112"/>
  <c r="M94" i="113"/>
  <c r="Q1243" i="112"/>
  <c r="Q1776" i="112"/>
  <c r="N1455" i="112"/>
  <c r="X3915" i="109"/>
  <c r="O1887" i="112"/>
  <c r="Q2691" i="112"/>
  <c r="R2266" i="112"/>
  <c r="N2245" i="112"/>
  <c r="N2379" i="112"/>
  <c r="T124" i="110"/>
  <c r="P1924" i="112"/>
  <c r="P2683" i="112"/>
  <c r="Q1869" i="112"/>
  <c r="O11" i="112"/>
  <c r="P1275" i="112"/>
  <c r="P166" i="110"/>
  <c r="Q1793" i="112"/>
  <c r="N596" i="112"/>
  <c r="N2401" i="112"/>
  <c r="N55" i="110"/>
  <c r="L132" i="110"/>
  <c r="P982" i="112"/>
  <c r="R1591" i="112"/>
  <c r="P967" i="112"/>
  <c r="T3044" i="109"/>
  <c r="O4095" i="109"/>
  <c r="Q2154" i="112"/>
  <c r="V3051" i="109"/>
  <c r="P2264" i="109"/>
  <c r="T144" i="110"/>
  <c r="N1727" i="109"/>
  <c r="X3102" i="109"/>
  <c r="V3204" i="109"/>
  <c r="O2132" i="112"/>
  <c r="N3365" i="109"/>
  <c r="O1854" i="112"/>
  <c r="W4162" i="109"/>
  <c r="O1399" i="112"/>
  <c r="X3195" i="109"/>
  <c r="O392" i="112"/>
  <c r="P3004" i="109"/>
  <c r="U3939" i="109"/>
  <c r="T135" i="110"/>
  <c r="N3855" i="109"/>
  <c r="P1424" i="112"/>
  <c r="O2547" i="112"/>
  <c r="Q1941" i="112"/>
  <c r="Q1225" i="112"/>
  <c r="U2777" i="109"/>
  <c r="T2961" i="109"/>
  <c r="W2832" i="109"/>
  <c r="R1355" i="112"/>
  <c r="R1106" i="112"/>
  <c r="T2706" i="109"/>
  <c r="O1165" i="112"/>
  <c r="Q2462" i="112"/>
  <c r="V1532" i="109"/>
  <c r="R215" i="112"/>
  <c r="Q2164" i="112"/>
  <c r="O139" i="112"/>
  <c r="L17" i="113"/>
  <c r="P277" i="112"/>
  <c r="O631" i="112"/>
  <c r="N1847" i="112"/>
  <c r="P2579" i="112"/>
  <c r="Q41" i="110"/>
  <c r="Q2395" i="112"/>
  <c r="P2621" i="112"/>
  <c r="U75" i="110"/>
  <c r="Q2015" i="112"/>
  <c r="U180" i="110"/>
  <c r="O1744" i="112"/>
  <c r="P1528" i="112"/>
  <c r="N27" i="110"/>
  <c r="R2488" i="112"/>
  <c r="K55" i="110"/>
  <c r="P795" i="112"/>
  <c r="P1783" i="112"/>
  <c r="U105" i="110"/>
  <c r="P2180" i="112"/>
  <c r="K136" i="113"/>
  <c r="P1000" i="112"/>
  <c r="O247" i="112"/>
  <c r="P259" i="112"/>
  <c r="Q560" i="112"/>
  <c r="K88" i="113"/>
  <c r="J170" i="113"/>
  <c r="Q2954" i="109"/>
  <c r="Q2605" i="112"/>
  <c r="Y3037" i="109"/>
  <c r="Q805" i="112"/>
  <c r="T122" i="110"/>
  <c r="N1714" i="112"/>
  <c r="P1473" i="112"/>
  <c r="R145" i="110"/>
  <c r="O270" i="112"/>
  <c r="Q2072" i="112"/>
  <c r="R912" i="112"/>
  <c r="Q2708" i="112"/>
  <c r="Q255" i="112"/>
  <c r="P2607" i="112"/>
  <c r="Q2651" i="112"/>
  <c r="Q3500" i="109"/>
  <c r="Q2555" i="112"/>
  <c r="N2190" i="112"/>
  <c r="Q2460" i="112"/>
  <c r="W3715" i="109"/>
  <c r="N2080" i="112"/>
  <c r="U4303" i="109"/>
  <c r="P797" i="112"/>
  <c r="Q1719" i="112"/>
  <c r="Q2436" i="112"/>
  <c r="P553" i="112"/>
  <c r="Q2098" i="112"/>
  <c r="O1032" i="112"/>
  <c r="O2363" i="112"/>
  <c r="Q2564" i="112"/>
  <c r="K133" i="113"/>
  <c r="N2316" i="112"/>
  <c r="U150" i="110"/>
  <c r="R4091" i="109"/>
  <c r="Q854" i="112"/>
  <c r="Q2643" i="112"/>
  <c r="M99" i="113"/>
  <c r="P2244" i="112"/>
  <c r="X4228" i="109"/>
  <c r="V3200" i="109"/>
  <c r="S1253" i="109"/>
  <c r="J4" i="113"/>
  <c r="N3941" i="109"/>
  <c r="V1116" i="109"/>
  <c r="P165" i="110"/>
  <c r="S157" i="110"/>
  <c r="L124" i="113"/>
  <c r="N3421" i="109"/>
  <c r="N1614" i="112"/>
  <c r="P2322" i="112"/>
  <c r="N2649" i="112"/>
  <c r="P2655" i="112"/>
  <c r="N1729" i="112"/>
  <c r="P1677" i="112"/>
  <c r="Y3656" i="109"/>
  <c r="N2470" i="112"/>
  <c r="Q1004" i="112"/>
  <c r="O132" i="110"/>
  <c r="N177" i="110"/>
  <c r="U151" i="110"/>
  <c r="R3174" i="109"/>
  <c r="O775" i="112"/>
  <c r="P2170" i="112"/>
  <c r="O326" i="112"/>
  <c r="O1690" i="112"/>
  <c r="L118" i="113"/>
  <c r="P794" i="112"/>
  <c r="N2325" i="112"/>
  <c r="P3572" i="109"/>
  <c r="N1726" i="112"/>
  <c r="T592" i="109"/>
  <c r="Q2152" i="112"/>
  <c r="O2174" i="112"/>
  <c r="O2694" i="112"/>
  <c r="O2669" i="112"/>
  <c r="Q2635" i="112"/>
  <c r="O2191" i="112"/>
  <c r="O1016" i="112"/>
  <c r="P2473" i="112"/>
  <c r="U2031" i="109"/>
  <c r="N1277" i="112"/>
  <c r="P1049" i="112"/>
  <c r="N3082" i="109"/>
  <c r="N13" i="110"/>
  <c r="L49" i="110"/>
  <c r="O1023" i="112"/>
  <c r="Y3492" i="109"/>
  <c r="Z4372" i="109"/>
  <c r="N2004" i="112"/>
  <c r="R1586" i="112"/>
  <c r="N1638" i="112"/>
  <c r="N49" i="110"/>
  <c r="R3714" i="109"/>
  <c r="O818" i="112"/>
  <c r="V3071" i="109"/>
  <c r="R2725" i="112"/>
  <c r="Q1022" i="112"/>
  <c r="Z4375" i="109"/>
  <c r="S4148" i="109"/>
  <c r="P792" i="112"/>
  <c r="P1384" i="112"/>
  <c r="N1042" i="112"/>
  <c r="O1238" i="112"/>
  <c r="M114" i="113"/>
  <c r="Q1688" i="112"/>
  <c r="N1666" i="109"/>
  <c r="Q2188" i="112"/>
  <c r="O45" i="110"/>
  <c r="N34" i="112"/>
  <c r="O2136" i="112"/>
  <c r="N2133" i="112"/>
  <c r="O2481" i="112"/>
  <c r="Q1996" i="112"/>
  <c r="N2314" i="112"/>
  <c r="O3290" i="109"/>
  <c r="U2973" i="109"/>
  <c r="T1516" i="109"/>
  <c r="O801" i="112"/>
  <c r="K48" i="113"/>
  <c r="P1938" i="112"/>
  <c r="P3" i="109"/>
  <c r="O1252" i="112"/>
  <c r="O2149" i="112"/>
  <c r="N2455" i="112"/>
  <c r="X4020" i="109"/>
  <c r="N772" i="112"/>
  <c r="X2618" i="109"/>
  <c r="L29" i="113"/>
  <c r="Q85" i="112"/>
  <c r="R2737" i="112"/>
  <c r="S43" i="110"/>
  <c r="Q2668" i="112"/>
  <c r="Y4062" i="109"/>
  <c r="N2090" i="112"/>
  <c r="O2333" i="112"/>
  <c r="Q2017" i="112"/>
  <c r="U3031" i="109"/>
  <c r="P572" i="112"/>
  <c r="T66" i="110"/>
  <c r="P173" i="110"/>
  <c r="P470" i="112"/>
  <c r="P1681" i="112"/>
  <c r="U163" i="110"/>
  <c r="O2411" i="112"/>
  <c r="P465" i="112"/>
  <c r="N1457" i="112"/>
  <c r="R655" i="109"/>
  <c r="S162" i="110"/>
  <c r="T3434" i="109"/>
  <c r="O2327" i="112"/>
  <c r="N110" i="112"/>
  <c r="S2330" i="109"/>
  <c r="Y1827" i="109"/>
  <c r="M81" i="113"/>
  <c r="P66" i="110"/>
  <c r="O1771" i="112"/>
  <c r="N1498" i="112"/>
  <c r="P177" i="110"/>
  <c r="P361" i="112"/>
  <c r="N2972" i="109"/>
  <c r="P462" i="112"/>
  <c r="P286" i="112"/>
  <c r="R1831" i="112"/>
  <c r="Q1158" i="112"/>
  <c r="P1782" i="112"/>
  <c r="P1481" i="112"/>
  <c r="P1266" i="112"/>
  <c r="N1309" i="112"/>
  <c r="Q2213" i="112"/>
  <c r="P1259" i="112"/>
  <c r="U3023" i="109"/>
  <c r="R451" i="112"/>
  <c r="O1258" i="112"/>
  <c r="Q607" i="112"/>
  <c r="N3940" i="109"/>
  <c r="N1971" i="112"/>
  <c r="R1111" i="112"/>
  <c r="Q3652" i="109"/>
  <c r="N2235" i="112"/>
  <c r="N2091" i="112"/>
  <c r="Q512" i="112"/>
  <c r="N1668" i="109"/>
  <c r="N1705" i="112"/>
  <c r="R2750" i="112"/>
  <c r="O2697" i="112"/>
  <c r="U3158" i="109"/>
  <c r="O2608" i="112"/>
  <c r="Q2173" i="112"/>
  <c r="K72" i="113"/>
  <c r="O2656" i="112"/>
  <c r="P2404" i="112"/>
  <c r="J81" i="113"/>
  <c r="Q1524" i="112"/>
  <c r="Q298" i="112"/>
  <c r="N492" i="112"/>
  <c r="R1595" i="112"/>
  <c r="N1680" i="112"/>
  <c r="O1725" i="112"/>
  <c r="Q843" i="112"/>
  <c r="O3288" i="109"/>
  <c r="Q234" i="112"/>
  <c r="K2" i="113"/>
  <c r="S61" i="110"/>
  <c r="W1529" i="109"/>
  <c r="R83" i="110"/>
  <c r="Q2345" i="112"/>
  <c r="N2645" i="112"/>
  <c r="Q855" i="112"/>
  <c r="X1633" i="109"/>
  <c r="J62" i="113"/>
  <c r="U134" i="110"/>
  <c r="P1965" i="112"/>
  <c r="N922" i="112"/>
  <c r="N1262" i="112"/>
  <c r="Q3876" i="109"/>
  <c r="Q1685" i="112"/>
  <c r="L13" i="113"/>
  <c r="P1570" i="109"/>
  <c r="Q366" i="112"/>
  <c r="R191" i="112"/>
  <c r="K53" i="110"/>
  <c r="O2227" i="112"/>
  <c r="N1038" i="112"/>
  <c r="Q1061" i="112"/>
  <c r="R1816" i="112"/>
  <c r="N291" i="112"/>
  <c r="O579" i="112"/>
  <c r="Q1304" i="112"/>
  <c r="O1706" i="112"/>
  <c r="P2022" i="112"/>
  <c r="L143" i="113"/>
  <c r="T3874" i="109"/>
  <c r="Q172" i="110"/>
  <c r="P483" i="112"/>
  <c r="P2252" i="112"/>
  <c r="R2490" i="112"/>
  <c r="W3065" i="109"/>
  <c r="O779" i="112"/>
  <c r="K15" i="113"/>
  <c r="P1498" i="112"/>
  <c r="P1388" i="112"/>
  <c r="V1732" i="109"/>
  <c r="N1855" i="112"/>
  <c r="N1463" i="112"/>
  <c r="Q1675" i="112"/>
  <c r="O716" i="112"/>
  <c r="O864" i="112"/>
  <c r="N66" i="110"/>
  <c r="O2466" i="112"/>
  <c r="S3146" i="109"/>
  <c r="Q133" i="110"/>
  <c r="R2517" i="112"/>
  <c r="K62" i="113"/>
  <c r="O1099" i="112"/>
  <c r="U3424" i="109"/>
  <c r="O1994" i="112"/>
  <c r="Q1990" i="112"/>
  <c r="O268" i="112"/>
  <c r="R3201" i="109"/>
  <c r="R454" i="112"/>
  <c r="P2600" i="112"/>
  <c r="S3057" i="109"/>
  <c r="P834" i="112"/>
  <c r="Q2580" i="112"/>
  <c r="N1704" i="112"/>
  <c r="W3943" i="109"/>
  <c r="O143" i="110"/>
  <c r="N331" i="112"/>
  <c r="L44" i="110"/>
  <c r="R2260" i="112"/>
  <c r="Q300" i="112"/>
  <c r="J32" i="113"/>
  <c r="R3786" i="109"/>
  <c r="O1873" i="112"/>
  <c r="P808" i="112"/>
  <c r="Q1501" i="112"/>
  <c r="V2616" i="109"/>
  <c r="Q1290" i="109"/>
  <c r="S172" i="110"/>
  <c r="M19" i="113"/>
  <c r="Q1620" i="112"/>
  <c r="U4020" i="109"/>
  <c r="X3067" i="109"/>
  <c r="Q376" i="112"/>
  <c r="N2160" i="112"/>
  <c r="O172" i="112"/>
  <c r="N936" i="112"/>
  <c r="Q2083" i="112"/>
  <c r="Q1879" i="112"/>
  <c r="Q46" i="112"/>
  <c r="Q68" i="110"/>
  <c r="P2204" i="112"/>
  <c r="S2846" i="109"/>
  <c r="P1559" i="109"/>
  <c r="O1917" i="112"/>
  <c r="K35" i="113"/>
  <c r="W1111" i="109"/>
  <c r="J55" i="113"/>
  <c r="Q1282" i="112"/>
  <c r="N1716" i="112"/>
  <c r="O487" i="112"/>
  <c r="N1462" i="112"/>
  <c r="P2146" i="112"/>
  <c r="N376" i="112"/>
  <c r="P2533" i="112"/>
  <c r="O1494" i="112"/>
  <c r="N2683" i="112"/>
  <c r="Q1075" i="112"/>
  <c r="Q2437" i="112"/>
  <c r="Q1773" i="112"/>
  <c r="O9" i="110"/>
  <c r="P324" i="112"/>
  <c r="N2016" i="112"/>
  <c r="P2414" i="112"/>
  <c r="Q518" i="112"/>
  <c r="Q2170" i="112"/>
  <c r="O1644" i="112"/>
  <c r="R113" i="110"/>
  <c r="K177" i="113"/>
  <c r="Q305" i="112"/>
  <c r="T2340" i="109"/>
  <c r="O359" i="112"/>
  <c r="P1238" i="112"/>
  <c r="M154" i="113"/>
  <c r="O1176" i="112"/>
  <c r="P2993" i="109"/>
  <c r="N2198" i="112"/>
  <c r="R900" i="112"/>
  <c r="N2688" i="112"/>
  <c r="T3711" i="109"/>
  <c r="Q2604" i="112"/>
  <c r="T1574" i="109"/>
  <c r="O1005" i="112"/>
  <c r="O4304" i="109"/>
  <c r="P162" i="110"/>
  <c r="O1013" i="112"/>
  <c r="N309" i="112"/>
  <c r="U3928" i="109"/>
  <c r="T1596" i="109"/>
  <c r="Z3947" i="109"/>
  <c r="T2264" i="109"/>
  <c r="S3087" i="109"/>
  <c r="X1979" i="109"/>
  <c r="O2322" i="112"/>
  <c r="O1781" i="112"/>
  <c r="O1153" i="112"/>
  <c r="N1973" i="112"/>
  <c r="Q4159" i="109"/>
  <c r="O2328" i="112"/>
  <c r="O2648" i="112"/>
  <c r="O2637" i="112"/>
  <c r="O168" i="112"/>
  <c r="N2378" i="112"/>
  <c r="N857" i="112"/>
  <c r="O2319" i="112"/>
  <c r="P791" i="112"/>
  <c r="Y3064" i="109"/>
  <c r="O1745" i="112"/>
  <c r="Q378" i="112"/>
  <c r="O1539" i="112"/>
  <c r="P2017" i="112"/>
  <c r="W3719" i="109"/>
  <c r="O541" i="112"/>
  <c r="P1941" i="112"/>
  <c r="O2698" i="112"/>
  <c r="N303" i="112"/>
  <c r="W3713" i="109"/>
  <c r="Q1494" i="112"/>
  <c r="N1919" i="112"/>
  <c r="N2135" i="112"/>
  <c r="P717" i="112"/>
  <c r="P1932" i="112"/>
  <c r="N2089" i="112"/>
  <c r="T3004" i="109"/>
  <c r="O507" i="112"/>
  <c r="Y3935" i="109"/>
  <c r="O2586" i="112"/>
  <c r="Q2148" i="112"/>
  <c r="N777" i="112"/>
  <c r="S179" i="110"/>
  <c r="U1151" i="109"/>
  <c r="V4223" i="109"/>
  <c r="T3018" i="109"/>
  <c r="R2029" i="112"/>
  <c r="N473" i="112"/>
  <c r="Y1534" i="109"/>
  <c r="Q3136" i="109"/>
  <c r="V1105" i="109"/>
  <c r="O1285" i="112"/>
  <c r="P1927" i="112"/>
  <c r="Q1163" i="109"/>
  <c r="Y3089" i="109"/>
  <c r="P1904" i="112"/>
  <c r="O974" i="112"/>
  <c r="M143" i="113"/>
  <c r="R3723" i="109"/>
  <c r="Q2659" i="112"/>
  <c r="V4075" i="109"/>
  <c r="R165" i="110"/>
  <c r="N955" i="112"/>
  <c r="P353" i="112"/>
  <c r="O2004" i="112"/>
  <c r="P2703" i="112"/>
  <c r="O1006" i="112"/>
  <c r="P1305" i="112"/>
  <c r="O871" i="112"/>
  <c r="O3164" i="109"/>
  <c r="Q14" i="110"/>
  <c r="Q808" i="112"/>
  <c r="X1730" i="109"/>
  <c r="Q702" i="112"/>
  <c r="O2254" i="112"/>
  <c r="R1840" i="112"/>
  <c r="N1471" i="112"/>
  <c r="X3146" i="109"/>
  <c r="U174" i="110"/>
  <c r="O949" i="112"/>
  <c r="R1580" i="112"/>
  <c r="N2703" i="112"/>
  <c r="U2041" i="109"/>
  <c r="R7" i="110"/>
  <c r="P721" i="112"/>
  <c r="P82" i="110"/>
  <c r="R1812" i="112"/>
  <c r="N1993" i="112"/>
  <c r="N1428" i="112"/>
  <c r="O1504" i="112"/>
  <c r="N49" i="112"/>
  <c r="N1908" i="112"/>
  <c r="R797" i="109"/>
  <c r="O2574" i="112"/>
  <c r="V2328" i="109"/>
  <c r="Q284" i="112"/>
  <c r="Y3865" i="109"/>
  <c r="Q163" i="110"/>
  <c r="Q941" i="112"/>
  <c r="O1618" i="112"/>
  <c r="N2123" i="112"/>
  <c r="Q1700" i="112"/>
  <c r="Q693" i="112"/>
  <c r="Q759" i="112"/>
  <c r="N1158" i="112"/>
  <c r="O702" i="112"/>
  <c r="Q1159" i="112"/>
  <c r="R2522" i="112"/>
  <c r="P1897" i="112"/>
  <c r="O2085" i="112"/>
  <c r="P1735" i="112"/>
  <c r="Q2348" i="112"/>
  <c r="P2420" i="112"/>
  <c r="O2612" i="112"/>
  <c r="R913" i="112"/>
  <c r="Q1214" i="112"/>
  <c r="Q1394" i="112"/>
  <c r="P930" i="112"/>
  <c r="P1629" i="112"/>
  <c r="N802" i="112"/>
  <c r="V3511" i="109"/>
  <c r="N2582" i="112"/>
  <c r="O2686" i="112"/>
  <c r="O1613" i="112"/>
  <c r="W3196" i="109"/>
  <c r="O1564" i="112"/>
  <c r="P1870" i="112"/>
  <c r="O2074" i="112"/>
  <c r="O98" i="110"/>
  <c r="Q1187" i="109"/>
  <c r="J58" i="113"/>
  <c r="P1728" i="112"/>
  <c r="P74" i="110"/>
  <c r="O1705" i="112"/>
  <c r="X1615" i="109"/>
  <c r="Q1660" i="112"/>
  <c r="N2584" i="112"/>
  <c r="Q2472" i="112"/>
  <c r="N4163" i="109"/>
  <c r="S4303" i="109"/>
  <c r="P1644" i="112"/>
  <c r="Q1698" i="112"/>
  <c r="N1452" i="112"/>
  <c r="U3855" i="109"/>
  <c r="M14" i="113"/>
  <c r="P393" i="112"/>
  <c r="P1996" i="112"/>
  <c r="M88" i="113"/>
  <c r="R3166" i="109"/>
  <c r="N1001" i="112"/>
  <c r="O1883" i="112"/>
  <c r="R1836" i="112"/>
  <c r="P2206" i="112"/>
  <c r="P1054" i="112"/>
  <c r="Q1696" i="112"/>
  <c r="Q480" i="112"/>
  <c r="N1842" i="112"/>
  <c r="R3291" i="109"/>
  <c r="O22" i="112"/>
  <c r="Q1191" i="112"/>
  <c r="Q948" i="112"/>
  <c r="Q1001" i="112"/>
  <c r="P777" i="112"/>
  <c r="Q2009" i="112"/>
  <c r="P1334" i="112"/>
  <c r="Q1291" i="112"/>
  <c r="V4296" i="109"/>
  <c r="N1969" i="112"/>
  <c r="W3015" i="109"/>
  <c r="S73" i="110"/>
  <c r="Z4313" i="109"/>
  <c r="P1153" i="112"/>
  <c r="Q1086" i="112"/>
  <c r="M25" i="113"/>
  <c r="Q617" i="112"/>
  <c r="Q2254" i="112"/>
  <c r="Q1861" i="112"/>
  <c r="Q1096" i="112"/>
  <c r="P698" i="112"/>
  <c r="K128" i="113"/>
  <c r="R2507" i="112"/>
  <c r="N1992" i="112"/>
  <c r="Q1156" i="112"/>
  <c r="R4225" i="109"/>
  <c r="P987" i="112"/>
  <c r="N783" i="112"/>
  <c r="O89" i="110"/>
  <c r="Q2709" i="112"/>
  <c r="Q70" i="112"/>
  <c r="O2075" i="112"/>
  <c r="Q530" i="112"/>
  <c r="Q1535" i="112"/>
  <c r="V3927" i="109"/>
  <c r="Q1651" i="112"/>
  <c r="N854" i="112"/>
  <c r="O994" i="112"/>
  <c r="Q2547" i="112"/>
  <c r="Q871" i="112"/>
  <c r="S2262" i="109"/>
  <c r="Q1050" i="112"/>
  <c r="Q1017" i="112"/>
  <c r="N547" i="112"/>
  <c r="Q2704" i="109"/>
  <c r="P1390" i="112"/>
  <c r="X2698" i="109"/>
  <c r="R2398" i="109"/>
  <c r="O800" i="112"/>
  <c r="N2368" i="112"/>
  <c r="S3729" i="109"/>
  <c r="R1815" i="112"/>
  <c r="W1568" i="109"/>
  <c r="R178" i="110"/>
  <c r="U2333" i="109"/>
  <c r="O1895" i="112"/>
  <c r="L62" i="113"/>
  <c r="R1829" i="112"/>
  <c r="P3288" i="109"/>
  <c r="Q523" i="112"/>
  <c r="Q332" i="112"/>
  <c r="N1250" i="112"/>
  <c r="O1055" i="112"/>
  <c r="Q1791" i="112"/>
  <c r="P1970" i="112"/>
  <c r="R367" i="109"/>
  <c r="N2604" i="112"/>
  <c r="O1631" i="112"/>
  <c r="O1480" i="109"/>
  <c r="Q1427" i="112"/>
  <c r="M9" i="113"/>
  <c r="N2146" i="112"/>
  <c r="N245" i="112"/>
  <c r="P947" i="112"/>
  <c r="Q1486" i="112"/>
  <c r="M112" i="113"/>
  <c r="N105" i="112"/>
  <c r="O1688" i="112"/>
  <c r="J67" i="113"/>
  <c r="O3365" i="109"/>
  <c r="W3179" i="109"/>
  <c r="T3496" i="109"/>
  <c r="P2018" i="112"/>
  <c r="T1716" i="109"/>
  <c r="O3720" i="109"/>
  <c r="P2539" i="112"/>
  <c r="Q4305" i="109"/>
  <c r="R150" i="110"/>
  <c r="U3437" i="109"/>
  <c r="Q329" i="112"/>
  <c r="Q84" i="112"/>
  <c r="N71" i="112"/>
  <c r="X4169" i="109"/>
  <c r="P830" i="112"/>
  <c r="Q1692" i="112"/>
  <c r="Q1867" i="112"/>
  <c r="J52" i="110"/>
  <c r="P709" i="112"/>
  <c r="P496" i="112"/>
  <c r="N1983" i="112"/>
  <c r="T3365" i="109"/>
  <c r="N964" i="112"/>
  <c r="N2483" i="112"/>
  <c r="Y4161" i="109"/>
  <c r="Q2396" i="112"/>
  <c r="P604" i="112"/>
  <c r="O56" i="110"/>
  <c r="W3512" i="109"/>
  <c r="R3063" i="109"/>
  <c r="T2625" i="109"/>
  <c r="N75" i="110"/>
  <c r="O1272" i="109"/>
  <c r="Q3860" i="109"/>
  <c r="R1141" i="112"/>
  <c r="X4148" i="109"/>
  <c r="L80" i="113"/>
  <c r="R1016" i="109"/>
  <c r="N2652" i="112"/>
  <c r="Q1960" i="112"/>
  <c r="O1455" i="112"/>
  <c r="O1390" i="112"/>
  <c r="U3351" i="109"/>
  <c r="Y1643" i="109"/>
  <c r="N2204" i="112"/>
  <c r="W878" i="109"/>
  <c r="N2931" i="109"/>
  <c r="Z3279" i="109"/>
  <c r="O302" i="112"/>
  <c r="O137" i="112"/>
  <c r="S4157" i="109"/>
  <c r="Q1984" i="112"/>
  <c r="P4302" i="109"/>
  <c r="Y1503" i="109"/>
  <c r="W4085" i="109"/>
  <c r="O786" i="112"/>
  <c r="P697" i="112"/>
  <c r="N2541" i="112"/>
  <c r="P2381" i="112"/>
  <c r="P1267" i="112"/>
  <c r="U2703" i="109"/>
  <c r="P2464" i="112"/>
  <c r="N61" i="110"/>
  <c r="N1469" i="112"/>
  <c r="O354" i="112"/>
  <c r="N1854" i="112"/>
  <c r="Q2642" i="112"/>
  <c r="P2623" i="112"/>
  <c r="Q143" i="110"/>
  <c r="O1490" i="112"/>
  <c r="Q361" i="112"/>
  <c r="T4154" i="109"/>
  <c r="T91" i="110"/>
  <c r="R2062" i="112"/>
  <c r="Q2369" i="112"/>
  <c r="K178" i="110"/>
  <c r="Y3156" i="109"/>
  <c r="N1504" i="112"/>
  <c r="Q2106" i="109"/>
  <c r="O931" i="112"/>
  <c r="Q2160" i="112"/>
  <c r="P1532" i="112"/>
  <c r="Y2048" i="109"/>
  <c r="N2451" i="112"/>
  <c r="Q1726" i="112"/>
  <c r="Q2595" i="112"/>
  <c r="Y3133" i="109"/>
  <c r="P2434" i="112"/>
  <c r="V4018" i="109"/>
  <c r="P580" i="112"/>
  <c r="S3785" i="109"/>
  <c r="L140" i="113"/>
  <c r="T44" i="110"/>
  <c r="X4294" i="109"/>
  <c r="R4233" i="109"/>
  <c r="Q270" i="112"/>
  <c r="P574" i="112"/>
  <c r="V4167" i="109"/>
  <c r="W3941" i="109"/>
  <c r="U3429" i="109"/>
  <c r="O2326" i="112"/>
  <c r="L139" i="113"/>
  <c r="N3110" i="109"/>
  <c r="Q1563" i="112"/>
  <c r="O2439" i="112"/>
  <c r="S3801" i="109"/>
  <c r="N326" i="112"/>
  <c r="R2689" i="109"/>
  <c r="X3288" i="109"/>
  <c r="P811" i="112"/>
  <c r="P91" i="110"/>
  <c r="O1949" i="112"/>
  <c r="P1077" i="112"/>
  <c r="R1371" i="112"/>
  <c r="Q769" i="112"/>
  <c r="Q2541" i="112"/>
  <c r="P957" i="112"/>
  <c r="N2422" i="112"/>
  <c r="P1084" i="112"/>
  <c r="T54" i="110"/>
  <c r="N747" i="112"/>
  <c r="P1453" i="112"/>
  <c r="P1524" i="112"/>
  <c r="P148" i="110"/>
  <c r="T1145" i="109"/>
  <c r="N1893" i="112"/>
  <c r="P1584" i="109"/>
  <c r="U3034" i="109"/>
  <c r="Q1988" i="112"/>
  <c r="K111" i="113"/>
  <c r="O1468" i="112"/>
  <c r="O2664" i="112"/>
  <c r="N753" i="112"/>
  <c r="O79" i="112"/>
  <c r="R1571" i="112"/>
  <c r="R2753" i="112"/>
  <c r="O2579" i="112"/>
  <c r="P1616" i="112"/>
  <c r="N2002" i="112"/>
  <c r="N73" i="110"/>
  <c r="O983" i="112"/>
  <c r="Q1935" i="112"/>
  <c r="M76" i="113"/>
  <c r="S3427" i="109"/>
  <c r="O1491" i="112"/>
  <c r="S3348" i="109"/>
  <c r="R1017" i="109"/>
  <c r="N2427" i="112"/>
  <c r="P2548" i="112"/>
  <c r="P762" i="112"/>
  <c r="Q2078" i="112"/>
  <c r="N716" i="112"/>
  <c r="Q1899" i="112"/>
  <c r="N2573" i="112"/>
  <c r="R2560" i="109"/>
  <c r="Q725" i="112"/>
  <c r="N1937" i="112"/>
  <c r="P1999" i="112"/>
  <c r="P1764" i="112"/>
  <c r="O942" i="112"/>
  <c r="M167" i="113"/>
  <c r="R4076" i="109"/>
  <c r="S4020" i="109"/>
  <c r="Q1967" i="112"/>
  <c r="K167" i="113"/>
  <c r="O2596" i="112"/>
  <c r="P1048" i="112"/>
  <c r="N1923" i="112"/>
  <c r="P464" i="112"/>
  <c r="T3564" i="109"/>
  <c r="N549" i="112"/>
  <c r="L48" i="110"/>
  <c r="N462" i="112"/>
  <c r="N42" i="112"/>
  <c r="O3152" i="109"/>
  <c r="L47" i="110"/>
  <c r="Q500" i="112"/>
  <c r="Q2209" i="112"/>
  <c r="O1423" i="112"/>
  <c r="O394" i="112"/>
  <c r="N1529" i="112"/>
  <c r="R2299" i="112"/>
  <c r="Q1758" i="112"/>
  <c r="V3655" i="109"/>
  <c r="O1936" i="112"/>
  <c r="Q806" i="112"/>
  <c r="X1542" i="109"/>
  <c r="N104" i="110"/>
  <c r="Q1747" i="112"/>
  <c r="P9" i="112"/>
  <c r="N140" i="112"/>
  <c r="O347" i="112"/>
  <c r="O953" i="112"/>
  <c r="P1975" i="112"/>
  <c r="U44" i="110"/>
  <c r="P256" i="112"/>
  <c r="R911" i="112"/>
  <c r="K66" i="113"/>
  <c r="O255" i="112"/>
  <c r="L164" i="113"/>
  <c r="X4092" i="109"/>
  <c r="P2176" i="112"/>
  <c r="P2085" i="112"/>
  <c r="X807" i="109"/>
  <c r="W3145" i="109"/>
  <c r="Q2177" i="112"/>
  <c r="N3502" i="109"/>
  <c r="P117" i="110"/>
  <c r="R1266" i="109"/>
  <c r="P1295" i="112"/>
  <c r="N1208" i="112"/>
  <c r="Q1727" i="112"/>
  <c r="K17" i="113"/>
  <c r="U4167" i="109"/>
  <c r="P563" i="112"/>
  <c r="R921" i="112"/>
  <c r="P818" i="112"/>
  <c r="Q922" i="112"/>
  <c r="O2021" i="112"/>
  <c r="Q128" i="110"/>
  <c r="U30" i="110"/>
  <c r="U3434" i="109"/>
  <c r="N13" i="112"/>
  <c r="P2225" i="112"/>
  <c r="T3045" i="109"/>
  <c r="R436" i="112"/>
  <c r="Q610" i="112"/>
  <c r="O591" i="112"/>
  <c r="W3433" i="109"/>
  <c r="P340" i="112"/>
  <c r="R691" i="112"/>
  <c r="L136" i="113"/>
  <c r="Y3500" i="109"/>
  <c r="Q2130" i="112"/>
  <c r="O43" i="112"/>
  <c r="W2629" i="109"/>
  <c r="N469" i="112"/>
  <c r="N1396" i="112"/>
  <c r="R3652" i="109"/>
  <c r="R2943" i="109"/>
  <c r="O940" i="112"/>
  <c r="P1089" i="112"/>
  <c r="O546" i="112"/>
  <c r="Q1084" i="112"/>
  <c r="O3731" i="109"/>
  <c r="R4077" i="109"/>
  <c r="T3017" i="109"/>
  <c r="T160" i="110"/>
  <c r="P2178" i="112"/>
  <c r="Q1426" i="112"/>
  <c r="P2937" i="109"/>
  <c r="P343" i="112"/>
  <c r="Q3781" i="109"/>
  <c r="N2596" i="112"/>
  <c r="P271" i="112"/>
  <c r="P2162" i="112"/>
  <c r="Q144" i="110"/>
  <c r="N1768" i="112"/>
  <c r="V1537" i="109"/>
  <c r="P760" i="112"/>
  <c r="P240" i="112"/>
  <c r="O863" i="112"/>
  <c r="Q1648" i="112"/>
  <c r="P2141" i="112"/>
  <c r="Q391" i="112"/>
  <c r="Q258" i="112"/>
  <c r="Q788" i="112"/>
  <c r="N1034" i="112"/>
  <c r="N75" i="112"/>
  <c r="R684" i="112"/>
  <c r="P1963" i="112"/>
  <c r="N345" i="112"/>
  <c r="R4095" i="109"/>
  <c r="N2121" i="112"/>
  <c r="Q1244" i="112"/>
  <c r="N2536" i="112"/>
  <c r="S85" i="110"/>
  <c r="N751" i="112"/>
  <c r="N489" i="112"/>
  <c r="P63" i="112"/>
  <c r="Q175" i="112"/>
  <c r="P2143" i="112"/>
  <c r="Q2196" i="112"/>
  <c r="P1689" i="112"/>
  <c r="N1857" i="112"/>
  <c r="N761" i="112"/>
  <c r="N1474" i="112"/>
  <c r="X3792" i="109"/>
  <c r="V1369" i="109"/>
  <c r="O2081" i="112"/>
  <c r="Q1228" i="112"/>
  <c r="O2" i="112"/>
  <c r="R1122" i="112"/>
  <c r="W3138" i="109"/>
  <c r="R1603" i="109"/>
  <c r="W2965" i="109"/>
  <c r="O53" i="112"/>
  <c r="R1380" i="112"/>
  <c r="P2390" i="112"/>
  <c r="N798" i="112"/>
  <c r="Q2368" i="112"/>
  <c r="O1524" i="112"/>
  <c r="S68" i="110"/>
  <c r="R4223" i="109"/>
  <c r="O4238" i="109"/>
  <c r="P2171" i="112"/>
  <c r="Q71" i="112"/>
  <c r="T3417" i="109"/>
  <c r="O977" i="112"/>
  <c r="Q128" i="112"/>
  <c r="Q1999" i="112"/>
  <c r="O2685" i="112"/>
  <c r="R23" i="110"/>
  <c r="N402" i="112"/>
  <c r="K124" i="113"/>
  <c r="N11" i="112"/>
  <c r="P2163" i="112"/>
  <c r="O4234" i="109"/>
  <c r="P866" i="112"/>
  <c r="N1701" i="112"/>
  <c r="Q2698" i="112"/>
  <c r="U2256" i="109"/>
  <c r="Q1452" i="112"/>
  <c r="J66" i="113"/>
  <c r="V2254" i="109"/>
  <c r="N118" i="112"/>
  <c r="P1516" i="112"/>
  <c r="R1221" i="109"/>
  <c r="O2334" i="112"/>
  <c r="Q1938" i="112"/>
  <c r="N1012" i="112"/>
  <c r="T3438" i="109"/>
  <c r="O637" i="112"/>
  <c r="O1717" i="112"/>
  <c r="Q867" i="112"/>
  <c r="P1060" i="112"/>
  <c r="N68" i="110"/>
  <c r="P85" i="110"/>
  <c r="N2395" i="112"/>
  <c r="O1435" i="112"/>
  <c r="N763" i="112"/>
  <c r="P627" i="112"/>
  <c r="P278" i="112"/>
  <c r="N623" i="112"/>
  <c r="O476" i="112"/>
  <c r="N2644" i="112"/>
  <c r="P2441" i="112"/>
  <c r="R3159" i="109"/>
  <c r="R117" i="110"/>
  <c r="Q2400" i="109"/>
  <c r="N1328" i="109"/>
  <c r="P1923" i="112"/>
  <c r="P1864" i="112"/>
  <c r="P2410" i="112"/>
  <c r="P4232" i="109"/>
  <c r="P531" i="112"/>
  <c r="S3495" i="109"/>
  <c r="N4306" i="109"/>
  <c r="P1098" i="112"/>
  <c r="O126" i="112"/>
  <c r="R1827" i="112"/>
  <c r="O1259" i="112"/>
  <c r="P2142" i="112"/>
  <c r="N1634" i="112"/>
  <c r="Q2322" i="112"/>
  <c r="O24" i="112"/>
  <c r="Q980" i="112"/>
  <c r="L131" i="110"/>
  <c r="P1518" i="112"/>
  <c r="P868" i="112"/>
  <c r="S3191" i="109"/>
  <c r="P1287" i="112"/>
  <c r="Q1932" i="112"/>
  <c r="V3347" i="109"/>
  <c r="K70" i="113"/>
  <c r="R3859" i="109"/>
  <c r="P3652" i="109"/>
  <c r="Q41" i="112"/>
  <c r="N2399" i="112"/>
  <c r="Q2227" i="112"/>
  <c r="O1855" i="112"/>
  <c r="M142" i="110"/>
  <c r="Q787" i="112"/>
  <c r="O2179" i="112"/>
  <c r="N307" i="112"/>
  <c r="O411" i="112"/>
  <c r="S91" i="110"/>
  <c r="P50" i="110"/>
  <c r="O2115" i="112"/>
  <c r="M66" i="113"/>
  <c r="P1181" i="112"/>
  <c r="Y2994" i="109"/>
  <c r="N1953" i="112"/>
  <c r="R1610" i="112"/>
  <c r="O1769" i="112"/>
  <c r="P564" i="112"/>
  <c r="P2645" i="112"/>
  <c r="J134" i="110"/>
  <c r="O1548" i="112"/>
  <c r="N1392" i="112"/>
  <c r="Z4369" i="109"/>
  <c r="N3201" i="109"/>
  <c r="U2937" i="109"/>
  <c r="L103" i="113"/>
  <c r="Y4239" i="109"/>
  <c r="O495" i="112"/>
  <c r="N2692" i="112"/>
  <c r="U3185" i="109"/>
  <c r="Q69" i="110"/>
  <c r="T26" i="110"/>
  <c r="V3147" i="109"/>
  <c r="O2145" i="112"/>
  <c r="T2762" i="109"/>
  <c r="Q2187" i="112"/>
  <c r="N151" i="112"/>
  <c r="O2366" i="112"/>
  <c r="M136" i="110"/>
  <c r="O3000" i="109"/>
  <c r="P23" i="112"/>
  <c r="Q172" i="112"/>
  <c r="Y3715" i="109"/>
  <c r="P1900" i="112"/>
  <c r="P83" i="110"/>
  <c r="P872" i="112"/>
  <c r="O1495" i="112"/>
  <c r="N2418" i="112"/>
  <c r="O2229" i="112"/>
  <c r="N1691" i="112"/>
  <c r="N1098" i="112"/>
  <c r="W3355" i="109"/>
  <c r="O2241" i="112"/>
  <c r="P597" i="112"/>
  <c r="N2601" i="112"/>
  <c r="Q718" i="112"/>
  <c r="P1660" i="112"/>
  <c r="N12" i="110"/>
  <c r="Q2090" i="112"/>
  <c r="K147" i="110"/>
  <c r="Q466" i="112"/>
  <c r="P1006" i="112"/>
  <c r="O144" i="112"/>
  <c r="P123" i="110"/>
  <c r="P1665" i="112"/>
  <c r="J145" i="113"/>
  <c r="O69" i="110"/>
  <c r="N262" i="112"/>
  <c r="Q1997" i="112"/>
  <c r="R1598" i="112"/>
  <c r="J141" i="113"/>
  <c r="S4295" i="109"/>
  <c r="P2952" i="109"/>
  <c r="R1573" i="112"/>
  <c r="X3564" i="109"/>
  <c r="Q1466" i="112"/>
  <c r="R2263" i="112"/>
  <c r="P2160" i="112"/>
  <c r="T1331" i="109"/>
  <c r="U2336" i="109"/>
  <c r="O2141" i="112"/>
  <c r="N3019" i="109"/>
  <c r="Q2478" i="112"/>
  <c r="Q1928" i="112"/>
  <c r="T3708" i="109"/>
  <c r="Q3789" i="109"/>
  <c r="N1628" i="112"/>
  <c r="N1976" i="112"/>
  <c r="Q2589" i="112"/>
  <c r="Q2005" i="112"/>
  <c r="O980" i="112"/>
  <c r="P267" i="112"/>
  <c r="O1853" i="112"/>
  <c r="N1218" i="112"/>
  <c r="O1383" i="112"/>
  <c r="Q2468" i="109"/>
  <c r="N2115" i="112"/>
  <c r="O109" i="112"/>
  <c r="W4092" i="109"/>
  <c r="O544" i="112"/>
  <c r="M25" i="110"/>
  <c r="X3010" i="109"/>
  <c r="Q2203" i="112"/>
  <c r="W1163" i="109"/>
  <c r="N1036" i="112"/>
  <c r="P1458" i="112"/>
  <c r="Q2205" i="112"/>
  <c r="Q1234" i="112"/>
  <c r="J53" i="113"/>
  <c r="O2414" i="112"/>
  <c r="Q1554" i="112"/>
  <c r="P1431" i="112"/>
  <c r="V4082" i="109"/>
  <c r="Q811" i="112"/>
  <c r="Q815" i="112"/>
  <c r="N284" i="112"/>
  <c r="Q1889" i="112"/>
  <c r="O1217" i="112"/>
  <c r="U3873" i="109"/>
  <c r="N1499" i="109"/>
  <c r="O3098" i="109"/>
  <c r="N1157" i="112"/>
  <c r="R879" i="112"/>
  <c r="N2086" i="112"/>
  <c r="T3141" i="109"/>
  <c r="N183" i="112"/>
  <c r="O2629" i="112"/>
  <c r="P2414" i="109"/>
  <c r="O2440" i="112"/>
  <c r="O3" i="112"/>
  <c r="O1081" i="112"/>
  <c r="P1215" i="112"/>
  <c r="P316" i="112"/>
  <c r="Q1972" i="112"/>
  <c r="O3141" i="109"/>
  <c r="Q570" i="112"/>
  <c r="O136" i="110"/>
  <c r="Q1712" i="112"/>
  <c r="S3429" i="109"/>
  <c r="P3343" i="109"/>
  <c r="O1945" i="112"/>
  <c r="N1212" i="112"/>
  <c r="V2042" i="109"/>
  <c r="X3147" i="109"/>
  <c r="N2682" i="112"/>
  <c r="Q1849" i="112"/>
  <c r="X2928" i="109"/>
  <c r="N1899" i="112"/>
  <c r="Q2664" i="112"/>
  <c r="T157" i="110"/>
  <c r="S2924" i="109"/>
  <c r="O1794" i="112"/>
  <c r="O1959" i="112"/>
  <c r="P1274" i="112"/>
  <c r="N1261" i="109"/>
  <c r="Q957" i="112"/>
  <c r="P1066" i="112"/>
  <c r="U2949" i="109"/>
  <c r="W2702" i="109"/>
  <c r="V3783" i="109"/>
  <c r="X2634" i="109"/>
  <c r="R161" i="110"/>
  <c r="O566" i="112"/>
  <c r="N529" i="112"/>
  <c r="P1982" i="112"/>
  <c r="Q36" i="112"/>
  <c r="J122" i="113"/>
  <c r="O140" i="112"/>
  <c r="V2270" i="109"/>
  <c r="M38" i="110"/>
  <c r="Q2096" i="112"/>
  <c r="Q2156" i="112"/>
  <c r="O2116" i="112"/>
  <c r="W2970" i="109"/>
  <c r="O632" i="112"/>
  <c r="W1901" i="109"/>
  <c r="N952" i="112"/>
  <c r="P2246" i="112"/>
  <c r="Q3939" i="109"/>
  <c r="N3508" i="109"/>
  <c r="Q3193" i="109"/>
  <c r="P1167" i="112"/>
  <c r="N1948" i="112"/>
  <c r="Q492" i="112"/>
  <c r="Q3572" i="109"/>
  <c r="M48" i="110"/>
  <c r="W3498" i="109"/>
  <c r="N591" i="112"/>
  <c r="O1553" i="112"/>
  <c r="P1663" i="112"/>
  <c r="X1551" i="109"/>
  <c r="V222" i="109"/>
  <c r="Q2480" i="112"/>
  <c r="Q1099" i="112"/>
  <c r="O358" i="112"/>
  <c r="S3566" i="109"/>
  <c r="P2966" i="109"/>
  <c r="V3437" i="109"/>
  <c r="P1773" i="112"/>
  <c r="O1426" i="112"/>
  <c r="Q262" i="112"/>
  <c r="Q1208" i="112"/>
  <c r="X2622" i="109"/>
  <c r="Q1078" i="112"/>
  <c r="Q2011" i="112"/>
  <c r="P1257" i="112"/>
  <c r="P2076" i="112"/>
  <c r="Q972" i="112"/>
  <c r="N733" i="112"/>
  <c r="Q2974" i="109"/>
  <c r="Y1333" i="109"/>
  <c r="U3108" i="109"/>
  <c r="O1293" i="112"/>
  <c r="P4165" i="109"/>
  <c r="O1489" i="112"/>
  <c r="N1053" i="112"/>
  <c r="N3510" i="109"/>
  <c r="N2117" i="112"/>
  <c r="Q1931" i="112"/>
  <c r="Q2713" i="112"/>
  <c r="W3094" i="109"/>
  <c r="U118" i="110"/>
  <c r="K95" i="113"/>
  <c r="T4168" i="109"/>
  <c r="R3355" i="109"/>
  <c r="V3062" i="109"/>
  <c r="Q475" i="112"/>
  <c r="R3712" i="109"/>
  <c r="Q599" i="112"/>
  <c r="N2348" i="112"/>
  <c r="N1883" i="112"/>
  <c r="R417" i="112"/>
  <c r="Q640" i="112"/>
  <c r="R1360" i="112"/>
  <c r="X3113" i="109"/>
  <c r="Y2709" i="109"/>
  <c r="R3111" i="109"/>
  <c r="P1176" i="112"/>
  <c r="N1051" i="112"/>
  <c r="Q3060" i="109"/>
  <c r="Q1278" i="112"/>
  <c r="P1637" i="112"/>
  <c r="O2927" i="109"/>
  <c r="K151" i="110"/>
  <c r="P383" i="112"/>
  <c r="O1701" i="112"/>
  <c r="P2375" i="112"/>
  <c r="P507" i="112"/>
  <c r="N518" i="112"/>
  <c r="O102" i="110"/>
  <c r="O569" i="112"/>
  <c r="U4018" i="109"/>
  <c r="N560" i="112"/>
  <c r="O560" i="112"/>
  <c r="N2215" i="112"/>
  <c r="R2470" i="109"/>
  <c r="V3028" i="109"/>
  <c r="Q1881" i="112"/>
  <c r="M146" i="110"/>
  <c r="M151" i="110"/>
  <c r="T4076" i="109"/>
  <c r="P805" i="112"/>
  <c r="Q3710" i="109"/>
  <c r="P119" i="112"/>
  <c r="P2109" i="112"/>
  <c r="Q1684" i="112"/>
  <c r="P1104" i="112"/>
  <c r="N1413" i="112"/>
  <c r="R3509" i="109"/>
  <c r="U3930" i="109"/>
  <c r="P2392" i="112"/>
  <c r="X1640" i="109"/>
  <c r="L45" i="113"/>
  <c r="R905" i="112"/>
  <c r="N2583" i="112"/>
  <c r="P4307" i="109"/>
  <c r="W3866" i="109"/>
  <c r="N248" i="112"/>
  <c r="U1288" i="109"/>
  <c r="O1685" i="112"/>
  <c r="T1967" i="109"/>
  <c r="Q2253" i="112"/>
  <c r="O2676" i="112"/>
  <c r="P1966" i="112"/>
  <c r="P2227" i="112"/>
  <c r="R2525" i="112"/>
  <c r="O391" i="112"/>
  <c r="O862" i="112"/>
  <c r="N1963" i="112"/>
  <c r="X1643" i="109"/>
  <c r="N2400" i="112"/>
  <c r="J59" i="113"/>
  <c r="P2549" i="112"/>
  <c r="U3037" i="109"/>
  <c r="P1200" i="112"/>
  <c r="Q2461" i="112"/>
  <c r="N352" i="112"/>
  <c r="L117" i="110"/>
  <c r="O1982" i="112"/>
  <c r="N839" i="112"/>
  <c r="O1291" i="112"/>
  <c r="Q4298" i="109"/>
  <c r="N536" i="112"/>
  <c r="N2203" i="112"/>
  <c r="Q721" i="112"/>
  <c r="R1837" i="112"/>
  <c r="Q4158" i="109"/>
  <c r="T3131" i="109"/>
  <c r="W3657" i="109"/>
  <c r="Q1512" i="112"/>
  <c r="P1289" i="112"/>
  <c r="R4085" i="109"/>
  <c r="N2591" i="112"/>
  <c r="R4293" i="109"/>
  <c r="O959" i="112"/>
  <c r="O1170" i="112"/>
  <c r="Q1945" i="112"/>
  <c r="T3099" i="109"/>
  <c r="U4297" i="109"/>
  <c r="O2699" i="112"/>
  <c r="Q1295" i="112"/>
  <c r="P2845" i="109"/>
  <c r="M135" i="110"/>
  <c r="P2994" i="109"/>
  <c r="Y4208" i="109"/>
  <c r="Q2249" i="112"/>
  <c r="P2086" i="112"/>
  <c r="R115" i="110"/>
  <c r="P2677" i="112"/>
  <c r="N259" i="112"/>
  <c r="Q146" i="110"/>
  <c r="Y3047" i="109"/>
  <c r="Q1647" i="112"/>
  <c r="N1871" i="112"/>
  <c r="O2230" i="112"/>
  <c r="P976" i="112"/>
  <c r="P283" i="112"/>
  <c r="P807" i="112"/>
  <c r="N2197" i="112"/>
  <c r="Y3204" i="109"/>
  <c r="V3029" i="109"/>
  <c r="V3165" i="109"/>
  <c r="Q1003" i="112"/>
  <c r="N534" i="112"/>
  <c r="N112" i="112"/>
  <c r="T3932" i="109"/>
  <c r="R455" i="112"/>
  <c r="Q350" i="112"/>
  <c r="N1741" i="109"/>
  <c r="S1639" i="109"/>
  <c r="J53" i="110"/>
  <c r="Q1259" i="112"/>
  <c r="X3354" i="109"/>
  <c r="U4023" i="109"/>
  <c r="L73" i="113"/>
  <c r="Y3188" i="109"/>
  <c r="R1798" i="112"/>
  <c r="M127" i="110"/>
  <c r="P2412" i="112"/>
  <c r="T8" i="110"/>
  <c r="N2166" i="112"/>
  <c r="O1077" i="112"/>
  <c r="O55" i="112"/>
  <c r="N23" i="112"/>
  <c r="R2271" i="112"/>
  <c r="P706" i="112"/>
  <c r="Q1187" i="112"/>
  <c r="Q1562" i="112"/>
  <c r="O1215" i="112"/>
  <c r="Q501" i="112"/>
  <c r="P1698" i="112"/>
  <c r="J62" i="110"/>
  <c r="P4022" i="109"/>
  <c r="U3929" i="109"/>
  <c r="Q1488" i="112"/>
  <c r="Q1857" i="112"/>
  <c r="X4300" i="109"/>
  <c r="K22" i="113"/>
  <c r="P9" i="110"/>
  <c r="N2213" i="112"/>
  <c r="P2625" i="112"/>
  <c r="Q3416" i="109"/>
  <c r="V2691" i="109"/>
  <c r="O3287" i="109"/>
  <c r="U3718" i="109"/>
  <c r="N2686" i="112"/>
  <c r="V3566" i="109"/>
  <c r="N939" i="112"/>
  <c r="O1160" i="112"/>
  <c r="S165" i="110"/>
  <c r="Y3208" i="109"/>
  <c r="P386" i="112"/>
  <c r="P1075" i="112"/>
  <c r="K74" i="110"/>
  <c r="N3078" i="109"/>
  <c r="P751" i="112"/>
  <c r="P1846" i="112"/>
  <c r="N1411" i="112"/>
  <c r="Q3104" i="109"/>
  <c r="N2074" i="112"/>
  <c r="P3058" i="109"/>
  <c r="N553" i="112"/>
  <c r="Q1959" i="112"/>
  <c r="P1284" i="112"/>
  <c r="Q3350" i="109"/>
  <c r="Q3103" i="109"/>
  <c r="P120" i="110"/>
  <c r="Q1356" i="109"/>
  <c r="P2355" i="112"/>
  <c r="S2117" i="109"/>
  <c r="U3428" i="109"/>
  <c r="P1018" i="112"/>
  <c r="O2120" i="112"/>
  <c r="O1481" i="112"/>
  <c r="X5" i="109"/>
  <c r="Y4219" i="109"/>
  <c r="Z2851" i="109"/>
  <c r="O645" i="112"/>
  <c r="P327" i="112"/>
  <c r="U52" i="110"/>
  <c r="N413" i="112"/>
  <c r="K14" i="113"/>
  <c r="O1958" i="112"/>
  <c r="P335" i="112"/>
  <c r="U1708" i="109"/>
  <c r="Y2936" i="109"/>
  <c r="T3007" i="109"/>
  <c r="N613" i="112"/>
  <c r="N1330" i="109"/>
  <c r="P46" i="110"/>
  <c r="O1199" i="112"/>
  <c r="Y3938" i="109"/>
  <c r="N1027" i="112"/>
  <c r="Q1211" i="112"/>
  <c r="P1956" i="109"/>
  <c r="Y3055" i="109"/>
  <c r="N2438" i="112"/>
  <c r="Q1205" i="112"/>
  <c r="P3362" i="109"/>
  <c r="Q1538" i="112"/>
  <c r="Q2373" i="112"/>
  <c r="O1526" i="112"/>
  <c r="Q1962" i="112"/>
  <c r="P1308" i="112"/>
  <c r="R2752" i="112"/>
  <c r="K163" i="110"/>
  <c r="P2239" i="112"/>
  <c r="Q1204" i="112"/>
  <c r="M161" i="110"/>
  <c r="O510" i="112"/>
  <c r="P2031" i="109"/>
  <c r="R8" i="110"/>
  <c r="Q50" i="110"/>
  <c r="N2467" i="112"/>
  <c r="P1926" i="112"/>
  <c r="N322" i="112"/>
  <c r="P2140" i="112"/>
  <c r="N401" i="112"/>
  <c r="P1656" i="112"/>
  <c r="X3178" i="109"/>
  <c r="U3068" i="109"/>
  <c r="O1395" i="112"/>
  <c r="T1708" i="109"/>
  <c r="O264" i="112"/>
  <c r="N1064" i="112"/>
  <c r="P948" i="112"/>
  <c r="M66" i="110"/>
  <c r="T3082" i="109"/>
  <c r="Z1780" i="109"/>
  <c r="S42" i="110"/>
  <c r="N305" i="112"/>
  <c r="L102" i="110"/>
  <c r="W2765" i="109"/>
  <c r="O128" i="110"/>
  <c r="V3349" i="109"/>
  <c r="O2575" i="112"/>
  <c r="Q835" i="112"/>
  <c r="U2982" i="109"/>
  <c r="P504" i="112"/>
  <c r="N1402" i="112"/>
  <c r="P1205" i="112"/>
  <c r="U104" i="110"/>
  <c r="T3432" i="109"/>
  <c r="T870" i="109"/>
  <c r="O173" i="110"/>
  <c r="R3804" i="109"/>
  <c r="R897" i="112"/>
  <c r="O576" i="112"/>
  <c r="S1102" i="109"/>
  <c r="P2335" i="112"/>
  <c r="O954" i="112"/>
  <c r="N4232" i="109"/>
  <c r="T881" i="109"/>
  <c r="P4163" i="109"/>
  <c r="Q2701" i="109"/>
  <c r="P2324" i="112"/>
  <c r="U2468" i="109"/>
  <c r="V1530" i="109"/>
  <c r="P1615" i="112"/>
  <c r="R3931" i="109"/>
  <c r="W1325" i="109"/>
  <c r="P500" i="112"/>
  <c r="O491" i="112"/>
  <c r="O2368" i="112"/>
  <c r="U2991" i="109"/>
  <c r="P23" i="110"/>
  <c r="P2541" i="112"/>
  <c r="N149" i="110"/>
  <c r="N111" i="112"/>
  <c r="T1328" i="109"/>
  <c r="N1300" i="112"/>
  <c r="N1058" i="112"/>
  <c r="Q1082" i="112"/>
  <c r="N808" i="112"/>
  <c r="X2558" i="109"/>
  <c r="O2651" i="112"/>
  <c r="Q762" i="112"/>
  <c r="P977" i="112"/>
  <c r="N2124" i="112"/>
  <c r="Q537" i="112"/>
  <c r="N2561" i="112"/>
  <c r="Q92" i="112"/>
  <c r="Q115" i="110"/>
  <c r="N113" i="110"/>
  <c r="N1268" i="112"/>
  <c r="L181" i="113"/>
  <c r="T2343" i="109"/>
  <c r="O316" i="112"/>
  <c r="T3108" i="109"/>
  <c r="O318" i="112"/>
  <c r="R2843" i="109"/>
  <c r="O3079" i="109"/>
  <c r="Y4092" i="109"/>
  <c r="N51" i="110"/>
  <c r="N329" i="112"/>
  <c r="P3438" i="109"/>
  <c r="Q1034" i="112"/>
  <c r="M33" i="113"/>
  <c r="Q749" i="112"/>
  <c r="O1266" i="112"/>
  <c r="N4023" i="109"/>
  <c r="T3070" i="109"/>
  <c r="N1211" i="112"/>
  <c r="N1185" i="112"/>
  <c r="O528" i="112"/>
  <c r="U4306" i="109"/>
  <c r="T2967" i="109"/>
  <c r="R3155" i="109"/>
  <c r="R2064" i="112"/>
  <c r="N2134" i="112"/>
  <c r="R2727" i="112"/>
  <c r="O1478" i="112"/>
  <c r="P1065" i="112"/>
  <c r="O1868" i="112"/>
  <c r="R665" i="112"/>
  <c r="Q2162" i="112"/>
  <c r="Q2358" i="112"/>
  <c r="U1115" i="109"/>
  <c r="Q2416" i="112"/>
  <c r="N2176" i="112"/>
  <c r="Q1324" i="112"/>
  <c r="O165" i="110"/>
  <c r="N1686" i="112"/>
  <c r="T76" i="110"/>
  <c r="Z1798" i="109"/>
  <c r="X2994" i="109"/>
  <c r="R63" i="110"/>
  <c r="Q1766" i="112"/>
  <c r="P2230" i="112"/>
  <c r="P2672" i="112"/>
  <c r="P631" i="112"/>
  <c r="J76" i="110"/>
  <c r="N173" i="110"/>
  <c r="P1680" i="112"/>
  <c r="P1092" i="112"/>
  <c r="Y3711" i="109"/>
  <c r="Q1584" i="109"/>
  <c r="S3653" i="109"/>
  <c r="N72" i="112"/>
  <c r="O811" i="112"/>
  <c r="N2592" i="112"/>
  <c r="O4232" i="109"/>
  <c r="R3869" i="109"/>
  <c r="N1225" i="112"/>
  <c r="Q1036" i="112"/>
  <c r="R2505" i="112"/>
  <c r="N720" i="112"/>
  <c r="Q1715" i="112"/>
  <c r="O174" i="110"/>
  <c r="O2403" i="112"/>
  <c r="O2683" i="112"/>
  <c r="P1750" i="112"/>
  <c r="P1711" i="109"/>
  <c r="Q125" i="110"/>
  <c r="Q784" i="112"/>
  <c r="O1230" i="112"/>
  <c r="N1184" i="112"/>
  <c r="P33" i="112"/>
  <c r="Q1316" i="112"/>
  <c r="Q2540" i="112"/>
  <c r="N940" i="112"/>
  <c r="O1483" i="112"/>
  <c r="U144" i="110"/>
  <c r="N995" i="112"/>
  <c r="L130" i="110"/>
  <c r="P552" i="112"/>
  <c r="P2465" i="112"/>
  <c r="P596" i="112"/>
  <c r="Q1982" i="112"/>
  <c r="Q3345" i="109"/>
  <c r="P859" i="112"/>
  <c r="J168" i="113"/>
  <c r="Q2391" i="112"/>
  <c r="L3" i="113"/>
  <c r="Q1276" i="112"/>
  <c r="O2449" i="112"/>
  <c r="O1652" i="112"/>
  <c r="O1850" i="112"/>
  <c r="N1331" i="112"/>
  <c r="N1269" i="112"/>
  <c r="U4095" i="109"/>
  <c r="N2081" i="112"/>
  <c r="K31" i="113"/>
  <c r="P635" i="112"/>
  <c r="R1576" i="112"/>
  <c r="Q1165" i="112"/>
  <c r="N82" i="110"/>
  <c r="P996" i="112"/>
  <c r="O1385" i="112"/>
  <c r="T3167" i="109"/>
  <c r="M31" i="113"/>
  <c r="W2047" i="109"/>
  <c r="U2694" i="109"/>
  <c r="T1352" i="109"/>
  <c r="X1627" i="109"/>
  <c r="O364" i="112"/>
  <c r="U3083" i="109"/>
  <c r="Y2336" i="109"/>
  <c r="R3169" i="109"/>
  <c r="Q1757" i="112"/>
  <c r="O1010" i="112"/>
  <c r="Q7" i="112"/>
  <c r="K117" i="110"/>
  <c r="Q2353" i="112"/>
  <c r="N1721" i="112"/>
  <c r="L46" i="113"/>
  <c r="R1520" i="109"/>
  <c r="R1466" i="109"/>
  <c r="O1212" i="109"/>
  <c r="P2416" i="112"/>
  <c r="O1619" i="109"/>
  <c r="Q238" i="112"/>
  <c r="S1613" i="109"/>
  <c r="O1686" i="112"/>
  <c r="Q1555" i="112"/>
  <c r="Q995" i="112"/>
  <c r="N1503" i="112"/>
  <c r="Q2376" i="112"/>
  <c r="P1387" i="112"/>
  <c r="U1222" i="109"/>
  <c r="O2454" i="112"/>
  <c r="S3355" i="109"/>
  <c r="Z3944" i="109"/>
  <c r="N1927" i="112"/>
  <c r="Q94" i="112"/>
  <c r="P25" i="112"/>
  <c r="O543" i="112"/>
  <c r="P1687" i="112"/>
  <c r="N35" i="112"/>
  <c r="O1729" i="112"/>
  <c r="Q2313" i="112"/>
  <c r="P308" i="112"/>
  <c r="N1072" i="112"/>
  <c r="P2589" i="112"/>
  <c r="P1916" i="112"/>
  <c r="X3132" i="109"/>
  <c r="X3571" i="109"/>
  <c r="Q1991" i="112"/>
  <c r="O1152" i="112"/>
  <c r="N467" i="112"/>
  <c r="P1220" i="112"/>
  <c r="O613" i="112"/>
  <c r="P2112" i="112"/>
  <c r="N1995" i="112"/>
  <c r="S177" i="110"/>
  <c r="O2453" i="112"/>
  <c r="Q2168" i="112"/>
  <c r="S2704" i="109"/>
  <c r="N787" i="112"/>
  <c r="N9" i="112"/>
  <c r="T1373" i="109"/>
  <c r="U71" i="110"/>
  <c r="Q1916" i="112"/>
  <c r="Q312" i="112"/>
  <c r="V3187" i="109"/>
  <c r="U3861" i="109"/>
  <c r="N1393" i="112"/>
  <c r="O1946" i="112"/>
  <c r="X3507" i="109"/>
  <c r="O975" i="112"/>
  <c r="N1454" i="112"/>
  <c r="O2636" i="112"/>
  <c r="O592" i="112"/>
  <c r="U2260" i="109"/>
  <c r="R2529" i="112"/>
  <c r="J143" i="113"/>
  <c r="Q3150" i="109"/>
  <c r="U3936" i="109"/>
  <c r="R4156" i="109"/>
  <c r="P2075" i="112"/>
  <c r="S87" i="110"/>
  <c r="R188" i="112"/>
  <c r="N3725" i="109"/>
  <c r="N2670" i="112"/>
  <c r="W1575" i="109"/>
  <c r="O2646" i="112"/>
  <c r="P727" i="112"/>
  <c r="Y3122" i="109"/>
  <c r="Q539" i="112"/>
  <c r="Y2987" i="109"/>
  <c r="N3192" i="109"/>
  <c r="R903" i="112"/>
  <c r="U1493" i="109"/>
  <c r="J34" i="113"/>
  <c r="Y3066" i="109"/>
  <c r="N496" i="112"/>
  <c r="P577" i="112"/>
  <c r="N1037" i="112"/>
  <c r="O1669" i="112"/>
  <c r="P2317" i="112"/>
  <c r="Y267" i="109"/>
  <c r="N1390" i="112"/>
  <c r="O2558" i="109"/>
  <c r="W1229" i="109"/>
  <c r="Q33" i="112"/>
  <c r="R2336" i="109"/>
  <c r="X4240" i="109"/>
  <c r="N3874" i="109"/>
  <c r="Q3011" i="109"/>
  <c r="X3424" i="109"/>
  <c r="W3723" i="109"/>
  <c r="T4089" i="109"/>
  <c r="M65" i="110"/>
  <c r="W2561" i="109"/>
  <c r="N703" i="112"/>
  <c r="O1682" i="112"/>
  <c r="O26" i="112"/>
  <c r="T1349" i="109"/>
  <c r="T3181" i="109"/>
  <c r="V3211" i="109"/>
  <c r="P70" i="110"/>
  <c r="U4220" i="109"/>
  <c r="W2704" i="109"/>
  <c r="T4223" i="109"/>
  <c r="V4169" i="109"/>
  <c r="P841" i="112"/>
  <c r="M63" i="110"/>
  <c r="N2151" i="112"/>
  <c r="N267" i="112"/>
  <c r="Q1015" i="112"/>
  <c r="Q1186" i="112"/>
  <c r="Q3070" i="109"/>
  <c r="N789" i="112"/>
  <c r="N1306" i="109"/>
  <c r="Q130" i="110"/>
  <c r="Q2422" i="112"/>
  <c r="W4295" i="109"/>
  <c r="X4308" i="109"/>
  <c r="O1253" i="112"/>
  <c r="S3727" i="109"/>
  <c r="W2778" i="109"/>
  <c r="O53" i="110"/>
  <c r="S3936" i="109"/>
  <c r="Q2694" i="112"/>
  <c r="Q1095" i="112"/>
  <c r="P4073" i="109"/>
  <c r="M156" i="113"/>
  <c r="N1254" i="112"/>
  <c r="U2836" i="109"/>
  <c r="J20" i="113"/>
  <c r="Q156" i="112"/>
  <c r="P1867" i="112"/>
  <c r="W3141" i="109"/>
  <c r="N773" i="112"/>
  <c r="P2154" i="112"/>
  <c r="N1878" i="112"/>
  <c r="X1886" i="109"/>
  <c r="N43" i="110"/>
  <c r="O1359" i="109"/>
  <c r="O1888" i="112"/>
  <c r="N353" i="112"/>
  <c r="N1241" i="112"/>
  <c r="Z3252" i="109"/>
  <c r="P390" i="112"/>
  <c r="M54" i="113"/>
  <c r="Q748" i="112"/>
  <c r="N2101" i="112"/>
  <c r="U2833" i="109"/>
  <c r="R919" i="112"/>
  <c r="K56" i="110"/>
  <c r="W1288" i="109"/>
  <c r="Z3638" i="109"/>
  <c r="X412" i="109"/>
  <c r="Q2689" i="112"/>
  <c r="Q1714" i="112"/>
  <c r="Q1102" i="109"/>
  <c r="W1975" i="109"/>
  <c r="O1008" i="109"/>
  <c r="P4017" i="109"/>
  <c r="Q623" i="112"/>
  <c r="T3492" i="109"/>
  <c r="Y2979" i="109"/>
  <c r="O2110" i="112"/>
  <c r="P858" i="112"/>
  <c r="O145" i="112"/>
  <c r="N2454" i="112"/>
  <c r="Z3642" i="109"/>
  <c r="Q601" i="112"/>
  <c r="O1891" i="112"/>
  <c r="Q875" i="112"/>
  <c r="Q1318" i="112"/>
  <c r="O2561" i="112"/>
  <c r="P3574" i="109"/>
  <c r="N1698" i="112"/>
  <c r="Q1189" i="112"/>
  <c r="R686" i="112"/>
  <c r="N1713" i="112"/>
  <c r="P40" i="110"/>
  <c r="M175" i="113"/>
  <c r="P2219" i="112"/>
  <c r="L147" i="110"/>
  <c r="Q1980" i="112"/>
  <c r="O1882" i="112"/>
  <c r="P3099" i="109"/>
  <c r="V1234" i="109"/>
  <c r="Q2143" i="112"/>
  <c r="P2138" i="112"/>
  <c r="R1606" i="112"/>
  <c r="L132" i="113"/>
  <c r="N1154" i="112"/>
  <c r="O798" i="112"/>
  <c r="X3496" i="109"/>
  <c r="O1843" i="112"/>
  <c r="O1001" i="112"/>
  <c r="O4242" i="109"/>
  <c r="P1462" i="112"/>
  <c r="K165" i="110"/>
  <c r="Q2701" i="112"/>
  <c r="P1264" i="112"/>
  <c r="V4307" i="109"/>
  <c r="N749" i="112"/>
  <c r="R2301" i="112"/>
  <c r="V1584" i="109"/>
  <c r="P1917" i="112"/>
  <c r="N1201" i="112"/>
  <c r="M155" i="113"/>
  <c r="T3010" i="109"/>
  <c r="O1763" i="112"/>
  <c r="N2414" i="112"/>
  <c r="Z3641" i="109"/>
  <c r="V3728" i="109"/>
  <c r="P400" i="112"/>
  <c r="P96" i="112"/>
  <c r="P2111" i="112"/>
  <c r="P1849" i="112"/>
  <c r="Q2151" i="112"/>
  <c r="P2603" i="112"/>
  <c r="X137" i="109"/>
  <c r="N404" i="112"/>
  <c r="Y2769" i="109"/>
  <c r="P2323" i="112"/>
  <c r="R1356" i="112"/>
  <c r="Q580" i="112"/>
  <c r="P926" i="112"/>
  <c r="Q104" i="112"/>
  <c r="R1148" i="112"/>
  <c r="T4152" i="109"/>
  <c r="Q1311" i="112"/>
  <c r="P2559" i="112"/>
  <c r="T2694" i="109"/>
  <c r="K131" i="110"/>
  <c r="N2319" i="112"/>
  <c r="O1773" i="112"/>
  <c r="O2200" i="112"/>
  <c r="Q1194" i="109"/>
  <c r="Q1383" i="112"/>
  <c r="O1009" i="112"/>
  <c r="O295" i="112"/>
  <c r="Y4163" i="109"/>
  <c r="P91" i="112"/>
  <c r="T174" i="110"/>
  <c r="Q2023" i="112"/>
  <c r="N158" i="110"/>
  <c r="P773" i="112"/>
  <c r="N1479" i="112"/>
  <c r="R3357" i="109"/>
  <c r="K103" i="113"/>
  <c r="V3416" i="109"/>
  <c r="S4222" i="109"/>
  <c r="O143" i="112"/>
  <c r="O153" i="112"/>
  <c r="P865" i="112"/>
  <c r="Q106" i="112"/>
  <c r="O319" i="112"/>
  <c r="L33" i="113"/>
  <c r="S136" i="109"/>
  <c r="R3510" i="109"/>
  <c r="P2132" i="112"/>
  <c r="Q2129" i="112"/>
  <c r="N84" i="110"/>
  <c r="N1947" i="112"/>
  <c r="P2365" i="112"/>
  <c r="O2623" i="109"/>
  <c r="R2038" i="112"/>
  <c r="N2363" i="112"/>
  <c r="R26" i="110"/>
  <c r="N849" i="112"/>
  <c r="O2182" i="112"/>
  <c r="P516" i="112"/>
  <c r="T88" i="110"/>
  <c r="N1450" i="112"/>
  <c r="Q3726" i="109"/>
  <c r="P570" i="112"/>
  <c r="S734" i="109"/>
  <c r="O1976" i="112"/>
  <c r="U4234" i="109"/>
  <c r="P1865" i="112"/>
  <c r="P614" i="112"/>
  <c r="P104" i="110"/>
  <c r="O824" i="112"/>
  <c r="Q3123" i="109"/>
  <c r="Q289" i="112"/>
  <c r="P1447" i="112"/>
  <c r="O1404" i="112"/>
  <c r="O2657" i="112"/>
  <c r="R1115" i="112"/>
  <c r="R1804" i="112"/>
  <c r="N565" i="112"/>
  <c r="Q1951" i="112"/>
  <c r="N587" i="112"/>
  <c r="Y2834" i="109"/>
  <c r="U10" i="110"/>
  <c r="X2402" i="109"/>
  <c r="N3721" i="109"/>
  <c r="V2474" i="109"/>
  <c r="P105" i="110"/>
  <c r="N2152" i="112"/>
  <c r="Q2176" i="112"/>
  <c r="V2478" i="109"/>
  <c r="O2160" i="112"/>
  <c r="P2312" i="112"/>
  <c r="P1747" i="112"/>
  <c r="O64" i="110"/>
  <c r="R2839" i="109"/>
  <c r="P2148" i="112"/>
  <c r="N1952" i="112"/>
  <c r="P1901" i="112"/>
  <c r="O2700" i="112"/>
  <c r="O1098" i="112"/>
  <c r="L65" i="110"/>
  <c r="V3439" i="109"/>
  <c r="Q587" i="112"/>
  <c r="U129" i="110"/>
  <c r="R1126" i="112"/>
  <c r="O1672" i="112"/>
  <c r="N1672" i="112"/>
  <c r="V3796" i="109"/>
  <c r="Q2379" i="112"/>
  <c r="O292" i="112"/>
  <c r="R3731" i="109"/>
  <c r="V1559" i="109"/>
  <c r="Q1544" i="112"/>
  <c r="P2110" i="112"/>
  <c r="P2" i="112"/>
  <c r="Q1040" i="112"/>
  <c r="W3146" i="109"/>
  <c r="O1664" i="112"/>
  <c r="P1894" i="109"/>
  <c r="S3718" i="109"/>
  <c r="L155" i="113"/>
  <c r="Y1236" i="109"/>
  <c r="P59" i="110"/>
  <c r="P1676" i="112"/>
  <c r="N104" i="112"/>
  <c r="N624" i="112"/>
  <c r="Q2139" i="112"/>
  <c r="X948" i="109"/>
  <c r="Q2316" i="112"/>
  <c r="U4093" i="109"/>
  <c r="N1398" i="112"/>
  <c r="T2699" i="109"/>
  <c r="X4091" i="109"/>
  <c r="P1528" i="109"/>
  <c r="Y939" i="109"/>
  <c r="N2248" i="112"/>
  <c r="Y2395" i="109"/>
  <c r="Q1247" i="112"/>
  <c r="T3164" i="109"/>
  <c r="N1911" i="112"/>
  <c r="P586" i="112"/>
  <c r="W3655" i="109"/>
  <c r="Q1697" i="109"/>
  <c r="Q1669" i="109"/>
  <c r="S3011" i="109"/>
  <c r="W73" i="109"/>
  <c r="O3138" i="109"/>
  <c r="O2628" i="112"/>
  <c r="O1493" i="112"/>
  <c r="N2565" i="112"/>
  <c r="O3854" i="109"/>
  <c r="O2681" i="112"/>
  <c r="Q58" i="112"/>
  <c r="Q1429" i="112"/>
  <c r="O1268" i="112"/>
  <c r="Q1222" i="112"/>
  <c r="P1733" i="112"/>
  <c r="Q1623" i="112"/>
  <c r="N2161" i="112"/>
  <c r="U14" i="110"/>
  <c r="Q1510" i="112"/>
  <c r="Q781" i="112"/>
  <c r="T2926" i="109"/>
  <c r="Q1631" i="112"/>
  <c r="X2193" i="109"/>
  <c r="Y3164" i="109"/>
  <c r="V2198" i="109"/>
  <c r="Q2688" i="112"/>
  <c r="O1164" i="112"/>
  <c r="N83" i="110"/>
  <c r="R453" i="112"/>
  <c r="O870" i="112"/>
  <c r="Q3422" i="109"/>
  <c r="Y195" i="109"/>
  <c r="Z3584" i="109"/>
  <c r="T3795" i="109"/>
  <c r="Y3578" i="109"/>
  <c r="P2100" i="112"/>
  <c r="O1500" i="112"/>
  <c r="N1779" i="112"/>
  <c r="Q473" i="112"/>
  <c r="T1188" i="109"/>
  <c r="P2209" i="112"/>
  <c r="Y3076" i="109"/>
  <c r="Q4224" i="109"/>
  <c r="P2935" i="109"/>
  <c r="N1931" i="112"/>
  <c r="N1725" i="112"/>
  <c r="T3027" i="109"/>
  <c r="Q357" i="112"/>
  <c r="Q3079" i="109"/>
  <c r="J69" i="110"/>
  <c r="N1539" i="112"/>
  <c r="O1907" i="112"/>
  <c r="P1472" i="112"/>
  <c r="Q582" i="112"/>
  <c r="P3205" i="109"/>
  <c r="N1526" i="112"/>
  <c r="Q2398" i="112"/>
  <c r="P355" i="112"/>
  <c r="O517" i="112"/>
  <c r="Z3649" i="109"/>
  <c r="X3166" i="109"/>
  <c r="T4092" i="109"/>
  <c r="X2973" i="109"/>
  <c r="J133" i="110"/>
  <c r="N1226" i="109"/>
  <c r="P532" i="112"/>
  <c r="Q3797" i="109"/>
  <c r="N1655" i="112"/>
  <c r="N1662" i="109"/>
  <c r="Q544" i="112"/>
  <c r="P2543" i="112"/>
  <c r="N2096" i="112"/>
  <c r="J63" i="110"/>
  <c r="Q1303" i="112"/>
  <c r="Q1986" i="112"/>
  <c r="N2928" i="109"/>
  <c r="O1496" i="112"/>
  <c r="Q1328" i="112"/>
  <c r="T3190" i="109"/>
  <c r="K125" i="113"/>
  <c r="O2091" i="112"/>
  <c r="R2043" i="112"/>
  <c r="Y3424" i="109"/>
  <c r="R1808" i="112"/>
  <c r="O826" i="112"/>
  <c r="N1242" i="112"/>
  <c r="Q2359" i="112"/>
  <c r="Q2703" i="112"/>
  <c r="O3510" i="109"/>
  <c r="Q2550" i="112"/>
  <c r="J52" i="113"/>
  <c r="Q1087" i="112"/>
  <c r="Q1405" i="112"/>
  <c r="O1206" i="112"/>
  <c r="P953" i="112"/>
  <c r="Q1098" i="112"/>
  <c r="O945" i="112"/>
  <c r="V3425" i="109"/>
  <c r="Q591" i="112"/>
  <c r="Q2193" i="112"/>
  <c r="P602" i="112"/>
  <c r="R1107" i="112"/>
  <c r="O1916" i="112"/>
  <c r="P13" i="110"/>
  <c r="Q99" i="112"/>
  <c r="O134" i="112"/>
  <c r="S3731" i="109"/>
  <c r="T2696" i="109"/>
  <c r="U1146" i="109"/>
  <c r="U120" i="110"/>
  <c r="U2977" i="109"/>
  <c r="O1626" i="112"/>
  <c r="S3578" i="109"/>
  <c r="R2287" i="112"/>
  <c r="K59" i="110"/>
  <c r="N2462" i="112"/>
  <c r="S98" i="110"/>
  <c r="N1244" i="112"/>
  <c r="P1218" i="112"/>
  <c r="N3203" i="109"/>
  <c r="T3026" i="109"/>
  <c r="P2215" i="112"/>
  <c r="Q2146" i="112"/>
  <c r="N154" i="112"/>
  <c r="Q1921" i="112"/>
  <c r="N1043" i="112"/>
  <c r="Y3575" i="109"/>
  <c r="U3942" i="109"/>
  <c r="L166" i="113"/>
  <c r="K64" i="110"/>
  <c r="Y3655" i="109"/>
  <c r="P300" i="112"/>
  <c r="N1984" i="112"/>
  <c r="Z3219" i="109"/>
  <c r="O1933" i="112"/>
  <c r="Q2390" i="112"/>
  <c r="R3073" i="109"/>
  <c r="N2226" i="112"/>
  <c r="O2634" i="112"/>
  <c r="M163" i="113"/>
  <c r="N1682" i="112"/>
  <c r="Y3477" i="109"/>
  <c r="Q2020" i="112"/>
  <c r="O2693" i="112"/>
  <c r="L31" i="110"/>
  <c r="O1519" i="112"/>
  <c r="N937" i="112"/>
  <c r="Y515" i="109"/>
  <c r="V3143" i="109"/>
  <c r="U146" i="110"/>
  <c r="N2199" i="112"/>
  <c r="S3503" i="109"/>
  <c r="Y3172" i="109"/>
  <c r="Q1615" i="112"/>
  <c r="P1538" i="112"/>
  <c r="P884" i="109"/>
  <c r="Q2433" i="112"/>
  <c r="N620" i="112"/>
  <c r="X3478" i="109"/>
  <c r="N1656" i="112"/>
  <c r="N2131" i="112"/>
  <c r="W4161" i="109"/>
  <c r="Q2237" i="112"/>
  <c r="Q1680" i="112"/>
  <c r="N3939" i="109"/>
  <c r="Q1470" i="112"/>
  <c r="O706" i="112"/>
  <c r="T3865" i="109"/>
  <c r="P4023" i="109"/>
  <c r="Q8" i="110"/>
  <c r="P1505" i="112"/>
  <c r="N1940" i="112"/>
  <c r="O2407" i="112"/>
  <c r="U3422" i="109"/>
  <c r="P1023" i="112"/>
  <c r="P2103" i="112"/>
  <c r="M52" i="113"/>
  <c r="Y1124" i="109"/>
  <c r="W586" i="109"/>
  <c r="T3039" i="109"/>
  <c r="Q1333" i="112"/>
  <c r="Y3195" i="109"/>
  <c r="N124" i="110"/>
  <c r="N1533" i="112"/>
  <c r="N52" i="112"/>
  <c r="O160" i="112"/>
  <c r="N1693" i="112"/>
  <c r="O782" i="112"/>
  <c r="P712" i="112"/>
  <c r="R1102" i="109"/>
  <c r="Y2265" i="109"/>
  <c r="N26" i="110"/>
  <c r="Q1936" i="112"/>
  <c r="V4088" i="109"/>
  <c r="S3053" i="109"/>
  <c r="P70" i="109"/>
  <c r="N21" i="112"/>
  <c r="Q926" i="112"/>
  <c r="Q3118" i="109"/>
  <c r="R1338" i="112"/>
  <c r="P362" i="112"/>
  <c r="P949" i="112"/>
  <c r="N3145" i="109"/>
  <c r="S1828" i="109"/>
  <c r="M41" i="110"/>
  <c r="Q2839" i="109"/>
  <c r="Q119" i="110"/>
  <c r="O2185" i="112"/>
  <c r="R446" i="112"/>
  <c r="N2558" i="112"/>
  <c r="R3068" i="109"/>
  <c r="S3782" i="109"/>
  <c r="L127" i="110"/>
  <c r="Q776" i="112"/>
  <c r="K130" i="110"/>
  <c r="O2088" i="112"/>
  <c r="Q1488" i="109"/>
  <c r="Y4242" i="109"/>
  <c r="O1902" i="112"/>
  <c r="P1719" i="112"/>
  <c r="Q4094" i="109"/>
  <c r="S1151" i="109"/>
  <c r="T4079" i="109"/>
  <c r="P1470" i="112"/>
  <c r="W4021" i="109"/>
  <c r="S3790" i="109"/>
  <c r="R146" i="109"/>
  <c r="O3154" i="109"/>
  <c r="Q141" i="112"/>
  <c r="P1009" i="109"/>
  <c r="S1124" i="109"/>
  <c r="O372" i="112"/>
  <c r="R734" i="109"/>
  <c r="S3859" i="109"/>
  <c r="P80" i="112"/>
  <c r="N1444" i="112"/>
  <c r="O465" i="112"/>
  <c r="Q2240" i="112"/>
  <c r="N2100" i="112"/>
  <c r="O468" i="112"/>
  <c r="U1159" i="109"/>
  <c r="P1441" i="112"/>
  <c r="P1908" i="112"/>
  <c r="S54" i="110"/>
  <c r="P402" i="112"/>
  <c r="O587" i="112"/>
  <c r="M55" i="110"/>
  <c r="P167" i="112"/>
  <c r="N2072" i="112"/>
  <c r="Q322" i="112"/>
  <c r="P1522" i="109"/>
  <c r="N369" i="112"/>
  <c r="S114" i="110"/>
  <c r="Q239" i="112"/>
  <c r="M151" i="113"/>
  <c r="R426" i="112"/>
  <c r="U83" i="110"/>
  <c r="R2471" i="109"/>
  <c r="O2169" i="112"/>
  <c r="N3358" i="109"/>
  <c r="R1608" i="112"/>
  <c r="W2983" i="109"/>
  <c r="Q484" i="112"/>
  <c r="N2118" i="112"/>
  <c r="P1093" i="112"/>
  <c r="P1017" i="112"/>
  <c r="Q2201" i="112"/>
  <c r="O1867" i="112"/>
  <c r="N521" i="112"/>
  <c r="P509" i="112"/>
  <c r="P49" i="112"/>
  <c r="V2971" i="109"/>
  <c r="U3044" i="109"/>
  <c r="R1527" i="109"/>
  <c r="Q1401" i="112"/>
  <c r="T3720" i="109"/>
  <c r="O1721" i="112"/>
  <c r="Q1403" i="112"/>
  <c r="S3158" i="109"/>
  <c r="Q997" i="112"/>
  <c r="U1225" i="109"/>
  <c r="T2707" i="109"/>
  <c r="R2530" i="112"/>
  <c r="N1951" i="112"/>
  <c r="Q1665" i="112"/>
  <c r="W3932" i="109"/>
  <c r="O1311" i="109"/>
  <c r="J36" i="113"/>
  <c r="N244" i="112"/>
  <c r="R2964" i="109"/>
  <c r="X1510" i="109"/>
  <c r="N1998" i="112"/>
  <c r="P2093" i="112"/>
  <c r="N1763" i="112"/>
  <c r="P1771" i="112"/>
  <c r="O1299" i="109"/>
  <c r="O54" i="110"/>
  <c r="Q2660" i="112"/>
  <c r="W4228" i="109"/>
  <c r="N264" i="112"/>
  <c r="O1881" i="112"/>
  <c r="K179" i="113"/>
  <c r="P2367" i="112"/>
  <c r="T3435" i="109"/>
  <c r="N56" i="110"/>
  <c r="J65" i="110"/>
  <c r="V2960" i="109"/>
  <c r="K29" i="110"/>
  <c r="V4225" i="109"/>
  <c r="P2254" i="112"/>
  <c r="Q2325" i="112"/>
  <c r="O1532" i="112"/>
  <c r="U2631" i="109"/>
  <c r="N2136" i="112"/>
  <c r="R132" i="110"/>
  <c r="Q372" i="112"/>
  <c r="Q1206" i="112"/>
  <c r="T37" i="110"/>
  <c r="N1734" i="112"/>
  <c r="R2249" i="109"/>
  <c r="P869" i="112"/>
  <c r="P2316" i="112"/>
  <c r="P2635" i="109"/>
  <c r="S3719" i="109"/>
  <c r="R2057" i="112"/>
  <c r="O1240" i="112"/>
  <c r="T4224" i="109"/>
  <c r="K31" i="110"/>
  <c r="N2171" i="112"/>
  <c r="O1222" i="112"/>
  <c r="P693" i="112"/>
  <c r="Q483" i="112"/>
  <c r="Q2459" i="112"/>
  <c r="P1684" i="112"/>
  <c r="Q553" i="112"/>
  <c r="V1518" i="109"/>
  <c r="N537" i="112"/>
  <c r="R4073" i="109"/>
  <c r="Y3784" i="109"/>
  <c r="V4096" i="109"/>
  <c r="K51" i="110"/>
  <c r="N2242" i="112"/>
  <c r="Q2233" i="112"/>
  <c r="N350" i="112"/>
  <c r="S133" i="110"/>
  <c r="Q1418" i="112"/>
  <c r="N583" i="112"/>
  <c r="N750" i="112"/>
  <c r="O1184" i="112"/>
  <c r="N1025" i="112"/>
  <c r="O2711" i="112"/>
  <c r="Q1487" i="112"/>
  <c r="O1301" i="112"/>
  <c r="W1521" i="109"/>
  <c r="R73" i="110"/>
  <c r="O1411" i="112"/>
  <c r="Q2696" i="112"/>
  <c r="P2131" i="112"/>
  <c r="O2343" i="112"/>
  <c r="P3191" i="109"/>
  <c r="Q1005" i="112"/>
  <c r="V3136" i="109"/>
  <c r="R65" i="109"/>
  <c r="Q1875" i="112"/>
  <c r="N1551" i="112"/>
  <c r="N999" i="112"/>
  <c r="O1924" i="112"/>
  <c r="R3031" i="109"/>
  <c r="N1096" i="112"/>
  <c r="Q1518" i="112"/>
  <c r="N1213" i="112"/>
  <c r="P619" i="112"/>
  <c r="M109" i="113"/>
  <c r="O1261" i="112"/>
  <c r="Y4149" i="109"/>
  <c r="Q3192" i="109"/>
  <c r="Q1041" i="112"/>
  <c r="N2550" i="112"/>
  <c r="M119" i="110"/>
  <c r="P2685" i="112"/>
  <c r="M48" i="113"/>
  <c r="N2371" i="112"/>
  <c r="O93" i="112"/>
  <c r="N1542" i="112"/>
  <c r="T3047" i="109"/>
  <c r="T106" i="110"/>
  <c r="N653" i="109"/>
  <c r="N246" i="112"/>
  <c r="N2459" i="112"/>
  <c r="W4293" i="109"/>
  <c r="V3876" i="109"/>
  <c r="O3209" i="109"/>
  <c r="Y3289" i="109"/>
  <c r="Q2340" i="112"/>
  <c r="O1681" i="112"/>
  <c r="P111" i="112"/>
  <c r="S4301" i="109"/>
  <c r="O547" i="112"/>
  <c r="N834" i="112"/>
  <c r="O55" i="110"/>
  <c r="V4224" i="109"/>
  <c r="P1442" i="112"/>
  <c r="R435" i="112"/>
  <c r="O3344" i="109"/>
  <c r="P1081" i="112"/>
  <c r="T25" i="110"/>
  <c r="O367" i="112"/>
  <c r="T1896" i="109"/>
  <c r="P1661" i="112"/>
  <c r="P1165" i="112"/>
  <c r="W3508" i="109"/>
  <c r="Q485" i="112"/>
  <c r="P2351" i="112"/>
  <c r="P2221" i="112"/>
  <c r="U4222" i="109"/>
  <c r="P1691" i="112"/>
  <c r="P371" i="112"/>
  <c r="P1873" i="112"/>
  <c r="U2625" i="109"/>
  <c r="R1803" i="112"/>
  <c r="V4295" i="109"/>
  <c r="Z3268" i="109"/>
  <c r="N1294" i="112"/>
  <c r="W2938" i="109"/>
  <c r="P260" i="112"/>
  <c r="O3657" i="109"/>
  <c r="N2397" i="112"/>
  <c r="U3346" i="109"/>
  <c r="T2845" i="109"/>
  <c r="R2300" i="112"/>
  <c r="N2148" i="112"/>
  <c r="K129" i="113"/>
  <c r="O1270" i="109"/>
  <c r="X2675" i="109"/>
  <c r="O1625" i="112"/>
  <c r="N1711" i="112"/>
  <c r="O2465" i="112"/>
  <c r="O2011" i="112"/>
  <c r="Q1265" i="112"/>
  <c r="S3152" i="109"/>
  <c r="P3436" i="109"/>
  <c r="S3655" i="109"/>
  <c r="O1014" i="112"/>
  <c r="X872" i="109"/>
  <c r="V1719" i="109"/>
  <c r="Q1269" i="109"/>
  <c r="O115" i="112"/>
  <c r="N4157" i="109"/>
  <c r="N1175" i="112"/>
  <c r="O3420" i="109"/>
  <c r="Q609" i="112"/>
  <c r="P2199" i="112"/>
  <c r="Q590" i="112"/>
  <c r="R2269" i="112"/>
  <c r="P351" i="112"/>
  <c r="Q1714" i="109"/>
  <c r="Q1944" i="112"/>
  <c r="T173" i="110"/>
  <c r="Q3863" i="109"/>
  <c r="N1216" i="112"/>
  <c r="T1214" i="109"/>
  <c r="O1056" i="112"/>
  <c r="M45" i="110"/>
  <c r="P2124" i="112"/>
  <c r="L60" i="110"/>
  <c r="Q142" i="110"/>
  <c r="R101" i="110"/>
  <c r="W1487" i="109"/>
  <c r="P2216" i="112"/>
  <c r="Q1279" i="112"/>
  <c r="Q20" i="112"/>
  <c r="O82" i="110"/>
  <c r="O41" i="110"/>
  <c r="P1749" i="112"/>
  <c r="M168" i="113"/>
  <c r="N2460" i="112"/>
  <c r="N556" i="112"/>
  <c r="O8" i="110"/>
  <c r="R4234" i="109"/>
  <c r="Q1068" i="112"/>
  <c r="N2769" i="109"/>
  <c r="O60" i="110"/>
  <c r="O6" i="112"/>
  <c r="R1114" i="112"/>
  <c r="L126" i="113"/>
  <c r="L151" i="110"/>
  <c r="N1010" i="112"/>
  <c r="M88" i="110"/>
  <c r="O1292" i="112"/>
  <c r="Q509" i="112"/>
  <c r="O2485" i="112"/>
  <c r="Q2333" i="112"/>
  <c r="Q2364" i="112"/>
  <c r="W4147" i="109"/>
  <c r="O1514" i="112"/>
  <c r="Q2218" i="112"/>
  <c r="Q2538" i="112"/>
  <c r="Q2352" i="112"/>
  <c r="N1321" i="112"/>
  <c r="P1907" i="112"/>
  <c r="N1497" i="112"/>
  <c r="T3023" i="109"/>
  <c r="L144" i="113"/>
  <c r="O1192" i="112"/>
  <c r="U3360" i="109"/>
  <c r="N24" i="112"/>
  <c r="L96" i="113"/>
  <c r="P2118" i="112"/>
  <c r="O1387" i="112"/>
  <c r="N87" i="110"/>
  <c r="S4153" i="109"/>
  <c r="N1205" i="112"/>
  <c r="O2542" i="112"/>
  <c r="K20" i="113"/>
  <c r="P722" i="112"/>
  <c r="Q1540" i="112"/>
  <c r="K3" i="113"/>
  <c r="T164" i="110"/>
  <c r="N272" i="112"/>
  <c r="O2412" i="112"/>
  <c r="Q1613" i="112"/>
  <c r="Q2435" i="112"/>
  <c r="Q178" i="110"/>
  <c r="U2106" i="109"/>
  <c r="O1063" i="112"/>
  <c r="Q4227" i="109"/>
  <c r="P2578" i="112"/>
  <c r="N150" i="110"/>
  <c r="W2927" i="109"/>
  <c r="R50" i="110"/>
  <c r="Q826" i="112"/>
  <c r="Q2700" i="112"/>
  <c r="Q2539" i="112"/>
  <c r="Q786" i="112"/>
  <c r="W1660" i="109"/>
  <c r="N1258" i="112"/>
  <c r="N2552" i="112"/>
  <c r="O2540" i="112"/>
  <c r="N255" i="112"/>
  <c r="N3009" i="109"/>
  <c r="O1988" i="112"/>
  <c r="K71" i="113"/>
  <c r="O1995" i="112"/>
  <c r="Q1978" i="112"/>
  <c r="Q1028" i="112"/>
  <c r="X4282" i="109"/>
  <c r="S181" i="110"/>
  <c r="V2972" i="109"/>
  <c r="O1680" i="112"/>
  <c r="Y1888" i="109"/>
  <c r="V4306" i="109"/>
  <c r="O2434" i="112"/>
  <c r="T4233" i="109"/>
  <c r="Q1968" i="112"/>
  <c r="S2261" i="109"/>
  <c r="S3870" i="109"/>
  <c r="N2377" i="112"/>
  <c r="Q3354" i="109"/>
  <c r="U3502" i="109"/>
  <c r="U60" i="109"/>
  <c r="U1291" i="109"/>
  <c r="N2407" i="112"/>
  <c r="N1195" i="112"/>
  <c r="Q2543" i="112"/>
  <c r="O2223" i="112"/>
  <c r="U3066" i="109"/>
  <c r="Q1176" i="112"/>
  <c r="T3037" i="109"/>
  <c r="P2192" i="112"/>
  <c r="S3788" i="109"/>
  <c r="M49" i="110"/>
  <c r="R1123" i="112"/>
  <c r="Y3174" i="109"/>
  <c r="Q164" i="112"/>
  <c r="O2236" i="112"/>
  <c r="P2664" i="112"/>
  <c r="J155" i="113"/>
  <c r="R2055" i="112"/>
  <c r="V2705" i="109"/>
  <c r="V4232" i="109"/>
  <c r="O776" i="112"/>
  <c r="P512" i="112"/>
  <c r="O2667" i="112"/>
  <c r="Q747" i="112"/>
  <c r="Q2346" i="112"/>
  <c r="R2626" i="109"/>
  <c r="V4166" i="109"/>
  <c r="O2369" i="112"/>
  <c r="S215" i="109"/>
  <c r="Q1929" i="112"/>
  <c r="P1920" i="112"/>
  <c r="N2170" i="112"/>
  <c r="Q1267" i="112"/>
  <c r="P561" i="112"/>
  <c r="Q528" i="112"/>
  <c r="V3937" i="109"/>
  <c r="N1845" i="112"/>
  <c r="U3863" i="109"/>
  <c r="O703" i="112"/>
  <c r="R2292" i="112"/>
  <c r="S2409" i="109"/>
  <c r="S4083" i="109"/>
  <c r="O311" i="112"/>
  <c r="R649" i="112"/>
  <c r="Q132" i="110"/>
  <c r="R2738" i="112"/>
  <c r="Z4368" i="109"/>
  <c r="V4093" i="109"/>
  <c r="U1723" i="109"/>
  <c r="P2122" i="112"/>
  <c r="N118" i="110"/>
  <c r="N3127" i="109"/>
  <c r="T1365" i="109"/>
  <c r="M73" i="110"/>
  <c r="O2251" i="112"/>
  <c r="V511" i="109"/>
  <c r="K141" i="113"/>
  <c r="N513" i="109"/>
  <c r="P5" i="112"/>
  <c r="N2243" i="112"/>
  <c r="S3035" i="109"/>
  <c r="P628" i="112"/>
  <c r="V3008" i="109"/>
  <c r="P3803" i="109"/>
  <c r="O924" i="112"/>
  <c r="Q1063" i="112"/>
  <c r="P1178" i="112"/>
  <c r="Q1649" i="109"/>
  <c r="Y4158" i="109"/>
  <c r="N311" i="112"/>
  <c r="N3927" i="109"/>
  <c r="Q4093" i="109"/>
  <c r="Z3236" i="109"/>
  <c r="R2705" i="109"/>
  <c r="S2844" i="109"/>
  <c r="O1181" i="112"/>
  <c r="Y3041" i="109"/>
  <c r="U4155" i="109"/>
  <c r="V3872" i="109"/>
  <c r="O2119" i="112"/>
  <c r="P749" i="112"/>
  <c r="O2461" i="112"/>
  <c r="O3146" i="109"/>
  <c r="P347" i="112"/>
  <c r="N2" i="112"/>
  <c r="O2211" i="112"/>
  <c r="N2623" i="109"/>
  <c r="N77" i="112"/>
  <c r="R2481" i="109"/>
  <c r="N1215" i="112"/>
  <c r="P1315" i="112"/>
  <c r="O1183" i="109"/>
  <c r="L46" i="110"/>
  <c r="P14" i="112"/>
  <c r="R3940" i="109"/>
  <c r="O1451" i="112"/>
  <c r="T181" i="110"/>
  <c r="U2616" i="109"/>
  <c r="O519" i="112"/>
  <c r="O2603" i="112"/>
  <c r="T3927" i="109"/>
  <c r="W3123" i="109"/>
  <c r="O4" i="112"/>
  <c r="P2623" i="109"/>
  <c r="N4168" i="109"/>
  <c r="P3153" i="109"/>
  <c r="V4168" i="109"/>
  <c r="Y1133" i="109"/>
  <c r="Y4093" i="109"/>
  <c r="N2580" i="112"/>
  <c r="K138" i="113"/>
  <c r="N478" i="112"/>
  <c r="Q2410" i="109"/>
  <c r="O604" i="112"/>
  <c r="Q67" i="112"/>
  <c r="T1964" i="109"/>
  <c r="W3052" i="109"/>
  <c r="V3089" i="109"/>
  <c r="P2117" i="109"/>
  <c r="P3195" i="109"/>
  <c r="P946" i="112"/>
  <c r="Q131" i="110"/>
  <c r="X3725" i="109"/>
  <c r="S72" i="110"/>
  <c r="Q279" i="112"/>
  <c r="T2474" i="109"/>
  <c r="Y1357" i="109"/>
  <c r="Q30" i="112"/>
  <c r="R687" i="112"/>
  <c r="X4094" i="109"/>
  <c r="S3117" i="109"/>
  <c r="T2984" i="109"/>
  <c r="O596" i="112"/>
  <c r="Q619" i="112"/>
  <c r="S1129" i="109"/>
  <c r="S3187" i="109"/>
  <c r="N497" i="112"/>
  <c r="Y1556" i="109"/>
  <c r="U60" i="110"/>
  <c r="O301" i="112"/>
  <c r="R681" i="112"/>
  <c r="P67" i="112"/>
  <c r="Q3202" i="109"/>
  <c r="Q4162" i="109"/>
  <c r="P1639" i="109"/>
  <c r="N2039" i="109"/>
  <c r="N1153" i="112"/>
  <c r="T3133" i="109"/>
  <c r="N3102" i="109"/>
  <c r="O3345" i="109"/>
  <c r="U941" i="109"/>
  <c r="W2943" i="109"/>
  <c r="R1636" i="109"/>
  <c r="O1223" i="112"/>
  <c r="Q353" i="112"/>
  <c r="N2041" i="109"/>
  <c r="Q1404" i="112"/>
  <c r="S3180" i="109"/>
  <c r="Q2092" i="112"/>
  <c r="S3349" i="109"/>
  <c r="O1956" i="112"/>
  <c r="X3006" i="109"/>
  <c r="U3932" i="109"/>
  <c r="Q117" i="112"/>
  <c r="Q2132" i="112"/>
  <c r="R3200" i="109"/>
  <c r="O638" i="112"/>
  <c r="R2746" i="112"/>
  <c r="P1962" i="112"/>
  <c r="P1079" i="112"/>
  <c r="X3054" i="109"/>
  <c r="P171" i="112"/>
  <c r="Q278" i="112"/>
  <c r="X3927" i="109"/>
  <c r="O1069" i="112"/>
  <c r="P2400" i="112"/>
  <c r="N1055" i="112"/>
  <c r="L138" i="113"/>
  <c r="Q2392" i="112"/>
  <c r="T2781" i="109"/>
  <c r="Q1937" i="112"/>
  <c r="O1224" i="112"/>
  <c r="P789" i="112"/>
  <c r="K90" i="113"/>
  <c r="P348" i="112"/>
  <c r="Q2621" i="112"/>
  <c r="M79" i="113"/>
  <c r="O1752" i="112"/>
  <c r="N525" i="112"/>
  <c r="X2978" i="109"/>
  <c r="J126" i="113"/>
  <c r="P1405" i="112"/>
  <c r="O1254" i="112"/>
  <c r="R1364" i="112"/>
  <c r="O2358" i="112"/>
  <c r="Q2388" i="112"/>
  <c r="N1652" i="112"/>
  <c r="Q2310" i="112"/>
  <c r="O2469" i="112"/>
  <c r="W2981" i="109"/>
  <c r="Q404" i="112"/>
  <c r="O2701" i="112"/>
  <c r="X3153" i="109"/>
  <c r="Q2949" i="109"/>
  <c r="Q1548" i="112"/>
  <c r="N627" i="112"/>
  <c r="Q2780" i="109"/>
  <c r="Q1910" i="112"/>
  <c r="O1265" i="112"/>
  <c r="V2412" i="109"/>
  <c r="Q185" i="112"/>
  <c r="Q1509" i="112"/>
  <c r="R914" i="112"/>
  <c r="Q64" i="110"/>
  <c r="O3167" i="109"/>
  <c r="R2270" i="112"/>
  <c r="S1586" i="109"/>
  <c r="R3928" i="109"/>
  <c r="N2076" i="112"/>
  <c r="Y3782" i="109"/>
  <c r="Q2387" i="112"/>
  <c r="N1433" i="112"/>
  <c r="P1847" i="112"/>
  <c r="S206" i="109"/>
  <c r="Q1751" i="112"/>
  <c r="O1398" i="112"/>
  <c r="O3078" i="109"/>
  <c r="R3048" i="109"/>
  <c r="K117" i="113"/>
  <c r="P58" i="110"/>
  <c r="W3292" i="109"/>
  <c r="R229" i="112"/>
  <c r="K121" i="113"/>
  <c r="Q1728" i="112"/>
  <c r="O784" i="112"/>
  <c r="Q2652" i="112"/>
  <c r="P1710" i="112"/>
  <c r="O2106" i="112"/>
  <c r="R66" i="110"/>
  <c r="O577" i="112"/>
  <c r="Q389" i="112"/>
  <c r="Q532" i="112"/>
  <c r="M147" i="110"/>
  <c r="O846" i="112"/>
  <c r="N65" i="112"/>
  <c r="Q767" i="112"/>
  <c r="P1251" i="112"/>
  <c r="L162" i="113"/>
  <c r="P3865" i="109"/>
  <c r="R1368" i="112"/>
  <c r="N136" i="112"/>
  <c r="Y3406" i="109"/>
  <c r="N568" i="112"/>
  <c r="P1910" i="112"/>
  <c r="U3064" i="109"/>
  <c r="P2983" i="109"/>
  <c r="N2540" i="112"/>
  <c r="T127" i="110"/>
  <c r="N2417" i="112"/>
  <c r="Q323" i="112"/>
  <c r="K131" i="113"/>
  <c r="N1220" i="109"/>
  <c r="R4296" i="109"/>
  <c r="O1060" i="112"/>
  <c r="W3049" i="109"/>
  <c r="N745" i="112"/>
  <c r="N1903" i="112"/>
  <c r="W3929" i="109"/>
  <c r="S136" i="110"/>
  <c r="O3562" i="109"/>
  <c r="O27" i="110"/>
  <c r="N2472" i="112"/>
  <c r="N768" i="112"/>
  <c r="V2946" i="109"/>
  <c r="T3938" i="109"/>
  <c r="Q1946" i="112"/>
  <c r="S66" i="110"/>
  <c r="Q122" i="112"/>
  <c r="Q870" i="112"/>
  <c r="O2401" i="112"/>
  <c r="P2649" i="112"/>
  <c r="N1020" i="112"/>
  <c r="O1935" i="112"/>
  <c r="X1522" i="109"/>
  <c r="P158" i="112"/>
  <c r="R1590" i="112"/>
  <c r="Q1398" i="112"/>
  <c r="P1288" i="112"/>
  <c r="R2474" i="109"/>
  <c r="R142" i="110"/>
  <c r="Q368" i="112"/>
  <c r="P2005" i="112"/>
  <c r="T2993" i="109"/>
  <c r="P1491" i="112"/>
  <c r="P1542" i="112"/>
  <c r="O2380" i="112"/>
  <c r="O2220" i="112"/>
  <c r="O2435" i="112"/>
  <c r="T4017" i="109"/>
  <c r="Q2581" i="112"/>
  <c r="N17" i="112"/>
  <c r="Q472" i="112"/>
  <c r="X2310" i="109"/>
  <c r="P714" i="112"/>
  <c r="O1777" i="112"/>
  <c r="O2304" i="112"/>
  <c r="N618" i="112"/>
  <c r="O3149" i="109"/>
  <c r="O728" i="112"/>
  <c r="P1628" i="112"/>
  <c r="N1736" i="112"/>
  <c r="R2845" i="109"/>
  <c r="W3071" i="109"/>
  <c r="Q1241" i="112"/>
  <c r="P2262" i="109"/>
  <c r="R175" i="110"/>
  <c r="S39" i="110"/>
  <c r="V214" i="109"/>
  <c r="R148" i="110"/>
  <c r="Q88" i="112"/>
  <c r="O2127" i="112"/>
  <c r="S1217" i="109"/>
  <c r="Q1764" i="112"/>
  <c r="K89" i="110"/>
  <c r="O56" i="112"/>
  <c r="X2988" i="109"/>
  <c r="R3210" i="109"/>
  <c r="S2768" i="109"/>
  <c r="P1659" i="112"/>
  <c r="N254" i="112"/>
  <c r="R1570" i="112"/>
  <c r="O2588" i="112"/>
  <c r="N1886" i="112"/>
  <c r="T4073" i="109"/>
  <c r="O2239" i="112"/>
  <c r="V1259" i="109"/>
  <c r="P1001" i="112"/>
  <c r="O2320" i="112"/>
  <c r="N482" i="112"/>
  <c r="O1162" i="112"/>
  <c r="Q3864" i="109"/>
  <c r="Q856" i="112"/>
  <c r="N3187" i="109"/>
  <c r="S3363" i="109"/>
  <c r="U4233" i="109"/>
  <c r="O957" i="112"/>
  <c r="O2710" i="112"/>
  <c r="P770" i="112"/>
  <c r="O2122" i="112"/>
  <c r="V4294" i="109"/>
  <c r="T2325" i="109"/>
  <c r="O874" i="109"/>
  <c r="L134" i="113"/>
  <c r="U4089" i="109"/>
  <c r="L121" i="113"/>
  <c r="Q765" i="112"/>
  <c r="P268" i="112"/>
  <c r="O1766" i="112"/>
  <c r="P1626" i="112"/>
  <c r="R878" i="112"/>
  <c r="P2445" i="112"/>
  <c r="O1080" i="112"/>
  <c r="P534" i="112"/>
  <c r="O971" i="112"/>
  <c r="Q1667" i="109"/>
  <c r="N998" i="112"/>
  <c r="L91" i="113"/>
  <c r="M70" i="110"/>
  <c r="N2302" i="112"/>
  <c r="P1457" i="112"/>
  <c r="K28" i="113"/>
  <c r="O3011" i="109"/>
  <c r="P242" i="112"/>
  <c r="Q3790" i="109"/>
  <c r="T3025" i="109"/>
  <c r="Q2412" i="112"/>
  <c r="R666" i="112"/>
  <c r="O1305" i="112"/>
  <c r="N1182" i="112"/>
  <c r="R2988" i="109"/>
  <c r="N579" i="112"/>
  <c r="P252" i="112"/>
  <c r="Q122" i="110"/>
  <c r="Q549" i="112"/>
  <c r="W4086" i="109"/>
  <c r="N3013" i="109"/>
  <c r="R3365" i="109"/>
  <c r="T2258" i="109"/>
  <c r="S142" i="110"/>
  <c r="S4221" i="109"/>
  <c r="N33" i="112"/>
  <c r="S3421" i="109"/>
  <c r="O926" i="112"/>
  <c r="P2175" i="112"/>
  <c r="Q1495" i="112"/>
  <c r="Q3426" i="109"/>
  <c r="N2555" i="112"/>
  <c r="R1585" i="112"/>
  <c r="X2323" i="109"/>
  <c r="O1039" i="112"/>
  <c r="P3800" i="109"/>
  <c r="J61" i="110"/>
  <c r="V3578" i="109"/>
  <c r="O934" i="112"/>
  <c r="O2168" i="112"/>
  <c r="P172" i="112"/>
  <c r="U2700" i="109"/>
  <c r="Q3731" i="109"/>
  <c r="L133" i="110"/>
  <c r="Q842" i="112"/>
  <c r="N983" i="112"/>
  <c r="R1349" i="112"/>
  <c r="Y1577" i="109"/>
  <c r="P743" i="112"/>
  <c r="Q3658" i="109"/>
  <c r="S223" i="109"/>
  <c r="O1780" i="112"/>
  <c r="V1231" i="109"/>
  <c r="P1444" i="112"/>
  <c r="O293" i="112"/>
  <c r="Z4379" i="109"/>
  <c r="W4094" i="109"/>
  <c r="Y3432" i="109"/>
  <c r="N2697" i="112"/>
  <c r="N2317" i="112"/>
  <c r="O1487" i="112"/>
  <c r="O2457" i="112"/>
  <c r="Q952" i="112"/>
  <c r="N1668" i="112"/>
  <c r="Q2140" i="112"/>
  <c r="Y2091" i="109"/>
  <c r="P2572" i="112"/>
  <c r="O362" i="112"/>
  <c r="W3936" i="109"/>
  <c r="Q934" i="112"/>
  <c r="N757" i="112"/>
  <c r="N2116" i="112"/>
  <c r="R52" i="110"/>
  <c r="O527" i="112"/>
  <c r="N398" i="112"/>
  <c r="Q491" i="112"/>
  <c r="U1896" i="109"/>
  <c r="M68" i="110"/>
  <c r="Q95" i="112"/>
  <c r="X2689" i="109"/>
  <c r="Y3048" i="109"/>
  <c r="S644" i="109"/>
  <c r="O2344" i="112"/>
  <c r="N167" i="112"/>
  <c r="X3182" i="109"/>
  <c r="X3026" i="109"/>
  <c r="N1566" i="109"/>
  <c r="P1878" i="112"/>
  <c r="Q3794" i="109"/>
  <c r="Q602" i="112"/>
  <c r="P3938" i="109"/>
  <c r="V4292" i="109"/>
  <c r="R1130" i="112"/>
  <c r="J129" i="110"/>
  <c r="O4073" i="109"/>
  <c r="T2759" i="109"/>
  <c r="P1727" i="112"/>
  <c r="O1474" i="112"/>
  <c r="N1103" i="112"/>
  <c r="R2520" i="112"/>
  <c r="U1247" i="109"/>
  <c r="U54" i="110"/>
  <c r="P554" i="112"/>
  <c r="P2010" i="112"/>
  <c r="N1397" i="112"/>
  <c r="P1045" i="112"/>
  <c r="P1486" i="112"/>
  <c r="O379" i="112"/>
  <c r="K162" i="110"/>
  <c r="O1213" i="112"/>
  <c r="Q2014" i="112"/>
  <c r="R1604" i="112"/>
  <c r="U127" i="110"/>
  <c r="O2938" i="109"/>
  <c r="Q635" i="112"/>
  <c r="Q502" i="112"/>
  <c r="N1068" i="112"/>
  <c r="Q2133" i="112"/>
  <c r="P606" i="112"/>
  <c r="Q931" i="112"/>
  <c r="O1017" i="112"/>
  <c r="U2938" i="109"/>
  <c r="P931" i="112"/>
  <c r="N18" i="112"/>
  <c r="O816" i="112"/>
  <c r="Q1942" i="112"/>
  <c r="N2023" i="112"/>
  <c r="V2947" i="109"/>
  <c r="V1544" i="109"/>
  <c r="N2937" i="109"/>
  <c r="P782" i="112"/>
  <c r="P2326" i="112"/>
  <c r="P1998" i="112"/>
  <c r="Q604" i="112"/>
  <c r="N502" i="112"/>
  <c r="Y3550" i="109"/>
  <c r="V3054" i="109"/>
  <c r="R1818" i="112"/>
  <c r="Q55" i="112"/>
  <c r="Q152" i="112"/>
  <c r="T3940" i="109"/>
  <c r="M51" i="110"/>
  <c r="X3359" i="109"/>
  <c r="R55" i="110"/>
  <c r="N57" i="110"/>
  <c r="O586" i="112"/>
  <c r="P781" i="112"/>
  <c r="T1164" i="109"/>
  <c r="Q936" i="112"/>
  <c r="Q2553" i="112"/>
  <c r="N52" i="110"/>
  <c r="P2402" i="112"/>
  <c r="U3652" i="109"/>
  <c r="Q1872" i="112"/>
  <c r="T1163" i="109"/>
  <c r="Q1582" i="109"/>
  <c r="X1302" i="109"/>
  <c r="O3148" i="109"/>
  <c r="W4083" i="109"/>
  <c r="N1445" i="112"/>
  <c r="V2618" i="109"/>
  <c r="R424" i="112"/>
  <c r="U2632" i="109"/>
  <c r="P1790" i="112"/>
  <c r="Q1218" i="112"/>
  <c r="P1852" i="112"/>
  <c r="R3121" i="109"/>
  <c r="P2469" i="112"/>
  <c r="P158" i="110"/>
  <c r="Q1519" i="112"/>
  <c r="Q2002" i="112"/>
  <c r="P50" i="112"/>
  <c r="X2337" i="109"/>
  <c r="X1514" i="109"/>
  <c r="Q2190" i="112"/>
  <c r="Q79" i="112"/>
  <c r="Q1926" i="112"/>
  <c r="V2932" i="109"/>
  <c r="N2092" i="112"/>
  <c r="Q406" i="112"/>
  <c r="J128" i="113"/>
  <c r="P1008" i="112"/>
  <c r="R193" i="112"/>
  <c r="Q783" i="112"/>
  <c r="O2124" i="112"/>
  <c r="O589" i="112"/>
  <c r="R59" i="110"/>
  <c r="N1700" i="112"/>
  <c r="R678" i="112"/>
  <c r="Q2443" i="112"/>
  <c r="P1636" i="112"/>
  <c r="P2608" i="112"/>
  <c r="Q150" i="112"/>
  <c r="Q2365" i="112"/>
  <c r="K91" i="113"/>
  <c r="M43" i="113"/>
  <c r="P1954" i="112"/>
  <c r="Q2559" i="112"/>
  <c r="O1896" i="112"/>
  <c r="Q52" i="112"/>
  <c r="Q3872" i="109"/>
  <c r="P1375" i="109"/>
  <c r="P163" i="110"/>
  <c r="S129" i="110"/>
  <c r="O2591" i="112"/>
  <c r="N1885" i="112"/>
  <c r="J2" i="113"/>
  <c r="O1296" i="112"/>
  <c r="P971" i="112"/>
  <c r="P79" i="112"/>
  <c r="N2255" i="112"/>
  <c r="W4019" i="109"/>
  <c r="Q409" i="112"/>
  <c r="N1675" i="112"/>
  <c r="Q820" i="112"/>
  <c r="N612" i="112"/>
  <c r="T143" i="110"/>
  <c r="O1025" i="112"/>
  <c r="Q859" i="112"/>
  <c r="V3160" i="109"/>
  <c r="O1015" i="112"/>
  <c r="P990" i="112"/>
  <c r="Q2018" i="112"/>
  <c r="N828" i="112"/>
  <c r="P22" i="112"/>
  <c r="Q2448" i="112"/>
  <c r="P1617" i="112"/>
  <c r="L36" i="113"/>
  <c r="Q2086" i="112"/>
  <c r="R458" i="112"/>
  <c r="N134" i="110"/>
  <c r="P2644" i="112"/>
  <c r="Q72" i="112"/>
  <c r="T85" i="110"/>
  <c r="P1383" i="112"/>
  <c r="P2369" i="112"/>
  <c r="U3784" i="109"/>
  <c r="O2244" i="112"/>
  <c r="R2779" i="109"/>
  <c r="X224" i="109"/>
  <c r="P2125" i="112"/>
  <c r="P826" i="112"/>
  <c r="P319" i="112"/>
  <c r="O1624" i="112"/>
  <c r="N1653" i="112"/>
  <c r="N1506" i="112"/>
  <c r="N743" i="112"/>
  <c r="M84" i="113"/>
  <c r="S3103" i="109"/>
  <c r="T3437" i="109"/>
  <c r="N1862" i="112"/>
  <c r="P135" i="109"/>
  <c r="Q1895" i="112"/>
  <c r="O574" i="112"/>
  <c r="N1975" i="112"/>
  <c r="P76" i="112"/>
  <c r="X1743" i="109"/>
  <c r="N1489" i="112"/>
  <c r="U3563" i="109"/>
  <c r="N4150" i="109"/>
  <c r="Q3027" i="109"/>
  <c r="Q1483" i="112"/>
  <c r="P2440" i="112"/>
  <c r="P387" i="112"/>
  <c r="R2734" i="112"/>
  <c r="N2403" i="112"/>
  <c r="Q174" i="110"/>
  <c r="Q4242" i="109"/>
  <c r="K67" i="110"/>
  <c r="R3163" i="109"/>
  <c r="O1050" i="112"/>
  <c r="W3721" i="109"/>
  <c r="P1912" i="112"/>
  <c r="N9" i="110"/>
  <c r="Q1500" i="112"/>
  <c r="T1239" i="109"/>
  <c r="Y3931" i="109"/>
  <c r="N486" i="112"/>
  <c r="Q1382" i="112"/>
  <c r="O1057" i="112"/>
  <c r="Q1421" i="112"/>
  <c r="L119" i="110"/>
  <c r="O2420" i="112"/>
  <c r="O2007" i="112"/>
  <c r="O274" i="112"/>
  <c r="Y1342" i="109"/>
  <c r="Q77" i="112"/>
  <c r="Y2338" i="109"/>
  <c r="S1677" i="109"/>
  <c r="Q1006" i="112"/>
  <c r="R3096" i="109"/>
  <c r="T1321" i="109"/>
  <c r="P35" i="112"/>
  <c r="N3170" i="109"/>
  <c r="Q2194" i="112"/>
  <c r="O68" i="110"/>
  <c r="N744" i="112"/>
  <c r="P181" i="112"/>
  <c r="P2081" i="112"/>
  <c r="N2238" i="112"/>
  <c r="N3048" i="109"/>
  <c r="U3045" i="109"/>
  <c r="R1835" i="112"/>
  <c r="Q3359" i="109"/>
  <c r="S1188" i="109"/>
  <c r="P1202" i="112"/>
  <c r="T3430" i="109"/>
  <c r="Q2084" i="112"/>
  <c r="P1322" i="109"/>
  <c r="O2252" i="112"/>
  <c r="O505" i="112"/>
  <c r="N1169" i="112"/>
  <c r="S3657" i="109"/>
  <c r="O3572" i="109"/>
  <c r="S3078" i="109"/>
  <c r="N2778" i="109"/>
  <c r="N1918" i="112"/>
  <c r="Q1011" i="112"/>
  <c r="W1649" i="109"/>
  <c r="Q1046" i="112"/>
  <c r="P1949" i="112"/>
  <c r="P1480" i="112"/>
  <c r="O1553" i="109"/>
  <c r="R3191" i="109"/>
  <c r="R3343" i="109"/>
  <c r="Q2572" i="112"/>
  <c r="N367" i="109"/>
  <c r="Q2453" i="112"/>
  <c r="V3012" i="109"/>
  <c r="N941" i="112"/>
  <c r="T2636" i="109"/>
  <c r="K45" i="110"/>
  <c r="X4231" i="109"/>
  <c r="N2163" i="112"/>
  <c r="S3058" i="109"/>
  <c r="T1619" i="109"/>
  <c r="U1717" i="109"/>
  <c r="N846" i="112"/>
  <c r="R668" i="112"/>
  <c r="X2693" i="109"/>
  <c r="O2105" i="112"/>
  <c r="O2599" i="112"/>
  <c r="P1906" i="112"/>
  <c r="Q3791" i="109"/>
  <c r="O2306" i="112"/>
  <c r="W1337" i="109"/>
  <c r="P1488" i="112"/>
  <c r="N2533" i="112"/>
  <c r="K52" i="110"/>
  <c r="Q1045" i="112"/>
  <c r="R1571" i="109"/>
  <c r="P1241" i="112"/>
  <c r="Q568" i="112"/>
  <c r="Q2671" i="112"/>
  <c r="Y220" i="109"/>
  <c r="Q597" i="112"/>
  <c r="Y4228" i="109"/>
  <c r="N476" i="112"/>
  <c r="Y1385" i="109"/>
  <c r="U15" i="110"/>
  <c r="N2227" i="112"/>
  <c r="O2986" i="109"/>
  <c r="N1482" i="109"/>
  <c r="R60" i="110"/>
  <c r="X3854" i="109"/>
  <c r="U438" i="109"/>
  <c r="Q2641" i="112"/>
  <c r="N2195" i="112"/>
  <c r="Y3347" i="109"/>
  <c r="K122" i="113"/>
  <c r="O3005" i="109"/>
  <c r="R1340" i="112"/>
  <c r="Q3167" i="109"/>
  <c r="R3080" i="109"/>
  <c r="P101" i="110"/>
  <c r="K156" i="113"/>
  <c r="T4300" i="109"/>
  <c r="P2342" i="112"/>
  <c r="W2930" i="109"/>
  <c r="R2058" i="112"/>
  <c r="P1640" i="112"/>
  <c r="Q4225" i="109"/>
  <c r="T2975" i="109"/>
  <c r="X3135" i="109"/>
  <c r="Q67" i="110"/>
  <c r="P3017" i="109"/>
  <c r="O829" i="112"/>
  <c r="Y3653" i="109"/>
  <c r="W2690" i="109"/>
  <c r="N2150" i="112"/>
  <c r="R1023" i="109"/>
  <c r="U3173" i="109"/>
  <c r="P1446" i="112"/>
  <c r="Y2993" i="109"/>
  <c r="Y2978" i="109"/>
  <c r="Z361" i="109"/>
  <c r="R2762" i="109"/>
  <c r="P2485" i="112"/>
  <c r="U1294" i="109"/>
  <c r="P1226" i="112"/>
  <c r="P2166" i="112"/>
  <c r="N863" i="112"/>
  <c r="P2096" i="112"/>
  <c r="R3352" i="109"/>
  <c r="M124" i="113"/>
  <c r="S1552" i="109"/>
  <c r="P566" i="112"/>
  <c r="X2759" i="109"/>
  <c r="N2196" i="112"/>
  <c r="S1500" i="109"/>
  <c r="Q1432" i="112"/>
  <c r="N152" i="112"/>
  <c r="P1474" i="109"/>
  <c r="R3564" i="109"/>
  <c r="O1790" i="112"/>
  <c r="O3792" i="109"/>
  <c r="K166" i="110"/>
  <c r="O1727" i="112"/>
  <c r="Q2115" i="112"/>
  <c r="Q2389" i="112"/>
  <c r="J66" i="110"/>
  <c r="Q1963" i="112"/>
  <c r="Q37" i="110"/>
  <c r="O1755" i="112"/>
  <c r="P1057" i="112"/>
  <c r="U3362" i="109"/>
  <c r="P342" i="112"/>
  <c r="Q708" i="112"/>
  <c r="P2456" i="112"/>
  <c r="O1089" i="112"/>
  <c r="Q1890" i="112"/>
  <c r="N1307" i="112"/>
  <c r="R75" i="110"/>
  <c r="T1385" i="109"/>
  <c r="P468" i="112"/>
  <c r="Y3728" i="109"/>
  <c r="Q1257" i="109"/>
  <c r="U67" i="110"/>
  <c r="O2450" i="112"/>
  <c r="P2331" i="112"/>
  <c r="K120" i="113"/>
  <c r="Q1630" i="112"/>
  <c r="Q2601" i="112"/>
  <c r="N1518" i="112"/>
  <c r="N1892" i="112"/>
  <c r="O58" i="112"/>
  <c r="W3428" i="109"/>
  <c r="U3859" i="109"/>
  <c r="P2478" i="109"/>
  <c r="P1717" i="112"/>
  <c r="P1063" i="112"/>
  <c r="O1992" i="112"/>
  <c r="Q1543" i="112"/>
  <c r="N171" i="112"/>
  <c r="Q1671" i="112"/>
  <c r="Z3223" i="109"/>
  <c r="K179" i="110"/>
  <c r="O2589" i="112"/>
  <c r="P3797" i="109"/>
  <c r="P1527" i="112"/>
  <c r="O572" i="112"/>
  <c r="P927" i="112"/>
  <c r="W2844" i="109"/>
  <c r="O2622" i="112"/>
  <c r="Q2686" i="112"/>
  <c r="V2479" i="109"/>
  <c r="T4296" i="109"/>
  <c r="T3287" i="109"/>
  <c r="U48" i="110"/>
  <c r="R2501" i="112"/>
  <c r="O2324" i="112"/>
  <c r="P130" i="110"/>
  <c r="P730" i="112"/>
  <c r="U3568" i="109"/>
  <c r="R1125" i="109"/>
  <c r="O1915" i="112"/>
  <c r="Q3090" i="109"/>
  <c r="R176" i="110"/>
  <c r="W3100" i="109"/>
  <c r="Q1196" i="112"/>
  <c r="Q612" i="112"/>
  <c r="Y1010" i="109"/>
  <c r="Y2632" i="109"/>
  <c r="O533" i="112"/>
  <c r="O969" i="112"/>
  <c r="Q1180" i="112"/>
  <c r="Y4087" i="109"/>
  <c r="W3870" i="109"/>
  <c r="Q1852" i="112"/>
  <c r="N1284" i="112"/>
  <c r="Y278" i="109"/>
  <c r="O1246" i="112"/>
  <c r="Q3417" i="109"/>
  <c r="Q1629" i="112"/>
  <c r="Q65" i="110"/>
  <c r="V2984" i="109"/>
  <c r="P497" i="112"/>
  <c r="W2330" i="109"/>
  <c r="S3417" i="109"/>
  <c r="O2316" i="112"/>
  <c r="Q4073" i="109"/>
  <c r="V1382" i="109"/>
  <c r="O796" i="112"/>
  <c r="R3112" i="109"/>
  <c r="W2621" i="109"/>
  <c r="W1341" i="109"/>
  <c r="W4150" i="109"/>
  <c r="R1178" i="109"/>
  <c r="P3355" i="109"/>
  <c r="O3208" i="109"/>
  <c r="Q3143" i="109"/>
  <c r="P540" i="112"/>
  <c r="N517" i="112"/>
  <c r="O2090" i="112"/>
  <c r="V3106" i="109"/>
  <c r="S2476" i="109"/>
  <c r="N2085" i="112"/>
  <c r="R12" i="110"/>
  <c r="W2472" i="109"/>
  <c r="Z2909" i="109"/>
  <c r="W737" i="109"/>
  <c r="R3933" i="109"/>
  <c r="Y3073" i="109"/>
  <c r="N2202" i="112"/>
  <c r="P716" i="112"/>
  <c r="L28" i="110"/>
  <c r="X2617" i="109"/>
  <c r="O1711" i="112"/>
  <c r="Q976" i="112"/>
  <c r="X2677" i="109"/>
  <c r="Q579" i="109"/>
  <c r="S424" i="109"/>
  <c r="Y2989" i="109"/>
  <c r="Y3864" i="109"/>
  <c r="U3076" i="109"/>
  <c r="M23" i="113"/>
  <c r="M54" i="110"/>
  <c r="T2834" i="109"/>
  <c r="J94" i="113"/>
  <c r="M95" i="113"/>
  <c r="Q4082" i="109"/>
  <c r="N2247" i="112"/>
  <c r="T1557" i="109"/>
  <c r="R1167" i="109"/>
  <c r="K178" i="113"/>
  <c r="R196" i="112"/>
  <c r="N1950" i="112"/>
  <c r="Q1443" i="112"/>
  <c r="W2267" i="109"/>
  <c r="Q707" i="112"/>
  <c r="W3166" i="109"/>
  <c r="O1178" i="109"/>
  <c r="Q793" i="112"/>
  <c r="N786" i="112"/>
  <c r="U1698" i="109"/>
  <c r="P3079" i="109"/>
  <c r="X4157" i="109"/>
  <c r="N533" i="112"/>
  <c r="O612" i="112"/>
  <c r="X4075" i="109"/>
  <c r="Q3347" i="109"/>
  <c r="R3002" i="109"/>
  <c r="R3081" i="109"/>
  <c r="P2554" i="112"/>
  <c r="P571" i="112"/>
  <c r="N764" i="112"/>
  <c r="O166" i="112"/>
  <c r="O101" i="112"/>
  <c r="M45" i="113"/>
  <c r="N300" i="112"/>
  <c r="P2480" i="112"/>
  <c r="S4300" i="109"/>
  <c r="W3784" i="109"/>
  <c r="N714" i="112"/>
  <c r="V432" i="109"/>
  <c r="Q2680" i="112"/>
  <c r="T2263" i="109"/>
  <c r="R1242" i="109"/>
  <c r="S51" i="110"/>
  <c r="O3178" i="109"/>
  <c r="O1583" i="109"/>
  <c r="P1392" i="112"/>
  <c r="Q15" i="110"/>
  <c r="Q1188" i="109"/>
  <c r="S2939" i="109"/>
  <c r="O705" i="112"/>
  <c r="N3574" i="109"/>
  <c r="R1150" i="112"/>
  <c r="P2102" i="109"/>
  <c r="X3499" i="109"/>
  <c r="O799" i="112"/>
  <c r="N853" i="112"/>
  <c r="N1069" i="112"/>
  <c r="P3178" i="109"/>
  <c r="P2472" i="112"/>
  <c r="Y941" i="109"/>
  <c r="N3109" i="109"/>
  <c r="O2713" i="112"/>
  <c r="O341" i="112"/>
  <c r="Q161" i="112"/>
  <c r="U3507" i="109"/>
  <c r="O1516" i="112"/>
  <c r="V2109" i="109"/>
  <c r="T2928" i="109"/>
  <c r="X2266" i="109"/>
  <c r="N1720" i="112"/>
  <c r="Q1909" i="112"/>
  <c r="T1724" i="109"/>
  <c r="T517" i="109"/>
  <c r="T4242" i="109"/>
  <c r="X4302" i="109"/>
  <c r="Q1604" i="109"/>
  <c r="S1157" i="109"/>
  <c r="K87" i="113"/>
  <c r="O1280" i="109"/>
  <c r="P1294" i="109"/>
  <c r="P1874" i="112"/>
  <c r="R3418" i="109"/>
  <c r="T179" i="110"/>
  <c r="U1963" i="109"/>
  <c r="P1672" i="112"/>
  <c r="R1959" i="109"/>
  <c r="T2623" i="109"/>
  <c r="P1504" i="112"/>
  <c r="T104" i="110"/>
  <c r="N1407" i="112"/>
  <c r="U3001" i="109"/>
  <c r="O474" i="112"/>
  <c r="R3193" i="109"/>
  <c r="R3359" i="109"/>
  <c r="W1614" i="109"/>
  <c r="Y3802" i="109"/>
  <c r="N1780" i="112"/>
  <c r="U1670" i="109"/>
  <c r="Q2616" i="109"/>
  <c r="O3049" i="109"/>
  <c r="U577" i="109"/>
  <c r="N1737" i="112"/>
  <c r="W2955" i="109"/>
  <c r="N980" i="112"/>
  <c r="R660" i="112"/>
  <c r="R957" i="109"/>
  <c r="R25" i="110"/>
  <c r="Q947" i="109"/>
  <c r="T3143" i="109"/>
  <c r="R1129" i="112"/>
  <c r="T1279" i="109"/>
  <c r="X1664" i="109"/>
  <c r="P1519" i="109"/>
  <c r="W3873" i="109"/>
  <c r="N1292" i="112"/>
  <c r="O1623" i="112"/>
  <c r="V3506" i="109"/>
  <c r="V3093" i="109"/>
  <c r="O3798" i="109"/>
  <c r="U3730" i="109"/>
  <c r="Y2767" i="109"/>
  <c r="R3717" i="109"/>
  <c r="O1135" i="109"/>
  <c r="Q3866" i="109"/>
  <c r="P1296" i="112"/>
  <c r="Y4023" i="109"/>
  <c r="P544" i="112"/>
  <c r="P1013" i="112"/>
  <c r="Q2239" i="112"/>
  <c r="R2285" i="112"/>
  <c r="R3013" i="109"/>
  <c r="P3056" i="109"/>
  <c r="N2416" i="109"/>
  <c r="P831" i="112"/>
  <c r="P344" i="112"/>
  <c r="P3424" i="109"/>
  <c r="N1482" i="112"/>
  <c r="V2990" i="109"/>
  <c r="N1627" i="109"/>
  <c r="N1400" i="112"/>
  <c r="Q423" i="109"/>
  <c r="S3032" i="109"/>
  <c r="Q3935" i="109"/>
  <c r="R1596" i="112"/>
  <c r="N532" i="112"/>
  <c r="Y1734" i="109"/>
  <c r="Y2616" i="109"/>
  <c r="U1263" i="109"/>
  <c r="P1638" i="112"/>
  <c r="O966" i="112"/>
  <c r="R2060" i="112"/>
  <c r="O1453" i="112"/>
  <c r="S3095" i="109"/>
  <c r="Y1893" i="109"/>
  <c r="N717" i="112"/>
  <c r="O3004" i="109"/>
  <c r="T2979" i="109"/>
  <c r="N4088" i="109"/>
  <c r="Q82" i="110"/>
  <c r="P2762" i="109"/>
  <c r="P1944" i="112"/>
  <c r="U2404" i="109"/>
  <c r="U4083" i="109"/>
  <c r="P1027" i="112"/>
  <c r="N3141" i="109"/>
  <c r="T2252" i="109"/>
  <c r="N4161" i="109"/>
  <c r="T7" i="110"/>
  <c r="J73" i="110"/>
  <c r="Q2343" i="112"/>
  <c r="Y3709" i="109"/>
  <c r="Z3240" i="109"/>
  <c r="Q2712" i="112"/>
  <c r="P543" i="112"/>
  <c r="Q1073" i="112"/>
  <c r="R2977" i="109"/>
  <c r="U3085" i="109"/>
  <c r="Q858" i="112"/>
  <c r="Q2249" i="109"/>
  <c r="M23" i="110"/>
  <c r="M67" i="110"/>
  <c r="T2974" i="109"/>
  <c r="O1672" i="109"/>
  <c r="O1757" i="112"/>
  <c r="X3363" i="109"/>
  <c r="Q62" i="110"/>
  <c r="T1014" i="109"/>
  <c r="Q2409" i="112"/>
  <c r="Q1713" i="112"/>
  <c r="S2253" i="109"/>
  <c r="M58" i="110"/>
  <c r="O1616" i="112"/>
  <c r="T3048" i="109"/>
  <c r="N1525" i="112"/>
  <c r="Q3037" i="109"/>
  <c r="O740" i="112"/>
  <c r="P3133" i="109"/>
  <c r="T2989" i="109"/>
  <c r="N1468" i="112"/>
  <c r="T3096" i="109"/>
  <c r="Y3729" i="109"/>
  <c r="W3122" i="109"/>
  <c r="J147" i="113"/>
  <c r="N2251" i="112"/>
  <c r="W139" i="109"/>
  <c r="Q3049" i="109"/>
  <c r="P1435" i="112"/>
  <c r="N516" i="112"/>
  <c r="Q1464" i="112"/>
  <c r="P3148" i="109"/>
  <c r="T1348" i="109"/>
  <c r="T3804" i="109"/>
  <c r="O1765" i="112"/>
  <c r="R2768" i="109"/>
  <c r="S2038" i="109"/>
  <c r="P1018" i="109"/>
  <c r="P73" i="112"/>
  <c r="X2327" i="109"/>
  <c r="U1144" i="109"/>
  <c r="N1731" i="109"/>
  <c r="W2835" i="109"/>
  <c r="U1187" i="109"/>
  <c r="T134" i="110"/>
  <c r="Q1319" i="112"/>
  <c r="N1877" i="112"/>
  <c r="N3139" i="109"/>
  <c r="O3710" i="109"/>
  <c r="T2468" i="109"/>
  <c r="P86" i="110"/>
  <c r="R1641" i="109"/>
  <c r="P410" i="112"/>
  <c r="T4301" i="109"/>
  <c r="P2534" i="112"/>
  <c r="N3434" i="109"/>
  <c r="L177" i="113"/>
  <c r="N1426" i="112"/>
  <c r="Q2110" i="112"/>
  <c r="N2334" i="109"/>
  <c r="O393" i="112"/>
  <c r="R1121" i="112"/>
  <c r="R1900" i="109"/>
  <c r="N2212" i="112"/>
  <c r="N770" i="112"/>
  <c r="U1590" i="109"/>
  <c r="Q149" i="110"/>
  <c r="P1445" i="112"/>
  <c r="O1090" i="112"/>
  <c r="Q1459" i="112"/>
  <c r="Q2184" i="112"/>
  <c r="P2073" i="112"/>
  <c r="S1110" i="109"/>
  <c r="P2004" i="112"/>
  <c r="Q581" i="112"/>
  <c r="O1459" i="112"/>
  <c r="L31" i="113"/>
  <c r="N731" i="112"/>
  <c r="N2339" i="109"/>
  <c r="N1495" i="112"/>
  <c r="V3202" i="109"/>
  <c r="O2462" i="112"/>
  <c r="O538" i="112"/>
  <c r="P26" i="110"/>
  <c r="R4303" i="109"/>
  <c r="P135" i="112"/>
  <c r="P1692" i="112"/>
  <c r="O2687" i="109"/>
  <c r="O2597" i="112"/>
  <c r="N2177" i="112"/>
  <c r="R49" i="110"/>
  <c r="S90" i="110"/>
  <c r="R1375" i="112"/>
  <c r="V4298" i="109"/>
  <c r="P2349" i="112"/>
  <c r="N1388" i="109"/>
  <c r="N1351" i="109"/>
  <c r="W2997" i="109"/>
  <c r="Q1472" i="112"/>
  <c r="Q2102" i="112"/>
  <c r="R3095" i="109"/>
  <c r="P836" i="112"/>
  <c r="X3417" i="109"/>
  <c r="O1207" i="112"/>
  <c r="R2741" i="112"/>
  <c r="W1674" i="109"/>
  <c r="Z3221" i="109"/>
  <c r="P141" i="112"/>
  <c r="O2206" i="112"/>
  <c r="N3" i="112"/>
  <c r="N3160" i="109"/>
  <c r="V4155" i="109"/>
  <c r="O997" i="112"/>
  <c r="Q1771" i="112"/>
  <c r="P1409" i="112"/>
  <c r="Q399" i="112"/>
  <c r="M90" i="113"/>
  <c r="P3096" i="109"/>
  <c r="P2673" i="112"/>
  <c r="N2111" i="112"/>
  <c r="R2951" i="109"/>
  <c r="P603" i="112"/>
  <c r="N994" i="112"/>
  <c r="W4230" i="109"/>
  <c r="N2048" i="109"/>
  <c r="R2257" i="112"/>
  <c r="Q1216" i="112"/>
  <c r="P991" i="112"/>
  <c r="S3189" i="109"/>
  <c r="Q1508" i="112"/>
  <c r="S1972" i="109"/>
  <c r="Y953" i="109"/>
  <c r="M82" i="110"/>
  <c r="L61" i="110"/>
  <c r="Q73" i="112"/>
  <c r="Q1316" i="109"/>
  <c r="O1747" i="112"/>
  <c r="Y1178" i="109"/>
  <c r="Y1120" i="109"/>
  <c r="O753" i="112"/>
  <c r="S1351" i="109"/>
  <c r="N74" i="112"/>
  <c r="O29" i="112"/>
  <c r="R2048" i="109"/>
  <c r="V4219" i="109"/>
  <c r="U1490" i="109"/>
  <c r="P485" i="112"/>
  <c r="Q1351" i="109"/>
  <c r="U1351" i="109"/>
  <c r="S1714" i="109"/>
  <c r="O2118" i="112"/>
  <c r="U126" i="110"/>
  <c r="Q1782" i="112"/>
  <c r="O1274" i="112"/>
  <c r="Y3169" i="109"/>
  <c r="W1719" i="109"/>
  <c r="Q1548" i="109"/>
  <c r="Q973" i="112"/>
  <c r="P1580" i="109"/>
  <c r="P2135" i="112"/>
  <c r="R3720" i="109"/>
  <c r="O1401" i="112"/>
  <c r="N1214" i="112"/>
  <c r="O522" i="112"/>
  <c r="R106" i="110"/>
  <c r="L71" i="110"/>
  <c r="P3198" i="109"/>
  <c r="N2939" i="109"/>
  <c r="W1355" i="109"/>
  <c r="L93" i="113"/>
  <c r="X3724" i="109"/>
  <c r="P2217" i="112"/>
  <c r="Q1983" i="112"/>
  <c r="Z4374" i="109"/>
  <c r="S49" i="110"/>
  <c r="O1447" i="112"/>
  <c r="T2782" i="109"/>
  <c r="O2974" i="109"/>
  <c r="Q3045" i="109"/>
  <c r="X4221" i="109"/>
  <c r="N1636" i="112"/>
  <c r="Q341" i="112"/>
  <c r="P1474" i="112"/>
  <c r="Q1482" i="112"/>
  <c r="Q12" i="112"/>
  <c r="O236" i="112"/>
  <c r="J131" i="110"/>
  <c r="N1679" i="112"/>
  <c r="J64" i="110"/>
  <c r="O2969" i="109"/>
  <c r="R1216" i="109"/>
  <c r="Y2952" i="109"/>
  <c r="P593" i="112"/>
  <c r="Q998" i="112"/>
  <c r="N707" i="112"/>
  <c r="T1540" i="109"/>
  <c r="O31" i="110"/>
  <c r="N2473" i="112"/>
  <c r="O573" i="112"/>
  <c r="Y1497" i="109"/>
  <c r="P20" i="112"/>
  <c r="Q953" i="109"/>
  <c r="R3087" i="109"/>
  <c r="X3935" i="109"/>
  <c r="N2774" i="109"/>
  <c r="S2847" i="109"/>
  <c r="T43" i="110"/>
  <c r="P2970" i="109"/>
  <c r="Q1388" i="112"/>
  <c r="N850" i="112"/>
  <c r="U2942" i="109"/>
  <c r="U4226" i="109"/>
  <c r="Y1210" i="109"/>
  <c r="O737" i="112"/>
  <c r="Q63" i="112"/>
  <c r="P1032" i="112"/>
  <c r="Q107" i="112"/>
  <c r="R1647" i="109"/>
  <c r="Y1570" i="109"/>
  <c r="Y2384" i="109"/>
  <c r="X3349" i="109"/>
  <c r="O1901" i="112"/>
  <c r="S3213" i="109"/>
  <c r="W1260" i="109"/>
  <c r="Q2234" i="112"/>
  <c r="O570" i="112"/>
  <c r="Y4238" i="109"/>
  <c r="Y1373" i="109"/>
  <c r="V3057" i="109"/>
  <c r="R2029" i="109"/>
  <c r="N1640" i="112"/>
  <c r="T1156" i="109"/>
  <c r="Y3723" i="109"/>
  <c r="U282" i="109"/>
  <c r="O4292" i="109"/>
  <c r="Q1230" i="112"/>
  <c r="S2991" i="109"/>
  <c r="N711" i="112"/>
  <c r="Y4231" i="109"/>
  <c r="X2704" i="109"/>
  <c r="O1104" i="112"/>
  <c r="U224" i="109"/>
  <c r="O850" i="112"/>
  <c r="Y3718" i="109"/>
  <c r="P2039" i="109"/>
  <c r="P47" i="112"/>
  <c r="S1170" i="109"/>
  <c r="T1831" i="109"/>
  <c r="R901" i="112"/>
  <c r="N2456" i="112"/>
  <c r="O2692" i="112"/>
  <c r="Q1794" i="112"/>
  <c r="O819" i="112"/>
  <c r="N3782" i="109"/>
  <c r="O3199" i="109"/>
  <c r="Q271" i="112"/>
  <c r="P45" i="112"/>
  <c r="O3291" i="109"/>
  <c r="P2773" i="109"/>
  <c r="N3435" i="109"/>
  <c r="O286" i="112"/>
  <c r="P573" i="112"/>
  <c r="W1609" i="109"/>
  <c r="Q115" i="112"/>
  <c r="N2413" i="112"/>
  <c r="Q641" i="112"/>
  <c r="T3354" i="109"/>
  <c r="U3290" i="109"/>
  <c r="N4231" i="109"/>
  <c r="O1931" i="112"/>
  <c r="V3097" i="109"/>
  <c r="P2008" i="112"/>
  <c r="O1405" i="112"/>
  <c r="N859" i="112"/>
  <c r="M29" i="113"/>
  <c r="Q4302" i="109"/>
  <c r="O1718" i="112"/>
  <c r="P578" i="112"/>
  <c r="P314" i="112"/>
  <c r="P134" i="110"/>
  <c r="P1034" i="112"/>
  <c r="P787" i="112"/>
  <c r="V1662" i="109"/>
  <c r="Q1975" i="112"/>
  <c r="O119" i="112"/>
  <c r="S4018" i="109"/>
  <c r="U2841" i="109"/>
  <c r="N1102" i="112"/>
  <c r="P1971" i="112"/>
  <c r="X3419" i="109"/>
  <c r="O3431" i="109"/>
  <c r="N1977" i="112"/>
  <c r="W3287" i="109"/>
  <c r="P1885" i="112"/>
  <c r="Q477" i="112"/>
  <c r="Y1205" i="109"/>
  <c r="P2011" i="112"/>
  <c r="V4308" i="109"/>
  <c r="P1035" i="112"/>
  <c r="Z3275" i="109"/>
  <c r="Q159" i="110"/>
  <c r="P2251" i="112"/>
  <c r="Q1634" i="112"/>
  <c r="O1533" i="109"/>
  <c r="U2935" i="109"/>
  <c r="Y2049" i="109"/>
  <c r="N976" i="112"/>
  <c r="O336" i="112"/>
  <c r="N2423" i="112"/>
  <c r="L27" i="110"/>
  <c r="J134" i="113"/>
  <c r="P995" i="112"/>
  <c r="P3007" i="109"/>
  <c r="R204" i="112"/>
  <c r="O1898" i="112"/>
  <c r="O843" i="112"/>
  <c r="P1850" i="112"/>
  <c r="Q603" i="112"/>
  <c r="O3203" i="109"/>
  <c r="Q147" i="112"/>
  <c r="M74" i="110"/>
  <c r="Q2676" i="112"/>
  <c r="N809" i="112"/>
  <c r="O410" i="112"/>
  <c r="R440" i="112"/>
  <c r="P34" i="112"/>
  <c r="P1845" i="112"/>
  <c r="P639" i="112"/>
  <c r="R1388" i="109"/>
  <c r="T15" i="110"/>
  <c r="T2194" i="109"/>
  <c r="Q735" i="112"/>
  <c r="N2620" i="112"/>
  <c r="V2110" i="109"/>
  <c r="N2318" i="112"/>
  <c r="S2766" i="109"/>
  <c r="P53" i="110"/>
  <c r="Q4084" i="109"/>
  <c r="O1534" i="112"/>
  <c r="Y3053" i="109"/>
  <c r="P2532" i="112"/>
  <c r="X1509" i="109"/>
  <c r="O122" i="112"/>
  <c r="N54" i="112"/>
  <c r="W3022" i="109"/>
  <c r="O8" i="112"/>
  <c r="W1636" i="109"/>
  <c r="R2832" i="109"/>
  <c r="P1007" i="112"/>
  <c r="P3043" i="109"/>
  <c r="N2361" i="112"/>
  <c r="V3065" i="109"/>
  <c r="O3353" i="109"/>
  <c r="Q930" i="112"/>
  <c r="U211" i="109"/>
  <c r="O2377" i="112"/>
  <c r="O834" i="112"/>
  <c r="X3699" i="109"/>
  <c r="O1038" i="112"/>
  <c r="R2034" i="112"/>
  <c r="P263" i="112"/>
  <c r="T1559" i="109"/>
  <c r="Q3110" i="109"/>
  <c r="N164" i="110"/>
  <c r="V1260" i="109"/>
  <c r="Y3021" i="109"/>
  <c r="N619" i="112"/>
  <c r="W1311" i="109"/>
  <c r="P2094" i="112"/>
  <c r="N1057" i="112"/>
  <c r="P1232" i="112"/>
  <c r="U135" i="110"/>
  <c r="T3937" i="109"/>
  <c r="P466" i="112"/>
  <c r="N951" i="112"/>
  <c r="M130" i="110"/>
  <c r="Q3115" i="109"/>
  <c r="T1244" i="109"/>
  <c r="S3176" i="109"/>
  <c r="Q316" i="112"/>
  <c r="Q2565" i="112"/>
  <c r="O640" i="112"/>
  <c r="X4147" i="109"/>
  <c r="O3120" i="109"/>
  <c r="V2998" i="109"/>
  <c r="O1552" i="112"/>
  <c r="P2195" i="109"/>
  <c r="V3194" i="109"/>
  <c r="U3122" i="109"/>
  <c r="V4235" i="109"/>
  <c r="N442" i="109"/>
  <c r="P545" i="112"/>
  <c r="N584" i="112"/>
  <c r="R443" i="112"/>
  <c r="N600" i="112"/>
  <c r="N1514" i="112"/>
  <c r="N394" i="112"/>
  <c r="N1202" i="109"/>
  <c r="Y2327" i="109"/>
  <c r="V4239" i="109"/>
  <c r="Q2108" i="109"/>
  <c r="N92" i="112"/>
  <c r="U1888" i="109"/>
  <c r="P1487" i="112"/>
  <c r="W2982" i="109"/>
  <c r="R428" i="112"/>
  <c r="O4168" i="109"/>
  <c r="Q834" i="112"/>
  <c r="P1025" i="112"/>
  <c r="P3132" i="109"/>
  <c r="P549" i="112"/>
  <c r="N2222" i="112"/>
  <c r="O2390" i="112"/>
  <c r="N1207" i="109"/>
  <c r="Z3238" i="109"/>
  <c r="R3064" i="109"/>
  <c r="O3938" i="109"/>
  <c r="Q66" i="112"/>
  <c r="O935" i="112"/>
  <c r="N357" i="112"/>
  <c r="W1142" i="109"/>
  <c r="Y3571" i="109"/>
  <c r="V3124" i="109"/>
  <c r="X3495" i="109"/>
  <c r="O3578" i="109"/>
  <c r="Q2763" i="109"/>
  <c r="N1035" i="112"/>
  <c r="Q984" i="112"/>
  <c r="W1482" i="109"/>
  <c r="N3144" i="109"/>
  <c r="Y3404" i="109"/>
  <c r="X4137" i="109"/>
  <c r="O2231" i="112"/>
  <c r="N1520" i="112"/>
  <c r="O2977" i="109"/>
  <c r="P2165" i="112"/>
  <c r="S127" i="110"/>
  <c r="V3090" i="109"/>
  <c r="N3027" i="109"/>
  <c r="N385" i="112"/>
  <c r="O1499" i="112"/>
  <c r="P1662" i="112"/>
  <c r="T72" i="109"/>
  <c r="T3870" i="109"/>
  <c r="U3713" i="109"/>
  <c r="V3078" i="109"/>
  <c r="Q795" i="112"/>
  <c r="Q1340" i="109"/>
  <c r="P2233" i="112"/>
  <c r="P1260" i="112"/>
  <c r="U3565" i="109"/>
  <c r="R2749" i="112"/>
  <c r="Q3035" i="109"/>
  <c r="R2624" i="109"/>
  <c r="Q558" i="112"/>
  <c r="N810" i="112"/>
  <c r="O72" i="112"/>
  <c r="R2927" i="109"/>
  <c r="O878" i="109"/>
  <c r="U1232" i="109"/>
  <c r="Y1634" i="109"/>
  <c r="K54" i="110"/>
  <c r="Z2852" i="109"/>
  <c r="Q3183" i="109"/>
  <c r="P1794" i="112"/>
  <c r="Y1279" i="109"/>
  <c r="O271" i="112"/>
  <c r="K105" i="113"/>
  <c r="Y4018" i="109"/>
  <c r="Q1901" i="112"/>
  <c r="T1336" i="109"/>
  <c r="Q1615" i="109"/>
  <c r="Z3269" i="109"/>
  <c r="N70" i="110"/>
  <c r="X4017" i="109"/>
  <c r="N3793" i="109"/>
  <c r="O789" i="112"/>
  <c r="S4090" i="109"/>
  <c r="P65" i="110"/>
  <c r="S737" i="109"/>
  <c r="Y2996" i="109"/>
  <c r="T163" i="110"/>
  <c r="X1516" i="109"/>
  <c r="W3055" i="109"/>
  <c r="Q165" i="110"/>
  <c r="Q34" i="112"/>
  <c r="U3010" i="109"/>
  <c r="N530" i="112"/>
  <c r="W4081" i="109"/>
  <c r="P786" i="112"/>
  <c r="R424" i="109"/>
  <c r="P2711" i="112"/>
  <c r="S3055" i="109"/>
  <c r="U50" i="110"/>
  <c r="O767" i="112"/>
  <c r="V3874" i="109"/>
  <c r="T499" i="109"/>
  <c r="V1613" i="109"/>
  <c r="N1494" i="112"/>
  <c r="Q3782" i="109"/>
  <c r="T83" i="110"/>
  <c r="Q1515" i="112"/>
  <c r="Q1300" i="112"/>
  <c r="Q38" i="110"/>
  <c r="N3159" i="109"/>
  <c r="O1832" i="109"/>
  <c r="O3114" i="109"/>
  <c r="Q2265" i="109"/>
  <c r="Q524" i="112"/>
  <c r="O3136" i="109"/>
  <c r="O258" i="112"/>
  <c r="T71" i="110"/>
  <c r="P97" i="112"/>
  <c r="R3005" i="109"/>
  <c r="R4238" i="109"/>
  <c r="X3876" i="109"/>
  <c r="Y4308" i="109"/>
  <c r="N397" i="112"/>
  <c r="V3934" i="109"/>
  <c r="S1974" i="109"/>
  <c r="P13" i="112"/>
  <c r="Y4073" i="109"/>
  <c r="S4293" i="109"/>
  <c r="O1100" i="112"/>
  <c r="U3862" i="109"/>
  <c r="W587" i="109"/>
  <c r="Z3237" i="109"/>
  <c r="N2441" i="112"/>
  <c r="O2951" i="109"/>
  <c r="S3076" i="109"/>
  <c r="U3210" i="109"/>
  <c r="O3065" i="109"/>
  <c r="T2960" i="109"/>
  <c r="R134" i="110"/>
  <c r="W1506" i="109"/>
  <c r="P156" i="112"/>
  <c r="N3344" i="109"/>
  <c r="T3418" i="109"/>
  <c r="R3197" i="109"/>
  <c r="N765" i="112"/>
  <c r="R2" i="109"/>
  <c r="P1240" i="112"/>
  <c r="P39" i="110"/>
  <c r="T1379" i="109"/>
  <c r="O584" i="112"/>
  <c r="N470" i="112"/>
  <c r="S2416" i="109"/>
  <c r="Q3346" i="109"/>
  <c r="N562" i="112"/>
  <c r="O340" i="112"/>
  <c r="U2257" i="109"/>
  <c r="P4156" i="109"/>
  <c r="Q4168" i="109"/>
  <c r="W3349" i="109"/>
  <c r="P1313" i="109"/>
  <c r="N3155" i="109"/>
  <c r="N1697" i="109"/>
  <c r="N58" i="112"/>
  <c r="N1588" i="109"/>
  <c r="Q2967" i="109"/>
  <c r="N2104" i="109"/>
  <c r="O982" i="112"/>
  <c r="Q468" i="112"/>
  <c r="V1328" i="109"/>
  <c r="T3562" i="109"/>
  <c r="N843" i="112"/>
  <c r="R1744" i="109"/>
  <c r="S3186" i="109"/>
  <c r="Q1035" i="112"/>
  <c r="W1363" i="109"/>
  <c r="R799" i="109"/>
  <c r="O720" i="112"/>
  <c r="O2973" i="109"/>
  <c r="T1302" i="109"/>
  <c r="P341" i="112"/>
  <c r="Q2080" i="112"/>
  <c r="S2972" i="109"/>
  <c r="O1719" i="112"/>
  <c r="P140" i="112"/>
  <c r="P2928" i="109"/>
  <c r="Y3437" i="109"/>
  <c r="N2082" i="112"/>
  <c r="N3191" i="109"/>
  <c r="T3034" i="109"/>
  <c r="P51" i="110"/>
  <c r="Q989" i="112"/>
  <c r="R1584" i="112"/>
  <c r="W2052" i="109"/>
  <c r="S3423" i="109"/>
  <c r="X2773" i="109"/>
  <c r="S1356" i="109"/>
  <c r="U3293" i="109"/>
  <c r="S1302" i="109"/>
  <c r="R649" i="109"/>
  <c r="P265" i="112"/>
  <c r="O1592" i="109"/>
  <c r="Q2082" i="112"/>
  <c r="X1534" i="109"/>
  <c r="O1498" i="112"/>
  <c r="Y1646" i="109"/>
  <c r="Q1739" i="109"/>
  <c r="Q2535" i="112"/>
  <c r="X3786" i="109"/>
  <c r="O122" i="110"/>
  <c r="X4093" i="109"/>
  <c r="T132" i="110"/>
  <c r="V1136" i="109"/>
  <c r="T1266" i="109"/>
  <c r="Y215" i="109"/>
  <c r="Y2707" i="109"/>
  <c r="R3491" i="109"/>
  <c r="P1779" i="112"/>
  <c r="P1618" i="112"/>
  <c r="X3143" i="109"/>
  <c r="P53" i="112"/>
  <c r="X3158" i="109"/>
  <c r="N588" i="112"/>
  <c r="N603" i="112"/>
  <c r="Y4167" i="109"/>
  <c r="Z1758" i="109"/>
  <c r="X2458" i="109"/>
  <c r="Q2231" i="112"/>
  <c r="W3199" i="109"/>
  <c r="Q626" i="112"/>
  <c r="S2689" i="109"/>
  <c r="Q1079" i="112"/>
  <c r="Q1705" i="112"/>
  <c r="O1149" i="109"/>
  <c r="Q1245" i="112"/>
  <c r="X1378" i="109"/>
  <c r="P112" i="110"/>
  <c r="N1552" i="112"/>
  <c r="P10" i="110"/>
  <c r="N2974" i="109"/>
  <c r="N1026" i="112"/>
  <c r="O774" i="112"/>
  <c r="N2684" i="112"/>
  <c r="R1566" i="112"/>
  <c r="R202" i="112"/>
  <c r="Q1709" i="112"/>
  <c r="N2639" i="112"/>
  <c r="P1469" i="112"/>
  <c r="N3942" i="109"/>
  <c r="O2242" i="112"/>
  <c r="N2014" i="112"/>
  <c r="Y4298" i="109"/>
  <c r="W1120" i="109"/>
  <c r="O1318" i="112"/>
  <c r="N762" i="112"/>
  <c r="N1666" i="112"/>
  <c r="K30" i="110"/>
  <c r="O1209" i="112"/>
  <c r="P1041" i="112"/>
  <c r="Y1554" i="109"/>
  <c r="R3363" i="109"/>
  <c r="N1041" i="112"/>
  <c r="N2534" i="112"/>
  <c r="P136" i="112"/>
  <c r="V3656" i="109"/>
  <c r="N112" i="110"/>
  <c r="O1142" i="109"/>
  <c r="P2958" i="109"/>
  <c r="Q108" i="112"/>
  <c r="S956" i="109"/>
  <c r="O2123" i="112"/>
  <c r="U27" i="110"/>
  <c r="N631" i="112"/>
  <c r="O795" i="112"/>
  <c r="T3093" i="109"/>
  <c r="P60" i="112"/>
  <c r="Q953" i="112"/>
  <c r="O1394" i="112"/>
  <c r="N1310" i="112"/>
  <c r="Q1197" i="112"/>
  <c r="Q1442" i="112"/>
  <c r="X1537" i="109"/>
  <c r="Y3719" i="109"/>
  <c r="N1748" i="112"/>
  <c r="O2423" i="112"/>
  <c r="O1638" i="109"/>
  <c r="O2624" i="112"/>
  <c r="P1456" i="112"/>
  <c r="Q103" i="110"/>
  <c r="O2971" i="109"/>
  <c r="N1928" i="112"/>
  <c r="Q1238" i="112"/>
  <c r="Q1070" i="112"/>
  <c r="Q113" i="112"/>
  <c r="P1523" i="112"/>
  <c r="O2042" i="109"/>
  <c r="U115" i="110"/>
  <c r="Q2471" i="112"/>
  <c r="Q2965" i="109"/>
  <c r="W2036" i="109"/>
  <c r="Q2944" i="109"/>
  <c r="P1100" i="112"/>
  <c r="U3186" i="109"/>
  <c r="Q2051" i="109"/>
  <c r="O470" i="112"/>
  <c r="S3068" i="109"/>
  <c r="Z1396" i="109"/>
  <c r="O1249" i="112"/>
  <c r="P3064" i="109"/>
  <c r="Y4148" i="109"/>
  <c r="P288" i="112"/>
  <c r="Q1971" i="112"/>
  <c r="N1981" i="112"/>
  <c r="O118" i="112"/>
  <c r="T3803" i="109"/>
  <c r="X1329" i="109"/>
  <c r="O146" i="112"/>
  <c r="O4146" i="109"/>
  <c r="N27" i="112"/>
  <c r="N1089" i="112"/>
  <c r="P1036" i="112"/>
  <c r="N323" i="112"/>
  <c r="P813" i="112"/>
  <c r="O406" i="112"/>
  <c r="W2033" i="109"/>
  <c r="O1475" i="112"/>
  <c r="Q579" i="112"/>
  <c r="P1012" i="112"/>
  <c r="J54" i="110"/>
  <c r="Q743" i="112"/>
  <c r="K62" i="110"/>
  <c r="O1521" i="112"/>
  <c r="K58" i="110"/>
  <c r="Q3020" i="109"/>
  <c r="N2381" i="112"/>
  <c r="N71" i="110"/>
  <c r="R1529" i="109"/>
  <c r="K75" i="113"/>
  <c r="W3782" i="109"/>
  <c r="N633" i="112"/>
  <c r="T1666" i="109"/>
  <c r="X1609" i="109"/>
  <c r="X4307" i="109"/>
  <c r="P1135" i="109"/>
  <c r="P1178" i="109"/>
  <c r="X3345" i="109"/>
  <c r="Q306" i="112"/>
  <c r="S1470" i="109"/>
  <c r="S3185" i="109"/>
  <c r="O37" i="110"/>
  <c r="Q1221" i="112"/>
  <c r="Y3012" i="109"/>
  <c r="X445" i="109"/>
  <c r="T3003" i="109"/>
  <c r="S4304" i="109"/>
  <c r="U3127" i="109"/>
  <c r="Y4095" i="109"/>
  <c r="P1519" i="112"/>
  <c r="L12" i="113"/>
  <c r="Q849" i="112"/>
  <c r="T2777" i="109"/>
  <c r="Q3199" i="109"/>
  <c r="N3018" i="109"/>
  <c r="P145" i="112"/>
  <c r="W4226" i="109"/>
  <c r="S12" i="110"/>
  <c r="Q3064" i="109"/>
  <c r="U86" i="110"/>
  <c r="N970" i="112"/>
  <c r="O698" i="112"/>
  <c r="Y925" i="109"/>
  <c r="O2323" i="109"/>
  <c r="P1332" i="112"/>
  <c r="P622" i="112"/>
  <c r="P542" i="112"/>
  <c r="L55" i="110"/>
  <c r="U3365" i="109"/>
  <c r="N69" i="110"/>
  <c r="P495" i="112"/>
  <c r="Q1242" i="112"/>
  <c r="O2249" i="112"/>
  <c r="O127" i="110"/>
  <c r="T1592" i="109"/>
  <c r="O1272" i="112"/>
  <c r="N513" i="112"/>
  <c r="N1314" i="112"/>
  <c r="P1031" i="112"/>
  <c r="R163" i="110"/>
  <c r="N2671" i="112"/>
  <c r="M24" i="113"/>
  <c r="Q1172" i="112"/>
  <c r="N148" i="112"/>
  <c r="P2484" i="112"/>
  <c r="N3090" i="109"/>
  <c r="N2421" i="112"/>
  <c r="P1871" i="112"/>
  <c r="N356" i="112"/>
  <c r="R3577" i="109"/>
  <c r="T4230" i="109"/>
  <c r="P634" i="112"/>
  <c r="N589" i="112"/>
  <c r="S3354" i="109"/>
  <c r="P90" i="110"/>
  <c r="S118" i="110"/>
  <c r="N1555" i="109"/>
  <c r="N580" i="112"/>
  <c r="N1386" i="112"/>
  <c r="P2667" i="112"/>
  <c r="P409" i="112"/>
  <c r="X3572" i="109"/>
  <c r="Q1184" i="112"/>
  <c r="R2986" i="109"/>
  <c r="R1809" i="112"/>
  <c r="V3857" i="109"/>
  <c r="R418" i="112"/>
  <c r="O1874" i="112"/>
  <c r="Q1258" i="112"/>
  <c r="T177" i="110"/>
  <c r="N2539" i="112"/>
  <c r="K118" i="110"/>
  <c r="U2934" i="109"/>
  <c r="O1197" i="112"/>
  <c r="W3205" i="109"/>
  <c r="O1443" i="112"/>
  <c r="Q1384" i="109"/>
  <c r="N577" i="112"/>
  <c r="O1793" i="112"/>
  <c r="N1255" i="112"/>
  <c r="X1573" i="109"/>
  <c r="T4219" i="109"/>
  <c r="N1553" i="112"/>
  <c r="P1030" i="112"/>
  <c r="N2303" i="112"/>
  <c r="P551" i="112"/>
  <c r="P2263" i="109"/>
  <c r="N1288" i="109"/>
  <c r="N163" i="112"/>
  <c r="Z1399" i="109"/>
  <c r="P598" i="112"/>
  <c r="L51" i="110"/>
  <c r="W4240" i="109"/>
  <c r="P399" i="112"/>
  <c r="S4166" i="109"/>
  <c r="Q634" i="112"/>
  <c r="T113" i="110"/>
  <c r="T41" i="110"/>
  <c r="O1712" i="112"/>
  <c r="T4294" i="109"/>
  <c r="P514" i="112"/>
  <c r="O575" i="112"/>
  <c r="O2002" i="112"/>
  <c r="P744" i="112"/>
  <c r="V3490" i="109"/>
  <c r="S2775" i="109"/>
  <c r="N1942" i="112"/>
  <c r="U114" i="110"/>
  <c r="O2198" i="112"/>
  <c r="Y2765" i="109"/>
  <c r="S40" i="110"/>
  <c r="Q142" i="109"/>
  <c r="O734" i="112"/>
  <c r="Q2334" i="112"/>
  <c r="Y3136" i="109"/>
  <c r="O2076" i="112"/>
  <c r="P1488" i="109"/>
  <c r="P1479" i="112"/>
  <c r="N1767" i="112"/>
  <c r="P1854" i="112"/>
  <c r="Z3218" i="109"/>
  <c r="P1197" i="112"/>
  <c r="R1100" i="109"/>
  <c r="Q2551" i="112"/>
  <c r="N28" i="112"/>
  <c r="O1968" i="112"/>
  <c r="R2068" i="112"/>
  <c r="U2266" i="109"/>
  <c r="U3723" i="109"/>
  <c r="N3288" i="109"/>
  <c r="Q1217" i="112"/>
  <c r="S121" i="110"/>
  <c r="P2984" i="109"/>
  <c r="P2127" i="112"/>
  <c r="R1581" i="112"/>
  <c r="P1766" i="112"/>
  <c r="Y3499" i="109"/>
  <c r="Q2697" i="112"/>
  <c r="O21" i="112"/>
  <c r="R3057" i="109"/>
  <c r="U3435" i="109"/>
  <c r="L131" i="113"/>
  <c r="S2558" i="109"/>
  <c r="W4164" i="109"/>
  <c r="N1851" i="112"/>
  <c r="Y2628" i="109"/>
  <c r="W4307" i="109"/>
  <c r="Q1616" i="112"/>
  <c r="N1202" i="112"/>
  <c r="K127" i="113"/>
  <c r="Q25" i="112"/>
  <c r="X2949" i="109"/>
  <c r="S124" i="110"/>
  <c r="P1021" i="112"/>
  <c r="P1765" i="112"/>
  <c r="S2765" i="109"/>
  <c r="R4017" i="109"/>
  <c r="Q2328" i="112"/>
  <c r="M105" i="113"/>
  <c r="O583" i="112"/>
  <c r="Q2582" i="112"/>
  <c r="O1842" i="112"/>
  <c r="V3166" i="109"/>
  <c r="P2601" i="112"/>
  <c r="W2994" i="109"/>
  <c r="Q1617" i="112"/>
  <c r="O1501" i="112"/>
  <c r="O117" i="112"/>
  <c r="Q614" i="112"/>
  <c r="O163" i="112"/>
  <c r="R1486" i="109"/>
  <c r="V3047" i="109"/>
  <c r="R1133" i="109"/>
  <c r="P2361" i="112"/>
  <c r="N415" i="112"/>
  <c r="P2169" i="112"/>
  <c r="O756" i="112"/>
  <c r="W1332" i="109"/>
  <c r="Q1153" i="112"/>
  <c r="T1463" i="109"/>
  <c r="Q346" i="112"/>
  <c r="N4304" i="109"/>
  <c r="V4086" i="109"/>
  <c r="N3188" i="109"/>
  <c r="Y3182" i="109"/>
  <c r="K12" i="113"/>
  <c r="Q777" i="112"/>
  <c r="N3564" i="109"/>
  <c r="L63" i="113"/>
  <c r="S3783" i="109"/>
  <c r="Y3576" i="109"/>
  <c r="N1676" i="112"/>
  <c r="O2563" i="112"/>
  <c r="X2998" i="109"/>
  <c r="R2771" i="109"/>
  <c r="R2695" i="109"/>
  <c r="U3423" i="109"/>
  <c r="Q180" i="110"/>
  <c r="X3563" i="109"/>
  <c r="N2410" i="112"/>
  <c r="R3507" i="109"/>
  <c r="P2682" i="112"/>
  <c r="R1671" i="109"/>
  <c r="P1759" i="112"/>
  <c r="Q1710" i="112"/>
  <c r="S3794" i="109"/>
  <c r="N3796" i="109"/>
  <c r="U3438" i="109"/>
  <c r="S4075" i="109"/>
  <c r="P2962" i="109"/>
  <c r="N2922" i="109"/>
  <c r="N40" i="110"/>
  <c r="O853" i="112"/>
  <c r="P1004" i="112"/>
  <c r="O2162" i="112"/>
  <c r="P2240" i="112"/>
  <c r="Q1618" i="112"/>
  <c r="S3097" i="109"/>
  <c r="P1152" i="112"/>
  <c r="X135" i="109"/>
  <c r="U131" i="110"/>
  <c r="X4292" i="109"/>
  <c r="O251" i="112"/>
  <c r="Q1572" i="109"/>
  <c r="Q773" i="112"/>
  <c r="O1035" i="112"/>
  <c r="P1933" i="112"/>
  <c r="X2483" i="109"/>
  <c r="P1669" i="112"/>
  <c r="L118" i="110"/>
  <c r="T67" i="109"/>
  <c r="O4294" i="109"/>
  <c r="R3718" i="109"/>
  <c r="S3094" i="109"/>
  <c r="P2362" i="112"/>
  <c r="R2036" i="112"/>
  <c r="Q796" i="112"/>
  <c r="P3169" i="109"/>
  <c r="U121" i="110"/>
  <c r="N3511" i="109"/>
  <c r="W2974" i="109"/>
  <c r="N3427" i="109"/>
  <c r="T3201" i="109"/>
  <c r="Q3575" i="109"/>
  <c r="U3098" i="109"/>
  <c r="Q1523" i="112"/>
  <c r="Q1013" i="112"/>
  <c r="O700" i="112"/>
  <c r="X2250" i="109"/>
  <c r="P394" i="112"/>
  <c r="Q1249" i="112"/>
  <c r="P1634" i="112"/>
  <c r="R2936" i="109"/>
  <c r="P1443" i="112"/>
  <c r="S873" i="109"/>
  <c r="Q1381" i="109"/>
  <c r="Q1494" i="109"/>
  <c r="O84" i="110"/>
  <c r="P159" i="110"/>
  <c r="O873" i="112"/>
  <c r="Q566" i="112"/>
  <c r="Q2627" i="112"/>
  <c r="P1344" i="109"/>
  <c r="R2251" i="109"/>
  <c r="V4228" i="109"/>
  <c r="Y1023" i="109"/>
  <c r="X511" i="109"/>
  <c r="P3170" i="109"/>
  <c r="O250" i="112"/>
  <c r="P1003" i="112"/>
  <c r="P767" i="112"/>
  <c r="S3033" i="109"/>
  <c r="T3110" i="109"/>
  <c r="Q347" i="112"/>
  <c r="Q1729" i="112"/>
  <c r="R3725" i="109"/>
  <c r="T1556" i="109"/>
  <c r="Q504" i="112"/>
  <c r="P2656" i="112"/>
  <c r="O2955" i="109"/>
  <c r="T28" i="110"/>
  <c r="Q2458" i="112"/>
  <c r="Q2024" i="112"/>
  <c r="Q836" i="112"/>
  <c r="V3568" i="109"/>
  <c r="P1429" i="112"/>
  <c r="Y3873" i="109"/>
  <c r="Q330" i="112"/>
  <c r="O2125" i="112"/>
  <c r="O1899" i="112"/>
  <c r="N1075" i="112"/>
  <c r="M89" i="110"/>
  <c r="U74" i="110"/>
  <c r="Q3798" i="109"/>
  <c r="Q131" i="112"/>
  <c r="S4229" i="109"/>
  <c r="Q1490" i="112"/>
  <c r="P528" i="112"/>
  <c r="V3155" i="109"/>
  <c r="N56" i="112"/>
  <c r="Q1358" i="109"/>
  <c r="N1844" i="112"/>
  <c r="O2467" i="112"/>
  <c r="P325" i="112"/>
  <c r="W3499" i="109"/>
  <c r="X1382" i="109"/>
  <c r="Y2455" i="109"/>
  <c r="O704" i="112"/>
  <c r="N1762" i="112"/>
  <c r="O1687" i="112"/>
  <c r="T1725" i="109"/>
  <c r="O1120" i="109"/>
  <c r="X3731" i="109"/>
  <c r="R3023" i="109"/>
  <c r="W1340" i="109"/>
  <c r="U3933" i="109"/>
  <c r="P243" i="112"/>
  <c r="V2467" i="109"/>
  <c r="Q69" i="112"/>
  <c r="Q1509" i="109"/>
  <c r="Q76" i="110"/>
  <c r="P704" i="112"/>
  <c r="Y2271" i="109"/>
  <c r="O151" i="110"/>
  <c r="T3074" i="109"/>
  <c r="O1711" i="109"/>
  <c r="O3490" i="109"/>
  <c r="K88" i="110"/>
  <c r="S3568" i="109"/>
  <c r="T56" i="110"/>
  <c r="W519" i="109"/>
  <c r="N1523" i="112"/>
  <c r="Q1762" i="112"/>
  <c r="S2616" i="109"/>
  <c r="Y1484" i="109"/>
  <c r="O1851" i="112"/>
  <c r="O1657" i="112"/>
  <c r="P1015" i="112"/>
  <c r="Y2951" i="109"/>
  <c r="O948" i="112"/>
  <c r="N1746" i="112"/>
  <c r="N150" i="109"/>
  <c r="N2557" i="112"/>
  <c r="K24" i="113"/>
  <c r="Y1601" i="109"/>
  <c r="P2250" i="112"/>
  <c r="O539" i="112"/>
  <c r="T16" i="110"/>
  <c r="N1541" i="112"/>
  <c r="V3080" i="109"/>
  <c r="O497" i="112"/>
  <c r="N2833" i="109"/>
  <c r="U4168" i="109"/>
  <c r="N1665" i="109"/>
  <c r="O244" i="112"/>
  <c r="O3419" i="109"/>
  <c r="O2473" i="112"/>
  <c r="Q2327" i="109"/>
  <c r="P1248" i="112"/>
  <c r="O489" i="112"/>
  <c r="P1255" i="112"/>
  <c r="X4242" i="109"/>
  <c r="X1748" i="109"/>
  <c r="T4228" i="109"/>
  <c r="P833" i="112"/>
  <c r="N2970" i="109"/>
  <c r="P3071" i="109"/>
  <c r="P1869" i="112"/>
  <c r="Q575" i="112"/>
  <c r="V4150" i="109"/>
  <c r="O532" i="112"/>
  <c r="V1256" i="109"/>
  <c r="P4167" i="109"/>
  <c r="T100" i="110"/>
  <c r="O1922" i="112"/>
  <c r="O1040" i="112"/>
  <c r="X3086" i="109"/>
  <c r="O507" i="109"/>
  <c r="N1319" i="112"/>
  <c r="Q1636" i="112"/>
  <c r="T51" i="110"/>
  <c r="R654" i="109"/>
  <c r="N1536" i="112"/>
  <c r="T3710" i="109"/>
  <c r="N2178" i="112"/>
  <c r="Y2092" i="109"/>
  <c r="P3209" i="109"/>
  <c r="O2654" i="112"/>
  <c r="S3492" i="109"/>
  <c r="O3872" i="109"/>
  <c r="P557" i="112"/>
  <c r="U3102" i="109"/>
  <c r="T1152" i="109"/>
  <c r="N471" i="112"/>
  <c r="R1966" i="109"/>
  <c r="O791" i="112"/>
  <c r="Q3501" i="109"/>
  <c r="P3729" i="109"/>
  <c r="Q730" i="112"/>
  <c r="P1427" i="112"/>
  <c r="P3006" i="109"/>
  <c r="P437" i="109"/>
  <c r="N349" i="112"/>
  <c r="T1137" i="109"/>
  <c r="P3009" i="109"/>
  <c r="N3158" i="109"/>
  <c r="U3047" i="109"/>
  <c r="Q804" i="112"/>
  <c r="X3194" i="109"/>
  <c r="W3364" i="109"/>
  <c r="R3656" i="109"/>
  <c r="P4151" i="109"/>
  <c r="Q412" i="112"/>
  <c r="X2102" i="109"/>
  <c r="R4154" i="109"/>
  <c r="V3171" i="109"/>
  <c r="S3428" i="109"/>
  <c r="Q1638" i="109"/>
  <c r="N3149" i="109"/>
  <c r="Z1778" i="109"/>
  <c r="Y2114" i="109"/>
  <c r="W2701" i="109"/>
  <c r="O3728" i="109"/>
  <c r="Q183" i="112"/>
  <c r="V3010" i="109"/>
  <c r="P1242" i="112"/>
  <c r="W4084" i="109"/>
  <c r="R887" i="112"/>
  <c r="T121" i="110"/>
  <c r="N155" i="112"/>
  <c r="O4162" i="109"/>
  <c r="Q2570" i="112"/>
  <c r="O1791" i="112"/>
  <c r="N635" i="112"/>
  <c r="O1166" i="112"/>
  <c r="P297" i="112"/>
  <c r="T2339" i="109"/>
  <c r="R2617" i="109"/>
  <c r="N1156" i="112"/>
  <c r="S3197" i="109"/>
  <c r="V1897" i="109"/>
  <c r="Q314" i="112"/>
  <c r="X4084" i="109"/>
  <c r="P555" i="112"/>
  <c r="T3054" i="109"/>
  <c r="O1319" i="112"/>
  <c r="Z297" i="109"/>
  <c r="N861" i="112"/>
  <c r="P275" i="112"/>
  <c r="N788" i="112"/>
  <c r="S3791" i="109"/>
  <c r="Q1884" i="112"/>
  <c r="R2954" i="109"/>
  <c r="U4298" i="109"/>
  <c r="S1367" i="109"/>
  <c r="O45" i="112"/>
  <c r="T4241" i="109"/>
  <c r="R2707" i="109"/>
  <c r="U1348" i="109"/>
  <c r="P1055" i="112"/>
  <c r="P3490" i="109"/>
  <c r="N29" i="112"/>
  <c r="P4229" i="109"/>
  <c r="P790" i="112"/>
  <c r="P1271" i="112"/>
  <c r="P924" i="112"/>
  <c r="N1451" i="112"/>
  <c r="Q1736" i="112"/>
  <c r="Q2000" i="112"/>
  <c r="P1895" i="112"/>
  <c r="P3489" i="109"/>
  <c r="Q2618" i="112"/>
  <c r="L81" i="113"/>
  <c r="Q11" i="110"/>
  <c r="P810" i="112"/>
  <c r="Y3436" i="109"/>
  <c r="Q1981" i="112"/>
  <c r="N2944" i="109"/>
  <c r="O1003" i="112"/>
  <c r="P1543" i="112"/>
  <c r="P547" i="112"/>
  <c r="N1303" i="112"/>
  <c r="N1443" i="112"/>
  <c r="O154" i="112"/>
  <c r="N2674" i="112"/>
  <c r="O2418" i="112"/>
  <c r="N132" i="110"/>
  <c r="N283" i="112"/>
  <c r="Q3008" i="109"/>
  <c r="N1710" i="112"/>
  <c r="S50" i="110"/>
  <c r="Q2444" i="112"/>
  <c r="P1316" i="112"/>
  <c r="W808" i="109"/>
  <c r="N563" i="112"/>
  <c r="P816" i="112"/>
  <c r="N53" i="112"/>
  <c r="O2353" i="112"/>
  <c r="Q3362" i="109"/>
  <c r="R1706" i="109"/>
  <c r="T4161" i="109"/>
  <c r="P4303" i="109"/>
  <c r="P1945" i="112"/>
  <c r="P2356" i="112"/>
  <c r="T4078" i="109"/>
  <c r="R1354" i="112"/>
  <c r="S3722" i="109"/>
  <c r="O1256" i="112"/>
  <c r="Q148" i="112"/>
  <c r="O317" i="112"/>
  <c r="O2111" i="112"/>
  <c r="Q25" i="110"/>
  <c r="Q2630" i="112"/>
  <c r="N1311" i="112"/>
  <c r="O3719" i="109"/>
  <c r="O2559" i="112"/>
  <c r="Q162" i="112"/>
  <c r="O1000" i="112"/>
  <c r="U3028" i="109"/>
  <c r="Q1528" i="112"/>
  <c r="N1548" i="112"/>
  <c r="V1200" i="109"/>
  <c r="X3575" i="109"/>
  <c r="N2615" i="109"/>
  <c r="U4232" i="109"/>
  <c r="Q949" i="112"/>
  <c r="O324" i="112"/>
  <c r="U4017" i="109"/>
  <c r="N294" i="112"/>
  <c r="Q3201" i="109"/>
  <c r="N253" i="112"/>
  <c r="S3188" i="109"/>
  <c r="N1287" i="109"/>
  <c r="P1192" i="112"/>
  <c r="R3855" i="109"/>
  <c r="Q1673" i="112"/>
  <c r="V3085" i="109"/>
  <c r="O1334" i="112"/>
  <c r="R2690" i="109"/>
  <c r="S3205" i="109"/>
  <c r="V2839" i="109"/>
  <c r="U3110" i="109"/>
  <c r="P3171" i="109"/>
  <c r="O1620" i="112"/>
  <c r="Y1873" i="109"/>
  <c r="Q1497" i="109"/>
  <c r="P827" i="112"/>
  <c r="X3027" i="109"/>
  <c r="P1943" i="112"/>
  <c r="N1522" i="112"/>
  <c r="P1434" i="112"/>
  <c r="Q3038" i="109"/>
  <c r="T3569" i="109"/>
  <c r="P218" i="109"/>
  <c r="O1921" i="112"/>
  <c r="O4074" i="109"/>
  <c r="Q987" i="112"/>
  <c r="Q27" i="110"/>
  <c r="S44" i="110"/>
  <c r="P2996" i="109"/>
  <c r="T4232" i="109"/>
  <c r="K42" i="110"/>
  <c r="P1451" i="112"/>
  <c r="W1247" i="109"/>
  <c r="Q1956" i="112"/>
  <c r="Y3200" i="109"/>
  <c r="Q2189" i="112"/>
  <c r="O4233" i="109"/>
  <c r="Q584" i="112"/>
  <c r="U3577" i="109"/>
  <c r="P857" i="112"/>
  <c r="Y219" i="109"/>
  <c r="S1965" i="109"/>
  <c r="N1674" i="112"/>
  <c r="N1690" i="112"/>
  <c r="O1485" i="112"/>
  <c r="N3070" i="109"/>
  <c r="O3007" i="109"/>
  <c r="N346" i="112"/>
  <c r="P57" i="110"/>
  <c r="P1438" i="112"/>
  <c r="X3783" i="109"/>
  <c r="P298" i="112"/>
  <c r="Y1329" i="109"/>
  <c r="Q1939" i="112"/>
  <c r="O2173" i="112"/>
  <c r="P1254" i="109"/>
  <c r="Q732" i="112"/>
  <c r="Q444" i="109"/>
  <c r="X4208" i="109"/>
  <c r="Y3001" i="109"/>
  <c r="U1538" i="109"/>
  <c r="V2330" i="109"/>
  <c r="P31" i="112"/>
  <c r="X3122" i="109"/>
  <c r="Q2592" i="112"/>
  <c r="N1626" i="112"/>
  <c r="P279" i="112"/>
  <c r="W1213" i="109"/>
  <c r="N2240" i="112"/>
  <c r="P965" i="112"/>
  <c r="Q3172" i="109"/>
  <c r="U3418" i="109"/>
  <c r="P282" i="112"/>
  <c r="N1349" i="109"/>
  <c r="N1323" i="112"/>
  <c r="P1169" i="112"/>
  <c r="N239" i="112"/>
  <c r="T3936" i="109"/>
  <c r="P1070" i="112"/>
  <c r="Q3149" i="109"/>
  <c r="N4303" i="109"/>
  <c r="Q3058" i="109"/>
  <c r="P2696" i="112"/>
  <c r="P2480" i="109"/>
  <c r="Y2970" i="109"/>
  <c r="X2779" i="109"/>
  <c r="P388" i="112"/>
  <c r="T129" i="110"/>
  <c r="W1648" i="109"/>
  <c r="P964" i="112"/>
  <c r="Q827" i="112"/>
  <c r="X3934" i="109"/>
  <c r="P1960" i="112"/>
  <c r="N959" i="112"/>
  <c r="Q706" i="112"/>
  <c r="O712" i="112"/>
  <c r="N1105" i="109"/>
  <c r="Q1526" i="112"/>
  <c r="P1029" i="112"/>
  <c r="R4294" i="109"/>
  <c r="S3082" i="109"/>
  <c r="U3431" i="109"/>
  <c r="Q938" i="112"/>
  <c r="P1162" i="112"/>
  <c r="Y3866" i="109"/>
  <c r="Z3636" i="109"/>
  <c r="Y591" i="109"/>
  <c r="N2971" i="109"/>
  <c r="P1700" i="112"/>
  <c r="P296" i="112"/>
  <c r="N2444" i="112"/>
  <c r="V4226" i="109"/>
  <c r="T39" i="110"/>
  <c r="W2947" i="109"/>
  <c r="R86" i="110"/>
  <c r="K40" i="113"/>
  <c r="S1296" i="109"/>
  <c r="M62" i="113"/>
  <c r="W1655" i="109"/>
  <c r="O763" i="112"/>
  <c r="N1084" i="112"/>
  <c r="V2942" i="109"/>
  <c r="N1483" i="109"/>
  <c r="Y1258" i="109"/>
  <c r="P1414" i="112"/>
  <c r="Q819" i="112"/>
  <c r="S1961" i="109"/>
  <c r="Q1425" i="112"/>
  <c r="N1582" i="109"/>
  <c r="O1967" i="112"/>
  <c r="S146" i="110"/>
  <c r="P4083" i="109"/>
  <c r="O66" i="110"/>
  <c r="Q1992" i="112"/>
  <c r="U2409" i="109"/>
  <c r="N44" i="110"/>
  <c r="Q3162" i="109"/>
  <c r="O2050" i="109"/>
  <c r="S4168" i="109"/>
  <c r="T2841" i="109"/>
  <c r="R893" i="112"/>
  <c r="O2216" i="112"/>
  <c r="T1116" i="109"/>
  <c r="P3068" i="109"/>
  <c r="X227" i="109"/>
  <c r="O2329" i="112"/>
  <c r="O3106" i="109"/>
  <c r="R1599" i="112"/>
  <c r="S3291" i="109"/>
  <c r="Q3855" i="109"/>
  <c r="R1171" i="109"/>
  <c r="Q1506" i="112"/>
  <c r="P2364" i="112"/>
  <c r="V3503" i="109"/>
  <c r="O693" i="112"/>
  <c r="P950" i="112"/>
  <c r="N158" i="112"/>
  <c r="O835" i="112"/>
  <c r="U3792" i="109"/>
  <c r="Q1329" i="109"/>
  <c r="U3084" i="109"/>
  <c r="R214" i="112"/>
  <c r="Z4370" i="109"/>
  <c r="P2121" i="112"/>
  <c r="Q2598" i="112"/>
  <c r="X4283" i="109"/>
  <c r="V1726" i="109"/>
  <c r="W3714" i="109"/>
  <c r="W3202" i="109"/>
  <c r="Q3083" i="109"/>
  <c r="Q1271" i="109"/>
  <c r="P868" i="109"/>
  <c r="P1182" i="112"/>
  <c r="U1644" i="109"/>
  <c r="N2616" i="109"/>
  <c r="U160" i="110"/>
  <c r="Y3508" i="109"/>
  <c r="U2626" i="109"/>
  <c r="N2389" i="112"/>
  <c r="Q494" i="112"/>
  <c r="M119" i="113"/>
  <c r="V3129" i="109"/>
  <c r="Q624" i="112"/>
  <c r="X1327" i="109"/>
  <c r="O1002" i="112"/>
  <c r="R4082" i="109"/>
  <c r="T3127" i="109"/>
  <c r="Y2846" i="109"/>
  <c r="O39" i="110"/>
  <c r="N3804" i="109"/>
  <c r="O836" i="112"/>
  <c r="O492" i="112"/>
  <c r="P3781" i="109"/>
  <c r="Q3574" i="109"/>
  <c r="T3796" i="109"/>
  <c r="W2950" i="109"/>
  <c r="O1458" i="112"/>
  <c r="V3035" i="109"/>
  <c r="Q944" i="112"/>
  <c r="P150" i="112"/>
  <c r="Q1408" i="112"/>
  <c r="Y4153" i="109"/>
  <c r="T3360" i="109"/>
  <c r="V3801" i="109"/>
  <c r="U3119" i="109"/>
  <c r="Q1870" i="112"/>
  <c r="X1219" i="109"/>
  <c r="S4150" i="109"/>
  <c r="L72" i="110"/>
  <c r="R2515" i="112"/>
  <c r="P4306" i="109"/>
  <c r="P106" i="112"/>
  <c r="O3730" i="109"/>
  <c r="P146" i="109"/>
  <c r="T3151" i="109"/>
  <c r="Z1760" i="109"/>
  <c r="P3008" i="109"/>
  <c r="R71" i="110"/>
  <c r="N926" i="112"/>
  <c r="U2400" i="109"/>
  <c r="O2029" i="109"/>
  <c r="V1574" i="109"/>
  <c r="N1480" i="112"/>
  <c r="N1735" i="109"/>
  <c r="R146" i="110"/>
  <c r="Q142" i="112"/>
  <c r="P1268" i="112"/>
  <c r="V3210" i="109"/>
  <c r="Q2708" i="109"/>
  <c r="R920" i="112"/>
  <c r="S1358" i="109"/>
  <c r="Q248" i="112"/>
  <c r="Q1860" i="112"/>
  <c r="P1161" i="109"/>
  <c r="P1028" i="112"/>
  <c r="O2471" i="112"/>
  <c r="N949" i="112"/>
  <c r="V4301" i="109"/>
  <c r="O1440" i="112"/>
  <c r="S22" i="110"/>
  <c r="P922" i="112"/>
  <c r="Y3507" i="109"/>
  <c r="N869" i="112"/>
  <c r="P2322" i="109"/>
  <c r="O1944" i="112"/>
  <c r="N2997" i="109"/>
  <c r="O605" i="112"/>
  <c r="O2126" i="112"/>
  <c r="X1975" i="109"/>
  <c r="N2162" i="112"/>
  <c r="N3173" i="109"/>
  <c r="U41" i="110"/>
  <c r="N2138" i="112"/>
  <c r="N526" i="112"/>
  <c r="P3728" i="109"/>
  <c r="V3859" i="109"/>
  <c r="O992" i="112"/>
  <c r="V3152" i="109"/>
  <c r="W2764" i="109"/>
  <c r="R2939" i="109"/>
  <c r="X3177" i="109"/>
  <c r="Z2541" i="109"/>
  <c r="O104" i="112"/>
  <c r="O526" i="112"/>
  <c r="N1970" i="109"/>
  <c r="Q1560" i="112"/>
  <c r="U3716" i="109"/>
  <c r="Y2473" i="109"/>
  <c r="P803" i="112"/>
  <c r="V2617" i="109"/>
  <c r="L70" i="110"/>
  <c r="O1021" i="112"/>
  <c r="R205" i="112"/>
  <c r="O277" i="112"/>
  <c r="P828" i="112"/>
  <c r="N3504" i="109"/>
  <c r="X2467" i="109"/>
  <c r="Z2918" i="109"/>
  <c r="P2470" i="112"/>
  <c r="O4231" i="109"/>
  <c r="K67" i="113"/>
  <c r="N1275" i="112"/>
  <c r="V1305" i="109"/>
  <c r="Q1998" i="112"/>
  <c r="P1988" i="112"/>
  <c r="Q2322" i="109"/>
  <c r="Q1905" i="112"/>
  <c r="N3197" i="109"/>
  <c r="U136" i="109"/>
  <c r="U1235" i="109"/>
  <c r="Y3803" i="109"/>
  <c r="O3085" i="109"/>
  <c r="Q2124" i="112"/>
  <c r="P2666" i="112"/>
  <c r="R1564" i="109"/>
  <c r="Q111" i="112"/>
  <c r="S3797" i="109"/>
  <c r="O1428" i="112"/>
  <c r="Q569" i="112"/>
  <c r="P356" i="112"/>
  <c r="R456" i="112"/>
  <c r="P239" i="112"/>
  <c r="O33" i="112"/>
  <c r="O477" i="112"/>
  <c r="U3359" i="109"/>
  <c r="M138" i="113"/>
  <c r="N3866" i="109"/>
  <c r="Q1117" i="109"/>
  <c r="O482" i="112"/>
  <c r="Y3502" i="109"/>
  <c r="S3713" i="109"/>
  <c r="R217" i="112"/>
  <c r="P3139" i="109"/>
  <c r="N2453" i="112"/>
  <c r="Q340" i="112"/>
  <c r="Y3040" i="109"/>
  <c r="O1962" i="112"/>
  <c r="S3024" i="109"/>
  <c r="O2333" i="109"/>
  <c r="U2193" i="109"/>
  <c r="Q1507" i="112"/>
  <c r="O3179" i="109"/>
  <c r="Q476" i="112"/>
  <c r="N2122" i="112"/>
  <c r="Q82" i="112"/>
  <c r="O2950" i="109"/>
  <c r="Q1882" i="112"/>
  <c r="X4304" i="109"/>
  <c r="T3204" i="109"/>
  <c r="R1568" i="112"/>
  <c r="O1454" i="112"/>
  <c r="O2167" i="112"/>
  <c r="Q1462" i="112"/>
  <c r="U2994" i="109"/>
  <c r="W2042" i="109"/>
  <c r="Q151" i="112"/>
  <c r="R3122" i="109"/>
  <c r="S4022" i="109"/>
  <c r="O1486" i="112"/>
  <c r="R160" i="110"/>
  <c r="O1866" i="112"/>
  <c r="P2588" i="112"/>
  <c r="T3572" i="109"/>
  <c r="S126" i="110"/>
  <c r="Z2554" i="109"/>
  <c r="Y3086" i="109"/>
  <c r="O143" i="109"/>
  <c r="O159" i="112"/>
  <c r="S2198" i="109"/>
  <c r="X3097" i="109"/>
  <c r="R1140" i="109"/>
  <c r="Y4137" i="109"/>
  <c r="V3715" i="109"/>
  <c r="U1597" i="109"/>
  <c r="Q1104" i="112"/>
  <c r="V2768" i="109"/>
  <c r="Z2185" i="109"/>
  <c r="Y2193" i="109"/>
  <c r="Y2762" i="109"/>
  <c r="O2537" i="112"/>
  <c r="S3422" i="109"/>
  <c r="R1116" i="112"/>
  <c r="R1476" i="109"/>
  <c r="P1123" i="109"/>
  <c r="Q158" i="110"/>
  <c r="P4019" i="109"/>
  <c r="Q1622" i="112"/>
  <c r="T3187" i="109"/>
  <c r="O2092" i="112"/>
  <c r="T3156" i="109"/>
  <c r="R9" i="110"/>
  <c r="Q1517" i="112"/>
  <c r="Q1677" i="112"/>
  <c r="Q3040" i="109"/>
  <c r="Z3217" i="109"/>
  <c r="X2472" i="109"/>
  <c r="V3711" i="109"/>
  <c r="P1399" i="112"/>
  <c r="O494" i="112"/>
  <c r="R794" i="109"/>
  <c r="Y3360" i="109"/>
  <c r="Q1455" i="112"/>
  <c r="Y789" i="109"/>
  <c r="X2476" i="109"/>
  <c r="O1415" i="112"/>
  <c r="X3085" i="109"/>
  <c r="V4230" i="109"/>
  <c r="T1183" i="109"/>
  <c r="Y1712" i="109"/>
  <c r="S3077" i="109"/>
  <c r="N2104" i="112"/>
  <c r="N1686" i="109"/>
  <c r="Q286" i="112"/>
  <c r="R2472" i="109"/>
  <c r="X2993" i="109"/>
  <c r="W2102" i="109"/>
  <c r="N1002" i="112"/>
  <c r="Q750" i="112"/>
  <c r="Q249" i="112"/>
  <c r="S2268" i="109"/>
  <c r="R219" i="112"/>
  <c r="N827" i="112"/>
  <c r="O1864" i="112"/>
  <c r="Y1380" i="109"/>
  <c r="O724" i="112"/>
  <c r="R3116" i="109"/>
  <c r="X3500" i="109"/>
  <c r="Q1025" i="112"/>
  <c r="X3874" i="109"/>
  <c r="O1537" i="112"/>
  <c r="O67" i="110"/>
  <c r="O1476" i="112"/>
  <c r="S3112" i="109"/>
  <c r="R3120" i="109"/>
  <c r="W3147" i="109"/>
  <c r="P153" i="109"/>
  <c r="N76" i="109"/>
  <c r="V2700" i="109"/>
  <c r="P1402" i="112"/>
  <c r="Y1693" i="109"/>
  <c r="U3345" i="109"/>
  <c r="Z3280" i="109"/>
  <c r="N3190" i="109"/>
  <c r="S1623" i="109"/>
  <c r="V3182" i="109"/>
  <c r="T3043" i="109"/>
  <c r="Y1679" i="109"/>
  <c r="Y1751" i="109"/>
  <c r="N1770" i="112"/>
  <c r="X3512" i="109"/>
  <c r="T3084" i="109"/>
  <c r="N973" i="112"/>
  <c r="O621" i="112"/>
  <c r="X2616" i="109"/>
  <c r="P2045" i="109"/>
  <c r="P1309" i="112"/>
  <c r="X2774" i="109"/>
  <c r="K50" i="110"/>
  <c r="P2834" i="109"/>
  <c r="N1436" i="112"/>
  <c r="Q19" i="112"/>
  <c r="P2078" i="112"/>
  <c r="N328" i="112"/>
  <c r="N4095" i="109"/>
  <c r="N1902" i="109"/>
  <c r="Y4299" i="109"/>
  <c r="O3200" i="109"/>
  <c r="O1156" i="112"/>
  <c r="N3573" i="109"/>
  <c r="N103" i="110"/>
  <c r="T1634" i="109"/>
  <c r="O399" i="112"/>
  <c r="Z3282" i="109"/>
  <c r="O1302" i="109"/>
  <c r="V1693" i="109"/>
  <c r="N268" i="112"/>
  <c r="O2708" i="109"/>
  <c r="O2193" i="112"/>
  <c r="X3174" i="109"/>
  <c r="S2961" i="109"/>
  <c r="P2394" i="109"/>
  <c r="N373" i="112"/>
  <c r="Y1723" i="109"/>
  <c r="O2925" i="109"/>
  <c r="W2615" i="109"/>
  <c r="V1680" i="109"/>
  <c r="N554" i="112"/>
  <c r="P2978" i="109"/>
  <c r="M37" i="110"/>
  <c r="P120" i="112"/>
  <c r="W3872" i="109"/>
  <c r="N581" i="112"/>
  <c r="R218" i="112"/>
  <c r="Y2604" i="109"/>
  <c r="Q698" i="112"/>
  <c r="Y3051" i="109"/>
  <c r="V3930" i="109"/>
  <c r="Q1892" i="112"/>
  <c r="O2261" i="109"/>
  <c r="O322" i="112"/>
  <c r="S651" i="109"/>
  <c r="Q1056" i="112"/>
  <c r="Z3216" i="109"/>
  <c r="Q1744" i="112"/>
  <c r="S4164" i="109"/>
  <c r="O1062" i="112"/>
  <c r="W3059" i="109"/>
  <c r="U1596" i="109"/>
  <c r="P255" i="112"/>
  <c r="W2398" i="109"/>
  <c r="Y1969" i="109"/>
  <c r="M97" i="110"/>
  <c r="O1671" i="112"/>
  <c r="O2342" i="109"/>
  <c r="O3492" i="109"/>
  <c r="U3106" i="109"/>
  <c r="N1227" i="109"/>
  <c r="W3930" i="109"/>
  <c r="X1672" i="109"/>
  <c r="Q3430" i="109"/>
  <c r="U1206" i="109"/>
  <c r="O1899" i="109"/>
  <c r="P1553" i="112"/>
  <c r="S25" i="110"/>
  <c r="O1693" i="112"/>
  <c r="P581" i="109"/>
  <c r="Q954" i="112"/>
  <c r="V3864" i="109"/>
  <c r="P1956" i="112"/>
  <c r="X1122" i="109"/>
  <c r="R1602" i="112"/>
  <c r="X1528" i="109"/>
  <c r="W2961" i="109"/>
  <c r="S3140" i="109"/>
  <c r="V2102" i="109"/>
  <c r="U1504" i="109"/>
  <c r="V3014" i="109"/>
  <c r="X4064" i="109"/>
  <c r="N3708" i="109"/>
  <c r="Q2035" i="109"/>
  <c r="S3344" i="109"/>
  <c r="W1650" i="109"/>
  <c r="L108" i="113"/>
  <c r="Q2106" i="112"/>
  <c r="N2702" i="112"/>
  <c r="N739" i="112"/>
  <c r="T3200" i="109"/>
  <c r="N2321" i="109"/>
  <c r="X3798" i="109"/>
  <c r="Y1112" i="109"/>
  <c r="O872" i="109"/>
  <c r="X3129" i="109"/>
  <c r="N1475" i="109"/>
  <c r="Q88" i="110"/>
  <c r="O3107" i="109"/>
  <c r="Q67" i="109"/>
  <c r="V2943" i="109"/>
  <c r="N2961" i="109"/>
  <c r="Z664" i="109"/>
  <c r="Y2324" i="109"/>
  <c r="O772" i="112"/>
  <c r="K104" i="110"/>
  <c r="X195" i="109"/>
  <c r="N1226" i="112"/>
  <c r="U2847" i="109"/>
  <c r="N2999" i="109"/>
  <c r="U1695" i="109"/>
  <c r="U3354" i="109"/>
  <c r="S2113" i="109"/>
  <c r="S1146" i="109"/>
  <c r="Q3089" i="109"/>
  <c r="M178" i="110"/>
  <c r="P975" i="112"/>
  <c r="N1573" i="109"/>
  <c r="R1264" i="109"/>
  <c r="L110" i="113"/>
  <c r="X1711" i="109"/>
  <c r="Q2235" i="112"/>
  <c r="P2707" i="109"/>
  <c r="U3343" i="109"/>
  <c r="R3043" i="109"/>
  <c r="P1561" i="112"/>
  <c r="P2228" i="112"/>
  <c r="R872" i="109"/>
  <c r="Q1643" i="112"/>
  <c r="N2437" i="112"/>
  <c r="P3118" i="109"/>
  <c r="W1470" i="109"/>
  <c r="Q1701" i="112"/>
  <c r="N3153" i="109"/>
  <c r="T105" i="110"/>
  <c r="N2981" i="109"/>
  <c r="O88" i="110"/>
  <c r="P1010" i="112"/>
  <c r="Q2250" i="112"/>
  <c r="R2293" i="112"/>
  <c r="N819" i="112"/>
  <c r="T4150" i="109"/>
  <c r="X4023" i="109"/>
  <c r="R143" i="110"/>
  <c r="Q3495" i="109"/>
  <c r="T3172" i="109"/>
  <c r="P1676" i="109"/>
  <c r="V1721" i="109"/>
  <c r="R3856" i="109"/>
  <c r="O1226" i="112"/>
  <c r="N775" i="112"/>
  <c r="Q1863" i="112"/>
  <c r="Q505" i="109"/>
  <c r="O1764" i="112"/>
  <c r="Q135" i="112"/>
  <c r="S4093" i="109"/>
  <c r="R1137" i="112"/>
  <c r="O2113" i="109"/>
  <c r="S1207" i="109"/>
  <c r="Y3077" i="109"/>
  <c r="O943" i="112"/>
  <c r="N3428" i="109"/>
  <c r="O2932" i="109"/>
  <c r="Q2946" i="109"/>
  <c r="Y3407" i="109"/>
  <c r="L38" i="110"/>
  <c r="S3509" i="109"/>
  <c r="V1601" i="109"/>
  <c r="R2987" i="109"/>
  <c r="N2954" i="109"/>
  <c r="U39" i="110"/>
  <c r="O2672" i="112"/>
  <c r="L14" i="110"/>
  <c r="N124" i="112"/>
  <c r="W3063" i="109"/>
  <c r="T1956" i="109"/>
  <c r="W2985" i="109"/>
  <c r="N1669" i="112"/>
  <c r="P183" i="112"/>
  <c r="S2773" i="109"/>
  <c r="Q2833" i="109"/>
  <c r="U2052" i="109"/>
  <c r="Q951" i="112"/>
  <c r="N466" i="112"/>
  <c r="T2772" i="109"/>
  <c r="W3026" i="109"/>
  <c r="P146" i="110"/>
  <c r="N1706" i="112"/>
  <c r="L53" i="110"/>
  <c r="Y3933" i="109"/>
  <c r="S3430" i="109"/>
  <c r="P825" i="112"/>
  <c r="O2265" i="109"/>
  <c r="U4147" i="109"/>
  <c r="X2944" i="109"/>
  <c r="Q1302" i="112"/>
  <c r="W4156" i="109"/>
  <c r="P847" i="112"/>
  <c r="Q2134" i="112"/>
  <c r="Q3044" i="109"/>
  <c r="M22" i="110"/>
  <c r="O3718" i="109"/>
  <c r="Q703" i="112"/>
  <c r="V3866" i="109"/>
  <c r="T10" i="110"/>
  <c r="W2698" i="109"/>
  <c r="V1682" i="109"/>
  <c r="V1496" i="109"/>
  <c r="O3161" i="109"/>
  <c r="O594" i="112"/>
  <c r="U1713" i="109"/>
  <c r="S1212" i="109"/>
  <c r="R3934" i="109"/>
  <c r="U1507" i="109"/>
  <c r="R1964" i="109"/>
  <c r="U4231" i="109"/>
  <c r="P711" i="112"/>
  <c r="S512" i="109"/>
  <c r="T1710" i="109"/>
  <c r="S3037" i="109"/>
  <c r="Q175" i="110"/>
  <c r="O587" i="109"/>
  <c r="R97" i="110"/>
  <c r="O1641" i="112"/>
  <c r="N771" i="112"/>
  <c r="S1679" i="109"/>
  <c r="R1267" i="109"/>
  <c r="T3142" i="109"/>
  <c r="R179" i="110"/>
  <c r="P757" i="112"/>
  <c r="S3940" i="109"/>
  <c r="O747" i="112"/>
  <c r="U957" i="109"/>
  <c r="V1894" i="109"/>
  <c r="S4306" i="109"/>
  <c r="N377" i="112"/>
  <c r="P1212" i="112"/>
  <c r="X3797" i="109"/>
  <c r="Q947" i="112"/>
  <c r="R1112" i="112"/>
  <c r="Y4017" i="109"/>
  <c r="Q1105" i="112"/>
  <c r="O1661" i="112"/>
  <c r="W3037" i="109"/>
  <c r="N160" i="112"/>
  <c r="X1591" i="109"/>
  <c r="O3188" i="109"/>
  <c r="Q4167" i="109"/>
  <c r="R1359" i="109"/>
  <c r="N477" i="112"/>
  <c r="W3876" i="109"/>
  <c r="S1686" i="109"/>
  <c r="Y2341" i="109"/>
  <c r="Q1633" i="112"/>
  <c r="N865" i="112"/>
  <c r="O1884" i="112"/>
  <c r="P2546" i="112"/>
  <c r="R1119" i="112"/>
  <c r="V1706" i="109"/>
  <c r="P621" i="112"/>
  <c r="N930" i="112"/>
  <c r="Q1561" i="112"/>
  <c r="R1811" i="112"/>
  <c r="R206" i="109"/>
  <c r="R1819" i="112"/>
  <c r="R1824" i="112"/>
  <c r="O3084" i="109"/>
  <c r="X4236" i="109"/>
  <c r="Q3928" i="109"/>
  <c r="R4219" i="109"/>
  <c r="V2781" i="109"/>
  <c r="S3211" i="109"/>
  <c r="S3716" i="109"/>
  <c r="S4085" i="109"/>
  <c r="Y1305" i="109"/>
  <c r="R149" i="109"/>
  <c r="O858" i="112"/>
  <c r="Q511" i="109"/>
  <c r="P115" i="112"/>
  <c r="O3943" i="109"/>
  <c r="P73" i="110"/>
  <c r="N3129" i="109"/>
  <c r="R3140" i="109"/>
  <c r="S2324" i="109"/>
  <c r="U166" i="110"/>
  <c r="S3141" i="109"/>
  <c r="O1978" i="112"/>
  <c r="P1348" i="109"/>
  <c r="P3804" i="109"/>
  <c r="Q699" i="112"/>
  <c r="N59" i="110"/>
  <c r="W3127" i="109"/>
  <c r="T3860" i="109"/>
  <c r="N1221" i="112"/>
  <c r="P750" i="112"/>
  <c r="Y1022" i="109"/>
  <c r="S3708" i="109"/>
  <c r="S4235" i="109"/>
  <c r="Q924" i="112"/>
  <c r="U1901" i="109"/>
  <c r="U1097" i="109"/>
  <c r="N166" i="112"/>
  <c r="N510" i="112"/>
  <c r="W3062" i="109"/>
  <c r="O52" i="110"/>
  <c r="X3788" i="109"/>
  <c r="W2838" i="109"/>
  <c r="Q3039" i="109"/>
  <c r="X4080" i="109"/>
  <c r="N481" i="112"/>
  <c r="S3181" i="109"/>
  <c r="O2573" i="112"/>
  <c r="P560" i="112"/>
  <c r="U2413" i="109"/>
  <c r="T23" i="110"/>
  <c r="T2271" i="109"/>
  <c r="P3511" i="109"/>
  <c r="V1138" i="109"/>
  <c r="P2318" i="112"/>
  <c r="V1972" i="109"/>
  <c r="N4305" i="109"/>
  <c r="R1568" i="109"/>
  <c r="Y4293" i="109"/>
  <c r="O395" i="112"/>
  <c r="J132" i="110"/>
  <c r="Q1496" i="112"/>
  <c r="Z1819" i="109"/>
  <c r="S1669" i="109"/>
  <c r="Q3085" i="109"/>
  <c r="T1213" i="109"/>
  <c r="Q2268" i="109"/>
  <c r="Q3067" i="109"/>
  <c r="U1227" i="109"/>
  <c r="R643" i="109"/>
  <c r="Y1540" i="109"/>
  <c r="V1692" i="109"/>
  <c r="X3172" i="109"/>
  <c r="P24" i="110"/>
  <c r="Q23" i="110"/>
  <c r="N274" i="112"/>
  <c r="Q936" i="109"/>
  <c r="U135" i="109"/>
  <c r="V4090" i="109"/>
  <c r="W872" i="109"/>
  <c r="S3654" i="109"/>
  <c r="W3169" i="109"/>
  <c r="O2702" i="109"/>
  <c r="O3357" i="109"/>
  <c r="T2631" i="109"/>
  <c r="P367" i="109"/>
  <c r="T3783" i="109"/>
  <c r="P2708" i="109"/>
  <c r="W3863" i="109"/>
  <c r="S1137" i="109"/>
  <c r="O802" i="112"/>
  <c r="N3096" i="109"/>
  <c r="U1363" i="109"/>
  <c r="O1029" i="112"/>
  <c r="U1251" i="109"/>
  <c r="V3048" i="109"/>
  <c r="O1313" i="112"/>
  <c r="W2836" i="109"/>
  <c r="U2473" i="109"/>
  <c r="O946" i="112"/>
  <c r="S2955" i="109"/>
  <c r="U3156" i="109"/>
  <c r="V442" i="109"/>
  <c r="O2339" i="109"/>
  <c r="Q809" i="112"/>
  <c r="U1249" i="109"/>
  <c r="Q11" i="112"/>
  <c r="T1018" i="109"/>
  <c r="V3122" i="109"/>
  <c r="R1545" i="109"/>
  <c r="P3573" i="109"/>
  <c r="Y4021" i="109"/>
  <c r="P745" i="112"/>
  <c r="X2047" i="109"/>
  <c r="Q177" i="112"/>
  <c r="P526" i="112"/>
  <c r="V3803" i="109"/>
  <c r="W3859" i="109"/>
  <c r="Q1672" i="112"/>
  <c r="O3655" i="109"/>
  <c r="S1515" i="109"/>
  <c r="O1547" i="109"/>
  <c r="Q2447" i="112"/>
  <c r="U4156" i="109"/>
  <c r="P2023" i="112"/>
  <c r="R1603" i="112"/>
  <c r="O2616" i="109"/>
  <c r="O397" i="112"/>
  <c r="N3653" i="109"/>
  <c r="P16" i="110"/>
  <c r="N361" i="112"/>
  <c r="N4086" i="109"/>
  <c r="P1768" i="112"/>
  <c r="P1303" i="112"/>
  <c r="T1387" i="109"/>
  <c r="S1703" i="109"/>
  <c r="P3210" i="109"/>
  <c r="T125" i="110"/>
  <c r="N4084" i="109"/>
  <c r="X2032" i="109"/>
  <c r="L58" i="110"/>
  <c r="P1310" i="112"/>
  <c r="S4302" i="109"/>
  <c r="Y4226" i="109"/>
  <c r="P2610" i="112"/>
  <c r="O1287" i="112"/>
  <c r="P1203" i="112"/>
  <c r="N68" i="112"/>
  <c r="Q1161" i="109"/>
  <c r="Q136" i="112"/>
  <c r="Y1472" i="109"/>
  <c r="N2112" i="109"/>
  <c r="Q2081" i="112"/>
  <c r="O1339" i="109"/>
  <c r="N1100" i="112"/>
  <c r="P2201" i="112"/>
  <c r="O859" i="112"/>
  <c r="U2697" i="109"/>
  <c r="P2582" i="112"/>
  <c r="N276" i="112"/>
  <c r="S101" i="110"/>
  <c r="Q1054" i="112"/>
  <c r="U4080" i="109"/>
  <c r="T1544" i="109"/>
  <c r="T1492" i="109"/>
  <c r="O2247" i="112"/>
  <c r="T3012" i="109"/>
  <c r="S4155" i="109"/>
  <c r="R14" i="110"/>
  <c r="P401" i="112"/>
  <c r="O1660" i="112"/>
  <c r="O1517" i="112"/>
  <c r="P1884" i="112"/>
  <c r="Q1023" i="112"/>
  <c r="P1688" i="109"/>
  <c r="N1442" i="112"/>
  <c r="S164" i="110"/>
  <c r="R4231" i="109"/>
  <c r="Q54" i="110"/>
  <c r="Q3504" i="109"/>
  <c r="U2980" i="109"/>
  <c r="R1593" i="112"/>
  <c r="P1986" i="112"/>
  <c r="N3101" i="109"/>
  <c r="X1362" i="109"/>
  <c r="V1705" i="109"/>
  <c r="T2698" i="109"/>
  <c r="P379" i="112"/>
  <c r="N1706" i="109"/>
  <c r="Q4233" i="109"/>
  <c r="N800" i="112"/>
  <c r="P992" i="112"/>
  <c r="O96" i="112"/>
  <c r="S2986" i="109"/>
  <c r="X1341" i="109"/>
  <c r="R2399" i="109"/>
  <c r="N251" i="112"/>
  <c r="Q136" i="109"/>
  <c r="O2001" i="112"/>
  <c r="N2001" i="112"/>
  <c r="R1125" i="112"/>
  <c r="U3797" i="109"/>
  <c r="V4019" i="109"/>
  <c r="U2926" i="109"/>
  <c r="P11" i="112"/>
  <c r="T2193" i="109"/>
  <c r="O2020" i="112"/>
  <c r="N528" i="112"/>
  <c r="R3106" i="109"/>
  <c r="P43" i="110"/>
  <c r="Y1211" i="109"/>
  <c r="O3045" i="109"/>
  <c r="P871" i="109"/>
  <c r="X8" i="109"/>
  <c r="T2980" i="109"/>
  <c r="N1477" i="112"/>
  <c r="R70" i="110"/>
  <c r="W2962" i="109"/>
  <c r="O3941" i="109"/>
  <c r="O3099" i="109"/>
  <c r="N1198" i="112"/>
  <c r="N1867" i="112"/>
  <c r="Q1240" i="112"/>
  <c r="O508" i="112"/>
  <c r="U590" i="109"/>
  <c r="U3499" i="109"/>
  <c r="N1021" i="112"/>
  <c r="O59" i="112"/>
  <c r="O4090" i="109"/>
  <c r="P775" i="112"/>
  <c r="Q2430" i="112"/>
  <c r="R2279" i="112"/>
  <c r="O1413" i="112"/>
  <c r="Q2107" i="112"/>
  <c r="W1715" i="109"/>
  <c r="R461" i="112"/>
  <c r="Q364" i="112"/>
  <c r="R4023" i="109"/>
  <c r="R1800" i="112"/>
  <c r="Q1661" i="109"/>
  <c r="Q2470" i="109"/>
  <c r="V4300" i="109"/>
  <c r="Q570" i="109"/>
  <c r="N2664" i="112"/>
  <c r="O2207" i="112"/>
  <c r="P99" i="112"/>
  <c r="O2479" i="109"/>
  <c r="O805" i="112"/>
  <c r="R4086" i="109"/>
  <c r="O1979" i="109"/>
  <c r="Y3059" i="109"/>
  <c r="O1691" i="112"/>
  <c r="X4021" i="109"/>
  <c r="R130" i="110"/>
  <c r="N1217" i="112"/>
  <c r="R3936" i="109"/>
  <c r="U1135" i="109"/>
  <c r="O313" i="112"/>
  <c r="T1699" i="109"/>
  <c r="N1029" i="112"/>
  <c r="Q778" i="112"/>
  <c r="Q302" i="112"/>
  <c r="P1411" i="112"/>
  <c r="P3036" i="109"/>
  <c r="O2960" i="109"/>
  <c r="P2310" i="112"/>
  <c r="N2398" i="112"/>
  <c r="U3152" i="109"/>
  <c r="N1972" i="112"/>
  <c r="O759" i="112"/>
  <c r="R447" i="112"/>
  <c r="P261" i="112"/>
  <c r="Q996" i="112"/>
  <c r="Q2356" i="112"/>
  <c r="U3570" i="109"/>
  <c r="O2649" i="112"/>
  <c r="X1738" i="109"/>
  <c r="Q1521" i="112"/>
  <c r="O44" i="110"/>
  <c r="Q2128" i="112"/>
  <c r="O2460" i="112"/>
  <c r="P881" i="109"/>
  <c r="N705" i="112"/>
  <c r="P694" i="112"/>
  <c r="Q600" i="112"/>
  <c r="O1438" i="112"/>
  <c r="X426" i="109"/>
  <c r="M49" i="113"/>
  <c r="X4223" i="109"/>
  <c r="T3727" i="109"/>
  <c r="O1066" i="112"/>
  <c r="N2426" i="112"/>
  <c r="X1718" i="109"/>
  <c r="P863" i="112"/>
  <c r="O2196" i="112"/>
  <c r="L89" i="113"/>
  <c r="P3128" i="109"/>
  <c r="T2976" i="109"/>
  <c r="Q4149" i="109"/>
  <c r="Y3206" i="109"/>
  <c r="N3128" i="109"/>
  <c r="Q1725" i="112"/>
  <c r="U1508" i="109"/>
  <c r="N354" i="112"/>
  <c r="U4096" i="109"/>
  <c r="N4238" i="109"/>
  <c r="U2762" i="109"/>
  <c r="U2693" i="109"/>
  <c r="O937" i="112"/>
  <c r="V2703" i="109"/>
  <c r="P824" i="112"/>
  <c r="R3496" i="109"/>
  <c r="W1895" i="109"/>
  <c r="Z4008" i="109"/>
  <c r="T4160" i="109"/>
  <c r="P2703" i="109"/>
  <c r="L154" i="113"/>
  <c r="Q1914" i="112"/>
  <c r="R1813" i="112"/>
  <c r="P480" i="112"/>
  <c r="Q1755" i="112"/>
  <c r="N2093" i="112"/>
  <c r="Q556" i="112"/>
  <c r="Q393" i="112"/>
  <c r="O472" i="112"/>
  <c r="O269" i="112"/>
  <c r="Q46" i="110"/>
  <c r="U3007" i="109"/>
  <c r="O2097" i="112"/>
  <c r="V3726" i="109"/>
  <c r="Q2689" i="109"/>
  <c r="U2108" i="109"/>
  <c r="Q1662" i="112"/>
  <c r="R1279" i="109"/>
  <c r="O3002" i="109"/>
  <c r="R442" i="112"/>
  <c r="O1875" i="112"/>
  <c r="V2690" i="109"/>
  <c r="Y3107" i="109"/>
  <c r="U63" i="110"/>
  <c r="R1697" i="109"/>
  <c r="P2245" i="112"/>
  <c r="R4020" i="109"/>
  <c r="Q2386" i="112"/>
  <c r="M128" i="110"/>
  <c r="P2634" i="112"/>
  <c r="N1448" i="112"/>
  <c r="Q632" i="112"/>
  <c r="Q163" i="112"/>
  <c r="V2404" i="109"/>
  <c r="Z1774" i="109"/>
  <c r="T1751" i="109"/>
  <c r="R1595" i="109"/>
  <c r="U2264" i="109"/>
  <c r="Q38" i="112"/>
  <c r="P1304" i="112"/>
  <c r="T40" i="110"/>
  <c r="U45" i="110"/>
  <c r="Y4090" i="109"/>
  <c r="O3502" i="109"/>
  <c r="P1224" i="112"/>
  <c r="R457" i="112"/>
  <c r="Q3001" i="109"/>
  <c r="R2620" i="109"/>
  <c r="N2406" i="112"/>
  <c r="O1503" i="112"/>
  <c r="Q2773" i="109"/>
  <c r="V3146" i="109"/>
  <c r="O699" i="112"/>
  <c r="O1900" i="112"/>
  <c r="O3503" i="109"/>
  <c r="W883" i="109"/>
  <c r="Q35" i="112"/>
  <c r="O514" i="109"/>
  <c r="Q1445" i="112"/>
  <c r="R24" i="110"/>
  <c r="O183" i="112"/>
  <c r="S1295" i="109"/>
  <c r="N3134" i="109"/>
  <c r="P382" i="112"/>
  <c r="N1453" i="112"/>
  <c r="U2407" i="109"/>
  <c r="S1162" i="109"/>
  <c r="Q1900" i="112"/>
  <c r="Q245" i="112"/>
  <c r="W1513" i="109"/>
  <c r="X573" i="109"/>
  <c r="O1407" i="112"/>
  <c r="O550" i="112"/>
  <c r="Q1434" i="112"/>
  <c r="S28" i="110"/>
  <c r="P2413" i="112"/>
  <c r="M141" i="113"/>
  <c r="T215" i="109"/>
  <c r="Q359" i="112"/>
  <c r="Q1973" i="109"/>
  <c r="N2847" i="109"/>
  <c r="W1623" i="109"/>
  <c r="O1953" i="112"/>
  <c r="N358" i="112"/>
  <c r="R1531" i="109"/>
  <c r="N1236" i="109"/>
  <c r="V1694" i="109"/>
  <c r="P1426" i="112"/>
  <c r="L29" i="110"/>
  <c r="O3182" i="109"/>
  <c r="T3719" i="109"/>
  <c r="X2977" i="109"/>
  <c r="U3120" i="109"/>
  <c r="P376" i="112"/>
  <c r="R1151" i="112"/>
  <c r="T4093" i="109"/>
  <c r="Z2125" i="109"/>
  <c r="Q1753" i="112"/>
  <c r="N1007" i="112"/>
  <c r="N3429" i="109"/>
  <c r="Q1925" i="112"/>
  <c r="U1571" i="109"/>
  <c r="Q1896" i="112"/>
  <c r="W3572" i="109"/>
  <c r="P1675" i="112"/>
  <c r="O4163" i="109"/>
  <c r="T1705" i="109"/>
  <c r="V4078" i="109"/>
  <c r="X4090" i="109"/>
  <c r="R1118" i="112"/>
  <c r="O2769" i="109"/>
  <c r="O46" i="112"/>
  <c r="Q400" i="112"/>
  <c r="U3731" i="109"/>
  <c r="Q1465" i="112"/>
  <c r="P960" i="112"/>
  <c r="O513" i="112"/>
  <c r="S4161" i="109"/>
  <c r="T4293" i="109"/>
  <c r="W3416" i="109"/>
  <c r="S2699" i="109"/>
  <c r="T103" i="110"/>
  <c r="Q2079" i="112"/>
  <c r="S4298" i="109"/>
  <c r="X2985" i="109"/>
  <c r="N3728" i="109"/>
  <c r="P1239" i="112"/>
  <c r="W3654" i="109"/>
  <c r="Y4022" i="109"/>
  <c r="P546" i="112"/>
  <c r="Q1293" i="112"/>
  <c r="T1323" i="109"/>
  <c r="R1132" i="112"/>
  <c r="U3087" i="109"/>
  <c r="S2687" i="109"/>
  <c r="U1466" i="109"/>
  <c r="X3074" i="109"/>
  <c r="O254" i="112"/>
  <c r="Q1016" i="112"/>
  <c r="W4297" i="109"/>
  <c r="U3021" i="109"/>
  <c r="P2126" i="112"/>
  <c r="N1302" i="112"/>
  <c r="R2269" i="109"/>
  <c r="P3094" i="109"/>
  <c r="P3042" i="109"/>
  <c r="Y3203" i="109"/>
  <c r="Q3857" i="109"/>
  <c r="Q2951" i="109"/>
  <c r="O833" i="112"/>
  <c r="O2166" i="112"/>
  <c r="X2239" i="109"/>
  <c r="V1616" i="109"/>
  <c r="Q125" i="112"/>
  <c r="P1549" i="112"/>
  <c r="O148" i="112"/>
  <c r="Q3106" i="109"/>
  <c r="N1689" i="112"/>
  <c r="W1130" i="109"/>
  <c r="O2635" i="109"/>
  <c r="W4236" i="109"/>
  <c r="W4169" i="109"/>
  <c r="O1934" i="112"/>
  <c r="T4292" i="109"/>
  <c r="N4165" i="109"/>
  <c r="X1896" i="109"/>
  <c r="N1066" i="112"/>
  <c r="X3361" i="109"/>
  <c r="R3854" i="109"/>
  <c r="W1678" i="109"/>
  <c r="Q636" i="112"/>
  <c r="R3568" i="109"/>
  <c r="R878" i="109"/>
  <c r="R1723" i="109"/>
  <c r="P78" i="109"/>
  <c r="P3152" i="109"/>
  <c r="O2958" i="109"/>
  <c r="W1887" i="109"/>
  <c r="P2311" i="112"/>
  <c r="R3290" i="109"/>
  <c r="U1742" i="109"/>
  <c r="W2696" i="109"/>
  <c r="N1631" i="112"/>
  <c r="R82" i="110"/>
  <c r="X3203" i="109"/>
  <c r="N2770" i="109"/>
  <c r="N2360" i="112"/>
  <c r="W1885" i="109"/>
  <c r="X3073" i="109"/>
  <c r="Q414" i="112"/>
  <c r="K133" i="110"/>
  <c r="N1700" i="109"/>
  <c r="Q2969" i="109"/>
  <c r="T1590" i="109"/>
  <c r="T4227" i="109"/>
  <c r="T3196" i="109"/>
  <c r="N1545" i="109"/>
  <c r="P734" i="112"/>
  <c r="Q933" i="112"/>
  <c r="T1274" i="109"/>
  <c r="P481" i="112"/>
  <c r="N3046" i="109"/>
  <c r="Q2318" i="112"/>
  <c r="X4162" i="109"/>
  <c r="Q2481" i="112"/>
  <c r="Y3770" i="109"/>
  <c r="U1359" i="109"/>
  <c r="S1299" i="109"/>
  <c r="Y3039" i="109"/>
  <c r="U1377" i="109"/>
  <c r="Q774" i="112"/>
  <c r="P2843" i="109"/>
  <c r="N362" i="112"/>
  <c r="Y1972" i="109"/>
  <c r="T2951" i="109"/>
  <c r="Q24" i="112"/>
  <c r="P1961" i="112"/>
  <c r="R2847" i="109"/>
  <c r="O1414" i="112"/>
  <c r="N1286" i="112"/>
  <c r="W2110" i="109"/>
  <c r="V1468" i="109"/>
  <c r="R4151" i="109"/>
  <c r="P38" i="110"/>
  <c r="Q565" i="112"/>
  <c r="P2137" i="112"/>
  <c r="P1019" i="112"/>
  <c r="Q1668" i="112"/>
  <c r="V2977" i="109"/>
  <c r="T2192" i="109"/>
  <c r="P1261" i="112"/>
  <c r="T3725" i="109"/>
  <c r="P1979" i="112"/>
  <c r="Y4162" i="109"/>
  <c r="P1319" i="112"/>
  <c r="X3769" i="109"/>
  <c r="N1159" i="112"/>
  <c r="X3477" i="109"/>
  <c r="N625" i="112"/>
  <c r="Q557" i="112"/>
  <c r="N1405" i="112"/>
  <c r="P3437" i="109"/>
  <c r="O1433" i="112"/>
  <c r="L59" i="110"/>
  <c r="O2645" i="112"/>
  <c r="N1926" i="112"/>
  <c r="X1210" i="109"/>
  <c r="O63" i="112"/>
  <c r="N1891" i="112"/>
  <c r="N2192" i="112"/>
  <c r="N1063" i="112"/>
  <c r="Q324" i="112"/>
  <c r="T2268" i="109"/>
  <c r="X2983" i="109"/>
  <c r="P1067" i="112"/>
  <c r="P1632" i="112"/>
  <c r="K70" i="110"/>
  <c r="O2099" i="112"/>
  <c r="Q521" i="112"/>
  <c r="P1206" i="109"/>
  <c r="N314" i="112"/>
  <c r="V1223" i="109"/>
  <c r="O595" i="112"/>
  <c r="N715" i="112"/>
  <c r="P102" i="110"/>
  <c r="Q1101" i="109"/>
  <c r="S4017" i="109"/>
  <c r="Q797" i="109"/>
  <c r="T2773" i="109"/>
  <c r="P322" i="112"/>
  <c r="N2322" i="109"/>
  <c r="P4293" i="109"/>
  <c r="O1566" i="109"/>
  <c r="P1501" i="109"/>
  <c r="P2941" i="109"/>
  <c r="Q496" i="109"/>
  <c r="U1470" i="109"/>
  <c r="Q1965" i="109"/>
  <c r="P44" i="112"/>
  <c r="X3077" i="109"/>
  <c r="T4081" i="109"/>
  <c r="N784" i="112"/>
  <c r="V3365" i="109"/>
  <c r="O523" i="112"/>
  <c r="T2691" i="109"/>
  <c r="O1679" i="112"/>
  <c r="O1030" i="112"/>
  <c r="U3871" i="109"/>
  <c r="Q3112" i="109"/>
  <c r="O937" i="109"/>
  <c r="W3436" i="109"/>
  <c r="Y1209" i="109"/>
  <c r="Z4366" i="109"/>
  <c r="Q529" i="112"/>
  <c r="X3433" i="109"/>
  <c r="U3653" i="109"/>
  <c r="W4225" i="109"/>
  <c r="T3147" i="109"/>
  <c r="V3178" i="109"/>
  <c r="N1028" i="112"/>
  <c r="P3159" i="109"/>
  <c r="X3087" i="109"/>
  <c r="W1959" i="109"/>
  <c r="N925" i="112"/>
  <c r="Q3576" i="109"/>
  <c r="W3656" i="109"/>
  <c r="Y3421" i="109"/>
  <c r="V1240" i="109"/>
  <c r="P3711" i="109"/>
  <c r="O2150" i="112"/>
  <c r="P970" i="112"/>
  <c r="O780" i="112"/>
  <c r="O13" i="110"/>
  <c r="N738" i="112"/>
  <c r="X1565" i="109"/>
  <c r="Q4219" i="109"/>
  <c r="Y1198" i="109"/>
  <c r="O256" i="112"/>
  <c r="N386" i="112"/>
  <c r="N1618" i="112"/>
  <c r="N867" i="112"/>
  <c r="P3142" i="109"/>
  <c r="P713" i="112"/>
  <c r="O807" i="112"/>
  <c r="U3117" i="109"/>
  <c r="O2324" i="109"/>
  <c r="P2113" i="112"/>
  <c r="O1393" i="112"/>
  <c r="P52" i="112"/>
  <c r="P1734" i="112"/>
  <c r="X3043" i="109"/>
  <c r="T1304" i="109"/>
  <c r="V3103" i="109"/>
  <c r="U2975" i="109"/>
  <c r="R2973" i="109"/>
  <c r="X2984" i="109"/>
  <c r="W3724" i="109"/>
  <c r="O3075" i="109"/>
  <c r="R2037" i="112"/>
  <c r="P2021" i="112"/>
  <c r="U1960" i="109"/>
  <c r="R65" i="110"/>
  <c r="R1508" i="109"/>
  <c r="N1385" i="112"/>
  <c r="P538" i="112"/>
  <c r="X4156" i="109"/>
  <c r="N495" i="112"/>
  <c r="S3501" i="109"/>
  <c r="P4169" i="109"/>
  <c r="O2779" i="109"/>
  <c r="S3150" i="109"/>
  <c r="Y3031" i="109"/>
  <c r="Q3875" i="109"/>
  <c r="O2545" i="112"/>
  <c r="U4085" i="109"/>
  <c r="W1328" i="109"/>
  <c r="T2196" i="109"/>
  <c r="O1460" i="112"/>
  <c r="O1452" i="112"/>
  <c r="U3178" i="109"/>
  <c r="Q803" i="112"/>
  <c r="N718" i="112"/>
  <c r="K132" i="110"/>
  <c r="V4146" i="109"/>
  <c r="O1558" i="109"/>
  <c r="Q1290" i="112"/>
  <c r="J96" i="113"/>
  <c r="T1703" i="109"/>
  <c r="N3362" i="109"/>
  <c r="M91" i="113"/>
  <c r="P3138" i="109"/>
  <c r="U3655" i="109"/>
  <c r="Y4155" i="109"/>
  <c r="T2560" i="109"/>
  <c r="P254" i="112"/>
  <c r="T2269" i="109"/>
  <c r="Q3364" i="109"/>
  <c r="T2108" i="109"/>
  <c r="Q2995" i="109"/>
  <c r="U1697" i="109"/>
  <c r="R91" i="110"/>
  <c r="W3115" i="109"/>
  <c r="Q39" i="112"/>
  <c r="O1052" i="112"/>
  <c r="W2271" i="109"/>
  <c r="P3796" i="109"/>
  <c r="Y2693" i="109"/>
  <c r="O1177" i="112"/>
  <c r="N3054" i="109"/>
  <c r="T1277" i="109"/>
  <c r="S3723" i="109"/>
  <c r="P352" i="112"/>
  <c r="T1678" i="109"/>
  <c r="Y2331" i="109"/>
  <c r="J65" i="113"/>
  <c r="Q1008" i="112"/>
  <c r="U3721" i="109"/>
  <c r="P1736" i="109"/>
  <c r="X1519" i="109"/>
  <c r="P581" i="112"/>
  <c r="O1180" i="112"/>
  <c r="N561" i="112"/>
  <c r="Y3562" i="109"/>
  <c r="R459" i="112"/>
  <c r="Q1739" i="112"/>
  <c r="Q299" i="112"/>
  <c r="N1401" i="112"/>
  <c r="O1561" i="112"/>
  <c r="Q3161" i="109"/>
  <c r="T4023" i="109"/>
  <c r="N1163" i="112"/>
  <c r="O3802" i="109"/>
  <c r="P842" i="112"/>
  <c r="P241" i="112"/>
  <c r="Q1283" i="109"/>
  <c r="V1265" i="109"/>
  <c r="P182" i="112"/>
  <c r="Q2401" i="109"/>
  <c r="P3012" i="109"/>
  <c r="O57" i="110"/>
  <c r="S14" i="110"/>
  <c r="O842" i="112"/>
  <c r="S3857" i="109"/>
  <c r="Q547" i="112"/>
  <c r="O4219" i="109"/>
  <c r="N4" i="112"/>
  <c r="Q367" i="112"/>
  <c r="U24" i="110"/>
  <c r="X4207" i="109"/>
  <c r="R2694" i="109"/>
  <c r="O3292" i="109"/>
  <c r="X1661" i="109"/>
  <c r="S1011" i="109"/>
  <c r="U1662" i="109"/>
  <c r="Q1262" i="109"/>
  <c r="R656" i="112"/>
  <c r="L135" i="113"/>
  <c r="X2762" i="109"/>
  <c r="S3155" i="109"/>
  <c r="Q2137" i="112"/>
  <c r="P164" i="112"/>
  <c r="N3430" i="109"/>
  <c r="N3868" i="109"/>
  <c r="P565" i="112"/>
  <c r="N3864" i="109"/>
  <c r="Q3168" i="109"/>
  <c r="V3098" i="109"/>
  <c r="Y3168" i="109"/>
  <c r="P2197" i="109"/>
  <c r="U2843" i="109"/>
  <c r="X3079" i="109"/>
  <c r="V3718" i="109"/>
  <c r="O2923" i="109"/>
  <c r="S1288" i="109"/>
  <c r="P3927" i="109"/>
  <c r="R918" i="112"/>
  <c r="X3790" i="109"/>
  <c r="Y4305" i="109"/>
  <c r="T1173" i="109"/>
  <c r="P1283" i="109"/>
  <c r="P2948" i="109"/>
  <c r="V2957" i="109"/>
  <c r="U2476" i="109"/>
  <c r="R4168" i="109"/>
  <c r="Y2633" i="109"/>
  <c r="V446" i="109"/>
  <c r="X2399" i="109"/>
  <c r="S3356" i="109"/>
  <c r="N20" i="112"/>
  <c r="O2395" i="109"/>
  <c r="P492" i="112"/>
  <c r="X4226" i="109"/>
  <c r="Q1108" i="109"/>
  <c r="U3061" i="109"/>
  <c r="Q798" i="112"/>
  <c r="Q1127" i="109"/>
  <c r="O260" i="112"/>
  <c r="X3794" i="109"/>
  <c r="N1210" i="112"/>
  <c r="T2958" i="109"/>
  <c r="R4305" i="109"/>
  <c r="Q3352" i="109"/>
  <c r="R216" i="109"/>
  <c r="W4148" i="109"/>
  <c r="W3877" i="109"/>
  <c r="W2973" i="109"/>
  <c r="N2457" i="112"/>
  <c r="R3783" i="109"/>
  <c r="R3034" i="109"/>
  <c r="Y2107" i="109"/>
  <c r="O936" i="112"/>
  <c r="S1690" i="109"/>
  <c r="X2938" i="109"/>
  <c r="T3288" i="109"/>
  <c r="Q545" i="112"/>
  <c r="V277" i="109"/>
  <c r="N628" i="112"/>
  <c r="Y3008" i="109"/>
  <c r="S429" i="109"/>
  <c r="R420" i="112"/>
  <c r="R1748" i="109"/>
  <c r="O553" i="112"/>
  <c r="T1238" i="109"/>
  <c r="R194" i="112"/>
  <c r="N2630" i="109"/>
  <c r="O739" i="112"/>
  <c r="T42" i="110"/>
  <c r="Q2632" i="109"/>
  <c r="O1516" i="109"/>
  <c r="Y881" i="109"/>
  <c r="P2072" i="112"/>
  <c r="Q595" i="112"/>
  <c r="O1594" i="109"/>
  <c r="U4228" i="109"/>
  <c r="Y2833" i="109"/>
  <c r="P1507" i="109"/>
  <c r="Q2243" i="112"/>
  <c r="N3169" i="109"/>
  <c r="P99" i="110"/>
  <c r="U1011" i="109"/>
  <c r="T2704" i="109"/>
  <c r="P1269" i="112"/>
  <c r="X3727" i="109"/>
  <c r="Q3365" i="109"/>
  <c r="N1223" i="112"/>
  <c r="O580" i="112"/>
  <c r="W2252" i="109"/>
  <c r="P126" i="112"/>
  <c r="R2049" i="112"/>
  <c r="R3715" i="109"/>
  <c r="N3791" i="109"/>
  <c r="Q3207" i="109"/>
  <c r="P405" i="112"/>
  <c r="O2102" i="112"/>
  <c r="O1623" i="109"/>
  <c r="S122" i="110"/>
  <c r="Q574" i="109"/>
  <c r="Q861" i="112"/>
  <c r="T159" i="110"/>
  <c r="Q1058" i="112"/>
  <c r="O435" i="109"/>
  <c r="Q968" i="112"/>
  <c r="N437" i="109"/>
  <c r="P3783" i="109"/>
  <c r="T3145" i="109"/>
  <c r="T3090" i="109"/>
  <c r="Z2486" i="109"/>
  <c r="Q4095" i="109"/>
  <c r="S4081" i="109"/>
  <c r="X1900" i="109"/>
  <c r="R652" i="109"/>
  <c r="W427" i="109"/>
  <c r="R1642" i="109"/>
  <c r="P2241" i="112"/>
  <c r="W438" i="109"/>
  <c r="Q3787" i="109"/>
  <c r="R2042" i="112"/>
  <c r="O4305" i="109"/>
  <c r="P124" i="112"/>
  <c r="X2624" i="109"/>
  <c r="V3163" i="109"/>
  <c r="U2773" i="109"/>
  <c r="X3019" i="109"/>
  <c r="U570" i="109"/>
  <c r="S286" i="109"/>
  <c r="S158" i="110"/>
  <c r="Q1962" i="109"/>
  <c r="W3206" i="109"/>
  <c r="S132" i="110"/>
  <c r="V1381" i="109"/>
  <c r="N645" i="112"/>
  <c r="V3939" i="109"/>
  <c r="N692" i="112"/>
  <c r="Q3423" i="109"/>
  <c r="P1074" i="112"/>
  <c r="N101" i="112"/>
  <c r="M74" i="113"/>
  <c r="O2691" i="112"/>
  <c r="R3727" i="109"/>
  <c r="P3212" i="109"/>
  <c r="Q2835" i="109"/>
  <c r="P2706" i="109"/>
  <c r="Q272" i="112"/>
  <c r="Q282" i="112"/>
  <c r="S1510" i="109"/>
  <c r="P4295" i="109"/>
  <c r="N395" i="112"/>
  <c r="P168" i="112"/>
  <c r="X3072" i="109"/>
  <c r="W430" i="109"/>
  <c r="O1167" i="112"/>
  <c r="R886" i="112"/>
  <c r="Q1940" i="112"/>
  <c r="R2027" i="112"/>
  <c r="T1241" i="109"/>
  <c r="L119" i="113"/>
  <c r="O1964" i="112"/>
  <c r="X1978" i="109"/>
  <c r="X4074" i="109"/>
  <c r="O1862" i="112"/>
  <c r="O1760" i="112"/>
  <c r="R2394" i="109"/>
  <c r="O1940" i="112"/>
  <c r="O3801" i="109"/>
  <c r="W2323" i="109"/>
  <c r="Q1750" i="112"/>
  <c r="L73" i="110"/>
  <c r="P2305" i="112"/>
  <c r="O1734" i="112"/>
  <c r="O1914" i="112"/>
  <c r="X3570" i="109"/>
  <c r="N130" i="110"/>
  <c r="P707" i="112"/>
  <c r="Q3718" i="109"/>
  <c r="U1342" i="109"/>
  <c r="P1521" i="112"/>
  <c r="U3715" i="109"/>
  <c r="N2095" i="112"/>
  <c r="K28" i="110"/>
  <c r="P1385" i="112"/>
  <c r="Q775" i="112"/>
  <c r="Q1663" i="112"/>
  <c r="P779" i="112"/>
  <c r="P2236" i="112"/>
  <c r="P1562" i="112"/>
  <c r="N1382" i="112"/>
  <c r="Z3226" i="109"/>
  <c r="P1207" i="112"/>
  <c r="R1360" i="109"/>
  <c r="O1492" i="112"/>
  <c r="W3182" i="109"/>
  <c r="O2625" i="112"/>
  <c r="X4293" i="109"/>
  <c r="P1875" i="112"/>
  <c r="P1173" i="109"/>
  <c r="V3860" i="109"/>
  <c r="T2557" i="109"/>
  <c r="N3114" i="109"/>
  <c r="R4162" i="109"/>
  <c r="S1248" i="109"/>
  <c r="O1972" i="112"/>
  <c r="V3140" i="109"/>
  <c r="P3035" i="109"/>
  <c r="W3574" i="109"/>
  <c r="U3492" i="109"/>
  <c r="T67" i="110"/>
  <c r="U1505" i="109"/>
  <c r="P3026" i="109"/>
  <c r="P1633" i="112"/>
  <c r="P3045" i="109"/>
  <c r="U2925" i="109"/>
  <c r="O2323" i="112"/>
  <c r="S143" i="110"/>
  <c r="X1693" i="109"/>
  <c r="N1730" i="112"/>
  <c r="U1100" i="109"/>
  <c r="W1528" i="109"/>
  <c r="P506" i="112"/>
  <c r="Q2469" i="112"/>
  <c r="Q2687" i="112"/>
  <c r="V1233" i="109"/>
  <c r="N2128" i="112"/>
  <c r="Q1067" i="112"/>
  <c r="P1320" i="112"/>
  <c r="N392" i="112"/>
  <c r="R4147" i="109"/>
  <c r="W3152" i="109"/>
  <c r="W1301" i="109"/>
  <c r="R2330" i="109"/>
  <c r="O761" i="112"/>
  <c r="P42" i="110"/>
  <c r="O488" i="112"/>
  <c r="O545" i="112"/>
  <c r="S3941" i="109"/>
  <c r="W4158" i="109"/>
  <c r="W2631" i="109"/>
  <c r="R3118" i="109"/>
  <c r="N3059" i="109"/>
  <c r="Q411" i="112"/>
  <c r="O1262" i="112"/>
  <c r="T3578" i="109"/>
  <c r="O108" i="112"/>
  <c r="N2556" i="112"/>
  <c r="N1490" i="109"/>
  <c r="Q1570" i="109"/>
  <c r="N1404" i="112"/>
  <c r="Q852" i="112"/>
  <c r="T3094" i="109"/>
  <c r="T281" i="109"/>
  <c r="R4308" i="109"/>
  <c r="W1176" i="109"/>
  <c r="U3168" i="109"/>
  <c r="X2989" i="109"/>
  <c r="O234" i="112"/>
  <c r="Q265" i="112"/>
  <c r="Q4234" i="109"/>
  <c r="U64" i="109"/>
  <c r="W2044" i="109"/>
  <c r="T1707" i="109"/>
  <c r="U3093" i="109"/>
  <c r="Q2650" i="112"/>
  <c r="P1132" i="109"/>
  <c r="P1744" i="112"/>
  <c r="P76" i="109"/>
  <c r="V3928" i="109"/>
  <c r="Y3358" i="109"/>
  <c r="P3116" i="109"/>
  <c r="O1372" i="109"/>
  <c r="V2951" i="109"/>
  <c r="N178" i="110"/>
  <c r="Q791" i="112"/>
  <c r="P14" i="110"/>
  <c r="N4091" i="109"/>
  <c r="R1253" i="109"/>
  <c r="N758" i="112"/>
  <c r="O2557" i="109"/>
  <c r="N29" i="110"/>
  <c r="R1302" i="109"/>
  <c r="U4146" i="109"/>
  <c r="P510" i="112"/>
  <c r="T1298" i="109"/>
  <c r="T123" i="110"/>
  <c r="N4169" i="109"/>
  <c r="N3028" i="109"/>
  <c r="Q209" i="109"/>
  <c r="O2583" i="112"/>
  <c r="T1502" i="109"/>
  <c r="O1168" i="112"/>
  <c r="N944" i="109"/>
  <c r="U3796" i="109"/>
  <c r="Q119" i="112"/>
  <c r="P1016" i="112"/>
  <c r="U223" i="109"/>
  <c r="T1351" i="109"/>
  <c r="U883" i="109"/>
  <c r="U4087" i="109"/>
  <c r="N43" i="112"/>
  <c r="X3708" i="109"/>
  <c r="Q3356" i="109"/>
  <c r="U1252" i="109"/>
  <c r="O736" i="112"/>
  <c r="X658" i="109"/>
  <c r="Q2630" i="109"/>
  <c r="T4147" i="109"/>
  <c r="P1014" i="112"/>
  <c r="N249" i="112"/>
  <c r="Q851" i="112"/>
  <c r="Y4236" i="109"/>
  <c r="Q1021" i="109"/>
  <c r="U3795" i="109"/>
  <c r="X2696" i="109"/>
  <c r="U805" i="109"/>
  <c r="R670" i="112"/>
  <c r="Q715" i="112"/>
  <c r="T1536" i="109"/>
  <c r="R2922" i="109"/>
  <c r="V3855" i="109"/>
  <c r="R2114" i="109"/>
  <c r="R1259" i="109"/>
  <c r="O1707" i="109"/>
  <c r="O1686" i="109"/>
  <c r="X4298" i="109"/>
  <c r="Y3165" i="109"/>
  <c r="O1720" i="112"/>
  <c r="Y3192" i="109"/>
  <c r="P2947" i="109"/>
  <c r="Q3711" i="109"/>
  <c r="U3658" i="109"/>
  <c r="O1871" i="112"/>
  <c r="T1204" i="109"/>
  <c r="N1509" i="109"/>
  <c r="X2955" i="109"/>
  <c r="O2210" i="112"/>
  <c r="R3184" i="109"/>
  <c r="U1894" i="109"/>
  <c r="P620" i="112"/>
  <c r="X3020" i="109"/>
  <c r="Q219" i="109"/>
  <c r="R880" i="112"/>
  <c r="O731" i="112"/>
  <c r="W2939" i="109"/>
  <c r="P3871" i="109"/>
  <c r="X4237" i="109"/>
  <c r="R3056" i="109"/>
  <c r="N1293" i="112"/>
  <c r="V3058" i="109"/>
  <c r="X949" i="109"/>
  <c r="O462" i="112"/>
  <c r="Q964" i="112"/>
  <c r="O3198" i="109"/>
  <c r="T2981" i="109"/>
  <c r="L62" i="110"/>
  <c r="X1570" i="109"/>
  <c r="R1105" i="109"/>
  <c r="V1326" i="109"/>
  <c r="R3730" i="109"/>
  <c r="N2703" i="109"/>
  <c r="N841" i="112"/>
  <c r="M15" i="113"/>
  <c r="N1087" i="112"/>
  <c r="N25" i="112"/>
  <c r="Y3652" i="109"/>
  <c r="P519" i="109"/>
  <c r="Q2631" i="109"/>
  <c r="W513" i="109"/>
  <c r="Q1201" i="112"/>
  <c r="S2413" i="109"/>
  <c r="Q129" i="112"/>
  <c r="T1971" i="109"/>
  <c r="X2195" i="109"/>
  <c r="O944" i="112"/>
  <c r="P1565" i="112"/>
  <c r="J39" i="113"/>
  <c r="Y2312" i="109"/>
  <c r="N1726" i="109"/>
  <c r="S1297" i="109"/>
  <c r="O3112" i="109"/>
  <c r="Q2559" i="109"/>
  <c r="O1071" i="112"/>
  <c r="S3" i="109"/>
  <c r="N759" i="112"/>
  <c r="O967" i="112"/>
  <c r="Q853" i="112"/>
  <c r="T1608" i="109"/>
  <c r="N2040" i="109"/>
  <c r="U3506" i="109"/>
  <c r="Q807" i="109"/>
  <c r="S862" i="109"/>
  <c r="V3712" i="109"/>
  <c r="O164" i="112"/>
  <c r="P2992" i="109"/>
  <c r="V3359" i="109"/>
  <c r="Y875" i="109"/>
  <c r="V2472" i="109"/>
  <c r="T3008" i="109"/>
  <c r="M28" i="110"/>
  <c r="U1669" i="109"/>
  <c r="X2775" i="109"/>
  <c r="O3001" i="109"/>
  <c r="X3169" i="109"/>
  <c r="P1534" i="109"/>
  <c r="P2002" i="112"/>
  <c r="Q2978" i="109"/>
  <c r="S3014" i="109"/>
  <c r="P1962" i="109"/>
  <c r="U3146" i="109"/>
  <c r="S1380" i="109"/>
  <c r="W3571" i="109"/>
  <c r="O156" i="112"/>
  <c r="S4169" i="109"/>
  <c r="O1403" i="112"/>
  <c r="S2252" i="109"/>
  <c r="Y4168" i="109"/>
  <c r="Q2623" i="112"/>
  <c r="O135" i="110"/>
  <c r="Q1987" i="112"/>
  <c r="O610" i="112"/>
  <c r="T1106" i="109"/>
  <c r="P2388" i="112"/>
  <c r="Q1193" i="112"/>
  <c r="X2961" i="109"/>
  <c r="Y1316" i="109"/>
  <c r="W4167" i="109"/>
  <c r="N1403" i="112"/>
  <c r="U732" i="109"/>
  <c r="S3798" i="109"/>
  <c r="Y3116" i="109"/>
  <c r="P408" i="112"/>
  <c r="Q3057" i="109"/>
  <c r="W3177" i="109"/>
  <c r="P1581" i="109"/>
  <c r="S2958" i="109"/>
  <c r="Q3114" i="109"/>
  <c r="P2704" i="109"/>
  <c r="W2834" i="109"/>
  <c r="W1336" i="109"/>
  <c r="O1612" i="112"/>
  <c r="O4017" i="109"/>
  <c r="N1959" i="112"/>
  <c r="X3193" i="109"/>
  <c r="Q2315" i="112"/>
  <c r="S3046" i="109"/>
  <c r="Q705" i="112"/>
  <c r="X3094" i="109"/>
  <c r="P1546" i="112"/>
  <c r="N1481" i="112"/>
  <c r="T3877" i="109"/>
  <c r="Q1748" i="109"/>
  <c r="O61" i="112"/>
  <c r="N1054" i="112"/>
  <c r="O1883" i="109"/>
  <c r="T1494" i="109"/>
  <c r="N697" i="112"/>
  <c r="V3802" i="109"/>
  <c r="U3161" i="109"/>
  <c r="R1751" i="109"/>
  <c r="T59" i="110"/>
  <c r="T3206" i="109"/>
  <c r="Q4308" i="109"/>
  <c r="L143" i="110"/>
  <c r="Q593" i="112"/>
  <c r="Y4156" i="109"/>
  <c r="T2265" i="109"/>
  <c r="W3562" i="109"/>
  <c r="Y1255" i="109"/>
  <c r="O3362" i="109"/>
  <c r="T4082" i="109"/>
  <c r="N3186" i="109"/>
  <c r="U4152" i="109"/>
  <c r="N1196" i="112"/>
  <c r="N2365" i="112"/>
  <c r="O3421" i="109"/>
  <c r="O1637" i="112"/>
  <c r="P100" i="110"/>
  <c r="P2976" i="109"/>
  <c r="W2032" i="109"/>
  <c r="Q345" i="112"/>
  <c r="O845" i="112"/>
  <c r="N1772" i="112"/>
  <c r="P746" i="112"/>
  <c r="N1228" i="112"/>
  <c r="U1203" i="109"/>
  <c r="U3875" i="109"/>
  <c r="M103" i="110"/>
  <c r="U13" i="110"/>
  <c r="P3136" i="109"/>
  <c r="N1537" i="112"/>
  <c r="X654" i="109"/>
  <c r="O2458" i="112"/>
  <c r="U1520" i="109"/>
  <c r="Q2938" i="109"/>
  <c r="P4231" i="109"/>
  <c r="Q144" i="109"/>
  <c r="P1412" i="112"/>
  <c r="P1670" i="109"/>
  <c r="Q535" i="112"/>
  <c r="X1971" i="109"/>
  <c r="W2782" i="109"/>
  <c r="O641" i="112"/>
  <c r="T3941" i="109"/>
  <c r="P4222" i="109"/>
  <c r="Q3204" i="109"/>
  <c r="N2352" i="112"/>
  <c r="P1778" i="112"/>
  <c r="R4090" i="109"/>
  <c r="X2249" i="109"/>
  <c r="Q4163" i="109"/>
  <c r="R3788" i="109"/>
  <c r="U4239" i="109"/>
  <c r="N578" i="112"/>
  <c r="N1459" i="112"/>
  <c r="R2290" i="112"/>
  <c r="Q413" i="112"/>
  <c r="P1977" i="109"/>
  <c r="N866" i="112"/>
  <c r="Q2144" i="112"/>
  <c r="Q2973" i="109"/>
  <c r="T3015" i="109"/>
  <c r="R441" i="112"/>
  <c r="P83" i="112"/>
  <c r="O365" i="112"/>
  <c r="Y3498" i="109"/>
  <c r="Y1350" i="109"/>
  <c r="T4297" i="109"/>
  <c r="N595" i="112"/>
  <c r="U3941" i="109"/>
  <c r="Q4077" i="109"/>
  <c r="N1750" i="112"/>
  <c r="R2257" i="109"/>
  <c r="R4096" i="109"/>
  <c r="P1246" i="112"/>
  <c r="N1702" i="112"/>
  <c r="V1664" i="109"/>
  <c r="N2325" i="109"/>
  <c r="R3114" i="109"/>
  <c r="O2104" i="109"/>
  <c r="V1725" i="109"/>
  <c r="R3126" i="109"/>
  <c r="O1169" i="112"/>
  <c r="W3288" i="109"/>
  <c r="Q2405" i="109"/>
  <c r="X1680" i="109"/>
  <c r="O1185" i="112"/>
  <c r="Q613" i="112"/>
  <c r="W1890" i="109"/>
  <c r="X3865" i="109"/>
  <c r="Q333" i="112"/>
  <c r="X2842" i="109"/>
  <c r="U1204" i="109"/>
  <c r="V2624" i="109"/>
  <c r="Q796" i="109"/>
  <c r="R650" i="112"/>
  <c r="P3024" i="109"/>
  <c r="T2032" i="109"/>
  <c r="J19" i="113"/>
  <c r="R1009" i="109"/>
  <c r="N586" i="109"/>
  <c r="P945" i="112"/>
  <c r="U650" i="109"/>
  <c r="U4169" i="109"/>
  <c r="T3781" i="109"/>
  <c r="T68" i="110"/>
  <c r="M148" i="110"/>
  <c r="Q30" i="110"/>
  <c r="U1318" i="109"/>
  <c r="Q296" i="112"/>
  <c r="O2406" i="112"/>
  <c r="O793" i="112"/>
  <c r="Y1718" i="109"/>
  <c r="N1247" i="112"/>
  <c r="Y3943" i="109"/>
  <c r="T3171" i="109"/>
  <c r="Q1194" i="112"/>
  <c r="W3500" i="109"/>
  <c r="Q1993" i="112"/>
  <c r="R1158" i="109"/>
  <c r="Y3855" i="109"/>
  <c r="O496" i="112"/>
  <c r="X1511" i="109"/>
  <c r="R1011" i="109"/>
  <c r="O3140" i="109"/>
  <c r="S4233" i="109"/>
  <c r="P1300" i="112"/>
  <c r="P475" i="112"/>
  <c r="N2968" i="109"/>
  <c r="R3150" i="109"/>
  <c r="L6" i="113"/>
  <c r="T4229" i="109"/>
  <c r="R1372" i="109"/>
  <c r="Y4229" i="109"/>
  <c r="P1009" i="112"/>
  <c r="S3164" i="109"/>
  <c r="N748" i="112"/>
  <c r="S3063" i="109"/>
  <c r="P1858" i="112"/>
  <c r="S4230" i="109"/>
  <c r="Q374" i="112"/>
  <c r="U3114" i="109"/>
  <c r="T3066" i="109"/>
  <c r="X1639" i="109"/>
  <c r="N286" i="112"/>
  <c r="Q3657" i="109"/>
  <c r="P37" i="110"/>
  <c r="T3140" i="109"/>
  <c r="W800" i="109"/>
  <c r="P1272" i="109"/>
  <c r="T3189" i="109"/>
  <c r="O1118" i="109"/>
  <c r="O1306" i="109"/>
  <c r="P1743" i="109"/>
  <c r="N3126" i="109"/>
  <c r="W3874" i="109"/>
  <c r="Q1205" i="109"/>
  <c r="Q506" i="112"/>
  <c r="S281" i="109"/>
  <c r="U1680" i="109"/>
  <c r="N1118" i="109"/>
  <c r="R201" i="112"/>
  <c r="Q426" i="109"/>
  <c r="U651" i="109"/>
  <c r="S1334" i="109"/>
  <c r="Q807" i="112"/>
  <c r="X3791" i="109"/>
  <c r="O3070" i="109"/>
  <c r="Q1674" i="112"/>
  <c r="U3349" i="109"/>
  <c r="X3022" i="109"/>
  <c r="O653" i="109"/>
  <c r="O515" i="112"/>
  <c r="U1319" i="109"/>
  <c r="R1254" i="109"/>
  <c r="R209" i="112"/>
  <c r="U2335" i="109"/>
  <c r="O25" i="112"/>
  <c r="N1144" i="109"/>
  <c r="R1713" i="109"/>
  <c r="P832" i="112"/>
  <c r="Q1417" i="112"/>
  <c r="N1653" i="109"/>
  <c r="Y4166" i="109"/>
  <c r="O1033" i="112"/>
  <c r="R425" i="112"/>
  <c r="P1987" i="112"/>
  <c r="W1714" i="109"/>
  <c r="O549" i="112"/>
  <c r="N2665" i="112"/>
  <c r="U3105" i="109"/>
  <c r="O3577" i="109"/>
  <c r="R1294" i="109"/>
  <c r="R3797" i="109"/>
  <c r="Q937" i="112"/>
  <c r="N1162" i="109"/>
  <c r="N1943" i="112"/>
  <c r="P1105" i="112"/>
  <c r="P3423" i="109"/>
  <c r="P3062" i="109"/>
  <c r="V3292" i="109"/>
  <c r="Q1619" i="112"/>
  <c r="O1692" i="112"/>
  <c r="Z1402" i="109"/>
  <c r="R2924" i="109"/>
  <c r="T3875" i="109"/>
  <c r="Y937" i="109"/>
  <c r="U1150" i="109"/>
  <c r="T1524" i="109"/>
  <c r="U3030" i="109"/>
  <c r="R3130" i="109"/>
  <c r="O1865" i="112"/>
  <c r="Y2986" i="109"/>
  <c r="X3932" i="109"/>
  <c r="W3493" i="109"/>
  <c r="T1646" i="109"/>
  <c r="R2635" i="109"/>
  <c r="T1627" i="109"/>
  <c r="V1307" i="109"/>
  <c r="Q720" i="112"/>
  <c r="U1142" i="109"/>
  <c r="N3089" i="109"/>
  <c r="Q1485" i="112"/>
  <c r="O146" i="110"/>
  <c r="O762" i="112"/>
  <c r="Y2763" i="109"/>
  <c r="W3186" i="109"/>
  <c r="Q1097" i="109"/>
  <c r="Y1733" i="109"/>
  <c r="W3012" i="109"/>
  <c r="N98" i="110"/>
  <c r="Q114" i="112"/>
  <c r="Q12" i="110"/>
  <c r="R1286" i="109"/>
  <c r="X1648" i="109"/>
  <c r="O1533" i="112"/>
  <c r="S3160" i="109"/>
  <c r="Z1392" i="109"/>
  <c r="S2614" i="109"/>
  <c r="X3510" i="109"/>
  <c r="Z1757" i="109"/>
  <c r="V2992" i="109"/>
  <c r="R3657" i="109"/>
  <c r="T3016" i="109"/>
  <c r="N4230" i="109"/>
  <c r="S3016" i="109"/>
  <c r="Y3551" i="109"/>
  <c r="P2559" i="109"/>
  <c r="N1288" i="112"/>
  <c r="O2966" i="109"/>
  <c r="S81" i="109"/>
  <c r="S3204" i="109"/>
  <c r="U3357" i="109"/>
  <c r="N2049" i="109"/>
  <c r="R3430" i="109"/>
  <c r="O600" i="112"/>
  <c r="N1088" i="112"/>
  <c r="S3168" i="109"/>
  <c r="R1325" i="109"/>
  <c r="R655" i="112"/>
  <c r="O985" i="112"/>
  <c r="N1032" i="112"/>
  <c r="N75" i="109"/>
  <c r="O1658" i="109"/>
  <c r="Q847" i="112"/>
  <c r="R1478" i="109"/>
  <c r="W2946" i="109"/>
  <c r="P2208" i="112"/>
  <c r="R2286" i="112"/>
  <c r="Q1213" i="112"/>
  <c r="P1725" i="112"/>
  <c r="Y2238" i="109"/>
  <c r="N372" i="112"/>
  <c r="M53" i="110"/>
  <c r="N3507" i="109"/>
  <c r="W3727" i="109"/>
  <c r="M13" i="110"/>
  <c r="Q935" i="112"/>
  <c r="T865" i="109"/>
  <c r="R2962" i="109"/>
  <c r="N1381" i="109"/>
  <c r="Q3019" i="109"/>
  <c r="Q401" i="112"/>
  <c r="Q292" i="109"/>
  <c r="R1814" i="112"/>
  <c r="Q1414" i="112"/>
  <c r="X3175" i="109"/>
  <c r="Q2166" i="112"/>
  <c r="Y3291" i="109"/>
  <c r="Y2962" i="109"/>
  <c r="Q2646" i="112"/>
  <c r="N1085" i="112"/>
  <c r="S3043" i="109"/>
  <c r="T3195" i="109"/>
  <c r="Y1105" i="109"/>
  <c r="Z3214" i="109"/>
  <c r="P1673" i="109"/>
  <c r="N1978" i="112"/>
  <c r="O500" i="112"/>
  <c r="Q751" i="112"/>
  <c r="X3654" i="109"/>
  <c r="W4080" i="109"/>
  <c r="W2837" i="109"/>
  <c r="X2999" i="109"/>
  <c r="V142" i="109"/>
  <c r="P1649" i="109"/>
  <c r="N1979" i="109"/>
  <c r="N250" i="112"/>
  <c r="U4241" i="109"/>
  <c r="O1619" i="112"/>
  <c r="Q1511" i="112"/>
  <c r="V1144" i="109"/>
  <c r="U3056" i="109"/>
  <c r="R1236" i="109"/>
  <c r="X2782" i="109"/>
  <c r="O588" i="112"/>
  <c r="U1582" i="109"/>
  <c r="O13" i="112"/>
  <c r="Q2360" i="112"/>
  <c r="Y3006" i="109"/>
  <c r="P943" i="112"/>
  <c r="W3011" i="109"/>
  <c r="O642" i="112"/>
  <c r="Y4136" i="109"/>
  <c r="P1252" i="112"/>
  <c r="O3869" i="109"/>
  <c r="Q1505" i="109"/>
  <c r="O2956" i="109"/>
  <c r="R2026" i="112"/>
  <c r="T3041" i="109"/>
  <c r="N2351" i="112"/>
  <c r="N992" i="112"/>
  <c r="O536" i="112"/>
  <c r="Y3104" i="109"/>
  <c r="X437" i="109"/>
  <c r="R2483" i="109"/>
  <c r="R2949" i="109"/>
  <c r="P1671" i="112"/>
  <c r="Q3108" i="109"/>
  <c r="Q1923" i="112"/>
  <c r="R674" i="112"/>
  <c r="T3788" i="109"/>
  <c r="Y3346" i="109"/>
  <c r="V2194" i="109"/>
  <c r="P3791" i="109"/>
  <c r="X3017" i="109"/>
  <c r="X3418" i="109"/>
  <c r="S3789" i="109"/>
  <c r="X1894" i="109"/>
  <c r="U1577" i="109"/>
  <c r="U3089" i="109"/>
  <c r="S3184" i="109"/>
  <c r="O1442" i="112"/>
  <c r="V1198" i="109"/>
  <c r="N1173" i="109"/>
  <c r="P527" i="112"/>
  <c r="T3799" i="109"/>
  <c r="O1575" i="109"/>
  <c r="Q2302" i="112"/>
  <c r="O1845" i="112"/>
  <c r="Z2548" i="109"/>
  <c r="N312" i="112"/>
  <c r="P548" i="112"/>
  <c r="X3728" i="109"/>
  <c r="R2969" i="109"/>
  <c r="R2342" i="109"/>
  <c r="P870" i="112"/>
  <c r="Y2196" i="109"/>
  <c r="X2092" i="109"/>
  <c r="O246" i="112"/>
  <c r="X1109" i="109"/>
  <c r="W2340" i="109"/>
  <c r="O1111" i="109"/>
  <c r="S1281" i="109"/>
  <c r="R1473" i="109"/>
  <c r="S26" i="110"/>
  <c r="P62" i="110"/>
  <c r="R1609" i="112"/>
  <c r="N1744" i="109"/>
  <c r="T655" i="109"/>
  <c r="N572" i="112"/>
  <c r="P3041" i="109"/>
  <c r="P1168" i="112"/>
  <c r="X1530" i="109"/>
  <c r="R3203" i="109"/>
  <c r="S3288" i="109"/>
  <c r="O1910" i="112"/>
  <c r="Q1628" i="112"/>
  <c r="U1299" i="109"/>
  <c r="X2750" i="109"/>
  <c r="P3103" i="109"/>
  <c r="P3562" i="109"/>
  <c r="P25" i="110"/>
  <c r="X1596" i="109"/>
  <c r="O3033" i="109"/>
  <c r="U164" i="110"/>
  <c r="Y3185" i="109"/>
  <c r="Q3804" i="109"/>
  <c r="R2111" i="109"/>
  <c r="V3096" i="109"/>
  <c r="N3021" i="109"/>
  <c r="S1956" i="109"/>
  <c r="S84" i="110"/>
  <c r="T3207" i="109"/>
  <c r="T3173" i="109"/>
  <c r="S9" i="110"/>
  <c r="V2770" i="109"/>
  <c r="N1143" i="109"/>
  <c r="Q1893" i="112"/>
  <c r="Y4146" i="109"/>
  <c r="Z3278" i="109"/>
  <c r="O1324" i="109"/>
  <c r="R3192" i="109"/>
  <c r="N1373" i="109"/>
  <c r="Q2571" i="112"/>
  <c r="Z2181" i="109"/>
  <c r="T3091" i="109"/>
  <c r="N694" i="112"/>
  <c r="R220" i="112"/>
  <c r="O823" i="112"/>
  <c r="Q1623" i="109"/>
  <c r="W651" i="109"/>
  <c r="Q2842" i="109"/>
  <c r="O875" i="112"/>
  <c r="N1295" i="109"/>
  <c r="O654" i="109"/>
  <c r="S1376" i="109"/>
  <c r="Q959" i="112"/>
  <c r="Q780" i="112"/>
  <c r="Z1427" i="109"/>
  <c r="W939" i="109"/>
  <c r="N289" i="109"/>
  <c r="X2948" i="109"/>
  <c r="S3026" i="109"/>
  <c r="Y3941" i="109"/>
  <c r="P159" i="112"/>
  <c r="O412" i="112"/>
  <c r="O520" i="112"/>
  <c r="V1247" i="109"/>
  <c r="V3205" i="109"/>
  <c r="P1549" i="109"/>
  <c r="Q1911" i="112"/>
  <c r="O962" i="112"/>
  <c r="Q2404" i="109"/>
  <c r="Q1103" i="112"/>
  <c r="V4081" i="109"/>
  <c r="N8" i="112"/>
  <c r="X1377" i="109"/>
  <c r="T87" i="110"/>
  <c r="Y2117" i="109"/>
  <c r="Y61" i="109"/>
  <c r="S225" i="109"/>
  <c r="R2052" i="109"/>
  <c r="Y3479" i="109"/>
  <c r="O42" i="110"/>
  <c r="P1671" i="109"/>
  <c r="Q696" i="112"/>
  <c r="P2998" i="109"/>
  <c r="N1676" i="109"/>
  <c r="O288" i="112"/>
  <c r="P403" i="112"/>
  <c r="P1603" i="109"/>
  <c r="N1102" i="109"/>
  <c r="N3010" i="109"/>
  <c r="W3356" i="109"/>
  <c r="Y3067" i="109"/>
  <c r="O1316" i="112"/>
  <c r="Q184" i="112"/>
  <c r="T2104" i="109"/>
  <c r="X3156" i="109"/>
  <c r="W3417" i="109"/>
  <c r="X3696" i="109"/>
  <c r="N696" i="112"/>
  <c r="X2400" i="109"/>
  <c r="Q1471" i="109"/>
  <c r="Q2695" i="109"/>
  <c r="X656" i="109"/>
  <c r="Z3274" i="109"/>
  <c r="R78" i="109"/>
  <c r="S3933" i="109"/>
  <c r="X2840" i="109"/>
  <c r="V4077" i="109"/>
  <c r="N1629" i="112"/>
  <c r="S3800" i="109"/>
  <c r="U1374" i="109"/>
  <c r="O1628" i="112"/>
  <c r="P3730" i="109"/>
  <c r="N1644" i="112"/>
  <c r="X1473" i="109"/>
  <c r="P56" i="112"/>
  <c r="V3573" i="109"/>
  <c r="W2481" i="109"/>
  <c r="S149" i="110"/>
  <c r="O3799" i="109"/>
  <c r="P1365" i="109"/>
  <c r="O1529" i="112"/>
  <c r="N1050" i="112"/>
  <c r="T2990" i="109"/>
  <c r="O2936" i="109"/>
  <c r="S1125" i="109"/>
  <c r="Y1238" i="109"/>
  <c r="P2780" i="109"/>
  <c r="Q737" i="112"/>
  <c r="S38" i="110"/>
  <c r="X3140" i="109"/>
  <c r="Q1706" i="109"/>
  <c r="Q1974" i="109"/>
  <c r="Q633" i="112"/>
  <c r="N1737" i="109"/>
  <c r="N1370" i="109"/>
  <c r="V3109" i="109"/>
  <c r="U576" i="109"/>
  <c r="N278" i="112"/>
  <c r="V3935" i="109"/>
  <c r="W1471" i="109"/>
  <c r="W2108" i="109"/>
  <c r="P1490" i="112"/>
  <c r="V2626" i="109"/>
  <c r="W3106" i="109"/>
  <c r="N2117" i="109"/>
  <c r="Q352" i="112"/>
  <c r="O1046" i="112"/>
  <c r="Q3210" i="109"/>
  <c r="S1224" i="109"/>
  <c r="U1467" i="109"/>
  <c r="N1527" i="112"/>
  <c r="P1624" i="112"/>
  <c r="N340" i="112"/>
  <c r="P870" i="109"/>
  <c r="X3331" i="109"/>
  <c r="Q3121" i="109"/>
  <c r="S3432" i="109"/>
  <c r="P4308" i="109"/>
  <c r="R1810" i="112"/>
  <c r="X3038" i="109"/>
  <c r="O381" i="112"/>
  <c r="U68" i="110"/>
  <c r="P1862" i="112"/>
  <c r="Y1662" i="109"/>
  <c r="N1239" i="109"/>
  <c r="N1013" i="112"/>
  <c r="U3011" i="109"/>
  <c r="X2981" i="109"/>
  <c r="X648" i="109"/>
  <c r="R3196" i="109"/>
  <c r="M133" i="110"/>
  <c r="Y808" i="109"/>
  <c r="T2701" i="109"/>
  <c r="Y2935" i="109"/>
  <c r="U3148" i="109"/>
  <c r="P180" i="112"/>
  <c r="P1423" i="112"/>
  <c r="N1685" i="112"/>
  <c r="S47" i="110"/>
  <c r="V4302" i="109"/>
  <c r="Q40" i="112"/>
  <c r="S37" i="110"/>
  <c r="X3875" i="109"/>
  <c r="N3175" i="109"/>
  <c r="O2456" i="112"/>
  <c r="O2213" i="112"/>
  <c r="Q1157" i="112"/>
  <c r="N2006" i="112"/>
  <c r="N2635" i="109"/>
  <c r="O597" i="112"/>
  <c r="P2229" i="112"/>
  <c r="Q2445" i="112"/>
  <c r="O3575" i="109"/>
  <c r="W4074" i="109"/>
  <c r="R1607" i="112"/>
  <c r="R3495" i="109"/>
  <c r="T3013" i="109"/>
  <c r="Q18" i="112"/>
  <c r="T1959" i="109"/>
  <c r="U1747" i="109"/>
  <c r="Y1251" i="109"/>
  <c r="O1970" i="112"/>
  <c r="X1548" i="109"/>
  <c r="Q317" i="112"/>
  <c r="N509" i="112"/>
  <c r="Q850" i="112"/>
  <c r="O323" i="112"/>
  <c r="Z1762" i="109"/>
  <c r="R1113" i="112"/>
  <c r="Q1792" i="112"/>
  <c r="Q1454" i="112"/>
  <c r="T1738" i="109"/>
  <c r="N634" i="112"/>
  <c r="S2931" i="109"/>
  <c r="U1959" i="109"/>
  <c r="X2997" i="109"/>
  <c r="Q2667" i="112"/>
  <c r="T1309" i="109"/>
  <c r="T2412" i="109"/>
  <c r="O1894" i="109"/>
  <c r="N368" i="112"/>
  <c r="Q1476" i="109"/>
  <c r="P1069" i="112"/>
  <c r="Q573" i="112"/>
  <c r="R1196" i="109"/>
  <c r="X3562" i="109"/>
  <c r="R4307" i="109"/>
  <c r="T3052" i="109"/>
  <c r="N1622" i="112"/>
  <c r="R4150" i="109"/>
  <c r="W1725" i="109"/>
  <c r="R2772" i="109"/>
  <c r="S7" i="109"/>
  <c r="N1317" i="112"/>
  <c r="X3066" i="109"/>
  <c r="S3044" i="109"/>
  <c r="N2419" i="112"/>
  <c r="V1736" i="109"/>
  <c r="N3509" i="109"/>
  <c r="O1011" i="112"/>
  <c r="U3353" i="109"/>
  <c r="T3858" i="109"/>
  <c r="U2984" i="109"/>
  <c r="P301" i="112"/>
  <c r="V1563" i="109"/>
  <c r="S1346" i="109"/>
  <c r="J47" i="110"/>
  <c r="U1356" i="109"/>
  <c r="P601" i="112"/>
  <c r="T1292" i="109"/>
  <c r="N3794" i="109"/>
  <c r="P257" i="112"/>
  <c r="Y1580" i="109"/>
  <c r="N387" i="112"/>
  <c r="N842" i="112"/>
  <c r="V1170" i="109"/>
  <c r="O3157" i="109"/>
  <c r="S1292" i="109"/>
  <c r="Y3362" i="109"/>
  <c r="O1287" i="109"/>
  <c r="Q3716" i="109"/>
  <c r="Q575" i="109"/>
  <c r="Y1683" i="109"/>
  <c r="K27" i="110"/>
  <c r="N3871" i="109"/>
  <c r="P1722" i="109"/>
  <c r="N2331" i="109"/>
  <c r="V2051" i="109"/>
  <c r="Q829" i="112"/>
  <c r="X207" i="109"/>
  <c r="P3200" i="109"/>
  <c r="R908" i="112"/>
  <c r="P1091" i="112"/>
  <c r="V4073" i="109"/>
  <c r="S3874" i="109"/>
  <c r="W3348" i="109"/>
  <c r="N1107" i="109"/>
  <c r="T2702" i="109"/>
  <c r="N304" i="112"/>
  <c r="V1671" i="109"/>
  <c r="N151" i="110"/>
  <c r="W2248" i="109"/>
  <c r="S1243" i="109"/>
  <c r="Y2050" i="109"/>
  <c r="O2655" i="112"/>
  <c r="R3139" i="109"/>
  <c r="T2946" i="109"/>
  <c r="R1737" i="109"/>
  <c r="Q10" i="112"/>
  <c r="O1635" i="112"/>
  <c r="O4157" i="109"/>
  <c r="U1338" i="109"/>
  <c r="O1517" i="109"/>
  <c r="U1261" i="109"/>
  <c r="N1257" i="112"/>
  <c r="S1306" i="109"/>
  <c r="R3497" i="109"/>
  <c r="R663" i="112"/>
  <c r="W2935" i="109"/>
  <c r="U2410" i="109"/>
  <c r="Y3870" i="109"/>
  <c r="Q3178" i="109"/>
  <c r="U1973" i="109"/>
  <c r="Y501" i="109"/>
  <c r="V2841" i="109"/>
  <c r="R3803" i="109"/>
  <c r="Z1787" i="109"/>
  <c r="R2407" i="109"/>
  <c r="W3027" i="109"/>
  <c r="P741" i="112"/>
  <c r="Y1356" i="109"/>
  <c r="S3360" i="109"/>
  <c r="S3064" i="109"/>
  <c r="P1530" i="112"/>
  <c r="N3120" i="109"/>
  <c r="Q1279" i="109"/>
  <c r="X3416" i="109"/>
  <c r="X3352" i="109"/>
  <c r="U59" i="109"/>
  <c r="O3930" i="109"/>
  <c r="T3111" i="109"/>
  <c r="O2704" i="109"/>
  <c r="Q1738" i="109"/>
  <c r="Q1000" i="112"/>
  <c r="Y1123" i="109"/>
  <c r="N1479" i="109"/>
  <c r="Q927" i="112"/>
  <c r="U2846" i="109"/>
  <c r="U2927" i="109"/>
  <c r="R3058" i="109"/>
  <c r="T3854" i="109"/>
  <c r="R3292" i="109"/>
  <c r="X3723" i="109"/>
  <c r="X1489" i="109"/>
  <c r="P1095" i="112"/>
  <c r="P1968" i="112"/>
  <c r="U1656" i="109"/>
  <c r="V1667" i="109"/>
  <c r="O2762" i="109"/>
  <c r="P1454" i="112"/>
  <c r="X2035" i="109"/>
  <c r="P2697" i="109"/>
  <c r="O1877" i="112"/>
  <c r="T1561" i="109"/>
  <c r="V2558" i="109"/>
  <c r="O1827" i="109"/>
  <c r="T65" i="110"/>
  <c r="Q1746" i="112"/>
  <c r="O4089" i="109"/>
  <c r="R1165" i="109"/>
  <c r="O3083" i="109"/>
  <c r="T1578" i="109"/>
  <c r="Q260" i="112"/>
  <c r="Q1332" i="112"/>
  <c r="N2701" i="109"/>
  <c r="X2477" i="109"/>
  <c r="P1754" i="112"/>
  <c r="N148" i="110"/>
  <c r="N78" i="112"/>
  <c r="Y648" i="109"/>
  <c r="P579" i="109"/>
  <c r="N590" i="112"/>
  <c r="S437" i="109"/>
  <c r="S3438" i="109"/>
  <c r="Q118" i="110"/>
  <c r="O567" i="112"/>
  <c r="S2769" i="109"/>
  <c r="N3113" i="109"/>
  <c r="Q3076" i="109"/>
  <c r="R1135" i="112"/>
  <c r="Z3265" i="109"/>
  <c r="N3711" i="109"/>
  <c r="U3802" i="109"/>
  <c r="Y1508" i="109"/>
  <c r="S1642" i="109"/>
  <c r="U1388" i="109"/>
  <c r="R3802" i="109"/>
  <c r="U2696" i="109"/>
  <c r="P1059" i="112"/>
  <c r="V2698" i="109"/>
  <c r="W2999" i="109"/>
  <c r="Y2311" i="109"/>
  <c r="O1084" i="112"/>
  <c r="Y3937" i="109"/>
  <c r="T2616" i="109"/>
  <c r="T2481" i="109"/>
  <c r="Q1018" i="112"/>
  <c r="S3173" i="109"/>
  <c r="Q2012" i="112"/>
  <c r="R2759" i="109"/>
  <c r="O1027" i="112"/>
  <c r="N3105" i="109"/>
  <c r="S2398" i="109"/>
  <c r="Y3876" i="109"/>
  <c r="Q269" i="112"/>
  <c r="Q608" i="112"/>
  <c r="N514" i="109"/>
  <c r="U1657" i="109"/>
  <c r="N3122" i="109"/>
  <c r="P2536" i="112"/>
  <c r="T3934" i="109"/>
  <c r="Q561" i="112"/>
  <c r="Q628" i="112"/>
  <c r="N1167" i="112"/>
  <c r="X1707" i="109"/>
  <c r="N638" i="112"/>
  <c r="U2254" i="109"/>
  <c r="P1002" i="112"/>
  <c r="Q55" i="110"/>
  <c r="P855" i="112"/>
  <c r="U176" i="110"/>
  <c r="W3005" i="109"/>
  <c r="W3857" i="109"/>
  <c r="U3348" i="109"/>
  <c r="V3933" i="109"/>
  <c r="W2692" i="109"/>
  <c r="Q127" i="110"/>
  <c r="P3867" i="109"/>
  <c r="O1307" i="109"/>
  <c r="T652" i="109"/>
  <c r="U3121" i="109"/>
  <c r="W1651" i="109"/>
  <c r="N1193" i="109"/>
  <c r="N237" i="112"/>
  <c r="O90" i="112"/>
  <c r="Z1767" i="109"/>
  <c r="O1568" i="109"/>
  <c r="N308" i="112"/>
  <c r="N4093" i="109"/>
  <c r="Z4378" i="109"/>
  <c r="P2266" i="109"/>
  <c r="N1783" i="112"/>
  <c r="Q1859" i="112"/>
  <c r="N3500" i="109"/>
  <c r="N1017" i="112"/>
  <c r="N1890" i="112"/>
  <c r="S2414" i="109"/>
  <c r="S3577" i="109"/>
  <c r="Y2990" i="109"/>
  <c r="T2413" i="109"/>
  <c r="N574" i="112"/>
  <c r="N1920" i="112"/>
  <c r="X2945" i="109"/>
  <c r="T3361" i="109"/>
  <c r="O1783" i="112"/>
  <c r="R3105" i="109"/>
  <c r="W648" i="109"/>
  <c r="U3135" i="109"/>
  <c r="U1706" i="109"/>
  <c r="T3358" i="109"/>
  <c r="N1208" i="109"/>
  <c r="N1904" i="109"/>
  <c r="R3719" i="109"/>
  <c r="Q292" i="112"/>
  <c r="T3712" i="109"/>
  <c r="P1682" i="109"/>
  <c r="V2950" i="109"/>
  <c r="U3439" i="109"/>
  <c r="J71" i="110"/>
  <c r="T1683" i="109"/>
  <c r="P829" i="112"/>
  <c r="R1018" i="109"/>
  <c r="M137" i="113"/>
  <c r="O1290" i="112"/>
  <c r="W1607" i="109"/>
  <c r="O1410" i="112"/>
  <c r="Q375" i="112"/>
  <c r="L54" i="110"/>
  <c r="N2676" i="112"/>
  <c r="Q1280" i="112"/>
  <c r="R1284" i="109"/>
  <c r="Y369" i="109"/>
  <c r="N1264" i="112"/>
  <c r="S1509" i="109"/>
  <c r="P1286" i="109"/>
  <c r="P2701" i="109"/>
  <c r="R2960" i="109"/>
  <c r="O150" i="110"/>
  <c r="R861" i="109"/>
  <c r="S144" i="110"/>
  <c r="P1968" i="109"/>
  <c r="O3193" i="109"/>
  <c r="R422" i="112"/>
  <c r="V4148" i="109"/>
  <c r="Y571" i="109"/>
  <c r="W1718" i="109"/>
  <c r="P599" i="112"/>
  <c r="P2650" i="112"/>
  <c r="X3332" i="109"/>
  <c r="P317" i="112"/>
  <c r="R3110" i="109"/>
  <c r="Q1730" i="112"/>
  <c r="S2467" i="109"/>
  <c r="X1969" i="109"/>
  <c r="Q2782" i="109"/>
  <c r="N42" i="110"/>
  <c r="V65" i="109"/>
  <c r="N825" i="112"/>
  <c r="U157" i="110"/>
  <c r="Q1526" i="109"/>
  <c r="W1511" i="109"/>
  <c r="O3058" i="109"/>
  <c r="V1551" i="109"/>
  <c r="Q90" i="112"/>
  <c r="N3205" i="109"/>
  <c r="N1627" i="112"/>
  <c r="T3575" i="109"/>
  <c r="O499" i="112"/>
  <c r="Y3435" i="109"/>
  <c r="W3934" i="109"/>
  <c r="U3070" i="109"/>
  <c r="P1183" i="112"/>
  <c r="S2194" i="109"/>
  <c r="W1520" i="109"/>
  <c r="V3563" i="109"/>
  <c r="Q89" i="112"/>
  <c r="R1327" i="109"/>
  <c r="V586" i="109"/>
  <c r="R1203" i="109"/>
  <c r="X3157" i="109"/>
  <c r="Y3932" i="109"/>
  <c r="Q2197" i="109"/>
  <c r="P330" i="112"/>
  <c r="N2382" i="112"/>
  <c r="Y4240" i="109"/>
  <c r="V3060" i="109"/>
  <c r="O130" i="110"/>
  <c r="Y1661" i="109"/>
  <c r="R89" i="110"/>
  <c r="S3932" i="109"/>
  <c r="Q1315" i="112"/>
  <c r="W3726" i="109"/>
  <c r="T1654" i="109"/>
  <c r="O2407" i="109"/>
  <c r="U4019" i="109"/>
  <c r="L177" i="110"/>
  <c r="N1727" i="112"/>
  <c r="P2183" i="112"/>
  <c r="N4076" i="109"/>
  <c r="U2993" i="109"/>
  <c r="S3714" i="109"/>
  <c r="N1229" i="109"/>
  <c r="N3138" i="109"/>
  <c r="P1707" i="112"/>
  <c r="Q1229" i="112"/>
  <c r="R1278" i="109"/>
  <c r="V1752" i="109"/>
  <c r="O1893" i="109"/>
  <c r="R1021" i="109"/>
  <c r="P550" i="112"/>
  <c r="N1485" i="109"/>
  <c r="Q4239" i="109"/>
  <c r="X3653" i="109"/>
  <c r="N719" i="112"/>
  <c r="Q2990" i="109"/>
  <c r="Q60" i="112"/>
  <c r="Y2344" i="109"/>
  <c r="S1624" i="109"/>
  <c r="Q2025" i="112"/>
  <c r="X4233" i="109"/>
  <c r="Q124" i="112"/>
  <c r="N1278" i="109"/>
  <c r="O290" i="112"/>
  <c r="X3155" i="109"/>
  <c r="Q48" i="112"/>
  <c r="O4020" i="109"/>
  <c r="T1306" i="109"/>
  <c r="R2494" i="112"/>
  <c r="O803" i="112"/>
  <c r="O4021" i="109"/>
  <c r="N3012" i="109"/>
  <c r="X2115" i="109"/>
  <c r="O2602" i="112"/>
  <c r="O1020" i="109"/>
  <c r="U1665" i="109"/>
  <c r="N1184" i="109"/>
  <c r="T3040" i="109"/>
  <c r="Q711" i="112"/>
  <c r="S2922" i="109"/>
  <c r="O2627" i="109"/>
  <c r="R2616" i="109"/>
  <c r="O3151" i="109"/>
  <c r="S1633" i="109"/>
  <c r="N1348" i="109"/>
  <c r="T3153" i="109"/>
  <c r="S2395" i="109"/>
  <c r="X428" i="109"/>
  <c r="S71" i="110"/>
  <c r="Q757" i="112"/>
  <c r="R4164" i="109"/>
  <c r="O3656" i="109"/>
  <c r="T1113" i="109"/>
  <c r="O334" i="112"/>
  <c r="P1614" i="112"/>
  <c r="W3149" i="109"/>
  <c r="Q3213" i="109"/>
  <c r="P310" i="112"/>
  <c r="Q220" i="109"/>
  <c r="S3787" i="109"/>
  <c r="Y4300" i="109"/>
  <c r="O3046" i="109"/>
  <c r="T2774" i="109"/>
  <c r="R1342" i="112"/>
  <c r="R4229" i="109"/>
  <c r="N1906" i="112"/>
  <c r="Y3927" i="109"/>
  <c r="R1189" i="109"/>
  <c r="W1969" i="109"/>
  <c r="N1276" i="112"/>
  <c r="S2636" i="109"/>
  <c r="W1210" i="109"/>
  <c r="N934" i="109"/>
  <c r="Q2251" i="109"/>
  <c r="S4228" i="109"/>
  <c r="N815" i="112"/>
  <c r="Q1317" i="112"/>
  <c r="T3100" i="109"/>
  <c r="R1168" i="109"/>
  <c r="U1972" i="109"/>
  <c r="S1017" i="109"/>
  <c r="P3156" i="109"/>
  <c r="O1872" i="112"/>
  <c r="U227" i="109"/>
  <c r="X2018" i="109"/>
  <c r="N2043" i="109"/>
  <c r="Q1963" i="109"/>
  <c r="X368" i="109"/>
  <c r="O1219" i="112"/>
  <c r="O814" i="112"/>
  <c r="U3804" i="109"/>
  <c r="V1294" i="109"/>
  <c r="U1516" i="109"/>
  <c r="R2698" i="109"/>
  <c r="N523" i="112"/>
  <c r="P1328" i="109"/>
  <c r="Q3862" i="109"/>
  <c r="P1258" i="112"/>
  <c r="T1217" i="109"/>
  <c r="O1309" i="109"/>
  <c r="U1165" i="109"/>
  <c r="R2686" i="109"/>
  <c r="Y3090" i="109"/>
  <c r="O506" i="112"/>
  <c r="O1248" i="112"/>
  <c r="T1136" i="109"/>
  <c r="T63" i="109"/>
  <c r="W2775" i="109"/>
  <c r="N261" i="112"/>
  <c r="O77" i="112"/>
  <c r="R368" i="109"/>
  <c r="T31" i="110"/>
  <c r="Q443" i="109"/>
  <c r="W3716" i="109"/>
  <c r="Q1560" i="109"/>
  <c r="S2615" i="109"/>
  <c r="Y1365" i="109"/>
  <c r="Y1900" i="109"/>
  <c r="W222" i="109"/>
  <c r="P289" i="112"/>
  <c r="Q178" i="112"/>
  <c r="Y3506" i="109"/>
  <c r="Q1039" i="112"/>
  <c r="V3105" i="109"/>
  <c r="N746" i="112"/>
  <c r="O1726" i="112"/>
  <c r="O272" i="112"/>
  <c r="P3439" i="109"/>
  <c r="U3077" i="109"/>
  <c r="L130" i="113"/>
  <c r="Q1639" i="109"/>
  <c r="W3029" i="109"/>
  <c r="Y1698" i="109"/>
  <c r="T4075" i="109"/>
  <c r="P2981" i="109"/>
  <c r="P1861" i="112"/>
  <c r="X2328" i="109"/>
  <c r="P372" i="112"/>
  <c r="Q1652" i="112"/>
  <c r="Q1161" i="112"/>
  <c r="Q1019" i="112"/>
  <c r="T73" i="110"/>
  <c r="N1430" i="112"/>
  <c r="P819" i="112"/>
  <c r="O388" i="112"/>
  <c r="Q2625" i="109"/>
  <c r="Y3114" i="109"/>
  <c r="O371" i="109"/>
  <c r="N2559" i="112"/>
  <c r="Q961" i="112"/>
  <c r="W3104" i="109"/>
  <c r="P2557" i="109"/>
  <c r="O2968" i="109"/>
  <c r="X3098" i="109"/>
  <c r="S3116" i="109"/>
  <c r="S1160" i="109"/>
  <c r="Y3654" i="109"/>
  <c r="X2968" i="109"/>
  <c r="T1143" i="109"/>
  <c r="N2394" i="112"/>
  <c r="K69" i="110"/>
  <c r="N740" i="112"/>
  <c r="P640" i="112"/>
  <c r="P2267" i="109"/>
  <c r="R3501" i="109"/>
  <c r="N3165" i="109"/>
  <c r="P2336" i="109"/>
  <c r="P2406" i="109"/>
  <c r="O4086" i="109"/>
  <c r="P1484" i="112"/>
  <c r="Q335" i="112"/>
  <c r="X3508" i="109"/>
  <c r="R2050" i="109"/>
  <c r="O2937" i="109"/>
  <c r="N1658" i="112"/>
  <c r="P2366" i="112"/>
  <c r="X4227" i="109"/>
  <c r="P2074" i="112"/>
  <c r="N2998" i="109"/>
  <c r="Q15" i="112"/>
  <c r="O3793" i="109"/>
  <c r="X1695" i="109"/>
  <c r="R15" i="110"/>
  <c r="Y1302" i="109"/>
  <c r="X794" i="109"/>
  <c r="P371" i="109"/>
  <c r="W1663" i="109"/>
  <c r="W3354" i="109"/>
  <c r="W496" i="109"/>
  <c r="Y2" i="109"/>
  <c r="O2118" i="109"/>
  <c r="P3418" i="109"/>
  <c r="Y3552" i="109"/>
  <c r="P1078" i="112"/>
  <c r="S2617" i="109"/>
  <c r="N3730" i="109"/>
  <c r="Q387" i="112"/>
  <c r="R3429" i="109"/>
  <c r="T1503" i="109"/>
  <c r="R4242" i="109"/>
  <c r="S3575" i="109"/>
  <c r="Z1093" i="109"/>
  <c r="U61" i="109"/>
  <c r="P1709" i="112"/>
  <c r="R4228" i="109"/>
  <c r="O97" i="112"/>
  <c r="S2249" i="109"/>
  <c r="T3352" i="109"/>
  <c r="R4" i="109"/>
  <c r="W3082" i="109"/>
  <c r="R58" i="109"/>
  <c r="Q1335" i="109"/>
  <c r="T3855" i="109"/>
  <c r="P724" i="112"/>
  <c r="P2973" i="109"/>
  <c r="Y3129" i="109"/>
  <c r="O1902" i="109"/>
  <c r="S1187" i="109"/>
  <c r="Y3018" i="109"/>
  <c r="O1645" i="112"/>
  <c r="U2323" i="109"/>
  <c r="R4304" i="109"/>
  <c r="W2984" i="109"/>
  <c r="O3048" i="109"/>
  <c r="S2688" i="109"/>
  <c r="P3422" i="109"/>
  <c r="Q717" i="112"/>
  <c r="N704" i="112"/>
  <c r="Q123" i="112"/>
  <c r="W3208" i="109"/>
  <c r="U1693" i="109"/>
  <c r="S2989" i="109"/>
  <c r="N1204" i="112"/>
  <c r="N266" i="112"/>
  <c r="R3205" i="109"/>
  <c r="R2498" i="112"/>
  <c r="P12" i="112"/>
  <c r="W3725" i="109"/>
  <c r="U2478" i="109"/>
  <c r="Y3494" i="109"/>
  <c r="V76" i="109"/>
  <c r="Q2112" i="109"/>
  <c r="N4017" i="109"/>
  <c r="X2602" i="109"/>
  <c r="L158" i="110"/>
  <c r="Q3156" i="109"/>
  <c r="O1200" i="112"/>
  <c r="P800" i="109"/>
  <c r="S2925" i="109"/>
  <c r="O603" i="112"/>
  <c r="Q318" i="112"/>
  <c r="V1669" i="109"/>
  <c r="X2105" i="109"/>
  <c r="Q3723" i="109"/>
  <c r="P986" i="112"/>
  <c r="R13" i="110"/>
  <c r="U1541" i="109"/>
  <c r="O707" i="112"/>
  <c r="O2338" i="109"/>
  <c r="P303" i="112"/>
  <c r="P78" i="112"/>
  <c r="Q1686" i="112"/>
  <c r="S1148" i="109"/>
  <c r="R210" i="112"/>
  <c r="S1892" i="109"/>
  <c r="S4151" i="109"/>
  <c r="V1895" i="109"/>
  <c r="O134" i="110"/>
  <c r="R3079" i="109"/>
  <c r="W3502" i="109"/>
  <c r="S3096" i="109"/>
  <c r="R230" i="112"/>
  <c r="O1448" i="112"/>
  <c r="Q2947" i="109"/>
  <c r="O1157" i="112"/>
  <c r="Y1468" i="109"/>
  <c r="P489" i="112"/>
  <c r="P2989" i="109"/>
  <c r="S1472" i="109"/>
  <c r="O3500" i="109"/>
  <c r="Y2832" i="109"/>
  <c r="T2473" i="109"/>
  <c r="R791" i="109"/>
  <c r="V3108" i="109"/>
  <c r="T433" i="109"/>
  <c r="Q569" i="109"/>
  <c r="R3179" i="109"/>
  <c r="R1634" i="109"/>
  <c r="Y1667" i="109"/>
  <c r="Q2760" i="109"/>
  <c r="R3133" i="109"/>
  <c r="Q327" i="112"/>
  <c r="P2193" i="109"/>
  <c r="P2951" i="109"/>
  <c r="N7" i="110"/>
  <c r="Y4081" i="109"/>
  <c r="Q813" i="112"/>
  <c r="Y2975" i="109"/>
  <c r="W3191" i="109"/>
  <c r="U2051" i="109"/>
  <c r="X2615" i="109"/>
  <c r="O822" i="112"/>
  <c r="Q1332" i="109"/>
  <c r="P715" i="112"/>
  <c r="W3804" i="109"/>
  <c r="R738" i="109"/>
  <c r="U2033" i="109"/>
  <c r="P536" i="112"/>
  <c r="Y1011" i="109"/>
  <c r="S1195" i="109"/>
  <c r="X925" i="109"/>
  <c r="X3003" i="109"/>
  <c r="P2123" i="112"/>
  <c r="U1601" i="109"/>
  <c r="U1636" i="109"/>
  <c r="R898" i="112"/>
  <c r="V2939" i="109"/>
  <c r="N852" i="112"/>
  <c r="N4158" i="109"/>
  <c r="V2846" i="109"/>
  <c r="O578" i="112"/>
  <c r="O24" i="110"/>
  <c r="N508" i="109"/>
  <c r="O415" i="112"/>
  <c r="O2563" i="109"/>
  <c r="Y3292" i="109"/>
  <c r="O1328" i="109"/>
  <c r="N814" i="112"/>
  <c r="W3084" i="109"/>
  <c r="O2" i="109"/>
  <c r="J31" i="113"/>
  <c r="W2479" i="109"/>
  <c r="P584" i="112"/>
  <c r="T2964" i="109"/>
  <c r="Y1546" i="109"/>
  <c r="W1696" i="109"/>
  <c r="U3141" i="109"/>
  <c r="R2107" i="109"/>
  <c r="P1755" i="112"/>
  <c r="W1380" i="109"/>
  <c r="Q823" i="112"/>
  <c r="S1261" i="109"/>
  <c r="Q3130" i="109"/>
  <c r="X3550" i="109"/>
  <c r="Q380" i="112"/>
  <c r="P3088" i="109"/>
  <c r="W3110" i="109"/>
  <c r="N3034" i="109"/>
  <c r="N527" i="112"/>
  <c r="O2425" i="112"/>
  <c r="X2633" i="109"/>
  <c r="T3862" i="109"/>
  <c r="Q75" i="112"/>
  <c r="O1482" i="112"/>
  <c r="Q48" i="110"/>
  <c r="Q792" i="112"/>
  <c r="O1972" i="109"/>
  <c r="P1425" i="112"/>
  <c r="Q745" i="112"/>
  <c r="W4073" i="109"/>
  <c r="O113" i="110"/>
  <c r="Y2840" i="109"/>
  <c r="N1654" i="109"/>
  <c r="W1313" i="109"/>
  <c r="P2313" i="112"/>
  <c r="N106" i="112"/>
  <c r="Q500" i="109"/>
  <c r="U3039" i="109"/>
  <c r="Q1760" i="112"/>
  <c r="O475" i="112"/>
  <c r="X3407" i="109"/>
  <c r="Q756" i="112"/>
  <c r="V1207" i="109"/>
  <c r="X3357" i="109"/>
  <c r="L25" i="113"/>
  <c r="P1386" i="112"/>
  <c r="X446" i="109"/>
  <c r="O1479" i="109"/>
  <c r="P3084" i="109"/>
  <c r="N698" i="112"/>
  <c r="O1289" i="109"/>
  <c r="Q1270" i="112"/>
  <c r="N1298" i="109"/>
  <c r="V369" i="109"/>
  <c r="U1210" i="109"/>
  <c r="Q3128" i="109"/>
  <c r="Q1487" i="109"/>
  <c r="T1891" i="109"/>
  <c r="O861" i="112"/>
  <c r="P3941" i="109"/>
  <c r="N817" i="112"/>
  <c r="W1322" i="109"/>
  <c r="S4082" i="109"/>
  <c r="N3718" i="109"/>
  <c r="K44" i="110"/>
  <c r="U98" i="110"/>
  <c r="Y1266" i="109"/>
  <c r="U3144" i="109"/>
  <c r="U2633" i="109"/>
  <c r="P1249" i="112"/>
  <c r="P16" i="112"/>
  <c r="N61" i="112"/>
  <c r="R675" i="112"/>
  <c r="V3042" i="109"/>
  <c r="X1177" i="109"/>
  <c r="O1678" i="112"/>
  <c r="Y1354" i="109"/>
  <c r="R3146" i="109"/>
  <c r="N948" i="112"/>
  <c r="W2992" i="109"/>
  <c r="Q1620" i="109"/>
  <c r="P1739" i="109"/>
  <c r="W1237" i="109"/>
  <c r="X1727" i="109"/>
  <c r="W1737" i="109"/>
  <c r="Y2946" i="109"/>
  <c r="W4077" i="109"/>
  <c r="R915" i="112"/>
  <c r="Q1468" i="109"/>
  <c r="X1012" i="109"/>
  <c r="W873" i="109"/>
  <c r="M75" i="110"/>
  <c r="P1216" i="112"/>
  <c r="Q4161" i="109"/>
  <c r="L162" i="110"/>
  <c r="T1685" i="109"/>
  <c r="T2414" i="109"/>
  <c r="U3416" i="109"/>
  <c r="N946" i="112"/>
  <c r="U3050" i="109"/>
  <c r="P790" i="109"/>
  <c r="P2997" i="109"/>
  <c r="N121" i="112"/>
  <c r="Q59" i="109"/>
  <c r="Z3283" i="109"/>
  <c r="N861" i="109"/>
  <c r="Q4169" i="109"/>
  <c r="O1683" i="109"/>
  <c r="N1733" i="112"/>
  <c r="X503" i="109"/>
  <c r="W2949" i="109"/>
  <c r="R942" i="109"/>
  <c r="P1407" i="112"/>
  <c r="V2834" i="109"/>
  <c r="P742" i="112"/>
  <c r="R3361" i="109"/>
  <c r="P3427" i="109"/>
  <c r="X290" i="109"/>
  <c r="X1141" i="109"/>
  <c r="U3496" i="109"/>
  <c r="O18" i="112"/>
  <c r="Q325" i="112"/>
  <c r="V3358" i="109"/>
  <c r="V3039" i="109"/>
  <c r="Q4166" i="109"/>
  <c r="Q482" i="112"/>
  <c r="X2619" i="109"/>
  <c r="P143" i="112"/>
  <c r="N782" i="112"/>
  <c r="S2764" i="109"/>
  <c r="Y3075" i="109"/>
  <c r="U2835" i="109"/>
  <c r="R3132" i="109"/>
  <c r="Y3112" i="109"/>
  <c r="O3356" i="109"/>
  <c r="O590" i="112"/>
  <c r="Q1199" i="112"/>
  <c r="Q2765" i="109"/>
  <c r="W3799" i="109"/>
  <c r="Z3270" i="109"/>
  <c r="Y3842" i="109"/>
  <c r="N1388" i="112"/>
  <c r="S3868" i="109"/>
  <c r="O1792" i="112"/>
  <c r="T3351" i="109"/>
  <c r="O2684" i="112"/>
  <c r="N1483" i="112"/>
  <c r="N966" i="112"/>
  <c r="P3093" i="109"/>
  <c r="N2350" i="112"/>
  <c r="U3138" i="109"/>
  <c r="U3111" i="109"/>
  <c r="U4163" i="109"/>
  <c r="Q3418" i="109"/>
  <c r="U1722" i="109"/>
  <c r="W3168" i="109"/>
  <c r="N1324" i="109"/>
  <c r="P537" i="112"/>
  <c r="O2190" i="112"/>
  <c r="Z3645" i="109"/>
  <c r="O606" i="112"/>
  <c r="N960" i="112"/>
  <c r="U2259" i="109"/>
  <c r="X2621" i="109"/>
  <c r="Q348" i="112"/>
  <c r="Q1527" i="112"/>
  <c r="Q1246" i="112"/>
  <c r="U89" i="110"/>
  <c r="X1554" i="109"/>
  <c r="S2477" i="109"/>
  <c r="O3195" i="109"/>
  <c r="O1739" i="109"/>
  <c r="P2083" i="112"/>
  <c r="O1019" i="112"/>
  <c r="Y4165" i="109"/>
  <c r="R2615" i="109"/>
  <c r="N3420" i="109"/>
  <c r="O630" i="112"/>
  <c r="P1705" i="112"/>
  <c r="J77" i="113"/>
  <c r="Y3854" i="109"/>
  <c r="Y3423" i="109"/>
  <c r="O501" i="112"/>
  <c r="W1243" i="109"/>
  <c r="O1579" i="109"/>
  <c r="X2251" i="109"/>
  <c r="V3044" i="109"/>
  <c r="V2782" i="109"/>
  <c r="X4219" i="109"/>
  <c r="T24" i="110"/>
  <c r="O2963" i="109"/>
  <c r="Q1738" i="112"/>
  <c r="T1187" i="109"/>
  <c r="Q24" i="110"/>
  <c r="W2969" i="109"/>
  <c r="R1579" i="112"/>
  <c r="Q1292" i="112"/>
  <c r="O3786" i="109"/>
  <c r="O262" i="112"/>
  <c r="R127" i="110"/>
  <c r="O952" i="112"/>
  <c r="V3509" i="109"/>
  <c r="X1750" i="109"/>
  <c r="P766" i="112"/>
  <c r="Y4086" i="109"/>
  <c r="O14" i="112"/>
  <c r="S1319" i="109"/>
  <c r="O585" i="112"/>
  <c r="T2613" i="109"/>
  <c r="N1092" i="112"/>
  <c r="X3205" i="109"/>
  <c r="O1633" i="109"/>
  <c r="Y4134" i="109"/>
  <c r="Y4076" i="109"/>
  <c r="Q2981" i="109"/>
  <c r="S3143" i="109"/>
  <c r="O825" i="112"/>
  <c r="S571" i="109"/>
  <c r="V2686" i="109"/>
  <c r="Y3120" i="109"/>
  <c r="X141" i="109"/>
  <c r="P3201" i="109"/>
  <c r="T872" i="109"/>
  <c r="Z295" i="109"/>
  <c r="O241" i="112"/>
  <c r="R3141" i="109"/>
  <c r="Q583" i="112"/>
  <c r="R2838" i="109"/>
  <c r="O111" i="112"/>
  <c r="N1538" i="109"/>
  <c r="S2954" i="109"/>
  <c r="S1747" i="109"/>
  <c r="N3800" i="109"/>
  <c r="W3210" i="109"/>
  <c r="O1530" i="109"/>
  <c r="T1100" i="109"/>
  <c r="V1567" i="109"/>
  <c r="R657" i="112"/>
  <c r="S80" i="109"/>
  <c r="P846" i="112"/>
  <c r="N1091" i="112"/>
  <c r="Q59" i="112"/>
  <c r="P1666" i="112"/>
  <c r="U37" i="110"/>
  <c r="N2995" i="109"/>
  <c r="N3076" i="109"/>
  <c r="O1971" i="112"/>
  <c r="Q1688" i="109"/>
  <c r="R1198" i="109"/>
  <c r="O4018" i="109"/>
  <c r="Q3871" i="109"/>
  <c r="O3038" i="109"/>
  <c r="S27" i="110"/>
  <c r="X485" i="109"/>
  <c r="N602" i="112"/>
  <c r="U4078" i="109"/>
  <c r="X3801" i="109"/>
  <c r="R510" i="109"/>
  <c r="U2945" i="109"/>
  <c r="T3489" i="109"/>
  <c r="Q1895" i="109"/>
  <c r="O259" i="112"/>
  <c r="N285" i="112"/>
  <c r="Q1900" i="109"/>
  <c r="N145" i="110"/>
  <c r="O408" i="112"/>
  <c r="O3110" i="109"/>
  <c r="N1021" i="109"/>
  <c r="T3345" i="109"/>
  <c r="R654" i="112"/>
  <c r="N1333" i="112"/>
  <c r="S2988" i="109"/>
  <c r="S1382" i="109"/>
  <c r="P1179" i="109"/>
  <c r="R1150" i="109"/>
  <c r="X2749" i="109"/>
  <c r="P3508" i="109"/>
  <c r="N813" i="112"/>
  <c r="Q860" i="112"/>
  <c r="X1274" i="109"/>
  <c r="P2987" i="109"/>
  <c r="N1563" i="112"/>
  <c r="U11" i="110"/>
  <c r="T3057" i="109"/>
  <c r="O309" i="112"/>
  <c r="N1612" i="109"/>
  <c r="N832" i="112"/>
  <c r="O4160" i="109"/>
  <c r="Q2962" i="109"/>
  <c r="R46" i="110"/>
  <c r="N1600" i="109"/>
  <c r="N173" i="112"/>
  <c r="R1586" i="109"/>
  <c r="R1582" i="112"/>
  <c r="R3098" i="109"/>
  <c r="V3658" i="109"/>
  <c r="P3051" i="109"/>
  <c r="T1255" i="109"/>
  <c r="W3117" i="109"/>
  <c r="V1476" i="109"/>
  <c r="P105" i="112"/>
  <c r="P1039" i="112"/>
  <c r="U2689" i="109"/>
  <c r="R3575" i="109"/>
  <c r="P1022" i="112"/>
  <c r="N531" i="112"/>
  <c r="R3565" i="109"/>
  <c r="Y1306" i="109"/>
  <c r="N629" i="112"/>
  <c r="X1651" i="109"/>
  <c r="Y1167" i="109"/>
  <c r="Q1409" i="112"/>
  <c r="Y1739" i="109"/>
  <c r="N164" i="112"/>
  <c r="P2946" i="109"/>
  <c r="V1665" i="109"/>
  <c r="W1970" i="109"/>
  <c r="P114" i="112"/>
  <c r="T1097" i="109"/>
  <c r="W1271" i="109"/>
  <c r="O1606" i="109"/>
  <c r="X3013" i="109"/>
  <c r="Q1347" i="109"/>
  <c r="O2782" i="109"/>
  <c r="P345" i="112"/>
  <c r="U2840" i="109"/>
  <c r="T3075" i="109"/>
  <c r="R1353" i="109"/>
  <c r="X3498" i="109"/>
  <c r="P774" i="112"/>
  <c r="U2923" i="109"/>
  <c r="P594" i="112"/>
  <c r="T3289" i="109"/>
  <c r="X2971" i="109"/>
  <c r="R2340" i="109"/>
  <c r="X1269" i="109"/>
  <c r="X64" i="109"/>
  <c r="V1702" i="109"/>
  <c r="T427" i="109"/>
  <c r="W4224" i="109"/>
  <c r="N3057" i="109"/>
  <c r="O3865" i="109"/>
  <c r="X3184" i="109"/>
  <c r="Y949" i="109"/>
  <c r="S3576" i="109"/>
  <c r="Y3929" i="109"/>
  <c r="X3658" i="109"/>
  <c r="N2985" i="109"/>
  <c r="N1751" i="109"/>
  <c r="Q637" i="112"/>
  <c r="S3437" i="109"/>
  <c r="U1137" i="109"/>
  <c r="J55" i="110"/>
  <c r="U3140" i="109"/>
  <c r="V645" i="109"/>
  <c r="N1602" i="109"/>
  <c r="V218" i="109"/>
  <c r="P1590" i="109"/>
  <c r="N576" i="112"/>
  <c r="N3030" i="109"/>
  <c r="R1362" i="112"/>
  <c r="W4091" i="109"/>
  <c r="P2778" i="109"/>
  <c r="Q3200" i="109"/>
  <c r="N3095" i="109"/>
  <c r="O1472" i="112"/>
  <c r="V2468" i="109"/>
  <c r="P2105" i="109"/>
  <c r="S1895" i="109"/>
  <c r="U1468" i="109"/>
  <c r="O70" i="109"/>
  <c r="W2958" i="109"/>
  <c r="U2038" i="109"/>
  <c r="P1184" i="112"/>
  <c r="U3202" i="109"/>
  <c r="X1674" i="109"/>
  <c r="X4241" i="109"/>
  <c r="Q76" i="109"/>
  <c r="W1690" i="109"/>
  <c r="S2197" i="109"/>
  <c r="T3362" i="109"/>
  <c r="P979" i="112"/>
  <c r="U654" i="109"/>
  <c r="T3784" i="109"/>
  <c r="N724" i="112"/>
  <c r="O1897" i="112"/>
  <c r="O1383" i="109"/>
  <c r="Q837" i="112"/>
  <c r="T3150" i="109"/>
  <c r="X2947" i="109"/>
  <c r="V1624" i="109"/>
  <c r="P1201" i="109"/>
  <c r="Q1182" i="112"/>
  <c r="S2469" i="109"/>
  <c r="O3875" i="109"/>
  <c r="O3800" i="109"/>
  <c r="Q3133" i="109"/>
  <c r="V3499" i="109"/>
  <c r="R1320" i="109"/>
  <c r="W1182" i="109"/>
  <c r="Q2169" i="112"/>
  <c r="R231" i="112"/>
  <c r="Y79" i="109"/>
  <c r="Q2339" i="109"/>
  <c r="N146" i="112"/>
  <c r="N1921" i="112"/>
  <c r="V3790" i="109"/>
  <c r="P568" i="112"/>
  <c r="N799" i="112"/>
  <c r="Q2355" i="112"/>
  <c r="Q360" i="112"/>
  <c r="U1962" i="109"/>
  <c r="O1182" i="112"/>
  <c r="Y3099" i="109"/>
  <c r="V1589" i="109"/>
  <c r="Q23" i="112"/>
  <c r="T2836" i="109"/>
  <c r="Q3195" i="109"/>
  <c r="R1263" i="109"/>
  <c r="O1675" i="109"/>
  <c r="Q235" i="112"/>
  <c r="P2013" i="112"/>
  <c r="O361" i="112"/>
  <c r="P413" i="112"/>
  <c r="O752" i="112"/>
  <c r="P510" i="109"/>
  <c r="Q4092" i="109"/>
  <c r="P1654" i="112"/>
  <c r="O711" i="112"/>
  <c r="Q1565" i="109"/>
  <c r="Q2377" i="112"/>
  <c r="P56" i="110"/>
  <c r="R3421" i="109"/>
  <c r="Q1189" i="109"/>
  <c r="P2977" i="109"/>
  <c r="S3109" i="109"/>
  <c r="Q3349" i="109"/>
  <c r="R135" i="109"/>
  <c r="Q1077" i="112"/>
  <c r="W1968" i="109"/>
  <c r="T1256" i="109"/>
  <c r="O1681" i="109"/>
  <c r="Y1676" i="109"/>
  <c r="Y433" i="109"/>
  <c r="O803" i="109"/>
  <c r="S3863" i="109"/>
  <c r="R1289" i="109"/>
  <c r="Q474" i="112"/>
  <c r="Y658" i="109"/>
  <c r="N1531" i="112"/>
  <c r="R84" i="110"/>
  <c r="P2196" i="112"/>
  <c r="T2406" i="109"/>
  <c r="N2402" i="112"/>
  <c r="N1312" i="112"/>
  <c r="O404" i="112"/>
  <c r="T4020" i="109"/>
  <c r="S4147" i="109"/>
  <c r="S1176" i="109"/>
  <c r="P1291" i="112"/>
  <c r="Q1379" i="109"/>
  <c r="O582" i="112"/>
  <c r="U3656" i="109"/>
  <c r="L126" i="110"/>
  <c r="O469" i="112"/>
  <c r="S102" i="110"/>
  <c r="V1232" i="109"/>
  <c r="O2344" i="109"/>
  <c r="N821" i="112"/>
  <c r="W1592" i="109"/>
  <c r="R2763" i="109"/>
  <c r="P137" i="112"/>
  <c r="R1144" i="109"/>
  <c r="X3112" i="109"/>
  <c r="W2923" i="109"/>
  <c r="R667" i="112"/>
  <c r="Y1675" i="109"/>
  <c r="V2985" i="109"/>
  <c r="U3058" i="109"/>
  <c r="Q2331" i="109"/>
  <c r="S3502" i="109"/>
  <c r="T1890" i="109"/>
  <c r="S3048" i="109"/>
  <c r="W2956" i="109"/>
  <c r="Y2467" i="109"/>
  <c r="V1209" i="109"/>
  <c r="Q1093" i="112"/>
  <c r="X3358" i="109"/>
  <c r="R3436" i="109"/>
  <c r="Y4077" i="109"/>
  <c r="Q493" i="112"/>
  <c r="Y506" i="109"/>
  <c r="W4159" i="109"/>
  <c r="Q2105" i="109"/>
  <c r="Q3068" i="109"/>
  <c r="V1288" i="109"/>
  <c r="Y2323" i="109"/>
  <c r="S3127" i="109"/>
  <c r="O1152" i="109"/>
  <c r="Y1262" i="109"/>
  <c r="T6" i="109"/>
  <c r="P392" i="112"/>
  <c r="Y2263" i="109"/>
  <c r="T154" i="109"/>
  <c r="R2035" i="109"/>
  <c r="R3054" i="109"/>
  <c r="U2780" i="109"/>
  <c r="P1628" i="109"/>
  <c r="W3173" i="109"/>
  <c r="T1975" i="109"/>
  <c r="U1346" i="109"/>
  <c r="O4222" i="109"/>
  <c r="O424" i="109"/>
  <c r="W3792" i="109"/>
  <c r="S3172" i="109"/>
  <c r="L68" i="110"/>
  <c r="O16" i="112"/>
  <c r="U3164" i="109"/>
  <c r="N4087" i="109"/>
  <c r="Q1842" i="112"/>
  <c r="W1351" i="109"/>
  <c r="S1629" i="109"/>
  <c r="Q1854" i="112"/>
  <c r="S1255" i="109"/>
  <c r="P357" i="112"/>
  <c r="Q2110" i="109"/>
  <c r="S2693" i="109"/>
  <c r="R2331" i="109"/>
  <c r="U866" i="109"/>
  <c r="T2397" i="109"/>
  <c r="Q963" i="112"/>
  <c r="N3151" i="109"/>
  <c r="X268" i="109"/>
  <c r="O2101" i="112"/>
  <c r="R198" i="112"/>
  <c r="T576" i="109"/>
  <c r="P149" i="109"/>
  <c r="N1723" i="112"/>
  <c r="R3348" i="109"/>
  <c r="P2328" i="109"/>
  <c r="R2841" i="109"/>
  <c r="O1464" i="109"/>
  <c r="Y1267" i="109"/>
  <c r="Y2113" i="109"/>
  <c r="S1147" i="109"/>
  <c r="R3153" i="109"/>
  <c r="Q149" i="109"/>
  <c r="O3868" i="109"/>
  <c r="Q2342" i="109"/>
  <c r="N174" i="110"/>
  <c r="O1556" i="109"/>
  <c r="O1477" i="112"/>
  <c r="Z725" i="109"/>
  <c r="R1322" i="109"/>
  <c r="X4063" i="109"/>
  <c r="N3345" i="109"/>
  <c r="X3862" i="109"/>
  <c r="X3577" i="109"/>
  <c r="U3857" i="109"/>
  <c r="V141" i="109"/>
  <c r="W4238" i="109"/>
  <c r="V3788" i="109"/>
  <c r="O3363" i="109"/>
  <c r="Y1187" i="109"/>
  <c r="V3013" i="109"/>
  <c r="U3052" i="109"/>
  <c r="S30" i="110"/>
  <c r="O1735" i="109"/>
  <c r="X1728" i="109"/>
  <c r="Q3198" i="109"/>
  <c r="W368" i="109"/>
  <c r="T1517" i="109"/>
  <c r="R4084" i="109"/>
  <c r="Q84" i="110"/>
  <c r="P363" i="112"/>
  <c r="Q3051" i="109"/>
  <c r="O3159" i="109"/>
  <c r="W3158" i="109"/>
  <c r="V3353" i="109"/>
  <c r="O2961" i="109"/>
  <c r="P1395" i="112"/>
  <c r="Q1878" i="112"/>
  <c r="N149" i="112"/>
  <c r="P1183" i="109"/>
  <c r="Y579" i="109"/>
  <c r="X2329" i="109"/>
  <c r="Q3351" i="109"/>
  <c r="O1885" i="109"/>
  <c r="Z3254" i="109"/>
  <c r="R2102" i="109"/>
  <c r="O976" i="112"/>
  <c r="S2052" i="109"/>
  <c r="P500" i="109"/>
  <c r="N3025" i="109"/>
  <c r="N4240" i="109"/>
  <c r="N1346" i="109"/>
  <c r="N2982" i="109"/>
  <c r="Q1385" i="112"/>
  <c r="O1715" i="112"/>
  <c r="N2324" i="109"/>
  <c r="V3428" i="109"/>
  <c r="R662" i="112"/>
  <c r="N64" i="112"/>
  <c r="Y3110" i="109"/>
  <c r="S2331" i="109"/>
  <c r="Q1325" i="112"/>
  <c r="W207" i="109"/>
  <c r="V1597" i="109"/>
  <c r="N1045" i="112"/>
  <c r="P313" i="112"/>
  <c r="X2771" i="109"/>
  <c r="P1172" i="109"/>
  <c r="S1700" i="109"/>
  <c r="P318" i="112"/>
  <c r="P3057" i="109"/>
  <c r="R1976" i="109"/>
  <c r="O133" i="109"/>
  <c r="W2620" i="109"/>
  <c r="S2944" i="109"/>
  <c r="O1942" i="112"/>
  <c r="O3435" i="109"/>
  <c r="P1242" i="109"/>
  <c r="P369" i="112"/>
  <c r="J48" i="113"/>
  <c r="W1023" i="109"/>
  <c r="Y3569" i="109"/>
  <c r="U1663" i="109"/>
  <c r="O2079" i="112"/>
  <c r="Y2253" i="109"/>
  <c r="P109" i="112"/>
  <c r="N956" i="112"/>
  <c r="Z3635" i="109"/>
  <c r="O1918" i="112"/>
  <c r="S3018" i="109"/>
  <c r="O1184" i="109"/>
  <c r="O3876" i="109"/>
  <c r="O433" i="109"/>
  <c r="N1360" i="109"/>
  <c r="N3503" i="109"/>
  <c r="Q2256" i="109"/>
  <c r="N290" i="112"/>
  <c r="U3004" i="109"/>
  <c r="N2079" i="112"/>
  <c r="P103" i="112"/>
  <c r="T950" i="109"/>
  <c r="P1064" i="112"/>
  <c r="N1162" i="112"/>
  <c r="O98" i="112"/>
  <c r="N923" i="112"/>
  <c r="P1560" i="112"/>
  <c r="N927" i="112"/>
  <c r="O1191" i="109"/>
  <c r="O185" i="112"/>
  <c r="Y3785" i="109"/>
  <c r="Q4304" i="109"/>
  <c r="U3203" i="109"/>
  <c r="O480" i="112"/>
  <c r="Q1143" i="109"/>
  <c r="Q993" i="112"/>
  <c r="P508" i="109"/>
  <c r="S1196" i="109"/>
  <c r="X1361" i="109"/>
  <c r="U99" i="110"/>
  <c r="M27" i="110"/>
  <c r="P1115" i="109"/>
  <c r="T2614" i="109"/>
  <c r="X1656" i="109"/>
  <c r="U1198" i="109"/>
  <c r="S2970" i="109"/>
  <c r="U1292" i="109"/>
  <c r="S3125" i="109"/>
  <c r="N1761" i="112"/>
  <c r="P941" i="112"/>
  <c r="R1376" i="109"/>
  <c r="Y1651" i="109"/>
  <c r="O524" i="112"/>
  <c r="Z4011" i="109"/>
  <c r="V2847" i="109"/>
  <c r="P748" i="112"/>
  <c r="Q8" i="112"/>
  <c r="O3721" i="109"/>
  <c r="Q2558" i="109"/>
  <c r="N729" i="112"/>
  <c r="T804" i="109"/>
  <c r="S3343" i="109"/>
  <c r="Z1455" i="109"/>
  <c r="T1333" i="109"/>
  <c r="S1675" i="109"/>
  <c r="N1873" i="112"/>
  <c r="N2461" i="112"/>
  <c r="W3151" i="109"/>
  <c r="T733" i="109"/>
  <c r="N2197" i="109"/>
  <c r="N2182" i="112"/>
  <c r="Q215" i="109"/>
  <c r="P1903" i="112"/>
  <c r="P374" i="112"/>
  <c r="Y3020" i="109"/>
  <c r="X1690" i="109"/>
  <c r="N3081" i="109"/>
  <c r="O2626" i="109"/>
  <c r="Z2124" i="109"/>
  <c r="O356" i="112"/>
  <c r="Y4083" i="109"/>
  <c r="O1628" i="109"/>
  <c r="Y3505" i="109"/>
  <c r="Q4154" i="109"/>
  <c r="R3801" i="109"/>
  <c r="T1900" i="109"/>
  <c r="O1370" i="109"/>
  <c r="N2994" i="109"/>
  <c r="X4165" i="109"/>
  <c r="S1113" i="109"/>
  <c r="N1410" i="112"/>
  <c r="V3508" i="109"/>
  <c r="S3365" i="109"/>
  <c r="V2255" i="109"/>
  <c r="Z3256" i="109"/>
  <c r="R2408" i="109"/>
  <c r="R3571" i="109"/>
  <c r="T1582" i="109"/>
  <c r="T2628" i="109"/>
  <c r="U946" i="109"/>
  <c r="O1759" i="112"/>
  <c r="S1529" i="109"/>
  <c r="U1113" i="109"/>
  <c r="T3566" i="109"/>
  <c r="K66" i="110"/>
  <c r="Q1742" i="109"/>
  <c r="N295" i="112"/>
  <c r="S2762" i="109"/>
  <c r="V208" i="109"/>
  <c r="O1045" i="112"/>
  <c r="P248" i="112"/>
  <c r="P874" i="112"/>
  <c r="N2950" i="109"/>
  <c r="P3147" i="109"/>
  <c r="X1318" i="109"/>
  <c r="N1744" i="112"/>
  <c r="P591" i="112"/>
  <c r="P157" i="112"/>
  <c r="R1339" i="109"/>
  <c r="R1202" i="109"/>
  <c r="Y3062" i="109"/>
  <c r="Y3510" i="109"/>
  <c r="N65" i="110"/>
  <c r="Q2157" i="112"/>
  <c r="T1568" i="109"/>
  <c r="N2254" i="112"/>
  <c r="U1207" i="109"/>
  <c r="Q157" i="112"/>
  <c r="R1274" i="109"/>
  <c r="Q630" i="112"/>
  <c r="P1294" i="112"/>
  <c r="W367" i="109"/>
  <c r="P2043" i="109"/>
  <c r="N643" i="112"/>
  <c r="P3005" i="109"/>
  <c r="S1293" i="109"/>
  <c r="O217" i="109"/>
  <c r="T1194" i="109"/>
  <c r="N3572" i="109"/>
  <c r="Q4303" i="109"/>
  <c r="Y4295" i="109"/>
  <c r="Q112" i="110"/>
  <c r="P1058" i="112"/>
  <c r="U1903" i="109"/>
  <c r="R3942" i="109"/>
  <c r="O485" i="112"/>
  <c r="P502" i="109"/>
  <c r="V3118" i="109"/>
  <c r="O3088" i="109"/>
  <c r="W2417" i="109"/>
  <c r="W1165" i="109"/>
  <c r="U3095" i="109"/>
  <c r="X1289" i="109"/>
  <c r="N737" i="112"/>
  <c r="V3169" i="109"/>
  <c r="U804" i="109"/>
  <c r="Z1444" i="109"/>
  <c r="P1911" i="112"/>
  <c r="T3714" i="109"/>
  <c r="N2452" i="112"/>
  <c r="N324" i="112"/>
  <c r="P1118" i="109"/>
  <c r="S3134" i="109"/>
  <c r="R2112" i="109"/>
  <c r="U2998" i="109"/>
  <c r="O2560" i="109"/>
  <c r="O1229" i="109"/>
  <c r="T1601" i="109"/>
  <c r="S872" i="109"/>
  <c r="U1283" i="109"/>
  <c r="P2560" i="109"/>
  <c r="O2409" i="109"/>
  <c r="O261" i="112"/>
  <c r="N62" i="112"/>
  <c r="N3433" i="109"/>
  <c r="W3139" i="109"/>
  <c r="S4299" i="109"/>
  <c r="P1166" i="109"/>
  <c r="S3728" i="109"/>
  <c r="Y3179" i="109"/>
  <c r="R2327" i="109"/>
  <c r="U2686" i="109"/>
  <c r="N1171" i="112"/>
  <c r="N1010" i="109"/>
  <c r="W1527" i="109"/>
  <c r="N1152" i="109"/>
  <c r="Q3800" i="109"/>
  <c r="U1684" i="109"/>
  <c r="Q831" i="112"/>
  <c r="P1307" i="112"/>
  <c r="S13" i="110"/>
  <c r="R172" i="110"/>
  <c r="Y3081" i="109"/>
  <c r="Y1961" i="109"/>
  <c r="P365" i="112"/>
  <c r="Y1874" i="109"/>
  <c r="X1251" i="109"/>
  <c r="U79" i="109"/>
  <c r="Q354" i="112"/>
  <c r="R136" i="110"/>
  <c r="Q1480" i="109"/>
  <c r="Q2935" i="109"/>
  <c r="V2627" i="109"/>
  <c r="V1227" i="109"/>
  <c r="X3845" i="109"/>
  <c r="R1716" i="109"/>
  <c r="Q4074" i="109"/>
  <c r="Q110" i="112"/>
  <c r="U3427" i="109"/>
  <c r="Y2956" i="109"/>
  <c r="Q1460" i="112"/>
  <c r="Q982" i="112"/>
  <c r="O206" i="109"/>
  <c r="S4162" i="109"/>
  <c r="P1206" i="112"/>
  <c r="N1181" i="109"/>
  <c r="N2581" i="112"/>
  <c r="P1827" i="109"/>
  <c r="P237" i="112"/>
  <c r="T1008" i="109"/>
  <c r="N934" i="112"/>
  <c r="N1524" i="112"/>
  <c r="S1619" i="109"/>
  <c r="V2836" i="109"/>
  <c r="P3430" i="109"/>
  <c r="N776" i="112"/>
  <c r="O3008" i="109"/>
  <c r="Y1565" i="109"/>
  <c r="Q1876" i="112"/>
  <c r="U2990" i="109"/>
  <c r="X2040" i="109"/>
  <c r="N1408" i="112"/>
  <c r="P522" i="112"/>
  <c r="O1444" i="112"/>
  <c r="P3140" i="109"/>
  <c r="O3360" i="109"/>
  <c r="V2414" i="109"/>
  <c r="R1655" i="109"/>
  <c r="O69" i="112"/>
  <c r="X3206" i="109"/>
  <c r="Q2941" i="109"/>
  <c r="W3731" i="109"/>
  <c r="S2482" i="109"/>
  <c r="T2997" i="109"/>
  <c r="Y3152" i="109"/>
  <c r="R1299" i="109"/>
  <c r="O867" i="112"/>
  <c r="P3786" i="109"/>
  <c r="U1700" i="109"/>
  <c r="S1287" i="109"/>
  <c r="O1689" i="112"/>
  <c r="O863" i="109"/>
  <c r="V3794" i="109"/>
  <c r="R1543" i="109"/>
  <c r="Y432" i="109"/>
  <c r="Y1118" i="109"/>
  <c r="N498" i="109"/>
  <c r="Q1614" i="112"/>
  <c r="X1507" i="109"/>
  <c r="Z4377" i="109"/>
  <c r="V4074" i="109"/>
  <c r="Q1447" i="112"/>
  <c r="X946" i="109"/>
  <c r="Q2075" i="112"/>
  <c r="N336" i="112"/>
  <c r="O2979" i="109"/>
  <c r="N341" i="112"/>
  <c r="T74" i="110"/>
  <c r="Y1009" i="109"/>
  <c r="Q160" i="112"/>
  <c r="V3168" i="109"/>
  <c r="Q2545" i="112"/>
  <c r="U1605" i="109"/>
  <c r="V1189" i="109"/>
  <c r="Q1301" i="109"/>
  <c r="U1230" i="109"/>
  <c r="N2990" i="109"/>
  <c r="Q3025" i="109"/>
  <c r="S939" i="109"/>
  <c r="O47" i="112"/>
  <c r="O2577" i="112"/>
  <c r="O113" i="112"/>
  <c r="T3113" i="109"/>
  <c r="Q582" i="109"/>
  <c r="X3697" i="109"/>
  <c r="O343" i="112"/>
  <c r="Q1325" i="109"/>
  <c r="P3790" i="109"/>
  <c r="O289" i="109"/>
  <c r="R3709" i="109"/>
  <c r="Q844" i="112"/>
  <c r="Q712" i="112"/>
  <c r="X2455" i="109"/>
  <c r="S436" i="109"/>
  <c r="Q932" i="112"/>
  <c r="N3193" i="109"/>
  <c r="P2605" i="112"/>
  <c r="V1315" i="109"/>
  <c r="S1720" i="109"/>
  <c r="N594" i="112"/>
  <c r="X3489" i="109"/>
  <c r="V4303" i="109"/>
  <c r="P875" i="112"/>
  <c r="Z3273" i="109"/>
  <c r="Q1264" i="112"/>
  <c r="O1406" i="112"/>
  <c r="N490" i="112"/>
  <c r="N22" i="110"/>
  <c r="Z2544" i="109"/>
  <c r="Y3772" i="109"/>
  <c r="Q1263" i="109"/>
  <c r="T3942" i="109"/>
  <c r="Y3871" i="109"/>
  <c r="W4022" i="109"/>
  <c r="S1202" i="109"/>
  <c r="S1556" i="109"/>
  <c r="N2020" i="112"/>
  <c r="Y3142" i="109"/>
  <c r="W2198" i="109"/>
  <c r="P110" i="112"/>
  <c r="O2443" i="112"/>
  <c r="T3208" i="109"/>
  <c r="W2563" i="109"/>
  <c r="S1368" i="109"/>
  <c r="Q1542" i="112"/>
  <c r="W3118" i="109"/>
  <c r="O306" i="112"/>
  <c r="S3567" i="109"/>
  <c r="X4301" i="109"/>
  <c r="O2940" i="109"/>
  <c r="X870" i="109"/>
  <c r="O124" i="110"/>
  <c r="Y1127" i="109"/>
  <c r="U3433" i="109"/>
  <c r="U3358" i="109"/>
  <c r="N1394" i="112"/>
  <c r="S116" i="110"/>
  <c r="R4230" i="109"/>
  <c r="X1553" i="109"/>
  <c r="O714" i="112"/>
  <c r="Y4085" i="109"/>
  <c r="Y2945" i="109"/>
  <c r="X1499" i="109"/>
  <c r="Q3511" i="109"/>
  <c r="N1894" i="109"/>
  <c r="O2408" i="109"/>
  <c r="S3079" i="109"/>
  <c r="O3727" i="109"/>
  <c r="Y1240" i="109"/>
  <c r="Q132" i="112"/>
  <c r="S519" i="109"/>
  <c r="T1230" i="109"/>
  <c r="N37" i="110"/>
  <c r="P3168" i="109"/>
  <c r="W944" i="109"/>
  <c r="T60" i="110"/>
  <c r="Y2997" i="109"/>
  <c r="T4163" i="109"/>
  <c r="P1607" i="109"/>
  <c r="N1153" i="109"/>
  <c r="R2774" i="109"/>
  <c r="T1728" i="109"/>
  <c r="Q585" i="112"/>
  <c r="N1099" i="109"/>
  <c r="N1667" i="109"/>
  <c r="P1625" i="109"/>
  <c r="X1604" i="109"/>
  <c r="Q1740" i="112"/>
  <c r="Q7" i="110"/>
  <c r="U2624" i="109"/>
  <c r="S1637" i="109"/>
  <c r="R3798" i="109"/>
  <c r="Q2153" i="112"/>
  <c r="U3176" i="109"/>
  <c r="O1126" i="109"/>
  <c r="V2622" i="109"/>
  <c r="T4158" i="109"/>
  <c r="T13" i="110"/>
  <c r="Y1294" i="109"/>
  <c r="P3003" i="109"/>
  <c r="U861" i="109"/>
  <c r="X1962" i="109"/>
  <c r="U1464" i="109"/>
  <c r="S3171" i="109"/>
  <c r="V2997" i="109"/>
  <c r="W220" i="109"/>
  <c r="N1206" i="112"/>
  <c r="Y1239" i="109"/>
  <c r="P1508" i="109"/>
  <c r="O342" i="112"/>
  <c r="Q983" i="112"/>
  <c r="O1228" i="109"/>
  <c r="S1897" i="109"/>
  <c r="N3150" i="109"/>
  <c r="R3288" i="109"/>
  <c r="W4306" i="109"/>
  <c r="N3710" i="109"/>
  <c r="O1614" i="109"/>
  <c r="Q758" i="112"/>
  <c r="N76" i="112"/>
  <c r="P728" i="112"/>
  <c r="Q3569" i="109"/>
  <c r="R1304" i="109"/>
  <c r="N860" i="112"/>
  <c r="N1707" i="112"/>
  <c r="O619" i="112"/>
  <c r="O3108" i="109"/>
  <c r="W1385" i="109"/>
  <c r="W3023" i="109"/>
  <c r="S2985" i="109"/>
  <c r="Y1256" i="109"/>
  <c r="T2563" i="109"/>
  <c r="O3039" i="109"/>
  <c r="Z2553" i="109"/>
  <c r="N608" i="112"/>
  <c r="P1714" i="109"/>
  <c r="P4158" i="109"/>
  <c r="O2942" i="109"/>
  <c r="T1968" i="109"/>
  <c r="O1697" i="109"/>
  <c r="Y4135" i="109"/>
  <c r="X3181" i="109"/>
  <c r="R138" i="109"/>
  <c r="T1167" i="109"/>
  <c r="P2250" i="109"/>
  <c r="Q1089" i="112"/>
  <c r="O1086" i="112"/>
  <c r="W3024" i="109"/>
  <c r="O184" i="112"/>
  <c r="P1229" i="112"/>
  <c r="P1329" i="109"/>
  <c r="T2615" i="109"/>
  <c r="Y2702" i="109"/>
  <c r="N1177" i="109"/>
  <c r="Y2032" i="109"/>
  <c r="P223" i="109"/>
  <c r="O1509" i="109"/>
  <c r="Q2033" i="109"/>
  <c r="N3051" i="109"/>
  <c r="V1291" i="109"/>
  <c r="Y2248" i="109"/>
  <c r="P1523" i="109"/>
  <c r="P48" i="110"/>
  <c r="P2975" i="109"/>
  <c r="W283" i="109"/>
  <c r="S3119" i="109"/>
  <c r="N39" i="110"/>
  <c r="X3042" i="109"/>
  <c r="P3054" i="109"/>
  <c r="P18" i="112"/>
  <c r="X1526" i="109"/>
  <c r="V80" i="109"/>
  <c r="P3188" i="109"/>
  <c r="X4168" i="109"/>
  <c r="W3439" i="109"/>
  <c r="O1970" i="109"/>
  <c r="T1555" i="109"/>
  <c r="N874" i="112"/>
  <c r="U2707" i="109"/>
  <c r="Q1257" i="112"/>
  <c r="Q4238" i="109"/>
  <c r="R646" i="112"/>
  <c r="X1018" i="109"/>
  <c r="Y1284" i="109"/>
  <c r="O964" i="112"/>
  <c r="Q1451" i="112"/>
  <c r="O1091" i="112"/>
  <c r="O797" i="112"/>
  <c r="U2635" i="109"/>
  <c r="S2928" i="109"/>
  <c r="Q1288" i="112"/>
  <c r="R3102" i="109"/>
  <c r="S3942" i="109"/>
  <c r="S209" i="109"/>
  <c r="U2042" i="109"/>
  <c r="P2223" i="112"/>
  <c r="S1704" i="109"/>
  <c r="P607" i="112"/>
  <c r="Y1750" i="109"/>
  <c r="N506" i="109"/>
  <c r="S2115" i="109"/>
  <c r="V3181" i="109"/>
  <c r="Y4157" i="109"/>
  <c r="V2937" i="109"/>
  <c r="V2263" i="109"/>
  <c r="P2844" i="109"/>
  <c r="X643" i="109"/>
  <c r="P1432" i="112"/>
  <c r="U3785" i="109"/>
  <c r="Q154" i="112"/>
  <c r="P1204" i="112"/>
  <c r="N3357" i="109"/>
  <c r="S789" i="109"/>
  <c r="V3426" i="109"/>
  <c r="P1159" i="112"/>
  <c r="X502" i="109"/>
  <c r="X1544" i="109"/>
  <c r="Z2120" i="109"/>
  <c r="Q3714" i="109"/>
  <c r="N1562" i="109"/>
  <c r="V1171" i="109"/>
  <c r="P1502" i="109"/>
  <c r="U1591" i="109"/>
  <c r="Z4309" i="109"/>
  <c r="X3009" i="109"/>
  <c r="N321" i="112"/>
  <c r="U1552" i="109"/>
  <c r="N1176" i="112"/>
  <c r="P788" i="112"/>
  <c r="Q2136" i="112"/>
  <c r="P2115" i="112"/>
  <c r="U1958" i="109"/>
  <c r="V3179" i="109"/>
  <c r="U2337" i="109"/>
  <c r="X2017" i="109"/>
  <c r="O517" i="109"/>
  <c r="S585" i="109"/>
  <c r="Y1147" i="109"/>
  <c r="O726" i="112"/>
  <c r="T2408" i="109"/>
  <c r="P3086" i="109"/>
  <c r="Q3082" i="109"/>
  <c r="V2335" i="109"/>
  <c r="Q133" i="112"/>
  <c r="N168" i="112"/>
  <c r="Q2764" i="109"/>
  <c r="P1634" i="109"/>
  <c r="W3107" i="109"/>
  <c r="P2669" i="112"/>
  <c r="N256" i="112"/>
  <c r="U3129" i="109"/>
  <c r="V2962" i="109"/>
  <c r="M83" i="110"/>
  <c r="M76" i="110"/>
  <c r="P290" i="112"/>
  <c r="Y3293" i="109"/>
  <c r="W3195" i="109"/>
  <c r="U1618" i="109"/>
  <c r="N2924" i="109"/>
  <c r="X947" i="109"/>
  <c r="U55" i="110"/>
  <c r="R1218" i="109"/>
  <c r="T4084" i="109"/>
  <c r="N545" i="112"/>
  <c r="T4295" i="109"/>
  <c r="P2253" i="112"/>
  <c r="R2767" i="109"/>
  <c r="X2924" i="109"/>
  <c r="Y225" i="109"/>
  <c r="S2627" i="109"/>
  <c r="Q3721" i="109"/>
  <c r="R4160" i="109"/>
  <c r="P567" i="112"/>
  <c r="S15" i="110"/>
  <c r="X1720" i="109"/>
  <c r="Q2423" i="112"/>
  <c r="Y3030" i="109"/>
  <c r="R877" i="112"/>
  <c r="X2237" i="109"/>
  <c r="N1685" i="109"/>
  <c r="V3091" i="109"/>
  <c r="P585" i="112"/>
  <c r="O1674" i="109"/>
  <c r="P835" i="112"/>
  <c r="R1724" i="109"/>
  <c r="P1571" i="109"/>
  <c r="O2992" i="109"/>
  <c r="T513" i="109"/>
  <c r="R496" i="109"/>
  <c r="W1519" i="109"/>
  <c r="O2415" i="109"/>
  <c r="O232" i="112"/>
  <c r="R3040" i="109"/>
  <c r="R3136" i="109"/>
  <c r="M5" i="113"/>
  <c r="P7" i="110"/>
  <c r="R3435" i="109"/>
  <c r="Z1407" i="109"/>
  <c r="P3577" i="109"/>
  <c r="P1947" i="112"/>
  <c r="X1654" i="109"/>
  <c r="T55" i="110"/>
  <c r="P595" i="112"/>
  <c r="P339" i="112"/>
  <c r="Q80" i="112"/>
  <c r="O877" i="109"/>
  <c r="U3043" i="109"/>
  <c r="U3097" i="109"/>
  <c r="O2943" i="109"/>
  <c r="Z4001" i="109"/>
  <c r="R652" i="112"/>
  <c r="T2052" i="109"/>
  <c r="Y795" i="109"/>
  <c r="W2776" i="109"/>
  <c r="R2192" i="109"/>
  <c r="Z3644" i="109"/>
  <c r="S3571" i="109"/>
  <c r="N1333" i="109"/>
  <c r="S2562" i="109"/>
  <c r="R1344" i="109"/>
  <c r="N795" i="112"/>
  <c r="N1098" i="109"/>
  <c r="P3782" i="109"/>
  <c r="Q828" i="112"/>
  <c r="R1226" i="109"/>
  <c r="P1967" i="109"/>
  <c r="O1708" i="109"/>
  <c r="N3067" i="109"/>
  <c r="N742" i="112"/>
  <c r="Y569" i="109"/>
  <c r="N1633" i="112"/>
  <c r="Q764" i="112"/>
  <c r="O267" i="112"/>
  <c r="Q176" i="112"/>
  <c r="Q179" i="112"/>
  <c r="N1889" i="112"/>
  <c r="Y1500" i="109"/>
  <c r="S3724" i="109"/>
  <c r="O534" i="112"/>
  <c r="T1583" i="109"/>
  <c r="S2993" i="109"/>
  <c r="V3087" i="109"/>
  <c r="N472" i="112"/>
  <c r="V3003" i="109"/>
  <c r="P2687" i="109"/>
  <c r="P1349" i="109"/>
  <c r="O1535" i="112"/>
  <c r="P3000" i="109"/>
  <c r="O1507" i="112"/>
  <c r="P2269" i="109"/>
  <c r="P735" i="112"/>
  <c r="U2943" i="109"/>
  <c r="P423" i="109"/>
  <c r="W4220" i="109"/>
  <c r="P411" i="112"/>
  <c r="Y1308" i="109"/>
  <c r="R2736" i="112"/>
  <c r="N3162" i="109"/>
  <c r="Z3643" i="109"/>
  <c r="R1134" i="112"/>
  <c r="N2435" i="112"/>
  <c r="W2840" i="109"/>
  <c r="Q1617" i="109"/>
  <c r="R2032" i="112"/>
  <c r="N117" i="110"/>
  <c r="T2692" i="109"/>
  <c r="V3422" i="109"/>
  <c r="P251" i="112"/>
  <c r="P3563" i="109"/>
  <c r="W2562" i="109"/>
  <c r="Q3507" i="109"/>
  <c r="Q37" i="112"/>
  <c r="U136" i="110"/>
  <c r="R1979" i="109"/>
  <c r="S1228" i="109"/>
  <c r="O304" i="112"/>
  <c r="V1181" i="109"/>
  <c r="V3009" i="109"/>
  <c r="O3180" i="109"/>
  <c r="Y2601" i="109"/>
  <c r="R1711" i="109"/>
  <c r="O145" i="109"/>
  <c r="W1168" i="109"/>
  <c r="R3055" i="109"/>
  <c r="Z3579" i="109"/>
  <c r="Y3438" i="109"/>
  <c r="O81" i="109"/>
  <c r="Q369" i="112"/>
  <c r="O617" i="112"/>
  <c r="S3073" i="109"/>
  <c r="N1996" i="112"/>
  <c r="Z715" i="109"/>
  <c r="P3061" i="109"/>
  <c r="P350" i="112"/>
  <c r="U3727" i="109"/>
  <c r="S3862" i="109"/>
  <c r="P3943" i="109"/>
  <c r="W643" i="109"/>
  <c r="S74" i="110"/>
  <c r="W3865" i="109"/>
  <c r="O2653" i="112"/>
  <c r="W3868" i="109"/>
  <c r="S1384" i="109"/>
  <c r="T1889" i="109"/>
  <c r="Q1468" i="112"/>
  <c r="R3493" i="109"/>
  <c r="P336" i="112"/>
  <c r="Q873" i="112"/>
  <c r="Q358" i="112"/>
  <c r="R2117" i="109"/>
  <c r="T3498" i="109"/>
  <c r="O530" i="112"/>
  <c r="S2927" i="109"/>
  <c r="P1189" i="109"/>
  <c r="N1461" i="112"/>
  <c r="W1296" i="109"/>
  <c r="N588" i="109"/>
  <c r="P1297" i="109"/>
  <c r="S3156" i="109"/>
  <c r="S3038" i="109"/>
  <c r="Y1682" i="109"/>
  <c r="R2053" i="112"/>
  <c r="V133" i="109"/>
  <c r="Q2629" i="109"/>
  <c r="P1215" i="109"/>
  <c r="Q256" i="112"/>
  <c r="T1639" i="109"/>
  <c r="O1644" i="109"/>
  <c r="W3365" i="109"/>
  <c r="N501" i="112"/>
  <c r="Q1266" i="112"/>
  <c r="X1685" i="109"/>
  <c r="Q1431" i="112"/>
  <c r="Q562" i="112"/>
  <c r="U939" i="109"/>
  <c r="N83" i="112"/>
  <c r="T4220" i="109"/>
  <c r="X1628" i="109"/>
  <c r="X3118" i="109"/>
  <c r="U1635" i="109"/>
  <c r="P1708" i="112"/>
  <c r="N1180" i="109"/>
  <c r="Y1470" i="109"/>
  <c r="W133" i="109"/>
  <c r="Y2469" i="109"/>
  <c r="Y3146" i="109"/>
  <c r="N592" i="112"/>
  <c r="W3786" i="109"/>
  <c r="W3187" i="109"/>
  <c r="Q4022" i="109"/>
  <c r="Y3139" i="109"/>
  <c r="S2251" i="109"/>
  <c r="R2415" i="109"/>
  <c r="N2315" i="112"/>
  <c r="O1226" i="109"/>
  <c r="Z3253" i="109"/>
  <c r="O1714" i="109"/>
  <c r="Q43" i="112"/>
  <c r="V4299" i="109"/>
  <c r="S2051" i="109"/>
  <c r="Y946" i="109"/>
  <c r="N3729" i="109"/>
  <c r="P3208" i="109"/>
  <c r="N945" i="112"/>
  <c r="T2700" i="109"/>
  <c r="X75" i="109"/>
  <c r="U3091" i="109"/>
  <c r="Q1626" i="112"/>
  <c r="S1276" i="109"/>
  <c r="R2697" i="109"/>
  <c r="P944" i="109"/>
  <c r="N69" i="112"/>
  <c r="W4299" i="109"/>
  <c r="O1704" i="112"/>
  <c r="P618" i="112"/>
  <c r="Y4082" i="109"/>
  <c r="X288" i="109"/>
  <c r="R3164" i="109"/>
  <c r="R129" i="110"/>
  <c r="Q806" i="109"/>
  <c r="P533" i="112"/>
  <c r="W1379" i="109"/>
  <c r="N367" i="112"/>
  <c r="P1285" i="112"/>
  <c r="Z3215" i="109"/>
  <c r="S3047" i="109"/>
  <c r="Y2044" i="109"/>
  <c r="T148" i="109"/>
  <c r="W3039" i="109"/>
  <c r="Q1735" i="109"/>
  <c r="X2748" i="109"/>
  <c r="X3421" i="109"/>
  <c r="W1680" i="109"/>
  <c r="T2693" i="109"/>
  <c r="Y2974" i="109"/>
  <c r="T1334" i="109"/>
  <c r="O722" i="112"/>
  <c r="X48" i="109"/>
  <c r="U1724" i="109"/>
  <c r="O1319" i="109"/>
  <c r="N2980" i="109"/>
  <c r="Q874" i="112"/>
  <c r="O3082" i="109"/>
  <c r="N1560" i="112"/>
  <c r="X2957" i="109"/>
  <c r="X1336" i="109"/>
  <c r="Y803" i="109"/>
  <c r="Y1537" i="109"/>
  <c r="O1889" i="112"/>
  <c r="U2924" i="109"/>
  <c r="P1749" i="109"/>
  <c r="O1199" i="109"/>
  <c r="U2929" i="109"/>
  <c r="Q1322" i="112"/>
  <c r="W3045" i="109"/>
  <c r="L88" i="113"/>
  <c r="X3290" i="109"/>
  <c r="P4305" i="109"/>
  <c r="N712" i="112"/>
  <c r="N1271" i="112"/>
  <c r="U2414" i="109"/>
  <c r="O278" i="112"/>
  <c r="W3343" i="109"/>
  <c r="S1230" i="109"/>
  <c r="T3055" i="109"/>
  <c r="N2127" i="112"/>
  <c r="Q499" i="112"/>
  <c r="N1551" i="109"/>
  <c r="T2251" i="109"/>
  <c r="Y3111" i="109"/>
  <c r="N3024" i="109"/>
  <c r="N4242" i="109"/>
  <c r="Y1613" i="109"/>
  <c r="Y3178" i="109"/>
  <c r="U3787" i="109"/>
  <c r="O1768" i="112"/>
  <c r="Q21" i="112"/>
  <c r="N1848" i="112"/>
  <c r="S3931" i="109"/>
  <c r="V1220" i="109"/>
  <c r="U3788" i="109"/>
  <c r="R3792" i="109"/>
  <c r="P1194" i="112"/>
  <c r="U3569" i="109"/>
  <c r="P1753" i="112"/>
  <c r="Z1801" i="109"/>
  <c r="T1262" i="109"/>
  <c r="O350" i="112"/>
  <c r="T4088" i="109"/>
  <c r="Q2945" i="109"/>
  <c r="O1203" i="112"/>
  <c r="O25" i="110"/>
  <c r="U153" i="109"/>
  <c r="Y2948" i="109"/>
  <c r="Y3511" i="109"/>
  <c r="Q283" i="112"/>
  <c r="N347" i="112"/>
  <c r="P415" i="112"/>
  <c r="X2979" i="109"/>
  <c r="R3658" i="109"/>
  <c r="P3792" i="109"/>
  <c r="Q85" i="110"/>
  <c r="N59" i="109"/>
  <c r="Q2633" i="109"/>
  <c r="O1688" i="109"/>
  <c r="R2934" i="109"/>
  <c r="U426" i="109"/>
  <c r="Q942" i="112"/>
  <c r="P1404" i="112"/>
  <c r="Q3155" i="109"/>
  <c r="P2133" i="112"/>
  <c r="O1246" i="109"/>
  <c r="X4061" i="109"/>
  <c r="N391" i="112"/>
  <c r="U3432" i="109"/>
  <c r="R435" i="109"/>
  <c r="O1598" i="109"/>
  <c r="O1371" i="109"/>
  <c r="T2840" i="109"/>
  <c r="S3106" i="109"/>
  <c r="T2948" i="109"/>
  <c r="P569" i="109"/>
  <c r="N3287" i="109"/>
  <c r="S1120" i="109"/>
  <c r="R3171" i="109"/>
  <c r="Y1330" i="109"/>
  <c r="W3293" i="109"/>
  <c r="V2991" i="109"/>
  <c r="T1659" i="109"/>
  <c r="Q2022" i="112"/>
  <c r="O770" i="112"/>
  <c r="U2322" i="109"/>
  <c r="N2009" i="112"/>
  <c r="Q112" i="112"/>
  <c r="R2931" i="109"/>
  <c r="W2105" i="109"/>
  <c r="P3726" i="109"/>
  <c r="N829" i="112"/>
  <c r="R902" i="112"/>
  <c r="W439" i="109"/>
  <c r="Q1344" i="109"/>
  <c r="T3031" i="109"/>
  <c r="U1114" i="109"/>
  <c r="Q2039" i="109"/>
  <c r="S1254" i="109"/>
  <c r="N3436" i="109"/>
  <c r="W1255" i="109"/>
  <c r="P333" i="112"/>
  <c r="Y2995" i="109"/>
  <c r="Q440" i="109"/>
  <c r="X413" i="109"/>
  <c r="R1822" i="112"/>
  <c r="X3133" i="109"/>
  <c r="O832" i="112"/>
  <c r="R3020" i="109"/>
  <c r="R3865" i="109"/>
  <c r="S3434" i="109"/>
  <c r="K152" i="113"/>
  <c r="U2769" i="109"/>
  <c r="V1974" i="109"/>
  <c r="R3022" i="109"/>
  <c r="X1113" i="109"/>
  <c r="N3181" i="109"/>
  <c r="T1977" i="109"/>
  <c r="N3512" i="109"/>
  <c r="P3176" i="109"/>
  <c r="W3709" i="109"/>
  <c r="R3074" i="109"/>
  <c r="P3503" i="109"/>
  <c r="Y3512" i="109"/>
  <c r="V1969" i="109"/>
  <c r="O1245" i="112"/>
  <c r="N1880" i="112"/>
  <c r="N1870" i="112"/>
  <c r="Q114" i="110"/>
  <c r="P1247" i="112"/>
  <c r="O2931" i="109"/>
  <c r="T506" i="109"/>
  <c r="O1162" i="109"/>
  <c r="W1222" i="109"/>
  <c r="O389" i="112"/>
  <c r="R1971" i="109"/>
  <c r="S1702" i="109"/>
  <c r="U290" i="109"/>
  <c r="P92" i="112"/>
  <c r="S3717" i="109"/>
  <c r="R3029" i="109"/>
  <c r="R4022" i="109"/>
  <c r="S3786" i="109"/>
  <c r="R1192" i="109"/>
  <c r="X2404" i="109"/>
  <c r="V3724" i="109"/>
  <c r="N6" i="112"/>
  <c r="O91" i="112"/>
  <c r="N1062" i="112"/>
  <c r="N3938" i="109"/>
  <c r="Q2606" i="112"/>
  <c r="R673" i="112"/>
  <c r="P52" i="110"/>
  <c r="O1733" i="112"/>
  <c r="S584" i="109"/>
  <c r="N3366" i="109"/>
  <c r="T1730" i="109"/>
  <c r="Z2543" i="109"/>
  <c r="Q2996" i="109"/>
  <c r="N954" i="112"/>
  <c r="U3505" i="109"/>
  <c r="P358" i="112"/>
  <c r="Q739" i="112"/>
  <c r="T2417" i="109"/>
  <c r="P1477" i="112"/>
  <c r="P299" i="112"/>
  <c r="T569" i="109"/>
  <c r="V1687" i="109"/>
  <c r="Z3245" i="109"/>
  <c r="R1739" i="109"/>
  <c r="W1972" i="109"/>
  <c r="R680" i="112"/>
  <c r="Y1506" i="109"/>
  <c r="T2328" i="109"/>
  <c r="O988" i="112"/>
  <c r="P2373" i="112"/>
  <c r="O3103" i="109"/>
  <c r="Q97" i="112"/>
  <c r="N1664" i="109"/>
  <c r="W2988" i="109"/>
  <c r="N1663" i="112"/>
  <c r="Y1471" i="109"/>
  <c r="Y1659" i="109"/>
  <c r="X2632" i="109"/>
  <c r="W1893" i="109"/>
  <c r="W3717" i="109"/>
  <c r="V2840" i="109"/>
  <c r="V1666" i="109"/>
  <c r="O3086" i="109"/>
  <c r="Z1401" i="109"/>
  <c r="P1573" i="109"/>
  <c r="O1329" i="109"/>
  <c r="T2930" i="109"/>
  <c r="W3435" i="109"/>
  <c r="X285" i="109"/>
  <c r="X2482" i="109"/>
  <c r="Y2342" i="109"/>
  <c r="Q1476" i="112"/>
  <c r="X3293" i="109"/>
  <c r="X3712" i="109"/>
  <c r="N3360" i="109"/>
  <c r="T1197" i="109"/>
  <c r="S3132" i="109"/>
  <c r="Y3930" i="109"/>
  <c r="X1746" i="109"/>
  <c r="N1535" i="112"/>
  <c r="Y1748" i="109"/>
  <c r="K49" i="110"/>
  <c r="P412" i="112"/>
  <c r="Q938" i="109"/>
  <c r="S1608" i="109"/>
  <c r="P525" i="112"/>
  <c r="R1184" i="109"/>
  <c r="Z2555" i="109"/>
  <c r="P705" i="112"/>
  <c r="P1984" i="112"/>
  <c r="Q61" i="112"/>
  <c r="V1549" i="109"/>
  <c r="N520" i="112"/>
  <c r="Q513" i="112"/>
  <c r="N604" i="112"/>
  <c r="R1369" i="112"/>
  <c r="Q1537" i="112"/>
  <c r="T1101" i="109"/>
  <c r="Q42" i="112"/>
  <c r="W66" i="109"/>
  <c r="N1934" i="112"/>
  <c r="K52" i="113"/>
  <c r="Q2380" i="112"/>
  <c r="V1152" i="109"/>
  <c r="O2019" i="112"/>
  <c r="Z4009" i="109"/>
  <c r="R445" i="112"/>
  <c r="N2983" i="109"/>
  <c r="O1301" i="109"/>
  <c r="P1122" i="109"/>
  <c r="X143" i="109"/>
  <c r="N4220" i="109"/>
  <c r="P2929" i="109"/>
  <c r="Q868" i="112"/>
  <c r="R433" i="112"/>
  <c r="O626" i="112"/>
  <c r="O719" i="112"/>
  <c r="T3801" i="109"/>
  <c r="P1408" i="112"/>
  <c r="U7" i="110"/>
  <c r="T4165" i="109"/>
  <c r="S4296" i="109"/>
  <c r="R3929" i="109"/>
  <c r="T1602" i="109"/>
  <c r="N156" i="112"/>
  <c r="P1256" i="112"/>
  <c r="M53" i="113"/>
  <c r="R2775" i="109"/>
  <c r="P1520" i="112"/>
  <c r="U2329" i="109"/>
  <c r="N4302" i="109"/>
  <c r="O3044" i="109"/>
  <c r="V2561" i="109"/>
  <c r="P1692" i="109"/>
  <c r="X281" i="109"/>
  <c r="X2935" i="109"/>
  <c r="T3802" i="109"/>
  <c r="O3006" i="109"/>
  <c r="W3505" i="109"/>
  <c r="P4146" i="109"/>
  <c r="T3129" i="109"/>
  <c r="R1701" i="109"/>
  <c r="Z1449" i="109"/>
  <c r="Q320" i="112"/>
  <c r="Y3183" i="109"/>
  <c r="P2696" i="109"/>
  <c r="W4305" i="109"/>
  <c r="O609" i="112"/>
  <c r="X1180" i="109"/>
  <c r="V3354" i="109"/>
  <c r="R154" i="109"/>
  <c r="O879" i="109"/>
  <c r="Q3802" i="109"/>
  <c r="Q1268" i="112"/>
  <c r="S88" i="110"/>
  <c r="O548" i="112"/>
  <c r="P1171" i="109"/>
  <c r="J131" i="113"/>
  <c r="V1504" i="109"/>
  <c r="P1479" i="109"/>
  <c r="Q2837" i="109"/>
  <c r="P1594" i="109"/>
  <c r="M132" i="113"/>
  <c r="R1702" i="109"/>
  <c r="S3499" i="109"/>
  <c r="S868" i="109"/>
  <c r="O521" i="112"/>
  <c r="S1891" i="109"/>
  <c r="N871" i="112"/>
  <c r="W3073" i="109"/>
  <c r="P1326" i="109"/>
  <c r="S1289" i="109"/>
  <c r="R2035" i="112"/>
  <c r="P3095" i="109"/>
  <c r="T3576" i="109"/>
  <c r="T1007" i="109"/>
  <c r="P75" i="112"/>
  <c r="R4301" i="109"/>
  <c r="Y3170" i="109"/>
  <c r="W1829" i="109"/>
  <c r="P377" i="112"/>
  <c r="Q1756" i="112"/>
  <c r="Y223" i="109"/>
  <c r="R896" i="112"/>
  <c r="P3112" i="109"/>
  <c r="Q638" i="112"/>
  <c r="O2698" i="109"/>
  <c r="P2363" i="112"/>
  <c r="P3078" i="109"/>
  <c r="P2924" i="109"/>
  <c r="Y2260" i="109"/>
  <c r="R2059" i="112"/>
  <c r="N488" i="112"/>
  <c r="X2695" i="109"/>
  <c r="S2838" i="109"/>
  <c r="Y2602" i="109"/>
  <c r="O629" i="112"/>
  <c r="W3006" i="109"/>
  <c r="W1220" i="109"/>
  <c r="V1580" i="109"/>
  <c r="M8" i="110"/>
  <c r="O4158" i="109"/>
  <c r="T3876" i="109"/>
  <c r="P764" i="112"/>
  <c r="Q328" i="112"/>
  <c r="X424" i="109"/>
  <c r="Y1558" i="109"/>
  <c r="V4091" i="109"/>
  <c r="K125" i="110"/>
  <c r="S3151" i="109"/>
  <c r="T1614" i="109"/>
  <c r="U1371" i="109"/>
  <c r="N1909" i="112"/>
  <c r="P3117" i="109"/>
  <c r="N824" i="112"/>
  <c r="V3159" i="109"/>
  <c r="N2993" i="109"/>
  <c r="S1318" i="109"/>
  <c r="N2270" i="109"/>
  <c r="X3772" i="109"/>
  <c r="O2954" i="109"/>
  <c r="T2969" i="109"/>
  <c r="P934" i="112"/>
  <c r="O1632" i="109"/>
  <c r="Q4221" i="109"/>
  <c r="O1323" i="112"/>
  <c r="W1132" i="109"/>
  <c r="P1960" i="109"/>
  <c r="X651" i="109"/>
  <c r="V3083" i="109"/>
  <c r="W2772" i="109"/>
  <c r="P145" i="110"/>
  <c r="X1193" i="109"/>
  <c r="U57" i="110"/>
  <c r="X1360" i="109"/>
  <c r="Z3248" i="109"/>
  <c r="P321" i="112"/>
  <c r="Q3434" i="109"/>
  <c r="N1142" i="109"/>
  <c r="O4096" i="109"/>
  <c r="S3871" i="109"/>
  <c r="N2586" i="112"/>
  <c r="O1774" i="112"/>
  <c r="Y3349" i="109"/>
  <c r="T4157" i="109"/>
  <c r="T1499" i="109"/>
  <c r="U2253" i="109"/>
  <c r="Q1994" i="112"/>
  <c r="Y3429" i="109"/>
  <c r="N1220" i="112"/>
  <c r="P2481" i="112"/>
  <c r="Q1299" i="109"/>
  <c r="R439" i="109"/>
  <c r="N485" i="112"/>
  <c r="Y1110" i="109"/>
  <c r="U2999" i="109"/>
  <c r="N3492" i="109"/>
  <c r="O3101" i="109"/>
  <c r="O3711" i="109"/>
  <c r="O2224" i="112"/>
  <c r="N3073" i="109"/>
  <c r="Y3942" i="109"/>
  <c r="X2962" i="109"/>
  <c r="N818" i="112"/>
  <c r="Q146" i="112"/>
  <c r="Y3141" i="109"/>
  <c r="V4021" i="109"/>
  <c r="P2446" i="112"/>
  <c r="N1719" i="112"/>
  <c r="O3783" i="109"/>
  <c r="O15" i="112"/>
  <c r="N575" i="112"/>
  <c r="U2950" i="109"/>
  <c r="U2941" i="109"/>
  <c r="Q2958" i="109"/>
  <c r="N1105" i="112"/>
  <c r="Q1261" i="112"/>
  <c r="U1735" i="109"/>
  <c r="P810" i="109"/>
  <c r="X924" i="109"/>
  <c r="U1237" i="109"/>
  <c r="N3044" i="109"/>
  <c r="O558" i="112"/>
  <c r="O4022" i="109"/>
  <c r="Z1089" i="109"/>
  <c r="N45" i="110"/>
  <c r="W574" i="109"/>
  <c r="N360" i="112"/>
  <c r="N2832" i="109"/>
  <c r="R2703" i="109"/>
  <c r="P404" i="112"/>
  <c r="S3159" i="109"/>
  <c r="P1707" i="109"/>
  <c r="P3173" i="109"/>
  <c r="U3017" i="109"/>
  <c r="Q1188" i="112"/>
  <c r="Y950" i="109"/>
  <c r="P853" i="112"/>
  <c r="V2762" i="109"/>
  <c r="S3130" i="109"/>
  <c r="N2479" i="109"/>
  <c r="Q2925" i="109"/>
  <c r="Q586" i="112"/>
  <c r="T1374" i="109"/>
  <c r="Q1092" i="112"/>
  <c r="U3864" i="109"/>
  <c r="Y2845" i="109"/>
  <c r="N1353" i="109"/>
  <c r="R1144" i="112"/>
  <c r="W1685" i="109"/>
  <c r="S2959" i="109"/>
  <c r="W3798" i="109"/>
  <c r="T219" i="109"/>
  <c r="Q1902" i="109"/>
  <c r="T1887" i="109"/>
  <c r="O1723" i="112"/>
  <c r="R513" i="109"/>
  <c r="N1279" i="109"/>
  <c r="V1573" i="109"/>
  <c r="S3030" i="109"/>
  <c r="U3709" i="109"/>
  <c r="N3079" i="109"/>
  <c r="R75" i="109"/>
  <c r="Q2950" i="109"/>
  <c r="R2770" i="109"/>
  <c r="M144" i="110"/>
  <c r="Q1752" i="109"/>
  <c r="W2328" i="109"/>
  <c r="O1078" i="112"/>
  <c r="P4239" i="109"/>
  <c r="Q812" i="112"/>
  <c r="X1128" i="109"/>
  <c r="N3857" i="109"/>
  <c r="Y2958" i="109"/>
  <c r="W1961" i="109"/>
  <c r="V811" i="109"/>
  <c r="Q3009" i="109"/>
  <c r="O331" i="112"/>
  <c r="R2769" i="109"/>
  <c r="Q1520" i="112"/>
  <c r="N1250" i="109"/>
  <c r="T2987" i="109"/>
  <c r="W2846" i="109"/>
  <c r="N542" i="112"/>
  <c r="T2934" i="109"/>
  <c r="S2396" i="109"/>
  <c r="O2135" i="112"/>
  <c r="Q4078" i="109"/>
  <c r="P641" i="112"/>
  <c r="S135" i="110"/>
  <c r="T3654" i="109"/>
  <c r="S3042" i="109"/>
  <c r="Q2324" i="109"/>
  <c r="Q3152" i="109"/>
  <c r="Q1282" i="109"/>
  <c r="Y631" i="109"/>
  <c r="Y2988" i="109"/>
  <c r="W1259" i="109"/>
  <c r="Q1491" i="112"/>
  <c r="N438" i="109"/>
  <c r="Y1708" i="109"/>
  <c r="P163" i="112"/>
  <c r="X1354" i="109"/>
  <c r="N652" i="109"/>
  <c r="O1689" i="109"/>
  <c r="O1244" i="112"/>
  <c r="S2195" i="109"/>
  <c r="X2699" i="109"/>
  <c r="Q1903" i="109"/>
  <c r="S431" i="109"/>
  <c r="N601" i="112"/>
  <c r="Y2747" i="109"/>
  <c r="N2029" i="109"/>
  <c r="R1532" i="109"/>
  <c r="O2953" i="109"/>
  <c r="O263" i="112"/>
  <c r="N3091" i="109"/>
  <c r="U1887" i="109"/>
  <c r="Q2262" i="109"/>
  <c r="Q2778" i="109"/>
  <c r="O3652" i="109"/>
  <c r="S3091" i="109"/>
  <c r="Q1202" i="112"/>
  <c r="Q1064" i="112"/>
  <c r="S3431" i="109"/>
  <c r="P580" i="109"/>
  <c r="X1339" i="109"/>
  <c r="U1957" i="109"/>
  <c r="T1160" i="109"/>
  <c r="P925" i="112"/>
  <c r="U1184" i="109"/>
  <c r="R3360" i="109"/>
  <c r="U46" i="110"/>
  <c r="X2559" i="109"/>
  <c r="O3729" i="109"/>
  <c r="P118" i="112"/>
  <c r="U3719" i="109"/>
  <c r="W3197" i="109"/>
  <c r="O1737" i="112"/>
  <c r="T1344" i="109"/>
  <c r="X2033" i="109"/>
  <c r="P1186" i="109"/>
  <c r="T3427" i="109"/>
  <c r="W2699" i="109"/>
  <c r="X3943" i="109"/>
  <c r="N1181" i="112"/>
  <c r="R1251" i="109"/>
  <c r="O1466" i="109"/>
  <c r="R1644" i="109"/>
  <c r="U3086" i="109"/>
  <c r="O1304" i="109"/>
  <c r="Y2957" i="109"/>
  <c r="R4220" i="109"/>
  <c r="U2845" i="109"/>
  <c r="Q1412" i="112"/>
  <c r="Q1612" i="109"/>
  <c r="R3782" i="109"/>
  <c r="T934" i="109"/>
  <c r="O2103" i="112"/>
  <c r="P3653" i="109"/>
  <c r="N2975" i="109"/>
  <c r="X1563" i="109"/>
  <c r="Q763" i="112"/>
  <c r="V4305" i="109"/>
  <c r="X4078" i="109"/>
  <c r="P3510" i="109"/>
  <c r="Q1123" i="109"/>
  <c r="Q286" i="109"/>
  <c r="R2196" i="109"/>
  <c r="S1699" i="109"/>
  <c r="X226" i="109"/>
  <c r="S1609" i="109"/>
  <c r="U1213" i="109"/>
  <c r="X776" i="109"/>
  <c r="S1569" i="109"/>
  <c r="S1901" i="109"/>
  <c r="V1626" i="109"/>
  <c r="R2046" i="112"/>
  <c r="U2479" i="109"/>
  <c r="R1692" i="109"/>
  <c r="Q3126" i="109"/>
  <c r="P1383" i="109"/>
  <c r="Y2748" i="109"/>
  <c r="Y1475" i="109"/>
  <c r="R1376" i="112"/>
  <c r="V134" i="109"/>
  <c r="W1223" i="109"/>
  <c r="V3045" i="109"/>
  <c r="O142" i="110"/>
  <c r="V2774" i="109"/>
  <c r="N844" i="112"/>
  <c r="X3334" i="109"/>
  <c r="W1143" i="109"/>
  <c r="P2407" i="109"/>
  <c r="T3363" i="109"/>
  <c r="N609" i="112"/>
  <c r="Q2211" i="112"/>
  <c r="S3804" i="109"/>
  <c r="Q733" i="109"/>
  <c r="R2070" i="112"/>
  <c r="P3167" i="109"/>
  <c r="Q508" i="109"/>
  <c r="Q1216" i="109"/>
  <c r="O1938" i="112"/>
  <c r="S1462" i="109"/>
  <c r="O133" i="110"/>
  <c r="N1545" i="112"/>
  <c r="W2953" i="109"/>
  <c r="Q2690" i="109"/>
  <c r="X3492" i="109"/>
  <c r="N58" i="110"/>
  <c r="Q795" i="109"/>
  <c r="Q4241" i="109"/>
  <c r="N1766" i="112"/>
  <c r="X500" i="109"/>
  <c r="P1537" i="109"/>
  <c r="Q552" i="112"/>
  <c r="Q3861" i="109"/>
  <c r="V1380" i="109"/>
  <c r="W3079" i="109"/>
  <c r="Q2989" i="109"/>
  <c r="V2413" i="109"/>
  <c r="U4073" i="109"/>
  <c r="Q1727" i="109"/>
  <c r="T71" i="109"/>
  <c r="W3424" i="109"/>
  <c r="N1597" i="109"/>
  <c r="U3720" i="109"/>
  <c r="Q2185" i="112"/>
  <c r="P3500" i="109"/>
  <c r="T1464" i="109"/>
  <c r="T4164" i="109"/>
  <c r="P723" i="112"/>
  <c r="U3869" i="109"/>
  <c r="N790" i="109"/>
  <c r="Q307" i="112"/>
  <c r="P354" i="112"/>
  <c r="Q275" i="112"/>
  <c r="P3113" i="109"/>
  <c r="R3134" i="109"/>
  <c r="T3510" i="109"/>
  <c r="R430" i="109"/>
  <c r="T1747" i="109"/>
  <c r="N585" i="112"/>
  <c r="U80" i="109"/>
  <c r="V290" i="109"/>
  <c r="N1197" i="109"/>
  <c r="Y869" i="109"/>
  <c r="Q3289" i="109"/>
  <c r="W3080" i="109"/>
  <c r="Q1260" i="109"/>
  <c r="W1167" i="109"/>
  <c r="U1163" i="109"/>
  <c r="P1619" i="112"/>
  <c r="P1376" i="109"/>
  <c r="W1654" i="109"/>
  <c r="U78" i="109"/>
  <c r="P3074" i="109"/>
  <c r="O2115" i="109"/>
  <c r="Y2254" i="109"/>
  <c r="Y1665" i="109"/>
  <c r="S65" i="109"/>
  <c r="Q2034" i="109"/>
  <c r="W1297" i="109"/>
  <c r="X736" i="109"/>
  <c r="V1643" i="109"/>
  <c r="W3164" i="109"/>
  <c r="Y1732" i="109"/>
  <c r="O3937" i="109"/>
  <c r="X2560" i="109"/>
  <c r="Q1456" i="112"/>
  <c r="W2405" i="109"/>
  <c r="X1338" i="109"/>
  <c r="Q863" i="112"/>
  <c r="U3040" i="109"/>
  <c r="U1197" i="109"/>
  <c r="N1642" i="109"/>
  <c r="V1235" i="109"/>
  <c r="X1010" i="109"/>
  <c r="U938" i="109"/>
  <c r="R2256" i="109"/>
  <c r="W1545" i="109"/>
  <c r="R211" i="109"/>
  <c r="R2404" i="109"/>
  <c r="N1347" i="109"/>
  <c r="Y1971" i="109"/>
  <c r="O3095" i="109"/>
  <c r="Y3496" i="109"/>
  <c r="T2249" i="109"/>
  <c r="Q1155" i="109"/>
  <c r="V1570" i="109"/>
  <c r="Y208" i="109"/>
  <c r="P478" i="112"/>
  <c r="R2118" i="109"/>
  <c r="P1297" i="112"/>
  <c r="N789" i="109"/>
  <c r="W1516" i="109"/>
  <c r="Q1173" i="109"/>
  <c r="Y1114" i="109"/>
  <c r="N500" i="109"/>
  <c r="V1526" i="109"/>
  <c r="K63" i="110"/>
  <c r="Y3103" i="109"/>
  <c r="P1728" i="109"/>
  <c r="P2147" i="112"/>
  <c r="S1317" i="109"/>
  <c r="S1300" i="109"/>
  <c r="S1101" i="109"/>
  <c r="N234" i="112"/>
  <c r="X2271" i="109"/>
  <c r="U1729" i="109"/>
  <c r="V3570" i="109"/>
  <c r="Q495" i="112"/>
  <c r="R3144" i="109"/>
  <c r="O2383" i="112"/>
  <c r="Q1469" i="112"/>
  <c r="N3189" i="109"/>
  <c r="V3131" i="109"/>
  <c r="V282" i="109"/>
  <c r="Q1251" i="109"/>
  <c r="O1980" i="112"/>
  <c r="R2028" i="112"/>
  <c r="T3135" i="109"/>
  <c r="O2691" i="109"/>
  <c r="U2630" i="109"/>
  <c r="O3115" i="109"/>
  <c r="Y1129" i="109"/>
  <c r="V2926" i="109"/>
  <c r="T3180" i="109"/>
  <c r="X1715" i="109"/>
  <c r="S1579" i="109"/>
  <c r="S2626" i="109"/>
  <c r="R3008" i="109"/>
  <c r="S801" i="109"/>
  <c r="N3802" i="109"/>
  <c r="O2630" i="109"/>
  <c r="Q1169" i="109"/>
  <c r="N1033" i="112"/>
  <c r="Q592" i="109"/>
  <c r="N1256" i="112"/>
  <c r="Y3130" i="109"/>
  <c r="Q3042" i="109"/>
  <c r="S1223" i="109"/>
  <c r="O1190" i="109"/>
  <c r="Q1206" i="109"/>
  <c r="Q3724" i="109"/>
  <c r="R3076" i="109"/>
  <c r="O1225" i="112"/>
  <c r="O2404" i="109"/>
  <c r="X2265" i="109"/>
  <c r="U2996" i="109"/>
  <c r="Q1299" i="112"/>
  <c r="T2950" i="109"/>
  <c r="T1671" i="109"/>
  <c r="N883" i="109"/>
  <c r="Q1587" i="109"/>
  <c r="V2927" i="109"/>
  <c r="P3122" i="109"/>
  <c r="S3420" i="109"/>
  <c r="O1912" i="112"/>
  <c r="R1137" i="109"/>
  <c r="V2327" i="109"/>
  <c r="R2765" i="109"/>
  <c r="U643" i="109"/>
  <c r="U1522" i="109"/>
  <c r="R1212" i="109"/>
  <c r="Q1291" i="109"/>
  <c r="U2036" i="109"/>
  <c r="N306" i="112"/>
  <c r="Q1716" i="112"/>
  <c r="U1890" i="109"/>
  <c r="O3184" i="109"/>
  <c r="P2030" i="109"/>
  <c r="N487" i="112"/>
  <c r="W1530" i="109"/>
  <c r="N592" i="109"/>
  <c r="P498" i="109"/>
  <c r="X436" i="109"/>
  <c r="Y1260" i="109"/>
  <c r="S3034" i="109"/>
  <c r="Y1327" i="109"/>
  <c r="V3727" i="109"/>
  <c r="W4298" i="109"/>
  <c r="R1319" i="109"/>
  <c r="U1642" i="109"/>
  <c r="W577" i="109"/>
  <c r="S2337" i="109"/>
  <c r="S2969" i="109"/>
  <c r="S3506" i="109"/>
  <c r="S1963" i="109"/>
  <c r="P6" i="109"/>
  <c r="M9" i="110"/>
  <c r="W3185" i="109"/>
  <c r="N1297" i="109"/>
  <c r="Y1611" i="109"/>
  <c r="Q365" i="112"/>
  <c r="Z2485" i="109"/>
  <c r="Y2847" i="109"/>
  <c r="N2772" i="109"/>
  <c r="V2252" i="109"/>
  <c r="P3059" i="109"/>
  <c r="X585" i="109"/>
  <c r="O1227" i="112"/>
  <c r="T943" i="109"/>
  <c r="S2708" i="109"/>
  <c r="P872" i="109"/>
  <c r="U1678" i="109"/>
  <c r="N1543" i="109"/>
  <c r="O1604" i="109"/>
  <c r="X3032" i="109"/>
  <c r="X1883" i="109"/>
  <c r="S946" i="109"/>
  <c r="X1721" i="109"/>
  <c r="P3788" i="109"/>
  <c r="W3793" i="109"/>
  <c r="O3942" i="109"/>
  <c r="P1685" i="109"/>
  <c r="O2335" i="109"/>
  <c r="R4155" i="109"/>
  <c r="P1724" i="112"/>
  <c r="Q4021" i="109"/>
  <c r="U1105" i="109"/>
  <c r="N3185" i="109"/>
  <c r="U1357" i="109"/>
  <c r="Q126" i="112"/>
  <c r="P1274" i="109"/>
  <c r="X2676" i="109"/>
  <c r="N1625" i="109"/>
  <c r="W2845" i="109"/>
  <c r="X3568" i="109"/>
  <c r="Q621" i="112"/>
  <c r="Y3717" i="109"/>
  <c r="P2692" i="109"/>
  <c r="S3003" i="109"/>
  <c r="N2042" i="109"/>
  <c r="W2039" i="109"/>
  <c r="X3432" i="109"/>
  <c r="Z1771" i="109"/>
  <c r="T2936" i="109"/>
  <c r="O353" i="112"/>
  <c r="N1530" i="109"/>
  <c r="N145" i="112"/>
  <c r="Q2469" i="109"/>
  <c r="X1357" i="109"/>
  <c r="S4227" i="109"/>
  <c r="X1140" i="109"/>
  <c r="Y653" i="109"/>
  <c r="S1970" i="109"/>
  <c r="T4169" i="109"/>
  <c r="V3180" i="109"/>
  <c r="N1260" i="112"/>
  <c r="O2629" i="109"/>
  <c r="Y1975" i="109"/>
  <c r="O95" i="112"/>
  <c r="Q74" i="109"/>
  <c r="S3721" i="109"/>
  <c r="Q4087" i="109"/>
  <c r="W2931" i="109"/>
  <c r="T3728" i="109"/>
  <c r="U101" i="110"/>
  <c r="P1893" i="109"/>
  <c r="R4019" i="109"/>
  <c r="Q825" i="112"/>
  <c r="W3105" i="109"/>
  <c r="X2835" i="109"/>
  <c r="P1965" i="109"/>
  <c r="Y1491" i="109"/>
  <c r="W1617" i="109"/>
  <c r="V2032" i="109"/>
  <c r="U1653" i="109"/>
  <c r="R591" i="109"/>
  <c r="W1620" i="109"/>
  <c r="Q3092" i="109"/>
  <c r="O1138" i="109"/>
  <c r="Y2674" i="109"/>
  <c r="S3118" i="109"/>
  <c r="Q1546" i="109"/>
  <c r="U1977" i="109"/>
  <c r="X3931" i="109"/>
  <c r="P264" i="112"/>
  <c r="N706" i="112"/>
  <c r="S2967" i="109"/>
  <c r="X2780" i="109"/>
  <c r="U1190" i="109"/>
  <c r="S3196" i="109"/>
  <c r="O2989" i="109"/>
  <c r="O1618" i="109"/>
  <c r="O50" i="110"/>
  <c r="R572" i="109"/>
  <c r="W954" i="109"/>
  <c r="X7" i="109"/>
  <c r="V4023" i="109"/>
  <c r="Q1924" i="112"/>
  <c r="Q1561" i="109"/>
  <c r="N1514" i="109"/>
  <c r="O1239" i="109"/>
  <c r="Q1317" i="109"/>
  <c r="O1216" i="109"/>
  <c r="N446" i="109"/>
  <c r="Y866" i="109"/>
  <c r="W1905" i="109"/>
  <c r="S1526" i="109"/>
  <c r="W1216" i="109"/>
  <c r="S1670" i="109"/>
  <c r="Y3577" i="109"/>
  <c r="Y1632" i="109"/>
  <c r="V3005" i="109"/>
  <c r="W287" i="109"/>
  <c r="T644" i="109"/>
  <c r="T4222" i="109"/>
  <c r="N2477" i="109"/>
  <c r="P1134" i="109"/>
  <c r="U1154" i="109"/>
  <c r="U3491" i="109"/>
  <c r="Q1566" i="109"/>
  <c r="V1178" i="109"/>
  <c r="V2777" i="109"/>
  <c r="W3783" i="109"/>
  <c r="N15" i="112"/>
  <c r="P796" i="112"/>
  <c r="P1505" i="109"/>
  <c r="P955" i="109"/>
  <c r="S3084" i="109"/>
  <c r="P518" i="109"/>
  <c r="T1829" i="109"/>
  <c r="W3708" i="109"/>
  <c r="V3804" i="109"/>
  <c r="P2258" i="109"/>
  <c r="N2964" i="109"/>
  <c r="W445" i="109"/>
  <c r="S1506" i="109"/>
  <c r="Q2840" i="109"/>
  <c r="N363" i="112"/>
  <c r="X3804" i="109"/>
  <c r="W1724" i="109"/>
  <c r="V71" i="109"/>
  <c r="N515" i="112"/>
  <c r="U1902" i="109"/>
  <c r="Q2474" i="109"/>
  <c r="W3165" i="109"/>
  <c r="P1190" i="109"/>
  <c r="Q3708" i="109"/>
  <c r="S2771" i="109"/>
  <c r="V3429" i="109"/>
  <c r="S76" i="109"/>
  <c r="O351" i="112"/>
  <c r="X2336" i="109"/>
  <c r="R4087" i="109"/>
  <c r="Z1416" i="109"/>
  <c r="U1350" i="109"/>
  <c r="Y1183" i="109"/>
  <c r="R2965" i="109"/>
  <c r="V3095" i="109"/>
  <c r="X1617" i="109"/>
  <c r="Q1885" i="109"/>
  <c r="U1624" i="109"/>
  <c r="Y4151" i="109"/>
  <c r="Y1221" i="109"/>
  <c r="P3082" i="109"/>
  <c r="R2997" i="109"/>
  <c r="X1582" i="109"/>
  <c r="R1116" i="109"/>
  <c r="P1831" i="109"/>
  <c r="N3803" i="109"/>
  <c r="U2331" i="109"/>
  <c r="Z3225" i="109"/>
  <c r="X1564" i="109"/>
  <c r="N1199" i="109"/>
  <c r="O3071" i="109"/>
  <c r="Q180" i="112"/>
  <c r="O2271" i="109"/>
  <c r="Q644" i="109"/>
  <c r="P3091" i="109"/>
  <c r="W1195" i="109"/>
  <c r="V2953" i="109"/>
  <c r="X518" i="109"/>
  <c r="R1345" i="109"/>
  <c r="P944" i="112"/>
  <c r="N2989" i="109"/>
  <c r="P1546" i="109"/>
  <c r="U1620" i="109"/>
  <c r="P2395" i="109"/>
  <c r="V1604" i="109"/>
  <c r="R1703" i="109"/>
  <c r="X3165" i="109"/>
  <c r="X2417" i="109"/>
  <c r="T2477" i="109"/>
  <c r="P511" i="112"/>
  <c r="R2933" i="109"/>
  <c r="T4155" i="109"/>
  <c r="Y3150" i="109"/>
  <c r="V1536" i="109"/>
  <c r="O4167" i="109"/>
  <c r="O375" i="112"/>
  <c r="P1550" i="112"/>
  <c r="R1650" i="109"/>
  <c r="Y2401" i="109"/>
  <c r="O181" i="112"/>
  <c r="T1181" i="109"/>
  <c r="S1007" i="109"/>
  <c r="O3087" i="109"/>
  <c r="O1898" i="109"/>
  <c r="N1399" i="112"/>
  <c r="U517" i="109"/>
  <c r="T4299" i="109"/>
  <c r="X2262" i="109"/>
  <c r="M98" i="113"/>
  <c r="P1495" i="109"/>
  <c r="N1030" i="112"/>
  <c r="N16" i="112"/>
  <c r="V1308" i="109"/>
  <c r="V4220" i="109"/>
  <c r="N269" i="112"/>
  <c r="Q1469" i="109"/>
  <c r="P1946" i="112"/>
  <c r="Q310" i="112"/>
  <c r="R2704" i="109"/>
  <c r="U3054" i="109"/>
  <c r="Y1130" i="109"/>
  <c r="P71" i="110"/>
  <c r="U1019" i="109"/>
  <c r="X2563" i="109"/>
  <c r="N1274" i="109"/>
  <c r="N965" i="112"/>
  <c r="V1165" i="109"/>
  <c r="Y3080" i="109"/>
  <c r="Y3334" i="109"/>
  <c r="W1611" i="109"/>
  <c r="O3104" i="109"/>
  <c r="R874" i="109"/>
  <c r="X3060" i="109"/>
  <c r="U1556" i="109"/>
  <c r="R1832" i="112"/>
  <c r="R1715" i="109"/>
  <c r="N708" i="112"/>
  <c r="V1832" i="109"/>
  <c r="K119" i="110"/>
  <c r="V3175" i="109"/>
  <c r="Q1608" i="109"/>
  <c r="X3091" i="109"/>
  <c r="Y3022" i="109"/>
  <c r="R3051" i="109"/>
  <c r="T1702" i="109"/>
  <c r="Z363" i="109"/>
  <c r="P1741" i="109"/>
  <c r="Q1292" i="109"/>
  <c r="V3800" i="109"/>
  <c r="V804" i="109"/>
  <c r="Y3143" i="109"/>
  <c r="P2417" i="109"/>
  <c r="Q2928" i="109"/>
  <c r="R2980" i="109"/>
  <c r="Y1263" i="109"/>
  <c r="W2705" i="109"/>
  <c r="W3935" i="109"/>
  <c r="Q428" i="109"/>
  <c r="R3177" i="109"/>
  <c r="P524" i="112"/>
  <c r="Q1297" i="112"/>
  <c r="Q211" i="109"/>
  <c r="R2043" i="109"/>
  <c r="T509" i="109"/>
  <c r="W3425" i="109"/>
  <c r="X3940" i="109"/>
  <c r="P43" i="112"/>
  <c r="Q3497" i="109"/>
  <c r="Q382" i="112"/>
  <c r="V1204" i="109"/>
  <c r="R3722" i="109"/>
  <c r="U2988" i="109"/>
  <c r="X1549" i="109"/>
  <c r="X3350" i="109"/>
  <c r="T1513" i="109"/>
  <c r="T1376" i="109"/>
  <c r="N1663" i="109"/>
  <c r="T2323" i="109"/>
  <c r="P588" i="112"/>
  <c r="O2700" i="109"/>
  <c r="P1342" i="109"/>
  <c r="T4166" i="109"/>
  <c r="R1185" i="109"/>
  <c r="S53" i="110"/>
  <c r="X1273" i="109"/>
  <c r="Q1467" i="112"/>
  <c r="R1652" i="109"/>
  <c r="Z4007" i="109"/>
  <c r="Q1532" i="112"/>
  <c r="T3058" i="109"/>
  <c r="O695" i="112"/>
  <c r="O3653" i="109"/>
  <c r="Q2609" i="112"/>
  <c r="W1113" i="109"/>
  <c r="N1286" i="109"/>
  <c r="R1200" i="109"/>
  <c r="X3842" i="109"/>
  <c r="V3191" i="109"/>
  <c r="X1497" i="109"/>
  <c r="Q3059" i="109"/>
  <c r="Q3184" i="109"/>
  <c r="P58" i="112"/>
  <c r="Q1626" i="109"/>
  <c r="W1518" i="109"/>
  <c r="O1474" i="109"/>
  <c r="P3164" i="109"/>
  <c r="Y2330" i="109"/>
  <c r="W4227" i="109"/>
  <c r="Z3261" i="109"/>
  <c r="Y3124" i="109"/>
  <c r="V2044" i="109"/>
  <c r="W3940" i="109"/>
  <c r="X1477" i="109"/>
  <c r="Y137" i="109"/>
  <c r="X1662" i="109"/>
  <c r="T3072" i="109"/>
  <c r="R2978" i="109"/>
  <c r="Y2322" i="109"/>
  <c r="U1262" i="109"/>
  <c r="Y1171" i="109"/>
  <c r="P3928" i="109"/>
  <c r="W1647" i="109"/>
  <c r="U1905" i="109"/>
  <c r="S277" i="109"/>
  <c r="Y1299" i="109"/>
  <c r="X293" i="109"/>
  <c r="R3419" i="109"/>
  <c r="R1128" i="112"/>
  <c r="R1705" i="109"/>
  <c r="P1497" i="109"/>
  <c r="P1102" i="112"/>
  <c r="Q1716" i="109"/>
  <c r="W3209" i="109"/>
  <c r="N1182" i="109"/>
  <c r="Q1883" i="109"/>
  <c r="P3291" i="109"/>
  <c r="Y3015" i="109"/>
  <c r="R3492" i="109"/>
  <c r="Y282" i="109"/>
  <c r="P75" i="109"/>
  <c r="O170" i="112"/>
  <c r="S1350" i="109"/>
  <c r="T3794" i="109"/>
  <c r="O1218" i="112"/>
  <c r="Q1233" i="109"/>
  <c r="Z1453" i="109"/>
  <c r="T1478" i="109"/>
  <c r="N3164" i="109"/>
  <c r="S433" i="109"/>
  <c r="X3111" i="109"/>
  <c r="P306" i="112"/>
  <c r="V150" i="109"/>
  <c r="X3005" i="109"/>
  <c r="P113" i="110"/>
  <c r="R3209" i="109"/>
  <c r="P3037" i="109"/>
  <c r="P1631" i="112"/>
  <c r="W2031" i="109"/>
  <c r="P2956" i="109"/>
  <c r="W3201" i="109"/>
  <c r="X3844" i="109"/>
  <c r="O12" i="112"/>
  <c r="S66" i="109"/>
  <c r="O1497" i="109"/>
  <c r="Y3085" i="109"/>
  <c r="V4162" i="109"/>
  <c r="U2699" i="109"/>
  <c r="W2767" i="109"/>
  <c r="Q1586" i="109"/>
  <c r="X423" i="109"/>
  <c r="P3657" i="109"/>
  <c r="Q2942" i="109"/>
  <c r="O74" i="109"/>
  <c r="U1164" i="109"/>
  <c r="S1488" i="109"/>
  <c r="U1545" i="109"/>
  <c r="Y3186" i="109"/>
  <c r="O3047" i="109"/>
  <c r="R2938" i="109"/>
  <c r="P1697" i="109"/>
  <c r="R2104" i="109"/>
  <c r="X3101" i="109"/>
  <c r="N516" i="109"/>
  <c r="U1345" i="109"/>
  <c r="W2333" i="109"/>
  <c r="U1124" i="109"/>
  <c r="N14" i="112"/>
  <c r="V2399" i="109"/>
  <c r="S3124" i="109"/>
  <c r="V2269" i="109"/>
  <c r="W1283" i="109"/>
  <c r="V2844" i="109"/>
  <c r="P2625" i="109"/>
  <c r="O2086" i="112"/>
  <c r="W3101" i="109"/>
  <c r="N499" i="109"/>
  <c r="V952" i="109"/>
  <c r="X2848" i="109"/>
  <c r="R1625" i="109"/>
  <c r="K71" i="110"/>
  <c r="T367" i="109"/>
  <c r="X1590" i="109"/>
  <c r="P3162" i="109"/>
  <c r="Z3580" i="109"/>
  <c r="O3073" i="109"/>
  <c r="R1649" i="109"/>
  <c r="Y3366" i="109"/>
  <c r="W1709" i="109"/>
  <c r="N1506" i="109"/>
  <c r="U1266" i="109"/>
  <c r="R2959" i="109"/>
  <c r="U3711" i="109"/>
  <c r="P1101" i="109"/>
  <c r="V3064" i="109"/>
  <c r="Y1585" i="109"/>
  <c r="N968" i="112"/>
  <c r="S1468" i="109"/>
  <c r="Q60" i="109"/>
  <c r="Y4224" i="109"/>
  <c r="X779" i="109"/>
  <c r="V3423" i="109"/>
  <c r="S1587" i="109"/>
  <c r="X2986" i="109"/>
  <c r="R3574" i="109"/>
  <c r="Y2618" i="109"/>
  <c r="Y412" i="109"/>
  <c r="Y1381" i="109"/>
  <c r="S2705" i="109"/>
  <c r="Q1272" i="112"/>
  <c r="W4229" i="109"/>
  <c r="P1500" i="109"/>
  <c r="V1833" i="109"/>
  <c r="Q1531" i="109"/>
  <c r="S3202" i="109"/>
  <c r="Q701" i="112"/>
  <c r="V2039" i="109"/>
  <c r="O2981" i="109"/>
  <c r="Q4153" i="109"/>
  <c r="R1194" i="109"/>
  <c r="V1685" i="109"/>
  <c r="S83" i="110"/>
  <c r="Y1575" i="109"/>
  <c r="S1746" i="109"/>
  <c r="Q1182" i="109"/>
  <c r="W3212" i="109"/>
  <c r="N1723" i="109"/>
  <c r="X2038" i="109"/>
  <c r="O2972" i="109"/>
  <c r="N1154" i="109"/>
  <c r="Y1261" i="109"/>
  <c r="O1051" i="112"/>
  <c r="O2781" i="109"/>
  <c r="V3784" i="109"/>
  <c r="Y1281" i="109"/>
  <c r="N1022" i="109"/>
  <c r="O2560" i="112"/>
  <c r="T1675" i="109"/>
  <c r="X2111" i="109"/>
  <c r="R3047" i="109"/>
  <c r="R1668" i="109"/>
  <c r="X3046" i="109"/>
  <c r="O1903" i="109"/>
  <c r="N2967" i="109"/>
  <c r="O3111" i="109"/>
  <c r="Q1542" i="109"/>
  <c r="N2115" i="109"/>
  <c r="N371" i="112"/>
  <c r="U3361" i="109"/>
  <c r="O601" i="112"/>
  <c r="R416" i="112"/>
  <c r="Y1896" i="109"/>
  <c r="X2747" i="109"/>
  <c r="Q464" i="112"/>
  <c r="V1827" i="109"/>
  <c r="S1657" i="109"/>
  <c r="U3200" i="109"/>
  <c r="Q59" i="110"/>
  <c r="Q3189" i="109"/>
  <c r="T443" i="109"/>
  <c r="V1302" i="109"/>
  <c r="P998" i="112"/>
  <c r="V3362" i="109"/>
  <c r="N535" i="112"/>
  <c r="R1513" i="109"/>
  <c r="O2699" i="109"/>
  <c r="O1264" i="109"/>
  <c r="W2030" i="109"/>
  <c r="T4085" i="109"/>
  <c r="S2945" i="109"/>
  <c r="P414" i="112"/>
  <c r="O3509" i="109"/>
  <c r="S58" i="110"/>
  <c r="W1240" i="109"/>
  <c r="Q3197" i="109"/>
  <c r="V4233" i="109"/>
  <c r="S1167" i="109"/>
  <c r="S2481" i="109"/>
  <c r="S373" i="109"/>
  <c r="S2759" i="109"/>
  <c r="S2841" i="109"/>
  <c r="V217" i="109"/>
  <c r="N1967" i="109"/>
  <c r="P3722" i="109"/>
  <c r="Q308" i="112"/>
  <c r="Q155" i="112"/>
  <c r="X1254" i="109"/>
  <c r="X4135" i="109"/>
  <c r="X3356" i="109"/>
  <c r="W1621" i="109"/>
  <c r="V1269" i="109"/>
  <c r="P1157" i="109"/>
  <c r="X2703" i="109"/>
  <c r="T1495" i="109"/>
  <c r="N1178" i="109"/>
  <c r="V1521" i="109"/>
  <c r="S428" i="109"/>
  <c r="N1569" i="109"/>
  <c r="O938" i="112"/>
  <c r="Q1676" i="112"/>
  <c r="N2946" i="109"/>
  <c r="Y2198" i="109"/>
  <c r="R952" i="109"/>
  <c r="V866" i="109"/>
  <c r="Q3163" i="109"/>
  <c r="N796" i="112"/>
  <c r="P1273" i="109"/>
  <c r="Q2560" i="109"/>
  <c r="W3432" i="109"/>
  <c r="Q1532" i="109"/>
  <c r="W1557" i="109"/>
  <c r="V1663" i="109"/>
  <c r="U1703" i="109"/>
  <c r="U1668" i="109"/>
  <c r="T2103" i="109"/>
  <c r="O1488" i="109"/>
  <c r="Y4075" i="109"/>
  <c r="T1696" i="109"/>
  <c r="O1477" i="109"/>
  <c r="U947" i="109"/>
  <c r="Q578" i="112"/>
  <c r="Y4160" i="109"/>
  <c r="R1699" i="109"/>
  <c r="Y283" i="109"/>
  <c r="N3212" i="109"/>
  <c r="S4086" i="109"/>
  <c r="U1122" i="109"/>
  <c r="U85" i="110"/>
  <c r="W135" i="109"/>
  <c r="P292" i="109"/>
  <c r="N1299" i="109"/>
  <c r="Y1549" i="109"/>
  <c r="N80" i="112"/>
  <c r="Q1733" i="109"/>
  <c r="V3351" i="109"/>
  <c r="T1272" i="109"/>
  <c r="S3860" i="109"/>
  <c r="P3854" i="109"/>
  <c r="Y1107" i="109"/>
  <c r="X3941" i="109"/>
  <c r="V3290" i="109"/>
  <c r="R2557" i="109"/>
  <c r="P3013" i="109"/>
  <c r="W4075" i="109"/>
  <c r="W1554" i="109"/>
  <c r="T2471" i="109"/>
  <c r="R1515" i="109"/>
  <c r="X3422" i="109"/>
  <c r="Y3" i="109"/>
  <c r="Y424" i="109"/>
  <c r="U789" i="109"/>
  <c r="U3115" i="109"/>
  <c r="P2833" i="109"/>
  <c r="S368" i="109"/>
  <c r="N204" i="109"/>
  <c r="Q779" i="112"/>
  <c r="W1605" i="109"/>
  <c r="W1888" i="109"/>
  <c r="Q596" i="112"/>
  <c r="S1555" i="109"/>
  <c r="Q1255" i="112"/>
  <c r="O2343" i="109"/>
  <c r="N1465" i="109"/>
  <c r="Q2688" i="109"/>
  <c r="P2481" i="109"/>
  <c r="R122" i="110"/>
  <c r="Q1140" i="109"/>
  <c r="S371" i="109"/>
  <c r="N3099" i="109"/>
  <c r="X1740" i="109"/>
  <c r="O1119" i="109"/>
  <c r="Q1512" i="109"/>
  <c r="W2477" i="109"/>
  <c r="Q101" i="110"/>
  <c r="Y1017" i="109"/>
  <c r="T3122" i="109"/>
  <c r="R436" i="109"/>
  <c r="S1748" i="109"/>
  <c r="X3047" i="109"/>
  <c r="W1673" i="109"/>
  <c r="T2475" i="109"/>
  <c r="R3038" i="109"/>
  <c r="Q616" i="112"/>
  <c r="Y1280" i="109"/>
  <c r="R1335" i="109"/>
  <c r="Y414" i="109"/>
  <c r="Y1212" i="109"/>
  <c r="R1546" i="109"/>
  <c r="R688" i="112"/>
  <c r="T3859" i="109"/>
  <c r="Z353" i="109"/>
  <c r="T1375" i="109"/>
  <c r="W2397" i="109"/>
  <c r="T1149" i="109"/>
  <c r="Q1520" i="109"/>
  <c r="Q1359" i="109"/>
  <c r="Q3439" i="109"/>
  <c r="Q3062" i="109"/>
  <c r="T1969" i="109"/>
  <c r="Q3927" i="109"/>
  <c r="P1567" i="109"/>
  <c r="R1007" i="109"/>
  <c r="Q4146" i="109"/>
  <c r="Q979" i="112"/>
  <c r="P747" i="112"/>
  <c r="Q2930" i="109"/>
  <c r="Y1141" i="109"/>
  <c r="O26" i="110"/>
  <c r="N2175" i="112"/>
  <c r="P1732" i="109"/>
  <c r="R658" i="112"/>
  <c r="N2613" i="109"/>
  <c r="Q2568" i="112"/>
  <c r="Y3720" i="109"/>
  <c r="Q965" i="112"/>
  <c r="T2326" i="109"/>
  <c r="P116" i="110"/>
  <c r="N2834" i="109"/>
  <c r="O2771" i="109"/>
  <c r="V3121" i="109"/>
  <c r="P1167" i="109"/>
  <c r="R3791" i="109"/>
  <c r="M26" i="110"/>
  <c r="V2106" i="109"/>
  <c r="W4239" i="109"/>
  <c r="P2343" i="109"/>
  <c r="X1897" i="109"/>
  <c r="X1673" i="109"/>
  <c r="U2946" i="109"/>
  <c r="V2759" i="109"/>
  <c r="O3022" i="109"/>
  <c r="Q1642" i="109"/>
  <c r="W3125" i="109"/>
  <c r="R1225" i="109"/>
  <c r="Q2480" i="109"/>
  <c r="Q1673" i="109"/>
  <c r="P463" i="112"/>
  <c r="O464" i="112"/>
  <c r="N3346" i="109"/>
  <c r="U1658" i="109"/>
  <c r="Q1700" i="109"/>
  <c r="W3154" i="109"/>
  <c r="S2686" i="109"/>
  <c r="W1287" i="109"/>
  <c r="S3122" i="109"/>
  <c r="O463" i="112"/>
  <c r="N4083" i="109"/>
  <c r="Q1887" i="112"/>
  <c r="S1662" i="109"/>
  <c r="P2991" i="109"/>
  <c r="Y1492" i="109"/>
  <c r="W2940" i="109"/>
  <c r="V3162" i="109"/>
  <c r="O3166" i="109"/>
  <c r="S2960" i="109"/>
  <c r="R4083" i="109"/>
  <c r="S1599" i="109"/>
  <c r="U1327" i="109"/>
  <c r="S2709" i="109"/>
  <c r="R1471" i="109"/>
  <c r="Y3060" i="109"/>
  <c r="O561" i="112"/>
  <c r="V3213" i="109"/>
  <c r="T3857" i="109"/>
  <c r="Q1231" i="112"/>
  <c r="R2477" i="109"/>
  <c r="P2371" i="112"/>
  <c r="Y586" i="109"/>
  <c r="Q27" i="112"/>
  <c r="Q2399" i="109"/>
  <c r="S1139" i="109"/>
  <c r="P759" i="112"/>
  <c r="P3014" i="109"/>
  <c r="Q3206" i="109"/>
  <c r="U1148" i="109"/>
  <c r="N282" i="112"/>
  <c r="X2836" i="109"/>
  <c r="Y2480" i="109"/>
  <c r="N108" i="112"/>
  <c r="W649" i="109"/>
  <c r="P1384" i="109"/>
  <c r="Y1248" i="109"/>
  <c r="J74" i="110"/>
  <c r="U125" i="110"/>
  <c r="Q817" i="112"/>
  <c r="R3570" i="109"/>
  <c r="Q259" i="112"/>
  <c r="R1493" i="109"/>
  <c r="X3573" i="109"/>
  <c r="Q2479" i="109"/>
  <c r="K13" i="110"/>
  <c r="Q1899" i="109"/>
  <c r="V947" i="109"/>
  <c r="V3125" i="109"/>
  <c r="W4151" i="109"/>
  <c r="P27" i="112"/>
  <c r="Q3131" i="109"/>
  <c r="T3114" i="109"/>
  <c r="N380" i="112"/>
  <c r="O1550" i="109"/>
  <c r="S1278" i="109"/>
  <c r="O3782" i="109"/>
  <c r="Y2558" i="109"/>
  <c r="V1609" i="109"/>
  <c r="V1311" i="109"/>
  <c r="P644" i="112"/>
  <c r="R1228" i="109"/>
  <c r="Y2836" i="109"/>
  <c r="X1023" i="109"/>
  <c r="O1333" i="112"/>
  <c r="S1584" i="109"/>
  <c r="U1178" i="109"/>
  <c r="Q2103" i="109"/>
  <c r="N3014" i="109"/>
  <c r="P407" i="112"/>
  <c r="O1963" i="112"/>
  <c r="O884" i="109"/>
  <c r="Z3231" i="109"/>
  <c r="O1954" i="112"/>
  <c r="N153" i="109"/>
  <c r="T1182" i="109"/>
  <c r="W2842" i="109"/>
  <c r="P65" i="112"/>
  <c r="Q3146" i="109"/>
  <c r="S105" i="110"/>
  <c r="O1481" i="109"/>
  <c r="T4305" i="109"/>
  <c r="N258" i="112"/>
  <c r="N411" i="112"/>
  <c r="P1193" i="112"/>
  <c r="O3077" i="109"/>
  <c r="O2235" i="112"/>
  <c r="U1174" i="109"/>
  <c r="X1229" i="109"/>
  <c r="N184" i="112"/>
  <c r="P1301" i="112"/>
  <c r="R877" i="109"/>
  <c r="P1745" i="109"/>
  <c r="X1620" i="109"/>
  <c r="Y3207" i="109"/>
  <c r="U3015" i="109"/>
  <c r="N736" i="112"/>
  <c r="Y2686" i="109"/>
  <c r="T4304" i="109"/>
  <c r="R1727" i="109"/>
  <c r="V1349" i="109"/>
  <c r="V4153" i="109"/>
  <c r="Q1029" i="112"/>
  <c r="V1374" i="109"/>
  <c r="U3935" i="109"/>
  <c r="W2636" i="109"/>
  <c r="R3010" i="109"/>
  <c r="S3419" i="109"/>
  <c r="O838" i="112"/>
  <c r="N1552" i="109"/>
  <c r="V1471" i="109"/>
  <c r="V647" i="109"/>
  <c r="O3175" i="109"/>
  <c r="R3796" i="109"/>
  <c r="R31" i="110"/>
  <c r="R81" i="109"/>
  <c r="N2687" i="112"/>
  <c r="X2926" i="109"/>
  <c r="X1283" i="109"/>
  <c r="R664" i="112"/>
  <c r="V873" i="109"/>
  <c r="W1189" i="109"/>
  <c r="X2340" i="109"/>
  <c r="Y1157" i="109"/>
  <c r="O1494" i="109"/>
  <c r="Q1687" i="112"/>
  <c r="X935" i="109"/>
  <c r="V591" i="109"/>
  <c r="O1087" i="112"/>
  <c r="N292" i="109"/>
  <c r="P3575" i="109"/>
  <c r="Q169" i="112"/>
  <c r="Y2697" i="109"/>
  <c r="O4092" i="109"/>
  <c r="M164" i="110"/>
  <c r="Q291" i="112"/>
  <c r="V3722" i="109"/>
  <c r="T2267" i="109"/>
  <c r="W3113" i="109"/>
  <c r="W1537" i="109"/>
  <c r="X2692" i="109"/>
  <c r="V147" i="109"/>
  <c r="P1037" i="112"/>
  <c r="R4149" i="109"/>
  <c r="U1536" i="109"/>
  <c r="N3200" i="109"/>
  <c r="X1332" i="109"/>
  <c r="S4220" i="109"/>
  <c r="U2044" i="109"/>
  <c r="O1469" i="112"/>
  <c r="S3565" i="109"/>
  <c r="O3025" i="109"/>
  <c r="S1112" i="109"/>
  <c r="X2847" i="109"/>
  <c r="O4148" i="109"/>
  <c r="N512" i="112"/>
  <c r="V1340" i="109"/>
  <c r="X1593" i="109"/>
  <c r="W2972" i="109"/>
  <c r="T1384" i="109"/>
  <c r="N1887" i="112"/>
  <c r="T875" i="109"/>
  <c r="Z2546" i="109"/>
  <c r="P3429" i="109"/>
  <c r="N3115" i="109"/>
  <c r="R1749" i="109"/>
  <c r="S1706" i="109"/>
  <c r="Y1596" i="109"/>
  <c r="S3201" i="109"/>
  <c r="N2184" i="112"/>
  <c r="Q1699" i="109"/>
  <c r="V3141" i="109"/>
  <c r="W3160" i="109"/>
  <c r="U4077" i="109"/>
  <c r="Y7" i="109"/>
  <c r="U1130" i="109"/>
  <c r="O798" i="109"/>
  <c r="V507" i="109"/>
  <c r="N855" i="112"/>
  <c r="Y2562" i="109"/>
  <c r="V1135" i="109"/>
  <c r="X2820" i="109"/>
  <c r="U4075" i="109"/>
  <c r="V3569" i="109"/>
  <c r="U3036" i="109"/>
  <c r="R879" i="109"/>
  <c r="N3108" i="109"/>
  <c r="T434" i="109"/>
  <c r="T2621" i="109"/>
  <c r="W3019" i="109"/>
  <c r="P1642" i="109"/>
  <c r="O1495" i="109"/>
  <c r="M158" i="110"/>
  <c r="Q315" i="112"/>
  <c r="Q863" i="109"/>
  <c r="V951" i="109"/>
  <c r="Q1181" i="109"/>
  <c r="Q1707" i="109"/>
  <c r="N1632" i="109"/>
  <c r="Q824" i="112"/>
  <c r="T2337" i="109"/>
  <c r="Q243" i="112"/>
  <c r="V2956" i="109"/>
  <c r="P2372" i="112"/>
  <c r="R3089" i="109"/>
  <c r="X2412" i="109"/>
  <c r="Q390" i="112"/>
  <c r="Q975" i="112"/>
  <c r="O1357" i="109"/>
  <c r="Q1091" i="112"/>
  <c r="O1886" i="112"/>
  <c r="Q430" i="109"/>
  <c r="S3049" i="109"/>
  <c r="Y3171" i="109"/>
  <c r="S4" i="109"/>
  <c r="R671" i="112"/>
  <c r="Q170" i="112"/>
  <c r="U2704" i="109"/>
  <c r="P4159" i="109"/>
  <c r="Q3022" i="109"/>
  <c r="W4020" i="109"/>
  <c r="S502" i="109"/>
  <c r="O3856" i="109"/>
  <c r="P227" i="109"/>
  <c r="Y4297" i="109"/>
  <c r="N1680" i="109"/>
  <c r="R2254" i="109"/>
  <c r="V4165" i="109"/>
  <c r="R1827" i="109"/>
  <c r="U38" i="110"/>
  <c r="T1600" i="109"/>
  <c r="T3346" i="109"/>
  <c r="X1635" i="109"/>
  <c r="P1033" i="112"/>
  <c r="O1331" i="109"/>
  <c r="U2953" i="109"/>
  <c r="Q135" i="110"/>
  <c r="S4077" i="109"/>
  <c r="Q1740" i="109"/>
  <c r="U3934" i="109"/>
  <c r="U1373" i="109"/>
  <c r="Q244" i="112"/>
  <c r="Q102" i="112"/>
  <c r="Q116" i="110"/>
  <c r="T3030" i="109"/>
  <c r="U3154" i="109"/>
  <c r="Y3128" i="109"/>
  <c r="X657" i="109"/>
  <c r="Q1306" i="112"/>
  <c r="P398" i="112"/>
  <c r="V1192" i="109"/>
  <c r="N270" i="112"/>
  <c r="P1700" i="109"/>
  <c r="V3288" i="109"/>
  <c r="O2313" i="112"/>
  <c r="W1209" i="109"/>
  <c r="W441" i="109"/>
  <c r="U1578" i="109"/>
  <c r="V3102" i="109"/>
  <c r="T3713" i="109"/>
  <c r="R452" i="112"/>
  <c r="O2843" i="109"/>
  <c r="Q3492" i="109"/>
  <c r="X1249" i="109"/>
  <c r="N99" i="112"/>
  <c r="R3006" i="109"/>
  <c r="N344" i="112"/>
  <c r="T3861" i="109"/>
  <c r="W2416" i="109"/>
  <c r="Q1245" i="109"/>
  <c r="P3069" i="109"/>
  <c r="Y3097" i="109"/>
  <c r="Q4018" i="109"/>
  <c r="P3875" i="109"/>
  <c r="U3132" i="109"/>
  <c r="T3155" i="109"/>
  <c r="U2978" i="109"/>
  <c r="X1284" i="109"/>
  <c r="Y2457" i="109"/>
  <c r="S874" i="109"/>
  <c r="V3023" i="109"/>
  <c r="V59" i="109"/>
  <c r="V213" i="109"/>
  <c r="U4240" i="109"/>
  <c r="Y1745" i="109"/>
  <c r="W2964" i="109"/>
  <c r="R1666" i="109"/>
  <c r="P61" i="110"/>
  <c r="Y4230" i="109"/>
  <c r="Q642" i="112"/>
  <c r="S1486" i="109"/>
  <c r="J68" i="113"/>
  <c r="R1375" i="109"/>
  <c r="O1500" i="109"/>
  <c r="T3112" i="109"/>
  <c r="Q540" i="112"/>
  <c r="T3104" i="109"/>
  <c r="S3726" i="109"/>
  <c r="Y1486" i="109"/>
  <c r="S1725" i="109"/>
  <c r="N3086" i="109"/>
  <c r="R1720" i="109"/>
  <c r="P2689" i="109"/>
  <c r="P150" i="109"/>
  <c r="P3067" i="109"/>
  <c r="N2561" i="109"/>
  <c r="O1562" i="109"/>
  <c r="O2924" i="109"/>
  <c r="O3709" i="109"/>
  <c r="W1582" i="109"/>
  <c r="W1106" i="109"/>
  <c r="P4242" i="109"/>
  <c r="N875" i="112"/>
  <c r="R2944" i="109"/>
  <c r="O1124" i="109"/>
  <c r="O622" i="112"/>
  <c r="Q4023" i="109"/>
  <c r="R128" i="110"/>
  <c r="N1166" i="109"/>
  <c r="O3066" i="109"/>
  <c r="N626" i="112"/>
  <c r="Y1684" i="109"/>
  <c r="W1588" i="109"/>
  <c r="U1892" i="109"/>
  <c r="T956" i="109"/>
  <c r="S1726" i="109"/>
  <c r="P331" i="112"/>
  <c r="O1122" i="109"/>
  <c r="P1632" i="109"/>
  <c r="U4293" i="109"/>
  <c r="O182" i="112"/>
  <c r="S1612" i="109"/>
  <c r="P1212" i="109"/>
  <c r="W956" i="109"/>
  <c r="Q386" i="112"/>
  <c r="P90" i="112"/>
  <c r="Q3435" i="109"/>
  <c r="V3489" i="109"/>
  <c r="U2688" i="109"/>
  <c r="S2938" i="109"/>
  <c r="O2196" i="109"/>
  <c r="V1617" i="109"/>
  <c r="U1727" i="109"/>
  <c r="O2396" i="109"/>
  <c r="P64" i="112"/>
  <c r="T940" i="109"/>
  <c r="V2708" i="109"/>
  <c r="X3103" i="109"/>
  <c r="T3505" i="109"/>
  <c r="Y3722" i="109"/>
  <c r="P3102" i="109"/>
  <c r="P1726" i="109"/>
  <c r="U1743" i="109"/>
  <c r="O377" i="112"/>
  <c r="X1356" i="109"/>
  <c r="X1679" i="109"/>
  <c r="V3184" i="109"/>
  <c r="U1496" i="109"/>
  <c r="Q1364" i="109"/>
  <c r="U1275" i="109"/>
  <c r="S2962" i="109"/>
  <c r="X47" i="109"/>
  <c r="W1549" i="109"/>
  <c r="O1088" i="112"/>
  <c r="X1344" i="109"/>
  <c r="Z729" i="109"/>
  <c r="Q3124" i="109"/>
  <c r="Y292" i="109"/>
  <c r="W1263" i="109"/>
  <c r="S3564" i="109"/>
  <c r="Q1312" i="109"/>
  <c r="P529" i="112"/>
  <c r="O2832" i="109"/>
  <c r="Q874" i="109"/>
  <c r="N1617" i="109"/>
  <c r="N3125" i="109"/>
  <c r="P2961" i="109"/>
  <c r="P1300" i="109"/>
  <c r="Q1033" i="112"/>
  <c r="R1605" i="112"/>
  <c r="Q1884" i="109"/>
  <c r="Q2041" i="109"/>
  <c r="Q1978" i="109"/>
  <c r="T2042" i="109"/>
  <c r="O398" i="112"/>
  <c r="X2474" i="109"/>
  <c r="R1681" i="109"/>
  <c r="P1681" i="109"/>
  <c r="W1462" i="109"/>
  <c r="O218" i="109"/>
  <c r="X3785" i="109"/>
  <c r="S31" i="110"/>
  <c r="X2321" i="109"/>
  <c r="Z1460" i="109"/>
  <c r="W1957" i="109"/>
  <c r="N774" i="112"/>
  <c r="R4226" i="109"/>
  <c r="Z1424" i="109"/>
  <c r="X4081" i="109"/>
  <c r="S1695" i="109"/>
  <c r="W3162" i="109"/>
  <c r="R1885" i="109"/>
  <c r="V1238" i="109"/>
  <c r="R1246" i="109"/>
  <c r="S3496" i="109"/>
  <c r="U1494" i="109"/>
  <c r="O866" i="109"/>
  <c r="T1629" i="109"/>
  <c r="R3152" i="109"/>
  <c r="U1349" i="109"/>
  <c r="X208" i="109"/>
  <c r="W3132" i="109"/>
  <c r="Q3491" i="109"/>
  <c r="X632" i="109"/>
  <c r="O348" i="112"/>
  <c r="P589" i="112"/>
  <c r="Q3109" i="109"/>
  <c r="U2251" i="109"/>
  <c r="U1965" i="109"/>
  <c r="O3016" i="109"/>
  <c r="X1901" i="109"/>
  <c r="S2632" i="109"/>
  <c r="O29" i="110"/>
  <c r="U2947" i="109"/>
  <c r="X1683" i="109"/>
  <c r="Q3187" i="109"/>
  <c r="U3799" i="109"/>
  <c r="S1554" i="109"/>
  <c r="Q4229" i="109"/>
  <c r="P217" i="109"/>
  <c r="W3927" i="109"/>
  <c r="U3798" i="109"/>
  <c r="P3874" i="109"/>
  <c r="P3363" i="109"/>
  <c r="Q134" i="110"/>
  <c r="N1216" i="109"/>
  <c r="O514" i="112"/>
  <c r="V1358" i="109"/>
  <c r="V1501" i="109"/>
  <c r="Y426" i="109"/>
  <c r="O2184" i="112"/>
  <c r="O830" i="112"/>
  <c r="Y1321" i="109"/>
  <c r="W1671" i="109"/>
  <c r="Q1407" i="112"/>
  <c r="V3799" i="109"/>
  <c r="N2708" i="109"/>
  <c r="X1292" i="109"/>
  <c r="O1753" i="109"/>
  <c r="T3653" i="109"/>
  <c r="X1342" i="109"/>
  <c r="P1290" i="109"/>
  <c r="O2232" i="112"/>
  <c r="T1717" i="109"/>
  <c r="R1596" i="109"/>
  <c r="Y2255" i="109"/>
  <c r="Y1271" i="109"/>
  <c r="X1324" i="109"/>
  <c r="S370" i="109"/>
  <c r="N2925" i="109"/>
  <c r="T2113" i="109"/>
  <c r="R1721" i="109"/>
  <c r="P4162" i="109"/>
  <c r="Q1104" i="109"/>
  <c r="U1169" i="109"/>
  <c r="R2930" i="109"/>
  <c r="Y3791" i="109"/>
  <c r="O1653" i="109"/>
  <c r="R2995" i="109"/>
  <c r="O1386" i="109"/>
  <c r="S2406" i="109"/>
  <c r="X3139" i="109"/>
  <c r="N2114" i="112"/>
  <c r="Q1207" i="112"/>
  <c r="O2848" i="109"/>
  <c r="U867" i="109"/>
  <c r="P3417" i="109"/>
  <c r="T882" i="109"/>
  <c r="Q1933" i="112"/>
  <c r="P328" i="112"/>
  <c r="W578" i="109"/>
  <c r="Y3730" i="109"/>
  <c r="W2394" i="109"/>
  <c r="S3498" i="109"/>
  <c r="T3573" i="109"/>
  <c r="Y4237" i="109"/>
  <c r="P1154" i="109"/>
  <c r="Q2769" i="109"/>
  <c r="S2943" i="109"/>
  <c r="N1985" i="112"/>
  <c r="V146" i="109"/>
  <c r="O282" i="112"/>
  <c r="N1110" i="109"/>
  <c r="N3098" i="109"/>
  <c r="P1159" i="109"/>
  <c r="O3428" i="109"/>
  <c r="Q1306" i="109"/>
  <c r="X2941" i="109"/>
  <c r="R1475" i="109"/>
  <c r="U2467" i="109"/>
  <c r="S2837" i="109"/>
  <c r="U2250" i="109"/>
  <c r="Q2987" i="109"/>
  <c r="Z2910" i="109"/>
  <c r="Y286" i="109"/>
  <c r="R736" i="109"/>
  <c r="X3942" i="109"/>
  <c r="O3204" i="109"/>
  <c r="Q864" i="109"/>
  <c r="R1204" i="109"/>
  <c r="Y3202" i="109"/>
  <c r="Z727" i="109"/>
  <c r="Q2686" i="109"/>
  <c r="X1827" i="109"/>
  <c r="O3658" i="109"/>
  <c r="W3192" i="109"/>
  <c r="S1285" i="109"/>
  <c r="O615" i="112"/>
  <c r="S3147" i="109"/>
  <c r="U1560" i="109"/>
  <c r="P1582" i="109"/>
  <c r="N3004" i="109"/>
  <c r="W151" i="109"/>
  <c r="U2396" i="109"/>
  <c r="P484" i="112"/>
  <c r="P28" i="112"/>
  <c r="X425" i="109"/>
  <c r="X1652" i="109"/>
  <c r="P2467" i="112"/>
  <c r="V867" i="109"/>
  <c r="Q126" i="110"/>
  <c r="V3716" i="109"/>
  <c r="V2983" i="109"/>
  <c r="W3183" i="109"/>
  <c r="S1739" i="109"/>
  <c r="Y3079" i="109"/>
  <c r="S2408" i="109"/>
  <c r="P64" i="110"/>
  <c r="S1832" i="109"/>
  <c r="N3043" i="109"/>
  <c r="Y122" i="109"/>
  <c r="Y778" i="109"/>
  <c r="O831" i="112"/>
  <c r="N2614" i="109"/>
  <c r="U143" i="110"/>
  <c r="Q1515" i="109"/>
  <c r="W3204" i="109"/>
  <c r="R1240" i="109"/>
  <c r="W2480" i="109"/>
  <c r="N1183" i="112"/>
  <c r="R1549" i="109"/>
  <c r="N3167" i="109"/>
  <c r="U2844" i="109"/>
  <c r="V1177" i="109"/>
  <c r="V4237" i="109"/>
  <c r="Z2913" i="109"/>
  <c r="Y1653" i="109"/>
  <c r="P1339" i="109"/>
  <c r="Q1559" i="109"/>
  <c r="Q287" i="112"/>
  <c r="V1197" i="109"/>
  <c r="V1581" i="109"/>
  <c r="T1653" i="109"/>
  <c r="Y3032" i="109"/>
  <c r="X1290" i="109"/>
  <c r="W3419" i="109"/>
  <c r="S1559" i="109"/>
  <c r="V2334" i="109"/>
  <c r="X1217" i="109"/>
  <c r="W1750" i="109"/>
  <c r="T1174" i="109"/>
  <c r="P1905" i="109"/>
  <c r="V2111" i="109"/>
  <c r="X1191" i="109"/>
  <c r="Y3028" i="109"/>
  <c r="O733" i="109"/>
  <c r="Q2343" i="109"/>
  <c r="Z663" i="109"/>
  <c r="Q517" i="112"/>
  <c r="T3191" i="109"/>
  <c r="U1355" i="109"/>
  <c r="U1107" i="109"/>
  <c r="W2473" i="109"/>
  <c r="U2837" i="109"/>
  <c r="R1591" i="109"/>
  <c r="R3162" i="109"/>
  <c r="V1499" i="109"/>
  <c r="X4088" i="109"/>
  <c r="Q441" i="109"/>
  <c r="Z661" i="109"/>
  <c r="R431" i="112"/>
  <c r="N1301" i="109"/>
  <c r="P72" i="112"/>
  <c r="X132" i="109"/>
  <c r="Y1166" i="109"/>
  <c r="X1957" i="109"/>
  <c r="Q1199" i="109"/>
  <c r="Y732" i="109"/>
  <c r="Q1483" i="109"/>
  <c r="P1258" i="109"/>
  <c r="U3803" i="109"/>
  <c r="O1960" i="109"/>
  <c r="Q1780" i="112"/>
  <c r="N1305" i="109"/>
  <c r="Q2761" i="109"/>
  <c r="S1635" i="109"/>
  <c r="X2765" i="109"/>
  <c r="O3122" i="109"/>
  <c r="P2466" i="112"/>
  <c r="Q1927" i="112"/>
  <c r="R2636" i="109"/>
  <c r="N2965" i="109"/>
  <c r="P854" i="112"/>
  <c r="Q2980" i="109"/>
  <c r="R3874" i="109"/>
  <c r="S1365" i="109"/>
  <c r="R72" i="109"/>
  <c r="W3420" i="109"/>
  <c r="Y2965" i="109"/>
  <c r="Q2241" i="112"/>
  <c r="Q4300" i="109"/>
  <c r="Y1360" i="109"/>
  <c r="S2779" i="109"/>
  <c r="S3792" i="109"/>
  <c r="P1577" i="109"/>
  <c r="Q1225" i="109"/>
  <c r="P1204" i="109"/>
  <c r="Q925" i="112"/>
  <c r="R2709" i="109"/>
  <c r="N1015" i="112"/>
  <c r="S2341" i="109"/>
  <c r="N1557" i="109"/>
  <c r="R1138" i="109"/>
  <c r="O2761" i="109"/>
  <c r="Q1275" i="109"/>
  <c r="S60" i="109"/>
  <c r="U2952" i="109"/>
  <c r="N582" i="109"/>
  <c r="Q276" i="112"/>
  <c r="X3213" i="109"/>
  <c r="Q1007" i="109"/>
  <c r="Q2248" i="109"/>
  <c r="Y1388" i="109"/>
  <c r="P1509" i="109"/>
  <c r="S3060" i="109"/>
  <c r="O2945" i="109"/>
  <c r="T512" i="109"/>
  <c r="W3796" i="109"/>
  <c r="R1890" i="109"/>
  <c r="S1209" i="109"/>
  <c r="U1158" i="109"/>
  <c r="W3193" i="109"/>
  <c r="Y4080" i="109"/>
  <c r="Y3343" i="109"/>
  <c r="U2342" i="109"/>
  <c r="N2261" i="109"/>
  <c r="Y1367" i="109"/>
  <c r="O1172" i="109"/>
  <c r="X1717" i="109"/>
  <c r="S1114" i="109"/>
  <c r="Q2247" i="112"/>
  <c r="S1590" i="109"/>
  <c r="W511" i="109"/>
  <c r="T2925" i="109"/>
  <c r="W2410" i="109"/>
  <c r="V800" i="109"/>
  <c r="Q2846" i="109"/>
  <c r="U140" i="109"/>
  <c r="P2044" i="109"/>
  <c r="Q321" i="112"/>
  <c r="P2195" i="112"/>
  <c r="N60" i="110"/>
  <c r="T1305" i="109"/>
  <c r="N2140" i="112"/>
  <c r="V2764" i="109"/>
  <c r="Y227" i="109"/>
  <c r="R2289" i="112"/>
  <c r="N3856" i="109"/>
  <c r="S1517" i="109"/>
  <c r="X798" i="109"/>
  <c r="Y3098" i="109"/>
  <c r="T1332" i="109"/>
  <c r="N4221" i="109"/>
  <c r="X3859" i="109"/>
  <c r="Y1710" i="109"/>
  <c r="V3017" i="109"/>
  <c r="N1493" i="112"/>
  <c r="P1372" i="109"/>
  <c r="V2995" i="109"/>
  <c r="U1183" i="109"/>
  <c r="X3035" i="109"/>
  <c r="X2405" i="109"/>
  <c r="V1118" i="109"/>
  <c r="X3045" i="109"/>
  <c r="S1316" i="109"/>
  <c r="Y1979" i="109"/>
  <c r="T2846" i="109"/>
  <c r="S4238" i="109"/>
  <c r="R2396" i="109"/>
  <c r="N948" i="109"/>
  <c r="W1333" i="109"/>
  <c r="Y849" i="109"/>
  <c r="T1212" i="109"/>
  <c r="Y1904" i="109"/>
  <c r="R2267" i="109"/>
  <c r="X2822" i="109"/>
  <c r="N2930" i="109"/>
  <c r="U84" i="110"/>
  <c r="R74" i="109"/>
  <c r="T1832" i="109"/>
  <c r="Y1970" i="109"/>
  <c r="O2159" i="112"/>
  <c r="O1158" i="112"/>
  <c r="V2196" i="109"/>
  <c r="O1545" i="109"/>
  <c r="P1265" i="112"/>
  <c r="T1603" i="109"/>
  <c r="T1240" i="109"/>
  <c r="W1491" i="109"/>
  <c r="U880" i="109"/>
  <c r="O76" i="112"/>
  <c r="Q1220" i="109"/>
  <c r="U2107" i="109"/>
  <c r="W3565" i="109"/>
  <c r="X3873" i="109"/>
  <c r="V805" i="109"/>
  <c r="R1111" i="109"/>
  <c r="W2945" i="109"/>
  <c r="U3793" i="109"/>
  <c r="Y507" i="109"/>
  <c r="Y2967" i="109"/>
  <c r="R2510" i="112"/>
  <c r="P1180" i="112"/>
  <c r="T1618" i="109"/>
  <c r="S792" i="109"/>
  <c r="U1968" i="109"/>
  <c r="Q58" i="110"/>
  <c r="P3937" i="109"/>
  <c r="Z1781" i="109"/>
  <c r="T3098" i="109"/>
  <c r="N611" i="112"/>
  <c r="O2975" i="109"/>
  <c r="R3724" i="109"/>
  <c r="O4169" i="109"/>
  <c r="U3567" i="109"/>
  <c r="Z665" i="109"/>
  <c r="T4167" i="109"/>
  <c r="N2940" i="109"/>
  <c r="W3577" i="109"/>
  <c r="Q1686" i="109"/>
  <c r="V1162" i="109"/>
  <c r="R4159" i="109"/>
  <c r="Y3093" i="109"/>
  <c r="T2940" i="109"/>
  <c r="U1376" i="109"/>
  <c r="S2982" i="109"/>
  <c r="P1857" i="112"/>
  <c r="Y2046" i="109"/>
  <c r="P2950" i="109"/>
  <c r="Q9" i="112"/>
  <c r="Y879" i="109"/>
  <c r="V3154" i="109"/>
  <c r="N584" i="109"/>
  <c r="U1141" i="109"/>
  <c r="Q3506" i="109"/>
  <c r="P220" i="109"/>
  <c r="P3105" i="109"/>
  <c r="R372" i="109"/>
  <c r="V2107" i="109"/>
  <c r="P2926" i="109"/>
  <c r="X2091" i="109"/>
  <c r="T1537" i="109"/>
  <c r="Z362" i="109"/>
  <c r="V140" i="109"/>
  <c r="T3029" i="109"/>
  <c r="T1017" i="109"/>
  <c r="N615" i="112"/>
  <c r="Q3086" i="109"/>
  <c r="O3873" i="109"/>
  <c r="O1364" i="109"/>
  <c r="N1183" i="109"/>
  <c r="Y205" i="109"/>
  <c r="Q1049" i="112"/>
  <c r="U2968" i="109"/>
  <c r="X1701" i="109"/>
  <c r="X3150" i="109"/>
  <c r="V3188" i="109"/>
  <c r="R3204" i="109"/>
  <c r="O2998" i="109"/>
  <c r="V514" i="109"/>
  <c r="V1159" i="109"/>
  <c r="N1633" i="109"/>
  <c r="X3509" i="109"/>
  <c r="N2414" i="109"/>
  <c r="S2995" i="109"/>
  <c r="X1977" i="109"/>
  <c r="N3180" i="109"/>
  <c r="X1013" i="109"/>
  <c r="N4148" i="109"/>
  <c r="N3499" i="109"/>
  <c r="V4089" i="109"/>
  <c r="P446" i="109"/>
  <c r="Y1946" i="109"/>
  <c r="O1609" i="109"/>
  <c r="T1903" i="109"/>
  <c r="S2196" i="109"/>
  <c r="P1360" i="109"/>
  <c r="O70" i="110"/>
  <c r="Q3489" i="109"/>
  <c r="Q3033" i="109"/>
  <c r="U2048" i="109"/>
  <c r="X2975" i="109"/>
  <c r="Y573" i="109"/>
  <c r="W1274" i="109"/>
  <c r="R3035" i="109"/>
  <c r="U1650" i="109"/>
  <c r="R2994" i="109"/>
  <c r="Q1564" i="109"/>
  <c r="Q1170" i="112"/>
  <c r="W1753" i="109"/>
  <c r="Q3867" i="109"/>
  <c r="U367" i="109"/>
  <c r="P304" i="112"/>
  <c r="P3098" i="109"/>
  <c r="V1324" i="109"/>
  <c r="Y2382" i="109"/>
  <c r="Y3161" i="109"/>
  <c r="Q736" i="112"/>
  <c r="X2257" i="109"/>
  <c r="U3789" i="109"/>
  <c r="S3872" i="109"/>
  <c r="Y4233" i="109"/>
  <c r="T869" i="109"/>
  <c r="Q3084" i="109"/>
  <c r="T4086" i="109"/>
  <c r="V1715" i="109"/>
  <c r="Q1855" i="112"/>
  <c r="U1696" i="109"/>
  <c r="X3070" i="109"/>
  <c r="T3116" i="109"/>
  <c r="Q1701" i="109"/>
  <c r="P434" i="109"/>
  <c r="V1579" i="109"/>
  <c r="T3144" i="109"/>
  <c r="X78" i="109"/>
  <c r="S141" i="109"/>
  <c r="R427" i="112"/>
  <c r="Q3656" i="109"/>
  <c r="N1719" i="109"/>
  <c r="R1542" i="109"/>
  <c r="O1461" i="112"/>
  <c r="V3792" i="109"/>
  <c r="P3145" i="109"/>
  <c r="R1470" i="109"/>
  <c r="T3053" i="109"/>
  <c r="S131" i="109"/>
  <c r="Y194" i="109"/>
  <c r="M131" i="110"/>
  <c r="P737" i="109"/>
  <c r="Y2947" i="109"/>
  <c r="Y3194" i="109"/>
  <c r="N1242" i="109"/>
  <c r="Y3856" i="109"/>
  <c r="S3292" i="109"/>
  <c r="R38" i="110"/>
  <c r="P238" i="112"/>
  <c r="V2999" i="109"/>
  <c r="Y140" i="109"/>
  <c r="P609" i="112"/>
  <c r="V373" i="109"/>
  <c r="S3193" i="109"/>
  <c r="U3872" i="109"/>
  <c r="Q1175" i="112"/>
  <c r="W4303" i="109"/>
  <c r="W2623" i="109"/>
  <c r="Y3860" i="109"/>
  <c r="Q3571" i="109"/>
  <c r="N116" i="112"/>
  <c r="P2988" i="109"/>
  <c r="T3709" i="109"/>
  <c r="P3353" i="109"/>
  <c r="X2116" i="109"/>
  <c r="T1958" i="109"/>
  <c r="X655" i="109"/>
  <c r="Q1080" i="112"/>
  <c r="O804" i="112"/>
  <c r="Q958" i="112"/>
  <c r="W1366" i="109"/>
  <c r="R3354" i="109"/>
  <c r="Y3117" i="109"/>
  <c r="X1131" i="109"/>
  <c r="U154" i="109"/>
  <c r="O1721" i="109"/>
  <c r="O1849" i="112"/>
  <c r="S1282" i="109"/>
  <c r="R1132" i="109"/>
  <c r="V4236" i="109"/>
  <c r="R1012" i="109"/>
  <c r="S1968" i="109"/>
  <c r="N1019" i="112"/>
  <c r="Y1902" i="109"/>
  <c r="Q1121" i="109"/>
  <c r="V3201" i="109"/>
  <c r="S3436" i="109"/>
  <c r="N1548" i="109"/>
  <c r="Y1726" i="109"/>
  <c r="W1567" i="109"/>
  <c r="R891" i="112"/>
  <c r="Q166" i="112"/>
  <c r="O1193" i="109"/>
  <c r="N1561" i="112"/>
  <c r="X2469" i="109"/>
  <c r="W2937" i="109"/>
  <c r="R1145" i="109"/>
  <c r="V2631" i="109"/>
  <c r="N3355" i="109"/>
  <c r="Q2940" i="109"/>
  <c r="U1280" i="109"/>
  <c r="U3059" i="109"/>
  <c r="S1097" i="109"/>
  <c r="P123" i="112"/>
  <c r="W3030" i="109"/>
  <c r="P166" i="112"/>
  <c r="Q61" i="110"/>
  <c r="T3872" i="109"/>
  <c r="Y1553" i="109"/>
  <c r="N3147" i="109"/>
  <c r="Q1568" i="109"/>
  <c r="N2343" i="109"/>
  <c r="S1512" i="109"/>
  <c r="M61" i="110"/>
  <c r="Q2270" i="109"/>
  <c r="O1093" i="112"/>
  <c r="S2620" i="109"/>
  <c r="Q3717" i="109"/>
  <c r="P2049" i="109"/>
  <c r="P3292" i="109"/>
  <c r="O1263" i="109"/>
  <c r="Q3709" i="109"/>
  <c r="Z3646" i="109"/>
  <c r="P4150" i="109"/>
  <c r="Q1247" i="109"/>
  <c r="Y3092" i="109"/>
  <c r="U1580" i="109"/>
  <c r="Q1648" i="109"/>
  <c r="N423" i="109"/>
  <c r="R225" i="112"/>
  <c r="W4301" i="109"/>
  <c r="V2197" i="109"/>
  <c r="X1494" i="109"/>
  <c r="O3100" i="109"/>
  <c r="T2407" i="109"/>
  <c r="X371" i="109"/>
  <c r="R2558" i="109"/>
  <c r="Q1475" i="109"/>
  <c r="N1585" i="109"/>
  <c r="N1705" i="109"/>
  <c r="P1595" i="109"/>
  <c r="V2344" i="109"/>
  <c r="N2562" i="109"/>
  <c r="U3199" i="109"/>
  <c r="P1512" i="109"/>
  <c r="P1148" i="109"/>
  <c r="V3782" i="109"/>
  <c r="Y3175" i="109"/>
  <c r="X3187" i="109"/>
  <c r="W2934" i="109"/>
  <c r="S1153" i="109"/>
  <c r="V1239" i="109"/>
  <c r="R3721" i="109"/>
  <c r="T1489" i="109"/>
  <c r="Q334" i="112"/>
  <c r="N1172" i="112"/>
  <c r="R139" i="109"/>
  <c r="Q2" i="109"/>
  <c r="Q1635" i="109"/>
  <c r="V2969" i="109"/>
  <c r="O1718" i="109"/>
  <c r="S3089" i="109"/>
  <c r="X1486" i="109"/>
  <c r="R3939" i="109"/>
  <c r="S3930" i="109"/>
  <c r="Y3731" i="109"/>
  <c r="O3021" i="109"/>
  <c r="W2941" i="109"/>
  <c r="N71" i="109"/>
  <c r="Y1230" i="109"/>
  <c r="T2697" i="109"/>
  <c r="N207" i="109"/>
  <c r="U1162" i="109"/>
  <c r="U2397" i="109"/>
  <c r="N1314" i="109"/>
  <c r="Y2636" i="109"/>
  <c r="S1199" i="109"/>
  <c r="W946" i="109"/>
  <c r="O3034" i="109"/>
  <c r="Z1083" i="109"/>
  <c r="Y1727" i="109"/>
  <c r="W1602" i="109"/>
  <c r="R1142" i="109"/>
  <c r="N1471" i="109"/>
  <c r="W2043" i="109"/>
  <c r="P1205" i="109"/>
  <c r="W2691" i="109"/>
  <c r="S572" i="109"/>
  <c r="Q1345" i="109"/>
  <c r="O2640" i="112"/>
  <c r="Z3266" i="109"/>
  <c r="O3192" i="109"/>
  <c r="W3175" i="109"/>
  <c r="S226" i="109"/>
  <c r="W940" i="109"/>
  <c r="S3347" i="109"/>
  <c r="O51" i="112"/>
  <c r="R1504" i="109"/>
  <c r="P7" i="112"/>
  <c r="V74" i="109"/>
  <c r="P2467" i="109"/>
  <c r="T12" i="110"/>
  <c r="P3046" i="109"/>
  <c r="X1296" i="109"/>
  <c r="X1476" i="109"/>
  <c r="S945" i="109"/>
  <c r="S2941" i="109"/>
  <c r="U2102" i="109"/>
  <c r="V1591" i="109"/>
  <c r="X4146" i="109"/>
  <c r="O1541" i="109"/>
  <c r="U1018" i="109"/>
  <c r="S1560" i="109"/>
  <c r="N3490" i="109"/>
  <c r="T508" i="109"/>
  <c r="V444" i="109"/>
  <c r="U1309" i="109"/>
  <c r="T3078" i="109"/>
  <c r="V945" i="109"/>
  <c r="Q86" i="110"/>
  <c r="N408" i="112"/>
  <c r="T3005" i="109"/>
  <c r="O1601" i="109"/>
  <c r="T1550" i="109"/>
  <c r="Q2476" i="109"/>
  <c r="P1056" i="112"/>
  <c r="Z660" i="109"/>
  <c r="T2972" i="109"/>
  <c r="N961" i="112"/>
  <c r="X2312" i="109"/>
  <c r="X1286" i="109"/>
  <c r="Y1361" i="109"/>
  <c r="X3069" i="109"/>
  <c r="T1314" i="109"/>
  <c r="N317" i="112"/>
  <c r="U1581" i="109"/>
  <c r="O2417" i="112"/>
  <c r="Q1236" i="109"/>
  <c r="W4222" i="109"/>
  <c r="U3578" i="109"/>
  <c r="Q1226" i="109"/>
  <c r="W515" i="109"/>
  <c r="R1828" i="109"/>
  <c r="P2620" i="112"/>
  <c r="Y1206" i="109"/>
  <c r="R3050" i="109"/>
  <c r="P311" i="112"/>
  <c r="V2033" i="109"/>
  <c r="W4018" i="109"/>
  <c r="P147" i="110"/>
  <c r="V1160" i="109"/>
  <c r="Y4307" i="109"/>
  <c r="R419" i="112"/>
  <c r="X4152" i="109"/>
  <c r="U3063" i="109"/>
  <c r="Y1584" i="109"/>
  <c r="O2561" i="109"/>
  <c r="V1121" i="109"/>
  <c r="P1699" i="109"/>
  <c r="T3069" i="109"/>
  <c r="X2198" i="109"/>
  <c r="N3118" i="109"/>
  <c r="R4157" i="109"/>
  <c r="Q384" i="112"/>
  <c r="R1733" i="109"/>
  <c r="Q1393" i="112"/>
  <c r="X2930" i="109"/>
  <c r="T650" i="109"/>
  <c r="T1731" i="109"/>
  <c r="N3419" i="109"/>
  <c r="V1541" i="109"/>
  <c r="N1358" i="109"/>
  <c r="U3497" i="109"/>
  <c r="Q520" i="112"/>
  <c r="V2931" i="109"/>
  <c r="V1179" i="109"/>
  <c r="R1807" i="112"/>
  <c r="X2674" i="109"/>
  <c r="R195" i="112"/>
  <c r="R2405" i="109"/>
  <c r="X1381" i="109"/>
  <c r="R203" i="112"/>
  <c r="T2695" i="109"/>
  <c r="Q510" i="112"/>
  <c r="P1599" i="109"/>
  <c r="X3031" i="109"/>
  <c r="P31" i="110"/>
  <c r="X1266" i="109"/>
  <c r="U1904" i="109"/>
  <c r="V2974" i="109"/>
  <c r="R227" i="112"/>
  <c r="O3026" i="109"/>
  <c r="X2623" i="109"/>
  <c r="O1234" i="109"/>
  <c r="Y1291" i="109"/>
  <c r="O1506" i="112"/>
  <c r="T3071" i="109"/>
  <c r="Y497" i="109"/>
  <c r="N871" i="109"/>
  <c r="O1657" i="109"/>
  <c r="Y1282" i="109"/>
  <c r="V1652" i="109"/>
  <c r="N1266" i="112"/>
  <c r="R1516" i="109"/>
  <c r="T1301" i="109"/>
  <c r="W2990" i="109"/>
  <c r="V4158" i="109"/>
  <c r="N1914" i="112"/>
  <c r="P1174" i="109"/>
  <c r="P1970" i="109"/>
  <c r="P1483" i="112"/>
  <c r="W206" i="109"/>
  <c r="Q3796" i="109"/>
  <c r="Q377" i="112"/>
  <c r="W1183" i="109"/>
  <c r="X3089" i="109"/>
  <c r="V2935" i="109"/>
  <c r="T2401" i="109"/>
  <c r="X2051" i="109"/>
  <c r="N924" i="112"/>
  <c r="U2964" i="109"/>
  <c r="U1564" i="109"/>
  <c r="Y1213" i="109"/>
  <c r="N3872" i="109"/>
  <c r="P3433" i="109"/>
  <c r="Y429" i="109"/>
  <c r="N1576" i="109"/>
  <c r="Q789" i="112"/>
  <c r="V2692" i="109"/>
  <c r="W2259" i="109"/>
  <c r="V2975" i="109"/>
  <c r="U215" i="109"/>
  <c r="N2986" i="109"/>
  <c r="P73" i="109"/>
  <c r="W1161" i="109"/>
  <c r="X1895" i="109"/>
  <c r="T1015" i="109"/>
  <c r="N1649" i="109"/>
  <c r="N1270" i="112"/>
  <c r="O382" i="112"/>
  <c r="U3100" i="109"/>
  <c r="U3069" i="109"/>
  <c r="W3207" i="109"/>
  <c r="P27" i="110"/>
  <c r="Q2259" i="109"/>
  <c r="O1267" i="112"/>
  <c r="V2407" i="109"/>
  <c r="T3491" i="109"/>
  <c r="R4239" i="109"/>
  <c r="O2774" i="109"/>
  <c r="U1572" i="109"/>
  <c r="S3093" i="109"/>
  <c r="O839" i="112"/>
  <c r="P70" i="112"/>
  <c r="P4021" i="109"/>
  <c r="N2958" i="109"/>
  <c r="V1975" i="109"/>
  <c r="Q1323" i="109"/>
  <c r="T3658" i="109"/>
  <c r="V1303" i="109"/>
  <c r="W510" i="109"/>
  <c r="S1310" i="109"/>
  <c r="Z1783" i="109"/>
  <c r="X4296" i="109"/>
  <c r="Q2413" i="109"/>
  <c r="R1897" i="109"/>
  <c r="Q1237" i="112"/>
  <c r="N1357" i="109"/>
  <c r="S1575" i="109"/>
  <c r="Q1374" i="109"/>
  <c r="X3855" i="109"/>
  <c r="N2646" i="112"/>
  <c r="Z4365" i="109"/>
  <c r="N752" i="112"/>
  <c r="W2979" i="109"/>
  <c r="Q2770" i="109"/>
  <c r="P1268" i="109"/>
  <c r="V1641" i="109"/>
  <c r="V1746" i="109"/>
  <c r="R1348" i="112"/>
  <c r="T1206" i="109"/>
  <c r="O4235" i="109"/>
  <c r="Y861" i="109"/>
  <c r="Q502" i="109"/>
  <c r="O820" i="112"/>
  <c r="P1259" i="109"/>
  <c r="T429" i="109"/>
  <c r="Y2264" i="109"/>
  <c r="V2321" i="109"/>
  <c r="R2270" i="109"/>
  <c r="O169" i="112"/>
  <c r="O2847" i="109"/>
  <c r="N3005" i="109"/>
  <c r="Y3102" i="109"/>
  <c r="Y1638" i="109"/>
  <c r="T1098" i="109"/>
  <c r="O3130" i="109"/>
  <c r="T2939" i="109"/>
  <c r="O23" i="110"/>
  <c r="R180" i="110"/>
  <c r="W3290" i="109"/>
  <c r="U3027" i="109"/>
  <c r="W508" i="109"/>
  <c r="S793" i="109"/>
  <c r="V3719" i="109"/>
  <c r="P2847" i="109"/>
  <c r="Q2991" i="109"/>
  <c r="O1155" i="112"/>
  <c r="P2470" i="109"/>
  <c r="Y3193" i="109"/>
  <c r="O1919" i="112"/>
  <c r="Q405" i="112"/>
  <c r="Y1753" i="109"/>
  <c r="U1613" i="109"/>
  <c r="Z4013" i="109"/>
  <c r="T3729" i="109"/>
  <c r="U1290" i="109"/>
  <c r="Q1968" i="109"/>
  <c r="Q4020" i="109"/>
  <c r="Y798" i="109"/>
  <c r="W2411" i="109"/>
  <c r="Q4017" i="109"/>
  <c r="S3200" i="109"/>
  <c r="X3018" i="109"/>
  <c r="O1738" i="109"/>
  <c r="Q2960" i="109"/>
  <c r="P1903" i="109"/>
  <c r="V2342" i="109"/>
  <c r="V427" i="109"/>
  <c r="Q1254" i="109"/>
  <c r="W3051" i="109"/>
  <c r="X1280" i="109"/>
  <c r="N2258" i="109"/>
  <c r="Q1593" i="109"/>
  <c r="R3207" i="109"/>
  <c r="W3854" i="109"/>
  <c r="O479" i="112"/>
  <c r="Y1959" i="109"/>
  <c r="Y2477" i="109"/>
  <c r="X1559" i="109"/>
  <c r="Q1192" i="112"/>
  <c r="S1326" i="109"/>
  <c r="Y2043" i="109"/>
  <c r="V1117" i="109"/>
  <c r="P1180" i="109"/>
  <c r="Y1137" i="109"/>
  <c r="W4241" i="109"/>
  <c r="O730" i="112"/>
  <c r="V1347" i="109"/>
  <c r="R1902" i="109"/>
  <c r="W3120" i="109"/>
  <c r="R133" i="110"/>
  <c r="P3658" i="109"/>
  <c r="T2336" i="109"/>
  <c r="T3179" i="109"/>
  <c r="Y4221" i="109"/>
  <c r="Y3173" i="109"/>
  <c r="R3101" i="109"/>
  <c r="P1245" i="109"/>
  <c r="N1120" i="109"/>
  <c r="U1559" i="109"/>
  <c r="Y134" i="109"/>
  <c r="T291" i="109"/>
  <c r="X4154" i="109"/>
  <c r="P2986" i="109"/>
  <c r="S1665" i="109"/>
  <c r="P3420" i="109"/>
  <c r="V3494" i="109"/>
  <c r="N3052" i="109"/>
  <c r="U2782" i="109"/>
  <c r="Y647" i="109"/>
  <c r="P433" i="109"/>
  <c r="N281" i="112"/>
  <c r="P1256" i="109"/>
  <c r="S941" i="109"/>
  <c r="Q1829" i="109"/>
  <c r="Q144" i="112"/>
  <c r="R2942" i="109"/>
  <c r="Q1103" i="109"/>
  <c r="Q1761" i="112"/>
  <c r="N301" i="112"/>
  <c r="S138" i="109"/>
  <c r="X1358" i="109"/>
  <c r="Y1894" i="109"/>
  <c r="R1957" i="109"/>
  <c r="N1743" i="109"/>
  <c r="Q3117" i="109"/>
  <c r="O3053" i="109"/>
  <c r="U116" i="110"/>
  <c r="N2589" i="112"/>
  <c r="U1465" i="109"/>
  <c r="P874" i="109"/>
  <c r="N2260" i="109"/>
  <c r="S1181" i="109"/>
  <c r="R1305" i="109"/>
  <c r="T84" i="110"/>
  <c r="O790" i="112"/>
  <c r="T3211" i="109"/>
  <c r="N2613" i="112"/>
  <c r="O844" i="112"/>
  <c r="X1388" i="109"/>
  <c r="V3206" i="109"/>
  <c r="U2325" i="109"/>
  <c r="Q2467" i="109"/>
  <c r="X1306" i="109"/>
  <c r="X2468" i="109"/>
  <c r="Q2029" i="109"/>
  <c r="U3205" i="109"/>
  <c r="Q3088" i="109"/>
  <c r="V1494" i="109"/>
  <c r="Z2850" i="109"/>
  <c r="Q116" i="112"/>
  <c r="R441" i="109"/>
  <c r="S4021" i="109"/>
  <c r="Z3948" i="109"/>
  <c r="Q1522" i="109"/>
  <c r="R3428" i="109"/>
  <c r="V1134" i="109"/>
  <c r="Q1557" i="112"/>
  <c r="O1709" i="112"/>
  <c r="P100" i="112"/>
  <c r="N1949" i="112"/>
  <c r="T1118" i="109"/>
  <c r="T3419" i="109"/>
  <c r="Y4292" i="109"/>
  <c r="P571" i="109"/>
  <c r="V75" i="109"/>
  <c r="N1354" i="109"/>
  <c r="S1505" i="109"/>
  <c r="O1198" i="109"/>
  <c r="P1906" i="109"/>
  <c r="N3654" i="109"/>
  <c r="Y2926" i="109"/>
  <c r="Y3211" i="109"/>
  <c r="S1694" i="109"/>
  <c r="Q2997" i="109"/>
  <c r="R3353" i="109"/>
  <c r="V592" i="109"/>
  <c r="R3131" i="109"/>
  <c r="R1539" i="109"/>
  <c r="Q1904" i="109"/>
  <c r="W1126" i="109"/>
  <c r="O2469" i="109"/>
  <c r="N1661" i="112"/>
  <c r="Y2689" i="109"/>
  <c r="Q1954" i="112"/>
  <c r="Q1076" i="112"/>
  <c r="W1956" i="109"/>
  <c r="R936" i="109"/>
  <c r="R947" i="109"/>
  <c r="S1647" i="109"/>
  <c r="M61" i="113"/>
  <c r="S2258" i="109"/>
  <c r="V1525" i="109"/>
  <c r="U3088" i="109"/>
  <c r="S279" i="109"/>
  <c r="S3353" i="109"/>
  <c r="O1746" i="109"/>
  <c r="Y2759" i="109"/>
  <c r="O65" i="112"/>
  <c r="O1723" i="109"/>
  <c r="P2636" i="109"/>
  <c r="P55" i="112"/>
  <c r="X3025" i="109"/>
  <c r="Y212" i="109"/>
  <c r="R2627" i="109"/>
  <c r="Q2116" i="109"/>
  <c r="S3351" i="109"/>
  <c r="N3199" i="109"/>
  <c r="P1572" i="109"/>
  <c r="U4307" i="109"/>
  <c r="Q151" i="109"/>
  <c r="V3436" i="109"/>
  <c r="Y1363" i="109"/>
  <c r="R1181" i="109"/>
  <c r="X4087" i="109"/>
  <c r="V4156" i="109"/>
  <c r="S589" i="109"/>
  <c r="V3101" i="109"/>
  <c r="X1676" i="109"/>
  <c r="N1253" i="109"/>
  <c r="N598" i="112"/>
  <c r="T3080" i="109"/>
  <c r="X1224" i="109"/>
  <c r="P882" i="109"/>
  <c r="S1256" i="109"/>
  <c r="P366" i="112"/>
  <c r="Q152" i="109"/>
  <c r="R3781" i="109"/>
  <c r="U4150" i="109"/>
  <c r="O3092" i="109"/>
  <c r="P4149" i="109"/>
  <c r="S1203" i="109"/>
  <c r="P1746" i="109"/>
  <c r="Q2611" i="112"/>
  <c r="S3350" i="109"/>
  <c r="R3188" i="109"/>
  <c r="O1587" i="109"/>
  <c r="U1731" i="109"/>
  <c r="Q3357" i="109"/>
  <c r="R946" i="109"/>
  <c r="N1510" i="109"/>
  <c r="S1544" i="109"/>
  <c r="P867" i="109"/>
  <c r="S1152" i="109"/>
  <c r="V585" i="109"/>
  <c r="U1974" i="109"/>
  <c r="R373" i="109"/>
  <c r="O875" i="109"/>
  <c r="Q1240" i="109"/>
  <c r="U1180" i="109"/>
  <c r="W280" i="109"/>
  <c r="R3504" i="109"/>
  <c r="X1741" i="109"/>
  <c r="Q1333" i="109"/>
  <c r="Y578" i="109"/>
  <c r="P1726" i="112"/>
  <c r="W3289" i="109"/>
  <c r="Q1088" i="112"/>
  <c r="N2185" i="112"/>
  <c r="P1104" i="109"/>
  <c r="V3183" i="109"/>
  <c r="O1742" i="109"/>
  <c r="U3204" i="109"/>
  <c r="Q3018" i="109"/>
  <c r="V578" i="109"/>
  <c r="S590" i="109"/>
  <c r="W1383" i="109"/>
  <c r="T1009" i="109"/>
  <c r="V3360" i="109"/>
  <c r="X2942" i="109"/>
  <c r="S2835" i="109"/>
  <c r="V2625" i="109"/>
  <c r="N1502" i="109"/>
  <c r="Y794" i="109"/>
  <c r="Z1443" i="109"/>
  <c r="O245" i="112"/>
  <c r="Y3868" i="109"/>
  <c r="P302" i="112"/>
  <c r="V2340" i="109"/>
  <c r="Q1153" i="109"/>
  <c r="W1899" i="109"/>
  <c r="X778" i="109"/>
  <c r="Y3123" i="109"/>
  <c r="X3008" i="109"/>
  <c r="S3062" i="109"/>
  <c r="W582" i="109"/>
  <c r="Y3928" i="109"/>
  <c r="U131" i="109"/>
  <c r="T2619" i="109"/>
  <c r="O1369" i="109"/>
  <c r="Q182" i="112"/>
  <c r="U1616" i="109"/>
  <c r="Q342" i="112"/>
  <c r="Z1788" i="109"/>
  <c r="S135" i="109"/>
  <c r="T4306" i="109"/>
  <c r="N1282" i="109"/>
  <c r="U4305" i="109"/>
  <c r="N1147" i="109"/>
  <c r="W1155" i="109"/>
  <c r="U2954" i="109"/>
  <c r="X2767" i="109"/>
  <c r="W3034" i="109"/>
  <c r="V3344" i="109"/>
  <c r="Q3" i="112"/>
  <c r="T3501" i="109"/>
  <c r="U3053" i="109"/>
  <c r="Q396" i="112"/>
  <c r="T3124" i="109"/>
  <c r="O2946" i="109"/>
  <c r="N2926" i="109"/>
  <c r="R2258" i="109"/>
  <c r="Y3144" i="109"/>
  <c r="Q10" i="110"/>
  <c r="V1012" i="109"/>
  <c r="U573" i="109"/>
  <c r="Q2263" i="109"/>
  <c r="P3081" i="109"/>
  <c r="P1680" i="109"/>
  <c r="V3493" i="109"/>
  <c r="N583" i="109"/>
  <c r="S145" i="109"/>
  <c r="T2617" i="109"/>
  <c r="N1556" i="109"/>
  <c r="P938" i="112"/>
  <c r="X2613" i="109"/>
  <c r="Y3570" i="109"/>
  <c r="V1299" i="109"/>
  <c r="W2194" i="109"/>
  <c r="U3082" i="109"/>
  <c r="V3854" i="109"/>
  <c r="Q1589" i="109"/>
  <c r="O1247" i="109"/>
  <c r="W953" i="109"/>
  <c r="P2940" i="109"/>
  <c r="W650" i="109"/>
  <c r="O1110" i="109"/>
  <c r="N2959" i="109"/>
  <c r="P3021" i="109"/>
  <c r="O1157" i="109"/>
  <c r="W1128" i="109"/>
  <c r="U2959" i="109"/>
  <c r="R1183" i="109"/>
  <c r="Y2700" i="109"/>
  <c r="T1191" i="109"/>
  <c r="R4232" i="109"/>
  <c r="O3069" i="109"/>
  <c r="Y1223" i="109"/>
  <c r="Z1422" i="109"/>
  <c r="P3023" i="109"/>
  <c r="T1248" i="109"/>
  <c r="Y1905" i="109"/>
  <c r="S1301" i="109"/>
  <c r="Y2955" i="109"/>
  <c r="X863" i="109"/>
  <c r="Q4096" i="109"/>
  <c r="U3038" i="109"/>
  <c r="R1379" i="109"/>
  <c r="S2559" i="109"/>
  <c r="Q1313" i="112"/>
  <c r="P1176" i="109"/>
  <c r="X940" i="109"/>
  <c r="M118" i="110"/>
  <c r="N1304" i="112"/>
  <c r="P1233" i="112"/>
  <c r="O142" i="109"/>
  <c r="Y1180" i="109"/>
  <c r="T2400" i="109"/>
  <c r="P1579" i="109"/>
  <c r="N390" i="112"/>
  <c r="S1128" i="109"/>
  <c r="U592" i="109"/>
  <c r="Y1528" i="109"/>
  <c r="U141" i="109"/>
  <c r="V1112" i="109"/>
  <c r="U1380" i="109"/>
  <c r="Y3365" i="109"/>
  <c r="N640" i="112"/>
  <c r="P3172" i="109"/>
  <c r="N2183" i="112"/>
  <c r="Y3019" i="109"/>
  <c r="N2976" i="109"/>
  <c r="P1531" i="112"/>
  <c r="N1081" i="112"/>
  <c r="U2258" i="109"/>
  <c r="W3174" i="109"/>
  <c r="P871" i="112"/>
  <c r="S2948" i="109"/>
  <c r="W69" i="109"/>
  <c r="T4151" i="109"/>
  <c r="V644" i="109"/>
  <c r="J18" i="113"/>
  <c r="N1553" i="109"/>
  <c r="Q1172" i="109"/>
  <c r="X3049" i="109"/>
  <c r="T3656" i="109"/>
  <c r="V3492" i="109"/>
  <c r="S2698" i="109"/>
  <c r="X3034" i="109"/>
  <c r="N3416" i="109"/>
  <c r="X1129" i="109"/>
  <c r="O1602" i="109"/>
  <c r="V581" i="109"/>
  <c r="T4226" i="109"/>
  <c r="R430" i="112"/>
  <c r="Y1974" i="109"/>
  <c r="O512" i="112"/>
  <c r="P1116" i="109"/>
  <c r="V2416" i="109"/>
  <c r="U128" i="110"/>
  <c r="W1304" i="109"/>
  <c r="Q3290" i="109"/>
  <c r="T1644" i="109"/>
  <c r="P1317" i="112"/>
  <c r="S69" i="109"/>
  <c r="P2938" i="109"/>
  <c r="U2480" i="109"/>
  <c r="P1895" i="109"/>
  <c r="X809" i="109"/>
  <c r="P307" i="112"/>
  <c r="Q1105" i="109"/>
  <c r="W1224" i="109"/>
  <c r="U3149" i="109"/>
  <c r="P1529" i="109"/>
  <c r="V957" i="109"/>
  <c r="S1298" i="109"/>
  <c r="R1639" i="109"/>
  <c r="Y1020" i="109"/>
  <c r="O1340" i="109"/>
  <c r="N879" i="109"/>
  <c r="X1237" i="109"/>
  <c r="W3730" i="109"/>
  <c r="W2635" i="109"/>
  <c r="P2957" i="109"/>
  <c r="X4149" i="109"/>
  <c r="R434" i="109"/>
  <c r="Q2321" i="109"/>
  <c r="U3025" i="109"/>
  <c r="T1023" i="109"/>
  <c r="R3420" i="109"/>
  <c r="N986" i="112"/>
  <c r="N342" i="112"/>
  <c r="R1574" i="112"/>
  <c r="P3654" i="109"/>
  <c r="R917" i="112"/>
  <c r="Y2835" i="109"/>
  <c r="Q326" i="112"/>
  <c r="X3722" i="109"/>
  <c r="Q2937" i="109"/>
  <c r="Y4302" i="109"/>
  <c r="N1549" i="112"/>
  <c r="W3862" i="109"/>
  <c r="Y2328" i="109"/>
  <c r="Q1250" i="109"/>
  <c r="S1729" i="109"/>
  <c r="U1641" i="109"/>
  <c r="O1422" i="112"/>
  <c r="T29" i="110"/>
  <c r="S3799" i="109"/>
  <c r="U1523" i="109"/>
  <c r="O483" i="112"/>
  <c r="R437" i="109"/>
  <c r="Y1656" i="109"/>
  <c r="T3355" i="109"/>
  <c r="N3015" i="109"/>
  <c r="Q1154" i="112"/>
  <c r="Q408" i="112"/>
  <c r="T1111" i="109"/>
  <c r="T1605" i="109"/>
  <c r="O2337" i="109"/>
  <c r="X1831" i="109"/>
  <c r="T2775" i="109"/>
  <c r="O1694" i="109"/>
  <c r="P506" i="109"/>
  <c r="N728" i="112"/>
  <c r="R4075" i="109"/>
  <c r="W1306" i="109"/>
  <c r="W3928" i="109"/>
  <c r="Q431" i="109"/>
  <c r="Z3650" i="109"/>
  <c r="W1966" i="109"/>
  <c r="P3154" i="109"/>
  <c r="T1346" i="109"/>
  <c r="N1391" i="112"/>
  <c r="P61" i="112"/>
  <c r="N494" i="112"/>
  <c r="Q3577" i="109"/>
  <c r="N3731" i="109"/>
  <c r="X1173" i="109"/>
  <c r="P154" i="112"/>
  <c r="S1329" i="109"/>
  <c r="Q1296" i="109"/>
  <c r="R3085" i="109"/>
  <c r="N2952" i="109"/>
  <c r="U4094" i="109"/>
  <c r="O3017" i="109"/>
  <c r="P1323" i="112"/>
  <c r="N1977" i="109"/>
  <c r="P4154" i="109"/>
  <c r="Q373" i="112"/>
  <c r="P1437" i="112"/>
  <c r="W1833" i="109"/>
  <c r="S1750" i="109"/>
  <c r="N161" i="112"/>
  <c r="W1350" i="109"/>
  <c r="P3034" i="109"/>
  <c r="N1679" i="109"/>
  <c r="W1711" i="109"/>
  <c r="S1338" i="109"/>
  <c r="Y1116" i="109"/>
  <c r="X2339" i="109"/>
  <c r="U1527" i="109"/>
  <c r="Z1394" i="109"/>
  <c r="V1902" i="109"/>
  <c r="Y1366" i="109"/>
  <c r="Q1557" i="109"/>
  <c r="W1583" i="109"/>
  <c r="T3800" i="109"/>
  <c r="O1548" i="109"/>
  <c r="P845" i="112"/>
  <c r="R3873" i="109"/>
  <c r="P4020" i="109"/>
  <c r="W2960" i="109"/>
  <c r="P3020" i="109"/>
  <c r="Q65" i="109"/>
  <c r="P287" i="109"/>
  <c r="V1356" i="109"/>
  <c r="V870" i="109"/>
  <c r="Y1501" i="109"/>
  <c r="S3108" i="109"/>
  <c r="O1115" i="109"/>
  <c r="V1887" i="109"/>
  <c r="S1685" i="109"/>
  <c r="N1728" i="112"/>
  <c r="N2415" i="109"/>
  <c r="O1985" i="112"/>
  <c r="Y2239" i="109"/>
  <c r="N721" i="112"/>
  <c r="S139" i="109"/>
  <c r="X3041" i="109"/>
  <c r="P812" i="112"/>
  <c r="O287" i="109"/>
  <c r="P3785" i="109"/>
  <c r="S2690" i="109"/>
  <c r="W1652" i="109"/>
  <c r="Q1898" i="109"/>
  <c r="P207" i="109"/>
  <c r="V3720" i="109"/>
  <c r="T1242" i="109"/>
  <c r="Y2749" i="109"/>
  <c r="Y3017" i="109"/>
  <c r="W1560" i="109"/>
  <c r="R2976" i="109"/>
  <c r="O1698" i="109"/>
  <c r="U1831" i="109"/>
  <c r="Q309" i="112"/>
  <c r="Q1539" i="109"/>
  <c r="P1918" i="112"/>
  <c r="N1905" i="109"/>
  <c r="R505" i="109"/>
  <c r="Q542" i="112"/>
  <c r="N1704" i="109"/>
  <c r="M145" i="110"/>
  <c r="R1726" i="109"/>
  <c r="N2844" i="109"/>
  <c r="P337" i="112"/>
  <c r="N856" i="112"/>
  <c r="O47" i="110"/>
  <c r="N107" i="112"/>
  <c r="R651" i="109"/>
  <c r="W2395" i="109"/>
  <c r="V1675" i="109"/>
  <c r="O124" i="112"/>
  <c r="U2262" i="109"/>
  <c r="R1248" i="109"/>
  <c r="Z356" i="109"/>
  <c r="T1714" i="109"/>
  <c r="Y3426" i="109"/>
  <c r="X1314" i="109"/>
  <c r="R1829" i="109"/>
  <c r="X1144" i="109"/>
  <c r="X2263" i="109"/>
  <c r="N1097" i="109"/>
  <c r="N1661" i="109"/>
  <c r="X70" i="109"/>
  <c r="Q581" i="109"/>
  <c r="S2774" i="109"/>
  <c r="R1567" i="112"/>
  <c r="S875" i="109"/>
  <c r="P2413" i="109"/>
  <c r="P3492" i="109"/>
  <c r="Y3356" i="109"/>
  <c r="W1136" i="109"/>
  <c r="W2192" i="109"/>
  <c r="X1891" i="109"/>
  <c r="P754" i="112"/>
  <c r="N2687" i="109"/>
  <c r="N1614" i="109"/>
  <c r="P140" i="109"/>
  <c r="O1274" i="109"/>
  <c r="P1175" i="109"/>
  <c r="P3434" i="109"/>
  <c r="T142" i="109"/>
  <c r="Q1640" i="109"/>
  <c r="V1686" i="109"/>
  <c r="P2482" i="109"/>
  <c r="P4096" i="109"/>
  <c r="O925" i="112"/>
  <c r="O339" i="112"/>
  <c r="Q3017" i="109"/>
  <c r="N372" i="109"/>
  <c r="R2979" i="109"/>
  <c r="X799" i="109"/>
  <c r="S2983" i="109"/>
  <c r="P2990" i="109"/>
  <c r="S1204" i="109"/>
  <c r="U3180" i="109"/>
  <c r="P1185" i="109"/>
  <c r="Q3179" i="109"/>
  <c r="Q2697" i="109"/>
  <c r="O972" i="112"/>
  <c r="Q1590" i="109"/>
  <c r="V3863" i="109"/>
  <c r="P3731" i="109"/>
  <c r="U1619" i="109"/>
  <c r="U4160" i="109"/>
  <c r="R166" i="110"/>
  <c r="V2339" i="109"/>
  <c r="W797" i="109"/>
  <c r="Q1527" i="109"/>
  <c r="S1192" i="109"/>
  <c r="S3289" i="109"/>
  <c r="V3357" i="109"/>
  <c r="R3042" i="109"/>
  <c r="T1114" i="109"/>
  <c r="X1307" i="109"/>
  <c r="P4095" i="109"/>
  <c r="R3710" i="109"/>
  <c r="R3863" i="109"/>
  <c r="R1580" i="109"/>
  <c r="O1397" i="112"/>
  <c r="U2417" i="109"/>
  <c r="V1635" i="109"/>
  <c r="V1672" i="109"/>
  <c r="X1102" i="109"/>
  <c r="Y1181" i="109"/>
  <c r="X3856" i="109"/>
  <c r="O2638" i="112"/>
  <c r="T1966" i="109"/>
  <c r="V955" i="109"/>
  <c r="W1159" i="109"/>
  <c r="V1277" i="109"/>
  <c r="S1733" i="109"/>
  <c r="Q2050" i="109"/>
  <c r="Q3077" i="109"/>
  <c r="L42" i="113"/>
  <c r="O1098" i="109"/>
  <c r="W3128" i="109"/>
  <c r="X576" i="109"/>
  <c r="S954" i="109"/>
  <c r="N3208" i="109"/>
  <c r="V3575" i="109"/>
  <c r="T218" i="109"/>
  <c r="P1575" i="109"/>
  <c r="P535" i="112"/>
  <c r="O390" i="112"/>
  <c r="S1558" i="109"/>
  <c r="S2996" i="109"/>
  <c r="O1248" i="109"/>
  <c r="U3018" i="109"/>
  <c r="X509" i="109"/>
  <c r="N546" i="112"/>
  <c r="V1506" i="109"/>
  <c r="Q531" i="112"/>
  <c r="N3000" i="109"/>
  <c r="T2771" i="109"/>
  <c r="O4088" i="109"/>
  <c r="X3427" i="109"/>
  <c r="N1655" i="109"/>
  <c r="T2970" i="109"/>
  <c r="X1560" i="109"/>
  <c r="P486" i="112"/>
  <c r="S2326" i="109"/>
  <c r="V1255" i="109"/>
  <c r="P153" i="112"/>
  <c r="X1902" i="109"/>
  <c r="Q1149" i="109"/>
  <c r="Q3784" i="109"/>
  <c r="N2436" i="112"/>
  <c r="T3019" i="109"/>
  <c r="W1137" i="109"/>
  <c r="Q1233" i="112"/>
  <c r="N131" i="110"/>
  <c r="N3930" i="109"/>
  <c r="O2249" i="109"/>
  <c r="V1123" i="109"/>
  <c r="U1744" i="109"/>
  <c r="N148" i="109"/>
  <c r="Q3344" i="109"/>
  <c r="Y3132" i="109"/>
  <c r="U2198" i="109"/>
  <c r="P136" i="109"/>
  <c r="W647" i="109"/>
  <c r="V1176" i="109"/>
  <c r="T3497" i="109"/>
  <c r="S3934" i="109"/>
  <c r="U3657" i="109"/>
  <c r="R2688" i="109"/>
  <c r="O721" i="112"/>
  <c r="V1630" i="109"/>
  <c r="X2481" i="109"/>
  <c r="W3711" i="109"/>
  <c r="R1136" i="109"/>
  <c r="N48" i="110"/>
  <c r="X1686" i="109"/>
  <c r="S57" i="110"/>
  <c r="R1498" i="109"/>
  <c r="V2964" i="109"/>
  <c r="X3136" i="109"/>
  <c r="P592" i="109"/>
  <c r="U1685" i="109"/>
  <c r="U796" i="109"/>
  <c r="Q3157" i="109"/>
  <c r="U3179" i="109"/>
  <c r="O87" i="110"/>
  <c r="Y4225" i="109"/>
  <c r="O1462" i="109"/>
  <c r="N2219" i="112"/>
  <c r="N1691" i="109"/>
  <c r="Q1713" i="109"/>
  <c r="N3178" i="109"/>
  <c r="U1219" i="109"/>
  <c r="W3056" i="109"/>
  <c r="O1219" i="109"/>
  <c r="S117" i="110"/>
  <c r="Y3042" i="109"/>
  <c r="P844" i="112"/>
  <c r="S2839" i="109"/>
  <c r="T1676" i="109"/>
  <c r="X3064" i="109"/>
  <c r="T1672" i="109"/>
  <c r="T1327" i="109"/>
  <c r="S133" i="109"/>
  <c r="Q1668" i="109"/>
  <c r="V1639" i="109"/>
  <c r="Y1362" i="109"/>
  <c r="O1475" i="109"/>
  <c r="T1386" i="109"/>
  <c r="V1325" i="109"/>
  <c r="W865" i="109"/>
  <c r="S2561" i="109"/>
  <c r="U1015" i="109"/>
  <c r="U1719" i="109"/>
  <c r="X1470" i="109"/>
  <c r="U3160" i="109"/>
  <c r="X1966" i="109"/>
  <c r="P570" i="109"/>
  <c r="Y1189" i="109"/>
  <c r="N162" i="112"/>
  <c r="X3552" i="109"/>
  <c r="N1713" i="109"/>
  <c r="Q543" i="112"/>
  <c r="S1666" i="109"/>
  <c r="T1611" i="109"/>
  <c r="X1890" i="109"/>
  <c r="O1336" i="109"/>
  <c r="Q370" i="112"/>
  <c r="V948" i="109"/>
  <c r="U137" i="109"/>
  <c r="N1896" i="109"/>
  <c r="Q284" i="109"/>
  <c r="Q969" i="112"/>
  <c r="Q53" i="112"/>
  <c r="N1773" i="112"/>
  <c r="O116" i="112"/>
  <c r="P3157" i="109"/>
  <c r="R885" i="112"/>
  <c r="T373" i="109"/>
  <c r="O1620" i="109"/>
  <c r="R2333" i="109"/>
  <c r="Q2984" i="109"/>
  <c r="N655" i="109"/>
  <c r="Q1331" i="109"/>
  <c r="P3502" i="109"/>
  <c r="Q2771" i="109"/>
  <c r="P3359" i="109"/>
  <c r="T2764" i="109"/>
  <c r="Y3363" i="109"/>
  <c r="R3107" i="109"/>
  <c r="P2103" i="109"/>
  <c r="T3138" i="109"/>
  <c r="O1208" i="109"/>
  <c r="S2843" i="109"/>
  <c r="U2623" i="109"/>
  <c r="P1452" i="112"/>
  <c r="Z3227" i="109"/>
  <c r="R76" i="110"/>
  <c r="Q3792" i="109"/>
  <c r="Z1395" i="109"/>
  <c r="W1507" i="109"/>
  <c r="O1740" i="109"/>
  <c r="R500" i="109"/>
  <c r="O1297" i="109"/>
  <c r="N1594" i="109"/>
  <c r="W3040" i="109"/>
  <c r="O1640" i="112"/>
  <c r="R3417" i="109"/>
  <c r="W2703" i="109"/>
  <c r="S3199" i="109"/>
  <c r="R1685" i="109"/>
  <c r="V1173" i="109"/>
  <c r="Q1901" i="109"/>
  <c r="R2271" i="109"/>
  <c r="W215" i="109"/>
  <c r="V1149" i="109"/>
  <c r="N2969" i="109"/>
  <c r="R3046" i="109"/>
  <c r="U1503" i="109"/>
  <c r="V2766" i="109"/>
  <c r="T1158" i="109"/>
  <c r="V1164" i="109"/>
  <c r="S3358" i="109"/>
  <c r="N1712" i="109"/>
  <c r="S2703" i="109"/>
  <c r="S3869" i="109"/>
  <c r="X2341" i="109"/>
  <c r="N1521" i="109"/>
  <c r="X2838" i="109"/>
  <c r="W2407" i="109"/>
  <c r="V2980" i="109"/>
  <c r="Q948" i="109"/>
  <c r="W1509" i="109"/>
  <c r="Y207" i="109"/>
  <c r="Q3024" i="109"/>
  <c r="Z1773" i="109"/>
  <c r="Q3098" i="109"/>
  <c r="X3287" i="109"/>
  <c r="O3491" i="109"/>
  <c r="P1653" i="112"/>
  <c r="T3577" i="109"/>
  <c r="V576" i="109"/>
  <c r="V1363" i="109"/>
  <c r="N2236" i="112"/>
  <c r="X1579" i="109"/>
  <c r="P1464" i="109"/>
  <c r="W1535" i="109"/>
  <c r="O1665" i="112"/>
  <c r="P1303" i="109"/>
  <c r="R1124" i="109"/>
  <c r="T3797" i="109"/>
  <c r="Q280" i="112"/>
  <c r="V443" i="109"/>
  <c r="N2987" i="109"/>
  <c r="N4164" i="109"/>
  <c r="Y1524" i="109"/>
  <c r="P477" i="112"/>
  <c r="N1541" i="109"/>
  <c r="S441" i="109"/>
  <c r="P2936" i="109"/>
  <c r="U1370" i="109"/>
  <c r="U1535" i="109"/>
  <c r="R2040" i="109"/>
  <c r="N3799" i="109"/>
  <c r="X2333" i="109"/>
  <c r="P1315" i="109"/>
  <c r="R1747" i="109"/>
  <c r="P608" i="112"/>
  <c r="V2988" i="109"/>
  <c r="N1134" i="109"/>
  <c r="T867" i="109"/>
  <c r="U2948" i="109"/>
  <c r="O1968" i="109"/>
  <c r="V2989" i="109"/>
  <c r="T2982" i="109"/>
  <c r="V3512" i="109"/>
  <c r="W154" i="109"/>
  <c r="L146" i="113"/>
  <c r="Q1503" i="112"/>
  <c r="N2344" i="109"/>
  <c r="Q436" i="109"/>
  <c r="R427" i="109"/>
  <c r="U3042" i="109"/>
  <c r="Q1213" i="109"/>
  <c r="S1598" i="109"/>
  <c r="Y1700" i="109"/>
  <c r="Q1024" i="112"/>
  <c r="U1651" i="109"/>
  <c r="X2049" i="109"/>
  <c r="Q1609" i="109"/>
  <c r="T1631" i="109"/>
  <c r="V3156" i="109"/>
  <c r="Q1266" i="109"/>
  <c r="R1469" i="109"/>
  <c r="S3207" i="109"/>
  <c r="U3289" i="109"/>
  <c r="W1688" i="109"/>
  <c r="Z726" i="109"/>
  <c r="N1228" i="109"/>
  <c r="X1568" i="109"/>
  <c r="Q2341" i="109"/>
  <c r="U1501" i="109"/>
  <c r="N3657" i="109"/>
  <c r="Y1655" i="109"/>
  <c r="R1313" i="109"/>
  <c r="P3097" i="109"/>
  <c r="W2471" i="109"/>
  <c r="Q1664" i="109"/>
  <c r="S1193" i="109"/>
  <c r="Y1149" i="109"/>
  <c r="Q622" i="112"/>
  <c r="S1545" i="109"/>
  <c r="N1570" i="109"/>
  <c r="Y3869" i="109"/>
  <c r="R1588" i="109"/>
  <c r="W505" i="109"/>
  <c r="Z722" i="109"/>
  <c r="R1329" i="109"/>
  <c r="X3870" i="109"/>
  <c r="U3500" i="109"/>
  <c r="O3076" i="109"/>
  <c r="T70" i="109"/>
  <c r="Y1323" i="109"/>
  <c r="Q4148" i="109"/>
  <c r="N23" i="110"/>
  <c r="S1831" i="109"/>
  <c r="Q1062" i="112"/>
  <c r="R1298" i="109"/>
  <c r="U571" i="109"/>
  <c r="P2339" i="109"/>
  <c r="V1345" i="109"/>
  <c r="N3179" i="109"/>
  <c r="M39" i="110"/>
  <c r="L45" i="110"/>
  <c r="Y2414" i="109"/>
  <c r="X1630" i="109"/>
  <c r="U1166" i="109"/>
  <c r="S3416" i="109"/>
  <c r="Q3078" i="109"/>
  <c r="N1900" i="109"/>
  <c r="S2270" i="109"/>
  <c r="V3066" i="109"/>
  <c r="X2104" i="109"/>
  <c r="Y3574" i="109"/>
  <c r="S2040" i="109"/>
  <c r="Q141" i="109"/>
  <c r="Q2117" i="109"/>
  <c r="N2052" i="109"/>
  <c r="N956" i="109"/>
  <c r="W1479" i="109"/>
  <c r="S3875" i="109"/>
  <c r="Q3578" i="109"/>
  <c r="Q1641" i="109"/>
  <c r="U1189" i="109"/>
  <c r="R2700" i="109"/>
  <c r="O4241" i="109"/>
  <c r="X4167" i="109"/>
  <c r="T1752" i="109"/>
  <c r="U644" i="109"/>
  <c r="P4089" i="109"/>
  <c r="Q2338" i="109"/>
  <c r="P367" i="112"/>
  <c r="X1293" i="109"/>
  <c r="R1161" i="109"/>
  <c r="O1665" i="109"/>
  <c r="Q3573" i="109"/>
  <c r="P1828" i="109"/>
  <c r="P1351" i="109"/>
  <c r="N2311" i="112"/>
  <c r="R2632" i="109"/>
  <c r="V3148" i="109"/>
  <c r="P3207" i="109"/>
  <c r="U3425" i="109"/>
  <c r="S1708" i="109"/>
  <c r="U1212" i="109"/>
  <c r="R224" i="112"/>
  <c r="Q957" i="109"/>
  <c r="N1874" i="112"/>
  <c r="U2265" i="109"/>
  <c r="Q1102" i="112"/>
  <c r="N3290" i="109"/>
  <c r="R1746" i="109"/>
  <c r="Q822" i="112"/>
  <c r="W1152" i="109"/>
  <c r="Q1906" i="109"/>
  <c r="V2929" i="109"/>
  <c r="R1899" i="109"/>
  <c r="N3207" i="109"/>
  <c r="U3014" i="109"/>
  <c r="O563" i="112"/>
  <c r="X3289" i="109"/>
  <c r="P1266" i="109"/>
  <c r="U942" i="109"/>
  <c r="V2933" i="109"/>
  <c r="S1251" i="109"/>
  <c r="P613" i="112"/>
  <c r="W1124" i="109"/>
  <c r="N3177" i="109"/>
  <c r="R222" i="112"/>
  <c r="R3142" i="109"/>
  <c r="O1552" i="109"/>
  <c r="U1240" i="109"/>
  <c r="S2923" i="109"/>
  <c r="O3511" i="109"/>
  <c r="T208" i="109"/>
  <c r="N2248" i="109"/>
  <c r="Y3710" i="109"/>
  <c r="X1725" i="109"/>
  <c r="T1655" i="109"/>
  <c r="P1107" i="109"/>
  <c r="X279" i="109"/>
  <c r="S2978" i="109"/>
  <c r="S4226" i="109"/>
  <c r="O3029" i="109"/>
  <c r="N2338" i="109"/>
  <c r="R3860" i="109"/>
  <c r="W3116" i="109"/>
  <c r="V2636" i="109"/>
  <c r="V1713" i="109"/>
  <c r="Y4283" i="109"/>
  <c r="U1300" i="109"/>
  <c r="P3089" i="109"/>
  <c r="O588" i="109"/>
  <c r="X4096" i="109"/>
  <c r="R282" i="109"/>
  <c r="U2402" i="109"/>
  <c r="O1749" i="109"/>
  <c r="W227" i="109"/>
  <c r="N3148" i="109"/>
  <c r="J130" i="110"/>
  <c r="N1462" i="109"/>
  <c r="N1886" i="109"/>
  <c r="V3875" i="109"/>
  <c r="R16" i="110"/>
  <c r="R1342" i="109"/>
  <c r="Q1630" i="109"/>
  <c r="O3054" i="109"/>
  <c r="R1554" i="109"/>
  <c r="P2939" i="109"/>
  <c r="Q425" i="109"/>
  <c r="W1197" i="109"/>
  <c r="V286" i="109"/>
  <c r="N2835" i="109"/>
  <c r="X3058" i="109"/>
  <c r="R2778" i="109"/>
  <c r="N1325" i="109"/>
  <c r="R1107" i="109"/>
  <c r="X3730" i="109"/>
  <c r="O366" i="112"/>
  <c r="V3721" i="109"/>
  <c r="P3158" i="109"/>
  <c r="Q1482" i="109"/>
  <c r="O1515" i="109"/>
  <c r="O73" i="112"/>
  <c r="R3004" i="109"/>
  <c r="Q864" i="112"/>
  <c r="O1645" i="109"/>
  <c r="P584" i="109"/>
  <c r="T649" i="109"/>
  <c r="O2102" i="109"/>
  <c r="S1884" i="109"/>
  <c r="X3007" i="109"/>
  <c r="L63" i="110"/>
  <c r="U1690" i="109"/>
  <c r="U4219" i="109"/>
  <c r="Q1139" i="109"/>
  <c r="Y2985" i="109"/>
  <c r="P2483" i="109"/>
  <c r="R61" i="110"/>
  <c r="T3356" i="109"/>
  <c r="R22" i="110"/>
  <c r="Y2337" i="109"/>
  <c r="O4075" i="109"/>
  <c r="X3081" i="109"/>
  <c r="T1382" i="109"/>
  <c r="P117" i="112"/>
  <c r="W2987" i="109"/>
  <c r="X1535" i="109"/>
  <c r="V2963" i="109"/>
  <c r="R2401" i="109"/>
  <c r="V2961" i="109"/>
  <c r="R2981" i="109"/>
  <c r="P1293" i="112"/>
  <c r="W569" i="109"/>
  <c r="O3189" i="109"/>
  <c r="S1649" i="109"/>
  <c r="P152" i="112"/>
  <c r="T3366" i="109"/>
  <c r="S1661" i="109"/>
  <c r="U3574" i="109"/>
  <c r="Y1617" i="109"/>
  <c r="S3493" i="109"/>
  <c r="P1312" i="112"/>
  <c r="O1581" i="109"/>
  <c r="W1889" i="109"/>
  <c r="T1706" i="109"/>
  <c r="T1651" i="109"/>
  <c r="W3032" i="109"/>
  <c r="V1735" i="109"/>
  <c r="N114" i="112"/>
  <c r="R2559" i="109"/>
  <c r="Y47" i="109"/>
  <c r="R1521" i="109"/>
  <c r="S1745" i="109"/>
  <c r="N1323" i="109"/>
  <c r="V4079" i="109"/>
  <c r="N866" i="109"/>
  <c r="R3293" i="109"/>
  <c r="N1198" i="109"/>
  <c r="W1265" i="109"/>
  <c r="O1412" i="112"/>
  <c r="U3344" i="109"/>
  <c r="T3213" i="109"/>
  <c r="N1222" i="109"/>
  <c r="S2697" i="109"/>
  <c r="O1525" i="109"/>
  <c r="R2033" i="109"/>
  <c r="W1610" i="109"/>
  <c r="N143" i="109"/>
  <c r="U790" i="109"/>
  <c r="Q1023" i="109"/>
  <c r="T4022" i="109"/>
  <c r="O2949" i="109"/>
  <c r="P3166" i="109"/>
  <c r="T2629" i="109"/>
  <c r="N1386" i="109"/>
  <c r="Q1577" i="109"/>
  <c r="O1896" i="109"/>
  <c r="T1247" i="109"/>
  <c r="V1696" i="109"/>
  <c r="U1156" i="109"/>
  <c r="X1621" i="109"/>
  <c r="W3800" i="109"/>
  <c r="P1617" i="109"/>
  <c r="O81" i="112"/>
  <c r="R1201" i="109"/>
  <c r="P1795" i="112"/>
  <c r="V934" i="109"/>
  <c r="P585" i="109"/>
  <c r="O1204" i="109"/>
  <c r="Q3730" i="109"/>
  <c r="Q1179" i="109"/>
  <c r="Q143" i="109"/>
  <c r="X2763" i="109"/>
  <c r="V3868" i="109"/>
  <c r="T68" i="109"/>
  <c r="W1604" i="109"/>
  <c r="Y2976" i="109"/>
  <c r="V1282" i="109"/>
  <c r="V1523" i="109"/>
  <c r="N241" i="112"/>
  <c r="N1321" i="109"/>
  <c r="W277" i="109"/>
  <c r="V2398" i="109"/>
  <c r="U1598" i="109"/>
  <c r="P389" i="112"/>
  <c r="O658" i="109"/>
  <c r="R1383" i="109"/>
  <c r="S3175" i="109"/>
  <c r="S3021" i="109"/>
  <c r="R2691" i="109"/>
  <c r="O1540" i="109"/>
  <c r="O1243" i="109"/>
  <c r="Y2252" i="109"/>
  <c r="P1288" i="109"/>
  <c r="X1187" i="109"/>
  <c r="V2693" i="109"/>
  <c r="W943" i="109"/>
  <c r="O3051" i="109"/>
  <c r="U439" i="109"/>
  <c r="V1147" i="109"/>
  <c r="Q801" i="109"/>
  <c r="W3184" i="109"/>
  <c r="P144" i="110"/>
  <c r="Y413" i="109"/>
  <c r="Y3025" i="109"/>
  <c r="W3143" i="109"/>
  <c r="O1205" i="109"/>
  <c r="Q3562" i="109"/>
  <c r="O1384" i="109"/>
  <c r="Z2179" i="109"/>
  <c r="V2954" i="109"/>
  <c r="T2952" i="109"/>
  <c r="Y3138" i="109"/>
  <c r="O257" i="112"/>
  <c r="V1632" i="109"/>
  <c r="R1558" i="109"/>
  <c r="X956" i="109"/>
  <c r="V1226" i="109"/>
  <c r="R3423" i="109"/>
  <c r="Q3869" i="109"/>
  <c r="S791" i="109"/>
  <c r="J59" i="110"/>
  <c r="Y1583" i="109"/>
  <c r="W1722" i="109"/>
  <c r="X3504" i="109"/>
  <c r="O473" i="112"/>
  <c r="X1571" i="109"/>
  <c r="U209" i="109"/>
  <c r="T1175" i="109"/>
  <c r="V3027" i="109"/>
  <c r="W1190" i="109"/>
  <c r="U2113" i="109"/>
  <c r="R1347" i="112"/>
  <c r="O396" i="112"/>
  <c r="S1638" i="109"/>
  <c r="R883" i="109"/>
  <c r="W1716" i="109"/>
  <c r="X442" i="109"/>
  <c r="P1292" i="112"/>
  <c r="O1123" i="109"/>
  <c r="O1895" i="109"/>
  <c r="X2403" i="109"/>
  <c r="N3565" i="109"/>
  <c r="O1288" i="109"/>
  <c r="P1301" i="109"/>
  <c r="O1642" i="109"/>
  <c r="Q3785" i="109"/>
  <c r="Y3096" i="109"/>
  <c r="O3364" i="109"/>
  <c r="Q798" i="109"/>
  <c r="O135" i="109"/>
  <c r="S1309" i="109"/>
  <c r="Q62" i="112"/>
  <c r="S1274" i="109"/>
  <c r="R647" i="109"/>
  <c r="W2925" i="109"/>
  <c r="N1986" i="112"/>
  <c r="Q424" i="109"/>
  <c r="V1583" i="109"/>
  <c r="Q1016" i="109"/>
  <c r="V1704" i="109"/>
  <c r="X3014" i="109"/>
  <c r="T2999" i="109"/>
  <c r="X3872" i="109"/>
  <c r="U1534" i="109"/>
  <c r="P1914" i="112"/>
  <c r="O79" i="109"/>
  <c r="Q4226" i="109"/>
  <c r="T583" i="109"/>
  <c r="Y1532" i="109"/>
  <c r="T1201" i="109"/>
  <c r="Q1174" i="109"/>
  <c r="U1462" i="109"/>
  <c r="V1464" i="109"/>
  <c r="S3194" i="109"/>
  <c r="X1745" i="109"/>
  <c r="U1721" i="109"/>
  <c r="T3109" i="109"/>
  <c r="V1280" i="109"/>
  <c r="X1374" i="109"/>
  <c r="Z2551" i="109"/>
  <c r="O3574" i="109"/>
  <c r="T3420" i="109"/>
  <c r="T1670" i="109"/>
  <c r="Q724" i="112"/>
  <c r="R1672" i="109"/>
  <c r="U3153" i="109"/>
  <c r="Y4282" i="109"/>
  <c r="T1667" i="109"/>
  <c r="N2193" i="109"/>
  <c r="U3782" i="109"/>
  <c r="N737" i="109"/>
  <c r="U2109" i="109"/>
  <c r="W4168" i="109"/>
  <c r="R2468" i="109"/>
  <c r="W1207" i="109"/>
  <c r="Z2175" i="109"/>
  <c r="U1539" i="109"/>
  <c r="W1546" i="109"/>
  <c r="U1155" i="109"/>
  <c r="V3652" i="109"/>
  <c r="Q28" i="110"/>
  <c r="N3928" i="109"/>
  <c r="T2996" i="109"/>
  <c r="W2833" i="109"/>
  <c r="N1179" i="112"/>
  <c r="P1587" i="109"/>
  <c r="S647" i="109"/>
  <c r="N1631" i="109"/>
  <c r="N1560" i="109"/>
  <c r="Q120" i="112"/>
  <c r="S1349" i="109"/>
  <c r="P1080" i="112"/>
  <c r="P2415" i="109"/>
  <c r="U1132" i="109"/>
  <c r="O1703" i="109"/>
  <c r="R3045" i="109"/>
  <c r="O1652" i="109"/>
  <c r="T2955" i="109"/>
  <c r="P513" i="112"/>
  <c r="R1741" i="109"/>
  <c r="P2611" i="112"/>
  <c r="P738" i="109"/>
  <c r="W1493" i="109"/>
  <c r="P1637" i="109"/>
  <c r="W2253" i="109"/>
  <c r="N3289" i="109"/>
  <c r="Q3494" i="109"/>
  <c r="N1491" i="112"/>
  <c r="W1484" i="109"/>
  <c r="W1354" i="109"/>
  <c r="U210" i="109"/>
  <c r="P1574" i="109"/>
  <c r="Z3639" i="109"/>
  <c r="R3009" i="109"/>
  <c r="Y1707" i="109"/>
  <c r="P493" i="112"/>
  <c r="P3025" i="109"/>
  <c r="S280" i="109"/>
  <c r="Y584" i="109"/>
  <c r="Q1770" i="112"/>
  <c r="Q3028" i="109"/>
  <c r="U2408" i="109"/>
  <c r="S2118" i="109"/>
  <c r="U3566" i="109"/>
  <c r="T2622" i="109"/>
  <c r="S1175" i="109"/>
  <c r="Q515" i="112"/>
  <c r="P1693" i="109"/>
  <c r="P142" i="109"/>
  <c r="P151" i="109"/>
  <c r="R1143" i="109"/>
  <c r="W2412" i="109"/>
  <c r="N1752" i="109"/>
  <c r="T3939" i="109"/>
  <c r="P1393" i="112"/>
  <c r="P338" i="112"/>
  <c r="N3087" i="109"/>
  <c r="N180" i="112"/>
  <c r="X2626" i="109"/>
  <c r="R1678" i="109"/>
  <c r="O1637" i="109"/>
  <c r="W1573" i="109"/>
  <c r="V3130" i="109"/>
  <c r="W1562" i="109"/>
  <c r="T132" i="109"/>
  <c r="X62" i="109"/>
  <c r="Q1135" i="109"/>
  <c r="U4304" i="109"/>
  <c r="R3018" i="109"/>
  <c r="X1150" i="109"/>
  <c r="Q1173" i="112"/>
  <c r="P1503" i="109"/>
  <c r="V3352" i="109"/>
  <c r="P3127" i="109"/>
  <c r="T1363" i="109"/>
  <c r="Z1433" i="109"/>
  <c r="T1263" i="109"/>
  <c r="T1185" i="109"/>
  <c r="X1195" i="109"/>
  <c r="W1221" i="109"/>
  <c r="O513" i="109"/>
  <c r="O1828" i="109"/>
  <c r="Q2113" i="109"/>
  <c r="W518" i="109"/>
  <c r="N242" i="112"/>
  <c r="Z1080" i="109"/>
  <c r="O1238" i="109"/>
  <c r="T1134" i="109"/>
  <c r="T1743" i="109"/>
  <c r="O1277" i="112"/>
  <c r="U1017" i="109"/>
  <c r="O3366" i="109"/>
  <c r="X1598" i="109"/>
  <c r="Y3858" i="109"/>
  <c r="W1185" i="109"/>
  <c r="O352" i="112"/>
  <c r="U1688" i="109"/>
  <c r="O2008" i="112"/>
  <c r="O1018" i="109"/>
  <c r="V4092" i="109"/>
  <c r="Q2198" i="109"/>
  <c r="N1189" i="109"/>
  <c r="T1377" i="109"/>
  <c r="R197" i="112"/>
  <c r="O3067" i="109"/>
  <c r="Q157" i="110"/>
  <c r="U512" i="109"/>
  <c r="W1347" i="109"/>
  <c r="R4088" i="109"/>
  <c r="N436" i="109"/>
  <c r="Q1099" i="109"/>
  <c r="T3655" i="109"/>
  <c r="T1504" i="109"/>
  <c r="O73" i="109"/>
  <c r="W3124" i="109"/>
  <c r="U1645" i="109"/>
  <c r="Q1160" i="109"/>
  <c r="N2773" i="109"/>
  <c r="N793" i="112"/>
  <c r="X206" i="109"/>
  <c r="O856" i="112"/>
  <c r="T3158" i="109"/>
  <c r="O1160" i="109"/>
  <c r="O1010" i="109"/>
  <c r="X1594" i="109"/>
  <c r="N2761" i="109"/>
  <c r="Z719" i="109"/>
  <c r="P1221" i="109"/>
  <c r="R3785" i="109"/>
  <c r="W1211" i="109"/>
  <c r="W3013" i="109"/>
  <c r="O162" i="110"/>
  <c r="Y1140" i="109"/>
  <c r="Q214" i="109"/>
  <c r="P1208" i="112"/>
  <c r="V1628" i="109"/>
  <c r="W1314" i="109"/>
  <c r="X1145" i="109"/>
  <c r="Y1249" i="109"/>
  <c r="T4" i="109"/>
  <c r="Y4089" i="109"/>
  <c r="P2196" i="109"/>
  <c r="O3009" i="109"/>
  <c r="O1860" i="112"/>
  <c r="N1363" i="109"/>
  <c r="U3495" i="109"/>
  <c r="Q1324" i="109"/>
  <c r="N265" i="112"/>
  <c r="N260" i="112"/>
  <c r="X572" i="109"/>
  <c r="X1272" i="109"/>
  <c r="Q3795" i="109"/>
  <c r="P2770" i="109"/>
  <c r="Q1567" i="109"/>
  <c r="X3107" i="109"/>
  <c r="Q2104" i="109"/>
  <c r="N971" i="112"/>
  <c r="R3158" i="109"/>
  <c r="V2704" i="109"/>
  <c r="Y3796" i="109"/>
  <c r="N165" i="110"/>
  <c r="K12" i="110"/>
  <c r="N3801" i="109"/>
  <c r="P2115" i="109"/>
  <c r="U1013" i="109"/>
  <c r="W6" i="109"/>
  <c r="N403" i="112"/>
  <c r="N3873" i="109"/>
  <c r="S4225" i="109"/>
  <c r="P4" i="109"/>
  <c r="Y69" i="109"/>
  <c r="O1750" i="109"/>
  <c r="P1097" i="112"/>
  <c r="N1539" i="109"/>
  <c r="Q1365" i="109"/>
  <c r="O1068" i="112"/>
  <c r="U2105" i="109"/>
  <c r="Y2923" i="109"/>
  <c r="O1736" i="109"/>
  <c r="N3065" i="109"/>
  <c r="T2963" i="109"/>
  <c r="S1315" i="109"/>
  <c r="Q3010" i="109"/>
  <c r="N557" i="112"/>
  <c r="U4236" i="109"/>
  <c r="T1487" i="109"/>
  <c r="U735" i="109"/>
  <c r="T1312" i="109"/>
  <c r="U1720" i="109"/>
  <c r="P840" i="112"/>
  <c r="O1139" i="109"/>
  <c r="U2327" i="109"/>
  <c r="U2412" i="109"/>
  <c r="P3799" i="109"/>
  <c r="O970" i="112"/>
  <c r="O1631" i="109"/>
  <c r="X652" i="109"/>
  <c r="Y2416" i="109"/>
  <c r="U2995" i="109"/>
  <c r="O42" i="112"/>
  <c r="N2359" i="112"/>
  <c r="O1465" i="109"/>
  <c r="Q2336" i="109"/>
  <c r="X225" i="109"/>
  <c r="Z3271" i="109"/>
  <c r="W226" i="109"/>
  <c r="S573" i="109"/>
  <c r="O515" i="109"/>
  <c r="W1281" i="109"/>
  <c r="T879" i="109"/>
  <c r="T1288" i="109"/>
  <c r="O2153" i="112"/>
  <c r="Q2076" i="112"/>
  <c r="X3090" i="109"/>
  <c r="P94" i="112"/>
  <c r="V3110" i="109"/>
  <c r="P3050" i="109"/>
  <c r="R3794" i="109"/>
  <c r="S1108" i="109"/>
  <c r="T2469" i="109"/>
  <c r="U3938" i="109"/>
  <c r="S3357" i="109"/>
  <c r="N1665" i="112"/>
  <c r="P292" i="112"/>
  <c r="T861" i="109"/>
  <c r="O1265" i="109"/>
  <c r="T1102" i="109"/>
  <c r="U515" i="109"/>
  <c r="N734" i="109"/>
  <c r="R224" i="109"/>
  <c r="Q1072" i="112"/>
  <c r="O1195" i="112"/>
  <c r="Q3424" i="109"/>
  <c r="P1902" i="109"/>
  <c r="Q1979" i="109"/>
  <c r="Q1521" i="109"/>
  <c r="Y2402" i="109"/>
  <c r="U4166" i="109"/>
  <c r="Q2196" i="109"/>
  <c r="Q1624" i="112"/>
  <c r="P1469" i="109"/>
  <c r="O1538" i="109"/>
  <c r="T1512" i="109"/>
  <c r="T1750" i="109"/>
  <c r="O1020" i="112"/>
  <c r="N3063" i="109"/>
  <c r="P3002" i="109"/>
  <c r="R293" i="109"/>
  <c r="R1656" i="109"/>
  <c r="Q1948" i="112"/>
  <c r="U1692" i="109"/>
  <c r="N997" i="112"/>
  <c r="U945" i="109"/>
  <c r="X3434" i="109"/>
  <c r="U1477" i="109"/>
  <c r="Q68" i="112"/>
  <c r="S1262" i="109"/>
  <c r="V1600" i="109"/>
  <c r="U1302" i="109"/>
  <c r="O1434" i="112"/>
  <c r="V3501" i="109"/>
  <c r="R1575" i="109"/>
  <c r="N2842" i="109"/>
  <c r="T1254" i="109"/>
  <c r="Y3787" i="109"/>
  <c r="O1519" i="109"/>
  <c r="S514" i="109"/>
  <c r="X877" i="109"/>
  <c r="N2253" i="112"/>
  <c r="T223" i="109"/>
  <c r="T432" i="109"/>
  <c r="V3006" i="109"/>
  <c r="Q3868" i="109"/>
  <c r="Q1252" i="109"/>
  <c r="Q692" i="112"/>
  <c r="X2382" i="109"/>
  <c r="O3030" i="109"/>
  <c r="X558" i="109"/>
  <c r="P632" i="112"/>
  <c r="V1978" i="109"/>
  <c r="R2051" i="109"/>
  <c r="R873" i="109"/>
  <c r="V73" i="109"/>
  <c r="O3565" i="109"/>
  <c r="R4298" i="109"/>
  <c r="R2982" i="109"/>
  <c r="S3435" i="109"/>
  <c r="U3080" i="109"/>
  <c r="N3053" i="109"/>
  <c r="T1497" i="109"/>
  <c r="V3723" i="109"/>
  <c r="V1360" i="109"/>
  <c r="R3572" i="109"/>
  <c r="T3423" i="109"/>
  <c r="P1876" i="112"/>
  <c r="T2411" i="109"/>
  <c r="P1952" i="112"/>
  <c r="W1368" i="109"/>
  <c r="X1133" i="109"/>
  <c r="Y2109" i="109"/>
  <c r="Q145" i="112"/>
  <c r="P756" i="112"/>
  <c r="P3194" i="109"/>
  <c r="O2374" i="112"/>
  <c r="O1291" i="109"/>
  <c r="O1249" i="109"/>
  <c r="Y1146" i="109"/>
  <c r="O2941" i="109"/>
  <c r="U1186" i="109"/>
  <c r="V1167" i="109"/>
  <c r="R1718" i="109"/>
  <c r="P69" i="112"/>
  <c r="S1595" i="109"/>
  <c r="P867" i="112"/>
  <c r="X3933" i="109"/>
  <c r="R1113" i="109"/>
  <c r="S2479" i="109"/>
  <c r="Q1256" i="109"/>
  <c r="P1311" i="112"/>
  <c r="Y2408" i="109"/>
  <c r="R3049" i="109"/>
  <c r="U3181" i="109"/>
  <c r="P1273" i="112"/>
  <c r="W1684" i="109"/>
  <c r="W877" i="109"/>
  <c r="T30" i="110"/>
  <c r="U2986" i="109"/>
  <c r="V2832" i="109"/>
  <c r="W2339" i="109"/>
  <c r="R287" i="109"/>
  <c r="S944" i="109"/>
  <c r="Q1530" i="109"/>
  <c r="Q1339" i="109"/>
  <c r="T1388" i="109"/>
  <c r="T3068" i="109"/>
  <c r="X1301" i="109"/>
  <c r="T803" i="109"/>
  <c r="P204" i="109"/>
  <c r="O153" i="109"/>
  <c r="P1276" i="112"/>
  <c r="P1096" i="112"/>
  <c r="P1216" i="109"/>
  <c r="X1512" i="109"/>
  <c r="R4153" i="109"/>
  <c r="Q2621" i="109"/>
  <c r="T1289" i="109"/>
  <c r="P154" i="109"/>
  <c r="U3071" i="109"/>
  <c r="R1474" i="109"/>
  <c r="R209" i="109"/>
  <c r="O3507" i="109"/>
  <c r="S1205" i="109"/>
  <c r="U429" i="109"/>
  <c r="P364" i="112"/>
  <c r="N1167" i="109"/>
  <c r="Z3260" i="109"/>
  <c r="U179" i="110"/>
  <c r="X1375" i="109"/>
  <c r="N1174" i="109"/>
  <c r="T646" i="109"/>
  <c r="U1563" i="109"/>
  <c r="R1505" i="109"/>
  <c r="Q1171" i="109"/>
  <c r="S224" i="109"/>
  <c r="P216" i="109"/>
  <c r="R1501" i="109"/>
  <c r="Q123" i="110"/>
  <c r="O345" i="112"/>
  <c r="S1159" i="109"/>
  <c r="O1654" i="112"/>
  <c r="Y1571" i="109"/>
  <c r="R504" i="109"/>
  <c r="Y790" i="109"/>
  <c r="R2835" i="109"/>
  <c r="Q503" i="112"/>
  <c r="S1494" i="109"/>
  <c r="Z2190" i="109"/>
  <c r="T293" i="109"/>
  <c r="U2471" i="109"/>
  <c r="P1319" i="109"/>
  <c r="T3210" i="109"/>
  <c r="X1278" i="109"/>
  <c r="V519" i="109"/>
  <c r="O1352" i="109"/>
  <c r="P2846" i="109"/>
  <c r="T3063" i="109"/>
  <c r="O68" i="112"/>
  <c r="U2411" i="109"/>
  <c r="X3803" i="109"/>
  <c r="U3508" i="109"/>
  <c r="Y1376" i="109"/>
  <c r="W3133" i="109"/>
  <c r="Q1305" i="109"/>
  <c r="X1014" i="109"/>
  <c r="V3572" i="109"/>
  <c r="O800" i="109"/>
  <c r="Q878" i="109"/>
  <c r="P876" i="109"/>
  <c r="O1913" i="112"/>
  <c r="R4241" i="109"/>
  <c r="W3418" i="109"/>
  <c r="T1471" i="109"/>
  <c r="Q1847" i="112"/>
  <c r="Y1370" i="109"/>
  <c r="Z360" i="109"/>
  <c r="T1640" i="109"/>
  <c r="Y3867" i="109"/>
  <c r="N2632" i="109"/>
  <c r="W2343" i="109"/>
  <c r="T145" i="109"/>
  <c r="P1352" i="109"/>
  <c r="U1133" i="109"/>
  <c r="R370" i="109"/>
  <c r="W3072" i="109"/>
  <c r="P3083" i="109"/>
  <c r="X3565" i="109"/>
  <c r="V2038" i="109"/>
  <c r="T1192" i="109"/>
  <c r="Q865" i="109"/>
  <c r="Q648" i="109"/>
  <c r="Q4150" i="109"/>
  <c r="X4062" i="109"/>
  <c r="Q1653" i="109"/>
  <c r="X1703" i="109"/>
  <c r="T805" i="109"/>
  <c r="V2848" i="109"/>
  <c r="Y1483" i="109"/>
  <c r="T3148" i="109"/>
  <c r="T1371" i="109"/>
  <c r="W3099" i="109"/>
  <c r="Q1212" i="109"/>
  <c r="Y2938" i="109"/>
  <c r="R281" i="109"/>
  <c r="O952" i="109"/>
  <c r="S2984" i="109"/>
  <c r="V2481" i="109"/>
  <c r="O2559" i="109"/>
  <c r="R1599" i="109"/>
  <c r="Y1315" i="109"/>
  <c r="W1639" i="109"/>
  <c r="R1363" i="109"/>
  <c r="Q16" i="112"/>
  <c r="U1631" i="109"/>
  <c r="O3096" i="109"/>
  <c r="N1477" i="109"/>
  <c r="K57" i="110"/>
  <c r="X1153" i="109"/>
  <c r="N801" i="112"/>
  <c r="O1044" i="112"/>
  <c r="O3212" i="109"/>
  <c r="O2636" i="109"/>
  <c r="O3196" i="109"/>
  <c r="P334" i="112"/>
  <c r="V1145" i="109"/>
  <c r="Y3861" i="109"/>
  <c r="N26" i="112"/>
  <c r="W1830" i="109"/>
  <c r="T1250" i="109"/>
  <c r="X58" i="109"/>
  <c r="X4160" i="109"/>
  <c r="X1829" i="109"/>
  <c r="Q1472" i="109"/>
  <c r="R956" i="109"/>
  <c r="T590" i="109"/>
  <c r="S2981" i="109"/>
  <c r="O370" i="112"/>
  <c r="R589" i="109"/>
  <c r="P3060" i="109"/>
  <c r="Y63" i="109"/>
  <c r="T3166" i="109"/>
  <c r="T1545" i="109"/>
  <c r="R1277" i="109"/>
  <c r="X3164" i="109"/>
  <c r="T1251" i="109"/>
  <c r="W4232" i="109"/>
  <c r="P1262" i="109"/>
  <c r="W4296" i="109"/>
  <c r="V653" i="109"/>
  <c r="T133" i="110"/>
  <c r="W3864" i="109"/>
  <c r="Y1903" i="109"/>
  <c r="V1531" i="109"/>
  <c r="Y3333" i="109"/>
  <c r="N1722" i="109"/>
  <c r="V798" i="109"/>
  <c r="Q2767" i="109"/>
  <c r="S867" i="109"/>
  <c r="Y1479" i="109"/>
  <c r="Q1466" i="109"/>
  <c r="Q869" i="109"/>
  <c r="U1347" i="109"/>
  <c r="N2397" i="109"/>
  <c r="Y2620" i="109"/>
  <c r="V1312" i="109"/>
  <c r="W1225" i="109"/>
  <c r="N1634" i="109"/>
  <c r="P1097" i="109"/>
  <c r="Q1645" i="109"/>
  <c r="Z1439" i="109"/>
  <c r="T4298" i="109"/>
  <c r="W1194" i="109"/>
  <c r="X2843" i="109"/>
  <c r="W2325" i="109"/>
  <c r="W3509" i="109"/>
  <c r="Q3729" i="109"/>
  <c r="W223" i="109"/>
  <c r="O3183" i="109"/>
  <c r="Q86" i="112"/>
  <c r="V435" i="109"/>
  <c r="R1109" i="109"/>
  <c r="Y3061" i="109"/>
  <c r="R1963" i="109"/>
  <c r="W3797" i="109"/>
  <c r="O755" i="112"/>
  <c r="T3081" i="109"/>
  <c r="Y2270" i="109"/>
  <c r="Q3181" i="109"/>
  <c r="P1608" i="109"/>
  <c r="R1588" i="112"/>
  <c r="X217" i="109"/>
  <c r="R517" i="109"/>
  <c r="T1546" i="109"/>
  <c r="V658" i="109"/>
  <c r="Z1030" i="109"/>
  <c r="N287" i="112"/>
  <c r="X1370" i="109"/>
  <c r="X3071" i="109"/>
  <c r="T1684" i="109"/>
  <c r="P1221" i="112"/>
  <c r="W1114" i="109"/>
  <c r="S62" i="110"/>
  <c r="R2476" i="109"/>
  <c r="Y2774" i="109"/>
  <c r="O2625" i="109"/>
  <c r="X997" i="109"/>
  <c r="Y3786" i="109"/>
  <c r="T4087" i="109"/>
  <c r="S3059" i="109"/>
  <c r="W2948" i="109"/>
  <c r="P2260" i="109"/>
  <c r="S2471" i="109"/>
  <c r="N830" i="112"/>
  <c r="P1359" i="109"/>
  <c r="R432" i="112"/>
  <c r="W4221" i="109"/>
  <c r="Y3078" i="109"/>
  <c r="T48" i="110"/>
  <c r="R2413" i="109"/>
  <c r="O881" i="109"/>
  <c r="P46" i="112"/>
  <c r="Q2692" i="109"/>
  <c r="V1217" i="109"/>
  <c r="V4095" i="109"/>
  <c r="W1227" i="109"/>
  <c r="U1322" i="109"/>
  <c r="T1895" i="109"/>
  <c r="Y3056" i="109"/>
  <c r="Q1474" i="109"/>
  <c r="X1600" i="109"/>
  <c r="P1678" i="109"/>
  <c r="U1737" i="109"/>
  <c r="Q555" i="112"/>
  <c r="T3038" i="109"/>
  <c r="R3729" i="109"/>
  <c r="S1259" i="109"/>
  <c r="T2988" i="109"/>
  <c r="O1101" i="109"/>
  <c r="R1269" i="109"/>
  <c r="S1332" i="109"/>
  <c r="S1491" i="109"/>
  <c r="S1959" i="109"/>
  <c r="R3938" i="109"/>
  <c r="R3100" i="109"/>
  <c r="Y1548" i="109"/>
  <c r="V2776" i="109"/>
  <c r="N1018" i="109"/>
  <c r="P1197" i="109"/>
  <c r="T2044" i="109"/>
  <c r="Q1972" i="109"/>
  <c r="Q434" i="109"/>
  <c r="V4094" i="109"/>
  <c r="O2336" i="109"/>
  <c r="S2103" i="109"/>
  <c r="R2325" i="109"/>
  <c r="Y2038" i="109"/>
  <c r="R1117" i="109"/>
  <c r="O3023" i="109"/>
  <c r="S1352" i="109"/>
  <c r="Q1264" i="109"/>
  <c r="R793" i="109"/>
  <c r="Y3005" i="109"/>
  <c r="P309" i="112"/>
  <c r="U952" i="109"/>
  <c r="W2413" i="109"/>
  <c r="R4166" i="109"/>
  <c r="U3065" i="109"/>
  <c r="S3009" i="109"/>
  <c r="O3027" i="109"/>
  <c r="N103" i="112"/>
  <c r="Q1430" i="112"/>
  <c r="Q1010" i="109"/>
  <c r="N1463" i="109"/>
  <c r="T284" i="109"/>
  <c r="R3208" i="109"/>
  <c r="N1546" i="109"/>
  <c r="Y3862" i="109"/>
  <c r="Y1709" i="109"/>
  <c r="Y3190" i="109"/>
  <c r="X1469" i="109"/>
  <c r="S1668" i="109"/>
  <c r="W3033" i="109"/>
  <c r="N3426" i="109"/>
  <c r="U2764" i="109"/>
  <c r="O1499" i="109"/>
  <c r="Y1622" i="109"/>
  <c r="Z3640" i="109"/>
  <c r="W517" i="109"/>
  <c r="X1151" i="109"/>
  <c r="U1567" i="109"/>
  <c r="Q3505" i="109"/>
  <c r="T588" i="109"/>
  <c r="Y3166" i="109"/>
  <c r="P3137" i="109"/>
  <c r="Y3163" i="109"/>
  <c r="N2159" i="112"/>
  <c r="U579" i="109"/>
  <c r="P1669" i="109"/>
  <c r="W286" i="109"/>
  <c r="S4019" i="109"/>
  <c r="O2351" i="112"/>
  <c r="P1177" i="109"/>
  <c r="O3125" i="109"/>
  <c r="Z3234" i="109"/>
  <c r="S1235" i="109"/>
  <c r="P3182" i="109"/>
  <c r="S1530" i="109"/>
  <c r="N1580" i="109"/>
  <c r="U4302" i="109"/>
  <c r="Z2919" i="109"/>
  <c r="R1301" i="109"/>
  <c r="U3783" i="109"/>
  <c r="V512" i="109"/>
  <c r="P507" i="109"/>
  <c r="Q3056" i="109"/>
  <c r="T873" i="109"/>
  <c r="Q1113" i="109"/>
  <c r="Y2778" i="109"/>
  <c r="O7" i="112"/>
  <c r="N1203" i="112"/>
  <c r="S2937" i="109"/>
  <c r="U1260" i="109"/>
  <c r="U1298" i="109"/>
  <c r="W1022" i="109"/>
  <c r="Z2550" i="109"/>
  <c r="N3042" i="109"/>
  <c r="U1521" i="109"/>
  <c r="Q1107" i="109"/>
  <c r="S1620" i="109"/>
  <c r="P3073" i="109"/>
  <c r="O3804" i="109"/>
  <c r="U1492" i="109"/>
  <c r="R3190" i="109"/>
  <c r="U1753" i="109"/>
  <c r="Q1191" i="109"/>
  <c r="U1463" i="109"/>
  <c r="V954" i="109"/>
  <c r="Y505" i="109"/>
  <c r="N4156" i="109"/>
  <c r="X3333" i="109"/>
  <c r="P1953" i="112"/>
  <c r="S1197" i="109"/>
  <c r="S1966" i="109"/>
  <c r="O1317" i="112"/>
  <c r="W1974" i="109"/>
  <c r="V3858" i="109"/>
  <c r="W1496" i="109"/>
  <c r="N2700" i="109"/>
  <c r="S1357" i="109"/>
  <c r="Q1730" i="109"/>
  <c r="P937" i="109"/>
  <c r="V1741" i="109"/>
  <c r="S2042" i="109"/>
  <c r="T1673" i="109"/>
  <c r="Q4079" i="109"/>
  <c r="U3002" i="109"/>
  <c r="V1245" i="109"/>
  <c r="N1764" i="112"/>
  <c r="S4094" i="109"/>
  <c r="T3499" i="109"/>
  <c r="Q105" i="112"/>
  <c r="X1134" i="109"/>
  <c r="W1584" i="109"/>
  <c r="Y428" i="109"/>
  <c r="U3109" i="109"/>
  <c r="R2044" i="109"/>
  <c r="T3509" i="109"/>
  <c r="V1469" i="109"/>
  <c r="Y1738" i="109"/>
  <c r="S4242" i="109"/>
  <c r="N607" i="112"/>
  <c r="X1464" i="109"/>
  <c r="O580" i="109"/>
  <c r="V3725" i="109"/>
  <c r="Y2399" i="109"/>
  <c r="O165" i="112"/>
  <c r="P2923" i="109"/>
  <c r="P517" i="109"/>
  <c r="Y372" i="109"/>
  <c r="X1123" i="109"/>
  <c r="W1661" i="109"/>
  <c r="P1298" i="112"/>
  <c r="O1368" i="109"/>
  <c r="O1563" i="109"/>
  <c r="Q2955" i="109"/>
  <c r="V1513" i="109"/>
  <c r="N564" i="112"/>
  <c r="R2996" i="109"/>
  <c r="Y2821" i="109"/>
  <c r="N1267" i="112"/>
  <c r="Q3358" i="109"/>
  <c r="W1606" i="109"/>
  <c r="T59" i="109"/>
  <c r="Y1658" i="109"/>
  <c r="R1552" i="109"/>
  <c r="V4" i="109"/>
  <c r="P1613" i="109"/>
  <c r="R802" i="109"/>
  <c r="S3876" i="109"/>
  <c r="X801" i="109"/>
  <c r="Y277" i="109"/>
  <c r="R1526" i="109"/>
  <c r="S2114" i="109"/>
  <c r="P4076" i="109"/>
  <c r="Y3131" i="109"/>
  <c r="W1526" i="109"/>
  <c r="S3203" i="109"/>
  <c r="T75" i="110"/>
  <c r="P3114" i="109"/>
  <c r="T1753" i="109"/>
  <c r="N1159" i="109"/>
  <c r="Q6" i="112"/>
  <c r="R2782" i="109"/>
  <c r="X3088" i="109"/>
  <c r="X373" i="109"/>
  <c r="T2760" i="109"/>
  <c r="T1974" i="109"/>
  <c r="T2396" i="109"/>
  <c r="S1330" i="109"/>
  <c r="Q2248" i="112"/>
  <c r="Q2618" i="109"/>
  <c r="N277" i="109"/>
  <c r="P3181" i="109"/>
  <c r="Y1021" i="109"/>
  <c r="O503" i="112"/>
  <c r="S1571" i="109"/>
  <c r="N146" i="109"/>
  <c r="R2052" i="112"/>
  <c r="P2198" i="109"/>
  <c r="N977" i="112"/>
  <c r="T1598" i="109"/>
  <c r="S3563" i="109"/>
  <c r="O1169" i="109"/>
  <c r="W142" i="109"/>
  <c r="T3567" i="109"/>
  <c r="N7" i="109"/>
  <c r="U3426" i="109"/>
  <c r="P592" i="112"/>
  <c r="R1174" i="109"/>
  <c r="W1672" i="109"/>
  <c r="Y1372" i="109"/>
  <c r="X266" i="109"/>
  <c r="Q3366" i="109"/>
  <c r="S1360" i="109"/>
  <c r="W3860" i="109"/>
  <c r="O989" i="112"/>
  <c r="S580" i="109"/>
  <c r="V2633" i="109"/>
  <c r="Y4222" i="109"/>
  <c r="U514" i="109"/>
  <c r="W1702" i="109"/>
  <c r="X1139" i="109"/>
  <c r="N1535" i="109"/>
  <c r="P3578" i="109"/>
  <c r="P642" i="112"/>
  <c r="X2777" i="109"/>
  <c r="W2269" i="109"/>
  <c r="P1959" i="109"/>
  <c r="V137" i="109"/>
  <c r="X1538" i="109"/>
  <c r="Q1902" i="112"/>
  <c r="Q1265" i="109"/>
  <c r="V1267" i="109"/>
  <c r="Q1905" i="109"/>
  <c r="U2415" i="109"/>
  <c r="P1388" i="109"/>
  <c r="Q1611" i="109"/>
  <c r="U3159" i="109"/>
  <c r="V4240" i="109"/>
  <c r="Q1691" i="109"/>
  <c r="O1140" i="109"/>
  <c r="Y1572" i="109"/>
  <c r="W3000" i="109"/>
  <c r="S4219" i="109"/>
  <c r="X153" i="109"/>
  <c r="O1678" i="109"/>
  <c r="T1368" i="109"/>
  <c r="N558" i="112"/>
  <c r="Q841" i="112"/>
  <c r="R1233" i="109"/>
  <c r="T1560" i="109"/>
  <c r="P1633" i="109"/>
  <c r="T1579" i="109"/>
  <c r="P1964" i="109"/>
  <c r="U1530" i="109"/>
  <c r="U1241" i="109"/>
  <c r="N1367" i="109"/>
  <c r="W3095" i="109"/>
  <c r="Z2547" i="109"/>
  <c r="P2396" i="109"/>
  <c r="X284" i="109"/>
  <c r="W1532" i="109"/>
  <c r="Q22" i="110"/>
  <c r="S425" i="109"/>
  <c r="W2688" i="109"/>
  <c r="P162" i="112"/>
  <c r="R3857" i="109"/>
  <c r="U424" i="109"/>
  <c r="O2032" i="109"/>
  <c r="N1515" i="109"/>
  <c r="N1474" i="109"/>
  <c r="N238" i="112"/>
  <c r="O266" i="112"/>
  <c r="O329" i="112"/>
  <c r="R2195" i="109"/>
  <c r="Y1716" i="109"/>
  <c r="N1319" i="109"/>
  <c r="N723" i="112"/>
  <c r="Y1545" i="109"/>
  <c r="T1961" i="109"/>
  <c r="O571" i="109"/>
  <c r="P15" i="110"/>
  <c r="S504" i="109"/>
  <c r="O378" i="112"/>
  <c r="S2050" i="109"/>
  <c r="R1126" i="109"/>
  <c r="Y2627" i="109"/>
  <c r="R1965" i="109"/>
  <c r="N1707" i="109"/>
  <c r="Q2332" i="109"/>
  <c r="X1019" i="109"/>
  <c r="V2104" i="109"/>
  <c r="R1518" i="109"/>
  <c r="N597" i="112"/>
  <c r="Z3239" i="109"/>
  <c r="U2195" i="109"/>
  <c r="V287" i="109"/>
  <c r="P2934" i="109"/>
  <c r="P2761" i="109"/>
  <c r="T3032" i="109"/>
  <c r="R1673" i="109"/>
  <c r="T3136" i="109"/>
  <c r="U1752" i="109"/>
  <c r="P1211" i="109"/>
  <c r="Q1640" i="112"/>
  <c r="T1196" i="109"/>
  <c r="Q3203" i="109"/>
  <c r="Y4304" i="109"/>
  <c r="P104" i="112"/>
  <c r="O155" i="112"/>
  <c r="R438" i="109"/>
  <c r="O1232" i="109"/>
  <c r="Q3169" i="109"/>
  <c r="Q4297" i="109"/>
  <c r="N2394" i="109"/>
  <c r="Y438" i="109"/>
  <c r="X1722" i="109"/>
  <c r="T1615" i="109"/>
  <c r="R227" i="109"/>
  <c r="U217" i="109"/>
  <c r="T1643" i="109"/>
  <c r="V2924" i="109"/>
  <c r="R1232" i="109"/>
  <c r="N291" i="109"/>
  <c r="Y1170" i="109"/>
  <c r="N3182" i="109"/>
  <c r="W1585" i="109"/>
  <c r="P1675" i="109"/>
  <c r="P6" i="112"/>
  <c r="L123" i="110"/>
  <c r="S1291" i="109"/>
  <c r="T3421" i="109"/>
  <c r="U648" i="109"/>
  <c r="N522" i="112"/>
  <c r="Y2456" i="109"/>
  <c r="S3123" i="109"/>
  <c r="R733" i="109"/>
  <c r="O1726" i="109"/>
  <c r="S289" i="109"/>
  <c r="Q3013" i="109"/>
  <c r="P2982" i="109"/>
  <c r="W2399" i="109"/>
  <c r="W1683" i="109"/>
  <c r="T2476" i="109"/>
  <c r="T1299" i="109"/>
  <c r="Y216" i="109"/>
  <c r="W2112" i="109"/>
  <c r="T3079" i="109"/>
  <c r="R1895" i="109"/>
  <c r="X3787" i="109"/>
  <c r="X3093" i="109"/>
  <c r="X1906" i="109"/>
  <c r="Q3490" i="109"/>
  <c r="O1852" i="112"/>
  <c r="T1897" i="109"/>
  <c r="V2763" i="109"/>
  <c r="X3137" i="109"/>
  <c r="V3061" i="109"/>
  <c r="X3211" i="109"/>
  <c r="O4084" i="109"/>
  <c r="P1187" i="109"/>
  <c r="P1127" i="109"/>
  <c r="S1136" i="109"/>
  <c r="O2633" i="112"/>
  <c r="U3436" i="109"/>
  <c r="O1201" i="109"/>
  <c r="O583" i="109"/>
  <c r="N73" i="112"/>
  <c r="S3074" i="109"/>
  <c r="Q2841" i="109"/>
  <c r="X1832" i="109"/>
  <c r="W3361" i="109"/>
  <c r="S2929" i="109"/>
  <c r="U1828" i="109"/>
  <c r="T3002" i="109"/>
  <c r="N632" i="112"/>
  <c r="N24" i="110"/>
  <c r="O1007" i="109"/>
  <c r="P29" i="112"/>
  <c r="Q3165" i="109"/>
  <c r="Y2559" i="109"/>
  <c r="R1638" i="109"/>
  <c r="Q3026" i="109"/>
  <c r="N1466" i="109"/>
  <c r="T1013" i="109"/>
  <c r="N1039" i="112"/>
  <c r="Y576" i="109"/>
  <c r="X4076" i="109"/>
  <c r="U1749" i="109"/>
  <c r="U1369" i="109"/>
  <c r="Q4090" i="109"/>
  <c r="S205" i="109"/>
  <c r="N981" i="112"/>
  <c r="V1689" i="109"/>
  <c r="Y1226" i="109"/>
  <c r="Q168" i="112"/>
  <c r="W576" i="109"/>
  <c r="Q363" i="112"/>
  <c r="P932" i="112"/>
  <c r="Z351" i="109"/>
  <c r="N1589" i="109"/>
  <c r="U4082" i="109"/>
  <c r="Z1791" i="109"/>
  <c r="S3183" i="109"/>
  <c r="V2993" i="109"/>
  <c r="N126" i="112"/>
  <c r="P3179" i="109"/>
  <c r="Y3046" i="109"/>
  <c r="P1475" i="109"/>
  <c r="W1359" i="109"/>
  <c r="Y1588" i="109"/>
  <c r="X3364" i="109"/>
  <c r="Q2634" i="109"/>
  <c r="W2963" i="109"/>
  <c r="Y72" i="109"/>
  <c r="V936" i="109"/>
  <c r="V1129" i="109"/>
  <c r="N225" i="109"/>
  <c r="W3291" i="109"/>
  <c r="V1119" i="109"/>
  <c r="O1526" i="109"/>
  <c r="Y2629" i="109"/>
  <c r="P1643" i="109"/>
  <c r="P2427" i="112"/>
  <c r="X1022" i="109"/>
  <c r="Q2636" i="109"/>
  <c r="Q266" i="112"/>
  <c r="U1308" i="109"/>
  <c r="N1196" i="109"/>
  <c r="Y3126" i="109"/>
  <c r="O74" i="112"/>
  <c r="X3" i="109"/>
  <c r="P1145" i="109"/>
  <c r="O1969" i="109"/>
  <c r="X2036" i="109"/>
  <c r="T1291" i="109"/>
  <c r="Y922" i="109"/>
  <c r="X2845" i="109"/>
  <c r="S2933" i="109"/>
  <c r="O103" i="112"/>
  <c r="O1151" i="109"/>
  <c r="T3866" i="109"/>
  <c r="R1600" i="109"/>
  <c r="S439" i="109"/>
  <c r="Q71" i="109"/>
  <c r="Y1489" i="109"/>
  <c r="N327" i="112"/>
  <c r="U1365" i="109"/>
  <c r="O1643" i="109"/>
  <c r="N4020" i="109"/>
  <c r="R1097" i="109"/>
  <c r="U2839" i="109"/>
  <c r="O2965" i="109"/>
  <c r="O1445" i="112"/>
  <c r="Y3491" i="109"/>
  <c r="R644" i="109"/>
  <c r="O1278" i="109"/>
  <c r="Y2937" i="109"/>
  <c r="S8" i="110"/>
  <c r="S3022" i="109"/>
  <c r="P1712" i="109"/>
  <c r="Q1475" i="112"/>
  <c r="T1285" i="109"/>
  <c r="R2198" i="109"/>
  <c r="N503" i="112"/>
  <c r="T3086" i="109"/>
  <c r="Y4084" i="109"/>
  <c r="X2923" i="109"/>
  <c r="O2709" i="109"/>
  <c r="R1972" i="109"/>
  <c r="P1343" i="109"/>
  <c r="V1970" i="109"/>
  <c r="Q945" i="112"/>
  <c r="O581" i="109"/>
  <c r="Q3065" i="109"/>
  <c r="S24" i="110"/>
  <c r="Y945" i="109"/>
  <c r="W1258" i="109"/>
  <c r="N3006" i="109"/>
  <c r="X1614" i="109"/>
  <c r="P445" i="109"/>
  <c r="O214" i="109"/>
  <c r="R910" i="112"/>
  <c r="Y3007" i="109"/>
  <c r="U2621" i="109"/>
  <c r="R954" i="109"/>
  <c r="L52" i="110"/>
  <c r="V649" i="109"/>
  <c r="O1622" i="109"/>
  <c r="N2102" i="112"/>
  <c r="Q1955" i="112"/>
  <c r="Q72" i="109"/>
  <c r="N2102" i="109"/>
  <c r="N2250" i="109"/>
  <c r="N1164" i="112"/>
  <c r="V3004" i="109"/>
  <c r="W4242" i="109"/>
  <c r="R4297" i="109"/>
  <c r="T2709" i="109"/>
  <c r="X3039" i="109"/>
  <c r="P467" i="112"/>
  <c r="P1139" i="109"/>
  <c r="N1568" i="109"/>
  <c r="U2344" i="109"/>
  <c r="T1215" i="109"/>
  <c r="V1472" i="109"/>
  <c r="Q2045" i="109"/>
  <c r="V1636" i="109"/>
  <c r="R3351" i="109"/>
  <c r="U1171" i="109"/>
  <c r="O3928" i="109"/>
  <c r="V2402" i="109"/>
  <c r="O83" i="112"/>
  <c r="W2966" i="109"/>
  <c r="Y1160" i="109"/>
  <c r="U4242" i="109"/>
  <c r="Y1144" i="109"/>
  <c r="U1632" i="109"/>
  <c r="U2629" i="109"/>
  <c r="S1542" i="109"/>
  <c r="W2978" i="109"/>
  <c r="S1705" i="109"/>
  <c r="N1883" i="109"/>
  <c r="Y2334" i="109"/>
  <c r="R882" i="109"/>
  <c r="N414" i="112"/>
  <c r="P205" i="109"/>
  <c r="S3056" i="109"/>
  <c r="N3709" i="109"/>
  <c r="Q1255" i="109"/>
  <c r="S2957" i="109"/>
  <c r="W2634" i="109"/>
  <c r="Y951" i="109"/>
  <c r="R732" i="109"/>
  <c r="O1155" i="109"/>
  <c r="N1217" i="109"/>
  <c r="Q75" i="109"/>
  <c r="Q709" i="112"/>
  <c r="Y132" i="109"/>
  <c r="X1355" i="109"/>
  <c r="W1501" i="109"/>
  <c r="Q3015" i="109"/>
  <c r="V2050" i="109"/>
  <c r="X2936" i="109"/>
  <c r="V3173" i="109"/>
  <c r="Y1296" i="109"/>
  <c r="S658" i="109"/>
  <c r="T1296" i="109"/>
  <c r="T1508" i="109"/>
  <c r="Y2476" i="109"/>
  <c r="U1173" i="109"/>
  <c r="T797" i="109"/>
  <c r="Q281" i="109"/>
  <c r="U2622" i="109"/>
  <c r="T1567" i="109"/>
  <c r="Y3799" i="109"/>
  <c r="N570" i="112"/>
  <c r="S147" i="109"/>
  <c r="Y279" i="109"/>
  <c r="R3573" i="109"/>
  <c r="P1124" i="109"/>
  <c r="V81" i="109"/>
  <c r="X738" i="109"/>
  <c r="T1177" i="109"/>
  <c r="Q1711" i="109"/>
  <c r="W1019" i="109"/>
  <c r="Y805" i="109"/>
  <c r="U2770" i="109"/>
  <c r="S2104" i="109"/>
  <c r="N149" i="109"/>
  <c r="U1223" i="109"/>
  <c r="W3720" i="109"/>
  <c r="X1121" i="109"/>
  <c r="N501" i="109"/>
  <c r="N1368" i="109"/>
  <c r="U278" i="109"/>
  <c r="X1577" i="109"/>
  <c r="Y3287" i="109"/>
  <c r="U1248" i="109"/>
  <c r="X1205" i="109"/>
  <c r="V3018" i="109"/>
  <c r="X71" i="109"/>
  <c r="X943" i="109"/>
  <c r="O2260" i="109"/>
  <c r="W1667" i="109"/>
  <c r="S1469" i="109"/>
  <c r="W1009" i="109"/>
  <c r="O337" i="112"/>
  <c r="O3144" i="109"/>
  <c r="Q4228" i="109"/>
  <c r="V1971" i="109"/>
  <c r="O1507" i="109"/>
  <c r="O1346" i="109"/>
  <c r="U2761" i="109"/>
  <c r="V1489" i="109"/>
  <c r="P1369" i="109"/>
  <c r="U3207" i="109"/>
  <c r="R3182" i="109"/>
  <c r="O656" i="109"/>
  <c r="W3510" i="109"/>
  <c r="Y2971" i="109"/>
  <c r="P1468" i="109"/>
  <c r="P1433" i="112"/>
  <c r="T1138" i="109"/>
  <c r="Q44" i="112"/>
  <c r="P2686" i="109"/>
  <c r="N3135" i="109"/>
  <c r="R1280" i="109"/>
  <c r="T3095" i="109"/>
  <c r="N3867" i="109"/>
  <c r="U1127" i="109"/>
  <c r="U587" i="109"/>
  <c r="R3868" i="109"/>
  <c r="R3576" i="109"/>
  <c r="V2761" i="109"/>
  <c r="W60" i="109"/>
  <c r="X499" i="109"/>
  <c r="T2686" i="109"/>
  <c r="O1335" i="112"/>
  <c r="W281" i="109"/>
  <c r="N2688" i="109"/>
  <c r="U1586" i="109"/>
  <c r="Q782" i="112"/>
  <c r="P3038" i="109"/>
  <c r="Y1906" i="109"/>
  <c r="N1336" i="109"/>
  <c r="X2039" i="109"/>
  <c r="T811" i="109"/>
  <c r="N1660" i="109"/>
  <c r="S583" i="109"/>
  <c r="P469" i="112"/>
  <c r="S3720" i="109"/>
  <c r="W4152" i="109"/>
  <c r="S282" i="109"/>
  <c r="O4159" i="109"/>
  <c r="S3052" i="109"/>
  <c r="W3076" i="109"/>
  <c r="Y3699" i="109"/>
  <c r="Y1897" i="109"/>
  <c r="Q1446" i="112"/>
  <c r="T287" i="109"/>
  <c r="Y2954" i="109"/>
  <c r="P3576" i="109"/>
  <c r="X3425" i="109"/>
  <c r="Q1348" i="109"/>
  <c r="O1492" i="109"/>
  <c r="R1131" i="112"/>
  <c r="X1696" i="109"/>
  <c r="W580" i="109"/>
  <c r="N1078" i="112"/>
  <c r="X3439" i="109"/>
  <c r="W1653" i="109"/>
  <c r="R423" i="109"/>
  <c r="U3195" i="109"/>
  <c r="X3110" i="109"/>
  <c r="R2991" i="109"/>
  <c r="S1539" i="109"/>
  <c r="Q1422" i="112"/>
  <c r="Y1872" i="109"/>
  <c r="V1515" i="109"/>
  <c r="S3943" i="109"/>
  <c r="R4092" i="109"/>
  <c r="L170" i="113"/>
  <c r="T1736" i="109"/>
  <c r="X1099" i="109"/>
  <c r="Y2925" i="109"/>
  <c r="Y2982" i="109"/>
  <c r="U1182" i="109"/>
  <c r="Q2266" i="109"/>
  <c r="Y373" i="109"/>
  <c r="N928" i="112"/>
  <c r="V3289" i="109"/>
  <c r="Q3087" i="109"/>
  <c r="V2333" i="109"/>
  <c r="N580" i="109"/>
  <c r="T1129" i="109"/>
  <c r="V1608" i="109"/>
  <c r="W3004" i="109"/>
  <c r="U2035" i="109"/>
  <c r="X2960" i="109"/>
  <c r="Z2180" i="109"/>
  <c r="Y1828" i="109"/>
  <c r="U1211" i="109"/>
  <c r="W2952" i="109"/>
  <c r="R880" i="109"/>
  <c r="R2194" i="109"/>
  <c r="V58" i="109"/>
  <c r="T1303" i="109"/>
  <c r="U3170" i="109"/>
  <c r="O556" i="112"/>
  <c r="R1220" i="109"/>
  <c r="Z1090" i="109"/>
  <c r="S3490" i="109"/>
  <c r="S211" i="109"/>
  <c r="Q217" i="109"/>
  <c r="Q1395" i="112"/>
  <c r="Y3771" i="109"/>
  <c r="Q2952" i="109"/>
  <c r="N351" i="112"/>
  <c r="Q1750" i="109"/>
  <c r="Q3075" i="109"/>
  <c r="W1495" i="109"/>
  <c r="X1645" i="109"/>
  <c r="U1256" i="109"/>
  <c r="Q1218" i="109"/>
  <c r="O1743" i="109"/>
  <c r="O276" i="112"/>
  <c r="R3026" i="109"/>
  <c r="R3864" i="109"/>
  <c r="W801" i="109"/>
  <c r="T1252" i="109"/>
  <c r="O810" i="109"/>
  <c r="P3213" i="109"/>
  <c r="P1311" i="109"/>
  <c r="Y2837" i="109"/>
  <c r="K146" i="113"/>
  <c r="X1233" i="109"/>
  <c r="T3102" i="109"/>
  <c r="W1241" i="109"/>
  <c r="O1603" i="109"/>
  <c r="O518" i="109"/>
  <c r="Y1184" i="109"/>
  <c r="S1631" i="109"/>
  <c r="O1125" i="109"/>
  <c r="R1462" i="109"/>
  <c r="R1250" i="109"/>
  <c r="W152" i="109"/>
  <c r="O7" i="110"/>
  <c r="U2969" i="109"/>
  <c r="Y1968" i="109"/>
  <c r="N3785" i="109"/>
  <c r="T1172" i="109"/>
  <c r="Q3093" i="109"/>
  <c r="P864" i="109"/>
  <c r="O1026" i="112"/>
  <c r="T874" i="109"/>
  <c r="U3937" i="109"/>
  <c r="S2473" i="109"/>
  <c r="Q148" i="109"/>
  <c r="N1383" i="109"/>
  <c r="N1132" i="109"/>
  <c r="S4091" i="109"/>
  <c r="P837" i="112"/>
  <c r="Q4075" i="109"/>
  <c r="P84" i="110"/>
  <c r="P879" i="109"/>
  <c r="Q4294" i="109"/>
  <c r="O732" i="109"/>
  <c r="U2192" i="109"/>
  <c r="Y2777" i="109"/>
  <c r="S134" i="109"/>
  <c r="O131" i="110"/>
  <c r="O1473" i="109"/>
  <c r="S1233" i="109"/>
  <c r="Y2992" i="109"/>
  <c r="V1266" i="109"/>
  <c r="Y3940" i="109"/>
  <c r="R1621" i="109"/>
  <c r="U293" i="109"/>
  <c r="V3434" i="109"/>
  <c r="O516" i="112"/>
  <c r="R3349" i="109"/>
  <c r="T1688" i="109"/>
  <c r="R499" i="109"/>
  <c r="P293" i="109"/>
  <c r="V1333" i="109"/>
  <c r="Y3697" i="109"/>
  <c r="R120" i="110"/>
  <c r="U574" i="109"/>
  <c r="Q2762" i="109"/>
  <c r="N2956" i="109"/>
  <c r="S1270" i="109"/>
  <c r="W1552" i="109"/>
  <c r="V1900" i="109"/>
  <c r="V3167" i="109"/>
  <c r="N1232" i="109"/>
  <c r="U1236" i="109"/>
  <c r="Y1473" i="109"/>
  <c r="T1490" i="109"/>
  <c r="O807" i="109"/>
  <c r="U1246" i="109"/>
  <c r="U145" i="109"/>
  <c r="W4223" i="109"/>
  <c r="Y48" i="109"/>
  <c r="S1721" i="109"/>
  <c r="W424" i="109"/>
  <c r="R223" i="109"/>
  <c r="Z3233" i="109"/>
  <c r="V1596" i="109"/>
  <c r="T586" i="109"/>
  <c r="V1677" i="109"/>
  <c r="R1637" i="109"/>
  <c r="U2111" i="109"/>
  <c r="N1615" i="112"/>
  <c r="V657" i="109"/>
  <c r="T1207" i="109"/>
  <c r="X4224" i="109"/>
  <c r="R1119" i="109"/>
  <c r="W2331" i="109"/>
  <c r="X1363" i="109"/>
  <c r="O2985" i="109"/>
  <c r="P1568" i="109"/>
  <c r="R3065" i="109"/>
  <c r="S798" i="109"/>
  <c r="T3343" i="109"/>
  <c r="P3100" i="109"/>
  <c r="T1353" i="109"/>
  <c r="Y3355" i="109"/>
  <c r="W937" i="109"/>
  <c r="M24" i="110"/>
  <c r="P1636" i="109"/>
  <c r="Q3180" i="109"/>
  <c r="N412" i="112"/>
  <c r="R1584" i="109"/>
  <c r="U1110" i="109"/>
  <c r="Z1822" i="109"/>
  <c r="U1286" i="109"/>
  <c r="W3429" i="109"/>
  <c r="S1383" i="109"/>
  <c r="U3430" i="109"/>
  <c r="V3015" i="109"/>
  <c r="P1306" i="112"/>
  <c r="O2112" i="109"/>
  <c r="N1219" i="109"/>
  <c r="X2252" i="109"/>
  <c r="Y153" i="109"/>
  <c r="V3938" i="109"/>
  <c r="O922" i="112"/>
  <c r="T212" i="109"/>
  <c r="Z3249" i="109"/>
  <c r="V3189" i="109"/>
  <c r="W284" i="109"/>
  <c r="X2604" i="109"/>
  <c r="N1549" i="109"/>
  <c r="O2051" i="109"/>
  <c r="Y2251" i="109"/>
  <c r="W3422" i="109"/>
  <c r="W3576" i="109"/>
  <c r="P1471" i="109"/>
  <c r="U1573" i="109"/>
  <c r="Y425" i="109"/>
  <c r="W3075" i="109"/>
  <c r="X1525" i="109"/>
  <c r="T3128" i="109"/>
  <c r="T1246" i="109"/>
  <c r="W4157" i="109"/>
  <c r="P1709" i="109"/>
  <c r="Q2334" i="109"/>
  <c r="P1490" i="109"/>
  <c r="P3144" i="109"/>
  <c r="S1208" i="109"/>
  <c r="U2117" i="109"/>
  <c r="R87" i="110"/>
  <c r="S1626" i="109"/>
  <c r="O131" i="109"/>
  <c r="S2952" i="109"/>
  <c r="P346" i="112"/>
  <c r="W3496" i="109"/>
  <c r="W1346" i="109"/>
  <c r="V1684" i="109"/>
  <c r="N1574" i="109"/>
  <c r="V1654" i="109"/>
  <c r="S1537" i="109"/>
  <c r="N152" i="109"/>
  <c r="O3121" i="109"/>
  <c r="Q2847" i="109"/>
  <c r="W938" i="109"/>
  <c r="R2613" i="109"/>
  <c r="U1381" i="109"/>
  <c r="W3181" i="109"/>
  <c r="U2617" i="109"/>
  <c r="N215" i="109"/>
  <c r="Q2687" i="109"/>
  <c r="P3134" i="109"/>
  <c r="O384" i="112"/>
  <c r="N1264" i="109"/>
  <c r="S1267" i="109"/>
  <c r="O1268" i="109"/>
  <c r="U3940" i="109"/>
  <c r="Y1616" i="109"/>
  <c r="V1658" i="109"/>
  <c r="W1665" i="109"/>
  <c r="R1217" i="109"/>
  <c r="Y1598" i="109"/>
  <c r="N1231" i="109"/>
  <c r="O1059" i="112"/>
  <c r="O75" i="109"/>
  <c r="X1328" i="109"/>
  <c r="T3139" i="109"/>
  <c r="X1956" i="109"/>
  <c r="S1279" i="109"/>
  <c r="N1565" i="109"/>
  <c r="R1273" i="109"/>
  <c r="O1103" i="109"/>
  <c r="R1535" i="109"/>
  <c r="Q1710" i="109"/>
  <c r="S1336" i="109"/>
  <c r="R950" i="109"/>
  <c r="V1279" i="109"/>
  <c r="P1971" i="109"/>
  <c r="P281" i="112"/>
  <c r="N1828" i="109"/>
  <c r="U53" i="110"/>
  <c r="Q313" i="112"/>
  <c r="P3135" i="109"/>
  <c r="Y2325" i="109"/>
  <c r="S3006" i="109"/>
  <c r="R646" i="109"/>
  <c r="W3031" i="109"/>
  <c r="T2924" i="109"/>
  <c r="V3710" i="109"/>
  <c r="Q1273" i="112"/>
  <c r="S880" i="109"/>
  <c r="R951" i="109"/>
  <c r="V956" i="109"/>
  <c r="S2039" i="109"/>
  <c r="Y3708" i="109"/>
  <c r="U3503" i="109"/>
  <c r="W76" i="109"/>
  <c r="Y630" i="109"/>
  <c r="R68" i="109"/>
  <c r="N1227" i="112"/>
  <c r="P1737" i="112"/>
  <c r="X3292" i="109"/>
  <c r="V2701" i="109"/>
  <c r="W2111" i="109"/>
  <c r="V4154" i="109"/>
  <c r="N510" i="109"/>
  <c r="S3069" i="109"/>
  <c r="O3055" i="109"/>
  <c r="V505" i="109"/>
  <c r="S1731" i="109"/>
  <c r="V3786" i="109"/>
  <c r="Q2440" i="112"/>
  <c r="T1010" i="109"/>
  <c r="X3151" i="109"/>
  <c r="W2403" i="109"/>
  <c r="R42" i="110"/>
  <c r="X1517" i="109"/>
  <c r="U1273" i="109"/>
  <c r="R3655" i="109"/>
  <c r="N3035" i="109"/>
  <c r="X3062" i="109"/>
  <c r="Q981" i="112"/>
  <c r="P3857" i="109"/>
  <c r="N794" i="112"/>
  <c r="S151" i="109"/>
  <c r="P206" i="109"/>
  <c r="M87" i="110"/>
  <c r="S2845" i="109"/>
  <c r="X2479" i="109"/>
  <c r="T1610" i="109"/>
  <c r="Q1580" i="109"/>
  <c r="O243" i="112"/>
  <c r="Y3792" i="109"/>
  <c r="U2330" i="109"/>
  <c r="W1361" i="109"/>
  <c r="R2706" i="109"/>
  <c r="T62" i="110"/>
  <c r="P1173" i="112"/>
  <c r="P1544" i="112"/>
  <c r="X1171" i="109"/>
  <c r="V1478" i="109"/>
  <c r="Y3058" i="109"/>
  <c r="T2034" i="109"/>
  <c r="R2339" i="109"/>
  <c r="V2401" i="109"/>
  <c r="T1698" i="109"/>
  <c r="V503" i="109"/>
  <c r="R1495" i="109"/>
  <c r="Z4005" i="109"/>
  <c r="Y1259" i="109"/>
  <c r="R1575" i="112"/>
  <c r="X3796" i="109"/>
  <c r="R4167" i="109"/>
  <c r="X4022" i="109"/>
  <c r="P2965" i="109"/>
  <c r="U2922" i="109"/>
  <c r="T1527" i="109"/>
  <c r="P530" i="112"/>
  <c r="W738" i="109"/>
  <c r="T440" i="109"/>
  <c r="S1322" i="109"/>
  <c r="N3577" i="109"/>
  <c r="Q1215" i="109"/>
  <c r="W1171" i="109"/>
  <c r="Q2936" i="109"/>
  <c r="T2630" i="109"/>
  <c r="T4159" i="109"/>
  <c r="R1533" i="109"/>
  <c r="T1902" i="109"/>
  <c r="N1261" i="112"/>
  <c r="S2848" i="109"/>
  <c r="V1261" i="109"/>
  <c r="Q955" i="109"/>
  <c r="P3504" i="109"/>
  <c r="R1635" i="109"/>
  <c r="O821" i="112"/>
  <c r="N1127" i="109"/>
  <c r="T2478" i="109"/>
  <c r="U2194" i="109"/>
  <c r="Q810" i="109"/>
  <c r="V1253" i="109"/>
  <c r="N99" i="110"/>
  <c r="Y1690" i="109"/>
  <c r="U3420" i="109"/>
  <c r="N1650" i="109"/>
  <c r="Y1645" i="109"/>
  <c r="V4020" i="109"/>
  <c r="V1373" i="109"/>
  <c r="P788" i="109"/>
  <c r="R3165" i="109"/>
  <c r="Q650" i="109"/>
  <c r="X2470" i="109"/>
  <c r="R3654" i="109"/>
  <c r="O582" i="109"/>
  <c r="U3090" i="109"/>
  <c r="T38" i="110"/>
  <c r="X945" i="109"/>
  <c r="Q4085" i="109"/>
  <c r="S1118" i="109"/>
  <c r="X647" i="109"/>
  <c r="Y4019" i="109"/>
  <c r="Q3493" i="109"/>
  <c r="Q465" i="112"/>
  <c r="P1667" i="109"/>
  <c r="P1362" i="109"/>
  <c r="T2109" i="109"/>
  <c r="X1326" i="109"/>
  <c r="Q3120" i="109"/>
  <c r="O1884" i="109"/>
  <c r="Y3121" i="109"/>
  <c r="O2137" i="112"/>
  <c r="Y1192" i="109"/>
  <c r="U1160" i="109"/>
  <c r="U1745" i="109"/>
  <c r="R3793" i="109"/>
  <c r="N3719" i="109"/>
  <c r="T1638" i="109"/>
  <c r="V426" i="109"/>
  <c r="O315" i="112"/>
  <c r="U1543" i="109"/>
  <c r="S2475" i="109"/>
  <c r="T1202" i="109"/>
  <c r="O114" i="112"/>
  <c r="X1305" i="109"/>
  <c r="W3068" i="109"/>
  <c r="P291" i="109"/>
  <c r="R4306" i="109"/>
  <c r="R1143" i="112"/>
  <c r="U2118" i="109"/>
  <c r="Y4152" i="109"/>
  <c r="P1626" i="109"/>
  <c r="X1297" i="109"/>
  <c r="V504" i="109"/>
  <c r="W583" i="109"/>
  <c r="R217" i="109"/>
  <c r="P1563" i="109"/>
  <c r="X569" i="109"/>
  <c r="X3710" i="109"/>
  <c r="W2998" i="109"/>
  <c r="T1345" i="109"/>
  <c r="P3344" i="109"/>
  <c r="Y138" i="109"/>
  <c r="N50" i="112"/>
  <c r="Y3074" i="109"/>
  <c r="N803" i="112"/>
  <c r="Q935" i="109"/>
  <c r="R51" i="110"/>
  <c r="V1644" i="109"/>
  <c r="P1511" i="109"/>
  <c r="X642" i="109"/>
  <c r="X1729" i="109"/>
  <c r="P1698" i="109"/>
  <c r="Z1442" i="109"/>
  <c r="S79" i="109"/>
  <c r="Y2848" i="109"/>
  <c r="U3571" i="109"/>
  <c r="P3795" i="109"/>
  <c r="X2267" i="109"/>
  <c r="Y1377" i="109"/>
  <c r="Y1344" i="109"/>
  <c r="U4074" i="109"/>
  <c r="S1214" i="109"/>
  <c r="R1593" i="109"/>
  <c r="R1676" i="109"/>
  <c r="Y1155" i="109"/>
  <c r="P1748" i="109"/>
  <c r="Y1328" i="109"/>
  <c r="R3173" i="109"/>
  <c r="W4308" i="109"/>
  <c r="Q1886" i="109"/>
  <c r="X1625" i="109"/>
  <c r="S2401" i="109"/>
  <c r="U2963" i="109"/>
  <c r="V1649" i="109"/>
  <c r="O3094" i="109"/>
  <c r="V3730" i="109"/>
  <c r="W591" i="109"/>
  <c r="V1228" i="109"/>
  <c r="R208" i="109"/>
  <c r="V2687" i="109"/>
  <c r="Y3029" i="109"/>
  <c r="P77" i="112"/>
  <c r="N1160" i="109"/>
  <c r="W1476" i="109"/>
  <c r="X1346" i="109"/>
  <c r="R1801" i="112"/>
  <c r="O1314" i="112"/>
  <c r="X1700" i="109"/>
  <c r="O1220" i="109"/>
  <c r="N555" i="112"/>
  <c r="V3936" i="109"/>
  <c r="X150" i="109"/>
  <c r="N700" i="112"/>
  <c r="X2837" i="109"/>
  <c r="T135" i="109"/>
  <c r="N1260" i="109"/>
  <c r="V1205" i="109"/>
  <c r="R871" i="109"/>
  <c r="T642" i="109"/>
  <c r="O4229" i="109"/>
  <c r="Q2934" i="109"/>
  <c r="W77" i="109"/>
  <c r="O3127" i="109"/>
  <c r="P1318" i="112"/>
  <c r="R501" i="109"/>
  <c r="V588" i="109"/>
  <c r="X1752" i="109"/>
  <c r="N243" i="112"/>
  <c r="P3345" i="109"/>
  <c r="N1438" i="112"/>
  <c r="Q1467" i="109"/>
  <c r="Y3713" i="109"/>
  <c r="O2976" i="109"/>
  <c r="S655" i="109"/>
  <c r="V4084" i="109"/>
  <c r="P2691" i="109"/>
  <c r="L104" i="110"/>
  <c r="W153" i="109"/>
  <c r="T1347" i="109"/>
  <c r="X4019" i="109"/>
  <c r="T1979" i="109"/>
  <c r="Y1518" i="109"/>
  <c r="V1582" i="109"/>
  <c r="T1617" i="109"/>
  <c r="Y58" i="109"/>
  <c r="S2265" i="109"/>
  <c r="Z2184" i="109"/>
  <c r="T47" i="110"/>
  <c r="V810" i="109"/>
  <c r="P2334" i="109"/>
  <c r="O1143" i="109"/>
  <c r="O2012" i="112"/>
  <c r="T579" i="109"/>
  <c r="U1646" i="109"/>
  <c r="X2688" i="109"/>
  <c r="V1236" i="109"/>
  <c r="N4229" i="109"/>
  <c r="N1129" i="109"/>
  <c r="O180" i="112"/>
  <c r="W573" i="109"/>
  <c r="Y193" i="109"/>
  <c r="Y1019" i="109"/>
  <c r="O1660" i="109"/>
  <c r="R3176" i="109"/>
  <c r="S1225" i="109"/>
  <c r="U1967" i="109"/>
  <c r="V868" i="109"/>
  <c r="R1293" i="109"/>
  <c r="N1317" i="109"/>
  <c r="Q1549" i="109"/>
  <c r="W3093" i="109"/>
  <c r="O242" i="112"/>
  <c r="N1061" i="112"/>
  <c r="N1960" i="109"/>
  <c r="X937" i="109"/>
  <c r="T1704" i="109"/>
  <c r="X4089" i="109"/>
  <c r="U445" i="109"/>
  <c r="R4302" i="109"/>
  <c r="V1886" i="109"/>
  <c r="Y2843" i="109"/>
  <c r="U146" i="109"/>
  <c r="X3346" i="109"/>
  <c r="Q173" i="110"/>
  <c r="U1295" i="109"/>
  <c r="T1257" i="109"/>
  <c r="U1732" i="109"/>
  <c r="Q1677" i="109"/>
  <c r="Q1606" i="109"/>
  <c r="Q625" i="112"/>
  <c r="N2267" i="109"/>
  <c r="T143" i="109"/>
  <c r="T2944" i="109"/>
  <c r="J45" i="113"/>
  <c r="O3870" i="109"/>
  <c r="Y4232" i="109"/>
  <c r="Y878" i="109"/>
  <c r="V796" i="109"/>
  <c r="T63" i="110"/>
  <c r="N1586" i="109"/>
  <c r="P443" i="109"/>
  <c r="S3086" i="109"/>
  <c r="P1219" i="109"/>
  <c r="X134" i="109"/>
  <c r="Y1264" i="109"/>
  <c r="T2929" i="109"/>
  <c r="S936" i="109"/>
  <c r="P2468" i="109"/>
  <c r="P26" i="112"/>
  <c r="T3652" i="109"/>
  <c r="O349" i="112"/>
  <c r="S2987" i="109"/>
  <c r="T2626" i="109"/>
  <c r="Q1183" i="112"/>
  <c r="P1144" i="109"/>
  <c r="U3364" i="109"/>
  <c r="O754" i="112"/>
  <c r="Y557" i="109"/>
  <c r="X791" i="109"/>
  <c r="R1186" i="109"/>
  <c r="U1583" i="109"/>
  <c r="R1331" i="109"/>
  <c r="T868" i="109"/>
  <c r="X2760" i="109"/>
  <c r="Q1705" i="109"/>
  <c r="S3121" i="109"/>
  <c r="N936" i="109"/>
  <c r="Q1893" i="109"/>
  <c r="Y3010" i="109"/>
  <c r="X3063" i="109"/>
  <c r="T1727" i="109"/>
  <c r="T519" i="109"/>
  <c r="J57" i="110"/>
  <c r="W1524" i="109"/>
  <c r="S1550" i="109"/>
  <c r="Y1245" i="109"/>
  <c r="Q934" i="109"/>
  <c r="U940" i="109"/>
  <c r="R3935" i="109"/>
  <c r="V3430" i="109"/>
  <c r="Z1769" i="109"/>
  <c r="X282" i="109"/>
  <c r="X2629" i="109"/>
  <c r="Q1795" i="112"/>
  <c r="R210" i="109"/>
  <c r="Y1298" i="109"/>
  <c r="S2557" i="109"/>
  <c r="Y575" i="109"/>
  <c r="Y2984" i="109"/>
  <c r="W1464" i="109"/>
  <c r="Y802" i="109"/>
  <c r="X1705" i="109"/>
  <c r="W2770" i="109"/>
  <c r="O1085" i="112"/>
  <c r="X644" i="109"/>
  <c r="R1606" i="109"/>
  <c r="O1116" i="109"/>
  <c r="S427" i="109"/>
  <c r="Q1145" i="109"/>
  <c r="N2187" i="112"/>
  <c r="R3195" i="109"/>
  <c r="Q1712" i="109"/>
  <c r="Q1558" i="109"/>
  <c r="S947" i="109"/>
  <c r="P1146" i="109"/>
  <c r="T1547" i="109"/>
  <c r="S3867" i="109"/>
  <c r="Y3657" i="109"/>
  <c r="N1973" i="109"/>
  <c r="T862" i="109"/>
  <c r="N5" i="109"/>
  <c r="N5" i="112"/>
  <c r="P582" i="112"/>
  <c r="Y3088" i="109"/>
  <c r="X1529" i="109"/>
  <c r="O634" i="112"/>
  <c r="P3787" i="109"/>
  <c r="Q3142" i="109"/>
  <c r="V877" i="109"/>
  <c r="V3510" i="109"/>
  <c r="X1209" i="109"/>
  <c r="Q3429" i="109"/>
  <c r="P793" i="112"/>
  <c r="V3197" i="109"/>
  <c r="P2259" i="109"/>
  <c r="Y445" i="109"/>
  <c r="Q1525" i="112"/>
  <c r="R1239" i="109"/>
  <c r="N1257" i="109"/>
  <c r="P758" i="112"/>
  <c r="V1711" i="109"/>
  <c r="U794" i="109"/>
  <c r="W72" i="109"/>
  <c r="P2248" i="109"/>
  <c r="X1200" i="109"/>
  <c r="U69" i="109"/>
  <c r="O1612" i="109"/>
  <c r="Y877" i="109"/>
  <c r="N567" i="112"/>
  <c r="W2980" i="109"/>
  <c r="T1729" i="109"/>
  <c r="S1692" i="109"/>
  <c r="N3049" i="109"/>
  <c r="P1366" i="109"/>
  <c r="W1196" i="109"/>
  <c r="S2269" i="109"/>
  <c r="O935" i="109"/>
  <c r="T2844" i="109"/>
  <c r="Z3637" i="109"/>
  <c r="O1747" i="109"/>
  <c r="X2473" i="109"/>
  <c r="Q2992" i="109"/>
  <c r="Y3026" i="109"/>
  <c r="T1295" i="109"/>
  <c r="S1495" i="109"/>
  <c r="P952" i="109"/>
  <c r="S204" i="109"/>
  <c r="X1281" i="109"/>
  <c r="N1563" i="109"/>
  <c r="R1008" i="109"/>
  <c r="O1189" i="109"/>
  <c r="U2701" i="109"/>
  <c r="S1099" i="109"/>
  <c r="V1475" i="109"/>
  <c r="T3348" i="109"/>
  <c r="W1320" i="109"/>
  <c r="W1641" i="109"/>
  <c r="R1583" i="112"/>
  <c r="Q1628" i="109"/>
  <c r="N2396" i="109"/>
  <c r="T1481" i="109"/>
  <c r="N3001" i="109"/>
  <c r="P147" i="109"/>
  <c r="U219" i="109"/>
  <c r="T204" i="109"/>
  <c r="W1580" i="109"/>
  <c r="P2972" i="109"/>
  <c r="W1676" i="109"/>
  <c r="U737" i="109"/>
  <c r="P1370" i="109"/>
  <c r="R1570" i="109"/>
  <c r="O2631" i="109"/>
  <c r="P88" i="112"/>
  <c r="W4076" i="109"/>
  <c r="N1732" i="109"/>
  <c r="Q379" i="112"/>
  <c r="R1696" i="109"/>
  <c r="W2326" i="109"/>
  <c r="U1303" i="109"/>
  <c r="V3116" i="109"/>
  <c r="S1308" i="109"/>
  <c r="T2954" i="109"/>
  <c r="V2709" i="109"/>
  <c r="U3096" i="109"/>
  <c r="U1205" i="109"/>
  <c r="U3006" i="109"/>
  <c r="Q1007" i="112"/>
  <c r="Q2255" i="109"/>
  <c r="Q1961" i="109"/>
  <c r="Q1732" i="109"/>
  <c r="U2338" i="109"/>
  <c r="N1620" i="109"/>
  <c r="U7" i="109"/>
  <c r="M44" i="110"/>
  <c r="Q227" i="109"/>
  <c r="V583" i="109"/>
  <c r="S1887" i="109"/>
  <c r="S1463" i="109"/>
  <c r="V2048" i="109"/>
  <c r="Z2542" i="109"/>
  <c r="X1612" i="109"/>
  <c r="X73" i="109"/>
  <c r="O335" i="112"/>
  <c r="V1023" i="109"/>
  <c r="S1736" i="109"/>
  <c r="W1884" i="109"/>
  <c r="W291" i="109"/>
  <c r="Y850" i="109"/>
  <c r="V2257" i="109"/>
  <c r="X1320" i="109"/>
  <c r="W3103" i="109"/>
  <c r="Q1672" i="109"/>
  <c r="R1572" i="112"/>
  <c r="N589" i="109"/>
  <c r="Y2924" i="109"/>
  <c r="Y936" i="109"/>
  <c r="O598" i="112"/>
  <c r="Q1676" i="109"/>
  <c r="W1376" i="109"/>
  <c r="Q3122" i="109"/>
  <c r="R2410" i="109"/>
  <c r="Z2186" i="109"/>
  <c r="T2031" i="109"/>
  <c r="S1260" i="109"/>
  <c r="X439" i="109"/>
  <c r="R2250" i="109"/>
  <c r="O1528" i="112"/>
  <c r="N1956" i="109"/>
  <c r="P79" i="109"/>
  <c r="X2259" i="109"/>
  <c r="O2562" i="109"/>
  <c r="V1107" i="109"/>
  <c r="T3115" i="109"/>
  <c r="V1728" i="109"/>
  <c r="V1022" i="109"/>
  <c r="X586" i="109"/>
  <c r="R66" i="109"/>
  <c r="T732" i="109"/>
  <c r="R3189" i="109"/>
  <c r="X3048" i="109"/>
  <c r="W212" i="109"/>
  <c r="Q2193" i="109"/>
  <c r="R685" i="112"/>
  <c r="N791" i="112"/>
  <c r="O936" i="109"/>
  <c r="X3176" i="109"/>
  <c r="V3565" i="109"/>
  <c r="V3940" i="109"/>
  <c r="Q838" i="112"/>
  <c r="V4227" i="109"/>
  <c r="Q1498" i="109"/>
  <c r="N2991" i="109"/>
  <c r="V3491" i="109"/>
  <c r="Q615" i="112"/>
  <c r="P3784" i="109"/>
  <c r="P1525" i="112"/>
  <c r="J67" i="110"/>
  <c r="Q1689" i="109"/>
  <c r="T3087" i="109"/>
  <c r="N1745" i="109"/>
  <c r="X1009" i="109"/>
  <c r="U1325" i="109"/>
  <c r="Y1104" i="109"/>
  <c r="Q577" i="109"/>
  <c r="O806" i="112"/>
  <c r="O3150" i="109"/>
  <c r="U2255" i="109"/>
  <c r="V3653" i="109"/>
  <c r="T4162" i="109"/>
  <c r="P4240" i="109"/>
  <c r="P1177" i="112"/>
  <c r="S1900" i="109"/>
  <c r="V3571" i="109"/>
  <c r="P804" i="112"/>
  <c r="W3867" i="109"/>
  <c r="S3426" i="109"/>
  <c r="W3017" i="109"/>
  <c r="R1544" i="109"/>
  <c r="Q1267" i="109"/>
  <c r="N1249" i="109"/>
  <c r="R3187" i="109"/>
  <c r="S1508" i="109"/>
  <c r="P1113" i="109"/>
  <c r="T3347" i="109"/>
  <c r="W2402" i="109"/>
  <c r="R3438" i="109"/>
  <c r="S1903" i="109"/>
  <c r="R1670" i="109"/>
  <c r="Y1664" i="109"/>
  <c r="T2761" i="109"/>
  <c r="T2332" i="109"/>
  <c r="O3142" i="109"/>
  <c r="Y4306" i="109"/>
  <c r="T3793" i="109"/>
  <c r="P1230" i="109"/>
  <c r="W80" i="109"/>
  <c r="V1959" i="109"/>
  <c r="S3023" i="109"/>
  <c r="Y2018" i="109"/>
  <c r="U292" i="109"/>
  <c r="S1672" i="109"/>
  <c r="P2261" i="109"/>
  <c r="S950" i="109"/>
  <c r="R2923" i="109"/>
  <c r="W3083" i="109"/>
  <c r="N3356" i="109"/>
  <c r="Z3648" i="109"/>
  <c r="N539" i="112"/>
  <c r="R2113" i="109"/>
  <c r="O1128" i="109"/>
  <c r="W1330" i="109"/>
  <c r="V1753" i="109"/>
  <c r="Q1253" i="109"/>
  <c r="S570" i="109"/>
  <c r="U3104" i="109"/>
  <c r="X2628" i="109"/>
  <c r="Q571" i="109"/>
  <c r="P3027" i="109"/>
  <c r="V1211" i="109"/>
  <c r="T1588" i="109"/>
  <c r="R2259" i="109"/>
  <c r="P121" i="112"/>
  <c r="T1211" i="109"/>
  <c r="S1312" i="109"/>
  <c r="O1380" i="109"/>
  <c r="O1700" i="109"/>
  <c r="S1009" i="109"/>
  <c r="S1680" i="109"/>
  <c r="S1682" i="109"/>
  <c r="X3168" i="109"/>
  <c r="O811" i="109"/>
  <c r="S1582" i="109"/>
  <c r="Q31" i="110"/>
  <c r="N1757" i="112"/>
  <c r="W3345" i="109"/>
  <c r="N1291" i="112"/>
  <c r="V1748" i="109"/>
  <c r="Y3434" i="109"/>
  <c r="N1188" i="109"/>
  <c r="M117" i="110"/>
  <c r="S3099" i="109"/>
  <c r="V2108" i="109"/>
  <c r="Y3002" i="109"/>
  <c r="R2937" i="109"/>
  <c r="W4095" i="109"/>
  <c r="N1017" i="109"/>
  <c r="P1477" i="109"/>
  <c r="X2701" i="109"/>
  <c r="V3867" i="109"/>
  <c r="X514" i="109"/>
  <c r="X1491" i="109"/>
  <c r="W67" i="109"/>
  <c r="U3356" i="109"/>
  <c r="T2114" i="109"/>
  <c r="R153" i="109"/>
  <c r="S1654" i="109"/>
  <c r="X570" i="109"/>
  <c r="W1498" i="109"/>
  <c r="O1830" i="109"/>
  <c r="T2394" i="109"/>
  <c r="Q1196" i="109"/>
  <c r="W3351" i="109"/>
  <c r="P3110" i="109"/>
  <c r="P1007" i="109"/>
  <c r="R806" i="109"/>
  <c r="N3040" i="109"/>
  <c r="W3358" i="109"/>
  <c r="P138" i="109"/>
  <c r="T3512" i="109"/>
  <c r="W79" i="109"/>
  <c r="O758" i="112"/>
  <c r="P2042" i="109"/>
  <c r="R1020" i="109"/>
  <c r="X1569" i="109"/>
  <c r="X1262" i="109"/>
  <c r="U1023" i="109"/>
  <c r="T1498" i="109"/>
  <c r="U502" i="109"/>
  <c r="Y1218" i="109"/>
  <c r="X1608" i="109"/>
  <c r="Y1966" i="109"/>
  <c r="V3941" i="109"/>
  <c r="Y484" i="109"/>
  <c r="T2769" i="109"/>
  <c r="Q573" i="109"/>
  <c r="N400" i="112"/>
  <c r="X1618" i="109"/>
  <c r="W1235" i="109"/>
  <c r="O2982" i="109"/>
  <c r="P2613" i="109"/>
  <c r="T1286" i="109"/>
  <c r="X2625" i="109"/>
  <c r="S3937" i="109"/>
  <c r="Y1668" i="109"/>
  <c r="S3570" i="109"/>
  <c r="P1487" i="109"/>
  <c r="R3129" i="109"/>
  <c r="P2628" i="112"/>
  <c r="R518" i="109"/>
  <c r="W2341" i="109"/>
  <c r="P3090" i="109"/>
  <c r="O1235" i="109"/>
  <c r="U1715" i="109"/>
  <c r="R2999" i="109"/>
  <c r="N1366" i="109"/>
  <c r="X2478" i="109"/>
  <c r="P1287" i="109"/>
  <c r="U443" i="109"/>
  <c r="Q1462" i="109"/>
  <c r="V1242" i="109"/>
  <c r="W2197" i="109"/>
  <c r="U1625" i="109"/>
  <c r="Y1224" i="109"/>
  <c r="S518" i="109"/>
  <c r="V1547" i="109"/>
  <c r="N1384" i="109"/>
  <c r="Q3498" i="109"/>
  <c r="O1223" i="109"/>
  <c r="Q1597" i="109"/>
  <c r="O591" i="109"/>
  <c r="V3420" i="109"/>
  <c r="O1335" i="109"/>
  <c r="X219" i="109"/>
  <c r="X571" i="109"/>
  <c r="V3113" i="109"/>
  <c r="W504" i="109"/>
  <c r="U3081" i="109"/>
  <c r="V2343" i="109"/>
  <c r="P1883" i="109"/>
  <c r="O2130" i="112"/>
  <c r="U142" i="109"/>
  <c r="P1233" i="109"/>
  <c r="T1355" i="109"/>
  <c r="S2474" i="109"/>
  <c r="O3032" i="109"/>
  <c r="N695" i="112"/>
  <c r="S2770" i="109"/>
  <c r="Y1595" i="109"/>
  <c r="Y3917" i="109"/>
  <c r="Z1409" i="109"/>
  <c r="N937" i="109"/>
  <c r="W3501" i="109"/>
  <c r="R67" i="109"/>
  <c r="O1258" i="109"/>
  <c r="N150" i="112"/>
  <c r="P1373" i="109"/>
  <c r="S4239" i="109"/>
  <c r="Q93" i="112"/>
  <c r="V220" i="109"/>
  <c r="N1170" i="109"/>
  <c r="O3505" i="109"/>
  <c r="P3070" i="109"/>
  <c r="P1100" i="109"/>
  <c r="Y1607" i="109"/>
  <c r="W1170" i="109"/>
  <c r="O3205" i="109"/>
  <c r="V1319" i="109"/>
  <c r="W507" i="109"/>
  <c r="P638" i="112"/>
  <c r="N1605" i="109"/>
  <c r="U1511" i="109"/>
  <c r="N807" i="109"/>
  <c r="Z1400" i="109"/>
  <c r="R3206" i="109"/>
  <c r="P1345" i="109"/>
  <c r="P291" i="112"/>
  <c r="O2052" i="109"/>
  <c r="V1623" i="109"/>
  <c r="Y214" i="109"/>
  <c r="U2050" i="109"/>
  <c r="X147" i="109"/>
  <c r="W71" i="109"/>
  <c r="Z1082" i="109"/>
  <c r="P106" i="110"/>
  <c r="U1484" i="109"/>
  <c r="S2994" i="109"/>
  <c r="N3146" i="109"/>
  <c r="V1194" i="109"/>
  <c r="Y1514" i="109"/>
  <c r="X1127" i="109"/>
  <c r="V4163" i="109"/>
  <c r="V3931" i="109"/>
  <c r="O2952" i="109"/>
  <c r="R1631" i="109"/>
  <c r="Y496" i="109"/>
  <c r="Z1765" i="109"/>
  <c r="Y2197" i="109"/>
  <c r="O1751" i="109"/>
  <c r="W2558" i="109"/>
  <c r="V4022" i="109"/>
  <c r="Q1369" i="109"/>
  <c r="P24" i="112"/>
  <c r="R1587" i="112"/>
  <c r="U49" i="110"/>
  <c r="Q1120" i="109"/>
  <c r="T3504" i="109"/>
  <c r="X4086" i="109"/>
  <c r="Q2696" i="109"/>
  <c r="O1513" i="109"/>
  <c r="U3009" i="109"/>
  <c r="T3119" i="109"/>
  <c r="R3075" i="109"/>
  <c r="U793" i="109"/>
  <c r="W3038" i="109"/>
  <c r="Q274" i="112"/>
  <c r="T1488" i="109"/>
  <c r="O3135" i="109"/>
  <c r="X1616" i="109"/>
  <c r="O1567" i="109"/>
  <c r="U3134" i="109"/>
  <c r="V2837" i="109"/>
  <c r="Y592" i="109"/>
  <c r="R508" i="109"/>
  <c r="W3504" i="109"/>
  <c r="U656" i="109"/>
  <c r="O207" i="109"/>
  <c r="X881" i="109"/>
  <c r="R2416" i="109"/>
  <c r="X1007" i="109"/>
  <c r="T2106" i="109"/>
  <c r="O444" i="109"/>
  <c r="S1827" i="109"/>
  <c r="S284" i="109"/>
  <c r="U584" i="109"/>
  <c r="X3569" i="109"/>
  <c r="Q304" i="112"/>
  <c r="X1252" i="109"/>
  <c r="Y4063" i="109"/>
  <c r="P2700" i="109"/>
  <c r="V3031" i="109"/>
  <c r="P3505" i="109"/>
  <c r="W1157" i="109"/>
  <c r="N2936" i="109"/>
  <c r="W2616" i="109"/>
  <c r="N147" i="112"/>
  <c r="Z1820" i="109"/>
  <c r="V1976" i="109"/>
  <c r="R2469" i="109"/>
  <c r="O1731" i="109"/>
  <c r="X1677" i="109"/>
  <c r="Q1665" i="109"/>
  <c r="X1872" i="109"/>
  <c r="S1277" i="109"/>
  <c r="Q3144" i="109"/>
  <c r="X2396" i="109"/>
  <c r="X280" i="109"/>
  <c r="R1336" i="109"/>
  <c r="T4302" i="109"/>
  <c r="U1689" i="109"/>
  <c r="O2980" i="109"/>
  <c r="V1956" i="109"/>
  <c r="T1178" i="109"/>
  <c r="N63" i="110"/>
  <c r="N2690" i="109"/>
  <c r="O1174" i="109"/>
  <c r="P3709" i="109"/>
  <c r="Q150" i="109"/>
  <c r="O1153" i="109"/>
  <c r="W3213" i="109"/>
  <c r="O1829" i="109"/>
  <c r="O1353" i="109"/>
  <c r="X2976" i="109"/>
  <c r="X1119" i="109"/>
  <c r="U1730" i="109"/>
  <c r="W1717" i="109"/>
  <c r="V1488" i="109"/>
  <c r="S58" i="109"/>
  <c r="Y370" i="109"/>
  <c r="P3101" i="109"/>
  <c r="N725" i="112"/>
  <c r="W2957" i="109"/>
  <c r="Z1754" i="109"/>
  <c r="T1162" i="109"/>
  <c r="S2692" i="109"/>
  <c r="O1585" i="109"/>
  <c r="R2473" i="109"/>
  <c r="U3013" i="109"/>
  <c r="Q3712" i="109"/>
  <c r="O437" i="109"/>
  <c r="Y1530" i="109"/>
  <c r="S1607" i="109"/>
  <c r="S2947" i="109"/>
  <c r="S3167" i="109"/>
  <c r="U1565" i="109"/>
  <c r="N2333" i="112"/>
  <c r="V1334" i="109"/>
  <c r="Q809" i="109"/>
  <c r="V3942" i="109"/>
  <c r="U3781" i="109"/>
  <c r="T2324" i="109"/>
  <c r="V1331" i="109"/>
  <c r="N3204" i="109"/>
  <c r="Q1749" i="109"/>
  <c r="T500" i="109"/>
  <c r="Q950" i="112"/>
  <c r="V1575" i="109"/>
  <c r="O1629" i="109"/>
  <c r="V2267" i="109"/>
  <c r="X1665" i="109"/>
  <c r="W2693" i="109"/>
  <c r="P1533" i="109"/>
  <c r="N2771" i="109"/>
  <c r="T798" i="109"/>
  <c r="Q2848" i="109"/>
  <c r="W1635" i="109"/>
  <c r="V423" i="109"/>
  <c r="O1524" i="109"/>
  <c r="W1515" i="109"/>
  <c r="Y793" i="109"/>
  <c r="T3422" i="109"/>
  <c r="S423" i="109"/>
  <c r="X3718" i="109"/>
  <c r="V3055" i="109"/>
  <c r="V3067" i="109"/>
  <c r="W2113" i="109"/>
  <c r="Z1092" i="109"/>
  <c r="S3730" i="109"/>
  <c r="R446" i="109"/>
  <c r="Q1322" i="109"/>
  <c r="U1614" i="109"/>
  <c r="T3502" i="109"/>
  <c r="N3196" i="109"/>
  <c r="Y1014" i="109"/>
  <c r="O1617" i="109"/>
  <c r="P1149" i="109"/>
  <c r="P1473" i="109"/>
  <c r="R2337" i="109"/>
  <c r="P1560" i="109"/>
  <c r="Y435" i="109"/>
  <c r="Q137" i="109"/>
  <c r="N2953" i="109"/>
  <c r="V1008" i="109"/>
  <c r="S1749" i="109"/>
  <c r="T3185" i="109"/>
  <c r="V2979" i="109"/>
  <c r="V506" i="109"/>
  <c r="W3010" i="109"/>
  <c r="P4166" i="109"/>
  <c r="U2252" i="109"/>
  <c r="O801" i="109"/>
  <c r="Q2844" i="109"/>
  <c r="O854" i="112"/>
  <c r="Z1802" i="109"/>
  <c r="Q3793" i="109"/>
  <c r="S3148" i="109"/>
  <c r="W1896" i="109"/>
  <c r="P1292" i="109"/>
  <c r="O1482" i="109"/>
  <c r="Q7" i="109"/>
  <c r="X444" i="109"/>
  <c r="T1630" i="109"/>
  <c r="X1624" i="109"/>
  <c r="T3107" i="109"/>
  <c r="V1130" i="109"/>
  <c r="Q1124" i="109"/>
  <c r="N1749" i="109"/>
  <c r="P1250" i="109"/>
  <c r="W2250" i="109"/>
  <c r="U1279" i="109"/>
  <c r="T1476" i="109"/>
  <c r="W209" i="109"/>
  <c r="P172" i="110"/>
  <c r="X1255" i="109"/>
  <c r="V206" i="109"/>
  <c r="P1650" i="109"/>
  <c r="V1508" i="109"/>
  <c r="T1553" i="109"/>
  <c r="Y2250" i="109"/>
  <c r="Y1273" i="109"/>
  <c r="N298" i="112"/>
  <c r="W3728" i="109"/>
  <c r="P2955" i="109"/>
  <c r="V1577" i="109"/>
  <c r="Y1185" i="109"/>
  <c r="T2956" i="109"/>
  <c r="W1596" i="109"/>
  <c r="N280" i="109"/>
  <c r="U1479" i="109"/>
  <c r="N538" i="112"/>
  <c r="R592" i="109"/>
  <c r="Q1890" i="109"/>
  <c r="P146" i="112"/>
  <c r="Z1419" i="109"/>
  <c r="R1519" i="109"/>
  <c r="Q1655" i="109"/>
  <c r="X1098" i="109"/>
  <c r="W1348" i="109"/>
  <c r="S574" i="109"/>
  <c r="X1698" i="109"/>
  <c r="O2839" i="109"/>
  <c r="Y2036" i="109"/>
  <c r="Y224" i="109"/>
  <c r="N3088" i="109"/>
  <c r="P1611" i="109"/>
  <c r="X1641" i="109"/>
  <c r="P3431" i="109"/>
  <c r="S2321" i="109"/>
  <c r="S1905" i="109"/>
  <c r="V942" i="109"/>
  <c r="N1309" i="109"/>
  <c r="W735" i="109"/>
  <c r="Y3180" i="109"/>
  <c r="X1599" i="109"/>
  <c r="U2985" i="109"/>
  <c r="O1639" i="109"/>
  <c r="Z2176" i="109"/>
  <c r="S3494" i="109"/>
  <c r="V1355" i="109"/>
  <c r="R3145" i="109"/>
  <c r="T3197" i="109"/>
  <c r="N22" i="112"/>
  <c r="R2036" i="109"/>
  <c r="Y1960" i="109"/>
  <c r="Y942" i="109"/>
  <c r="S1213" i="109"/>
  <c r="V1700" i="109"/>
  <c r="T1205" i="109"/>
  <c r="N1497" i="109"/>
  <c r="V1963" i="109"/>
  <c r="R4021" i="109"/>
  <c r="S4088" i="109"/>
  <c r="X2764" i="109"/>
  <c r="Y68" i="109"/>
  <c r="T1892" i="109"/>
  <c r="U2615" i="109"/>
  <c r="W1646" i="109"/>
  <c r="S3000" i="109"/>
  <c r="Q956" i="112"/>
  <c r="N1140" i="109"/>
  <c r="N733" i="109"/>
  <c r="Y1958" i="109"/>
  <c r="N1185" i="109"/>
  <c r="R1536" i="109"/>
  <c r="S1752" i="109"/>
  <c r="X2052" i="109"/>
  <c r="P2104" i="109"/>
  <c r="N1311" i="109"/>
  <c r="Y2333" i="109"/>
  <c r="S3709" i="109"/>
  <c r="S1531" i="109"/>
  <c r="U1701" i="109"/>
  <c r="S3131" i="109"/>
  <c r="W796" i="109"/>
  <c r="P934" i="109"/>
  <c r="W3064" i="109"/>
  <c r="P1462" i="109"/>
  <c r="N1341" i="109"/>
  <c r="T3792" i="109"/>
  <c r="U1119" i="109"/>
  <c r="N1500" i="109"/>
  <c r="V3049" i="109"/>
  <c r="Y3769" i="109"/>
  <c r="R3941" i="109"/>
  <c r="Y3783" i="109"/>
  <c r="N1694" i="109"/>
  <c r="O635" i="112"/>
  <c r="L67" i="110"/>
  <c r="R1888" i="109"/>
  <c r="U2832" i="109"/>
  <c r="Q4295" i="109"/>
  <c r="W3159" i="109"/>
  <c r="Q1297" i="109"/>
  <c r="U509" i="109"/>
  <c r="R2193" i="109"/>
  <c r="S2974" i="109"/>
  <c r="S509" i="109"/>
  <c r="T1594" i="109"/>
  <c r="X995" i="109"/>
  <c r="O149" i="109"/>
  <c r="S1221" i="109"/>
  <c r="O3090" i="109"/>
  <c r="Q1970" i="109"/>
  <c r="R1610" i="109"/>
  <c r="W3131" i="109"/>
  <c r="O1503" i="109"/>
  <c r="X3503" i="109"/>
  <c r="T1715" i="109"/>
  <c r="T3193" i="109"/>
  <c r="N1000" i="112"/>
  <c r="S1363" i="109"/>
  <c r="U284" i="109"/>
  <c r="T1110" i="109"/>
  <c r="T736" i="109"/>
  <c r="V1124" i="109"/>
  <c r="Y1642" i="109"/>
  <c r="P1133" i="109"/>
  <c r="R213" i="112"/>
  <c r="T2635" i="109"/>
  <c r="Y3331" i="109"/>
  <c r="U3099" i="109"/>
  <c r="P3419" i="109"/>
  <c r="P3063" i="109"/>
  <c r="S1691" i="109"/>
  <c r="R28" i="110"/>
  <c r="Q1519" i="109"/>
  <c r="P2563" i="109"/>
  <c r="O1615" i="109"/>
  <c r="X434" i="109"/>
  <c r="R1122" i="109"/>
  <c r="N1641" i="112"/>
  <c r="V1645" i="109"/>
  <c r="U1533" i="109"/>
  <c r="T426" i="109"/>
  <c r="P2693" i="109"/>
  <c r="N1532" i="109"/>
  <c r="Y4079" i="109"/>
  <c r="R2946" i="109"/>
  <c r="Q16" i="110"/>
  <c r="W3434" i="109"/>
  <c r="P1664" i="109"/>
  <c r="Q1308" i="112"/>
  <c r="Q1644" i="109"/>
  <c r="R577" i="109"/>
  <c r="U1367" i="109"/>
  <c r="V789" i="109"/>
  <c r="W1510" i="109"/>
  <c r="X1678" i="109"/>
  <c r="R226" i="112"/>
  <c r="Q4" i="112"/>
  <c r="V1353" i="109"/>
  <c r="X2408" i="109"/>
  <c r="V1172" i="109"/>
  <c r="S1681" i="109"/>
  <c r="Q1563" i="109"/>
  <c r="W1125" i="109"/>
  <c r="S2394" i="109"/>
  <c r="P1337" i="109"/>
  <c r="P2774" i="109"/>
  <c r="S652" i="109"/>
  <c r="O1955" i="112"/>
  <c r="U1709" i="109"/>
  <c r="Q833" i="112"/>
  <c r="Y3351" i="109"/>
  <c r="S123" i="110"/>
  <c r="X1333" i="109"/>
  <c r="Q1178" i="109"/>
  <c r="Y947" i="109"/>
  <c r="V4152" i="109"/>
  <c r="Q1258" i="109"/>
  <c r="O1974" i="109"/>
  <c r="S3425" i="109"/>
  <c r="P801" i="109"/>
  <c r="R1260" i="109"/>
  <c r="P2342" i="109"/>
  <c r="V3059" i="109"/>
  <c r="P1513" i="109"/>
  <c r="U1608" i="109"/>
  <c r="Y2841" i="109"/>
  <c r="X3108" i="109"/>
  <c r="Y1307" i="109"/>
  <c r="X3729" i="109"/>
  <c r="Y1965" i="109"/>
  <c r="U1022" i="109"/>
  <c r="W2251" i="109"/>
  <c r="U1509" i="109"/>
  <c r="Y3405" i="109"/>
  <c r="W225" i="109"/>
  <c r="Y868" i="109"/>
  <c r="Q2396" i="109"/>
  <c r="W1679" i="109"/>
  <c r="O1573" i="109"/>
  <c r="S1018" i="109"/>
  <c r="W1369" i="109"/>
  <c r="Y3014" i="109"/>
  <c r="T1674" i="109"/>
  <c r="X793" i="109"/>
  <c r="Y147" i="109"/>
  <c r="U425" i="109"/>
  <c r="P8" i="110"/>
  <c r="U3573" i="109"/>
  <c r="P1558" i="109"/>
  <c r="U152" i="109"/>
  <c r="R1307" i="109"/>
  <c r="T138" i="109"/>
  <c r="N3166" i="109"/>
  <c r="X4161" i="109"/>
  <c r="Q729" i="112"/>
  <c r="X277" i="109"/>
  <c r="X865" i="109"/>
  <c r="Y1219" i="109"/>
  <c r="N1747" i="109"/>
  <c r="Y3065" i="109"/>
  <c r="V3084" i="109"/>
  <c r="U1515" i="109"/>
  <c r="Q1376" i="109"/>
  <c r="R3094" i="109"/>
  <c r="P1153" i="109"/>
  <c r="T1635" i="109"/>
  <c r="R1576" i="109"/>
  <c r="X3655" i="109"/>
  <c r="Q2416" i="109"/>
  <c r="T69" i="109"/>
  <c r="X2311" i="109"/>
  <c r="W1345" i="109"/>
  <c r="Q139" i="112"/>
  <c r="S3192" i="109"/>
  <c r="Q694" i="112"/>
  <c r="R3711" i="109"/>
  <c r="Q295" i="112"/>
  <c r="N1671" i="109"/>
  <c r="R519" i="109"/>
  <c r="R801" i="109"/>
  <c r="S2633" i="109"/>
  <c r="Q2622" i="109"/>
  <c r="P513" i="109"/>
  <c r="Q66" i="109"/>
  <c r="Q1634" i="109"/>
  <c r="W1202" i="109"/>
  <c r="Q1239" i="109"/>
  <c r="Q2394" i="109"/>
  <c r="N1637" i="109"/>
  <c r="N46" i="112"/>
  <c r="Q1734" i="109"/>
  <c r="N1472" i="109"/>
  <c r="U4227" i="109"/>
  <c r="W1480" i="109"/>
  <c r="W2780" i="109"/>
  <c r="T1020" i="109"/>
  <c r="O923" i="112"/>
  <c r="S1501" i="109"/>
  <c r="N1687" i="109"/>
  <c r="N4147" i="109"/>
  <c r="Q1301" i="112"/>
  <c r="W3353" i="109"/>
  <c r="R578" i="109"/>
  <c r="O1387" i="109"/>
  <c r="U434" i="109"/>
  <c r="R4081" i="109"/>
  <c r="P1526" i="109"/>
  <c r="W1712" i="109"/>
  <c r="P141" i="109"/>
  <c r="N1124" i="109"/>
  <c r="V2769" i="109"/>
  <c r="U1891" i="109"/>
  <c r="P3346" i="109"/>
  <c r="Q1013" i="109"/>
  <c r="R4074" i="109"/>
  <c r="V1199" i="109"/>
  <c r="S1331" i="109"/>
  <c r="P51" i="112"/>
  <c r="Y2410" i="109"/>
  <c r="Q3052" i="109"/>
  <c r="S1615" i="109"/>
  <c r="W512" i="109"/>
  <c r="R1643" i="109"/>
  <c r="P3174" i="109"/>
  <c r="Y2615" i="109"/>
  <c r="T947" i="109"/>
  <c r="S1958" i="109"/>
  <c r="W2334" i="109"/>
  <c r="U2049" i="109"/>
  <c r="Y2624" i="109"/>
  <c r="R145" i="109"/>
  <c r="N1640" i="109"/>
  <c r="R2780" i="109"/>
  <c r="N181" i="112"/>
  <c r="N1884" i="109"/>
  <c r="T61" i="110"/>
  <c r="P1109" i="109"/>
  <c r="U2270" i="109"/>
  <c r="O999" i="112"/>
  <c r="U1733" i="109"/>
  <c r="R3489" i="109"/>
  <c r="R2932" i="109"/>
  <c r="W3108" i="109"/>
  <c r="O2993" i="109"/>
  <c r="O1256" i="109"/>
  <c r="Z1824" i="109"/>
  <c r="X3068" i="109"/>
  <c r="W4089" i="109"/>
  <c r="Q2409" i="109"/>
  <c r="T1616" i="109"/>
  <c r="W1669" i="109"/>
  <c r="W2989" i="109"/>
  <c r="U2958" i="109"/>
  <c r="Q138" i="112"/>
  <c r="N1769" i="112"/>
  <c r="O1608" i="109"/>
  <c r="Y64" i="109"/>
  <c r="R1632" i="109"/>
  <c r="R2397" i="109"/>
  <c r="X515" i="109"/>
  <c r="O48" i="112"/>
  <c r="Y3795" i="109"/>
  <c r="Q3191" i="109"/>
  <c r="W2633" i="109"/>
  <c r="Z1404" i="109"/>
  <c r="S2760" i="109"/>
  <c r="N3137" i="109"/>
  <c r="Y3417" i="109"/>
  <c r="V2035" i="109"/>
  <c r="V1507" i="109"/>
  <c r="X3877" i="109"/>
  <c r="X1974" i="109"/>
  <c r="Q2254" i="109"/>
  <c r="O3433" i="109"/>
  <c r="W1203" i="109"/>
  <c r="V1185" i="109"/>
  <c r="N802" i="109"/>
  <c r="Q1327" i="112"/>
  <c r="Q45" i="112"/>
  <c r="V1572" i="109"/>
  <c r="S1206" i="109"/>
  <c r="Y4" i="109"/>
  <c r="U1175" i="109"/>
  <c r="Y1956" i="109"/>
  <c r="Y1557" i="109"/>
  <c r="P113" i="112"/>
  <c r="O1470" i="109"/>
  <c r="X1466" i="109"/>
  <c r="N2563" i="109"/>
  <c r="W2559" i="109"/>
  <c r="U2987" i="109"/>
  <c r="R1626" i="109"/>
  <c r="N641" i="112"/>
  <c r="V2" i="109"/>
  <c r="R2633" i="109"/>
  <c r="R3930" i="109"/>
  <c r="Q2943" i="109"/>
  <c r="Q695" i="112"/>
  <c r="S1471" i="109"/>
  <c r="N2478" i="109"/>
  <c r="Y3915" i="109"/>
  <c r="O3131" i="109"/>
  <c r="R1640" i="109"/>
  <c r="S2833" i="109"/>
  <c r="O1506" i="109"/>
  <c r="Y1673" i="109"/>
  <c r="S586" i="109"/>
  <c r="X3860" i="109"/>
  <c r="U1265" i="109"/>
  <c r="Q848" i="112"/>
  <c r="N1673" i="109"/>
  <c r="R1729" i="109"/>
  <c r="U1234" i="109"/>
  <c r="R1578" i="112"/>
  <c r="W1704" i="109"/>
  <c r="U1655" i="109"/>
  <c r="Y1606" i="109"/>
  <c r="X1309" i="109"/>
  <c r="U3208" i="109"/>
  <c r="Q1868" i="112"/>
  <c r="R1738" i="109"/>
  <c r="N3080" i="109"/>
  <c r="T2043" i="109"/>
  <c r="N1662" i="112"/>
  <c r="U1181" i="109"/>
  <c r="Q3099" i="109"/>
  <c r="Y589" i="109"/>
  <c r="N2948" i="109"/>
  <c r="R805" i="109"/>
  <c r="T206" i="109"/>
  <c r="Y1466" i="109"/>
  <c r="P2562" i="109"/>
  <c r="Y512" i="109"/>
  <c r="T1108" i="109"/>
  <c r="R3434" i="109"/>
  <c r="T3436" i="109"/>
  <c r="X3190" i="109"/>
  <c r="X2954" i="109"/>
  <c r="X1482" i="109"/>
  <c r="S1975" i="109"/>
  <c r="O120" i="112"/>
  <c r="R1589" i="109"/>
  <c r="S1523" i="109"/>
  <c r="N3506" i="109"/>
  <c r="S1246" i="109"/>
  <c r="Q4235" i="109"/>
  <c r="Q797" i="112"/>
  <c r="N434" i="109"/>
  <c r="Q2979" i="109"/>
  <c r="T957" i="109"/>
  <c r="N1300" i="109"/>
  <c r="P1196" i="109"/>
  <c r="O3169" i="109"/>
  <c r="Z1764" i="109"/>
  <c r="T1668" i="109"/>
  <c r="N1516" i="109"/>
  <c r="Q253" i="112"/>
  <c r="R2834" i="109"/>
  <c r="T2257" i="109"/>
  <c r="S2041" i="109"/>
  <c r="X1228" i="109"/>
  <c r="N1646" i="109"/>
  <c r="S3061" i="109"/>
  <c r="Y1254" i="109"/>
  <c r="O828" i="112"/>
  <c r="Y3425" i="109"/>
  <c r="X2264" i="109"/>
  <c r="Y2676" i="109"/>
  <c r="R2974" i="109"/>
  <c r="P499" i="112"/>
  <c r="R144" i="109"/>
  <c r="O1522" i="112"/>
  <c r="N1643" i="109"/>
  <c r="P1318" i="109"/>
  <c r="O865" i="109"/>
  <c r="X1158" i="109"/>
  <c r="U2406" i="109"/>
  <c r="U2261" i="109"/>
  <c r="W653" i="109"/>
  <c r="U881" i="109"/>
  <c r="Y2998" i="109"/>
  <c r="N1598" i="109"/>
  <c r="Q4157" i="109"/>
  <c r="Y2764" i="109"/>
  <c r="V4151" i="109"/>
  <c r="T172" i="110"/>
  <c r="Q2424" i="112"/>
  <c r="Y3350" i="109"/>
  <c r="Q1724" i="109"/>
  <c r="P1476" i="109"/>
  <c r="V1154" i="109"/>
  <c r="O1188" i="109"/>
  <c r="X2834" i="109"/>
  <c r="X1120" i="109"/>
  <c r="V3293" i="109"/>
  <c r="W1483" i="109"/>
  <c r="T1338" i="109"/>
  <c r="R1312" i="109"/>
  <c r="R800" i="109"/>
  <c r="U1486" i="109"/>
  <c r="Q4240" i="109"/>
  <c r="T1978" i="109"/>
  <c r="Y4303" i="109"/>
  <c r="O1636" i="109"/>
  <c r="W63" i="109"/>
  <c r="Q2118" i="109"/>
  <c r="N1711" i="109"/>
  <c r="R4292" i="109"/>
  <c r="S432" i="109"/>
  <c r="R1607" i="109"/>
  <c r="X283" i="109"/>
  <c r="P1121" i="109"/>
  <c r="P11" i="110"/>
  <c r="X4136" i="109"/>
  <c r="O152" i="109"/>
  <c r="O3436" i="109"/>
  <c r="R3426" i="109"/>
  <c r="Y1126" i="109"/>
  <c r="X2238" i="109"/>
  <c r="V1336" i="109"/>
  <c r="Q738" i="109"/>
  <c r="R2975" i="109"/>
  <c r="O1661" i="109"/>
  <c r="X3192" i="109"/>
  <c r="W1100" i="109"/>
  <c r="R795" i="109"/>
  <c r="U181" i="110"/>
  <c r="R1131" i="109"/>
  <c r="R73" i="109"/>
  <c r="P1695" i="109"/>
  <c r="Y1324" i="109"/>
  <c r="S1557" i="109"/>
  <c r="Z1434" i="109"/>
  <c r="O1049" i="112"/>
  <c r="X1963" i="109"/>
  <c r="P1269" i="109"/>
  <c r="N1486" i="109"/>
  <c r="O1034" i="112"/>
  <c r="Y434" i="109"/>
  <c r="X2952" i="109"/>
  <c r="R2264" i="109"/>
  <c r="Q1201" i="109"/>
  <c r="O1667" i="109"/>
  <c r="U1570" i="109"/>
  <c r="N1158" i="109"/>
  <c r="W3046" i="109"/>
  <c r="T954" i="109"/>
  <c r="U1153" i="109"/>
  <c r="R3" i="109"/>
  <c r="R3156" i="109"/>
  <c r="X2951" i="109"/>
  <c r="Z3229" i="109"/>
  <c r="X1221" i="109"/>
  <c r="S3725" i="109"/>
  <c r="W1261" i="109"/>
  <c r="Y8" i="109"/>
  <c r="T430" i="109"/>
  <c r="Y864" i="109"/>
  <c r="R1276" i="109"/>
  <c r="W863" i="109"/>
  <c r="P2634" i="109"/>
  <c r="S2335" i="109"/>
  <c r="V809" i="109"/>
  <c r="O1008" i="112"/>
  <c r="S1476" i="109"/>
  <c r="R907" i="112"/>
  <c r="Q950" i="109"/>
  <c r="V869" i="109"/>
  <c r="V1830" i="109"/>
  <c r="R2848" i="109"/>
  <c r="X142" i="109"/>
  <c r="U1473" i="109"/>
  <c r="W1382" i="109"/>
  <c r="T436" i="109"/>
  <c r="T1144" i="109"/>
  <c r="R4222" i="109"/>
  <c r="V515" i="109"/>
  <c r="S153" i="109"/>
  <c r="S1578" i="109"/>
  <c r="S1185" i="109"/>
  <c r="Z1804" i="109"/>
  <c r="S142" i="109"/>
  <c r="P385" i="112"/>
  <c r="X517" i="109"/>
  <c r="R881" i="109"/>
  <c r="S2629" i="109"/>
  <c r="Y1207" i="109"/>
  <c r="O1232" i="112"/>
  <c r="Q1389" i="112"/>
  <c r="Q3107" i="109"/>
  <c r="R2109" i="109"/>
  <c r="P4234" i="109"/>
  <c r="N1693" i="109"/>
  <c r="O1308" i="109"/>
  <c r="W3003" i="109"/>
  <c r="U806" i="109"/>
  <c r="S2934" i="109"/>
  <c r="W143" i="109"/>
  <c r="R506" i="109"/>
  <c r="Q1354" i="109"/>
  <c r="Y1573" i="109"/>
  <c r="X849" i="109"/>
  <c r="P1209" i="109"/>
  <c r="Y657" i="109"/>
  <c r="Q971" i="112"/>
  <c r="P1624" i="109"/>
  <c r="W1020" i="109"/>
  <c r="N1375" i="109"/>
  <c r="X4085" i="109"/>
  <c r="X1712" i="109"/>
  <c r="Y1237" i="109"/>
  <c r="R3082" i="109"/>
  <c r="Q791" i="109"/>
  <c r="W1469" i="109"/>
  <c r="S2560" i="109"/>
  <c r="U1199" i="109"/>
  <c r="R1193" i="109"/>
  <c r="N1692" i="109"/>
  <c r="U1196" i="109"/>
  <c r="Q1465" i="109"/>
  <c r="T1612" i="109"/>
  <c r="V441" i="109"/>
  <c r="Q1464" i="109"/>
  <c r="R4093" i="109"/>
  <c r="O1518" i="109"/>
  <c r="W1388" i="109"/>
  <c r="P1844" i="112"/>
  <c r="T438" i="109"/>
  <c r="W3722" i="109"/>
  <c r="X578" i="109"/>
  <c r="P1586" i="109"/>
  <c r="P936" i="109"/>
  <c r="V1264" i="109"/>
  <c r="O993" i="112"/>
  <c r="T1370" i="109"/>
  <c r="W3511" i="109"/>
  <c r="Y1967" i="109"/>
  <c r="S569" i="109"/>
  <c r="S1361" i="109"/>
  <c r="X1833" i="109"/>
  <c r="Z1768" i="109"/>
  <c r="R187" i="112"/>
  <c r="W2706" i="109"/>
  <c r="P59" i="112"/>
  <c r="X3188" i="109"/>
  <c r="Q3788" i="109"/>
  <c r="O956" i="109"/>
  <c r="Q3568" i="109"/>
  <c r="Q631" i="112"/>
  <c r="P3022" i="109"/>
  <c r="S4079" i="109"/>
  <c r="P2168" i="112"/>
  <c r="U1579" i="109"/>
  <c r="U3167" i="109"/>
  <c r="N2559" i="109"/>
  <c r="N1505" i="109"/>
  <c r="Q1224" i="112"/>
  <c r="R1742" i="109"/>
  <c r="P1465" i="109"/>
  <c r="Z1800" i="109"/>
  <c r="Q1491" i="109"/>
  <c r="S1906" i="109"/>
  <c r="P1492" i="109"/>
  <c r="V1362" i="109"/>
  <c r="P178" i="110"/>
  <c r="N3195" i="109"/>
  <c r="W3566" i="109"/>
  <c r="N566" i="112"/>
  <c r="Y2268" i="109"/>
  <c r="P605" i="112"/>
  <c r="O933" i="112"/>
  <c r="W1234" i="109"/>
  <c r="T2624" i="109"/>
  <c r="U2401" i="109"/>
  <c r="O501" i="109"/>
  <c r="T3159" i="109"/>
  <c r="Y502" i="109"/>
  <c r="Y1871" i="109"/>
  <c r="W3795" i="109"/>
  <c r="U5" i="109"/>
  <c r="P1194" i="109"/>
  <c r="Q3171" i="109"/>
  <c r="P1961" i="109"/>
  <c r="Y518" i="109"/>
  <c r="U3187" i="109"/>
  <c r="O2416" i="109"/>
  <c r="N2696" i="109"/>
  <c r="N1166" i="112"/>
  <c r="O1294" i="109"/>
  <c r="P3119" i="109"/>
  <c r="N1592" i="109"/>
  <c r="X1222" i="109"/>
  <c r="N1152" i="112"/>
  <c r="Y3427" i="109"/>
  <c r="P778" i="112"/>
  <c r="P1554" i="109"/>
  <c r="Q2325" i="109"/>
  <c r="Q1211" i="109"/>
  <c r="R4224" i="109"/>
  <c r="O3134" i="109"/>
  <c r="T1632" i="109"/>
  <c r="N81" i="109"/>
  <c r="Y2482" i="109"/>
  <c r="U799" i="109"/>
  <c r="O1595" i="109"/>
  <c r="N1495" i="109"/>
  <c r="O874" i="112"/>
  <c r="P1972" i="109"/>
  <c r="N1334" i="109"/>
  <c r="Q1366" i="109"/>
  <c r="T2270" i="109"/>
  <c r="U3029" i="109"/>
  <c r="R2773" i="109"/>
  <c r="Q100" i="110"/>
  <c r="X1250" i="109"/>
  <c r="P3165" i="109"/>
  <c r="W1200" i="109"/>
  <c r="S1596" i="109"/>
  <c r="N1299" i="112"/>
  <c r="R1891" i="109"/>
  <c r="X2019" i="109"/>
  <c r="N1256" i="109"/>
  <c r="U3113" i="109"/>
  <c r="Q3072" i="109"/>
  <c r="S2997" i="109"/>
  <c r="O765" i="112"/>
  <c r="X3104" i="109"/>
  <c r="R1617" i="109"/>
  <c r="O552" i="112"/>
  <c r="O2844" i="109"/>
  <c r="P152" i="109"/>
  <c r="U3103" i="109"/>
  <c r="Q3048" i="109"/>
  <c r="Y3101" i="109"/>
  <c r="U1480" i="109"/>
  <c r="R1108" i="109"/>
  <c r="R1833" i="109"/>
  <c r="Q1256" i="112"/>
  <c r="X1967" i="109"/>
  <c r="X3119" i="109"/>
  <c r="S1830" i="109"/>
  <c r="V2938" i="109"/>
  <c r="U1009" i="109"/>
  <c r="W658" i="109"/>
  <c r="Q587" i="109"/>
  <c r="T878" i="109"/>
  <c r="S1467" i="109"/>
  <c r="T648" i="109"/>
  <c r="P1561" i="109"/>
  <c r="R45" i="110"/>
  <c r="V3500" i="109"/>
  <c r="N1024" i="112"/>
  <c r="L125" i="110"/>
  <c r="N142" i="109"/>
  <c r="Y1334" i="109"/>
  <c r="Z3232" i="109"/>
  <c r="V2264" i="109"/>
  <c r="N3795" i="109"/>
  <c r="R2110" i="109"/>
  <c r="O725" i="112"/>
  <c r="R1502" i="109"/>
  <c r="V1548" i="109"/>
  <c r="X3721" i="109"/>
  <c r="U1278" i="109"/>
  <c r="X1337" i="109"/>
  <c r="O1330" i="109"/>
  <c r="V1655" i="109"/>
  <c r="O880" i="109"/>
  <c r="R883" i="112"/>
  <c r="U642" i="109"/>
  <c r="N389" i="112"/>
  <c r="R1896" i="109"/>
  <c r="V3137" i="109"/>
  <c r="S3198" i="109"/>
  <c r="Y1312" i="109"/>
  <c r="R4295" i="109"/>
  <c r="S220" i="109"/>
  <c r="X1239" i="109"/>
  <c r="Y1292" i="109"/>
  <c r="R2042" i="109"/>
  <c r="S1272" i="109"/>
  <c r="O1649" i="109"/>
  <c r="W1199" i="109"/>
  <c r="N811" i="109"/>
  <c r="V3043" i="109"/>
  <c r="N339" i="112"/>
  <c r="Q1116" i="109"/>
  <c r="U62" i="109"/>
  <c r="N405" i="112"/>
  <c r="T503" i="109"/>
  <c r="U2045" i="109"/>
  <c r="Q1207" i="109"/>
  <c r="T3021" i="109"/>
  <c r="S1528" i="109"/>
  <c r="J48" i="110"/>
  <c r="O3723" i="109"/>
  <c r="N1678" i="109"/>
  <c r="P2624" i="112"/>
  <c r="U368" i="109"/>
  <c r="Q145" i="109"/>
  <c r="O64" i="112"/>
  <c r="O1109" i="109"/>
  <c r="N3575" i="109"/>
  <c r="Q3135" i="109"/>
  <c r="Y1625" i="109"/>
  <c r="T1723" i="109"/>
  <c r="N1293" i="109"/>
  <c r="W2040" i="109"/>
  <c r="X1143" i="109"/>
  <c r="O3014" i="109"/>
  <c r="U1311" i="109"/>
  <c r="Y1559" i="109"/>
  <c r="Q1671" i="109"/>
  <c r="U2705" i="109"/>
  <c r="S1616" i="109"/>
  <c r="W1308" i="109"/>
  <c r="P1199" i="109"/>
  <c r="S3007" i="109"/>
  <c r="U162" i="110"/>
  <c r="V569" i="109"/>
  <c r="T2041" i="109"/>
  <c r="T1645" i="109"/>
  <c r="Q2473" i="109"/>
  <c r="T1470" i="109"/>
  <c r="Y211" i="109"/>
  <c r="Y1631" i="109"/>
  <c r="S2403" i="109"/>
  <c r="V3161" i="109"/>
  <c r="U1704" i="109"/>
  <c r="R2629" i="109"/>
  <c r="P1614" i="109"/>
  <c r="V939" i="109"/>
  <c r="T1591" i="109"/>
  <c r="O2478" i="109"/>
  <c r="N938" i="112"/>
  <c r="V2694" i="109"/>
  <c r="U1161" i="109"/>
  <c r="X955" i="109"/>
  <c r="Z1755" i="109"/>
  <c r="R3149" i="109"/>
  <c r="W1743" i="109"/>
  <c r="R863" i="109"/>
  <c r="R3161" i="109"/>
  <c r="V2400" i="109"/>
  <c r="W1208" i="109"/>
  <c r="R1245" i="109"/>
  <c r="P1708" i="109"/>
  <c r="X370" i="109"/>
  <c r="R1884" i="109"/>
  <c r="U1832" i="109"/>
  <c r="W3114" i="109"/>
  <c r="O279" i="109"/>
  <c r="S579" i="109"/>
  <c r="Y2823" i="109"/>
  <c r="O2701" i="109"/>
  <c r="U1497" i="109"/>
  <c r="R1497" i="109"/>
  <c r="V1480" i="109"/>
  <c r="Q516" i="109"/>
  <c r="Q497" i="112"/>
  <c r="Y486" i="109"/>
  <c r="Y2635" i="109"/>
  <c r="R1587" i="109"/>
  <c r="O1510" i="109"/>
  <c r="T1258" i="109"/>
  <c r="O2628" i="109"/>
  <c r="N31" i="112"/>
  <c r="Q1278" i="109"/>
  <c r="Q121" i="112"/>
  <c r="Z1437" i="109"/>
  <c r="R1013" i="109"/>
  <c r="Y1462" i="109"/>
  <c r="S227" i="109"/>
  <c r="Y1609" i="109"/>
  <c r="W1600" i="109"/>
  <c r="X1268" i="109"/>
  <c r="P3011" i="109"/>
  <c r="W3021" i="109"/>
  <c r="U1332" i="109"/>
  <c r="W1264" i="109"/>
  <c r="O1633" i="112"/>
  <c r="Y2776" i="109"/>
  <c r="V1709" i="109"/>
  <c r="U291" i="109"/>
  <c r="Q3719" i="109"/>
  <c r="S1340" i="109"/>
  <c r="X2475" i="109"/>
  <c r="W3067" i="109"/>
  <c r="U3728" i="109"/>
  <c r="W2839" i="109"/>
  <c r="P1484" i="109"/>
  <c r="T3657" i="109"/>
  <c r="N1156" i="109"/>
  <c r="P1368" i="109"/>
  <c r="W2261" i="109"/>
  <c r="U2416" i="109"/>
  <c r="U1193" i="109"/>
  <c r="Y1193" i="109"/>
  <c r="O1501" i="109"/>
  <c r="T2405" i="109"/>
  <c r="R2108" i="109"/>
  <c r="N1519" i="109"/>
  <c r="W1705" i="109"/>
  <c r="R1215" i="109"/>
  <c r="S3075" i="109"/>
  <c r="T1827" i="109"/>
  <c r="Y2041" i="109"/>
  <c r="N3068" i="109"/>
  <c r="O1735" i="112"/>
  <c r="S2780" i="109"/>
  <c r="S1653" i="109"/>
  <c r="P3864" i="109"/>
  <c r="O2269" i="109"/>
  <c r="Y2631" i="109"/>
  <c r="Q2328" i="109"/>
  <c r="U1106" i="109"/>
  <c r="O3939" i="109"/>
  <c r="U2339" i="109"/>
  <c r="T217" i="109"/>
  <c r="W1734" i="109"/>
  <c r="W3363" i="109"/>
  <c r="S3135" i="109"/>
  <c r="X2950" i="109"/>
  <c r="U3094" i="109"/>
  <c r="P3190" i="109"/>
  <c r="O3064" i="109"/>
  <c r="V1143" i="109"/>
  <c r="P1520" i="109"/>
  <c r="O1542" i="109"/>
  <c r="T1613" i="109"/>
  <c r="T1313" i="109"/>
  <c r="V1546" i="109"/>
  <c r="P1662" i="109"/>
  <c r="V1828" i="109"/>
  <c r="N224" i="109"/>
  <c r="X733" i="109"/>
  <c r="X1668" i="109"/>
  <c r="Q3003" i="109"/>
  <c r="O1266" i="109"/>
  <c r="S3195" i="109"/>
  <c r="N73" i="109"/>
  <c r="W2769" i="109"/>
  <c r="V70" i="109"/>
  <c r="V3870" i="109"/>
  <c r="N3085" i="109"/>
  <c r="U797" i="109"/>
  <c r="W2977" i="109"/>
  <c r="W1188" i="109"/>
  <c r="U791" i="109"/>
  <c r="W2342" i="109"/>
  <c r="N3083" i="109"/>
  <c r="Q2959" i="109"/>
  <c r="T3073" i="109"/>
  <c r="P3108" i="109"/>
  <c r="Q1552" i="109"/>
  <c r="X222" i="109"/>
  <c r="O642" i="109"/>
  <c r="R3870" i="109"/>
  <c r="Y2677" i="109"/>
  <c r="S2193" i="109"/>
  <c r="V3498" i="109"/>
  <c r="S1098" i="109"/>
  <c r="R944" i="109"/>
  <c r="T1700" i="109"/>
  <c r="Q1014" i="109"/>
  <c r="N289" i="112"/>
  <c r="Q2693" i="109"/>
  <c r="X3928" i="109"/>
  <c r="T2776" i="109"/>
  <c r="X1241" i="109"/>
  <c r="Y559" i="109"/>
  <c r="N1517" i="109"/>
  <c r="Q87" i="112"/>
  <c r="R3362" i="109"/>
  <c r="S64" i="110"/>
  <c r="S4308" i="109"/>
  <c r="V1103" i="109"/>
  <c r="R1147" i="112"/>
  <c r="X414" i="109"/>
  <c r="X1174" i="109"/>
  <c r="S1514" i="109"/>
  <c r="R869" i="109"/>
  <c r="O3197" i="109"/>
  <c r="O1047" i="112"/>
  <c r="V151" i="109"/>
  <c r="U1610" i="109"/>
  <c r="Q1382" i="109"/>
  <c r="V1569" i="109"/>
  <c r="R1682" i="109"/>
  <c r="S1487" i="109"/>
  <c r="P2835" i="109"/>
  <c r="S1478" i="109"/>
  <c r="V655" i="109"/>
  <c r="W1198" i="109"/>
  <c r="X2260" i="109"/>
  <c r="W1694" i="109"/>
  <c r="O3202" i="109"/>
  <c r="R1110" i="112"/>
  <c r="V1553" i="109"/>
  <c r="V1467" i="109"/>
  <c r="O802" i="109"/>
  <c r="O10" i="112"/>
  <c r="Y1158" i="109"/>
  <c r="Y1715" i="109"/>
  <c r="T1972" i="109"/>
  <c r="S1696" i="109"/>
  <c r="X4234" i="109"/>
  <c r="R1675" i="109"/>
  <c r="X2781" i="109"/>
  <c r="T4221" i="109"/>
  <c r="U427" i="109"/>
  <c r="Q2" i="112"/>
  <c r="S1184" i="109"/>
  <c r="S3505" i="109"/>
  <c r="V1098" i="109"/>
  <c r="N153" i="112"/>
  <c r="O3132" i="109"/>
  <c r="Q1632" i="109"/>
  <c r="R1601" i="109"/>
  <c r="Y3024" i="109"/>
  <c r="O934" i="109"/>
  <c r="P381" i="112"/>
  <c r="S1485" i="109"/>
  <c r="X2117" i="109"/>
  <c r="U1305" i="109"/>
  <c r="O2997" i="109"/>
  <c r="N1587" i="109"/>
  <c r="V1964" i="109"/>
  <c r="O736" i="109"/>
  <c r="N122" i="110"/>
  <c r="N275" i="112"/>
  <c r="X3030" i="109"/>
  <c r="V1213" i="109"/>
  <c r="T3791" i="109"/>
  <c r="R1609" i="109"/>
  <c r="N2" i="109"/>
  <c r="W1108" i="109"/>
  <c r="Y1649" i="109"/>
  <c r="Y2690" i="109"/>
  <c r="Q1272" i="109"/>
  <c r="O161" i="112"/>
  <c r="X3186" i="109"/>
  <c r="Q578" i="109"/>
  <c r="Q606" i="112"/>
  <c r="W3044" i="109"/>
  <c r="W2768" i="109"/>
  <c r="N1284" i="109"/>
  <c r="O3791" i="109"/>
  <c r="U1546" i="109"/>
  <c r="W1727" i="109"/>
  <c r="X3180" i="109"/>
  <c r="U437" i="109"/>
  <c r="P2690" i="109"/>
  <c r="O227" i="109"/>
  <c r="X737" i="109"/>
  <c r="S2767" i="109"/>
  <c r="V3094" i="109"/>
  <c r="O2334" i="109"/>
  <c r="Q1504" i="109"/>
  <c r="R2699" i="109"/>
  <c r="W1371" i="109"/>
  <c r="O3708" i="109"/>
  <c r="Q704" i="112"/>
  <c r="V2415" i="109"/>
  <c r="W1547" i="109"/>
  <c r="R3713" i="109"/>
  <c r="Y1015" i="109"/>
  <c r="Q368" i="109"/>
  <c r="Q1296" i="112"/>
  <c r="Q2333" i="109"/>
  <c r="S1155" i="109"/>
  <c r="Y998" i="109"/>
  <c r="W3134" i="109"/>
  <c r="S1263" i="109"/>
  <c r="P1591" i="109"/>
  <c r="X2344" i="109"/>
  <c r="W1140" i="109"/>
  <c r="V2192" i="109"/>
  <c r="N1489" i="109"/>
  <c r="T1103" i="109"/>
  <c r="Y1289" i="109"/>
  <c r="S1143" i="109"/>
  <c r="W1481" i="109"/>
  <c r="T3563" i="109"/>
  <c r="P1461" i="112"/>
  <c r="R1381" i="109"/>
  <c r="T3726" i="109"/>
  <c r="T578" i="109"/>
  <c r="N2709" i="109"/>
  <c r="T1532" i="109"/>
  <c r="N1626" i="109"/>
  <c r="Y3439" i="109"/>
  <c r="X2766" i="109"/>
  <c r="S948" i="109"/>
  <c r="Q3073" i="109"/>
  <c r="O1269" i="109"/>
  <c r="Q1222" i="109"/>
  <c r="Z3581" i="109"/>
  <c r="P1193" i="109"/>
  <c r="Q1289" i="112"/>
  <c r="S1723" i="109"/>
  <c r="V1342" i="109"/>
  <c r="S146" i="109"/>
  <c r="W1670" i="109"/>
  <c r="U1660" i="109"/>
  <c r="W2104" i="109"/>
  <c r="P733" i="112"/>
  <c r="V372" i="109"/>
  <c r="T3931" i="109"/>
  <c r="S4156" i="109"/>
  <c r="X3131" i="109"/>
  <c r="Q2970" i="109"/>
  <c r="X3420" i="109"/>
  <c r="T2953" i="109"/>
  <c r="X3061" i="109"/>
  <c r="Q1658" i="109"/>
  <c r="Q117" i="110"/>
  <c r="P1296" i="109"/>
  <c r="M99" i="110"/>
  <c r="Q1687" i="109"/>
  <c r="Q1591" i="109"/>
  <c r="Q373" i="109"/>
  <c r="X1386" i="109"/>
  <c r="Q3870" i="109"/>
  <c r="V1289" i="109"/>
  <c r="R1361" i="109"/>
  <c r="Q1248" i="109"/>
  <c r="Y2339" i="109"/>
  <c r="N1583" i="109"/>
  <c r="X2709" i="109"/>
  <c r="T1284" i="109"/>
  <c r="W1145" i="109"/>
  <c r="R3437" i="109"/>
  <c r="R1123" i="109"/>
  <c r="O141" i="112"/>
  <c r="U73" i="109"/>
  <c r="Y1543" i="109"/>
  <c r="W1563" i="109"/>
  <c r="Y1635" i="109"/>
  <c r="U1179" i="109"/>
  <c r="T445" i="109"/>
  <c r="V500" i="109"/>
  <c r="N874" i="109"/>
  <c r="U4230" i="109"/>
  <c r="Y3359" i="109"/>
  <c r="N582" i="112"/>
  <c r="P279" i="109"/>
  <c r="O360" i="112"/>
  <c r="S807" i="109"/>
  <c r="N3438" i="109"/>
  <c r="X3858" i="109"/>
  <c r="N1491" i="109"/>
  <c r="S1320" i="109"/>
  <c r="U3417" i="109"/>
  <c r="X3344" i="109"/>
  <c r="O616" i="112"/>
  <c r="X1545" i="109"/>
  <c r="V1329" i="109"/>
  <c r="N969" i="112"/>
  <c r="W2268" i="109"/>
  <c r="S1710" i="109"/>
  <c r="Q3720" i="109"/>
  <c r="R1569" i="109"/>
  <c r="N2341" i="109"/>
  <c r="Z3262" i="109"/>
  <c r="Z3257" i="109"/>
  <c r="P473" i="112"/>
  <c r="X2192" i="109"/>
  <c r="N1310" i="109"/>
  <c r="W1735" i="109"/>
  <c r="T3199" i="109"/>
  <c r="N1100" i="109"/>
  <c r="R2760" i="109"/>
  <c r="Y446" i="109"/>
  <c r="V3046" i="109"/>
  <c r="U1664" i="109"/>
  <c r="Q3942" i="109"/>
  <c r="T4303" i="109"/>
  <c r="S2399" i="109"/>
  <c r="N1101" i="109"/>
  <c r="Q237" i="112"/>
  <c r="Q2759" i="109"/>
  <c r="P3031" i="109"/>
  <c r="O2947" i="109"/>
  <c r="S3071" i="109"/>
  <c r="P142" i="110"/>
  <c r="T3130" i="109"/>
  <c r="O864" i="109"/>
  <c r="P2032" i="109"/>
  <c r="W802" i="109"/>
  <c r="N1504" i="109"/>
  <c r="N497" i="109"/>
  <c r="U1506" i="109"/>
  <c r="O3028" i="109"/>
  <c r="V2113" i="109"/>
  <c r="Q279" i="109"/>
  <c r="P1593" i="109"/>
  <c r="W2482" i="109"/>
  <c r="P274" i="112"/>
  <c r="Y2838" i="109"/>
  <c r="O1436" i="112"/>
  <c r="W1579" i="109"/>
  <c r="X3789" i="109"/>
  <c r="Q1971" i="109"/>
  <c r="P226" i="109"/>
  <c r="Y1272" i="109"/>
  <c r="P1684" i="109"/>
  <c r="N318" i="112"/>
  <c r="T643" i="109"/>
  <c r="P1174" i="112"/>
  <c r="O1725" i="109"/>
  <c r="S2116" i="109"/>
  <c r="T1505" i="109"/>
  <c r="Q803" i="109"/>
  <c r="O2397" i="109"/>
  <c r="Y3725" i="109"/>
  <c r="Z3241" i="109"/>
  <c r="Y2621" i="109"/>
  <c r="X557" i="109"/>
  <c r="Q1578" i="109"/>
  <c r="U3209" i="109"/>
  <c r="N1364" i="109"/>
  <c r="T214" i="109"/>
  <c r="P1481" i="109"/>
  <c r="V1750" i="109"/>
  <c r="P1165" i="109"/>
  <c r="N3501" i="109"/>
  <c r="U1587" i="109"/>
  <c r="O496" i="109"/>
  <c r="N991" i="112"/>
  <c r="S942" i="109"/>
  <c r="P1241" i="109"/>
  <c r="P3155" i="109"/>
  <c r="R4152" i="109"/>
  <c r="Q206" i="109"/>
  <c r="Q1492" i="112"/>
  <c r="Q3066" i="109"/>
  <c r="Y4159" i="109"/>
  <c r="U1383" i="109"/>
  <c r="S1658" i="109"/>
  <c r="P1220" i="109"/>
  <c r="V1727" i="109"/>
  <c r="O2049" i="109"/>
  <c r="N1241" i="109"/>
  <c r="P4153" i="109"/>
  <c r="U1569" i="109"/>
  <c r="N2216" i="112"/>
  <c r="W1164" i="109"/>
  <c r="U3171" i="109"/>
  <c r="S1264" i="109"/>
  <c r="U3877" i="109"/>
  <c r="T1656" i="109"/>
  <c r="O1720" i="109"/>
  <c r="N1350" i="109"/>
  <c r="V2941" i="109"/>
  <c r="Q3061" i="109"/>
  <c r="W3933" i="109"/>
  <c r="Q1961" i="112"/>
  <c r="U3288" i="109"/>
  <c r="X2309" i="109"/>
  <c r="N1699" i="109"/>
  <c r="Q1693" i="109"/>
  <c r="V1375" i="109"/>
  <c r="X3210" i="109"/>
  <c r="N1739" i="109"/>
  <c r="T3868" i="109"/>
  <c r="W2924" i="109"/>
  <c r="R2970" i="109"/>
  <c r="R1648" i="109"/>
  <c r="R3147" i="109"/>
  <c r="Q1484" i="109"/>
  <c r="O1605" i="109"/>
  <c r="P225" i="109"/>
  <c r="R4240" i="109"/>
  <c r="W2483" i="109"/>
  <c r="Q1321" i="109"/>
  <c r="N2943" i="109"/>
  <c r="U150" i="109"/>
  <c r="R225" i="109"/>
  <c r="X923" i="109"/>
  <c r="X790" i="109"/>
  <c r="R2478" i="109"/>
  <c r="S430" i="109"/>
  <c r="Z2906" i="109"/>
  <c r="T2198" i="109"/>
  <c r="N1210" i="109"/>
  <c r="O2633" i="109"/>
  <c r="Y2622" i="109"/>
  <c r="R61" i="109"/>
  <c r="X1958" i="109"/>
  <c r="N2686" i="109"/>
  <c r="V1174" i="109"/>
  <c r="N3106" i="109"/>
  <c r="W1708" i="109"/>
  <c r="S3656" i="109"/>
  <c r="V1642" i="109"/>
  <c r="N2762" i="109"/>
  <c r="Y642" i="109"/>
  <c r="Y581" i="109"/>
  <c r="R429" i="109"/>
  <c r="Q1681" i="109"/>
  <c r="R1689" i="109"/>
  <c r="O4293" i="109"/>
  <c r="X3713" i="109"/>
  <c r="W1686" i="109"/>
  <c r="O1712" i="109"/>
  <c r="Y2468" i="109"/>
  <c r="V3132" i="109"/>
  <c r="Q1544" i="109"/>
  <c r="Z3276" i="109"/>
  <c r="X1904" i="109"/>
  <c r="W1343" i="109"/>
  <c r="N3198" i="109"/>
  <c r="V3203" i="109"/>
  <c r="X1011" i="109"/>
  <c r="W3490" i="109"/>
  <c r="O1654" i="109"/>
  <c r="U3197" i="109"/>
  <c r="O4" i="109"/>
  <c r="O948" i="109"/>
  <c r="W1135" i="109"/>
  <c r="O2030" i="109"/>
  <c r="O380" i="112"/>
  <c r="S2951" i="109"/>
  <c r="P1668" i="112"/>
  <c r="Q592" i="112"/>
  <c r="S3101" i="109"/>
  <c r="S2932" i="109"/>
  <c r="U2708" i="109"/>
  <c r="Q1406" i="112"/>
  <c r="Z3272" i="109"/>
  <c r="X810" i="109"/>
  <c r="P1257" i="109"/>
  <c r="P2771" i="109"/>
  <c r="V1241" i="109"/>
  <c r="V2323" i="109"/>
  <c r="O1663" i="109"/>
  <c r="N1601" i="109"/>
  <c r="V1731" i="109"/>
  <c r="R1653" i="109"/>
  <c r="O1043" i="112"/>
  <c r="O2197" i="109"/>
  <c r="O2778" i="109"/>
  <c r="Y2383" i="109"/>
  <c r="W2103" i="109"/>
  <c r="T877" i="109"/>
  <c r="U4165" i="109"/>
  <c r="X2411" i="109"/>
  <c r="O1231" i="112"/>
  <c r="T1541" i="109"/>
  <c r="P1550" i="109"/>
  <c r="S1671" i="109"/>
  <c r="N3854" i="109"/>
  <c r="W2617" i="109"/>
  <c r="P2249" i="109"/>
  <c r="W1156" i="109"/>
  <c r="S3572" i="109"/>
  <c r="Y3052" i="109"/>
  <c r="W3366" i="109"/>
  <c r="V1148" i="109"/>
  <c r="T1535" i="109"/>
  <c r="Q808" i="109"/>
  <c r="Q3185" i="109"/>
  <c r="Y3844" i="109"/>
  <c r="N1371" i="109"/>
  <c r="T1128" i="109"/>
  <c r="X880" i="109"/>
  <c r="V2978" i="109"/>
  <c r="O1181" i="109"/>
  <c r="N310" i="112"/>
  <c r="V3086" i="109"/>
  <c r="U3162" i="109"/>
  <c r="O3418" i="109"/>
  <c r="R3036" i="109"/>
  <c r="T1119" i="109"/>
  <c r="N3163" i="109"/>
  <c r="R152" i="109"/>
  <c r="P3203" i="109"/>
  <c r="S1651" i="109"/>
  <c r="R1310" i="109"/>
  <c r="R1622" i="109"/>
  <c r="P287" i="112"/>
  <c r="X1112" i="109"/>
  <c r="Q22" i="112"/>
  <c r="Y2403" i="109"/>
  <c r="T3433" i="109"/>
  <c r="N1869" i="112"/>
  <c r="U2470" i="109"/>
  <c r="T1293" i="109"/>
  <c r="Q278" i="109"/>
  <c r="X1749" i="109"/>
  <c r="Y1349" i="109"/>
  <c r="X1175" i="109"/>
  <c r="P2041" i="109"/>
  <c r="R3799" i="109"/>
  <c r="O1166" i="109"/>
  <c r="X1304" i="109"/>
  <c r="Y1652" i="109"/>
  <c r="Y935" i="109"/>
  <c r="R2621" i="109"/>
  <c r="Q879" i="109"/>
  <c r="P1540" i="112"/>
  <c r="Z350" i="109"/>
  <c r="P108" i="112"/>
  <c r="N1530" i="112"/>
  <c r="T3867" i="109"/>
  <c r="Q1506" i="109"/>
  <c r="W1367" i="109"/>
  <c r="U1512" i="109"/>
  <c r="O1242" i="109"/>
  <c r="U1673" i="109"/>
  <c r="O696" i="112"/>
  <c r="V279" i="109"/>
  <c r="X1110" i="109"/>
  <c r="R1645" i="109"/>
  <c r="P1226" i="109"/>
  <c r="N1320" i="109"/>
  <c r="U2636" i="109"/>
  <c r="P435" i="109"/>
  <c r="O3867" i="109"/>
  <c r="N2268" i="109"/>
  <c r="V1202" i="109"/>
  <c r="Q4293" i="109"/>
  <c r="Q1287" i="109"/>
  <c r="Y3568" i="109"/>
  <c r="U3157" i="109"/>
  <c r="S2111" i="109"/>
  <c r="W2996" i="109"/>
  <c r="R1197" i="109"/>
  <c r="Y217" i="109"/>
  <c r="P1530" i="109"/>
  <c r="R1127" i="109"/>
  <c r="R677" i="112"/>
  <c r="P1791" i="112"/>
  <c r="O1975" i="109"/>
  <c r="R142" i="109"/>
  <c r="N541" i="112"/>
  <c r="T863" i="109"/>
  <c r="O2410" i="109"/>
  <c r="Q2264" i="109"/>
  <c r="R2263" i="109"/>
  <c r="U4299" i="109"/>
  <c r="Q735" i="109"/>
  <c r="Y1375" i="109"/>
  <c r="R3500" i="109"/>
  <c r="Z3281" i="109"/>
  <c r="S4152" i="109"/>
  <c r="O1704" i="109"/>
  <c r="N491" i="112"/>
  <c r="O2978" i="109"/>
  <c r="V2706" i="109"/>
  <c r="Q1253" i="112"/>
  <c r="U2838" i="109"/>
  <c r="U1707" i="109"/>
  <c r="W4088" i="109"/>
  <c r="R2031" i="109"/>
  <c r="V144" i="109"/>
  <c r="X2963" i="109"/>
  <c r="Y1685" i="109"/>
  <c r="O60" i="112"/>
  <c r="O2834" i="109"/>
  <c r="V428" i="109"/>
  <c r="Q1726" i="109"/>
  <c r="P4085" i="109"/>
  <c r="N1136" i="109"/>
  <c r="P1623" i="112"/>
  <c r="Q498" i="109"/>
  <c r="W1352" i="109"/>
  <c r="T2968" i="109"/>
  <c r="P491" i="112"/>
  <c r="P1099" i="109"/>
  <c r="V1594" i="109"/>
  <c r="R1712" i="109"/>
  <c r="P250" i="112"/>
  <c r="T1692" i="109"/>
  <c r="T1649" i="109"/>
  <c r="U3133" i="109"/>
  <c r="U733" i="109"/>
  <c r="O1245" i="109"/>
  <c r="N1248" i="109"/>
  <c r="P1222" i="109"/>
  <c r="O1317" i="109"/>
  <c r="T1159" i="109"/>
  <c r="S3163" i="109"/>
  <c r="O1275" i="112"/>
  <c r="Y791" i="109"/>
  <c r="T4231" i="109"/>
  <c r="R3194" i="109"/>
  <c r="Q2042" i="109"/>
  <c r="P1152" i="109"/>
  <c r="Y1339" i="109"/>
  <c r="U3870" i="109"/>
  <c r="P936" i="112"/>
  <c r="T2998" i="109"/>
  <c r="N2269" i="109"/>
  <c r="P1833" i="109"/>
  <c r="N2923" i="109"/>
  <c r="Q1214" i="109"/>
  <c r="N1238" i="109"/>
  <c r="P1602" i="109"/>
  <c r="W942" i="109"/>
  <c r="V2620" i="109"/>
  <c r="V1634" i="109"/>
  <c r="T3132" i="109"/>
  <c r="V733" i="109"/>
  <c r="Y2688" i="109"/>
  <c r="O1537" i="109"/>
  <c r="S955" i="109"/>
  <c r="X3198" i="109"/>
  <c r="N1677" i="109"/>
  <c r="X1184" i="109"/>
  <c r="Q1385" i="109"/>
  <c r="O73" i="110"/>
  <c r="T4237" i="109"/>
  <c r="P277" i="109"/>
  <c r="P2779" i="109"/>
  <c r="Q98" i="112"/>
  <c r="R1230" i="109"/>
  <c r="S1622" i="109"/>
  <c r="O1313" i="109"/>
  <c r="Y152" i="109"/>
  <c r="Y1496" i="109"/>
  <c r="R807" i="109"/>
  <c r="W861" i="109"/>
  <c r="P280" i="112"/>
  <c r="V3789" i="109"/>
  <c r="O586" i="109"/>
  <c r="Q1474" i="112"/>
  <c r="N3783" i="109"/>
  <c r="T2036" i="109"/>
  <c r="O1958" i="109"/>
  <c r="N292" i="112"/>
  <c r="O876" i="109"/>
  <c r="R186" i="112"/>
  <c r="R1149" i="112"/>
  <c r="U2324" i="109"/>
  <c r="P4164" i="109"/>
  <c r="X2770" i="109"/>
  <c r="P77" i="109"/>
  <c r="P4238" i="109"/>
  <c r="P1248" i="109"/>
  <c r="W3211" i="109"/>
  <c r="R3084" i="109"/>
  <c r="N1714" i="109"/>
  <c r="S72" i="109"/>
  <c r="P3192" i="109"/>
  <c r="Q1288" i="109"/>
  <c r="X2269" i="109"/>
  <c r="S508" i="109"/>
  <c r="P1385" i="109"/>
  <c r="Q435" i="109"/>
  <c r="S1210" i="109"/>
  <c r="Q3934" i="109"/>
  <c r="U4158" i="109"/>
  <c r="S809" i="109"/>
  <c r="P60" i="109"/>
  <c r="Y1730" i="109"/>
  <c r="Q403" i="112"/>
  <c r="R1175" i="109"/>
  <c r="V1739" i="109"/>
  <c r="R509" i="109"/>
  <c r="U2778" i="109"/>
  <c r="Q143" i="112"/>
  <c r="W279" i="109"/>
  <c r="S1200" i="109"/>
  <c r="R3499" i="109"/>
  <c r="T2260" i="109"/>
  <c r="N1148" i="109"/>
  <c r="Q1537" i="109"/>
  <c r="T153" i="109"/>
  <c r="T1515" i="109"/>
  <c r="X2772" i="109"/>
  <c r="R862" i="109"/>
  <c r="N1252" i="109"/>
  <c r="P425" i="109"/>
  <c r="U216" i="109"/>
  <c r="Y3422" i="109"/>
  <c r="O1224" i="109"/>
  <c r="W1122" i="109"/>
  <c r="O1483" i="109"/>
  <c r="R143" i="109"/>
  <c r="S592" i="109"/>
  <c r="Y4301" i="109"/>
  <c r="O2688" i="109"/>
  <c r="O945" i="109"/>
  <c r="N1501" i="109"/>
  <c r="P1598" i="109"/>
  <c r="O2248" i="109"/>
  <c r="T137" i="109"/>
  <c r="R934" i="109"/>
  <c r="Y2192" i="109"/>
  <c r="N1507" i="109"/>
  <c r="T1899" i="109"/>
  <c r="Q3004" i="109"/>
  <c r="X440" i="109"/>
  <c r="O1651" i="109"/>
  <c r="N2051" i="109"/>
  <c r="O955" i="112"/>
  <c r="O1296" i="109"/>
  <c r="Q362" i="112"/>
  <c r="P1557" i="109"/>
  <c r="R131" i="109"/>
  <c r="V1673" i="109"/>
  <c r="S1507" i="109"/>
  <c r="S1645" i="109"/>
  <c r="N3576" i="109"/>
  <c r="P3873" i="109"/>
  <c r="O3359" i="109"/>
  <c r="S1643" i="109"/>
  <c r="P1832" i="109"/>
  <c r="P511" i="109"/>
  <c r="R425" i="109"/>
  <c r="W1158" i="109"/>
  <c r="T1584" i="109"/>
  <c r="U205" i="109"/>
  <c r="S1362" i="109"/>
  <c r="X1468" i="109"/>
  <c r="W1601" i="109"/>
  <c r="R1285" i="109"/>
  <c r="R1753" i="109"/>
  <c r="N823" i="112"/>
  <c r="Y3490" i="109"/>
  <c r="O4308" i="109"/>
  <c r="W2933" i="109"/>
  <c r="X2562" i="109"/>
  <c r="W1894" i="109"/>
  <c r="V1180" i="109"/>
  <c r="N569" i="109"/>
  <c r="S1323" i="109"/>
  <c r="T1563" i="109"/>
  <c r="O1582" i="109"/>
  <c r="W423" i="109"/>
  <c r="Y1752" i="109"/>
  <c r="R2622" i="109"/>
  <c r="Y1883" i="109"/>
  <c r="X777" i="109"/>
  <c r="P654" i="109"/>
  <c r="W1131" i="109"/>
  <c r="N205" i="109"/>
  <c r="P219" i="109"/>
  <c r="Q1723" i="112"/>
  <c r="X1312" i="109"/>
  <c r="U1659" i="109"/>
  <c r="Q2986" i="109"/>
  <c r="W3180" i="109"/>
  <c r="X1527" i="109"/>
  <c r="N636" i="112"/>
  <c r="W1218" i="109"/>
  <c r="X1371" i="109"/>
  <c r="N2408" i="109"/>
  <c r="Y2407" i="109"/>
  <c r="N1526" i="109"/>
  <c r="P2949" i="109"/>
  <c r="W3190" i="109"/>
  <c r="P1061" i="112"/>
  <c r="Y3419" i="109"/>
  <c r="P2416" i="109"/>
  <c r="T3930" i="109"/>
  <c r="V1607" i="109"/>
  <c r="Y2980" i="109"/>
  <c r="R11" i="110"/>
  <c r="V1695" i="109"/>
  <c r="N657" i="109"/>
  <c r="U1145" i="109"/>
  <c r="U1128" i="109"/>
  <c r="X1348" i="109"/>
  <c r="V1341" i="109"/>
  <c r="T2935" i="109"/>
  <c r="P505" i="109"/>
  <c r="Q954" i="109"/>
  <c r="N325" i="112"/>
  <c r="U1103" i="109"/>
  <c r="V1552" i="109"/>
  <c r="U3169" i="109"/>
  <c r="Y1744" i="109"/>
  <c r="R1598" i="109"/>
  <c r="X3199" i="109"/>
  <c r="Q3496" i="109"/>
  <c r="O2775" i="109"/>
  <c r="S1019" i="109"/>
  <c r="R64" i="109"/>
  <c r="W1117" i="109"/>
  <c r="Q49" i="112"/>
  <c r="O1179" i="109"/>
  <c r="V2396" i="109"/>
  <c r="N1103" i="109"/>
  <c r="P1363" i="109"/>
  <c r="P945" i="109"/>
  <c r="R1480" i="109"/>
  <c r="W2415" i="109"/>
  <c r="T227" i="109"/>
  <c r="Z1806" i="109"/>
  <c r="U2992" i="109"/>
  <c r="U1654" i="109"/>
  <c r="Y3118" i="109"/>
  <c r="S1189" i="109"/>
  <c r="U2263" i="109"/>
  <c r="V1484" i="109"/>
  <c r="W433" i="109"/>
  <c r="R4078" i="109"/>
  <c r="Z1770" i="109"/>
  <c r="V1904" i="109"/>
  <c r="O589" i="109"/>
  <c r="Q1341" i="109"/>
  <c r="S1499" i="109"/>
  <c r="W3712" i="109"/>
  <c r="X1961" i="109"/>
  <c r="Y2942" i="109"/>
  <c r="O1338" i="109"/>
  <c r="W2255" i="109"/>
  <c r="X4239" i="109"/>
  <c r="W2774" i="109"/>
  <c r="Y2563" i="109"/>
  <c r="Q138" i="109"/>
  <c r="V2266" i="109"/>
  <c r="Y2105" i="109"/>
  <c r="O1284" i="112"/>
  <c r="Z2187" i="109"/>
  <c r="R1530" i="109"/>
  <c r="Y2944" i="109"/>
  <c r="O3162" i="109"/>
  <c r="U4238" i="109"/>
  <c r="X869" i="109"/>
  <c r="T50" i="110"/>
  <c r="Q1693" i="112"/>
  <c r="N91" i="112"/>
  <c r="M42" i="110"/>
  <c r="Z717" i="109"/>
  <c r="N1004" i="112"/>
  <c r="T3293" i="109"/>
  <c r="O3508" i="109"/>
  <c r="X649" i="109"/>
  <c r="P1740" i="109"/>
  <c r="T1509" i="109"/>
  <c r="U1170" i="109"/>
  <c r="P2113" i="109"/>
  <c r="Q2961" i="109"/>
  <c r="W1525" i="109"/>
  <c r="T938" i="109"/>
  <c r="S2417" i="109"/>
  <c r="O2017" i="112"/>
  <c r="X1502" i="109"/>
  <c r="R2844" i="109"/>
  <c r="T57" i="110"/>
  <c r="O1341" i="109"/>
  <c r="V2996" i="109"/>
  <c r="Z1459" i="109"/>
  <c r="X1622" i="109"/>
  <c r="P978" i="112"/>
  <c r="X1383" i="109"/>
  <c r="N2373" i="112"/>
  <c r="N1209" i="109"/>
  <c r="T1531" i="109"/>
  <c r="Y2561" i="109"/>
  <c r="Y1630" i="109"/>
  <c r="T4148" i="109"/>
  <c r="W1564" i="109"/>
  <c r="N1658" i="109"/>
  <c r="T1833" i="109"/>
  <c r="T144" i="109"/>
  <c r="Q1889" i="109"/>
  <c r="P2251" i="109"/>
  <c r="Y2266" i="109"/>
  <c r="S2926" i="109"/>
  <c r="Y3332" i="109"/>
  <c r="Y3875" i="109"/>
  <c r="Y2999" i="109"/>
  <c r="Q2113" i="112"/>
  <c r="U501" i="109"/>
  <c r="O1732" i="112"/>
  <c r="X2258" i="109"/>
  <c r="R870" i="109"/>
  <c r="X806" i="109"/>
  <c r="O314" i="112"/>
  <c r="U432" i="109"/>
  <c r="Q1185" i="112"/>
  <c r="W3802" i="109"/>
  <c r="W1166" i="109"/>
  <c r="O1523" i="112"/>
  <c r="Y1720" i="109"/>
  <c r="Y2404" i="109"/>
  <c r="X2020" i="109"/>
  <c r="V794" i="109"/>
  <c r="N1534" i="109"/>
  <c r="W2976" i="109"/>
  <c r="U1671" i="109"/>
  <c r="V2707" i="109"/>
  <c r="P1547" i="109"/>
  <c r="P575" i="112"/>
  <c r="Q1387" i="109"/>
  <c r="Q3205" i="109"/>
  <c r="X2037" i="109"/>
  <c r="U1361" i="109"/>
  <c r="O3080" i="109"/>
  <c r="V2976" i="109"/>
  <c r="Q3288" i="109"/>
  <c r="X3212" i="109"/>
  <c r="S1632" i="109"/>
  <c r="V1554" i="109"/>
  <c r="O2459" i="112"/>
  <c r="T1682" i="109"/>
  <c r="P1619" i="109"/>
  <c r="T581" i="109"/>
  <c r="N3363" i="109"/>
  <c r="S1327" i="109"/>
  <c r="Y1629" i="109"/>
  <c r="U1900" i="109"/>
  <c r="Y655" i="109"/>
  <c r="Y2458" i="109"/>
  <c r="R1667" i="109"/>
  <c r="W3061" i="109"/>
  <c r="R3211" i="109"/>
  <c r="O2835" i="109"/>
  <c r="V437" i="109"/>
  <c r="S790" i="109"/>
  <c r="W1698" i="109"/>
  <c r="Q3728" i="109"/>
  <c r="U1628" i="109"/>
  <c r="Y1235" i="109"/>
  <c r="W1302" i="109"/>
  <c r="Z1793" i="109"/>
  <c r="Q1254" i="112"/>
  <c r="R3344" i="109"/>
  <c r="N19" i="112"/>
  <c r="Y2772" i="109"/>
  <c r="X2397" i="109"/>
  <c r="V2405" i="109"/>
  <c r="Q2832" i="109"/>
  <c r="O1325" i="109"/>
  <c r="S1614" i="109"/>
  <c r="P1532" i="109"/>
  <c r="V2968" i="109"/>
  <c r="R2030" i="109"/>
  <c r="N1246" i="109"/>
  <c r="P3939" i="109"/>
  <c r="V5" i="109"/>
  <c r="R1300" i="109"/>
  <c r="P2040" i="109"/>
  <c r="Q514" i="112"/>
  <c r="V1520" i="109"/>
  <c r="N2194" i="109"/>
  <c r="O1745" i="109"/>
  <c r="S3136" i="109"/>
  <c r="W2687" i="109"/>
  <c r="R2268" i="109"/>
  <c r="N2927" i="109"/>
  <c r="O1028" i="112"/>
  <c r="P98" i="112"/>
  <c r="S1652" i="109"/>
  <c r="R574" i="109"/>
  <c r="Q438" i="109"/>
  <c r="O445" i="109"/>
  <c r="W2475" i="109"/>
  <c r="X1492" i="109"/>
  <c r="N3786" i="109"/>
  <c r="Q2115" i="109"/>
  <c r="Q3105" i="109"/>
  <c r="V3142" i="109"/>
  <c r="Z720" i="109"/>
  <c r="V210" i="109"/>
  <c r="W3048" i="109"/>
  <c r="S497" i="109"/>
  <c r="T1121" i="109"/>
  <c r="W3057" i="109"/>
  <c r="T3212" i="109"/>
  <c r="P2271" i="109"/>
  <c r="U1344" i="109"/>
  <c r="X2970" i="109"/>
  <c r="X215" i="109"/>
  <c r="V1718" i="109"/>
  <c r="X2946" i="109"/>
  <c r="T425" i="109"/>
  <c r="V1101" i="109"/>
  <c r="O1668" i="109"/>
  <c r="Q1892" i="109"/>
  <c r="S1604" i="109"/>
  <c r="P875" i="109"/>
  <c r="T3152" i="109"/>
  <c r="O403" i="112"/>
  <c r="R1613" i="109"/>
  <c r="Y4094" i="109"/>
  <c r="N1682" i="109"/>
  <c r="V1161" i="109"/>
  <c r="Q3292" i="109"/>
  <c r="P373" i="109"/>
  <c r="O129" i="110"/>
  <c r="T3565" i="109"/>
  <c r="T2327" i="109"/>
  <c r="T149" i="109"/>
  <c r="N1119" i="109"/>
  <c r="U3790" i="109"/>
  <c r="Y4207" i="109"/>
  <c r="W214" i="109"/>
  <c r="V883" i="109"/>
  <c r="W1746" i="109"/>
  <c r="P81" i="112"/>
  <c r="R1572" i="109"/>
  <c r="Q2924" i="109"/>
  <c r="S161" i="110"/>
  <c r="O2105" i="109"/>
  <c r="O484" i="112"/>
  <c r="W4292" i="109"/>
  <c r="V1463" i="109"/>
  <c r="X3115" i="109"/>
  <c r="P950" i="109"/>
  <c r="W3362" i="109"/>
  <c r="R1961" i="109"/>
  <c r="S1218" i="109"/>
  <c r="N3343" i="109"/>
  <c r="U3024" i="109"/>
  <c r="Q1170" i="109"/>
  <c r="W1356" i="109"/>
  <c r="Y3113" i="109"/>
  <c r="S1313" i="109"/>
  <c r="R74" i="110"/>
  <c r="U1884" i="109"/>
  <c r="Q31" i="112"/>
  <c r="U3504" i="109"/>
  <c r="W2118" i="109"/>
  <c r="V1244" i="109"/>
  <c r="Q2768" i="109"/>
  <c r="Y3145" i="109"/>
  <c r="Y2261" i="109"/>
  <c r="N399" i="112"/>
  <c r="O2707" i="109"/>
  <c r="T1127" i="109"/>
  <c r="O5" i="109"/>
  <c r="Y1687" i="109"/>
  <c r="S3362" i="109"/>
  <c r="Y2687" i="109"/>
  <c r="Q501" i="109"/>
  <c r="T3000" i="109"/>
  <c r="N3097" i="109"/>
  <c r="U1554" i="109"/>
  <c r="T3429" i="109"/>
  <c r="N614" i="112"/>
  <c r="T3935" i="109"/>
  <c r="W1212" i="109"/>
  <c r="S3209" i="109"/>
  <c r="S1625" i="109"/>
  <c r="Y2385" i="109"/>
  <c r="T1198" i="109"/>
  <c r="R3007" i="109"/>
  <c r="T1528" i="109"/>
  <c r="O1971" i="109"/>
  <c r="U3" i="109"/>
  <c r="Y1695" i="109"/>
  <c r="U3147" i="109"/>
  <c r="O3289" i="109"/>
  <c r="Q1244" i="109"/>
  <c r="T2416" i="109"/>
  <c r="Y652" i="109"/>
  <c r="U1550" i="109"/>
  <c r="R2561" i="109"/>
  <c r="P68" i="109"/>
  <c r="W3060" i="109"/>
  <c r="T1340" i="109"/>
  <c r="W3787" i="109"/>
  <c r="U1215" i="109"/>
  <c r="X3576" i="109"/>
  <c r="N1630" i="109"/>
  <c r="O3056" i="109"/>
  <c r="W3801" i="109"/>
  <c r="T3064" i="109"/>
  <c r="W285" i="109"/>
  <c r="N1742" i="109"/>
  <c r="R1594" i="109"/>
  <c r="Q2993" i="109"/>
  <c r="Y2030" i="109"/>
  <c r="N1617" i="112"/>
  <c r="V2619" i="109"/>
  <c r="W1749" i="109"/>
  <c r="V738" i="109"/>
  <c r="N1355" i="109"/>
  <c r="X1659" i="109"/>
  <c r="Q1470" i="109"/>
  <c r="Y2983" i="109"/>
  <c r="U1271" i="109"/>
  <c r="U1551" i="109"/>
  <c r="V3138" i="109"/>
  <c r="T791" i="109"/>
  <c r="U3724" i="109"/>
  <c r="R1883" i="109"/>
  <c r="T1380" i="109"/>
  <c r="P3040" i="109"/>
  <c r="O135" i="112"/>
  <c r="Y3057" i="109"/>
  <c r="Y1228" i="109"/>
  <c r="T2248" i="109"/>
  <c r="W733" i="109"/>
  <c r="T210" i="109"/>
  <c r="Y1681" i="109"/>
  <c r="O58" i="109"/>
  <c r="Y1576" i="109"/>
  <c r="R1623" i="109"/>
  <c r="X2972" i="109"/>
  <c r="Y4078" i="109"/>
  <c r="N1291" i="109"/>
  <c r="R2334" i="109"/>
  <c r="O2044" i="109"/>
  <c r="X3652" i="109"/>
  <c r="Z3945" i="109"/>
  <c r="V1629" i="109"/>
  <c r="O3031" i="109"/>
  <c r="T1576" i="109"/>
  <c r="X3209" i="109"/>
  <c r="T1650" i="109"/>
  <c r="S2613" i="109"/>
  <c r="W3507" i="109"/>
  <c r="T2835" i="109"/>
  <c r="O1905" i="109"/>
  <c r="N1170" i="112"/>
  <c r="W2107" i="109"/>
  <c r="Y1476" i="109"/>
  <c r="Y1469" i="109"/>
  <c r="V2483" i="109"/>
  <c r="N884" i="109"/>
  <c r="Q1420" i="112"/>
  <c r="Q870" i="109"/>
  <c r="Q1042" i="112"/>
  <c r="P863" i="109"/>
  <c r="Y3797" i="109"/>
  <c r="O226" i="109"/>
  <c r="W2257" i="109"/>
  <c r="X486" i="109"/>
  <c r="Y1177" i="109"/>
  <c r="V2259" i="109"/>
  <c r="O3137" i="109"/>
  <c r="R3160" i="109"/>
  <c r="S1663" i="109"/>
  <c r="U2103" i="109"/>
  <c r="U2268" i="109"/>
  <c r="T1663" i="109"/>
  <c r="P1644" i="109"/>
  <c r="O1262" i="109"/>
  <c r="X631" i="109"/>
  <c r="U1502" i="109"/>
  <c r="W1386" i="109"/>
  <c r="S3856" i="109"/>
  <c r="N3045" i="109"/>
  <c r="T1324" i="109"/>
  <c r="R1272" i="109"/>
  <c r="W506" i="109"/>
  <c r="N2323" i="112"/>
  <c r="R1308" i="109"/>
  <c r="R1330" i="109"/>
  <c r="W579" i="109"/>
  <c r="Y4223" i="109"/>
  <c r="Q1540" i="109"/>
  <c r="Y1135" i="109"/>
  <c r="P142" i="112"/>
  <c r="Q818" i="112"/>
  <c r="U1136" i="109"/>
  <c r="T3798" i="109"/>
  <c r="Y1313" i="109"/>
  <c r="P3202" i="109"/>
  <c r="T1830" i="109"/>
  <c r="P2" i="109"/>
  <c r="V1016" i="109"/>
  <c r="X1959" i="109"/>
  <c r="X3040" i="109"/>
  <c r="U1340" i="109"/>
  <c r="W2761" i="109"/>
  <c r="R1162" i="109"/>
  <c r="N1591" i="109"/>
  <c r="U1306" i="109"/>
  <c r="U3867" i="109"/>
  <c r="S587" i="109"/>
  <c r="W1738" i="109"/>
  <c r="P1752" i="109"/>
  <c r="X3130" i="109"/>
  <c r="O321" i="112"/>
  <c r="Y3212" i="109"/>
  <c r="V2052" i="109"/>
  <c r="O1468" i="109"/>
  <c r="U2983" i="109"/>
  <c r="P3364" i="109"/>
  <c r="R2935" i="109"/>
  <c r="N4146" i="109"/>
  <c r="W2478" i="109"/>
  <c r="P3028" i="109"/>
  <c r="V2697" i="109"/>
  <c r="V2778" i="109"/>
  <c r="P1724" i="109"/>
  <c r="Q4081" i="109"/>
  <c r="U2989" i="109"/>
  <c r="O127" i="112"/>
  <c r="Y1891" i="109"/>
  <c r="U1519" i="109"/>
  <c r="P933" i="112"/>
  <c r="S3177" i="109"/>
  <c r="W2942" i="109"/>
  <c r="O1300" i="109"/>
  <c r="T209" i="109"/>
  <c r="R1368" i="109"/>
  <c r="Q1529" i="112"/>
  <c r="W2264" i="109"/>
  <c r="O2480" i="109"/>
  <c r="N1230" i="109"/>
  <c r="O1599" i="109"/>
  <c r="P4155" i="109"/>
  <c r="O1097" i="109"/>
  <c r="Q2450" i="112"/>
  <c r="O2846" i="109"/>
  <c r="V1503" i="109"/>
  <c r="W3109" i="109"/>
  <c r="R1169" i="109"/>
  <c r="Y1600" i="109"/>
  <c r="U1961" i="109"/>
  <c r="O3206" i="109"/>
  <c r="S3433" i="109"/>
  <c r="P805" i="109"/>
  <c r="Z1024" i="109"/>
  <c r="R1736" i="109"/>
  <c r="Q1501" i="109"/>
  <c r="W2762" i="109"/>
  <c r="Q2195" i="109"/>
  <c r="P791" i="109"/>
  <c r="Q13" i="110"/>
  <c r="Q135" i="109"/>
  <c r="T584" i="109"/>
  <c r="Q388" i="112"/>
  <c r="O944" i="109"/>
  <c r="R1534" i="109"/>
  <c r="S2953" i="109"/>
  <c r="O1215" i="109"/>
  <c r="S82" i="110"/>
  <c r="Q3050" i="109"/>
  <c r="U1320" i="109"/>
  <c r="W1569" i="109"/>
  <c r="Z2908" i="109"/>
  <c r="S3090" i="109"/>
  <c r="N1518" i="109"/>
  <c r="U1897" i="109"/>
  <c r="R1104" i="109"/>
  <c r="T1597" i="109"/>
  <c r="W866" i="109"/>
  <c r="Q4086" i="109"/>
  <c r="O1734" i="109"/>
  <c r="Y2481" i="109"/>
  <c r="X3099" i="109"/>
  <c r="W1978" i="109"/>
  <c r="V1730" i="109"/>
  <c r="Q1514" i="109"/>
  <c r="X3491" i="109"/>
  <c r="T1361" i="109"/>
  <c r="T282" i="109"/>
  <c r="Q2260" i="109"/>
  <c r="Q1728" i="109"/>
  <c r="S2410" i="109"/>
  <c r="P591" i="109"/>
  <c r="S1156" i="109"/>
  <c r="N2634" i="109"/>
  <c r="X2823" i="109"/>
  <c r="Q1516" i="109"/>
  <c r="X633" i="109"/>
  <c r="X2255" i="109"/>
  <c r="Z1766" i="109"/>
  <c r="Q1259" i="109"/>
  <c r="V2248" i="109"/>
  <c r="R3099" i="109"/>
  <c r="X934" i="109"/>
  <c r="O2482" i="109"/>
  <c r="Q3054" i="109"/>
  <c r="Y3127" i="109"/>
  <c r="W2404" i="109"/>
  <c r="P1232" i="109"/>
  <c r="W588" i="109"/>
  <c r="Y1199" i="109"/>
  <c r="S208" i="109"/>
  <c r="X559" i="109"/>
  <c r="W1631" i="109"/>
  <c r="T951" i="109"/>
  <c r="Q658" i="109"/>
  <c r="P2561" i="109"/>
  <c r="S3504" i="109"/>
  <c r="R1680" i="109"/>
  <c r="N1464" i="109"/>
  <c r="V1487" i="109"/>
  <c r="U3493" i="109"/>
  <c r="O627" i="112"/>
  <c r="R140" i="109"/>
  <c r="P1128" i="109"/>
  <c r="T1462" i="109"/>
  <c r="T1210" i="109"/>
  <c r="V1633" i="109"/>
  <c r="Q162" i="110"/>
  <c r="R3154" i="109"/>
  <c r="O280" i="112"/>
  <c r="R1344" i="112"/>
  <c r="Y1007" i="109"/>
  <c r="O2957" i="109"/>
  <c r="T2047" i="109"/>
  <c r="W584" i="109"/>
  <c r="V1479" i="109"/>
  <c r="T3194" i="109"/>
  <c r="Q2250" i="109"/>
  <c r="R71" i="109"/>
  <c r="R426" i="109"/>
  <c r="Y1887" i="109"/>
  <c r="Q1118" i="109"/>
  <c r="R1506" i="109"/>
  <c r="X873" i="109"/>
  <c r="Z1410" i="109"/>
  <c r="U1885" i="109"/>
  <c r="T3014" i="109"/>
  <c r="Q1657" i="109"/>
  <c r="T1593" i="109"/>
  <c r="U51" i="110"/>
  <c r="X1325" i="109"/>
  <c r="V1603" i="109"/>
  <c r="P137" i="109"/>
  <c r="W2709" i="109"/>
  <c r="X2046" i="109"/>
  <c r="P3509" i="109"/>
  <c r="Q3153" i="109"/>
  <c r="N1636" i="109"/>
  <c r="Q1746" i="109"/>
  <c r="Q1605" i="109"/>
  <c r="R1117" i="112"/>
  <c r="T2985" i="109"/>
  <c r="Y1711" i="109"/>
  <c r="R2836" i="109"/>
  <c r="Y3433" i="109"/>
  <c r="Y1285" i="109"/>
  <c r="U801" i="109"/>
  <c r="U2562" i="109"/>
  <c r="Q1175" i="109"/>
  <c r="O1305" i="109"/>
  <c r="O1446" i="112"/>
  <c r="T2765" i="109"/>
  <c r="N1385" i="109"/>
  <c r="Q3654" i="109"/>
  <c r="W4082" i="109"/>
  <c r="T3059" i="109"/>
  <c r="V67" i="109"/>
  <c r="Q3727" i="109"/>
  <c r="U1584" i="109"/>
  <c r="U1126" i="109"/>
  <c r="X1172" i="109"/>
  <c r="T936" i="109"/>
  <c r="S1138" i="109"/>
  <c r="N115" i="112"/>
  <c r="X1572" i="109"/>
  <c r="O3057" i="109"/>
  <c r="X3291" i="109"/>
  <c r="U1514" i="109"/>
  <c r="R1567" i="109"/>
  <c r="P1640" i="109"/>
  <c r="Y2694" i="109"/>
  <c r="N2198" i="109"/>
  <c r="O866" i="112"/>
  <c r="U2104" i="109"/>
  <c r="Y1696" i="109"/>
  <c r="X3148" i="109"/>
  <c r="O986" i="112"/>
  <c r="P496" i="109"/>
  <c r="V803" i="109"/>
  <c r="Y1691" i="109"/>
  <c r="N1104" i="109"/>
  <c r="U870" i="109"/>
  <c r="Y1379" i="109"/>
  <c r="T944" i="109"/>
  <c r="O1231" i="109"/>
  <c r="N2195" i="109"/>
  <c r="P143" i="109"/>
  <c r="Y268" i="109"/>
  <c r="O1978" i="109"/>
  <c r="R1112" i="109"/>
  <c r="N96" i="112"/>
  <c r="O4087" i="109"/>
  <c r="R1662" i="109"/>
  <c r="Q2953" i="109"/>
  <c r="U3142" i="109"/>
  <c r="R2953" i="109"/>
  <c r="P1733" i="109"/>
  <c r="O949" i="109"/>
  <c r="U68" i="109"/>
  <c r="N70" i="112"/>
  <c r="N257" i="112"/>
  <c r="W141" i="109"/>
  <c r="Q81" i="109"/>
  <c r="W3573" i="109"/>
  <c r="N4234" i="109"/>
  <c r="Q992" i="112"/>
  <c r="W292" i="109"/>
  <c r="T82" i="110"/>
  <c r="X1898" i="109"/>
  <c r="P866" i="109"/>
  <c r="S1242" i="109"/>
  <c r="X3154" i="109"/>
  <c r="S3574" i="109"/>
  <c r="W1891" i="109"/>
  <c r="Y131" i="109"/>
  <c r="N127" i="112"/>
  <c r="O1600" i="109"/>
  <c r="O2270" i="109"/>
  <c r="R1366" i="109"/>
  <c r="X1889" i="109"/>
  <c r="Q109" i="112"/>
  <c r="W1591" i="109"/>
  <c r="R503" i="109"/>
  <c r="Y1604" i="109"/>
  <c r="P1521" i="109"/>
  <c r="P69" i="109"/>
  <c r="X145" i="109"/>
  <c r="R1490" i="109"/>
  <c r="N218" i="109"/>
  <c r="X1587" i="109"/>
  <c r="O1146" i="109"/>
  <c r="T1132" i="109"/>
  <c r="Q2922" i="109"/>
  <c r="W1505" i="109"/>
  <c r="P589" i="109"/>
  <c r="N373" i="109"/>
  <c r="N1571" i="109"/>
  <c r="V1473" i="109"/>
  <c r="S653" i="109"/>
  <c r="Q3293" i="109"/>
  <c r="V1885" i="109"/>
  <c r="Z4004" i="109"/>
  <c r="Z2487" i="109"/>
  <c r="U1652" i="109"/>
  <c r="Q3134" i="109"/>
  <c r="R1507" i="109"/>
  <c r="Q754" i="112"/>
  <c r="W2759" i="109"/>
  <c r="V864" i="109"/>
  <c r="R1243" i="109"/>
  <c r="N1224" i="109"/>
  <c r="T497" i="109"/>
  <c r="O1400" i="112"/>
  <c r="V1013" i="109"/>
  <c r="N1537" i="109"/>
  <c r="Y1134" i="109"/>
  <c r="V3495" i="109"/>
  <c r="R1350" i="109"/>
  <c r="N1969" i="109"/>
  <c r="Y1216" i="109"/>
  <c r="Q1481" i="109"/>
  <c r="R1978" i="109"/>
  <c r="X2630" i="109"/>
  <c r="P3039" i="109"/>
  <c r="Y2035" i="109"/>
  <c r="P2397" i="109"/>
  <c r="S517" i="109"/>
  <c r="R1601" i="112"/>
  <c r="V3419" i="109"/>
  <c r="W1638" i="109"/>
  <c r="X1658" i="109"/>
  <c r="Z1794" i="109"/>
  <c r="Z1454" i="109"/>
  <c r="V1287" i="109"/>
  <c r="N2960" i="109"/>
  <c r="R64" i="110"/>
  <c r="N263" i="112"/>
  <c r="U2834" i="109"/>
  <c r="W3119" i="109"/>
  <c r="Y1191" i="109"/>
  <c r="P1290" i="112"/>
  <c r="V3112" i="109"/>
  <c r="T1599" i="109"/>
  <c r="Q3856" i="109"/>
  <c r="T1231" i="109"/>
  <c r="T1484" i="109"/>
  <c r="V132" i="109"/>
  <c r="U1575" i="109"/>
  <c r="X1181" i="109"/>
  <c r="S2834" i="109"/>
  <c r="O57" i="112"/>
  <c r="P862" i="109"/>
  <c r="W3070" i="109"/>
  <c r="T3183" i="109"/>
  <c r="K128" i="110"/>
  <c r="Q3074" i="109"/>
  <c r="P1544" i="109"/>
  <c r="Q1320" i="109"/>
  <c r="T134" i="109"/>
  <c r="Q3021" i="109"/>
  <c r="R1364" i="109"/>
  <c r="T3162" i="109"/>
  <c r="N216" i="109"/>
  <c r="T2255" i="109"/>
  <c r="R2344" i="109"/>
  <c r="T1648" i="109"/>
  <c r="N2143" i="112"/>
  <c r="S3795" i="109"/>
  <c r="S2761" i="109"/>
  <c r="Q1328" i="109"/>
  <c r="O2405" i="109"/>
  <c r="V1330" i="109"/>
  <c r="Q1375" i="109"/>
  <c r="T794" i="109"/>
  <c r="O1732" i="109"/>
  <c r="U1384" i="109"/>
  <c r="O132" i="109"/>
  <c r="N1211" i="109"/>
  <c r="Y1358" i="109"/>
  <c r="R3345" i="109"/>
  <c r="Q1502" i="109"/>
  <c r="U151" i="109"/>
  <c r="Y1161" i="109"/>
  <c r="X3351" i="109"/>
  <c r="O1993" i="112"/>
  <c r="O27" i="112"/>
  <c r="N1007" i="109"/>
  <c r="P1218" i="109"/>
  <c r="P3204" i="109"/>
  <c r="R2482" i="109"/>
  <c r="V589" i="109"/>
  <c r="O1624" i="109"/>
  <c r="P1284" i="109"/>
  <c r="X1523" i="109"/>
  <c r="S1303" i="109"/>
  <c r="U2930" i="109"/>
  <c r="P1884" i="109"/>
  <c r="T3077" i="109"/>
  <c r="Y788" i="109"/>
  <c r="S1673" i="109"/>
  <c r="P278" i="109"/>
  <c r="U3062" i="109"/>
  <c r="X871" i="109"/>
  <c r="S1117" i="109"/>
  <c r="O1321" i="109"/>
  <c r="T1709" i="109"/>
  <c r="T507" i="109"/>
  <c r="W1626" i="109"/>
  <c r="Q1109" i="109"/>
  <c r="Y1113" i="109"/>
  <c r="X1198" i="109"/>
  <c r="W791" i="109"/>
  <c r="V509" i="109"/>
  <c r="V1344" i="109"/>
  <c r="W2329" i="109"/>
  <c r="R1573" i="109"/>
  <c r="Q3929" i="109"/>
  <c r="X3078" i="109"/>
  <c r="Q2591" i="112"/>
  <c r="X1202" i="109"/>
  <c r="U862" i="109"/>
  <c r="Y3877" i="109"/>
  <c r="V4083" i="109"/>
  <c r="O1727" i="109"/>
  <c r="O817" i="112"/>
  <c r="W2777" i="109"/>
  <c r="N1648" i="109"/>
  <c r="S3562" i="109"/>
  <c r="P966" i="112"/>
  <c r="Q1165" i="109"/>
  <c r="O1344" i="109"/>
  <c r="P1738" i="109"/>
  <c r="R580" i="109"/>
  <c r="R1708" i="109"/>
  <c r="P1155" i="109"/>
  <c r="V1010" i="109"/>
  <c r="O1009" i="109"/>
  <c r="V1019" i="109"/>
  <c r="T1320" i="109"/>
  <c r="U1014" i="109"/>
  <c r="N2942" i="109"/>
  <c r="T1253" i="109"/>
  <c r="O330" i="112"/>
  <c r="X2969" i="109"/>
  <c r="P1691" i="109"/>
  <c r="X1152" i="109"/>
  <c r="Y1320" i="109"/>
  <c r="O2117" i="109"/>
  <c r="T1290" i="109"/>
  <c r="X1734" i="109"/>
  <c r="N1262" i="109"/>
  <c r="U1495" i="109"/>
  <c r="U2403" i="109"/>
  <c r="R1120" i="109"/>
  <c r="R3569" i="109"/>
  <c r="V2702" i="109"/>
  <c r="U1710" i="109"/>
  <c r="T952" i="109"/>
  <c r="S1477" i="109"/>
  <c r="X1578" i="109"/>
  <c r="Q439" i="109"/>
  <c r="Q139" i="109"/>
  <c r="P1657" i="109"/>
  <c r="U3201" i="109"/>
  <c r="O2198" i="109"/>
  <c r="Q467" i="112"/>
  <c r="O434" i="109"/>
  <c r="X507" i="109"/>
  <c r="W1129" i="109"/>
  <c r="V2632" i="109"/>
  <c r="X61" i="109"/>
  <c r="R2781" i="109"/>
  <c r="Q1209" i="109"/>
  <c r="X3000" i="109"/>
  <c r="S1344" i="109"/>
  <c r="Z1785" i="109"/>
  <c r="S2260" i="109"/>
  <c r="P3425" i="109"/>
  <c r="Y226" i="109"/>
  <c r="R3091" i="109"/>
  <c r="P2848" i="109"/>
  <c r="R1099" i="109"/>
  <c r="W1589" i="109"/>
  <c r="T937" i="109"/>
  <c r="U1378" i="109"/>
  <c r="P2969" i="109"/>
  <c r="N1738" i="109"/>
  <c r="Q1200" i="109"/>
  <c r="S1718" i="109"/>
  <c r="S496" i="109"/>
  <c r="N571" i="112"/>
  <c r="N288" i="109"/>
  <c r="N1696" i="109"/>
  <c r="V66" i="109"/>
  <c r="X3170" i="109"/>
  <c r="X1373" i="109"/>
  <c r="X850" i="109"/>
  <c r="Q153" i="109"/>
  <c r="O1323" i="109"/>
  <c r="N1139" i="109"/>
  <c r="Q1236" i="112"/>
  <c r="Y572" i="109"/>
  <c r="X1518" i="109"/>
  <c r="N2933" i="109"/>
  <c r="R2197" i="109"/>
  <c r="S1894" i="109"/>
  <c r="W1007" i="109"/>
  <c r="T1622" i="109"/>
  <c r="R2952" i="109"/>
  <c r="N1126" i="109"/>
  <c r="N3055" i="109"/>
  <c r="S3418" i="109"/>
  <c r="R798" i="109"/>
  <c r="U1679" i="109"/>
  <c r="Y876" i="109"/>
  <c r="O1666" i="109"/>
  <c r="S877" i="109"/>
  <c r="Q1690" i="109"/>
  <c r="P1195" i="109"/>
  <c r="O735" i="109"/>
  <c r="P1719" i="109"/>
  <c r="N2560" i="109"/>
  <c r="W3359" i="109"/>
  <c r="N587" i="109"/>
  <c r="T2254" i="109"/>
  <c r="O1334" i="109"/>
  <c r="Q1353" i="109"/>
  <c r="W434" i="109"/>
  <c r="Y2111" i="109"/>
  <c r="S1021" i="109"/>
  <c r="Y1173" i="109"/>
  <c r="U47" i="110"/>
  <c r="X1667" i="109"/>
  <c r="V4221" i="109"/>
  <c r="O2031" i="109"/>
  <c r="R576" i="109"/>
  <c r="Q2966" i="109"/>
  <c r="O1373" i="109"/>
  <c r="R3178" i="109"/>
  <c r="P1203" i="109"/>
  <c r="S2" i="109"/>
  <c r="V3115" i="109"/>
  <c r="Y3105" i="109"/>
  <c r="S2342" i="109"/>
  <c r="O369" i="109"/>
  <c r="X151" i="109"/>
  <c r="Y511" i="109"/>
  <c r="W3570" i="109"/>
  <c r="W3102" i="109"/>
  <c r="Z2189" i="109"/>
  <c r="W1556" i="109"/>
  <c r="X411" i="109"/>
  <c r="O1385" i="109"/>
  <c r="Y218" i="109"/>
  <c r="O1472" i="109"/>
  <c r="N72" i="109"/>
  <c r="X1463" i="109"/>
  <c r="X1107" i="109"/>
  <c r="U513" i="109"/>
  <c r="W875" i="109"/>
  <c r="O1304" i="112"/>
  <c r="P1260" i="109"/>
  <c r="Q1261" i="109"/>
  <c r="S3054" i="109"/>
  <c r="O114" i="110"/>
  <c r="N440" i="109"/>
  <c r="X1682" i="109"/>
  <c r="X2620" i="109"/>
  <c r="Q1679" i="109"/>
  <c r="P2932" i="109"/>
  <c r="V3424" i="109"/>
  <c r="X1742" i="109"/>
  <c r="P1253" i="109"/>
  <c r="N571" i="109"/>
  <c r="X1714" i="109"/>
  <c r="V1751" i="109"/>
  <c r="X1566" i="109"/>
  <c r="T510" i="109"/>
  <c r="S3162" i="109"/>
  <c r="Q1294" i="112"/>
  <c r="Y1724" i="109"/>
  <c r="Q486" i="112"/>
  <c r="R587" i="109"/>
  <c r="R3937" i="109"/>
  <c r="N955" i="109"/>
  <c r="R2950" i="109"/>
  <c r="U139" i="109"/>
  <c r="O1737" i="109"/>
  <c r="O1382" i="109"/>
  <c r="V1163" i="109"/>
  <c r="Y3063" i="109"/>
  <c r="O157" i="112"/>
  <c r="O1230" i="109"/>
  <c r="N3008" i="109"/>
  <c r="O1713" i="109"/>
  <c r="R3168" i="109"/>
  <c r="O3934" i="109"/>
  <c r="T1960" i="109"/>
  <c r="T207" i="109"/>
  <c r="O1484" i="109"/>
  <c r="W1011" i="109"/>
  <c r="Y1515" i="109"/>
  <c r="R151" i="109"/>
  <c r="Q2330" i="109"/>
  <c r="N4149" i="109"/>
  <c r="X1506" i="109"/>
  <c r="X2833" i="109"/>
  <c r="Y1517" i="109"/>
  <c r="O1490" i="109"/>
  <c r="R1205" i="109"/>
  <c r="M30" i="110"/>
  <c r="T2843" i="109"/>
  <c r="O4076" i="109"/>
  <c r="U1585" i="109"/>
  <c r="N76" i="110"/>
  <c r="S1532" i="109"/>
  <c r="W1292" i="109"/>
  <c r="N3038" i="109"/>
  <c r="R1611" i="109"/>
  <c r="Y2412" i="109"/>
  <c r="Y997" i="109"/>
  <c r="U1634" i="109"/>
  <c r="N1155" i="112"/>
  <c r="R3028" i="109"/>
  <c r="Q3023" i="109"/>
  <c r="T1519" i="109"/>
  <c r="P1677" i="109"/>
  <c r="Q1241" i="109"/>
  <c r="X3494" i="109"/>
  <c r="U3128" i="109"/>
  <c r="O373" i="109"/>
  <c r="O2984" i="109"/>
  <c r="Y1636" i="109"/>
  <c r="P2029" i="109"/>
  <c r="N1106" i="109"/>
  <c r="P1333" i="109"/>
  <c r="N735" i="109"/>
  <c r="X2256" i="109"/>
  <c r="O1207" i="109"/>
  <c r="P3869" i="109"/>
  <c r="Q1361" i="109"/>
  <c r="T1741" i="109"/>
  <c r="Y796" i="109"/>
  <c r="X2561" i="109"/>
  <c r="S3019" i="109"/>
  <c r="X1657" i="109"/>
  <c r="T1904" i="109"/>
  <c r="W2928" i="109"/>
  <c r="V69" i="109"/>
  <c r="T64" i="109"/>
  <c r="S1134" i="109"/>
  <c r="U3729" i="109"/>
  <c r="N288" i="112"/>
  <c r="P939" i="112"/>
  <c r="N3784" i="109"/>
  <c r="R1654" i="109"/>
  <c r="P2321" i="112"/>
  <c r="Y2991" i="109"/>
  <c r="Y734" i="109"/>
  <c r="Y2400" i="109"/>
  <c r="S3573" i="109"/>
  <c r="Y1337" i="109"/>
  <c r="U2620" i="109"/>
  <c r="O2417" i="109"/>
  <c r="Q1659" i="109"/>
  <c r="Y2963" i="109"/>
  <c r="O3133" i="109"/>
  <c r="Q1122" i="109"/>
  <c r="R1512" i="109"/>
  <c r="W1622" i="109"/>
  <c r="V1561" i="109"/>
  <c r="Y1725" i="109"/>
  <c r="R1145" i="112"/>
  <c r="O4019" i="109"/>
  <c r="T2763" i="109"/>
  <c r="Q1111" i="109"/>
  <c r="W807" i="109"/>
  <c r="P1621" i="109"/>
  <c r="V2629" i="109"/>
  <c r="S2836" i="109"/>
  <c r="Q2963" i="109"/>
  <c r="V1276" i="109"/>
  <c r="S2333" i="109"/>
  <c r="P1641" i="109"/>
  <c r="Y2309" i="109"/>
  <c r="O154" i="109"/>
  <c r="P2769" i="109"/>
  <c r="W147" i="109"/>
  <c r="N1214" i="109"/>
  <c r="O1463" i="112"/>
  <c r="L142" i="113"/>
  <c r="O3797" i="109"/>
  <c r="O808" i="109"/>
  <c r="T2983" i="109"/>
  <c r="N2707" i="109"/>
  <c r="X1196" i="109"/>
  <c r="T3046" i="109"/>
  <c r="S4078" i="109"/>
  <c r="Q727" i="112"/>
  <c r="P107" i="112"/>
  <c r="T1742" i="109"/>
  <c r="P2963" i="109"/>
  <c r="Q3069" i="109"/>
  <c r="X1114" i="109"/>
  <c r="U4229" i="109"/>
  <c r="O327" i="112"/>
  <c r="T2973" i="109"/>
  <c r="W2196" i="109"/>
  <c r="U3213" i="109"/>
  <c r="N1168" i="109"/>
  <c r="Y2696" i="109"/>
  <c r="N801" i="109"/>
  <c r="N1316" i="109"/>
  <c r="R1970" i="109"/>
  <c r="P1156" i="109"/>
  <c r="Y1277" i="109"/>
  <c r="Q2261" i="109"/>
  <c r="P397" i="112"/>
  <c r="X59" i="109"/>
  <c r="O3059" i="109"/>
  <c r="P1504" i="109"/>
  <c r="W1372" i="109"/>
  <c r="R1511" i="109"/>
  <c r="Q3091" i="109"/>
  <c r="Y371" i="109"/>
  <c r="O1589" i="109"/>
  <c r="W437" i="109"/>
  <c r="Y2112" i="109"/>
  <c r="T2049" i="109"/>
  <c r="R3170" i="109"/>
  <c r="Q2252" i="109"/>
  <c r="O1303" i="109"/>
  <c r="X3016" i="109"/>
  <c r="Z2915" i="109"/>
  <c r="R3347" i="109"/>
  <c r="W4163" i="109"/>
  <c r="Y2960" i="109"/>
  <c r="S3041" i="109"/>
  <c r="Y136" i="109"/>
  <c r="O1376" i="109"/>
  <c r="N170" i="112"/>
  <c r="V3001" i="109"/>
  <c r="O3018" i="109"/>
  <c r="R3117" i="109"/>
  <c r="V3363" i="109"/>
  <c r="Z1808" i="109"/>
  <c r="X1136" i="109"/>
  <c r="Y1885" i="109"/>
  <c r="X4134" i="109"/>
  <c r="U2248" i="109"/>
  <c r="R1159" i="109"/>
  <c r="Q1237" i="109"/>
  <c r="R1731" i="109"/>
  <c r="V216" i="109"/>
  <c r="T945" i="109"/>
  <c r="X1719" i="109"/>
  <c r="N1618" i="109"/>
  <c r="Y1976" i="109"/>
  <c r="U3710" i="109"/>
  <c r="U1711" i="109"/>
  <c r="S63" i="109"/>
  <c r="P1623" i="109"/>
  <c r="T1147" i="109"/>
  <c r="Y1253" i="109"/>
  <c r="S3111" i="109"/>
  <c r="U3347" i="109"/>
  <c r="S1886" i="109"/>
  <c r="T2992" i="109"/>
  <c r="T4235" i="109"/>
  <c r="T2942" i="109"/>
  <c r="N637" i="112"/>
  <c r="W1644" i="109"/>
  <c r="Q1308" i="109"/>
  <c r="U1372" i="109"/>
  <c r="Y3177" i="109"/>
  <c r="X867" i="109"/>
  <c r="Y3290" i="109"/>
  <c r="W2929" i="109"/>
  <c r="Y3149" i="109"/>
  <c r="W1731" i="109"/>
  <c r="U518" i="109"/>
  <c r="P2558" i="109"/>
  <c r="R1604" i="109"/>
  <c r="Q2700" i="109"/>
  <c r="U878" i="109"/>
  <c r="T2766" i="109"/>
  <c r="Y1561" i="109"/>
  <c r="P3018" i="109"/>
  <c r="V1169" i="109"/>
  <c r="V1979" i="109"/>
  <c r="P3725" i="109"/>
  <c r="P3" i="112"/>
  <c r="Q1662" i="109"/>
  <c r="S1561" i="109"/>
  <c r="T3146" i="109"/>
  <c r="X1467" i="109"/>
  <c r="V1606" i="109"/>
  <c r="U1734" i="109"/>
  <c r="R1566" i="109"/>
  <c r="N138" i="112"/>
  <c r="Q205" i="109"/>
  <c r="X2832" i="109"/>
  <c r="X735" i="109"/>
  <c r="R1958" i="109"/>
  <c r="W1295" i="109"/>
  <c r="X1124" i="109"/>
  <c r="U4148" i="109"/>
  <c r="U1594" i="109"/>
  <c r="U3032" i="109"/>
  <c r="V1151" i="109"/>
  <c r="R1271" i="109"/>
  <c r="W1691" i="109"/>
  <c r="N1690" i="109"/>
  <c r="U2321" i="109"/>
  <c r="X1723" i="109"/>
  <c r="P703" i="112"/>
  <c r="U3051" i="109"/>
  <c r="T1122" i="109"/>
  <c r="Y3011" i="109"/>
  <c r="Y1719" i="109"/>
  <c r="Q3196" i="109"/>
  <c r="W1323" i="109"/>
  <c r="Q106" i="110"/>
  <c r="P1569" i="109"/>
  <c r="Q3158" i="109"/>
  <c r="X1613" i="109"/>
  <c r="T1511" i="109"/>
  <c r="N68" i="109"/>
  <c r="S1250" i="109"/>
  <c r="X2254" i="109"/>
  <c r="S68" i="109"/>
  <c r="X1258" i="109"/>
  <c r="O3430" i="109"/>
  <c r="P1975" i="109"/>
  <c r="Y120" i="109"/>
  <c r="Y2959" i="109"/>
  <c r="U1108" i="109"/>
  <c r="V1884" i="109"/>
  <c r="T1226" i="109"/>
  <c r="S1676" i="109"/>
  <c r="S1591" i="109"/>
  <c r="X1480" i="109"/>
  <c r="R1139" i="109"/>
  <c r="Q277" i="109"/>
  <c r="S808" i="109"/>
  <c r="W2051" i="109"/>
  <c r="R2323" i="109"/>
  <c r="X1170" i="109"/>
  <c r="X1704" i="109"/>
  <c r="X2113" i="109"/>
  <c r="O219" i="109"/>
  <c r="P2927" i="109"/>
  <c r="S1611" i="109"/>
  <c r="U2760" i="109"/>
  <c r="Q1151" i="109"/>
  <c r="Z2854" i="109"/>
  <c r="T146" i="109"/>
  <c r="R1509" i="109"/>
  <c r="Y3209" i="109"/>
  <c r="Q3041" i="109"/>
  <c r="O3102" i="109"/>
  <c r="V2634" i="109"/>
  <c r="X1692" i="109"/>
  <c r="S3511" i="109"/>
  <c r="R1523" i="109"/>
  <c r="O2041" i="109"/>
  <c r="Q437" i="109"/>
  <c r="W1710" i="109"/>
  <c r="Y1593" i="109"/>
  <c r="O3097" i="109"/>
  <c r="N2413" i="109"/>
  <c r="X2194" i="109"/>
  <c r="P1959" i="112"/>
  <c r="P2409" i="109"/>
  <c r="V1973" i="109"/>
  <c r="U3287" i="109"/>
  <c r="U1517" i="109"/>
  <c r="S3500" i="109"/>
  <c r="Z355" i="109"/>
  <c r="R1101" i="109"/>
  <c r="R4161" i="109"/>
  <c r="U3177" i="109"/>
  <c r="P582" i="109"/>
  <c r="S2250" i="109"/>
  <c r="Y1521" i="109"/>
  <c r="O1180" i="109"/>
  <c r="Y1182" i="109"/>
  <c r="Y2557" i="109"/>
  <c r="V3020" i="109"/>
  <c r="N957" i="109"/>
  <c r="S1738" i="109"/>
  <c r="V1614" i="109"/>
  <c r="T1356" i="109"/>
  <c r="Y1650" i="109"/>
  <c r="X3004" i="109"/>
  <c r="Q3563" i="109"/>
  <c r="S1581" i="109"/>
  <c r="N570" i="109"/>
  <c r="Y3095" i="109"/>
  <c r="S733" i="109"/>
  <c r="W949" i="109"/>
  <c r="K14" i="110"/>
  <c r="Y1714" i="109"/>
  <c r="T3856" i="109"/>
  <c r="W1478" i="109"/>
  <c r="P799" i="109"/>
  <c r="V3088" i="109"/>
  <c r="R1207" i="109"/>
  <c r="U59" i="110"/>
  <c r="S3120" i="109"/>
  <c r="P1713" i="109"/>
  <c r="V571" i="109"/>
  <c r="W1976" i="109"/>
  <c r="O1117" i="109"/>
  <c r="N364" i="112"/>
  <c r="S1333" i="109"/>
  <c r="V575" i="109"/>
  <c r="V791" i="109"/>
  <c r="X148" i="109"/>
  <c r="N1275" i="109"/>
  <c r="W5" i="109"/>
  <c r="Y1509" i="109"/>
  <c r="N1513" i="109"/>
  <c r="X3059" i="109"/>
  <c r="V212" i="109"/>
  <c r="T3001" i="109"/>
  <c r="P1592" i="109"/>
  <c r="N2474" i="109"/>
  <c r="S649" i="109"/>
  <c r="S2036" i="109"/>
  <c r="N69" i="109"/>
  <c r="Y1898" i="109"/>
  <c r="Q1131" i="109"/>
  <c r="P1142" i="109"/>
  <c r="Q223" i="109"/>
  <c r="P1904" i="109"/>
  <c r="O1017" i="109"/>
  <c r="V2982" i="109"/>
  <c r="X1653" i="109"/>
  <c r="V1099" i="109"/>
  <c r="W224" i="109"/>
  <c r="X2980" i="109"/>
  <c r="Y67" i="109"/>
  <c r="T3123" i="109"/>
  <c r="O2959" i="109"/>
  <c r="U809" i="109"/>
  <c r="W3171" i="109"/>
  <c r="P2335" i="109"/>
  <c r="N1830" i="109"/>
  <c r="Q4165" i="109"/>
  <c r="V1254" i="109"/>
  <c r="R1892" i="109"/>
  <c r="U1540" i="109"/>
  <c r="Q1486" i="109"/>
  <c r="V2970" i="109"/>
  <c r="N2625" i="109"/>
  <c r="S1659" i="109"/>
  <c r="Y280" i="109"/>
  <c r="S1709" i="109"/>
  <c r="S1127" i="109"/>
  <c r="S879" i="109"/>
  <c r="P2337" i="109"/>
  <c r="V2630" i="109"/>
  <c r="P440" i="109"/>
  <c r="P1295" i="109"/>
  <c r="O440" i="109"/>
  <c r="S1576" i="109"/>
  <c r="V2934" i="109"/>
  <c r="R3180" i="109"/>
  <c r="O3429" i="109"/>
  <c r="Z2188" i="109"/>
  <c r="P642" i="109"/>
  <c r="V2406" i="109"/>
  <c r="O290" i="109"/>
  <c r="W957" i="109"/>
  <c r="O1476" i="109"/>
  <c r="T1107" i="109"/>
  <c r="Y944" i="109"/>
  <c r="X3138" i="109"/>
  <c r="R1367" i="109"/>
  <c r="R1730" i="109"/>
  <c r="Y882" i="109"/>
  <c r="Q1652" i="109"/>
  <c r="S75" i="109"/>
  <c r="P1228" i="112"/>
  <c r="V2043" i="109"/>
  <c r="R150" i="109"/>
  <c r="R1176" i="109"/>
  <c r="O146" i="109"/>
  <c r="N297" i="112"/>
  <c r="P1727" i="109"/>
  <c r="S3569" i="109"/>
  <c r="V3366" i="109"/>
  <c r="Q2964" i="109"/>
  <c r="O1671" i="109"/>
  <c r="R1340" i="109"/>
  <c r="V1343" i="109"/>
  <c r="P426" i="109"/>
  <c r="Y71" i="109"/>
  <c r="Q2052" i="109"/>
  <c r="P1235" i="109"/>
  <c r="Q746" i="112"/>
  <c r="X1146" i="109"/>
  <c r="P2945" i="109"/>
  <c r="V2117" i="109"/>
  <c r="Q415" i="112"/>
  <c r="X1365" i="109"/>
  <c r="Q2982" i="109"/>
  <c r="V642" i="109"/>
  <c r="S1636" i="109"/>
  <c r="W2995" i="109"/>
  <c r="O3118" i="109"/>
  <c r="V370" i="109"/>
  <c r="W3939" i="109"/>
  <c r="Y2256" i="109"/>
  <c r="S3020" i="109"/>
  <c r="O2624" i="109"/>
  <c r="Z2178" i="109"/>
  <c r="U2619" i="109"/>
  <c r="P2694" i="109"/>
  <c r="X1871" i="109"/>
  <c r="Z1811" i="109"/>
  <c r="Q1019" i="109"/>
  <c r="T3088" i="109"/>
  <c r="Y3564" i="109"/>
  <c r="R1160" i="109"/>
  <c r="P3183" i="109"/>
  <c r="P616" i="112"/>
  <c r="X2631" i="109"/>
  <c r="R1334" i="109"/>
  <c r="S443" i="109"/>
  <c r="P3655" i="109"/>
  <c r="X443" i="109"/>
  <c r="R1522" i="109"/>
  <c r="P2270" i="109"/>
  <c r="Q1310" i="109"/>
  <c r="O1067" i="112"/>
  <c r="O2930" i="109"/>
  <c r="R2038" i="109"/>
  <c r="Y809" i="109"/>
  <c r="Q518" i="109"/>
  <c r="Y3352" i="109"/>
  <c r="Q3081" i="109"/>
  <c r="V2258" i="109"/>
  <c r="Y2775" i="109"/>
  <c r="R2961" i="109"/>
  <c r="O239" i="112"/>
  <c r="X1706" i="109"/>
  <c r="Q514" i="109"/>
  <c r="S1142" i="109"/>
  <c r="Q1888" i="109"/>
  <c r="R3494" i="109"/>
  <c r="Q1554" i="109"/>
  <c r="R3135" i="109"/>
  <c r="Z1772" i="109"/>
  <c r="Q804" i="109"/>
  <c r="N1684" i="109"/>
  <c r="N1187" i="109"/>
  <c r="Q4091" i="109"/>
  <c r="T1282" i="109"/>
  <c r="S1656" i="109"/>
  <c r="N616" i="112"/>
  <c r="W3041" i="109"/>
  <c r="N2627" i="109"/>
  <c r="V2251" i="109"/>
  <c r="Q1495" i="109"/>
  <c r="Q586" i="109"/>
  <c r="W1903" i="109"/>
  <c r="P3499" i="109"/>
  <c r="V3068" i="109"/>
  <c r="T501" i="109"/>
  <c r="V1710" i="109"/>
  <c r="Y3565" i="109"/>
  <c r="O3063" i="109"/>
  <c r="P1244" i="109"/>
  <c r="R1121" i="109"/>
  <c r="O481" i="112"/>
  <c r="Q2271" i="109"/>
  <c r="O1218" i="109"/>
  <c r="Q3421" i="109"/>
  <c r="V3798" i="109"/>
  <c r="N1337" i="109"/>
  <c r="S1498" i="109"/>
  <c r="Y74" i="109"/>
  <c r="Z2855" i="109"/>
  <c r="P2419" i="112"/>
  <c r="T1249" i="109"/>
  <c r="N1322" i="109"/>
  <c r="V431" i="109"/>
  <c r="W1539" i="109"/>
  <c r="S278" i="109"/>
  <c r="R1147" i="109"/>
  <c r="Y1109" i="109"/>
  <c r="R2837" i="109"/>
  <c r="V3092" i="109"/>
  <c r="Y2397" i="109"/>
  <c r="S2968" i="109"/>
  <c r="V1210" i="109"/>
  <c r="V1650" i="109"/>
  <c r="U792" i="109"/>
  <c r="W1728" i="109"/>
  <c r="S1373" i="109"/>
  <c r="L50" i="110"/>
  <c r="N1272" i="109"/>
  <c r="Y2949" i="109"/>
  <c r="N371" i="109"/>
  <c r="Y1197" i="109"/>
  <c r="W1014" i="109"/>
  <c r="T582" i="109"/>
  <c r="V496" i="109"/>
  <c r="X154" i="109"/>
  <c r="Q74" i="110"/>
  <c r="N214" i="109"/>
  <c r="X4222" i="109"/>
  <c r="Q2983" i="109"/>
  <c r="R1352" i="109"/>
  <c r="O77" i="109"/>
  <c r="O216" i="109"/>
  <c r="O3194" i="109"/>
  <c r="Q134" i="109"/>
  <c r="Y2692" i="109"/>
  <c r="W4166" i="109"/>
  <c r="V148" i="109"/>
  <c r="R4221" i="109"/>
  <c r="X2334" i="109"/>
  <c r="V3126" i="109"/>
  <c r="T2986" i="109"/>
  <c r="P1472" i="109"/>
  <c r="X3075" i="109"/>
  <c r="U645" i="109"/>
  <c r="N1621" i="109"/>
  <c r="O3170" i="109"/>
  <c r="W3492" i="109"/>
  <c r="X805" i="109"/>
  <c r="P284" i="112"/>
  <c r="O2988" i="109"/>
  <c r="O1695" i="109"/>
  <c r="N3726" i="109"/>
  <c r="Z2484" i="109"/>
  <c r="T790" i="109"/>
  <c r="Q3175" i="109"/>
  <c r="W3790" i="109"/>
  <c r="T2329" i="109"/>
  <c r="X2248" i="109"/>
  <c r="V4242" i="109"/>
  <c r="W3170" i="109"/>
  <c r="Y1283" i="109"/>
  <c r="S1728" i="109"/>
  <c r="V3709" i="109"/>
  <c r="N1720" i="109"/>
  <c r="T792" i="109"/>
  <c r="P1136" i="109"/>
  <c r="P4091" i="109"/>
  <c r="N798" i="109"/>
  <c r="Q1596" i="109"/>
  <c r="Y2483" i="109"/>
  <c r="O3153" i="109"/>
  <c r="W3126" i="109"/>
  <c r="S3290" i="109"/>
  <c r="Q446" i="109"/>
  <c r="S3710" i="109"/>
  <c r="T1329" i="109"/>
  <c r="R1371" i="109"/>
  <c r="X1513" i="109"/>
  <c r="X1583" i="109"/>
  <c r="Y800" i="109"/>
  <c r="Y1717" i="109"/>
  <c r="P2324" i="109"/>
  <c r="T1721" i="109"/>
  <c r="P2341" i="109"/>
  <c r="Q3801" i="109"/>
  <c r="Q1744" i="109"/>
  <c r="P1596" i="109"/>
  <c r="V3073" i="109"/>
  <c r="P1723" i="109"/>
  <c r="T876" i="109"/>
  <c r="T1701" i="109"/>
  <c r="S3802" i="109"/>
  <c r="N1898" i="109"/>
  <c r="P1658" i="109"/>
  <c r="U3786" i="109"/>
  <c r="W137" i="109"/>
  <c r="T435" i="109"/>
  <c r="T1378" i="109"/>
  <c r="P958" i="112"/>
  <c r="P144" i="109"/>
  <c r="Q883" i="109"/>
  <c r="T941" i="109"/>
  <c r="R1514" i="109"/>
  <c r="U2776" i="109"/>
  <c r="W1831" i="109"/>
  <c r="V2628" i="109"/>
  <c r="S3489" i="109"/>
  <c r="R2326" i="109"/>
  <c r="X1944" i="109"/>
  <c r="V1186" i="109"/>
  <c r="R3578" i="109"/>
  <c r="Z3250" i="109"/>
  <c r="R1210" i="109"/>
  <c r="S588" i="109"/>
  <c r="P2052" i="109"/>
  <c r="S4292" i="109"/>
  <c r="U3150" i="109"/>
  <c r="R3011" i="109"/>
  <c r="W3053" i="109"/>
  <c r="T3177" i="109"/>
  <c r="O2322" i="109"/>
  <c r="V2045" i="109"/>
  <c r="R3078" i="109"/>
  <c r="W3069" i="109"/>
  <c r="T1711" i="109"/>
  <c r="Q2691" i="109"/>
  <c r="U3055" i="109"/>
  <c r="P1578" i="109"/>
  <c r="P494" i="112"/>
  <c r="N767" i="112"/>
  <c r="U1226" i="109"/>
  <c r="N2846" i="109"/>
  <c r="Y4074" i="109"/>
  <c r="Y2415" i="109"/>
  <c r="V2265" i="109"/>
  <c r="U2936" i="109"/>
  <c r="U281" i="109"/>
  <c r="T368" i="109"/>
  <c r="P149" i="112"/>
  <c r="P1531" i="109"/>
  <c r="O1127" i="109"/>
  <c r="Q1695" i="109"/>
  <c r="S2781" i="109"/>
  <c r="X1830" i="109"/>
  <c r="P984" i="112"/>
  <c r="U1102" i="109"/>
  <c r="N2935" i="109"/>
  <c r="Q3" i="109"/>
  <c r="U3291" i="109"/>
  <c r="O1363" i="109"/>
  <c r="Y3159" i="109"/>
  <c r="V2040" i="109"/>
  <c r="X792" i="109"/>
  <c r="O2990" i="109"/>
  <c r="U2774" i="109"/>
  <c r="T3790" i="109"/>
  <c r="Y3137" i="109"/>
  <c r="Q1534" i="109"/>
  <c r="R288" i="109"/>
  <c r="X2839" i="109"/>
  <c r="T1337" i="109"/>
  <c r="X2325" i="109"/>
  <c r="V2835" i="109"/>
  <c r="P17" i="112"/>
  <c r="N1271" i="109"/>
  <c r="V1257" i="109"/>
  <c r="T1155" i="109"/>
  <c r="R3716" i="109"/>
  <c r="S1359" i="109"/>
  <c r="Q737" i="109"/>
  <c r="O1273" i="109"/>
  <c r="X1483" i="109"/>
  <c r="Q1235" i="109"/>
  <c r="O1569" i="109"/>
  <c r="Q3427" i="109"/>
  <c r="Q208" i="109"/>
  <c r="P72" i="110"/>
  <c r="S59" i="109"/>
  <c r="U2956" i="109"/>
  <c r="R1903" i="109"/>
  <c r="V1283" i="109"/>
  <c r="V2833" i="109"/>
  <c r="P1380" i="109"/>
  <c r="Q1142" i="109"/>
  <c r="Q736" i="109"/>
  <c r="P169" i="112"/>
  <c r="N1901" i="109"/>
  <c r="P472" i="112"/>
  <c r="X223" i="109"/>
  <c r="X2335" i="109"/>
  <c r="W1504" i="109"/>
  <c r="Y1287" i="109"/>
  <c r="V3021" i="109"/>
  <c r="O2598" i="112"/>
  <c r="V2049" i="109"/>
  <c r="V1141" i="109"/>
  <c r="V438" i="109"/>
  <c r="Y2102" i="109"/>
  <c r="T1319" i="109"/>
  <c r="O2477" i="109"/>
  <c r="X510" i="109"/>
  <c r="S3865" i="109"/>
  <c r="U214" i="109"/>
  <c r="Q1656" i="109"/>
  <c r="Q1094" i="112"/>
  <c r="P1227" i="109"/>
  <c r="R1484" i="109"/>
  <c r="V1249" i="109"/>
  <c r="U138" i="109"/>
  <c r="R369" i="109"/>
  <c r="T1735" i="109"/>
  <c r="S71" i="109"/>
  <c r="R2406" i="109"/>
  <c r="Z1432" i="109"/>
  <c r="U734" i="109"/>
  <c r="R1315" i="109"/>
  <c r="R1496" i="109"/>
  <c r="P2967" i="109"/>
  <c r="N1832" i="109"/>
  <c r="Y1121" i="109"/>
  <c r="W1016" i="109"/>
  <c r="S811" i="109"/>
  <c r="W2262" i="109"/>
  <c r="P947" i="109"/>
  <c r="V78" i="109"/>
  <c r="N643" i="109"/>
  <c r="P1137" i="109"/>
  <c r="Z1426" i="109"/>
  <c r="N1604" i="109"/>
  <c r="Y1523" i="109"/>
  <c r="N1179" i="109"/>
  <c r="Q1311" i="109"/>
  <c r="V1620" i="109"/>
  <c r="N3206" i="109"/>
  <c r="U4079" i="109"/>
  <c r="N1020" i="109"/>
  <c r="O3213" i="109"/>
  <c r="Q3166" i="109"/>
  <c r="X2925" i="109"/>
  <c r="R1479" i="109"/>
  <c r="O3089" i="109"/>
  <c r="T2483" i="109"/>
  <c r="S290" i="109"/>
  <c r="O1746" i="112"/>
  <c r="Y143" i="109"/>
  <c r="Y3781" i="109"/>
  <c r="O3145" i="109"/>
  <c r="S61" i="109"/>
  <c r="W2114" i="109"/>
  <c r="X1504" i="109"/>
  <c r="R1661" i="109"/>
  <c r="Y4241" i="109"/>
  <c r="Y956" i="109"/>
  <c r="S2998" i="109"/>
  <c r="X77" i="109"/>
  <c r="T1595" i="109"/>
  <c r="Y1145" i="109"/>
  <c r="P1622" i="109"/>
  <c r="Q1101" i="112"/>
  <c r="S4154" i="109"/>
  <c r="Y2051" i="109"/>
  <c r="P572" i="109"/>
  <c r="X2253" i="109"/>
  <c r="O1638" i="112"/>
  <c r="P1246" i="109"/>
  <c r="Y3721" i="109"/>
  <c r="S513" i="109"/>
  <c r="N1750" i="109"/>
  <c r="S2706" i="109"/>
  <c r="N1326" i="109"/>
  <c r="X3930" i="109"/>
  <c r="P3435" i="109"/>
  <c r="Q503" i="109"/>
  <c r="W293" i="109"/>
  <c r="S738" i="109"/>
  <c r="W656" i="109"/>
  <c r="P2760" i="109"/>
  <c r="W2986" i="109"/>
  <c r="Q4160" i="109"/>
  <c r="Y1829" i="109"/>
  <c r="T3350" i="109"/>
  <c r="U3510" i="109"/>
  <c r="P3721" i="109"/>
  <c r="N2342" i="109"/>
  <c r="P3187" i="109"/>
  <c r="O1543" i="109"/>
  <c r="S1660" i="109"/>
  <c r="P1542" i="109"/>
  <c r="U2405" i="109"/>
  <c r="Q732" i="109"/>
  <c r="S1697" i="109"/>
  <c r="Q1270" i="109"/>
  <c r="P1493" i="109"/>
  <c r="N1121" i="109"/>
  <c r="T2779" i="109"/>
  <c r="W2779" i="109"/>
  <c r="Y1200" i="109"/>
  <c r="Y1544" i="109"/>
  <c r="V2103" i="109"/>
  <c r="N1603" i="109"/>
  <c r="W432" i="109"/>
  <c r="X484" i="109"/>
  <c r="T1886" i="109"/>
  <c r="P644" i="109"/>
  <c r="S1630" i="109"/>
  <c r="W2781" i="109"/>
  <c r="R1338" i="109"/>
  <c r="V3114" i="109"/>
  <c r="S2248" i="109"/>
  <c r="R3871" i="109"/>
  <c r="O1577" i="109"/>
  <c r="R1585" i="109"/>
  <c r="U3107" i="109"/>
  <c r="O1312" i="109"/>
  <c r="R3790" i="109"/>
  <c r="N1180" i="112"/>
  <c r="X192" i="109"/>
  <c r="X734" i="109"/>
  <c r="V3" i="109"/>
  <c r="W1477" i="109"/>
  <c r="P649" i="109"/>
  <c r="X811" i="109"/>
  <c r="Y1728" i="109"/>
  <c r="T1199" i="109"/>
  <c r="X1351" i="109"/>
  <c r="N2192" i="109"/>
  <c r="N862" i="109"/>
  <c r="V876" i="109"/>
  <c r="R657" i="109"/>
  <c r="V788" i="109"/>
  <c r="Y3151" i="109"/>
  <c r="W3035" i="109"/>
  <c r="S1020" i="109"/>
  <c r="W1659" i="109"/>
  <c r="Q1698" i="109"/>
  <c r="X1964" i="109"/>
  <c r="T1523" i="109"/>
  <c r="N30" i="112"/>
  <c r="T3188" i="109"/>
  <c r="X3117" i="109"/>
  <c r="V580" i="109"/>
  <c r="W1107" i="109"/>
  <c r="O1322" i="109"/>
  <c r="T1335" i="109"/>
  <c r="V152" i="109"/>
  <c r="T1647" i="109"/>
  <c r="N710" i="112"/>
  <c r="Y1688" i="109"/>
  <c r="Q290" i="112"/>
  <c r="W68" i="109"/>
  <c r="X2106" i="109"/>
  <c r="O3564" i="109"/>
  <c r="N1596" i="109"/>
  <c r="P1277" i="109"/>
  <c r="S1572" i="109"/>
  <c r="T883" i="109"/>
  <c r="T3137" i="109"/>
  <c r="P2633" i="109"/>
  <c r="R1156" i="109"/>
  <c r="U1899" i="109"/>
  <c r="P160" i="112"/>
  <c r="X2768" i="109"/>
  <c r="P3428" i="109"/>
  <c r="Z4012" i="109"/>
  <c r="V2623" i="109"/>
  <c r="T1609" i="109"/>
  <c r="P1334" i="109"/>
  <c r="T3035" i="109"/>
  <c r="O2770" i="109"/>
  <c r="O1724" i="109"/>
  <c r="R1833" i="112"/>
  <c r="N1157" i="109"/>
  <c r="V875" i="109"/>
  <c r="V1892" i="109"/>
  <c r="R2335" i="109"/>
  <c r="R1296" i="109"/>
  <c r="Q1186" i="109"/>
  <c r="U1176" i="109"/>
  <c r="Q58" i="109"/>
  <c r="W592" i="109"/>
  <c r="O497" i="109"/>
  <c r="Y1115" i="109"/>
  <c r="Q937" i="109"/>
  <c r="W1598" i="109"/>
  <c r="P441" i="109"/>
  <c r="N1746" i="109"/>
  <c r="U4300" i="109"/>
  <c r="V3577" i="109"/>
  <c r="U26" i="110"/>
  <c r="Z2912" i="109"/>
  <c r="X2398" i="109"/>
  <c r="R808" i="109"/>
  <c r="X438" i="109"/>
  <c r="W2254" i="109"/>
  <c r="V1120" i="109"/>
  <c r="P1631" i="109"/>
  <c r="V953" i="109"/>
  <c r="U1469" i="109"/>
  <c r="Y1222" i="109"/>
  <c r="Q290" i="109"/>
  <c r="Q942" i="109"/>
  <c r="V1683" i="109"/>
  <c r="Y1699" i="109"/>
  <c r="S1519" i="109"/>
  <c r="N1245" i="109"/>
  <c r="S953" i="109"/>
  <c r="S1570" i="109"/>
  <c r="T2335" i="109"/>
  <c r="R1691" i="109"/>
  <c r="U653" i="109"/>
  <c r="X1475" i="109"/>
  <c r="X788" i="109"/>
  <c r="P1191" i="109"/>
  <c r="V3208" i="109"/>
  <c r="N97" i="110"/>
  <c r="O1316" i="109"/>
  <c r="R1321" i="109"/>
  <c r="Q3874" i="109"/>
  <c r="W1205" i="109"/>
  <c r="N119" i="112"/>
  <c r="O2929" i="109"/>
  <c r="T1664" i="109"/>
  <c r="O1292" i="109"/>
  <c r="T2962" i="109"/>
  <c r="S1466" i="109"/>
  <c r="V139" i="109"/>
  <c r="O1221" i="109"/>
  <c r="V3041" i="109"/>
  <c r="Z2183" i="109"/>
  <c r="X2965" i="109"/>
  <c r="R277" i="109"/>
  <c r="Q3102" i="109"/>
  <c r="Y423" i="109"/>
  <c r="T864" i="109"/>
  <c r="Y1525" i="109"/>
  <c r="Q2159" i="112"/>
  <c r="S1194" i="109"/>
  <c r="Q939" i="112"/>
  <c r="O1535" i="109"/>
  <c r="O3091" i="109"/>
  <c r="U1487" i="109"/>
  <c r="Y2195" i="109"/>
  <c r="W1219" i="109"/>
  <c r="X1178" i="109"/>
  <c r="P590" i="109"/>
  <c r="Q790" i="112"/>
  <c r="Y1536" i="109"/>
  <c r="N3103" i="109"/>
  <c r="N3865" i="109"/>
  <c r="U1970" i="109"/>
  <c r="O614" i="112"/>
  <c r="Y3125" i="109"/>
  <c r="U2628" i="109"/>
  <c r="W59" i="109"/>
  <c r="N1897" i="112"/>
  <c r="N569" i="112"/>
  <c r="T1577" i="109"/>
  <c r="O1733" i="109"/>
  <c r="S285" i="109"/>
  <c r="X1364" i="109"/>
  <c r="N348" i="112"/>
  <c r="N1218" i="109"/>
  <c r="N1352" i="109"/>
  <c r="P1686" i="109"/>
  <c r="Y867" i="109"/>
  <c r="N3563" i="109"/>
  <c r="N2008" i="112"/>
  <c r="V3418" i="109"/>
  <c r="V1383" i="109"/>
  <c r="N1572" i="109"/>
  <c r="X1724" i="109"/>
  <c r="Q3036" i="109"/>
  <c r="W2258" i="109"/>
  <c r="X2395" i="109"/>
  <c r="V3431" i="109"/>
  <c r="Q1174" i="112"/>
  <c r="P1979" i="109"/>
  <c r="W2959" i="109"/>
  <c r="O851" i="112"/>
  <c r="Y145" i="109"/>
  <c r="O618" i="112"/>
  <c r="P1517" i="109"/>
  <c r="S2942" i="109"/>
  <c r="T72" i="110"/>
  <c r="X1350" i="109"/>
  <c r="Y3106" i="109"/>
  <c r="T4074" i="109"/>
  <c r="Q1614" i="109"/>
  <c r="T2403" i="109"/>
  <c r="J69" i="113"/>
  <c r="P821" i="112"/>
  <c r="Z3224" i="109"/>
  <c r="S1533" i="109"/>
  <c r="T2266" i="109"/>
  <c r="N141" i="112"/>
  <c r="S3027" i="109"/>
  <c r="Q3006" i="109"/>
  <c r="O3417" i="109"/>
  <c r="Q946" i="109"/>
  <c r="U2394" i="109"/>
  <c r="Y2966" i="109"/>
  <c r="T3165" i="109"/>
  <c r="V2029" i="109"/>
  <c r="N3292" i="109"/>
  <c r="S2405" i="109"/>
  <c r="P3126" i="109"/>
  <c r="T3051" i="109"/>
  <c r="X1629" i="109"/>
  <c r="N1724" i="109"/>
  <c r="P4147" i="109"/>
  <c r="W1118" i="109"/>
  <c r="Q78" i="112"/>
  <c r="X3196" i="109"/>
  <c r="X3144" i="109"/>
  <c r="T2256" i="109"/>
  <c r="V872" i="109"/>
  <c r="Q1753" i="109"/>
  <c r="Q2048" i="109"/>
  <c r="V1470" i="109"/>
  <c r="U3026" i="109"/>
  <c r="Q1485" i="109"/>
  <c r="O1289" i="112"/>
  <c r="X1888" i="109"/>
  <c r="P923" i="112"/>
  <c r="X582" i="109"/>
  <c r="P3149" i="109"/>
  <c r="Y1257" i="109"/>
  <c r="P131" i="109"/>
  <c r="O284" i="112"/>
  <c r="R1182" i="109"/>
  <c r="P2112" i="109"/>
  <c r="W2037" i="109"/>
  <c r="N1929" i="112"/>
  <c r="Q499" i="109"/>
  <c r="W78" i="109"/>
  <c r="V2689" i="109"/>
  <c r="P10" i="112"/>
  <c r="Q584" i="109"/>
  <c r="N509" i="109"/>
  <c r="N3060" i="109"/>
  <c r="Y1467" i="109"/>
  <c r="N2405" i="109"/>
  <c r="U1287" i="109"/>
  <c r="N316" i="112"/>
  <c r="V2940" i="109"/>
  <c r="W3495" i="109"/>
  <c r="S1730" i="109"/>
  <c r="Q285" i="112"/>
  <c r="X3124" i="109"/>
  <c r="R4148" i="109"/>
  <c r="Q1613" i="109"/>
  <c r="T9" i="110"/>
  <c r="S1751" i="109"/>
  <c r="W1697" i="109"/>
  <c r="W1276" i="109"/>
  <c r="X2931" i="109"/>
  <c r="N3032" i="109"/>
  <c r="W805" i="109"/>
  <c r="Q802" i="109"/>
  <c r="V950" i="109"/>
  <c r="S2950" i="109"/>
  <c r="N2951" i="109"/>
  <c r="S2259" i="109"/>
  <c r="Y1597" i="109"/>
  <c r="O1471" i="112"/>
  <c r="Y3009" i="109"/>
  <c r="O1522" i="109"/>
  <c r="U1638" i="109"/>
  <c r="R1500" i="109"/>
  <c r="W1700" i="109"/>
  <c r="Q1355" i="109"/>
  <c r="Q1500" i="109"/>
  <c r="Q3194" i="109"/>
  <c r="X2959" i="109"/>
  <c r="P370" i="112"/>
  <c r="T1652" i="109"/>
  <c r="R3358" i="109"/>
  <c r="O1285" i="109"/>
  <c r="Q1585" i="109"/>
  <c r="R2701" i="109"/>
  <c r="X2114" i="109"/>
  <c r="R2343" i="109"/>
  <c r="Q1528" i="109"/>
  <c r="W952" i="109"/>
  <c r="Q2562" i="109"/>
  <c r="Q1708" i="109"/>
  <c r="P1271" i="109"/>
  <c r="P3866" i="109"/>
  <c r="W941" i="109"/>
  <c r="N3039" i="109"/>
  <c r="Q3655" i="109"/>
  <c r="X1379" i="109"/>
  <c r="V1327" i="109"/>
  <c r="Q1493" i="109"/>
  <c r="R3181" i="109"/>
  <c r="X2270" i="109"/>
  <c r="Z1799" i="109"/>
  <c r="T133" i="109"/>
  <c r="W1965" i="109"/>
  <c r="N831" i="112"/>
  <c r="T2467" i="109"/>
  <c r="T147" i="109"/>
  <c r="W1542" i="109"/>
  <c r="U1966" i="109"/>
  <c r="X1899" i="109"/>
  <c r="O1897" i="109"/>
  <c r="W1897" i="109"/>
  <c r="Y585" i="109"/>
  <c r="X2103" i="109"/>
  <c r="U865" i="109"/>
  <c r="O3874" i="109"/>
  <c r="P2330" i="109"/>
  <c r="U1191" i="109"/>
  <c r="T1133" i="109"/>
  <c r="Z1095" i="109"/>
  <c r="V1565" i="109"/>
  <c r="P2331" i="109"/>
  <c r="T2395" i="109"/>
  <c r="O1977" i="109"/>
  <c r="Y3430" i="109"/>
  <c r="W1488" i="109"/>
  <c r="T2334" i="109"/>
  <c r="P102" i="112"/>
  <c r="X3869" i="109"/>
  <c r="S1979" i="109"/>
  <c r="N1511" i="109"/>
  <c r="S1522" i="109"/>
  <c r="O68" i="109"/>
  <c r="U2759" i="109"/>
  <c r="O1327" i="109"/>
  <c r="Q2049" i="109"/>
  <c r="X122" i="109"/>
  <c r="Y59" i="109"/>
  <c r="O2773" i="109"/>
  <c r="W3858" i="109"/>
  <c r="U1964" i="109"/>
  <c r="Y62" i="109"/>
  <c r="T3106" i="109"/>
  <c r="V4087" i="109"/>
  <c r="T3126" i="109"/>
  <c r="N1624" i="109"/>
  <c r="V3107" i="109"/>
  <c r="S1268" i="109"/>
  <c r="P215" i="109"/>
  <c r="P946" i="109"/>
  <c r="R1209" i="109"/>
  <c r="X136" i="109"/>
  <c r="V3123" i="109"/>
  <c r="V2973" i="109"/>
  <c r="Y1487" i="109"/>
  <c r="S4159" i="109"/>
  <c r="P3066" i="109"/>
  <c r="S3092" i="109"/>
  <c r="W1146" i="109"/>
  <c r="O2475" i="109"/>
  <c r="V3209" i="109"/>
  <c r="V1717" i="109"/>
  <c r="T4146" i="109"/>
  <c r="T504" i="109"/>
  <c r="T1233" i="109"/>
  <c r="N1615" i="109"/>
  <c r="N2259" i="109"/>
  <c r="X1670" i="109"/>
  <c r="O3185" i="109"/>
  <c r="V1517" i="109"/>
  <c r="O2470" i="109"/>
  <c r="O2114" i="109"/>
  <c r="Q1202" i="109"/>
  <c r="S1588" i="109"/>
  <c r="U66" i="109"/>
  <c r="X429" i="109"/>
  <c r="O1561" i="109"/>
  <c r="W425" i="109"/>
  <c r="Q74" i="112"/>
  <c r="Q1302" i="109"/>
  <c r="S1889" i="109"/>
  <c r="Y2326" i="109"/>
  <c r="O508" i="109"/>
  <c r="Q2043" i="109"/>
  <c r="O996" i="112"/>
  <c r="N136" i="109"/>
  <c r="O1345" i="109"/>
  <c r="O1227" i="109"/>
  <c r="O278" i="109"/>
  <c r="P508" i="112"/>
  <c r="V2470" i="109"/>
  <c r="O1478" i="109"/>
  <c r="X2031" i="109"/>
  <c r="W1827" i="109"/>
  <c r="S3858" i="109"/>
  <c r="W1492" i="109"/>
  <c r="N2941" i="109"/>
  <c r="V1656" i="109"/>
  <c r="Y1621" i="109"/>
  <c r="T799" i="109"/>
  <c r="U1343" i="109"/>
  <c r="N1049" i="112"/>
  <c r="Y3153" i="109"/>
  <c r="R1258" i="109"/>
  <c r="X1246" i="109"/>
  <c r="N1550" i="109"/>
  <c r="P3072" i="109"/>
  <c r="N1237" i="109"/>
  <c r="S582" i="109"/>
  <c r="U583" i="109"/>
  <c r="V1965" i="109"/>
  <c r="Q1012" i="109"/>
  <c r="N3011" i="109"/>
  <c r="N3092" i="109"/>
  <c r="V3196" i="109"/>
  <c r="O2634" i="109"/>
  <c r="W3137" i="109"/>
  <c r="Y1136" i="109"/>
  <c r="T1624" i="109"/>
  <c r="T3353" i="109"/>
  <c r="V1191" i="109"/>
  <c r="W1536" i="109"/>
  <c r="P2954" i="109"/>
  <c r="R1734" i="109"/>
  <c r="Z1792" i="109"/>
  <c r="U3352" i="109"/>
  <c r="S2108" i="109"/>
  <c r="Q548" i="112"/>
  <c r="Q3713" i="109"/>
  <c r="O957" i="109"/>
  <c r="T1482" i="109"/>
  <c r="R41" i="110"/>
  <c r="N1736" i="109"/>
  <c r="O1959" i="109"/>
  <c r="X3355" i="109"/>
  <c r="P2631" i="109"/>
  <c r="Y644" i="109"/>
  <c r="Z1456" i="109"/>
  <c r="Q2326" i="109"/>
  <c r="Y1156" i="109"/>
  <c r="R3726" i="109"/>
  <c r="N1508" i="109"/>
  <c r="R4146" i="109"/>
  <c r="X3578" i="109"/>
  <c r="N2266" i="109"/>
  <c r="T1311" i="109"/>
  <c r="Q940" i="109"/>
  <c r="N2782" i="109"/>
  <c r="Q1643" i="109"/>
  <c r="X3127" i="109"/>
  <c r="V1131" i="109"/>
  <c r="P1382" i="109"/>
  <c r="V1688" i="109"/>
  <c r="Y439" i="109"/>
  <c r="Q654" i="109"/>
  <c r="W7" i="109"/>
  <c r="T3508" i="109"/>
  <c r="U1666" i="109"/>
  <c r="X1294" i="109"/>
  <c r="O4091" i="109"/>
  <c r="N3172" i="109"/>
  <c r="N644" i="112"/>
  <c r="Z728" i="109"/>
  <c r="V1187" i="109"/>
  <c r="U3212" i="109"/>
  <c r="Y2045" i="109"/>
  <c r="W1115" i="109"/>
  <c r="U1313" i="109"/>
  <c r="P1305" i="109"/>
  <c r="X3128" i="109"/>
  <c r="V1901" i="109"/>
  <c r="X3002" i="109"/>
  <c r="S1238" i="109"/>
  <c r="Y2474" i="109"/>
  <c r="W1119" i="109"/>
  <c r="O1121" i="109"/>
  <c r="W1751" i="109"/>
  <c r="Y3288" i="109"/>
  <c r="Q129" i="110"/>
  <c r="S1236" i="109"/>
  <c r="P1552" i="109"/>
  <c r="T2994" i="109"/>
  <c r="P1217" i="109"/>
  <c r="W1977" i="109"/>
  <c r="S3507" i="109"/>
  <c r="R1223" i="109"/>
  <c r="S3088" i="109"/>
  <c r="N3061" i="109"/>
  <c r="R1563" i="109"/>
  <c r="T5" i="109"/>
  <c r="Y3160" i="109"/>
  <c r="V1891" i="109"/>
  <c r="Y3872" i="109"/>
  <c r="N3176" i="109"/>
  <c r="V1216" i="109"/>
  <c r="R937" i="109"/>
  <c r="W1103" i="109"/>
  <c r="O1014" i="109"/>
  <c r="N1645" i="109"/>
  <c r="X66" i="109"/>
  <c r="X2769" i="109"/>
  <c r="V1262" i="109"/>
  <c r="O2706" i="109"/>
  <c r="X953" i="109"/>
  <c r="R1134" i="109"/>
  <c r="Y3045" i="109"/>
  <c r="X1104" i="109"/>
  <c r="O1113" i="109"/>
  <c r="P2933" i="109"/>
  <c r="P799" i="112"/>
  <c r="R1166" i="109"/>
  <c r="L66" i="110"/>
  <c r="V131" i="109"/>
  <c r="S507" i="109"/>
  <c r="X862" i="109"/>
  <c r="R1328" i="109"/>
  <c r="N1141" i="109"/>
  <c r="U428" i="109"/>
  <c r="W1342" i="109"/>
  <c r="Q1694" i="112"/>
  <c r="Y3147" i="109"/>
  <c r="O650" i="109"/>
  <c r="N2978" i="109"/>
  <c r="W1169" i="109"/>
  <c r="P7" i="109"/>
  <c r="N2947" i="109"/>
  <c r="R2409" i="109"/>
  <c r="Y2698" i="109"/>
  <c r="N1619" i="109"/>
  <c r="Z3583" i="109"/>
  <c r="R3021" i="109"/>
  <c r="T3359" i="109"/>
  <c r="U3137" i="109"/>
  <c r="P378" i="112"/>
  <c r="Q3360" i="109"/>
  <c r="X3574" i="109"/>
  <c r="S3040" i="109"/>
  <c r="R1370" i="109"/>
  <c r="X1194" i="109"/>
  <c r="X1555" i="109"/>
  <c r="N3562" i="109"/>
  <c r="Q1352" i="109"/>
  <c r="P1367" i="109"/>
  <c r="W2695" i="109"/>
  <c r="W205" i="109"/>
  <c r="Q165" i="112"/>
  <c r="O367" i="109"/>
  <c r="Y3939" i="109"/>
  <c r="Y1276" i="109"/>
  <c r="S217" i="109"/>
  <c r="R1651" i="109"/>
  <c r="V2261" i="109"/>
  <c r="P3048" i="109"/>
  <c r="R876" i="109"/>
  <c r="O4150" i="109"/>
  <c r="R2702" i="109"/>
  <c r="V1017" i="109"/>
  <c r="N1584" i="109"/>
  <c r="V1188" i="109"/>
  <c r="N524" i="112"/>
  <c r="N3293" i="109"/>
  <c r="S1141" i="109"/>
  <c r="Z1814" i="109"/>
  <c r="P2964" i="109"/>
  <c r="X2050" i="109"/>
  <c r="X4159" i="109"/>
  <c r="P1108" i="109"/>
  <c r="V3713" i="109"/>
  <c r="U1147" i="109"/>
  <c r="U1748" i="109"/>
  <c r="O2264" i="109"/>
  <c r="N3291" i="109"/>
  <c r="R134" i="109"/>
  <c r="P2772" i="109"/>
  <c r="W1514" i="109"/>
  <c r="Y1325" i="109"/>
  <c r="Q588" i="112"/>
  <c r="R1714" i="109"/>
  <c r="O1532" i="109"/>
  <c r="S1174" i="109"/>
  <c r="T1901" i="109"/>
  <c r="R1208" i="109"/>
  <c r="O2933" i="109"/>
  <c r="Q2483" i="109"/>
  <c r="O1202" i="109"/>
  <c r="Q3877" i="109"/>
  <c r="T3024" i="109"/>
  <c r="P1293" i="109"/>
  <c r="T3570" i="109"/>
  <c r="U2767" i="109"/>
  <c r="S1464" i="109"/>
  <c r="X3501" i="109"/>
  <c r="N2032" i="109"/>
  <c r="R2928" i="109"/>
  <c r="N1313" i="109"/>
  <c r="R7" i="109"/>
  <c r="R1901" i="109"/>
  <c r="X3938" i="109"/>
  <c r="R955" i="109"/>
  <c r="T1549" i="109"/>
  <c r="Y3724" i="109"/>
  <c r="V1248" i="109"/>
  <c r="P1330" i="109"/>
  <c r="V1278" i="109"/>
  <c r="O531" i="112"/>
  <c r="U3033" i="109"/>
  <c r="O778" i="112"/>
  <c r="W64" i="109"/>
  <c r="N1123" i="109"/>
  <c r="X3918" i="109"/>
  <c r="N1522" i="109"/>
  <c r="W1576" i="109"/>
  <c r="R1343" i="109"/>
  <c r="O1885" i="112"/>
  <c r="P1253" i="112"/>
  <c r="R214" i="109"/>
  <c r="V2047" i="109"/>
  <c r="S291" i="109"/>
  <c r="U2197" i="109"/>
  <c r="O1591" i="109"/>
  <c r="S1239" i="109"/>
  <c r="N2704" i="109"/>
  <c r="N1599" i="109"/>
  <c r="T1748" i="109"/>
  <c r="X1478" i="109"/>
  <c r="Z3235" i="109"/>
  <c r="Q13" i="112"/>
  <c r="X4230" i="109"/>
  <c r="U218" i="109"/>
  <c r="P1467" i="109"/>
  <c r="Y4147" i="109"/>
  <c r="Q4231" i="109"/>
  <c r="X1192" i="109"/>
  <c r="P273" i="112"/>
  <c r="R3425" i="109"/>
  <c r="S581" i="109"/>
  <c r="V2034" i="109"/>
  <c r="O3" i="109"/>
  <c r="O4093" i="109"/>
  <c r="O2705" i="109"/>
  <c r="T3125" i="109"/>
  <c r="Q1725" i="109"/>
  <c r="X3362" i="109"/>
  <c r="U1382" i="109"/>
  <c r="S3149" i="109"/>
  <c r="W1172" i="109"/>
  <c r="X2415" i="109"/>
  <c r="N738" i="109"/>
  <c r="X1197" i="109"/>
  <c r="X2456" i="109"/>
  <c r="Q1285" i="109"/>
  <c r="X2992" i="109"/>
  <c r="O1236" i="109"/>
  <c r="T1124" i="109"/>
  <c r="Z1779" i="109"/>
  <c r="T1569" i="109"/>
  <c r="Y2928" i="109"/>
  <c r="P474" i="112"/>
  <c r="W1593" i="109"/>
  <c r="V1737" i="109"/>
  <c r="Y1522" i="109"/>
  <c r="R1503" i="109"/>
  <c r="T1474" i="109"/>
  <c r="P1564" i="109"/>
  <c r="N2554" i="112"/>
  <c r="O857" i="112"/>
  <c r="X796" i="109"/>
  <c r="R1295" i="109"/>
  <c r="P3719" i="109"/>
  <c r="Y948" i="109"/>
  <c r="T81" i="109"/>
  <c r="Q433" i="109"/>
  <c r="V3032" i="109"/>
  <c r="S1888" i="109"/>
  <c r="R133" i="109"/>
  <c r="V3074" i="109"/>
  <c r="Q1269" i="112"/>
  <c r="Q793" i="109"/>
  <c r="N1233" i="109"/>
  <c r="X3052" i="109"/>
  <c r="T1626" i="109"/>
  <c r="V518" i="109"/>
  <c r="S503" i="109"/>
  <c r="R1348" i="109"/>
  <c r="N169" i="112"/>
  <c r="N1290" i="109"/>
  <c r="V1290" i="109"/>
  <c r="P1468" i="112"/>
  <c r="Z1025" i="109"/>
  <c r="O3504" i="109"/>
  <c r="V3000" i="109"/>
  <c r="X120" i="109"/>
  <c r="R68" i="110"/>
  <c r="N2633" i="109"/>
  <c r="X936" i="109"/>
  <c r="R1541" i="109"/>
  <c r="W2249" i="109"/>
  <c r="O3489" i="109"/>
  <c r="Y2964" i="109"/>
  <c r="Q3190" i="109"/>
  <c r="W1508" i="109"/>
  <c r="R1365" i="109"/>
  <c r="O3570" i="109"/>
  <c r="S1744" i="109"/>
  <c r="V3151" i="109"/>
  <c r="U3067" i="109"/>
  <c r="S736" i="109"/>
  <c r="Q2843" i="109"/>
  <c r="Q2617" i="109"/>
  <c r="Y3135" i="109"/>
  <c r="Z659" i="109"/>
  <c r="T2344" i="109"/>
  <c r="W1687" i="109"/>
  <c r="U1639" i="109"/>
  <c r="W3150" i="109"/>
  <c r="Y1162" i="109"/>
  <c r="O1159" i="109"/>
  <c r="Q2471" i="109"/>
  <c r="V1246" i="109"/>
  <c r="Z2540" i="109"/>
  <c r="Z2905" i="109"/>
  <c r="T1224" i="109"/>
  <c r="O510" i="109"/>
  <c r="Q3030" i="109"/>
  <c r="R1904" i="109"/>
  <c r="S214" i="109"/>
  <c r="Q118" i="112"/>
  <c r="R2614" i="109"/>
  <c r="O1107" i="109"/>
  <c r="P861" i="109"/>
  <c r="U3022" i="109"/>
  <c r="O1833" i="109"/>
  <c r="N805" i="109"/>
  <c r="O291" i="109"/>
  <c r="O1967" i="109"/>
  <c r="N3354" i="109"/>
  <c r="V3856" i="109"/>
  <c r="W371" i="109"/>
  <c r="R2252" i="109"/>
  <c r="W426" i="109"/>
  <c r="Q649" i="109"/>
  <c r="R216" i="112"/>
  <c r="W1300" i="109"/>
  <c r="T3118" i="109"/>
  <c r="N3003" i="109"/>
  <c r="V3355" i="109"/>
  <c r="W1384" i="109"/>
  <c r="Q80" i="109"/>
  <c r="W4146" i="109"/>
  <c r="Y3176" i="109"/>
  <c r="U2957" i="109"/>
  <c r="R3867" i="109"/>
  <c r="Q1618" i="109"/>
  <c r="S149" i="109"/>
  <c r="V292" i="109"/>
  <c r="N4021" i="109"/>
  <c r="Q1458" i="112"/>
  <c r="U71" i="109"/>
  <c r="N1285" i="109"/>
  <c r="V1268" i="109"/>
  <c r="T1184" i="109"/>
  <c r="P1610" i="109"/>
  <c r="Y1480" i="109"/>
  <c r="Q1184" i="109"/>
  <c r="Z1797" i="109"/>
  <c r="Q1227" i="109"/>
  <c r="O1100" i="109"/>
  <c r="S3366" i="109"/>
  <c r="S3153" i="109"/>
  <c r="U1296" i="109"/>
  <c r="O293" i="109"/>
  <c r="Y570" i="109"/>
  <c r="Z300" i="109"/>
  <c r="S648" i="109"/>
  <c r="S2329" i="109"/>
  <c r="W3563" i="109"/>
  <c r="Y6" i="109"/>
  <c r="U1576" i="109"/>
  <c r="O748" i="112"/>
  <c r="Q1020" i="109"/>
  <c r="U508" i="109"/>
  <c r="W1149" i="109"/>
  <c r="P3930" i="109"/>
  <c r="P2709" i="109"/>
  <c r="Q3100" i="109"/>
  <c r="S3855" i="109"/>
  <c r="R3505" i="109"/>
  <c r="O1578" i="109"/>
  <c r="Z3251" i="109"/>
  <c r="T3439" i="109"/>
  <c r="S1180" i="109"/>
  <c r="Z1782" i="109"/>
  <c r="S1538" i="109"/>
  <c r="R2989" i="109"/>
  <c r="O285" i="109"/>
  <c r="N4160" i="109"/>
  <c r="Y1314" i="109"/>
  <c r="N1544" i="112"/>
  <c r="U1683" i="109"/>
  <c r="Q869" i="112"/>
  <c r="Y862" i="109"/>
  <c r="O1374" i="109"/>
  <c r="T1358" i="109"/>
  <c r="U2037" i="109"/>
  <c r="U1016" i="109"/>
  <c r="P738" i="112"/>
  <c r="N1382" i="109"/>
  <c r="U788" i="109"/>
  <c r="R213" i="109"/>
  <c r="P2925" i="109"/>
  <c r="Y498" i="109"/>
  <c r="N1656" i="109"/>
  <c r="V1640" i="109"/>
  <c r="R428" i="109"/>
  <c r="S2619" i="109"/>
  <c r="N1387" i="109"/>
  <c r="V2325" i="109"/>
  <c r="O1137" i="109"/>
  <c r="V2621" i="109"/>
  <c r="R1265" i="109"/>
  <c r="O2326" i="109"/>
  <c r="Y3191" i="109"/>
  <c r="S4095" i="109"/>
  <c r="X1498" i="109"/>
  <c r="U1482" i="109"/>
  <c r="N2114" i="109"/>
  <c r="U3190" i="109"/>
  <c r="T1641" i="109"/>
  <c r="Q1674" i="109"/>
  <c r="Y1300" i="109"/>
  <c r="T1245" i="109"/>
  <c r="Y3100" i="109"/>
  <c r="Q572" i="109"/>
  <c r="W789" i="109"/>
  <c r="N1190" i="109"/>
  <c r="P590" i="112"/>
  <c r="X1536" i="109"/>
  <c r="W3937" i="109"/>
  <c r="Q2698" i="109"/>
  <c r="P588" i="109"/>
  <c r="V1497" i="109"/>
  <c r="Q1115" i="109"/>
  <c r="W2560" i="109"/>
  <c r="S1722" i="109"/>
  <c r="Y141" i="109"/>
  <c r="S4232" i="109"/>
  <c r="R444" i="109"/>
  <c r="Q2267" i="109"/>
  <c r="N1307" i="109"/>
  <c r="U2560" i="109"/>
  <c r="R2414" i="109"/>
  <c r="T77" i="109"/>
  <c r="T141" i="109"/>
  <c r="X152" i="109"/>
  <c r="O1684" i="109"/>
  <c r="P2841" i="109"/>
  <c r="S2468" i="109"/>
  <c r="V3791" i="109"/>
  <c r="P935" i="109"/>
  <c r="N1674" i="109"/>
  <c r="Q5" i="109"/>
  <c r="Q794" i="112"/>
  <c r="O2258" i="109"/>
  <c r="X2686" i="109"/>
  <c r="V1346" i="109"/>
  <c r="T2847" i="109"/>
  <c r="X2326" i="109"/>
  <c r="R1141" i="109"/>
  <c r="W1747" i="109"/>
  <c r="T1695" i="109"/>
  <c r="W2396" i="109"/>
  <c r="Q2107" i="109"/>
  <c r="R1732" i="109"/>
  <c r="W1310" i="109"/>
  <c r="P3052" i="109"/>
  <c r="S3652" i="109"/>
  <c r="O525" i="112"/>
  <c r="R585" i="109"/>
  <c r="S1684" i="109"/>
  <c r="O1194" i="109"/>
  <c r="U2112" i="109"/>
  <c r="V2958" i="109"/>
  <c r="O1187" i="109"/>
  <c r="Y65" i="109"/>
  <c r="X3782" i="109"/>
  <c r="W4154" i="109"/>
  <c r="Y509" i="109"/>
  <c r="N206" i="109"/>
  <c r="W1151" i="109"/>
  <c r="O1758" i="112"/>
  <c r="Y1618" i="109"/>
  <c r="V587" i="109"/>
  <c r="U1268" i="109"/>
  <c r="O205" i="109"/>
  <c r="W804" i="109"/>
  <c r="P1264" i="109"/>
  <c r="T587" i="109"/>
  <c r="R1556" i="109"/>
  <c r="N2780" i="109"/>
  <c r="R2842" i="109"/>
  <c r="P1130" i="109"/>
  <c r="O3124" i="109"/>
  <c r="Q4152" i="109"/>
  <c r="U225" i="109"/>
  <c r="T571" i="109"/>
  <c r="R3508" i="109"/>
  <c r="W2624" i="109"/>
  <c r="O953" i="109"/>
  <c r="R2631" i="109"/>
  <c r="X3711" i="109"/>
  <c r="O1379" i="109"/>
  <c r="N384" i="112"/>
  <c r="W1228" i="109"/>
  <c r="X2778" i="109"/>
  <c r="T1732" i="109"/>
  <c r="R1244" i="109"/>
  <c r="X367" i="109"/>
  <c r="Z2920" i="109"/>
  <c r="P1483" i="109"/>
  <c r="X2929" i="109"/>
  <c r="T4149" i="109"/>
  <c r="R1281" i="109"/>
  <c r="U2561" i="109"/>
  <c r="O1267" i="109"/>
  <c r="V3036" i="109"/>
  <c r="Y1623" i="109"/>
  <c r="O2332" i="109"/>
  <c r="R2106" i="109"/>
  <c r="X1380" i="109"/>
  <c r="Q3002" i="109"/>
  <c r="R284" i="109"/>
  <c r="X1561" i="109"/>
  <c r="W1613" i="109"/>
  <c r="W1512" i="109"/>
  <c r="Y643" i="109"/>
  <c r="Q728" i="112"/>
  <c r="T3065" i="109"/>
  <c r="N2217" i="112"/>
  <c r="O149" i="112"/>
  <c r="N4074" i="109"/>
  <c r="Q1363" i="109"/>
  <c r="U2475" i="109"/>
  <c r="U436" i="109"/>
  <c r="R3044" i="109"/>
  <c r="Y1705" i="109"/>
  <c r="O1019" i="109"/>
  <c r="X212" i="109"/>
  <c r="W210" i="109"/>
  <c r="T1209" i="109"/>
  <c r="S3139" i="109"/>
  <c r="R3784" i="109"/>
  <c r="N1607" i="109"/>
  <c r="X2042" i="109"/>
  <c r="Y4220" i="109"/>
  <c r="T2927" i="109"/>
  <c r="O1275" i="109"/>
  <c r="R1669" i="109"/>
  <c r="U3189" i="109"/>
  <c r="P2980" i="109"/>
  <c r="S4146" i="109"/>
  <c r="T2118" i="109"/>
  <c r="Y221" i="109"/>
  <c r="T1636" i="109"/>
  <c r="N1718" i="109"/>
  <c r="O136" i="109"/>
  <c r="X1605" i="109"/>
  <c r="P1859" i="112"/>
  <c r="W1099" i="109"/>
  <c r="N1155" i="109"/>
  <c r="T2039" i="109"/>
  <c r="O1504" i="109"/>
  <c r="R1275" i="109"/>
  <c r="Y3874" i="109"/>
  <c r="X1271" i="109"/>
  <c r="P514" i="109"/>
  <c r="X2406" i="109"/>
  <c r="P1518" i="109"/>
  <c r="P2995" i="109"/>
  <c r="V3052" i="109"/>
  <c r="Q1234" i="109"/>
  <c r="T2633" i="109"/>
  <c r="S1547" i="109"/>
  <c r="W3729" i="109"/>
  <c r="Y3148" i="109"/>
  <c r="K19" i="113"/>
  <c r="Y1018" i="109"/>
  <c r="P974" i="112"/>
  <c r="P1126" i="109"/>
  <c r="X1753" i="109"/>
  <c r="Q131" i="109"/>
  <c r="U3046" i="109"/>
  <c r="Z3228" i="109"/>
  <c r="Q3034" i="109"/>
  <c r="Q4" i="109"/>
  <c r="X133" i="109"/>
  <c r="U277" i="109"/>
  <c r="U433" i="109"/>
  <c r="O3126" i="109"/>
  <c r="Y289" i="109"/>
  <c r="O1252" i="109"/>
  <c r="R3108" i="109"/>
  <c r="X65" i="109"/>
  <c r="R3017" i="109"/>
  <c r="O1200" i="109"/>
  <c r="P3047" i="109"/>
  <c r="O1615" i="112"/>
  <c r="X4238" i="109"/>
  <c r="N98" i="112"/>
  <c r="P1588" i="109"/>
  <c r="S3182" i="109"/>
  <c r="T424" i="109"/>
  <c r="Y519" i="109"/>
  <c r="Y1590" i="109"/>
  <c r="T1533" i="109"/>
  <c r="O1105" i="109"/>
  <c r="X1546" i="109"/>
  <c r="Q1148" i="109"/>
  <c r="S1286" i="109"/>
  <c r="Q1246" i="109"/>
  <c r="T1179" i="109"/>
  <c r="U285" i="109"/>
  <c r="R3872" i="109"/>
  <c r="T3490" i="109"/>
  <c r="X2029" i="109"/>
  <c r="O2922" i="109"/>
  <c r="M113" i="110"/>
  <c r="W219" i="109"/>
  <c r="S3287" i="109"/>
  <c r="S3025" i="109"/>
  <c r="P3185" i="109"/>
  <c r="O1706" i="109"/>
  <c r="R1318" i="109"/>
  <c r="Y3035" i="109"/>
  <c r="W1226" i="109"/>
  <c r="R507" i="109"/>
  <c r="N1608" i="109"/>
  <c r="Y1151" i="109"/>
  <c r="Y3790" i="109"/>
  <c r="R1728" i="109"/>
  <c r="Q1314" i="109"/>
  <c r="V3435" i="109"/>
  <c r="Y3049" i="109"/>
  <c r="W4237" i="109"/>
  <c r="V2981" i="109"/>
  <c r="W1689" i="109"/>
  <c r="W867" i="109"/>
  <c r="X1310" i="109"/>
  <c r="P1332" i="109"/>
  <c r="W3575" i="109"/>
  <c r="Q651" i="109"/>
  <c r="N1076" i="112"/>
  <c r="N551" i="112"/>
  <c r="Z4006" i="109"/>
  <c r="N1205" i="109"/>
  <c r="R3059" i="109"/>
  <c r="W3085" i="109"/>
  <c r="P1744" i="109"/>
  <c r="R192" i="112"/>
  <c r="Y1569" i="109"/>
  <c r="Q3188" i="109"/>
  <c r="W1365" i="109"/>
  <c r="O71" i="109"/>
  <c r="O1133" i="109"/>
  <c r="R1386" i="109"/>
  <c r="R2341" i="109"/>
  <c r="O1690" i="109"/>
  <c r="V1230" i="109"/>
  <c r="X1366" i="109"/>
  <c r="S78" i="109"/>
  <c r="S3345" i="109"/>
  <c r="Y3714" i="109"/>
  <c r="O1148" i="109"/>
  <c r="W2" i="109"/>
  <c r="T1526" i="109"/>
  <c r="Q2948" i="109"/>
  <c r="Y2236" i="109"/>
  <c r="T1607" i="109"/>
  <c r="O1388" i="112"/>
  <c r="P81" i="109"/>
  <c r="U1131" i="109"/>
  <c r="U3166" i="109"/>
  <c r="P1325" i="109"/>
  <c r="Q2705" i="109"/>
  <c r="X2557" i="109"/>
  <c r="U500" i="109"/>
  <c r="Q1167" i="112"/>
  <c r="W1533" i="109"/>
  <c r="T2618" i="109"/>
  <c r="V3145" i="109"/>
  <c r="O1730" i="109"/>
  <c r="Q1610" i="109"/>
  <c r="U2110" i="109"/>
  <c r="U1728" i="109"/>
  <c r="V732" i="109"/>
  <c r="Y1831" i="109"/>
  <c r="V1251" i="109"/>
  <c r="O1023" i="109"/>
  <c r="Q1164" i="109"/>
  <c r="O3172" i="109"/>
  <c r="S1215" i="109"/>
  <c r="T2839" i="109"/>
  <c r="N805" i="112"/>
  <c r="Q3419" i="109"/>
  <c r="W516" i="109"/>
  <c r="N1273" i="109"/>
  <c r="R437" i="112"/>
  <c r="V2965" i="109"/>
  <c r="S878" i="109"/>
  <c r="Y924" i="109"/>
  <c r="T1681" i="109"/>
  <c r="N332" i="112"/>
  <c r="W369" i="109"/>
  <c r="X1576" i="109"/>
  <c r="U4301" i="109"/>
  <c r="V1491" i="109"/>
  <c r="U4295" i="109"/>
  <c r="Y2034" i="109"/>
  <c r="N1468" i="109"/>
  <c r="X2410" i="109"/>
  <c r="N1251" i="109"/>
  <c r="P1525" i="109"/>
  <c r="N1243" i="109"/>
  <c r="W2409" i="109"/>
  <c r="Q2344" i="109"/>
  <c r="N1833" i="109"/>
  <c r="R205" i="109"/>
  <c r="W1364" i="109"/>
  <c r="T3495" i="109"/>
  <c r="V1357" i="109"/>
  <c r="V1137" i="109"/>
  <c r="N3194" i="109"/>
  <c r="R1658" i="109"/>
  <c r="Y1227" i="109"/>
  <c r="S4080" i="109"/>
  <c r="O1709" i="109"/>
  <c r="O2996" i="109"/>
  <c r="Z4003" i="109"/>
  <c r="W1633" i="109"/>
  <c r="Q1268" i="109"/>
  <c r="P3075" i="109"/>
  <c r="R676" i="112"/>
  <c r="X802" i="109"/>
  <c r="N3104" i="109"/>
  <c r="V1097" i="109"/>
  <c r="V1622" i="109"/>
  <c r="T589" i="109"/>
  <c r="R438" i="112"/>
  <c r="X1556" i="109"/>
  <c r="X1736" i="109"/>
  <c r="V1284" i="109"/>
  <c r="V1703" i="109"/>
  <c r="O511" i="109"/>
  <c r="R1597" i="109"/>
  <c r="U63" i="109"/>
  <c r="P2050" i="109"/>
  <c r="P3789" i="109"/>
  <c r="Z359" i="109"/>
  <c r="T1642" i="109"/>
  <c r="O1491" i="109"/>
  <c r="U371" i="109"/>
  <c r="X2690" i="109"/>
  <c r="X1225" i="109"/>
  <c r="S1216" i="109"/>
  <c r="S794" i="109"/>
  <c r="X1349" i="109"/>
  <c r="P1540" i="109"/>
  <c r="X2108" i="109"/>
  <c r="R1683" i="109"/>
  <c r="U3182" i="109"/>
  <c r="W3653" i="109"/>
  <c r="W2034" i="109"/>
  <c r="Y1176" i="109"/>
  <c r="W1010" i="109"/>
  <c r="R3364" i="109"/>
  <c r="V149" i="109"/>
  <c r="O809" i="112"/>
  <c r="P66" i="112"/>
  <c r="U1488" i="109"/>
  <c r="Y1341" i="109"/>
  <c r="Y1689" i="109"/>
  <c r="S2480" i="109"/>
  <c r="T27" i="110"/>
  <c r="Q1221" i="109"/>
  <c r="X501" i="109"/>
  <c r="U1630" i="109"/>
  <c r="S2105" i="109"/>
  <c r="W3350" i="109"/>
  <c r="O1607" i="109"/>
  <c r="X2707" i="109"/>
  <c r="P4086" i="109"/>
  <c r="Z3263" i="109"/>
  <c r="X580" i="109"/>
  <c r="Q287" i="109"/>
  <c r="S213" i="109"/>
  <c r="Q1616" i="109"/>
  <c r="Y3167" i="109"/>
  <c r="S2112" i="109"/>
  <c r="O144" i="109"/>
  <c r="Z298" i="109"/>
  <c r="N3116" i="109"/>
  <c r="V4017" i="109"/>
  <c r="U220" i="109"/>
  <c r="S882" i="109"/>
  <c r="W1726" i="109"/>
  <c r="N2326" i="109"/>
  <c r="P1236" i="109"/>
  <c r="R3030" i="109"/>
  <c r="T1740" i="109"/>
  <c r="Q1100" i="109"/>
  <c r="U3101" i="109"/>
  <c r="S1885" i="109"/>
  <c r="W951" i="109"/>
  <c r="Y3859" i="109"/>
  <c r="W3016" i="109"/>
  <c r="W1294" i="109"/>
  <c r="O1635" i="109"/>
  <c r="P518" i="112"/>
  <c r="O1901" i="109"/>
  <c r="S1179" i="109"/>
  <c r="X519" i="109"/>
  <c r="S3129" i="109"/>
  <c r="S2325" i="109"/>
  <c r="P1302" i="109"/>
  <c r="U943" i="109"/>
  <c r="S803" i="109"/>
  <c r="Q1293" i="109"/>
  <c r="P1172" i="112"/>
  <c r="Q463" i="112"/>
  <c r="W4078" i="109"/>
  <c r="Q3854" i="109"/>
  <c r="O987" i="112"/>
  <c r="P1323" i="109"/>
  <c r="P811" i="109"/>
  <c r="T573" i="109"/>
  <c r="T948" i="109"/>
  <c r="V1304" i="109"/>
  <c r="X3429" i="109"/>
  <c r="R1283" i="109"/>
  <c r="X1115" i="109"/>
  <c r="S3935" i="109"/>
  <c r="Q70" i="109"/>
  <c r="S2343" i="109"/>
  <c r="P75" i="110"/>
  <c r="W2630" i="109"/>
  <c r="T222" i="109"/>
  <c r="P165" i="112"/>
  <c r="Y3418" i="109"/>
  <c r="W1215" i="109"/>
  <c r="Y1666" i="109"/>
  <c r="U289" i="109"/>
  <c r="N1900" i="112"/>
  <c r="R2623" i="109"/>
  <c r="R1359" i="112"/>
  <c r="R431" i="109"/>
  <c r="S3138" i="109"/>
  <c r="Y2626" i="109"/>
  <c r="S4240" i="109"/>
  <c r="Z1085" i="109"/>
  <c r="U1375" i="109"/>
  <c r="O1574" i="109"/>
  <c r="T3062" i="109"/>
  <c r="X1580" i="109"/>
  <c r="O3864" i="109"/>
  <c r="X939" i="109"/>
  <c r="P1021" i="109"/>
  <c r="Q1217" i="109"/>
  <c r="P1720" i="109"/>
  <c r="Q2971" i="109"/>
  <c r="R1709" i="109"/>
  <c r="P3150" i="109"/>
  <c r="P139" i="109"/>
  <c r="W3088" i="109"/>
  <c r="P1208" i="109"/>
  <c r="Y60" i="109"/>
  <c r="X3036" i="109"/>
  <c r="U1537" i="109"/>
  <c r="Y2560" i="109"/>
  <c r="O1588" i="109"/>
  <c r="V445" i="109"/>
  <c r="Y1694" i="109"/>
  <c r="S1345" i="109"/>
  <c r="N131" i="109"/>
  <c r="P2616" i="109"/>
  <c r="Y1886" i="109"/>
  <c r="V3497" i="109"/>
  <c r="W3043" i="109"/>
  <c r="O3361" i="109"/>
  <c r="P3877" i="109"/>
  <c r="R1690" i="109"/>
  <c r="N1629" i="109"/>
  <c r="Q1692" i="109"/>
  <c r="Q40" i="110"/>
  <c r="O3147" i="109"/>
  <c r="S1247" i="109"/>
  <c r="Q2834" i="109"/>
  <c r="T735" i="109"/>
  <c r="V3657" i="109"/>
  <c r="W1637" i="109"/>
  <c r="Z3243" i="109"/>
  <c r="R1491" i="109"/>
  <c r="X1973" i="109"/>
  <c r="U498" i="109"/>
  <c r="N1312" i="109"/>
  <c r="X76" i="109"/>
  <c r="O1173" i="109"/>
  <c r="W1561" i="109"/>
  <c r="V584" i="109"/>
  <c r="Q3186" i="109"/>
  <c r="W1289" i="109"/>
  <c r="O1593" i="109"/>
  <c r="P1973" i="109"/>
  <c r="W1286" i="109"/>
  <c r="U1353" i="109"/>
  <c r="W1349" i="109"/>
  <c r="W3153" i="109"/>
  <c r="Q1629" i="109"/>
  <c r="W1242" i="109"/>
  <c r="R2039" i="109"/>
  <c r="V1533" i="109"/>
  <c r="U569" i="109"/>
  <c r="R796" i="109"/>
  <c r="T431" i="109"/>
  <c r="T278" i="109"/>
  <c r="V1519" i="109"/>
  <c r="N872" i="112"/>
  <c r="V1133" i="109"/>
  <c r="O2413" i="109"/>
  <c r="V2322" i="109"/>
  <c r="V288" i="109"/>
  <c r="W644" i="109"/>
  <c r="X2414" i="109"/>
  <c r="T1571" i="109"/>
  <c r="X1520" i="109"/>
  <c r="O1260" i="109"/>
  <c r="N1957" i="109"/>
  <c r="Y1290" i="109"/>
  <c r="N3364" i="109"/>
  <c r="O2250" i="109"/>
  <c r="P2326" i="109"/>
  <c r="W3047" i="109"/>
  <c r="Z2552" i="109"/>
  <c r="X2044" i="109"/>
  <c r="T4083" i="109"/>
  <c r="Q1602" i="109"/>
  <c r="R1581" i="109"/>
  <c r="S2990" i="109"/>
  <c r="R1629" i="109"/>
  <c r="X1017" i="109"/>
  <c r="S3128" i="109"/>
  <c r="X210" i="109"/>
  <c r="P270" i="112"/>
  <c r="O371" i="112"/>
  <c r="X1751" i="109"/>
  <c r="V3345" i="109"/>
  <c r="Y1535" i="109"/>
  <c r="W2029" i="109"/>
  <c r="X2394" i="109"/>
  <c r="Y1563" i="109"/>
  <c r="X1369" i="109"/>
  <c r="T3431" i="109"/>
  <c r="X1264" i="109"/>
  <c r="O3041" i="109"/>
  <c r="W4235" i="109"/>
  <c r="X3800" i="109"/>
  <c r="S3178" i="109"/>
  <c r="X588" i="109"/>
  <c r="T1551" i="109"/>
  <c r="U871" i="109"/>
  <c r="Y1493" i="109"/>
  <c r="Q319" i="112"/>
  <c r="Y1348" i="109"/>
  <c r="U2932" i="109"/>
  <c r="P4219" i="109"/>
  <c r="W2045" i="109"/>
  <c r="R2475" i="109"/>
  <c r="R3439" i="109"/>
  <c r="Q4301" i="109"/>
  <c r="X1159" i="109"/>
  <c r="Y3353" i="109"/>
  <c r="N1345" i="109"/>
  <c r="S1237" i="109"/>
  <c r="V1585" i="109"/>
  <c r="Y3804" i="109"/>
  <c r="N2323" i="109"/>
  <c r="U3865" i="109"/>
  <c r="Y2033" i="109"/>
  <c r="T1383" i="109"/>
  <c r="U1558" i="109"/>
  <c r="R867" i="109"/>
  <c r="U1588" i="109"/>
  <c r="Q967" i="112"/>
  <c r="Q881" i="109"/>
  <c r="S3165" i="109"/>
  <c r="V3348" i="109"/>
  <c r="Y142" i="109"/>
  <c r="Q427" i="109"/>
  <c r="V1679" i="109"/>
  <c r="V1109" i="109"/>
  <c r="O70" i="112"/>
  <c r="N370" i="112"/>
  <c r="P1020" i="112"/>
  <c r="P132" i="109"/>
  <c r="U1244" i="109"/>
  <c r="R1234" i="109"/>
  <c r="P497" i="109"/>
  <c r="T139" i="109"/>
  <c r="N610" i="112"/>
  <c r="R5" i="109"/>
  <c r="Q2985" i="109"/>
  <c r="O2962" i="109"/>
  <c r="W2106" i="109"/>
  <c r="O1076" i="112"/>
  <c r="X1487" i="109"/>
  <c r="Q1346" i="109"/>
  <c r="Q943" i="109"/>
  <c r="P89" i="112"/>
  <c r="U3125" i="109"/>
  <c r="W570" i="109"/>
  <c r="R1832" i="109"/>
  <c r="T1362" i="109"/>
  <c r="U2481" i="109"/>
  <c r="N1365" i="109"/>
  <c r="Q2337" i="109"/>
  <c r="Q1685" i="109"/>
  <c r="X2636" i="109"/>
  <c r="T4080" i="109"/>
  <c r="S3174" i="109"/>
  <c r="Q574" i="112"/>
  <c r="V3050" i="109"/>
  <c r="T3416" i="109"/>
  <c r="S1716" i="109"/>
  <c r="Q3786" i="109"/>
  <c r="Y1387" i="109"/>
  <c r="N3174" i="109"/>
  <c r="U2997" i="109"/>
  <c r="U1612" i="109"/>
  <c r="N2979" i="109"/>
  <c r="R1382" i="109"/>
  <c r="P2051" i="109"/>
  <c r="U2472" i="109"/>
  <c r="P3287" i="109"/>
  <c r="W1745" i="109"/>
  <c r="Y443" i="109"/>
  <c r="T1120" i="109"/>
  <c r="Y797" i="109"/>
  <c r="U2976" i="109"/>
  <c r="T802" i="109"/>
  <c r="R1287" i="109"/>
  <c r="T277" i="109"/>
  <c r="S3877" i="109"/>
  <c r="N1725" i="109"/>
  <c r="U2966" i="109"/>
  <c r="V1587" i="109"/>
  <c r="W1282" i="109"/>
  <c r="R651" i="112"/>
  <c r="Y1139" i="109"/>
  <c r="Z2911" i="109"/>
  <c r="S2327" i="109"/>
  <c r="V3117" i="109"/>
  <c r="N3075" i="109"/>
  <c r="R1211" i="109"/>
  <c r="V2253" i="109"/>
  <c r="P1896" i="109"/>
  <c r="W1486" i="109"/>
  <c r="V1320" i="109"/>
  <c r="W3856" i="109"/>
  <c r="R3167" i="109"/>
  <c r="P1656" i="109"/>
  <c r="R63" i="109"/>
  <c r="R4094" i="109"/>
  <c r="P3033" i="109"/>
  <c r="V3346" i="109"/>
  <c r="V1175" i="109"/>
  <c r="V430" i="109"/>
  <c r="T1580" i="109"/>
  <c r="X2197" i="109"/>
  <c r="W1629" i="109"/>
  <c r="Q1011" i="109"/>
  <c r="S1753" i="109"/>
  <c r="U442" i="109"/>
  <c r="V1505" i="109"/>
  <c r="Y804" i="109"/>
  <c r="O946" i="109"/>
  <c r="P1164" i="112"/>
  <c r="O2262" i="109"/>
  <c r="U808" i="109"/>
  <c r="X878" i="109"/>
  <c r="N3132" i="109"/>
  <c r="N2691" i="109"/>
  <c r="X4" i="109"/>
  <c r="Q1508" i="109"/>
  <c r="T1733" i="109"/>
  <c r="R810" i="109"/>
  <c r="Y738" i="109"/>
  <c r="S1483" i="109"/>
  <c r="W1468" i="109"/>
  <c r="X883" i="109"/>
  <c r="V1512" i="109"/>
  <c r="N3007" i="109"/>
  <c r="R1960" i="109"/>
  <c r="S3866" i="109"/>
  <c r="O509" i="109"/>
  <c r="R1517" i="109"/>
  <c r="Y2039" i="109"/>
  <c r="N864" i="109"/>
  <c r="T2262" i="109"/>
  <c r="V1225" i="109"/>
  <c r="U1574" i="109"/>
  <c r="S2778" i="109"/>
  <c r="N1593" i="109"/>
  <c r="R3003" i="109"/>
  <c r="Y1153" i="109"/>
  <c r="T1620" i="109"/>
  <c r="U1677" i="109"/>
  <c r="S506" i="109"/>
  <c r="X3141" i="109"/>
  <c r="N1356" i="109"/>
  <c r="Q3138" i="109"/>
  <c r="U1603" i="109"/>
  <c r="Y2335" i="109"/>
  <c r="Q2397" i="109"/>
  <c r="X2697" i="109"/>
  <c r="Q1631" i="109"/>
  <c r="Q343" i="112"/>
  <c r="O1493" i="109"/>
  <c r="S2630" i="109"/>
  <c r="R1646" i="109"/>
  <c r="P708" i="112"/>
  <c r="W1178" i="109"/>
  <c r="O1365" i="109"/>
  <c r="X2338" i="109"/>
  <c r="Y2695" i="109"/>
  <c r="X289" i="109"/>
  <c r="P3876" i="109"/>
  <c r="Y510" i="109"/>
  <c r="N433" i="109"/>
  <c r="O506" i="109"/>
  <c r="X1945" i="109"/>
  <c r="R1485" i="109"/>
  <c r="Y3501" i="109"/>
  <c r="N1223" i="109"/>
  <c r="X3142" i="109"/>
  <c r="N2262" i="109"/>
  <c r="Z4002" i="109"/>
  <c r="P2192" i="109"/>
  <c r="N709" i="112"/>
  <c r="X1733" i="109"/>
  <c r="U1691" i="109"/>
  <c r="S3157" i="109"/>
  <c r="U1562" i="109"/>
  <c r="S1742" i="109"/>
  <c r="S3166" i="109"/>
  <c r="Y119" i="109"/>
  <c r="W1374" i="109"/>
  <c r="V2338" i="109"/>
  <c r="Q133" i="109"/>
  <c r="W370" i="109"/>
  <c r="T2399" i="109"/>
  <c r="Y1488" i="109"/>
  <c r="X3864" i="109"/>
  <c r="R2840" i="109"/>
  <c r="Q517" i="109"/>
  <c r="X1206" i="109"/>
  <c r="P3720" i="109"/>
  <c r="X1147" i="109"/>
  <c r="X3106" i="109"/>
  <c r="W3569" i="109"/>
  <c r="Y807" i="109"/>
  <c r="S1973" i="109"/>
  <c r="V1539" i="109"/>
  <c r="Y1599" i="109"/>
  <c r="N464" i="112"/>
  <c r="Z357" i="109"/>
  <c r="S4096" i="109"/>
  <c r="O1315" i="109"/>
  <c r="S2257" i="109"/>
  <c r="Y3157" i="109"/>
  <c r="Y1382" i="109"/>
  <c r="Z1810" i="109"/>
  <c r="X3076" i="109"/>
  <c r="V3496" i="109"/>
  <c r="Y2258" i="109"/>
  <c r="Q1167" i="109"/>
  <c r="V1653" i="109"/>
  <c r="T1109" i="109"/>
  <c r="N929" i="112"/>
  <c r="R1663" i="109"/>
  <c r="R1261" i="109"/>
  <c r="O1225" i="109"/>
  <c r="T1677" i="109"/>
  <c r="W2468" i="109"/>
  <c r="T656" i="109"/>
  <c r="Y1336" i="109"/>
  <c r="N1657" i="109"/>
  <c r="Y1352" i="109"/>
  <c r="U1257" i="109"/>
  <c r="V1150" i="109"/>
  <c r="V3072" i="109"/>
  <c r="Q800" i="109"/>
  <c r="O59" i="109"/>
  <c r="Y1513" i="109"/>
  <c r="T3186" i="109"/>
  <c r="S1172" i="109"/>
  <c r="S2975" i="109"/>
  <c r="O733" i="112"/>
  <c r="V1962" i="109"/>
  <c r="Q1383" i="109"/>
  <c r="V3177" i="109"/>
  <c r="X144" i="109"/>
  <c r="O438" i="109"/>
  <c r="S1366" i="109"/>
  <c r="W1291" i="109"/>
  <c r="W3036" i="109"/>
  <c r="S2701" i="109"/>
  <c r="X1965" i="109"/>
  <c r="S1683" i="109"/>
  <c r="V283" i="109"/>
  <c r="N1298" i="112"/>
  <c r="R1719" i="109"/>
  <c r="W868" i="109"/>
  <c r="V1371" i="109"/>
  <c r="W3058" i="109"/>
  <c r="P1314" i="109"/>
  <c r="S74" i="109"/>
  <c r="P1735" i="109"/>
  <c r="W2469" i="109"/>
  <c r="S1348" i="109"/>
  <c r="X3771" i="109"/>
  <c r="V1534" i="109"/>
  <c r="O3036" i="109"/>
  <c r="N3157" i="109"/>
  <c r="N1133" i="109"/>
  <c r="V1647" i="109"/>
  <c r="U2706" i="109"/>
  <c r="T1467" i="109"/>
  <c r="Y1016" i="109"/>
  <c r="Q1887" i="109"/>
  <c r="R1693" i="109"/>
  <c r="Q1373" i="109"/>
  <c r="R1235" i="109"/>
  <c r="R3866" i="109"/>
  <c r="T3574" i="109"/>
  <c r="W501" i="109"/>
  <c r="T1357" i="109"/>
  <c r="Y1478" i="109"/>
  <c r="P1298" i="109"/>
  <c r="P246" i="112"/>
  <c r="Y1505" i="109"/>
  <c r="U1626" i="109"/>
  <c r="P653" i="109"/>
  <c r="S1492" i="109"/>
  <c r="T3089" i="109"/>
  <c r="Y1490" i="109"/>
  <c r="Q1737" i="109"/>
  <c r="U76" i="109"/>
  <c r="W1321" i="109"/>
  <c r="W65" i="109"/>
  <c r="R137" i="109"/>
  <c r="T1665" i="109"/>
  <c r="U280" i="109"/>
  <c r="Q1243" i="109"/>
  <c r="Y2603" i="109"/>
  <c r="V3929" i="109"/>
  <c r="R1627" i="109"/>
  <c r="R3728" i="109"/>
  <c r="N954" i="109"/>
  <c r="S3861" i="109"/>
  <c r="U1317" i="109"/>
  <c r="P3656" i="109"/>
  <c r="V3877" i="109"/>
  <c r="W2557" i="109"/>
  <c r="W1522" i="109"/>
  <c r="Q78" i="109"/>
  <c r="W792" i="109"/>
  <c r="Q1334" i="109"/>
  <c r="Z3949" i="109"/>
  <c r="Q3111" i="109"/>
  <c r="Q1223" i="112"/>
  <c r="W1257" i="109"/>
  <c r="R1180" i="109"/>
  <c r="W3781" i="109"/>
  <c r="R1347" i="109"/>
  <c r="R1014" i="109"/>
  <c r="R1537" i="109"/>
  <c r="Y1729" i="109"/>
  <c r="S804" i="109"/>
  <c r="U2939" i="109"/>
  <c r="U3717" i="109"/>
  <c r="S1173" i="109"/>
  <c r="T220" i="109"/>
  <c r="M163" i="110"/>
  <c r="T1218" i="109"/>
  <c r="W3028" i="109"/>
  <c r="O1192" i="109"/>
  <c r="T89" i="110"/>
  <c r="P1718" i="109"/>
  <c r="O2995" i="109"/>
  <c r="Y78" i="109"/>
  <c r="O502" i="112"/>
  <c r="O1144" i="109"/>
  <c r="V2772" i="109"/>
  <c r="O2759" i="109"/>
  <c r="N622" i="112"/>
  <c r="O3024" i="109"/>
  <c r="P512" i="109"/>
  <c r="P2979" i="109"/>
  <c r="T734" i="109"/>
  <c r="V1139" i="109"/>
  <c r="P1356" i="109"/>
  <c r="T1208" i="109"/>
  <c r="Z1759" i="109"/>
  <c r="Y1612" i="109"/>
  <c r="P736" i="109"/>
  <c r="X3116" i="109"/>
  <c r="T1633" i="109"/>
  <c r="S1536" i="109"/>
  <c r="N1520" i="109"/>
  <c r="V3149" i="109"/>
  <c r="T2035" i="109"/>
  <c r="V1184" i="109"/>
  <c r="W136" i="109"/>
  <c r="W1273" i="109"/>
  <c r="Y2090" i="109"/>
  <c r="P1140" i="109"/>
  <c r="X2982" i="109"/>
  <c r="R1973" i="109"/>
  <c r="T1485" i="109"/>
  <c r="Q1136" i="109"/>
  <c r="P3934" i="109"/>
  <c r="X209" i="109"/>
  <c r="N444" i="109"/>
  <c r="P1364" i="109"/>
  <c r="W799" i="109"/>
  <c r="N279" i="112"/>
  <c r="R4018" i="109"/>
  <c r="O288" i="109"/>
  <c r="Y2249" i="109"/>
  <c r="V943" i="109"/>
  <c r="O3181" i="109"/>
  <c r="S367" i="109"/>
  <c r="W2049" i="109"/>
  <c r="Y3478" i="109"/>
  <c r="Y3658" i="109"/>
  <c r="S2030" i="109"/>
  <c r="P1517" i="112"/>
  <c r="U212" i="109"/>
  <c r="O2970" i="109"/>
  <c r="U864" i="109"/>
  <c r="W2116" i="109"/>
  <c r="X1101" i="109"/>
  <c r="R3071" i="109"/>
  <c r="S148" i="109"/>
  <c r="P802" i="109"/>
  <c r="Y1204" i="109"/>
  <c r="S1314" i="109"/>
  <c r="N1225" i="109"/>
  <c r="O277" i="109"/>
  <c r="Q2561" i="109"/>
  <c r="T2051" i="109"/>
  <c r="Q288" i="109"/>
  <c r="Q1229" i="109"/>
  <c r="Y3199" i="109"/>
  <c r="Y213" i="109"/>
  <c r="V63" i="109"/>
  <c r="Y4061" i="109"/>
  <c r="W2951" i="109"/>
  <c r="N1966" i="109"/>
  <c r="Y1833" i="109"/>
  <c r="U1607" i="109"/>
  <c r="T2770" i="109"/>
  <c r="T1117" i="109"/>
  <c r="O1388" i="109"/>
  <c r="S1516" i="109"/>
  <c r="S435" i="109"/>
  <c r="X874" i="109"/>
  <c r="Y1108" i="109"/>
  <c r="P1969" i="109"/>
  <c r="Y3553" i="109"/>
  <c r="S1369" i="109"/>
  <c r="O868" i="112"/>
  <c r="R3287" i="109"/>
  <c r="U1117" i="109"/>
  <c r="Q1550" i="109"/>
  <c r="Z1425" i="109"/>
  <c r="P733" i="109"/>
  <c r="Q1250" i="112"/>
  <c r="O1129" i="109"/>
  <c r="Q1607" i="109"/>
  <c r="Y1899" i="109"/>
  <c r="Y3013" i="109"/>
  <c r="Q1957" i="109"/>
  <c r="P1901" i="109"/>
  <c r="V3356" i="109"/>
  <c r="S2402" i="109"/>
  <c r="V1366" i="109"/>
  <c r="X3162" i="109"/>
  <c r="Y1889" i="109"/>
  <c r="T793" i="109"/>
  <c r="T496" i="109"/>
  <c r="Y4020" i="109"/>
  <c r="S3497" i="109"/>
  <c r="R3032" i="109"/>
  <c r="Y1644" i="109"/>
  <c r="Y1270" i="109"/>
  <c r="Y2820" i="109"/>
  <c r="W736" i="109"/>
  <c r="R124" i="110"/>
  <c r="W2256" i="109"/>
  <c r="W514" i="109"/>
  <c r="X1490" i="109"/>
  <c r="S2832" i="109"/>
  <c r="W1739" i="109"/>
  <c r="V3421" i="109"/>
  <c r="Y1288" i="109"/>
  <c r="O4149" i="109"/>
  <c r="N2340" i="109"/>
  <c r="W2193" i="109"/>
  <c r="Q1680" i="109"/>
  <c r="O3855" i="109"/>
  <c r="W3489" i="109"/>
  <c r="O2340" i="109"/>
  <c r="R1725" i="109"/>
  <c r="X797" i="109"/>
  <c r="X2109" i="109"/>
  <c r="W571" i="109"/>
  <c r="N1688" i="109"/>
  <c r="Q3116" i="109"/>
  <c r="Q3425" i="109"/>
  <c r="U2115" i="109"/>
  <c r="W1892" i="109"/>
  <c r="W3008" i="109"/>
  <c r="Q940" i="112"/>
  <c r="P312" i="112"/>
  <c r="P2265" i="109"/>
  <c r="U1335" i="109"/>
  <c r="O1213" i="109"/>
  <c r="V434" i="109"/>
  <c r="T2330" i="109"/>
  <c r="Z1809" i="109"/>
  <c r="R581" i="109"/>
  <c r="P67" i="110"/>
  <c r="O3037" i="109"/>
  <c r="Q2194" i="109"/>
  <c r="Q3930" i="109"/>
  <c r="X866" i="109"/>
  <c r="T1957" i="109"/>
  <c r="X3423" i="109"/>
  <c r="Q2625" i="112"/>
  <c r="V1166" i="109"/>
  <c r="P3366" i="109"/>
  <c r="Y1512" i="109"/>
  <c r="R204" i="109"/>
  <c r="O3171" i="109"/>
  <c r="X1503" i="109"/>
  <c r="R642" i="109"/>
  <c r="P290" i="109"/>
  <c r="O785" i="112"/>
  <c r="O253" i="112"/>
  <c r="N4096" i="109"/>
  <c r="R2049" i="109"/>
  <c r="R2958" i="109"/>
  <c r="X3347" i="109"/>
  <c r="W2260" i="109"/>
  <c r="Q2702" i="109"/>
  <c r="V2994" i="109"/>
  <c r="X3365" i="109"/>
  <c r="O1886" i="109"/>
  <c r="Q1312" i="112"/>
  <c r="O805" i="109"/>
  <c r="O2259" i="109"/>
  <c r="W1559" i="109"/>
  <c r="W3785" i="109"/>
  <c r="W2335" i="109"/>
  <c r="Q1378" i="109"/>
  <c r="P2705" i="109"/>
  <c r="X954" i="109"/>
  <c r="U2334" i="109"/>
  <c r="P1747" i="109"/>
  <c r="Z3255" i="109"/>
  <c r="P1666" i="109"/>
  <c r="P3196" i="109"/>
  <c r="S1354" i="109"/>
  <c r="X1970" i="109"/>
  <c r="R2971" i="109"/>
  <c r="O224" i="109"/>
  <c r="U736" i="109"/>
  <c r="R60" i="109"/>
  <c r="N2221" i="112"/>
  <c r="Y1579" i="109"/>
  <c r="Q3510" i="109"/>
  <c r="Y1619" i="109"/>
  <c r="X3868" i="109"/>
  <c r="U1007" i="109"/>
  <c r="O570" i="109"/>
  <c r="T880" i="109"/>
  <c r="O1650" i="109"/>
  <c r="Q2615" i="109"/>
  <c r="X1245" i="109"/>
  <c r="X1884" i="109"/>
  <c r="V1903" i="109"/>
  <c r="U2613" i="109"/>
  <c r="X2236" i="109"/>
  <c r="V3797" i="109"/>
  <c r="X1162" i="109"/>
  <c r="P249" i="112"/>
  <c r="R1898" i="109"/>
  <c r="U588" i="109"/>
  <c r="Y1217" i="109"/>
  <c r="U1472" i="109"/>
  <c r="S1473" i="109"/>
  <c r="Y582" i="109"/>
  <c r="Z2488" i="109"/>
  <c r="P504" i="109"/>
  <c r="X204" i="109"/>
  <c r="V1678" i="109"/>
  <c r="P1265" i="109"/>
  <c r="T1019" i="109"/>
  <c r="W3014" i="109"/>
  <c r="S1103" i="109"/>
  <c r="P732" i="112"/>
  <c r="V656" i="109"/>
  <c r="S438" i="109"/>
  <c r="U802" i="109"/>
  <c r="P2775" i="109"/>
  <c r="Q1238" i="109"/>
  <c r="S1735" i="109"/>
  <c r="V1323" i="109"/>
  <c r="Q146" i="109"/>
  <c r="S1186" i="109"/>
  <c r="T1166" i="109"/>
  <c r="R2696" i="109"/>
  <c r="P372" i="109"/>
  <c r="Q994" i="112"/>
  <c r="Q1133" i="109"/>
  <c r="O370" i="109"/>
  <c r="T808" i="109"/>
  <c r="V3871" i="109"/>
  <c r="T939" i="109"/>
  <c r="P1261" i="109"/>
  <c r="T283" i="109"/>
  <c r="V1889" i="109"/>
  <c r="O303" i="112"/>
  <c r="O3035" i="109"/>
  <c r="T3076" i="109"/>
  <c r="Y3503" i="109"/>
  <c r="V1015" i="109"/>
  <c r="S2624" i="109"/>
  <c r="U3163" i="109"/>
  <c r="Y2750" i="109"/>
  <c r="P556" i="112"/>
  <c r="T1287" i="109"/>
  <c r="U586" i="109"/>
  <c r="V1605" i="109"/>
  <c r="N1163" i="109"/>
  <c r="R3015" i="109"/>
  <c r="R433" i="109"/>
  <c r="U1686" i="109"/>
  <c r="S1305" i="109"/>
  <c r="V2411" i="109"/>
  <c r="P3160" i="109"/>
  <c r="O1277" i="109"/>
  <c r="V1361" i="109"/>
  <c r="Z3258" i="109"/>
  <c r="Y206" i="109"/>
  <c r="O3355" i="109"/>
  <c r="X1108" i="109"/>
  <c r="O651" i="109"/>
  <c r="W1695" i="109"/>
  <c r="U2030" i="109"/>
  <c r="N3029" i="109"/>
  <c r="P1252" i="109"/>
  <c r="S864" i="109"/>
  <c r="Q4080" i="109"/>
  <c r="S2323" i="109"/>
  <c r="U279" i="109"/>
  <c r="X1156" i="109"/>
  <c r="W1656" i="109"/>
  <c r="U4091" i="109"/>
  <c r="Y776" i="109"/>
  <c r="Q576" i="109"/>
  <c r="N809" i="109"/>
  <c r="S1546" i="109"/>
  <c r="N1670" i="109"/>
  <c r="O1310" i="109"/>
  <c r="W1266" i="109"/>
  <c r="Q1535" i="109"/>
  <c r="P1354" i="109"/>
  <c r="U3183" i="109"/>
  <c r="S1145" i="109"/>
  <c r="N2955" i="109"/>
  <c r="T1169" i="109"/>
  <c r="T2708" i="109"/>
  <c r="O1560" i="109"/>
  <c r="O1691" i="109"/>
  <c r="S2472" i="109"/>
  <c r="W435" i="109"/>
  <c r="T1518" i="109"/>
  <c r="U1112" i="109"/>
  <c r="R3433" i="109"/>
  <c r="O3052" i="109"/>
  <c r="W4294" i="109"/>
  <c r="Q873" i="109"/>
  <c r="Y955" i="109"/>
  <c r="T1315" i="109"/>
  <c r="O883" i="109"/>
  <c r="V145" i="109"/>
  <c r="Y934" i="109"/>
  <c r="S1568" i="109"/>
  <c r="X1313" i="109"/>
  <c r="R575" i="109"/>
  <c r="N1146" i="109"/>
  <c r="N1484" i="109"/>
  <c r="P1715" i="109"/>
  <c r="U70" i="109"/>
  <c r="U1224" i="109"/>
  <c r="P3426" i="109"/>
  <c r="V1466" i="109"/>
  <c r="X2041" i="109"/>
  <c r="N3171" i="109"/>
  <c r="Q1574" i="109"/>
  <c r="R1464" i="109"/>
  <c r="R1735" i="109"/>
  <c r="V802" i="109"/>
  <c r="T1259" i="109"/>
  <c r="P2338" i="109"/>
  <c r="P1734" i="109"/>
  <c r="S1375" i="109"/>
  <c r="Q3503" i="109"/>
  <c r="X3781" i="109"/>
  <c r="P3193" i="109"/>
  <c r="Y1669" i="109"/>
  <c r="O1699" i="109"/>
  <c r="X3802" i="109"/>
  <c r="R1615" i="109"/>
  <c r="T2838" i="109"/>
  <c r="N1082" i="112"/>
  <c r="R1317" i="109"/>
  <c r="P1535" i="109"/>
  <c r="V1592" i="109"/>
  <c r="Q2403" i="109"/>
  <c r="V2395" i="109"/>
  <c r="Y1317" i="109"/>
  <c r="N1721" i="109"/>
  <c r="N3123" i="109"/>
  <c r="Q871" i="109"/>
  <c r="S1562" i="109"/>
  <c r="Z1411" i="109"/>
  <c r="P1336" i="109"/>
  <c r="U6" i="109"/>
  <c r="Y1973" i="109"/>
  <c r="N1616" i="109"/>
  <c r="W1319" i="109"/>
  <c r="U1643" i="109"/>
  <c r="R1229" i="109"/>
  <c r="W1465" i="109"/>
  <c r="T3731" i="109"/>
  <c r="X3793" i="109"/>
  <c r="O2472" i="109"/>
  <c r="U1177" i="109"/>
  <c r="Y2780" i="109"/>
  <c r="X1322" i="109"/>
  <c r="N1716" i="109"/>
  <c r="W2700" i="109"/>
  <c r="W1701" i="109"/>
  <c r="O1206" i="109"/>
  <c r="Y3563" i="109"/>
  <c r="Q1144" i="109"/>
  <c r="U1491" i="109"/>
  <c r="Z2177" i="109"/>
  <c r="U1975" i="109"/>
  <c r="S1535" i="109"/>
  <c r="P1213" i="112"/>
  <c r="S2255" i="109"/>
  <c r="R1740" i="109"/>
  <c r="N1708" i="109"/>
  <c r="S881" i="109"/>
  <c r="V1219" i="109"/>
  <c r="S2976" i="109"/>
  <c r="Q1833" i="109"/>
  <c r="V3079" i="109"/>
  <c r="R3932" i="109"/>
  <c r="P3180" i="109"/>
  <c r="Q1304" i="109"/>
  <c r="X49" i="109"/>
  <c r="N1267" i="109"/>
  <c r="U1738" i="109"/>
  <c r="Y49" i="109"/>
  <c r="U873" i="109"/>
  <c r="X2776" i="109"/>
  <c r="Y3069" i="109"/>
  <c r="O1182" i="109"/>
  <c r="S657" i="109"/>
  <c r="U2979" i="109"/>
  <c r="P1379" i="109"/>
  <c r="N1192" i="112"/>
  <c r="S2271" i="109"/>
  <c r="S500" i="109"/>
  <c r="S1269" i="109"/>
  <c r="X516" i="109"/>
  <c r="Y1526" i="109"/>
  <c r="W1290" i="109"/>
  <c r="X1157" i="109"/>
  <c r="N4166" i="109"/>
  <c r="Q153" i="112"/>
  <c r="Z1094" i="109"/>
  <c r="V3030" i="109"/>
  <c r="P2695" i="109"/>
  <c r="S1594" i="109"/>
  <c r="U3791" i="109"/>
  <c r="N1978" i="109"/>
  <c r="U1623" i="109"/>
  <c r="T1297" i="109"/>
  <c r="V1379" i="109"/>
  <c r="P1282" i="109"/>
  <c r="P71" i="109"/>
  <c r="W1370" i="109"/>
  <c r="S795" i="109"/>
  <c r="P3030" i="109"/>
  <c r="T8" i="109"/>
  <c r="S2339" i="109"/>
  <c r="P3151" i="109"/>
  <c r="X2093" i="109"/>
  <c r="Y1159" i="109"/>
  <c r="Q1125" i="109"/>
  <c r="U1259" i="109"/>
  <c r="O882" i="109"/>
  <c r="R1525" i="109"/>
  <c r="U2399" i="109"/>
  <c r="Y2623" i="109"/>
  <c r="N1294" i="109"/>
  <c r="V4293" i="109"/>
  <c r="U1362" i="109"/>
  <c r="O58" i="110"/>
  <c r="X3353" i="109"/>
  <c r="P1541" i="109"/>
  <c r="T3349" i="109"/>
  <c r="Q652" i="109"/>
  <c r="N947" i="109"/>
  <c r="U2848" i="109"/>
  <c r="S2979" i="109"/>
  <c r="X3490" i="109"/>
  <c r="O1106" i="109"/>
  <c r="T1898" i="109"/>
  <c r="S1211" i="109"/>
  <c r="U3722" i="109"/>
  <c r="V2967" i="109"/>
  <c r="Q1731" i="109"/>
  <c r="N2469" i="109"/>
  <c r="U1008" i="109"/>
  <c r="P1267" i="109"/>
  <c r="R1373" i="109"/>
  <c r="S2332" i="109"/>
  <c r="W1682" i="109"/>
  <c r="Y3091" i="109"/>
  <c r="S137" i="109"/>
  <c r="U4224" i="109"/>
  <c r="V3040" i="109"/>
  <c r="Y3072" i="109"/>
  <c r="O1214" i="109"/>
  <c r="O3210" i="109"/>
  <c r="X1359" i="109"/>
  <c r="R1358" i="109"/>
  <c r="X1694" i="109"/>
  <c r="Z2916" i="109"/>
  <c r="U1956" i="109"/>
  <c r="V3869" i="109"/>
  <c r="X3406" i="109"/>
  <c r="M157" i="110"/>
  <c r="Q1307" i="112"/>
  <c r="Y1602" i="109"/>
  <c r="Q655" i="109"/>
  <c r="W1278" i="109"/>
  <c r="N435" i="109"/>
  <c r="Q1502" i="112"/>
  <c r="V1701" i="109"/>
  <c r="Y880" i="109"/>
  <c r="V1707" i="109"/>
  <c r="V3002" i="109"/>
  <c r="V2329" i="109"/>
  <c r="R88" i="110"/>
  <c r="W882" i="109"/>
  <c r="W2697" i="109"/>
  <c r="P116" i="112"/>
  <c r="W3427" i="109"/>
  <c r="X1185" i="109"/>
  <c r="P1539" i="109"/>
  <c r="T1542" i="109"/>
  <c r="O3060" i="109"/>
  <c r="Y1605" i="109"/>
  <c r="X2700" i="109"/>
  <c r="U134" i="109"/>
  <c r="U3564" i="109"/>
  <c r="N1523" i="109"/>
  <c r="P736" i="112"/>
  <c r="V3144" i="109"/>
  <c r="T1680" i="109"/>
  <c r="N1234" i="109"/>
  <c r="S2322" i="109"/>
  <c r="N3117" i="109"/>
  <c r="R2693" i="109"/>
  <c r="V1335" i="109"/>
  <c r="U738" i="109"/>
  <c r="V1657" i="109"/>
  <c r="Q1666" i="109"/>
  <c r="W498" i="109"/>
  <c r="S2106" i="109"/>
  <c r="P3109" i="109"/>
  <c r="Q1830" i="109"/>
  <c r="Q761" i="112"/>
  <c r="T3205" i="109"/>
  <c r="Y1672" i="109"/>
  <c r="P1125" i="109"/>
  <c r="Q1048" i="112"/>
  <c r="U1510" i="109"/>
  <c r="V1661" i="109"/>
  <c r="V2952" i="109"/>
  <c r="S935" i="109"/>
  <c r="R1538" i="109"/>
  <c r="Q3803" i="109"/>
  <c r="R1710" i="109"/>
  <c r="Y1196" i="109"/>
  <c r="Z3284" i="109"/>
  <c r="O2772" i="109"/>
  <c r="W436" i="109"/>
  <c r="W3098" i="109"/>
  <c r="Q1720" i="109"/>
  <c r="X1584" i="109"/>
  <c r="P1663" i="109"/>
  <c r="O1752" i="109"/>
  <c r="Q3211" i="109"/>
  <c r="T3292" i="109"/>
  <c r="R1752" i="109"/>
  <c r="O409" i="112"/>
  <c r="V1337" i="109"/>
  <c r="N1829" i="109"/>
  <c r="S1150" i="109"/>
  <c r="R3424" i="109"/>
  <c r="X3152" i="109"/>
  <c r="Q2417" i="109"/>
  <c r="X1547" i="109"/>
  <c r="R1664" i="109"/>
  <c r="Z1417" i="109"/>
  <c r="U510" i="109"/>
  <c r="S1601" i="109"/>
  <c r="X1230" i="109"/>
  <c r="N2480" i="109"/>
  <c r="W2050" i="109"/>
  <c r="R2984" i="109"/>
  <c r="S1541" i="109"/>
  <c r="O100" i="112"/>
  <c r="Q645" i="112"/>
  <c r="T1203" i="109"/>
  <c r="T2832" i="109"/>
  <c r="P949" i="109"/>
  <c r="U1109" i="109"/>
  <c r="P3197" i="109"/>
  <c r="Y2332" i="109"/>
  <c r="Q1110" i="109"/>
  <c r="R1219" i="109"/>
  <c r="S2842" i="109"/>
  <c r="Y3198" i="109"/>
  <c r="T1893" i="109"/>
  <c r="N1071" i="112"/>
  <c r="T1976" i="109"/>
  <c r="V64" i="109"/>
  <c r="V61" i="109"/>
  <c r="Y3155" i="109"/>
  <c r="Q1060" i="112"/>
  <c r="Z1084" i="109"/>
  <c r="R1582" i="109"/>
  <c r="Q861" i="109"/>
  <c r="Q3137" i="109"/>
  <c r="X4209" i="109"/>
  <c r="R2248" i="109"/>
  <c r="Q1569" i="109"/>
  <c r="W1630" i="109"/>
  <c r="Y1195" i="109"/>
  <c r="T1589" i="109"/>
  <c r="O1551" i="109"/>
  <c r="Q432" i="109"/>
  <c r="P1516" i="109"/>
  <c r="W1703" i="109"/>
  <c r="T2949" i="109"/>
  <c r="R1237" i="109"/>
  <c r="Q583" i="109"/>
  <c r="Q744" i="112"/>
  <c r="P1829" i="109"/>
  <c r="Q3182" i="109"/>
  <c r="T2402" i="109"/>
  <c r="P1169" i="109"/>
  <c r="P2688" i="109"/>
  <c r="Y1574" i="109"/>
  <c r="X3080" i="109"/>
  <c r="W144" i="109"/>
  <c r="Q5" i="112"/>
  <c r="T3092" i="109"/>
  <c r="Z1821" i="109"/>
  <c r="V1745" i="109"/>
  <c r="P643" i="109"/>
  <c r="N1641" i="109"/>
  <c r="Y1639" i="109"/>
  <c r="V68" i="109"/>
  <c r="Y1614" i="109"/>
  <c r="X1285" i="109"/>
  <c r="U1498" i="109"/>
  <c r="S1712" i="109"/>
  <c r="X3867" i="109"/>
  <c r="P769" i="112"/>
  <c r="T1973" i="109"/>
  <c r="Q154" i="109"/>
  <c r="Y1168" i="109"/>
  <c r="N6" i="109"/>
  <c r="P3570" i="109"/>
  <c r="R1179" i="109"/>
  <c r="P734" i="109"/>
  <c r="U3016" i="109"/>
  <c r="Z365" i="109"/>
  <c r="N1308" i="109"/>
  <c r="N2945" i="109"/>
  <c r="Q64" i="112"/>
  <c r="T140" i="109"/>
  <c r="R2321" i="109"/>
  <c r="Y1550" i="109"/>
  <c r="V2271" i="109"/>
  <c r="P5" i="109"/>
  <c r="X1495" i="109"/>
  <c r="Y499" i="109"/>
  <c r="V1281" i="109"/>
  <c r="P4152" i="109"/>
  <c r="Y2019" i="109"/>
  <c r="S1904" i="109"/>
  <c r="S1165" i="109"/>
  <c r="X216" i="109"/>
  <c r="V863" i="109"/>
  <c r="U2971" i="109"/>
  <c r="Q884" i="109"/>
  <c r="Y1128" i="109"/>
  <c r="W3042" i="109"/>
  <c r="P1482" i="109"/>
  <c r="R1249" i="109"/>
  <c r="T1131" i="109"/>
  <c r="P3065" i="109"/>
  <c r="N1469" i="109"/>
  <c r="Y577" i="109"/>
  <c r="S2940" i="109"/>
  <c r="O3109" i="109"/>
  <c r="W1668" i="109"/>
  <c r="Q611" i="112"/>
  <c r="R949" i="109"/>
  <c r="Y1247" i="109"/>
  <c r="L152" i="113"/>
  <c r="O1647" i="109"/>
  <c r="R1164" i="109"/>
  <c r="Y1174" i="109"/>
  <c r="U1020" i="109"/>
  <c r="X2322" i="109"/>
  <c r="Q1210" i="109"/>
  <c r="V2635" i="109"/>
  <c r="O862" i="109"/>
  <c r="W3066" i="109"/>
  <c r="N864" i="112"/>
  <c r="U2114" i="109"/>
  <c r="N1116" i="109"/>
  <c r="V944" i="109"/>
  <c r="V1243" i="109"/>
  <c r="W1967" i="109"/>
  <c r="Q1208" i="109"/>
  <c r="Y1702" i="109"/>
  <c r="Y3054" i="109"/>
  <c r="V1214" i="109"/>
  <c r="N1709" i="109"/>
  <c r="W3077" i="109"/>
  <c r="P1141" i="109"/>
  <c r="L13" i="110"/>
  <c r="O368" i="109"/>
  <c r="O3426" i="109"/>
  <c r="N1137" i="109"/>
  <c r="S2340" i="109"/>
  <c r="Y583" i="109"/>
  <c r="X2112" i="109"/>
  <c r="Y517" i="109"/>
  <c r="Q2408" i="109"/>
  <c r="P865" i="109"/>
  <c r="O1134" i="109"/>
  <c r="Q429" i="109"/>
  <c r="N736" i="109"/>
  <c r="P1674" i="109"/>
  <c r="U3860" i="109"/>
  <c r="V1306" i="109"/>
  <c r="Y1615" i="109"/>
  <c r="Q2774" i="109"/>
  <c r="W1214" i="109"/>
  <c r="R1969" i="109"/>
  <c r="P1228" i="109"/>
  <c r="X214" i="109"/>
  <c r="T1229" i="109"/>
  <c r="Q868" i="109"/>
  <c r="N1130" i="109"/>
  <c r="Y870" i="109"/>
  <c r="T3864" i="109"/>
  <c r="N1498" i="109"/>
  <c r="W1699" i="109"/>
  <c r="T3020" i="109"/>
  <c r="O3201" i="109"/>
  <c r="O158" i="112"/>
  <c r="Q2111" i="109"/>
  <c r="P957" i="109"/>
  <c r="O742" i="112"/>
  <c r="W2338" i="109"/>
  <c r="Y1188" i="109"/>
  <c r="R4089" i="109"/>
  <c r="N810" i="109"/>
  <c r="W1742" i="109"/>
  <c r="V3504" i="109"/>
  <c r="P954" i="112"/>
  <c r="U1270" i="109"/>
  <c r="O572" i="109"/>
  <c r="X2987" i="109"/>
  <c r="R1130" i="109"/>
  <c r="O745" i="112"/>
  <c r="N117" i="112"/>
  <c r="O815" i="112"/>
  <c r="V1576" i="109"/>
  <c r="N3658" i="109"/>
  <c r="Y1163" i="109"/>
  <c r="N1478" i="109"/>
  <c r="N3353" i="109"/>
  <c r="S1978" i="109"/>
  <c r="O1362" i="109"/>
  <c r="W1958" i="109"/>
  <c r="Q3032" i="109"/>
  <c r="R1619" i="109"/>
  <c r="O1261" i="109"/>
  <c r="T2048" i="109"/>
  <c r="S1496" i="109"/>
  <c r="O59" i="110"/>
  <c r="X1214" i="109"/>
  <c r="R3506" i="109"/>
  <c r="P1604" i="109"/>
  <c r="V1122" i="109"/>
  <c r="S656" i="109"/>
  <c r="P1237" i="109"/>
  <c r="X2614" i="109"/>
  <c r="S2049" i="109"/>
  <c r="S1553" i="109"/>
  <c r="W3167" i="109"/>
  <c r="Y943" i="109"/>
  <c r="T1343" i="109"/>
  <c r="Q1719" i="109"/>
  <c r="R1467" i="109"/>
  <c r="R3128" i="109"/>
  <c r="T4225" i="109"/>
  <c r="W1544" i="109"/>
  <c r="N1748" i="109"/>
  <c r="P438" i="109"/>
  <c r="Q1489" i="109"/>
  <c r="W4093" i="109"/>
  <c r="X2268" i="109"/>
  <c r="T2705" i="109"/>
  <c r="R669" i="112"/>
  <c r="N2481" i="109"/>
  <c r="T2842" i="109"/>
  <c r="X3566" i="109"/>
  <c r="Q789" i="109"/>
  <c r="W428" i="109"/>
  <c r="N3652" i="109"/>
  <c r="R516" i="109"/>
  <c r="S3364" i="109"/>
  <c r="Q3437" i="109"/>
  <c r="O1597" i="109"/>
  <c r="W2038" i="109"/>
  <c r="Q2414" i="109"/>
  <c r="U1599" i="109"/>
  <c r="N1117" i="109"/>
  <c r="R3123" i="109"/>
  <c r="P1143" i="109"/>
  <c r="P1485" i="109"/>
  <c r="S643" i="109"/>
  <c r="N1481" i="109"/>
  <c r="O125" i="110"/>
  <c r="N2022" i="112"/>
  <c r="V502" i="109"/>
  <c r="R3119" i="109"/>
  <c r="O6" i="109"/>
  <c r="Y799" i="109"/>
  <c r="Y3196" i="109"/>
  <c r="N1425" i="112"/>
  <c r="Q1541" i="109"/>
  <c r="W1232" i="109"/>
  <c r="S1644" i="109"/>
  <c r="P60" i="110"/>
  <c r="Z1446" i="109"/>
  <c r="R3083" i="109"/>
  <c r="R1110" i="109"/>
  <c r="X851" i="109"/>
  <c r="Q1277" i="109"/>
  <c r="W1693" i="109"/>
  <c r="T1193" i="109"/>
  <c r="P804" i="109"/>
  <c r="P1276" i="109"/>
  <c r="U1387" i="109"/>
  <c r="N730" i="112"/>
  <c r="N4018" i="109"/>
  <c r="V1237" i="109"/>
  <c r="X4018" i="109"/>
  <c r="O3781" i="109"/>
  <c r="Y1102" i="109"/>
  <c r="V278" i="109"/>
  <c r="X1097" i="109"/>
  <c r="R1154" i="109"/>
  <c r="U206" i="109"/>
  <c r="Q2477" i="109"/>
  <c r="P2953" i="109"/>
  <c r="V652" i="109"/>
  <c r="Y633" i="109"/>
  <c r="U1633" i="109"/>
  <c r="W1963" i="109"/>
  <c r="S510" i="109"/>
  <c r="T60" i="109"/>
  <c r="W1692" i="109"/>
  <c r="Q832" i="112"/>
  <c r="P289" i="109"/>
  <c r="S216" i="109"/>
  <c r="T1562" i="109"/>
  <c r="P266" i="112"/>
  <c r="O1627" i="109"/>
  <c r="O1161" i="112"/>
  <c r="U1602" i="109"/>
  <c r="U2931" i="109"/>
  <c r="T2620" i="109"/>
  <c r="T2957" i="109"/>
  <c r="Y1122" i="109"/>
  <c r="X2687" i="109"/>
  <c r="Q1128" i="109"/>
  <c r="S1698" i="109"/>
  <c r="P1494" i="109"/>
  <c r="X579" i="109"/>
  <c r="R1962" i="109"/>
  <c r="V884" i="109"/>
  <c r="X882" i="109"/>
  <c r="U1123" i="109"/>
  <c r="Q1651" i="109"/>
  <c r="T2040" i="109"/>
  <c r="T1148" i="109"/>
  <c r="V3185" i="109"/>
  <c r="P1371" i="109"/>
  <c r="Q1636" i="109"/>
  <c r="N1131" i="109"/>
  <c r="O3186" i="109"/>
  <c r="S4023" i="109"/>
  <c r="T3009" i="109"/>
  <c r="N808" i="109"/>
  <c r="X2933" i="109"/>
  <c r="O3722" i="109"/>
  <c r="R1010" i="109"/>
  <c r="S3105" i="109"/>
  <c r="V1514" i="109"/>
  <c r="N1194" i="109"/>
  <c r="W642" i="109"/>
  <c r="P3186" i="109"/>
  <c r="O2689" i="109"/>
  <c r="Q1330" i="109"/>
  <c r="Y3181" i="109"/>
  <c r="Z1823" i="109"/>
  <c r="O1728" i="109"/>
  <c r="V1377" i="109"/>
  <c r="V1301" i="109"/>
  <c r="Q281" i="112"/>
  <c r="N701" i="112"/>
  <c r="O1164" i="109"/>
  <c r="W208" i="109"/>
  <c r="U1276" i="109"/>
  <c r="V1215" i="109"/>
  <c r="V1182" i="109"/>
  <c r="W1154" i="109"/>
  <c r="Q1141" i="109"/>
  <c r="Y1564" i="109"/>
  <c r="X1592" i="109"/>
  <c r="O2043" i="109"/>
  <c r="X1183" i="109"/>
  <c r="S1640" i="109"/>
  <c r="X1353" i="109"/>
  <c r="Z721" i="109"/>
  <c r="V734" i="109"/>
  <c r="S1479" i="109"/>
  <c r="O732" i="112"/>
  <c r="T2116" i="109"/>
  <c r="W2474" i="109"/>
  <c r="T444" i="109"/>
  <c r="Y2470" i="109"/>
  <c r="N3026" i="109"/>
  <c r="N1524" i="109"/>
  <c r="T1104" i="109"/>
  <c r="R226" i="109"/>
  <c r="S802" i="109"/>
  <c r="O215" i="109"/>
  <c r="Q1313" i="109"/>
  <c r="S1484" i="109"/>
  <c r="P1231" i="109"/>
  <c r="V436" i="109"/>
  <c r="Y2950" i="109"/>
  <c r="Y1531" i="109"/>
  <c r="U149" i="109"/>
  <c r="S1976" i="109"/>
  <c r="Q1477" i="109"/>
  <c r="Y810" i="109"/>
  <c r="Q1751" i="109"/>
  <c r="S3031" i="109"/>
  <c r="O1696" i="109"/>
  <c r="Y146" i="109"/>
  <c r="T2410" i="109"/>
  <c r="W2322" i="109"/>
  <c r="V79" i="109"/>
  <c r="N3209" i="109"/>
  <c r="N1165" i="109"/>
  <c r="Z1817" i="109"/>
  <c r="Q2557" i="109"/>
  <c r="T1157" i="109"/>
  <c r="V1738" i="109"/>
  <c r="N60" i="109"/>
  <c r="S3206" i="109"/>
  <c r="X1543" i="109"/>
  <c r="R1974" i="109"/>
  <c r="Q1130" i="109"/>
  <c r="X2958" i="109"/>
  <c r="N1122" i="109"/>
  <c r="O103" i="110"/>
  <c r="S1190" i="109"/>
  <c r="R1688" i="109"/>
  <c r="N1753" i="109"/>
  <c r="W1619" i="109"/>
  <c r="V2410" i="109"/>
  <c r="P1386" i="109"/>
  <c r="W2613" i="109"/>
  <c r="V1020" i="109"/>
  <c r="S1265" i="109"/>
  <c r="T1885" i="109"/>
  <c r="V807" i="109"/>
  <c r="O99" i="110"/>
  <c r="Z2545" i="109"/>
  <c r="V1905" i="109"/>
  <c r="T3157" i="109"/>
  <c r="Q2036" i="109"/>
  <c r="V2843" i="109"/>
  <c r="X645" i="109"/>
  <c r="N3100" i="109"/>
  <c r="X3173" i="109"/>
  <c r="N368" i="109"/>
  <c r="U2559" i="109"/>
  <c r="V2773" i="109"/>
  <c r="S3793" i="109"/>
  <c r="W1612" i="109"/>
  <c r="U4157" i="109"/>
  <c r="Y3428" i="109"/>
  <c r="W1279" i="109"/>
  <c r="N78" i="109"/>
  <c r="Z1420" i="109"/>
  <c r="U1379" i="109"/>
  <c r="X1972" i="109"/>
  <c r="T3060" i="109"/>
  <c r="Q1682" i="109"/>
  <c r="V2936" i="109"/>
  <c r="R292" i="109"/>
  <c r="X80" i="109"/>
  <c r="U2326" i="109"/>
  <c r="P3856" i="109"/>
  <c r="X2384" i="109"/>
  <c r="Y1368" i="109"/>
  <c r="U1012" i="109"/>
  <c r="S2404" i="109"/>
  <c r="N2467" i="109"/>
  <c r="R2395" i="109"/>
  <c r="Y3789" i="109"/>
  <c r="Y1343" i="109"/>
  <c r="R1524" i="109"/>
  <c r="Y1214" i="109"/>
  <c r="X1505" i="109"/>
  <c r="U1606" i="109"/>
  <c r="N1113" i="109"/>
  <c r="N2984" i="109"/>
  <c r="S2563" i="109"/>
  <c r="V3781" i="109"/>
  <c r="X1260" i="109"/>
  <c r="W58" i="109"/>
  <c r="Q257" i="112"/>
  <c r="Q2976" i="109"/>
  <c r="W2400" i="109"/>
  <c r="V224" i="109"/>
  <c r="Q2335" i="109"/>
  <c r="O500" i="109"/>
  <c r="R683" i="112"/>
  <c r="R569" i="109"/>
  <c r="N880" i="109"/>
  <c r="R1889" i="109"/>
  <c r="N1342" i="109"/>
  <c r="Y4234" i="109"/>
  <c r="T1726" i="109"/>
  <c r="N945" i="109"/>
  <c r="W1499" i="109"/>
  <c r="N606" i="112"/>
  <c r="P4233" i="109"/>
  <c r="N1512" i="109"/>
  <c r="N1476" i="109"/>
  <c r="X1176" i="109"/>
  <c r="X427" i="109"/>
  <c r="R1906" i="109"/>
  <c r="P2333" i="109"/>
  <c r="O1549" i="109"/>
  <c r="U8" i="109"/>
  <c r="N463" i="112"/>
  <c r="R1333" i="109"/>
  <c r="P1885" i="109"/>
  <c r="W4149" i="109"/>
  <c r="R4300" i="109"/>
  <c r="S1169" i="109"/>
  <c r="P1010" i="109"/>
  <c r="T1564" i="109"/>
  <c r="O1333" i="109"/>
  <c r="W3007" i="109"/>
  <c r="Q2623" i="109"/>
  <c r="Y1231" i="109"/>
  <c r="Q1391" i="112"/>
  <c r="R1743" i="109"/>
  <c r="X218" i="109"/>
  <c r="W947" i="109"/>
  <c r="P1306" i="109"/>
  <c r="R1172" i="109"/>
  <c r="U1284" i="109"/>
  <c r="W1239" i="109"/>
  <c r="S1540" i="109"/>
  <c r="U1647" i="109"/>
  <c r="N1669" i="109"/>
  <c r="N2779" i="109"/>
  <c r="O1112" i="109"/>
  <c r="V207" i="109"/>
  <c r="U2034" i="109"/>
  <c r="P1207" i="109"/>
  <c r="P1524" i="109"/>
  <c r="O3871" i="109"/>
  <c r="U1021" i="109"/>
  <c r="Q1303" i="109"/>
  <c r="Q1195" i="109"/>
  <c r="T2480" i="109"/>
  <c r="V1498" i="109"/>
  <c r="Z1825" i="109"/>
  <c r="U1386" i="109"/>
  <c r="Q132" i="109"/>
  <c r="Y500" i="109"/>
  <c r="S1372" i="109"/>
  <c r="W732" i="109"/>
  <c r="P3055" i="109"/>
  <c r="Q4292" i="109"/>
  <c r="Z1429" i="109"/>
  <c r="T1749" i="109"/>
  <c r="Q1162" i="109"/>
  <c r="Q1461" i="112"/>
  <c r="T1243" i="109"/>
  <c r="O1250" i="109"/>
  <c r="Y150" i="109"/>
  <c r="Z2490" i="109"/>
  <c r="O3794" i="109"/>
  <c r="R1577" i="109"/>
  <c r="Y1964" i="109"/>
  <c r="P1498" i="109"/>
  <c r="S1610" i="109"/>
  <c r="Y1895" i="109"/>
  <c r="V590" i="109"/>
  <c r="Y2968" i="109"/>
  <c r="P1694" i="109"/>
  <c r="S426" i="109"/>
  <c r="X1702" i="109"/>
  <c r="O2103" i="109"/>
  <c r="O1487" i="109"/>
  <c r="V1734" i="109"/>
  <c r="P1659" i="109"/>
  <c r="V1372" i="109"/>
  <c r="R803" i="109"/>
  <c r="S1727" i="109"/>
  <c r="Q1372" i="109"/>
  <c r="S3107" i="109"/>
  <c r="S1355" i="109"/>
  <c r="S3065" i="109"/>
  <c r="S951" i="109"/>
  <c r="V1298" i="109"/>
  <c r="Z730" i="109"/>
  <c r="P3146" i="109"/>
  <c r="S883" i="109"/>
  <c r="P2840" i="109"/>
  <c r="S1605" i="109"/>
  <c r="S1701" i="109"/>
  <c r="W1565" i="109"/>
  <c r="V1309" i="109"/>
  <c r="O2948" i="109"/>
  <c r="S1347" i="109"/>
  <c r="X3348" i="109"/>
  <c r="T1720" i="109"/>
  <c r="R2332" i="109"/>
  <c r="Y3845" i="109"/>
  <c r="U2933" i="109"/>
  <c r="R3014" i="109"/>
  <c r="S1493" i="109"/>
  <c r="U81" i="109"/>
  <c r="T1369" i="109"/>
  <c r="R76" i="109"/>
  <c r="T439" i="109"/>
  <c r="Q1157" i="109"/>
  <c r="W2686" i="109"/>
  <c r="U2196" i="109"/>
  <c r="O3569" i="109"/>
  <c r="V4304" i="109"/>
  <c r="V3134" i="109"/>
  <c r="T1479" i="109"/>
  <c r="U1829" i="109"/>
  <c r="S576" i="109"/>
  <c r="T372" i="109"/>
  <c r="R3109" i="109"/>
  <c r="U3562" i="109"/>
  <c r="S1135" i="109"/>
  <c r="Q1595" i="109"/>
  <c r="N370" i="109"/>
  <c r="V1300" i="109"/>
  <c r="Q1603" i="109"/>
  <c r="W3357" i="109"/>
  <c r="V1190" i="109"/>
  <c r="O235" i="112"/>
  <c r="V3063" i="109"/>
  <c r="N1906" i="109"/>
  <c r="W3942" i="109"/>
  <c r="R1355" i="109"/>
  <c r="W1233" i="109"/>
  <c r="U1699" i="109"/>
  <c r="Q210" i="109"/>
  <c r="R1492" i="109"/>
  <c r="N1961" i="109"/>
  <c r="T935" i="109"/>
  <c r="N2105" i="109"/>
  <c r="Q951" i="109"/>
  <c r="S3039" i="109"/>
  <c r="O2048" i="109"/>
  <c r="X1588" i="109"/>
  <c r="N219" i="109"/>
  <c r="Y209" i="109"/>
  <c r="W1666" i="109"/>
  <c r="Q61" i="109"/>
  <c r="R690" i="112"/>
  <c r="P2782" i="109"/>
  <c r="S1220" i="109"/>
  <c r="P1701" i="109"/>
  <c r="V1114" i="109"/>
  <c r="Q147" i="109"/>
  <c r="V1502" i="109"/>
  <c r="S1741" i="109"/>
  <c r="R1550" i="109"/>
  <c r="S1013" i="109"/>
  <c r="W1643" i="109"/>
  <c r="P3512" i="109"/>
  <c r="R2687" i="109"/>
  <c r="Z718" i="109"/>
  <c r="Q1357" i="109"/>
  <c r="X1595" i="109"/>
  <c r="N407" i="112"/>
  <c r="V874" i="109"/>
  <c r="W499" i="109"/>
  <c r="T1273" i="109"/>
  <c r="V1586" i="109"/>
  <c r="W1097" i="109"/>
  <c r="U1243" i="109"/>
  <c r="V880" i="109"/>
  <c r="U1627" i="109"/>
  <c r="V1111" i="109"/>
  <c r="W2773" i="109"/>
  <c r="X1288" i="109"/>
  <c r="X1541" i="109"/>
  <c r="V2268" i="109"/>
  <c r="O141" i="109"/>
  <c r="R2925" i="109"/>
  <c r="O1375" i="109"/>
  <c r="R141" i="109"/>
  <c r="S1551" i="109"/>
  <c r="W1381" i="109"/>
  <c r="X653" i="109"/>
  <c r="T807" i="109"/>
  <c r="X1691" i="109"/>
  <c r="S4076" i="109"/>
  <c r="V3361" i="109"/>
  <c r="S735" i="109"/>
  <c r="T2250" i="109"/>
  <c r="P1635" i="109"/>
  <c r="U1272" i="109"/>
  <c r="P1629" i="109"/>
  <c r="V1009" i="109"/>
  <c r="U3194" i="109"/>
  <c r="S2035" i="109"/>
  <c r="P1158" i="109"/>
  <c r="W1550" i="109"/>
  <c r="R2992" i="109"/>
  <c r="V77" i="109"/>
  <c r="V3053" i="109"/>
  <c r="V1566" i="109"/>
  <c r="U3927" i="109"/>
  <c r="P214" i="109"/>
  <c r="V2036" i="109"/>
  <c r="V2332" i="109"/>
  <c r="S1111" i="109"/>
  <c r="X3436" i="109"/>
  <c r="Z3244" i="109"/>
  <c r="Z1805" i="109"/>
  <c r="S869" i="109"/>
  <c r="Q1958" i="109"/>
  <c r="T3928" i="109"/>
  <c r="S938" i="109"/>
  <c r="P1654" i="109"/>
  <c r="Q3151" i="109"/>
  <c r="T2029" i="109"/>
  <c r="O861" i="109"/>
  <c r="O292" i="109"/>
  <c r="W1331" i="109"/>
  <c r="Z1440" i="109"/>
  <c r="P3870" i="109"/>
  <c r="R1674" i="109"/>
  <c r="P1162" i="109"/>
  <c r="P1382" i="112"/>
  <c r="Z2119" i="109"/>
  <c r="U1557" i="109"/>
  <c r="W1517" i="109"/>
  <c r="V2114" i="109"/>
  <c r="W2327" i="109"/>
  <c r="P82" i="112"/>
  <c r="W1353" i="109"/>
  <c r="U3145" i="109"/>
  <c r="V1898" i="109"/>
  <c r="T795" i="109"/>
  <c r="Q1158" i="109"/>
  <c r="O644" i="109"/>
  <c r="V8" i="109"/>
  <c r="P1665" i="109"/>
  <c r="Q2972" i="109"/>
  <c r="Y1319" i="109"/>
  <c r="Y1335" i="109"/>
  <c r="U3184" i="109"/>
  <c r="U658" i="109"/>
  <c r="S1518" i="109"/>
  <c r="W131" i="109"/>
  <c r="T280" i="109"/>
  <c r="Y3108" i="109"/>
  <c r="S3004" i="109"/>
  <c r="Y2411" i="109"/>
  <c r="S1583" i="109"/>
  <c r="S1294" i="109"/>
  <c r="U1833" i="109"/>
  <c r="Z3277" i="109"/>
  <c r="O1254" i="109"/>
  <c r="N1698" i="109"/>
  <c r="T2947" i="109"/>
  <c r="S3017" i="109"/>
  <c r="N1702" i="109"/>
  <c r="X267" i="109"/>
  <c r="X1589" i="109"/>
  <c r="N1606" i="109"/>
  <c r="V2948" i="109"/>
  <c r="O760" i="112"/>
  <c r="Q3029" i="109"/>
  <c r="N1939" i="112"/>
  <c r="U431" i="109"/>
  <c r="Z3246" i="109"/>
  <c r="V2922" i="109"/>
  <c r="R2625" i="109"/>
  <c r="T1558" i="109"/>
  <c r="R1628" i="109"/>
  <c r="Y3154" i="109"/>
  <c r="P62" i="112"/>
  <c r="N1959" i="109"/>
  <c r="Z1398" i="109"/>
  <c r="Z1397" i="109"/>
  <c r="X1279" i="109"/>
  <c r="Q2032" i="109"/>
  <c r="O94" i="112"/>
  <c r="V2397" i="109"/>
  <c r="X1905" i="109"/>
  <c r="S1564" i="109"/>
  <c r="S3080" i="109"/>
  <c r="O585" i="109"/>
  <c r="S1374" i="109"/>
  <c r="W1729" i="109"/>
  <c r="W1162" i="109"/>
  <c r="U572" i="109"/>
  <c r="P3206" i="109"/>
  <c r="U444" i="109"/>
  <c r="Y3344" i="109"/>
  <c r="X868" i="109"/>
  <c r="X1323" i="109"/>
  <c r="U2763" i="109"/>
  <c r="Y504" i="109"/>
  <c r="O2195" i="109"/>
  <c r="X1291" i="109"/>
  <c r="N645" i="109"/>
  <c r="U1185" i="109"/>
  <c r="X1016" i="109"/>
  <c r="Y1542" i="109"/>
  <c r="S800" i="109"/>
  <c r="V1359" i="109"/>
  <c r="V1571" i="109"/>
  <c r="R2262" i="109"/>
  <c r="X1331" i="109"/>
  <c r="V797" i="109"/>
  <c r="P655" i="109"/>
  <c r="S2048" i="109"/>
  <c r="U507" i="109"/>
  <c r="W2408" i="109"/>
  <c r="W4304" i="109"/>
  <c r="R2963" i="109"/>
  <c r="W4087" i="109"/>
  <c r="Q639" i="112"/>
  <c r="T2690" i="109"/>
  <c r="U1099" i="109"/>
  <c r="N3107" i="109"/>
  <c r="U3174" i="109"/>
  <c r="S2192" i="109"/>
  <c r="Y1626" i="109"/>
  <c r="N803" i="109"/>
  <c r="W1979" i="109"/>
  <c r="U2267" i="109"/>
  <c r="P3029" i="109"/>
  <c r="U1120" i="109"/>
  <c r="T1140" i="109"/>
  <c r="U649" i="109"/>
  <c r="Q3046" i="109"/>
  <c r="T442" i="109"/>
  <c r="Y1519" i="109"/>
  <c r="W1262" i="109"/>
  <c r="R2105" i="109"/>
  <c r="P2699" i="109"/>
  <c r="P2344" i="109"/>
  <c r="N1204" i="109"/>
  <c r="S1227" i="109"/>
  <c r="S1689" i="109"/>
  <c r="Y80" i="109"/>
  <c r="Q337" i="112"/>
  <c r="V204" i="109"/>
  <c r="W74" i="109"/>
  <c r="R59" i="109"/>
  <c r="O89" i="112"/>
  <c r="P1374" i="109"/>
  <c r="N1651" i="109"/>
  <c r="W1147" i="109"/>
  <c r="Y1179" i="109"/>
  <c r="S1480" i="109"/>
  <c r="Y2708" i="109"/>
  <c r="N1672" i="109"/>
  <c r="U204" i="109"/>
  <c r="N2335" i="112"/>
  <c r="Q799" i="112"/>
  <c r="V285" i="109"/>
  <c r="Q2956" i="109"/>
  <c r="P1023" i="109"/>
  <c r="V1743" i="109"/>
  <c r="R2032" i="109"/>
  <c r="O1342" i="109"/>
  <c r="S575" i="109"/>
  <c r="Q1729" i="109"/>
  <c r="N95" i="112"/>
  <c r="U581" i="109"/>
  <c r="Y210" i="109"/>
  <c r="X1892" i="109"/>
  <c r="O1621" i="109"/>
  <c r="N1831" i="109"/>
  <c r="O1646" i="109"/>
  <c r="W1231" i="109"/>
  <c r="R3512" i="109"/>
  <c r="W1013" i="109"/>
  <c r="N172" i="112"/>
  <c r="R291" i="109"/>
  <c r="W1018" i="109"/>
  <c r="Y1152" i="109"/>
  <c r="R289" i="109"/>
  <c r="R1247" i="109"/>
  <c r="T1150" i="109"/>
  <c r="U287" i="109"/>
  <c r="S1166" i="109"/>
  <c r="Q1600" i="109"/>
  <c r="T1223" i="109"/>
  <c r="R3115" i="109"/>
  <c r="X589" i="109"/>
  <c r="O565" i="112"/>
  <c r="O3512" i="109"/>
  <c r="Q497" i="109"/>
  <c r="P3569" i="109"/>
  <c r="X1610" i="109"/>
  <c r="P1389" i="112"/>
  <c r="N1623" i="109"/>
  <c r="N2142" i="112"/>
  <c r="U1548" i="109"/>
  <c r="W3352" i="109"/>
  <c r="V1168" i="109"/>
  <c r="O1717" i="109"/>
  <c r="U2483" i="109"/>
  <c r="Q1966" i="109"/>
  <c r="Q1286" i="109"/>
  <c r="X3795" i="109"/>
  <c r="Q1337" i="109"/>
  <c r="T1341" i="109"/>
  <c r="Q590" i="109"/>
  <c r="Y2103" i="109"/>
  <c r="P2116" i="109"/>
  <c r="R1191" i="109"/>
  <c r="U1140" i="109"/>
  <c r="N2839" i="109"/>
  <c r="O2193" i="109"/>
  <c r="O173" i="112"/>
  <c r="R2400" i="109"/>
  <c r="T3364" i="109"/>
  <c r="O3358" i="109"/>
  <c r="Y792" i="109"/>
  <c r="V2336" i="109"/>
  <c r="S1304" i="109"/>
  <c r="Q1625" i="109"/>
  <c r="U3198" i="109"/>
  <c r="R1270" i="109"/>
  <c r="T279" i="109"/>
  <c r="R1745" i="109"/>
  <c r="P725" i="112"/>
  <c r="Q1119" i="109"/>
  <c r="O1356" i="109"/>
  <c r="V2760" i="109"/>
  <c r="R1252" i="109"/>
  <c r="O2040" i="109"/>
  <c r="Y1013" i="109"/>
  <c r="S1307" i="109"/>
  <c r="U1231" i="109"/>
  <c r="Y1125" i="109"/>
  <c r="V153" i="109"/>
  <c r="R1354" i="109"/>
  <c r="Y3034" i="109"/>
  <c r="W1489" i="109"/>
  <c r="O3012" i="109"/>
  <c r="W204" i="109"/>
  <c r="U4151" i="109"/>
  <c r="V3862" i="109"/>
  <c r="O2987" i="109"/>
  <c r="P658" i="109"/>
  <c r="S1585" i="109"/>
  <c r="Q3287" i="109"/>
  <c r="O590" i="109"/>
  <c r="U3501" i="109"/>
  <c r="U3012" i="109"/>
  <c r="P3010" i="109"/>
  <c r="N2636" i="109"/>
  <c r="Y1901" i="109"/>
  <c r="N3431" i="109"/>
  <c r="W3112" i="109"/>
  <c r="T1722" i="109"/>
  <c r="W1269" i="109"/>
  <c r="O1655" i="109"/>
  <c r="Q4076" i="109"/>
  <c r="R1309" i="109"/>
  <c r="Q2192" i="109"/>
  <c r="V1285" i="109"/>
  <c r="P4084" i="109"/>
  <c r="V4229" i="109"/>
  <c r="V793" i="109"/>
  <c r="N1480" i="109"/>
  <c r="N2698" i="109"/>
  <c r="Y1132" i="109"/>
  <c r="P656" i="109"/>
  <c r="X1708" i="109"/>
  <c r="T1200" i="109"/>
  <c r="R279" i="109"/>
  <c r="P1163" i="109"/>
  <c r="Q1370" i="109"/>
  <c r="W1275" i="109"/>
  <c r="N2934" i="109"/>
  <c r="V2966" i="109"/>
  <c r="X1118" i="109"/>
  <c r="O280" i="109"/>
  <c r="W1324" i="109"/>
  <c r="Q1745" i="109"/>
  <c r="U148" i="109"/>
  <c r="R3503" i="109"/>
  <c r="Y1637" i="109"/>
  <c r="T1278" i="109"/>
  <c r="Y1359" i="109"/>
  <c r="Y1332" i="109"/>
  <c r="P1566" i="109"/>
  <c r="W1558" i="109"/>
  <c r="N1270" i="109"/>
  <c r="V3417" i="109"/>
  <c r="U1622" i="109"/>
  <c r="Y436" i="109"/>
  <c r="O1512" i="109"/>
  <c r="R1114" i="109"/>
  <c r="N800" i="109"/>
  <c r="Q1650" i="109"/>
  <c r="N1318" i="109"/>
  <c r="X3191" i="109"/>
  <c r="P1731" i="109"/>
  <c r="X1203" i="109"/>
  <c r="U863" i="109"/>
  <c r="S1290" i="109"/>
  <c r="Y3184" i="109"/>
  <c r="T3121" i="109"/>
  <c r="X2991" i="109"/>
  <c r="Z1807" i="109"/>
  <c r="S1565" i="109"/>
  <c r="P1098" i="109"/>
  <c r="X1244" i="109"/>
  <c r="Y3857" i="109"/>
  <c r="X574" i="109"/>
  <c r="Q1576" i="109"/>
  <c r="Y2194" i="109"/>
  <c r="Q283" i="109"/>
  <c r="V1831" i="109"/>
  <c r="X1232" i="109"/>
  <c r="Q225" i="109"/>
  <c r="N2781" i="109"/>
  <c r="R1547" i="109"/>
  <c r="N3124" i="109"/>
  <c r="Q2407" i="109"/>
  <c r="N518" i="109"/>
  <c r="Q1523" i="109"/>
  <c r="X1282" i="109"/>
  <c r="O1337" i="109"/>
  <c r="V1733" i="109"/>
  <c r="W1566" i="109"/>
  <c r="O1013" i="109"/>
  <c r="W1603" i="109"/>
  <c r="W1138" i="109"/>
  <c r="Y1671" i="109"/>
  <c r="O8" i="109"/>
  <c r="O1168" i="109"/>
  <c r="Y1555" i="109"/>
  <c r="T1472" i="109"/>
  <c r="V1486" i="109"/>
  <c r="P1940" i="112"/>
  <c r="Q2482" i="109"/>
  <c r="V2845" i="109"/>
  <c r="Y1641" i="109"/>
  <c r="N3066" i="109"/>
  <c r="W2266" i="109"/>
  <c r="O1565" i="109"/>
  <c r="R1477" i="109"/>
  <c r="R1268" i="109"/>
  <c r="P1255" i="109"/>
  <c r="P1506" i="109"/>
  <c r="R1463" i="109"/>
  <c r="Y2042" i="109"/>
  <c r="R1802" i="112"/>
  <c r="R3875" i="109"/>
  <c r="Q2269" i="109"/>
  <c r="W1577" i="109"/>
  <c r="N591" i="109"/>
  <c r="U2614" i="109"/>
  <c r="N4297" i="109"/>
  <c r="U2955" i="109"/>
  <c r="Q867" i="109"/>
  <c r="Q1009" i="109"/>
  <c r="U3130" i="109"/>
  <c r="W2476" i="109"/>
  <c r="Y2613" i="109"/>
  <c r="Q1274" i="109"/>
  <c r="P1976" i="109"/>
  <c r="T2941" i="109"/>
  <c r="O1590" i="109"/>
  <c r="S2977" i="109"/>
  <c r="M126" i="110"/>
  <c r="M31" i="110"/>
  <c r="W1193" i="109"/>
  <c r="O204" i="109"/>
  <c r="V1102" i="109"/>
  <c r="S1713" i="109"/>
  <c r="V865" i="109"/>
  <c r="R2037" i="109"/>
  <c r="V1708" i="109"/>
  <c r="Z1438" i="109"/>
  <c r="S1520" i="109"/>
  <c r="Y1749" i="109"/>
  <c r="V2471" i="109"/>
  <c r="P789" i="109"/>
  <c r="Q646" i="109"/>
  <c r="N287" i="109"/>
  <c r="U1125" i="109"/>
  <c r="V1612" i="109"/>
  <c r="X560" i="109"/>
  <c r="Z1413" i="109"/>
  <c r="V1332" i="109"/>
  <c r="O979" i="112"/>
  <c r="R2402" i="109"/>
  <c r="U1118" i="109"/>
  <c r="S1149" i="109"/>
  <c r="T1310" i="109"/>
  <c r="T1125" i="109"/>
  <c r="W148" i="109"/>
  <c r="W1473" i="109"/>
  <c r="N1974" i="109"/>
  <c r="Y281" i="109"/>
  <c r="Y2262" i="109"/>
  <c r="V1014" i="109"/>
  <c r="Y779" i="109"/>
  <c r="Q1360" i="109"/>
  <c r="O1572" i="109"/>
  <c r="W1523" i="109"/>
  <c r="T2111" i="109"/>
  <c r="U591" i="109"/>
  <c r="R1465" i="109"/>
  <c r="Y3364" i="109"/>
  <c r="N278" i="109"/>
  <c r="O3439" i="109"/>
  <c r="Y2340" i="109"/>
  <c r="Q1463" i="109"/>
  <c r="X1619" i="109"/>
  <c r="O1564" i="109"/>
  <c r="V1968" i="109"/>
  <c r="N1470" i="109"/>
  <c r="W1181" i="109"/>
  <c r="T1501" i="109"/>
  <c r="V2403" i="109"/>
  <c r="U67" i="109"/>
  <c r="R278" i="109"/>
  <c r="X1316" i="109"/>
  <c r="U1250" i="109"/>
  <c r="V3016" i="109"/>
  <c r="W3718" i="109"/>
  <c r="T1139" i="109"/>
  <c r="V1729" i="109"/>
  <c r="W1503" i="109"/>
  <c r="Q805" i="109"/>
  <c r="N507" i="109"/>
  <c r="Y503" i="109"/>
  <c r="W3869" i="109"/>
  <c r="V1749" i="109"/>
  <c r="N2116" i="109"/>
  <c r="N1108" i="109"/>
  <c r="U1172" i="109"/>
  <c r="W446" i="109"/>
  <c r="R583" i="109"/>
  <c r="W1590" i="109"/>
  <c r="Y1957" i="109"/>
  <c r="V1250" i="109"/>
  <c r="X1887" i="109"/>
  <c r="U2269" i="109"/>
  <c r="P1721" i="109"/>
  <c r="Y1633" i="109"/>
  <c r="R3422" i="109"/>
  <c r="P4168" i="109"/>
  <c r="N1611" i="109"/>
  <c r="T2965" i="109"/>
  <c r="W1497" i="109"/>
  <c r="O3566" i="109"/>
  <c r="Y368" i="109"/>
  <c r="N80" i="109"/>
  <c r="Y3495" i="109"/>
  <c r="Q1967" i="109"/>
  <c r="R3511" i="109"/>
  <c r="Q1294" i="109"/>
  <c r="N1610" i="109"/>
  <c r="V3793" i="109"/>
  <c r="R2619" i="109"/>
  <c r="Y1100" i="109"/>
  <c r="U2249" i="109"/>
  <c r="X1169" i="109"/>
  <c r="O2194" i="109"/>
  <c r="Q1581" i="109"/>
  <c r="N581" i="109"/>
  <c r="O3416" i="109"/>
  <c r="R1483" i="109"/>
  <c r="Q2781" i="109"/>
  <c r="T3117" i="109"/>
  <c r="T2923" i="109"/>
  <c r="O3567" i="109"/>
  <c r="P2340" i="109"/>
  <c r="O3163" i="109"/>
  <c r="N1374" i="109"/>
  <c r="O3568" i="109"/>
  <c r="R1282" i="109"/>
  <c r="Y441" i="109"/>
  <c r="X2967" i="109"/>
  <c r="X1315" i="109"/>
  <c r="S3190" i="109"/>
  <c r="P1196" i="112"/>
  <c r="S1737" i="109"/>
  <c r="V2559" i="109"/>
  <c r="R1488" i="109"/>
  <c r="N1176" i="109"/>
  <c r="R1499" i="109"/>
  <c r="Y2110" i="109"/>
  <c r="R460" i="112"/>
  <c r="V1293" i="109"/>
  <c r="N2107" i="109"/>
  <c r="P2837" i="109"/>
  <c r="P1583" i="109"/>
  <c r="O3571" i="109"/>
  <c r="T211" i="109"/>
  <c r="O781" i="112"/>
  <c r="R2947" i="109"/>
  <c r="O1170" i="109"/>
  <c r="Q1223" i="109"/>
  <c r="O701" i="112"/>
  <c r="V3873" i="109"/>
  <c r="W3506" i="109"/>
  <c r="V3795" i="109"/>
  <c r="V654" i="109"/>
  <c r="N1175" i="109"/>
  <c r="P285" i="109"/>
  <c r="X487" i="109"/>
  <c r="T1586" i="109"/>
  <c r="V938" i="109"/>
  <c r="T1883" i="109"/>
  <c r="Z1803" i="109"/>
  <c r="Y2475" i="109"/>
  <c r="S2110" i="109"/>
  <c r="Z1435" i="109"/>
  <c r="X1207" i="109"/>
  <c r="U1221" i="109"/>
  <c r="R215" i="109"/>
  <c r="O3437" i="109"/>
  <c r="T2045" i="109"/>
  <c r="Y651" i="109"/>
  <c r="O1961" i="109"/>
  <c r="R1481" i="109"/>
  <c r="Q2977" i="109"/>
  <c r="Q1524" i="109"/>
  <c r="T1962" i="109"/>
  <c r="U1010" i="109"/>
  <c r="R1188" i="109"/>
  <c r="Q2620" i="109"/>
  <c r="W1270" i="109"/>
  <c r="N1730" i="109"/>
  <c r="R884" i="109"/>
  <c r="X1602" i="109"/>
  <c r="Y654" i="109"/>
  <c r="Y3504" i="109"/>
  <c r="X1204" i="109"/>
  <c r="R3198" i="109"/>
  <c r="O4303" i="109"/>
  <c r="N2705" i="109"/>
  <c r="O1546" i="109"/>
  <c r="X3404" i="109"/>
  <c r="Y3033" i="109"/>
  <c r="Y1374" i="109"/>
  <c r="Q2635" i="109"/>
  <c r="N2251" i="109"/>
  <c r="P4" i="112"/>
  <c r="X1737" i="109"/>
  <c r="X2932" i="109"/>
  <c r="U1101" i="109"/>
  <c r="O579" i="109"/>
  <c r="O717" i="112"/>
  <c r="N3" i="109"/>
  <c r="Y646" i="109"/>
  <c r="T505" i="109"/>
  <c r="U582" i="109"/>
  <c r="T1151" i="109"/>
  <c r="U869" i="109"/>
  <c r="P3506" i="109"/>
  <c r="Q1588" i="109"/>
  <c r="P161" i="112"/>
  <c r="S1131" i="109"/>
  <c r="N374" i="112"/>
  <c r="X646" i="109"/>
  <c r="S434" i="109"/>
  <c r="P1489" i="109"/>
  <c r="U2961" i="109"/>
  <c r="Q3176" i="109"/>
  <c r="N4151" i="109"/>
  <c r="N2044" i="109"/>
  <c r="S1164" i="109"/>
  <c r="W1139" i="109"/>
  <c r="U2482" i="109"/>
  <c r="P3710" i="109"/>
  <c r="X3937" i="109"/>
  <c r="U149" i="110"/>
  <c r="N1578" i="109"/>
  <c r="O1351" i="109"/>
  <c r="N3072" i="109"/>
  <c r="X1828" i="109"/>
  <c r="P1110" i="109"/>
  <c r="S515" i="109"/>
  <c r="S2702" i="109"/>
  <c r="W1267" i="109"/>
  <c r="U74" i="109"/>
  <c r="X1247" i="109"/>
  <c r="Q551" i="112"/>
  <c r="V1510" i="109"/>
  <c r="V1274" i="109"/>
  <c r="N252" i="112"/>
  <c r="W1973" i="109"/>
  <c r="X1100" i="109"/>
  <c r="R1687" i="109"/>
  <c r="Q2775" i="109"/>
  <c r="Q1192" i="109"/>
  <c r="X876" i="109"/>
  <c r="S1890" i="109"/>
  <c r="P2839" i="109"/>
  <c r="O1488" i="112"/>
  <c r="S3359" i="109"/>
  <c r="O3173" i="109"/>
  <c r="Y1304" i="109"/>
  <c r="Q1146" i="109"/>
  <c r="Q991" i="112"/>
  <c r="U3292" i="109"/>
  <c r="Z1447" i="109"/>
  <c r="Y222" i="109"/>
  <c r="U1978" i="109"/>
  <c r="T3176" i="109"/>
  <c r="P1703" i="109"/>
  <c r="S866" i="109"/>
  <c r="W2771" i="109"/>
  <c r="Z1452" i="109"/>
  <c r="S654" i="109"/>
  <c r="X441" i="109"/>
  <c r="Y645" i="109"/>
  <c r="P2959" i="109"/>
  <c r="U1333" i="109"/>
  <c r="T4094" i="109"/>
  <c r="P1543" i="109"/>
  <c r="S861" i="109"/>
  <c r="P650" i="109"/>
  <c r="R1700" i="109"/>
  <c r="Q3125" i="109"/>
  <c r="X1586" i="109"/>
  <c r="U580" i="109"/>
  <c r="S3085" i="109"/>
  <c r="O1171" i="109"/>
  <c r="R220" i="109"/>
  <c r="U2" i="109"/>
  <c r="X1319" i="109"/>
  <c r="V2959" i="109"/>
  <c r="V946" i="109"/>
  <c r="U1976" i="109"/>
  <c r="S1325" i="109"/>
  <c r="V1338" i="109"/>
  <c r="Y516" i="109"/>
  <c r="X1303" i="109"/>
  <c r="T2107" i="109"/>
  <c r="P3044" i="109"/>
  <c r="T1360" i="109"/>
  <c r="X1186" i="109"/>
  <c r="U3714" i="109"/>
  <c r="P3184" i="109"/>
  <c r="T884" i="109"/>
  <c r="V1668" i="109"/>
  <c r="Q1594" i="109"/>
  <c r="P1239" i="109"/>
  <c r="S1191" i="109"/>
  <c r="Q2031" i="109"/>
  <c r="Q2614" i="109"/>
  <c r="O1347" i="109"/>
  <c r="S1641" i="109"/>
  <c r="O1314" i="109"/>
  <c r="S132" i="109"/>
  <c r="R804" i="109"/>
  <c r="Q1176" i="109"/>
  <c r="Y2625" i="109"/>
  <c r="R2967" i="109"/>
  <c r="O3796" i="109"/>
  <c r="Q2478" i="109"/>
  <c r="S2045" i="109"/>
  <c r="S4305" i="109"/>
  <c r="X1226" i="109"/>
  <c r="Q293" i="109"/>
  <c r="Z1405" i="109"/>
  <c r="T1325" i="109"/>
  <c r="P1536" i="109"/>
  <c r="P2194" i="109"/>
  <c r="Q1499" i="109"/>
  <c r="W1305" i="109"/>
  <c r="S154" i="109"/>
  <c r="Q1156" i="109"/>
  <c r="T514" i="109"/>
  <c r="U1354" i="109"/>
  <c r="O1102" i="109"/>
  <c r="U1471" i="109"/>
  <c r="N1215" i="109"/>
  <c r="W1634" i="109"/>
  <c r="N1496" i="109"/>
  <c r="T3357" i="109"/>
  <c r="U3874" i="109"/>
  <c r="T1746" i="109"/>
  <c r="Q1675" i="109"/>
  <c r="S1567" i="109"/>
  <c r="Y3027" i="109"/>
  <c r="V425" i="109"/>
  <c r="W289" i="109"/>
  <c r="W1642" i="109"/>
  <c r="T1713" i="109"/>
  <c r="N1494" i="109"/>
  <c r="R515" i="109"/>
  <c r="O3003" i="109"/>
  <c r="W3938" i="109"/>
  <c r="S1482" i="109"/>
  <c r="U369" i="109"/>
  <c r="S1178" i="109"/>
  <c r="O442" i="109"/>
  <c r="W3431" i="109"/>
  <c r="X213" i="109"/>
  <c r="X1709" i="109"/>
  <c r="S1387" i="109"/>
  <c r="X1335" i="109"/>
  <c r="S937" i="109"/>
  <c r="P583" i="109"/>
  <c r="R1346" i="109"/>
  <c r="X1270" i="109"/>
  <c r="V573" i="109"/>
  <c r="S2930" i="109"/>
  <c r="N2845" i="109"/>
  <c r="Y1138" i="109"/>
  <c r="O1554" i="109"/>
  <c r="T1718" i="109"/>
  <c r="R290" i="109"/>
  <c r="Q3014" i="109"/>
  <c r="S1335" i="109"/>
  <c r="V1578" i="109"/>
  <c r="N656" i="109"/>
  <c r="Q1637" i="109"/>
  <c r="O645" i="109"/>
  <c r="N881" i="109"/>
  <c r="Y1830" i="109"/>
  <c r="P1661" i="109"/>
  <c r="S2621" i="109"/>
  <c r="T1587" i="109"/>
  <c r="Q1660" i="109"/>
  <c r="V806" i="109"/>
  <c r="T22" i="110"/>
  <c r="V1619" i="109"/>
  <c r="S3098" i="109"/>
  <c r="V1625" i="109"/>
  <c r="O1176" i="109"/>
  <c r="P1830" i="109"/>
  <c r="W1502" i="109"/>
  <c r="O3074" i="109"/>
  <c r="S2044" i="109"/>
  <c r="S1743" i="109"/>
  <c r="W1538" i="109"/>
  <c r="U207" i="109"/>
  <c r="O1673" i="109"/>
  <c r="S1311" i="109"/>
  <c r="T1745" i="109"/>
  <c r="X875" i="109"/>
  <c r="R1624" i="109"/>
  <c r="W1964" i="109"/>
  <c r="P3942" i="109"/>
  <c r="S505" i="109"/>
  <c r="W645" i="109"/>
  <c r="V3120" i="109"/>
  <c r="R2563" i="109"/>
  <c r="Q369" i="109"/>
  <c r="Y560" i="109"/>
  <c r="O3113" i="109"/>
  <c r="O80" i="109"/>
  <c r="Y1594" i="109"/>
  <c r="X583" i="109"/>
  <c r="P2628" i="109"/>
  <c r="T165" i="110"/>
  <c r="T3787" i="109"/>
  <c r="Y558" i="109"/>
  <c r="N8" i="109"/>
  <c r="U2328" i="109"/>
  <c r="U2040" i="109"/>
  <c r="U1883" i="109"/>
  <c r="V862" i="109"/>
  <c r="X1261" i="109"/>
  <c r="W149" i="109"/>
  <c r="P3365" i="109"/>
  <c r="X3029" i="109"/>
  <c r="Z1414" i="109"/>
  <c r="N290" i="109"/>
  <c r="P1281" i="109"/>
  <c r="R584" i="109"/>
  <c r="N1378" i="109"/>
  <c r="Q580" i="109"/>
  <c r="N654" i="109"/>
  <c r="S1132" i="109"/>
  <c r="Q392" i="112"/>
  <c r="O1505" i="109"/>
  <c r="Z1763" i="109"/>
  <c r="O1282" i="109"/>
  <c r="Q1538" i="109"/>
  <c r="R788" i="109"/>
  <c r="X1644" i="109"/>
  <c r="P4299" i="109"/>
  <c r="U1531" i="109"/>
  <c r="W1192" i="109"/>
  <c r="V2771" i="109"/>
  <c r="Q3159" i="109"/>
  <c r="N3935" i="109"/>
  <c r="W1272" i="109"/>
  <c r="Y1603" i="109"/>
  <c r="P2410" i="109"/>
  <c r="Q1976" i="109"/>
  <c r="T2634" i="109"/>
  <c r="T788" i="109"/>
  <c r="O2944" i="109"/>
  <c r="O2837" i="109"/>
  <c r="R2479" i="109"/>
  <c r="T1565" i="109"/>
  <c r="N3491" i="109"/>
  <c r="V3190" i="109"/>
  <c r="S1481" i="109"/>
  <c r="R3113" i="109"/>
  <c r="S957" i="109"/>
  <c r="Q1894" i="109"/>
  <c r="Y1589" i="109"/>
  <c r="W288" i="109"/>
  <c r="Q3095" i="109"/>
  <c r="P1491" i="109"/>
  <c r="V1529" i="109"/>
  <c r="X292" i="109"/>
  <c r="T2978" i="109"/>
  <c r="X1265" i="109"/>
  <c r="V2337" i="109"/>
  <c r="N1073" i="112"/>
  <c r="R1341" i="109"/>
  <c r="U1329" i="109"/>
  <c r="X1340" i="109"/>
  <c r="R3877" i="109"/>
  <c r="O1358" i="109"/>
  <c r="V2949" i="109"/>
  <c r="X4150" i="109"/>
  <c r="W2336" i="109"/>
  <c r="T2561" i="109"/>
  <c r="V1206" i="109"/>
  <c r="P368" i="112"/>
  <c r="N409" i="112"/>
  <c r="X1267" i="109"/>
  <c r="O1011" i="109"/>
  <c r="R283" i="109"/>
  <c r="V1829" i="109"/>
  <c r="N443" i="109"/>
  <c r="R3037" i="109"/>
  <c r="T2331" i="109"/>
  <c r="S442" i="109"/>
  <c r="V60" i="109"/>
  <c r="Y1742" i="109"/>
  <c r="Q2329" i="109"/>
  <c r="W2618" i="109"/>
  <c r="V223" i="109"/>
  <c r="S3210" i="109"/>
  <c r="P375" i="112"/>
  <c r="X3784" i="109"/>
  <c r="W1960" i="109"/>
  <c r="N2843" i="109"/>
  <c r="P1111" i="109"/>
  <c r="Y2706" i="109"/>
  <c r="P2999" i="109"/>
  <c r="X1216" i="109"/>
  <c r="N935" i="109"/>
  <c r="U1893" i="109"/>
  <c r="S1650" i="109"/>
  <c r="N799" i="109"/>
  <c r="W3346" i="109"/>
  <c r="W1244" i="109"/>
  <c r="V1272" i="109"/>
  <c r="Y1551" i="109"/>
  <c r="U1104" i="109"/>
  <c r="W2614" i="109"/>
  <c r="X2330" i="109"/>
  <c r="T224" i="109"/>
  <c r="P1184" i="109"/>
  <c r="Y3044" i="109"/>
  <c r="Y1232" i="109"/>
  <c r="W1723" i="109"/>
  <c r="P3421" i="109"/>
  <c r="W1581" i="109"/>
  <c r="Q1114" i="109"/>
  <c r="X1263" i="109"/>
  <c r="R3041" i="109"/>
  <c r="X3120" i="109"/>
  <c r="Q282" i="109"/>
  <c r="Q367" i="109"/>
  <c r="S3929" i="109"/>
  <c r="Q1479" i="109"/>
  <c r="V2115" i="109"/>
  <c r="O1634" i="109"/>
  <c r="P1346" i="109"/>
  <c r="Q1190" i="109"/>
  <c r="P2922" i="109"/>
  <c r="Q2709" i="109"/>
  <c r="O1015" i="109"/>
  <c r="S3110" i="109"/>
  <c r="V3025" i="109"/>
  <c r="V1509" i="109"/>
  <c r="O357" i="112"/>
  <c r="T1195" i="109"/>
  <c r="V1893" i="109"/>
  <c r="W444" i="109"/>
  <c r="Y1111" i="109"/>
  <c r="P610" i="112"/>
  <c r="Q2351" i="112"/>
  <c r="X3015" i="109"/>
  <c r="P3161" i="109"/>
  <c r="R865" i="109"/>
  <c r="X1484" i="109"/>
  <c r="P1378" i="109"/>
  <c r="X3057" i="109"/>
  <c r="N579" i="109"/>
  <c r="O928" i="112"/>
  <c r="U646" i="109"/>
  <c r="O1332" i="109"/>
  <c r="N3036" i="109"/>
  <c r="R2985" i="109"/>
  <c r="W2694" i="109"/>
  <c r="U1194" i="109"/>
  <c r="P1551" i="109"/>
  <c r="T76" i="109"/>
  <c r="R2983" i="109"/>
  <c r="S1171" i="109"/>
  <c r="P3933" i="109"/>
  <c r="O3438" i="109"/>
  <c r="Q2102" i="109"/>
  <c r="Y1944" i="109"/>
  <c r="U884" i="109"/>
  <c r="O1677" i="109"/>
  <c r="W3018" i="109"/>
  <c r="V3729" i="109"/>
  <c r="N154" i="109"/>
  <c r="X1699" i="109"/>
  <c r="O78" i="109"/>
  <c r="R2955" i="109"/>
  <c r="P3177" i="109"/>
  <c r="X1166" i="109"/>
  <c r="P1638" i="109"/>
  <c r="W1335" i="109"/>
  <c r="V1568" i="109"/>
  <c r="T809" i="109"/>
  <c r="S1977" i="109"/>
  <c r="N644" i="109"/>
  <c r="O1536" i="109"/>
  <c r="U936" i="109"/>
  <c r="X3083" i="109"/>
  <c r="T1686" i="109"/>
  <c r="Q339" i="112"/>
  <c r="X2974" i="109"/>
  <c r="U213" i="109"/>
  <c r="N3210" i="109"/>
  <c r="N1145" i="109"/>
  <c r="N1315" i="109"/>
  <c r="Q218" i="109"/>
  <c r="P1214" i="109"/>
  <c r="Y1154" i="109"/>
  <c r="O1141" i="109"/>
  <c r="R2956" i="109"/>
  <c r="W2321" i="109"/>
  <c r="X1531" i="109"/>
  <c r="V1528" i="109"/>
  <c r="P1019" i="109"/>
  <c r="U3421" i="109"/>
  <c r="T1734" i="109"/>
  <c r="O1104" i="109"/>
  <c r="Y1494" i="109"/>
  <c r="W1298" i="109"/>
  <c r="T1500" i="109"/>
  <c r="X1299" i="109"/>
  <c r="S2963" i="109"/>
  <c r="X3163" i="109"/>
  <c r="N1138" i="109"/>
  <c r="V289" i="109"/>
  <c r="P2968" i="109"/>
  <c r="S1116" i="109"/>
  <c r="P3129" i="109"/>
  <c r="U647" i="109"/>
  <c r="N4295" i="109"/>
  <c r="U2692" i="109"/>
  <c r="R440" i="109"/>
  <c r="V3787" i="109"/>
  <c r="Q949" i="109"/>
  <c r="S1158" i="109"/>
  <c r="N1115" i="109"/>
  <c r="O1240" i="109"/>
  <c r="W803" i="109"/>
  <c r="W1153" i="109"/>
  <c r="R1614" i="109"/>
  <c r="O1570" i="109"/>
  <c r="P2323" i="109"/>
  <c r="N1435" i="112"/>
  <c r="Y3134" i="109"/>
  <c r="N3571" i="109"/>
  <c r="X1946" i="109"/>
  <c r="S1168" i="109"/>
  <c r="N3655" i="109"/>
  <c r="Q1556" i="109"/>
  <c r="X1655" i="109"/>
  <c r="R2265" i="109"/>
  <c r="Q3438" i="109"/>
  <c r="T1142" i="109"/>
  <c r="T953" i="109"/>
  <c r="U1254" i="109"/>
  <c r="N1644" i="109"/>
  <c r="P1338" i="109"/>
  <c r="Q1496" i="109"/>
  <c r="Z1441" i="109"/>
  <c r="X193" i="109"/>
  <c r="Y1736" i="109"/>
  <c r="P624" i="112"/>
  <c r="U2043" i="109"/>
  <c r="Q1571" i="109"/>
  <c r="Q1388" i="109"/>
  <c r="P2626" i="109"/>
  <c r="N519" i="109"/>
  <c r="V1493" i="109"/>
  <c r="X74" i="109"/>
  <c r="T1276" i="109"/>
  <c r="N590" i="109"/>
  <c r="N1533" i="109"/>
  <c r="S8" i="109"/>
  <c r="W1377" i="109"/>
  <c r="X1148" i="109"/>
  <c r="W3564" i="109"/>
  <c r="U1111" i="109"/>
  <c r="S1490" i="109"/>
  <c r="V1527" i="109"/>
  <c r="T651" i="109"/>
  <c r="X789" i="109"/>
  <c r="T866" i="109"/>
  <c r="T1135" i="109"/>
  <c r="N1331" i="109"/>
  <c r="X938" i="109"/>
  <c r="X430" i="109"/>
  <c r="N2760" i="109"/>
  <c r="Q618" i="112"/>
  <c r="U2951" i="109"/>
  <c r="O31" i="112"/>
  <c r="O1744" i="109"/>
  <c r="Q2472" i="109"/>
  <c r="X1567" i="109"/>
  <c r="S2266" i="109"/>
  <c r="Q2114" i="109"/>
  <c r="O1366" i="109"/>
  <c r="R1288" i="109"/>
  <c r="S1678" i="109"/>
  <c r="U811" i="109"/>
  <c r="X1235" i="109"/>
  <c r="Q1137" i="109"/>
  <c r="P2942" i="109"/>
  <c r="N548" i="112"/>
  <c r="P1340" i="109"/>
  <c r="X1515" i="109"/>
  <c r="U222" i="109"/>
  <c r="S2344" i="109"/>
  <c r="T1105" i="109"/>
  <c r="Q3431" i="109"/>
  <c r="R2708" i="109"/>
  <c r="X2635" i="109"/>
  <c r="X1660" i="109"/>
  <c r="S1182" i="109"/>
  <c r="N3168" i="109"/>
  <c r="X2090" i="109"/>
  <c r="O1520" i="109"/>
  <c r="X3567" i="109"/>
  <c r="V3432" i="109"/>
  <c r="Y3698" i="109"/>
  <c r="V1224" i="109"/>
  <c r="T3120" i="109"/>
  <c r="R1256" i="109"/>
  <c r="X1532" i="109"/>
  <c r="O1670" i="109"/>
  <c r="U3512" i="109"/>
  <c r="W3421" i="109"/>
  <c r="T2558" i="109"/>
  <c r="S1687" i="109"/>
  <c r="P2475" i="109"/>
  <c r="P1112" i="109"/>
  <c r="S2782" i="109"/>
  <c r="V1108" i="109"/>
  <c r="R1618" i="109"/>
  <c r="T1690" i="109"/>
  <c r="Y1474" i="109"/>
  <c r="V1263" i="109"/>
  <c r="T511" i="109"/>
  <c r="Y411" i="109"/>
  <c r="V1155" i="109"/>
  <c r="O1210" i="109"/>
  <c r="R2329" i="109"/>
  <c r="X1647" i="109"/>
  <c r="U1589" i="109"/>
  <c r="T1477" i="109"/>
  <c r="V2250" i="109"/>
  <c r="Y121" i="109"/>
  <c r="R2957" i="109"/>
  <c r="R4235" i="109"/>
  <c r="S1337" i="109"/>
  <c r="Z1448" i="109"/>
  <c r="W1357" i="109"/>
  <c r="O1354" i="109"/>
  <c r="W138" i="109"/>
  <c r="Q3132" i="109"/>
  <c r="N313" i="112"/>
  <c r="T1316" i="109"/>
  <c r="X372" i="109"/>
  <c r="V3033" i="109"/>
  <c r="Y587" i="109"/>
  <c r="Q1723" i="109"/>
  <c r="O3506" i="109"/>
  <c r="R789" i="109"/>
  <c r="P1285" i="109"/>
  <c r="X1732" i="109"/>
  <c r="V2417" i="109"/>
  <c r="P1555" i="109"/>
  <c r="Y430" i="109"/>
  <c r="Q1350" i="109"/>
  <c r="P3718" i="109"/>
  <c r="X3861" i="109"/>
  <c r="R1608" i="109"/>
  <c r="N882" i="109"/>
  <c r="R1157" i="109"/>
  <c r="X1020" i="109"/>
  <c r="P1605" i="109"/>
  <c r="R2630" i="109"/>
  <c r="R1356" i="109"/>
  <c r="V3714" i="109"/>
  <c r="O1163" i="109"/>
  <c r="O1719" i="109"/>
  <c r="T3101" i="109"/>
  <c r="T2632" i="109"/>
  <c r="X1116" i="109"/>
  <c r="Q336" i="112"/>
  <c r="U1629" i="109"/>
  <c r="Z2914" i="109"/>
  <c r="O1463" i="109"/>
  <c r="T150" i="109"/>
  <c r="N1329" i="109"/>
  <c r="Y1581" i="109"/>
  <c r="P1919" i="112"/>
  <c r="Q1622" i="109"/>
  <c r="R935" i="109"/>
  <c r="V3135" i="109"/>
  <c r="Y2842" i="109"/>
  <c r="S56" i="110"/>
  <c r="N81" i="112"/>
  <c r="W1362" i="109"/>
  <c r="P1660" i="109"/>
  <c r="X1345" i="109"/>
  <c r="U373" i="109"/>
  <c r="U868" i="109"/>
  <c r="R570" i="109"/>
  <c r="P147" i="112"/>
  <c r="N1528" i="109"/>
  <c r="V227" i="109"/>
  <c r="P2615" i="109"/>
  <c r="U1326" i="109"/>
  <c r="W3081" i="109"/>
  <c r="W1249" i="109"/>
  <c r="Q522" i="112"/>
  <c r="W1252" i="109"/>
  <c r="V136" i="109"/>
  <c r="R2968" i="109"/>
  <c r="T74" i="109"/>
  <c r="P2931" i="109"/>
  <c r="X1500" i="109"/>
  <c r="P1312" i="109"/>
  <c r="R189" i="112"/>
  <c r="T61" i="109"/>
  <c r="V3932" i="109"/>
  <c r="Y1353" i="109"/>
  <c r="X1240" i="109"/>
  <c r="X2922" i="109"/>
  <c r="Z1428" i="109"/>
  <c r="P224" i="109"/>
  <c r="R2324" i="109"/>
  <c r="R2034" i="109"/>
  <c r="W1299" i="109"/>
  <c r="V2477" i="109"/>
  <c r="N1525" i="109"/>
  <c r="U3193" i="109"/>
  <c r="Q2939" i="109"/>
  <c r="R1472" i="109"/>
  <c r="X1161" i="109"/>
  <c r="V367" i="109"/>
  <c r="O1114" i="109"/>
  <c r="N369" i="109"/>
  <c r="V1104" i="109"/>
  <c r="S1177" i="109"/>
  <c r="R1255" i="109"/>
  <c r="V1297" i="109"/>
  <c r="P1646" i="109"/>
  <c r="P880" i="109"/>
  <c r="W1121" i="109"/>
  <c r="R1135" i="109"/>
  <c r="U934" i="109"/>
  <c r="Q356" i="112"/>
  <c r="U2341" i="109"/>
  <c r="V6" i="109"/>
  <c r="P1553" i="109"/>
  <c r="Y1703" i="109"/>
  <c r="R1384" i="109"/>
  <c r="S1602" i="109"/>
  <c r="V582" i="109"/>
  <c r="U1830" i="109"/>
  <c r="T3209" i="109"/>
  <c r="R3016" i="109"/>
  <c r="V281" i="109"/>
  <c r="Q3355" i="109"/>
  <c r="Y1627" i="109"/>
  <c r="V2923" i="109"/>
  <c r="V1593" i="109"/>
  <c r="W2035" i="109"/>
  <c r="X2416" i="109"/>
  <c r="R938" i="109"/>
  <c r="W1706" i="109"/>
  <c r="U3490" i="109"/>
  <c r="X3360" i="109"/>
  <c r="T3149" i="109"/>
  <c r="Y1463" i="109"/>
  <c r="X808" i="109"/>
  <c r="Q1249" i="109"/>
  <c r="S2264" i="109"/>
  <c r="Q68" i="109"/>
  <c r="T2115" i="109"/>
  <c r="P288" i="109"/>
  <c r="O1904" i="109"/>
  <c r="N1729" i="109"/>
  <c r="T2" i="109"/>
  <c r="O1467" i="109"/>
  <c r="Y1701" i="109"/>
  <c r="N2963" i="109"/>
  <c r="O3576" i="109"/>
  <c r="V1490" i="109"/>
  <c r="X287" i="109"/>
  <c r="N1269" i="109"/>
  <c r="R219" i="109"/>
  <c r="T3061" i="109"/>
  <c r="N2031" i="109"/>
  <c r="P1138" i="109"/>
  <c r="R1224" i="109"/>
  <c r="W1329" i="109"/>
  <c r="V3104" i="109"/>
  <c r="Y1169" i="109"/>
  <c r="T2931" i="109"/>
  <c r="S283" i="109"/>
  <c r="T2688" i="109"/>
  <c r="R1612" i="109"/>
  <c r="Q509" i="109"/>
  <c r="W1599" i="109"/>
  <c r="R511" i="109"/>
  <c r="N134" i="109"/>
  <c r="Q1336" i="109"/>
  <c r="W1230" i="109"/>
  <c r="W431" i="109"/>
  <c r="Q3140" i="109"/>
  <c r="U2967" i="109"/>
  <c r="N1613" i="109"/>
  <c r="W1238" i="109"/>
  <c r="T1326" i="109"/>
  <c r="W1201" i="109"/>
  <c r="R1324" i="109"/>
  <c r="Q3164" i="109"/>
  <c r="Y1713" i="109"/>
  <c r="P4093" i="109"/>
  <c r="N61" i="109"/>
  <c r="N650" i="109"/>
  <c r="X650" i="109"/>
  <c r="O1682" i="109"/>
  <c r="Y1265" i="109"/>
  <c r="P3111" i="109"/>
  <c r="X3431" i="109"/>
  <c r="V1690" i="109"/>
  <c r="O3117" i="109"/>
  <c r="X1165" i="109"/>
  <c r="O951" i="109"/>
  <c r="Q1718" i="109"/>
  <c r="Y1220" i="109"/>
  <c r="N2966" i="109"/>
  <c r="T800" i="109"/>
  <c r="Y1351" i="109"/>
  <c r="T3033" i="109"/>
  <c r="Z1795" i="109"/>
  <c r="N284" i="109"/>
  <c r="P2971" i="109"/>
  <c r="T810" i="109"/>
  <c r="W945" i="109"/>
  <c r="S2102" i="109"/>
  <c r="S2478" i="109"/>
  <c r="O1259" i="109"/>
  <c r="S1627" i="109"/>
  <c r="S1154" i="109"/>
  <c r="U1316" i="109"/>
  <c r="P145" i="109"/>
  <c r="X2118" i="109"/>
  <c r="T2780" i="109"/>
  <c r="Q1601" i="109"/>
  <c r="T1506" i="109"/>
  <c r="P284" i="109"/>
  <c r="Y148" i="109"/>
  <c r="O499" i="109"/>
  <c r="W1373" i="109"/>
  <c r="V1368" i="109"/>
  <c r="N4" i="109"/>
  <c r="Q1977" i="109"/>
  <c r="U430" i="109"/>
  <c r="T2933" i="109"/>
  <c r="Y1963" i="109"/>
  <c r="N1639" i="109"/>
  <c r="T1739" i="109"/>
  <c r="K73" i="110"/>
  <c r="Y1098" i="109"/>
  <c r="U3211" i="109"/>
  <c r="V4234" i="109"/>
  <c r="X1558" i="109"/>
  <c r="V1960" i="109"/>
  <c r="Y952" i="109"/>
  <c r="S1566" i="109"/>
  <c r="Y1186" i="109"/>
  <c r="V2324" i="109"/>
  <c r="U503" i="109"/>
  <c r="O1611" i="109"/>
  <c r="Q289" i="109"/>
  <c r="O1360" i="109"/>
  <c r="V1229" i="109"/>
  <c r="N1529" i="109"/>
  <c r="P2944" i="109"/>
  <c r="W1280" i="109"/>
  <c r="P3290" i="109"/>
  <c r="V643" i="109"/>
  <c r="N1221" i="109"/>
  <c r="X1208" i="109"/>
  <c r="Q588" i="109"/>
  <c r="W1494" i="109"/>
  <c r="Q1230" i="109"/>
  <c r="X1739" i="109"/>
  <c r="Q840" i="112"/>
  <c r="Y293" i="109"/>
  <c r="R1311" i="109"/>
  <c r="R432" i="109"/>
  <c r="T2937" i="109"/>
  <c r="U1716" i="109"/>
  <c r="V3034" i="109"/>
  <c r="W3578" i="109"/>
  <c r="W3360" i="109"/>
  <c r="O512" i="109"/>
  <c r="V2469" i="109"/>
  <c r="X431" i="109"/>
  <c r="P720" i="112"/>
  <c r="T1021" i="109"/>
  <c r="W1466" i="109"/>
  <c r="X1199" i="109"/>
  <c r="R1349" i="109"/>
  <c r="T570" i="109"/>
  <c r="V1720" i="109"/>
  <c r="Z1457" i="109"/>
  <c r="S1580" i="109"/>
  <c r="Y3162" i="109"/>
  <c r="V1674" i="109"/>
  <c r="V1648" i="109"/>
  <c r="P1963" i="109"/>
  <c r="R498" i="109"/>
  <c r="S1655" i="109"/>
  <c r="V291" i="109"/>
  <c r="S1621" i="109"/>
  <c r="P839" i="112"/>
  <c r="V3158" i="109"/>
  <c r="R588" i="109"/>
  <c r="N484" i="112"/>
  <c r="W3" i="109"/>
  <c r="Y3016" i="109"/>
  <c r="T2767" i="109"/>
  <c r="T1016" i="109"/>
  <c r="X2691" i="109"/>
  <c r="U1702" i="109"/>
  <c r="X1236" i="109"/>
  <c r="Q1204" i="109"/>
  <c r="S1231" i="109"/>
  <c r="U3020" i="109"/>
  <c r="V1500" i="109"/>
  <c r="O1544" i="109"/>
  <c r="T1970" i="109"/>
  <c r="Y1538" i="109"/>
  <c r="U2690" i="109"/>
  <c r="R3416" i="109"/>
  <c r="V2473" i="109"/>
  <c r="W1245" i="109"/>
  <c r="Z1451" i="109"/>
  <c r="P138" i="112"/>
  <c r="O3165" i="109"/>
  <c r="Q515" i="109"/>
  <c r="P783" i="112"/>
  <c r="N1369" i="109"/>
  <c r="Y2040" i="109"/>
  <c r="O3932" i="109"/>
  <c r="Q1166" i="109"/>
  <c r="Y1150" i="109"/>
  <c r="T1190" i="109"/>
  <c r="U956" i="109"/>
  <c r="Y77" i="109"/>
  <c r="R2338" i="109"/>
  <c r="Q1276" i="109"/>
  <c r="R2328" i="109"/>
  <c r="X1585" i="109"/>
  <c r="S3115" i="109"/>
  <c r="W3652" i="109"/>
  <c r="W2625" i="109"/>
  <c r="P873" i="109"/>
  <c r="X996" i="109"/>
  <c r="W955" i="109"/>
  <c r="U519" i="109"/>
  <c r="W372" i="109"/>
  <c r="Z1431" i="109"/>
  <c r="O2267" i="109"/>
  <c r="V2614" i="109"/>
  <c r="V280" i="109"/>
  <c r="N1361" i="109"/>
  <c r="Y883" i="109"/>
  <c r="S2328" i="109"/>
  <c r="Y1269" i="109"/>
  <c r="X2407" i="109"/>
  <c r="O4083" i="109"/>
  <c r="S3712" i="109"/>
  <c r="X1684" i="109"/>
  <c r="T2837" i="109"/>
  <c r="T1884" i="109"/>
  <c r="O148" i="109"/>
  <c r="T112" i="110"/>
  <c r="X1154" i="109"/>
  <c r="U1216" i="109"/>
  <c r="Q862" i="109"/>
  <c r="P3564" i="109"/>
  <c r="T2105" i="109"/>
  <c r="V1538" i="109"/>
  <c r="U2563" i="109"/>
  <c r="Q3145" i="109"/>
  <c r="S1543" i="109"/>
  <c r="O4094" i="109"/>
  <c r="Z2853" i="109"/>
  <c r="P1020" i="109"/>
  <c r="S498" i="109"/>
  <c r="N2631" i="109"/>
  <c r="R2255" i="109"/>
  <c r="P1213" i="109"/>
  <c r="S1015" i="109"/>
  <c r="Q1736" i="109"/>
  <c r="O1610" i="109"/>
  <c r="N1200" i="109"/>
  <c r="T789" i="109"/>
  <c r="P1576" i="109"/>
  <c r="X884" i="109"/>
  <c r="W1123" i="109"/>
  <c r="Y266" i="109"/>
  <c r="N1161" i="109"/>
  <c r="Z2917" i="109"/>
  <c r="U2928" i="109"/>
  <c r="O790" i="109"/>
  <c r="Y1384" i="109"/>
  <c r="N2949" i="109"/>
  <c r="X1163" i="109"/>
  <c r="P2627" i="109"/>
  <c r="X1243" i="109"/>
  <c r="P3175" i="109"/>
  <c r="O1584" i="109"/>
  <c r="P1275" i="109"/>
  <c r="U1746" i="109"/>
  <c r="Y1608" i="109"/>
  <c r="P2111" i="109"/>
  <c r="N863" i="109"/>
  <c r="P1234" i="109"/>
  <c r="P1585" i="109"/>
  <c r="Y73" i="109"/>
  <c r="Y487" i="109"/>
  <c r="N1379" i="109"/>
  <c r="S3050" i="109"/>
  <c r="W2627" i="109"/>
  <c r="P2832" i="109"/>
  <c r="S1548" i="109"/>
  <c r="U1568" i="109"/>
  <c r="S2254" i="109"/>
  <c r="P587" i="109"/>
  <c r="N2840" i="109"/>
  <c r="U2477" i="109"/>
  <c r="W3344" i="109"/>
  <c r="N3720" i="109"/>
  <c r="V3076" i="109"/>
  <c r="T423" i="109"/>
  <c r="X286" i="109"/>
  <c r="T1657" i="109"/>
  <c r="U1277" i="109"/>
  <c r="S1574" i="109"/>
  <c r="X3204" i="109"/>
  <c r="V72" i="109"/>
  <c r="U2116" i="109"/>
  <c r="Q2975" i="109"/>
  <c r="X1474" i="109"/>
  <c r="O3139" i="109"/>
  <c r="Q4164" i="109"/>
  <c r="R1378" i="109"/>
  <c r="V368" i="109"/>
  <c r="O2632" i="109"/>
  <c r="P515" i="109"/>
  <c r="O2192" i="109"/>
  <c r="T1525" i="109"/>
  <c r="S1198" i="109"/>
  <c r="V1348" i="109"/>
  <c r="Q507" i="112"/>
  <c r="Y2614" i="109"/>
  <c r="Z1776" i="109"/>
  <c r="N1335" i="109"/>
  <c r="O1729" i="109"/>
  <c r="U1314" i="109"/>
  <c r="U2781" i="109"/>
  <c r="T1507" i="109"/>
  <c r="R1153" i="109"/>
  <c r="T1662" i="109"/>
  <c r="V1724" i="109"/>
  <c r="O446" i="109"/>
  <c r="U1323" i="109"/>
  <c r="Q1298" i="109"/>
  <c r="U3124" i="109"/>
  <c r="S952" i="109"/>
  <c r="Y1735" i="109"/>
  <c r="R3795" i="109"/>
  <c r="W2048" i="109"/>
  <c r="S3781" i="109"/>
  <c r="U652" i="109"/>
  <c r="O1167" i="109"/>
  <c r="K145" i="110"/>
  <c r="T3049" i="109"/>
  <c r="Q1193" i="109"/>
  <c r="U441" i="109"/>
  <c r="O2406" i="109"/>
  <c r="Y1172" i="109"/>
  <c r="X3134" i="109"/>
  <c r="Q1543" i="109"/>
  <c r="U3139" i="109"/>
  <c r="T1264" i="109"/>
  <c r="V138" i="109"/>
  <c r="X1540" i="109"/>
  <c r="V1543" i="109"/>
  <c r="P148" i="109"/>
  <c r="O20" i="112"/>
  <c r="Q734" i="109"/>
  <c r="N515" i="109"/>
  <c r="S440" i="109"/>
  <c r="R1830" i="109"/>
  <c r="W3178" i="109"/>
  <c r="O225" i="109"/>
  <c r="X1248" i="109"/>
  <c r="O1923" i="112"/>
  <c r="X504" i="109"/>
  <c r="X2927" i="109"/>
  <c r="S2622" i="109"/>
  <c r="T1154" i="109"/>
  <c r="P516" i="109"/>
  <c r="X432" i="109"/>
  <c r="U1889" i="109"/>
  <c r="P1742" i="109"/>
  <c r="T3168" i="109"/>
  <c r="W1616" i="109"/>
  <c r="W2344" i="109"/>
  <c r="Y2760" i="109"/>
  <c r="S805" i="109"/>
  <c r="S2033" i="109"/>
  <c r="O4306" i="109"/>
  <c r="V861" i="109"/>
  <c r="R1562" i="109"/>
  <c r="X1744" i="109"/>
  <c r="P657" i="109"/>
  <c r="W1898" i="109"/>
  <c r="R1578" i="109"/>
  <c r="O1702" i="109"/>
  <c r="U1906" i="109"/>
  <c r="O1150" i="109"/>
  <c r="R809" i="109"/>
  <c r="T2922" i="109"/>
  <c r="U147" i="109"/>
  <c r="Q526" i="112"/>
  <c r="V2037" i="109"/>
  <c r="V429" i="109"/>
  <c r="W2406" i="109"/>
  <c r="O346" i="112"/>
  <c r="S1107" i="109"/>
  <c r="S5" i="109"/>
  <c r="V517" i="109"/>
  <c r="V1153" i="109"/>
  <c r="T1744" i="109"/>
  <c r="Y1309" i="109"/>
  <c r="O1680" i="109"/>
  <c r="N1527" i="109"/>
  <c r="X3179" i="109"/>
  <c r="X4079" i="109"/>
  <c r="S212" i="109"/>
  <c r="S3170" i="109"/>
  <c r="R3086" i="109"/>
  <c r="S949" i="109"/>
  <c r="X1256" i="109"/>
  <c r="Q442" i="109"/>
  <c r="O647" i="109"/>
  <c r="P3932" i="109"/>
  <c r="W1177" i="109"/>
  <c r="R1967" i="109"/>
  <c r="U3856" i="109"/>
  <c r="N1344" i="109"/>
  <c r="Q3291" i="109"/>
  <c r="X3185" i="109"/>
  <c r="R3067" i="109"/>
  <c r="N3016" i="109"/>
  <c r="O76" i="109"/>
  <c r="X3506" i="109"/>
  <c r="X3033" i="109"/>
  <c r="Z1087" i="109"/>
  <c r="S1105" i="109"/>
  <c r="S2763" i="109"/>
  <c r="Y863" i="109"/>
  <c r="N1240" i="109"/>
  <c r="Q2923" i="109"/>
  <c r="T1496" i="109"/>
  <c r="S2031" i="109"/>
  <c r="T3067" i="109"/>
  <c r="R136" i="109"/>
  <c r="Z1081" i="109"/>
  <c r="W1246" i="109"/>
  <c r="V1477" i="109"/>
  <c r="N2265" i="109"/>
  <c r="Q445" i="109"/>
  <c r="X1223" i="109"/>
  <c r="Y1704" i="109"/>
  <c r="S293" i="109"/>
  <c r="P647" i="109"/>
  <c r="T1219" i="109"/>
  <c r="R2929" i="109"/>
  <c r="Q2929" i="109"/>
  <c r="S1648" i="109"/>
  <c r="O439" i="109"/>
  <c r="U1648" i="109"/>
  <c r="R1306" i="109"/>
  <c r="Y873" i="109"/>
  <c r="R2322" i="109"/>
  <c r="N1976" i="109"/>
  <c r="Y2770" i="109"/>
  <c r="R1108" i="112"/>
  <c r="T3715" i="109"/>
  <c r="T1232" i="109"/>
  <c r="X2934" i="109"/>
  <c r="Q1592" i="109"/>
  <c r="X1606" i="109"/>
  <c r="X1218" i="109"/>
  <c r="S1527" i="109"/>
  <c r="V62" i="109"/>
  <c r="Q642" i="109"/>
  <c r="Q3865" i="109"/>
  <c r="X435" i="109"/>
  <c r="T1234" i="109"/>
  <c r="Y1203" i="109"/>
  <c r="T3500" i="109"/>
  <c r="V1714" i="109"/>
  <c r="T1493" i="109"/>
  <c r="P234" i="112"/>
  <c r="N3017" i="109"/>
  <c r="W1251" i="109"/>
  <c r="W935" i="109"/>
  <c r="T516" i="109"/>
  <c r="Q1231" i="109"/>
  <c r="X1298" i="109"/>
  <c r="W3121" i="109"/>
  <c r="T4090" i="109"/>
  <c r="N1268" i="109"/>
  <c r="V1631" i="109"/>
  <c r="U585" i="109"/>
  <c r="N2404" i="109"/>
  <c r="X1735" i="109"/>
  <c r="T1153" i="109"/>
  <c r="N468" i="112"/>
  <c r="X1697" i="109"/>
  <c r="S1321" i="109"/>
  <c r="Z2121" i="109"/>
  <c r="S3133" i="109"/>
  <c r="O2991" i="109"/>
  <c r="Y1148" i="109"/>
  <c r="Y2701" i="109"/>
  <c r="U2558" i="109"/>
  <c r="X1689" i="109"/>
  <c r="R1129" i="109"/>
  <c r="S2032" i="109"/>
  <c r="S2634" i="109"/>
  <c r="V2105" i="109"/>
  <c r="X1132" i="109"/>
  <c r="P3568" i="109"/>
  <c r="S1497" i="109"/>
  <c r="V1370" i="109"/>
  <c r="Y1244" i="109"/>
  <c r="W1906" i="109"/>
  <c r="Y649" i="109"/>
  <c r="X1215" i="109"/>
  <c r="X211" i="109"/>
  <c r="N1971" i="109"/>
  <c r="R3092" i="109"/>
  <c r="Q1696" i="109"/>
  <c r="S1266" i="109"/>
  <c r="N2697" i="109"/>
  <c r="W3001" i="109"/>
  <c r="Y5" i="109"/>
  <c r="X513" i="109"/>
  <c r="N2470" i="109"/>
  <c r="P1147" i="109"/>
  <c r="Z2907" i="109"/>
  <c r="Z1813" i="109"/>
  <c r="W1541" i="109"/>
  <c r="Q1106" i="109"/>
  <c r="P1898" i="109"/>
  <c r="R69" i="109"/>
  <c r="U1617" i="109"/>
  <c r="T1585" i="109"/>
  <c r="U133" i="109"/>
  <c r="T1022" i="109"/>
  <c r="Q383" i="112"/>
  <c r="W1109" i="109"/>
  <c r="O285" i="112"/>
  <c r="O1367" i="109"/>
  <c r="T152" i="109"/>
  <c r="V1740" i="109"/>
  <c r="P439" i="109"/>
  <c r="O3343" i="109"/>
  <c r="V2256" i="109"/>
  <c r="X433" i="109"/>
  <c r="X1021" i="109"/>
  <c r="X804" i="109"/>
  <c r="X3084" i="109"/>
  <c r="U4088" i="109"/>
  <c r="X1276" i="109"/>
  <c r="O1021" i="109"/>
  <c r="T1318" i="109"/>
  <c r="Y3070" i="109"/>
  <c r="R1149" i="109"/>
  <c r="Y3726" i="109"/>
  <c r="W870" i="109"/>
  <c r="N1493" i="109"/>
  <c r="Y3509" i="109"/>
  <c r="T2197" i="109"/>
  <c r="R1238" i="109"/>
  <c r="T1130" i="109"/>
  <c r="O804" i="109"/>
  <c r="Y1233" i="109"/>
  <c r="X1666" i="109"/>
  <c r="X1308" i="109"/>
  <c r="Q3080" i="109"/>
  <c r="S2029" i="109"/>
  <c r="S55" i="110"/>
  <c r="Y806" i="109"/>
  <c r="N2628" i="109"/>
  <c r="T1322" i="109"/>
  <c r="P1106" i="109"/>
  <c r="R1487" i="109"/>
  <c r="S2694" i="109"/>
  <c r="P1689" i="109"/>
  <c r="N133" i="109"/>
  <c r="U1609" i="109"/>
  <c r="V2930" i="109"/>
  <c r="Y1106" i="109"/>
  <c r="V2560" i="109"/>
  <c r="P2630" i="109"/>
  <c r="Q644" i="112"/>
  <c r="X2401" i="109"/>
  <c r="W806" i="109"/>
  <c r="O1295" i="109"/>
  <c r="Q3160" i="109"/>
  <c r="O571" i="112"/>
  <c r="P652" i="109"/>
  <c r="S1226" i="109"/>
  <c r="O498" i="109"/>
  <c r="N1895" i="109"/>
  <c r="O1177" i="109"/>
  <c r="P1729" i="109"/>
  <c r="N1164" i="109"/>
  <c r="Y1322" i="109"/>
  <c r="Q1964" i="109"/>
  <c r="P1291" i="109"/>
  <c r="O950" i="109"/>
  <c r="P3801" i="109"/>
  <c r="S1140" i="109"/>
  <c r="Y2930" i="109"/>
  <c r="Q6" i="109"/>
  <c r="N1289" i="109"/>
  <c r="N1827" i="109"/>
  <c r="Z1391" i="109"/>
  <c r="R3070" i="109"/>
  <c r="V3038" i="109"/>
  <c r="S6" i="109"/>
  <c r="N3050" i="109"/>
  <c r="P1977" i="112"/>
  <c r="O2928" i="109"/>
  <c r="P68" i="110"/>
  <c r="R672" i="112"/>
  <c r="U2771" i="109"/>
  <c r="V648" i="109"/>
  <c r="P134" i="109"/>
  <c r="S797" i="109"/>
  <c r="S1967" i="109"/>
  <c r="S288" i="109"/>
  <c r="R2993" i="109"/>
  <c r="X2048" i="109"/>
  <c r="U1341" i="109"/>
  <c r="S2397" i="109"/>
  <c r="P3211" i="109"/>
  <c r="O1255" i="109"/>
  <c r="S1241" i="109"/>
  <c r="O4151" i="109"/>
  <c r="T1475" i="109"/>
  <c r="P3001" i="109"/>
  <c r="S578" i="109"/>
  <c r="Y1731" i="109"/>
  <c r="R2266" i="109"/>
  <c r="U1674" i="109"/>
  <c r="W3050" i="109"/>
  <c r="S1719" i="109"/>
  <c r="V2116" i="109"/>
  <c r="T1483" i="109"/>
  <c r="R875" i="109"/>
  <c r="Y3416" i="109"/>
  <c r="N445" i="109"/>
  <c r="O3784" i="109"/>
  <c r="N2482" i="109"/>
  <c r="U3489" i="109"/>
  <c r="Q2481" i="109"/>
  <c r="S1896" i="109"/>
  <c r="N1903" i="109"/>
  <c r="N951" i="109"/>
  <c r="T136" i="109"/>
  <c r="W1540" i="109"/>
  <c r="Q2253" i="109"/>
  <c r="X1103" i="109"/>
  <c r="V1524" i="109"/>
  <c r="P58" i="109"/>
  <c r="V1977" i="109"/>
  <c r="P1683" i="109"/>
  <c r="R941" i="109"/>
  <c r="S446" i="109"/>
  <c r="N2475" i="109"/>
  <c r="Z1028" i="109"/>
  <c r="P1470" i="109"/>
  <c r="T1697" i="109"/>
  <c r="U1143" i="109"/>
  <c r="R2941" i="109"/>
  <c r="N3020" i="109"/>
  <c r="W795" i="109"/>
  <c r="U1214" i="109"/>
  <c r="O955" i="109"/>
  <c r="S3346" i="109"/>
  <c r="N811" i="112"/>
  <c r="N1266" i="109"/>
  <c r="T3494" i="109"/>
  <c r="Q1684" i="109"/>
  <c r="W2115" i="109"/>
  <c r="W1900" i="109"/>
  <c r="W1098" i="109"/>
  <c r="X3100" i="109"/>
  <c r="V1712" i="109"/>
  <c r="Q538" i="112"/>
  <c r="P3358" i="109"/>
  <c r="S3083" i="109"/>
  <c r="T1261" i="109"/>
  <c r="N1717" i="109"/>
  <c r="Q226" i="109"/>
  <c r="R1510" i="109"/>
  <c r="J70" i="110"/>
  <c r="X4095" i="109"/>
  <c r="Q3141" i="109"/>
  <c r="N1295" i="112"/>
  <c r="W2689" i="109"/>
  <c r="R571" i="109"/>
  <c r="W2760" i="109"/>
  <c r="V2699" i="109"/>
  <c r="X506" i="109"/>
  <c r="Q1507" i="109"/>
  <c r="P3491" i="109"/>
  <c r="W1360" i="109"/>
  <c r="Q1678" i="109"/>
  <c r="W1594" i="109"/>
  <c r="N1332" i="109"/>
  <c r="Q1300" i="109"/>
  <c r="Q2703" i="109"/>
  <c r="S2483" i="109"/>
  <c r="N1128" i="109"/>
  <c r="N1689" i="109"/>
  <c r="T45" i="110"/>
  <c r="S1600" i="109"/>
  <c r="X1650" i="109"/>
  <c r="Y3003" i="109"/>
  <c r="S1386" i="109"/>
  <c r="V1906" i="109"/>
  <c r="V646" i="109"/>
  <c r="R1894" i="109"/>
  <c r="W3438" i="109"/>
  <c r="Q2766" i="109"/>
  <c r="R1633" i="109"/>
  <c r="S444" i="109"/>
  <c r="R1528" i="109"/>
  <c r="X3114" i="109"/>
  <c r="V1388" i="109"/>
  <c r="W572" i="109"/>
  <c r="X942" i="109"/>
  <c r="N365" i="112"/>
  <c r="Q370" i="109"/>
  <c r="W876" i="109"/>
  <c r="Q1647" i="109"/>
  <c r="T1141" i="109"/>
  <c r="P1192" i="109"/>
  <c r="W1485" i="109"/>
  <c r="V2775" i="109"/>
  <c r="V1271" i="109"/>
  <c r="O1557" i="109"/>
  <c r="Y1165" i="109"/>
  <c r="X369" i="109"/>
  <c r="P878" i="109"/>
  <c r="N3119" i="109"/>
  <c r="O69" i="109"/>
  <c r="W734" i="109"/>
  <c r="V1115" i="109"/>
  <c r="S1740" i="109"/>
  <c r="X952" i="109"/>
  <c r="U4149" i="109"/>
  <c r="V1957" i="109"/>
  <c r="Y1516" i="109"/>
  <c r="R514" i="109"/>
  <c r="R443" i="109"/>
  <c r="X1634" i="109"/>
  <c r="S1010" i="109"/>
  <c r="N227" i="109"/>
  <c r="R2403" i="109"/>
  <c r="S4073" i="109"/>
  <c r="Y1346" i="109"/>
  <c r="X1550" i="109"/>
  <c r="X2601" i="109"/>
  <c r="T3085" i="109"/>
  <c r="O1580" i="109"/>
  <c r="O2251" i="109"/>
  <c r="U505" i="109"/>
  <c r="V1595" i="109"/>
  <c r="O655" i="109"/>
  <c r="Q1583" i="109"/>
  <c r="Q876" i="109"/>
  <c r="Q1490" i="109"/>
  <c r="S1378" i="109"/>
  <c r="P1103" i="109"/>
  <c r="Q1529" i="109"/>
  <c r="Z354" i="109"/>
  <c r="T78" i="109"/>
  <c r="W3020" i="109"/>
  <c r="N1008" i="109"/>
  <c r="Q3715" i="109"/>
  <c r="U1687" i="109"/>
  <c r="N217" i="109"/>
  <c r="Z1418" i="109"/>
  <c r="V1556" i="109"/>
  <c r="U75" i="109"/>
  <c r="X1611" i="109"/>
  <c r="Y2329" i="109"/>
  <c r="X944" i="109"/>
  <c r="W871" i="109"/>
  <c r="T285" i="109"/>
  <c r="U875" i="109"/>
  <c r="T1227" i="109"/>
  <c r="V1222" i="109"/>
  <c r="X864" i="109"/>
  <c r="S1016" i="109"/>
  <c r="Q1362" i="109"/>
  <c r="S1693" i="109"/>
  <c r="Y2413" i="109"/>
  <c r="Y2093" i="109"/>
  <c r="W2971" i="109"/>
  <c r="V2780" i="109"/>
  <c r="O1496" i="109"/>
  <c r="Q69" i="109"/>
  <c r="N2977" i="109"/>
  <c r="V650" i="109"/>
  <c r="R3862" i="109"/>
  <c r="V1610" i="109"/>
  <c r="S2628" i="109"/>
  <c r="Y1295" i="109"/>
  <c r="Q1573" i="109"/>
  <c r="U3112" i="109"/>
  <c r="V1195" i="109"/>
  <c r="W2847" i="109"/>
  <c r="P1750" i="109"/>
  <c r="W1677" i="109"/>
  <c r="T1520" i="109"/>
  <c r="T3154" i="109"/>
  <c r="W1309" i="109"/>
  <c r="T580" i="109"/>
  <c r="Y1527" i="109"/>
  <c r="N1203" i="109"/>
  <c r="P3123" i="109"/>
  <c r="U283" i="109"/>
  <c r="Y3420" i="109"/>
  <c r="N3058" i="109"/>
  <c r="P1538" i="109"/>
  <c r="N1681" i="109"/>
  <c r="U803" i="109"/>
  <c r="S218" i="109"/>
  <c r="P3571" i="109"/>
  <c r="Q2475" i="109"/>
  <c r="Y1654" i="109"/>
  <c r="S3796" i="109"/>
  <c r="V1722" i="109"/>
  <c r="P1114" i="109"/>
  <c r="W1144" i="109"/>
  <c r="P3356" i="109"/>
  <c r="O3062" i="109"/>
  <c r="P1655" i="109"/>
  <c r="N1235" i="109"/>
  <c r="Q77" i="109"/>
  <c r="N500" i="112"/>
  <c r="R579" i="109"/>
  <c r="N1340" i="109"/>
  <c r="P1013" i="109"/>
  <c r="P61" i="109"/>
  <c r="X1671" i="109"/>
  <c r="S1524" i="109"/>
  <c r="R3127" i="109"/>
  <c r="X3343" i="109"/>
  <c r="V3785" i="109"/>
  <c r="Z3286" i="109"/>
  <c r="Q79" i="109"/>
  <c r="N3023" i="109"/>
  <c r="Q8" i="109"/>
  <c r="S1257" i="109"/>
  <c r="S1342" i="109"/>
  <c r="N3361" i="109"/>
  <c r="P1651" i="109"/>
  <c r="R3567" i="109"/>
  <c r="T1669" i="109"/>
  <c r="R1241" i="109"/>
  <c r="V3011" i="109"/>
  <c r="Q2040" i="109"/>
  <c r="U876" i="109"/>
  <c r="O307" i="112"/>
  <c r="O423" i="109"/>
  <c r="X1716" i="109"/>
  <c r="R1195" i="109"/>
  <c r="O2321" i="109"/>
  <c r="O443" i="109"/>
  <c r="P1016" i="109"/>
  <c r="Y1202" i="109"/>
  <c r="Z1026" i="109"/>
  <c r="Q1342" i="109"/>
  <c r="V1201" i="109"/>
  <c r="O3050" i="109"/>
  <c r="V1318" i="109"/>
  <c r="P2473" i="109"/>
  <c r="S1283" i="109"/>
  <c r="S732" i="109"/>
  <c r="X1295" i="109"/>
  <c r="Y3189" i="109"/>
  <c r="P1347" i="109"/>
  <c r="V3081" i="109"/>
  <c r="Q2626" i="109"/>
  <c r="T1905" i="109"/>
  <c r="W3710" i="109"/>
  <c r="R1489" i="109"/>
  <c r="X2627" i="109"/>
  <c r="W2926" i="109"/>
  <c r="S2840" i="109"/>
  <c r="X1501" i="109"/>
  <c r="R811" i="109"/>
  <c r="T1112" i="109"/>
  <c r="O1831" i="109"/>
  <c r="O1701" i="109"/>
  <c r="R658" i="109"/>
  <c r="U1312" i="109"/>
  <c r="P1350" i="109"/>
  <c r="X852" i="109"/>
  <c r="N2929" i="109"/>
  <c r="R77" i="109"/>
  <c r="Q3101" i="109"/>
  <c r="S943" i="109"/>
  <c r="P1181" i="109"/>
  <c r="Q1380" i="109"/>
  <c r="P803" i="109"/>
  <c r="V3037" i="109"/>
  <c r="W1116" i="109"/>
  <c r="R653" i="109"/>
  <c r="U3350" i="109"/>
  <c r="U1726" i="109"/>
  <c r="P3143" i="109"/>
  <c r="O2614" i="109"/>
  <c r="O1378" i="109"/>
  <c r="T1712" i="109"/>
  <c r="V1258" i="109"/>
  <c r="R1115" i="109"/>
  <c r="R1015" i="109"/>
  <c r="W809" i="109"/>
  <c r="X1164" i="109"/>
  <c r="N1683" i="109"/>
  <c r="S3927" i="109"/>
  <c r="Z2489" i="109"/>
  <c r="V3291" i="109"/>
  <c r="T1354" i="109"/>
  <c r="N3876" i="109"/>
  <c r="T1165" i="109"/>
  <c r="X2996" i="109"/>
  <c r="Z724" i="109"/>
  <c r="R1152" i="109"/>
  <c r="V2613" i="109"/>
  <c r="Q1654" i="109"/>
  <c r="Y1620" i="109"/>
  <c r="S1284" i="109"/>
  <c r="V3427" i="109"/>
  <c r="U1593" i="109"/>
  <c r="Y3038" i="109"/>
  <c r="W2401" i="109"/>
  <c r="L98" i="110"/>
  <c r="T4096" i="109"/>
  <c r="N1296" i="109"/>
  <c r="N3570" i="109"/>
  <c r="V3139" i="109"/>
  <c r="T1283" i="109"/>
  <c r="Q1168" i="109"/>
  <c r="O1271" i="109"/>
  <c r="Y1097" i="109"/>
  <c r="Q643" i="109"/>
  <c r="T1534" i="109"/>
  <c r="X2196" i="109"/>
  <c r="R1098" i="109"/>
  <c r="S1715" i="109"/>
  <c r="U1712" i="109"/>
  <c r="Q1670" i="109"/>
  <c r="S1829" i="109"/>
  <c r="P2474" i="109"/>
  <c r="X1212" i="109"/>
  <c r="O1279" i="109"/>
  <c r="V3576" i="109"/>
  <c r="N3183" i="109"/>
  <c r="Y1674" i="109"/>
  <c r="P2479" i="109"/>
  <c r="X879" i="109"/>
  <c r="P1105" i="109"/>
  <c r="U877" i="109"/>
  <c r="W3491" i="109"/>
  <c r="U1293" i="109"/>
  <c r="V941" i="109"/>
  <c r="R3077" i="109"/>
  <c r="P3076" i="109"/>
  <c r="W1344" i="109"/>
  <c r="V4222" i="109"/>
  <c r="Y2405" i="109"/>
  <c r="R3148" i="109"/>
  <c r="T1552" i="109"/>
  <c r="R2260" i="109"/>
  <c r="Q4223" i="109"/>
  <c r="T1625" i="109"/>
  <c r="O4240" i="109"/>
  <c r="P951" i="109"/>
  <c r="R1380" i="109"/>
  <c r="X1352" i="109"/>
  <c r="O99" i="112"/>
  <c r="X1311" i="109"/>
  <c r="W134" i="109"/>
  <c r="Q785" i="112"/>
  <c r="P1307" i="109"/>
  <c r="O3931" i="109"/>
  <c r="Q2627" i="109"/>
  <c r="R8" i="109"/>
  <c r="P1645" i="109"/>
  <c r="T942" i="109"/>
  <c r="O1741" i="109"/>
  <c r="V651" i="109"/>
  <c r="T1575" i="109"/>
  <c r="Q794" i="109"/>
  <c r="O624" i="112"/>
  <c r="X1343" i="109"/>
  <c r="P1321" i="109"/>
  <c r="Z1789" i="109"/>
  <c r="W3090" i="109"/>
  <c r="X3202" i="109"/>
  <c r="W1277" i="109"/>
  <c r="S2772" i="109"/>
  <c r="Y2237" i="109"/>
  <c r="Y1657" i="109"/>
  <c r="Q1098" i="109"/>
  <c r="U1366" i="109"/>
  <c r="R79" i="109"/>
  <c r="V1590" i="109"/>
  <c r="Q1112" i="109"/>
  <c r="W503" i="109"/>
  <c r="U511" i="109"/>
  <c r="O1545" i="112"/>
  <c r="Y1706" i="109"/>
  <c r="W1253" i="109"/>
  <c r="O2964" i="109"/>
  <c r="U3048" i="109"/>
  <c r="R502" i="109"/>
  <c r="T1236" i="109"/>
  <c r="U4162" i="109"/>
  <c r="S152" i="109"/>
  <c r="Q3208" i="109"/>
  <c r="Y2844" i="109"/>
  <c r="S3352" i="109"/>
  <c r="S1280" i="109"/>
  <c r="Y1274" i="109"/>
  <c r="X3551" i="109"/>
  <c r="P1168" i="109"/>
  <c r="P1737" i="109"/>
  <c r="U1969" i="109"/>
  <c r="N1487" i="109"/>
  <c r="R1177" i="109"/>
  <c r="W1307" i="109"/>
  <c r="Q1319" i="109"/>
  <c r="R147" i="109"/>
  <c r="T1180" i="109"/>
  <c r="R868" i="109"/>
  <c r="W211" i="109"/>
  <c r="T575" i="109"/>
  <c r="P1702" i="109"/>
  <c r="U440" i="109"/>
  <c r="P3107" i="109"/>
  <c r="Q498" i="112"/>
  <c r="O3116" i="109"/>
  <c r="W1883" i="109"/>
  <c r="S1589" i="109"/>
  <c r="Y70" i="109"/>
  <c r="O1318" i="109"/>
  <c r="Y1297" i="109"/>
  <c r="Y1610" i="109"/>
  <c r="S645" i="109"/>
  <c r="N1675" i="109"/>
  <c r="O737" i="109"/>
  <c r="X795" i="109"/>
  <c r="U3575" i="109"/>
  <c r="V2195" i="109"/>
  <c r="P47" i="110"/>
  <c r="W2109" i="109"/>
  <c r="S3784" i="109"/>
  <c r="O1648" i="109"/>
  <c r="O2994" i="109"/>
  <c r="V1376" i="109"/>
  <c r="T2415" i="109"/>
  <c r="N2973" i="109"/>
  <c r="O1286" i="109"/>
  <c r="Q3000" i="109"/>
  <c r="Y2259" i="109"/>
  <c r="T1510" i="109"/>
  <c r="S1593" i="109"/>
  <c r="T290" i="109"/>
  <c r="V2476" i="109"/>
  <c r="R3143" i="109"/>
  <c r="T437" i="109"/>
  <c r="N3156" i="109"/>
  <c r="P72" i="109"/>
  <c r="S1222" i="109"/>
  <c r="Y1567" i="109"/>
  <c r="S3100" i="109"/>
  <c r="U1898" i="109"/>
  <c r="T3507" i="109"/>
  <c r="W3087" i="109"/>
  <c r="Z1761" i="109"/>
  <c r="T574" i="109"/>
  <c r="N393" i="112"/>
  <c r="R1665" i="109"/>
  <c r="V501" i="109"/>
  <c r="O871" i="109"/>
  <c r="W1902" i="109"/>
  <c r="T3724" i="109"/>
  <c r="S3424" i="109"/>
  <c r="Y485" i="109"/>
  <c r="Y1890" i="109"/>
  <c r="O2697" i="109"/>
  <c r="X2045" i="109"/>
  <c r="S1126" i="109"/>
  <c r="W1334" i="109"/>
  <c r="U1827" i="109"/>
  <c r="X1138" i="109"/>
  <c r="O1209" i="109"/>
  <c r="T1538" i="109"/>
  <c r="O1973" i="109"/>
  <c r="Q2038" i="109"/>
  <c r="X577" i="109"/>
  <c r="U1098" i="109"/>
  <c r="S1133" i="109"/>
  <c r="Q496" i="112"/>
  <c r="Y2768" i="109"/>
  <c r="V572" i="109"/>
  <c r="N3031" i="109"/>
  <c r="N1547" i="109"/>
  <c r="P1556" i="109"/>
  <c r="O2690" i="109"/>
  <c r="P424" i="109"/>
  <c r="W502" i="109"/>
  <c r="N1638" i="109"/>
  <c r="Q1703" i="109"/>
  <c r="T3203" i="109"/>
  <c r="U1544" i="109"/>
  <c r="X497" i="109"/>
  <c r="V2695" i="109"/>
  <c r="R735" i="109"/>
  <c r="V1890" i="109"/>
  <c r="Y1355" i="109"/>
  <c r="V1387" i="109"/>
  <c r="P1150" i="109"/>
  <c r="V1208" i="109"/>
  <c r="W2922" i="109"/>
  <c r="R80" i="109"/>
  <c r="V1273" i="109"/>
  <c r="R1630" i="109"/>
  <c r="W936" i="109"/>
  <c r="R2041" i="109"/>
  <c r="T3134" i="109"/>
  <c r="O1158" i="109"/>
  <c r="V439" i="109"/>
  <c r="O3119" i="109"/>
  <c r="N3202" i="109"/>
  <c r="Q944" i="109"/>
  <c r="P3015" i="109"/>
  <c r="T3042" i="109"/>
  <c r="Q3173" i="109"/>
  <c r="U1328" i="109"/>
  <c r="V2563" i="109"/>
  <c r="R1206" i="109"/>
  <c r="X2107" i="109"/>
  <c r="S77" i="109"/>
  <c r="U286" i="109"/>
  <c r="P1117" i="109"/>
  <c r="Y736" i="109"/>
  <c r="X1623" i="109"/>
  <c r="X2332" i="109"/>
  <c r="P1202" i="109"/>
  <c r="R1291" i="109"/>
  <c r="N1213" i="109"/>
  <c r="X1111" i="109"/>
  <c r="S1969" i="109"/>
  <c r="Y1562" i="109"/>
  <c r="U1331" i="109"/>
  <c r="T3103" i="109"/>
  <c r="W2324" i="109"/>
  <c r="T1126" i="109"/>
  <c r="X575" i="109"/>
  <c r="W4160" i="109"/>
  <c r="V570" i="109"/>
  <c r="T2971" i="109"/>
  <c r="Q1330" i="112"/>
  <c r="R1579" i="109"/>
  <c r="P1251" i="109"/>
  <c r="V1615" i="109"/>
  <c r="Y1268" i="109"/>
  <c r="O1161" i="109"/>
  <c r="T1661" i="109"/>
  <c r="R1583" i="109"/>
  <c r="R2846" i="109"/>
  <c r="S372" i="109"/>
  <c r="N1172" i="109"/>
  <c r="Z1816" i="109"/>
  <c r="Q1896" i="109"/>
  <c r="Q510" i="109"/>
  <c r="W1375" i="109"/>
  <c r="Y440" i="109"/>
  <c r="S3803" i="109"/>
  <c r="N3184" i="109"/>
  <c r="P2048" i="109"/>
  <c r="V513" i="109"/>
  <c r="U1264" i="109"/>
  <c r="P3868" i="109"/>
  <c r="Y1311" i="109"/>
  <c r="O1502" i="109"/>
  <c r="V1535" i="109"/>
  <c r="S2256" i="109"/>
  <c r="Q3097" i="109"/>
  <c r="W2337" i="109"/>
  <c r="N651" i="109"/>
  <c r="P80" i="109"/>
  <c r="Q470" i="112"/>
  <c r="R1540" i="109"/>
  <c r="N3937" i="109"/>
  <c r="S4234" i="109"/>
  <c r="T4019" i="109"/>
  <c r="P1600" i="109"/>
  <c r="S2696" i="109"/>
  <c r="S1592" i="109"/>
  <c r="P2332" i="109"/>
  <c r="Y367" i="109"/>
  <c r="U1138" i="109"/>
  <c r="Y1977" i="109"/>
  <c r="R2116" i="109"/>
  <c r="P989" i="112"/>
  <c r="W2843" i="109"/>
  <c r="P695" i="112"/>
  <c r="S1115" i="109"/>
  <c r="Q2779" i="109"/>
  <c r="U1321" i="109"/>
  <c r="X2841" i="109"/>
  <c r="W1180" i="109"/>
  <c r="Y1338" i="109"/>
  <c r="V3199" i="109"/>
  <c r="Q64" i="109"/>
  <c r="T1012" i="109"/>
  <c r="S3012" i="109"/>
  <c r="Y1318" i="109"/>
  <c r="T3503" i="109"/>
  <c r="Y1345" i="109"/>
  <c r="Q224" i="109"/>
  <c r="N3022" i="109"/>
  <c r="T2833" i="109"/>
  <c r="R866" i="109"/>
  <c r="O426" i="109"/>
  <c r="X630" i="109"/>
  <c r="U872" i="109"/>
  <c r="O1284" i="109"/>
  <c r="V284" i="109"/>
  <c r="R3185" i="109"/>
  <c r="O2394" i="109"/>
  <c r="X3435" i="109"/>
  <c r="O2845" i="109"/>
  <c r="X3497" i="109"/>
  <c r="S577" i="109"/>
  <c r="N946" i="109"/>
  <c r="X3428" i="109"/>
  <c r="Y1747" i="109"/>
  <c r="Q1368" i="109"/>
  <c r="W2195" i="109"/>
  <c r="S3161" i="109"/>
  <c r="T1606" i="109"/>
  <c r="W1134" i="109"/>
  <c r="N1383" i="112"/>
  <c r="R70" i="109"/>
  <c r="P1240" i="109"/>
  <c r="O2467" i="109"/>
  <c r="V1967" i="109"/>
  <c r="N3041" i="109"/>
  <c r="Y1190" i="109"/>
  <c r="N3798" i="109"/>
  <c r="U1297" i="109"/>
  <c r="P798" i="109"/>
  <c r="V3100" i="109"/>
  <c r="N943" i="112"/>
  <c r="Y2479" i="109"/>
  <c r="U1129" i="109"/>
  <c r="Y1371" i="109"/>
  <c r="Y874" i="109"/>
  <c r="V1193" i="109"/>
  <c r="P4075" i="109"/>
  <c r="V1212" i="109"/>
  <c r="T2991" i="109"/>
  <c r="S1121" i="109"/>
  <c r="S1617" i="109"/>
  <c r="V4080" i="109"/>
  <c r="P2118" i="109"/>
  <c r="U1242" i="109"/>
  <c r="N2407" i="109"/>
  <c r="V1483" i="109"/>
  <c r="Z1818" i="109"/>
  <c r="N1254" i="109"/>
  <c r="W1191" i="109"/>
  <c r="P637" i="112"/>
  <c r="Q2257" i="109"/>
  <c r="S650" i="109"/>
  <c r="V1196" i="109"/>
  <c r="N1558" i="109"/>
  <c r="V1660" i="109"/>
  <c r="Q3012" i="109"/>
  <c r="T3161" i="109"/>
  <c r="T2322" i="109"/>
  <c r="R1199" i="109"/>
  <c r="W3789" i="109"/>
  <c r="O1156" i="109"/>
  <c r="S2334" i="109"/>
  <c r="W1256" i="109"/>
  <c r="R3366" i="109"/>
  <c r="N1628" i="109"/>
  <c r="S884" i="109"/>
  <c r="X3183" i="109"/>
  <c r="N791" i="109"/>
  <c r="W2632" i="109"/>
  <c r="Q207" i="109"/>
  <c r="U1304" i="109"/>
  <c r="U2557" i="109"/>
  <c r="X3125" i="109"/>
  <c r="N396" i="112"/>
  <c r="R3858" i="109"/>
  <c r="Z1775" i="109"/>
  <c r="Q1224" i="109"/>
  <c r="W1748" i="109"/>
  <c r="O1662" i="109"/>
  <c r="R1257" i="109"/>
  <c r="Y287" i="109"/>
  <c r="W1141" i="109"/>
  <c r="P1308" i="109"/>
  <c r="N647" i="109"/>
  <c r="T1267" i="109"/>
  <c r="Q4155" i="109"/>
  <c r="T2409" i="109"/>
  <c r="V1313" i="109"/>
  <c r="U1718" i="109"/>
  <c r="V1492" i="109"/>
  <c r="R3069" i="109"/>
  <c r="N2333" i="109"/>
  <c r="N2962" i="109"/>
  <c r="Y1978" i="109"/>
  <c r="Q204" i="109"/>
  <c r="T2261" i="109"/>
  <c r="S1489" i="109"/>
  <c r="X2846" i="109"/>
  <c r="X1149" i="109"/>
  <c r="Y133" i="109"/>
  <c r="S1628" i="109"/>
  <c r="Y2104" i="109"/>
  <c r="T1486" i="109"/>
  <c r="Q303" i="112"/>
  <c r="U1220" i="109"/>
  <c r="U1595" i="109"/>
  <c r="P2469" i="109"/>
  <c r="P883" i="109"/>
  <c r="N426" i="109"/>
  <c r="P2472" i="109"/>
  <c r="P2405" i="109"/>
  <c r="Y2396" i="109"/>
  <c r="V1540" i="109"/>
  <c r="W217" i="109"/>
  <c r="O150" i="109"/>
  <c r="O4299" i="109"/>
  <c r="O2110" i="109"/>
  <c r="P1188" i="109"/>
  <c r="N1171" i="109"/>
  <c r="R1022" i="109"/>
  <c r="R3066" i="109"/>
  <c r="P444" i="109"/>
  <c r="R1659" i="109"/>
  <c r="X2480" i="109"/>
  <c r="X1731" i="109"/>
  <c r="R1707" i="109"/>
  <c r="N1710" i="109"/>
  <c r="R3151" i="109"/>
  <c r="X68" i="109"/>
  <c r="Q3174" i="109"/>
  <c r="T1123" i="109"/>
  <c r="R573" i="109"/>
  <c r="Q1492" i="109"/>
  <c r="R2261" i="109"/>
  <c r="O1211" i="109"/>
  <c r="N1968" i="109"/>
  <c r="R1684" i="109"/>
  <c r="Q1180" i="109"/>
  <c r="R790" i="109"/>
  <c r="U72" i="109"/>
  <c r="N642" i="109"/>
  <c r="O3068" i="109"/>
  <c r="R62" i="109"/>
  <c r="O1616" i="109"/>
  <c r="W575" i="109"/>
  <c r="T1228" i="109"/>
  <c r="W1250" i="109"/>
  <c r="Q1022" i="109"/>
  <c r="N1540" i="109"/>
  <c r="V3654" i="109"/>
  <c r="P1751" i="109"/>
  <c r="Y81" i="109"/>
  <c r="O3129" i="109"/>
  <c r="Q487" i="112"/>
  <c r="N279" i="109"/>
  <c r="U144" i="109"/>
  <c r="Y1832" i="109"/>
  <c r="N1192" i="109"/>
  <c r="R590" i="109"/>
  <c r="R953" i="109"/>
  <c r="W3136" i="109"/>
  <c r="T3721" i="109"/>
  <c r="T1189" i="109"/>
  <c r="W140" i="109"/>
  <c r="V1127" i="109"/>
  <c r="N44" i="112"/>
  <c r="U1485" i="109"/>
  <c r="R1893" i="109"/>
  <c r="V1156" i="109"/>
  <c r="X69" i="109"/>
  <c r="Y204" i="109"/>
  <c r="S1502" i="109"/>
  <c r="R148" i="109"/>
  <c r="N381" i="112"/>
  <c r="W1186" i="109"/>
  <c r="T3175" i="109"/>
  <c r="P360" i="112"/>
  <c r="N3136" i="109"/>
  <c r="N1652" i="109"/>
  <c r="X1179" i="109"/>
  <c r="U1661" i="109"/>
  <c r="O220" i="109"/>
  <c r="U1529" i="109"/>
  <c r="Q3113" i="109"/>
  <c r="P2404" i="109"/>
  <c r="N1609" i="109"/>
  <c r="U1245" i="109"/>
  <c r="R1616" i="109"/>
  <c r="Y3794" i="109"/>
  <c r="N132" i="109"/>
  <c r="Z2122" i="109"/>
  <c r="R1222" i="109"/>
  <c r="R207" i="109"/>
  <c r="O1669" i="109"/>
  <c r="Y1547" i="109"/>
  <c r="T292" i="109"/>
  <c r="Q1828" i="109"/>
  <c r="V2842" i="109"/>
  <c r="T1480" i="109"/>
  <c r="Z299" i="109"/>
  <c r="V1516" i="109"/>
  <c r="Y3566" i="109"/>
  <c r="X291" i="109"/>
  <c r="O4164" i="109"/>
  <c r="Z1408" i="109"/>
  <c r="Y1568" i="109"/>
  <c r="X1649" i="109"/>
  <c r="O2116" i="109"/>
  <c r="P1355" i="109"/>
  <c r="R1722" i="109"/>
  <c r="X591" i="109"/>
  <c r="S3008" i="109"/>
  <c r="U1358" i="109"/>
  <c r="U1315" i="109"/>
  <c r="P809" i="109"/>
  <c r="Q1138" i="109"/>
  <c r="P877" i="109"/>
  <c r="U1741" i="109"/>
  <c r="U1499" i="109"/>
  <c r="W1327" i="109"/>
  <c r="P956" i="112"/>
  <c r="U1526" i="109"/>
  <c r="R3562" i="109"/>
  <c r="S3114" i="109"/>
  <c r="U2271" i="109"/>
  <c r="T515" i="109"/>
  <c r="S1664" i="109"/>
  <c r="X1646" i="109"/>
  <c r="P1317" i="109"/>
  <c r="Y1234" i="109"/>
  <c r="T1737" i="109"/>
  <c r="N2271" i="109"/>
  <c r="W2628" i="109"/>
  <c r="N3002" i="109"/>
  <c r="S3928" i="109"/>
  <c r="T1539" i="109"/>
  <c r="W862" i="109"/>
  <c r="T3170" i="109"/>
  <c r="U578" i="109"/>
  <c r="S3070" i="109"/>
  <c r="P280" i="109"/>
  <c r="U1640" i="109"/>
  <c r="P3794" i="109"/>
  <c r="X1688" i="109"/>
  <c r="T796" i="109"/>
  <c r="R3039" i="109"/>
  <c r="S1275" i="109"/>
  <c r="Y1499" i="109"/>
  <c r="S642" i="109"/>
  <c r="N113" i="112"/>
  <c r="R442" i="109"/>
  <c r="P4220" i="109"/>
  <c r="U226" i="109"/>
  <c r="Q2395" i="109"/>
  <c r="Y2118" i="109"/>
  <c r="O1956" i="109"/>
  <c r="N1975" i="109"/>
  <c r="X1462" i="109"/>
  <c r="T446" i="109"/>
  <c r="P41" i="110"/>
  <c r="W290" i="109"/>
  <c r="T213" i="109"/>
  <c r="P3104" i="109"/>
  <c r="W3188" i="109"/>
  <c r="X1488" i="109"/>
  <c r="R3183" i="109"/>
  <c r="X1387" i="109"/>
  <c r="Y1310" i="109"/>
  <c r="Y1119" i="109"/>
  <c r="R3787" i="109"/>
  <c r="Q2694" i="109"/>
  <c r="P3872" i="109"/>
  <c r="T1260" i="109"/>
  <c r="W1736" i="109"/>
  <c r="U3794" i="109"/>
  <c r="O1528" i="109"/>
  <c r="T1281" i="109"/>
  <c r="W1105" i="109"/>
  <c r="V2765" i="109"/>
  <c r="Z3647" i="109"/>
  <c r="N1564" i="109"/>
  <c r="P2974" i="109"/>
  <c r="U4022" i="109"/>
  <c r="R3024" i="109"/>
  <c r="T3871" i="109"/>
  <c r="V1316" i="109"/>
  <c r="T1604" i="109"/>
  <c r="U3075" i="109"/>
  <c r="O1489" i="109"/>
  <c r="N1701" i="109"/>
  <c r="Q1326" i="109"/>
  <c r="V1132" i="109"/>
  <c r="P1170" i="109"/>
  <c r="O3933" i="109"/>
  <c r="Q1959" i="109"/>
  <c r="V1558" i="109"/>
  <c r="V3019" i="109"/>
  <c r="T1225" i="109"/>
  <c r="R123" i="110"/>
  <c r="Z1815" i="109"/>
  <c r="X2413" i="109"/>
  <c r="Q1503" i="109"/>
  <c r="O441" i="109"/>
  <c r="S1618" i="109"/>
  <c r="S3137" i="109"/>
  <c r="P1231" i="112"/>
  <c r="T286" i="109"/>
  <c r="N2336" i="109"/>
  <c r="P1463" i="109"/>
  <c r="O1136" i="109"/>
  <c r="P1753" i="109"/>
  <c r="N1276" i="109"/>
  <c r="W646" i="109"/>
  <c r="U3175" i="109"/>
  <c r="W1553" i="109"/>
  <c r="V1113" i="109"/>
  <c r="O1016" i="109"/>
  <c r="W655" i="109"/>
  <c r="V1598" i="109"/>
  <c r="R1106" i="109"/>
  <c r="P1716" i="109"/>
  <c r="Y2779" i="109"/>
  <c r="X3167" i="109"/>
  <c r="V3433" i="109"/>
  <c r="Y1293" i="109"/>
  <c r="Y1686" i="109"/>
  <c r="Y1670" i="109"/>
  <c r="Y1582" i="109"/>
  <c r="U1481" i="109"/>
  <c r="T66" i="109"/>
  <c r="Y1628" i="109"/>
  <c r="W3140" i="109"/>
  <c r="S2966" i="109"/>
  <c r="W2967" i="109"/>
  <c r="W2707" i="109"/>
  <c r="U2398" i="109"/>
  <c r="U143" i="109"/>
  <c r="P1978" i="109"/>
  <c r="V3574" i="109"/>
  <c r="U2634" i="109"/>
  <c r="N1503" i="109"/>
  <c r="R212" i="109"/>
  <c r="Y1246" i="109"/>
  <c r="P3708" i="109"/>
  <c r="Y801" i="109"/>
  <c r="O1217" i="109"/>
  <c r="Y144" i="109"/>
  <c r="X3505" i="109"/>
  <c r="Q811" i="109"/>
  <c r="N3723" i="109"/>
  <c r="T75" i="109"/>
  <c r="R650" i="109"/>
  <c r="P1200" i="109"/>
  <c r="Y1962" i="109"/>
  <c r="X2" i="109"/>
  <c r="U58" i="109"/>
  <c r="U1310" i="109"/>
  <c r="P503" i="109"/>
  <c r="V2193" i="109"/>
  <c r="T2472" i="109"/>
  <c r="Q73" i="109"/>
  <c r="N465" i="112"/>
  <c r="Z1445" i="109"/>
  <c r="V2928" i="109"/>
  <c r="N1195" i="109"/>
  <c r="Q294" i="112"/>
  <c r="T1888" i="109"/>
  <c r="X1874" i="109"/>
  <c r="X1642" i="109"/>
  <c r="O1679" i="109"/>
  <c r="N3934" i="109"/>
  <c r="S1130" i="109"/>
  <c r="Y590" i="109"/>
  <c r="P869" i="109"/>
  <c r="P1597" i="109"/>
  <c r="N2110" i="109"/>
  <c r="O147" i="112"/>
  <c r="W3788" i="109"/>
  <c r="O1203" i="109"/>
  <c r="V1651" i="109"/>
  <c r="Q512" i="109"/>
  <c r="P3049" i="109"/>
  <c r="P2408" i="109"/>
  <c r="R1170" i="109"/>
  <c r="O791" i="109"/>
  <c r="W4302" i="109"/>
  <c r="Q1197" i="109"/>
  <c r="N792" i="112"/>
  <c r="Q1704" i="109"/>
  <c r="Q338" i="112"/>
  <c r="P1249" i="109"/>
  <c r="U1524" i="109"/>
  <c r="O376" i="112"/>
  <c r="N953" i="109"/>
  <c r="W2936" i="109"/>
  <c r="X119" i="109"/>
  <c r="U2032" i="109"/>
  <c r="W1886" i="109"/>
  <c r="Z1458" i="109"/>
  <c r="V1742" i="109"/>
  <c r="N483" i="112"/>
  <c r="P586" i="109"/>
  <c r="W1733" i="109"/>
  <c r="P1480" i="109"/>
  <c r="T2689" i="109"/>
  <c r="V935" i="109"/>
  <c r="R1173" i="109"/>
  <c r="V790" i="109"/>
  <c r="S1122" i="109"/>
  <c r="N144" i="109"/>
  <c r="W794" i="109"/>
  <c r="V878" i="109"/>
  <c r="Q1575" i="109"/>
  <c r="T2404" i="109"/>
  <c r="T1473" i="109"/>
  <c r="U1239" i="109"/>
  <c r="V1339" i="109"/>
  <c r="T80" i="109"/>
  <c r="N3140" i="109"/>
  <c r="R3563" i="109"/>
  <c r="V937" i="109"/>
  <c r="W3002" i="109"/>
  <c r="R3138" i="109"/>
  <c r="X3366" i="109"/>
  <c r="O7" i="109"/>
  <c r="N806" i="109"/>
  <c r="P1653" i="109"/>
  <c r="V2394" i="109"/>
  <c r="W509" i="109"/>
  <c r="P1886" i="109"/>
  <c r="S1109" i="109"/>
  <c r="R2480" i="109"/>
  <c r="X1015" i="109"/>
  <c r="T2977" i="109"/>
  <c r="U1285" i="109"/>
  <c r="O3573" i="109"/>
  <c r="N1258" i="109"/>
  <c r="S1603" i="109"/>
  <c r="X131" i="109"/>
  <c r="O1350" i="109"/>
  <c r="P3130" i="109"/>
  <c r="X2953" i="109"/>
  <c r="Q507" i="109"/>
  <c r="Q1717" i="109"/>
  <c r="Q1129" i="109"/>
  <c r="Q3016" i="109"/>
  <c r="O1469" i="109"/>
  <c r="Y3716" i="109"/>
  <c r="Q2836" i="109"/>
  <c r="R1316" i="109"/>
  <c r="R3172" i="109"/>
  <c r="N1303" i="109"/>
  <c r="R3072" i="109"/>
  <c r="X3709" i="109"/>
  <c r="Y1131" i="109"/>
  <c r="X1631" i="109"/>
  <c r="O284" i="109"/>
  <c r="R3199" i="109"/>
  <c r="Y135" i="109"/>
  <c r="S1646" i="109"/>
  <c r="X2966" i="109"/>
  <c r="U2618" i="109"/>
  <c r="O1664" i="109"/>
  <c r="W948" i="109"/>
  <c r="P1527" i="109"/>
  <c r="X1893" i="109"/>
  <c r="V940" i="109"/>
  <c r="P1415" i="112"/>
  <c r="T2341" i="109"/>
  <c r="Q1702" i="109"/>
  <c r="O60" i="109"/>
  <c r="Z1777" i="109"/>
  <c r="U948" i="109"/>
  <c r="P956" i="109"/>
  <c r="Q372" i="109"/>
  <c r="V3082" i="109"/>
  <c r="Q1473" i="109"/>
  <c r="R792" i="109"/>
  <c r="Q788" i="109"/>
  <c r="X3123" i="109"/>
  <c r="Q2258" i="109"/>
  <c r="X1574" i="109"/>
  <c r="Y2761" i="109"/>
  <c r="Q1722" i="109"/>
  <c r="X4151" i="109"/>
  <c r="V1681" i="109"/>
  <c r="Y2634" i="109"/>
  <c r="Y1539" i="109"/>
  <c r="T1554" i="109"/>
  <c r="Q882" i="109"/>
  <c r="R1231" i="109"/>
  <c r="X2761" i="109"/>
  <c r="O1626" i="109"/>
  <c r="Q985" i="112"/>
  <c r="P806" i="109"/>
  <c r="O1511" i="109"/>
  <c r="W934" i="109"/>
  <c r="T1623" i="109"/>
  <c r="V226" i="109"/>
  <c r="T3184" i="109"/>
  <c r="O2414" i="109"/>
  <c r="W497" i="109"/>
  <c r="S1971" i="109"/>
  <c r="R1553" i="109"/>
  <c r="T2050" i="109"/>
  <c r="X1160" i="109"/>
  <c r="V737" i="109"/>
  <c r="W61" i="109"/>
  <c r="R2926" i="109"/>
  <c r="O3176" i="109"/>
  <c r="T1468" i="109"/>
  <c r="S1732" i="109"/>
  <c r="X1167" i="109"/>
  <c r="S2034" i="109"/>
  <c r="V1462" i="109"/>
  <c r="S1667" i="109"/>
  <c r="V1637" i="109"/>
  <c r="Q3007" i="109"/>
  <c r="O1576" i="109"/>
  <c r="X4235" i="109"/>
  <c r="Q3119" i="109"/>
  <c r="T1359" i="109"/>
  <c r="Y3493" i="109"/>
  <c r="X3657" i="109"/>
  <c r="W1662" i="109"/>
  <c r="Y2704" i="109"/>
  <c r="Y1143" i="109"/>
  <c r="R1968" i="109"/>
  <c r="P1717" i="109"/>
  <c r="R1592" i="109"/>
  <c r="T62" i="109"/>
  <c r="Y1507" i="109"/>
  <c r="Y650" i="109"/>
  <c r="T1099" i="109"/>
  <c r="U423" i="109"/>
  <c r="T58" i="109"/>
  <c r="S1606" i="109"/>
  <c r="P1515" i="109"/>
  <c r="P2325" i="109"/>
  <c r="P1299" i="109"/>
  <c r="U2765" i="109"/>
  <c r="W652" i="109"/>
  <c r="X1681" i="109"/>
  <c r="X1638" i="109"/>
  <c r="Y4064" i="109"/>
  <c r="X1227" i="109"/>
  <c r="W3142" i="109"/>
  <c r="S67" i="109"/>
  <c r="O2266" i="109"/>
  <c r="R116" i="110"/>
  <c r="Y1201" i="109"/>
  <c r="Y1229" i="109"/>
  <c r="Q591" i="109"/>
  <c r="V135" i="109"/>
  <c r="S1273" i="109"/>
  <c r="S1465" i="109"/>
  <c r="Z1415" i="109"/>
  <c r="U2395" i="109"/>
  <c r="X1493" i="109"/>
  <c r="N865" i="109"/>
  <c r="X2990" i="109"/>
  <c r="P1324" i="109"/>
  <c r="Q1562" i="109"/>
  <c r="V3438" i="109"/>
  <c r="R1385" i="109"/>
  <c r="Q3063" i="109"/>
  <c r="V3070" i="109"/>
  <c r="Q140" i="109"/>
  <c r="R3708" i="109"/>
  <c r="O3168" i="109"/>
  <c r="R1559" i="109"/>
  <c r="R737" i="109"/>
  <c r="W864" i="109"/>
  <c r="N1958" i="109"/>
  <c r="X950" i="109"/>
  <c r="T2110" i="109"/>
  <c r="N2558" i="109"/>
  <c r="P4092" i="109"/>
  <c r="V735" i="109"/>
  <c r="S3169" i="109"/>
  <c r="X72" i="109"/>
  <c r="P4090" i="109"/>
  <c r="V1310" i="109"/>
  <c r="Y427" i="109"/>
  <c r="T3789" i="109"/>
  <c r="X1317" i="109"/>
  <c r="W216" i="109"/>
  <c r="T502" i="109"/>
  <c r="N1376" i="109"/>
  <c r="V440" i="109"/>
  <c r="Q3858" i="109"/>
  <c r="N1488" i="109"/>
  <c r="Q3148" i="109"/>
  <c r="T1367" i="109"/>
  <c r="Y2782" i="109"/>
  <c r="R3093" i="109"/>
  <c r="Q862" i="112"/>
  <c r="O1251" i="109"/>
  <c r="Y1624" i="109"/>
  <c r="U1621" i="109"/>
  <c r="P1545" i="109"/>
  <c r="Q1599" i="109"/>
  <c r="R434" i="112"/>
  <c r="W1971" i="109"/>
  <c r="S219" i="109"/>
  <c r="U1542" i="109"/>
  <c r="Z1786" i="109"/>
  <c r="W2708" i="109"/>
  <c r="V1618" i="109"/>
  <c r="O372" i="109"/>
  <c r="W1102" i="109"/>
  <c r="T2037" i="109"/>
  <c r="P1279" i="109"/>
  <c r="V3157" i="109"/>
  <c r="U499" i="109"/>
  <c r="P1652" i="109"/>
  <c r="U1192" i="109"/>
  <c r="T205" i="109"/>
  <c r="S1388" i="109"/>
  <c r="N1359" i="109"/>
  <c r="Z1421" i="109"/>
  <c r="X1275" i="109"/>
  <c r="S3938" i="109"/>
  <c r="R1155" i="109"/>
  <c r="R1019" i="109"/>
  <c r="O1298" i="109"/>
  <c r="X508" i="109"/>
  <c r="O3020" i="109"/>
  <c r="N1111" i="109"/>
  <c r="V881" i="109"/>
  <c r="N1150" i="109"/>
  <c r="O1957" i="109"/>
  <c r="U3363" i="109"/>
  <c r="P1331" i="109"/>
  <c r="Y514" i="109"/>
  <c r="O1966" i="109"/>
  <c r="P1899" i="109"/>
  <c r="V433" i="109"/>
  <c r="U1337" i="109"/>
  <c r="V3176" i="109"/>
  <c r="W1312" i="109"/>
  <c r="W2763" i="109"/>
  <c r="V3007" i="109"/>
  <c r="Y811" i="109"/>
  <c r="U4081" i="109"/>
  <c r="P3727" i="109"/>
  <c r="U1518" i="109"/>
  <c r="X592" i="109"/>
  <c r="S2037" i="109"/>
  <c r="O151" i="109"/>
  <c r="P1320" i="109"/>
  <c r="T1469" i="109"/>
  <c r="O1381" i="109"/>
  <c r="S1833" i="109"/>
  <c r="W1658" i="109"/>
  <c r="V1883" i="109"/>
  <c r="U3005" i="109"/>
  <c r="N3121" i="109"/>
  <c r="T1364" i="109"/>
  <c r="X498" i="109"/>
  <c r="R1750" i="109"/>
  <c r="U1474" i="109"/>
  <c r="P285" i="112"/>
  <c r="U1281" i="109"/>
  <c r="N1015" i="109"/>
  <c r="O1257" i="109"/>
  <c r="S3711" i="109"/>
  <c r="R1262" i="109"/>
  <c r="Y1495" i="109"/>
  <c r="Q941" i="109"/>
  <c r="X3197" i="109"/>
  <c r="O788" i="109"/>
  <c r="V1602" i="109"/>
  <c r="X3056" i="109"/>
  <c r="W3144" i="109"/>
  <c r="R1377" i="109"/>
  <c r="W4234" i="109"/>
  <c r="V1021" i="109"/>
  <c r="Y1099" i="109"/>
  <c r="W1133" i="109"/>
  <c r="P499" i="109"/>
  <c r="Z1403" i="109"/>
  <c r="X3480" i="109"/>
  <c r="S1012" i="109"/>
  <c r="V3026" i="109"/>
  <c r="P45" i="110"/>
  <c r="Y2699" i="109"/>
  <c r="S1104" i="109"/>
  <c r="N2249" i="109"/>
  <c r="Q1126" i="109"/>
  <c r="P2629" i="109"/>
  <c r="V143" i="109"/>
  <c r="S1674" i="109"/>
  <c r="S1119" i="109"/>
  <c r="U1604" i="109"/>
  <c r="P1353" i="109"/>
  <c r="N1281" i="109"/>
  <c r="P1012" i="109"/>
  <c r="O873" i="109"/>
  <c r="Q1891" i="109"/>
  <c r="S143" i="109"/>
  <c r="N2332" i="109"/>
  <c r="Y852" i="109"/>
  <c r="O3158" i="109"/>
  <c r="Z294" i="109"/>
  <c r="Q1100" i="112"/>
  <c r="P1730" i="109"/>
  <c r="R1332" i="109"/>
  <c r="R1565" i="109"/>
  <c r="W1632" i="109"/>
  <c r="U798" i="109"/>
  <c r="T1265" i="109"/>
  <c r="Y75" i="109"/>
  <c r="U882" i="109"/>
  <c r="Y954" i="109"/>
  <c r="Q3940" i="109"/>
  <c r="O639" i="112"/>
  <c r="U4" i="109"/>
  <c r="O657" i="109"/>
  <c r="O1485" i="109"/>
  <c r="U1360" i="109"/>
  <c r="X1105" i="109"/>
  <c r="O1676" i="109"/>
  <c r="T3863" i="109"/>
  <c r="O1348" i="109"/>
  <c r="N876" i="109"/>
  <c r="W218" i="109"/>
  <c r="Q2323" i="109"/>
  <c r="W3161" i="109"/>
  <c r="X6" i="109"/>
  <c r="V1481" i="109"/>
  <c r="P3567" i="109"/>
  <c r="U1289" i="109"/>
  <c r="Y2969" i="109"/>
  <c r="T3050" i="109"/>
  <c r="X139" i="109"/>
  <c r="U2709" i="109"/>
  <c r="R3090" i="109"/>
  <c r="V1744" i="109"/>
  <c r="N511" i="109"/>
  <c r="S1503" i="109"/>
  <c r="V1295" i="109"/>
  <c r="T1216" i="109"/>
  <c r="Q2415" i="109"/>
  <c r="O1529" i="109"/>
  <c r="Q733" i="112"/>
  <c r="T1719" i="109"/>
  <c r="Q872" i="112"/>
  <c r="P294" i="112"/>
  <c r="S1960" i="109"/>
  <c r="N1575" i="109"/>
  <c r="U1549" i="109"/>
  <c r="O2474" i="109"/>
  <c r="S2973" i="109"/>
  <c r="Y1592" i="109"/>
  <c r="X2043" i="109"/>
  <c r="O1154" i="109"/>
  <c r="T1186" i="109"/>
  <c r="Y1586" i="109"/>
  <c r="V1723" i="109"/>
  <c r="S4087" i="109"/>
  <c r="U3206" i="109"/>
  <c r="W1752" i="109"/>
  <c r="U1188" i="109"/>
  <c r="W3096" i="109"/>
  <c r="U954" i="109"/>
  <c r="T1522" i="109"/>
  <c r="U3116" i="109"/>
  <c r="V882" i="109"/>
  <c r="X1376" i="109"/>
  <c r="O1320" i="112"/>
  <c r="U1528" i="109"/>
  <c r="Q1694" i="109"/>
  <c r="Y1301" i="109"/>
  <c r="P1160" i="109"/>
  <c r="X1182" i="109"/>
  <c r="R2766" i="109"/>
  <c r="Q1343" i="109"/>
  <c r="T1573" i="109"/>
  <c r="V1588" i="109"/>
  <c r="V1365" i="109"/>
  <c r="T1514" i="109"/>
  <c r="W1017" i="109"/>
  <c r="R1214" i="109"/>
  <c r="O1539" i="109"/>
  <c r="Y1552" i="109"/>
  <c r="N3084" i="109"/>
  <c r="Y76" i="109"/>
  <c r="W1615" i="109"/>
  <c r="P3085" i="109"/>
  <c r="V1218" i="109"/>
  <c r="T1660" i="109"/>
  <c r="T428" i="109"/>
  <c r="U1229" i="109"/>
  <c r="P1627" i="109"/>
  <c r="Y2017" i="109"/>
  <c r="O2840" i="109"/>
  <c r="V1899" i="109"/>
  <c r="U810" i="109"/>
  <c r="Y285" i="109"/>
  <c r="Y1340" i="109"/>
  <c r="Y2472" i="109"/>
  <c r="U1368" i="109"/>
  <c r="N1247" i="109"/>
  <c r="U1364" i="109"/>
  <c r="Y2771" i="109"/>
  <c r="X1117" i="109"/>
  <c r="P3940" i="109"/>
  <c r="N949" i="109"/>
  <c r="U2698" i="109"/>
  <c r="Y3497" i="109"/>
  <c r="N872" i="109"/>
  <c r="W1150" i="109"/>
  <c r="Y1741" i="109"/>
  <c r="P3354" i="109"/>
  <c r="X1188" i="109"/>
  <c r="P3936" i="109"/>
  <c r="R1694" i="109"/>
  <c r="N2988" i="109"/>
  <c r="W1467" i="109"/>
  <c r="Y1194" i="109"/>
  <c r="V579" i="109"/>
  <c r="O509" i="112"/>
  <c r="O648" i="109"/>
  <c r="Z1756" i="109"/>
  <c r="Y291" i="109"/>
  <c r="R648" i="109"/>
  <c r="P15" i="112"/>
  <c r="Q1377" i="109"/>
  <c r="T14" i="110"/>
  <c r="R2945" i="109"/>
  <c r="R2628" i="109"/>
  <c r="V2482" i="109"/>
  <c r="W1206" i="109"/>
  <c r="N4298" i="109"/>
  <c r="W373" i="109"/>
  <c r="N1280" i="109"/>
  <c r="S144" i="109"/>
  <c r="O1508" i="109"/>
  <c r="O1656" i="109"/>
  <c r="Q3566" i="109"/>
  <c r="S1711" i="109"/>
  <c r="P2114" i="109"/>
  <c r="N727" i="112"/>
  <c r="W1110" i="109"/>
  <c r="Y1945" i="109"/>
  <c r="Y2675" i="109"/>
  <c r="Q1190" i="112"/>
  <c r="R1605" i="109"/>
  <c r="O4300" i="109"/>
  <c r="Q872" i="109"/>
  <c r="Q504" i="109"/>
  <c r="Q1371" i="109"/>
  <c r="Y588" i="109"/>
  <c r="X1238" i="109"/>
  <c r="S871" i="109"/>
  <c r="S3491" i="109"/>
  <c r="W1285" i="109"/>
  <c r="Y139" i="109"/>
  <c r="W1184" i="109"/>
  <c r="W1832" i="109"/>
  <c r="R1128" i="109"/>
  <c r="S1328" i="109"/>
  <c r="P1466" i="109"/>
  <c r="X3021" i="109"/>
  <c r="R445" i="109"/>
  <c r="N3568" i="109"/>
  <c r="P1387" i="109"/>
  <c r="W3430" i="109"/>
  <c r="V1474" i="109"/>
  <c r="Y3004" i="109"/>
  <c r="W589" i="109"/>
  <c r="O694" i="112"/>
  <c r="Q653" i="109"/>
  <c r="P487" i="112"/>
  <c r="O1185" i="109"/>
  <c r="O1222" i="109"/>
  <c r="T1530" i="109"/>
  <c r="O1237" i="109"/>
  <c r="T1115" i="109"/>
  <c r="N1014" i="109"/>
  <c r="O2934" i="109"/>
  <c r="S934" i="109"/>
  <c r="R1387" i="109"/>
  <c r="P1616" i="109"/>
  <c r="N1149" i="109"/>
  <c r="X505" i="109"/>
  <c r="V3024" i="109"/>
  <c r="S1734" i="109"/>
  <c r="O1244" i="109"/>
  <c r="Q3031" i="109"/>
  <c r="Q2398" i="109"/>
  <c r="N3094" i="109"/>
  <c r="Q585" i="109"/>
  <c r="T2687" i="109"/>
  <c r="V3056" i="109"/>
  <c r="T654" i="109"/>
  <c r="P1198" i="109"/>
  <c r="N1595" i="109"/>
  <c r="V2696" i="109"/>
  <c r="W2263" i="109"/>
  <c r="O557" i="112"/>
  <c r="Q1280" i="109"/>
  <c r="X2705" i="109"/>
  <c r="Q1478" i="109"/>
  <c r="O1531" i="109"/>
  <c r="Q1513" i="109"/>
  <c r="Q1525" i="109"/>
  <c r="W2332" i="109"/>
  <c r="U1134" i="109"/>
  <c r="S1573" i="109"/>
  <c r="P615" i="112"/>
  <c r="S2336" i="109"/>
  <c r="X3437" i="109"/>
  <c r="P765" i="112"/>
  <c r="Q2037" i="109"/>
  <c r="N3569" i="109"/>
  <c r="X1562" i="109"/>
  <c r="V215" i="109"/>
  <c r="S646" i="109"/>
  <c r="Q1646" i="109"/>
  <c r="P2329" i="109"/>
  <c r="X1726" i="109"/>
  <c r="Y265" i="109"/>
  <c r="S1339" i="109"/>
  <c r="O2108" i="109"/>
  <c r="R3861" i="109"/>
  <c r="Y2839" i="109"/>
  <c r="S2407" i="109"/>
  <c r="O2481" i="109"/>
  <c r="O1527" i="109"/>
  <c r="Q3725" i="109"/>
  <c r="Q1663" i="109"/>
  <c r="N359" i="112"/>
  <c r="N1377" i="109"/>
  <c r="W1339" i="109"/>
  <c r="O1099" i="109"/>
  <c r="N1125" i="109"/>
  <c r="R1148" i="109"/>
  <c r="Q1709" i="109"/>
  <c r="P3121" i="109"/>
  <c r="X1142" i="109"/>
  <c r="Q2968" i="109"/>
  <c r="Y1008" i="109"/>
  <c r="Q1531" i="112"/>
  <c r="S1234" i="109"/>
  <c r="V1896" i="109"/>
  <c r="Y2927" i="109"/>
  <c r="O283" i="109"/>
  <c r="P3802" i="109"/>
  <c r="T2117" i="109"/>
  <c r="T2945" i="109"/>
  <c r="P4018" i="109"/>
  <c r="U1201" i="109"/>
  <c r="S1271" i="109"/>
  <c r="P93" i="112"/>
  <c r="Y1012" i="109"/>
  <c r="S1144" i="109"/>
  <c r="W429" i="109"/>
  <c r="W1587" i="109"/>
  <c r="W3347" i="109"/>
  <c r="U1751" i="109"/>
  <c r="T1621" i="109"/>
  <c r="P370" i="109"/>
  <c r="N1114" i="109"/>
  <c r="T1491" i="109"/>
  <c r="R6" i="109"/>
  <c r="N320" i="112"/>
  <c r="V3364" i="109"/>
  <c r="V1352" i="109"/>
  <c r="Z716" i="109"/>
  <c r="O281" i="109"/>
  <c r="N649" i="109"/>
  <c r="N285" i="109"/>
  <c r="U288" i="109"/>
  <c r="W3135" i="109"/>
  <c r="Y923" i="109"/>
  <c r="W1268" i="109"/>
  <c r="W442" i="109"/>
  <c r="U1209" i="109"/>
  <c r="S2964" i="109"/>
  <c r="U1489" i="109"/>
  <c r="W1284" i="109"/>
  <c r="O1685" i="109"/>
  <c r="X221" i="109"/>
  <c r="R1602" i="109"/>
  <c r="N1380" i="109"/>
  <c r="P3566" i="109"/>
  <c r="Y66" i="109"/>
  <c r="X3866" i="109"/>
  <c r="Q589" i="109"/>
  <c r="W1707" i="109"/>
  <c r="X1524" i="109"/>
  <c r="N141" i="109"/>
  <c r="V2562" i="109"/>
  <c r="S1106" i="109"/>
  <c r="Z3247" i="109"/>
  <c r="X1211" i="109"/>
  <c r="U1267" i="109"/>
  <c r="O1625" i="109"/>
  <c r="X1713" i="109"/>
  <c r="V2326" i="109"/>
  <c r="U1200" i="109"/>
  <c r="U1352" i="109"/>
  <c r="U800" i="109"/>
  <c r="Q2707" i="109"/>
  <c r="O1290" i="109"/>
  <c r="O1640" i="109"/>
  <c r="Q1185" i="109"/>
  <c r="S1219" i="109"/>
  <c r="N2406" i="109"/>
  <c r="Y940" i="109"/>
  <c r="V499" i="109"/>
  <c r="N4159" i="109"/>
  <c r="U2687" i="109"/>
  <c r="P3077" i="109"/>
  <c r="Q1198" i="109"/>
  <c r="P569" i="112"/>
  <c r="S1123" i="109"/>
  <c r="U1253" i="109"/>
  <c r="U3868" i="109"/>
  <c r="N3064" i="109"/>
  <c r="Y2933" i="109"/>
  <c r="O2926" i="109"/>
  <c r="O2983" i="109"/>
  <c r="Y2116" i="109"/>
  <c r="R645" i="109"/>
  <c r="Y508" i="109"/>
  <c r="W1303" i="109"/>
  <c r="U2944" i="109"/>
  <c r="W3091" i="109"/>
  <c r="R218" i="109"/>
  <c r="Q1510" i="109"/>
  <c r="W1318" i="109"/>
  <c r="W3176" i="109"/>
  <c r="R586" i="109"/>
  <c r="Y1640" i="109"/>
  <c r="R864" i="109"/>
  <c r="O644" i="112"/>
  <c r="W793" i="109"/>
  <c r="T1381" i="109"/>
  <c r="V1555" i="109"/>
  <c r="P3724" i="109"/>
  <c r="Y1275" i="109"/>
  <c r="V1158" i="109"/>
  <c r="V1106" i="109"/>
  <c r="N3047" i="109"/>
  <c r="Q62" i="109"/>
  <c r="V2262" i="109"/>
  <c r="X3012" i="109"/>
  <c r="O649" i="109"/>
  <c r="P1620" i="109"/>
  <c r="V1511" i="109"/>
  <c r="U3800" i="109"/>
  <c r="U955" i="109"/>
  <c r="O3190" i="109"/>
  <c r="N2364" i="112"/>
  <c r="O1377" i="109"/>
  <c r="P4221" i="109"/>
  <c r="S1898" i="109"/>
  <c r="T1465" i="109"/>
  <c r="P1245" i="112"/>
  <c r="V871" i="109"/>
  <c r="V154" i="109"/>
  <c r="Q3005" i="109"/>
  <c r="S1100" i="109"/>
  <c r="Q1349" i="109"/>
  <c r="W654" i="109"/>
  <c r="U1566" i="109"/>
  <c r="U1167" i="109"/>
  <c r="Z1784" i="109"/>
  <c r="T3722" i="109"/>
  <c r="R2618" i="109"/>
  <c r="Q1536" i="109"/>
  <c r="W1744" i="109"/>
  <c r="V736" i="109"/>
  <c r="N441" i="109"/>
  <c r="Y735" i="109"/>
  <c r="W1187" i="109"/>
  <c r="O1012" i="109"/>
  <c r="S2949" i="109"/>
  <c r="R1905" i="109"/>
  <c r="T2562" i="109"/>
  <c r="X2939" i="109"/>
  <c r="T225" i="109"/>
  <c r="Y1502" i="109"/>
  <c r="R1831" i="109"/>
  <c r="Y513" i="109"/>
  <c r="U3165" i="109"/>
  <c r="Q3567" i="109"/>
  <c r="N2624" i="109"/>
  <c r="O4166" i="109"/>
  <c r="O1596" i="109"/>
  <c r="X1471" i="109"/>
  <c r="X1632" i="109"/>
  <c r="R2562" i="109"/>
  <c r="W3437" i="109"/>
  <c r="R939" i="109"/>
  <c r="W81" i="109"/>
  <c r="W1741" i="109"/>
  <c r="Q1517" i="109"/>
  <c r="Q2624" i="109"/>
  <c r="S1370" i="109"/>
  <c r="X2385" i="109"/>
  <c r="S1341" i="109"/>
  <c r="R2990" i="109"/>
  <c r="P4297" i="109"/>
  <c r="P1377" i="109"/>
  <c r="N1647" i="109"/>
  <c r="U1979" i="109"/>
  <c r="U1681" i="109"/>
  <c r="W3129" i="109"/>
  <c r="S1511" i="109"/>
  <c r="W132" i="109"/>
  <c r="P3360" i="109"/>
  <c r="R1482" i="109"/>
  <c r="V1545" i="109"/>
  <c r="X2324" i="109"/>
  <c r="V2408" i="109"/>
  <c r="Q2402" i="109"/>
  <c r="S3854" i="109"/>
  <c r="Q1281" i="109"/>
  <c r="N3154" i="109"/>
  <c r="V577" i="109"/>
  <c r="T1679" i="109"/>
  <c r="Q1555" i="109"/>
  <c r="R1686" i="109"/>
  <c r="Q1309" i="109"/>
  <c r="U1217" i="109"/>
  <c r="O1197" i="109"/>
  <c r="W1315" i="109"/>
  <c r="R656" i="109"/>
  <c r="V1292" i="109"/>
  <c r="T585" i="109"/>
  <c r="P1687" i="109"/>
  <c r="T1268" i="109"/>
  <c r="N1581" i="109"/>
  <c r="S2936" i="109"/>
  <c r="Y284" i="109"/>
  <c r="N2030" i="109"/>
  <c r="S1634" i="109"/>
  <c r="Q1960" i="109"/>
  <c r="U3035" i="109"/>
  <c r="T3198" i="109"/>
  <c r="U1334" i="109"/>
  <c r="X1190" i="109"/>
  <c r="T3786" i="109"/>
  <c r="T949" i="109"/>
  <c r="O569" i="109"/>
  <c r="S2415" i="109"/>
  <c r="R3566" i="109"/>
  <c r="T2333" i="109"/>
  <c r="X2261" i="109"/>
  <c r="W1640" i="109"/>
  <c r="X3171" i="109"/>
  <c r="Y737" i="109"/>
  <c r="N2473" i="109"/>
  <c r="V508" i="109"/>
  <c r="O2263" i="109"/>
  <c r="Y1721" i="109"/>
  <c r="P953" i="109"/>
  <c r="P1601" i="109"/>
  <c r="U3366" i="109"/>
  <c r="P1612" i="109"/>
  <c r="O1253" i="109"/>
  <c r="T2112" i="109"/>
  <c r="Y1520" i="109"/>
  <c r="Y1477" i="109"/>
  <c r="V1378" i="109"/>
  <c r="Q1598" i="109"/>
  <c r="U1385" i="109"/>
  <c r="O3160" i="109"/>
  <c r="T3022" i="109"/>
  <c r="W3054" i="109"/>
  <c r="N3130" i="109"/>
  <c r="Q1289" i="109"/>
  <c r="N543" i="112"/>
  <c r="U1750" i="109"/>
  <c r="P1017" i="109"/>
  <c r="V2925" i="109"/>
  <c r="P1615" i="109"/>
  <c r="U1168" i="109"/>
  <c r="V3717" i="109"/>
  <c r="Y1208" i="109"/>
  <c r="R3186" i="109"/>
  <c r="T2938" i="109"/>
  <c r="Y1164" i="109"/>
  <c r="U1301" i="109"/>
  <c r="Y1101" i="109"/>
  <c r="X1601" i="109"/>
  <c r="Q3129" i="109"/>
  <c r="U2702" i="109"/>
  <c r="S516" i="109"/>
  <c r="P1022" i="109"/>
  <c r="W1387" i="109"/>
  <c r="O2045" i="109"/>
  <c r="Y3205" i="109"/>
  <c r="N1659" i="109"/>
  <c r="R582" i="109"/>
  <c r="W1500" i="109"/>
  <c r="N873" i="109"/>
  <c r="Y3094" i="109"/>
  <c r="R1574" i="109"/>
  <c r="R1187" i="109"/>
  <c r="T1581" i="109"/>
  <c r="R1227" i="109"/>
  <c r="P1335" i="109"/>
  <c r="S64" i="109"/>
  <c r="P1478" i="109"/>
  <c r="Q1522" i="112"/>
  <c r="W1627" i="109"/>
  <c r="X800" i="109"/>
  <c r="W3791" i="109"/>
  <c r="R1590" i="109"/>
  <c r="O2483" i="109"/>
  <c r="Y1680" i="109"/>
  <c r="S2691" i="109"/>
  <c r="S1475" i="109"/>
  <c r="S1379" i="109"/>
  <c r="Q866" i="109"/>
  <c r="T1689" i="109"/>
  <c r="P1668" i="109"/>
  <c r="V1100" i="109"/>
  <c r="V1351" i="109"/>
  <c r="S3010" i="109"/>
  <c r="X1607" i="109"/>
  <c r="Q1715" i="109"/>
  <c r="R940" i="109"/>
  <c r="Q1533" i="109"/>
  <c r="V1482" i="109"/>
  <c r="O1326" i="109"/>
  <c r="Y2310" i="109"/>
  <c r="O2615" i="109"/>
  <c r="W1572" i="109"/>
  <c r="U1139" i="109"/>
  <c r="T3344" i="109"/>
  <c r="R512" i="109"/>
  <c r="T151" i="109"/>
  <c r="Q127" i="112"/>
  <c r="U1736" i="109"/>
  <c r="W440" i="109"/>
  <c r="W1574" i="109"/>
  <c r="Q1307" i="109"/>
  <c r="T1171" i="109"/>
  <c r="S1183" i="109"/>
  <c r="R2634" i="109"/>
  <c r="O2838" i="109"/>
  <c r="S3361" i="109"/>
  <c r="O1693" i="109"/>
  <c r="X2383" i="109"/>
  <c r="U953" i="109"/>
  <c r="U2343" i="109"/>
  <c r="R1323" i="109"/>
  <c r="Y1386" i="109"/>
  <c r="X1669" i="109"/>
  <c r="X3438" i="109"/>
  <c r="X1321" i="109"/>
  <c r="S1252" i="109"/>
  <c r="N3033" i="109"/>
  <c r="X1168" i="109"/>
  <c r="T4021" i="109"/>
  <c r="T1828" i="109"/>
  <c r="Y574" i="109"/>
  <c r="S788" i="109"/>
  <c r="W1173" i="109"/>
  <c r="Q1511" i="109"/>
  <c r="S2992" i="109"/>
  <c r="P2110" i="109"/>
  <c r="R1886" i="109"/>
  <c r="W2414" i="109"/>
  <c r="S876" i="109"/>
  <c r="P2109" i="109"/>
  <c r="P1609" i="109"/>
  <c r="U944" i="109"/>
  <c r="W1490" i="109"/>
  <c r="R1146" i="109"/>
  <c r="W2848" i="109"/>
  <c r="S2470" i="109"/>
  <c r="V3127" i="109"/>
  <c r="R1163" i="109"/>
  <c r="Y444" i="109"/>
  <c r="V3186" i="109"/>
  <c r="R943" i="109"/>
  <c r="X1597" i="109"/>
  <c r="Y1175" i="109"/>
  <c r="O2325" i="109"/>
  <c r="O799" i="109"/>
  <c r="R1118" i="109"/>
  <c r="V1747" i="109"/>
  <c r="Y1378" i="109"/>
  <c r="N732" i="109"/>
  <c r="Y1225" i="109"/>
  <c r="T2627" i="109"/>
  <c r="V293" i="109"/>
  <c r="Y1648" i="109"/>
  <c r="S1717" i="109"/>
  <c r="X1626" i="109"/>
  <c r="X3201" i="109"/>
  <c r="N1728" i="109"/>
  <c r="Q291" i="109"/>
  <c r="Y656" i="109"/>
  <c r="W657" i="109"/>
  <c r="U132" i="109"/>
  <c r="V1140" i="109"/>
  <c r="S2623" i="109"/>
  <c r="T1548" i="109"/>
  <c r="U31" i="110"/>
  <c r="Q1132" i="109"/>
  <c r="O3156" i="109"/>
  <c r="X584" i="109"/>
  <c r="W2619" i="109"/>
  <c r="N226" i="109"/>
  <c r="P1304" i="109"/>
  <c r="P134" i="112"/>
  <c r="Q213" i="109"/>
  <c r="W1681" i="109"/>
  <c r="U3712" i="109"/>
  <c r="X803" i="109"/>
  <c r="P2321" i="109"/>
  <c r="R1548" i="109"/>
  <c r="U4084" i="109"/>
  <c r="T2342" i="109"/>
  <c r="O1195" i="109"/>
  <c r="S3142" i="109"/>
  <c r="V1386" i="109"/>
  <c r="Q3053" i="109"/>
  <c r="U1682" i="109"/>
  <c r="N1561" i="109"/>
  <c r="T3174" i="109"/>
  <c r="R371" i="109"/>
  <c r="P28" i="110"/>
  <c r="V1126" i="109"/>
  <c r="X3161" i="109"/>
  <c r="O2613" i="109"/>
  <c r="W1472" i="109"/>
  <c r="Q792" i="109"/>
  <c r="W3148" i="109"/>
  <c r="N135" i="109"/>
  <c r="R3025" i="109"/>
  <c r="V424" i="109"/>
  <c r="U1116" i="109"/>
  <c r="V1495" i="109"/>
  <c r="S499" i="109"/>
  <c r="X1557" i="109"/>
  <c r="Y1677" i="109"/>
  <c r="T1294" i="109"/>
  <c r="U1233" i="109"/>
  <c r="T1529" i="109"/>
  <c r="O1630" i="109"/>
  <c r="P1278" i="109"/>
  <c r="Q174" i="112"/>
  <c r="V2341" i="109"/>
  <c r="N1013" i="109"/>
  <c r="W1015" i="109"/>
  <c r="Y2630" i="109"/>
  <c r="U2940" i="109"/>
  <c r="Q216" i="109"/>
  <c r="Y3197" i="109"/>
  <c r="T1658" i="109"/>
  <c r="X3023" i="109"/>
  <c r="N1277" i="109"/>
  <c r="N334" i="112"/>
  <c r="N4299" i="109"/>
  <c r="O2780" i="109"/>
  <c r="T1330" i="109"/>
  <c r="Y1746" i="109"/>
  <c r="U1895" i="109"/>
  <c r="X194" i="109"/>
  <c r="V1364" i="109"/>
  <c r="X3126" i="109"/>
  <c r="N1492" i="109"/>
  <c r="V1350" i="109"/>
  <c r="O1715" i="109"/>
  <c r="X1508" i="109"/>
  <c r="V3133" i="109"/>
  <c r="P1223" i="109"/>
  <c r="N878" i="109"/>
  <c r="V4076" i="109"/>
  <c r="Y1250" i="109"/>
  <c r="Z3946" i="109"/>
  <c r="Z1423" i="109"/>
  <c r="Q1624" i="109"/>
  <c r="X3719" i="109"/>
  <c r="Q1284" i="109"/>
  <c r="P1647" i="109"/>
  <c r="Q251" i="112"/>
  <c r="Y1347" i="109"/>
  <c r="R1351" i="109"/>
  <c r="R2467" i="109"/>
  <c r="P4300" i="109"/>
  <c r="P1238" i="109"/>
  <c r="R3061" i="109"/>
  <c r="Z3582" i="109"/>
  <c r="O4296" i="109"/>
  <c r="P648" i="109"/>
  <c r="R497" i="109"/>
  <c r="V1522" i="109"/>
  <c r="R1362" i="109"/>
  <c r="X1106" i="109"/>
  <c r="W1543" i="109"/>
  <c r="Y777" i="109"/>
  <c r="P1710" i="109"/>
  <c r="R1557" i="109"/>
  <c r="N77" i="109"/>
  <c r="Q1518" i="109"/>
  <c r="S591" i="109"/>
  <c r="Q513" i="109"/>
  <c r="N3062" i="109"/>
  <c r="P1514" i="109"/>
  <c r="R3356" i="109"/>
  <c r="T226" i="109"/>
  <c r="V2041" i="109"/>
  <c r="X1747" i="109"/>
  <c r="N1178" i="112"/>
  <c r="Y2929" i="109"/>
  <c r="V801" i="109"/>
  <c r="U2981" i="109"/>
  <c r="P2108" i="109"/>
  <c r="N648" i="109"/>
  <c r="S1258" i="109"/>
  <c r="N2838" i="109"/>
  <c r="U575" i="109"/>
  <c r="X1663" i="109"/>
  <c r="P4094" i="109"/>
  <c r="P1316" i="109"/>
  <c r="Q1228" i="109"/>
  <c r="S1163" i="109"/>
  <c r="O1054" i="112"/>
  <c r="Z1390" i="109"/>
  <c r="Y1241" i="109"/>
  <c r="O2939" i="109"/>
  <c r="X1472" i="109"/>
  <c r="U1615" i="109"/>
  <c r="Q946" i="112"/>
  <c r="U879" i="109"/>
  <c r="V1011" i="109"/>
  <c r="W4165" i="109"/>
  <c r="O1196" i="109"/>
  <c r="U504" i="109"/>
  <c r="O1521" i="109"/>
  <c r="V3174" i="109"/>
  <c r="T1269" i="109"/>
  <c r="W1217" i="109"/>
  <c r="U2691" i="109"/>
  <c r="Y2691" i="109"/>
  <c r="P282" i="109"/>
  <c r="O1293" i="109"/>
  <c r="P1119" i="109"/>
  <c r="N4085" i="109"/>
  <c r="Q875" i="109"/>
  <c r="O1022" i="109"/>
  <c r="Y733" i="109"/>
  <c r="P1224" i="109"/>
  <c r="Y192" i="109"/>
  <c r="Y1215" i="109"/>
  <c r="T518" i="109"/>
  <c r="Q212" i="109"/>
  <c r="W1625" i="109"/>
  <c r="S3439" i="109"/>
  <c r="T1342" i="109"/>
  <c r="S2618" i="109"/>
  <c r="U1649" i="109"/>
  <c r="P4087" i="109"/>
  <c r="P2624" i="109"/>
  <c r="P1630" i="109"/>
  <c r="S287" i="109"/>
  <c r="Y2822" i="109"/>
  <c r="W3086" i="109"/>
  <c r="N66" i="112"/>
  <c r="N3093" i="109"/>
  <c r="Y2108" i="109"/>
  <c r="P2960" i="109"/>
  <c r="N2837" i="109"/>
  <c r="N3933" i="109"/>
  <c r="W1713" i="109"/>
  <c r="X3011" i="109"/>
  <c r="U1330" i="109"/>
  <c r="V219" i="109"/>
  <c r="S3113" i="109"/>
  <c r="T370" i="109"/>
  <c r="Y1560" i="109"/>
  <c r="T1628" i="109"/>
  <c r="N2409" i="109"/>
  <c r="S799" i="109"/>
  <c r="Y46" i="109"/>
  <c r="Q1015" i="109"/>
  <c r="X2471" i="109"/>
  <c r="W1675" i="109"/>
  <c r="Y884" i="109"/>
  <c r="O49" i="112"/>
  <c r="O2473" i="109"/>
  <c r="W2467" i="109"/>
  <c r="O1349" i="109"/>
  <c r="X1581" i="109"/>
  <c r="U1149" i="109"/>
  <c r="X1330" i="109"/>
  <c r="U3000" i="109"/>
  <c r="Y1529" i="109"/>
  <c r="O611" i="112"/>
  <c r="P283" i="109"/>
  <c r="W3130" i="109"/>
  <c r="T1300" i="109"/>
  <c r="N1173" i="112"/>
  <c r="Q3177" i="109"/>
  <c r="V949" i="109"/>
  <c r="W500" i="109"/>
  <c r="Q2619" i="109"/>
  <c r="P8" i="109"/>
  <c r="Y1369" i="109"/>
  <c r="V225" i="109"/>
  <c r="U1555" i="109"/>
  <c r="N474" i="112"/>
  <c r="R948" i="109"/>
  <c r="X2457" i="109"/>
  <c r="N1283" i="109"/>
  <c r="P4301" i="109"/>
  <c r="O1145" i="109"/>
  <c r="Y1533" i="109"/>
  <c r="O734" i="109"/>
  <c r="U1228" i="109"/>
  <c r="W1326" i="109"/>
  <c r="Q1579" i="109"/>
  <c r="N424" i="109"/>
  <c r="Y2931" i="109"/>
  <c r="P1679" i="109"/>
  <c r="N1590" i="109"/>
  <c r="S3144" i="109"/>
  <c r="K122" i="110"/>
  <c r="X3714" i="109"/>
  <c r="Q3799" i="109"/>
  <c r="U2970" i="109"/>
  <c r="N1536" i="109"/>
  <c r="V3069" i="109"/>
  <c r="W798" i="109"/>
  <c r="V3193" i="109"/>
  <c r="U3049" i="109"/>
  <c r="Q1741" i="109"/>
  <c r="X1300" i="109"/>
  <c r="S3005" i="109"/>
  <c r="T1176" i="109"/>
  <c r="W874" i="109"/>
  <c r="N1135" i="109"/>
  <c r="P1381" i="109"/>
  <c r="Q2845" i="109"/>
  <c r="O3935" i="109"/>
  <c r="V2475" i="109"/>
  <c r="S2700" i="109"/>
  <c r="R1468" i="109"/>
  <c r="X46" i="109"/>
  <c r="N2417" i="109"/>
  <c r="T657" i="109"/>
  <c r="Q1150" i="109"/>
  <c r="X3843" i="109"/>
  <c r="T498" i="109"/>
  <c r="V574" i="109"/>
  <c r="X1521" i="109"/>
  <c r="V1611" i="109"/>
  <c r="V1128" i="109"/>
  <c r="O1641" i="109"/>
  <c r="O1705" i="109"/>
  <c r="Q945" i="109"/>
  <c r="N756" i="112"/>
  <c r="W3156" i="109"/>
  <c r="Y1485" i="109"/>
  <c r="N952" i="109"/>
  <c r="T653" i="109"/>
  <c r="U4161" i="109"/>
  <c r="P1014" i="109"/>
  <c r="Y1504" i="109"/>
  <c r="N145" i="109"/>
  <c r="X512" i="109"/>
  <c r="S1688" i="109"/>
  <c r="V1286" i="109"/>
  <c r="Y2020" i="109"/>
  <c r="Q1545" i="109"/>
  <c r="N1206" i="109"/>
  <c r="U1611" i="109"/>
  <c r="W1174" i="109"/>
  <c r="P3053" i="109"/>
  <c r="P2943" i="109"/>
  <c r="U1195" i="109"/>
  <c r="O584" i="109"/>
  <c r="U1667" i="109"/>
  <c r="O3105" i="109"/>
  <c r="U2039" i="109"/>
  <c r="S140" i="109"/>
  <c r="P30" i="112"/>
  <c r="W790" i="109"/>
  <c r="U657" i="109"/>
  <c r="S1161" i="109"/>
  <c r="V1367" i="109"/>
  <c r="Y2398" i="109"/>
  <c r="S3028" i="109"/>
  <c r="S210" i="109"/>
  <c r="Z3242" i="109"/>
  <c r="Y288" i="109"/>
  <c r="Y1286" i="109"/>
  <c r="X3159" i="109"/>
  <c r="Y3213" i="109"/>
  <c r="V2260" i="109"/>
  <c r="Q1721" i="109"/>
  <c r="T572" i="109"/>
  <c r="Y580" i="109"/>
  <c r="O1130" i="109"/>
  <c r="W585" i="109"/>
  <c r="W70" i="109"/>
  <c r="U496" i="109"/>
  <c r="X3208" i="109"/>
  <c r="O1241" i="109"/>
  <c r="X1126" i="109"/>
  <c r="T1235" i="109"/>
  <c r="P155" i="112"/>
  <c r="U516" i="109"/>
  <c r="R3346" i="109"/>
  <c r="X1155" i="109"/>
  <c r="V1542" i="109"/>
  <c r="R285" i="109"/>
  <c r="T738" i="109"/>
  <c r="U77" i="109"/>
  <c r="N788" i="109"/>
  <c r="O3042" i="109"/>
  <c r="T7" i="109"/>
  <c r="U208" i="109"/>
  <c r="S1521" i="109"/>
  <c r="N1703" i="109"/>
  <c r="Y2617" i="109"/>
  <c r="W1555" i="109"/>
  <c r="O134" i="109"/>
  <c r="N1343" i="109"/>
  <c r="R43" i="110"/>
  <c r="W1358" i="109"/>
  <c r="S2109" i="109"/>
  <c r="U1478" i="109"/>
  <c r="O947" i="109"/>
  <c r="R3157" i="109"/>
  <c r="Y1892" i="109"/>
  <c r="Q1827" i="109"/>
  <c r="Q2699" i="109"/>
  <c r="W4" i="109"/>
  <c r="U65" i="109"/>
  <c r="Y632" i="109"/>
  <c r="S511" i="109"/>
  <c r="X1885" i="109"/>
  <c r="W1474" i="109"/>
  <c r="N1302" i="109"/>
  <c r="V1676" i="109"/>
  <c r="X278" i="109"/>
  <c r="W1730" i="109"/>
  <c r="Y1591" i="109"/>
  <c r="S2107" i="109"/>
  <c r="U1282" i="109"/>
  <c r="N496" i="109"/>
  <c r="N1885" i="109"/>
  <c r="P1618" i="109"/>
  <c r="S2625" i="109"/>
  <c r="X998" i="109"/>
  <c r="Y2406" i="109"/>
  <c r="U2972" i="109"/>
  <c r="Q171" i="112"/>
  <c r="W3089" i="109"/>
  <c r="Q3127" i="109"/>
  <c r="W884" i="109"/>
  <c r="O147" i="109"/>
  <c r="X1481" i="109"/>
  <c r="Y2394" i="109"/>
  <c r="O1471" i="109"/>
  <c r="R132" i="109"/>
  <c r="U2766" i="109"/>
  <c r="T65" i="109"/>
  <c r="N1559" i="109"/>
  <c r="X1960" i="109"/>
  <c r="T806" i="109"/>
  <c r="P645" i="109"/>
  <c r="Q1627" i="109"/>
  <c r="O2935" i="109"/>
  <c r="N223" i="109"/>
  <c r="V1321" i="109"/>
  <c r="V1627" i="109"/>
  <c r="Y2981" i="109"/>
  <c r="K40" i="110"/>
  <c r="Q2998" i="109"/>
  <c r="N2108" i="109"/>
  <c r="R1139" i="112"/>
  <c r="S292" i="109"/>
  <c r="S1962" i="109"/>
  <c r="P1499" i="109"/>
  <c r="U1513" i="109"/>
  <c r="N425" i="109"/>
  <c r="Y2471" i="109"/>
  <c r="X149" i="109"/>
  <c r="Q2044" i="109"/>
  <c r="P501" i="109"/>
  <c r="O1165" i="109"/>
  <c r="W1160" i="109"/>
  <c r="Y1511" i="109"/>
  <c r="U1500" i="109"/>
  <c r="W1721" i="109"/>
  <c r="O2341" i="109"/>
  <c r="S1249" i="109"/>
  <c r="W1175" i="109"/>
  <c r="U3196" i="109"/>
  <c r="T371" i="109"/>
  <c r="Y1117" i="109"/>
  <c r="V1385" i="109"/>
  <c r="N1112" i="109"/>
  <c r="P133" i="109"/>
  <c r="P4088" i="109"/>
  <c r="P1672" i="109"/>
  <c r="N1012" i="109"/>
  <c r="Y2321" i="109"/>
  <c r="S1023" i="109"/>
  <c r="X79" i="109"/>
  <c r="P1706" i="109"/>
  <c r="Q1367" i="109"/>
  <c r="P735" i="109"/>
  <c r="W2944" i="109"/>
  <c r="X1637" i="109"/>
  <c r="Q1633" i="109"/>
  <c r="X941" i="109"/>
  <c r="P1361" i="109"/>
  <c r="O3724" i="109"/>
  <c r="Q1232" i="109"/>
  <c r="S1724" i="109"/>
  <c r="Z1393" i="109"/>
  <c r="P1182" i="109"/>
  <c r="S810" i="109"/>
  <c r="P442" i="109"/>
  <c r="U1339" i="109"/>
  <c r="P1131" i="109"/>
  <c r="V808" i="109"/>
  <c r="Q1203" i="109"/>
  <c r="R3027" i="109"/>
  <c r="Y865" i="109"/>
  <c r="Q506" i="109"/>
  <c r="W443" i="109"/>
  <c r="S62" i="109"/>
  <c r="Q1619" i="109"/>
  <c r="T2102" i="109"/>
  <c r="O516" i="109"/>
  <c r="Q3653" i="109"/>
  <c r="R1698" i="109"/>
  <c r="R3062" i="109"/>
  <c r="R3053" i="109"/>
  <c r="N1191" i="109"/>
  <c r="T1317" i="109"/>
  <c r="R2103" i="109"/>
  <c r="Z1412" i="109"/>
  <c r="X220" i="109"/>
  <c r="X1552" i="109"/>
  <c r="X3698" i="109"/>
  <c r="N3077" i="109"/>
  <c r="Y3084" i="109"/>
  <c r="V211" i="109"/>
  <c r="Y2773" i="109"/>
  <c r="Q1315" i="109"/>
  <c r="U1202" i="109"/>
  <c r="Q519" i="109"/>
  <c r="Q1463" i="112"/>
  <c r="X1368" i="109"/>
  <c r="S1381" i="109"/>
  <c r="U1694" i="109"/>
  <c r="R2692" i="109"/>
  <c r="N3932" i="109"/>
  <c r="P633" i="112"/>
  <c r="N283" i="109"/>
  <c r="O4297" i="109"/>
  <c r="P509" i="109"/>
  <c r="X3405" i="109"/>
  <c r="N1151" i="109"/>
  <c r="V2986" i="109"/>
  <c r="O1692" i="109"/>
  <c r="W1021" i="109"/>
  <c r="Y151" i="109"/>
  <c r="Y3109" i="109"/>
  <c r="V3207" i="109"/>
  <c r="Q3047" i="109"/>
  <c r="U1208" i="109"/>
  <c r="S1902" i="109"/>
  <c r="Y2267" i="109"/>
  <c r="J72" i="110"/>
  <c r="O425" i="109"/>
  <c r="V1007" i="109"/>
  <c r="N2472" i="109"/>
  <c r="W1104" i="109"/>
  <c r="V1698" i="109"/>
  <c r="P807" i="109"/>
  <c r="Y2409" i="109"/>
  <c r="U1561" i="109"/>
  <c r="X1687" i="109"/>
  <c r="R1292" i="109"/>
  <c r="T1572" i="109"/>
  <c r="Q3096" i="109"/>
  <c r="W3172" i="109"/>
  <c r="W1732" i="109"/>
  <c r="X205" i="109"/>
  <c r="Q2994" i="109"/>
  <c r="Y2943" i="109"/>
  <c r="P1210" i="109"/>
  <c r="O4298" i="109"/>
  <c r="V1958" i="109"/>
  <c r="Q1386" i="109"/>
  <c r="S3015" i="109"/>
  <c r="P1247" i="109"/>
  <c r="T2033" i="109"/>
  <c r="O1186" i="109"/>
  <c r="U3131" i="109"/>
  <c r="X81" i="109"/>
  <c r="N2445" i="112"/>
  <c r="Y1464" i="109"/>
  <c r="O1722" i="109"/>
  <c r="X146" i="109"/>
  <c r="P1102" i="109"/>
  <c r="Z358" i="109"/>
  <c r="S501" i="109"/>
  <c r="X1603" i="109"/>
  <c r="R1103" i="109"/>
  <c r="W590" i="109"/>
  <c r="X1130" i="109"/>
  <c r="T3716" i="109"/>
  <c r="N1740" i="109"/>
  <c r="Z1790" i="109"/>
  <c r="N1542" i="109"/>
  <c r="V205" i="109"/>
  <c r="P1263" i="109"/>
  <c r="U1121" i="109"/>
  <c r="S1244" i="109"/>
  <c r="U1725" i="109"/>
  <c r="W950" i="109"/>
  <c r="X2702" i="109"/>
  <c r="O2039" i="109"/>
  <c r="U2627" i="109"/>
  <c r="O738" i="109"/>
  <c r="W1179" i="109"/>
  <c r="W3198" i="109"/>
  <c r="Q2030" i="109"/>
  <c r="V1659" i="109"/>
  <c r="W3426" i="109"/>
  <c r="Y1578" i="109"/>
  <c r="S1232" i="109"/>
  <c r="Q371" i="109"/>
  <c r="Y3567" i="109"/>
  <c r="V3022" i="109"/>
  <c r="T3202" i="109"/>
  <c r="Y1647" i="109"/>
  <c r="Q952" i="109"/>
  <c r="Q1956" i="109"/>
  <c r="W8" i="109"/>
  <c r="Q3433" i="109"/>
  <c r="P994" i="112"/>
  <c r="T289" i="109"/>
  <c r="O2696" i="109"/>
  <c r="Q2957" i="109"/>
  <c r="V1485" i="109"/>
  <c r="R2115" i="109"/>
  <c r="V2409" i="109"/>
  <c r="X1976" i="109"/>
  <c r="U874" i="109"/>
  <c r="N1577" i="109"/>
  <c r="X1575" i="109"/>
  <c r="Y1740" i="109"/>
  <c r="Q285" i="109"/>
  <c r="Q647" i="109"/>
  <c r="Q3043" i="109"/>
  <c r="Z296" i="109"/>
  <c r="V2987" i="109"/>
  <c r="U3654" i="109"/>
  <c r="W3157" i="109"/>
  <c r="S1549" i="109"/>
  <c r="N1507" i="112"/>
  <c r="W4023" i="109"/>
  <c r="O2468" i="109"/>
  <c r="S806" i="109"/>
  <c r="U2469" i="109"/>
  <c r="T1237" i="109"/>
  <c r="O3857" i="109"/>
  <c r="P3723" i="109"/>
  <c r="X121" i="109"/>
  <c r="O1343" i="109"/>
  <c r="X1287" i="109"/>
  <c r="S4092" i="109"/>
  <c r="W869" i="109"/>
  <c r="Q1384" i="112"/>
  <c r="S150" i="109"/>
  <c r="T2559" i="109"/>
  <c r="S2043" i="109"/>
  <c r="Q3722" i="109"/>
  <c r="P1966" i="109"/>
  <c r="P1690" i="109"/>
  <c r="O646" i="109"/>
  <c r="P3199" i="109"/>
  <c r="P1008" i="109"/>
  <c r="Z1461" i="109"/>
  <c r="N1544" i="109"/>
  <c r="U2775" i="109"/>
  <c r="P2107" i="109"/>
  <c r="T2321" i="109"/>
  <c r="P1957" i="109"/>
  <c r="O954" i="109"/>
  <c r="U589" i="109"/>
  <c r="W1720" i="109"/>
  <c r="S1371" i="109"/>
  <c r="Q1743" i="109"/>
  <c r="L42" i="110"/>
  <c r="T1965" i="109"/>
  <c r="Q799" i="109"/>
  <c r="O2999" i="109"/>
  <c r="O1486" i="109"/>
  <c r="T3291" i="109"/>
  <c r="S2635" i="109"/>
  <c r="Q1338" i="109"/>
  <c r="S1008" i="109"/>
  <c r="Y1678" i="109"/>
  <c r="O3432" i="109"/>
  <c r="T2943" i="109"/>
  <c r="N2996" i="109"/>
  <c r="P1309" i="109"/>
  <c r="Q280" i="109"/>
  <c r="P1151" i="109"/>
  <c r="T1693" i="109"/>
  <c r="N2050" i="109"/>
  <c r="O3143" i="109"/>
  <c r="V1966" i="109"/>
  <c r="Y2766" i="109"/>
  <c r="P3929" i="109"/>
  <c r="U2974" i="109"/>
  <c r="Q3499" i="109"/>
  <c r="K68" i="110"/>
  <c r="R1977" i="109"/>
  <c r="V1697" i="109"/>
  <c r="Q880" i="109"/>
  <c r="X1533" i="109"/>
  <c r="Q2340" i="109"/>
  <c r="Y2052" i="109"/>
  <c r="U3355" i="109"/>
  <c r="N1622" i="109"/>
  <c r="P1289" i="109"/>
  <c r="N517" i="109"/>
  <c r="R2972" i="109"/>
  <c r="R1337" i="109"/>
  <c r="V2030" i="109"/>
  <c r="R2253" i="109"/>
  <c r="N2109" i="109"/>
  <c r="N2113" i="109"/>
  <c r="Y957" i="109"/>
  <c r="Q1152" i="109"/>
  <c r="V3198" i="109"/>
  <c r="W1378" i="109"/>
  <c r="N1338" i="109"/>
  <c r="T1271" i="109"/>
  <c r="Q1318" i="109"/>
  <c r="W1112" i="109"/>
  <c r="P1129" i="109"/>
  <c r="V2331" i="109"/>
  <c r="V371" i="109"/>
  <c r="S863" i="109"/>
  <c r="U497" i="109"/>
  <c r="V1550" i="109"/>
  <c r="T3056" i="109"/>
  <c r="W1316" i="109"/>
  <c r="Y1331" i="109"/>
  <c r="S796" i="109"/>
  <c r="T3083" i="109"/>
  <c r="Y2037" i="109"/>
  <c r="P2759" i="109"/>
  <c r="X63" i="109"/>
  <c r="P3125" i="109"/>
  <c r="Q1309" i="112"/>
  <c r="V2118" i="109"/>
  <c r="X590" i="109"/>
  <c r="R10" i="110"/>
  <c r="T288" i="109"/>
  <c r="T1339" i="109"/>
  <c r="Z2549" i="109"/>
  <c r="O1281" i="109"/>
  <c r="S369" i="109"/>
  <c r="Q656" i="109"/>
  <c r="U1258" i="109"/>
  <c r="Q2999" i="109"/>
  <c r="W4096" i="109"/>
  <c r="N1186" i="109"/>
  <c r="X1334" i="109"/>
  <c r="Q3055" i="109"/>
  <c r="Y1481" i="109"/>
  <c r="N1897" i="109"/>
  <c r="O61" i="109"/>
  <c r="X1201" i="109"/>
  <c r="N1169" i="109"/>
  <c r="W1101" i="109"/>
  <c r="W1571" i="109"/>
  <c r="X581" i="109"/>
  <c r="Q1832" i="109"/>
  <c r="N1734" i="109"/>
  <c r="U807" i="109"/>
  <c r="X2943" i="109"/>
  <c r="Y2031" i="109"/>
  <c r="T1543" i="109"/>
  <c r="T1963" i="109"/>
  <c r="W1475" i="109"/>
  <c r="Y1383" i="109"/>
  <c r="U1525" i="109"/>
  <c r="W1828" i="109"/>
  <c r="P1548" i="109"/>
  <c r="O2107" i="109"/>
  <c r="P1974" i="109"/>
  <c r="V1296" i="109"/>
  <c r="U446" i="109"/>
  <c r="Y2257" i="109"/>
  <c r="O643" i="109"/>
  <c r="Q1177" i="109"/>
  <c r="O652" i="109"/>
  <c r="O1283" i="109"/>
  <c r="T955" i="109"/>
  <c r="P948" i="109"/>
  <c r="X2956" i="109"/>
  <c r="Y437" i="109"/>
  <c r="X3720" i="109"/>
  <c r="T946" i="109"/>
  <c r="W2841" i="109"/>
  <c r="U1739" i="109"/>
  <c r="N1263" i="109"/>
  <c r="P1229" i="109"/>
  <c r="X3207" i="109"/>
  <c r="X265" i="109"/>
  <c r="S2263" i="109"/>
  <c r="W581" i="109"/>
  <c r="O2471" i="109"/>
  <c r="U506" i="109"/>
  <c r="P2838" i="109"/>
  <c r="V1146" i="109"/>
  <c r="N282" i="109"/>
  <c r="O3040" i="109"/>
  <c r="W2622" i="109"/>
  <c r="T737" i="109"/>
  <c r="V3099" i="109"/>
  <c r="Y1566" i="109"/>
  <c r="R1660" i="109"/>
  <c r="O3061" i="109"/>
  <c r="R1657" i="109"/>
  <c r="S1324" i="109"/>
  <c r="Q3508" i="109"/>
  <c r="N58" i="109"/>
  <c r="Q2613" i="109"/>
  <c r="Q1547" i="109"/>
  <c r="W1740" i="109"/>
  <c r="N3567" i="109"/>
  <c r="X1253" i="109"/>
  <c r="R2045" i="109"/>
  <c r="P1327" i="109"/>
  <c r="Q1219" i="109"/>
  <c r="W4231" i="109"/>
  <c r="Y1303" i="109"/>
  <c r="V1125" i="109"/>
  <c r="W1531" i="109"/>
  <c r="N1339" i="109"/>
  <c r="O436" i="109"/>
  <c r="Z662" i="109"/>
  <c r="R3213" i="109"/>
  <c r="R1297" i="109"/>
  <c r="P3016" i="109"/>
  <c r="X1008" i="109"/>
  <c r="W1008" i="109"/>
  <c r="P2476" i="109"/>
  <c r="P1897" i="109"/>
  <c r="Q3209" i="109"/>
  <c r="Y938" i="109"/>
  <c r="X1137" i="109"/>
  <c r="V2557" i="109"/>
  <c r="P969" i="112"/>
  <c r="S1229" i="109"/>
  <c r="N1567" i="109"/>
  <c r="N572" i="109"/>
  <c r="P89" i="110"/>
  <c r="O1233" i="109"/>
  <c r="N1207" i="112"/>
  <c r="X1367" i="109"/>
  <c r="W145" i="109"/>
  <c r="Y1884" i="109"/>
  <c r="R1314" i="109"/>
  <c r="S3208" i="109"/>
  <c r="T2482" i="109"/>
  <c r="R1151" i="109"/>
  <c r="Y3140" i="109"/>
  <c r="V7" i="109"/>
  <c r="U3008" i="109"/>
  <c r="N3722" i="109"/>
  <c r="U3155" i="109"/>
  <c r="N31" i="110"/>
  <c r="O3293" i="109"/>
  <c r="W1595" i="109"/>
  <c r="W1551" i="109"/>
  <c r="S3102" i="109"/>
  <c r="V498" i="109"/>
  <c r="W1534" i="109"/>
  <c r="S1364" i="109"/>
  <c r="X1873" i="109"/>
  <c r="T2848" i="109"/>
  <c r="T79" i="109"/>
  <c r="W3078" i="109"/>
  <c r="Y2940" i="109"/>
  <c r="W75" i="109"/>
  <c r="Y2115" i="109"/>
  <c r="R1213" i="109"/>
  <c r="W1664" i="109"/>
  <c r="X951" i="109"/>
  <c r="Q1242" i="109"/>
  <c r="X1242" i="109"/>
  <c r="W1338" i="109"/>
  <c r="V1314" i="109"/>
  <c r="T1566" i="109"/>
  <c r="V1203" i="109"/>
  <c r="Y1326" i="109"/>
  <c r="Y442" i="109"/>
  <c r="Y1660" i="109"/>
  <c r="T131" i="109"/>
  <c r="S1201" i="109"/>
  <c r="V4147" i="109"/>
  <c r="R1677" i="109"/>
  <c r="Q645" i="109"/>
  <c r="S1377" i="109"/>
  <c r="Q1134" i="109"/>
  <c r="S1245" i="109"/>
  <c r="N2263" i="109"/>
  <c r="W1624" i="109"/>
  <c r="S1957" i="109"/>
  <c r="Y1103" i="109"/>
  <c r="W2993" i="109"/>
  <c r="W2117" i="109"/>
  <c r="U1476" i="109"/>
  <c r="W1618" i="109"/>
  <c r="U1637" i="109"/>
  <c r="Q1017" i="109"/>
  <c r="P651" i="109"/>
  <c r="O1007" i="112"/>
  <c r="W1645" i="109"/>
  <c r="V1961" i="109"/>
  <c r="R1975" i="109"/>
  <c r="N2196" i="109"/>
  <c r="U1592" i="109"/>
  <c r="S1343" i="109"/>
  <c r="N1554" i="109"/>
  <c r="T1366" i="109"/>
  <c r="Y290" i="109"/>
  <c r="U1532" i="109"/>
  <c r="O71" i="110"/>
  <c r="W1248" i="109"/>
  <c r="Y1743" i="109"/>
  <c r="T2195" i="109"/>
  <c r="Z1029" i="109"/>
  <c r="W3497" i="109"/>
  <c r="S2267" i="109"/>
  <c r="T1906" i="109"/>
  <c r="Q2932" i="109"/>
  <c r="X3160" i="109"/>
  <c r="X861" i="109"/>
  <c r="U1547" i="109"/>
  <c r="P3163" i="109"/>
  <c r="T2038" i="109"/>
  <c r="S3212" i="109"/>
  <c r="U372" i="109"/>
  <c r="T1350" i="109"/>
  <c r="W1127" i="109"/>
  <c r="V1157" i="109"/>
  <c r="W1293" i="109"/>
  <c r="Z352" i="109"/>
  <c r="T2030" i="109"/>
  <c r="T2338" i="109"/>
  <c r="Y4164" i="109"/>
  <c r="N1019" i="109"/>
  <c r="P1015" i="109"/>
  <c r="U1152" i="109"/>
  <c r="U2029" i="109"/>
  <c r="O2703" i="109"/>
  <c r="Z1796" i="109"/>
  <c r="V1322" i="109"/>
  <c r="Y3361" i="109"/>
  <c r="W2968" i="109"/>
  <c r="R2761" i="109"/>
  <c r="X2030" i="109"/>
  <c r="S1385" i="109"/>
  <c r="N3211" i="109"/>
  <c r="P1565" i="109"/>
  <c r="W879" i="109"/>
  <c r="T1466" i="109"/>
  <c r="N2626" i="109"/>
  <c r="Y1663" i="109"/>
  <c r="Q790" i="109"/>
  <c r="O1320" i="109"/>
  <c r="K65" i="110"/>
  <c r="P315" i="112"/>
  <c r="Y1142" i="109"/>
  <c r="N3213" i="109"/>
  <c r="V1317" i="109"/>
  <c r="P286" i="109"/>
  <c r="P1496" i="109"/>
  <c r="P1705" i="109"/>
  <c r="U1238" i="109"/>
  <c r="T1521" i="109"/>
  <c r="U1886" i="109"/>
  <c r="P3092" i="109"/>
  <c r="U1218" i="109"/>
  <c r="X1479" i="109"/>
  <c r="N2932" i="109"/>
  <c r="T1307" i="109"/>
  <c r="Q1897" i="109"/>
  <c r="V3075" i="109"/>
  <c r="Z1091" i="109"/>
  <c r="N79" i="109"/>
  <c r="N151" i="109"/>
  <c r="T2259" i="109"/>
  <c r="T1011" i="109"/>
  <c r="U935" i="109"/>
  <c r="O1132" i="109"/>
  <c r="U3419" i="109"/>
  <c r="R1326" i="109"/>
  <c r="Q1621" i="109"/>
  <c r="V2838" i="109"/>
  <c r="X2110" i="109"/>
  <c r="Z3230" i="109"/>
  <c r="O1559" i="109"/>
  <c r="Z364" i="109"/>
  <c r="R945" i="109"/>
  <c r="X67" i="109"/>
  <c r="X1384" i="109"/>
  <c r="R1695" i="109"/>
  <c r="N1304" i="109"/>
  <c r="O1555" i="109"/>
  <c r="O746" i="112"/>
  <c r="P4298" i="109"/>
  <c r="O789" i="109"/>
  <c r="O592" i="109"/>
  <c r="X140" i="109"/>
  <c r="X1213" i="109"/>
  <c r="W1578" i="109"/>
  <c r="O3043" i="109"/>
  <c r="O809" i="109"/>
  <c r="T801" i="109"/>
  <c r="P369" i="109"/>
  <c r="O2686" i="109"/>
  <c r="S865" i="109"/>
  <c r="W3074" i="109"/>
  <c r="U4164" i="109"/>
  <c r="X60" i="109"/>
  <c r="O1498" i="109"/>
  <c r="U1157" i="109"/>
  <c r="U1255" i="109"/>
  <c r="T2253" i="109"/>
  <c r="K25" i="110"/>
  <c r="W1148" i="109"/>
  <c r="S1707" i="109"/>
  <c r="S207" i="109"/>
  <c r="X1903" i="109"/>
  <c r="S1893" i="109"/>
  <c r="T591" i="109"/>
  <c r="P3416" i="109"/>
  <c r="P1225" i="109"/>
  <c r="N1715" i="109"/>
  <c r="T1270" i="109"/>
  <c r="Y431" i="109"/>
  <c r="N1635" i="109"/>
  <c r="R1704" i="109"/>
  <c r="X1135" i="109"/>
  <c r="R1620" i="109"/>
  <c r="P808" i="109"/>
  <c r="O3015" i="109"/>
  <c r="X1372" i="109"/>
  <c r="U2962" i="109"/>
  <c r="O52" i="112"/>
  <c r="P2698" i="109"/>
  <c r="W1657" i="109"/>
  <c r="W1962" i="109"/>
  <c r="P954" i="109"/>
  <c r="X957" i="109"/>
  <c r="U3041" i="109"/>
  <c r="Y1465" i="109"/>
  <c r="W3200" i="109"/>
  <c r="P1358" i="109"/>
  <c r="W810" i="109"/>
  <c r="Y3201" i="109"/>
  <c r="Y2029" i="109"/>
  <c r="O1534" i="109"/>
  <c r="Q63" i="109"/>
  <c r="W1254" i="109"/>
  <c r="N67" i="110"/>
  <c r="Y1722" i="109"/>
  <c r="Q1683" i="109"/>
  <c r="N2395" i="109"/>
  <c r="N1362" i="109"/>
  <c r="T1280" i="109"/>
  <c r="P2268" i="109"/>
  <c r="O2836" i="109"/>
  <c r="W2041" i="109"/>
  <c r="U951" i="109"/>
  <c r="X587" i="109"/>
  <c r="O1361" i="109"/>
  <c r="S1513" i="109"/>
  <c r="O1571" i="109"/>
  <c r="O3174" i="109"/>
  <c r="R1494" i="109"/>
  <c r="Q1551" i="109"/>
  <c r="X1234" i="109"/>
  <c r="T1687" i="109"/>
  <c r="U1675" i="109"/>
  <c r="P2128" i="112"/>
  <c r="O1710" i="109"/>
  <c r="W1463" i="109"/>
  <c r="O1276" i="109"/>
  <c r="Z1450" i="109"/>
  <c r="U655" i="109"/>
  <c r="R1551" i="109"/>
  <c r="Z1826" i="109"/>
  <c r="Y3800" i="109"/>
  <c r="V1275" i="109"/>
  <c r="P1310" i="109"/>
  <c r="Q1975" i="109"/>
  <c r="X4153" i="109"/>
  <c r="V1110" i="109"/>
  <c r="R3431" i="109"/>
  <c r="T216" i="109"/>
  <c r="U1483" i="109"/>
  <c r="O3434" i="109"/>
  <c r="O3211" i="109"/>
  <c r="W278" i="109"/>
  <c r="X1189" i="109"/>
  <c r="V2615" i="109"/>
  <c r="Y3119" i="109"/>
  <c r="V516" i="109"/>
  <c r="O1514" i="109"/>
  <c r="T3426" i="109"/>
  <c r="X2343" i="109"/>
  <c r="T658" i="109"/>
  <c r="Y154" i="109"/>
  <c r="T1372" i="109"/>
  <c r="V209" i="109"/>
  <c r="N1244" i="109"/>
  <c r="P1270" i="109"/>
  <c r="T1275" i="109"/>
  <c r="W2766" i="109"/>
  <c r="P1648" i="109"/>
  <c r="P856" i="112"/>
  <c r="P3141" i="109"/>
  <c r="Q1327" i="109"/>
  <c r="Y1278" i="109"/>
  <c r="P1589" i="109"/>
  <c r="V3287" i="109"/>
  <c r="Q3509" i="109"/>
  <c r="O223" i="109"/>
  <c r="T3036" i="109"/>
  <c r="O2842" i="109"/>
  <c r="R3125" i="109"/>
  <c r="S940" i="109"/>
  <c r="T1170" i="109"/>
  <c r="Y1243" i="109"/>
  <c r="Y872" i="109"/>
  <c r="Y2106" i="109"/>
  <c r="P1199" i="112"/>
  <c r="O3940" i="109"/>
  <c r="O1108" i="109"/>
  <c r="P1900" i="109"/>
  <c r="W881" i="109"/>
  <c r="T3869" i="109"/>
  <c r="Z1436" i="109"/>
  <c r="O1617" i="112"/>
  <c r="Y1364" i="109"/>
  <c r="U3060" i="109"/>
  <c r="X1347" i="109"/>
  <c r="P1725" i="109"/>
  <c r="P3189" i="109"/>
  <c r="Z3259" i="109"/>
  <c r="W1586" i="109"/>
  <c r="V879" i="109"/>
  <c r="X1231" i="109"/>
  <c r="R2966" i="109"/>
  <c r="P732" i="109"/>
  <c r="R1560" i="109"/>
  <c r="N1467" i="109"/>
  <c r="T1691" i="109"/>
  <c r="P1486" i="109"/>
  <c r="O1523" i="109"/>
  <c r="N3656" i="109"/>
  <c r="X3553" i="109"/>
  <c r="V1183" i="109"/>
  <c r="Q1154" i="109"/>
  <c r="W880" i="109"/>
  <c r="V799" i="109"/>
  <c r="P1562" i="109"/>
  <c r="W146" i="109"/>
  <c r="Q3154" i="109"/>
  <c r="X732" i="109"/>
  <c r="P4074" i="109"/>
  <c r="S1353" i="109"/>
  <c r="U1475" i="109"/>
  <c r="Q1295" i="109"/>
  <c r="U1336" i="109"/>
  <c r="Q1008" i="109"/>
  <c r="Q1147" i="109"/>
  <c r="O1131" i="109"/>
  <c r="N1265" i="109"/>
  <c r="Y851" i="109"/>
  <c r="X1968" i="109"/>
  <c r="N2103" i="109"/>
  <c r="N1327" i="109"/>
  <c r="P1357" i="109"/>
  <c r="Y2781" i="109"/>
  <c r="X1496" i="109"/>
  <c r="W3163" i="109"/>
  <c r="Y2047" i="109"/>
  <c r="N3074" i="109"/>
  <c r="S1022" i="109"/>
  <c r="R286" i="109"/>
  <c r="P1704" i="109"/>
  <c r="Y4088" i="109"/>
  <c r="T441" i="109"/>
  <c r="V3150" i="109"/>
  <c r="Q2927" i="109"/>
  <c r="Q1159" i="109"/>
  <c r="S70" i="109"/>
  <c r="X2940" i="109"/>
  <c r="P3935" i="109"/>
  <c r="V1560" i="109"/>
  <c r="P3087" i="109"/>
  <c r="Y2269" i="109"/>
  <c r="S1474" i="109"/>
  <c r="R3350" i="109"/>
  <c r="S3939" i="109"/>
  <c r="V1646" i="109"/>
  <c r="U370" i="109"/>
  <c r="T871" i="109"/>
  <c r="O2109" i="109"/>
  <c r="U1971" i="109"/>
  <c r="N3161" i="109"/>
  <c r="O3877" i="109"/>
  <c r="W62" i="109"/>
  <c r="T3182" i="109"/>
  <c r="W1628" i="109"/>
  <c r="P2327" i="109"/>
  <c r="Y2961" i="109"/>
  <c r="P1243" i="109"/>
  <c r="Q3139" i="109"/>
  <c r="P1164" i="109"/>
  <c r="P74" i="109"/>
  <c r="Y1242" i="109"/>
  <c r="O282" i="109"/>
  <c r="U1269" i="109"/>
  <c r="Q1831" i="109"/>
  <c r="V2944" i="109"/>
  <c r="T645" i="109"/>
  <c r="X1257" i="109"/>
  <c r="S445" i="109"/>
  <c r="O2967" i="109"/>
  <c r="P232" i="112"/>
  <c r="T369" i="109"/>
  <c r="R1190" i="109"/>
  <c r="W1204" i="109"/>
  <c r="X496" i="109"/>
  <c r="R1555" i="109"/>
  <c r="X1220" i="109"/>
  <c r="Z1812" i="109"/>
  <c r="X1259" i="109"/>
  <c r="X1947" i="109"/>
  <c r="P368" i="109"/>
  <c r="N875" i="109"/>
  <c r="P1280" i="109"/>
  <c r="N1473" i="109"/>
  <c r="W811" i="109"/>
  <c r="O2106" i="109"/>
  <c r="P1120" i="109"/>
  <c r="N1695" i="109"/>
  <c r="V2112" i="109"/>
  <c r="W1317" i="109"/>
  <c r="V1557" i="109"/>
  <c r="O1147" i="109"/>
  <c r="X1277" i="109"/>
  <c r="Y1697" i="109"/>
  <c r="N1009" i="109"/>
  <c r="Y2977" i="109"/>
  <c r="T3" i="109"/>
  <c r="T1220" i="109"/>
  <c r="S2400" i="109"/>
  <c r="Y2343" i="109"/>
  <c r="Y1252" i="109"/>
  <c r="X1485" i="109"/>
  <c r="P1157" i="112"/>
  <c r="Q939" i="109"/>
  <c r="Q3348" i="109"/>
  <c r="N1733" i="109"/>
  <c r="Y1482" i="109"/>
  <c r="Q1553" i="109"/>
  <c r="Q657" i="109"/>
  <c r="X922" i="109"/>
  <c r="Q1183" i="109"/>
  <c r="U795" i="109"/>
  <c r="W1597" i="109"/>
  <c r="R223" i="112"/>
  <c r="V792" i="109"/>
  <c r="Z1088" i="109"/>
  <c r="O806" i="109"/>
  <c r="V510" i="109"/>
  <c r="T1168" i="109"/>
  <c r="S3072" i="109"/>
  <c r="Z1430" i="109"/>
  <c r="W4153" i="109"/>
  <c r="R1956" i="109"/>
  <c r="O1613" i="109"/>
  <c r="T1161" i="109"/>
  <c r="T1222" i="109"/>
  <c r="O1586" i="109"/>
  <c r="X138" i="109"/>
  <c r="N1109" i="109"/>
  <c r="Q3094" i="109"/>
  <c r="P436" i="109"/>
  <c r="Y3023" i="109"/>
  <c r="S1014" i="109"/>
  <c r="W2932" i="109"/>
  <c r="S2999" i="109"/>
  <c r="W1012" i="109"/>
  <c r="Q1273" i="109"/>
  <c r="W788" i="109"/>
  <c r="X2603" i="109"/>
  <c r="T3006" i="109"/>
  <c r="S1525" i="109"/>
  <c r="W3009" i="109"/>
  <c r="N2706" i="109"/>
  <c r="S2971" i="109"/>
  <c r="O1900" i="109"/>
  <c r="N70" i="109"/>
  <c r="X1125" i="109"/>
  <c r="T3169" i="109"/>
  <c r="T73" i="109"/>
  <c r="V1888" i="109"/>
  <c r="X1465" i="109"/>
  <c r="N1201" i="109"/>
  <c r="U2332" i="109"/>
  <c r="T1146" i="109"/>
  <c r="X3044" i="109"/>
  <c r="Y871" i="109"/>
  <c r="R1303" i="109"/>
  <c r="P1606" i="109"/>
  <c r="P2632" i="109"/>
  <c r="P3120" i="109"/>
  <c r="S3067" i="109"/>
  <c r="R3001" i="109"/>
  <c r="N1579" i="109"/>
  <c r="N273" i="112"/>
  <c r="Z723" i="109"/>
  <c r="P1341" i="109"/>
  <c r="O72" i="109"/>
  <c r="X1710" i="109"/>
  <c r="N1016" i="109"/>
  <c r="U1553" i="109"/>
  <c r="U2965" i="109"/>
  <c r="T647" i="109"/>
  <c r="S1563" i="109"/>
  <c r="O519" i="109"/>
  <c r="S73" i="109"/>
  <c r="N1372" i="109"/>
  <c r="R1369" i="109"/>
  <c r="Z1027" i="109"/>
  <c r="Q821" i="112"/>
  <c r="R3202" i="109"/>
  <c r="R2417" i="109"/>
  <c r="N2557" i="109"/>
  <c r="U949" i="109"/>
  <c r="X1385" i="109"/>
  <c r="W213" i="109"/>
  <c r="V1599" i="109"/>
  <c r="P2985" i="109"/>
  <c r="O1175" i="109"/>
  <c r="V1221" i="109"/>
  <c r="U1705" i="109"/>
  <c r="R1561" i="109"/>
  <c r="T1308" i="109"/>
  <c r="Y3793" i="109"/>
  <c r="Y1510" i="109"/>
  <c r="S1504" i="109"/>
  <c r="N4300" i="109"/>
  <c r="V1699" i="109"/>
  <c r="V2767" i="109"/>
  <c r="V1638" i="109"/>
  <c r="Y1587" i="109"/>
  <c r="N1893" i="109"/>
  <c r="P3106" i="109"/>
  <c r="S2980" i="109"/>
  <c r="S2965" i="109"/>
  <c r="S870" i="109"/>
  <c r="P2106" i="109"/>
  <c r="P2836" i="109"/>
  <c r="N3566" i="109"/>
  <c r="P3931" i="109"/>
  <c r="L145" i="110"/>
  <c r="P1011" i="109"/>
  <c r="P4296" i="109"/>
  <c r="P2471" i="109"/>
  <c r="P646" i="109"/>
  <c r="AP97" i="30" l="1"/>
  <c r="AN91" i="30"/>
  <c r="AP97" i="34"/>
  <c r="AN91" i="34"/>
  <c r="AN97" i="31"/>
  <c r="AP97" i="32"/>
  <c r="AN91" i="32"/>
  <c r="AP97" i="33"/>
  <c r="AN91" i="33"/>
  <c r="AP97" i="4"/>
  <c r="AP91" i="9"/>
  <c r="AN91" i="4"/>
  <c r="AP97" i="35"/>
  <c r="AN91" i="35"/>
  <c r="AP97" i="27"/>
  <c r="AN91" i="27"/>
  <c r="L160" i="110"/>
  <c r="N2106" i="109"/>
  <c r="N4296" i="109"/>
  <c r="N1011" i="109"/>
  <c r="N2471" i="109"/>
  <c r="N2836" i="109"/>
  <c r="J145" i="110"/>
  <c r="N3931" i="109"/>
  <c r="L40" i="110"/>
  <c r="N646" i="109"/>
  <c r="L25" i="110"/>
  <c r="P281" i="109"/>
  <c r="AP97" i="9" l="1"/>
  <c r="AN91" i="9"/>
  <c r="AN97" i="27"/>
  <c r="AN97" i="4"/>
  <c r="N281" i="109"/>
  <c r="J40" i="110"/>
  <c r="J25" i="110"/>
  <c r="M52" i="13" l="1"/>
  <c r="M57" i="13" s="1"/>
  <c r="O2708" i="112"/>
  <c r="P2477" i="112"/>
  <c r="O1328" i="112"/>
  <c r="P1328" i="112"/>
  <c r="O2706" i="112"/>
  <c r="O2478" i="112"/>
  <c r="O2707" i="112"/>
  <c r="P1787" i="112"/>
  <c r="P2478" i="112"/>
  <c r="O2476" i="112"/>
  <c r="P2476" i="112"/>
  <c r="O1786" i="112"/>
  <c r="O1557" i="112"/>
  <c r="P2708" i="112"/>
  <c r="P1788" i="112"/>
  <c r="O1556" i="112"/>
  <c r="O2477" i="112"/>
  <c r="P1557" i="112"/>
  <c r="P1556" i="112"/>
  <c r="O1787" i="112"/>
  <c r="O1327" i="112"/>
  <c r="P2707" i="112"/>
  <c r="P1786" i="112"/>
  <c r="O1558" i="112"/>
  <c r="P1558" i="112"/>
  <c r="P2706" i="112"/>
  <c r="P1326" i="112"/>
  <c r="O1326" i="112"/>
  <c r="P1327" i="112"/>
  <c r="O1788" i="112"/>
  <c r="P63" i="65" l="1"/>
  <c r="R63" i="22"/>
  <c r="P61" i="68"/>
  <c r="P62" i="69"/>
  <c r="P62" i="65"/>
  <c r="P62" i="68"/>
  <c r="P63" i="68"/>
  <c r="P61" i="65"/>
  <c r="P61" i="63"/>
  <c r="Q61" i="22"/>
  <c r="P63" i="64"/>
  <c r="P61" i="64"/>
  <c r="P62" i="64"/>
  <c r="R62" i="22"/>
  <c r="P61" i="69"/>
  <c r="Q63" i="22"/>
  <c r="P63" i="63"/>
  <c r="Q62" i="22"/>
  <c r="P62" i="63"/>
  <c r="R61" i="22"/>
  <c r="P63" i="69"/>
  <c r="P177" i="112"/>
  <c r="N2706" i="112"/>
  <c r="N1787" i="112"/>
  <c r="N1558" i="112"/>
  <c r="P176" i="112"/>
  <c r="O176" i="112"/>
  <c r="N2477" i="112"/>
  <c r="O178" i="112"/>
  <c r="N2478" i="112"/>
  <c r="P178" i="112"/>
  <c r="N2476" i="112"/>
  <c r="O177" i="112"/>
  <c r="N1328" i="112"/>
  <c r="N1788" i="112"/>
  <c r="N2708" i="112"/>
  <c r="N1557" i="112"/>
  <c r="N2707" i="112"/>
  <c r="N1556" i="112"/>
  <c r="N1327" i="112"/>
  <c r="N1326" i="112"/>
  <c r="N1786" i="112"/>
  <c r="P61" i="22" l="1"/>
  <c r="P63" i="22"/>
  <c r="P62" i="22"/>
  <c r="O2476" i="109"/>
  <c r="O2111" i="109"/>
  <c r="O2841" i="109"/>
  <c r="N178" i="112"/>
  <c r="N176" i="112"/>
  <c r="O3936" i="109"/>
  <c r="N177" i="112"/>
  <c r="O4301" i="109"/>
  <c r="AN96" i="32" l="1"/>
  <c r="AO97" i="32"/>
  <c r="AN96" i="30"/>
  <c r="AO96" i="9"/>
  <c r="AO97" i="30"/>
  <c r="AN96" i="34"/>
  <c r="AO97" i="34"/>
  <c r="AN96" i="33"/>
  <c r="AO97" i="33"/>
  <c r="AN96" i="35"/>
  <c r="AO97" i="35"/>
  <c r="N2111" i="109"/>
  <c r="N2476" i="109"/>
  <c r="N4301" i="109"/>
  <c r="N2841" i="109"/>
  <c r="N3936" i="109"/>
  <c r="K160" i="110"/>
  <c r="O286" i="109"/>
  <c r="AN97" i="34" l="1"/>
  <c r="AN97" i="30"/>
  <c r="AN97" i="35"/>
  <c r="AN96" i="9"/>
  <c r="AO97" i="9"/>
  <c r="AN97" i="33"/>
  <c r="AN97" i="32"/>
  <c r="N286" i="109"/>
  <c r="J160" i="110"/>
  <c r="AN97" i="9" l="1"/>
  <c r="P1329" i="112"/>
  <c r="P2709" i="112"/>
  <c r="O1559" i="112"/>
  <c r="P2479" i="112"/>
  <c r="O1329" i="112"/>
  <c r="O2709" i="112"/>
  <c r="O2479" i="112"/>
  <c r="O1789" i="112"/>
  <c r="P1559" i="112"/>
  <c r="P1789" i="112"/>
  <c r="R64" i="22" l="1"/>
  <c r="P64" i="69"/>
  <c r="P64" i="65"/>
  <c r="P64" i="63"/>
  <c r="Q64" i="22"/>
  <c r="P64" i="64"/>
  <c r="P64" i="68"/>
  <c r="M23" i="16"/>
  <c r="N1329" i="112"/>
  <c r="P179" i="112"/>
  <c r="O179" i="112"/>
  <c r="N2479" i="112"/>
  <c r="N2709" i="112"/>
  <c r="N1559" i="112"/>
  <c r="N1789" i="112"/>
  <c r="M28" i="16" l="1"/>
  <c r="P64" i="22"/>
  <c r="O1554" i="112"/>
  <c r="N179" i="112"/>
  <c r="O2474" i="112"/>
  <c r="O2704" i="112"/>
  <c r="O1324" i="112"/>
  <c r="Q59" i="22" l="1"/>
  <c r="O174" i="112"/>
  <c r="P2474" i="112"/>
  <c r="O1784" i="112"/>
  <c r="P59" i="68" l="1"/>
  <c r="P1784" i="112"/>
  <c r="P1324" i="112"/>
  <c r="N2474" i="112"/>
  <c r="P59" i="63" l="1"/>
  <c r="P59" i="65"/>
  <c r="P1554" i="112"/>
  <c r="N1784" i="112"/>
  <c r="N1324" i="112"/>
  <c r="P2704" i="112"/>
  <c r="R59" i="22" l="1"/>
  <c r="P59" i="69"/>
  <c r="P59" i="64"/>
  <c r="N2704" i="112"/>
  <c r="P174" i="112"/>
  <c r="N1554" i="112"/>
  <c r="P59" i="22" l="1"/>
  <c r="P2705" i="112"/>
  <c r="N174" i="112"/>
  <c r="R65" i="69" l="1"/>
  <c r="O1325" i="112"/>
  <c r="L175" i="113"/>
  <c r="O1555" i="112"/>
  <c r="O2705" i="112"/>
  <c r="O1785" i="112"/>
  <c r="O2475" i="112"/>
  <c r="Q65" i="68" l="1"/>
  <c r="Q65" i="65"/>
  <c r="Q60" i="22"/>
  <c r="Q65" i="63"/>
  <c r="Q65" i="64"/>
  <c r="P60" i="69"/>
  <c r="Q65" i="69"/>
  <c r="P60" i="68"/>
  <c r="P60" i="63"/>
  <c r="O175" i="112"/>
  <c r="K175" i="113"/>
  <c r="P1325" i="112"/>
  <c r="K160" i="113"/>
  <c r="P1555" i="112"/>
  <c r="N1325" i="112"/>
  <c r="K100" i="113"/>
  <c r="P1785" i="112"/>
  <c r="N2475" i="112"/>
  <c r="K85" i="113"/>
  <c r="K115" i="113"/>
  <c r="N2705" i="112"/>
  <c r="P2475" i="112"/>
  <c r="P65" i="63" l="1"/>
  <c r="R65" i="64"/>
  <c r="P65" i="69"/>
  <c r="Q65" i="22"/>
  <c r="P65" i="68"/>
  <c r="R65" i="65"/>
  <c r="R60" i="22"/>
  <c r="R65" i="63"/>
  <c r="P60" i="64"/>
  <c r="R65" i="68"/>
  <c r="P60" i="65"/>
  <c r="N1555" i="112"/>
  <c r="K10" i="113"/>
  <c r="J160" i="113"/>
  <c r="P175" i="112"/>
  <c r="L85" i="113"/>
  <c r="J175" i="113"/>
  <c r="N1785" i="112"/>
  <c r="J85" i="113"/>
  <c r="L160" i="113"/>
  <c r="L100" i="113"/>
  <c r="L115" i="113"/>
  <c r="P60" i="22" l="1"/>
  <c r="P65" i="22" s="1"/>
  <c r="P65" i="64"/>
  <c r="P72" i="68"/>
  <c r="P65" i="65"/>
  <c r="P72" i="63"/>
  <c r="P72" i="69"/>
  <c r="R65" i="22"/>
  <c r="J10" i="113"/>
  <c r="J100" i="113"/>
  <c r="N175" i="112"/>
  <c r="J115" i="113"/>
  <c r="L10" i="113"/>
  <c r="P73" i="68" l="1"/>
  <c r="P73" i="63"/>
  <c r="P73" i="69"/>
  <c r="P72" i="64"/>
  <c r="P72" i="65"/>
  <c r="N23" i="16"/>
  <c r="P72" i="22"/>
  <c r="J165" i="113"/>
  <c r="J180" i="113"/>
  <c r="J90" i="113"/>
  <c r="P75" i="68" l="1"/>
  <c r="P73" i="22"/>
  <c r="P73" i="65"/>
  <c r="P73" i="64"/>
  <c r="L23" i="16"/>
  <c r="L28" i="16" s="1"/>
  <c r="N28" i="16"/>
  <c r="N1795" i="112"/>
  <c r="J120" i="113"/>
  <c r="N1335" i="112"/>
  <c r="J105" i="113"/>
  <c r="N2485" i="112"/>
  <c r="N2715" i="112"/>
  <c r="J15" i="113"/>
  <c r="P74" i="22" l="1"/>
  <c r="P75" i="65"/>
  <c r="P75" i="69"/>
  <c r="P75" i="63"/>
  <c r="N1565" i="112"/>
  <c r="N185" i="112"/>
  <c r="P75" i="64" l="1"/>
  <c r="P75" i="22"/>
  <c r="N15" i="121" l="1"/>
  <c r="O797" i="109"/>
  <c r="O3352" i="109"/>
  <c r="O432" i="109"/>
  <c r="P3352" i="109"/>
  <c r="D96" i="31" l="1"/>
  <c r="P3717" i="109"/>
  <c r="P1892" i="109"/>
  <c r="P4082" i="109"/>
  <c r="N3352" i="109"/>
  <c r="P3350" i="109"/>
  <c r="P2622" i="109"/>
  <c r="P2257" i="109"/>
  <c r="P432" i="109"/>
  <c r="P3351" i="109"/>
  <c r="P797" i="109"/>
  <c r="F96" i="9" l="1"/>
  <c r="D96" i="4"/>
  <c r="D96" i="27"/>
  <c r="P431" i="109"/>
  <c r="P2256" i="109"/>
  <c r="N432" i="109"/>
  <c r="P3715" i="109"/>
  <c r="P2620" i="109"/>
  <c r="P1891" i="109"/>
  <c r="P796" i="109"/>
  <c r="N797" i="109"/>
  <c r="P67" i="109"/>
  <c r="P2255" i="109"/>
  <c r="P3716" i="109"/>
  <c r="P1890" i="109"/>
  <c r="P4081" i="109"/>
  <c r="P4080" i="109"/>
  <c r="P430" i="109"/>
  <c r="P795" i="109"/>
  <c r="P2621" i="109"/>
  <c r="F95" i="9" l="1"/>
  <c r="F94" i="9"/>
  <c r="O1891" i="109"/>
  <c r="O3351" i="109"/>
  <c r="O4081" i="109"/>
  <c r="O1890" i="109"/>
  <c r="P65" i="109"/>
  <c r="P66" i="109"/>
  <c r="O2621" i="109"/>
  <c r="O2620" i="109"/>
  <c r="O3350" i="109"/>
  <c r="O3715" i="109"/>
  <c r="O2256" i="109"/>
  <c r="O3716" i="109"/>
  <c r="O2255" i="109"/>
  <c r="O795" i="109"/>
  <c r="O431" i="109"/>
  <c r="O4080" i="109"/>
  <c r="O430" i="109"/>
  <c r="O796" i="109"/>
  <c r="D95" i="27" l="1"/>
  <c r="D95" i="4"/>
  <c r="E95" i="9"/>
  <c r="D94" i="4"/>
  <c r="E94" i="9"/>
  <c r="D95" i="32"/>
  <c r="D95" i="31"/>
  <c r="D94" i="35"/>
  <c r="D94" i="31"/>
  <c r="D95" i="33"/>
  <c r="D94" i="34"/>
  <c r="D95" i="34"/>
  <c r="D94" i="30"/>
  <c r="D95" i="35"/>
  <c r="D94" i="32"/>
  <c r="D95" i="30"/>
  <c r="D94" i="33"/>
  <c r="D94" i="27"/>
  <c r="N3350" i="109"/>
  <c r="N1891" i="109"/>
  <c r="N2255" i="109"/>
  <c r="N430" i="109"/>
  <c r="N4081" i="109"/>
  <c r="N4080" i="109"/>
  <c r="N3716" i="109"/>
  <c r="O65" i="109"/>
  <c r="O66" i="109"/>
  <c r="N3715" i="109"/>
  <c r="N3351" i="109"/>
  <c r="N795" i="109"/>
  <c r="N2620" i="109"/>
  <c r="N796" i="109"/>
  <c r="N1890" i="109"/>
  <c r="N2621" i="109"/>
  <c r="N2256" i="109"/>
  <c r="N431" i="109"/>
  <c r="D94" i="9" l="1"/>
  <c r="D95" i="9"/>
  <c r="O2617" i="109"/>
  <c r="N65" i="109"/>
  <c r="O2252" i="109"/>
  <c r="O3712" i="109"/>
  <c r="N66" i="109"/>
  <c r="O3347" i="109"/>
  <c r="O1887" i="109"/>
  <c r="O3348" i="109"/>
  <c r="O427" i="109"/>
  <c r="O4077" i="109"/>
  <c r="O792" i="109"/>
  <c r="E91" i="9" l="1"/>
  <c r="O428" i="109"/>
  <c r="O2254" i="109"/>
  <c r="O62" i="109"/>
  <c r="O3713" i="109"/>
  <c r="O3349" i="109"/>
  <c r="O1889" i="109"/>
  <c r="O4079" i="109"/>
  <c r="O1888" i="109"/>
  <c r="O793" i="109"/>
  <c r="O2619" i="109"/>
  <c r="O4078" i="109"/>
  <c r="O429" i="109"/>
  <c r="O794" i="109"/>
  <c r="O2618" i="109"/>
  <c r="O2253" i="109"/>
  <c r="O3714" i="109"/>
  <c r="E92" i="9" l="1"/>
  <c r="E97" i="27"/>
  <c r="E97" i="4"/>
  <c r="E93" i="9"/>
  <c r="E97" i="31"/>
  <c r="K37" i="110"/>
  <c r="P3348" i="109"/>
  <c r="K142" i="110"/>
  <c r="P3349" i="109"/>
  <c r="O64" i="109"/>
  <c r="K22" i="110"/>
  <c r="O63" i="109"/>
  <c r="D93" i="31" l="1"/>
  <c r="D92" i="31"/>
  <c r="P794" i="109"/>
  <c r="P4079" i="109"/>
  <c r="P3713" i="109"/>
  <c r="P1888" i="109"/>
  <c r="P2618" i="109"/>
  <c r="P1889" i="109"/>
  <c r="P428" i="109"/>
  <c r="P2253" i="109"/>
  <c r="N3349" i="109"/>
  <c r="P793" i="109"/>
  <c r="N3348" i="109"/>
  <c r="P2254" i="109"/>
  <c r="P429" i="109"/>
  <c r="P4078" i="109"/>
  <c r="P3714" i="109"/>
  <c r="P2619" i="109"/>
  <c r="D93" i="33" l="1"/>
  <c r="D92" i="4"/>
  <c r="F92" i="9"/>
  <c r="D92" i="27"/>
  <c r="F93" i="9"/>
  <c r="D93" i="4"/>
  <c r="D93" i="34"/>
  <c r="D93" i="27"/>
  <c r="D93" i="35"/>
  <c r="D92" i="30"/>
  <c r="D92" i="34"/>
  <c r="D93" i="30"/>
  <c r="D92" i="32"/>
  <c r="D92" i="33"/>
  <c r="D93" i="32"/>
  <c r="D92" i="35"/>
  <c r="N793" i="109"/>
  <c r="N4079" i="109"/>
  <c r="N794" i="109"/>
  <c r="N2618" i="109"/>
  <c r="N2253" i="109"/>
  <c r="N2619" i="109"/>
  <c r="N3714" i="109"/>
  <c r="N1888" i="109"/>
  <c r="N428" i="109"/>
  <c r="N2254" i="109"/>
  <c r="N3713" i="109"/>
  <c r="P64" i="109"/>
  <c r="N4078" i="109"/>
  <c r="N429" i="109"/>
  <c r="N1889" i="109"/>
  <c r="P63" i="109"/>
  <c r="D93" i="9" l="1"/>
  <c r="P22" i="25"/>
  <c r="P27" i="25" s="1"/>
  <c r="P28" i="25" s="1"/>
  <c r="G27" i="25"/>
  <c r="G28" i="25" s="1"/>
  <c r="D92" i="9"/>
  <c r="P3347" i="109"/>
  <c r="N63" i="109"/>
  <c r="N64" i="109"/>
  <c r="F97" i="31" l="1"/>
  <c r="D91" i="31"/>
  <c r="P427" i="109"/>
  <c r="P2252" i="109"/>
  <c r="P2617" i="109"/>
  <c r="P3712" i="109"/>
  <c r="L142" i="110"/>
  <c r="P792" i="109"/>
  <c r="P1887" i="109"/>
  <c r="N3347" i="109"/>
  <c r="P4077" i="109"/>
  <c r="D91" i="27" l="1"/>
  <c r="F97" i="27"/>
  <c r="D91" i="32"/>
  <c r="F97" i="32"/>
  <c r="D91" i="35"/>
  <c r="F97" i="35"/>
  <c r="D91" i="4"/>
  <c r="F97" i="4"/>
  <c r="F91" i="9"/>
  <c r="D91" i="33"/>
  <c r="F97" i="33"/>
  <c r="D91" i="30"/>
  <c r="F97" i="30"/>
  <c r="F97" i="34"/>
  <c r="D91" i="34"/>
  <c r="D97" i="31"/>
  <c r="N1887" i="109"/>
  <c r="P62" i="109"/>
  <c r="N427" i="109"/>
  <c r="J142" i="110"/>
  <c r="L82" i="110"/>
  <c r="L37" i="110"/>
  <c r="N2252" i="109"/>
  <c r="N3712" i="109"/>
  <c r="L22" i="110"/>
  <c r="L172" i="110"/>
  <c r="L97" i="110"/>
  <c r="N4077" i="109"/>
  <c r="L157" i="110"/>
  <c r="L112" i="110"/>
  <c r="N2617" i="109"/>
  <c r="N792" i="109"/>
  <c r="D97" i="4" l="1"/>
  <c r="D97" i="27"/>
  <c r="F97" i="9"/>
  <c r="D91" i="9"/>
  <c r="N62" i="109"/>
  <c r="J37" i="110"/>
  <c r="J22" i="110"/>
  <c r="L7" i="110"/>
  <c r="G52" i="13" l="1"/>
  <c r="G57" i="13" l="1"/>
  <c r="P2340" i="112"/>
  <c r="O2570" i="112"/>
  <c r="O2568" i="112"/>
  <c r="D61" i="69" l="1"/>
  <c r="P2570" i="112"/>
  <c r="P2568" i="112"/>
  <c r="O2569" i="112"/>
  <c r="O1418" i="112"/>
  <c r="P2339" i="112"/>
  <c r="P1420" i="112"/>
  <c r="O1419" i="112"/>
  <c r="O2338" i="112"/>
  <c r="P1189" i="112"/>
  <c r="P1650" i="112"/>
  <c r="N2568" i="112"/>
  <c r="O1648" i="112"/>
  <c r="P1188" i="112"/>
  <c r="P1418" i="112"/>
  <c r="P2569" i="112"/>
  <c r="O1188" i="112"/>
  <c r="P1649" i="112"/>
  <c r="O1650" i="112"/>
  <c r="O1420" i="112"/>
  <c r="O2340" i="112"/>
  <c r="P1648" i="112"/>
  <c r="O2339" i="112"/>
  <c r="P1190" i="112"/>
  <c r="P1419" i="112"/>
  <c r="O1189" i="112"/>
  <c r="O1649" i="112"/>
  <c r="P2338" i="112"/>
  <c r="O1190" i="112"/>
  <c r="D61" i="65" l="1"/>
  <c r="D62" i="68"/>
  <c r="D63" i="68"/>
  <c r="D61" i="64"/>
  <c r="F63" i="22"/>
  <c r="D63" i="64"/>
  <c r="D62" i="63"/>
  <c r="E62" i="22"/>
  <c r="D62" i="64"/>
  <c r="D61" i="68"/>
  <c r="F62" i="22"/>
  <c r="E61" i="22"/>
  <c r="D61" i="63"/>
  <c r="D62" i="65"/>
  <c r="D62" i="69"/>
  <c r="F61" i="22"/>
  <c r="D63" i="65"/>
  <c r="D63" i="69"/>
  <c r="D63" i="63"/>
  <c r="E63" i="22"/>
  <c r="O40" i="112"/>
  <c r="O38" i="112"/>
  <c r="N1420" i="112"/>
  <c r="N1189" i="112"/>
  <c r="N1649" i="112"/>
  <c r="N2569" i="112"/>
  <c r="P38" i="112"/>
  <c r="N1418" i="112"/>
  <c r="N1650" i="112"/>
  <c r="N2339" i="112"/>
  <c r="N1190" i="112"/>
  <c r="N1188" i="112"/>
  <c r="N2338" i="112"/>
  <c r="N2340" i="112"/>
  <c r="N1648" i="112"/>
  <c r="N2570" i="112"/>
  <c r="N1419" i="112"/>
  <c r="P39" i="112"/>
  <c r="P40" i="112"/>
  <c r="O39" i="112"/>
  <c r="D62" i="22" l="1"/>
  <c r="D63" i="22"/>
  <c r="D61" i="22"/>
  <c r="O2257" i="109"/>
  <c r="O2622" i="109"/>
  <c r="N39" i="112"/>
  <c r="O3717" i="109"/>
  <c r="N38" i="112"/>
  <c r="N40" i="112"/>
  <c r="O1892" i="109"/>
  <c r="O4082" i="109"/>
  <c r="D96" i="33" l="1"/>
  <c r="E97" i="33"/>
  <c r="D96" i="34"/>
  <c r="E97" i="34"/>
  <c r="D96" i="30"/>
  <c r="E96" i="9"/>
  <c r="E97" i="30"/>
  <c r="D96" i="32"/>
  <c r="E97" i="32"/>
  <c r="D96" i="35"/>
  <c r="E97" i="35"/>
  <c r="N1892" i="109"/>
  <c r="K157" i="110"/>
  <c r="O67" i="109"/>
  <c r="K82" i="110"/>
  <c r="K112" i="110"/>
  <c r="N4082" i="109"/>
  <c r="N2622" i="109"/>
  <c r="K97" i="110"/>
  <c r="K172" i="110"/>
  <c r="N3717" i="109"/>
  <c r="N2257" i="109"/>
  <c r="D97" i="30" l="1"/>
  <c r="D96" i="9"/>
  <c r="E97" i="9"/>
  <c r="D97" i="34"/>
  <c r="D97" i="33"/>
  <c r="D97" i="35"/>
  <c r="D97" i="32"/>
  <c r="J172" i="110"/>
  <c r="J157" i="110"/>
  <c r="K7" i="110"/>
  <c r="J112" i="110"/>
  <c r="J82" i="110"/>
  <c r="J97" i="110"/>
  <c r="N67" i="109"/>
  <c r="D97" i="9" l="1"/>
  <c r="P1651" i="112"/>
  <c r="P2571" i="112"/>
  <c r="P1191" i="112"/>
  <c r="O1191" i="112"/>
  <c r="P2341" i="112"/>
  <c r="O2341" i="112"/>
  <c r="O1421" i="112"/>
  <c r="J7" i="110"/>
  <c r="O1651" i="112"/>
  <c r="P1421" i="112"/>
  <c r="O2571" i="112"/>
  <c r="D64" i="69" l="1"/>
  <c r="D23" i="16"/>
  <c r="D28" i="16" s="1"/>
  <c r="F64" i="22"/>
  <c r="D64" i="65"/>
  <c r="D64" i="64"/>
  <c r="E64" i="22"/>
  <c r="D64" i="63"/>
  <c r="D64" i="68"/>
  <c r="N1421" i="112"/>
  <c r="P41" i="112"/>
  <c r="O41" i="112"/>
  <c r="N1651" i="112"/>
  <c r="N2341" i="112"/>
  <c r="N2571" i="112"/>
  <c r="N1191" i="112"/>
  <c r="D64" i="22" l="1"/>
  <c r="N41" i="112"/>
  <c r="O2336" i="112"/>
  <c r="O2566" i="112"/>
  <c r="O1186" i="112"/>
  <c r="O1646" i="112"/>
  <c r="E59" i="22" l="1"/>
  <c r="O1416" i="112"/>
  <c r="P1186" i="112"/>
  <c r="O36" i="112"/>
  <c r="D59" i="63" l="1"/>
  <c r="N1186" i="112"/>
  <c r="P2336" i="112"/>
  <c r="P1416" i="112"/>
  <c r="P2566" i="112"/>
  <c r="P1646" i="112"/>
  <c r="D59" i="68" l="1"/>
  <c r="D59" i="64"/>
  <c r="F59" i="22"/>
  <c r="D59" i="65"/>
  <c r="D59" i="69"/>
  <c r="P36" i="112"/>
  <c r="N1416" i="112"/>
  <c r="N1646" i="112"/>
  <c r="N2336" i="112"/>
  <c r="N2566" i="112"/>
  <c r="D59" i="22" l="1"/>
  <c r="N36" i="112"/>
  <c r="O2337" i="112"/>
  <c r="P2567" i="112"/>
  <c r="P1187" i="112"/>
  <c r="P2337" i="112"/>
  <c r="P1647" i="112"/>
  <c r="O1647" i="112"/>
  <c r="O1187" i="112"/>
  <c r="O2567" i="112"/>
  <c r="P1417" i="112"/>
  <c r="O1417" i="112"/>
  <c r="D60" i="64" l="1"/>
  <c r="E65" i="64"/>
  <c r="F65" i="64"/>
  <c r="D60" i="68"/>
  <c r="E65" i="68"/>
  <c r="F65" i="68"/>
  <c r="D60" i="65"/>
  <c r="E65" i="65"/>
  <c r="D60" i="69"/>
  <c r="E65" i="69"/>
  <c r="F65" i="69"/>
  <c r="F65" i="65"/>
  <c r="F60" i="22"/>
  <c r="F65" i="63"/>
  <c r="E60" i="22"/>
  <c r="D60" i="63"/>
  <c r="E65" i="63"/>
  <c r="N1187" i="112"/>
  <c r="K157" i="113"/>
  <c r="L82" i="113"/>
  <c r="N2567" i="112"/>
  <c r="L112" i="113"/>
  <c r="L97" i="113"/>
  <c r="N2337" i="112"/>
  <c r="O37" i="112"/>
  <c r="P37" i="112"/>
  <c r="K172" i="113"/>
  <c r="L172" i="113"/>
  <c r="K82" i="113"/>
  <c r="K112" i="113"/>
  <c r="K97" i="113"/>
  <c r="N1417" i="112"/>
  <c r="L157" i="113"/>
  <c r="N1647" i="112"/>
  <c r="E65" i="22" l="1"/>
  <c r="F65" i="22"/>
  <c r="D65" i="68"/>
  <c r="D65" i="65"/>
  <c r="D65" i="69"/>
  <c r="D60" i="22"/>
  <c r="D65" i="63"/>
  <c r="D65" i="64"/>
  <c r="K7" i="113"/>
  <c r="L7" i="113"/>
  <c r="J82" i="113"/>
  <c r="N37" i="112"/>
  <c r="J112" i="113"/>
  <c r="J97" i="113"/>
  <c r="J172" i="113"/>
  <c r="J157" i="113"/>
  <c r="D72" i="65" l="1"/>
  <c r="D72" i="63"/>
  <c r="D72" i="69"/>
  <c r="D72" i="68"/>
  <c r="D65" i="22"/>
  <c r="D72" i="64"/>
  <c r="J7" i="113"/>
  <c r="D73" i="68" l="1"/>
  <c r="D73" i="65"/>
  <c r="D73" i="69"/>
  <c r="D73" i="63"/>
  <c r="D73" i="64"/>
  <c r="D72" i="22"/>
  <c r="E23" i="16"/>
  <c r="J102" i="113"/>
  <c r="J177" i="113"/>
  <c r="J162" i="113"/>
  <c r="J117" i="113"/>
  <c r="J87" i="113"/>
  <c r="D75" i="69" l="1"/>
  <c r="D75" i="65"/>
  <c r="D75" i="64"/>
  <c r="D75" i="63"/>
  <c r="D73" i="22"/>
  <c r="C23" i="16"/>
  <c r="C28" i="16" s="1"/>
  <c r="E28" i="16"/>
  <c r="N2577" i="112"/>
  <c r="N1657" i="112"/>
  <c r="N2347" i="112"/>
  <c r="J12" i="113"/>
  <c r="N1197" i="112"/>
  <c r="N1427" i="112"/>
  <c r="D74" i="22" l="1"/>
  <c r="D75" i="68"/>
  <c r="N47" i="112"/>
  <c r="E15" i="121" l="1"/>
  <c r="D75" i="22"/>
  <c r="O943" i="109"/>
  <c r="P3496" i="109"/>
  <c r="P3497" i="109"/>
  <c r="O3498" i="109"/>
  <c r="O578" i="109"/>
  <c r="BC94" i="31" l="1"/>
  <c r="BC95" i="31"/>
  <c r="P2401" i="109"/>
  <c r="P578" i="109"/>
  <c r="P941" i="109"/>
  <c r="P2767" i="109"/>
  <c r="P3498" i="109"/>
  <c r="P4228" i="109"/>
  <c r="P2766" i="109"/>
  <c r="P2037" i="109"/>
  <c r="P2036" i="109"/>
  <c r="P4227" i="109"/>
  <c r="P3862" i="109"/>
  <c r="P577" i="109"/>
  <c r="P2038" i="109"/>
  <c r="P3863" i="109"/>
  <c r="P2403" i="109"/>
  <c r="P576" i="109"/>
  <c r="P2402" i="109"/>
  <c r="P3861" i="109"/>
  <c r="P4226" i="109"/>
  <c r="P942" i="109"/>
  <c r="P2768" i="109"/>
  <c r="P943" i="109"/>
  <c r="BC94" i="32" l="1"/>
  <c r="BC94" i="30"/>
  <c r="BC96" i="32"/>
  <c r="BC94" i="33"/>
  <c r="BC95" i="27"/>
  <c r="AD96" i="9"/>
  <c r="BC96" i="4"/>
  <c r="AB96" i="4"/>
  <c r="BC95" i="34"/>
  <c r="BC96" i="27"/>
  <c r="AB96" i="27"/>
  <c r="BC96" i="34"/>
  <c r="BC94" i="27"/>
  <c r="BC96" i="33"/>
  <c r="AD94" i="9"/>
  <c r="BC94" i="4"/>
  <c r="BC95" i="33"/>
  <c r="BC94" i="34"/>
  <c r="BC96" i="35"/>
  <c r="BC95" i="30"/>
  <c r="BC95" i="35"/>
  <c r="BC96" i="30"/>
  <c r="AD95" i="9"/>
  <c r="BC95" i="4"/>
  <c r="BC95" i="32"/>
  <c r="BC94" i="35"/>
  <c r="BC96" i="31"/>
  <c r="AB96" i="31"/>
  <c r="O4227" i="109"/>
  <c r="O2767" i="109"/>
  <c r="P212" i="109"/>
  <c r="O2037" i="109"/>
  <c r="O3497" i="109"/>
  <c r="O2402" i="109"/>
  <c r="O3496" i="109"/>
  <c r="O942" i="109"/>
  <c r="O3861" i="109"/>
  <c r="O577" i="109"/>
  <c r="O2766" i="109"/>
  <c r="N3498" i="109"/>
  <c r="O2036" i="109"/>
  <c r="O4226" i="109"/>
  <c r="O941" i="109"/>
  <c r="O3862" i="109"/>
  <c r="N943" i="109"/>
  <c r="P213" i="109"/>
  <c r="P211" i="109"/>
  <c r="O2401" i="109"/>
  <c r="O576" i="109"/>
  <c r="N578" i="109"/>
  <c r="BC95" i="9" l="1"/>
  <c r="BC96" i="9"/>
  <c r="BC94" i="9"/>
  <c r="AB95" i="31"/>
  <c r="AB94" i="31"/>
  <c r="AB95" i="30"/>
  <c r="AB95" i="33"/>
  <c r="AB95" i="32"/>
  <c r="AB94" i="30"/>
  <c r="AB94" i="32"/>
  <c r="AB95" i="35"/>
  <c r="AB94" i="33"/>
  <c r="AB94" i="27"/>
  <c r="AB94" i="34"/>
  <c r="AB94" i="4"/>
  <c r="AC94" i="9"/>
  <c r="AB95" i="34"/>
  <c r="AB95" i="27"/>
  <c r="AB94" i="35"/>
  <c r="AC95" i="9"/>
  <c r="AB95" i="4"/>
  <c r="N942" i="109"/>
  <c r="N2401" i="109"/>
  <c r="N2037" i="109"/>
  <c r="N3862" i="109"/>
  <c r="N576" i="109"/>
  <c r="N3496" i="109"/>
  <c r="O211" i="109"/>
  <c r="N4226" i="109"/>
  <c r="O212" i="109"/>
  <c r="N2767" i="109"/>
  <c r="N3497" i="109"/>
  <c r="N2766" i="109"/>
  <c r="N2402" i="109"/>
  <c r="N941" i="109"/>
  <c r="N577" i="109"/>
  <c r="N3861" i="109"/>
  <c r="N4227" i="109"/>
  <c r="N2036" i="109"/>
  <c r="AB95" i="9" l="1"/>
  <c r="AB94" i="9"/>
  <c r="N211" i="109"/>
  <c r="O3493" i="109"/>
  <c r="N212" i="109"/>
  <c r="BB91" i="31" l="1"/>
  <c r="O4223" i="109"/>
  <c r="O3858" i="109"/>
  <c r="O2033" i="109"/>
  <c r="O938" i="109"/>
  <c r="O2763" i="109"/>
  <c r="O573" i="109"/>
  <c r="O3494" i="109"/>
  <c r="O2398" i="109"/>
  <c r="AC91" i="9" l="1"/>
  <c r="BB91" i="4"/>
  <c r="BB91" i="32"/>
  <c r="BB92" i="31"/>
  <c r="BB91" i="33"/>
  <c r="BB91" i="27"/>
  <c r="BB91" i="30"/>
  <c r="BB91" i="35"/>
  <c r="BB91" i="34"/>
  <c r="O4224" i="109"/>
  <c r="O3860" i="109"/>
  <c r="O2765" i="109"/>
  <c r="O575" i="109"/>
  <c r="O3495" i="109"/>
  <c r="O2400" i="109"/>
  <c r="O939" i="109"/>
  <c r="O3859" i="109"/>
  <c r="O2034" i="109"/>
  <c r="O208" i="109"/>
  <c r="O2035" i="109"/>
  <c r="O940" i="109"/>
  <c r="O4225" i="109"/>
  <c r="O574" i="109"/>
  <c r="O2764" i="109"/>
  <c r="O2399" i="109"/>
  <c r="BB92" i="35" l="1"/>
  <c r="BB91" i="9"/>
  <c r="BB92" i="33"/>
  <c r="BB92" i="34"/>
  <c r="AC92" i="9"/>
  <c r="BB92" i="4"/>
  <c r="BB92" i="27"/>
  <c r="BB92" i="30"/>
  <c r="BB92" i="32"/>
  <c r="AC97" i="27"/>
  <c r="AC97" i="31"/>
  <c r="AC97" i="4"/>
  <c r="AC93" i="9"/>
  <c r="K24" i="110"/>
  <c r="O209" i="109"/>
  <c r="O210" i="109"/>
  <c r="K144" i="110"/>
  <c r="K39" i="110"/>
  <c r="BB92" i="9" l="1"/>
  <c r="P3494" i="109"/>
  <c r="P3495" i="109"/>
  <c r="BC92" i="31" l="1"/>
  <c r="BA92" i="31" s="1"/>
  <c r="AB92" i="31"/>
  <c r="BC93" i="31"/>
  <c r="AB93" i="31"/>
  <c r="N3495" i="109"/>
  <c r="N3494" i="109"/>
  <c r="P2764" i="109"/>
  <c r="P2035" i="109"/>
  <c r="P2034" i="109"/>
  <c r="P4225" i="109"/>
  <c r="P939" i="109"/>
  <c r="P4224" i="109"/>
  <c r="P2400" i="109"/>
  <c r="P3860" i="109"/>
  <c r="P2765" i="109"/>
  <c r="P940" i="109"/>
  <c r="P2399" i="109"/>
  <c r="P574" i="109"/>
  <c r="P575" i="109"/>
  <c r="P3859" i="109"/>
  <c r="BC93" i="35" l="1"/>
  <c r="AB93" i="35"/>
  <c r="BC93" i="33"/>
  <c r="AB93" i="33"/>
  <c r="BC93" i="34"/>
  <c r="AB93" i="34"/>
  <c r="AD92" i="9"/>
  <c r="BC92" i="4"/>
  <c r="AB92" i="4"/>
  <c r="BC92" i="35"/>
  <c r="BA92" i="35" s="1"/>
  <c r="AB92" i="35"/>
  <c r="BC92" i="27"/>
  <c r="BA92" i="27" s="1"/>
  <c r="AB92" i="27"/>
  <c r="BC92" i="32"/>
  <c r="BA92" i="32" s="1"/>
  <c r="AB92" i="32"/>
  <c r="AD93" i="9"/>
  <c r="BC93" i="4"/>
  <c r="AB93" i="4"/>
  <c r="BC92" i="30"/>
  <c r="BA92" i="30" s="1"/>
  <c r="AB92" i="30"/>
  <c r="BC92" i="34"/>
  <c r="BA92" i="34" s="1"/>
  <c r="AB92" i="34"/>
  <c r="BC92" i="33"/>
  <c r="BA92" i="33" s="1"/>
  <c r="AB92" i="33"/>
  <c r="BC93" i="32"/>
  <c r="AB93" i="32"/>
  <c r="BC93" i="27"/>
  <c r="AB93" i="27"/>
  <c r="BC93" i="30"/>
  <c r="AB93" i="30"/>
  <c r="N574" i="109"/>
  <c r="N575" i="109"/>
  <c r="N2765" i="109"/>
  <c r="N2035" i="109"/>
  <c r="N4225" i="109"/>
  <c r="N940" i="109"/>
  <c r="N2034" i="109"/>
  <c r="N939" i="109"/>
  <c r="N2764" i="109"/>
  <c r="P209" i="109"/>
  <c r="N2399" i="109"/>
  <c r="N2400" i="109"/>
  <c r="P210" i="109"/>
  <c r="N3860" i="109"/>
  <c r="N3859" i="109"/>
  <c r="N4224" i="109"/>
  <c r="AB92" i="9" l="1"/>
  <c r="BC92" i="9"/>
  <c r="BA92" i="9" s="1"/>
  <c r="BA92" i="4"/>
  <c r="BC93" i="9"/>
  <c r="AB93" i="9"/>
  <c r="P3493" i="109"/>
  <c r="N209" i="109"/>
  <c r="N210" i="109"/>
  <c r="AD97" i="31" l="1"/>
  <c r="BC91" i="31"/>
  <c r="AB91" i="31"/>
  <c r="P2033" i="109"/>
  <c r="P2398" i="109"/>
  <c r="P2763" i="109"/>
  <c r="P573" i="109"/>
  <c r="P3858" i="109"/>
  <c r="P938" i="109"/>
  <c r="L144" i="110"/>
  <c r="N3493" i="109"/>
  <c r="P4223" i="109"/>
  <c r="AD97" i="35" l="1"/>
  <c r="BC91" i="35"/>
  <c r="AB91" i="35"/>
  <c r="AD97" i="34"/>
  <c r="BC91" i="34"/>
  <c r="AB91" i="34"/>
  <c r="AD97" i="33"/>
  <c r="BC91" i="33"/>
  <c r="AB91" i="33"/>
  <c r="BC97" i="31"/>
  <c r="BA91" i="31"/>
  <c r="AD97" i="32"/>
  <c r="BC91" i="32"/>
  <c r="AB91" i="32"/>
  <c r="AD97" i="27"/>
  <c r="BC91" i="27"/>
  <c r="AB91" i="27"/>
  <c r="AD97" i="30"/>
  <c r="BC91" i="30"/>
  <c r="AB91" i="30"/>
  <c r="AB97" i="31"/>
  <c r="AD97" i="4"/>
  <c r="AD91" i="9"/>
  <c r="BC91" i="4"/>
  <c r="AB91" i="4"/>
  <c r="P208" i="109"/>
  <c r="L174" i="110"/>
  <c r="N4223" i="109"/>
  <c r="L39" i="110"/>
  <c r="N573" i="109"/>
  <c r="J144" i="110"/>
  <c r="N3858" i="109"/>
  <c r="L146" i="110"/>
  <c r="L159" i="110"/>
  <c r="N2763" i="109"/>
  <c r="N2398" i="109"/>
  <c r="L99" i="110"/>
  <c r="L84" i="110"/>
  <c r="N938" i="109"/>
  <c r="N2033" i="109"/>
  <c r="L114" i="110"/>
  <c r="L24" i="110"/>
  <c r="AD97" i="9" l="1"/>
  <c r="AB91" i="9"/>
  <c r="AB97" i="4"/>
  <c r="BC97" i="33"/>
  <c r="BA91" i="33"/>
  <c r="BC97" i="30"/>
  <c r="BA91" i="30"/>
  <c r="BC97" i="34"/>
  <c r="BA91" i="34"/>
  <c r="BC91" i="9"/>
  <c r="BA91" i="9" s="1"/>
  <c r="BC97" i="4"/>
  <c r="BA91" i="4"/>
  <c r="BC97" i="27"/>
  <c r="BA91" i="27"/>
  <c r="AB97" i="27"/>
  <c r="BC97" i="35"/>
  <c r="BA91" i="35"/>
  <c r="BC97" i="32"/>
  <c r="BA91" i="32"/>
  <c r="L26" i="110"/>
  <c r="L41" i="110"/>
  <c r="J24" i="110"/>
  <c r="L161" i="110"/>
  <c r="N208" i="109"/>
  <c r="L9" i="110"/>
  <c r="J39" i="110"/>
  <c r="BC97" i="9" l="1"/>
  <c r="K52" i="13"/>
  <c r="K57" i="13" l="1"/>
  <c r="P57" i="13" s="1"/>
  <c r="P52" i="13"/>
  <c r="O1512" i="112"/>
  <c r="O2661" i="112"/>
  <c r="P2661" i="112"/>
  <c r="P2660" i="112"/>
  <c r="O2431" i="112"/>
  <c r="P1282" i="112"/>
  <c r="O2662" i="112"/>
  <c r="O1742" i="112"/>
  <c r="O1282" i="112"/>
  <c r="O2430" i="112"/>
  <c r="O2660" i="112"/>
  <c r="O1281" i="112"/>
  <c r="P1510" i="112"/>
  <c r="O2432" i="112"/>
  <c r="P2431" i="112"/>
  <c r="P2432" i="112"/>
  <c r="P1740" i="112"/>
  <c r="P1281" i="112"/>
  <c r="O1740" i="112"/>
  <c r="P2662" i="112"/>
  <c r="P1280" i="112"/>
  <c r="P1511" i="112"/>
  <c r="P1741" i="112"/>
  <c r="O1741" i="112"/>
  <c r="O1510" i="112"/>
  <c r="O1280" i="112"/>
  <c r="O1511" i="112"/>
  <c r="P1742" i="112"/>
  <c r="P2430" i="112"/>
  <c r="P1512" i="112"/>
  <c r="L63" i="65" l="1"/>
  <c r="L61" i="68"/>
  <c r="L62" i="69"/>
  <c r="L61" i="65"/>
  <c r="L62" i="68"/>
  <c r="L63" i="68"/>
  <c r="L62" i="65"/>
  <c r="L61" i="63"/>
  <c r="M61" i="22"/>
  <c r="N63" i="22"/>
  <c r="M62" i="22"/>
  <c r="L62" i="63"/>
  <c r="L63" i="64"/>
  <c r="L63" i="63"/>
  <c r="M63" i="22"/>
  <c r="L61" i="64"/>
  <c r="L62" i="64"/>
  <c r="N62" i="22"/>
  <c r="L61" i="69"/>
  <c r="N61" i="22"/>
  <c r="L63" i="69"/>
  <c r="O130" i="112"/>
  <c r="P131" i="112"/>
  <c r="N1281" i="112"/>
  <c r="N2432" i="112"/>
  <c r="N2660" i="112"/>
  <c r="N2431" i="112"/>
  <c r="N1511" i="112"/>
  <c r="N1742" i="112"/>
  <c r="N1740" i="112"/>
  <c r="P130" i="112"/>
  <c r="O132" i="112"/>
  <c r="N2661" i="112"/>
  <c r="N1510" i="112"/>
  <c r="P132" i="112"/>
  <c r="N2662" i="112"/>
  <c r="N2430" i="112"/>
  <c r="N1282" i="112"/>
  <c r="N1741" i="112"/>
  <c r="N1512" i="112"/>
  <c r="O131" i="112"/>
  <c r="N1280" i="112"/>
  <c r="L61" i="22" l="1"/>
  <c r="L63" i="22"/>
  <c r="L62" i="22"/>
  <c r="O2768" i="109"/>
  <c r="O2403" i="109"/>
  <c r="O4228" i="109"/>
  <c r="O2038" i="109"/>
  <c r="N130" i="112"/>
  <c r="N131" i="112"/>
  <c r="N132" i="112"/>
  <c r="O3863" i="109"/>
  <c r="AB96" i="32" l="1"/>
  <c r="AC97" i="32"/>
  <c r="AB96" i="35"/>
  <c r="AC97" i="35"/>
  <c r="AB96" i="33"/>
  <c r="AC97" i="33"/>
  <c r="AB96" i="34"/>
  <c r="AC97" i="34"/>
  <c r="AB96" i="30"/>
  <c r="AC96" i="9"/>
  <c r="AC97" i="30"/>
  <c r="K99" i="110"/>
  <c r="N3863" i="109"/>
  <c r="N2768" i="109"/>
  <c r="K174" i="110"/>
  <c r="N2038" i="109"/>
  <c r="K114" i="110"/>
  <c r="N4228" i="109"/>
  <c r="O213" i="109"/>
  <c r="N2403" i="109"/>
  <c r="K84" i="110"/>
  <c r="K159" i="110"/>
  <c r="AB97" i="30" l="1"/>
  <c r="AB97" i="33"/>
  <c r="AB97" i="35"/>
  <c r="AB96" i="9"/>
  <c r="AC97" i="9"/>
  <c r="AB97" i="32"/>
  <c r="AB97" i="34"/>
  <c r="N213" i="109"/>
  <c r="J84" i="110"/>
  <c r="J114" i="110"/>
  <c r="K9" i="110"/>
  <c r="J174" i="110"/>
  <c r="J99" i="110"/>
  <c r="J159" i="110"/>
  <c r="AB97" i="9" l="1"/>
  <c r="P1283" i="112"/>
  <c r="O1513" i="112"/>
  <c r="O1283" i="112"/>
  <c r="O1743" i="112"/>
  <c r="O2433" i="112"/>
  <c r="P1743" i="112"/>
  <c r="P1513" i="112"/>
  <c r="P2433" i="112"/>
  <c r="J9" i="110"/>
  <c r="O2663" i="112"/>
  <c r="P2663" i="112"/>
  <c r="L64" i="65" l="1"/>
  <c r="M64" i="22"/>
  <c r="L64" i="63"/>
  <c r="N64" i="22"/>
  <c r="L64" i="64"/>
  <c r="L64" i="69"/>
  <c r="L64" i="68"/>
  <c r="J23" i="16"/>
  <c r="O133" i="112"/>
  <c r="N1513" i="112"/>
  <c r="N1743" i="112"/>
  <c r="N1283" i="112"/>
  <c r="P133" i="112"/>
  <c r="N2663" i="112"/>
  <c r="N2433" i="112"/>
  <c r="L64" i="22" l="1"/>
  <c r="J28" i="16"/>
  <c r="N133" i="112"/>
  <c r="O1278" i="112"/>
  <c r="O2428" i="112"/>
  <c r="O2658" i="112"/>
  <c r="O1508" i="112"/>
  <c r="V59" i="64" l="1"/>
  <c r="V59" i="63"/>
  <c r="V59" i="68"/>
  <c r="V59" i="69"/>
  <c r="M59" i="22"/>
  <c r="O128" i="112"/>
  <c r="O1738" i="112"/>
  <c r="V59" i="65" l="1"/>
  <c r="V59" i="22" s="1"/>
  <c r="P2428" i="112"/>
  <c r="W59" i="68" l="1"/>
  <c r="L59" i="68"/>
  <c r="P1278" i="112"/>
  <c r="P1738" i="112"/>
  <c r="N2428" i="112"/>
  <c r="W59" i="65" l="1"/>
  <c r="L59" i="65"/>
  <c r="U59" i="68"/>
  <c r="W59" i="63"/>
  <c r="L59" i="63"/>
  <c r="P1508" i="112"/>
  <c r="P2658" i="112"/>
  <c r="N1278" i="112"/>
  <c r="N1738" i="112"/>
  <c r="N59" i="22" l="1"/>
  <c r="U59" i="63"/>
  <c r="W59" i="69"/>
  <c r="L59" i="69"/>
  <c r="W59" i="64"/>
  <c r="L59" i="64"/>
  <c r="U59" i="65"/>
  <c r="P128" i="112"/>
  <c r="N1508" i="112"/>
  <c r="N2658" i="112"/>
  <c r="W59" i="22" l="1"/>
  <c r="U59" i="22" s="1"/>
  <c r="U59" i="64"/>
  <c r="U59" i="69"/>
  <c r="L59" i="22"/>
  <c r="N128" i="112"/>
  <c r="P2659" i="112"/>
  <c r="W60" i="69" l="1"/>
  <c r="N65" i="69"/>
  <c r="O2429" i="112"/>
  <c r="O1279" i="112"/>
  <c r="L174" i="113"/>
  <c r="O1739" i="112"/>
  <c r="O2659" i="112"/>
  <c r="O1509" i="112"/>
  <c r="V60" i="64" l="1"/>
  <c r="M65" i="64"/>
  <c r="M60" i="22"/>
  <c r="V60" i="63"/>
  <c r="M65" i="63"/>
  <c r="L60" i="69"/>
  <c r="V60" i="69"/>
  <c r="M65" i="69"/>
  <c r="V60" i="68"/>
  <c r="M65" i="68"/>
  <c r="V60" i="65"/>
  <c r="M65" i="65"/>
  <c r="L60" i="68"/>
  <c r="L60" i="63"/>
  <c r="O129" i="112"/>
  <c r="P2429" i="112"/>
  <c r="K159" i="113"/>
  <c r="K84" i="113"/>
  <c r="K99" i="113"/>
  <c r="P1509" i="112"/>
  <c r="N2659" i="112"/>
  <c r="N1279" i="112"/>
  <c r="P1279" i="112"/>
  <c r="K114" i="113"/>
  <c r="K174" i="113"/>
  <c r="P1739" i="112"/>
  <c r="N2429" i="112"/>
  <c r="V60" i="22" l="1"/>
  <c r="U60" i="63"/>
  <c r="L65" i="63"/>
  <c r="W60" i="68"/>
  <c r="N65" i="68"/>
  <c r="U60" i="69"/>
  <c r="L65" i="69"/>
  <c r="U60" i="68"/>
  <c r="L65" i="68"/>
  <c r="M65" i="22"/>
  <c r="W60" i="65"/>
  <c r="N65" i="65"/>
  <c r="W60" i="64"/>
  <c r="N65" i="64"/>
  <c r="L60" i="65"/>
  <c r="N60" i="22"/>
  <c r="W60" i="63"/>
  <c r="N65" i="63"/>
  <c r="L60" i="64"/>
  <c r="J159" i="113"/>
  <c r="N1509" i="112"/>
  <c r="P129" i="112"/>
  <c r="L99" i="113"/>
  <c r="L114" i="113"/>
  <c r="K9" i="113"/>
  <c r="J174" i="113"/>
  <c r="L84" i="113"/>
  <c r="J84" i="113"/>
  <c r="L159" i="113"/>
  <c r="N1739" i="112"/>
  <c r="L72" i="68" l="1"/>
  <c r="U60" i="64"/>
  <c r="L65" i="64"/>
  <c r="L72" i="69"/>
  <c r="W60" i="22"/>
  <c r="U60" i="22" s="1"/>
  <c r="N65" i="22"/>
  <c r="U60" i="65"/>
  <c r="L65" i="65"/>
  <c r="L72" i="63"/>
  <c r="L60" i="22"/>
  <c r="J99" i="113"/>
  <c r="L9" i="113"/>
  <c r="J114" i="113"/>
  <c r="N129" i="112"/>
  <c r="L73" i="68" l="1"/>
  <c r="L73" i="69"/>
  <c r="L73" i="63"/>
  <c r="L65" i="22"/>
  <c r="L72" i="65"/>
  <c r="L72" i="64"/>
  <c r="J9" i="113"/>
  <c r="J89" i="113"/>
  <c r="J164" i="113"/>
  <c r="J179" i="113"/>
  <c r="L73" i="64" l="1"/>
  <c r="L73" i="65"/>
  <c r="K23" i="16"/>
  <c r="L72" i="22"/>
  <c r="O3425" i="109"/>
  <c r="O505" i="109"/>
  <c r="N1289" i="112"/>
  <c r="O870" i="109"/>
  <c r="N2669" i="112"/>
  <c r="N2439" i="112"/>
  <c r="J104" i="113"/>
  <c r="J119" i="113"/>
  <c r="L75" i="65" l="1"/>
  <c r="L75" i="69"/>
  <c r="L75" i="68"/>
  <c r="L73" i="22"/>
  <c r="L75" i="63"/>
  <c r="I23" i="16"/>
  <c r="I28" i="16" s="1"/>
  <c r="K28" i="16"/>
  <c r="P96" i="4"/>
  <c r="BB96" i="4"/>
  <c r="P96" i="27"/>
  <c r="BB96" i="27"/>
  <c r="BA96" i="27" s="1"/>
  <c r="P96" i="31"/>
  <c r="BB96" i="31"/>
  <c r="BA96" i="31" s="1"/>
  <c r="N505" i="109"/>
  <c r="N870" i="109"/>
  <c r="N3425" i="109"/>
  <c r="N1519" i="112"/>
  <c r="N1749" i="112"/>
  <c r="J14" i="113"/>
  <c r="L75" i="64" l="1"/>
  <c r="L74" i="22"/>
  <c r="BA96" i="4"/>
  <c r="N139" i="112"/>
  <c r="K15" i="121" l="1"/>
  <c r="L75" i="22"/>
  <c r="O2328" i="109"/>
  <c r="O4153" i="109"/>
  <c r="O3423" i="109"/>
  <c r="O3424" i="109"/>
  <c r="O3789" i="109"/>
  <c r="O4154" i="109"/>
  <c r="O2329" i="109"/>
  <c r="O2694" i="109"/>
  <c r="O868" i="109"/>
  <c r="O504" i="109"/>
  <c r="O869" i="109"/>
  <c r="O1963" i="109"/>
  <c r="O2693" i="109"/>
  <c r="O3788" i="109"/>
  <c r="O503" i="109"/>
  <c r="O1964" i="109"/>
  <c r="P95" i="4" l="1"/>
  <c r="Q95" i="9"/>
  <c r="BB95" i="4"/>
  <c r="P95" i="31"/>
  <c r="BB95" i="31"/>
  <c r="BA95" i="31" s="1"/>
  <c r="P95" i="32"/>
  <c r="BB95" i="32"/>
  <c r="BA95" i="32" s="1"/>
  <c r="P94" i="31"/>
  <c r="BB94" i="31"/>
  <c r="BA94" i="31" s="1"/>
  <c r="P95" i="27"/>
  <c r="BB95" i="27"/>
  <c r="BA95" i="27" s="1"/>
  <c r="P95" i="33"/>
  <c r="BB95" i="33"/>
  <c r="BA95" i="33" s="1"/>
  <c r="P95" i="34"/>
  <c r="BB95" i="34"/>
  <c r="BA95" i="34" s="1"/>
  <c r="P94" i="30"/>
  <c r="BB94" i="30"/>
  <c r="BA94" i="30" s="1"/>
  <c r="P94" i="35"/>
  <c r="BB94" i="35"/>
  <c r="BA94" i="35" s="1"/>
  <c r="P94" i="32"/>
  <c r="BB94" i="32"/>
  <c r="BA94" i="32" s="1"/>
  <c r="P95" i="30"/>
  <c r="BB95" i="30"/>
  <c r="BA95" i="30" s="1"/>
  <c r="P94" i="33"/>
  <c r="BB94" i="33"/>
  <c r="BA94" i="33" s="1"/>
  <c r="P94" i="27"/>
  <c r="BB94" i="27"/>
  <c r="BA94" i="27" s="1"/>
  <c r="P95" i="35"/>
  <c r="BB95" i="35"/>
  <c r="BA95" i="35" s="1"/>
  <c r="P94" i="34"/>
  <c r="BB94" i="34"/>
  <c r="BA94" i="34" s="1"/>
  <c r="Q94" i="9"/>
  <c r="P94" i="4"/>
  <c r="BB94" i="4"/>
  <c r="N2329" i="109"/>
  <c r="N503" i="109"/>
  <c r="N3789" i="109"/>
  <c r="N3423" i="109"/>
  <c r="N2693" i="109"/>
  <c r="O138" i="109"/>
  <c r="N2328" i="109"/>
  <c r="N1964" i="109"/>
  <c r="N1963" i="109"/>
  <c r="N2694" i="109"/>
  <c r="O139" i="109"/>
  <c r="N3424" i="109"/>
  <c r="N869" i="109"/>
  <c r="N4153" i="109"/>
  <c r="N4154" i="109"/>
  <c r="N868" i="109"/>
  <c r="N3788" i="109"/>
  <c r="N504" i="109"/>
  <c r="BB94" i="9" l="1"/>
  <c r="BA94" i="9" s="1"/>
  <c r="BA94" i="4"/>
  <c r="P94" i="9"/>
  <c r="BA95" i="4"/>
  <c r="BB95" i="9"/>
  <c r="BA95" i="9" s="1"/>
  <c r="P95" i="9"/>
  <c r="O2692" i="109"/>
  <c r="O3422" i="109"/>
  <c r="O502" i="109"/>
  <c r="O2327" i="109"/>
  <c r="O1962" i="109"/>
  <c r="O3787" i="109"/>
  <c r="N139" i="109"/>
  <c r="O4152" i="109"/>
  <c r="O867" i="109"/>
  <c r="N138" i="109"/>
  <c r="Q97" i="27" l="1"/>
  <c r="P93" i="27"/>
  <c r="BB93" i="27"/>
  <c r="P93" i="30"/>
  <c r="BB93" i="30"/>
  <c r="Q97" i="4"/>
  <c r="Q93" i="9"/>
  <c r="P93" i="4"/>
  <c r="BB93" i="4"/>
  <c r="BB97" i="4" s="1"/>
  <c r="P93" i="33"/>
  <c r="BB93" i="33"/>
  <c r="P93" i="32"/>
  <c r="BB93" i="32"/>
  <c r="P93" i="34"/>
  <c r="BB93" i="34"/>
  <c r="P93" i="35"/>
  <c r="BB93" i="35"/>
  <c r="Q97" i="31"/>
  <c r="P93" i="31"/>
  <c r="BB93" i="31"/>
  <c r="N502" i="109"/>
  <c r="N2692" i="109"/>
  <c r="N4152" i="109"/>
  <c r="K23" i="110"/>
  <c r="N2327" i="109"/>
  <c r="K26" i="110"/>
  <c r="K38" i="110"/>
  <c r="N1962" i="109"/>
  <c r="N867" i="109"/>
  <c r="N3787" i="109"/>
  <c r="N3422" i="109"/>
  <c r="K143" i="110"/>
  <c r="O137" i="109"/>
  <c r="BA93" i="34" l="1"/>
  <c r="BA93" i="30"/>
  <c r="BA93" i="27"/>
  <c r="BB97" i="27"/>
  <c r="BA93" i="35"/>
  <c r="BA93" i="32"/>
  <c r="BA97" i="4"/>
  <c r="BA93" i="31"/>
  <c r="BB97" i="31"/>
  <c r="BA93" i="33"/>
  <c r="P97" i="31"/>
  <c r="BA93" i="4"/>
  <c r="BB93" i="9"/>
  <c r="BA93" i="9" s="1"/>
  <c r="P97" i="4"/>
  <c r="P93" i="9"/>
  <c r="P97" i="27"/>
  <c r="N137" i="109"/>
  <c r="K146" i="110"/>
  <c r="J26" i="110"/>
  <c r="J38" i="110"/>
  <c r="K41" i="110"/>
  <c r="J23" i="110"/>
  <c r="J143" i="110"/>
  <c r="BA97" i="27" l="1"/>
  <c r="BA97" i="31"/>
  <c r="J41" i="110"/>
  <c r="O2614" i="112"/>
  <c r="P2386" i="112"/>
  <c r="J146" i="110"/>
  <c r="O2616" i="112"/>
  <c r="W63" i="68" l="1"/>
  <c r="V63" i="69"/>
  <c r="V61" i="69"/>
  <c r="H63" i="69"/>
  <c r="O2384" i="112"/>
  <c r="P1464" i="112"/>
  <c r="O1466" i="112"/>
  <c r="P2616" i="112"/>
  <c r="P2384" i="112"/>
  <c r="P2615" i="112"/>
  <c r="O2386" i="112"/>
  <c r="O2385" i="112"/>
  <c r="P1234" i="112"/>
  <c r="O1234" i="112"/>
  <c r="N2616" i="112"/>
  <c r="P1694" i="112"/>
  <c r="P1235" i="112"/>
  <c r="P1466" i="112"/>
  <c r="P1696" i="112"/>
  <c r="O1696" i="112"/>
  <c r="O1465" i="112"/>
  <c r="P1465" i="112"/>
  <c r="O1695" i="112"/>
  <c r="P2385" i="112"/>
  <c r="P1236" i="112"/>
  <c r="O1236" i="112"/>
  <c r="O2615" i="112"/>
  <c r="O1694" i="112"/>
  <c r="O1235" i="112"/>
  <c r="O1464" i="112"/>
  <c r="P1695" i="112"/>
  <c r="P2614" i="112"/>
  <c r="W63" i="65" l="1"/>
  <c r="H61" i="63"/>
  <c r="I61" i="22"/>
  <c r="V61" i="63"/>
  <c r="H63" i="65"/>
  <c r="V63" i="65"/>
  <c r="U63" i="69"/>
  <c r="W62" i="68"/>
  <c r="W61" i="64"/>
  <c r="J63" i="22"/>
  <c r="W63" i="63"/>
  <c r="H61" i="68"/>
  <c r="V61" i="68"/>
  <c r="H62" i="69"/>
  <c r="V62" i="69"/>
  <c r="H61" i="64"/>
  <c r="V61" i="64"/>
  <c r="H61" i="65"/>
  <c r="V61" i="65"/>
  <c r="H62" i="68"/>
  <c r="V62" i="68"/>
  <c r="H63" i="68"/>
  <c r="V63" i="68"/>
  <c r="J61" i="22"/>
  <c r="W61" i="63"/>
  <c r="W61" i="68"/>
  <c r="H63" i="63"/>
  <c r="I63" i="22"/>
  <c r="V63" i="63"/>
  <c r="W61" i="69"/>
  <c r="W61" i="65"/>
  <c r="W62" i="69"/>
  <c r="W63" i="64"/>
  <c r="W62" i="65"/>
  <c r="H62" i="65"/>
  <c r="V62" i="65"/>
  <c r="I62" i="22"/>
  <c r="H62" i="63"/>
  <c r="V62" i="63"/>
  <c r="H63" i="64"/>
  <c r="V63" i="64"/>
  <c r="H62" i="64"/>
  <c r="V62" i="64"/>
  <c r="J62" i="22"/>
  <c r="W62" i="63"/>
  <c r="W62" i="64"/>
  <c r="W63" i="69"/>
  <c r="H61" i="69"/>
  <c r="N2384" i="112"/>
  <c r="N2615" i="112"/>
  <c r="N1695" i="112"/>
  <c r="N1466" i="112"/>
  <c r="P86" i="112"/>
  <c r="O84" i="112"/>
  <c r="N1234" i="112"/>
  <c r="N2386" i="112"/>
  <c r="N1236" i="112"/>
  <c r="N1464" i="112"/>
  <c r="N1235" i="112"/>
  <c r="N1696" i="112"/>
  <c r="N1694" i="112"/>
  <c r="O85" i="112"/>
  <c r="P85" i="112"/>
  <c r="N2385" i="112"/>
  <c r="P84" i="112"/>
  <c r="N2614" i="112"/>
  <c r="O86" i="112"/>
  <c r="N1465" i="112"/>
  <c r="W63" i="22" l="1"/>
  <c r="U63" i="68"/>
  <c r="H61" i="22"/>
  <c r="U61" i="63"/>
  <c r="V62" i="22"/>
  <c r="H62" i="22"/>
  <c r="U62" i="63"/>
  <c r="V63" i="22"/>
  <c r="U61" i="65"/>
  <c r="U61" i="68"/>
  <c r="U63" i="64"/>
  <c r="U62" i="68"/>
  <c r="U61" i="69"/>
  <c r="H63" i="22"/>
  <c r="U63" i="63"/>
  <c r="U62" i="65"/>
  <c r="U62" i="64"/>
  <c r="U61" i="64"/>
  <c r="W62" i="22"/>
  <c r="W61" i="22"/>
  <c r="U63" i="65"/>
  <c r="U62" i="69"/>
  <c r="V61" i="22"/>
  <c r="N84" i="112"/>
  <c r="N86" i="112"/>
  <c r="N85" i="112"/>
  <c r="U63" i="22" l="1"/>
  <c r="U62" i="22"/>
  <c r="U61" i="22"/>
  <c r="O1965" i="109"/>
  <c r="O2330" i="109"/>
  <c r="O2695" i="109"/>
  <c r="O3790" i="109"/>
  <c r="O4155" i="109"/>
  <c r="P96" i="35" l="1"/>
  <c r="BB96" i="35"/>
  <c r="Q97" i="35"/>
  <c r="P96" i="33"/>
  <c r="BB96" i="33"/>
  <c r="Q97" i="33"/>
  <c r="P96" i="30"/>
  <c r="BB96" i="30"/>
  <c r="Q96" i="9"/>
  <c r="Q97" i="30"/>
  <c r="P96" i="32"/>
  <c r="BB96" i="32"/>
  <c r="Q97" i="32"/>
  <c r="P96" i="34"/>
  <c r="BB96" i="34"/>
  <c r="Q97" i="34"/>
  <c r="N2330" i="109"/>
  <c r="K173" i="110"/>
  <c r="K158" i="110"/>
  <c r="N4155" i="109"/>
  <c r="N1965" i="109"/>
  <c r="N2695" i="109"/>
  <c r="O140" i="109"/>
  <c r="K83" i="110"/>
  <c r="K98" i="110"/>
  <c r="K113" i="110"/>
  <c r="N3790" i="109"/>
  <c r="P97" i="30" l="1"/>
  <c r="P97" i="33"/>
  <c r="BA96" i="30"/>
  <c r="BB96" i="9"/>
  <c r="BA96" i="9" s="1"/>
  <c r="BA97" i="9" s="1"/>
  <c r="BB97" i="30"/>
  <c r="P97" i="34"/>
  <c r="BA96" i="32"/>
  <c r="BB97" i="32"/>
  <c r="BA96" i="34"/>
  <c r="BB97" i="34"/>
  <c r="P97" i="35"/>
  <c r="BA96" i="33"/>
  <c r="BB97" i="33"/>
  <c r="BA96" i="35"/>
  <c r="BB97" i="35"/>
  <c r="P96" i="9"/>
  <c r="Q97" i="9"/>
  <c r="P97" i="32"/>
  <c r="J113" i="110"/>
  <c r="J83" i="110"/>
  <c r="K8" i="110"/>
  <c r="N140" i="109"/>
  <c r="J158" i="110"/>
  <c r="J173" i="110"/>
  <c r="J98" i="110"/>
  <c r="K161" i="110"/>
  <c r="BA97" i="34" l="1"/>
  <c r="BA97" i="32"/>
  <c r="BB97" i="9"/>
  <c r="BA97" i="30"/>
  <c r="P97" i="9"/>
  <c r="BA97" i="35"/>
  <c r="BA97" i="33"/>
  <c r="O1237" i="112"/>
  <c r="J161" i="110"/>
  <c r="J8" i="110"/>
  <c r="O2617" i="112"/>
  <c r="O1697" i="112"/>
  <c r="O1467" i="112"/>
  <c r="P1237" i="112"/>
  <c r="P1467" i="112"/>
  <c r="P2387" i="112"/>
  <c r="P1697" i="112"/>
  <c r="O2387" i="112"/>
  <c r="P2617" i="112"/>
  <c r="W64" i="69" l="1"/>
  <c r="J65" i="69"/>
  <c r="H64" i="68"/>
  <c r="V64" i="68"/>
  <c r="I65" i="68"/>
  <c r="G23" i="16"/>
  <c r="H64" i="64"/>
  <c r="V64" i="64"/>
  <c r="I65" i="64"/>
  <c r="H64" i="65"/>
  <c r="V64" i="65"/>
  <c r="I65" i="65"/>
  <c r="H64" i="69"/>
  <c r="V64" i="69"/>
  <c r="I65" i="69"/>
  <c r="W64" i="68"/>
  <c r="J65" i="68"/>
  <c r="J64" i="22"/>
  <c r="W64" i="63"/>
  <c r="J65" i="63"/>
  <c r="W64" i="64"/>
  <c r="J65" i="64"/>
  <c r="I64" i="22"/>
  <c r="H64" i="63"/>
  <c r="V64" i="63"/>
  <c r="I65" i="63"/>
  <c r="W64" i="65"/>
  <c r="J65" i="65"/>
  <c r="L173" i="113"/>
  <c r="L113" i="113"/>
  <c r="L158" i="113"/>
  <c r="N2387" i="112"/>
  <c r="K173" i="113"/>
  <c r="K113" i="113"/>
  <c r="N2617" i="112"/>
  <c r="N1467" i="112"/>
  <c r="K158" i="113"/>
  <c r="L83" i="113"/>
  <c r="P87" i="112"/>
  <c r="N1237" i="112"/>
  <c r="O87" i="112"/>
  <c r="N1697" i="112"/>
  <c r="K98" i="113"/>
  <c r="L98" i="113"/>
  <c r="K83" i="113"/>
  <c r="J65" i="22" l="1"/>
  <c r="U64" i="64"/>
  <c r="U65" i="64" s="1"/>
  <c r="H65" i="64"/>
  <c r="G28" i="16"/>
  <c r="S23" i="16"/>
  <c r="V65" i="68"/>
  <c r="U64" i="69"/>
  <c r="U65" i="69" s="1"/>
  <c r="H65" i="69"/>
  <c r="U64" i="68"/>
  <c r="U65" i="68" s="1"/>
  <c r="H65" i="68"/>
  <c r="W65" i="64"/>
  <c r="W65" i="68"/>
  <c r="V65" i="65"/>
  <c r="H64" i="22"/>
  <c r="U64" i="63"/>
  <c r="U65" i="63" s="1"/>
  <c r="H65" i="63"/>
  <c r="U64" i="65"/>
  <c r="U65" i="65" s="1"/>
  <c r="H65" i="65"/>
  <c r="W65" i="69"/>
  <c r="I65" i="22"/>
  <c r="V65" i="69"/>
  <c r="V65" i="63"/>
  <c r="W65" i="63"/>
  <c r="V65" i="64"/>
  <c r="W65" i="65"/>
  <c r="V64" i="22"/>
  <c r="W64" i="22"/>
  <c r="W65" i="22" s="1"/>
  <c r="J158" i="113"/>
  <c r="K8" i="113"/>
  <c r="L8" i="113"/>
  <c r="J86" i="113"/>
  <c r="L11" i="113"/>
  <c r="J116" i="113"/>
  <c r="J161" i="113"/>
  <c r="L101" i="113"/>
  <c r="J176" i="113"/>
  <c r="K101" i="113"/>
  <c r="L161" i="113"/>
  <c r="K161" i="113"/>
  <c r="L86" i="113"/>
  <c r="J98" i="113"/>
  <c r="K176" i="113"/>
  <c r="J173" i="113"/>
  <c r="J83" i="113"/>
  <c r="N87" i="112"/>
  <c r="L176" i="113"/>
  <c r="K86" i="113"/>
  <c r="L116" i="113"/>
  <c r="K116" i="113"/>
  <c r="J101" i="113"/>
  <c r="J113" i="113"/>
  <c r="H72" i="69" l="1"/>
  <c r="S28" i="16"/>
  <c r="H72" i="64"/>
  <c r="U72" i="64"/>
  <c r="H72" i="68"/>
  <c r="H72" i="65"/>
  <c r="U72" i="68"/>
  <c r="U72" i="65"/>
  <c r="U72" i="69"/>
  <c r="U64" i="22"/>
  <c r="U65" i="22" s="1"/>
  <c r="V65" i="22"/>
  <c r="H72" i="63"/>
  <c r="U72" i="63"/>
  <c r="H65" i="22"/>
  <c r="K11" i="113"/>
  <c r="J11" i="113"/>
  <c r="J8" i="113"/>
  <c r="H73" i="68" l="1"/>
  <c r="H73" i="64"/>
  <c r="U73" i="63"/>
  <c r="H73" i="69"/>
  <c r="H73" i="63"/>
  <c r="U73" i="64"/>
  <c r="U73" i="69"/>
  <c r="U73" i="65"/>
  <c r="U73" i="68"/>
  <c r="H73" i="65"/>
  <c r="H72" i="22"/>
  <c r="H23" i="16"/>
  <c r="U72" i="22"/>
  <c r="J106" i="113"/>
  <c r="J163" i="113"/>
  <c r="J103" i="113"/>
  <c r="J121" i="113"/>
  <c r="J91" i="113"/>
  <c r="J181" i="113"/>
  <c r="J178" i="113"/>
  <c r="J118" i="113"/>
  <c r="J166" i="113"/>
  <c r="J88" i="113"/>
  <c r="U74" i="68" l="1"/>
  <c r="U74" i="63"/>
  <c r="H75" i="69"/>
  <c r="U73" i="22"/>
  <c r="H73" i="22"/>
  <c r="H28" i="16"/>
  <c r="T23" i="16"/>
  <c r="F23" i="16"/>
  <c r="F28" i="16" s="1"/>
  <c r="N2393" i="112"/>
  <c r="N1243" i="112"/>
  <c r="N2623" i="112"/>
  <c r="N1703" i="112"/>
  <c r="J16" i="113"/>
  <c r="J13" i="113"/>
  <c r="N1473" i="112"/>
  <c r="H75" i="68" l="1"/>
  <c r="H75" i="63"/>
  <c r="U74" i="69"/>
  <c r="U75" i="69" s="1"/>
  <c r="U74" i="65"/>
  <c r="H75" i="65"/>
  <c r="U74" i="64"/>
  <c r="U75" i="64" s="1"/>
  <c r="H74" i="22"/>
  <c r="H75" i="22" s="1"/>
  <c r="U75" i="68"/>
  <c r="H75" i="64"/>
  <c r="T28" i="16"/>
  <c r="T30" i="16" s="1"/>
  <c r="T31" i="16" s="1"/>
  <c r="T33" i="16" s="1"/>
  <c r="T34" i="16" s="1"/>
  <c r="R23" i="16"/>
  <c r="R28" i="16" s="1"/>
  <c r="U75" i="63"/>
  <c r="N93" i="112"/>
  <c r="T13" i="121" l="1"/>
  <c r="U74" i="22"/>
  <c r="U75" i="65"/>
  <c r="U75" i="22" l="1"/>
  <c r="H15" i="121"/>
  <c r="T15" i="121" s="1"/>
  <c r="T12" i="121"/>
  <c r="Q2776" i="109"/>
  <c r="R2411" i="109"/>
  <c r="Q2046" i="109"/>
  <c r="O2776" i="109"/>
  <c r="O2411" i="109"/>
  <c r="U2046" i="109"/>
  <c r="S4236" i="109"/>
  <c r="S2776" i="109"/>
  <c r="R2777" i="109"/>
  <c r="R2046" i="109"/>
  <c r="S4237" i="109"/>
  <c r="R4237" i="109"/>
  <c r="P2777" i="109"/>
  <c r="Q4236" i="109"/>
  <c r="Q2777" i="109"/>
  <c r="S2047" i="109"/>
  <c r="P2412" i="109"/>
  <c r="V2046" i="109"/>
  <c r="T2046" i="109"/>
  <c r="P2046" i="109"/>
  <c r="R2412" i="109"/>
  <c r="O2777" i="109"/>
  <c r="S2412" i="109"/>
  <c r="O2047" i="109"/>
  <c r="Q2047" i="109"/>
  <c r="S2777" i="109"/>
  <c r="Q2411" i="109"/>
  <c r="Q4237" i="109"/>
  <c r="S2046" i="109"/>
  <c r="O4236" i="109"/>
  <c r="R4236" i="109"/>
  <c r="O4237" i="109"/>
  <c r="P2776" i="109"/>
  <c r="P4236" i="109"/>
  <c r="W2046" i="109"/>
  <c r="Q2412" i="109"/>
  <c r="R2776" i="109"/>
  <c r="R2047" i="109"/>
  <c r="O2412" i="109"/>
  <c r="P2411" i="109"/>
  <c r="P2047" i="109"/>
  <c r="P4237" i="109"/>
  <c r="S2411" i="109"/>
  <c r="O2046" i="109"/>
  <c r="BD11" i="35" l="1"/>
  <c r="BD17" i="35" s="1"/>
  <c r="AQ17" i="35"/>
  <c r="BE11" i="35"/>
  <c r="BE17" i="35" s="1"/>
  <c r="AR17" i="35"/>
  <c r="AS17" i="35"/>
  <c r="BF11" i="35"/>
  <c r="BF17" i="35" s="1"/>
  <c r="AN11" i="35"/>
  <c r="BB11" i="35"/>
  <c r="AO17" i="35"/>
  <c r="BC11" i="35"/>
  <c r="BC17" i="35" s="1"/>
  <c r="AP17" i="35"/>
  <c r="AN9" i="35"/>
  <c r="BB9" i="35"/>
  <c r="BC9" i="35"/>
  <c r="BD9" i="35"/>
  <c r="BE9" i="35"/>
  <c r="BF9" i="35"/>
  <c r="BD11" i="34"/>
  <c r="BD17" i="34" s="1"/>
  <c r="AQ17" i="34"/>
  <c r="AR17" i="34"/>
  <c r="BE11" i="34"/>
  <c r="BE17" i="34" s="1"/>
  <c r="AS17" i="34"/>
  <c r="BF11" i="34"/>
  <c r="BF17" i="34" s="1"/>
  <c r="BC11" i="34"/>
  <c r="BC17" i="34" s="1"/>
  <c r="AP17" i="34"/>
  <c r="AN11" i="34"/>
  <c r="BB11" i="34"/>
  <c r="AO17" i="34"/>
  <c r="BD9" i="34"/>
  <c r="BC9" i="34"/>
  <c r="AN9" i="34"/>
  <c r="BB9" i="34"/>
  <c r="BE9" i="34"/>
  <c r="BF9" i="34"/>
  <c r="AN11" i="30"/>
  <c r="BB11" i="30"/>
  <c r="AO17" i="30"/>
  <c r="BC11" i="30"/>
  <c r="BC17" i="30" s="1"/>
  <c r="AP17" i="30"/>
  <c r="BE11" i="30"/>
  <c r="BE17" i="30" s="1"/>
  <c r="AR17" i="30"/>
  <c r="BD11" i="30"/>
  <c r="BD17" i="30" s="1"/>
  <c r="AQ17" i="30"/>
  <c r="BF11" i="30"/>
  <c r="BF17" i="30" s="1"/>
  <c r="AS17" i="30"/>
  <c r="BC9" i="30"/>
  <c r="BD9" i="30"/>
  <c r="BF9" i="30"/>
  <c r="BG9" i="30"/>
  <c r="BG9" i="9" s="1"/>
  <c r="AT9" i="9"/>
  <c r="AT10" i="101" s="1"/>
  <c r="BG10" i="101" s="1"/>
  <c r="AN9" i="30"/>
  <c r="BB9" i="30"/>
  <c r="BI9" i="30"/>
  <c r="BI9" i="9" s="1"/>
  <c r="AV9" i="9"/>
  <c r="AV10" i="101" s="1"/>
  <c r="BI10" i="101" s="1"/>
  <c r="BJ9" i="30"/>
  <c r="BJ9" i="9" s="1"/>
  <c r="AW9" i="9"/>
  <c r="AW10" i="101" s="1"/>
  <c r="BJ10" i="101" s="1"/>
  <c r="BH9" i="30"/>
  <c r="BH9" i="9" s="1"/>
  <c r="AU9" i="9"/>
  <c r="AU10" i="101" s="1"/>
  <c r="BH10" i="101" s="1"/>
  <c r="BE9" i="30"/>
  <c r="AN11" i="33"/>
  <c r="BB11" i="33"/>
  <c r="AO17" i="33"/>
  <c r="AO11" i="9"/>
  <c r="BC11" i="33"/>
  <c r="AP11" i="9"/>
  <c r="AP17" i="33"/>
  <c r="BD11" i="33"/>
  <c r="AQ17" i="33"/>
  <c r="AQ11" i="9"/>
  <c r="BE11" i="33"/>
  <c r="AR17" i="33"/>
  <c r="AR11" i="9"/>
  <c r="BF11" i="33"/>
  <c r="AS17" i="33"/>
  <c r="AS11" i="9"/>
  <c r="AN9" i="33"/>
  <c r="AO9" i="9"/>
  <c r="AO10" i="101" s="1"/>
  <c r="BB9" i="33"/>
  <c r="BC9" i="33"/>
  <c r="AP9" i="9"/>
  <c r="AP10" i="101" s="1"/>
  <c r="BC10" i="101" s="1"/>
  <c r="AQ9" i="9"/>
  <c r="AQ10" i="101" s="1"/>
  <c r="BD10" i="101" s="1"/>
  <c r="BD9" i="33"/>
  <c r="BE9" i="33"/>
  <c r="AR9" i="9"/>
  <c r="AR10" i="101" s="1"/>
  <c r="BE10" i="101" s="1"/>
  <c r="BF9" i="33"/>
  <c r="AS9" i="9"/>
  <c r="AS10" i="101" s="1"/>
  <c r="BF10" i="101" s="1"/>
  <c r="P222" i="109"/>
  <c r="N2047" i="109"/>
  <c r="M91" i="110"/>
  <c r="M106" i="110"/>
  <c r="G46" i="117"/>
  <c r="O106" i="110"/>
  <c r="K105" i="110"/>
  <c r="T221" i="109"/>
  <c r="N2412" i="109"/>
  <c r="L91" i="110"/>
  <c r="O86" i="110"/>
  <c r="M85" i="110"/>
  <c r="L180" i="110"/>
  <c r="M101" i="110"/>
  <c r="L120" i="110"/>
  <c r="L100" i="110"/>
  <c r="K115" i="110"/>
  <c r="N175" i="110"/>
  <c r="M175" i="110"/>
  <c r="R221" i="109"/>
  <c r="O121" i="110"/>
  <c r="O100" i="110"/>
  <c r="L101" i="110"/>
  <c r="P221" i="109"/>
  <c r="G48" i="117"/>
  <c r="O180" i="110"/>
  <c r="L175" i="110"/>
  <c r="O115" i="110"/>
  <c r="L85" i="110"/>
  <c r="N180" i="110"/>
  <c r="O85" i="110"/>
  <c r="N4237" i="109"/>
  <c r="N90" i="110"/>
  <c r="L105" i="110"/>
  <c r="O222" i="109"/>
  <c r="K180" i="110"/>
  <c r="K85" i="110"/>
  <c r="N4236" i="109"/>
  <c r="K90" i="110"/>
  <c r="M120" i="110"/>
  <c r="M121" i="110"/>
  <c r="L86" i="110"/>
  <c r="M116" i="110"/>
  <c r="M180" i="110"/>
  <c r="G52" i="117"/>
  <c r="N2777" i="109"/>
  <c r="S222" i="109"/>
  <c r="N85" i="110"/>
  <c r="V221" i="109"/>
  <c r="O105" i="110"/>
  <c r="L115" i="110"/>
  <c r="S221" i="109"/>
  <c r="L106" i="110"/>
  <c r="N2046" i="109"/>
  <c r="M115" i="110"/>
  <c r="N115" i="110"/>
  <c r="N116" i="110"/>
  <c r="K100" i="110"/>
  <c r="O116" i="110"/>
  <c r="L121" i="110"/>
  <c r="N2776" i="109"/>
  <c r="O101" i="110"/>
  <c r="L90" i="110"/>
  <c r="L116" i="110"/>
  <c r="N120" i="110"/>
  <c r="N121" i="110"/>
  <c r="N2411" i="109"/>
  <c r="N106" i="110"/>
  <c r="O221" i="109"/>
  <c r="M100" i="110"/>
  <c r="Q222" i="109"/>
  <c r="R222" i="109"/>
  <c r="N91" i="110"/>
  <c r="O175" i="110"/>
  <c r="M105" i="110"/>
  <c r="M90" i="110"/>
  <c r="W221" i="109"/>
  <c r="G47" i="117"/>
  <c r="N101" i="110"/>
  <c r="Q221" i="109"/>
  <c r="N86" i="110"/>
  <c r="N105" i="110"/>
  <c r="K175" i="110"/>
  <c r="O90" i="110"/>
  <c r="M86" i="110"/>
  <c r="O91" i="110"/>
  <c r="U221" i="109"/>
  <c r="K120" i="110"/>
  <c r="O120" i="110"/>
  <c r="N100" i="110"/>
  <c r="AN10" i="101" l="1"/>
  <c r="BB10" i="101"/>
  <c r="BA10" i="101" s="1"/>
  <c r="BF9" i="9"/>
  <c r="AN17" i="35"/>
  <c r="BA11" i="35"/>
  <c r="BA17" i="35" s="1"/>
  <c r="BB17" i="35"/>
  <c r="BA9" i="35"/>
  <c r="BA11" i="34"/>
  <c r="BA17" i="34" s="1"/>
  <c r="BB17" i="34"/>
  <c r="AN17" i="34"/>
  <c r="BA9" i="34"/>
  <c r="BB9" i="9"/>
  <c r="BE9" i="9"/>
  <c r="BA11" i="30"/>
  <c r="BA17" i="30" s="1"/>
  <c r="BB17" i="30"/>
  <c r="AN17" i="30"/>
  <c r="BD9" i="9"/>
  <c r="D24" i="122"/>
  <c r="E24" i="122" s="1"/>
  <c r="D28" i="122"/>
  <c r="E28" i="122" s="1"/>
  <c r="BC9" i="9"/>
  <c r="BA9" i="30"/>
  <c r="D23" i="122"/>
  <c r="E23" i="122" s="1"/>
  <c r="D21" i="122"/>
  <c r="E21" i="122" s="1"/>
  <c r="BC17" i="33"/>
  <c r="BC11" i="9"/>
  <c r="AO17" i="9"/>
  <c r="AN11" i="9"/>
  <c r="BF11" i="9"/>
  <c r="BF17" i="33"/>
  <c r="BB11" i="9"/>
  <c r="BA11" i="33"/>
  <c r="BA17" i="33" s="1"/>
  <c r="BB17" i="33"/>
  <c r="AR17" i="9"/>
  <c r="AN17" i="33"/>
  <c r="AS17" i="9"/>
  <c r="BE17" i="33"/>
  <c r="BE11" i="9"/>
  <c r="AQ17" i="9"/>
  <c r="BD11" i="9"/>
  <c r="BD17" i="33"/>
  <c r="AP17" i="9"/>
  <c r="D20" i="122"/>
  <c r="E20" i="122" s="1"/>
  <c r="D18" i="122"/>
  <c r="E18" i="122" s="1"/>
  <c r="D19" i="122"/>
  <c r="E19" i="122" s="1"/>
  <c r="D17" i="122"/>
  <c r="E17" i="122" s="1"/>
  <c r="D16" i="122"/>
  <c r="E16" i="122" s="1"/>
  <c r="AN9" i="9"/>
  <c r="BA9" i="33"/>
  <c r="K176" i="110"/>
  <c r="M10" i="110"/>
  <c r="O181" i="110"/>
  <c r="N221" i="109"/>
  <c r="L176" i="110"/>
  <c r="O15" i="110"/>
  <c r="J175" i="110"/>
  <c r="N181" i="110"/>
  <c r="J116" i="110"/>
  <c r="N176" i="110"/>
  <c r="M176" i="110"/>
  <c r="J176" i="110"/>
  <c r="K181" i="110"/>
  <c r="N15" i="110"/>
  <c r="N222" i="109"/>
  <c r="K106" i="110"/>
  <c r="J115" i="110"/>
  <c r="J100" i="110"/>
  <c r="L181" i="110"/>
  <c r="K86" i="110"/>
  <c r="M15" i="110"/>
  <c r="K116" i="110"/>
  <c r="J101" i="110"/>
  <c r="O10" i="110"/>
  <c r="K91" i="110"/>
  <c r="K10" i="110"/>
  <c r="M181" i="110"/>
  <c r="K15" i="110"/>
  <c r="K121" i="110"/>
  <c r="K101" i="110"/>
  <c r="N10" i="110"/>
  <c r="J85" i="110"/>
  <c r="J86" i="110"/>
  <c r="O176" i="110"/>
  <c r="L15" i="110"/>
  <c r="L10" i="110"/>
  <c r="E30" i="122" l="1"/>
  <c r="S29" i="16" s="1"/>
  <c r="S30" i="16" s="1"/>
  <c r="BE17" i="9"/>
  <c r="BC17" i="9"/>
  <c r="AN17" i="9"/>
  <c r="BB17" i="9"/>
  <c r="BF17" i="9"/>
  <c r="BD17" i="9"/>
  <c r="BA11" i="9"/>
  <c r="L40" i="13"/>
  <c r="O40" i="13" s="1"/>
  <c r="L53" i="13"/>
  <c r="O53" i="13" s="1"/>
  <c r="L52" i="13"/>
  <c r="O52" i="13" s="1"/>
  <c r="L46" i="13"/>
  <c r="O46" i="13" s="1"/>
  <c r="BA9" i="9"/>
  <c r="N11" i="110"/>
  <c r="K11" i="110"/>
  <c r="M11" i="110"/>
  <c r="M16" i="110"/>
  <c r="L11" i="110"/>
  <c r="O11" i="110"/>
  <c r="O16" i="110"/>
  <c r="L16" i="110"/>
  <c r="K16" i="110"/>
  <c r="N16" i="110"/>
  <c r="J10" i="110"/>
  <c r="BA17" i="9" l="1"/>
  <c r="R29" i="16"/>
  <c r="R30" i="16" s="1"/>
  <c r="M8" i="16"/>
  <c r="M11" i="121"/>
  <c r="J11" i="110"/>
  <c r="L11" i="121" l="1"/>
  <c r="S11" i="121"/>
  <c r="R11" i="121" s="1"/>
  <c r="M13" i="16"/>
  <c r="L8" i="16"/>
  <c r="L13" i="16" s="1"/>
  <c r="S8" i="16"/>
  <c r="R8" i="16" l="1"/>
  <c r="R13" i="16" s="1"/>
  <c r="S13" i="16"/>
  <c r="T3669" i="109"/>
  <c r="V4062" i="109"/>
  <c r="Q4274" i="109"/>
  <c r="O2296" i="109"/>
  <c r="U4243" i="109"/>
  <c r="V1850" i="109"/>
  <c r="R2223" i="109"/>
  <c r="Y2427" i="109"/>
  <c r="O4048" i="109"/>
  <c r="W2827" i="109"/>
  <c r="W2455" i="109"/>
  <c r="Y1931" i="109"/>
  <c r="W2821" i="109"/>
  <c r="T2360" i="109"/>
  <c r="Q2425" i="109"/>
  <c r="P2296" i="109"/>
  <c r="V1849" i="109"/>
  <c r="X960" i="109"/>
  <c r="Q1931" i="109"/>
  <c r="V2281" i="109"/>
  <c r="T2281" i="109"/>
  <c r="Q4055" i="109"/>
  <c r="O1931" i="109"/>
  <c r="Y2281" i="109"/>
  <c r="U2346" i="109"/>
  <c r="V2427" i="109"/>
  <c r="O1944" i="109"/>
  <c r="V1931" i="109"/>
  <c r="T4244" i="109"/>
  <c r="W2803" i="109"/>
  <c r="Q4039" i="109"/>
  <c r="Z2150" i="109"/>
  <c r="Q2223" i="109"/>
  <c r="U2354" i="109"/>
  <c r="U2281" i="109"/>
  <c r="W4244" i="109"/>
  <c r="T2434" i="109"/>
  <c r="W3687" i="109"/>
  <c r="T4253" i="109"/>
  <c r="Q2588" i="109"/>
  <c r="W2801" i="109"/>
  <c r="R4121" i="109"/>
  <c r="O2425" i="109"/>
  <c r="P2352" i="109"/>
  <c r="O4281" i="109"/>
  <c r="Y1916" i="109"/>
  <c r="U2355" i="109"/>
  <c r="Y4121" i="109"/>
  <c r="U2419" i="109"/>
  <c r="V2646" i="109"/>
  <c r="S1863" i="109"/>
  <c r="W2785" i="109"/>
  <c r="S4048" i="109"/>
  <c r="P1931" i="109"/>
  <c r="S3683" i="109"/>
  <c r="X2792" i="109"/>
  <c r="Q1987" i="109"/>
  <c r="O2790" i="109"/>
  <c r="Q1858" i="109"/>
  <c r="U3691" i="109"/>
  <c r="V3894" i="109"/>
  <c r="R4048" i="109"/>
  <c r="R2069" i="109"/>
  <c r="W2282" i="109"/>
  <c r="W2462" i="109"/>
  <c r="O4250" i="109"/>
  <c r="Q4250" i="109"/>
  <c r="O1873" i="109"/>
  <c r="R2457" i="109"/>
  <c r="V4258" i="109"/>
  <c r="O4121" i="109"/>
  <c r="R2427" i="109"/>
  <c r="S4121" i="109"/>
  <c r="Y2449" i="109"/>
  <c r="U1946" i="109"/>
  <c r="V4281" i="109"/>
  <c r="T1996" i="109"/>
  <c r="T2223" i="109"/>
  <c r="S3915" i="109"/>
  <c r="O2369" i="109"/>
  <c r="U3741" i="109"/>
  <c r="W2819" i="109"/>
  <c r="Y2573" i="109"/>
  <c r="W4252" i="109"/>
  <c r="O3756" i="109"/>
  <c r="O2060" i="109"/>
  <c r="Z2515" i="109"/>
  <c r="R2279" i="109"/>
  <c r="Q2206" i="109"/>
  <c r="P4121" i="109"/>
  <c r="P3916" i="109"/>
  <c r="Z4340" i="109"/>
  <c r="V1996" i="109"/>
  <c r="Y1989" i="109"/>
  <c r="Q2449" i="109"/>
  <c r="Q4201" i="109"/>
  <c r="V2580" i="109"/>
  <c r="W2427" i="109"/>
  <c r="U3918" i="109"/>
  <c r="W3885" i="109"/>
  <c r="T4113" i="109"/>
  <c r="T4252" i="109"/>
  <c r="Y4104" i="109"/>
  <c r="T1858" i="109"/>
  <c r="U3879" i="109"/>
  <c r="P2011" i="109"/>
  <c r="Q2798" i="109"/>
  <c r="W2454" i="109"/>
  <c r="Q4040" i="109"/>
  <c r="X2427" i="109"/>
  <c r="Q3696" i="109"/>
  <c r="W4243" i="109"/>
  <c r="Y2792" i="109"/>
  <c r="O2236" i="109"/>
  <c r="W2784" i="109"/>
  <c r="T2236" i="109"/>
  <c r="Q3769" i="109"/>
  <c r="Q3821" i="109"/>
  <c r="W2209" i="109"/>
  <c r="S2279" i="109"/>
  <c r="R2281" i="109"/>
  <c r="V4259" i="109"/>
  <c r="P2223" i="109"/>
  <c r="V2719" i="109"/>
  <c r="P3697" i="109"/>
  <c r="Z2880" i="109"/>
  <c r="V2456" i="109"/>
  <c r="T4106" i="109"/>
  <c r="T3683" i="109"/>
  <c r="O2367" i="109"/>
  <c r="V2354" i="109"/>
  <c r="T2215" i="109"/>
  <c r="T2214" i="109"/>
  <c r="S2223" i="109"/>
  <c r="O1858" i="109"/>
  <c r="R1931" i="109"/>
  <c r="Q2799" i="109"/>
  <c r="Y4252" i="109"/>
  <c r="V2792" i="109"/>
  <c r="T4243" i="109"/>
  <c r="O2352" i="109"/>
  <c r="W3880" i="109"/>
  <c r="O2820" i="109"/>
  <c r="W2097" i="109"/>
  <c r="T2361" i="109"/>
  <c r="W2792" i="109"/>
  <c r="U3668" i="109"/>
  <c r="R2601" i="109"/>
  <c r="X3683" i="109"/>
  <c r="Q2090" i="109"/>
  <c r="O1871" i="109"/>
  <c r="O2091" i="109"/>
  <c r="X2574" i="109"/>
  <c r="U2424" i="109"/>
  <c r="O2449" i="109"/>
  <c r="X2793" i="109"/>
  <c r="V4135" i="109"/>
  <c r="Y2719" i="109"/>
  <c r="W559" i="109"/>
  <c r="R2296" i="109"/>
  <c r="S3666" i="109"/>
  <c r="U4244" i="109"/>
  <c r="W2382" i="109"/>
  <c r="U2345" i="109"/>
  <c r="Y3814" i="109"/>
  <c r="T2296" i="109"/>
  <c r="O2223" i="109"/>
  <c r="Y2646" i="109"/>
  <c r="R3741" i="109"/>
  <c r="V3893" i="109"/>
  <c r="T2433" i="109"/>
  <c r="X3815" i="109"/>
  <c r="W4279" i="109"/>
  <c r="O3697" i="109"/>
  <c r="O2674" i="109"/>
  <c r="R2425" i="109"/>
  <c r="V1989" i="109"/>
  <c r="W2783" i="109"/>
  <c r="T4033" i="109"/>
  <c r="O2238" i="109"/>
  <c r="S4031" i="109"/>
  <c r="X2647" i="109"/>
  <c r="Y2208" i="109"/>
  <c r="U2711" i="109"/>
  <c r="Y2354" i="109"/>
  <c r="O4280" i="109"/>
  <c r="W4287" i="109"/>
  <c r="P1871" i="109"/>
  <c r="Z3975" i="109"/>
  <c r="U2418" i="109"/>
  <c r="Y4048" i="109"/>
  <c r="L25" i="12" l="1"/>
  <c r="L40" i="12" s="1"/>
  <c r="L83" i="12" s="1"/>
  <c r="I25" i="12"/>
  <c r="G25" i="12"/>
  <c r="K25" i="12"/>
  <c r="BL30" i="35"/>
  <c r="BL30" i="34"/>
  <c r="M70" i="12"/>
  <c r="M72" i="12"/>
  <c r="BK66" i="101"/>
  <c r="BH52" i="101"/>
  <c r="BF57" i="101"/>
  <c r="BF53" i="101"/>
  <c r="BD63" i="101"/>
  <c r="BD27" i="101"/>
  <c r="BH67" i="101"/>
  <c r="BL23" i="101"/>
  <c r="BH72" i="101"/>
  <c r="BD18" i="101"/>
  <c r="BC26" i="101"/>
  <c r="BL45" i="101"/>
  <c r="BK36" i="101"/>
  <c r="BG48" i="101"/>
  <c r="BD36" i="101"/>
  <c r="BG72" i="101"/>
  <c r="J40" i="34"/>
  <c r="AT40" i="34"/>
  <c r="BB48" i="34"/>
  <c r="BG38" i="34"/>
  <c r="K32" i="12"/>
  <c r="N27" i="12"/>
  <c r="BD34" i="101" l="1"/>
  <c r="BH56" i="101"/>
  <c r="BG18" i="101"/>
  <c r="BF25" i="101"/>
  <c r="BH48" i="101"/>
  <c r="BG58" i="101"/>
  <c r="BH26" i="101"/>
  <c r="BH62" i="101"/>
  <c r="BL42" i="101"/>
  <c r="BG44" i="101"/>
  <c r="BF38" i="101"/>
  <c r="BF31" i="101"/>
  <c r="BD44" i="101"/>
  <c r="BG65" i="101"/>
  <c r="BG27" i="101"/>
  <c r="BG45" i="101"/>
  <c r="BL19" i="101"/>
  <c r="BH49" i="101"/>
  <c r="BH45" i="101"/>
  <c r="BH69" i="101"/>
  <c r="BG36" i="101"/>
  <c r="BG73" i="101"/>
  <c r="BD61" i="101"/>
  <c r="BD31" i="101"/>
  <c r="BG52" i="101"/>
  <c r="BD35" i="101"/>
  <c r="BI28" i="101"/>
  <c r="BG50" i="101"/>
  <c r="BG24" i="101"/>
  <c r="BE18" i="101"/>
  <c r="BI39" i="101"/>
  <c r="BH29" i="101"/>
  <c r="BG57" i="101"/>
  <c r="BE58" i="101"/>
  <c r="BC18" i="101"/>
  <c r="BE55" i="101"/>
  <c r="BI59" i="101"/>
  <c r="BC55" i="101"/>
  <c r="BI46" i="101"/>
  <c r="BE30" i="101"/>
  <c r="BD26" i="101"/>
  <c r="BC61" i="101"/>
  <c r="BD19" i="101"/>
  <c r="BF69" i="101"/>
  <c r="BG17" i="101"/>
  <c r="BI71" i="101"/>
  <c r="BE13" i="101"/>
  <c r="BC28" i="101"/>
  <c r="BG19" i="101"/>
  <c r="BD60" i="101"/>
  <c r="BE69" i="101"/>
  <c r="BF71" i="101"/>
  <c r="I32" i="12"/>
  <c r="I40" i="12" s="1"/>
  <c r="BG22" i="101"/>
  <c r="BE44" i="101"/>
  <c r="BL53" i="101"/>
  <c r="BC14" i="101"/>
  <c r="BH17" i="101"/>
  <c r="BD21" i="101"/>
  <c r="BI31" i="101"/>
  <c r="BI35" i="101"/>
  <c r="BI22" i="101"/>
  <c r="BL60" i="101"/>
  <c r="AB16" i="101"/>
  <c r="AB55" i="101"/>
  <c r="AB21" i="101"/>
  <c r="AB57" i="101"/>
  <c r="BC30" i="101"/>
  <c r="BH50" i="101"/>
  <c r="BG20" i="101"/>
  <c r="BC20" i="101"/>
  <c r="BD45" i="101"/>
  <c r="BD22" i="101"/>
  <c r="BF58" i="101"/>
  <c r="BH22" i="101"/>
  <c r="AB60" i="101"/>
  <c r="BH46" i="101"/>
  <c r="BI18" i="101"/>
  <c r="BF73" i="101"/>
  <c r="BI53" i="101"/>
  <c r="BG28" i="101"/>
  <c r="AB74" i="101"/>
  <c r="AB44" i="101"/>
  <c r="AB45" i="101"/>
  <c r="AB26" i="101"/>
  <c r="AB35" i="101"/>
  <c r="BE60" i="101"/>
  <c r="BH73" i="101"/>
  <c r="BK39" i="101"/>
  <c r="BC37" i="101"/>
  <c r="BC25" i="101"/>
  <c r="BK56" i="101"/>
  <c r="BC69" i="101"/>
  <c r="BD48" i="101"/>
  <c r="BI27" i="101"/>
  <c r="BD37" i="101"/>
  <c r="BC73" i="101"/>
  <c r="BH19" i="101"/>
  <c r="BG33" i="101"/>
  <c r="AB63" i="101"/>
  <c r="AB71" i="101"/>
  <c r="AB68" i="101"/>
  <c r="AB15" i="101"/>
  <c r="BC48" i="101"/>
  <c r="AB32" i="101"/>
  <c r="AB67" i="101"/>
  <c r="BC62" i="101"/>
  <c r="BE64" i="101"/>
  <c r="AB56" i="101"/>
  <c r="BI73" i="101"/>
  <c r="BK60" i="101"/>
  <c r="AB62" i="101"/>
  <c r="BF30" i="101"/>
  <c r="AB25" i="101"/>
  <c r="BH34" i="101"/>
  <c r="BG38" i="101"/>
  <c r="AB28" i="101"/>
  <c r="AB48" i="101"/>
  <c r="AB43" i="101"/>
  <c r="AB38" i="101"/>
  <c r="AB30" i="101"/>
  <c r="AB23" i="101"/>
  <c r="AB51" i="101"/>
  <c r="BG26" i="101"/>
  <c r="BC68" i="101"/>
  <c r="AB72" i="101"/>
  <c r="AB34" i="101"/>
  <c r="AB64" i="101"/>
  <c r="AB36" i="101"/>
  <c r="AB24" i="101"/>
  <c r="AB41" i="101"/>
  <c r="AB53" i="101"/>
  <c r="AB69" i="101"/>
  <c r="BC64" i="101"/>
  <c r="BG30" i="101"/>
  <c r="BD39" i="101"/>
  <c r="BL28" i="101"/>
  <c r="BE19" i="101"/>
  <c r="BI48" i="101"/>
  <c r="BL34" i="101"/>
  <c r="BF66" i="101"/>
  <c r="BL26" i="101"/>
  <c r="BH23" i="101"/>
  <c r="BH41" i="101"/>
  <c r="BE72" i="101"/>
  <c r="AB58" i="101"/>
  <c r="AB50" i="101"/>
  <c r="AB54" i="101"/>
  <c r="AB61" i="101"/>
  <c r="AB40" i="101"/>
  <c r="AB19" i="101"/>
  <c r="AB33" i="101"/>
  <c r="BC42" i="101"/>
  <c r="BD20" i="101"/>
  <c r="BD54" i="101"/>
  <c r="BL68" i="101"/>
  <c r="BE50" i="101"/>
  <c r="BF24" i="101"/>
  <c r="BK24" i="101"/>
  <c r="BL13" i="101"/>
  <c r="BH24" i="101"/>
  <c r="BF63" i="101"/>
  <c r="BL35" i="101"/>
  <c r="BH42" i="101"/>
  <c r="BG51" i="101"/>
  <c r="AB46" i="101"/>
  <c r="BL61" i="101"/>
  <c r="BH31" i="101"/>
  <c r="AB66" i="101"/>
  <c r="BL66" i="101"/>
  <c r="BG55" i="101"/>
  <c r="BL74" i="101"/>
  <c r="BD28" i="101"/>
  <c r="BI72" i="101"/>
  <c r="BI16" i="101"/>
  <c r="BC63" i="101"/>
  <c r="BF74" i="101"/>
  <c r="BL37" i="101"/>
  <c r="BD53" i="101"/>
  <c r="BF13" i="101"/>
  <c r="BL63" i="101"/>
  <c r="BF64" i="101"/>
  <c r="BL58" i="101"/>
  <c r="BH44" i="101"/>
  <c r="BD32" i="101"/>
  <c r="BE65" i="101"/>
  <c r="AB17" i="101"/>
  <c r="AB47" i="101"/>
  <c r="AB59" i="101"/>
  <c r="BG41" i="101"/>
  <c r="BD13" i="101"/>
  <c r="BH54" i="101"/>
  <c r="BD66" i="101"/>
  <c r="BC54" i="101"/>
  <c r="BF52" i="101"/>
  <c r="BF61" i="101"/>
  <c r="BG59" i="101"/>
  <c r="BF20" i="101"/>
  <c r="BK53" i="101"/>
  <c r="BE17" i="101"/>
  <c r="BK57" i="101"/>
  <c r="BL67" i="101"/>
  <c r="BK37" i="101"/>
  <c r="BL30" i="101"/>
  <c r="BC24" i="101"/>
  <c r="BC40" i="101"/>
  <c r="BL70" i="101"/>
  <c r="BH70" i="101"/>
  <c r="BC52" i="101"/>
  <c r="BD42" i="101"/>
  <c r="BL62" i="101"/>
  <c r="BF29" i="101"/>
  <c r="BH59" i="101"/>
  <c r="BE49" i="101"/>
  <c r="BH61" i="101"/>
  <c r="BD55" i="101"/>
  <c r="AB49" i="101"/>
  <c r="AB65" i="101"/>
  <c r="AB14" i="101"/>
  <c r="AB29" i="101"/>
  <c r="AB27" i="101"/>
  <c r="BI25" i="101"/>
  <c r="BD73" i="101"/>
  <c r="BI74" i="101"/>
  <c r="BD58" i="101"/>
  <c r="BG46" i="101"/>
  <c r="BD65" i="101"/>
  <c r="BF14" i="101"/>
  <c r="BK59" i="101"/>
  <c r="BK32" i="101"/>
  <c r="BE26" i="101"/>
  <c r="BK50" i="101"/>
  <c r="BI66" i="101"/>
  <c r="BC34" i="101"/>
  <c r="BG13" i="101"/>
  <c r="BC56" i="101"/>
  <c r="BF41" i="101"/>
  <c r="BC59" i="101"/>
  <c r="BD29" i="101"/>
  <c r="BI37" i="101"/>
  <c r="BL55" i="101"/>
  <c r="BD71" i="101"/>
  <c r="BE51" i="101"/>
  <c r="BH51" i="101"/>
  <c r="AB13" i="101"/>
  <c r="AB18" i="101"/>
  <c r="AB73" i="101"/>
  <c r="AB20" i="101"/>
  <c r="AB70" i="101"/>
  <c r="AB52" i="101"/>
  <c r="BL57" i="101"/>
  <c r="BH58" i="101"/>
  <c r="BL72" i="101"/>
  <c r="BH16" i="101"/>
  <c r="BD70" i="101"/>
  <c r="BC65" i="101"/>
  <c r="BG37" i="101"/>
  <c r="BF37" i="101"/>
  <c r="BI64" i="101"/>
  <c r="AB31" i="101"/>
  <c r="AB37" i="101"/>
  <c r="AB22" i="101"/>
  <c r="AB39" i="101"/>
  <c r="AB42" i="101"/>
  <c r="BL39" i="101"/>
  <c r="BH53" i="101"/>
  <c r="BG68" i="101"/>
  <c r="BE14" i="101"/>
  <c r="BH64" i="101"/>
  <c r="BD62" i="101"/>
  <c r="BK29" i="101"/>
  <c r="BD24" i="101"/>
  <c r="BC72" i="101"/>
  <c r="BF55" i="101"/>
  <c r="BF15" i="101"/>
  <c r="BH40" i="101"/>
  <c r="P22" i="101"/>
  <c r="P17" i="101"/>
  <c r="P74" i="101"/>
  <c r="P30" i="101"/>
  <c r="BI63" i="101"/>
  <c r="BH38" i="101"/>
  <c r="BG31" i="101"/>
  <c r="BC67" i="101"/>
  <c r="BD17" i="101"/>
  <c r="BL43" i="101"/>
  <c r="BI21" i="101"/>
  <c r="BI56" i="101"/>
  <c r="BF42" i="101"/>
  <c r="BL32" i="101"/>
  <c r="BK18" i="101"/>
  <c r="BF19" i="101"/>
  <c r="BH66" i="101"/>
  <c r="BI41" i="101"/>
  <c r="BK33" i="101"/>
  <c r="BI40" i="101"/>
  <c r="BF60" i="101"/>
  <c r="BE63" i="101"/>
  <c r="BC70" i="101"/>
  <c r="BK34" i="101"/>
  <c r="BF65" i="101"/>
  <c r="BI49" i="101"/>
  <c r="BL59" i="101"/>
  <c r="BI68" i="101"/>
  <c r="P72" i="101"/>
  <c r="P56" i="101"/>
  <c r="BG54" i="101"/>
  <c r="BK41" i="101"/>
  <c r="P58" i="101"/>
  <c r="P68" i="101"/>
  <c r="P31" i="101"/>
  <c r="P16" i="101"/>
  <c r="P46" i="101"/>
  <c r="BE22" i="101"/>
  <c r="BH57" i="101"/>
  <c r="BG69" i="101"/>
  <c r="BE71" i="101"/>
  <c r="BL46" i="101"/>
  <c r="BK55" i="101"/>
  <c r="BL33" i="101"/>
  <c r="BL25" i="101"/>
  <c r="BF26" i="101"/>
  <c r="BF40" i="101"/>
  <c r="BL49" i="101"/>
  <c r="BK22" i="101"/>
  <c r="BF44" i="101"/>
  <c r="BI20" i="101"/>
  <c r="BD72" i="101"/>
  <c r="BI69" i="101"/>
  <c r="BK19" i="101"/>
  <c r="BI38" i="101"/>
  <c r="BK52" i="101"/>
  <c r="BI52" i="101"/>
  <c r="BF28" i="101"/>
  <c r="BK28" i="101"/>
  <c r="BF51" i="101"/>
  <c r="BE31" i="101"/>
  <c r="BI51" i="101"/>
  <c r="P70" i="101"/>
  <c r="BG29" i="101"/>
  <c r="BH15" i="101"/>
  <c r="BG53" i="101"/>
  <c r="BK31" i="101"/>
  <c r="BF21" i="101"/>
  <c r="BF49" i="101"/>
  <c r="P52" i="101"/>
  <c r="P59" i="101"/>
  <c r="P32" i="101"/>
  <c r="P29" i="101"/>
  <c r="BK30" i="101"/>
  <c r="BC32" i="101"/>
  <c r="BI42" i="101"/>
  <c r="BL36" i="101"/>
  <c r="P67" i="101"/>
  <c r="P39" i="101"/>
  <c r="P66" i="101"/>
  <c r="P54" i="101"/>
  <c r="BD50" i="101"/>
  <c r="BG16" i="101"/>
  <c r="BD56" i="101"/>
  <c r="P25" i="101"/>
  <c r="P18" i="101"/>
  <c r="BL41" i="101"/>
  <c r="BC44" i="101"/>
  <c r="BI62" i="101"/>
  <c r="BH18" i="101"/>
  <c r="BE34" i="101"/>
  <c r="BG67" i="101"/>
  <c r="BI57" i="101"/>
  <c r="BK46" i="101"/>
  <c r="BI47" i="101"/>
  <c r="BE32" i="101"/>
  <c r="BL14" i="101"/>
  <c r="BK54" i="101"/>
  <c r="BE23" i="101"/>
  <c r="BF16" i="101"/>
  <c r="BL15" i="101"/>
  <c r="BK74" i="101"/>
  <c r="BE35" i="101"/>
  <c r="BC33" i="101"/>
  <c r="BI50" i="101"/>
  <c r="BH30" i="101"/>
  <c r="BC36" i="101"/>
  <c r="BH74" i="101"/>
  <c r="BH36" i="101"/>
  <c r="BH71" i="101"/>
  <c r="BC57" i="101"/>
  <c r="P21" i="101"/>
  <c r="P33" i="101"/>
  <c r="BD68" i="101"/>
  <c r="P27" i="101"/>
  <c r="BL64" i="101"/>
  <c r="BF59" i="101"/>
  <c r="BE47" i="101"/>
  <c r="BE28" i="101"/>
  <c r="BL51" i="101"/>
  <c r="BF18" i="101"/>
  <c r="BG35" i="101"/>
  <c r="BI36" i="101"/>
  <c r="BK72" i="101"/>
  <c r="BE74" i="101"/>
  <c r="BL52" i="101"/>
  <c r="BE62" i="101"/>
  <c r="BL22" i="101"/>
  <c r="BG64" i="101"/>
  <c r="P34" i="101"/>
  <c r="BD25" i="101"/>
  <c r="BF36" i="101"/>
  <c r="BI17" i="101"/>
  <c r="BL18" i="101"/>
  <c r="P44" i="101"/>
  <c r="BG23" i="101"/>
  <c r="BH14" i="101"/>
  <c r="BD51" i="101"/>
  <c r="BE59" i="101"/>
  <c r="BE37" i="101"/>
  <c r="BC39" i="101"/>
  <c r="BD15" i="101"/>
  <c r="BF45" i="101"/>
  <c r="BI13" i="101"/>
  <c r="BC19" i="101"/>
  <c r="BK15" i="101"/>
  <c r="BE25" i="101"/>
  <c r="BE43" i="101"/>
  <c r="BK58" i="101"/>
  <c r="BE46" i="101"/>
  <c r="BL44" i="101"/>
  <c r="BF68" i="101"/>
  <c r="BE57" i="101"/>
  <c r="BG15" i="101"/>
  <c r="BK65" i="101"/>
  <c r="BE61" i="101"/>
  <c r="BC51" i="101"/>
  <c r="BH55" i="101"/>
  <c r="BE24" i="101"/>
  <c r="BD52" i="101"/>
  <c r="BD43" i="101"/>
  <c r="BI61" i="101"/>
  <c r="BL50" i="101"/>
  <c r="BG74" i="101"/>
  <c r="P26" i="101"/>
  <c r="P53" i="101"/>
  <c r="P51" i="101"/>
  <c r="P60" i="101"/>
  <c r="P14" i="101"/>
  <c r="P57" i="101"/>
  <c r="BI45" i="101"/>
  <c r="BH63" i="101"/>
  <c r="BL24" i="101"/>
  <c r="BF39" i="101"/>
  <c r="BK63" i="101"/>
  <c r="BK20" i="101"/>
  <c r="BE53" i="101"/>
  <c r="BL20" i="101"/>
  <c r="BC35" i="101"/>
  <c r="BG21" i="101"/>
  <c r="BC13" i="101"/>
  <c r="BH28" i="101"/>
  <c r="BK35" i="101"/>
  <c r="BD23" i="101"/>
  <c r="BE27" i="101"/>
  <c r="BL48" i="101"/>
  <c r="BH27" i="101"/>
  <c r="P62" i="101"/>
  <c r="P41" i="101"/>
  <c r="P45" i="101"/>
  <c r="P24" i="101"/>
  <c r="BE42" i="101"/>
  <c r="BK45" i="101"/>
  <c r="BE66" i="101"/>
  <c r="BF23" i="101"/>
  <c r="BF35" i="101"/>
  <c r="BK51" i="101"/>
  <c r="BI54" i="101"/>
  <c r="BC27" i="101"/>
  <c r="BE36" i="101"/>
  <c r="P61" i="101"/>
  <c r="P64" i="101"/>
  <c r="P69" i="101"/>
  <c r="BH21" i="101"/>
  <c r="BD64" i="101"/>
  <c r="BC22" i="101"/>
  <c r="BE56" i="101"/>
  <c r="P63" i="101"/>
  <c r="BK73" i="101"/>
  <c r="BL47" i="101"/>
  <c r="BF46" i="101"/>
  <c r="BL38" i="101"/>
  <c r="BK14" i="101"/>
  <c r="BC31" i="101"/>
  <c r="BF47" i="101"/>
  <c r="BI60" i="101"/>
  <c r="BC16" i="101"/>
  <c r="BG60" i="101"/>
  <c r="BE67" i="101"/>
  <c r="P37" i="101"/>
  <c r="P65" i="101"/>
  <c r="P35" i="101"/>
  <c r="BI58" i="101"/>
  <c r="BD46" i="101"/>
  <c r="BI44" i="101"/>
  <c r="BD57" i="101"/>
  <c r="BG32" i="101"/>
  <c r="BD67" i="101"/>
  <c r="BI15" i="101"/>
  <c r="BK67" i="101"/>
  <c r="BK69" i="101"/>
  <c r="BK64" i="101"/>
  <c r="BK43" i="101"/>
  <c r="BE40" i="101"/>
  <c r="BH33" i="101"/>
  <c r="BK62" i="101"/>
  <c r="BK70" i="101"/>
  <c r="BC23" i="101"/>
  <c r="BH60" i="101"/>
  <c r="BF70" i="101"/>
  <c r="BK16" i="101"/>
  <c r="BF50" i="101"/>
  <c r="BI23" i="101"/>
  <c r="BL65" i="101"/>
  <c r="BK40" i="101"/>
  <c r="BI70" i="101"/>
  <c r="BC71" i="101"/>
  <c r="BC21" i="101"/>
  <c r="BF33" i="101"/>
  <c r="BI33" i="101"/>
  <c r="BL31" i="101"/>
  <c r="BD69" i="101"/>
  <c r="BG40" i="101"/>
  <c r="BE54" i="101"/>
  <c r="BC17" i="101"/>
  <c r="BG62" i="101"/>
  <c r="BD47" i="101"/>
  <c r="BF27" i="101"/>
  <c r="BI65" i="101"/>
  <c r="BH43" i="101"/>
  <c r="P43" i="101"/>
  <c r="P20" i="101"/>
  <c r="P50" i="101"/>
  <c r="P13" i="101"/>
  <c r="P73" i="101"/>
  <c r="P71" i="101"/>
  <c r="BI34" i="101"/>
  <c r="P36" i="101"/>
  <c r="BH13" i="101"/>
  <c r="BD40" i="101"/>
  <c r="BL56" i="101"/>
  <c r="BG61" i="101"/>
  <c r="BD30" i="101"/>
  <c r="BC45" i="101"/>
  <c r="BH47" i="101"/>
  <c r="BF67" i="101"/>
  <c r="BK26" i="101"/>
  <c r="BK42" i="101"/>
  <c r="BL71" i="101"/>
  <c r="BD16" i="101"/>
  <c r="BE52" i="101"/>
  <c r="BG25" i="101"/>
  <c r="BF72" i="101"/>
  <c r="BC74" i="101"/>
  <c r="BF54" i="101"/>
  <c r="BH25" i="101"/>
  <c r="BK13" i="101"/>
  <c r="BI24" i="101"/>
  <c r="BC58" i="101"/>
  <c r="BK71" i="101"/>
  <c r="BE70" i="101"/>
  <c r="BC43" i="101"/>
  <c r="BC66" i="101"/>
  <c r="P48" i="101"/>
  <c r="BF32" i="101"/>
  <c r="BI19" i="101"/>
  <c r="BL69" i="101"/>
  <c r="BG42" i="101"/>
  <c r="BI29" i="101"/>
  <c r="BC46" i="101"/>
  <c r="BD59" i="101"/>
  <c r="BF34" i="101"/>
  <c r="BH35" i="101"/>
  <c r="BF48" i="101"/>
  <c r="BK25" i="101"/>
  <c r="P40" i="101"/>
  <c r="P28" i="101"/>
  <c r="P38" i="101"/>
  <c r="P15" i="101"/>
  <c r="BH68" i="101"/>
  <c r="BE16" i="101"/>
  <c r="BC53" i="101"/>
  <c r="BF17" i="101"/>
  <c r="BE48" i="101"/>
  <c r="BK44" i="101"/>
  <c r="BF56" i="101"/>
  <c r="BC29" i="101"/>
  <c r="BE73" i="101"/>
  <c r="BF22" i="101"/>
  <c r="BH32" i="101"/>
  <c r="BI55" i="101"/>
  <c r="BK23" i="101"/>
  <c r="BC60" i="101"/>
  <c r="BK49" i="101"/>
  <c r="BE39" i="101"/>
  <c r="BC50" i="101"/>
  <c r="BH37" i="101"/>
  <c r="BK27" i="101"/>
  <c r="BI43" i="101"/>
  <c r="BL29" i="101"/>
  <c r="BC38" i="101"/>
  <c r="BL54" i="101"/>
  <c r="BK17" i="101"/>
  <c r="BF62" i="101"/>
  <c r="BI67" i="101"/>
  <c r="D21" i="101"/>
  <c r="BJ56" i="101"/>
  <c r="BB20" i="101"/>
  <c r="BB28" i="101"/>
  <c r="BB14" i="101"/>
  <c r="D14" i="101"/>
  <c r="BB59" i="101"/>
  <c r="D39" i="101"/>
  <c r="BB17" i="101"/>
  <c r="BB25" i="101"/>
  <c r="BB24" i="101"/>
  <c r="BB50" i="101"/>
  <c r="D43" i="101"/>
  <c r="BJ25" i="101"/>
  <c r="BB21" i="101"/>
  <c r="D63" i="101"/>
  <c r="BB63" i="101"/>
  <c r="BB26" i="101"/>
  <c r="D38" i="101"/>
  <c r="D64" i="101"/>
  <c r="BB43" i="101"/>
  <c r="BB44" i="101"/>
  <c r="BB64" i="101"/>
  <c r="BB40" i="101"/>
  <c r="BB68" i="101"/>
  <c r="BB15" i="101"/>
  <c r="BB27" i="101"/>
  <c r="BB37" i="101"/>
  <c r="BB62" i="101"/>
  <c r="BB23" i="101"/>
  <c r="D23" i="101"/>
  <c r="BB45" i="101"/>
  <c r="BB69" i="101"/>
  <c r="BB22" i="101"/>
  <c r="D22" i="101"/>
  <c r="D33" i="101"/>
  <c r="BB34" i="101"/>
  <c r="BB61" i="101"/>
  <c r="BB52" i="101"/>
  <c r="BB53" i="101"/>
  <c r="BB32" i="101"/>
  <c r="BB16" i="101"/>
  <c r="BJ72" i="101"/>
  <c r="D47" i="101"/>
  <c r="BB47" i="101"/>
  <c r="D36" i="101"/>
  <c r="BB36" i="101"/>
  <c r="BB39" i="101"/>
  <c r="BB30" i="101"/>
  <c r="BB71" i="101"/>
  <c r="BB54" i="101"/>
  <c r="D55" i="101"/>
  <c r="BB55" i="101"/>
  <c r="BB35" i="101"/>
  <c r="D35" i="101"/>
  <c r="BB19" i="101"/>
  <c r="D19" i="101"/>
  <c r="BB18" i="101"/>
  <c r="BB46" i="101"/>
  <c r="BB51" i="101"/>
  <c r="BB38" i="101"/>
  <c r="BB66" i="101"/>
  <c r="BB33" i="101"/>
  <c r="BB48" i="101"/>
  <c r="BB56" i="101"/>
  <c r="BB65" i="101"/>
  <c r="D65" i="101"/>
  <c r="BB57" i="101"/>
  <c r="BB70" i="101"/>
  <c r="BB13" i="101"/>
  <c r="BB60" i="101"/>
  <c r="BB72" i="101"/>
  <c r="BB58" i="101"/>
  <c r="BB73" i="101"/>
  <c r="BB67" i="101"/>
  <c r="BB49" i="101"/>
  <c r="D49" i="101"/>
  <c r="BB74" i="101"/>
  <c r="BB29" i="101"/>
  <c r="BB42" i="101"/>
  <c r="D42" i="101"/>
  <c r="BB31" i="101"/>
  <c r="BB41" i="101"/>
  <c r="G32" i="12"/>
  <c r="G40" i="12" s="1"/>
  <c r="M26" i="12"/>
  <c r="M27" i="12"/>
  <c r="N19" i="12"/>
  <c r="N25" i="12" s="1"/>
  <c r="E25" i="12"/>
  <c r="G75" i="12"/>
  <c r="M69" i="12"/>
  <c r="K75" i="12"/>
  <c r="N70" i="12"/>
  <c r="I75" i="12"/>
  <c r="M71" i="12"/>
  <c r="N69" i="12"/>
  <c r="E75" i="12"/>
  <c r="M19" i="12"/>
  <c r="N26" i="12"/>
  <c r="N32" i="12" s="1"/>
  <c r="E32" i="12"/>
  <c r="K40" i="12"/>
  <c r="AZ50" i="33"/>
  <c r="BJ76" i="33"/>
  <c r="AW50" i="33"/>
  <c r="BH27" i="33"/>
  <c r="AN32" i="33"/>
  <c r="AX40" i="33"/>
  <c r="AN25" i="33"/>
  <c r="AT50" i="33"/>
  <c r="AR50" i="33"/>
  <c r="AW40" i="33"/>
  <c r="BL74" i="33"/>
  <c r="BH44" i="33"/>
  <c r="BF48" i="33"/>
  <c r="BL54" i="33"/>
  <c r="AY40" i="33"/>
  <c r="BH39" i="33"/>
  <c r="AS50" i="33"/>
  <c r="BL60" i="33"/>
  <c r="AP50" i="33"/>
  <c r="BL52" i="33"/>
  <c r="AN46" i="33"/>
  <c r="BI39" i="33"/>
  <c r="AN35" i="33"/>
  <c r="AO50" i="33"/>
  <c r="BF27" i="33"/>
  <c r="BL76" i="33"/>
  <c r="BL42" i="33"/>
  <c r="BH64" i="33"/>
  <c r="AS40" i="33"/>
  <c r="BL47" i="33"/>
  <c r="BL26" i="33"/>
  <c r="BH49" i="33"/>
  <c r="BH48" i="33"/>
  <c r="BH37" i="33"/>
  <c r="AQ50" i="33"/>
  <c r="AX50" i="33"/>
  <c r="AV50" i="33"/>
  <c r="BH60" i="33"/>
  <c r="AN61" i="33"/>
  <c r="AF50" i="33"/>
  <c r="AG50" i="33"/>
  <c r="AI50" i="33"/>
  <c r="AC54" i="9"/>
  <c r="AL40" i="33"/>
  <c r="BB76" i="33"/>
  <c r="BK35" i="33"/>
  <c r="BK47" i="33"/>
  <c r="AJ50" i="33"/>
  <c r="BK42" i="33"/>
  <c r="AE50" i="33"/>
  <c r="AG40" i="33"/>
  <c r="AD50" i="33"/>
  <c r="AK60" i="9"/>
  <c r="AB48" i="33"/>
  <c r="BB74" i="33"/>
  <c r="AH50" i="33"/>
  <c r="AB44" i="33"/>
  <c r="AK50" i="33"/>
  <c r="BB47" i="33"/>
  <c r="AI40" i="33"/>
  <c r="BL48" i="33"/>
  <c r="AB46" i="33"/>
  <c r="BB26" i="33"/>
  <c r="BB42" i="33"/>
  <c r="BK61" i="33"/>
  <c r="AB49" i="33"/>
  <c r="BI74" i="33"/>
  <c r="BB35" i="33"/>
  <c r="BC27" i="33"/>
  <c r="BB48" i="33"/>
  <c r="BK60" i="33"/>
  <c r="BK27" i="33"/>
  <c r="BB52" i="33"/>
  <c r="AK40" i="33"/>
  <c r="BK26" i="33"/>
  <c r="AB25" i="33"/>
  <c r="BE48" i="33"/>
  <c r="BJ32" i="33"/>
  <c r="BL37" i="33"/>
  <c r="AM50" i="33"/>
  <c r="BI60" i="33"/>
  <c r="BG32" i="33"/>
  <c r="BD32" i="33"/>
  <c r="BG74" i="33"/>
  <c r="BH54" i="33"/>
  <c r="P49" i="33"/>
  <c r="BL57" i="33"/>
  <c r="BC52" i="33"/>
  <c r="BK52" i="33"/>
  <c r="BD60" i="33"/>
  <c r="BG52" i="33"/>
  <c r="BE60" i="33"/>
  <c r="I74" i="9"/>
  <c r="BI76" i="33"/>
  <c r="BF38" i="33"/>
  <c r="BH61" i="33"/>
  <c r="BC66" i="33"/>
  <c r="BJ38" i="33"/>
  <c r="P76" i="33"/>
  <c r="BF60" i="33"/>
  <c r="BG64" i="33"/>
  <c r="BB61" i="33"/>
  <c r="W40" i="33"/>
  <c r="BG76" i="33"/>
  <c r="Y50" i="33"/>
  <c r="BG27" i="33"/>
  <c r="P26" i="33"/>
  <c r="BG66" i="33"/>
  <c r="BJ74" i="33"/>
  <c r="D52" i="33"/>
  <c r="BK57" i="33"/>
  <c r="BC57" i="33"/>
  <c r="W50" i="33"/>
  <c r="D76" i="33"/>
  <c r="BD54" i="33"/>
  <c r="BJ64" i="33"/>
  <c r="BG61" i="33"/>
  <c r="BD52" i="33"/>
  <c r="P44" i="33"/>
  <c r="V40" i="33"/>
  <c r="BH66" i="33"/>
  <c r="BC54" i="33"/>
  <c r="Q50" i="33"/>
  <c r="P25" i="33"/>
  <c r="BJ66" i="33"/>
  <c r="BE54" i="33"/>
  <c r="BD39" i="33"/>
  <c r="BJ57" i="33"/>
  <c r="BF76" i="33"/>
  <c r="BC74" i="33"/>
  <c r="BB54" i="33"/>
  <c r="AA40" i="33"/>
  <c r="BJ65" i="33"/>
  <c r="BD42" i="33"/>
  <c r="BI54" i="33"/>
  <c r="T50" i="33"/>
  <c r="BK76" i="33"/>
  <c r="R50" i="33"/>
  <c r="P35" i="33"/>
  <c r="BI52" i="33"/>
  <c r="D54" i="33"/>
  <c r="BG65" i="33"/>
  <c r="U47" i="9"/>
  <c r="BC61" i="33"/>
  <c r="BL61" i="33"/>
  <c r="BC60" i="33"/>
  <c r="BJ52" i="33"/>
  <c r="BJ61" i="33"/>
  <c r="BE76" i="33"/>
  <c r="BE52" i="33"/>
  <c r="BE74" i="33"/>
  <c r="BH65" i="33"/>
  <c r="BC76" i="33"/>
  <c r="X50" i="33"/>
  <c r="BK74" i="33"/>
  <c r="D48" i="33"/>
  <c r="P48" i="33"/>
  <c r="BJ54" i="33"/>
  <c r="BD61" i="33"/>
  <c r="BG47" i="33"/>
  <c r="BH76" i="33"/>
  <c r="D60" i="33"/>
  <c r="BB60" i="33"/>
  <c r="BE61" i="33"/>
  <c r="V54" i="9"/>
  <c r="BH57" i="33"/>
  <c r="BH74" i="33"/>
  <c r="Z40" i="33"/>
  <c r="Z50" i="33"/>
  <c r="BI35" i="33"/>
  <c r="BJ48" i="33"/>
  <c r="BJ44" i="33"/>
  <c r="D47" i="33"/>
  <c r="BI47" i="33"/>
  <c r="BI49" i="33"/>
  <c r="BG42" i="33"/>
  <c r="BC32" i="33"/>
  <c r="BI48" i="33"/>
  <c r="BE26" i="33"/>
  <c r="M40" i="33"/>
  <c r="BJ37" i="33"/>
  <c r="BI32" i="33"/>
  <c r="BF42" i="33"/>
  <c r="BF44" i="33"/>
  <c r="BG44" i="33"/>
  <c r="BH42" i="33"/>
  <c r="BK32" i="33"/>
  <c r="G50" i="33"/>
  <c r="BE49" i="33"/>
  <c r="BJ25" i="33"/>
  <c r="BI27" i="33"/>
  <c r="BH26" i="33"/>
  <c r="BH25" i="33"/>
  <c r="BL32" i="33"/>
  <c r="BC42" i="33"/>
  <c r="BJ39" i="33"/>
  <c r="BE32" i="33"/>
  <c r="E50" i="33"/>
  <c r="BB46" i="33"/>
  <c r="D32" i="33"/>
  <c r="BB32" i="33"/>
  <c r="BB39" i="33"/>
  <c r="BD49" i="33"/>
  <c r="BD48" i="33"/>
  <c r="BG48" i="33"/>
  <c r="H50" i="33"/>
  <c r="BE46" i="33"/>
  <c r="BI42" i="33"/>
  <c r="BI26" i="33"/>
  <c r="BC47" i="33"/>
  <c r="BB25" i="33"/>
  <c r="D25" i="33"/>
  <c r="BJ46" i="33"/>
  <c r="M50" i="33"/>
  <c r="BE35" i="33"/>
  <c r="BJ27" i="33"/>
  <c r="BH32" i="33"/>
  <c r="BG26" i="33"/>
  <c r="K40" i="33"/>
  <c r="F50" i="33"/>
  <c r="BC46" i="33"/>
  <c r="BL44" i="33"/>
  <c r="BD25" i="33"/>
  <c r="BJ30" i="33"/>
  <c r="BJ42" i="33"/>
  <c r="BE42" i="33"/>
  <c r="BF37" i="33"/>
  <c r="I40" i="33"/>
  <c r="BC39" i="33"/>
  <c r="I46" i="9"/>
  <c r="BH38" i="33"/>
  <c r="BF32" i="33"/>
  <c r="BL35" i="33"/>
  <c r="BB49" i="33"/>
  <c r="BK38" i="33"/>
  <c r="BE25" i="33"/>
  <c r="BH46" i="33"/>
  <c r="K50" i="33"/>
  <c r="BC49" i="33"/>
  <c r="O50" i="33"/>
  <c r="BJ47" i="33"/>
  <c r="BJ49" i="33"/>
  <c r="BE47" i="33"/>
  <c r="BF25" i="33"/>
  <c r="BH47" i="33"/>
  <c r="D42" i="33"/>
  <c r="BC35" i="33"/>
  <c r="BL38" i="33"/>
  <c r="BC48" i="33"/>
  <c r="BC26" i="33"/>
  <c r="G40" i="33"/>
  <c r="BE39" i="33"/>
  <c r="BJ31" i="33"/>
  <c r="BI46" i="33"/>
  <c r="L50" i="33"/>
  <c r="BG35" i="33"/>
  <c r="J50" i="33"/>
  <c r="BB44" i="33"/>
  <c r="D44" i="33"/>
  <c r="BC44" i="33"/>
  <c r="BL25" i="33"/>
  <c r="BJ35" i="33"/>
  <c r="BI25" i="33"/>
  <c r="BI44" i="33"/>
  <c r="D26" i="33"/>
  <c r="BJ26" i="33"/>
  <c r="BE44" i="33"/>
  <c r="BG25" i="33"/>
  <c r="BL39" i="33"/>
  <c r="O40" i="33"/>
  <c r="BC25" i="33"/>
  <c r="AW81" i="32"/>
  <c r="AN26" i="32"/>
  <c r="AN74" i="32"/>
  <c r="AN44" i="32"/>
  <c r="AN76" i="32"/>
  <c r="AN46" i="32"/>
  <c r="AX40" i="32"/>
  <c r="AZ80" i="32"/>
  <c r="AZ50" i="32"/>
  <c r="BH65" i="32"/>
  <c r="AN54" i="32"/>
  <c r="AN47" i="32"/>
  <c r="AW40" i="32"/>
  <c r="AR50" i="32"/>
  <c r="AV50" i="32"/>
  <c r="AT40" i="32"/>
  <c r="AN52" i="32"/>
  <c r="AS40" i="32"/>
  <c r="AU40" i="32"/>
  <c r="BI25" i="32"/>
  <c r="AP50" i="32"/>
  <c r="AN39" i="32"/>
  <c r="BB49" i="32"/>
  <c r="AN42" i="32"/>
  <c r="BB35" i="32"/>
  <c r="AN48" i="32"/>
  <c r="AN61" i="32"/>
  <c r="BI30" i="32"/>
  <c r="AN32" i="32"/>
  <c r="AY50" i="32"/>
  <c r="AU50" i="32"/>
  <c r="AW50" i="32"/>
  <c r="AX50" i="32"/>
  <c r="AT50" i="32"/>
  <c r="AY40" i="32"/>
  <c r="AN27" i="32"/>
  <c r="AS50" i="32"/>
  <c r="BH64" i="32"/>
  <c r="BC64" i="32"/>
  <c r="AB44" i="32"/>
  <c r="AH40" i="32"/>
  <c r="AL40" i="32"/>
  <c r="AB74" i="32"/>
  <c r="BL57" i="32"/>
  <c r="AI50" i="32"/>
  <c r="AD50" i="32"/>
  <c r="AB32" i="32"/>
  <c r="AM50" i="32"/>
  <c r="AI40" i="32"/>
  <c r="AJ50" i="32"/>
  <c r="AB25" i="32"/>
  <c r="AL50" i="32"/>
  <c r="BK48" i="32"/>
  <c r="BK57" i="32"/>
  <c r="AB26" i="32"/>
  <c r="AK50" i="32"/>
  <c r="AB54" i="32"/>
  <c r="AM40" i="32"/>
  <c r="AB61" i="32"/>
  <c r="AB42" i="32"/>
  <c r="BL35" i="32"/>
  <c r="AG40" i="32"/>
  <c r="BC52" i="32"/>
  <c r="AB60" i="32"/>
  <c r="AE50" i="32"/>
  <c r="AB48" i="32"/>
  <c r="AB46" i="32"/>
  <c r="AC50" i="32"/>
  <c r="AF50" i="32"/>
  <c r="AE40" i="32"/>
  <c r="BF48" i="32"/>
  <c r="AK40" i="32"/>
  <c r="BD76" i="32"/>
  <c r="BH30" i="32"/>
  <c r="BG66" i="32"/>
  <c r="Y50" i="32"/>
  <c r="P74" i="32"/>
  <c r="AA50" i="32"/>
  <c r="Z50" i="32"/>
  <c r="T50" i="32"/>
  <c r="P47" i="32"/>
  <c r="P25" i="32"/>
  <c r="V50" i="32"/>
  <c r="Y40" i="32"/>
  <c r="P42" i="32"/>
  <c r="P44" i="32"/>
  <c r="P49" i="32"/>
  <c r="S50" i="32"/>
  <c r="P39" i="32"/>
  <c r="AA40" i="32"/>
  <c r="Z40" i="32"/>
  <c r="BG26" i="32"/>
  <c r="W40" i="32"/>
  <c r="X50" i="32"/>
  <c r="U50" i="32"/>
  <c r="P54" i="32"/>
  <c r="W50" i="32"/>
  <c r="P32" i="32"/>
  <c r="U40" i="32"/>
  <c r="P52" i="32"/>
  <c r="P61" i="32"/>
  <c r="P60" i="32"/>
  <c r="P35" i="32"/>
  <c r="P76" i="32"/>
  <c r="R50" i="32"/>
  <c r="P48" i="32"/>
  <c r="BJ44" i="32"/>
  <c r="BE32" i="32"/>
  <c r="BG76" i="32"/>
  <c r="BJ76" i="32"/>
  <c r="BI26" i="32"/>
  <c r="BH25" i="32"/>
  <c r="BH26" i="32"/>
  <c r="BE39" i="32"/>
  <c r="BB52" i="32"/>
  <c r="D52" i="32"/>
  <c r="BE35" i="32"/>
  <c r="BC66" i="32"/>
  <c r="BG35" i="32"/>
  <c r="BD26" i="32"/>
  <c r="BF61" i="32"/>
  <c r="BG47" i="32"/>
  <c r="BB61" i="32"/>
  <c r="D61" i="32"/>
  <c r="G50" i="32"/>
  <c r="BD46" i="32"/>
  <c r="BF42" i="32"/>
  <c r="BD74" i="32"/>
  <c r="BG54" i="32"/>
  <c r="L50" i="32"/>
  <c r="BI46" i="32"/>
  <c r="BH57" i="32"/>
  <c r="BG74" i="32"/>
  <c r="BF46" i="32"/>
  <c r="I50" i="32"/>
  <c r="BL54" i="32"/>
  <c r="BK61" i="32"/>
  <c r="BD60" i="32"/>
  <c r="BL61" i="32"/>
  <c r="BK76" i="32"/>
  <c r="BF74" i="32"/>
  <c r="BB44" i="32"/>
  <c r="D44" i="32"/>
  <c r="D46" i="32"/>
  <c r="BI47" i="32"/>
  <c r="BH35" i="32"/>
  <c r="BK49" i="32"/>
  <c r="BH32" i="32"/>
  <c r="BG32" i="32"/>
  <c r="BE26" i="32"/>
  <c r="BC60" i="32"/>
  <c r="BL27" i="32"/>
  <c r="E50" i="32"/>
  <c r="BF76" i="32"/>
  <c r="BC76" i="32"/>
  <c r="BI74" i="32"/>
  <c r="BL48" i="32"/>
  <c r="BG27" i="32"/>
  <c r="N50" i="32"/>
  <c r="BK46" i="32"/>
  <c r="BB76" i="32"/>
  <c r="BJ38" i="32"/>
  <c r="BJ60" i="32"/>
  <c r="BJ37" i="32"/>
  <c r="M40" i="32"/>
  <c r="BB42" i="32"/>
  <c r="BC46" i="32"/>
  <c r="F50" i="32"/>
  <c r="BL52" i="32"/>
  <c r="BJ49" i="32"/>
  <c r="BH52" i="32"/>
  <c r="BC44" i="32"/>
  <c r="BC47" i="32"/>
  <c r="BI27" i="32"/>
  <c r="BG52" i="32"/>
  <c r="BD44" i="32"/>
  <c r="BG57" i="32"/>
  <c r="BL37" i="32"/>
  <c r="BJ66" i="32"/>
  <c r="BC74" i="32"/>
  <c r="BJ31" i="32"/>
  <c r="BH61" i="32"/>
  <c r="BC32" i="32"/>
  <c r="BE42" i="32"/>
  <c r="BK60" i="32"/>
  <c r="BF49" i="32"/>
  <c r="BD42" i="32"/>
  <c r="BE49" i="32"/>
  <c r="BL60" i="32"/>
  <c r="BI35" i="32"/>
  <c r="BG44" i="32"/>
  <c r="BC61" i="32"/>
  <c r="BI60" i="32"/>
  <c r="BJ47" i="32"/>
  <c r="BC25" i="32"/>
  <c r="BH27" i="32"/>
  <c r="BK35" i="32"/>
  <c r="D42" i="32"/>
  <c r="BC42" i="32"/>
  <c r="BB60" i="32"/>
  <c r="D60" i="32"/>
  <c r="BE61" i="32"/>
  <c r="BL49" i="32"/>
  <c r="BF54" i="32"/>
  <c r="O40" i="32"/>
  <c r="BG49" i="32"/>
  <c r="BL32" i="32"/>
  <c r="BH49" i="32"/>
  <c r="BB39" i="32"/>
  <c r="D39" i="32"/>
  <c r="BF44" i="32"/>
  <c r="BD61" i="32"/>
  <c r="BI42" i="32"/>
  <c r="BL44" i="32"/>
  <c r="BJ57" i="32"/>
  <c r="BJ25" i="32"/>
  <c r="BK47" i="32"/>
  <c r="BC39" i="32"/>
  <c r="BJ42" i="32"/>
  <c r="BG42" i="32"/>
  <c r="BL76" i="32"/>
  <c r="BG25" i="32"/>
  <c r="BD32" i="32"/>
  <c r="BH42" i="32"/>
  <c r="BK52" i="32"/>
  <c r="BE48" i="32"/>
  <c r="BH46" i="32"/>
  <c r="K50" i="32"/>
  <c r="BD54" i="32"/>
  <c r="BE44" i="32"/>
  <c r="BL26" i="32"/>
  <c r="BC48" i="32"/>
  <c r="J40" i="32"/>
  <c r="BH39" i="32"/>
  <c r="BI44" i="32"/>
  <c r="BG60" i="32"/>
  <c r="D48" i="32"/>
  <c r="BB48" i="32"/>
  <c r="BD48" i="32"/>
  <c r="BK54" i="32"/>
  <c r="BI76" i="32"/>
  <c r="BJ27" i="32"/>
  <c r="D25" i="32"/>
  <c r="BB25" i="32"/>
  <c r="BL74" i="32"/>
  <c r="BK74" i="32"/>
  <c r="D76" i="32"/>
  <c r="BJ32" i="32"/>
  <c r="BD25" i="32"/>
  <c r="BK25" i="32"/>
  <c r="BF35" i="32"/>
  <c r="BG65" i="32"/>
  <c r="BC35" i="32"/>
  <c r="BH44" i="32"/>
  <c r="BB47" i="32"/>
  <c r="D47" i="32"/>
  <c r="BD35" i="32"/>
  <c r="BH48" i="32"/>
  <c r="BK44" i="32"/>
  <c r="BD52" i="32"/>
  <c r="BH54" i="32"/>
  <c r="BE74" i="32"/>
  <c r="BC27" i="32"/>
  <c r="BJ35" i="32"/>
  <c r="BJ74" i="32"/>
  <c r="BJ26" i="32"/>
  <c r="BJ61" i="32"/>
  <c r="BD39" i="32"/>
  <c r="BK39" i="32"/>
  <c r="BF52" i="32"/>
  <c r="BG64" i="32"/>
  <c r="BI61" i="32"/>
  <c r="BF25" i="32"/>
  <c r="I40" i="32"/>
  <c r="BF37" i="32"/>
  <c r="BH37" i="32"/>
  <c r="K40" i="32"/>
  <c r="BB32" i="32"/>
  <c r="D32" i="32"/>
  <c r="BK38" i="32"/>
  <c r="BK42" i="32"/>
  <c r="BI39" i="32"/>
  <c r="BL46" i="32"/>
  <c r="O50" i="32"/>
  <c r="BF39" i="32"/>
  <c r="M55" i="32"/>
  <c r="BJ54" i="32"/>
  <c r="M50" i="32"/>
  <c r="BJ46" i="32"/>
  <c r="BK37" i="32"/>
  <c r="N40" i="32"/>
  <c r="BE60" i="32"/>
  <c r="BI48" i="32"/>
  <c r="BH38" i="32"/>
  <c r="BF26" i="32"/>
  <c r="BK27" i="32"/>
  <c r="BI32" i="32"/>
  <c r="BF32" i="32"/>
  <c r="BK32" i="32"/>
  <c r="D49" i="32"/>
  <c r="BG61" i="32"/>
  <c r="BI52" i="32"/>
  <c r="BL25" i="32"/>
  <c r="BG39" i="32"/>
  <c r="BF60" i="32"/>
  <c r="BJ65" i="32"/>
  <c r="BJ48" i="32"/>
  <c r="BB26" i="32"/>
  <c r="D26" i="32"/>
  <c r="BJ52" i="32"/>
  <c r="BH47" i="32"/>
  <c r="BE46" i="32"/>
  <c r="H50" i="32"/>
  <c r="D54" i="32"/>
  <c r="BB54" i="32"/>
  <c r="BI54" i="32"/>
  <c r="BE25" i="32"/>
  <c r="BC54" i="32"/>
  <c r="BH76" i="32"/>
  <c r="D35" i="32"/>
  <c r="BK26" i="32"/>
  <c r="D74" i="32"/>
  <c r="BB74" i="32"/>
  <c r="BE47" i="32"/>
  <c r="BC26" i="32"/>
  <c r="BE54" i="32"/>
  <c r="AR52" i="9"/>
  <c r="AZ63" i="31"/>
  <c r="AN47" i="31"/>
  <c r="BG35" i="31"/>
  <c r="BG54" i="31"/>
  <c r="AN25" i="31"/>
  <c r="AT40" i="31"/>
  <c r="AX72" i="31"/>
  <c r="AV40" i="31"/>
  <c r="AX50" i="31"/>
  <c r="AX81" i="31"/>
  <c r="BH76" i="31"/>
  <c r="AZ80" i="31"/>
  <c r="AZ50" i="31"/>
  <c r="AY77" i="31"/>
  <c r="BG44" i="31"/>
  <c r="BD76" i="31"/>
  <c r="AU54" i="9"/>
  <c r="BD26" i="31"/>
  <c r="BG66" i="31"/>
  <c r="AY28" i="31"/>
  <c r="AZ72" i="31"/>
  <c r="BL61" i="31"/>
  <c r="AY72" i="31"/>
  <c r="BF52" i="31"/>
  <c r="AR40" i="31"/>
  <c r="AS35" i="9"/>
  <c r="AS37" i="9"/>
  <c r="AO50" i="31"/>
  <c r="AN46" i="31"/>
  <c r="AN32" i="31"/>
  <c r="AU42" i="9"/>
  <c r="AP50" i="31"/>
  <c r="BL37" i="31"/>
  <c r="AZ55" i="31"/>
  <c r="AZ40" i="31"/>
  <c r="AX45" i="31"/>
  <c r="AW28" i="31"/>
  <c r="AZ77" i="31"/>
  <c r="AX80" i="31"/>
  <c r="AU40" i="31"/>
  <c r="AN48" i="31"/>
  <c r="AW50" i="31"/>
  <c r="AZ28" i="31"/>
  <c r="BG52" i="31"/>
  <c r="AV50" i="31"/>
  <c r="AU57" i="9"/>
  <c r="AW77" i="31"/>
  <c r="AT60" i="9"/>
  <c r="AZ81" i="31"/>
  <c r="BE27" i="31"/>
  <c r="AR42" i="9"/>
  <c r="BG26" i="31"/>
  <c r="AS50" i="31"/>
  <c r="AX63" i="31"/>
  <c r="AX28" i="31"/>
  <c r="AX77" i="31"/>
  <c r="BL44" i="31"/>
  <c r="AR50" i="31"/>
  <c r="BE61" i="31"/>
  <c r="BH66" i="31"/>
  <c r="AX36" i="31"/>
  <c r="AW39" i="9"/>
  <c r="AZ36" i="31"/>
  <c r="AX40" i="31"/>
  <c r="BL35" i="31"/>
  <c r="BG57" i="31"/>
  <c r="AQ50" i="31"/>
  <c r="AW45" i="31"/>
  <c r="AB46" i="31"/>
  <c r="BK61" i="31"/>
  <c r="AK50" i="31"/>
  <c r="AC61" i="9"/>
  <c r="AD50" i="31"/>
  <c r="AK40" i="31"/>
  <c r="BB35" i="31"/>
  <c r="BL52" i="31"/>
  <c r="AC50" i="31"/>
  <c r="AH40" i="31"/>
  <c r="AI50" i="31"/>
  <c r="AK45" i="31"/>
  <c r="BL25" i="31"/>
  <c r="BG48" i="31"/>
  <c r="BB60" i="31"/>
  <c r="BC27" i="31"/>
  <c r="AM50" i="31"/>
  <c r="AB44" i="31"/>
  <c r="BK47" i="31"/>
  <c r="AE50" i="31"/>
  <c r="AF50" i="31"/>
  <c r="AL45" i="31"/>
  <c r="AM60" i="9"/>
  <c r="BK49" i="31"/>
  <c r="BD61" i="31"/>
  <c r="AM26" i="9"/>
  <c r="AF40" i="31"/>
  <c r="AL77" i="31"/>
  <c r="BC25" i="31"/>
  <c r="BK54" i="31"/>
  <c r="AB32" i="31"/>
  <c r="AL28" i="31"/>
  <c r="AL52" i="9"/>
  <c r="BH38" i="31"/>
  <c r="BI64" i="31"/>
  <c r="AM42" i="9"/>
  <c r="BD25" i="31"/>
  <c r="BL38" i="31"/>
  <c r="BF26" i="31"/>
  <c r="AL40" i="31"/>
  <c r="BG76" i="31"/>
  <c r="AJ50" i="31"/>
  <c r="AG42" i="9"/>
  <c r="AE40" i="31"/>
  <c r="Z55" i="31"/>
  <c r="Q50" i="31"/>
  <c r="AA77" i="31"/>
  <c r="AA55" i="31"/>
  <c r="AA45" i="31"/>
  <c r="BD32" i="31"/>
  <c r="Q26" i="9"/>
  <c r="W40" i="31"/>
  <c r="BJ57" i="31"/>
  <c r="BJ74" i="31"/>
  <c r="BJ49" i="31"/>
  <c r="BJ32" i="31"/>
  <c r="U76" i="9"/>
  <c r="Z50" i="31"/>
  <c r="T40" i="31"/>
  <c r="W57" i="9"/>
  <c r="U35" i="9"/>
  <c r="Z40" i="31"/>
  <c r="U50" i="31"/>
  <c r="Y45" i="31"/>
  <c r="P25" i="31"/>
  <c r="BE44" i="31"/>
  <c r="Z45" i="31"/>
  <c r="Z77" i="31"/>
  <c r="U40" i="31"/>
  <c r="BJ76" i="31"/>
  <c r="BJ31" i="31"/>
  <c r="Z28" i="31"/>
  <c r="Y40" i="31"/>
  <c r="AA28" i="31"/>
  <c r="BK35" i="31"/>
  <c r="T50" i="31"/>
  <c r="AA40" i="31"/>
  <c r="T54" i="9"/>
  <c r="AA79" i="31"/>
  <c r="BE35" i="31"/>
  <c r="S50" i="31"/>
  <c r="V40" i="31"/>
  <c r="P60" i="31"/>
  <c r="P46" i="31"/>
  <c r="X40" i="31"/>
  <c r="X50" i="31"/>
  <c r="AA78" i="31"/>
  <c r="BC26" i="31"/>
  <c r="S40" i="31"/>
  <c r="V55" i="31"/>
  <c r="AA63" i="31"/>
  <c r="BJ61" i="31"/>
  <c r="BC48" i="31"/>
  <c r="BH27" i="31"/>
  <c r="BG64" i="31"/>
  <c r="AA72" i="31"/>
  <c r="W52" i="9"/>
  <c r="O81" i="31"/>
  <c r="BB44" i="31"/>
  <c r="I55" i="31"/>
  <c r="BK24" i="31"/>
  <c r="BF48" i="31"/>
  <c r="BJ54" i="31"/>
  <c r="BJ60" i="31"/>
  <c r="BK30" i="31"/>
  <c r="M55" i="31"/>
  <c r="M72" i="31"/>
  <c r="G77" i="31"/>
  <c r="BL22" i="31"/>
  <c r="BE30" i="31"/>
  <c r="BH46" i="31"/>
  <c r="K50" i="31"/>
  <c r="BC47" i="31"/>
  <c r="BK60" i="31"/>
  <c r="BC65" i="31"/>
  <c r="J36" i="31"/>
  <c r="BG27" i="31"/>
  <c r="BC49" i="31"/>
  <c r="BL74" i="31"/>
  <c r="M79" i="31"/>
  <c r="BJ21" i="31"/>
  <c r="BJ44" i="31"/>
  <c r="BL31" i="31"/>
  <c r="BE25" i="31"/>
  <c r="BE46" i="31"/>
  <c r="H50" i="31"/>
  <c r="BF57" i="31"/>
  <c r="BE57" i="31"/>
  <c r="BG39" i="31"/>
  <c r="BE32" i="31"/>
  <c r="H79" i="31"/>
  <c r="M77" i="31"/>
  <c r="L28" i="31"/>
  <c r="BE65" i="31"/>
  <c r="M81" i="31"/>
  <c r="BJ26" i="31"/>
  <c r="J55" i="31"/>
  <c r="H55" i="31"/>
  <c r="H77" i="31"/>
  <c r="D51" i="31"/>
  <c r="BI30" i="31"/>
  <c r="BK76" i="31"/>
  <c r="BJ43" i="31"/>
  <c r="BC61" i="31"/>
  <c r="E54" i="9"/>
  <c r="BL23" i="31"/>
  <c r="BC44" i="31"/>
  <c r="O80" i="31"/>
  <c r="BD39" i="31"/>
  <c r="BD27" i="31"/>
  <c r="O72" i="31"/>
  <c r="H28" i="31"/>
  <c r="H78" i="31"/>
  <c r="BJ42" i="31"/>
  <c r="BF46" i="31"/>
  <c r="I50" i="31"/>
  <c r="BE74" i="31"/>
  <c r="E45" i="31"/>
  <c r="E40" i="31"/>
  <c r="D37" i="31"/>
  <c r="L77" i="31"/>
  <c r="BG37" i="31"/>
  <c r="J40" i="31"/>
  <c r="BK23" i="31"/>
  <c r="BG21" i="31"/>
  <c r="J79" i="31"/>
  <c r="BK73" i="31"/>
  <c r="N77" i="31"/>
  <c r="BH35" i="31"/>
  <c r="K77" i="31"/>
  <c r="BJ47" i="31"/>
  <c r="BJ35" i="31"/>
  <c r="N45" i="31"/>
  <c r="BK41" i="31"/>
  <c r="G28" i="31"/>
  <c r="G78" i="31"/>
  <c r="BC42" i="31"/>
  <c r="BB46" i="31"/>
  <c r="D46" i="31"/>
  <c r="BC76" i="31"/>
  <c r="D31" i="31"/>
  <c r="O55" i="31"/>
  <c r="BI27" i="31"/>
  <c r="D29" i="31"/>
  <c r="E36" i="31"/>
  <c r="BE76" i="31"/>
  <c r="BI46" i="31"/>
  <c r="D38" i="31"/>
  <c r="BH26" i="31"/>
  <c r="L42" i="9"/>
  <c r="BI44" i="31"/>
  <c r="H81" i="31"/>
  <c r="BE26" i="31"/>
  <c r="D53" i="31"/>
  <c r="E50" i="31"/>
  <c r="E28" i="31"/>
  <c r="BI35" i="31"/>
  <c r="M36" i="31"/>
  <c r="BK75" i="31"/>
  <c r="F63" i="31"/>
  <c r="BG30" i="31"/>
  <c r="M63" i="31"/>
  <c r="F77" i="31"/>
  <c r="D48" i="31"/>
  <c r="BD60" i="31"/>
  <c r="F55" i="31"/>
  <c r="BE48" i="31"/>
  <c r="D30" i="31"/>
  <c r="D25" i="31"/>
  <c r="BB25" i="31"/>
  <c r="BI25" i="31"/>
  <c r="BC39" i="31"/>
  <c r="BF25" i="31"/>
  <c r="I80" i="31"/>
  <c r="BJ25" i="31"/>
  <c r="M80" i="31"/>
  <c r="BE37" i="31"/>
  <c r="H40" i="31"/>
  <c r="D57" i="31"/>
  <c r="BE38" i="31"/>
  <c r="BH47" i="31"/>
  <c r="J77" i="31"/>
  <c r="E72" i="31"/>
  <c r="BB64" i="31"/>
  <c r="N55" i="31"/>
  <c r="O45" i="31"/>
  <c r="BL41" i="31"/>
  <c r="BK32" i="31"/>
  <c r="N80" i="31"/>
  <c r="BK25" i="31"/>
  <c r="BJ52" i="31"/>
  <c r="BJ41" i="31"/>
  <c r="M45" i="31"/>
  <c r="BK44" i="31"/>
  <c r="N50" i="31"/>
  <c r="BK46" i="31"/>
  <c r="H63" i="31"/>
  <c r="BK43" i="31"/>
  <c r="BF74" i="31"/>
  <c r="BH25" i="31"/>
  <c r="L81" i="31"/>
  <c r="BI76" i="31"/>
  <c r="N36" i="31"/>
  <c r="G79" i="31"/>
  <c r="BI32" i="31"/>
  <c r="D68" i="31"/>
  <c r="D67" i="31"/>
  <c r="D32" i="31"/>
  <c r="BI49" i="31"/>
  <c r="BG47" i="31"/>
  <c r="BB27" i="31"/>
  <c r="BF44" i="31"/>
  <c r="BG25" i="31"/>
  <c r="BK42" i="31"/>
  <c r="F81" i="31"/>
  <c r="N63" i="31"/>
  <c r="J78" i="31"/>
  <c r="BG20" i="31"/>
  <c r="J28" i="31"/>
  <c r="G45" i="31"/>
  <c r="BF64" i="31"/>
  <c r="I72" i="31"/>
  <c r="BC66" i="31"/>
  <c r="BL49" i="31"/>
  <c r="BE60" i="31"/>
  <c r="BH64" i="31"/>
  <c r="H45" i="31"/>
  <c r="D62" i="31"/>
  <c r="D73" i="31"/>
  <c r="BB39" i="31"/>
  <c r="I63" i="31"/>
  <c r="I77" i="31"/>
  <c r="H36" i="31"/>
  <c r="BH23" i="31"/>
  <c r="BH31" i="31"/>
  <c r="BC57" i="31"/>
  <c r="D66" i="31"/>
  <c r="D75" i="31"/>
  <c r="N79" i="31"/>
  <c r="BK21" i="31"/>
  <c r="O63" i="31"/>
  <c r="BE39" i="31"/>
  <c r="BF39" i="31"/>
  <c r="D23" i="31"/>
  <c r="BF32" i="31"/>
  <c r="BD46" i="31"/>
  <c r="G50" i="31"/>
  <c r="BH48" i="31"/>
  <c r="BH44" i="31"/>
  <c r="BG32" i="31"/>
  <c r="BC35" i="31"/>
  <c r="BJ65" i="31"/>
  <c r="N40" i="31"/>
  <c r="BK37" i="31"/>
  <c r="G72" i="31"/>
  <c r="BD64" i="31"/>
  <c r="BI52" i="31"/>
  <c r="BJ66" i="31"/>
  <c r="J72" i="31"/>
  <c r="BH37" i="31"/>
  <c r="BI74" i="31"/>
  <c r="K54" i="9"/>
  <c r="BK22" i="31"/>
  <c r="K80" i="31"/>
  <c r="BD48" i="31"/>
  <c r="BC54" i="31"/>
  <c r="BB52" i="31"/>
  <c r="BB42" i="31"/>
  <c r="J45" i="31"/>
  <c r="BD47" i="31"/>
  <c r="D21" i="31"/>
  <c r="E79" i="31"/>
  <c r="D24" i="31"/>
  <c r="BC46" i="31"/>
  <c r="F50" i="31"/>
  <c r="J49" i="9"/>
  <c r="K63" i="31"/>
  <c r="I45" i="31"/>
  <c r="G63" i="31"/>
  <c r="BL76" i="31"/>
  <c r="D71" i="31"/>
  <c r="O77" i="31"/>
  <c r="BK57" i="31"/>
  <c r="BB32" i="31"/>
  <c r="BD42" i="31"/>
  <c r="BH30" i="31"/>
  <c r="BE49" i="31"/>
  <c r="BI39" i="31"/>
  <c r="BL46" i="31"/>
  <c r="O50" i="31"/>
  <c r="I36" i="31"/>
  <c r="O79" i="31"/>
  <c r="BL21" i="31"/>
  <c r="BK20" i="31"/>
  <c r="N28" i="31"/>
  <c r="N78" i="31"/>
  <c r="BF54" i="31"/>
  <c r="M78" i="31"/>
  <c r="BJ20" i="31"/>
  <c r="M28" i="31"/>
  <c r="BJ48" i="31"/>
  <c r="BE64" i="31"/>
  <c r="H72" i="31"/>
  <c r="J63" i="31"/>
  <c r="BI67" i="31"/>
  <c r="BG38" i="31"/>
  <c r="BK31" i="31"/>
  <c r="BJ38" i="31"/>
  <c r="N81" i="31"/>
  <c r="BK26" i="31"/>
  <c r="D27" i="31"/>
  <c r="L40" i="31"/>
  <c r="F36" i="31"/>
  <c r="BI65" i="31"/>
  <c r="BC74" i="31"/>
  <c r="O36" i="31"/>
  <c r="M50" i="31"/>
  <c r="BJ46" i="31"/>
  <c r="BG67" i="31"/>
  <c r="BD52" i="31"/>
  <c r="BI26" i="31"/>
  <c r="BL24" i="31"/>
  <c r="BF49" i="31"/>
  <c r="BI48" i="31"/>
  <c r="D22" i="31"/>
  <c r="BL30" i="31"/>
  <c r="BL43" i="31"/>
  <c r="BH67" i="31"/>
  <c r="BI66" i="31"/>
  <c r="F80" i="31"/>
  <c r="M40" i="31"/>
  <c r="BJ37" i="31"/>
  <c r="BL20" i="31"/>
  <c r="O28" i="31"/>
  <c r="O78" i="31"/>
  <c r="BI61" i="31"/>
  <c r="K40" i="31"/>
  <c r="BK48" i="31"/>
  <c r="K28" i="31"/>
  <c r="N72" i="31"/>
  <c r="BC52" i="31"/>
  <c r="BC60" i="31"/>
  <c r="F40" i="31"/>
  <c r="O40" i="31"/>
  <c r="G40" i="31"/>
  <c r="E78" i="31"/>
  <c r="D20" i="31"/>
  <c r="AU40" i="35"/>
  <c r="AN46" i="35"/>
  <c r="AO50" i="35"/>
  <c r="AW50" i="35"/>
  <c r="AQ50" i="35"/>
  <c r="AZ80" i="35"/>
  <c r="BD54" i="35"/>
  <c r="AX40" i="35"/>
  <c r="AZ50" i="35"/>
  <c r="AT50" i="35"/>
  <c r="AN42" i="35"/>
  <c r="AN25" i="35"/>
  <c r="AW40" i="35"/>
  <c r="AR50" i="35"/>
  <c r="AS40" i="35"/>
  <c r="AY40" i="35"/>
  <c r="AU50" i="35"/>
  <c r="BE54" i="35"/>
  <c r="BJ32" i="35"/>
  <c r="AN26" i="35"/>
  <c r="AN48" i="35"/>
  <c r="AN47" i="35"/>
  <c r="AN61" i="35"/>
  <c r="AN76" i="35"/>
  <c r="AN52" i="35"/>
  <c r="BD48" i="35"/>
  <c r="AS50" i="35"/>
  <c r="AX50" i="35"/>
  <c r="AW45" i="35"/>
  <c r="AN39" i="35"/>
  <c r="BF44" i="35"/>
  <c r="BF60" i="35"/>
  <c r="AY50" i="35"/>
  <c r="AW54" i="9"/>
  <c r="AS32" i="9"/>
  <c r="BD60" i="35"/>
  <c r="AN74" i="35"/>
  <c r="AV50" i="35"/>
  <c r="AP50" i="35"/>
  <c r="AN27" i="35"/>
  <c r="AB26" i="35"/>
  <c r="BG64" i="35"/>
  <c r="AK40" i="35"/>
  <c r="AB42" i="35"/>
  <c r="AL50" i="35"/>
  <c r="AH35" i="9"/>
  <c r="BB27" i="35"/>
  <c r="AE50" i="35"/>
  <c r="AD50" i="35"/>
  <c r="AB76" i="35"/>
  <c r="AB54" i="35"/>
  <c r="AL40" i="35"/>
  <c r="AB74" i="35"/>
  <c r="BG65" i="35"/>
  <c r="AF50" i="35"/>
  <c r="AB52" i="35"/>
  <c r="BG61" i="35"/>
  <c r="AM40" i="35"/>
  <c r="AM50" i="35"/>
  <c r="AB44" i="35"/>
  <c r="BJ35" i="35"/>
  <c r="AC50" i="35"/>
  <c r="AB32" i="35"/>
  <c r="BG48" i="35"/>
  <c r="AG50" i="35"/>
  <c r="AB25" i="35"/>
  <c r="BG27" i="35"/>
  <c r="AB60" i="35"/>
  <c r="AI40" i="35"/>
  <c r="BJ47" i="35"/>
  <c r="AB46" i="35"/>
  <c r="AB49" i="35"/>
  <c r="AI50" i="35"/>
  <c r="AG40" i="35"/>
  <c r="P25" i="35"/>
  <c r="BI74" i="35"/>
  <c r="W40" i="35"/>
  <c r="P76" i="35"/>
  <c r="BI49" i="35"/>
  <c r="P26" i="35"/>
  <c r="BH47" i="35"/>
  <c r="P61" i="35"/>
  <c r="AA50" i="35"/>
  <c r="S50" i="35"/>
  <c r="BI42" i="35"/>
  <c r="U50" i="35"/>
  <c r="BH31" i="35"/>
  <c r="Z50" i="35"/>
  <c r="P60" i="35"/>
  <c r="R49" i="9"/>
  <c r="V50" i="35"/>
  <c r="P32" i="35"/>
  <c r="P44" i="35"/>
  <c r="BD74" i="35"/>
  <c r="BC66" i="35"/>
  <c r="BJ49" i="35"/>
  <c r="P35" i="35"/>
  <c r="Z40" i="35"/>
  <c r="T50" i="35"/>
  <c r="V40" i="35"/>
  <c r="P54" i="35"/>
  <c r="X39" i="9"/>
  <c r="BC64" i="35"/>
  <c r="BI64" i="35"/>
  <c r="P27" i="35"/>
  <c r="AA40" i="35"/>
  <c r="P52" i="35"/>
  <c r="Y40" i="35"/>
  <c r="U40" i="35"/>
  <c r="BK49" i="35"/>
  <c r="BC39" i="35"/>
  <c r="BB39" i="35"/>
  <c r="BE44" i="35"/>
  <c r="F35" i="9"/>
  <c r="BD44" i="35"/>
  <c r="BD52" i="35"/>
  <c r="BG60" i="35"/>
  <c r="M50" i="35"/>
  <c r="BJ46" i="35"/>
  <c r="BJ27" i="35"/>
  <c r="BB32" i="35"/>
  <c r="BE52" i="35"/>
  <c r="BC47" i="35"/>
  <c r="BB47" i="35"/>
  <c r="D47" i="35"/>
  <c r="BC32" i="35"/>
  <c r="BL48" i="35"/>
  <c r="I40" i="35"/>
  <c r="BF37" i="35"/>
  <c r="BI35" i="35"/>
  <c r="BH64" i="35"/>
  <c r="BE35" i="35"/>
  <c r="BK25" i="35"/>
  <c r="BK44" i="35"/>
  <c r="BB52" i="35"/>
  <c r="BJ52" i="35"/>
  <c r="BK42" i="35"/>
  <c r="BJ37" i="35"/>
  <c r="M40" i="35"/>
  <c r="BB60" i="35"/>
  <c r="D60" i="35"/>
  <c r="H26" i="9"/>
  <c r="BC25" i="35"/>
  <c r="BL39" i="35"/>
  <c r="BF54" i="35"/>
  <c r="BI25" i="35"/>
  <c r="BH26" i="35"/>
  <c r="BI48" i="35"/>
  <c r="BJ64" i="35"/>
  <c r="BE60" i="35"/>
  <c r="BJ39" i="35"/>
  <c r="BJ57" i="35"/>
  <c r="BK27" i="35"/>
  <c r="BK38" i="35"/>
  <c r="BK32" i="35"/>
  <c r="BB26" i="35"/>
  <c r="F52" i="9"/>
  <c r="O52" i="9"/>
  <c r="BL61" i="35"/>
  <c r="BF38" i="35"/>
  <c r="L50" i="35"/>
  <c r="BI46" i="35"/>
  <c r="BH27" i="35"/>
  <c r="BH42" i="35"/>
  <c r="N50" i="35"/>
  <c r="BK46" i="35"/>
  <c r="D44" i="35"/>
  <c r="BK74" i="35"/>
  <c r="BK26" i="35"/>
  <c r="BJ26" i="35"/>
  <c r="D74" i="35"/>
  <c r="D32" i="35"/>
  <c r="BC48" i="35"/>
  <c r="D54" i="35"/>
  <c r="BB61" i="35"/>
  <c r="BL26" i="35"/>
  <c r="BI54" i="35"/>
  <c r="BH38" i="35"/>
  <c r="BG52" i="35"/>
  <c r="BF35" i="35"/>
  <c r="BH49" i="35"/>
  <c r="BK47" i="35"/>
  <c r="BJ74" i="35"/>
  <c r="BK37" i="35"/>
  <c r="N40" i="35"/>
  <c r="BL35" i="35"/>
  <c r="BE27" i="35"/>
  <c r="F50" i="35"/>
  <c r="BD25" i="35"/>
  <c r="BG47" i="35"/>
  <c r="BG44" i="35"/>
  <c r="BF61" i="35"/>
  <c r="BF46" i="35"/>
  <c r="I50" i="35"/>
  <c r="BF27" i="35"/>
  <c r="BH48" i="35"/>
  <c r="BH52" i="35"/>
  <c r="BI26" i="35"/>
  <c r="BK76" i="35"/>
  <c r="BL25" i="35"/>
  <c r="BE32" i="35"/>
  <c r="BB76" i="35"/>
  <c r="D76" i="35"/>
  <c r="BL74" i="35"/>
  <c r="BL76" i="35"/>
  <c r="BL27" i="35"/>
  <c r="BC76" i="35"/>
  <c r="BG76" i="35"/>
  <c r="BG74" i="35"/>
  <c r="BF74" i="35"/>
  <c r="J50" i="35"/>
  <c r="BH74" i="35"/>
  <c r="BH54" i="35"/>
  <c r="BJ65" i="35"/>
  <c r="BK48" i="35"/>
  <c r="BK52" i="35"/>
  <c r="BE74" i="35"/>
  <c r="BE47" i="35"/>
  <c r="BL37" i="35"/>
  <c r="BB44" i="35"/>
  <c r="BC46" i="35"/>
  <c r="BD61" i="35"/>
  <c r="BG32" i="35"/>
  <c r="BG66" i="35"/>
  <c r="BF48" i="35"/>
  <c r="BH60" i="35"/>
  <c r="BH35" i="35"/>
  <c r="BH44" i="35"/>
  <c r="BH76" i="35"/>
  <c r="BB42" i="35"/>
  <c r="BE49" i="35"/>
  <c r="BB54" i="35"/>
  <c r="BE25" i="35"/>
  <c r="BD32" i="35"/>
  <c r="BD76" i="35"/>
  <c r="BF42" i="35"/>
  <c r="BG25" i="35"/>
  <c r="BF39" i="35"/>
  <c r="BH61" i="35"/>
  <c r="BG57" i="35"/>
  <c r="BH39" i="35"/>
  <c r="BH46" i="35"/>
  <c r="K50" i="35"/>
  <c r="BB64" i="35"/>
  <c r="BB35" i="35"/>
  <c r="BK60" i="35"/>
  <c r="BK57" i="35"/>
  <c r="BB74" i="35"/>
  <c r="BE39" i="35"/>
  <c r="BE61" i="35"/>
  <c r="BD26" i="35"/>
  <c r="BL54" i="35"/>
  <c r="BF57" i="35"/>
  <c r="J40" i="35"/>
  <c r="BF25" i="35"/>
  <c r="BF76" i="35"/>
  <c r="BH37" i="35"/>
  <c r="K40" i="35"/>
  <c r="BH32" i="35"/>
  <c r="BK54" i="35"/>
  <c r="BC42" i="35"/>
  <c r="BJ38" i="35"/>
  <c r="BE48" i="35"/>
  <c r="BE76" i="35"/>
  <c r="BD49" i="35"/>
  <c r="BL60" i="35"/>
  <c r="BE42" i="35"/>
  <c r="BD46" i="35"/>
  <c r="G50" i="35"/>
  <c r="BD47" i="35"/>
  <c r="BG42" i="35"/>
  <c r="BG49" i="35"/>
  <c r="BF47" i="35"/>
  <c r="BH57" i="35"/>
  <c r="BH65" i="35"/>
  <c r="BK39" i="35"/>
  <c r="BJ60" i="35"/>
  <c r="BC44" i="35"/>
  <c r="BB25" i="35"/>
  <c r="D25" i="35"/>
  <c r="BJ25" i="35"/>
  <c r="BJ42" i="35"/>
  <c r="N61" i="9"/>
  <c r="BE46" i="35"/>
  <c r="H50" i="35"/>
  <c r="BD42" i="35"/>
  <c r="BG54" i="35"/>
  <c r="BB66" i="34"/>
  <c r="AN27" i="30"/>
  <c r="D48" i="34"/>
  <c r="BF48" i="34"/>
  <c r="BJ31" i="34"/>
  <c r="P48" i="34"/>
  <c r="Y40" i="30"/>
  <c r="BL60" i="30"/>
  <c r="BJ64" i="30"/>
  <c r="BJ48" i="30"/>
  <c r="BJ74" i="34"/>
  <c r="BB60" i="34"/>
  <c r="AX50" i="34"/>
  <c r="BD32" i="34"/>
  <c r="P46" i="34"/>
  <c r="Q50" i="34"/>
  <c r="BI35" i="34"/>
  <c r="AW40" i="34"/>
  <c r="Y40" i="34"/>
  <c r="AU28" i="4"/>
  <c r="BL54" i="27"/>
  <c r="AA45" i="27"/>
  <c r="AB25" i="27"/>
  <c r="M26" i="9"/>
  <c r="AJ50" i="27"/>
  <c r="BL39" i="27"/>
  <c r="AA40" i="27"/>
  <c r="BJ76" i="30"/>
  <c r="AN74" i="34"/>
  <c r="BJ26" i="34"/>
  <c r="BL48" i="30"/>
  <c r="AX50" i="30"/>
  <c r="U46" i="9"/>
  <c r="AR50" i="30"/>
  <c r="BH27" i="30"/>
  <c r="BK39" i="30"/>
  <c r="P47" i="30"/>
  <c r="BI32" i="30"/>
  <c r="AB61" i="30"/>
  <c r="AA50" i="27"/>
  <c r="BJ25" i="27"/>
  <c r="BD74" i="34"/>
  <c r="BL38" i="34"/>
  <c r="BF76" i="34"/>
  <c r="Z38" i="9"/>
  <c r="BL58" i="27"/>
  <c r="BL61" i="27"/>
  <c r="BE61" i="27"/>
  <c r="AN60" i="27"/>
  <c r="AX63" i="27"/>
  <c r="P61" i="27"/>
  <c r="BJ31" i="27"/>
  <c r="BH54" i="4"/>
  <c r="U57" i="9"/>
  <c r="BB61" i="4"/>
  <c r="D61" i="4"/>
  <c r="BK76" i="4"/>
  <c r="N76" i="9"/>
  <c r="AG57" i="9"/>
  <c r="BE48" i="4"/>
  <c r="H48" i="9"/>
  <c r="AQ25" i="9"/>
  <c r="R60" i="9"/>
  <c r="AF50" i="27"/>
  <c r="J40" i="4"/>
  <c r="BG37" i="4"/>
  <c r="AB76" i="4"/>
  <c r="U50" i="4"/>
  <c r="AM61" i="9"/>
  <c r="BK68" i="4"/>
  <c r="N72" i="4"/>
  <c r="AN46" i="4"/>
  <c r="AO50" i="4"/>
  <c r="O80" i="4"/>
  <c r="BL25" i="4"/>
  <c r="O25" i="9"/>
  <c r="AH44" i="9"/>
  <c r="BE32" i="27"/>
  <c r="AN44" i="27"/>
  <c r="AM80" i="27"/>
  <c r="BD35" i="27"/>
  <c r="BI64" i="27"/>
  <c r="BI44" i="27"/>
  <c r="BJ24" i="27"/>
  <c r="AM81" i="27"/>
  <c r="Z79" i="27"/>
  <c r="BJ66" i="27"/>
  <c r="AQ50" i="27"/>
  <c r="BG38" i="27"/>
  <c r="AC50" i="27"/>
  <c r="AB46" i="27"/>
  <c r="BJ32" i="27"/>
  <c r="BI60" i="27"/>
  <c r="D61" i="27"/>
  <c r="BB61" i="27"/>
  <c r="AL77" i="27"/>
  <c r="AA44" i="9"/>
  <c r="BJ27" i="4"/>
  <c r="AD50" i="4"/>
  <c r="AD46" i="9"/>
  <c r="BK57" i="4"/>
  <c r="N57" i="9"/>
  <c r="AN39" i="4"/>
  <c r="AO39" i="9"/>
  <c r="BL27" i="4"/>
  <c r="BF27" i="4"/>
  <c r="T76" i="9"/>
  <c r="AA35" i="9"/>
  <c r="AJ25" i="9"/>
  <c r="BG38" i="4"/>
  <c r="O45" i="4"/>
  <c r="BL41" i="4"/>
  <c r="BK61" i="4"/>
  <c r="BJ44" i="4"/>
  <c r="M44" i="9"/>
  <c r="BI52" i="4"/>
  <c r="L52" i="9"/>
  <c r="AJ54" i="9"/>
  <c r="BJ54" i="27"/>
  <c r="BH32" i="27"/>
  <c r="AM46" i="9"/>
  <c r="BK32" i="4"/>
  <c r="N32" i="9"/>
  <c r="AG52" i="9"/>
  <c r="AR44" i="9"/>
  <c r="G60" i="9"/>
  <c r="BF25" i="27"/>
  <c r="BK52" i="27"/>
  <c r="BC25" i="27"/>
  <c r="AY32" i="9"/>
  <c r="AM63" i="27"/>
  <c r="BK24" i="4"/>
  <c r="AX42" i="9"/>
  <c r="AG49" i="9"/>
  <c r="BC54" i="4"/>
  <c r="AD39" i="9"/>
  <c r="AN60" i="4"/>
  <c r="AO60" i="9"/>
  <c r="AM47" i="9"/>
  <c r="S35" i="9"/>
  <c r="BC66" i="4"/>
  <c r="AC32" i="9"/>
  <c r="W35" i="9"/>
  <c r="M42" i="9"/>
  <c r="BJ42" i="4"/>
  <c r="AT48" i="9"/>
  <c r="V50" i="30"/>
  <c r="AR50" i="27"/>
  <c r="AR39" i="9"/>
  <c r="BF32" i="4"/>
  <c r="I32" i="9"/>
  <c r="AP47" i="9"/>
  <c r="AD35" i="9"/>
  <c r="BG26" i="4"/>
  <c r="AN49" i="4"/>
  <c r="BI35" i="4"/>
  <c r="L35" i="9"/>
  <c r="AT50" i="34"/>
  <c r="BB74" i="34"/>
  <c r="BC47" i="34"/>
  <c r="BH25" i="27"/>
  <c r="AY72" i="4"/>
  <c r="BH65" i="4"/>
  <c r="M40" i="4"/>
  <c r="M37" i="9"/>
  <c r="BL27" i="34"/>
  <c r="AL42" i="9"/>
  <c r="AL60" i="9"/>
  <c r="AD26" i="9"/>
  <c r="AQ47" i="9"/>
  <c r="AI64" i="9"/>
  <c r="AV50" i="4"/>
  <c r="AV46" i="9"/>
  <c r="AS50" i="34"/>
  <c r="BE54" i="34"/>
  <c r="BE48" i="30"/>
  <c r="BF37" i="34"/>
  <c r="I40" i="34"/>
  <c r="BF47" i="34"/>
  <c r="BE61" i="30"/>
  <c r="AJ39" i="9"/>
  <c r="BE39" i="34"/>
  <c r="BE25" i="34"/>
  <c r="R50" i="30"/>
  <c r="AL38" i="9"/>
  <c r="BF61" i="30"/>
  <c r="AZ80" i="30"/>
  <c r="BC39" i="30"/>
  <c r="BJ46" i="30"/>
  <c r="M50" i="30"/>
  <c r="BI42" i="34"/>
  <c r="BB35" i="34"/>
  <c r="D35" i="34"/>
  <c r="P74" i="34"/>
  <c r="BG54" i="27"/>
  <c r="BL47" i="27"/>
  <c r="P60" i="27"/>
  <c r="BD48" i="27"/>
  <c r="AI28" i="4"/>
  <c r="BK21" i="4"/>
  <c r="BJ61" i="30"/>
  <c r="BL26" i="30"/>
  <c r="D44" i="30"/>
  <c r="BH54" i="30"/>
  <c r="P25" i="30"/>
  <c r="BC74" i="30"/>
  <c r="BD39" i="30"/>
  <c r="BI42" i="30"/>
  <c r="BL25" i="30"/>
  <c r="BJ47" i="30"/>
  <c r="BJ38" i="30"/>
  <c r="BF46" i="27"/>
  <c r="I50" i="27"/>
  <c r="BG27" i="27"/>
  <c r="Y25" i="9"/>
  <c r="AN35" i="34"/>
  <c r="BL57" i="30"/>
  <c r="BL24" i="27"/>
  <c r="AZ81" i="27"/>
  <c r="Z72" i="27"/>
  <c r="BL44" i="27"/>
  <c r="P46" i="27"/>
  <c r="Q50" i="27"/>
  <c r="X50" i="27"/>
  <c r="AN52" i="27"/>
  <c r="K36" i="4"/>
  <c r="U25" i="9"/>
  <c r="D47" i="4"/>
  <c r="BB47" i="4"/>
  <c r="E47" i="9"/>
  <c r="AW47" i="9"/>
  <c r="AG38" i="9"/>
  <c r="BE35" i="4"/>
  <c r="H35" i="9"/>
  <c r="R44" i="9"/>
  <c r="AI32" i="9"/>
  <c r="AE50" i="27"/>
  <c r="BG30" i="27"/>
  <c r="BD64" i="4"/>
  <c r="AB39" i="4"/>
  <c r="AC39" i="9"/>
  <c r="BB64" i="4"/>
  <c r="AM50" i="4"/>
  <c r="BK59" i="4"/>
  <c r="AO42" i="9"/>
  <c r="AN42" i="4"/>
  <c r="BL22" i="4"/>
  <c r="BI25" i="4"/>
  <c r="BF57" i="4"/>
  <c r="AB48" i="27"/>
  <c r="AA78" i="27"/>
  <c r="D25" i="27"/>
  <c r="BB25" i="27"/>
  <c r="BJ65" i="27"/>
  <c r="AY77" i="27"/>
  <c r="BB60" i="27"/>
  <c r="AZ50" i="27"/>
  <c r="AB61" i="27"/>
  <c r="AV50" i="27"/>
  <c r="BK58" i="27"/>
  <c r="L50" i="27"/>
  <c r="BI46" i="27"/>
  <c r="BH65" i="27"/>
  <c r="AT76" i="9"/>
  <c r="AL72" i="4"/>
  <c r="D60" i="4"/>
  <c r="BB60" i="4"/>
  <c r="E60" i="9"/>
  <c r="BK62" i="4"/>
  <c r="AN32" i="4"/>
  <c r="O28" i="4"/>
  <c r="AX45" i="4"/>
  <c r="AH57" i="9"/>
  <c r="R54" i="9"/>
  <c r="AI40" i="4"/>
  <c r="BH37" i="4"/>
  <c r="K37" i="9"/>
  <c r="K40" i="4"/>
  <c r="AB46" i="4"/>
  <c r="AC50" i="4"/>
  <c r="AC46" i="9"/>
  <c r="AJ46" i="9"/>
  <c r="AJ50" i="4"/>
  <c r="J64" i="9"/>
  <c r="BG35" i="4"/>
  <c r="J35" i="9"/>
  <c r="BL52" i="4"/>
  <c r="AN76" i="4"/>
  <c r="AO76" i="9"/>
  <c r="BJ60" i="4"/>
  <c r="M60" i="9"/>
  <c r="AL50" i="4"/>
  <c r="AL46" i="9"/>
  <c r="AT32" i="9"/>
  <c r="P76" i="27"/>
  <c r="BJ23" i="27"/>
  <c r="T50" i="27"/>
  <c r="W40" i="27"/>
  <c r="S39" i="9"/>
  <c r="U26" i="9"/>
  <c r="AM40" i="4"/>
  <c r="AM37" i="9"/>
  <c r="N80" i="4"/>
  <c r="BK25" i="4"/>
  <c r="N25" i="9"/>
  <c r="BD60" i="4"/>
  <c r="AP74" i="9"/>
  <c r="P26" i="4"/>
  <c r="BL39" i="34"/>
  <c r="BJ21" i="27"/>
  <c r="BI35" i="27"/>
  <c r="P48" i="27"/>
  <c r="BI49" i="27"/>
  <c r="AQ50" i="34"/>
  <c r="U40" i="34"/>
  <c r="V52" i="9"/>
  <c r="W40" i="34"/>
  <c r="L49" i="9"/>
  <c r="Z50" i="27"/>
  <c r="BH49" i="27"/>
  <c r="AY36" i="4"/>
  <c r="W55" i="4"/>
  <c r="AL74" i="9"/>
  <c r="AZ47" i="9"/>
  <c r="AD74" i="9"/>
  <c r="BI54" i="4"/>
  <c r="BG46" i="4"/>
  <c r="J46" i="9"/>
  <c r="J50" i="4"/>
  <c r="AZ35" i="9"/>
  <c r="AU25" i="9"/>
  <c r="BB39" i="4"/>
  <c r="D39" i="4"/>
  <c r="E39" i="9"/>
  <c r="AN61" i="27"/>
  <c r="V49" i="9"/>
  <c r="N78" i="4"/>
  <c r="BK20" i="4"/>
  <c r="N28" i="4"/>
  <c r="AV57" i="9"/>
  <c r="BF76" i="4"/>
  <c r="BD39" i="4"/>
  <c r="G39" i="9"/>
  <c r="R47" i="9"/>
  <c r="AV60" i="9"/>
  <c r="AF35" i="9"/>
  <c r="AP39" i="9"/>
  <c r="AM36" i="27"/>
  <c r="AA63" i="4"/>
  <c r="AU77" i="4"/>
  <c r="AG26" i="9"/>
  <c r="BI65" i="34"/>
  <c r="W32" i="9"/>
  <c r="AW40" i="4"/>
  <c r="AW37" i="9"/>
  <c r="BI74" i="30"/>
  <c r="F50" i="30"/>
  <c r="BC46" i="30"/>
  <c r="BK46" i="30"/>
  <c r="BF54" i="4"/>
  <c r="AV76" i="9"/>
  <c r="BK32" i="30"/>
  <c r="BD42" i="30"/>
  <c r="BD60" i="30"/>
  <c r="BD35" i="30"/>
  <c r="BD46" i="30"/>
  <c r="G50" i="30"/>
  <c r="AB52" i="30"/>
  <c r="AU50" i="34"/>
  <c r="K50" i="34"/>
  <c r="BH46" i="34"/>
  <c r="BH47" i="34"/>
  <c r="Z81" i="27"/>
  <c r="BC47" i="30"/>
  <c r="T50" i="30"/>
  <c r="BL76" i="30"/>
  <c r="BJ60" i="30"/>
  <c r="AK40" i="30"/>
  <c r="BI60" i="34"/>
  <c r="P35" i="34"/>
  <c r="BL71" i="27"/>
  <c r="BG25" i="27"/>
  <c r="BJ39" i="27"/>
  <c r="BD49" i="27"/>
  <c r="BJ26" i="30"/>
  <c r="BJ52" i="30"/>
  <c r="BL52" i="30"/>
  <c r="BG27" i="30"/>
  <c r="BC54" i="30"/>
  <c r="P39" i="30"/>
  <c r="Z40" i="30"/>
  <c r="BC52" i="30"/>
  <c r="BJ42" i="30"/>
  <c r="I60" i="9"/>
  <c r="BG57" i="27"/>
  <c r="BB46" i="30"/>
  <c r="BJ38" i="34"/>
  <c r="BH27" i="34"/>
  <c r="BD60" i="27"/>
  <c r="BL35" i="27"/>
  <c r="BG49" i="4"/>
  <c r="AD44" i="9"/>
  <c r="D25" i="4"/>
  <c r="BB25" i="4"/>
  <c r="E25" i="9"/>
  <c r="BK47" i="4"/>
  <c r="BD54" i="4"/>
  <c r="P76" i="4"/>
  <c r="AY77" i="4"/>
  <c r="R35" i="9"/>
  <c r="BF76" i="27"/>
  <c r="AB25" i="4"/>
  <c r="AC25" i="9"/>
  <c r="BB44" i="4"/>
  <c r="E44" i="9"/>
  <c r="D44" i="4"/>
  <c r="AM27" i="9"/>
  <c r="BK54" i="4"/>
  <c r="N54" i="9"/>
  <c r="AN25" i="4"/>
  <c r="BE49" i="4"/>
  <c r="BF44" i="4"/>
  <c r="I44" i="9"/>
  <c r="BE47" i="27"/>
  <c r="AD50" i="27"/>
  <c r="AB27" i="27"/>
  <c r="BK44" i="27"/>
  <c r="AT45" i="27"/>
  <c r="BJ58" i="27"/>
  <c r="AY72" i="27"/>
  <c r="BK32" i="27"/>
  <c r="BI32" i="27"/>
  <c r="BH60" i="27"/>
  <c r="BI25" i="27"/>
  <c r="AB44" i="27"/>
  <c r="AM40" i="27"/>
  <c r="BJ49" i="27"/>
  <c r="N81" i="27"/>
  <c r="BE35" i="27"/>
  <c r="O81" i="27"/>
  <c r="AN47" i="27"/>
  <c r="BK41" i="27"/>
  <c r="N45" i="27"/>
  <c r="BH54" i="27"/>
  <c r="AA63" i="27"/>
  <c r="U50" i="27"/>
  <c r="AW45" i="27"/>
  <c r="AJ48" i="9"/>
  <c r="AT54" i="9"/>
  <c r="BB49" i="4"/>
  <c r="N45" i="4"/>
  <c r="BK41" i="4"/>
  <c r="AW66" i="9"/>
  <c r="R48" i="9"/>
  <c r="AR76" i="9"/>
  <c r="BH38" i="4"/>
  <c r="K38" i="9"/>
  <c r="T49" i="9"/>
  <c r="AJ61" i="9"/>
  <c r="AS54" i="9"/>
  <c r="BG48" i="4"/>
  <c r="BK70" i="4"/>
  <c r="BC25" i="4"/>
  <c r="F25" i="9"/>
  <c r="AM32" i="9"/>
  <c r="BJ65" i="4"/>
  <c r="AT50" i="4"/>
  <c r="BH29" i="4"/>
  <c r="AH40" i="27"/>
  <c r="AK42" i="9"/>
  <c r="AD54" i="9"/>
  <c r="BB46" i="4"/>
  <c r="E50" i="4"/>
  <c r="W76" i="9"/>
  <c r="BD44" i="4"/>
  <c r="Z57" i="9"/>
  <c r="BE47" i="34"/>
  <c r="BC65" i="27"/>
  <c r="V45" i="27"/>
  <c r="BJ61" i="27"/>
  <c r="BC26" i="27"/>
  <c r="AY49" i="9"/>
  <c r="AP42" i="9"/>
  <c r="BK38" i="4"/>
  <c r="N38" i="9"/>
  <c r="AD42" i="9"/>
  <c r="AI39" i="9"/>
  <c r="X48" i="9"/>
  <c r="L27" i="9"/>
  <c r="AZ52" i="9"/>
  <c r="K55" i="4"/>
  <c r="BK35" i="4"/>
  <c r="AK38" i="9"/>
  <c r="BB49" i="30"/>
  <c r="D49" i="30"/>
  <c r="R52" i="9"/>
  <c r="O77" i="4"/>
  <c r="AV40" i="4"/>
  <c r="AG50" i="4"/>
  <c r="AG46" i="9"/>
  <c r="V76" i="9"/>
  <c r="AV27" i="9"/>
  <c r="BI61" i="4"/>
  <c r="I42" i="9"/>
  <c r="BF42" i="4"/>
  <c r="AP32" i="9"/>
  <c r="AI26" i="9"/>
  <c r="BE30" i="4"/>
  <c r="T61" i="9"/>
  <c r="BC44" i="34"/>
  <c r="L60" i="9"/>
  <c r="BL23" i="4"/>
  <c r="BB47" i="30"/>
  <c r="BL61" i="4"/>
  <c r="O61" i="9"/>
  <c r="X35" i="9"/>
  <c r="BH32" i="30"/>
  <c r="BB61" i="30"/>
  <c r="D61" i="30"/>
  <c r="G48" i="9"/>
  <c r="BD48" i="4"/>
  <c r="AG48" i="9"/>
  <c r="R61" i="9"/>
  <c r="BI25" i="30"/>
  <c r="BB76" i="30"/>
  <c r="D76" i="30"/>
  <c r="BD74" i="30"/>
  <c r="AY50" i="30"/>
  <c r="R50" i="34"/>
  <c r="AB60" i="30"/>
  <c r="AU40" i="34"/>
  <c r="BE47" i="30"/>
  <c r="BG76" i="34"/>
  <c r="AD50" i="34"/>
  <c r="BL22" i="27"/>
  <c r="BC26" i="30"/>
  <c r="BJ54" i="30"/>
  <c r="Y50" i="34"/>
  <c r="BJ54" i="34"/>
  <c r="BD76" i="34"/>
  <c r="BJ48" i="34"/>
  <c r="K40" i="27"/>
  <c r="BH37" i="27"/>
  <c r="BJ22" i="27"/>
  <c r="BK35" i="27"/>
  <c r="BL62" i="27"/>
  <c r="K40" i="30"/>
  <c r="BH37" i="30"/>
  <c r="BI47" i="30"/>
  <c r="BH42" i="30"/>
  <c r="BI66" i="30"/>
  <c r="BL37" i="30"/>
  <c r="BH76" i="30"/>
  <c r="BJ25" i="30"/>
  <c r="BJ39" i="30"/>
  <c r="AA28" i="27"/>
  <c r="AB52" i="34"/>
  <c r="AI44" i="9"/>
  <c r="BB32" i="34"/>
  <c r="AL45" i="27"/>
  <c r="Y40" i="27"/>
  <c r="BD26" i="27"/>
  <c r="BL60" i="27"/>
  <c r="BL69" i="27"/>
  <c r="BI76" i="27"/>
  <c r="T32" i="9"/>
  <c r="AD27" i="9"/>
  <c r="BJ48" i="4"/>
  <c r="M48" i="9"/>
  <c r="AM28" i="4"/>
  <c r="BK46" i="4"/>
  <c r="N50" i="4"/>
  <c r="N46" i="9"/>
  <c r="D46" i="4"/>
  <c r="Q54" i="9"/>
  <c r="Z76" i="9"/>
  <c r="AR74" i="9"/>
  <c r="AL77" i="4"/>
  <c r="BJ76" i="4"/>
  <c r="M76" i="9"/>
  <c r="BK44" i="4"/>
  <c r="N44" i="9"/>
  <c r="X50" i="4"/>
  <c r="X46" i="9"/>
  <c r="BE32" i="4"/>
  <c r="H32" i="9"/>
  <c r="AQ52" i="9"/>
  <c r="BF25" i="4"/>
  <c r="I25" i="9"/>
  <c r="AI38" i="9"/>
  <c r="BI48" i="27"/>
  <c r="P47" i="27"/>
  <c r="BK74" i="27"/>
  <c r="BB66" i="27"/>
  <c r="AL72" i="27"/>
  <c r="BF26" i="27"/>
  <c r="BK48" i="27"/>
  <c r="BI65" i="27"/>
  <c r="BI42" i="27"/>
  <c r="BB74" i="27"/>
  <c r="D74" i="27"/>
  <c r="AM28" i="27"/>
  <c r="BL70" i="27"/>
  <c r="AN74" i="27"/>
  <c r="BH57" i="27"/>
  <c r="AE42" i="9"/>
  <c r="AU40" i="27"/>
  <c r="BE54" i="27"/>
  <c r="I40" i="27"/>
  <c r="BF37" i="27"/>
  <c r="O50" i="27"/>
  <c r="BL46" i="27"/>
  <c r="BC27" i="27"/>
  <c r="AR25" i="9"/>
  <c r="AT44" i="9"/>
  <c r="BJ66" i="4"/>
  <c r="AZ69" i="9"/>
  <c r="BK33" i="4"/>
  <c r="AW62" i="9"/>
  <c r="AZ28" i="4"/>
  <c r="Z74" i="9"/>
  <c r="BH49" i="4"/>
  <c r="K49" i="9"/>
  <c r="P54" i="4"/>
  <c r="AB47" i="4"/>
  <c r="AJ49" i="9"/>
  <c r="BG66" i="4"/>
  <c r="J66" i="9"/>
  <c r="AP50" i="4"/>
  <c r="AP46" i="9"/>
  <c r="AF39" i="9"/>
  <c r="BC49" i="4"/>
  <c r="AM48" i="9"/>
  <c r="BB42" i="4"/>
  <c r="E42" i="9"/>
  <c r="AL76" i="9"/>
  <c r="BH27" i="4"/>
  <c r="K27" i="9"/>
  <c r="AA27" i="9"/>
  <c r="P47" i="4"/>
  <c r="Y50" i="4"/>
  <c r="Y46" i="9"/>
  <c r="AY80" i="4"/>
  <c r="Z54" i="9"/>
  <c r="AV64" i="9"/>
  <c r="D39" i="34"/>
  <c r="AA77" i="27"/>
  <c r="BK61" i="27"/>
  <c r="BK56" i="27"/>
  <c r="N63" i="27"/>
  <c r="BK35" i="34"/>
  <c r="BD35" i="34"/>
  <c r="BI57" i="27"/>
  <c r="BJ37" i="27"/>
  <c r="M40" i="27"/>
  <c r="BC61" i="27"/>
  <c r="AG50" i="27"/>
  <c r="H40" i="27"/>
  <c r="AF40" i="27"/>
  <c r="AG44" i="9"/>
  <c r="BI26" i="4"/>
  <c r="BL31" i="4"/>
  <c r="AM45" i="4"/>
  <c r="AA79" i="4"/>
  <c r="V60" i="9"/>
  <c r="AT46" i="9"/>
  <c r="AW49" i="9"/>
  <c r="AL35" i="9"/>
  <c r="N42" i="9"/>
  <c r="BK42" i="4"/>
  <c r="AK74" i="9"/>
  <c r="D32" i="30"/>
  <c r="BB32" i="30"/>
  <c r="BH46" i="27"/>
  <c r="K50" i="27"/>
  <c r="AV35" i="9"/>
  <c r="D57" i="4"/>
  <c r="AH50" i="4"/>
  <c r="AH46" i="9"/>
  <c r="BH24" i="4"/>
  <c r="BJ35" i="4"/>
  <c r="M35" i="9"/>
  <c r="AI61" i="9"/>
  <c r="AX39" i="9"/>
  <c r="BK34" i="4"/>
  <c r="AS27" i="9"/>
  <c r="BL60" i="34"/>
  <c r="D54" i="4"/>
  <c r="BB54" i="4"/>
  <c r="BE76" i="4"/>
  <c r="AK49" i="9"/>
  <c r="BK39" i="4"/>
  <c r="N39" i="9"/>
  <c r="BI48" i="30"/>
  <c r="BK54" i="30"/>
  <c r="BK42" i="34"/>
  <c r="BL42" i="30"/>
  <c r="AG50" i="30"/>
  <c r="AQ74" i="9"/>
  <c r="BD74" i="4"/>
  <c r="D74" i="30"/>
  <c r="BB74" i="30"/>
  <c r="P74" i="30"/>
  <c r="BG52" i="30"/>
  <c r="AJ50" i="30"/>
  <c r="AB60" i="34"/>
  <c r="BG61" i="30"/>
  <c r="P44" i="30"/>
  <c r="BF48" i="30"/>
  <c r="BH26" i="34"/>
  <c r="AL50" i="34"/>
  <c r="BF27" i="34"/>
  <c r="BI57" i="30"/>
  <c r="BC64" i="30"/>
  <c r="AB48" i="34"/>
  <c r="BL61" i="30"/>
  <c r="BC61" i="30"/>
  <c r="BJ49" i="30"/>
  <c r="AN47" i="34"/>
  <c r="AW50" i="34"/>
  <c r="AK50" i="34"/>
  <c r="BD26" i="34"/>
  <c r="Y45" i="27"/>
  <c r="X52" i="9"/>
  <c r="M55" i="27"/>
  <c r="BI27" i="27"/>
  <c r="BG35" i="27"/>
  <c r="AX50" i="27"/>
  <c r="BK37" i="27"/>
  <c r="N40" i="27"/>
  <c r="BL75" i="27"/>
  <c r="BF52" i="27"/>
  <c r="O78" i="4"/>
  <c r="BL20" i="4"/>
  <c r="BG65" i="30"/>
  <c r="D60" i="30"/>
  <c r="BI52" i="30"/>
  <c r="AP50" i="30"/>
  <c r="AX37" i="9"/>
  <c r="AZ50" i="30"/>
  <c r="BC49" i="30"/>
  <c r="BH46" i="30"/>
  <c r="K57" i="9"/>
  <c r="V40" i="30"/>
  <c r="BJ44" i="30"/>
  <c r="BC76" i="30"/>
  <c r="BJ57" i="30"/>
  <c r="BG20" i="27"/>
  <c r="AY61" i="9"/>
  <c r="BG42" i="34"/>
  <c r="AL50" i="27"/>
  <c r="BE66" i="27"/>
  <c r="BF48" i="27"/>
  <c r="BG44" i="27"/>
  <c r="P44" i="27"/>
  <c r="AZ55" i="27"/>
  <c r="BL33" i="27"/>
  <c r="BF49" i="27"/>
  <c r="S25" i="9"/>
  <c r="BJ47" i="4"/>
  <c r="M47" i="9"/>
  <c r="BK31" i="4"/>
  <c r="BL74" i="4"/>
  <c r="O74" i="9"/>
  <c r="P49" i="4"/>
  <c r="Q49" i="9"/>
  <c r="AR54" i="9"/>
  <c r="AL80" i="27"/>
  <c r="AK50" i="4"/>
  <c r="AK46" i="9"/>
  <c r="BJ38" i="4"/>
  <c r="M38" i="9"/>
  <c r="N81" i="4"/>
  <c r="BK26" i="4"/>
  <c r="N26" i="9"/>
  <c r="BJ61" i="4"/>
  <c r="P74" i="4"/>
  <c r="Q74" i="9"/>
  <c r="AQ40" i="4"/>
  <c r="W28" i="4"/>
  <c r="BI30" i="27"/>
  <c r="BG32" i="27"/>
  <c r="BK60" i="27"/>
  <c r="BB44" i="27"/>
  <c r="D44" i="27"/>
  <c r="BE30" i="27"/>
  <c r="BK24" i="27"/>
  <c r="BD27" i="27"/>
  <c r="L40" i="27"/>
  <c r="BB47" i="27"/>
  <c r="D47" i="27"/>
  <c r="AN39" i="27"/>
  <c r="Y50" i="27"/>
  <c r="AU50" i="27"/>
  <c r="BH61" i="27"/>
  <c r="BI66" i="4"/>
  <c r="AL44" i="9"/>
  <c r="M50" i="4"/>
  <c r="AZ63" i="4"/>
  <c r="W64" i="9"/>
  <c r="AW35" i="9"/>
  <c r="X25" i="9"/>
  <c r="BE66" i="4"/>
  <c r="Z72" i="4"/>
  <c r="BH58" i="4"/>
  <c r="BH32" i="4"/>
  <c r="AB52" i="4"/>
  <c r="AC52" i="9"/>
  <c r="BL76" i="4"/>
  <c r="O76" i="9"/>
  <c r="AB61" i="4"/>
  <c r="BC57" i="4"/>
  <c r="D48" i="4"/>
  <c r="BB48" i="4"/>
  <c r="AD25" i="9"/>
  <c r="BH52" i="4"/>
  <c r="AA25" i="9"/>
  <c r="AL63" i="4"/>
  <c r="BJ57" i="4"/>
  <c r="M57" i="9"/>
  <c r="AZ55" i="4"/>
  <c r="W42" i="9"/>
  <c r="BL62" i="4"/>
  <c r="AP27" i="9"/>
  <c r="Y44" i="9"/>
  <c r="Z39" i="9"/>
  <c r="AV52" i="9"/>
  <c r="AO50" i="34"/>
  <c r="D49" i="27"/>
  <c r="BB49" i="27"/>
  <c r="N36" i="27"/>
  <c r="BK29" i="27"/>
  <c r="BL76" i="27"/>
  <c r="BL34" i="27"/>
  <c r="BK49" i="27"/>
  <c r="BL46" i="34"/>
  <c r="O50" i="34"/>
  <c r="AH50" i="34"/>
  <c r="BK52" i="34"/>
  <c r="BH66" i="27"/>
  <c r="P32" i="27"/>
  <c r="AI48" i="9"/>
  <c r="BC74" i="4"/>
  <c r="AT57" i="9"/>
  <c r="Y26" i="9"/>
  <c r="O54" i="9"/>
  <c r="AK44" i="9"/>
  <c r="BJ46" i="4"/>
  <c r="M46" i="9"/>
  <c r="AN27" i="4"/>
  <c r="AO27" i="9"/>
  <c r="BK74" i="4"/>
  <c r="N74" i="9"/>
  <c r="T42" i="9"/>
  <c r="E50" i="30"/>
  <c r="AN39" i="30"/>
  <c r="BK38" i="30"/>
  <c r="BB26" i="27"/>
  <c r="AF74" i="9"/>
  <c r="BL39" i="4"/>
  <c r="BK43" i="4"/>
  <c r="X44" i="9"/>
  <c r="AX77" i="4"/>
  <c r="BC27" i="4"/>
  <c r="AJ44" i="9"/>
  <c r="BL76" i="34"/>
  <c r="BD47" i="34"/>
  <c r="BL35" i="30"/>
  <c r="BB35" i="30"/>
  <c r="D35" i="30"/>
  <c r="AP44" i="9"/>
  <c r="AH40" i="4"/>
  <c r="K76" i="9"/>
  <c r="BH76" i="4"/>
  <c r="BL54" i="30"/>
  <c r="BH38" i="30"/>
  <c r="AQ50" i="30"/>
  <c r="AR50" i="34"/>
  <c r="BE26" i="4"/>
  <c r="P26" i="30"/>
  <c r="BG60" i="30"/>
  <c r="BG25" i="30"/>
  <c r="BG47" i="30"/>
  <c r="BE27" i="34"/>
  <c r="BG42" i="30"/>
  <c r="BE25" i="30"/>
  <c r="BF26" i="30"/>
  <c r="P52" i="30"/>
  <c r="BG27" i="34"/>
  <c r="AB42" i="30"/>
  <c r="AZ50" i="34"/>
  <c r="BC48" i="34"/>
  <c r="BL49" i="30"/>
  <c r="BH25" i="30"/>
  <c r="BJ27" i="30"/>
  <c r="AK40" i="34"/>
  <c r="BJ49" i="34"/>
  <c r="BG52" i="27"/>
  <c r="BG64" i="27"/>
  <c r="Z78" i="4"/>
  <c r="O45" i="27"/>
  <c r="BF47" i="27"/>
  <c r="BJ74" i="30"/>
  <c r="BC35" i="30"/>
  <c r="AB44" i="30"/>
  <c r="BL74" i="30"/>
  <c r="BC48" i="30"/>
  <c r="BI54" i="30"/>
  <c r="BI76" i="30"/>
  <c r="AN74" i="30"/>
  <c r="AW81" i="30"/>
  <c r="P74" i="27"/>
  <c r="BD32" i="27"/>
  <c r="BF39" i="34"/>
  <c r="P39" i="34"/>
  <c r="AN48" i="34"/>
  <c r="G54" i="9"/>
  <c r="V50" i="34"/>
  <c r="O36" i="27"/>
  <c r="BL29" i="27"/>
  <c r="AY45" i="27"/>
  <c r="BE48" i="27"/>
  <c r="BF57" i="27"/>
  <c r="AM50" i="27"/>
  <c r="AJ40" i="27"/>
  <c r="BC66" i="27"/>
  <c r="AK54" i="9"/>
  <c r="V74" i="9"/>
  <c r="AZ77" i="4"/>
  <c r="O63" i="4"/>
  <c r="AX74" i="9"/>
  <c r="AY44" i="9"/>
  <c r="AV25" i="9"/>
  <c r="BC30" i="27"/>
  <c r="BG61" i="4"/>
  <c r="BJ26" i="4"/>
  <c r="AZ61" i="9"/>
  <c r="AW52" i="9"/>
  <c r="Q50" i="4"/>
  <c r="AQ32" i="9"/>
  <c r="R46" i="9"/>
  <c r="R50" i="4"/>
  <c r="AG25" i="9"/>
  <c r="BK71" i="27"/>
  <c r="AT40" i="27"/>
  <c r="BH42" i="27"/>
  <c r="U40" i="27"/>
  <c r="AW77" i="27"/>
  <c r="N77" i="27"/>
  <c r="BK73" i="27"/>
  <c r="AY36" i="27"/>
  <c r="P54" i="27"/>
  <c r="AM45" i="27"/>
  <c r="BC42" i="27"/>
  <c r="AP50" i="27"/>
  <c r="BH48" i="27"/>
  <c r="K50" i="4"/>
  <c r="K46" i="9"/>
  <c r="L48" i="9"/>
  <c r="BI48" i="4"/>
  <c r="AL81" i="4"/>
  <c r="BJ25" i="4"/>
  <c r="M25" i="9"/>
  <c r="AW25" i="9"/>
  <c r="AG61" i="9"/>
  <c r="BE57" i="4"/>
  <c r="AY45" i="4"/>
  <c r="BH74" i="4"/>
  <c r="K74" i="9"/>
  <c r="BH48" i="4"/>
  <c r="K48" i="9"/>
  <c r="AA45" i="4"/>
  <c r="AC49" i="9"/>
  <c r="BE42" i="4"/>
  <c r="H42" i="9"/>
  <c r="BD25" i="4"/>
  <c r="BB76" i="4"/>
  <c r="D76" i="4"/>
  <c r="E76" i="9"/>
  <c r="AD48" i="9"/>
  <c r="AK52" i="9"/>
  <c r="BI61" i="27"/>
  <c r="AJ52" i="9"/>
  <c r="AT42" i="9"/>
  <c r="BJ39" i="4"/>
  <c r="M39" i="9"/>
  <c r="AZ36" i="4"/>
  <c r="W81" i="4"/>
  <c r="BL42" i="4"/>
  <c r="AV42" i="9"/>
  <c r="BG26" i="34"/>
  <c r="BF42" i="34"/>
  <c r="BL31" i="27"/>
  <c r="BD52" i="27"/>
  <c r="BH76" i="27"/>
  <c r="BK23" i="27"/>
  <c r="BJ42" i="27"/>
  <c r="AG40" i="34"/>
  <c r="BK54" i="34"/>
  <c r="AY25" i="9"/>
  <c r="BK49" i="34"/>
  <c r="BD61" i="34"/>
  <c r="BL49" i="34"/>
  <c r="N37" i="9"/>
  <c r="BI32" i="34"/>
  <c r="BK25" i="27"/>
  <c r="N80" i="27"/>
  <c r="AQ49" i="9"/>
  <c r="X40" i="4"/>
  <c r="AZ39" i="9"/>
  <c r="AK47" i="9"/>
  <c r="Z49" i="9"/>
  <c r="BD26" i="4"/>
  <c r="BH44" i="4"/>
  <c r="N63" i="4"/>
  <c r="BK56" i="4"/>
  <c r="D35" i="4"/>
  <c r="BB35" i="4"/>
  <c r="E35" i="9"/>
  <c r="AN48" i="4"/>
  <c r="AM52" i="9"/>
  <c r="BC52" i="4"/>
  <c r="AL45" i="4"/>
  <c r="K80" i="4"/>
  <c r="BH25" i="4"/>
  <c r="K25" i="9"/>
  <c r="BK25" i="30"/>
  <c r="BC42" i="30"/>
  <c r="N40" i="30"/>
  <c r="BK75" i="27"/>
  <c r="BD49" i="4"/>
  <c r="G49" i="9"/>
  <c r="BE25" i="4"/>
  <c r="H25" i="9"/>
  <c r="AQ27" i="9"/>
  <c r="AI25" i="9"/>
  <c r="P52" i="4"/>
  <c r="Q52" i="9"/>
  <c r="F50" i="4"/>
  <c r="F46" i="9"/>
  <c r="BC46" i="4"/>
  <c r="AJ76" i="9"/>
  <c r="BL37" i="4"/>
  <c r="O40" i="4"/>
  <c r="O37" i="9"/>
  <c r="Z63" i="4"/>
  <c r="AP48" i="9"/>
  <c r="AM54" i="9"/>
  <c r="BC46" i="34"/>
  <c r="F50" i="34"/>
  <c r="P60" i="34"/>
  <c r="AN25" i="30"/>
  <c r="BK44" i="34"/>
  <c r="BB42" i="34"/>
  <c r="BE32" i="34"/>
  <c r="P35" i="4"/>
  <c r="Q35" i="9"/>
  <c r="J61" i="9"/>
  <c r="BC74" i="34"/>
  <c r="BI46" i="34"/>
  <c r="AY81" i="27"/>
  <c r="BE44" i="34"/>
  <c r="BG26" i="30"/>
  <c r="BE35" i="34"/>
  <c r="AB35" i="30"/>
  <c r="BG76" i="30"/>
  <c r="AM40" i="30"/>
  <c r="BE74" i="30"/>
  <c r="BF74" i="30"/>
  <c r="BH35" i="34"/>
  <c r="AB47" i="30"/>
  <c r="S50" i="34"/>
  <c r="BF35" i="30"/>
  <c r="AV50" i="34"/>
  <c r="BH39" i="34"/>
  <c r="BF60" i="34"/>
  <c r="BG66" i="30"/>
  <c r="BI64" i="34"/>
  <c r="AR40" i="30"/>
  <c r="BH48" i="30"/>
  <c r="AN76" i="30"/>
  <c r="BJ35" i="34"/>
  <c r="AK76" i="9"/>
  <c r="BJ44" i="34"/>
  <c r="BD76" i="27"/>
  <c r="BG61" i="27"/>
  <c r="BG60" i="27"/>
  <c r="AX45" i="27"/>
  <c r="BL30" i="27"/>
  <c r="BL32" i="30"/>
  <c r="BH35" i="30"/>
  <c r="BI35" i="30"/>
  <c r="BB48" i="30"/>
  <c r="BL41" i="27"/>
  <c r="AI65" i="9"/>
  <c r="AN42" i="34"/>
  <c r="G42" i="9"/>
  <c r="V57" i="9"/>
  <c r="D46" i="34"/>
  <c r="BC76" i="34"/>
  <c r="AA55" i="27"/>
  <c r="AL36" i="27"/>
  <c r="AK45" i="27"/>
  <c r="BD25" i="27"/>
  <c r="AA80" i="27"/>
  <c r="AA52" i="9"/>
  <c r="AK26" i="9"/>
  <c r="V48" i="9"/>
  <c r="AZ60" i="9"/>
  <c r="Y52" i="9"/>
  <c r="Z44" i="9"/>
  <c r="AV61" i="9"/>
  <c r="BK62" i="27"/>
  <c r="AT39" i="9"/>
  <c r="AZ44" i="9"/>
  <c r="AW81" i="4"/>
  <c r="AW26" i="9"/>
  <c r="P42" i="4"/>
  <c r="Q42" i="9"/>
  <c r="R25" i="9"/>
  <c r="AR48" i="9"/>
  <c r="Z40" i="27"/>
  <c r="N55" i="27"/>
  <c r="AN26" i="27"/>
  <c r="BC32" i="27"/>
  <c r="BL52" i="27"/>
  <c r="BC39" i="27"/>
  <c r="AY50" i="27"/>
  <c r="BH35" i="27"/>
  <c r="AM72" i="27"/>
  <c r="BE49" i="27"/>
  <c r="S50" i="27"/>
  <c r="Z63" i="27"/>
  <c r="BK30" i="27"/>
  <c r="BE57" i="27"/>
  <c r="BH35" i="4"/>
  <c r="K35" i="9"/>
  <c r="AU76" i="9"/>
  <c r="AZ42" i="9"/>
  <c r="W47" i="9"/>
  <c r="BD76" i="4"/>
  <c r="G76" i="9"/>
  <c r="AG40" i="4"/>
  <c r="AG37" i="9"/>
  <c r="H40" i="4"/>
  <c r="Z48" i="9"/>
  <c r="AV54" i="9"/>
  <c r="S48" i="9"/>
  <c r="BH47" i="4"/>
  <c r="T25" i="9"/>
  <c r="BE39" i="4"/>
  <c r="H39" i="9"/>
  <c r="BD42" i="4"/>
  <c r="AE35" i="9"/>
  <c r="AK57" i="9"/>
  <c r="AA72" i="4"/>
  <c r="AS40" i="4"/>
  <c r="AT40" i="4"/>
  <c r="AL40" i="4"/>
  <c r="AL37" i="9"/>
  <c r="W26" i="9"/>
  <c r="BL46" i="4"/>
  <c r="O50" i="4"/>
  <c r="AX50" i="4"/>
  <c r="AX46" i="9"/>
  <c r="AH47" i="9"/>
  <c r="Z36" i="4"/>
  <c r="AV32" i="9"/>
  <c r="AW50" i="27"/>
  <c r="W50" i="27"/>
  <c r="BG42" i="27"/>
  <c r="AN49" i="27"/>
  <c r="BL47" i="34"/>
  <c r="BK76" i="34"/>
  <c r="AF76" i="9"/>
  <c r="X50" i="34"/>
  <c r="BK57" i="34"/>
  <c r="BL52" i="34"/>
  <c r="BB54" i="34"/>
  <c r="BK59" i="27"/>
  <c r="AH25" i="9"/>
  <c r="K61" i="9"/>
  <c r="BH61" i="4"/>
  <c r="Z60" i="9"/>
  <c r="P61" i="4"/>
  <c r="Q61" i="9"/>
  <c r="BD61" i="4"/>
  <c r="G61" i="9"/>
  <c r="BC35" i="4"/>
  <c r="AB54" i="4"/>
  <c r="AM76" i="9"/>
  <c r="U39" i="9"/>
  <c r="S42" i="9"/>
  <c r="AZ81" i="4"/>
  <c r="AZ26" i="9"/>
  <c r="K77" i="4"/>
  <c r="N50" i="30"/>
  <c r="O48" i="9"/>
  <c r="BL48" i="4"/>
  <c r="BG32" i="4"/>
  <c r="J32" i="9"/>
  <c r="AH60" i="9"/>
  <c r="H50" i="4"/>
  <c r="H46" i="9"/>
  <c r="BE46" i="4"/>
  <c r="X26" i="9"/>
  <c r="AE46" i="9"/>
  <c r="AE50" i="4"/>
  <c r="BK48" i="34"/>
  <c r="AO52" i="9"/>
  <c r="BK47" i="34"/>
  <c r="BK74" i="30"/>
  <c r="AS38" i="9"/>
  <c r="AW38" i="9"/>
  <c r="AV47" i="9"/>
  <c r="AD49" i="9"/>
  <c r="BL44" i="34"/>
  <c r="BK76" i="30"/>
  <c r="BK35" i="30"/>
  <c r="BE39" i="30"/>
  <c r="BD47" i="30"/>
  <c r="BG49" i="34"/>
  <c r="BH44" i="34"/>
  <c r="BF27" i="30"/>
  <c r="BH54" i="34"/>
  <c r="BE54" i="30"/>
  <c r="BH48" i="34"/>
  <c r="AB25" i="30"/>
  <c r="BF74" i="34"/>
  <c r="AB48" i="30"/>
  <c r="AC50" i="30"/>
  <c r="AB46" i="30"/>
  <c r="BF32" i="30"/>
  <c r="AM50" i="34"/>
  <c r="AJ50" i="34"/>
  <c r="BF57" i="34"/>
  <c r="BJ65" i="30"/>
  <c r="AJ40" i="30"/>
  <c r="BH64" i="30"/>
  <c r="BJ27" i="34"/>
  <c r="BI54" i="34"/>
  <c r="BD47" i="27"/>
  <c r="P42" i="27"/>
  <c r="J55" i="27"/>
  <c r="J50" i="27"/>
  <c r="BL48" i="27"/>
  <c r="AN49" i="30"/>
  <c r="K26" i="9"/>
  <c r="AW40" i="30"/>
  <c r="BL38" i="30"/>
  <c r="AF50" i="30"/>
  <c r="BI44" i="30"/>
  <c r="AB49" i="30"/>
  <c r="U54" i="9"/>
  <c r="Z77" i="27"/>
  <c r="BC60" i="34"/>
  <c r="AU28" i="27"/>
  <c r="AA37" i="9"/>
  <c r="AA40" i="4"/>
  <c r="AK25" i="9"/>
  <c r="AL80" i="4"/>
  <c r="AZ40" i="4"/>
  <c r="W44" i="9"/>
  <c r="BL44" i="4"/>
  <c r="AX52" i="9"/>
  <c r="Y40" i="4"/>
  <c r="Y37" i="9"/>
  <c r="AY81" i="4"/>
  <c r="AV44" i="9"/>
  <c r="BH39" i="27"/>
  <c r="BK68" i="27"/>
  <c r="N72" i="27"/>
  <c r="Z79" i="4"/>
  <c r="AT25" i="9"/>
  <c r="AL28" i="4"/>
  <c r="BD52" i="4"/>
  <c r="G52" i="9"/>
  <c r="Z77" i="4"/>
  <c r="BL23" i="27"/>
  <c r="BK31" i="27"/>
  <c r="BH64" i="27"/>
  <c r="BC54" i="27"/>
  <c r="BC48" i="27"/>
  <c r="AU77" i="27"/>
  <c r="BD44" i="27"/>
  <c r="AB39" i="27"/>
  <c r="AO50" i="27"/>
  <c r="AN46" i="27"/>
  <c r="BC44" i="27"/>
  <c r="BF32" i="27"/>
  <c r="AH50" i="27"/>
  <c r="BH26" i="27"/>
  <c r="AY63" i="27"/>
  <c r="BF27" i="27"/>
  <c r="BJ48" i="27"/>
  <c r="BE46" i="27"/>
  <c r="H50" i="27"/>
  <c r="BC49" i="27"/>
  <c r="BB52" i="27"/>
  <c r="D52" i="27"/>
  <c r="AB76" i="27"/>
  <c r="U52" i="9"/>
  <c r="AU64" i="9"/>
  <c r="AZ80" i="4"/>
  <c r="AZ25" i="9"/>
  <c r="BD57" i="4"/>
  <c r="Q60" i="9"/>
  <c r="P60" i="4"/>
  <c r="BH20" i="4"/>
  <c r="K28" i="4"/>
  <c r="AV26" i="9"/>
  <c r="AS57" i="9"/>
  <c r="S60" i="9"/>
  <c r="BH60" i="4"/>
  <c r="T60" i="9"/>
  <c r="BE74" i="4"/>
  <c r="H74" i="9"/>
  <c r="BH23" i="4"/>
  <c r="AU27" i="9"/>
  <c r="U32" i="9"/>
  <c r="BL21" i="4"/>
  <c r="S50" i="4"/>
  <c r="S46" i="9"/>
  <c r="BH67" i="4"/>
  <c r="AL36" i="4"/>
  <c r="V50" i="4"/>
  <c r="BC64" i="4"/>
  <c r="AF42" i="9"/>
  <c r="O81" i="4"/>
  <c r="BL26" i="4"/>
  <c r="O26" i="9"/>
  <c r="AX38" i="9"/>
  <c r="AI60" i="9"/>
  <c r="P25" i="27"/>
  <c r="AI50" i="27"/>
  <c r="D44" i="34"/>
  <c r="BB44" i="34"/>
  <c r="BK60" i="34"/>
  <c r="U50" i="34"/>
  <c r="BB47" i="34"/>
  <c r="BJ64" i="27"/>
  <c r="BD46" i="27"/>
  <c r="G50" i="27"/>
  <c r="Y39" i="9"/>
  <c r="BL30" i="4"/>
  <c r="AM44" i="9"/>
  <c r="AS50" i="4"/>
  <c r="AS46" i="9"/>
  <c r="R32" i="9"/>
  <c r="H44" i="9"/>
  <c r="BE44" i="4"/>
  <c r="BJ52" i="4"/>
  <c r="M52" i="9"/>
  <c r="AA38" i="9"/>
  <c r="BC65" i="4"/>
  <c r="T48" i="9"/>
  <c r="AE48" i="9"/>
  <c r="BG52" i="4"/>
  <c r="J52" i="9"/>
  <c r="AZ49" i="9"/>
  <c r="AD61" i="9"/>
  <c r="AJ32" i="9"/>
  <c r="BI27" i="30"/>
  <c r="BK42" i="30"/>
  <c r="BE64" i="27"/>
  <c r="AH32" i="9"/>
  <c r="BI49" i="4"/>
  <c r="Z45" i="4"/>
  <c r="AR26" i="9"/>
  <c r="AH49" i="9"/>
  <c r="BD47" i="4"/>
  <c r="G47" i="9"/>
  <c r="R74" i="9"/>
  <c r="D32" i="34"/>
  <c r="AW63" i="27"/>
  <c r="Z50" i="34"/>
  <c r="W40" i="30"/>
  <c r="AV48" i="9"/>
  <c r="AF48" i="9"/>
  <c r="BK27" i="34"/>
  <c r="W50" i="34"/>
  <c r="BK44" i="30"/>
  <c r="BB39" i="30"/>
  <c r="BB26" i="30"/>
  <c r="AX80" i="4"/>
  <c r="AX25" i="9"/>
  <c r="BJ74" i="4"/>
  <c r="M74" i="9"/>
  <c r="AV74" i="9"/>
  <c r="BI61" i="30"/>
  <c r="BE32" i="30"/>
  <c r="AA50" i="34"/>
  <c r="AM50" i="30"/>
  <c r="BG60" i="34"/>
  <c r="BH64" i="34"/>
  <c r="BF46" i="34"/>
  <c r="I50" i="34"/>
  <c r="BD32" i="30"/>
  <c r="AT50" i="30"/>
  <c r="BF49" i="34"/>
  <c r="AB32" i="30"/>
  <c r="BG74" i="34"/>
  <c r="BG35" i="34"/>
  <c r="BG37" i="34"/>
  <c r="BE48" i="34"/>
  <c r="AE50" i="30"/>
  <c r="AK50" i="30"/>
  <c r="BD52" i="34"/>
  <c r="BJ60" i="34"/>
  <c r="BI48" i="34"/>
  <c r="BJ39" i="34"/>
  <c r="AN35" i="27"/>
  <c r="BL74" i="27"/>
  <c r="Y28" i="27"/>
  <c r="BG47" i="27"/>
  <c r="D35" i="27"/>
  <c r="BB35" i="27"/>
  <c r="O80" i="27"/>
  <c r="BL25" i="27"/>
  <c r="AN46" i="34"/>
  <c r="BH61" i="30"/>
  <c r="AX61" i="9"/>
  <c r="BJ37" i="30"/>
  <c r="M40" i="30"/>
  <c r="BC32" i="30"/>
  <c r="BB25" i="30"/>
  <c r="D25" i="30"/>
  <c r="AV50" i="30"/>
  <c r="U60" i="9"/>
  <c r="BL57" i="27"/>
  <c r="AB32" i="27"/>
  <c r="BG49" i="27"/>
  <c r="Z37" i="9"/>
  <c r="BG74" i="27"/>
  <c r="BJ35" i="27"/>
  <c r="K55" i="27"/>
  <c r="AJ35" i="9"/>
  <c r="BI76" i="4"/>
  <c r="AE60" i="9"/>
  <c r="BL32" i="4"/>
  <c r="O32" i="9"/>
  <c r="Z80" i="4"/>
  <c r="Z25" i="9"/>
  <c r="AS40" i="27"/>
  <c r="BG46" i="27"/>
  <c r="BK43" i="27"/>
  <c r="BH59" i="4"/>
  <c r="BI74" i="4"/>
  <c r="BH46" i="4"/>
  <c r="Y48" i="9"/>
  <c r="Z61" i="9"/>
  <c r="AV49" i="9"/>
  <c r="N50" i="27"/>
  <c r="BK46" i="27"/>
  <c r="AT50" i="27"/>
  <c r="AV40" i="27"/>
  <c r="BJ52" i="27"/>
  <c r="AN42" i="27"/>
  <c r="BC64" i="27"/>
  <c r="D39" i="27"/>
  <c r="BB39" i="27"/>
  <c r="BC74" i="27"/>
  <c r="P49" i="27"/>
  <c r="O40" i="27"/>
  <c r="AZ40" i="27"/>
  <c r="BE52" i="27"/>
  <c r="M50" i="27"/>
  <c r="BJ46" i="27"/>
  <c r="BJ47" i="27"/>
  <c r="AB35" i="27"/>
  <c r="BG74" i="4"/>
  <c r="J74" i="9"/>
  <c r="AC42" i="9"/>
  <c r="AB42" i="4"/>
  <c r="AE76" i="9"/>
  <c r="BC76" i="4"/>
  <c r="F76" i="9"/>
  <c r="BD35" i="4"/>
  <c r="G35" i="9"/>
  <c r="P48" i="4"/>
  <c r="Z27" i="9"/>
  <c r="AB35" i="4"/>
  <c r="AC35" i="9"/>
  <c r="AS49" i="9"/>
  <c r="BG39" i="4"/>
  <c r="J39" i="9"/>
  <c r="AA77" i="4"/>
  <c r="T74" i="9"/>
  <c r="BH21" i="4"/>
  <c r="X42" i="9"/>
  <c r="W63" i="4"/>
  <c r="AZ54" i="9"/>
  <c r="AE52" i="9"/>
  <c r="BF37" i="4"/>
  <c r="AB44" i="4"/>
  <c r="AC44" i="9"/>
  <c r="BF74" i="27"/>
  <c r="BH47" i="27"/>
  <c r="BC76" i="27"/>
  <c r="V35" i="9"/>
  <c r="F44" i="9"/>
  <c r="BC44" i="4"/>
  <c r="AF25" i="9"/>
  <c r="O36" i="4"/>
  <c r="BL29" i="4"/>
  <c r="AH26" i="9"/>
  <c r="BF48" i="4"/>
  <c r="I48" i="9"/>
  <c r="AI27" i="9"/>
  <c r="BL56" i="27"/>
  <c r="O63" i="27"/>
  <c r="BL32" i="27"/>
  <c r="BC27" i="34"/>
  <c r="BG44" i="34"/>
  <c r="BL37" i="34"/>
  <c r="O40" i="34"/>
  <c r="D52" i="34"/>
  <c r="BB52" i="34"/>
  <c r="AN48" i="27"/>
  <c r="BI66" i="27"/>
  <c r="AL40" i="27"/>
  <c r="P25" i="4"/>
  <c r="Q25" i="9"/>
  <c r="BL57" i="4"/>
  <c r="AJ42" i="9"/>
  <c r="R76" i="9"/>
  <c r="AX32" i="9"/>
  <c r="AF32" i="9"/>
  <c r="D74" i="4"/>
  <c r="BB74" i="4"/>
  <c r="E74" i="9"/>
  <c r="S54" i="9"/>
  <c r="W65" i="9"/>
  <c r="BI64" i="4"/>
  <c r="AW48" i="9"/>
  <c r="BI64" i="30"/>
  <c r="BI67" i="27"/>
  <c r="AA79" i="27"/>
  <c r="BJ38" i="27"/>
  <c r="BG60" i="4"/>
  <c r="J60" i="9"/>
  <c r="AQ39" i="9"/>
  <c r="AI54" i="9"/>
  <c r="P44" i="4"/>
  <c r="Q44" i="9"/>
  <c r="AF50" i="4"/>
  <c r="Z55" i="4"/>
  <c r="AM74" i="9"/>
  <c r="AV39" i="9"/>
  <c r="Y27" i="9"/>
  <c r="BI65" i="4"/>
  <c r="BF74" i="4"/>
  <c r="O47" i="9"/>
  <c r="BB26" i="4"/>
  <c r="D26" i="4"/>
  <c r="BF44" i="34"/>
  <c r="AR50" i="4"/>
  <c r="AR46" i="9"/>
  <c r="Z52" i="9"/>
  <c r="T35" i="9"/>
  <c r="BK74" i="34"/>
  <c r="E50" i="34"/>
  <c r="BB46" i="34"/>
  <c r="AV45" i="4"/>
  <c r="AO47" i="9"/>
  <c r="BL43" i="4"/>
  <c r="BK57" i="30"/>
  <c r="AS40" i="30"/>
  <c r="BE52" i="30"/>
  <c r="AA40" i="34"/>
  <c r="AU50" i="30"/>
  <c r="BD25" i="30"/>
  <c r="BF44" i="30"/>
  <c r="AB54" i="34"/>
  <c r="BC26" i="34"/>
  <c r="BG46" i="30"/>
  <c r="J50" i="30"/>
  <c r="BE42" i="34"/>
  <c r="BF38" i="34"/>
  <c r="BF54" i="34"/>
  <c r="AE50" i="34"/>
  <c r="BG65" i="34"/>
  <c r="S50" i="30"/>
  <c r="T50" i="34"/>
  <c r="BB66" i="30"/>
  <c r="X50" i="30"/>
  <c r="BJ46" i="34"/>
  <c r="M50" i="34"/>
  <c r="BK61" i="34"/>
  <c r="M40" i="34"/>
  <c r="BJ37" i="34"/>
  <c r="BL21" i="27"/>
  <c r="AB26" i="27"/>
  <c r="AY80" i="27"/>
  <c r="BG37" i="27"/>
  <c r="J40" i="27"/>
  <c r="BE26" i="27"/>
  <c r="BG39" i="30"/>
  <c r="BC60" i="30"/>
  <c r="BB60" i="30"/>
  <c r="BD76" i="30"/>
  <c r="AO44" i="9"/>
  <c r="AH50" i="30"/>
  <c r="Z36" i="27"/>
  <c r="O55" i="27"/>
  <c r="AA72" i="27"/>
  <c r="Z32" i="9"/>
  <c r="BB26" i="34"/>
  <c r="L25" i="9"/>
  <c r="AY28" i="27"/>
  <c r="BE39" i="27"/>
  <c r="BF42" i="27"/>
  <c r="AS52" i="9"/>
  <c r="BI44" i="4"/>
  <c r="L44" i="9"/>
  <c r="AU40" i="4"/>
  <c r="AU37" i="9"/>
  <c r="AE47" i="9"/>
  <c r="AF26" i="9"/>
  <c r="AX27" i="9"/>
  <c r="BF60" i="4"/>
  <c r="BE74" i="27"/>
  <c r="BB46" i="27"/>
  <c r="E50" i="27"/>
  <c r="D46" i="27"/>
  <c r="BH31" i="27"/>
  <c r="K42" i="9"/>
  <c r="BH42" i="4"/>
  <c r="BI57" i="4"/>
  <c r="W37" i="9"/>
  <c r="AY50" i="4"/>
  <c r="Z47" i="9"/>
  <c r="AW40" i="27"/>
  <c r="BC52" i="27"/>
  <c r="BJ74" i="27"/>
  <c r="AG54" i="9"/>
  <c r="AZ63" i="27"/>
  <c r="AG40" i="27"/>
  <c r="BL49" i="27"/>
  <c r="BF35" i="27"/>
  <c r="AB74" i="27"/>
  <c r="BJ44" i="27"/>
  <c r="P35" i="27"/>
  <c r="BL38" i="27"/>
  <c r="V50" i="27"/>
  <c r="AN25" i="27"/>
  <c r="BG44" i="4"/>
  <c r="J44" i="9"/>
  <c r="AD76" i="9"/>
  <c r="AU50" i="4"/>
  <c r="AU46" i="9"/>
  <c r="BC61" i="4"/>
  <c r="AF60" i="9"/>
  <c r="BL75" i="4"/>
  <c r="AP25" i="9"/>
  <c r="P32" i="4"/>
  <c r="Q32" i="9"/>
  <c r="AB74" i="4"/>
  <c r="AS74" i="9"/>
  <c r="BG54" i="4"/>
  <c r="J54" i="9"/>
  <c r="S32" i="9"/>
  <c r="BH30" i="4"/>
  <c r="AA60" i="9"/>
  <c r="AX35" i="9"/>
  <c r="AW31" i="9"/>
  <c r="BK27" i="4"/>
  <c r="N27" i="9"/>
  <c r="AZ50" i="4"/>
  <c r="AZ46" i="9"/>
  <c r="V40" i="4"/>
  <c r="BG25" i="4"/>
  <c r="J25" i="9"/>
  <c r="BC47" i="27"/>
  <c r="BI46" i="4"/>
  <c r="L50" i="4"/>
  <c r="L46" i="9"/>
  <c r="AE54" i="9"/>
  <c r="BK75" i="4"/>
  <c r="AN57" i="4"/>
  <c r="X54" i="9"/>
  <c r="H52" i="9"/>
  <c r="BE52" i="4"/>
  <c r="AQ42" i="9"/>
  <c r="BF39" i="4"/>
  <c r="I39" i="9"/>
  <c r="AI35" i="9"/>
  <c r="BH49" i="34"/>
  <c r="P57" i="27"/>
  <c r="BH44" i="27"/>
  <c r="BE60" i="27"/>
  <c r="BH27" i="27"/>
  <c r="AX40" i="34"/>
  <c r="AG50" i="34"/>
  <c r="BH74" i="34"/>
  <c r="AK50" i="27"/>
  <c r="R42" i="9"/>
  <c r="G40" i="4"/>
  <c r="M61" i="9"/>
  <c r="AA46" i="9"/>
  <c r="I50" i="4"/>
  <c r="BF46" i="4"/>
  <c r="AP26" i="9"/>
  <c r="W48" i="9"/>
  <c r="AU44" i="9"/>
  <c r="AZ57" i="9"/>
  <c r="AS48" i="9"/>
  <c r="BK37" i="4"/>
  <c r="N40" i="4"/>
  <c r="M27" i="9"/>
  <c r="AT27" i="9"/>
  <c r="AO35" i="9"/>
  <c r="AN35" i="4"/>
  <c r="U48" i="9"/>
  <c r="AA76" i="9"/>
  <c r="W50" i="30"/>
  <c r="BK39" i="27"/>
  <c r="BJ41" i="27"/>
  <c r="M45" i="27"/>
  <c r="AJ26" i="9"/>
  <c r="AL54" i="9"/>
  <c r="Z81" i="4"/>
  <c r="Z26" i="9"/>
  <c r="BE27" i="4"/>
  <c r="W27" i="9"/>
  <c r="AB26" i="4"/>
  <c r="AC26" i="9"/>
  <c r="AR47" i="9"/>
  <c r="AN74" i="4"/>
  <c r="AO74" i="9"/>
  <c r="AB48" i="4"/>
  <c r="AC48" i="9"/>
  <c r="AY63" i="4"/>
  <c r="G32" i="9"/>
  <c r="AU32" i="9"/>
  <c r="BF25" i="34"/>
  <c r="BE26" i="34"/>
  <c r="BK46" i="34"/>
  <c r="N50" i="34"/>
  <c r="BC44" i="30"/>
  <c r="BC48" i="4"/>
  <c r="F48" i="9"/>
  <c r="BF49" i="4"/>
  <c r="I49" i="9"/>
  <c r="BC35" i="34"/>
  <c r="D54" i="30"/>
  <c r="BB54" i="30"/>
  <c r="BK52" i="30"/>
  <c r="BE64" i="4"/>
  <c r="AU52" i="9"/>
  <c r="P76" i="30"/>
  <c r="D26" i="34"/>
  <c r="BE42" i="30"/>
  <c r="AI40" i="30"/>
  <c r="BG49" i="30"/>
  <c r="BD52" i="30"/>
  <c r="BF46" i="30"/>
  <c r="I50" i="30"/>
  <c r="BE74" i="34"/>
  <c r="BF25" i="30"/>
  <c r="BE26" i="30"/>
  <c r="BH57" i="34"/>
  <c r="BE76" i="30"/>
  <c r="BG66" i="34"/>
  <c r="BH60" i="34"/>
  <c r="AB26" i="34"/>
  <c r="AB32" i="34"/>
  <c r="BF26" i="34"/>
  <c r="AB26" i="30"/>
  <c r="AB76" i="30"/>
  <c r="AL40" i="30"/>
  <c r="BJ42" i="34"/>
  <c r="BJ52" i="34"/>
  <c r="BK25" i="34"/>
  <c r="BJ57" i="34"/>
  <c r="BL68" i="27"/>
  <c r="O72" i="27"/>
  <c r="BF44" i="27"/>
  <c r="AR40" i="27"/>
  <c r="BH38" i="27"/>
  <c r="BK22" i="27"/>
  <c r="AZ36" i="27"/>
  <c r="L74" i="9"/>
  <c r="AN32" i="30"/>
  <c r="AN54" i="30"/>
  <c r="AB54" i="30"/>
  <c r="AN26" i="30"/>
  <c r="BK49" i="30"/>
  <c r="BF47" i="30"/>
  <c r="K50" i="30"/>
  <c r="AN60" i="30"/>
  <c r="BG74" i="30"/>
  <c r="AD50" i="30"/>
  <c r="BJ32" i="30"/>
  <c r="Z55" i="27"/>
  <c r="BD39" i="27"/>
  <c r="BH42" i="34"/>
  <c r="BD49" i="34"/>
  <c r="AI76" i="9"/>
  <c r="BD54" i="27"/>
  <c r="AK40" i="27"/>
  <c r="BF38" i="27"/>
  <c r="BB32" i="27"/>
  <c r="D32" i="27"/>
  <c r="BB57" i="27"/>
  <c r="AB49" i="27"/>
  <c r="AS42" i="9"/>
  <c r="L40" i="4"/>
  <c r="AU45" i="4"/>
  <c r="BC60" i="4"/>
  <c r="AN52" i="4"/>
  <c r="AX81" i="4"/>
  <c r="AQ76" i="9"/>
  <c r="BF38" i="4"/>
  <c r="AI57" i="9"/>
  <c r="AX28" i="27"/>
  <c r="BJ76" i="27"/>
  <c r="K81" i="4"/>
  <c r="BH26" i="4"/>
  <c r="BI30" i="4"/>
  <c r="AU38" i="9"/>
  <c r="AE26" i="9"/>
  <c r="BC47" i="4"/>
  <c r="F47" i="9"/>
  <c r="AF49" i="9"/>
  <c r="BL68" i="4"/>
  <c r="O72" i="4"/>
  <c r="AX47" i="9"/>
  <c r="AH76" i="9"/>
  <c r="Z40" i="4"/>
  <c r="BC60" i="27"/>
  <c r="BK21" i="27"/>
  <c r="N79" i="27"/>
  <c r="M77" i="27"/>
  <c r="BL27" i="27"/>
  <c r="BH67" i="27"/>
  <c r="R50" i="27"/>
  <c r="AB42" i="27"/>
  <c r="BJ56" i="27"/>
  <c r="BD61" i="27"/>
  <c r="BE25" i="27"/>
  <c r="AZ72" i="27"/>
  <c r="BF39" i="27"/>
  <c r="BJ59" i="27"/>
  <c r="AZ80" i="27"/>
  <c r="AI40" i="27"/>
  <c r="AN32" i="27"/>
  <c r="AD64" i="9"/>
  <c r="AU81" i="4"/>
  <c r="AU26" i="9"/>
  <c r="AE25" i="9"/>
  <c r="BC26" i="4"/>
  <c r="AF54" i="9"/>
  <c r="BF64" i="4"/>
  <c r="AI47" i="9"/>
  <c r="BI27" i="4"/>
  <c r="BG76" i="4"/>
  <c r="AS61" i="9"/>
  <c r="S47" i="9"/>
  <c r="BH56" i="4"/>
  <c r="K63" i="4"/>
  <c r="AW60" i="9"/>
  <c r="BK49" i="4"/>
  <c r="N49" i="9"/>
  <c r="AZ72" i="4"/>
  <c r="BI32" i="4"/>
  <c r="L32" i="9"/>
  <c r="T27" i="9"/>
  <c r="BG42" i="4"/>
  <c r="BK38" i="27"/>
  <c r="BE42" i="27"/>
  <c r="BI47" i="4"/>
  <c r="AU47" i="9"/>
  <c r="BK73" i="4"/>
  <c r="N77" i="4"/>
  <c r="AN44" i="4"/>
  <c r="AG76" i="9"/>
  <c r="BE47" i="4"/>
  <c r="H47" i="9"/>
  <c r="AQ48" i="9"/>
  <c r="AA36" i="27"/>
  <c r="AZ28" i="27"/>
  <c r="AB60" i="27"/>
  <c r="P49" i="34"/>
  <c r="BK47" i="27"/>
  <c r="BE54" i="4"/>
  <c r="H54" i="9"/>
  <c r="V25" i="9"/>
  <c r="N36" i="4"/>
  <c r="BK29" i="4"/>
  <c r="AW46" i="9"/>
  <c r="AW50" i="4"/>
  <c r="AZ74" i="9"/>
  <c r="BK71" i="4"/>
  <c r="BJ54" i="4"/>
  <c r="M54" i="9"/>
  <c r="AT64" i="9"/>
  <c r="AF44" i="9"/>
  <c r="BI42" i="4"/>
  <c r="T47" i="9"/>
  <c r="AE74" i="9"/>
  <c r="BF61" i="4"/>
  <c r="I61" i="9"/>
  <c r="AX49" i="9"/>
  <c r="N48" i="9"/>
  <c r="BK48" i="4"/>
  <c r="BH22" i="4"/>
  <c r="I40" i="4"/>
  <c r="I37" i="9"/>
  <c r="BJ30" i="4"/>
  <c r="N79" i="4"/>
  <c r="P57" i="4"/>
  <c r="W60" i="9"/>
  <c r="BH57" i="4"/>
  <c r="AL27" i="9"/>
  <c r="BK26" i="34"/>
  <c r="AU63" i="4"/>
  <c r="Y32" i="9"/>
  <c r="D42" i="30"/>
  <c r="BB42" i="30"/>
  <c r="U44" i="9"/>
  <c r="AX63" i="4"/>
  <c r="BB32" i="4"/>
  <c r="D32" i="4"/>
  <c r="E32" i="9"/>
  <c r="AQ44" i="9"/>
  <c r="BL71" i="4"/>
  <c r="Q39" i="9"/>
  <c r="BE27" i="30"/>
  <c r="BD54" i="30"/>
  <c r="AA50" i="30"/>
  <c r="BG32" i="30"/>
  <c r="BF76" i="30"/>
  <c r="BH52" i="34"/>
  <c r="AB39" i="34"/>
  <c r="BH38" i="34"/>
  <c r="AB44" i="34"/>
  <c r="AB25" i="34"/>
  <c r="BG25" i="34"/>
  <c r="BH32" i="34"/>
  <c r="AU40" i="30"/>
  <c r="J50" i="34"/>
  <c r="BG46" i="34"/>
  <c r="BE60" i="34"/>
  <c r="BG44" i="30"/>
  <c r="I40" i="30"/>
  <c r="BF37" i="30"/>
  <c r="BG64" i="30"/>
  <c r="AC50" i="34"/>
  <c r="BD48" i="30"/>
  <c r="BG48" i="34"/>
  <c r="D48" i="30"/>
  <c r="P48" i="30"/>
  <c r="AN42" i="30"/>
  <c r="BL44" i="30"/>
  <c r="AW50" i="30"/>
  <c r="BI52" i="34"/>
  <c r="BL42" i="27"/>
  <c r="BF61" i="27"/>
  <c r="BB42" i="27"/>
  <c r="D42" i="27"/>
  <c r="BG66" i="27"/>
  <c r="BK27" i="27"/>
  <c r="AY28" i="4"/>
  <c r="Y50" i="30"/>
  <c r="P35" i="30"/>
  <c r="BC25" i="30"/>
  <c r="BL47" i="30"/>
  <c r="P61" i="30"/>
  <c r="BH74" i="30"/>
  <c r="BI49" i="30"/>
  <c r="BD74" i="27"/>
  <c r="J76" i="9"/>
  <c r="AB46" i="34"/>
  <c r="BC61" i="34"/>
  <c r="BH37" i="34"/>
  <c r="BL73" i="27"/>
  <c r="O77" i="27"/>
  <c r="BE44" i="27"/>
  <c r="AZ77" i="27"/>
  <c r="AY37" i="9"/>
  <c r="AW81" i="27"/>
  <c r="BJ20" i="27"/>
  <c r="BH66" i="4"/>
  <c r="BL73" i="4"/>
  <c r="BC32" i="4"/>
  <c r="F32" i="9"/>
  <c r="AN26" i="4"/>
  <c r="AG74" i="9"/>
  <c r="BK23" i="4"/>
  <c r="AQ61" i="9"/>
  <c r="BF35" i="4"/>
  <c r="I35" i="9"/>
  <c r="AI52" i="9"/>
  <c r="BJ30" i="27"/>
  <c r="AB52" i="27"/>
  <c r="T50" i="4"/>
  <c r="T46" i="9"/>
  <c r="D42" i="4"/>
  <c r="AO61" i="9"/>
  <c r="BL60" i="4"/>
  <c r="O60" i="9"/>
  <c r="AH42" i="9"/>
  <c r="AY40" i="4"/>
  <c r="BC46" i="27"/>
  <c r="F50" i="27"/>
  <c r="AK28" i="27"/>
  <c r="BB54" i="27"/>
  <c r="D54" i="27"/>
  <c r="AS50" i="27"/>
  <c r="BL59" i="27"/>
  <c r="BI39" i="27"/>
  <c r="AX40" i="27"/>
  <c r="BJ57" i="27"/>
  <c r="AL63" i="27"/>
  <c r="BJ43" i="27"/>
  <c r="BE76" i="27"/>
  <c r="N78" i="27"/>
  <c r="N28" i="27"/>
  <c r="BK20" i="27"/>
  <c r="BI26" i="27"/>
  <c r="AM77" i="27"/>
  <c r="BB48" i="27"/>
  <c r="BI54" i="27"/>
  <c r="AA61" i="9"/>
  <c r="AD47" i="9"/>
  <c r="AA78" i="4"/>
  <c r="AA28" i="4"/>
  <c r="BD32" i="4"/>
  <c r="BK69" i="4"/>
  <c r="AF27" i="9"/>
  <c r="O55" i="4"/>
  <c r="AX57" i="9"/>
  <c r="Y42" i="9"/>
  <c r="BF26" i="4"/>
  <c r="AI50" i="4"/>
  <c r="AI46" i="9"/>
  <c r="BI60" i="4"/>
  <c r="K72" i="4"/>
  <c r="BH64" i="4"/>
  <c r="K64" i="9"/>
  <c r="AA74" i="9"/>
  <c r="AX44" i="9"/>
  <c r="AN54" i="4"/>
  <c r="AO54" i="9"/>
  <c r="BK52" i="4"/>
  <c r="N52" i="9"/>
  <c r="AZ76" i="9"/>
  <c r="BI39" i="4"/>
  <c r="T39" i="9"/>
  <c r="AJ47" i="9"/>
  <c r="BG57" i="4"/>
  <c r="BB76" i="27"/>
  <c r="BH52" i="27"/>
  <c r="BK57" i="27"/>
  <c r="J47" i="9"/>
  <c r="T26" i="9"/>
  <c r="U74" i="9"/>
  <c r="N55" i="4"/>
  <c r="AW57" i="9"/>
  <c r="AG60" i="9"/>
  <c r="R39" i="9"/>
  <c r="O78" i="27"/>
  <c r="BL20" i="27"/>
  <c r="O28" i="27"/>
  <c r="BC32" i="34"/>
  <c r="BG32" i="34"/>
  <c r="BD44" i="34"/>
  <c r="I52" i="9"/>
  <c r="BF52" i="4"/>
  <c r="AW42" i="9"/>
  <c r="AU39" i="9"/>
  <c r="AR49" i="9"/>
  <c r="AY30" i="9"/>
  <c r="AG35" i="9"/>
  <c r="BK60" i="4"/>
  <c r="N60" i="9"/>
  <c r="AW74" i="9"/>
  <c r="AA42" i="9"/>
  <c r="BC39" i="4"/>
  <c r="F39" i="9"/>
  <c r="BB52" i="4"/>
  <c r="D52" i="4"/>
  <c r="E52" i="9"/>
  <c r="AY40" i="30"/>
  <c r="AG39" i="9"/>
  <c r="AH52" i="9"/>
  <c r="AM35" i="9"/>
  <c r="AS25" i="9"/>
  <c r="BL35" i="4"/>
  <c r="O35" i="9"/>
  <c r="AL32" i="9"/>
  <c r="Z46" i="9"/>
  <c r="Z50" i="4"/>
  <c r="H61" i="9"/>
  <c r="AA36" i="4"/>
  <c r="AQ50" i="4"/>
  <c r="AQ46" i="9"/>
  <c r="BB39" i="34"/>
  <c r="BK39" i="34"/>
  <c r="BD39" i="34"/>
  <c r="AB47" i="27"/>
  <c r="D27" i="27"/>
  <c r="BB27" i="27"/>
  <c r="BI46" i="30"/>
  <c r="L50" i="30"/>
  <c r="BH74" i="27"/>
  <c r="AD60" i="9"/>
  <c r="BE60" i="4"/>
  <c r="H60" i="9"/>
  <c r="O57" i="9"/>
  <c r="BK27" i="30"/>
  <c r="BI44" i="34"/>
  <c r="M32" i="9"/>
  <c r="BJ32" i="4"/>
  <c r="Z50" i="30"/>
  <c r="BH39" i="30"/>
  <c r="BI60" i="30"/>
  <c r="BF47" i="4"/>
  <c r="I47" i="9"/>
  <c r="AX40" i="4"/>
  <c r="BL42" i="34"/>
  <c r="BE44" i="30"/>
  <c r="P32" i="30"/>
  <c r="AG32" i="9"/>
  <c r="P46" i="30"/>
  <c r="Q50" i="30"/>
  <c r="BE49" i="30"/>
  <c r="BF52" i="30"/>
  <c r="BE60" i="30"/>
  <c r="K40" i="34"/>
  <c r="BF35" i="34"/>
  <c r="BF32" i="34"/>
  <c r="AA40" i="30"/>
  <c r="BE46" i="30"/>
  <c r="H50" i="30"/>
  <c r="BF61" i="34"/>
  <c r="BG54" i="34"/>
  <c r="BH25" i="34"/>
  <c r="BF52" i="34"/>
  <c r="BB61" i="34"/>
  <c r="D61" i="34"/>
  <c r="AM40" i="34"/>
  <c r="AL50" i="30"/>
  <c r="BG35" i="30"/>
  <c r="BG48" i="30"/>
  <c r="AN27" i="34"/>
  <c r="BD48" i="34"/>
  <c r="BG52" i="34" l="1"/>
  <c r="BG47" i="4"/>
  <c r="BG50" i="4" s="1"/>
  <c r="W38" i="9"/>
  <c r="AY26" i="9"/>
  <c r="AL40" i="34"/>
  <c r="S52" i="9"/>
  <c r="P54" i="34"/>
  <c r="P26" i="34"/>
  <c r="AN47" i="4"/>
  <c r="AN50" i="4" s="1"/>
  <c r="AR60" i="9"/>
  <c r="AU74" i="9"/>
  <c r="L54" i="9"/>
  <c r="AB61" i="34"/>
  <c r="AD52" i="9"/>
  <c r="S26" i="9"/>
  <c r="AU66" i="9"/>
  <c r="AT66" i="9"/>
  <c r="S76" i="9"/>
  <c r="S76" i="101" s="1"/>
  <c r="V66" i="9"/>
  <c r="K52" i="9"/>
  <c r="AY52" i="9"/>
  <c r="AY47" i="9"/>
  <c r="AE49" i="9"/>
  <c r="S44" i="9"/>
  <c r="AA49" i="9"/>
  <c r="AL48" i="9"/>
  <c r="AT26" i="9"/>
  <c r="X49" i="9"/>
  <c r="BE61" i="34"/>
  <c r="BK58" i="4"/>
  <c r="BK63" i="4" s="1"/>
  <c r="BI52" i="27"/>
  <c r="BL49" i="4"/>
  <c r="BK22" i="4"/>
  <c r="AW27" i="9"/>
  <c r="Y57" i="9"/>
  <c r="BC39" i="34"/>
  <c r="Y38" i="9"/>
  <c r="AL25" i="9"/>
  <c r="BK48" i="30"/>
  <c r="AX48" i="9"/>
  <c r="P52" i="27"/>
  <c r="AL57" i="9"/>
  <c r="AQ60" i="9"/>
  <c r="AL49" i="9"/>
  <c r="P39" i="4"/>
  <c r="AE39" i="9"/>
  <c r="BJ60" i="27"/>
  <c r="AY27" i="9"/>
  <c r="AA57" i="9"/>
  <c r="I54" i="9"/>
  <c r="D42" i="34"/>
  <c r="Z42" i="9"/>
  <c r="W40" i="4"/>
  <c r="Y74" i="9"/>
  <c r="AU60" i="9"/>
  <c r="BK48" i="33"/>
  <c r="BI47" i="27"/>
  <c r="BF37" i="31"/>
  <c r="AB49" i="4"/>
  <c r="V42" i="9"/>
  <c r="AS44" i="9"/>
  <c r="F49" i="9"/>
  <c r="V27" i="9"/>
  <c r="AW44" i="9"/>
  <c r="U42" i="9"/>
  <c r="AY60" i="9"/>
  <c r="AC76" i="9"/>
  <c r="AC76" i="101" s="1"/>
  <c r="AT49" i="9"/>
  <c r="BJ47" i="101"/>
  <c r="AU35" i="9"/>
  <c r="AM39" i="9"/>
  <c r="BJ57" i="101"/>
  <c r="BA57" i="101" s="1"/>
  <c r="G44" i="9"/>
  <c r="AQ26" i="9"/>
  <c r="I26" i="9"/>
  <c r="AS26" i="9"/>
  <c r="BJ44" i="101"/>
  <c r="BA44" i="101" s="1"/>
  <c r="BJ55" i="101"/>
  <c r="BA55" i="101" s="1"/>
  <c r="AC74" i="9"/>
  <c r="AD32" i="9"/>
  <c r="BE61" i="4"/>
  <c r="BA61" i="4" s="1"/>
  <c r="Z35" i="9"/>
  <c r="K32" i="9"/>
  <c r="BJ53" i="101"/>
  <c r="BA53" i="101" s="1"/>
  <c r="BJ73" i="101"/>
  <c r="BJ69" i="101"/>
  <c r="BA69" i="101" s="1"/>
  <c r="AK32" i="9"/>
  <c r="BJ26" i="101"/>
  <c r="AY46" i="9"/>
  <c r="O44" i="9"/>
  <c r="G74" i="9"/>
  <c r="AU48" i="9"/>
  <c r="AH66" i="9"/>
  <c r="O79" i="4"/>
  <c r="AJ74" i="9"/>
  <c r="S61" i="9"/>
  <c r="V47" i="9"/>
  <c r="AZ48" i="9"/>
  <c r="BH74" i="31"/>
  <c r="AU65" i="9"/>
  <c r="AM57" i="9"/>
  <c r="Q47" i="9"/>
  <c r="AY54" i="9"/>
  <c r="BB48" i="31"/>
  <c r="BL60" i="31"/>
  <c r="U38" i="9"/>
  <c r="BJ27" i="101"/>
  <c r="AA26" i="9"/>
  <c r="H76" i="9"/>
  <c r="K65" i="9"/>
  <c r="P52" i="34"/>
  <c r="BL61" i="34"/>
  <c r="AC60" i="9"/>
  <c r="X76" i="9"/>
  <c r="X76" i="101" s="1"/>
  <c r="AC47" i="9"/>
  <c r="BG35" i="35"/>
  <c r="AY76" i="9"/>
  <c r="AJ64" i="9"/>
  <c r="J42" i="9"/>
  <c r="AH48" i="9"/>
  <c r="AM81" i="4"/>
  <c r="AP76" i="9"/>
  <c r="BJ31" i="101"/>
  <c r="BA31" i="101" s="1"/>
  <c r="BJ61" i="101"/>
  <c r="P47" i="101"/>
  <c r="W25" i="9"/>
  <c r="BL27" i="31"/>
  <c r="BJ74" i="101"/>
  <c r="BJ18" i="101"/>
  <c r="BA18" i="101" s="1"/>
  <c r="BL46" i="33"/>
  <c r="P26" i="27"/>
  <c r="BJ42" i="101"/>
  <c r="BA42" i="101" s="1"/>
  <c r="BF49" i="35"/>
  <c r="BL47" i="31"/>
  <c r="I76" i="9"/>
  <c r="BJ67" i="101"/>
  <c r="BA67" i="101" s="1"/>
  <c r="BJ65" i="101"/>
  <c r="BJ27" i="31"/>
  <c r="BJ63" i="101"/>
  <c r="O79" i="27"/>
  <c r="X60" i="9"/>
  <c r="AH61" i="9"/>
  <c r="T52" i="9"/>
  <c r="I27" i="9"/>
  <c r="E49" i="9"/>
  <c r="BJ28" i="101"/>
  <c r="BA28" i="101" s="1"/>
  <c r="BJ52" i="101"/>
  <c r="BA52" i="101" s="1"/>
  <c r="P42" i="101"/>
  <c r="BJ60" i="101"/>
  <c r="BA60" i="101" s="1"/>
  <c r="BJ32" i="101"/>
  <c r="BJ66" i="101"/>
  <c r="BJ48" i="101"/>
  <c r="D48" i="27"/>
  <c r="BJ41" i="101"/>
  <c r="BJ58" i="101"/>
  <c r="BA58" i="101" s="1"/>
  <c r="BD39" i="35"/>
  <c r="AH27" i="9"/>
  <c r="BJ46" i="101"/>
  <c r="BA46" i="101" s="1"/>
  <c r="BJ59" i="101"/>
  <c r="BA59" i="101" s="1"/>
  <c r="BJ34" i="101"/>
  <c r="BJ49" i="101"/>
  <c r="AO26" i="9"/>
  <c r="P42" i="34"/>
  <c r="BJ16" i="101"/>
  <c r="BG61" i="31"/>
  <c r="D39" i="30"/>
  <c r="O46" i="9"/>
  <c r="K39" i="9"/>
  <c r="BE47" i="31"/>
  <c r="BC32" i="31"/>
  <c r="BK38" i="31"/>
  <c r="BK39" i="33"/>
  <c r="BJ68" i="101"/>
  <c r="BJ20" i="101"/>
  <c r="D57" i="101"/>
  <c r="BJ14" i="101"/>
  <c r="BF35" i="31"/>
  <c r="BJ23" i="101"/>
  <c r="BA23" i="101" s="1"/>
  <c r="D73" i="101"/>
  <c r="AB74" i="31"/>
  <c r="BJ40" i="101"/>
  <c r="BJ71" i="101"/>
  <c r="BJ51" i="101"/>
  <c r="BA51" i="101" s="1"/>
  <c r="BJ21" i="101"/>
  <c r="P23" i="101"/>
  <c r="D18" i="101"/>
  <c r="BL35" i="34"/>
  <c r="BB47" i="31"/>
  <c r="BG49" i="33"/>
  <c r="BJ45" i="101"/>
  <c r="BJ30" i="101"/>
  <c r="BJ33" i="101"/>
  <c r="BJ70" i="101"/>
  <c r="BF26" i="35"/>
  <c r="D31" i="101"/>
  <c r="BJ38" i="101"/>
  <c r="F54" i="9"/>
  <c r="BH35" i="33"/>
  <c r="BJ54" i="101"/>
  <c r="BA54" i="101" s="1"/>
  <c r="BJ62" i="101"/>
  <c r="BA62" i="101" s="1"/>
  <c r="BJ22" i="101"/>
  <c r="BA22" i="101" s="1"/>
  <c r="BJ17" i="101"/>
  <c r="BJ64" i="101"/>
  <c r="BA64" i="101" s="1"/>
  <c r="BJ24" i="101"/>
  <c r="BA24" i="101" s="1"/>
  <c r="D72" i="101"/>
  <c r="BL54" i="31"/>
  <c r="BK25" i="33"/>
  <c r="D41" i="101"/>
  <c r="D67" i="101"/>
  <c r="D48" i="101"/>
  <c r="BJ29" i="101"/>
  <c r="D61" i="101"/>
  <c r="BJ39" i="101"/>
  <c r="BJ19" i="101"/>
  <c r="BA19" i="101" s="1"/>
  <c r="BJ36" i="101"/>
  <c r="BA36" i="101" s="1"/>
  <c r="BJ15" i="101"/>
  <c r="BJ50" i="101"/>
  <c r="BA50" i="101" s="1"/>
  <c r="BG71" i="101"/>
  <c r="BE45" i="101"/>
  <c r="BH65" i="101"/>
  <c r="BG56" i="101"/>
  <c r="BA56" i="101" s="1"/>
  <c r="BD74" i="101"/>
  <c r="BK68" i="101"/>
  <c r="BE15" i="101"/>
  <c r="BL27" i="101"/>
  <c r="BG63" i="101"/>
  <c r="BH39" i="101"/>
  <c r="BG14" i="101"/>
  <c r="BH20" i="101"/>
  <c r="BI26" i="101"/>
  <c r="BE20" i="101"/>
  <c r="BK38" i="101"/>
  <c r="BG47" i="101"/>
  <c r="BE33" i="101"/>
  <c r="BK47" i="101"/>
  <c r="BL73" i="101"/>
  <c r="BF43" i="101"/>
  <c r="BE68" i="101"/>
  <c r="BD38" i="101"/>
  <c r="BE29" i="101"/>
  <c r="N72" i="12"/>
  <c r="BC41" i="101"/>
  <c r="BD33" i="101"/>
  <c r="BK21" i="101"/>
  <c r="BE41" i="101"/>
  <c r="BE38" i="101"/>
  <c r="BD14" i="101"/>
  <c r="BG49" i="101"/>
  <c r="BC47" i="101"/>
  <c r="BG43" i="101"/>
  <c r="BL21" i="101"/>
  <c r="BD41" i="101"/>
  <c r="BL16" i="101"/>
  <c r="BG34" i="101"/>
  <c r="BL40" i="101"/>
  <c r="BK48" i="101"/>
  <c r="BK61" i="101"/>
  <c r="BC15" i="101"/>
  <c r="BI14" i="101"/>
  <c r="BI32" i="101"/>
  <c r="BG70" i="101"/>
  <c r="BC49" i="101"/>
  <c r="BG39" i="101"/>
  <c r="BE21" i="101"/>
  <c r="BD49" i="101"/>
  <c r="BG66" i="101"/>
  <c r="BI30" i="101"/>
  <c r="BL17" i="101"/>
  <c r="BJ13" i="101"/>
  <c r="BA13" i="101" s="1"/>
  <c r="D60" i="101"/>
  <c r="D70" i="101"/>
  <c r="D66" i="101"/>
  <c r="BJ37" i="101"/>
  <c r="BA37" i="101" s="1"/>
  <c r="D56" i="101"/>
  <c r="P49" i="101"/>
  <c r="BJ35" i="101"/>
  <c r="BA35" i="101" s="1"/>
  <c r="D69" i="101"/>
  <c r="D16" i="101"/>
  <c r="BJ43" i="101"/>
  <c r="D29" i="101"/>
  <c r="D51" i="101"/>
  <c r="D74" i="101"/>
  <c r="D52" i="101"/>
  <c r="D37" i="101"/>
  <c r="P55" i="101"/>
  <c r="P19" i="101"/>
  <c r="D58" i="101"/>
  <c r="D15" i="101"/>
  <c r="D54" i="101"/>
  <c r="D17" i="101"/>
  <c r="D28" i="101"/>
  <c r="D62" i="101"/>
  <c r="D68" i="101"/>
  <c r="D26" i="101"/>
  <c r="D20" i="101"/>
  <c r="D71" i="101"/>
  <c r="D34" i="101"/>
  <c r="D40" i="101"/>
  <c r="BA72" i="101"/>
  <c r="D13" i="101"/>
  <c r="D30" i="101"/>
  <c r="D27" i="101"/>
  <c r="D50" i="101"/>
  <c r="P46" i="33"/>
  <c r="D32" i="101"/>
  <c r="D53" i="101"/>
  <c r="D24" i="101"/>
  <c r="D45" i="101"/>
  <c r="D44" i="101"/>
  <c r="D59" i="101"/>
  <c r="BA25" i="101"/>
  <c r="D46" i="101"/>
  <c r="D25" i="101"/>
  <c r="BE52" i="32"/>
  <c r="BF61" i="31"/>
  <c r="BK49" i="33"/>
  <c r="U40" i="33"/>
  <c r="D61" i="33"/>
  <c r="BF39" i="33"/>
  <c r="BJ60" i="33"/>
  <c r="BL39" i="32"/>
  <c r="AN52" i="33"/>
  <c r="AU50" i="33"/>
  <c r="AB61" i="33"/>
  <c r="K83" i="12"/>
  <c r="N71" i="12"/>
  <c r="AN74" i="33"/>
  <c r="BD35" i="33"/>
  <c r="I83" i="12"/>
  <c r="G83" i="12"/>
  <c r="AN54" i="33"/>
  <c r="AN76" i="33"/>
  <c r="E40" i="12"/>
  <c r="E83" i="12" s="1"/>
  <c r="N40" i="12"/>
  <c r="BK44" i="33"/>
  <c r="BD49" i="32"/>
  <c r="BD47" i="33"/>
  <c r="BJ39" i="32"/>
  <c r="BD26" i="33"/>
  <c r="BH52" i="33"/>
  <c r="P54" i="33"/>
  <c r="P39" i="33"/>
  <c r="AW81" i="33"/>
  <c r="AN49" i="33"/>
  <c r="BD76" i="33"/>
  <c r="AB60" i="33"/>
  <c r="BE50" i="33"/>
  <c r="AB39" i="33"/>
  <c r="AN26" i="33"/>
  <c r="AY50" i="33"/>
  <c r="AN48" i="33"/>
  <c r="AN47" i="33"/>
  <c r="BD46" i="33"/>
  <c r="AN60" i="33"/>
  <c r="AU40" i="33"/>
  <c r="AN44" i="33"/>
  <c r="AN39" i="33"/>
  <c r="AN42" i="33"/>
  <c r="AV40" i="33"/>
  <c r="AB74" i="33"/>
  <c r="BG30" i="33"/>
  <c r="AB47" i="33"/>
  <c r="AB42" i="33"/>
  <c r="BK54" i="33"/>
  <c r="AC50" i="33"/>
  <c r="AB52" i="33"/>
  <c r="AB35" i="33"/>
  <c r="AB26" i="33"/>
  <c r="AB76" i="33"/>
  <c r="AL50" i="33"/>
  <c r="AB32" i="33"/>
  <c r="P32" i="33"/>
  <c r="AB47" i="32"/>
  <c r="AM40" i="33"/>
  <c r="AB54" i="33"/>
  <c r="AB35" i="32"/>
  <c r="BD44" i="33"/>
  <c r="BI61" i="33"/>
  <c r="V50" i="33"/>
  <c r="P61" i="33"/>
  <c r="BG60" i="33"/>
  <c r="BF57" i="33"/>
  <c r="U50" i="33"/>
  <c r="BF61" i="33"/>
  <c r="S50" i="33"/>
  <c r="AA50" i="33"/>
  <c r="BG46" i="33"/>
  <c r="BL49" i="33"/>
  <c r="J40" i="33"/>
  <c r="BF54" i="33"/>
  <c r="BD74" i="33"/>
  <c r="Y40" i="33"/>
  <c r="P60" i="33"/>
  <c r="BL40" i="33"/>
  <c r="BF74" i="33"/>
  <c r="P42" i="33"/>
  <c r="P74" i="33"/>
  <c r="BH40" i="33"/>
  <c r="P47" i="33"/>
  <c r="BG57" i="33"/>
  <c r="BD47" i="32"/>
  <c r="BI50" i="33"/>
  <c r="BG54" i="33"/>
  <c r="D74" i="33"/>
  <c r="BF52" i="33"/>
  <c r="P52" i="33"/>
  <c r="BL47" i="32"/>
  <c r="BF47" i="32"/>
  <c r="BF26" i="33"/>
  <c r="BF46" i="33"/>
  <c r="I50" i="33"/>
  <c r="BJ50" i="33"/>
  <c r="BJ40" i="33"/>
  <c r="BA32" i="33"/>
  <c r="BF35" i="33"/>
  <c r="BB50" i="33"/>
  <c r="BK46" i="33"/>
  <c r="N50" i="33"/>
  <c r="D46" i="33"/>
  <c r="BG39" i="33"/>
  <c r="BG46" i="35"/>
  <c r="BA42" i="33"/>
  <c r="BF47" i="33"/>
  <c r="BF49" i="33"/>
  <c r="D49" i="33"/>
  <c r="D35" i="33"/>
  <c r="BC50" i="33"/>
  <c r="BH50" i="33"/>
  <c r="N40" i="33"/>
  <c r="BK37" i="33"/>
  <c r="BF52" i="35"/>
  <c r="BI60" i="35"/>
  <c r="P54" i="31"/>
  <c r="BF38" i="32"/>
  <c r="D39" i="33"/>
  <c r="BG74" i="31"/>
  <c r="AH50" i="32"/>
  <c r="AU77" i="31"/>
  <c r="BC49" i="32"/>
  <c r="AB52" i="32"/>
  <c r="AN35" i="32"/>
  <c r="E80" i="31"/>
  <c r="BH60" i="32"/>
  <c r="AN60" i="32"/>
  <c r="AN25" i="32"/>
  <c r="AN49" i="32"/>
  <c r="AS60" i="9"/>
  <c r="BH61" i="31"/>
  <c r="AV40" i="32"/>
  <c r="AQ50" i="32"/>
  <c r="F64" i="9"/>
  <c r="BG48" i="32"/>
  <c r="BJ44" i="35"/>
  <c r="AY50" i="31"/>
  <c r="AO50" i="32"/>
  <c r="BD44" i="30"/>
  <c r="AT35" i="9"/>
  <c r="M84" i="31"/>
  <c r="BL26" i="31"/>
  <c r="BF42" i="31"/>
  <c r="BI49" i="32"/>
  <c r="V26" i="9"/>
  <c r="W74" i="9"/>
  <c r="O84" i="31"/>
  <c r="BG60" i="31"/>
  <c r="AB54" i="31"/>
  <c r="BA35" i="32"/>
  <c r="BL25" i="34"/>
  <c r="AK39" i="9"/>
  <c r="AU61" i="9"/>
  <c r="E26" i="9"/>
  <c r="K60" i="9"/>
  <c r="AY35" i="9"/>
  <c r="BH57" i="31"/>
  <c r="AB26" i="31"/>
  <c r="AB52" i="31"/>
  <c r="Y61" i="9"/>
  <c r="BF38" i="30"/>
  <c r="BF60" i="31"/>
  <c r="AE44" i="9"/>
  <c r="BJ39" i="31"/>
  <c r="BD32" i="9"/>
  <c r="AN54" i="34"/>
  <c r="AB49" i="32"/>
  <c r="BK38" i="34"/>
  <c r="I38" i="9"/>
  <c r="I40" i="9" s="1"/>
  <c r="AM25" i="9"/>
  <c r="AL61" i="9"/>
  <c r="G80" i="31"/>
  <c r="AB76" i="32"/>
  <c r="AX72" i="4"/>
  <c r="AT74" i="9"/>
  <c r="BL54" i="34"/>
  <c r="P26" i="32"/>
  <c r="AG50" i="32"/>
  <c r="AB39" i="32"/>
  <c r="BG26" i="35"/>
  <c r="BD49" i="31"/>
  <c r="AY80" i="31"/>
  <c r="G81" i="31"/>
  <c r="AN76" i="31"/>
  <c r="BH40" i="32"/>
  <c r="D61" i="35"/>
  <c r="BK27" i="31"/>
  <c r="BK52" i="31"/>
  <c r="P49" i="31"/>
  <c r="AB47" i="31"/>
  <c r="BE54" i="31"/>
  <c r="BH74" i="32"/>
  <c r="Q50" i="32"/>
  <c r="P46" i="32"/>
  <c r="BG65" i="31"/>
  <c r="BB46" i="32"/>
  <c r="P54" i="30"/>
  <c r="AQ54" i="9"/>
  <c r="E61" i="9"/>
  <c r="I81" i="31"/>
  <c r="BJ50" i="32"/>
  <c r="BK50" i="32"/>
  <c r="BA44" i="32"/>
  <c r="X74" i="9"/>
  <c r="AH65" i="9"/>
  <c r="BG46" i="31"/>
  <c r="BJ45" i="31"/>
  <c r="BA54" i="32"/>
  <c r="BE76" i="32"/>
  <c r="AY42" i="9"/>
  <c r="AY45" i="31"/>
  <c r="BA32" i="32"/>
  <c r="BL38" i="32"/>
  <c r="F60" i="9"/>
  <c r="AL47" i="9"/>
  <c r="BL48" i="31"/>
  <c r="BH42" i="31"/>
  <c r="I79" i="31"/>
  <c r="BF57" i="32"/>
  <c r="W49" i="9"/>
  <c r="W54" i="9"/>
  <c r="BE50" i="32"/>
  <c r="V46" i="9"/>
  <c r="I40" i="31"/>
  <c r="BK74" i="31"/>
  <c r="AW81" i="31"/>
  <c r="BA25" i="32"/>
  <c r="AG47" i="9"/>
  <c r="BH25" i="35"/>
  <c r="AN27" i="31"/>
  <c r="BH50" i="32"/>
  <c r="D50" i="32"/>
  <c r="BG46" i="32"/>
  <c r="J50" i="32"/>
  <c r="AA48" i="9"/>
  <c r="AM28" i="31"/>
  <c r="AY81" i="31"/>
  <c r="AY63" i="31"/>
  <c r="BA26" i="32"/>
  <c r="X61" i="9"/>
  <c r="AK61" i="9"/>
  <c r="BF47" i="31"/>
  <c r="BK40" i="32"/>
  <c r="BE27" i="32"/>
  <c r="BI66" i="32"/>
  <c r="BL42" i="32"/>
  <c r="BA61" i="32"/>
  <c r="U61" i="9"/>
  <c r="BJ47" i="34"/>
  <c r="BD61" i="30"/>
  <c r="P27" i="31"/>
  <c r="AN60" i="31"/>
  <c r="BE52" i="34"/>
  <c r="AB42" i="31"/>
  <c r="AB25" i="31"/>
  <c r="AN74" i="31"/>
  <c r="AT52" i="9"/>
  <c r="BL26" i="34"/>
  <c r="AN26" i="31"/>
  <c r="AM38" i="9"/>
  <c r="D46" i="30"/>
  <c r="AB49" i="31"/>
  <c r="BL57" i="31"/>
  <c r="BL32" i="31"/>
  <c r="AA80" i="31"/>
  <c r="AN39" i="31"/>
  <c r="AY57" i="9"/>
  <c r="BL42" i="31"/>
  <c r="P42" i="31"/>
  <c r="AL50" i="31"/>
  <c r="AN61" i="30"/>
  <c r="AA32" i="9"/>
  <c r="AE61" i="9"/>
  <c r="AR61" i="9"/>
  <c r="AN52" i="31"/>
  <c r="BG39" i="34"/>
  <c r="P47" i="34"/>
  <c r="AN54" i="31"/>
  <c r="Y47" i="9"/>
  <c r="AN61" i="31"/>
  <c r="Y76" i="9"/>
  <c r="AA39" i="9"/>
  <c r="BL74" i="34"/>
  <c r="AN44" i="31"/>
  <c r="AU50" i="31"/>
  <c r="R26" i="9"/>
  <c r="V64" i="9"/>
  <c r="S74" i="9"/>
  <c r="I78" i="31"/>
  <c r="BL39" i="31"/>
  <c r="P61" i="31"/>
  <c r="AL39" i="9"/>
  <c r="P76" i="31"/>
  <c r="AI40" i="31"/>
  <c r="AY36" i="31"/>
  <c r="T44" i="9"/>
  <c r="BF32" i="35"/>
  <c r="P44" i="31"/>
  <c r="P35" i="31"/>
  <c r="N84" i="27"/>
  <c r="AY40" i="31"/>
  <c r="AU45" i="31"/>
  <c r="BC50" i="27"/>
  <c r="BK39" i="31"/>
  <c r="F74" i="9"/>
  <c r="BA76" i="4"/>
  <c r="BE50" i="27"/>
  <c r="AW71" i="9"/>
  <c r="AA36" i="31"/>
  <c r="AN49" i="31"/>
  <c r="AU49" i="9"/>
  <c r="AA50" i="31"/>
  <c r="AS40" i="31"/>
  <c r="AN42" i="31"/>
  <c r="BK50" i="34"/>
  <c r="AN35" i="31"/>
  <c r="AT50" i="31"/>
  <c r="AW40" i="31"/>
  <c r="BI76" i="35"/>
  <c r="F28" i="31"/>
  <c r="E63" i="31"/>
  <c r="AB60" i="31"/>
  <c r="AB48" i="31"/>
  <c r="AB76" i="31"/>
  <c r="AB39" i="31"/>
  <c r="K36" i="31"/>
  <c r="BH49" i="31"/>
  <c r="AM45" i="31"/>
  <c r="AG40" i="31"/>
  <c r="AH50" i="31"/>
  <c r="W50" i="31"/>
  <c r="AG50" i="31"/>
  <c r="AB35" i="31"/>
  <c r="AB61" i="31"/>
  <c r="AN32" i="35"/>
  <c r="AM40" i="31"/>
  <c r="AB27" i="31"/>
  <c r="D42" i="31"/>
  <c r="P48" i="31"/>
  <c r="P39" i="31"/>
  <c r="BJ50" i="31"/>
  <c r="P26" i="31"/>
  <c r="BJ54" i="35"/>
  <c r="V50" i="31"/>
  <c r="P47" i="31"/>
  <c r="AA81" i="31"/>
  <c r="P32" i="31"/>
  <c r="R50" i="31"/>
  <c r="P52" i="31"/>
  <c r="P74" i="31"/>
  <c r="Y50" i="31"/>
  <c r="F72" i="31"/>
  <c r="BD35" i="31"/>
  <c r="BH65" i="31"/>
  <c r="D39" i="31"/>
  <c r="BE42" i="31"/>
  <c r="BI60" i="31"/>
  <c r="K81" i="31"/>
  <c r="D74" i="31"/>
  <c r="BB74" i="31"/>
  <c r="AN60" i="35"/>
  <c r="BG49" i="31"/>
  <c r="D52" i="31"/>
  <c r="BI54" i="31"/>
  <c r="L55" i="31"/>
  <c r="BC50" i="31"/>
  <c r="BD54" i="31"/>
  <c r="G55" i="31"/>
  <c r="G36" i="31"/>
  <c r="D65" i="31"/>
  <c r="BI57" i="31"/>
  <c r="BF38" i="31"/>
  <c r="D35" i="31"/>
  <c r="BB54" i="31"/>
  <c r="BB54" i="9" s="1"/>
  <c r="D54" i="31"/>
  <c r="E55" i="31"/>
  <c r="BF27" i="31"/>
  <c r="BI47" i="31"/>
  <c r="BK45" i="31"/>
  <c r="I28" i="31"/>
  <c r="J50" i="31"/>
  <c r="BG42" i="31"/>
  <c r="K72" i="31"/>
  <c r="J81" i="31"/>
  <c r="E81" i="31"/>
  <c r="BB26" i="31"/>
  <c r="D26" i="31"/>
  <c r="H80" i="31"/>
  <c r="N84" i="31"/>
  <c r="BH52" i="31"/>
  <c r="BB76" i="31"/>
  <c r="D76" i="31"/>
  <c r="BD44" i="31"/>
  <c r="BH39" i="31"/>
  <c r="BH32" i="31"/>
  <c r="BE40" i="31"/>
  <c r="L50" i="31"/>
  <c r="BF76" i="31"/>
  <c r="E77" i="31"/>
  <c r="D64" i="31"/>
  <c r="BA25" i="31"/>
  <c r="BE52" i="31"/>
  <c r="BH54" i="31"/>
  <c r="K55" i="31"/>
  <c r="J80" i="31"/>
  <c r="D49" i="31"/>
  <c r="BB49" i="31"/>
  <c r="BI42" i="31"/>
  <c r="BD74" i="31"/>
  <c r="D44" i="31"/>
  <c r="BG40" i="31"/>
  <c r="BH60" i="31"/>
  <c r="D60" i="31"/>
  <c r="D47" i="31"/>
  <c r="BK50" i="31"/>
  <c r="BB61" i="31"/>
  <c r="D61" i="31"/>
  <c r="AW81" i="35"/>
  <c r="BI61" i="35"/>
  <c r="BJ61" i="35"/>
  <c r="AN44" i="35"/>
  <c r="BI47" i="35"/>
  <c r="AB48" i="35"/>
  <c r="AS76" i="9"/>
  <c r="V44" i="9"/>
  <c r="BB49" i="34"/>
  <c r="Y49" i="9"/>
  <c r="BJ76" i="35"/>
  <c r="BK60" i="30"/>
  <c r="AA55" i="4"/>
  <c r="X47" i="9"/>
  <c r="BI44" i="35"/>
  <c r="AB47" i="35"/>
  <c r="AT40" i="35"/>
  <c r="BL54" i="4"/>
  <c r="BI27" i="35"/>
  <c r="BL47" i="35"/>
  <c r="AB35" i="35"/>
  <c r="AQ35" i="9"/>
  <c r="BD35" i="35"/>
  <c r="AN49" i="35"/>
  <c r="AA81" i="4"/>
  <c r="P47" i="35"/>
  <c r="AK48" i="9"/>
  <c r="AF47" i="9"/>
  <c r="BH40" i="35"/>
  <c r="P49" i="35"/>
  <c r="BJ48" i="35"/>
  <c r="AN35" i="35"/>
  <c r="AN54" i="35"/>
  <c r="BA49" i="27"/>
  <c r="AK50" i="35"/>
  <c r="AQ40" i="35"/>
  <c r="M28" i="27"/>
  <c r="AY39" i="9"/>
  <c r="AJ50" i="35"/>
  <c r="X32" i="9"/>
  <c r="BA74" i="4"/>
  <c r="BJ40" i="34"/>
  <c r="P42" i="35"/>
  <c r="AB61" i="35"/>
  <c r="K44" i="9"/>
  <c r="AY40" i="34"/>
  <c r="BG39" i="35"/>
  <c r="AH50" i="35"/>
  <c r="BK32" i="34"/>
  <c r="BI32" i="35"/>
  <c r="AB39" i="35"/>
  <c r="L50" i="34"/>
  <c r="BD50" i="35"/>
  <c r="BL32" i="34"/>
  <c r="BJ40" i="30"/>
  <c r="AN39" i="34"/>
  <c r="W50" i="35"/>
  <c r="X50" i="35"/>
  <c r="Z45" i="27"/>
  <c r="BA25" i="27"/>
  <c r="R50" i="35"/>
  <c r="P61" i="34"/>
  <c r="P74" i="35"/>
  <c r="AS39" i="9"/>
  <c r="BI52" i="35"/>
  <c r="BI57" i="35"/>
  <c r="P39" i="35"/>
  <c r="Y50" i="35"/>
  <c r="BL38" i="35"/>
  <c r="O40" i="35"/>
  <c r="BC52" i="35"/>
  <c r="BL42" i="35"/>
  <c r="BL49" i="35"/>
  <c r="BK35" i="35"/>
  <c r="BC61" i="35"/>
  <c r="BC26" i="35"/>
  <c r="BE50" i="35"/>
  <c r="D49" i="35"/>
  <c r="BB49" i="35"/>
  <c r="BJ40" i="35"/>
  <c r="BF39" i="30"/>
  <c r="L39" i="9"/>
  <c r="BJ25" i="34"/>
  <c r="BH35" i="9"/>
  <c r="AY74" i="9"/>
  <c r="D42" i="35"/>
  <c r="BC49" i="35"/>
  <c r="BC35" i="35"/>
  <c r="BG57" i="34"/>
  <c r="P25" i="34"/>
  <c r="Y60" i="9"/>
  <c r="AY48" i="9"/>
  <c r="BL47" i="4"/>
  <c r="V61" i="9"/>
  <c r="BK37" i="30"/>
  <c r="N35" i="9"/>
  <c r="O50" i="35"/>
  <c r="BL46" i="35"/>
  <c r="BC54" i="35"/>
  <c r="D26" i="35"/>
  <c r="BH50" i="35"/>
  <c r="BI50" i="30"/>
  <c r="BL77" i="27"/>
  <c r="BL57" i="35"/>
  <c r="BF40" i="35"/>
  <c r="D52" i="35"/>
  <c r="BF48" i="9"/>
  <c r="BK40" i="35"/>
  <c r="BL44" i="35"/>
  <c r="BH40" i="34"/>
  <c r="BC48" i="9"/>
  <c r="P42" i="30"/>
  <c r="AY50" i="34"/>
  <c r="O38" i="9"/>
  <c r="D35" i="35"/>
  <c r="BI39" i="35"/>
  <c r="L40" i="35"/>
  <c r="BL32" i="35"/>
  <c r="BC65" i="35"/>
  <c r="BE26" i="35"/>
  <c r="D39" i="35"/>
  <c r="BG54" i="30"/>
  <c r="BF42" i="30"/>
  <c r="F26" i="9"/>
  <c r="BC47" i="9"/>
  <c r="BL40" i="34"/>
  <c r="BK61" i="35"/>
  <c r="BK50" i="35"/>
  <c r="AA50" i="4"/>
  <c r="BD50" i="27"/>
  <c r="O49" i="9"/>
  <c r="O42" i="9"/>
  <c r="BC74" i="35"/>
  <c r="BC60" i="35"/>
  <c r="BB32" i="9"/>
  <c r="F61" i="9"/>
  <c r="AA80" i="4"/>
  <c r="BL52" i="35"/>
  <c r="D76" i="27"/>
  <c r="AN61" i="4"/>
  <c r="BF60" i="30"/>
  <c r="D54" i="34"/>
  <c r="BA76" i="30"/>
  <c r="BA26" i="4"/>
  <c r="AN27" i="27"/>
  <c r="AX81" i="27"/>
  <c r="L47" i="9"/>
  <c r="BA74" i="30"/>
  <c r="BJ50" i="27"/>
  <c r="BA61" i="27"/>
  <c r="BA44" i="34"/>
  <c r="BA44" i="27"/>
  <c r="AX26" i="9"/>
  <c r="BA32" i="30"/>
  <c r="Z84" i="4"/>
  <c r="BE50" i="30"/>
  <c r="BA25" i="30"/>
  <c r="J76" i="101"/>
  <c r="BH46" i="9"/>
  <c r="BH50" i="4"/>
  <c r="AI76" i="101"/>
  <c r="BL77" i="4"/>
  <c r="Z50" i="9"/>
  <c r="AZ76" i="101"/>
  <c r="BG27" i="4"/>
  <c r="J27" i="9"/>
  <c r="AQ76" i="101"/>
  <c r="I50" i="9"/>
  <c r="AU40" i="9"/>
  <c r="BG50" i="30"/>
  <c r="BL63" i="27"/>
  <c r="V39" i="9"/>
  <c r="AN25" i="34"/>
  <c r="BE74" i="9"/>
  <c r="J6" i="117"/>
  <c r="Y35" i="9"/>
  <c r="BF54" i="27"/>
  <c r="BD46" i="34"/>
  <c r="G50" i="34"/>
  <c r="AN48" i="30"/>
  <c r="AL26" i="9"/>
  <c r="AW61" i="9"/>
  <c r="BI61" i="34"/>
  <c r="BL27" i="30"/>
  <c r="BF44" i="9"/>
  <c r="BH66" i="30"/>
  <c r="BF49" i="30"/>
  <c r="BH65" i="34"/>
  <c r="D74" i="34"/>
  <c r="T76" i="101"/>
  <c r="AD50" i="9"/>
  <c r="Z28" i="27"/>
  <c r="U76" i="101"/>
  <c r="AK40" i="4"/>
  <c r="AK37" i="9"/>
  <c r="T50" i="9"/>
  <c r="BE49" i="34"/>
  <c r="AH76" i="101"/>
  <c r="BD26" i="30"/>
  <c r="BI26" i="30"/>
  <c r="N40" i="9"/>
  <c r="AB60" i="4"/>
  <c r="AD76" i="101"/>
  <c r="BB50" i="27"/>
  <c r="AN26" i="34"/>
  <c r="BJ35" i="30"/>
  <c r="AK76" i="101"/>
  <c r="BG48" i="27"/>
  <c r="J65" i="9"/>
  <c r="BL38" i="4"/>
  <c r="AO48" i="9"/>
  <c r="G26" i="9"/>
  <c r="BC35" i="27"/>
  <c r="P46" i="4"/>
  <c r="U40" i="30"/>
  <c r="O39" i="9"/>
  <c r="AN49" i="34"/>
  <c r="O76" i="101"/>
  <c r="AI50" i="34"/>
  <c r="BH27" i="9"/>
  <c r="J12" i="117"/>
  <c r="AT47" i="9"/>
  <c r="BF60" i="27"/>
  <c r="P60" i="30"/>
  <c r="BB39" i="9"/>
  <c r="D60" i="27"/>
  <c r="P50" i="27"/>
  <c r="M40" i="9"/>
  <c r="BL45" i="4"/>
  <c r="AB54" i="27"/>
  <c r="Z78" i="27"/>
  <c r="BD25" i="34"/>
  <c r="AI40" i="34"/>
  <c r="BA32" i="27"/>
  <c r="BK40" i="4"/>
  <c r="AN44" i="30"/>
  <c r="F76" i="101"/>
  <c r="Z40" i="34"/>
  <c r="AB39" i="30"/>
  <c r="AX36" i="4"/>
  <c r="BJ52" i="9"/>
  <c r="BH28" i="4"/>
  <c r="V32" i="9"/>
  <c r="BG65" i="4"/>
  <c r="BG32" i="9"/>
  <c r="AG40" i="9"/>
  <c r="AJ76" i="101"/>
  <c r="BI48" i="9"/>
  <c r="AK35" i="9"/>
  <c r="BL76" i="9"/>
  <c r="BG66" i="9"/>
  <c r="Z76" i="101"/>
  <c r="J48" i="9"/>
  <c r="W61" i="9"/>
  <c r="BH37" i="9"/>
  <c r="BD60" i="34"/>
  <c r="AK27" i="9"/>
  <c r="AX40" i="9"/>
  <c r="AQ50" i="9"/>
  <c r="AJ60" i="9"/>
  <c r="AA76" i="101"/>
  <c r="BI76" i="34"/>
  <c r="AX60" i="9"/>
  <c r="P25" i="9"/>
  <c r="BC44" i="9"/>
  <c r="BC76" i="9"/>
  <c r="BF50" i="34"/>
  <c r="P76" i="34"/>
  <c r="BE50" i="4"/>
  <c r="BA44" i="4"/>
  <c r="BC50" i="4"/>
  <c r="BC46" i="9"/>
  <c r="AN44" i="34"/>
  <c r="BG26" i="27"/>
  <c r="AR35" i="9"/>
  <c r="BK81" i="4"/>
  <c r="BH57" i="30"/>
  <c r="BH60" i="30"/>
  <c r="AB76" i="34"/>
  <c r="AI50" i="30"/>
  <c r="AL76" i="101"/>
  <c r="AA81" i="27"/>
  <c r="BH40" i="27"/>
  <c r="BK54" i="27"/>
  <c r="BK26" i="27"/>
  <c r="H49" i="9"/>
  <c r="AI37" i="9"/>
  <c r="BJ37" i="4"/>
  <c r="V40" i="34"/>
  <c r="AX54" i="9"/>
  <c r="BK72" i="4"/>
  <c r="J13" i="117"/>
  <c r="BI46" i="9"/>
  <c r="BI50" i="4"/>
  <c r="AB42" i="34"/>
  <c r="AE76" i="101"/>
  <c r="D26" i="30"/>
  <c r="BE44" i="9"/>
  <c r="K47" i="9"/>
  <c r="G76" i="101"/>
  <c r="BD42" i="34"/>
  <c r="BE25" i="9"/>
  <c r="AH74" i="9"/>
  <c r="BH48" i="9"/>
  <c r="BL36" i="27"/>
  <c r="BH52" i="30"/>
  <c r="K76" i="101"/>
  <c r="AB74" i="34"/>
  <c r="BB50" i="30"/>
  <c r="AT65" i="9"/>
  <c r="BJ57" i="9"/>
  <c r="BB76" i="34"/>
  <c r="BB27" i="4"/>
  <c r="D27" i="4"/>
  <c r="BB50" i="4"/>
  <c r="BC52" i="34"/>
  <c r="J9" i="117"/>
  <c r="AM49" i="9"/>
  <c r="BI35" i="9"/>
  <c r="BC64" i="34"/>
  <c r="U49" i="9"/>
  <c r="S49" i="9"/>
  <c r="AI74" i="9"/>
  <c r="D60" i="34"/>
  <c r="BB64" i="34"/>
  <c r="AY40" i="27"/>
  <c r="AG76" i="101"/>
  <c r="BL72" i="27"/>
  <c r="BG44" i="9"/>
  <c r="D49" i="34"/>
  <c r="U40" i="4"/>
  <c r="U37" i="9"/>
  <c r="AB50" i="30"/>
  <c r="P32" i="34"/>
  <c r="BB35" i="9"/>
  <c r="N40" i="34"/>
  <c r="BK37" i="34"/>
  <c r="G25" i="9"/>
  <c r="BL48" i="34"/>
  <c r="BJ49" i="4"/>
  <c r="M49" i="9"/>
  <c r="AN47" i="30"/>
  <c r="BK40" i="27"/>
  <c r="AB35" i="34"/>
  <c r="D76" i="34"/>
  <c r="AP52" i="9"/>
  <c r="BD48" i="9"/>
  <c r="D47" i="30"/>
  <c r="L61" i="9"/>
  <c r="BD42" i="27"/>
  <c r="BK45" i="4"/>
  <c r="Q76" i="9"/>
  <c r="BI26" i="34"/>
  <c r="BL46" i="30"/>
  <c r="O50" i="30"/>
  <c r="AW81" i="34"/>
  <c r="BC25" i="34"/>
  <c r="BI49" i="34"/>
  <c r="BB60" i="9"/>
  <c r="BF50" i="27"/>
  <c r="BG21" i="27"/>
  <c r="U50" i="30"/>
  <c r="AM77" i="4"/>
  <c r="AW50" i="9"/>
  <c r="AH39" i="9"/>
  <c r="AP54" i="9"/>
  <c r="V40" i="27"/>
  <c r="AL28" i="27"/>
  <c r="BC54" i="34"/>
  <c r="BK26" i="30"/>
  <c r="J11" i="117"/>
  <c r="BG39" i="27"/>
  <c r="BL43" i="27"/>
  <c r="AB49" i="34"/>
  <c r="AI49" i="9"/>
  <c r="BJ46" i="9"/>
  <c r="BJ68" i="27"/>
  <c r="BB42" i="9"/>
  <c r="P39" i="27"/>
  <c r="BD46" i="4"/>
  <c r="G50" i="4"/>
  <c r="G46" i="9"/>
  <c r="AF52" i="9"/>
  <c r="BJ61" i="34"/>
  <c r="BE76" i="34"/>
  <c r="BC50" i="30"/>
  <c r="N84" i="4"/>
  <c r="BA35" i="4"/>
  <c r="BA32" i="4"/>
  <c r="AO49" i="9"/>
  <c r="BL57" i="34"/>
  <c r="AE32" i="9"/>
  <c r="AF50" i="34"/>
  <c r="AJ27" i="9"/>
  <c r="BG65" i="27"/>
  <c r="BH66" i="34"/>
  <c r="AF76" i="101"/>
  <c r="AN76" i="27"/>
  <c r="AN52" i="30"/>
  <c r="BK47" i="30"/>
  <c r="AM76" i="101"/>
  <c r="AS47" i="9"/>
  <c r="BL39" i="30"/>
  <c r="W39" i="9"/>
  <c r="BA48" i="4"/>
  <c r="BK76" i="27"/>
  <c r="P49" i="30"/>
  <c r="BB52" i="30"/>
  <c r="AH54" i="9"/>
  <c r="BK63" i="27"/>
  <c r="AA47" i="9"/>
  <c r="BF25" i="9"/>
  <c r="M76" i="101"/>
  <c r="AN32" i="34"/>
  <c r="BH40" i="30"/>
  <c r="BA52" i="4"/>
  <c r="AS40" i="34"/>
  <c r="AP61" i="9"/>
  <c r="AO25" i="9"/>
  <c r="AP60" i="9"/>
  <c r="BH49" i="30"/>
  <c r="AN52" i="34"/>
  <c r="BG61" i="34"/>
  <c r="BG47" i="34"/>
  <c r="BK80" i="4"/>
  <c r="AO76" i="101"/>
  <c r="AJ50" i="9"/>
  <c r="BJ27" i="27"/>
  <c r="BH31" i="4"/>
  <c r="AV50" i="9"/>
  <c r="AZ32" i="9"/>
  <c r="BJ42" i="9"/>
  <c r="P64" i="4"/>
  <c r="AN54" i="27"/>
  <c r="BC42" i="4"/>
  <c r="F42" i="9"/>
  <c r="BF40" i="4"/>
  <c r="BH42" i="9"/>
  <c r="AN61" i="34"/>
  <c r="AW76" i="9"/>
  <c r="AF46" i="9"/>
  <c r="BL37" i="27"/>
  <c r="W46" i="9"/>
  <c r="W50" i="4"/>
  <c r="BL80" i="27"/>
  <c r="BD52" i="9"/>
  <c r="J8" i="117"/>
  <c r="BA60" i="4"/>
  <c r="AP50" i="34"/>
  <c r="AG40" i="30"/>
  <c r="BJ76" i="34"/>
  <c r="BJ38" i="9"/>
  <c r="D52" i="30"/>
  <c r="AI66" i="9"/>
  <c r="BJ40" i="27"/>
  <c r="J10" i="117"/>
  <c r="BI74" i="27"/>
  <c r="AO50" i="30"/>
  <c r="AN46" i="30"/>
  <c r="AB47" i="34"/>
  <c r="BD49" i="30"/>
  <c r="BH44" i="30"/>
  <c r="J26" i="9"/>
  <c r="BE48" i="9"/>
  <c r="BJ26" i="27"/>
  <c r="V65" i="9"/>
  <c r="AH40" i="34"/>
  <c r="BI47" i="34"/>
  <c r="BH47" i="30"/>
  <c r="BG25" i="9"/>
  <c r="AB74" i="30"/>
  <c r="AR50" i="9"/>
  <c r="BI39" i="30"/>
  <c r="L40" i="30"/>
  <c r="BJ74" i="9"/>
  <c r="D47" i="34"/>
  <c r="BF54" i="30"/>
  <c r="BH26" i="30"/>
  <c r="AR32" i="9"/>
  <c r="R50" i="9"/>
  <c r="BD54" i="34"/>
  <c r="BE46" i="34"/>
  <c r="D26" i="27"/>
  <c r="BK30" i="4"/>
  <c r="P44" i="34"/>
  <c r="AS50" i="30"/>
  <c r="BH50" i="27"/>
  <c r="L26" i="9"/>
  <c r="AA54" i="9"/>
  <c r="BL50" i="27"/>
  <c r="O40" i="30"/>
  <c r="BJ32" i="34"/>
  <c r="V76" i="101"/>
  <c r="AW32" i="9"/>
  <c r="BH38" i="9"/>
  <c r="D49" i="4"/>
  <c r="BH50" i="34"/>
  <c r="AV76" i="101"/>
  <c r="AB27" i="4"/>
  <c r="BL24" i="4"/>
  <c r="AT76" i="101"/>
  <c r="Z80" i="27"/>
  <c r="BJ50" i="30"/>
  <c r="BE60" i="9"/>
  <c r="BH64" i="9"/>
  <c r="BG76" i="27"/>
  <c r="BK77" i="4"/>
  <c r="Z40" i="9"/>
  <c r="BJ45" i="27"/>
  <c r="BC49" i="34"/>
  <c r="R76" i="101"/>
  <c r="AP49" i="9"/>
  <c r="BK50" i="27"/>
  <c r="BG64" i="34"/>
  <c r="AH40" i="30"/>
  <c r="BH76" i="34"/>
  <c r="AU76" i="101"/>
  <c r="AW28" i="27"/>
  <c r="AN35" i="30"/>
  <c r="H50" i="34"/>
  <c r="D25" i="34"/>
  <c r="BE27" i="27"/>
  <c r="BB44" i="30"/>
  <c r="AN60" i="34"/>
  <c r="AP35" i="9"/>
  <c r="BK50" i="4"/>
  <c r="W76" i="101"/>
  <c r="AR76" i="101"/>
  <c r="AI42" i="9"/>
  <c r="N47" i="9"/>
  <c r="AX77" i="27"/>
  <c r="BK42" i="27"/>
  <c r="BE35" i="30"/>
  <c r="AW40" i="9"/>
  <c r="P27" i="27"/>
  <c r="BH65" i="30"/>
  <c r="AO46" i="9"/>
  <c r="BG40" i="4"/>
  <c r="AY38" i="9"/>
  <c r="AN76" i="34"/>
  <c r="BI74" i="34"/>
  <c r="BF50" i="4"/>
  <c r="BI25" i="34"/>
  <c r="AL81" i="27"/>
  <c r="BC42" i="34"/>
  <c r="L76" i="9"/>
  <c r="BA25" i="4"/>
  <c r="AN50" i="27"/>
  <c r="BE39" i="9"/>
  <c r="E76" i="101"/>
  <c r="AT61" i="9"/>
  <c r="BK61" i="30"/>
  <c r="Z28" i="4"/>
  <c r="BB25" i="34"/>
  <c r="AF61" i="9"/>
  <c r="AX40" i="30"/>
  <c r="BI39" i="34"/>
  <c r="BF40" i="27"/>
  <c r="BE32" i="9"/>
  <c r="Y54" i="9"/>
  <c r="BL26" i="27"/>
  <c r="BH61" i="34"/>
  <c r="BH39" i="4"/>
  <c r="AX76" i="9"/>
  <c r="AO32" i="9"/>
  <c r="BA46" i="27"/>
  <c r="BF40" i="34"/>
  <c r="AX28" i="4"/>
  <c r="AB32" i="4"/>
  <c r="BK57" i="9"/>
  <c r="AB50" i="27"/>
  <c r="N76" i="101"/>
  <c r="AB76" i="9" l="1"/>
  <c r="M50" i="9"/>
  <c r="N88" i="4"/>
  <c r="BJ49" i="9"/>
  <c r="BA52" i="34"/>
  <c r="AP50" i="9"/>
  <c r="AB46" i="9"/>
  <c r="BJ35" i="9"/>
  <c r="BH44" i="9"/>
  <c r="P50" i="30"/>
  <c r="BL45" i="27"/>
  <c r="J50" i="9"/>
  <c r="AN50" i="34"/>
  <c r="L50" i="9"/>
  <c r="BC50" i="35"/>
  <c r="BC61" i="9"/>
  <c r="AK50" i="9"/>
  <c r="BI44" i="9"/>
  <c r="BI42" i="9"/>
  <c r="BB74" i="9"/>
  <c r="N88" i="27"/>
  <c r="BG40" i="34"/>
  <c r="AG50" i="9"/>
  <c r="BA74" i="32"/>
  <c r="BE35" i="9"/>
  <c r="BD50" i="30"/>
  <c r="BK76" i="9"/>
  <c r="AB26" i="9"/>
  <c r="BC60" i="9"/>
  <c r="BK35" i="9"/>
  <c r="BI32" i="9"/>
  <c r="X50" i="9"/>
  <c r="BH32" i="9"/>
  <c r="BE54" i="9"/>
  <c r="BG74" i="9"/>
  <c r="BK49" i="9"/>
  <c r="BL61" i="9"/>
  <c r="AX50" i="9"/>
  <c r="BA74" i="35"/>
  <c r="BL44" i="9"/>
  <c r="BK32" i="9"/>
  <c r="AN50" i="31"/>
  <c r="BD61" i="9"/>
  <c r="BA25" i="33"/>
  <c r="I76" i="101"/>
  <c r="BA48" i="30"/>
  <c r="H50" i="9"/>
  <c r="D35" i="9"/>
  <c r="AN50" i="35"/>
  <c r="BK60" i="9"/>
  <c r="BF32" i="9"/>
  <c r="BJ47" i="9"/>
  <c r="BK77" i="31"/>
  <c r="M88" i="31"/>
  <c r="AN50" i="32"/>
  <c r="BF40" i="32"/>
  <c r="BF46" i="9"/>
  <c r="AB50" i="33"/>
  <c r="BA52" i="32"/>
  <c r="BC32" i="9"/>
  <c r="AP76" i="101"/>
  <c r="BC76" i="101" s="1"/>
  <c r="AZ50" i="9"/>
  <c r="F50" i="9"/>
  <c r="BK42" i="9"/>
  <c r="BK36" i="4"/>
  <c r="S50" i="9"/>
  <c r="U50" i="9"/>
  <c r="BK28" i="27"/>
  <c r="BA35" i="27"/>
  <c r="BD50" i="34"/>
  <c r="Z88" i="4"/>
  <c r="BK40" i="30"/>
  <c r="BJ25" i="9"/>
  <c r="BB61" i="9"/>
  <c r="BE42" i="9"/>
  <c r="BK52" i="9"/>
  <c r="BJ40" i="31"/>
  <c r="BG50" i="35"/>
  <c r="BE50" i="31"/>
  <c r="BF50" i="35"/>
  <c r="H76" i="101"/>
  <c r="BE76" i="101" s="1"/>
  <c r="Y40" i="9"/>
  <c r="BG52" i="9"/>
  <c r="BL81" i="27"/>
  <c r="D50" i="4"/>
  <c r="BB25" i="9"/>
  <c r="BJ27" i="9"/>
  <c r="AS50" i="9"/>
  <c r="BG27" i="9"/>
  <c r="BH54" i="9"/>
  <c r="D40" i="31"/>
  <c r="BJ54" i="9"/>
  <c r="BL74" i="9"/>
  <c r="BK28" i="31"/>
  <c r="AB44" i="9"/>
  <c r="BL25" i="9"/>
  <c r="BF50" i="32"/>
  <c r="K40" i="9"/>
  <c r="BD39" i="9"/>
  <c r="AH50" i="9"/>
  <c r="BC39" i="9"/>
  <c r="BH47" i="9"/>
  <c r="BH76" i="9"/>
  <c r="BJ32" i="9"/>
  <c r="BL40" i="35"/>
  <c r="BB50" i="34"/>
  <c r="BI50" i="31"/>
  <c r="AA40" i="9"/>
  <c r="AN42" i="9"/>
  <c r="I8" i="117" s="1"/>
  <c r="BA60" i="32"/>
  <c r="BL50" i="32"/>
  <c r="BF74" i="9"/>
  <c r="BK44" i="9"/>
  <c r="D32" i="9"/>
  <c r="AB50" i="4"/>
  <c r="AE50" i="9"/>
  <c r="BL50" i="30"/>
  <c r="AM50" i="9"/>
  <c r="AA84" i="27"/>
  <c r="N88" i="31"/>
  <c r="Y76" i="101"/>
  <c r="BA76" i="32"/>
  <c r="O84" i="4"/>
  <c r="BF37" i="9"/>
  <c r="BE49" i="9"/>
  <c r="P60" i="9"/>
  <c r="BJ50" i="35"/>
  <c r="AS76" i="101"/>
  <c r="H84" i="31"/>
  <c r="BI54" i="9"/>
  <c r="AL40" i="9"/>
  <c r="BL45" i="31"/>
  <c r="BJ44" i="9"/>
  <c r="BK46" i="9"/>
  <c r="BA76" i="33"/>
  <c r="D50" i="27"/>
  <c r="AY76" i="101"/>
  <c r="BL76" i="101" s="1"/>
  <c r="BL60" i="9"/>
  <c r="BA47" i="27"/>
  <c r="BK28" i="4"/>
  <c r="BA60" i="34"/>
  <c r="BD25" i="9"/>
  <c r="BA48" i="27"/>
  <c r="BL52" i="9"/>
  <c r="BH50" i="31"/>
  <c r="O88" i="31"/>
  <c r="BA48" i="32"/>
  <c r="BB47" i="9"/>
  <c r="O84" i="27"/>
  <c r="BG35" i="9"/>
  <c r="BA48" i="33"/>
  <c r="D52" i="9"/>
  <c r="F10" i="117" s="1"/>
  <c r="BL28" i="4"/>
  <c r="BL40" i="27"/>
  <c r="AB54" i="9"/>
  <c r="AI50" i="9"/>
  <c r="BA48" i="34"/>
  <c r="BI52" i="9"/>
  <c r="BI50" i="35"/>
  <c r="BF76" i="9"/>
  <c r="BB26" i="9"/>
  <c r="BL40" i="31"/>
  <c r="BF50" i="31"/>
  <c r="BA46" i="31"/>
  <c r="BC50" i="32"/>
  <c r="BF40" i="33"/>
  <c r="BA35" i="34"/>
  <c r="AC50" i="9"/>
  <c r="BA52" i="27"/>
  <c r="BC26" i="9"/>
  <c r="AS40" i="9"/>
  <c r="P50" i="34"/>
  <c r="BH25" i="9"/>
  <c r="BD50" i="31"/>
  <c r="BD76" i="9"/>
  <c r="BH57" i="9"/>
  <c r="AB52" i="9"/>
  <c r="BE61" i="9"/>
  <c r="BG49" i="9"/>
  <c r="BI50" i="27"/>
  <c r="BF35" i="9"/>
  <c r="BK74" i="9"/>
  <c r="AN44" i="9"/>
  <c r="BE47" i="9"/>
  <c r="BA47" i="4"/>
  <c r="D44" i="9"/>
  <c r="AB61" i="9"/>
  <c r="BG61" i="9"/>
  <c r="P35" i="9"/>
  <c r="P47" i="9"/>
  <c r="AM40" i="9"/>
  <c r="BG26" i="9"/>
  <c r="BH49" i="9"/>
  <c r="AB25" i="9"/>
  <c r="H6" i="117" s="1"/>
  <c r="BL39" i="9"/>
  <c r="BI49" i="9"/>
  <c r="BJ61" i="9"/>
  <c r="BF39" i="9"/>
  <c r="AN39" i="9"/>
  <c r="BG54" i="9"/>
  <c r="D74" i="9"/>
  <c r="AL50" i="9"/>
  <c r="P42" i="9"/>
  <c r="D54" i="9"/>
  <c r="AB48" i="9"/>
  <c r="BA39" i="34"/>
  <c r="Y50" i="9"/>
  <c r="BK25" i="9"/>
  <c r="P52" i="9"/>
  <c r="BA61" i="30"/>
  <c r="AN26" i="9"/>
  <c r="BL50" i="33"/>
  <c r="BL28" i="31"/>
  <c r="BJ60" i="9"/>
  <c r="BA60" i="27"/>
  <c r="O50" i="9"/>
  <c r="BJ39" i="9"/>
  <c r="BK40" i="33"/>
  <c r="BH74" i="9"/>
  <c r="BF52" i="9"/>
  <c r="BF26" i="9"/>
  <c r="BK40" i="31"/>
  <c r="BK50" i="30"/>
  <c r="BK48" i="9"/>
  <c r="D76" i="9"/>
  <c r="P44" i="9"/>
  <c r="BG46" i="9"/>
  <c r="BF38" i="9"/>
  <c r="AB39" i="9"/>
  <c r="BK54" i="9"/>
  <c r="AY50" i="9"/>
  <c r="BE76" i="9"/>
  <c r="BF47" i="9"/>
  <c r="AN52" i="9"/>
  <c r="BA34" i="101"/>
  <c r="BA26" i="101"/>
  <c r="D60" i="9"/>
  <c r="AU50" i="9"/>
  <c r="BF40" i="30"/>
  <c r="BB50" i="31"/>
  <c r="BF42" i="9"/>
  <c r="BA74" i="101"/>
  <c r="AT50" i="9"/>
  <c r="BL35" i="9"/>
  <c r="BF49" i="9"/>
  <c r="BH39" i="9"/>
  <c r="BA66" i="101"/>
  <c r="BH61" i="9"/>
  <c r="AB32" i="9"/>
  <c r="BA27" i="101"/>
  <c r="V50" i="9"/>
  <c r="BL49" i="9"/>
  <c r="BA73" i="101"/>
  <c r="BG50" i="33"/>
  <c r="BD50" i="32"/>
  <c r="BA32" i="101"/>
  <c r="BI76" i="9"/>
  <c r="BA35" i="31"/>
  <c r="BK50" i="33"/>
  <c r="BD44" i="9"/>
  <c r="BF61" i="9"/>
  <c r="BL47" i="9"/>
  <c r="BA74" i="34"/>
  <c r="BA54" i="30"/>
  <c r="BB49" i="9"/>
  <c r="BD54" i="9"/>
  <c r="BD26" i="9"/>
  <c r="BK27" i="9"/>
  <c r="BL50" i="31"/>
  <c r="BA16" i="101"/>
  <c r="BA61" i="101"/>
  <c r="BA48" i="101"/>
  <c r="BA65" i="101"/>
  <c r="BA15" i="101"/>
  <c r="BA49" i="101"/>
  <c r="BA29" i="101"/>
  <c r="N75" i="12"/>
  <c r="N83" i="12" s="1"/>
  <c r="BA63" i="101"/>
  <c r="BK38" i="9"/>
  <c r="BF50" i="30"/>
  <c r="BA44" i="33"/>
  <c r="BA39" i="32"/>
  <c r="BA41" i="101"/>
  <c r="BA71" i="101"/>
  <c r="BA21" i="101"/>
  <c r="BA70" i="101"/>
  <c r="BA47" i="101"/>
  <c r="BA68" i="101"/>
  <c r="BA39" i="101"/>
  <c r="BA38" i="101"/>
  <c r="BA17" i="101"/>
  <c r="BA30" i="101"/>
  <c r="BA40" i="101"/>
  <c r="BA33" i="101"/>
  <c r="BA20" i="101"/>
  <c r="BA45" i="101"/>
  <c r="BC74" i="9"/>
  <c r="BA39" i="33"/>
  <c r="BA43" i="101"/>
  <c r="P50" i="33"/>
  <c r="BE50" i="34"/>
  <c r="BA14" i="101"/>
  <c r="D39" i="9"/>
  <c r="BA26" i="33"/>
  <c r="BL40" i="32"/>
  <c r="BA47" i="33"/>
  <c r="BA35" i="33"/>
  <c r="BA60" i="33"/>
  <c r="BD47" i="9"/>
  <c r="BA47" i="32"/>
  <c r="BJ40" i="32"/>
  <c r="BL50" i="4"/>
  <c r="AB50" i="32"/>
  <c r="BA49" i="33"/>
  <c r="BA52" i="33"/>
  <c r="P26" i="9"/>
  <c r="BD50" i="33"/>
  <c r="BI60" i="9"/>
  <c r="BA74" i="33"/>
  <c r="BJ76" i="9"/>
  <c r="BJ50" i="34"/>
  <c r="BD74" i="9"/>
  <c r="E84" i="31"/>
  <c r="BA61" i="33"/>
  <c r="P61" i="9"/>
  <c r="AN50" i="33"/>
  <c r="BG60" i="9"/>
  <c r="BL32" i="9"/>
  <c r="BG39" i="9"/>
  <c r="BA27" i="31"/>
  <c r="BA54" i="33"/>
  <c r="D50" i="30"/>
  <c r="BA46" i="33"/>
  <c r="BJ48" i="9"/>
  <c r="BG50" i="32"/>
  <c r="D50" i="33"/>
  <c r="AB47" i="9"/>
  <c r="BL54" i="9"/>
  <c r="BK39" i="9"/>
  <c r="BL57" i="9"/>
  <c r="BF50" i="33"/>
  <c r="BA76" i="35"/>
  <c r="BE52" i="9"/>
  <c r="P39" i="9"/>
  <c r="G84" i="31"/>
  <c r="BA61" i="31"/>
  <c r="BA49" i="32"/>
  <c r="BG50" i="27"/>
  <c r="BA54" i="4"/>
  <c r="BK40" i="34"/>
  <c r="AB74" i="9"/>
  <c r="BI50" i="32"/>
  <c r="BA25" i="35"/>
  <c r="P74" i="9"/>
  <c r="I84" i="31"/>
  <c r="BG50" i="31"/>
  <c r="BA46" i="32"/>
  <c r="BB76" i="9"/>
  <c r="BL42" i="9"/>
  <c r="D50" i="31"/>
  <c r="P50" i="32"/>
  <c r="BB50" i="32"/>
  <c r="BH52" i="9"/>
  <c r="P32" i="9"/>
  <c r="AA84" i="4"/>
  <c r="BL81" i="4"/>
  <c r="BH60" i="9"/>
  <c r="BA48" i="31"/>
  <c r="BI61" i="9"/>
  <c r="BA42" i="32"/>
  <c r="BA49" i="34"/>
  <c r="BD35" i="9"/>
  <c r="AA84" i="31"/>
  <c r="P50" i="31"/>
  <c r="BA54" i="35"/>
  <c r="BI26" i="9"/>
  <c r="D77" i="31"/>
  <c r="BG48" i="9"/>
  <c r="AW81" i="9"/>
  <c r="BA49" i="31"/>
  <c r="D50" i="34"/>
  <c r="BA60" i="31"/>
  <c r="AB50" i="31"/>
  <c r="AB50" i="35"/>
  <c r="BA26" i="30"/>
  <c r="BH40" i="31"/>
  <c r="BA47" i="31"/>
  <c r="BA39" i="31"/>
  <c r="BG42" i="9"/>
  <c r="BA44" i="31"/>
  <c r="BL38" i="9"/>
  <c r="BA76" i="31"/>
  <c r="BA54" i="31"/>
  <c r="D81" i="31"/>
  <c r="BA52" i="31"/>
  <c r="BA26" i="31"/>
  <c r="BA47" i="35"/>
  <c r="BA32" i="31"/>
  <c r="BA74" i="31"/>
  <c r="BA44" i="35"/>
  <c r="D28" i="31"/>
  <c r="BA42" i="31"/>
  <c r="J84" i="31"/>
  <c r="BF40" i="31"/>
  <c r="D55" i="31"/>
  <c r="BA32" i="35"/>
  <c r="BA42" i="34"/>
  <c r="O40" i="9"/>
  <c r="D49" i="9"/>
  <c r="BA39" i="35"/>
  <c r="BC52" i="9"/>
  <c r="BA60" i="30"/>
  <c r="BA42" i="30"/>
  <c r="AB49" i="9"/>
  <c r="BL46" i="9"/>
  <c r="BA52" i="35"/>
  <c r="AN60" i="9"/>
  <c r="BL40" i="30"/>
  <c r="BA39" i="30"/>
  <c r="BA46" i="30"/>
  <c r="BA60" i="35"/>
  <c r="BL50" i="35"/>
  <c r="BA35" i="35"/>
  <c r="BI50" i="34"/>
  <c r="BD49" i="9"/>
  <c r="BF54" i="9"/>
  <c r="BD60" i="9"/>
  <c r="BA42" i="35"/>
  <c r="BA26" i="35"/>
  <c r="AB76" i="101"/>
  <c r="BC35" i="9"/>
  <c r="BJ28" i="27"/>
  <c r="BF60" i="9"/>
  <c r="BG40" i="27"/>
  <c r="P49" i="9"/>
  <c r="BE26" i="9"/>
  <c r="BL40" i="4"/>
  <c r="AN74" i="9"/>
  <c r="BA27" i="27"/>
  <c r="BA61" i="35"/>
  <c r="AN76" i="9"/>
  <c r="BA49" i="35"/>
  <c r="BK45" i="27"/>
  <c r="BA47" i="34"/>
  <c r="AN47" i="9"/>
  <c r="BA42" i="27"/>
  <c r="BA61" i="34"/>
  <c r="BK77" i="27"/>
  <c r="BI74" i="9"/>
  <c r="BA54" i="27"/>
  <c r="BA76" i="27"/>
  <c r="D26" i="9"/>
  <c r="BA54" i="34"/>
  <c r="BA44" i="30"/>
  <c r="BK61" i="9"/>
  <c r="BL48" i="9"/>
  <c r="D47" i="9"/>
  <c r="BA52" i="30"/>
  <c r="AN49" i="9"/>
  <c r="BL26" i="9"/>
  <c r="BJ40" i="4"/>
  <c r="BJ37" i="9"/>
  <c r="AB35" i="9"/>
  <c r="BG65" i="9"/>
  <c r="BA49" i="30"/>
  <c r="BC49" i="9"/>
  <c r="BC42" i="9"/>
  <c r="BA42" i="4"/>
  <c r="U40" i="9"/>
  <c r="BA35" i="30"/>
  <c r="BA32" i="34"/>
  <c r="BA39" i="4"/>
  <c r="G50" i="9"/>
  <c r="BH50" i="30"/>
  <c r="BB44" i="9"/>
  <c r="BL28" i="27"/>
  <c r="BC54" i="9"/>
  <c r="BA47" i="30"/>
  <c r="Q76" i="101"/>
  <c r="P76" i="9"/>
  <c r="BE46" i="9"/>
  <c r="BA39" i="27"/>
  <c r="BA26" i="27"/>
  <c r="N50" i="9"/>
  <c r="BI39" i="9"/>
  <c r="BD46" i="9"/>
  <c r="BD50" i="4"/>
  <c r="BA46" i="4"/>
  <c r="BJ50" i="4"/>
  <c r="BA46" i="34"/>
  <c r="BG76" i="9"/>
  <c r="BA76" i="34"/>
  <c r="K50" i="9"/>
  <c r="AI40" i="9"/>
  <c r="BK26" i="9"/>
  <c r="G6" i="117"/>
  <c r="AN48" i="9"/>
  <c r="BB52" i="9"/>
  <c r="BG76" i="101"/>
  <c r="BG47" i="9"/>
  <c r="BD42" i="9"/>
  <c r="BH26" i="9"/>
  <c r="BI47" i="9"/>
  <c r="BK47" i="9"/>
  <c r="W50" i="9"/>
  <c r="AN35" i="9"/>
  <c r="W40" i="9"/>
  <c r="L76" i="101"/>
  <c r="BI76" i="101" s="1"/>
  <c r="AN50" i="30"/>
  <c r="BH65" i="9"/>
  <c r="BD76" i="101"/>
  <c r="BH40" i="4"/>
  <c r="BC50" i="34"/>
  <c r="Z84" i="27"/>
  <c r="AB42" i="9"/>
  <c r="AB50" i="34"/>
  <c r="AN61" i="9"/>
  <c r="P54" i="9"/>
  <c r="BL50" i="34"/>
  <c r="D61" i="9"/>
  <c r="BA25" i="34"/>
  <c r="AN46" i="9"/>
  <c r="AO50" i="9"/>
  <c r="AN25" i="9"/>
  <c r="BG50" i="34"/>
  <c r="AN54" i="9"/>
  <c r="AA50" i="9"/>
  <c r="D25" i="9"/>
  <c r="BL37" i="9"/>
  <c r="BA49" i="4"/>
  <c r="BA74" i="27"/>
  <c r="AY40" i="9"/>
  <c r="AN32" i="9"/>
  <c r="AF50" i="9"/>
  <c r="BJ26" i="9"/>
  <c r="AX76" i="101"/>
  <c r="BK76" i="101" s="1"/>
  <c r="BA26" i="34"/>
  <c r="BI25" i="9"/>
  <c r="AW76" i="101"/>
  <c r="BC25" i="9"/>
  <c r="D42" i="9"/>
  <c r="BH76" i="101"/>
  <c r="BK81" i="27"/>
  <c r="BK37" i="9"/>
  <c r="P50" i="4"/>
  <c r="AK40" i="9"/>
  <c r="AB60" i="9"/>
  <c r="BF76" i="101" l="1"/>
  <c r="P76" i="101"/>
  <c r="BJ76" i="101"/>
  <c r="BA50" i="27"/>
  <c r="BH50" i="9"/>
  <c r="J88" i="31"/>
  <c r="I88" i="31"/>
  <c r="BK50" i="9"/>
  <c r="H11" i="117"/>
  <c r="I13" i="117"/>
  <c r="G13" i="117"/>
  <c r="I10" i="117"/>
  <c r="G10" i="117"/>
  <c r="Z88" i="27"/>
  <c r="H13" i="117"/>
  <c r="O88" i="27"/>
  <c r="AA88" i="27"/>
  <c r="AA88" i="4"/>
  <c r="BA32" i="9"/>
  <c r="BC50" i="9"/>
  <c r="F9" i="117"/>
  <c r="I9" i="117"/>
  <c r="AA88" i="31"/>
  <c r="H9" i="117"/>
  <c r="G11" i="117"/>
  <c r="BE50" i="9"/>
  <c r="G8" i="117"/>
  <c r="H88" i="31"/>
  <c r="O88" i="4"/>
  <c r="E88" i="31"/>
  <c r="G9" i="117"/>
  <c r="G88" i="31"/>
  <c r="F13" i="117"/>
  <c r="H10" i="117"/>
  <c r="BK40" i="9"/>
  <c r="BF40" i="9"/>
  <c r="BA44" i="9"/>
  <c r="BA74" i="9"/>
  <c r="BF50" i="9"/>
  <c r="BJ50" i="9"/>
  <c r="BJ40" i="9"/>
  <c r="BG50" i="9"/>
  <c r="BD50" i="9"/>
  <c r="BA50" i="33"/>
  <c r="BA39" i="9"/>
  <c r="BH40" i="9"/>
  <c r="BA50" i="32"/>
  <c r="BI50" i="9"/>
  <c r="BA76" i="9"/>
  <c r="BA50" i="30"/>
  <c r="BA61" i="9"/>
  <c r="BA35" i="9"/>
  <c r="BA52" i="9"/>
  <c r="BA50" i="31"/>
  <c r="BL40" i="9"/>
  <c r="BA54" i="9"/>
  <c r="BB76" i="101"/>
  <c r="BL50" i="9"/>
  <c r="AB50" i="9"/>
  <c r="BA50" i="34"/>
  <c r="BA49" i="9"/>
  <c r="BA60" i="9"/>
  <c r="BA25" i="9"/>
  <c r="BA47" i="9"/>
  <c r="BA42" i="9"/>
  <c r="BA26" i="9"/>
  <c r="AN76" i="101"/>
  <c r="AN50" i="9"/>
  <c r="I11" i="117"/>
  <c r="F8" i="117"/>
  <c r="BA50" i="4"/>
  <c r="I6" i="117"/>
  <c r="H8" i="117"/>
  <c r="F11" i="117"/>
  <c r="D76" i="101"/>
  <c r="F6" i="117"/>
  <c r="BA76" i="101" l="1"/>
  <c r="AN30" i="33"/>
  <c r="AN64" i="33"/>
  <c r="AU80" i="33"/>
  <c r="AN57" i="33"/>
  <c r="AO81" i="33"/>
  <c r="AN67" i="33"/>
  <c r="AX80" i="33"/>
  <c r="AN66" i="33"/>
  <c r="AW80" i="33"/>
  <c r="AT81" i="33"/>
  <c r="AN37" i="33"/>
  <c r="AT80" i="33"/>
  <c r="AN65" i="33"/>
  <c r="AP65" i="9"/>
  <c r="AN59" i="33"/>
  <c r="BG37" i="33"/>
  <c r="J81" i="33"/>
  <c r="BC64" i="33"/>
  <c r="R64" i="9"/>
  <c r="F81" i="33"/>
  <c r="R81" i="33"/>
  <c r="BC56" i="33"/>
  <c r="Q81" i="33"/>
  <c r="BB66" i="33"/>
  <c r="BD57" i="33"/>
  <c r="V81" i="33"/>
  <c r="AV80" i="32"/>
  <c r="AW80" i="32"/>
  <c r="AN57" i="32"/>
  <c r="AN59" i="32"/>
  <c r="AT81" i="32"/>
  <c r="AP81" i="32"/>
  <c r="AO81" i="32"/>
  <c r="AN37" i="32"/>
  <c r="AN66" i="32"/>
  <c r="AN65" i="32"/>
  <c r="AN67" i="32"/>
  <c r="AV65" i="9"/>
  <c r="AT80" i="32"/>
  <c r="AP80" i="32"/>
  <c r="BD64" i="32"/>
  <c r="AN64" i="32"/>
  <c r="AN30" i="32"/>
  <c r="X64" i="9"/>
  <c r="BI64" i="32"/>
  <c r="BB65" i="32"/>
  <c r="F81" i="32"/>
  <c r="E81" i="32"/>
  <c r="BC57" i="32"/>
  <c r="BG67" i="32"/>
  <c r="AN23" i="31"/>
  <c r="AN64" i="31"/>
  <c r="AP64" i="9"/>
  <c r="BC64" i="31"/>
  <c r="AW80" i="31"/>
  <c r="AV80" i="31"/>
  <c r="AN30" i="31"/>
  <c r="AN59" i="31"/>
  <c r="AN57" i="31"/>
  <c r="BD57" i="31"/>
  <c r="AU80" i="31"/>
  <c r="AR80" i="31"/>
  <c r="AN37" i="31"/>
  <c r="AT80" i="31"/>
  <c r="AN65" i="31"/>
  <c r="BC30" i="31"/>
  <c r="AO66" i="9"/>
  <c r="BB66" i="31"/>
  <c r="AO81" i="31"/>
  <c r="BD37" i="31"/>
  <c r="AN20" i="31"/>
  <c r="AT81" i="31"/>
  <c r="AU63" i="31"/>
  <c r="AU81" i="31"/>
  <c r="AW78" i="31"/>
  <c r="AN67" i="31"/>
  <c r="AN56" i="31"/>
  <c r="AK64" i="9"/>
  <c r="AB64" i="31"/>
  <c r="BJ51" i="31"/>
  <c r="X81" i="31"/>
  <c r="R81" i="31"/>
  <c r="P57" i="31"/>
  <c r="W81" i="31"/>
  <c r="BC51" i="31"/>
  <c r="BH41" i="31"/>
  <c r="K78" i="31"/>
  <c r="AO81" i="35"/>
  <c r="AQ80" i="35"/>
  <c r="AN64" i="35"/>
  <c r="AV66" i="9"/>
  <c r="AW80" i="35"/>
  <c r="AT80" i="35"/>
  <c r="AN59" i="35"/>
  <c r="AP81" i="35"/>
  <c r="AR30" i="9"/>
  <c r="AN37" i="35"/>
  <c r="AN66" i="35"/>
  <c r="AN57" i="35"/>
  <c r="AT81" i="35"/>
  <c r="AH37" i="9"/>
  <c r="BG37" i="35"/>
  <c r="AC66" i="9"/>
  <c r="BB66" i="35"/>
  <c r="Q81" i="35"/>
  <c r="BC57" i="35"/>
  <c r="BD59" i="35"/>
  <c r="E81" i="35"/>
  <c r="BH56" i="35"/>
  <c r="J81" i="35"/>
  <c r="BC27" i="35"/>
  <c r="F27" i="9"/>
  <c r="BC67" i="35"/>
  <c r="V81" i="34"/>
  <c r="H59" i="9"/>
  <c r="BC57" i="30"/>
  <c r="AW80" i="4"/>
  <c r="AQ64" i="9"/>
  <c r="AN57" i="27"/>
  <c r="AP57" i="9"/>
  <c r="BC66" i="34"/>
  <c r="AD66" i="9"/>
  <c r="BK69" i="27"/>
  <c r="Q64" i="9"/>
  <c r="AN37" i="27"/>
  <c r="AR20" i="9"/>
  <c r="AV20" i="9"/>
  <c r="AU78" i="27"/>
  <c r="AR65" i="9"/>
  <c r="AK66" i="9"/>
  <c r="BJ66" i="30"/>
  <c r="AP41" i="9"/>
  <c r="AP81" i="30"/>
  <c r="AW78" i="27"/>
  <c r="F67" i="9"/>
  <c r="Y81" i="27"/>
  <c r="Y63" i="27"/>
  <c r="BG68" i="27"/>
  <c r="AR37" i="9"/>
  <c r="AT67" i="9"/>
  <c r="AT51" i="9"/>
  <c r="AN64" i="27"/>
  <c r="AO64" i="9"/>
  <c r="AP81" i="27"/>
  <c r="BD57" i="27"/>
  <c r="D57" i="27"/>
  <c r="BC65" i="34"/>
  <c r="F65" i="9"/>
  <c r="S81" i="34"/>
  <c r="AT80" i="30"/>
  <c r="AR64" i="9"/>
  <c r="AW68" i="9"/>
  <c r="AN59" i="27"/>
  <c r="AW56" i="9"/>
  <c r="AR59" i="9"/>
  <c r="AP62" i="9"/>
  <c r="AP81" i="4"/>
  <c r="J81" i="27"/>
  <c r="AP80" i="4"/>
  <c r="BG67" i="27"/>
  <c r="AQ37" i="9"/>
  <c r="AT69" i="9"/>
  <c r="AT80" i="27"/>
  <c r="AP59" i="9"/>
  <c r="AN59" i="30"/>
  <c r="AP56" i="9"/>
  <c r="AT71" i="9"/>
  <c r="AP66" i="9"/>
  <c r="F81" i="4"/>
  <c r="G81" i="4"/>
  <c r="AP20" i="9"/>
  <c r="AO22" i="9"/>
  <c r="AN37" i="4"/>
  <c r="AV80" i="34"/>
  <c r="AW29" i="9"/>
  <c r="AW67" i="9"/>
  <c r="BI31" i="27"/>
  <c r="AN67" i="27"/>
  <c r="AO59" i="9"/>
  <c r="AV56" i="9"/>
  <c r="AT81" i="34"/>
  <c r="AO81" i="27"/>
  <c r="R56" i="9"/>
  <c r="R57" i="9"/>
  <c r="AN30" i="34"/>
  <c r="AQ20" i="9"/>
  <c r="AV37" i="9"/>
  <c r="AT33" i="9"/>
  <c r="AT80" i="4"/>
  <c r="AX80" i="27"/>
  <c r="BK33" i="27"/>
  <c r="AW33" i="9"/>
  <c r="AH64" i="9"/>
  <c r="AB64" i="4"/>
  <c r="BG64" i="4"/>
  <c r="AW65" i="9"/>
  <c r="AX30" i="9"/>
  <c r="AO57" i="9"/>
  <c r="AP81" i="34"/>
  <c r="AT81" i="30"/>
  <c r="AU31" i="9"/>
  <c r="R81" i="4"/>
  <c r="R67" i="9"/>
  <c r="AO20" i="9"/>
  <c r="AW23" i="9"/>
  <c r="AW22" i="9"/>
  <c r="AU80" i="30"/>
  <c r="AU80" i="34"/>
  <c r="AQ51" i="9"/>
  <c r="AW59" i="9"/>
  <c r="AX59" i="9"/>
  <c r="AU56" i="9"/>
  <c r="AO80" i="27"/>
  <c r="BH41" i="4"/>
  <c r="K78" i="4"/>
  <c r="AW80" i="30"/>
  <c r="AW80" i="27"/>
  <c r="AW64" i="9"/>
  <c r="AN64" i="4"/>
  <c r="AN65" i="30"/>
  <c r="AN65" i="34"/>
  <c r="AY59" i="9"/>
  <c r="AR56" i="9"/>
  <c r="AT59" i="9"/>
  <c r="AP30" i="9"/>
  <c r="L57" i="9"/>
  <c r="F66" i="9"/>
  <c r="S81" i="27"/>
  <c r="E65" i="9"/>
  <c r="AP22" i="9"/>
  <c r="AW20" i="9"/>
  <c r="AP80" i="30"/>
  <c r="AT80" i="34"/>
  <c r="AR67" i="9"/>
  <c r="BE65" i="27"/>
  <c r="AV67" i="9"/>
  <c r="AQ59" i="9"/>
  <c r="AO81" i="4"/>
  <c r="M63" i="27"/>
  <c r="M81" i="27"/>
  <c r="AQ22" i="9"/>
  <c r="BI20" i="27"/>
  <c r="AU80" i="27"/>
  <c r="AU80" i="4"/>
  <c r="AN30" i="4"/>
  <c r="BE65" i="4"/>
  <c r="AR66" i="9"/>
  <c r="AN66" i="30"/>
  <c r="AP37" i="9"/>
  <c r="AU59" i="9"/>
  <c r="J81" i="34"/>
  <c r="BG30" i="30"/>
  <c r="AR22" i="9"/>
  <c r="AV22" i="9"/>
  <c r="AV80" i="30"/>
  <c r="AR80" i="27"/>
  <c r="AW69" i="9"/>
  <c r="AT30" i="9"/>
  <c r="AO65" i="9"/>
  <c r="BB65" i="27"/>
  <c r="AN59" i="34"/>
  <c r="AV59" i="9"/>
  <c r="BL56" i="4"/>
  <c r="AU81" i="27"/>
  <c r="AW51" i="9"/>
  <c r="BC56" i="31"/>
  <c r="N59" i="9"/>
  <c r="AN65" i="4"/>
  <c r="AV78" i="31"/>
  <c r="AV69" i="9"/>
  <c r="AN65" i="35"/>
  <c r="AN29" i="31"/>
  <c r="AP67" i="9"/>
  <c r="AN20" i="27"/>
  <c r="R81" i="27"/>
  <c r="BB65" i="34"/>
  <c r="AO71" i="9"/>
  <c r="AV78" i="4"/>
  <c r="AW78" i="33"/>
  <c r="AO23" i="9"/>
  <c r="BE59" i="27"/>
  <c r="BE59" i="32"/>
  <c r="Q65" i="9"/>
  <c r="BB56" i="32"/>
  <c r="BE59" i="4"/>
  <c r="BE59" i="30"/>
  <c r="BC71" i="4"/>
  <c r="BC56" i="4"/>
  <c r="J81" i="30"/>
  <c r="X81" i="27"/>
  <c r="BC67" i="32"/>
  <c r="BD59" i="4"/>
  <c r="BC71" i="33"/>
  <c r="BD57" i="32"/>
  <c r="BF59" i="35"/>
  <c r="BE56" i="34"/>
  <c r="BD59" i="30"/>
  <c r="BB62" i="33"/>
  <c r="BC62" i="32"/>
  <c r="BI56" i="35"/>
  <c r="BG62" i="33"/>
  <c r="BH59" i="30"/>
  <c r="BC59" i="27"/>
  <c r="BB62" i="35"/>
  <c r="BB71" i="31"/>
  <c r="BJ62" i="27"/>
  <c r="BB64" i="27"/>
  <c r="BC59" i="35"/>
  <c r="BG71" i="33"/>
  <c r="BC67" i="4"/>
  <c r="BC59" i="34"/>
  <c r="BC62" i="33"/>
  <c r="BG62" i="35"/>
  <c r="BB71" i="35"/>
  <c r="BB65" i="31"/>
  <c r="BJ59" i="33"/>
  <c r="BJ62" i="31"/>
  <c r="AA59" i="9"/>
  <c r="BB59" i="33"/>
  <c r="BH62" i="31"/>
  <c r="D64" i="27"/>
  <c r="BB57" i="30"/>
  <c r="BC71" i="30"/>
  <c r="E81" i="4"/>
  <c r="D57" i="32"/>
  <c r="BI59" i="4"/>
  <c r="L81" i="4"/>
  <c r="H81" i="34"/>
  <c r="I81" i="35"/>
  <c r="S81" i="33"/>
  <c r="I81" i="32"/>
  <c r="K81" i="33"/>
  <c r="BC81" i="33" l="1"/>
  <c r="S59" i="9"/>
  <c r="BC12" i="101"/>
  <c r="AV31" i="9"/>
  <c r="AU33" i="9"/>
  <c r="G59" i="9"/>
  <c r="AN22" i="35"/>
  <c r="AB12" i="101"/>
  <c r="BG12" i="101"/>
  <c r="BI12" i="101"/>
  <c r="BD12" i="101"/>
  <c r="BK12" i="101"/>
  <c r="BE12" i="101"/>
  <c r="BJ12" i="101"/>
  <c r="BF12" i="101"/>
  <c r="BL12" i="101"/>
  <c r="P12" i="101"/>
  <c r="BB12" i="101"/>
  <c r="D12" i="101"/>
  <c r="AN20" i="33"/>
  <c r="AN56" i="30"/>
  <c r="AT78" i="33"/>
  <c r="AZ78" i="33"/>
  <c r="BC64" i="9"/>
  <c r="AO78" i="33"/>
  <c r="AQ78" i="33"/>
  <c r="AN62" i="33"/>
  <c r="AZ81" i="33"/>
  <c r="AP78" i="33"/>
  <c r="AZ80" i="33"/>
  <c r="AP80" i="33"/>
  <c r="AX81" i="33"/>
  <c r="AN29" i="33"/>
  <c r="AV78" i="33"/>
  <c r="AY81" i="33"/>
  <c r="AX78" i="33"/>
  <c r="BL33" i="33"/>
  <c r="AU81" i="33"/>
  <c r="AN56" i="33"/>
  <c r="AV33" i="9"/>
  <c r="BI71" i="33"/>
  <c r="AB41" i="33"/>
  <c r="AO80" i="33"/>
  <c r="BH73" i="33"/>
  <c r="BD33" i="33"/>
  <c r="AS78" i="33"/>
  <c r="AN51" i="33"/>
  <c r="AV30" i="9"/>
  <c r="AR81" i="33"/>
  <c r="AN41" i="33"/>
  <c r="AN31" i="33"/>
  <c r="AN27" i="33"/>
  <c r="AR27" i="9"/>
  <c r="BH68" i="33"/>
  <c r="AY78" i="33"/>
  <c r="AS81" i="33"/>
  <c r="AP81" i="33"/>
  <c r="AS80" i="33"/>
  <c r="AQ56" i="9"/>
  <c r="AN23" i="33"/>
  <c r="AQ81" i="33"/>
  <c r="AR80" i="33"/>
  <c r="AR78" i="33"/>
  <c r="BG81" i="33"/>
  <c r="AI81" i="33"/>
  <c r="AB71" i="33"/>
  <c r="AC80" i="33"/>
  <c r="D59" i="33"/>
  <c r="BE59" i="33"/>
  <c r="AG81" i="33"/>
  <c r="AJ81" i="33"/>
  <c r="AB67" i="33"/>
  <c r="AB65" i="33"/>
  <c r="AM81" i="33"/>
  <c r="BB73" i="33"/>
  <c r="AL81" i="33"/>
  <c r="AK81" i="33"/>
  <c r="AB56" i="33"/>
  <c r="BF62" i="33"/>
  <c r="AB37" i="33"/>
  <c r="BK31" i="33"/>
  <c r="AI78" i="33"/>
  <c r="BC30" i="33"/>
  <c r="AB23" i="33"/>
  <c r="AF81" i="33"/>
  <c r="AE81" i="33"/>
  <c r="AH78" i="33"/>
  <c r="AI80" i="33"/>
  <c r="AB66" i="33"/>
  <c r="BB27" i="33"/>
  <c r="BC68" i="33"/>
  <c r="AL80" i="33"/>
  <c r="AG80" i="33"/>
  <c r="BC29" i="33"/>
  <c r="AK80" i="33"/>
  <c r="AE78" i="33"/>
  <c r="BC33" i="33"/>
  <c r="AB20" i="33"/>
  <c r="AH80" i="33"/>
  <c r="AK78" i="33"/>
  <c r="AH81" i="33"/>
  <c r="AF80" i="33"/>
  <c r="AB57" i="33"/>
  <c r="AB62" i="33"/>
  <c r="AC81" i="33"/>
  <c r="BI56" i="33"/>
  <c r="BD56" i="33"/>
  <c r="BC65" i="33"/>
  <c r="BL22" i="33"/>
  <c r="AE80" i="33"/>
  <c r="BC51" i="33"/>
  <c r="AL78" i="33"/>
  <c r="BK59" i="33"/>
  <c r="BL59" i="33"/>
  <c r="BC67" i="33"/>
  <c r="BB65" i="33"/>
  <c r="AG78" i="33"/>
  <c r="AD81" i="33"/>
  <c r="D65" i="33"/>
  <c r="D66" i="33"/>
  <c r="BH22" i="33"/>
  <c r="BC73" i="33"/>
  <c r="BI62" i="33"/>
  <c r="L81" i="33"/>
  <c r="BK51" i="33"/>
  <c r="BF68" i="33"/>
  <c r="BG59" i="33"/>
  <c r="Y78" i="33"/>
  <c r="N80" i="33"/>
  <c r="BL71" i="33"/>
  <c r="D71" i="33"/>
  <c r="BJ62" i="33"/>
  <c r="M81" i="33"/>
  <c r="Y81" i="33"/>
  <c r="BH33" i="33"/>
  <c r="BF30" i="33"/>
  <c r="BD73" i="33"/>
  <c r="BE71" i="33"/>
  <c r="BF56" i="33"/>
  <c r="BG67" i="33"/>
  <c r="BE68" i="33"/>
  <c r="BF51" i="33"/>
  <c r="K59" i="9"/>
  <c r="P66" i="33"/>
  <c r="BL51" i="33"/>
  <c r="BH23" i="33"/>
  <c r="BB56" i="33"/>
  <c r="D56" i="33"/>
  <c r="BI20" i="33"/>
  <c r="BK73" i="33"/>
  <c r="P51" i="33"/>
  <c r="BF66" i="33"/>
  <c r="BH59" i="33"/>
  <c r="BL20" i="33"/>
  <c r="BE67" i="33"/>
  <c r="BK62" i="33"/>
  <c r="N81" i="33"/>
  <c r="Z81" i="33"/>
  <c r="BI23" i="33"/>
  <c r="Q78" i="33"/>
  <c r="D51" i="33"/>
  <c r="BB51" i="33"/>
  <c r="Q56" i="9"/>
  <c r="X30" i="9"/>
  <c r="BH51" i="33"/>
  <c r="BG68" i="33"/>
  <c r="BB71" i="33"/>
  <c r="T80" i="33"/>
  <c r="Q80" i="33"/>
  <c r="BL62" i="33"/>
  <c r="O81" i="33"/>
  <c r="BE73" i="33"/>
  <c r="M78" i="33"/>
  <c r="BE56" i="33"/>
  <c r="P41" i="33"/>
  <c r="BB68" i="33"/>
  <c r="V78" i="33"/>
  <c r="P56" i="33"/>
  <c r="BL56" i="33"/>
  <c r="BD62" i="33"/>
  <c r="G81" i="33"/>
  <c r="BE65" i="33"/>
  <c r="BE64" i="33"/>
  <c r="BD51" i="33"/>
  <c r="P31" i="33"/>
  <c r="BB57" i="33"/>
  <c r="S64" i="9"/>
  <c r="AA80" i="33"/>
  <c r="BH67" i="33"/>
  <c r="E81" i="33"/>
  <c r="BH56" i="33"/>
  <c r="BL68" i="33"/>
  <c r="Z78" i="33"/>
  <c r="D68" i="33"/>
  <c r="S80" i="33"/>
  <c r="BB64" i="33"/>
  <c r="D64" i="33"/>
  <c r="D62" i="33"/>
  <c r="U80" i="33"/>
  <c r="BJ73" i="33"/>
  <c r="Y80" i="33"/>
  <c r="P27" i="33"/>
  <c r="Q27" i="9"/>
  <c r="BD68" i="33"/>
  <c r="BE51" i="33"/>
  <c r="BE69" i="33"/>
  <c r="BH71" i="33"/>
  <c r="BG56" i="33"/>
  <c r="D73" i="33"/>
  <c r="BI69" i="33"/>
  <c r="BK56" i="33"/>
  <c r="R78" i="33"/>
  <c r="BI64" i="33"/>
  <c r="L64" i="9"/>
  <c r="BI51" i="33"/>
  <c r="BF59" i="33"/>
  <c r="BB67" i="33"/>
  <c r="P65" i="33"/>
  <c r="BE62" i="33"/>
  <c r="H81" i="33"/>
  <c r="BJ71" i="33"/>
  <c r="BI73" i="33"/>
  <c r="BF73" i="33"/>
  <c r="P73" i="33"/>
  <c r="AA81" i="33"/>
  <c r="BJ56" i="33"/>
  <c r="BC69" i="33"/>
  <c r="D57" i="33"/>
  <c r="BG51" i="33"/>
  <c r="BD65" i="33"/>
  <c r="BJ51" i="33"/>
  <c r="BI66" i="33"/>
  <c r="BJ68" i="33"/>
  <c r="BE66" i="33"/>
  <c r="BD66" i="33"/>
  <c r="BK33" i="33"/>
  <c r="BL73" i="33"/>
  <c r="BG73" i="33"/>
  <c r="K80" i="33"/>
  <c r="J80" i="33"/>
  <c r="R80" i="33"/>
  <c r="X81" i="33"/>
  <c r="W62" i="9"/>
  <c r="BF65" i="33"/>
  <c r="BF67" i="33"/>
  <c r="BD67" i="33"/>
  <c r="G80" i="33"/>
  <c r="BD22" i="33"/>
  <c r="BK41" i="33"/>
  <c r="BE27" i="33"/>
  <c r="H27" i="9"/>
  <c r="BG29" i="33"/>
  <c r="BL29" i="33"/>
  <c r="BI29" i="33"/>
  <c r="BF41" i="33"/>
  <c r="BJ41" i="33"/>
  <c r="BE41" i="33"/>
  <c r="I78" i="33"/>
  <c r="BF20" i="33"/>
  <c r="D27" i="33"/>
  <c r="BL27" i="33"/>
  <c r="O27" i="9"/>
  <c r="BC23" i="33"/>
  <c r="BB22" i="33"/>
  <c r="BC20" i="33"/>
  <c r="BE23" i="33"/>
  <c r="BI41" i="33"/>
  <c r="BB30" i="33"/>
  <c r="BK20" i="33"/>
  <c r="L80" i="33"/>
  <c r="BC41" i="33"/>
  <c r="BC37" i="33"/>
  <c r="BE30" i="33"/>
  <c r="BH30" i="33"/>
  <c r="BJ29" i="33"/>
  <c r="BD23" i="33"/>
  <c r="BG23" i="33"/>
  <c r="L22" i="9"/>
  <c r="BH20" i="33"/>
  <c r="K78" i="33"/>
  <c r="BB33" i="33"/>
  <c r="D33" i="33"/>
  <c r="E80" i="33"/>
  <c r="BB37" i="33"/>
  <c r="BJ20" i="33"/>
  <c r="BE33" i="33"/>
  <c r="H80" i="33"/>
  <c r="BB23" i="33"/>
  <c r="D23" i="33"/>
  <c r="BG20" i="33"/>
  <c r="J78" i="33"/>
  <c r="BC22" i="33"/>
  <c r="BF31" i="33"/>
  <c r="BH41" i="33"/>
  <c r="BE31" i="33"/>
  <c r="BF23" i="33"/>
  <c r="BG22" i="33"/>
  <c r="BB31" i="33"/>
  <c r="BF29" i="33"/>
  <c r="BK29" i="33"/>
  <c r="BD29" i="33"/>
  <c r="BJ22" i="33"/>
  <c r="BE29" i="33"/>
  <c r="BG33" i="33"/>
  <c r="BH29" i="33"/>
  <c r="BJ33" i="33"/>
  <c r="M80" i="33"/>
  <c r="BD20" i="33"/>
  <c r="BD41" i="33"/>
  <c r="F80" i="33"/>
  <c r="BD31" i="33"/>
  <c r="L37" i="9"/>
  <c r="BL23" i="33"/>
  <c r="BE37" i="33"/>
  <c r="D41" i="33"/>
  <c r="BB41" i="33"/>
  <c r="BI31" i="33"/>
  <c r="D20" i="33"/>
  <c r="BG31" i="33"/>
  <c r="BG41" i="33"/>
  <c r="F78" i="33"/>
  <c r="BL41" i="33"/>
  <c r="BB29" i="33"/>
  <c r="D29" i="33"/>
  <c r="BK23" i="33"/>
  <c r="O80" i="33"/>
  <c r="BK30" i="33"/>
  <c r="BF33" i="33"/>
  <c r="I80" i="33"/>
  <c r="BB20" i="33"/>
  <c r="E78" i="33"/>
  <c r="AN31" i="32"/>
  <c r="AN68" i="32"/>
  <c r="AY78" i="32"/>
  <c r="AS80" i="32"/>
  <c r="AO80" i="32"/>
  <c r="AZ78" i="32"/>
  <c r="AB41" i="32"/>
  <c r="AQ78" i="32"/>
  <c r="BI51" i="32"/>
  <c r="AY80" i="32"/>
  <c r="AZ81" i="32"/>
  <c r="AQ62" i="9"/>
  <c r="AX78" i="32"/>
  <c r="AN69" i="32"/>
  <c r="AU80" i="32"/>
  <c r="AS78" i="32"/>
  <c r="AU81" i="32"/>
  <c r="AU63" i="32"/>
  <c r="BK33" i="32"/>
  <c r="AR80" i="32"/>
  <c r="AO78" i="32"/>
  <c r="BF71" i="32"/>
  <c r="BG73" i="32"/>
  <c r="BL62" i="32"/>
  <c r="AV81" i="32"/>
  <c r="AN22" i="32"/>
  <c r="AN41" i="32"/>
  <c r="AQ80" i="32"/>
  <c r="AP23" i="9"/>
  <c r="AP78" i="32"/>
  <c r="AL80" i="32"/>
  <c r="AB59" i="32"/>
  <c r="BE66" i="32"/>
  <c r="AK81" i="32"/>
  <c r="AH81" i="32"/>
  <c r="BC30" i="32"/>
  <c r="AB64" i="32"/>
  <c r="AD80" i="32"/>
  <c r="AG81" i="32"/>
  <c r="AB57" i="32"/>
  <c r="BL59" i="32"/>
  <c r="BC71" i="32"/>
  <c r="AI81" i="32"/>
  <c r="AM80" i="32"/>
  <c r="AB20" i="32"/>
  <c r="AL78" i="32"/>
  <c r="AB29" i="32"/>
  <c r="AI78" i="32"/>
  <c r="AF81" i="32"/>
  <c r="AK80" i="32"/>
  <c r="AB31" i="32"/>
  <c r="AJ81" i="32"/>
  <c r="AD81" i="32"/>
  <c r="AI80" i="32"/>
  <c r="BG29" i="32"/>
  <c r="AH80" i="32"/>
  <c r="AB51" i="32"/>
  <c r="BC51" i="32"/>
  <c r="AH78" i="32"/>
  <c r="AC80" i="32"/>
  <c r="AB68" i="32"/>
  <c r="BI33" i="32"/>
  <c r="BF27" i="32"/>
  <c r="AL81" i="32"/>
  <c r="AB65" i="32"/>
  <c r="BB57" i="32"/>
  <c r="BB62" i="32"/>
  <c r="BG31" i="32"/>
  <c r="AB22" i="32"/>
  <c r="AE27" i="9"/>
  <c r="BF67" i="32"/>
  <c r="AM81" i="32"/>
  <c r="BC73" i="32"/>
  <c r="AE81" i="32"/>
  <c r="BD33" i="32"/>
  <c r="AG80" i="32"/>
  <c r="AK73" i="9"/>
  <c r="AF80" i="32"/>
  <c r="AB37" i="32"/>
  <c r="AB62" i="32"/>
  <c r="AC81" i="32"/>
  <c r="BF59" i="32"/>
  <c r="AB56" i="32"/>
  <c r="BC56" i="32"/>
  <c r="BG30" i="32"/>
  <c r="AC78" i="32"/>
  <c r="BJ71" i="32"/>
  <c r="Q80" i="32"/>
  <c r="P59" i="32"/>
  <c r="Z80" i="32"/>
  <c r="BC37" i="32"/>
  <c r="X78" i="32"/>
  <c r="BH56" i="32"/>
  <c r="U80" i="32"/>
  <c r="BD31" i="32"/>
  <c r="BH41" i="32"/>
  <c r="V81" i="32"/>
  <c r="D56" i="32"/>
  <c r="Y80" i="32"/>
  <c r="BJ51" i="32"/>
  <c r="BK59" i="32"/>
  <c r="BI71" i="32"/>
  <c r="W80" i="32"/>
  <c r="V80" i="32"/>
  <c r="S80" i="32"/>
  <c r="S81" i="32"/>
  <c r="BB20" i="32"/>
  <c r="X80" i="32"/>
  <c r="P57" i="32"/>
  <c r="P22" i="32"/>
  <c r="BC68" i="32"/>
  <c r="BC69" i="32"/>
  <c r="BE37" i="32"/>
  <c r="BC65" i="32"/>
  <c r="BI56" i="32"/>
  <c r="W81" i="32"/>
  <c r="BH66" i="32"/>
  <c r="W66" i="9"/>
  <c r="U27" i="9"/>
  <c r="BC59" i="32"/>
  <c r="P65" i="32"/>
  <c r="P23" i="32"/>
  <c r="V37" i="9"/>
  <c r="BG37" i="32"/>
  <c r="Y78" i="32"/>
  <c r="U78" i="32"/>
  <c r="R65" i="9"/>
  <c r="P29" i="32"/>
  <c r="P66" i="32"/>
  <c r="R81" i="32"/>
  <c r="Z78" i="32"/>
  <c r="BE33" i="32"/>
  <c r="Z81" i="32"/>
  <c r="BD41" i="32"/>
  <c r="BL33" i="32"/>
  <c r="W51" i="9"/>
  <c r="Z59" i="9"/>
  <c r="R59" i="9"/>
  <c r="BB71" i="32"/>
  <c r="P64" i="32"/>
  <c r="BG20" i="32"/>
  <c r="P73" i="32"/>
  <c r="AA81" i="32"/>
  <c r="Q81" i="32"/>
  <c r="P30" i="32"/>
  <c r="BG62" i="32"/>
  <c r="P67" i="32"/>
  <c r="I68" i="9"/>
  <c r="L23" i="9"/>
  <c r="BJ56" i="32"/>
  <c r="BG22" i="32"/>
  <c r="O78" i="32"/>
  <c r="BG69" i="32"/>
  <c r="D41" i="32"/>
  <c r="N80" i="32"/>
  <c r="J68" i="9"/>
  <c r="BL31" i="32"/>
  <c r="BJ29" i="32"/>
  <c r="BB33" i="32"/>
  <c r="D33" i="32"/>
  <c r="E80" i="32"/>
  <c r="BB31" i="32"/>
  <c r="BL23" i="32"/>
  <c r="BD51" i="32"/>
  <c r="BB22" i="32"/>
  <c r="E78" i="32"/>
  <c r="BF41" i="32"/>
  <c r="BJ33" i="32"/>
  <c r="BG59" i="32"/>
  <c r="BJ62" i="32"/>
  <c r="M81" i="32"/>
  <c r="BI73" i="32"/>
  <c r="BI37" i="32"/>
  <c r="BL51" i="32"/>
  <c r="BF51" i="32"/>
  <c r="D20" i="32"/>
  <c r="BK56" i="32"/>
  <c r="BC22" i="32"/>
  <c r="BE23" i="32"/>
  <c r="D37" i="32"/>
  <c r="BB37" i="32"/>
  <c r="BC23" i="32"/>
  <c r="BH73" i="32"/>
  <c r="G80" i="32"/>
  <c r="H81" i="32"/>
  <c r="BB69" i="32"/>
  <c r="N29" i="9"/>
  <c r="BF30" i="32"/>
  <c r="BF64" i="32"/>
  <c r="BH33" i="32"/>
  <c r="K80" i="32"/>
  <c r="BF66" i="32"/>
  <c r="BF56" i="32"/>
  <c r="BD59" i="32"/>
  <c r="BF23" i="32"/>
  <c r="BK68" i="32"/>
  <c r="BK73" i="32"/>
  <c r="BK62" i="32"/>
  <c r="N81" i="32"/>
  <c r="K62" i="9"/>
  <c r="BD22" i="32"/>
  <c r="BD65" i="32"/>
  <c r="D65" i="32"/>
  <c r="BE57" i="32"/>
  <c r="BB66" i="32"/>
  <c r="D66" i="32"/>
  <c r="BI41" i="32"/>
  <c r="BE29" i="32"/>
  <c r="BH31" i="32"/>
  <c r="BK23" i="32"/>
  <c r="BG56" i="32"/>
  <c r="BE73" i="32"/>
  <c r="BC41" i="32"/>
  <c r="BD67" i="32"/>
  <c r="BB67" i="32"/>
  <c r="L80" i="32"/>
  <c r="BB59" i="32"/>
  <c r="BI31" i="32"/>
  <c r="BF29" i="32"/>
  <c r="BC33" i="32"/>
  <c r="F80" i="32"/>
  <c r="BC20" i="32"/>
  <c r="F78" i="32"/>
  <c r="BE22" i="32"/>
  <c r="BD37" i="32"/>
  <c r="H30" i="9"/>
  <c r="BI68" i="32"/>
  <c r="BD30" i="32"/>
  <c r="BE67" i="32"/>
  <c r="BF73" i="32"/>
  <c r="BL71" i="32"/>
  <c r="BB29" i="32"/>
  <c r="BF20" i="32"/>
  <c r="M80" i="32"/>
  <c r="BH71" i="32"/>
  <c r="BE69" i="32"/>
  <c r="BK20" i="32"/>
  <c r="BB41" i="32"/>
  <c r="BE20" i="32"/>
  <c r="BI65" i="32"/>
  <c r="G78" i="32"/>
  <c r="BI22" i="32"/>
  <c r="BF65" i="32"/>
  <c r="BL41" i="32"/>
  <c r="BC29" i="32"/>
  <c r="BB73" i="32"/>
  <c r="D73" i="32"/>
  <c r="BJ20" i="32"/>
  <c r="L29" i="9"/>
  <c r="BB27" i="32"/>
  <c r="D27" i="32"/>
  <c r="BD66" i="32"/>
  <c r="BE65" i="32"/>
  <c r="BL69" i="32"/>
  <c r="BJ64" i="32"/>
  <c r="BB30" i="32"/>
  <c r="BE51" i="32"/>
  <c r="BH23" i="32"/>
  <c r="BD69" i="32"/>
  <c r="H80" i="32"/>
  <c r="BL68" i="32"/>
  <c r="BF33" i="32"/>
  <c r="I80" i="32"/>
  <c r="BG51" i="32"/>
  <c r="BJ59" i="32"/>
  <c r="BK41" i="32"/>
  <c r="BB23" i="32"/>
  <c r="BJ41" i="32"/>
  <c r="M30" i="9"/>
  <c r="BE64" i="32"/>
  <c r="J81" i="32"/>
  <c r="O80" i="32"/>
  <c r="BI62" i="32"/>
  <c r="L81" i="32"/>
  <c r="BL73" i="32"/>
  <c r="BH68" i="32"/>
  <c r="G81" i="32"/>
  <c r="BB68" i="32"/>
  <c r="BG33" i="32"/>
  <c r="J80" i="32"/>
  <c r="BI20" i="32"/>
  <c r="BE56" i="32"/>
  <c r="BD29" i="32"/>
  <c r="BJ68" i="32"/>
  <c r="BB51" i="32"/>
  <c r="D51" i="32"/>
  <c r="BJ22" i="32"/>
  <c r="BD71" i="32"/>
  <c r="BL29" i="32"/>
  <c r="O81" i="32"/>
  <c r="BD73" i="32"/>
  <c r="BH29" i="32"/>
  <c r="BL20" i="32"/>
  <c r="AS80" i="31"/>
  <c r="AY78" i="31"/>
  <c r="AX78" i="31"/>
  <c r="AQ80" i="31"/>
  <c r="AN33" i="31"/>
  <c r="AO80" i="31"/>
  <c r="AN31" i="31"/>
  <c r="AN41" i="31"/>
  <c r="AS81" i="31"/>
  <c r="BC73" i="31"/>
  <c r="AN62" i="31"/>
  <c r="AQ81" i="31"/>
  <c r="AZ78" i="31"/>
  <c r="AV81" i="31"/>
  <c r="AT78" i="31"/>
  <c r="AO78" i="31"/>
  <c r="AN69" i="31"/>
  <c r="AP80" i="31"/>
  <c r="AN68" i="31"/>
  <c r="BE51" i="31"/>
  <c r="AK80" i="31"/>
  <c r="AB33" i="31"/>
  <c r="AB73" i="31"/>
  <c r="AI80" i="31"/>
  <c r="AB23" i="31"/>
  <c r="AH80" i="31"/>
  <c r="AB41" i="31"/>
  <c r="AD80" i="31"/>
  <c r="BL56" i="31"/>
  <c r="AC78" i="31"/>
  <c r="BD68" i="31"/>
  <c r="BL71" i="31"/>
  <c r="AL80" i="31"/>
  <c r="BK59" i="31"/>
  <c r="AL81" i="31"/>
  <c r="BB56" i="31"/>
  <c r="AJ81" i="31"/>
  <c r="AE81" i="31"/>
  <c r="AK81" i="31"/>
  <c r="AJ80" i="31"/>
  <c r="AE80" i="31"/>
  <c r="AF80" i="31"/>
  <c r="BJ30" i="31"/>
  <c r="BD66" i="31"/>
  <c r="BL51" i="31"/>
  <c r="BC62" i="31"/>
  <c r="AF81" i="31"/>
  <c r="AB56" i="31"/>
  <c r="BG51" i="31"/>
  <c r="AK78" i="31"/>
  <c r="AB22" i="31"/>
  <c r="AJ29" i="9"/>
  <c r="BL62" i="31"/>
  <c r="AM81" i="31"/>
  <c r="AI81" i="31"/>
  <c r="AC80" i="31"/>
  <c r="AB30" i="31"/>
  <c r="BI37" i="31"/>
  <c r="BJ56" i="31"/>
  <c r="BL68" i="31"/>
  <c r="BL33" i="31"/>
  <c r="AM80" i="31"/>
  <c r="AG81" i="31"/>
  <c r="AI78" i="31"/>
  <c r="AH78" i="31"/>
  <c r="BG56" i="31"/>
  <c r="AI63" i="31"/>
  <c r="AB62" i="31"/>
  <c r="AC81" i="31"/>
  <c r="AH81" i="31"/>
  <c r="AB57" i="31"/>
  <c r="BE41" i="31"/>
  <c r="BL59" i="31"/>
  <c r="AD81" i="31"/>
  <c r="AB31" i="31"/>
  <c r="AB69" i="31"/>
  <c r="AB65" i="31"/>
  <c r="BL69" i="31"/>
  <c r="AB20" i="31"/>
  <c r="BB57" i="31"/>
  <c r="BI62" i="31"/>
  <c r="BG23" i="31"/>
  <c r="U81" i="31"/>
  <c r="BB23" i="31"/>
  <c r="BE67" i="31"/>
  <c r="BF69" i="31"/>
  <c r="BB31" i="31"/>
  <c r="R80" i="31"/>
  <c r="BG41" i="31"/>
  <c r="Y80" i="31"/>
  <c r="BJ33" i="31"/>
  <c r="W20" i="9"/>
  <c r="P37" i="31"/>
  <c r="BH73" i="31"/>
  <c r="BG69" i="31"/>
  <c r="BB29" i="31"/>
  <c r="Z78" i="31"/>
  <c r="BK29" i="31"/>
  <c r="BK68" i="31"/>
  <c r="V81" i="31"/>
  <c r="BG62" i="31"/>
  <c r="T56" i="9"/>
  <c r="BD51" i="31"/>
  <c r="Q59" i="9"/>
  <c r="BF29" i="31"/>
  <c r="W56" i="9"/>
  <c r="BF41" i="31"/>
  <c r="W80" i="31"/>
  <c r="BG22" i="31"/>
  <c r="R22" i="9"/>
  <c r="BK71" i="31"/>
  <c r="BF65" i="31"/>
  <c r="BG29" i="31"/>
  <c r="BB67" i="31"/>
  <c r="BD33" i="31"/>
  <c r="BG73" i="31"/>
  <c r="Z80" i="31"/>
  <c r="BK33" i="31"/>
  <c r="BI20" i="31"/>
  <c r="BD65" i="31"/>
  <c r="T80" i="31"/>
  <c r="BF30" i="31"/>
  <c r="Z63" i="31"/>
  <c r="BK62" i="31"/>
  <c r="Z81" i="31"/>
  <c r="BF20" i="31"/>
  <c r="P41" i="31"/>
  <c r="BB41" i="31"/>
  <c r="BH29" i="31"/>
  <c r="Y59" i="9"/>
  <c r="BG68" i="31"/>
  <c r="BI23" i="31"/>
  <c r="BJ64" i="31"/>
  <c r="P64" i="31"/>
  <c r="P30" i="31"/>
  <c r="BB30" i="31"/>
  <c r="U23" i="9"/>
  <c r="BE20" i="31"/>
  <c r="BD62" i="31"/>
  <c r="BG59" i="31"/>
  <c r="P62" i="31"/>
  <c r="BB62" i="31"/>
  <c r="Q81" i="31"/>
  <c r="BE22" i="31"/>
  <c r="P73" i="31"/>
  <c r="BB73" i="31"/>
  <c r="S22" i="9"/>
  <c r="BK69" i="31"/>
  <c r="BC68" i="31"/>
  <c r="S80" i="31"/>
  <c r="BE29" i="31"/>
  <c r="BJ23" i="31"/>
  <c r="BD56" i="31"/>
  <c r="BC33" i="31"/>
  <c r="S81" i="31"/>
  <c r="BF51" i="31"/>
  <c r="BE23" i="31"/>
  <c r="BD30" i="31"/>
  <c r="BJ29" i="31"/>
  <c r="BJ68" i="31"/>
  <c r="P65" i="31"/>
  <c r="BF73" i="31"/>
  <c r="BI68" i="31"/>
  <c r="U80" i="31"/>
  <c r="BH33" i="31"/>
  <c r="BF56" i="31"/>
  <c r="BG33" i="31"/>
  <c r="V80" i="31"/>
  <c r="BD73" i="31"/>
  <c r="BI73" i="31"/>
  <c r="BE73" i="31"/>
  <c r="BI69" i="31"/>
  <c r="BF68" i="31"/>
  <c r="BH51" i="31"/>
  <c r="X31" i="9"/>
  <c r="BE33" i="31"/>
  <c r="BB68" i="31"/>
  <c r="BJ22" i="31"/>
  <c r="BJ73" i="31"/>
  <c r="BF62" i="31"/>
  <c r="BF22" i="31"/>
  <c r="P51" i="31"/>
  <c r="BB51" i="31"/>
  <c r="BD20" i="31"/>
  <c r="P66" i="31"/>
  <c r="BI51" i="31"/>
  <c r="BJ69" i="31"/>
  <c r="BI59" i="31"/>
  <c r="D59" i="31"/>
  <c r="D41" i="31"/>
  <c r="D69" i="31"/>
  <c r="BC41" i="31"/>
  <c r="F78" i="31"/>
  <c r="BI56" i="31"/>
  <c r="D56" i="31"/>
  <c r="BI33" i="31"/>
  <c r="L80" i="31"/>
  <c r="D33" i="31"/>
  <c r="AP78" i="35"/>
  <c r="AN51" i="35"/>
  <c r="BE59" i="35"/>
  <c r="AN71" i="35"/>
  <c r="AO80" i="35"/>
  <c r="AN73" i="35"/>
  <c r="AU81" i="35"/>
  <c r="AU80" i="35"/>
  <c r="AQ81" i="35"/>
  <c r="AY80" i="35"/>
  <c r="BH67" i="35"/>
  <c r="AN68" i="35"/>
  <c r="AX78" i="35"/>
  <c r="AV81" i="35"/>
  <c r="AZ78" i="35"/>
  <c r="AX81" i="35"/>
  <c r="BE69" i="35"/>
  <c r="AV80" i="35"/>
  <c r="AU62" i="9"/>
  <c r="AU68" i="9"/>
  <c r="AV78" i="35"/>
  <c r="AN30" i="35"/>
  <c r="BD67" i="35"/>
  <c r="AR81" i="35"/>
  <c r="AT78" i="35"/>
  <c r="AZ81" i="35"/>
  <c r="AN62" i="35"/>
  <c r="AP33" i="9"/>
  <c r="AN23" i="35"/>
  <c r="AN41" i="35"/>
  <c r="AN29" i="35"/>
  <c r="AS78" i="35"/>
  <c r="AN20" i="35"/>
  <c r="AN31" i="35"/>
  <c r="AS81" i="35"/>
  <c r="AQ30" i="9"/>
  <c r="AO78" i="35"/>
  <c r="BF33" i="35"/>
  <c r="AY78" i="35"/>
  <c r="AX80" i="35"/>
  <c r="AB41" i="35"/>
  <c r="AM80" i="35"/>
  <c r="AG81" i="35"/>
  <c r="AE78" i="35"/>
  <c r="AL81" i="35"/>
  <c r="AB27" i="35"/>
  <c r="E57" i="9"/>
  <c r="AB65" i="35"/>
  <c r="AB30" i="35"/>
  <c r="BJ33" i="35"/>
  <c r="AG78" i="35"/>
  <c r="AK81" i="35"/>
  <c r="AD56" i="9"/>
  <c r="AB23" i="35"/>
  <c r="AJ80" i="35"/>
  <c r="BE56" i="35"/>
  <c r="AB64" i="35"/>
  <c r="AB20" i="35"/>
  <c r="AC78" i="35"/>
  <c r="AH81" i="35"/>
  <c r="AB67" i="35"/>
  <c r="AB37" i="35"/>
  <c r="AL78" i="35"/>
  <c r="AB51" i="35"/>
  <c r="AL80" i="35"/>
  <c r="AJ78" i="35"/>
  <c r="AJ81" i="35"/>
  <c r="AB57" i="35"/>
  <c r="AG80" i="35"/>
  <c r="AF81" i="35"/>
  <c r="BG33" i="35"/>
  <c r="P30" i="27"/>
  <c r="BK59" i="35"/>
  <c r="AB73" i="35"/>
  <c r="AB71" i="35"/>
  <c r="AB68" i="35"/>
  <c r="AM81" i="35"/>
  <c r="AK78" i="35"/>
  <c r="AD81" i="35"/>
  <c r="AB62" i="35"/>
  <c r="AC81" i="35"/>
  <c r="AN51" i="27"/>
  <c r="AB29" i="35"/>
  <c r="AB22" i="35"/>
  <c r="AC69" i="9"/>
  <c r="BE33" i="35"/>
  <c r="AI63" i="35"/>
  <c r="AI81" i="35"/>
  <c r="AE81" i="35"/>
  <c r="BG71" i="35"/>
  <c r="AA62" i="9"/>
  <c r="Q80" i="35"/>
  <c r="P73" i="35"/>
  <c r="Z41" i="9"/>
  <c r="P67" i="35"/>
  <c r="T80" i="35"/>
  <c r="BI62" i="35"/>
  <c r="V80" i="35"/>
  <c r="BI29" i="35"/>
  <c r="U81" i="35"/>
  <c r="T30" i="9"/>
  <c r="U78" i="35"/>
  <c r="BF62" i="35"/>
  <c r="X80" i="35"/>
  <c r="P71" i="35"/>
  <c r="BJ62" i="35"/>
  <c r="BI23" i="35"/>
  <c r="P68" i="35"/>
  <c r="V81" i="35"/>
  <c r="BC31" i="35"/>
  <c r="BD20" i="35"/>
  <c r="W80" i="35"/>
  <c r="BL51" i="35"/>
  <c r="BC23" i="35"/>
  <c r="Y66" i="9"/>
  <c r="BJ66" i="35"/>
  <c r="P64" i="35"/>
  <c r="BI51" i="35"/>
  <c r="BI66" i="35"/>
  <c r="P66" i="35"/>
  <c r="P59" i="35"/>
  <c r="Z20" i="9"/>
  <c r="W78" i="35"/>
  <c r="BB65" i="35"/>
  <c r="BJ30" i="35"/>
  <c r="Q78" i="35"/>
  <c r="R81" i="35"/>
  <c r="BC71" i="35"/>
  <c r="BE64" i="35"/>
  <c r="R80" i="35"/>
  <c r="P65" i="35"/>
  <c r="P37" i="35"/>
  <c r="T59" i="9"/>
  <c r="Z81" i="35"/>
  <c r="Y20" i="9"/>
  <c r="BL22" i="35"/>
  <c r="BI37" i="35"/>
  <c r="T51" i="9"/>
  <c r="BL69" i="35"/>
  <c r="Y80" i="35"/>
  <c r="BK56" i="35"/>
  <c r="BD62" i="35"/>
  <c r="U80" i="35"/>
  <c r="BC29" i="35"/>
  <c r="W63" i="35"/>
  <c r="W81" i="35"/>
  <c r="P46" i="35"/>
  <c r="Q46" i="9"/>
  <c r="D29" i="35"/>
  <c r="BB29" i="35"/>
  <c r="BL33" i="35"/>
  <c r="O80" i="35"/>
  <c r="BK73" i="35"/>
  <c r="BK29" i="35"/>
  <c r="N80" i="35"/>
  <c r="BC37" i="35"/>
  <c r="H22" i="9"/>
  <c r="J80" i="35"/>
  <c r="BH29" i="35"/>
  <c r="BD27" i="35"/>
  <c r="BB46" i="35"/>
  <c r="D46" i="35"/>
  <c r="E46" i="9"/>
  <c r="D56" i="35"/>
  <c r="BB56" i="35"/>
  <c r="BB73" i="35"/>
  <c r="D73" i="35"/>
  <c r="D23" i="35"/>
  <c r="D31" i="35"/>
  <c r="D33" i="35"/>
  <c r="BB33" i="35"/>
  <c r="E80" i="35"/>
  <c r="BK23" i="35"/>
  <c r="BF65" i="35"/>
  <c r="BD22" i="35"/>
  <c r="BE41" i="35"/>
  <c r="BJ23" i="35"/>
  <c r="N30" i="9"/>
  <c r="D51" i="35"/>
  <c r="BE62" i="35"/>
  <c r="H81" i="35"/>
  <c r="D37" i="35"/>
  <c r="M80" i="35"/>
  <c r="BL23" i="35"/>
  <c r="BI22" i="35"/>
  <c r="BC20" i="35"/>
  <c r="BC41" i="35"/>
  <c r="BC62" i="35"/>
  <c r="F81" i="35"/>
  <c r="BC22" i="35"/>
  <c r="BD41" i="35"/>
  <c r="BG31" i="35"/>
  <c r="BC68" i="35"/>
  <c r="J59" i="9"/>
  <c r="F80" i="35"/>
  <c r="BJ56" i="35"/>
  <c r="BD73" i="35"/>
  <c r="BE20" i="35"/>
  <c r="BG23" i="35"/>
  <c r="D57" i="35"/>
  <c r="BD51" i="35"/>
  <c r="BD66" i="35"/>
  <c r="D27" i="35"/>
  <c r="BG56" i="35"/>
  <c r="BL41" i="35"/>
  <c r="BL71" i="35"/>
  <c r="BH73" i="35"/>
  <c r="BD68" i="35"/>
  <c r="BB30" i="35"/>
  <c r="BK68" i="35"/>
  <c r="BB57" i="35"/>
  <c r="BJ41" i="35"/>
  <c r="D68" i="35"/>
  <c r="BB68" i="35"/>
  <c r="BB67" i="35"/>
  <c r="D67" i="35"/>
  <c r="BJ59" i="35"/>
  <c r="H80" i="35"/>
  <c r="BD69" i="35"/>
  <c r="BB51" i="35"/>
  <c r="BF73" i="35"/>
  <c r="BB37" i="35"/>
  <c r="I64" i="9"/>
  <c r="BF56" i="35"/>
  <c r="BI33" i="35"/>
  <c r="L80" i="35"/>
  <c r="BG29" i="35"/>
  <c r="D65" i="35"/>
  <c r="BH62" i="35"/>
  <c r="BH59" i="35"/>
  <c r="BJ22" i="35"/>
  <c r="O78" i="35"/>
  <c r="BL20" i="35"/>
  <c r="BJ71" i="35"/>
  <c r="BL73" i="35"/>
  <c r="I80" i="35"/>
  <c r="BI68" i="35"/>
  <c r="E78" i="35"/>
  <c r="BH20" i="35"/>
  <c r="BH51" i="35"/>
  <c r="BF67" i="35"/>
  <c r="BF31" i="35"/>
  <c r="O81" i="35"/>
  <c r="BK71" i="35"/>
  <c r="BF29" i="35"/>
  <c r="J78" i="35"/>
  <c r="BG20" i="35"/>
  <c r="BF23" i="35"/>
  <c r="BL31" i="35"/>
  <c r="BH30" i="35"/>
  <c r="BD64" i="35"/>
  <c r="BF66" i="35"/>
  <c r="BB23" i="35"/>
  <c r="BG68" i="35"/>
  <c r="BG73" i="35"/>
  <c r="G81" i="35"/>
  <c r="BG51" i="35"/>
  <c r="BH66" i="35"/>
  <c r="K66" i="9"/>
  <c r="BE37" i="35"/>
  <c r="BD31" i="35"/>
  <c r="BG41" i="35"/>
  <c r="BL68" i="35"/>
  <c r="BD23" i="35"/>
  <c r="BG22" i="35"/>
  <c r="BF71" i="35"/>
  <c r="BC73" i="35"/>
  <c r="L81" i="35"/>
  <c r="BF68" i="35"/>
  <c r="D66" i="35"/>
  <c r="BI65" i="35"/>
  <c r="L65" i="9"/>
  <c r="BE23" i="35"/>
  <c r="BB41" i="35"/>
  <c r="BE31" i="35"/>
  <c r="M78" i="35"/>
  <c r="BF22" i="35"/>
  <c r="BB31" i="35"/>
  <c r="D62" i="35"/>
  <c r="BD29" i="35"/>
  <c r="G80" i="35"/>
  <c r="BE68" i="35"/>
  <c r="D41" i="35"/>
  <c r="BJ51" i="35"/>
  <c r="BG67" i="35"/>
  <c r="BI67" i="35"/>
  <c r="BE67" i="35"/>
  <c r="BI41" i="35"/>
  <c r="BL59" i="35"/>
  <c r="BJ29" i="35"/>
  <c r="BE65" i="35"/>
  <c r="M81" i="35"/>
  <c r="BB81" i="35"/>
  <c r="BI73" i="35"/>
  <c r="BE73" i="35"/>
  <c r="BK62" i="35"/>
  <c r="N81" i="35"/>
  <c r="BI20" i="35"/>
  <c r="BF20" i="35"/>
  <c r="K81" i="35"/>
  <c r="K80" i="35"/>
  <c r="BI69" i="35"/>
  <c r="BF51" i="35"/>
  <c r="BF41" i="35"/>
  <c r="BJ68" i="35"/>
  <c r="BJ67" i="35"/>
  <c r="BC51" i="35"/>
  <c r="AU30" i="9"/>
  <c r="D20" i="35"/>
  <c r="BB20" i="35"/>
  <c r="P56" i="30"/>
  <c r="AS29" i="9"/>
  <c r="BG71" i="27"/>
  <c r="L62" i="9"/>
  <c r="D57" i="30"/>
  <c r="E30" i="9"/>
  <c r="D66" i="30"/>
  <c r="AS31" i="9"/>
  <c r="AN22" i="34"/>
  <c r="AQ78" i="34"/>
  <c r="X41" i="9"/>
  <c r="AN71" i="4"/>
  <c r="AK51" i="9"/>
  <c r="AT78" i="30"/>
  <c r="AN23" i="30"/>
  <c r="AN20" i="4"/>
  <c r="AN20" i="30"/>
  <c r="AP78" i="30"/>
  <c r="AF65" i="9"/>
  <c r="AO78" i="4"/>
  <c r="BJ63" i="27"/>
  <c r="AW80" i="9"/>
  <c r="L81" i="27"/>
  <c r="BL31" i="30"/>
  <c r="U80" i="30"/>
  <c r="BK30" i="34"/>
  <c r="U41" i="9"/>
  <c r="BJ23" i="4"/>
  <c r="BI73" i="27"/>
  <c r="BF41" i="4"/>
  <c r="I41" i="9"/>
  <c r="BG56" i="4"/>
  <c r="J56" i="9"/>
  <c r="AZ37" i="9"/>
  <c r="I33" i="9"/>
  <c r="I80" i="4"/>
  <c r="BL33" i="34"/>
  <c r="O80" i="34"/>
  <c r="BB22" i="4"/>
  <c r="D22" i="4"/>
  <c r="BD51" i="34"/>
  <c r="T78" i="4"/>
  <c r="T20" i="9"/>
  <c r="BD69" i="30"/>
  <c r="BF71" i="34"/>
  <c r="BD56" i="27"/>
  <c r="X81" i="4"/>
  <c r="BG68" i="34"/>
  <c r="J78" i="34"/>
  <c r="BB51" i="30"/>
  <c r="D51" i="30"/>
  <c r="AB69" i="27"/>
  <c r="AM68" i="9"/>
  <c r="BC73" i="34"/>
  <c r="Q81" i="27"/>
  <c r="T64" i="9"/>
  <c r="AE80" i="30"/>
  <c r="BC20" i="34"/>
  <c r="BI31" i="4"/>
  <c r="P65" i="30"/>
  <c r="AF73" i="9"/>
  <c r="AC80" i="30"/>
  <c r="BC62" i="34"/>
  <c r="F81" i="34"/>
  <c r="AK71" i="9"/>
  <c r="AI29" i="9"/>
  <c r="AB68" i="30"/>
  <c r="AZ66" i="9"/>
  <c r="AE41" i="9"/>
  <c r="BJ29" i="4"/>
  <c r="M29" i="9"/>
  <c r="AB20" i="34"/>
  <c r="AF68" i="9"/>
  <c r="BI41" i="4"/>
  <c r="BF66" i="27"/>
  <c r="S67" i="9"/>
  <c r="AL68" i="9"/>
  <c r="AJ31" i="9"/>
  <c r="BH67" i="34"/>
  <c r="AG80" i="27"/>
  <c r="BE67" i="30"/>
  <c r="AH30" i="9"/>
  <c r="AK59" i="9"/>
  <c r="AE22" i="9"/>
  <c r="AD62" i="9"/>
  <c r="AD81" i="4"/>
  <c r="G65" i="9"/>
  <c r="D65" i="4"/>
  <c r="BD51" i="4"/>
  <c r="G51" i="9"/>
  <c r="AB51" i="4"/>
  <c r="AC51" i="9"/>
  <c r="BH23" i="27"/>
  <c r="BC31" i="34"/>
  <c r="BE67" i="4"/>
  <c r="H67" i="9"/>
  <c r="AB29" i="30"/>
  <c r="BC29" i="27"/>
  <c r="G29" i="9"/>
  <c r="BG62" i="4"/>
  <c r="J62" i="9"/>
  <c r="J81" i="4"/>
  <c r="BH56" i="34"/>
  <c r="BF66" i="30"/>
  <c r="AN29" i="30"/>
  <c r="BH59" i="27"/>
  <c r="AY71" i="9"/>
  <c r="AQ57" i="9"/>
  <c r="AY81" i="30"/>
  <c r="AR71" i="9"/>
  <c r="AR68" i="9"/>
  <c r="AS23" i="9"/>
  <c r="BC62" i="4"/>
  <c r="AN67" i="34"/>
  <c r="I80" i="27"/>
  <c r="H81" i="30"/>
  <c r="BG31" i="4"/>
  <c r="BG73" i="34"/>
  <c r="BI68" i="4"/>
  <c r="L68" i="9"/>
  <c r="BJ71" i="30"/>
  <c r="BI20" i="30"/>
  <c r="L20" i="9"/>
  <c r="BB31" i="34"/>
  <c r="U73" i="9"/>
  <c r="N41" i="9"/>
  <c r="K29" i="9"/>
  <c r="BK20" i="34"/>
  <c r="BD73" i="30"/>
  <c r="BL23" i="34"/>
  <c r="AZ51" i="9"/>
  <c r="BB33" i="30"/>
  <c r="E80" i="30"/>
  <c r="U56" i="9"/>
  <c r="BE20" i="34"/>
  <c r="Y73" i="9"/>
  <c r="BD51" i="30"/>
  <c r="BE71" i="30"/>
  <c r="BK22" i="34"/>
  <c r="S80" i="30"/>
  <c r="BG73" i="4"/>
  <c r="J73" i="9"/>
  <c r="BK69" i="30"/>
  <c r="AA71" i="9"/>
  <c r="U81" i="30"/>
  <c r="Z68" i="9"/>
  <c r="BE30" i="30"/>
  <c r="BB33" i="27"/>
  <c r="E80" i="27"/>
  <c r="AA81" i="34"/>
  <c r="BB73" i="27"/>
  <c r="X37" i="9"/>
  <c r="BD23" i="27"/>
  <c r="AZ56" i="9"/>
  <c r="P23" i="4"/>
  <c r="Q23" i="9"/>
  <c r="I51" i="9"/>
  <c r="BL56" i="34"/>
  <c r="P31" i="30"/>
  <c r="D56" i="4"/>
  <c r="BK62" i="34"/>
  <c r="N81" i="34"/>
  <c r="BB29" i="34"/>
  <c r="D66" i="34"/>
  <c r="BC22" i="30"/>
  <c r="X56" i="9"/>
  <c r="AL29" i="9"/>
  <c r="BK33" i="30"/>
  <c r="X66" i="9"/>
  <c r="BJ69" i="30"/>
  <c r="BI41" i="30"/>
  <c r="AG73" i="9"/>
  <c r="F51" i="9"/>
  <c r="R41" i="9"/>
  <c r="BD67" i="4"/>
  <c r="AB67" i="30"/>
  <c r="AA31" i="9"/>
  <c r="BI41" i="34"/>
  <c r="BF30" i="4"/>
  <c r="BG30" i="4"/>
  <c r="J30" i="9"/>
  <c r="AD37" i="9"/>
  <c r="BJ67" i="34"/>
  <c r="BD37" i="27"/>
  <c r="L78" i="27"/>
  <c r="BD65" i="30"/>
  <c r="AF62" i="9"/>
  <c r="AF81" i="4"/>
  <c r="AM81" i="34"/>
  <c r="BI23" i="30"/>
  <c r="AM33" i="9"/>
  <c r="BL33" i="4"/>
  <c r="BI37" i="27"/>
  <c r="BD65" i="34"/>
  <c r="X78" i="4"/>
  <c r="X20" i="9"/>
  <c r="BI20" i="4"/>
  <c r="AK68" i="9"/>
  <c r="AK41" i="9"/>
  <c r="AB62" i="34"/>
  <c r="AC81" i="34"/>
  <c r="AB30" i="30"/>
  <c r="BE69" i="27"/>
  <c r="P68" i="4"/>
  <c r="Q68" i="9"/>
  <c r="BC31" i="30"/>
  <c r="G66" i="9"/>
  <c r="BH30" i="30"/>
  <c r="K30" i="9"/>
  <c r="S66" i="9"/>
  <c r="BD68" i="4"/>
  <c r="Q51" i="9"/>
  <c r="BD22" i="27"/>
  <c r="BD31" i="34"/>
  <c r="P66" i="27"/>
  <c r="AF56" i="9"/>
  <c r="AB37" i="34"/>
  <c r="BE56" i="30"/>
  <c r="BG41" i="4"/>
  <c r="AL59" i="9"/>
  <c r="V59" i="9"/>
  <c r="AP68" i="9"/>
  <c r="V81" i="30"/>
  <c r="AQ81" i="27"/>
  <c r="AS68" i="9"/>
  <c r="P20" i="30"/>
  <c r="AY29" i="9"/>
  <c r="AX80" i="30"/>
  <c r="R71" i="9"/>
  <c r="AP51" i="9"/>
  <c r="BG59" i="4"/>
  <c r="AN62" i="27"/>
  <c r="V71" i="9"/>
  <c r="AB27" i="30"/>
  <c r="AC27" i="9"/>
  <c r="G81" i="27"/>
  <c r="M81" i="34"/>
  <c r="AA81" i="30"/>
  <c r="BH62" i="34"/>
  <c r="K81" i="34"/>
  <c r="T73" i="9"/>
  <c r="BF68" i="27"/>
  <c r="AA56" i="9"/>
  <c r="BD62" i="27"/>
  <c r="BF73" i="4"/>
  <c r="I73" i="9"/>
  <c r="U51" i="9"/>
  <c r="P62" i="4"/>
  <c r="BB73" i="34"/>
  <c r="D73" i="34"/>
  <c r="T78" i="27"/>
  <c r="BL33" i="30"/>
  <c r="O80" i="30"/>
  <c r="O33" i="9"/>
  <c r="U80" i="34"/>
  <c r="D37" i="34"/>
  <c r="K81" i="30"/>
  <c r="D59" i="34"/>
  <c r="BE29" i="30"/>
  <c r="BF31" i="34"/>
  <c r="BG33" i="27"/>
  <c r="BB41" i="4"/>
  <c r="E41" i="9"/>
  <c r="BG33" i="4"/>
  <c r="BJ65" i="34"/>
  <c r="BC73" i="30"/>
  <c r="AB68" i="4"/>
  <c r="AC68" i="9"/>
  <c r="P65" i="27"/>
  <c r="AH78" i="4"/>
  <c r="X80" i="27"/>
  <c r="BH29" i="30"/>
  <c r="AG66" i="9"/>
  <c r="BG31" i="30"/>
  <c r="P22" i="27"/>
  <c r="AG33" i="9"/>
  <c r="AG80" i="4"/>
  <c r="AZ23" i="9"/>
  <c r="E22" i="9"/>
  <c r="BD67" i="34"/>
  <c r="BB59" i="34"/>
  <c r="BE22" i="4"/>
  <c r="AG81" i="27"/>
  <c r="AJ67" i="9"/>
  <c r="AZ59" i="9"/>
  <c r="AE68" i="9"/>
  <c r="AE67" i="9"/>
  <c r="AM80" i="30"/>
  <c r="AE20" i="9"/>
  <c r="AB23" i="27"/>
  <c r="Y41" i="9"/>
  <c r="AJ80" i="30"/>
  <c r="AB29" i="34"/>
  <c r="AD41" i="9"/>
  <c r="AK29" i="9"/>
  <c r="AB23" i="30"/>
  <c r="BG51" i="34"/>
  <c r="AI80" i="27"/>
  <c r="AH81" i="30"/>
  <c r="AB59" i="30"/>
  <c r="AB67" i="4"/>
  <c r="AC67" i="9"/>
  <c r="AF37" i="9"/>
  <c r="BF68" i="4"/>
  <c r="P66" i="34"/>
  <c r="AG20" i="9"/>
  <c r="BD30" i="27"/>
  <c r="BI31" i="34"/>
  <c r="Y29" i="9"/>
  <c r="BL41" i="30"/>
  <c r="O41" i="9"/>
  <c r="BF41" i="27"/>
  <c r="BD30" i="4"/>
  <c r="P66" i="30"/>
  <c r="R66" i="9"/>
  <c r="AX62" i="9"/>
  <c r="AX81" i="30"/>
  <c r="AS78" i="30"/>
  <c r="AS81" i="4"/>
  <c r="AQ81" i="30"/>
  <c r="AT20" i="9"/>
  <c r="AT78" i="4"/>
  <c r="BF62" i="30"/>
  <c r="BG59" i="34"/>
  <c r="AY68" i="9"/>
  <c r="BF64" i="34"/>
  <c r="AN31" i="27"/>
  <c r="AQ31" i="9"/>
  <c r="AX78" i="34"/>
  <c r="AT23" i="9"/>
  <c r="AB64" i="30"/>
  <c r="BB64" i="30"/>
  <c r="AN37" i="30"/>
  <c r="AN69" i="27"/>
  <c r="BG62" i="30"/>
  <c r="BG59" i="30"/>
  <c r="AB27" i="34"/>
  <c r="AQ68" i="9"/>
  <c r="I81" i="34"/>
  <c r="P20" i="34"/>
  <c r="BD62" i="30"/>
  <c r="O81" i="34"/>
  <c r="J78" i="30"/>
  <c r="T33" i="9"/>
  <c r="J31" i="9"/>
  <c r="BK30" i="30"/>
  <c r="H78" i="30"/>
  <c r="BE20" i="30"/>
  <c r="BK68" i="34"/>
  <c r="AZ65" i="9"/>
  <c r="P27" i="34"/>
  <c r="L69" i="9"/>
  <c r="I81" i="30"/>
  <c r="BF56" i="34"/>
  <c r="BE73" i="34"/>
  <c r="BG22" i="27"/>
  <c r="W81" i="27"/>
  <c r="BD29" i="27"/>
  <c r="G80" i="27"/>
  <c r="J80" i="30"/>
  <c r="BE73" i="30"/>
  <c r="BD68" i="34"/>
  <c r="BK22" i="30"/>
  <c r="BF69" i="30"/>
  <c r="D73" i="30"/>
  <c r="BK23" i="34"/>
  <c r="BF73" i="34"/>
  <c r="D33" i="4"/>
  <c r="BD31" i="27"/>
  <c r="D68" i="27"/>
  <c r="BJ33" i="34"/>
  <c r="M80" i="34"/>
  <c r="BE62" i="27"/>
  <c r="H81" i="27"/>
  <c r="BJ62" i="34"/>
  <c r="BF20" i="27"/>
  <c r="P23" i="30"/>
  <c r="AA41" i="9"/>
  <c r="AB22" i="34"/>
  <c r="D67" i="30"/>
  <c r="BG67" i="4"/>
  <c r="J67" i="9"/>
  <c r="BJ29" i="30"/>
  <c r="BC20" i="4"/>
  <c r="F20" i="9"/>
  <c r="BI68" i="34"/>
  <c r="W80" i="34"/>
  <c r="E69" i="9"/>
  <c r="BG29" i="27"/>
  <c r="BJ41" i="4"/>
  <c r="M41" i="9"/>
  <c r="BC68" i="27"/>
  <c r="J80" i="27"/>
  <c r="X29" i="9"/>
  <c r="BE67" i="34"/>
  <c r="AB31" i="34"/>
  <c r="W73" i="9"/>
  <c r="AB23" i="34"/>
  <c r="AL56" i="9"/>
  <c r="AB65" i="30"/>
  <c r="Y67" i="9"/>
  <c r="BE20" i="27"/>
  <c r="BJ51" i="4"/>
  <c r="AH68" i="9"/>
  <c r="AE29" i="9"/>
  <c r="BL59" i="34"/>
  <c r="M65" i="9"/>
  <c r="AF64" i="9"/>
  <c r="AI67" i="9"/>
  <c r="BC41" i="27"/>
  <c r="BD64" i="34"/>
  <c r="BD51" i="27"/>
  <c r="BH30" i="27"/>
  <c r="AI30" i="9"/>
  <c r="AZ64" i="9"/>
  <c r="BC51" i="30"/>
  <c r="BE65" i="30"/>
  <c r="H65" i="9"/>
  <c r="AC65" i="9"/>
  <c r="BB65" i="4"/>
  <c r="AB66" i="4"/>
  <c r="AE31" i="9"/>
  <c r="AK81" i="27"/>
  <c r="AK63" i="27"/>
  <c r="AC59" i="9"/>
  <c r="AC30" i="9"/>
  <c r="P27" i="4"/>
  <c r="BD27" i="4"/>
  <c r="BH41" i="27"/>
  <c r="BB29" i="27"/>
  <c r="AJ59" i="9"/>
  <c r="P67" i="30"/>
  <c r="BJ69" i="27"/>
  <c r="AF67" i="9"/>
  <c r="V62" i="9"/>
  <c r="V81" i="4"/>
  <c r="F59" i="9"/>
  <c r="BC59" i="4"/>
  <c r="BC22" i="27"/>
  <c r="AB57" i="27"/>
  <c r="BC57" i="27"/>
  <c r="AD57" i="9"/>
  <c r="BD59" i="27"/>
  <c r="BL62" i="34"/>
  <c r="AN51" i="30"/>
  <c r="AO73" i="9"/>
  <c r="AN31" i="30"/>
  <c r="T81" i="30"/>
  <c r="AT31" i="9"/>
  <c r="AU81" i="34"/>
  <c r="AP80" i="34"/>
  <c r="BH51" i="4"/>
  <c r="AR31" i="9"/>
  <c r="F71" i="9"/>
  <c r="AN57" i="34"/>
  <c r="BI62" i="4"/>
  <c r="BK59" i="30"/>
  <c r="BG64" i="9"/>
  <c r="AP69" i="9"/>
  <c r="K56" i="9"/>
  <c r="AT56" i="9"/>
  <c r="BL62" i="30"/>
  <c r="AY51" i="9"/>
  <c r="AY78" i="4"/>
  <c r="BE69" i="34"/>
  <c r="BL71" i="34"/>
  <c r="Z23" i="9"/>
  <c r="BB31" i="30"/>
  <c r="AA73" i="9"/>
  <c r="P37" i="27"/>
  <c r="G78" i="34"/>
  <c r="BD20" i="34"/>
  <c r="H73" i="9"/>
  <c r="BJ33" i="4"/>
  <c r="M80" i="4"/>
  <c r="G81" i="30"/>
  <c r="BJ62" i="30"/>
  <c r="M81" i="30"/>
  <c r="BL68" i="34"/>
  <c r="BL20" i="30"/>
  <c r="O78" i="30"/>
  <c r="O20" i="9"/>
  <c r="BI62" i="34"/>
  <c r="L81" i="34"/>
  <c r="BB33" i="4"/>
  <c r="E33" i="9"/>
  <c r="E80" i="4"/>
  <c r="BF73" i="27"/>
  <c r="BI73" i="4"/>
  <c r="L73" i="9"/>
  <c r="BG37" i="30"/>
  <c r="J37" i="9"/>
  <c r="T80" i="4"/>
  <c r="BF22" i="4"/>
  <c r="N80" i="34"/>
  <c r="BF62" i="4"/>
  <c r="I62" i="9"/>
  <c r="I81" i="4"/>
  <c r="D62" i="34"/>
  <c r="J33" i="9"/>
  <c r="BE29" i="34"/>
  <c r="E78" i="27"/>
  <c r="BI59" i="27"/>
  <c r="J78" i="4"/>
  <c r="AG64" i="9"/>
  <c r="R30" i="9"/>
  <c r="AG80" i="30"/>
  <c r="D20" i="30"/>
  <c r="BB20" i="30"/>
  <c r="AF80" i="30"/>
  <c r="AB68" i="34"/>
  <c r="AE80" i="4"/>
  <c r="H37" i="9"/>
  <c r="AM23" i="9"/>
  <c r="AE80" i="34"/>
  <c r="BB57" i="34"/>
  <c r="D57" i="34"/>
  <c r="BI29" i="27"/>
  <c r="AM78" i="34"/>
  <c r="AM80" i="34"/>
  <c r="BE51" i="34"/>
  <c r="AB51" i="34"/>
  <c r="AZ67" i="9"/>
  <c r="G64" i="9"/>
  <c r="AI81" i="34"/>
  <c r="AH67" i="9"/>
  <c r="AH31" i="9"/>
  <c r="AE78" i="30"/>
  <c r="N51" i="9"/>
  <c r="AE62" i="9"/>
  <c r="AE81" i="4"/>
  <c r="BB29" i="30"/>
  <c r="D29" i="30"/>
  <c r="AI81" i="27"/>
  <c r="P67" i="27"/>
  <c r="BE41" i="27"/>
  <c r="AB31" i="30"/>
  <c r="BB51" i="4"/>
  <c r="D51" i="4"/>
  <c r="E51" i="9"/>
  <c r="AB67" i="34"/>
  <c r="AH62" i="9"/>
  <c r="AH81" i="4"/>
  <c r="BB51" i="27"/>
  <c r="BE29" i="27"/>
  <c r="BK41" i="30"/>
  <c r="BD27" i="34"/>
  <c r="AB65" i="27"/>
  <c r="P64" i="34"/>
  <c r="BD31" i="30"/>
  <c r="AM51" i="9"/>
  <c r="Q62" i="9"/>
  <c r="Q81" i="4"/>
  <c r="BH71" i="27"/>
  <c r="BC23" i="27"/>
  <c r="BJ29" i="27"/>
  <c r="Q81" i="34"/>
  <c r="AU78" i="34"/>
  <c r="AQ81" i="34"/>
  <c r="AR81" i="4"/>
  <c r="BC69" i="27"/>
  <c r="AN68" i="34"/>
  <c r="AV62" i="9"/>
  <c r="AV81" i="4"/>
  <c r="AP80" i="27"/>
  <c r="AM56" i="9"/>
  <c r="AV78" i="30"/>
  <c r="AR23" i="9"/>
  <c r="BJ71" i="34"/>
  <c r="BK80" i="27"/>
  <c r="P59" i="34"/>
  <c r="BC59" i="30"/>
  <c r="BH56" i="30"/>
  <c r="BC67" i="30"/>
  <c r="D59" i="27"/>
  <c r="D65" i="34"/>
  <c r="BH23" i="30"/>
  <c r="BB23" i="4"/>
  <c r="D23" i="4"/>
  <c r="BB68" i="34"/>
  <c r="M73" i="9"/>
  <c r="BF23" i="4"/>
  <c r="BC33" i="4"/>
  <c r="F33" i="9"/>
  <c r="F80" i="4"/>
  <c r="Z62" i="9"/>
  <c r="Z81" i="30"/>
  <c r="BD37" i="30"/>
  <c r="BD69" i="4"/>
  <c r="G69" i="9"/>
  <c r="K80" i="30"/>
  <c r="I56" i="9"/>
  <c r="Q22" i="9"/>
  <c r="BJ73" i="34"/>
  <c r="G78" i="4"/>
  <c r="BD20" i="4"/>
  <c r="BE23" i="4"/>
  <c r="H23" i="9"/>
  <c r="BE33" i="27"/>
  <c r="H80" i="27"/>
  <c r="M22" i="9"/>
  <c r="BJ22" i="4"/>
  <c r="BE23" i="27"/>
  <c r="AA22" i="9"/>
  <c r="Q80" i="4"/>
  <c r="U69" i="9"/>
  <c r="H80" i="34"/>
  <c r="Z78" i="34"/>
  <c r="H80" i="30"/>
  <c r="BB22" i="27"/>
  <c r="Q80" i="34"/>
  <c r="AC80" i="34"/>
  <c r="H51" i="9"/>
  <c r="BI67" i="30"/>
  <c r="AM78" i="30"/>
  <c r="AM20" i="9"/>
  <c r="Q81" i="30"/>
  <c r="BH29" i="27"/>
  <c r="AH20" i="9"/>
  <c r="BI51" i="34"/>
  <c r="BF29" i="4"/>
  <c r="BI59" i="30"/>
  <c r="BB71" i="27"/>
  <c r="BF20" i="30"/>
  <c r="AM80" i="4"/>
  <c r="BG33" i="30"/>
  <c r="BE37" i="4"/>
  <c r="BG51" i="30"/>
  <c r="BI68" i="27"/>
  <c r="BH31" i="30"/>
  <c r="K31" i="9"/>
  <c r="O69" i="9"/>
  <c r="P71" i="27"/>
  <c r="BI67" i="4"/>
  <c r="BE68" i="27"/>
  <c r="AM31" i="9"/>
  <c r="AJ73" i="9"/>
  <c r="AL73" i="9"/>
  <c r="T80" i="27"/>
  <c r="AM29" i="9"/>
  <c r="P64" i="27"/>
  <c r="AG81" i="34"/>
  <c r="AF80" i="27"/>
  <c r="BJ33" i="27"/>
  <c r="BH33" i="34"/>
  <c r="AG78" i="34"/>
  <c r="BG67" i="34"/>
  <c r="BI23" i="4"/>
  <c r="AD80" i="34"/>
  <c r="BG67" i="30"/>
  <c r="AB62" i="27"/>
  <c r="AC81" i="27"/>
  <c r="AI59" i="9"/>
  <c r="AH81" i="34"/>
  <c r="AH71" i="9"/>
  <c r="AI56" i="9"/>
  <c r="BD67" i="30"/>
  <c r="AB64" i="34"/>
  <c r="W67" i="9"/>
  <c r="AI68" i="9"/>
  <c r="BH68" i="4"/>
  <c r="BL22" i="30"/>
  <c r="O22" i="9"/>
  <c r="D31" i="27"/>
  <c r="BC51" i="34"/>
  <c r="BG68" i="30"/>
  <c r="Q29" i="9"/>
  <c r="AB59" i="27"/>
  <c r="BK56" i="34"/>
  <c r="Y64" i="9"/>
  <c r="AY73" i="9"/>
  <c r="AP73" i="9"/>
  <c r="BB68" i="27"/>
  <c r="AX31" i="9"/>
  <c r="BC62" i="30"/>
  <c r="F81" i="30"/>
  <c r="AH51" i="9"/>
  <c r="R80" i="4"/>
  <c r="AQ69" i="9"/>
  <c r="AX71" i="9"/>
  <c r="AO80" i="34"/>
  <c r="BK59" i="34"/>
  <c r="AT29" i="9"/>
  <c r="AR57" i="9"/>
  <c r="BE56" i="4"/>
  <c r="AB41" i="27"/>
  <c r="D30" i="4"/>
  <c r="AR78" i="27"/>
  <c r="AM59" i="9"/>
  <c r="BL59" i="4"/>
  <c r="AB41" i="30"/>
  <c r="AN71" i="27"/>
  <c r="BJ59" i="30"/>
  <c r="AT78" i="27"/>
  <c r="BF20" i="34"/>
  <c r="BB68" i="30"/>
  <c r="BB69" i="34"/>
  <c r="BH41" i="30"/>
  <c r="BD56" i="4"/>
  <c r="G56" i="9"/>
  <c r="AZ81" i="30"/>
  <c r="AZ62" i="9"/>
  <c r="D51" i="34"/>
  <c r="BE68" i="30"/>
  <c r="BJ69" i="34"/>
  <c r="P73" i="4"/>
  <c r="Q73" i="9"/>
  <c r="BD73" i="4"/>
  <c r="G73" i="9"/>
  <c r="G23" i="9"/>
  <c r="Z29" i="9"/>
  <c r="S68" i="9"/>
  <c r="T80" i="30"/>
  <c r="AZ29" i="9"/>
  <c r="BH62" i="27"/>
  <c r="K81" i="27"/>
  <c r="K63" i="27"/>
  <c r="BL29" i="34"/>
  <c r="BF56" i="30"/>
  <c r="BB33" i="34"/>
  <c r="E80" i="34"/>
  <c r="BD56" i="34"/>
  <c r="BI22" i="30"/>
  <c r="E78" i="4"/>
  <c r="BB20" i="4"/>
  <c r="D20" i="4"/>
  <c r="E20" i="9"/>
  <c r="M78" i="27"/>
  <c r="D67" i="4"/>
  <c r="AM22" i="9"/>
  <c r="D62" i="30"/>
  <c r="BB62" i="30"/>
  <c r="E81" i="30"/>
  <c r="H78" i="4"/>
  <c r="BE20" i="4"/>
  <c r="BB20" i="27"/>
  <c r="BC31" i="27"/>
  <c r="X80" i="30"/>
  <c r="R20" i="9"/>
  <c r="K78" i="27"/>
  <c r="BH20" i="27"/>
  <c r="K20" i="9"/>
  <c r="R80" i="30"/>
  <c r="BD29" i="30"/>
  <c r="BI33" i="34"/>
  <c r="L80" i="34"/>
  <c r="BC69" i="4"/>
  <c r="T22" i="9"/>
  <c r="BC29" i="30"/>
  <c r="Y80" i="4"/>
  <c r="R81" i="34"/>
  <c r="V67" i="9"/>
  <c r="BJ66" i="34"/>
  <c r="M66" i="9"/>
  <c r="BH69" i="27"/>
  <c r="BB23" i="30"/>
  <c r="BH69" i="4"/>
  <c r="BI29" i="30"/>
  <c r="AZ78" i="30"/>
  <c r="AZ20" i="9"/>
  <c r="AI23" i="9"/>
  <c r="BC22" i="34"/>
  <c r="BE22" i="27"/>
  <c r="AL78" i="34"/>
  <c r="E59" i="9"/>
  <c r="BB59" i="4"/>
  <c r="BE66" i="34"/>
  <c r="T41" i="9"/>
  <c r="X80" i="4"/>
  <c r="AE81" i="30"/>
  <c r="AE69" i="9"/>
  <c r="AF78" i="30"/>
  <c r="AJ62" i="9"/>
  <c r="AJ81" i="4"/>
  <c r="BJ67" i="30"/>
  <c r="AL81" i="34"/>
  <c r="BH56" i="27"/>
  <c r="AG68" i="9"/>
  <c r="AK80" i="30"/>
  <c r="AK81" i="34"/>
  <c r="AJ68" i="9"/>
  <c r="AB29" i="4"/>
  <c r="AC29" i="9"/>
  <c r="AG29" i="9"/>
  <c r="W68" i="9"/>
  <c r="T66" i="9"/>
  <c r="AD81" i="34"/>
  <c r="P66" i="4"/>
  <c r="Q66" i="9"/>
  <c r="AD65" i="9"/>
  <c r="W30" i="9"/>
  <c r="AF31" i="9"/>
  <c r="BE29" i="4"/>
  <c r="H29" i="9"/>
  <c r="BH68" i="34"/>
  <c r="BI29" i="4"/>
  <c r="AI51" i="9"/>
  <c r="BH51" i="34"/>
  <c r="AB37" i="4"/>
  <c r="BC68" i="30"/>
  <c r="BL51" i="4"/>
  <c r="AM78" i="4"/>
  <c r="M71" i="9"/>
  <c r="AB56" i="27"/>
  <c r="AF59" i="9"/>
  <c r="BC62" i="27"/>
  <c r="F81" i="27"/>
  <c r="AO81" i="34"/>
  <c r="AS22" i="9"/>
  <c r="BI41" i="27"/>
  <c r="BE33" i="30"/>
  <c r="AU73" i="9"/>
  <c r="AQ81" i="4"/>
  <c r="AI78" i="30"/>
  <c r="AN69" i="30"/>
  <c r="BC56" i="30"/>
  <c r="AX81" i="34"/>
  <c r="AY23" i="9"/>
  <c r="AP31" i="9"/>
  <c r="AV81" i="27"/>
  <c r="AS51" i="9"/>
  <c r="AX22" i="9"/>
  <c r="BH30" i="34"/>
  <c r="BF56" i="27"/>
  <c r="AY78" i="27"/>
  <c r="BG30" i="34"/>
  <c r="Z71" i="9"/>
  <c r="BJ71" i="27"/>
  <c r="U22" i="9"/>
  <c r="BC69" i="34"/>
  <c r="BB23" i="34"/>
  <c r="P41" i="4"/>
  <c r="BB29" i="4"/>
  <c r="E29" i="9"/>
  <c r="W22" i="9"/>
  <c r="BC33" i="27"/>
  <c r="F80" i="27"/>
  <c r="BF57" i="30"/>
  <c r="I57" i="9"/>
  <c r="BF69" i="4"/>
  <c r="I69" i="9"/>
  <c r="W81" i="30"/>
  <c r="V78" i="4"/>
  <c r="BG20" i="4"/>
  <c r="S73" i="9"/>
  <c r="BE73" i="27"/>
  <c r="Z73" i="9"/>
  <c r="BK62" i="30"/>
  <c r="N81" i="30"/>
  <c r="N62" i="9"/>
  <c r="BK68" i="30"/>
  <c r="N68" i="9"/>
  <c r="BE71" i="27"/>
  <c r="BL73" i="30"/>
  <c r="O73" i="9"/>
  <c r="AZ68" i="9"/>
  <c r="BI62" i="27"/>
  <c r="BG56" i="27"/>
  <c r="BK73" i="34"/>
  <c r="D27" i="34"/>
  <c r="BB27" i="34"/>
  <c r="BH73" i="34"/>
  <c r="U81" i="4"/>
  <c r="X73" i="9"/>
  <c r="AZ73" i="9"/>
  <c r="BE51" i="30"/>
  <c r="BE71" i="34"/>
  <c r="Z81" i="34"/>
  <c r="S23" i="9"/>
  <c r="D33" i="27"/>
  <c r="P41" i="27"/>
  <c r="BD37" i="34"/>
  <c r="D37" i="4"/>
  <c r="BC51" i="27"/>
  <c r="BD41" i="27"/>
  <c r="AG80" i="34"/>
  <c r="BF22" i="34"/>
  <c r="AE73" i="9"/>
  <c r="AB51" i="30"/>
  <c r="BI23" i="34"/>
  <c r="P57" i="30"/>
  <c r="Q57" i="9"/>
  <c r="Y22" i="9"/>
  <c r="AK62" i="9"/>
  <c r="AK81" i="4"/>
  <c r="AL62" i="9"/>
  <c r="AL81" i="30"/>
  <c r="BF56" i="4"/>
  <c r="AF51" i="9"/>
  <c r="AJ81" i="30"/>
  <c r="AF80" i="4"/>
  <c r="AF81" i="27"/>
  <c r="AG41" i="9"/>
  <c r="AG62" i="9"/>
  <c r="AG81" i="4"/>
  <c r="AM81" i="30"/>
  <c r="AM62" i="9"/>
  <c r="AD23" i="9"/>
  <c r="AM71" i="9"/>
  <c r="BG23" i="27"/>
  <c r="AF23" i="9"/>
  <c r="BH33" i="30"/>
  <c r="X80" i="34"/>
  <c r="BH33" i="27"/>
  <c r="K33" i="9"/>
  <c r="K80" i="27"/>
  <c r="V41" i="9"/>
  <c r="AG22" i="9"/>
  <c r="BC30" i="30"/>
  <c r="AD51" i="9"/>
  <c r="AD22" i="9"/>
  <c r="AB62" i="4"/>
  <c r="AC62" i="9"/>
  <c r="AC81" i="4"/>
  <c r="AC64" i="9"/>
  <c r="AJ81" i="27"/>
  <c r="AE80" i="27"/>
  <c r="AZ27" i="9"/>
  <c r="P31" i="4"/>
  <c r="Q31" i="9"/>
  <c r="BH31" i="34"/>
  <c r="O29" i="9"/>
  <c r="AB23" i="4"/>
  <c r="AC23" i="9"/>
  <c r="BD31" i="4"/>
  <c r="G31" i="9"/>
  <c r="BD57" i="30"/>
  <c r="BJ64" i="34"/>
  <c r="Z30" i="9"/>
  <c r="AY22" i="9"/>
  <c r="AR80" i="4"/>
  <c r="AY78" i="30"/>
  <c r="AY20" i="9"/>
  <c r="AN33" i="4"/>
  <c r="AN68" i="4"/>
  <c r="BC56" i="34"/>
  <c r="AB65" i="34"/>
  <c r="BE57" i="30"/>
  <c r="AY41" i="9"/>
  <c r="BJ73" i="30"/>
  <c r="AQ80" i="4"/>
  <c r="AO33" i="9"/>
  <c r="AO80" i="4"/>
  <c r="AH78" i="27"/>
  <c r="E81" i="27"/>
  <c r="AT62" i="9"/>
  <c r="AT81" i="4"/>
  <c r="AY31" i="9"/>
  <c r="D30" i="27"/>
  <c r="AT80" i="9"/>
  <c r="AH78" i="30"/>
  <c r="AV78" i="34"/>
  <c r="AV80" i="27"/>
  <c r="V81" i="27"/>
  <c r="BJ73" i="27"/>
  <c r="BC73" i="4"/>
  <c r="S33" i="9"/>
  <c r="S80" i="4"/>
  <c r="BG29" i="30"/>
  <c r="D67" i="34"/>
  <c r="BL20" i="34"/>
  <c r="O78" i="34"/>
  <c r="BL51" i="34"/>
  <c r="BJ62" i="4"/>
  <c r="M62" i="9"/>
  <c r="M81" i="4"/>
  <c r="K22" i="9"/>
  <c r="BC33" i="30"/>
  <c r="BF51" i="30"/>
  <c r="V56" i="9"/>
  <c r="BG20" i="30"/>
  <c r="J20" i="9"/>
  <c r="BH22" i="27"/>
  <c r="BJ56" i="4"/>
  <c r="BJ68" i="34"/>
  <c r="D37" i="27"/>
  <c r="BB37" i="27"/>
  <c r="BL30" i="30"/>
  <c r="BK71" i="30"/>
  <c r="N71" i="9"/>
  <c r="P64" i="30"/>
  <c r="BC29" i="4"/>
  <c r="T80" i="34"/>
  <c r="BF68" i="34"/>
  <c r="BK73" i="30"/>
  <c r="N73" i="9"/>
  <c r="BH68" i="30"/>
  <c r="BD22" i="30"/>
  <c r="V51" i="9"/>
  <c r="BF41" i="30"/>
  <c r="BL29" i="30"/>
  <c r="D69" i="27"/>
  <c r="BB69" i="27"/>
  <c r="Y81" i="4"/>
  <c r="AZ22" i="9"/>
  <c r="M68" i="9"/>
  <c r="BK51" i="34"/>
  <c r="BC68" i="34"/>
  <c r="Y51" i="9"/>
  <c r="R78" i="34"/>
  <c r="BI56" i="30"/>
  <c r="BE22" i="30"/>
  <c r="BI23" i="27"/>
  <c r="U31" i="9"/>
  <c r="P22" i="4"/>
  <c r="BB30" i="30"/>
  <c r="BK29" i="34"/>
  <c r="BI29" i="34"/>
  <c r="M69" i="9"/>
  <c r="I20" i="9"/>
  <c r="Q41" i="9"/>
  <c r="BB41" i="30"/>
  <c r="BC23" i="30"/>
  <c r="AI78" i="4"/>
  <c r="BJ29" i="34"/>
  <c r="AB65" i="4"/>
  <c r="AF30" i="9"/>
  <c r="BJ67" i="4"/>
  <c r="AH41" i="9"/>
  <c r="AM41" i="9"/>
  <c r="BL59" i="30"/>
  <c r="O59" i="9"/>
  <c r="AJ78" i="4"/>
  <c r="AJ20" i="9"/>
  <c r="AF71" i="9"/>
  <c r="AK78" i="4"/>
  <c r="AD33" i="9"/>
  <c r="AD80" i="4"/>
  <c r="BG23" i="30"/>
  <c r="AD69" i="9"/>
  <c r="T65" i="9"/>
  <c r="AE78" i="34"/>
  <c r="BJ20" i="34"/>
  <c r="BD66" i="30"/>
  <c r="BF23" i="30"/>
  <c r="AD81" i="27"/>
  <c r="AE37" i="9"/>
  <c r="AC71" i="9"/>
  <c r="AF78" i="4"/>
  <c r="AF20" i="9"/>
  <c r="AD68" i="9"/>
  <c r="AI78" i="27"/>
  <c r="AI20" i="9"/>
  <c r="AJ65" i="9"/>
  <c r="H69" i="9"/>
  <c r="BI67" i="34"/>
  <c r="BD41" i="34"/>
  <c r="BD23" i="30"/>
  <c r="AB29" i="27"/>
  <c r="AI80" i="4"/>
  <c r="BK56" i="30"/>
  <c r="N56" i="9"/>
  <c r="BH67" i="30"/>
  <c r="K67" i="9"/>
  <c r="AB62" i="30"/>
  <c r="AC81" i="30"/>
  <c r="AD31" i="9"/>
  <c r="BG71" i="30"/>
  <c r="AB57" i="4"/>
  <c r="AC57" i="9"/>
  <c r="BB57" i="4"/>
  <c r="BE62" i="34"/>
  <c r="BJ22" i="34"/>
  <c r="BG41" i="34"/>
  <c r="AQ73" i="9"/>
  <c r="AX73" i="9"/>
  <c r="AN73" i="34"/>
  <c r="Q71" i="9"/>
  <c r="BJ51" i="27"/>
  <c r="Y78" i="27"/>
  <c r="AN29" i="27"/>
  <c r="AS56" i="9"/>
  <c r="AS73" i="9"/>
  <c r="BD65" i="27"/>
  <c r="AO80" i="30"/>
  <c r="AB41" i="4"/>
  <c r="AC41" i="9"/>
  <c r="AX78" i="4"/>
  <c r="AN23" i="27"/>
  <c r="BE64" i="30"/>
  <c r="BC66" i="30"/>
  <c r="D62" i="27"/>
  <c r="K41" i="9"/>
  <c r="BB30" i="27"/>
  <c r="BC71" i="27"/>
  <c r="AT81" i="27"/>
  <c r="BC67" i="34"/>
  <c r="Z31" i="9"/>
  <c r="AW80" i="34"/>
  <c r="H71" i="9"/>
  <c r="AX78" i="27"/>
  <c r="AN66" i="27"/>
  <c r="E67" i="9"/>
  <c r="AN69" i="4"/>
  <c r="AU41" i="9"/>
  <c r="S57" i="9"/>
  <c r="BB71" i="34"/>
  <c r="BF65" i="30"/>
  <c r="I65" i="9"/>
  <c r="E78" i="30"/>
  <c r="BF71" i="4"/>
  <c r="L81" i="30"/>
  <c r="BJ56" i="30"/>
  <c r="P20" i="4"/>
  <c r="BI73" i="34"/>
  <c r="S80" i="34"/>
  <c r="BF66" i="4"/>
  <c r="I66" i="9"/>
  <c r="V73" i="9"/>
  <c r="AZ78" i="34"/>
  <c r="BB69" i="30"/>
  <c r="N33" i="9"/>
  <c r="N80" i="30"/>
  <c r="BI33" i="30"/>
  <c r="AZ81" i="34"/>
  <c r="BK29" i="30"/>
  <c r="BD22" i="4"/>
  <c r="G22" i="9"/>
  <c r="Z80" i="34"/>
  <c r="BI51" i="27"/>
  <c r="BB41" i="27"/>
  <c r="BE37" i="34"/>
  <c r="G33" i="9"/>
  <c r="BD29" i="34"/>
  <c r="BI68" i="30"/>
  <c r="BG56" i="30"/>
  <c r="BD22" i="34"/>
  <c r="P56" i="34"/>
  <c r="BI22" i="27"/>
  <c r="AI80" i="30"/>
  <c r="D41" i="4"/>
  <c r="BI20" i="34"/>
  <c r="BE23" i="30"/>
  <c r="AK30" i="9"/>
  <c r="X67" i="9"/>
  <c r="BC20" i="30"/>
  <c r="BH20" i="30"/>
  <c r="BC23" i="4"/>
  <c r="F23" i="9"/>
  <c r="M80" i="27"/>
  <c r="AC80" i="27"/>
  <c r="P59" i="30"/>
  <c r="P59" i="27"/>
  <c r="BE37" i="27"/>
  <c r="AC31" i="9"/>
  <c r="BG23" i="4"/>
  <c r="Y30" i="9"/>
  <c r="BJ30" i="30"/>
  <c r="BE62" i="4"/>
  <c r="H62" i="9"/>
  <c r="H81" i="4"/>
  <c r="W78" i="34"/>
  <c r="W78" i="27"/>
  <c r="BF31" i="27"/>
  <c r="BI37" i="34"/>
  <c r="BI69" i="4"/>
  <c r="BE65" i="34"/>
  <c r="BJ20" i="30"/>
  <c r="M20" i="9"/>
  <c r="BD57" i="34"/>
  <c r="AG65" i="9"/>
  <c r="BJ59" i="34"/>
  <c r="Y31" i="9"/>
  <c r="AF29" i="9"/>
  <c r="AK80" i="34"/>
  <c r="AK81" i="30"/>
  <c r="AE81" i="27"/>
  <c r="BC41" i="34"/>
  <c r="W33" i="9"/>
  <c r="W80" i="4"/>
  <c r="BH33" i="4"/>
  <c r="F80" i="34"/>
  <c r="BH51" i="27"/>
  <c r="AJ23" i="9"/>
  <c r="AJ37" i="9"/>
  <c r="BI37" i="4"/>
  <c r="AB68" i="27"/>
  <c r="AE51" i="9"/>
  <c r="AB71" i="34"/>
  <c r="AI62" i="9"/>
  <c r="BH62" i="4"/>
  <c r="AI63" i="4"/>
  <c r="AH81" i="27"/>
  <c r="U30" i="9"/>
  <c r="W31" i="9"/>
  <c r="D31" i="4"/>
  <c r="BB31" i="4"/>
  <c r="E31" i="9"/>
  <c r="BH68" i="27"/>
  <c r="K68" i="9"/>
  <c r="BC68" i="4"/>
  <c r="F68" i="9"/>
  <c r="D65" i="27"/>
  <c r="BD66" i="34"/>
  <c r="BF41" i="34"/>
  <c r="BJ64" i="4"/>
  <c r="M64" i="9"/>
  <c r="D64" i="4"/>
  <c r="AE57" i="9"/>
  <c r="AL51" i="9"/>
  <c r="AL78" i="4"/>
  <c r="BK51" i="4"/>
  <c r="BB62" i="34"/>
  <c r="E81" i="34"/>
  <c r="BD56" i="30"/>
  <c r="BG57" i="30"/>
  <c r="J57" i="9"/>
  <c r="BC37" i="27"/>
  <c r="AN29" i="4"/>
  <c r="AO29" i="9"/>
  <c r="AV73" i="9"/>
  <c r="AY69" i="9"/>
  <c r="BG59" i="27"/>
  <c r="AB30" i="4"/>
  <c r="AN29" i="34"/>
  <c r="AU78" i="30"/>
  <c r="AU20" i="9"/>
  <c r="AS41" i="9"/>
  <c r="AQ80" i="30"/>
  <c r="AR81" i="27"/>
  <c r="AD80" i="30"/>
  <c r="BB65" i="30"/>
  <c r="BE59" i="34"/>
  <c r="BB62" i="27"/>
  <c r="AN22" i="30"/>
  <c r="AO31" i="9"/>
  <c r="AP78" i="4"/>
  <c r="AN20" i="34"/>
  <c r="AW30" i="9"/>
  <c r="G57" i="9"/>
  <c r="R80" i="27"/>
  <c r="AU29" i="9"/>
  <c r="E62" i="9"/>
  <c r="J71" i="9"/>
  <c r="AV80" i="4"/>
  <c r="BD33" i="30"/>
  <c r="G80" i="30"/>
  <c r="BG73" i="30"/>
  <c r="BL51" i="30"/>
  <c r="BF23" i="34"/>
  <c r="BF33" i="30"/>
  <c r="I80" i="30"/>
  <c r="D56" i="34"/>
  <c r="BD20" i="30"/>
  <c r="BF31" i="4"/>
  <c r="P73" i="34"/>
  <c r="BD33" i="4"/>
  <c r="G80" i="4"/>
  <c r="BF51" i="4"/>
  <c r="BH22" i="34"/>
  <c r="BF22" i="30"/>
  <c r="BH73" i="27"/>
  <c r="K73" i="9"/>
  <c r="D20" i="34"/>
  <c r="E78" i="34"/>
  <c r="BB20" i="34"/>
  <c r="I23" i="9"/>
  <c r="BG73" i="27"/>
  <c r="BF73" i="30"/>
  <c r="BG56" i="34"/>
  <c r="BE68" i="4"/>
  <c r="X51" i="9"/>
  <c r="BB73" i="4"/>
  <c r="D73" i="4"/>
  <c r="E73" i="9"/>
  <c r="BK23" i="30"/>
  <c r="N23" i="9"/>
  <c r="D29" i="34"/>
  <c r="BF29" i="30"/>
  <c r="BI71" i="4"/>
  <c r="BF68" i="30"/>
  <c r="U33" i="9"/>
  <c r="AL22" i="9"/>
  <c r="V80" i="30"/>
  <c r="D41" i="30"/>
  <c r="BC37" i="4"/>
  <c r="F37" i="9"/>
  <c r="BJ23" i="34"/>
  <c r="BC23" i="34"/>
  <c r="AB73" i="27"/>
  <c r="P33" i="4"/>
  <c r="Q33" i="9"/>
  <c r="BB41" i="34"/>
  <c r="D41" i="34"/>
  <c r="AH80" i="27"/>
  <c r="BC71" i="34"/>
  <c r="BF69" i="34"/>
  <c r="BF30" i="27"/>
  <c r="BL22" i="34"/>
  <c r="BB71" i="4"/>
  <c r="D71" i="4"/>
  <c r="E71" i="9"/>
  <c r="S51" i="9"/>
  <c r="BE30" i="34"/>
  <c r="P31" i="34"/>
  <c r="AF81" i="30"/>
  <c r="AJ22" i="9"/>
  <c r="BE51" i="4"/>
  <c r="AK20" i="9"/>
  <c r="BJ20" i="4"/>
  <c r="AL23" i="9"/>
  <c r="V80" i="4"/>
  <c r="AE71" i="9"/>
  <c r="AB22" i="27"/>
  <c r="AH29" i="9"/>
  <c r="AK65" i="9"/>
  <c r="AG81" i="30"/>
  <c r="AF81" i="34"/>
  <c r="BG29" i="34"/>
  <c r="AG23" i="9"/>
  <c r="AK23" i="9"/>
  <c r="BK31" i="30"/>
  <c r="V29" i="9"/>
  <c r="AA80" i="34"/>
  <c r="AB71" i="4"/>
  <c r="P67" i="34"/>
  <c r="BE31" i="34"/>
  <c r="P65" i="4"/>
  <c r="D68" i="4"/>
  <c r="E68" i="9"/>
  <c r="BB68" i="4"/>
  <c r="AD81" i="30"/>
  <c r="BB67" i="34"/>
  <c r="AZ31" i="9"/>
  <c r="BL56" i="30"/>
  <c r="O56" i="9"/>
  <c r="AL78" i="27"/>
  <c r="BK51" i="27"/>
  <c r="AD80" i="27"/>
  <c r="BB59" i="30"/>
  <c r="D59" i="30"/>
  <c r="BF65" i="34"/>
  <c r="M56" i="9"/>
  <c r="BI62" i="30"/>
  <c r="AK56" i="9"/>
  <c r="AU81" i="30"/>
  <c r="AK78" i="27"/>
  <c r="AX23" i="9"/>
  <c r="AN31" i="34"/>
  <c r="AS81" i="27"/>
  <c r="AT37" i="9"/>
  <c r="AX68" i="9"/>
  <c r="AY80" i="30"/>
  <c r="AS69" i="9"/>
  <c r="AS20" i="9"/>
  <c r="AX20" i="9"/>
  <c r="AY78" i="34"/>
  <c r="AX56" i="9"/>
  <c r="AJ78" i="27"/>
  <c r="BB67" i="27"/>
  <c r="AO62" i="9"/>
  <c r="D65" i="30"/>
  <c r="BF59" i="27"/>
  <c r="R62" i="9"/>
  <c r="W78" i="4"/>
  <c r="AN31" i="4"/>
  <c r="R81" i="30"/>
  <c r="AO81" i="30"/>
  <c r="BC65" i="30"/>
  <c r="AV29" i="9"/>
  <c r="BI56" i="34"/>
  <c r="AN68" i="30"/>
  <c r="BD59" i="34"/>
  <c r="D62" i="4"/>
  <c r="BG71" i="4"/>
  <c r="T62" i="9"/>
  <c r="T81" i="4"/>
  <c r="AZ30" i="9"/>
  <c r="BI33" i="4"/>
  <c r="L80" i="4"/>
  <c r="BF33" i="34"/>
  <c r="I80" i="34"/>
  <c r="BG68" i="4"/>
  <c r="V78" i="30"/>
  <c r="AZ71" i="9"/>
  <c r="U29" i="9"/>
  <c r="P73" i="27"/>
  <c r="R73" i="9"/>
  <c r="P73" i="30"/>
  <c r="BI73" i="30"/>
  <c r="N78" i="30"/>
  <c r="BK20" i="30"/>
  <c r="N20" i="9"/>
  <c r="AA23" i="9"/>
  <c r="AA80" i="30"/>
  <c r="BG51" i="4"/>
  <c r="J51" i="9"/>
  <c r="T81" i="27"/>
  <c r="I59" i="9"/>
  <c r="Y33" i="9"/>
  <c r="BH73" i="30"/>
  <c r="BD73" i="34"/>
  <c r="BL73" i="34"/>
  <c r="K78" i="34"/>
  <c r="BH20" i="34"/>
  <c r="BL68" i="30"/>
  <c r="BK71" i="34"/>
  <c r="U80" i="4"/>
  <c r="BF30" i="30"/>
  <c r="BD29" i="4"/>
  <c r="BI37" i="30"/>
  <c r="BI51" i="4"/>
  <c r="L51" i="9"/>
  <c r="BH51" i="30"/>
  <c r="K51" i="9"/>
  <c r="AB33" i="4"/>
  <c r="AC33" i="9"/>
  <c r="AC80" i="4"/>
  <c r="V80" i="34"/>
  <c r="S31" i="9"/>
  <c r="AB22" i="30"/>
  <c r="BB27" i="30"/>
  <c r="E27" i="9"/>
  <c r="BC22" i="4"/>
  <c r="F22" i="9"/>
  <c r="BE41" i="4"/>
  <c r="H41" i="9"/>
  <c r="BG69" i="27"/>
  <c r="W29" i="9"/>
  <c r="BJ41" i="30"/>
  <c r="O51" i="9"/>
  <c r="BG41" i="30"/>
  <c r="BI30" i="30"/>
  <c r="AI69" i="9"/>
  <c r="AE30" i="9"/>
  <c r="AL41" i="9"/>
  <c r="AH23" i="9"/>
  <c r="AC78" i="34"/>
  <c r="AE81" i="34"/>
  <c r="AH73" i="9"/>
  <c r="AG51" i="9"/>
  <c r="AJ78" i="30"/>
  <c r="AB22" i="4"/>
  <c r="AC22" i="9"/>
  <c r="AE66" i="9"/>
  <c r="BI22" i="4"/>
  <c r="AJ81" i="34"/>
  <c r="BE67" i="27"/>
  <c r="AL71" i="9"/>
  <c r="AH56" i="9"/>
  <c r="AB20" i="30"/>
  <c r="AK67" i="9"/>
  <c r="Q80" i="27"/>
  <c r="AJ41" i="9"/>
  <c r="BE66" i="30"/>
  <c r="H66" i="9"/>
  <c r="AI80" i="34"/>
  <c r="AB71" i="27"/>
  <c r="BB66" i="4"/>
  <c r="D66" i="4"/>
  <c r="E66" i="9"/>
  <c r="D66" i="27"/>
  <c r="AL78" i="30"/>
  <c r="AL20" i="9"/>
  <c r="AG31" i="9"/>
  <c r="G41" i="9"/>
  <c r="AJ56" i="9"/>
  <c r="BE31" i="4"/>
  <c r="H31" i="9"/>
  <c r="O68" i="9"/>
  <c r="BD64" i="30"/>
  <c r="D64" i="30"/>
  <c r="BC31" i="4"/>
  <c r="F31" i="9"/>
  <c r="BJ68" i="4"/>
  <c r="BL23" i="30"/>
  <c r="O23" i="9"/>
  <c r="AC78" i="4"/>
  <c r="AB20" i="4"/>
  <c r="AC20" i="9"/>
  <c r="BG31" i="34"/>
  <c r="AB56" i="30"/>
  <c r="AJ51" i="9"/>
  <c r="BF62" i="27"/>
  <c r="I81" i="27"/>
  <c r="AN56" i="4"/>
  <c r="BF66" i="34"/>
  <c r="BB67" i="30"/>
  <c r="AN41" i="4"/>
  <c r="AO41" i="9"/>
  <c r="AX41" i="9"/>
  <c r="AS65" i="9"/>
  <c r="BF65" i="4"/>
  <c r="BC57" i="34"/>
  <c r="AO56" i="9"/>
  <c r="AT68" i="9"/>
  <c r="AR78" i="34"/>
  <c r="BG62" i="34"/>
  <c r="AN62" i="4"/>
  <c r="BC56" i="27"/>
  <c r="BF59" i="34"/>
  <c r="AB57" i="30"/>
  <c r="AN57" i="30"/>
  <c r="AP78" i="27"/>
  <c r="AN62" i="30"/>
  <c r="F62" i="9"/>
  <c r="F56" i="9"/>
  <c r="BF59" i="30"/>
  <c r="BG71" i="34"/>
  <c r="BB62" i="4"/>
  <c r="F57" i="9"/>
  <c r="BB37" i="34"/>
  <c r="AH78" i="35"/>
  <c r="X59" i="9"/>
  <c r="AY45" i="30"/>
  <c r="AS77" i="31"/>
  <c r="J55" i="32"/>
  <c r="I63" i="32"/>
  <c r="Y77" i="27"/>
  <c r="Q45" i="4"/>
  <c r="X45" i="30"/>
  <c r="V3753" i="109"/>
  <c r="U409" i="109"/>
  <c r="O835" i="109"/>
  <c r="X3320" i="109"/>
  <c r="S3303" i="109"/>
  <c r="R4126" i="109"/>
  <c r="S4114" i="109"/>
  <c r="P3682" i="109"/>
  <c r="T3741" i="109"/>
  <c r="S3389" i="109"/>
  <c r="P1936" i="109"/>
  <c r="S2831" i="109"/>
  <c r="X399" i="109"/>
  <c r="X2661" i="109"/>
  <c r="R3912" i="109"/>
  <c r="O103" i="109"/>
  <c r="U4046" i="109"/>
  <c r="U399" i="109"/>
  <c r="O4047" i="109"/>
  <c r="S3334" i="109"/>
  <c r="Y4187" i="109"/>
  <c r="P3394" i="109"/>
  <c r="Y4072" i="109"/>
  <c r="X3447" i="109"/>
  <c r="R2715" i="109"/>
  <c r="W2601" i="109"/>
  <c r="R3527" i="109"/>
  <c r="R2745" i="109"/>
  <c r="W3705" i="109"/>
  <c r="V851" i="109"/>
  <c r="X3885" i="109"/>
  <c r="R894" i="109"/>
  <c r="X3464" i="109"/>
  <c r="Y3460" i="109"/>
  <c r="U4218" i="109"/>
  <c r="T2589" i="109"/>
  <c r="S2788" i="109"/>
  <c r="Y4116" i="109"/>
  <c r="O3684" i="109"/>
  <c r="S2286" i="109"/>
  <c r="P2058" i="109"/>
  <c r="X3821" i="109"/>
  <c r="X3827" i="109"/>
  <c r="Y3387" i="109"/>
  <c r="S4102" i="109"/>
  <c r="P2748" i="109"/>
  <c r="O3392" i="109"/>
  <c r="X3308" i="109"/>
  <c r="P3532" i="109"/>
  <c r="Q3337" i="109"/>
  <c r="O3518" i="109"/>
  <c r="V924" i="109"/>
  <c r="S3832" i="109"/>
  <c r="V3913" i="109"/>
  <c r="Y2790" i="109"/>
  <c r="V3681" i="109"/>
  <c r="X4112" i="109"/>
  <c r="Q3902" i="109"/>
  <c r="U3705" i="109"/>
  <c r="S3559" i="109"/>
  <c r="S4124" i="109"/>
  <c r="Z3593" i="109"/>
  <c r="U3905" i="109"/>
  <c r="X2643" i="109"/>
  <c r="Q3455" i="109"/>
  <c r="V4175" i="109"/>
  <c r="U4193" i="109"/>
  <c r="T3767" i="109"/>
  <c r="T3749" i="109"/>
  <c r="Q3759" i="109"/>
  <c r="Q4043" i="109"/>
  <c r="S399" i="109"/>
  <c r="Y2799" i="109"/>
  <c r="S2610" i="109"/>
  <c r="T3465" i="109"/>
  <c r="S3486" i="109"/>
  <c r="X4119" i="109"/>
  <c r="Z3613" i="109"/>
  <c r="P4118" i="109"/>
  <c r="T3304" i="109"/>
  <c r="S3839" i="109"/>
  <c r="W4189" i="109"/>
  <c r="Y3754" i="109"/>
  <c r="X1913" i="109"/>
  <c r="Z4333" i="109"/>
  <c r="S4192" i="109"/>
  <c r="O983" i="109"/>
  <c r="S2790" i="109"/>
  <c r="U2670" i="109"/>
  <c r="Y4204" i="109"/>
  <c r="P2802" i="109"/>
  <c r="U3757" i="109"/>
  <c r="P4280" i="109"/>
  <c r="Y4260" i="109"/>
  <c r="O3826" i="109"/>
  <c r="U2591" i="109"/>
  <c r="Y490" i="109"/>
  <c r="P4136" i="109"/>
  <c r="O3320" i="109"/>
  <c r="U3924" i="109"/>
  <c r="S4122" i="109"/>
  <c r="U2659" i="109"/>
  <c r="P3537" i="109"/>
  <c r="V3816" i="109"/>
  <c r="U2586" i="109"/>
  <c r="O2593" i="109"/>
  <c r="U521" i="109"/>
  <c r="T4072" i="109"/>
  <c r="R3899" i="109"/>
  <c r="T2435" i="109"/>
  <c r="R4111" i="109"/>
  <c r="Y2069" i="109"/>
  <c r="R2732" i="109"/>
  <c r="O3827" i="109"/>
  <c r="U3821" i="109"/>
  <c r="U2610" i="109"/>
  <c r="O3547" i="109"/>
  <c r="U3766" i="109"/>
  <c r="U4029" i="109"/>
  <c r="S1931" i="109"/>
  <c r="W3828" i="109"/>
  <c r="X4072" i="109"/>
  <c r="S610" i="109"/>
  <c r="S3299" i="109"/>
  <c r="R2213" i="109"/>
  <c r="T3902" i="109"/>
  <c r="P3761" i="109"/>
  <c r="T2812" i="109"/>
  <c r="U4134" i="109"/>
  <c r="P398" i="109"/>
  <c r="Y2362" i="109"/>
  <c r="X2593" i="109"/>
  <c r="U4102" i="109"/>
  <c r="X3693" i="109"/>
  <c r="U3688" i="109"/>
  <c r="Z3956" i="109"/>
  <c r="T3454" i="109"/>
  <c r="Y3338" i="109"/>
  <c r="W1999" i="109"/>
  <c r="T4192" i="109"/>
  <c r="Q2715" i="109"/>
  <c r="P823" i="109"/>
  <c r="T3537" i="109"/>
  <c r="U3884" i="109"/>
  <c r="X764" i="109"/>
  <c r="U3320" i="109"/>
  <c r="Q2593" i="109"/>
  <c r="S3924" i="109"/>
  <c r="P4218" i="109"/>
  <c r="O2733" i="109"/>
  <c r="Y3895" i="109"/>
  <c r="S2758" i="109"/>
  <c r="O787" i="109"/>
  <c r="Q3305" i="109"/>
  <c r="O4143" i="109"/>
  <c r="U3376" i="109"/>
  <c r="Y2076" i="109"/>
  <c r="P3816" i="109"/>
  <c r="R3705" i="109"/>
  <c r="Y3310" i="109"/>
  <c r="O3905" i="109"/>
  <c r="O4282" i="109"/>
  <c r="S4029" i="109"/>
  <c r="Q2810" i="109"/>
  <c r="V3462" i="109"/>
  <c r="X3514" i="109"/>
  <c r="S412" i="109"/>
  <c r="Z4335" i="109"/>
  <c r="W2084" i="109"/>
  <c r="U2669" i="109"/>
  <c r="S4216" i="109"/>
  <c r="X4029" i="109"/>
  <c r="U4111" i="109"/>
  <c r="T4102" i="109"/>
  <c r="W2829" i="109"/>
  <c r="Y493" i="109"/>
  <c r="P3885" i="109"/>
  <c r="S3756" i="109"/>
  <c r="U2794" i="109"/>
  <c r="X3322" i="109"/>
  <c r="Q1856" i="109"/>
  <c r="Q3900" i="109"/>
  <c r="Z4351" i="109"/>
  <c r="S3323" i="109"/>
  <c r="X751" i="109"/>
  <c r="O3693" i="109"/>
  <c r="R456" i="109"/>
  <c r="Q3897" i="109"/>
  <c r="P3297" i="109"/>
  <c r="R3454" i="109"/>
  <c r="O2716" i="109"/>
  <c r="V3684" i="109"/>
  <c r="Y3543" i="109"/>
  <c r="X3415" i="109"/>
  <c r="P3903" i="109"/>
  <c r="X4030" i="109"/>
  <c r="R3826" i="109"/>
  <c r="T3926" i="109"/>
  <c r="P4063" i="109"/>
  <c r="R3915" i="109"/>
  <c r="T3382" i="109"/>
  <c r="T4199" i="109"/>
  <c r="P4282" i="109"/>
  <c r="R3681" i="109"/>
  <c r="Y3926" i="109"/>
  <c r="Q2216" i="109"/>
  <c r="S4193" i="109"/>
  <c r="W3313" i="109"/>
  <c r="S4104" i="109"/>
  <c r="V1941" i="109"/>
  <c r="R3447" i="109"/>
  <c r="U2599" i="109"/>
  <c r="O474" i="109"/>
  <c r="U3676" i="109"/>
  <c r="V393" i="109"/>
  <c r="R3767" i="109"/>
  <c r="X4272" i="109"/>
  <c r="Q2671" i="109"/>
  <c r="T3751" i="109"/>
  <c r="O3753" i="109"/>
  <c r="X2223" i="109"/>
  <c r="U625" i="109"/>
  <c r="W4192" i="109"/>
  <c r="Q2654" i="109"/>
  <c r="P3811" i="109"/>
  <c r="T3327" i="109"/>
  <c r="S3462" i="109"/>
  <c r="W3814" i="109"/>
  <c r="V3295" i="109"/>
  <c r="O3761" i="109"/>
  <c r="R3754" i="109"/>
  <c r="R3336" i="109"/>
  <c r="S4132" i="109"/>
  <c r="Y2733" i="109"/>
  <c r="O3889" i="109"/>
  <c r="R3839" i="109"/>
  <c r="O4248" i="109"/>
  <c r="U3384" i="109"/>
  <c r="R2789" i="109"/>
  <c r="Q1929" i="109"/>
  <c r="X616" i="109"/>
  <c r="U4131" i="109"/>
  <c r="W3851" i="109"/>
  <c r="Q420" i="109"/>
  <c r="U2077" i="109"/>
  <c r="W4049" i="109"/>
  <c r="T4250" i="109"/>
  <c r="X3532" i="109"/>
  <c r="P3389" i="109"/>
  <c r="R4119" i="109"/>
  <c r="T3394" i="109"/>
  <c r="P4272" i="109"/>
  <c r="Q3832" i="109"/>
  <c r="Z3968" i="109"/>
  <c r="O2644" i="109"/>
  <c r="Y623" i="109"/>
  <c r="T554" i="109"/>
  <c r="P4189" i="109"/>
  <c r="P531" i="109"/>
  <c r="Y4248" i="109"/>
  <c r="W4031" i="109"/>
  <c r="R4197" i="109"/>
  <c r="T4267" i="109"/>
  <c r="T3320" i="109"/>
  <c r="S4268" i="109"/>
  <c r="U2569" i="109"/>
  <c r="S3311" i="109"/>
  <c r="R2831" i="109"/>
  <c r="V2586" i="109"/>
  <c r="X856" i="109"/>
  <c r="U3834" i="109"/>
  <c r="U4113" i="109"/>
  <c r="O4262" i="109"/>
  <c r="Y930" i="109"/>
  <c r="U4058" i="109"/>
  <c r="U4055" i="109"/>
  <c r="X3812" i="109"/>
  <c r="P3917" i="109"/>
  <c r="U899" i="109"/>
  <c r="Q4030" i="109"/>
  <c r="R3297" i="109"/>
  <c r="S3738" i="109"/>
  <c r="T1987" i="109"/>
  <c r="S3464" i="109"/>
  <c r="T3516" i="109"/>
  <c r="T4204" i="109"/>
  <c r="U3895" i="109"/>
  <c r="P3561" i="109"/>
  <c r="Q2569" i="109"/>
  <c r="U2829" i="109"/>
  <c r="T3816" i="109"/>
  <c r="O2306" i="109"/>
  <c r="X3325" i="109"/>
  <c r="U3488" i="109"/>
  <c r="Z3999" i="109"/>
  <c r="S3884" i="109"/>
  <c r="S2644" i="109"/>
  <c r="S3926" i="109"/>
  <c r="U3474" i="109"/>
  <c r="P395" i="109"/>
  <c r="T3887" i="109"/>
  <c r="T3441" i="109"/>
  <c r="W3926" i="109"/>
  <c r="O3737" i="109"/>
  <c r="U2210" i="109"/>
  <c r="O3840" i="109"/>
  <c r="P3828" i="109"/>
  <c r="Y3558" i="109"/>
  <c r="V3885" i="109"/>
  <c r="T4272" i="109"/>
  <c r="W3746" i="109"/>
  <c r="W2671" i="109"/>
  <c r="Q3761" i="109"/>
  <c r="Y2593" i="109"/>
  <c r="X859" i="109"/>
  <c r="X827" i="109"/>
  <c r="X3513" i="109"/>
  <c r="P3474" i="109"/>
  <c r="Q4048" i="109"/>
  <c r="R3683" i="109"/>
  <c r="S2004" i="109"/>
  <c r="X2807" i="109"/>
  <c r="U2789" i="109"/>
  <c r="Y2439" i="109"/>
  <c r="R4035" i="109"/>
  <c r="W462" i="109"/>
  <c r="O2747" i="109"/>
  <c r="X2831" i="109"/>
  <c r="P4277" i="109"/>
  <c r="S3542" i="109"/>
  <c r="X2662" i="109"/>
  <c r="Y455" i="109"/>
  <c r="X2595" i="109"/>
  <c r="W2654" i="109"/>
  <c r="O3335" i="109"/>
  <c r="W3561" i="109"/>
  <c r="T4040" i="109"/>
  <c r="Q4270" i="109"/>
  <c r="R3462" i="109"/>
  <c r="U3842" i="109"/>
  <c r="X2660" i="109"/>
  <c r="R3296" i="109"/>
  <c r="S2362" i="109"/>
  <c r="P2831" i="109"/>
  <c r="W3548" i="109"/>
  <c r="V3402" i="109"/>
  <c r="X3780" i="109"/>
  <c r="T3770" i="109"/>
  <c r="Q3746" i="109"/>
  <c r="Q3391" i="109"/>
  <c r="W468" i="109"/>
  <c r="R1918" i="109"/>
  <c r="Y4194" i="109"/>
  <c r="Y3924" i="109"/>
  <c r="Q2575" i="109"/>
  <c r="R4045" i="109"/>
  <c r="P2295" i="109"/>
  <c r="O3900" i="109"/>
  <c r="S3901" i="109"/>
  <c r="X3534" i="109"/>
  <c r="P3405" i="109"/>
  <c r="R598" i="109"/>
  <c r="W2423" i="109"/>
  <c r="U3371" i="109"/>
  <c r="S4291" i="109"/>
  <c r="V3382" i="109"/>
  <c r="T3309" i="109"/>
  <c r="Y1857" i="109"/>
  <c r="T1880" i="109"/>
  <c r="Q3828" i="109"/>
  <c r="U4136" i="109"/>
  <c r="W3464" i="109"/>
  <c r="O3332" i="109"/>
  <c r="W4199" i="109"/>
  <c r="V3915" i="109"/>
  <c r="U2571" i="109"/>
  <c r="R4249" i="109"/>
  <c r="O3315" i="109"/>
  <c r="S1861" i="109"/>
  <c r="Y990" i="109"/>
  <c r="T542" i="109"/>
  <c r="V2671" i="109"/>
  <c r="P1869" i="109"/>
  <c r="U547" i="109"/>
  <c r="Y2077" i="109"/>
  <c r="W2286" i="109"/>
  <c r="W3460" i="109"/>
  <c r="O452" i="109"/>
  <c r="U2080" i="109"/>
  <c r="Y775" i="109"/>
  <c r="T3853" i="109"/>
  <c r="X2575" i="109"/>
  <c r="S3705" i="109"/>
  <c r="N4051" i="109"/>
  <c r="U542" i="109"/>
  <c r="U4070" i="109"/>
  <c r="W2205" i="109"/>
  <c r="Q2368" i="109"/>
  <c r="W2075" i="109"/>
  <c r="W4041" i="109"/>
  <c r="X3840" i="109"/>
  <c r="S389" i="109"/>
  <c r="U387" i="109"/>
  <c r="Y976" i="109"/>
  <c r="W2247" i="109"/>
  <c r="U553" i="109"/>
  <c r="V3903" i="109"/>
  <c r="V3381" i="109"/>
  <c r="V2737" i="109"/>
  <c r="P892" i="109"/>
  <c r="S2433" i="109"/>
  <c r="W2656" i="109"/>
  <c r="R1857" i="109"/>
  <c r="X480" i="109"/>
  <c r="X3763" i="109"/>
  <c r="X419" i="109"/>
  <c r="X4051" i="109"/>
  <c r="X483" i="109"/>
  <c r="X2297" i="109"/>
  <c r="P2758" i="109"/>
  <c r="X983" i="109"/>
  <c r="W3386" i="109"/>
  <c r="O2440" i="109"/>
  <c r="T3334" i="109"/>
  <c r="P3294" i="109"/>
  <c r="O99" i="109"/>
  <c r="X2367" i="109"/>
  <c r="X756" i="109"/>
  <c r="X740" i="109"/>
  <c r="U2309" i="109"/>
  <c r="R4116" i="109"/>
  <c r="Y3707" i="109"/>
  <c r="U2247" i="109"/>
  <c r="U599" i="109"/>
  <c r="U457" i="109"/>
  <c r="X3737" i="109"/>
  <c r="R3811" i="109"/>
  <c r="W4254" i="109"/>
  <c r="P764" i="109"/>
  <c r="P2005" i="109"/>
  <c r="Y522" i="109"/>
  <c r="Q1855" i="109"/>
  <c r="V2087" i="109"/>
  <c r="Z678" i="109"/>
  <c r="Y3812" i="109"/>
  <c r="T4270" i="109"/>
  <c r="S471" i="109"/>
  <c r="W1991" i="109"/>
  <c r="S3550" i="109"/>
  <c r="N422" i="109"/>
  <c r="O568" i="109"/>
  <c r="V3766" i="109"/>
  <c r="V4131" i="109"/>
  <c r="Y594" i="109"/>
  <c r="V622" i="109"/>
  <c r="O2380" i="109"/>
  <c r="V776" i="109"/>
  <c r="Y601" i="109"/>
  <c r="X2724" i="109"/>
  <c r="O2070" i="109"/>
  <c r="Q4195" i="109"/>
  <c r="P2369" i="109"/>
  <c r="V973" i="109"/>
  <c r="R2058" i="109"/>
  <c r="U2802" i="109"/>
  <c r="X556" i="109"/>
  <c r="V1994" i="109"/>
  <c r="W773" i="109"/>
  <c r="P2716" i="109"/>
  <c r="Q543" i="109"/>
  <c r="Y932" i="109"/>
  <c r="Y482" i="109"/>
  <c r="R3885" i="109"/>
  <c r="S3454" i="109"/>
  <c r="W4205" i="109"/>
  <c r="X4043" i="109"/>
  <c r="U534" i="109"/>
  <c r="R3518" i="109"/>
  <c r="P3446" i="109"/>
  <c r="Y980" i="109"/>
  <c r="V1942" i="109"/>
  <c r="V2595" i="109"/>
  <c r="U484" i="109"/>
  <c r="R624" i="109"/>
  <c r="X454" i="109"/>
  <c r="P3340" i="109"/>
  <c r="X2599" i="109"/>
  <c r="Q2587" i="109"/>
  <c r="T3843" i="109"/>
  <c r="Q3331" i="109"/>
  <c r="Q2805" i="109"/>
  <c r="U639" i="109"/>
  <c r="T819" i="109"/>
  <c r="S1921" i="109"/>
  <c r="T3338" i="109"/>
  <c r="W2578" i="109"/>
  <c r="Y466" i="109"/>
  <c r="Y2424" i="109"/>
  <c r="X2658" i="109"/>
  <c r="U1930" i="109"/>
  <c r="N408" i="109"/>
  <c r="W3299" i="109"/>
  <c r="S3548" i="109"/>
  <c r="U2297" i="109"/>
  <c r="O2758" i="109"/>
  <c r="U448" i="109"/>
  <c r="S1858" i="109"/>
  <c r="S2453" i="109"/>
  <c r="V2734" i="109"/>
  <c r="U2587" i="109"/>
  <c r="U849" i="109"/>
  <c r="W3384" i="109"/>
  <c r="S4189" i="109"/>
  <c r="P3305" i="109"/>
  <c r="S3885" i="109"/>
  <c r="Q3474" i="109"/>
  <c r="T468" i="109"/>
  <c r="V3907" i="109"/>
  <c r="P2789" i="109"/>
  <c r="V4274" i="109"/>
  <c r="R906" i="109"/>
  <c r="W4040" i="109"/>
  <c r="V3693" i="109"/>
  <c r="P2432" i="109"/>
  <c r="X596" i="109"/>
  <c r="Y3296" i="109"/>
  <c r="P2683" i="109"/>
  <c r="R2829" i="109"/>
  <c r="P4291" i="109"/>
  <c r="P1858" i="109"/>
  <c r="W4176" i="109"/>
  <c r="X4274" i="109"/>
  <c r="X3458" i="109"/>
  <c r="Y564" i="109"/>
  <c r="V3396" i="109"/>
  <c r="Q3321" i="109"/>
  <c r="S3827" i="109"/>
  <c r="Z2875" i="109"/>
  <c r="P3737" i="109"/>
  <c r="Y3451" i="109"/>
  <c r="Y772" i="109"/>
  <c r="X4258" i="109"/>
  <c r="W3382" i="109"/>
  <c r="O3759" i="109"/>
  <c r="R4289" i="109"/>
  <c r="X3900" i="109"/>
  <c r="R4104" i="109"/>
  <c r="S3824" i="109"/>
  <c r="U3910" i="109"/>
  <c r="T3901" i="109"/>
  <c r="V3853" i="109"/>
  <c r="X2721" i="109"/>
  <c r="O2734" i="109"/>
  <c r="P3518" i="109"/>
  <c r="O3535" i="109"/>
  <c r="V3339" i="109"/>
  <c r="T4197" i="109"/>
  <c r="S3665" i="109"/>
  <c r="X3834" i="109"/>
  <c r="V3705" i="109"/>
  <c r="V2074" i="109"/>
  <c r="U3401" i="109"/>
  <c r="P899" i="109"/>
  <c r="O3542" i="109"/>
  <c r="U2648" i="109"/>
  <c r="S890" i="109"/>
  <c r="O3530" i="109"/>
  <c r="V3469" i="109"/>
  <c r="U3459" i="109"/>
  <c r="R3314" i="109"/>
  <c r="O1004" i="109"/>
  <c r="X3462" i="109"/>
  <c r="V3688" i="109"/>
  <c r="X4124" i="109"/>
  <c r="O3664" i="109"/>
  <c r="Y765" i="109"/>
  <c r="Q3374" i="109"/>
  <c r="U3455" i="109"/>
  <c r="X3305" i="109"/>
  <c r="Y3315" i="109"/>
  <c r="W2652" i="109"/>
  <c r="Z2877" i="109"/>
  <c r="V964" i="109"/>
  <c r="T3924" i="109"/>
  <c r="W3307" i="109"/>
  <c r="X4122" i="109"/>
  <c r="O2744" i="109"/>
  <c r="V3301" i="109"/>
  <c r="O3402" i="109"/>
  <c r="T2804" i="109"/>
  <c r="V1863" i="109"/>
  <c r="O4135" i="109"/>
  <c r="T2788" i="109"/>
  <c r="R537" i="109"/>
  <c r="X3748" i="109"/>
  <c r="X598" i="109"/>
  <c r="O3322" i="109"/>
  <c r="Y3902" i="109"/>
  <c r="O3337" i="109"/>
  <c r="U3753" i="109"/>
  <c r="S3895" i="109"/>
  <c r="S4249" i="109"/>
  <c r="R3829" i="109"/>
  <c r="P4289" i="109"/>
  <c r="T1930" i="109"/>
  <c r="W4120" i="109"/>
  <c r="X2814" i="109"/>
  <c r="Q1921" i="109"/>
  <c r="W3741" i="109"/>
  <c r="R4277" i="109"/>
  <c r="P2585" i="109"/>
  <c r="R2581" i="109"/>
  <c r="Z3588" i="109"/>
  <c r="R4195" i="109"/>
  <c r="X4216" i="109"/>
  <c r="W2579" i="109"/>
  <c r="Z4327" i="109"/>
  <c r="Y3756" i="109"/>
  <c r="P383" i="109"/>
  <c r="Q3780" i="109"/>
  <c r="R2660" i="109"/>
  <c r="X4114" i="109"/>
  <c r="P3664" i="109"/>
  <c r="Q4254" i="109"/>
  <c r="W2800" i="109"/>
  <c r="X3307" i="109"/>
  <c r="S2659" i="109"/>
  <c r="S4267" i="109"/>
  <c r="Z3594" i="109"/>
  <c r="U4049" i="109"/>
  <c r="V766" i="109"/>
  <c r="Y3377" i="109"/>
  <c r="Q3298" i="109"/>
  <c r="U3545" i="109"/>
  <c r="W2735" i="109"/>
  <c r="S4199" i="109"/>
  <c r="Y4058" i="109"/>
  <c r="W3820" i="109"/>
  <c r="X784" i="109"/>
  <c r="R3477" i="109"/>
  <c r="S2666" i="109"/>
  <c r="O3551" i="109"/>
  <c r="X4266" i="109"/>
  <c r="V3478" i="109"/>
  <c r="O396" i="109"/>
  <c r="O4029" i="109"/>
  <c r="Y3301" i="109"/>
  <c r="Q2424" i="109"/>
  <c r="X4058" i="109"/>
  <c r="W3834" i="109"/>
  <c r="W3321" i="109"/>
  <c r="V422" i="109"/>
  <c r="X782" i="109"/>
  <c r="T3390" i="109"/>
  <c r="U4048" i="109"/>
  <c r="R3544" i="109"/>
  <c r="W3374" i="109"/>
  <c r="W4046" i="109"/>
  <c r="O4277" i="109"/>
  <c r="V463" i="109"/>
  <c r="Y3316" i="109"/>
  <c r="Y4278" i="109"/>
  <c r="Z3634" i="109"/>
  <c r="T2800" i="109"/>
  <c r="P3299" i="109"/>
  <c r="Z4347" i="109"/>
  <c r="X2789" i="109"/>
  <c r="P411" i="109"/>
  <c r="T3317" i="109"/>
  <c r="U4059" i="109"/>
  <c r="V2642" i="109"/>
  <c r="R3895" i="109"/>
  <c r="X4131" i="109"/>
  <c r="W2721" i="109"/>
  <c r="R4268" i="109"/>
  <c r="X528" i="109"/>
  <c r="U3334" i="109"/>
  <c r="S3670" i="109"/>
  <c r="S3529" i="109"/>
  <c r="W3401" i="109"/>
  <c r="P3334" i="109"/>
  <c r="S3465" i="109"/>
  <c r="O3307" i="109"/>
  <c r="X615" i="109"/>
  <c r="W2756" i="109"/>
  <c r="V3812" i="109"/>
  <c r="V3384" i="109"/>
  <c r="U2296" i="109"/>
  <c r="O3738" i="109"/>
  <c r="U3770" i="109"/>
  <c r="O4266" i="109"/>
  <c r="X3537" i="109"/>
  <c r="S982" i="109"/>
  <c r="X3883" i="109"/>
  <c r="T4209" i="109"/>
  <c r="T2814" i="109"/>
  <c r="U3534" i="109"/>
  <c r="R3325" i="109"/>
  <c r="U2666" i="109"/>
  <c r="U923" i="109"/>
  <c r="Y3561" i="109"/>
  <c r="V2715" i="109"/>
  <c r="O4059" i="109"/>
  <c r="X978" i="109"/>
  <c r="Y4111" i="109"/>
  <c r="Y3370" i="109"/>
  <c r="U2299" i="109"/>
  <c r="U2612" i="109"/>
  <c r="X4041" i="109"/>
  <c r="Q3829" i="109"/>
  <c r="X1853" i="109"/>
  <c r="W2591" i="109"/>
  <c r="U2575" i="109"/>
  <c r="W4030" i="109"/>
  <c r="W2586" i="109"/>
  <c r="T3479" i="109"/>
  <c r="O3301" i="109"/>
  <c r="Z2902" i="109"/>
  <c r="V4267" i="109"/>
  <c r="U2598" i="109"/>
  <c r="W1945" i="109"/>
  <c r="V3842" i="109"/>
  <c r="W3840" i="109"/>
  <c r="P2744" i="109"/>
  <c r="S3524" i="109"/>
  <c r="R3840" i="109"/>
  <c r="U3443" i="109"/>
  <c r="Y3519" i="109"/>
  <c r="T2578" i="109"/>
  <c r="U2588" i="109"/>
  <c r="S3826" i="109"/>
  <c r="S2794" i="109"/>
  <c r="V3297" i="109"/>
  <c r="R964" i="109"/>
  <c r="R3459" i="109"/>
  <c r="W3666" i="109"/>
  <c r="O3755" i="109"/>
  <c r="P3686" i="109"/>
  <c r="W3759" i="109"/>
  <c r="P3694" i="109"/>
  <c r="W2370" i="109"/>
  <c r="W4118" i="109"/>
  <c r="Y3300" i="109"/>
  <c r="V2643" i="109"/>
  <c r="Y3462" i="109"/>
  <c r="R3328" i="109"/>
  <c r="P3469" i="109"/>
  <c r="P4116" i="109"/>
  <c r="Y3670" i="109"/>
  <c r="R4266" i="109"/>
  <c r="R4038" i="109"/>
  <c r="Y4186" i="109"/>
  <c r="O4175" i="109"/>
  <c r="U3335" i="109"/>
  <c r="W4121" i="109"/>
  <c r="U3893" i="109"/>
  <c r="P3341" i="109"/>
  <c r="W2642" i="109"/>
  <c r="U4281" i="109"/>
  <c r="P3754" i="109"/>
  <c r="S963" i="109"/>
  <c r="Y3555" i="109"/>
  <c r="X565" i="109"/>
  <c r="Y2800" i="109"/>
  <c r="S3294" i="109"/>
  <c r="X4257" i="109"/>
  <c r="U4207" i="109"/>
  <c r="X4055" i="109"/>
  <c r="W2717" i="109"/>
  <c r="S4072" i="109"/>
  <c r="R3559" i="109"/>
  <c r="Y3379" i="109"/>
  <c r="U2233" i="109"/>
  <c r="S2732" i="109"/>
  <c r="Y763" i="109"/>
  <c r="Y4184" i="109"/>
  <c r="W3694" i="109"/>
  <c r="Y2204" i="109"/>
  <c r="S3676" i="109"/>
  <c r="U406" i="109"/>
  <c r="U2580" i="109"/>
  <c r="O4192" i="109"/>
  <c r="R3298" i="109"/>
  <c r="W3690" i="109"/>
  <c r="O4187" i="109"/>
  <c r="Q2570" i="109"/>
  <c r="W3560" i="109"/>
  <c r="U4072" i="109"/>
  <c r="O982" i="109"/>
  <c r="U4145" i="109"/>
  <c r="S3388" i="109"/>
  <c r="X2758" i="109"/>
  <c r="O2818" i="109"/>
  <c r="Q3326" i="109"/>
  <c r="X4059" i="109"/>
  <c r="T2729" i="109"/>
  <c r="V397" i="109"/>
  <c r="X3903" i="109"/>
  <c r="W2352" i="109"/>
  <c r="O3686" i="109"/>
  <c r="Q916" i="109"/>
  <c r="S2662" i="109"/>
  <c r="V3459" i="109"/>
  <c r="R3445" i="109"/>
  <c r="P4257" i="109"/>
  <c r="O2072" i="109"/>
  <c r="R3320" i="109"/>
  <c r="V3668" i="109"/>
  <c r="Q3401" i="109"/>
  <c r="W3534" i="109"/>
  <c r="R3535" i="109"/>
  <c r="O3757" i="109"/>
  <c r="P4046" i="109"/>
  <c r="R4270" i="109"/>
  <c r="Y767" i="109"/>
  <c r="V3550" i="109"/>
  <c r="T4046" i="109"/>
  <c r="X3368" i="109"/>
  <c r="O2442" i="109"/>
  <c r="U3814" i="109"/>
  <c r="U2741" i="109"/>
  <c r="T4103" i="109"/>
  <c r="T3696" i="109"/>
  <c r="R3449" i="109"/>
  <c r="W3753" i="109"/>
  <c r="Q3467" i="109"/>
  <c r="W3900" i="109"/>
  <c r="U3529" i="109"/>
  <c r="X3767" i="109"/>
  <c r="W4278" i="109"/>
  <c r="Q3547" i="109"/>
  <c r="X4201" i="109"/>
  <c r="R2818" i="109"/>
  <c r="R2817" i="109"/>
  <c r="P3901" i="109"/>
  <c r="O4132" i="109"/>
  <c r="U3909" i="109"/>
  <c r="R4070" i="109"/>
  <c r="Q3755" i="109"/>
  <c r="R979" i="109"/>
  <c r="Q4102" i="109"/>
  <c r="Y3913" i="109"/>
  <c r="P3559" i="109"/>
  <c r="V3530" i="109"/>
  <c r="Y3690" i="109"/>
  <c r="V4108" i="109"/>
  <c r="Y2588" i="109"/>
  <c r="W3527" i="109"/>
  <c r="V2318" i="109"/>
  <c r="R4216" i="109"/>
  <c r="V3329" i="109"/>
  <c r="W3332" i="109"/>
  <c r="X4260" i="109"/>
  <c r="P3753" i="109"/>
  <c r="X4053" i="109"/>
  <c r="S3751" i="109"/>
  <c r="V3486" i="109"/>
  <c r="O2789" i="109"/>
  <c r="Q3559" i="109"/>
  <c r="Q3319" i="109"/>
  <c r="S3341" i="109"/>
  <c r="Y3328" i="109"/>
  <c r="V3778" i="109"/>
  <c r="Y831" i="109"/>
  <c r="V4204" i="109"/>
  <c r="P4207" i="109"/>
  <c r="R4030" i="109"/>
  <c r="X463" i="109"/>
  <c r="Y3297" i="109"/>
  <c r="W3664" i="109"/>
  <c r="Z3629" i="109"/>
  <c r="T3478" i="109"/>
  <c r="T3331" i="109"/>
  <c r="R2026" i="109"/>
  <c r="R3682" i="109"/>
  <c r="Y1926" i="109"/>
  <c r="W3456" i="109"/>
  <c r="V3341" i="109"/>
  <c r="X839" i="109"/>
  <c r="X2585" i="109"/>
  <c r="W2364" i="109"/>
  <c r="O3318" i="109"/>
  <c r="U4209" i="109"/>
  <c r="T3912" i="109"/>
  <c r="W2569" i="109"/>
  <c r="S4118" i="109"/>
  <c r="T3755" i="109"/>
  <c r="Q3388" i="109"/>
  <c r="Q4266" i="109"/>
  <c r="X568" i="109"/>
  <c r="X1848" i="109"/>
  <c r="Y3294" i="109"/>
  <c r="U640" i="109"/>
  <c r="X1002" i="109"/>
  <c r="P833" i="109"/>
  <c r="Y203" i="109"/>
  <c r="R3759" i="109"/>
  <c r="Y3851" i="109"/>
  <c r="R568" i="109"/>
  <c r="X3309" i="109"/>
  <c r="W388" i="109"/>
  <c r="R2440" i="109"/>
  <c r="W2067" i="109"/>
  <c r="T902" i="109"/>
  <c r="N2737" i="109"/>
  <c r="T1953" i="109"/>
  <c r="U525" i="109"/>
  <c r="R910" i="109"/>
  <c r="W776" i="109"/>
  <c r="Z683" i="109"/>
  <c r="V559" i="109"/>
  <c r="W3883" i="109"/>
  <c r="U3665" i="109"/>
  <c r="U393" i="109"/>
  <c r="X470" i="109"/>
  <c r="R2366" i="109"/>
  <c r="Q624" i="109"/>
  <c r="V408" i="109"/>
  <c r="X3517" i="109"/>
  <c r="O3446" i="109"/>
  <c r="W2017" i="109"/>
  <c r="O3334" i="109"/>
  <c r="X3367" i="109"/>
  <c r="W763" i="109"/>
  <c r="U817" i="109"/>
  <c r="W3542" i="109"/>
  <c r="Q1912" i="109"/>
  <c r="P3810" i="109"/>
  <c r="R566" i="109"/>
  <c r="U407" i="109"/>
  <c r="V1953" i="109"/>
  <c r="R851" i="109"/>
  <c r="V3518" i="109"/>
  <c r="V88" i="109"/>
  <c r="T2648" i="109"/>
  <c r="O3816" i="109"/>
  <c r="O3415" i="109"/>
  <c r="T3297" i="109"/>
  <c r="Q3314" i="109"/>
  <c r="R849" i="109"/>
  <c r="X990" i="109"/>
  <c r="Z3982" i="109"/>
  <c r="U914" i="109"/>
  <c r="O3463" i="109"/>
  <c r="W896" i="109"/>
  <c r="W2651" i="109"/>
  <c r="P3296" i="109"/>
  <c r="V925" i="109"/>
  <c r="U4199" i="109"/>
  <c r="R972" i="109"/>
  <c r="Z3619" i="109"/>
  <c r="W2425" i="109"/>
  <c r="X897" i="109"/>
  <c r="U488" i="109"/>
  <c r="T544" i="109"/>
  <c r="R909" i="109"/>
  <c r="T3402" i="109"/>
  <c r="T250" i="109"/>
  <c r="X3680" i="109"/>
  <c r="Y554" i="109"/>
  <c r="R3469" i="109"/>
  <c r="T2007" i="109"/>
  <c r="Z3587" i="109"/>
  <c r="U4132" i="109"/>
  <c r="O2739" i="109"/>
  <c r="P839" i="109"/>
  <c r="X639" i="109"/>
  <c r="Q3309" i="109"/>
  <c r="P3746" i="109"/>
  <c r="P849" i="109"/>
  <c r="P2800" i="109"/>
  <c r="R2220" i="109"/>
  <c r="O4062" i="109"/>
  <c r="Y3513" i="109"/>
  <c r="S4259" i="109"/>
  <c r="Q2301" i="109"/>
  <c r="V3457" i="109"/>
  <c r="O3330" i="109"/>
  <c r="W746" i="109"/>
  <c r="X1845" i="109"/>
  <c r="T761" i="109"/>
  <c r="O860" i="109"/>
  <c r="S2585" i="109"/>
  <c r="Q3754" i="109"/>
  <c r="V251" i="109"/>
  <c r="Y2644" i="109"/>
  <c r="U2602" i="109"/>
  <c r="T598" i="109"/>
  <c r="P2320" i="109"/>
  <c r="U2208" i="109"/>
  <c r="U2001" i="109"/>
  <c r="S1004" i="109"/>
  <c r="R1953" i="109"/>
  <c r="P409" i="109"/>
  <c r="P1918" i="109"/>
  <c r="P763" i="109"/>
  <c r="Y994" i="109"/>
  <c r="S616" i="109"/>
  <c r="V476" i="109"/>
  <c r="Q401" i="109"/>
  <c r="T744" i="109"/>
  <c r="X2569" i="109"/>
  <c r="W566" i="109"/>
  <c r="S3690" i="109"/>
  <c r="O2812" i="109"/>
  <c r="X2247" i="109"/>
  <c r="S1913" i="109"/>
  <c r="U3310" i="109"/>
  <c r="U383" i="109"/>
  <c r="R458" i="109"/>
  <c r="Y3381" i="109"/>
  <c r="R3814" i="109"/>
  <c r="V972" i="109"/>
  <c r="R174" i="109"/>
  <c r="T766" i="109"/>
  <c r="S1999" i="109"/>
  <c r="Y390" i="109"/>
  <c r="Y2829" i="109"/>
  <c r="R922" i="109"/>
  <c r="X2716" i="109"/>
  <c r="Z3628" i="109"/>
  <c r="V466" i="109"/>
  <c r="O2581" i="109"/>
  <c r="P4216" i="109"/>
  <c r="T2075" i="109"/>
  <c r="U377" i="109"/>
  <c r="Y3295" i="109"/>
  <c r="V3413" i="109"/>
  <c r="R526" i="109"/>
  <c r="S3304" i="109"/>
  <c r="Y3560" i="109"/>
  <c r="R3382" i="109"/>
  <c r="P2595" i="109"/>
  <c r="Y840" i="109"/>
  <c r="Q3743" i="109"/>
  <c r="T3757" i="109"/>
  <c r="V1995" i="109"/>
  <c r="U539" i="109"/>
  <c r="S2233" i="109"/>
  <c r="X743" i="109"/>
  <c r="U374" i="109"/>
  <c r="W886" i="109"/>
  <c r="X2380" i="109"/>
  <c r="S1850" i="109"/>
  <c r="V2788" i="109"/>
  <c r="P1841" i="109"/>
  <c r="Q610" i="109"/>
  <c r="X2221" i="109"/>
  <c r="W4264" i="109"/>
  <c r="T3462" i="109"/>
  <c r="O4254" i="109"/>
  <c r="X2818" i="109"/>
  <c r="X902" i="109"/>
  <c r="S920" i="109"/>
  <c r="T599" i="109"/>
  <c r="X2216" i="109"/>
  <c r="X1941" i="109"/>
  <c r="S2685" i="109"/>
  <c r="S1923" i="109"/>
  <c r="V3319" i="109"/>
  <c r="T4205" i="109"/>
  <c r="O1991" i="109"/>
  <c r="Y3748" i="109"/>
  <c r="R3303" i="109"/>
  <c r="W3550" i="109"/>
  <c r="T2424" i="109"/>
  <c r="Q1859" i="109"/>
  <c r="Q1006" i="109"/>
  <c r="W253" i="109"/>
  <c r="U2664" i="109"/>
  <c r="V2091" i="109"/>
  <c r="S3457" i="109"/>
  <c r="O4058" i="109"/>
  <c r="T997" i="109"/>
  <c r="N2223" i="109"/>
  <c r="X3523" i="109"/>
  <c r="W3839" i="109"/>
  <c r="Z3601" i="109"/>
  <c r="W2001" i="109"/>
  <c r="X3690" i="109"/>
  <c r="W2812" i="109"/>
  <c r="Q233" i="109"/>
  <c r="R117" i="109"/>
  <c r="R818" i="109"/>
  <c r="X3820" i="109"/>
  <c r="W529" i="109"/>
  <c r="U3684" i="109"/>
  <c r="X3533" i="109"/>
  <c r="Q2245" i="109"/>
  <c r="S2101" i="109"/>
  <c r="T4118" i="109"/>
  <c r="T3395" i="109"/>
  <c r="W767" i="109"/>
  <c r="R453" i="109"/>
  <c r="Z2174" i="109"/>
  <c r="S2222" i="109"/>
  <c r="O632" i="109"/>
  <c r="T3381" i="109"/>
  <c r="W555" i="109"/>
  <c r="Q389" i="109"/>
  <c r="X3474" i="109"/>
  <c r="Q4051" i="109"/>
  <c r="O2370" i="109"/>
  <c r="Z3957" i="109"/>
  <c r="P2455" i="109"/>
  <c r="U2004" i="109"/>
  <c r="X420" i="109"/>
  <c r="Y397" i="109"/>
  <c r="Q3536" i="109"/>
  <c r="S32" i="109"/>
  <c r="V907" i="109"/>
  <c r="S468" i="109"/>
  <c r="W3376" i="109"/>
  <c r="V774" i="109"/>
  <c r="X550" i="109"/>
  <c r="O3477" i="109"/>
  <c r="X815" i="109"/>
  <c r="T3368" i="109"/>
  <c r="T3746" i="109"/>
  <c r="W2727" i="109"/>
  <c r="P3826" i="109"/>
  <c r="Z704" i="109"/>
  <c r="X2583" i="109"/>
  <c r="Z3963" i="109"/>
  <c r="S4197" i="109"/>
  <c r="U3769" i="109"/>
  <c r="W3330" i="109"/>
  <c r="Q760" i="109"/>
  <c r="U3336" i="109"/>
  <c r="T4116" i="109"/>
  <c r="Y547" i="109"/>
  <c r="T2666" i="109"/>
  <c r="X4048" i="109"/>
  <c r="Z4345" i="109"/>
  <c r="U3673" i="109"/>
  <c r="P3705" i="109"/>
  <c r="T3680" i="109"/>
  <c r="U3754" i="109"/>
  <c r="V2802" i="109"/>
  <c r="Q4194" i="109"/>
  <c r="Y4055" i="109"/>
  <c r="Z1038" i="109"/>
  <c r="Q4070" i="109"/>
  <c r="Y2571" i="109"/>
  <c r="P3827" i="109"/>
  <c r="Q3320" i="109"/>
  <c r="W3334" i="109"/>
  <c r="X471" i="109"/>
  <c r="S3401" i="109"/>
  <c r="Q4265" i="109"/>
  <c r="U3294" i="109"/>
  <c r="W3739" i="109"/>
  <c r="U3780" i="109"/>
  <c r="U922" i="109"/>
  <c r="R758" i="109"/>
  <c r="X3924" i="109"/>
  <c r="U2293" i="109"/>
  <c r="O4049" i="109"/>
  <c r="O3302" i="109"/>
  <c r="O4035" i="109"/>
  <c r="T2221" i="109"/>
  <c r="R3413" i="109"/>
  <c r="W3884" i="109"/>
  <c r="X969" i="109"/>
  <c r="R4029" i="109"/>
  <c r="X4218" i="109"/>
  <c r="U3675" i="109"/>
  <c r="W3901" i="109"/>
  <c r="P2364" i="109"/>
  <c r="P3900" i="109"/>
  <c r="X4270" i="109"/>
  <c r="X2351" i="109"/>
  <c r="V4051" i="109"/>
  <c r="Z4350" i="109"/>
  <c r="Q2790" i="109"/>
  <c r="S2571" i="109"/>
  <c r="S2721" i="109"/>
  <c r="R2356" i="109"/>
  <c r="R3455" i="109"/>
  <c r="R1987" i="109"/>
  <c r="P4048" i="109"/>
  <c r="U2372" i="109"/>
  <c r="T4194" i="109"/>
  <c r="O3899" i="109"/>
  <c r="V3834" i="109"/>
  <c r="X2739" i="109"/>
  <c r="W4103" i="109"/>
  <c r="O3834" i="109"/>
  <c r="Q4189" i="109"/>
  <c r="T4070" i="109"/>
  <c r="Y405" i="109"/>
  <c r="O2802" i="109"/>
  <c r="V3342" i="109"/>
  <c r="U2579" i="109"/>
  <c r="T2571" i="109"/>
  <c r="W3552" i="109"/>
  <c r="W3693" i="109"/>
  <c r="U3386" i="109"/>
  <c r="W403" i="109"/>
  <c r="W818" i="109"/>
  <c r="W4218" i="109"/>
  <c r="U637" i="109"/>
  <c r="W1918" i="109"/>
  <c r="Q2732" i="109"/>
  <c r="W3383" i="109"/>
  <c r="O3746" i="109"/>
  <c r="P3332" i="109"/>
  <c r="X3396" i="109"/>
  <c r="P4061" i="109"/>
  <c r="O2277" i="109"/>
  <c r="Y2299" i="109"/>
  <c r="P4278" i="109"/>
  <c r="X3317" i="109"/>
  <c r="X992" i="109"/>
  <c r="W1946" i="109"/>
  <c r="U4041" i="109"/>
  <c r="U3446" i="109"/>
  <c r="Q766" i="109"/>
  <c r="O607" i="109"/>
  <c r="T835" i="109"/>
  <c r="Y4254" i="109"/>
  <c r="W3903" i="109"/>
  <c r="O2234" i="109"/>
  <c r="R896" i="109"/>
  <c r="U4274" i="109"/>
  <c r="X4126" i="109"/>
  <c r="Z4362" i="109"/>
  <c r="X465" i="109"/>
  <c r="P3415" i="109"/>
  <c r="W3681" i="109"/>
  <c r="O4205" i="109"/>
  <c r="W4051" i="109"/>
  <c r="P2569" i="109"/>
  <c r="Y2721" i="109"/>
  <c r="Y4119" i="109"/>
  <c r="U3824" i="109"/>
  <c r="T2570" i="109"/>
  <c r="P846" i="109"/>
  <c r="P3824" i="109"/>
  <c r="Q3694" i="109"/>
  <c r="R4072" i="109"/>
  <c r="U634" i="109"/>
  <c r="O4124" i="109"/>
  <c r="U3707" i="109"/>
  <c r="S3475" i="109"/>
  <c r="X860" i="109"/>
  <c r="T3553" i="109"/>
  <c r="S3326" i="109"/>
  <c r="S826" i="109"/>
  <c r="Q4120" i="109"/>
  <c r="T3909" i="109"/>
  <c r="R2028" i="109"/>
  <c r="Y531" i="109"/>
  <c r="V2727" i="109"/>
  <c r="V3542" i="109"/>
  <c r="V3540" i="109"/>
  <c r="Z3974" i="109"/>
  <c r="Y556" i="109"/>
  <c r="U3692" i="109"/>
  <c r="T3398" i="109"/>
  <c r="X2733" i="109"/>
  <c r="O4257" i="109"/>
  <c r="P2794" i="109"/>
  <c r="R3832" i="109"/>
  <c r="O2642" i="109"/>
  <c r="O3819" i="109"/>
  <c r="Y386" i="109"/>
  <c r="Y4205" i="109"/>
  <c r="Y3414" i="109"/>
  <c r="W4266" i="109"/>
  <c r="W2583" i="109"/>
  <c r="Z1041" i="109"/>
  <c r="P3915" i="109"/>
  <c r="P3326" i="109"/>
  <c r="Y4043" i="109"/>
  <c r="W3474" i="109"/>
  <c r="P2581" i="109"/>
  <c r="U2715" i="109"/>
  <c r="Y2393" i="109"/>
  <c r="Y4143" i="109"/>
  <c r="Y3374" i="109"/>
  <c r="O547" i="109"/>
  <c r="T3328" i="109"/>
  <c r="Z3980" i="109"/>
  <c r="Z2891" i="109"/>
  <c r="Q4272" i="109"/>
  <c r="V3757" i="109"/>
  <c r="Y3673" i="109"/>
  <c r="Y3488" i="109"/>
  <c r="Q3520" i="109"/>
  <c r="R4043" i="109"/>
  <c r="P2721" i="109"/>
  <c r="X2666" i="109"/>
  <c r="Q4047" i="109"/>
  <c r="X4186" i="109"/>
  <c r="U2368" i="109"/>
  <c r="R3401" i="109"/>
  <c r="S4218" i="109"/>
  <c r="X3557" i="109"/>
  <c r="P3339" i="109"/>
  <c r="X773" i="109"/>
  <c r="V3532" i="109"/>
  <c r="U1856" i="109"/>
  <c r="P3325" i="109"/>
  <c r="T3308" i="109"/>
  <c r="Z1044" i="109"/>
  <c r="X3673" i="109"/>
  <c r="O4128" i="109"/>
  <c r="T2739" i="109"/>
  <c r="S3753" i="109"/>
  <c r="P3902" i="109"/>
  <c r="Y3375" i="109"/>
  <c r="O4072" i="109"/>
  <c r="W3328" i="109"/>
  <c r="T3332" i="109"/>
  <c r="X464" i="109"/>
  <c r="W3842" i="109"/>
  <c r="P2603" i="109"/>
  <c r="R3889" i="109"/>
  <c r="V4122" i="109"/>
  <c r="X921" i="109"/>
  <c r="W2749" i="109"/>
  <c r="W3909" i="109"/>
  <c r="S2756" i="109"/>
  <c r="T4122" i="109"/>
  <c r="O3314" i="109"/>
  <c r="O2078" i="109"/>
  <c r="Y2685" i="109"/>
  <c r="Y2368" i="109"/>
  <c r="Y3465" i="109"/>
  <c r="W3844" i="109"/>
  <c r="P3342" i="109"/>
  <c r="W3767" i="109"/>
  <c r="Z3624" i="109"/>
  <c r="Y3763" i="109"/>
  <c r="V3321" i="109"/>
  <c r="P3840" i="109"/>
  <c r="Y993" i="109"/>
  <c r="P3471" i="109"/>
  <c r="T1871" i="109"/>
  <c r="U3535" i="109"/>
  <c r="Y3909" i="109"/>
  <c r="V3827" i="109"/>
  <c r="O3388" i="109"/>
  <c r="W4055" i="109"/>
  <c r="Z3605" i="109"/>
  <c r="T2651" i="109"/>
  <c r="Y2737" i="109"/>
  <c r="Z3600" i="109"/>
  <c r="Y3684" i="109"/>
  <c r="X2735" i="109"/>
  <c r="Z3589" i="109"/>
  <c r="Q405" i="109"/>
  <c r="W447" i="109"/>
  <c r="S3307" i="109"/>
  <c r="W3922" i="109"/>
  <c r="U2675" i="109"/>
  <c r="R2610" i="109"/>
  <c r="X2731" i="109"/>
  <c r="U3746" i="109"/>
  <c r="Q3384" i="109"/>
  <c r="U3520" i="109"/>
  <c r="Y3905" i="109"/>
  <c r="O2466" i="109"/>
  <c r="P964" i="109"/>
  <c r="Q4291" i="109"/>
  <c r="V3449" i="109"/>
  <c r="Y2570" i="109"/>
  <c r="T2820" i="109"/>
  <c r="W4058" i="109"/>
  <c r="X3819" i="109"/>
  <c r="X2672" i="109"/>
  <c r="T4266" i="109"/>
  <c r="U2644" i="109"/>
  <c r="P4104" i="109"/>
  <c r="W3669" i="109"/>
  <c r="W966" i="109"/>
  <c r="U4116" i="109"/>
  <c r="X3522" i="109"/>
  <c r="U3911" i="109"/>
  <c r="U4120" i="109"/>
  <c r="W3912" i="109"/>
  <c r="Q3892" i="109"/>
  <c r="X892" i="109"/>
  <c r="O3327" i="109"/>
  <c r="Q3413" i="109"/>
  <c r="V2101" i="109"/>
  <c r="W2744" i="109"/>
  <c r="T4291" i="109"/>
  <c r="T3392" i="109"/>
  <c r="Y3322" i="109"/>
  <c r="S401" i="109"/>
  <c r="S3674" i="109"/>
  <c r="U2735" i="109"/>
  <c r="V3300" i="109"/>
  <c r="T4281" i="109"/>
  <c r="W3924" i="109"/>
  <c r="O3447" i="109"/>
  <c r="T3907" i="109"/>
  <c r="T4265" i="109"/>
  <c r="O2210" i="109"/>
  <c r="P2666" i="109"/>
  <c r="U3759" i="109"/>
  <c r="W2653" i="109"/>
  <c r="P3542" i="109"/>
  <c r="U763" i="109"/>
  <c r="U3697" i="109"/>
  <c r="Y2662" i="109"/>
  <c r="Z2879" i="109"/>
  <c r="Y3559" i="109"/>
  <c r="W3843" i="109"/>
  <c r="S4039" i="109"/>
  <c r="P4059" i="109"/>
  <c r="X746" i="109"/>
  <c r="X3778" i="109"/>
  <c r="R3670" i="109"/>
  <c r="W4106" i="109"/>
  <c r="V4046" i="109"/>
  <c r="W4258" i="109"/>
  <c r="X2588" i="109"/>
  <c r="X759" i="109"/>
  <c r="R2739" i="109"/>
  <c r="S4265" i="109"/>
  <c r="W1855" i="109"/>
  <c r="X3665" i="109"/>
  <c r="Q3766" i="109"/>
  <c r="Q3339" i="109"/>
  <c r="X3336" i="109"/>
  <c r="Y3824" i="109"/>
  <c r="S3329" i="109"/>
  <c r="W2294" i="109"/>
  <c r="R2585" i="109"/>
  <c r="R3299" i="109"/>
  <c r="W977" i="109"/>
  <c r="Y4118" i="109"/>
  <c r="U4249" i="109"/>
  <c r="P4053" i="109"/>
  <c r="T3810" i="109"/>
  <c r="U523" i="109"/>
  <c r="P2745" i="109"/>
  <c r="S4191" i="109"/>
  <c r="T896" i="109"/>
  <c r="R2586" i="109"/>
  <c r="R2297" i="109"/>
  <c r="R4262" i="109"/>
  <c r="T3300" i="109"/>
  <c r="S4260" i="109"/>
  <c r="S3534" i="109"/>
  <c r="R4143" i="109"/>
  <c r="Y2659" i="109"/>
  <c r="Z3962" i="109"/>
  <c r="V3335" i="109"/>
  <c r="Q4192" i="109"/>
  <c r="O4272" i="109"/>
  <c r="Q3329" i="109"/>
  <c r="O3832" i="109"/>
  <c r="Q3834" i="109"/>
  <c r="Y2014" i="109"/>
  <c r="Y3321" i="109"/>
  <c r="X3826" i="109"/>
  <c r="Q3415" i="109"/>
  <c r="S3392" i="109"/>
  <c r="R912" i="109"/>
  <c r="Y3899" i="109"/>
  <c r="W3458" i="109"/>
  <c r="X4128" i="109"/>
  <c r="T2797" i="109"/>
  <c r="P2805" i="109"/>
  <c r="X3318" i="109"/>
  <c r="Y2578" i="109"/>
  <c r="Q2829" i="109"/>
  <c r="S764" i="109"/>
  <c r="U3553" i="109"/>
  <c r="Q3810" i="109"/>
  <c r="V896" i="109"/>
  <c r="U2818" i="109"/>
  <c r="V2589" i="109"/>
  <c r="U3415" i="109"/>
  <c r="X855" i="109"/>
  <c r="T764" i="109"/>
  <c r="R3901" i="109"/>
  <c r="T3459" i="109"/>
  <c r="R762" i="109"/>
  <c r="Q3824" i="109"/>
  <c r="W4048" i="109"/>
  <c r="R469" i="109"/>
  <c r="P4119" i="109"/>
  <c r="W2808" i="109"/>
  <c r="Y4046" i="109"/>
  <c r="X819" i="109"/>
  <c r="V3547" i="109"/>
  <c r="X3889" i="109"/>
  <c r="V4031" i="109"/>
  <c r="X2798" i="109"/>
  <c r="W1859" i="109"/>
  <c r="Y495" i="109"/>
  <c r="Q472" i="109"/>
  <c r="R3464" i="109"/>
  <c r="P931" i="109"/>
  <c r="Y376" i="109"/>
  <c r="T2587" i="109"/>
  <c r="X929" i="109"/>
  <c r="P3479" i="109"/>
  <c r="R464" i="109"/>
  <c r="P3905" i="109"/>
  <c r="S2580" i="109"/>
  <c r="P2829" i="109"/>
  <c r="Y3828" i="109"/>
  <c r="W4257" i="109"/>
  <c r="X741" i="109"/>
  <c r="R2587" i="109"/>
  <c r="S2058" i="109"/>
  <c r="T2447" i="109"/>
  <c r="U3554" i="109"/>
  <c r="O3897" i="109"/>
  <c r="R841" i="109"/>
  <c r="Y3397" i="109"/>
  <c r="X3300" i="109"/>
  <c r="V602" i="109"/>
  <c r="Q2758" i="109"/>
  <c r="P3842" i="109"/>
  <c r="R3664" i="109"/>
  <c r="Y462" i="109"/>
  <c r="R3451" i="109"/>
  <c r="X2087" i="109"/>
  <c r="T3326" i="109"/>
  <c r="U2808" i="109"/>
  <c r="R2014" i="109"/>
  <c r="V4132" i="109"/>
  <c r="W3304" i="109"/>
  <c r="O2028" i="109"/>
  <c r="X605" i="109"/>
  <c r="T4195" i="109"/>
  <c r="R2729" i="109"/>
  <c r="Y458" i="109"/>
  <c r="T3892" i="109"/>
  <c r="S558" i="109"/>
  <c r="Q2004" i="109"/>
  <c r="P969" i="109"/>
  <c r="W2831" i="109"/>
  <c r="T3552" i="109"/>
  <c r="R617" i="109"/>
  <c r="P639" i="109"/>
  <c r="W910" i="109"/>
  <c r="U2220" i="109"/>
  <c r="W2230" i="109"/>
  <c r="R770" i="109"/>
  <c r="U1882" i="109"/>
  <c r="S525" i="109"/>
  <c r="R890" i="109"/>
  <c r="N182" i="109"/>
  <c r="X2433" i="109"/>
  <c r="O1955" i="109"/>
  <c r="V2578" i="109"/>
  <c r="V2442" i="109"/>
  <c r="N405" i="109"/>
  <c r="U415" i="109"/>
  <c r="Z2160" i="109"/>
  <c r="Y752" i="109"/>
  <c r="Y918" i="109"/>
  <c r="P2731" i="109"/>
  <c r="P3413" i="109"/>
  <c r="Y3367" i="109"/>
  <c r="T390" i="109"/>
  <c r="V526" i="109"/>
  <c r="X628" i="109"/>
  <c r="V4104" i="109"/>
  <c r="S3451" i="109"/>
  <c r="P2393" i="109"/>
  <c r="X533" i="109"/>
  <c r="S598" i="109"/>
  <c r="V1944" i="109"/>
  <c r="R2004" i="109"/>
  <c r="U2301" i="109"/>
  <c r="O2660" i="109"/>
  <c r="Y415" i="109"/>
  <c r="Y2366" i="109"/>
  <c r="X2370" i="109"/>
  <c r="W915" i="109"/>
  <c r="V1871" i="109"/>
  <c r="Y2060" i="109"/>
  <c r="S3317" i="109"/>
  <c r="X1995" i="109"/>
  <c r="U4112" i="109"/>
  <c r="R2683" i="109"/>
  <c r="Q2306" i="109"/>
  <c r="U2091" i="109"/>
  <c r="Q397" i="109"/>
  <c r="R3534" i="109"/>
  <c r="T4135" i="109"/>
  <c r="Y3839" i="109"/>
  <c r="R977" i="109"/>
  <c r="Y828" i="109"/>
  <c r="Q909" i="109"/>
  <c r="Q2374" i="109"/>
  <c r="N160" i="109"/>
  <c r="Q3705" i="109"/>
  <c r="T3839" i="109"/>
  <c r="O2591" i="109"/>
  <c r="Y4102" i="109"/>
  <c r="U3451" i="109"/>
  <c r="W2434" i="109"/>
  <c r="U2214" i="109"/>
  <c r="N3378" i="109"/>
  <c r="U474" i="109"/>
  <c r="U3897" i="109"/>
  <c r="P980" i="109"/>
  <c r="Y2067" i="109"/>
  <c r="X529" i="109"/>
  <c r="T1932" i="109"/>
  <c r="V3743" i="109"/>
  <c r="V2425" i="109"/>
  <c r="V2733" i="109"/>
  <c r="T981" i="109"/>
  <c r="X976" i="109"/>
  <c r="T985" i="109"/>
  <c r="V2749" i="109"/>
  <c r="S4111" i="109"/>
  <c r="X481" i="109"/>
  <c r="W174" i="109"/>
  <c r="X3376" i="109"/>
  <c r="O902" i="109"/>
  <c r="U3518" i="109"/>
  <c r="W484" i="109"/>
  <c r="S776" i="109"/>
  <c r="Q2610" i="109"/>
  <c r="V2084" i="109"/>
  <c r="S4120" i="109"/>
  <c r="W3309" i="109"/>
  <c r="O3902" i="109"/>
  <c r="P3707" i="109"/>
  <c r="R4272" i="109"/>
  <c r="U3830" i="109"/>
  <c r="T3340" i="109"/>
  <c r="Z3623" i="109"/>
  <c r="S3830" i="109"/>
  <c r="V4103" i="109"/>
  <c r="X2360" i="109"/>
  <c r="S2589" i="109"/>
  <c r="V3330" i="109"/>
  <c r="U2581" i="109"/>
  <c r="Q4184" i="109"/>
  <c r="Q3664" i="109"/>
  <c r="T3686" i="109"/>
  <c r="T4175" i="109"/>
  <c r="S2084" i="109"/>
  <c r="W3368" i="109"/>
  <c r="V2058" i="109"/>
  <c r="O2064" i="109"/>
  <c r="V4282" i="109"/>
  <c r="S3842" i="109"/>
  <c r="T4280" i="109"/>
  <c r="U4189" i="109"/>
  <c r="R3528" i="109"/>
  <c r="Y3546" i="109"/>
  <c r="W461" i="109"/>
  <c r="Y3811" i="109"/>
  <c r="T4264" i="109"/>
  <c r="S3686" i="109"/>
  <c r="R3753" i="109"/>
  <c r="W3895" i="109"/>
  <c r="Z3599" i="109"/>
  <c r="X2741" i="109"/>
  <c r="R3892" i="109"/>
  <c r="V609" i="109"/>
  <c r="X3545" i="109"/>
  <c r="S2741" i="109"/>
  <c r="P1855" i="109"/>
  <c r="T2087" i="109"/>
  <c r="V3902" i="109"/>
  <c r="R2588" i="109"/>
  <c r="Y3441" i="109"/>
  <c r="P3388" i="109"/>
  <c r="Q3301" i="109"/>
  <c r="T3316" i="109"/>
  <c r="Q3912" i="109"/>
  <c r="U3317" i="109"/>
  <c r="W4047" i="109"/>
  <c r="T2721" i="109"/>
  <c r="W4280" i="109"/>
  <c r="R3737" i="109"/>
  <c r="R3310" i="109"/>
  <c r="Q2716" i="109"/>
  <c r="Y1859" i="109"/>
  <c r="T4049" i="109"/>
  <c r="U3299" i="109"/>
  <c r="O3907" i="109"/>
  <c r="R3851" i="109"/>
  <c r="Q3325" i="109"/>
  <c r="R3550" i="109"/>
  <c r="V4272" i="109"/>
  <c r="W4179" i="109"/>
  <c r="X3400" i="109"/>
  <c r="T3524" i="109"/>
  <c r="Y3376" i="109"/>
  <c r="P2067" i="109"/>
  <c r="T4045" i="109"/>
  <c r="X3515" i="109"/>
  <c r="Y3682" i="109"/>
  <c r="Q3839" i="109"/>
  <c r="W4270" i="109"/>
  <c r="U3324" i="109"/>
  <c r="R4204" i="109"/>
  <c r="V3405" i="109"/>
  <c r="O3822" i="109"/>
  <c r="Q3312" i="109"/>
  <c r="V2741" i="109"/>
  <c r="Z3978" i="109"/>
  <c r="W3836" i="109"/>
  <c r="U3829" i="109"/>
  <c r="U3889" i="109"/>
  <c r="Y4257" i="109"/>
  <c r="V4053" i="109"/>
  <c r="X3394" i="109"/>
  <c r="V3814" i="109"/>
  <c r="S4205" i="109"/>
  <c r="Y1929" i="109"/>
  <c r="W3529" i="109"/>
  <c r="P4264" i="109"/>
  <c r="U2734" i="109"/>
  <c r="X2715" i="109"/>
  <c r="X3445" i="109"/>
  <c r="X2653" i="109"/>
  <c r="U3472" i="109"/>
  <c r="U2028" i="109"/>
  <c r="Q3457" i="109"/>
  <c r="Q542" i="109"/>
  <c r="Y3537" i="109"/>
  <c r="Y4131" i="109"/>
  <c r="O4194" i="109"/>
  <c r="O3681" i="109"/>
  <c r="X3756" i="109"/>
  <c r="X400" i="109"/>
  <c r="P3327" i="109"/>
  <c r="Y2598" i="109"/>
  <c r="O3673" i="109"/>
  <c r="W3301" i="109"/>
  <c r="X447" i="109"/>
  <c r="V3519" i="109"/>
  <c r="Q3737" i="109"/>
  <c r="W2715" i="109"/>
  <c r="V4205" i="109"/>
  <c r="P3322" i="109"/>
  <c r="W453" i="109"/>
  <c r="Z4358" i="109"/>
  <c r="T3820" i="109"/>
  <c r="S2216" i="109"/>
  <c r="S4041" i="109"/>
  <c r="X3299" i="109"/>
  <c r="W4114" i="109"/>
  <c r="W3300" i="109"/>
  <c r="U2800" i="109"/>
  <c r="O4260" i="109"/>
  <c r="X3909" i="109"/>
  <c r="Q982" i="109"/>
  <c r="P4209" i="109"/>
  <c r="T3900" i="109"/>
  <c r="V2579" i="109"/>
  <c r="W4260" i="109"/>
  <c r="R2661" i="109"/>
  <c r="R4218" i="109"/>
  <c r="T750" i="109"/>
  <c r="R3834" i="109"/>
  <c r="U982" i="109"/>
  <c r="T3386" i="109"/>
  <c r="S4126" i="109"/>
  <c r="T2017" i="109"/>
  <c r="Q3327" i="109"/>
  <c r="Q2320" i="109"/>
  <c r="U3479" i="109"/>
  <c r="O4291" i="109"/>
  <c r="P2003" i="109"/>
  <c r="Z675" i="109"/>
  <c r="T3469" i="109"/>
  <c r="W3757" i="109"/>
  <c r="S3337" i="109"/>
  <c r="U2806" i="109"/>
  <c r="X553" i="109"/>
  <c r="R4108" i="109"/>
  <c r="R826" i="109"/>
  <c r="U2710" i="109"/>
  <c r="Y3755" i="109"/>
  <c r="S2744" i="109"/>
  <c r="X968" i="109"/>
  <c r="T4039" i="109"/>
  <c r="O1926" i="109"/>
  <c r="P3465" i="109"/>
  <c r="O3295" i="109"/>
  <c r="S4176" i="109"/>
  <c r="T471" i="109"/>
  <c r="P3544" i="109"/>
  <c r="S2210" i="109"/>
  <c r="S906" i="109"/>
  <c r="T3322" i="109"/>
  <c r="Y2658" i="109"/>
  <c r="P3524" i="109"/>
  <c r="U4291" i="109"/>
  <c r="X4181" i="109"/>
  <c r="U3449" i="109"/>
  <c r="V2717" i="109"/>
  <c r="U831" i="109"/>
  <c r="P3407" i="109"/>
  <c r="Q3842" i="109"/>
  <c r="O4191" i="109"/>
  <c r="O2598" i="109"/>
  <c r="T3759" i="109"/>
  <c r="Q2591" i="109"/>
  <c r="P2822" i="109"/>
  <c r="U2831" i="109"/>
  <c r="X2651" i="109"/>
  <c r="T2715" i="109"/>
  <c r="R3317" i="109"/>
  <c r="Y3900" i="109"/>
  <c r="S2812" i="109"/>
  <c r="T2277" i="109"/>
  <c r="P2654" i="109"/>
  <c r="W4282" i="109"/>
  <c r="T3298" i="109"/>
  <c r="Q756" i="109"/>
  <c r="X3471" i="109"/>
  <c r="V4195" i="109"/>
  <c r="Y4030" i="109"/>
  <c r="Z701" i="109"/>
  <c r="U4259" i="109"/>
  <c r="V3378" i="109"/>
  <c r="T4218" i="109"/>
  <c r="Q3924" i="109"/>
  <c r="T2790" i="109"/>
  <c r="U2570" i="109"/>
  <c r="Y2789" i="109"/>
  <c r="U4128" i="109"/>
  <c r="X4113" i="109"/>
  <c r="W4072" i="109"/>
  <c r="Y2731" i="109"/>
  <c r="W4039" i="109"/>
  <c r="S2820" i="109"/>
  <c r="P3449" i="109"/>
  <c r="X2817" i="109"/>
  <c r="V2739" i="109"/>
  <c r="U4039" i="109"/>
  <c r="W4194" i="109"/>
  <c r="P4070" i="109"/>
  <c r="S2359" i="109"/>
  <c r="W2797" i="109"/>
  <c r="U3908" i="109"/>
  <c r="V4177" i="109"/>
  <c r="W3535" i="109"/>
  <c r="P2658" i="109"/>
  <c r="V2721" i="109"/>
  <c r="U3325" i="109"/>
  <c r="S4175" i="109"/>
  <c r="R3903" i="109"/>
  <c r="P2808" i="109"/>
  <c r="W3811" i="109"/>
  <c r="W4102" i="109"/>
  <c r="W3454" i="109"/>
  <c r="T3406" i="109"/>
  <c r="W3324" i="109"/>
  <c r="X3330" i="109"/>
  <c r="W770" i="109"/>
  <c r="Y2807" i="109"/>
  <c r="P602" i="109"/>
  <c r="U3300" i="109"/>
  <c r="W3547" i="109"/>
  <c r="X3686" i="109"/>
  <c r="W3697" i="109"/>
  <c r="U2743" i="109"/>
  <c r="P4051" i="109"/>
  <c r="S4258" i="109"/>
  <c r="V3401" i="109"/>
  <c r="O3778" i="109"/>
  <c r="V3763" i="109"/>
  <c r="Y2228" i="109"/>
  <c r="O3707" i="109"/>
  <c r="R3338" i="109"/>
  <c r="V1938" i="109"/>
  <c r="S2724" i="109"/>
  <c r="V2794" i="109"/>
  <c r="S3900" i="109"/>
  <c r="Q2318" i="109"/>
  <c r="V3520" i="109"/>
  <c r="T3310" i="109"/>
  <c r="P456" i="109"/>
  <c r="S3314" i="109"/>
  <c r="P2009" i="109"/>
  <c r="V3767" i="109"/>
  <c r="Q3884" i="109"/>
  <c r="T4254" i="109"/>
  <c r="Q3538" i="109"/>
  <c r="R3828" i="109"/>
  <c r="T4029" i="109"/>
  <c r="T2810" i="109"/>
  <c r="R931" i="109"/>
  <c r="V2350" i="109"/>
  <c r="U3463" i="109"/>
  <c r="P4192" i="109"/>
  <c r="X2007" i="109"/>
  <c r="V4072" i="109"/>
  <c r="W3295" i="109"/>
  <c r="V3819" i="109"/>
  <c r="T3915" i="109"/>
  <c r="R2234" i="109"/>
  <c r="X3393" i="109"/>
  <c r="P4250" i="109"/>
  <c r="O2721" i="109"/>
  <c r="T4187" i="109"/>
  <c r="W2793" i="109"/>
  <c r="Q2745" i="109"/>
  <c r="X3446" i="109"/>
  <c r="X3527" i="109"/>
  <c r="P3398" i="109"/>
  <c r="R4103" i="109"/>
  <c r="T2822" i="109"/>
  <c r="W3766" i="109"/>
  <c r="U3304" i="109"/>
  <c r="S4145" i="109"/>
  <c r="V3912" i="109"/>
  <c r="O2019" i="109"/>
  <c r="U2748" i="109"/>
  <c r="V2009" i="109"/>
  <c r="U3331" i="109"/>
  <c r="V3851" i="109"/>
  <c r="O3812" i="109"/>
  <c r="S3308" i="109"/>
  <c r="V3480" i="109"/>
  <c r="Q3548" i="109"/>
  <c r="Y3393" i="109"/>
  <c r="O2599" i="109"/>
  <c r="S2588" i="109"/>
  <c r="X1929" i="109"/>
  <c r="T4260" i="109"/>
  <c r="W3761" i="109"/>
  <c r="P2224" i="109"/>
  <c r="W3899" i="109"/>
  <c r="O1851" i="109"/>
  <c r="U3528" i="109"/>
  <c r="Q3822" i="109"/>
  <c r="T2741" i="109"/>
  <c r="S2799" i="109"/>
  <c r="V3683" i="109"/>
  <c r="Z4322" i="109"/>
  <c r="U3296" i="109"/>
  <c r="R615" i="109"/>
  <c r="W3469" i="109"/>
  <c r="Q4218" i="109"/>
  <c r="S4194" i="109"/>
  <c r="S2204" i="109"/>
  <c r="P4128" i="109"/>
  <c r="U4186" i="109"/>
  <c r="Y2831" i="109"/>
  <c r="T3367" i="109"/>
  <c r="V3308" i="109"/>
  <c r="R3335" i="109"/>
  <c r="T2011" i="109"/>
  <c r="P3924" i="109"/>
  <c r="S495" i="109"/>
  <c r="Y4197" i="109"/>
  <c r="Q3338" i="109"/>
  <c r="W755" i="109"/>
  <c r="P3769" i="109"/>
  <c r="Q2297" i="109"/>
  <c r="O3299" i="109"/>
  <c r="Y3820" i="109"/>
  <c r="U4216" i="109"/>
  <c r="R2571" i="109"/>
  <c r="V4111" i="109"/>
  <c r="R3461" i="109"/>
  <c r="V2806" i="109"/>
  <c r="W4134" i="109"/>
  <c r="W3815" i="109"/>
  <c r="W902" i="109"/>
  <c r="X3389" i="109"/>
  <c r="Y3383" i="109"/>
  <c r="S3313" i="109"/>
  <c r="S4043" i="109"/>
  <c r="X4031" i="109"/>
  <c r="X3757" i="109"/>
  <c r="T2674" i="109"/>
  <c r="V745" i="109"/>
  <c r="Y3683" i="109"/>
  <c r="X3905" i="109"/>
  <c r="S3811" i="109"/>
  <c r="P2642" i="109"/>
  <c r="P4132" i="109"/>
  <c r="Z4337" i="109"/>
  <c r="Z672" i="109"/>
  <c r="P2715" i="109"/>
  <c r="T3885" i="109"/>
  <c r="X3853" i="109"/>
  <c r="U3470" i="109"/>
  <c r="Q2220" i="109"/>
  <c r="W748" i="109"/>
  <c r="Y1932" i="109"/>
  <c r="R3902" i="109"/>
  <c r="U2822" i="109"/>
  <c r="U3404" i="109"/>
  <c r="V3811" i="109"/>
  <c r="Y3767" i="109"/>
  <c r="U3767" i="109"/>
  <c r="W3684" i="109"/>
  <c r="W3549" i="109"/>
  <c r="S2734" i="109"/>
  <c r="R2804" i="109"/>
  <c r="Y3307" i="109"/>
  <c r="X4197" i="109"/>
  <c r="R3900" i="109"/>
  <c r="Q1930" i="109"/>
  <c r="R3778" i="109"/>
  <c r="U2223" i="109"/>
  <c r="R904" i="109"/>
  <c r="O4070" i="109"/>
  <c r="Y2732" i="109"/>
  <c r="S755" i="109"/>
  <c r="P544" i="109"/>
  <c r="T3778" i="109"/>
  <c r="O544" i="109"/>
  <c r="X962" i="109"/>
  <c r="U3822" i="109"/>
  <c r="S3318" i="109"/>
  <c r="W2356" i="109"/>
  <c r="O2082" i="109"/>
  <c r="S3398" i="109"/>
  <c r="P3373" i="109"/>
  <c r="X460" i="109"/>
  <c r="W3465" i="109"/>
  <c r="W1931" i="109"/>
  <c r="X3811" i="109"/>
  <c r="V3463" i="109"/>
  <c r="V3376" i="109"/>
  <c r="W2283" i="109"/>
  <c r="U972" i="109"/>
  <c r="U3547" i="109"/>
  <c r="T1856" i="109"/>
  <c r="Q3463" i="109"/>
  <c r="W3559" i="109"/>
  <c r="V2464" i="109"/>
  <c r="W2289" i="109"/>
  <c r="O2391" i="109"/>
  <c r="V4262" i="109"/>
  <c r="Z695" i="109"/>
  <c r="W2464" i="109"/>
  <c r="X762" i="109"/>
  <c r="Z1056" i="109"/>
  <c r="W961" i="109"/>
  <c r="P2205" i="109"/>
  <c r="R2666" i="109"/>
  <c r="O1941" i="109"/>
  <c r="S907" i="109"/>
  <c r="Y3892" i="109"/>
  <c r="X2011" i="109"/>
  <c r="Y2296" i="109"/>
  <c r="Y2295" i="109"/>
  <c r="Y2356" i="109"/>
  <c r="Q2078" i="109"/>
  <c r="X458" i="109"/>
  <c r="U3540" i="109"/>
  <c r="T831" i="109"/>
  <c r="S758" i="109"/>
  <c r="V891" i="109"/>
  <c r="W2228" i="109"/>
  <c r="R923" i="109"/>
  <c r="Y2210" i="109"/>
  <c r="P3683" i="109"/>
  <c r="Q2070" i="109"/>
  <c r="S3381" i="109"/>
  <c r="S3778" i="109"/>
  <c r="Y855" i="109"/>
  <c r="X999" i="109"/>
  <c r="Y635" i="109"/>
  <c r="S545" i="109"/>
  <c r="S2579" i="109"/>
  <c r="W3396" i="109"/>
  <c r="T4181" i="109"/>
  <c r="X3319" i="109"/>
  <c r="O2735" i="109"/>
  <c r="N3467" i="109"/>
  <c r="U402" i="109"/>
  <c r="W812" i="109"/>
  <c r="X2725" i="109"/>
  <c r="V4189" i="109"/>
  <c r="U627" i="109"/>
  <c r="W3518" i="109"/>
  <c r="U522" i="109"/>
  <c r="T2807" i="109"/>
  <c r="T2799" i="109"/>
  <c r="Y4189" i="109"/>
  <c r="Z1078" i="109"/>
  <c r="S2439" i="109"/>
  <c r="T829" i="109"/>
  <c r="Y456" i="109"/>
  <c r="Q3678" i="109"/>
  <c r="R981" i="109"/>
  <c r="S4131" i="109"/>
  <c r="O617" i="109"/>
  <c r="X2612" i="109"/>
  <c r="U2101" i="109"/>
  <c r="O4041" i="109"/>
  <c r="W4035" i="109"/>
  <c r="W839" i="109"/>
  <c r="X914" i="109"/>
  <c r="U3333" i="109"/>
  <c r="X614" i="109"/>
  <c r="P3318" i="109"/>
  <c r="U967" i="109"/>
  <c r="O3520" i="109"/>
  <c r="U906" i="109"/>
  <c r="O274" i="109"/>
  <c r="W1880" i="109"/>
  <c r="O3317" i="109"/>
  <c r="Q3693" i="109"/>
  <c r="S3527" i="109"/>
  <c r="Q3383" i="109"/>
  <c r="U3916" i="109"/>
  <c r="W3778" i="109"/>
  <c r="U755" i="109"/>
  <c r="V614" i="109"/>
  <c r="Y521" i="109"/>
  <c r="Q2367" i="109"/>
  <c r="V2593" i="109"/>
  <c r="S4045" i="109"/>
  <c r="Y3912" i="109"/>
  <c r="W3523" i="109"/>
  <c r="X640" i="109"/>
  <c r="X89" i="109"/>
  <c r="W2278" i="109"/>
  <c r="R3405" i="109"/>
  <c r="W3514" i="109"/>
  <c r="R1930" i="109"/>
  <c r="X396" i="109"/>
  <c r="Y1914" i="109"/>
  <c r="Q2423" i="109"/>
  <c r="S4186" i="109"/>
  <c r="W2368" i="109"/>
  <c r="Z1071" i="109"/>
  <c r="Y2435" i="109"/>
  <c r="P3392" i="109"/>
  <c r="R161" i="109"/>
  <c r="U2727" i="109"/>
  <c r="Y740" i="109"/>
  <c r="U2076" i="109"/>
  <c r="S3693" i="109"/>
  <c r="Y2664" i="109"/>
  <c r="T3388" i="109"/>
  <c r="U4205" i="109"/>
  <c r="R3391" i="109"/>
  <c r="R4102" i="109"/>
  <c r="P3374" i="109"/>
  <c r="X3897" i="109"/>
  <c r="Q4046" i="109"/>
  <c r="W2661" i="109"/>
  <c r="R2352" i="109"/>
  <c r="S2593" i="109"/>
  <c r="Y3821" i="109"/>
  <c r="W3829" i="109"/>
  <c r="P3404" i="109"/>
  <c r="W2648" i="109"/>
  <c r="Y2579" i="109"/>
  <c r="W3751" i="109"/>
  <c r="Z3615" i="109"/>
  <c r="T3305" i="109"/>
  <c r="T2802" i="109"/>
  <c r="R975" i="109"/>
  <c r="U471" i="109"/>
  <c r="W3915" i="109"/>
  <c r="V4194" i="109"/>
  <c r="R3552" i="109"/>
  <c r="U4040" i="109"/>
  <c r="W3406" i="109"/>
  <c r="P858" i="109"/>
  <c r="T1845" i="109"/>
  <c r="T2735" i="109"/>
  <c r="O4102" i="109"/>
  <c r="R3374" i="109"/>
  <c r="Y966" i="109"/>
  <c r="O4046" i="109"/>
  <c r="W4184" i="109"/>
  <c r="Q628" i="109"/>
  <c r="T4289" i="109"/>
  <c r="V3305" i="109"/>
  <c r="T3884" i="109"/>
  <c r="V2366" i="109"/>
  <c r="Y3326" i="109"/>
  <c r="Q2721" i="109"/>
  <c r="V4201" i="109"/>
  <c r="W3737" i="109"/>
  <c r="S834" i="109"/>
  <c r="W3685" i="109"/>
  <c r="W3826" i="109"/>
  <c r="Y3766" i="109"/>
  <c r="V458" i="109"/>
  <c r="S2683" i="109"/>
  <c r="W762" i="109"/>
  <c r="O3310" i="109"/>
  <c r="S4040" i="109"/>
  <c r="X3450" i="109"/>
  <c r="T2662" i="109"/>
  <c r="S3747" i="109"/>
  <c r="U3843" i="109"/>
  <c r="Y2612" i="109"/>
  <c r="T2583" i="109"/>
  <c r="R4260" i="109"/>
  <c r="Q3336" i="109"/>
  <c r="S566" i="109"/>
  <c r="Z3596" i="109"/>
  <c r="U2744" i="109"/>
  <c r="U4114" i="109"/>
  <c r="R2654" i="109"/>
  <c r="O4116" i="109"/>
  <c r="R993" i="109"/>
  <c r="Q2727" i="109"/>
  <c r="X846" i="109"/>
  <c r="W2589" i="109"/>
  <c r="Q3913" i="109"/>
  <c r="X3399" i="109"/>
  <c r="U3666" i="109"/>
  <c r="Y526" i="109"/>
  <c r="Z4341" i="109"/>
  <c r="X3558" i="109"/>
  <c r="O3829" i="109"/>
  <c r="Y4258" i="109"/>
  <c r="X3310" i="109"/>
  <c r="U4266" i="109"/>
  <c r="T3513" i="109"/>
  <c r="W4267" i="109"/>
  <c r="U3839" i="109"/>
  <c r="R3842" i="109"/>
  <c r="R4058" i="109"/>
  <c r="P4072" i="109"/>
  <c r="U3907" i="109"/>
  <c r="V3407" i="109"/>
  <c r="T3301" i="109"/>
  <c r="R3749" i="109"/>
  <c r="T2569" i="109"/>
  <c r="Y3830" i="109"/>
  <c r="Q787" i="109"/>
  <c r="U4195" i="109"/>
  <c r="X3766" i="109"/>
  <c r="S3339" i="109"/>
  <c r="X3391" i="109"/>
  <c r="Q4268" i="109"/>
  <c r="W252" i="109"/>
  <c r="X3682" i="109"/>
  <c r="V3680" i="109"/>
  <c r="P4145" i="109"/>
  <c r="Y611" i="109"/>
  <c r="W4207" i="109"/>
  <c r="Z1079" i="109"/>
  <c r="O4289" i="109"/>
  <c r="X3901" i="109"/>
  <c r="W973" i="109"/>
  <c r="W3536" i="109"/>
  <c r="O4195" i="109"/>
  <c r="V3561" i="109"/>
  <c r="Y902" i="109"/>
  <c r="U4176" i="109"/>
  <c r="W2574" i="109"/>
  <c r="X3342" i="109"/>
  <c r="R3536" i="109"/>
  <c r="U2742" i="109"/>
  <c r="Q3390" i="109"/>
  <c r="Y2741" i="109"/>
  <c r="S973" i="109"/>
  <c r="V4199" i="109"/>
  <c r="V2383" i="109"/>
  <c r="T4282" i="109"/>
  <c r="Y3747" i="109"/>
  <c r="Y3676" i="109"/>
  <c r="T3302" i="109"/>
  <c r="R3755" i="109"/>
  <c r="V3488" i="109"/>
  <c r="V3386" i="109"/>
  <c r="W4104" i="109"/>
  <c r="P3684" i="109"/>
  <c r="Y3694" i="109"/>
  <c r="T4062" i="109"/>
  <c r="U3756" i="109"/>
  <c r="V3900" i="109"/>
  <c r="X4267" i="109"/>
  <c r="W3475" i="109"/>
  <c r="W2810" i="109"/>
  <c r="V4102" i="109"/>
  <c r="O3901" i="109"/>
  <c r="W995" i="109"/>
  <c r="O2001" i="109"/>
  <c r="P3738" i="109"/>
  <c r="W849" i="109"/>
  <c r="X3892" i="109"/>
  <c r="V3304" i="109"/>
  <c r="W784" i="109"/>
  <c r="R3446" i="109"/>
  <c r="S2078" i="109"/>
  <c r="X4254" i="109"/>
  <c r="U2295" i="109"/>
  <c r="Q3816" i="109"/>
  <c r="O2441" i="109"/>
  <c r="O4119" i="109"/>
  <c r="U3681" i="109"/>
  <c r="Y3556" i="109"/>
  <c r="T2672" i="109"/>
  <c r="P3844" i="109"/>
  <c r="Y1918" i="109"/>
  <c r="P3386" i="109"/>
  <c r="Q2733" i="109"/>
  <c r="P2797" i="109"/>
  <c r="U4262" i="109"/>
  <c r="X4249" i="109"/>
  <c r="W2101" i="109"/>
  <c r="O3705" i="109"/>
  <c r="V4278" i="109"/>
  <c r="Q4059" i="109"/>
  <c r="O3333" i="109"/>
  <c r="T3315" i="109"/>
  <c r="T2805" i="109"/>
  <c r="S3374" i="109"/>
  <c r="Z4343" i="109"/>
  <c r="R3319" i="109"/>
  <c r="Y4264" i="109"/>
  <c r="W4216" i="109"/>
  <c r="R2648" i="109"/>
  <c r="Q4175" i="109"/>
  <c r="P622" i="109"/>
  <c r="P4131" i="109"/>
  <c r="O4120" i="109"/>
  <c r="Y3693" i="109"/>
  <c r="S3447" i="109"/>
  <c r="Q2802" i="109"/>
  <c r="U2790" i="109"/>
  <c r="X4035" i="109"/>
  <c r="T3461" i="109"/>
  <c r="X456" i="109"/>
  <c r="Z2145" i="109"/>
  <c r="U2585" i="109"/>
  <c r="S3544" i="109"/>
  <c r="Z3602" i="109"/>
  <c r="Z3965" i="109"/>
  <c r="U4038" i="109"/>
  <c r="X567" i="109"/>
  <c r="Y965" i="109"/>
  <c r="W3887" i="109"/>
  <c r="O4265" i="109"/>
  <c r="Q4187" i="109"/>
  <c r="V3394" i="109"/>
  <c r="R3305" i="109"/>
  <c r="Y2818" i="109"/>
  <c r="T2817" i="109"/>
  <c r="R1986" i="109"/>
  <c r="U3811" i="109"/>
  <c r="T4053" i="109"/>
  <c r="U2717" i="109"/>
  <c r="O2648" i="109"/>
  <c r="P3678" i="109"/>
  <c r="P818" i="109"/>
  <c r="R2805" i="109"/>
  <c r="S3897" i="109"/>
  <c r="Q3749" i="109"/>
  <c r="U3406" i="109"/>
  <c r="V2831" i="109"/>
  <c r="U602" i="109"/>
  <c r="O3665" i="109"/>
  <c r="Z3630" i="109"/>
  <c r="S3694" i="109"/>
  <c r="T3742" i="109"/>
  <c r="Y3516" i="109"/>
  <c r="X3312" i="109"/>
  <c r="U2814" i="109"/>
  <c r="X2808" i="109"/>
  <c r="P3321" i="109"/>
  <c r="X3525" i="109"/>
  <c r="W2822" i="109"/>
  <c r="X4278" i="109"/>
  <c r="X3830" i="109"/>
  <c r="Y3398" i="109"/>
  <c r="T4262" i="109"/>
  <c r="P4038" i="109"/>
  <c r="P3315" i="109"/>
  <c r="T3335" i="109"/>
  <c r="X2072" i="109"/>
  <c r="Q965" i="109"/>
  <c r="U3341" i="109"/>
  <c r="R4193" i="109"/>
  <c r="V2437" i="109"/>
  <c r="Y3897" i="109"/>
  <c r="T3324" i="109"/>
  <c r="Z666" i="109"/>
  <c r="Y3402" i="109"/>
  <c r="T476" i="109"/>
  <c r="Q1913" i="109"/>
  <c r="W4038" i="109"/>
  <c r="R3766" i="109"/>
  <c r="Q3885" i="109"/>
  <c r="S4250" i="109"/>
  <c r="V3332" i="109"/>
  <c r="O471" i="109"/>
  <c r="T989" i="109"/>
  <c r="O3766" i="109"/>
  <c r="T4216" i="109"/>
  <c r="R4189" i="109"/>
  <c r="V4143" i="109"/>
  <c r="X378" i="109"/>
  <c r="Y3535" i="109"/>
  <c r="T2311" i="109"/>
  <c r="Q3398" i="109"/>
  <c r="Q4248" i="109"/>
  <c r="T3299" i="109"/>
  <c r="U3678" i="109"/>
  <c r="W959" i="109"/>
  <c r="T3826" i="109"/>
  <c r="T3295" i="109"/>
  <c r="R4176" i="109"/>
  <c r="T536" i="109"/>
  <c r="U4177" i="109"/>
  <c r="U3467" i="109"/>
  <c r="S3312" i="109"/>
  <c r="V4035" i="109"/>
  <c r="O3467" i="109"/>
  <c r="P4191" i="109"/>
  <c r="Q3381" i="109"/>
  <c r="W3682" i="109"/>
  <c r="T3373" i="109"/>
  <c r="W4135" i="109"/>
  <c r="T2356" i="109"/>
  <c r="S3382" i="109"/>
  <c r="X3754" i="109"/>
  <c r="T2661" i="109"/>
  <c r="W2660" i="109"/>
  <c r="Y749" i="109"/>
  <c r="S3909" i="109"/>
  <c r="W3297" i="109"/>
  <c r="T4274" i="109"/>
  <c r="P3308" i="109"/>
  <c r="U4185" i="109"/>
  <c r="T4208" i="109"/>
  <c r="X2654" i="109"/>
  <c r="W4128" i="109"/>
  <c r="X2788" i="109"/>
  <c r="X459" i="109"/>
  <c r="X3371" i="109"/>
  <c r="T3451" i="109"/>
  <c r="S3840" i="109"/>
  <c r="T2005" i="109"/>
  <c r="W3853" i="109"/>
  <c r="O3457" i="109"/>
  <c r="X1868" i="109"/>
  <c r="O2307" i="109"/>
  <c r="V4289" i="109"/>
  <c r="W3830" i="109"/>
  <c r="X3549" i="109"/>
  <c r="Y3681" i="109"/>
  <c r="U2084" i="109"/>
  <c r="T3323" i="109"/>
  <c r="W3749" i="109"/>
  <c r="U3338" i="109"/>
  <c r="S2653" i="109"/>
  <c r="T1882" i="109"/>
  <c r="W3317" i="109"/>
  <c r="U2213" i="109"/>
  <c r="R3475" i="109"/>
  <c r="X406" i="109"/>
  <c r="U3373" i="109"/>
  <c r="Z2885" i="109"/>
  <c r="V4038" i="109"/>
  <c r="T3445" i="109"/>
  <c r="W2725" i="109"/>
  <c r="T3836" i="109"/>
  <c r="V3889" i="109"/>
  <c r="Q4045" i="109"/>
  <c r="W3897" i="109"/>
  <c r="R3376" i="109"/>
  <c r="P3698" i="109"/>
  <c r="R3810" i="109"/>
  <c r="W3889" i="109"/>
  <c r="P3665" i="109"/>
  <c r="P4031" i="109"/>
  <c r="T2384" i="109"/>
  <c r="X2004" i="109"/>
  <c r="P4201" i="109"/>
  <c r="X3829" i="109"/>
  <c r="R4265" i="109"/>
  <c r="Q2664" i="109"/>
  <c r="P3839" i="109"/>
  <c r="R3547" i="109"/>
  <c r="P3384" i="109"/>
  <c r="Z1031" i="109"/>
  <c r="R4114" i="109"/>
  <c r="T3688" i="109"/>
  <c r="V2817" i="109"/>
  <c r="O3843" i="109"/>
  <c r="P2788" i="109"/>
  <c r="V3296" i="109"/>
  <c r="X4103" i="109"/>
  <c r="Y4103" i="109"/>
  <c r="P4199" i="109"/>
  <c r="P3464" i="109"/>
  <c r="W4191" i="109"/>
  <c r="Y3751" i="109"/>
  <c r="T4145" i="109"/>
  <c r="S3315" i="109"/>
  <c r="W2747" i="109"/>
  <c r="Z2537" i="109"/>
  <c r="Y3392" i="109"/>
  <c r="Q3540" i="109"/>
  <c r="S3763" i="109"/>
  <c r="S1006" i="109"/>
  <c r="W3674" i="109"/>
  <c r="V3302" i="109"/>
  <c r="T3897" i="109"/>
  <c r="O3338" i="109"/>
  <c r="O3313" i="109"/>
  <c r="T3296" i="109"/>
  <c r="T4035" i="109"/>
  <c r="T2368" i="109"/>
  <c r="Y2724" i="109"/>
  <c r="T3812" i="109"/>
  <c r="S3536" i="109"/>
  <c r="P3477" i="109"/>
  <c r="U2070" i="109"/>
  <c r="W4268" i="109"/>
  <c r="W396" i="109"/>
  <c r="O2088" i="109"/>
  <c r="X1923" i="109"/>
  <c r="O3306" i="109"/>
  <c r="Y128" i="109"/>
  <c r="V2351" i="109"/>
  <c r="V3666" i="109"/>
  <c r="S3328" i="109"/>
  <c r="Y3401" i="109"/>
  <c r="T920" i="109"/>
  <c r="Y2374" i="109"/>
  <c r="Q4289" i="109"/>
  <c r="O468" i="109"/>
  <c r="O14" i="109"/>
  <c r="U3462" i="109"/>
  <c r="T2829" i="109"/>
  <c r="Y4122" i="109"/>
  <c r="Y527" i="109"/>
  <c r="T2014" i="109"/>
  <c r="R1924" i="109"/>
  <c r="V2581" i="109"/>
  <c r="Y3528" i="109"/>
  <c r="T3834" i="109"/>
  <c r="Q3477" i="109"/>
  <c r="Y967" i="109"/>
  <c r="P2210" i="109"/>
  <c r="Y757" i="109"/>
  <c r="O2279" i="109"/>
  <c r="T632" i="109"/>
  <c r="T762" i="109"/>
  <c r="X566" i="109"/>
  <c r="V3374" i="109"/>
  <c r="Q3307" i="109"/>
  <c r="P1856" i="109"/>
  <c r="P3548" i="109"/>
  <c r="R2062" i="109"/>
  <c r="W3339" i="109"/>
  <c r="U2306" i="109"/>
  <c r="U2668" i="109"/>
  <c r="Y3311" i="109"/>
  <c r="P1997" i="109"/>
  <c r="W2675" i="109"/>
  <c r="Y742" i="109"/>
  <c r="X3469" i="109"/>
  <c r="W2593" i="109"/>
  <c r="R4267" i="109"/>
  <c r="X2440" i="109"/>
  <c r="Q2295" i="109"/>
  <c r="Z2131" i="109"/>
  <c r="T3682" i="109"/>
  <c r="X2800" i="109"/>
  <c r="Q831" i="109"/>
  <c r="W1990" i="109"/>
  <c r="X2810" i="109"/>
  <c r="Y745" i="109"/>
  <c r="T3303" i="109"/>
  <c r="V2368" i="109"/>
  <c r="V4041" i="109"/>
  <c r="X2379" i="109"/>
  <c r="V2295" i="109"/>
  <c r="T612" i="109"/>
  <c r="U4062" i="109"/>
  <c r="R3542" i="109"/>
  <c r="T4124" i="109"/>
  <c r="U2369" i="109"/>
  <c r="T899" i="109"/>
  <c r="W179" i="109"/>
  <c r="X1914" i="109"/>
  <c r="P4103" i="109"/>
  <c r="S2586" i="109"/>
  <c r="T1994" i="109"/>
  <c r="R1004" i="109"/>
  <c r="W1987" i="109"/>
  <c r="S4108" i="109"/>
  <c r="P3337" i="109"/>
  <c r="U3329" i="109"/>
  <c r="V2286" i="109"/>
  <c r="S817" i="109"/>
  <c r="P3673" i="109"/>
  <c r="R618" i="109"/>
  <c r="Y617" i="109"/>
  <c r="P4108" i="109"/>
  <c r="P851" i="109"/>
  <c r="V2221" i="109"/>
  <c r="U998" i="109"/>
  <c r="T2372" i="109"/>
  <c r="S3474" i="109"/>
  <c r="U4031" i="109"/>
  <c r="S843" i="109"/>
  <c r="O542" i="109"/>
  <c r="Y33" i="109"/>
  <c r="T3488" i="109"/>
  <c r="W972" i="109"/>
  <c r="X3824" i="109"/>
  <c r="T2224" i="109"/>
  <c r="X1924" i="109"/>
  <c r="O3924" i="109"/>
  <c r="X453" i="109"/>
  <c r="W2074" i="109"/>
  <c r="Q2789" i="109"/>
  <c r="T2818" i="109"/>
  <c r="V890" i="109"/>
  <c r="X3485" i="109"/>
  <c r="P4184" i="109"/>
  <c r="X386" i="109"/>
  <c r="U2716" i="109"/>
  <c r="X833" i="109"/>
  <c r="W2015" i="109"/>
  <c r="Y750" i="109"/>
  <c r="X3738" i="109"/>
  <c r="W471" i="109"/>
  <c r="R837" i="109"/>
  <c r="V469" i="109"/>
  <c r="W847" i="109"/>
  <c r="N3535" i="109"/>
  <c r="Z2172" i="109"/>
  <c r="O989" i="109"/>
  <c r="W3538" i="109"/>
  <c r="R399" i="109"/>
  <c r="Q1924" i="109"/>
  <c r="T2230" i="109"/>
  <c r="R4278" i="109"/>
  <c r="O2003" i="109"/>
  <c r="U3690" i="109"/>
  <c r="S630" i="109"/>
  <c r="S839" i="109"/>
  <c r="R2758" i="109"/>
  <c r="P3329" i="109"/>
  <c r="V3553" i="109"/>
  <c r="Y899" i="109"/>
  <c r="O2808" i="109"/>
  <c r="R3522" i="109"/>
  <c r="T3535" i="109"/>
  <c r="P3834" i="109"/>
  <c r="S2735" i="109"/>
  <c r="T4048" i="109"/>
  <c r="X3893" i="109"/>
  <c r="T2602" i="109"/>
  <c r="Q4038" i="109"/>
  <c r="P4274" i="109"/>
  <c r="V3548" i="109"/>
  <c r="V2810" i="109"/>
  <c r="P3478" i="109"/>
  <c r="U405" i="109"/>
  <c r="Z2861" i="109"/>
  <c r="Q3302" i="109"/>
  <c r="Y4199" i="109"/>
  <c r="Q2806" i="109"/>
  <c r="S3780" i="109"/>
  <c r="T2238" i="109"/>
  <c r="Y3738" i="109"/>
  <c r="Q2662" i="109"/>
  <c r="W3461" i="109"/>
  <c r="Y3834" i="109"/>
  <c r="Y1853" i="109"/>
  <c r="W4187" i="109"/>
  <c r="O3308" i="109"/>
  <c r="X3666" i="109"/>
  <c r="V3538" i="109"/>
  <c r="W4107" i="109"/>
  <c r="U3751" i="109"/>
  <c r="T3477" i="109"/>
  <c r="W3342" i="109"/>
  <c r="R4194" i="109"/>
  <c r="Y3447" i="109"/>
  <c r="T4193" i="109"/>
  <c r="U4124" i="109"/>
  <c r="Q964" i="109"/>
  <c r="Z3997" i="109"/>
  <c r="Q4204" i="109"/>
  <c r="Y3475" i="109"/>
  <c r="W3770" i="109"/>
  <c r="T2733" i="109"/>
  <c r="Y605" i="109"/>
  <c r="R3329" i="109"/>
  <c r="T2660" i="109"/>
  <c r="W4175" i="109"/>
  <c r="T2581" i="109"/>
  <c r="T4055" i="109"/>
  <c r="Q2724" i="109"/>
  <c r="O3909" i="109"/>
  <c r="U3521" i="109"/>
  <c r="S2578" i="109"/>
  <c r="Q3682" i="109"/>
  <c r="Z3985" i="109"/>
  <c r="T2603" i="109"/>
  <c r="W4248" i="109"/>
  <c r="X895" i="109"/>
  <c r="Q3318" i="109"/>
  <c r="X3449" i="109"/>
  <c r="V2291" i="109"/>
  <c r="P4265" i="109"/>
  <c r="R2593" i="109"/>
  <c r="Z4339" i="109"/>
  <c r="Q2642" i="109"/>
  <c r="V3338" i="109"/>
  <c r="Q3670" i="109"/>
  <c r="P3676" i="109"/>
  <c r="Y3761" i="109"/>
  <c r="X376" i="109"/>
  <c r="S3761" i="109"/>
  <c r="Q4197" i="109"/>
  <c r="U3513" i="109"/>
  <c r="R2797" i="109"/>
  <c r="S3390" i="109"/>
  <c r="P2821" i="109"/>
  <c r="Y3411" i="109"/>
  <c r="S4274" i="109"/>
  <c r="X3755" i="109"/>
  <c r="P2729" i="109"/>
  <c r="T3819" i="109"/>
  <c r="V4116" i="109"/>
  <c r="T2237" i="109"/>
  <c r="Z3611" i="109"/>
  <c r="T4058" i="109"/>
  <c r="Q3907" i="109"/>
  <c r="P4248" i="109"/>
  <c r="T3440" i="109"/>
  <c r="Y2651" i="109"/>
  <c r="V599" i="109"/>
  <c r="W2659" i="109"/>
  <c r="O2571" i="109"/>
  <c r="O2087" i="109"/>
  <c r="V3447" i="109"/>
  <c r="U3926" i="109"/>
  <c r="U4272" i="109"/>
  <c r="T2216" i="109"/>
  <c r="V3544" i="109"/>
  <c r="O2610" i="109"/>
  <c r="X375" i="109"/>
  <c r="S3537" i="109"/>
  <c r="U3308" i="109"/>
  <c r="W3676" i="109"/>
  <c r="V1855" i="109"/>
  <c r="U3524" i="109"/>
  <c r="U3899" i="109"/>
  <c r="T2082" i="109"/>
  <c r="U2671" i="109"/>
  <c r="U2453" i="109"/>
  <c r="U3832" i="109"/>
  <c r="O4126" i="109"/>
  <c r="P891" i="109"/>
  <c r="O3341" i="109"/>
  <c r="Q3524" i="109"/>
  <c r="X3926" i="109"/>
  <c r="W2737" i="109"/>
  <c r="U2088" i="109"/>
  <c r="Y2739" i="109"/>
  <c r="P2739" i="109"/>
  <c r="T2439" i="109"/>
  <c r="U3683" i="109"/>
  <c r="O2724" i="109"/>
  <c r="V4176" i="109"/>
  <c r="Y4259" i="109"/>
  <c r="P750" i="109"/>
  <c r="R3334" i="109"/>
  <c r="Y3840" i="109"/>
  <c r="O3406" i="109"/>
  <c r="W2805" i="109"/>
  <c r="V2571" i="109"/>
  <c r="P3538" i="109"/>
  <c r="X3528" i="109"/>
  <c r="T2806" i="109"/>
  <c r="W3680" i="109"/>
  <c r="S4184" i="109"/>
  <c r="U3836" i="109"/>
  <c r="Z3608" i="109"/>
  <c r="X3398" i="109"/>
  <c r="X3810" i="109"/>
  <c r="V4030" i="109"/>
  <c r="X3456" i="109"/>
  <c r="Q3373" i="109"/>
  <c r="O4122" i="109"/>
  <c r="S3445" i="109"/>
  <c r="O2672" i="109"/>
  <c r="Y2734" i="109"/>
  <c r="X2293" i="109"/>
  <c r="X3372" i="109"/>
  <c r="X3851" i="109"/>
  <c r="U3447" i="109"/>
  <c r="S4035" i="109"/>
  <c r="V3392" i="109"/>
  <c r="S3913" i="109"/>
  <c r="Z3617" i="109"/>
  <c r="V852" i="109"/>
  <c r="R3761" i="109"/>
  <c r="V4049" i="109"/>
  <c r="X3526" i="109"/>
  <c r="V3537" i="109"/>
  <c r="Q2581" i="109"/>
  <c r="R3924" i="109"/>
  <c r="Y3521" i="109"/>
  <c r="X3670" i="109"/>
  <c r="T4278" i="109"/>
  <c r="Q3883" i="109"/>
  <c r="W3686" i="109"/>
  <c r="O541" i="109"/>
  <c r="V3829" i="109"/>
  <c r="P3670" i="109"/>
  <c r="O3404" i="109"/>
  <c r="Q2661" i="109"/>
  <c r="U604" i="109"/>
  <c r="S746" i="109"/>
  <c r="X2790" i="109"/>
  <c r="S3678" i="109"/>
  <c r="Y4120" i="109"/>
  <c r="U3917" i="109"/>
  <c r="S3688" i="109"/>
  <c r="V3840" i="109"/>
  <c r="P3755" i="109"/>
  <c r="S3467" i="109"/>
  <c r="R2351" i="109"/>
  <c r="X3912" i="109"/>
  <c r="T3376" i="109"/>
  <c r="S3327" i="109"/>
  <c r="R2788" i="109"/>
  <c r="V3682" i="109"/>
  <c r="U617" i="109"/>
  <c r="U2737" i="109"/>
  <c r="Q3304" i="109"/>
  <c r="T3306" i="109"/>
  <c r="Y2744" i="109"/>
  <c r="Y746" i="109"/>
  <c r="Y4070" i="109"/>
  <c r="R4205" i="109"/>
  <c r="S3471" i="109"/>
  <c r="V3670" i="109"/>
  <c r="R3394" i="109"/>
  <c r="O3294" i="109"/>
  <c r="W3335" i="109"/>
  <c r="Y4216" i="109"/>
  <c r="V3832" i="109"/>
  <c r="V2797" i="109"/>
  <c r="X781" i="109"/>
  <c r="R3738" i="109"/>
  <c r="W3327" i="109"/>
  <c r="S2668" i="109"/>
  <c r="Y4112" i="109"/>
  <c r="S3892" i="109"/>
  <c r="V2716" i="109"/>
  <c r="V4145" i="109"/>
  <c r="T3333" i="109"/>
  <c r="W3810" i="109"/>
  <c r="Y3665" i="109"/>
  <c r="Y3523" i="109"/>
  <c r="Y833" i="109"/>
  <c r="W3540" i="109"/>
  <c r="R4184" i="109"/>
  <c r="W3478" i="109"/>
  <c r="R3529" i="109"/>
  <c r="O3913" i="109"/>
  <c r="Q4249" i="109"/>
  <c r="W594" i="109"/>
  <c r="Y4029" i="109"/>
  <c r="X3321" i="109"/>
  <c r="O4249" i="109"/>
  <c r="X3556" i="109"/>
  <c r="P4049" i="109"/>
  <c r="T3396" i="109"/>
  <c r="V3529" i="109"/>
  <c r="P4126" i="109"/>
  <c r="Q3820" i="109"/>
  <c r="Y3759" i="109"/>
  <c r="R2295" i="109"/>
  <c r="P2575" i="109"/>
  <c r="V3391" i="109"/>
  <c r="S4289" i="109"/>
  <c r="S4248" i="109"/>
  <c r="T3471" i="109"/>
  <c r="O4145" i="109"/>
  <c r="U2797" i="109"/>
  <c r="O3536" i="109"/>
  <c r="R3780" i="109"/>
  <c r="V2807" i="109"/>
  <c r="R4254" i="109"/>
  <c r="U3307" i="109"/>
  <c r="V389" i="109"/>
  <c r="U3473" i="109"/>
  <c r="T2595" i="109"/>
  <c r="T3903" i="109"/>
  <c r="Q3456" i="109"/>
  <c r="T4063" i="109"/>
  <c r="Y3410" i="109"/>
  <c r="X961" i="109"/>
  <c r="P4249" i="109"/>
  <c r="Q566" i="109"/>
  <c r="V3322" i="109"/>
  <c r="V3926" i="109"/>
  <c r="Q3686" i="109"/>
  <c r="U3686" i="109"/>
  <c r="O3339" i="109"/>
  <c r="R3676" i="109"/>
  <c r="S534" i="109"/>
  <c r="U4108" i="109"/>
  <c r="P3319" i="109"/>
  <c r="X551" i="109"/>
  <c r="W2789" i="109"/>
  <c r="Q527" i="109"/>
  <c r="X3894" i="109"/>
  <c r="S3883" i="109"/>
  <c r="S3829" i="109"/>
  <c r="Y3409" i="109"/>
  <c r="Y1922" i="109"/>
  <c r="V2364" i="109"/>
  <c r="U4135" i="109"/>
  <c r="P2238" i="109"/>
  <c r="W466" i="109"/>
  <c r="W3698" i="109"/>
  <c r="R3684" i="109"/>
  <c r="V892" i="109"/>
  <c r="V4265" i="109"/>
  <c r="X3520" i="109"/>
  <c r="P4254" i="109"/>
  <c r="Y4051" i="109"/>
  <c r="S3378" i="109"/>
  <c r="Y4132" i="109"/>
  <c r="S2798" i="109"/>
  <c r="X3561" i="109"/>
  <c r="T2676" i="109"/>
  <c r="U3527" i="109"/>
  <c r="Q2278" i="109"/>
  <c r="X770" i="109"/>
  <c r="U2058" i="109"/>
  <c r="Q2379" i="109"/>
  <c r="R3884" i="109"/>
  <c r="O763" i="109"/>
  <c r="S2725" i="109"/>
  <c r="P2747" i="109"/>
  <c r="U4063" i="109"/>
  <c r="Y3339" i="109"/>
  <c r="V4187" i="109"/>
  <c r="Y3674" i="109"/>
  <c r="U454" i="109"/>
  <c r="V4118" i="109"/>
  <c r="U2821" i="109"/>
  <c r="X3519" i="109"/>
  <c r="V3311" i="109"/>
  <c r="Y4181" i="109"/>
  <c r="Z1073" i="109"/>
  <c r="O454" i="109"/>
  <c r="Q469" i="109"/>
  <c r="Y3303" i="109"/>
  <c r="X3395" i="109"/>
  <c r="S391" i="109"/>
  <c r="W3902" i="109"/>
  <c r="Z3625" i="109"/>
  <c r="Y3306" i="109"/>
  <c r="P4268" i="109"/>
  <c r="P3454" i="109"/>
  <c r="O3824" i="109"/>
  <c r="P2727" i="109"/>
  <c r="W3389" i="109"/>
  <c r="T3307" i="109"/>
  <c r="Q3532" i="109"/>
  <c r="T1848" i="109"/>
  <c r="R3315" i="109"/>
  <c r="V4191" i="109"/>
  <c r="O2587" i="109"/>
  <c r="W3517" i="109"/>
  <c r="R3373" i="109"/>
  <c r="R420" i="109"/>
  <c r="W3387" i="109"/>
  <c r="S2370" i="109"/>
  <c r="R3402" i="109"/>
  <c r="W2445" i="109"/>
  <c r="V3454" i="109"/>
  <c r="V4291" i="109"/>
  <c r="W2685" i="109"/>
  <c r="X3382" i="109"/>
  <c r="P3892" i="109"/>
  <c r="O3810" i="109"/>
  <c r="S1934" i="109"/>
  <c r="U3878" i="109"/>
  <c r="W739" i="109"/>
  <c r="X3828" i="109"/>
  <c r="X3555" i="109"/>
  <c r="O4204" i="109"/>
  <c r="W3446" i="109"/>
  <c r="T4201" i="109"/>
  <c r="U2817" i="109"/>
  <c r="W3917" i="109"/>
  <c r="T3684" i="109"/>
  <c r="R3897" i="109"/>
  <c r="Y3666" i="109"/>
  <c r="R2717" i="109"/>
  <c r="X841" i="109"/>
  <c r="R3819" i="109"/>
  <c r="X3313" i="109"/>
  <c r="S3754" i="109"/>
  <c r="X3547" i="109"/>
  <c r="T3321" i="109"/>
  <c r="Z3973" i="109"/>
  <c r="V3372" i="109"/>
  <c r="R630" i="109"/>
  <c r="P3311" i="109"/>
  <c r="S4112" i="109"/>
  <c r="Y2745" i="109"/>
  <c r="Z2533" i="109"/>
  <c r="T3851" i="109"/>
  <c r="X3705" i="109"/>
  <c r="W2588" i="109"/>
  <c r="Q4257" i="109"/>
  <c r="T2794" i="109"/>
  <c r="W3533" i="109"/>
  <c r="T1946" i="109"/>
  <c r="N2671" i="109"/>
  <c r="W4124" i="109"/>
  <c r="V3445" i="109"/>
  <c r="P2299" i="109"/>
  <c r="Q3459" i="109"/>
  <c r="Y545" i="109"/>
  <c r="V2004" i="109"/>
  <c r="N3759" i="109"/>
  <c r="R983" i="109"/>
  <c r="R2222" i="109"/>
  <c r="X3377" i="109"/>
  <c r="O3378" i="109"/>
  <c r="U826" i="109"/>
  <c r="U2807" i="109"/>
  <c r="R3300" i="109"/>
  <c r="V1924" i="109"/>
  <c r="S4128" i="109"/>
  <c r="V3475" i="109"/>
  <c r="V617" i="109"/>
  <c r="V3884" i="109"/>
  <c r="Y787" i="109"/>
  <c r="Q3903" i="109"/>
  <c r="P3907" i="109"/>
  <c r="U3761" i="109"/>
  <c r="W379" i="109"/>
  <c r="U2651" i="109"/>
  <c r="O2220" i="109"/>
  <c r="V3303" i="109"/>
  <c r="W4274" i="109"/>
  <c r="Q2007" i="109"/>
  <c r="U2593" i="109"/>
  <c r="W541" i="109"/>
  <c r="X774" i="109"/>
  <c r="T3520" i="109"/>
  <c r="W3824" i="109"/>
  <c r="T972" i="109"/>
  <c r="Y1991" i="109"/>
  <c r="V746" i="109"/>
  <c r="S3894" i="109"/>
  <c r="U2739" i="109"/>
  <c r="Y2434" i="109"/>
  <c r="T2301" i="109"/>
  <c r="Q390" i="109"/>
  <c r="W481" i="109"/>
  <c r="U2724" i="109"/>
  <c r="Y3686" i="109"/>
  <c r="O760" i="109"/>
  <c r="Y640" i="109"/>
  <c r="Y756" i="109"/>
  <c r="W4265" i="109"/>
  <c r="Y403" i="109"/>
  <c r="W4186" i="109"/>
  <c r="V104" i="109"/>
  <c r="Q896" i="109"/>
  <c r="O846" i="109"/>
  <c r="W1941" i="109"/>
  <c r="P4029" i="109"/>
  <c r="W914" i="109"/>
  <c r="P2675" i="109"/>
  <c r="U2733" i="109"/>
  <c r="S831" i="109"/>
  <c r="O2439" i="109"/>
  <c r="S4058" i="109"/>
  <c r="U771" i="109"/>
  <c r="V456" i="109"/>
  <c r="P2090" i="109"/>
  <c r="W4145" i="109"/>
  <c r="Z1074" i="109"/>
  <c r="W641" i="109"/>
  <c r="Y3893" i="109"/>
  <c r="T1853" i="109"/>
  <c r="V1929" i="109"/>
  <c r="R963" i="109"/>
  <c r="W1853" i="109"/>
  <c r="U4265" i="109"/>
  <c r="U3826" i="109"/>
  <c r="P1859" i="109"/>
  <c r="O2658" i="109"/>
  <c r="X26" i="109"/>
  <c r="T3522" i="109"/>
  <c r="W2820" i="109"/>
  <c r="T2364" i="109"/>
  <c r="R2731" i="109"/>
  <c r="U3816" i="109"/>
  <c r="R3465" i="109"/>
  <c r="S396" i="109"/>
  <c r="T2441" i="109"/>
  <c r="W531" i="109"/>
  <c r="O3328" i="109"/>
  <c r="T746" i="109"/>
  <c r="Q2756" i="109"/>
  <c r="U2286" i="109"/>
  <c r="X1863" i="109"/>
  <c r="U414" i="109"/>
  <c r="P1932" i="109"/>
  <c r="R3551" i="109"/>
  <c r="W454" i="109"/>
  <c r="N3756" i="109"/>
  <c r="U160" i="109"/>
  <c r="X2222" i="109"/>
  <c r="T2067" i="109"/>
  <c r="R2735" i="109"/>
  <c r="T397" i="109"/>
  <c r="W2245" i="109"/>
  <c r="Z2887" i="109"/>
  <c r="U632" i="109"/>
  <c r="U3389" i="109"/>
  <c r="O2797" i="109"/>
  <c r="W2643" i="109"/>
  <c r="O3537" i="109"/>
  <c r="Q3756" i="109"/>
  <c r="Y2445" i="109"/>
  <c r="U615" i="109"/>
  <c r="P997" i="109"/>
  <c r="Y762" i="109"/>
  <c r="R396" i="109"/>
  <c r="U3382" i="109"/>
  <c r="O4131" i="109"/>
  <c r="S3519" i="109"/>
  <c r="P631" i="109"/>
  <c r="P2818" i="109"/>
  <c r="N899" i="109"/>
  <c r="W607" i="109"/>
  <c r="X2064" i="109"/>
  <c r="V3844" i="109"/>
  <c r="T4191" i="109"/>
  <c r="P495" i="109"/>
  <c r="V3810" i="109"/>
  <c r="O4051" i="109"/>
  <c r="W3819" i="109"/>
  <c r="V3822" i="109"/>
  <c r="W2683" i="109"/>
  <c r="Y4126" i="109"/>
  <c r="Y2287" i="109"/>
  <c r="S3755" i="109"/>
  <c r="O630" i="109"/>
  <c r="P452" i="109"/>
  <c r="R3384" i="109"/>
  <c r="P4194" i="109"/>
  <c r="P3895" i="109"/>
  <c r="P4111" i="109"/>
  <c r="U3413" i="109"/>
  <c r="Y3314" i="109"/>
  <c r="U3295" i="109"/>
  <c r="S1953" i="109"/>
  <c r="V1934" i="109"/>
  <c r="W3888" i="109"/>
  <c r="P2820" i="109"/>
  <c r="X380" i="109"/>
  <c r="Q3707" i="109"/>
  <c r="W3390" i="109"/>
  <c r="O3678" i="109"/>
  <c r="V3467" i="109"/>
  <c r="S3834" i="109"/>
  <c r="V4181" i="109"/>
  <c r="W836" i="109"/>
  <c r="Q1936" i="109"/>
  <c r="U3747" i="109"/>
  <c r="W4193" i="109"/>
  <c r="Q554" i="109"/>
  <c r="P3457" i="109"/>
  <c r="Y970" i="109"/>
  <c r="U3478" i="109"/>
  <c r="T470" i="109"/>
  <c r="U761" i="109"/>
  <c r="O2810" i="109"/>
  <c r="U2793" i="109"/>
  <c r="X2003" i="109"/>
  <c r="Q3778" i="109"/>
  <c r="R3561" i="109"/>
  <c r="U3694" i="109"/>
  <c r="W3459" i="109"/>
  <c r="P2586" i="109"/>
  <c r="S4119" i="109"/>
  <c r="U4208" i="109"/>
  <c r="T3664" i="109"/>
  <c r="U766" i="109"/>
  <c r="X4143" i="109"/>
  <c r="U3743" i="109"/>
  <c r="V2804" i="109"/>
  <c r="R2756" i="109"/>
  <c r="P4035" i="109"/>
  <c r="P3836" i="109"/>
  <c r="S609" i="109"/>
  <c r="T4257" i="109"/>
  <c r="S3684" i="109"/>
  <c r="U2758" i="109"/>
  <c r="O4103" i="109"/>
  <c r="P2733" i="109"/>
  <c r="W3372" i="109"/>
  <c r="Y3443" i="109"/>
  <c r="V3899" i="109"/>
  <c r="Q3454" i="109"/>
  <c r="Q3464" i="109"/>
  <c r="R3524" i="109"/>
  <c r="R4199" i="109"/>
  <c r="X3902" i="109"/>
  <c r="Q4122" i="109"/>
  <c r="W3440" i="109"/>
  <c r="Q858" i="109"/>
  <c r="V3465" i="109"/>
  <c r="S3912" i="109"/>
  <c r="T558" i="109"/>
  <c r="W4259" i="109"/>
  <c r="O2226" i="109"/>
  <c r="X4145" i="109"/>
  <c r="U3537" i="109"/>
  <c r="W4033" i="109"/>
  <c r="Q551" i="109"/>
  <c r="Y4267" i="109"/>
  <c r="U4104" i="109"/>
  <c r="R3883" i="109"/>
  <c r="Z3597" i="109"/>
  <c r="Z3590" i="109"/>
  <c r="X3759" i="109"/>
  <c r="V3673" i="109"/>
  <c r="R4059" i="109"/>
  <c r="S2350" i="109"/>
  <c r="W3367" i="109"/>
  <c r="Q547" i="109"/>
  <c r="X3301" i="109"/>
  <c r="S4116" i="109"/>
  <c r="Z3993" i="109"/>
  <c r="P3406" i="109"/>
  <c r="Y3399" i="109"/>
  <c r="O3445" i="109"/>
  <c r="O4264" i="109"/>
  <c r="V4029" i="109"/>
  <c r="V2610" i="109"/>
  <c r="W2587" i="109"/>
  <c r="Y3884" i="109"/>
  <c r="R3530" i="109"/>
  <c r="U3536" i="109"/>
  <c r="U2729" i="109"/>
  <c r="U3530" i="109"/>
  <c r="T4121" i="109"/>
  <c r="Z3627" i="109"/>
  <c r="S902" i="109"/>
  <c r="Y1912" i="109"/>
  <c r="R4291" i="109"/>
  <c r="Q3303" i="109"/>
  <c r="P2644" i="109"/>
  <c r="T3341" i="109"/>
  <c r="T3455" i="109"/>
  <c r="U3748" i="109"/>
  <c r="Q3827" i="109"/>
  <c r="T919" i="109"/>
  <c r="Y3330" i="109"/>
  <c r="Y3380" i="109"/>
  <c r="S3298" i="109"/>
  <c r="R3827" i="109"/>
  <c r="X4047" i="109"/>
  <c r="S4278" i="109"/>
  <c r="Y3317" i="109"/>
  <c r="S3759" i="109"/>
  <c r="W3913" i="109"/>
  <c r="V4280" i="109"/>
  <c r="R2068" i="109"/>
  <c r="T4207" i="109"/>
  <c r="V4124" i="109"/>
  <c r="T3827" i="109"/>
  <c r="W3907" i="109"/>
  <c r="U965" i="109"/>
  <c r="T3832" i="109"/>
  <c r="Q1863" i="109"/>
  <c r="U3550" i="109"/>
  <c r="Q4053" i="109"/>
  <c r="U3342" i="109"/>
  <c r="O3767" i="109"/>
  <c r="W3471" i="109"/>
  <c r="Y2805" i="109"/>
  <c r="T2643" i="109"/>
  <c r="W4063" i="109"/>
  <c r="R4122" i="109"/>
  <c r="Q4035" i="109"/>
  <c r="X3544" i="109"/>
  <c r="Y2653" i="109"/>
  <c r="P3323" i="109"/>
  <c r="P3303" i="109"/>
  <c r="Y3525" i="109"/>
  <c r="Y2806" i="109"/>
  <c r="R1997" i="109"/>
  <c r="X3315" i="109"/>
  <c r="O851" i="109"/>
  <c r="Z1043" i="109"/>
  <c r="W3832" i="109"/>
  <c r="V2758" i="109"/>
  <c r="X3884" i="109"/>
  <c r="P3913" i="109"/>
  <c r="O3527" i="109"/>
  <c r="U4254" i="109"/>
  <c r="Y3395" i="109"/>
  <c r="T2731" i="109"/>
  <c r="Y3545" i="109"/>
  <c r="U3519" i="109"/>
  <c r="V4184" i="109"/>
  <c r="T4111" i="109"/>
  <c r="P4041" i="109"/>
  <c r="X387" i="109"/>
  <c r="S3681" i="109"/>
  <c r="Q4277" i="109"/>
  <c r="W4070" i="109"/>
  <c r="S4177" i="109"/>
  <c r="R3308" i="109"/>
  <c r="P3759" i="109"/>
  <c r="X3294" i="109"/>
  <c r="V3905" i="109"/>
  <c r="W4062" i="109"/>
  <c r="W3812" i="109"/>
  <c r="T4031" i="109"/>
  <c r="S2739" i="109"/>
  <c r="U4103" i="109"/>
  <c r="U2442" i="109"/>
  <c r="R2589" i="109"/>
  <c r="P2278" i="109"/>
  <c r="P3812" i="109"/>
  <c r="T4051" i="109"/>
  <c r="U4119" i="109"/>
  <c r="W3338" i="109"/>
  <c r="Q4072" i="109"/>
  <c r="S3902" i="109"/>
  <c r="U2204" i="109"/>
  <c r="R2644" i="109"/>
  <c r="Q2807" i="109"/>
  <c r="X3546" i="109"/>
  <c r="X4049" i="109"/>
  <c r="W2739" i="109"/>
  <c r="Y3486" i="109"/>
  <c r="Q3518" i="109"/>
  <c r="T452" i="109"/>
  <c r="Y3883" i="109"/>
  <c r="P739" i="109"/>
  <c r="T2821" i="109"/>
  <c r="O3926" i="109"/>
  <c r="Y3903" i="109"/>
  <c r="V3451" i="109"/>
  <c r="Y3737" i="109"/>
  <c r="W3893" i="109"/>
  <c r="Y3444" i="109"/>
  <c r="Q3811" i="109"/>
  <c r="P399" i="109"/>
  <c r="W3388" i="109"/>
  <c r="X3753" i="109"/>
  <c r="W4249" i="109"/>
  <c r="Z3591" i="109"/>
  <c r="W987" i="109"/>
  <c r="U4192" i="109"/>
  <c r="Y2437" i="109"/>
  <c r="T2393" i="109"/>
  <c r="Y3827" i="109"/>
  <c r="Y2291" i="109"/>
  <c r="P4055" i="109"/>
  <c r="S3396" i="109"/>
  <c r="T1913" i="109"/>
  <c r="S3325" i="109"/>
  <c r="Y4201" i="109"/>
  <c r="V3826" i="109"/>
  <c r="Z3609" i="109"/>
  <c r="R860" i="109"/>
  <c r="V2820" i="109"/>
  <c r="Q4216" i="109"/>
  <c r="O2643" i="109"/>
  <c r="P4045" i="109"/>
  <c r="O466" i="109"/>
  <c r="W4053" i="109"/>
  <c r="O4118" i="109"/>
  <c r="S3520" i="109"/>
  <c r="V4207" i="109"/>
  <c r="W4132" i="109"/>
  <c r="U2245" i="109"/>
  <c r="Y2666" i="109"/>
  <c r="Q2439" i="109"/>
  <c r="U2788" i="109"/>
  <c r="W3467" i="109"/>
  <c r="U2732" i="109"/>
  <c r="R3673" i="109"/>
  <c r="S3737" i="109"/>
  <c r="X4265" i="109"/>
  <c r="S3469" i="109"/>
  <c r="S2643" i="109"/>
  <c r="T2612" i="109"/>
  <c r="X972" i="109"/>
  <c r="Y895" i="109"/>
  <c r="Z3986" i="109"/>
  <c r="Y3522" i="109"/>
  <c r="S2651" i="109"/>
  <c r="V4277" i="109"/>
  <c r="R2598" i="109"/>
  <c r="W3780" i="109"/>
  <c r="W2668" i="109"/>
  <c r="Y4124" i="109"/>
  <c r="S2591" i="109"/>
  <c r="U3523" i="109"/>
  <c r="T2598" i="109"/>
  <c r="P3401" i="109"/>
  <c r="U3370" i="109"/>
  <c r="U555" i="109"/>
  <c r="R3822" i="109"/>
  <c r="S3331" i="109"/>
  <c r="T847" i="109"/>
  <c r="P3766" i="109"/>
  <c r="W4112" i="109"/>
  <c r="Z4330" i="109"/>
  <c r="T2599" i="109"/>
  <c r="V3686" i="109"/>
  <c r="V4134" i="109"/>
  <c r="Q2659" i="109"/>
  <c r="Y615" i="109"/>
  <c r="X3295" i="109"/>
  <c r="R2643" i="109"/>
  <c r="U3755" i="109"/>
  <c r="X4116" i="109"/>
  <c r="Y568" i="109"/>
  <c r="Q762" i="109"/>
  <c r="Q2234" i="109"/>
  <c r="R3386" i="109"/>
  <c r="R3318" i="109"/>
  <c r="P3680" i="109"/>
  <c r="X2228" i="109"/>
  <c r="X3459" i="109"/>
  <c r="O2662" i="109"/>
  <c r="R3743" i="109"/>
  <c r="Z3622" i="109"/>
  <c r="V3389" i="109"/>
  <c r="V3316" i="109"/>
  <c r="O3381" i="109"/>
  <c r="U4175" i="109"/>
  <c r="S3743" i="109"/>
  <c r="X3751" i="109"/>
  <c r="P3926" i="109"/>
  <c r="Y894" i="109"/>
  <c r="T466" i="109"/>
  <c r="V3522" i="109"/>
  <c r="X2729" i="109"/>
  <c r="X3895" i="109"/>
  <c r="Y3889" i="109"/>
  <c r="X3536" i="109"/>
  <c r="P3551" i="109"/>
  <c r="X3548" i="109"/>
  <c r="P3851" i="109"/>
  <c r="S4272" i="109"/>
  <c r="R4257" i="109"/>
  <c r="Y534" i="109"/>
  <c r="P756" i="109"/>
  <c r="T3666" i="109"/>
  <c r="T2653" i="109"/>
  <c r="P3316" i="109"/>
  <c r="R2808" i="109"/>
  <c r="S2797" i="109"/>
  <c r="W3445" i="109"/>
  <c r="V3676" i="109"/>
  <c r="O3780" i="109"/>
  <c r="X3378" i="109"/>
  <c r="T834" i="109"/>
  <c r="T3393" i="109"/>
  <c r="Y4041" i="109"/>
  <c r="R3474" i="109"/>
  <c r="Q3530" i="109"/>
  <c r="R4051" i="109"/>
  <c r="X2812" i="109"/>
  <c r="X2648" i="109"/>
  <c r="P3313" i="109"/>
  <c r="X3907" i="109"/>
  <c r="Q3676" i="109"/>
  <c r="U3454" i="109"/>
  <c r="X3560" i="109"/>
  <c r="V3780" i="109"/>
  <c r="Y2756" i="109"/>
  <c r="O3540" i="109"/>
  <c r="U4053" i="109"/>
  <c r="V2226" i="109"/>
  <c r="V471" i="109"/>
  <c r="T3743" i="109"/>
  <c r="T3561" i="109"/>
  <c r="Q3322" i="109"/>
  <c r="R2685" i="109"/>
  <c r="Z4321" i="109"/>
  <c r="R3333" i="109"/>
  <c r="X973" i="109"/>
  <c r="Y747" i="109"/>
  <c r="S2829" i="109"/>
  <c r="Z2873" i="109"/>
  <c r="V2583" i="109"/>
  <c r="W3905" i="109"/>
  <c r="U3883" i="109"/>
  <c r="V777" i="109"/>
  <c r="S916" i="109"/>
  <c r="Y4040" i="109"/>
  <c r="O3324" i="109"/>
  <c r="S4181" i="109"/>
  <c r="V4254" i="109"/>
  <c r="R3307" i="109"/>
  <c r="O2204" i="109"/>
  <c r="Q3332" i="109"/>
  <c r="W4143" i="109"/>
  <c r="X4121" i="109"/>
  <c r="Q3462" i="109"/>
  <c r="P3301" i="109"/>
  <c r="S4143" i="109"/>
  <c r="R3916" i="109"/>
  <c r="W4034" i="109"/>
  <c r="S3404" i="109"/>
  <c r="P1882" i="109"/>
  <c r="Y2569" i="109"/>
  <c r="V2310" i="109"/>
  <c r="X2581" i="109"/>
  <c r="V1857" i="109"/>
  <c r="X3694" i="109"/>
  <c r="P3696" i="109"/>
  <c r="Y2794" i="109"/>
  <c r="X467" i="109"/>
  <c r="R541" i="109"/>
  <c r="X2441" i="109"/>
  <c r="V239" i="109"/>
  <c r="S3335" i="109"/>
  <c r="Q3386" i="109"/>
  <c r="S2432" i="109"/>
  <c r="X899" i="109"/>
  <c r="S835" i="109"/>
  <c r="Q1004" i="109"/>
  <c r="R3378" i="109"/>
  <c r="P3295" i="109"/>
  <c r="X3370" i="109"/>
  <c r="R412" i="109"/>
  <c r="X3335" i="109"/>
  <c r="W3528" i="109"/>
  <c r="Y3853" i="109"/>
  <c r="Y3664" i="109"/>
  <c r="X495" i="109"/>
  <c r="P1848" i="109"/>
  <c r="W4108" i="109"/>
  <c r="R2721" i="109"/>
  <c r="Y3529" i="109"/>
  <c r="S2807" i="109"/>
  <c r="T2748" i="109"/>
  <c r="S762" i="109"/>
  <c r="Q2447" i="109"/>
  <c r="V2382" i="109"/>
  <c r="S985" i="109"/>
  <c r="R622" i="109"/>
  <c r="S4270" i="109"/>
  <c r="P2286" i="109"/>
  <c r="O555" i="109"/>
  <c r="P3540" i="109"/>
  <c r="O2291" i="109"/>
  <c r="S2026" i="109"/>
  <c r="Q1868" i="109"/>
  <c r="S2234" i="109"/>
  <c r="V2247" i="109"/>
  <c r="U3844" i="109"/>
  <c r="Y1004" i="109"/>
  <c r="V495" i="109"/>
  <c r="T166" i="109"/>
  <c r="N161" i="109"/>
  <c r="S2361" i="109"/>
  <c r="U2721" i="109"/>
  <c r="V604" i="109"/>
  <c r="U3448" i="109"/>
  <c r="R3327" i="109"/>
  <c r="P821" i="109"/>
  <c r="U3820" i="109"/>
  <c r="Y3396" i="109"/>
  <c r="S2367" i="109"/>
  <c r="O1840" i="109"/>
  <c r="T1921" i="109"/>
  <c r="X408" i="109"/>
  <c r="T624" i="109"/>
  <c r="Y827" i="109"/>
  <c r="T1004" i="109"/>
  <c r="O833" i="109"/>
  <c r="U3319" i="109"/>
  <c r="T2058" i="109"/>
  <c r="W486" i="109"/>
  <c r="R485" i="109"/>
  <c r="U2653" i="109"/>
  <c r="P4260" i="109"/>
  <c r="T4176" i="109"/>
  <c r="Z682" i="109"/>
  <c r="O598" i="109"/>
  <c r="Q1882" i="109"/>
  <c r="O2727" i="109"/>
  <c r="O166" i="109"/>
  <c r="S1926" i="109"/>
  <c r="S390" i="109"/>
  <c r="S2642" i="109"/>
  <c r="P2077" i="109"/>
  <c r="V3334" i="109"/>
  <c r="U4197" i="109"/>
  <c r="R3324" i="109"/>
  <c r="V610" i="109"/>
  <c r="U758" i="109"/>
  <c r="V768" i="109"/>
  <c r="Y2074" i="109"/>
  <c r="P3338" i="109"/>
  <c r="V2294" i="109"/>
  <c r="O1839" i="109"/>
  <c r="U620" i="109"/>
  <c r="S2652" i="109"/>
  <c r="U495" i="109"/>
  <c r="Q4029" i="109"/>
  <c r="W933" i="109"/>
  <c r="V3887" i="109"/>
  <c r="Q2466" i="109"/>
  <c r="P3463" i="109"/>
  <c r="X4289" i="109"/>
  <c r="S409" i="109"/>
  <c r="W994" i="109"/>
  <c r="O964" i="109"/>
  <c r="U1941" i="109"/>
  <c r="U2002" i="109"/>
  <c r="W2664" i="109"/>
  <c r="O600" i="109"/>
  <c r="U2018" i="109"/>
  <c r="O3524" i="109"/>
  <c r="U2820" i="109"/>
  <c r="Z1036" i="109"/>
  <c r="S618" i="109"/>
  <c r="W616" i="109"/>
  <c r="T2218" i="109"/>
  <c r="P1913" i="109"/>
  <c r="Q617" i="109"/>
  <c r="W3916" i="109"/>
  <c r="U962" i="109"/>
  <c r="Q3926" i="109"/>
  <c r="Q4058" i="109"/>
  <c r="Y3533" i="109"/>
  <c r="U422" i="109"/>
  <c r="R3388" i="109"/>
  <c r="N2831" i="109"/>
  <c r="V547" i="109"/>
  <c r="V2015" i="109"/>
  <c r="O2569" i="109"/>
  <c r="P2440" i="109"/>
  <c r="Q3330" i="109"/>
  <c r="V43" i="109"/>
  <c r="Y2652" i="109"/>
  <c r="Y2814" i="109"/>
  <c r="Y3403" i="109"/>
  <c r="V3373" i="109"/>
  <c r="O3462" i="109"/>
  <c r="O3386" i="109"/>
  <c r="R3907" i="109"/>
  <c r="O3895" i="109"/>
  <c r="R1941" i="109"/>
  <c r="U2007" i="109"/>
  <c r="P2656" i="109"/>
  <c r="R3756" i="109"/>
  <c r="W3754" i="109"/>
  <c r="R3812" i="109"/>
  <c r="Q3840" i="109"/>
  <c r="V1868" i="109"/>
  <c r="P3367" i="109"/>
  <c r="Y2717" i="109"/>
  <c r="U3330" i="109"/>
  <c r="V2466" i="109"/>
  <c r="V3390" i="109"/>
  <c r="T3894" i="109"/>
  <c r="X3684" i="109"/>
  <c r="Q2804" i="109"/>
  <c r="V4197" i="109"/>
  <c r="S3707" i="109"/>
  <c r="S3535" i="109"/>
  <c r="U900" i="109"/>
  <c r="O1006" i="109"/>
  <c r="T2601" i="109"/>
  <c r="W3326" i="109"/>
  <c r="O3749" i="109"/>
  <c r="X786" i="109"/>
  <c r="U4045" i="109"/>
  <c r="Z3592" i="109"/>
  <c r="T3705" i="109"/>
  <c r="W3821" i="109"/>
  <c r="P2790" i="109"/>
  <c r="Y3337" i="109"/>
  <c r="U4047" i="109"/>
  <c r="R3304" i="109"/>
  <c r="T3528" i="109"/>
  <c r="X1005" i="109"/>
  <c r="T3840" i="109"/>
  <c r="X3538" i="109"/>
  <c r="V568" i="109"/>
  <c r="O839" i="109"/>
  <c r="Q4176" i="109"/>
  <c r="Y478" i="109"/>
  <c r="R2289" i="109"/>
  <c r="X2088" i="109"/>
  <c r="Q2226" i="109"/>
  <c r="X2068" i="109"/>
  <c r="Y2220" i="109"/>
  <c r="X1953" i="109"/>
  <c r="Q3342" i="109"/>
  <c r="Y4270" i="109"/>
  <c r="X769" i="109"/>
  <c r="P1004" i="109"/>
  <c r="W920" i="109"/>
  <c r="U385" i="109"/>
  <c r="P3520" i="109"/>
  <c r="W4281" i="109"/>
  <c r="O980" i="109"/>
  <c r="V627" i="109"/>
  <c r="X3487" i="109"/>
  <c r="T391" i="109"/>
  <c r="Y2216" i="109"/>
  <c r="R2218" i="109"/>
  <c r="R2734" i="109"/>
  <c r="P3897" i="109"/>
  <c r="R531" i="109"/>
  <c r="V996" i="109"/>
  <c r="O764" i="109"/>
  <c r="T462" i="109"/>
  <c r="X415" i="109"/>
  <c r="X3739" i="109"/>
  <c r="O388" i="109"/>
  <c r="W2644" i="109"/>
  <c r="T2664" i="109"/>
  <c r="Y2580" i="109"/>
  <c r="Y3885" i="109"/>
  <c r="V2666" i="109"/>
  <c r="R385" i="109"/>
  <c r="U535" i="109"/>
  <c r="X2301" i="109"/>
  <c r="N3338" i="109"/>
  <c r="R763" i="109"/>
  <c r="Y536" i="109"/>
  <c r="X527" i="109"/>
  <c r="X3369" i="109"/>
  <c r="O3739" i="109"/>
  <c r="V2359" i="109"/>
  <c r="W827" i="109"/>
  <c r="Q3404" i="109"/>
  <c r="W624" i="109"/>
  <c r="T182" i="109"/>
  <c r="S768" i="109"/>
  <c r="V527" i="109"/>
  <c r="W3763" i="109"/>
  <c r="R3322" i="109"/>
  <c r="O3839" i="109"/>
  <c r="X2802" i="109"/>
  <c r="U1853" i="109"/>
  <c r="Y3450" i="109"/>
  <c r="Q2369" i="109"/>
  <c r="P2374" i="109"/>
  <c r="T3415" i="109"/>
  <c r="P1999" i="109"/>
  <c r="T2288" i="109"/>
  <c r="W3303" i="109"/>
  <c r="U493" i="109"/>
  <c r="X933" i="109"/>
  <c r="Q2794" i="109"/>
  <c r="T3753" i="109"/>
  <c r="P4270" i="109"/>
  <c r="S420" i="109"/>
  <c r="T3330" i="109"/>
  <c r="R43" i="109"/>
  <c r="P235" i="109"/>
  <c r="X3374" i="109"/>
  <c r="N2729" i="109"/>
  <c r="X2210" i="109"/>
  <c r="Q989" i="109"/>
  <c r="V4270" i="109"/>
  <c r="W924" i="109"/>
  <c r="U3739" i="109"/>
  <c r="T965" i="109"/>
  <c r="V2439" i="109"/>
  <c r="Y2088" i="109"/>
  <c r="W534" i="109"/>
  <c r="W2218" i="109"/>
  <c r="X908" i="109"/>
  <c r="X2069" i="109"/>
  <c r="X2464" i="109"/>
  <c r="W3513" i="109"/>
  <c r="Q453" i="109"/>
  <c r="P4195" i="109"/>
  <c r="P746" i="109"/>
  <c r="W2575" i="109"/>
  <c r="S2289" i="109"/>
  <c r="Q4262" i="109"/>
  <c r="V3749" i="109"/>
  <c r="R835" i="109"/>
  <c r="S1994" i="109"/>
  <c r="R902" i="109"/>
  <c r="Q3447" i="109"/>
  <c r="X768" i="109"/>
  <c r="S3413" i="109"/>
  <c r="S2295" i="109"/>
  <c r="Z307" i="109"/>
  <c r="S529" i="109"/>
  <c r="U4187" i="109"/>
  <c r="N860" i="109"/>
  <c r="W2091" i="109"/>
  <c r="U400" i="109"/>
  <c r="Y4193" i="109"/>
  <c r="W819" i="109"/>
  <c r="S3336" i="109"/>
  <c r="U1955" i="109"/>
  <c r="O2289" i="109"/>
  <c r="S2379" i="109"/>
  <c r="X748" i="109"/>
  <c r="Z4364" i="109"/>
  <c r="Y931" i="109"/>
  <c r="O2651" i="109"/>
  <c r="R203" i="109"/>
  <c r="V2429" i="109"/>
  <c r="U608" i="109"/>
  <c r="P933" i="109"/>
  <c r="Y383" i="109"/>
  <c r="Q3905" i="109"/>
  <c r="W2428" i="109"/>
  <c r="U1914" i="109"/>
  <c r="N2009" i="109"/>
  <c r="S2075" i="109"/>
  <c r="S1987" i="109"/>
  <c r="X2799" i="109"/>
  <c r="V2729" i="109"/>
  <c r="Z702" i="109"/>
  <c r="R2807" i="109"/>
  <c r="O3830" i="109"/>
  <c r="Z667" i="109"/>
  <c r="Y739" i="109"/>
  <c r="T774" i="109"/>
  <c r="P2661" i="109"/>
  <c r="S2228" i="109"/>
  <c r="W786" i="109"/>
  <c r="Q2739" i="109"/>
  <c r="Q2356" i="109"/>
  <c r="O843" i="109"/>
  <c r="Y3746" i="109"/>
  <c r="P762" i="109"/>
  <c r="V4055" i="109"/>
  <c r="W3305" i="109"/>
  <c r="O1986" i="109"/>
  <c r="X536" i="109"/>
  <c r="T1868" i="109"/>
  <c r="T2367" i="109"/>
  <c r="Y606" i="109"/>
  <c r="W2369" i="109"/>
  <c r="V3388" i="109"/>
  <c r="U3297" i="109"/>
  <c r="V2293" i="109"/>
  <c r="T3693" i="109"/>
  <c r="X490" i="109"/>
  <c r="U36" i="109"/>
  <c r="Q2088" i="109"/>
  <c r="Y1000" i="109"/>
  <c r="Q612" i="109"/>
  <c r="Z2512" i="109"/>
  <c r="T203" i="109"/>
  <c r="Y2668" i="109"/>
  <c r="Y394" i="109"/>
  <c r="N2739" i="109"/>
  <c r="X2230" i="109"/>
  <c r="V3892" i="109"/>
  <c r="Y419" i="109"/>
  <c r="V3755" i="109"/>
  <c r="N1921" i="109"/>
  <c r="P2756" i="109"/>
  <c r="Y3342" i="109"/>
  <c r="T2464" i="109"/>
  <c r="T622" i="109"/>
  <c r="O4038" i="109"/>
  <c r="S464" i="109"/>
  <c r="U1932" i="109"/>
  <c r="X1858" i="109"/>
  <c r="P2735" i="109"/>
  <c r="T2654" i="109"/>
  <c r="P2443" i="109"/>
  <c r="Q2729" i="109"/>
  <c r="O3694" i="109"/>
  <c r="Q839" i="109"/>
  <c r="S964" i="109"/>
  <c r="V593" i="109"/>
  <c r="W2435" i="109"/>
  <c r="P620" i="109"/>
  <c r="W2391" i="109"/>
  <c r="W243" i="109"/>
  <c r="W3320" i="109"/>
  <c r="Q2442" i="109"/>
  <c r="X1880" i="109"/>
  <c r="T812" i="109"/>
  <c r="X2571" i="109"/>
  <c r="O3763" i="109"/>
  <c r="W2452" i="109"/>
  <c r="W4289" i="109"/>
  <c r="V2588" i="109"/>
  <c r="T992" i="109"/>
  <c r="Y467" i="109"/>
  <c r="N3340" i="109"/>
  <c r="Q458" i="109"/>
  <c r="T608" i="109"/>
  <c r="X3542" i="109"/>
  <c r="X1849" i="109"/>
  <c r="U1869" i="109"/>
  <c r="R3392" i="109"/>
  <c r="V3415" i="109"/>
  <c r="Q3310" i="109"/>
  <c r="T30" i="109"/>
  <c r="Y2303" i="109"/>
  <c r="Q411" i="109"/>
  <c r="T3811" i="109"/>
  <c r="T3536" i="109"/>
  <c r="Y1850" i="109"/>
  <c r="W598" i="109"/>
  <c r="Y784" i="109"/>
  <c r="U2804" i="109"/>
  <c r="T996" i="109"/>
  <c r="P2659" i="109"/>
  <c r="Y3368" i="109"/>
  <c r="O4176" i="109"/>
  <c r="Q3328" i="109"/>
  <c r="W2602" i="109"/>
  <c r="P31" i="109"/>
  <c r="N403" i="109"/>
  <c r="P3307" i="109"/>
  <c r="W3294" i="109"/>
  <c r="Q2222" i="109"/>
  <c r="Z2522" i="109"/>
  <c r="V470" i="109"/>
  <c r="W3455" i="109"/>
  <c r="S466" i="109"/>
  <c r="O3851" i="109"/>
  <c r="W3451" i="109"/>
  <c r="U2320" i="109"/>
  <c r="T843" i="109"/>
  <c r="S16" i="109"/>
  <c r="R1880" i="109"/>
  <c r="N3401" i="109"/>
  <c r="Y751" i="109"/>
  <c r="Y3901" i="109"/>
  <c r="O1856" i="109"/>
  <c r="R4192" i="109"/>
  <c r="S2437" i="109"/>
  <c r="Y927" i="109"/>
  <c r="W900" i="109"/>
  <c r="W2355" i="109"/>
  <c r="R987" i="109"/>
  <c r="U2443" i="109"/>
  <c r="S2064" i="109"/>
  <c r="T773" i="109"/>
  <c r="X2359" i="109"/>
  <c r="V624" i="109"/>
  <c r="W2807" i="109"/>
  <c r="O2570" i="109"/>
  <c r="N3664" i="109"/>
  <c r="V558" i="109"/>
  <c r="V3665" i="109"/>
  <c r="U451" i="109"/>
  <c r="R452" i="109"/>
  <c r="Y3318" i="109"/>
  <c r="Y1953" i="109"/>
  <c r="U274" i="109"/>
  <c r="X30" i="109"/>
  <c r="P1987" i="109"/>
  <c r="R539" i="109"/>
  <c r="N753" i="109"/>
  <c r="U4250" i="109"/>
  <c r="N177" i="109"/>
  <c r="W177" i="109"/>
  <c r="Q891" i="109"/>
  <c r="T2059" i="109"/>
  <c r="W960" i="109"/>
  <c r="W543" i="109"/>
  <c r="V829" i="109"/>
  <c r="W267" i="109"/>
  <c r="T255" i="109"/>
  <c r="S4046" i="109"/>
  <c r="W993" i="109"/>
  <c r="W264" i="109"/>
  <c r="R116" i="109"/>
  <c r="V823" i="109"/>
  <c r="V923" i="109"/>
  <c r="Q4116" i="109"/>
  <c r="X917" i="109"/>
  <c r="T527" i="109"/>
  <c r="W753" i="109"/>
  <c r="O3920" i="109"/>
  <c r="W2080" i="109"/>
  <c r="X3465" i="109"/>
  <c r="P177" i="109"/>
  <c r="R2423" i="109"/>
  <c r="U47" i="109"/>
  <c r="Y608" i="109"/>
  <c r="N1858" i="109"/>
  <c r="P525" i="109"/>
  <c r="X4177" i="109"/>
  <c r="U1996" i="109"/>
  <c r="V111" i="109"/>
  <c r="R900" i="109"/>
  <c r="O3384" i="109"/>
  <c r="T4119" i="109"/>
  <c r="U3398" i="109"/>
  <c r="R847" i="109"/>
  <c r="R257" i="109"/>
  <c r="W823" i="109"/>
  <c r="X3316" i="109"/>
  <c r="O2374" i="109"/>
  <c r="O3331" i="109"/>
  <c r="U2294" i="109"/>
  <c r="X103" i="109"/>
  <c r="V3317" i="109"/>
  <c r="S829" i="109"/>
  <c r="O245" i="109"/>
  <c r="R2442" i="109"/>
  <c r="Y1880" i="109"/>
  <c r="U1942" i="109"/>
  <c r="Y388" i="109"/>
  <c r="U3538" i="109"/>
  <c r="S3521" i="109"/>
  <c r="U40" i="109"/>
  <c r="U1872" i="109"/>
  <c r="Y909" i="109"/>
  <c r="O4218" i="109"/>
  <c r="Y916" i="109"/>
  <c r="T541" i="109"/>
  <c r="R179" i="109"/>
  <c r="Q44" i="109"/>
  <c r="S55" i="109"/>
  <c r="T2456" i="109"/>
  <c r="N3527" i="109"/>
  <c r="V2664" i="109"/>
  <c r="Q3901" i="109"/>
  <c r="P99" i="109"/>
  <c r="W93" i="109"/>
  <c r="Q4131" i="109"/>
  <c r="U235" i="109"/>
  <c r="T891" i="109"/>
  <c r="W1995" i="109"/>
  <c r="O2074" i="109"/>
  <c r="T3529" i="109"/>
  <c r="V894" i="109"/>
  <c r="U2382" i="109"/>
  <c r="Y912" i="109"/>
  <c r="U603" i="109"/>
  <c r="Q3335" i="109"/>
  <c r="P779" i="109"/>
  <c r="V773" i="109"/>
  <c r="N178" i="109"/>
  <c r="N3830" i="109"/>
  <c r="Y4272" i="109"/>
  <c r="O4287" i="109"/>
  <c r="N474" i="109"/>
  <c r="X757" i="109"/>
  <c r="X522" i="109"/>
  <c r="Y96" i="109"/>
  <c r="N2074" i="109"/>
  <c r="W2366" i="109"/>
  <c r="W2018" i="109"/>
  <c r="Q904" i="109"/>
  <c r="W817" i="109"/>
  <c r="U762" i="109"/>
  <c r="T484" i="109"/>
  <c r="Y2453" i="109"/>
  <c r="Q176" i="109"/>
  <c r="S169" i="109"/>
  <c r="N2651" i="109"/>
  <c r="Y628" i="109"/>
  <c r="V4121" i="109"/>
  <c r="V1946" i="109"/>
  <c r="P3396" i="109"/>
  <c r="Y243" i="109"/>
  <c r="T3676" i="109"/>
  <c r="U550" i="109"/>
  <c r="Y2804" i="109"/>
  <c r="X817" i="109"/>
  <c r="U2798" i="109"/>
  <c r="R755" i="109"/>
  <c r="Q160" i="109"/>
  <c r="Y28" i="109"/>
  <c r="N3459" i="109"/>
  <c r="X473" i="109"/>
  <c r="W276" i="109"/>
  <c r="P2750" i="109"/>
  <c r="K137" i="110"/>
  <c r="W38" i="109"/>
  <c r="X2578" i="109"/>
  <c r="O3451" i="109"/>
  <c r="X4046" i="109"/>
  <c r="P612" i="109"/>
  <c r="N1869" i="109"/>
  <c r="Z2520" i="109"/>
  <c r="U408" i="109"/>
  <c r="Y468" i="109"/>
  <c r="V2099" i="109"/>
  <c r="Q201" i="109"/>
  <c r="W422" i="109"/>
  <c r="W2087" i="109"/>
  <c r="N176" i="109"/>
  <c r="R3309" i="109"/>
  <c r="O470" i="109"/>
  <c r="R527" i="109"/>
  <c r="U819" i="109"/>
  <c r="V4120" i="109"/>
  <c r="X2361" i="109"/>
  <c r="W851" i="109"/>
  <c r="O2221" i="109"/>
  <c r="T2359" i="109"/>
  <c r="O2685" i="109"/>
  <c r="Q847" i="109"/>
  <c r="V3523" i="109"/>
  <c r="Y760" i="109"/>
  <c r="N242" i="109"/>
  <c r="U262" i="109"/>
  <c r="X4255" i="109"/>
  <c r="S2597" i="109"/>
  <c r="N2716" i="109"/>
  <c r="X4191" i="109"/>
  <c r="N2575" i="109"/>
  <c r="T763" i="109"/>
  <c r="Y3384" i="109"/>
  <c r="N4262" i="109"/>
  <c r="R974" i="109"/>
  <c r="V2017" i="109"/>
  <c r="T46" i="109"/>
  <c r="W887" i="109"/>
  <c r="V2090" i="109"/>
  <c r="W385" i="109"/>
  <c r="O1934" i="109"/>
  <c r="R2656" i="109"/>
  <c r="N189" i="109"/>
  <c r="T2003" i="109"/>
  <c r="R967" i="109"/>
  <c r="S2729" i="109"/>
  <c r="S912" i="109"/>
  <c r="U919" i="109"/>
  <c r="Y174" i="109"/>
  <c r="S14" i="109"/>
  <c r="X2372" i="109"/>
  <c r="N3924" i="109"/>
  <c r="P1926" i="109"/>
  <c r="R773" i="109"/>
  <c r="V2228" i="109"/>
  <c r="O130" i="109"/>
  <c r="U821" i="109"/>
  <c r="Z2137" i="109"/>
  <c r="S2801" i="109"/>
  <c r="T620" i="109"/>
  <c r="P2737" i="109"/>
  <c r="N1955" i="109"/>
  <c r="T2816" i="109"/>
  <c r="X475" i="109"/>
  <c r="Q958" i="109"/>
  <c r="N1006" i="109"/>
  <c r="N549" i="109"/>
  <c r="S482" i="109"/>
  <c r="U983" i="109"/>
  <c r="X2307" i="109"/>
  <c r="N190" i="109"/>
  <c r="T765" i="109"/>
  <c r="P2391" i="109"/>
  <c r="V26" i="109"/>
  <c r="Q2060" i="109"/>
  <c r="V963" i="109"/>
  <c r="N2445" i="109"/>
  <c r="Y2294" i="109"/>
  <c r="N4249" i="109"/>
  <c r="X1991" i="109"/>
  <c r="R383" i="109"/>
  <c r="Y812" i="109"/>
  <c r="U1868" i="109"/>
  <c r="Q568" i="109"/>
  <c r="P2447" i="109"/>
  <c r="V33" i="109"/>
  <c r="S1985" i="109"/>
  <c r="T472" i="109"/>
  <c r="Y3463" i="109"/>
  <c r="X617" i="109"/>
  <c r="V1999" i="109"/>
  <c r="X190" i="109"/>
  <c r="N4132" i="109"/>
  <c r="R2232" i="109"/>
  <c r="S253" i="109"/>
  <c r="Y904" i="109"/>
  <c r="O485" i="109"/>
  <c r="W1929" i="109"/>
  <c r="S773" i="109"/>
  <c r="Y1999" i="109"/>
  <c r="Y1938" i="109"/>
  <c r="N203" i="109"/>
  <c r="Y2222" i="109"/>
  <c r="S247" i="109"/>
  <c r="O1855" i="109"/>
  <c r="N23" i="109"/>
  <c r="Z315" i="109"/>
  <c r="S535" i="109"/>
  <c r="P116" i="109"/>
  <c r="N2295" i="109"/>
  <c r="W3673" i="109"/>
  <c r="N3895" i="109"/>
  <c r="N758" i="109"/>
  <c r="Y36" i="109"/>
  <c r="P257" i="109"/>
  <c r="X2804" i="109"/>
  <c r="P1941" i="109"/>
  <c r="N3665" i="109"/>
  <c r="T2727" i="109"/>
  <c r="W2788" i="109"/>
  <c r="N2727" i="109"/>
  <c r="V2685" i="109"/>
  <c r="N607" i="109"/>
  <c r="N2078" i="109"/>
  <c r="Z332" i="109"/>
  <c r="Q856" i="109"/>
  <c r="N262" i="109"/>
  <c r="N2589" i="109"/>
  <c r="Q189" i="109"/>
  <c r="T2070" i="109"/>
  <c r="P1955" i="109"/>
  <c r="W495" i="109"/>
  <c r="P161" i="109"/>
  <c r="W1849" i="109"/>
  <c r="O3309" i="109"/>
  <c r="O2384" i="109"/>
  <c r="Y3532" i="109"/>
  <c r="N3445" i="109"/>
  <c r="S1868" i="109"/>
  <c r="P837" i="109"/>
  <c r="X540" i="109"/>
  <c r="Y988" i="109"/>
  <c r="O476" i="109"/>
  <c r="X831" i="109"/>
  <c r="V616" i="109"/>
  <c r="N4216" i="109"/>
  <c r="O3374" i="109"/>
  <c r="S3310" i="109"/>
  <c r="P2424" i="109"/>
  <c r="V2424" i="109"/>
  <c r="V383" i="109"/>
  <c r="T3559" i="109"/>
  <c r="U594" i="109"/>
  <c r="O627" i="109"/>
  <c r="O526" i="109"/>
  <c r="P549" i="109"/>
  <c r="W87" i="109"/>
  <c r="U3557" i="109"/>
  <c r="X469" i="109"/>
  <c r="U28" i="109"/>
  <c r="T2060" i="109"/>
  <c r="T758" i="109"/>
  <c r="V607" i="109"/>
  <c r="Y639" i="109"/>
  <c r="Z2147" i="109"/>
  <c r="X3401" i="109"/>
  <c r="T3737" i="109"/>
  <c r="R26" i="109"/>
  <c r="Y906" i="109"/>
  <c r="N3889" i="109"/>
  <c r="U777" i="109"/>
  <c r="V2380" i="109"/>
  <c r="T180" i="109"/>
  <c r="W3515" i="109"/>
  <c r="V902" i="109"/>
  <c r="X823" i="109"/>
  <c r="S113" i="109"/>
  <c r="W375" i="109"/>
  <c r="Q906" i="109"/>
  <c r="O2452" i="109"/>
  <c r="P847" i="109"/>
  <c r="O493" i="109"/>
  <c r="U418" i="109"/>
  <c r="P965" i="109"/>
  <c r="Y985" i="109"/>
  <c r="O3390" i="109"/>
  <c r="S777" i="109"/>
  <c r="X93" i="109"/>
  <c r="N892" i="109"/>
  <c r="P2428" i="109"/>
  <c r="N982" i="109"/>
  <c r="R2283" i="109"/>
  <c r="U2370" i="109"/>
  <c r="O203" i="109"/>
  <c r="Y2005" i="109"/>
  <c r="R3665" i="109"/>
  <c r="U96" i="109"/>
  <c r="S397" i="109"/>
  <c r="Y255" i="109"/>
  <c r="R468" i="109"/>
  <c r="Z2890" i="109"/>
  <c r="N902" i="109"/>
  <c r="N2732" i="109"/>
  <c r="T454" i="109"/>
  <c r="T259" i="109"/>
  <c r="O4216" i="109"/>
  <c r="Y612" i="109"/>
  <c r="U851" i="109"/>
  <c r="T381" i="109"/>
  <c r="T130" i="109"/>
  <c r="V103" i="109"/>
  <c r="U376" i="109"/>
  <c r="P1924" i="109"/>
  <c r="V201" i="109"/>
  <c r="T2732" i="109"/>
  <c r="X404" i="109"/>
  <c r="U524" i="109"/>
  <c r="P2423" i="109"/>
  <c r="S174" i="109"/>
  <c r="W98" i="109"/>
  <c r="O2460" i="109"/>
  <c r="Q2362" i="109"/>
  <c r="R2224" i="109"/>
  <c r="S2015" i="109"/>
  <c r="T959" i="109"/>
  <c r="N3534" i="109"/>
  <c r="Y3822" i="109"/>
  <c r="U963" i="109"/>
  <c r="N2466" i="109"/>
  <c r="U3469" i="109"/>
  <c r="P2082" i="109"/>
  <c r="U411" i="109"/>
  <c r="P2064" i="109"/>
  <c r="N620" i="109"/>
  <c r="P993" i="109"/>
  <c r="S543" i="109"/>
  <c r="W34" i="109"/>
  <c r="P3757" i="109"/>
  <c r="O4184" i="109"/>
  <c r="Y4059" i="109"/>
  <c r="U528" i="109"/>
  <c r="X844" i="109"/>
  <c r="V55" i="109"/>
  <c r="W2610" i="109"/>
  <c r="P776" i="109"/>
  <c r="N3905" i="109"/>
  <c r="Q2585" i="109"/>
  <c r="V2299" i="109"/>
  <c r="V2026" i="109"/>
  <c r="V2575" i="109"/>
  <c r="W28" i="109"/>
  <c r="W1850" i="109"/>
  <c r="R2421" i="109"/>
  <c r="X2213" i="109"/>
  <c r="S403" i="109"/>
  <c r="W2204" i="109"/>
  <c r="T2089" i="109"/>
  <c r="T907" i="109"/>
  <c r="Y106" i="109"/>
  <c r="Q602" i="109"/>
  <c r="U242" i="109"/>
  <c r="O903" i="109"/>
  <c r="N2204" i="109"/>
  <c r="V3397" i="109"/>
  <c r="P4062" i="109"/>
  <c r="N3317" i="109"/>
  <c r="Q2305" i="109"/>
  <c r="U2082" i="109"/>
  <c r="T194" i="109"/>
  <c r="Q2316" i="109"/>
  <c r="R2072" i="109"/>
  <c r="O3911" i="109"/>
  <c r="Y186" i="109"/>
  <c r="T23" i="109"/>
  <c r="X1940" i="109"/>
  <c r="V1936" i="109"/>
  <c r="P1867" i="109"/>
  <c r="Q3445" i="109"/>
  <c r="P973" i="109"/>
  <c r="U26" i="109"/>
  <c r="V3555" i="109"/>
  <c r="O1000" i="109"/>
  <c r="R958" i="109"/>
  <c r="S984" i="109"/>
  <c r="R2368" i="109"/>
  <c r="W1000" i="109"/>
  <c r="N4111" i="109"/>
  <c r="V242" i="109"/>
  <c r="U3922" i="109"/>
  <c r="N3373" i="109"/>
  <c r="R626" i="109"/>
  <c r="P1928" i="109"/>
  <c r="N1953" i="109"/>
  <c r="O4133" i="109"/>
  <c r="N773" i="109"/>
  <c r="V465" i="109"/>
  <c r="P2610" i="109"/>
  <c r="V2370" i="109"/>
  <c r="W2795" i="109"/>
  <c r="U2092" i="109"/>
  <c r="T619" i="109"/>
  <c r="S405" i="109"/>
  <c r="R4133" i="109"/>
  <c r="N3457" i="109"/>
  <c r="N38" i="109"/>
  <c r="Y1870" i="109"/>
  <c r="Q4252" i="109"/>
  <c r="V2798" i="109"/>
  <c r="Q103" i="109"/>
  <c r="Q2091" i="109"/>
  <c r="S2205" i="109"/>
  <c r="Y263" i="109"/>
  <c r="P3695" i="109"/>
  <c r="N2439" i="109"/>
  <c r="P414" i="109"/>
  <c r="Y3319" i="109"/>
  <c r="S38" i="109"/>
  <c r="T637" i="109"/>
  <c r="N3321" i="109"/>
  <c r="P994" i="109"/>
  <c r="S1851" i="109"/>
  <c r="N2283" i="109"/>
  <c r="O779" i="109"/>
  <c r="S117" i="109"/>
  <c r="W2094" i="109"/>
  <c r="O36" i="109"/>
  <c r="Q593" i="109"/>
  <c r="N4289" i="109"/>
  <c r="U14" i="109"/>
  <c r="P633" i="109"/>
  <c r="Y2451" i="109"/>
  <c r="P3914" i="109"/>
  <c r="P3462" i="109"/>
  <c r="R1845" i="109"/>
  <c r="Y929" i="109"/>
  <c r="Y177" i="109"/>
  <c r="O3770" i="109"/>
  <c r="N2443" i="109"/>
  <c r="R961" i="109"/>
  <c r="R2099" i="109"/>
  <c r="U2367" i="109"/>
  <c r="W619" i="109"/>
  <c r="N388" i="109"/>
  <c r="S4252" i="109"/>
  <c r="X488" i="109"/>
  <c r="N117" i="109"/>
  <c r="O4141" i="109"/>
  <c r="U245" i="109"/>
  <c r="R2458" i="109"/>
  <c r="V3313" i="109"/>
  <c r="Q998" i="109"/>
  <c r="N2351" i="109"/>
  <c r="T263" i="109"/>
  <c r="S2092" i="109"/>
  <c r="P2089" i="109"/>
  <c r="R2785" i="109"/>
  <c r="V2283" i="109"/>
  <c r="U404" i="109"/>
  <c r="U119" i="109"/>
  <c r="N907" i="109"/>
  <c r="S2822" i="109"/>
  <c r="N2423" i="109"/>
  <c r="W2083" i="109"/>
  <c r="N3451" i="109"/>
  <c r="U2237" i="109"/>
  <c r="P480" i="109"/>
  <c r="R101" i="109"/>
  <c r="R3893" i="109"/>
  <c r="O1946" i="109"/>
  <c r="V106" i="109"/>
  <c r="Q2825" i="109"/>
  <c r="N2788" i="109"/>
  <c r="Q2433" i="109"/>
  <c r="Y190" i="109"/>
  <c r="P848" i="109"/>
  <c r="T2247" i="109"/>
  <c r="N2370" i="109"/>
  <c r="T4185" i="109"/>
  <c r="O2816" i="109"/>
  <c r="U2642" i="109"/>
  <c r="N3755" i="109"/>
  <c r="P836" i="109"/>
  <c r="W2069" i="109"/>
  <c r="W239" i="109"/>
  <c r="T4246" i="109"/>
  <c r="Q182" i="109"/>
  <c r="O2305" i="109"/>
  <c r="S2079" i="109"/>
  <c r="N3301" i="109"/>
  <c r="T3339" i="109"/>
  <c r="O3680" i="109"/>
  <c r="P604" i="109"/>
  <c r="U2578" i="109"/>
  <c r="U3885" i="109"/>
  <c r="V3761" i="109"/>
  <c r="W885" i="109"/>
  <c r="Z4338" i="109"/>
  <c r="T2668" i="109"/>
  <c r="Q3334" i="109"/>
  <c r="V2661" i="109"/>
  <c r="P4181" i="109"/>
  <c r="S3822" i="109"/>
  <c r="T2233" i="109"/>
  <c r="S4204" i="109"/>
  <c r="U3477" i="109"/>
  <c r="W3315" i="109"/>
  <c r="Q4205" i="109"/>
  <c r="S3319" i="109"/>
  <c r="W391" i="109"/>
  <c r="R4191" i="109"/>
  <c r="R4177" i="109"/>
  <c r="S3819" i="109"/>
  <c r="V3404" i="109"/>
  <c r="S2074" i="109"/>
  <c r="U3316" i="109"/>
  <c r="V4119" i="109"/>
  <c r="U1926" i="109"/>
  <c r="R3341" i="109"/>
  <c r="Q3673" i="109"/>
  <c r="S4266" i="109"/>
  <c r="X858" i="109"/>
  <c r="P2810" i="109"/>
  <c r="X3913" i="109"/>
  <c r="U3514" i="109"/>
  <c r="Y4114" i="109"/>
  <c r="U3851" i="109"/>
  <c r="X4262" i="109"/>
  <c r="P4193" i="109"/>
  <c r="V4058" i="109"/>
  <c r="W4061" i="109"/>
  <c r="Y4175" i="109"/>
  <c r="R2716" i="109"/>
  <c r="P2216" i="109"/>
  <c r="O3305" i="109"/>
  <c r="P3333" i="109"/>
  <c r="Q2658" i="109"/>
  <c r="O2756" i="109"/>
  <c r="S4262" i="109"/>
  <c r="U2452" i="109"/>
  <c r="X3707" i="109"/>
  <c r="U3903" i="109"/>
  <c r="P3756" i="109"/>
  <c r="X3488" i="109"/>
  <c r="U3318" i="109"/>
  <c r="R471" i="109"/>
  <c r="V2002" i="109"/>
  <c r="X1921" i="109"/>
  <c r="W1848" i="109"/>
  <c r="T2685" i="109"/>
  <c r="O3391" i="109"/>
  <c r="W2224" i="109"/>
  <c r="Y4250" i="109"/>
  <c r="R2393" i="109"/>
  <c r="T1923" i="109"/>
  <c r="O3401" i="109"/>
  <c r="R3853" i="109"/>
  <c r="N4126" i="109"/>
  <c r="T3673" i="109"/>
  <c r="Y525" i="109"/>
  <c r="N2721" i="109"/>
  <c r="S2656" i="109"/>
  <c r="U3322" i="109"/>
  <c r="O557" i="109"/>
  <c r="T1985" i="109"/>
  <c r="W478" i="109"/>
  <c r="O4209" i="109"/>
  <c r="Y602" i="109"/>
  <c r="Z1064" i="109"/>
  <c r="V594" i="109"/>
  <c r="P992" i="109"/>
  <c r="W2662" i="109"/>
  <c r="U44" i="109"/>
  <c r="X625" i="109"/>
  <c r="P963" i="109"/>
  <c r="P2218" i="109"/>
  <c r="S2391" i="109"/>
  <c r="R744" i="109"/>
  <c r="P1839" i="109"/>
  <c r="V2570" i="109"/>
  <c r="Y544" i="109"/>
  <c r="U2747" i="109"/>
  <c r="U558" i="109"/>
  <c r="T987" i="109"/>
  <c r="Y829" i="109"/>
  <c r="Y962" i="109"/>
  <c r="Q2074" i="109"/>
  <c r="W891" i="109"/>
  <c r="W4122" i="109"/>
  <c r="Y3382" i="109"/>
  <c r="U1945" i="109"/>
  <c r="V1928" i="109"/>
  <c r="X636" i="109"/>
  <c r="X1839" i="109"/>
  <c r="T2210" i="109"/>
  <c r="S620" i="109"/>
  <c r="P3771" i="109"/>
  <c r="O3389" i="109"/>
  <c r="V551" i="109"/>
  <c r="X1841" i="109"/>
  <c r="O896" i="109"/>
  <c r="O3811" i="109"/>
  <c r="U2003" i="109"/>
  <c r="S3461" i="109"/>
  <c r="P4122" i="109"/>
  <c r="U4121" i="109"/>
  <c r="X468" i="109"/>
  <c r="O2005" i="109"/>
  <c r="N3330" i="109"/>
  <c r="Y3449" i="109"/>
  <c r="R4046" i="109"/>
  <c r="X2579" i="109"/>
  <c r="Q3851" i="109"/>
  <c r="X2668" i="109"/>
  <c r="X381" i="109"/>
  <c r="U3902" i="109"/>
  <c r="W542" i="109"/>
  <c r="W2581" i="109"/>
  <c r="O1859" i="109"/>
  <c r="W2729" i="109"/>
  <c r="V618" i="109"/>
  <c r="Y973" i="109"/>
  <c r="S2230" i="109"/>
  <c r="Y759" i="109"/>
  <c r="Q3534" i="109"/>
  <c r="P1880" i="109"/>
  <c r="Y3826" i="109"/>
  <c r="U1995" i="109"/>
  <c r="T980" i="109"/>
  <c r="X2644" i="109"/>
  <c r="X2652" i="109"/>
  <c r="P250" i="109"/>
  <c r="S470" i="109"/>
  <c r="R3488" i="109"/>
  <c r="V2805" i="109"/>
  <c r="U933" i="109"/>
  <c r="V3738" i="109"/>
  <c r="R778" i="109"/>
  <c r="Y457" i="109"/>
  <c r="W787" i="109"/>
  <c r="T539" i="109"/>
  <c r="X775" i="109"/>
  <c r="S531" i="109"/>
  <c r="X2009" i="109"/>
  <c r="V987" i="109"/>
  <c r="Y2247" i="109"/>
  <c r="S2595" i="109"/>
  <c r="N2234" i="109"/>
  <c r="V975" i="109"/>
  <c r="O2715" i="109"/>
  <c r="P105" i="109"/>
  <c r="O768" i="109"/>
  <c r="S904" i="109"/>
  <c r="T3761" i="109"/>
  <c r="U2425" i="109"/>
  <c r="T3674" i="109"/>
  <c r="W890" i="109"/>
  <c r="V1006" i="109"/>
  <c r="V3746" i="109"/>
  <c r="T2432" i="109"/>
  <c r="O641" i="109"/>
  <c r="R2370" i="109"/>
  <c r="Y404" i="109"/>
  <c r="X3388" i="109"/>
  <c r="T2642" i="109"/>
  <c r="S2672" i="109"/>
  <c r="P4176" i="109"/>
  <c r="W2716" i="109"/>
  <c r="V860" i="109"/>
  <c r="Y4177" i="109"/>
  <c r="V3536" i="109"/>
  <c r="X101" i="109"/>
  <c r="T4047" i="109"/>
  <c r="U822" i="109"/>
  <c r="X421" i="109"/>
  <c r="Y3454" i="109"/>
  <c r="X931" i="109"/>
  <c r="T2074" i="109"/>
  <c r="O2585" i="109"/>
  <c r="Y3705" i="109"/>
  <c r="O3743" i="109"/>
  <c r="P2379" i="109"/>
  <c r="Z3586" i="109"/>
  <c r="Q2744" i="109"/>
  <c r="Q177" i="109"/>
  <c r="O527" i="109"/>
  <c r="O3688" i="109"/>
  <c r="W2076" i="109"/>
  <c r="R3326" i="109"/>
  <c r="Y914" i="109"/>
  <c r="P3829" i="109"/>
  <c r="W2442" i="109"/>
  <c r="T4179" i="109"/>
  <c r="X3899" i="109"/>
  <c r="S2800" i="109"/>
  <c r="S3295" i="109"/>
  <c r="X2797" i="109"/>
  <c r="O401" i="109"/>
  <c r="W4136" i="109"/>
  <c r="O4197" i="109"/>
  <c r="R2233" i="109"/>
  <c r="O2318" i="109"/>
  <c r="U2432" i="109"/>
  <c r="Y3400" i="109"/>
  <c r="Y1845" i="109"/>
  <c r="S2366" i="109"/>
  <c r="X3412" i="109"/>
  <c r="Q3753" i="109"/>
  <c r="V756" i="109"/>
  <c r="X3387" i="109"/>
  <c r="Y4035" i="109"/>
  <c r="S846" i="109"/>
  <c r="T568" i="109"/>
  <c r="V2372" i="109"/>
  <c r="T2297" i="109"/>
  <c r="W3532" i="109"/>
  <c r="V3690" i="109"/>
  <c r="X416" i="109"/>
  <c r="O785" i="109"/>
  <c r="V4045" i="109"/>
  <c r="W618" i="109"/>
  <c r="U3912" i="109"/>
  <c r="T3480" i="109"/>
  <c r="P2075" i="109"/>
  <c r="V462" i="109"/>
  <c r="Y905" i="109"/>
  <c r="W4195" i="109"/>
  <c r="Y2062" i="109"/>
  <c r="W3316" i="109"/>
  <c r="R2671" i="109"/>
  <c r="P3536" i="109"/>
  <c r="U601" i="109"/>
  <c r="P912" i="109"/>
  <c r="S608" i="109"/>
  <c r="Q391" i="109"/>
  <c r="W469" i="109"/>
  <c r="T3530" i="109"/>
  <c r="T2758" i="109"/>
  <c r="T2090" i="109"/>
  <c r="X4045" i="109"/>
  <c r="W2306" i="109"/>
  <c r="X1856" i="109"/>
  <c r="T2002" i="109"/>
  <c r="T2310" i="109"/>
  <c r="V4250" i="109"/>
  <c r="V105" i="109"/>
  <c r="U2278" i="109"/>
  <c r="Z1065" i="109"/>
  <c r="P3451" i="109"/>
  <c r="T2028" i="109"/>
  <c r="S828" i="109"/>
  <c r="P3749" i="109"/>
  <c r="S541" i="109"/>
  <c r="W3325" i="109"/>
  <c r="X982" i="109"/>
  <c r="X2434" i="109"/>
  <c r="W476" i="109"/>
  <c r="Y981" i="109"/>
  <c r="P607" i="109"/>
  <c r="S3836" i="109"/>
  <c r="W4262" i="109"/>
  <c r="T2593" i="109"/>
  <c r="X395" i="109"/>
  <c r="Y783" i="109"/>
  <c r="T412" i="109"/>
  <c r="X537" i="109"/>
  <c r="U485" i="109"/>
  <c r="R2391" i="109"/>
  <c r="W958" i="109"/>
  <c r="T3337" i="109"/>
  <c r="X4277" i="109"/>
  <c r="R544" i="109"/>
  <c r="U478" i="109"/>
  <c r="X3559" i="109"/>
  <c r="R403" i="109"/>
  <c r="T2449" i="109"/>
  <c r="Y2360" i="109"/>
  <c r="P180" i="109"/>
  <c r="S2818" i="109"/>
  <c r="X3327" i="109"/>
  <c r="T2291" i="109"/>
  <c r="V4257" i="109"/>
  <c r="T3895" i="109"/>
  <c r="Q2307" i="109"/>
  <c r="P3535" i="109"/>
  <c r="U410" i="109"/>
  <c r="R998" i="109"/>
  <c r="X915" i="109"/>
  <c r="U3664" i="109"/>
  <c r="S4195" i="109"/>
  <c r="S745" i="109"/>
  <c r="U3853" i="109"/>
  <c r="X2215" i="109"/>
  <c r="P412" i="109"/>
  <c r="Q819" i="109"/>
  <c r="Y392" i="109"/>
  <c r="P413" i="109"/>
  <c r="N4121" i="109"/>
  <c r="U486" i="109"/>
  <c r="V481" i="109"/>
  <c r="P2466" i="109"/>
  <c r="U829" i="109"/>
  <c r="S170" i="109"/>
  <c r="T2457" i="109"/>
  <c r="U3471" i="109"/>
  <c r="Y1934" i="109"/>
  <c r="X635" i="109"/>
  <c r="T374" i="109"/>
  <c r="Q555" i="109"/>
  <c r="T463" i="109"/>
  <c r="R2435" i="109"/>
  <c r="N3683" i="109"/>
  <c r="R105" i="109"/>
  <c r="V2005" i="109"/>
  <c r="W2210" i="109"/>
  <c r="X3467" i="109"/>
  <c r="T239" i="109"/>
  <c r="Y634" i="109"/>
  <c r="W2731" i="109"/>
  <c r="Y543" i="109"/>
  <c r="T1931" i="109"/>
  <c r="Y409" i="109"/>
  <c r="U785" i="109"/>
  <c r="Q117" i="109"/>
  <c r="X1003" i="109"/>
  <c r="R992" i="109"/>
  <c r="Q841" i="109"/>
  <c r="N2301" i="109"/>
  <c r="W2451" i="109"/>
  <c r="U3311" i="109"/>
  <c r="Q826" i="109"/>
  <c r="R1936" i="109"/>
  <c r="N931" i="109"/>
  <c r="R525" i="109"/>
  <c r="U756" i="109"/>
  <c r="S2069" i="109"/>
  <c r="X980" i="109"/>
  <c r="W2447" i="109"/>
  <c r="Y4249" i="109"/>
  <c r="X2206" i="109"/>
  <c r="P103" i="109"/>
  <c r="P2588" i="109"/>
  <c r="R1985" i="109"/>
  <c r="N1918" i="109"/>
  <c r="W101" i="109"/>
  <c r="U2090" i="109"/>
  <c r="X1936" i="109"/>
  <c r="S23" i="109"/>
  <c r="V2277" i="109"/>
  <c r="Y3514" i="109"/>
  <c r="Y4185" i="109"/>
  <c r="T839" i="109"/>
  <c r="Q977" i="109"/>
  <c r="T401" i="109"/>
  <c r="W2433" i="109"/>
  <c r="U896" i="109"/>
  <c r="P2206" i="109"/>
  <c r="Y239" i="109"/>
  <c r="X594" i="109"/>
  <c r="Z330" i="109"/>
  <c r="P418" i="109"/>
  <c r="R839" i="109"/>
  <c r="V263" i="109"/>
  <c r="Y903" i="109"/>
  <c r="X1859" i="109"/>
  <c r="Q2002" i="109"/>
  <c r="Q744" i="109"/>
  <c r="R478" i="109"/>
  <c r="T978" i="109"/>
  <c r="S2307" i="109"/>
  <c r="N2318" i="109"/>
  <c r="O622" i="109"/>
  <c r="N247" i="109"/>
  <c r="V485" i="109"/>
  <c r="N847" i="109"/>
  <c r="V160" i="109"/>
  <c r="T178" i="109"/>
  <c r="T909" i="109"/>
  <c r="W3678" i="109"/>
  <c r="T841" i="109"/>
  <c r="Y764" i="109"/>
  <c r="X3460" i="109"/>
  <c r="S381" i="109"/>
  <c r="Y3530" i="109"/>
  <c r="Q975" i="109"/>
  <c r="X785" i="109"/>
  <c r="U2366" i="109"/>
  <c r="Y858" i="109"/>
  <c r="U2656" i="109"/>
  <c r="N2805" i="109"/>
  <c r="U2439" i="109"/>
  <c r="P410" i="109"/>
  <c r="Q4281" i="109"/>
  <c r="W988" i="109"/>
  <c r="N2218" i="109"/>
  <c r="Y887" i="109"/>
  <c r="S750" i="109"/>
  <c r="X2586" i="109"/>
  <c r="Q1857" i="109"/>
  <c r="P2367" i="109"/>
  <c r="N2794" i="109"/>
  <c r="Q2808" i="109"/>
  <c r="N3883" i="109"/>
  <c r="Q2800" i="109"/>
  <c r="S244" i="109"/>
  <c r="R1863" i="109"/>
  <c r="Q3550" i="109"/>
  <c r="X111" i="109"/>
  <c r="S481" i="109"/>
  <c r="Y387" i="109"/>
  <c r="V3535" i="109"/>
  <c r="X920" i="109"/>
  <c r="R466" i="109"/>
  <c r="T4104" i="109"/>
  <c r="X2435" i="109"/>
  <c r="Y2001" i="109"/>
  <c r="S4187" i="109"/>
  <c r="Y249" i="109"/>
  <c r="Q907" i="109"/>
  <c r="P111" i="109"/>
  <c r="V117" i="109"/>
  <c r="Y1849" i="109"/>
  <c r="Y2425" i="109"/>
  <c r="P2095" i="109"/>
  <c r="P2597" i="109"/>
  <c r="S105" i="109"/>
  <c r="N568" i="109"/>
  <c r="W1986" i="109"/>
  <c r="T2306" i="109"/>
  <c r="T983" i="109"/>
  <c r="S3899" i="109"/>
  <c r="N166" i="109"/>
  <c r="T55" i="109"/>
  <c r="Z2510" i="109"/>
  <c r="T14" i="109"/>
  <c r="S57" i="109"/>
  <c r="U101" i="109"/>
  <c r="P1986" i="109"/>
  <c r="X2580" i="109"/>
  <c r="X455" i="109"/>
  <c r="V2011" i="109"/>
  <c r="X927" i="109"/>
  <c r="X107" i="109"/>
  <c r="S462" i="109"/>
  <c r="Z2132" i="109"/>
  <c r="U178" i="109"/>
  <c r="S896" i="109"/>
  <c r="N963" i="109"/>
  <c r="R2060" i="109"/>
  <c r="P3331" i="109"/>
  <c r="X2717" i="109"/>
  <c r="X244" i="109"/>
  <c r="U16" i="109"/>
  <c r="U2318" i="109"/>
  <c r="U250" i="109"/>
  <c r="V2822" i="109"/>
  <c r="S3301" i="109"/>
  <c r="O2077" i="109"/>
  <c r="N599" i="109"/>
  <c r="W33" i="109"/>
  <c r="X451" i="109"/>
  <c r="Y2683" i="109"/>
  <c r="P2297" i="109"/>
  <c r="V749" i="109"/>
  <c r="Y2059" i="109"/>
  <c r="U4280" i="109"/>
  <c r="X2026" i="109"/>
  <c r="X3413" i="109"/>
  <c r="O251" i="109"/>
  <c r="P184" i="109"/>
  <c r="T768" i="109"/>
  <c r="X99" i="109"/>
  <c r="R750" i="109"/>
  <c r="Y2443" i="109"/>
  <c r="X2060" i="109"/>
  <c r="X3297" i="109"/>
  <c r="Z2508" i="109"/>
  <c r="Q55" i="109"/>
  <c r="S166" i="109"/>
  <c r="U470" i="109"/>
  <c r="W2063" i="109"/>
  <c r="U251" i="109"/>
  <c r="S4070" i="109"/>
  <c r="T892" i="109"/>
  <c r="T2658" i="109"/>
  <c r="W99" i="109"/>
  <c r="Q3378" i="109"/>
  <c r="R2594" i="109"/>
  <c r="N2221" i="109"/>
  <c r="N3308" i="109"/>
  <c r="R2380" i="109"/>
  <c r="R1995" i="109"/>
  <c r="U4258" i="109"/>
  <c r="O958" i="109"/>
  <c r="V413" i="109"/>
  <c r="R3321" i="109"/>
  <c r="V739" i="109"/>
  <c r="T3678" i="109"/>
  <c r="S3384" i="109"/>
  <c r="T2437" i="109"/>
  <c r="N4260" i="109"/>
  <c r="Q526" i="109"/>
  <c r="X3402" i="109"/>
  <c r="P192" i="109"/>
  <c r="Y491" i="109"/>
  <c r="Q2453" i="109"/>
  <c r="Q476" i="109"/>
  <c r="Q920" i="109"/>
  <c r="W922" i="109"/>
  <c r="W2214" i="109"/>
  <c r="O1953" i="109"/>
  <c r="U182" i="109"/>
  <c r="S628" i="109"/>
  <c r="O2218" i="109"/>
  <c r="T1922" i="109"/>
  <c r="X845" i="109"/>
  <c r="X274" i="109"/>
  <c r="N534" i="109"/>
  <c r="X765" i="109"/>
  <c r="V785" i="109"/>
  <c r="Q482" i="109"/>
  <c r="Q2218" i="109"/>
  <c r="W611" i="109"/>
  <c r="R3548" i="109"/>
  <c r="R774" i="109"/>
  <c r="S3463" i="109"/>
  <c r="O2364" i="109"/>
  <c r="O3454" i="109"/>
  <c r="N476" i="109"/>
  <c r="P616" i="109"/>
  <c r="W2424" i="109"/>
  <c r="O2216" i="109"/>
  <c r="S1849" i="109"/>
  <c r="S1912" i="109"/>
  <c r="N2425" i="109"/>
  <c r="Y408" i="109"/>
  <c r="Z707" i="109"/>
  <c r="Y528" i="109"/>
  <c r="O2453" i="109"/>
  <c r="Q471" i="109"/>
  <c r="S2001" i="109"/>
  <c r="X893" i="109"/>
  <c r="X1931" i="109"/>
  <c r="O2076" i="109"/>
  <c r="Q598" i="109"/>
  <c r="N397" i="109"/>
  <c r="V837" i="109"/>
  <c r="T169" i="109"/>
  <c r="W3822" i="109"/>
  <c r="X2226" i="109"/>
  <c r="U2574" i="109"/>
  <c r="O2295" i="109"/>
  <c r="N2591" i="109"/>
  <c r="Q823" i="109"/>
  <c r="T623" i="109"/>
  <c r="Y2464" i="109"/>
  <c r="Y2361" i="109"/>
  <c r="O3329" i="109"/>
  <c r="T398" i="109"/>
  <c r="N3688" i="109"/>
  <c r="P896" i="109"/>
  <c r="Y475" i="109"/>
  <c r="S639" i="109"/>
  <c r="X2289" i="109"/>
  <c r="W470" i="109"/>
  <c r="P1934" i="109"/>
  <c r="P902" i="109"/>
  <c r="X2756" i="109"/>
  <c r="Y104" i="109"/>
  <c r="N2790" i="109"/>
  <c r="O2009" i="109"/>
  <c r="U987" i="109"/>
  <c r="U97" i="109"/>
  <c r="U2015" i="109"/>
  <c r="O2800" i="109"/>
  <c r="V834" i="109"/>
  <c r="T2808" i="109"/>
  <c r="W2293" i="109"/>
  <c r="N3538" i="109"/>
  <c r="P3335" i="109"/>
  <c r="V2656" i="109"/>
  <c r="Q2817" i="109"/>
  <c r="Y832" i="109"/>
  <c r="N4204" i="109"/>
  <c r="X603" i="109"/>
  <c r="U2364" i="109"/>
  <c r="W3878" i="109"/>
  <c r="Y180" i="109"/>
  <c r="T174" i="109"/>
  <c r="U3551" i="109"/>
  <c r="U2067" i="109"/>
  <c r="N4192" i="109"/>
  <c r="U390" i="109"/>
  <c r="N1930" i="109"/>
  <c r="Q980" i="109"/>
  <c r="N566" i="109"/>
  <c r="P2464" i="109"/>
  <c r="O178" i="109"/>
  <c r="Q2583" i="109"/>
  <c r="Q161" i="109"/>
  <c r="T2575" i="109"/>
  <c r="P422" i="109"/>
  <c r="V821" i="109"/>
  <c r="P1861" i="109"/>
  <c r="P972" i="109"/>
  <c r="W526" i="109"/>
  <c r="U1839" i="109"/>
  <c r="V544" i="109"/>
  <c r="W3553" i="109"/>
  <c r="X1996" i="109"/>
  <c r="Y26" i="109"/>
  <c r="T977" i="109"/>
  <c r="S463" i="109"/>
  <c r="U847" i="109"/>
  <c r="U2356" i="109"/>
  <c r="N537" i="109"/>
  <c r="U1840" i="109"/>
  <c r="U4283" i="109"/>
  <c r="O3479" i="109"/>
  <c r="U106" i="109"/>
  <c r="P20" i="109"/>
  <c r="T274" i="109"/>
  <c r="O201" i="109"/>
  <c r="S2293" i="109"/>
  <c r="Q4108" i="109"/>
  <c r="N2320" i="109"/>
  <c r="V474" i="109"/>
  <c r="O3559" i="109"/>
  <c r="S44" i="109"/>
  <c r="S109" i="109"/>
  <c r="W860" i="109"/>
  <c r="U472" i="109"/>
  <c r="X3326" i="109"/>
  <c r="S1869" i="109"/>
  <c r="W395" i="109"/>
  <c r="Y3455" i="109"/>
  <c r="Z3614" i="109"/>
  <c r="S827" i="109"/>
  <c r="T3463" i="109"/>
  <c r="V980" i="109"/>
  <c r="O2822" i="109"/>
  <c r="N616" i="109"/>
  <c r="Q933" i="109"/>
  <c r="X2449" i="109"/>
  <c r="T478" i="109"/>
  <c r="O819" i="109"/>
  <c r="R2362" i="109"/>
  <c r="V2289" i="109"/>
  <c r="N3780" i="109"/>
  <c r="R2813" i="109"/>
  <c r="Z325" i="109"/>
  <c r="S3402" i="109"/>
  <c r="W760" i="109"/>
  <c r="Q174" i="109"/>
  <c r="T2588" i="109"/>
  <c r="O3903" i="109"/>
  <c r="X4132" i="109"/>
  <c r="O774" i="109"/>
  <c r="Q2366" i="109"/>
  <c r="Z679" i="109"/>
  <c r="P2662" i="109"/>
  <c r="V255" i="109"/>
  <c r="U32" i="110"/>
  <c r="W741" i="109"/>
  <c r="U1858" i="109"/>
  <c r="P2289" i="109"/>
  <c r="Q2028" i="109"/>
  <c r="P57" i="109"/>
  <c r="N831" i="109"/>
  <c r="Z3610" i="109"/>
  <c r="Q761" i="109"/>
  <c r="Y915" i="109"/>
  <c r="T160" i="109"/>
  <c r="U568" i="109"/>
  <c r="S2804" i="109"/>
  <c r="R3415" i="109"/>
  <c r="S3320" i="109"/>
  <c r="P2213" i="109"/>
  <c r="P909" i="109"/>
  <c r="X2283" i="109"/>
  <c r="T3329" i="109"/>
  <c r="W4269" i="109"/>
  <c r="W2320" i="109"/>
  <c r="Q203" i="109"/>
  <c r="Y237" i="109"/>
  <c r="P4287" i="109"/>
  <c r="Y274" i="109"/>
  <c r="N4218" i="109"/>
  <c r="S999" i="109"/>
  <c r="N3542" i="109"/>
  <c r="P2097" i="109"/>
  <c r="X276" i="109"/>
  <c r="X2062" i="109"/>
  <c r="W1940" i="109"/>
  <c r="U130" i="109"/>
  <c r="Q2093" i="109"/>
  <c r="Q3542" i="109"/>
  <c r="N2291" i="109"/>
  <c r="W3555" i="109"/>
  <c r="N527" i="109"/>
  <c r="T3880" i="109"/>
  <c r="N2060" i="109"/>
  <c r="U3458" i="109"/>
  <c r="S619" i="109"/>
  <c r="T4126" i="109"/>
  <c r="X749" i="109"/>
  <c r="T2064" i="109"/>
  <c r="P3908" i="109"/>
  <c r="P388" i="109"/>
  <c r="O410" i="109"/>
  <c r="Q4282" i="109"/>
  <c r="R4057" i="109"/>
  <c r="O3521" i="109"/>
  <c r="O549" i="109"/>
  <c r="Q595" i="109"/>
  <c r="W170" i="109"/>
  <c r="U2083" i="109"/>
  <c r="T852" i="109"/>
  <c r="V172" i="109"/>
  <c r="W2095" i="109"/>
  <c r="Y565" i="109"/>
  <c r="T137" i="110"/>
  <c r="V3543" i="109"/>
  <c r="W771" i="109"/>
  <c r="P626" i="109"/>
  <c r="P2366" i="109"/>
  <c r="V557" i="109"/>
  <c r="Q2056" i="109"/>
  <c r="S2221" i="109"/>
  <c r="S2305" i="109"/>
  <c r="W537" i="109"/>
  <c r="P3888" i="109"/>
  <c r="V761" i="109"/>
  <c r="O2798" i="109"/>
  <c r="U3411" i="109"/>
  <c r="R4245" i="109"/>
  <c r="V2460" i="109"/>
  <c r="N992" i="109"/>
  <c r="X2055" i="109"/>
  <c r="O847" i="109"/>
  <c r="U4245" i="109"/>
  <c r="P404" i="109"/>
  <c r="Y393" i="109"/>
  <c r="O637" i="109"/>
  <c r="N3853" i="109"/>
  <c r="W974" i="109"/>
  <c r="R2823" i="109"/>
  <c r="T103" i="109"/>
  <c r="W635" i="109"/>
  <c r="T2716" i="109"/>
  <c r="N251" i="109"/>
  <c r="X1867" i="109"/>
  <c r="X1851" i="109"/>
  <c r="Q2814" i="109"/>
  <c r="X2075" i="109"/>
  <c r="Q3513" i="109"/>
  <c r="N470" i="109"/>
  <c r="O4137" i="109"/>
  <c r="N2380" i="109"/>
  <c r="U2095" i="109"/>
  <c r="T3397" i="109"/>
  <c r="O32" i="109"/>
  <c r="V2055" i="109"/>
  <c r="R255" i="109"/>
  <c r="N2007" i="109"/>
  <c r="O4279" i="109"/>
  <c r="Y843" i="109"/>
  <c r="O608" i="109"/>
  <c r="Y161" i="109"/>
  <c r="R1938" i="109"/>
  <c r="R3400" i="109"/>
  <c r="T267" i="109"/>
  <c r="V634" i="109"/>
  <c r="V2352" i="109"/>
  <c r="N3682" i="109"/>
  <c r="Q2086" i="109"/>
  <c r="Y1924" i="109"/>
  <c r="O3552" i="109"/>
  <c r="V3325" i="109"/>
  <c r="U3549" i="109"/>
  <c r="N4184" i="109"/>
  <c r="Y160" i="109"/>
  <c r="R2453" i="109"/>
  <c r="Q2055" i="109"/>
  <c r="R611" i="109"/>
  <c r="T33" i="110"/>
  <c r="U1002" i="109"/>
  <c r="S25" i="109"/>
  <c r="T4136" i="109"/>
  <c r="O4274" i="109"/>
  <c r="T44" i="109"/>
  <c r="O1872" i="109"/>
  <c r="R551" i="109"/>
  <c r="R1932" i="109"/>
  <c r="V2594" i="109"/>
  <c r="N818" i="109"/>
  <c r="V3888" i="109"/>
  <c r="N3461" i="109"/>
  <c r="N3341" i="109"/>
  <c r="Q623" i="109"/>
  <c r="U1849" i="109"/>
  <c r="P1865" i="109"/>
  <c r="P831" i="109"/>
  <c r="P3393" i="109"/>
  <c r="N2307" i="109"/>
  <c r="O842" i="109"/>
  <c r="P885" i="109"/>
  <c r="O3695" i="109"/>
  <c r="T2363" i="109"/>
  <c r="N453" i="109"/>
  <c r="R1848" i="109"/>
  <c r="U15" i="109"/>
  <c r="W178" i="109"/>
  <c r="S2427" i="109"/>
  <c r="S106" i="109"/>
  <c r="U3888" i="109"/>
  <c r="S235" i="109"/>
  <c r="Z2151" i="109"/>
  <c r="V595" i="109"/>
  <c r="V250" i="109"/>
  <c r="V984" i="109"/>
  <c r="Y610" i="109"/>
  <c r="U464" i="109"/>
  <c r="T2053" i="109"/>
  <c r="N836" i="109"/>
  <c r="R407" i="109"/>
  <c r="X903" i="109"/>
  <c r="P3528" i="109"/>
  <c r="Q2072" i="109"/>
  <c r="T2009" i="109"/>
  <c r="O4136" i="109"/>
  <c r="R3911" i="109"/>
  <c r="O3881" i="109"/>
  <c r="V995" i="109"/>
  <c r="V2218" i="109"/>
  <c r="N3384" i="109"/>
  <c r="Q2015" i="109"/>
  <c r="P608" i="109"/>
  <c r="P2362" i="109"/>
  <c r="X2816" i="109"/>
  <c r="X374" i="109"/>
  <c r="Q239" i="109"/>
  <c r="R480" i="109"/>
  <c r="W989" i="109"/>
  <c r="Q3893" i="109"/>
  <c r="P474" i="109"/>
  <c r="P117" i="109"/>
  <c r="V3880" i="109"/>
  <c r="U2009" i="109"/>
  <c r="Q2308" i="109"/>
  <c r="O255" i="109"/>
  <c r="R4283" i="109"/>
  <c r="T2303" i="109"/>
  <c r="R916" i="109"/>
  <c r="Q2597" i="109"/>
  <c r="O635" i="109"/>
  <c r="W2460" i="109"/>
  <c r="U382" i="109"/>
  <c r="N3334" i="109"/>
  <c r="W780" i="109"/>
  <c r="Q2087" i="109"/>
  <c r="O3557" i="109"/>
  <c r="Y2279" i="109"/>
  <c r="P2232" i="109"/>
  <c r="N2610" i="109"/>
  <c r="W2090" i="109"/>
  <c r="P976" i="109"/>
  <c r="R817" i="109"/>
  <c r="T557" i="109"/>
  <c r="U456" i="109"/>
  <c r="T399" i="109"/>
  <c r="O3769" i="109"/>
  <c r="U1934" i="109"/>
  <c r="Y550" i="109"/>
  <c r="Q88" i="109"/>
  <c r="X3888" i="109"/>
  <c r="N3834" i="109"/>
  <c r="Y535" i="109"/>
  <c r="P2454" i="109"/>
  <c r="Q3407" i="109"/>
  <c r="S3911" i="109"/>
  <c r="W850" i="109"/>
  <c r="O2589" i="109"/>
  <c r="X2005" i="109"/>
  <c r="S3296" i="109"/>
  <c r="P3692" i="109"/>
  <c r="O907" i="109"/>
  <c r="P2457" i="109"/>
  <c r="X14" i="109"/>
  <c r="X3529" i="109"/>
  <c r="P3922" i="109"/>
  <c r="Y920" i="109"/>
  <c r="P2421" i="109"/>
  <c r="W3391" i="109"/>
  <c r="U463" i="109"/>
  <c r="T984" i="109"/>
  <c r="T251" i="109"/>
  <c r="Q4246" i="109"/>
  <c r="U162" i="109"/>
  <c r="O2089" i="109"/>
  <c r="N2570" i="109"/>
  <c r="N745" i="109"/>
  <c r="Q407" i="109"/>
  <c r="W970" i="109"/>
  <c r="V2278" i="109"/>
  <c r="Q2077" i="109"/>
  <c r="X117" i="109"/>
  <c r="N1986" i="109"/>
  <c r="W1921" i="109"/>
  <c r="R3917" i="109"/>
  <c r="T526" i="109"/>
  <c r="R3450" i="109"/>
  <c r="U3919" i="109"/>
  <c r="N2299" i="109"/>
  <c r="T4060" i="109"/>
  <c r="N1941" i="109"/>
  <c r="V4269" i="109"/>
  <c r="T1859" i="109"/>
  <c r="P14" i="109"/>
  <c r="S4060" i="109"/>
  <c r="P458" i="109"/>
  <c r="U473" i="109"/>
  <c r="V1921" i="109"/>
  <c r="T3458" i="109"/>
  <c r="N2643" i="109"/>
  <c r="Y3467" i="109"/>
  <c r="Q4133" i="109"/>
  <c r="U2071" i="109"/>
  <c r="R616" i="109"/>
  <c r="S2661" i="109"/>
  <c r="V2007" i="109"/>
  <c r="X3463" i="109"/>
  <c r="T2072" i="109"/>
  <c r="R2420" i="109"/>
  <c r="Q385" i="109"/>
  <c r="Q3689" i="109"/>
  <c r="W783" i="109"/>
  <c r="X478" i="109"/>
  <c r="R2597" i="109"/>
  <c r="P627" i="109"/>
  <c r="U4252" i="109"/>
  <c r="R2583" i="109"/>
  <c r="N101" i="109"/>
  <c r="W3904" i="109"/>
  <c r="Y2223" i="109"/>
  <c r="N4277" i="109"/>
  <c r="N201" i="109"/>
  <c r="O2827" i="109"/>
  <c r="P182" i="109"/>
  <c r="P46" i="109"/>
  <c r="O2418" i="109"/>
  <c r="P3553" i="109"/>
  <c r="Q3844" i="109"/>
  <c r="P2062" i="109"/>
  <c r="V2080" i="109"/>
  <c r="S3680" i="109"/>
  <c r="X243" i="109"/>
  <c r="Q973" i="109"/>
  <c r="U243" i="109"/>
  <c r="N4049" i="109"/>
  <c r="W927" i="109"/>
  <c r="O96" i="109"/>
  <c r="P4283" i="109"/>
  <c r="N1853" i="109"/>
  <c r="S4280" i="109"/>
  <c r="Q418" i="109"/>
  <c r="N14" i="109"/>
  <c r="W856" i="109"/>
  <c r="S622" i="109"/>
  <c r="P2220" i="109"/>
  <c r="R397" i="109"/>
  <c r="P3403" i="109"/>
  <c r="T2370" i="109"/>
  <c r="W976" i="109"/>
  <c r="O3539" i="109"/>
  <c r="W2426" i="109"/>
  <c r="P2065" i="109"/>
  <c r="O3397" i="109"/>
  <c r="N396" i="109"/>
  <c r="N3907" i="109"/>
  <c r="U3312" i="109"/>
  <c r="P845" i="109"/>
  <c r="S2733" i="109"/>
  <c r="Y57" i="109"/>
  <c r="Q988" i="109"/>
  <c r="O994" i="109"/>
  <c r="S3916" i="109"/>
  <c r="P2819" i="109"/>
  <c r="T531" i="109"/>
  <c r="R2092" i="109"/>
  <c r="S3821" i="109"/>
  <c r="Z712" i="109"/>
  <c r="T407" i="109"/>
  <c r="U386" i="109"/>
  <c r="S408" i="109"/>
  <c r="W749" i="109"/>
  <c r="V189" i="109"/>
  <c r="U384" i="109"/>
  <c r="V2093" i="109"/>
  <c r="R2091" i="109"/>
  <c r="X2597" i="109"/>
  <c r="V2086" i="109"/>
  <c r="T161" i="109"/>
  <c r="N2014" i="109"/>
  <c r="S4276" i="109"/>
  <c r="U31" i="109"/>
  <c r="R933" i="109"/>
  <c r="X2028" i="109"/>
  <c r="Q31" i="109"/>
  <c r="W595" i="109"/>
  <c r="Y480" i="109"/>
  <c r="W626" i="109"/>
  <c r="W2459" i="109"/>
  <c r="Y4113" i="109"/>
  <c r="U4143" i="109"/>
  <c r="T3374" i="109"/>
  <c r="Q2643" i="109"/>
  <c r="S3810" i="109"/>
  <c r="U3840" i="109"/>
  <c r="Y3298" i="109"/>
  <c r="W964" i="109"/>
  <c r="Y4108" i="109"/>
  <c r="Y2661" i="109"/>
  <c r="X2659" i="109"/>
  <c r="T3766" i="109"/>
  <c r="U1851" i="109"/>
  <c r="T3514" i="109"/>
  <c r="U3913" i="109"/>
  <c r="P770" i="109"/>
  <c r="R3913" i="109"/>
  <c r="V2060" i="109"/>
  <c r="V3771" i="109"/>
  <c r="Q2656" i="109"/>
  <c r="U2226" i="109"/>
  <c r="R3330" i="109"/>
  <c r="O1985" i="109"/>
  <c r="W3894" i="109"/>
  <c r="T4277" i="109"/>
  <c r="P3402" i="109"/>
  <c r="Q466" i="109"/>
  <c r="X3454" i="109"/>
  <c r="U3763" i="109"/>
  <c r="P3899" i="109"/>
  <c r="T474" i="109"/>
  <c r="W821" i="109"/>
  <c r="T1873" i="109"/>
  <c r="V4070" i="109"/>
  <c r="S2805" i="109"/>
  <c r="R760" i="109"/>
  <c r="Y3388" i="109"/>
  <c r="O3321" i="109"/>
  <c r="X4259" i="109"/>
  <c r="U2799" i="109"/>
  <c r="X3521" i="109"/>
  <c r="U4035" i="109"/>
  <c r="U4051" i="109"/>
  <c r="U2654" i="109"/>
  <c r="R1999" i="109"/>
  <c r="Z2881" i="109"/>
  <c r="O3885" i="109"/>
  <c r="T495" i="109"/>
  <c r="Q2009" i="109"/>
  <c r="T1918" i="109"/>
  <c r="U3369" i="109"/>
  <c r="Y2642" i="109"/>
  <c r="U2658" i="109"/>
  <c r="R2374" i="109"/>
  <c r="T3457" i="109"/>
  <c r="T982" i="109"/>
  <c r="T836" i="109"/>
  <c r="O758" i="109"/>
  <c r="X3747" i="109"/>
  <c r="R3757" i="109"/>
  <c r="U3372" i="109"/>
  <c r="S2247" i="109"/>
  <c r="P2372" i="109"/>
  <c r="S3321" i="109"/>
  <c r="X3688" i="109"/>
  <c r="U4191" i="109"/>
  <c r="Q2296" i="109"/>
  <c r="V390" i="109"/>
  <c r="X854" i="109"/>
  <c r="O2732" i="109"/>
  <c r="S537" i="109"/>
  <c r="Y3442" i="109"/>
  <c r="U1005" i="109"/>
  <c r="V3897" i="109"/>
  <c r="W1841" i="109"/>
  <c r="V2569" i="109"/>
  <c r="Z3633" i="109"/>
  <c r="W2585" i="109"/>
  <c r="P3459" i="109"/>
  <c r="N2800" i="109"/>
  <c r="U968" i="109"/>
  <c r="N3537" i="109"/>
  <c r="R3478" i="109"/>
  <c r="U527" i="109"/>
  <c r="Y488" i="109"/>
  <c r="R2206" i="109"/>
  <c r="O2612" i="109"/>
  <c r="W602" i="109"/>
  <c r="X963" i="109"/>
  <c r="U4248" i="109"/>
  <c r="S1995" i="109"/>
  <c r="R4124" i="109"/>
  <c r="V981" i="109"/>
  <c r="Y3675" i="109"/>
  <c r="V849" i="109"/>
  <c r="X520" i="109"/>
  <c r="T916" i="109"/>
  <c r="U607" i="109"/>
  <c r="W2802" i="109"/>
  <c r="W4253" i="109"/>
  <c r="W3524" i="109"/>
  <c r="V472" i="109"/>
  <c r="X904" i="109"/>
  <c r="U2589" i="109"/>
  <c r="O478" i="109"/>
  <c r="Y406" i="109"/>
  <c r="V2356" i="109"/>
  <c r="Q2660" i="109"/>
  <c r="X3303" i="109"/>
  <c r="T2354" i="109"/>
  <c r="U3441" i="109"/>
  <c r="X3675" i="109"/>
  <c r="P4266" i="109"/>
  <c r="Q4278" i="109"/>
  <c r="X3328" i="109"/>
  <c r="R2015" i="109"/>
  <c r="Q2351" i="109"/>
  <c r="X610" i="109"/>
  <c r="Y889" i="109"/>
  <c r="W3323" i="109"/>
  <c r="T3739" i="109"/>
  <c r="V245" i="109"/>
  <c r="O899" i="109"/>
  <c r="U2456" i="109"/>
  <c r="R3816" i="109"/>
  <c r="T2579" i="109"/>
  <c r="U2017" i="109"/>
  <c r="Z2153" i="109"/>
  <c r="W412" i="109"/>
  <c r="X3530" i="109"/>
  <c r="X97" i="109"/>
  <c r="X2589" i="109"/>
  <c r="V177" i="109"/>
  <c r="O4270" i="109"/>
  <c r="O841" i="109"/>
  <c r="U2667" i="109"/>
  <c r="R401" i="109"/>
  <c r="S931" i="109"/>
  <c r="N409" i="109"/>
  <c r="T3449" i="109"/>
  <c r="Y3517" i="109"/>
  <c r="U3819" i="109"/>
  <c r="Y754" i="109"/>
  <c r="X2591" i="109"/>
  <c r="O1869" i="109"/>
  <c r="T3534" i="109"/>
  <c r="X3442" i="109"/>
  <c r="Y2072" i="109"/>
  <c r="U969" i="109"/>
  <c r="U487" i="109"/>
  <c r="W816" i="109"/>
  <c r="Q2443" i="109"/>
  <c r="W888" i="109"/>
  <c r="Q1926" i="109"/>
  <c r="N3761" i="109"/>
  <c r="V3839" i="109"/>
  <c r="Y474" i="109"/>
  <c r="W895" i="109"/>
  <c r="O3296" i="109"/>
  <c r="U3313" i="109"/>
  <c r="U3887" i="109"/>
  <c r="W830" i="109"/>
  <c r="N3318" i="109"/>
  <c r="S3851" i="109"/>
  <c r="R2599" i="109"/>
  <c r="P894" i="109"/>
  <c r="Q753" i="109"/>
  <c r="N4047" i="109"/>
  <c r="R2737" i="109"/>
  <c r="W967" i="109"/>
  <c r="X477" i="109"/>
  <c r="R2210" i="109"/>
  <c r="O2099" i="109"/>
  <c r="X1997" i="109"/>
  <c r="Y3304" i="109"/>
  <c r="R1853" i="109"/>
  <c r="O2805" i="109"/>
  <c r="P3488" i="109"/>
  <c r="N2818" i="109"/>
  <c r="T2213" i="109"/>
  <c r="X604" i="109"/>
  <c r="S2099" i="109"/>
  <c r="O4030" i="109"/>
  <c r="Q3899" i="109"/>
  <c r="V3917" i="109"/>
  <c r="V375" i="109"/>
  <c r="R3707" i="109"/>
  <c r="U1859" i="109"/>
  <c r="U3392" i="109"/>
  <c r="P380" i="109"/>
  <c r="O4043" i="109"/>
  <c r="W2748" i="109"/>
  <c r="V3901" i="109"/>
  <c r="X563" i="109"/>
  <c r="Q1997" i="109"/>
  <c r="Y2648" i="109"/>
  <c r="Y459" i="109"/>
  <c r="R3537" i="109"/>
  <c r="O831" i="109"/>
  <c r="Y3778" i="109"/>
  <c r="Z2513" i="109"/>
  <c r="W772" i="109"/>
  <c r="X3443" i="109"/>
  <c r="O3311" i="109"/>
  <c r="S3816" i="109"/>
  <c r="T3670" i="109"/>
  <c r="O3519" i="109"/>
  <c r="P2804" i="109"/>
  <c r="Y1856" i="109"/>
  <c r="Y885" i="109"/>
  <c r="P2001" i="109"/>
  <c r="Q2289" i="109"/>
  <c r="P2091" i="109"/>
  <c r="R2226" i="109"/>
  <c r="Y4049" i="109"/>
  <c r="Q3738" i="109"/>
  <c r="X1865" i="109"/>
  <c r="R482" i="109"/>
  <c r="N4030" i="109"/>
  <c r="Q3683" i="109"/>
  <c r="S2429" i="109"/>
  <c r="R381" i="109"/>
  <c r="V531" i="109"/>
  <c r="W901" i="109"/>
  <c r="S2067" i="109"/>
  <c r="U993" i="109"/>
  <c r="W892" i="109"/>
  <c r="S3324" i="109"/>
  <c r="Q3341" i="109"/>
  <c r="T922" i="109"/>
  <c r="Z3631" i="109"/>
  <c r="Q2380" i="109"/>
  <c r="Y901" i="109"/>
  <c r="Z3616" i="109"/>
  <c r="X600" i="109"/>
  <c r="V620" i="109"/>
  <c r="V3759" i="109"/>
  <c r="P2587" i="109"/>
  <c r="O2224" i="109"/>
  <c r="T43" i="109"/>
  <c r="Q2685" i="109"/>
  <c r="Q892" i="109"/>
  <c r="Q4114" i="109"/>
  <c r="V2756" i="109"/>
  <c r="W3914" i="109"/>
  <c r="N2802" i="109"/>
  <c r="Y2364" i="109"/>
  <c r="N2810" i="109"/>
  <c r="N858" i="109"/>
  <c r="W2220" i="109"/>
  <c r="X601" i="109"/>
  <c r="W4111" i="109"/>
  <c r="U3670" i="109"/>
  <c r="W2571" i="109"/>
  <c r="Q1928" i="109"/>
  <c r="X626" i="109"/>
  <c r="T2744" i="109"/>
  <c r="S3297" i="109"/>
  <c r="S454" i="109"/>
  <c r="X2432" i="109"/>
  <c r="W1856" i="109"/>
  <c r="R2591" i="109"/>
  <c r="X889" i="109"/>
  <c r="V87" i="109"/>
  <c r="S3477" i="109"/>
  <c r="O3884" i="109"/>
  <c r="W2799" i="109"/>
  <c r="R641" i="109"/>
  <c r="U3298" i="109"/>
  <c r="T385" i="109"/>
  <c r="X2362" i="109"/>
  <c r="X772" i="109"/>
  <c r="P614" i="109"/>
  <c r="P632" i="109"/>
  <c r="W985" i="109"/>
  <c r="Y2715" i="109"/>
  <c r="W631" i="109"/>
  <c r="Y921" i="109"/>
  <c r="U2731" i="109"/>
  <c r="W2441" i="109"/>
  <c r="X1938" i="109"/>
  <c r="O3538" i="109"/>
  <c r="W889" i="109"/>
  <c r="Y958" i="109"/>
  <c r="Q785" i="109"/>
  <c r="T2656" i="109"/>
  <c r="X554" i="109"/>
  <c r="O919" i="109"/>
  <c r="U925" i="109"/>
  <c r="W1882" i="109"/>
  <c r="X2218" i="109"/>
  <c r="X538" i="109"/>
  <c r="X545" i="109"/>
  <c r="P2441" i="109"/>
  <c r="P3767" i="109"/>
  <c r="Q4121" i="109"/>
  <c r="X993" i="109"/>
  <c r="W539" i="109"/>
  <c r="P2382" i="109"/>
  <c r="Q3316" i="109"/>
  <c r="Q403" i="109"/>
  <c r="Y473" i="109"/>
  <c r="R982" i="109"/>
  <c r="W2279" i="109"/>
  <c r="S3820" i="109"/>
  <c r="V3383" i="109"/>
  <c r="Q2359" i="109"/>
  <c r="R2007" i="109"/>
  <c r="N4272" i="109"/>
  <c r="N3486" i="109"/>
  <c r="R4047" i="109"/>
  <c r="Q1934" i="109"/>
  <c r="Y103" i="109"/>
  <c r="S526" i="109"/>
  <c r="P2599" i="109"/>
  <c r="T534" i="109"/>
  <c r="R821" i="109"/>
  <c r="T2091" i="109"/>
  <c r="U128" i="109"/>
  <c r="T235" i="109"/>
  <c r="S250" i="109"/>
  <c r="N1856" i="109"/>
  <c r="O23" i="109"/>
  <c r="V847" i="109"/>
  <c r="S388" i="109"/>
  <c r="V452" i="109"/>
  <c r="S3907" i="109"/>
  <c r="T257" i="109"/>
  <c r="X2376" i="109"/>
  <c r="S458" i="109"/>
  <c r="W759" i="109"/>
  <c r="N2306" i="109"/>
  <c r="Y886" i="109"/>
  <c r="U461" i="109"/>
  <c r="X898" i="109"/>
  <c r="Y43" i="109"/>
  <c r="N2015" i="109"/>
  <c r="N96" i="109"/>
  <c r="T2827" i="109"/>
  <c r="V1853" i="109"/>
  <c r="N1997" i="109"/>
  <c r="V613" i="109"/>
  <c r="U3450" i="109"/>
  <c r="O2366" i="109"/>
  <c r="T2383" i="109"/>
  <c r="W128" i="109"/>
  <c r="Y838" i="109"/>
  <c r="N1868" i="109"/>
  <c r="S130" i="109"/>
  <c r="V403" i="109"/>
  <c r="T753" i="109"/>
  <c r="X1855" i="109"/>
  <c r="X2442" i="109"/>
  <c r="N252" i="109"/>
  <c r="Q545" i="109"/>
  <c r="N3315" i="109"/>
  <c r="R3389" i="109"/>
  <c r="T3384" i="109"/>
  <c r="Y1841" i="109"/>
  <c r="X634" i="109"/>
  <c r="V2301" i="109"/>
  <c r="T860" i="109"/>
  <c r="R481" i="109"/>
  <c r="Z703" i="109"/>
  <c r="Q461" i="109"/>
  <c r="V3461" i="109"/>
  <c r="P2072" i="109"/>
  <c r="N525" i="109"/>
  <c r="T3738" i="109"/>
  <c r="O26" i="109"/>
  <c r="P984" i="109"/>
  <c r="X257" i="109"/>
  <c r="N2101" i="109"/>
  <c r="S1882" i="109"/>
  <c r="U55" i="109"/>
  <c r="W743" i="109"/>
  <c r="Q3475" i="109"/>
  <c r="X2374" i="109"/>
  <c r="T3486" i="109"/>
  <c r="Y846" i="109"/>
  <c r="X890" i="109"/>
  <c r="U593" i="109"/>
  <c r="X609" i="109"/>
  <c r="X531" i="109"/>
  <c r="W551" i="109"/>
  <c r="T184" i="109"/>
  <c r="N2088" i="109"/>
  <c r="V2309" i="109"/>
  <c r="Y178" i="109"/>
  <c r="Y979" i="109"/>
  <c r="O395" i="109"/>
  <c r="O403" i="109"/>
  <c r="T411" i="109"/>
  <c r="P778" i="109"/>
  <c r="N253" i="109"/>
  <c r="P2101" i="109"/>
  <c r="U483" i="109"/>
  <c r="N4029" i="109"/>
  <c r="U778" i="109"/>
  <c r="N1936" i="109"/>
  <c r="V3895" i="109"/>
  <c r="W601" i="109"/>
  <c r="W380" i="109"/>
  <c r="T2350" i="109"/>
  <c r="Q774" i="109"/>
  <c r="O2676" i="109"/>
  <c r="U412" i="109"/>
  <c r="U600" i="109"/>
  <c r="T4043" i="109"/>
  <c r="W916" i="109"/>
  <c r="U530" i="109"/>
  <c r="N2087" i="109"/>
  <c r="U833" i="109"/>
  <c r="T3407" i="109"/>
  <c r="N3686" i="109"/>
  <c r="Q2598" i="109"/>
  <c r="N1926" i="109"/>
  <c r="Y624" i="109"/>
  <c r="Y3323" i="109"/>
  <c r="W2794" i="109"/>
  <c r="P628" i="109"/>
  <c r="P1929" i="109"/>
  <c r="Z699" i="109"/>
  <c r="R858" i="109"/>
  <c r="X822" i="109"/>
  <c r="Y460" i="109"/>
  <c r="U750" i="109"/>
  <c r="N4053" i="109"/>
  <c r="V30" i="109"/>
  <c r="O1921" i="109"/>
  <c r="Y2441" i="109"/>
  <c r="W1913" i="109"/>
  <c r="N628" i="109"/>
  <c r="P2646" i="109"/>
  <c r="V31" i="109"/>
  <c r="Y97" i="109"/>
  <c r="U536" i="109"/>
  <c r="V787" i="109"/>
  <c r="S2715" i="109"/>
  <c r="Y842" i="109"/>
  <c r="P2307" i="109"/>
  <c r="X2059" i="109"/>
  <c r="T3544" i="109"/>
  <c r="W3530" i="109"/>
  <c r="R914" i="109"/>
  <c r="Y892" i="109"/>
  <c r="N276" i="109"/>
  <c r="Z326" i="109"/>
  <c r="T1861" i="109"/>
  <c r="O161" i="109"/>
  <c r="V374" i="109"/>
  <c r="O2666" i="109"/>
  <c r="Z692" i="109"/>
  <c r="Y44" i="109"/>
  <c r="N472" i="109"/>
  <c r="O539" i="109"/>
  <c r="V3830" i="109"/>
  <c r="S393" i="109"/>
  <c r="Q3519" i="109"/>
  <c r="S103" i="109"/>
  <c r="O965" i="109"/>
  <c r="V3707" i="109"/>
  <c r="W31" i="109"/>
  <c r="Y780" i="109"/>
  <c r="U754" i="109"/>
  <c r="P4200" i="109"/>
  <c r="N3402" i="109"/>
  <c r="O182" i="109"/>
  <c r="R2294" i="109"/>
  <c r="X170" i="109"/>
  <c r="T2307" i="109"/>
  <c r="Y396" i="109"/>
  <c r="Y166" i="109"/>
  <c r="U2379" i="109"/>
  <c r="N3296" i="109"/>
  <c r="W963" i="109"/>
  <c r="T2295" i="109"/>
  <c r="U559" i="109"/>
  <c r="Y2221" i="109"/>
  <c r="Z1075" i="109"/>
  <c r="S398" i="109"/>
  <c r="S2214" i="109"/>
  <c r="Z674" i="109"/>
  <c r="R2204" i="109"/>
  <c r="R920" i="109"/>
  <c r="W997" i="109"/>
  <c r="P3461" i="109"/>
  <c r="T104" i="109"/>
  <c r="X2610" i="109"/>
  <c r="U450" i="109"/>
  <c r="O38" i="109"/>
  <c r="V1872" i="109"/>
  <c r="N2075" i="109"/>
  <c r="W234" i="109"/>
  <c r="X2015" i="109"/>
  <c r="S2068" i="109"/>
  <c r="T88" i="109"/>
  <c r="P3758" i="109"/>
  <c r="X201" i="109"/>
  <c r="S249" i="109"/>
  <c r="U768" i="109"/>
  <c r="T3740" i="109"/>
  <c r="U252" i="109"/>
  <c r="X4285" i="109"/>
  <c r="W14" i="109"/>
  <c r="N826" i="109"/>
  <c r="T2220" i="109"/>
  <c r="Y595" i="109"/>
  <c r="U1848" i="109"/>
  <c r="S4113" i="109"/>
  <c r="Y2586" i="109"/>
  <c r="S632" i="109"/>
  <c r="N464" i="109"/>
  <c r="V1859" i="109"/>
  <c r="Y417" i="109"/>
  <c r="N612" i="109"/>
  <c r="U767" i="109"/>
  <c r="Y98" i="109"/>
  <c r="X4195" i="109"/>
  <c r="V2216" i="109"/>
  <c r="X384" i="109"/>
  <c r="Y453" i="109"/>
  <c r="Y99" i="109"/>
  <c r="X43" i="109"/>
  <c r="T830" i="109"/>
  <c r="P527" i="109"/>
  <c r="X3535" i="109"/>
  <c r="X837" i="109"/>
  <c r="W263" i="109"/>
  <c r="U2449" i="109"/>
  <c r="O3300" i="109"/>
  <c r="Y15" i="109"/>
  <c r="U4255" i="109"/>
  <c r="Y907" i="109"/>
  <c r="S252" i="109"/>
  <c r="Y3412" i="109"/>
  <c r="V982" i="109"/>
  <c r="X3444" i="109"/>
  <c r="Q15" i="109"/>
  <c r="N3547" i="109"/>
  <c r="O834" i="109"/>
  <c r="T109" i="109"/>
  <c r="S379" i="109"/>
  <c r="N890" i="109"/>
  <c r="Q274" i="109"/>
  <c r="X3743" i="109"/>
  <c r="T3475" i="109"/>
  <c r="Q600" i="109"/>
  <c r="S2440" i="109"/>
  <c r="O379" i="109"/>
  <c r="Y2359" i="109"/>
  <c r="T555" i="109"/>
  <c r="R495" i="109"/>
  <c r="T2206" i="109"/>
  <c r="O616" i="109"/>
  <c r="T931" i="109"/>
  <c r="N4278" i="109"/>
  <c r="W166" i="109"/>
  <c r="R1928" i="109"/>
  <c r="P471" i="109"/>
  <c r="X857" i="109"/>
  <c r="Q919" i="109"/>
  <c r="Y242" i="109"/>
  <c r="U462" i="109"/>
  <c r="T4133" i="109"/>
  <c r="S99" i="109"/>
  <c r="T276" i="109"/>
  <c r="X38" i="109"/>
  <c r="Y2218" i="109"/>
  <c r="Y3520" i="109"/>
  <c r="P166" i="109"/>
  <c r="X834" i="109"/>
  <c r="T31" i="109"/>
  <c r="W3337" i="109"/>
  <c r="T2088" i="109"/>
  <c r="N2374" i="109"/>
  <c r="P618" i="109"/>
  <c r="V2591" i="109"/>
  <c r="S2648" i="109"/>
  <c r="V998" i="109"/>
  <c r="X106" i="109"/>
  <c r="P3666" i="109"/>
  <c r="R413" i="109"/>
  <c r="U203" i="109"/>
  <c r="Z705" i="109"/>
  <c r="O4267" i="109"/>
  <c r="O4108" i="109"/>
  <c r="Z343" i="109"/>
  <c r="U2423" i="109"/>
  <c r="Y604" i="109"/>
  <c r="Z324" i="109"/>
  <c r="R612" i="109"/>
  <c r="S2060" i="109"/>
  <c r="W754" i="109"/>
  <c r="S993" i="109"/>
  <c r="O2079" i="109"/>
  <c r="R3746" i="109"/>
  <c r="Y452" i="109"/>
  <c r="V758" i="109"/>
  <c r="X409" i="109"/>
  <c r="Q481" i="109"/>
  <c r="V1926" i="109"/>
  <c r="S1853" i="109"/>
  <c r="N4264" i="109"/>
  <c r="V2447" i="109"/>
  <c r="U551" i="109"/>
  <c r="Y896" i="109"/>
  <c r="X171" i="109"/>
  <c r="Y816" i="109"/>
  <c r="U2307" i="109"/>
  <c r="V549" i="109"/>
  <c r="N2005" i="109"/>
  <c r="X2369" i="109"/>
  <c r="P4043" i="109"/>
  <c r="Y1930" i="109"/>
  <c r="V740" i="109"/>
  <c r="U891" i="109"/>
  <c r="S2654" i="109"/>
  <c r="W2026" i="109"/>
  <c r="Y1928" i="109"/>
  <c r="T2309" i="109"/>
  <c r="T57" i="109"/>
  <c r="T566" i="109"/>
  <c r="W991" i="109"/>
  <c r="Y974" i="109"/>
  <c r="W274" i="109"/>
  <c r="N3753" i="109"/>
  <c r="R1867" i="109"/>
  <c r="S2434" i="109"/>
  <c r="O87" i="109"/>
  <c r="Y2391" i="109"/>
  <c r="Z1039" i="109"/>
  <c r="Y636" i="109"/>
  <c r="O836" i="109"/>
  <c r="Y3887" i="109"/>
  <c r="N87" i="109"/>
  <c r="Z1048" i="109"/>
  <c r="X1955" i="109"/>
  <c r="U630" i="109"/>
  <c r="O242" i="109"/>
  <c r="P2059" i="109"/>
  <c r="W544" i="109"/>
  <c r="S1942" i="109"/>
  <c r="N379" i="109"/>
  <c r="R834" i="109"/>
  <c r="U491" i="109"/>
  <c r="O2359" i="109"/>
  <c r="N3413" i="109"/>
  <c r="W2299" i="109"/>
  <c r="W1936" i="109"/>
  <c r="Y454" i="109"/>
  <c r="S3316" i="109"/>
  <c r="O263" i="109"/>
  <c r="O543" i="109"/>
  <c r="T901" i="109"/>
  <c r="V611" i="109"/>
  <c r="X812" i="109"/>
  <c r="U3561" i="109"/>
  <c r="P405" i="109"/>
  <c r="W1867" i="109"/>
  <c r="N2797" i="109"/>
  <c r="Y1869" i="109"/>
  <c r="T610" i="109"/>
  <c r="P557" i="109"/>
  <c r="N3902" i="109"/>
  <c r="R2429" i="109"/>
  <c r="S922" i="109"/>
  <c r="N2442" i="109"/>
  <c r="S24" i="109"/>
  <c r="V32" i="109"/>
  <c r="Y407" i="109"/>
  <c r="P2351" i="109"/>
  <c r="Y465" i="109"/>
  <c r="O3396" i="109"/>
  <c r="P466" i="109"/>
  <c r="X450" i="109"/>
  <c r="T3754" i="109"/>
  <c r="T543" i="109"/>
  <c r="S2297" i="109"/>
  <c r="U2376" i="109"/>
  <c r="T858" i="109"/>
  <c r="Y2011" i="109"/>
  <c r="P547" i="109"/>
  <c r="Q3392" i="109"/>
  <c r="N2379" i="109"/>
  <c r="V919" i="109"/>
  <c r="Q251" i="109"/>
  <c r="T999" i="109"/>
  <c r="P1938" i="109"/>
  <c r="O631" i="109"/>
  <c r="Q3830" i="109"/>
  <c r="W532" i="109"/>
  <c r="O397" i="109"/>
  <c r="V388" i="109"/>
  <c r="N627" i="109"/>
  <c r="U3920" i="109"/>
  <c r="Q614" i="109"/>
  <c r="R2821" i="109"/>
  <c r="V2451" i="109"/>
  <c r="W374" i="109"/>
  <c r="V3886" i="109"/>
  <c r="S15" i="109"/>
  <c r="T3886" i="109"/>
  <c r="S2206" i="109"/>
  <c r="Y928" i="109"/>
  <c r="Q984" i="109"/>
  <c r="W2216" i="109"/>
  <c r="S769" i="109"/>
  <c r="Q3317" i="109"/>
  <c r="O3323" i="109"/>
  <c r="W998" i="109"/>
  <c r="Y818" i="109"/>
  <c r="W4276" i="109"/>
  <c r="P611" i="109"/>
  <c r="N2672" i="109"/>
  <c r="V2237" i="109"/>
  <c r="X166" i="109"/>
  <c r="V2813" i="109"/>
  <c r="P3298" i="109"/>
  <c r="O477" i="109"/>
  <c r="P4276" i="109"/>
  <c r="V2786" i="109"/>
  <c r="P1002" i="109"/>
  <c r="R252" i="109"/>
  <c r="U1867" i="109"/>
  <c r="N544" i="109"/>
  <c r="X2801" i="109"/>
  <c r="W3521" i="109"/>
  <c r="V608" i="109"/>
  <c r="V635" i="109"/>
  <c r="N600" i="109"/>
  <c r="N547" i="109"/>
  <c r="X2825" i="109"/>
  <c r="N2356" i="109"/>
  <c r="R596" i="109"/>
  <c r="N2424" i="109"/>
  <c r="P2239" i="109"/>
  <c r="P988" i="109"/>
  <c r="W2221" i="109"/>
  <c r="N105" i="109"/>
  <c r="W117" i="109"/>
  <c r="O383" i="109"/>
  <c r="N3680" i="109"/>
  <c r="V3513" i="109"/>
  <c r="V3516" i="109"/>
  <c r="P2420" i="109"/>
  <c r="O3918" i="109"/>
  <c r="Y1955" i="109"/>
  <c r="U2305" i="109"/>
  <c r="Y743" i="109"/>
  <c r="W3393" i="109"/>
  <c r="T3699" i="109"/>
  <c r="S243" i="109"/>
  <c r="P3539" i="109"/>
  <c r="Y113" i="109"/>
  <c r="N841" i="109"/>
  <c r="V4243" i="109"/>
  <c r="N4205" i="109"/>
  <c r="V895" i="109"/>
  <c r="U2224" i="109"/>
  <c r="T2426" i="109"/>
  <c r="U1000" i="109"/>
  <c r="T559" i="109"/>
  <c r="R2080" i="109"/>
  <c r="P3830" i="109"/>
  <c r="R631" i="109"/>
  <c r="T32" i="109"/>
  <c r="X1917" i="109"/>
  <c r="V1914" i="109"/>
  <c r="O3917" i="109"/>
  <c r="X234" i="109"/>
  <c r="O626" i="109"/>
  <c r="N2585" i="109"/>
  <c r="R3553" i="109"/>
  <c r="P3893" i="109"/>
  <c r="W1942" i="109"/>
  <c r="V3531" i="109"/>
  <c r="W557" i="109"/>
  <c r="R2664" i="109"/>
  <c r="T2086" i="109"/>
  <c r="T1867" i="109"/>
  <c r="O250" i="109"/>
  <c r="N2067" i="109"/>
  <c r="O3914" i="109"/>
  <c r="R1000" i="109"/>
  <c r="N3463" i="109"/>
  <c r="T4269" i="109"/>
  <c r="P4281" i="109"/>
  <c r="Q846" i="109"/>
  <c r="W3918" i="109"/>
  <c r="V3385" i="109"/>
  <c r="V4246" i="109"/>
  <c r="W2287" i="109"/>
  <c r="R991" i="109"/>
  <c r="W4261" i="109"/>
  <c r="Y3464" i="109"/>
  <c r="U2065" i="109"/>
  <c r="Y4245" i="109"/>
  <c r="R87" i="109"/>
  <c r="N234" i="109"/>
  <c r="O3548" i="109"/>
  <c r="X4104" i="109"/>
  <c r="T4143" i="109"/>
  <c r="X975" i="109"/>
  <c r="R4264" i="109"/>
  <c r="U3827" i="109"/>
  <c r="Y3832" i="109"/>
  <c r="Q2737" i="109"/>
  <c r="T4184" i="109"/>
  <c r="V4266" i="109"/>
  <c r="U4181" i="109"/>
  <c r="P4114" i="109"/>
  <c r="W3738" i="109"/>
  <c r="R2569" i="109"/>
  <c r="U3531" i="109"/>
  <c r="W4250" i="109"/>
  <c r="T3769" i="109"/>
  <c r="V478" i="109"/>
  <c r="U3546" i="109"/>
  <c r="Y4053" i="109"/>
  <c r="Z3607" i="109"/>
  <c r="Y761" i="109"/>
  <c r="O3488" i="109"/>
  <c r="Q2075" i="109"/>
  <c r="Y4039" i="109"/>
  <c r="Z2878" i="109"/>
  <c r="W4180" i="109"/>
  <c r="Y3440" i="109"/>
  <c r="S4277" i="109"/>
  <c r="U2685" i="109"/>
  <c r="T4249" i="109"/>
  <c r="R3302" i="109"/>
  <c r="P3320" i="109"/>
  <c r="Y1986" i="109"/>
  <c r="W3892" i="109"/>
  <c r="X4040" i="109"/>
  <c r="S4254" i="109"/>
  <c r="R3323" i="109"/>
  <c r="X3306" i="109"/>
  <c r="Q3451" i="109"/>
  <c r="W4201" i="109"/>
  <c r="W3336" i="109"/>
  <c r="V3528" i="109"/>
  <c r="U4061" i="109"/>
  <c r="S3309" i="109"/>
  <c r="S3305" i="109"/>
  <c r="X3440" i="109"/>
  <c r="U190" i="109"/>
  <c r="O2794" i="109"/>
  <c r="S2671" i="109"/>
  <c r="Q2364" i="109"/>
  <c r="S2393" i="109"/>
  <c r="Y1921" i="109"/>
  <c r="X2368" i="109"/>
  <c r="Q2372" i="109"/>
  <c r="V974" i="109"/>
  <c r="X491" i="109"/>
  <c r="O761" i="109"/>
  <c r="O2817" i="109"/>
  <c r="P2088" i="109"/>
  <c r="T1863" i="109"/>
  <c r="W1839" i="109"/>
  <c r="R761" i="109"/>
  <c r="W525" i="109"/>
  <c r="P3527" i="109"/>
  <c r="Y2672" i="109"/>
  <c r="X524" i="109"/>
  <c r="U904" i="109"/>
  <c r="U1841" i="109"/>
  <c r="T924" i="109"/>
  <c r="V396" i="109"/>
  <c r="Q2059" i="109"/>
  <c r="X561" i="109"/>
  <c r="V2236" i="109"/>
  <c r="S1841" i="109"/>
  <c r="X2082" i="109"/>
  <c r="R3383" i="109"/>
  <c r="U611" i="109"/>
  <c r="P3853" i="109"/>
  <c r="S860" i="109"/>
  <c r="S2296" i="109"/>
  <c r="Y1996" i="109"/>
  <c r="V2213" i="109"/>
  <c r="T2452" i="109"/>
  <c r="V493" i="109"/>
  <c r="V405" i="109"/>
  <c r="W3296" i="109"/>
  <c r="Q3294" i="109"/>
  <c r="N1880" i="109"/>
  <c r="U2291" i="109"/>
  <c r="Y854" i="109"/>
  <c r="T2391" i="109"/>
  <c r="X974" i="109"/>
  <c r="X2318" i="109"/>
  <c r="S1914" i="109"/>
  <c r="R3824" i="109"/>
  <c r="U3306" i="109"/>
  <c r="W1934" i="109"/>
  <c r="O1918" i="109"/>
  <c r="V1004" i="109"/>
  <c r="W3441" i="109"/>
  <c r="U3892" i="109"/>
  <c r="S2612" i="109"/>
  <c r="X755" i="109"/>
  <c r="N2569" i="109"/>
  <c r="W397" i="109"/>
  <c r="X919" i="109"/>
  <c r="P860" i="109"/>
  <c r="O4181" i="109"/>
  <c r="P1953" i="109"/>
  <c r="R3693" i="109"/>
  <c r="X109" i="109"/>
  <c r="Y3749" i="109"/>
  <c r="U3689" i="109"/>
  <c r="Q1839" i="109"/>
  <c r="S3340" i="109"/>
  <c r="R276" i="109"/>
  <c r="Y399" i="109"/>
  <c r="V933" i="109"/>
  <c r="V1930" i="109"/>
  <c r="Y3324" i="109"/>
  <c r="X613" i="109"/>
  <c r="T2084" i="109"/>
  <c r="W2806" i="109"/>
  <c r="U3326" i="109"/>
  <c r="V826" i="109"/>
  <c r="T3829" i="109"/>
  <c r="Q641" i="109"/>
  <c r="Z1046" i="109"/>
  <c r="W1985" i="109"/>
  <c r="Q2293" i="109"/>
  <c r="Y629" i="109"/>
  <c r="V4193" i="109"/>
  <c r="V598" i="109"/>
  <c r="W2234" i="109"/>
  <c r="O826" i="109"/>
  <c r="X422" i="109"/>
  <c r="R2790" i="109"/>
  <c r="W2360" i="109"/>
  <c r="P2449" i="109"/>
  <c r="Q2464" i="109"/>
  <c r="W3516" i="109"/>
  <c r="Q1861" i="109"/>
  <c r="X2726" i="109"/>
  <c r="U980" i="109"/>
  <c r="U4201" i="109"/>
  <c r="U2661" i="109"/>
  <c r="T618" i="109"/>
  <c r="X2224" i="109"/>
  <c r="W2798" i="109"/>
  <c r="Y374" i="109"/>
  <c r="O909" i="109"/>
  <c r="U760" i="109"/>
  <c r="X909" i="109"/>
  <c r="O398" i="109"/>
  <c r="O3912" i="109"/>
  <c r="P1944" i="109"/>
  <c r="O3486" i="109"/>
  <c r="R1913" i="109"/>
  <c r="O2286" i="109"/>
  <c r="X3681" i="109"/>
  <c r="T3447" i="109"/>
  <c r="W828" i="109"/>
  <c r="S2745" i="109"/>
  <c r="S4264" i="109"/>
  <c r="P3534" i="109"/>
  <c r="P908" i="109"/>
  <c r="P385" i="109"/>
  <c r="W3544" i="109"/>
  <c r="S612" i="109"/>
  <c r="O3469" i="109"/>
  <c r="U3456" i="109"/>
  <c r="X608" i="109"/>
  <c r="Z2898" i="109"/>
  <c r="P2356" i="109"/>
  <c r="P914" i="109"/>
  <c r="R2651" i="109"/>
  <c r="W3558" i="109"/>
  <c r="T3551" i="109"/>
  <c r="P3368" i="109"/>
  <c r="P2806" i="109"/>
  <c r="V2675" i="109"/>
  <c r="Y420" i="109"/>
  <c r="W2732" i="109"/>
  <c r="T3889" i="109"/>
  <c r="X1850" i="109"/>
  <c r="X393" i="109"/>
  <c r="Q3680" i="109"/>
  <c r="Q836" i="109"/>
  <c r="W629" i="109"/>
  <c r="W2432" i="109"/>
  <c r="Y926" i="109"/>
  <c r="Y3739" i="109"/>
  <c r="U4184" i="109"/>
  <c r="Q495" i="109"/>
  <c r="U2064" i="109"/>
  <c r="R836" i="109"/>
  <c r="U787" i="109"/>
  <c r="Y537" i="109"/>
  <c r="X2671" i="109"/>
  <c r="X474" i="109"/>
  <c r="S933" i="109"/>
  <c r="N458" i="109"/>
  <c r="V541" i="109"/>
  <c r="X418" i="109"/>
  <c r="P850" i="109"/>
  <c r="R3294" i="109"/>
  <c r="Y2087" i="109"/>
  <c r="Q544" i="109"/>
  <c r="P1912" i="109"/>
  <c r="U1912" i="109"/>
  <c r="O172" i="109"/>
  <c r="U391" i="109"/>
  <c r="R2437" i="109"/>
  <c r="Q2666" i="109"/>
  <c r="P835" i="109"/>
  <c r="P2311" i="109"/>
  <c r="O1861" i="109"/>
  <c r="S833" i="109"/>
  <c r="S4051" i="109"/>
  <c r="W1932" i="109"/>
  <c r="W2817" i="109"/>
  <c r="R3680" i="109"/>
  <c r="V819" i="109"/>
  <c r="X251" i="109"/>
  <c r="T395" i="109"/>
  <c r="Y4268" i="109"/>
  <c r="X452" i="109"/>
  <c r="V3331" i="109"/>
  <c r="S1986" i="109"/>
  <c r="V1856" i="109"/>
  <c r="X928" i="109"/>
  <c r="S2087" i="109"/>
  <c r="W2088" i="109"/>
  <c r="Q4267" i="109"/>
  <c r="O977" i="109"/>
  <c r="Q618" i="109"/>
  <c r="X1918" i="109"/>
  <c r="U2745" i="109"/>
  <c r="Z3603" i="109"/>
  <c r="Y3515" i="109"/>
  <c r="U1985" i="109"/>
  <c r="Y3557" i="109"/>
  <c r="U612" i="109"/>
  <c r="O3670" i="109"/>
  <c r="V3299" i="109"/>
  <c r="Y3389" i="109"/>
  <c r="U631" i="109"/>
  <c r="P3751" i="109"/>
  <c r="Z2505" i="109"/>
  <c r="S2014" i="109"/>
  <c r="X3337" i="109"/>
  <c r="S3391" i="109"/>
  <c r="S617" i="109"/>
  <c r="O3532" i="109"/>
  <c r="Y3340" i="109"/>
  <c r="O3561" i="109"/>
  <c r="O975" i="109"/>
  <c r="R908" i="109"/>
  <c r="S604" i="109"/>
  <c r="W1845" i="109"/>
  <c r="S2303" i="109"/>
  <c r="U2078" i="109"/>
  <c r="Y247" i="109"/>
  <c r="T3668" i="109"/>
  <c r="U3337" i="109"/>
  <c r="V2800" i="109"/>
  <c r="S2583" i="109"/>
  <c r="P2749" i="109"/>
  <c r="R2662" i="109"/>
  <c r="P4175" i="109"/>
  <c r="R1855" i="109"/>
  <c r="X641" i="109"/>
  <c r="V542" i="109"/>
  <c r="W2291" i="109"/>
  <c r="T2789" i="109"/>
  <c r="Y975" i="109"/>
  <c r="X2732" i="109"/>
  <c r="V2601" i="109"/>
  <c r="R3316" i="109"/>
  <c r="Y385" i="109"/>
  <c r="Q2291" i="109"/>
  <c r="O2829" i="109"/>
  <c r="Q1942" i="109"/>
  <c r="U1850" i="109"/>
  <c r="Q2277" i="109"/>
  <c r="W1938" i="109"/>
  <c r="W637" i="109"/>
  <c r="S2716" i="109"/>
  <c r="R3340" i="109"/>
  <c r="R2733" i="109"/>
  <c r="U396" i="109"/>
  <c r="O2293" i="109"/>
  <c r="V3333" i="109"/>
  <c r="P4058" i="109"/>
  <c r="W3329" i="109"/>
  <c r="V3741" i="109"/>
  <c r="Q2432" i="109"/>
  <c r="Y3680" i="109"/>
  <c r="R3390" i="109"/>
  <c r="R23" i="109"/>
  <c r="V2362" i="109"/>
  <c r="W1872" i="109"/>
  <c r="R2806" i="109"/>
  <c r="T2352" i="109"/>
  <c r="X383" i="109"/>
  <c r="W841" i="109"/>
  <c r="R32" i="109"/>
  <c r="U1880" i="109"/>
  <c r="U4267" i="109"/>
  <c r="V779" i="109"/>
  <c r="T906" i="109"/>
  <c r="W2078" i="109"/>
  <c r="S2291" i="109"/>
  <c r="X3486" i="109"/>
  <c r="S2356" i="109"/>
  <c r="V36" i="109"/>
  <c r="U958" i="109"/>
  <c r="T3404" i="109"/>
  <c r="U836" i="109"/>
  <c r="V612" i="109"/>
  <c r="V57" i="109"/>
  <c r="N2662" i="109"/>
  <c r="N4175" i="109"/>
  <c r="T1928" i="109"/>
  <c r="N3840" i="109"/>
  <c r="Y382" i="109"/>
  <c r="X2429" i="109"/>
  <c r="W814" i="109"/>
  <c r="Y55" i="109"/>
  <c r="N169" i="109"/>
  <c r="S3446" i="109"/>
  <c r="U2756" i="109"/>
  <c r="Q380" i="109"/>
  <c r="P3447" i="109"/>
  <c r="U2289" i="109"/>
  <c r="U931" i="109"/>
  <c r="S259" i="109"/>
  <c r="S3400" i="109"/>
  <c r="Z3612" i="109"/>
  <c r="M137" i="110"/>
  <c r="T3336" i="109"/>
  <c r="P2676" i="109"/>
  <c r="U482" i="109"/>
  <c r="S2674" i="109"/>
  <c r="V2662" i="109"/>
  <c r="R422" i="109"/>
  <c r="Q3767" i="109"/>
  <c r="O43" i="109"/>
  <c r="T616" i="109"/>
  <c r="N36" i="109"/>
  <c r="Y2101" i="109"/>
  <c r="W846" i="109"/>
  <c r="Q3561" i="109"/>
  <c r="Y182" i="109"/>
  <c r="Q3757" i="109"/>
  <c r="U529" i="109"/>
  <c r="V276" i="109"/>
  <c r="S2009" i="109"/>
  <c r="Y845" i="109"/>
  <c r="W259" i="109"/>
  <c r="U626" i="109"/>
  <c r="X397" i="109"/>
  <c r="Z1058" i="109"/>
  <c r="S2810" i="109"/>
  <c r="V2028" i="109"/>
  <c r="S748" i="109"/>
  <c r="X174" i="109"/>
  <c r="X250" i="109"/>
  <c r="P2068" i="109"/>
  <c r="S554" i="109"/>
  <c r="W88" i="109"/>
  <c r="N2367" i="109"/>
  <c r="W3311" i="109"/>
  <c r="N2220" i="109"/>
  <c r="V755" i="109"/>
  <c r="V2432" i="109"/>
  <c r="Q4118" i="109"/>
  <c r="S1922" i="109"/>
  <c r="U2303" i="109"/>
  <c r="X544" i="109"/>
  <c r="P461" i="109"/>
  <c r="N2070" i="109"/>
  <c r="Y2289" i="109"/>
  <c r="U3542" i="109"/>
  <c r="V2067" i="109"/>
  <c r="Y3688" i="109"/>
  <c r="S536" i="109"/>
  <c r="W4204" i="109"/>
  <c r="W765" i="109"/>
  <c r="R2087" i="109"/>
  <c r="S2080" i="109"/>
  <c r="W2595" i="109"/>
  <c r="T631" i="109"/>
  <c r="T885" i="109"/>
  <c r="P34" i="109"/>
  <c r="N4145" i="109"/>
  <c r="U2362" i="109"/>
  <c r="S257" i="109"/>
  <c r="V2658" i="109"/>
  <c r="U834" i="109"/>
  <c r="X2086" i="109"/>
  <c r="V525" i="109"/>
  <c r="X16" i="109"/>
  <c r="U835" i="109"/>
  <c r="N2644" i="109"/>
  <c r="R182" i="109"/>
  <c r="V2092" i="109"/>
  <c r="U1994" i="109"/>
  <c r="U253" i="109"/>
  <c r="O920" i="109"/>
  <c r="P977" i="109"/>
  <c r="S1845" i="109"/>
  <c r="U255" i="109"/>
  <c r="X172" i="109"/>
  <c r="Z708" i="109"/>
  <c r="W1869" i="109"/>
  <c r="U973" i="109"/>
  <c r="P4205" i="109"/>
  <c r="W1926" i="109"/>
  <c r="U46" i="109"/>
  <c r="W2233" i="109"/>
  <c r="Y2245" i="109"/>
  <c r="Y1865" i="109"/>
  <c r="T833" i="109"/>
  <c r="R2372" i="109"/>
  <c r="W554" i="109"/>
  <c r="S274" i="109"/>
  <c r="S485" i="109"/>
  <c r="U4268" i="109"/>
  <c r="R1955" i="109"/>
  <c r="T1914" i="109"/>
  <c r="N109" i="109"/>
  <c r="Q1867" i="109"/>
  <c r="X1857" i="109"/>
  <c r="P3832" i="109"/>
  <c r="V2674" i="109"/>
  <c r="Y2370" i="109"/>
  <c r="Y541" i="109"/>
  <c r="U765" i="109"/>
  <c r="Q773" i="109"/>
  <c r="O3771" i="109"/>
  <c r="Y2350" i="109"/>
  <c r="N495" i="109"/>
  <c r="U105" i="109"/>
  <c r="O3682" i="109"/>
  <c r="U1922" i="109"/>
  <c r="S892" i="109"/>
  <c r="O3915" i="109"/>
  <c r="V379" i="109"/>
  <c r="V2745" i="109"/>
  <c r="V1955" i="109"/>
  <c r="V2014" i="109"/>
  <c r="Q2391" i="109"/>
  <c r="U4043" i="109"/>
  <c r="U520" i="109"/>
  <c r="N2666" i="109"/>
  <c r="N4048" i="109"/>
  <c r="N3372" i="109"/>
  <c r="W1861" i="109"/>
  <c r="P379" i="109"/>
  <c r="W2028" i="109"/>
  <c r="X405" i="109"/>
  <c r="S4049" i="109"/>
  <c r="N3488" i="109"/>
  <c r="Q3915" i="109"/>
  <c r="R111" i="109"/>
  <c r="O2362" i="109"/>
  <c r="W30" i="109"/>
  <c r="U479" i="109"/>
  <c r="Q116" i="109"/>
  <c r="U924" i="109"/>
  <c r="W2758" i="109"/>
  <c r="P559" i="109"/>
  <c r="S2059" i="109"/>
  <c r="S983" i="109"/>
  <c r="X1926" i="109"/>
  <c r="Q2452" i="109"/>
  <c r="S2727" i="109"/>
  <c r="V3551" i="109"/>
  <c r="U2311" i="109"/>
  <c r="U379" i="109"/>
  <c r="T2440" i="109"/>
  <c r="Y3456" i="109"/>
  <c r="Q1918" i="109"/>
  <c r="Y40" i="109"/>
  <c r="U633" i="109"/>
  <c r="Y1936" i="109"/>
  <c r="Y753" i="109"/>
  <c r="Y2058" i="109"/>
  <c r="Y117" i="109"/>
  <c r="W1004" i="109"/>
  <c r="N756" i="109"/>
  <c r="P2651" i="109"/>
  <c r="U33" i="110"/>
  <c r="Q843" i="109"/>
  <c r="O3340" i="109"/>
  <c r="R3521" i="109"/>
  <c r="R924" i="109"/>
  <c r="N420" i="109"/>
  <c r="O469" i="109"/>
  <c r="P3768" i="109"/>
  <c r="N26" i="109"/>
  <c r="N3884" i="109"/>
  <c r="Q130" i="109"/>
  <c r="U3323" i="109"/>
  <c r="S761" i="109"/>
  <c r="N2660" i="109"/>
  <c r="S3766" i="109"/>
  <c r="T245" i="109"/>
  <c r="V916" i="109"/>
  <c r="U111" i="109"/>
  <c r="N2277" i="109"/>
  <c r="O2807" i="109"/>
  <c r="R262" i="109"/>
  <c r="X624" i="109"/>
  <c r="Z3626" i="109"/>
  <c r="X3540" i="109"/>
  <c r="N4114" i="109"/>
  <c r="Q537" i="109"/>
  <c r="N3754" i="109"/>
  <c r="Q557" i="109"/>
  <c r="N987" i="109"/>
  <c r="V2587" i="109"/>
  <c r="N746" i="109"/>
  <c r="R2009" i="109"/>
  <c r="O107" i="109"/>
  <c r="R3678" i="109"/>
  <c r="T615" i="109"/>
  <c r="U137" i="110"/>
  <c r="Y999" i="109"/>
  <c r="R2307" i="109"/>
  <c r="U2426" i="109"/>
  <c r="X4175" i="109"/>
  <c r="R3398" i="109"/>
  <c r="X813" i="109"/>
  <c r="O3754" i="109"/>
  <c r="Q393" i="109"/>
  <c r="U395" i="109"/>
  <c r="Y3547" i="109"/>
  <c r="Y971" i="109"/>
  <c r="N2664" i="109"/>
  <c r="X826" i="109"/>
  <c r="X2685" i="109"/>
  <c r="N20" i="109"/>
  <c r="U93" i="109"/>
  <c r="T628" i="109"/>
  <c r="Y476" i="109"/>
  <c r="V744" i="109"/>
  <c r="Q2435" i="109"/>
  <c r="T2610" i="109"/>
  <c r="O1999" i="109"/>
  <c r="P101" i="109"/>
  <c r="U839" i="109"/>
  <c r="Y2802" i="109"/>
  <c r="V2455" i="109"/>
  <c r="U537" i="109"/>
  <c r="T2004" i="109"/>
  <c r="Y379" i="109"/>
  <c r="S2070" i="109"/>
  <c r="R969" i="109"/>
  <c r="T16" i="109"/>
  <c r="W104" i="109"/>
  <c r="R633" i="109"/>
  <c r="O1848" i="109"/>
  <c r="P88" i="109"/>
  <c r="P624" i="109"/>
  <c r="U597" i="109"/>
  <c r="T525" i="109"/>
  <c r="W97" i="109"/>
  <c r="Y983" i="109"/>
  <c r="O262" i="109"/>
  <c r="O745" i="109"/>
  <c r="P2092" i="109"/>
  <c r="O746" i="109"/>
  <c r="S172" i="109"/>
  <c r="U554" i="109"/>
  <c r="N906" i="109"/>
  <c r="U764" i="109"/>
  <c r="U276" i="109"/>
  <c r="Y2808" i="109"/>
  <c r="S899" i="109"/>
  <c r="X1004" i="109"/>
  <c r="S2028" i="109"/>
  <c r="N3332" i="109"/>
  <c r="N2366" i="109"/>
  <c r="Q3295" i="109"/>
  <c r="S539" i="109"/>
  <c r="Y1003" i="109"/>
  <c r="U598" i="109"/>
  <c r="Y2379" i="109"/>
  <c r="R2003" i="109"/>
  <c r="W452" i="109"/>
  <c r="P470" i="109"/>
  <c r="V128" i="109"/>
  <c r="P3887" i="109"/>
  <c r="N2099" i="109"/>
  <c r="O28" i="109"/>
  <c r="W2009" i="109"/>
  <c r="O2015" i="109"/>
  <c r="N3561" i="109"/>
  <c r="P2028" i="109"/>
  <c r="O235" i="109"/>
  <c r="N3548" i="109"/>
  <c r="N2294" i="109"/>
  <c r="W549" i="109"/>
  <c r="T828" i="109"/>
  <c r="P2277" i="109"/>
  <c r="X2002" i="109"/>
  <c r="U380" i="109"/>
  <c r="X742" i="109"/>
  <c r="W43" i="109"/>
  <c r="S34" i="109"/>
  <c r="R3532" i="109"/>
  <c r="Y3372" i="109"/>
  <c r="S909" i="109"/>
  <c r="U257" i="109"/>
  <c r="V101" i="109"/>
  <c r="W2818" i="109"/>
  <c r="U2205" i="109"/>
  <c r="T2382" i="109"/>
  <c r="N1848" i="109"/>
  <c r="Y2028" i="109"/>
  <c r="T3694" i="109"/>
  <c r="W536" i="109"/>
  <c r="V23" i="109"/>
  <c r="P43" i="109"/>
  <c r="W2786" i="109"/>
  <c r="W251" i="109"/>
  <c r="Y1861" i="109"/>
  <c r="U2026" i="109"/>
  <c r="X523" i="109"/>
  <c r="W2307" i="109"/>
  <c r="X382" i="109"/>
  <c r="S3540" i="109"/>
  <c r="S2003" i="109"/>
  <c r="W1868" i="109"/>
  <c r="W2060" i="109"/>
  <c r="P2439" i="109"/>
  <c r="O184" i="109"/>
  <c r="S26" i="109"/>
  <c r="R543" i="109"/>
  <c r="U2740" i="109"/>
  <c r="R1942" i="109"/>
  <c r="T396" i="109"/>
  <c r="Q931" i="109"/>
  <c r="R3313" i="109"/>
  <c r="R251" i="109"/>
  <c r="Y3810" i="109"/>
  <c r="P982" i="109"/>
  <c r="V537" i="109"/>
  <c r="X562" i="109"/>
  <c r="N3751" i="109"/>
  <c r="X36" i="109"/>
  <c r="N624" i="109"/>
  <c r="X3390" i="109"/>
  <c r="T121" i="109"/>
  <c r="T3401" i="109"/>
  <c r="N28" i="109"/>
  <c r="T2608" i="109"/>
  <c r="X891" i="109"/>
  <c r="Q3819" i="109"/>
  <c r="X4199" i="109"/>
  <c r="O612" i="109"/>
  <c r="Q981" i="109"/>
  <c r="W3531" i="109"/>
  <c r="X543" i="109"/>
  <c r="Y835" i="109"/>
  <c r="P2445" i="109"/>
  <c r="Q3486" i="109"/>
  <c r="Y464" i="109"/>
  <c r="U34" i="109"/>
  <c r="T3391" i="109"/>
  <c r="S3893" i="109"/>
  <c r="Z1069" i="109"/>
  <c r="Y3536" i="109"/>
  <c r="N466" i="109"/>
  <c r="R2441" i="109"/>
  <c r="U890" i="109"/>
  <c r="N4194" i="109"/>
  <c r="W1865" i="109"/>
  <c r="Q534" i="109"/>
  <c r="T1929" i="109"/>
  <c r="X2076" i="109"/>
  <c r="Q1985" i="109"/>
  <c r="V176" i="109"/>
  <c r="N4248" i="109"/>
  <c r="Y262" i="109"/>
  <c r="N2453" i="109"/>
  <c r="X525" i="109"/>
  <c r="W16" i="109"/>
  <c r="T3549" i="109"/>
  <c r="V2222" i="109"/>
  <c r="O753" i="109"/>
  <c r="N3390" i="109"/>
  <c r="O2237" i="109"/>
  <c r="N3331" i="109"/>
  <c r="S4273" i="109"/>
  <c r="T2823" i="109"/>
  <c r="W393" i="109"/>
  <c r="V3554" i="109"/>
  <c r="O2457" i="109"/>
  <c r="R418" i="109"/>
  <c r="N542" i="109"/>
  <c r="S2294" i="109"/>
  <c r="V626" i="109"/>
  <c r="T389" i="109"/>
  <c r="P4246" i="109"/>
  <c r="Y823" i="109"/>
  <c r="P44" i="109"/>
  <c r="O4130" i="109"/>
  <c r="T2234" i="109"/>
  <c r="Q3546" i="109"/>
  <c r="N3839" i="109"/>
  <c r="X2214" i="109"/>
  <c r="U177" i="109"/>
  <c r="X476" i="109"/>
  <c r="R593" i="109"/>
  <c r="W2439" i="109"/>
  <c r="U2460" i="109"/>
  <c r="P3880" i="109"/>
  <c r="U2791" i="109"/>
  <c r="R3385" i="109"/>
  <c r="U2005" i="109"/>
  <c r="S603" i="109"/>
  <c r="T851" i="109"/>
  <c r="X4034" i="109"/>
  <c r="T2429" i="109"/>
  <c r="O399" i="109"/>
  <c r="V3768" i="109"/>
  <c r="Q2437" i="109"/>
  <c r="Q1995" i="109"/>
  <c r="V380" i="109"/>
  <c r="N2598" i="109"/>
  <c r="W848" i="109"/>
  <c r="W23" i="109"/>
  <c r="T2063" i="109"/>
  <c r="O3893" i="109"/>
  <c r="U104" i="109"/>
  <c r="Y1913" i="109"/>
  <c r="N3391" i="109"/>
  <c r="R3765" i="109"/>
  <c r="P3780" i="109"/>
  <c r="W2053" i="109"/>
  <c r="T3411" i="109"/>
  <c r="W4255" i="109"/>
  <c r="S2091" i="109"/>
  <c r="T262" i="109"/>
  <c r="X1951" i="109"/>
  <c r="R627" i="109"/>
  <c r="T2813" i="109"/>
  <c r="Y992" i="109"/>
  <c r="R249" i="109"/>
  <c r="O4269" i="109"/>
  <c r="Y251" i="109"/>
  <c r="O1937" i="109"/>
  <c r="U403" i="109"/>
  <c r="R493" i="109"/>
  <c r="V619" i="109"/>
  <c r="N2368" i="109"/>
  <c r="P1947" i="109"/>
  <c r="V2824" i="109"/>
  <c r="V2672" i="109"/>
  <c r="Y389" i="109"/>
  <c r="N555" i="109"/>
  <c r="V2053" i="109"/>
  <c r="O420" i="109"/>
  <c r="O4134" i="109"/>
  <c r="R177" i="109"/>
  <c r="T3772" i="109"/>
  <c r="Q619" i="109"/>
  <c r="Q14" i="109"/>
  <c r="V3918" i="109"/>
  <c r="R965" i="109"/>
  <c r="Q633" i="109"/>
  <c r="Q2420" i="109"/>
  <c r="N1863" i="109"/>
  <c r="W3539" i="109"/>
  <c r="V3534" i="109"/>
  <c r="R1994" i="109"/>
  <c r="W634" i="109"/>
  <c r="R172" i="109"/>
  <c r="R3881" i="109"/>
  <c r="V1841" i="109"/>
  <c r="O2420" i="109"/>
  <c r="S2421" i="109"/>
  <c r="T827" i="109"/>
  <c r="T3548" i="109"/>
  <c r="O992" i="109"/>
  <c r="T4287" i="109"/>
  <c r="O2429" i="109"/>
  <c r="T3546" i="109"/>
  <c r="W4245" i="109"/>
  <c r="Q4258" i="109"/>
  <c r="P1940" i="109"/>
  <c r="T28" i="109"/>
  <c r="W2421" i="109"/>
  <c r="N3540" i="109"/>
  <c r="X3338" i="109"/>
  <c r="S3394" i="109"/>
  <c r="Y2758" i="109"/>
  <c r="P3822" i="109"/>
  <c r="Y4145" i="109"/>
  <c r="R4181" i="109"/>
  <c r="Y4195" i="109"/>
  <c r="X989" i="109"/>
  <c r="O2575" i="109"/>
  <c r="P2660" i="109"/>
  <c r="S2213" i="109"/>
  <c r="O599" i="109"/>
  <c r="X3451" i="109"/>
  <c r="Y2817" i="109"/>
  <c r="R4248" i="109"/>
  <c r="Y3415" i="109"/>
  <c r="O3883" i="109"/>
  <c r="R1868" i="109"/>
  <c r="Y2726" i="109"/>
  <c r="W2222" i="109"/>
  <c r="W4209" i="109"/>
  <c r="Y2226" i="109"/>
  <c r="U4278" i="109"/>
  <c r="V391" i="109"/>
  <c r="O2654" i="109"/>
  <c r="W4126" i="109"/>
  <c r="T3842" i="109"/>
  <c r="V2457" i="109"/>
  <c r="T3314" i="109"/>
  <c r="R4120" i="109"/>
  <c r="Q4041" i="109"/>
  <c r="Q3394" i="109"/>
  <c r="P3909" i="109"/>
  <c r="U2429" i="109"/>
  <c r="P4124" i="109"/>
  <c r="V931" i="109"/>
  <c r="V2790" i="109"/>
  <c r="O4045" i="109"/>
  <c r="X4108" i="109"/>
  <c r="V4248" i="109"/>
  <c r="X4070" i="109"/>
  <c r="U3388" i="109"/>
  <c r="Y3531" i="109"/>
  <c r="W4029" i="109"/>
  <c r="Q4264" i="109"/>
  <c r="X3341" i="109"/>
  <c r="Z673" i="109"/>
  <c r="S3905" i="109"/>
  <c r="X4111" i="109"/>
  <c r="O409" i="109"/>
  <c r="X981" i="109"/>
  <c r="U3381" i="109"/>
  <c r="Y469" i="109"/>
  <c r="O2101" i="109"/>
  <c r="R776" i="109"/>
  <c r="X530" i="109"/>
  <c r="U749" i="109"/>
  <c r="O2014" i="109"/>
  <c r="Y3524" i="109"/>
  <c r="V2599" i="109"/>
  <c r="V4043" i="109"/>
  <c r="P3304" i="109"/>
  <c r="R2064" i="109"/>
  <c r="U3309" i="109"/>
  <c r="Y637" i="109"/>
  <c r="Z1055" i="109"/>
  <c r="S836" i="109"/>
  <c r="U552" i="109"/>
  <c r="Y410" i="109"/>
  <c r="W3447" i="109"/>
  <c r="V2082" i="109"/>
  <c r="V3450" i="109"/>
  <c r="Y447" i="109"/>
  <c r="X2220" i="109"/>
  <c r="P2283" i="109"/>
  <c r="T3378" i="109"/>
  <c r="P630" i="109"/>
  <c r="U234" i="109"/>
  <c r="W4197" i="109"/>
  <c r="S2224" i="109"/>
  <c r="X3397" i="109"/>
  <c r="P541" i="109"/>
  <c r="Y418" i="109"/>
  <c r="Y4218" i="109"/>
  <c r="P263" i="109"/>
  <c r="V833" i="109"/>
  <c r="X829" i="109"/>
  <c r="Z1072" i="109"/>
  <c r="S2442" i="109"/>
  <c r="U3900" i="109"/>
  <c r="V2391" i="109"/>
  <c r="V750" i="109"/>
  <c r="P2370" i="109"/>
  <c r="T609" i="109"/>
  <c r="S891" i="109"/>
  <c r="T3383" i="109"/>
  <c r="O618" i="109"/>
  <c r="U2437" i="109"/>
  <c r="V977" i="109"/>
  <c r="Q1853" i="109"/>
  <c r="O1913" i="109"/>
  <c r="S2802" i="109"/>
  <c r="Y614" i="109"/>
  <c r="U4204" i="109"/>
  <c r="Y3458" i="109"/>
  <c r="S2368" i="109"/>
  <c r="P468" i="109"/>
  <c r="O481" i="109"/>
  <c r="Q746" i="109"/>
  <c r="T3905" i="109"/>
  <c r="U2011" i="109"/>
  <c r="P2442" i="109"/>
  <c r="S190" i="109"/>
  <c r="N3757" i="109"/>
  <c r="W2297" i="109"/>
  <c r="S3300" i="109"/>
  <c r="U466" i="109"/>
  <c r="S607" i="109"/>
  <c r="Y620" i="109"/>
  <c r="Q2651" i="109"/>
  <c r="T3474" i="109"/>
  <c r="U2361" i="109"/>
  <c r="V534" i="109"/>
  <c r="T2652" i="109"/>
  <c r="Z1066" i="109"/>
  <c r="R2318" i="109"/>
  <c r="Y2082" i="109"/>
  <c r="V486" i="109"/>
  <c r="Y3757" i="109"/>
  <c r="S2443" i="109"/>
  <c r="Q23" i="109"/>
  <c r="W1912" i="109"/>
  <c r="R2439" i="109"/>
  <c r="Y234" i="109"/>
  <c r="V2651" i="109"/>
  <c r="X1861" i="109"/>
  <c r="W2092" i="109"/>
  <c r="Y538" i="109"/>
  <c r="V539" i="109"/>
  <c r="P2643" i="109"/>
  <c r="P3519" i="109"/>
  <c r="X1840" i="109"/>
  <c r="R2659" i="109"/>
  <c r="U1006" i="109"/>
  <c r="U977" i="109"/>
  <c r="P2245" i="109"/>
  <c r="P744" i="109"/>
  <c r="Q105" i="109"/>
  <c r="Q3751" i="109"/>
  <c r="W740" i="109"/>
  <c r="X783" i="109"/>
  <c r="Y3829" i="109"/>
  <c r="O770" i="109"/>
  <c r="V3698" i="109"/>
  <c r="V2731" i="109"/>
  <c r="P996" i="109"/>
  <c r="U171" i="109"/>
  <c r="Q1999" i="109"/>
  <c r="V3398" i="109"/>
  <c r="S2218" i="109"/>
  <c r="X2423" i="109"/>
  <c r="X627" i="109"/>
  <c r="W2215" i="109"/>
  <c r="V235" i="109"/>
  <c r="T2644" i="109"/>
  <c r="U609" i="109"/>
  <c r="U4030" i="109"/>
  <c r="O1928" i="109"/>
  <c r="W844" i="109"/>
  <c r="S2423" i="109"/>
  <c r="U3812" i="109"/>
  <c r="U180" i="109"/>
  <c r="P3778" i="109"/>
  <c r="P2817" i="109"/>
  <c r="S411" i="109"/>
  <c r="X2084" i="109"/>
  <c r="U3378" i="109"/>
  <c r="V3678" i="109"/>
  <c r="Y815" i="109"/>
  <c r="N622" i="109"/>
  <c r="T850" i="109"/>
  <c r="U3737" i="109"/>
  <c r="R919" i="109"/>
  <c r="S980" i="109"/>
  <c r="U20" i="109"/>
  <c r="V631" i="109"/>
  <c r="Z2867" i="109"/>
  <c r="U2350" i="109"/>
  <c r="O3459" i="109"/>
  <c r="U3440" i="109"/>
  <c r="W2311" i="109"/>
  <c r="Q2294" i="109"/>
  <c r="P484" i="109"/>
  <c r="O777" i="109"/>
  <c r="Y2716" i="109"/>
  <c r="W2303" i="109"/>
  <c r="W3340" i="109"/>
  <c r="Y2099" i="109"/>
  <c r="T3698" i="109"/>
  <c r="Q630" i="109"/>
  <c r="Y748" i="109"/>
  <c r="T2683" i="109"/>
  <c r="W745" i="109"/>
  <c r="X2014" i="109"/>
  <c r="V2367" i="109"/>
  <c r="P2070" i="109"/>
  <c r="P777" i="109"/>
  <c r="P397" i="109"/>
  <c r="T778" i="109"/>
  <c r="T993" i="109"/>
  <c r="W2226" i="109"/>
  <c r="U2216" i="109"/>
  <c r="W3683" i="109"/>
  <c r="X521" i="109"/>
  <c r="X4248" i="109"/>
  <c r="P3309" i="109"/>
  <c r="O2731" i="109"/>
  <c r="X842" i="109"/>
  <c r="W3385" i="109"/>
  <c r="Y819" i="109"/>
  <c r="Y2725" i="109"/>
  <c r="Y2283" i="109"/>
  <c r="S3748" i="109"/>
  <c r="S3889" i="109"/>
  <c r="Y3313" i="109"/>
  <c r="U2749" i="109"/>
  <c r="O2806" i="109"/>
  <c r="Z1032" i="109"/>
  <c r="Q639" i="109"/>
  <c r="W979" i="109"/>
  <c r="T3707" i="109"/>
  <c r="O3683" i="109"/>
  <c r="R1991" i="109"/>
  <c r="P4102" i="109"/>
  <c r="P599" i="109"/>
  <c r="T3665" i="109"/>
  <c r="S766" i="109"/>
  <c r="X4250" i="109"/>
  <c r="U480" i="109"/>
  <c r="U2466" i="109"/>
  <c r="W899" i="109"/>
  <c r="X3373" i="109"/>
  <c r="S2575" i="109"/>
  <c r="S1855" i="109"/>
  <c r="V398" i="109"/>
  <c r="W2570" i="109"/>
  <c r="V1865" i="109"/>
  <c r="Y2004" i="109"/>
  <c r="Q3681" i="109"/>
  <c r="T4248" i="109"/>
  <c r="X3386" i="109"/>
  <c r="W2072" i="109"/>
  <c r="S3488" i="109"/>
  <c r="W628" i="109"/>
  <c r="W3331" i="109"/>
  <c r="W2384" i="109"/>
  <c r="R2578" i="109"/>
  <c r="R99" i="109"/>
  <c r="R162" i="109"/>
  <c r="T767" i="109"/>
  <c r="P760" i="109"/>
  <c r="Z3970" i="109"/>
  <c r="R3332" i="109"/>
  <c r="Q2210" i="109"/>
  <c r="V2612" i="109"/>
  <c r="P408" i="109"/>
  <c r="X1932" i="109"/>
  <c r="O604" i="109"/>
  <c r="X3296" i="109"/>
  <c r="S1859" i="109"/>
  <c r="R4131" i="109"/>
  <c r="X3441" i="109"/>
  <c r="W3747" i="109"/>
  <c r="W4045" i="109"/>
  <c r="W1923" i="109"/>
  <c r="O829" i="109"/>
  <c r="O531" i="109"/>
  <c r="X2794" i="109"/>
  <c r="U2215" i="109"/>
  <c r="P3912" i="109"/>
  <c r="S919" i="109"/>
  <c r="P3530" i="109"/>
  <c r="P469" i="109"/>
  <c r="T2585" i="109"/>
  <c r="R1869" i="109"/>
  <c r="N1999" i="109"/>
  <c r="X2364" i="109"/>
  <c r="P3739" i="109"/>
  <c r="X2829" i="109"/>
  <c r="U3383" i="109"/>
  <c r="U557" i="109"/>
  <c r="O190" i="109"/>
  <c r="R756" i="109"/>
  <c r="V3340" i="109"/>
  <c r="T2078" i="109"/>
  <c r="X3385" i="109"/>
  <c r="S1991" i="109"/>
  <c r="T2737" i="109"/>
  <c r="S2283" i="109"/>
  <c r="Q2455" i="109"/>
  <c r="Z2904" i="109"/>
  <c r="T3917" i="109"/>
  <c r="V3294" i="109"/>
  <c r="W3675" i="109"/>
  <c r="R777" i="109"/>
  <c r="X2303" i="109"/>
  <c r="R2466" i="109"/>
  <c r="X930" i="109"/>
  <c r="R785" i="109"/>
  <c r="Y2589" i="109"/>
  <c r="R1934" i="109"/>
  <c r="W894" i="109"/>
  <c r="N526" i="109"/>
  <c r="S3749" i="109"/>
  <c r="W826" i="109"/>
  <c r="Z2138" i="109"/>
  <c r="Y4266" i="109"/>
  <c r="T2320" i="109"/>
  <c r="O4199" i="109"/>
  <c r="N2817" i="109"/>
  <c r="U3465" i="109"/>
  <c r="Y3459" i="109"/>
  <c r="T234" i="109"/>
  <c r="O3828" i="109"/>
  <c r="Y2595" i="109"/>
  <c r="U2068" i="109"/>
  <c r="N2440" i="109"/>
  <c r="W983" i="109"/>
  <c r="N3897" i="109"/>
  <c r="R1882" i="109"/>
  <c r="R4118" i="109"/>
  <c r="S474" i="109"/>
  <c r="X3664" i="109"/>
  <c r="Y1851" i="109"/>
  <c r="P2019" i="109"/>
  <c r="Y384" i="109"/>
  <c r="W2449" i="109"/>
  <c r="N43" i="109"/>
  <c r="T3920" i="109"/>
  <c r="U628" i="109"/>
  <c r="X3475" i="109"/>
  <c r="N57" i="109"/>
  <c r="U247" i="109"/>
  <c r="N761" i="109"/>
  <c r="U959" i="109"/>
  <c r="X182" i="109"/>
  <c r="Y30" i="109"/>
  <c r="P740" i="109"/>
  <c r="X239" i="109"/>
  <c r="P2452" i="109"/>
  <c r="N4199" i="109"/>
  <c r="V753" i="109"/>
  <c r="P2380" i="109"/>
  <c r="R545" i="109"/>
  <c r="Y201" i="109"/>
  <c r="R93" i="109"/>
  <c r="Y540" i="109"/>
  <c r="V2001" i="109"/>
  <c r="X28" i="109"/>
  <c r="O614" i="109"/>
  <c r="O615" i="109"/>
  <c r="Y2581" i="109"/>
  <c r="S2318" i="109"/>
  <c r="U2222" i="109"/>
  <c r="T253" i="109"/>
  <c r="Q1955" i="109"/>
  <c r="Y813" i="109"/>
  <c r="S614" i="109"/>
  <c r="Q3527" i="109"/>
  <c r="V162" i="109"/>
  <c r="Q3887" i="109"/>
  <c r="O3312" i="109"/>
  <c r="V2077" i="109"/>
  <c r="Z685" i="109"/>
  <c r="Y3527" i="109"/>
  <c r="W2745" i="109"/>
  <c r="S36" i="109"/>
  <c r="S2660" i="109"/>
  <c r="Y2286" i="109"/>
  <c r="X910" i="109"/>
  <c r="Y2429" i="109"/>
  <c r="N2734" i="109"/>
  <c r="V2297" i="109"/>
  <c r="T886" i="109"/>
  <c r="V4264" i="109"/>
  <c r="X401" i="109"/>
  <c r="N482" i="109"/>
  <c r="S4055" i="109"/>
  <c r="Y561" i="109"/>
  <c r="W758" i="109"/>
  <c r="X750" i="109"/>
  <c r="W389" i="109"/>
  <c r="R764" i="109"/>
  <c r="Q609" i="109"/>
  <c r="N3899" i="109"/>
  <c r="P983" i="109"/>
  <c r="Q541" i="109"/>
  <c r="X3832" i="109"/>
  <c r="R388" i="109"/>
  <c r="S3538" i="109"/>
  <c r="O1924" i="109"/>
  <c r="Y1995" i="109"/>
  <c r="U2420" i="109"/>
  <c r="P2017" i="109"/>
  <c r="Q38" i="109"/>
  <c r="Y2234" i="109"/>
  <c r="R14" i="109"/>
  <c r="N2441" i="109"/>
  <c r="P817" i="109"/>
  <c r="R604" i="109"/>
  <c r="O2301" i="109"/>
  <c r="X385" i="109"/>
  <c r="R846" i="109"/>
  <c r="N543" i="109"/>
  <c r="T1840" i="109"/>
  <c r="R2575" i="109"/>
  <c r="O3316" i="109"/>
  <c r="P526" i="109"/>
  <c r="R474" i="109"/>
  <c r="W3415" i="109"/>
  <c r="U895" i="109"/>
  <c r="T3464" i="109"/>
  <c r="O169" i="109"/>
  <c r="N385" i="109"/>
  <c r="U193" i="109"/>
  <c r="S837" i="109"/>
  <c r="V822" i="109"/>
  <c r="Y3373" i="109"/>
  <c r="P975" i="109"/>
  <c r="V3474" i="109"/>
  <c r="W1005" i="109"/>
  <c r="W20" i="109"/>
  <c r="N2587" i="109"/>
  <c r="R234" i="109"/>
  <c r="S3551" i="109"/>
  <c r="V20" i="109"/>
  <c r="V182" i="109"/>
  <c r="W130" i="109"/>
  <c r="Q106" i="109"/>
  <c r="Y782" i="109"/>
  <c r="Y960" i="109"/>
  <c r="N4254" i="109"/>
  <c r="W968" i="109"/>
  <c r="Q395" i="109"/>
  <c r="N2429" i="109"/>
  <c r="Y3471" i="109"/>
  <c r="S2226" i="109"/>
  <c r="V259" i="109"/>
  <c r="Q3315" i="109"/>
  <c r="V381" i="109"/>
  <c r="T3405" i="109"/>
  <c r="T1999" i="109"/>
  <c r="U99" i="109"/>
  <c r="W3522" i="109"/>
  <c r="W401" i="109"/>
  <c r="X2080" i="109"/>
  <c r="O276" i="109"/>
  <c r="Y3526" i="109"/>
  <c r="X2306" i="109"/>
  <c r="O3304" i="109"/>
  <c r="Z322" i="109"/>
  <c r="V14" i="109"/>
  <c r="X853" i="109"/>
  <c r="S3757" i="109"/>
  <c r="R34" i="109"/>
  <c r="Y235" i="109"/>
  <c r="P2427" i="109"/>
  <c r="N4176" i="109"/>
  <c r="Y252" i="109"/>
  <c r="S3853" i="109"/>
  <c r="W2658" i="109"/>
  <c r="W975" i="109"/>
  <c r="X885" i="109"/>
  <c r="N257" i="109"/>
  <c r="S2817" i="109"/>
  <c r="Z689" i="109"/>
  <c r="U641" i="109"/>
  <c r="Q818" i="109"/>
  <c r="Z1052" i="109"/>
  <c r="U109" i="109"/>
  <c r="R2658" i="109"/>
  <c r="U3301" i="109"/>
  <c r="N817" i="109"/>
  <c r="P774" i="109"/>
  <c r="P3475" i="109"/>
  <c r="Y910" i="109"/>
  <c r="Z2502" i="109"/>
  <c r="V1880" i="109"/>
  <c r="P753" i="109"/>
  <c r="Y4047" i="109"/>
  <c r="Y3309" i="109"/>
  <c r="P478" i="109"/>
  <c r="P2236" i="109"/>
  <c r="V3754" i="109"/>
  <c r="S2587" i="109"/>
  <c r="V2206" i="109"/>
  <c r="N4045" i="109"/>
  <c r="W189" i="109"/>
  <c r="P477" i="109"/>
  <c r="Y257" i="109"/>
  <c r="X2587" i="109"/>
  <c r="R984" i="109"/>
  <c r="O2792" i="109"/>
  <c r="S1840" i="109"/>
  <c r="W2004" i="109"/>
  <c r="S2278" i="109"/>
  <c r="S1932" i="109"/>
  <c r="X493" i="109"/>
  <c r="X203" i="109"/>
  <c r="T923" i="109"/>
  <c r="P537" i="109"/>
  <c r="S2002" i="109"/>
  <c r="V1997" i="109"/>
  <c r="O1936" i="109"/>
  <c r="S901" i="109"/>
  <c r="R610" i="109"/>
  <c r="X907" i="109"/>
  <c r="O2445" i="109"/>
  <c r="T818" i="109"/>
  <c r="T2376" i="109"/>
  <c r="Y2230" i="109"/>
  <c r="S3561" i="109"/>
  <c r="X245" i="109"/>
  <c r="N2393" i="109"/>
  <c r="U417" i="109"/>
  <c r="Y375" i="109"/>
  <c r="T535" i="109"/>
  <c r="V529" i="109"/>
  <c r="Y599" i="109"/>
  <c r="X597" i="109"/>
  <c r="S263" i="109"/>
  <c r="Y964" i="109"/>
  <c r="T3525" i="109"/>
  <c r="R823" i="109"/>
  <c r="O2007" i="109"/>
  <c r="S395" i="109"/>
  <c r="N768" i="109"/>
  <c r="U3749" i="109"/>
  <c r="X843" i="109"/>
  <c r="N766" i="109"/>
  <c r="W835" i="109"/>
  <c r="W2612" i="109"/>
  <c r="Q109" i="109"/>
  <c r="N3316" i="109"/>
  <c r="P981" i="109"/>
  <c r="P987" i="109"/>
  <c r="V2379" i="109"/>
  <c r="W2814" i="109"/>
  <c r="V184" i="109"/>
  <c r="S744" i="109"/>
  <c r="Y596" i="109"/>
  <c r="S201" i="109"/>
  <c r="W831" i="109"/>
  <c r="U4277" i="109"/>
  <c r="V566" i="109"/>
  <c r="N2222" i="109"/>
  <c r="P169" i="109"/>
  <c r="N116" i="109"/>
  <c r="O933" i="109"/>
  <c r="U413" i="109"/>
  <c r="Q837" i="109"/>
  <c r="R2291" i="109"/>
  <c r="N914" i="109"/>
  <c r="W26" i="109"/>
  <c r="S601" i="109"/>
  <c r="U975" i="109"/>
  <c r="V2205" i="109"/>
  <c r="T93" i="109"/>
  <c r="S2447" i="109"/>
  <c r="U901" i="109"/>
  <c r="T826" i="109"/>
  <c r="N2226" i="109"/>
  <c r="U192" i="109"/>
  <c r="O906" i="109"/>
  <c r="Q2026" i="109"/>
  <c r="S2452" i="109"/>
  <c r="N4193" i="109"/>
  <c r="U2595" i="109"/>
  <c r="Y2078" i="109"/>
  <c r="N2228" i="109"/>
  <c r="R31" i="109"/>
  <c r="S549" i="109"/>
  <c r="P2717" i="109"/>
  <c r="R109" i="109"/>
  <c r="U3457" i="109"/>
  <c r="Y613" i="109"/>
  <c r="V841" i="109"/>
  <c r="S30" i="109"/>
  <c r="Q2286" i="109"/>
  <c r="U2287" i="109"/>
  <c r="X1942" i="109"/>
  <c r="N393" i="109"/>
  <c r="U995" i="109"/>
  <c r="W262" i="109"/>
  <c r="R3406" i="109"/>
  <c r="P2291" i="109"/>
  <c r="T2020" i="109"/>
  <c r="N2293" i="109"/>
  <c r="W169" i="109"/>
  <c r="Y107" i="109"/>
  <c r="N3475" i="109"/>
  <c r="N3900" i="109"/>
  <c r="N610" i="109"/>
  <c r="R2078" i="109"/>
  <c r="W813" i="109"/>
  <c r="U818" i="109"/>
  <c r="O4189" i="109"/>
  <c r="V192" i="109"/>
  <c r="T2015" i="109"/>
  <c r="S2369" i="109"/>
  <c r="T403" i="109"/>
  <c r="N3678" i="109"/>
  <c r="T379" i="109"/>
  <c r="Q2734" i="109"/>
  <c r="W2466" i="109"/>
  <c r="X104" i="109"/>
  <c r="Y891" i="109"/>
  <c r="S602" i="109"/>
  <c r="X959" i="109"/>
  <c r="V3320" i="109"/>
  <c r="P545" i="109"/>
  <c r="P252" i="109"/>
  <c r="R907" i="109"/>
  <c r="P2591" i="109"/>
  <c r="Y3534" i="109"/>
  <c r="Q3324" i="109"/>
  <c r="N3559" i="109"/>
  <c r="Y4291" i="109"/>
  <c r="Q1940" i="109"/>
  <c r="N3885" i="109"/>
  <c r="Z328" i="109"/>
  <c r="S2441" i="109"/>
  <c r="Q599" i="109"/>
  <c r="R89" i="109"/>
  <c r="Q36" i="109"/>
  <c r="Y2224" i="109"/>
  <c r="X388" i="109"/>
  <c r="S2376" i="109"/>
  <c r="N3339" i="109"/>
  <c r="T998" i="109"/>
  <c r="Y3518" i="109"/>
  <c r="O2602" i="109"/>
  <c r="T4132" i="109"/>
  <c r="T832" i="109"/>
  <c r="T405" i="109"/>
  <c r="W1922" i="109"/>
  <c r="V1869" i="109"/>
  <c r="X184" i="109"/>
  <c r="U4260" i="109"/>
  <c r="S995" i="109"/>
  <c r="W180" i="109"/>
  <c r="P3391" i="109"/>
  <c r="X2437" i="109"/>
  <c r="U88" i="109"/>
  <c r="X754" i="109"/>
  <c r="X466" i="109"/>
  <c r="S2364" i="109"/>
  <c r="T2001" i="109"/>
  <c r="W244" i="109"/>
  <c r="S3386" i="109"/>
  <c r="O748" i="109"/>
  <c r="Y830" i="109"/>
  <c r="P2602" i="109"/>
  <c r="Y774" i="109"/>
  <c r="Y2452" i="109"/>
  <c r="Y1002" i="109"/>
  <c r="X816" i="109"/>
  <c r="Y1848" i="109"/>
  <c r="Y814" i="109"/>
  <c r="V2306" i="109"/>
  <c r="T2734" i="109"/>
  <c r="V632" i="109"/>
  <c r="X2734" i="109"/>
  <c r="X612" i="109"/>
  <c r="X758" i="109"/>
  <c r="X253" i="109"/>
  <c r="U1997" i="109"/>
  <c r="U2447" i="109"/>
  <c r="U169" i="109"/>
  <c r="P2228" i="109"/>
  <c r="X392" i="109"/>
  <c r="N3297" i="109"/>
  <c r="Y770" i="109"/>
  <c r="N617" i="109"/>
  <c r="V3751" i="109"/>
  <c r="Y3320" i="109"/>
  <c r="P4177" i="109"/>
  <c r="X2245" i="109"/>
  <c r="X3383" i="109"/>
  <c r="U2383" i="109"/>
  <c r="O2080" i="109"/>
  <c r="W242" i="109"/>
  <c r="V1000" i="109"/>
  <c r="S1924" i="109"/>
  <c r="V615" i="109"/>
  <c r="S2435" i="109"/>
  <c r="R2308" i="109"/>
  <c r="S251" i="109"/>
  <c r="T3531" i="109"/>
  <c r="Q2444" i="109"/>
  <c r="S624" i="109"/>
  <c r="O3544" i="109"/>
  <c r="O2092" i="109"/>
  <c r="V3878" i="109"/>
  <c r="Q2283" i="109"/>
  <c r="P2672" i="109"/>
  <c r="T2316" i="109"/>
  <c r="Q1991" i="109"/>
  <c r="T4255" i="109"/>
  <c r="N2224" i="109"/>
  <c r="N4267" i="109"/>
  <c r="T3695" i="109"/>
  <c r="P172" i="109"/>
  <c r="X2451" i="109"/>
  <c r="P2074" i="109"/>
  <c r="Q910" i="109"/>
  <c r="U846" i="109"/>
  <c r="S179" i="109"/>
  <c r="O2067" i="109"/>
  <c r="U3915" i="109"/>
  <c r="Y4261" i="109"/>
  <c r="U1937" i="109"/>
  <c r="U2816" i="109"/>
  <c r="S2302" i="109"/>
  <c r="N760" i="109"/>
  <c r="P635" i="109"/>
  <c r="O1845" i="109"/>
  <c r="W3911" i="109"/>
  <c r="W2058" i="109"/>
  <c r="U3461" i="109"/>
  <c r="W2022" i="109"/>
  <c r="U2283" i="109"/>
  <c r="T2725" i="109"/>
  <c r="P403" i="109"/>
  <c r="Q408" i="109"/>
  <c r="Q631" i="109"/>
  <c r="N107" i="109"/>
  <c r="P2785" i="109"/>
  <c r="S818" i="109"/>
  <c r="Y400" i="109"/>
  <c r="X825" i="109"/>
  <c r="W103" i="109"/>
  <c r="Q2743" i="109"/>
  <c r="Y2009" i="109"/>
  <c r="S856" i="109"/>
  <c r="R2063" i="109"/>
  <c r="V2243" i="109"/>
  <c r="S998" i="109"/>
  <c r="S245" i="109"/>
  <c r="P2303" i="109"/>
  <c r="Z347" i="109"/>
  <c r="U976" i="109"/>
  <c r="W116" i="109"/>
  <c r="P641" i="109"/>
  <c r="W2056" i="109"/>
  <c r="T755" i="109"/>
  <c r="P960" i="109"/>
  <c r="V843" i="109"/>
  <c r="N3926" i="109"/>
  <c r="Q2079" i="109"/>
  <c r="Q604" i="109"/>
  <c r="T2065" i="109"/>
  <c r="Y2080" i="109"/>
  <c r="Y2288" i="109"/>
  <c r="N1991" i="109"/>
  <c r="T3313" i="109"/>
  <c r="Y3896" i="109"/>
  <c r="R628" i="109"/>
  <c r="P487" i="109"/>
  <c r="U18" i="110"/>
  <c r="W1836" i="109"/>
  <c r="S4281" i="109"/>
  <c r="N2210" i="109"/>
  <c r="R3543" i="109"/>
  <c r="N3300" i="109"/>
  <c r="R966" i="109"/>
  <c r="O2717" i="109"/>
  <c r="R476" i="109"/>
  <c r="V3911" i="109"/>
  <c r="Q4145" i="109"/>
  <c r="O4057" i="109"/>
  <c r="W106" i="109"/>
  <c r="N4120" i="109"/>
  <c r="P769" i="109"/>
  <c r="N3901" i="109"/>
  <c r="W2456" i="109"/>
  <c r="X2305" i="109"/>
  <c r="V1918" i="109"/>
  <c r="X2445" i="109"/>
  <c r="O380" i="109"/>
  <c r="P2809" i="109"/>
  <c r="U3328" i="109"/>
  <c r="R2086" i="109"/>
  <c r="Q2068" i="109"/>
  <c r="O2458" i="109"/>
  <c r="X4253" i="109"/>
  <c r="N2578" i="109"/>
  <c r="P3896" i="109"/>
  <c r="X979" i="109"/>
  <c r="R3878" i="109"/>
  <c r="X828" i="109"/>
  <c r="T201" i="109"/>
  <c r="O3741" i="109"/>
  <c r="T739" i="109"/>
  <c r="O2056" i="109"/>
  <c r="Y566" i="109"/>
  <c r="X96" i="109"/>
  <c r="R404" i="109"/>
  <c r="X629" i="109"/>
  <c r="U605" i="109"/>
  <c r="P3549" i="109"/>
  <c r="V34" i="109"/>
  <c r="N2372" i="109"/>
  <c r="X606" i="109"/>
  <c r="R4251" i="109"/>
  <c r="Y2440" i="109"/>
  <c r="W4283" i="109"/>
  <c r="Q2458" i="109"/>
  <c r="U2308" i="109"/>
  <c r="R2444" i="109"/>
  <c r="W184" i="109"/>
  <c r="U3525" i="109"/>
  <c r="Y593" i="109"/>
  <c r="O1945" i="109"/>
  <c r="V2095" i="109"/>
  <c r="T193" i="109"/>
  <c r="X3911" i="109"/>
  <c r="Y626" i="109"/>
  <c r="U4126" i="109"/>
  <c r="V4249" i="109"/>
  <c r="U475" i="109"/>
  <c r="V3824" i="109"/>
  <c r="O3303" i="109"/>
  <c r="Q3396" i="109"/>
  <c r="P3328" i="109"/>
  <c r="U2601" i="109"/>
  <c r="S4185" i="109"/>
  <c r="Y4045" i="109"/>
  <c r="W3322" i="109"/>
  <c r="Y3780" i="109"/>
  <c r="T3821" i="109"/>
  <c r="Y2068" i="109"/>
  <c r="V2435" i="109"/>
  <c r="Y1855" i="109"/>
  <c r="P3330" i="109"/>
  <c r="R2802" i="109"/>
  <c r="U858" i="109"/>
  <c r="R4049" i="109"/>
  <c r="U4282" i="109"/>
  <c r="U3464" i="109"/>
  <c r="W3670" i="109"/>
  <c r="W3827" i="109"/>
  <c r="X4185" i="109"/>
  <c r="X1930" i="109"/>
  <c r="V3446" i="109"/>
  <c r="T3771" i="109"/>
  <c r="W4119" i="109"/>
  <c r="V4126" i="109"/>
  <c r="U2720" i="109"/>
  <c r="W3373" i="109"/>
  <c r="U3481" i="109"/>
  <c r="V4048" i="109"/>
  <c r="V3559" i="109"/>
  <c r="P2812" i="109"/>
  <c r="R3887" i="109"/>
  <c r="Q4181" i="109"/>
  <c r="P2060" i="109"/>
  <c r="U3810" i="109"/>
  <c r="X3822" i="109"/>
  <c r="P3884" i="109"/>
  <c r="X2078" i="109"/>
  <c r="U3475" i="109"/>
  <c r="O2683" i="109"/>
  <c r="R3339" i="109"/>
  <c r="R599" i="109"/>
  <c r="Y3554" i="109"/>
  <c r="U3340" i="109"/>
  <c r="Q4191" i="109"/>
  <c r="X2074" i="109"/>
  <c r="U3560" i="109"/>
  <c r="T2222" i="109"/>
  <c r="V763" i="109"/>
  <c r="V4047" i="109"/>
  <c r="X3749" i="109"/>
  <c r="W2003" i="109"/>
  <c r="W3707" i="109"/>
  <c r="O128" i="109"/>
  <c r="W978" i="109"/>
  <c r="W1851" i="109"/>
  <c r="O2447" i="109"/>
  <c r="X3323" i="109"/>
  <c r="V2223" i="109"/>
  <c r="P566" i="109"/>
  <c r="V2220" i="109"/>
  <c r="P4204" i="109"/>
  <c r="Z1063" i="109"/>
  <c r="U3828" i="109"/>
  <c r="R454" i="109"/>
  <c r="Y989" i="109"/>
  <c r="V906" i="109"/>
  <c r="V2393" i="109"/>
  <c r="R632" i="109"/>
  <c r="O2245" i="109"/>
  <c r="V4218" i="109"/>
  <c r="R2672" i="109"/>
  <c r="N1994" i="109"/>
  <c r="N2648" i="109"/>
  <c r="X840" i="109"/>
  <c r="Z709" i="109"/>
  <c r="T107" i="109"/>
  <c r="R995" i="109"/>
  <c r="U908" i="109"/>
  <c r="P2368" i="109"/>
  <c r="T2425" i="109"/>
  <c r="T2745" i="109"/>
  <c r="Q3537" i="109"/>
  <c r="Q3684" i="109"/>
  <c r="W2453" i="109"/>
  <c r="W2599" i="109"/>
  <c r="U2810" i="109"/>
  <c r="P598" i="109"/>
  <c r="T3675" i="109"/>
  <c r="S987" i="109"/>
  <c r="T4177" i="109"/>
  <c r="Z668" i="109"/>
  <c r="X2296" i="109"/>
  <c r="V967" i="109"/>
  <c r="O4278" i="109"/>
  <c r="Q908" i="109"/>
  <c r="O2656" i="109"/>
  <c r="V3471" i="109"/>
  <c r="O495" i="109"/>
  <c r="Y2351" i="109"/>
  <c r="X901" i="109"/>
  <c r="X2452" i="109"/>
  <c r="X2424" i="109"/>
  <c r="T1851" i="109"/>
  <c r="V555" i="109"/>
  <c r="W3333" i="109"/>
  <c r="Q834" i="109"/>
  <c r="Y471" i="109"/>
  <c r="Y3753" i="109"/>
  <c r="U902" i="109"/>
  <c r="Z2168" i="109"/>
  <c r="T963" i="109"/>
  <c r="R2059" i="109"/>
  <c r="P568" i="109"/>
  <c r="S2581" i="109"/>
  <c r="Q2440" i="109"/>
  <c r="W3519" i="109"/>
  <c r="Y421" i="109"/>
  <c r="W3688" i="109"/>
  <c r="U2725" i="109"/>
  <c r="Y2654" i="109"/>
  <c r="P967" i="109"/>
  <c r="U3327" i="109"/>
  <c r="X2683" i="109"/>
  <c r="U3693" i="109"/>
  <c r="V2659" i="109"/>
  <c r="W2082" i="109"/>
  <c r="O3534" i="109"/>
  <c r="Q252" i="109"/>
  <c r="V997" i="109"/>
  <c r="O850" i="109"/>
  <c r="Q3311" i="109"/>
  <c r="O756" i="109"/>
  <c r="U2206" i="109"/>
  <c r="Q1880" i="109"/>
  <c r="T2724" i="109"/>
  <c r="R607" i="109"/>
  <c r="W980" i="109"/>
  <c r="P985" i="109"/>
  <c r="R549" i="109"/>
  <c r="U2221" i="109"/>
  <c r="X2278" i="109"/>
  <c r="X607" i="109"/>
  <c r="Q3826" i="109"/>
  <c r="V2374" i="109"/>
  <c r="Y893" i="109"/>
  <c r="U2676" i="109"/>
  <c r="T756" i="109"/>
  <c r="Q972" i="109"/>
  <c r="Y817" i="109"/>
  <c r="W3462" i="109"/>
  <c r="P2612" i="109"/>
  <c r="U452" i="109"/>
  <c r="W3463" i="109"/>
  <c r="U3698" i="109"/>
  <c r="W923" i="109"/>
  <c r="R4145" i="109"/>
  <c r="X1882" i="109"/>
  <c r="W815" i="109"/>
  <c r="Y837" i="109"/>
  <c r="S754" i="109"/>
  <c r="P3381" i="109"/>
  <c r="V778" i="109"/>
  <c r="Y755" i="109"/>
  <c r="X3839" i="109"/>
  <c r="T186" i="109"/>
  <c r="Q615" i="109"/>
  <c r="U989" i="109"/>
  <c r="P3372" i="109"/>
  <c r="Z1054" i="109"/>
  <c r="T4112" i="109"/>
  <c r="U2277" i="109"/>
  <c r="W627" i="109"/>
  <c r="O534" i="109"/>
  <c r="S2737" i="109"/>
  <c r="V2747" i="109"/>
  <c r="P787" i="109"/>
  <c r="Q2644" i="109"/>
  <c r="P829" i="109"/>
  <c r="W4131" i="109"/>
  <c r="U3391" i="109"/>
  <c r="Y2376" i="109"/>
  <c r="R3311" i="109"/>
  <c r="X637" i="109"/>
  <c r="V630" i="109"/>
  <c r="V2062" i="109"/>
  <c r="U2230" i="109"/>
  <c r="T3916" i="109"/>
  <c r="Z697" i="109"/>
  <c r="Y786" i="109"/>
  <c r="Q2731" i="109"/>
  <c r="W2011" i="109"/>
  <c r="X4264" i="109"/>
  <c r="Q607" i="109"/>
  <c r="V3318" i="109"/>
  <c r="W917" i="109"/>
  <c r="U2674" i="109"/>
  <c r="X2727" i="109"/>
  <c r="V4268" i="109"/>
  <c r="W3310" i="109"/>
  <c r="T770" i="109"/>
  <c r="U3680" i="109"/>
  <c r="W2790" i="109"/>
  <c r="P748" i="109"/>
  <c r="S3682" i="109"/>
  <c r="W463" i="109"/>
  <c r="U397" i="109"/>
  <c r="V754" i="109"/>
  <c r="T2226" i="109"/>
  <c r="R2612" i="109"/>
  <c r="W3405" i="109"/>
  <c r="Y4038" i="109"/>
  <c r="R4132" i="109"/>
  <c r="Z2862" i="109"/>
  <c r="Q4049" i="109"/>
  <c r="V3828" i="109"/>
  <c r="Z690" i="109"/>
  <c r="U920" i="109"/>
  <c r="Y2320" i="109"/>
  <c r="W769" i="109"/>
  <c r="W777" i="109"/>
  <c r="Y836" i="109"/>
  <c r="T3756" i="109"/>
  <c r="R3372" i="109"/>
  <c r="Y825" i="109"/>
  <c r="W903" i="109"/>
  <c r="S774" i="109"/>
  <c r="S3664" i="109"/>
  <c r="U828" i="109"/>
  <c r="W3771" i="109"/>
  <c r="Y598" i="109"/>
  <c r="U3486" i="109"/>
  <c r="Y479" i="109"/>
  <c r="W909" i="109"/>
  <c r="U3696" i="109"/>
  <c r="X2352" i="109"/>
  <c r="Y3312" i="109"/>
  <c r="P995" i="109"/>
  <c r="W2089" i="109"/>
  <c r="N1934" i="109"/>
  <c r="R44" i="109"/>
  <c r="W2367" i="109"/>
  <c r="W969" i="109"/>
  <c r="Y2318" i="109"/>
  <c r="U774" i="109"/>
  <c r="O2671" i="109"/>
  <c r="W2443" i="109"/>
  <c r="U420" i="109"/>
  <c r="P2301" i="109"/>
  <c r="S3338" i="109"/>
  <c r="W4272" i="109"/>
  <c r="W4208" i="109"/>
  <c r="R3519" i="109"/>
  <c r="X966" i="109"/>
  <c r="W2318" i="109"/>
  <c r="Z3972" i="109"/>
  <c r="Y3538" i="109"/>
  <c r="V2210" i="109"/>
  <c r="X2058" i="109"/>
  <c r="X3304" i="109"/>
  <c r="R3312" i="109"/>
  <c r="Q2205" i="109"/>
  <c r="V2812" i="109"/>
  <c r="Q2370" i="109"/>
  <c r="S31" i="109"/>
  <c r="T2379" i="109"/>
  <c r="R3457" i="109"/>
  <c r="W600" i="109"/>
  <c r="P2080" i="109"/>
  <c r="X900" i="109"/>
  <c r="Y524" i="109"/>
  <c r="P2425" i="109"/>
  <c r="V411" i="109"/>
  <c r="T641" i="109"/>
  <c r="R3467" i="109"/>
  <c r="R3523" i="109"/>
  <c r="U3845" i="109"/>
  <c r="S1880" i="109"/>
  <c r="S2570" i="109"/>
  <c r="S4201" i="109"/>
  <c r="Y888" i="109"/>
  <c r="S2077" i="109"/>
  <c r="P4187" i="109"/>
  <c r="R2074" i="109"/>
  <c r="T2466" i="109"/>
  <c r="P924" i="109"/>
  <c r="Y3308" i="109"/>
  <c r="R4053" i="109"/>
  <c r="P910" i="109"/>
  <c r="O1929" i="109"/>
  <c r="X2642" i="109"/>
  <c r="V2449" i="109"/>
  <c r="O2437" i="109"/>
  <c r="P28" i="109"/>
  <c r="T3822" i="109"/>
  <c r="Y3413" i="109"/>
  <c r="T890" i="109"/>
  <c r="P3300" i="109"/>
  <c r="U979" i="109"/>
  <c r="V979" i="109"/>
  <c r="S2351" i="109"/>
  <c r="Y785" i="109"/>
  <c r="U997" i="109"/>
  <c r="W832" i="109"/>
  <c r="T375" i="109"/>
  <c r="O818" i="109"/>
  <c r="X1987" i="109"/>
  <c r="U3738" i="109"/>
  <c r="Q2003" i="109"/>
  <c r="U98" i="109"/>
  <c r="V233" i="109"/>
  <c r="T967" i="109"/>
  <c r="P2247" i="109"/>
  <c r="O3474" i="109"/>
  <c r="O3342" i="109"/>
  <c r="N3309" i="109"/>
  <c r="U3305" i="109"/>
  <c r="N545" i="109"/>
  <c r="X753" i="109"/>
  <c r="Z700" i="109"/>
  <c r="O2435" i="109"/>
  <c r="N2583" i="109"/>
  <c r="Z1057" i="109"/>
  <c r="N839" i="109"/>
  <c r="Q764" i="109"/>
  <c r="S2814" i="109"/>
  <c r="N2715" i="109"/>
  <c r="Q3665" i="109"/>
  <c r="Y917" i="109"/>
  <c r="P2078" i="109"/>
  <c r="V3924" i="109"/>
  <c r="S20" i="109"/>
  <c r="P2685" i="109"/>
  <c r="V3411" i="109"/>
  <c r="P130" i="109"/>
  <c r="T912" i="109"/>
  <c r="X252" i="109"/>
  <c r="Y172" i="109"/>
  <c r="T4128" i="109"/>
  <c r="Q399" i="109"/>
  <c r="R233" i="109"/>
  <c r="X2393" i="109"/>
  <c r="U2228" i="109"/>
  <c r="U541" i="109"/>
  <c r="S493" i="109"/>
  <c r="N1929" i="109"/>
  <c r="P420" i="109"/>
  <c r="R160" i="109"/>
  <c r="Y395" i="109"/>
  <c r="Y116" i="109"/>
  <c r="X532" i="109"/>
  <c r="W2598" i="109"/>
  <c r="Y1985" i="109"/>
  <c r="N4118" i="109"/>
  <c r="T33" i="109"/>
  <c r="R989" i="109"/>
  <c r="Z687" i="109"/>
  <c r="O116" i="109"/>
  <c r="V554" i="109"/>
  <c r="Q835" i="109"/>
  <c r="Y3378" i="109"/>
  <c r="Y2587" i="109"/>
  <c r="P600" i="109"/>
  <c r="T120" i="109"/>
  <c r="W3377" i="109"/>
  <c r="V3546" i="109"/>
  <c r="S599" i="109"/>
  <c r="R1851" i="109"/>
  <c r="P1994" i="109"/>
  <c r="N3827" i="109"/>
  <c r="P393" i="109"/>
  <c r="U779" i="109"/>
  <c r="N834" i="109"/>
  <c r="P758" i="109"/>
  <c r="U916" i="109"/>
  <c r="R2077" i="109"/>
  <c r="V4260" i="109"/>
  <c r="T846" i="109"/>
  <c r="O1882" i="109"/>
  <c r="T1872" i="109"/>
  <c r="Q4124" i="109"/>
  <c r="O3325" i="109"/>
  <c r="N3524" i="109"/>
  <c r="S1936" i="109"/>
  <c r="S3746" i="109"/>
  <c r="X161" i="109"/>
  <c r="V901" i="109"/>
  <c r="Q1953" i="109"/>
  <c r="V993" i="109"/>
  <c r="U2441" i="109"/>
  <c r="X814" i="109"/>
  <c r="P3376" i="109"/>
  <c r="Z711" i="109"/>
  <c r="X988" i="109"/>
  <c r="Y32" i="109"/>
  <c r="V2003" i="109"/>
  <c r="Y93" i="109"/>
  <c r="Q2457" i="109"/>
  <c r="N3392" i="109"/>
  <c r="S2076" i="109"/>
  <c r="U1931" i="109"/>
  <c r="W545" i="109"/>
  <c r="U1845" i="109"/>
  <c r="R1921" i="109"/>
  <c r="W744" i="109"/>
  <c r="R985" i="109"/>
  <c r="X2077" i="109"/>
  <c r="X747" i="109"/>
  <c r="Z2518" i="109"/>
  <c r="X1912" i="109"/>
  <c r="N3464" i="109"/>
  <c r="N3310" i="109"/>
  <c r="R602" i="109"/>
  <c r="S989" i="109"/>
  <c r="R1006" i="109"/>
  <c r="T1944" i="109"/>
  <c r="Q398" i="109"/>
  <c r="Y978" i="109"/>
  <c r="Q4193" i="109"/>
  <c r="R2082" i="109"/>
  <c r="X262" i="109"/>
  <c r="P23" i="109"/>
  <c r="P396" i="109"/>
  <c r="O101" i="109"/>
  <c r="S88" i="109"/>
  <c r="T2019" i="109"/>
  <c r="S1928" i="109"/>
  <c r="R486" i="109"/>
  <c r="P923" i="109"/>
  <c r="U3385" i="109"/>
  <c r="W604" i="109"/>
  <c r="X987" i="109"/>
  <c r="O93" i="109"/>
  <c r="W2372" i="109"/>
  <c r="N3693" i="109"/>
  <c r="X4176" i="109"/>
  <c r="Y450" i="109"/>
  <c r="Z694" i="109"/>
  <c r="X539" i="109"/>
  <c r="S2360" i="109"/>
  <c r="O891" i="109"/>
  <c r="Z676" i="109"/>
  <c r="U2351" i="109"/>
  <c r="Y253" i="109"/>
  <c r="Y3386" i="109"/>
  <c r="R2724" i="109"/>
  <c r="P2435" i="109"/>
  <c r="V545" i="109"/>
  <c r="Y2206" i="109"/>
  <c r="Q166" i="109"/>
  <c r="P3445" i="109"/>
  <c r="U912" i="109"/>
  <c r="N3912" i="109"/>
  <c r="V1882" i="109"/>
  <c r="X379" i="109"/>
  <c r="Y3461" i="109"/>
  <c r="W999" i="109"/>
  <c r="O2603" i="109"/>
  <c r="P245" i="109"/>
  <c r="W829" i="109"/>
  <c r="S107" i="109"/>
  <c r="Y3880" i="109"/>
  <c r="Z1042" i="109"/>
  <c r="N274" i="109"/>
  <c r="U233" i="109"/>
  <c r="S1941" i="109"/>
  <c r="X739" i="109"/>
  <c r="U3674" i="109"/>
  <c r="T128" i="109"/>
  <c r="N3829" i="109"/>
  <c r="W111" i="109"/>
  <c r="X25" i="109"/>
  <c r="V920" i="109"/>
  <c r="N263" i="109"/>
  <c r="Y38" i="109"/>
  <c r="T910" i="109"/>
  <c r="O559" i="109"/>
  <c r="R2101" i="109"/>
  <c r="T1942" i="109"/>
  <c r="X763" i="109"/>
  <c r="X2101" i="109"/>
  <c r="U469" i="109"/>
  <c r="W201" i="109"/>
  <c r="T3318" i="109"/>
  <c r="Q3465" i="109"/>
  <c r="S101" i="109"/>
  <c r="Y2075" i="109"/>
  <c r="Y4191" i="109"/>
  <c r="R398" i="109"/>
  <c r="T2831" i="109"/>
  <c r="O1994" i="109"/>
  <c r="X1869" i="109"/>
  <c r="V1943" i="109"/>
  <c r="R88" i="109"/>
  <c r="V252" i="109"/>
  <c r="P255" i="109"/>
  <c r="W3477" i="109"/>
  <c r="X611" i="109"/>
  <c r="O2090" i="109"/>
  <c r="R1912" i="109"/>
  <c r="W2351" i="109"/>
  <c r="W36" i="109"/>
  <c r="T189" i="109"/>
  <c r="S2072" i="109"/>
  <c r="W837" i="109"/>
  <c r="Y821" i="109"/>
  <c r="T3311" i="109"/>
  <c r="T777" i="109"/>
  <c r="P106" i="109"/>
  <c r="P1853" i="109"/>
  <c r="O762" i="109"/>
  <c r="R754" i="109"/>
  <c r="N3328" i="109"/>
  <c r="S93" i="109"/>
  <c r="S2005" i="109"/>
  <c r="W190" i="109"/>
  <c r="X3761" i="109"/>
  <c r="Q2393" i="109"/>
  <c r="N833" i="109"/>
  <c r="V3527" i="109"/>
  <c r="Y2660" i="109"/>
  <c r="W612" i="109"/>
  <c r="U3522" i="109"/>
  <c r="T1934" i="109"/>
  <c r="Y616" i="109"/>
  <c r="N15" i="109"/>
  <c r="V265" i="109"/>
  <c r="W3881" i="109"/>
  <c r="T787" i="109"/>
  <c r="W96" i="109"/>
  <c r="W3557" i="109"/>
  <c r="V2452" i="109"/>
  <c r="W3413" i="109"/>
  <c r="Y378" i="109"/>
  <c r="R833" i="109"/>
  <c r="N598" i="109"/>
  <c r="S965" i="109"/>
  <c r="Y3819" i="109"/>
  <c r="N2002" i="109"/>
  <c r="W842" i="109"/>
  <c r="P919" i="109"/>
  <c r="U837" i="109"/>
  <c r="R389" i="109"/>
  <c r="S555" i="109"/>
  <c r="S3528" i="109"/>
  <c r="O993" i="109"/>
  <c r="Y4262" i="109"/>
  <c r="V180" i="109"/>
  <c r="Y3327" i="109"/>
  <c r="Q902" i="109"/>
  <c r="W1917" i="109"/>
  <c r="P201" i="109"/>
  <c r="W843" i="109"/>
  <c r="N1985" i="109"/>
  <c r="Y781" i="109"/>
  <c r="W599" i="109"/>
  <c r="P189" i="109"/>
  <c r="R768" i="109"/>
  <c r="V179" i="109"/>
  <c r="O967" i="109"/>
  <c r="Y448" i="109"/>
  <c r="O1880" i="109"/>
  <c r="U4289" i="109"/>
  <c r="W2666" i="109"/>
  <c r="X1986" i="109"/>
  <c r="R390" i="109"/>
  <c r="Z2497" i="109"/>
  <c r="X472" i="109"/>
  <c r="V904" i="109"/>
  <c r="P253" i="109"/>
  <c r="Q3469" i="109"/>
  <c r="X836" i="109"/>
  <c r="Y860" i="109"/>
  <c r="Y2215" i="109"/>
  <c r="S4030" i="109"/>
  <c r="Y1994" i="109"/>
  <c r="T96" i="109"/>
  <c r="Z2870" i="109"/>
  <c r="X394" i="109"/>
  <c r="U1923" i="109"/>
  <c r="Q422" i="109"/>
  <c r="T817" i="109"/>
  <c r="R169" i="109"/>
  <c r="U375" i="109"/>
  <c r="T551" i="109"/>
  <c r="R411" i="109"/>
  <c r="R2228" i="109"/>
  <c r="Q992" i="109"/>
  <c r="Z2149" i="109"/>
  <c r="W3392" i="109"/>
  <c r="Q255" i="109"/>
  <c r="Q2448" i="109"/>
  <c r="Z693" i="109"/>
  <c r="S2301" i="109"/>
  <c r="N2296" i="109"/>
  <c r="U2726" i="109"/>
  <c r="T1997" i="109"/>
  <c r="N3694" i="109"/>
  <c r="U992" i="109"/>
  <c r="Y24" i="109"/>
  <c r="W24" i="109"/>
  <c r="N2745" i="109"/>
  <c r="X3518" i="109"/>
  <c r="N4195" i="109"/>
  <c r="N3295" i="109"/>
  <c r="U25" i="109"/>
  <c r="N2685" i="109"/>
  <c r="V3479" i="109"/>
  <c r="Y2671" i="109"/>
  <c r="Y109" i="109"/>
  <c r="X2453" i="109"/>
  <c r="N541" i="109"/>
  <c r="N4043" i="109"/>
  <c r="P2004" i="109"/>
  <c r="P2732" i="109"/>
  <c r="V2233" i="109"/>
  <c r="P555" i="109"/>
  <c r="U38" i="109"/>
  <c r="W3457" i="109"/>
  <c r="V1845" i="109"/>
  <c r="U566" i="109"/>
  <c r="X918" i="109"/>
  <c r="N2656" i="109"/>
  <c r="S2062" i="109"/>
  <c r="V2245" i="109"/>
  <c r="X549" i="109"/>
  <c r="T2369" i="109"/>
  <c r="X547" i="109"/>
  <c r="T3456" i="109"/>
  <c r="P1006" i="109"/>
  <c r="Y130" i="109"/>
  <c r="N2789" i="109"/>
  <c r="V992" i="109"/>
  <c r="W399" i="109"/>
  <c r="X2277" i="109"/>
  <c r="R20" i="109"/>
  <c r="R107" i="109"/>
  <c r="Q914" i="109"/>
  <c r="U30" i="109"/>
  <c r="O3464" i="109"/>
  <c r="Y2352" i="109"/>
  <c r="Q2064" i="109"/>
  <c r="Y2297" i="109"/>
  <c r="R787" i="109"/>
  <c r="R184" i="109"/>
  <c r="T3550" i="109"/>
  <c r="P1991" i="109"/>
  <c r="X1922" i="109"/>
  <c r="R96" i="109"/>
  <c r="Q2224" i="109"/>
  <c r="P493" i="109"/>
  <c r="O773" i="109"/>
  <c r="U974" i="109"/>
  <c r="P36" i="109"/>
  <c r="N3323" i="109"/>
  <c r="V3920" i="109"/>
  <c r="T2293" i="109"/>
  <c r="Y111" i="109"/>
  <c r="R201" i="109"/>
  <c r="S3456" i="109"/>
  <c r="U2457" i="109"/>
  <c r="Z335" i="109"/>
  <c r="O381" i="109"/>
  <c r="W162" i="109"/>
  <c r="Y3371" i="109"/>
  <c r="Z680" i="109"/>
  <c r="T3342" i="109"/>
  <c r="X128" i="109"/>
  <c r="Z1060" i="109"/>
  <c r="X87" i="109"/>
  <c r="O180" i="109"/>
  <c r="Q549" i="109"/>
  <c r="W1994" i="109"/>
  <c r="T3542" i="109"/>
  <c r="N3333" i="109"/>
  <c r="U961" i="109"/>
  <c r="N3304" i="109"/>
  <c r="S1856" i="109"/>
  <c r="P32" i="109"/>
  <c r="W992" i="109"/>
  <c r="Z696" i="109"/>
  <c r="Q33" i="109"/>
  <c r="T482" i="109"/>
  <c r="Y3816" i="109"/>
  <c r="R57" i="109"/>
  <c r="O174" i="109"/>
  <c r="N604" i="109"/>
  <c r="W2444" i="109"/>
  <c r="U176" i="109"/>
  <c r="X771" i="109"/>
  <c r="R477" i="109"/>
  <c r="S2424" i="109"/>
  <c r="Y841" i="109"/>
  <c r="O2427" i="109"/>
  <c r="Q979" i="109"/>
  <c r="X448" i="109"/>
  <c r="U259" i="109"/>
  <c r="Y1868" i="109"/>
  <c r="Y4276" i="109"/>
  <c r="T233" i="109"/>
  <c r="V2426" i="109"/>
  <c r="Y1942" i="109"/>
  <c r="R103" i="109"/>
  <c r="U3539" i="109"/>
  <c r="Y609" i="109"/>
  <c r="S3917" i="109"/>
  <c r="Y2007" i="109"/>
  <c r="W527" i="109"/>
  <c r="S3692" i="109"/>
  <c r="O1853" i="109"/>
  <c r="U3544" i="109"/>
  <c r="N2733" i="109"/>
  <c r="Q634" i="109"/>
  <c r="U2288" i="109"/>
  <c r="O252" i="109"/>
  <c r="Q2092" i="109"/>
  <c r="U3881" i="109"/>
  <c r="V190" i="109"/>
  <c r="Q3552" i="109"/>
  <c r="P2222" i="109"/>
  <c r="P890" i="109"/>
  <c r="S234" i="109"/>
  <c r="Q2421" i="109"/>
  <c r="P453" i="109"/>
  <c r="Q2001" i="109"/>
  <c r="T2462" i="109"/>
  <c r="O2075" i="109"/>
  <c r="O3823" i="109"/>
  <c r="Z318" i="109"/>
  <c r="Q3886" i="109"/>
  <c r="W2420" i="109"/>
  <c r="T1857" i="109"/>
  <c r="Q3553" i="109"/>
  <c r="N2391" i="109"/>
  <c r="X32" i="109"/>
  <c r="Q30" i="109"/>
  <c r="O2094" i="109"/>
  <c r="T116" i="109"/>
  <c r="Q3308" i="109"/>
  <c r="O2823" i="109"/>
  <c r="V637" i="109"/>
  <c r="Y14" i="109"/>
  <c r="S3513" i="109"/>
  <c r="T47" i="109"/>
  <c r="O3394" i="109"/>
  <c r="P486" i="109"/>
  <c r="P2312" i="109"/>
  <c r="N985" i="109"/>
  <c r="N30" i="109"/>
  <c r="V3539" i="109"/>
  <c r="P93" i="109"/>
  <c r="O596" i="109"/>
  <c r="V253" i="109"/>
  <c r="Q3911" i="109"/>
  <c r="O3513" i="109"/>
  <c r="S1997" i="109"/>
  <c r="O3515" i="109"/>
  <c r="X179" i="109"/>
  <c r="O2213" i="109"/>
  <c r="X1985" i="109"/>
  <c r="S3762" i="109"/>
  <c r="P2671" i="109"/>
  <c r="Q2067" i="109"/>
  <c r="Q3551" i="109"/>
  <c r="V3908" i="109"/>
  <c r="R4276" i="109"/>
  <c r="O2681" i="109"/>
  <c r="Y834" i="109"/>
  <c r="P2667" i="109"/>
  <c r="N3415" i="109"/>
  <c r="P4273" i="109"/>
  <c r="T32" i="110"/>
  <c r="P109" i="109"/>
  <c r="Q4128" i="109"/>
  <c r="N2804" i="109"/>
  <c r="Q3909" i="109"/>
  <c r="N249" i="109"/>
  <c r="P137" i="110"/>
  <c r="V3689" i="109"/>
  <c r="N493" i="109"/>
  <c r="T3904" i="109"/>
  <c r="T26" i="109"/>
  <c r="T2287" i="109"/>
  <c r="Q2228" i="109"/>
  <c r="N180" i="109"/>
  <c r="X2205" i="109"/>
  <c r="Z669" i="109"/>
  <c r="T2795" i="109"/>
  <c r="U2094" i="109"/>
  <c r="U3896" i="109"/>
  <c r="P2237" i="109"/>
  <c r="Q763" i="109"/>
  <c r="N983" i="109"/>
  <c r="U3303" i="109"/>
  <c r="U2683" i="109"/>
  <c r="R3331" i="109"/>
  <c r="Y3335" i="109"/>
  <c r="Z3976" i="109"/>
  <c r="R3926" i="109"/>
  <c r="T2080" i="109"/>
  <c r="Y2729" i="109"/>
  <c r="V3909" i="109"/>
  <c r="Q4199" i="109"/>
  <c r="W4185" i="109"/>
  <c r="T4061" i="109"/>
  <c r="R2445" i="109"/>
  <c r="Q2586" i="109"/>
  <c r="O2831" i="109"/>
  <c r="Z3598" i="109"/>
  <c r="S3306" i="109"/>
  <c r="O3297" i="109"/>
  <c r="W3742" i="109"/>
  <c r="V3694" i="109"/>
  <c r="Y3369" i="109"/>
  <c r="O923" i="109"/>
  <c r="S3322" i="109"/>
  <c r="U3901" i="109"/>
  <c r="Q3488" i="109"/>
  <c r="W3479" i="109"/>
  <c r="R3830" i="109"/>
  <c r="S2664" i="109"/>
  <c r="V600" i="109"/>
  <c r="Q2648" i="109"/>
  <c r="W4043" i="109"/>
  <c r="Q3895" i="109"/>
  <c r="U1929" i="109"/>
  <c r="U1986" i="109"/>
  <c r="V4114" i="109"/>
  <c r="T3828" i="109"/>
  <c r="S2717" i="109"/>
  <c r="U1871" i="109"/>
  <c r="X2744" i="109"/>
  <c r="Q3306" i="109"/>
  <c r="Y2788" i="109"/>
  <c r="P4047" i="109"/>
  <c r="W2014" i="109"/>
  <c r="W3308" i="109"/>
  <c r="V3524" i="109"/>
  <c r="O4114" i="109"/>
  <c r="P2807" i="109"/>
  <c r="T3372" i="109"/>
  <c r="Y3302" i="109"/>
  <c r="O2578" i="109"/>
  <c r="T1991" i="109"/>
  <c r="W3394" i="109"/>
  <c r="W2206" i="109"/>
  <c r="X835" i="109"/>
  <c r="W1914" i="109"/>
  <c r="T545" i="109"/>
  <c r="R3301" i="109"/>
  <c r="X3676" i="109"/>
  <c r="Y380" i="109"/>
  <c r="R3751" i="109"/>
  <c r="S615" i="109"/>
  <c r="P1942" i="109"/>
  <c r="Y3743" i="109"/>
  <c r="S2569" i="109"/>
  <c r="W4177" i="109"/>
  <c r="Q3299" i="109"/>
  <c r="X991" i="109"/>
  <c r="R2800" i="109"/>
  <c r="V3756" i="109"/>
  <c r="T409" i="109"/>
  <c r="O1932" i="109"/>
  <c r="U2652" i="109"/>
  <c r="O411" i="109"/>
  <c r="R3342" i="109"/>
  <c r="Y4192" i="109"/>
  <c r="V909" i="109"/>
  <c r="Y3394" i="109"/>
  <c r="V2724" i="109"/>
  <c r="X3543" i="109"/>
  <c r="X2391" i="109"/>
  <c r="U2445" i="109"/>
  <c r="U4194" i="109"/>
  <c r="R274" i="109"/>
  <c r="W3551" i="109"/>
  <c r="Q3389" i="109"/>
  <c r="T2245" i="109"/>
  <c r="N3670" i="109"/>
  <c r="X3816" i="109"/>
  <c r="W409" i="109"/>
  <c r="X3339" i="109"/>
  <c r="V2075" i="109"/>
  <c r="T1945" i="109"/>
  <c r="P3486" i="109"/>
  <c r="N1845" i="109"/>
  <c r="T4030" i="109"/>
  <c r="Y600" i="109"/>
  <c r="Y3408" i="109"/>
  <c r="U401" i="109"/>
  <c r="X3455" i="109"/>
  <c r="X4291" i="109"/>
  <c r="T974" i="109"/>
  <c r="R746" i="109"/>
  <c r="V16" i="109"/>
  <c r="P819" i="109"/>
  <c r="W558" i="109"/>
  <c r="T3883" i="109"/>
  <c r="O566" i="109"/>
  <c r="Q245" i="109"/>
  <c r="U2359" i="109"/>
  <c r="W2362" i="109"/>
  <c r="Z3618" i="109"/>
  <c r="V2744" i="109"/>
  <c r="S3903" i="109"/>
  <c r="U3894" i="109"/>
  <c r="P179" i="109"/>
  <c r="O458" i="109"/>
  <c r="S1930" i="109"/>
  <c r="Q388" i="109"/>
  <c r="U3558" i="109"/>
  <c r="P2226" i="109"/>
  <c r="R391" i="109"/>
  <c r="O914" i="109"/>
  <c r="Y2084" i="109"/>
  <c r="X3531" i="109"/>
  <c r="R3694" i="109"/>
  <c r="U2455" i="109"/>
  <c r="N398" i="109"/>
  <c r="U3407" i="109"/>
  <c r="Z3595" i="109"/>
  <c r="S3767" i="109"/>
  <c r="S1848" i="109"/>
  <c r="W1858" i="109"/>
  <c r="O177" i="109"/>
  <c r="Q28" i="109"/>
  <c r="R3686" i="109"/>
  <c r="V1848" i="109"/>
  <c r="R3456" i="109"/>
  <c r="S3332" i="109"/>
  <c r="X4038" i="109"/>
  <c r="R3538" i="109"/>
  <c r="O985" i="109"/>
  <c r="Z3632" i="109"/>
  <c r="P2087" i="109"/>
  <c r="P3743" i="109"/>
  <c r="O2583" i="109"/>
  <c r="X2806" i="109"/>
  <c r="Y2810" i="109"/>
  <c r="Q531" i="109"/>
  <c r="U3396" i="109"/>
  <c r="T2423" i="109"/>
  <c r="W2005" i="109"/>
  <c r="P615" i="109"/>
  <c r="S87" i="109"/>
  <c r="O2351" i="109"/>
  <c r="R3295" i="109"/>
  <c r="U909" i="109"/>
  <c r="U3516" i="109"/>
  <c r="X1934" i="109"/>
  <c r="T4059" i="109"/>
  <c r="Y3325" i="109"/>
  <c r="T549" i="109"/>
  <c r="R2002" i="109"/>
  <c r="O2228" i="109"/>
  <c r="Y3894" i="109"/>
  <c r="T1936" i="109"/>
  <c r="Y567" i="109"/>
  <c r="S3673" i="109"/>
  <c r="U549" i="109"/>
  <c r="Q4111" i="109"/>
  <c r="W2457" i="109"/>
  <c r="Y2306" i="109"/>
  <c r="Y381" i="109"/>
  <c r="R997" i="109"/>
  <c r="Q768" i="109"/>
  <c r="V453" i="109"/>
  <c r="Y773" i="109"/>
  <c r="O472" i="109"/>
  <c r="X2598" i="109"/>
  <c r="Y597" i="109"/>
  <c r="O3461" i="109"/>
  <c r="T975" i="109"/>
  <c r="S910" i="109"/>
  <c r="U595" i="109"/>
  <c r="T958" i="109"/>
  <c r="Y2002" i="109"/>
  <c r="S3455" i="109"/>
  <c r="W3341" i="109"/>
  <c r="V454" i="109"/>
  <c r="Y826" i="109"/>
  <c r="X932" i="109"/>
  <c r="W2223" i="109"/>
  <c r="U172" i="109"/>
  <c r="W3743" i="109"/>
  <c r="P2601" i="109"/>
  <c r="U610" i="109"/>
  <c r="Y470" i="109"/>
  <c r="Z2514" i="109"/>
  <c r="Y555" i="109"/>
  <c r="X3524" i="109"/>
  <c r="T3467" i="109"/>
  <c r="O3853" i="109"/>
  <c r="P3552" i="109"/>
  <c r="U2440" i="109"/>
  <c r="Q4260" i="109"/>
  <c r="Q379" i="109"/>
  <c r="W3319" i="109"/>
  <c r="U2647" i="109"/>
  <c r="S4103" i="109"/>
  <c r="P834" i="109"/>
  <c r="W3298" i="109"/>
  <c r="T493" i="109"/>
  <c r="R2642" i="109"/>
  <c r="Y625" i="109"/>
  <c r="Y2293" i="109"/>
  <c r="Q2820" i="109"/>
  <c r="Q3300" i="109"/>
  <c r="W1944" i="109"/>
  <c r="Q3688" i="109"/>
  <c r="Y2380" i="109"/>
  <c r="X4118" i="109"/>
  <c r="U2059" i="109"/>
  <c r="T2453" i="109"/>
  <c r="Y987" i="109"/>
  <c r="O4111" i="109"/>
  <c r="X824" i="109"/>
  <c r="X4205" i="109"/>
  <c r="U1953" i="109"/>
  <c r="W3816" i="109"/>
  <c r="P2099" i="109"/>
  <c r="Q3446" i="109"/>
  <c r="Y4176" i="109"/>
  <c r="X2204" i="109"/>
  <c r="R3520" i="109"/>
  <c r="Z2539" i="109"/>
  <c r="V482" i="109"/>
  <c r="W609" i="109"/>
  <c r="U2075" i="109"/>
  <c r="Z1076" i="109"/>
  <c r="O2058" i="109"/>
  <c r="S116" i="109"/>
  <c r="Y627" i="109"/>
  <c r="T3893" i="109"/>
  <c r="Y1006" i="109"/>
  <c r="X787" i="109"/>
  <c r="Y3469" i="109"/>
  <c r="S2658" i="109"/>
  <c r="V3298" i="109"/>
  <c r="X622" i="109"/>
  <c r="U614" i="109"/>
  <c r="R766" i="109"/>
  <c r="W15" i="109"/>
  <c r="W482" i="109"/>
  <c r="O2059" i="109"/>
  <c r="T2659" i="109"/>
  <c r="V2808" i="109"/>
  <c r="O385" i="109"/>
  <c r="Y2797" i="109"/>
  <c r="P4262" i="109"/>
  <c r="X24" i="109"/>
  <c r="O2432" i="109"/>
  <c r="R973" i="109"/>
  <c r="V2445" i="109"/>
  <c r="X541" i="109"/>
  <c r="N3824" i="109"/>
  <c r="V2829" i="109"/>
  <c r="Q2299" i="109"/>
  <c r="V2443" i="109"/>
  <c r="U770" i="109"/>
  <c r="Y2798" i="109"/>
  <c r="P3467" i="109"/>
  <c r="Q983" i="109"/>
  <c r="U2662" i="109"/>
  <c r="O4268" i="109"/>
  <c r="P4267" i="109"/>
  <c r="Q2005" i="109"/>
  <c r="O2737" i="109"/>
  <c r="P768" i="109"/>
  <c r="Q1986" i="109"/>
  <c r="V395" i="109"/>
  <c r="W3756" i="109"/>
  <c r="O3372" i="109"/>
  <c r="T3518" i="109"/>
  <c r="S981" i="109"/>
  <c r="V2814" i="109"/>
  <c r="Y2367" i="109"/>
  <c r="W4291" i="109"/>
  <c r="R1856" i="109"/>
  <c r="O2393" i="109"/>
  <c r="S3530" i="109"/>
  <c r="T2580" i="109"/>
  <c r="W405" i="109"/>
  <c r="X780" i="109"/>
  <c r="U985" i="109"/>
  <c r="R2794" i="109"/>
  <c r="W2277" i="109"/>
  <c r="T2205" i="109"/>
  <c r="S787" i="109"/>
  <c r="O963" i="109"/>
  <c r="V3464" i="109"/>
  <c r="X2656" i="109"/>
  <c r="Q3535" i="109"/>
  <c r="T976" i="109"/>
  <c r="Y766" i="109"/>
  <c r="T894" i="109"/>
  <c r="P3378" i="109"/>
  <c r="W3398" i="109"/>
  <c r="O912" i="109"/>
  <c r="Z688" i="109"/>
  <c r="S979" i="109"/>
  <c r="T2294" i="109"/>
  <c r="W1924" i="109"/>
  <c r="X398" i="109"/>
  <c r="N4041" i="109"/>
  <c r="Q993" i="109"/>
  <c r="O482" i="109"/>
  <c r="V2440" i="109"/>
  <c r="R1859" i="109"/>
  <c r="O750" i="109"/>
  <c r="T89" i="109"/>
  <c r="N2369" i="109"/>
  <c r="W785" i="109"/>
  <c r="P2294" i="109"/>
  <c r="O405" i="109"/>
  <c r="U841" i="109"/>
  <c r="W1955" i="109"/>
  <c r="P920" i="109"/>
  <c r="O44" i="109"/>
  <c r="W768" i="109"/>
  <c r="U613" i="109"/>
  <c r="P2221" i="109"/>
  <c r="U476" i="109"/>
  <c r="U170" i="109"/>
  <c r="U907" i="109"/>
  <c r="N2077" i="109"/>
  <c r="N4257" i="109"/>
  <c r="X3457" i="109"/>
  <c r="Y618" i="109"/>
  <c r="X3381" i="109"/>
  <c r="R3531" i="109"/>
  <c r="T4268" i="109"/>
  <c r="P485" i="109"/>
  <c r="O2026" i="109"/>
  <c r="N3320" i="109"/>
  <c r="X2320" i="109"/>
  <c r="R1858" i="109"/>
  <c r="U116" i="109"/>
  <c r="Q2589" i="109"/>
  <c r="U3339" i="109"/>
  <c r="W2350" i="109"/>
  <c r="R2245" i="109"/>
  <c r="W3312" i="109"/>
  <c r="V2307" i="109"/>
  <c r="O2311" i="109"/>
  <c r="U447" i="109"/>
  <c r="S3302" i="109"/>
  <c r="U624" i="109"/>
  <c r="U545" i="109"/>
  <c r="Q1845" i="109"/>
  <c r="N2581" i="109"/>
  <c r="W610" i="109"/>
  <c r="S2599" i="109"/>
  <c r="O88" i="109"/>
  <c r="O2788" i="109"/>
  <c r="T627" i="109"/>
  <c r="X162" i="109"/>
  <c r="W615" i="109"/>
  <c r="Y641" i="109"/>
  <c r="Y451" i="109"/>
  <c r="N380" i="109"/>
  <c r="S2789" i="109"/>
  <c r="R2093" i="109"/>
  <c r="Z670" i="109"/>
  <c r="Z706" i="109"/>
  <c r="N819" i="109"/>
  <c r="T48" i="109"/>
  <c r="Q833" i="109"/>
  <c r="U3405" i="109"/>
  <c r="X3329" i="109"/>
  <c r="R748" i="109"/>
  <c r="O1997" i="109"/>
  <c r="U1999" i="109"/>
  <c r="R529" i="109"/>
  <c r="X4039" i="109"/>
  <c r="O744" i="109"/>
  <c r="X832" i="109"/>
  <c r="W965" i="109"/>
  <c r="S104" i="109"/>
  <c r="W3318" i="109"/>
  <c r="Q96" i="109"/>
  <c r="T2279" i="109"/>
  <c r="R2277" i="109"/>
  <c r="O537" i="109"/>
  <c r="N1931" i="109"/>
  <c r="U2583" i="109"/>
  <c r="Y463" i="109"/>
  <c r="N762" i="109"/>
  <c r="P843" i="109"/>
  <c r="X820" i="109"/>
  <c r="V2204" i="109"/>
  <c r="W40" i="109"/>
  <c r="Q263" i="109"/>
  <c r="R36" i="109"/>
  <c r="O3878" i="109"/>
  <c r="T105" i="109"/>
  <c r="N1851" i="109"/>
  <c r="N2003" i="109"/>
  <c r="N4187" i="109"/>
  <c r="R128" i="109"/>
  <c r="P761" i="109"/>
  <c r="R534" i="109"/>
  <c r="T607" i="109"/>
  <c r="R2075" i="109"/>
  <c r="V2064" i="109"/>
  <c r="W907" i="109"/>
  <c r="N2806" i="109"/>
  <c r="W774" i="109"/>
  <c r="V748" i="109"/>
  <c r="O111" i="109"/>
  <c r="S770" i="109"/>
  <c r="P481" i="109"/>
  <c r="U3321" i="109"/>
  <c r="Y933" i="109"/>
  <c r="P160" i="109"/>
  <c r="W182" i="109"/>
  <c r="O3690" i="109"/>
  <c r="T1955" i="109"/>
  <c r="N3469" i="109"/>
  <c r="U2374" i="109"/>
  <c r="U3445" i="109"/>
  <c r="X888" i="109"/>
  <c r="X417" i="109"/>
  <c r="W822" i="109"/>
  <c r="N2654" i="109"/>
  <c r="Y250" i="109"/>
  <c r="W2019" i="109"/>
  <c r="T785" i="109"/>
  <c r="U2099" i="109"/>
  <c r="O823" i="109"/>
  <c r="V628" i="109"/>
  <c r="R2301" i="109"/>
  <c r="W245" i="109"/>
  <c r="P1840" i="109"/>
  <c r="Y422" i="109"/>
  <c r="P551" i="109"/>
  <c r="S2306" i="109"/>
  <c r="V2660" i="109"/>
  <c r="N2059" i="109"/>
  <c r="V2076" i="109"/>
  <c r="Y477" i="109"/>
  <c r="W2295" i="109"/>
  <c r="V969" i="109"/>
  <c r="U2805" i="109"/>
  <c r="S3372" i="109"/>
  <c r="U174" i="109"/>
  <c r="Y898" i="109"/>
  <c r="O904" i="109"/>
  <c r="U748" i="109"/>
  <c r="V1912" i="109"/>
  <c r="P2570" i="109"/>
  <c r="V900" i="109"/>
  <c r="X848" i="109"/>
  <c r="P107" i="109"/>
  <c r="T908" i="109"/>
  <c r="W1996" i="109"/>
  <c r="X745" i="109"/>
  <c r="U117" i="109"/>
  <c r="P3904" i="109"/>
  <c r="N3737" i="109"/>
  <c r="R30" i="109"/>
  <c r="P543" i="109"/>
  <c r="Y890" i="109"/>
  <c r="N4108" i="109"/>
  <c r="N2064" i="109"/>
  <c r="O916" i="109"/>
  <c r="Y2442" i="109"/>
  <c r="S900" i="109"/>
  <c r="Z2883" i="109"/>
  <c r="Q1851" i="109"/>
  <c r="V99" i="109"/>
  <c r="O858" i="109"/>
  <c r="X116" i="109"/>
  <c r="P2674" i="109"/>
  <c r="X965" i="109"/>
  <c r="W2440" i="109"/>
  <c r="T3547" i="109"/>
  <c r="Z691" i="109"/>
  <c r="U2218" i="109"/>
  <c r="T995" i="109"/>
  <c r="V764" i="109"/>
  <c r="N3319" i="109"/>
  <c r="Q2812" i="109"/>
  <c r="Y969" i="109"/>
  <c r="T18" i="110"/>
  <c r="R899" i="109"/>
  <c r="N2216" i="109"/>
  <c r="T821" i="109"/>
  <c r="T4041" i="109"/>
  <c r="T2013" i="109"/>
  <c r="Y2277" i="109"/>
  <c r="R555" i="109"/>
  <c r="N3851" i="109"/>
  <c r="Q410" i="109"/>
  <c r="W472" i="109"/>
  <c r="P2234" i="109"/>
  <c r="N920" i="109"/>
  <c r="U827" i="109"/>
  <c r="O2443" i="109"/>
  <c r="T776" i="109"/>
  <c r="W2059" i="109"/>
  <c r="Q3313" i="109"/>
  <c r="Y2205" i="109"/>
  <c r="W3520" i="109"/>
  <c r="W620" i="109"/>
  <c r="Y768" i="109"/>
  <c r="N641" i="109"/>
  <c r="P3317" i="109"/>
  <c r="X407" i="109"/>
  <c r="X3302" i="109"/>
  <c r="U2660" i="109"/>
  <c r="T639" i="109"/>
  <c r="P55" i="109"/>
  <c r="T2362" i="109"/>
  <c r="Q409" i="109"/>
  <c r="P2007" i="109"/>
  <c r="W908" i="109"/>
  <c r="X744" i="109"/>
  <c r="R557" i="109"/>
  <c r="N2744" i="109"/>
  <c r="W176" i="109"/>
  <c r="O30" i="109"/>
  <c r="S262" i="109"/>
  <c r="N979" i="109"/>
  <c r="P958" i="109"/>
  <c r="R2005" i="109"/>
  <c r="Q829" i="109"/>
  <c r="N461" i="109"/>
  <c r="X2234" i="109"/>
  <c r="O464" i="109"/>
  <c r="N2724" i="109"/>
  <c r="Q2082" i="109"/>
  <c r="S453" i="109"/>
  <c r="Y607" i="109"/>
  <c r="T2026" i="109"/>
  <c r="O3676" i="109"/>
  <c r="Q3333" i="109"/>
  <c r="N639" i="109"/>
  <c r="Z2157" i="109"/>
  <c r="N1882" i="109"/>
  <c r="P906" i="109"/>
  <c r="P2014" i="109"/>
  <c r="O3336" i="109"/>
  <c r="Y4289" i="109"/>
  <c r="N3311" i="109"/>
  <c r="X391" i="109"/>
  <c r="N2735" i="109"/>
  <c r="Y972" i="109"/>
  <c r="X830" i="109"/>
  <c r="O2278" i="109"/>
  <c r="T34" i="109"/>
  <c r="O2297" i="109"/>
  <c r="Z1034" i="109"/>
  <c r="O2004" i="109"/>
  <c r="W448" i="109"/>
  <c r="S171" i="109"/>
  <c r="T3890" i="109"/>
  <c r="S160" i="109"/>
  <c r="U33" i="109"/>
  <c r="N2026" i="109"/>
  <c r="R2221" i="109"/>
  <c r="P1857" i="109"/>
  <c r="N2435" i="109"/>
  <c r="P381" i="109"/>
  <c r="O3298" i="109"/>
  <c r="V1840" i="109"/>
  <c r="U1863" i="109"/>
  <c r="Z1077" i="109"/>
  <c r="W1843" i="109"/>
  <c r="Y2812" i="109"/>
  <c r="W608" i="109"/>
  <c r="N2599" i="109"/>
  <c r="W464" i="109"/>
  <c r="U622" i="109"/>
  <c r="T754" i="109"/>
  <c r="P3390" i="109"/>
  <c r="W2359" i="109"/>
  <c r="O837" i="109"/>
  <c r="X2233" i="109"/>
  <c r="T1995" i="109"/>
  <c r="P2279" i="109"/>
  <c r="V3477" i="109"/>
  <c r="X389" i="109"/>
  <c r="P38" i="109"/>
  <c r="V2789" i="109"/>
  <c r="U388" i="109"/>
  <c r="Y4128" i="109"/>
  <c r="Y233" i="109"/>
  <c r="V999" i="109"/>
  <c r="Q253" i="109"/>
  <c r="O257" i="109"/>
  <c r="X2466" i="109"/>
  <c r="Q4119" i="109"/>
  <c r="N965" i="109"/>
  <c r="N3746" i="109"/>
  <c r="N3325" i="109"/>
  <c r="N933" i="109"/>
  <c r="X2001" i="109"/>
  <c r="U910" i="109"/>
  <c r="X113" i="109"/>
  <c r="Q3340" i="109"/>
  <c r="X821" i="109"/>
  <c r="V3737" i="109"/>
  <c r="N3828" i="109"/>
  <c r="X886" i="109"/>
  <c r="X2299" i="109"/>
  <c r="P482" i="109"/>
  <c r="V274" i="109"/>
  <c r="T2077" i="109"/>
  <c r="O2729" i="109"/>
  <c r="P203" i="109"/>
  <c r="O57" i="109"/>
  <c r="Y2026" i="109"/>
  <c r="V2059" i="109"/>
  <c r="Y3540" i="109"/>
  <c r="S478" i="109"/>
  <c r="Y622" i="109"/>
  <c r="U1873" i="109"/>
  <c r="P2002" i="109"/>
  <c r="X44" i="109"/>
  <c r="O3772" i="109"/>
  <c r="V2224" i="109"/>
  <c r="O461" i="109"/>
  <c r="U3548" i="109"/>
  <c r="N4035" i="109"/>
  <c r="U3543" i="109"/>
  <c r="T964" i="109"/>
  <c r="Z323" i="109"/>
  <c r="X2286" i="109"/>
  <c r="V543" i="109"/>
  <c r="V464" i="109"/>
  <c r="O817" i="109"/>
  <c r="Y523" i="109"/>
  <c r="W853" i="109"/>
  <c r="N4046" i="109"/>
  <c r="W381" i="109"/>
  <c r="S476" i="109"/>
  <c r="Q2683" i="109"/>
  <c r="P2318" i="109"/>
  <c r="X34" i="109"/>
  <c r="N478" i="109"/>
  <c r="O766" i="109"/>
  <c r="N3462" i="109"/>
  <c r="N4266" i="109"/>
  <c r="V641" i="109"/>
  <c r="Y1005" i="109"/>
  <c r="U4118" i="109"/>
  <c r="P766" i="109"/>
  <c r="S2598" i="109"/>
  <c r="P3336" i="109"/>
  <c r="Z1047" i="109"/>
  <c r="P2293" i="109"/>
  <c r="P1937" i="109"/>
  <c r="Q539" i="109"/>
  <c r="P1868" i="109"/>
  <c r="P262" i="109"/>
  <c r="W255" i="109"/>
  <c r="Y2213" i="109"/>
  <c r="U860" i="109"/>
  <c r="X4189" i="109"/>
  <c r="S2445" i="109"/>
  <c r="U449" i="109"/>
  <c r="T630" i="109"/>
  <c r="X2447" i="109"/>
  <c r="P15" i="109"/>
  <c r="Y391" i="109"/>
  <c r="S542" i="109"/>
  <c r="T4120" i="109"/>
  <c r="N3302" i="109"/>
  <c r="P773" i="109"/>
  <c r="N2464" i="109"/>
  <c r="Q899" i="109"/>
  <c r="Q622" i="109"/>
  <c r="R379" i="109"/>
  <c r="S182" i="109"/>
  <c r="X176" i="109"/>
  <c r="Y963" i="109"/>
  <c r="R405" i="109"/>
  <c r="X618" i="109"/>
  <c r="T1006" i="109"/>
  <c r="Q758" i="109"/>
  <c r="W408" i="109"/>
  <c r="U596" i="109"/>
  <c r="Q3539" i="109"/>
  <c r="Z1040" i="109"/>
  <c r="W547" i="109"/>
  <c r="P554" i="109"/>
  <c r="O973" i="109"/>
  <c r="N2812" i="109"/>
  <c r="Y2585" i="109"/>
  <c r="Q2795" i="109"/>
  <c r="W2437" i="109"/>
  <c r="P2677" i="109"/>
  <c r="O2002" i="109"/>
  <c r="W1003" i="109"/>
  <c r="Q4283" i="109"/>
  <c r="T2756" i="109"/>
  <c r="R2814" i="109"/>
  <c r="S992" i="109"/>
  <c r="N3396" i="109"/>
  <c r="Q4054" i="109"/>
  <c r="N2072" i="109"/>
  <c r="U2458" i="109"/>
  <c r="T111" i="109"/>
  <c r="T2591" i="109"/>
  <c r="U2809" i="109"/>
  <c r="O2379" i="109"/>
  <c r="T2061" i="109"/>
  <c r="N484" i="109"/>
  <c r="P3741" i="109"/>
  <c r="Y2447" i="109"/>
  <c r="N2286" i="109"/>
  <c r="T2783" i="109"/>
  <c r="S988" i="109"/>
  <c r="P491" i="109"/>
  <c r="S568" i="109"/>
  <c r="N993" i="109"/>
  <c r="W926" i="109"/>
  <c r="P2598" i="109"/>
  <c r="Q3917" i="109"/>
  <c r="S43" i="109"/>
  <c r="U635" i="109"/>
  <c r="Y3836" i="109"/>
  <c r="X160" i="109"/>
  <c r="P1945" i="109"/>
  <c r="X767" i="109"/>
  <c r="P3513" i="109"/>
  <c r="Y170" i="109"/>
  <c r="U1861" i="109"/>
  <c r="P3878" i="109"/>
  <c r="X2099" i="109"/>
  <c r="X887" i="109"/>
  <c r="T900" i="109"/>
  <c r="T3919" i="109"/>
  <c r="T119" i="109"/>
  <c r="U239" i="109"/>
  <c r="T960" i="109"/>
  <c r="O3880" i="109"/>
  <c r="W2809" i="109"/>
  <c r="V817" i="109"/>
  <c r="N103" i="109"/>
  <c r="N3743" i="109"/>
  <c r="Y539" i="109"/>
  <c r="R2455" i="109"/>
  <c r="S2464" i="109"/>
  <c r="Y2816" i="109"/>
  <c r="Z714" i="109"/>
  <c r="R55" i="109"/>
  <c r="O775" i="109"/>
  <c r="W109" i="109"/>
  <c r="O3689" i="109"/>
  <c r="T4131" i="109"/>
  <c r="O2423" i="109"/>
  <c r="W2816" i="109"/>
  <c r="N3465" i="109"/>
  <c r="Q999" i="109"/>
  <c r="W2379" i="109"/>
  <c r="Y2670" i="109"/>
  <c r="R189" i="109"/>
  <c r="T249" i="109"/>
  <c r="W3886" i="109"/>
  <c r="R842" i="109"/>
  <c r="Q180" i="109"/>
  <c r="T2062" i="109"/>
  <c r="Q2221" i="109"/>
  <c r="R470" i="109"/>
  <c r="P2350" i="109"/>
  <c r="P637" i="109"/>
  <c r="V420" i="109"/>
  <c r="R178" i="109"/>
  <c r="P2305" i="109"/>
  <c r="U1004" i="109"/>
  <c r="P3762" i="109"/>
  <c r="Q2204" i="109"/>
  <c r="Y2436" i="109"/>
  <c r="V2065" i="109"/>
  <c r="X818" i="109"/>
  <c r="V3521" i="109"/>
  <c r="V2648" i="109"/>
  <c r="W420" i="109"/>
  <c r="X2294" i="109"/>
  <c r="X2421" i="109"/>
  <c r="N2756" i="109"/>
  <c r="V107" i="109"/>
  <c r="Q2816" i="109"/>
  <c r="T2792" i="109"/>
  <c r="O34" i="109"/>
  <c r="U3533" i="109"/>
  <c r="Y171" i="109"/>
  <c r="Z3621" i="109"/>
  <c r="N2076" i="109"/>
  <c r="V2229" i="109"/>
  <c r="U161" i="109"/>
  <c r="Q848" i="109"/>
  <c r="P3699" i="109"/>
  <c r="R245" i="109"/>
  <c r="T848" i="109"/>
  <c r="T1912" i="109"/>
  <c r="Q4243" i="109"/>
  <c r="Y398" i="109"/>
  <c r="Q3382" i="109"/>
  <c r="S3330" i="109"/>
  <c r="Y3336" i="109"/>
  <c r="R4187" i="109"/>
  <c r="T2228" i="109"/>
  <c r="P3306" i="109"/>
  <c r="O910" i="109"/>
  <c r="T456" i="109"/>
  <c r="V2818" i="109"/>
  <c r="T2318" i="109"/>
  <c r="O2356" i="109"/>
  <c r="O545" i="109"/>
  <c r="R1929" i="109"/>
  <c r="Y483" i="109"/>
  <c r="P2734" i="109"/>
  <c r="V3315" i="109"/>
  <c r="Q3372" i="109"/>
  <c r="X761" i="109"/>
  <c r="Y176" i="109"/>
  <c r="V399" i="109"/>
  <c r="P3547" i="109"/>
  <c r="S2806" i="109"/>
  <c r="P2429" i="109"/>
  <c r="V2603" i="109"/>
  <c r="T453" i="109"/>
  <c r="V846" i="109"/>
  <c r="U543" i="109"/>
  <c r="T1938" i="109"/>
  <c r="T3294" i="109"/>
  <c r="W905" i="109"/>
  <c r="Y449" i="109"/>
  <c r="Q2788" i="109"/>
  <c r="V3664" i="109"/>
  <c r="S3373" i="109"/>
  <c r="Q2599" i="109"/>
  <c r="U2672" i="109"/>
  <c r="S756" i="109"/>
  <c r="S2220" i="109"/>
  <c r="T2099" i="109"/>
  <c r="X3836" i="109"/>
  <c r="Q250" i="109"/>
  <c r="W912" i="109"/>
  <c r="N3386" i="109"/>
  <c r="S2449" i="109"/>
  <c r="Y3474" i="109"/>
  <c r="S841" i="109"/>
  <c r="T3844" i="109"/>
  <c r="R2088" i="109"/>
  <c r="U2352" i="109"/>
  <c r="Y844" i="109"/>
  <c r="N4103" i="109"/>
  <c r="T2455" i="109"/>
  <c r="R3404" i="109"/>
  <c r="N785" i="109"/>
  <c r="N4291" i="109"/>
  <c r="S2380" i="109"/>
  <c r="X492" i="109"/>
  <c r="V4216" i="109"/>
  <c r="Y401" i="109"/>
  <c r="N981" i="109"/>
  <c r="U531" i="109"/>
  <c r="S4053" i="109"/>
  <c r="O3528" i="109"/>
  <c r="V2078" i="109"/>
  <c r="V3883" i="109"/>
  <c r="V2598" i="109"/>
  <c r="Y908" i="109"/>
  <c r="U2069" i="109"/>
  <c r="U453" i="109"/>
  <c r="R395" i="109"/>
  <c r="T2747" i="109"/>
  <c r="Q474" i="109"/>
  <c r="X233" i="109"/>
  <c r="T2101" i="109"/>
  <c r="Y603" i="109"/>
  <c r="T849" i="109"/>
  <c r="V484" i="109"/>
  <c r="N3673" i="109"/>
  <c r="Q1869" i="109"/>
  <c r="N975" i="109"/>
  <c r="Q2099" i="109"/>
  <c r="X994" i="109"/>
  <c r="T3312" i="109"/>
  <c r="Y520" i="109"/>
  <c r="Y2003" i="109"/>
  <c r="V910" i="109"/>
  <c r="U3402" i="109"/>
  <c r="R2812" i="109"/>
  <c r="X88" i="109"/>
  <c r="T4285" i="109"/>
  <c r="T3554" i="109"/>
  <c r="O554" i="109"/>
  <c r="R2448" i="109"/>
  <c r="S3546" i="109"/>
  <c r="S96" i="109"/>
  <c r="O4063" i="109"/>
  <c r="W546" i="109"/>
  <c r="O2424" i="109"/>
  <c r="T970" i="109"/>
  <c r="W2093" i="109"/>
  <c r="P4141" i="109"/>
  <c r="Y3888" i="109"/>
  <c r="O2785" i="109"/>
  <c r="S4282" i="109"/>
  <c r="T3555" i="109"/>
  <c r="P104" i="109"/>
  <c r="T740" i="109"/>
  <c r="Z2526" i="109"/>
  <c r="W2825" i="109"/>
  <c r="S2063" i="109"/>
  <c r="P4252" i="109"/>
  <c r="O849" i="109"/>
  <c r="P233" i="109"/>
  <c r="N233" i="109"/>
  <c r="T3543" i="109"/>
  <c r="V44" i="109"/>
  <c r="Q601" i="109"/>
  <c r="P1930" i="109"/>
  <c r="P966" i="109"/>
  <c r="N128" i="109"/>
  <c r="N835" i="109"/>
  <c r="R608" i="109"/>
  <c r="U186" i="109"/>
  <c r="T1870" i="109"/>
  <c r="R2456" i="109"/>
  <c r="Y2827" i="109"/>
  <c r="W981" i="109"/>
  <c r="X4252" i="109"/>
  <c r="T2798" i="109"/>
  <c r="O4060" i="109"/>
  <c r="P2015" i="109"/>
  <c r="W1863" i="109"/>
  <c r="W596" i="109"/>
  <c r="S385" i="109"/>
  <c r="R2820" i="109"/>
  <c r="Y1858" i="109"/>
  <c r="R2433" i="109"/>
  <c r="V249" i="109"/>
  <c r="P2418" i="109"/>
  <c r="Z1035" i="109"/>
  <c r="X98" i="109"/>
  <c r="U1857" i="109"/>
  <c r="P629" i="109"/>
  <c r="X130" i="109"/>
  <c r="O961" i="109"/>
  <c r="W2791" i="109"/>
  <c r="T2420" i="109"/>
  <c r="W761" i="109"/>
  <c r="T4180" i="109"/>
  <c r="W249" i="109"/>
  <c r="P999" i="109"/>
  <c r="R639" i="109"/>
  <c r="S4047" i="109"/>
  <c r="T2458" i="109"/>
  <c r="Y529" i="109"/>
  <c r="V2459" i="109"/>
  <c r="X377" i="109"/>
  <c r="P3703" i="109"/>
  <c r="P904" i="109"/>
  <c r="Q2451" i="109"/>
  <c r="Y2307" i="109"/>
  <c r="N2593" i="109"/>
  <c r="W107" i="109"/>
  <c r="Y1940" i="109"/>
  <c r="Y769" i="109"/>
  <c r="P4054" i="109"/>
  <c r="T842" i="109"/>
  <c r="Q491" i="109"/>
  <c r="O2664" i="109"/>
  <c r="Y4130" i="109"/>
  <c r="X2287" i="109"/>
  <c r="T491" i="109"/>
  <c r="Q3853" i="109"/>
  <c r="S2466" i="109"/>
  <c r="T3918" i="109"/>
  <c r="U138" i="110"/>
  <c r="W3920" i="109"/>
  <c r="X2439" i="109"/>
  <c r="O3922" i="109"/>
  <c r="W398" i="109"/>
  <c r="R3880" i="109"/>
  <c r="V116" i="109"/>
  <c r="V2234" i="109"/>
  <c r="S3415" i="109"/>
  <c r="Q968" i="109"/>
  <c r="N4181" i="109"/>
  <c r="O3887" i="109"/>
  <c r="O3411" i="109"/>
  <c r="V2433" i="109"/>
  <c r="O3844" i="109"/>
  <c r="S2215" i="109"/>
  <c r="N3305" i="109"/>
  <c r="W2458" i="109"/>
  <c r="R2205" i="109"/>
  <c r="V169" i="109"/>
  <c r="V2308" i="109"/>
  <c r="O160" i="109"/>
  <c r="P2798" i="109"/>
  <c r="P2376" i="109"/>
  <c r="W3890" i="109"/>
  <c r="N2205" i="109"/>
  <c r="T1000" i="109"/>
  <c r="X2366" i="109"/>
  <c r="R2364" i="109"/>
  <c r="Q57" i="109"/>
  <c r="P623" i="109"/>
  <c r="X247" i="109"/>
  <c r="P824" i="109"/>
  <c r="T3805" i="109"/>
  <c r="Q3916" i="109"/>
  <c r="O2055" i="109"/>
  <c r="U184" i="109"/>
  <c r="Y2301" i="109"/>
  <c r="P3886" i="109"/>
  <c r="P2076" i="109"/>
  <c r="V908" i="109"/>
  <c r="T2460" i="109"/>
  <c r="R239" i="109"/>
  <c r="T2448" i="109"/>
  <c r="S4038" i="109"/>
  <c r="V4276" i="109"/>
  <c r="U2360" i="109"/>
  <c r="S2670" i="109"/>
  <c r="R829" i="109"/>
  <c r="N3446" i="109"/>
  <c r="R176" i="109"/>
  <c r="R2303" i="109"/>
  <c r="N172" i="109"/>
  <c r="T853" i="109"/>
  <c r="V2421" i="109"/>
  <c r="U2391" i="109"/>
  <c r="T4284" i="109"/>
  <c r="V2019" i="109"/>
  <c r="N111" i="109"/>
  <c r="O2421" i="109"/>
  <c r="O1865" i="109"/>
  <c r="N401" i="109"/>
  <c r="P2719" i="109"/>
  <c r="U2093" i="109"/>
  <c r="P2670" i="109"/>
  <c r="U389" i="109"/>
  <c r="P4245" i="109"/>
  <c r="Y2278" i="109"/>
  <c r="T1989" i="109"/>
  <c r="T3538" i="109"/>
  <c r="R15" i="109"/>
  <c r="W2301" i="109"/>
  <c r="Q2813" i="109"/>
  <c r="O778" i="109"/>
  <c r="Y4285" i="109"/>
  <c r="O772" i="109"/>
  <c r="Q480" i="109"/>
  <c r="U3377" i="109"/>
  <c r="O3751" i="109"/>
  <c r="U24" i="109"/>
  <c r="T408" i="109"/>
  <c r="U3480" i="109"/>
  <c r="W2726" i="109"/>
  <c r="U3552" i="109"/>
  <c r="X178" i="109"/>
  <c r="W764" i="109"/>
  <c r="S255" i="109"/>
  <c r="N3749" i="109"/>
  <c r="W2002" i="109"/>
  <c r="P922" i="109"/>
  <c r="U2236" i="109"/>
  <c r="W2007" i="109"/>
  <c r="X905" i="109"/>
  <c r="O995" i="109"/>
  <c r="W2296" i="109"/>
  <c r="U984" i="109"/>
  <c r="U2234" i="109"/>
  <c r="T3519" i="109"/>
  <c r="Y3911" i="109"/>
  <c r="P2813" i="109"/>
  <c r="R3486" i="109"/>
  <c r="Y2233" i="109"/>
  <c r="V899" i="109"/>
  <c r="X958" i="109"/>
  <c r="T3540" i="109"/>
  <c r="T1841" i="109"/>
  <c r="U32" i="109"/>
  <c r="U57" i="109"/>
  <c r="T2824" i="109"/>
  <c r="N3474" i="109"/>
  <c r="Q3918" i="109"/>
  <c r="O3398" i="109"/>
  <c r="T4279" i="109"/>
  <c r="U2310" i="109"/>
  <c r="P4120" i="109"/>
  <c r="W3306" i="109"/>
  <c r="T3824" i="109"/>
  <c r="P4030" i="109"/>
  <c r="Y3341" i="109"/>
  <c r="T3899" i="109"/>
  <c r="X1994" i="109"/>
  <c r="W247" i="109"/>
  <c r="W918" i="109"/>
  <c r="W456" i="109"/>
  <c r="O2205" i="109"/>
  <c r="X2737" i="109"/>
  <c r="O2804" i="109"/>
  <c r="V4192" i="109"/>
  <c r="U455" i="109"/>
  <c r="R843" i="109"/>
  <c r="Y542" i="109"/>
  <c r="U1987" i="109"/>
  <c r="R542" i="109"/>
  <c r="U3315" i="109"/>
  <c r="W2068" i="109"/>
  <c r="S2088" i="109"/>
  <c r="W3488" i="109"/>
  <c r="P2306" i="109"/>
  <c r="W3748" i="109"/>
  <c r="P3310" i="109"/>
  <c r="T2586" i="109"/>
  <c r="T413" i="109"/>
  <c r="X3746" i="109"/>
  <c r="W2603" i="109"/>
  <c r="Y1941" i="109"/>
  <c r="S2245" i="109"/>
  <c r="R2278" i="109"/>
  <c r="Q2213" i="109"/>
  <c r="O2455" i="109"/>
  <c r="R2447" i="109"/>
  <c r="Q2247" i="109"/>
  <c r="V912" i="109"/>
  <c r="N3681" i="109"/>
  <c r="W1857" i="109"/>
  <c r="N2447" i="109"/>
  <c r="Q2672" i="109"/>
  <c r="Y3692" i="109"/>
  <c r="V2668" i="109"/>
  <c r="T748" i="109"/>
  <c r="S2425" i="109"/>
  <c r="R595" i="109"/>
  <c r="Y162" i="109"/>
  <c r="T2749" i="109"/>
  <c r="X3516" i="109"/>
  <c r="U2063" i="109"/>
  <c r="N1861" i="109"/>
  <c r="U179" i="109"/>
  <c r="W639" i="109"/>
  <c r="X970" i="109"/>
  <c r="Y416" i="109"/>
  <c r="N2245" i="109"/>
  <c r="W272" i="109"/>
  <c r="O2462" i="109"/>
  <c r="W2580" i="109"/>
  <c r="U2072" i="109"/>
  <c r="N4131" i="109"/>
  <c r="N395" i="109"/>
  <c r="N2829" i="109"/>
  <c r="N481" i="109"/>
  <c r="N2350" i="109"/>
  <c r="T393" i="109"/>
  <c r="U1918" i="109"/>
  <c r="X57" i="109"/>
  <c r="Z1070" i="109"/>
  <c r="Y31" i="109"/>
  <c r="Q20" i="109"/>
  <c r="X599" i="109"/>
  <c r="S1929" i="109"/>
  <c r="R409" i="109"/>
  <c r="U544" i="109"/>
  <c r="T2380" i="109"/>
  <c r="Q1994" i="109"/>
  <c r="N3707" i="109"/>
  <c r="Z306" i="109"/>
  <c r="W990" i="109"/>
  <c r="X1928" i="109"/>
  <c r="O972" i="109"/>
  <c r="W2734" i="109"/>
  <c r="O620" i="109"/>
  <c r="T4108" i="109"/>
  <c r="Y3390" i="109"/>
  <c r="U266" i="109"/>
  <c r="P2801" i="109"/>
  <c r="Q32" i="109"/>
  <c r="O3553" i="109"/>
  <c r="T4068" i="109"/>
  <c r="N1004" i="109"/>
  <c r="W4057" i="109"/>
  <c r="Q1000" i="109"/>
  <c r="V1851" i="109"/>
  <c r="T2055" i="109"/>
  <c r="T2444" i="109"/>
  <c r="O391" i="109"/>
  <c r="R2055" i="109"/>
  <c r="T961" i="109"/>
  <c r="R2094" i="109"/>
  <c r="N896" i="109"/>
  <c r="P3543" i="109"/>
  <c r="T4137" i="109"/>
  <c r="U4257" i="109"/>
  <c r="S2786" i="109"/>
  <c r="N4059" i="109"/>
  <c r="W2719" i="109"/>
  <c r="O998" i="109"/>
  <c r="T486" i="109"/>
  <c r="V968" i="109"/>
  <c r="O109" i="109"/>
  <c r="O1863" i="109"/>
  <c r="T904" i="109"/>
  <c r="X33" i="109"/>
  <c r="Y2372" i="109"/>
  <c r="R2824" i="109"/>
  <c r="Q4103" i="109"/>
  <c r="O55" i="109"/>
  <c r="N2683" i="109"/>
  <c r="O776" i="109"/>
  <c r="V965" i="109"/>
  <c r="V4054" i="109"/>
  <c r="P251" i="109"/>
  <c r="R33" i="109"/>
  <c r="Q616" i="109"/>
  <c r="X4276" i="109"/>
  <c r="Z1050" i="109"/>
  <c r="P2084" i="109"/>
  <c r="T2717" i="109"/>
  <c r="T458" i="109"/>
  <c r="Q4177" i="109"/>
  <c r="N469" i="109"/>
  <c r="O2821" i="109"/>
  <c r="N4143" i="109"/>
  <c r="Y2801" i="109"/>
  <c r="S2011" i="109"/>
  <c r="V2436" i="109"/>
  <c r="P128" i="109"/>
  <c r="R3555" i="109"/>
  <c r="U23" i="109"/>
  <c r="P2448" i="109"/>
  <c r="N99" i="109"/>
  <c r="Q976" i="109"/>
  <c r="P4068" i="109"/>
  <c r="V1839" i="109"/>
  <c r="P174" i="109"/>
  <c r="V991" i="109"/>
  <c r="U416" i="109"/>
  <c r="P2594" i="109"/>
  <c r="S111" i="109"/>
  <c r="T106" i="109"/>
  <c r="P2786" i="109"/>
  <c r="U2074" i="109"/>
  <c r="R558" i="109"/>
  <c r="R1840" i="109"/>
  <c r="T2421" i="109"/>
  <c r="Q4132" i="109"/>
  <c r="U2079" i="109"/>
  <c r="Q104" i="109"/>
  <c r="V885" i="109"/>
  <c r="W160" i="109"/>
  <c r="T2430" i="109"/>
  <c r="N4270" i="109"/>
  <c r="Y2086" i="109"/>
  <c r="S3539" i="109"/>
  <c r="V2654" i="109"/>
  <c r="T2204" i="109"/>
  <c r="W3403" i="109"/>
  <c r="S2320" i="109"/>
  <c r="P483" i="109"/>
  <c r="N3294" i="109"/>
  <c r="R2432" i="109"/>
  <c r="V2094" i="109"/>
  <c r="U823" i="109"/>
  <c r="P4243" i="109"/>
  <c r="U560" i="109"/>
  <c r="R2426" i="109"/>
  <c r="W1928" i="109"/>
  <c r="Q2785" i="109"/>
  <c r="P2309" i="109"/>
  <c r="P4261" i="109"/>
  <c r="R2727" i="109"/>
  <c r="S3531" i="109"/>
  <c r="O892" i="109"/>
  <c r="W3919" i="109"/>
  <c r="V848" i="109"/>
  <c r="P3685" i="109"/>
  <c r="N764" i="109"/>
  <c r="P2433" i="109"/>
  <c r="X1006" i="109"/>
  <c r="U988" i="109"/>
  <c r="U398" i="109"/>
  <c r="N3342" i="109"/>
  <c r="U4276" i="109"/>
  <c r="Y87" i="109"/>
  <c r="P1874" i="109"/>
  <c r="N912" i="109"/>
  <c r="Q4127" i="109"/>
  <c r="R3381" i="109"/>
  <c r="O3516" i="109"/>
  <c r="T537" i="109"/>
  <c r="V960" i="109"/>
  <c r="T177" i="109"/>
  <c r="R3918" i="109"/>
  <c r="W766" i="109"/>
  <c r="V4283" i="109"/>
  <c r="S2055" i="109"/>
  <c r="V966" i="109"/>
  <c r="O234" i="109"/>
  <c r="W2824" i="109"/>
  <c r="V130" i="109"/>
  <c r="T780" i="109"/>
  <c r="Y2466" i="109"/>
  <c r="R1926" i="109"/>
  <c r="T749" i="109"/>
  <c r="U244" i="109"/>
  <c r="P595" i="109"/>
  <c r="Q912" i="109"/>
  <c r="U2062" i="109"/>
  <c r="N3394" i="109"/>
  <c r="R2795" i="109"/>
  <c r="U378" i="109"/>
  <c r="P2383" i="109"/>
  <c r="W2376" i="109"/>
  <c r="V2454" i="109"/>
  <c r="Y244" i="109"/>
  <c r="V2823" i="109"/>
  <c r="P3531" i="109"/>
  <c r="O2673" i="109"/>
  <c r="V96" i="109"/>
  <c r="N3447" i="109"/>
  <c r="O1912" i="109"/>
  <c r="T3908" i="109"/>
  <c r="P33" i="109"/>
  <c r="Q750" i="109"/>
  <c r="O2083" i="109"/>
  <c r="T176" i="109"/>
  <c r="P2436" i="109"/>
  <c r="R2067" i="109"/>
  <c r="Q2418" i="109"/>
  <c r="U2014" i="109"/>
  <c r="O593" i="109"/>
  <c r="V1873" i="109"/>
  <c r="U89" i="109"/>
  <c r="P617" i="109"/>
  <c r="P3550" i="109"/>
  <c r="X912" i="109"/>
  <c r="S2456" i="109"/>
  <c r="W2448" i="109"/>
  <c r="P3555" i="109"/>
  <c r="R2810" i="109"/>
  <c r="N2213" i="109"/>
  <c r="V203" i="109"/>
  <c r="P3689" i="109"/>
  <c r="P4060" i="109"/>
  <c r="P2056" i="109"/>
  <c r="R2293" i="109"/>
  <c r="N744" i="109"/>
  <c r="V4261" i="109"/>
  <c r="N34" i="109"/>
  <c r="U769" i="109"/>
  <c r="P783" i="109"/>
  <c r="U843" i="109"/>
  <c r="Y101" i="109"/>
  <c r="T1916" i="109"/>
  <c r="Q3528" i="109"/>
  <c r="N4058" i="109"/>
  <c r="S972" i="109"/>
  <c r="P2451" i="109"/>
  <c r="U2444" i="109"/>
  <c r="Y2591" i="109"/>
  <c r="T190" i="109"/>
  <c r="T775" i="109"/>
  <c r="P542" i="109"/>
  <c r="Y2599" i="109"/>
  <c r="S1000" i="109"/>
  <c r="Y25" i="109"/>
  <c r="Y900" i="109"/>
  <c r="Q4245" i="109"/>
  <c r="V2420" i="109"/>
  <c r="N44" i="109"/>
  <c r="S239" i="109"/>
  <c r="W4130" i="109"/>
  <c r="U2086" i="109"/>
  <c r="V409" i="109"/>
  <c r="W2674" i="109"/>
  <c r="U2792" i="109"/>
  <c r="N3313" i="109"/>
  <c r="P842" i="109"/>
  <c r="O4243" i="109"/>
  <c r="N1857" i="109"/>
  <c r="Q87" i="109"/>
  <c r="O15" i="109"/>
  <c r="R3546" i="109"/>
  <c r="X2095" i="109"/>
  <c r="S763" i="109"/>
  <c r="R2418" i="109"/>
  <c r="Q3690" i="109"/>
  <c r="R2809" i="109"/>
  <c r="N3381" i="109"/>
  <c r="X263" i="109"/>
  <c r="Q842" i="109"/>
  <c r="O3908" i="109"/>
  <c r="O3703" i="109"/>
  <c r="V401" i="109"/>
  <c r="Q995" i="109"/>
  <c r="W1953" i="109"/>
  <c r="Y3457" i="109"/>
  <c r="P1851" i="109"/>
  <c r="T973" i="109"/>
  <c r="O1857" i="109"/>
  <c r="T4273" i="109"/>
  <c r="W568" i="109"/>
  <c r="Q2053" i="109"/>
  <c r="N4268" i="109"/>
  <c r="U2594" i="109"/>
  <c r="R601" i="109"/>
  <c r="O2813" i="109"/>
  <c r="R554" i="109"/>
  <c r="T242" i="109"/>
  <c r="T117" i="109"/>
  <c r="T2278" i="109"/>
  <c r="Q2232" i="109"/>
  <c r="Q3402" i="109"/>
  <c r="Y853" i="109"/>
  <c r="S380" i="109"/>
  <c r="T600" i="109"/>
  <c r="Q101" i="109"/>
  <c r="U618" i="109"/>
  <c r="Y3299" i="109"/>
  <c r="T3325" i="109"/>
  <c r="Z713" i="109"/>
  <c r="V914" i="109"/>
  <c r="W834" i="109"/>
  <c r="Y820" i="109"/>
  <c r="V2070" i="109"/>
  <c r="Y2575" i="109"/>
  <c r="V760" i="109"/>
  <c r="S28" i="109"/>
  <c r="U263" i="109"/>
  <c r="Y549" i="109"/>
  <c r="Y1839" i="109"/>
  <c r="Q620" i="109"/>
  <c r="Q464" i="109"/>
  <c r="W89" i="109"/>
  <c r="P162" i="109"/>
  <c r="W614" i="109"/>
  <c r="Y848" i="109"/>
  <c r="T813" i="109"/>
  <c r="N837" i="109"/>
  <c r="V28" i="109"/>
  <c r="N531" i="109"/>
  <c r="N3303" i="109"/>
  <c r="O1002" i="109"/>
  <c r="W390" i="109"/>
  <c r="W3546" i="109"/>
  <c r="S178" i="109"/>
  <c r="N2808" i="109"/>
  <c r="P242" i="109"/>
  <c r="X4057" i="109"/>
  <c r="V2302" i="109"/>
  <c r="N539" i="109"/>
  <c r="W2288" i="109"/>
  <c r="V633" i="109"/>
  <c r="O105" i="109"/>
  <c r="Q969" i="109"/>
  <c r="O2451" i="109"/>
  <c r="O4188" i="109"/>
  <c r="P2086" i="109"/>
  <c r="S203" i="109"/>
  <c r="N2642" i="109"/>
  <c r="R4127" i="109"/>
  <c r="Q525" i="109"/>
  <c r="W919" i="109"/>
  <c r="O639" i="109"/>
  <c r="V839" i="109"/>
  <c r="V2667" i="109"/>
  <c r="R4246" i="109"/>
  <c r="W2374" i="109"/>
  <c r="U4122" i="109"/>
  <c r="P3883" i="109"/>
  <c r="Y4274" i="109"/>
  <c r="Y2064" i="109"/>
  <c r="O3413" i="109"/>
  <c r="Q3889" i="109"/>
  <c r="N2437" i="109"/>
  <c r="V983" i="109"/>
  <c r="U3390" i="109"/>
  <c r="T461" i="109"/>
  <c r="X534" i="109"/>
  <c r="R892" i="109"/>
  <c r="T3690" i="109"/>
  <c r="Y3385" i="109"/>
  <c r="R3471" i="109"/>
  <c r="V2821" i="109"/>
  <c r="Z2143" i="109"/>
  <c r="U960" i="109"/>
  <c r="X390" i="109"/>
  <c r="U616" i="109"/>
  <c r="Y2727" i="109"/>
  <c r="X457" i="109"/>
  <c r="T3913" i="109"/>
  <c r="Q2080" i="109"/>
  <c r="T469" i="109"/>
  <c r="O2350" i="109"/>
  <c r="U852" i="109"/>
  <c r="Y758" i="109"/>
  <c r="X2279" i="109"/>
  <c r="X4102" i="109"/>
  <c r="S627" i="109"/>
  <c r="U2435" i="109"/>
  <c r="Q3297" i="109"/>
  <c r="P3688" i="109"/>
  <c r="W2672" i="109"/>
  <c r="T4189" i="109"/>
  <c r="X3678" i="109"/>
  <c r="U850" i="109"/>
  <c r="R247" i="109"/>
  <c r="W982" i="109"/>
  <c r="W833" i="109"/>
  <c r="X894" i="109"/>
  <c r="V2296" i="109"/>
  <c r="W458" i="109"/>
  <c r="X3324" i="109"/>
  <c r="N908" i="109"/>
  <c r="U43" i="109"/>
  <c r="O3475" i="109"/>
  <c r="X838" i="109"/>
  <c r="Z1033" i="109"/>
  <c r="N2004" i="109"/>
  <c r="N3518" i="109"/>
  <c r="V2088" i="109"/>
  <c r="U2279" i="109"/>
  <c r="N4116" i="109"/>
  <c r="Y968" i="109"/>
  <c r="O2464" i="109"/>
  <c r="S186" i="109"/>
  <c r="Y859" i="109"/>
  <c r="V858" i="109"/>
  <c r="U2393" i="109"/>
  <c r="Q169" i="109"/>
  <c r="N55" i="109"/>
  <c r="W617" i="109"/>
  <c r="U1003" i="109"/>
  <c r="Y4265" i="109"/>
  <c r="X552" i="109"/>
  <c r="Y822" i="109"/>
  <c r="N3913" i="109"/>
  <c r="X3314" i="109"/>
  <c r="N3832" i="109"/>
  <c r="T979" i="109"/>
  <c r="N1924" i="109"/>
  <c r="T3780" i="109"/>
  <c r="Y402" i="109"/>
  <c r="U1944" i="109"/>
  <c r="P26" i="109"/>
  <c r="W3314" i="109"/>
  <c r="T3681" i="109"/>
  <c r="S2372" i="109"/>
  <c r="S137" i="110"/>
  <c r="W413" i="109"/>
  <c r="U189" i="109"/>
  <c r="V93" i="109"/>
  <c r="N3684" i="109"/>
  <c r="W113" i="109"/>
  <c r="T3389" i="109"/>
  <c r="V410" i="109"/>
  <c r="S98" i="109"/>
  <c r="W906" i="109"/>
  <c r="T3845" i="109"/>
  <c r="U2434" i="109"/>
  <c r="N2807" i="109"/>
  <c r="P852" i="109"/>
  <c r="T464" i="109"/>
  <c r="Q468" i="109"/>
  <c r="W2061" i="109"/>
  <c r="Q3471" i="109"/>
  <c r="P2359" i="109"/>
  <c r="O629" i="109"/>
  <c r="P3411" i="109"/>
  <c r="R4128" i="109"/>
  <c r="P234" i="109"/>
  <c r="X526" i="109"/>
  <c r="T3667" i="109"/>
  <c r="V3406" i="109"/>
  <c r="W605" i="109"/>
  <c r="O821" i="109"/>
  <c r="T4251" i="109"/>
  <c r="S472" i="109"/>
  <c r="P274" i="109"/>
  <c r="Q4285" i="109"/>
  <c r="V961" i="109"/>
  <c r="T4134" i="109"/>
  <c r="Q4126" i="109"/>
  <c r="V2683" i="109"/>
  <c r="N4189" i="109"/>
  <c r="V2071" i="109"/>
  <c r="P841" i="109"/>
  <c r="P2375" i="109"/>
  <c r="N2082" i="109"/>
  <c r="U2719" i="109"/>
  <c r="S1857" i="109"/>
  <c r="V2448" i="109"/>
  <c r="R2798" i="109"/>
  <c r="Q770" i="109"/>
  <c r="X4268" i="109"/>
  <c r="P4135" i="109"/>
  <c r="P96" i="109"/>
  <c r="O2068" i="109"/>
  <c r="X2443" i="109"/>
  <c r="R4282" i="109"/>
  <c r="Z710" i="109"/>
  <c r="N3903" i="109"/>
  <c r="W493" i="109"/>
  <c r="N909" i="109"/>
  <c r="O2086" i="109"/>
  <c r="U3778" i="109"/>
  <c r="U994" i="109"/>
  <c r="V836" i="109"/>
  <c r="P3400" i="109"/>
  <c r="N3822" i="109"/>
  <c r="T2819" i="109"/>
  <c r="N1839" i="109"/>
  <c r="W2813" i="109"/>
  <c r="R3692" i="109"/>
  <c r="R2083" i="109"/>
  <c r="Z1053" i="109"/>
  <c r="W480" i="109"/>
  <c r="V38" i="109"/>
  <c r="U991" i="109"/>
  <c r="Y489" i="109"/>
  <c r="Q2822" i="109"/>
  <c r="P1985" i="109"/>
  <c r="T933" i="109"/>
  <c r="Q817" i="109"/>
  <c r="O2382" i="109"/>
  <c r="V4245" i="109"/>
  <c r="S975" i="109"/>
  <c r="Q960" i="109"/>
  <c r="Q128" i="109"/>
  <c r="Q2783" i="109"/>
  <c r="T823" i="109"/>
  <c r="O3762" i="109"/>
  <c r="Y259" i="109"/>
  <c r="P3515" i="109"/>
  <c r="O2053" i="109"/>
  <c r="R3516" i="109"/>
  <c r="X3461" i="109"/>
  <c r="W2728" i="109"/>
  <c r="V985" i="109"/>
  <c r="W3397" i="109"/>
  <c r="U249" i="109"/>
  <c r="R845" i="109"/>
  <c r="P472" i="109"/>
  <c r="S969" i="109"/>
  <c r="Q493" i="109"/>
  <c r="R996" i="109"/>
  <c r="X620" i="109"/>
  <c r="P2053" i="109"/>
  <c r="P1878" i="109"/>
  <c r="N829" i="109"/>
  <c r="P2571" i="109"/>
  <c r="V3769" i="109"/>
  <c r="O20" i="109"/>
  <c r="W535" i="109"/>
  <c r="O4252" i="109"/>
  <c r="N969" i="109"/>
  <c r="Q626" i="109"/>
  <c r="O480" i="109"/>
  <c r="T1843" i="109"/>
  <c r="X4193" i="109"/>
  <c r="O117" i="109"/>
  <c r="Q2456" i="109"/>
  <c r="S3532" i="109"/>
  <c r="W775" i="109"/>
  <c r="P2814" i="109"/>
  <c r="O769" i="109"/>
  <c r="S557" i="109"/>
  <c r="Q2612" i="109"/>
  <c r="Q3516" i="109"/>
  <c r="T3911" i="109"/>
  <c r="N904" i="109"/>
  <c r="U538" i="109"/>
  <c r="T2785" i="109"/>
  <c r="T779" i="109"/>
  <c r="N179" i="109"/>
  <c r="P401" i="109"/>
  <c r="Z2140" i="109"/>
  <c r="P2302" i="109"/>
  <c r="P772" i="109"/>
  <c r="T4276" i="109"/>
  <c r="R1940" i="109"/>
  <c r="O484" i="109"/>
  <c r="R3396" i="109"/>
  <c r="P3918" i="109"/>
  <c r="Y4057" i="109"/>
  <c r="T172" i="109"/>
  <c r="T2451" i="109"/>
  <c r="V4273" i="109"/>
  <c r="T265" i="109"/>
  <c r="R2452" i="109"/>
  <c r="R745" i="109"/>
  <c r="X489" i="109"/>
  <c r="Y824" i="109"/>
  <c r="T914" i="109"/>
  <c r="X535" i="109"/>
  <c r="V2369" i="109"/>
  <c r="U2087" i="109"/>
  <c r="N4072" i="109"/>
  <c r="S1938" i="109"/>
  <c r="W904" i="109"/>
  <c r="X2067" i="109"/>
  <c r="Y959" i="109"/>
  <c r="X2070" i="109"/>
  <c r="R253" i="109"/>
  <c r="Y23" i="109"/>
  <c r="U107" i="109"/>
  <c r="W962" i="109"/>
  <c r="Y179" i="109"/>
  <c r="R380" i="109"/>
  <c r="R3666" i="109"/>
  <c r="Q2786" i="109"/>
  <c r="N174" i="109"/>
  <c r="P4130" i="109"/>
  <c r="N3519" i="109"/>
  <c r="P2093" i="109"/>
  <c r="V2079" i="109"/>
  <c r="O4258" i="109"/>
  <c r="T3896" i="109"/>
  <c r="S128" i="109"/>
  <c r="S2287" i="109"/>
  <c r="N1942" i="109"/>
  <c r="U392" i="109"/>
  <c r="R1914" i="109"/>
  <c r="S842" i="109"/>
  <c r="Q4143" i="109"/>
  <c r="R2367" i="109"/>
  <c r="R3739" i="109"/>
  <c r="X479" i="109"/>
  <c r="V3696" i="109"/>
  <c r="Y2656" i="109"/>
  <c r="P745" i="109"/>
  <c r="P3889" i="109"/>
  <c r="W383" i="109"/>
  <c r="U267" i="109"/>
  <c r="S4257" i="109"/>
  <c r="S3675" i="109"/>
  <c r="W186" i="109"/>
  <c r="T3370" i="109"/>
  <c r="R2359" i="109"/>
  <c r="Z2868" i="109"/>
  <c r="U1924" i="109"/>
  <c r="R2299" i="109"/>
  <c r="X402" i="109"/>
  <c r="X847" i="109"/>
  <c r="U776" i="109"/>
  <c r="Y3329" i="109"/>
  <c r="W1006" i="109"/>
  <c r="S2726" i="109"/>
  <c r="O981" i="109"/>
  <c r="Y839" i="109"/>
  <c r="W2099" i="109"/>
  <c r="R1841" i="109"/>
  <c r="S2277" i="109"/>
  <c r="X3340" i="109"/>
  <c r="T3446" i="109"/>
  <c r="U753" i="109"/>
  <c r="V3309" i="109"/>
  <c r="U746" i="109"/>
  <c r="W2070" i="109"/>
  <c r="X3298" i="109"/>
  <c r="W4277" i="109"/>
  <c r="R4175" i="109"/>
  <c r="Q3296" i="109"/>
  <c r="O610" i="109"/>
  <c r="V3310" i="109"/>
  <c r="T2374" i="109"/>
  <c r="O979" i="109"/>
  <c r="U458" i="109"/>
  <c r="N4191" i="109"/>
  <c r="S33" i="109"/>
  <c r="X2291" i="109"/>
  <c r="R3337" i="109"/>
  <c r="U2433" i="109"/>
  <c r="O412" i="109"/>
  <c r="N1932" i="109"/>
  <c r="W44" i="109"/>
  <c r="V385" i="109"/>
  <c r="Q452" i="109"/>
  <c r="P2437" i="109"/>
  <c r="X2425" i="109"/>
  <c r="U4264" i="109"/>
  <c r="W757" i="109"/>
  <c r="N3322" i="109"/>
  <c r="P178" i="109"/>
  <c r="X461" i="109"/>
  <c r="N1928" i="109"/>
  <c r="Y2433" i="109"/>
  <c r="U3559" i="109"/>
  <c r="T1986" i="109"/>
  <c r="Q1848" i="109"/>
  <c r="X3384" i="109"/>
  <c r="S469" i="109"/>
  <c r="P3521" i="109"/>
  <c r="T2671" i="109"/>
  <c r="U87" i="109"/>
  <c r="W3302" i="109"/>
  <c r="V601" i="109"/>
  <c r="N972" i="109"/>
  <c r="X1999" i="109"/>
  <c r="R2464" i="109"/>
  <c r="W4284" i="109"/>
  <c r="W474" i="109"/>
  <c r="S422" i="109"/>
  <c r="T969" i="109"/>
  <c r="O1998" i="109"/>
  <c r="N3530" i="109"/>
  <c r="P1863" i="109"/>
  <c r="R980" i="109"/>
  <c r="U970" i="109"/>
  <c r="Z1068" i="109"/>
  <c r="R242" i="109"/>
  <c r="O189" i="109"/>
  <c r="P991" i="109"/>
  <c r="R2306" i="109"/>
  <c r="R2786" i="109"/>
  <c r="W593" i="109"/>
  <c r="S176" i="109"/>
  <c r="W2079" i="109"/>
  <c r="W171" i="109"/>
  <c r="Q2350" i="109"/>
  <c r="U1940" i="109"/>
  <c r="P391" i="109"/>
  <c r="N3454" i="109"/>
  <c r="O2819" i="109"/>
  <c r="Y245" i="109"/>
  <c r="N3810" i="109"/>
  <c r="R190" i="109"/>
  <c r="Q111" i="109"/>
  <c r="Q484" i="109"/>
  <c r="V166" i="109"/>
  <c r="P1921" i="109"/>
  <c r="O3319" i="109"/>
  <c r="V2825" i="109"/>
  <c r="P1949" i="109"/>
  <c r="T3914" i="109"/>
  <c r="O179" i="109"/>
  <c r="N3298" i="109"/>
  <c r="V461" i="109"/>
  <c r="T783" i="109"/>
  <c r="P249" i="109"/>
  <c r="V257" i="109"/>
  <c r="Q3904" i="109"/>
  <c r="U2384" i="109"/>
  <c r="O2243" i="109"/>
  <c r="W105" i="109"/>
  <c r="Y771" i="109"/>
  <c r="X752" i="109"/>
  <c r="R2079" i="109"/>
  <c r="S3459" i="109"/>
  <c r="T2677" i="109"/>
  <c r="S991" i="109"/>
  <c r="R1871" i="109"/>
  <c r="Z2161" i="109"/>
  <c r="R2090" i="109"/>
  <c r="U17" i="110"/>
  <c r="Y2063" i="109"/>
  <c r="Q2441" i="109"/>
  <c r="W4273" i="109"/>
  <c r="S97" i="109"/>
  <c r="Z681" i="109"/>
  <c r="Y2610" i="109"/>
  <c r="X985" i="109"/>
  <c r="T926" i="109"/>
  <c r="Y184" i="109"/>
  <c r="S2235" i="109"/>
  <c r="P610" i="109"/>
  <c r="T3532" i="109"/>
  <c r="X40" i="109"/>
  <c r="T605" i="109"/>
  <c r="V234" i="109"/>
  <c r="P2827" i="109"/>
  <c r="T2243" i="109"/>
  <c r="Q2821" i="109"/>
  <c r="Y919" i="109"/>
  <c r="T2809" i="109"/>
  <c r="X20" i="109"/>
  <c r="S2816" i="109"/>
  <c r="X23" i="109"/>
  <c r="P605" i="109"/>
  <c r="X4204" i="109"/>
  <c r="P593" i="109"/>
  <c r="O3550" i="109"/>
  <c r="P2724" i="109"/>
  <c r="R2302" i="109"/>
  <c r="Q381" i="109"/>
  <c r="P2055" i="109"/>
  <c r="Q184" i="109"/>
  <c r="V2644" i="109"/>
  <c r="N2289" i="109"/>
  <c r="U2813" i="109"/>
  <c r="T15" i="109"/>
  <c r="R4252" i="109"/>
  <c r="Q2427" i="109"/>
  <c r="O633" i="109"/>
  <c r="U1921" i="109"/>
  <c r="U4285" i="109"/>
  <c r="X555" i="109"/>
  <c r="Q3522" i="109"/>
  <c r="W845" i="109"/>
  <c r="R3909" i="109"/>
  <c r="W233" i="109"/>
  <c r="S4283" i="109"/>
  <c r="T1839" i="109"/>
  <c r="R2424" i="109"/>
  <c r="Q2062" i="109"/>
  <c r="T2351" i="109"/>
  <c r="T2427" i="109"/>
  <c r="Q276" i="109"/>
  <c r="S2808" i="109"/>
  <c r="N2452" i="109"/>
  <c r="V2816" i="109"/>
  <c r="Z1045" i="109"/>
  <c r="W3543" i="109"/>
  <c r="P3690" i="109"/>
  <c r="R4274" i="109"/>
  <c r="R38" i="109"/>
  <c r="P998" i="109"/>
  <c r="S184" i="109"/>
  <c r="S3516" i="109"/>
  <c r="R263" i="109"/>
  <c r="R2792" i="109"/>
  <c r="P476" i="109"/>
  <c r="N910" i="109"/>
  <c r="T3527" i="109"/>
  <c r="Q967" i="109"/>
  <c r="P2604" i="109"/>
  <c r="O1930" i="109"/>
  <c r="U999" i="109"/>
  <c r="T1924" i="109"/>
  <c r="P3466" i="109"/>
  <c r="N130" i="109"/>
  <c r="Q3908" i="109"/>
  <c r="Z336" i="109"/>
  <c r="T966" i="109"/>
  <c r="U2430" i="109"/>
  <c r="Y1863" i="109"/>
  <c r="Y2583" i="109"/>
  <c r="T36" i="109"/>
  <c r="O408" i="109"/>
  <c r="X55" i="109"/>
  <c r="S2418" i="109"/>
  <c r="P2792" i="109"/>
  <c r="O3543" i="109"/>
  <c r="N3738" i="109"/>
  <c r="P2816" i="109"/>
  <c r="O595" i="109"/>
  <c r="T2286" i="109"/>
  <c r="Y494" i="109"/>
  <c r="P1943" i="109"/>
  <c r="N3766" i="109"/>
  <c r="P3397" i="109"/>
  <c r="Q985" i="109"/>
  <c r="Y2735" i="109"/>
  <c r="R408" i="109"/>
  <c r="W858" i="109"/>
  <c r="V1986" i="109"/>
  <c r="Q2429" i="109"/>
  <c r="P247" i="109"/>
  <c r="W1930" i="109"/>
  <c r="X916" i="109"/>
  <c r="W931" i="109"/>
  <c r="N2432" i="109"/>
  <c r="Q99" i="109"/>
  <c r="T2442" i="109"/>
  <c r="O984" i="109"/>
  <c r="O2368" i="109"/>
  <c r="X593" i="109"/>
  <c r="U2232" i="109"/>
  <c r="W632" i="109"/>
  <c r="S3887" i="109"/>
  <c r="P601" i="109"/>
  <c r="P3772" i="109"/>
  <c r="X2670" i="109"/>
  <c r="X255" i="109"/>
  <c r="N381" i="109"/>
  <c r="Q93" i="109"/>
  <c r="P4134" i="109"/>
  <c r="S1996" i="109"/>
  <c r="S2823" i="109"/>
  <c r="Q190" i="109"/>
  <c r="W756" i="109"/>
  <c r="Q43" i="109"/>
  <c r="N2758" i="109"/>
  <c r="P534" i="109"/>
  <c r="T380" i="109"/>
  <c r="R104" i="109"/>
  <c r="T2673" i="109"/>
  <c r="W2741" i="109"/>
  <c r="O3326" i="109"/>
  <c r="X2664" i="109"/>
  <c r="X977" i="109"/>
  <c r="T3763" i="109"/>
  <c r="P4143" i="109"/>
  <c r="W750" i="109"/>
  <c r="R2070" i="109"/>
  <c r="V1861" i="109"/>
  <c r="X462" i="109"/>
  <c r="Y481" i="109"/>
  <c r="W3755" i="109"/>
  <c r="W4059" i="109"/>
  <c r="R3905" i="109"/>
  <c r="W1871" i="109"/>
  <c r="U2812" i="109"/>
  <c r="P979" i="109"/>
  <c r="Y2070" i="109"/>
  <c r="S908" i="109"/>
  <c r="V1991" i="109"/>
  <c r="X4120" i="109"/>
  <c r="X3392" i="109"/>
  <c r="X494" i="109"/>
  <c r="P2583" i="109"/>
  <c r="Y377" i="109"/>
  <c r="Q2735" i="109"/>
  <c r="S858" i="109"/>
  <c r="R2443" i="109"/>
  <c r="S3333" i="109"/>
  <c r="N2001" i="109"/>
  <c r="R2320" i="109"/>
  <c r="Z698" i="109"/>
  <c r="N3329" i="109"/>
  <c r="W2077" i="109"/>
  <c r="Q1941" i="109"/>
  <c r="Q478" i="109"/>
  <c r="N615" i="109"/>
  <c r="T1941" i="109"/>
  <c r="N137" i="110"/>
  <c r="W2361" i="109"/>
  <c r="U477" i="109"/>
  <c r="N3676" i="109"/>
  <c r="N763" i="109"/>
  <c r="X235" i="109"/>
  <c r="O2745" i="109"/>
  <c r="P454" i="109"/>
  <c r="R106" i="109"/>
  <c r="S974" i="109"/>
  <c r="U468" i="109"/>
  <c r="W4181" i="109"/>
  <c r="Q235" i="109"/>
  <c r="Q1932" i="109"/>
  <c r="N3767" i="109"/>
  <c r="T481" i="109"/>
  <c r="R1839" i="109"/>
  <c r="O2601" i="109"/>
  <c r="W2804" i="109"/>
  <c r="Y744" i="109"/>
  <c r="X449" i="109"/>
  <c r="Y857" i="109"/>
  <c r="S2288" i="109"/>
  <c r="Y897" i="109"/>
  <c r="S2093" i="109"/>
  <c r="Q178" i="109"/>
  <c r="S177" i="109"/>
  <c r="P2026" i="109"/>
  <c r="S544" i="109"/>
  <c r="P826" i="109"/>
  <c r="Y34" i="109"/>
  <c r="Q3323" i="109"/>
  <c r="V4059" i="109"/>
  <c r="N823" i="109"/>
  <c r="S242" i="109"/>
  <c r="N618" i="109"/>
  <c r="U2060" i="109"/>
  <c r="T99" i="109"/>
  <c r="P2664" i="109"/>
  <c r="S914" i="109"/>
  <c r="W25" i="109"/>
  <c r="N245" i="109"/>
  <c r="P1872" i="109"/>
  <c r="V3739" i="109"/>
  <c r="Z1059" i="109"/>
  <c r="U1928" i="109"/>
  <c r="S527" i="109"/>
  <c r="R2076" i="109"/>
  <c r="S2299" i="109"/>
  <c r="V468" i="109"/>
  <c r="N2658" i="109"/>
  <c r="Q3878" i="109"/>
  <c r="T3878" i="109"/>
  <c r="V2320" i="109"/>
  <c r="O239" i="109"/>
  <c r="W3448" i="109"/>
  <c r="Q608" i="109"/>
  <c r="R753" i="109"/>
  <c r="V2809" i="109"/>
  <c r="X242" i="109"/>
  <c r="Y991" i="109"/>
  <c r="S1940" i="109"/>
  <c r="O2222" i="109"/>
  <c r="U1855" i="109"/>
  <c r="U113" i="109"/>
  <c r="S823" i="109"/>
  <c r="Y3548" i="109"/>
  <c r="N919" i="109"/>
  <c r="V770" i="109"/>
  <c r="T633" i="109"/>
  <c r="Q2083" i="109"/>
  <c r="R850" i="109"/>
  <c r="X542" i="109"/>
  <c r="S3828" i="109"/>
  <c r="T2750" i="109"/>
  <c r="R4280" i="109"/>
  <c r="R547" i="109"/>
  <c r="O3549" i="109"/>
  <c r="S180" i="109"/>
  <c r="V407" i="109"/>
  <c r="Q2233" i="109"/>
  <c r="R2247" i="109"/>
  <c r="Q987" i="109"/>
  <c r="N4265" i="109"/>
  <c r="X906" i="109"/>
  <c r="R2235" i="109"/>
  <c r="V2783" i="109"/>
  <c r="S3908" i="109"/>
  <c r="Z320" i="109"/>
  <c r="R2084" i="109"/>
  <c r="V262" i="109"/>
  <c r="T2308" i="109"/>
  <c r="U419" i="109"/>
  <c r="T895" i="109"/>
  <c r="U3374" i="109"/>
  <c r="V2458" i="109"/>
  <c r="N2278" i="109"/>
  <c r="V989" i="109"/>
  <c r="V178" i="109"/>
  <c r="N4102" i="109"/>
  <c r="X1000" i="109"/>
  <c r="P239" i="109"/>
  <c r="N3819" i="109"/>
  <c r="W2724" i="109"/>
  <c r="X4184" i="109"/>
  <c r="S819" i="109"/>
  <c r="T3762" i="109"/>
  <c r="T4258" i="109"/>
  <c r="W4285" i="109"/>
  <c r="Z1062" i="109"/>
  <c r="O3522" i="109"/>
  <c r="W742" i="109"/>
  <c r="P4137" i="109"/>
  <c r="W55" i="109"/>
  <c r="S1867" i="109"/>
  <c r="S484" i="109"/>
  <c r="Q4106" i="109"/>
  <c r="Y2214" i="109"/>
  <c r="Q34" i="109"/>
  <c r="R130" i="109"/>
  <c r="U381" i="109"/>
  <c r="V2801" i="109"/>
  <c r="N964" i="109"/>
  <c r="V818" i="109"/>
  <c r="P2578" i="109"/>
  <c r="N2247" i="109"/>
  <c r="S189" i="109"/>
  <c r="P3763" i="109"/>
  <c r="W2086" i="109"/>
  <c r="W3525" i="109"/>
  <c r="X482" i="109"/>
  <c r="P2823" i="109"/>
  <c r="N3705" i="109"/>
  <c r="R3513" i="109"/>
  <c r="N471" i="109"/>
  <c r="S2095" i="109"/>
  <c r="S2082" i="109"/>
  <c r="Q3770" i="109"/>
  <c r="Y492" i="109"/>
  <c r="N1913" i="109"/>
  <c r="V639" i="109"/>
  <c r="Q470" i="109"/>
  <c r="S2086" i="109"/>
  <c r="R901" i="109"/>
  <c r="O4193" i="109"/>
  <c r="W172" i="109"/>
  <c r="V2735" i="109"/>
  <c r="T247" i="109"/>
  <c r="Q4280" i="109"/>
  <c r="O2011" i="109"/>
  <c r="X2436" i="109"/>
  <c r="U120" i="109"/>
  <c r="W2573" i="109"/>
  <c r="T1926" i="109"/>
  <c r="X3692" i="109"/>
  <c r="Y89" i="109"/>
  <c r="T635" i="109"/>
  <c r="O2283" i="109"/>
  <c r="O4276" i="109"/>
  <c r="P2456" i="109"/>
  <c r="V1985" i="109"/>
  <c r="P4127" i="109"/>
  <c r="P30" i="109"/>
  <c r="R2053" i="109"/>
  <c r="O393" i="109"/>
  <c r="T87" i="109"/>
  <c r="S760" i="109"/>
  <c r="P4269" i="109"/>
  <c r="Y88" i="109"/>
  <c r="U3886" i="109"/>
  <c r="U3555" i="109"/>
  <c r="R2451" i="109"/>
  <c r="V15" i="109"/>
  <c r="P455" i="109"/>
  <c r="X896" i="109"/>
  <c r="P2741" i="109"/>
  <c r="N88" i="109"/>
  <c r="T2056" i="109"/>
  <c r="P176" i="109"/>
  <c r="R976" i="109"/>
  <c r="Q745" i="109"/>
  <c r="T1855" i="109"/>
  <c r="Q1937" i="109"/>
  <c r="U3332" i="109"/>
  <c r="O602" i="109"/>
  <c r="Y3678" i="109"/>
  <c r="O3465" i="109"/>
  <c r="T113" i="109"/>
  <c r="Q890" i="109"/>
  <c r="N1859" i="109"/>
  <c r="V988" i="109"/>
  <c r="T3557" i="109"/>
  <c r="O2600" i="109"/>
  <c r="S3342" i="109"/>
  <c r="Y847" i="109"/>
  <c r="U201" i="109"/>
  <c r="Q2076" i="109"/>
  <c r="X3554" i="109"/>
  <c r="S753" i="109"/>
  <c r="R620" i="109"/>
  <c r="R3688" i="109"/>
  <c r="R2570" i="109"/>
  <c r="W2213" i="109"/>
  <c r="O1942" i="109"/>
  <c r="W238" i="109"/>
  <c r="X249" i="109"/>
  <c r="N4124" i="109"/>
  <c r="W235" i="109"/>
  <c r="N4197" i="109"/>
  <c r="R559" i="109"/>
  <c r="P2648" i="109"/>
  <c r="N93" i="109"/>
  <c r="Z1037" i="109"/>
  <c r="N3536" i="109"/>
  <c r="O404" i="109"/>
  <c r="T2443" i="109"/>
  <c r="W4246" i="109"/>
  <c r="S2232" i="109"/>
  <c r="Z1067" i="109"/>
  <c r="T2825" i="109"/>
  <c r="T3697" i="109"/>
  <c r="P2071" i="109"/>
  <c r="T3888" i="109"/>
  <c r="T4283" i="109"/>
  <c r="N3374" i="109"/>
  <c r="R772" i="109"/>
  <c r="S3547" i="109"/>
  <c r="U1864" i="109"/>
  <c r="Q4269" i="109"/>
  <c r="Q997" i="109"/>
  <c r="W3769" i="109"/>
  <c r="R2816" i="109"/>
  <c r="R1861" i="109"/>
  <c r="V3328" i="109"/>
  <c r="R3306" i="109"/>
  <c r="S3518" i="109"/>
  <c r="P4197" i="109"/>
  <c r="P3819" i="109"/>
  <c r="V2732" i="109"/>
  <c r="W622" i="109"/>
  <c r="Q963" i="109"/>
  <c r="N391" i="109"/>
  <c r="R393" i="109"/>
  <c r="W3537" i="109"/>
  <c r="N3811" i="109"/>
  <c r="W1997" i="109"/>
  <c r="T2076" i="109"/>
  <c r="Y530" i="109"/>
  <c r="T2092" i="109"/>
  <c r="V3552" i="109"/>
  <c r="R2744" i="109"/>
  <c r="R831" i="109"/>
  <c r="T3413" i="109"/>
  <c r="W485" i="109"/>
  <c r="S2731" i="109"/>
  <c r="Z3620" i="109"/>
  <c r="V2072" i="109"/>
  <c r="S2007" i="109"/>
  <c r="O1868" i="109"/>
  <c r="X2745" i="109"/>
  <c r="O4053" i="109"/>
  <c r="X2805" i="109"/>
  <c r="V2423" i="109"/>
  <c r="Y982" i="109"/>
  <c r="X105" i="109"/>
  <c r="O908" i="109"/>
  <c r="V2441" i="109"/>
  <c r="O2299" i="109"/>
  <c r="U629" i="109"/>
  <c r="X595" i="109"/>
  <c r="Z2148" i="109"/>
  <c r="W2720" i="109"/>
  <c r="O628" i="109"/>
  <c r="R2001" i="109"/>
  <c r="Q3461" i="109"/>
  <c r="T2445" i="109"/>
  <c r="T2675" i="109"/>
  <c r="Q249" i="109"/>
  <c r="P2233" i="109"/>
  <c r="U623" i="109"/>
  <c r="P2204" i="109"/>
  <c r="P539" i="109"/>
  <c r="T2018" i="109"/>
  <c r="Y1923" i="109"/>
  <c r="N891" i="109"/>
  <c r="Y20" i="109"/>
  <c r="Q2578" i="109"/>
  <c r="U2019" i="109"/>
  <c r="T837" i="109"/>
  <c r="W250" i="109"/>
  <c r="S1955" i="109"/>
  <c r="Y3445" i="109"/>
  <c r="X964" i="109"/>
  <c r="O931" i="109"/>
  <c r="W603" i="109"/>
  <c r="N2359" i="109"/>
  <c r="P2593" i="109"/>
  <c r="V1913" i="109"/>
  <c r="X177" i="109"/>
  <c r="O2294" i="109"/>
  <c r="S785" i="109"/>
  <c r="T3830" i="109"/>
  <c r="O1914" i="109"/>
  <c r="W257" i="109"/>
  <c r="X602" i="109"/>
  <c r="Q860" i="109"/>
  <c r="Q2797" i="109"/>
  <c r="T38" i="109"/>
  <c r="N2362" i="109"/>
  <c r="R2369" i="109"/>
  <c r="N774" i="109"/>
  <c r="X766" i="109"/>
  <c r="U745" i="109"/>
  <c r="R891" i="109"/>
  <c r="U3682" i="109"/>
  <c r="U2643" i="109"/>
  <c r="Y551" i="109"/>
  <c r="W2380" i="109"/>
  <c r="W2429" i="109"/>
  <c r="U892" i="109"/>
  <c r="W1002" i="109"/>
  <c r="P1925" i="109"/>
  <c r="W4251" i="109"/>
  <c r="S2374" i="109"/>
  <c r="O414" i="109"/>
  <c r="P2606" i="109"/>
  <c r="O3373" i="109"/>
  <c r="O603" i="109"/>
  <c r="Q4284" i="109"/>
  <c r="S641" i="109"/>
  <c r="V2418" i="109"/>
  <c r="U2448" i="109"/>
  <c r="N2028" i="109"/>
  <c r="N2297" i="109"/>
  <c r="X4194" i="109"/>
  <c r="Y3446" i="109"/>
  <c r="P2453" i="109"/>
  <c r="W3768" i="109"/>
  <c r="X760" i="109"/>
  <c r="S452" i="109"/>
  <c r="N2612" i="109"/>
  <c r="O4245" i="109"/>
  <c r="P619" i="109"/>
  <c r="Q3543" i="109"/>
  <c r="P4057" i="109"/>
  <c r="P276" i="109"/>
  <c r="T3319" i="109"/>
  <c r="R2229" i="109"/>
  <c r="O2320" i="109"/>
  <c r="T2459" i="109"/>
  <c r="U265" i="109"/>
  <c r="R988" i="109"/>
  <c r="W1840" i="109"/>
  <c r="R250" i="109"/>
  <c r="V603" i="109"/>
  <c r="W57" i="109"/>
  <c r="P2310" i="109"/>
  <c r="V812" i="109"/>
  <c r="S996" i="109"/>
  <c r="X2430" i="109"/>
  <c r="Q242" i="109"/>
  <c r="Q2818" i="109"/>
  <c r="X410" i="109"/>
  <c r="V2068" i="109"/>
  <c r="W1873" i="109"/>
  <c r="O996" i="109"/>
  <c r="T20" i="109"/>
  <c r="V3916" i="109"/>
  <c r="Y189" i="109"/>
  <c r="T3521" i="109"/>
  <c r="Z677" i="109"/>
  <c r="W2243" i="109"/>
  <c r="V2430" i="109"/>
  <c r="R180" i="109"/>
  <c r="U166" i="109"/>
  <c r="T2235" i="109"/>
  <c r="R3463" i="109"/>
  <c r="P961" i="109"/>
  <c r="P2462" i="109"/>
  <c r="Q4276" i="109"/>
  <c r="T3523" i="109"/>
  <c r="O924" i="109"/>
  <c r="O422" i="109"/>
  <c r="T2289" i="109"/>
  <c r="U966" i="109"/>
  <c r="O247" i="109"/>
  <c r="P3546" i="109"/>
  <c r="Y2432" i="109"/>
  <c r="V3890" i="109"/>
  <c r="N32" i="109"/>
  <c r="T1980" i="109"/>
  <c r="Y1001" i="109"/>
  <c r="T2345" i="109"/>
  <c r="U2464" i="109"/>
  <c r="R2350" i="109"/>
  <c r="Q627" i="109"/>
  <c r="S3553" i="109"/>
  <c r="O253" i="109"/>
  <c r="P3516" i="109"/>
  <c r="T3758" i="109"/>
  <c r="S845" i="109"/>
  <c r="V3515" i="109"/>
  <c r="S3383" i="109"/>
  <c r="N3826" i="109"/>
  <c r="S276" i="109"/>
  <c r="W2418" i="109"/>
  <c r="R600" i="109"/>
  <c r="T4141" i="109"/>
  <c r="X926" i="109"/>
  <c r="S2813" i="109"/>
  <c r="U1865" i="109"/>
  <c r="O2809" i="109"/>
  <c r="N1855" i="109"/>
  <c r="T2454" i="109"/>
  <c r="S600" i="109"/>
  <c r="Y1882" i="109"/>
  <c r="S847" i="109"/>
  <c r="R999" i="109"/>
  <c r="Q247" i="109"/>
  <c r="T2095" i="109"/>
  <c r="Q3880" i="109"/>
  <c r="V2748" i="109"/>
  <c r="O2084" i="109"/>
  <c r="W2393" i="109"/>
  <c r="P3324" i="109"/>
  <c r="V3323" i="109"/>
  <c r="W2823" i="109"/>
  <c r="U2380" i="109"/>
  <c r="U4060" i="109"/>
  <c r="N3816" i="109"/>
  <c r="T3515" i="109"/>
  <c r="O137" i="110"/>
  <c r="U4287" i="109"/>
  <c r="N4070" i="109"/>
  <c r="N4038" i="109"/>
  <c r="Q2670" i="109"/>
  <c r="V762" i="109"/>
  <c r="Y1840" i="109"/>
  <c r="R4243" i="109"/>
  <c r="Y2369" i="109"/>
  <c r="V2230" i="109"/>
  <c r="U2451" i="109"/>
  <c r="P4258" i="109"/>
  <c r="Q3515" i="109"/>
  <c r="N3778" i="109"/>
  <c r="U1991" i="109"/>
  <c r="V835" i="109"/>
  <c r="T3922" i="109"/>
  <c r="Q2014" i="109"/>
  <c r="X3887" i="109"/>
  <c r="U3394" i="109"/>
  <c r="O960" i="109"/>
  <c r="T614" i="109"/>
  <c r="U4054" i="109"/>
  <c r="X15" i="109"/>
  <c r="V1932" i="109"/>
  <c r="O2310" i="109"/>
  <c r="S4059" i="109"/>
  <c r="N184" i="109"/>
  <c r="O2608" i="109"/>
  <c r="N2364" i="109"/>
  <c r="O619" i="109"/>
  <c r="T4107" i="109"/>
  <c r="V596" i="109"/>
  <c r="U2459" i="109"/>
  <c r="O176" i="109"/>
  <c r="V2083" i="109"/>
  <c r="Q234" i="109"/>
  <c r="R3525" i="109"/>
  <c r="N239" i="109"/>
  <c r="T418" i="109"/>
  <c r="Y4277" i="109"/>
  <c r="T991" i="109"/>
  <c r="W203" i="109"/>
  <c r="W3466" i="109"/>
  <c r="R166" i="109"/>
  <c r="N843" i="109"/>
  <c r="W2071" i="109"/>
  <c r="S547" i="109"/>
  <c r="X186" i="109"/>
  <c r="R2286" i="109"/>
  <c r="Q396" i="109"/>
  <c r="S233" i="109"/>
  <c r="Q1938" i="109"/>
  <c r="Q3400" i="109"/>
  <c r="Y961" i="109"/>
  <c r="Y472" i="109"/>
  <c r="N255" i="109"/>
  <c r="S977" i="109"/>
  <c r="O2456" i="109"/>
  <c r="V109" i="109"/>
  <c r="X4192" i="109"/>
  <c r="Y856" i="109"/>
  <c r="W2065" i="109"/>
  <c r="Y1987" i="109"/>
  <c r="O2783" i="109"/>
  <c r="Y4253" i="109"/>
  <c r="N250" i="109"/>
  <c r="N3520" i="109"/>
  <c r="V161" i="109"/>
  <c r="T925" i="109"/>
  <c r="T422" i="109"/>
  <c r="R2384" i="109"/>
  <c r="Q26" i="109"/>
  <c r="X564" i="109"/>
  <c r="S461" i="109"/>
  <c r="N399" i="109"/>
  <c r="U194" i="109"/>
  <c r="Z1061" i="109"/>
  <c r="P3302" i="109"/>
  <c r="W4116" i="109"/>
  <c r="U3302" i="109"/>
  <c r="V2585" i="109"/>
  <c r="R4041" i="109"/>
  <c r="W3665" i="109"/>
  <c r="O2233" i="109"/>
  <c r="N468" i="109"/>
  <c r="W3486" i="109"/>
  <c r="T1869" i="109"/>
  <c r="X3414" i="109"/>
  <c r="U1913" i="109"/>
  <c r="P3693" i="109"/>
  <c r="S3522" i="109"/>
  <c r="W2064" i="109"/>
  <c r="O997" i="109"/>
  <c r="Y3907" i="109"/>
  <c r="N1912" i="109"/>
  <c r="U526" i="109"/>
  <c r="U481" i="109"/>
  <c r="Q2058" i="109"/>
  <c r="Z2516" i="109"/>
  <c r="U744" i="109"/>
  <c r="P3681" i="109"/>
  <c r="O233" i="109"/>
  <c r="Y3549" i="109"/>
  <c r="Q2101" i="109"/>
  <c r="S2747" i="109"/>
  <c r="X169" i="109"/>
  <c r="O2372" i="109"/>
  <c r="O2309" i="109"/>
  <c r="X2356" i="109"/>
  <c r="W3381" i="109"/>
  <c r="P785" i="109"/>
  <c r="O3916" i="109"/>
  <c r="T547" i="109"/>
  <c r="Z671" i="109"/>
  <c r="Y2015" i="109"/>
  <c r="X3674" i="109"/>
  <c r="U638" i="109"/>
  <c r="S1918" i="109"/>
  <c r="N977" i="109"/>
  <c r="Y638" i="109"/>
  <c r="T266" i="109"/>
  <c r="S2352" i="109"/>
  <c r="R28" i="109"/>
  <c r="U103" i="109"/>
  <c r="T162" i="109"/>
  <c r="Y3391" i="109"/>
  <c r="U1936" i="109"/>
  <c r="P558" i="109"/>
  <c r="O969" i="109"/>
  <c r="O624" i="109"/>
  <c r="Z2496" i="109"/>
  <c r="W3450" i="109"/>
  <c r="S1839" i="109"/>
  <c r="O2247" i="109"/>
  <c r="U421" i="109"/>
  <c r="Y977" i="109"/>
  <c r="W3402" i="109"/>
  <c r="S551" i="109"/>
  <c r="T617" i="109"/>
  <c r="Q262" i="109"/>
  <c r="T420" i="109"/>
  <c r="X4187" i="109"/>
  <c r="Y3305" i="109"/>
  <c r="X623" i="109"/>
  <c r="V850" i="109"/>
  <c r="X2295" i="109"/>
  <c r="T4038" i="109"/>
  <c r="Z2155" i="109"/>
  <c r="O249" i="109"/>
  <c r="Y105" i="109"/>
  <c r="X259" i="109"/>
  <c r="V412" i="109"/>
  <c r="V247" i="109"/>
  <c r="R2379" i="109"/>
  <c r="N2731" i="109"/>
  <c r="X2288" i="109"/>
  <c r="T252" i="109"/>
  <c r="U964" i="109"/>
  <c r="Y276" i="109"/>
  <c r="T604" i="109"/>
  <c r="N2233" i="109"/>
  <c r="X2570" i="109"/>
  <c r="P1845" i="109"/>
  <c r="P596" i="109"/>
  <c r="R461" i="109"/>
  <c r="S161" i="109"/>
  <c r="O4283" i="109"/>
  <c r="P907" i="109"/>
  <c r="Z349" i="109"/>
  <c r="R2822" i="109"/>
  <c r="W3378" i="109"/>
  <c r="T485" i="109"/>
  <c r="W623" i="109"/>
  <c r="O525" i="109"/>
  <c r="X189" i="109"/>
  <c r="T626" i="109"/>
  <c r="T2079" i="109"/>
  <c r="W4113" i="109"/>
  <c r="R2783" i="109"/>
  <c r="R4258" i="109"/>
  <c r="O2363" i="109"/>
  <c r="N1840" i="109"/>
  <c r="Y3542" i="109"/>
  <c r="R484" i="109"/>
  <c r="Q961" i="109"/>
  <c r="P4133" i="109"/>
  <c r="V4057" i="109"/>
  <c r="W2316" i="109"/>
  <c r="V2453" i="109"/>
  <c r="N980" i="109"/>
  <c r="P2783" i="109"/>
  <c r="P190" i="109"/>
  <c r="U3880" i="109"/>
  <c r="W996" i="109"/>
  <c r="T1002" i="109"/>
  <c r="N3532" i="109"/>
  <c r="N614" i="109"/>
  <c r="S772" i="109"/>
  <c r="Y2423" i="109"/>
  <c r="S3695" i="109"/>
  <c r="R4273" i="109"/>
  <c r="S2785" i="109"/>
  <c r="P2083" i="109"/>
  <c r="U773" i="109"/>
  <c r="N452" i="109"/>
  <c r="Q3544" i="109"/>
  <c r="O3546" i="109"/>
  <c r="N846" i="109"/>
  <c r="Q2809" i="109"/>
  <c r="Q107" i="109"/>
  <c r="V2063" i="109"/>
  <c r="Y741" i="109"/>
  <c r="P2668" i="109"/>
  <c r="X180" i="109"/>
  <c r="Q4130" i="109"/>
  <c r="W778" i="109"/>
  <c r="P464" i="109"/>
  <c r="T2299" i="109"/>
  <c r="P3890" i="109"/>
  <c r="R819" i="109"/>
  <c r="V2785" i="109"/>
  <c r="W3908" i="109"/>
  <c r="W3554" i="109"/>
  <c r="V623" i="109"/>
  <c r="U2238" i="109"/>
  <c r="Q257" i="109"/>
  <c r="W3481" i="109"/>
  <c r="P3522" i="109"/>
  <c r="T17" i="110"/>
  <c r="O2749" i="109"/>
  <c r="X967" i="109"/>
  <c r="P4064" i="109"/>
  <c r="N3389" i="109"/>
  <c r="P3920" i="109"/>
  <c r="X2350" i="109"/>
  <c r="R619" i="109"/>
  <c r="R2216" i="109"/>
  <c r="W161" i="109"/>
  <c r="N4119" i="109"/>
  <c r="S3543" i="109"/>
  <c r="Q172" i="109"/>
  <c r="T3881" i="109"/>
  <c r="V3843" i="109"/>
  <c r="R4281" i="109"/>
  <c r="R3908" i="109"/>
  <c r="W2733" i="109"/>
  <c r="T2366" i="109"/>
  <c r="O2814" i="109"/>
  <c r="O4207" i="109"/>
  <c r="Q1840" i="109"/>
  <c r="U4130" i="109"/>
  <c r="O890" i="109"/>
  <c r="P2281" i="109"/>
  <c r="U996" i="109"/>
  <c r="T988" i="109"/>
  <c r="V1858" i="109"/>
  <c r="T2093" i="109"/>
  <c r="O987" i="109"/>
  <c r="N2058" i="109"/>
  <c r="N3335" i="109"/>
  <c r="S2783" i="109"/>
  <c r="N3892" i="109"/>
  <c r="U2428" i="109"/>
  <c r="W630" i="109"/>
  <c r="U4246" i="109"/>
  <c r="T2097" i="109"/>
  <c r="T4114" i="109"/>
  <c r="N750" i="109"/>
  <c r="Y169" i="109"/>
  <c r="T602" i="109"/>
  <c r="T388" i="109"/>
  <c r="U465" i="109"/>
  <c r="N4122" i="109"/>
  <c r="O2786" i="109"/>
  <c r="Z312" i="109"/>
  <c r="S3918" i="109"/>
  <c r="P2589" i="109"/>
  <c r="W3896" i="109"/>
  <c r="N787" i="109"/>
  <c r="Q179" i="109"/>
  <c r="T745" i="109"/>
  <c r="T4170" i="109"/>
  <c r="V831" i="109"/>
  <c r="R960" i="109"/>
  <c r="V3525" i="109"/>
  <c r="W633" i="109"/>
  <c r="T2600" i="109"/>
  <c r="U772" i="109"/>
  <c r="X31" i="109"/>
  <c r="V1987" i="109"/>
  <c r="R970" i="109"/>
  <c r="U3532" i="109"/>
  <c r="O970" i="109"/>
  <c r="T101" i="109"/>
  <c r="T3539" i="109"/>
  <c r="Y1997" i="109"/>
  <c r="W984" i="109"/>
  <c r="Y3544" i="109"/>
  <c r="O3904" i="109"/>
  <c r="Y2643" i="109"/>
  <c r="R3540" i="109"/>
  <c r="T179" i="109"/>
  <c r="R2230" i="109"/>
  <c r="T760" i="109"/>
  <c r="R3515" i="109"/>
  <c r="W2055" i="109"/>
  <c r="P2384" i="109"/>
  <c r="R623" i="109"/>
  <c r="R472" i="109"/>
  <c r="P87" i="109"/>
  <c r="N2080" i="109"/>
  <c r="V3403" i="109"/>
  <c r="Q2445" i="109"/>
  <c r="P989" i="109"/>
  <c r="U1938" i="109"/>
  <c r="U4273" i="109"/>
  <c r="Y461" i="109"/>
  <c r="R4269" i="109"/>
  <c r="U981" i="109"/>
  <c r="S2451" i="109"/>
  <c r="O991" i="109"/>
  <c r="Q2831" i="109"/>
  <c r="O3892" i="109"/>
  <c r="T4245" i="109"/>
  <c r="R614" i="109"/>
  <c r="P2608" i="109"/>
  <c r="P1873" i="109"/>
  <c r="Q3763" i="109"/>
  <c r="X3311" i="109"/>
  <c r="X638" i="109"/>
  <c r="N554" i="109"/>
  <c r="T2283" i="109"/>
  <c r="O453" i="109"/>
  <c r="U4253" i="109"/>
  <c r="T2786" i="109"/>
  <c r="N3299" i="109"/>
  <c r="N3388" i="109"/>
  <c r="V922" i="109"/>
  <c r="P3911" i="109"/>
  <c r="O3405" i="109"/>
  <c r="Z2525" i="109"/>
  <c r="U3403" i="109"/>
  <c r="V2056" i="109"/>
  <c r="R3904" i="109"/>
  <c r="U4270" i="109"/>
  <c r="W32" i="109"/>
  <c r="V958" i="109"/>
  <c r="X403" i="109"/>
  <c r="Q991" i="109"/>
  <c r="S2600" i="109"/>
  <c r="V174" i="109"/>
  <c r="T2418" i="109"/>
  <c r="AN57" i="9" l="1"/>
  <c r="BG81" i="35"/>
  <c r="BB81" i="33"/>
  <c r="BG57" i="9"/>
  <c r="BA27" i="35"/>
  <c r="BF27" i="9"/>
  <c r="BE27" i="9"/>
  <c r="BL27" i="9"/>
  <c r="BI64" i="9"/>
  <c r="BA57" i="31"/>
  <c r="BC81" i="30"/>
  <c r="BC66" i="9"/>
  <c r="BJ65" i="9"/>
  <c r="BJ81" i="27"/>
  <c r="BF57" i="9"/>
  <c r="BC81" i="32"/>
  <c r="L33" i="9"/>
  <c r="AB57" i="34"/>
  <c r="L80" i="30"/>
  <c r="BG20" i="34"/>
  <c r="BA20" i="34" s="1"/>
  <c r="L67" i="9"/>
  <c r="AI31" i="9"/>
  <c r="H57" i="9"/>
  <c r="U66" i="9"/>
  <c r="P66" i="9" s="1"/>
  <c r="W41" i="9"/>
  <c r="P41" i="30"/>
  <c r="W78" i="30"/>
  <c r="D69" i="34"/>
  <c r="AX78" i="30"/>
  <c r="AY56" i="9"/>
  <c r="AY78" i="9" s="1"/>
  <c r="I78" i="4"/>
  <c r="K80" i="34"/>
  <c r="AX51" i="9"/>
  <c r="AB51" i="27"/>
  <c r="AS78" i="4"/>
  <c r="I31" i="9"/>
  <c r="D29" i="4"/>
  <c r="V20" i="9"/>
  <c r="AT73" i="9"/>
  <c r="AL30" i="9"/>
  <c r="L30" i="9"/>
  <c r="Y80" i="34"/>
  <c r="AX29" i="9"/>
  <c r="AJ78" i="34"/>
  <c r="BK41" i="35"/>
  <c r="BH71" i="34"/>
  <c r="AU71" i="9"/>
  <c r="AU81" i="9" s="1"/>
  <c r="AM73" i="9"/>
  <c r="S20" i="9"/>
  <c r="AD71" i="9"/>
  <c r="AG67" i="9"/>
  <c r="BI68" i="33"/>
  <c r="BF22" i="33"/>
  <c r="AV68" i="9"/>
  <c r="AA78" i="34"/>
  <c r="Q20" i="9"/>
  <c r="M78" i="34"/>
  <c r="BH71" i="30"/>
  <c r="BD69" i="34"/>
  <c r="AB66" i="30"/>
  <c r="BJ80" i="27"/>
  <c r="BE31" i="30"/>
  <c r="BE31" i="27"/>
  <c r="I71" i="9"/>
  <c r="AS78" i="27"/>
  <c r="AJ71" i="9"/>
  <c r="V33" i="9"/>
  <c r="G30" i="9"/>
  <c r="AS71" i="9"/>
  <c r="P33" i="27"/>
  <c r="I22" i="9"/>
  <c r="AA33" i="9"/>
  <c r="O30" i="9"/>
  <c r="AI22" i="9"/>
  <c r="BL56" i="32"/>
  <c r="BH51" i="32"/>
  <c r="L78" i="34"/>
  <c r="AV51" i="9"/>
  <c r="H20" i="9"/>
  <c r="BD71" i="30"/>
  <c r="R68" i="9"/>
  <c r="BL69" i="30"/>
  <c r="D30" i="30"/>
  <c r="W59" i="9"/>
  <c r="K78" i="30"/>
  <c r="AA20" i="9"/>
  <c r="AB69" i="4"/>
  <c r="BE30" i="35"/>
  <c r="Z78" i="30"/>
  <c r="P68" i="27"/>
  <c r="AE59" i="9"/>
  <c r="AC73" i="9"/>
  <c r="AB73" i="34"/>
  <c r="AL31" i="9"/>
  <c r="O31" i="9"/>
  <c r="AF33" i="9"/>
  <c r="BL22" i="32"/>
  <c r="BC31" i="32"/>
  <c r="I78" i="30"/>
  <c r="AT41" i="9"/>
  <c r="AE33" i="9"/>
  <c r="AO68" i="9"/>
  <c r="BC80" i="27"/>
  <c r="Z56" i="9"/>
  <c r="J78" i="32"/>
  <c r="BD20" i="32"/>
  <c r="BJ69" i="4"/>
  <c r="BG80" i="32"/>
  <c r="BE62" i="31"/>
  <c r="BI33" i="33"/>
  <c r="K23" i="9"/>
  <c r="BE41" i="32"/>
  <c r="U78" i="30"/>
  <c r="BF31" i="31"/>
  <c r="BH22" i="35"/>
  <c r="BD68" i="32"/>
  <c r="BL29" i="35"/>
  <c r="BH22" i="32"/>
  <c r="K71" i="9"/>
  <c r="BL56" i="35"/>
  <c r="BH31" i="33"/>
  <c r="BK71" i="33"/>
  <c r="BH69" i="32"/>
  <c r="BE62" i="32"/>
  <c r="BH68" i="35"/>
  <c r="BF33" i="31"/>
  <c r="P62" i="32"/>
  <c r="BD41" i="31"/>
  <c r="BD59" i="33"/>
  <c r="AB66" i="35"/>
  <c r="BG62" i="27"/>
  <c r="AQ29" i="9"/>
  <c r="BH12" i="101"/>
  <c r="BA12" i="101" s="1"/>
  <c r="BB59" i="27"/>
  <c r="BD71" i="4"/>
  <c r="AN20" i="32"/>
  <c r="O62" i="9"/>
  <c r="BB56" i="4"/>
  <c r="AQ78" i="30"/>
  <c r="AH78" i="34"/>
  <c r="L59" i="9"/>
  <c r="S56" i="9"/>
  <c r="N22" i="9"/>
  <c r="AN33" i="27"/>
  <c r="T67" i="9"/>
  <c r="BE57" i="35"/>
  <c r="BD27" i="32"/>
  <c r="BK69" i="32"/>
  <c r="BD71" i="33"/>
  <c r="BL23" i="9"/>
  <c r="M67" i="9"/>
  <c r="AR69" i="9"/>
  <c r="X33" i="9"/>
  <c r="BF69" i="35"/>
  <c r="BB27" i="9"/>
  <c r="BE69" i="30"/>
  <c r="BD62" i="32"/>
  <c r="AN73" i="27"/>
  <c r="AB20" i="27"/>
  <c r="R37" i="9"/>
  <c r="BB37" i="31"/>
  <c r="BD80" i="30"/>
  <c r="AQ41" i="9"/>
  <c r="R69" i="9"/>
  <c r="BI29" i="31"/>
  <c r="BB69" i="33"/>
  <c r="AC37" i="9"/>
  <c r="AB37" i="9" s="1"/>
  <c r="W23" i="9"/>
  <c r="BD33" i="35"/>
  <c r="AN71" i="30"/>
  <c r="BK23" i="9"/>
  <c r="AO69" i="9"/>
  <c r="AG69" i="9"/>
  <c r="N69" i="9"/>
  <c r="N80" i="9" s="1"/>
  <c r="L41" i="9"/>
  <c r="BE80" i="27"/>
  <c r="BC33" i="35"/>
  <c r="AN69" i="35"/>
  <c r="AD20" i="9"/>
  <c r="AB20" i="9" s="1"/>
  <c r="BJ73" i="35"/>
  <c r="BI69" i="32"/>
  <c r="Z33" i="9"/>
  <c r="BK51" i="32"/>
  <c r="BI22" i="31"/>
  <c r="BK30" i="32"/>
  <c r="L78" i="35"/>
  <c r="BK71" i="32"/>
  <c r="BD69" i="33"/>
  <c r="R78" i="32"/>
  <c r="P20" i="33"/>
  <c r="BF69" i="33"/>
  <c r="AB30" i="33"/>
  <c r="BC80" i="33"/>
  <c r="AD59" i="9"/>
  <c r="BB81" i="32"/>
  <c r="BJ69" i="33"/>
  <c r="N31" i="9"/>
  <c r="AN51" i="32"/>
  <c r="U71" i="9"/>
  <c r="AB33" i="33"/>
  <c r="P23" i="33"/>
  <c r="AQ71" i="9"/>
  <c r="BF67" i="27"/>
  <c r="AN33" i="30"/>
  <c r="D67" i="33"/>
  <c r="AY33" i="9"/>
  <c r="U67" i="9"/>
  <c r="BI30" i="33"/>
  <c r="BJ23" i="33"/>
  <c r="BJ66" i="9"/>
  <c r="AD78" i="30"/>
  <c r="BL62" i="35"/>
  <c r="BE80" i="33"/>
  <c r="Y69" i="9"/>
  <c r="AD29" i="9"/>
  <c r="AB29" i="9" s="1"/>
  <c r="AD78" i="34"/>
  <c r="V23" i="9"/>
  <c r="Y23" i="9"/>
  <c r="AX33" i="9"/>
  <c r="T78" i="33"/>
  <c r="AM78" i="33"/>
  <c r="AN23" i="32"/>
  <c r="BE69" i="4"/>
  <c r="D71" i="27"/>
  <c r="U78" i="33"/>
  <c r="S27" i="9"/>
  <c r="AF78" i="33"/>
  <c r="AJ78" i="33"/>
  <c r="AB51" i="33"/>
  <c r="BA66" i="33"/>
  <c r="AY80" i="33"/>
  <c r="AN22" i="33"/>
  <c r="AO55" i="33"/>
  <c r="AQ80" i="33"/>
  <c r="AV81" i="33"/>
  <c r="AU78" i="33"/>
  <c r="AN71" i="33"/>
  <c r="AV80" i="33"/>
  <c r="AN33" i="33"/>
  <c r="AD78" i="33"/>
  <c r="AN27" i="9"/>
  <c r="AN69" i="33"/>
  <c r="AU77" i="33"/>
  <c r="BE22" i="33"/>
  <c r="BL81" i="33"/>
  <c r="AB31" i="33"/>
  <c r="AN68" i="33"/>
  <c r="AN73" i="33"/>
  <c r="BL69" i="33"/>
  <c r="BI65" i="33"/>
  <c r="AB73" i="33"/>
  <c r="AC78" i="33"/>
  <c r="AB27" i="33"/>
  <c r="AM30" i="9"/>
  <c r="AB22" i="33"/>
  <c r="AB81" i="33"/>
  <c r="AD80" i="33"/>
  <c r="AB68" i="33"/>
  <c r="BC59" i="33"/>
  <c r="AM80" i="33"/>
  <c r="AH40" i="33"/>
  <c r="AJ80" i="33"/>
  <c r="AB69" i="33"/>
  <c r="AJ30" i="9"/>
  <c r="AB59" i="33"/>
  <c r="BE81" i="33"/>
  <c r="AB64" i="33"/>
  <c r="BF64" i="33"/>
  <c r="AB29" i="33"/>
  <c r="D30" i="33"/>
  <c r="D81" i="33"/>
  <c r="T81" i="33"/>
  <c r="BH69" i="33"/>
  <c r="Z80" i="33"/>
  <c r="P71" i="33"/>
  <c r="U81" i="33"/>
  <c r="X80" i="33"/>
  <c r="D69" i="33"/>
  <c r="AA78" i="33"/>
  <c r="BJ81" i="33"/>
  <c r="P29" i="33"/>
  <c r="BA51" i="33"/>
  <c r="BF71" i="33"/>
  <c r="I81" i="33"/>
  <c r="V80" i="33"/>
  <c r="D22" i="33"/>
  <c r="W81" i="33"/>
  <c r="BH62" i="33"/>
  <c r="BA73" i="33"/>
  <c r="P64" i="33"/>
  <c r="P69" i="33"/>
  <c r="BI59" i="33"/>
  <c r="AV78" i="32"/>
  <c r="BD37" i="33"/>
  <c r="BI67" i="33"/>
  <c r="W78" i="33"/>
  <c r="BD64" i="33"/>
  <c r="X78" i="33"/>
  <c r="P22" i="33"/>
  <c r="BE57" i="33"/>
  <c r="BK69" i="33"/>
  <c r="P67" i="33"/>
  <c r="K63" i="33"/>
  <c r="P37" i="33"/>
  <c r="P33" i="33"/>
  <c r="P59" i="33"/>
  <c r="BK68" i="33"/>
  <c r="S78" i="33"/>
  <c r="BJ67" i="33"/>
  <c r="P30" i="33"/>
  <c r="BA56" i="33"/>
  <c r="W80" i="33"/>
  <c r="BG69" i="33"/>
  <c r="P68" i="33"/>
  <c r="P62" i="33"/>
  <c r="BI57" i="33"/>
  <c r="P57" i="33"/>
  <c r="BI81" i="33"/>
  <c r="BI37" i="33"/>
  <c r="G78" i="33"/>
  <c r="BL30" i="33"/>
  <c r="BK22" i="33"/>
  <c r="BG78" i="33"/>
  <c r="BA29" i="33"/>
  <c r="L78" i="32"/>
  <c r="AJ78" i="32"/>
  <c r="BL31" i="33"/>
  <c r="O78" i="33"/>
  <c r="AB30" i="32"/>
  <c r="BD27" i="33"/>
  <c r="BC31" i="33"/>
  <c r="BA41" i="33"/>
  <c r="L78" i="33"/>
  <c r="BI22" i="33"/>
  <c r="D31" i="33"/>
  <c r="BD30" i="33"/>
  <c r="H78" i="33"/>
  <c r="BE20" i="33"/>
  <c r="D37" i="33"/>
  <c r="N78" i="33"/>
  <c r="BL80" i="32"/>
  <c r="BG23" i="32"/>
  <c r="AB33" i="32"/>
  <c r="P68" i="32"/>
  <c r="BF69" i="32"/>
  <c r="P31" i="32"/>
  <c r="BJ73" i="32"/>
  <c r="BB78" i="33"/>
  <c r="D29" i="32"/>
  <c r="AV23" i="9"/>
  <c r="AT77" i="32"/>
  <c r="D67" i="32"/>
  <c r="AY81" i="32"/>
  <c r="AX80" i="32"/>
  <c r="AN33" i="32"/>
  <c r="AU78" i="32"/>
  <c r="AR78" i="32"/>
  <c r="AT78" i="32"/>
  <c r="AW77" i="32"/>
  <c r="AO40" i="32"/>
  <c r="AW78" i="32"/>
  <c r="BG71" i="32"/>
  <c r="D68" i="32"/>
  <c r="P51" i="32"/>
  <c r="AQ81" i="32"/>
  <c r="AN62" i="32"/>
  <c r="AN29" i="32"/>
  <c r="AN71" i="32"/>
  <c r="P37" i="32"/>
  <c r="AS81" i="32"/>
  <c r="AM78" i="32"/>
  <c r="AX81" i="32"/>
  <c r="AR81" i="32"/>
  <c r="AN56" i="32"/>
  <c r="AN73" i="32"/>
  <c r="AB71" i="32"/>
  <c r="AF78" i="32"/>
  <c r="P33" i="32"/>
  <c r="AB69" i="32"/>
  <c r="AG27" i="9"/>
  <c r="BI57" i="32"/>
  <c r="AB67" i="32"/>
  <c r="AE78" i="32"/>
  <c r="AE80" i="32"/>
  <c r="AJ80" i="32"/>
  <c r="D22" i="32"/>
  <c r="W78" i="32"/>
  <c r="AD78" i="32"/>
  <c r="AB27" i="32"/>
  <c r="AB66" i="32"/>
  <c r="AB73" i="32"/>
  <c r="M78" i="32"/>
  <c r="AG78" i="32"/>
  <c r="AK78" i="32"/>
  <c r="BE31" i="32"/>
  <c r="P71" i="32"/>
  <c r="BL81" i="32"/>
  <c r="BE80" i="32"/>
  <c r="H78" i="32"/>
  <c r="P20" i="32"/>
  <c r="Q78" i="32"/>
  <c r="U81" i="32"/>
  <c r="BF62" i="32"/>
  <c r="X81" i="32"/>
  <c r="AA78" i="32"/>
  <c r="BJ81" i="32"/>
  <c r="T78" i="32"/>
  <c r="BD56" i="32"/>
  <c r="P56" i="32"/>
  <c r="BH59" i="32"/>
  <c r="AF78" i="31"/>
  <c r="AB59" i="31"/>
  <c r="AA80" i="32"/>
  <c r="T81" i="32"/>
  <c r="S78" i="32"/>
  <c r="AA30" i="9"/>
  <c r="P69" i="32"/>
  <c r="Y81" i="32"/>
  <c r="T80" i="32"/>
  <c r="P27" i="32"/>
  <c r="V78" i="32"/>
  <c r="P41" i="32"/>
  <c r="R80" i="32"/>
  <c r="BH67" i="32"/>
  <c r="BA65" i="32"/>
  <c r="BJ30" i="32"/>
  <c r="I78" i="32"/>
  <c r="BK29" i="32"/>
  <c r="D64" i="32"/>
  <c r="BB64" i="32"/>
  <c r="E64" i="9"/>
  <c r="BI59" i="32"/>
  <c r="BK22" i="32"/>
  <c r="BH62" i="32"/>
  <c r="K63" i="32"/>
  <c r="K81" i="32"/>
  <c r="BA33" i="32"/>
  <c r="BB80" i="32"/>
  <c r="BI23" i="32"/>
  <c r="F55" i="32"/>
  <c r="N78" i="32"/>
  <c r="D69" i="32"/>
  <c r="K78" i="32"/>
  <c r="BH20" i="32"/>
  <c r="BC80" i="32"/>
  <c r="BI67" i="32"/>
  <c r="BF68" i="32"/>
  <c r="BH22" i="31"/>
  <c r="D23" i="32"/>
  <c r="BE30" i="32"/>
  <c r="BE71" i="32"/>
  <c r="BG41" i="32"/>
  <c r="BI81" i="32"/>
  <c r="AE78" i="31"/>
  <c r="BF31" i="32"/>
  <c r="BI29" i="32"/>
  <c r="BF22" i="32"/>
  <c r="BA37" i="32"/>
  <c r="BE68" i="32"/>
  <c r="BA66" i="32"/>
  <c r="BL30" i="32"/>
  <c r="D71" i="32"/>
  <c r="BJ23" i="32"/>
  <c r="D30" i="32"/>
  <c r="BJ69" i="32"/>
  <c r="BD80" i="32"/>
  <c r="BK81" i="35"/>
  <c r="D59" i="32"/>
  <c r="BK31" i="32"/>
  <c r="BJ67" i="32"/>
  <c r="D31" i="32"/>
  <c r="BG68" i="32"/>
  <c r="D62" i="32"/>
  <c r="BG80" i="31"/>
  <c r="AG78" i="31"/>
  <c r="AB29" i="31"/>
  <c r="AR55" i="31"/>
  <c r="AU79" i="31"/>
  <c r="P29" i="31"/>
  <c r="AP78" i="31"/>
  <c r="AN66" i="31"/>
  <c r="AT55" i="31"/>
  <c r="AU36" i="31"/>
  <c r="AT28" i="31"/>
  <c r="AB67" i="31"/>
  <c r="AX79" i="31"/>
  <c r="AV77" i="31"/>
  <c r="AN73" i="31"/>
  <c r="AU72" i="31"/>
  <c r="AN80" i="31"/>
  <c r="BL81" i="31"/>
  <c r="AU28" i="31"/>
  <c r="AU78" i="31"/>
  <c r="AS78" i="31"/>
  <c r="AO40" i="31"/>
  <c r="AY79" i="31"/>
  <c r="AQ78" i="31"/>
  <c r="AJ78" i="31"/>
  <c r="AX55" i="31"/>
  <c r="AV55" i="31"/>
  <c r="AS55" i="31"/>
  <c r="AR78" i="31"/>
  <c r="AR51" i="9"/>
  <c r="AN51" i="31"/>
  <c r="AP71" i="9"/>
  <c r="AP81" i="31"/>
  <c r="AN71" i="31"/>
  <c r="AR81" i="31"/>
  <c r="AY55" i="31"/>
  <c r="P68" i="31"/>
  <c r="BC59" i="31"/>
  <c r="BE71" i="35"/>
  <c r="BK80" i="31"/>
  <c r="AB37" i="31"/>
  <c r="BD67" i="31"/>
  <c r="BJ69" i="35"/>
  <c r="AJ55" i="31"/>
  <c r="AL78" i="31"/>
  <c r="BK51" i="31"/>
  <c r="AB66" i="31"/>
  <c r="BE66" i="31"/>
  <c r="BF59" i="31"/>
  <c r="AB68" i="31"/>
  <c r="P71" i="4"/>
  <c r="AD78" i="31"/>
  <c r="BC20" i="31"/>
  <c r="BL73" i="31"/>
  <c r="BB81" i="34"/>
  <c r="BE59" i="31"/>
  <c r="BD59" i="31"/>
  <c r="D30" i="35"/>
  <c r="BC71" i="31"/>
  <c r="AG80" i="31"/>
  <c r="BC67" i="31"/>
  <c r="AB80" i="31"/>
  <c r="BK56" i="31"/>
  <c r="BL80" i="31"/>
  <c r="BH71" i="31"/>
  <c r="BI71" i="31"/>
  <c r="U78" i="31"/>
  <c r="AB71" i="31"/>
  <c r="BG71" i="31"/>
  <c r="AM78" i="31"/>
  <c r="AB51" i="31"/>
  <c r="BL29" i="31"/>
  <c r="BE71" i="31"/>
  <c r="BG31" i="31"/>
  <c r="BD22" i="31"/>
  <c r="BE31" i="31"/>
  <c r="BK81" i="31"/>
  <c r="X78" i="31"/>
  <c r="BA64" i="31"/>
  <c r="BH56" i="31"/>
  <c r="BE56" i="31"/>
  <c r="V78" i="31"/>
  <c r="BD31" i="31"/>
  <c r="BB81" i="31"/>
  <c r="BF67" i="31"/>
  <c r="D31" i="30"/>
  <c r="AB31" i="35"/>
  <c r="S78" i="31"/>
  <c r="BC23" i="31"/>
  <c r="P69" i="31"/>
  <c r="BB69" i="31"/>
  <c r="P22" i="31"/>
  <c r="BB22" i="31"/>
  <c r="BD29" i="31"/>
  <c r="X80" i="31"/>
  <c r="P33" i="31"/>
  <c r="BB33" i="31"/>
  <c r="Q80" i="31"/>
  <c r="BH68" i="31"/>
  <c r="BC69" i="31"/>
  <c r="Q78" i="31"/>
  <c r="P20" i="31"/>
  <c r="BB20" i="31"/>
  <c r="BD23" i="31"/>
  <c r="BE69" i="31"/>
  <c r="BC22" i="31"/>
  <c r="Q55" i="31"/>
  <c r="BC29" i="31"/>
  <c r="P23" i="31"/>
  <c r="BD71" i="31"/>
  <c r="P71" i="31"/>
  <c r="BD69" i="31"/>
  <c r="BF23" i="31"/>
  <c r="BJ67" i="31"/>
  <c r="BE68" i="31"/>
  <c r="P59" i="31"/>
  <c r="BB59" i="31"/>
  <c r="R78" i="31"/>
  <c r="BC37" i="31"/>
  <c r="BJ71" i="31"/>
  <c r="Y81" i="31"/>
  <c r="BJ59" i="31"/>
  <c r="BH59" i="31"/>
  <c r="BA65" i="31"/>
  <c r="P67" i="31"/>
  <c r="BH69" i="31"/>
  <c r="BC31" i="31"/>
  <c r="W78" i="31"/>
  <c r="BH20" i="31"/>
  <c r="BF71" i="31"/>
  <c r="T81" i="31"/>
  <c r="BA30" i="31"/>
  <c r="BF66" i="31"/>
  <c r="BI31" i="31"/>
  <c r="P56" i="31"/>
  <c r="T78" i="31"/>
  <c r="BJ80" i="31"/>
  <c r="P31" i="31"/>
  <c r="Y78" i="31"/>
  <c r="S78" i="30"/>
  <c r="AF22" i="9"/>
  <c r="D80" i="31"/>
  <c r="BD41" i="4"/>
  <c r="AB37" i="27"/>
  <c r="R23" i="9"/>
  <c r="E23" i="9"/>
  <c r="BI69" i="27"/>
  <c r="BF80" i="34"/>
  <c r="G37" i="9"/>
  <c r="X62" i="9"/>
  <c r="BK20" i="35"/>
  <c r="BK20" i="9" s="1"/>
  <c r="BI80" i="31"/>
  <c r="D78" i="31"/>
  <c r="BE22" i="34"/>
  <c r="T68" i="9"/>
  <c r="AE56" i="9"/>
  <c r="BE29" i="35"/>
  <c r="BI41" i="31"/>
  <c r="L78" i="31"/>
  <c r="BC68" i="9"/>
  <c r="AN33" i="35"/>
  <c r="BD56" i="35"/>
  <c r="P20" i="35"/>
  <c r="X69" i="9"/>
  <c r="S65" i="9"/>
  <c r="BF80" i="30"/>
  <c r="V68" i="9"/>
  <c r="BD65" i="35"/>
  <c r="AR29" i="9"/>
  <c r="X71" i="9"/>
  <c r="AB56" i="35"/>
  <c r="BH81" i="27"/>
  <c r="BF81" i="35"/>
  <c r="AR78" i="35"/>
  <c r="G78" i="30"/>
  <c r="K78" i="35"/>
  <c r="P30" i="35"/>
  <c r="T78" i="35"/>
  <c r="AN81" i="35"/>
  <c r="BL41" i="34"/>
  <c r="W69" i="9"/>
  <c r="AL69" i="9"/>
  <c r="BB69" i="35"/>
  <c r="AU69" i="9"/>
  <c r="R31" i="9"/>
  <c r="AA80" i="35"/>
  <c r="P23" i="35"/>
  <c r="AR80" i="35"/>
  <c r="D27" i="30"/>
  <c r="L71" i="9"/>
  <c r="P56" i="27"/>
  <c r="BL81" i="34"/>
  <c r="BC37" i="30"/>
  <c r="BK69" i="35"/>
  <c r="P29" i="35"/>
  <c r="AA69" i="9"/>
  <c r="AW78" i="35"/>
  <c r="J23" i="9"/>
  <c r="D22" i="35"/>
  <c r="AP80" i="35"/>
  <c r="AS80" i="35"/>
  <c r="F30" i="9"/>
  <c r="D23" i="34"/>
  <c r="P62" i="30"/>
  <c r="P33" i="35"/>
  <c r="BI56" i="27"/>
  <c r="X78" i="35"/>
  <c r="AY81" i="35"/>
  <c r="AU67" i="9"/>
  <c r="P41" i="34"/>
  <c r="AB33" i="27"/>
  <c r="AW77" i="35"/>
  <c r="BG30" i="35"/>
  <c r="AQ67" i="9"/>
  <c r="AN67" i="35"/>
  <c r="AU78" i="35"/>
  <c r="AQ78" i="35"/>
  <c r="AO55" i="35"/>
  <c r="AN56" i="35"/>
  <c r="BJ81" i="35"/>
  <c r="BB22" i="35"/>
  <c r="BJ20" i="35"/>
  <c r="AE80" i="35"/>
  <c r="BG59" i="35"/>
  <c r="AF80" i="35"/>
  <c r="AH80" i="35"/>
  <c r="AD80" i="35"/>
  <c r="BC81" i="35"/>
  <c r="P56" i="35"/>
  <c r="AB69" i="35"/>
  <c r="AK80" i="35"/>
  <c r="BK31" i="35"/>
  <c r="AB59" i="35"/>
  <c r="AI80" i="35"/>
  <c r="AF78" i="35"/>
  <c r="BK33" i="35"/>
  <c r="AB81" i="35"/>
  <c r="AC80" i="35"/>
  <c r="AB33" i="35"/>
  <c r="BE51" i="35"/>
  <c r="BC56" i="35"/>
  <c r="BD66" i="27"/>
  <c r="AH59" i="9"/>
  <c r="AI78" i="35"/>
  <c r="AD78" i="35"/>
  <c r="AM78" i="35"/>
  <c r="P51" i="30"/>
  <c r="Q78" i="4"/>
  <c r="U78" i="27"/>
  <c r="P46" i="9"/>
  <c r="S80" i="35"/>
  <c r="X81" i="35"/>
  <c r="T57" i="9"/>
  <c r="S81" i="35"/>
  <c r="V30" i="9"/>
  <c r="P29" i="27"/>
  <c r="BJ31" i="35"/>
  <c r="Z78" i="35"/>
  <c r="P69" i="35"/>
  <c r="V78" i="35"/>
  <c r="P31" i="35"/>
  <c r="Y81" i="35"/>
  <c r="P57" i="35"/>
  <c r="AA78" i="35"/>
  <c r="P51" i="35"/>
  <c r="P22" i="35"/>
  <c r="S78" i="27"/>
  <c r="D64" i="35"/>
  <c r="D69" i="35"/>
  <c r="Y78" i="35"/>
  <c r="Z80" i="35"/>
  <c r="S78" i="35"/>
  <c r="P41" i="35"/>
  <c r="R29" i="9"/>
  <c r="AA81" i="35"/>
  <c r="P62" i="35"/>
  <c r="BC69" i="35"/>
  <c r="R78" i="35"/>
  <c r="T81" i="35"/>
  <c r="BI30" i="35"/>
  <c r="BJ81" i="30"/>
  <c r="BH41" i="35"/>
  <c r="BH66" i="9"/>
  <c r="BI59" i="35"/>
  <c r="BB80" i="34"/>
  <c r="Z80" i="30"/>
  <c r="I78" i="35"/>
  <c r="BE80" i="35"/>
  <c r="BD37" i="35"/>
  <c r="BI31" i="35"/>
  <c r="D46" i="9"/>
  <c r="BD57" i="35"/>
  <c r="X78" i="27"/>
  <c r="AV71" i="9"/>
  <c r="BK22" i="35"/>
  <c r="BD71" i="35"/>
  <c r="D71" i="35"/>
  <c r="BH23" i="35"/>
  <c r="BI80" i="35"/>
  <c r="BD30" i="35"/>
  <c r="BA46" i="35"/>
  <c r="BB46" i="9"/>
  <c r="BG69" i="35"/>
  <c r="BL80" i="35"/>
  <c r="BE66" i="35"/>
  <c r="BE22" i="35"/>
  <c r="BK80" i="30"/>
  <c r="BH69" i="35"/>
  <c r="BC30" i="35"/>
  <c r="BB59" i="35"/>
  <c r="D59" i="35"/>
  <c r="BF64" i="35"/>
  <c r="H78" i="35"/>
  <c r="F78" i="35"/>
  <c r="BK51" i="35"/>
  <c r="AC78" i="30"/>
  <c r="BF30" i="35"/>
  <c r="BH71" i="35"/>
  <c r="BI71" i="35"/>
  <c r="N78" i="35"/>
  <c r="BA67" i="35"/>
  <c r="BK30" i="35"/>
  <c r="G78" i="35"/>
  <c r="AP29" i="9"/>
  <c r="BD73" i="27"/>
  <c r="BE65" i="9"/>
  <c r="AA78" i="30"/>
  <c r="AN62" i="34"/>
  <c r="BA65" i="34"/>
  <c r="AR62" i="9"/>
  <c r="X22" i="9"/>
  <c r="T78" i="30"/>
  <c r="AF78" i="34"/>
  <c r="S69" i="9"/>
  <c r="N78" i="34"/>
  <c r="AB69" i="34"/>
  <c r="D30" i="34"/>
  <c r="P71" i="30"/>
  <c r="AN71" i="34"/>
  <c r="AN41" i="34"/>
  <c r="BL69" i="34"/>
  <c r="BA59" i="30"/>
  <c r="BA57" i="30"/>
  <c r="BJ81" i="34"/>
  <c r="F78" i="34"/>
  <c r="BF56" i="9"/>
  <c r="D80" i="27"/>
  <c r="AO55" i="4"/>
  <c r="AW55" i="34"/>
  <c r="AQ63" i="4"/>
  <c r="F81" i="9"/>
  <c r="AG59" i="9"/>
  <c r="AL80" i="34"/>
  <c r="AC80" i="9"/>
  <c r="AA68" i="9"/>
  <c r="BC65" i="9"/>
  <c r="AR73" i="9"/>
  <c r="AR78" i="4"/>
  <c r="BI71" i="30"/>
  <c r="AE64" i="9"/>
  <c r="AD73" i="9"/>
  <c r="BG69" i="4"/>
  <c r="J69" i="9"/>
  <c r="U81" i="34"/>
  <c r="BF62" i="34"/>
  <c r="AN80" i="4"/>
  <c r="AS33" i="9"/>
  <c r="AS80" i="4"/>
  <c r="BJ31" i="4"/>
  <c r="P51" i="27"/>
  <c r="BH80" i="27"/>
  <c r="AZ80" i="34"/>
  <c r="AZ33" i="9"/>
  <c r="J7" i="117" s="1"/>
  <c r="AV81" i="30"/>
  <c r="AB71" i="30"/>
  <c r="AB56" i="4"/>
  <c r="BE51" i="27"/>
  <c r="D56" i="30"/>
  <c r="BB56" i="30"/>
  <c r="E56" i="9"/>
  <c r="BE33" i="34"/>
  <c r="Z81" i="9"/>
  <c r="AH81" i="9"/>
  <c r="AI78" i="34"/>
  <c r="BD62" i="34"/>
  <c r="G81" i="34"/>
  <c r="AQ80" i="27"/>
  <c r="P29" i="34"/>
  <c r="X23" i="9"/>
  <c r="BH73" i="4"/>
  <c r="P23" i="27"/>
  <c r="BE41" i="34"/>
  <c r="D69" i="4"/>
  <c r="F78" i="4"/>
  <c r="BE81" i="27"/>
  <c r="AF80" i="34"/>
  <c r="BF73" i="9"/>
  <c r="AB81" i="34"/>
  <c r="I30" i="9"/>
  <c r="P37" i="30"/>
  <c r="BD30" i="30"/>
  <c r="BB80" i="27"/>
  <c r="BE62" i="30"/>
  <c r="AY62" i="9"/>
  <c r="BG81" i="4"/>
  <c r="I80" i="9"/>
  <c r="AU55" i="34"/>
  <c r="AO55" i="27"/>
  <c r="BL53" i="4"/>
  <c r="AX79" i="4"/>
  <c r="AN81" i="4"/>
  <c r="AN67" i="30"/>
  <c r="AO67" i="9"/>
  <c r="D81" i="4"/>
  <c r="AX78" i="9"/>
  <c r="AR41" i="9"/>
  <c r="AR78" i="30"/>
  <c r="AQ78" i="27"/>
  <c r="BB57" i="9"/>
  <c r="BA57" i="4"/>
  <c r="BC67" i="27"/>
  <c r="AB73" i="4"/>
  <c r="AA29" i="9"/>
  <c r="Y56" i="9"/>
  <c r="Q37" i="9"/>
  <c r="AN73" i="30"/>
  <c r="AK81" i="9"/>
  <c r="BE64" i="34"/>
  <c r="H64" i="9"/>
  <c r="AN22" i="27"/>
  <c r="R51" i="9"/>
  <c r="AN33" i="34"/>
  <c r="AK69" i="9"/>
  <c r="AK80" i="4"/>
  <c r="AB31" i="4"/>
  <c r="P22" i="30"/>
  <c r="BH69" i="30"/>
  <c r="AN23" i="34"/>
  <c r="BD81" i="30"/>
  <c r="U81" i="27"/>
  <c r="D64" i="34"/>
  <c r="U68" i="9"/>
  <c r="BG22" i="30"/>
  <c r="Y78" i="4"/>
  <c r="Y65" i="9"/>
  <c r="BG69" i="34"/>
  <c r="Z69" i="9"/>
  <c r="L78" i="30"/>
  <c r="V22" i="9"/>
  <c r="BC81" i="34"/>
  <c r="L31" i="9"/>
  <c r="BF33" i="4"/>
  <c r="AU45" i="27"/>
  <c r="AW36" i="27"/>
  <c r="AP40" i="4"/>
  <c r="BG81" i="34"/>
  <c r="BB66" i="9"/>
  <c r="BE56" i="27"/>
  <c r="H56" i="9"/>
  <c r="U59" i="9"/>
  <c r="P59" i="4"/>
  <c r="BK78" i="27"/>
  <c r="BB56" i="34"/>
  <c r="R80" i="34"/>
  <c r="BB81" i="27"/>
  <c r="AD30" i="9"/>
  <c r="BC30" i="4"/>
  <c r="AE65" i="9"/>
  <c r="AI73" i="9"/>
  <c r="R27" i="9"/>
  <c r="P27" i="30"/>
  <c r="BC27" i="30"/>
  <c r="M81" i="9"/>
  <c r="AJ66" i="9"/>
  <c r="AX80" i="34"/>
  <c r="AX69" i="9"/>
  <c r="P73" i="9"/>
  <c r="Q69" i="9"/>
  <c r="P69" i="4"/>
  <c r="Q81" i="9"/>
  <c r="AE80" i="9"/>
  <c r="BK31" i="34"/>
  <c r="BG37" i="9"/>
  <c r="AB59" i="4"/>
  <c r="BB69" i="4"/>
  <c r="BJ80" i="34"/>
  <c r="S71" i="9"/>
  <c r="AS80" i="30"/>
  <c r="P22" i="34"/>
  <c r="AG78" i="4"/>
  <c r="AH22" i="9"/>
  <c r="BD67" i="27"/>
  <c r="D67" i="27"/>
  <c r="AN30" i="30"/>
  <c r="AO30" i="9"/>
  <c r="AG71" i="9"/>
  <c r="AF69" i="9"/>
  <c r="AL33" i="9"/>
  <c r="AL80" i="30"/>
  <c r="BF69" i="27"/>
  <c r="AB51" i="9"/>
  <c r="P62" i="27"/>
  <c r="W71" i="9"/>
  <c r="AP78" i="34"/>
  <c r="AB66" i="34"/>
  <c r="AL79" i="27"/>
  <c r="AQ23" i="9"/>
  <c r="AN23" i="4"/>
  <c r="BJ75" i="27"/>
  <c r="AY79" i="27"/>
  <c r="AN66" i="34"/>
  <c r="BL68" i="9"/>
  <c r="AA45" i="30"/>
  <c r="BE57" i="34"/>
  <c r="AG30" i="9"/>
  <c r="BC29" i="34"/>
  <c r="BJ64" i="9"/>
  <c r="AB31" i="27"/>
  <c r="X78" i="30"/>
  <c r="AW41" i="9"/>
  <c r="AW78" i="34"/>
  <c r="AF41" i="9"/>
  <c r="BJ68" i="30"/>
  <c r="BJ23" i="30"/>
  <c r="BJ62" i="9"/>
  <c r="AB64" i="27"/>
  <c r="BE41" i="30"/>
  <c r="BJ33" i="30"/>
  <c r="M80" i="30"/>
  <c r="BB29" i="9"/>
  <c r="BJ71" i="4"/>
  <c r="AH69" i="9"/>
  <c r="Q78" i="27"/>
  <c r="P20" i="27"/>
  <c r="AB73" i="30"/>
  <c r="AZ81" i="9"/>
  <c r="D68" i="30"/>
  <c r="AN68" i="27"/>
  <c r="AB33" i="34"/>
  <c r="D22" i="27"/>
  <c r="BC80" i="4"/>
  <c r="AU23" i="9"/>
  <c r="BA64" i="4"/>
  <c r="AS80" i="27"/>
  <c r="BJ41" i="34"/>
  <c r="BD68" i="27"/>
  <c r="BB73" i="30"/>
  <c r="T23" i="9"/>
  <c r="G62" i="9"/>
  <c r="BB22" i="30"/>
  <c r="P51" i="4"/>
  <c r="AF81" i="9"/>
  <c r="AZ78" i="27"/>
  <c r="D33" i="30"/>
  <c r="BH29" i="34"/>
  <c r="BB71" i="30"/>
  <c r="D71" i="30"/>
  <c r="BF41" i="9"/>
  <c r="AW28" i="34"/>
  <c r="BK70" i="27"/>
  <c r="AX72" i="27"/>
  <c r="AQ66" i="9"/>
  <c r="AN66" i="4"/>
  <c r="AY79" i="4"/>
  <c r="P30" i="34"/>
  <c r="BC73" i="27"/>
  <c r="AO81" i="9"/>
  <c r="AL55" i="27"/>
  <c r="BB68" i="9"/>
  <c r="BA68" i="4"/>
  <c r="U80" i="27"/>
  <c r="BI71" i="34"/>
  <c r="X81" i="34"/>
  <c r="BH63" i="4"/>
  <c r="AN65" i="27"/>
  <c r="AQ65" i="9"/>
  <c r="F73" i="9"/>
  <c r="AS67" i="9"/>
  <c r="AN67" i="4"/>
  <c r="BD69" i="27"/>
  <c r="S41" i="9"/>
  <c r="BD41" i="30"/>
  <c r="BD68" i="30"/>
  <c r="BH59" i="34"/>
  <c r="AJ57" i="9"/>
  <c r="AM78" i="27"/>
  <c r="BL51" i="27"/>
  <c r="D23" i="27"/>
  <c r="BB23" i="27"/>
  <c r="M51" i="9"/>
  <c r="BG69" i="30"/>
  <c r="P69" i="27"/>
  <c r="AS81" i="30"/>
  <c r="AS62" i="9"/>
  <c r="AB59" i="34"/>
  <c r="D22" i="30"/>
  <c r="AH33" i="9"/>
  <c r="AH80" i="4"/>
  <c r="AA81" i="9"/>
  <c r="AS66" i="9"/>
  <c r="G68" i="9"/>
  <c r="BK81" i="34"/>
  <c r="BF51" i="27"/>
  <c r="BG73" i="9"/>
  <c r="BB80" i="30"/>
  <c r="AZ41" i="9"/>
  <c r="AZ78" i="4"/>
  <c r="T31" i="9"/>
  <c r="T78" i="34"/>
  <c r="P65" i="34"/>
  <c r="AN56" i="9"/>
  <c r="S29" i="9"/>
  <c r="AW73" i="9"/>
  <c r="AW78" i="4"/>
  <c r="AI71" i="9"/>
  <c r="BH71" i="4"/>
  <c r="AI81" i="4"/>
  <c r="BA30" i="27"/>
  <c r="AT78" i="34"/>
  <c r="BG51" i="27"/>
  <c r="V78" i="27"/>
  <c r="Y78" i="34"/>
  <c r="H78" i="27"/>
  <c r="BI69" i="34"/>
  <c r="W80" i="27"/>
  <c r="T37" i="9"/>
  <c r="BD27" i="30"/>
  <c r="G27" i="9"/>
  <c r="AS80" i="34"/>
  <c r="P62" i="34"/>
  <c r="R78" i="30"/>
  <c r="AY81" i="34"/>
  <c r="V81" i="9"/>
  <c r="BF31" i="30"/>
  <c r="S81" i="30"/>
  <c r="AB41" i="34"/>
  <c r="AS64" i="9"/>
  <c r="AN64" i="30"/>
  <c r="U65" i="9"/>
  <c r="BF65" i="27"/>
  <c r="O80" i="9"/>
  <c r="S62" i="9"/>
  <c r="S81" i="4"/>
  <c r="BD62" i="4"/>
  <c r="BI51" i="30"/>
  <c r="BH41" i="34"/>
  <c r="BG22" i="34"/>
  <c r="BI56" i="4"/>
  <c r="L56" i="9"/>
  <c r="BH69" i="34"/>
  <c r="BK41" i="34"/>
  <c r="Y81" i="30"/>
  <c r="AB69" i="30"/>
  <c r="V69" i="9"/>
  <c r="AN56" i="27"/>
  <c r="Y80" i="30"/>
  <c r="L80" i="9"/>
  <c r="BG31" i="27"/>
  <c r="BJ31" i="30"/>
  <c r="X81" i="30"/>
  <c r="BF71" i="30"/>
  <c r="AJ80" i="27"/>
  <c r="M78" i="30"/>
  <c r="BD33" i="34"/>
  <c r="G80" i="34"/>
  <c r="BB37" i="30"/>
  <c r="D37" i="30"/>
  <c r="AV81" i="34"/>
  <c r="AQ33" i="9"/>
  <c r="AR33" i="9"/>
  <c r="AD67" i="9"/>
  <c r="U62" i="9"/>
  <c r="BG20" i="9"/>
  <c r="AY55" i="27"/>
  <c r="AR81" i="30"/>
  <c r="BC30" i="34"/>
  <c r="AJ81" i="9"/>
  <c r="D23" i="30"/>
  <c r="BF67" i="4"/>
  <c r="I67" i="9"/>
  <c r="D33" i="34"/>
  <c r="BD23" i="4"/>
  <c r="I78" i="34"/>
  <c r="J80" i="4"/>
  <c r="P68" i="34"/>
  <c r="BF81" i="4"/>
  <c r="BI73" i="9"/>
  <c r="BL78" i="30"/>
  <c r="BL20" i="9"/>
  <c r="M33" i="9"/>
  <c r="AU51" i="9"/>
  <c r="AU78" i="4"/>
  <c r="AN51" i="4"/>
  <c r="AF57" i="9"/>
  <c r="AJ80" i="34"/>
  <c r="BB30" i="34"/>
  <c r="BI69" i="30"/>
  <c r="P69" i="34"/>
  <c r="Y68" i="9"/>
  <c r="AE78" i="27"/>
  <c r="F55" i="4"/>
  <c r="AN56" i="34"/>
  <c r="K69" i="9"/>
  <c r="AN69" i="34"/>
  <c r="AU36" i="4"/>
  <c r="E63" i="27"/>
  <c r="AP45" i="4"/>
  <c r="BF29" i="27"/>
  <c r="BI80" i="4"/>
  <c r="R81" i="9"/>
  <c r="AR80" i="34"/>
  <c r="O63" i="30"/>
  <c r="AB37" i="30"/>
  <c r="AV80" i="9"/>
  <c r="F78" i="27"/>
  <c r="BK78" i="4"/>
  <c r="BK29" i="9"/>
  <c r="P69" i="30"/>
  <c r="AX55" i="4"/>
  <c r="AS81" i="34"/>
  <c r="AD80" i="9"/>
  <c r="AK78" i="34"/>
  <c r="U78" i="34"/>
  <c r="F29" i="9"/>
  <c r="G78" i="27"/>
  <c r="BD20" i="27"/>
  <c r="AN41" i="30"/>
  <c r="BF71" i="27"/>
  <c r="AJ69" i="9"/>
  <c r="AF66" i="9"/>
  <c r="BH78" i="27"/>
  <c r="Q78" i="34"/>
  <c r="Q80" i="30"/>
  <c r="D56" i="27"/>
  <c r="R33" i="9"/>
  <c r="BB31" i="27"/>
  <c r="AB81" i="27"/>
  <c r="U64" i="9"/>
  <c r="BF64" i="27"/>
  <c r="BE23" i="34"/>
  <c r="AY55" i="4"/>
  <c r="P31" i="27"/>
  <c r="AF78" i="27"/>
  <c r="I78" i="27"/>
  <c r="Z22" i="9"/>
  <c r="BD33" i="27"/>
  <c r="V78" i="34"/>
  <c r="AT22" i="9"/>
  <c r="AE78" i="4"/>
  <c r="BI59" i="34"/>
  <c r="BL80" i="30"/>
  <c r="BI20" i="9"/>
  <c r="BJ51" i="30"/>
  <c r="BC51" i="4"/>
  <c r="D73" i="27"/>
  <c r="BE67" i="9"/>
  <c r="BD51" i="9"/>
  <c r="BJ29" i="9"/>
  <c r="BA66" i="30"/>
  <c r="P30" i="4"/>
  <c r="Q30" i="9"/>
  <c r="BB30" i="4"/>
  <c r="BG56" i="9"/>
  <c r="AN22" i="4"/>
  <c r="AD78" i="27"/>
  <c r="BK34" i="27"/>
  <c r="AX36" i="27"/>
  <c r="AR45" i="4"/>
  <c r="H78" i="34"/>
  <c r="AB56" i="34"/>
  <c r="G80" i="9"/>
  <c r="F78" i="30"/>
  <c r="BF30" i="34"/>
  <c r="U78" i="4"/>
  <c r="U20" i="9"/>
  <c r="AH80" i="34"/>
  <c r="BA37" i="27"/>
  <c r="AB62" i="9"/>
  <c r="AC81" i="9"/>
  <c r="BF29" i="34"/>
  <c r="AM81" i="9"/>
  <c r="AG56" i="9"/>
  <c r="E37" i="9"/>
  <c r="T81" i="34"/>
  <c r="N81" i="9"/>
  <c r="BD30" i="34"/>
  <c r="P67" i="4"/>
  <c r="Q67" i="9"/>
  <c r="BB67" i="4"/>
  <c r="P33" i="30"/>
  <c r="BL59" i="9"/>
  <c r="AH80" i="30"/>
  <c r="R78" i="4"/>
  <c r="G20" i="9"/>
  <c r="Z51" i="9"/>
  <c r="D51" i="27"/>
  <c r="AK78" i="30"/>
  <c r="BK33" i="34"/>
  <c r="BE73" i="4"/>
  <c r="BK59" i="9"/>
  <c r="AB67" i="27"/>
  <c r="BA27" i="4"/>
  <c r="BG67" i="9"/>
  <c r="BE33" i="4"/>
  <c r="H33" i="9"/>
  <c r="H80" i="4"/>
  <c r="BI27" i="34"/>
  <c r="X27" i="9"/>
  <c r="AN20" i="9"/>
  <c r="AN64" i="34"/>
  <c r="AX81" i="9"/>
  <c r="P68" i="30"/>
  <c r="D22" i="34"/>
  <c r="BB22" i="34"/>
  <c r="P51" i="34"/>
  <c r="AN81" i="27"/>
  <c r="Q78" i="30"/>
  <c r="BL33" i="9"/>
  <c r="N40" i="13"/>
  <c r="N45" i="13" s="1"/>
  <c r="P30" i="30"/>
  <c r="AB33" i="30"/>
  <c r="BH23" i="34"/>
  <c r="P23" i="34"/>
  <c r="AN37" i="34"/>
  <c r="AO40" i="34"/>
  <c r="AO37" i="9"/>
  <c r="AB66" i="27"/>
  <c r="BF59" i="4"/>
  <c r="BC69" i="30"/>
  <c r="BC41" i="30"/>
  <c r="BI30" i="34"/>
  <c r="BD80" i="4"/>
  <c r="AS78" i="34"/>
  <c r="AQ78" i="4"/>
  <c r="BC33" i="34"/>
  <c r="H81" i="9"/>
  <c r="X57" i="9"/>
  <c r="BI57" i="34"/>
  <c r="AO78" i="27"/>
  <c r="Y71" i="9"/>
  <c r="F80" i="30"/>
  <c r="AT81" i="9"/>
  <c r="AW78" i="30"/>
  <c r="AB81" i="4"/>
  <c r="BB37" i="4"/>
  <c r="AP80" i="9"/>
  <c r="AR80" i="30"/>
  <c r="BC81" i="27"/>
  <c r="BL78" i="4"/>
  <c r="F69" i="9"/>
  <c r="R78" i="27"/>
  <c r="BC20" i="27"/>
  <c r="AS59" i="9"/>
  <c r="AN59" i="4"/>
  <c r="I29" i="9"/>
  <c r="BD71" i="34"/>
  <c r="AE81" i="9"/>
  <c r="BD64" i="27"/>
  <c r="BE37" i="30"/>
  <c r="BI62" i="9"/>
  <c r="BI81" i="4"/>
  <c r="AB30" i="34"/>
  <c r="D29" i="27"/>
  <c r="BF67" i="30"/>
  <c r="Y81" i="34"/>
  <c r="Y62" i="9"/>
  <c r="AY80" i="34"/>
  <c r="AG78" i="30"/>
  <c r="AB68" i="9"/>
  <c r="BB41" i="9"/>
  <c r="BF33" i="27"/>
  <c r="BA73" i="34"/>
  <c r="AB30" i="27"/>
  <c r="G67" i="9"/>
  <c r="D31" i="34"/>
  <c r="V31" i="9"/>
  <c r="AG78" i="27"/>
  <c r="L78" i="4"/>
  <c r="T29" i="9"/>
  <c r="S80" i="27"/>
  <c r="BK69" i="34"/>
  <c r="J22" i="9"/>
  <c r="BI71" i="27"/>
  <c r="AO78" i="30"/>
  <c r="AR40" i="4"/>
  <c r="AQ28" i="4"/>
  <c r="AW45" i="4"/>
  <c r="P37" i="4"/>
  <c r="U80" i="9"/>
  <c r="BJ22" i="30"/>
  <c r="BF23" i="27"/>
  <c r="BI31" i="30"/>
  <c r="AA51" i="9"/>
  <c r="E81" i="9"/>
  <c r="AN31" i="9"/>
  <c r="AQ80" i="34"/>
  <c r="BH80" i="4"/>
  <c r="BC41" i="4"/>
  <c r="F41" i="9"/>
  <c r="AK31" i="9"/>
  <c r="BF20" i="4"/>
  <c r="BF67" i="34"/>
  <c r="BI33" i="27"/>
  <c r="L80" i="27"/>
  <c r="P37" i="34"/>
  <c r="BK62" i="9"/>
  <c r="BK81" i="30"/>
  <c r="BB56" i="27"/>
  <c r="P57" i="34"/>
  <c r="BJ56" i="34"/>
  <c r="BA20" i="30"/>
  <c r="BJ67" i="27"/>
  <c r="BA29" i="30"/>
  <c r="BJ51" i="34"/>
  <c r="AK80" i="27"/>
  <c r="AK33" i="9"/>
  <c r="AM69" i="9"/>
  <c r="BL69" i="4"/>
  <c r="P33" i="34"/>
  <c r="BJ73" i="4"/>
  <c r="AS30" i="9"/>
  <c r="AN30" i="27"/>
  <c r="P71" i="34"/>
  <c r="BG33" i="34"/>
  <c r="J80" i="34"/>
  <c r="AN73" i="4"/>
  <c r="BC57" i="9"/>
  <c r="BA57" i="27"/>
  <c r="BB65" i="9"/>
  <c r="BH30" i="9"/>
  <c r="AI81" i="30"/>
  <c r="P29" i="30"/>
  <c r="BH62" i="30"/>
  <c r="BD71" i="27"/>
  <c r="G71" i="9"/>
  <c r="X78" i="34"/>
  <c r="BI66" i="34"/>
  <c r="L66" i="9"/>
  <c r="BJ30" i="34"/>
  <c r="BG23" i="34"/>
  <c r="BG22" i="4"/>
  <c r="BF64" i="30"/>
  <c r="P56" i="4"/>
  <c r="T63" i="4"/>
  <c r="BB62" i="9"/>
  <c r="BB81" i="4"/>
  <c r="W81" i="34"/>
  <c r="BF22" i="27"/>
  <c r="BE81" i="34"/>
  <c r="AR81" i="34"/>
  <c r="BK73" i="9"/>
  <c r="BH22" i="30"/>
  <c r="D65" i="9"/>
  <c r="AN68" i="9"/>
  <c r="M31" i="9"/>
  <c r="X68" i="9"/>
  <c r="AL81" i="9"/>
  <c r="AV45" i="27"/>
  <c r="AV41" i="9"/>
  <c r="AV78" i="27"/>
  <c r="AM55" i="4"/>
  <c r="AH55" i="4"/>
  <c r="AC56" i="9"/>
  <c r="P29" i="4"/>
  <c r="T71" i="9"/>
  <c r="BE71" i="4"/>
  <c r="BL71" i="30"/>
  <c r="O71" i="9"/>
  <c r="O81" i="30"/>
  <c r="AN41" i="27"/>
  <c r="AC78" i="27"/>
  <c r="BK51" i="30"/>
  <c r="D69" i="30"/>
  <c r="BG29" i="4"/>
  <c r="J29" i="9"/>
  <c r="T69" i="9"/>
  <c r="E80" i="9"/>
  <c r="AD78" i="4"/>
  <c r="W80" i="30"/>
  <c r="BG80" i="27"/>
  <c r="BG81" i="30"/>
  <c r="Y78" i="30"/>
  <c r="BD23" i="34"/>
  <c r="AJ33" i="9"/>
  <c r="AJ80" i="4"/>
  <c r="V80" i="27"/>
  <c r="BC37" i="34"/>
  <c r="S78" i="34"/>
  <c r="D20" i="27"/>
  <c r="BF51" i="34"/>
  <c r="BD66" i="4"/>
  <c r="AK22" i="9"/>
  <c r="BI22" i="34"/>
  <c r="BC62" i="9"/>
  <c r="BC81" i="4"/>
  <c r="J81" i="9"/>
  <c r="BD65" i="4"/>
  <c r="S30" i="9"/>
  <c r="BI65" i="30"/>
  <c r="X65" i="9"/>
  <c r="M23" i="9"/>
  <c r="BL31" i="34"/>
  <c r="AI41" i="9"/>
  <c r="D71" i="34"/>
  <c r="AO21" i="9"/>
  <c r="AO28" i="35"/>
  <c r="AM55" i="27"/>
  <c r="AX55" i="30"/>
  <c r="AQ45" i="31"/>
  <c r="AO63" i="34"/>
  <c r="AC77" i="30"/>
  <c r="S45" i="4"/>
  <c r="AI77" i="4"/>
  <c r="AK36" i="27"/>
  <c r="AM36" i="31"/>
  <c r="AZ45" i="27"/>
  <c r="L40" i="33"/>
  <c r="R55" i="4"/>
  <c r="AF72" i="31"/>
  <c r="AL63" i="31"/>
  <c r="J45" i="32"/>
  <c r="F45" i="4"/>
  <c r="AD36" i="4"/>
  <c r="W63" i="31"/>
  <c r="K72" i="34"/>
  <c r="I55" i="27"/>
  <c r="V36" i="31"/>
  <c r="N55" i="35"/>
  <c r="Q36" i="33"/>
  <c r="G40" i="35"/>
  <c r="T63" i="31"/>
  <c r="S72" i="31"/>
  <c r="T72" i="4"/>
  <c r="T72" i="31"/>
  <c r="I72" i="34"/>
  <c r="L63" i="4"/>
  <c r="N45" i="34"/>
  <c r="K36" i="34"/>
  <c r="W72" i="31"/>
  <c r="L36" i="30"/>
  <c r="K72" i="32"/>
  <c r="L36" i="34"/>
  <c r="J72" i="32"/>
  <c r="S36" i="4"/>
  <c r="M36" i="32"/>
  <c r="F80" i="9" l="1"/>
  <c r="BF59" i="9"/>
  <c r="BA29" i="27"/>
  <c r="BA56" i="4"/>
  <c r="BI80" i="34"/>
  <c r="AX84" i="4"/>
  <c r="BG80" i="4"/>
  <c r="BD57" i="9"/>
  <c r="BD80" i="31"/>
  <c r="BA57" i="32"/>
  <c r="BF80" i="32"/>
  <c r="BH80" i="33"/>
  <c r="BL80" i="33"/>
  <c r="BL51" i="9"/>
  <c r="AY84" i="4"/>
  <c r="BJ80" i="30"/>
  <c r="BL55" i="4"/>
  <c r="BG80" i="35"/>
  <c r="BB80" i="35"/>
  <c r="BD22" i="9"/>
  <c r="BK56" i="9"/>
  <c r="P81" i="4"/>
  <c r="BE81" i="35"/>
  <c r="AB27" i="9"/>
  <c r="D81" i="27"/>
  <c r="BL62" i="9"/>
  <c r="BD80" i="33"/>
  <c r="W81" i="9"/>
  <c r="P80" i="4"/>
  <c r="AB64" i="9"/>
  <c r="BA46" i="9"/>
  <c r="BA66" i="27"/>
  <c r="BI78" i="27"/>
  <c r="BI41" i="9"/>
  <c r="BG78" i="31"/>
  <c r="BI23" i="9"/>
  <c r="BF81" i="32"/>
  <c r="BI37" i="9"/>
  <c r="BK68" i="9"/>
  <c r="BF81" i="33"/>
  <c r="BK81" i="32"/>
  <c r="BA64" i="30"/>
  <c r="BL80" i="4"/>
  <c r="BI81" i="27"/>
  <c r="BI51" i="9"/>
  <c r="Q80" i="9"/>
  <c r="BG78" i="30"/>
  <c r="BI81" i="30"/>
  <c r="BD73" i="9"/>
  <c r="BC56" i="9"/>
  <c r="W80" i="9"/>
  <c r="BF66" i="9"/>
  <c r="AX84" i="31"/>
  <c r="BA27" i="33"/>
  <c r="BF80" i="31"/>
  <c r="BL71" i="9"/>
  <c r="AM80" i="9"/>
  <c r="BC80" i="34"/>
  <c r="BE23" i="9"/>
  <c r="BA62" i="4"/>
  <c r="D62" i="9"/>
  <c r="AP78" i="9"/>
  <c r="BA64" i="35"/>
  <c r="BL41" i="9"/>
  <c r="BA65" i="35"/>
  <c r="BJ81" i="31"/>
  <c r="BA23" i="33"/>
  <c r="AG80" i="9"/>
  <c r="BD81" i="33"/>
  <c r="BA68" i="35"/>
  <c r="BA65" i="30"/>
  <c r="AC78" i="9"/>
  <c r="BG23" i="9"/>
  <c r="K80" i="9"/>
  <c r="BI81" i="34"/>
  <c r="D80" i="4"/>
  <c r="BE80" i="34"/>
  <c r="BA31" i="4"/>
  <c r="BD31" i="9"/>
  <c r="BC81" i="31"/>
  <c r="AY84" i="31"/>
  <c r="BG68" i="9"/>
  <c r="BH67" i="9"/>
  <c r="AB81" i="32"/>
  <c r="BJ80" i="33"/>
  <c r="AO80" i="9"/>
  <c r="BK80" i="32"/>
  <c r="I81" i="9"/>
  <c r="BI68" i="9"/>
  <c r="AZ78" i="9"/>
  <c r="BB73" i="9"/>
  <c r="BJ68" i="9"/>
  <c r="BE64" i="9"/>
  <c r="S80" i="9"/>
  <c r="BA23" i="35"/>
  <c r="BF81" i="31"/>
  <c r="BC22" i="9"/>
  <c r="BD29" i="9"/>
  <c r="BA51" i="31"/>
  <c r="BF68" i="9"/>
  <c r="BA27" i="32"/>
  <c r="BH80" i="32"/>
  <c r="K78" i="9"/>
  <c r="AB80" i="4"/>
  <c r="P41" i="9"/>
  <c r="BA68" i="27"/>
  <c r="AY84" i="27"/>
  <c r="D81" i="35"/>
  <c r="BG30" i="9"/>
  <c r="BE80" i="31"/>
  <c r="BG81" i="31"/>
  <c r="BG81" i="32"/>
  <c r="BA20" i="33"/>
  <c r="D80" i="33"/>
  <c r="AY80" i="9"/>
  <c r="AN81" i="30"/>
  <c r="BA59" i="27"/>
  <c r="BK81" i="33"/>
  <c r="BA33" i="33"/>
  <c r="BC78" i="32"/>
  <c r="AD81" i="9"/>
  <c r="BK78" i="30"/>
  <c r="BA67" i="34"/>
  <c r="BJ22" i="9"/>
  <c r="BD80" i="34"/>
  <c r="BA65" i="27"/>
  <c r="D81" i="30"/>
  <c r="BJ41" i="9"/>
  <c r="BJ77" i="27"/>
  <c r="BB80" i="4"/>
  <c r="BD81" i="35"/>
  <c r="BG59" i="9"/>
  <c r="BH56" i="9"/>
  <c r="AB81" i="31"/>
  <c r="BE59" i="9"/>
  <c r="BK80" i="33"/>
  <c r="BI80" i="32"/>
  <c r="BD80" i="35"/>
  <c r="BD81" i="32"/>
  <c r="BH78" i="33"/>
  <c r="BA62" i="31"/>
  <c r="BL22" i="9"/>
  <c r="BA22" i="27"/>
  <c r="AI81" i="9"/>
  <c r="BG80" i="30"/>
  <c r="BB81" i="30"/>
  <c r="AG81" i="9"/>
  <c r="BH80" i="30"/>
  <c r="BA30" i="30"/>
  <c r="BF81" i="34"/>
  <c r="BI81" i="35"/>
  <c r="BB20" i="9"/>
  <c r="BJ80" i="35"/>
  <c r="BH81" i="33"/>
  <c r="AN80" i="30"/>
  <c r="BA73" i="35"/>
  <c r="BE80" i="30"/>
  <c r="AN80" i="27"/>
  <c r="BA67" i="30"/>
  <c r="BH80" i="34"/>
  <c r="D51" i="9"/>
  <c r="BH29" i="9"/>
  <c r="BC27" i="9"/>
  <c r="BH81" i="35"/>
  <c r="AV81" i="9"/>
  <c r="BA41" i="35"/>
  <c r="BH80" i="31"/>
  <c r="BI81" i="31"/>
  <c r="BA73" i="31"/>
  <c r="BA73" i="32"/>
  <c r="BF80" i="33"/>
  <c r="BG81" i="27"/>
  <c r="K81" i="9"/>
  <c r="BJ80" i="4"/>
  <c r="D57" i="9"/>
  <c r="BJ56" i="9"/>
  <c r="BI80" i="30"/>
  <c r="BF81" i="30"/>
  <c r="BB23" i="9"/>
  <c r="D73" i="9"/>
  <c r="BC73" i="9"/>
  <c r="AL84" i="27"/>
  <c r="AB81" i="30"/>
  <c r="J80" i="9"/>
  <c r="BL80" i="34"/>
  <c r="BA66" i="35"/>
  <c r="D80" i="35"/>
  <c r="BC23" i="9"/>
  <c r="BH81" i="31"/>
  <c r="D80" i="32"/>
  <c r="BB64" i="9"/>
  <c r="BA65" i="33"/>
  <c r="Y80" i="9"/>
  <c r="AQ81" i="9"/>
  <c r="BB80" i="33"/>
  <c r="BF80" i="35"/>
  <c r="BH81" i="34"/>
  <c r="BH31" i="9"/>
  <c r="BA33" i="31"/>
  <c r="BE81" i="31"/>
  <c r="BC20" i="9"/>
  <c r="BD56" i="9"/>
  <c r="BH20" i="9"/>
  <c r="BD59" i="9"/>
  <c r="BA20" i="32"/>
  <c r="BA29" i="35"/>
  <c r="BD41" i="9"/>
  <c r="BK33" i="9"/>
  <c r="BD67" i="9"/>
  <c r="BE20" i="9"/>
  <c r="BE69" i="9"/>
  <c r="BH68" i="9"/>
  <c r="AX80" i="9"/>
  <c r="BF80" i="27"/>
  <c r="BF23" i="9"/>
  <c r="BH33" i="35"/>
  <c r="AI33" i="9"/>
  <c r="AN22" i="31"/>
  <c r="AU22" i="9"/>
  <c r="BL29" i="9"/>
  <c r="BC59" i="9"/>
  <c r="BI67" i="9"/>
  <c r="BL78" i="35"/>
  <c r="AA80" i="9"/>
  <c r="BJ71" i="9"/>
  <c r="BC29" i="9"/>
  <c r="AF80" i="9"/>
  <c r="AN80" i="35"/>
  <c r="P59" i="9"/>
  <c r="AM78" i="9"/>
  <c r="BL56" i="9"/>
  <c r="W78" i="9"/>
  <c r="BE56" i="9"/>
  <c r="BA73" i="27"/>
  <c r="BH81" i="30"/>
  <c r="BG71" i="9"/>
  <c r="X80" i="9"/>
  <c r="BD20" i="9"/>
  <c r="BK22" i="9"/>
  <c r="BA51" i="32"/>
  <c r="AL78" i="9"/>
  <c r="BJ30" i="9"/>
  <c r="BH51" i="9"/>
  <c r="BI80" i="27"/>
  <c r="BH59" i="9"/>
  <c r="BA69" i="27"/>
  <c r="BB59" i="9"/>
  <c r="BK71" i="9"/>
  <c r="BE51" i="9"/>
  <c r="V78" i="9"/>
  <c r="BA56" i="32"/>
  <c r="BI31" i="9"/>
  <c r="E78" i="9"/>
  <c r="BE57" i="9"/>
  <c r="BA33" i="4"/>
  <c r="BI80" i="33"/>
  <c r="BF78" i="33"/>
  <c r="D20" i="9"/>
  <c r="BI57" i="9"/>
  <c r="BH22" i="9"/>
  <c r="BK30" i="9"/>
  <c r="AN62" i="9"/>
  <c r="V80" i="9"/>
  <c r="BI29" i="9"/>
  <c r="N78" i="9"/>
  <c r="O78" i="9"/>
  <c r="Y78" i="9"/>
  <c r="BI69" i="9"/>
  <c r="BG62" i="9"/>
  <c r="BA71" i="34"/>
  <c r="BG31" i="9"/>
  <c r="I78" i="9"/>
  <c r="AB41" i="9"/>
  <c r="BJ69" i="9"/>
  <c r="BB33" i="9"/>
  <c r="BB53" i="31"/>
  <c r="D22" i="9"/>
  <c r="BA62" i="27"/>
  <c r="BE29" i="9"/>
  <c r="Z80" i="9"/>
  <c r="BE62" i="9"/>
  <c r="BE41" i="9"/>
  <c r="BE30" i="9"/>
  <c r="BA27" i="30"/>
  <c r="BL78" i="32"/>
  <c r="P81" i="32"/>
  <c r="AD28" i="31"/>
  <c r="BF51" i="9"/>
  <c r="BD80" i="27"/>
  <c r="BC71" i="9"/>
  <c r="BF69" i="9"/>
  <c r="P33" i="9"/>
  <c r="BK69" i="9"/>
  <c r="BJ23" i="9"/>
  <c r="BC69" i="9"/>
  <c r="BD78" i="34"/>
  <c r="P81" i="30"/>
  <c r="BA20" i="35"/>
  <c r="AN73" i="9"/>
  <c r="AN29" i="9"/>
  <c r="BC78" i="33"/>
  <c r="AT78" i="9"/>
  <c r="BE22" i="9"/>
  <c r="P29" i="9"/>
  <c r="BI22" i="9"/>
  <c r="BC80" i="35"/>
  <c r="BD69" i="9"/>
  <c r="BD66" i="9"/>
  <c r="BG80" i="34"/>
  <c r="BA71" i="32"/>
  <c r="BC31" i="9"/>
  <c r="BA57" i="33"/>
  <c r="AN71" i="9"/>
  <c r="BL31" i="9"/>
  <c r="BD71" i="9"/>
  <c r="BA41" i="34"/>
  <c r="BE71" i="9"/>
  <c r="BI59" i="9"/>
  <c r="BL73" i="9"/>
  <c r="BA62" i="35"/>
  <c r="BL81" i="35"/>
  <c r="BF30" i="9"/>
  <c r="L78" i="9"/>
  <c r="D78" i="33"/>
  <c r="BA67" i="33"/>
  <c r="BC78" i="4"/>
  <c r="BL78" i="33"/>
  <c r="Q28" i="32"/>
  <c r="BJ78" i="33"/>
  <c r="AB80" i="33"/>
  <c r="BE31" i="9"/>
  <c r="Q28" i="31"/>
  <c r="AQ78" i="9"/>
  <c r="AB30" i="9"/>
  <c r="AB80" i="32"/>
  <c r="BF62" i="9"/>
  <c r="BK31" i="9"/>
  <c r="AB66" i="9"/>
  <c r="BH71" i="9"/>
  <c r="AN78" i="33"/>
  <c r="BE78" i="30"/>
  <c r="BA41" i="30"/>
  <c r="P71" i="9"/>
  <c r="AD78" i="9"/>
  <c r="BH78" i="34"/>
  <c r="BD78" i="33"/>
  <c r="AZ28" i="33"/>
  <c r="AO36" i="33"/>
  <c r="AS28" i="33"/>
  <c r="AR28" i="33"/>
  <c r="BA30" i="33"/>
  <c r="AN81" i="33"/>
  <c r="AU45" i="33"/>
  <c r="AT55" i="33"/>
  <c r="BB24" i="33"/>
  <c r="AT24" i="9"/>
  <c r="AU28" i="33"/>
  <c r="AR55" i="33"/>
  <c r="AQ28" i="33"/>
  <c r="AO38" i="9"/>
  <c r="AV55" i="33"/>
  <c r="AN80" i="33"/>
  <c r="AR38" i="9"/>
  <c r="AW63" i="33"/>
  <c r="AO77" i="33"/>
  <c r="AW55" i="33"/>
  <c r="AN21" i="33"/>
  <c r="AO45" i="33"/>
  <c r="AT77" i="33"/>
  <c r="AY28" i="33"/>
  <c r="AW28" i="33"/>
  <c r="AS63" i="33"/>
  <c r="BB58" i="33"/>
  <c r="BC24" i="33"/>
  <c r="AY45" i="33"/>
  <c r="AW45" i="33"/>
  <c r="AP40" i="33"/>
  <c r="AO72" i="33"/>
  <c r="AX24" i="9"/>
  <c r="AV45" i="33"/>
  <c r="AC63" i="33"/>
  <c r="AC45" i="33"/>
  <c r="AG28" i="33"/>
  <c r="AL28" i="33"/>
  <c r="P78" i="33"/>
  <c r="AE28" i="33"/>
  <c r="AF28" i="33"/>
  <c r="AC40" i="33"/>
  <c r="AB21" i="33"/>
  <c r="AC28" i="33"/>
  <c r="BB53" i="33"/>
  <c r="BA37" i="33"/>
  <c r="AH28" i="33"/>
  <c r="AD28" i="33"/>
  <c r="AC36" i="33"/>
  <c r="AC72" i="33"/>
  <c r="BB78" i="32"/>
  <c r="BA69" i="32"/>
  <c r="AJ28" i="33"/>
  <c r="AM28" i="33"/>
  <c r="AB24" i="33"/>
  <c r="AK28" i="33"/>
  <c r="BA59" i="33"/>
  <c r="AC77" i="33"/>
  <c r="AI28" i="33"/>
  <c r="BK78" i="33"/>
  <c r="AB78" i="33"/>
  <c r="Q55" i="33"/>
  <c r="W28" i="33"/>
  <c r="M63" i="33"/>
  <c r="P80" i="33"/>
  <c r="O77" i="33"/>
  <c r="BB70" i="33"/>
  <c r="E72" i="33"/>
  <c r="T28" i="33"/>
  <c r="E55" i="33"/>
  <c r="E63" i="33"/>
  <c r="Q63" i="33"/>
  <c r="G55" i="33"/>
  <c r="P21" i="33"/>
  <c r="Q28" i="33"/>
  <c r="M55" i="33"/>
  <c r="BA71" i="33"/>
  <c r="K77" i="33"/>
  <c r="I72" i="33"/>
  <c r="I55" i="33"/>
  <c r="I77" i="33"/>
  <c r="F55" i="33"/>
  <c r="J70" i="9"/>
  <c r="I63" i="33"/>
  <c r="V28" i="33"/>
  <c r="H77" i="33"/>
  <c r="O72" i="33"/>
  <c r="E79" i="33"/>
  <c r="R28" i="33"/>
  <c r="N75" i="9"/>
  <c r="BA64" i="33"/>
  <c r="L72" i="33"/>
  <c r="S28" i="33"/>
  <c r="G77" i="33"/>
  <c r="AN38" i="32"/>
  <c r="H63" i="33"/>
  <c r="BA69" i="33"/>
  <c r="F63" i="33"/>
  <c r="N63" i="33"/>
  <c r="Q79" i="33"/>
  <c r="D58" i="33"/>
  <c r="G63" i="33"/>
  <c r="M72" i="33"/>
  <c r="BG80" i="33"/>
  <c r="BA62" i="33"/>
  <c r="F72" i="33"/>
  <c r="Y28" i="33"/>
  <c r="Q45" i="33"/>
  <c r="BF24" i="33"/>
  <c r="F77" i="33"/>
  <c r="H28" i="33"/>
  <c r="Q77" i="33"/>
  <c r="Q72" i="33"/>
  <c r="H55" i="33"/>
  <c r="L63" i="33"/>
  <c r="N72" i="33"/>
  <c r="S40" i="33"/>
  <c r="K55" i="33"/>
  <c r="G72" i="33"/>
  <c r="J75" i="9"/>
  <c r="BA68" i="33"/>
  <c r="H72" i="33"/>
  <c r="O63" i="33"/>
  <c r="L53" i="9"/>
  <c r="N53" i="9"/>
  <c r="P81" i="33"/>
  <c r="AA28" i="33"/>
  <c r="BB21" i="33"/>
  <c r="E28" i="33"/>
  <c r="BJ21" i="33"/>
  <c r="M28" i="33"/>
  <c r="E40" i="33"/>
  <c r="BD68" i="9"/>
  <c r="BA62" i="32"/>
  <c r="BE78" i="33"/>
  <c r="H45" i="33"/>
  <c r="BJ24" i="33"/>
  <c r="F40" i="33"/>
  <c r="N45" i="33"/>
  <c r="BI78" i="33"/>
  <c r="BA22" i="33"/>
  <c r="H36" i="33"/>
  <c r="L45" i="33"/>
  <c r="I36" i="33"/>
  <c r="BI21" i="33"/>
  <c r="L28" i="33"/>
  <c r="BB43" i="33"/>
  <c r="E45" i="33"/>
  <c r="M43" i="9"/>
  <c r="K21" i="9"/>
  <c r="K36" i="33"/>
  <c r="BL21" i="33"/>
  <c r="O28" i="33"/>
  <c r="I45" i="33"/>
  <c r="O36" i="33"/>
  <c r="BE21" i="33"/>
  <c r="J36" i="33"/>
  <c r="N21" i="9"/>
  <c r="D24" i="33"/>
  <c r="G36" i="33"/>
  <c r="G79" i="33"/>
  <c r="BD21" i="33"/>
  <c r="G28" i="33"/>
  <c r="M36" i="33"/>
  <c r="N36" i="33"/>
  <c r="BH24" i="33"/>
  <c r="BA31" i="33"/>
  <c r="BD24" i="33"/>
  <c r="H79" i="33"/>
  <c r="J45" i="33"/>
  <c r="K45" i="33"/>
  <c r="BE24" i="33"/>
  <c r="BB34" i="33"/>
  <c r="D34" i="33"/>
  <c r="E36" i="33"/>
  <c r="BG21" i="33"/>
  <c r="J28" i="33"/>
  <c r="G45" i="33"/>
  <c r="F79" i="33"/>
  <c r="BC21" i="33"/>
  <c r="F28" i="33"/>
  <c r="F45" i="33"/>
  <c r="I79" i="33"/>
  <c r="BF21" i="33"/>
  <c r="I28" i="33"/>
  <c r="F36" i="33"/>
  <c r="BL24" i="33"/>
  <c r="L36" i="33"/>
  <c r="BK78" i="32"/>
  <c r="AO45" i="32"/>
  <c r="AU79" i="32"/>
  <c r="AQ63" i="32"/>
  <c r="AO72" i="32"/>
  <c r="AO77" i="32"/>
  <c r="AQ28" i="32"/>
  <c r="AP28" i="32"/>
  <c r="AQ40" i="32"/>
  <c r="AQ55" i="32"/>
  <c r="AN21" i="32"/>
  <c r="AV28" i="32"/>
  <c r="AY45" i="32"/>
  <c r="AW28" i="32"/>
  <c r="AP40" i="32"/>
  <c r="AY28" i="32"/>
  <c r="AT36" i="32"/>
  <c r="AO55" i="32"/>
  <c r="AT28" i="32"/>
  <c r="AU45" i="32"/>
  <c r="AY77" i="32"/>
  <c r="AR40" i="32"/>
  <c r="AU28" i="32"/>
  <c r="AU36" i="32"/>
  <c r="AW55" i="32"/>
  <c r="AW45" i="32"/>
  <c r="AX28" i="32"/>
  <c r="BB58" i="32"/>
  <c r="AO34" i="9"/>
  <c r="AN80" i="32"/>
  <c r="AZ28" i="32"/>
  <c r="AU77" i="32"/>
  <c r="AN81" i="32"/>
  <c r="AN78" i="32"/>
  <c r="AR28" i="32"/>
  <c r="BB24" i="32"/>
  <c r="AT45" i="32"/>
  <c r="AS28" i="32"/>
  <c r="AT55" i="32"/>
  <c r="AU55" i="32"/>
  <c r="AL28" i="32"/>
  <c r="BH58" i="32"/>
  <c r="BB78" i="35"/>
  <c r="AC79" i="32"/>
  <c r="AC28" i="32"/>
  <c r="AH28" i="32"/>
  <c r="AK45" i="32"/>
  <c r="AD28" i="32"/>
  <c r="AC36" i="32"/>
  <c r="AC45" i="32"/>
  <c r="AK28" i="32"/>
  <c r="AI28" i="32"/>
  <c r="AC72" i="32"/>
  <c r="AB21" i="32"/>
  <c r="AM28" i="32"/>
  <c r="BF78" i="32"/>
  <c r="BF29" i="9"/>
  <c r="BA33" i="30"/>
  <c r="AJ45" i="32"/>
  <c r="AC40" i="32"/>
  <c r="AC63" i="32"/>
  <c r="AF28" i="32"/>
  <c r="AE28" i="32"/>
  <c r="AB23" i="32"/>
  <c r="AE23" i="9"/>
  <c r="BD23" i="32"/>
  <c r="AJ28" i="32"/>
  <c r="AC77" i="32"/>
  <c r="AC55" i="32"/>
  <c r="BI78" i="4"/>
  <c r="D78" i="32"/>
  <c r="BJ80" i="32"/>
  <c r="BJ78" i="32"/>
  <c r="BA67" i="32"/>
  <c r="BE78" i="32"/>
  <c r="BA59" i="32"/>
  <c r="BJ43" i="32"/>
  <c r="BC78" i="31"/>
  <c r="R55" i="32"/>
  <c r="V28" i="32"/>
  <c r="P21" i="32"/>
  <c r="Q55" i="32"/>
  <c r="Q36" i="32"/>
  <c r="BD38" i="32"/>
  <c r="BA56" i="31"/>
  <c r="BI78" i="32"/>
  <c r="X63" i="32"/>
  <c r="W63" i="32"/>
  <c r="T28" i="32"/>
  <c r="Q79" i="32"/>
  <c r="S28" i="32"/>
  <c r="BA31" i="32"/>
  <c r="BF24" i="32"/>
  <c r="Q45" i="32"/>
  <c r="Q77" i="32"/>
  <c r="V38" i="9"/>
  <c r="BG38" i="32"/>
  <c r="V40" i="32"/>
  <c r="P78" i="32"/>
  <c r="Y28" i="32"/>
  <c r="X28" i="32"/>
  <c r="Z28" i="32"/>
  <c r="Q40" i="32"/>
  <c r="Q63" i="32"/>
  <c r="R28" i="32"/>
  <c r="P80" i="32"/>
  <c r="L77" i="32"/>
  <c r="K45" i="32"/>
  <c r="H72" i="32"/>
  <c r="H55" i="32"/>
  <c r="F72" i="32"/>
  <c r="N77" i="32"/>
  <c r="BJ21" i="32"/>
  <c r="M28" i="32"/>
  <c r="N45" i="32"/>
  <c r="D81" i="32"/>
  <c r="BA30" i="32"/>
  <c r="BE81" i="32"/>
  <c r="BL21" i="32"/>
  <c r="O79" i="32"/>
  <c r="O28" i="32"/>
  <c r="F63" i="32"/>
  <c r="G79" i="32"/>
  <c r="BD21" i="32"/>
  <c r="G28" i="32"/>
  <c r="E53" i="9"/>
  <c r="M72" i="32"/>
  <c r="D70" i="32"/>
  <c r="N72" i="32"/>
  <c r="G72" i="32"/>
  <c r="F45" i="32"/>
  <c r="BA68" i="32"/>
  <c r="BA41" i="32"/>
  <c r="M45" i="32"/>
  <c r="J77" i="32"/>
  <c r="F79" i="32"/>
  <c r="BC21" i="32"/>
  <c r="F28" i="32"/>
  <c r="O72" i="32"/>
  <c r="F36" i="32"/>
  <c r="L45" i="32"/>
  <c r="N63" i="32"/>
  <c r="K77" i="32"/>
  <c r="BD24" i="32"/>
  <c r="BK24" i="32"/>
  <c r="O77" i="32"/>
  <c r="H36" i="32"/>
  <c r="I77" i="32"/>
  <c r="L72" i="32"/>
  <c r="M58" i="9"/>
  <c r="F40" i="32"/>
  <c r="I36" i="32"/>
  <c r="BI21" i="32"/>
  <c r="L79" i="32"/>
  <c r="L28" i="32"/>
  <c r="O63" i="32"/>
  <c r="L55" i="32"/>
  <c r="BG21" i="32"/>
  <c r="BE78" i="31"/>
  <c r="BH81" i="32"/>
  <c r="BA64" i="32"/>
  <c r="G45" i="32"/>
  <c r="D43" i="32"/>
  <c r="BB43" i="32"/>
  <c r="E45" i="32"/>
  <c r="H45" i="32"/>
  <c r="E72" i="32"/>
  <c r="BG78" i="32"/>
  <c r="I45" i="32"/>
  <c r="O55" i="32"/>
  <c r="K36" i="32"/>
  <c r="BJ24" i="32"/>
  <c r="H40" i="32"/>
  <c r="BL30" i="9"/>
  <c r="BA22" i="32"/>
  <c r="BE24" i="32"/>
  <c r="K55" i="32"/>
  <c r="G36" i="32"/>
  <c r="I72" i="32"/>
  <c r="BI24" i="32"/>
  <c r="BK21" i="32"/>
  <c r="N79" i="32"/>
  <c r="N28" i="32"/>
  <c r="D75" i="32"/>
  <c r="L36" i="32"/>
  <c r="BH78" i="32"/>
  <c r="L40" i="32"/>
  <c r="G63" i="32"/>
  <c r="BC24" i="32"/>
  <c r="G77" i="32"/>
  <c r="I55" i="32"/>
  <c r="E63" i="32"/>
  <c r="O45" i="32"/>
  <c r="K79" i="32"/>
  <c r="H63" i="32"/>
  <c r="BE21" i="32"/>
  <c r="H79" i="32"/>
  <c r="H28" i="32"/>
  <c r="N36" i="32"/>
  <c r="BB21" i="32"/>
  <c r="D21" i="32"/>
  <c r="E28" i="32"/>
  <c r="BB75" i="32"/>
  <c r="E77" i="32"/>
  <c r="G40" i="32"/>
  <c r="O36" i="32"/>
  <c r="BB38" i="32"/>
  <c r="D38" i="32"/>
  <c r="E40" i="32"/>
  <c r="J36" i="32"/>
  <c r="L63" i="32"/>
  <c r="G55" i="32"/>
  <c r="H77" i="32"/>
  <c r="F77" i="32"/>
  <c r="N55" i="32"/>
  <c r="I79" i="32"/>
  <c r="I28" i="32"/>
  <c r="BA29" i="32"/>
  <c r="BB80" i="31"/>
  <c r="AN21" i="31"/>
  <c r="AU84" i="31"/>
  <c r="AN38" i="31"/>
  <c r="AS72" i="31"/>
  <c r="AO63" i="31"/>
  <c r="AV63" i="31"/>
  <c r="AT36" i="31"/>
  <c r="BA59" i="31"/>
  <c r="AT77" i="31"/>
  <c r="BD58" i="31"/>
  <c r="AO36" i="31"/>
  <c r="AN43" i="31"/>
  <c r="AO45" i="31"/>
  <c r="AW79" i="31"/>
  <c r="AW36" i="31"/>
  <c r="AR63" i="31"/>
  <c r="BC53" i="31"/>
  <c r="AS28" i="31"/>
  <c r="AP45" i="31"/>
  <c r="AT79" i="31"/>
  <c r="AQ28" i="31"/>
  <c r="BD78" i="31"/>
  <c r="AW55" i="31"/>
  <c r="AW63" i="31"/>
  <c r="BA22" i="31"/>
  <c r="AN81" i="31"/>
  <c r="AU55" i="31"/>
  <c r="AQ77" i="31"/>
  <c r="AV72" i="31"/>
  <c r="AS45" i="31"/>
  <c r="BK80" i="35"/>
  <c r="BF78" i="31"/>
  <c r="AP81" i="9"/>
  <c r="BE75" i="31"/>
  <c r="AO28" i="31"/>
  <c r="AP40" i="31"/>
  <c r="AO77" i="31"/>
  <c r="AO72" i="31"/>
  <c r="AP36" i="31"/>
  <c r="AO55" i="31"/>
  <c r="AV36" i="31"/>
  <c r="BD38" i="31"/>
  <c r="AQ40" i="31"/>
  <c r="AQ55" i="31"/>
  <c r="BA69" i="31"/>
  <c r="BA23" i="31"/>
  <c r="AO79" i="31"/>
  <c r="AT45" i="31"/>
  <c r="AV45" i="31"/>
  <c r="BE70" i="31"/>
  <c r="AQ72" i="31"/>
  <c r="AS63" i="31"/>
  <c r="AR36" i="31"/>
  <c r="AR28" i="31"/>
  <c r="AZ79" i="31"/>
  <c r="AZ45" i="31"/>
  <c r="AW72" i="31"/>
  <c r="AT72" i="31"/>
  <c r="AP28" i="31"/>
  <c r="AR45" i="31"/>
  <c r="AK77" i="31"/>
  <c r="AE45" i="31"/>
  <c r="AJ28" i="31"/>
  <c r="AC28" i="31"/>
  <c r="AH77" i="31"/>
  <c r="AG77" i="31"/>
  <c r="AG28" i="31"/>
  <c r="AI45" i="31"/>
  <c r="AH72" i="31"/>
  <c r="AE28" i="31"/>
  <c r="BL53" i="31"/>
  <c r="AM55" i="31"/>
  <c r="AH63" i="31"/>
  <c r="AG45" i="31"/>
  <c r="AC36" i="31"/>
  <c r="AK36" i="31"/>
  <c r="BK58" i="31"/>
  <c r="AJ63" i="31"/>
  <c r="AC63" i="31"/>
  <c r="BH70" i="31"/>
  <c r="BC43" i="31"/>
  <c r="AE55" i="31"/>
  <c r="AK72" i="31"/>
  <c r="BA68" i="31"/>
  <c r="AJ72" i="31"/>
  <c r="BH75" i="31"/>
  <c r="AH36" i="31"/>
  <c r="BL58" i="31"/>
  <c r="AM63" i="31"/>
  <c r="AE79" i="31"/>
  <c r="AD55" i="31"/>
  <c r="BK78" i="31"/>
  <c r="AH45" i="31"/>
  <c r="AC40" i="31"/>
  <c r="BL70" i="31"/>
  <c r="AM72" i="31"/>
  <c r="AB21" i="31"/>
  <c r="AK24" i="9"/>
  <c r="BL34" i="31"/>
  <c r="AC72" i="31"/>
  <c r="BJ53" i="31"/>
  <c r="AF36" i="31"/>
  <c r="AG72" i="31"/>
  <c r="BF58" i="31"/>
  <c r="AL72" i="31"/>
  <c r="BA71" i="31"/>
  <c r="AB78" i="31"/>
  <c r="BK34" i="31"/>
  <c r="AG55" i="31"/>
  <c r="BC38" i="31"/>
  <c r="BB43" i="31"/>
  <c r="AE63" i="31"/>
  <c r="AH28" i="31"/>
  <c r="AF77" i="31"/>
  <c r="AI36" i="31"/>
  <c r="AC55" i="31"/>
  <c r="BE43" i="31"/>
  <c r="BC21" i="31"/>
  <c r="AC77" i="31"/>
  <c r="AE77" i="31"/>
  <c r="AF55" i="31"/>
  <c r="AJ77" i="31"/>
  <c r="BL78" i="31"/>
  <c r="AE72" i="31"/>
  <c r="S28" i="31"/>
  <c r="BG70" i="31"/>
  <c r="V72" i="31"/>
  <c r="BB24" i="31"/>
  <c r="Y63" i="31"/>
  <c r="BI53" i="31"/>
  <c r="X55" i="31"/>
  <c r="BE34" i="31"/>
  <c r="T36" i="31"/>
  <c r="V63" i="31"/>
  <c r="AB73" i="9"/>
  <c r="BA31" i="31"/>
  <c r="BD81" i="31"/>
  <c r="BA37" i="31"/>
  <c r="BA66" i="31"/>
  <c r="R63" i="31"/>
  <c r="BF53" i="31"/>
  <c r="U55" i="31"/>
  <c r="R55" i="31"/>
  <c r="BH78" i="31"/>
  <c r="BF70" i="31"/>
  <c r="P70" i="31"/>
  <c r="S63" i="31"/>
  <c r="BD21" i="31"/>
  <c r="Z79" i="31"/>
  <c r="Z36" i="31"/>
  <c r="T79" i="31"/>
  <c r="T28" i="31"/>
  <c r="BJ75" i="31"/>
  <c r="Y77" i="31"/>
  <c r="R40" i="31"/>
  <c r="BB78" i="31"/>
  <c r="BA20" i="31"/>
  <c r="BI58" i="31"/>
  <c r="BD75" i="31"/>
  <c r="S77" i="31"/>
  <c r="BF75" i="31"/>
  <c r="U77" i="31"/>
  <c r="P21" i="31"/>
  <c r="T78" i="9"/>
  <c r="P53" i="31"/>
  <c r="P78" i="31"/>
  <c r="BC80" i="31"/>
  <c r="BB75" i="31"/>
  <c r="Q77" i="31"/>
  <c r="R72" i="31"/>
  <c r="BI21" i="31"/>
  <c r="BD53" i="31"/>
  <c r="S55" i="31"/>
  <c r="BG43" i="31"/>
  <c r="V45" i="31"/>
  <c r="BA51" i="27"/>
  <c r="BA29" i="31"/>
  <c r="BF21" i="31"/>
  <c r="Q45" i="31"/>
  <c r="X45" i="31"/>
  <c r="W55" i="31"/>
  <c r="Y55" i="31"/>
  <c r="BA67" i="31"/>
  <c r="P80" i="31"/>
  <c r="R79" i="31"/>
  <c r="BC24" i="31"/>
  <c r="P38" i="31"/>
  <c r="BB38" i="31"/>
  <c r="Q40" i="31"/>
  <c r="W77" i="31"/>
  <c r="U63" i="31"/>
  <c r="BA56" i="35"/>
  <c r="U72" i="31"/>
  <c r="R45" i="31"/>
  <c r="BE53" i="31"/>
  <c r="T55" i="31"/>
  <c r="BF71" i="9"/>
  <c r="R36" i="31"/>
  <c r="P81" i="31"/>
  <c r="BB34" i="31"/>
  <c r="BK70" i="31"/>
  <c r="Z72" i="31"/>
  <c r="R28" i="31"/>
  <c r="BB70" i="31"/>
  <c r="Q72" i="31"/>
  <c r="BJ70" i="31"/>
  <c r="Y72" i="31"/>
  <c r="R77" i="31"/>
  <c r="T45" i="31"/>
  <c r="BJ78" i="31"/>
  <c r="T77" i="31"/>
  <c r="BH34" i="31"/>
  <c r="W36" i="31"/>
  <c r="Q79" i="31"/>
  <c r="BB21" i="31"/>
  <c r="BG34" i="31"/>
  <c r="BD43" i="31"/>
  <c r="S45" i="31"/>
  <c r="BG24" i="31"/>
  <c r="V28" i="31"/>
  <c r="Q36" i="31"/>
  <c r="BB58" i="31"/>
  <c r="Q63" i="31"/>
  <c r="BJ34" i="31"/>
  <c r="Y36" i="31"/>
  <c r="BD70" i="31"/>
  <c r="U36" i="31"/>
  <c r="P34" i="31"/>
  <c r="BH58" i="31"/>
  <c r="AB59" i="9"/>
  <c r="D30" i="9"/>
  <c r="S36" i="31"/>
  <c r="P22" i="9"/>
  <c r="X81" i="9"/>
  <c r="BG78" i="35"/>
  <c r="BA73" i="4"/>
  <c r="D58" i="31"/>
  <c r="L63" i="31"/>
  <c r="F79" i="31"/>
  <c r="F45" i="31"/>
  <c r="BD78" i="30"/>
  <c r="BD78" i="35"/>
  <c r="P23" i="9"/>
  <c r="AB78" i="30"/>
  <c r="BD27" i="9"/>
  <c r="AH78" i="9"/>
  <c r="BJ20" i="9"/>
  <c r="BI78" i="31"/>
  <c r="BA41" i="31"/>
  <c r="BD30" i="9"/>
  <c r="BG22" i="9"/>
  <c r="O58" i="9"/>
  <c r="L34" i="9"/>
  <c r="AN33" i="9"/>
  <c r="D33" i="9"/>
  <c r="AP45" i="35"/>
  <c r="AN24" i="35"/>
  <c r="AA78" i="9"/>
  <c r="AU55" i="35"/>
  <c r="L81" i="9"/>
  <c r="AZ28" i="35"/>
  <c r="AO45" i="35"/>
  <c r="AT28" i="35"/>
  <c r="AW28" i="35"/>
  <c r="AT55" i="35"/>
  <c r="AV45" i="35"/>
  <c r="AV40" i="35"/>
  <c r="AP40" i="35"/>
  <c r="AO36" i="35"/>
  <c r="AB80" i="27"/>
  <c r="AS45" i="35"/>
  <c r="AW55" i="35"/>
  <c r="BH58" i="35"/>
  <c r="AO72" i="35"/>
  <c r="D78" i="35"/>
  <c r="AR40" i="35"/>
  <c r="AN21" i="35"/>
  <c r="AX45" i="35"/>
  <c r="AR28" i="35"/>
  <c r="AX28" i="35"/>
  <c r="AY28" i="35"/>
  <c r="AO77" i="35"/>
  <c r="AV28" i="35"/>
  <c r="BH23" i="9"/>
  <c r="BC37" i="9"/>
  <c r="AS28" i="35"/>
  <c r="AO79" i="35"/>
  <c r="AO63" i="35"/>
  <c r="P68" i="9"/>
  <c r="P78" i="30"/>
  <c r="P78" i="35"/>
  <c r="AN78" i="35"/>
  <c r="AU45" i="35"/>
  <c r="AP28" i="35"/>
  <c r="BC81" i="9"/>
  <c r="BF65" i="9"/>
  <c r="AU28" i="35"/>
  <c r="AN38" i="35"/>
  <c r="AO40" i="35"/>
  <c r="AU80" i="9"/>
  <c r="BJ78" i="35"/>
  <c r="BI78" i="35"/>
  <c r="BB43" i="35"/>
  <c r="AM28" i="35"/>
  <c r="BG38" i="35"/>
  <c r="AH38" i="9"/>
  <c r="AH40" i="35"/>
  <c r="AK45" i="35"/>
  <c r="AB80" i="35"/>
  <c r="AC63" i="35"/>
  <c r="AK28" i="35"/>
  <c r="AH28" i="35"/>
  <c r="AC77" i="35"/>
  <c r="BA57" i="35"/>
  <c r="AC55" i="35"/>
  <c r="BI38" i="35"/>
  <c r="AB78" i="35"/>
  <c r="AE28" i="35"/>
  <c r="AC36" i="35"/>
  <c r="AB24" i="35"/>
  <c r="BC78" i="35"/>
  <c r="AJ28" i="35"/>
  <c r="AC72" i="35"/>
  <c r="AC40" i="35"/>
  <c r="AD28" i="35"/>
  <c r="AL28" i="35"/>
  <c r="AI28" i="35"/>
  <c r="AG28" i="35"/>
  <c r="Z28" i="35"/>
  <c r="AF28" i="35"/>
  <c r="AB21" i="35"/>
  <c r="AC28" i="35"/>
  <c r="Q75" i="9"/>
  <c r="S28" i="35"/>
  <c r="X28" i="35"/>
  <c r="AN78" i="30"/>
  <c r="BA69" i="35"/>
  <c r="BJ24" i="35"/>
  <c r="Q72" i="35"/>
  <c r="P21" i="35"/>
  <c r="Q28" i="35"/>
  <c r="P48" i="35"/>
  <c r="Q48" i="9"/>
  <c r="Q50" i="35"/>
  <c r="W28" i="35"/>
  <c r="BF78" i="35"/>
  <c r="BA30" i="35"/>
  <c r="Q63" i="35"/>
  <c r="T28" i="35"/>
  <c r="Q45" i="35"/>
  <c r="BA22" i="35"/>
  <c r="Y45" i="35"/>
  <c r="Q55" i="35"/>
  <c r="Q36" i="35"/>
  <c r="BF43" i="35"/>
  <c r="X40" i="35"/>
  <c r="AB78" i="27"/>
  <c r="BJ33" i="9"/>
  <c r="AN69" i="9"/>
  <c r="BE78" i="27"/>
  <c r="BA31" i="35"/>
  <c r="P81" i="35"/>
  <c r="V28" i="35"/>
  <c r="R28" i="35"/>
  <c r="AA28" i="35"/>
  <c r="U28" i="35"/>
  <c r="AN81" i="34"/>
  <c r="P80" i="35"/>
  <c r="G63" i="35"/>
  <c r="BB58" i="35"/>
  <c r="E63" i="35"/>
  <c r="J77" i="35"/>
  <c r="F77" i="35"/>
  <c r="F72" i="35"/>
  <c r="N77" i="35"/>
  <c r="O55" i="35"/>
  <c r="K28" i="35"/>
  <c r="N36" i="35"/>
  <c r="L36" i="35"/>
  <c r="H63" i="35"/>
  <c r="O45" i="35"/>
  <c r="O63" i="35"/>
  <c r="F45" i="35"/>
  <c r="J63" i="35"/>
  <c r="G72" i="35"/>
  <c r="H40" i="35"/>
  <c r="BB53" i="35"/>
  <c r="E55" i="35"/>
  <c r="BB21" i="35"/>
  <c r="E28" i="35"/>
  <c r="J21" i="9"/>
  <c r="BE21" i="35"/>
  <c r="O77" i="35"/>
  <c r="BE78" i="35"/>
  <c r="BI24" i="35"/>
  <c r="L72" i="35"/>
  <c r="H36" i="35"/>
  <c r="H77" i="35"/>
  <c r="BB24" i="35"/>
  <c r="L63" i="35"/>
  <c r="D34" i="35"/>
  <c r="BK21" i="35"/>
  <c r="BJ21" i="35"/>
  <c r="M28" i="35"/>
  <c r="BJ43" i="35"/>
  <c r="M45" i="35"/>
  <c r="BJ81" i="4"/>
  <c r="G77" i="35"/>
  <c r="I77" i="35"/>
  <c r="D38" i="35"/>
  <c r="E40" i="35"/>
  <c r="J72" i="35"/>
  <c r="K36" i="35"/>
  <c r="I45" i="35"/>
  <c r="BA51" i="35"/>
  <c r="BH78" i="35"/>
  <c r="BE66" i="9"/>
  <c r="M63" i="35"/>
  <c r="D53" i="35"/>
  <c r="L79" i="35"/>
  <c r="BI21" i="35"/>
  <c r="L28" i="35"/>
  <c r="G45" i="35"/>
  <c r="BL80" i="9"/>
  <c r="AF78" i="9"/>
  <c r="I63" i="35"/>
  <c r="J45" i="35"/>
  <c r="M77" i="35"/>
  <c r="F63" i="35"/>
  <c r="I21" i="9"/>
  <c r="M55" i="35"/>
  <c r="BF24" i="35"/>
  <c r="BA69" i="30"/>
  <c r="H72" i="35"/>
  <c r="BK78" i="35"/>
  <c r="F55" i="35"/>
  <c r="L45" i="35"/>
  <c r="O36" i="35"/>
  <c r="J55" i="35"/>
  <c r="G55" i="35"/>
  <c r="BL24" i="35"/>
  <c r="O79" i="35"/>
  <c r="BL21" i="35"/>
  <c r="O28" i="35"/>
  <c r="I72" i="35"/>
  <c r="J36" i="35"/>
  <c r="N24" i="9"/>
  <c r="N72" i="35"/>
  <c r="L77" i="35"/>
  <c r="BH21" i="35"/>
  <c r="BA71" i="35"/>
  <c r="I36" i="35"/>
  <c r="BB34" i="35"/>
  <c r="E36" i="35"/>
  <c r="F79" i="35"/>
  <c r="BG24" i="35"/>
  <c r="G21" i="9"/>
  <c r="D58" i="35"/>
  <c r="BC21" i="35"/>
  <c r="H55" i="35"/>
  <c r="BB78" i="4"/>
  <c r="AB78" i="4"/>
  <c r="G36" i="35"/>
  <c r="K63" i="35"/>
  <c r="M72" i="35"/>
  <c r="H45" i="35"/>
  <c r="O72" i="35"/>
  <c r="N45" i="35"/>
  <c r="E45" i="35"/>
  <c r="K75" i="9"/>
  <c r="BB48" i="35"/>
  <c r="D48" i="35"/>
  <c r="E48" i="9"/>
  <c r="E50" i="35"/>
  <c r="K72" i="35"/>
  <c r="BB70" i="35"/>
  <c r="D70" i="35"/>
  <c r="E72" i="35"/>
  <c r="I55" i="35"/>
  <c r="L55" i="35"/>
  <c r="F40" i="35"/>
  <c r="BA37" i="35"/>
  <c r="BA59" i="35"/>
  <c r="F36" i="35"/>
  <c r="BJ78" i="34"/>
  <c r="BA62" i="34"/>
  <c r="AO79" i="4"/>
  <c r="AO79" i="30"/>
  <c r="AN21" i="4"/>
  <c r="X78" i="9"/>
  <c r="D29" i="9"/>
  <c r="P78" i="34"/>
  <c r="BI71" i="9"/>
  <c r="AV43" i="9"/>
  <c r="AF28" i="27"/>
  <c r="AO53" i="9"/>
  <c r="P62" i="9"/>
  <c r="BA59" i="34"/>
  <c r="BD33" i="9"/>
  <c r="BA68" i="30"/>
  <c r="BJ51" i="9"/>
  <c r="BA69" i="34"/>
  <c r="BF22" i="9"/>
  <c r="BA31" i="27"/>
  <c r="AR81" i="9"/>
  <c r="P78" i="4"/>
  <c r="BF21" i="27"/>
  <c r="I79" i="27"/>
  <c r="I28" i="27"/>
  <c r="M77" i="30"/>
  <c r="S77" i="4"/>
  <c r="L63" i="34"/>
  <c r="N70" i="9"/>
  <c r="N72" i="30"/>
  <c r="R36" i="4"/>
  <c r="BI24" i="34"/>
  <c r="Q72" i="4"/>
  <c r="BG24" i="4"/>
  <c r="J24" i="9"/>
  <c r="J28" i="4"/>
  <c r="G55" i="34"/>
  <c r="V45" i="4"/>
  <c r="BK24" i="34"/>
  <c r="D21" i="4"/>
  <c r="BB21" i="4"/>
  <c r="E21" i="9"/>
  <c r="E28" i="4"/>
  <c r="M45" i="34"/>
  <c r="BE38" i="27"/>
  <c r="T40" i="27"/>
  <c r="G63" i="27"/>
  <c r="BG21" i="34"/>
  <c r="J79" i="34"/>
  <c r="J28" i="34"/>
  <c r="S79" i="4"/>
  <c r="S21" i="9"/>
  <c r="S28" i="4"/>
  <c r="Q28" i="34"/>
  <c r="F40" i="30"/>
  <c r="I55" i="30"/>
  <c r="X21" i="9"/>
  <c r="BI21" i="4"/>
  <c r="X28" i="4"/>
  <c r="E79" i="4"/>
  <c r="G55" i="30"/>
  <c r="N63" i="34"/>
  <c r="BG24" i="30"/>
  <c r="BB75" i="27"/>
  <c r="E77" i="27"/>
  <c r="AE28" i="30"/>
  <c r="AC79" i="27"/>
  <c r="G45" i="27"/>
  <c r="BB38" i="27"/>
  <c r="E40" i="27"/>
  <c r="K79" i="30"/>
  <c r="BH21" i="30"/>
  <c r="K28" i="30"/>
  <c r="AI21" i="9"/>
  <c r="AI28" i="27"/>
  <c r="AC55" i="27"/>
  <c r="Y55" i="4"/>
  <c r="AC77" i="27"/>
  <c r="AI55" i="4"/>
  <c r="I45" i="27"/>
  <c r="BC34" i="4"/>
  <c r="AS28" i="4"/>
  <c r="AI45" i="27"/>
  <c r="AU77" i="30"/>
  <c r="AV38" i="9"/>
  <c r="H63" i="30"/>
  <c r="O81" i="9"/>
  <c r="AV77" i="4"/>
  <c r="BC80" i="30"/>
  <c r="AT55" i="34"/>
  <c r="AN37" i="9"/>
  <c r="BF78" i="34"/>
  <c r="BE68" i="34"/>
  <c r="H68" i="9"/>
  <c r="D68" i="34"/>
  <c r="AO28" i="30"/>
  <c r="BB30" i="9"/>
  <c r="BA30" i="4"/>
  <c r="BF64" i="9"/>
  <c r="U81" i="9"/>
  <c r="BE37" i="9"/>
  <c r="BH69" i="9"/>
  <c r="BA71" i="30"/>
  <c r="BA73" i="30"/>
  <c r="AB80" i="34"/>
  <c r="BA66" i="4"/>
  <c r="AO36" i="30"/>
  <c r="G77" i="30"/>
  <c r="R79" i="4"/>
  <c r="H77" i="27"/>
  <c r="BB38" i="34"/>
  <c r="K36" i="30"/>
  <c r="G63" i="4"/>
  <c r="BE21" i="27"/>
  <c r="I55" i="34"/>
  <c r="E55" i="34"/>
  <c r="U36" i="4"/>
  <c r="J45" i="34"/>
  <c r="Q77" i="34"/>
  <c r="BE24" i="34"/>
  <c r="Q72" i="34"/>
  <c r="BB21" i="34"/>
  <c r="E28" i="34"/>
  <c r="H75" i="9"/>
  <c r="H77" i="4"/>
  <c r="S28" i="34"/>
  <c r="H70" i="9"/>
  <c r="H72" i="4"/>
  <c r="O77" i="30"/>
  <c r="O53" i="9"/>
  <c r="O55" i="30"/>
  <c r="O24" i="9"/>
  <c r="Y79" i="4"/>
  <c r="J36" i="34"/>
  <c r="J77" i="30"/>
  <c r="AZ63" i="30"/>
  <c r="F77" i="30"/>
  <c r="G79" i="34"/>
  <c r="Y36" i="27"/>
  <c r="AI63" i="27"/>
  <c r="AH28" i="27"/>
  <c r="AM21" i="9"/>
  <c r="AM28" i="30"/>
  <c r="AG24" i="9"/>
  <c r="AH21" i="9"/>
  <c r="AH28" i="4"/>
  <c r="F45" i="27"/>
  <c r="Y77" i="4"/>
  <c r="AD45" i="34"/>
  <c r="BL43" i="30"/>
  <c r="O43" i="9"/>
  <c r="O45" i="30"/>
  <c r="AB38" i="4"/>
  <c r="AC40" i="4"/>
  <c r="L45" i="34"/>
  <c r="L63" i="27"/>
  <c r="BH58" i="27"/>
  <c r="AQ40" i="27"/>
  <c r="AN51" i="34"/>
  <c r="AO55" i="34"/>
  <c r="AO51" i="9"/>
  <c r="BB51" i="34"/>
  <c r="AK80" i="9"/>
  <c r="AO78" i="34"/>
  <c r="AD45" i="4"/>
  <c r="AV28" i="34"/>
  <c r="P30" i="9"/>
  <c r="P64" i="9"/>
  <c r="AV77" i="27"/>
  <c r="AT72" i="34"/>
  <c r="BA31" i="30"/>
  <c r="AT55" i="27"/>
  <c r="BK72" i="27"/>
  <c r="P78" i="27"/>
  <c r="BK53" i="27"/>
  <c r="BA56" i="34"/>
  <c r="AP40" i="34"/>
  <c r="BG69" i="9"/>
  <c r="AB31" i="9"/>
  <c r="G72" i="34"/>
  <c r="H55" i="30"/>
  <c r="Z63" i="30"/>
  <c r="G36" i="30"/>
  <c r="BL21" i="34"/>
  <c r="O28" i="34"/>
  <c r="F72" i="30"/>
  <c r="O72" i="34"/>
  <c r="W63" i="27"/>
  <c r="G36" i="27"/>
  <c r="F77" i="34"/>
  <c r="T79" i="4"/>
  <c r="T28" i="4"/>
  <c r="AZ55" i="30"/>
  <c r="Z77" i="30"/>
  <c r="J72" i="30"/>
  <c r="G79" i="27"/>
  <c r="Q77" i="27"/>
  <c r="X28" i="34"/>
  <c r="BJ21" i="30"/>
  <c r="AA21" i="9"/>
  <c r="AA28" i="30"/>
  <c r="F63" i="27"/>
  <c r="H79" i="30"/>
  <c r="H28" i="30"/>
  <c r="X28" i="30"/>
  <c r="V36" i="4"/>
  <c r="D43" i="4"/>
  <c r="F72" i="34"/>
  <c r="BC21" i="34"/>
  <c r="F79" i="34"/>
  <c r="F28" i="34"/>
  <c r="D34" i="4"/>
  <c r="M24" i="9"/>
  <c r="D38" i="34"/>
  <c r="E40" i="34"/>
  <c r="BH43" i="4"/>
  <c r="D34" i="30"/>
  <c r="BC58" i="4"/>
  <c r="W72" i="4"/>
  <c r="F79" i="30"/>
  <c r="BC21" i="30"/>
  <c r="F28" i="30"/>
  <c r="BI21" i="30"/>
  <c r="L21" i="9"/>
  <c r="E38" i="9"/>
  <c r="AL55" i="30"/>
  <c r="AJ24" i="9"/>
  <c r="AE28" i="27"/>
  <c r="BH43" i="27"/>
  <c r="K45" i="27"/>
  <c r="U77" i="4"/>
  <c r="K79" i="27"/>
  <c r="K28" i="27"/>
  <c r="BH24" i="27"/>
  <c r="AY36" i="30"/>
  <c r="AV40" i="30"/>
  <c r="AS28" i="27"/>
  <c r="AR28" i="27"/>
  <c r="AR28" i="34"/>
  <c r="BD65" i="9"/>
  <c r="AR55" i="27"/>
  <c r="Q72" i="27"/>
  <c r="AW53" i="9"/>
  <c r="AW55" i="4"/>
  <c r="BI27" i="9"/>
  <c r="BA27" i="34"/>
  <c r="P80" i="30"/>
  <c r="BI33" i="9"/>
  <c r="BL78" i="27"/>
  <c r="AU45" i="34"/>
  <c r="BK41" i="9"/>
  <c r="P22" i="121"/>
  <c r="O22" i="121" s="1"/>
  <c r="P18" i="16"/>
  <c r="O18" i="16" s="1"/>
  <c r="Q28" i="27"/>
  <c r="BF31" i="9"/>
  <c r="BI30" i="9"/>
  <c r="AP40" i="30"/>
  <c r="BK78" i="34"/>
  <c r="F75" i="9"/>
  <c r="F77" i="4"/>
  <c r="G36" i="34"/>
  <c r="H79" i="4"/>
  <c r="BE21" i="4"/>
  <c r="H21" i="9"/>
  <c r="H28" i="4"/>
  <c r="J63" i="4"/>
  <c r="AZ28" i="34"/>
  <c r="V77" i="4"/>
  <c r="K77" i="30"/>
  <c r="D53" i="30"/>
  <c r="BC21" i="4"/>
  <c r="F21" i="9"/>
  <c r="F28" i="4"/>
  <c r="J34" i="9"/>
  <c r="BB34" i="4"/>
  <c r="E34" i="9"/>
  <c r="E36" i="4"/>
  <c r="BB75" i="30"/>
  <c r="E77" i="30"/>
  <c r="BD24" i="34"/>
  <c r="R72" i="4"/>
  <c r="BB34" i="34"/>
  <c r="E36" i="34"/>
  <c r="G75" i="9"/>
  <c r="G77" i="4"/>
  <c r="H45" i="34"/>
  <c r="S72" i="4"/>
  <c r="O70" i="9"/>
  <c r="O72" i="30"/>
  <c r="H36" i="34"/>
  <c r="R40" i="4"/>
  <c r="H34" i="9"/>
  <c r="H36" i="4"/>
  <c r="H79" i="27"/>
  <c r="BB34" i="30"/>
  <c r="E36" i="30"/>
  <c r="Q77" i="4"/>
  <c r="BK24" i="30"/>
  <c r="N79" i="34"/>
  <c r="N28" i="34"/>
  <c r="Q40" i="30"/>
  <c r="H43" i="9"/>
  <c r="H45" i="4"/>
  <c r="AD77" i="4"/>
  <c r="T28" i="27"/>
  <c r="AJ36" i="4"/>
  <c r="BB43" i="34"/>
  <c r="D43" i="34"/>
  <c r="E45" i="34"/>
  <c r="K79" i="4"/>
  <c r="K45" i="4"/>
  <c r="L55" i="34"/>
  <c r="AC38" i="9"/>
  <c r="AZ79" i="4"/>
  <c r="AK55" i="34"/>
  <c r="E58" i="9"/>
  <c r="AU36" i="27"/>
  <c r="AN24" i="34"/>
  <c r="AO45" i="30"/>
  <c r="AT21" i="9"/>
  <c r="AT28" i="4"/>
  <c r="AW79" i="27"/>
  <c r="AU24" i="9"/>
  <c r="BB53" i="34"/>
  <c r="AJ80" i="9"/>
  <c r="BG29" i="9"/>
  <c r="AV78" i="9"/>
  <c r="AB22" i="9"/>
  <c r="M72" i="27"/>
  <c r="AN41" i="9"/>
  <c r="Y81" i="9"/>
  <c r="BC78" i="27"/>
  <c r="BL81" i="30"/>
  <c r="U78" i="9"/>
  <c r="AU45" i="30"/>
  <c r="AD45" i="27"/>
  <c r="BA51" i="30"/>
  <c r="BF78" i="27"/>
  <c r="AX45" i="34"/>
  <c r="BJ78" i="30"/>
  <c r="J45" i="27"/>
  <c r="BG41" i="27"/>
  <c r="J78" i="27"/>
  <c r="D41" i="27"/>
  <c r="J41" i="9"/>
  <c r="BH78" i="30"/>
  <c r="AL80" i="9"/>
  <c r="Z78" i="9"/>
  <c r="AU43" i="9"/>
  <c r="D64" i="9"/>
  <c r="AY81" i="9"/>
  <c r="D56" i="9"/>
  <c r="BJ31" i="9"/>
  <c r="AI45" i="4"/>
  <c r="P56" i="9"/>
  <c r="P65" i="9"/>
  <c r="BD21" i="4"/>
  <c r="G28" i="4"/>
  <c r="P53" i="4"/>
  <c r="Q55" i="4"/>
  <c r="J77" i="4"/>
  <c r="Q36" i="27"/>
  <c r="F34" i="9"/>
  <c r="F36" i="4"/>
  <c r="BI34" i="4"/>
  <c r="L36" i="4"/>
  <c r="BD21" i="27"/>
  <c r="K58" i="9"/>
  <c r="K63" i="30"/>
  <c r="Y72" i="4"/>
  <c r="V63" i="4"/>
  <c r="AZ45" i="30"/>
  <c r="U55" i="4"/>
  <c r="BB70" i="4"/>
  <c r="E72" i="4"/>
  <c r="L45" i="30"/>
  <c r="M77" i="34"/>
  <c r="AZ36" i="30"/>
  <c r="I63" i="30"/>
  <c r="BB24" i="34"/>
  <c r="AA28" i="34"/>
  <c r="M77" i="4"/>
  <c r="K77" i="34"/>
  <c r="O36" i="34"/>
  <c r="R21" i="9"/>
  <c r="Y28" i="4"/>
  <c r="M63" i="30"/>
  <c r="J77" i="34"/>
  <c r="AB24" i="27"/>
  <c r="AL21" i="9"/>
  <c r="AL45" i="30"/>
  <c r="AC77" i="34"/>
  <c r="BK53" i="30"/>
  <c r="N55" i="30"/>
  <c r="BI53" i="4"/>
  <c r="L55" i="4"/>
  <c r="H40" i="30"/>
  <c r="AM28" i="34"/>
  <c r="BB21" i="30"/>
  <c r="D21" i="30"/>
  <c r="E28" i="30"/>
  <c r="BG70" i="4"/>
  <c r="BI38" i="30"/>
  <c r="X40" i="30"/>
  <c r="AM79" i="4"/>
  <c r="BL34" i="4"/>
  <c r="AM36" i="4"/>
  <c r="BE53" i="4"/>
  <c r="AI55" i="27"/>
  <c r="AM63" i="30"/>
  <c r="G79" i="30"/>
  <c r="AB24" i="4"/>
  <c r="AC55" i="4"/>
  <c r="AA63" i="30"/>
  <c r="BJ53" i="27"/>
  <c r="G45" i="34"/>
  <c r="Y21" i="9"/>
  <c r="Y28" i="30"/>
  <c r="AO77" i="4"/>
  <c r="AY63" i="30"/>
  <c r="AY55" i="30"/>
  <c r="AN24" i="27"/>
  <c r="AO43" i="9"/>
  <c r="AO45" i="4"/>
  <c r="AP63" i="4"/>
  <c r="AH28" i="30"/>
  <c r="BK43" i="30"/>
  <c r="AY21" i="9"/>
  <c r="AQ28" i="34"/>
  <c r="Q45" i="34"/>
  <c r="J36" i="4"/>
  <c r="BA56" i="27"/>
  <c r="BB56" i="9"/>
  <c r="AW55" i="27"/>
  <c r="AP45" i="27"/>
  <c r="U28" i="4"/>
  <c r="BG78" i="34"/>
  <c r="AV45" i="34"/>
  <c r="BC51" i="9"/>
  <c r="BC78" i="30"/>
  <c r="D58" i="27"/>
  <c r="AR80" i="9"/>
  <c r="D31" i="9"/>
  <c r="P81" i="34"/>
  <c r="P20" i="9"/>
  <c r="D80" i="30"/>
  <c r="BF78" i="30"/>
  <c r="BA29" i="34"/>
  <c r="AK77" i="27"/>
  <c r="AW77" i="34"/>
  <c r="D23" i="9"/>
  <c r="AV36" i="4"/>
  <c r="BA51" i="4"/>
  <c r="BA64" i="34"/>
  <c r="BE81" i="30"/>
  <c r="BA62" i="30"/>
  <c r="BA56" i="30"/>
  <c r="AS36" i="4"/>
  <c r="AA72" i="30"/>
  <c r="BA31" i="34"/>
  <c r="AN78" i="4"/>
  <c r="Z79" i="30"/>
  <c r="Z21" i="9"/>
  <c r="Z28" i="30"/>
  <c r="U45" i="4"/>
  <c r="V72" i="4"/>
  <c r="BF34" i="4"/>
  <c r="I36" i="4"/>
  <c r="AZ77" i="30"/>
  <c r="BD21" i="34"/>
  <c r="G28" i="34"/>
  <c r="N34" i="9"/>
  <c r="N36" i="30"/>
  <c r="BD24" i="4"/>
  <c r="G24" i="9"/>
  <c r="H77" i="30"/>
  <c r="D58" i="30"/>
  <c r="BB58" i="30"/>
  <c r="D24" i="4"/>
  <c r="BF24" i="27"/>
  <c r="H72" i="30"/>
  <c r="X36" i="4"/>
  <c r="K79" i="34"/>
  <c r="BH21" i="34"/>
  <c r="K28" i="34"/>
  <c r="N77" i="30"/>
  <c r="R63" i="4"/>
  <c r="BB38" i="4"/>
  <c r="I53" i="9"/>
  <c r="I55" i="4"/>
  <c r="O75" i="9"/>
  <c r="AG28" i="27"/>
  <c r="P21" i="30"/>
  <c r="AD21" i="9"/>
  <c r="AD28" i="4"/>
  <c r="BL34" i="30"/>
  <c r="AK28" i="30"/>
  <c r="AC40" i="34"/>
  <c r="AC72" i="34"/>
  <c r="AE36" i="4"/>
  <c r="AF21" i="9"/>
  <c r="AF28" i="4"/>
  <c r="AG36" i="4"/>
  <c r="AL24" i="9"/>
  <c r="AE28" i="34"/>
  <c r="K53" i="9"/>
  <c r="K55" i="30"/>
  <c r="H45" i="27"/>
  <c r="Y45" i="4"/>
  <c r="BK75" i="30"/>
  <c r="BH34" i="4"/>
  <c r="AE40" i="4"/>
  <c r="AF40" i="4"/>
  <c r="AC72" i="30"/>
  <c r="K77" i="27"/>
  <c r="BL24" i="30"/>
  <c r="AX28" i="34"/>
  <c r="P21" i="4"/>
  <c r="Q21" i="9"/>
  <c r="AR72" i="27"/>
  <c r="AY72" i="30"/>
  <c r="BK58" i="30"/>
  <c r="AV28" i="30"/>
  <c r="AD28" i="27"/>
  <c r="AW21" i="9"/>
  <c r="AW28" i="30"/>
  <c r="AX21" i="9"/>
  <c r="AX28" i="30"/>
  <c r="AQ28" i="30"/>
  <c r="BC41" i="9"/>
  <c r="H80" i="9"/>
  <c r="BE73" i="9"/>
  <c r="G78" i="9"/>
  <c r="BB67" i="9"/>
  <c r="BA67" i="4"/>
  <c r="D37" i="9"/>
  <c r="AQ28" i="27"/>
  <c r="I36" i="27"/>
  <c r="J72" i="4"/>
  <c r="AQ80" i="9"/>
  <c r="AJ28" i="27"/>
  <c r="AQ45" i="27"/>
  <c r="BC78" i="34"/>
  <c r="BI78" i="34"/>
  <c r="Q78" i="9"/>
  <c r="AN66" i="9"/>
  <c r="BD81" i="27"/>
  <c r="F36" i="34"/>
  <c r="AF45" i="34"/>
  <c r="BF33" i="9"/>
  <c r="BF80" i="4"/>
  <c r="H72" i="34"/>
  <c r="BG51" i="9"/>
  <c r="AU55" i="30"/>
  <c r="AU72" i="4"/>
  <c r="BI78" i="30"/>
  <c r="E63" i="30"/>
  <c r="AI28" i="30"/>
  <c r="BA20" i="27"/>
  <c r="D24" i="34"/>
  <c r="O34" i="9"/>
  <c r="O36" i="30"/>
  <c r="S63" i="4"/>
  <c r="L24" i="9"/>
  <c r="Q45" i="27"/>
  <c r="X72" i="4"/>
  <c r="I63" i="27"/>
  <c r="I77" i="27"/>
  <c r="Q28" i="4"/>
  <c r="H36" i="30"/>
  <c r="G77" i="34"/>
  <c r="G40" i="30"/>
  <c r="BH43" i="30"/>
  <c r="M72" i="34"/>
  <c r="G77" i="27"/>
  <c r="J36" i="30"/>
  <c r="L55" i="30"/>
  <c r="L28" i="27"/>
  <c r="S40" i="27"/>
  <c r="X63" i="4"/>
  <c r="S55" i="4"/>
  <c r="BB34" i="27"/>
  <c r="D34" i="27"/>
  <c r="E36" i="27"/>
  <c r="H77" i="34"/>
  <c r="AA77" i="30"/>
  <c r="BC24" i="27"/>
  <c r="V28" i="30"/>
  <c r="D43" i="27"/>
  <c r="AD72" i="4"/>
  <c r="Q55" i="27"/>
  <c r="BC75" i="27"/>
  <c r="AD28" i="34"/>
  <c r="AC40" i="27"/>
  <c r="BG53" i="34"/>
  <c r="AC45" i="30"/>
  <c r="AJ21" i="9"/>
  <c r="AJ28" i="4"/>
  <c r="AM45" i="30"/>
  <c r="O45" i="34"/>
  <c r="AL28" i="30"/>
  <c r="K55" i="34"/>
  <c r="W28" i="34"/>
  <c r="AJ45" i="34"/>
  <c r="W36" i="4"/>
  <c r="BH75" i="4"/>
  <c r="W77" i="4"/>
  <c r="BI38" i="27"/>
  <c r="X40" i="27"/>
  <c r="BL70" i="4"/>
  <c r="AO77" i="30"/>
  <c r="AO36" i="27"/>
  <c r="AN43" i="27"/>
  <c r="BI21" i="27"/>
  <c r="X28" i="27"/>
  <c r="L36" i="27"/>
  <c r="BJ73" i="9"/>
  <c r="AV55" i="30"/>
  <c r="I72" i="30"/>
  <c r="F78" i="9"/>
  <c r="BL78" i="34"/>
  <c r="AU55" i="27"/>
  <c r="AW45" i="30"/>
  <c r="BA22" i="34"/>
  <c r="BE33" i="9"/>
  <c r="BE80" i="4"/>
  <c r="P67" i="9"/>
  <c r="AP28" i="27"/>
  <c r="I72" i="27"/>
  <c r="BG33" i="9"/>
  <c r="BD78" i="27"/>
  <c r="AR40" i="34"/>
  <c r="BA30" i="34"/>
  <c r="D80" i="34"/>
  <c r="AH80" i="9"/>
  <c r="BH81" i="4"/>
  <c r="AS55" i="30"/>
  <c r="BA22" i="30"/>
  <c r="BA23" i="4"/>
  <c r="AP55" i="30"/>
  <c r="AP28" i="34"/>
  <c r="AN30" i="9"/>
  <c r="BF81" i="27"/>
  <c r="AB69" i="9"/>
  <c r="AA36" i="30"/>
  <c r="BA71" i="4"/>
  <c r="AS80" i="9"/>
  <c r="AR45" i="27"/>
  <c r="BA37" i="34"/>
  <c r="BB78" i="27"/>
  <c r="BH24" i="34"/>
  <c r="J72" i="27"/>
  <c r="Q36" i="30"/>
  <c r="AZ40" i="30"/>
  <c r="J63" i="30"/>
  <c r="N63" i="30"/>
  <c r="M63" i="34"/>
  <c r="BI21" i="34"/>
  <c r="L79" i="34"/>
  <c r="L28" i="34"/>
  <c r="K34" i="9"/>
  <c r="K36" i="27"/>
  <c r="J63" i="27"/>
  <c r="I36" i="30"/>
  <c r="N36" i="34"/>
  <c r="T55" i="4"/>
  <c r="M36" i="34"/>
  <c r="BC24" i="34"/>
  <c r="N55" i="34"/>
  <c r="N43" i="9"/>
  <c r="N45" i="30"/>
  <c r="J63" i="34"/>
  <c r="D70" i="27"/>
  <c r="E72" i="27"/>
  <c r="BJ24" i="34"/>
  <c r="L70" i="9"/>
  <c r="M21" i="9"/>
  <c r="H45" i="30"/>
  <c r="BL21" i="30"/>
  <c r="O79" i="30"/>
  <c r="O21" i="9"/>
  <c r="O28" i="30"/>
  <c r="BC43" i="4"/>
  <c r="F43" i="9"/>
  <c r="Z28" i="34"/>
  <c r="AH24" i="9"/>
  <c r="AC55" i="30"/>
  <c r="P38" i="27"/>
  <c r="AK28" i="34"/>
  <c r="X55" i="4"/>
  <c r="BH53" i="27"/>
  <c r="W55" i="27"/>
  <c r="BB43" i="27"/>
  <c r="E45" i="27"/>
  <c r="F55" i="27"/>
  <c r="M45" i="4"/>
  <c r="U63" i="4"/>
  <c r="AQ36" i="4"/>
  <c r="AO77" i="27"/>
  <c r="AX77" i="30"/>
  <c r="AN38" i="30"/>
  <c r="AO36" i="4"/>
  <c r="BE34" i="4"/>
  <c r="AP21" i="9"/>
  <c r="AP28" i="4"/>
  <c r="AO63" i="30"/>
  <c r="AN21" i="27"/>
  <c r="AO28" i="27"/>
  <c r="Q43" i="9"/>
  <c r="BF20" i="9"/>
  <c r="BF78" i="4"/>
  <c r="Z72" i="30"/>
  <c r="BK80" i="34"/>
  <c r="AC63" i="34"/>
  <c r="AP28" i="30"/>
  <c r="R80" i="9"/>
  <c r="BB31" i="9"/>
  <c r="M80" i="9"/>
  <c r="BA37" i="30"/>
  <c r="BD62" i="9"/>
  <c r="BD81" i="4"/>
  <c r="AN64" i="9"/>
  <c r="AT55" i="4"/>
  <c r="BA20" i="4"/>
  <c r="P81" i="27"/>
  <c r="P69" i="9"/>
  <c r="AV21" i="9"/>
  <c r="AN80" i="34"/>
  <c r="BJ78" i="27"/>
  <c r="BB71" i="9"/>
  <c r="AP63" i="34"/>
  <c r="BH73" i="9"/>
  <c r="BH78" i="4"/>
  <c r="BD81" i="34"/>
  <c r="H55" i="27"/>
  <c r="AZ80" i="9"/>
  <c r="H63" i="34"/>
  <c r="H58" i="9"/>
  <c r="H63" i="4"/>
  <c r="I63" i="34"/>
  <c r="Z45" i="30"/>
  <c r="M28" i="4"/>
  <c r="O55" i="34"/>
  <c r="Q55" i="34"/>
  <c r="P34" i="4"/>
  <c r="Q34" i="9"/>
  <c r="Q36" i="4"/>
  <c r="E55" i="30"/>
  <c r="BG21" i="30"/>
  <c r="J28" i="30"/>
  <c r="D53" i="34"/>
  <c r="AF24" i="9"/>
  <c r="AC63" i="30"/>
  <c r="K45" i="30"/>
  <c r="W24" i="9"/>
  <c r="BC21" i="27"/>
  <c r="BF21" i="4"/>
  <c r="T45" i="4"/>
  <c r="BD21" i="30"/>
  <c r="G28" i="30"/>
  <c r="AD40" i="4"/>
  <c r="AB21" i="30"/>
  <c r="AC28" i="30"/>
  <c r="J45" i="30"/>
  <c r="F45" i="34"/>
  <c r="F58" i="9"/>
  <c r="F63" i="4"/>
  <c r="Y55" i="27"/>
  <c r="BL58" i="4"/>
  <c r="AM63" i="4"/>
  <c r="AR28" i="4"/>
  <c r="AY28" i="34"/>
  <c r="AS28" i="34"/>
  <c r="AH28" i="34"/>
  <c r="AT63" i="4"/>
  <c r="AR55" i="4"/>
  <c r="Q36" i="34"/>
  <c r="AB56" i="9"/>
  <c r="D71" i="9"/>
  <c r="L72" i="34"/>
  <c r="P80" i="34"/>
  <c r="BE81" i="4"/>
  <c r="AX55" i="27"/>
  <c r="BD64" i="9"/>
  <c r="BA64" i="27"/>
  <c r="F45" i="30"/>
  <c r="AW55" i="30"/>
  <c r="BJ59" i="4"/>
  <c r="M59" i="9"/>
  <c r="D59" i="4"/>
  <c r="M78" i="4"/>
  <c r="BA71" i="27"/>
  <c r="G28" i="27"/>
  <c r="AT28" i="30"/>
  <c r="BF67" i="9"/>
  <c r="P57" i="9"/>
  <c r="BA41" i="4"/>
  <c r="BH62" i="9"/>
  <c r="BA29" i="4"/>
  <c r="AQ55" i="30"/>
  <c r="AJ78" i="9"/>
  <c r="BC30" i="9"/>
  <c r="H63" i="27"/>
  <c r="P51" i="9"/>
  <c r="D69" i="9"/>
  <c r="AU28" i="34"/>
  <c r="BJ67" i="9"/>
  <c r="AJ55" i="4"/>
  <c r="AF45" i="30"/>
  <c r="M63" i="4"/>
  <c r="BA23" i="34"/>
  <c r="BH41" i="9"/>
  <c r="BA23" i="30"/>
  <c r="I45" i="30"/>
  <c r="BE21" i="34"/>
  <c r="F55" i="34"/>
  <c r="BB43" i="30"/>
  <c r="D43" i="30"/>
  <c r="E45" i="30"/>
  <c r="F36" i="30"/>
  <c r="F63" i="30"/>
  <c r="I77" i="34"/>
  <c r="G72" i="27"/>
  <c r="L55" i="27"/>
  <c r="BE38" i="4"/>
  <c r="T40" i="4"/>
  <c r="T24" i="9"/>
  <c r="L72" i="4"/>
  <c r="G72" i="30"/>
  <c r="I75" i="9"/>
  <c r="I77" i="4"/>
  <c r="L38" i="9"/>
  <c r="L40" i="34"/>
  <c r="BI24" i="4"/>
  <c r="L28" i="4"/>
  <c r="L58" i="9"/>
  <c r="F72" i="27"/>
  <c r="Q45" i="30"/>
  <c r="K72" i="30"/>
  <c r="Q79" i="27"/>
  <c r="I58" i="9"/>
  <c r="I63" i="4"/>
  <c r="G63" i="30"/>
  <c r="BB53" i="27"/>
  <c r="D53" i="27"/>
  <c r="E55" i="27"/>
  <c r="R77" i="4"/>
  <c r="V79" i="4"/>
  <c r="V21" i="9"/>
  <c r="BG21" i="4"/>
  <c r="V28" i="4"/>
  <c r="D75" i="30"/>
  <c r="D34" i="34"/>
  <c r="F63" i="34"/>
  <c r="BD38" i="4"/>
  <c r="AF28" i="30"/>
  <c r="E40" i="4"/>
  <c r="AB21" i="27"/>
  <c r="AC28" i="27"/>
  <c r="AK21" i="9"/>
  <c r="BJ21" i="4"/>
  <c r="AK28" i="4"/>
  <c r="AJ28" i="30"/>
  <c r="AC70" i="9"/>
  <c r="AC72" i="4"/>
  <c r="H40" i="34"/>
  <c r="J55" i="34"/>
  <c r="M45" i="30"/>
  <c r="BD53" i="4"/>
  <c r="AE21" i="9"/>
  <c r="AE28" i="4"/>
  <c r="AC45" i="4"/>
  <c r="AH45" i="4"/>
  <c r="AC45" i="34"/>
  <c r="BI58" i="4"/>
  <c r="BI38" i="4"/>
  <c r="AJ40" i="4"/>
  <c r="Q28" i="30"/>
  <c r="BI43" i="30"/>
  <c r="AG28" i="4"/>
  <c r="AC34" i="9"/>
  <c r="AC36" i="4"/>
  <c r="F40" i="27"/>
  <c r="N77" i="34"/>
  <c r="AR72" i="4"/>
  <c r="AS24" i="9"/>
  <c r="AO45" i="27"/>
  <c r="AO72" i="4"/>
  <c r="AT28" i="27"/>
  <c r="AO63" i="4"/>
  <c r="AO40" i="27"/>
  <c r="AN38" i="27"/>
  <c r="T80" i="9"/>
  <c r="BB21" i="27"/>
  <c r="BA65" i="4"/>
  <c r="BL69" i="9"/>
  <c r="AQ21" i="9"/>
  <c r="AN59" i="9"/>
  <c r="Z63" i="34"/>
  <c r="BG78" i="4"/>
  <c r="AS77" i="27"/>
  <c r="BI56" i="9"/>
  <c r="S81" i="9"/>
  <c r="AQ63" i="34"/>
  <c r="AN65" i="9"/>
  <c r="D81" i="34"/>
  <c r="AQ40" i="30"/>
  <c r="AB67" i="9"/>
  <c r="D78" i="30"/>
  <c r="BC33" i="9"/>
  <c r="AN23" i="9"/>
  <c r="BB78" i="30"/>
  <c r="D27" i="9"/>
  <c r="AT72" i="27"/>
  <c r="P31" i="9"/>
  <c r="AN67" i="9"/>
  <c r="AR63" i="27"/>
  <c r="BL58" i="30"/>
  <c r="BA33" i="27"/>
  <c r="BA33" i="34"/>
  <c r="H36" i="27"/>
  <c r="H55" i="4"/>
  <c r="Q40" i="27"/>
  <c r="T36" i="4"/>
  <c r="V28" i="27"/>
  <c r="D70" i="34"/>
  <c r="BB70" i="34"/>
  <c r="E72" i="34"/>
  <c r="J72" i="34"/>
  <c r="O63" i="34"/>
  <c r="G70" i="9"/>
  <c r="G72" i="4"/>
  <c r="L72" i="27"/>
  <c r="BG24" i="34"/>
  <c r="Q77" i="30"/>
  <c r="F79" i="27"/>
  <c r="F28" i="27"/>
  <c r="M55" i="30"/>
  <c r="G55" i="27"/>
  <c r="BJ34" i="27"/>
  <c r="M79" i="27"/>
  <c r="M36" i="27"/>
  <c r="E70" i="9"/>
  <c r="AC36" i="30"/>
  <c r="AG28" i="34"/>
  <c r="AJ28" i="34"/>
  <c r="R45" i="4"/>
  <c r="G40" i="34"/>
  <c r="AF28" i="34"/>
  <c r="AC63" i="4"/>
  <c r="AB24" i="34"/>
  <c r="W45" i="27"/>
  <c r="V55" i="4"/>
  <c r="AK63" i="4"/>
  <c r="AZ79" i="27"/>
  <c r="AC79" i="4"/>
  <c r="AB21" i="4"/>
  <c r="AC21" i="9"/>
  <c r="AC28" i="4"/>
  <c r="M36" i="4"/>
  <c r="K45" i="34"/>
  <c r="AC45" i="27"/>
  <c r="BJ53" i="34"/>
  <c r="BG43" i="4"/>
  <c r="J43" i="9"/>
  <c r="J45" i="4"/>
  <c r="J36" i="27"/>
  <c r="S28" i="27"/>
  <c r="AT45" i="4"/>
  <c r="AO45" i="34"/>
  <c r="AU21" i="9"/>
  <c r="AU28" i="30"/>
  <c r="AT28" i="34"/>
  <c r="AU75" i="9"/>
  <c r="AO36" i="34"/>
  <c r="AO55" i="30"/>
  <c r="F40" i="34"/>
  <c r="AN78" i="27"/>
  <c r="BB81" i="9"/>
  <c r="BI66" i="9"/>
  <c r="AM72" i="4"/>
  <c r="M55" i="34"/>
  <c r="S40" i="4"/>
  <c r="S37" i="9"/>
  <c r="BD37" i="4"/>
  <c r="S78" i="4"/>
  <c r="AV55" i="4"/>
  <c r="AO28" i="34"/>
  <c r="AB80" i="30"/>
  <c r="BK36" i="27"/>
  <c r="BA22" i="4"/>
  <c r="BK51" i="9"/>
  <c r="BE78" i="4"/>
  <c r="D67" i="9"/>
  <c r="AW77" i="4"/>
  <c r="M40" i="13"/>
  <c r="M45" i="13" s="1"/>
  <c r="AZ45" i="4"/>
  <c r="AK78" i="9"/>
  <c r="F77" i="27"/>
  <c r="G81" i="9"/>
  <c r="AV45" i="30"/>
  <c r="AT72" i="4"/>
  <c r="BB69" i="9"/>
  <c r="BA69" i="4"/>
  <c r="AI78" i="9"/>
  <c r="AB71" i="9"/>
  <c r="AO72" i="30"/>
  <c r="AB65" i="9"/>
  <c r="AC36" i="27"/>
  <c r="AQ55" i="4"/>
  <c r="AR55" i="34"/>
  <c r="R78" i="9"/>
  <c r="Y36" i="4"/>
  <c r="F36" i="27"/>
  <c r="K70" i="9"/>
  <c r="K72" i="27"/>
  <c r="BB53" i="4"/>
  <c r="E55" i="4"/>
  <c r="N79" i="30"/>
  <c r="BK21" i="30"/>
  <c r="N28" i="30"/>
  <c r="Z36" i="30"/>
  <c r="J38" i="9"/>
  <c r="J40" i="30"/>
  <c r="Q63" i="30"/>
  <c r="R28" i="30"/>
  <c r="AZ79" i="30"/>
  <c r="AZ21" i="9"/>
  <c r="AZ28" i="30"/>
  <c r="H72" i="27"/>
  <c r="I77" i="30"/>
  <c r="G53" i="9"/>
  <c r="G55" i="4"/>
  <c r="L77" i="34"/>
  <c r="I70" i="9"/>
  <c r="I72" i="4"/>
  <c r="L63" i="30"/>
  <c r="AZ72" i="30"/>
  <c r="E43" i="9"/>
  <c r="BB43" i="4"/>
  <c r="E45" i="4"/>
  <c r="T77" i="4"/>
  <c r="BD24" i="27"/>
  <c r="N72" i="34"/>
  <c r="BF21" i="34"/>
  <c r="I43" i="9"/>
  <c r="I45" i="4"/>
  <c r="BG24" i="27"/>
  <c r="J79" i="27"/>
  <c r="J28" i="27"/>
  <c r="AC36" i="34"/>
  <c r="AC72" i="27"/>
  <c r="BL70" i="30"/>
  <c r="R28" i="34"/>
  <c r="H28" i="34"/>
  <c r="L45" i="4"/>
  <c r="AL63" i="30"/>
  <c r="AI28" i="34"/>
  <c r="AC28" i="34"/>
  <c r="I45" i="34"/>
  <c r="AM24" i="9"/>
  <c r="J77" i="27"/>
  <c r="F55" i="30"/>
  <c r="BB58" i="4"/>
  <c r="D58" i="4"/>
  <c r="E63" i="4"/>
  <c r="K63" i="34"/>
  <c r="AP77" i="27"/>
  <c r="AO72" i="34"/>
  <c r="AO70" i="9"/>
  <c r="AV28" i="4"/>
  <c r="AN38" i="4"/>
  <c r="AO40" i="4"/>
  <c r="AO40" i="30"/>
  <c r="BL53" i="27"/>
  <c r="AM79" i="27"/>
  <c r="BI65" i="9"/>
  <c r="T81" i="9"/>
  <c r="D21" i="27"/>
  <c r="BB37" i="9"/>
  <c r="AN21" i="34"/>
  <c r="AS78" i="9"/>
  <c r="AX79" i="27"/>
  <c r="BB22" i="9"/>
  <c r="V28" i="34"/>
  <c r="AO28" i="4"/>
  <c r="BA67" i="27"/>
  <c r="AB78" i="34"/>
  <c r="AS81" i="9"/>
  <c r="BA23" i="27"/>
  <c r="AW78" i="9"/>
  <c r="BA57" i="34"/>
  <c r="P27" i="9"/>
  <c r="AB57" i="9"/>
  <c r="P80" i="27"/>
  <c r="F53" i="9"/>
  <c r="BC67" i="9"/>
  <c r="AR78" i="9"/>
  <c r="AG78" i="9"/>
  <c r="AR77" i="4"/>
  <c r="D66" i="9"/>
  <c r="BA66" i="34"/>
  <c r="BK81" i="9" l="1"/>
  <c r="BG81" i="9"/>
  <c r="BI81" i="9"/>
  <c r="L84" i="34"/>
  <c r="BF80" i="9"/>
  <c r="P55" i="4"/>
  <c r="N84" i="34"/>
  <c r="BB36" i="4"/>
  <c r="Y84" i="4"/>
  <c r="R84" i="4"/>
  <c r="J84" i="34"/>
  <c r="BG40" i="35"/>
  <c r="BB63" i="31"/>
  <c r="BG45" i="31"/>
  <c r="BG72" i="31"/>
  <c r="AE84" i="31"/>
  <c r="BD40" i="31"/>
  <c r="G84" i="33"/>
  <c r="AR40" i="9"/>
  <c r="AU78" i="9"/>
  <c r="M78" i="9"/>
  <c r="BA81" i="4"/>
  <c r="BL72" i="4"/>
  <c r="AW84" i="27"/>
  <c r="K84" i="4"/>
  <c r="J36" i="9"/>
  <c r="H84" i="4"/>
  <c r="H84" i="30"/>
  <c r="T84" i="4"/>
  <c r="E84" i="4"/>
  <c r="I84" i="27"/>
  <c r="BI40" i="35"/>
  <c r="R84" i="31"/>
  <c r="BF77" i="31"/>
  <c r="Z84" i="31"/>
  <c r="BJ55" i="31"/>
  <c r="BK63" i="31"/>
  <c r="BC55" i="31"/>
  <c r="D72" i="32"/>
  <c r="AC84" i="32"/>
  <c r="Q84" i="33"/>
  <c r="E84" i="33"/>
  <c r="BA80" i="32"/>
  <c r="AN78" i="31"/>
  <c r="AY88" i="27"/>
  <c r="AX88" i="4"/>
  <c r="BL72" i="30"/>
  <c r="AC84" i="4"/>
  <c r="V84" i="4"/>
  <c r="BB45" i="27"/>
  <c r="BH45" i="30"/>
  <c r="D63" i="30"/>
  <c r="D63" i="27"/>
  <c r="AM84" i="4"/>
  <c r="BK55" i="30"/>
  <c r="D41" i="9"/>
  <c r="D78" i="34"/>
  <c r="K84" i="30"/>
  <c r="BB45" i="35"/>
  <c r="BD55" i="31"/>
  <c r="BL63" i="31"/>
  <c r="I84" i="33"/>
  <c r="BD80" i="9"/>
  <c r="AB33" i="9"/>
  <c r="AX88" i="31"/>
  <c r="BJ55" i="34"/>
  <c r="AZ84" i="30"/>
  <c r="AZ84" i="27"/>
  <c r="G72" i="9"/>
  <c r="O84" i="30"/>
  <c r="BI40" i="27"/>
  <c r="BB40" i="4"/>
  <c r="D78" i="27"/>
  <c r="E40" i="9"/>
  <c r="D68" i="9"/>
  <c r="AV45" i="9"/>
  <c r="F7" i="117"/>
  <c r="BE55" i="31"/>
  <c r="BD77" i="31"/>
  <c r="BB45" i="31"/>
  <c r="BL36" i="31"/>
  <c r="AN40" i="31"/>
  <c r="Q84" i="32"/>
  <c r="BD78" i="32"/>
  <c r="BH63" i="32"/>
  <c r="BB55" i="31"/>
  <c r="BH33" i="9"/>
  <c r="BL79" i="27"/>
  <c r="BL63" i="30"/>
  <c r="BH55" i="27"/>
  <c r="BF81" i="9"/>
  <c r="BG55" i="34"/>
  <c r="D36" i="27"/>
  <c r="BJ55" i="27"/>
  <c r="BI40" i="30"/>
  <c r="BB45" i="34"/>
  <c r="BB36" i="30"/>
  <c r="F77" i="9"/>
  <c r="BE40" i="27"/>
  <c r="I7" i="117"/>
  <c r="BJ72" i="31"/>
  <c r="BC40" i="31"/>
  <c r="BH77" i="31"/>
  <c r="BE72" i="31"/>
  <c r="AW84" i="31"/>
  <c r="AU88" i="31"/>
  <c r="H84" i="32"/>
  <c r="BJ45" i="32"/>
  <c r="H84" i="33"/>
  <c r="BA80" i="33"/>
  <c r="M84" i="27"/>
  <c r="BH77" i="4"/>
  <c r="Z84" i="30"/>
  <c r="H84" i="27"/>
  <c r="BB36" i="34"/>
  <c r="L84" i="35"/>
  <c r="BH63" i="31"/>
  <c r="BD45" i="31"/>
  <c r="BF72" i="31"/>
  <c r="F84" i="32"/>
  <c r="AY88" i="31"/>
  <c r="AX84" i="27"/>
  <c r="AM84" i="27"/>
  <c r="F84" i="34"/>
  <c r="BK55" i="27"/>
  <c r="AC84" i="27"/>
  <c r="F84" i="35"/>
  <c r="BJ81" i="9"/>
  <c r="AO84" i="35"/>
  <c r="O63" i="9"/>
  <c r="BG36" i="31"/>
  <c r="BB72" i="31"/>
  <c r="BE36" i="31"/>
  <c r="BB80" i="9"/>
  <c r="G84" i="32"/>
  <c r="AU84" i="32"/>
  <c r="F84" i="33"/>
  <c r="AL88" i="27"/>
  <c r="BB72" i="34"/>
  <c r="BI45" i="30"/>
  <c r="L72" i="9"/>
  <c r="BC77" i="27"/>
  <c r="BL36" i="30"/>
  <c r="E63" i="9"/>
  <c r="G84" i="34"/>
  <c r="O84" i="35"/>
  <c r="F84" i="31"/>
  <c r="BL72" i="31"/>
  <c r="BL55" i="31"/>
  <c r="AO84" i="31"/>
  <c r="K84" i="32"/>
  <c r="N84" i="32"/>
  <c r="AY88" i="4"/>
  <c r="K84" i="34"/>
  <c r="G84" i="30"/>
  <c r="F36" i="9"/>
  <c r="K84" i="27"/>
  <c r="F84" i="30"/>
  <c r="G84" i="27"/>
  <c r="BJ45" i="35"/>
  <c r="BD72" i="31"/>
  <c r="Q84" i="31"/>
  <c r="BI55" i="31"/>
  <c r="BA81" i="31"/>
  <c r="BE77" i="31"/>
  <c r="BD63" i="31"/>
  <c r="BG40" i="32"/>
  <c r="BA37" i="4"/>
  <c r="BB45" i="30"/>
  <c r="BE80" i="9"/>
  <c r="AZ84" i="4"/>
  <c r="BB77" i="30"/>
  <c r="AO84" i="30"/>
  <c r="BH63" i="35"/>
  <c r="BK72" i="31"/>
  <c r="BJ77" i="31"/>
  <c r="BF55" i="31"/>
  <c r="BE45" i="31"/>
  <c r="BA80" i="31"/>
  <c r="I84" i="32"/>
  <c r="O84" i="32"/>
  <c r="BD40" i="32"/>
  <c r="BJ80" i="9"/>
  <c r="F84" i="27"/>
  <c r="Q84" i="27"/>
  <c r="AN45" i="27"/>
  <c r="AN78" i="34"/>
  <c r="BB40" i="34"/>
  <c r="AO84" i="4"/>
  <c r="BF45" i="35"/>
  <c r="BJ36" i="31"/>
  <c r="BH36" i="31"/>
  <c r="BB36" i="31"/>
  <c r="BF63" i="31"/>
  <c r="BH72" i="31"/>
  <c r="AT84" i="31"/>
  <c r="N84" i="30"/>
  <c r="D81" i="9"/>
  <c r="BH45" i="27"/>
  <c r="T84" i="31"/>
  <c r="AZ84" i="31"/>
  <c r="L84" i="32"/>
  <c r="G7" i="117"/>
  <c r="AN81" i="9"/>
  <c r="M18" i="16" s="1"/>
  <c r="L18" i="16" s="1"/>
  <c r="D72" i="34"/>
  <c r="BA81" i="27"/>
  <c r="BA81" i="35"/>
  <c r="BA66" i="9"/>
  <c r="O19" i="121"/>
  <c r="BA57" i="9"/>
  <c r="BA33" i="35"/>
  <c r="BA20" i="9"/>
  <c r="BE75" i="30"/>
  <c r="AC58" i="9"/>
  <c r="AU79" i="27"/>
  <c r="AI80" i="9"/>
  <c r="AN22" i="9"/>
  <c r="BH80" i="35"/>
  <c r="BF53" i="4"/>
  <c r="BG75" i="27"/>
  <c r="BF58" i="34"/>
  <c r="BF53" i="27"/>
  <c r="AC79" i="30"/>
  <c r="AN53" i="30"/>
  <c r="AW75" i="9"/>
  <c r="P24" i="27"/>
  <c r="BD23" i="9"/>
  <c r="BA80" i="27"/>
  <c r="BI43" i="4"/>
  <c r="N58" i="9"/>
  <c r="BA81" i="32"/>
  <c r="BI80" i="9"/>
  <c r="BD70" i="4"/>
  <c r="P80" i="9"/>
  <c r="BE70" i="30"/>
  <c r="AB21" i="34"/>
  <c r="BC75" i="34"/>
  <c r="BA80" i="4"/>
  <c r="X24" i="9"/>
  <c r="K43" i="9"/>
  <c r="BE38" i="34"/>
  <c r="H38" i="9"/>
  <c r="AN43" i="4"/>
  <c r="BA29" i="9"/>
  <c r="AL43" i="9"/>
  <c r="AG21" i="9"/>
  <c r="BI70" i="4"/>
  <c r="BK75" i="34"/>
  <c r="BG70" i="34"/>
  <c r="BC58" i="34"/>
  <c r="BL81" i="9"/>
  <c r="AP24" i="9"/>
  <c r="M75" i="9"/>
  <c r="AG28" i="30"/>
  <c r="BA27" i="9"/>
  <c r="BA22" i="9"/>
  <c r="BA80" i="34"/>
  <c r="W79" i="4"/>
  <c r="AC79" i="34"/>
  <c r="P81" i="9"/>
  <c r="BA81" i="34"/>
  <c r="AN38" i="34"/>
  <c r="BJ43" i="30"/>
  <c r="BI78" i="9"/>
  <c r="AB38" i="27"/>
  <c r="AS79" i="34"/>
  <c r="H72" i="9"/>
  <c r="L43" i="9"/>
  <c r="L45" i="9" s="1"/>
  <c r="AI24" i="9"/>
  <c r="J58" i="9"/>
  <c r="Z58" i="9"/>
  <c r="BF58" i="27"/>
  <c r="BF58" i="4"/>
  <c r="BI70" i="34"/>
  <c r="BK34" i="30"/>
  <c r="BL58" i="34"/>
  <c r="AA24" i="9"/>
  <c r="Y34" i="9"/>
  <c r="BK78" i="9"/>
  <c r="AI58" i="9"/>
  <c r="BF43" i="34"/>
  <c r="BH81" i="9"/>
  <c r="AO24" i="9"/>
  <c r="Q79" i="30"/>
  <c r="BC70" i="32"/>
  <c r="BE34" i="32"/>
  <c r="BI58" i="32"/>
  <c r="BI34" i="32"/>
  <c r="BE53" i="33"/>
  <c r="BC38" i="35"/>
  <c r="BG43" i="32"/>
  <c r="BE70" i="35"/>
  <c r="BE38" i="32"/>
  <c r="Z70" i="9"/>
  <c r="AZ75" i="9"/>
  <c r="BF70" i="34"/>
  <c r="BG75" i="34"/>
  <c r="BL24" i="32"/>
  <c r="BF75" i="33"/>
  <c r="BG80" i="9"/>
  <c r="AY53" i="9"/>
  <c r="BI75" i="34"/>
  <c r="AZ24" i="9"/>
  <c r="AO58" i="9"/>
  <c r="V24" i="9"/>
  <c r="BI34" i="33"/>
  <c r="X70" i="9"/>
  <c r="BC80" i="9"/>
  <c r="AQ79" i="30"/>
  <c r="BH43" i="33"/>
  <c r="AE24" i="9"/>
  <c r="BG24" i="33"/>
  <c r="AC53" i="9"/>
  <c r="AQ24" i="9"/>
  <c r="G28" i="9"/>
  <c r="BI70" i="32"/>
  <c r="BC53" i="32"/>
  <c r="BK70" i="33"/>
  <c r="BD75" i="35"/>
  <c r="BL34" i="32"/>
  <c r="BF75" i="4"/>
  <c r="P58" i="31"/>
  <c r="BI43" i="35"/>
  <c r="BE81" i="9"/>
  <c r="K24" i="9"/>
  <c r="BK43" i="32"/>
  <c r="BC75" i="31"/>
  <c r="BC53" i="30"/>
  <c r="BL53" i="32"/>
  <c r="AT79" i="32"/>
  <c r="BF70" i="35"/>
  <c r="BC58" i="35"/>
  <c r="BE75" i="32"/>
  <c r="BG70" i="35"/>
  <c r="BA80" i="30"/>
  <c r="BK70" i="32"/>
  <c r="AR70" i="9"/>
  <c r="AR53" i="9"/>
  <c r="BD70" i="27"/>
  <c r="AX53" i="9"/>
  <c r="AK79" i="27"/>
  <c r="AZ34" i="9"/>
  <c r="BI70" i="27"/>
  <c r="AZ58" i="9"/>
  <c r="BH75" i="32"/>
  <c r="BF58" i="33"/>
  <c r="BC43" i="33"/>
  <c r="L79" i="33"/>
  <c r="BI70" i="33"/>
  <c r="BI38" i="33"/>
  <c r="BD70" i="33"/>
  <c r="BE34" i="33"/>
  <c r="BK24" i="33"/>
  <c r="BE70" i="33"/>
  <c r="BH34" i="33"/>
  <c r="AJ38" i="9"/>
  <c r="BH53" i="33"/>
  <c r="AZ70" i="9"/>
  <c r="BE43" i="33"/>
  <c r="BC75" i="33"/>
  <c r="AD79" i="4"/>
  <c r="AG79" i="34"/>
  <c r="S43" i="9"/>
  <c r="BH53" i="32"/>
  <c r="BD75" i="32"/>
  <c r="BG34" i="32"/>
  <c r="BF43" i="33"/>
  <c r="BI24" i="27"/>
  <c r="BC75" i="32"/>
  <c r="BE58" i="33"/>
  <c r="BF70" i="33"/>
  <c r="BC38" i="33"/>
  <c r="BC43" i="30"/>
  <c r="AT70" i="9"/>
  <c r="BH70" i="30"/>
  <c r="BA31" i="9"/>
  <c r="BC58" i="33"/>
  <c r="BL70" i="33"/>
  <c r="BL58" i="33"/>
  <c r="BL75" i="32"/>
  <c r="BC34" i="32"/>
  <c r="BF75" i="32"/>
  <c r="BD38" i="33"/>
  <c r="AS79" i="33"/>
  <c r="AM43" i="9"/>
  <c r="D53" i="4"/>
  <c r="BB53" i="30"/>
  <c r="R28" i="4"/>
  <c r="BD75" i="33"/>
  <c r="BJ34" i="4"/>
  <c r="AD43" i="9"/>
  <c r="Z24" i="9"/>
  <c r="BF43" i="32"/>
  <c r="Z28" i="33"/>
  <c r="X53" i="9"/>
  <c r="Z43" i="9"/>
  <c r="BA64" i="9"/>
  <c r="BC24" i="4"/>
  <c r="BC53" i="35"/>
  <c r="Z79" i="33"/>
  <c r="BE43" i="30"/>
  <c r="BJ58" i="34"/>
  <c r="BG43" i="33"/>
  <c r="BK80" i="9"/>
  <c r="BK70" i="35"/>
  <c r="BJ34" i="33"/>
  <c r="BE53" i="32"/>
  <c r="AV24" i="9"/>
  <c r="H79" i="34"/>
  <c r="BD28" i="27"/>
  <c r="X58" i="9"/>
  <c r="AV75" i="9"/>
  <c r="BH70" i="35"/>
  <c r="BL58" i="32"/>
  <c r="BK43" i="33"/>
  <c r="BC70" i="33"/>
  <c r="BE43" i="32"/>
  <c r="AG79" i="33"/>
  <c r="BF34" i="33"/>
  <c r="AI79" i="33"/>
  <c r="AD79" i="33"/>
  <c r="AN75" i="33"/>
  <c r="AM79" i="33"/>
  <c r="AZ77" i="33"/>
  <c r="BD58" i="35"/>
  <c r="AZ55" i="33"/>
  <c r="BE28" i="33"/>
  <c r="AN70" i="33"/>
  <c r="BK34" i="33"/>
  <c r="AZ36" i="33"/>
  <c r="AZ79" i="33"/>
  <c r="AZ40" i="33"/>
  <c r="AA79" i="33"/>
  <c r="AZ63" i="33"/>
  <c r="AZ72" i="33"/>
  <c r="BG70" i="32"/>
  <c r="BB38" i="33"/>
  <c r="AZ45" i="33"/>
  <c r="J79" i="33"/>
  <c r="AE79" i="33"/>
  <c r="AP79" i="33"/>
  <c r="AP28" i="33"/>
  <c r="AX55" i="33"/>
  <c r="AR63" i="33"/>
  <c r="AR36" i="33"/>
  <c r="AQ72" i="33"/>
  <c r="AU55" i="33"/>
  <c r="AP36" i="33"/>
  <c r="AQ77" i="33"/>
  <c r="AY55" i="33"/>
  <c r="AX28" i="33"/>
  <c r="AY63" i="33"/>
  <c r="AQ45" i="33"/>
  <c r="AU79" i="33"/>
  <c r="AT45" i="33"/>
  <c r="AX79" i="33"/>
  <c r="V79" i="33"/>
  <c r="AJ79" i="33"/>
  <c r="AW77" i="33"/>
  <c r="AX36" i="33"/>
  <c r="AW79" i="33"/>
  <c r="AW72" i="33"/>
  <c r="AT72" i="33"/>
  <c r="AL79" i="33"/>
  <c r="AB75" i="33"/>
  <c r="AP63" i="33"/>
  <c r="AS72" i="33"/>
  <c r="AT63" i="33"/>
  <c r="AT36" i="33"/>
  <c r="AX77" i="33"/>
  <c r="AR79" i="33"/>
  <c r="P24" i="33"/>
  <c r="BL75" i="33"/>
  <c r="AT40" i="33"/>
  <c r="BG38" i="33"/>
  <c r="AU72" i="33"/>
  <c r="AR40" i="33"/>
  <c r="AQ36" i="33"/>
  <c r="AT79" i="33"/>
  <c r="AT28" i="33"/>
  <c r="D43" i="33"/>
  <c r="D70" i="33"/>
  <c r="AC79" i="33"/>
  <c r="AX72" i="33"/>
  <c r="AQ40" i="33"/>
  <c r="AY77" i="33"/>
  <c r="AP45" i="33"/>
  <c r="AS77" i="33"/>
  <c r="AB70" i="33"/>
  <c r="AS45" i="33"/>
  <c r="AN58" i="33"/>
  <c r="AO63" i="33"/>
  <c r="AY79" i="33"/>
  <c r="AY72" i="33"/>
  <c r="AY36" i="33"/>
  <c r="AX63" i="33"/>
  <c r="AV79" i="33"/>
  <c r="AV28" i="33"/>
  <c r="AV36" i="33"/>
  <c r="AR72" i="33"/>
  <c r="AQ63" i="33"/>
  <c r="AP77" i="33"/>
  <c r="AV77" i="33"/>
  <c r="AV63" i="33"/>
  <c r="AV72" i="33"/>
  <c r="AR77" i="33"/>
  <c r="AN24" i="33"/>
  <c r="AO79" i="33"/>
  <c r="AO28" i="33"/>
  <c r="AU63" i="33"/>
  <c r="AU36" i="33"/>
  <c r="AW36" i="33"/>
  <c r="AN43" i="33"/>
  <c r="AS55" i="33"/>
  <c r="AX45" i="33"/>
  <c r="AN34" i="33"/>
  <c r="P34" i="33"/>
  <c r="AB43" i="33"/>
  <c r="AR45" i="33"/>
  <c r="AS36" i="33"/>
  <c r="AN38" i="33"/>
  <c r="AO40" i="33"/>
  <c r="AQ55" i="33"/>
  <c r="AP72" i="33"/>
  <c r="AP55" i="33"/>
  <c r="AN53" i="33"/>
  <c r="AQ79" i="33"/>
  <c r="BI75" i="32"/>
  <c r="P53" i="33"/>
  <c r="AE36" i="33"/>
  <c r="AI72" i="33"/>
  <c r="AB34" i="33"/>
  <c r="AB28" i="33"/>
  <c r="AG45" i="33"/>
  <c r="AK63" i="33"/>
  <c r="AM36" i="33"/>
  <c r="AK79" i="33"/>
  <c r="AF40" i="33"/>
  <c r="AD40" i="33"/>
  <c r="AG72" i="33"/>
  <c r="BL34" i="33"/>
  <c r="P75" i="33"/>
  <c r="AM63" i="33"/>
  <c r="AK36" i="33"/>
  <c r="AF63" i="33"/>
  <c r="AJ72" i="33"/>
  <c r="AD72" i="33"/>
  <c r="AH72" i="33"/>
  <c r="AL36" i="33"/>
  <c r="AM55" i="33"/>
  <c r="AE77" i="33"/>
  <c r="AG55" i="33"/>
  <c r="AI45" i="33"/>
  <c r="AF45" i="33"/>
  <c r="AK55" i="33"/>
  <c r="AF36" i="33"/>
  <c r="AE55" i="33"/>
  <c r="BJ58" i="33"/>
  <c r="AL45" i="33"/>
  <c r="AJ63" i="33"/>
  <c r="AL63" i="33"/>
  <c r="AK45" i="33"/>
  <c r="AB53" i="33"/>
  <c r="AC55" i="33"/>
  <c r="AI63" i="33"/>
  <c r="BL43" i="32"/>
  <c r="BH70" i="32"/>
  <c r="AS79" i="32"/>
  <c r="BA78" i="33"/>
  <c r="AJ55" i="33"/>
  <c r="AG36" i="33"/>
  <c r="AH36" i="33"/>
  <c r="AG63" i="33"/>
  <c r="AI55" i="33"/>
  <c r="AJ45" i="33"/>
  <c r="AM77" i="33"/>
  <c r="AG77" i="33"/>
  <c r="AJ36" i="33"/>
  <c r="AD36" i="33"/>
  <c r="AL77" i="33"/>
  <c r="AH55" i="33"/>
  <c r="AD63" i="33"/>
  <c r="P58" i="33"/>
  <c r="BA81" i="33"/>
  <c r="AK72" i="33"/>
  <c r="AM72" i="33"/>
  <c r="AM45" i="33"/>
  <c r="AH45" i="33"/>
  <c r="AB58" i="33"/>
  <c r="BF34" i="31"/>
  <c r="AH77" i="33"/>
  <c r="AF72" i="33"/>
  <c r="AH63" i="33"/>
  <c r="AE45" i="33"/>
  <c r="AF55" i="33"/>
  <c r="AJ77" i="33"/>
  <c r="AD77" i="33"/>
  <c r="AI77" i="33"/>
  <c r="AB38" i="33"/>
  <c r="AD45" i="33"/>
  <c r="AL72" i="33"/>
  <c r="BI43" i="32"/>
  <c r="AL55" i="33"/>
  <c r="AI36" i="33"/>
  <c r="AE63" i="33"/>
  <c r="AF77" i="33"/>
  <c r="AE40" i="33"/>
  <c r="AE72" i="33"/>
  <c r="AJ40" i="33"/>
  <c r="AK77" i="33"/>
  <c r="AD55" i="33"/>
  <c r="AF79" i="33"/>
  <c r="AH79" i="33"/>
  <c r="BK53" i="32"/>
  <c r="BI53" i="33"/>
  <c r="L55" i="33"/>
  <c r="R63" i="33"/>
  <c r="W55" i="33"/>
  <c r="AA45" i="33"/>
  <c r="X55" i="33"/>
  <c r="R45" i="33"/>
  <c r="Z77" i="33"/>
  <c r="BE58" i="32"/>
  <c r="BH34" i="32"/>
  <c r="D38" i="33"/>
  <c r="W45" i="33"/>
  <c r="T55" i="33"/>
  <c r="V55" i="33"/>
  <c r="Z45" i="33"/>
  <c r="T77" i="33"/>
  <c r="BB72" i="33"/>
  <c r="Y55" i="33"/>
  <c r="AA63" i="33"/>
  <c r="R79" i="33"/>
  <c r="BE75" i="33"/>
  <c r="S45" i="33"/>
  <c r="R72" i="33"/>
  <c r="X45" i="33"/>
  <c r="AA36" i="33"/>
  <c r="W63" i="33"/>
  <c r="BH58" i="33"/>
  <c r="X77" i="33"/>
  <c r="BG53" i="33"/>
  <c r="J55" i="33"/>
  <c r="X40" i="33"/>
  <c r="U55" i="33"/>
  <c r="X63" i="33"/>
  <c r="R40" i="33"/>
  <c r="R55" i="33"/>
  <c r="D63" i="33"/>
  <c r="T40" i="33"/>
  <c r="R36" i="33"/>
  <c r="S63" i="33"/>
  <c r="P38" i="33"/>
  <c r="Q40" i="33"/>
  <c r="Y77" i="33"/>
  <c r="V36" i="33"/>
  <c r="U28" i="33"/>
  <c r="BB63" i="33"/>
  <c r="BH70" i="33"/>
  <c r="K72" i="33"/>
  <c r="BD43" i="33"/>
  <c r="BG34" i="33"/>
  <c r="BG75" i="33"/>
  <c r="J77" i="33"/>
  <c r="BI58" i="33"/>
  <c r="W72" i="33"/>
  <c r="BL53" i="33"/>
  <c r="O55" i="33"/>
  <c r="BB75" i="33"/>
  <c r="D75" i="33"/>
  <c r="E77" i="33"/>
  <c r="U72" i="33"/>
  <c r="U79" i="33"/>
  <c r="BF53" i="33"/>
  <c r="Y45" i="33"/>
  <c r="R77" i="33"/>
  <c r="X36" i="33"/>
  <c r="Z55" i="33"/>
  <c r="AR79" i="32"/>
  <c r="BC34" i="33"/>
  <c r="BI43" i="33"/>
  <c r="BI24" i="33"/>
  <c r="X72" i="33"/>
  <c r="S77" i="33"/>
  <c r="X79" i="33"/>
  <c r="Y36" i="33"/>
  <c r="P43" i="33"/>
  <c r="U45" i="33"/>
  <c r="BJ75" i="33"/>
  <c r="M77" i="33"/>
  <c r="AA77" i="33"/>
  <c r="Y72" i="33"/>
  <c r="T72" i="33"/>
  <c r="S79" i="33"/>
  <c r="S55" i="33"/>
  <c r="BJ70" i="33"/>
  <c r="BI75" i="33"/>
  <c r="L77" i="33"/>
  <c r="BD58" i="33"/>
  <c r="AA55" i="33"/>
  <c r="T36" i="33"/>
  <c r="BG70" i="33"/>
  <c r="J72" i="33"/>
  <c r="W36" i="33"/>
  <c r="D53" i="33"/>
  <c r="T79" i="33"/>
  <c r="S72" i="33"/>
  <c r="V45" i="33"/>
  <c r="Z63" i="33"/>
  <c r="BK58" i="33"/>
  <c r="W77" i="33"/>
  <c r="BD53" i="33"/>
  <c r="BB55" i="33"/>
  <c r="U63" i="33"/>
  <c r="U36" i="33"/>
  <c r="W79" i="33"/>
  <c r="BK53" i="33"/>
  <c r="N55" i="33"/>
  <c r="T63" i="33"/>
  <c r="P70" i="33"/>
  <c r="Y79" i="33"/>
  <c r="AA72" i="33"/>
  <c r="T45" i="33"/>
  <c r="Z36" i="33"/>
  <c r="BJ53" i="33"/>
  <c r="Y63" i="33"/>
  <c r="V77" i="33"/>
  <c r="S36" i="33"/>
  <c r="X28" i="33"/>
  <c r="BD53" i="32"/>
  <c r="BC58" i="32"/>
  <c r="AN40" i="32"/>
  <c r="BD34" i="33"/>
  <c r="U77" i="33"/>
  <c r="V63" i="33"/>
  <c r="BG58" i="33"/>
  <c r="J63" i="33"/>
  <c r="BK75" i="33"/>
  <c r="N77" i="33"/>
  <c r="Z72" i="33"/>
  <c r="BC53" i="33"/>
  <c r="BH75" i="33"/>
  <c r="V72" i="33"/>
  <c r="BE24" i="31"/>
  <c r="BG75" i="32"/>
  <c r="BF34" i="32"/>
  <c r="BC28" i="33"/>
  <c r="BL43" i="33"/>
  <c r="O45" i="33"/>
  <c r="BI58" i="30"/>
  <c r="BF21" i="32"/>
  <c r="AN43" i="32"/>
  <c r="BF28" i="33"/>
  <c r="BD28" i="33"/>
  <c r="K79" i="33"/>
  <c r="BH21" i="33"/>
  <c r="K28" i="33"/>
  <c r="BJ28" i="33"/>
  <c r="BJ43" i="33"/>
  <c r="M45" i="33"/>
  <c r="M79" i="33"/>
  <c r="BG75" i="35"/>
  <c r="BB28" i="33"/>
  <c r="BC43" i="32"/>
  <c r="AF79" i="32"/>
  <c r="AZ79" i="32"/>
  <c r="D36" i="33"/>
  <c r="N79" i="33"/>
  <c r="BK21" i="33"/>
  <c r="N28" i="33"/>
  <c r="BL28" i="33"/>
  <c r="BB45" i="33"/>
  <c r="D21" i="33"/>
  <c r="BB36" i="33"/>
  <c r="O79" i="33"/>
  <c r="BE38" i="33"/>
  <c r="H40" i="33"/>
  <c r="AP79" i="32"/>
  <c r="AN75" i="32"/>
  <c r="BI70" i="35"/>
  <c r="E79" i="32"/>
  <c r="AB38" i="32"/>
  <c r="BJ70" i="32"/>
  <c r="AN70" i="32"/>
  <c r="AM79" i="32"/>
  <c r="AB75" i="32"/>
  <c r="AX79" i="32"/>
  <c r="AN53" i="32"/>
  <c r="AJ79" i="32"/>
  <c r="BK75" i="32"/>
  <c r="AB24" i="32"/>
  <c r="AZ77" i="32"/>
  <c r="AY63" i="32"/>
  <c r="AY55" i="32"/>
  <c r="AR77" i="32"/>
  <c r="AS55" i="32"/>
  <c r="AX77" i="32"/>
  <c r="AU72" i="32"/>
  <c r="AS72" i="32"/>
  <c r="AV77" i="32"/>
  <c r="AS77" i="32"/>
  <c r="BI38" i="32"/>
  <c r="AX55" i="32"/>
  <c r="AY36" i="32"/>
  <c r="AQ36" i="32"/>
  <c r="AX36" i="32"/>
  <c r="AZ63" i="32"/>
  <c r="AP77" i="32"/>
  <c r="AK79" i="32"/>
  <c r="AH79" i="32"/>
  <c r="AX72" i="32"/>
  <c r="AW36" i="32"/>
  <c r="AR55" i="32"/>
  <c r="AX63" i="32"/>
  <c r="AN24" i="32"/>
  <c r="AO79" i="32"/>
  <c r="AO28" i="32"/>
  <c r="AS45" i="32"/>
  <c r="AR45" i="32"/>
  <c r="AV63" i="32"/>
  <c r="AR36" i="32"/>
  <c r="AY72" i="32"/>
  <c r="AZ40" i="32"/>
  <c r="AQ72" i="32"/>
  <c r="AP63" i="32"/>
  <c r="AV36" i="32"/>
  <c r="AY79" i="32"/>
  <c r="AS63" i="32"/>
  <c r="BH43" i="32"/>
  <c r="AR72" i="32"/>
  <c r="AV45" i="32"/>
  <c r="AV79" i="32"/>
  <c r="AZ36" i="32"/>
  <c r="AQ77" i="32"/>
  <c r="AP72" i="32"/>
  <c r="AN34" i="32"/>
  <c r="AO36" i="32"/>
  <c r="AP36" i="32"/>
  <c r="AQ45" i="32"/>
  <c r="AP55" i="32"/>
  <c r="AQ79" i="32"/>
  <c r="AZ72" i="32"/>
  <c r="BA23" i="32"/>
  <c r="AB70" i="32"/>
  <c r="AX45" i="32"/>
  <c r="AZ55" i="32"/>
  <c r="AR63" i="32"/>
  <c r="AS36" i="32"/>
  <c r="AZ45" i="32"/>
  <c r="BD58" i="32"/>
  <c r="AW72" i="32"/>
  <c r="AT72" i="32"/>
  <c r="AN58" i="32"/>
  <c r="AO63" i="32"/>
  <c r="AW63" i="32"/>
  <c r="AV55" i="32"/>
  <c r="AT63" i="32"/>
  <c r="AW79" i="32"/>
  <c r="AP45" i="32"/>
  <c r="AV72" i="32"/>
  <c r="BG58" i="31"/>
  <c r="AN53" i="31"/>
  <c r="BF53" i="32"/>
  <c r="BK34" i="32"/>
  <c r="AF72" i="32"/>
  <c r="AF36" i="32"/>
  <c r="AD45" i="32"/>
  <c r="AH45" i="32"/>
  <c r="AF77" i="32"/>
  <c r="AD36" i="32"/>
  <c r="AB23" i="9"/>
  <c r="AE78" i="9"/>
  <c r="AM45" i="32"/>
  <c r="AG72" i="32"/>
  <c r="AI79" i="32"/>
  <c r="AB78" i="32"/>
  <c r="AI55" i="32"/>
  <c r="AD40" i="32"/>
  <c r="AJ77" i="32"/>
  <c r="AD72" i="32"/>
  <c r="AB34" i="32"/>
  <c r="AI77" i="32"/>
  <c r="AD63" i="32"/>
  <c r="AH63" i="32"/>
  <c r="AI72" i="32"/>
  <c r="AL55" i="32"/>
  <c r="AM77" i="32"/>
  <c r="Y79" i="32"/>
  <c r="AH55" i="32"/>
  <c r="AB40" i="32"/>
  <c r="AK36" i="32"/>
  <c r="AH36" i="32"/>
  <c r="AE36" i="32"/>
  <c r="AF45" i="32"/>
  <c r="AD55" i="32"/>
  <c r="BC38" i="32"/>
  <c r="P24" i="32"/>
  <c r="AG36" i="32"/>
  <c r="AI36" i="32"/>
  <c r="AK63" i="32"/>
  <c r="AJ72" i="32"/>
  <c r="AM55" i="32"/>
  <c r="BF70" i="32"/>
  <c r="BD70" i="32"/>
  <c r="AG45" i="32"/>
  <c r="AG77" i="32"/>
  <c r="AE45" i="32"/>
  <c r="AG63" i="32"/>
  <c r="AK55" i="32"/>
  <c r="AM63" i="32"/>
  <c r="BG53" i="35"/>
  <c r="BH21" i="32"/>
  <c r="AL45" i="32"/>
  <c r="AF55" i="32"/>
  <c r="AB43" i="32"/>
  <c r="AL36" i="32"/>
  <c r="AJ36" i="32"/>
  <c r="AI45" i="32"/>
  <c r="AF40" i="32"/>
  <c r="AD79" i="32"/>
  <c r="AL72" i="32"/>
  <c r="AE63" i="32"/>
  <c r="AG79" i="32"/>
  <c r="AG28" i="32"/>
  <c r="AJ55" i="32"/>
  <c r="AD77" i="32"/>
  <c r="AM36" i="32"/>
  <c r="AE72" i="32"/>
  <c r="AL79" i="32"/>
  <c r="AB53" i="32"/>
  <c r="AF63" i="32"/>
  <c r="AE77" i="32"/>
  <c r="AE79" i="32"/>
  <c r="AB58" i="32"/>
  <c r="AJ63" i="32"/>
  <c r="AK77" i="32"/>
  <c r="AK72" i="32"/>
  <c r="AH77" i="32"/>
  <c r="AI63" i="32"/>
  <c r="AG55" i="32"/>
  <c r="AJ40" i="32"/>
  <c r="AH72" i="32"/>
  <c r="AL77" i="32"/>
  <c r="AM72" i="32"/>
  <c r="AE55" i="32"/>
  <c r="AL63" i="32"/>
  <c r="AB75" i="31"/>
  <c r="D58" i="32"/>
  <c r="P53" i="32"/>
  <c r="P75" i="32"/>
  <c r="AA79" i="32"/>
  <c r="P38" i="32"/>
  <c r="S79" i="32"/>
  <c r="D24" i="32"/>
  <c r="P34" i="32"/>
  <c r="U79" i="32"/>
  <c r="AA28" i="32"/>
  <c r="BE38" i="35"/>
  <c r="BG43" i="35"/>
  <c r="AB53" i="31"/>
  <c r="BD43" i="32"/>
  <c r="R72" i="32"/>
  <c r="V55" i="32"/>
  <c r="BG53" i="32"/>
  <c r="U45" i="32"/>
  <c r="R45" i="32"/>
  <c r="U63" i="32"/>
  <c r="BF58" i="32"/>
  <c r="R36" i="32"/>
  <c r="AA55" i="32"/>
  <c r="T72" i="32"/>
  <c r="Y72" i="32"/>
  <c r="R40" i="32"/>
  <c r="V40" i="9"/>
  <c r="P43" i="32"/>
  <c r="S77" i="32"/>
  <c r="T55" i="32"/>
  <c r="W36" i="32"/>
  <c r="Z63" i="32"/>
  <c r="U72" i="32"/>
  <c r="Z45" i="32"/>
  <c r="Y36" i="32"/>
  <c r="W77" i="32"/>
  <c r="X40" i="32"/>
  <c r="BB70" i="32"/>
  <c r="AA72" i="32"/>
  <c r="W55" i="32"/>
  <c r="X72" i="32"/>
  <c r="S36" i="32"/>
  <c r="AV79" i="4"/>
  <c r="BE43" i="35"/>
  <c r="AB70" i="31"/>
  <c r="BK58" i="32"/>
  <c r="Z79" i="32"/>
  <c r="T40" i="32"/>
  <c r="V63" i="32"/>
  <c r="Y77" i="32"/>
  <c r="U77" i="32"/>
  <c r="BJ53" i="32"/>
  <c r="Y55" i="32"/>
  <c r="W45" i="32"/>
  <c r="BJ75" i="35"/>
  <c r="BD34" i="32"/>
  <c r="AA77" i="32"/>
  <c r="V77" i="32"/>
  <c r="X36" i="32"/>
  <c r="S40" i="32"/>
  <c r="P43" i="31"/>
  <c r="X55" i="32"/>
  <c r="AA63" i="32"/>
  <c r="V72" i="32"/>
  <c r="S63" i="32"/>
  <c r="Z72" i="32"/>
  <c r="W79" i="32"/>
  <c r="W28" i="32"/>
  <c r="AA45" i="32"/>
  <c r="W72" i="32"/>
  <c r="R79" i="32"/>
  <c r="S72" i="32"/>
  <c r="T45" i="32"/>
  <c r="P70" i="32"/>
  <c r="Q72" i="32"/>
  <c r="V36" i="32"/>
  <c r="V79" i="32"/>
  <c r="S45" i="32"/>
  <c r="Z36" i="32"/>
  <c r="S55" i="32"/>
  <c r="Y63" i="32"/>
  <c r="X77" i="32"/>
  <c r="R63" i="32"/>
  <c r="T36" i="32"/>
  <c r="Y45" i="32"/>
  <c r="X45" i="32"/>
  <c r="BJ34" i="32"/>
  <c r="P58" i="32"/>
  <c r="T77" i="32"/>
  <c r="X79" i="32"/>
  <c r="AA36" i="32"/>
  <c r="Z55" i="32"/>
  <c r="BE21" i="31"/>
  <c r="BC28" i="32"/>
  <c r="BI53" i="32"/>
  <c r="BL70" i="32"/>
  <c r="BE70" i="32"/>
  <c r="U55" i="32"/>
  <c r="U28" i="32"/>
  <c r="R77" i="32"/>
  <c r="U36" i="32"/>
  <c r="T79" i="32"/>
  <c r="V45" i="32"/>
  <c r="Z77" i="32"/>
  <c r="T63" i="32"/>
  <c r="BK28" i="32"/>
  <c r="BB45" i="32"/>
  <c r="BB34" i="32"/>
  <c r="D34" i="32"/>
  <c r="E36" i="32"/>
  <c r="D45" i="32"/>
  <c r="K28" i="32"/>
  <c r="BG24" i="32"/>
  <c r="BD28" i="32"/>
  <c r="AN34" i="31"/>
  <c r="D77" i="32"/>
  <c r="BB63" i="32"/>
  <c r="BB77" i="32"/>
  <c r="AN70" i="31"/>
  <c r="BE28" i="32"/>
  <c r="BJ28" i="32"/>
  <c r="BJ58" i="32"/>
  <c r="M63" i="32"/>
  <c r="M79" i="32"/>
  <c r="BB28" i="32"/>
  <c r="D40" i="32"/>
  <c r="BH24" i="32"/>
  <c r="BJ75" i="32"/>
  <c r="M77" i="32"/>
  <c r="BG58" i="32"/>
  <c r="J63" i="32"/>
  <c r="BB40" i="32"/>
  <c r="J28" i="32"/>
  <c r="J79" i="32"/>
  <c r="BI28" i="32"/>
  <c r="BB53" i="32"/>
  <c r="D53" i="32"/>
  <c r="E55" i="32"/>
  <c r="AD79" i="31"/>
  <c r="BC34" i="35"/>
  <c r="BC70" i="31"/>
  <c r="BD34" i="31"/>
  <c r="BC58" i="31"/>
  <c r="BF75" i="35"/>
  <c r="U79" i="31"/>
  <c r="AB24" i="31"/>
  <c r="BE53" i="30"/>
  <c r="AN75" i="31"/>
  <c r="BD34" i="35"/>
  <c r="BC28" i="31"/>
  <c r="AG79" i="31"/>
  <c r="AV79" i="31"/>
  <c r="AV28" i="31"/>
  <c r="AP55" i="31"/>
  <c r="AQ79" i="31"/>
  <c r="AP79" i="31"/>
  <c r="AT63" i="31"/>
  <c r="AS36" i="31"/>
  <c r="AP63" i="31"/>
  <c r="AR72" i="31"/>
  <c r="BI75" i="35"/>
  <c r="AN24" i="31"/>
  <c r="AN45" i="31"/>
  <c r="AN58" i="31"/>
  <c r="AN80" i="9"/>
  <c r="AP77" i="31"/>
  <c r="AR77" i="31"/>
  <c r="AP72" i="31"/>
  <c r="AQ63" i="31"/>
  <c r="P75" i="31"/>
  <c r="AQ36" i="31"/>
  <c r="AS79" i="31"/>
  <c r="AB38" i="31"/>
  <c r="AR79" i="31"/>
  <c r="U28" i="31"/>
  <c r="AJ45" i="31"/>
  <c r="AD36" i="31"/>
  <c r="AB43" i="31"/>
  <c r="AC45" i="31"/>
  <c r="AJ36" i="31"/>
  <c r="AC79" i="31"/>
  <c r="AF45" i="31"/>
  <c r="AG63" i="31"/>
  <c r="BL75" i="31"/>
  <c r="AM77" i="31"/>
  <c r="AB34" i="31"/>
  <c r="AD40" i="31"/>
  <c r="AK63" i="31"/>
  <c r="AD45" i="31"/>
  <c r="AI55" i="31"/>
  <c r="AJ79" i="31"/>
  <c r="BH53" i="31"/>
  <c r="AM79" i="31"/>
  <c r="AD72" i="31"/>
  <c r="BJ58" i="31"/>
  <c r="BH24" i="31"/>
  <c r="AI79" i="31"/>
  <c r="AI28" i="31"/>
  <c r="AL79" i="31"/>
  <c r="AL36" i="31"/>
  <c r="AK79" i="31"/>
  <c r="AK28" i="31"/>
  <c r="AI72" i="31"/>
  <c r="AI77" i="31"/>
  <c r="BK53" i="31"/>
  <c r="AL55" i="31"/>
  <c r="BI38" i="31"/>
  <c r="AJ40" i="31"/>
  <c r="AK55" i="31"/>
  <c r="AF79" i="31"/>
  <c r="AF28" i="31"/>
  <c r="AF63" i="31"/>
  <c r="BI34" i="35"/>
  <c r="BE58" i="31"/>
  <c r="BC34" i="31"/>
  <c r="AD63" i="31"/>
  <c r="AB58" i="31"/>
  <c r="P24" i="31"/>
  <c r="BG53" i="31"/>
  <c r="AH55" i="31"/>
  <c r="AG36" i="31"/>
  <c r="AH79" i="31"/>
  <c r="AD77" i="31"/>
  <c r="AE36" i="31"/>
  <c r="P36" i="31"/>
  <c r="AF79" i="34"/>
  <c r="BI24" i="31"/>
  <c r="W45" i="31"/>
  <c r="BB77" i="31"/>
  <c r="V79" i="31"/>
  <c r="AB38" i="35"/>
  <c r="BG28" i="31"/>
  <c r="Y79" i="31"/>
  <c r="BJ24" i="31"/>
  <c r="Y28" i="31"/>
  <c r="X63" i="31"/>
  <c r="AS79" i="35"/>
  <c r="BF43" i="31"/>
  <c r="U45" i="31"/>
  <c r="BD24" i="31"/>
  <c r="P55" i="31"/>
  <c r="X72" i="31"/>
  <c r="BB79" i="31"/>
  <c r="X28" i="31"/>
  <c r="BB28" i="31"/>
  <c r="BK36" i="31"/>
  <c r="BF24" i="31"/>
  <c r="BI75" i="31"/>
  <c r="X77" i="31"/>
  <c r="BG75" i="31"/>
  <c r="V77" i="31"/>
  <c r="Q79" i="35"/>
  <c r="BD24" i="35"/>
  <c r="BB40" i="31"/>
  <c r="X79" i="31"/>
  <c r="W79" i="31"/>
  <c r="BH21" i="31"/>
  <c r="W28" i="31"/>
  <c r="P40" i="31"/>
  <c r="X36" i="31"/>
  <c r="P72" i="31"/>
  <c r="S79" i="31"/>
  <c r="BH43" i="31"/>
  <c r="K79" i="31"/>
  <c r="K45" i="31"/>
  <c r="BG58" i="35"/>
  <c r="AB34" i="4"/>
  <c r="AG79" i="35"/>
  <c r="BI70" i="31"/>
  <c r="D70" i="31"/>
  <c r="L72" i="31"/>
  <c r="BI34" i="31"/>
  <c r="L79" i="31"/>
  <c r="D34" i="31"/>
  <c r="L36" i="31"/>
  <c r="AI79" i="35"/>
  <c r="BG34" i="35"/>
  <c r="BL70" i="35"/>
  <c r="BA78" i="31"/>
  <c r="D43" i="31"/>
  <c r="D63" i="31"/>
  <c r="BH34" i="35"/>
  <c r="BI63" i="31"/>
  <c r="BI43" i="31"/>
  <c r="L45" i="31"/>
  <c r="BC75" i="35"/>
  <c r="AP79" i="35"/>
  <c r="BC45" i="31"/>
  <c r="BF70" i="4"/>
  <c r="BI58" i="35"/>
  <c r="AK79" i="35"/>
  <c r="AX79" i="35"/>
  <c r="AZ79" i="35"/>
  <c r="AT79" i="27"/>
  <c r="S38" i="9"/>
  <c r="BC34" i="30"/>
  <c r="T79" i="35"/>
  <c r="BJ53" i="35"/>
  <c r="U34" i="9"/>
  <c r="AV79" i="35"/>
  <c r="BD53" i="35"/>
  <c r="AN43" i="35"/>
  <c r="BE58" i="4"/>
  <c r="BE58" i="35"/>
  <c r="AJ79" i="35"/>
  <c r="AN75" i="35"/>
  <c r="AT43" i="9"/>
  <c r="W53" i="9"/>
  <c r="AF38" i="9"/>
  <c r="BE58" i="34"/>
  <c r="G79" i="4"/>
  <c r="BK34" i="35"/>
  <c r="BL58" i="35"/>
  <c r="BL75" i="35"/>
  <c r="AS36" i="35"/>
  <c r="V70" i="9"/>
  <c r="BG34" i="27"/>
  <c r="AF79" i="35"/>
  <c r="AU63" i="35"/>
  <c r="AR77" i="35"/>
  <c r="AQ45" i="35"/>
  <c r="BG38" i="30"/>
  <c r="W58" i="9"/>
  <c r="AY45" i="35"/>
  <c r="AW72" i="35"/>
  <c r="AU72" i="35"/>
  <c r="AN34" i="35"/>
  <c r="AT72" i="35"/>
  <c r="AT63" i="35"/>
  <c r="AP63" i="35"/>
  <c r="AZ40" i="35"/>
  <c r="AY58" i="9"/>
  <c r="AT45" i="35"/>
  <c r="AQ72" i="35"/>
  <c r="AP72" i="35"/>
  <c r="AU77" i="35"/>
  <c r="BD53" i="30"/>
  <c r="J79" i="30"/>
  <c r="F28" i="35"/>
  <c r="AX36" i="35"/>
  <c r="AW36" i="35"/>
  <c r="AV72" i="35"/>
  <c r="AP77" i="35"/>
  <c r="AX72" i="35"/>
  <c r="AY63" i="35"/>
  <c r="V79" i="34"/>
  <c r="F24" i="9"/>
  <c r="AV55" i="35"/>
  <c r="AR45" i="35"/>
  <c r="AW79" i="35"/>
  <c r="AZ77" i="35"/>
  <c r="AY55" i="35"/>
  <c r="AU79" i="35"/>
  <c r="AY70" i="9"/>
  <c r="AB58" i="35"/>
  <c r="AL79" i="35"/>
  <c r="AX55" i="35"/>
  <c r="AS63" i="35"/>
  <c r="AY77" i="35"/>
  <c r="AV77" i="35"/>
  <c r="AQ55" i="35"/>
  <c r="S79" i="27"/>
  <c r="U53" i="9"/>
  <c r="T38" i="9"/>
  <c r="AD79" i="35"/>
  <c r="AE79" i="35"/>
  <c r="AN40" i="35"/>
  <c r="AZ72" i="35"/>
  <c r="AN70" i="35"/>
  <c r="AR55" i="35"/>
  <c r="AT79" i="35"/>
  <c r="AT36" i="35"/>
  <c r="W79" i="34"/>
  <c r="BC58" i="30"/>
  <c r="AQ53" i="9"/>
  <c r="BH58" i="34"/>
  <c r="AF79" i="30"/>
  <c r="Y70" i="9"/>
  <c r="AQ63" i="35"/>
  <c r="AV36" i="35"/>
  <c r="AS72" i="35"/>
  <c r="AQ77" i="35"/>
  <c r="AZ45" i="35"/>
  <c r="AY72" i="35"/>
  <c r="AS55" i="35"/>
  <c r="AZ36" i="35"/>
  <c r="S84" i="4"/>
  <c r="AZ38" i="9"/>
  <c r="BF75" i="30"/>
  <c r="AK79" i="34"/>
  <c r="BF75" i="34"/>
  <c r="T75" i="9"/>
  <c r="BF34" i="35"/>
  <c r="BL43" i="35"/>
  <c r="AZ63" i="35"/>
  <c r="AY79" i="35"/>
  <c r="AP36" i="35"/>
  <c r="AV63" i="35"/>
  <c r="AT77" i="35"/>
  <c r="AX63" i="35"/>
  <c r="S53" i="9"/>
  <c r="AX77" i="35"/>
  <c r="AZ55" i="35"/>
  <c r="AS77" i="35"/>
  <c r="AP55" i="35"/>
  <c r="AN53" i="35"/>
  <c r="AR63" i="35"/>
  <c r="AY36" i="35"/>
  <c r="AQ36" i="35"/>
  <c r="AW63" i="35"/>
  <c r="AU36" i="35"/>
  <c r="H24" i="9"/>
  <c r="P58" i="35"/>
  <c r="AA79" i="35"/>
  <c r="BK75" i="35"/>
  <c r="AN58" i="35"/>
  <c r="AN28" i="35"/>
  <c r="AR72" i="35"/>
  <c r="AR36" i="35"/>
  <c r="AQ79" i="35"/>
  <c r="AQ28" i="35"/>
  <c r="AR79" i="35"/>
  <c r="AM55" i="35"/>
  <c r="AD77" i="35"/>
  <c r="P58" i="30"/>
  <c r="M34" i="9"/>
  <c r="T34" i="9"/>
  <c r="AH43" i="9"/>
  <c r="T53" i="9"/>
  <c r="Y79" i="27"/>
  <c r="AH55" i="35"/>
  <c r="AH36" i="35"/>
  <c r="AJ77" i="35"/>
  <c r="AI36" i="35"/>
  <c r="AE45" i="35"/>
  <c r="AD40" i="35"/>
  <c r="AJ55" i="35"/>
  <c r="BD75" i="27"/>
  <c r="AK72" i="35"/>
  <c r="AK58" i="9"/>
  <c r="AP79" i="30"/>
  <c r="P43" i="35"/>
  <c r="BE34" i="35"/>
  <c r="AB34" i="35"/>
  <c r="AD55" i="35"/>
  <c r="AG45" i="35"/>
  <c r="AH63" i="35"/>
  <c r="AN53" i="34"/>
  <c r="P16" i="16"/>
  <c r="O16" i="16" s="1"/>
  <c r="Z75" i="9"/>
  <c r="BI53" i="35"/>
  <c r="P70" i="35"/>
  <c r="AF55" i="35"/>
  <c r="AM77" i="35"/>
  <c r="AH79" i="35"/>
  <c r="AG55" i="35"/>
  <c r="AD72" i="35"/>
  <c r="AK36" i="35"/>
  <c r="I12" i="117"/>
  <c r="AC43" i="9"/>
  <c r="D21" i="35"/>
  <c r="BJ70" i="35"/>
  <c r="AB28" i="35"/>
  <c r="AJ63" i="35"/>
  <c r="AJ45" i="35"/>
  <c r="AB75" i="35"/>
  <c r="AE63" i="35"/>
  <c r="AK77" i="35"/>
  <c r="AK63" i="35"/>
  <c r="BC34" i="27"/>
  <c r="AB43" i="34"/>
  <c r="Z79" i="35"/>
  <c r="BJ58" i="35"/>
  <c r="AC79" i="35"/>
  <c r="AI72" i="35"/>
  <c r="AM72" i="35"/>
  <c r="AG63" i="35"/>
  <c r="AJ40" i="35"/>
  <c r="AF45" i="35"/>
  <c r="AL72" i="35"/>
  <c r="AH45" i="35"/>
  <c r="AE36" i="35"/>
  <c r="M79" i="4"/>
  <c r="AT53" i="9"/>
  <c r="BJ75" i="34"/>
  <c r="BL53" i="35"/>
  <c r="P34" i="35"/>
  <c r="AL77" i="35"/>
  <c r="AJ36" i="35"/>
  <c r="AJ72" i="35"/>
  <c r="AG36" i="35"/>
  <c r="AM79" i="35"/>
  <c r="AF77" i="35"/>
  <c r="AD38" i="9"/>
  <c r="BA81" i="30"/>
  <c r="K79" i="35"/>
  <c r="BE75" i="35"/>
  <c r="AB70" i="35"/>
  <c r="AL63" i="35"/>
  <c r="AF72" i="35"/>
  <c r="AL55" i="35"/>
  <c r="AF40" i="35"/>
  <c r="AM63" i="35"/>
  <c r="AI55" i="35"/>
  <c r="AL45" i="35"/>
  <c r="BG58" i="30"/>
  <c r="AF63" i="35"/>
  <c r="AE72" i="35"/>
  <c r="AI45" i="35"/>
  <c r="AH72" i="35"/>
  <c r="AL36" i="35"/>
  <c r="AB53" i="35"/>
  <c r="AE77" i="35"/>
  <c r="AM36" i="35"/>
  <c r="BK79" i="27"/>
  <c r="AD34" i="9"/>
  <c r="T70" i="9"/>
  <c r="R58" i="9"/>
  <c r="AK55" i="35"/>
  <c r="AE40" i="35"/>
  <c r="AD36" i="35"/>
  <c r="AD45" i="35"/>
  <c r="AH40" i="9"/>
  <c r="AF36" i="35"/>
  <c r="AG72" i="35"/>
  <c r="AB43" i="35"/>
  <c r="AC45" i="35"/>
  <c r="U43" i="9"/>
  <c r="AF79" i="4"/>
  <c r="BC38" i="34"/>
  <c r="BK43" i="35"/>
  <c r="BE53" i="35"/>
  <c r="BD38" i="35"/>
  <c r="BC70" i="35"/>
  <c r="AM45" i="35"/>
  <c r="AG77" i="35"/>
  <c r="AD63" i="35"/>
  <c r="AE55" i="35"/>
  <c r="AH77" i="35"/>
  <c r="AI77" i="35"/>
  <c r="AB43" i="4"/>
  <c r="AD79" i="30"/>
  <c r="BK58" i="34"/>
  <c r="AQ79" i="4"/>
  <c r="Z36" i="35"/>
  <c r="R55" i="35"/>
  <c r="T63" i="35"/>
  <c r="U72" i="35"/>
  <c r="Y28" i="35"/>
  <c r="V45" i="35"/>
  <c r="P24" i="35"/>
  <c r="AA45" i="35"/>
  <c r="H53" i="9"/>
  <c r="BD70" i="35"/>
  <c r="V36" i="35"/>
  <c r="S55" i="35"/>
  <c r="Y55" i="35"/>
  <c r="S79" i="35"/>
  <c r="T40" i="35"/>
  <c r="V72" i="35"/>
  <c r="P48" i="9"/>
  <c r="Q50" i="9"/>
  <c r="W55" i="35"/>
  <c r="R72" i="35"/>
  <c r="V79" i="35"/>
  <c r="Y36" i="35"/>
  <c r="S36" i="35"/>
  <c r="W72" i="35"/>
  <c r="P50" i="35"/>
  <c r="X79" i="35"/>
  <c r="AA36" i="35"/>
  <c r="V77" i="35"/>
  <c r="X77" i="35"/>
  <c r="AA72" i="35"/>
  <c r="R45" i="35"/>
  <c r="U45" i="35"/>
  <c r="R40" i="35"/>
  <c r="P38" i="35"/>
  <c r="Q40" i="35"/>
  <c r="Z55" i="35"/>
  <c r="Z77" i="35"/>
  <c r="AN34" i="34"/>
  <c r="W77" i="35"/>
  <c r="U63" i="35"/>
  <c r="X45" i="35"/>
  <c r="U55" i="35"/>
  <c r="U77" i="35"/>
  <c r="U36" i="35"/>
  <c r="W45" i="35"/>
  <c r="AN24" i="30"/>
  <c r="BK53" i="35"/>
  <c r="BF58" i="35"/>
  <c r="BB38" i="35"/>
  <c r="BC43" i="35"/>
  <c r="T45" i="35"/>
  <c r="Z45" i="35"/>
  <c r="AA63" i="35"/>
  <c r="W36" i="35"/>
  <c r="V63" i="35"/>
  <c r="T77" i="35"/>
  <c r="P75" i="35"/>
  <c r="Q77" i="35"/>
  <c r="AR79" i="4"/>
  <c r="BF53" i="35"/>
  <c r="BL34" i="35"/>
  <c r="U79" i="35"/>
  <c r="Z63" i="35"/>
  <c r="X36" i="35"/>
  <c r="S63" i="35"/>
  <c r="X55" i="35"/>
  <c r="S77" i="35"/>
  <c r="R77" i="35"/>
  <c r="R63" i="35"/>
  <c r="X63" i="35"/>
  <c r="R36" i="35"/>
  <c r="Y72" i="35"/>
  <c r="S40" i="35"/>
  <c r="V55" i="35"/>
  <c r="Y63" i="35"/>
  <c r="S72" i="35"/>
  <c r="Y79" i="35"/>
  <c r="Z72" i="35"/>
  <c r="S45" i="35"/>
  <c r="W79" i="35"/>
  <c r="T36" i="35"/>
  <c r="AA77" i="35"/>
  <c r="X72" i="35"/>
  <c r="D43" i="35"/>
  <c r="BD43" i="35"/>
  <c r="R79" i="35"/>
  <c r="T72" i="35"/>
  <c r="T55" i="35"/>
  <c r="P53" i="35"/>
  <c r="AA55" i="35"/>
  <c r="Y77" i="35"/>
  <c r="D63" i="35"/>
  <c r="AB34" i="34"/>
  <c r="BC24" i="35"/>
  <c r="BF21" i="35"/>
  <c r="I79" i="35"/>
  <c r="I28" i="35"/>
  <c r="BJ34" i="35"/>
  <c r="M36" i="35"/>
  <c r="AU79" i="34"/>
  <c r="AM53" i="9"/>
  <c r="AB70" i="4"/>
  <c r="BL28" i="35"/>
  <c r="D48" i="9"/>
  <c r="E50" i="9"/>
  <c r="D75" i="35"/>
  <c r="BB75" i="35"/>
  <c r="E77" i="35"/>
  <c r="D50" i="35"/>
  <c r="E79" i="35"/>
  <c r="BB63" i="35"/>
  <c r="AH79" i="30"/>
  <c r="BA48" i="35"/>
  <c r="BB48" i="9"/>
  <c r="BB50" i="35"/>
  <c r="D36" i="35"/>
  <c r="D40" i="35"/>
  <c r="BB28" i="35"/>
  <c r="X79" i="30"/>
  <c r="Z79" i="34"/>
  <c r="BH75" i="35"/>
  <c r="K77" i="35"/>
  <c r="BB36" i="35"/>
  <c r="BK24" i="35"/>
  <c r="BH43" i="35"/>
  <c r="K45" i="35"/>
  <c r="D55" i="35"/>
  <c r="AN70" i="34"/>
  <c r="BK58" i="35"/>
  <c r="N63" i="35"/>
  <c r="BJ28" i="35"/>
  <c r="D24" i="35"/>
  <c r="BB55" i="35"/>
  <c r="AE79" i="4"/>
  <c r="BG43" i="34"/>
  <c r="BF58" i="30"/>
  <c r="D72" i="35"/>
  <c r="BE24" i="35"/>
  <c r="BI28" i="35"/>
  <c r="M79" i="35"/>
  <c r="H28" i="35"/>
  <c r="BH24" i="35"/>
  <c r="BD53" i="27"/>
  <c r="AI79" i="27"/>
  <c r="BB72" i="35"/>
  <c r="BD21" i="35"/>
  <c r="G79" i="35"/>
  <c r="G28" i="35"/>
  <c r="N28" i="35"/>
  <c r="H79" i="35"/>
  <c r="AB70" i="27"/>
  <c r="BJ53" i="30"/>
  <c r="BI38" i="34"/>
  <c r="AI75" i="9"/>
  <c r="BH53" i="35"/>
  <c r="K55" i="35"/>
  <c r="BI53" i="27"/>
  <c r="BA78" i="35"/>
  <c r="N79" i="35"/>
  <c r="BG21" i="35"/>
  <c r="J79" i="35"/>
  <c r="J28" i="35"/>
  <c r="AB58" i="30"/>
  <c r="V79" i="27"/>
  <c r="P34" i="27"/>
  <c r="X38" i="9"/>
  <c r="AB75" i="27"/>
  <c r="BE75" i="27"/>
  <c r="AL58" i="9"/>
  <c r="R43" i="9"/>
  <c r="BA33" i="9"/>
  <c r="AE79" i="30"/>
  <c r="V43" i="9"/>
  <c r="BI53" i="34"/>
  <c r="V75" i="9"/>
  <c r="BE34" i="34"/>
  <c r="BA30" i="9"/>
  <c r="AJ34" i="9"/>
  <c r="BD34" i="34"/>
  <c r="AN70" i="4"/>
  <c r="AH79" i="27"/>
  <c r="I28" i="4"/>
  <c r="AN34" i="4"/>
  <c r="BD75" i="4"/>
  <c r="S70" i="9"/>
  <c r="BJ75" i="30"/>
  <c r="BD75" i="30"/>
  <c r="BG34" i="34"/>
  <c r="L79" i="30"/>
  <c r="BG75" i="30"/>
  <c r="AB38" i="34"/>
  <c r="R53" i="9"/>
  <c r="T79" i="27"/>
  <c r="BC53" i="4"/>
  <c r="AS79" i="4"/>
  <c r="P34" i="34"/>
  <c r="BG58" i="27"/>
  <c r="BE70" i="27"/>
  <c r="BH70" i="27"/>
  <c r="AX79" i="34"/>
  <c r="BC53" i="34"/>
  <c r="BC53" i="27"/>
  <c r="I79" i="4"/>
  <c r="BA73" i="9"/>
  <c r="S75" i="9"/>
  <c r="Z34" i="9"/>
  <c r="AB43" i="27"/>
  <c r="BC70" i="27"/>
  <c r="AJ79" i="30"/>
  <c r="AJ53" i="9"/>
  <c r="AI53" i="9"/>
  <c r="BC28" i="27"/>
  <c r="BH70" i="34"/>
  <c r="BD81" i="9"/>
  <c r="D70" i="4"/>
  <c r="AA79" i="34"/>
  <c r="AH79" i="4"/>
  <c r="BD43" i="27"/>
  <c r="BA69" i="9"/>
  <c r="BF70" i="27"/>
  <c r="BA71" i="9"/>
  <c r="BA62" i="9"/>
  <c r="BE75" i="34"/>
  <c r="V58" i="9"/>
  <c r="AM34" i="9"/>
  <c r="AN34" i="30"/>
  <c r="X79" i="34"/>
  <c r="P21" i="34"/>
  <c r="W79" i="30"/>
  <c r="BA78" i="30"/>
  <c r="AR79" i="34"/>
  <c r="X79" i="27"/>
  <c r="BH53" i="30"/>
  <c r="AS34" i="9"/>
  <c r="AI79" i="34"/>
  <c r="AH79" i="34"/>
  <c r="BG34" i="30"/>
  <c r="AX79" i="30"/>
  <c r="Q79" i="34"/>
  <c r="AZ63" i="9"/>
  <c r="O75" i="101"/>
  <c r="O77" i="9"/>
  <c r="AU75" i="101"/>
  <c r="AU77" i="101" s="1"/>
  <c r="AU77" i="9"/>
  <c r="D55" i="34"/>
  <c r="E72" i="9"/>
  <c r="AO72" i="9"/>
  <c r="BI63" i="4"/>
  <c r="AC40" i="9"/>
  <c r="D36" i="34"/>
  <c r="D22" i="121"/>
  <c r="D18" i="16"/>
  <c r="BE36" i="4"/>
  <c r="M28" i="9"/>
  <c r="BG72" i="4"/>
  <c r="D77" i="30"/>
  <c r="C12" i="124"/>
  <c r="BB63" i="4"/>
  <c r="BC38" i="4"/>
  <c r="F38" i="9"/>
  <c r="F40" i="4"/>
  <c r="BG28" i="27"/>
  <c r="E55" i="9"/>
  <c r="S78" i="9"/>
  <c r="AX72" i="30"/>
  <c r="AX70" i="9"/>
  <c r="AU72" i="34"/>
  <c r="AM55" i="34"/>
  <c r="X77" i="27"/>
  <c r="AH63" i="34"/>
  <c r="AE77" i="34"/>
  <c r="W79" i="27"/>
  <c r="W21" i="9"/>
  <c r="W28" i="27"/>
  <c r="AF77" i="27"/>
  <c r="S63" i="34"/>
  <c r="AW24" i="9"/>
  <c r="AW79" i="4"/>
  <c r="AW28" i="4"/>
  <c r="AR36" i="30"/>
  <c r="AQ77" i="30"/>
  <c r="AB28" i="27"/>
  <c r="BG28" i="4"/>
  <c r="BD58" i="30"/>
  <c r="BK43" i="34"/>
  <c r="O18" i="121"/>
  <c r="K40" i="13"/>
  <c r="K45" i="13" s="1"/>
  <c r="AR24" i="9"/>
  <c r="AP75" i="9"/>
  <c r="AP77" i="4"/>
  <c r="BG43" i="30"/>
  <c r="AF72" i="34"/>
  <c r="R79" i="27"/>
  <c r="BH34" i="34"/>
  <c r="AT45" i="30"/>
  <c r="S63" i="30"/>
  <c r="R40" i="27"/>
  <c r="BK34" i="34"/>
  <c r="BI28" i="34"/>
  <c r="P34" i="30"/>
  <c r="AU53" i="9"/>
  <c r="AU79" i="4"/>
  <c r="AU55" i="4"/>
  <c r="AF36" i="30"/>
  <c r="AL36" i="34"/>
  <c r="AB24" i="30"/>
  <c r="R72" i="34"/>
  <c r="W45" i="30"/>
  <c r="S36" i="30"/>
  <c r="S58" i="9"/>
  <c r="AW79" i="30"/>
  <c r="AL75" i="9"/>
  <c r="AL77" i="30"/>
  <c r="AE40" i="27"/>
  <c r="AJ63" i="34"/>
  <c r="BA56" i="9"/>
  <c r="AQ70" i="9"/>
  <c r="AQ72" i="4"/>
  <c r="AF43" i="9"/>
  <c r="AF45" i="4"/>
  <c r="BI55" i="4"/>
  <c r="AI72" i="30"/>
  <c r="BC34" i="34"/>
  <c r="AQ63" i="27"/>
  <c r="AQ58" i="9"/>
  <c r="D45" i="34"/>
  <c r="BG53" i="4"/>
  <c r="J53" i="9"/>
  <c r="J55" i="4"/>
  <c r="Y77" i="34"/>
  <c r="V77" i="34"/>
  <c r="U45" i="27"/>
  <c r="AR63" i="34"/>
  <c r="AV63" i="27"/>
  <c r="AR77" i="34"/>
  <c r="V63" i="27"/>
  <c r="AF63" i="34"/>
  <c r="AH72" i="34"/>
  <c r="AH45" i="30"/>
  <c r="AG63" i="34"/>
  <c r="AQ38" i="9"/>
  <c r="BL45" i="30"/>
  <c r="Y75" i="9"/>
  <c r="T79" i="30"/>
  <c r="BE70" i="4"/>
  <c r="AQ55" i="34"/>
  <c r="AV58" i="9"/>
  <c r="AV63" i="4"/>
  <c r="AJ75" i="9"/>
  <c r="AJ77" i="4"/>
  <c r="BB40" i="27"/>
  <c r="W45" i="34"/>
  <c r="AF34" i="9"/>
  <c r="AF36" i="4"/>
  <c r="BF34" i="27"/>
  <c r="D28" i="4"/>
  <c r="S63" i="27"/>
  <c r="T72" i="30"/>
  <c r="AV55" i="34"/>
  <c r="BI75" i="4"/>
  <c r="L75" i="9"/>
  <c r="L77" i="4"/>
  <c r="AG43" i="9"/>
  <c r="AG45" i="4"/>
  <c r="AE40" i="34"/>
  <c r="R77" i="34"/>
  <c r="I72" i="9"/>
  <c r="AP55" i="34"/>
  <c r="AB28" i="4"/>
  <c r="W36" i="27"/>
  <c r="AC36" i="9"/>
  <c r="T45" i="27"/>
  <c r="AK63" i="30"/>
  <c r="P43" i="30"/>
  <c r="X75" i="9"/>
  <c r="X77" i="4"/>
  <c r="F12" i="117"/>
  <c r="AS70" i="9"/>
  <c r="AS72" i="4"/>
  <c r="R72" i="27"/>
  <c r="AE72" i="34"/>
  <c r="BF24" i="30"/>
  <c r="Q36" i="9"/>
  <c r="AA77" i="34"/>
  <c r="AN28" i="27"/>
  <c r="AX75" i="9"/>
  <c r="AE43" i="9"/>
  <c r="AE45" i="4"/>
  <c r="AH75" i="9"/>
  <c r="AH77" i="4"/>
  <c r="AM36" i="34"/>
  <c r="W77" i="30"/>
  <c r="AA72" i="34"/>
  <c r="R40" i="30"/>
  <c r="AZ63" i="34"/>
  <c r="AS53" i="9"/>
  <c r="AS55" i="4"/>
  <c r="AN75" i="30"/>
  <c r="AD70" i="9"/>
  <c r="AU70" i="9"/>
  <c r="AS72" i="27"/>
  <c r="AS72" i="34"/>
  <c r="AR36" i="27"/>
  <c r="T63" i="27"/>
  <c r="T58" i="9"/>
  <c r="K55" i="9"/>
  <c r="R63" i="34"/>
  <c r="BB63" i="30"/>
  <c r="AY79" i="30"/>
  <c r="AV72" i="30"/>
  <c r="AK55" i="27"/>
  <c r="AE36" i="27"/>
  <c r="R77" i="27"/>
  <c r="W77" i="34"/>
  <c r="AA70" i="9"/>
  <c r="BD28" i="4"/>
  <c r="G40" i="13"/>
  <c r="AP77" i="34"/>
  <c r="BB58" i="34"/>
  <c r="D58" i="34"/>
  <c r="E63" i="34"/>
  <c r="AF77" i="30"/>
  <c r="H36" i="9"/>
  <c r="S28" i="30"/>
  <c r="R36" i="30"/>
  <c r="AT55" i="30"/>
  <c r="U55" i="27"/>
  <c r="BC58" i="27"/>
  <c r="Y63" i="30"/>
  <c r="BB24" i="4"/>
  <c r="T77" i="30"/>
  <c r="BB55" i="34"/>
  <c r="BA51" i="34"/>
  <c r="BB51" i="9"/>
  <c r="BB78" i="34"/>
  <c r="AS45" i="30"/>
  <c r="AH45" i="34"/>
  <c r="W77" i="27"/>
  <c r="AF36" i="34"/>
  <c r="Y55" i="30"/>
  <c r="AG36" i="34"/>
  <c r="P21" i="27"/>
  <c r="D21" i="34"/>
  <c r="H28" i="27"/>
  <c r="AS43" i="9"/>
  <c r="AS45" i="4"/>
  <c r="AG75" i="9"/>
  <c r="AG77" i="4"/>
  <c r="BG28" i="34"/>
  <c r="AN40" i="4"/>
  <c r="AP36" i="27"/>
  <c r="AD72" i="34"/>
  <c r="AG36" i="30"/>
  <c r="J40" i="9"/>
  <c r="AF45" i="27"/>
  <c r="AX36" i="34"/>
  <c r="AG55" i="30"/>
  <c r="AK43" i="9"/>
  <c r="AK45" i="4"/>
  <c r="AM63" i="34"/>
  <c r="T36" i="30"/>
  <c r="AN40" i="27"/>
  <c r="AP53" i="9"/>
  <c r="AP55" i="4"/>
  <c r="AN53" i="4"/>
  <c r="AE58" i="9"/>
  <c r="AE63" i="4"/>
  <c r="X45" i="34"/>
  <c r="L40" i="9"/>
  <c r="BA67" i="9"/>
  <c r="AV63" i="34"/>
  <c r="AQ36" i="27"/>
  <c r="AK34" i="9"/>
  <c r="AK36" i="4"/>
  <c r="T43" i="9"/>
  <c r="Y45" i="34"/>
  <c r="BF78" i="9"/>
  <c r="AO79" i="27"/>
  <c r="AT77" i="34"/>
  <c r="T40" i="34"/>
  <c r="BB70" i="27"/>
  <c r="AQ45" i="34"/>
  <c r="V55" i="34"/>
  <c r="AK77" i="30"/>
  <c r="BI43" i="27"/>
  <c r="L45" i="27"/>
  <c r="AA75" i="9"/>
  <c r="T63" i="30"/>
  <c r="BC24" i="30"/>
  <c r="O36" i="9"/>
  <c r="AT75" i="9"/>
  <c r="AT77" i="4"/>
  <c r="AF58" i="9"/>
  <c r="AF63" i="4"/>
  <c r="AE79" i="34"/>
  <c r="AK79" i="30"/>
  <c r="U79" i="30"/>
  <c r="U28" i="30"/>
  <c r="T55" i="27"/>
  <c r="BE24" i="4"/>
  <c r="AX43" i="9"/>
  <c r="AX45" i="30"/>
  <c r="AO45" i="9"/>
  <c r="AT77" i="27"/>
  <c r="AD77" i="34"/>
  <c r="AD36" i="27"/>
  <c r="AM79" i="34"/>
  <c r="BJ58" i="30"/>
  <c r="AN58" i="27"/>
  <c r="AO63" i="27"/>
  <c r="AT28" i="9"/>
  <c r="AL72" i="34"/>
  <c r="T72" i="34"/>
  <c r="S79" i="30"/>
  <c r="BE58" i="27"/>
  <c r="BC21" i="9"/>
  <c r="BE70" i="34"/>
  <c r="AV77" i="30"/>
  <c r="AT34" i="9"/>
  <c r="AT36" i="4"/>
  <c r="W63" i="34"/>
  <c r="BJ34" i="30"/>
  <c r="M36" i="30"/>
  <c r="D40" i="34"/>
  <c r="BC28" i="34"/>
  <c r="Z72" i="34"/>
  <c r="O79" i="34"/>
  <c r="AN51" i="9"/>
  <c r="AO55" i="9"/>
  <c r="S79" i="34"/>
  <c r="E79" i="34"/>
  <c r="AO78" i="9"/>
  <c r="AW36" i="30"/>
  <c r="BF43" i="27"/>
  <c r="AM75" i="9"/>
  <c r="AM77" i="30"/>
  <c r="AD63" i="34"/>
  <c r="AJ70" i="9"/>
  <c r="AJ72" i="4"/>
  <c r="BC38" i="30"/>
  <c r="Y72" i="27"/>
  <c r="AP72" i="27"/>
  <c r="AQ72" i="34"/>
  <c r="AX72" i="34"/>
  <c r="AI45" i="34"/>
  <c r="U77" i="27"/>
  <c r="AG63" i="27"/>
  <c r="AL63" i="34"/>
  <c r="X77" i="30"/>
  <c r="K72" i="9"/>
  <c r="AE40" i="30"/>
  <c r="AR79" i="30"/>
  <c r="AR28" i="30"/>
  <c r="AN21" i="30"/>
  <c r="AJ36" i="30"/>
  <c r="T45" i="34"/>
  <c r="P40" i="27"/>
  <c r="AQ55" i="27"/>
  <c r="D38" i="4"/>
  <c r="I63" i="9"/>
  <c r="BE40" i="4"/>
  <c r="D45" i="30"/>
  <c r="AG79" i="30"/>
  <c r="AE63" i="27"/>
  <c r="U72" i="30"/>
  <c r="D55" i="30"/>
  <c r="U45" i="34"/>
  <c r="H7" i="117"/>
  <c r="AB80" i="9"/>
  <c r="AS55" i="27"/>
  <c r="AP79" i="4"/>
  <c r="M45" i="9"/>
  <c r="BG53" i="27"/>
  <c r="V55" i="27"/>
  <c r="BI70" i="30"/>
  <c r="L72" i="30"/>
  <c r="AN34" i="27"/>
  <c r="W75" i="9"/>
  <c r="AJ63" i="27"/>
  <c r="R63" i="27"/>
  <c r="AS77" i="30"/>
  <c r="AS58" i="9"/>
  <c r="AS63" i="4"/>
  <c r="AH55" i="30"/>
  <c r="BD24" i="30"/>
  <c r="AJ40" i="34"/>
  <c r="AA53" i="9"/>
  <c r="AA55" i="30"/>
  <c r="AF28" i="9"/>
  <c r="AL70" i="9"/>
  <c r="AL72" i="30"/>
  <c r="BF24" i="4"/>
  <c r="I24" i="9"/>
  <c r="S34" i="9"/>
  <c r="AR72" i="34"/>
  <c r="AA36" i="34"/>
  <c r="BD43" i="30"/>
  <c r="G45" i="30"/>
  <c r="AF40" i="34"/>
  <c r="AG72" i="27"/>
  <c r="AB75" i="34"/>
  <c r="L36" i="9"/>
  <c r="J75" i="101"/>
  <c r="J77" i="9"/>
  <c r="AT79" i="4"/>
  <c r="AW34" i="9"/>
  <c r="AW36" i="4"/>
  <c r="AG55" i="34"/>
  <c r="S40" i="30"/>
  <c r="H45" i="9"/>
  <c r="W36" i="30"/>
  <c r="F79" i="4"/>
  <c r="AR63" i="30"/>
  <c r="AS79" i="27"/>
  <c r="AE79" i="27"/>
  <c r="S45" i="30"/>
  <c r="Y72" i="34"/>
  <c r="BD70" i="34"/>
  <c r="AU58" i="9"/>
  <c r="AU63" i="27"/>
  <c r="T55" i="30"/>
  <c r="AG70" i="9"/>
  <c r="AG72" i="4"/>
  <c r="AG77" i="34"/>
  <c r="U28" i="27"/>
  <c r="S72" i="34"/>
  <c r="BB28" i="34"/>
  <c r="X72" i="27"/>
  <c r="AO40" i="9"/>
  <c r="D80" i="9"/>
  <c r="AF63" i="30"/>
  <c r="BB75" i="4"/>
  <c r="E75" i="9"/>
  <c r="D75" i="4"/>
  <c r="E77" i="4"/>
  <c r="BD58" i="27"/>
  <c r="S36" i="27"/>
  <c r="J72" i="9"/>
  <c r="AQ79" i="27"/>
  <c r="AU63" i="30"/>
  <c r="AM72" i="30"/>
  <c r="AH58" i="9"/>
  <c r="AH63" i="4"/>
  <c r="BB43" i="9"/>
  <c r="BB45" i="4"/>
  <c r="AT72" i="30"/>
  <c r="BG45" i="4"/>
  <c r="AT79" i="30"/>
  <c r="AW58" i="9"/>
  <c r="AW63" i="4"/>
  <c r="AP45" i="34"/>
  <c r="BI40" i="4"/>
  <c r="AE55" i="27"/>
  <c r="AF36" i="27"/>
  <c r="AI63" i="34"/>
  <c r="R75" i="9"/>
  <c r="R36" i="27"/>
  <c r="AJ77" i="34"/>
  <c r="AE72" i="30"/>
  <c r="P53" i="34"/>
  <c r="AS63" i="27"/>
  <c r="AO36" i="9"/>
  <c r="BJ43" i="4"/>
  <c r="O79" i="9"/>
  <c r="O28" i="9"/>
  <c r="T72" i="27"/>
  <c r="BF34" i="30"/>
  <c r="BG70" i="27"/>
  <c r="BI28" i="27"/>
  <c r="AS45" i="34"/>
  <c r="AV36" i="30"/>
  <c r="AF55" i="27"/>
  <c r="AF72" i="30"/>
  <c r="Z77" i="34"/>
  <c r="BF24" i="34"/>
  <c r="AD79" i="27"/>
  <c r="AY24" i="9"/>
  <c r="AK72" i="34"/>
  <c r="AJ72" i="27"/>
  <c r="I55" i="9"/>
  <c r="N75" i="101"/>
  <c r="N77" i="9"/>
  <c r="N36" i="9"/>
  <c r="AV79" i="27"/>
  <c r="AV28" i="27"/>
  <c r="AW63" i="30"/>
  <c r="AC24" i="9"/>
  <c r="BL34" i="34"/>
  <c r="BI36" i="4"/>
  <c r="BG75" i="4"/>
  <c r="AP63" i="30"/>
  <c r="AL77" i="34"/>
  <c r="AE55" i="34"/>
  <c r="BE43" i="4"/>
  <c r="T45" i="30"/>
  <c r="BG53" i="30"/>
  <c r="J55" i="30"/>
  <c r="AY55" i="34"/>
  <c r="AW72" i="30"/>
  <c r="AJ72" i="30"/>
  <c r="AE45" i="30"/>
  <c r="D38" i="30"/>
  <c r="BB38" i="30"/>
  <c r="E40" i="30"/>
  <c r="BJ70" i="30"/>
  <c r="M72" i="30"/>
  <c r="BJ24" i="30"/>
  <c r="BC70" i="34"/>
  <c r="P75" i="27"/>
  <c r="BD34" i="27"/>
  <c r="AE45" i="34"/>
  <c r="AE36" i="34"/>
  <c r="U79" i="27"/>
  <c r="AV36" i="27"/>
  <c r="AW43" i="9"/>
  <c r="AW45" i="34"/>
  <c r="AU63" i="34"/>
  <c r="BH53" i="4"/>
  <c r="U55" i="30"/>
  <c r="T40" i="30"/>
  <c r="S55" i="30"/>
  <c r="M63" i="9"/>
  <c r="AQ36" i="34"/>
  <c r="AS79" i="30"/>
  <c r="AS28" i="30"/>
  <c r="AJ36" i="27"/>
  <c r="D45" i="4"/>
  <c r="AN75" i="34"/>
  <c r="AO77" i="34"/>
  <c r="AD28" i="30"/>
  <c r="AM77" i="34"/>
  <c r="AH77" i="34"/>
  <c r="AB58" i="4"/>
  <c r="BJ36" i="27"/>
  <c r="P75" i="30"/>
  <c r="AR77" i="27"/>
  <c r="AG79" i="4"/>
  <c r="AJ40" i="9"/>
  <c r="AG36" i="27"/>
  <c r="S77" i="30"/>
  <c r="I75" i="101"/>
  <c r="I77" i="9"/>
  <c r="X36" i="34"/>
  <c r="D78" i="4"/>
  <c r="BL63" i="4"/>
  <c r="AQ43" i="9"/>
  <c r="AQ45" i="4"/>
  <c r="F63" i="9"/>
  <c r="AE55" i="30"/>
  <c r="V36" i="30"/>
  <c r="R40" i="34"/>
  <c r="AZ45" i="34"/>
  <c r="R55" i="30"/>
  <c r="AV55" i="27"/>
  <c r="AN75" i="27"/>
  <c r="AD55" i="30"/>
  <c r="AK70" i="9"/>
  <c r="AK72" i="4"/>
  <c r="AB53" i="30"/>
  <c r="BG58" i="34"/>
  <c r="BK63" i="30"/>
  <c r="BJ70" i="4"/>
  <c r="M70" i="9"/>
  <c r="M72" i="4"/>
  <c r="V72" i="30"/>
  <c r="AZ55" i="34"/>
  <c r="BD38" i="30"/>
  <c r="S55" i="34"/>
  <c r="AF40" i="30"/>
  <c r="AR75" i="9"/>
  <c r="AL53" i="9"/>
  <c r="BK53" i="4"/>
  <c r="AL79" i="4"/>
  <c r="AL55" i="4"/>
  <c r="Y43" i="9"/>
  <c r="V77" i="30"/>
  <c r="S45" i="34"/>
  <c r="AM36" i="30"/>
  <c r="BK77" i="30"/>
  <c r="Z55" i="34"/>
  <c r="I34" i="9"/>
  <c r="V77" i="27"/>
  <c r="P53" i="30"/>
  <c r="Q55" i="30"/>
  <c r="AZ40" i="34"/>
  <c r="U24" i="9"/>
  <c r="I40" i="13"/>
  <c r="I45" i="13" s="1"/>
  <c r="J45" i="9"/>
  <c r="J78" i="9"/>
  <c r="AY72" i="34"/>
  <c r="AH55" i="34"/>
  <c r="AH34" i="9"/>
  <c r="AH36" i="4"/>
  <c r="Q75" i="101"/>
  <c r="Q77" i="9"/>
  <c r="R38" i="9"/>
  <c r="AZ79" i="34"/>
  <c r="Y63" i="34"/>
  <c r="BL84" i="27"/>
  <c r="AV40" i="9"/>
  <c r="BH21" i="27"/>
  <c r="AD36" i="30"/>
  <c r="G43" i="9"/>
  <c r="BD43" i="4"/>
  <c r="G45" i="4"/>
  <c r="BD38" i="27"/>
  <c r="G38" i="9"/>
  <c r="G40" i="27"/>
  <c r="AZ53" i="9"/>
  <c r="BE53" i="27"/>
  <c r="AS63" i="34"/>
  <c r="AQ77" i="27"/>
  <c r="AK53" i="9"/>
  <c r="AK55" i="4"/>
  <c r="X43" i="9"/>
  <c r="X45" i="4"/>
  <c r="AH28" i="9"/>
  <c r="AB34" i="27"/>
  <c r="BD58" i="34"/>
  <c r="G63" i="34"/>
  <c r="O55" i="9"/>
  <c r="Z53" i="9"/>
  <c r="Z55" i="30"/>
  <c r="P70" i="34"/>
  <c r="G58" i="9"/>
  <c r="Y36" i="30"/>
  <c r="P70" i="27"/>
  <c r="J79" i="4"/>
  <c r="R34" i="9"/>
  <c r="D72" i="27"/>
  <c r="F55" i="9"/>
  <c r="AY75" i="9"/>
  <c r="AY77" i="30"/>
  <c r="AN70" i="27"/>
  <c r="AO72" i="27"/>
  <c r="BE28" i="34"/>
  <c r="R45" i="27"/>
  <c r="U70" i="9"/>
  <c r="U72" i="4"/>
  <c r="I45" i="9"/>
  <c r="E45" i="9"/>
  <c r="AI55" i="34"/>
  <c r="AR77" i="30"/>
  <c r="R45" i="34"/>
  <c r="AH36" i="30"/>
  <c r="AB34" i="30"/>
  <c r="V55" i="30"/>
  <c r="BE55" i="4"/>
  <c r="AT45" i="34"/>
  <c r="AE36" i="30"/>
  <c r="AH77" i="27"/>
  <c r="AE53" i="9"/>
  <c r="AE55" i="4"/>
  <c r="AG77" i="27"/>
  <c r="AJ77" i="30"/>
  <c r="D59" i="9"/>
  <c r="AT63" i="30"/>
  <c r="AM58" i="9"/>
  <c r="BC63" i="4"/>
  <c r="AH72" i="30"/>
  <c r="AM45" i="34"/>
  <c r="V36" i="27"/>
  <c r="Q45" i="9"/>
  <c r="AY45" i="34"/>
  <c r="AY43" i="9"/>
  <c r="AP72" i="30"/>
  <c r="AJ43" i="9"/>
  <c r="AJ45" i="4"/>
  <c r="AL34" i="9"/>
  <c r="AL36" i="30"/>
  <c r="BL21" i="9"/>
  <c r="BL28" i="30"/>
  <c r="H12" i="117"/>
  <c r="AS45" i="27"/>
  <c r="AQ75" i="9"/>
  <c r="AQ77" i="4"/>
  <c r="BH36" i="4"/>
  <c r="BH53" i="34"/>
  <c r="U63" i="34"/>
  <c r="BE34" i="30"/>
  <c r="AW36" i="34"/>
  <c r="AW79" i="34"/>
  <c r="AP77" i="30"/>
  <c r="AI77" i="27"/>
  <c r="AE34" i="9"/>
  <c r="P38" i="4"/>
  <c r="Q38" i="9"/>
  <c r="Q40" i="4"/>
  <c r="AA63" i="34"/>
  <c r="BF36" i="4"/>
  <c r="AT63" i="27"/>
  <c r="AO75" i="9"/>
  <c r="AA58" i="9"/>
  <c r="I28" i="34"/>
  <c r="AH70" i="9"/>
  <c r="AH72" i="4"/>
  <c r="AD63" i="27"/>
  <c r="BH75" i="34"/>
  <c r="X72" i="34"/>
  <c r="D45" i="27"/>
  <c r="AV72" i="34"/>
  <c r="AG58" i="9"/>
  <c r="AG63" i="4"/>
  <c r="P75" i="4"/>
  <c r="T55" i="34"/>
  <c r="BE43" i="34"/>
  <c r="BF70" i="30"/>
  <c r="S77" i="34"/>
  <c r="BL55" i="27"/>
  <c r="AS77" i="34"/>
  <c r="AR45" i="34"/>
  <c r="Y28" i="34"/>
  <c r="AG45" i="34"/>
  <c r="Y45" i="30"/>
  <c r="AD77" i="30"/>
  <c r="W43" i="9"/>
  <c r="W45" i="4"/>
  <c r="BD34" i="4"/>
  <c r="G34" i="9"/>
  <c r="G36" i="4"/>
  <c r="AA79" i="30"/>
  <c r="BL78" i="9"/>
  <c r="AF55" i="30"/>
  <c r="AG72" i="34"/>
  <c r="Y72" i="30"/>
  <c r="BL53" i="30"/>
  <c r="X40" i="34"/>
  <c r="BD58" i="4"/>
  <c r="BE58" i="30"/>
  <c r="AP45" i="30"/>
  <c r="I28" i="30"/>
  <c r="BL24" i="34"/>
  <c r="S55" i="27"/>
  <c r="AQ45" i="30"/>
  <c r="AI63" i="30"/>
  <c r="BF43" i="4"/>
  <c r="G55" i="9"/>
  <c r="N28" i="9"/>
  <c r="AV53" i="9"/>
  <c r="AU77" i="34"/>
  <c r="Y55" i="34"/>
  <c r="AI72" i="27"/>
  <c r="AD55" i="34"/>
  <c r="AH36" i="34"/>
  <c r="BB24" i="27"/>
  <c r="D24" i="27"/>
  <c r="E28" i="27"/>
  <c r="E79" i="27"/>
  <c r="AN58" i="4"/>
  <c r="BF34" i="34"/>
  <c r="I36" i="34"/>
  <c r="BB55" i="27"/>
  <c r="X36" i="30"/>
  <c r="Z36" i="34"/>
  <c r="T79" i="34"/>
  <c r="T28" i="34"/>
  <c r="BJ59" i="9"/>
  <c r="BA59" i="4"/>
  <c r="AS36" i="34"/>
  <c r="AV63" i="30"/>
  <c r="AI55" i="30"/>
  <c r="AG63" i="30"/>
  <c r="P58" i="34"/>
  <c r="Q63" i="34"/>
  <c r="Y36" i="34"/>
  <c r="P24" i="30"/>
  <c r="G12" i="117"/>
  <c r="AD36" i="34"/>
  <c r="AK75" i="9"/>
  <c r="AK77" i="4"/>
  <c r="AH77" i="30"/>
  <c r="BB75" i="34"/>
  <c r="D75" i="34"/>
  <c r="E77" i="34"/>
  <c r="N45" i="9"/>
  <c r="AM70" i="9"/>
  <c r="W34" i="9"/>
  <c r="AJ28" i="9"/>
  <c r="P53" i="27"/>
  <c r="P24" i="4"/>
  <c r="Q24" i="9"/>
  <c r="X55" i="34"/>
  <c r="AE38" i="9"/>
  <c r="AI70" i="9"/>
  <c r="AI72" i="4"/>
  <c r="AE70" i="9"/>
  <c r="AE72" i="4"/>
  <c r="AG79" i="27"/>
  <c r="BH28" i="34"/>
  <c r="AW70" i="9"/>
  <c r="AW72" i="4"/>
  <c r="AN75" i="4"/>
  <c r="AF53" i="9"/>
  <c r="AF55" i="4"/>
  <c r="BE38" i="30"/>
  <c r="AK72" i="27"/>
  <c r="S72" i="27"/>
  <c r="AI43" i="9"/>
  <c r="J84" i="27"/>
  <c r="AT36" i="27"/>
  <c r="R77" i="30"/>
  <c r="T63" i="34"/>
  <c r="E36" i="9"/>
  <c r="W72" i="27"/>
  <c r="AU72" i="30"/>
  <c r="Y79" i="34"/>
  <c r="U55" i="34"/>
  <c r="M28" i="30"/>
  <c r="AZ72" i="34"/>
  <c r="P24" i="34"/>
  <c r="BH63" i="27"/>
  <c r="BD34" i="30"/>
  <c r="AP36" i="34"/>
  <c r="AW72" i="34"/>
  <c r="AE72" i="27"/>
  <c r="AZ36" i="34"/>
  <c r="U77" i="30"/>
  <c r="S77" i="27"/>
  <c r="P37" i="9"/>
  <c r="H78" i="9"/>
  <c r="AR55" i="30"/>
  <c r="AX36" i="30"/>
  <c r="AX34" i="9"/>
  <c r="BF21" i="30"/>
  <c r="AD24" i="9"/>
  <c r="BI21" i="9"/>
  <c r="BI28" i="4"/>
  <c r="N72" i="9"/>
  <c r="AL55" i="34"/>
  <c r="AH63" i="30"/>
  <c r="Y77" i="30"/>
  <c r="U79" i="34"/>
  <c r="U28" i="34"/>
  <c r="BD55" i="4"/>
  <c r="R79" i="30"/>
  <c r="BK28" i="30"/>
  <c r="AU28" i="9"/>
  <c r="AT63" i="34"/>
  <c r="AJ45" i="27"/>
  <c r="Z45" i="34"/>
  <c r="BE34" i="27"/>
  <c r="AP40" i="27"/>
  <c r="AP38" i="9"/>
  <c r="AT36" i="34"/>
  <c r="AJ45" i="30"/>
  <c r="AJ58" i="9"/>
  <c r="AJ63" i="4"/>
  <c r="AH45" i="27"/>
  <c r="AI36" i="27"/>
  <c r="S72" i="30"/>
  <c r="P58" i="27"/>
  <c r="Q63" i="27"/>
  <c r="BB58" i="27"/>
  <c r="BD70" i="30"/>
  <c r="AV70" i="9"/>
  <c r="AV72" i="4"/>
  <c r="BE53" i="34"/>
  <c r="H55" i="34"/>
  <c r="J28" i="9"/>
  <c r="AP79" i="27"/>
  <c r="AN58" i="30"/>
  <c r="AW63" i="34"/>
  <c r="AT38" i="9"/>
  <c r="AT40" i="30"/>
  <c r="BK45" i="30"/>
  <c r="BJ34" i="34"/>
  <c r="K36" i="9"/>
  <c r="H63" i="9"/>
  <c r="AW77" i="30"/>
  <c r="AR58" i="9"/>
  <c r="AR63" i="4"/>
  <c r="V63" i="30"/>
  <c r="AL28" i="9"/>
  <c r="AJ79" i="4"/>
  <c r="W55" i="34"/>
  <c r="V79" i="30"/>
  <c r="L79" i="27"/>
  <c r="AA55" i="34"/>
  <c r="P43" i="27"/>
  <c r="AX28" i="9"/>
  <c r="AN24" i="4"/>
  <c r="AQ36" i="30"/>
  <c r="Q79" i="4"/>
  <c r="AI34" i="9"/>
  <c r="AI79" i="4"/>
  <c r="AI36" i="4"/>
  <c r="AK72" i="30"/>
  <c r="AB70" i="34"/>
  <c r="P58" i="4"/>
  <c r="Q58" i="9"/>
  <c r="Q63" i="4"/>
  <c r="X63" i="27"/>
  <c r="P43" i="34"/>
  <c r="AQ72" i="30"/>
  <c r="AY77" i="34"/>
  <c r="Y79" i="30"/>
  <c r="I79" i="34"/>
  <c r="U21" i="9"/>
  <c r="AL79" i="34"/>
  <c r="AL28" i="34"/>
  <c r="BG78" i="27"/>
  <c r="BA41" i="27"/>
  <c r="BG41" i="9"/>
  <c r="AB53" i="34"/>
  <c r="AC55" i="34"/>
  <c r="AN58" i="34"/>
  <c r="AE45" i="27"/>
  <c r="AZ43" i="9"/>
  <c r="BH45" i="4"/>
  <c r="AI36" i="30"/>
  <c r="P38" i="30"/>
  <c r="U63" i="27"/>
  <c r="G75" i="101"/>
  <c r="G77" i="9"/>
  <c r="D36" i="4"/>
  <c r="BG58" i="4"/>
  <c r="AW55" i="9"/>
  <c r="BC78" i="9"/>
  <c r="AP36" i="30"/>
  <c r="AS55" i="34"/>
  <c r="AG55" i="27"/>
  <c r="AF63" i="27"/>
  <c r="AI45" i="30"/>
  <c r="AD40" i="27"/>
  <c r="BH70" i="4"/>
  <c r="AI36" i="34"/>
  <c r="P70" i="30"/>
  <c r="Q72" i="30"/>
  <c r="BE21" i="30"/>
  <c r="X36" i="27"/>
  <c r="BI58" i="27"/>
  <c r="AF55" i="34"/>
  <c r="W36" i="34"/>
  <c r="P75" i="34"/>
  <c r="BH34" i="30"/>
  <c r="BA68" i="34"/>
  <c r="BE78" i="34"/>
  <c r="BE68" i="9"/>
  <c r="AP34" i="9"/>
  <c r="AP36" i="4"/>
  <c r="I79" i="30"/>
  <c r="AB58" i="27"/>
  <c r="AC63" i="27"/>
  <c r="AK63" i="34"/>
  <c r="BB77" i="27"/>
  <c r="BJ43" i="34"/>
  <c r="BD53" i="34"/>
  <c r="BK70" i="30"/>
  <c r="AP43" i="9"/>
  <c r="AI79" i="30"/>
  <c r="AN28" i="34"/>
  <c r="AN40" i="30"/>
  <c r="AP63" i="27"/>
  <c r="R45" i="30"/>
  <c r="AI72" i="34"/>
  <c r="U72" i="34"/>
  <c r="AU79" i="30"/>
  <c r="AN43" i="34"/>
  <c r="AJ72" i="34"/>
  <c r="AF79" i="27"/>
  <c r="AM55" i="30"/>
  <c r="AJ79" i="34"/>
  <c r="AE63" i="30"/>
  <c r="U45" i="30"/>
  <c r="BI34" i="30"/>
  <c r="AV72" i="27"/>
  <c r="BC38" i="27"/>
  <c r="AK28" i="9"/>
  <c r="BI75" i="30"/>
  <c r="L77" i="30"/>
  <c r="L79" i="4"/>
  <c r="BI34" i="34"/>
  <c r="AY79" i="34"/>
  <c r="AS72" i="30"/>
  <c r="AN70" i="30"/>
  <c r="V36" i="34"/>
  <c r="BG28" i="30"/>
  <c r="BH24" i="30"/>
  <c r="V72" i="34"/>
  <c r="BH78" i="9"/>
  <c r="AP79" i="34"/>
  <c r="L63" i="9"/>
  <c r="P36" i="4"/>
  <c r="AP72" i="34"/>
  <c r="AQ34" i="9"/>
  <c r="BI75" i="27"/>
  <c r="L77" i="27"/>
  <c r="AG72" i="30"/>
  <c r="AJ77" i="27"/>
  <c r="AJ55" i="34"/>
  <c r="AF77" i="34"/>
  <c r="M79" i="34"/>
  <c r="BJ21" i="34"/>
  <c r="M28" i="34"/>
  <c r="BC70" i="4"/>
  <c r="F70" i="9"/>
  <c r="F72" i="4"/>
  <c r="BH34" i="27"/>
  <c r="BJ78" i="4"/>
  <c r="X45" i="27"/>
  <c r="AL79" i="30"/>
  <c r="AB58" i="34"/>
  <c r="AD79" i="34"/>
  <c r="R55" i="34"/>
  <c r="BB36" i="27"/>
  <c r="BJ70" i="34"/>
  <c r="BI24" i="30"/>
  <c r="K75" i="101"/>
  <c r="K77" i="9"/>
  <c r="BE43" i="27"/>
  <c r="AK36" i="34"/>
  <c r="X72" i="30"/>
  <c r="BD28" i="34"/>
  <c r="T77" i="34"/>
  <c r="AT77" i="30"/>
  <c r="AB53" i="4"/>
  <c r="AE77" i="30"/>
  <c r="U79" i="4"/>
  <c r="Y24" i="9"/>
  <c r="BJ75" i="4"/>
  <c r="T36" i="27"/>
  <c r="BB72" i="4"/>
  <c r="K63" i="9"/>
  <c r="BC36" i="4"/>
  <c r="AB78" i="9"/>
  <c r="AU45" i="9"/>
  <c r="AW72" i="27"/>
  <c r="AE63" i="34"/>
  <c r="AB38" i="30"/>
  <c r="AC40" i="30"/>
  <c r="AJ63" i="30"/>
  <c r="D36" i="30"/>
  <c r="BH75" i="30"/>
  <c r="U75" i="9"/>
  <c r="W70" i="9"/>
  <c r="M79" i="30"/>
  <c r="T21" i="9"/>
  <c r="BL70" i="34"/>
  <c r="AP70" i="9"/>
  <c r="AP72" i="4"/>
  <c r="AV77" i="34"/>
  <c r="AB40" i="4"/>
  <c r="AF75" i="9"/>
  <c r="AF77" i="4"/>
  <c r="AM28" i="9"/>
  <c r="BL75" i="30"/>
  <c r="R63" i="30"/>
  <c r="BF53" i="34"/>
  <c r="R72" i="30"/>
  <c r="S45" i="27"/>
  <c r="AB81" i="9"/>
  <c r="AK36" i="30"/>
  <c r="Y53" i="9"/>
  <c r="D75" i="27"/>
  <c r="X79" i="4"/>
  <c r="BE24" i="30"/>
  <c r="Q70" i="9"/>
  <c r="AR43" i="9"/>
  <c r="AR45" i="30"/>
  <c r="AU36" i="34"/>
  <c r="AM72" i="34"/>
  <c r="AH63" i="27"/>
  <c r="AT79" i="34"/>
  <c r="AX77" i="34"/>
  <c r="AU36" i="30"/>
  <c r="X55" i="30"/>
  <c r="AK45" i="30"/>
  <c r="V53" i="9"/>
  <c r="AD72" i="30"/>
  <c r="V72" i="27"/>
  <c r="U72" i="27"/>
  <c r="AX63" i="34"/>
  <c r="AV36" i="34"/>
  <c r="AD72" i="27"/>
  <c r="AD55" i="27"/>
  <c r="AJ55" i="30"/>
  <c r="AK79" i="4"/>
  <c r="V45" i="34"/>
  <c r="V45" i="30"/>
  <c r="BF43" i="30"/>
  <c r="AU72" i="27"/>
  <c r="AX55" i="34"/>
  <c r="BC43" i="34"/>
  <c r="X63" i="30"/>
  <c r="U77" i="34"/>
  <c r="BL53" i="34"/>
  <c r="AR34" i="9"/>
  <c r="AR36" i="4"/>
  <c r="AT36" i="30"/>
  <c r="BK53" i="34"/>
  <c r="AQ72" i="27"/>
  <c r="AY36" i="34"/>
  <c r="AD77" i="27"/>
  <c r="AD40" i="30"/>
  <c r="W72" i="34"/>
  <c r="R36" i="34"/>
  <c r="BF75" i="27"/>
  <c r="AV79" i="30"/>
  <c r="AY63" i="34"/>
  <c r="BH75" i="27"/>
  <c r="AB70" i="30"/>
  <c r="AJ55" i="27"/>
  <c r="AK45" i="34"/>
  <c r="BL75" i="34"/>
  <c r="O77" i="34"/>
  <c r="BI34" i="27"/>
  <c r="X34" i="9"/>
  <c r="AQ79" i="34"/>
  <c r="AQ77" i="34"/>
  <c r="BD43" i="34"/>
  <c r="AB75" i="4"/>
  <c r="AC75" i="9"/>
  <c r="AC77" i="4"/>
  <c r="BL79" i="4"/>
  <c r="BL36" i="4"/>
  <c r="N55" i="9"/>
  <c r="X77" i="34"/>
  <c r="BH58" i="30"/>
  <c r="W63" i="30"/>
  <c r="Q53" i="9"/>
  <c r="AP55" i="27"/>
  <c r="AN53" i="27"/>
  <c r="AN43" i="30"/>
  <c r="AB75" i="30"/>
  <c r="BK21" i="34"/>
  <c r="BE24" i="27"/>
  <c r="BJ70" i="27"/>
  <c r="R70" i="9"/>
  <c r="BG34" i="4"/>
  <c r="X63" i="34"/>
  <c r="F75" i="101"/>
  <c r="BD72" i="4"/>
  <c r="AS36" i="27"/>
  <c r="AH55" i="27"/>
  <c r="AH53" i="9"/>
  <c r="AL45" i="34"/>
  <c r="AD53" i="9"/>
  <c r="AD55" i="4"/>
  <c r="L28" i="30"/>
  <c r="AD58" i="9"/>
  <c r="AD63" i="4"/>
  <c r="AI77" i="30"/>
  <c r="T77" i="27"/>
  <c r="V34" i="9"/>
  <c r="AZ77" i="34"/>
  <c r="BG70" i="30"/>
  <c r="BI43" i="34"/>
  <c r="BC43" i="27"/>
  <c r="AM79" i="30"/>
  <c r="BC75" i="30"/>
  <c r="Y58" i="9"/>
  <c r="Y63" i="4"/>
  <c r="BJ58" i="4"/>
  <c r="H75" i="101"/>
  <c r="H77" i="9"/>
  <c r="AV40" i="34"/>
  <c r="AS63" i="30"/>
  <c r="AH36" i="27"/>
  <c r="AI77" i="34"/>
  <c r="D21" i="9"/>
  <c r="BB24" i="30"/>
  <c r="P70" i="4"/>
  <c r="BI58" i="34"/>
  <c r="BF28" i="27"/>
  <c r="AO79" i="34"/>
  <c r="AV79" i="34"/>
  <c r="D63" i="4"/>
  <c r="AG45" i="27"/>
  <c r="AG53" i="9"/>
  <c r="AG55" i="4"/>
  <c r="AG45" i="30"/>
  <c r="R79" i="34"/>
  <c r="BK70" i="34"/>
  <c r="S36" i="34"/>
  <c r="BB55" i="4"/>
  <c r="BD40" i="4"/>
  <c r="BD37" i="9"/>
  <c r="BD78" i="4"/>
  <c r="AQ40" i="34"/>
  <c r="BH43" i="34"/>
  <c r="BD38" i="34"/>
  <c r="BB70" i="30"/>
  <c r="D70" i="30"/>
  <c r="E72" i="30"/>
  <c r="AR21" i="9"/>
  <c r="AC72" i="9"/>
  <c r="AT58" i="9"/>
  <c r="AS36" i="30"/>
  <c r="AF70" i="9"/>
  <c r="AF72" i="4"/>
  <c r="BJ53" i="4"/>
  <c r="M53" i="9"/>
  <c r="M55" i="4"/>
  <c r="W72" i="30"/>
  <c r="U36" i="27"/>
  <c r="S24" i="9"/>
  <c r="BJ24" i="4"/>
  <c r="U63" i="30"/>
  <c r="AR36" i="34"/>
  <c r="U58" i="9"/>
  <c r="AE77" i="27"/>
  <c r="BG43" i="27"/>
  <c r="AJ36" i="34"/>
  <c r="X55" i="27"/>
  <c r="W55" i="30"/>
  <c r="U36" i="30"/>
  <c r="AJ79" i="27"/>
  <c r="AH72" i="27"/>
  <c r="BL43" i="34"/>
  <c r="AB43" i="30"/>
  <c r="BI53" i="30"/>
  <c r="BD75" i="34"/>
  <c r="AA45" i="34"/>
  <c r="AA43" i="9"/>
  <c r="BC45" i="4"/>
  <c r="AX58" i="9"/>
  <c r="AX63" i="30"/>
  <c r="AY72" i="9"/>
  <c r="AK55" i="30"/>
  <c r="AF72" i="27"/>
  <c r="AG34" i="9"/>
  <c r="AD40" i="34"/>
  <c r="S40" i="34"/>
  <c r="AV34" i="9"/>
  <c r="F45" i="9"/>
  <c r="AY28" i="30"/>
  <c r="AP58" i="9"/>
  <c r="W28" i="30"/>
  <c r="AE75" i="9"/>
  <c r="AE77" i="4"/>
  <c r="E79" i="30"/>
  <c r="L55" i="9"/>
  <c r="AR72" i="30"/>
  <c r="AQ63" i="30"/>
  <c r="AD45" i="30"/>
  <c r="AG77" i="30"/>
  <c r="AK77" i="34"/>
  <c r="AD75" i="9"/>
  <c r="O72" i="9"/>
  <c r="T36" i="34"/>
  <c r="BC75" i="4"/>
  <c r="BA65" i="9"/>
  <c r="AR79" i="27"/>
  <c r="AY34" i="9"/>
  <c r="L28" i="9"/>
  <c r="R55" i="27"/>
  <c r="E24" i="9"/>
  <c r="BC70" i="30"/>
  <c r="AS75" i="9"/>
  <c r="AS77" i="4"/>
  <c r="AD63" i="30"/>
  <c r="O45" i="9"/>
  <c r="T28" i="30"/>
  <c r="BE75" i="4"/>
  <c r="U36" i="34"/>
  <c r="P38" i="34"/>
  <c r="Q40" i="34"/>
  <c r="R24" i="9"/>
  <c r="D55" i="27"/>
  <c r="AS21" i="9"/>
  <c r="V63" i="34"/>
  <c r="AB53" i="27"/>
  <c r="D38" i="27"/>
  <c r="BF53" i="30"/>
  <c r="BB21" i="9"/>
  <c r="BA21" i="4"/>
  <c r="D24" i="30"/>
  <c r="AA34" i="9"/>
  <c r="AU34" i="9"/>
  <c r="P43" i="4"/>
  <c r="R28" i="27"/>
  <c r="M22" i="121" l="1"/>
  <c r="L22" i="121" s="1"/>
  <c r="AD45" i="9"/>
  <c r="S40" i="9"/>
  <c r="T36" i="9"/>
  <c r="C26" i="124"/>
  <c r="AV84" i="30"/>
  <c r="AZ84" i="34"/>
  <c r="AO84" i="27"/>
  <c r="AE84" i="30"/>
  <c r="AK63" i="9"/>
  <c r="W55" i="9"/>
  <c r="BI77" i="31"/>
  <c r="BC36" i="32"/>
  <c r="BE77" i="32"/>
  <c r="BG77" i="34"/>
  <c r="BC77" i="34"/>
  <c r="AO88" i="30"/>
  <c r="AO88" i="31"/>
  <c r="BD40" i="34"/>
  <c r="BF77" i="27"/>
  <c r="AL84" i="30"/>
  <c r="BI36" i="30"/>
  <c r="I84" i="30"/>
  <c r="BE21" i="9"/>
  <c r="BE55" i="34"/>
  <c r="AP84" i="4"/>
  <c r="AR84" i="34"/>
  <c r="AB45" i="27"/>
  <c r="AS84" i="4"/>
  <c r="N84" i="35"/>
  <c r="G84" i="35"/>
  <c r="BG45" i="34"/>
  <c r="P36" i="35"/>
  <c r="BI55" i="35"/>
  <c r="BK77" i="35"/>
  <c r="BF77" i="34"/>
  <c r="AT45" i="9"/>
  <c r="AL84" i="31"/>
  <c r="AV84" i="31"/>
  <c r="BC36" i="35"/>
  <c r="BJ77" i="32"/>
  <c r="BD36" i="32"/>
  <c r="BE45" i="35"/>
  <c r="AX84" i="32"/>
  <c r="O84" i="33"/>
  <c r="BF28" i="32"/>
  <c r="AR84" i="32"/>
  <c r="BL55" i="33"/>
  <c r="AL84" i="33"/>
  <c r="AE84" i="33"/>
  <c r="AN72" i="33"/>
  <c r="BC72" i="33"/>
  <c r="Z28" i="9"/>
  <c r="BL77" i="32"/>
  <c r="BC63" i="35"/>
  <c r="BL36" i="32"/>
  <c r="BF72" i="34"/>
  <c r="Q84" i="30"/>
  <c r="BF63" i="27"/>
  <c r="G22" i="121"/>
  <c r="F22" i="121" s="1"/>
  <c r="BK77" i="34"/>
  <c r="AB28" i="34"/>
  <c r="AN55" i="30"/>
  <c r="L88" i="32"/>
  <c r="AC88" i="27"/>
  <c r="F88" i="32"/>
  <c r="H88" i="27"/>
  <c r="H88" i="33"/>
  <c r="AZ88" i="27"/>
  <c r="I88" i="33"/>
  <c r="BE36" i="30"/>
  <c r="BF63" i="32"/>
  <c r="AN45" i="32"/>
  <c r="BC36" i="33"/>
  <c r="AB77" i="33"/>
  <c r="BH77" i="32"/>
  <c r="AW75" i="101"/>
  <c r="AW77" i="101" s="1"/>
  <c r="Y88" i="4"/>
  <c r="BF55" i="30"/>
  <c r="BH45" i="34"/>
  <c r="AQ84" i="34"/>
  <c r="BF55" i="34"/>
  <c r="M84" i="30"/>
  <c r="U84" i="34"/>
  <c r="BB77" i="34"/>
  <c r="E84" i="27"/>
  <c r="BH55" i="34"/>
  <c r="BD63" i="34"/>
  <c r="AL84" i="4"/>
  <c r="AG84" i="4"/>
  <c r="U84" i="27"/>
  <c r="BD72" i="34"/>
  <c r="BE28" i="4"/>
  <c r="BC63" i="27"/>
  <c r="T84" i="30"/>
  <c r="BK45" i="34"/>
  <c r="BD45" i="27"/>
  <c r="Z36" i="9"/>
  <c r="R45" i="9"/>
  <c r="BD21" i="9"/>
  <c r="AE84" i="4"/>
  <c r="E84" i="35"/>
  <c r="BJ36" i="35"/>
  <c r="R84" i="35"/>
  <c r="U84" i="35"/>
  <c r="BC45" i="35"/>
  <c r="AN36" i="34"/>
  <c r="X84" i="35"/>
  <c r="S84" i="35"/>
  <c r="BC72" i="35"/>
  <c r="BL55" i="35"/>
  <c r="AC84" i="35"/>
  <c r="BJ72" i="35"/>
  <c r="Z75" i="101"/>
  <c r="Z77" i="101" s="1"/>
  <c r="BD77" i="27"/>
  <c r="AA84" i="35"/>
  <c r="AK84" i="34"/>
  <c r="AE84" i="35"/>
  <c r="AF84" i="35"/>
  <c r="AN77" i="35"/>
  <c r="AT84" i="27"/>
  <c r="BH36" i="35"/>
  <c r="AH84" i="31"/>
  <c r="AF84" i="31"/>
  <c r="AR84" i="31"/>
  <c r="AG84" i="31"/>
  <c r="AD84" i="31"/>
  <c r="AN36" i="31"/>
  <c r="W84" i="32"/>
  <c r="BJ77" i="35"/>
  <c r="AV84" i="4"/>
  <c r="D28" i="32"/>
  <c r="AW84" i="32"/>
  <c r="AH84" i="32"/>
  <c r="AB77" i="32"/>
  <c r="BG77" i="35"/>
  <c r="BI63" i="30"/>
  <c r="BK77" i="33"/>
  <c r="BG72" i="33"/>
  <c r="BG55" i="33"/>
  <c r="P63" i="33"/>
  <c r="BG40" i="33"/>
  <c r="J84" i="33"/>
  <c r="BK45" i="33"/>
  <c r="BG45" i="33"/>
  <c r="BL63" i="33"/>
  <c r="BF45" i="33"/>
  <c r="BH36" i="33"/>
  <c r="BI72" i="27"/>
  <c r="BF72" i="35"/>
  <c r="BD77" i="35"/>
  <c r="AZ75" i="101"/>
  <c r="AZ77" i="101" s="1"/>
  <c r="L22" i="117" s="1"/>
  <c r="Z63" i="9"/>
  <c r="AC84" i="34"/>
  <c r="BI72" i="4"/>
  <c r="BE72" i="30"/>
  <c r="AC84" i="30"/>
  <c r="BA80" i="35"/>
  <c r="AT88" i="31"/>
  <c r="F88" i="27"/>
  <c r="G88" i="30"/>
  <c r="F88" i="33"/>
  <c r="BD45" i="34"/>
  <c r="AH84" i="30"/>
  <c r="BC36" i="30"/>
  <c r="BC45" i="34"/>
  <c r="BA41" i="9"/>
  <c r="C21" i="124" s="1"/>
  <c r="P78" i="9"/>
  <c r="G16" i="16" s="1"/>
  <c r="BE40" i="30"/>
  <c r="BD40" i="27"/>
  <c r="BG63" i="34"/>
  <c r="AS84" i="30"/>
  <c r="BL36" i="34"/>
  <c r="AD84" i="27"/>
  <c r="O84" i="9"/>
  <c r="AT84" i="4"/>
  <c r="I28" i="9"/>
  <c r="BF36" i="27"/>
  <c r="BD63" i="30"/>
  <c r="W84" i="27"/>
  <c r="W84" i="30"/>
  <c r="AH84" i="4"/>
  <c r="S75" i="101"/>
  <c r="S77" i="101" s="1"/>
  <c r="T84" i="27"/>
  <c r="AH84" i="27"/>
  <c r="AL63" i="9"/>
  <c r="BI55" i="27"/>
  <c r="BH77" i="35"/>
  <c r="BD45" i="35"/>
  <c r="BL36" i="35"/>
  <c r="BB40" i="35"/>
  <c r="BD40" i="35"/>
  <c r="BE77" i="35"/>
  <c r="BJ77" i="34"/>
  <c r="BJ63" i="35"/>
  <c r="P63" i="30"/>
  <c r="P63" i="35"/>
  <c r="S55" i="9"/>
  <c r="BF77" i="30"/>
  <c r="AF84" i="30"/>
  <c r="AD84" i="35"/>
  <c r="AU84" i="35"/>
  <c r="BG36" i="27"/>
  <c r="AJ84" i="35"/>
  <c r="AZ84" i="35"/>
  <c r="Y84" i="31"/>
  <c r="AI84" i="31"/>
  <c r="AB40" i="31"/>
  <c r="T84" i="32"/>
  <c r="X84" i="32"/>
  <c r="S84" i="32"/>
  <c r="AL84" i="32"/>
  <c r="AK84" i="32"/>
  <c r="AM84" i="32"/>
  <c r="M84" i="33"/>
  <c r="BJ55" i="33"/>
  <c r="BJ77" i="33"/>
  <c r="BI63" i="33"/>
  <c r="BJ63" i="33"/>
  <c r="BL63" i="32"/>
  <c r="BJ63" i="34"/>
  <c r="BJ36" i="4"/>
  <c r="BL72" i="33"/>
  <c r="BG36" i="32"/>
  <c r="BE72" i="33"/>
  <c r="AZ36" i="9"/>
  <c r="AT84" i="32"/>
  <c r="BK72" i="33"/>
  <c r="BI36" i="33"/>
  <c r="Z72" i="9"/>
  <c r="J63" i="9"/>
  <c r="W84" i="4"/>
  <c r="AG28" i="9"/>
  <c r="BF55" i="27"/>
  <c r="C24" i="124"/>
  <c r="AZ88" i="31"/>
  <c r="Z88" i="30"/>
  <c r="AZ88" i="30"/>
  <c r="V88" i="4"/>
  <c r="I88" i="27"/>
  <c r="K88" i="4"/>
  <c r="BG21" i="9"/>
  <c r="Q88" i="31"/>
  <c r="BG45" i="27"/>
  <c r="AV84" i="34"/>
  <c r="BH63" i="30"/>
  <c r="BI36" i="27"/>
  <c r="BE45" i="27"/>
  <c r="BH36" i="27"/>
  <c r="BI77" i="27"/>
  <c r="AJ84" i="34"/>
  <c r="AI84" i="30"/>
  <c r="BA68" i="9"/>
  <c r="BJ36" i="34"/>
  <c r="BD72" i="30"/>
  <c r="Y84" i="34"/>
  <c r="BA78" i="4"/>
  <c r="D28" i="27"/>
  <c r="BF28" i="4"/>
  <c r="BF45" i="27"/>
  <c r="BJ36" i="30"/>
  <c r="AB28" i="30"/>
  <c r="AA84" i="34"/>
  <c r="C31" i="124"/>
  <c r="E31" i="124" s="1"/>
  <c r="R55" i="9"/>
  <c r="BE77" i="27"/>
  <c r="AI84" i="27"/>
  <c r="Z84" i="34"/>
  <c r="I84" i="35"/>
  <c r="D45" i="35"/>
  <c r="BF55" i="35"/>
  <c r="BF63" i="35"/>
  <c r="AQ84" i="4"/>
  <c r="BE55" i="35"/>
  <c r="K84" i="35"/>
  <c r="AT55" i="9"/>
  <c r="Z84" i="35"/>
  <c r="AC45" i="9"/>
  <c r="AN55" i="34"/>
  <c r="H28" i="9"/>
  <c r="AZ40" i="9"/>
  <c r="BH63" i="34"/>
  <c r="T40" i="9"/>
  <c r="V72" i="9"/>
  <c r="BE63" i="35"/>
  <c r="AX84" i="35"/>
  <c r="AG84" i="35"/>
  <c r="W84" i="31"/>
  <c r="BL77" i="31"/>
  <c r="AS84" i="31"/>
  <c r="BI77" i="35"/>
  <c r="BD36" i="35"/>
  <c r="V84" i="32"/>
  <c r="BG55" i="32"/>
  <c r="P40" i="32"/>
  <c r="BD72" i="32"/>
  <c r="AB72" i="32"/>
  <c r="AV84" i="32"/>
  <c r="AN72" i="32"/>
  <c r="BL45" i="33"/>
  <c r="BG63" i="33"/>
  <c r="BD55" i="33"/>
  <c r="BH63" i="33"/>
  <c r="AV84" i="33"/>
  <c r="BL77" i="33"/>
  <c r="AW84" i="33"/>
  <c r="BB40" i="33"/>
  <c r="BD63" i="35"/>
  <c r="BH72" i="35"/>
  <c r="BE45" i="30"/>
  <c r="BD77" i="33"/>
  <c r="BC63" i="33"/>
  <c r="BD77" i="32"/>
  <c r="AK84" i="27"/>
  <c r="BL55" i="32"/>
  <c r="BC55" i="32"/>
  <c r="V28" i="9"/>
  <c r="BE40" i="32"/>
  <c r="BF45" i="34"/>
  <c r="AI28" i="9"/>
  <c r="AL45" i="9"/>
  <c r="BF63" i="34"/>
  <c r="AO88" i="4"/>
  <c r="AZ88" i="4"/>
  <c r="K88" i="34"/>
  <c r="AU88" i="32"/>
  <c r="N88" i="34"/>
  <c r="BD77" i="4"/>
  <c r="AY63" i="9"/>
  <c r="BC72" i="31"/>
  <c r="U84" i="32"/>
  <c r="BC40" i="32"/>
  <c r="BE45" i="32"/>
  <c r="BH55" i="33"/>
  <c r="BF77" i="4"/>
  <c r="BG72" i="34"/>
  <c r="Q88" i="27"/>
  <c r="BA37" i="9"/>
  <c r="AO84" i="34"/>
  <c r="BH77" i="30"/>
  <c r="AY84" i="34"/>
  <c r="BE78" i="9"/>
  <c r="BG78" i="9"/>
  <c r="L84" i="27"/>
  <c r="BE36" i="27"/>
  <c r="Q28" i="9"/>
  <c r="BA59" i="9"/>
  <c r="J84" i="4"/>
  <c r="BD36" i="27"/>
  <c r="AQ84" i="27"/>
  <c r="AE84" i="27"/>
  <c r="U84" i="30"/>
  <c r="BI45" i="27"/>
  <c r="BH36" i="34"/>
  <c r="BA38" i="4"/>
  <c r="Q84" i="34"/>
  <c r="X84" i="34"/>
  <c r="I84" i="4"/>
  <c r="AB40" i="34"/>
  <c r="BD36" i="34"/>
  <c r="AB77" i="27"/>
  <c r="BH55" i="35"/>
  <c r="BD55" i="27"/>
  <c r="X84" i="30"/>
  <c r="AR84" i="4"/>
  <c r="BK55" i="35"/>
  <c r="BK63" i="34"/>
  <c r="BK45" i="35"/>
  <c r="M84" i="4"/>
  <c r="AB45" i="34"/>
  <c r="S88" i="4"/>
  <c r="AQ55" i="9"/>
  <c r="U55" i="9"/>
  <c r="BE63" i="4"/>
  <c r="AK84" i="35"/>
  <c r="AB36" i="4"/>
  <c r="X84" i="31"/>
  <c r="BB84" i="31"/>
  <c r="AB40" i="35"/>
  <c r="BG55" i="31"/>
  <c r="BI40" i="31"/>
  <c r="BJ63" i="31"/>
  <c r="AN77" i="31"/>
  <c r="M84" i="32"/>
  <c r="BJ55" i="32"/>
  <c r="AA84" i="32"/>
  <c r="BF72" i="32"/>
  <c r="BA78" i="32"/>
  <c r="BJ72" i="32"/>
  <c r="BJ45" i="33"/>
  <c r="BD63" i="33"/>
  <c r="BG77" i="33"/>
  <c r="AS84" i="32"/>
  <c r="AO84" i="33"/>
  <c r="P28" i="33"/>
  <c r="BG72" i="32"/>
  <c r="AV75" i="101"/>
  <c r="AV77" i="101" s="1"/>
  <c r="Z84" i="33"/>
  <c r="C18" i="124"/>
  <c r="F18" i="124" s="1"/>
  <c r="BH55" i="32"/>
  <c r="BE36" i="33"/>
  <c r="AX55" i="9"/>
  <c r="BC55" i="30"/>
  <c r="BI72" i="32"/>
  <c r="AO63" i="9"/>
  <c r="BE72" i="35"/>
  <c r="AI63" i="9"/>
  <c r="C13" i="124"/>
  <c r="E13" i="124" s="1"/>
  <c r="C16" i="124"/>
  <c r="E16" i="124" s="1"/>
  <c r="BG77" i="27"/>
  <c r="C27" i="124"/>
  <c r="T88" i="31"/>
  <c r="F88" i="34"/>
  <c r="H88" i="32"/>
  <c r="Q88" i="32"/>
  <c r="AM88" i="4"/>
  <c r="AC88" i="4"/>
  <c r="E88" i="33"/>
  <c r="E88" i="4"/>
  <c r="AW88" i="27"/>
  <c r="BG72" i="30"/>
  <c r="BH28" i="30"/>
  <c r="BF36" i="30"/>
  <c r="BC72" i="27"/>
  <c r="AL84" i="35"/>
  <c r="W84" i="33"/>
  <c r="BK36" i="33"/>
  <c r="BI36" i="34"/>
  <c r="AF84" i="27"/>
  <c r="V84" i="30"/>
  <c r="P28" i="4"/>
  <c r="BH77" i="34"/>
  <c r="AS84" i="27"/>
  <c r="BJ63" i="30"/>
  <c r="AK84" i="30"/>
  <c r="R84" i="27"/>
  <c r="AX84" i="30"/>
  <c r="AN36" i="30"/>
  <c r="BC55" i="27"/>
  <c r="BG77" i="30"/>
  <c r="AJ36" i="9"/>
  <c r="X40" i="9"/>
  <c r="AI75" i="101"/>
  <c r="AI77" i="101" s="1"/>
  <c r="BD72" i="35"/>
  <c r="AD84" i="30"/>
  <c r="BC40" i="34"/>
  <c r="R63" i="9"/>
  <c r="BG63" i="30"/>
  <c r="AD40" i="9"/>
  <c r="BC36" i="27"/>
  <c r="AR84" i="35"/>
  <c r="BC63" i="30"/>
  <c r="S84" i="27"/>
  <c r="AW84" i="35"/>
  <c r="J84" i="30"/>
  <c r="BL77" i="35"/>
  <c r="AN45" i="35"/>
  <c r="BI63" i="35"/>
  <c r="BL72" i="35"/>
  <c r="BG63" i="35"/>
  <c r="V84" i="31"/>
  <c r="P28" i="31"/>
  <c r="P77" i="31"/>
  <c r="BE55" i="30"/>
  <c r="BJ36" i="32"/>
  <c r="P77" i="32"/>
  <c r="BF36" i="32"/>
  <c r="BK63" i="33"/>
  <c r="BF55" i="33"/>
  <c r="BG36" i="33"/>
  <c r="BI55" i="33"/>
  <c r="BH72" i="32"/>
  <c r="AN28" i="33"/>
  <c r="AC84" i="33"/>
  <c r="AR84" i="33"/>
  <c r="AM84" i="33"/>
  <c r="X63" i="9"/>
  <c r="BC55" i="35"/>
  <c r="BB55" i="30"/>
  <c r="BH72" i="30"/>
  <c r="S45" i="9"/>
  <c r="BD72" i="33"/>
  <c r="BD72" i="27"/>
  <c r="BC77" i="31"/>
  <c r="AZ28" i="9"/>
  <c r="BG45" i="32"/>
  <c r="AN45" i="4"/>
  <c r="BF55" i="4"/>
  <c r="G88" i="27"/>
  <c r="F88" i="31"/>
  <c r="G88" i="32"/>
  <c r="AO88" i="35"/>
  <c r="G88" i="33"/>
  <c r="BL72" i="34"/>
  <c r="BB28" i="4"/>
  <c r="X84" i="27"/>
  <c r="BK28" i="35"/>
  <c r="T75" i="101"/>
  <c r="T77" i="101" s="1"/>
  <c r="BI45" i="31"/>
  <c r="BC45" i="32"/>
  <c r="BK72" i="35"/>
  <c r="BC72" i="32"/>
  <c r="BF45" i="30"/>
  <c r="BJ72" i="27"/>
  <c r="L84" i="4"/>
  <c r="BD55" i="34"/>
  <c r="BH36" i="30"/>
  <c r="AL84" i="34"/>
  <c r="T84" i="34"/>
  <c r="AA84" i="30"/>
  <c r="BC72" i="34"/>
  <c r="BG55" i="30"/>
  <c r="AV84" i="27"/>
  <c r="E84" i="34"/>
  <c r="AM84" i="34"/>
  <c r="AE84" i="34"/>
  <c r="BB78" i="9"/>
  <c r="BG36" i="30"/>
  <c r="BH72" i="34"/>
  <c r="BC55" i="34"/>
  <c r="L84" i="30"/>
  <c r="C17" i="124"/>
  <c r="E17" i="124" s="1"/>
  <c r="P36" i="27"/>
  <c r="BI40" i="34"/>
  <c r="BK63" i="35"/>
  <c r="AB36" i="34"/>
  <c r="V84" i="35"/>
  <c r="AB45" i="4"/>
  <c r="AF84" i="4"/>
  <c r="W84" i="34"/>
  <c r="BD55" i="30"/>
  <c r="BL63" i="35"/>
  <c r="BD55" i="35"/>
  <c r="BF72" i="4"/>
  <c r="BG36" i="35"/>
  <c r="BK55" i="31"/>
  <c r="AM84" i="31"/>
  <c r="AC84" i="31"/>
  <c r="AB28" i="31"/>
  <c r="J84" i="32"/>
  <c r="BJ63" i="32"/>
  <c r="BB72" i="32"/>
  <c r="BD45" i="32"/>
  <c r="P55" i="32"/>
  <c r="AQ84" i="32"/>
  <c r="BH45" i="32"/>
  <c r="E84" i="32"/>
  <c r="BG77" i="32"/>
  <c r="BD36" i="33"/>
  <c r="Y84" i="33"/>
  <c r="BI77" i="33"/>
  <c r="X84" i="33"/>
  <c r="U84" i="33"/>
  <c r="BD45" i="33"/>
  <c r="BK55" i="32"/>
  <c r="BI45" i="32"/>
  <c r="BF36" i="31"/>
  <c r="BL45" i="32"/>
  <c r="P77" i="33"/>
  <c r="AB45" i="33"/>
  <c r="D72" i="33"/>
  <c r="AJ84" i="33"/>
  <c r="AN77" i="33"/>
  <c r="BC28" i="4"/>
  <c r="D55" i="4"/>
  <c r="AT72" i="9"/>
  <c r="AG84" i="34"/>
  <c r="BI40" i="33"/>
  <c r="AR55" i="9"/>
  <c r="BK45" i="32"/>
  <c r="AQ28" i="9"/>
  <c r="BI77" i="34"/>
  <c r="BC40" i="35"/>
  <c r="Y36" i="9"/>
  <c r="AS84" i="34"/>
  <c r="H40" i="9"/>
  <c r="N79" i="9"/>
  <c r="BH80" i="9"/>
  <c r="AM88" i="27"/>
  <c r="Q88" i="33"/>
  <c r="Z88" i="31"/>
  <c r="T88" i="4"/>
  <c r="AD84" i="32"/>
  <c r="X84" i="4"/>
  <c r="R28" i="9"/>
  <c r="BK55" i="34"/>
  <c r="U84" i="4"/>
  <c r="BJ72" i="34"/>
  <c r="BJ45" i="34"/>
  <c r="AJ84" i="4"/>
  <c r="P28" i="30"/>
  <c r="BA21" i="27"/>
  <c r="BD40" i="30"/>
  <c r="BJ28" i="30"/>
  <c r="AT84" i="30"/>
  <c r="BD63" i="27"/>
  <c r="F84" i="4"/>
  <c r="AR84" i="30"/>
  <c r="S84" i="34"/>
  <c r="C28" i="124"/>
  <c r="E28" i="124" s="1"/>
  <c r="BA51" i="9"/>
  <c r="C22" i="124" s="1"/>
  <c r="AU84" i="4"/>
  <c r="BG45" i="30"/>
  <c r="AH84" i="34"/>
  <c r="V63" i="9"/>
  <c r="AX84" i="34"/>
  <c r="BG36" i="34"/>
  <c r="BE36" i="34"/>
  <c r="V84" i="27"/>
  <c r="BJ55" i="30"/>
  <c r="M84" i="35"/>
  <c r="W84" i="35"/>
  <c r="U45" i="9"/>
  <c r="AM84" i="35"/>
  <c r="AQ84" i="35"/>
  <c r="AY84" i="35"/>
  <c r="BK36" i="35"/>
  <c r="AV84" i="35"/>
  <c r="AI84" i="35"/>
  <c r="K84" i="31"/>
  <c r="Q84" i="35"/>
  <c r="BH55" i="31"/>
  <c r="U84" i="31"/>
  <c r="BE72" i="32"/>
  <c r="P45" i="31"/>
  <c r="AB55" i="31"/>
  <c r="D63" i="32"/>
  <c r="Y84" i="32"/>
  <c r="BK36" i="32"/>
  <c r="AO84" i="32"/>
  <c r="BI72" i="35"/>
  <c r="N84" i="33"/>
  <c r="BJ72" i="33"/>
  <c r="D40" i="33"/>
  <c r="AH84" i="33"/>
  <c r="BL36" i="33"/>
  <c r="P55" i="33"/>
  <c r="P36" i="33"/>
  <c r="AY84" i="33"/>
  <c r="D45" i="33"/>
  <c r="V84" i="33"/>
  <c r="AA84" i="33"/>
  <c r="AD84" i="33"/>
  <c r="H84" i="34"/>
  <c r="C25" i="124"/>
  <c r="E25" i="124" s="1"/>
  <c r="AM45" i="9"/>
  <c r="BC45" i="30"/>
  <c r="AD84" i="4"/>
  <c r="BI72" i="33"/>
  <c r="AR72" i="9"/>
  <c r="K28" i="9"/>
  <c r="AC55" i="9"/>
  <c r="AY55" i="9"/>
  <c r="BE55" i="33"/>
  <c r="AA28" i="9"/>
  <c r="AB40" i="27"/>
  <c r="M75" i="101"/>
  <c r="M77" i="101" s="1"/>
  <c r="BE40" i="34"/>
  <c r="BI45" i="4"/>
  <c r="O88" i="32"/>
  <c r="F88" i="30"/>
  <c r="N88" i="32"/>
  <c r="O88" i="35"/>
  <c r="M88" i="27"/>
  <c r="J88" i="34"/>
  <c r="BF72" i="27"/>
  <c r="BF63" i="30"/>
  <c r="P72" i="35"/>
  <c r="AK84" i="33"/>
  <c r="AP84" i="33"/>
  <c r="BD77" i="34"/>
  <c r="BL45" i="34"/>
  <c r="BK72" i="34"/>
  <c r="AM84" i="30"/>
  <c r="AK84" i="4"/>
  <c r="BJ21" i="9"/>
  <c r="AP84" i="34"/>
  <c r="BI77" i="30"/>
  <c r="AU84" i="30"/>
  <c r="I84" i="34"/>
  <c r="AI84" i="4"/>
  <c r="AD28" i="9"/>
  <c r="BF72" i="30"/>
  <c r="BI72" i="30"/>
  <c r="AG84" i="30"/>
  <c r="BE72" i="34"/>
  <c r="AY84" i="30"/>
  <c r="AW84" i="4"/>
  <c r="AI84" i="34"/>
  <c r="BE77" i="34"/>
  <c r="AI55" i="9"/>
  <c r="BH72" i="27"/>
  <c r="BD77" i="30"/>
  <c r="V75" i="101"/>
  <c r="V77" i="101" s="1"/>
  <c r="AB63" i="30"/>
  <c r="BB50" i="9"/>
  <c r="P28" i="35"/>
  <c r="BK84" i="27"/>
  <c r="AH84" i="35"/>
  <c r="BE36" i="35"/>
  <c r="AT84" i="35"/>
  <c r="F28" i="9"/>
  <c r="G84" i="4"/>
  <c r="U36" i="9"/>
  <c r="AP84" i="35"/>
  <c r="BI28" i="31"/>
  <c r="BC36" i="31"/>
  <c r="AJ84" i="31"/>
  <c r="AP84" i="31"/>
  <c r="BF77" i="35"/>
  <c r="BB34" i="9"/>
  <c r="BL72" i="32"/>
  <c r="BG45" i="35"/>
  <c r="AB77" i="31"/>
  <c r="AG84" i="32"/>
  <c r="BG55" i="35"/>
  <c r="AI84" i="32"/>
  <c r="BF55" i="32"/>
  <c r="AY84" i="32"/>
  <c r="AN28" i="32"/>
  <c r="AB28" i="32"/>
  <c r="AN77" i="32"/>
  <c r="K84" i="33"/>
  <c r="BC63" i="32"/>
  <c r="BH72" i="33"/>
  <c r="BH36" i="32"/>
  <c r="AF84" i="33"/>
  <c r="BI77" i="32"/>
  <c r="AX84" i="33"/>
  <c r="AI84" i="33"/>
  <c r="AV28" i="9"/>
  <c r="Z45" i="9"/>
  <c r="AS84" i="33"/>
  <c r="BC40" i="33"/>
  <c r="BC77" i="33"/>
  <c r="L84" i="33"/>
  <c r="BK72" i="32"/>
  <c r="BI36" i="32"/>
  <c r="BL63" i="34"/>
  <c r="AP28" i="9"/>
  <c r="K45" i="9"/>
  <c r="AX88" i="27"/>
  <c r="L88" i="35"/>
  <c r="AW88" i="31"/>
  <c r="O88" i="30"/>
  <c r="K88" i="30"/>
  <c r="AC88" i="32"/>
  <c r="H88" i="30"/>
  <c r="S84" i="30"/>
  <c r="BK36" i="34"/>
  <c r="BE40" i="33"/>
  <c r="BC77" i="32"/>
  <c r="BE77" i="30"/>
  <c r="BC72" i="30"/>
  <c r="BI55" i="30"/>
  <c r="BI63" i="34"/>
  <c r="R84" i="34"/>
  <c r="BH77" i="27"/>
  <c r="M84" i="34"/>
  <c r="Y84" i="30"/>
  <c r="AP84" i="27"/>
  <c r="BD36" i="30"/>
  <c r="AG84" i="27"/>
  <c r="BE45" i="34"/>
  <c r="AW84" i="34"/>
  <c r="BL88" i="27"/>
  <c r="BJ72" i="30"/>
  <c r="BC40" i="30"/>
  <c r="AS36" i="9"/>
  <c r="AJ55" i="9"/>
  <c r="BE72" i="27"/>
  <c r="BJ77" i="30"/>
  <c r="BI55" i="34"/>
  <c r="H84" i="35"/>
  <c r="BA48" i="9"/>
  <c r="AB72" i="4"/>
  <c r="P45" i="35"/>
  <c r="Y84" i="27"/>
  <c r="BL45" i="35"/>
  <c r="V84" i="34"/>
  <c r="BG38" i="9"/>
  <c r="BE63" i="34"/>
  <c r="BJ55" i="35"/>
  <c r="BC77" i="35"/>
  <c r="S84" i="31"/>
  <c r="BG77" i="31"/>
  <c r="BF45" i="31"/>
  <c r="AF84" i="34"/>
  <c r="BE63" i="31"/>
  <c r="AQ84" i="31"/>
  <c r="BC63" i="31"/>
  <c r="AN72" i="31"/>
  <c r="BI55" i="32"/>
  <c r="R84" i="32"/>
  <c r="Z84" i="32"/>
  <c r="BE40" i="35"/>
  <c r="BD63" i="32"/>
  <c r="BI40" i="32"/>
  <c r="BK77" i="32"/>
  <c r="AP84" i="32"/>
  <c r="AZ84" i="32"/>
  <c r="BH77" i="33"/>
  <c r="BD55" i="32"/>
  <c r="T84" i="33"/>
  <c r="S84" i="33"/>
  <c r="BI28" i="33"/>
  <c r="BE77" i="33"/>
  <c r="BE63" i="32"/>
  <c r="AQ84" i="33"/>
  <c r="AT84" i="33"/>
  <c r="AZ84" i="33"/>
  <c r="BF36" i="33"/>
  <c r="BE55" i="32"/>
  <c r="X55" i="9"/>
  <c r="BD40" i="33"/>
  <c r="BF72" i="33"/>
  <c r="BE45" i="33"/>
  <c r="BC45" i="33"/>
  <c r="BI45" i="35"/>
  <c r="AE28" i="9"/>
  <c r="BF77" i="33"/>
  <c r="BI63" i="32"/>
  <c r="BK36" i="30"/>
  <c r="BJ45" i="30"/>
  <c r="X28" i="9"/>
  <c r="BA23" i="9"/>
  <c r="AU84" i="27"/>
  <c r="I88" i="32"/>
  <c r="K88" i="27"/>
  <c r="K88" i="32"/>
  <c r="G88" i="34"/>
  <c r="AE88" i="31"/>
  <c r="R88" i="4"/>
  <c r="L88" i="34"/>
  <c r="BL55" i="34"/>
  <c r="BF36" i="34"/>
  <c r="D78" i="9"/>
  <c r="P36" i="34"/>
  <c r="AU84" i="34"/>
  <c r="AH45" i="9"/>
  <c r="AB72" i="33"/>
  <c r="BF45" i="32"/>
  <c r="AQ84" i="30"/>
  <c r="BL77" i="34"/>
  <c r="AR84" i="27"/>
  <c r="E84" i="30"/>
  <c r="AJ84" i="27"/>
  <c r="BI45" i="34"/>
  <c r="AT84" i="34"/>
  <c r="AD84" i="34"/>
  <c r="BC40" i="27"/>
  <c r="BI63" i="27"/>
  <c r="Q84" i="4"/>
  <c r="R84" i="30"/>
  <c r="J88" i="27"/>
  <c r="BE63" i="30"/>
  <c r="BE55" i="27"/>
  <c r="BG72" i="27"/>
  <c r="BF63" i="4"/>
  <c r="BD45" i="30"/>
  <c r="BD28" i="30"/>
  <c r="BG55" i="27"/>
  <c r="O84" i="34"/>
  <c r="BE63" i="27"/>
  <c r="BB63" i="34"/>
  <c r="BC36" i="34"/>
  <c r="AW84" i="30"/>
  <c r="BH55" i="30"/>
  <c r="AJ84" i="30"/>
  <c r="BG63" i="27"/>
  <c r="S72" i="9"/>
  <c r="V45" i="9"/>
  <c r="J84" i="35"/>
  <c r="BH45" i="35"/>
  <c r="BA50" i="35"/>
  <c r="AM55" i="9"/>
  <c r="Y84" i="35"/>
  <c r="AP84" i="30"/>
  <c r="T55" i="9"/>
  <c r="BF36" i="35"/>
  <c r="AF40" i="9"/>
  <c r="T84" i="35"/>
  <c r="L84" i="31"/>
  <c r="AS84" i="35"/>
  <c r="BI36" i="35"/>
  <c r="AK84" i="31"/>
  <c r="BD36" i="31"/>
  <c r="BG63" i="32"/>
  <c r="BK63" i="32"/>
  <c r="AE84" i="32"/>
  <c r="P28" i="32"/>
  <c r="BG63" i="31"/>
  <c r="AJ84" i="32"/>
  <c r="AF84" i="32"/>
  <c r="BC55" i="33"/>
  <c r="BK55" i="33"/>
  <c r="BI45" i="33"/>
  <c r="R84" i="33"/>
  <c r="AU84" i="33"/>
  <c r="AG84" i="33"/>
  <c r="BJ36" i="33"/>
  <c r="BF77" i="32"/>
  <c r="BE63" i="33"/>
  <c r="AZ72" i="9"/>
  <c r="BF63" i="33"/>
  <c r="BG72" i="35"/>
  <c r="BH45" i="33"/>
  <c r="BL28" i="32"/>
  <c r="BE36" i="32"/>
  <c r="BI72" i="34"/>
  <c r="AN40" i="34"/>
  <c r="BC63" i="34"/>
  <c r="N88" i="30"/>
  <c r="F88" i="35"/>
  <c r="R88" i="31"/>
  <c r="H88" i="4"/>
  <c r="AW77" i="9"/>
  <c r="BK79" i="30"/>
  <c r="BK21" i="9"/>
  <c r="C19" i="121"/>
  <c r="L79" i="9"/>
  <c r="D43" i="9"/>
  <c r="L19" i="121"/>
  <c r="I19" i="121"/>
  <c r="M77" i="9"/>
  <c r="F19" i="121"/>
  <c r="AB21" i="9"/>
  <c r="AV77" i="9"/>
  <c r="J79" i="9"/>
  <c r="G18" i="16"/>
  <c r="F18" i="16" s="1"/>
  <c r="AZ77" i="9"/>
  <c r="AC63" i="9"/>
  <c r="N63" i="9"/>
  <c r="H79" i="9"/>
  <c r="D58" i="9"/>
  <c r="H55" i="9"/>
  <c r="BD24" i="9"/>
  <c r="BB53" i="9"/>
  <c r="BI79" i="4"/>
  <c r="D28" i="35"/>
  <c r="BL58" i="9"/>
  <c r="BJ24" i="9"/>
  <c r="BG24" i="9"/>
  <c r="BG28" i="33"/>
  <c r="BL34" i="9"/>
  <c r="BK58" i="9"/>
  <c r="BI24" i="9"/>
  <c r="BB70" i="9"/>
  <c r="AB38" i="9"/>
  <c r="K79" i="9"/>
  <c r="AO28" i="9"/>
  <c r="T77" i="9"/>
  <c r="X72" i="9"/>
  <c r="BB79" i="4"/>
  <c r="BF21" i="9"/>
  <c r="BC34" i="9"/>
  <c r="P63" i="31"/>
  <c r="BF79" i="4"/>
  <c r="F17" i="124"/>
  <c r="BG40" i="30"/>
  <c r="BL79" i="35"/>
  <c r="BB38" i="9"/>
  <c r="BA21" i="31"/>
  <c r="BE28" i="31"/>
  <c r="BG79" i="33"/>
  <c r="BA21" i="32"/>
  <c r="BA21" i="33"/>
  <c r="BB79" i="33"/>
  <c r="BH28" i="32"/>
  <c r="AB79" i="33"/>
  <c r="AN36" i="33"/>
  <c r="AN63" i="33"/>
  <c r="AN55" i="33"/>
  <c r="AN45" i="33"/>
  <c r="BF79" i="33"/>
  <c r="AN40" i="33"/>
  <c r="AN79" i="33"/>
  <c r="BI79" i="33"/>
  <c r="AB36" i="33"/>
  <c r="AB63" i="33"/>
  <c r="AB40" i="33"/>
  <c r="AB55" i="33"/>
  <c r="BC79" i="33"/>
  <c r="BA43" i="33"/>
  <c r="BA24" i="33"/>
  <c r="P45" i="33"/>
  <c r="P72" i="33"/>
  <c r="P79" i="33"/>
  <c r="D77" i="33"/>
  <c r="BA34" i="33"/>
  <c r="D55" i="33"/>
  <c r="BA75" i="33"/>
  <c r="BB77" i="33"/>
  <c r="BA58" i="33"/>
  <c r="BA53" i="33"/>
  <c r="BC79" i="32"/>
  <c r="BL79" i="33"/>
  <c r="BD79" i="33"/>
  <c r="P40" i="33"/>
  <c r="BA70" i="33"/>
  <c r="BA38" i="32"/>
  <c r="BJ79" i="33"/>
  <c r="BA38" i="33"/>
  <c r="BH79" i="33"/>
  <c r="BH28" i="33"/>
  <c r="BK79" i="33"/>
  <c r="BK28" i="33"/>
  <c r="BE79" i="33"/>
  <c r="BC24" i="9"/>
  <c r="D79" i="33"/>
  <c r="D28" i="33"/>
  <c r="BA43" i="32"/>
  <c r="Z79" i="9"/>
  <c r="BK75" i="9"/>
  <c r="Z77" i="9"/>
  <c r="BB45" i="9"/>
  <c r="BD79" i="31"/>
  <c r="AN55" i="32"/>
  <c r="AN63" i="32"/>
  <c r="BL79" i="32"/>
  <c r="I79" i="9"/>
  <c r="AN36" i="32"/>
  <c r="BE79" i="32"/>
  <c r="AN79" i="32"/>
  <c r="AB45" i="32"/>
  <c r="BA24" i="32"/>
  <c r="AB63" i="32"/>
  <c r="AN55" i="31"/>
  <c r="BI79" i="32"/>
  <c r="AB55" i="32"/>
  <c r="AB79" i="32"/>
  <c r="AB36" i="32"/>
  <c r="BA70" i="32"/>
  <c r="BG28" i="32"/>
  <c r="D79" i="32"/>
  <c r="BK79" i="31"/>
  <c r="P36" i="32"/>
  <c r="BH79" i="32"/>
  <c r="P63" i="32"/>
  <c r="P45" i="32"/>
  <c r="P72" i="32"/>
  <c r="BF79" i="32"/>
  <c r="BD79" i="32"/>
  <c r="BK79" i="32"/>
  <c r="AB72" i="31"/>
  <c r="P79" i="32"/>
  <c r="BA38" i="31"/>
  <c r="BA53" i="32"/>
  <c r="BB55" i="32"/>
  <c r="BA75" i="32"/>
  <c r="BG79" i="32"/>
  <c r="BJ79" i="32"/>
  <c r="BA58" i="32"/>
  <c r="D36" i="32"/>
  <c r="BA34" i="32"/>
  <c r="BB36" i="32"/>
  <c r="BB79" i="32"/>
  <c r="D55" i="32"/>
  <c r="BA70" i="35"/>
  <c r="BA53" i="31"/>
  <c r="BJ79" i="35"/>
  <c r="AN63" i="31"/>
  <c r="BC79" i="31"/>
  <c r="BC79" i="35"/>
  <c r="AN79" i="31"/>
  <c r="AN28" i="31"/>
  <c r="P79" i="31"/>
  <c r="BD28" i="31"/>
  <c r="BL79" i="31"/>
  <c r="BA58" i="31"/>
  <c r="AB45" i="31"/>
  <c r="AN79" i="35"/>
  <c r="BG79" i="31"/>
  <c r="BH28" i="31"/>
  <c r="AB36" i="31"/>
  <c r="BF79" i="31"/>
  <c r="V77" i="9"/>
  <c r="BA24" i="31"/>
  <c r="AB63" i="31"/>
  <c r="AB79" i="31"/>
  <c r="BE79" i="31"/>
  <c r="BF28" i="31"/>
  <c r="BA75" i="31"/>
  <c r="BJ79" i="31"/>
  <c r="BJ28" i="31"/>
  <c r="BI79" i="31"/>
  <c r="BA34" i="31"/>
  <c r="BI36" i="31"/>
  <c r="D45" i="31"/>
  <c r="D72" i="31"/>
  <c r="BA70" i="31"/>
  <c r="BI72" i="31"/>
  <c r="D79" i="31"/>
  <c r="D36" i="31"/>
  <c r="BA43" i="31"/>
  <c r="BC58" i="9"/>
  <c r="BA34" i="35"/>
  <c r="D79" i="27"/>
  <c r="BH79" i="31"/>
  <c r="BH45" i="31"/>
  <c r="P79" i="30"/>
  <c r="BC28" i="35"/>
  <c r="BB79" i="35"/>
  <c r="BK24" i="9"/>
  <c r="AN63" i="35"/>
  <c r="AN72" i="35"/>
  <c r="Y72" i="9"/>
  <c r="BI79" i="35"/>
  <c r="AB63" i="35"/>
  <c r="BI38" i="9"/>
  <c r="AN36" i="35"/>
  <c r="BE79" i="35"/>
  <c r="BJ79" i="30"/>
  <c r="W63" i="9"/>
  <c r="AN55" i="35"/>
  <c r="BA38" i="35"/>
  <c r="AB55" i="35"/>
  <c r="AB77" i="35"/>
  <c r="AB72" i="35"/>
  <c r="BE58" i="9"/>
  <c r="BA43" i="4"/>
  <c r="AB79" i="35"/>
  <c r="BH79" i="4"/>
  <c r="M36" i="9"/>
  <c r="V79" i="9"/>
  <c r="D34" i="9"/>
  <c r="BA81" i="9"/>
  <c r="T72" i="9"/>
  <c r="AB45" i="35"/>
  <c r="D72" i="4"/>
  <c r="AD36" i="9"/>
  <c r="AB36" i="35"/>
  <c r="E79" i="9"/>
  <c r="BK79" i="35"/>
  <c r="BD79" i="4"/>
  <c r="D38" i="9"/>
  <c r="AB43" i="9"/>
  <c r="AN24" i="9"/>
  <c r="BE79" i="4"/>
  <c r="AL79" i="9"/>
  <c r="AK79" i="9"/>
  <c r="BH79" i="35"/>
  <c r="BF58" i="9"/>
  <c r="BC53" i="9"/>
  <c r="P40" i="35"/>
  <c r="BA43" i="35"/>
  <c r="P77" i="35"/>
  <c r="BI70" i="9"/>
  <c r="P79" i="35"/>
  <c r="BA24" i="35"/>
  <c r="P55" i="35"/>
  <c r="P50" i="9"/>
  <c r="D77" i="35"/>
  <c r="AI79" i="9"/>
  <c r="BE28" i="35"/>
  <c r="D50" i="9"/>
  <c r="AV79" i="9"/>
  <c r="BF79" i="27"/>
  <c r="AN72" i="34"/>
  <c r="BF79" i="35"/>
  <c r="BF28" i="35"/>
  <c r="BD79" i="35"/>
  <c r="BD28" i="35"/>
  <c r="X79" i="9"/>
  <c r="AG79" i="9"/>
  <c r="BA24" i="30"/>
  <c r="BA80" i="9"/>
  <c r="AI77" i="9"/>
  <c r="BA58" i="35"/>
  <c r="BH28" i="35"/>
  <c r="AQ79" i="9"/>
  <c r="BK43" i="9"/>
  <c r="AJ79" i="9"/>
  <c r="BG79" i="35"/>
  <c r="BG28" i="35"/>
  <c r="BA53" i="35"/>
  <c r="BA21" i="35"/>
  <c r="AA79" i="9"/>
  <c r="BE79" i="27"/>
  <c r="BD79" i="30"/>
  <c r="BA53" i="27"/>
  <c r="AB72" i="27"/>
  <c r="D79" i="35"/>
  <c r="D79" i="30"/>
  <c r="AH79" i="9"/>
  <c r="BA70" i="4"/>
  <c r="BA75" i="35"/>
  <c r="BB77" i="35"/>
  <c r="P21" i="9"/>
  <c r="BF34" i="9"/>
  <c r="AB79" i="30"/>
  <c r="D53" i="9"/>
  <c r="S77" i="9"/>
  <c r="AN72" i="4"/>
  <c r="AN43" i="9"/>
  <c r="AC79" i="9"/>
  <c r="AX79" i="9"/>
  <c r="AM79" i="9"/>
  <c r="BH79" i="30"/>
  <c r="BC79" i="30"/>
  <c r="AW28" i="9"/>
  <c r="BA34" i="4"/>
  <c r="AB79" i="34"/>
  <c r="AF79" i="9"/>
  <c r="BL79" i="34"/>
  <c r="AW79" i="9"/>
  <c r="M79" i="9"/>
  <c r="BG79" i="30"/>
  <c r="AP79" i="9"/>
  <c r="G79" i="9"/>
  <c r="AM36" i="9"/>
  <c r="BA53" i="4"/>
  <c r="BC55" i="4"/>
  <c r="Y79" i="9"/>
  <c r="BA58" i="4"/>
  <c r="BA75" i="34"/>
  <c r="BI79" i="30"/>
  <c r="D70" i="9"/>
  <c r="P34" i="9"/>
  <c r="AN36" i="4"/>
  <c r="BA78" i="34"/>
  <c r="C20" i="124"/>
  <c r="P40" i="34"/>
  <c r="AB45" i="30"/>
  <c r="U63" i="9"/>
  <c r="BD78" i="9"/>
  <c r="P53" i="9"/>
  <c r="Q55" i="9"/>
  <c r="AB77" i="4"/>
  <c r="P70" i="9"/>
  <c r="Q72" i="9"/>
  <c r="BL75" i="9"/>
  <c r="BL77" i="30"/>
  <c r="W72" i="9"/>
  <c r="J16" i="16"/>
  <c r="K77" i="101"/>
  <c r="BJ78" i="9"/>
  <c r="P77" i="34"/>
  <c r="AN79" i="4"/>
  <c r="AN28" i="4"/>
  <c r="BA58" i="27"/>
  <c r="BB63" i="27"/>
  <c r="BH24" i="9"/>
  <c r="AI45" i="9"/>
  <c r="P63" i="34"/>
  <c r="BA24" i="27"/>
  <c r="AH72" i="9"/>
  <c r="AE36" i="9"/>
  <c r="BL79" i="30"/>
  <c r="P72" i="27"/>
  <c r="R40" i="9"/>
  <c r="M72" i="9"/>
  <c r="AQ45" i="9"/>
  <c r="D40" i="30"/>
  <c r="N77" i="101"/>
  <c r="BJ34" i="9"/>
  <c r="BA43" i="30"/>
  <c r="AL72" i="9"/>
  <c r="BA70" i="27"/>
  <c r="BB72" i="27"/>
  <c r="T45" i="9"/>
  <c r="BD70" i="9"/>
  <c r="D79" i="34"/>
  <c r="D28" i="34"/>
  <c r="AU72" i="9"/>
  <c r="AH75" i="101"/>
  <c r="AH77" i="101" s="1"/>
  <c r="AH77" i="9"/>
  <c r="AB34" i="9"/>
  <c r="BK34" i="9"/>
  <c r="AF72" i="9"/>
  <c r="BC45" i="27"/>
  <c r="BA43" i="27"/>
  <c r="AD63" i="9"/>
  <c r="AB72" i="30"/>
  <c r="U75" i="101"/>
  <c r="U77" i="101" s="1"/>
  <c r="U77" i="9"/>
  <c r="AR63" i="9"/>
  <c r="AP40" i="9"/>
  <c r="BI43" i="9"/>
  <c r="BF79" i="30"/>
  <c r="BF28" i="30"/>
  <c r="BH79" i="34"/>
  <c r="P24" i="9"/>
  <c r="BL55" i="30"/>
  <c r="BL53" i="9"/>
  <c r="W45" i="9"/>
  <c r="P77" i="4"/>
  <c r="BE79" i="34"/>
  <c r="BK53" i="9"/>
  <c r="BK79" i="4"/>
  <c r="BK55" i="4"/>
  <c r="BJ70" i="9"/>
  <c r="BJ72" i="4"/>
  <c r="BG75" i="9"/>
  <c r="BG77" i="4"/>
  <c r="BI79" i="27"/>
  <c r="P55" i="34"/>
  <c r="AU63" i="9"/>
  <c r="AB77" i="34"/>
  <c r="W75" i="101"/>
  <c r="W77" i="101" s="1"/>
  <c r="W77" i="9"/>
  <c r="AJ72" i="9"/>
  <c r="AT36" i="9"/>
  <c r="AT75" i="101"/>
  <c r="AT77" i="101" s="1"/>
  <c r="AT77" i="9"/>
  <c r="P79" i="27"/>
  <c r="P28" i="27"/>
  <c r="BL28" i="34"/>
  <c r="F79" i="9"/>
  <c r="AD72" i="9"/>
  <c r="AS72" i="9"/>
  <c r="L75" i="101"/>
  <c r="L77" i="9"/>
  <c r="Y75" i="101"/>
  <c r="Y77" i="101" s="1"/>
  <c r="Y77" i="9"/>
  <c r="BB58" i="9"/>
  <c r="BA21" i="34"/>
  <c r="BD75" i="9"/>
  <c r="O77" i="101"/>
  <c r="BL24" i="9"/>
  <c r="BE75" i="9"/>
  <c r="BE77" i="4"/>
  <c r="AY36" i="9"/>
  <c r="AE75" i="101"/>
  <c r="AE77" i="101" s="1"/>
  <c r="AE77" i="9"/>
  <c r="BG34" i="9"/>
  <c r="BG36" i="4"/>
  <c r="AB55" i="4"/>
  <c r="AP45" i="9"/>
  <c r="AB63" i="27"/>
  <c r="BH43" i="9"/>
  <c r="P63" i="27"/>
  <c r="AX36" i="9"/>
  <c r="D77" i="34"/>
  <c r="AA63" i="9"/>
  <c r="AL36" i="9"/>
  <c r="P75" i="9"/>
  <c r="AL55" i="9"/>
  <c r="BG43" i="9"/>
  <c r="AN36" i="27"/>
  <c r="AT79" i="9"/>
  <c r="AX45" i="9"/>
  <c r="AE79" i="9"/>
  <c r="AN77" i="30"/>
  <c r="AE45" i="9"/>
  <c r="BI75" i="9"/>
  <c r="BI77" i="4"/>
  <c r="AF36" i="9"/>
  <c r="AC28" i="9"/>
  <c r="BA58" i="30"/>
  <c r="AX63" i="9"/>
  <c r="AT63" i="9"/>
  <c r="R72" i="9"/>
  <c r="AN45" i="34"/>
  <c r="AZ45" i="9"/>
  <c r="P58" i="9"/>
  <c r="Q63" i="9"/>
  <c r="P45" i="27"/>
  <c r="P55" i="27"/>
  <c r="AG63" i="9"/>
  <c r="AO75" i="101"/>
  <c r="AN75" i="9"/>
  <c r="AO77" i="9"/>
  <c r="BH34" i="9"/>
  <c r="AM63" i="9"/>
  <c r="X45" i="9"/>
  <c r="Q77" i="101"/>
  <c r="I36" i="9"/>
  <c r="AR75" i="101"/>
  <c r="AR77" i="101" s="1"/>
  <c r="AR77" i="9"/>
  <c r="BI34" i="9"/>
  <c r="BE24" i="9"/>
  <c r="AX75" i="101"/>
  <c r="AX77" i="101" s="1"/>
  <c r="AX77" i="9"/>
  <c r="AB79" i="4"/>
  <c r="BL43" i="9"/>
  <c r="BI53" i="9"/>
  <c r="BG70" i="9"/>
  <c r="F26" i="124"/>
  <c r="E26" i="124"/>
  <c r="AP63" i="9"/>
  <c r="AR79" i="9"/>
  <c r="AR28" i="9"/>
  <c r="AD55" i="9"/>
  <c r="D77" i="27"/>
  <c r="AF75" i="101"/>
  <c r="AF77" i="101" s="1"/>
  <c r="AF77" i="9"/>
  <c r="U79" i="9"/>
  <c r="U28" i="9"/>
  <c r="P63" i="4"/>
  <c r="BJ28" i="4"/>
  <c r="AO79" i="9"/>
  <c r="AE72" i="9"/>
  <c r="BL70" i="9"/>
  <c r="AJ45" i="9"/>
  <c r="AN58" i="9"/>
  <c r="G63" i="9"/>
  <c r="BD43" i="9"/>
  <c r="BD45" i="4"/>
  <c r="BB28" i="27"/>
  <c r="AN77" i="34"/>
  <c r="AA55" i="9"/>
  <c r="AM75" i="101"/>
  <c r="AM77" i="101" s="1"/>
  <c r="AM77" i="9"/>
  <c r="AN63" i="27"/>
  <c r="AK36" i="9"/>
  <c r="AE63" i="9"/>
  <c r="AK45" i="9"/>
  <c r="BB24" i="9"/>
  <c r="BA24" i="4"/>
  <c r="BA34" i="30"/>
  <c r="AS55" i="9"/>
  <c r="AN38" i="9"/>
  <c r="AQ40" i="9"/>
  <c r="BE34" i="9"/>
  <c r="AN78" i="9"/>
  <c r="D40" i="27"/>
  <c r="BC75" i="9"/>
  <c r="BC77" i="4"/>
  <c r="BB28" i="30"/>
  <c r="X36" i="9"/>
  <c r="Y55" i="9"/>
  <c r="BA34" i="27"/>
  <c r="AQ36" i="9"/>
  <c r="BK72" i="30"/>
  <c r="BK70" i="9"/>
  <c r="BE79" i="30"/>
  <c r="BE28" i="30"/>
  <c r="BA21" i="30"/>
  <c r="AN79" i="34"/>
  <c r="AN63" i="34"/>
  <c r="AB72" i="34"/>
  <c r="BJ79" i="4"/>
  <c r="BD53" i="9"/>
  <c r="BH58" i="9"/>
  <c r="AF55" i="9"/>
  <c r="AN21" i="9"/>
  <c r="Q79" i="9"/>
  <c r="AN72" i="27"/>
  <c r="P72" i="34"/>
  <c r="AK55" i="9"/>
  <c r="G45" i="9"/>
  <c r="AH36" i="9"/>
  <c r="BA38" i="34"/>
  <c r="BH53" i="9"/>
  <c r="BH55" i="4"/>
  <c r="P77" i="27"/>
  <c r="AB24" i="9"/>
  <c r="BB79" i="34"/>
  <c r="BC28" i="30"/>
  <c r="AN79" i="30"/>
  <c r="AN28" i="30"/>
  <c r="AA75" i="101"/>
  <c r="AA77" i="101" s="1"/>
  <c r="AA77" i="9"/>
  <c r="AN55" i="4"/>
  <c r="AA72" i="9"/>
  <c r="AN79" i="27"/>
  <c r="X75" i="101"/>
  <c r="X77" i="101" s="1"/>
  <c r="X77" i="9"/>
  <c r="BA38" i="27"/>
  <c r="J55" i="9"/>
  <c r="AF45" i="9"/>
  <c r="AB55" i="27"/>
  <c r="D72" i="30"/>
  <c r="AH55" i="9"/>
  <c r="BK79" i="34"/>
  <c r="BK28" i="34"/>
  <c r="BB79" i="30"/>
  <c r="AR36" i="9"/>
  <c r="F72" i="9"/>
  <c r="BG58" i="9"/>
  <c r="BG63" i="4"/>
  <c r="Y28" i="9"/>
  <c r="AI72" i="9"/>
  <c r="AK75" i="101"/>
  <c r="AK77" i="101" s="1"/>
  <c r="AK77" i="9"/>
  <c r="AV55" i="9"/>
  <c r="AQ75" i="101"/>
  <c r="AQ77" i="101" s="1"/>
  <c r="AQ77" i="9"/>
  <c r="AY45" i="9"/>
  <c r="BE53" i="9"/>
  <c r="AB55" i="30"/>
  <c r="BA43" i="34"/>
  <c r="BB79" i="27"/>
  <c r="BA24" i="34"/>
  <c r="AW36" i="9"/>
  <c r="BG79" i="34"/>
  <c r="D63" i="34"/>
  <c r="T63" i="9"/>
  <c r="BA58" i="34"/>
  <c r="P45" i="30"/>
  <c r="BG53" i="9"/>
  <c r="BG55" i="4"/>
  <c r="AL75" i="101"/>
  <c r="AL77" i="101" s="1"/>
  <c r="AL77" i="9"/>
  <c r="AU55" i="9"/>
  <c r="F12" i="124"/>
  <c r="E12" i="124"/>
  <c r="C18" i="16"/>
  <c r="BF28" i="34"/>
  <c r="AS75" i="101"/>
  <c r="AS77" i="101" s="1"/>
  <c r="AS77" i="9"/>
  <c r="AV36" i="9"/>
  <c r="BB72" i="30"/>
  <c r="BA70" i="30"/>
  <c r="H77" i="101"/>
  <c r="AB77" i="30"/>
  <c r="J22" i="121"/>
  <c r="I22" i="121" s="1"/>
  <c r="J18" i="16"/>
  <c r="I18" i="16" s="1"/>
  <c r="BD79" i="34"/>
  <c r="BC70" i="9"/>
  <c r="BC72" i="4"/>
  <c r="AP36" i="9"/>
  <c r="P72" i="30"/>
  <c r="AB55" i="34"/>
  <c r="AB53" i="9"/>
  <c r="S28" i="9"/>
  <c r="AE40" i="9"/>
  <c r="W36" i="9"/>
  <c r="AN63" i="4"/>
  <c r="BA53" i="30"/>
  <c r="BF75" i="9"/>
  <c r="AY75" i="101"/>
  <c r="AY77" i="101" s="1"/>
  <c r="AY77" i="9"/>
  <c r="Z55" i="9"/>
  <c r="BH79" i="27"/>
  <c r="BH21" i="9"/>
  <c r="BH28" i="27"/>
  <c r="P55" i="30"/>
  <c r="AW63" i="9"/>
  <c r="AZ79" i="9"/>
  <c r="BC79" i="34"/>
  <c r="AP55" i="9"/>
  <c r="AN53" i="9"/>
  <c r="AJ75" i="101"/>
  <c r="AJ77" i="101" s="1"/>
  <c r="AJ77" i="9"/>
  <c r="AQ72" i="9"/>
  <c r="P36" i="30"/>
  <c r="BG79" i="4"/>
  <c r="BG79" i="27"/>
  <c r="C22" i="121"/>
  <c r="BI58" i="9"/>
  <c r="BF79" i="34"/>
  <c r="P45" i="4"/>
  <c r="AS79" i="9"/>
  <c r="AS28" i="9"/>
  <c r="AA45" i="9"/>
  <c r="P72" i="4"/>
  <c r="BJ58" i="9"/>
  <c r="BJ63" i="4"/>
  <c r="AN45" i="30"/>
  <c r="BL84" i="4"/>
  <c r="AP72" i="9"/>
  <c r="AB40" i="30"/>
  <c r="BJ75" i="9"/>
  <c r="BJ77" i="4"/>
  <c r="AB63" i="34"/>
  <c r="AN72" i="30"/>
  <c r="S79" i="9"/>
  <c r="BA70" i="34"/>
  <c r="AN77" i="4"/>
  <c r="AM72" i="9"/>
  <c r="AB36" i="30"/>
  <c r="AK72" i="9"/>
  <c r="I77" i="101"/>
  <c r="P77" i="30"/>
  <c r="AW45" i="9"/>
  <c r="BE43" i="9"/>
  <c r="BE45" i="4"/>
  <c r="R75" i="101"/>
  <c r="R77" i="101" s="1"/>
  <c r="R77" i="9"/>
  <c r="S36" i="9"/>
  <c r="BE38" i="9"/>
  <c r="BC79" i="4"/>
  <c r="AG75" i="101"/>
  <c r="AG77" i="101" s="1"/>
  <c r="AG77" i="9"/>
  <c r="BI28" i="30"/>
  <c r="AQ63" i="9"/>
  <c r="AY28" i="9"/>
  <c r="S63" i="9"/>
  <c r="BF53" i="9"/>
  <c r="AU36" i="9"/>
  <c r="M55" i="9"/>
  <c r="V36" i="9"/>
  <c r="AN55" i="27"/>
  <c r="V55" i="9"/>
  <c r="AR45" i="9"/>
  <c r="BJ79" i="34"/>
  <c r="BJ28" i="34"/>
  <c r="BH70" i="9"/>
  <c r="BH72" i="4"/>
  <c r="G77" i="101"/>
  <c r="AI36" i="9"/>
  <c r="AT40" i="9"/>
  <c r="AU79" i="9"/>
  <c r="BA78" i="27"/>
  <c r="P43" i="9"/>
  <c r="AZ55" i="9"/>
  <c r="BA53" i="34"/>
  <c r="BJ43" i="9"/>
  <c r="BJ45" i="4"/>
  <c r="D77" i="4"/>
  <c r="AS63" i="9"/>
  <c r="BE28" i="27"/>
  <c r="AV63" i="9"/>
  <c r="AY79" i="9"/>
  <c r="BI79" i="34"/>
  <c r="BD38" i="9"/>
  <c r="AX72" i="9"/>
  <c r="F40" i="9"/>
  <c r="P28" i="34"/>
  <c r="BF70" i="9"/>
  <c r="AA36" i="9"/>
  <c r="D24" i="9"/>
  <c r="R79" i="9"/>
  <c r="AG36" i="9"/>
  <c r="BJ53" i="9"/>
  <c r="BJ55" i="4"/>
  <c r="E28" i="9"/>
  <c r="Y63" i="9"/>
  <c r="F77" i="101"/>
  <c r="AD79" i="9"/>
  <c r="T79" i="9"/>
  <c r="T28" i="9"/>
  <c r="AV72" i="9"/>
  <c r="AJ63" i="9"/>
  <c r="AW72" i="9"/>
  <c r="P79" i="4"/>
  <c r="G36" i="9"/>
  <c r="P38" i="9"/>
  <c r="Q40" i="9"/>
  <c r="U72" i="9"/>
  <c r="R36" i="9"/>
  <c r="Y45" i="9"/>
  <c r="AN77" i="27"/>
  <c r="BJ79" i="27"/>
  <c r="AB58" i="9"/>
  <c r="E75" i="101"/>
  <c r="D75" i="9"/>
  <c r="E77" i="9"/>
  <c r="AG72" i="9"/>
  <c r="J77" i="101"/>
  <c r="BF24" i="9"/>
  <c r="BH75" i="9"/>
  <c r="AS45" i="9"/>
  <c r="BD79" i="27"/>
  <c r="C23" i="124"/>
  <c r="AP75" i="101"/>
  <c r="AP77" i="101" s="1"/>
  <c r="AP77" i="9"/>
  <c r="BC38" i="9"/>
  <c r="BC40" i="4"/>
  <c r="P79" i="34"/>
  <c r="AN70" i="9"/>
  <c r="AD75" i="101"/>
  <c r="AD77" i="101" s="1"/>
  <c r="AD77" i="9"/>
  <c r="BC79" i="27"/>
  <c r="AB70" i="9"/>
  <c r="AG55" i="9"/>
  <c r="BC77" i="30"/>
  <c r="BA75" i="30"/>
  <c r="AC75" i="101"/>
  <c r="AB75" i="9"/>
  <c r="AC77" i="9"/>
  <c r="D16" i="16"/>
  <c r="D28" i="30"/>
  <c r="BA75" i="27"/>
  <c r="P40" i="30"/>
  <c r="P45" i="34"/>
  <c r="AN63" i="30"/>
  <c r="BA34" i="34"/>
  <c r="BF43" i="9"/>
  <c r="BF45" i="4"/>
  <c r="BD58" i="9"/>
  <c r="BD63" i="4"/>
  <c r="BD34" i="9"/>
  <c r="BD36" i="4"/>
  <c r="P40" i="4"/>
  <c r="AE55" i="9"/>
  <c r="AB36" i="27"/>
  <c r="G40" i="9"/>
  <c r="AB63" i="4"/>
  <c r="BA38" i="30"/>
  <c r="BB40" i="30"/>
  <c r="AN34" i="9"/>
  <c r="AH63" i="9"/>
  <c r="BB75" i="9"/>
  <c r="BA75" i="4"/>
  <c r="BB77" i="4"/>
  <c r="D40" i="4"/>
  <c r="AF63" i="9"/>
  <c r="G45" i="13"/>
  <c r="P45" i="13" s="1"/>
  <c r="P40" i="13"/>
  <c r="AG45" i="9"/>
  <c r="D79" i="4"/>
  <c r="BE70" i="9"/>
  <c r="BE72" i="4"/>
  <c r="BC43" i="9"/>
  <c r="AB79" i="27"/>
  <c r="W79" i="9"/>
  <c r="W28" i="9"/>
  <c r="F13" i="124" l="1"/>
  <c r="BL45" i="9"/>
  <c r="BD40" i="9"/>
  <c r="BK45" i="9"/>
  <c r="F28" i="124"/>
  <c r="BL36" i="9"/>
  <c r="F31" i="124"/>
  <c r="F25" i="124"/>
  <c r="BD77" i="9"/>
  <c r="BG45" i="9"/>
  <c r="F16" i="124"/>
  <c r="BH77" i="9"/>
  <c r="BI45" i="9"/>
  <c r="BF36" i="9"/>
  <c r="BA78" i="9"/>
  <c r="BD55" i="9"/>
  <c r="C19" i="124"/>
  <c r="F19" i="124" s="1"/>
  <c r="BE36" i="9"/>
  <c r="BH36" i="9"/>
  <c r="E18" i="124"/>
  <c r="BF77" i="9"/>
  <c r="BF72" i="9"/>
  <c r="BH63" i="9"/>
  <c r="BL72" i="9"/>
  <c r="BI40" i="9"/>
  <c r="BF63" i="9"/>
  <c r="BC63" i="9"/>
  <c r="BC36" i="9"/>
  <c r="BL63" i="9"/>
  <c r="BD36" i="9"/>
  <c r="D84" i="30"/>
  <c r="AB84" i="33"/>
  <c r="AM88" i="33"/>
  <c r="J84" i="9"/>
  <c r="BC84" i="27"/>
  <c r="BH72" i="9"/>
  <c r="BG84" i="27"/>
  <c r="BA72" i="30"/>
  <c r="BA45" i="34"/>
  <c r="BB84" i="34"/>
  <c r="Q84" i="9"/>
  <c r="BA45" i="30"/>
  <c r="BA55" i="4"/>
  <c r="BC84" i="30"/>
  <c r="BA55" i="35"/>
  <c r="AG84" i="9"/>
  <c r="AI84" i="9"/>
  <c r="BA45" i="4"/>
  <c r="BH84" i="31"/>
  <c r="BA36" i="32"/>
  <c r="BD84" i="32"/>
  <c r="AB84" i="32"/>
  <c r="BD84" i="33"/>
  <c r="J88" i="35"/>
  <c r="AW88" i="30"/>
  <c r="AZ88" i="32"/>
  <c r="Z88" i="32"/>
  <c r="AW88" i="34"/>
  <c r="M88" i="34"/>
  <c r="AW88" i="35"/>
  <c r="R88" i="27"/>
  <c r="V88" i="30"/>
  <c r="AN84" i="27"/>
  <c r="S88" i="33"/>
  <c r="R84" i="9"/>
  <c r="T84" i="9"/>
  <c r="BE45" i="9"/>
  <c r="BG63" i="9"/>
  <c r="BA40" i="27"/>
  <c r="BK72" i="9"/>
  <c r="BI77" i="9"/>
  <c r="BL77" i="9"/>
  <c r="BH84" i="30"/>
  <c r="BA77" i="35"/>
  <c r="X84" i="9"/>
  <c r="BH84" i="35"/>
  <c r="D84" i="27"/>
  <c r="BI36" i="9"/>
  <c r="AN84" i="31"/>
  <c r="BF84" i="32"/>
  <c r="BE84" i="33"/>
  <c r="BL84" i="33"/>
  <c r="L84" i="9"/>
  <c r="R88" i="30"/>
  <c r="AX88" i="33"/>
  <c r="K88" i="33"/>
  <c r="AI88" i="32"/>
  <c r="AP88" i="35"/>
  <c r="AH88" i="35"/>
  <c r="AY88" i="30"/>
  <c r="AI88" i="4"/>
  <c r="AK88" i="4"/>
  <c r="AK88" i="33"/>
  <c r="AY88" i="33"/>
  <c r="Q88" i="35"/>
  <c r="AQ88" i="35"/>
  <c r="V88" i="27"/>
  <c r="F88" i="4"/>
  <c r="AG88" i="34"/>
  <c r="AM88" i="31"/>
  <c r="AV88" i="27"/>
  <c r="AO88" i="33"/>
  <c r="X88" i="30"/>
  <c r="I88" i="4"/>
  <c r="U88" i="30"/>
  <c r="AV88" i="33"/>
  <c r="AV88" i="32"/>
  <c r="AX88" i="35"/>
  <c r="Z88" i="34"/>
  <c r="Y88" i="34"/>
  <c r="AZ105" i="30"/>
  <c r="W88" i="4"/>
  <c r="AM88" i="32"/>
  <c r="AU88" i="35"/>
  <c r="T88" i="27"/>
  <c r="AS88" i="30"/>
  <c r="AC88" i="34"/>
  <c r="AF88" i="31"/>
  <c r="AE88" i="35"/>
  <c r="AC88" i="35"/>
  <c r="Q88" i="30"/>
  <c r="AS84" i="9"/>
  <c r="BB63" i="9"/>
  <c r="BA63" i="33"/>
  <c r="AZ88" i="33"/>
  <c r="R88" i="34"/>
  <c r="BD63" i="9"/>
  <c r="BF84" i="34"/>
  <c r="BA40" i="30"/>
  <c r="BA77" i="27"/>
  <c r="AD84" i="9"/>
  <c r="BJ45" i="9"/>
  <c r="BG55" i="9"/>
  <c r="BE84" i="34"/>
  <c r="G84" i="9"/>
  <c r="AM84" i="9"/>
  <c r="BA72" i="4"/>
  <c r="BG84" i="35"/>
  <c r="AK84" i="9"/>
  <c r="BI84" i="35"/>
  <c r="BA36" i="35"/>
  <c r="BF84" i="31"/>
  <c r="BC84" i="35"/>
  <c r="BA63" i="32"/>
  <c r="BI84" i="32"/>
  <c r="BD84" i="31"/>
  <c r="BC84" i="32"/>
  <c r="BA45" i="33"/>
  <c r="BL84" i="35"/>
  <c r="K84" i="9"/>
  <c r="C18" i="121"/>
  <c r="AE88" i="32"/>
  <c r="AS88" i="35"/>
  <c r="AP88" i="30"/>
  <c r="AP88" i="32"/>
  <c r="R88" i="32"/>
  <c r="AF88" i="34"/>
  <c r="S88" i="27"/>
  <c r="AK88" i="30"/>
  <c r="AF88" i="27"/>
  <c r="W84" i="9"/>
  <c r="BA77" i="4"/>
  <c r="BJ84" i="34"/>
  <c r="BI28" i="9"/>
  <c r="BH84" i="27"/>
  <c r="BH55" i="9"/>
  <c r="BA36" i="27"/>
  <c r="BA36" i="30"/>
  <c r="BD45" i="9"/>
  <c r="U84" i="9"/>
  <c r="BE77" i="9"/>
  <c r="AP84" i="9"/>
  <c r="AX84" i="9"/>
  <c r="AH84" i="9"/>
  <c r="AJ84" i="9"/>
  <c r="BD84" i="35"/>
  <c r="BI84" i="31"/>
  <c r="BC84" i="31"/>
  <c r="BJ84" i="32"/>
  <c r="BK84" i="33"/>
  <c r="BA55" i="33"/>
  <c r="BC84" i="33"/>
  <c r="BG40" i="9"/>
  <c r="AB40" i="9"/>
  <c r="Q88" i="4"/>
  <c r="AJ88" i="27"/>
  <c r="BK88" i="27"/>
  <c r="I88" i="34"/>
  <c r="AM88" i="30"/>
  <c r="H88" i="34"/>
  <c r="N88" i="33"/>
  <c r="K88" i="31"/>
  <c r="AM88" i="35"/>
  <c r="AU88" i="4"/>
  <c r="AJ88" i="4"/>
  <c r="X88" i="4"/>
  <c r="W88" i="34"/>
  <c r="E27" i="124"/>
  <c r="F27" i="124"/>
  <c r="AS88" i="32"/>
  <c r="AK88" i="35"/>
  <c r="M88" i="4"/>
  <c r="X88" i="34"/>
  <c r="AE88" i="27"/>
  <c r="AO88" i="34"/>
  <c r="AQ88" i="4"/>
  <c r="AI88" i="27"/>
  <c r="AK88" i="32"/>
  <c r="AI88" i="31"/>
  <c r="AD88" i="35"/>
  <c r="W88" i="32"/>
  <c r="AH88" i="31"/>
  <c r="AK88" i="34"/>
  <c r="U88" i="35"/>
  <c r="AQ88" i="34"/>
  <c r="AZ105" i="27"/>
  <c r="O88" i="33"/>
  <c r="AV88" i="31"/>
  <c r="AR88" i="34"/>
  <c r="AL88" i="30"/>
  <c r="AE88" i="30"/>
  <c r="AL84" i="9"/>
  <c r="BI84" i="4"/>
  <c r="BA50" i="9"/>
  <c r="BC40" i="9"/>
  <c r="BI84" i="34"/>
  <c r="BJ77" i="9"/>
  <c r="BC72" i="9"/>
  <c r="BA63" i="34"/>
  <c r="BB84" i="30"/>
  <c r="BA40" i="34"/>
  <c r="AB84" i="4"/>
  <c r="AE84" i="9"/>
  <c r="BL28" i="9"/>
  <c r="BA63" i="27"/>
  <c r="M84" i="9"/>
  <c r="AN45" i="9"/>
  <c r="D84" i="35"/>
  <c r="AQ84" i="9"/>
  <c r="BF84" i="35"/>
  <c r="BE84" i="4"/>
  <c r="BA40" i="35"/>
  <c r="BA45" i="31"/>
  <c r="BJ84" i="31"/>
  <c r="BG84" i="31"/>
  <c r="BJ84" i="35"/>
  <c r="BA77" i="32"/>
  <c r="BH84" i="32"/>
  <c r="BF84" i="4"/>
  <c r="E88" i="30"/>
  <c r="AS88" i="33"/>
  <c r="AF88" i="33"/>
  <c r="AG88" i="32"/>
  <c r="AP88" i="31"/>
  <c r="G88" i="4"/>
  <c r="AG88" i="30"/>
  <c r="AU88" i="30"/>
  <c r="AD88" i="33"/>
  <c r="AI88" i="35"/>
  <c r="AT88" i="30"/>
  <c r="AD88" i="32"/>
  <c r="N84" i="9"/>
  <c r="U88" i="33"/>
  <c r="E88" i="32"/>
  <c r="AF88" i="4"/>
  <c r="L88" i="4"/>
  <c r="Z88" i="33"/>
  <c r="AA88" i="32"/>
  <c r="Q88" i="34"/>
  <c r="AQ88" i="27"/>
  <c r="L88" i="27"/>
  <c r="AK88" i="27"/>
  <c r="AS88" i="31"/>
  <c r="AZ105" i="31"/>
  <c r="AL88" i="32"/>
  <c r="Y88" i="31"/>
  <c r="AF88" i="30"/>
  <c r="AH88" i="4"/>
  <c r="AT88" i="4"/>
  <c r="AH88" i="30"/>
  <c r="AH88" i="32"/>
  <c r="AA88" i="35"/>
  <c r="R88" i="35"/>
  <c r="E88" i="27"/>
  <c r="AE88" i="33"/>
  <c r="AX88" i="32"/>
  <c r="AL88" i="31"/>
  <c r="AP88" i="4"/>
  <c r="AO88" i="27"/>
  <c r="BJ55" i="9"/>
  <c r="P84" i="35"/>
  <c r="D36" i="9"/>
  <c r="BA77" i="31"/>
  <c r="AN84" i="35"/>
  <c r="BB55" i="9"/>
  <c r="BH84" i="33"/>
  <c r="BA77" i="33"/>
  <c r="AG88" i="33"/>
  <c r="AF88" i="32"/>
  <c r="T88" i="35"/>
  <c r="AT88" i="33"/>
  <c r="T88" i="33"/>
  <c r="V88" i="34"/>
  <c r="H88" i="35"/>
  <c r="AR88" i="33"/>
  <c r="AR88" i="35"/>
  <c r="AD88" i="30"/>
  <c r="AS88" i="27"/>
  <c r="P84" i="34"/>
  <c r="BG84" i="30"/>
  <c r="BE72" i="9"/>
  <c r="AY84" i="9"/>
  <c r="D72" i="9"/>
  <c r="AW84" i="9"/>
  <c r="BD84" i="34"/>
  <c r="BK84" i="34"/>
  <c r="BG72" i="9"/>
  <c r="AT84" i="9"/>
  <c r="P84" i="27"/>
  <c r="BG77" i="9"/>
  <c r="BL55" i="9"/>
  <c r="AN84" i="4"/>
  <c r="BI84" i="30"/>
  <c r="BL84" i="34"/>
  <c r="BA55" i="27"/>
  <c r="BF84" i="27"/>
  <c r="AB45" i="9"/>
  <c r="V84" i="9"/>
  <c r="D84" i="31"/>
  <c r="BA55" i="31"/>
  <c r="BA55" i="32"/>
  <c r="BK84" i="31"/>
  <c r="AN84" i="32"/>
  <c r="BK77" i="9"/>
  <c r="BA40" i="33"/>
  <c r="BB84" i="33"/>
  <c r="BK63" i="9"/>
  <c r="BK84" i="30"/>
  <c r="AR88" i="27"/>
  <c r="AU88" i="34"/>
  <c r="AJ88" i="31"/>
  <c r="AD88" i="4"/>
  <c r="AA88" i="33"/>
  <c r="AO88" i="32"/>
  <c r="AV88" i="35"/>
  <c r="W88" i="35"/>
  <c r="AX88" i="34"/>
  <c r="X88" i="33"/>
  <c r="J88" i="32"/>
  <c r="AE88" i="34"/>
  <c r="AA88" i="30"/>
  <c r="BA40" i="4"/>
  <c r="U88" i="32"/>
  <c r="Z88" i="35"/>
  <c r="C29" i="124"/>
  <c r="F24" i="124"/>
  <c r="E24" i="124"/>
  <c r="S88" i="32"/>
  <c r="AZ88" i="35"/>
  <c r="W88" i="30"/>
  <c r="O88" i="9"/>
  <c r="AC88" i="30"/>
  <c r="AW88" i="32"/>
  <c r="AD88" i="31"/>
  <c r="AT88" i="27"/>
  <c r="S88" i="35"/>
  <c r="U88" i="27"/>
  <c r="AL88" i="33"/>
  <c r="G88" i="35"/>
  <c r="AZ88" i="34"/>
  <c r="BA55" i="34"/>
  <c r="AC84" i="9"/>
  <c r="BG84" i="32"/>
  <c r="L88" i="31"/>
  <c r="BJ36" i="9"/>
  <c r="BI63" i="9"/>
  <c r="BA63" i="30"/>
  <c r="D84" i="34"/>
  <c r="D84" i="4"/>
  <c r="BB40" i="9"/>
  <c r="BF45" i="9"/>
  <c r="BA77" i="30"/>
  <c r="BJ84" i="27"/>
  <c r="P84" i="4"/>
  <c r="AU84" i="9"/>
  <c r="BC84" i="34"/>
  <c r="BA55" i="30"/>
  <c r="BG84" i="34"/>
  <c r="AN84" i="34"/>
  <c r="BA45" i="27"/>
  <c r="BL84" i="30"/>
  <c r="BA77" i="34"/>
  <c r="AF84" i="9"/>
  <c r="D55" i="9"/>
  <c r="BD84" i="30"/>
  <c r="BA63" i="35"/>
  <c r="AV84" i="9"/>
  <c r="D40" i="9"/>
  <c r="BJ84" i="30"/>
  <c r="BB84" i="35"/>
  <c r="BI72" i="9"/>
  <c r="BE84" i="31"/>
  <c r="BA63" i="31"/>
  <c r="BA72" i="35"/>
  <c r="BA40" i="31"/>
  <c r="D84" i="32"/>
  <c r="BE84" i="32"/>
  <c r="Z84" i="9"/>
  <c r="BJ84" i="33"/>
  <c r="BA36" i="33"/>
  <c r="BI84" i="33"/>
  <c r="AU88" i="33"/>
  <c r="AJ88" i="32"/>
  <c r="AJ88" i="30"/>
  <c r="O88" i="34"/>
  <c r="AU88" i="27"/>
  <c r="AQ88" i="33"/>
  <c r="S88" i="31"/>
  <c r="AP88" i="27"/>
  <c r="S88" i="30"/>
  <c r="AC88" i="33"/>
  <c r="W88" i="33"/>
  <c r="AR84" i="9"/>
  <c r="BG36" i="9"/>
  <c r="BJ72" i="9"/>
  <c r="BH84" i="34"/>
  <c r="BC45" i="9"/>
  <c r="BA63" i="4"/>
  <c r="AB84" i="34"/>
  <c r="AB84" i="30"/>
  <c r="BE84" i="27"/>
  <c r="BA45" i="35"/>
  <c r="BD84" i="4"/>
  <c r="BD88" i="4" s="1"/>
  <c r="BH84" i="4"/>
  <c r="BH88" i="4" s="1"/>
  <c r="BE84" i="35"/>
  <c r="BA72" i="31"/>
  <c r="AB84" i="31"/>
  <c r="BL84" i="31"/>
  <c r="P84" i="32"/>
  <c r="BA45" i="32"/>
  <c r="BA40" i="32"/>
  <c r="AN84" i="33"/>
  <c r="AD88" i="34"/>
  <c r="AY88" i="32"/>
  <c r="AT88" i="35"/>
  <c r="AI88" i="34"/>
  <c r="AP88" i="34"/>
  <c r="V88" i="33"/>
  <c r="AH88" i="33"/>
  <c r="U88" i="31"/>
  <c r="M88" i="35"/>
  <c r="S88" i="34"/>
  <c r="U88" i="4"/>
  <c r="AS88" i="34"/>
  <c r="AQ88" i="32"/>
  <c r="V88" i="35"/>
  <c r="L88" i="30"/>
  <c r="AM88" i="34"/>
  <c r="T88" i="34"/>
  <c r="M88" i="32"/>
  <c r="BB88" i="31"/>
  <c r="J88" i="4"/>
  <c r="AZ105" i="4"/>
  <c r="AW88" i="33"/>
  <c r="W88" i="31"/>
  <c r="AI88" i="30"/>
  <c r="X88" i="32"/>
  <c r="AJ88" i="35"/>
  <c r="W88" i="27"/>
  <c r="AD88" i="27"/>
  <c r="AG88" i="31"/>
  <c r="X88" i="35"/>
  <c r="E88" i="35"/>
  <c r="AG88" i="4"/>
  <c r="U88" i="34"/>
  <c r="N88" i="35"/>
  <c r="AV88" i="30"/>
  <c r="Y88" i="35"/>
  <c r="AG88" i="27"/>
  <c r="AN55" i="9"/>
  <c r="BE40" i="9"/>
  <c r="BA36" i="34"/>
  <c r="BD84" i="27"/>
  <c r="BA72" i="34"/>
  <c r="AN84" i="30"/>
  <c r="AO84" i="9"/>
  <c r="BI55" i="9"/>
  <c r="BA72" i="27"/>
  <c r="Y84" i="9"/>
  <c r="BA36" i="4"/>
  <c r="AA84" i="9"/>
  <c r="BD72" i="9"/>
  <c r="BK84" i="35"/>
  <c r="BK36" i="9"/>
  <c r="P84" i="30"/>
  <c r="BB84" i="32"/>
  <c r="BA72" i="32"/>
  <c r="I84" i="9"/>
  <c r="BA72" i="33"/>
  <c r="P84" i="33"/>
  <c r="BG84" i="33"/>
  <c r="BB84" i="4"/>
  <c r="BB88" i="4" s="1"/>
  <c r="D63" i="9"/>
  <c r="R88" i="33"/>
  <c r="AK88" i="31"/>
  <c r="C14" i="124"/>
  <c r="AQ88" i="31"/>
  <c r="Y88" i="27"/>
  <c r="Y88" i="30"/>
  <c r="V88" i="31"/>
  <c r="J88" i="30"/>
  <c r="AX88" i="30"/>
  <c r="AL88" i="35"/>
  <c r="AB84" i="27"/>
  <c r="F84" i="9"/>
  <c r="BI84" i="27"/>
  <c r="S84" i="9"/>
  <c r="BJ63" i="9"/>
  <c r="BF55" i="9"/>
  <c r="BB84" i="27"/>
  <c r="BE55" i="9"/>
  <c r="BE84" i="30"/>
  <c r="BK55" i="9"/>
  <c r="BF84" i="30"/>
  <c r="BC55" i="9"/>
  <c r="E84" i="9"/>
  <c r="AB84" i="35"/>
  <c r="BE63" i="9"/>
  <c r="BH45" i="9"/>
  <c r="P84" i="31"/>
  <c r="BB36" i="9"/>
  <c r="BK84" i="32"/>
  <c r="BL84" i="32"/>
  <c r="D84" i="33"/>
  <c r="BF84" i="33"/>
  <c r="H84" i="9"/>
  <c r="AT88" i="34"/>
  <c r="AQ88" i="30"/>
  <c r="L88" i="33"/>
  <c r="AI88" i="33"/>
  <c r="AW88" i="4"/>
  <c r="AP88" i="33"/>
  <c r="Y88" i="32"/>
  <c r="AY88" i="35"/>
  <c r="AH88" i="34"/>
  <c r="AR88" i="30"/>
  <c r="AJ88" i="33"/>
  <c r="Y88" i="33"/>
  <c r="AC88" i="31"/>
  <c r="E88" i="34"/>
  <c r="AL88" i="34"/>
  <c r="X88" i="27"/>
  <c r="X88" i="31"/>
  <c r="AR88" i="4"/>
  <c r="AY88" i="34"/>
  <c r="V88" i="32"/>
  <c r="AG88" i="35"/>
  <c r="K88" i="35"/>
  <c r="I88" i="35"/>
  <c r="AA88" i="34"/>
  <c r="AJ88" i="34"/>
  <c r="AV88" i="34"/>
  <c r="AT88" i="32"/>
  <c r="M88" i="33"/>
  <c r="T88" i="32"/>
  <c r="AH88" i="27"/>
  <c r="J88" i="33"/>
  <c r="AV88" i="4"/>
  <c r="AR88" i="31"/>
  <c r="AF88" i="35"/>
  <c r="AE88" i="4"/>
  <c r="T88" i="30"/>
  <c r="AL88" i="4"/>
  <c r="M88" i="30"/>
  <c r="AR88" i="32"/>
  <c r="AS88" i="4"/>
  <c r="I88" i="30"/>
  <c r="S19" i="121"/>
  <c r="R19" i="121" s="1"/>
  <c r="D45" i="9"/>
  <c r="BA21" i="9"/>
  <c r="BK28" i="9"/>
  <c r="BB77" i="9"/>
  <c r="BG75" i="101"/>
  <c r="BG77" i="101" s="1"/>
  <c r="BA28" i="31"/>
  <c r="BA28" i="33"/>
  <c r="BA28" i="32"/>
  <c r="BC28" i="9"/>
  <c r="BG28" i="9"/>
  <c r="BA79" i="33"/>
  <c r="BD28" i="9"/>
  <c r="BA79" i="32"/>
  <c r="BB72" i="9"/>
  <c r="BA79" i="31"/>
  <c r="BA36" i="31"/>
  <c r="BE75" i="101"/>
  <c r="BE77" i="101" s="1"/>
  <c r="BH28" i="9"/>
  <c r="L21" i="117"/>
  <c r="BA34" i="9"/>
  <c r="D79" i="9"/>
  <c r="BE79" i="9"/>
  <c r="BA43" i="9"/>
  <c r="BB28" i="9"/>
  <c r="BA79" i="35"/>
  <c r="BA28" i="35"/>
  <c r="BA79" i="4"/>
  <c r="BA24" i="9"/>
  <c r="BE28" i="9"/>
  <c r="BA79" i="27"/>
  <c r="BC75" i="101"/>
  <c r="BC77" i="101" s="1"/>
  <c r="BA28" i="4"/>
  <c r="BA70" i="9"/>
  <c r="P36" i="9"/>
  <c r="BL79" i="9"/>
  <c r="AB79" i="9"/>
  <c r="BJ28" i="9"/>
  <c r="P79" i="9"/>
  <c r="BA53" i="9"/>
  <c r="BF28" i="9"/>
  <c r="AB77" i="9"/>
  <c r="E22" i="124"/>
  <c r="F22" i="124"/>
  <c r="BL88" i="4"/>
  <c r="BI88" i="4"/>
  <c r="AC77" i="101"/>
  <c r="AB75" i="101"/>
  <c r="AB77" i="101" s="1"/>
  <c r="J22" i="117" s="1"/>
  <c r="BJ79" i="9"/>
  <c r="I18" i="121"/>
  <c r="BA28" i="27"/>
  <c r="BI79" i="9"/>
  <c r="BA38" i="9"/>
  <c r="E21" i="124"/>
  <c r="F21" i="124"/>
  <c r="S22" i="121"/>
  <c r="R22" i="121" s="1"/>
  <c r="AN63" i="9"/>
  <c r="AB28" i="9"/>
  <c r="L77" i="101"/>
  <c r="BI75" i="101"/>
  <c r="BI77" i="101" s="1"/>
  <c r="I16" i="16"/>
  <c r="F18" i="121"/>
  <c r="BC77" i="9"/>
  <c r="BK79" i="9"/>
  <c r="BK84" i="4"/>
  <c r="F16" i="16"/>
  <c r="D28" i="9"/>
  <c r="BF75" i="101"/>
  <c r="BF77" i="101" s="1"/>
  <c r="P75" i="101"/>
  <c r="P77" i="101" s="1"/>
  <c r="I22" i="117" s="1"/>
  <c r="P63" i="9"/>
  <c r="BB79" i="9"/>
  <c r="BA75" i="9"/>
  <c r="D77" i="9"/>
  <c r="P17" i="16"/>
  <c r="P20" i="121"/>
  <c r="AZ84" i="9"/>
  <c r="BA79" i="30"/>
  <c r="BA28" i="30"/>
  <c r="F23" i="124"/>
  <c r="E23" i="124"/>
  <c r="BB75" i="101"/>
  <c r="E77" i="101"/>
  <c r="D75" i="101"/>
  <c r="D77" i="101" s="1"/>
  <c r="H22" i="117" s="1"/>
  <c r="BD75" i="101"/>
  <c r="BD77" i="101" s="1"/>
  <c r="BG79" i="9"/>
  <c r="BG84" i="4"/>
  <c r="S18" i="16"/>
  <c r="R18" i="16" s="1"/>
  <c r="BF79" i="9"/>
  <c r="M16" i="16"/>
  <c r="BJ75" i="101"/>
  <c r="BJ77" i="101" s="1"/>
  <c r="BH79" i="9"/>
  <c r="AB72" i="9"/>
  <c r="AB63" i="9"/>
  <c r="BC79" i="9"/>
  <c r="BC84" i="4"/>
  <c r="P40" i="9"/>
  <c r="BL75" i="101"/>
  <c r="BL77" i="101" s="1"/>
  <c r="P72" i="9"/>
  <c r="BD79" i="9"/>
  <c r="AN36" i="9"/>
  <c r="AN79" i="9"/>
  <c r="AN28" i="9"/>
  <c r="C16" i="16"/>
  <c r="AB55" i="9"/>
  <c r="AN40" i="9"/>
  <c r="P77" i="9"/>
  <c r="BA79" i="34"/>
  <c r="BA28" i="34"/>
  <c r="AB36" i="9"/>
  <c r="BJ84" i="4"/>
  <c r="E20" i="124"/>
  <c r="F20" i="124"/>
  <c r="C30" i="124"/>
  <c r="BF88" i="4"/>
  <c r="AN77" i="9"/>
  <c r="BA58" i="9"/>
  <c r="BH75" i="101"/>
  <c r="BH77" i="101" s="1"/>
  <c r="P55" i="9"/>
  <c r="AN72" i="9"/>
  <c r="P45" i="9"/>
  <c r="AO77" i="101"/>
  <c r="AN75" i="101"/>
  <c r="AN77" i="101" s="1"/>
  <c r="K22" i="117" s="1"/>
  <c r="BK75" i="101"/>
  <c r="BK77" i="101" s="1"/>
  <c r="P28" i="9"/>
  <c r="U4050" i="109"/>
  <c r="Q3695" i="109"/>
  <c r="O1990" i="109"/>
  <c r="Y2597" i="109"/>
  <c r="P4182" i="109"/>
  <c r="O520" i="109"/>
  <c r="N3544" i="109"/>
  <c r="P2202" i="109"/>
  <c r="S1878" i="109"/>
  <c r="P3452" i="109"/>
  <c r="R3820" i="109"/>
  <c r="U4024" i="109"/>
  <c r="S2274" i="109"/>
  <c r="W2606" i="109"/>
  <c r="N4252" i="109"/>
  <c r="W192" i="109"/>
  <c r="N2456" i="109"/>
  <c r="V4141" i="109"/>
  <c r="S4180" i="109"/>
  <c r="Q2600" i="109"/>
  <c r="P638" i="109"/>
  <c r="O3370" i="109"/>
  <c r="S2824" i="109"/>
  <c r="S3696" i="109"/>
  <c r="R4253" i="109"/>
  <c r="Q1983" i="109"/>
  <c r="X2418" i="109"/>
  <c r="P3476" i="109"/>
  <c r="U4188" i="109"/>
  <c r="T3450" i="109"/>
  <c r="V4284" i="109"/>
  <c r="Y4215" i="109"/>
  <c r="U1983" i="109"/>
  <c r="U4138" i="109"/>
  <c r="X3541" i="109"/>
  <c r="R4180" i="109"/>
  <c r="Y3732" i="109"/>
  <c r="Y2244" i="109"/>
  <c r="W2211" i="109"/>
  <c r="S3814" i="109"/>
  <c r="V483" i="109"/>
  <c r="R4142" i="109"/>
  <c r="Y2083" i="109"/>
  <c r="T400" i="109"/>
  <c r="O3409" i="109"/>
  <c r="S3886" i="109"/>
  <c r="R4106" i="109"/>
  <c r="T45" i="109"/>
  <c r="S54" i="109"/>
  <c r="R2712" i="109"/>
  <c r="O447" i="109"/>
  <c r="O561" i="109"/>
  <c r="S4172" i="109"/>
  <c r="O3704" i="109"/>
  <c r="T1907" i="109"/>
  <c r="S4097" i="109"/>
  <c r="N3471" i="109"/>
  <c r="Q1871" i="109"/>
  <c r="O2606" i="109"/>
  <c r="T2240" i="109"/>
  <c r="R779" i="109"/>
  <c r="V4212" i="109"/>
  <c r="P4107" i="109"/>
  <c r="X3896" i="109"/>
  <c r="Y3835" i="109"/>
  <c r="O2371" i="109"/>
  <c r="X2743" i="109"/>
  <c r="Y3920" i="109"/>
  <c r="U2312" i="109"/>
  <c r="Y2022" i="109"/>
  <c r="O2313" i="109"/>
  <c r="T1910" i="109"/>
  <c r="V2375" i="109"/>
  <c r="U4064" i="109"/>
  <c r="V1990" i="109"/>
  <c r="O418" i="109"/>
  <c r="R3485" i="109"/>
  <c r="O3403" i="109"/>
  <c r="W3732" i="109"/>
  <c r="Q2718" i="109"/>
  <c r="X4179" i="109"/>
  <c r="Y2079" i="109"/>
  <c r="R127" i="109"/>
  <c r="O2663" i="109"/>
  <c r="S1919" i="109"/>
  <c r="R2719" i="109"/>
  <c r="S3485" i="109"/>
  <c r="Q560" i="109"/>
  <c r="S1860" i="109"/>
  <c r="T3442" i="109"/>
  <c r="O2579" i="109"/>
  <c r="V3896" i="109"/>
  <c r="O3669" i="109"/>
  <c r="R2436" i="109"/>
  <c r="P3668" i="109"/>
  <c r="T414" i="109"/>
  <c r="P2754" i="109"/>
  <c r="U2828" i="109"/>
  <c r="U4182" i="109"/>
  <c r="U812" i="109"/>
  <c r="W2463" i="109"/>
  <c r="O173" i="109"/>
  <c r="O2564" i="109"/>
  <c r="R1989" i="109"/>
  <c r="T4024" i="109"/>
  <c r="S2637" i="109"/>
  <c r="V550" i="109"/>
  <c r="V4105" i="109"/>
  <c r="U258" i="109"/>
  <c r="T3558" i="109"/>
  <c r="V1947" i="109"/>
  <c r="W3671" i="109"/>
  <c r="Y2819" i="109"/>
  <c r="N2728" i="109"/>
  <c r="V1875" i="109"/>
  <c r="R258" i="109"/>
  <c r="P3805" i="109"/>
  <c r="O895" i="109"/>
  <c r="Q3412" i="109"/>
  <c r="T3850" i="109"/>
  <c r="Q2208" i="109"/>
  <c r="P3815" i="109"/>
  <c r="Y2207" i="109"/>
  <c r="O4106" i="109"/>
  <c r="W3817" i="109"/>
  <c r="U3476" i="109"/>
  <c r="X1909" i="109"/>
  <c r="R491" i="109"/>
  <c r="Z2529" i="109"/>
  <c r="R3923" i="109"/>
  <c r="V17" i="109"/>
  <c r="V2743" i="109"/>
  <c r="O4180" i="109"/>
  <c r="Q4138" i="109"/>
  <c r="W258" i="109"/>
  <c r="R814" i="109"/>
  <c r="S2740" i="109"/>
  <c r="Y2217" i="109"/>
  <c r="X1943" i="109"/>
  <c r="Y3661" i="109"/>
  <c r="O3768" i="109"/>
  <c r="Q4211" i="109"/>
  <c r="Q4034" i="109"/>
  <c r="X3831" i="109"/>
  <c r="X4211" i="109"/>
  <c r="P2290" i="109"/>
  <c r="R2010" i="109"/>
  <c r="X2353" i="109"/>
  <c r="S2750" i="109"/>
  <c r="Q4208" i="109"/>
  <c r="T4173" i="109"/>
  <c r="W4206" i="109"/>
  <c r="Q1952" i="109"/>
  <c r="S2420" i="109"/>
  <c r="V4170" i="109"/>
  <c r="Q2681" i="109"/>
  <c r="Q3704" i="109"/>
  <c r="U3740" i="109"/>
  <c r="O4112" i="109"/>
  <c r="N3550" i="109"/>
  <c r="N2091" i="109"/>
  <c r="R2199" i="109"/>
  <c r="S3466" i="109"/>
  <c r="W3412" i="109"/>
  <c r="X2678" i="109"/>
  <c r="O4206" i="109"/>
  <c r="U4173" i="109"/>
  <c r="Q2214" i="109"/>
  <c r="W2655" i="109"/>
  <c r="P2828" i="109"/>
  <c r="Q1849" i="109"/>
  <c r="U489" i="109"/>
  <c r="O2573" i="109"/>
  <c r="U1989" i="109"/>
  <c r="V1948" i="109"/>
  <c r="T814" i="109"/>
  <c r="X2013" i="109"/>
  <c r="Q3385" i="109"/>
  <c r="T4069" i="109"/>
  <c r="Q3843" i="109"/>
  <c r="N3893" i="109"/>
  <c r="X4123" i="109"/>
  <c r="S2655" i="109"/>
  <c r="X199" i="109"/>
  <c r="R4141" i="109"/>
  <c r="P4253" i="109"/>
  <c r="V1988" i="109"/>
  <c r="N3831" i="109"/>
  <c r="R2061" i="109"/>
  <c r="R3817" i="109"/>
  <c r="Y3762" i="109"/>
  <c r="Z2171" i="109"/>
  <c r="O27" i="109"/>
  <c r="T3482" i="109"/>
  <c r="T2752" i="109"/>
  <c r="X2199" i="109"/>
  <c r="S3699" i="109"/>
  <c r="T2428" i="109"/>
  <c r="O3750" i="109"/>
  <c r="V2600" i="109"/>
  <c r="Y3448" i="109"/>
  <c r="U3808" i="109"/>
  <c r="R2827" i="109"/>
  <c r="Z4360" i="109"/>
  <c r="W613" i="109"/>
  <c r="T2024" i="109"/>
  <c r="Q1844" i="109"/>
  <c r="U2053" i="109"/>
  <c r="X118" i="109"/>
  <c r="S1943" i="109"/>
  <c r="S2436" i="109"/>
  <c r="V927" i="109"/>
  <c r="R2670" i="109"/>
  <c r="O3808" i="109"/>
  <c r="O968" i="109"/>
  <c r="X3765" i="109"/>
  <c r="O2010" i="109"/>
  <c r="Q2236" i="109"/>
  <c r="X3904" i="109"/>
  <c r="Q2710" i="109"/>
  <c r="W3699" i="109"/>
  <c r="S4203" i="109"/>
  <c r="Q2282" i="109"/>
  <c r="Z2865" i="109"/>
  <c r="O3747" i="109"/>
  <c r="Y2284" i="109"/>
  <c r="Q2606" i="109"/>
  <c r="G58" i="117"/>
  <c r="R1875" i="109"/>
  <c r="S1837" i="109"/>
  <c r="V3327" i="109"/>
  <c r="P532" i="109"/>
  <c r="T3443" i="109"/>
  <c r="P4212" i="109"/>
  <c r="S2089" i="109"/>
  <c r="P127" i="109"/>
  <c r="T3747" i="109"/>
  <c r="O2736" i="109"/>
  <c r="V2679" i="109"/>
  <c r="P402" i="109"/>
  <c r="Q4057" i="109"/>
  <c r="T2663" i="109"/>
  <c r="R918" i="109"/>
  <c r="N3327" i="109"/>
  <c r="U1998" i="109"/>
  <c r="V3458" i="109"/>
  <c r="O838" i="109"/>
  <c r="R562" i="109"/>
  <c r="V3904" i="109"/>
  <c r="X1989" i="109"/>
  <c r="U4206" i="109"/>
  <c r="T2232" i="109"/>
  <c r="W4133" i="109"/>
  <c r="R3659" i="109"/>
  <c r="R741" i="109"/>
  <c r="X2809" i="109"/>
  <c r="Y4243" i="109"/>
  <c r="S2457" i="109"/>
  <c r="Q1879" i="109"/>
  <c r="Q845" i="109"/>
  <c r="Q3659" i="109"/>
  <c r="W2639" i="109"/>
  <c r="X3741" i="109"/>
  <c r="Q3674" i="109"/>
  <c r="W2430" i="109"/>
  <c r="W231" i="109"/>
  <c r="U2244" i="109"/>
  <c r="P3661" i="109"/>
  <c r="V3408" i="109"/>
  <c r="P270" i="109"/>
  <c r="T528" i="109"/>
  <c r="O4107" i="109"/>
  <c r="O3661" i="109"/>
  <c r="R3886" i="109"/>
  <c r="Q1945" i="109"/>
  <c r="P1843" i="109"/>
  <c r="T2649" i="109"/>
  <c r="U4211" i="109"/>
  <c r="V2024" i="109"/>
  <c r="S3776" i="109"/>
  <c r="T2006" i="109"/>
  <c r="Y2426" i="109"/>
  <c r="S2791" i="109"/>
  <c r="Q3836" i="109"/>
  <c r="P2736" i="109"/>
  <c r="Y1867" i="109"/>
  <c r="U3823" i="109"/>
  <c r="O2741" i="109"/>
  <c r="V4065" i="109"/>
  <c r="X2284" i="109"/>
  <c r="O2281" i="109"/>
  <c r="O2383" i="109"/>
  <c r="U3750" i="109"/>
  <c r="S3470" i="109"/>
  <c r="W4142" i="109"/>
  <c r="S561" i="109"/>
  <c r="X2024" i="109"/>
  <c r="S3817" i="109"/>
  <c r="T4178" i="109"/>
  <c r="O2720" i="109"/>
  <c r="P167" i="109"/>
  <c r="X2740" i="109"/>
  <c r="S4215" i="109"/>
  <c r="U888" i="109"/>
  <c r="Z303" i="109"/>
  <c r="Q4109" i="109"/>
  <c r="O4142" i="109"/>
  <c r="Y2786" i="109"/>
  <c r="W854" i="109"/>
  <c r="X3411" i="109"/>
  <c r="S4209" i="109"/>
  <c r="Q3452" i="109"/>
  <c r="O191" i="109"/>
  <c r="X2824" i="109"/>
  <c r="S924" i="109"/>
  <c r="U2097" i="109"/>
  <c r="N411" i="109"/>
  <c r="O4097" i="109"/>
  <c r="T1949" i="109"/>
  <c r="O2740" i="109"/>
  <c r="U4269" i="109"/>
  <c r="O3919" i="109"/>
  <c r="O40" i="109"/>
  <c r="P2018" i="109"/>
  <c r="Q2746" i="109"/>
  <c r="W3762" i="109"/>
  <c r="N3412" i="109"/>
  <c r="Z3992" i="109"/>
  <c r="X2681" i="109"/>
  <c r="P915" i="109"/>
  <c r="W188" i="109"/>
  <c r="X2290" i="109"/>
  <c r="O2348" i="109"/>
  <c r="U3485" i="109"/>
  <c r="V2313" i="109"/>
  <c r="Q2241" i="109"/>
  <c r="U814" i="109"/>
  <c r="V1842" i="109"/>
  <c r="Q3397" i="109"/>
  <c r="T4026" i="109"/>
  <c r="R4287" i="109"/>
  <c r="W751" i="109"/>
  <c r="R2639" i="109"/>
  <c r="R2749" i="109"/>
  <c r="U2573" i="109"/>
  <c r="P4180" i="109"/>
  <c r="S3698" i="109"/>
  <c r="Q2013" i="109"/>
  <c r="S2566" i="109"/>
  <c r="Y3765" i="109"/>
  <c r="R2573" i="109"/>
  <c r="S2646" i="109"/>
  <c r="W2605" i="109"/>
  <c r="Y2229" i="109"/>
  <c r="P49" i="109"/>
  <c r="V2787" i="109"/>
  <c r="U929" i="109"/>
  <c r="X54" i="109"/>
  <c r="W1881" i="109"/>
  <c r="T480" i="109"/>
  <c r="X1952" i="109"/>
  <c r="W971" i="109"/>
  <c r="R3742" i="109"/>
  <c r="Y4071" i="109"/>
  <c r="T1849" i="109"/>
  <c r="O228" i="109"/>
  <c r="U845" i="109"/>
  <c r="V2235" i="109"/>
  <c r="O2381" i="109"/>
  <c r="P459" i="109"/>
  <c r="Y2444" i="109"/>
  <c r="T273" i="109"/>
  <c r="U2073" i="109"/>
  <c r="O376" i="109"/>
  <c r="N3404" i="109"/>
  <c r="N967" i="109"/>
  <c r="Z4318" i="109"/>
  <c r="R4207" i="109"/>
  <c r="S2381" i="109"/>
  <c r="O419" i="109"/>
  <c r="Q2384" i="109"/>
  <c r="Y2345" i="109"/>
  <c r="Q186" i="109"/>
  <c r="W376" i="109"/>
  <c r="N2056" i="109"/>
  <c r="P2057" i="109"/>
  <c r="R3846" i="109"/>
  <c r="N2006" i="109"/>
  <c r="Q827" i="109"/>
  <c r="Q830" i="109"/>
  <c r="P2275" i="109"/>
  <c r="Q3479" i="109"/>
  <c r="V228" i="109"/>
  <c r="Q629" i="109"/>
  <c r="R2669" i="109"/>
  <c r="S2231" i="109"/>
  <c r="V4123" i="109"/>
  <c r="Q3691" i="109"/>
  <c r="N2053" i="109"/>
  <c r="X3671" i="109"/>
  <c r="U4052" i="109"/>
  <c r="W2013" i="109"/>
  <c r="S228" i="109"/>
  <c r="O48" i="109"/>
  <c r="V2054" i="109"/>
  <c r="O1980" i="109"/>
  <c r="S970" i="109"/>
  <c r="S1933" i="109"/>
  <c r="O2298" i="109"/>
  <c r="P2605" i="109"/>
  <c r="S3704" i="109"/>
  <c r="R2679" i="109"/>
  <c r="R824" i="109"/>
  <c r="X2304" i="109"/>
  <c r="V3468" i="109"/>
  <c r="T2312" i="109"/>
  <c r="O740" i="109"/>
  <c r="T1948" i="109"/>
  <c r="S2065" i="109"/>
  <c r="V2057" i="109"/>
  <c r="R921" i="109"/>
  <c r="P475" i="109"/>
  <c r="Q4253" i="109"/>
  <c r="U741" i="109"/>
  <c r="U3367" i="109"/>
  <c r="P85" i="109"/>
  <c r="O3380" i="109"/>
  <c r="N414" i="109"/>
  <c r="S39" i="109"/>
  <c r="U2054" i="109"/>
  <c r="Z2156" i="109"/>
  <c r="X2010" i="109"/>
  <c r="N994" i="109"/>
  <c r="X1939" i="109"/>
  <c r="O3675" i="109"/>
  <c r="S815" i="109"/>
  <c r="O2357" i="109"/>
  <c r="Q2784" i="109"/>
  <c r="Q854" i="109"/>
  <c r="W3400" i="109"/>
  <c r="N558" i="109"/>
  <c r="V97" i="109"/>
  <c r="V2316" i="109"/>
  <c r="X3470" i="109"/>
  <c r="V2284" i="109"/>
  <c r="R2787" i="109"/>
  <c r="X2241" i="109"/>
  <c r="T2025" i="109"/>
  <c r="N4060" i="109"/>
  <c r="P2209" i="109"/>
  <c r="Q2577" i="109"/>
  <c r="O4271" i="109"/>
  <c r="S524" i="109"/>
  <c r="S89" i="109"/>
  <c r="Y2386" i="109"/>
  <c r="Y1846" i="109"/>
  <c r="W1875" i="109"/>
  <c r="O4098" i="109"/>
  <c r="P1910" i="109"/>
  <c r="X2085" i="109"/>
  <c r="N1875" i="109"/>
  <c r="N40" i="109"/>
  <c r="Y11" i="109"/>
  <c r="V3514" i="109"/>
  <c r="T1984" i="109"/>
  <c r="X2207" i="109"/>
  <c r="Y54" i="109"/>
  <c r="T595" i="109"/>
  <c r="W2021" i="109"/>
  <c r="W3898" i="109"/>
  <c r="T4057" i="109"/>
  <c r="U1860" i="109"/>
  <c r="P2381" i="109"/>
  <c r="O3831" i="109"/>
  <c r="S4243" i="109"/>
  <c r="G61" i="117"/>
  <c r="Q2303" i="109"/>
  <c r="R196" i="109"/>
  <c r="X1877" i="109"/>
  <c r="P4115" i="109"/>
  <c r="T1860" i="109"/>
  <c r="V2584" i="109"/>
  <c r="R848" i="109"/>
  <c r="U887" i="109"/>
  <c r="U2290" i="109"/>
  <c r="O236" i="109"/>
  <c r="P521" i="109"/>
  <c r="V3442" i="109"/>
  <c r="V270" i="109"/>
  <c r="N449" i="109"/>
  <c r="P4040" i="109"/>
  <c r="P3672" i="109"/>
  <c r="V1952" i="109"/>
  <c r="N4209" i="109"/>
  <c r="N2433" i="109"/>
  <c r="Q4044" i="109"/>
  <c r="W538" i="109"/>
  <c r="N4135" i="109"/>
  <c r="Y1866" i="109"/>
  <c r="V2200" i="109"/>
  <c r="N3450" i="109"/>
  <c r="T3776" i="109"/>
  <c r="R2430" i="109"/>
  <c r="R3395" i="109"/>
  <c r="R479" i="109"/>
  <c r="V3923" i="109"/>
  <c r="W94" i="109"/>
  <c r="T488" i="109"/>
  <c r="R1907" i="109"/>
  <c r="R386" i="109"/>
  <c r="O450" i="109"/>
  <c r="U2421" i="109"/>
  <c r="N845" i="109"/>
  <c r="Y21" i="109"/>
  <c r="N2755" i="109"/>
  <c r="N3847" i="109"/>
  <c r="U854" i="109"/>
  <c r="W2313" i="109"/>
  <c r="W449" i="109"/>
  <c r="X2718" i="109"/>
  <c r="W3813" i="109"/>
  <c r="X2755" i="109"/>
  <c r="T2282" i="109"/>
  <c r="N4274" i="109"/>
  <c r="U3375" i="109"/>
  <c r="O930" i="109"/>
  <c r="S911" i="109"/>
  <c r="V4139" i="109"/>
  <c r="Q2741" i="109"/>
  <c r="Y2678" i="109"/>
  <c r="S3442" i="109"/>
  <c r="S3701" i="109"/>
  <c r="N2272" i="109"/>
  <c r="W4188" i="109"/>
  <c r="O3458" i="109"/>
  <c r="Q2668" i="109"/>
  <c r="S2217" i="109"/>
  <c r="Q2717" i="109"/>
  <c r="T893" i="109"/>
  <c r="S3734" i="109"/>
  <c r="Q415" i="109"/>
  <c r="V2649" i="109"/>
  <c r="W2386" i="109"/>
  <c r="Q2230" i="109"/>
  <c r="O246" i="109"/>
  <c r="P3740" i="109"/>
  <c r="P126" i="109"/>
  <c r="Q930" i="109"/>
  <c r="U181" i="109"/>
  <c r="Q2712" i="109"/>
  <c r="O104" i="109"/>
  <c r="Y4180" i="109"/>
  <c r="O2572" i="109"/>
  <c r="U2746" i="109"/>
  <c r="U3442" i="109"/>
  <c r="R2608" i="109"/>
  <c r="P113" i="109"/>
  <c r="W4115" i="109"/>
  <c r="S3847" i="109"/>
  <c r="W2564" i="109"/>
  <c r="U2427" i="109"/>
  <c r="O2647" i="109"/>
  <c r="O4211" i="109"/>
  <c r="T3671" i="109"/>
  <c r="O4066" i="109"/>
  <c r="Y2302" i="109"/>
  <c r="P384" i="109"/>
  <c r="X1990" i="109"/>
  <c r="O4208" i="109"/>
  <c r="V532" i="109"/>
  <c r="T921" i="109"/>
  <c r="Y548" i="109"/>
  <c r="N3549" i="109"/>
  <c r="U2590" i="109"/>
  <c r="Q2436" i="109"/>
  <c r="S2236" i="109"/>
  <c r="X3409" i="109"/>
  <c r="P893" i="109"/>
  <c r="O3408" i="109"/>
  <c r="Y2720" i="109"/>
  <c r="V3735" i="109"/>
  <c r="V741" i="109"/>
  <c r="Y2243" i="109"/>
  <c r="R1933" i="109"/>
  <c r="S2603" i="109"/>
  <c r="R2089" i="109"/>
  <c r="X2463" i="109"/>
  <c r="Q2287" i="109"/>
  <c r="W520" i="109"/>
  <c r="T2068" i="109"/>
  <c r="Y2606" i="109"/>
  <c r="X4105" i="109"/>
  <c r="S3549" i="109"/>
  <c r="S830" i="109"/>
  <c r="R3838" i="109"/>
  <c r="R1860" i="109"/>
  <c r="P4251" i="109"/>
  <c r="O780" i="109"/>
  <c r="X2663" i="109"/>
  <c r="T911" i="109"/>
  <c r="O392" i="109"/>
  <c r="P2751" i="109"/>
  <c r="Y3695" i="109"/>
  <c r="S4284" i="109"/>
  <c r="V3808" i="109"/>
  <c r="N1874" i="109"/>
  <c r="S2719" i="109"/>
  <c r="O601" i="109"/>
  <c r="Y3667" i="109"/>
  <c r="O231" i="109"/>
  <c r="R3823" i="109"/>
  <c r="T2317" i="109"/>
  <c r="R784" i="109"/>
  <c r="S1003" i="109"/>
  <c r="O4261" i="109"/>
  <c r="R447" i="109"/>
  <c r="Q562" i="109"/>
  <c r="T2386" i="109"/>
  <c r="T3375" i="109"/>
  <c r="T18" i="109"/>
  <c r="S4130" i="109"/>
  <c r="O532" i="109"/>
  <c r="S4214" i="109"/>
  <c r="U4196" i="109"/>
  <c r="W2640" i="109"/>
  <c r="R230" i="109"/>
  <c r="U4141" i="109"/>
  <c r="X3776" i="109"/>
  <c r="Y3914" i="109"/>
  <c r="R751" i="109"/>
  <c r="S3740" i="109"/>
  <c r="V2572" i="109"/>
  <c r="O2375" i="109"/>
  <c r="V459" i="109"/>
  <c r="X3481" i="109"/>
  <c r="V2710" i="109"/>
  <c r="O1843" i="109"/>
  <c r="P4203" i="109"/>
  <c r="T240" i="109"/>
  <c r="Z2886" i="109"/>
  <c r="Q3732" i="109"/>
  <c r="V4034" i="109"/>
  <c r="Q3375" i="109"/>
  <c r="W3846" i="109"/>
  <c r="X4178" i="109"/>
  <c r="P2371" i="109"/>
  <c r="T165" i="109"/>
  <c r="S3375" i="109"/>
  <c r="V1945" i="109"/>
  <c r="Y2211" i="109"/>
  <c r="Q2235" i="109"/>
  <c r="O413" i="109"/>
  <c r="S821" i="109"/>
  <c r="V1925" i="109"/>
  <c r="X913" i="109"/>
  <c r="P3744" i="109"/>
  <c r="P2230" i="109"/>
  <c r="O4212" i="109"/>
  <c r="T3701" i="109"/>
  <c r="V2725" i="109"/>
  <c r="T3408" i="109"/>
  <c r="P3847" i="109"/>
  <c r="V1907" i="109"/>
  <c r="Q822" i="109"/>
  <c r="S2792" i="109"/>
  <c r="T3774" i="109"/>
  <c r="U893" i="109"/>
  <c r="V2677" i="109"/>
  <c r="Q2199" i="109"/>
  <c r="O384" i="109"/>
  <c r="O2022" i="109"/>
  <c r="N2821" i="109"/>
  <c r="S2061" i="109"/>
  <c r="V3742" i="109"/>
  <c r="U2823" i="109"/>
  <c r="X3880" i="109"/>
  <c r="X2094" i="109"/>
  <c r="O2071" i="109"/>
  <c r="X2426" i="109"/>
  <c r="P2098" i="109"/>
  <c r="R416" i="109"/>
  <c r="S4208" i="109"/>
  <c r="R1952" i="109"/>
  <c r="P3750" i="109"/>
  <c r="S2390" i="109"/>
  <c r="X3539" i="109"/>
  <c r="R3480" i="109"/>
  <c r="N3690" i="109"/>
  <c r="Y1933" i="109"/>
  <c r="S2317" i="109"/>
  <c r="V196" i="109"/>
  <c r="Q457" i="109"/>
  <c r="U118" i="109"/>
  <c r="O3449" i="109"/>
  <c r="Q2673" i="109"/>
  <c r="S3880" i="109"/>
  <c r="S3750" i="109"/>
  <c r="Q4135" i="109"/>
  <c r="R3696" i="109"/>
  <c r="R968" i="109"/>
  <c r="S2428" i="109"/>
  <c r="X3685" i="109"/>
  <c r="U2298" i="109"/>
  <c r="Q2302" i="109"/>
  <c r="O2576" i="109"/>
  <c r="R4054" i="109"/>
  <c r="X3850" i="109"/>
  <c r="U1875" i="109"/>
  <c r="O550" i="109"/>
  <c r="X2639" i="109"/>
  <c r="O4244" i="109"/>
  <c r="R1842" i="109"/>
  <c r="P457" i="109"/>
  <c r="V2682" i="109"/>
  <c r="V450" i="109"/>
  <c r="X2600" i="109"/>
  <c r="E58" i="117"/>
  <c r="Q3922" i="109"/>
  <c r="W1864" i="109"/>
  <c r="T376" i="109"/>
  <c r="Q3523" i="109"/>
  <c r="W3449" i="109"/>
  <c r="X4279" i="109"/>
  <c r="S4107" i="109"/>
  <c r="O3850" i="109"/>
  <c r="O885" i="109"/>
  <c r="W2387" i="109"/>
  <c r="Y4127" i="109"/>
  <c r="U238" i="109"/>
  <c r="Y3668" i="109"/>
  <c r="T1864" i="109"/>
  <c r="T3815" i="109"/>
  <c r="U848" i="109"/>
  <c r="P2316" i="109"/>
  <c r="P560" i="109"/>
  <c r="V3370" i="109"/>
  <c r="X2357" i="109"/>
  <c r="W3409" i="109"/>
  <c r="W2566" i="109"/>
  <c r="T2209" i="109"/>
  <c r="W18" i="109"/>
  <c r="V3835" i="109"/>
  <c r="R2211" i="109"/>
  <c r="U2209" i="109"/>
  <c r="R2819" i="109"/>
  <c r="O1907" i="109"/>
  <c r="P1003" i="109"/>
  <c r="U3452" i="109"/>
  <c r="V638" i="109"/>
  <c r="Y2387" i="109"/>
  <c r="T39" i="109"/>
  <c r="T3400" i="109"/>
  <c r="W457" i="109"/>
  <c r="S3482" i="109"/>
  <c r="P1952" i="109"/>
  <c r="X1870" i="109"/>
  <c r="Q2345" i="109"/>
  <c r="O1938" i="109"/>
  <c r="R2313" i="109"/>
  <c r="P522" i="109"/>
  <c r="Y2021" i="109"/>
  <c r="V4069" i="109"/>
  <c r="T4200" i="109"/>
  <c r="O4284" i="109"/>
  <c r="N2084" i="109"/>
  <c r="T2229" i="109"/>
  <c r="Y2824" i="109"/>
  <c r="T3807" i="109"/>
  <c r="S12" i="109"/>
  <c r="O3813" i="109"/>
  <c r="Y3659" i="109"/>
  <c r="Y2025" i="109"/>
  <c r="S3412" i="109"/>
  <c r="Y4026" i="109"/>
  <c r="V3805" i="109"/>
  <c r="N4281" i="109"/>
  <c r="Y2754" i="109"/>
  <c r="S2458" i="109"/>
  <c r="Q4068" i="109"/>
  <c r="Y3774" i="109"/>
  <c r="N1834" i="109"/>
  <c r="R4279" i="109"/>
  <c r="R1925" i="109"/>
  <c r="Q2720" i="109"/>
  <c r="N3842" i="109"/>
  <c r="U857" i="109"/>
  <c r="V400" i="109"/>
  <c r="Y2746" i="109"/>
  <c r="Y2006" i="109"/>
  <c r="W852" i="109"/>
  <c r="R1852" i="109"/>
  <c r="Y3740" i="109"/>
  <c r="W1943" i="109"/>
  <c r="S3677" i="109"/>
  <c r="T3661" i="109"/>
  <c r="X3846" i="109"/>
  <c r="N1946" i="109"/>
  <c r="V4032" i="109"/>
  <c r="V3549" i="109"/>
  <c r="Y1860" i="109"/>
  <c r="W3668" i="109"/>
  <c r="Z3996" i="109"/>
  <c r="Q4100" i="109"/>
  <c r="Y3703" i="109"/>
  <c r="N4068" i="109"/>
  <c r="X3838" i="109"/>
  <c r="Q162" i="109"/>
  <c r="R2449" i="109"/>
  <c r="N3543" i="109"/>
  <c r="Y3841" i="109"/>
  <c r="P2207" i="109"/>
  <c r="Y2564" i="109"/>
  <c r="S2426" i="109"/>
  <c r="P2572" i="109"/>
  <c r="Z2144" i="109"/>
  <c r="Q757" i="109"/>
  <c r="P3442" i="109"/>
  <c r="T2609" i="109"/>
  <c r="S3557" i="109"/>
  <c r="Y2053" i="109"/>
  <c r="S2448" i="109"/>
  <c r="R4172" i="109"/>
  <c r="S3397" i="109"/>
  <c r="P265" i="109"/>
  <c r="S812" i="109"/>
  <c r="R4024" i="109"/>
  <c r="W2348" i="109"/>
  <c r="W1916" i="109"/>
  <c r="T382" i="109"/>
  <c r="T126" i="109"/>
  <c r="V2020" i="109"/>
  <c r="Z4326" i="109"/>
  <c r="X53" i="109"/>
  <c r="X4206" i="109"/>
  <c r="Q911" i="109"/>
  <c r="R538" i="109"/>
  <c r="Z2135" i="109"/>
  <c r="U4097" i="109"/>
  <c r="X2345" i="109"/>
  <c r="R2309" i="109"/>
  <c r="Q2747" i="109"/>
  <c r="O3667" i="109"/>
  <c r="Y2793" i="109"/>
  <c r="P4139" i="109"/>
  <c r="Y2056" i="109"/>
  <c r="Q270" i="109"/>
  <c r="V3560" i="109"/>
  <c r="R2272" i="109"/>
  <c r="P4050" i="109"/>
  <c r="Q4255" i="109"/>
  <c r="P2573" i="109"/>
  <c r="O2586" i="109"/>
  <c r="U3700" i="109"/>
  <c r="R2725" i="109"/>
  <c r="U3482" i="109"/>
  <c r="R2284" i="109"/>
  <c r="W1915" i="109"/>
  <c r="X2243" i="109"/>
  <c r="O4273" i="109"/>
  <c r="V3452" i="109"/>
  <c r="U3923" i="109"/>
  <c r="T386" i="109"/>
  <c r="W1989" i="109"/>
  <c r="Q2603" i="109"/>
  <c r="W2752" i="109"/>
  <c r="O415" i="109"/>
  <c r="Y2418" i="109"/>
  <c r="S1002" i="109"/>
  <c r="O2791" i="109"/>
  <c r="S2357" i="109"/>
  <c r="Z2856" i="109"/>
  <c r="U3847" i="109"/>
  <c r="Q85" i="109"/>
  <c r="S838" i="109"/>
  <c r="T17" i="109"/>
  <c r="T2645" i="109"/>
  <c r="N3771" i="109"/>
  <c r="W2240" i="109"/>
  <c r="N3324" i="109"/>
  <c r="O781" i="109"/>
  <c r="Y4255" i="109"/>
  <c r="R1908" i="109"/>
  <c r="Z1049" i="109"/>
  <c r="P394" i="109"/>
  <c r="V3841" i="109"/>
  <c r="T2811" i="109"/>
  <c r="T4171" i="109"/>
  <c r="P4106" i="109"/>
  <c r="Q449" i="109"/>
  <c r="O2206" i="109"/>
  <c r="S786" i="109"/>
  <c r="U108" i="109"/>
  <c r="W82" i="109"/>
  <c r="Q3808" i="109"/>
  <c r="T521" i="109"/>
  <c r="O3442" i="109"/>
  <c r="P2652" i="109"/>
  <c r="N2572" i="109"/>
  <c r="Y197" i="109"/>
  <c r="Q4203" i="109"/>
  <c r="R4255" i="109"/>
  <c r="R3669" i="109"/>
  <c r="Q1852" i="109"/>
  <c r="T1925" i="109"/>
  <c r="V548" i="109"/>
  <c r="W2229" i="109"/>
  <c r="P2346" i="109"/>
  <c r="V2360" i="109"/>
  <c r="P1948" i="109"/>
  <c r="N2659" i="109"/>
  <c r="U2021" i="109"/>
  <c r="V1982" i="109"/>
  <c r="N2016" i="109"/>
  <c r="U636" i="109"/>
  <c r="O3752" i="109"/>
  <c r="R3377" i="109"/>
  <c r="Q51" i="109"/>
  <c r="N989" i="109"/>
  <c r="O39" i="109"/>
  <c r="N410" i="109"/>
  <c r="N2302" i="109"/>
  <c r="X4060" i="109"/>
  <c r="N2280" i="109"/>
  <c r="O4056" i="109"/>
  <c r="T2679" i="109"/>
  <c r="V92" i="109"/>
  <c r="Q1874" i="109"/>
  <c r="R4196" i="109"/>
  <c r="S1946" i="109"/>
  <c r="S3835" i="109"/>
  <c r="T1003" i="109"/>
  <c r="T3672" i="109"/>
  <c r="S2752" i="109"/>
  <c r="V4128" i="109"/>
  <c r="O3526" i="109"/>
  <c r="T3380" i="109"/>
  <c r="S392" i="109"/>
  <c r="S2455" i="109"/>
  <c r="Y2013" i="109"/>
  <c r="O782" i="109"/>
  <c r="X2097" i="109"/>
  <c r="U3556" i="109"/>
  <c r="W2422" i="109"/>
  <c r="R4215" i="109"/>
  <c r="T771" i="109"/>
  <c r="Y2209" i="109"/>
  <c r="X2637" i="109"/>
  <c r="R2584" i="109"/>
  <c r="T2346" i="109"/>
  <c r="O2385" i="109"/>
  <c r="O1995" i="109"/>
  <c r="W2597" i="109"/>
  <c r="P4259" i="109"/>
  <c r="Q536" i="109"/>
  <c r="O115" i="109"/>
  <c r="V2240" i="109"/>
  <c r="S2608" i="109"/>
  <c r="Y2054" i="109"/>
  <c r="U3773" i="109"/>
  <c r="P2720" i="109"/>
  <c r="R3740" i="109"/>
  <c r="V2791" i="109"/>
  <c r="Q460" i="109"/>
  <c r="O494" i="109"/>
  <c r="P264" i="109"/>
  <c r="O2239" i="109"/>
  <c r="N2746" i="109"/>
  <c r="X258" i="109"/>
  <c r="O2302" i="109"/>
  <c r="O3545" i="109"/>
  <c r="N3409" i="109"/>
  <c r="W4056" i="109"/>
  <c r="W163" i="109"/>
  <c r="T2244" i="109"/>
  <c r="P905" i="109"/>
  <c r="U158" i="109"/>
  <c r="R2231" i="109"/>
  <c r="V2006" i="109"/>
  <c r="Q849" i="109"/>
  <c r="N191" i="109"/>
  <c r="T611" i="109"/>
  <c r="U4179" i="109"/>
  <c r="X1915" i="109"/>
  <c r="U3904" i="109"/>
  <c r="U903" i="109"/>
  <c r="S489" i="109"/>
  <c r="R929" i="109"/>
  <c r="Q3772" i="109"/>
  <c r="W3879" i="109"/>
  <c r="Q3411" i="109"/>
  <c r="S921" i="109"/>
  <c r="S230" i="109"/>
  <c r="S2460" i="109"/>
  <c r="Y3838" i="109"/>
  <c r="T243" i="109"/>
  <c r="Y51" i="109"/>
  <c r="N465" i="109"/>
  <c r="S414" i="109"/>
  <c r="Z2882" i="109"/>
  <c r="U2061" i="109"/>
  <c r="O3760" i="109"/>
  <c r="U188" i="109"/>
  <c r="U781" i="109"/>
  <c r="Q3888" i="109"/>
  <c r="N2822" i="109"/>
  <c r="S2010" i="109"/>
  <c r="Q181" i="109"/>
  <c r="Q386" i="109"/>
  <c r="X2751" i="109"/>
  <c r="W197" i="109"/>
  <c r="Q550" i="109"/>
  <c r="S741" i="109"/>
  <c r="O2596" i="109"/>
  <c r="O613" i="109"/>
  <c r="S2573" i="109"/>
  <c r="W392" i="109"/>
  <c r="Z2166" i="109"/>
  <c r="R3380" i="109"/>
  <c r="V39" i="109"/>
  <c r="R2459" i="109"/>
  <c r="P4196" i="109"/>
  <c r="S164" i="109"/>
  <c r="O2365" i="109"/>
  <c r="P2094" i="109"/>
  <c r="S923" i="109"/>
  <c r="T2208" i="109"/>
  <c r="Y911" i="109"/>
  <c r="Y3472" i="109"/>
  <c r="Q783" i="109"/>
  <c r="W3453" i="109"/>
  <c r="P389" i="109"/>
  <c r="R3452" i="109"/>
  <c r="R1946" i="109"/>
  <c r="R3370" i="109"/>
  <c r="W747" i="109"/>
  <c r="Y1909" i="109"/>
  <c r="P2079" i="109"/>
  <c r="S1846" i="109"/>
  <c r="Z4324" i="109"/>
  <c r="Y2282" i="109"/>
  <c r="W3849" i="109"/>
  <c r="Y3849" i="109"/>
  <c r="X4284" i="109"/>
  <c r="P2725" i="109"/>
  <c r="V2795" i="109"/>
  <c r="O3412" i="109"/>
  <c r="R2743" i="109"/>
  <c r="Y4069" i="109"/>
  <c r="S3920" i="109"/>
  <c r="Q895" i="109"/>
  <c r="P4105" i="109"/>
  <c r="O4069" i="109"/>
  <c r="V3922" i="109"/>
  <c r="P2740" i="109"/>
  <c r="S3843" i="109"/>
  <c r="P3443" i="109"/>
  <c r="S3523" i="109"/>
  <c r="S9" i="109"/>
  <c r="R2828" i="109"/>
  <c r="S553" i="109"/>
  <c r="T2728" i="109"/>
  <c r="O85" i="109"/>
  <c r="W4042" i="109"/>
  <c r="T2655" i="109"/>
  <c r="P2649" i="109"/>
  <c r="O2725" i="109"/>
  <c r="O457" i="109"/>
  <c r="R3771" i="109"/>
  <c r="R2713" i="109"/>
  <c r="V3701" i="109"/>
  <c r="Y254" i="109"/>
  <c r="R2071" i="109"/>
  <c r="W3774" i="109"/>
  <c r="S2713" i="109"/>
  <c r="W2298" i="109"/>
  <c r="Q2677" i="109"/>
  <c r="R994" i="109"/>
  <c r="R3440" i="109"/>
  <c r="U3526" i="109"/>
  <c r="T489" i="109"/>
  <c r="R2065" i="109"/>
  <c r="O3886" i="109"/>
  <c r="N1987" i="109"/>
  <c r="Q4105" i="109"/>
  <c r="S2229" i="109"/>
  <c r="S2386" i="109"/>
  <c r="Q2311" i="109"/>
  <c r="R3557" i="109"/>
  <c r="R3407" i="109"/>
  <c r="W2238" i="109"/>
  <c r="S2097" i="109"/>
  <c r="U815" i="109"/>
  <c r="W560" i="109"/>
  <c r="S2649" i="109"/>
  <c r="Q4027" i="109"/>
  <c r="W4127" i="109"/>
  <c r="U2353" i="109"/>
  <c r="V2602" i="109"/>
  <c r="S2243" i="109"/>
  <c r="X4107" i="109"/>
  <c r="U1907" i="109"/>
  <c r="T3765" i="109"/>
  <c r="R2056" i="109"/>
  <c r="Y3886" i="109"/>
  <c r="W3773" i="109"/>
  <c r="X2754" i="109"/>
  <c r="Y2420" i="109"/>
  <c r="Q2095" i="109"/>
  <c r="Y3734" i="109"/>
  <c r="Q2463" i="109"/>
  <c r="V2647" i="109"/>
  <c r="S3367" i="109"/>
  <c r="T3703" i="109"/>
  <c r="Q4069" i="109"/>
  <c r="V2582" i="109"/>
  <c r="U3409" i="109"/>
  <c r="T4182" i="109"/>
  <c r="N608" i="109"/>
  <c r="V903" i="109"/>
  <c r="Q3849" i="109"/>
  <c r="S2459" i="109"/>
  <c r="P2360" i="109"/>
  <c r="S2720" i="109"/>
  <c r="U3379" i="109"/>
  <c r="Y1852" i="109"/>
  <c r="Y4024" i="109"/>
  <c r="O3807" i="109"/>
  <c r="X3689" i="109"/>
  <c r="Q2828" i="109"/>
  <c r="W2740" i="109"/>
  <c r="R3734" i="109"/>
  <c r="R1945" i="109"/>
  <c r="O2667" i="109"/>
  <c r="X2828" i="109"/>
  <c r="O4042" i="109"/>
  <c r="T100" i="109"/>
  <c r="O3817" i="109"/>
  <c r="Y4107" i="109"/>
  <c r="Q4178" i="109"/>
  <c r="R2357" i="109"/>
  <c r="U2750" i="109"/>
  <c r="U2316" i="109"/>
  <c r="Z2167" i="109"/>
  <c r="O915" i="109"/>
  <c r="O751" i="109"/>
  <c r="W2016" i="109"/>
  <c r="X4050" i="109"/>
  <c r="X3890" i="109"/>
  <c r="Z2521" i="109"/>
  <c r="U3813" i="109"/>
  <c r="O2454" i="109"/>
  <c r="Q528" i="109"/>
  <c r="S2582" i="109"/>
  <c r="R3476" i="109"/>
  <c r="O2006" i="109"/>
  <c r="W2590" i="109"/>
  <c r="T2590" i="109"/>
  <c r="S3914" i="109"/>
  <c r="S2281" i="109"/>
  <c r="T9" i="109"/>
  <c r="S2594" i="109"/>
  <c r="O467" i="109"/>
  <c r="V2637" i="109"/>
  <c r="Q3405" i="109"/>
  <c r="R3847" i="109"/>
  <c r="Y4269" i="109"/>
  <c r="P2378" i="109"/>
  <c r="Q165" i="109"/>
  <c r="U2827" i="109"/>
  <c r="O2389" i="109"/>
  <c r="T4036" i="109"/>
  <c r="W1948" i="109"/>
  <c r="S556" i="109"/>
  <c r="U2272" i="109"/>
  <c r="Q3525" i="109"/>
  <c r="O4182" i="109"/>
  <c r="U3397" i="109"/>
  <c r="S374" i="109"/>
  <c r="W1952" i="109"/>
  <c r="S2013" i="109"/>
  <c r="Q3379" i="109"/>
  <c r="Y2608" i="109"/>
  <c r="U3849" i="109"/>
  <c r="N3815" i="109"/>
  <c r="X4032" i="109"/>
  <c r="R188" i="109"/>
  <c r="U2387" i="109"/>
  <c r="S42" i="109"/>
  <c r="V3485" i="109"/>
  <c r="P3732" i="109"/>
  <c r="Q2363" i="109"/>
  <c r="N830" i="109"/>
  <c r="W3772" i="109"/>
  <c r="O259" i="109"/>
  <c r="O3847" i="109"/>
  <c r="S3525" i="109"/>
  <c r="S1879" i="109"/>
  <c r="N2736" i="109"/>
  <c r="R2462" i="109"/>
  <c r="Y4246" i="109"/>
  <c r="X4182" i="109"/>
  <c r="W195" i="109"/>
  <c r="R3662" i="109"/>
  <c r="N781" i="109"/>
  <c r="Y4133" i="109"/>
  <c r="W3470" i="109"/>
  <c r="X4173" i="109"/>
  <c r="Z4328" i="109"/>
  <c r="Y1919" i="109"/>
  <c r="U3703" i="109"/>
  <c r="T3773" i="109"/>
  <c r="X2389" i="109"/>
  <c r="S3450" i="109"/>
  <c r="N2677" i="109"/>
  <c r="W2743" i="109"/>
  <c r="O2567" i="109"/>
  <c r="P243" i="109"/>
  <c r="O158" i="109"/>
  <c r="P2755" i="109"/>
  <c r="Z2536" i="109"/>
  <c r="V4210" i="109"/>
  <c r="T108" i="109"/>
  <c r="Z2859" i="109"/>
  <c r="Q3831" i="109"/>
  <c r="P2791" i="109"/>
  <c r="U1870" i="109"/>
  <c r="X2083" i="109"/>
  <c r="V4024" i="109"/>
  <c r="T383" i="109"/>
  <c r="U3667" i="109"/>
  <c r="R561" i="109"/>
  <c r="P3669" i="109"/>
  <c r="S4196" i="109"/>
  <c r="N564" i="109"/>
  <c r="O888" i="109"/>
  <c r="W3805" i="109"/>
  <c r="O3849" i="109"/>
  <c r="R1916" i="109"/>
  <c r="N635" i="109"/>
  <c r="V1870" i="109"/>
  <c r="W2751" i="109"/>
  <c r="S2828" i="109"/>
  <c r="U2385" i="109"/>
  <c r="Q2240" i="109"/>
  <c r="S3689" i="109"/>
  <c r="O2678" i="109"/>
  <c r="V2755" i="109"/>
  <c r="N3805" i="109"/>
  <c r="Q2682" i="109"/>
  <c r="T4206" i="109"/>
  <c r="R1990" i="109"/>
  <c r="R4136" i="109"/>
  <c r="S4246" i="109"/>
  <c r="W2290" i="109"/>
  <c r="O3742" i="109"/>
  <c r="R2677" i="109"/>
  <c r="R3770" i="109"/>
  <c r="V4050" i="109"/>
  <c r="W4288" i="109"/>
  <c r="U2785" i="109"/>
  <c r="S2056" i="109"/>
  <c r="X3849" i="109"/>
  <c r="V3661" i="109"/>
  <c r="T4032" i="109"/>
  <c r="Y2055" i="109"/>
  <c r="O560" i="109"/>
  <c r="N998" i="109"/>
  <c r="V2061" i="109"/>
  <c r="S611" i="109"/>
  <c r="N929" i="109"/>
  <c r="S3379" i="109"/>
  <c r="P1864" i="109"/>
  <c r="Q2063" i="109"/>
  <c r="R4214" i="109"/>
  <c r="R3701" i="109"/>
  <c r="W3482" i="109"/>
  <c r="Z3966" i="109"/>
  <c r="N2305" i="109"/>
  <c r="U4027" i="109"/>
  <c r="W386" i="109"/>
  <c r="V2567" i="109"/>
  <c r="W2345" i="109"/>
  <c r="R4130" i="109"/>
  <c r="X3379" i="109"/>
  <c r="N973" i="109"/>
  <c r="X2302" i="109"/>
  <c r="Q2567" i="109"/>
  <c r="V489" i="109"/>
  <c r="S3732" i="109"/>
  <c r="T1909" i="109"/>
  <c r="Y3850" i="109"/>
  <c r="Z3959" i="109"/>
  <c r="O3393" i="109"/>
  <c r="Y4172" i="109"/>
  <c r="O4139" i="109"/>
  <c r="V4209" i="109"/>
  <c r="V888" i="109"/>
  <c r="Q3747" i="109"/>
  <c r="O4055" i="109"/>
  <c r="O538" i="109"/>
  <c r="O2605" i="109"/>
  <c r="T2736" i="109"/>
  <c r="R603" i="109"/>
  <c r="R3732" i="109"/>
  <c r="U2604" i="109"/>
  <c r="S2241" i="109"/>
  <c r="O2426" i="109"/>
  <c r="U90" i="109"/>
  <c r="Q2566" i="109"/>
  <c r="V838" i="109"/>
  <c r="U3671" i="109"/>
  <c r="W4054" i="109"/>
  <c r="X4069" i="109"/>
  <c r="P11" i="109"/>
  <c r="W2594" i="109"/>
  <c r="Q2655" i="109"/>
  <c r="Q2637" i="109"/>
  <c r="Y3742" i="109"/>
  <c r="R3674" i="109"/>
  <c r="U780" i="109"/>
  <c r="U3758" i="109"/>
  <c r="T170" i="109"/>
  <c r="T2605" i="109"/>
  <c r="T2357" i="109"/>
  <c r="X2061" i="109"/>
  <c r="Q3697" i="109"/>
  <c r="Q2217" i="109"/>
  <c r="R3777" i="109"/>
  <c r="Q413" i="109"/>
  <c r="O911" i="109"/>
  <c r="T3377" i="109"/>
  <c r="R2013" i="109"/>
  <c r="R3773" i="109"/>
  <c r="Q3406" i="109"/>
  <c r="Z2152" i="109"/>
  <c r="Q489" i="109"/>
  <c r="S4188" i="109"/>
  <c r="U2722" i="109"/>
  <c r="X1949" i="109"/>
  <c r="S638" i="109"/>
  <c r="V3695" i="109"/>
  <c r="V3850" i="109"/>
  <c r="R2793" i="109"/>
  <c r="O897" i="109"/>
  <c r="N3918" i="109"/>
  <c r="T2375" i="109"/>
  <c r="Y2371" i="109"/>
  <c r="S994" i="109"/>
  <c r="W1874" i="109"/>
  <c r="Y2825" i="109"/>
  <c r="U3777" i="109"/>
  <c r="P3735" i="109"/>
  <c r="O4255" i="109"/>
  <c r="T268" i="109"/>
  <c r="W194" i="109"/>
  <c r="T593" i="109"/>
  <c r="T2071" i="109"/>
  <c r="Y2712" i="109"/>
  <c r="P24" i="109"/>
  <c r="Q4134" i="109"/>
  <c r="W2670" i="109"/>
  <c r="S2383" i="109"/>
  <c r="O3842" i="109"/>
  <c r="N1945" i="109"/>
  <c r="P2347" i="109"/>
  <c r="Q535" i="109"/>
  <c r="Q2793" i="109"/>
  <c r="S528" i="109"/>
  <c r="U3815" i="109"/>
  <c r="U2199" i="109"/>
  <c r="T857" i="109"/>
  <c r="Q4062" i="109"/>
  <c r="O2655" i="109"/>
  <c r="X2679" i="109"/>
  <c r="Y4200" i="109"/>
  <c r="Q4065" i="109"/>
  <c r="P2357" i="109"/>
  <c r="R857" i="109"/>
  <c r="U1992" i="109"/>
  <c r="S4033" i="109"/>
  <c r="W820" i="109"/>
  <c r="R2649" i="109"/>
  <c r="Y2681" i="109"/>
  <c r="S2663" i="109"/>
  <c r="V4028" i="109"/>
  <c r="U2203" i="109"/>
  <c r="S47" i="109"/>
  <c r="U4099" i="109"/>
  <c r="S782" i="109"/>
  <c r="S1871" i="109"/>
  <c r="Q3448" i="109"/>
  <c r="Q2200" i="109"/>
  <c r="P2231" i="109"/>
  <c r="O3414" i="109"/>
  <c r="O3485" i="109"/>
  <c r="Q3896" i="109"/>
  <c r="S3414" i="109"/>
  <c r="V457" i="109"/>
  <c r="Q3699" i="109"/>
  <c r="Q966" i="109"/>
  <c r="N2722" i="109"/>
  <c r="V1916" i="109"/>
  <c r="Q4112" i="109"/>
  <c r="V994" i="109"/>
  <c r="Y4031" i="109"/>
  <c r="R1854" i="109"/>
  <c r="T2280" i="109"/>
  <c r="S2712" i="109"/>
  <c r="X2728" i="109"/>
  <c r="S2290" i="109"/>
  <c r="P759" i="109"/>
  <c r="X157" i="109"/>
  <c r="V853" i="109"/>
  <c r="N4246" i="109"/>
  <c r="T2378" i="109"/>
  <c r="V2566" i="109"/>
  <c r="O51" i="109"/>
  <c r="W4139" i="109"/>
  <c r="X2667" i="109"/>
  <c r="P2639" i="109"/>
  <c r="S1951" i="109"/>
  <c r="Q3879" i="109"/>
  <c r="X3660" i="109"/>
  <c r="Q885" i="109"/>
  <c r="Y2736" i="109"/>
  <c r="W893" i="109"/>
  <c r="V2219" i="109"/>
  <c r="W2378" i="109"/>
  <c r="R42" i="109"/>
  <c r="R520" i="109"/>
  <c r="S3410" i="109"/>
  <c r="U856" i="109"/>
  <c r="T2606" i="109"/>
  <c r="Q473" i="109"/>
  <c r="N2564" i="109"/>
  <c r="P741" i="109"/>
  <c r="Q199" i="109"/>
  <c r="Q2378" i="109"/>
  <c r="P119" i="109"/>
  <c r="R118" i="109"/>
  <c r="Y2463" i="109"/>
  <c r="S976" i="109"/>
  <c r="O2235" i="109"/>
  <c r="U3925" i="109"/>
  <c r="N3880" i="109"/>
  <c r="O387" i="109"/>
  <c r="N522" i="109"/>
  <c r="Q2225" i="109"/>
  <c r="O3385" i="109"/>
  <c r="X2079" i="109"/>
  <c r="Q4052" i="109"/>
  <c r="S194" i="109"/>
  <c r="N748" i="109"/>
  <c r="U1843" i="109"/>
  <c r="T3704" i="109"/>
  <c r="O483" i="109"/>
  <c r="V3440" i="109"/>
  <c r="S3741" i="109"/>
  <c r="N4210" i="109"/>
  <c r="N3696" i="109"/>
  <c r="S848" i="109"/>
  <c r="E61" i="117"/>
  <c r="P2313" i="109"/>
  <c r="T2200" i="109"/>
  <c r="S3700" i="109"/>
  <c r="V1923" i="109"/>
  <c r="Q2281" i="109"/>
  <c r="P3809" i="109"/>
  <c r="O3837" i="109"/>
  <c r="X270" i="109"/>
  <c r="S894" i="109"/>
  <c r="S4105" i="109"/>
  <c r="W3695" i="109"/>
  <c r="O2275" i="109"/>
  <c r="W2054" i="109"/>
  <c r="X3732" i="109"/>
  <c r="V122" i="109"/>
  <c r="V856" i="109"/>
  <c r="V89" i="109"/>
  <c r="R120" i="109"/>
  <c r="T19" i="109"/>
  <c r="R91" i="109"/>
  <c r="T2273" i="109"/>
  <c r="N4032" i="109"/>
  <c r="S2020" i="109"/>
  <c r="N3896" i="109"/>
  <c r="N2290" i="109"/>
  <c r="Q2314" i="109"/>
  <c r="T2607" i="109"/>
  <c r="P2426" i="109"/>
  <c r="X2710" i="109"/>
  <c r="N3336" i="109"/>
  <c r="G62" i="117"/>
  <c r="P392" i="109"/>
  <c r="Q1916" i="109"/>
  <c r="O536" i="109"/>
  <c r="X2208" i="109"/>
  <c r="O1860" i="109"/>
  <c r="Y181" i="109"/>
  <c r="Y2639" i="109"/>
  <c r="N1917" i="109"/>
  <c r="P609" i="109"/>
  <c r="U3850" i="109"/>
  <c r="S3697" i="109"/>
  <c r="S3405" i="109"/>
  <c r="Y2201" i="109"/>
  <c r="T1879" i="109"/>
  <c r="P196" i="109"/>
  <c r="R4042" i="109"/>
  <c r="P4170" i="109"/>
  <c r="P780" i="109"/>
  <c r="V2736" i="109"/>
  <c r="S4028" i="109"/>
  <c r="V1876" i="109"/>
  <c r="O1846" i="109"/>
  <c r="N2567" i="109"/>
  <c r="Q815" i="109"/>
  <c r="S473" i="109"/>
  <c r="N2235" i="109"/>
  <c r="S1834" i="109"/>
  <c r="Q2242" i="109"/>
  <c r="R272" i="109"/>
  <c r="Y3741" i="109"/>
  <c r="Q747" i="109"/>
  <c r="O1923" i="109"/>
  <c r="V4068" i="109"/>
  <c r="O853" i="109"/>
  <c r="N2600" i="109"/>
  <c r="S115" i="109"/>
  <c r="T258" i="109"/>
  <c r="Y2316" i="109"/>
  <c r="T930" i="109"/>
  <c r="R3399" i="109"/>
  <c r="S520" i="109"/>
  <c r="S3541" i="109"/>
  <c r="V1002" i="109"/>
  <c r="U2755" i="109"/>
  <c r="O824" i="109"/>
  <c r="X3908" i="109"/>
  <c r="R3479" i="109"/>
  <c r="O462" i="109"/>
  <c r="O1988" i="109"/>
  <c r="X246" i="109"/>
  <c r="O3898" i="109"/>
  <c r="O4040" i="109"/>
  <c r="V2346" i="109"/>
  <c r="R3700" i="109"/>
  <c r="V2574" i="109"/>
  <c r="U751" i="109"/>
  <c r="X2448" i="109"/>
  <c r="T2678" i="109"/>
  <c r="X1927" i="109"/>
  <c r="S3768" i="109"/>
  <c r="Z340" i="109"/>
  <c r="V3692" i="109"/>
  <c r="Q2025" i="109"/>
  <c r="Q108" i="109"/>
  <c r="U2564" i="109"/>
  <c r="U3410" i="109"/>
  <c r="W2419" i="109"/>
  <c r="R448" i="109"/>
  <c r="O535" i="109"/>
  <c r="V921" i="109"/>
  <c r="S2639" i="109"/>
  <c r="P1911" i="109"/>
  <c r="Y2574" i="109"/>
  <c r="N1871" i="109"/>
  <c r="Q974" i="109"/>
  <c r="O4129" i="109"/>
  <c r="N2798" i="109"/>
  <c r="S2378" i="109"/>
  <c r="X4027" i="109"/>
  <c r="S2454" i="109"/>
  <c r="O119" i="109"/>
  <c r="V959" i="109"/>
  <c r="V976" i="109"/>
  <c r="Q4244" i="109"/>
  <c r="W2314" i="109"/>
  <c r="U237" i="109"/>
  <c r="O2638" i="109"/>
  <c r="U2682" i="109"/>
  <c r="Y53" i="109"/>
  <c r="W236" i="109"/>
  <c r="P978" i="109"/>
  <c r="T237" i="109"/>
  <c r="R3371" i="109"/>
  <c r="Y2290" i="109"/>
  <c r="Q16" i="109"/>
  <c r="Q853" i="109"/>
  <c r="V4271" i="109"/>
  <c r="Y1954" i="109"/>
  <c r="P3881" i="109"/>
  <c r="Y2098" i="109"/>
  <c r="N4099" i="109"/>
  <c r="N778" i="109"/>
  <c r="W2673" i="109"/>
  <c r="S100" i="109"/>
  <c r="T3702" i="109"/>
  <c r="T421" i="109"/>
  <c r="U556" i="109"/>
  <c r="W4026" i="109"/>
  <c r="V492" i="109"/>
  <c r="R465" i="109"/>
  <c r="Q621" i="109"/>
  <c r="V2276" i="109"/>
  <c r="N2719" i="109"/>
  <c r="O1981" i="109"/>
  <c r="Y3539" i="109"/>
  <c r="X621" i="109"/>
  <c r="W490" i="109"/>
  <c r="R3747" i="109"/>
  <c r="N3677" i="109"/>
  <c r="W782" i="109"/>
  <c r="R523" i="109"/>
  <c r="R2434" i="109"/>
  <c r="O3444" i="109"/>
  <c r="V2348" i="109"/>
  <c r="R2668" i="109"/>
  <c r="W3679" i="109"/>
  <c r="R3825" i="109"/>
  <c r="V857" i="109"/>
  <c r="R3466" i="109"/>
  <c r="P4042" i="109"/>
  <c r="Q89" i="109"/>
  <c r="W2677" i="109"/>
  <c r="O196" i="109"/>
  <c r="N827" i="109"/>
  <c r="V2073" i="109"/>
  <c r="W1842" i="109"/>
  <c r="S2021" i="109"/>
  <c r="V2428" i="109"/>
  <c r="V2303" i="109"/>
  <c r="O3471" i="109"/>
  <c r="S3406" i="109"/>
  <c r="D58" i="117"/>
  <c r="Q2312" i="109"/>
  <c r="S191" i="109"/>
  <c r="P2607" i="109"/>
  <c r="U4170" i="109"/>
  <c r="Q2348" i="109"/>
  <c r="Y3466" i="109"/>
  <c r="Y4211" i="109"/>
  <c r="V1864" i="109"/>
  <c r="O4172" i="109"/>
  <c r="V4252" i="109"/>
  <c r="S631" i="109"/>
  <c r="R2305" i="109"/>
  <c r="U4033" i="109"/>
  <c r="O1922" i="109"/>
  <c r="V970" i="109"/>
  <c r="O3478" i="109"/>
  <c r="U1990" i="109"/>
  <c r="P3687" i="109"/>
  <c r="Z2892" i="109"/>
  <c r="T4099" i="109"/>
  <c r="T3846" i="109"/>
  <c r="T53" i="109"/>
  <c r="T3841" i="109"/>
  <c r="Y3704" i="109"/>
  <c r="Z2163" i="109"/>
  <c r="V765" i="109"/>
  <c r="O3677" i="109"/>
  <c r="Q3703" i="109"/>
  <c r="X2567" i="109"/>
  <c r="W3370" i="109"/>
  <c r="Q2309" i="109"/>
  <c r="O2682" i="109"/>
  <c r="P3817" i="109"/>
  <c r="O2280" i="109"/>
  <c r="V50" i="109"/>
  <c r="P4208" i="109"/>
  <c r="S457" i="109"/>
  <c r="T377" i="109"/>
  <c r="R3443" i="109"/>
  <c r="X1933" i="109"/>
  <c r="V1867" i="109"/>
  <c r="Q3440" i="109"/>
  <c r="R238" i="109"/>
  <c r="U3914" i="109"/>
  <c r="Q2713" i="109"/>
  <c r="Q477" i="109"/>
  <c r="W2310" i="109"/>
  <c r="U2348" i="109"/>
  <c r="S2348" i="109"/>
  <c r="R4097" i="109"/>
  <c r="Q447" i="109"/>
  <c r="Y3750" i="109"/>
  <c r="W2754" i="109"/>
  <c r="Y2682" i="109"/>
  <c r="P4066" i="109"/>
  <c r="N601" i="109"/>
  <c r="U2677" i="109"/>
  <c r="W4123" i="109"/>
  <c r="T772" i="109"/>
  <c r="P3485" i="109"/>
  <c r="N2582" i="109"/>
  <c r="S2345" i="109"/>
  <c r="P228" i="109"/>
  <c r="Q2594" i="109"/>
  <c r="N2068" i="109"/>
  <c r="X2209" i="109"/>
  <c r="R888" i="109"/>
  <c r="Y4106" i="109"/>
  <c r="U2639" i="109"/>
  <c r="V3773" i="109"/>
  <c r="Y3813" i="109"/>
  <c r="T4261" i="109"/>
  <c r="P2217" i="109"/>
  <c r="U1919" i="109"/>
  <c r="S35" i="109"/>
  <c r="R2605" i="109"/>
  <c r="X3452" i="109"/>
  <c r="Q4099" i="109"/>
  <c r="O3525" i="109"/>
  <c r="R3448" i="109"/>
  <c r="Q2389" i="109"/>
  <c r="V386" i="109"/>
  <c r="N4031" i="109"/>
  <c r="T2314" i="109"/>
  <c r="O4200" i="109"/>
  <c r="S3369" i="109"/>
  <c r="U163" i="109"/>
  <c r="R2386" i="109"/>
  <c r="V3747" i="109"/>
  <c r="U562" i="109"/>
  <c r="O4027" i="109"/>
  <c r="R4032" i="109"/>
  <c r="S3849" i="109"/>
  <c r="Y2353" i="109"/>
  <c r="T3485" i="109"/>
  <c r="P926" i="109"/>
  <c r="V4063" i="109"/>
  <c r="V528" i="109"/>
  <c r="O261" i="109"/>
  <c r="P3808" i="109"/>
  <c r="V2232" i="109"/>
  <c r="O1841" i="109"/>
  <c r="T784" i="109"/>
  <c r="S1915" i="109"/>
  <c r="T40" i="109"/>
  <c r="W2736" i="109"/>
  <c r="R11" i="109"/>
  <c r="W2609" i="109"/>
  <c r="Q4214" i="109"/>
  <c r="R3470" i="109"/>
  <c r="N2385" i="109"/>
  <c r="Y2795" i="109"/>
  <c r="R3671" i="109"/>
  <c r="V3777" i="109"/>
  <c r="S765" i="109"/>
  <c r="P237" i="109"/>
  <c r="N3516" i="109"/>
  <c r="V4214" i="109"/>
  <c r="Y2298" i="109"/>
  <c r="X4214" i="109"/>
  <c r="Z2874" i="109"/>
  <c r="P170" i="109"/>
  <c r="X2272" i="109"/>
  <c r="P4288" i="109"/>
  <c r="Y3669" i="109"/>
  <c r="R1879" i="109"/>
  <c r="U1916" i="109"/>
  <c r="R4288" i="109"/>
  <c r="U2655" i="109"/>
  <c r="S4057" i="109"/>
  <c r="R2019" i="109"/>
  <c r="U4178" i="109"/>
  <c r="R4209" i="109"/>
  <c r="O2750" i="109"/>
  <c r="N966" i="109"/>
  <c r="T4288" i="109"/>
  <c r="O3841" i="109"/>
  <c r="T529" i="109"/>
  <c r="V2605" i="109"/>
  <c r="R2018" i="109"/>
  <c r="O4050" i="109"/>
  <c r="X4212" i="109"/>
  <c r="T4115" i="109"/>
  <c r="Q2020" i="109"/>
  <c r="U4127" i="109"/>
  <c r="P3776" i="109"/>
  <c r="X2682" i="109"/>
  <c r="P230" i="109"/>
  <c r="S3904" i="109"/>
  <c r="P3701" i="109"/>
  <c r="T2754" i="109"/>
  <c r="X9" i="109"/>
  <c r="Q3557" i="109"/>
  <c r="O2670" i="109"/>
  <c r="R4210" i="109"/>
  <c r="W4138" i="109"/>
  <c r="V3409" i="109"/>
  <c r="P2243" i="109"/>
  <c r="W4099" i="109"/>
  <c r="O3692" i="109"/>
  <c r="Q273" i="109"/>
  <c r="Y4203" i="109"/>
  <c r="O3382" i="109"/>
  <c r="Q384" i="109"/>
  <c r="Y1837" i="109"/>
  <c r="V2208" i="109"/>
  <c r="R2722" i="109"/>
  <c r="U739" i="109"/>
  <c r="X3774" i="109"/>
  <c r="N3777" i="109"/>
  <c r="T465" i="109"/>
  <c r="P4099" i="109"/>
  <c r="S3813" i="109"/>
  <c r="Q2089" i="109"/>
  <c r="O3923" i="109"/>
  <c r="T3379" i="109"/>
  <c r="V1860" i="109"/>
  <c r="U564" i="109"/>
  <c r="O2743" i="109"/>
  <c r="U2605" i="109"/>
  <c r="X1925" i="109"/>
  <c r="R155" i="109"/>
  <c r="O2378" i="109"/>
  <c r="N3546" i="109"/>
  <c r="S2748" i="109"/>
  <c r="P546" i="109"/>
  <c r="P2722" i="109"/>
  <c r="Q923" i="109"/>
  <c r="O416" i="109"/>
  <c r="T1852" i="109"/>
  <c r="S4135" i="109"/>
  <c r="R530" i="109"/>
  <c r="Z2871" i="109"/>
  <c r="R2238" i="109"/>
  <c r="N4258" i="109"/>
  <c r="T3466" i="109"/>
  <c r="R2274" i="109"/>
  <c r="S2567" i="109"/>
  <c r="Q3367" i="109"/>
  <c r="O529" i="109"/>
  <c r="X2275" i="109"/>
  <c r="Y2241" i="109"/>
  <c r="R3699" i="109"/>
  <c r="P2308" i="109"/>
  <c r="U273" i="109"/>
  <c r="Y2240" i="109"/>
  <c r="O856" i="109"/>
  <c r="Z3951" i="109"/>
  <c r="W155" i="109"/>
  <c r="U35" i="109"/>
  <c r="S4127" i="109"/>
  <c r="U2572" i="109"/>
  <c r="Q3470" i="109"/>
  <c r="S112" i="109"/>
  <c r="R3776" i="109"/>
  <c r="V4061" i="109"/>
  <c r="Q4173" i="109"/>
  <c r="Z4323" i="109"/>
  <c r="R769" i="109"/>
  <c r="X2719" i="109"/>
  <c r="Q4207" i="109"/>
  <c r="O2211" i="109"/>
  <c r="V2597" i="109"/>
  <c r="U2280" i="109"/>
  <c r="T1844" i="109"/>
  <c r="N1944" i="109"/>
  <c r="V243" i="109"/>
  <c r="V2681" i="109"/>
  <c r="P4027" i="109"/>
  <c r="W2024" i="109"/>
  <c r="S181" i="109"/>
  <c r="R1876" i="109"/>
  <c r="T2712" i="109"/>
  <c r="W3734" i="109"/>
  <c r="S2681" i="109"/>
  <c r="X3750" i="109"/>
  <c r="R3769" i="109"/>
  <c r="Q2238" i="109"/>
  <c r="V2272" i="109"/>
  <c r="O3377" i="109"/>
  <c r="U191" i="109"/>
  <c r="Q3484" i="109"/>
  <c r="S85" i="109"/>
  <c r="R400" i="109"/>
  <c r="V4178" i="109"/>
  <c r="U757" i="109"/>
  <c r="Y3919" i="109"/>
  <c r="V2385" i="109"/>
  <c r="P565" i="109"/>
  <c r="S2718" i="109"/>
  <c r="W838" i="109"/>
  <c r="S2676" i="109"/>
  <c r="P1000" i="109"/>
  <c r="R4208" i="109"/>
  <c r="U532" i="109"/>
  <c r="W1909" i="109"/>
  <c r="N749" i="109"/>
  <c r="N2820" i="109"/>
  <c r="Y2609" i="109"/>
  <c r="R3815" i="109"/>
  <c r="U4115" i="109"/>
  <c r="O4054" i="109"/>
  <c r="X2462" i="109"/>
  <c r="O2312" i="109"/>
  <c r="W2236" i="109"/>
  <c r="Q2674" i="109"/>
  <c r="O3523" i="109"/>
  <c r="S1982" i="109"/>
  <c r="W3476" i="109"/>
  <c r="P400" i="109"/>
  <c r="W4032" i="109"/>
  <c r="P2201" i="109"/>
  <c r="U2786" i="109"/>
  <c r="T2290" i="109"/>
  <c r="N3915" i="109"/>
  <c r="Q4279" i="109"/>
  <c r="O1933" i="109"/>
  <c r="Z342" i="109"/>
  <c r="Z4357" i="109"/>
  <c r="P4172" i="109"/>
  <c r="U1982" i="109"/>
  <c r="V3734" i="109"/>
  <c r="T419" i="109"/>
  <c r="R4203" i="109"/>
  <c r="V3558" i="109"/>
  <c r="W4214" i="109"/>
  <c r="O2795" i="109"/>
  <c r="R2460" i="109"/>
  <c r="S2736" i="109"/>
  <c r="Z3984" i="109"/>
  <c r="U4068" i="109"/>
  <c r="N383" i="109"/>
  <c r="Z2897" i="109"/>
  <c r="Q2022" i="109"/>
  <c r="X3835" i="109"/>
  <c r="O3894" i="109"/>
  <c r="X237" i="109"/>
  <c r="Q2272" i="109"/>
  <c r="S3838" i="109"/>
  <c r="V2444" i="109"/>
  <c r="W2385" i="109"/>
  <c r="V4039" i="109"/>
  <c r="T915" i="109"/>
  <c r="Z339" i="109"/>
  <c r="V3476" i="109"/>
  <c r="W2572" i="109"/>
  <c r="V3671" i="109"/>
  <c r="P897" i="109"/>
  <c r="R488" i="109"/>
  <c r="S1917" i="109"/>
  <c r="X3808" i="109"/>
  <c r="Q3403" i="109"/>
  <c r="G67" i="117"/>
  <c r="Q400" i="109"/>
  <c r="S486" i="109"/>
  <c r="O230" i="109"/>
  <c r="S384" i="109"/>
  <c r="P2199" i="109"/>
  <c r="R1873" i="109"/>
  <c r="O3674" i="109"/>
  <c r="O4170" i="109"/>
  <c r="P1915" i="109"/>
  <c r="O4251" i="109"/>
  <c r="T4064" i="109"/>
  <c r="V1874" i="109"/>
  <c r="P742" i="109"/>
  <c r="W3480" i="109"/>
  <c r="U3768" i="109"/>
  <c r="R553" i="109"/>
  <c r="X2363" i="109"/>
  <c r="O2434" i="109"/>
  <c r="Q2376" i="109"/>
  <c r="X4251" i="109"/>
  <c r="Y3805" i="109"/>
  <c r="U3515" i="109"/>
  <c r="U2025" i="109"/>
  <c r="N3911" i="109"/>
  <c r="W3375" i="109"/>
  <c r="O927" i="109"/>
  <c r="W4097" i="109"/>
  <c r="Y4139" i="109"/>
  <c r="Y2421" i="109"/>
  <c r="O528" i="109"/>
  <c r="U2597" i="109"/>
  <c r="U2728" i="109"/>
  <c r="P2389" i="109"/>
  <c r="R3849" i="109"/>
  <c r="Q784" i="109"/>
  <c r="S4251" i="109"/>
  <c r="Z3989" i="109"/>
  <c r="Y2722" i="109"/>
  <c r="X1834" i="109"/>
  <c r="N3807" i="109"/>
  <c r="P3849" i="109"/>
  <c r="Q2310" i="109"/>
  <c r="Y2363" i="109"/>
  <c r="W4050" i="109"/>
  <c r="V2097" i="109"/>
  <c r="P4171" i="109"/>
  <c r="X3669" i="109"/>
  <c r="Y2199" i="109"/>
  <c r="P181" i="109"/>
  <c r="U2314" i="109"/>
  <c r="Y3485" i="109"/>
  <c r="N4141" i="109"/>
  <c r="Y2357" i="109"/>
  <c r="V2287" i="109"/>
  <c r="T2801" i="109"/>
  <c r="U3408" i="109"/>
  <c r="R4137" i="109"/>
  <c r="S3441" i="109"/>
  <c r="X2063" i="109"/>
  <c r="S3385" i="109"/>
  <c r="R2387" i="109"/>
  <c r="N2608" i="109"/>
  <c r="W3662" i="109"/>
  <c r="O2232" i="109"/>
  <c r="S2371" i="109"/>
  <c r="U1908" i="109"/>
  <c r="W3545" i="109"/>
  <c r="U1842" i="109"/>
  <c r="W3452" i="109"/>
  <c r="P2024" i="109"/>
  <c r="S2081" i="109"/>
  <c r="Z2895" i="109"/>
  <c r="U2608" i="109"/>
  <c r="N626" i="109"/>
  <c r="U1835" i="109"/>
  <c r="V3736" i="109"/>
  <c r="N602" i="109"/>
  <c r="U127" i="109"/>
  <c r="T467" i="109"/>
  <c r="S2755" i="109"/>
  <c r="O558" i="109"/>
  <c r="V536" i="109"/>
  <c r="P97" i="109"/>
  <c r="S1948" i="109"/>
  <c r="W3847" i="109"/>
  <c r="P272" i="109"/>
  <c r="O2594" i="109"/>
  <c r="R1909" i="109"/>
  <c r="V1844" i="109"/>
  <c r="P3742" i="109"/>
  <c r="N3878" i="109"/>
  <c r="X3817" i="109"/>
  <c r="U3805" i="109"/>
  <c r="T3541" i="109"/>
  <c r="S3407" i="109"/>
  <c r="T2592" i="109"/>
  <c r="O754" i="109"/>
  <c r="N520" i="109"/>
  <c r="T822" i="109"/>
  <c r="Q2572" i="109"/>
  <c r="P3677" i="109"/>
  <c r="W158" i="109"/>
  <c r="P2711" i="109"/>
  <c r="Q240" i="109"/>
  <c r="Q1909" i="109"/>
  <c r="S626" i="109"/>
  <c r="O553" i="109"/>
  <c r="O1849" i="109"/>
  <c r="S562" i="109"/>
  <c r="R4025" i="109"/>
  <c r="W2611" i="109"/>
  <c r="P524" i="109"/>
  <c r="Y2096" i="109"/>
  <c r="X2232" i="109"/>
  <c r="N4115" i="109"/>
  <c r="T2387" i="109"/>
  <c r="S1862" i="109"/>
  <c r="X127" i="109"/>
  <c r="P3558" i="109"/>
  <c r="P108" i="109"/>
  <c r="N777" i="109"/>
  <c r="X2016" i="109"/>
  <c r="N4185" i="109"/>
  <c r="N3742" i="109"/>
  <c r="N2384" i="109"/>
  <c r="U492" i="109"/>
  <c r="N488" i="109"/>
  <c r="Z2499" i="109"/>
  <c r="S451" i="109"/>
  <c r="Y2280" i="109"/>
  <c r="Y246" i="109"/>
  <c r="Y82" i="109"/>
  <c r="O757" i="109"/>
  <c r="Y2355" i="109"/>
  <c r="S3922" i="109"/>
  <c r="O186" i="109"/>
  <c r="Y2016" i="109"/>
  <c r="U91" i="109"/>
  <c r="N2604" i="109"/>
  <c r="Y3744" i="109"/>
  <c r="Q994" i="109"/>
  <c r="O2568" i="109"/>
  <c r="S739" i="109"/>
  <c r="V12" i="109"/>
  <c r="S3815" i="109"/>
  <c r="Q2017" i="109"/>
  <c r="V157" i="109"/>
  <c r="Y4068" i="109"/>
  <c r="E66" i="117"/>
  <c r="Z310" i="109"/>
  <c r="Y984" i="109"/>
  <c r="O3779" i="109"/>
  <c r="P3850" i="109"/>
  <c r="Q3805" i="109"/>
  <c r="O2650" i="109"/>
  <c r="O2680" i="109"/>
  <c r="P2227" i="109"/>
  <c r="Y3452" i="109"/>
  <c r="X4246" i="109"/>
  <c r="N3379" i="109"/>
  <c r="R48" i="109"/>
  <c r="X2428" i="109"/>
  <c r="Y546" i="109"/>
  <c r="O2227" i="109"/>
  <c r="T929" i="109"/>
  <c r="V538" i="109"/>
  <c r="P3671" i="109"/>
  <c r="Q2209" i="109"/>
  <c r="Q127" i="109"/>
  <c r="W2203" i="109"/>
  <c r="Q2649" i="109"/>
  <c r="V2290" i="109"/>
  <c r="R2681" i="109"/>
  <c r="R53" i="109"/>
  <c r="P2584" i="109"/>
  <c r="O16" i="109"/>
  <c r="R2645" i="109"/>
  <c r="O3852" i="109"/>
  <c r="U2235" i="109"/>
  <c r="Y112" i="109"/>
  <c r="P767" i="109"/>
  <c r="Q236" i="109"/>
  <c r="Y1876" i="109"/>
  <c r="Z334" i="109"/>
  <c r="O2284" i="109"/>
  <c r="U2006" i="109"/>
  <c r="R564" i="109"/>
  <c r="N2355" i="109"/>
  <c r="P3823" i="109"/>
  <c r="O4025" i="109"/>
  <c r="T35" i="109"/>
  <c r="N2463" i="109"/>
  <c r="R2371" i="109"/>
  <c r="Y2713" i="109"/>
  <c r="T1988" i="109"/>
  <c r="X2314" i="109"/>
  <c r="O755" i="109"/>
  <c r="Y3476" i="109"/>
  <c r="Q3677" i="109"/>
  <c r="Y2095" i="109"/>
  <c r="Q374" i="109"/>
  <c r="O988" i="109"/>
  <c r="P2463" i="109"/>
  <c r="R4138" i="109"/>
  <c r="Q3692" i="109"/>
  <c r="N457" i="109"/>
  <c r="V4115" i="109"/>
  <c r="T2203" i="109"/>
  <c r="W115" i="109"/>
  <c r="R487" i="109"/>
  <c r="U930" i="109"/>
  <c r="Y1879" i="109"/>
  <c r="P2317" i="109"/>
  <c r="X4068" i="109"/>
  <c r="X3375" i="109"/>
  <c r="Q603" i="109"/>
  <c r="Y3922" i="109"/>
  <c r="Q894" i="109"/>
  <c r="O551" i="109"/>
  <c r="V784" i="109"/>
  <c r="P419" i="109"/>
  <c r="U4284" i="109"/>
  <c r="V2207" i="109"/>
  <c r="T4203" i="109"/>
  <c r="V4066" i="109"/>
  <c r="N2309" i="109"/>
  <c r="R2590" i="109"/>
  <c r="W3750" i="109"/>
  <c r="R2312" i="109"/>
  <c r="X2645" i="109"/>
  <c r="R2375" i="109"/>
  <c r="W415" i="109"/>
  <c r="N4173" i="109"/>
  <c r="Q3813" i="109"/>
  <c r="V2347" i="109"/>
  <c r="V4288" i="109"/>
  <c r="Q3815" i="109"/>
  <c r="T2298" i="109"/>
  <c r="V416" i="109"/>
  <c r="X4200" i="109"/>
  <c r="O2659" i="109"/>
  <c r="R17" i="109"/>
  <c r="S382" i="109"/>
  <c r="W164" i="109"/>
  <c r="R3379" i="109"/>
  <c r="N3551" i="109"/>
  <c r="Y986" i="109"/>
  <c r="R927" i="109"/>
  <c r="P3667" i="109"/>
  <c r="R2579" i="109"/>
  <c r="Y2460" i="109"/>
  <c r="W2646" i="109"/>
  <c r="Q887" i="109"/>
  <c r="Q4182" i="109"/>
  <c r="U2381" i="109"/>
  <c r="P3919" i="109"/>
  <c r="V261" i="109"/>
  <c r="X2673" i="109"/>
  <c r="P2460" i="109"/>
  <c r="P2016" i="109"/>
  <c r="R384" i="109"/>
  <c r="Z2863" i="109"/>
  <c r="Q42" i="109"/>
  <c r="P854" i="109"/>
  <c r="O1836" i="109"/>
  <c r="U4261" i="109"/>
  <c r="Q3668" i="109"/>
  <c r="V2713" i="109"/>
  <c r="P165" i="109"/>
  <c r="O3758" i="109"/>
  <c r="T2284" i="109"/>
  <c r="X4273" i="109"/>
  <c r="U2801" i="109"/>
  <c r="R2748" i="109"/>
  <c r="Q4097" i="109"/>
  <c r="R382" i="109"/>
  <c r="Y2061" i="109"/>
  <c r="S958" i="109"/>
  <c r="O4031" i="109"/>
  <c r="P3455" i="109"/>
  <c r="W173" i="109"/>
  <c r="X4099" i="109"/>
  <c r="R2316" i="109"/>
  <c r="Q546" i="109"/>
  <c r="V820" i="109"/>
  <c r="V2678" i="109"/>
  <c r="U11" i="109"/>
  <c r="S4170" i="109"/>
  <c r="S4288" i="109"/>
  <c r="P2752" i="109"/>
  <c r="U84" i="109"/>
  <c r="V3845" i="109"/>
  <c r="W3823" i="109"/>
  <c r="T54" i="109"/>
  <c r="R3758" i="109"/>
  <c r="S4066" i="109"/>
  <c r="Z3958" i="109"/>
  <c r="Z2509" i="109"/>
  <c r="U94" i="109"/>
  <c r="W2305" i="109"/>
  <c r="Q2663" i="109"/>
  <c r="O4036" i="109"/>
  <c r="O3879" i="109"/>
  <c r="Y196" i="109"/>
  <c r="X3813" i="109"/>
  <c r="S4173" i="109"/>
  <c r="R2243" i="109"/>
  <c r="N776" i="109"/>
  <c r="P53" i="109"/>
  <c r="S4139" i="109"/>
  <c r="Y3671" i="109"/>
  <c r="R235" i="109"/>
  <c r="P1875" i="109"/>
  <c r="O3659" i="109"/>
  <c r="Y3823" i="109"/>
  <c r="O1949" i="109"/>
  <c r="V3815" i="109"/>
  <c r="V629" i="109"/>
  <c r="X2713" i="109"/>
  <c r="S961" i="109"/>
  <c r="S2827" i="109"/>
  <c r="V3455" i="109"/>
  <c r="S3919" i="109"/>
  <c r="T854" i="109"/>
  <c r="P916" i="109"/>
  <c r="S3480" i="109"/>
  <c r="S376" i="109"/>
  <c r="T638" i="109"/>
  <c r="V119" i="109"/>
  <c r="X2386" i="109"/>
  <c r="T2710" i="109"/>
  <c r="U4026" i="109"/>
  <c r="O2718" i="109"/>
  <c r="O1943" i="109"/>
  <c r="V3838" i="109"/>
  <c r="T3409" i="109"/>
  <c r="R635" i="109"/>
  <c r="O3375" i="109"/>
  <c r="T3369" i="109"/>
  <c r="P4123" i="109"/>
  <c r="P2590" i="109"/>
  <c r="Y2094" i="109"/>
  <c r="T158" i="109"/>
  <c r="O3450" i="109"/>
  <c r="Y2751" i="109"/>
  <c r="W4173" i="109"/>
  <c r="R4179" i="109"/>
  <c r="R2390" i="109"/>
  <c r="S3744" i="109"/>
  <c r="Q3838" i="109"/>
  <c r="O2274" i="109"/>
  <c r="P3846" i="109"/>
  <c r="U2645" i="109"/>
  <c r="Q3823" i="109"/>
  <c r="P3440" i="109"/>
  <c r="Z2900" i="109"/>
  <c r="Q2065" i="109"/>
  <c r="T3412" i="109"/>
  <c r="W4065" i="109"/>
  <c r="V4027" i="109"/>
  <c r="Y4138" i="109"/>
  <c r="S4069" i="109"/>
  <c r="V2720" i="109"/>
  <c r="S45" i="109"/>
  <c r="U1951" i="109"/>
  <c r="Q4288" i="109"/>
  <c r="T1878" i="109"/>
  <c r="Q970" i="109"/>
  <c r="N2418" i="109"/>
  <c r="S3807" i="109"/>
  <c r="W2010" i="109"/>
  <c r="V2098" i="109"/>
  <c r="G66" i="117"/>
  <c r="N419" i="109"/>
  <c r="X2722" i="109"/>
  <c r="Z3995" i="109"/>
  <c r="V4036" i="109"/>
  <c r="X181" i="109"/>
  <c r="P4100" i="109"/>
  <c r="Q2646" i="109"/>
  <c r="Q520" i="109"/>
  <c r="Y191" i="109"/>
  <c r="Q3558" i="109"/>
  <c r="X4288" i="109"/>
  <c r="O4127" i="109"/>
  <c r="N1988" i="109"/>
  <c r="U2436" i="109"/>
  <c r="W3692" i="109"/>
  <c r="S2207" i="109"/>
  <c r="S2382" i="109"/>
  <c r="V1937" i="109"/>
  <c r="X1846" i="109"/>
  <c r="Y619" i="109"/>
  <c r="T561" i="109"/>
  <c r="X4215" i="109"/>
  <c r="T2098" i="109"/>
  <c r="V3367" i="109"/>
  <c r="R2741" i="109"/>
  <c r="P3470" i="109"/>
  <c r="T3750" i="109"/>
  <c r="V3674" i="109"/>
  <c r="V886" i="109"/>
  <c r="N3370" i="109"/>
  <c r="R2202" i="109"/>
  <c r="S903" i="109"/>
  <c r="Q3734" i="109"/>
  <c r="U3685" i="109"/>
  <c r="W414" i="109"/>
  <c r="Q2751" i="109"/>
  <c r="X2646" i="109"/>
  <c r="X2347" i="109"/>
  <c r="O4138" i="109"/>
  <c r="N535" i="109"/>
  <c r="P2006" i="109"/>
  <c r="U2713" i="109"/>
  <c r="O2645" i="109"/>
  <c r="S4212" i="109"/>
  <c r="T3385" i="109"/>
  <c r="T550" i="109"/>
  <c r="U4210" i="109"/>
  <c r="S2682" i="109"/>
  <c r="U2024" i="109"/>
  <c r="X3823" i="109"/>
  <c r="S2098" i="109"/>
  <c r="X3473" i="109"/>
  <c r="X4100" i="109"/>
  <c r="Q4031" i="109"/>
  <c r="V2298" i="109"/>
  <c r="O918" i="109"/>
  <c r="S246" i="109"/>
  <c r="T4142" i="109"/>
  <c r="S4062" i="109"/>
  <c r="Q3393" i="109"/>
  <c r="Q2011" i="109"/>
  <c r="V1998" i="109"/>
  <c r="Z3969" i="109"/>
  <c r="T903" i="109"/>
  <c r="O4068" i="109"/>
  <c r="T3689" i="109"/>
  <c r="R4112" i="109"/>
  <c r="V3849" i="109"/>
  <c r="W565" i="109"/>
  <c r="P1837" i="109"/>
  <c r="Q1915" i="109"/>
  <c r="W4024" i="109"/>
  <c r="R3698" i="109"/>
  <c r="S2430" i="109"/>
  <c r="Y2576" i="109"/>
  <c r="R565" i="109"/>
  <c r="R2310" i="109"/>
  <c r="X1878" i="109"/>
  <c r="T1834" i="109"/>
  <c r="P3835" i="109"/>
  <c r="V814" i="109"/>
  <c r="P3700" i="109"/>
  <c r="S778" i="109"/>
  <c r="X3919" i="109"/>
  <c r="V3443" i="109"/>
  <c r="Q3890" i="109"/>
  <c r="X2298" i="109"/>
  <c r="T3470" i="109"/>
  <c r="S3393" i="109"/>
  <c r="Q523" i="109"/>
  <c r="P523" i="109"/>
  <c r="S2353" i="109"/>
  <c r="S1945" i="109"/>
  <c r="X4036" i="109"/>
  <c r="O54" i="109"/>
  <c r="Q2279" i="109"/>
  <c r="Y2308" i="109"/>
  <c r="W418" i="109"/>
  <c r="R191" i="109"/>
  <c r="F66" i="117"/>
  <c r="Q751" i="109"/>
  <c r="O2652" i="109"/>
  <c r="V2317" i="109"/>
  <c r="V827" i="109"/>
  <c r="V258" i="109"/>
  <c r="T2681" i="109"/>
  <c r="X4033" i="109"/>
  <c r="P2010" i="109"/>
  <c r="N4261" i="109"/>
  <c r="V2089" i="109"/>
  <c r="P3379" i="109"/>
  <c r="Q2582" i="109"/>
  <c r="P4244" i="109"/>
  <c r="O3484" i="109"/>
  <c r="Y2605" i="109"/>
  <c r="T2719" i="109"/>
  <c r="U606" i="109"/>
  <c r="T2274" i="109"/>
  <c r="U2637" i="109"/>
  <c r="T2755" i="109"/>
  <c r="P1876" i="109"/>
  <c r="Y4284" i="109"/>
  <c r="P3923" i="109"/>
  <c r="V447" i="109"/>
  <c r="Q3531" i="109"/>
  <c r="O4115" i="109"/>
  <c r="P84" i="109"/>
  <c r="T2302" i="109"/>
  <c r="R4135" i="109"/>
  <c r="P4109" i="109"/>
  <c r="N2063" i="109"/>
  <c r="S4050" i="109"/>
  <c r="O2590" i="109"/>
  <c r="U820" i="109"/>
  <c r="N3476" i="109"/>
  <c r="Q3700" i="109"/>
  <c r="X4269" i="109"/>
  <c r="S3758" i="109"/>
  <c r="Q530" i="109"/>
  <c r="R2609" i="109"/>
  <c r="O3740" i="109"/>
  <c r="S1910" i="109"/>
  <c r="Q3661" i="109"/>
  <c r="X619" i="109"/>
  <c r="X2795" i="109"/>
  <c r="R1874" i="109"/>
  <c r="O2207" i="109"/>
  <c r="T2791" i="109"/>
  <c r="Q4136" i="109"/>
  <c r="R2576" i="109"/>
  <c r="R856" i="109"/>
  <c r="X2454" i="109"/>
  <c r="Y3776" i="109"/>
  <c r="S2574" i="109"/>
  <c r="P2793" i="109"/>
  <c r="P2241" i="109"/>
  <c r="P765" i="109"/>
  <c r="Y3735" i="109"/>
  <c r="V2381" i="109"/>
  <c r="W3841" i="109"/>
  <c r="O459" i="109"/>
  <c r="X2736" i="109"/>
  <c r="R3772" i="109"/>
  <c r="R1951" i="109"/>
  <c r="S3742" i="109"/>
  <c r="V2645" i="109"/>
  <c r="W4105" i="109"/>
  <c r="Z3953" i="109"/>
  <c r="Y3473" i="109"/>
  <c r="O162" i="109"/>
  <c r="V4107" i="109"/>
  <c r="Q2647" i="109"/>
  <c r="P2609" i="109"/>
  <c r="W127" i="109"/>
  <c r="P2678" i="109"/>
  <c r="O900" i="109"/>
  <c r="R3697" i="109"/>
  <c r="N1940" i="109"/>
  <c r="O4099" i="109"/>
  <c r="R2020" i="109"/>
  <c r="W2649" i="109"/>
  <c r="T1992" i="109"/>
  <c r="Q2071" i="109"/>
  <c r="S2754" i="109"/>
  <c r="S3555" i="109"/>
  <c r="Y236" i="109"/>
  <c r="Q2426" i="109"/>
  <c r="S269" i="109"/>
  <c r="T3692" i="109"/>
  <c r="Q456" i="109"/>
  <c r="Y4251" i="109"/>
  <c r="T3835" i="109"/>
  <c r="S2016" i="109"/>
  <c r="U2663" i="109"/>
  <c r="U2673" i="109"/>
  <c r="S814" i="109"/>
  <c r="X1001" i="109"/>
  <c r="Y1908" i="109"/>
  <c r="R1980" i="109"/>
  <c r="S853" i="109"/>
  <c r="Q1989" i="109"/>
  <c r="W2062" i="109"/>
  <c r="W100" i="109"/>
  <c r="S491" i="109"/>
  <c r="N2020" i="109"/>
  <c r="R522" i="109"/>
  <c r="V11" i="109"/>
  <c r="N611" i="109"/>
  <c r="N3773" i="109"/>
  <c r="Q11" i="109"/>
  <c r="W2274" i="109"/>
  <c r="T11" i="109"/>
  <c r="F67" i="117"/>
  <c r="S494" i="109"/>
  <c r="U4042" i="109"/>
  <c r="P2673" i="109"/>
  <c r="O3698" i="109"/>
  <c r="R1922" i="109"/>
  <c r="R163" i="109"/>
  <c r="O264" i="109"/>
  <c r="U140" i="110"/>
  <c r="R492" i="109"/>
  <c r="Y165" i="109"/>
  <c r="X123" i="109"/>
  <c r="N2239" i="109"/>
  <c r="X18" i="109"/>
  <c r="N418" i="109"/>
  <c r="S2308" i="109"/>
  <c r="O2830" i="109"/>
  <c r="V2274" i="109"/>
  <c r="T4054" i="109"/>
  <c r="Q4180" i="109"/>
  <c r="X3672" i="109"/>
  <c r="O2241" i="109"/>
  <c r="N3479" i="109"/>
  <c r="U4032" i="109"/>
  <c r="N1925" i="109"/>
  <c r="W406" i="109"/>
  <c r="R3668" i="109"/>
  <c r="V3807" i="109"/>
  <c r="O91" i="109"/>
  <c r="O97" i="109"/>
  <c r="X4056" i="109"/>
  <c r="N1872" i="109"/>
  <c r="P2229" i="109"/>
  <c r="O3399" i="109"/>
  <c r="S1947" i="109"/>
  <c r="U2313" i="109"/>
  <c r="R2360" i="109"/>
  <c r="N3776" i="109"/>
  <c r="V775" i="109"/>
  <c r="O2361" i="109"/>
  <c r="O621" i="109"/>
  <c r="X231" i="109"/>
  <c r="O491" i="109"/>
  <c r="O9" i="109"/>
  <c r="O2096" i="109"/>
  <c r="Q230" i="109"/>
  <c r="S532" i="109"/>
  <c r="W4037" i="109"/>
  <c r="W2202" i="109"/>
  <c r="Y185" i="109"/>
  <c r="X2419" i="109"/>
  <c r="N925" i="109"/>
  <c r="S1937" i="109"/>
  <c r="N1943" i="109"/>
  <c r="N2363" i="109"/>
  <c r="O2093" i="109"/>
  <c r="P1933" i="109"/>
  <c r="Z2495" i="109"/>
  <c r="W268" i="109"/>
  <c r="O4044" i="109"/>
  <c r="X1980" i="109"/>
  <c r="S824" i="109"/>
  <c r="N486" i="109"/>
  <c r="T2604" i="109"/>
  <c r="T751" i="109"/>
  <c r="R903" i="109"/>
  <c r="W1860" i="109"/>
  <c r="S404" i="109"/>
  <c r="O845" i="109"/>
  <c r="W857" i="109"/>
  <c r="V1909" i="109"/>
  <c r="N1910" i="109"/>
  <c r="N2420" i="109"/>
  <c r="U4133" i="109"/>
  <c r="P4069" i="109"/>
  <c r="S3679" i="109"/>
  <c r="X3879" i="109"/>
  <c r="S2314" i="109"/>
  <c r="Q1873" i="109"/>
  <c r="Q3807" i="109"/>
  <c r="Q4033" i="109"/>
  <c r="W3443" i="109"/>
  <c r="Y270" i="109"/>
  <c r="Y4141" i="109"/>
  <c r="O2710" i="109"/>
  <c r="Q2010" i="109"/>
  <c r="U18" i="109"/>
  <c r="U2375" i="109"/>
  <c r="S4182" i="109"/>
  <c r="R2582" i="109"/>
  <c r="U3734" i="109"/>
  <c r="S4253" i="109"/>
  <c r="T4188" i="109"/>
  <c r="P603" i="109"/>
  <c r="U3890" i="109"/>
  <c r="V3336" i="109"/>
  <c r="R2354" i="109"/>
  <c r="Q1842" i="109"/>
  <c r="Y1943" i="109"/>
  <c r="O2061" i="109"/>
  <c r="U4034" i="109"/>
  <c r="Q485" i="109"/>
  <c r="W3696" i="109"/>
  <c r="O4033" i="109"/>
  <c r="O4214" i="109"/>
  <c r="S1836" i="109"/>
  <c r="P3481" i="109"/>
  <c r="V2793" i="109"/>
  <c r="S4042" i="109"/>
  <c r="P1842" i="109"/>
  <c r="Q2016" i="109"/>
  <c r="V376" i="109"/>
  <c r="X2098" i="109"/>
  <c r="T4100" i="109"/>
  <c r="T4210" i="109"/>
  <c r="U4137" i="109"/>
  <c r="S2667" i="109"/>
  <c r="S4136" i="109"/>
  <c r="T254" i="109"/>
  <c r="P3554" i="109"/>
  <c r="R4173" i="109"/>
  <c r="W2217" i="109"/>
  <c r="T4042" i="109"/>
  <c r="O3777" i="109"/>
  <c r="V2746" i="109"/>
  <c r="Q820" i="109"/>
  <c r="V564" i="109"/>
  <c r="Y4206" i="109"/>
  <c r="R3412" i="109"/>
  <c r="O894" i="109"/>
  <c r="P3458" i="109"/>
  <c r="S3667" i="109"/>
  <c r="O605" i="109"/>
  <c r="O238" i="109"/>
  <c r="X3408" i="109"/>
  <c r="W4182" i="109"/>
  <c r="O3440" i="109"/>
  <c r="T3838" i="109"/>
  <c r="T2022" i="109"/>
  <c r="Q4064" i="109"/>
  <c r="W3379" i="109"/>
  <c r="N2595" i="109"/>
  <c r="V3482" i="109"/>
  <c r="P4034" i="109"/>
  <c r="Q2454" i="109"/>
  <c r="P2713" i="109"/>
  <c r="Q3685" i="109"/>
  <c r="R4068" i="109"/>
  <c r="O4100" i="109"/>
  <c r="Q3735" i="109"/>
  <c r="O2282" i="109"/>
  <c r="W90" i="109"/>
  <c r="Q2792" i="109"/>
  <c r="U2754" i="109"/>
  <c r="Z3987" i="109"/>
  <c r="V40" i="109"/>
  <c r="T4050" i="109"/>
  <c r="Z4352" i="109"/>
  <c r="Y3817" i="109"/>
  <c r="R4139" i="109"/>
  <c r="N2594" i="109"/>
  <c r="S1873" i="109"/>
  <c r="S560" i="109"/>
  <c r="X2280" i="109"/>
  <c r="O94" i="109"/>
  <c r="W4069" i="109"/>
  <c r="S2019" i="109"/>
  <c r="R2244" i="109"/>
  <c r="O4109" i="109"/>
  <c r="N4273" i="109"/>
  <c r="W254" i="109"/>
  <c r="V2609" i="109"/>
  <c r="W3484" i="109"/>
  <c r="Z2517" i="109"/>
  <c r="V2013" i="109"/>
  <c r="O3476" i="109"/>
  <c r="Z3977" i="109"/>
  <c r="R3835" i="109"/>
  <c r="T741" i="109"/>
  <c r="Q2678" i="109"/>
  <c r="U48" i="109"/>
  <c r="Y2743" i="109"/>
  <c r="Q2736" i="109"/>
  <c r="V266" i="109"/>
  <c r="Y2567" i="109"/>
  <c r="X2354" i="109"/>
  <c r="P1917" i="109"/>
  <c r="Q3476" i="109"/>
  <c r="P2211" i="109"/>
  <c r="R4034" i="109"/>
  <c r="S377" i="109"/>
  <c r="Y115" i="109"/>
  <c r="U2649" i="109"/>
  <c r="U4123" i="109"/>
  <c r="S2006" i="109"/>
  <c r="Y4170" i="109"/>
  <c r="P489" i="109"/>
  <c r="Q492" i="109"/>
  <c r="T1947" i="109"/>
  <c r="P3482" i="109"/>
  <c r="V2022" i="109"/>
  <c r="Y3881" i="109"/>
  <c r="N637" i="109"/>
  <c r="W2207" i="109"/>
  <c r="X158" i="109"/>
  <c r="O3480" i="109"/>
  <c r="Z2133" i="109"/>
  <c r="V3669" i="109"/>
  <c r="V4033" i="109"/>
  <c r="R2655" i="109"/>
  <c r="P2743" i="109"/>
  <c r="R3763" i="109"/>
  <c r="O374" i="109"/>
  <c r="T118" i="109"/>
  <c r="W4211" i="109"/>
  <c r="Q2284" i="109"/>
  <c r="Y4027" i="109"/>
  <c r="S3403" i="109"/>
  <c r="O2604" i="109"/>
  <c r="X2053" i="109"/>
  <c r="Q4141" i="109"/>
  <c r="N3843" i="109"/>
  <c r="W3485" i="109"/>
  <c r="Q4024" i="109"/>
  <c r="U3661" i="109"/>
  <c r="S783" i="109"/>
  <c r="O4123" i="109"/>
  <c r="X4097" i="109"/>
  <c r="P1834" i="109"/>
  <c r="S1949" i="109"/>
  <c r="U1949" i="109"/>
  <c r="O2828" i="109"/>
  <c r="U2317" i="109"/>
  <c r="R4031" i="109"/>
  <c r="T155" i="109"/>
  <c r="N3312" i="109"/>
  <c r="R4100" i="109"/>
  <c r="U3817" i="109"/>
  <c r="N630" i="109"/>
  <c r="W1933" i="109"/>
  <c r="R3704" i="109"/>
  <c r="U2718" i="109"/>
  <c r="S2647" i="109"/>
  <c r="U3393" i="109"/>
  <c r="Y553" i="109"/>
  <c r="P927" i="109"/>
  <c r="P911" i="109"/>
  <c r="T747" i="109"/>
  <c r="Q4061" i="109"/>
  <c r="W3677" i="109"/>
  <c r="V382" i="109"/>
  <c r="W4210" i="109"/>
  <c r="X2606" i="109"/>
  <c r="S2746" i="109"/>
  <c r="R3403" i="109"/>
  <c r="P3820" i="109"/>
  <c r="R483" i="109"/>
  <c r="V1837" i="109"/>
  <c r="Q553" i="109"/>
  <c r="R3831" i="109"/>
  <c r="P4036" i="109"/>
  <c r="N3765" i="109"/>
  <c r="R2025" i="109"/>
  <c r="U3677" i="109"/>
  <c r="X4026" i="109"/>
  <c r="V3700" i="109"/>
  <c r="N1867" i="109"/>
  <c r="U3735" i="109"/>
  <c r="N2609" i="109"/>
  <c r="W3808" i="109"/>
  <c r="S1907" i="109"/>
  <c r="U1834" i="109"/>
  <c r="G65" i="117"/>
  <c r="P838" i="109"/>
  <c r="R2564" i="109"/>
  <c r="Q2229" i="109"/>
  <c r="O3481" i="109"/>
  <c r="Y2728" i="109"/>
  <c r="Q4172" i="109"/>
  <c r="P3770" i="109"/>
  <c r="S3805" i="109"/>
  <c r="N754" i="109"/>
  <c r="Q2791" i="109"/>
  <c r="Q238" i="109"/>
  <c r="Q3458" i="109"/>
  <c r="X185" i="109"/>
  <c r="O486" i="109"/>
  <c r="P2645" i="109"/>
  <c r="Y2389" i="109"/>
  <c r="Y12" i="109"/>
  <c r="P1919" i="109"/>
  <c r="T2348" i="109"/>
  <c r="Q3776" i="109"/>
  <c r="W1980" i="109"/>
  <c r="Q559" i="109"/>
  <c r="P122" i="109"/>
  <c r="S3476" i="109"/>
  <c r="V3466" i="109"/>
  <c r="Z4331" i="109"/>
  <c r="R528" i="109"/>
  <c r="T455" i="109"/>
  <c r="Z2164" i="109"/>
  <c r="O3888" i="109"/>
  <c r="S2640" i="109"/>
  <c r="N2786" i="109"/>
  <c r="S3765" i="109"/>
  <c r="T2199" i="109"/>
  <c r="R3808" i="109"/>
  <c r="R629" i="109"/>
  <c r="W2357" i="109"/>
  <c r="R4065" i="109"/>
  <c r="Y4060" i="109"/>
  <c r="S3452" i="109"/>
  <c r="T4105" i="109"/>
  <c r="Y4214" i="109"/>
  <c r="V2390" i="109"/>
  <c r="R3896" i="109"/>
  <c r="S3408" i="109"/>
  <c r="S968" i="109"/>
  <c r="T2594" i="109"/>
  <c r="R2208" i="109"/>
  <c r="O266" i="109"/>
  <c r="V1852" i="109"/>
  <c r="S3478" i="109"/>
  <c r="Q40" i="109"/>
  <c r="P2728" i="109"/>
  <c r="O407" i="109"/>
  <c r="Q3554" i="109"/>
  <c r="U2055" i="109"/>
  <c r="T3734" i="109"/>
  <c r="S413" i="109"/>
  <c r="Y4115" i="109"/>
  <c r="N3523" i="109"/>
  <c r="T3685" i="109"/>
  <c r="U3732" i="109"/>
  <c r="Q769" i="109"/>
  <c r="W261" i="109"/>
  <c r="S3659" i="109"/>
  <c r="N532" i="109"/>
  <c r="S857" i="109"/>
  <c r="S3823" i="109"/>
  <c r="S3668" i="109"/>
  <c r="V2018" i="109"/>
  <c r="O925" i="109"/>
  <c r="O3776" i="109"/>
  <c r="Q1946" i="109"/>
  <c r="O4210" i="109"/>
  <c r="O747" i="109"/>
  <c r="V2021" i="109"/>
  <c r="R812" i="109"/>
  <c r="V2754" i="109"/>
  <c r="Y2667" i="109"/>
  <c r="Q3482" i="109"/>
  <c r="R830" i="109"/>
  <c r="R2678" i="109"/>
  <c r="V2463" i="109"/>
  <c r="W2232" i="109"/>
  <c r="U19" i="109"/>
  <c r="Q2750" i="109"/>
  <c r="N2427" i="109"/>
  <c r="Q2579" i="109"/>
  <c r="N629" i="109"/>
  <c r="T4130" i="109"/>
  <c r="Y2448" i="109"/>
  <c r="X2746" i="109"/>
  <c r="V2209" i="109"/>
  <c r="O3666" i="109"/>
  <c r="T562" i="109"/>
  <c r="N2814" i="109"/>
  <c r="N4280" i="109"/>
  <c r="P1879" i="109"/>
  <c r="T1952" i="109"/>
  <c r="V2371" i="109"/>
  <c r="N2244" i="109"/>
  <c r="T2567" i="109"/>
  <c r="O623" i="109"/>
  <c r="R3482" i="109"/>
  <c r="X3814" i="109"/>
  <c r="R415" i="109"/>
  <c r="R2676" i="109"/>
  <c r="T3481" i="109"/>
  <c r="S266" i="109"/>
  <c r="Y173" i="109"/>
  <c r="P415" i="109"/>
  <c r="R2801" i="109"/>
  <c r="N3909" i="109"/>
  <c r="V2718" i="109"/>
  <c r="X3841" i="109"/>
  <c r="O4026" i="109"/>
  <c r="S84" i="109"/>
  <c r="X4196" i="109"/>
  <c r="T538" i="109"/>
  <c r="X3677" i="109"/>
  <c r="O771" i="109"/>
  <c r="O966" i="109"/>
  <c r="X2640" i="109"/>
  <c r="Q3919" i="109"/>
  <c r="T192" i="109"/>
  <c r="Y4109" i="109"/>
  <c r="Q2360" i="109"/>
  <c r="O2609" i="109"/>
  <c r="Q2824" i="109"/>
  <c r="O465" i="109"/>
  <c r="V911" i="109"/>
  <c r="O2287" i="109"/>
  <c r="S2728" i="109"/>
  <c r="O2801" i="109"/>
  <c r="X4139" i="109"/>
  <c r="Y2347" i="109"/>
  <c r="R781" i="109"/>
  <c r="Y2828" i="109"/>
  <c r="O2354" i="109"/>
  <c r="T2740" i="109"/>
  <c r="R749" i="109"/>
  <c r="W2718" i="109"/>
  <c r="Q3774" i="109"/>
  <c r="X3805" i="109"/>
  <c r="Q4251" i="109"/>
  <c r="X4141" i="109"/>
  <c r="T2793" i="109"/>
  <c r="O2793" i="109"/>
  <c r="R119" i="109"/>
  <c r="T2083" i="109"/>
  <c r="X2791" i="109"/>
  <c r="S2083" i="109"/>
  <c r="N2827" i="109"/>
  <c r="U1915" i="109"/>
  <c r="S930" i="109"/>
  <c r="R838" i="109"/>
  <c r="X155" i="109"/>
  <c r="Y2232" i="109"/>
  <c r="Q3762" i="109"/>
  <c r="U1980" i="109"/>
  <c r="Q4185" i="109"/>
  <c r="P124" i="109"/>
  <c r="Z2491" i="109"/>
  <c r="X3807" i="109"/>
  <c r="Q47" i="109"/>
  <c r="Q3442" i="109"/>
  <c r="Q27" i="109"/>
  <c r="Y2089" i="109"/>
  <c r="T2389" i="109"/>
  <c r="O2438" i="109"/>
  <c r="N3306" i="109"/>
  <c r="Y1925" i="109"/>
  <c r="R2347" i="109"/>
  <c r="N480" i="109"/>
  <c r="Y163" i="109"/>
  <c r="P3777" i="109"/>
  <c r="R742" i="109"/>
  <c r="O2815" i="109"/>
  <c r="T3473" i="109"/>
  <c r="R2652" i="109"/>
  <c r="P3448" i="109"/>
  <c r="P3409" i="109"/>
  <c r="P115" i="109"/>
  <c r="P118" i="109"/>
  <c r="R895" i="109"/>
  <c r="U4212" i="109"/>
  <c r="Y4036" i="109"/>
  <c r="N2681" i="109"/>
  <c r="W1951" i="109"/>
  <c r="W1907" i="109"/>
  <c r="Q816" i="109"/>
  <c r="S50" i="109"/>
  <c r="Z2129" i="109"/>
  <c r="Y1998" i="109"/>
  <c r="U185" i="109"/>
  <c r="N485" i="109"/>
  <c r="Q123" i="109"/>
  <c r="N2748" i="109"/>
  <c r="U2240" i="109"/>
  <c r="U4279" i="109"/>
  <c r="P254" i="109"/>
  <c r="W487" i="109"/>
  <c r="S886" i="109"/>
  <c r="P970" i="109"/>
  <c r="Z3981" i="109"/>
  <c r="T197" i="109"/>
  <c r="V158" i="109"/>
  <c r="U2378" i="109"/>
  <c r="Z2528" i="109"/>
  <c r="O3696" i="109"/>
  <c r="S162" i="109"/>
  <c r="S967" i="109"/>
  <c r="P822" i="109"/>
  <c r="S2675" i="109"/>
  <c r="T12" i="109"/>
  <c r="S2280" i="109"/>
  <c r="Z4349" i="109"/>
  <c r="T1875" i="109"/>
  <c r="N3443" i="109"/>
  <c r="O243" i="109"/>
  <c r="O562" i="109"/>
  <c r="W2446" i="109"/>
  <c r="U2347" i="109"/>
  <c r="R270" i="109"/>
  <c r="P856" i="109"/>
  <c r="X2349" i="109"/>
  <c r="T3487" i="109"/>
  <c r="V2711" i="109"/>
  <c r="R2214" i="109"/>
  <c r="V240" i="109"/>
  <c r="Y3662" i="109"/>
  <c r="X3687" i="109"/>
  <c r="W120" i="109"/>
  <c r="P3383" i="109"/>
  <c r="N483" i="109"/>
  <c r="N3772" i="109"/>
  <c r="T238" i="109"/>
  <c r="O455" i="109"/>
  <c r="S781" i="109"/>
  <c r="U20" i="110"/>
  <c r="O2025" i="109"/>
  <c r="W2828" i="109"/>
  <c r="R195" i="109"/>
  <c r="Q564" i="109"/>
  <c r="P465" i="109"/>
  <c r="O155" i="109"/>
  <c r="T4097" i="109"/>
  <c r="N450" i="109"/>
  <c r="Q479" i="109"/>
  <c r="S419" i="109"/>
  <c r="O2751" i="109"/>
  <c r="U459" i="109"/>
  <c r="N631" i="109"/>
  <c r="X3667" i="109"/>
  <c r="N4097" i="109"/>
  <c r="P467" i="109"/>
  <c r="Q2386" i="109"/>
  <c r="O2738" i="109"/>
  <c r="Q3485" i="109"/>
  <c r="P1844" i="109"/>
  <c r="N3692" i="109"/>
  <c r="T3659" i="109"/>
  <c r="P92" i="109"/>
  <c r="R108" i="109"/>
  <c r="Q2602" i="109"/>
  <c r="N968" i="109"/>
  <c r="N2022" i="109"/>
  <c r="O473" i="109"/>
  <c r="O2728" i="109"/>
  <c r="V3881" i="109"/>
  <c r="W11" i="109"/>
  <c r="V605" i="109"/>
  <c r="W1834" i="109"/>
  <c r="P520" i="109"/>
  <c r="R2022" i="109"/>
  <c r="P755" i="109"/>
  <c r="Y228" i="109"/>
  <c r="R27" i="109"/>
  <c r="Y1949" i="109"/>
  <c r="V155" i="109"/>
  <c r="O267" i="109"/>
  <c r="X3476" i="109"/>
  <c r="S3777" i="109"/>
  <c r="Q538" i="109"/>
  <c r="N3478" i="109"/>
  <c r="Q383" i="109"/>
  <c r="W3744" i="109"/>
  <c r="V3776" i="109"/>
  <c r="S49" i="109"/>
  <c r="N770" i="109"/>
  <c r="V246" i="109"/>
  <c r="V1927" i="109"/>
  <c r="R2378" i="109"/>
  <c r="X2375" i="109"/>
  <c r="U228" i="109"/>
  <c r="W1983" i="109"/>
  <c r="X188" i="109"/>
  <c r="U2201" i="109"/>
  <c r="Z316" i="109"/>
  <c r="V3882" i="109"/>
  <c r="W3659" i="109"/>
  <c r="U2567" i="109"/>
  <c r="R3690" i="109"/>
  <c r="Q2352" i="109"/>
  <c r="Q2607" i="109"/>
  <c r="N3668" i="109"/>
  <c r="V121" i="109"/>
  <c r="T530" i="109"/>
  <c r="O974" i="109"/>
  <c r="S2057" i="109"/>
  <c r="Q455" i="109"/>
  <c r="R1001" i="109"/>
  <c r="T246" i="109"/>
  <c r="P17" i="109"/>
  <c r="Q2676" i="109"/>
  <c r="O2024" i="109"/>
  <c r="V404" i="109"/>
  <c r="N3405" i="109"/>
  <c r="S4067" i="109"/>
  <c r="V487" i="109"/>
  <c r="S4142" i="109"/>
  <c r="V2564" i="109"/>
  <c r="X1988" i="109"/>
  <c r="Q4123" i="109"/>
  <c r="U1909" i="109"/>
  <c r="S2199" i="109"/>
  <c r="S885" i="109"/>
  <c r="R3762" i="109"/>
  <c r="V2576" i="109"/>
  <c r="Q1990" i="109"/>
  <c r="U4057" i="109"/>
  <c r="Y4123" i="109"/>
  <c r="V4179" i="109"/>
  <c r="R3549" i="109"/>
  <c r="N2347" i="109"/>
  <c r="Q2571" i="109"/>
  <c r="S483" i="109"/>
  <c r="Z4319" i="109"/>
  <c r="P2314" i="109"/>
  <c r="X4180" i="109"/>
  <c r="P3525" i="109"/>
  <c r="Q4206" i="109"/>
  <c r="O4185" i="109"/>
  <c r="X2819" i="109"/>
  <c r="P830" i="109"/>
  <c r="P4215" i="109"/>
  <c r="Z4356" i="109"/>
  <c r="X3768" i="109"/>
  <c r="U3762" i="109"/>
  <c r="O3671" i="109"/>
  <c r="W2272" i="109"/>
  <c r="N4283" i="109"/>
  <c r="X3701" i="109"/>
  <c r="T2670" i="109"/>
  <c r="U3695" i="109"/>
  <c r="Z2894" i="109"/>
  <c r="X4138" i="109"/>
  <c r="U2678" i="109"/>
  <c r="Z2531" i="109"/>
  <c r="S2576" i="109"/>
  <c r="O2208" i="109"/>
  <c r="P903" i="109"/>
  <c r="N2083" i="109"/>
  <c r="Q259" i="109"/>
  <c r="T2718" i="109"/>
  <c r="T3814" i="109"/>
  <c r="S418" i="109"/>
  <c r="R1865" i="109"/>
  <c r="P815" i="109"/>
  <c r="S3661" i="109"/>
  <c r="N2458" i="109"/>
  <c r="N3916" i="109"/>
  <c r="Q4060" i="109"/>
  <c r="P918" i="109"/>
  <c r="Z345" i="109"/>
  <c r="P814" i="109"/>
  <c r="Q4200" i="109"/>
  <c r="Y3777" i="109"/>
  <c r="W2317" i="109"/>
  <c r="S596" i="109"/>
  <c r="Q3740" i="109"/>
  <c r="Y2065" i="109"/>
  <c r="Y4105" i="109"/>
  <c r="V1922" i="109"/>
  <c r="S415" i="109"/>
  <c r="P2576" i="109"/>
  <c r="R1910" i="109"/>
  <c r="N814" i="109"/>
  <c r="Y27" i="109"/>
  <c r="X2274" i="109"/>
  <c r="X4142" i="109"/>
  <c r="O1940" i="109"/>
  <c r="T4186" i="109"/>
  <c r="T548" i="109"/>
  <c r="N3477" i="109"/>
  <c r="S2605" i="109"/>
  <c r="X45" i="109"/>
  <c r="U4036" i="109"/>
  <c r="U54" i="109"/>
  <c r="N3553" i="109"/>
  <c r="O1983" i="109"/>
  <c r="P492" i="109"/>
  <c r="O3744" i="109"/>
  <c r="T2381" i="109"/>
  <c r="T2217" i="109"/>
  <c r="S3772" i="109"/>
  <c r="T2574" i="109"/>
  <c r="X3886" i="109"/>
  <c r="W451" i="109"/>
  <c r="N812" i="109"/>
  <c r="S118" i="109"/>
  <c r="S2796" i="109"/>
  <c r="R186" i="109"/>
  <c r="U2243" i="109"/>
  <c r="S4071" i="109"/>
  <c r="X2281" i="109"/>
  <c r="S1877" i="109"/>
  <c r="S889" i="109"/>
  <c r="W524" i="109"/>
  <c r="O193" i="109"/>
  <c r="V2828" i="109"/>
  <c r="T1837" i="109"/>
  <c r="P749" i="109"/>
  <c r="R2607" i="109"/>
  <c r="R3408" i="109"/>
  <c r="W240" i="109"/>
  <c r="N3920" i="109"/>
  <c r="T2202" i="109"/>
  <c r="Q2460" i="109"/>
  <c r="R2463" i="109"/>
  <c r="Y164" i="109"/>
  <c r="X163" i="109"/>
  <c r="V231" i="109"/>
  <c r="Y3773" i="109"/>
  <c r="S402" i="109"/>
  <c r="W2225" i="109"/>
  <c r="R170" i="109"/>
  <c r="U548" i="109"/>
  <c r="O3371" i="109"/>
  <c r="X35" i="109"/>
  <c r="Q170" i="109"/>
  <c r="V3846" i="109"/>
  <c r="V2803" i="109"/>
  <c r="Y2219" i="109"/>
  <c r="Q2722" i="109"/>
  <c r="X4244" i="109"/>
  <c r="N3659" i="109"/>
  <c r="S893" i="109"/>
  <c r="U4037" i="109"/>
  <c r="V1917" i="109"/>
  <c r="O1864" i="109"/>
  <c r="P2641" i="109"/>
  <c r="X2022" i="109"/>
  <c r="O1952" i="109"/>
  <c r="R2646" i="109"/>
  <c r="Q3409" i="109"/>
  <c r="S605" i="109"/>
  <c r="S2313" i="109"/>
  <c r="Y2348" i="109"/>
  <c r="Q3750" i="109"/>
  <c r="N4282" i="109"/>
  <c r="Y2459" i="109"/>
  <c r="N3888" i="109"/>
  <c r="W4213" i="109"/>
  <c r="Q561" i="109"/>
  <c r="Y2097" i="109"/>
  <c r="P2061" i="109"/>
  <c r="V2819" i="109"/>
  <c r="W404" i="109"/>
  <c r="Y84" i="109"/>
  <c r="N556" i="109"/>
  <c r="Y158" i="109"/>
  <c r="P4026" i="109"/>
  <c r="Q3450" i="109"/>
  <c r="P2069" i="109"/>
  <c r="N2282" i="109"/>
  <c r="S960" i="109"/>
  <c r="X4024" i="109"/>
  <c r="X191" i="109"/>
  <c r="T492" i="109"/>
  <c r="Q3698" i="109"/>
  <c r="T3484" i="109"/>
  <c r="U3891" i="109"/>
  <c r="P186" i="109"/>
  <c r="R2825" i="109"/>
  <c r="O2355" i="109"/>
  <c r="P3377" i="109"/>
  <c r="N2389" i="109"/>
  <c r="V2199" i="109"/>
  <c r="N2316" i="109"/>
  <c r="X2217" i="109"/>
  <c r="O2824" i="109"/>
  <c r="T2647" i="109"/>
  <c r="Q450" i="109"/>
  <c r="O556" i="109"/>
  <c r="S2606" i="109"/>
  <c r="S4174" i="109"/>
  <c r="Q739" i="109"/>
  <c r="N4105" i="109"/>
  <c r="T228" i="109"/>
  <c r="S2018" i="109"/>
  <c r="N196" i="109"/>
  <c r="O2390" i="109"/>
  <c r="W1846" i="109"/>
  <c r="O3896" i="109"/>
  <c r="S4179" i="109"/>
  <c r="R4271" i="109"/>
  <c r="S450" i="109"/>
  <c r="Q2740" i="109"/>
  <c r="S1988" i="109"/>
  <c r="N3557" i="109"/>
  <c r="Y100" i="109"/>
  <c r="P3529" i="109"/>
  <c r="Q382" i="109"/>
  <c r="W3777" i="109"/>
  <c r="O742" i="109"/>
  <c r="U894" i="109"/>
  <c r="O1909" i="109"/>
  <c r="T473" i="109"/>
  <c r="N780" i="109"/>
  <c r="U2712" i="109"/>
  <c r="Q4113" i="109"/>
  <c r="N3554" i="109"/>
  <c r="P561" i="109"/>
  <c r="R822" i="109"/>
  <c r="R3750" i="109"/>
  <c r="U2582" i="109"/>
  <c r="P120" i="109"/>
  <c r="P1866" i="109"/>
  <c r="O1878" i="109"/>
  <c r="P45" i="109"/>
  <c r="R2011" i="109"/>
  <c r="Z2896" i="109"/>
  <c r="U4215" i="109"/>
  <c r="W781" i="109"/>
  <c r="Q3549" i="109"/>
  <c r="Y2655" i="109"/>
  <c r="T3448" i="109"/>
  <c r="Q3387" i="109"/>
  <c r="O2018" i="109"/>
  <c r="V742" i="109"/>
  <c r="P4024" i="109"/>
  <c r="Q1865" i="109"/>
  <c r="Q3666" i="109"/>
  <c r="N1998" i="109"/>
  <c r="X3762" i="109"/>
  <c r="Q3768" i="109"/>
  <c r="W556" i="109"/>
  <c r="N1864" i="109"/>
  <c r="O530" i="109"/>
  <c r="Q486" i="109"/>
  <c r="V3470" i="109"/>
  <c r="T387" i="109"/>
  <c r="R2275" i="109"/>
  <c r="Q748" i="109"/>
  <c r="X1948" i="109"/>
  <c r="Y4025" i="109"/>
  <c r="N561" i="109"/>
  <c r="R3483" i="109"/>
  <c r="W492" i="109"/>
  <c r="Q4037" i="109"/>
  <c r="V42" i="109"/>
  <c r="Q3914" i="109"/>
  <c r="W523" i="109"/>
  <c r="O1867" i="109"/>
  <c r="R2566" i="109"/>
  <c r="Q1850" i="109"/>
  <c r="U4028" i="109"/>
  <c r="S1844" i="109"/>
  <c r="X115" i="109"/>
  <c r="P238" i="109"/>
  <c r="V4172" i="109"/>
  <c r="N996" i="109"/>
  <c r="O2752" i="109"/>
  <c r="U126" i="109"/>
  <c r="X2203" i="109"/>
  <c r="T3847" i="109"/>
  <c r="N4057" i="109"/>
  <c r="U918" i="109"/>
  <c r="N3484" i="109"/>
  <c r="T3700" i="109"/>
  <c r="P2459" i="109"/>
  <c r="N2238" i="109"/>
  <c r="T3533" i="109"/>
  <c r="Y3677" i="109"/>
  <c r="Y3878" i="109"/>
  <c r="S4106" i="109"/>
  <c r="Q4071" i="109"/>
  <c r="O123" i="109"/>
  <c r="N2061" i="109"/>
  <c r="R911" i="109"/>
  <c r="Q2450" i="109"/>
  <c r="S108" i="109"/>
  <c r="O2722" i="109"/>
  <c r="Q2317" i="109"/>
  <c r="Q2371" i="109"/>
  <c r="Y4050" i="109"/>
  <c r="R4170" i="109"/>
  <c r="W3776" i="109"/>
  <c r="V772" i="109"/>
  <c r="S2282" i="109"/>
  <c r="Q2274" i="109"/>
  <c r="W193" i="109"/>
  <c r="V2663" i="109"/>
  <c r="N192" i="109"/>
  <c r="R121" i="109"/>
  <c r="O377" i="109"/>
  <c r="U1874" i="109"/>
  <c r="N529" i="109"/>
  <c r="N454" i="109"/>
  <c r="Y4054" i="109"/>
  <c r="W196" i="109"/>
  <c r="V4109" i="109"/>
  <c r="Q3744" i="109"/>
  <c r="P3410" i="109"/>
  <c r="R4064" i="109"/>
  <c r="U842" i="109"/>
  <c r="T1981" i="109"/>
  <c r="W1908" i="109"/>
  <c r="R4250" i="109"/>
  <c r="Q2357" i="109"/>
  <c r="T2419" i="109"/>
  <c r="N2571" i="109"/>
  <c r="T1990" i="109"/>
  <c r="Y1875" i="109"/>
  <c r="N4208" i="109"/>
  <c r="S4037" i="109"/>
  <c r="Y2592" i="109"/>
  <c r="V46" i="109"/>
  <c r="U3701" i="109"/>
  <c r="S2602" i="109"/>
  <c r="O17" i="109"/>
  <c r="N2352" i="109"/>
  <c r="S2347" i="109"/>
  <c r="P4140" i="109"/>
  <c r="O606" i="109"/>
  <c r="S2830" i="109"/>
  <c r="N237" i="109"/>
  <c r="S2219" i="109"/>
  <c r="P828" i="109"/>
  <c r="N2784" i="109"/>
  <c r="O4202" i="109"/>
  <c r="P3848" i="109"/>
  <c r="V186" i="109"/>
  <c r="S3806" i="109"/>
  <c r="N842" i="109"/>
  <c r="P2680" i="109"/>
  <c r="Y2273" i="109"/>
  <c r="V2292" i="109"/>
  <c r="Q742" i="109"/>
  <c r="S3775" i="109"/>
  <c r="N3367" i="109"/>
  <c r="U2815" i="109"/>
  <c r="N2314" i="109"/>
  <c r="R4202" i="109"/>
  <c r="Q3460" i="109"/>
  <c r="T971" i="109"/>
  <c r="U3399" i="109"/>
  <c r="S3818" i="109"/>
  <c r="U2315" i="109"/>
  <c r="T2227" i="109"/>
  <c r="Y248" i="109"/>
  <c r="T152" i="110"/>
  <c r="V419" i="109"/>
  <c r="R978" i="109"/>
  <c r="W3472" i="109"/>
  <c r="V273" i="109"/>
  <c r="X1862" i="109"/>
  <c r="R2726" i="109"/>
  <c r="N2783" i="109"/>
  <c r="N22" i="109"/>
  <c r="N2208" i="109"/>
  <c r="S917" i="109"/>
  <c r="S120" i="109"/>
  <c r="Q4179" i="109"/>
  <c r="R1002" i="109"/>
  <c r="T2241" i="109"/>
  <c r="Y1927" i="109"/>
  <c r="R185" i="109"/>
  <c r="V2211" i="109"/>
  <c r="W167" i="109"/>
  <c r="R548" i="109"/>
  <c r="O1935" i="109"/>
  <c r="N623" i="109"/>
  <c r="O170" i="109"/>
  <c r="Q889" i="109"/>
  <c r="S2815" i="109"/>
  <c r="T2650" i="109"/>
  <c r="S2203" i="109"/>
  <c r="O1927" i="109"/>
  <c r="U2723" i="109"/>
  <c r="Y2665" i="109"/>
  <c r="P163" i="109"/>
  <c r="R637" i="109"/>
  <c r="U3779" i="109"/>
  <c r="T4215" i="109"/>
  <c r="U3752" i="109"/>
  <c r="O256" i="109"/>
  <c r="Q82" i="109"/>
  <c r="N2300" i="109"/>
  <c r="N2354" i="109"/>
  <c r="V2085" i="109"/>
  <c r="S260" i="109"/>
  <c r="Q4174" i="109"/>
  <c r="R840" i="109"/>
  <c r="R275" i="109"/>
  <c r="W229" i="109"/>
  <c r="O4034" i="109"/>
  <c r="Y95" i="109"/>
  <c r="T2212" i="109"/>
  <c r="R3852" i="109"/>
  <c r="N4256" i="109"/>
  <c r="R928" i="109"/>
  <c r="Y2784" i="109"/>
  <c r="Q4098" i="109"/>
  <c r="U4044" i="109"/>
  <c r="R2285" i="109"/>
  <c r="N37" i="109"/>
  <c r="Q4025" i="109"/>
  <c r="N1843" i="109"/>
  <c r="N2093" i="109"/>
  <c r="V120" i="109"/>
  <c r="N3695" i="109"/>
  <c r="N4243" i="109"/>
  <c r="N2741" i="109"/>
  <c r="W491" i="109"/>
  <c r="R3736" i="109"/>
  <c r="W17" i="109"/>
  <c r="R567" i="109"/>
  <c r="X165" i="109"/>
  <c r="R2641" i="109"/>
  <c r="O832" i="109"/>
  <c r="Y2742" i="109"/>
  <c r="S1950" i="109"/>
  <c r="T3848" i="109"/>
  <c r="Q3736" i="109"/>
  <c r="P2726" i="109"/>
  <c r="T3837" i="109"/>
  <c r="N565" i="109"/>
  <c r="R1950" i="109"/>
  <c r="T4125" i="109"/>
  <c r="N4287" i="109"/>
  <c r="N2422" i="109"/>
  <c r="O2285" i="109"/>
  <c r="Q4140" i="109"/>
  <c r="P3806" i="109"/>
  <c r="Z2158" i="109"/>
  <c r="V3453" i="109"/>
  <c r="Y126" i="109"/>
  <c r="K153" i="110"/>
  <c r="O3368" i="109"/>
  <c r="U563" i="109"/>
  <c r="M18" i="110"/>
  <c r="O1950" i="109"/>
  <c r="T2730" i="109"/>
  <c r="P1939" i="109"/>
  <c r="O2273" i="109"/>
  <c r="V2738" i="109"/>
  <c r="O4125" i="109"/>
  <c r="W417" i="109"/>
  <c r="U917" i="109"/>
  <c r="Y129" i="109"/>
  <c r="W2349" i="109"/>
  <c r="P2826" i="109"/>
  <c r="S256" i="109"/>
  <c r="N110" i="109"/>
  <c r="P3517" i="109"/>
  <c r="Y2577" i="109"/>
  <c r="T195" i="109"/>
  <c r="Q2796" i="109"/>
  <c r="V193" i="109"/>
  <c r="P2824" i="109"/>
  <c r="X2422" i="109"/>
  <c r="O394" i="109"/>
  <c r="X3882" i="109"/>
  <c r="V13" i="109"/>
  <c r="N3806" i="109"/>
  <c r="U4217" i="109"/>
  <c r="N2824" i="109"/>
  <c r="Q1005" i="109"/>
  <c r="V2465" i="109"/>
  <c r="Q3380" i="109"/>
  <c r="Q3779" i="109"/>
  <c r="N2019" i="109"/>
  <c r="Q2319" i="109"/>
  <c r="Y45" i="109"/>
  <c r="T56" i="109"/>
  <c r="R535" i="109"/>
  <c r="O463" i="109"/>
  <c r="W840" i="109"/>
  <c r="U152" i="110"/>
  <c r="P2203" i="109"/>
  <c r="Q454" i="109"/>
  <c r="Y2826" i="109"/>
  <c r="N4100" i="109"/>
  <c r="S187" i="109"/>
  <c r="N138" i="110"/>
  <c r="R4201" i="109"/>
  <c r="X168" i="109"/>
  <c r="S3387" i="109"/>
  <c r="N415" i="109"/>
  <c r="Y202" i="109"/>
  <c r="V3702" i="109"/>
  <c r="V4247" i="109"/>
  <c r="Q1981" i="109"/>
  <c r="T4140" i="109"/>
  <c r="U268" i="109"/>
  <c r="O4259" i="109"/>
  <c r="Y2711" i="109"/>
  <c r="Q83" i="109"/>
  <c r="P3837" i="109"/>
  <c r="Q3483" i="109"/>
  <c r="X2008" i="109"/>
  <c r="P2446" i="109"/>
  <c r="Y2081" i="109"/>
  <c r="O2085" i="109"/>
  <c r="N747" i="109"/>
  <c r="V3662" i="109"/>
  <c r="O273" i="109"/>
  <c r="Y3904" i="109"/>
  <c r="X2212" i="109"/>
  <c r="X2730" i="109"/>
  <c r="N4179" i="109"/>
  <c r="P159" i="109"/>
  <c r="O95" i="109"/>
  <c r="P448" i="109"/>
  <c r="S2723" i="109"/>
  <c r="V913" i="109"/>
  <c r="N4245" i="109"/>
  <c r="S2244" i="109"/>
  <c r="W2669" i="109"/>
  <c r="X4190" i="109"/>
  <c r="T2438" i="109"/>
  <c r="N3812" i="109"/>
  <c r="X2592" i="109"/>
  <c r="N2419" i="109"/>
  <c r="Q2219" i="109"/>
  <c r="N123" i="109"/>
  <c r="O3848" i="109"/>
  <c r="U2461" i="109"/>
  <c r="V2670" i="109"/>
  <c r="N3844" i="109"/>
  <c r="T2023" i="109"/>
  <c r="Y1862" i="109"/>
  <c r="T4217" i="109"/>
  <c r="W2710" i="109"/>
  <c r="R1993" i="109"/>
  <c r="V4286" i="109"/>
  <c r="X4067" i="109"/>
  <c r="O271" i="109"/>
  <c r="O3736" i="109"/>
  <c r="P417" i="109"/>
  <c r="N2752" i="109"/>
  <c r="W2388" i="109"/>
  <c r="V3691" i="109"/>
  <c r="P1984" i="109"/>
  <c r="Q86" i="109"/>
  <c r="T3453" i="109"/>
  <c r="Y1982" i="109"/>
  <c r="N3768" i="109"/>
  <c r="N4250" i="109"/>
  <c r="R18" i="109"/>
  <c r="R410" i="109"/>
  <c r="S4287" i="109"/>
  <c r="O2021" i="109"/>
  <c r="N1852" i="109"/>
  <c r="T1911" i="109"/>
  <c r="O844" i="109"/>
  <c r="Q163" i="109"/>
  <c r="U886" i="109"/>
  <c r="P2657" i="109"/>
  <c r="W2596" i="109"/>
  <c r="O3764" i="109"/>
  <c r="T127" i="109"/>
  <c r="U3825" i="109"/>
  <c r="O2300" i="109"/>
  <c r="S56" i="109"/>
  <c r="R771" i="109"/>
  <c r="X1935" i="109"/>
  <c r="W4140" i="109"/>
  <c r="N46" i="109"/>
  <c r="R962" i="109"/>
  <c r="K154" i="110"/>
  <c r="O2219" i="109"/>
  <c r="W2607" i="109"/>
  <c r="W2242" i="109"/>
  <c r="W4144" i="109"/>
  <c r="N2460" i="109"/>
  <c r="Q2373" i="109"/>
  <c r="R3894" i="109"/>
  <c r="O2422" i="109"/>
  <c r="V3487" i="109"/>
  <c r="Q2684" i="109"/>
  <c r="N4190" i="109"/>
  <c r="R24" i="109"/>
  <c r="P4275" i="109"/>
  <c r="T3387" i="109"/>
  <c r="Q2054" i="109"/>
  <c r="Q1935" i="109"/>
  <c r="N3441" i="109"/>
  <c r="S3660" i="109"/>
  <c r="N406" i="109"/>
  <c r="Q1992" i="109"/>
  <c r="R271" i="109"/>
  <c r="Q2431" i="109"/>
  <c r="N913" i="109"/>
  <c r="V3813" i="109"/>
  <c r="P2682" i="109"/>
  <c r="N2279" i="109"/>
  <c r="R2098" i="109"/>
  <c r="O741" i="109"/>
  <c r="N2652" i="109"/>
  <c r="R236" i="109"/>
  <c r="N3377" i="109"/>
  <c r="Q2680" i="109"/>
  <c r="N18" i="109"/>
  <c r="T4290" i="109"/>
  <c r="N2638" i="109"/>
  <c r="O124" i="109"/>
  <c r="Q4125" i="109"/>
  <c r="V185" i="109"/>
  <c r="R759" i="109"/>
  <c r="Q394" i="109"/>
  <c r="N1920" i="109"/>
  <c r="P3675" i="109"/>
  <c r="N167" i="110"/>
  <c r="W232" i="109"/>
  <c r="O1984" i="109"/>
  <c r="Y913" i="109"/>
  <c r="U2012" i="109"/>
  <c r="U1911" i="109"/>
  <c r="N2799" i="109"/>
  <c r="Z313" i="109"/>
  <c r="V4098" i="109"/>
  <c r="R844" i="109"/>
  <c r="S448" i="109"/>
  <c r="N901" i="109"/>
  <c r="U3775" i="109"/>
  <c r="O552" i="109"/>
  <c r="X1998" i="109"/>
  <c r="R3818" i="109"/>
  <c r="T752" i="109"/>
  <c r="N2066" i="109"/>
  <c r="Q2461" i="109"/>
  <c r="N2219" i="109"/>
  <c r="Q102" i="109"/>
  <c r="R3533" i="109"/>
  <c r="Q4144" i="109"/>
  <c r="N3736" i="109"/>
  <c r="S479" i="109"/>
  <c r="T1835" i="109"/>
  <c r="Q48" i="109"/>
  <c r="S202" i="109"/>
  <c r="W2679" i="109"/>
  <c r="T1940" i="109"/>
  <c r="T1881" i="109"/>
  <c r="N3763" i="109"/>
  <c r="X3758" i="109"/>
  <c r="S3376" i="109"/>
  <c r="N185" i="109"/>
  <c r="Q3410" i="109"/>
  <c r="V1935" i="109"/>
  <c r="R1838" i="109"/>
  <c r="Y2276" i="109"/>
  <c r="V855" i="109"/>
  <c r="Q2584" i="109"/>
  <c r="Z4336" i="109"/>
  <c r="Q3850" i="109"/>
  <c r="Q2244" i="109"/>
  <c r="S978" i="109"/>
  <c r="Q3818" i="109"/>
  <c r="V2100" i="109"/>
  <c r="Y4144" i="109"/>
  <c r="Q3377" i="109"/>
  <c r="P536" i="109"/>
  <c r="S2757" i="109"/>
  <c r="S2641" i="109"/>
  <c r="Q3560" i="109"/>
  <c r="O3733" i="109"/>
  <c r="X3852" i="109"/>
  <c r="O2315" i="109"/>
  <c r="S4052" i="109"/>
  <c r="M152" i="110"/>
  <c r="N270" i="109"/>
  <c r="O4217" i="109"/>
  <c r="T3736" i="109"/>
  <c r="F65" i="117"/>
  <c r="Q24" i="109"/>
  <c r="W2757" i="109"/>
  <c r="X2684" i="109"/>
  <c r="Y3487" i="109"/>
  <c r="Q118" i="109"/>
  <c r="U2358" i="109"/>
  <c r="T3891" i="109"/>
  <c r="P3385" i="109"/>
  <c r="N56" i="109"/>
  <c r="P4178" i="109"/>
  <c r="Y4263" i="109"/>
  <c r="N962" i="109"/>
  <c r="N3752" i="109"/>
  <c r="T2746" i="109"/>
  <c r="W550" i="109"/>
  <c r="R1915" i="109"/>
  <c r="S3552" i="109"/>
  <c r="Q21" i="109"/>
  <c r="U2784" i="109"/>
  <c r="S4290" i="109"/>
  <c r="X2431" i="109"/>
  <c r="Q3910" i="109"/>
  <c r="N4198" i="109"/>
  <c r="W3468" i="109"/>
  <c r="P1877" i="109"/>
  <c r="N2431" i="109"/>
  <c r="S2273" i="109"/>
  <c r="U3660" i="109"/>
  <c r="N2285" i="109"/>
  <c r="Z302" i="109"/>
  <c r="W2787" i="109"/>
  <c r="Y125" i="109"/>
  <c r="Q3825" i="109"/>
  <c r="U4098" i="109"/>
  <c r="S86" i="109"/>
  <c r="O887" i="109"/>
  <c r="O786" i="109"/>
  <c r="N2711" i="109"/>
  <c r="T402" i="109"/>
  <c r="U199" i="109"/>
  <c r="Q3545" i="109"/>
  <c r="N4109" i="109"/>
  <c r="W2684" i="109"/>
  <c r="W260" i="109"/>
  <c r="S832" i="109"/>
  <c r="U2819" i="109"/>
  <c r="Q202" i="109"/>
  <c r="N3894" i="109"/>
  <c r="Q3472" i="109"/>
  <c r="V129" i="109"/>
  <c r="X42" i="109"/>
  <c r="Q548" i="109"/>
  <c r="N3483" i="109"/>
  <c r="Q855" i="109"/>
  <c r="O406" i="109"/>
  <c r="Z329" i="109"/>
  <c r="U2284" i="109"/>
  <c r="R4129" i="109"/>
  <c r="W175" i="109"/>
  <c r="S29" i="109"/>
  <c r="X4106" i="109"/>
  <c r="T1917" i="109"/>
  <c r="U2211" i="109"/>
  <c r="V3400" i="109"/>
  <c r="P1990" i="109"/>
  <c r="Z308" i="109"/>
  <c r="X51" i="109"/>
  <c r="W3736" i="109"/>
  <c r="R2292" i="109"/>
  <c r="U125" i="109"/>
  <c r="N2579" i="109"/>
  <c r="T4071" i="109"/>
  <c r="W110" i="109"/>
  <c r="R2830" i="109"/>
  <c r="T3483" i="109"/>
  <c r="X175" i="109"/>
  <c r="O2292" i="109"/>
  <c r="N978" i="109"/>
  <c r="N3837" i="109"/>
  <c r="Q2377" i="109"/>
  <c r="X3702" i="109"/>
  <c r="T183" i="109"/>
  <c r="X3837" i="109"/>
  <c r="N851" i="109"/>
  <c r="S248" i="109"/>
  <c r="X2388" i="109"/>
  <c r="O2308" i="109"/>
  <c r="V2565" i="109"/>
  <c r="U27" i="109"/>
  <c r="P2300" i="109"/>
  <c r="N2568" i="109"/>
  <c r="O3410" i="109"/>
  <c r="S4202" i="109"/>
  <c r="Q241" i="109"/>
  <c r="U3906" i="109"/>
  <c r="Z3983" i="109"/>
  <c r="Q159" i="109"/>
  <c r="N49" i="109"/>
  <c r="P4125" i="109"/>
  <c r="N4217" i="109"/>
  <c r="W3833" i="109"/>
  <c r="R200" i="109"/>
  <c r="P171" i="109"/>
  <c r="O986" i="109"/>
  <c r="N269" i="109"/>
  <c r="N3808" i="109"/>
  <c r="N119" i="109"/>
  <c r="P3408" i="109"/>
  <c r="T1951" i="109"/>
  <c r="T457" i="109"/>
  <c r="Q3517" i="109"/>
  <c r="U4066" i="109"/>
  <c r="Y3541" i="109"/>
  <c r="S3882" i="109"/>
  <c r="N121" i="109"/>
  <c r="N752" i="109"/>
  <c r="Q2211" i="109"/>
  <c r="P1983" i="109"/>
  <c r="V4125" i="109"/>
  <c r="N2346" i="109"/>
  <c r="N2740" i="109"/>
  <c r="P18" i="110"/>
  <c r="Q168" i="109"/>
  <c r="U4247" i="109"/>
  <c r="N594" i="109"/>
  <c r="N1911" i="109"/>
  <c r="R266" i="109"/>
  <c r="P4186" i="109"/>
  <c r="N2008" i="109"/>
  <c r="O2373" i="109"/>
  <c r="Z4317" i="109"/>
  <c r="Y198" i="109"/>
  <c r="P2073" i="109"/>
  <c r="X3472" i="109"/>
  <c r="Y2212" i="109"/>
  <c r="Y1911" i="109"/>
  <c r="R4217" i="109"/>
  <c r="N3533" i="109"/>
  <c r="W467" i="109"/>
  <c r="R52" i="109"/>
  <c r="V467" i="109"/>
  <c r="Y3818" i="109"/>
  <c r="O978" i="109"/>
  <c r="N4215" i="109"/>
  <c r="P3706" i="109"/>
  <c r="T3745" i="109"/>
  <c r="N4247" i="109"/>
  <c r="T2219" i="109"/>
  <c r="Y2450" i="109"/>
  <c r="N1005" i="109"/>
  <c r="N3393" i="109"/>
  <c r="R229" i="109"/>
  <c r="U13" i="109"/>
  <c r="T2081" i="109"/>
  <c r="Y2718" i="109"/>
  <c r="P173" i="109"/>
  <c r="W640" i="109"/>
  <c r="Q2243" i="109"/>
  <c r="Y230" i="109"/>
  <c r="W528" i="109"/>
  <c r="P888" i="109"/>
  <c r="R3458" i="109"/>
  <c r="N1989" i="109"/>
  <c r="Q417" i="109"/>
  <c r="U197" i="109"/>
  <c r="V194" i="109"/>
  <c r="R524" i="109"/>
  <c r="R473" i="109"/>
  <c r="U1952" i="109"/>
  <c r="N930" i="109"/>
  <c r="R1943" i="109"/>
  <c r="U2275" i="109"/>
  <c r="N3525" i="109"/>
  <c r="S637" i="109"/>
  <c r="V2314" i="109"/>
  <c r="Y1838" i="109"/>
  <c r="U830" i="109"/>
  <c r="N2791" i="109"/>
  <c r="S4141" i="109"/>
  <c r="V188" i="109"/>
  <c r="X3914" i="109"/>
  <c r="S4244" i="109"/>
  <c r="O825" i="109"/>
  <c r="T185" i="109"/>
  <c r="Y2647" i="109"/>
  <c r="R3809" i="109"/>
  <c r="P4065" i="109"/>
  <c r="Y2738" i="109"/>
  <c r="R3442" i="109"/>
  <c r="Y2305" i="109"/>
  <c r="W4170" i="109"/>
  <c r="Y2071" i="109"/>
  <c r="O929" i="109"/>
  <c r="Q850" i="109"/>
  <c r="P529" i="109"/>
  <c r="Q852" i="109"/>
  <c r="R3484" i="109"/>
  <c r="N374" i="109"/>
  <c r="U3841" i="109"/>
  <c r="U1879" i="109"/>
  <c r="Y3923" i="109"/>
  <c r="Q3923" i="109"/>
  <c r="W3667" i="109"/>
  <c r="O3815" i="109"/>
  <c r="S163" i="109"/>
  <c r="O2675" i="109"/>
  <c r="S2463" i="109"/>
  <c r="Q243" i="109"/>
  <c r="N3452" i="109"/>
  <c r="S3735" i="109"/>
  <c r="P2718" i="109"/>
  <c r="O2097" i="109"/>
  <c r="P2272" i="109"/>
  <c r="U2824" i="109"/>
  <c r="W3835" i="109"/>
  <c r="Q3771" i="109"/>
  <c r="Q3662" i="109"/>
  <c r="Q4170" i="109"/>
  <c r="X2282" i="109"/>
  <c r="P535" i="109"/>
  <c r="T2828" i="109"/>
  <c r="Y2390" i="109"/>
  <c r="T3777" i="109"/>
  <c r="Q637" i="109"/>
  <c r="Z2524" i="109"/>
  <c r="O1852" i="109"/>
  <c r="T2573" i="109"/>
  <c r="V546" i="109"/>
  <c r="N2449" i="109"/>
  <c r="R852" i="109"/>
  <c r="Y1843" i="109"/>
  <c r="T3517" i="109"/>
  <c r="O2679" i="109"/>
  <c r="Q3521" i="109"/>
  <c r="Q2679" i="109"/>
  <c r="S3409" i="109"/>
  <c r="X3659" i="109"/>
  <c r="X1982" i="109"/>
  <c r="V2244" i="109"/>
  <c r="Q4137" i="109"/>
  <c r="X2459" i="109"/>
  <c r="S3703" i="109"/>
  <c r="N995" i="109"/>
  <c r="Q3765" i="109"/>
  <c r="Q1878" i="109"/>
  <c r="T918" i="109"/>
  <c r="P2458" i="109"/>
  <c r="U3744" i="109"/>
  <c r="R2600" i="109"/>
  <c r="O3407" i="109"/>
  <c r="W2712" i="109"/>
  <c r="W2020" i="109"/>
  <c r="U3771" i="109"/>
  <c r="R4105" i="109"/>
  <c r="W3661" i="109"/>
  <c r="W419" i="109"/>
  <c r="S623" i="109"/>
  <c r="P3312" i="109"/>
  <c r="U2098" i="109"/>
  <c r="R2682" i="109"/>
  <c r="S3769" i="109"/>
  <c r="W266" i="109"/>
  <c r="Y4142" i="109"/>
  <c r="X2564" i="109"/>
  <c r="X2594" i="109"/>
  <c r="P2582" i="109"/>
  <c r="Q4104" i="109"/>
  <c r="N4024" i="109"/>
  <c r="F61" i="117"/>
  <c r="W2006" i="109"/>
  <c r="D61" i="117"/>
  <c r="S3671" i="109"/>
  <c r="S487" i="109"/>
  <c r="O3685" i="109"/>
  <c r="O3836" i="109"/>
  <c r="S4261" i="109"/>
  <c r="T2722" i="109"/>
  <c r="O272" i="109"/>
  <c r="R165" i="109"/>
  <c r="O2639" i="109"/>
  <c r="P1922" i="109"/>
  <c r="N2743" i="109"/>
  <c r="O2574" i="109"/>
  <c r="N784" i="109"/>
  <c r="Y2809" i="109"/>
  <c r="N2214" i="109"/>
  <c r="X2200" i="109"/>
  <c r="D63" i="117"/>
  <c r="S3487" i="109"/>
  <c r="Y4067" i="109"/>
  <c r="Y2783" i="109"/>
  <c r="Q776" i="109"/>
  <c r="P3774" i="109"/>
  <c r="S3560" i="109"/>
  <c r="R2747" i="109"/>
  <c r="Q3845" i="109"/>
  <c r="X2752" i="109"/>
  <c r="S2316" i="109"/>
  <c r="O4178" i="109"/>
  <c r="O3809" i="109"/>
  <c r="P1916" i="109"/>
  <c r="P2434" i="109"/>
  <c r="P1849" i="109"/>
  <c r="S606" i="109"/>
  <c r="N2217" i="109"/>
  <c r="W3404" i="109"/>
  <c r="S236" i="109"/>
  <c r="X2576" i="109"/>
  <c r="P3480" i="109"/>
  <c r="R254" i="109"/>
  <c r="R3539" i="109"/>
  <c r="X984" i="109"/>
  <c r="R3487" i="109"/>
  <c r="Z2159" i="109"/>
  <c r="Z4353" i="109"/>
  <c r="W2319" i="109"/>
  <c r="S751" i="109"/>
  <c r="U4180" i="109"/>
  <c r="Q115" i="109"/>
  <c r="T1908" i="109"/>
  <c r="N4200" i="109"/>
  <c r="Y2640" i="109"/>
  <c r="O3443" i="109"/>
  <c r="S1909" i="109"/>
  <c r="S383" i="109"/>
  <c r="X2229" i="109"/>
  <c r="Q2387" i="109"/>
  <c r="O739" i="109"/>
  <c r="X1879" i="109"/>
  <c r="R84" i="109"/>
  <c r="U3672" i="109"/>
  <c r="N2383" i="109"/>
  <c r="Y4273" i="109"/>
  <c r="Z2170" i="109"/>
  <c r="X200" i="109"/>
  <c r="S2577" i="109"/>
  <c r="T1915" i="109"/>
  <c r="V3379" i="109"/>
  <c r="P634" i="109"/>
  <c r="V1919" i="109"/>
  <c r="N2710" i="109"/>
  <c r="O546" i="109"/>
  <c r="P473" i="109"/>
  <c r="W4215" i="109"/>
  <c r="Q851" i="109"/>
  <c r="R4050" i="109"/>
  <c r="W1878" i="109"/>
  <c r="R556" i="109"/>
  <c r="U51" i="109"/>
  <c r="Y261" i="109"/>
  <c r="N2640" i="109"/>
  <c r="X2827" i="109"/>
  <c r="Y118" i="109"/>
  <c r="V91" i="109"/>
  <c r="Q173" i="109"/>
  <c r="N3448" i="109"/>
  <c r="R560" i="109"/>
  <c r="N4178" i="109"/>
  <c r="P2799" i="109"/>
  <c r="W45" i="109"/>
  <c r="S3517" i="109"/>
  <c r="Q254" i="109"/>
  <c r="O3376" i="109"/>
  <c r="X2313" i="109"/>
  <c r="V3820" i="109"/>
  <c r="V1862" i="109"/>
  <c r="P3370" i="109"/>
  <c r="Q490" i="109"/>
  <c r="V1933" i="109"/>
  <c r="W47" i="109"/>
  <c r="S752" i="109"/>
  <c r="Q2024" i="109"/>
  <c r="Y42" i="109"/>
  <c r="U4251" i="109"/>
  <c r="O265" i="109"/>
  <c r="O971" i="109"/>
  <c r="N927" i="109"/>
  <c r="T2371" i="109"/>
  <c r="T888" i="109"/>
  <c r="S4171" i="109"/>
  <c r="R2241" i="109"/>
  <c r="X1864" i="109"/>
  <c r="O122" i="109"/>
  <c r="P2274" i="109"/>
  <c r="Q120" i="109"/>
  <c r="Z3604" i="109"/>
  <c r="P488" i="109"/>
  <c r="O2098" i="109"/>
  <c r="V3914" i="109"/>
  <c r="W779" i="109"/>
  <c r="V2462" i="109"/>
  <c r="P3484" i="109"/>
  <c r="Y2565" i="109"/>
  <c r="Z2535" i="109"/>
  <c r="N2312" i="109"/>
  <c r="N2353" i="109"/>
  <c r="N4139" i="109"/>
  <c r="S2094" i="109"/>
  <c r="O4105" i="109"/>
  <c r="O563" i="109"/>
  <c r="T1933" i="109"/>
  <c r="T477" i="109"/>
  <c r="O1915" i="109"/>
  <c r="S2227" i="109"/>
  <c r="S564" i="109"/>
  <c r="R1849" i="109"/>
  <c r="Q1951" i="109"/>
  <c r="W2208" i="109"/>
  <c r="N523" i="109"/>
  <c r="Q2202" i="109"/>
  <c r="V2740" i="109"/>
  <c r="S926" i="109"/>
  <c r="Q524" i="109"/>
  <c r="N2311" i="109"/>
  <c r="U2274" i="109"/>
  <c r="Y2313" i="109"/>
  <c r="U2231" i="109"/>
  <c r="X2711" i="109"/>
  <c r="D67" i="117"/>
  <c r="X3703" i="109"/>
  <c r="Y2000" i="109"/>
  <c r="N162" i="109"/>
  <c r="O749" i="109"/>
  <c r="N2018" i="109"/>
  <c r="W119" i="109"/>
  <c r="N386" i="109"/>
  <c r="S1874" i="109"/>
  <c r="R100" i="109"/>
  <c r="P4112" i="109"/>
  <c r="R1988" i="109"/>
  <c r="P12" i="109"/>
  <c r="Q2462" i="109"/>
  <c r="S3844" i="109"/>
  <c r="R765" i="109"/>
  <c r="V123" i="109"/>
  <c r="P538" i="109"/>
  <c r="R3836" i="109"/>
  <c r="O565" i="109"/>
  <c r="Q167" i="109"/>
  <c r="W270" i="109"/>
  <c r="S199" i="109"/>
  <c r="O378" i="109"/>
  <c r="S4206" i="109"/>
  <c r="N783" i="109"/>
  <c r="T21" i="109"/>
  <c r="N3698" i="109"/>
  <c r="V3393" i="109"/>
  <c r="N155" i="109"/>
  <c r="Q2097" i="109"/>
  <c r="X2590" i="109"/>
  <c r="V2217" i="109"/>
  <c r="R3672" i="109"/>
  <c r="N392" i="109"/>
  <c r="V2652" i="109"/>
  <c r="N2647" i="109"/>
  <c r="R4188" i="109"/>
  <c r="Y3879" i="109"/>
  <c r="R1843" i="109"/>
  <c r="N4054" i="109"/>
  <c r="R4061" i="109"/>
  <c r="S633" i="109"/>
  <c r="W3850" i="109"/>
  <c r="R462" i="109"/>
  <c r="W108" i="109"/>
  <c r="P450" i="109"/>
  <c r="W54" i="109"/>
  <c r="T269" i="109"/>
  <c r="T270" i="109"/>
  <c r="Q3370" i="109"/>
  <c r="N3836" i="109"/>
  <c r="Y562" i="109"/>
  <c r="V3484" i="109"/>
  <c r="S375" i="109"/>
  <c r="O2582" i="109"/>
  <c r="N2816" i="109"/>
  <c r="N4107" i="109"/>
  <c r="P9" i="109"/>
  <c r="Q2754" i="109"/>
  <c r="Q821" i="109"/>
  <c r="Z3960" i="109"/>
  <c r="R2385" i="109"/>
  <c r="N4188" i="109"/>
  <c r="Q2714" i="109"/>
  <c r="O3470" i="109"/>
  <c r="Q3369" i="109"/>
  <c r="Y2673" i="109"/>
  <c r="P460" i="109"/>
  <c r="R455" i="109"/>
  <c r="U2446" i="109"/>
  <c r="P258" i="109"/>
  <c r="O1870" i="109"/>
  <c r="P2282" i="109"/>
  <c r="O2360" i="109"/>
  <c r="S3662" i="109"/>
  <c r="Q4188" i="109"/>
  <c r="O813" i="109"/>
  <c r="Q740" i="109"/>
  <c r="R194" i="109"/>
  <c r="P269" i="109"/>
  <c r="S2284" i="109"/>
  <c r="Q19" i="109"/>
  <c r="Q786" i="109"/>
  <c r="X3878" i="109"/>
  <c r="Q45" i="109"/>
  <c r="X2830" i="109"/>
  <c r="Y264" i="109"/>
  <c r="S3702" i="109"/>
  <c r="P3545" i="109"/>
  <c r="Y1877" i="109"/>
  <c r="Q3529" i="109"/>
  <c r="P3775" i="109"/>
  <c r="N2641" i="109"/>
  <c r="P2285" i="109"/>
  <c r="T2726" i="109"/>
  <c r="R2358" i="109"/>
  <c r="P594" i="109"/>
  <c r="V4290" i="109"/>
  <c r="T1001" i="109"/>
  <c r="N120" i="109"/>
  <c r="Z2139" i="109"/>
  <c r="Z2903" i="109"/>
  <c r="V521" i="109"/>
  <c r="W928" i="109"/>
  <c r="Q448" i="109"/>
  <c r="P3898" i="109"/>
  <c r="N489" i="109"/>
  <c r="N264" i="109"/>
  <c r="O2431" i="109"/>
  <c r="U3898" i="109"/>
  <c r="Q567" i="109"/>
  <c r="O3472" i="109"/>
  <c r="R3397" i="109"/>
  <c r="X4286" i="109"/>
  <c r="N32" i="110"/>
  <c r="U270" i="109"/>
  <c r="P4037" i="109"/>
  <c r="P2027" i="109"/>
  <c r="N815" i="109"/>
  <c r="W2276" i="109"/>
  <c r="N156" i="109"/>
  <c r="T533" i="109"/>
  <c r="N597" i="109"/>
  <c r="U187" i="109"/>
  <c r="U2389" i="109"/>
  <c r="P4255" i="109"/>
  <c r="Z327" i="109"/>
  <c r="N104" i="109"/>
  <c r="Q2239" i="109"/>
  <c r="R775" i="109"/>
  <c r="V94" i="109"/>
  <c r="V898" i="109"/>
  <c r="N1837" i="109"/>
  <c r="V932" i="109"/>
  <c r="U3453" i="109"/>
  <c r="T3468" i="109"/>
  <c r="V2353" i="109"/>
  <c r="W2584" i="109"/>
  <c r="U1927" i="109"/>
  <c r="V971" i="109"/>
  <c r="N4056" i="109"/>
  <c r="Q3881" i="109"/>
  <c r="P3852" i="109"/>
  <c r="Q3526" i="109"/>
  <c r="R47" i="109"/>
  <c r="T825" i="109"/>
  <c r="R3410" i="109"/>
  <c r="R46" i="109"/>
  <c r="T4052" i="109"/>
  <c r="O260" i="109"/>
  <c r="U2592" i="109"/>
  <c r="S3533" i="109"/>
  <c r="N2085" i="109"/>
  <c r="R2392" i="109"/>
  <c r="T524" i="109"/>
  <c r="W198" i="109"/>
  <c r="V2305" i="109"/>
  <c r="V4256" i="109"/>
  <c r="W125" i="109"/>
  <c r="Q156" i="109"/>
  <c r="V3483" i="109"/>
  <c r="N272" i="109"/>
  <c r="S1866" i="109"/>
  <c r="P548" i="109"/>
  <c r="Z3967" i="109"/>
  <c r="S1838" i="109"/>
  <c r="N3838" i="109"/>
  <c r="N168" i="109"/>
  <c r="V4040" i="109"/>
  <c r="O3821" i="109"/>
  <c r="O594" i="109"/>
  <c r="O2446" i="109"/>
  <c r="N2371" i="109"/>
  <c r="R4101" i="109"/>
  <c r="V2712" i="109"/>
  <c r="W4174" i="109"/>
  <c r="S27" i="109"/>
  <c r="N1938" i="109"/>
  <c r="W4290" i="109"/>
  <c r="X236" i="109"/>
  <c r="N394" i="109"/>
  <c r="V2096" i="109"/>
  <c r="N1865" i="109"/>
  <c r="R4183" i="109"/>
  <c r="S2422" i="109"/>
  <c r="Y2023" i="109"/>
  <c r="N3891" i="109"/>
  <c r="V3817" i="109"/>
  <c r="V2388" i="109"/>
  <c r="N402" i="109"/>
  <c r="Q268" i="109"/>
  <c r="N231" i="109"/>
  <c r="Y2657" i="109"/>
  <c r="X2450" i="109"/>
  <c r="Y123" i="109"/>
  <c r="R3921" i="109"/>
  <c r="W2665" i="109"/>
  <c r="P3387" i="109"/>
  <c r="U229" i="109"/>
  <c r="U165" i="109"/>
  <c r="U2796" i="109"/>
  <c r="N1915" i="109"/>
  <c r="T613" i="109"/>
  <c r="Y1854" i="109"/>
  <c r="U4213" i="109"/>
  <c r="V197" i="109"/>
  <c r="T2285" i="109"/>
  <c r="S849" i="109"/>
  <c r="T2565" i="109"/>
  <c r="T786" i="109"/>
  <c r="O2684" i="109"/>
  <c r="W56" i="109"/>
  <c r="P140" i="110"/>
  <c r="Q475" i="109"/>
  <c r="S241" i="109"/>
  <c r="O202" i="109"/>
  <c r="O3483" i="109"/>
  <c r="X4275" i="109"/>
  <c r="S3368" i="109"/>
  <c r="R1864" i="109"/>
  <c r="U747" i="109"/>
  <c r="Q2203" i="109"/>
  <c r="Q1917" i="109"/>
  <c r="U1910" i="109"/>
  <c r="R40" i="109"/>
  <c r="T606" i="109"/>
  <c r="P567" i="109"/>
  <c r="T625" i="109"/>
  <c r="Z2534" i="109"/>
  <c r="P114" i="109"/>
  <c r="V3395" i="109"/>
  <c r="P898" i="109"/>
  <c r="X256" i="109"/>
  <c r="V4190" i="109"/>
  <c r="T51" i="109"/>
  <c r="X2392" i="109"/>
  <c r="R915" i="109"/>
  <c r="O10" i="109"/>
  <c r="N390" i="109"/>
  <c r="Y3848" i="109"/>
  <c r="N1878" i="109"/>
  <c r="S2377" i="109"/>
  <c r="R2085" i="109"/>
  <c r="N757" i="109"/>
  <c r="X4025" i="109"/>
  <c r="N3514" i="109"/>
  <c r="V3806" i="109"/>
  <c r="T156" i="109"/>
  <c r="N2390" i="109"/>
  <c r="Q487" i="109"/>
  <c r="T2377" i="109"/>
  <c r="N932" i="109"/>
  <c r="P2100" i="109"/>
  <c r="T378" i="109"/>
  <c r="Y2684" i="109"/>
  <c r="N448" i="109"/>
  <c r="O2714" i="109"/>
  <c r="N2378" i="109"/>
  <c r="P3541" i="109"/>
  <c r="O390" i="109"/>
  <c r="R4290" i="109"/>
  <c r="O1842" i="109"/>
  <c r="Y2358" i="109"/>
  <c r="U2611" i="109"/>
  <c r="T2207" i="109"/>
  <c r="S2611" i="109"/>
  <c r="S2609" i="109"/>
  <c r="P3747" i="109"/>
  <c r="R268" i="109"/>
  <c r="W2284" i="109"/>
  <c r="R1935" i="109"/>
  <c r="T4213" i="109"/>
  <c r="R54" i="109"/>
  <c r="R2657" i="109"/>
  <c r="N1933" i="109"/>
  <c r="W1920" i="109"/>
  <c r="N1881" i="109"/>
  <c r="N31" i="109"/>
  <c r="T4263" i="109"/>
  <c r="R1939" i="109"/>
  <c r="U35" i="110"/>
  <c r="N11" i="109"/>
  <c r="S378" i="109"/>
  <c r="N921" i="109"/>
  <c r="Q2723" i="109"/>
  <c r="N2462" i="109"/>
  <c r="V2358" i="109"/>
  <c r="N382" i="109"/>
  <c r="Y4110" i="109"/>
  <c r="T2723" i="109"/>
  <c r="R1834" i="109"/>
  <c r="R4110" i="109"/>
  <c r="T20" i="110"/>
  <c r="N462" i="109"/>
  <c r="W2714" i="109"/>
  <c r="O2611" i="109"/>
  <c r="N3914" i="109"/>
  <c r="S11" i="109"/>
  <c r="W2300" i="109"/>
  <c r="P256" i="109"/>
  <c r="Y2830" i="109"/>
  <c r="V4171" i="109"/>
  <c r="V4217" i="109"/>
  <c r="T167" i="109"/>
  <c r="N195" i="109"/>
  <c r="T2100" i="109"/>
  <c r="N175" i="109"/>
  <c r="R4040" i="109"/>
  <c r="O270" i="109"/>
  <c r="Q197" i="109"/>
  <c r="Q2573" i="109"/>
  <c r="Q814" i="109"/>
  <c r="Y1878" i="109"/>
  <c r="Q2752" i="109"/>
  <c r="T565" i="109"/>
  <c r="O2209" i="109"/>
  <c r="U4025" i="109"/>
  <c r="W3779" i="109"/>
  <c r="W3556" i="109"/>
  <c r="T932" i="109"/>
  <c r="O82" i="109"/>
  <c r="X3453" i="109"/>
  <c r="R2568" i="109"/>
  <c r="Q1954" i="109"/>
  <c r="S3460" i="109"/>
  <c r="U2008" i="109"/>
  <c r="Y2346" i="109"/>
  <c r="W3752" i="109"/>
  <c r="Z319" i="109"/>
  <c r="Q563" i="109"/>
  <c r="V962" i="109"/>
  <c r="U77" i="110"/>
  <c r="N2676" i="109"/>
  <c r="O32" i="110"/>
  <c r="T1950" i="109"/>
  <c r="R152" i="110"/>
  <c r="E57" i="117"/>
  <c r="S3371" i="109"/>
  <c r="O121" i="109"/>
  <c r="O2465" i="109"/>
  <c r="X2100" i="109"/>
  <c r="Y2669" i="109"/>
  <c r="P2349" i="109"/>
  <c r="O35" i="109"/>
  <c r="U2757" i="109"/>
  <c r="V53" i="109"/>
  <c r="X2669" i="109"/>
  <c r="N122" i="109"/>
  <c r="O185" i="109"/>
  <c r="W2273" i="109"/>
  <c r="W2680" i="109"/>
  <c r="Q779" i="109"/>
  <c r="N2670" i="109"/>
  <c r="P193" i="109"/>
  <c r="Y3663" i="109"/>
  <c r="R3514" i="109"/>
  <c r="O3400" i="109"/>
  <c r="S4285" i="109"/>
  <c r="V414" i="109"/>
  <c r="R2746" i="109"/>
  <c r="R1944" i="109"/>
  <c r="T2646" i="109"/>
  <c r="S825" i="109"/>
  <c r="Q901" i="109"/>
  <c r="N2573" i="109"/>
  <c r="N3482" i="109"/>
  <c r="O4113" i="109"/>
  <c r="P3925" i="109"/>
  <c r="T2796" i="109"/>
  <c r="P4279" i="109"/>
  <c r="N268" i="109"/>
  <c r="R4213" i="109"/>
  <c r="P889" i="109"/>
  <c r="W271" i="109"/>
  <c r="W913" i="109"/>
  <c r="S743" i="109"/>
  <c r="R98" i="109"/>
  <c r="S962" i="109"/>
  <c r="N186" i="109"/>
  <c r="N2803" i="109"/>
  <c r="S2304" i="109"/>
  <c r="X1920" i="109"/>
  <c r="Y2431" i="109"/>
  <c r="P901" i="109"/>
  <c r="Q3921" i="109"/>
  <c r="S4286" i="109"/>
  <c r="N739" i="109"/>
  <c r="P3468" i="109"/>
  <c r="Q2288" i="109"/>
  <c r="P2815" i="109"/>
  <c r="T844" i="109"/>
  <c r="V48" i="109"/>
  <c r="V3675" i="109"/>
  <c r="N2602" i="109"/>
  <c r="P41" i="109"/>
  <c r="N463" i="109"/>
  <c r="P10" i="109"/>
  <c r="V3387" i="109"/>
  <c r="N244" i="109"/>
  <c r="S265" i="109"/>
  <c r="P743" i="109"/>
  <c r="T2830" i="109"/>
  <c r="Z2493" i="109"/>
  <c r="Q2604" i="109"/>
  <c r="X2025" i="109"/>
  <c r="W39" i="109"/>
  <c r="N538" i="109"/>
  <c r="S273" i="109"/>
  <c r="O3455" i="109"/>
  <c r="V3750" i="109"/>
  <c r="O3687" i="109"/>
  <c r="T2787" i="109"/>
  <c r="R3806" i="109"/>
  <c r="V159" i="109"/>
  <c r="U53" i="109"/>
  <c r="O102" i="109"/>
  <c r="N1909" i="109"/>
  <c r="S2027" i="109"/>
  <c r="U2730" i="109"/>
  <c r="V3809" i="109"/>
  <c r="O886" i="109"/>
  <c r="V4129" i="109"/>
  <c r="V2604" i="109"/>
  <c r="P1996" i="109"/>
  <c r="W2723" i="109"/>
  <c r="Q9" i="109"/>
  <c r="R2680" i="109"/>
  <c r="X3906" i="109"/>
  <c r="Q4129" i="109"/>
  <c r="S2240" i="109"/>
  <c r="P1988" i="109"/>
  <c r="P2292" i="109"/>
  <c r="T546" i="109"/>
  <c r="S852" i="109"/>
  <c r="N4037" i="109"/>
  <c r="N1847" i="109"/>
  <c r="O1954" i="109"/>
  <c r="Z4344" i="109"/>
  <c r="P259" i="109"/>
  <c r="R4286" i="109"/>
  <c r="P51" i="109"/>
  <c r="N113" i="109"/>
  <c r="R3925" i="109"/>
  <c r="Q3882" i="109"/>
  <c r="X4247" i="109"/>
  <c r="N114" i="109"/>
  <c r="O12" i="109"/>
  <c r="T2012" i="109"/>
  <c r="N4183" i="109"/>
  <c r="N1836" i="109"/>
  <c r="Z2527" i="109"/>
  <c r="V3541" i="109"/>
  <c r="Q421" i="109"/>
  <c r="T200" i="109"/>
  <c r="R4212" i="109"/>
  <c r="O2230" i="109"/>
  <c r="U567" i="109"/>
  <c r="T4286" i="109"/>
  <c r="V3326" i="109"/>
  <c r="S22" i="109"/>
  <c r="O31" i="109"/>
  <c r="Q152" i="110"/>
  <c r="N2012" i="109"/>
  <c r="O2461" i="109"/>
  <c r="P156" i="109"/>
  <c r="N3848" i="109"/>
  <c r="U2273" i="109"/>
  <c r="V2753" i="109"/>
  <c r="Q183" i="109"/>
  <c r="S540" i="109"/>
  <c r="X2650" i="109"/>
  <c r="N2304" i="109"/>
  <c r="Q971" i="109"/>
  <c r="V813" i="109"/>
  <c r="N971" i="109"/>
  <c r="S3809" i="109"/>
  <c r="W3921" i="109"/>
  <c r="U198" i="109"/>
  <c r="T640" i="109"/>
  <c r="P1835" i="109"/>
  <c r="S271" i="109"/>
  <c r="S1872" i="109"/>
  <c r="N3706" i="109"/>
  <c r="N3453" i="109"/>
  <c r="N765" i="109"/>
  <c r="O743" i="109"/>
  <c r="N2461" i="109"/>
  <c r="P2650" i="109"/>
  <c r="U2057" i="109"/>
  <c r="N2292" i="109"/>
  <c r="Q1862" i="109"/>
  <c r="N2215" i="109"/>
  <c r="P271" i="109"/>
  <c r="P2085" i="109"/>
  <c r="N2421" i="109"/>
  <c r="O2730" i="109"/>
  <c r="Y4256" i="109"/>
  <c r="W53" i="109"/>
  <c r="N2345" i="109"/>
  <c r="N2065" i="109"/>
  <c r="V415" i="109"/>
  <c r="O195" i="109"/>
  <c r="T85" i="109"/>
  <c r="P552" i="109"/>
  <c r="P2422" i="109"/>
  <c r="T2757" i="109"/>
  <c r="N2826" i="109"/>
  <c r="N828" i="109"/>
  <c r="N4214" i="109"/>
  <c r="Q129" i="109"/>
  <c r="N1995" i="109"/>
  <c r="X2066" i="109"/>
  <c r="V2422" i="109"/>
  <c r="T4275" i="109"/>
  <c r="U85" i="109"/>
  <c r="N1996" i="109"/>
  <c r="T840" i="109"/>
  <c r="Q1980" i="109"/>
  <c r="P175" i="109"/>
  <c r="O901" i="109"/>
  <c r="Q2434" i="109"/>
  <c r="N613" i="109"/>
  <c r="U832" i="109"/>
  <c r="V4110" i="109"/>
  <c r="Y52" i="109"/>
  <c r="W3910" i="109"/>
  <c r="R605" i="109"/>
  <c r="N4113" i="109"/>
  <c r="O2304" i="109"/>
  <c r="R2714" i="109"/>
  <c r="N816" i="109"/>
  <c r="R2757" i="109"/>
  <c r="R2592" i="109"/>
  <c r="S129" i="109"/>
  <c r="P421" i="109"/>
  <c r="N771" i="109"/>
  <c r="N2100" i="109"/>
  <c r="X4065" i="109"/>
  <c r="S35" i="110"/>
  <c r="V86" i="109"/>
  <c r="P540" i="109"/>
  <c r="W3891" i="109"/>
  <c r="L138" i="110"/>
  <c r="L167" i="110"/>
  <c r="P2212" i="109"/>
  <c r="W2565" i="109"/>
  <c r="O4203" i="109"/>
  <c r="V3306" i="109"/>
  <c r="Q488" i="109"/>
  <c r="O3773" i="109"/>
  <c r="Q2375" i="109"/>
  <c r="P451" i="109"/>
  <c r="W3702" i="109"/>
  <c r="X3818" i="109"/>
  <c r="T27" i="109"/>
  <c r="V85" i="109"/>
  <c r="V187" i="109"/>
  <c r="U107" i="110"/>
  <c r="Y3706" i="109"/>
  <c r="N550" i="109"/>
  <c r="P751" i="109"/>
  <c r="R2012" i="109"/>
  <c r="V29" i="109"/>
  <c r="P4198" i="109"/>
  <c r="X3706" i="109"/>
  <c r="V3925" i="109"/>
  <c r="W4200" i="109"/>
  <c r="V552" i="109"/>
  <c r="S237" i="109"/>
  <c r="Q2422" i="109"/>
  <c r="P1954" i="109"/>
  <c r="V244" i="109"/>
  <c r="N4174" i="109"/>
  <c r="U2276" i="109"/>
  <c r="R3368" i="109"/>
  <c r="S2212" i="109"/>
  <c r="U34" i="110"/>
  <c r="V4052" i="109"/>
  <c r="T2711" i="109"/>
  <c r="X4202" i="109"/>
  <c r="N456" i="109"/>
  <c r="X156" i="109"/>
  <c r="O448" i="109"/>
  <c r="W1854" i="109"/>
  <c r="U4198" i="109"/>
  <c r="R638" i="109"/>
  <c r="N248" i="109"/>
  <c r="Y2796" i="109"/>
  <c r="Y2242" i="109"/>
  <c r="W2308" i="109"/>
  <c r="U4174" i="109"/>
  <c r="P2825" i="109"/>
  <c r="W2676" i="109"/>
  <c r="W930" i="109"/>
  <c r="V3473" i="109"/>
  <c r="U2010" i="109"/>
  <c r="R3411" i="109"/>
  <c r="S2025" i="109"/>
  <c r="X4261" i="109"/>
  <c r="V2607" i="109"/>
  <c r="W1844" i="109"/>
  <c r="Q3742" i="109"/>
  <c r="Q267" i="109"/>
  <c r="W269" i="109"/>
  <c r="N4251" i="109"/>
  <c r="V3685" i="109"/>
  <c r="X4243" i="109"/>
  <c r="W562" i="109"/>
  <c r="O3702" i="109"/>
  <c r="O2347" i="109"/>
  <c r="O194" i="109"/>
  <c r="O268" i="109"/>
  <c r="Y3815" i="109"/>
  <c r="R450" i="109"/>
  <c r="Q2430" i="109"/>
  <c r="T603" i="109"/>
  <c r="Q565" i="109"/>
  <c r="W2600" i="109"/>
  <c r="T629" i="109"/>
  <c r="X4287" i="109"/>
  <c r="R2237" i="109"/>
  <c r="O3845" i="109"/>
  <c r="W2353" i="109"/>
  <c r="Q2100" i="109"/>
  <c r="N238" i="109"/>
  <c r="V887" i="109"/>
  <c r="Q196" i="109"/>
  <c r="N2576" i="109"/>
  <c r="S918" i="109"/>
  <c r="W4212" i="109"/>
  <c r="R2209" i="109"/>
  <c r="Q2354" i="109"/>
  <c r="P3831" i="109"/>
  <c r="O2202" i="109"/>
  <c r="Y4042" i="109"/>
  <c r="O2566" i="109"/>
  <c r="S3685" i="109"/>
  <c r="T2637" i="109"/>
  <c r="S2272" i="109"/>
  <c r="X3662" i="109"/>
  <c r="P2385" i="109"/>
  <c r="Z2532" i="109"/>
  <c r="W2025" i="109"/>
  <c r="N412" i="109"/>
  <c r="R199" i="109"/>
  <c r="O89" i="109"/>
  <c r="U2609" i="109"/>
  <c r="Q605" i="109"/>
  <c r="Z2530" i="109"/>
  <c r="N1907" i="109"/>
  <c r="O2637" i="109"/>
  <c r="T3813" i="109"/>
  <c r="S3448" i="109"/>
  <c r="V3919" i="109"/>
  <c r="Q522" i="109"/>
  <c r="Y3482" i="109"/>
  <c r="X3484" i="109"/>
  <c r="V2345" i="109"/>
  <c r="S4211" i="109"/>
  <c r="S455" i="109"/>
  <c r="V4142" i="109"/>
  <c r="P4284" i="109"/>
  <c r="R3807" i="109"/>
  <c r="X2387" i="109"/>
  <c r="R4284" i="109"/>
  <c r="R4134" i="109"/>
  <c r="V3765" i="109"/>
  <c r="R854" i="109"/>
  <c r="V4206" i="109"/>
  <c r="Q3814" i="109"/>
  <c r="N3385" i="109"/>
  <c r="V9" i="109"/>
  <c r="R3774" i="109"/>
  <c r="Q4063" i="109"/>
  <c r="X3448" i="109"/>
  <c r="O1951" i="109"/>
  <c r="Q1982" i="109"/>
  <c r="S4032" i="109"/>
  <c r="O3531" i="109"/>
  <c r="S4034" i="109"/>
  <c r="T2566" i="109"/>
  <c r="U3704" i="109"/>
  <c r="Q2298" i="109"/>
  <c r="R4027" i="109"/>
  <c r="O1910" i="109"/>
  <c r="V230" i="109"/>
  <c r="V2010" i="109"/>
  <c r="P3838" i="109"/>
  <c r="S2053" i="109"/>
  <c r="U2646" i="109"/>
  <c r="T1998" i="109"/>
  <c r="S3449" i="109"/>
  <c r="S538" i="109"/>
  <c r="P895" i="109"/>
  <c r="O4179" i="109"/>
  <c r="S3850" i="109"/>
  <c r="Q1919" i="109"/>
  <c r="Y3481" i="109"/>
  <c r="O3774" i="109"/>
  <c r="P2784" i="109"/>
  <c r="R49" i="109"/>
  <c r="P3450" i="109"/>
  <c r="P3813" i="109"/>
  <c r="S3831" i="109"/>
  <c r="W3735" i="109"/>
  <c r="Q3841" i="109"/>
  <c r="O1987" i="109"/>
  <c r="U2751" i="109"/>
  <c r="V815" i="109"/>
  <c r="P4097" i="109"/>
  <c r="P2022" i="109"/>
  <c r="X1919" i="109"/>
  <c r="O2065" i="109"/>
  <c r="V54" i="109"/>
  <c r="T24" i="109"/>
  <c r="T2275" i="109"/>
  <c r="Y2572" i="109"/>
  <c r="X3777" i="109"/>
  <c r="U3400" i="109"/>
  <c r="U4288" i="109"/>
  <c r="N3750" i="109"/>
  <c r="P2280" i="109"/>
  <c r="P597" i="109"/>
  <c r="U911" i="109"/>
  <c r="Q194" i="109"/>
  <c r="S2275" i="109"/>
  <c r="P2386" i="109"/>
  <c r="U742" i="109"/>
  <c r="S3846" i="109"/>
  <c r="R2236" i="109"/>
  <c r="P2025" i="109"/>
  <c r="O1908" i="109"/>
  <c r="N2386" i="109"/>
  <c r="N2793" i="109"/>
  <c r="U2736" i="109"/>
  <c r="T261" i="109"/>
  <c r="P1907" i="109"/>
  <c r="N2674" i="109"/>
  <c r="T1865" i="109"/>
  <c r="V2378" i="109"/>
  <c r="Q3833" i="109"/>
  <c r="X4171" i="109"/>
  <c r="P2020" i="109"/>
  <c r="O611" i="109"/>
  <c r="U2225" i="109"/>
  <c r="Q1834" i="109"/>
  <c r="N258" i="109"/>
  <c r="Q556" i="109"/>
  <c r="S165" i="109"/>
  <c r="P3414" i="109"/>
  <c r="R2298" i="109"/>
  <c r="Q188" i="109"/>
  <c r="U3487" i="109"/>
  <c r="Y2010" i="109"/>
  <c r="P4044" i="109"/>
  <c r="V2638" i="109"/>
  <c r="R3850" i="109"/>
  <c r="Q2246" i="109"/>
  <c r="V1879" i="109"/>
  <c r="N2430" i="109"/>
  <c r="N2590" i="109"/>
  <c r="S2722" i="109"/>
  <c r="U4290" i="109"/>
  <c r="P959" i="109"/>
  <c r="S2710" i="109"/>
  <c r="U1847" i="109"/>
  <c r="U1925" i="109"/>
  <c r="Q112" i="109"/>
  <c r="Q1988" i="109"/>
  <c r="Q3376" i="109"/>
  <c r="Y17" i="109"/>
  <c r="T272" i="109"/>
  <c r="N595" i="109"/>
  <c r="Y4033" i="109"/>
  <c r="O1862" i="109"/>
  <c r="V47" i="109"/>
  <c r="R2720" i="109"/>
  <c r="R158" i="109"/>
  <c r="P2419" i="109"/>
  <c r="N822" i="109"/>
  <c r="T384" i="109"/>
  <c r="P246" i="109"/>
  <c r="P4188" i="109"/>
  <c r="V4251" i="109"/>
  <c r="N772" i="109"/>
  <c r="Y1917" i="109"/>
  <c r="R3473" i="109"/>
  <c r="S3444" i="109"/>
  <c r="X3847" i="109"/>
  <c r="V272" i="109"/>
  <c r="N997" i="109"/>
  <c r="W46" i="109"/>
  <c r="W477" i="109"/>
  <c r="R4063" i="109"/>
  <c r="R2606" i="109"/>
  <c r="U4100" i="109"/>
  <c r="Y3689" i="109"/>
  <c r="Q185" i="109"/>
  <c r="W859" i="109"/>
  <c r="R887" i="109"/>
  <c r="O456" i="109"/>
  <c r="X2065" i="109"/>
  <c r="P42" i="109"/>
  <c r="R3844" i="109"/>
  <c r="T2463" i="109"/>
  <c r="Y2225" i="109"/>
  <c r="X2611" i="109"/>
  <c r="S2714" i="109"/>
  <c r="T82" i="109"/>
  <c r="V267" i="109"/>
  <c r="S820" i="109"/>
  <c r="Z3961" i="109"/>
  <c r="N4065" i="109"/>
  <c r="Q780" i="109"/>
  <c r="Y2590" i="109"/>
  <c r="W400" i="109"/>
  <c r="N2086" i="109"/>
  <c r="X2355" i="109"/>
  <c r="S3669" i="109"/>
  <c r="P240" i="109"/>
  <c r="S4178" i="109"/>
  <c r="X12" i="109"/>
  <c r="S200" i="109"/>
  <c r="N2459" i="109"/>
  <c r="U3765" i="109"/>
  <c r="Q625" i="109"/>
  <c r="U844" i="109"/>
  <c r="Y3831" i="109"/>
  <c r="S254" i="109"/>
  <c r="W2241" i="109"/>
  <c r="N2574" i="109"/>
  <c r="W3701" i="109"/>
  <c r="R3554" i="109"/>
  <c r="S1854" i="109"/>
  <c r="U824" i="109"/>
  <c r="O4186" i="109"/>
  <c r="V3836" i="109"/>
  <c r="O2217" i="109"/>
  <c r="S2825" i="109"/>
  <c r="T196" i="109"/>
  <c r="S53" i="109"/>
  <c r="R2602" i="109"/>
  <c r="O3699" i="109"/>
  <c r="V830" i="109"/>
  <c r="Z3954" i="109"/>
  <c r="N3813" i="109"/>
  <c r="W2347" i="109"/>
  <c r="W2582" i="109"/>
  <c r="V402" i="109"/>
  <c r="V1908" i="109"/>
  <c r="S3888" i="109"/>
  <c r="N2348" i="109"/>
  <c r="W2057" i="109"/>
  <c r="Y4037" i="109"/>
  <c r="N2754" i="109"/>
  <c r="V4279" i="109"/>
  <c r="U3882" i="109"/>
  <c r="W2246" i="109"/>
  <c r="R3367" i="109"/>
  <c r="O2054" i="109"/>
  <c r="T4211" i="109"/>
  <c r="T824" i="109"/>
  <c r="R4178" i="109"/>
  <c r="V2676" i="109"/>
  <c r="N3846" i="109"/>
  <c r="W2371" i="109"/>
  <c r="V90" i="109"/>
  <c r="T2054" i="109"/>
  <c r="T191" i="109"/>
  <c r="Z3991" i="109"/>
  <c r="X2605" i="109"/>
  <c r="R2200" i="109"/>
  <c r="X2390" i="109"/>
  <c r="W2244" i="109"/>
  <c r="S1980" i="109"/>
  <c r="R3702" i="109"/>
  <c r="O2199" i="109"/>
  <c r="O3533" i="109"/>
  <c r="P2063" i="109"/>
  <c r="N4182" i="109"/>
  <c r="T2225" i="109"/>
  <c r="T4066" i="109"/>
  <c r="S157" i="109"/>
  <c r="O2000" i="109"/>
  <c r="W911" i="109"/>
  <c r="V1940" i="109"/>
  <c r="U2422" i="109"/>
  <c r="O4213" i="109"/>
  <c r="W3411" i="109"/>
  <c r="S155" i="109"/>
  <c r="N958" i="109"/>
  <c r="P197" i="109"/>
  <c r="W51" i="109"/>
  <c r="P3660" i="109"/>
  <c r="Q3480" i="109"/>
  <c r="P121" i="109"/>
  <c r="Q1841" i="109"/>
  <c r="R2728" i="109"/>
  <c r="P3814" i="109"/>
  <c r="Q2207" i="109"/>
  <c r="V4056" i="109"/>
  <c r="U2207" i="109"/>
  <c r="P2637" i="109"/>
  <c r="S459" i="109"/>
  <c r="P775" i="109"/>
  <c r="R1836" i="109"/>
  <c r="S2596" i="109"/>
  <c r="Q2823" i="109"/>
  <c r="P2353" i="109"/>
  <c r="S2363" i="109"/>
  <c r="O2713" i="109"/>
  <c r="W3663" i="109"/>
  <c r="S854" i="109"/>
  <c r="O3820" i="109"/>
  <c r="N2071" i="109"/>
  <c r="V4188" i="109"/>
  <c r="N923" i="109"/>
  <c r="O2459" i="109"/>
  <c r="W4137" i="109"/>
  <c r="V3556" i="109"/>
  <c r="N603" i="109"/>
  <c r="X3740" i="109"/>
  <c r="O2641" i="109"/>
  <c r="Q1876" i="109"/>
  <c r="T4034" i="109"/>
  <c r="O2229" i="109"/>
  <c r="O3487" i="109"/>
  <c r="Q53" i="109"/>
  <c r="R893" i="109"/>
  <c r="Y2663" i="109"/>
  <c r="W2373" i="109"/>
  <c r="Q231" i="109"/>
  <c r="N2095" i="109"/>
  <c r="W4064" i="109"/>
  <c r="Q2346" i="109"/>
  <c r="W181" i="109"/>
  <c r="O181" i="109"/>
  <c r="N4036" i="109"/>
  <c r="Q4142" i="109"/>
  <c r="P447" i="109"/>
  <c r="R2653" i="109"/>
  <c r="X2577" i="109"/>
  <c r="Q4117" i="109"/>
  <c r="V563" i="109"/>
  <c r="X3736" i="109"/>
  <c r="Q840" i="109"/>
  <c r="V3921" i="109"/>
  <c r="P463" i="109"/>
  <c r="N4067" i="109"/>
  <c r="O237" i="109"/>
  <c r="L32" i="110"/>
  <c r="R260" i="109"/>
  <c r="N19" i="109"/>
  <c r="Q1948" i="109"/>
  <c r="W3848" i="109"/>
  <c r="N903" i="109"/>
  <c r="S2392" i="109"/>
  <c r="N4125" i="109"/>
  <c r="U2738" i="109"/>
  <c r="S2419" i="109"/>
  <c r="R1005" i="109"/>
  <c r="U3702" i="109"/>
  <c r="V3337" i="109"/>
  <c r="O3441" i="109"/>
  <c r="V3368" i="109"/>
  <c r="U3833" i="109"/>
  <c r="N2795" i="109"/>
  <c r="Q813" i="109"/>
  <c r="S563" i="109"/>
  <c r="R378" i="109"/>
  <c r="D57" i="117"/>
  <c r="Q4110" i="109"/>
  <c r="U2292" i="109"/>
  <c r="N4255" i="109"/>
  <c r="V2066" i="109"/>
  <c r="Q171" i="109"/>
  <c r="N183" i="109"/>
  <c r="R913" i="109"/>
  <c r="T2742" i="109"/>
  <c r="V2641" i="109"/>
  <c r="Q1877" i="109"/>
  <c r="O3921" i="109"/>
  <c r="O921" i="109"/>
  <c r="S2200" i="109"/>
  <c r="N4279" i="109"/>
  <c r="P1995" i="109"/>
  <c r="U173" i="109"/>
  <c r="R4098" i="109"/>
  <c r="U19" i="110"/>
  <c r="N2436" i="109"/>
  <c r="S3852" i="109"/>
  <c r="T188" i="109"/>
  <c r="P640" i="109"/>
  <c r="R3679" i="109"/>
  <c r="P2392" i="109"/>
  <c r="V781" i="109"/>
  <c r="V2799" i="109"/>
  <c r="Y4290" i="109"/>
  <c r="T3660" i="109"/>
  <c r="Y1984" i="109"/>
  <c r="N50" i="109"/>
  <c r="O129" i="109"/>
  <c r="V1984" i="109"/>
  <c r="Y4044" i="109"/>
  <c r="O4190" i="109"/>
  <c r="T3779" i="109"/>
  <c r="S2592" i="109"/>
  <c r="W2738" i="109"/>
  <c r="N3739" i="109"/>
  <c r="R1947" i="109"/>
  <c r="N3529" i="109"/>
  <c r="W2657" i="109"/>
  <c r="O2012" i="109"/>
  <c r="Q140" i="110"/>
  <c r="Q92" i="109"/>
  <c r="O2069" i="109"/>
  <c r="V2730" i="109"/>
  <c r="T3444" i="109"/>
  <c r="S2315" i="109"/>
  <c r="W2227" i="109"/>
  <c r="Q1001" i="109"/>
  <c r="N2673" i="109"/>
  <c r="N197" i="109"/>
  <c r="N187" i="109"/>
  <c r="Q606" i="109"/>
  <c r="Y2377" i="109"/>
  <c r="W4271" i="109"/>
  <c r="O232" i="109"/>
  <c r="V1846" i="109"/>
  <c r="O759" i="109"/>
  <c r="P2681" i="109"/>
  <c r="X21" i="109"/>
  <c r="S193" i="109"/>
  <c r="P1981" i="109"/>
  <c r="N163" i="109"/>
  <c r="V2300" i="109"/>
  <c r="R187" i="109"/>
  <c r="O22" i="109"/>
  <c r="N1916" i="109"/>
  <c r="N928" i="109"/>
  <c r="X3910" i="109"/>
  <c r="P406" i="109"/>
  <c r="P110" i="109"/>
  <c r="T91" i="109"/>
  <c r="R3821" i="109"/>
  <c r="T95" i="109"/>
  <c r="O609" i="109"/>
  <c r="S3752" i="109"/>
  <c r="X260" i="109"/>
  <c r="X2054" i="109"/>
  <c r="S1920" i="109"/>
  <c r="W168" i="109"/>
  <c r="O3660" i="109"/>
  <c r="U898" i="109"/>
  <c r="W4110" i="109"/>
  <c r="R2665" i="109"/>
  <c r="V3758" i="109"/>
  <c r="S2008" i="109"/>
  <c r="N199" i="109"/>
  <c r="S3833" i="109"/>
  <c r="R1981" i="109"/>
  <c r="U4256" i="109"/>
  <c r="P3663" i="109"/>
  <c r="Q1923" i="109"/>
  <c r="Z1051" i="109"/>
  <c r="S2446" i="109"/>
  <c r="R2461" i="109"/>
  <c r="X11" i="109"/>
  <c r="N487" i="109"/>
  <c r="R2081" i="109"/>
  <c r="N3809" i="109"/>
  <c r="N98" i="109"/>
  <c r="N3702" i="109"/>
  <c r="R171" i="109"/>
  <c r="P2200" i="109"/>
  <c r="N3382" i="109"/>
  <c r="T494" i="109"/>
  <c r="X1852" i="109"/>
  <c r="Z2127" i="109"/>
  <c r="V170" i="109"/>
  <c r="Q2361" i="109"/>
  <c r="U231" i="109"/>
  <c r="S32" i="110"/>
  <c r="N2308" i="109"/>
  <c r="V1993" i="109"/>
  <c r="N990" i="109"/>
  <c r="O4071" i="109"/>
  <c r="O1881" i="109"/>
  <c r="N2657" i="109"/>
  <c r="R1923" i="109"/>
  <c r="Q2568" i="109"/>
  <c r="R95" i="109"/>
  <c r="T4202" i="109"/>
  <c r="R594" i="109"/>
  <c r="N2200" i="109"/>
  <c r="S3395" i="109"/>
  <c r="V786" i="109"/>
  <c r="P183" i="109"/>
  <c r="O2584" i="109"/>
  <c r="N85" i="109"/>
  <c r="S2358" i="109"/>
  <c r="N47" i="109"/>
  <c r="N3368" i="109"/>
  <c r="X94" i="109"/>
  <c r="U2465" i="109"/>
  <c r="U2431" i="109"/>
  <c r="T986" i="109"/>
  <c r="R2027" i="109"/>
  <c r="R3468" i="109"/>
  <c r="T4101" i="109"/>
  <c r="O1005" i="109"/>
  <c r="Y3852" i="109"/>
  <c r="Y4198" i="109"/>
  <c r="Q77" i="110"/>
  <c r="P4056" i="109"/>
  <c r="N267" i="109"/>
  <c r="Q1950" i="109"/>
  <c r="Z314" i="109"/>
  <c r="S258" i="109"/>
  <c r="P820" i="109"/>
  <c r="W2592" i="109"/>
  <c r="W3483" i="109"/>
  <c r="N3376" i="109"/>
  <c r="O2711" i="109"/>
  <c r="Q3906" i="109"/>
  <c r="V2419" i="109"/>
  <c r="X1881" i="109"/>
  <c r="Q158" i="109"/>
  <c r="V3307" i="109"/>
  <c r="P3526" i="109"/>
  <c r="N112" i="109"/>
  <c r="T1854" i="109"/>
  <c r="P267" i="109"/>
  <c r="T92" i="110"/>
  <c r="O4117" i="109"/>
  <c r="Q2742" i="109"/>
  <c r="N3919" i="109"/>
  <c r="N563" i="109"/>
  <c r="W3487" i="109"/>
  <c r="U4140" i="109"/>
  <c r="W86" i="109"/>
  <c r="R3748" i="109"/>
  <c r="Y3702" i="109"/>
  <c r="N2444" i="109"/>
  <c r="Q1835" i="109"/>
  <c r="V606" i="109"/>
  <c r="T1005" i="109"/>
  <c r="Z3998" i="109"/>
  <c r="N619" i="109"/>
  <c r="X2815" i="109"/>
  <c r="X2285" i="109"/>
  <c r="N2202" i="109"/>
  <c r="V3837" i="109"/>
  <c r="Q2292" i="109"/>
  <c r="T2596" i="109"/>
  <c r="N1993" i="109"/>
  <c r="Q962" i="109"/>
  <c r="N243" i="109"/>
  <c r="N3560" i="109"/>
  <c r="S1939" i="109"/>
  <c r="T2784" i="109"/>
  <c r="X2346" i="109"/>
  <c r="N86" i="109"/>
  <c r="S90" i="109"/>
  <c r="V2231" i="109"/>
  <c r="P2730" i="109"/>
  <c r="R460" i="109"/>
  <c r="Y2454" i="109"/>
  <c r="Y533" i="109"/>
  <c r="X4203" i="109"/>
  <c r="T392" i="109"/>
  <c r="O3735" i="109"/>
  <c r="V917" i="109"/>
  <c r="W2346" i="109"/>
  <c r="T4256" i="109"/>
  <c r="W378" i="109"/>
  <c r="Q4213" i="109"/>
  <c r="Y83" i="109"/>
  <c r="Q3760" i="109"/>
  <c r="R4052" i="109"/>
  <c r="P2008" i="109"/>
  <c r="U155" i="109"/>
  <c r="Q4275" i="109"/>
  <c r="T552" i="109"/>
  <c r="R90" i="109"/>
  <c r="N193" i="109"/>
  <c r="W1981" i="109"/>
  <c r="Z3606" i="109"/>
  <c r="P1935" i="109"/>
  <c r="Q1860" i="109"/>
  <c r="K110" i="110"/>
  <c r="U1866" i="109"/>
  <c r="M32" i="110"/>
  <c r="V771" i="109"/>
  <c r="N266" i="109"/>
  <c r="U813" i="109"/>
  <c r="U2680" i="109"/>
  <c r="U2681" i="109"/>
  <c r="R832" i="109"/>
  <c r="N17" i="110"/>
  <c r="W118" i="109"/>
  <c r="Q2815" i="109"/>
  <c r="T35" i="110"/>
  <c r="X4066" i="109"/>
  <c r="V4275" i="109"/>
  <c r="W2012" i="109"/>
  <c r="S188" i="109"/>
  <c r="X3775" i="109"/>
  <c r="N924" i="109"/>
  <c r="N378" i="109"/>
  <c r="N3380" i="109"/>
  <c r="S2677" i="109"/>
  <c r="N3555" i="109"/>
  <c r="Q1881" i="109"/>
  <c r="Q3777" i="109"/>
  <c r="Q635" i="109"/>
  <c r="P1908" i="109"/>
  <c r="N2199" i="109"/>
  <c r="R2826" i="109"/>
  <c r="S2787" i="109"/>
  <c r="T3691" i="109"/>
  <c r="O2661" i="109"/>
  <c r="P2361" i="109"/>
  <c r="N3886" i="109"/>
  <c r="R889" i="109"/>
  <c r="T77" i="110"/>
  <c r="N3556" i="109"/>
  <c r="W2713" i="109"/>
  <c r="Y2300" i="109"/>
  <c r="R248" i="109"/>
  <c r="O752" i="109"/>
  <c r="U1950" i="109"/>
  <c r="T260" i="109"/>
  <c r="O2796" i="109"/>
  <c r="X56" i="109"/>
  <c r="P98" i="109"/>
  <c r="W4171" i="109"/>
  <c r="O254" i="109"/>
  <c r="T757" i="109"/>
  <c r="T2577" i="109"/>
  <c r="N236" i="109"/>
  <c r="Y4286" i="109"/>
  <c r="T3809" i="109"/>
  <c r="P2665" i="109"/>
  <c r="U2638" i="109"/>
  <c r="U1877" i="109"/>
  <c r="R50" i="109"/>
  <c r="X2811" i="109"/>
  <c r="N39" i="109"/>
  <c r="Y3745" i="109"/>
  <c r="Y3898" i="109"/>
  <c r="N1981" i="109"/>
  <c r="Q3541" i="109"/>
  <c r="R932" i="109"/>
  <c r="W2681" i="109"/>
  <c r="N254" i="109"/>
  <c r="N2284" i="109"/>
  <c r="O567" i="109"/>
  <c r="L18" i="110"/>
  <c r="Q465" i="109"/>
  <c r="O2450" i="109"/>
  <c r="N634" i="109"/>
  <c r="W3806" i="109"/>
  <c r="S1952" i="109"/>
  <c r="S460" i="109"/>
  <c r="O479" i="109"/>
  <c r="Y90" i="109"/>
  <c r="X2826" i="109"/>
  <c r="N2596" i="109"/>
  <c r="W2237" i="109"/>
  <c r="P2653" i="109"/>
  <c r="T2392" i="109"/>
  <c r="S387" i="109"/>
  <c r="U129" i="109"/>
  <c r="Y1935" i="109"/>
  <c r="V490" i="109"/>
  <c r="K20" i="110"/>
  <c r="T540" i="109"/>
  <c r="T917" i="109"/>
  <c r="S488" i="109"/>
  <c r="N2718" i="109"/>
  <c r="S913" i="109"/>
  <c r="W273" i="109"/>
  <c r="N475" i="109"/>
  <c r="O2100" i="109"/>
  <c r="N3395" i="109"/>
  <c r="P3456" i="109"/>
  <c r="V2596" i="109"/>
  <c r="N118" i="109"/>
  <c r="T2641" i="109"/>
  <c r="U4117" i="109"/>
  <c r="S140" i="110"/>
  <c r="P4183" i="109"/>
  <c r="V1866" i="109"/>
  <c r="Y2650" i="109"/>
  <c r="P3736" i="109"/>
  <c r="Y229" i="109"/>
  <c r="Q978" i="109"/>
  <c r="V524" i="109"/>
  <c r="Z4332" i="109"/>
  <c r="U29" i="109"/>
  <c r="N198" i="109"/>
  <c r="Q2212" i="109"/>
  <c r="Q2081" i="109"/>
  <c r="X232" i="109"/>
  <c r="S2826" i="109"/>
  <c r="N4180" i="109"/>
  <c r="V1878" i="109"/>
  <c r="Q3660" i="109"/>
  <c r="U2390" i="109"/>
  <c r="R374" i="109"/>
  <c r="Y2649" i="109"/>
  <c r="O2073" i="109"/>
  <c r="Y3882" i="109"/>
  <c r="W2796" i="109"/>
  <c r="P3691" i="109"/>
  <c r="P962" i="109"/>
  <c r="Y4275" i="109"/>
  <c r="X110" i="109"/>
  <c r="K33" i="110"/>
  <c r="N3817" i="109"/>
  <c r="P27" i="109"/>
  <c r="N246" i="109"/>
  <c r="R2422" i="109"/>
  <c r="X2607" i="109"/>
  <c r="T2349" i="109"/>
  <c r="W4183" i="109"/>
  <c r="R256" i="109"/>
  <c r="S767" i="109"/>
  <c r="T83" i="109"/>
  <c r="V271" i="109"/>
  <c r="V533" i="109"/>
  <c r="P621" i="109"/>
  <c r="N786" i="109"/>
  <c r="Y3679" i="109"/>
  <c r="P2669" i="109"/>
  <c r="N4071" i="109"/>
  <c r="V3517" i="109"/>
  <c r="E67" i="117"/>
  <c r="X2655" i="109"/>
  <c r="U3395" i="109"/>
  <c r="R3837" i="109"/>
  <c r="V448" i="109"/>
  <c r="T3560" i="109"/>
  <c r="R1954" i="109"/>
  <c r="V1981" i="109"/>
  <c r="N124" i="109"/>
  <c r="V553" i="109"/>
  <c r="N29" i="109"/>
  <c r="Q4259" i="109"/>
  <c r="Z2888" i="109"/>
  <c r="S197" i="109"/>
  <c r="N2377" i="109"/>
  <c r="X2787" i="109"/>
  <c r="R3706" i="109"/>
  <c r="V918" i="109"/>
  <c r="P3882" i="109"/>
  <c r="V2363" i="109"/>
  <c r="P1870" i="109"/>
  <c r="V759" i="109"/>
  <c r="U167" i="109"/>
  <c r="V2653" i="109"/>
  <c r="N2753" i="109"/>
  <c r="P100" i="109"/>
  <c r="V4202" i="109"/>
  <c r="R175" i="109"/>
  <c r="X2073" i="109"/>
  <c r="W2568" i="109"/>
  <c r="R2465" i="109"/>
  <c r="P3453" i="109"/>
  <c r="O1876" i="109"/>
  <c r="R2736" i="109"/>
  <c r="N897" i="109"/>
  <c r="Y4213" i="109"/>
  <c r="S156" i="109"/>
  <c r="R2319" i="109"/>
  <c r="R12" i="109"/>
  <c r="W488" i="109"/>
  <c r="U3733" i="109"/>
  <c r="Y4101" i="109"/>
  <c r="V3399" i="109"/>
  <c r="W165" i="109"/>
  <c r="V25" i="109"/>
  <c r="V859" i="109"/>
  <c r="O4101" i="109"/>
  <c r="T2657" i="109"/>
  <c r="N3314" i="109"/>
  <c r="Y3837" i="109"/>
  <c r="Q10" i="109"/>
  <c r="N4052" i="109"/>
  <c r="X4052" i="109"/>
  <c r="N2586" i="109"/>
  <c r="V2751" i="109"/>
  <c r="S2285" i="109"/>
  <c r="N2021" i="109"/>
  <c r="N917" i="109"/>
  <c r="V2608" i="109"/>
  <c r="V2796" i="109"/>
  <c r="N2349" i="109"/>
  <c r="N4129" i="109"/>
  <c r="U3846" i="109"/>
  <c r="N2013" i="109"/>
  <c r="V164" i="109"/>
  <c r="P185" i="109"/>
  <c r="S21" i="109"/>
  <c r="N2310" i="109"/>
  <c r="N157" i="109"/>
  <c r="U759" i="109"/>
  <c r="W3745" i="109"/>
  <c r="W563" i="109"/>
  <c r="U2363" i="109"/>
  <c r="O3891" i="109"/>
  <c r="X3921" i="109"/>
  <c r="Z3955" i="109"/>
  <c r="X2680" i="109"/>
  <c r="W2815" i="109"/>
  <c r="Y4129" i="109"/>
  <c r="Y3925" i="109"/>
  <c r="Q54" i="109"/>
  <c r="S533" i="109"/>
  <c r="T2815" i="109"/>
  <c r="Y1950" i="109"/>
  <c r="N460" i="109"/>
  <c r="S195" i="109"/>
  <c r="O3456" i="109"/>
  <c r="U4183" i="109"/>
  <c r="O533" i="109"/>
  <c r="S636" i="109"/>
  <c r="W475" i="109"/>
  <c r="X3825" i="109"/>
  <c r="U740" i="109"/>
  <c r="N2069" i="109"/>
  <c r="S82" i="109"/>
  <c r="O2726" i="109"/>
  <c r="R3764" i="109"/>
  <c r="O816" i="109"/>
  <c r="W4202" i="109"/>
  <c r="W2638" i="109"/>
  <c r="X13" i="109"/>
  <c r="S159" i="109"/>
  <c r="T2000" i="109"/>
  <c r="N1937" i="109"/>
  <c r="N202" i="109"/>
  <c r="T3906" i="109"/>
  <c r="Y271" i="109"/>
  <c r="U2319" i="109"/>
  <c r="Z3994" i="109"/>
  <c r="T171" i="109"/>
  <c r="N3466" i="109"/>
  <c r="O928" i="109"/>
  <c r="R597" i="109"/>
  <c r="T1862" i="109"/>
  <c r="O820" i="109"/>
  <c r="O2231" i="109"/>
  <c r="O165" i="109"/>
  <c r="P556" i="109"/>
  <c r="R377" i="109"/>
  <c r="T3823" i="109"/>
  <c r="W2645" i="109"/>
  <c r="V3818" i="109"/>
  <c r="O767" i="109"/>
  <c r="T231" i="109"/>
  <c r="P859" i="109"/>
  <c r="S19" i="109"/>
  <c r="V3526" i="109"/>
  <c r="L77" i="110"/>
  <c r="V4140" i="109"/>
  <c r="P4138" i="109"/>
  <c r="Q13" i="109"/>
  <c r="Q2085" i="109"/>
  <c r="Q2382" i="109"/>
  <c r="W3837" i="109"/>
  <c r="R2215" i="109"/>
  <c r="N824" i="109"/>
  <c r="N553" i="109"/>
  <c r="N455" i="109"/>
  <c r="V4064" i="109"/>
  <c r="Z2884" i="109"/>
  <c r="R273" i="109"/>
  <c r="K34" i="110"/>
  <c r="N3383" i="109"/>
  <c r="U394" i="109"/>
  <c r="P2373" i="109"/>
  <c r="S4125" i="109"/>
  <c r="N491" i="109"/>
  <c r="P2611" i="109"/>
  <c r="V1835" i="109"/>
  <c r="N2566" i="109"/>
  <c r="S122" i="109"/>
  <c r="Y2596" i="109"/>
  <c r="Q4287" i="109"/>
  <c r="P1881" i="109"/>
  <c r="P3825" i="109"/>
  <c r="R897" i="109"/>
  <c r="W2027" i="109"/>
  <c r="T460" i="109"/>
  <c r="R2000" i="109"/>
  <c r="S2012" i="109"/>
  <c r="V3371" i="109"/>
  <c r="Q4247" i="109"/>
  <c r="S264" i="109"/>
  <c r="S559" i="109"/>
  <c r="T1877" i="109"/>
  <c r="R4263" i="109"/>
  <c r="Z3971" i="109"/>
  <c r="O2246" i="109"/>
  <c r="P2450" i="109"/>
  <c r="R3891" i="109"/>
  <c r="P2712" i="109"/>
  <c r="T2010" i="109"/>
  <c r="U825" i="109"/>
  <c r="S18" i="110"/>
  <c r="Q533" i="109"/>
  <c r="G63" i="117"/>
  <c r="Y275" i="109"/>
  <c r="P52" i="109"/>
  <c r="P752" i="109"/>
  <c r="Q378" i="109"/>
  <c r="V3848" i="109"/>
  <c r="S41" i="109"/>
  <c r="R2603" i="109"/>
  <c r="R3526" i="109"/>
  <c r="X92" i="109"/>
  <c r="Q4056" i="109"/>
  <c r="Y3470" i="109"/>
  <c r="O2386" i="109"/>
  <c r="Q2590" i="109"/>
  <c r="R3833" i="109"/>
  <c r="O1993" i="109"/>
  <c r="R640" i="109"/>
  <c r="Y2200" i="109"/>
  <c r="P1909" i="109"/>
  <c r="U4071" i="109"/>
  <c r="O4171" i="109"/>
  <c r="V1954" i="109"/>
  <c r="N2749" i="109"/>
  <c r="O2215" i="109"/>
  <c r="S126" i="109"/>
  <c r="S4256" i="109"/>
  <c r="Q2315" i="109"/>
  <c r="N2313" i="109"/>
  <c r="Q2231" i="109"/>
  <c r="U3368" i="109"/>
  <c r="N41" i="109"/>
  <c r="U2027" i="109"/>
  <c r="U168" i="109"/>
  <c r="R2348" i="109"/>
  <c r="O2430" i="109"/>
  <c r="O106" i="109"/>
  <c r="L107" i="110"/>
  <c r="S2100" i="109"/>
  <c r="O2787" i="109"/>
  <c r="T84" i="109"/>
  <c r="U2753" i="109"/>
  <c r="N2357" i="109"/>
  <c r="N848" i="109"/>
  <c r="O1847" i="109"/>
  <c r="X1908" i="109"/>
  <c r="P2574" i="109"/>
  <c r="P4217" i="109"/>
  <c r="P2465" i="109"/>
  <c r="T125" i="109"/>
  <c r="P3906" i="109"/>
  <c r="W2650" i="109"/>
  <c r="N2605" i="109"/>
  <c r="T3852" i="109"/>
  <c r="P4190" i="109"/>
  <c r="N4134" i="109"/>
  <c r="V889" i="109"/>
  <c r="V2315" i="109"/>
  <c r="Q3675" i="109"/>
  <c r="P4247" i="109"/>
  <c r="U1844" i="109"/>
  <c r="P2390" i="109"/>
  <c r="T3677" i="109"/>
  <c r="O2444" i="109"/>
  <c r="S1983" i="109"/>
  <c r="Q4261" i="109"/>
  <c r="R2280" i="109"/>
  <c r="X1876" i="109"/>
  <c r="Q2383" i="109"/>
  <c r="X2056" i="109"/>
  <c r="S997" i="109"/>
  <c r="Q1949" i="109"/>
  <c r="N2792" i="109"/>
  <c r="V854" i="109"/>
  <c r="U4105" i="109"/>
  <c r="Q4066" i="109"/>
  <c r="O2272" i="109"/>
  <c r="W4068" i="109"/>
  <c r="R1998" i="109"/>
  <c r="W1852" i="109"/>
  <c r="Z337" i="109"/>
  <c r="V824" i="109"/>
  <c r="V4196" i="109"/>
  <c r="V2590" i="109"/>
  <c r="Y3701" i="109"/>
  <c r="Q838" i="109"/>
  <c r="P1992" i="109"/>
  <c r="T621" i="109"/>
  <c r="Y2584" i="109"/>
  <c r="O3473" i="109"/>
  <c r="S1992" i="109"/>
  <c r="W382" i="109"/>
  <c r="Q2084" i="109"/>
  <c r="O784" i="109"/>
  <c r="X2712" i="109"/>
  <c r="N3740" i="109"/>
  <c r="X2316" i="109"/>
  <c r="V460" i="109"/>
  <c r="U853" i="109"/>
  <c r="S850" i="109"/>
  <c r="R2791" i="109"/>
  <c r="U1933" i="109"/>
  <c r="S173" i="109"/>
  <c r="T3526" i="109"/>
  <c r="N2828" i="109"/>
  <c r="O167" i="109"/>
  <c r="W2098" i="109"/>
  <c r="R3703" i="109"/>
  <c r="N2225" i="109"/>
  <c r="O2057" i="109"/>
  <c r="Q3894" i="109"/>
  <c r="W2436" i="109"/>
  <c r="U236" i="109"/>
  <c r="U3380" i="109"/>
  <c r="R3890" i="109"/>
  <c r="S634" i="109"/>
  <c r="Q200" i="109"/>
  <c r="O2577" i="109"/>
  <c r="V2606" i="109"/>
  <c r="Y2272" i="109"/>
  <c r="P200" i="109"/>
  <c r="P2273" i="109"/>
  <c r="O3529" i="109"/>
  <c r="S2462" i="109"/>
  <c r="R1917" i="109"/>
  <c r="V783" i="109"/>
  <c r="Y3483" i="109"/>
  <c r="O108" i="109"/>
  <c r="R2346" i="109"/>
  <c r="O1838" i="109"/>
  <c r="N1952" i="109"/>
  <c r="Y2755" i="109"/>
  <c r="U56" i="109"/>
  <c r="N2637" i="109"/>
  <c r="P449" i="109"/>
  <c r="N2649" i="109"/>
  <c r="Y3700" i="109"/>
  <c r="U2640" i="109"/>
  <c r="S4210" i="109"/>
  <c r="U3838" i="109"/>
  <c r="S3377" i="109"/>
  <c r="S1875" i="109"/>
  <c r="T2305" i="109"/>
  <c r="X90" i="109"/>
  <c r="S775" i="109"/>
  <c r="W824" i="109"/>
  <c r="S3841" i="109"/>
  <c r="Y4288" i="109"/>
  <c r="Y4279" i="109"/>
  <c r="Q2719" i="109"/>
  <c r="U4065" i="109"/>
  <c r="R4182" i="109"/>
  <c r="O4201" i="109"/>
  <c r="S3554" i="109"/>
  <c r="O830" i="109"/>
  <c r="V3481" i="109"/>
  <c r="Z3990" i="109"/>
  <c r="O2646" i="109"/>
  <c r="U2089" i="109"/>
  <c r="Z4342" i="109"/>
  <c r="X2071" i="109"/>
  <c r="Z4361" i="109"/>
  <c r="Q897" i="109"/>
  <c r="T3817" i="109"/>
  <c r="T3403" i="109"/>
  <c r="O857" i="109"/>
  <c r="P2567" i="109"/>
  <c r="V4042" i="109"/>
  <c r="W185" i="109"/>
  <c r="Q2728" i="109"/>
  <c r="U1852" i="109"/>
  <c r="T2313" i="109"/>
  <c r="P900" i="109"/>
  <c r="R2751" i="109"/>
  <c r="U4069" i="109"/>
  <c r="X2786" i="109"/>
  <c r="Z4334" i="109"/>
  <c r="S2022" i="109"/>
  <c r="U196" i="109"/>
  <c r="V4130" i="109"/>
  <c r="P887" i="109"/>
  <c r="Y39" i="109"/>
  <c r="P4211" i="109"/>
  <c r="V4112" i="109"/>
  <c r="V4211" i="109"/>
  <c r="W4109" i="109"/>
  <c r="R392" i="109"/>
  <c r="O2668" i="109"/>
  <c r="N3528" i="109"/>
  <c r="R3685" i="109"/>
  <c r="P3662" i="109"/>
  <c r="T2582" i="109"/>
  <c r="Q2652" i="109"/>
  <c r="R419" i="109"/>
  <c r="V565" i="109"/>
  <c r="W483" i="109"/>
  <c r="P35" i="109"/>
  <c r="U2357" i="109"/>
  <c r="R267" i="109"/>
  <c r="W377" i="109"/>
  <c r="W4066" i="109"/>
  <c r="P4033" i="109"/>
  <c r="V562" i="109"/>
  <c r="S929" i="109"/>
  <c r="P550" i="109"/>
  <c r="P1980" i="109"/>
  <c r="Y1988" i="109"/>
  <c r="X1860" i="109"/>
  <c r="S1842" i="109"/>
  <c r="X4115" i="109"/>
  <c r="U3669" i="109"/>
  <c r="V2655" i="109"/>
  <c r="X4170" i="109"/>
  <c r="Q2725" i="109"/>
  <c r="X4188" i="109"/>
  <c r="R376" i="109"/>
  <c r="R2675" i="109"/>
  <c r="S2375" i="109"/>
  <c r="U3776" i="109"/>
  <c r="T845" i="109"/>
  <c r="Q596" i="109"/>
  <c r="Q3835" i="109"/>
  <c r="O2677" i="109"/>
  <c r="W489" i="109"/>
  <c r="W49" i="109"/>
  <c r="V2355" i="109"/>
  <c r="V2311" i="109"/>
  <c r="O487" i="109"/>
  <c r="W2389" i="109"/>
  <c r="S167" i="109"/>
  <c r="P3557" i="109"/>
  <c r="R550" i="109"/>
  <c r="S3812" i="109"/>
  <c r="X3734" i="109"/>
  <c r="P1852" i="109"/>
  <c r="U3772" i="109"/>
  <c r="R3667" i="109"/>
  <c r="V4133" i="109"/>
  <c r="N4203" i="109"/>
  <c r="P387" i="109"/>
  <c r="T230" i="109"/>
  <c r="N2024" i="109"/>
  <c r="R825" i="109"/>
  <c r="S410" i="109"/>
  <c r="R2203" i="109"/>
  <c r="U927" i="109"/>
  <c r="X4133" i="109"/>
  <c r="N4253" i="109"/>
  <c r="U246" i="109"/>
  <c r="U3699" i="109"/>
  <c r="Q3663" i="109"/>
  <c r="X272" i="109"/>
  <c r="P3514" i="109"/>
  <c r="T769" i="109"/>
  <c r="O1874" i="109"/>
  <c r="T2272" i="109"/>
  <c r="P3845" i="109"/>
  <c r="X2378" i="109"/>
  <c r="F63" i="117"/>
  <c r="N885" i="109"/>
  <c r="R2711" i="109"/>
  <c r="U2022" i="109"/>
  <c r="Q155" i="109"/>
  <c r="W921" i="109"/>
  <c r="N2682" i="109"/>
  <c r="O4039" i="109"/>
  <c r="U1878" i="109"/>
  <c r="O4177" i="109"/>
  <c r="O3558" i="109"/>
  <c r="P771" i="109"/>
  <c r="N447" i="109"/>
  <c r="S925" i="109"/>
  <c r="O1837" i="109"/>
  <c r="X164" i="109"/>
  <c r="S1852" i="109"/>
  <c r="X4028" i="109"/>
  <c r="U2229" i="109"/>
  <c r="Q3481" i="109"/>
  <c r="Q459" i="109"/>
  <c r="Y621" i="109"/>
  <c r="X84" i="109"/>
  <c r="V82" i="109"/>
  <c r="O2017" i="109"/>
  <c r="U2081" i="109"/>
  <c r="S124" i="109"/>
  <c r="N984" i="109"/>
  <c r="Y2202" i="109"/>
  <c r="O2719" i="109"/>
  <c r="N1879" i="109"/>
  <c r="O765" i="109"/>
  <c r="T3472" i="109"/>
  <c r="O386" i="109"/>
  <c r="V2239" i="109"/>
  <c r="W3845" i="109"/>
  <c r="S4099" i="109"/>
  <c r="S416" i="109"/>
  <c r="T416" i="109"/>
  <c r="O188" i="109"/>
  <c r="U2020" i="109"/>
  <c r="N2813" i="109"/>
  <c r="V238" i="109"/>
  <c r="S3481" i="109"/>
  <c r="U42" i="109"/>
  <c r="X261" i="109"/>
  <c r="X3403" i="109"/>
  <c r="P562" i="109"/>
  <c r="P2287" i="109"/>
  <c r="V845" i="109"/>
  <c r="T2016" i="109"/>
  <c r="S4247" i="109"/>
  <c r="Z2506" i="109"/>
  <c r="U1837" i="109"/>
  <c r="O1911" i="109"/>
  <c r="P194" i="109"/>
  <c r="S1843" i="109"/>
  <c r="R2454" i="109"/>
  <c r="T2720" i="109"/>
  <c r="V1951" i="109"/>
  <c r="Q2018" i="109"/>
  <c r="R827" i="109"/>
  <c r="W2678" i="109"/>
  <c r="S3514" i="109"/>
  <c r="V1949" i="109"/>
  <c r="Q3556" i="109"/>
  <c r="U2202" i="109"/>
  <c r="R2784" i="109"/>
  <c r="N850" i="109"/>
  <c r="P968" i="109"/>
  <c r="N4177" i="109"/>
  <c r="Y3484" i="109"/>
  <c r="T199" i="109"/>
  <c r="O2244" i="109"/>
  <c r="Q3478" i="109"/>
  <c r="X1836" i="109"/>
  <c r="Y2012" i="109"/>
  <c r="P2795" i="109"/>
  <c r="N1982" i="109"/>
  <c r="W121" i="109"/>
  <c r="T34" i="110"/>
  <c r="Q2201" i="109"/>
  <c r="O2428" i="109"/>
  <c r="S267" i="109"/>
  <c r="O3468" i="109"/>
  <c r="Y272" i="109"/>
  <c r="S4065" i="109"/>
  <c r="V3663" i="109"/>
  <c r="O822" i="109"/>
  <c r="W638" i="109"/>
  <c r="N3820" i="109"/>
  <c r="P2208" i="109"/>
  <c r="S3733" i="109"/>
  <c r="N3704" i="109"/>
  <c r="R2604" i="109"/>
  <c r="Q922" i="109"/>
  <c r="S2310" i="109"/>
  <c r="Q1003" i="109"/>
  <c r="V3704" i="109"/>
  <c r="S492" i="109"/>
  <c r="X2089" i="109"/>
  <c r="O540" i="109"/>
  <c r="W191" i="109"/>
  <c r="U2239" i="109"/>
  <c r="Y1951" i="109"/>
  <c r="R816" i="109"/>
  <c r="Z301" i="109"/>
  <c r="S3906" i="109"/>
  <c r="R1878" i="109"/>
  <c r="O2020" i="109"/>
  <c r="S597" i="109"/>
  <c r="Z684" i="109"/>
  <c r="R2740" i="109"/>
  <c r="S2201" i="109"/>
  <c r="N3917" i="109"/>
  <c r="Y2462" i="109"/>
  <c r="U2603" i="109"/>
  <c r="W2647" i="109"/>
  <c r="S2385" i="109"/>
  <c r="T2094" i="109"/>
  <c r="X3704" i="109"/>
  <c r="U4139" i="109"/>
  <c r="O488" i="109"/>
  <c r="P757" i="109"/>
  <c r="Y3660" i="109"/>
  <c r="R1949" i="109"/>
  <c r="X2460" i="109"/>
  <c r="Q924" i="109"/>
  <c r="N4066" i="109"/>
  <c r="P4067" i="109"/>
  <c r="P2054" i="109"/>
  <c r="U195" i="109"/>
  <c r="O913" i="109"/>
  <c r="U4109" i="109"/>
  <c r="Q228" i="109"/>
  <c r="T742" i="109"/>
  <c r="Z2126" i="109"/>
  <c r="O113" i="109"/>
  <c r="S158" i="109"/>
  <c r="Y4190" i="109"/>
  <c r="P2679" i="109"/>
  <c r="X2202" i="109"/>
  <c r="O100" i="109"/>
  <c r="O19" i="109"/>
  <c r="Y3808" i="109"/>
  <c r="Q2021" i="109"/>
  <c r="W48" i="109"/>
  <c r="O3367" i="109"/>
  <c r="Q2419" i="109"/>
  <c r="X2444" i="109"/>
  <c r="W1998" i="109"/>
  <c r="X3744" i="109"/>
  <c r="W3541" i="109"/>
  <c r="U200" i="109"/>
  <c r="U261" i="109"/>
  <c r="R2640" i="109"/>
  <c r="O18" i="109"/>
  <c r="N3734" i="109"/>
  <c r="N3700" i="109"/>
  <c r="W2682" i="109"/>
  <c r="W199" i="109"/>
  <c r="R2095" i="109"/>
  <c r="R4069" i="109"/>
  <c r="O120" i="109"/>
  <c r="P2354" i="109"/>
  <c r="T3687" i="109"/>
  <c r="N1844" i="109"/>
  <c r="O3706" i="109"/>
  <c r="S2645" i="109"/>
  <c r="X3695" i="109"/>
  <c r="W1992" i="109"/>
  <c r="P18" i="109"/>
  <c r="R3460" i="109"/>
  <c r="R3689" i="109"/>
  <c r="R4028" i="109"/>
  <c r="R490" i="109"/>
  <c r="O2754" i="109"/>
  <c r="O1916" i="109"/>
  <c r="Y2274" i="109"/>
  <c r="O45" i="109"/>
  <c r="P812" i="109"/>
  <c r="R4244" i="109"/>
  <c r="W564" i="109"/>
  <c r="N3741" i="109"/>
  <c r="U743" i="109"/>
  <c r="Y2073" i="109"/>
  <c r="R2282" i="109"/>
  <c r="R3914" i="109"/>
  <c r="X2641" i="109"/>
  <c r="T2355" i="109"/>
  <c r="R21" i="109"/>
  <c r="Q3669" i="109"/>
  <c r="O636" i="109"/>
  <c r="S4279" i="109"/>
  <c r="Y3825" i="109"/>
  <c r="Q97" i="109"/>
  <c r="N2646" i="109"/>
  <c r="P2288" i="109"/>
  <c r="Q175" i="109"/>
  <c r="O112" i="109"/>
  <c r="R563" i="109"/>
  <c r="N3672" i="109"/>
  <c r="T1935" i="109"/>
  <c r="N3669" i="109"/>
  <c r="X102" i="109"/>
  <c r="W1950" i="109"/>
  <c r="V978" i="109"/>
  <c r="S125" i="109"/>
  <c r="S986" i="109"/>
  <c r="W1870" i="109"/>
  <c r="N2450" i="109"/>
  <c r="W460" i="109"/>
  <c r="Y2465" i="109"/>
  <c r="P606" i="109"/>
  <c r="W1877" i="109"/>
  <c r="Y1881" i="109"/>
  <c r="Y2285" i="109"/>
  <c r="Q3764" i="109"/>
  <c r="Q3758" i="109"/>
  <c r="O29" i="109"/>
  <c r="T3760" i="109"/>
  <c r="O475" i="109"/>
  <c r="N609" i="109"/>
  <c r="U115" i="109"/>
  <c r="T3545" i="109"/>
  <c r="S198" i="109"/>
  <c r="O451" i="109"/>
  <c r="O1939" i="109"/>
  <c r="Q22" i="109"/>
  <c r="X2317" i="109"/>
  <c r="U2388" i="109"/>
  <c r="U932" i="109"/>
  <c r="Q2803" i="109"/>
  <c r="N2830" i="109"/>
  <c r="O827" i="109"/>
  <c r="V757" i="109"/>
  <c r="Q2459" i="109"/>
  <c r="S3774" i="109"/>
  <c r="V191" i="109"/>
  <c r="O2062" i="109"/>
  <c r="P1993" i="109"/>
  <c r="S521" i="109"/>
  <c r="V4097" i="109"/>
  <c r="N3473" i="109"/>
  <c r="Q2826" i="109"/>
  <c r="S272" i="109"/>
  <c r="Y4125" i="109"/>
  <c r="R85" i="109"/>
  <c r="U2665" i="109"/>
  <c r="P2723" i="109"/>
  <c r="X3733" i="109"/>
  <c r="S232" i="109"/>
  <c r="Q375" i="109"/>
  <c r="S2572" i="109"/>
  <c r="N375" i="109"/>
  <c r="V3833" i="109"/>
  <c r="N3369" i="109"/>
  <c r="U4067" i="109"/>
  <c r="V2577" i="109"/>
  <c r="P37" i="109"/>
  <c r="N4211" i="109"/>
  <c r="V2214" i="109"/>
  <c r="U22" i="109"/>
  <c r="T90" i="109"/>
  <c r="U1935" i="109"/>
  <c r="Q92" i="110"/>
  <c r="X1866" i="109"/>
  <c r="R3882" i="109"/>
  <c r="N3326" i="109"/>
  <c r="N3762" i="109"/>
  <c r="X2377" i="109"/>
  <c r="U2219" i="109"/>
  <c r="U100" i="109"/>
  <c r="N35" i="109"/>
  <c r="U928" i="109"/>
  <c r="Q3733" i="109"/>
  <c r="Q4042" i="109"/>
  <c r="K138" i="110"/>
  <c r="P244" i="109"/>
  <c r="S3453" i="109"/>
  <c r="Q2347" i="109"/>
  <c r="P1951" i="109"/>
  <c r="N530" i="109"/>
  <c r="U926" i="109"/>
  <c r="S4269" i="109"/>
  <c r="Q2273" i="109"/>
  <c r="S4217" i="109"/>
  <c r="S4271" i="109"/>
  <c r="U2056" i="109"/>
  <c r="N421" i="109"/>
  <c r="S1981" i="109"/>
  <c r="Y2319" i="109"/>
  <c r="P125" i="109"/>
  <c r="O548" i="109"/>
  <c r="T4144" i="109"/>
  <c r="N2027" i="109"/>
  <c r="U2373" i="109"/>
  <c r="V2714" i="109"/>
  <c r="W275" i="109"/>
  <c r="T2669" i="109"/>
  <c r="N3923" i="109"/>
  <c r="Q95" i="109"/>
  <c r="R2227" i="109"/>
  <c r="R4174" i="109"/>
  <c r="N3517" i="109"/>
  <c r="E65" i="117"/>
  <c r="U3314" i="109"/>
  <c r="O2242" i="109"/>
  <c r="X1954" i="109"/>
  <c r="N261" i="109"/>
  <c r="X2027" i="109"/>
  <c r="W3775" i="109"/>
  <c r="V4106" i="109"/>
  <c r="U2684" i="109"/>
  <c r="T2231" i="109"/>
  <c r="N3733" i="109"/>
  <c r="X3891" i="109"/>
  <c r="P4101" i="109"/>
  <c r="P2304" i="109"/>
  <c r="Q49" i="109"/>
  <c r="Q124" i="109"/>
  <c r="Y159" i="109"/>
  <c r="P2566" i="109"/>
  <c r="Q256" i="109"/>
  <c r="W3672" i="109"/>
  <c r="T229" i="109"/>
  <c r="N102" i="109"/>
  <c r="N605" i="109"/>
  <c r="R2750" i="109"/>
  <c r="U1838" i="109"/>
  <c r="X3923" i="109"/>
  <c r="Q1922" i="109"/>
  <c r="U2783" i="109"/>
  <c r="P2276" i="109"/>
  <c r="P3910" i="109"/>
  <c r="N3882" i="109"/>
  <c r="X2596" i="109"/>
  <c r="Q2711" i="109"/>
  <c r="R241" i="109"/>
  <c r="X1854" i="109"/>
  <c r="S4190" i="109"/>
  <c r="N2653" i="109"/>
  <c r="Q3441" i="109"/>
  <c r="N2714" i="109"/>
  <c r="P32" i="110"/>
  <c r="X2246" i="109"/>
  <c r="S2730" i="109"/>
  <c r="T202" i="109"/>
  <c r="T78" i="110"/>
  <c r="W4178" i="109"/>
  <c r="N2023" i="109"/>
  <c r="O524" i="109"/>
  <c r="W4217" i="109"/>
  <c r="X2784" i="109"/>
  <c r="R3472" i="109"/>
  <c r="N2241" i="109"/>
  <c r="R4171" i="109"/>
  <c r="N3660" i="109"/>
  <c r="X911" i="109"/>
  <c r="Z3979" i="109"/>
  <c r="P3894" i="109"/>
  <c r="X2665" i="109"/>
  <c r="N4055" i="109"/>
  <c r="V621" i="109"/>
  <c r="X83" i="109"/>
  <c r="U3414" i="109"/>
  <c r="Z2504" i="109"/>
  <c r="W2753" i="109"/>
  <c r="N3444" i="109"/>
  <c r="R536" i="109"/>
  <c r="Q3837" i="109"/>
  <c r="T4247" i="109"/>
  <c r="V2438" i="109"/>
  <c r="R3845" i="109"/>
  <c r="S2238" i="109"/>
  <c r="V2722" i="109"/>
  <c r="S1925" i="109"/>
  <c r="N2207" i="109"/>
  <c r="X230" i="109"/>
  <c r="T2461" i="109"/>
  <c r="U2304" i="109"/>
  <c r="Q269" i="109"/>
  <c r="W42" i="109"/>
  <c r="P564" i="109"/>
  <c r="U4056" i="109"/>
  <c r="R3752" i="109"/>
  <c r="W1879" i="109"/>
  <c r="S844" i="109"/>
  <c r="Z2893" i="109"/>
  <c r="P4117" i="109"/>
  <c r="Z348" i="109"/>
  <c r="V4113" i="109"/>
  <c r="N922" i="109"/>
  <c r="N3387" i="109"/>
  <c r="R467" i="109"/>
  <c r="S2665" i="109"/>
  <c r="N490" i="109"/>
  <c r="Q416" i="109"/>
  <c r="V4186" i="109"/>
  <c r="U3706" i="109"/>
  <c r="X2273" i="109"/>
  <c r="Q3891" i="109"/>
  <c r="N2742" i="109"/>
  <c r="N4285" i="109"/>
  <c r="W4044" i="109"/>
  <c r="V275" i="109"/>
  <c r="R959" i="109"/>
  <c r="S2680" i="109"/>
  <c r="T102" i="109"/>
  <c r="N1862" i="109"/>
  <c r="S4025" i="109"/>
  <c r="U260" i="109"/>
  <c r="V2811" i="109"/>
  <c r="U905" i="109"/>
  <c r="N1923" i="109"/>
  <c r="N1001" i="109"/>
  <c r="Q986" i="109"/>
  <c r="X167" i="109"/>
  <c r="U156" i="109"/>
  <c r="N3823" i="109"/>
  <c r="R3481" i="109"/>
  <c r="V2357" i="109"/>
  <c r="U3662" i="109"/>
  <c r="Q2605" i="109"/>
  <c r="P462" i="109"/>
  <c r="O1917" i="109"/>
  <c r="V2361" i="109"/>
  <c r="W2637" i="109"/>
  <c r="S567" i="109"/>
  <c r="P261" i="109"/>
  <c r="U2641" i="109"/>
  <c r="T3898" i="109"/>
  <c r="V4101" i="109"/>
  <c r="N3666" i="109"/>
  <c r="T3706" i="109"/>
  <c r="Y3921" i="109"/>
  <c r="R114" i="109"/>
  <c r="S2319" i="109"/>
  <c r="S3545" i="109"/>
  <c r="T4190" i="109"/>
  <c r="T3764" i="109"/>
  <c r="U1881" i="109"/>
  <c r="U2300" i="109"/>
  <c r="T3733" i="109"/>
  <c r="Y13" i="109"/>
  <c r="S268" i="109"/>
  <c r="X2242" i="109"/>
  <c r="P917" i="109"/>
  <c r="W394" i="109"/>
  <c r="Y188" i="109"/>
  <c r="W3818" i="109"/>
  <c r="R740" i="109"/>
  <c r="S261" i="109"/>
  <c r="P3921" i="109"/>
  <c r="Y2803" i="109"/>
  <c r="W2073" i="109"/>
  <c r="T4183" i="109"/>
  <c r="V475" i="109"/>
  <c r="Q266" i="109"/>
  <c r="U232" i="109"/>
  <c r="T2073" i="109"/>
  <c r="T4056" i="109"/>
  <c r="Y3779" i="109"/>
  <c r="W2081" i="109"/>
  <c r="X187" i="109"/>
  <c r="S2821" i="109"/>
  <c r="S3468" i="109"/>
  <c r="Q824" i="109"/>
  <c r="N377" i="109"/>
  <c r="W3526" i="109"/>
  <c r="Q1933" i="109"/>
  <c r="V523" i="109"/>
  <c r="V2669" i="109"/>
  <c r="T4138" i="109"/>
  <c r="W2315" i="109"/>
  <c r="Q50" i="109"/>
  <c r="P636" i="109"/>
  <c r="O3556" i="109"/>
  <c r="S1927" i="109"/>
  <c r="O187" i="109"/>
  <c r="Z2876" i="109"/>
  <c r="Q4115" i="109"/>
  <c r="N593" i="109"/>
  <c r="X2315" i="109"/>
  <c r="R240" i="109"/>
  <c r="X241" i="109"/>
  <c r="O241" i="109"/>
  <c r="U2200" i="109"/>
  <c r="N3852" i="109"/>
  <c r="W4190" i="109"/>
  <c r="N3908" i="109"/>
  <c r="W4256" i="109"/>
  <c r="P490" i="109"/>
  <c r="P2757" i="109"/>
  <c r="N2274" i="109"/>
  <c r="T855" i="109"/>
  <c r="S185" i="109"/>
  <c r="R1911" i="109"/>
  <c r="O2377" i="109"/>
  <c r="P229" i="109"/>
  <c r="O4064" i="109"/>
  <c r="T2465" i="109"/>
  <c r="P123" i="109"/>
  <c r="U2830" i="109"/>
  <c r="U783" i="109"/>
  <c r="U230" i="109"/>
  <c r="N2712" i="109"/>
  <c r="V560" i="109"/>
  <c r="U86" i="109"/>
  <c r="O922" i="109"/>
  <c r="R414" i="109"/>
  <c r="N2796" i="109"/>
  <c r="X3661" i="109"/>
  <c r="U2714" i="109"/>
  <c r="Q4139" i="109"/>
  <c r="T449" i="109"/>
  <c r="V4287" i="109"/>
  <c r="Y4056" i="109"/>
  <c r="Q828" i="109"/>
  <c r="L137" i="110"/>
  <c r="N33" i="109"/>
  <c r="Q494" i="109"/>
  <c r="P4110" i="109"/>
  <c r="V110" i="109"/>
  <c r="R634" i="109"/>
  <c r="V2450" i="109"/>
  <c r="O125" i="109"/>
  <c r="V3375" i="109"/>
  <c r="U2023" i="109"/>
  <c r="W52" i="109"/>
  <c r="T2450" i="109"/>
  <c r="R4247" i="109"/>
  <c r="Y3764" i="109"/>
  <c r="Q540" i="109"/>
  <c r="P378" i="109"/>
  <c r="P4202" i="109"/>
  <c r="P3760" i="109"/>
  <c r="N21" i="109"/>
  <c r="V387" i="109"/>
  <c r="P4071" i="109"/>
  <c r="T2027" i="109"/>
  <c r="T244" i="109"/>
  <c r="S840" i="109"/>
  <c r="Q392" i="109"/>
  <c r="P95" i="109"/>
  <c r="N235" i="109"/>
  <c r="Q917" i="109"/>
  <c r="N3760" i="109"/>
  <c r="S2073" i="109"/>
  <c r="V640" i="109"/>
  <c r="N2242" i="109"/>
  <c r="T3910" i="109"/>
  <c r="U2212" i="109"/>
  <c r="S229" i="109"/>
  <c r="N83" i="109"/>
  <c r="W2438" i="109"/>
  <c r="U913" i="109"/>
  <c r="W83" i="109"/>
  <c r="S2669" i="109"/>
  <c r="R3841" i="109"/>
  <c r="Q4215" i="109"/>
  <c r="V378" i="109"/>
  <c r="V2312" i="109"/>
  <c r="X2381" i="109"/>
  <c r="V3412" i="109"/>
  <c r="T2388" i="109"/>
  <c r="X2723" i="109"/>
  <c r="Q3444" i="109"/>
  <c r="Q2365" i="109"/>
  <c r="V2723" i="109"/>
  <c r="S2568" i="109"/>
  <c r="S4275" i="109"/>
  <c r="T394" i="109"/>
  <c r="V229" i="109"/>
  <c r="R4198" i="109"/>
  <c r="W402" i="109"/>
  <c r="Q1911" i="109"/>
  <c r="W606" i="109"/>
  <c r="V928" i="109"/>
  <c r="S2601" i="109"/>
  <c r="U271" i="109"/>
  <c r="P2738" i="109"/>
  <c r="T475" i="109"/>
  <c r="N4101" i="109"/>
  <c r="R971" i="109"/>
  <c r="N1947" i="109"/>
  <c r="X108" i="109"/>
  <c r="U2349" i="109"/>
  <c r="R2008" i="109"/>
  <c r="R3910" i="109"/>
  <c r="T2057" i="109"/>
  <c r="Q2811" i="109"/>
  <c r="Q3745" i="109"/>
  <c r="R521" i="109"/>
  <c r="V3533" i="109"/>
  <c r="S552" i="109"/>
  <c r="U2085" i="109"/>
  <c r="N171" i="109"/>
  <c r="X2358" i="109"/>
  <c r="O46" i="109"/>
  <c r="U978" i="109"/>
  <c r="S2638" i="109"/>
  <c r="R1927" i="109"/>
  <c r="R2738" i="109"/>
  <c r="Q2726" i="109"/>
  <c r="X52" i="109"/>
  <c r="P2345" i="109"/>
  <c r="Q1908" i="109"/>
  <c r="N2588" i="109"/>
  <c r="W2461" i="109"/>
  <c r="V4025" i="109"/>
  <c r="T743" i="109"/>
  <c r="V2319" i="109"/>
  <c r="N241" i="109"/>
  <c r="N2209" i="109"/>
  <c r="S2017" i="109"/>
  <c r="Y4100" i="109"/>
  <c r="M77" i="110"/>
  <c r="X4037" i="109"/>
  <c r="W2392" i="109"/>
  <c r="R2365" i="109"/>
  <c r="Y2373" i="109"/>
  <c r="Q4286" i="109"/>
  <c r="O1992" i="109"/>
  <c r="N2454" i="109"/>
  <c r="X229" i="109"/>
  <c r="T1993" i="109"/>
  <c r="Q640" i="109"/>
  <c r="Y4117" i="109"/>
  <c r="P2577" i="109"/>
  <c r="P2568" i="109"/>
  <c r="R126" i="109"/>
  <c r="X197" i="109"/>
  <c r="T4098" i="109"/>
  <c r="U533" i="109"/>
  <c r="U490" i="109"/>
  <c r="S3515" i="109"/>
  <c r="U546" i="109"/>
  <c r="U3541" i="109"/>
  <c r="W2304" i="109"/>
  <c r="U1954" i="109"/>
  <c r="S1001" i="109"/>
  <c r="Y29" i="109"/>
  <c r="Z2869" i="109"/>
  <c r="P3779" i="109"/>
  <c r="Q1875" i="109"/>
  <c r="N886" i="109"/>
  <c r="S3770" i="109"/>
  <c r="R107" i="110"/>
  <c r="Q781" i="109"/>
  <c r="V530" i="109"/>
  <c r="V3679" i="109"/>
  <c r="X2012" i="109"/>
  <c r="W421" i="109"/>
  <c r="R4056" i="109"/>
  <c r="V1838" i="109"/>
  <c r="P2742" i="109"/>
  <c r="T2319" i="109"/>
  <c r="P3314" i="109"/>
  <c r="S18" i="109"/>
  <c r="P22" i="109"/>
  <c r="Q193" i="109"/>
  <c r="T4025" i="109"/>
  <c r="V1920" i="109"/>
  <c r="Z2519" i="109"/>
  <c r="T187" i="109"/>
  <c r="N3411" i="109"/>
  <c r="X4144" i="109"/>
  <c r="N4263" i="109"/>
  <c r="R2718" i="109"/>
  <c r="S4063" i="109"/>
  <c r="Q122" i="109"/>
  <c r="Y4066" i="109"/>
  <c r="U3466" i="109"/>
  <c r="P3841" i="109"/>
  <c r="R2647" i="109"/>
  <c r="O1879" i="109"/>
  <c r="R1919" i="109"/>
  <c r="R820" i="109"/>
  <c r="R3369" i="109"/>
  <c r="R2201" i="109"/>
  <c r="S629" i="109"/>
  <c r="V2241" i="109"/>
  <c r="V4180" i="109"/>
  <c r="N2211" i="109"/>
  <c r="O2649" i="109"/>
  <c r="O1875" i="109"/>
  <c r="V4182" i="109"/>
  <c r="Z309" i="109"/>
  <c r="T4214" i="109"/>
  <c r="Y2740" i="109"/>
  <c r="U3517" i="109"/>
  <c r="N3703" i="109"/>
  <c r="S407" i="109"/>
  <c r="X2235" i="109"/>
  <c r="T1842" i="109"/>
  <c r="V27" i="109"/>
  <c r="O1844" i="109"/>
  <c r="V473" i="109"/>
  <c r="Q918" i="109"/>
  <c r="V926" i="109"/>
  <c r="W3380" i="109"/>
  <c r="N4284" i="109"/>
  <c r="S92" i="109"/>
  <c r="O3379" i="109"/>
  <c r="N3887" i="109"/>
  <c r="N4142" i="109"/>
  <c r="O905" i="109"/>
  <c r="N960" i="109"/>
  <c r="Z3988" i="109"/>
  <c r="O3383" i="109"/>
  <c r="X3735" i="109"/>
  <c r="S465" i="109"/>
  <c r="Y2645" i="109"/>
  <c r="Q759" i="109"/>
  <c r="V2657" i="109"/>
  <c r="Q4202" i="109"/>
  <c r="S2354" i="109"/>
  <c r="Q2006" i="109"/>
  <c r="W3473" i="109"/>
  <c r="T2597" i="109"/>
  <c r="X2813" i="109"/>
  <c r="S3558" i="109"/>
  <c r="S2673" i="109"/>
  <c r="W4203" i="109"/>
  <c r="S888" i="109"/>
  <c r="R2567" i="109"/>
  <c r="S3479" i="109"/>
  <c r="T3476" i="109"/>
  <c r="Z2864" i="109"/>
  <c r="S522" i="109"/>
  <c r="S742" i="109"/>
  <c r="N856" i="109"/>
  <c r="W459" i="109"/>
  <c r="Y1948" i="109"/>
  <c r="R4185" i="109"/>
  <c r="R926" i="109"/>
  <c r="V4253" i="109"/>
  <c r="O2303" i="109"/>
  <c r="S523" i="109"/>
  <c r="Q3701" i="109"/>
  <c r="S2202" i="109"/>
  <c r="O3555" i="109"/>
  <c r="O2436" i="109"/>
  <c r="X3700" i="109"/>
  <c r="S784" i="109"/>
  <c r="R2383" i="109"/>
  <c r="P3765" i="109"/>
  <c r="R532" i="109"/>
  <c r="P2298" i="109"/>
  <c r="Y1990" i="109"/>
  <c r="N2360" i="109"/>
  <c r="N551" i="109"/>
  <c r="S966" i="109"/>
  <c r="O118" i="109"/>
  <c r="X3881" i="109"/>
  <c r="Q3443" i="109"/>
  <c r="Q2576" i="109"/>
  <c r="S449" i="109"/>
  <c r="R4039" i="109"/>
  <c r="U2576" i="109"/>
  <c r="O2376" i="109"/>
  <c r="O3846" i="109"/>
  <c r="V2201" i="109"/>
  <c r="O2063" i="109"/>
  <c r="Q121" i="109"/>
  <c r="S2809" i="109"/>
  <c r="O49" i="109"/>
  <c r="R4055" i="109"/>
  <c r="Q3667" i="109"/>
  <c r="S3881" i="109"/>
  <c r="R930" i="109"/>
  <c r="Y3890" i="109"/>
  <c r="Q529" i="109"/>
  <c r="Q1870" i="109"/>
  <c r="T487" i="109"/>
  <c r="N2451" i="109"/>
  <c r="R4206" i="109"/>
  <c r="S4200" i="109"/>
  <c r="W2746" i="109"/>
  <c r="Q749" i="109"/>
  <c r="U3659" i="109"/>
  <c r="R228" i="109"/>
  <c r="X2201" i="109"/>
  <c r="T2347" i="109"/>
  <c r="S4026" i="109"/>
  <c r="W2755" i="109"/>
  <c r="O3734" i="109"/>
  <c r="W237" i="109"/>
  <c r="W929" i="109"/>
  <c r="V2827" i="109"/>
  <c r="P376" i="109"/>
  <c r="S4054" i="109"/>
  <c r="T2576" i="109"/>
  <c r="S3484" i="109"/>
  <c r="S2211" i="109"/>
  <c r="X4130" i="109"/>
  <c r="V4137" i="109"/>
  <c r="R780" i="109"/>
  <c r="P3523" i="109"/>
  <c r="W3369" i="109"/>
  <c r="Q1998" i="109"/>
  <c r="Q772" i="109"/>
  <c r="V2280" i="109"/>
  <c r="Y1844" i="109"/>
  <c r="U2241" i="109"/>
  <c r="W84" i="109"/>
  <c r="Y1937" i="109"/>
  <c r="O449" i="109"/>
  <c r="V769" i="109"/>
  <c r="R2314" i="109"/>
  <c r="N3442" i="109"/>
  <c r="Q3739" i="109"/>
  <c r="Y4179" i="109"/>
  <c r="V4215" i="109"/>
  <c r="U915" i="109"/>
  <c r="Y1915" i="109"/>
  <c r="T3808" i="109"/>
  <c r="Y231" i="109"/>
  <c r="X2000" i="109"/>
  <c r="Y240" i="109"/>
  <c r="N1876" i="109"/>
  <c r="S2607" i="109"/>
  <c r="W230" i="109"/>
  <c r="T4196" i="109"/>
  <c r="P21" i="109"/>
  <c r="N779" i="109"/>
  <c r="V3774" i="109"/>
  <c r="S895" i="109"/>
  <c r="U4203" i="109"/>
  <c r="N2747" i="109"/>
  <c r="O460" i="109"/>
  <c r="Q39" i="109"/>
  <c r="Y2641" i="109"/>
  <c r="Q886" i="109"/>
  <c r="Q2098" i="109"/>
  <c r="R421" i="109"/>
  <c r="Y3768" i="109"/>
  <c r="X1984" i="109"/>
  <c r="S747" i="109"/>
  <c r="W473" i="109"/>
  <c r="N4033" i="109"/>
  <c r="Q2601" i="109"/>
  <c r="Z2501" i="109"/>
  <c r="R2376" i="109"/>
  <c r="Y157" i="109"/>
  <c r="Q3741" i="109"/>
  <c r="Y1981" i="109"/>
  <c r="T450" i="109"/>
  <c r="T553" i="109"/>
  <c r="W2280" i="109"/>
  <c r="P2787" i="109"/>
  <c r="Q4101" i="109"/>
  <c r="V535" i="109"/>
  <c r="V488" i="109"/>
  <c r="N821" i="109"/>
  <c r="T782" i="109"/>
  <c r="Y1980" i="109"/>
  <c r="S595" i="109"/>
  <c r="S17" i="109"/>
  <c r="S897" i="109"/>
  <c r="V3377" i="109"/>
  <c r="R3744" i="109"/>
  <c r="R265" i="109"/>
  <c r="Q3671" i="109"/>
  <c r="N2823" i="109"/>
  <c r="X1842" i="109"/>
  <c r="T4027" i="109"/>
  <c r="U2577" i="109"/>
  <c r="T2640" i="109"/>
  <c r="R94" i="109"/>
  <c r="W2219" i="109"/>
  <c r="V24" i="109"/>
  <c r="R3919" i="109"/>
  <c r="S4138" i="109"/>
  <c r="X2348" i="109"/>
  <c r="U4172" i="109"/>
  <c r="W2199" i="109"/>
  <c r="U2600" i="109"/>
  <c r="O634" i="109"/>
  <c r="N3747" i="109"/>
  <c r="Q2801" i="109"/>
  <c r="N926" i="109"/>
  <c r="S3845" i="109"/>
  <c r="R2574" i="109"/>
  <c r="Q4036" i="109"/>
  <c r="S3473" i="109"/>
  <c r="T2276" i="109"/>
  <c r="O1919" i="109"/>
  <c r="P2753" i="109"/>
  <c r="U4263" i="109"/>
  <c r="Q611" i="109"/>
  <c r="S467" i="109"/>
  <c r="N2382" i="109"/>
  <c r="P4206" i="109"/>
  <c r="Q195" i="109"/>
  <c r="O3514" i="109"/>
  <c r="O898" i="109"/>
  <c r="X2609" i="109"/>
  <c r="U1917" i="109"/>
  <c r="O11" i="109"/>
  <c r="S386" i="109"/>
  <c r="Y4065" i="109"/>
  <c r="T2436" i="109"/>
  <c r="Y4178" i="109"/>
  <c r="W2811" i="109"/>
  <c r="U1948" i="109"/>
  <c r="N2098" i="109"/>
  <c r="R1872" i="109"/>
  <c r="Z304" i="109"/>
  <c r="Q2275" i="109"/>
  <c r="Q1836" i="109"/>
  <c r="O962" i="109"/>
  <c r="T4139" i="109"/>
  <c r="W3831" i="109"/>
  <c r="T2713" i="109"/>
  <c r="U3807" i="109"/>
  <c r="R3409" i="109"/>
  <c r="N4201" i="109"/>
  <c r="N2663" i="109"/>
  <c r="U3774" i="109"/>
  <c r="Q3846" i="109"/>
  <c r="Y3468" i="109"/>
  <c r="X2714" i="109"/>
  <c r="N2819" i="109"/>
  <c r="N4127" i="109"/>
  <c r="U2566" i="109"/>
  <c r="V520" i="109"/>
  <c r="P2235" i="109"/>
  <c r="V893" i="109"/>
  <c r="Y1842" i="109"/>
  <c r="V51" i="109"/>
  <c r="Z4325" i="109"/>
  <c r="R264" i="109"/>
  <c r="P416" i="109"/>
  <c r="X2783" i="109"/>
  <c r="X4245" i="109"/>
  <c r="W2730" i="109"/>
  <c r="N3835" i="109"/>
  <c r="P386" i="109"/>
  <c r="Q1843" i="109"/>
  <c r="Q419" i="109"/>
  <c r="Y127" i="109"/>
  <c r="N751" i="109"/>
  <c r="S546" i="109"/>
  <c r="R2311" i="109"/>
  <c r="R3675" i="109"/>
  <c r="Q3672" i="109"/>
  <c r="W455" i="109"/>
  <c r="Q462" i="109"/>
  <c r="P191" i="109"/>
  <c r="N2287" i="109"/>
  <c r="R613" i="109"/>
  <c r="W1984" i="109"/>
  <c r="Q2819" i="109"/>
  <c r="W4060" i="109"/>
  <c r="N4137" i="109"/>
  <c r="P1850" i="109"/>
  <c r="P2215" i="109"/>
  <c r="S2090" i="109"/>
  <c r="N4063" i="109"/>
  <c r="Q741" i="109"/>
  <c r="Y2314" i="109"/>
  <c r="W4247" i="109"/>
  <c r="Q35" i="109"/>
  <c r="Q412" i="109"/>
  <c r="S2246" i="109"/>
  <c r="R3805" i="109"/>
  <c r="R767" i="109"/>
  <c r="V3324" i="109"/>
  <c r="S2784" i="109"/>
  <c r="Y155" i="109"/>
  <c r="Z2141" i="109"/>
  <c r="U2679" i="109"/>
  <c r="U2227" i="109"/>
  <c r="Y2785" i="109"/>
  <c r="R1982" i="109"/>
  <c r="T164" i="109"/>
  <c r="O2027" i="109"/>
  <c r="N3513" i="109"/>
  <c r="R261" i="109"/>
  <c r="X85" i="109"/>
  <c r="U4142" i="109"/>
  <c r="N4104" i="109"/>
  <c r="P231" i="109"/>
  <c r="N413" i="109"/>
  <c r="R2006" i="109"/>
  <c r="R609" i="109"/>
  <c r="W1988" i="109"/>
  <c r="U17" i="109"/>
  <c r="N2426" i="109"/>
  <c r="O53" i="109"/>
  <c r="T523" i="109"/>
  <c r="S1876" i="109"/>
  <c r="T3831" i="109"/>
  <c r="R2663" i="109"/>
  <c r="R4066" i="109"/>
  <c r="N3701" i="109"/>
  <c r="X2582" i="109"/>
  <c r="Q632" i="109"/>
  <c r="O2013" i="109"/>
  <c r="Q377" i="109"/>
  <c r="U1836" i="109"/>
  <c r="T3732" i="109"/>
  <c r="R1844" i="109"/>
  <c r="R4036" i="109"/>
  <c r="O3890" i="109"/>
  <c r="W2604" i="109"/>
  <c r="Y2566" i="109"/>
  <c r="V4203" i="109"/>
  <c r="Q743" i="109"/>
  <c r="T2385" i="109"/>
  <c r="O199" i="109"/>
  <c r="O4263" i="109"/>
  <c r="U2752" i="109"/>
  <c r="N477" i="109"/>
  <c r="V4099" i="109"/>
  <c r="Z2169" i="109"/>
  <c r="N2603" i="109"/>
  <c r="Q2639" i="109"/>
  <c r="Q94" i="109"/>
  <c r="Z2492" i="109"/>
  <c r="U124" i="109"/>
  <c r="Q3395" i="109"/>
  <c r="S46" i="109"/>
  <c r="W2722" i="109"/>
  <c r="P533" i="109"/>
  <c r="Q2290" i="109"/>
  <c r="N562" i="109"/>
  <c r="P1998" i="109"/>
  <c r="P4174" i="109"/>
  <c r="X273" i="109"/>
  <c r="P3369" i="109"/>
  <c r="Q17" i="110"/>
  <c r="R125" i="109"/>
  <c r="O3925" i="109"/>
  <c r="N126" i="109"/>
  <c r="T406" i="109"/>
  <c r="N51" i="109"/>
  <c r="R2596" i="109"/>
  <c r="N3414" i="109"/>
  <c r="N2203" i="109"/>
  <c r="V3825" i="109"/>
  <c r="N3399" i="109"/>
  <c r="S406" i="109"/>
  <c r="N27" i="109"/>
  <c r="P187" i="109"/>
  <c r="T447" i="109"/>
  <c r="N2580" i="109"/>
  <c r="V202" i="109"/>
  <c r="Q3679" i="109"/>
  <c r="U2826" i="109"/>
  <c r="P102" i="109"/>
  <c r="X548" i="109"/>
  <c r="N77" i="110"/>
  <c r="N4202" i="109"/>
  <c r="N915" i="109"/>
  <c r="Y3910" i="109"/>
  <c r="T241" i="109"/>
  <c r="O3748" i="109"/>
  <c r="Q2300" i="109"/>
  <c r="V384" i="109"/>
  <c r="X2657" i="109"/>
  <c r="Y16" i="109"/>
  <c r="P260" i="109"/>
  <c r="R159" i="109"/>
  <c r="V124" i="109"/>
  <c r="N2392" i="109"/>
  <c r="V264" i="109"/>
  <c r="V167" i="109"/>
  <c r="O152" i="110"/>
  <c r="T2069" i="109"/>
  <c r="X3483" i="109"/>
  <c r="P2363" i="109"/>
  <c r="W925" i="109"/>
  <c r="Y4212" i="109"/>
  <c r="W2312" i="109"/>
  <c r="Y1939" i="109"/>
  <c r="N4027" i="109"/>
  <c r="N200" i="109"/>
  <c r="U248" i="109"/>
  <c r="P2796" i="109"/>
  <c r="R4259" i="109"/>
  <c r="V449" i="109"/>
  <c r="V1939" i="109"/>
  <c r="R2799" i="109"/>
  <c r="N3410" i="109"/>
  <c r="N2358" i="109"/>
  <c r="W1949" i="109"/>
  <c r="Q3453" i="109"/>
  <c r="S13" i="109"/>
  <c r="P4263" i="109"/>
  <c r="S2225" i="109"/>
  <c r="U95" i="109"/>
  <c r="N2750" i="109"/>
  <c r="Q2000" i="109"/>
  <c r="N3925" i="109"/>
  <c r="N1908" i="109"/>
  <c r="U782" i="109"/>
  <c r="P2565" i="109"/>
  <c r="Q2096" i="109"/>
  <c r="X4109" i="109"/>
  <c r="P2066" i="109"/>
  <c r="T4117" i="109"/>
  <c r="Q2580" i="109"/>
  <c r="Q2438" i="109"/>
  <c r="W13" i="109"/>
  <c r="Q3368" i="109"/>
  <c r="U855" i="109"/>
  <c r="X29" i="109"/>
  <c r="O2349" i="109"/>
  <c r="P3745" i="109"/>
  <c r="V844" i="109"/>
  <c r="O4256" i="109"/>
  <c r="O990" i="109"/>
  <c r="N4196" i="109"/>
  <c r="T3825" i="109"/>
  <c r="P4113" i="109"/>
  <c r="W4025" i="109"/>
  <c r="S4115" i="109"/>
  <c r="O3482" i="109"/>
  <c r="V268" i="109"/>
  <c r="V49" i="109"/>
  <c r="T4174" i="109"/>
  <c r="R3733" i="109"/>
  <c r="Q18" i="109"/>
  <c r="R167" i="109"/>
  <c r="V3748" i="109"/>
  <c r="N4271" i="109"/>
  <c r="N3515" i="109"/>
  <c r="O640" i="109"/>
  <c r="P3441" i="109"/>
  <c r="W157" i="109"/>
  <c r="P2319" i="109"/>
  <c r="N900" i="109"/>
  <c r="W2830" i="109"/>
  <c r="Y41" i="109"/>
  <c r="V98" i="109"/>
  <c r="W3395" i="109"/>
  <c r="N974" i="109"/>
  <c r="N3460" i="109"/>
  <c r="O3663" i="109"/>
  <c r="N759" i="109"/>
  <c r="N2315" i="109"/>
  <c r="O33" i="109"/>
  <c r="S4056" i="109"/>
  <c r="S3910" i="109"/>
  <c r="P3733" i="109"/>
  <c r="M92" i="110"/>
  <c r="P3556" i="109"/>
  <c r="O2565" i="109"/>
  <c r="S4183" i="109"/>
  <c r="O3369" i="109"/>
  <c r="Z2503" i="109"/>
  <c r="Y4202" i="109"/>
  <c r="U102" i="109"/>
  <c r="N4028" i="109"/>
  <c r="N2809" i="109"/>
  <c r="W2826" i="109"/>
  <c r="R3556" i="109"/>
  <c r="F62" i="117"/>
  <c r="V2826" i="109"/>
  <c r="N271" i="109"/>
  <c r="P494" i="109"/>
  <c r="S2565" i="109"/>
  <c r="U21" i="109"/>
  <c r="V842" i="109"/>
  <c r="R1948" i="109"/>
  <c r="N894" i="109"/>
  <c r="T962" i="109"/>
  <c r="N2428" i="109"/>
  <c r="O1996" i="109"/>
  <c r="S3472" i="109"/>
  <c r="X3922" i="109"/>
  <c r="Q41" i="109"/>
  <c r="Q3514" i="109"/>
  <c r="R156" i="109"/>
  <c r="R2565" i="109"/>
  <c r="V597" i="109"/>
  <c r="Q1984" i="109"/>
  <c r="N494" i="109"/>
  <c r="P1001" i="109"/>
  <c r="T181" i="109"/>
  <c r="N1935" i="109"/>
  <c r="T2085" i="109"/>
  <c r="T2572" i="109"/>
  <c r="N548" i="109"/>
  <c r="L152" i="110"/>
  <c r="S2684" i="109"/>
  <c r="X248" i="109"/>
  <c r="O1001" i="109"/>
  <c r="R475" i="109"/>
  <c r="S3925" i="109"/>
  <c r="W2711" i="109"/>
  <c r="P840" i="109"/>
  <c r="W4129" i="109"/>
  <c r="Y3806" i="109"/>
  <c r="V2684" i="109"/>
  <c r="T3662" i="109"/>
  <c r="N4244" i="109"/>
  <c r="Q2276" i="109"/>
  <c r="O3560" i="109"/>
  <c r="Q2657" i="109"/>
  <c r="S4044" i="109"/>
  <c r="S4140" i="109"/>
  <c r="X1875" i="109"/>
  <c r="O3882" i="109"/>
  <c r="N52" i="109"/>
  <c r="V3380" i="109"/>
  <c r="P4290" i="109"/>
  <c r="S3556" i="109"/>
  <c r="O1877" i="109"/>
  <c r="W92" i="109"/>
  <c r="P39" i="109"/>
  <c r="S3771" i="109"/>
  <c r="U2565" i="109"/>
  <c r="Y238" i="109"/>
  <c r="Q3773" i="109"/>
  <c r="T25" i="109"/>
  <c r="V2246" i="109"/>
  <c r="W2431" i="109"/>
  <c r="V22" i="109"/>
  <c r="R2388" i="109"/>
  <c r="P3833" i="109"/>
  <c r="N4039" i="109"/>
  <c r="W2377" i="109"/>
  <c r="N451" i="109"/>
  <c r="W567" i="109"/>
  <c r="W4036" i="109"/>
  <c r="N4213" i="109"/>
  <c r="O625" i="109"/>
  <c r="S3779" i="109"/>
  <c r="T275" i="109"/>
  <c r="Y4052" i="109"/>
  <c r="Q1925" i="109"/>
  <c r="N3487" i="109"/>
  <c r="P4129" i="109"/>
  <c r="Y4196" i="109"/>
  <c r="N2227" i="109"/>
  <c r="V1950" i="109"/>
  <c r="N3375" i="109"/>
  <c r="N4110" i="109"/>
  <c r="Z2130" i="109"/>
  <c r="Q928" i="109"/>
  <c r="R110" i="109"/>
  <c r="P932" i="109"/>
  <c r="N4062" i="109"/>
  <c r="Q248" i="109"/>
  <c r="O2665" i="109"/>
  <c r="P2096" i="109"/>
  <c r="T168" i="109"/>
  <c r="N3814" i="109"/>
  <c r="R905" i="109"/>
  <c r="N2738" i="109"/>
  <c r="N125" i="109"/>
  <c r="W37" i="109"/>
  <c r="V2304" i="109"/>
  <c r="O2803" i="109"/>
  <c r="R4261" i="109"/>
  <c r="V1983" i="109"/>
  <c r="R4107" i="109"/>
  <c r="V2573" i="109"/>
  <c r="P3380" i="109"/>
  <c r="Y108" i="109"/>
  <c r="S1908" i="109"/>
  <c r="U4171" i="109"/>
  <c r="U3483" i="109"/>
  <c r="N889" i="109"/>
  <c r="O2066" i="109"/>
  <c r="Q932" i="109"/>
  <c r="V840" i="109"/>
  <c r="Y85" i="109"/>
  <c r="T905" i="109"/>
  <c r="U3745" i="109"/>
  <c r="U921" i="109"/>
  <c r="P248" i="109"/>
  <c r="O3818" i="109"/>
  <c r="S859" i="109"/>
  <c r="N844" i="109"/>
  <c r="O417" i="109"/>
  <c r="N3675" i="109"/>
  <c r="U183" i="109"/>
  <c r="W2285" i="109"/>
  <c r="P3704" i="109"/>
  <c r="N188" i="109"/>
  <c r="Q4271" i="109"/>
  <c r="V4138" i="109"/>
  <c r="R244" i="109"/>
  <c r="V2288" i="109"/>
  <c r="X546" i="109"/>
  <c r="V2027" i="109"/>
  <c r="V451" i="109"/>
  <c r="Y3775" i="109"/>
  <c r="D65" i="117"/>
  <c r="P2830" i="109"/>
  <c r="S3687" i="109"/>
  <c r="U52" i="109"/>
  <c r="T417" i="109"/>
  <c r="Q913" i="109"/>
  <c r="U256" i="109"/>
  <c r="Q4171" i="109"/>
  <c r="O4198" i="109"/>
  <c r="W597" i="109"/>
  <c r="R2438" i="109"/>
  <c r="R181" i="109"/>
  <c r="O2081" i="109"/>
  <c r="N4136" i="109"/>
  <c r="S1865" i="109"/>
  <c r="T820" i="109"/>
  <c r="N3674" i="109"/>
  <c r="X3848" i="109"/>
  <c r="P3879" i="109"/>
  <c r="R4125" i="109"/>
  <c r="R406" i="109"/>
  <c r="Q229" i="109"/>
  <c r="N3764" i="109"/>
  <c r="S621" i="109"/>
  <c r="T3556" i="109"/>
  <c r="Z4329" i="109"/>
  <c r="U889" i="109"/>
  <c r="R2723" i="109"/>
  <c r="S2300" i="109"/>
  <c r="W2066" i="109"/>
  <c r="X1847" i="109"/>
  <c r="P786" i="109"/>
  <c r="N999" i="109"/>
  <c r="P3891" i="109"/>
  <c r="T129" i="109"/>
  <c r="O2008" i="109"/>
  <c r="U2066" i="109"/>
  <c r="V175" i="109"/>
  <c r="W2641" i="109"/>
  <c r="O2392" i="109"/>
  <c r="P2461" i="109"/>
  <c r="R243" i="109"/>
  <c r="Q1927" i="109"/>
  <c r="X2227" i="109"/>
  <c r="V2008" i="109"/>
  <c r="N2281" i="109"/>
  <c r="N165" i="109"/>
  <c r="S759" i="109"/>
  <c r="S971" i="109"/>
  <c r="S1005" i="109"/>
  <c r="N48" i="109"/>
  <c r="V2784" i="109"/>
  <c r="O4183" i="109"/>
  <c r="Q903" i="109"/>
  <c r="R2361" i="109"/>
  <c r="V3760" i="109"/>
  <c r="W22" i="109"/>
  <c r="U92" i="109"/>
  <c r="Y273" i="109"/>
  <c r="V491" i="109"/>
  <c r="W27" i="109"/>
  <c r="Q2353" i="109"/>
  <c r="R2446" i="109"/>
  <c r="O917" i="109"/>
  <c r="T98" i="109"/>
  <c r="N3904" i="109"/>
  <c r="P25" i="109"/>
  <c r="W3691" i="109"/>
  <c r="Q3687" i="109"/>
  <c r="N3307" i="109"/>
  <c r="V2392" i="109"/>
  <c r="W932" i="109"/>
  <c r="Z305" i="109"/>
  <c r="X4101" i="109"/>
  <c r="Q767" i="109"/>
  <c r="R232" i="109"/>
  <c r="R45" i="109"/>
  <c r="S898" i="109"/>
  <c r="N417" i="109"/>
  <c r="Q4190" i="109"/>
  <c r="T157" i="109"/>
  <c r="N859" i="109"/>
  <c r="U4110" i="109"/>
  <c r="W3410" i="109"/>
  <c r="X159" i="109"/>
  <c r="Q2358" i="109"/>
  <c r="W825" i="109"/>
  <c r="N2684" i="109"/>
  <c r="Z2162" i="109"/>
  <c r="V4144" i="109"/>
  <c r="Y110" i="109"/>
  <c r="R10" i="109"/>
  <c r="V3667" i="109"/>
  <c r="Y175" i="109"/>
  <c r="R449" i="109"/>
  <c r="Q2008" i="109"/>
  <c r="N3472" i="109"/>
  <c r="S2242" i="109"/>
  <c r="W1001" i="109"/>
  <c r="N3456" i="109"/>
  <c r="N275" i="109"/>
  <c r="V2349" i="109"/>
  <c r="W102" i="109"/>
  <c r="T3663" i="109"/>
  <c r="Q1939" i="109"/>
  <c r="Q1837" i="109"/>
  <c r="X2211" i="109"/>
  <c r="R259" i="109"/>
  <c r="S2355" i="109"/>
  <c r="P82" i="109"/>
  <c r="W123" i="109"/>
  <c r="W2358" i="109"/>
  <c r="N3890" i="109"/>
  <c r="T928" i="109"/>
  <c r="V3752" i="109"/>
  <c r="O402" i="109"/>
  <c r="O3460" i="109"/>
  <c r="Y4247" i="109"/>
  <c r="N194" i="109"/>
  <c r="T1982" i="109"/>
  <c r="P4025" i="109"/>
  <c r="S4263" i="109"/>
  <c r="Z4320" i="109"/>
  <c r="U2568" i="109"/>
  <c r="X4174" i="109"/>
  <c r="P2012" i="109"/>
  <c r="Q4263" i="109"/>
  <c r="O4290" i="109"/>
  <c r="N2787" i="109"/>
  <c r="Q1993" i="109"/>
  <c r="V4198" i="109"/>
  <c r="U4129" i="109"/>
  <c r="S94" i="109"/>
  <c r="P827" i="109"/>
  <c r="X4198" i="109"/>
  <c r="U10" i="109"/>
  <c r="T859" i="109"/>
  <c r="S2365" i="109"/>
  <c r="R92" i="110"/>
  <c r="Q775" i="109"/>
  <c r="W3444" i="109"/>
  <c r="R2219" i="109"/>
  <c r="T3752" i="109"/>
  <c r="N3480" i="109"/>
  <c r="P974" i="109"/>
  <c r="S2465" i="109"/>
  <c r="S1998" i="109"/>
  <c r="O24" i="109"/>
  <c r="X91" i="109"/>
  <c r="T256" i="109"/>
  <c r="R3898" i="109"/>
  <c r="P530" i="109"/>
  <c r="X2573" i="109"/>
  <c r="Z2872" i="109"/>
  <c r="X2373" i="109"/>
  <c r="R4190" i="109"/>
  <c r="W1847" i="109"/>
  <c r="T3833" i="109"/>
  <c r="T2304" i="109"/>
  <c r="O56" i="109"/>
  <c r="O200" i="109"/>
  <c r="R828" i="109"/>
  <c r="O421" i="109"/>
  <c r="V4183" i="109"/>
  <c r="V2434" i="109"/>
  <c r="Q2565" i="109"/>
  <c r="Q244" i="109"/>
  <c r="N2288" i="109"/>
  <c r="O828" i="109"/>
  <c r="U2392" i="109"/>
  <c r="O92" i="109"/>
  <c r="U2371" i="109"/>
  <c r="R2016" i="109"/>
  <c r="R4115" i="109"/>
  <c r="N1000" i="109"/>
  <c r="X4127" i="109"/>
  <c r="P3807" i="109"/>
  <c r="N546" i="109"/>
  <c r="Q2640" i="109"/>
  <c r="U3831" i="109"/>
  <c r="X3742" i="109"/>
  <c r="S4123" i="109"/>
  <c r="Z2889" i="109"/>
  <c r="N2785" i="109"/>
  <c r="Y2710" i="109"/>
  <c r="Y1907" i="109"/>
  <c r="V118" i="109"/>
  <c r="O522" i="109"/>
  <c r="Q91" i="109"/>
  <c r="P921" i="109"/>
  <c r="O163" i="109"/>
  <c r="Q3466" i="109"/>
  <c r="P2655" i="109"/>
  <c r="X173" i="109"/>
  <c r="Y4099" i="109"/>
  <c r="Y9" i="109"/>
  <c r="Y2203" i="109"/>
  <c r="U1981" i="109"/>
  <c r="T236" i="109"/>
  <c r="O3448" i="109"/>
  <c r="Q12" i="109"/>
  <c r="T115" i="109"/>
  <c r="S2749" i="109"/>
  <c r="Q376" i="109"/>
  <c r="S4061" i="109"/>
  <c r="R2353" i="109"/>
  <c r="R192" i="109"/>
  <c r="O893" i="109"/>
  <c r="R1847" i="109"/>
  <c r="W3923" i="109"/>
  <c r="Q404" i="109"/>
  <c r="Z331" i="109"/>
  <c r="V112" i="109"/>
  <c r="N4172" i="109"/>
  <c r="O2746" i="109"/>
  <c r="S550" i="109"/>
  <c r="Y532" i="109"/>
  <c r="R3779" i="109"/>
  <c r="U1993" i="109"/>
  <c r="Q98" i="109"/>
  <c r="N2089" i="109"/>
  <c r="N259" i="109"/>
  <c r="O126" i="109"/>
  <c r="Y4287" i="109"/>
  <c r="P3843" i="109"/>
  <c r="V3762" i="109"/>
  <c r="T2564" i="109"/>
  <c r="U1988" i="109"/>
  <c r="U4107" i="109"/>
  <c r="Q2390" i="109"/>
  <c r="N3531" i="109"/>
  <c r="E63" i="117"/>
  <c r="P157" i="109"/>
  <c r="W3758" i="109"/>
  <c r="S927" i="109"/>
  <c r="W3807" i="109"/>
  <c r="X3773" i="109"/>
  <c r="V45" i="109"/>
  <c r="O489" i="109"/>
  <c r="X2785" i="109"/>
  <c r="W2576" i="109"/>
  <c r="X1937" i="109"/>
  <c r="Y2430" i="109"/>
  <c r="V4244" i="109"/>
  <c r="R853" i="109"/>
  <c r="S400" i="109"/>
  <c r="S3443" i="109"/>
  <c r="R1003" i="109"/>
  <c r="P2579" i="109"/>
  <c r="P754" i="109"/>
  <c r="S2679" i="109"/>
  <c r="O2225" i="109"/>
  <c r="Q3449" i="109"/>
  <c r="S4036" i="109"/>
  <c r="R4033" i="109"/>
  <c r="X2308" i="109"/>
  <c r="T4127" i="109"/>
  <c r="P4039" i="109"/>
  <c r="W2281" i="109"/>
  <c r="S4064" i="109"/>
  <c r="T2353" i="109"/>
  <c r="R4026" i="109"/>
  <c r="S3878" i="109"/>
  <c r="S3808" i="109"/>
  <c r="P528" i="109"/>
  <c r="S480" i="109"/>
  <c r="N2675" i="109"/>
  <c r="N2713" i="109"/>
  <c r="X2572" i="109"/>
  <c r="Q857" i="109"/>
  <c r="N2092" i="109"/>
  <c r="V195" i="109"/>
  <c r="U122" i="109"/>
  <c r="P2663" i="109"/>
  <c r="R2673" i="109"/>
  <c r="W4141" i="109"/>
  <c r="U1846" i="109"/>
  <c r="R2710" i="109"/>
  <c r="U775" i="109"/>
  <c r="Q2019" i="109"/>
  <c r="U4106" i="109"/>
  <c r="N3769" i="109"/>
  <c r="Y2600" i="109"/>
  <c r="R2754" i="109"/>
  <c r="P4185" i="109"/>
  <c r="V3557" i="109"/>
  <c r="Q1907" i="109"/>
  <c r="X2006" i="109"/>
  <c r="R3558" i="109"/>
  <c r="Q3920" i="109"/>
  <c r="Q2094" i="109"/>
  <c r="V3772" i="109"/>
  <c r="Y3846" i="109"/>
  <c r="O3395" i="109"/>
  <c r="S2590" i="109"/>
  <c r="S40" i="109"/>
  <c r="N961" i="109"/>
  <c r="W2608" i="109"/>
  <c r="V1980" i="109"/>
  <c r="R2674" i="109"/>
  <c r="Y2594" i="109"/>
  <c r="X3920" i="109"/>
  <c r="R885" i="109"/>
  <c r="V2025" i="109"/>
  <c r="Y2752" i="109"/>
  <c r="W450" i="109"/>
  <c r="Y3847" i="109"/>
  <c r="T556" i="109"/>
  <c r="R1866" i="109"/>
  <c r="F58" i="117"/>
  <c r="Q638" i="109"/>
  <c r="U49" i="109"/>
  <c r="Z2500" i="109"/>
  <c r="O2748" i="109"/>
  <c r="O42" i="109"/>
  <c r="N3449" i="109"/>
  <c r="R459" i="109"/>
  <c r="R1983" i="109"/>
  <c r="V4037" i="109"/>
  <c r="O999" i="109"/>
  <c r="X1992" i="109"/>
  <c r="V3732" i="109"/>
  <c r="U1862" i="109"/>
  <c r="V3703" i="109"/>
  <c r="V3706" i="109"/>
  <c r="N2230" i="109"/>
  <c r="N2717" i="109"/>
  <c r="W384" i="109"/>
  <c r="V1910" i="109"/>
  <c r="Z2860" i="109"/>
  <c r="P1989" i="109"/>
  <c r="S4100" i="109"/>
  <c r="O400" i="109"/>
  <c r="Q2237" i="109"/>
  <c r="O1003" i="109"/>
  <c r="R4109" i="109"/>
  <c r="T1846" i="109"/>
  <c r="P19" i="109"/>
  <c r="N528" i="109"/>
  <c r="N170" i="109"/>
  <c r="U2013" i="109"/>
  <c r="Q119" i="109"/>
  <c r="R2577" i="109"/>
  <c r="R2212" i="109"/>
  <c r="V200" i="109"/>
  <c r="P3371" i="109"/>
  <c r="N1983" i="109"/>
  <c r="S3691" i="109"/>
  <c r="N3485" i="109"/>
  <c r="V751" i="109"/>
  <c r="R231" i="109"/>
  <c r="X2240" i="109"/>
  <c r="O4024" i="109"/>
  <c r="R3888" i="109"/>
  <c r="X1843" i="109"/>
  <c r="W561" i="109"/>
  <c r="O2419" i="109"/>
  <c r="P2284" i="109"/>
  <c r="W3838" i="109"/>
  <c r="Q926" i="109"/>
  <c r="X2244" i="109"/>
  <c r="Q237" i="109"/>
  <c r="S915" i="109"/>
  <c r="X240" i="109"/>
  <c r="Q84" i="109"/>
  <c r="W552" i="109"/>
  <c r="V2387" i="109"/>
  <c r="O4196" i="109"/>
  <c r="N2025" i="109"/>
  <c r="N3671" i="109"/>
  <c r="O2784" i="109"/>
  <c r="V108" i="109"/>
  <c r="N1002" i="109"/>
  <c r="T3460" i="109"/>
  <c r="U2462" i="109"/>
  <c r="S1870" i="109"/>
  <c r="T2682" i="109"/>
  <c r="R1846" i="109"/>
  <c r="O4037" i="109"/>
  <c r="V747" i="109"/>
  <c r="Q414" i="109"/>
  <c r="P782" i="109"/>
  <c r="V2225" i="109"/>
  <c r="Q1910" i="109"/>
  <c r="O2358" i="109"/>
  <c r="R115" i="109"/>
  <c r="R2225" i="109"/>
  <c r="W1982" i="109"/>
  <c r="S1835" i="109"/>
  <c r="P3473" i="109"/>
  <c r="V163" i="109"/>
  <c r="O2201" i="109"/>
  <c r="P813" i="109"/>
  <c r="S2444" i="109"/>
  <c r="Q2755" i="109"/>
  <c r="N1922" i="109"/>
  <c r="T50" i="109"/>
  <c r="R112" i="109"/>
  <c r="Q1864" i="109"/>
  <c r="Q754" i="109"/>
  <c r="R3879" i="109"/>
  <c r="V3448" i="109"/>
  <c r="O3732" i="109"/>
  <c r="Q927" i="109"/>
  <c r="W2239" i="109"/>
  <c r="T4065" i="109"/>
  <c r="N3522" i="109"/>
  <c r="W3740" i="109"/>
  <c r="N127" i="109"/>
  <c r="X1910" i="109"/>
  <c r="V2611" i="109"/>
  <c r="N3455" i="109"/>
  <c r="Y1864" i="109"/>
  <c r="U264" i="109"/>
  <c r="O848" i="109"/>
  <c r="P2714" i="109"/>
  <c r="N976" i="109"/>
  <c r="T2584" i="109"/>
  <c r="S2024" i="109"/>
  <c r="T415" i="109"/>
  <c r="U3837" i="109"/>
  <c r="U561" i="109"/>
  <c r="O164" i="109"/>
  <c r="Q893" i="109"/>
  <c r="N2667" i="109"/>
  <c r="N4061" i="109"/>
  <c r="Y167" i="109"/>
  <c r="Q812" i="109"/>
  <c r="R2355" i="109"/>
  <c r="N769" i="109"/>
  <c r="P4032" i="109"/>
  <c r="W2275" i="109"/>
  <c r="U3835" i="109"/>
  <c r="W3765" i="109"/>
  <c r="U50" i="109"/>
  <c r="X1950" i="109"/>
  <c r="S2387" i="109"/>
  <c r="T112" i="109"/>
  <c r="X50" i="109"/>
  <c r="Y1983" i="109"/>
  <c r="V2279" i="109"/>
  <c r="P3659" i="109"/>
  <c r="T2246" i="109"/>
  <c r="Q2595" i="109"/>
  <c r="T1937" i="109"/>
  <c r="Y1836" i="109"/>
  <c r="Q90" i="109"/>
  <c r="R747" i="109"/>
  <c r="O3805" i="109"/>
  <c r="Q925" i="109"/>
  <c r="V828" i="109"/>
  <c r="O492" i="109"/>
  <c r="V480" i="109"/>
  <c r="Q1914" i="109"/>
  <c r="N4207" i="109"/>
  <c r="Q2061" i="109"/>
  <c r="S4068" i="109"/>
  <c r="N1990" i="109"/>
  <c r="Z686" i="109"/>
  <c r="O812" i="109"/>
  <c r="Y2637" i="109"/>
  <c r="W4027" i="109"/>
  <c r="V3677" i="109"/>
  <c r="Z2498" i="109"/>
  <c r="N2751" i="109"/>
  <c r="T1943" i="109"/>
  <c r="P1914" i="109"/>
  <c r="Z4316" i="109"/>
  <c r="V479" i="109"/>
  <c r="O1947" i="109"/>
  <c r="V3545" i="109"/>
  <c r="O854" i="109"/>
  <c r="T887" i="109"/>
  <c r="O382" i="109"/>
  <c r="Z2134" i="109"/>
  <c r="S2208" i="109"/>
  <c r="X3380" i="109"/>
  <c r="W2302" i="109"/>
  <c r="R2363" i="109"/>
  <c r="S4255" i="109"/>
  <c r="N3849" i="109"/>
  <c r="V897" i="109"/>
  <c r="N4050" i="109"/>
  <c r="D50" i="117"/>
  <c r="Q3809" i="109"/>
  <c r="S2298" i="109"/>
  <c r="S2312" i="109"/>
  <c r="Z2165" i="109"/>
  <c r="Y2638" i="109"/>
  <c r="N4138" i="109"/>
  <c r="X3466" i="109"/>
  <c r="Y1834" i="109"/>
  <c r="S2819" i="109"/>
  <c r="U3679" i="109"/>
  <c r="W3442" i="109"/>
  <c r="P2387" i="109"/>
  <c r="O1925" i="109"/>
  <c r="S635" i="109"/>
  <c r="Z2136" i="109"/>
  <c r="R113" i="109"/>
  <c r="R463" i="109"/>
  <c r="N3470" i="109"/>
  <c r="O2755" i="109"/>
  <c r="T522" i="109"/>
  <c r="U1947" i="109"/>
  <c r="X2803" i="109"/>
  <c r="T994" i="109"/>
  <c r="U2242" i="109"/>
  <c r="S123" i="109"/>
  <c r="N2825" i="109"/>
  <c r="U619" i="109"/>
  <c r="P3773" i="109"/>
  <c r="Q192" i="109"/>
  <c r="P273" i="109"/>
  <c r="X238" i="109"/>
  <c r="R886" i="109"/>
  <c r="O192" i="109"/>
  <c r="R2317" i="109"/>
  <c r="Q2645" i="109"/>
  <c r="T3744" i="109"/>
  <c r="N888" i="109"/>
  <c r="V4255" i="109"/>
  <c r="U4214" i="109"/>
  <c r="Q777" i="109"/>
  <c r="W228" i="109"/>
  <c r="N492" i="109"/>
  <c r="P2430" i="109"/>
  <c r="O2353" i="109"/>
  <c r="P266" i="109"/>
  <c r="N4130" i="109"/>
  <c r="W122" i="109"/>
  <c r="Y3908" i="109"/>
  <c r="W530" i="109"/>
  <c r="V2592" i="109"/>
  <c r="Y2057" i="109"/>
  <c r="Q4198" i="109"/>
  <c r="O859" i="109"/>
  <c r="P86" i="109"/>
  <c r="N94" i="109"/>
  <c r="U897" i="109"/>
  <c r="R4117" i="109"/>
  <c r="X264" i="109"/>
  <c r="W636" i="109"/>
  <c r="O855" i="109"/>
  <c r="P2592" i="109"/>
  <c r="X2742" i="109"/>
  <c r="N625" i="109"/>
  <c r="P986" i="109"/>
  <c r="W2465" i="109"/>
  <c r="U460" i="109"/>
  <c r="T2066" i="109"/>
  <c r="P3395" i="109"/>
  <c r="T110" i="109"/>
  <c r="W41" i="109"/>
  <c r="W1866" i="109"/>
  <c r="X183" i="109"/>
  <c r="W2231" i="109"/>
  <c r="T4110" i="109"/>
  <c r="N2319" i="109"/>
  <c r="Y2365" i="109"/>
  <c r="W3882" i="109"/>
  <c r="N855" i="109"/>
  <c r="V2012" i="109"/>
  <c r="Z2173" i="109"/>
  <c r="U2450" i="109"/>
  <c r="O2095" i="109"/>
  <c r="W2292" i="109"/>
  <c r="N2655" i="109"/>
  <c r="Z2857" i="109"/>
  <c r="S613" i="109"/>
  <c r="S102" i="109"/>
  <c r="V929" i="109"/>
  <c r="S10" i="109"/>
  <c r="R451" i="109"/>
  <c r="P2246" i="109"/>
  <c r="W2742" i="109"/>
  <c r="N473" i="109"/>
  <c r="N1849" i="109"/>
  <c r="V4263" i="109"/>
  <c r="N775" i="109"/>
  <c r="Q3473" i="109"/>
  <c r="O959" i="109"/>
  <c r="P1862" i="109"/>
  <c r="W4286" i="109"/>
  <c r="K167" i="110"/>
  <c r="O244" i="109"/>
  <c r="N4133" i="109"/>
  <c r="Q275" i="109"/>
  <c r="Q2392" i="109"/>
  <c r="T781" i="109"/>
  <c r="N2361" i="109"/>
  <c r="W3689" i="109"/>
  <c r="V10" i="109"/>
  <c r="S114" i="109"/>
  <c r="P2580" i="109"/>
  <c r="O3672" i="109"/>
  <c r="N2815" i="109"/>
  <c r="Z2538" i="109"/>
  <c r="R123" i="109"/>
  <c r="N3371" i="109"/>
  <c r="S3736" i="109"/>
  <c r="S771" i="109"/>
  <c r="Q4186" i="109"/>
  <c r="T123" i="109"/>
  <c r="R552" i="109"/>
  <c r="Y3672" i="109"/>
  <c r="P188" i="109"/>
  <c r="R3745" i="109"/>
  <c r="N2597" i="109"/>
  <c r="V18" i="109"/>
  <c r="P2684" i="109"/>
  <c r="V421" i="109"/>
  <c r="V100" i="109"/>
  <c r="V2757" i="109"/>
  <c r="Q29" i="109"/>
  <c r="T3410" i="109"/>
  <c r="W2100" i="109"/>
  <c r="Y114" i="109"/>
  <c r="S4137" i="109"/>
  <c r="Y86" i="109"/>
  <c r="N3774" i="109"/>
  <c r="S4198" i="109"/>
  <c r="X126" i="109"/>
  <c r="O50" i="109"/>
  <c r="R2021" i="109"/>
  <c r="Q594" i="109"/>
  <c r="W387" i="109"/>
  <c r="V2202" i="109"/>
  <c r="O2757" i="109"/>
  <c r="V540" i="109"/>
  <c r="V2242" i="109"/>
  <c r="N3845" i="109"/>
  <c r="P2803" i="109"/>
  <c r="X3764" i="109"/>
  <c r="Y2753" i="109"/>
  <c r="U3663" i="109"/>
  <c r="O2799" i="109"/>
  <c r="N3539" i="109"/>
  <c r="S990" i="109"/>
  <c r="V269" i="109"/>
  <c r="N2669" i="109"/>
  <c r="Y3833" i="109"/>
  <c r="T2638" i="109"/>
  <c r="V2386" i="109"/>
  <c r="Y19" i="109"/>
  <c r="Y1993" i="109"/>
  <c r="N2057" i="109"/>
  <c r="W3906" i="109"/>
  <c r="M139" i="110"/>
  <c r="T41" i="109"/>
  <c r="T4129" i="109"/>
  <c r="N2645" i="109"/>
  <c r="Z344" i="109"/>
  <c r="R29" i="109"/>
  <c r="T2021" i="109"/>
  <c r="Q2012" i="109"/>
  <c r="Z2507" i="109"/>
  <c r="R2057" i="109"/>
  <c r="N2073" i="109"/>
  <c r="U1876" i="109"/>
  <c r="V567" i="109"/>
  <c r="N540" i="109"/>
  <c r="O1866" i="109"/>
  <c r="R2377" i="109"/>
  <c r="U2100" i="109"/>
  <c r="N25" i="109"/>
  <c r="V1834" i="109"/>
  <c r="O171" i="109"/>
  <c r="R2287" i="109"/>
  <c r="Y91" i="109"/>
  <c r="P268" i="109"/>
  <c r="X1837" i="109"/>
  <c r="S2604" i="109"/>
  <c r="N4206" i="109"/>
  <c r="N1846" i="109"/>
  <c r="N4212" i="109"/>
  <c r="R2300" i="109"/>
  <c r="X41" i="109"/>
  <c r="V905" i="109"/>
  <c r="V113" i="109"/>
  <c r="R533" i="109"/>
  <c r="P928" i="109"/>
  <c r="Z2146" i="109"/>
  <c r="N4288" i="109"/>
  <c r="R92" i="109"/>
  <c r="U2000" i="109"/>
  <c r="T2358" i="109"/>
  <c r="V2215" i="109"/>
  <c r="W2023" i="109"/>
  <c r="S2803" i="109"/>
  <c r="Y2714" i="109"/>
  <c r="X4071" i="109"/>
  <c r="Q110" i="109"/>
  <c r="U3687" i="109"/>
  <c r="N2240" i="109"/>
  <c r="K17" i="110"/>
  <c r="N3661" i="109"/>
  <c r="Y3736" i="109"/>
  <c r="X125" i="109"/>
  <c r="P3487" i="109"/>
  <c r="U3460" i="109"/>
  <c r="Y4183" i="109"/>
  <c r="S3848" i="109"/>
  <c r="P2358" i="109"/>
  <c r="P3560" i="109"/>
  <c r="V2640" i="109"/>
  <c r="Z2899" i="109"/>
  <c r="N3337" i="109"/>
  <c r="T2008" i="109"/>
  <c r="W621" i="109"/>
  <c r="N256" i="109"/>
  <c r="R3687" i="109"/>
  <c r="V990" i="109"/>
  <c r="S594" i="109"/>
  <c r="N232" i="109"/>
  <c r="N3735" i="109"/>
  <c r="Y4097" i="109"/>
  <c r="T2390" i="109"/>
  <c r="W1837" i="109"/>
  <c r="U2217" i="109"/>
  <c r="R3660" i="109"/>
  <c r="S231" i="109"/>
  <c r="V3821" i="109"/>
  <c r="Y102" i="109"/>
  <c r="X39" i="109"/>
  <c r="S1935" i="109"/>
  <c r="N2000" i="109"/>
  <c r="Y2388" i="109"/>
  <c r="N3398" i="109"/>
  <c r="Q898" i="109"/>
  <c r="R786" i="109"/>
  <c r="W3706" i="109"/>
  <c r="X1911" i="109"/>
  <c r="X4217" i="109"/>
  <c r="T124" i="109"/>
  <c r="T175" i="109"/>
  <c r="R4186" i="109"/>
  <c r="S3896" i="109"/>
  <c r="W187" i="109"/>
  <c r="Q3468" i="109"/>
  <c r="S3898" i="109"/>
  <c r="N42" i="109"/>
  <c r="Y2607" i="109"/>
  <c r="N84" i="109"/>
  <c r="T248" i="109"/>
  <c r="R2753" i="109"/>
  <c r="P4052" i="109"/>
  <c r="V37" i="109"/>
  <c r="O2200" i="109"/>
  <c r="X4110" i="109"/>
  <c r="R2752" i="109"/>
  <c r="R2073" i="109"/>
  <c r="N4112" i="109"/>
  <c r="O183" i="109"/>
  <c r="X3760" i="109"/>
  <c r="P3702" i="109"/>
  <c r="N4044" i="109"/>
  <c r="Q3487" i="109"/>
  <c r="V83" i="109"/>
  <c r="R2811" i="109"/>
  <c r="N4286" i="109"/>
  <c r="Q258" i="109"/>
  <c r="T122" i="109"/>
  <c r="P3412" i="109"/>
  <c r="O3838" i="109"/>
  <c r="S780" i="109"/>
  <c r="V4174" i="109"/>
  <c r="T3748" i="109"/>
  <c r="V4071" i="109"/>
  <c r="X202" i="109"/>
  <c r="N2303" i="109"/>
  <c r="P3460" i="109"/>
  <c r="Q125" i="109"/>
  <c r="N1948" i="109"/>
  <c r="X2319" i="109"/>
  <c r="P129" i="109"/>
  <c r="P1946" i="109"/>
  <c r="W3760" i="109"/>
  <c r="U36" i="110"/>
  <c r="N18" i="110"/>
  <c r="S3380" i="109"/>
  <c r="N832" i="109"/>
  <c r="Y3691" i="109"/>
  <c r="R1920" i="109"/>
  <c r="P13" i="109"/>
  <c r="P3444" i="109"/>
  <c r="S2066" i="109"/>
  <c r="R129" i="109"/>
  <c r="X2565" i="109"/>
  <c r="Y3906" i="109"/>
  <c r="U202" i="109"/>
  <c r="W3371" i="109"/>
  <c r="V1877" i="109"/>
  <c r="N3818" i="109"/>
  <c r="Y3760" i="109"/>
  <c r="U986" i="109"/>
  <c r="X3779" i="109"/>
  <c r="R394" i="109"/>
  <c r="S928" i="109"/>
  <c r="N3775" i="109"/>
  <c r="X3468" i="109"/>
  <c r="P1838" i="109"/>
  <c r="N4040" i="109"/>
  <c r="S3745" i="109"/>
  <c r="V2665" i="109"/>
  <c r="N2584" i="109"/>
  <c r="S4098" i="109"/>
  <c r="Z4355" i="109"/>
  <c r="Y124" i="109"/>
  <c r="S2309" i="109"/>
  <c r="T3925" i="109"/>
  <c r="Q597" i="109"/>
  <c r="U1984" i="109"/>
  <c r="T1866" i="109"/>
  <c r="U3818" i="109"/>
  <c r="W114" i="109"/>
  <c r="V825" i="109"/>
  <c r="Y3687" i="109"/>
  <c r="S1847" i="109"/>
  <c r="V181" i="109"/>
  <c r="Y2680" i="109"/>
  <c r="W4028" i="109"/>
  <c r="W1838" i="109"/>
  <c r="O2388" i="109"/>
  <c r="R621" i="109"/>
  <c r="P1854" i="109"/>
  <c r="X4263" i="109"/>
  <c r="N3744" i="109"/>
  <c r="P913" i="109"/>
  <c r="R3922" i="109"/>
  <c r="N3748" i="109"/>
  <c r="R859" i="109"/>
  <c r="O4286" i="109"/>
  <c r="N2757" i="109"/>
  <c r="Q1866" i="109"/>
  <c r="O4275" i="109"/>
  <c r="U83" i="109"/>
  <c r="Y3891" i="109"/>
  <c r="X269" i="109"/>
  <c r="U2285" i="109"/>
  <c r="P2365" i="109"/>
  <c r="Q905" i="109"/>
  <c r="N2811" i="109"/>
  <c r="X4290" i="109"/>
  <c r="N638" i="109"/>
  <c r="V986" i="109"/>
  <c r="Q2757" i="109"/>
  <c r="U3921" i="109"/>
  <c r="S1993" i="109"/>
  <c r="N2097" i="109"/>
  <c r="V3891" i="109"/>
  <c r="P990" i="109"/>
  <c r="Q3533" i="109"/>
  <c r="S1864" i="109"/>
  <c r="V561" i="109"/>
  <c r="S2795" i="109"/>
  <c r="N3406" i="109"/>
  <c r="W3925" i="109"/>
  <c r="N1992" i="109"/>
  <c r="N2376" i="109"/>
  <c r="S1984" i="109"/>
  <c r="Q771" i="109"/>
  <c r="P198" i="109"/>
  <c r="Q2057" i="109"/>
  <c r="Q2753" i="109"/>
  <c r="N2639" i="109"/>
  <c r="V127" i="109"/>
  <c r="V2285" i="109"/>
  <c r="O86" i="109"/>
  <c r="N54" i="109"/>
  <c r="T2665" i="109"/>
  <c r="N3906" i="109"/>
  <c r="P1920" i="109"/>
  <c r="R3453" i="109"/>
  <c r="V125" i="109"/>
  <c r="R3545" i="109"/>
  <c r="Q2027" i="109"/>
  <c r="N1939" i="109"/>
  <c r="U3484" i="109"/>
  <c r="Y10" i="109"/>
  <c r="X95" i="109"/>
  <c r="R3387" i="109"/>
  <c r="Y2100" i="109"/>
  <c r="N158" i="109"/>
  <c r="P2023" i="109"/>
  <c r="O1920" i="109"/>
  <c r="X271" i="109"/>
  <c r="N4064" i="109"/>
  <c r="Q2641" i="109"/>
  <c r="N3745" i="109"/>
  <c r="N521" i="109"/>
  <c r="P48" i="109"/>
  <c r="N825" i="109"/>
  <c r="R4144" i="109"/>
  <c r="X112" i="109"/>
  <c r="Y183" i="109"/>
  <c r="U164" i="109"/>
  <c r="W1862" i="109"/>
  <c r="X3691" i="109"/>
  <c r="Y2085" i="109"/>
  <c r="V168" i="109"/>
  <c r="V115" i="109"/>
  <c r="O2240" i="109"/>
  <c r="R4099" i="109"/>
  <c r="R2024" i="109"/>
  <c r="W1876" i="109"/>
  <c r="P747" i="109"/>
  <c r="S2384" i="109"/>
  <c r="N152" i="110"/>
  <c r="W9" i="109"/>
  <c r="V21" i="109"/>
  <c r="N524" i="109"/>
  <c r="V3879" i="109"/>
  <c r="W2096" i="109"/>
  <c r="O2023" i="109"/>
  <c r="W4198" i="109"/>
  <c r="W3825" i="109"/>
  <c r="N240" i="109"/>
  <c r="V3660" i="109"/>
  <c r="R2246" i="109"/>
  <c r="X2753" i="109"/>
  <c r="O3906" i="109"/>
  <c r="U2811" i="109"/>
  <c r="Y56" i="109"/>
  <c r="X3806" i="109"/>
  <c r="Y2349" i="109"/>
  <c r="Y2292" i="109"/>
  <c r="Q1943" i="109"/>
  <c r="W533" i="109"/>
  <c r="V2639" i="109"/>
  <c r="N2607" i="109"/>
  <c r="T2300" i="109"/>
  <c r="Q2313" i="109"/>
  <c r="V2227" i="109"/>
  <c r="Q264" i="109"/>
  <c r="U4144" i="109"/>
  <c r="S887" i="109"/>
  <c r="N988" i="109"/>
  <c r="V2726" i="109"/>
  <c r="O1835" i="109"/>
  <c r="R757" i="109"/>
  <c r="N273" i="109"/>
  <c r="T94" i="109"/>
  <c r="S3890" i="109"/>
  <c r="N2678" i="109"/>
  <c r="X2461" i="109"/>
  <c r="N4290" i="109"/>
  <c r="U275" i="109"/>
  <c r="T97" i="109"/>
  <c r="R1937" i="109"/>
  <c r="X1844" i="109"/>
  <c r="V4026" i="109"/>
  <c r="O4104" i="109"/>
  <c r="R16" i="109"/>
  <c r="V3910" i="109"/>
  <c r="U786" i="109"/>
  <c r="P971" i="109"/>
  <c r="U3809" i="109"/>
  <c r="O932" i="109"/>
  <c r="O167" i="110"/>
  <c r="Q1854" i="109"/>
  <c r="R3444" i="109"/>
  <c r="K140" i="110"/>
  <c r="U3852" i="109"/>
  <c r="O1834" i="109"/>
  <c r="R3560" i="109"/>
  <c r="N228" i="109"/>
  <c r="S3760" i="109"/>
  <c r="U494" i="109"/>
  <c r="U621" i="109"/>
  <c r="Y2787" i="109"/>
  <c r="R2803" i="109"/>
  <c r="Y1835" i="109"/>
  <c r="N3481" i="109"/>
  <c r="S2388" i="109"/>
  <c r="P3679" i="109"/>
  <c r="N3879" i="109"/>
  <c r="W241" i="109"/>
  <c r="Q4290" i="109"/>
  <c r="O3517" i="109"/>
  <c r="S3891" i="109"/>
  <c r="S4110" i="109"/>
  <c r="S2346" i="109"/>
  <c r="S2096" i="109"/>
  <c r="T3775" i="109"/>
  <c r="O4052" i="109"/>
  <c r="Q37" i="109"/>
  <c r="U2787" i="109"/>
  <c r="Y4140" i="109"/>
  <c r="O840" i="109"/>
  <c r="O4061" i="109"/>
  <c r="N115" i="109"/>
  <c r="Y2027" i="109"/>
  <c r="R19" i="109"/>
  <c r="Q3847" i="109"/>
  <c r="P158" i="109"/>
  <c r="W3408" i="109"/>
  <c r="Q1872" i="109"/>
  <c r="Q467" i="109"/>
  <c r="X986" i="109"/>
  <c r="P563" i="109"/>
  <c r="Z4348" i="109"/>
  <c r="S2292" i="109"/>
  <c r="N4259" i="109"/>
  <c r="O4065" i="109"/>
  <c r="O52" i="109"/>
  <c r="N4275" i="109"/>
  <c r="Q2650" i="109"/>
  <c r="N17" i="109"/>
  <c r="X4140" i="109"/>
  <c r="N167" i="109"/>
  <c r="Q996" i="109"/>
  <c r="S3526" i="109"/>
  <c r="N3850" i="109"/>
  <c r="O2811" i="109"/>
  <c r="R37" i="109"/>
  <c r="T490" i="109"/>
  <c r="N3541" i="109"/>
  <c r="W2008" i="109"/>
  <c r="W1927" i="109"/>
  <c r="V3779" i="109"/>
  <c r="O2448" i="109"/>
  <c r="O2712" i="109"/>
  <c r="O2317" i="109"/>
  <c r="S2209" i="109"/>
  <c r="W2363" i="109"/>
  <c r="S4109" i="109"/>
  <c r="N376" i="109"/>
  <c r="Q929" i="109"/>
  <c r="Y4173" i="109"/>
  <c r="Q3555" i="109"/>
  <c r="R457" i="109"/>
  <c r="S4133" i="109"/>
  <c r="P4173" i="109"/>
  <c r="Y1910" i="109"/>
  <c r="W4196" i="109"/>
  <c r="Z2494" i="109"/>
  <c r="S2793" i="109"/>
  <c r="V3687" i="109"/>
  <c r="T3923" i="109"/>
  <c r="O21" i="109"/>
  <c r="Y199" i="109"/>
  <c r="N895" i="109"/>
  <c r="Q4032" i="109"/>
  <c r="U9" i="109"/>
  <c r="N4123" i="109"/>
  <c r="S851" i="109"/>
  <c r="O3701" i="109"/>
  <c r="T520" i="109"/>
  <c r="R3695" i="109"/>
  <c r="X1916" i="109"/>
  <c r="D66" i="117"/>
  <c r="R39" i="109"/>
  <c r="R783" i="109"/>
  <c r="U840" i="109"/>
  <c r="R3393" i="109"/>
  <c r="O3662" i="109"/>
  <c r="Q1947" i="109"/>
  <c r="N3440" i="109"/>
  <c r="T532" i="109"/>
  <c r="S477" i="109"/>
  <c r="R173" i="109"/>
  <c r="X228" i="109"/>
  <c r="Y1952" i="109"/>
  <c r="R2017" i="109"/>
  <c r="O2212" i="109"/>
  <c r="V3699" i="109"/>
  <c r="Z341" i="109"/>
  <c r="S3399" i="109"/>
  <c r="T2680" i="109"/>
  <c r="Z2128" i="109"/>
  <c r="P4214" i="109"/>
  <c r="U2795" i="109"/>
  <c r="P2244" i="109"/>
  <c r="S2751" i="109"/>
  <c r="O3668" i="109"/>
  <c r="V3823" i="109"/>
  <c r="N1873" i="109"/>
  <c r="V2728" i="109"/>
  <c r="R3375" i="109"/>
  <c r="T3452" i="109"/>
  <c r="R3661" i="109"/>
  <c r="Q921" i="109"/>
  <c r="P3734" i="109"/>
  <c r="P2348" i="109"/>
  <c r="T1874" i="109"/>
  <c r="Q4210" i="109"/>
  <c r="T560" i="109"/>
  <c r="Q4273" i="109"/>
  <c r="W2235" i="109"/>
  <c r="N389" i="109"/>
  <c r="W50" i="109"/>
  <c r="W3700" i="109"/>
  <c r="V2750" i="109"/>
  <c r="N3458" i="109"/>
  <c r="R2389" i="109"/>
  <c r="R4123" i="109"/>
  <c r="O389" i="109"/>
  <c r="S3923" i="109"/>
  <c r="N3521" i="109"/>
  <c r="U112" i="109"/>
  <c r="T2239" i="109"/>
  <c r="R3813" i="109"/>
  <c r="S4024" i="109"/>
  <c r="R4060" i="109"/>
  <c r="S3773" i="109"/>
  <c r="Q1846" i="109"/>
  <c r="U2282" i="109"/>
  <c r="Q2827" i="109"/>
  <c r="V3831" i="109"/>
  <c r="R3735" i="109"/>
  <c r="N559" i="109"/>
  <c r="O4288" i="109"/>
  <c r="S530" i="109"/>
  <c r="R4062" i="109"/>
  <c r="S2564" i="109"/>
  <c r="Z4346" i="109"/>
  <c r="S4027" i="109"/>
  <c r="S2071" i="109"/>
  <c r="P2240" i="109"/>
  <c r="S3458" i="109"/>
  <c r="S1916" i="109"/>
  <c r="Q4026" i="109"/>
  <c r="P553" i="109"/>
  <c r="U2386" i="109"/>
  <c r="R546" i="109"/>
  <c r="Q2675" i="109"/>
  <c r="O1982" i="109"/>
  <c r="O4285" i="109"/>
  <c r="V3369" i="109"/>
  <c r="R3677" i="109"/>
  <c r="T601" i="109"/>
  <c r="V237" i="109"/>
  <c r="T173" i="109"/>
  <c r="O4032" i="109"/>
  <c r="Z2901" i="109"/>
  <c r="Q2280" i="109"/>
  <c r="W3703" i="109"/>
  <c r="P853" i="109"/>
  <c r="T459" i="109"/>
  <c r="P2746" i="109"/>
  <c r="O4246" i="109"/>
  <c r="R4285" i="109"/>
  <c r="O3765" i="109"/>
  <c r="R2290" i="109"/>
  <c r="V1915" i="109"/>
  <c r="Y3758" i="109"/>
  <c r="T3768" i="109"/>
  <c r="O4253" i="109"/>
  <c r="X2720" i="109"/>
  <c r="W465" i="109"/>
  <c r="T1983" i="109"/>
  <c r="V780" i="109"/>
  <c r="T4109" i="109"/>
  <c r="O3554" i="109"/>
  <c r="V4200" i="109"/>
  <c r="Q2355" i="109"/>
  <c r="W2201" i="109"/>
  <c r="Q778" i="109"/>
  <c r="Q4209" i="109"/>
  <c r="X2021" i="109"/>
  <c r="O597" i="109"/>
  <c r="W85" i="109"/>
  <c r="R2382" i="109"/>
  <c r="W2375" i="109"/>
  <c r="Y3685" i="109"/>
  <c r="N557" i="109"/>
  <c r="Q265" i="109"/>
  <c r="S565" i="109"/>
  <c r="Y2679" i="109"/>
  <c r="O638" i="109"/>
  <c r="N2094" i="109"/>
  <c r="T2751" i="109"/>
  <c r="N3667" i="109"/>
  <c r="S2711" i="109"/>
  <c r="U3412" i="109"/>
  <c r="T927" i="109"/>
  <c r="R51" i="109"/>
  <c r="V3770" i="109"/>
  <c r="Z4354" i="109"/>
  <c r="R2242" i="109"/>
  <c r="Q2574" i="109"/>
  <c r="T634" i="109"/>
  <c r="V4127" i="109"/>
  <c r="S2678" i="109"/>
  <c r="V2568" i="109"/>
  <c r="V556" i="109"/>
  <c r="V915" i="109"/>
  <c r="S3663" i="109"/>
  <c r="S2389" i="109"/>
  <c r="O3453" i="109"/>
  <c r="P112" i="109"/>
  <c r="U540" i="109"/>
  <c r="N2448" i="109"/>
  <c r="V4060" i="109"/>
  <c r="Q782" i="109"/>
  <c r="N2317" i="109"/>
  <c r="S51" i="109"/>
  <c r="O157" i="109"/>
  <c r="Q483" i="109"/>
  <c r="Y35" i="109"/>
  <c r="X3410" i="109"/>
  <c r="P2600" i="109"/>
  <c r="X2566" i="109"/>
  <c r="T483" i="109"/>
  <c r="Q3812" i="109"/>
  <c r="Q888" i="109"/>
  <c r="Z2154" i="109"/>
  <c r="S749" i="109"/>
  <c r="X2420" i="109"/>
  <c r="Q2428" i="109"/>
  <c r="V455" i="109"/>
  <c r="T451" i="109"/>
  <c r="W2381" i="109"/>
  <c r="Y4171" i="109"/>
  <c r="O2640" i="109"/>
  <c r="O2276" i="109"/>
  <c r="Q4107" i="109"/>
  <c r="U1854" i="109"/>
  <c r="N633" i="109"/>
  <c r="T815" i="109"/>
  <c r="R157" i="109"/>
  <c r="V2238" i="109"/>
  <c r="P47" i="109"/>
  <c r="Q752" i="109"/>
  <c r="P1836" i="109"/>
  <c r="Y2275" i="109"/>
  <c r="Y4034" i="109"/>
  <c r="W411" i="109"/>
  <c r="V84" i="109"/>
  <c r="V930" i="109"/>
  <c r="S1989" i="109"/>
  <c r="N3881" i="109"/>
  <c r="P930" i="109"/>
  <c r="R2595" i="109"/>
  <c r="Y3453" i="109"/>
  <c r="W12" i="109"/>
  <c r="O2316" i="109"/>
  <c r="O2290" i="109"/>
  <c r="S4245" i="109"/>
  <c r="W897" i="109"/>
  <c r="T3371" i="109"/>
  <c r="X1907" i="109"/>
  <c r="V3906" i="109"/>
  <c r="U3806" i="109"/>
  <c r="V1992" i="109"/>
  <c r="X2371" i="109"/>
  <c r="Y2378" i="109"/>
  <c r="N3552" i="109"/>
  <c r="N857" i="109"/>
  <c r="O84" i="109"/>
  <c r="O1854" i="109"/>
  <c r="N1860" i="109"/>
  <c r="V3733" i="109"/>
  <c r="N849" i="109"/>
  <c r="P4285" i="109"/>
  <c r="W2667" i="109"/>
  <c r="W416" i="109"/>
  <c r="V4067" i="109"/>
  <c r="O258" i="109"/>
  <c r="R35" i="109"/>
  <c r="O3745" i="109"/>
  <c r="R815" i="109"/>
  <c r="U4200" i="109"/>
  <c r="Q765" i="109"/>
  <c r="Y563" i="109"/>
  <c r="T897" i="109"/>
  <c r="N2725" i="109"/>
  <c r="X2081" i="109"/>
  <c r="T856" i="109"/>
  <c r="O90" i="109"/>
  <c r="N4106" i="109"/>
  <c r="V3744" i="109"/>
  <c r="Q4212" i="109"/>
  <c r="Y2813" i="109"/>
  <c r="Q46" i="109"/>
  <c r="W91" i="109"/>
  <c r="V1911" i="109"/>
  <c r="T596" i="109"/>
  <c r="Q191" i="109"/>
  <c r="Q521" i="109"/>
  <c r="V418" i="109"/>
  <c r="V2752" i="109"/>
  <c r="Q2748" i="109"/>
  <c r="V3847" i="109"/>
  <c r="N918" i="109"/>
  <c r="N3397" i="109"/>
  <c r="X4172" i="109"/>
  <c r="O2016" i="109"/>
  <c r="P2640" i="109"/>
  <c r="P2225" i="109"/>
  <c r="U121" i="109"/>
  <c r="S394" i="109"/>
  <c r="Z338" i="109"/>
  <c r="S4207" i="109"/>
  <c r="T3735" i="109"/>
  <c r="X2438" i="109"/>
  <c r="V2389" i="109"/>
  <c r="W1911" i="109"/>
  <c r="S238" i="109"/>
  <c r="N1980" i="109"/>
  <c r="S740" i="109"/>
  <c r="S91" i="109"/>
  <c r="Y1992" i="109"/>
  <c r="Q915" i="109"/>
  <c r="O2387" i="109"/>
  <c r="P781" i="109"/>
  <c r="T1836" i="109"/>
  <c r="R2345" i="109"/>
  <c r="R2207" i="109"/>
  <c r="U971" i="109"/>
  <c r="Y92" i="109"/>
  <c r="S3370" i="109"/>
  <c r="V4285" i="109"/>
  <c r="Q1944" i="109"/>
  <c r="O3814" i="109"/>
  <c r="R2381" i="109"/>
  <c r="V4173" i="109"/>
  <c r="U3764" i="109"/>
  <c r="U752" i="109"/>
  <c r="V3659" i="109"/>
  <c r="W4098" i="109"/>
  <c r="N742" i="109"/>
  <c r="W4172" i="109"/>
  <c r="Q900" i="109"/>
  <c r="V2282" i="109"/>
  <c r="V165" i="109"/>
  <c r="R9" i="109"/>
  <c r="T4212" i="109"/>
  <c r="R237" i="109"/>
  <c r="S2311" i="109"/>
  <c r="Y1920" i="109"/>
  <c r="T404" i="109"/>
  <c r="T4123" i="109"/>
  <c r="S447" i="109"/>
  <c r="Q2749" i="109"/>
  <c r="X27" i="109"/>
  <c r="S48" i="109"/>
  <c r="R4200" i="109"/>
  <c r="D62" i="117"/>
  <c r="V3441" i="109"/>
  <c r="Z2866" i="109"/>
  <c r="T3849" i="109"/>
  <c r="Q246" i="109"/>
  <c r="R782" i="109"/>
  <c r="S1990" i="109"/>
  <c r="P784" i="109"/>
  <c r="W2567" i="109"/>
  <c r="Q2385" i="109"/>
  <c r="N991" i="109"/>
  <c r="V3697" i="109"/>
  <c r="V377" i="109"/>
  <c r="O976" i="109"/>
  <c r="U2016" i="109"/>
  <c r="N3770" i="109"/>
  <c r="O3466" i="109"/>
  <c r="X2231" i="109"/>
  <c r="Q2596" i="109"/>
  <c r="R4044" i="109"/>
  <c r="N3697" i="109"/>
  <c r="P2013" i="109"/>
  <c r="X4042" i="109"/>
  <c r="Q2609" i="109"/>
  <c r="W3399" i="109"/>
  <c r="T1876" i="109"/>
  <c r="P2710" i="109"/>
  <c r="P377" i="109"/>
  <c r="O2345" i="109"/>
  <c r="Q3408" i="109"/>
  <c r="N404" i="109"/>
  <c r="O2319" i="109"/>
  <c r="P2444" i="109"/>
  <c r="Y2024" i="109"/>
  <c r="W4100" i="109"/>
  <c r="R2217" i="109"/>
  <c r="X3668" i="109"/>
  <c r="N887" i="109"/>
  <c r="U2302" i="109"/>
  <c r="N1914" i="109"/>
  <c r="T2667" i="109"/>
  <c r="Q157" i="109"/>
  <c r="W553" i="109"/>
  <c r="O564" i="109"/>
  <c r="N820" i="109"/>
  <c r="N3685" i="109"/>
  <c r="W21" i="109"/>
  <c r="Y2422" i="109"/>
  <c r="S3825" i="109"/>
  <c r="N2243" i="109"/>
  <c r="X254" i="109"/>
  <c r="Q4217" i="109"/>
  <c r="N2720" i="109"/>
  <c r="X3898" i="109"/>
  <c r="S2461" i="109"/>
  <c r="Y2446" i="109"/>
  <c r="P3752" i="109"/>
  <c r="S119" i="109"/>
  <c r="O3806" i="109"/>
  <c r="R2638" i="109"/>
  <c r="T3818" i="109"/>
  <c r="P2811" i="109"/>
  <c r="N407" i="109"/>
  <c r="S2738" i="109"/>
  <c r="N3910" i="109"/>
  <c r="R375" i="109"/>
  <c r="S2657" i="109"/>
  <c r="U175" i="109"/>
  <c r="P56" i="109"/>
  <c r="P54" i="109"/>
  <c r="N4140" i="109"/>
  <c r="Q2608" i="109"/>
  <c r="T1927" i="109"/>
  <c r="V198" i="109"/>
  <c r="Y3809" i="109"/>
  <c r="Y156" i="109"/>
  <c r="U241" i="109"/>
  <c r="O3775" i="109"/>
  <c r="S196" i="109"/>
  <c r="S2450" i="109"/>
  <c r="X4271" i="109"/>
  <c r="N4026" i="109"/>
  <c r="T37" i="109"/>
  <c r="T816" i="109"/>
  <c r="Y269" i="109"/>
  <c r="Y260" i="109"/>
  <c r="R202" i="109"/>
  <c r="U838" i="109"/>
  <c r="W3809" i="109"/>
  <c r="R193" i="109"/>
  <c r="Q113" i="109"/>
  <c r="P1860" i="109"/>
  <c r="U1943" i="109"/>
  <c r="X2292" i="109"/>
  <c r="X3925" i="109"/>
  <c r="N384" i="109"/>
  <c r="N2726" i="109"/>
  <c r="R986" i="109"/>
  <c r="U2377" i="109"/>
  <c r="Q114" i="109"/>
  <c r="N838" i="109"/>
  <c r="V625" i="109"/>
  <c r="X198" i="109"/>
  <c r="T2684" i="109"/>
  <c r="T3882" i="109"/>
  <c r="U159" i="109"/>
  <c r="R606" i="109"/>
  <c r="O3541" i="109"/>
  <c r="N2650" i="109"/>
  <c r="P4098" i="109"/>
  <c r="N2577" i="109"/>
  <c r="N567" i="109"/>
  <c r="W898" i="109"/>
  <c r="N959" i="109"/>
  <c r="Q232" i="109"/>
  <c r="Q832" i="109"/>
  <c r="W112" i="109"/>
  <c r="T1920" i="109"/>
  <c r="W4071" i="109"/>
  <c r="W3704" i="109"/>
  <c r="S2023" i="109"/>
  <c r="W625" i="109"/>
  <c r="X4098" i="109"/>
  <c r="W2085" i="109"/>
  <c r="T13" i="109"/>
  <c r="O2607" i="109"/>
  <c r="N3691" i="109"/>
  <c r="U37" i="109"/>
  <c r="T2422" i="109"/>
  <c r="Z317" i="109"/>
  <c r="Q959" i="109"/>
  <c r="X2023" i="109"/>
  <c r="W3414" i="109"/>
  <c r="V816" i="109"/>
  <c r="N2801" i="109"/>
  <c r="R3768" i="109"/>
  <c r="W265" i="109"/>
  <c r="T2568" i="109"/>
  <c r="U2454" i="109"/>
  <c r="U565" i="109"/>
  <c r="W156" i="109"/>
  <c r="T2211" i="109"/>
  <c r="T563" i="109"/>
  <c r="N2457" i="109"/>
  <c r="Q3852" i="109"/>
  <c r="V2365" i="109"/>
  <c r="N1866" i="109"/>
  <c r="R494" i="109"/>
  <c r="S4129" i="109"/>
  <c r="N3679" i="109"/>
  <c r="V417" i="109"/>
  <c r="R4275" i="109"/>
  <c r="Q1996" i="109"/>
  <c r="O127" i="109"/>
  <c r="P2377" i="109"/>
  <c r="Q4183" i="109"/>
  <c r="T1954" i="109"/>
  <c r="N1003" i="109"/>
  <c r="P202" i="109"/>
  <c r="V41" i="109"/>
  <c r="V254" i="109"/>
  <c r="P168" i="109"/>
  <c r="R387" i="109"/>
  <c r="S640" i="109"/>
  <c r="N3663" i="109"/>
  <c r="S2237" i="109"/>
  <c r="Q755" i="109"/>
  <c r="P275" i="109"/>
  <c r="O4140" i="109"/>
  <c r="T898" i="109"/>
  <c r="N3779" i="109"/>
  <c r="T4259" i="109"/>
  <c r="S1911" i="109"/>
  <c r="W248" i="109"/>
  <c r="N91" i="109"/>
  <c r="N2062" i="109"/>
  <c r="P3764" i="109"/>
  <c r="N13" i="109"/>
  <c r="R1837" i="109"/>
  <c r="U4125" i="109"/>
  <c r="O47" i="109"/>
  <c r="P90" i="109"/>
  <c r="P3375" i="109"/>
  <c r="Q2667" i="109"/>
  <c r="V2376" i="109"/>
  <c r="V4100" i="109"/>
  <c r="O2592" i="109"/>
  <c r="O198" i="109"/>
  <c r="U157" i="109"/>
  <c r="N90" i="109"/>
  <c r="T968" i="109"/>
  <c r="W2450" i="109"/>
  <c r="W540" i="109"/>
  <c r="O1989" i="109"/>
  <c r="R4140" i="109"/>
  <c r="R1984" i="109"/>
  <c r="T2292" i="109"/>
  <c r="R4067" i="109"/>
  <c r="V3764" i="109"/>
  <c r="V2431" i="109"/>
  <c r="N852" i="109"/>
  <c r="W2577" i="109"/>
  <c r="T2738" i="109"/>
  <c r="X3809" i="109"/>
  <c r="V171" i="109"/>
  <c r="S2753" i="109"/>
  <c r="Z3952" i="109"/>
  <c r="O13" i="109"/>
  <c r="Y2730" i="109"/>
  <c r="T2714" i="109"/>
  <c r="V241" i="109"/>
  <c r="Y552" i="109"/>
  <c r="W2000" i="109"/>
  <c r="N3687" i="109"/>
  <c r="V782" i="109"/>
  <c r="Q387" i="109"/>
  <c r="N2365" i="109"/>
  <c r="T2826" i="109"/>
  <c r="W407" i="109"/>
  <c r="R1870" i="109"/>
  <c r="P479" i="109"/>
  <c r="V2000" i="109"/>
  <c r="T92" i="109"/>
  <c r="T2242" i="109"/>
  <c r="S2584" i="109"/>
  <c r="T759" i="109"/>
  <c r="R2667" i="109"/>
  <c r="W522" i="109"/>
  <c r="N893" i="109"/>
  <c r="Y50" i="109"/>
  <c r="T264" i="109"/>
  <c r="W1910" i="109"/>
  <c r="Q52" i="109"/>
  <c r="P29" i="109"/>
  <c r="V2069" i="109"/>
  <c r="R168" i="109"/>
  <c r="X4117" i="109"/>
  <c r="Q3706" i="109"/>
  <c r="N2081" i="109"/>
  <c r="P3483" i="109"/>
  <c r="R3843" i="109"/>
  <c r="P2638" i="109"/>
  <c r="T2753" i="109"/>
  <c r="O521" i="109"/>
  <c r="X1993" i="109"/>
  <c r="N741" i="109"/>
  <c r="R56" i="109"/>
  <c r="V752" i="109"/>
  <c r="R739" i="109"/>
  <c r="S625" i="109"/>
  <c r="O275" i="109"/>
  <c r="R4113" i="109"/>
  <c r="Y2381" i="109"/>
  <c r="Y232" i="109"/>
  <c r="U2657" i="109"/>
  <c r="R2611" i="109"/>
  <c r="W200" i="109"/>
  <c r="V4044" i="109"/>
  <c r="V2023" i="109"/>
  <c r="W4067" i="109"/>
  <c r="Q4256" i="109"/>
  <c r="O197" i="109"/>
  <c r="Q2669" i="109"/>
  <c r="P4256" i="109"/>
  <c r="X2225" i="109"/>
  <c r="S813" i="109"/>
  <c r="N1842" i="109"/>
  <c r="Q3752" i="109"/>
  <c r="N4144" i="109"/>
  <c r="Q2787" i="109"/>
  <c r="N2679" i="109"/>
  <c r="Y168" i="109"/>
  <c r="N4276" i="109"/>
  <c r="P1846" i="109"/>
  <c r="O926" i="109"/>
  <c r="Q402" i="109"/>
  <c r="U2438" i="109"/>
  <c r="O852" i="109"/>
  <c r="S855" i="109"/>
  <c r="U41" i="109"/>
  <c r="O3387" i="109"/>
  <c r="P232" i="109"/>
  <c r="V2742" i="109"/>
  <c r="N3400" i="109"/>
  <c r="N1927" i="109"/>
  <c r="V2273" i="109"/>
  <c r="N2237" i="109"/>
  <c r="V232" i="109"/>
  <c r="R2742" i="109"/>
  <c r="P2355" i="109"/>
  <c r="U110" i="109"/>
  <c r="N4034" i="109"/>
  <c r="S2431" i="109"/>
  <c r="N2680" i="109"/>
  <c r="W3852" i="109"/>
  <c r="S2349" i="109"/>
  <c r="N2246" i="109"/>
  <c r="W3764" i="109"/>
  <c r="O4110" i="109"/>
  <c r="O110" i="109"/>
  <c r="T3414" i="109"/>
  <c r="N2601" i="109"/>
  <c r="N2446" i="109"/>
  <c r="O2588" i="109"/>
  <c r="Q636" i="109"/>
  <c r="X129" i="109"/>
  <c r="N2201" i="109"/>
  <c r="O4247" i="109"/>
  <c r="N2723" i="109"/>
  <c r="X4213" i="109"/>
  <c r="X2638" i="109"/>
  <c r="N898" i="109"/>
  <c r="N2606" i="109"/>
  <c r="Z4359" i="109"/>
  <c r="N260" i="109"/>
  <c r="R122" i="109"/>
  <c r="R925" i="109"/>
  <c r="P4271" i="109"/>
  <c r="Y2317" i="109"/>
  <c r="P4142" i="109"/>
  <c r="O240" i="109"/>
  <c r="N916" i="109"/>
  <c r="N2011" i="109"/>
  <c r="Q558" i="109"/>
  <c r="W2365" i="109"/>
  <c r="S3921" i="109"/>
  <c r="Q100" i="109"/>
  <c r="N97" i="109"/>
  <c r="R2580" i="109"/>
  <c r="Y2008" i="109"/>
  <c r="N2298" i="109"/>
  <c r="X3833" i="109"/>
  <c r="Q2611" i="109"/>
  <c r="T159" i="109"/>
  <c r="O4174" i="109"/>
  <c r="W494" i="109"/>
  <c r="O889" i="109"/>
  <c r="V3460" i="109"/>
  <c r="N3841" i="109"/>
  <c r="S3837" i="109"/>
  <c r="R124" i="109"/>
  <c r="R3441" i="109"/>
  <c r="Y256" i="109"/>
  <c r="O3910" i="109"/>
  <c r="R2315" i="109"/>
  <c r="N2373" i="109"/>
  <c r="X3752" i="109"/>
  <c r="T2446" i="109"/>
  <c r="U114" i="109"/>
  <c r="V4117" i="109"/>
  <c r="P1005" i="109"/>
  <c r="O175" i="109"/>
  <c r="W479" i="109"/>
  <c r="T4172" i="109"/>
  <c r="W129" i="109"/>
  <c r="V199" i="109"/>
  <c r="Y2723" i="109"/>
  <c r="N2730" i="109"/>
  <c r="P94" i="109"/>
  <c r="Q990" i="109"/>
  <c r="V56" i="109"/>
  <c r="U885" i="109"/>
  <c r="X1835" i="109"/>
  <c r="P92" i="110"/>
  <c r="P1847" i="109"/>
  <c r="Q4050" i="109"/>
  <c r="P2647" i="109"/>
  <c r="O814" i="109"/>
  <c r="P857" i="109"/>
  <c r="W246" i="109"/>
  <c r="Y4182" i="109"/>
  <c r="N1919" i="109"/>
  <c r="U4101" i="109"/>
  <c r="Q2830" i="109"/>
  <c r="U2596" i="109"/>
  <c r="N387" i="109"/>
  <c r="V1003" i="109"/>
  <c r="Y2568" i="109"/>
  <c r="R2273" i="109"/>
  <c r="O2433" i="109"/>
  <c r="S3706" i="109"/>
  <c r="Q155" i="110"/>
  <c r="U3736" i="109"/>
  <c r="V183" i="109"/>
  <c r="N596" i="109"/>
  <c r="S2811" i="109"/>
  <c r="N2438" i="109"/>
  <c r="V3414" i="109"/>
  <c r="O2753" i="109"/>
  <c r="W95" i="109"/>
  <c r="N164" i="109"/>
  <c r="R2240" i="109"/>
  <c r="X2057" i="109"/>
  <c r="R2450" i="109"/>
  <c r="N45" i="109"/>
  <c r="R2304" i="109"/>
  <c r="P407" i="109"/>
  <c r="W4117" i="109"/>
  <c r="T4271" i="109"/>
  <c r="P844" i="109"/>
  <c r="X2219" i="109"/>
  <c r="W183" i="109"/>
  <c r="K80" i="110"/>
  <c r="N2387" i="109"/>
  <c r="V156" i="109"/>
  <c r="N3732" i="109"/>
  <c r="S4117" i="109"/>
  <c r="N840" i="109"/>
  <c r="U39" i="109"/>
  <c r="X2365" i="109"/>
  <c r="W2212" i="109"/>
  <c r="W521" i="109"/>
  <c r="U1001" i="109"/>
  <c r="P2214" i="109"/>
  <c r="Q2381" i="109"/>
  <c r="N3403" i="109"/>
  <c r="V4185" i="109"/>
  <c r="X100" i="109"/>
  <c r="P91" i="109"/>
  <c r="V3745" i="109"/>
  <c r="N3558" i="109"/>
  <c r="X22" i="109"/>
  <c r="V1881" i="109"/>
  <c r="N4069" i="109"/>
  <c r="X2446" i="109"/>
  <c r="W752" i="109"/>
  <c r="R3760" i="109"/>
  <c r="O2653" i="109"/>
  <c r="W1935" i="109"/>
  <c r="N2375" i="109"/>
  <c r="R2373" i="109"/>
  <c r="Q2730" i="109"/>
  <c r="W4052" i="109"/>
  <c r="S905" i="109"/>
  <c r="R41" i="109"/>
  <c r="T597" i="109"/>
  <c r="N740" i="109"/>
  <c r="R625" i="109"/>
  <c r="W3733" i="109"/>
  <c r="V3314" i="109"/>
  <c r="W2390" i="109"/>
  <c r="V2830" i="109"/>
  <c r="Q1002" i="109"/>
  <c r="T990" i="109"/>
  <c r="P855" i="109"/>
  <c r="X10" i="109"/>
  <c r="P83" i="109"/>
  <c r="P625" i="109"/>
  <c r="N265" i="109"/>
  <c r="S52" i="109"/>
  <c r="Y200" i="109"/>
  <c r="T2431" i="109"/>
  <c r="Z4363" i="109"/>
  <c r="S3483" i="109"/>
  <c r="T4198" i="109"/>
  <c r="Q2564" i="109"/>
  <c r="O98" i="109"/>
  <c r="X2649" i="109"/>
  <c r="Q613" i="109"/>
  <c r="Q56" i="109"/>
  <c r="Q1847" i="109"/>
  <c r="Q532" i="109"/>
  <c r="T410" i="109"/>
  <c r="X971" i="109"/>
  <c r="U2825" i="109"/>
  <c r="O783" i="109"/>
  <c r="R752" i="109"/>
  <c r="Q859" i="109"/>
  <c r="S192" i="109"/>
  <c r="N632" i="109"/>
  <c r="R2288" i="109"/>
  <c r="P375" i="109"/>
  <c r="O269" i="109"/>
  <c r="R898" i="109"/>
  <c r="Q3748" i="109"/>
  <c r="U123" i="109"/>
  <c r="M167" i="110"/>
  <c r="S83" i="109"/>
  <c r="Y2811" i="109"/>
  <c r="U12" i="109"/>
  <c r="N82" i="109"/>
  <c r="P4210" i="109"/>
  <c r="S3764" i="109"/>
  <c r="Q2738" i="109"/>
  <c r="Z3964" i="109"/>
  <c r="X2300" i="109"/>
  <c r="S168" i="109"/>
  <c r="Y4271" i="109"/>
  <c r="R3663" i="109"/>
  <c r="N4025" i="109"/>
  <c r="P89" i="109"/>
  <c r="Y22" i="109"/>
  <c r="W202" i="109"/>
  <c r="R1862" i="109"/>
  <c r="N1854" i="109"/>
  <c r="W4263" i="109"/>
  <c r="Q2638" i="109"/>
  <c r="V52" i="109"/>
  <c r="W35" i="109"/>
  <c r="U4286" i="109"/>
  <c r="R2349" i="109"/>
  <c r="Q2304" i="109"/>
  <c r="O2723" i="109"/>
  <c r="T4028" i="109"/>
  <c r="N16" i="109"/>
  <c r="O3679" i="109"/>
  <c r="V522" i="109"/>
  <c r="N2017" i="109"/>
  <c r="O2463" i="109"/>
  <c r="R2428" i="109"/>
  <c r="X1983" i="109"/>
  <c r="R2572" i="109"/>
  <c r="Q126" i="109"/>
  <c r="Q3414" i="109"/>
  <c r="X37" i="109"/>
  <c r="N813" i="109"/>
  <c r="N12" i="109"/>
  <c r="V392" i="109"/>
  <c r="Q187" i="109"/>
  <c r="V3472" i="109"/>
  <c r="Y2304" i="109"/>
  <c r="N1954" i="109"/>
  <c r="N2090" i="109"/>
  <c r="R2815" i="109"/>
  <c r="N2465" i="109"/>
  <c r="R2796" i="109"/>
  <c r="Y2231" i="109"/>
  <c r="O25" i="109"/>
  <c r="O156" i="109"/>
  <c r="Z311" i="109"/>
  <c r="N2096" i="109"/>
  <c r="Q1920" i="109"/>
  <c r="T636" i="109"/>
  <c r="N479" i="109"/>
  <c r="L92" i="110"/>
  <c r="T4044" i="109"/>
  <c r="Q198" i="109"/>
  <c r="X4044" i="109"/>
  <c r="R3906" i="109"/>
  <c r="N3825" i="109"/>
  <c r="Y2438" i="109"/>
  <c r="R1881" i="109"/>
  <c r="N3821" i="109"/>
  <c r="P2242" i="109"/>
  <c r="W4125" i="109"/>
  <c r="X114" i="109"/>
  <c r="T2743" i="109"/>
  <c r="Q3775" i="109"/>
  <c r="N1984" i="109"/>
  <c r="T2201" i="109"/>
  <c r="N854" i="109"/>
  <c r="U3742" i="109"/>
  <c r="T889" i="109"/>
  <c r="O3700" i="109"/>
  <c r="V2016" i="109"/>
  <c r="X3482" i="109"/>
  <c r="Y4032" i="109"/>
  <c r="P613" i="109"/>
  <c r="X2608" i="109"/>
  <c r="Q261" i="109"/>
  <c r="W2663" i="109"/>
  <c r="Q164" i="109"/>
  <c r="P2564" i="109"/>
  <c r="O523" i="109"/>
  <c r="V4136" i="109"/>
  <c r="Y2582" i="109"/>
  <c r="S4134" i="109"/>
  <c r="Y2375" i="109"/>
  <c r="Q3399" i="109"/>
  <c r="S240" i="109"/>
  <c r="T163" i="109"/>
  <c r="N2055" i="109"/>
  <c r="P1982" i="109"/>
  <c r="R269" i="109"/>
  <c r="N2206" i="109"/>
  <c r="Y2419" i="109"/>
  <c r="Y2235" i="109"/>
  <c r="X196" i="109"/>
  <c r="W1919" i="109"/>
  <c r="F57" i="117"/>
  <c r="W2750" i="109"/>
  <c r="N3758" i="109"/>
  <c r="T2639" i="109"/>
  <c r="N3689" i="109"/>
  <c r="O4173" i="109"/>
  <c r="S475" i="109"/>
  <c r="R2419" i="109"/>
  <c r="P16" i="109"/>
  <c r="U45" i="109"/>
  <c r="O2595" i="109"/>
  <c r="R197" i="109"/>
  <c r="S3440" i="109"/>
  <c r="S822" i="109"/>
  <c r="U784" i="109"/>
  <c r="T1919" i="109"/>
  <c r="U2803" i="109"/>
  <c r="N4269" i="109"/>
  <c r="V2673" i="109"/>
  <c r="S490" i="109"/>
  <c r="W1947" i="109"/>
  <c r="P2438" i="109"/>
  <c r="V3672" i="109"/>
  <c r="V1005" i="109"/>
  <c r="N129" i="109"/>
  <c r="T564" i="109"/>
  <c r="T448" i="109"/>
  <c r="P2021" i="109"/>
  <c r="N230" i="109"/>
  <c r="V1854" i="109"/>
  <c r="S2743" i="109"/>
  <c r="V2212" i="109"/>
  <c r="O2826" i="109"/>
  <c r="R1992" i="109"/>
  <c r="P390" i="109"/>
  <c r="O114" i="109"/>
  <c r="R4211" i="109"/>
  <c r="U2650" i="109"/>
  <c r="Q2215" i="109"/>
  <c r="V406" i="109"/>
  <c r="P241" i="109"/>
  <c r="S2373" i="109"/>
  <c r="W1925" i="109"/>
  <c r="P1950" i="109"/>
  <c r="W986" i="109"/>
  <c r="Y187" i="109"/>
  <c r="N2232" i="109"/>
  <c r="N2661" i="109"/>
  <c r="S3739" i="109"/>
  <c r="P199" i="109"/>
  <c r="P4028" i="109"/>
  <c r="U467" i="109"/>
  <c r="T3921" i="109"/>
  <c r="N159" i="109"/>
  <c r="T49" i="109"/>
  <c r="R2650" i="109"/>
  <c r="R2730" i="109"/>
  <c r="W126" i="109"/>
  <c r="T198" i="109"/>
  <c r="Q3925" i="109"/>
  <c r="O1948" i="109"/>
  <c r="S127" i="109"/>
  <c r="Z2858" i="109"/>
  <c r="O4144" i="109"/>
  <c r="W2309" i="109"/>
  <c r="U2365" i="109"/>
  <c r="T594" i="109"/>
  <c r="N1841" i="109"/>
  <c r="W2354" i="109"/>
  <c r="Q2023" i="109"/>
  <c r="P1927" i="109"/>
  <c r="Q32" i="110"/>
  <c r="R3848" i="109"/>
  <c r="N743" i="109"/>
  <c r="N2212" i="109"/>
  <c r="S4144" i="109"/>
  <c r="S2000" i="109"/>
  <c r="Z346" i="109"/>
  <c r="Y2611" i="109"/>
  <c r="T232" i="109"/>
  <c r="Q25" i="109"/>
  <c r="N181" i="109"/>
  <c r="N2592" i="109"/>
  <c r="X19" i="109"/>
  <c r="Q4067" i="109"/>
  <c r="Y3807" i="109"/>
  <c r="T2803" i="109"/>
  <c r="O37" i="109"/>
  <c r="R489" i="109"/>
  <c r="S456" i="109"/>
  <c r="W1993" i="109"/>
  <c r="S183" i="109"/>
  <c r="N4186" i="109"/>
  <c r="S417" i="109"/>
  <c r="N400" i="109"/>
  <c r="S2054" i="109"/>
  <c r="S1944" i="109"/>
  <c r="Y2392" i="109"/>
  <c r="R3541" i="109"/>
  <c r="V477" i="109"/>
  <c r="Q272" i="109"/>
  <c r="V494" i="109"/>
  <c r="Q2066" i="109"/>
  <c r="S110" i="109"/>
  <c r="T2315" i="109"/>
  <c r="G57" i="117"/>
  <c r="W1954" i="109"/>
  <c r="O1850" i="109"/>
  <c r="U272" i="109"/>
  <c r="O229" i="109"/>
  <c r="O2314" i="109"/>
  <c r="E62" i="117"/>
  <c r="Q825" i="109"/>
  <c r="V3775" i="109"/>
  <c r="S2650" i="109"/>
  <c r="P40" i="109"/>
  <c r="P929" i="109"/>
  <c r="R83" i="109"/>
  <c r="T29" i="109"/>
  <c r="N1949" i="109"/>
  <c r="O168" i="109"/>
  <c r="T2611" i="109"/>
  <c r="N1870" i="109"/>
  <c r="V3410" i="109"/>
  <c r="Q844" i="109"/>
  <c r="Z321" i="109"/>
  <c r="T1850" i="109"/>
  <c r="N416" i="109"/>
  <c r="P3674" i="109"/>
  <c r="T1838" i="109"/>
  <c r="W19" i="109"/>
  <c r="Y2461" i="109"/>
  <c r="V2377" i="109"/>
  <c r="V2203" i="109"/>
  <c r="O248" i="109"/>
  <c r="Q2465" i="109"/>
  <c r="N3922" i="109"/>
  <c r="Y4028" i="109"/>
  <c r="V2446" i="109"/>
  <c r="T913" i="109"/>
  <c r="N3408" i="109"/>
  <c r="W855" i="109"/>
  <c r="N767" i="109"/>
  <c r="Y258" i="109"/>
  <c r="Q260" i="109"/>
  <c r="N3898" i="109"/>
  <c r="R636" i="109"/>
  <c r="W10" i="109"/>
  <c r="T114" i="109"/>
  <c r="R1850" i="109"/>
  <c r="V2384" i="109"/>
  <c r="N2611" i="109"/>
  <c r="U254" i="109"/>
  <c r="U240" i="109"/>
  <c r="O375" i="109"/>
  <c r="P2219" i="109"/>
  <c r="T3679" i="109"/>
  <c r="R417" i="109"/>
  <c r="R22" i="109"/>
  <c r="W3407" i="109"/>
  <c r="Q2069" i="109"/>
  <c r="N2273" i="109"/>
  <c r="V236" i="109"/>
  <c r="S548" i="109"/>
  <c r="X4125" i="109"/>
  <c r="P374" i="109"/>
  <c r="S4101" i="109"/>
  <c r="S421" i="109"/>
  <c r="X2276" i="109"/>
  <c r="O2742" i="109"/>
  <c r="Z2511" i="109"/>
  <c r="T140" i="110"/>
  <c r="Y2791" i="109"/>
  <c r="R3920" i="109"/>
  <c r="V260" i="109"/>
  <c r="U2096" i="109"/>
  <c r="V4208" i="109"/>
  <c r="T2096" i="109"/>
  <c r="O4028" i="109"/>
  <c r="N2388" i="109"/>
  <c r="R3691" i="109"/>
  <c r="T52" i="109"/>
  <c r="O4215" i="109"/>
  <c r="V767" i="109"/>
  <c r="N2275" i="109"/>
  <c r="O83" i="109"/>
  <c r="X2584" i="109"/>
  <c r="N621" i="109"/>
  <c r="O2346" i="109"/>
  <c r="O159" i="109"/>
  <c r="Y4098" i="109"/>
  <c r="N3699" i="109"/>
  <c r="N1838" i="109"/>
  <c r="V173" i="109"/>
  <c r="Y2227" i="109"/>
  <c r="N1835" i="109"/>
  <c r="P816" i="109"/>
  <c r="N1950" i="109"/>
  <c r="N2079" i="109"/>
  <c r="Z2142" i="109"/>
  <c r="N108" i="109"/>
  <c r="P3818" i="109"/>
  <c r="Q3898" i="109"/>
  <c r="P832" i="109"/>
  <c r="S757" i="109"/>
  <c r="N560" i="109"/>
  <c r="V832" i="109"/>
  <c r="P2596" i="109"/>
  <c r="R917" i="109"/>
  <c r="R2066" i="109"/>
  <c r="Y18" i="109"/>
  <c r="N3662" i="109"/>
  <c r="P4144" i="109"/>
  <c r="Q2592" i="109"/>
  <c r="Y4244" i="109"/>
  <c r="N2565" i="109"/>
  <c r="Y2815" i="109"/>
  <c r="Y2428" i="109"/>
  <c r="W256" i="109"/>
  <c r="N1850" i="109"/>
  <c r="R2431" i="109"/>
  <c r="N3407" i="109"/>
  <c r="R198" i="109"/>
  <c r="V2650" i="109"/>
  <c r="X17" i="109"/>
  <c r="Q1838" i="109"/>
  <c r="V114" i="109"/>
  <c r="R2755" i="109"/>
  <c r="Y37" i="109"/>
  <c r="T86" i="109"/>
  <c r="T2365" i="109"/>
  <c r="R743" i="109"/>
  <c r="U4202" i="109"/>
  <c r="P155" i="109"/>
  <c r="U4275" i="109"/>
  <c r="X4054" i="109"/>
  <c r="U4190" i="109"/>
  <c r="N2276" i="109"/>
  <c r="Y2246" i="109"/>
  <c r="T479" i="109"/>
  <c r="N92" i="109"/>
  <c r="S2085" i="109"/>
  <c r="R2637" i="109"/>
  <c r="Q2349" i="109"/>
  <c r="P195" i="109"/>
  <c r="V126" i="109"/>
  <c r="U1920" i="109"/>
  <c r="N552" i="109"/>
  <c r="Q2388" i="109"/>
  <c r="X2796" i="109"/>
  <c r="T4067" i="109"/>
  <c r="N2381" i="109"/>
  <c r="Z2523" i="109"/>
  <c r="R2096" i="109"/>
  <c r="N636" i="109"/>
  <c r="R2239" i="109"/>
  <c r="P164" i="109"/>
  <c r="V248" i="109"/>
  <c r="T42" i="109"/>
  <c r="X275" i="109"/>
  <c r="X3663" i="109"/>
  <c r="R82" i="109"/>
  <c r="N173" i="109"/>
  <c r="U3387" i="109"/>
  <c r="N9" i="109"/>
  <c r="N4170" i="109"/>
  <c r="S3879" i="109"/>
  <c r="N459" i="109"/>
  <c r="W29" i="109"/>
  <c r="X124" i="109"/>
  <c r="U990" i="109"/>
  <c r="R3414" i="109"/>
  <c r="Q3817" i="109"/>
  <c r="R97" i="109"/>
  <c r="U4271" i="109"/>
  <c r="O2669" i="109"/>
  <c r="N2236" i="109"/>
  <c r="V256" i="109"/>
  <c r="O3835" i="109"/>
  <c r="O490" i="109"/>
  <c r="P2081" i="109"/>
  <c r="X86" i="109"/>
  <c r="N100" i="109"/>
  <c r="Q3848" i="109"/>
  <c r="Y4188" i="109"/>
  <c r="N2434" i="109"/>
  <c r="N4171" i="109"/>
  <c r="O815" i="109"/>
  <c r="S95" i="109"/>
  <c r="X2738" i="109"/>
  <c r="W2383" i="109"/>
  <c r="S4213" i="109"/>
  <c r="R25" i="109"/>
  <c r="U3760" i="109"/>
  <c r="N3833" i="109"/>
  <c r="Y1847" i="109"/>
  <c r="P2315" i="109"/>
  <c r="W2200" i="109"/>
  <c r="W3660" i="109"/>
  <c r="R402" i="109"/>
  <c r="X4129" i="109"/>
  <c r="Y3752" i="109"/>
  <c r="W4275" i="109"/>
  <c r="Q2227" i="109"/>
  <c r="R855" i="109"/>
  <c r="R2276" i="109"/>
  <c r="V636" i="109"/>
  <c r="O2203" i="109"/>
  <c r="X2757" i="109"/>
  <c r="W548" i="109"/>
  <c r="R246" i="109"/>
  <c r="N4128" i="109"/>
  <c r="Q3702" i="109"/>
  <c r="Q463" i="109"/>
  <c r="N3526" i="109"/>
  <c r="X82" i="109"/>
  <c r="P4286" i="109"/>
  <c r="U3468" i="109"/>
  <c r="R102" i="109"/>
  <c r="R4071" i="109"/>
  <c r="N911" i="109"/>
  <c r="P4179" i="109"/>
  <c r="Q2653" i="109"/>
  <c r="N89" i="109"/>
  <c r="R3775" i="109"/>
  <c r="X2096" i="109"/>
  <c r="W1835" i="109"/>
  <c r="P50" i="109"/>
  <c r="P3399" i="109"/>
  <c r="U859" i="109"/>
  <c r="W1937" i="109"/>
  <c r="R1996" i="109"/>
  <c r="O2580" i="109"/>
  <c r="N970" i="109"/>
  <c r="S2239" i="109"/>
  <c r="Q4028" i="109"/>
  <c r="K19" i="110"/>
  <c r="O41" i="109"/>
  <c r="Q4196" i="109"/>
  <c r="R2684" i="109"/>
  <c r="V3898" i="109"/>
  <c r="S1881" i="109"/>
  <c r="T1939" i="109"/>
  <c r="V3456" i="109"/>
  <c r="Q17" i="109"/>
  <c r="U1939" i="109"/>
  <c r="V1001" i="109"/>
  <c r="T567" i="109"/>
  <c r="P4213" i="109"/>
  <c r="W1939" i="109"/>
  <c r="S270" i="109"/>
  <c r="Q451" i="109"/>
  <c r="Y241" i="109"/>
  <c r="T10" i="109"/>
  <c r="R813" i="109"/>
  <c r="T271" i="109"/>
  <c r="O3452" i="109"/>
  <c r="R1877" i="109"/>
  <c r="T4037" i="109"/>
  <c r="N4117" i="109"/>
  <c r="Q406" i="109"/>
  <c r="S121" i="109"/>
  <c r="S3411" i="109"/>
  <c r="N467" i="109"/>
  <c r="X2568" i="109"/>
  <c r="Q2446" i="109"/>
  <c r="N229" i="109"/>
  <c r="V2680" i="109"/>
  <c r="N10" i="109"/>
  <c r="S779" i="109"/>
  <c r="N3468" i="109"/>
  <c r="N3545" i="109"/>
  <c r="N95" i="109"/>
  <c r="S37" i="109"/>
  <c r="K168" i="110"/>
  <c r="R2097" i="109"/>
  <c r="Y4217" i="109"/>
  <c r="N2668" i="109"/>
  <c r="N986" i="109"/>
  <c r="U3444" i="109"/>
  <c r="U3848" i="109"/>
  <c r="O3691" i="109"/>
  <c r="P3821" i="109"/>
  <c r="O4067" i="109"/>
  <c r="X1981" i="109"/>
  <c r="N533" i="109"/>
  <c r="U2584" i="109"/>
  <c r="N4042" i="109"/>
  <c r="S2276" i="109"/>
  <c r="P3533" i="109"/>
  <c r="Q271" i="109"/>
  <c r="Y2066" i="109"/>
  <c r="T838" i="109"/>
  <c r="V1847" i="109"/>
  <c r="P236" i="109"/>
  <c r="S1954" i="109"/>
  <c r="Q2073" i="109"/>
  <c r="U2607" i="109"/>
  <c r="X4256" i="109"/>
  <c r="W124" i="109"/>
  <c r="P2388" i="109"/>
  <c r="V3852" i="109"/>
  <c r="P3748" i="109"/>
  <c r="R13" i="109"/>
  <c r="N2229" i="109"/>
  <c r="T3399" i="109"/>
  <c r="R4256" i="109"/>
  <c r="R1835" i="109"/>
  <c r="N1877" i="109"/>
  <c r="N2455" i="109"/>
  <c r="V2275" i="109"/>
  <c r="N536" i="109"/>
  <c r="V743" i="109"/>
  <c r="W4101" i="109"/>
  <c r="N4098" i="109"/>
  <c r="N755" i="109"/>
  <c r="S593" i="109"/>
  <c r="V4213" i="109"/>
  <c r="W410" i="109"/>
  <c r="N1951" i="109"/>
  <c r="V2373" i="109"/>
  <c r="O2825" i="109"/>
  <c r="O2214" i="109"/>
  <c r="S816" i="109"/>
  <c r="X2465" i="109"/>
  <c r="Q552" i="109"/>
  <c r="T22" i="109"/>
  <c r="S2438" i="109"/>
  <c r="O2597" i="109"/>
  <c r="P2431" i="109"/>
  <c r="N3921" i="109"/>
  <c r="P1923" i="109"/>
  <c r="R183" i="109"/>
  <c r="O2657" i="109"/>
  <c r="N853" i="109"/>
  <c r="O3825" i="109"/>
  <c r="Y2315" i="109"/>
  <c r="U82" i="109"/>
  <c r="V2461" i="109"/>
  <c r="U269" i="109"/>
  <c r="X3679" i="109"/>
  <c r="T3806" i="109"/>
  <c r="N106" i="109"/>
  <c r="N782" i="109"/>
  <c r="X4183" i="109"/>
  <c r="V102" i="109"/>
  <c r="U816" i="109"/>
  <c r="V35" i="109"/>
  <c r="R990" i="109"/>
  <c r="V3312" i="109"/>
  <c r="T138" i="110"/>
  <c r="S2742" i="109"/>
  <c r="N2665" i="109"/>
  <c r="V1843" i="109"/>
  <c r="P886" i="109"/>
  <c r="O3833" i="109"/>
  <c r="S959" i="109"/>
  <c r="N2231" i="109"/>
  <c r="Q2665" i="109"/>
  <c r="P925" i="109"/>
  <c r="Q2285" i="109"/>
  <c r="W159" i="109"/>
  <c r="N2010" i="109"/>
  <c r="X3745" i="109"/>
  <c r="V1836" i="109"/>
  <c r="Q3371" i="109"/>
  <c r="R4037" i="109"/>
  <c r="V95" i="109"/>
  <c r="Y94" i="109"/>
  <c r="V2815" i="109"/>
  <c r="Y4174" i="109"/>
  <c r="N53" i="109"/>
  <c r="T2373" i="109"/>
  <c r="R540" i="109"/>
  <c r="P3382" i="109"/>
  <c r="N2054" i="109"/>
  <c r="R164" i="109"/>
  <c r="T3879" i="109"/>
  <c r="U2246" i="109"/>
  <c r="P2000" i="109"/>
  <c r="T1847" i="109"/>
  <c r="Y3733" i="109"/>
  <c r="V3740" i="109"/>
  <c r="N640" i="109"/>
  <c r="R2100" i="109"/>
  <c r="P3472" i="109"/>
  <c r="S275" i="109"/>
  <c r="U2463" i="109"/>
  <c r="P382" i="109"/>
  <c r="V19" i="109"/>
  <c r="N606" i="109"/>
  <c r="O2288" i="109"/>
  <c r="N24" i="109"/>
  <c r="V3444" i="109"/>
  <c r="R86" i="109"/>
  <c r="V2081" i="109"/>
  <c r="X1838" i="109"/>
  <c r="S3672" i="109"/>
  <c r="U2606" i="109"/>
  <c r="R3517" i="109"/>
  <c r="N905" i="109"/>
  <c r="Z333" i="109"/>
  <c r="Y2757" i="109"/>
  <c r="R2023" i="109"/>
  <c r="R2054" i="109"/>
  <c r="V394" i="109"/>
  <c r="Q3806" i="109"/>
  <c r="S932" i="109"/>
  <c r="P825" i="109"/>
  <c r="S175" i="109"/>
  <c r="O155" i="110"/>
  <c r="P19" i="110"/>
  <c r="M155" i="110"/>
  <c r="N78" i="110"/>
  <c r="N33" i="110"/>
  <c r="U95" i="110"/>
  <c r="S109" i="110"/>
  <c r="P20" i="110"/>
  <c r="P17" i="110"/>
  <c r="S19" i="110"/>
  <c r="Q78" i="110"/>
  <c r="S77" i="110"/>
  <c r="S154" i="110"/>
  <c r="O169" i="110"/>
  <c r="O93" i="110"/>
  <c r="O94" i="110"/>
  <c r="R167" i="110"/>
  <c r="N35" i="110"/>
  <c r="R93" i="110"/>
  <c r="T154" i="110"/>
  <c r="M93" i="110"/>
  <c r="S95" i="110"/>
  <c r="U168" i="110"/>
  <c r="Q107" i="110"/>
  <c r="Q93" i="110"/>
  <c r="U108" i="110"/>
  <c r="Q138" i="110"/>
  <c r="R155" i="110"/>
  <c r="R169" i="110"/>
  <c r="Q137" i="110"/>
  <c r="N79" i="110"/>
  <c r="O95" i="110"/>
  <c r="K170" i="110"/>
  <c r="R21" i="110"/>
  <c r="Q20" i="110"/>
  <c r="T155" i="110"/>
  <c r="Q94" i="110"/>
  <c r="R35" i="110"/>
  <c r="M20" i="110"/>
  <c r="K32" i="110"/>
  <c r="K141" i="110"/>
  <c r="S80" i="110"/>
  <c r="K78" i="110"/>
  <c r="R94" i="110"/>
  <c r="Q34" i="110"/>
  <c r="M169" i="110"/>
  <c r="R109" i="110"/>
  <c r="L17" i="110"/>
  <c r="M108" i="110"/>
  <c r="L78" i="110"/>
  <c r="O108" i="110"/>
  <c r="N107" i="110"/>
  <c r="M140" i="110"/>
  <c r="O78" i="110"/>
  <c r="P94" i="110"/>
  <c r="L139" i="110"/>
  <c r="Q139" i="110"/>
  <c r="P154" i="110"/>
  <c r="U94" i="110"/>
  <c r="M168" i="110"/>
  <c r="P152" i="110"/>
  <c r="N109" i="110"/>
  <c r="M34" i="110"/>
  <c r="L20" i="110"/>
  <c r="O139" i="110"/>
  <c r="U154" i="110"/>
  <c r="R138" i="110"/>
  <c r="K95" i="110"/>
  <c r="L108" i="110"/>
  <c r="S152" i="110"/>
  <c r="T110" i="110"/>
  <c r="Q21" i="110"/>
  <c r="K139" i="110"/>
  <c r="R20" i="110"/>
  <c r="R18" i="110"/>
  <c r="N93" i="110"/>
  <c r="O21" i="110"/>
  <c r="P139" i="110"/>
  <c r="N168" i="110"/>
  <c r="R153" i="110"/>
  <c r="L33" i="110"/>
  <c r="Q95" i="110"/>
  <c r="P167" i="110"/>
  <c r="S94" i="110"/>
  <c r="P93" i="110"/>
  <c r="O19" i="110"/>
  <c r="O17" i="110"/>
  <c r="M80" i="110"/>
  <c r="S168" i="110"/>
  <c r="T79" i="110"/>
  <c r="U92" i="110"/>
  <c r="T109" i="110"/>
  <c r="K94" i="110"/>
  <c r="T94" i="110"/>
  <c r="L170" i="110"/>
  <c r="M95" i="110"/>
  <c r="T139" i="110"/>
  <c r="S170" i="110"/>
  <c r="L110" i="110"/>
  <c r="K79" i="110"/>
  <c r="O20" i="110"/>
  <c r="L109" i="110"/>
  <c r="N108" i="110"/>
  <c r="R80" i="110"/>
  <c r="M109" i="110"/>
  <c r="O107" i="110"/>
  <c r="Q153" i="110"/>
  <c r="K35" i="110"/>
  <c r="Q79" i="110"/>
  <c r="Q110" i="110"/>
  <c r="K21" i="110"/>
  <c r="U167" i="110"/>
  <c r="R108" i="110"/>
  <c r="O154" i="110"/>
  <c r="L93" i="110"/>
  <c r="T93" i="110"/>
  <c r="O140" i="110"/>
  <c r="Q33" i="110"/>
  <c r="K93" i="110"/>
  <c r="T167" i="110"/>
  <c r="R34" i="110"/>
  <c r="R140" i="110"/>
  <c r="O35" i="110"/>
  <c r="K107" i="110"/>
  <c r="T170" i="110"/>
  <c r="Q108" i="110"/>
  <c r="T19" i="110"/>
  <c r="N95" i="110"/>
  <c r="R79" i="110"/>
  <c r="T80" i="110"/>
  <c r="S93" i="110"/>
  <c r="U110" i="110"/>
  <c r="O110" i="110"/>
  <c r="K77" i="110"/>
  <c r="K169" i="110"/>
  <c r="M153" i="110"/>
  <c r="L19" i="110"/>
  <c r="O109" i="110"/>
  <c r="U169" i="110"/>
  <c r="M79" i="110"/>
  <c r="N154" i="110"/>
  <c r="L34" i="110"/>
  <c r="U170" i="110"/>
  <c r="T169" i="110"/>
  <c r="S110" i="110"/>
  <c r="N169" i="110"/>
  <c r="N110" i="110"/>
  <c r="S78" i="110"/>
  <c r="K155" i="110"/>
  <c r="N153" i="110"/>
  <c r="P170" i="110"/>
  <c r="K109" i="110"/>
  <c r="S108" i="110"/>
  <c r="U109" i="110"/>
  <c r="P108" i="110"/>
  <c r="S169" i="110"/>
  <c r="N139" i="110"/>
  <c r="R32" i="110"/>
  <c r="L140" i="110"/>
  <c r="R154" i="110"/>
  <c r="O34" i="110"/>
  <c r="Q19" i="110"/>
  <c r="P35" i="110"/>
  <c r="M154" i="110"/>
  <c r="M17" i="110"/>
  <c r="M78" i="110"/>
  <c r="M110" i="110"/>
  <c r="O80" i="110"/>
  <c r="K92" i="110"/>
  <c r="S79" i="110"/>
  <c r="O79" i="110"/>
  <c r="P110" i="110"/>
  <c r="P34" i="110"/>
  <c r="R168" i="110"/>
  <c r="P155" i="110"/>
  <c r="L80" i="110"/>
  <c r="O170" i="110"/>
  <c r="N170" i="110"/>
  <c r="T107" i="110"/>
  <c r="U139" i="110"/>
  <c r="R137" i="110"/>
  <c r="N20" i="110"/>
  <c r="L169" i="110"/>
  <c r="M170" i="110"/>
  <c r="S92" i="110"/>
  <c r="M94" i="110"/>
  <c r="M19" i="110"/>
  <c r="L79" i="110"/>
  <c r="M21" i="110"/>
  <c r="U78" i="110"/>
  <c r="S17" i="110"/>
  <c r="R110" i="110"/>
  <c r="S20" i="110"/>
  <c r="N94" i="110"/>
  <c r="P80" i="110"/>
  <c r="L35" i="110"/>
  <c r="S139" i="110"/>
  <c r="P33" i="110"/>
  <c r="P95" i="110"/>
  <c r="M33" i="110"/>
  <c r="L154" i="110"/>
  <c r="U155" i="110"/>
  <c r="U93" i="110"/>
  <c r="R139" i="110"/>
  <c r="P153" i="110"/>
  <c r="U79" i="110"/>
  <c r="U153" i="110"/>
  <c r="S107" i="110"/>
  <c r="T153" i="110"/>
  <c r="T108" i="110"/>
  <c r="N140" i="110"/>
  <c r="N34" i="110"/>
  <c r="Q80" i="110"/>
  <c r="Q35" i="110"/>
  <c r="S33" i="110"/>
  <c r="R170" i="110"/>
  <c r="Q169" i="110"/>
  <c r="L155" i="110"/>
  <c r="K152" i="110"/>
  <c r="L95" i="110"/>
  <c r="P109" i="110"/>
  <c r="S155" i="110"/>
  <c r="O77" i="110"/>
  <c r="Q109" i="110"/>
  <c r="Q170" i="110"/>
  <c r="L168" i="110"/>
  <c r="U21" i="110"/>
  <c r="S34" i="110"/>
  <c r="Q167" i="110"/>
  <c r="P107" i="110"/>
  <c r="S138" i="110"/>
  <c r="U80" i="110"/>
  <c r="T36" i="110"/>
  <c r="R17" i="110"/>
  <c r="L94" i="110"/>
  <c r="P77" i="110"/>
  <c r="R78" i="110"/>
  <c r="S153" i="110"/>
  <c r="O92" i="110"/>
  <c r="T168" i="110"/>
  <c r="O138" i="110"/>
  <c r="P78" i="110"/>
  <c r="T95" i="110"/>
  <c r="R95" i="110"/>
  <c r="R19" i="110"/>
  <c r="P79" i="110"/>
  <c r="R77" i="110"/>
  <c r="Q154" i="110"/>
  <c r="U2" i="110"/>
  <c r="N155" i="110"/>
  <c r="N92" i="110"/>
  <c r="O168" i="110"/>
  <c r="Q168" i="110"/>
  <c r="S167" i="110"/>
  <c r="Q18" i="110"/>
  <c r="N80" i="110"/>
  <c r="K18" i="110"/>
  <c r="M35" i="110"/>
  <c r="O18" i="110"/>
  <c r="K108" i="110"/>
  <c r="M107" i="110"/>
  <c r="L153" i="110"/>
  <c r="N19" i="110"/>
  <c r="M138" i="110"/>
  <c r="P138" i="110"/>
  <c r="P169" i="110"/>
  <c r="O153" i="110"/>
  <c r="O33" i="110"/>
  <c r="R33" i="110"/>
  <c r="P168" i="110"/>
  <c r="BH84" i="9" l="1"/>
  <c r="E19" i="124"/>
  <c r="BI84" i="9"/>
  <c r="BB84" i="9"/>
  <c r="BD84" i="9"/>
  <c r="BL84" i="9"/>
  <c r="BG88" i="35"/>
  <c r="AZ88" i="9"/>
  <c r="BA36" i="9"/>
  <c r="BI88" i="27"/>
  <c r="I88" i="9"/>
  <c r="AA88" i="9"/>
  <c r="AN88" i="33"/>
  <c r="AB88" i="30"/>
  <c r="D88" i="32"/>
  <c r="BB88" i="35"/>
  <c r="BG88" i="34"/>
  <c r="BE88" i="4"/>
  <c r="BK88" i="33"/>
  <c r="AH88" i="9"/>
  <c r="BA84" i="27"/>
  <c r="T88" i="9"/>
  <c r="BA84" i="32"/>
  <c r="BF88" i="33"/>
  <c r="BK88" i="30"/>
  <c r="P88" i="27"/>
  <c r="BL88" i="35"/>
  <c r="BC88" i="35"/>
  <c r="AD88" i="9"/>
  <c r="AZ105" i="33"/>
  <c r="L88" i="9"/>
  <c r="D88" i="27"/>
  <c r="R88" i="9"/>
  <c r="BD88" i="33"/>
  <c r="AI88" i="9"/>
  <c r="Q88" i="9"/>
  <c r="BC88" i="27"/>
  <c r="P88" i="31"/>
  <c r="BE88" i="30"/>
  <c r="F88" i="9"/>
  <c r="BE88" i="35"/>
  <c r="AB88" i="34"/>
  <c r="AR88" i="9"/>
  <c r="BI88" i="33"/>
  <c r="BJ88" i="30"/>
  <c r="AF88" i="9"/>
  <c r="AY88" i="9"/>
  <c r="AN88" i="35"/>
  <c r="BJ88" i="35"/>
  <c r="BF88" i="35"/>
  <c r="AL88" i="9"/>
  <c r="AZ106" i="27"/>
  <c r="BJ88" i="32"/>
  <c r="AX88" i="9"/>
  <c r="W88" i="9"/>
  <c r="J88" i="9"/>
  <c r="AN88" i="30"/>
  <c r="BJ88" i="27"/>
  <c r="BF88" i="27"/>
  <c r="BA84" i="4"/>
  <c r="D88" i="33"/>
  <c r="BD88" i="27"/>
  <c r="F29" i="124"/>
  <c r="E29" i="124"/>
  <c r="BL88" i="34"/>
  <c r="AT88" i="9"/>
  <c r="BF88" i="31"/>
  <c r="AM88" i="9"/>
  <c r="BL88" i="33"/>
  <c r="BH88" i="35"/>
  <c r="AB88" i="32"/>
  <c r="AG88" i="9"/>
  <c r="BB88" i="34"/>
  <c r="H88" i="9"/>
  <c r="G20" i="121"/>
  <c r="F20" i="121" s="1"/>
  <c r="F23" i="121" s="1"/>
  <c r="F25" i="121" s="1"/>
  <c r="BA77" i="9"/>
  <c r="AB88" i="35"/>
  <c r="AB88" i="27"/>
  <c r="BB88" i="32"/>
  <c r="Y88" i="9"/>
  <c r="BB88" i="33"/>
  <c r="BG88" i="31"/>
  <c r="AQ88" i="9"/>
  <c r="AE88" i="9"/>
  <c r="BC88" i="31"/>
  <c r="AP88" i="9"/>
  <c r="BA55" i="9"/>
  <c r="BA63" i="9"/>
  <c r="BA84" i="34"/>
  <c r="BA84" i="35"/>
  <c r="BL88" i="32"/>
  <c r="BB88" i="27"/>
  <c r="BC88" i="34"/>
  <c r="BG88" i="32"/>
  <c r="D88" i="31"/>
  <c r="BI88" i="30"/>
  <c r="BC88" i="32"/>
  <c r="G88" i="9"/>
  <c r="AZ106" i="30"/>
  <c r="BE88" i="33"/>
  <c r="X88" i="9"/>
  <c r="AN88" i="27"/>
  <c r="BD88" i="32"/>
  <c r="AN84" i="9"/>
  <c r="J17" i="16"/>
  <c r="J19" i="16" s="1"/>
  <c r="J21" i="16" s="1"/>
  <c r="BE84" i="9"/>
  <c r="BA40" i="9"/>
  <c r="E88" i="9"/>
  <c r="BG88" i="33"/>
  <c r="P88" i="30"/>
  <c r="AZ106" i="4"/>
  <c r="P88" i="32"/>
  <c r="BJ88" i="33"/>
  <c r="AV88" i="9"/>
  <c r="BL88" i="30"/>
  <c r="BK88" i="34"/>
  <c r="BG88" i="30"/>
  <c r="AZ106" i="31"/>
  <c r="N88" i="9"/>
  <c r="BJ88" i="31"/>
  <c r="D88" i="35"/>
  <c r="AB88" i="4"/>
  <c r="BI88" i="34"/>
  <c r="BI88" i="31"/>
  <c r="BH88" i="27"/>
  <c r="AB88" i="33"/>
  <c r="AZ105" i="34"/>
  <c r="BK88" i="31"/>
  <c r="BA45" i="9"/>
  <c r="BA84" i="31"/>
  <c r="BK88" i="32"/>
  <c r="AU88" i="9"/>
  <c r="D88" i="4"/>
  <c r="AC88" i="9"/>
  <c r="V88" i="9"/>
  <c r="AN88" i="4"/>
  <c r="BD88" i="31"/>
  <c r="BI88" i="35"/>
  <c r="BE88" i="34"/>
  <c r="BF88" i="34"/>
  <c r="AS88" i="9"/>
  <c r="BF88" i="32"/>
  <c r="AZ105" i="32"/>
  <c r="BC88" i="30"/>
  <c r="BF84" i="9"/>
  <c r="BA72" i="9"/>
  <c r="BA84" i="33"/>
  <c r="E14" i="124"/>
  <c r="E15" i="124" s="1"/>
  <c r="C15" i="124"/>
  <c r="F15" i="124" s="1"/>
  <c r="F14" i="124"/>
  <c r="P88" i="33"/>
  <c r="BL88" i="31"/>
  <c r="BH88" i="34"/>
  <c r="Z88" i="9"/>
  <c r="BE88" i="31"/>
  <c r="BD88" i="34"/>
  <c r="P88" i="34"/>
  <c r="P88" i="35"/>
  <c r="BC88" i="33"/>
  <c r="BD88" i="35"/>
  <c r="U88" i="9"/>
  <c r="D88" i="30"/>
  <c r="BK88" i="35"/>
  <c r="AO88" i="9"/>
  <c r="P88" i="4"/>
  <c r="D88" i="34"/>
  <c r="AZ105" i="35"/>
  <c r="AN88" i="32"/>
  <c r="BI88" i="32"/>
  <c r="AK88" i="9"/>
  <c r="AN88" i="31"/>
  <c r="BH88" i="30"/>
  <c r="BH88" i="31"/>
  <c r="BG88" i="27"/>
  <c r="K88" i="9"/>
  <c r="BA84" i="30"/>
  <c r="D17" i="16"/>
  <c r="D19" i="16" s="1"/>
  <c r="D21" i="16" s="1"/>
  <c r="BF88" i="30"/>
  <c r="S88" i="9"/>
  <c r="AB88" i="31"/>
  <c r="BE88" i="27"/>
  <c r="BE88" i="32"/>
  <c r="BD88" i="30"/>
  <c r="AN88" i="34"/>
  <c r="AW88" i="9"/>
  <c r="BH88" i="33"/>
  <c r="BH88" i="32"/>
  <c r="M88" i="9"/>
  <c r="BB88" i="30"/>
  <c r="AJ88" i="9"/>
  <c r="BJ88" i="34"/>
  <c r="BA28" i="9"/>
  <c r="I21" i="117"/>
  <c r="D84" i="9"/>
  <c r="D20" i="121"/>
  <c r="D23" i="121" s="1"/>
  <c r="D25" i="121" s="1"/>
  <c r="H21" i="117"/>
  <c r="J20" i="121"/>
  <c r="I20" i="121" s="1"/>
  <c r="I23" i="121" s="1"/>
  <c r="I25" i="121" s="1"/>
  <c r="P84" i="9"/>
  <c r="G17" i="16"/>
  <c r="J21" i="117"/>
  <c r="AB84" i="9"/>
  <c r="K21" i="117"/>
  <c r="BJ88" i="4"/>
  <c r="BJ84" i="9"/>
  <c r="L16" i="16"/>
  <c r="BC88" i="4"/>
  <c r="BC84" i="9"/>
  <c r="L18" i="121"/>
  <c r="BK88" i="4"/>
  <c r="BK84" i="9"/>
  <c r="M17" i="16"/>
  <c r="L17" i="16" s="1"/>
  <c r="M20" i="121"/>
  <c r="L20" i="121" s="1"/>
  <c r="S18" i="121"/>
  <c r="BG88" i="4"/>
  <c r="BG84" i="9"/>
  <c r="O20" i="121"/>
  <c r="O23" i="121" s="1"/>
  <c r="O25" i="121" s="1"/>
  <c r="P23" i="121"/>
  <c r="P25" i="121" s="1"/>
  <c r="O17" i="16"/>
  <c r="O19" i="16" s="1"/>
  <c r="O21" i="16" s="1"/>
  <c r="P19" i="16"/>
  <c r="P21" i="16" s="1"/>
  <c r="BB77" i="101"/>
  <c r="BA75" i="101"/>
  <c r="BA77" i="101" s="1"/>
  <c r="BA79" i="9"/>
  <c r="E30" i="124"/>
  <c r="F30" i="124"/>
  <c r="S16" i="16"/>
  <c r="J137" i="110"/>
  <c r="M4" i="110"/>
  <c r="S2" i="110"/>
  <c r="T111" i="110"/>
  <c r="J78" i="110"/>
  <c r="N111" i="110"/>
  <c r="Q2" i="110"/>
  <c r="R3" i="110"/>
  <c r="U3" i="110"/>
  <c r="L81" i="110"/>
  <c r="U96" i="110"/>
  <c r="M81" i="110"/>
  <c r="P5" i="110"/>
  <c r="Q96" i="110"/>
  <c r="T96" i="110"/>
  <c r="P111" i="110"/>
  <c r="J153" i="110"/>
  <c r="K36" i="110"/>
  <c r="J170" i="110"/>
  <c r="J155" i="110"/>
  <c r="J92" i="110"/>
  <c r="L171" i="110"/>
  <c r="R36" i="110"/>
  <c r="P81" i="110"/>
  <c r="P171" i="110"/>
  <c r="L4" i="110"/>
  <c r="K81" i="110"/>
  <c r="R141" i="110"/>
  <c r="S171" i="110"/>
  <c r="N81" i="110"/>
  <c r="Q36" i="110"/>
  <c r="T81" i="110"/>
  <c r="J18" i="110"/>
  <c r="J34" i="110"/>
  <c r="J139" i="110"/>
  <c r="U81" i="110"/>
  <c r="N2" i="110"/>
  <c r="J95" i="110"/>
  <c r="K111" i="110"/>
  <c r="K4" i="110"/>
  <c r="R171" i="110"/>
  <c r="T21" i="110"/>
  <c r="P2" i="110"/>
  <c r="Q171" i="110"/>
  <c r="J80" i="110"/>
  <c r="S111" i="110"/>
  <c r="R96" i="110"/>
  <c r="L141" i="110"/>
  <c r="T4" i="110"/>
  <c r="Q141" i="110"/>
  <c r="L36" i="110"/>
  <c r="J154" i="110"/>
  <c r="J93" i="110"/>
  <c r="J77" i="110"/>
  <c r="L2" i="110"/>
  <c r="K2" i="110"/>
  <c r="M36" i="110"/>
  <c r="S4" i="110"/>
  <c r="J169" i="110"/>
  <c r="M3" i="110"/>
  <c r="M141" i="110"/>
  <c r="L21" i="110"/>
  <c r="T171" i="110"/>
  <c r="U171" i="110"/>
  <c r="P36" i="110"/>
  <c r="P96" i="110"/>
  <c r="N141" i="110"/>
  <c r="S141" i="110"/>
  <c r="J32" i="110"/>
  <c r="J138" i="110"/>
  <c r="O96" i="110"/>
  <c r="T156" i="110"/>
  <c r="U5" i="110"/>
  <c r="P3" i="110"/>
  <c r="J94" i="110"/>
  <c r="Q81" i="110"/>
  <c r="J35" i="110"/>
  <c r="S96" i="110"/>
  <c r="J168" i="110"/>
  <c r="P141" i="110"/>
  <c r="L5" i="110"/>
  <c r="U111" i="110"/>
  <c r="T3" i="110"/>
  <c r="Q3" i="110"/>
  <c r="N96" i="110"/>
  <c r="U141" i="110"/>
  <c r="M171" i="110"/>
  <c r="J152" i="110"/>
  <c r="U156" i="110"/>
  <c r="O141" i="110"/>
  <c r="R81" i="110"/>
  <c r="O2" i="110"/>
  <c r="M2" i="110"/>
  <c r="P4" i="110"/>
  <c r="R111" i="110"/>
  <c r="O81" i="110"/>
  <c r="O36" i="110"/>
  <c r="P21" i="110"/>
  <c r="M156" i="110"/>
  <c r="L156" i="110"/>
  <c r="J17" i="110"/>
  <c r="S21" i="110"/>
  <c r="O171" i="110"/>
  <c r="N3" i="110"/>
  <c r="N4" i="110"/>
  <c r="O5" i="110"/>
  <c r="Q4" i="110"/>
  <c r="O156" i="110"/>
  <c r="O4" i="110"/>
  <c r="J110" i="110"/>
  <c r="Q111" i="110"/>
  <c r="K171" i="110"/>
  <c r="N21" i="110"/>
  <c r="K96" i="110"/>
  <c r="L111" i="110"/>
  <c r="J20" i="110"/>
  <c r="O111" i="110"/>
  <c r="J19" i="110"/>
  <c r="K3" i="110"/>
  <c r="R2" i="110"/>
  <c r="S81" i="110"/>
  <c r="O3" i="110"/>
  <c r="T141" i="110"/>
  <c r="L96" i="110"/>
  <c r="J79" i="110"/>
  <c r="K5" i="110"/>
  <c r="J109" i="110"/>
  <c r="R156" i="110"/>
  <c r="R5" i="110"/>
  <c r="S156" i="110"/>
  <c r="J108" i="110"/>
  <c r="J33" i="110"/>
  <c r="T5" i="110"/>
  <c r="T2" i="110"/>
  <c r="M111" i="110"/>
  <c r="K156" i="110"/>
  <c r="M5" i="110"/>
  <c r="Q156" i="110"/>
  <c r="S3" i="110"/>
  <c r="U4" i="110"/>
  <c r="N36" i="110"/>
  <c r="M96" i="110"/>
  <c r="N171" i="110"/>
  <c r="L3" i="110"/>
  <c r="J140" i="110"/>
  <c r="P156" i="110"/>
  <c r="N156" i="110"/>
  <c r="Q5" i="110"/>
  <c r="S36" i="110"/>
  <c r="N5" i="110"/>
  <c r="S5" i="110"/>
  <c r="R4" i="110"/>
  <c r="J107" i="110"/>
  <c r="J167" i="110"/>
  <c r="I17" i="16" l="1"/>
  <c r="I19" i="16" s="1"/>
  <c r="I21" i="16" s="1"/>
  <c r="G23" i="121"/>
  <c r="G25" i="121" s="1"/>
  <c r="BF88" i="9"/>
  <c r="BB88" i="9"/>
  <c r="C32" i="124"/>
  <c r="BA88" i="27"/>
  <c r="BE88" i="9"/>
  <c r="AB88" i="9"/>
  <c r="BH88" i="9"/>
  <c r="D88" i="9"/>
  <c r="AN105" i="34"/>
  <c r="AB105" i="33"/>
  <c r="AN105" i="35"/>
  <c r="P105" i="33"/>
  <c r="D105" i="33"/>
  <c r="P105" i="27"/>
  <c r="D105" i="32"/>
  <c r="AZ105" i="9"/>
  <c r="AB105" i="31"/>
  <c r="D105" i="4"/>
  <c r="BD88" i="9"/>
  <c r="BI88" i="9"/>
  <c r="P105" i="35"/>
  <c r="AN105" i="4"/>
  <c r="BA88" i="31"/>
  <c r="AN105" i="27"/>
  <c r="AB105" i="27"/>
  <c r="AZ106" i="35"/>
  <c r="C17" i="16"/>
  <c r="C19" i="16" s="1"/>
  <c r="C21" i="16" s="1"/>
  <c r="BA88" i="30"/>
  <c r="P105" i="4"/>
  <c r="AZ108" i="31"/>
  <c r="AB105" i="34"/>
  <c r="D105" i="30"/>
  <c r="AB105" i="4"/>
  <c r="AB105" i="35"/>
  <c r="AN105" i="30"/>
  <c r="BA84" i="9"/>
  <c r="D105" i="34"/>
  <c r="BL88" i="9"/>
  <c r="P88" i="9"/>
  <c r="AN105" i="31"/>
  <c r="P105" i="34"/>
  <c r="AZ106" i="32"/>
  <c r="AZ106" i="33"/>
  <c r="AB105" i="30"/>
  <c r="D105" i="35"/>
  <c r="P105" i="30"/>
  <c r="AB105" i="32"/>
  <c r="P105" i="31"/>
  <c r="BA88" i="32"/>
  <c r="AN105" i="32"/>
  <c r="BA88" i="33"/>
  <c r="AN88" i="9"/>
  <c r="BA88" i="35"/>
  <c r="D105" i="27"/>
  <c r="AN105" i="33"/>
  <c r="AZ106" i="34"/>
  <c r="P105" i="32"/>
  <c r="D105" i="31"/>
  <c r="BA88" i="34"/>
  <c r="BA88" i="4"/>
  <c r="J23" i="121"/>
  <c r="J25" i="121" s="1"/>
  <c r="C20" i="121"/>
  <c r="C23" i="121" s="1"/>
  <c r="C25" i="121" s="1"/>
  <c r="S20" i="121"/>
  <c r="R20" i="121" s="1"/>
  <c r="F17" i="16"/>
  <c r="F19" i="16" s="1"/>
  <c r="F21" i="16" s="1"/>
  <c r="G19" i="16"/>
  <c r="G21" i="16" s="1"/>
  <c r="L19" i="16"/>
  <c r="L21" i="16" s="1"/>
  <c r="M19" i="16"/>
  <c r="M21" i="16" s="1"/>
  <c r="R16" i="16"/>
  <c r="BG88" i="9"/>
  <c r="R18" i="121"/>
  <c r="BK88" i="9"/>
  <c r="BJ88" i="9"/>
  <c r="M23" i="121"/>
  <c r="M25" i="121" s="1"/>
  <c r="S17" i="16"/>
  <c r="R17" i="16" s="1"/>
  <c r="L23" i="121"/>
  <c r="L25" i="121" s="1"/>
  <c r="BC88" i="9"/>
  <c r="J111" i="110"/>
  <c r="J21" i="110"/>
  <c r="J3" i="110"/>
  <c r="P6" i="110"/>
  <c r="M6" i="110"/>
  <c r="N6" i="110"/>
  <c r="Z731" i="109"/>
  <c r="Z3651" i="109"/>
  <c r="Q6" i="110"/>
  <c r="J141" i="110"/>
  <c r="T6" i="110"/>
  <c r="L6" i="110"/>
  <c r="J81" i="110"/>
  <c r="Z2191" i="109"/>
  <c r="U6" i="110"/>
  <c r="R6" i="110"/>
  <c r="J5" i="110"/>
  <c r="J156" i="110"/>
  <c r="J36" i="110"/>
  <c r="J4" i="110"/>
  <c r="Z1096" i="109"/>
  <c r="O6" i="110"/>
  <c r="J96" i="110"/>
  <c r="J2" i="110"/>
  <c r="S6" i="110"/>
  <c r="K6" i="110"/>
  <c r="J171" i="110"/>
  <c r="D105" i="9" l="1"/>
  <c r="AZ108" i="27"/>
  <c r="E32" i="124"/>
  <c r="F32" i="124"/>
  <c r="D106" i="4"/>
  <c r="D106" i="35"/>
  <c r="AB106" i="35"/>
  <c r="D106" i="33"/>
  <c r="BA105" i="32"/>
  <c r="BA105" i="31"/>
  <c r="P105" i="9"/>
  <c r="AB106" i="31"/>
  <c r="D106" i="34"/>
  <c r="P106" i="4"/>
  <c r="AN106" i="4"/>
  <c r="AB105" i="9"/>
  <c r="P106" i="32"/>
  <c r="P106" i="30"/>
  <c r="AN105" i="9"/>
  <c r="P106" i="31"/>
  <c r="AB106" i="4"/>
  <c r="P106" i="33"/>
  <c r="AZ108" i="30"/>
  <c r="BA105" i="4"/>
  <c r="P106" i="35"/>
  <c r="AB106" i="32"/>
  <c r="AN106" i="33"/>
  <c r="BA105" i="33"/>
  <c r="D106" i="32"/>
  <c r="BA105" i="34"/>
  <c r="AN106" i="35"/>
  <c r="BA88" i="9"/>
  <c r="AB106" i="30"/>
  <c r="AN106" i="27"/>
  <c r="BA105" i="27"/>
  <c r="D106" i="31"/>
  <c r="AN106" i="31"/>
  <c r="AN106" i="30"/>
  <c r="D106" i="30"/>
  <c r="AZ108" i="4"/>
  <c r="P106" i="27"/>
  <c r="AB106" i="33"/>
  <c r="AB106" i="34"/>
  <c r="AB106" i="27"/>
  <c r="AZ106" i="9"/>
  <c r="P106" i="34"/>
  <c r="BA105" i="30"/>
  <c r="D106" i="27"/>
  <c r="AN106" i="32"/>
  <c r="AN106" i="34"/>
  <c r="BA105" i="35"/>
  <c r="R23" i="121"/>
  <c r="R25" i="121" s="1"/>
  <c r="S23" i="121"/>
  <c r="S25" i="121" s="1"/>
  <c r="R19" i="16"/>
  <c r="R21" i="16" s="1"/>
  <c r="R31" i="16" s="1"/>
  <c r="R33" i="16" s="1"/>
  <c r="R34" i="16" s="1"/>
  <c r="S19" i="16"/>
  <c r="S21" i="16" s="1"/>
  <c r="S31" i="16" s="1"/>
  <c r="S33" i="16" s="1"/>
  <c r="S34" i="16" s="1"/>
  <c r="J28" i="110"/>
  <c r="J105" i="110"/>
  <c r="J164" i="110"/>
  <c r="J162" i="110"/>
  <c r="J30" i="110"/>
  <c r="J43" i="110"/>
  <c r="Z4381" i="109"/>
  <c r="J150" i="110"/>
  <c r="J44" i="110"/>
  <c r="J45" i="110"/>
  <c r="J103" i="110"/>
  <c r="J6" i="110"/>
  <c r="J180" i="110"/>
  <c r="J147" i="110"/>
  <c r="J120" i="110"/>
  <c r="Z4016" i="109"/>
  <c r="J163" i="110"/>
  <c r="J179" i="110"/>
  <c r="J104" i="110"/>
  <c r="J42" i="110"/>
  <c r="J165" i="110"/>
  <c r="J119" i="110"/>
  <c r="J90" i="110"/>
  <c r="J29" i="110"/>
  <c r="J102" i="110"/>
  <c r="J88" i="110"/>
  <c r="J178" i="110"/>
  <c r="J117" i="110"/>
  <c r="Z2556" i="109"/>
  <c r="J89" i="110"/>
  <c r="J118" i="110"/>
  <c r="J177" i="110"/>
  <c r="J148" i="110"/>
  <c r="Z2921" i="109"/>
  <c r="J27" i="110"/>
  <c r="J87" i="110"/>
  <c r="J149" i="110"/>
  <c r="D106" i="9" l="1"/>
  <c r="AZ108" i="33"/>
  <c r="AZ108" i="32"/>
  <c r="AZ108" i="35"/>
  <c r="AZ107" i="9"/>
  <c r="BA106" i="4"/>
  <c r="BA106" i="33"/>
  <c r="AZ108" i="34"/>
  <c r="BA106" i="32"/>
  <c r="P108" i="33"/>
  <c r="BA105" i="9"/>
  <c r="BA106" i="30"/>
  <c r="BA106" i="35"/>
  <c r="BA106" i="34"/>
  <c r="AB106" i="9"/>
  <c r="P108" i="34"/>
  <c r="BA106" i="27"/>
  <c r="P106" i="9"/>
  <c r="AN106" i="9"/>
  <c r="BA106" i="31"/>
  <c r="N4089" i="109"/>
  <c r="J151" i="110"/>
  <c r="N2045" i="109"/>
  <c r="N2118" i="109"/>
  <c r="N3870" i="109"/>
  <c r="N512" i="109"/>
  <c r="N3578" i="109"/>
  <c r="N3943" i="109"/>
  <c r="J46" i="110"/>
  <c r="N4235" i="109"/>
  <c r="J91" i="110"/>
  <c r="J121" i="110"/>
  <c r="N4162" i="109"/>
  <c r="N1899" i="109"/>
  <c r="N1023" i="109"/>
  <c r="N877" i="109"/>
  <c r="N658" i="109"/>
  <c r="N2775" i="109"/>
  <c r="N2848" i="109"/>
  <c r="N439" i="109"/>
  <c r="N3724" i="109"/>
  <c r="Z366" i="109"/>
  <c r="N950" i="109"/>
  <c r="N2337" i="109"/>
  <c r="N3432" i="109"/>
  <c r="J12" i="110"/>
  <c r="N2483" i="109"/>
  <c r="N3505" i="109"/>
  <c r="N2410" i="109"/>
  <c r="J14" i="110"/>
  <c r="N2629" i="109"/>
  <c r="N2264" i="109"/>
  <c r="J31" i="110"/>
  <c r="N3359" i="109"/>
  <c r="J106" i="110"/>
  <c r="J166" i="110"/>
  <c r="J181" i="110"/>
  <c r="J15" i="110"/>
  <c r="N585" i="109"/>
  <c r="J13" i="110"/>
  <c r="N2702" i="109"/>
  <c r="N4308" i="109"/>
  <c r="N1972" i="109"/>
  <c r="N804" i="109"/>
  <c r="N3797" i="109"/>
  <c r="AB108" i="31" l="1"/>
  <c r="AB108" i="34"/>
  <c r="D108" i="30"/>
  <c r="P108" i="30"/>
  <c r="P108" i="35"/>
  <c r="AN108" i="31"/>
  <c r="O12" i="121"/>
  <c r="N46" i="13"/>
  <c r="N51" i="13" s="1"/>
  <c r="N58" i="13" s="1"/>
  <c r="D108" i="34"/>
  <c r="D108" i="32"/>
  <c r="AB108" i="33"/>
  <c r="AN108" i="32"/>
  <c r="O13" i="121"/>
  <c r="AZ108" i="9"/>
  <c r="P107" i="9"/>
  <c r="D108" i="27"/>
  <c r="BA107" i="27"/>
  <c r="AN108" i="35"/>
  <c r="AB108" i="32"/>
  <c r="BA107" i="34"/>
  <c r="BA107" i="32"/>
  <c r="AB108" i="35"/>
  <c r="P108" i="31"/>
  <c r="AN108" i="30"/>
  <c r="AN108" i="33"/>
  <c r="D108" i="4"/>
  <c r="D107" i="9"/>
  <c r="BA107" i="4"/>
  <c r="AN108" i="4"/>
  <c r="AN107" i="9"/>
  <c r="AB108" i="30"/>
  <c r="AB108" i="27"/>
  <c r="AN108" i="34"/>
  <c r="P108" i="27"/>
  <c r="D108" i="35"/>
  <c r="BA107" i="35"/>
  <c r="D108" i="31"/>
  <c r="BA107" i="31"/>
  <c r="BA107" i="30"/>
  <c r="AN108" i="27"/>
  <c r="D108" i="33"/>
  <c r="BA107" i="33"/>
  <c r="P108" i="4"/>
  <c r="P108" i="32"/>
  <c r="AB108" i="4"/>
  <c r="AB107" i="9"/>
  <c r="BA106" i="9"/>
  <c r="N293" i="109"/>
  <c r="N220" i="109"/>
  <c r="N147" i="109"/>
  <c r="J16" i="110"/>
  <c r="N74" i="109"/>
  <c r="O15" i="121" l="1"/>
  <c r="O38" i="121" s="1"/>
  <c r="P15" i="121"/>
  <c r="P38" i="121" s="1"/>
  <c r="AB108" i="9"/>
  <c r="BA108" i="4"/>
  <c r="G46" i="13"/>
  <c r="D108" i="9"/>
  <c r="BA108" i="32"/>
  <c r="BA108" i="35"/>
  <c r="BA108" i="31"/>
  <c r="BA107" i="9"/>
  <c r="BA108" i="33"/>
  <c r="BA108" i="34"/>
  <c r="BA108" i="27"/>
  <c r="I13" i="121"/>
  <c r="K46" i="13"/>
  <c r="K51" i="13" s="1"/>
  <c r="K58" i="13" s="1"/>
  <c r="BA108" i="30"/>
  <c r="AN108" i="9"/>
  <c r="M46" i="13"/>
  <c r="M51" i="13" s="1"/>
  <c r="M58" i="13" s="1"/>
  <c r="L13" i="121"/>
  <c r="P108" i="9"/>
  <c r="I46" i="13"/>
  <c r="I51" i="13" s="1"/>
  <c r="I58" i="13" s="1"/>
  <c r="F13" i="121"/>
  <c r="G15" i="121" l="1"/>
  <c r="F12" i="121"/>
  <c r="I12" i="121"/>
  <c r="I15" i="121" s="1"/>
  <c r="I38" i="121" s="1"/>
  <c r="J15" i="121"/>
  <c r="J38" i="121" s="1"/>
  <c r="BA108" i="9"/>
  <c r="C13" i="121"/>
  <c r="S13" i="121"/>
  <c r="R13" i="121" s="1"/>
  <c r="M15" i="121"/>
  <c r="M38" i="121" s="1"/>
  <c r="L12" i="121"/>
  <c r="L15" i="121" s="1"/>
  <c r="L38" i="121" s="1"/>
  <c r="C12" i="121"/>
  <c r="S12" i="121"/>
  <c r="R12" i="121" s="1"/>
  <c r="D15" i="121"/>
  <c r="G51" i="13"/>
  <c r="P46" i="13"/>
  <c r="C15" i="121" l="1"/>
  <c r="C38" i="121" s="1"/>
  <c r="R15" i="121"/>
  <c r="R38" i="121" s="1"/>
  <c r="P51" i="13"/>
  <c r="P58" i="13" s="1"/>
  <c r="G58" i="13"/>
  <c r="D38" i="121"/>
  <c r="S15" i="121"/>
  <c r="S38" i="121" s="1"/>
  <c r="G38" i="121"/>
  <c r="F15" i="121"/>
  <c r="F38" i="1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tc={308D3135-2E6D-4BE8-B9E7-B8496ED22B54}</author>
    <author>tc={6C5487E0-9B63-4252-B232-A21F03266BD7}</author>
    <author>tc={B5BEE2F4-13E1-44BE-8F44-ABEF0E8F858D}</author>
    <author>tc={56876502-A4AE-48FE-9E14-7EC1922AEF7D}</author>
    <author>tc={5A748930-CD28-4EEC-A18E-38D79991756C}</author>
    <author>tc={EB99322A-FB11-4228-9603-F3D4FD02ADA2}</author>
    <author>tc={1D58239B-EF0F-4E7F-9B8E-573FC8989BE3}</author>
    <author>tc={6677A61D-7B11-4467-9753-F3E4D2F38A54}</author>
    <author>tc={4B0285FD-EFA9-45B6-9D4F-1FC1CF53C447}</author>
    <author>tc={09A0EA7E-088E-47DB-9736-2B875A460395}</author>
    <author>Author</author>
  </authors>
  <commentList>
    <comment ref="A3" authorId="0" shapeId="0" xr:uid="{308D3135-2E6D-4BE8-B9E7-B8496ED22B54}">
      <text>
        <t>[Threaded comment]
Your version of Excel allows you to read this threaded comment; however, any edits to it will get removed if the file is opened in a newer version of Excel. Learn more: https://go.microsoft.com/fwlink/?linkid=870924
Comment:
    This test ensures that the reported revenue and expenditures subcapitation matches the subcapitation summary sheet</t>
      </text>
    </comment>
    <comment ref="B5" authorId="1" shapeId="0" xr:uid="{6C5487E0-9B63-4252-B232-A21F03266BD7}">
      <text>
        <t>[Threaded comment]
Your version of Excel allows you to read this threaded comment; however, any edits to it will get removed if the file is opened in a newer version of Excel. Learn more: https://go.microsoft.com/fwlink/?linkid=870924
Comment:
    J6:J15 have been adjusted to match the suggestions from the Milliman email (reference prior year adjustements as opposed to the MM Total in the Subcap Summary Sheet)</t>
      </text>
    </comment>
    <comment ref="A18" authorId="2" shapeId="0" xr:uid="{B5BEE2F4-13E1-44BE-8F44-ABEF0E8F858D}">
      <text>
        <t>[Threaded comment]
Your version of Excel allows you to read this threaded comment; however, any edits to it will get removed if the file is opened in a newer version of Excel. Learn more: https://go.microsoft.com/fwlink/?linkid=870924
Comment:
    This test ensures that the expanded benefits inside of the revenue-expenditure sheet matches with the expanded benefits sheet</t>
      </text>
    </comment>
    <comment ref="B20" authorId="3" shapeId="0" xr:uid="{56876502-A4AE-48FE-9E14-7EC1922AEF7D}">
      <text>
        <t>[Threaded comment]
Your version of Excel allows you to read this threaded comment; however, any edits to it will get removed if the file is opened in a newer version of Excel. Learn more: https://go.microsoft.com/fwlink/?linkid=870924
Comment:
    C21:L22 have been adjusted to match the suggestions from the Milliman email (reference total exp. Benefits from Rev-Exp Summary &amp; Exp. Benefits Sheets)</t>
      </text>
    </comment>
    <comment ref="A25" authorId="4" shapeId="0" xr:uid="{5A748930-CD28-4EEC-A18E-38D79991756C}">
      <text>
        <t>[Threaded comment]
Your version of Excel allows you to read this threaded comment; however, any edits to it will get removed if the file is opened in a newer version of Excel. Learn more: https://go.microsoft.com/fwlink/?linkid=870924
Comment:
    This test checks for any positive values listed under TPL/FWA Recoveries (a positive value throws a flag)</t>
      </text>
    </comment>
    <comment ref="D27" authorId="5" shapeId="0" xr:uid="{EB99322A-FB11-4228-9603-F3D4FD02ADA2}">
      <text>
        <t>[Threaded comment]
Your version of Excel allows you to read this threaded comment; however, any edits to it will get removed if the file is opened in a newer version of Excel. Learn more: https://go.microsoft.com/fwlink/?linkid=870924
Comment:
    D27:M37 were changed to remove the superfluous MATCH()-1 and removed the IF() statment (in this section, there are no instances where we have a prior year adjustment)</t>
      </text>
    </comment>
    <comment ref="A40" authorId="6" shapeId="0" xr:uid="{1D58239B-EF0F-4E7F-9B8E-573FC8989BE3}">
      <text>
        <t>[Threaded comment]
Your version of Excel allows you to read this threaded comment; however, any edits to it will get removed if the file is opened in a newer version of Excel. Learn more: https://go.microsoft.com/fwlink/?linkid=870924
Comment:
    This test ensures that plans do not report any claims/revenue when they do not report any member months</t>
      </text>
    </comment>
    <comment ref="D42" authorId="7" shapeId="0" xr:uid="{6677A61D-7B11-4467-9753-F3E4D2F38A54}">
      <text>
        <t>[Threaded comment]
Your version of Excel allows you to read this threaded comment; however, any edits to it will get removed if the file is opened in a newer version of Excel. Learn more: https://go.microsoft.com/fwlink/?linkid=870924
Comment:
    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
      </text>
    </comment>
    <comment ref="H42" authorId="8" shapeId="0" xr:uid="{4B0285FD-EFA9-45B6-9D4F-1FC1CF53C447}">
      <text>
        <t>[Threaded comment]
Your version of Excel allows you to read this threaded comment; however, any edits to it will get removed if the file is opened in a newer version of Excel. Learn more: https://go.microsoft.com/fwlink/?linkid=870924
Comment:
    We changed "1.4 &amp; 2.22" to "1.4 &amp; 4.11." Row 2.22 in the LTC Rev-Exp regions only accounts for the grand total of LTC services.  Row 4.11 Accounts for expanded benefits and reinsurance</t>
      </text>
    </comment>
    <comment ref="A55" authorId="9" shapeId="0" xr:uid="{09A0EA7E-088E-47DB-9736-2B875A460395}">
      <text>
        <t>[Threaded comment]
Your version of Excel allows you to read this threaded comment; however, any edits to it will get removed if the file is opened in a newer version of Excel. Learn more: https://go.microsoft.com/fwlink/?linkid=870924
Comment:
    This test checks for any non-negative values listed for Prescription Drug Rebates.  A positive value throws a flag</t>
      </text>
    </comment>
    <comment ref="B70" authorId="10" shapeId="0" xr:uid="{73334CF9-6103-49AD-A08F-1B020931242B}">
      <text>
        <r>
          <rPr>
            <b/>
            <sz val="9"/>
            <color indexed="81"/>
            <rFont val="Tahoma"/>
            <family val="2"/>
          </rPr>
          <t>Author:</t>
        </r>
        <r>
          <rPr>
            <sz val="9"/>
            <color indexed="81"/>
            <rFont val="Tahoma"/>
            <family val="2"/>
          </rPr>
          <t xml:space="preserve">
Test 6 was removed (no longer used)</t>
        </r>
      </text>
    </comment>
  </commentList>
</comments>
</file>

<file path=xl/sharedStrings.xml><?xml version="1.0" encoding="utf-8"?>
<sst xmlns="http://schemas.openxmlformats.org/spreadsheetml/2006/main" count="82473" uniqueCount="1772">
  <si>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</si>
  <si>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</si>
  <si>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</si>
  <si>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</si>
  <si>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</si>
  <si>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</si>
  <si>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</si>
  <si>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</si>
  <si>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</si>
  <si>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</si>
  <si>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</si>
  <si>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</si>
  <si>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</si>
  <si>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</si>
  <si>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</si>
  <si>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</si>
  <si>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</si>
  <si>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</si>
  <si>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</si>
  <si>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</si>
  <si>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</si>
  <si>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</si>
  <si>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</si>
  <si>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</si>
  <si>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</si>
  <si>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</si>
  <si>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</si>
  <si>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</si>
  <si>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</si>
  <si>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</si>
  <si>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</si>
  <si>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</si>
  <si>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</si>
  <si>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</si>
  <si>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</si>
  <si>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</si>
  <si>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</si>
  <si>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</si>
  <si>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</si>
  <si>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</si>
  <si>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</si>
  <si>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</si>
  <si>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</si>
  <si>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</si>
  <si>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</si>
  <si>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</si>
  <si>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</si>
  <si>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</si>
  <si>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</si>
  <si>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</si>
  <si>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</si>
  <si>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</si>
  <si>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</si>
  <si>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</si>
  <si>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</si>
  <si>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</si>
  <si>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</si>
  <si>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</si>
  <si>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</si>
  <si>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</si>
  <si>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</si>
  <si>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</si>
  <si>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</si>
  <si>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</si>
  <si>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</si>
  <si>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</si>
  <si>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</si>
  <si>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</si>
  <si>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</si>
  <si>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</si>
  <si>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</si>
  <si>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</si>
  <si>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</si>
  <si>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</si>
  <si>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</si>
  <si>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</si>
  <si>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</si>
  <si>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</si>
  <si>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</si>
  <si>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</si>
  <si>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</si>
  <si>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</si>
  <si>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</si>
  <si>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</si>
  <si>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</si>
  <si>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</si>
  <si>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</si>
  <si>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</si>
  <si>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</si>
  <si>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</si>
  <si>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</si>
  <si>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</si>
  <si>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</si>
  <si>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</si>
  <si>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</si>
  <si>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</si>
  <si>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</si>
  <si>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</si>
  <si>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</si>
  <si>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</si>
  <si>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</si>
  <si>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</si>
  <si>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</si>
  <si>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</si>
  <si>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</si>
  <si>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</si>
  <si>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</si>
  <si>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</si>
  <si>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</si>
  <si>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</si>
  <si>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</si>
  <si>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</si>
  <si>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</si>
  <si>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</si>
  <si>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</si>
  <si>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</si>
  <si>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</si>
  <si>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</si>
  <si>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</si>
  <si>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</si>
  <si>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</si>
  <si>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</si>
  <si>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</si>
  <si>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</si>
  <si>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</si>
  <si>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</si>
  <si>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</si>
  <si>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</si>
  <si>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</si>
  <si>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</si>
  <si>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</si>
  <si>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</si>
  <si>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</si>
  <si>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</si>
  <si>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</si>
  <si>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</si>
  <si>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</si>
  <si>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</si>
  <si>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</si>
  <si>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</si>
  <si>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</si>
  <si>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</si>
  <si>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</si>
  <si>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</si>
  <si>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</si>
  <si>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</si>
  <si>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</si>
  <si>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</si>
  <si>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</si>
  <si>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</si>
  <si>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</si>
  <si>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</si>
  <si>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</si>
  <si>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</si>
  <si>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</si>
  <si>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</si>
  <si>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</si>
  <si>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</si>
  <si>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</si>
  <si>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</si>
  <si>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</si>
  <si>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</si>
  <si>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</si>
  <si>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</si>
  <si>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</si>
  <si>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</si>
  <si>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</si>
  <si>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</si>
  <si>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</si>
  <si>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</si>
  <si>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</si>
  <si>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</si>
  <si>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</si>
  <si>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</si>
  <si>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</si>
  <si>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</si>
  <si>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</si>
  <si>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</si>
  <si>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</si>
  <si>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</si>
  <si>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</si>
  <si>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</si>
  <si>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</si>
  <si>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</si>
  <si>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</si>
  <si>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</si>
  <si>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</si>
  <si>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</si>
  <si>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</si>
  <si>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</si>
  <si>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</si>
  <si>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</si>
  <si>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</si>
  <si>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</si>
  <si>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</si>
  <si>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</si>
  <si>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</si>
  <si>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</si>
  <si>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</si>
  <si>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</si>
  <si>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</si>
  <si>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</si>
  <si>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</si>
  <si>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</si>
  <si>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</si>
  <si>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</si>
  <si>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</si>
  <si>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</si>
  <si>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</si>
  <si>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</si>
  <si>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</si>
  <si>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</si>
  <si>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</si>
  <si>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</si>
  <si>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</si>
  <si>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</si>
  <si>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</si>
  <si>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</si>
  <si>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</si>
  <si>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</si>
  <si>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</si>
  <si>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</si>
  <si>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</si>
  <si>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</si>
  <si>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</si>
  <si>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</si>
  <si>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</si>
  <si>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</si>
  <si>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</si>
  <si>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</si>
  <si>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</si>
  <si>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</si>
  <si>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</si>
  <si>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</si>
  <si>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</si>
  <si>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</si>
  <si>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</si>
  <si>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</si>
  <si>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</si>
  <si>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</si>
  <si>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</si>
  <si>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</si>
  <si>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</si>
  <si>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</si>
  <si>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</si>
  <si>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</si>
  <si>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</si>
  <si>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</si>
  <si>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</si>
  <si>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</si>
  <si>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</si>
  <si>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</si>
  <si>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</si>
  <si>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</si>
  <si>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</si>
  <si>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</si>
  <si>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</si>
  <si>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</si>
  <si>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</si>
  <si>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</si>
  <si>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</si>
  <si>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</si>
  <si>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</si>
  <si>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</si>
  <si>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</si>
  <si>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</si>
  <si>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</si>
  <si>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</si>
  <si>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</si>
  <si>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</si>
  <si>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</si>
  <si>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</si>
  <si>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</si>
  <si>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</si>
  <si>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</si>
  <si>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</si>
  <si>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</si>
  <si>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</si>
  <si>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</si>
  <si>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</si>
  <si>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</si>
  <si>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</si>
  <si>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</si>
  <si>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</si>
  <si>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</si>
  <si>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</si>
  <si>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</si>
  <si>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</si>
  <si>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</si>
  <si>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</si>
  <si>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</si>
  <si>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</si>
  <si>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</si>
  <si>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</si>
  <si>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</si>
  <si>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</si>
  <si>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</si>
  <si>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</si>
  <si>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</si>
  <si>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</si>
  <si>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</si>
  <si>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</si>
  <si>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</si>
  <si>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</si>
  <si>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</si>
  <si>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</si>
  <si>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</si>
  <si>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</si>
  <si>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</si>
  <si>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</si>
  <si>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</si>
  <si>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</si>
  <si>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</si>
  <si>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</si>
  <si>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</si>
  <si>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</si>
  <si>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</si>
  <si>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</si>
  <si>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</si>
  <si>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</si>
  <si>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</si>
  <si>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</si>
  <si>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</si>
  <si>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</si>
  <si>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</si>
  <si>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</si>
  <si>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</si>
  <si>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</si>
  <si>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</si>
  <si>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</si>
  <si>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</si>
  <si>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</si>
  <si>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</si>
  <si>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</si>
  <si>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</si>
  <si>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</si>
  <si>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</si>
  <si>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</si>
  <si>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</si>
  <si>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</si>
  <si>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</si>
  <si>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</si>
  <si>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</si>
  <si>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</si>
  <si>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</si>
  <si>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</si>
  <si>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</si>
  <si>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</si>
  <si>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</si>
  <si>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</si>
  <si>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</si>
  <si>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</si>
  <si>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</si>
  <si>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</si>
  <si>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</si>
  <si>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</si>
  <si>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</si>
  <si>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</si>
  <si>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</si>
  <si>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</si>
  <si>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</si>
  <si>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</si>
  <si>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</si>
  <si>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</si>
  <si>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</si>
  <si>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</si>
  <si>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</si>
  <si>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</si>
  <si>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</si>
  <si>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</si>
  <si>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</si>
  <si>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</si>
  <si>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</si>
  <si>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</si>
  <si>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</si>
  <si>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</si>
  <si>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</si>
  <si>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</si>
  <si>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</si>
  <si>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</si>
  <si>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</si>
  <si>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</si>
  <si>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</si>
  <si>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</si>
  <si>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</si>
  <si>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</si>
  <si>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</si>
  <si>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</si>
  <si>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</si>
  <si>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</si>
  <si>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</si>
  <si>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</si>
  <si>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</si>
  <si>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</si>
  <si>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</si>
  <si>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</si>
  <si>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</si>
  <si>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</si>
  <si>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</si>
  <si>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</si>
  <si>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</si>
  <si>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</si>
  <si>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</si>
  <si>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</si>
  <si>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</si>
  <si>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</si>
  <si>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</si>
  <si>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</si>
  <si>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</si>
  <si>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</si>
  <si>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</si>
  <si>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</si>
  <si>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</si>
  <si>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</si>
  <si>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</si>
  <si>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</si>
  <si>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</si>
  <si>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</si>
  <si>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</si>
  <si>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</si>
  <si>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</si>
  <si>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</si>
  <si>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</si>
  <si>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</si>
  <si>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</si>
  <si>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</si>
  <si>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</si>
  <si>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</si>
  <si>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</si>
  <si>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</si>
  <si>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</si>
  <si>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</si>
  <si>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</si>
  <si>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</si>
  <si>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</si>
  <si>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</si>
  <si>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</si>
  <si>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</si>
  <si>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</si>
  <si>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</si>
  <si>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</si>
  <si>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</si>
  <si>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</si>
  <si>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</si>
  <si>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</si>
  <si>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</si>
  <si>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</si>
  <si>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</si>
  <si>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</si>
  <si>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</si>
  <si>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</si>
  <si>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</si>
  <si>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</si>
  <si>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</si>
  <si>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</si>
  <si>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</si>
  <si>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</si>
  <si>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</si>
  <si>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</si>
  <si>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</si>
  <si>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</si>
  <si>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</si>
  <si>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</si>
  <si>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</si>
  <si>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</si>
  <si>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</si>
  <si>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</si>
  <si>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</si>
  <si>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</si>
  <si>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</si>
  <si>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</si>
  <si>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</si>
  <si>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</si>
  <si>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</si>
  <si>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</si>
  <si>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</si>
  <si>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</si>
  <si>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</si>
  <si>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</si>
  <si>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</si>
  <si>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</si>
  <si>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</si>
  <si>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</si>
  <si>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</si>
  <si>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</si>
  <si>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</si>
  <si>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</si>
  <si>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</si>
  <si>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</si>
  <si>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</si>
  <si>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</si>
  <si>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</si>
  <si>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</si>
  <si>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</si>
  <si>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</si>
  <si>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</si>
  <si>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</si>
  <si>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</si>
  <si>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</si>
  <si>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</si>
  <si>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</si>
  <si>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</si>
  <si>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</si>
  <si>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</si>
  <si>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</si>
  <si>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</si>
  <si>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</si>
  <si>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</si>
  <si>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</si>
  <si>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</si>
  <si>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</si>
  <si>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</si>
  <si>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</si>
  <si>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</si>
  <si>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</si>
  <si>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</si>
  <si>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</si>
  <si>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</si>
  <si>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</si>
  <si>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</si>
  <si>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</si>
  <si>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</si>
  <si>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</si>
  <si>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</si>
  <si>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</si>
  <si>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</si>
  <si>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</si>
  <si>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</si>
  <si>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</si>
  <si>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</si>
  <si>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</si>
  <si>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</si>
  <si>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</si>
  <si>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</si>
  <si>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</si>
  <si>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</si>
  <si>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</si>
  <si>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</si>
  <si>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</si>
  <si>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</si>
  <si>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</si>
  <si>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</si>
  <si>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</si>
  <si>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</si>
  <si>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</si>
  <si>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</si>
  <si>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</si>
  <si>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</si>
  <si>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</si>
  <si>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</si>
  <si>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</si>
  <si>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</si>
  <si>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</si>
  <si>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</si>
  <si>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</si>
  <si>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</si>
  <si>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</si>
  <si>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</si>
  <si>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</si>
  <si>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</si>
  <si>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</si>
  <si>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</si>
  <si>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</si>
  <si>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</si>
  <si>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</si>
  <si>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</si>
  <si>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</si>
  <si>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</si>
  <si>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</si>
  <si>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</si>
  <si>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</si>
  <si>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</si>
  <si>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</si>
  <si>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</si>
  <si>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</si>
  <si>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</si>
  <si>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</si>
  <si>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</si>
  <si>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</si>
  <si>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</si>
  <si>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</si>
  <si>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</si>
  <si>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</si>
  <si>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</si>
  <si>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</si>
  <si>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</si>
  <si>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</si>
  <si>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</si>
  <si>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</si>
  <si>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</si>
  <si>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</si>
  <si>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</si>
  <si>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</si>
  <si>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</si>
  <si>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</si>
  <si>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</si>
  <si>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</si>
  <si>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</si>
  <si>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</si>
  <si>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</si>
  <si>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</si>
  <si>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</si>
  <si>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</si>
  <si>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</si>
  <si>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</si>
  <si>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</si>
  <si>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</si>
  <si>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</si>
  <si>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</si>
  <si>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</si>
  <si>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</si>
  <si>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</si>
  <si>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</si>
  <si>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</si>
  <si>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</si>
  <si>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</si>
  <si>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</si>
  <si>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</si>
  <si>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</si>
  <si>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</si>
  <si>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</si>
  <si>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</si>
  <si>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</si>
  <si>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</si>
  <si>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</si>
  <si>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</si>
  <si>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</si>
  <si>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</si>
  <si>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</si>
  <si>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</si>
  <si>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</si>
  <si>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</si>
  <si>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</si>
  <si>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</si>
  <si>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</si>
  <si>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</si>
  <si>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</si>
  <si>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</si>
  <si>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</si>
  <si>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</si>
  <si>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</si>
  <si>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</si>
  <si>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</si>
  <si>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</si>
  <si>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</si>
  <si>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</si>
  <si>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</si>
  <si>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</si>
  <si>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</si>
  <si>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</si>
  <si>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</si>
  <si>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</si>
  <si>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</si>
  <si>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</si>
  <si>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</si>
  <si>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</si>
  <si>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</si>
  <si>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</si>
  <si>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</si>
  <si>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</si>
  <si>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</si>
  <si>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</si>
  <si>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</si>
  <si>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</si>
  <si>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</si>
  <si>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</si>
  <si>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</si>
  <si>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</si>
  <si>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</si>
  <si>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</si>
  <si>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</si>
  <si>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</si>
  <si>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</si>
  <si>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</si>
  <si>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</si>
  <si>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</si>
  <si>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</si>
  <si>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</si>
  <si>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</si>
  <si>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</si>
  <si>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</si>
  <si>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Subtotal Primary Care</t>
  </si>
  <si>
    <t>2.12</t>
  </si>
  <si>
    <t>2.13</t>
  </si>
  <si>
    <t>2.14</t>
  </si>
  <si>
    <t>Subtotal Specialty Care</t>
  </si>
  <si>
    <t>2.15</t>
  </si>
  <si>
    <t>2.16</t>
  </si>
  <si>
    <t>2.17</t>
  </si>
  <si>
    <t>2.18</t>
  </si>
  <si>
    <t>2.19</t>
  </si>
  <si>
    <t>2.20</t>
  </si>
  <si>
    <t>Subtotal Other Professional</t>
  </si>
  <si>
    <t>Additional lines can be added if the number of related-party vendors exceeds the number of lines listed per service type.</t>
  </si>
  <si>
    <t>1.8</t>
  </si>
  <si>
    <t>1.9</t>
  </si>
  <si>
    <t>1.10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</si>
  <si>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</si>
  <si>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</si>
  <si>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</si>
  <si>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</si>
  <si>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</si>
  <si>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</si>
  <si>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</si>
  <si>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</si>
  <si>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</si>
  <si>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</si>
  <si>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</si>
  <si>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</si>
  <si>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</si>
  <si>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</si>
  <si>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</si>
  <si>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</si>
  <si>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</si>
  <si>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</si>
  <si>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</si>
  <si>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</si>
  <si>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</si>
  <si>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</si>
  <si>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</si>
  <si>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</si>
  <si>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</si>
  <si>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</si>
  <si>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</si>
  <si>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</si>
  <si>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</si>
  <si>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</si>
  <si>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</si>
  <si>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</si>
  <si>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</si>
  <si>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</si>
  <si>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</si>
  <si>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</si>
  <si>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</si>
  <si>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</si>
  <si>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</si>
  <si>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</si>
  <si>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</si>
  <si>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</si>
  <si>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</si>
  <si>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</si>
  <si>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</si>
  <si>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</si>
  <si>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</si>
  <si>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</si>
  <si>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</si>
  <si>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</si>
  <si>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</si>
  <si>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</si>
  <si>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</si>
  <si>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</si>
  <si>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</si>
  <si>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</si>
  <si>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</si>
  <si>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</si>
  <si>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</si>
  <si>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</si>
  <si>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</si>
  <si>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</si>
  <si>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</si>
  <si>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</si>
  <si>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</si>
  <si>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</si>
  <si>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</si>
  <si>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</si>
  <si>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</si>
  <si>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</si>
  <si>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</si>
  <si>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</si>
  <si>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</si>
  <si>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</si>
  <si>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</si>
  <si>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</si>
  <si>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</si>
  <si>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</si>
  <si>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</si>
  <si>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</si>
  <si>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</si>
  <si>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</si>
  <si>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</si>
  <si>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</si>
  <si>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</si>
  <si>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</si>
  <si>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</si>
  <si>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</si>
  <si>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</si>
  <si>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</si>
  <si>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</si>
  <si>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</si>
  <si>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</si>
  <si>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</si>
  <si>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</si>
  <si>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</si>
  <si>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</si>
  <si>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</si>
  <si>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</si>
  <si>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</si>
  <si>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</si>
  <si>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</si>
  <si>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</si>
  <si>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</si>
  <si>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</si>
  <si>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</si>
  <si>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</si>
  <si>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</si>
  <si>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</si>
  <si>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</si>
  <si>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</si>
  <si>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</si>
  <si>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</si>
  <si>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</si>
  <si>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</si>
  <si>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</si>
  <si>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</si>
  <si>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</si>
  <si>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</si>
  <si>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</si>
  <si>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</si>
  <si>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</si>
  <si>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</si>
  <si>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</si>
  <si>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</si>
  <si>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</si>
  <si>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</si>
  <si>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</si>
  <si>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</si>
  <si>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</si>
  <si>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</si>
  <si>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</si>
  <si>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</si>
  <si>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</si>
  <si>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</si>
  <si>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</si>
  <si>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</si>
  <si>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</si>
  <si>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</si>
  <si>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</si>
  <si>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</si>
  <si>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</si>
  <si>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</si>
  <si>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</si>
  <si>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</si>
  <si>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</si>
  <si>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</si>
  <si>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</si>
  <si>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</si>
  <si>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</si>
  <si>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</si>
  <si>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</si>
  <si>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</si>
  <si>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</si>
  <si>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</si>
  <si>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</si>
  <si>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</si>
  <si>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</si>
  <si>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</si>
  <si>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</si>
  <si>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</si>
  <si>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</si>
  <si>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</si>
  <si>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</si>
  <si>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</si>
  <si>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</si>
  <si>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</si>
  <si>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</si>
  <si>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</si>
  <si>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</si>
  <si>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</si>
  <si>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</si>
  <si>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</si>
  <si>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</si>
  <si>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</si>
  <si>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</si>
  <si>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</si>
  <si>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</si>
  <si>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</si>
  <si>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</si>
  <si>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</si>
  <si>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</si>
  <si>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</si>
  <si>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</si>
  <si>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</si>
  <si>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</si>
  <si>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</si>
  <si>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</si>
  <si>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</si>
  <si>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</si>
  <si>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</si>
  <si>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</si>
  <si>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</si>
  <si>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</si>
  <si>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</si>
  <si>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</si>
  <si>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</si>
  <si>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</si>
  <si>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</si>
  <si>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</si>
  <si>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</si>
  <si>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</si>
  <si>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</si>
  <si>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</si>
  <si>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</si>
  <si>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</si>
  <si>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</si>
  <si>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</si>
  <si>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</si>
  <si>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</si>
  <si>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</si>
  <si>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</si>
  <si>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</si>
  <si>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</si>
  <si>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</si>
  <si>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</si>
  <si>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</si>
  <si>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</si>
  <si>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</si>
  <si>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</si>
  <si>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</si>
  <si>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</si>
  <si>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</si>
  <si>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</si>
  <si>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</si>
  <si>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</si>
  <si>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</si>
  <si>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</si>
  <si>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</si>
  <si>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</si>
  <si>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</si>
  <si>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</si>
  <si>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</si>
  <si>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</si>
  <si>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</si>
  <si>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</si>
  <si>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</si>
  <si>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</si>
  <si>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</si>
  <si>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</si>
  <si>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</si>
  <si>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</si>
  <si>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</si>
  <si>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</si>
  <si>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</si>
  <si>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</si>
  <si>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</si>
  <si>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</si>
  <si>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</si>
  <si>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</si>
  <si>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</si>
  <si>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</si>
  <si>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</si>
  <si>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</si>
  <si>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</si>
  <si>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</si>
  <si>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</si>
  <si>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</si>
  <si>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</si>
  <si>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</si>
  <si>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</si>
  <si>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</si>
  <si>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</si>
  <si>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</si>
  <si>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</si>
  <si>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</si>
  <si>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</si>
  <si>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</si>
  <si>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</si>
  <si>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</si>
  <si>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</si>
  <si>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</si>
  <si>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</si>
  <si>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</si>
  <si>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</si>
  <si>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</si>
  <si>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</si>
  <si>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</si>
  <si>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</si>
  <si>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</si>
  <si>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</si>
  <si>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</si>
  <si>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</si>
  <si>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</si>
  <si>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</si>
  <si>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</si>
  <si>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</si>
  <si>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</si>
  <si>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</si>
  <si>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</si>
  <si>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</si>
  <si>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</si>
  <si>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</si>
  <si>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</si>
  <si>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</si>
  <si>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</si>
  <si>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</si>
  <si>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</si>
  <si>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</si>
  <si>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</si>
  <si>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</si>
  <si>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</si>
  <si>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</si>
  <si>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</si>
  <si>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</si>
  <si>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</si>
  <si>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</si>
  <si>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</si>
  <si>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</si>
  <si>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Summary of MMA Expanded Benefits.</t>
  </si>
  <si>
    <t>Summary of LTC subcapitated data.</t>
  </si>
  <si>
    <t>Summary of Subcapitated MMA data.</t>
  </si>
  <si>
    <t>Summary of LTC Expanded Benefits.</t>
  </si>
  <si>
    <t>LONG TERM CARE -- REVENUE AND EXPENSE SCHEDULE - REGION 7</t>
  </si>
  <si>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</si>
  <si>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</si>
  <si>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</si>
  <si>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</si>
  <si>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</si>
  <si>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</si>
  <si>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</si>
  <si>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</si>
  <si>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</si>
  <si>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</si>
  <si>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</si>
  <si>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</si>
  <si>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</si>
  <si>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</si>
  <si>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</si>
  <si>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</si>
  <si>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</si>
  <si>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</si>
  <si>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</si>
  <si>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</si>
  <si>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</si>
  <si>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</si>
  <si>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</si>
  <si>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</si>
  <si>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</si>
  <si>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</si>
  <si>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</si>
  <si>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</si>
  <si>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</si>
  <si>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</si>
  <si>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</si>
  <si>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</si>
  <si>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</si>
  <si>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</si>
  <si>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</si>
  <si>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</si>
  <si>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</si>
  <si>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</si>
  <si>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</si>
  <si>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</si>
  <si>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</si>
  <si>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</si>
  <si>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</si>
  <si>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</si>
  <si>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</si>
  <si>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</si>
  <si>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</si>
  <si>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</si>
  <si>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</si>
  <si>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</si>
  <si>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</si>
  <si>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</si>
  <si>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</si>
  <si>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</si>
  <si>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</si>
  <si>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</si>
  <si>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</si>
  <si>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</si>
  <si>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</si>
  <si>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</si>
  <si>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</si>
  <si>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</si>
  <si>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</si>
  <si>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</si>
  <si>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</si>
  <si>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</si>
  <si>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</si>
  <si>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</si>
  <si>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</si>
  <si>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</si>
  <si>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</si>
  <si>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</si>
  <si>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</si>
  <si>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</si>
  <si>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</si>
  <si>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</si>
  <si>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</si>
  <si>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</si>
  <si>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</si>
  <si>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</si>
  <si>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</si>
  <si>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</si>
  <si>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</si>
  <si>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</si>
  <si>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</si>
  <si>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</si>
  <si>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</si>
  <si>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</si>
  <si>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</si>
  <si>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</si>
  <si>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</si>
  <si>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</si>
  <si>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</si>
  <si>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</si>
  <si>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</si>
  <si>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</si>
  <si>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</si>
  <si>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</si>
  <si>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</si>
  <si>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</si>
  <si>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</si>
  <si>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</si>
  <si>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</si>
  <si>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</si>
  <si>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</si>
  <si>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</si>
  <si>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</si>
  <si>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</si>
  <si>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</si>
  <si>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</si>
  <si>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</si>
  <si>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</si>
  <si>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</si>
  <si>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</si>
  <si>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</si>
  <si>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</si>
  <si>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</si>
  <si>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</si>
  <si>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</si>
  <si>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</si>
  <si>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</si>
  <si>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</si>
  <si>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</si>
  <si>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</si>
  <si>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</si>
  <si>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</si>
  <si>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</si>
  <si>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</si>
  <si>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</si>
  <si>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</si>
  <si>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</si>
  <si>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</si>
  <si>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</si>
  <si>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</si>
  <si>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</si>
  <si>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</si>
  <si>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</si>
  <si>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</si>
  <si>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</si>
  <si>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</si>
  <si>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</si>
  <si>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</si>
  <si>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</si>
  <si>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</si>
  <si>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</si>
  <si>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</si>
  <si>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</si>
  <si>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</si>
  <si>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</si>
  <si>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</si>
  <si>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</si>
  <si>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</si>
  <si>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</si>
  <si>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</si>
  <si>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</si>
  <si>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</si>
  <si>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</si>
  <si>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</si>
  <si>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</si>
  <si>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</si>
  <si>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</si>
  <si>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</si>
  <si>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</si>
  <si>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</si>
  <si>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</si>
  <si>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</si>
  <si>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</si>
  <si>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MMs, Total Revenue, Total LTC Services</t>
  </si>
  <si>
    <t>#5 - PRESCRIPTION DRUG REBATES (test for non-negative)</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</si>
  <si>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</si>
  <si>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</si>
  <si>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</si>
  <si>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</si>
  <si>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</si>
  <si>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</si>
  <si>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</si>
  <si>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</si>
  <si>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</si>
  <si>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</si>
  <si>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</si>
  <si>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</si>
  <si>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</si>
  <si>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</si>
  <si>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</si>
  <si>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</si>
  <si>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</si>
  <si>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</si>
  <si>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</si>
  <si>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</si>
  <si>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</si>
  <si>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</si>
  <si>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</si>
  <si>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</si>
  <si>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</si>
  <si>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</si>
  <si>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</si>
  <si>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</si>
  <si>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</si>
  <si>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</si>
  <si>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</si>
  <si>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</si>
  <si>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</si>
  <si>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</si>
  <si>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</si>
  <si>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</si>
  <si>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</si>
  <si>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</si>
  <si>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</si>
  <si>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</si>
  <si>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</si>
  <si>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</si>
  <si>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</si>
  <si>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</si>
  <si>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</si>
  <si>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</si>
  <si>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</si>
  <si>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</si>
  <si>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</si>
  <si>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</si>
  <si>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</si>
  <si>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</si>
  <si>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</si>
  <si>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</si>
  <si>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</si>
  <si>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</si>
  <si>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</si>
  <si>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</si>
  <si>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</si>
  <si>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</si>
  <si>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</si>
  <si>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</si>
  <si>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</si>
  <si>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</si>
  <si>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</si>
  <si>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</si>
  <si>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</si>
  <si>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</si>
  <si>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</si>
  <si>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</si>
  <si>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</si>
  <si>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</si>
  <si>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</si>
  <si>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</si>
  <si>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</si>
  <si>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</si>
  <si>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</si>
  <si>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</si>
  <si>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</si>
  <si>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</si>
  <si>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</si>
  <si>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</si>
  <si>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</si>
  <si>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</si>
  <si>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</si>
  <si>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</si>
  <si>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</si>
  <si>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</si>
  <si>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</si>
  <si>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</si>
  <si>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</si>
  <si>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</si>
  <si>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</si>
  <si>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</si>
  <si>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</si>
  <si>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</si>
  <si>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</si>
  <si>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</si>
  <si>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</si>
  <si>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</si>
  <si>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</si>
  <si>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</si>
  <si>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</si>
  <si>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</si>
  <si>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</si>
  <si>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</si>
  <si>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</si>
  <si>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</si>
  <si>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</si>
  <si>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</si>
  <si>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</si>
  <si>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</si>
  <si>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</si>
  <si>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</si>
  <si>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</si>
  <si>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</si>
  <si>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</si>
  <si>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</si>
  <si>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</si>
  <si>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</si>
  <si>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</si>
  <si>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</si>
  <si>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</si>
  <si>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</si>
  <si>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</si>
  <si>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</si>
  <si>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</si>
  <si>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</si>
  <si>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</si>
  <si>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</si>
  <si>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</si>
  <si>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</si>
  <si>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</si>
  <si>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</si>
  <si>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</si>
  <si>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</si>
  <si>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</si>
  <si>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</si>
  <si>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</si>
  <si>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</si>
  <si>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</si>
  <si>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</si>
  <si>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</si>
  <si>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</si>
  <si>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</si>
  <si>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</si>
  <si>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</si>
  <si>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</si>
  <si>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</si>
  <si>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</si>
  <si>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</si>
  <si>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</si>
  <si>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</si>
  <si>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</si>
  <si>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</si>
  <si>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</si>
  <si>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</si>
  <si>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</si>
  <si>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</si>
  <si>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</si>
  <si>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</si>
  <si>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</si>
  <si>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</si>
  <si>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</si>
  <si>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</si>
  <si>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</si>
  <si>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</si>
  <si>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</si>
  <si>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</si>
  <si>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</si>
  <si>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</si>
  <si>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</si>
  <si>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</si>
  <si>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</si>
  <si>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</si>
  <si>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</si>
  <si>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</si>
  <si>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</si>
  <si>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</si>
  <si>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</si>
  <si>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</si>
  <si>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</si>
  <si>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</si>
  <si>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</si>
  <si>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</si>
  <si>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</si>
  <si>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</si>
  <si>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</si>
  <si>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</si>
  <si>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</si>
  <si>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</si>
  <si>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</si>
  <si>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</si>
  <si>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</si>
  <si>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</si>
  <si>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</si>
  <si>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</si>
  <si>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</si>
  <si>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</si>
  <si>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</si>
  <si>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</si>
  <si>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</si>
  <si>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</si>
  <si>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</si>
  <si>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</si>
  <si>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</si>
  <si>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</si>
  <si>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</si>
  <si>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</si>
  <si>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</si>
  <si>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</si>
  <si>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</si>
  <si>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</si>
  <si>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</si>
  <si>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</si>
  <si>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</si>
  <si>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</si>
  <si>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</si>
  <si>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</si>
  <si>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</si>
  <si>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</si>
  <si>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</si>
  <si>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</si>
  <si>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</si>
  <si>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</si>
  <si>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</si>
  <si>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</si>
  <si>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</si>
  <si>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</si>
  <si>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</si>
  <si>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</si>
  <si>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</si>
  <si>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</si>
  <si>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</si>
  <si>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</si>
  <si>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</si>
  <si>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</si>
  <si>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</si>
  <si>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</si>
  <si>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Line 2.1</t>
  </si>
  <si>
    <t>Updated and revised instructions for Line 1.0, 1.2, 2.0 and 2.1.</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</si>
  <si>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</si>
  <si>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</si>
  <si>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</si>
  <si>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</si>
  <si>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</si>
  <si>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</si>
  <si>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</si>
  <si>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</si>
  <si>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</si>
  <si>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</si>
  <si>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</si>
  <si>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</si>
  <si>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</si>
  <si>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</si>
  <si>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</si>
  <si>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</si>
  <si>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</si>
  <si>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</si>
  <si>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</si>
  <si>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</si>
  <si>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</si>
  <si>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</si>
  <si>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</si>
  <si>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</si>
  <si>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</si>
  <si>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</si>
  <si>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</si>
  <si>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</si>
  <si>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</si>
  <si>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</si>
  <si>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</si>
  <si>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</si>
  <si>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</si>
  <si>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</si>
  <si>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</si>
  <si>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</si>
  <si>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</si>
  <si>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</si>
  <si>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</si>
  <si>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</si>
  <si>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</si>
  <si>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</si>
  <si>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</si>
  <si>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</si>
  <si>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</si>
  <si>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</si>
  <si>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</si>
  <si>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</si>
  <si>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</si>
  <si>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</si>
  <si>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</si>
  <si>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</si>
  <si>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</si>
  <si>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</si>
  <si>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</si>
  <si>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</si>
  <si>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</si>
  <si>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</si>
  <si>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</si>
  <si>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</si>
  <si>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</si>
  <si>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</si>
  <si>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</si>
  <si>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</si>
  <si>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</si>
  <si>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</si>
  <si>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</si>
  <si>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</si>
  <si>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</si>
  <si>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</si>
  <si>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</si>
  <si>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</si>
  <si>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</si>
  <si>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</si>
  <si>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</si>
  <si>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</si>
  <si>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</si>
  <si>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</si>
  <si>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</si>
  <si>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</si>
  <si>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</si>
  <si>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100119</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</si>
  <si>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</si>
  <si>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</si>
  <si>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</si>
  <si>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</si>
  <si>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</si>
  <si>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</si>
  <si>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</si>
  <si>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</si>
  <si>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</si>
  <si>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</si>
  <si>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</si>
  <si>
    <t>Unlock notes tab</t>
  </si>
  <si>
    <r>
      <t xml:space="preserve">Ending balance of Incurred but not Paid (IBNP) for the reporting period.  </t>
    </r>
    <r>
      <rPr>
        <b/>
        <sz val="9"/>
        <color indexed="8"/>
        <rFont val="Calibri"/>
        <family val="2"/>
      </rPr>
      <t xml:space="preserve">Include LTC Rev-Exp line 4.2 , MMA Rev-Exp line 11.2. </t>
    </r>
  </si>
  <si>
    <t>Incurred but not Paid (IBNP) Ending Balance-Subcontractor</t>
  </si>
  <si>
    <t>Incurred But Not Paid Ending Balance-Subcontractor</t>
  </si>
  <si>
    <r>
      <t xml:space="preserve">Expenses incurred for financial payments and related service expenses associated with provider, recipient, legal, and/or TPL settlements not reported in lines 2.1 -2.4.  Includes alternative payment arrangements.
</t>
    </r>
    <r>
      <rPr>
        <b/>
        <sz val="9"/>
        <color indexed="8"/>
        <rFont val="Calibri"/>
        <family val="2"/>
      </rPr>
      <t>Corresponds to LTC Rev-Exp line 4.4 and MMA Rev-Exp line 11.4</t>
    </r>
  </si>
  <si>
    <t>MLR exhibit</t>
  </si>
  <si>
    <t>Ending balance of incurred but not Paid (IBNP) for the reporting period for subcontractors</t>
  </si>
  <si>
    <t>Added item 2.4 instruction for Incurred But Not Paid Ending Balance-Subcontractors</t>
  </si>
  <si>
    <t>Added item 2.4-Incurred But Not Paid Ending Balance-Subcontractors</t>
  </si>
  <si>
    <t>Private Duty Nursing</t>
  </si>
  <si>
    <t>Added formula on line 9.2.1 Nursing Facility FFS for Q3.</t>
  </si>
  <si>
    <t>Added Private Duty Nursing rate group in each quarter and year to date (YTD ) columns on the MMA rev-exp summary and region tabs.</t>
  </si>
  <si>
    <t>Added Private Duty Nursing rate group in each quarter and YTD columns.</t>
  </si>
  <si>
    <t>011520</t>
  </si>
  <si>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 xml:space="preserve">Include LTC Rev-Exp Lines 4.1 plus 4.5 and MMA Rev-Exp Lines  11.1 plus 11.5.                                                                                                    </t>
    </r>
    <r>
      <rPr>
        <sz val="9"/>
        <color indexed="8"/>
        <rFont val="Calibri"/>
        <family val="2"/>
      </rPr>
      <t xml:space="preserve">Furthermore,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t>
    </r>
    <r>
      <rPr>
        <sz val="9"/>
        <color indexed="8"/>
        <rFont val="Calibri"/>
        <family val="2"/>
      </rPr>
      <t xml:space="preserve">
</t>
    </r>
  </si>
  <si>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t>
    </r>
    <r>
      <rPr>
        <b/>
        <sz val="9"/>
        <color indexed="8"/>
        <rFont val="Calibri"/>
        <family val="2"/>
      </rPr>
      <t>Please refer to CMCS informational bulletin issued on May 15, 2019  " Medical Loss Ratio (MLR) Requirements Related to Third Party Vendors" for details.</t>
    </r>
  </si>
  <si>
    <t>Annual unaudited ASR Financial Reports are due to the Agency by May 1 following the end of the reporting calendar year, allowing for three months of runout.  The following shall be submitted as part of the Annual unaudited ASR Financial Report (refer to the Report Guide for further information):</t>
  </si>
  <si>
    <t xml:space="preserve">Federal taxes and assessments allocated to health insurance coverage.  Includes funds provided for the "gross up" of HIPF payments, if applicable.  Reported as a negative amount.   </t>
  </si>
  <si>
    <t xml:space="preserve">Federal Taxes and Assessments- ACA § 9010 </t>
  </si>
  <si>
    <t>013020</t>
  </si>
  <si>
    <t>MMA region 5</t>
  </si>
  <si>
    <t>MMA region 8</t>
  </si>
  <si>
    <t>MMA region 9</t>
  </si>
  <si>
    <t>Added formula in cell BJ29</t>
  </si>
  <si>
    <t>Updated  the formulas for cell BA64-BA67</t>
  </si>
  <si>
    <t>Updated the formulas for cell AZ65-AZ71</t>
  </si>
  <si>
    <t>Updated the formulas for cell D68-D71</t>
  </si>
  <si>
    <t>Note 1:</t>
  </si>
  <si>
    <t xml:space="preserve">ASR Exhibit </t>
  </si>
  <si>
    <t>LTC Eligible Kick Payments</t>
  </si>
  <si>
    <t>Added instructions for member month of maternity kick payments and added Note 1</t>
  </si>
  <si>
    <t>Updated reporting period and paid through information in line 5 and line 6</t>
  </si>
  <si>
    <t>Updated the formulas for cell S30 and cell T30 for line 30</t>
  </si>
  <si>
    <t>Updated instructions for line 1.0, 1.1 ,1.2, 2.0 and 2.1</t>
  </si>
  <si>
    <t>033020</t>
  </si>
  <si>
    <t>ASR Admin Max-Period 2</t>
  </si>
  <si>
    <t>Added ASR Admin max-Period 2.  This tab represents admin max  for reporting period from Oct 1, 2019 to Dec 31, 2019. Please see note 1 for PMPM instruction.</t>
  </si>
  <si>
    <t>October 1 to December 31 of the Calendar Year</t>
  </si>
  <si>
    <t>For Q4 ASR report, paid through date is December 31.</t>
  </si>
  <si>
    <t>For Q1, Q2, Q3 ASR report, enter the applicable year-to-date member months for the reporting period for LTC Program.</t>
  </si>
  <si>
    <t>For Q1, Q2, Q3, Q4 ASR report, paid through date is Quarter YTD</t>
  </si>
  <si>
    <t>For Annual ASR report, paid through date is March 31 of the following Calendar Year</t>
  </si>
  <si>
    <t>CALENDAR YEAR TOTAL (January 1 to September 30)</t>
  </si>
  <si>
    <t xml:space="preserve"> January 1 through September 30 of the Calendar Year</t>
  </si>
  <si>
    <t xml:space="preserve">For  Q1, Q2, Q3 ASR report, the reporting period is Quarter YTD </t>
  </si>
  <si>
    <t xml:space="preserve"> October 1 through December 31 of the Calendar Year</t>
  </si>
  <si>
    <t>CALENDAR YEAR TOTAL (October 1 -December 31)</t>
  </si>
  <si>
    <t>For Q4 and Annual ASR report, enter the applicable year-to-date member months for the period from October 1 to December 31 of the Calendar Year for LTC Program</t>
  </si>
  <si>
    <t>For member months, please report number of kick payments that occurred from October 1 to December 31 of the Calendar Year</t>
  </si>
  <si>
    <t xml:space="preserve">For Column C, Admin max PMPM for the covered reporting period, please input the PMPM based on the corresponding Milliman report-Statewide Medicaid Managed Care administrative cost maximum </t>
  </si>
  <si>
    <t>For member months, please report number of kick payments that occurred from January 1 to September 30 of the Calendar Year</t>
  </si>
  <si>
    <t>For Q4 and Annual ASR report, the reporting period should be January 1 to September 30 of the Calendar Year</t>
  </si>
  <si>
    <t>For Q4 and Annual ASR report, enter the applicable year-to-date member months for the period from January 1 to September 30 of the Calendar Year for LTC Program</t>
  </si>
  <si>
    <t>For Q4 and Annual ASR report, enter the applicable year-to-date member months for the period from January 1 to September 30 of the calendar year for the different rate groups for MMA Program</t>
  </si>
  <si>
    <t>For Q1, Q2, Q3 ASR report, enter the applicable year-to-date member months for the reporting period for the different rate groups for MMA Program.</t>
  </si>
  <si>
    <t>For Q4 and Annual ASR report, enter the applicable year-to-date member months for the period from October 1  to December 31 of the Calendar Year for the different rate groups for MMA Program</t>
  </si>
  <si>
    <t>Updated instructions from line 40 to line 50</t>
  </si>
  <si>
    <t>Please select your nationwide member enrollment size for all lines business for MMA program  as of December 31 of the Calendar Year</t>
  </si>
  <si>
    <t>Please select your nationwide member enrollment size for all lines business for LTC program as of December 31 of the Calendar Year</t>
  </si>
  <si>
    <t>Report national health plan enrollment across all lines business as of December 31 of the Calendar Year</t>
  </si>
  <si>
    <t>Updated instructions from line 40 to line 52</t>
  </si>
  <si>
    <t>042720</t>
  </si>
  <si>
    <t>MMA Rev-Exp Region 9</t>
  </si>
  <si>
    <t>071020</t>
  </si>
  <si>
    <t>Updated the formulas for cell D65-D67 and cell M78</t>
  </si>
  <si>
    <t>MANAGED MEDICAL ASSISTANCE  AND LONG TERM CARE -- ENCOUNTER DATA VERIFICATION SCHEDULE - SUMMARY</t>
  </si>
  <si>
    <t>Purpose:  To reconcile encounter data submissions to Fee-for-Service (FFS) amounts reported on the MMA &amp; LTC Revenue &amp; Expense Summary Schedule</t>
  </si>
  <si>
    <t>DESCRIPTION</t>
  </si>
  <si>
    <r>
      <t>ASR Revenue &amp; Expense Summary Amount</t>
    </r>
    <r>
      <rPr>
        <vertAlign val="superscript"/>
        <sz val="11"/>
        <color theme="1"/>
        <rFont val="Calibri"/>
        <family val="2"/>
        <scheme val="minor"/>
      </rPr>
      <t>1</t>
    </r>
  </si>
  <si>
    <r>
      <t>Total Encounter Amount ($)</t>
    </r>
    <r>
      <rPr>
        <vertAlign val="superscript"/>
        <sz val="11"/>
        <color theme="1"/>
        <rFont val="Calibri"/>
        <family val="2"/>
        <scheme val="minor"/>
      </rPr>
      <t>2</t>
    </r>
  </si>
  <si>
    <t>Difference ($)</t>
  </si>
  <si>
    <t>Difference (%)</t>
  </si>
  <si>
    <r>
      <t>Accepted Encounter Amount ($)</t>
    </r>
    <r>
      <rPr>
        <vertAlign val="superscript"/>
        <sz val="11"/>
        <color theme="1"/>
        <rFont val="Calibri"/>
        <family val="2"/>
        <scheme val="minor"/>
      </rPr>
      <t>3</t>
    </r>
  </si>
  <si>
    <t>Accepted Encounter Amount ($) % of Total</t>
  </si>
  <si>
    <r>
      <t>Rejected Encounter Amount ($)</t>
    </r>
    <r>
      <rPr>
        <vertAlign val="superscript"/>
        <sz val="11"/>
        <color theme="1"/>
        <rFont val="Calibri"/>
        <family val="2"/>
        <scheme val="minor"/>
      </rPr>
      <t>4</t>
    </r>
  </si>
  <si>
    <t>Rejected Encounter Amount ($) % of Total</t>
  </si>
  <si>
    <r>
      <t>Encounter Total Line Count (#)</t>
    </r>
    <r>
      <rPr>
        <vertAlign val="superscript"/>
        <sz val="11"/>
        <color theme="1"/>
        <rFont val="Calibri"/>
        <family val="2"/>
        <scheme val="minor"/>
      </rPr>
      <t>5</t>
    </r>
  </si>
  <si>
    <r>
      <t>Accepted Encounter Line Count (#)</t>
    </r>
    <r>
      <rPr>
        <vertAlign val="superscript"/>
        <sz val="11"/>
        <color theme="1"/>
        <rFont val="Calibri"/>
        <family val="2"/>
        <scheme val="minor"/>
      </rPr>
      <t>6</t>
    </r>
  </si>
  <si>
    <t>Accepted Encounter Line Count (#) % of Total</t>
  </si>
  <si>
    <r>
      <t>Rejected Encounter Line Count (#)</t>
    </r>
    <r>
      <rPr>
        <vertAlign val="superscript"/>
        <sz val="11"/>
        <color theme="1"/>
        <rFont val="Calibri"/>
        <family val="2"/>
        <scheme val="minor"/>
      </rPr>
      <t>7</t>
    </r>
  </si>
  <si>
    <t>Rejected Encounter Line Count (#) % of Total</t>
  </si>
  <si>
    <r>
      <rPr>
        <vertAlign val="superscript"/>
        <sz val="11"/>
        <color theme="1"/>
        <rFont val="Calibri"/>
        <family val="2"/>
        <scheme val="minor"/>
      </rPr>
      <t>1</t>
    </r>
    <r>
      <rPr>
        <sz val="11"/>
        <color theme="1"/>
        <rFont val="Calibri"/>
        <family val="2"/>
        <scheme val="minor"/>
      </rPr>
      <t xml:space="preserve">  This amount is pre-populated via a formula from the Revenue &amp; Expense Summary Schedule.  This amount excludes the Prior Calendar Year(s) Adjustments column.</t>
    </r>
  </si>
  <si>
    <t xml:space="preserve">    The amount reported in this cell is the value that encounter data submissions are to be reconciled against.</t>
  </si>
  <si>
    <r>
      <rPr>
        <vertAlign val="superscript"/>
        <sz val="11"/>
        <color theme="1"/>
        <rFont val="Calibri"/>
        <family val="2"/>
        <scheme val="minor"/>
      </rPr>
      <t xml:space="preserve">2 </t>
    </r>
    <r>
      <rPr>
        <sz val="11"/>
        <color theme="1"/>
        <rFont val="Calibri"/>
        <family val="2"/>
        <scheme val="minor"/>
      </rPr>
      <t xml:space="preserve"> The total amount of encounter data submitted to the Agency for the reporting period.  The total should be the sum of Accepted and Rejected encounter amounts.</t>
    </r>
  </si>
  <si>
    <r>
      <rPr>
        <vertAlign val="superscript"/>
        <sz val="11"/>
        <color theme="1"/>
        <rFont val="Calibri"/>
        <family val="2"/>
        <scheme val="minor"/>
      </rPr>
      <t>3</t>
    </r>
    <r>
      <rPr>
        <sz val="11"/>
        <color theme="1"/>
        <rFont val="Calibri"/>
        <family val="2"/>
        <scheme val="minor"/>
      </rPr>
      <t xml:space="preserve">  The total amount of Accepted encounter claims submitted to the Agency for the reporting period.</t>
    </r>
  </si>
  <si>
    <r>
      <rPr>
        <vertAlign val="superscript"/>
        <sz val="11"/>
        <color theme="1"/>
        <rFont val="Calibri"/>
        <family val="2"/>
        <scheme val="minor"/>
      </rPr>
      <t>4</t>
    </r>
    <r>
      <rPr>
        <sz val="11"/>
        <color theme="1"/>
        <rFont val="Calibri"/>
        <family val="2"/>
        <scheme val="minor"/>
      </rPr>
      <t xml:space="preserve">  The total amount of Rejected encounter claims submitted to the Agency for the reporting period.</t>
    </r>
  </si>
  <si>
    <r>
      <rPr>
        <vertAlign val="superscript"/>
        <sz val="11"/>
        <color theme="1"/>
        <rFont val="Calibri"/>
        <family val="2"/>
        <scheme val="minor"/>
      </rPr>
      <t>5</t>
    </r>
    <r>
      <rPr>
        <sz val="11"/>
        <color theme="1"/>
        <rFont val="Calibri"/>
        <family val="2"/>
        <scheme val="minor"/>
      </rPr>
      <t xml:space="preserve">  The total number of encounter claim </t>
    </r>
    <r>
      <rPr>
        <i/>
        <sz val="11"/>
        <color theme="1"/>
        <rFont val="Calibri"/>
        <family val="2"/>
        <scheme val="minor"/>
      </rPr>
      <t>detail lines</t>
    </r>
    <r>
      <rPr>
        <sz val="11"/>
        <color theme="1"/>
        <rFont val="Calibri"/>
        <family val="2"/>
        <scheme val="minor"/>
      </rPr>
      <t xml:space="preserve"> submitted to the Agency for the reporting period. The total should be the sum of Accepted and Rejected encounters.</t>
    </r>
  </si>
  <si>
    <r>
      <rPr>
        <vertAlign val="superscript"/>
        <sz val="11"/>
        <color theme="1"/>
        <rFont val="Calibri"/>
        <family val="2"/>
        <scheme val="minor"/>
      </rPr>
      <t>6</t>
    </r>
    <r>
      <rPr>
        <sz val="11"/>
        <color theme="1"/>
        <rFont val="Calibri"/>
        <family val="2"/>
        <scheme val="minor"/>
      </rPr>
      <t xml:space="preserve">  The total number of Accepted encounter claim </t>
    </r>
    <r>
      <rPr>
        <i/>
        <sz val="11"/>
        <color theme="1"/>
        <rFont val="Calibri"/>
        <family val="2"/>
        <scheme val="minor"/>
      </rPr>
      <t>detail lines</t>
    </r>
    <r>
      <rPr>
        <sz val="11"/>
        <color theme="1"/>
        <rFont val="Calibri"/>
        <family val="2"/>
        <scheme val="minor"/>
      </rPr>
      <t xml:space="preserve"> submitted to the Agency during for the reporting period.</t>
    </r>
  </si>
  <si>
    <r>
      <rPr>
        <vertAlign val="superscript"/>
        <sz val="11"/>
        <color theme="1"/>
        <rFont val="Calibri"/>
        <family val="2"/>
        <scheme val="minor"/>
      </rPr>
      <t>7</t>
    </r>
    <r>
      <rPr>
        <sz val="11"/>
        <color theme="1"/>
        <rFont val="Calibri"/>
        <family val="2"/>
        <scheme val="minor"/>
      </rPr>
      <t xml:space="preserve">  The total number of Rejected encounter claim </t>
    </r>
    <r>
      <rPr>
        <i/>
        <sz val="11"/>
        <color theme="1"/>
        <rFont val="Calibri"/>
        <family val="2"/>
        <scheme val="minor"/>
      </rPr>
      <t>detail</t>
    </r>
    <r>
      <rPr>
        <sz val="11"/>
        <color theme="1"/>
        <rFont val="Calibri"/>
        <family val="2"/>
        <scheme val="minor"/>
      </rPr>
      <t xml:space="preserve"> </t>
    </r>
    <r>
      <rPr>
        <i/>
        <sz val="11"/>
        <color theme="1"/>
        <rFont val="Calibri"/>
        <family val="2"/>
        <scheme val="minor"/>
      </rPr>
      <t>lines</t>
    </r>
    <r>
      <rPr>
        <sz val="11"/>
        <color theme="1"/>
        <rFont val="Calibri"/>
        <family val="2"/>
        <scheme val="minor"/>
      </rPr>
      <t xml:space="preserve"> submitted to the Agency for the reporting period.</t>
    </r>
  </si>
  <si>
    <t>Cells with grey shading are pre-populated through formulas and do not require plan entry.</t>
  </si>
  <si>
    <t>MANAGED MEDICAL ASSISTANCE</t>
  </si>
  <si>
    <t>Encounter Amount ($)</t>
  </si>
  <si>
    <t>Accepted Encounter Amount ($)</t>
  </si>
  <si>
    <t>Rejected Encounter Amount ($)</t>
  </si>
  <si>
    <t>Encounter Total Line Count (#)</t>
  </si>
  <si>
    <t>Accepted Encounter Line Count (#)</t>
  </si>
  <si>
    <t>Rejected Encounter Line Count (#)</t>
  </si>
  <si>
    <t>Total Hospital Services FFS</t>
  </si>
  <si>
    <t>Total Professional Services FFS</t>
  </si>
  <si>
    <t>Total Other State Plan Services FFS</t>
  </si>
  <si>
    <t>Total Services Paid Directly - FFS</t>
  </si>
  <si>
    <t>LONG TERM CARE</t>
  </si>
  <si>
    <t>Total Nursing Facility &amp; Hospice FFS</t>
  </si>
  <si>
    <t>Total HCBS FFS</t>
  </si>
  <si>
    <t>091520</t>
  </si>
  <si>
    <t>Encounter Instructions</t>
  </si>
  <si>
    <t>Added Encounter Instructions tab</t>
  </si>
  <si>
    <t>MMA &amp; LTC Encounter</t>
  </si>
  <si>
    <t>Added MMA &amp; LTC Encounter tab and formulas</t>
  </si>
  <si>
    <t>Updated the note 2</t>
  </si>
  <si>
    <t>ASR Revenue &amp; Expense Summary Amount</t>
  </si>
  <si>
    <t>Sum of lines 2.1 through 2.3.</t>
  </si>
  <si>
    <t>Lines 2.4 plus 2.5.</t>
  </si>
  <si>
    <t>The sum of lines 2.6 and 5.0.</t>
  </si>
  <si>
    <t>Sum of lines 2.1 through 2.5.</t>
  </si>
  <si>
    <t>Lines 2.6 plus 2.7.</t>
  </si>
  <si>
    <t>(Lines 2.8 plus 3.3 plus 4.6 + 5.0)/Line 1.5. Preliminary MLR prior to any adjustment due to credibility.</t>
  </si>
  <si>
    <t>ASR exhibit</t>
  </si>
  <si>
    <t xml:space="preserve">Removed premium deficiency reserve and other reserve account contributions. </t>
  </si>
  <si>
    <t>Updated the formulas for cell H19, H30, J19, M19, C32</t>
  </si>
  <si>
    <t>MMA Rev-Exp Region 5</t>
  </si>
  <si>
    <t>Corrected Q3 formulas at cells AB65, AB66, AB67.</t>
  </si>
  <si>
    <t>072121</t>
  </si>
  <si>
    <t xml:space="preserve">Regional tab changes due to mergers and acquisitions </t>
  </si>
  <si>
    <t>ASR Financial Report, 072121</t>
  </si>
  <si>
    <t>1.4 &amp; 4.11</t>
  </si>
  <si>
    <t>MMA Plan Only tab updated from Prestige to AmeriHealth Caritas Florida</t>
  </si>
  <si>
    <t>MMA Rev-Exp Regions 2, 3, 5, 6, 7, 8</t>
  </si>
  <si>
    <t xml:space="preserve">LTC Rev-Exp Regions 5, 6 </t>
  </si>
  <si>
    <t xml:space="preserve">MMA Rev-Exp Regions 1, 4, 6, 7, 9 </t>
  </si>
  <si>
    <t>Regional tab changes due to mergers and acquisitions for AmeriHealth Caritas of Florida</t>
  </si>
  <si>
    <t>Regional tab changes due to mergers and acquisitions for Molina Healthcare of Florida</t>
  </si>
  <si>
    <r>
      <t xml:space="preserve">Premium and related payments earned on behalf of Medicaid recipients.
</t>
    </r>
    <r>
      <rPr>
        <b/>
        <sz val="9"/>
        <color indexed="8"/>
        <rFont val="Calibri"/>
        <family val="2"/>
      </rPr>
      <t>Corresponds to LTC Rev-Exp Line 1.4 and MMA Rev-Exp Line 1.7.</t>
    </r>
  </si>
  <si>
    <t>Direct salary, benefit, and payroll tax expenses.  Reported separately for direct health plan expenses and corporate allocations. Also report DPP related Administrative Fees Revenue.</t>
  </si>
  <si>
    <t>Update to Note 2 regarding DPP (Direct Payment Program) Administrative Fee</t>
  </si>
  <si>
    <t>020822</t>
  </si>
  <si>
    <t>ASR Financial Report, 020822</t>
  </si>
  <si>
    <r>
      <t xml:space="preserve">Plan-related revenue earned from other sources not listed in lines 1.1 through 1.4. -- does not include investment gains. </t>
    </r>
    <r>
      <rPr>
        <b/>
        <sz val="9"/>
        <color theme="1"/>
        <rFont val="Calibri"/>
        <family val="2"/>
        <scheme val="minor"/>
      </rPr>
      <t>Report details of this income, including the type and amount, in the notes tab of this report.</t>
    </r>
  </si>
  <si>
    <t xml:space="preserve">Note 2: Please exclude medical school, cancer hospital, public emergency medical transportation and hospital inpatient and outpatient exemption uniform increase, and DPP (Directed Payment Program) pass-through payments from the ASR Report. Please include 3% DPP related Administrative Fee on line 1.6 Other Revenue. Report details of this income, including the type and amount, in the notes tab of this report. </t>
  </si>
  <si>
    <t xml:space="preserve">Note 4: COVID Vaccine Reimbursement: Please report the Revenue in Other Revenue.  Report details of this income, including the type and amount, in the notes tab of this report.  
Report expenses associated with COVID vaccine reimbursement on associated lines of administering provider types (pharmacy or doctor). </t>
  </si>
  <si>
    <t>Simply Healthcare Plan, Inc</t>
  </si>
  <si>
    <t>Annual 2021</t>
  </si>
  <si>
    <t>Ingenio Rx</t>
  </si>
  <si>
    <t>Anthem Subsidiary</t>
  </si>
  <si>
    <t>Anthem, Inc.</t>
  </si>
  <si>
    <t>Parent Company</t>
  </si>
  <si>
    <t>DBG</t>
  </si>
  <si>
    <t>Anthem, Inc</t>
  </si>
  <si>
    <t>2021</t>
  </si>
  <si>
    <t>Annual</t>
  </si>
  <si>
    <t>Region 5 - PDHRP Accrual</t>
  </si>
  <si>
    <t>Region 6 - PDHRP Accrual</t>
  </si>
  <si>
    <t>Region 7 - PDHRP Accrual</t>
  </si>
  <si>
    <t>Region 10 - PDHRP Accrual</t>
  </si>
  <si>
    <t>Region 11 - PDHRP Accrual</t>
  </si>
  <si>
    <t>Region 1 - Accrued Maternity</t>
  </si>
  <si>
    <t>Region 2 - Accrued Maternity</t>
  </si>
  <si>
    <t>Region 5 - Accrued Maternity</t>
  </si>
  <si>
    <t>Region 6 - Accrued Maternity</t>
  </si>
  <si>
    <t>Region 7 - Accrued Maternity</t>
  </si>
  <si>
    <t>Region 9 - Accrued Maternity</t>
  </si>
  <si>
    <t>Region 10 - Accrued Maternity</t>
  </si>
  <si>
    <t>Region 11 - Accrued Maternity</t>
  </si>
  <si>
    <t>Region 5 -Deceased member accrual</t>
  </si>
  <si>
    <t>Region 6 - Deceased member accrual</t>
  </si>
  <si>
    <t>Region 7 - Deceased member accrual</t>
  </si>
  <si>
    <t>Region 10 - Deceased member accrual</t>
  </si>
  <si>
    <t>Region 11 - Deceased member accrual</t>
  </si>
  <si>
    <t>Region 5 - Housing Waiver Pilot Program Accrual</t>
  </si>
  <si>
    <t>Region 7 - Housing Waiver Pilot Program Accrual</t>
  </si>
  <si>
    <t>Region 1 - LTC Kick Accrual</t>
  </si>
  <si>
    <t>Region 2 - LTC Kick Accrual</t>
  </si>
  <si>
    <t>Region 5 - LTC Kick Accrual</t>
  </si>
  <si>
    <t>Region 6 - LTC Kick Accrual</t>
  </si>
  <si>
    <t>Region 7 - LTC Kick Accrual</t>
  </si>
  <si>
    <t>Region 9 - LTC Kick Accrual</t>
  </si>
  <si>
    <t>Region 10 - LTC Kick Accrual</t>
  </si>
  <si>
    <t>Region 11 - LTC Kick Accrual</t>
  </si>
  <si>
    <t>Region 5 - Home Health Accrual</t>
  </si>
  <si>
    <t>Region 6 - Home Health Accrual</t>
  </si>
  <si>
    <t>Region 7 - Home Health Accrual</t>
  </si>
  <si>
    <t>Region 10 - Home Health Accrual</t>
  </si>
  <si>
    <t>Region 11 - Home Health Accrual</t>
  </si>
  <si>
    <t>Region 5 NH Rate Reconciliation</t>
  </si>
  <si>
    <t>Region 6 NH Rate Reconciliation</t>
  </si>
  <si>
    <t>Region 7 NH Rate Reconciliation</t>
  </si>
  <si>
    <t>Region 10 NH Rate Reconciliation</t>
  </si>
  <si>
    <t>Region 11 NH Rate Reconciliation</t>
  </si>
  <si>
    <t>Region 5 Community High Risk Pool</t>
  </si>
  <si>
    <t>Region 6 Community High Risk Pool</t>
  </si>
  <si>
    <t>Region 7 Community High Risk Pool</t>
  </si>
  <si>
    <t>Region 10 Community High Risk Pool</t>
  </si>
  <si>
    <t>Region 11 Community High Risk Pool</t>
  </si>
  <si>
    <t>Region 5 Patient Responsibility Reconciliation</t>
  </si>
  <si>
    <t>Region 6 Patient Responsibility Reconciliation</t>
  </si>
  <si>
    <t>Region 7 Patient Responsibility Reconciliation</t>
  </si>
  <si>
    <t>Region 10 Patient Responsibility Reconciliation</t>
  </si>
  <si>
    <t>Region 11 Patient Responsibility Reconciliation</t>
  </si>
  <si>
    <t>Region 5 - Blended Rate Adjustment</t>
  </si>
  <si>
    <t>Region 6 - Blended Rate Adjustment</t>
  </si>
  <si>
    <t>Region 7 - Blended Rate Adjustment</t>
  </si>
  <si>
    <t>Region 10 - Blended Rate Adjustment</t>
  </si>
  <si>
    <t>Region 11 - Blended Rate Adjustment</t>
  </si>
  <si>
    <t>LTC 1.2.1:  We use the completed ASR data to estimate the CHRP payback so our estimate lags by a quarter.</t>
  </si>
  <si>
    <t>MMA 1.6 LTC kick and Home Health were discontinued for SY22 so there is no accruals after Q3 2021</t>
  </si>
  <si>
    <t>Region 1 - DPP Admin</t>
  </si>
  <si>
    <t>Region 2 - DPP Admin</t>
  </si>
  <si>
    <t>Region 6 - DPP Admin</t>
  </si>
  <si>
    <t>Region 7 - DPP Admin</t>
  </si>
  <si>
    <t>Region 9 - DPP Admin</t>
  </si>
  <si>
    <t>Region 10 - DPP Admin</t>
  </si>
  <si>
    <t>Region 11 - DPP Admin</t>
  </si>
  <si>
    <t>Region 1 - Covid Reimbursement</t>
  </si>
  <si>
    <t>Region 2 - Covid Reimbursement</t>
  </si>
  <si>
    <t>Region 5 - Covid Reimbursement</t>
  </si>
  <si>
    <t>Region 6 - Covid Reimbursement</t>
  </si>
  <si>
    <t>Region 7 - Covid Reimbursement</t>
  </si>
  <si>
    <t>Region 9 - Covid Reimbursement</t>
  </si>
  <si>
    <t>Region 10 - Covid Reimbursement</t>
  </si>
  <si>
    <t>Region 11 - Covid Reimbursement</t>
  </si>
  <si>
    <t>Line 1.6 DPP admin -- we are reporting the amount received for SFY 21-22 over the four quarters of the fiscal year so only 1/4 is included in this report.</t>
  </si>
  <si>
    <t>The allocation methodology for PY IBNP was updated for this report to better align with the reserves Simply is holding. Previously, the method was allocating disproportiante amounts between categories of services and membership products. CY IBNP has no changes to its methodology.</t>
  </si>
  <si>
    <t>Formula issue</t>
  </si>
  <si>
    <t>All Others</t>
  </si>
  <si>
    <t>Subcapitated PCPs</t>
  </si>
  <si>
    <t>Primary Care - Vendor #2</t>
  </si>
  <si>
    <t>Primary Care - Vendor #3</t>
  </si>
  <si>
    <t>Primary Care - Vendor #4</t>
  </si>
  <si>
    <t>Primary Care - Vendor #5</t>
  </si>
  <si>
    <t>Primary Care - All Others</t>
  </si>
  <si>
    <t>Health Network One</t>
  </si>
  <si>
    <t>iCare</t>
  </si>
  <si>
    <t>Specialty Care - Vendor #3</t>
  </si>
  <si>
    <t>Specialty Care - Vendor #4</t>
  </si>
  <si>
    <t>Specialty Care - Vendor #5</t>
  </si>
  <si>
    <t>Specialty Care - All Others</t>
  </si>
  <si>
    <t>Other Professional - Vendor #1</t>
  </si>
  <si>
    <t>Other Professional - Vendor #2</t>
  </si>
  <si>
    <t>Other Professional - Vendor #3</t>
  </si>
  <si>
    <t>Other Professional - Vendor #4</t>
  </si>
  <si>
    <t>Other Professional - Vendor #5</t>
  </si>
  <si>
    <t>Other Professional - All Others</t>
  </si>
  <si>
    <t>Chiro Alliance Corp</t>
  </si>
  <si>
    <t>Integrated Home Care Services Inc</t>
  </si>
  <si>
    <t>Laboratory Corporation of America</t>
  </si>
  <si>
    <t>Service Type, Vendor #5</t>
  </si>
  <si>
    <t>Service Type, Vendor #1</t>
  </si>
  <si>
    <t>Service Type, Vendor #2</t>
  </si>
  <si>
    <t>Service Type, Vendor #3</t>
  </si>
  <si>
    <t>Service Type, Vendor #4</t>
  </si>
  <si>
    <t>Home Health</t>
  </si>
  <si>
    <t>Therapy Services</t>
  </si>
  <si>
    <t>LTC Services (excluding NF)</t>
  </si>
  <si>
    <t>Vision</t>
  </si>
  <si>
    <t>Vendor #7</t>
  </si>
  <si>
    <t>Vendor #8</t>
  </si>
  <si>
    <t>Vendor #9</t>
  </si>
  <si>
    <t>Vendor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</si>
</sst>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7" formatCode="&quot;$&quot;#,##0.00_);\(&quot;$&quot;#,##0.00\)"/>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70"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1"/>
      <color theme="0"/>
      <name val="Calibri"/>
      <family val="2"/>
      <scheme val="minor"/>
    </font>
    <font>
      <sz val="10"/>
      <color rgb="FF000000"/>
      <name val="Arial"/>
      <family val="2"/>
    </font>
    <font>
      <sz val="18"/>
      <color theme="1"/>
      <name val="Arial"/>
      <family val="2"/>
    </font>
    <font>
      <sz val="9"/>
      <name val="Calibri"/>
      <family val="2"/>
    </font>
    <font>
      <sz val="11"/>
      <color theme="0" tint="-0.14999847407452621"/>
      <name val="Calibri"/>
      <family val="2"/>
      <scheme val="minor"/>
    </font>
    <font>
      <sz val="8"/>
      <name val="Calibri"/>
      <family val="2"/>
      <scheme val="minor"/>
    </font>
    <font>
      <sz val="11"/>
      <color rgb="FF000000"/>
      <name val="Calibri"/>
      <family val="2"/>
    </font>
    <font>
      <sz val="13"/>
      <color rgb="FF000000"/>
      <name val="Calibri"/>
      <family val="2"/>
    </font>
    <font>
      <b/>
      <sz val="9"/>
      <color indexed="81"/>
      <name val="Tahoma"/>
      <family val="2"/>
    </font>
    <font>
      <sz val="9"/>
      <color indexed="81"/>
      <name val="Tahoma"/>
      <family val="2"/>
    </font>
    <font>
      <sz val="10"/>
      <name val="Arial"/>
      <family val="2"/>
    </font>
    <font>
      <sz val="10"/>
      <color indexed="8"/>
      <name val="Arial"/>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0" tint="-4.9989318521683403E-2"/>
        <bgColor indexed="64"/>
      </patternFill>
    </fill>
  </fills>
  <borders count="87">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style="hair">
        <color indexed="64"/>
      </left>
      <right style="medium">
        <color indexed="64"/>
      </right>
      <top style="medium">
        <color indexed="64"/>
      </top>
      <bottom/>
      <diagonal/>
    </border>
  </borders>
  <cellStyleXfs count="15">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xf numFmtId="0" fontId="7" fillId="0" borderId="0"/>
    <xf numFmtId="43" fontId="7" fillId="0" borderId="0" applyFont="0" applyFill="0" applyBorder="0" applyAlignment="0" applyProtection="0"/>
    <xf numFmtId="0" fontId="7" fillId="0" borderId="0"/>
    <xf numFmtId="0" fontId="69" fillId="0" borderId="0">
      <alignment vertical="top"/>
    </xf>
    <xf numFmtId="0" fontId="7" fillId="0" borderId="0"/>
    <xf numFmtId="43" fontId="7" fillId="0" borderId="0" applyFont="0" applyFill="0" applyBorder="0" applyAlignment="0" applyProtection="0"/>
    <xf numFmtId="43" fontId="59" fillId="0" borderId="0" applyFont="0" applyFill="0" applyBorder="0" applyAlignment="0" applyProtection="0"/>
    <xf numFmtId="0" fontId="68" fillId="0" borderId="0"/>
    <xf numFmtId="0" fontId="69" fillId="0" borderId="0">
      <alignment vertical="top"/>
    </xf>
    <xf numFmtId="43" fontId="68" fillId="0" borderId="0" applyFont="0" applyFill="0" applyBorder="0" applyAlignment="0" applyProtection="0"/>
    <xf numFmtId="43" fontId="7" fillId="0" borderId="0" applyFont="0" applyFill="0" applyBorder="0" applyAlignment="0" applyProtection="0"/>
  </cellStyleXfs>
  <cellXfs count="1725">
    <xf numFmtId="0" fontId="0" fillId="0" borderId="0" xfId="0"/>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3" xfId="0" applyBorder="1"/>
    <xf numFmtId="0" fontId="0" fillId="0" borderId="8" xfId="0"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4" fillId="0" borderId="22" xfId="0" applyFont="1" applyBorder="1" applyAlignment="1">
      <alignment wrapText="1"/>
    </xf>
    <xf numFmtId="0" fontId="4" fillId="0" borderId="5" xfId="0" applyFont="1" applyBorder="1" applyAlignment="1">
      <alignment wrapText="1"/>
    </xf>
    <xf numFmtId="0" fontId="4" fillId="0" borderId="7" xfId="0" applyFont="1" applyBorder="1" applyAlignment="1">
      <alignment vertical="center" wrapText="1"/>
    </xf>
    <xf numFmtId="0" fontId="4" fillId="0" borderId="11" xfId="0" applyFont="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lignment horizontal="center"/>
    </xf>
    <xf numFmtId="49" fontId="3" fillId="0" borderId="3" xfId="0" applyNumberFormat="1" applyFont="1" applyBorder="1" applyAlignment="1">
      <alignment horizontal="center" vertical="center"/>
    </xf>
    <xf numFmtId="0" fontId="4" fillId="0" borderId="5" xfId="0" applyFont="1" applyBorder="1" applyAlignment="1">
      <alignment vertical="center" wrapText="1"/>
    </xf>
    <xf numFmtId="0" fontId="4" fillId="0" borderId="9" xfId="0" applyFont="1" applyBorder="1" applyAlignment="1">
      <alignment vertical="center" wrapText="1"/>
    </xf>
    <xf numFmtId="49" fontId="3" fillId="0" borderId="1" xfId="0" applyNumberFormat="1" applyFont="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Alignment="1">
      <alignment horizontal="left" indent="1"/>
    </xf>
    <xf numFmtId="16" fontId="5" fillId="0" borderId="0" xfId="0" quotePrefix="1" applyNumberFormat="1" applyFont="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Alignment="1">
      <alignment vertical="center" wrapText="1"/>
    </xf>
    <xf numFmtId="0" fontId="4" fillId="0" borderId="0" xfId="0" applyFont="1" applyAlignment="1">
      <alignment vertical="center"/>
    </xf>
    <xf numFmtId="0" fontId="10" fillId="0" borderId="23" xfId="0" applyFont="1" applyBorder="1" applyAlignment="1">
      <alignment vertical="center" wrapText="1"/>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4" fillId="0" borderId="2" xfId="0" applyFont="1" applyBorder="1" applyAlignment="1">
      <alignment vertical="center" wrapText="1"/>
    </xf>
    <xf numFmtId="0" fontId="10" fillId="0" borderId="21" xfId="0" applyFont="1" applyBorder="1" applyAlignment="1">
      <alignment vertical="center" wrapText="1"/>
    </xf>
    <xf numFmtId="0" fontId="4" fillId="0" borderId="3" xfId="0" applyFont="1" applyBorder="1" applyAlignment="1">
      <alignment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Border="1"/>
    <xf numFmtId="0" fontId="10" fillId="0" borderId="20" xfId="0" applyFont="1" applyBorder="1" applyAlignment="1">
      <alignment horizontal="left" vertical="center" wrapText="1"/>
    </xf>
    <xf numFmtId="0" fontId="4" fillId="0" borderId="3" xfId="0" applyFont="1" applyBorder="1" applyAlignment="1">
      <alignment vertical="center" wrapText="1"/>
    </xf>
    <xf numFmtId="0" fontId="10" fillId="0" borderId="22" xfId="0" applyFont="1" applyBorder="1" applyAlignment="1">
      <alignment vertical="center" wrapText="1"/>
    </xf>
    <xf numFmtId="0" fontId="4" fillId="0" borderId="1" xfId="0" applyFont="1" applyBorder="1" applyAlignment="1">
      <alignment vertical="center" wrapText="1"/>
    </xf>
    <xf numFmtId="0" fontId="10" fillId="0" borderId="21" xfId="0" applyFont="1" applyBorder="1" applyAlignment="1">
      <alignment horizontal="left" vertical="center" wrapText="1"/>
    </xf>
    <xf numFmtId="49" fontId="2" fillId="0" borderId="4" xfId="0" applyNumberFormat="1" applyFont="1" applyBorder="1"/>
    <xf numFmtId="0" fontId="4" fillId="0" borderId="20" xfId="0" applyFont="1" applyBorder="1" applyAlignment="1">
      <alignment wrapText="1"/>
    </xf>
    <xf numFmtId="0" fontId="0" fillId="3" borderId="0" xfId="0" applyFill="1"/>
    <xf numFmtId="0" fontId="0" fillId="3" borderId="0" xfId="0" quotePrefix="1" applyFill="1" applyAlignment="1">
      <alignment horizontal="center"/>
    </xf>
    <xf numFmtId="0" fontId="0" fillId="3" borderId="0" xfId="0" applyFill="1" applyAlignment="1">
      <alignment horizontal="right"/>
    </xf>
    <xf numFmtId="0" fontId="0" fillId="4" borderId="0" xfId="0" applyFill="1"/>
    <xf numFmtId="49" fontId="4" fillId="0" borderId="6" xfId="0" applyNumberFormat="1" applyFont="1" applyBorder="1" applyAlignment="1">
      <alignment horizontal="center" vertical="center" wrapText="1"/>
    </xf>
    <xf numFmtId="49" fontId="4" fillId="0" borderId="8" xfId="0" applyNumberFormat="1" applyFont="1" applyBorder="1" applyAlignment="1">
      <alignment horizontal="center" vertical="center" wrapText="1"/>
    </xf>
    <xf numFmtId="49" fontId="2" fillId="0" borderId="4" xfId="0" applyNumberFormat="1" applyFont="1" applyBorder="1" applyAlignment="1">
      <alignment horizontal="left"/>
    </xf>
    <xf numFmtId="0" fontId="4" fillId="0" borderId="11" xfId="0" applyFont="1" applyBorder="1"/>
    <xf numFmtId="0" fontId="3" fillId="0" borderId="10" xfId="0" applyFont="1" applyBorder="1"/>
    <xf numFmtId="0" fontId="3" fillId="0" borderId="8" xfId="0" applyFont="1" applyBorder="1"/>
    <xf numFmtId="0" fontId="0" fillId="3" borderId="0" xfId="0" applyFill="1" applyAlignment="1">
      <alignment horizontal="center"/>
    </xf>
    <xf numFmtId="0" fontId="17" fillId="0" borderId="0" xfId="0" applyFont="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21" fillId="0" borderId="0" xfId="0" applyFont="1" applyAlignment="1" applyProtection="1">
      <alignment horizontal="center"/>
      <protection locked="0"/>
    </xf>
    <xf numFmtId="0" fontId="18" fillId="0" borderId="0" xfId="0" applyFont="1" applyAlignment="1">
      <alignment horizontal="center"/>
    </xf>
    <xf numFmtId="14" fontId="21" fillId="0" borderId="0" xfId="0" applyNumberFormat="1" applyFont="1" applyAlignment="1">
      <alignment horizontal="center"/>
    </xf>
    <xf numFmtId="14" fontId="21" fillId="0" borderId="0" xfId="0" applyNumberFormat="1" applyFont="1" applyAlignment="1" applyProtection="1">
      <alignment horizontal="center"/>
      <protection locked="0"/>
    </xf>
    <xf numFmtId="0" fontId="23" fillId="0" borderId="0" xfId="0" applyFont="1" applyAlignment="1">
      <alignment horizontal="right"/>
    </xf>
    <xf numFmtId="0" fontId="0" fillId="5" borderId="32" xfId="0" applyFill="1" applyBorder="1" applyAlignment="1" applyProtection="1">
      <alignment horizontal="left"/>
      <protection locked="0"/>
    </xf>
    <xf numFmtId="0" fontId="22" fillId="0" borderId="0" xfId="0" applyFont="1"/>
    <xf numFmtId="0" fontId="23" fillId="0" borderId="0" xfId="0" quotePrefix="1" applyFont="1" applyAlignment="1">
      <alignment horizontal="right"/>
    </xf>
    <xf numFmtId="0" fontId="0" fillId="0" borderId="0" xfId="0"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lignment horizontal="center"/>
    </xf>
    <xf numFmtId="0" fontId="25" fillId="3" borderId="0" xfId="0" quotePrefix="1" applyFont="1" applyFill="1" applyAlignment="1">
      <alignment horizontal="right"/>
    </xf>
    <xf numFmtId="0" fontId="0" fillId="3" borderId="0" xfId="0" applyFill="1" applyProtection="1">
      <protection locked="0"/>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Alignment="1">
      <alignment horizontal="center" vertical="center"/>
    </xf>
    <xf numFmtId="0" fontId="0" fillId="0" borderId="6" xfId="0" applyBorder="1"/>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Border="1" applyAlignment="1">
      <alignment vertical="center" wrapText="1"/>
    </xf>
    <xf numFmtId="49" fontId="2" fillId="0" borderId="0" xfId="0" applyNumberFormat="1" applyFont="1" applyAlignment="1">
      <alignment horizontal="center"/>
    </xf>
    <xf numFmtId="0" fontId="30" fillId="0" borderId="11" xfId="0" applyFont="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166" fontId="36" fillId="0" borderId="0" xfId="0" applyNumberFormat="1" applyFont="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14" fontId="0" fillId="0" borderId="0" xfId="0" applyNumberFormat="1" applyAlignment="1">
      <alignment horizontal="left"/>
    </xf>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Alignment="1">
      <alignment horizontal="center" vertical="center"/>
    </xf>
    <xf numFmtId="0" fontId="37" fillId="0" borderId="7" xfId="0" applyFont="1" applyBorder="1" applyAlignment="1">
      <alignment wrapText="1"/>
    </xf>
    <xf numFmtId="49" fontId="38" fillId="0" borderId="0" xfId="0" applyNumberFormat="1" applyFont="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49" fontId="36" fillId="0" borderId="0" xfId="0" applyNumberFormat="1" applyFont="1" applyAlignment="1">
      <alignment horizont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Border="1" applyAlignment="1">
      <alignment horizontal="center" vertical="center"/>
    </xf>
    <xf numFmtId="0" fontId="37" fillId="0" borderId="11" xfId="0" applyFont="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Alignment="1">
      <alignment horizontal="center"/>
    </xf>
    <xf numFmtId="166" fontId="36" fillId="0" borderId="3" xfId="0" applyNumberFormat="1" applyFont="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Border="1"/>
    <xf numFmtId="0" fontId="31" fillId="0" borderId="10" xfId="0" applyFont="1" applyBorder="1"/>
    <xf numFmtId="0" fontId="31" fillId="0" borderId="19" xfId="0" applyFont="1" applyBorder="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Alignment="1">
      <alignment horizontal="left" indent="1"/>
    </xf>
    <xf numFmtId="16" fontId="32" fillId="0" borderId="0" xfId="0" quotePrefix="1" applyNumberFormat="1" applyFont="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49" fontId="37" fillId="0" borderId="20" xfId="0" applyNumberFormat="1" applyFont="1" applyBorder="1"/>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17" fontId="0" fillId="0" borderId="0" xfId="0" quotePrefix="1" applyNumberFormat="1" applyProtection="1">
      <protection locked="0"/>
    </xf>
    <xf numFmtId="0" fontId="5" fillId="0" borderId="0" xfId="0" applyFont="1" applyProtection="1">
      <protection locked="0"/>
    </xf>
    <xf numFmtId="0" fontId="1" fillId="0" borderId="4" xfId="0" applyFont="1" applyBorder="1" applyProtection="1">
      <protection hidden="1"/>
    </xf>
    <xf numFmtId="0" fontId="1" fillId="0" borderId="2" xfId="0" applyFont="1" applyBorder="1" applyProtection="1">
      <protection hidden="1"/>
    </xf>
    <xf numFmtId="0" fontId="1" fillId="0" borderId="5" xfId="0" applyFont="1" applyBorder="1" applyProtection="1">
      <protection hidden="1"/>
    </xf>
    <xf numFmtId="0" fontId="1" fillId="0" borderId="3" xfId="0" applyFont="1" applyBorder="1" applyProtection="1">
      <protection hidden="1"/>
    </xf>
    <xf numFmtId="0" fontId="1" fillId="0" borderId="9" xfId="0" applyFont="1" applyBorder="1" applyProtection="1">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Protection="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Alignment="1" applyProtection="1">
      <alignment horizontal="center" vertical="center"/>
      <protection hidden="1"/>
    </xf>
    <xf numFmtId="0" fontId="30" fillId="0" borderId="7" xfId="0" applyFont="1" applyBorder="1" applyAlignment="1" applyProtection="1">
      <alignment wrapText="1"/>
      <protection hidden="1"/>
    </xf>
    <xf numFmtId="49" fontId="36" fillId="0" borderId="0" xfId="0" applyNumberFormat="1" applyFont="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Border="1" applyAlignment="1" applyProtection="1">
      <alignment vertical="center" wrapText="1"/>
      <protection hidden="1"/>
    </xf>
    <xf numFmtId="49" fontId="2" fillId="0" borderId="0" xfId="0" applyNumberFormat="1" applyFont="1" applyAlignment="1" applyProtection="1">
      <alignment horizontal="center"/>
      <protection hidden="1"/>
    </xf>
    <xf numFmtId="49" fontId="3" fillId="0" borderId="2" xfId="0" applyNumberFormat="1" applyFont="1" applyBorder="1" applyAlignment="1" applyProtection="1">
      <alignment horizontal="center"/>
      <protection hidden="1"/>
    </xf>
    <xf numFmtId="49" fontId="3" fillId="0" borderId="0" xfId="0" applyNumberFormat="1" applyFont="1" applyAlignment="1" applyProtection="1">
      <alignment horizont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Border="1" applyAlignment="1" applyProtection="1">
      <alignment horizontal="center" vertical="center"/>
      <protection hidden="1"/>
    </xf>
    <xf numFmtId="0" fontId="4" fillId="0" borderId="11" xfId="0" applyFont="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Protection="1">
      <protection locked="0"/>
    </xf>
    <xf numFmtId="41" fontId="31" fillId="0" borderId="7" xfId="0" applyNumberFormat="1" applyFont="1" applyBorder="1" applyProtection="1">
      <protection locked="0"/>
    </xf>
    <xf numFmtId="0" fontId="33" fillId="0" borderId="0" xfId="0" applyFont="1" applyProtection="1">
      <protection locked="0"/>
    </xf>
    <xf numFmtId="41" fontId="31" fillId="0" borderId="6" xfId="0" applyNumberFormat="1" applyFont="1" applyBorder="1" applyProtection="1">
      <protection locked="0"/>
    </xf>
    <xf numFmtId="41" fontId="31" fillId="0" borderId="8" xfId="0" applyNumberFormat="1" applyFont="1" applyBorder="1" applyAlignment="1" applyProtection="1">
      <alignment wrapText="1"/>
      <protection locked="0"/>
    </xf>
    <xf numFmtId="41" fontId="31" fillId="0" borderId="8" xfId="0" applyNumberFormat="1" applyFont="1" applyBorder="1" applyProtection="1">
      <protection locked="0"/>
    </xf>
    <xf numFmtId="0" fontId="34" fillId="0" borderId="4" xfId="0" applyFont="1" applyBorder="1" applyProtection="1">
      <protection hidden="1"/>
    </xf>
    <xf numFmtId="0" fontId="34" fillId="0" borderId="2" xfId="0" applyFont="1" applyBorder="1" applyProtection="1">
      <protection hidden="1"/>
    </xf>
    <xf numFmtId="0" fontId="34" fillId="0" borderId="5" xfId="0" applyFont="1" applyBorder="1" applyProtection="1">
      <protection hidden="1"/>
    </xf>
    <xf numFmtId="0" fontId="34" fillId="0" borderId="3" xfId="0" applyFont="1" applyBorder="1" applyProtection="1">
      <protection hidden="1"/>
    </xf>
    <xf numFmtId="0" fontId="34" fillId="0" borderId="9" xfId="0" applyFont="1" applyBorder="1" applyProtection="1">
      <protection hidden="1"/>
    </xf>
    <xf numFmtId="0" fontId="34" fillId="0" borderId="10" xfId="0" applyFont="1" applyBorder="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lignment horizontal="center"/>
    </xf>
    <xf numFmtId="41" fontId="31" fillId="0" borderId="0" xfId="0" applyNumberFormat="1" applyFont="1" applyAlignment="1">
      <alignment horizontal="center"/>
    </xf>
    <xf numFmtId="41" fontId="32" fillId="0" borderId="0" xfId="0" applyNumberFormat="1" applyFont="1" applyAlignment="1">
      <alignment horizontal="center"/>
    </xf>
    <xf numFmtId="41" fontId="31" fillId="0" borderId="2" xfId="0" applyNumberFormat="1" applyFont="1" applyBorder="1"/>
    <xf numFmtId="41" fontId="31" fillId="0" borderId="0" xfId="0" applyNumberFormat="1" applyFont="1"/>
    <xf numFmtId="41" fontId="32" fillId="0" borderId="3" xfId="0" applyNumberFormat="1" applyFont="1" applyBorder="1"/>
    <xf numFmtId="41" fontId="31" fillId="0" borderId="4" xfId="0" applyNumberFormat="1" applyFont="1" applyBorder="1"/>
    <xf numFmtId="41" fontId="32" fillId="0" borderId="8" xfId="0" applyNumberFormat="1" applyFont="1" applyBorder="1"/>
    <xf numFmtId="41" fontId="32" fillId="0" borderId="0" xfId="0" applyNumberFormat="1" applyFont="1"/>
    <xf numFmtId="41" fontId="31" fillId="0" borderId="3" xfId="0" applyNumberFormat="1" applyFont="1" applyBorder="1"/>
    <xf numFmtId="41" fontId="32" fillId="0" borderId="3" xfId="0" applyNumberFormat="1" applyFont="1" applyBorder="1" applyAlignment="1">
      <alignment horizontal="center"/>
    </xf>
    <xf numFmtId="41" fontId="32" fillId="0" borderId="9" xfId="0" applyNumberFormat="1" applyFont="1" applyBorder="1" applyAlignment="1">
      <alignment horizontal="center"/>
    </xf>
    <xf numFmtId="41" fontId="31" fillId="0" borderId="7" xfId="0" applyNumberFormat="1" applyFont="1" applyBorder="1"/>
    <xf numFmtId="41" fontId="32" fillId="0" borderId="9" xfId="0" applyNumberFormat="1" applyFont="1" applyBorder="1"/>
    <xf numFmtId="41" fontId="32" fillId="0" borderId="7" xfId="0" applyNumberFormat="1" applyFont="1" applyBorder="1"/>
    <xf numFmtId="41" fontId="31" fillId="0" borderId="5" xfId="0" applyNumberFormat="1" applyFont="1" applyBorder="1"/>
    <xf numFmtId="41" fontId="31" fillId="0" borderId="3" xfId="0" applyNumberFormat="1" applyFont="1" applyBorder="1" applyAlignment="1">
      <alignment horizontal="center"/>
    </xf>
    <xf numFmtId="41" fontId="31" fillId="0" borderId="9" xfId="0" applyNumberFormat="1" applyFont="1" applyBorder="1" applyAlignment="1">
      <alignment horizontal="center"/>
    </xf>
    <xf numFmtId="41" fontId="32" fillId="0" borderId="8" xfId="0" applyNumberFormat="1" applyFont="1" applyBorder="1" applyAlignment="1">
      <alignment horizontal="center"/>
    </xf>
    <xf numFmtId="41" fontId="31" fillId="0" borderId="6" xfId="0" applyNumberFormat="1" applyFont="1" applyBorder="1"/>
    <xf numFmtId="41" fontId="31" fillId="0" borderId="12" xfId="0" applyNumberFormat="1" applyFont="1" applyBorder="1" applyAlignment="1">
      <alignment horizontal="center"/>
    </xf>
    <xf numFmtId="41" fontId="31" fillId="0" borderId="13" xfId="0" applyNumberFormat="1" applyFont="1" applyBorder="1" applyAlignment="1">
      <alignment horizontal="center"/>
    </xf>
    <xf numFmtId="41" fontId="32" fillId="0" borderId="16" xfId="0" applyNumberFormat="1" applyFont="1" applyBorder="1" applyAlignment="1">
      <alignment horizontal="center"/>
    </xf>
    <xf numFmtId="41" fontId="32" fillId="0" borderId="17" xfId="0" applyNumberFormat="1" applyFont="1" applyBorder="1" applyAlignment="1">
      <alignment horizontal="center"/>
    </xf>
    <xf numFmtId="41" fontId="31" fillId="0" borderId="14" xfId="0" applyNumberFormat="1" applyFont="1" applyBorder="1"/>
    <xf numFmtId="41" fontId="31" fillId="0" borderId="15" xfId="0" applyNumberFormat="1" applyFont="1" applyBorder="1" applyAlignment="1">
      <alignment horizontal="center"/>
    </xf>
    <xf numFmtId="41" fontId="31" fillId="0" borderId="12" xfId="0" applyNumberFormat="1" applyFont="1" applyBorder="1"/>
    <xf numFmtId="41" fontId="32" fillId="0" borderId="16" xfId="0" applyNumberFormat="1" applyFont="1" applyBorder="1"/>
    <xf numFmtId="41" fontId="31" fillId="0" borderId="15" xfId="0" applyNumberFormat="1" applyFont="1" applyBorder="1"/>
    <xf numFmtId="41" fontId="32" fillId="0" borderId="17" xfId="0" applyNumberFormat="1" applyFont="1" applyBorder="1"/>
    <xf numFmtId="41" fontId="31" fillId="0" borderId="13" xfId="0" applyNumberFormat="1" applyFont="1" applyBorder="1"/>
    <xf numFmtId="41" fontId="31" fillId="2" borderId="2" xfId="0" applyNumberFormat="1" applyFont="1" applyFill="1" applyBorder="1"/>
    <xf numFmtId="41" fontId="31" fillId="2" borderId="15" xfId="0" applyNumberFormat="1" applyFont="1" applyFill="1" applyBorder="1"/>
    <xf numFmtId="41" fontId="31" fillId="2" borderId="0" xfId="0" applyNumberFormat="1" applyFont="1" applyFill="1"/>
    <xf numFmtId="41" fontId="31" fillId="2" borderId="13" xfId="0" applyNumberFormat="1" applyFont="1" applyFill="1" applyBorder="1"/>
    <xf numFmtId="41" fontId="32" fillId="0" borderId="13" xfId="0" applyNumberFormat="1" applyFont="1" applyBorder="1"/>
    <xf numFmtId="41" fontId="31" fillId="0" borderId="16" xfId="0" applyNumberFormat="1" applyFont="1" applyBorder="1"/>
    <xf numFmtId="41" fontId="31" fillId="0" borderId="17" xfId="0" applyNumberFormat="1" applyFont="1" applyBorder="1"/>
    <xf numFmtId="41" fontId="32" fillId="0" borderId="12" xfId="0" applyNumberFormat="1" applyFont="1" applyBorder="1"/>
    <xf numFmtId="0" fontId="39" fillId="0" borderId="7" xfId="0" applyFont="1" applyBorder="1" applyAlignment="1">
      <alignment wrapText="1"/>
    </xf>
    <xf numFmtId="0" fontId="39" fillId="0" borderId="7" xfId="0" applyFont="1" applyBorder="1" applyAlignment="1">
      <alignment vertical="center" wrapText="1"/>
    </xf>
    <xf numFmtId="0" fontId="37" fillId="0" borderId="5" xfId="0" applyFont="1" applyBorder="1" applyAlignment="1">
      <alignment vertical="center" wrapText="1"/>
    </xf>
    <xf numFmtId="0" fontId="37" fillId="0" borderId="7" xfId="0" applyFont="1" applyBorder="1" applyAlignment="1">
      <alignment horizontal="left" vertical="center" wrapText="1"/>
    </xf>
    <xf numFmtId="0" fontId="39" fillId="0" borderId="9" xfId="0" applyFont="1" applyBorder="1" applyAlignment="1">
      <alignment vertical="center" wrapText="1"/>
    </xf>
    <xf numFmtId="49" fontId="38" fillId="0" borderId="0" xfId="0" applyNumberFormat="1" applyFont="1" applyAlignment="1">
      <alignment horizontal="center"/>
    </xf>
    <xf numFmtId="49" fontId="36" fillId="0" borderId="2" xfId="0" applyNumberFormat="1" applyFont="1" applyBorder="1" applyAlignment="1">
      <alignment horizontal="center"/>
    </xf>
    <xf numFmtId="49" fontId="36" fillId="0" borderId="3" xfId="0" applyNumberFormat="1" applyFont="1" applyBorder="1" applyAlignment="1">
      <alignment horizontal="center" vertical="center"/>
    </xf>
    <xf numFmtId="49" fontId="36" fillId="0" borderId="1" xfId="0" applyNumberFormat="1" applyFont="1" applyBorder="1" applyAlignment="1">
      <alignment horizontal="center"/>
    </xf>
    <xf numFmtId="0" fontId="31" fillId="0" borderId="1" xfId="0" applyFont="1" applyBorder="1" applyAlignment="1">
      <alignment horizontal="center" wrapText="1"/>
    </xf>
    <xf numFmtId="0" fontId="31" fillId="0" borderId="11" xfId="0" applyFont="1" applyBorder="1" applyAlignment="1">
      <alignment horizontal="center" wrapText="1"/>
    </xf>
    <xf numFmtId="0" fontId="31" fillId="0" borderId="13" xfId="0" applyFont="1" applyBorder="1" applyAlignment="1">
      <alignment horizontal="center" wrapText="1"/>
    </xf>
    <xf numFmtId="41" fontId="31" fillId="0" borderId="14" xfId="0" applyNumberFormat="1" applyFont="1" applyBorder="1" applyAlignment="1">
      <alignment horizontal="center"/>
    </xf>
    <xf numFmtId="164" fontId="31" fillId="2" borderId="2" xfId="0" applyNumberFormat="1" applyFont="1" applyFill="1" applyBorder="1"/>
    <xf numFmtId="164" fontId="31" fillId="2" borderId="15" xfId="0" applyNumberFormat="1" applyFont="1" applyFill="1" applyBorder="1"/>
    <xf numFmtId="164" fontId="31" fillId="2" borderId="0" xfId="0" applyNumberFormat="1" applyFont="1" applyFill="1"/>
    <xf numFmtId="164" fontId="31" fillId="2" borderId="7" xfId="0" applyNumberFormat="1" applyFont="1" applyFill="1" applyBorder="1"/>
    <xf numFmtId="164" fontId="31" fillId="2" borderId="13" xfId="0" applyNumberFormat="1" applyFont="1" applyFill="1" applyBorder="1"/>
    <xf numFmtId="164" fontId="32" fillId="2" borderId="3" xfId="0" applyNumberFormat="1" applyFont="1" applyFill="1" applyBorder="1"/>
    <xf numFmtId="164" fontId="32" fillId="2" borderId="9" xfId="0" applyNumberFormat="1" applyFont="1" applyFill="1" applyBorder="1"/>
    <xf numFmtId="164" fontId="32" fillId="2" borderId="17" xfId="0" applyNumberFormat="1" applyFont="1" applyFill="1" applyBorder="1"/>
    <xf numFmtId="164" fontId="32" fillId="2" borderId="0" xfId="0" applyNumberFormat="1" applyFont="1" applyFill="1"/>
    <xf numFmtId="164" fontId="31" fillId="2" borderId="1" xfId="0" applyNumberFormat="1" applyFont="1" applyFill="1" applyBorder="1"/>
    <xf numFmtId="164" fontId="31" fillId="2" borderId="11" xfId="0" applyNumberFormat="1" applyFont="1" applyFill="1" applyBorder="1"/>
    <xf numFmtId="164" fontId="31" fillId="2" borderId="19" xfId="0" applyNumberFormat="1" applyFont="1" applyFill="1" applyBorder="1"/>
    <xf numFmtId="41" fontId="31" fillId="0" borderId="4" xfId="0" applyNumberFormat="1" applyFont="1" applyBorder="1" applyAlignment="1">
      <alignment horizontal="center"/>
    </xf>
    <xf numFmtId="41" fontId="32" fillId="2" borderId="3" xfId="0" applyNumberFormat="1" applyFont="1" applyFill="1" applyBorder="1"/>
    <xf numFmtId="41" fontId="32" fillId="2" borderId="17" xfId="0" applyNumberFormat="1" applyFont="1" applyFill="1" applyBorder="1"/>
    <xf numFmtId="41" fontId="32" fillId="2" borderId="0" xfId="0" applyNumberFormat="1" applyFont="1" applyFill="1"/>
    <xf numFmtId="41" fontId="32" fillId="2" borderId="2" xfId="0" applyNumberFormat="1" applyFont="1" applyFill="1" applyBorder="1"/>
    <xf numFmtId="41" fontId="32" fillId="2" borderId="15" xfId="0" applyNumberFormat="1" applyFont="1" applyFill="1" applyBorder="1"/>
    <xf numFmtId="41" fontId="31" fillId="2" borderId="3" xfId="0" applyNumberFormat="1" applyFont="1" applyFill="1" applyBorder="1"/>
    <xf numFmtId="41" fontId="31" fillId="2" borderId="17" xfId="0" applyNumberFormat="1" applyFont="1" applyFill="1" applyBorder="1"/>
    <xf numFmtId="41" fontId="32" fillId="2" borderId="1" xfId="0" applyNumberFormat="1" applyFont="1" applyFill="1" applyBorder="1"/>
    <xf numFmtId="41" fontId="32" fillId="2" borderId="19" xfId="0" applyNumberFormat="1" applyFont="1" applyFill="1" applyBorder="1"/>
    <xf numFmtId="41" fontId="32" fillId="0" borderId="4" xfId="0" applyNumberFormat="1" applyFont="1" applyBorder="1"/>
    <xf numFmtId="41" fontId="32" fillId="0" borderId="14" xfId="0" applyNumberFormat="1" applyFont="1" applyBorder="1"/>
    <xf numFmtId="41" fontId="31" fillId="2" borderId="1" xfId="0" applyNumberFormat="1" applyFont="1" applyFill="1" applyBorder="1"/>
    <xf numFmtId="41" fontId="32" fillId="0" borderId="29" xfId="0" applyNumberFormat="1" applyFont="1" applyBorder="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Protection="1">
      <protection locked="0"/>
    </xf>
    <xf numFmtId="166" fontId="34" fillId="0" borderId="1" xfId="0" applyNumberFormat="1" applyFont="1" applyBorder="1" applyProtection="1">
      <protection locked="0"/>
    </xf>
    <xf numFmtId="164" fontId="34" fillId="0" borderId="11" xfId="0" applyNumberFormat="1" applyFont="1" applyBorder="1" applyProtection="1">
      <protection locked="0"/>
    </xf>
    <xf numFmtId="166" fontId="34" fillId="0" borderId="3" xfId="0" applyNumberFormat="1" applyFont="1" applyBorder="1" applyProtection="1">
      <protection locked="0"/>
    </xf>
    <xf numFmtId="164" fontId="34" fillId="0" borderId="9" xfId="0" applyNumberFormat="1" applyFont="1" applyBorder="1" applyProtection="1">
      <protection locked="0"/>
    </xf>
    <xf numFmtId="1" fontId="34" fillId="0" borderId="10" xfId="0" applyNumberFormat="1" applyFont="1" applyBorder="1" applyProtection="1">
      <protection locked="0"/>
    </xf>
    <xf numFmtId="1" fontId="34" fillId="0" borderId="3" xfId="0" applyNumberFormat="1" applyFont="1" applyBorder="1" applyProtection="1">
      <protection locked="0"/>
    </xf>
    <xf numFmtId="1" fontId="34" fillId="0" borderId="9" xfId="0" applyNumberFormat="1" applyFont="1" applyBorder="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lignment horizontal="center" wrapText="1"/>
    </xf>
    <xf numFmtId="164" fontId="31" fillId="0" borderId="6" xfId="0" applyNumberFormat="1" applyFont="1" applyBorder="1" applyAlignment="1">
      <alignment horizontal="center"/>
    </xf>
    <xf numFmtId="164" fontId="31" fillId="0" borderId="0" xfId="0" applyNumberFormat="1" applyFont="1" applyAlignment="1">
      <alignment horizontal="center"/>
    </xf>
    <xf numFmtId="164" fontId="31" fillId="0" borderId="12" xfId="0" applyNumberFormat="1" applyFont="1" applyBorder="1" applyAlignment="1">
      <alignment horizontal="center"/>
    </xf>
    <xf numFmtId="164" fontId="31" fillId="0" borderId="1" xfId="0" applyNumberFormat="1" applyFont="1" applyBorder="1"/>
    <xf numFmtId="41" fontId="31" fillId="0" borderId="2" xfId="0" applyNumberFormat="1" applyFont="1" applyBorder="1" applyAlignment="1">
      <alignment horizontal="center"/>
    </xf>
    <xf numFmtId="41" fontId="31" fillId="0" borderId="8" xfId="0" applyNumberFormat="1" applyFont="1" applyBorder="1" applyAlignment="1">
      <alignment horizontal="center"/>
    </xf>
    <xf numFmtId="41" fontId="31" fillId="0" borderId="16" xfId="0" applyNumberFormat="1" applyFont="1" applyBorder="1" applyAlignment="1">
      <alignment horizontal="center"/>
    </xf>
    <xf numFmtId="41" fontId="31" fillId="2" borderId="7" xfId="0" applyNumberFormat="1" applyFont="1" applyFill="1" applyBorder="1"/>
    <xf numFmtId="41" fontId="32" fillId="2" borderId="9" xfId="0" applyNumberFormat="1" applyFont="1" applyFill="1" applyBorder="1"/>
    <xf numFmtId="41" fontId="31" fillId="2" borderId="9" xfId="0" applyNumberFormat="1" applyFont="1" applyFill="1" applyBorder="1"/>
    <xf numFmtId="164" fontId="31" fillId="2" borderId="3" xfId="0" applyNumberFormat="1" applyFont="1" applyFill="1" applyBorder="1"/>
    <xf numFmtId="41" fontId="31" fillId="2" borderId="3" xfId="0" applyNumberFormat="1" applyFont="1" applyFill="1" applyBorder="1" applyAlignment="1">
      <alignment wrapText="1"/>
    </xf>
    <xf numFmtId="41" fontId="31" fillId="2" borderId="9" xfId="0" applyNumberFormat="1" applyFont="1" applyFill="1" applyBorder="1" applyAlignment="1">
      <alignment wrapText="1"/>
    </xf>
    <xf numFmtId="166" fontId="36" fillId="0" borderId="2" xfId="0" applyNumberFormat="1" applyFont="1" applyBorder="1" applyAlignment="1">
      <alignment horizontal="center" vertical="center"/>
    </xf>
    <xf numFmtId="164" fontId="37" fillId="0" borderId="5" xfId="0" applyNumberFormat="1" applyFont="1" applyBorder="1" applyAlignment="1">
      <alignment wrapText="1"/>
    </xf>
    <xf numFmtId="166" fontId="36" fillId="0" borderId="0" xfId="0" applyNumberFormat="1" applyFont="1" applyAlignment="1">
      <alignment horizontal="center"/>
    </xf>
    <xf numFmtId="166" fontId="38" fillId="0" borderId="3" xfId="0" applyNumberFormat="1" applyFont="1" applyBorder="1" applyAlignment="1">
      <alignment horizontal="center" vertical="center"/>
    </xf>
    <xf numFmtId="164" fontId="39" fillId="0" borderId="9" xfId="0" applyNumberFormat="1" applyFont="1" applyBorder="1" applyAlignment="1">
      <alignment wrapText="1"/>
    </xf>
    <xf numFmtId="164" fontId="39" fillId="0" borderId="11" xfId="0" applyNumberFormat="1" applyFont="1" applyBorder="1" applyAlignment="1">
      <alignment wrapText="1"/>
    </xf>
    <xf numFmtId="164" fontId="37" fillId="0" borderId="7" xfId="0" applyNumberFormat="1" applyFont="1" applyBorder="1" applyAlignment="1">
      <alignment horizontal="left" vertical="center"/>
    </xf>
    <xf numFmtId="2" fontId="36" fillId="0" borderId="0" xfId="0" applyNumberFormat="1" applyFont="1" applyAlignment="1">
      <alignment horizontal="center" vertical="center"/>
    </xf>
    <xf numFmtId="2" fontId="38" fillId="0" borderId="3" xfId="0" applyNumberFormat="1" applyFont="1" applyBorder="1" applyAlignment="1">
      <alignment horizontal="center" vertical="center"/>
    </xf>
    <xf numFmtId="166" fontId="38" fillId="0" borderId="3" xfId="0" applyNumberFormat="1" applyFont="1" applyBorder="1" applyAlignment="1">
      <alignment horizontal="center"/>
    </xf>
    <xf numFmtId="164" fontId="39" fillId="0" borderId="9" xfId="0" applyNumberFormat="1" applyFont="1" applyBorder="1" applyAlignment="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Border="1" applyProtection="1">
      <protection locked="0"/>
    </xf>
    <xf numFmtId="1" fontId="34" fillId="0" borderId="10" xfId="0" applyNumberFormat="1" applyFont="1" applyBorder="1"/>
    <xf numFmtId="1" fontId="34" fillId="0" borderId="3" xfId="0" applyNumberFormat="1" applyFont="1" applyBorder="1"/>
    <xf numFmtId="1" fontId="34" fillId="0" borderId="9" xfId="0" applyNumberFormat="1" applyFont="1" applyBorder="1"/>
    <xf numFmtId="164" fontId="36" fillId="0" borderId="10" xfId="0" applyNumberFormat="1" applyFont="1" applyBorder="1"/>
    <xf numFmtId="164" fontId="36" fillId="0" borderId="6" xfId="0" applyNumberFormat="1" applyFont="1" applyBorder="1"/>
    <xf numFmtId="166" fontId="36" fillId="0" borderId="1" xfId="0" applyNumberFormat="1" applyFont="1" applyBorder="1" applyAlignment="1">
      <alignment horizontal="center"/>
    </xf>
    <xf numFmtId="41" fontId="31" fillId="0" borderId="1" xfId="0" applyNumberFormat="1" applyFont="1" applyBorder="1" applyAlignment="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lignment horizontal="center"/>
    </xf>
    <xf numFmtId="0" fontId="34" fillId="0" borderId="35" xfId="0" applyFont="1" applyBorder="1" applyAlignment="1">
      <alignment horizontal="left"/>
    </xf>
    <xf numFmtId="41" fontId="31" fillId="0" borderId="38" xfId="0" applyNumberFormat="1" applyFont="1" applyBorder="1"/>
    <xf numFmtId="41" fontId="31" fillId="0" borderId="36" xfId="0" applyNumberFormat="1" applyFont="1" applyBorder="1"/>
    <xf numFmtId="41" fontId="32" fillId="0" borderId="22" xfId="0" applyNumberFormat="1" applyFont="1" applyBorder="1"/>
    <xf numFmtId="41" fontId="32" fillId="0" borderId="43" xfId="0" applyNumberFormat="1" applyFont="1" applyBorder="1"/>
    <xf numFmtId="41" fontId="31" fillId="0" borderId="22" xfId="0" applyNumberFormat="1" applyFont="1" applyBorder="1"/>
    <xf numFmtId="41" fontId="31" fillId="0" borderId="43" xfId="0" applyNumberFormat="1" applyFont="1" applyBorder="1"/>
    <xf numFmtId="41" fontId="31" fillId="0" borderId="23" xfId="0" applyNumberFormat="1" applyFont="1" applyBorder="1"/>
    <xf numFmtId="41" fontId="31" fillId="0" borderId="42" xfId="0" applyNumberFormat="1" applyFont="1" applyBorder="1"/>
    <xf numFmtId="0" fontId="34" fillId="0" borderId="10" xfId="0" applyFont="1" applyBorder="1" applyAlignment="1">
      <alignment horizontal="left"/>
    </xf>
    <xf numFmtId="0" fontId="34" fillId="0" borderId="1" xfId="0" applyFont="1" applyBorder="1" applyAlignment="1">
      <alignment horizontal="left"/>
    </xf>
    <xf numFmtId="49" fontId="36" fillId="0" borderId="4" xfId="0" applyNumberFormat="1" applyFont="1" applyBorder="1" applyAlignment="1">
      <alignment horizontal="center" vertical="center"/>
    </xf>
    <xf numFmtId="0" fontId="37" fillId="0" borderId="2" xfId="0" applyFont="1" applyBorder="1" applyAlignment="1">
      <alignment vertical="center" wrapText="1"/>
    </xf>
    <xf numFmtId="49" fontId="36" fillId="0" borderId="6" xfId="0" applyNumberFormat="1" applyFont="1" applyBorder="1" applyAlignment="1">
      <alignment horizontal="center" vertical="center"/>
    </xf>
    <xf numFmtId="0" fontId="37" fillId="0" borderId="0" xfId="0" applyFont="1" applyAlignment="1">
      <alignment vertical="center" wrapText="1"/>
    </xf>
    <xf numFmtId="0" fontId="39" fillId="0" borderId="3" xfId="0" applyFont="1" applyBorder="1" applyAlignment="1">
      <alignment vertical="center"/>
    </xf>
    <xf numFmtId="49" fontId="40" fillId="0" borderId="10" xfId="0" applyNumberFormat="1" applyFont="1" applyBorder="1"/>
    <xf numFmtId="0" fontId="41" fillId="0" borderId="1" xfId="0" applyFont="1" applyBorder="1"/>
    <xf numFmtId="49" fontId="38" fillId="0" borderId="6" xfId="0" applyNumberFormat="1" applyFont="1" applyBorder="1"/>
    <xf numFmtId="49" fontId="37" fillId="0" borderId="6" xfId="0" applyNumberFormat="1" applyFont="1" applyBorder="1" applyAlignment="1">
      <alignment horizontal="center"/>
    </xf>
    <xf numFmtId="0" fontId="37" fillId="0" borderId="0" xfId="0" applyFont="1" applyAlignment="1">
      <alignment vertical="center"/>
    </xf>
    <xf numFmtId="0" fontId="37" fillId="0" borderId="3" xfId="0" applyFont="1" applyBorder="1" applyAlignment="1">
      <alignment vertical="center" wrapText="1"/>
    </xf>
    <xf numFmtId="0" fontId="37" fillId="0" borderId="6" xfId="0" applyFont="1" applyBorder="1" applyAlignment="1">
      <alignment horizontal="center"/>
    </xf>
    <xf numFmtId="49" fontId="39" fillId="0" borderId="8" xfId="0" applyNumberFormat="1" applyFont="1" applyBorder="1" applyAlignment="1">
      <alignment horizontal="center"/>
    </xf>
    <xf numFmtId="0" fontId="37" fillId="0" borderId="2" xfId="0" applyFont="1" applyBorder="1"/>
    <xf numFmtId="0" fontId="39" fillId="0" borderId="3" xfId="0" applyFont="1" applyBorder="1" applyAlignment="1">
      <alignment vertical="center" wrapText="1"/>
    </xf>
    <xf numFmtId="49" fontId="37" fillId="0" borderId="10" xfId="0" applyNumberFormat="1" applyFont="1" applyBorder="1" applyAlignment="1">
      <alignment horizontal="center"/>
    </xf>
    <xf numFmtId="0" fontId="37" fillId="0" borderId="1" xfId="0" applyFont="1" applyBorder="1"/>
    <xf numFmtId="49" fontId="39" fillId="0" borderId="10" xfId="0" applyNumberFormat="1" applyFont="1" applyBorder="1" applyAlignment="1">
      <alignment horizontal="center"/>
    </xf>
    <xf numFmtId="49" fontId="38" fillId="0" borderId="6" xfId="0" applyNumberFormat="1" applyFont="1" applyBorder="1" applyAlignment="1">
      <alignment horizontal="left"/>
    </xf>
    <xf numFmtId="49" fontId="37" fillId="0" borderId="8" xfId="0" applyNumberFormat="1" applyFont="1" applyBorder="1" applyAlignment="1">
      <alignment horizontal="center"/>
    </xf>
    <xf numFmtId="0" fontId="37" fillId="0" borderId="3" xfId="0" applyFont="1" applyBorder="1" applyAlignment="1">
      <alignment wrapText="1"/>
    </xf>
    <xf numFmtId="0" fontId="39" fillId="0" borderId="1" xfId="0" applyFont="1" applyBorder="1"/>
    <xf numFmtId="49" fontId="38" fillId="0" borderId="4" xfId="0" applyNumberFormat="1" applyFont="1" applyBorder="1" applyAlignment="1">
      <alignment horizontal="left"/>
    </xf>
    <xf numFmtId="14" fontId="0" fillId="0" borderId="0" xfId="0" applyNumberFormat="1" applyAlignment="1" applyProtection="1">
      <alignment horizontal="left"/>
      <protection locked="0"/>
    </xf>
    <xf numFmtId="14" fontId="0" fillId="0" borderId="0" xfId="0" quotePrefix="1" applyNumberFormat="1" applyAlignment="1" applyProtection="1">
      <alignment horizontal="left"/>
      <protection locked="0"/>
    </xf>
    <xf numFmtId="14" fontId="31" fillId="0" borderId="0" xfId="0" applyNumberFormat="1" applyFont="1" applyAlignment="1" applyProtection="1">
      <alignment horizontal="left"/>
      <protection locked="0" hidden="1"/>
    </xf>
    <xf numFmtId="0" fontId="31" fillId="0" borderId="0" xfId="1" quotePrefix="1" applyNumberFormat="1" applyFont="1" applyAlignment="1" applyProtection="1">
      <alignment horizontal="left"/>
    </xf>
    <xf numFmtId="167" fontId="31" fillId="0" borderId="0" xfId="0" applyNumberFormat="1" applyFont="1" applyAlignment="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xf numFmtId="166" fontId="31" fillId="0" borderId="0" xfId="0" applyNumberFormat="1" applyFont="1"/>
    <xf numFmtId="164" fontId="38" fillId="0" borderId="0" xfId="0" applyNumberFormat="1" applyFont="1"/>
    <xf numFmtId="164" fontId="31" fillId="0" borderId="0" xfId="0" quotePrefix="1" applyNumberFormat="1" applyFont="1"/>
    <xf numFmtId="14" fontId="31" fillId="0" borderId="0" xfId="0" applyNumberFormat="1" applyFont="1" applyAlignment="1">
      <alignment horizontal="left"/>
    </xf>
    <xf numFmtId="0" fontId="44" fillId="0" borderId="0" xfId="0" applyFont="1"/>
    <xf numFmtId="0" fontId="2" fillId="0" borderId="11" xfId="0" applyFont="1" applyBorder="1"/>
    <xf numFmtId="41" fontId="31" fillId="2" borderId="2" xfId="0" applyNumberFormat="1" applyFont="1" applyFill="1" applyBorder="1" applyAlignment="1">
      <alignment horizontal="center"/>
    </xf>
    <xf numFmtId="41" fontId="31" fillId="2" borderId="0" xfId="0" applyNumberFormat="1" applyFont="1" applyFill="1" applyAlignment="1">
      <alignment horizontal="center"/>
    </xf>
    <xf numFmtId="41" fontId="31" fillId="2" borderId="7" xfId="0" applyNumberFormat="1" applyFont="1" applyFill="1" applyBorder="1" applyAlignment="1">
      <alignment horizontal="center"/>
    </xf>
    <xf numFmtId="41" fontId="32" fillId="2" borderId="3" xfId="0" applyNumberFormat="1" applyFont="1" applyFill="1" applyBorder="1" applyAlignment="1">
      <alignment horizontal="center"/>
    </xf>
    <xf numFmtId="41" fontId="32" fillId="2" borderId="7" xfId="0" applyNumberFormat="1" applyFont="1" applyFill="1" applyBorder="1" applyAlignment="1">
      <alignment horizontal="center"/>
    </xf>
    <xf numFmtId="41" fontId="32" fillId="2" borderId="0" xfId="0" applyNumberFormat="1" applyFont="1" applyFill="1" applyAlignment="1">
      <alignment horizontal="center"/>
    </xf>
    <xf numFmtId="41" fontId="31" fillId="2" borderId="15" xfId="0" applyNumberFormat="1" applyFont="1" applyFill="1" applyBorder="1" applyAlignment="1">
      <alignment horizontal="center"/>
    </xf>
    <xf numFmtId="41" fontId="31" fillId="2" borderId="13" xfId="0" applyNumberFormat="1" applyFont="1" applyFill="1" applyBorder="1" applyAlignment="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lignment horizontal="center"/>
    </xf>
    <xf numFmtId="41" fontId="32" fillId="2" borderId="13" xfId="0" applyNumberFormat="1" applyFont="1" applyFill="1" applyBorder="1" applyAlignment="1">
      <alignment horizontal="center"/>
    </xf>
    <xf numFmtId="41" fontId="32" fillId="2" borderId="39" xfId="0" applyNumberFormat="1" applyFont="1" applyFill="1" applyBorder="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164" fontId="31" fillId="0" borderId="11" xfId="0" applyNumberFormat="1" applyFont="1" applyBorder="1" applyAlignment="1">
      <alignment horizontal="center" wrapText="1"/>
    </xf>
    <xf numFmtId="17" fontId="31" fillId="0" borderId="0" xfId="0" applyNumberFormat="1" applyFont="1" applyProtection="1">
      <protection locked="0"/>
    </xf>
    <xf numFmtId="164" fontId="31" fillId="0" borderId="7" xfId="0" applyNumberFormat="1" applyFont="1" applyBorder="1" applyAlignment="1">
      <alignment horizontal="center"/>
    </xf>
    <xf numFmtId="164" fontId="31" fillId="0" borderId="19" xfId="0" applyNumberFormat="1" applyFont="1" applyBorder="1" applyAlignment="1">
      <alignment horizontal="center" wrapText="1"/>
    </xf>
    <xf numFmtId="164" fontId="31" fillId="0" borderId="13" xfId="0" applyNumberFormat="1" applyFont="1" applyBorder="1" applyAlignment="1">
      <alignment horizontal="center"/>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lignment wrapText="1"/>
    </xf>
    <xf numFmtId="41" fontId="31" fillId="0" borderId="43" xfId="0" applyNumberFormat="1" applyFont="1" applyBorder="1" applyAlignment="1">
      <alignment wrapText="1"/>
    </xf>
    <xf numFmtId="41" fontId="32" fillId="0" borderId="36" xfId="0" applyNumberFormat="1" applyFont="1" applyBorder="1" applyAlignment="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5" fillId="0" borderId="20" xfId="0" applyFont="1" applyBorder="1"/>
    <xf numFmtId="0" fontId="5" fillId="0" borderId="11" xfId="0" applyFont="1" applyBorder="1"/>
    <xf numFmtId="0" fontId="2" fillId="0" borderId="20" xfId="0" applyFont="1" applyBorder="1"/>
    <xf numFmtId="0" fontId="4" fillId="0" borderId="23" xfId="0" applyFont="1" applyBorder="1"/>
    <xf numFmtId="49" fontId="37" fillId="0" borderId="14" xfId="0" applyNumberFormat="1" applyFont="1" applyBorder="1" applyAlignment="1">
      <alignment horizontal="center"/>
    </xf>
    <xf numFmtId="49" fontId="34" fillId="0" borderId="18" xfId="0" applyNumberFormat="1" applyFont="1" applyBorder="1" applyAlignment="1">
      <alignment horizontal="left"/>
    </xf>
    <xf numFmtId="41" fontId="31" fillId="2" borderId="36" xfId="0" applyNumberFormat="1" applyFont="1" applyFill="1" applyBorder="1" applyAlignment="1">
      <alignment wrapText="1"/>
    </xf>
    <xf numFmtId="41" fontId="31" fillId="2" borderId="22" xfId="0" applyNumberFormat="1" applyFont="1" applyFill="1" applyBorder="1" applyAlignment="1">
      <alignment wrapText="1"/>
    </xf>
    <xf numFmtId="41" fontId="31" fillId="2" borderId="43" xfId="0" applyNumberFormat="1" applyFont="1" applyFill="1" applyBorder="1" applyAlignment="1">
      <alignment wrapText="1"/>
    </xf>
    <xf numFmtId="41" fontId="32" fillId="2" borderId="35" xfId="0" applyNumberFormat="1" applyFont="1" applyFill="1" applyBorder="1"/>
    <xf numFmtId="41" fontId="31" fillId="2" borderId="35" xfId="0" applyNumberFormat="1" applyFont="1" applyFill="1" applyBorder="1"/>
    <xf numFmtId="41" fontId="31" fillId="2" borderId="38" xfId="0" applyNumberFormat="1" applyFont="1" applyFill="1" applyBorder="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xf numFmtId="0" fontId="44" fillId="0" borderId="0" xfId="0" applyFont="1"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49" fontId="3" fillId="0" borderId="0" xfId="0" applyNumberFormat="1" applyFont="1" applyAlignment="1" applyProtection="1">
      <alignment horizontal="center" vertical="center"/>
      <protection locked="0"/>
    </xf>
    <xf numFmtId="0" fontId="2" fillId="0" borderId="3" xfId="0" applyFont="1" applyBorder="1" applyProtection="1">
      <protection locked="0"/>
    </xf>
    <xf numFmtId="49" fontId="2" fillId="0" borderId="0" xfId="0" applyNumberFormat="1" applyFont="1" applyAlignment="1" applyProtection="1">
      <alignment horizontal="center" vertical="center"/>
      <protection locked="0"/>
    </xf>
    <xf numFmtId="49" fontId="2" fillId="0" borderId="3" xfId="0" applyNumberFormat="1" applyFont="1" applyBorder="1" applyAlignment="1" applyProtection="1">
      <alignment horizontal="center" vertical="center"/>
      <protection locked="0"/>
    </xf>
    <xf numFmtId="41" fontId="32" fillId="2" borderId="46" xfId="0" applyNumberFormat="1" applyFont="1" applyFill="1" applyBorder="1"/>
    <xf numFmtId="0" fontId="38" fillId="0" borderId="3" xfId="0" applyFont="1" applyBorder="1"/>
    <xf numFmtId="41" fontId="32" fillId="2" borderId="8" xfId="0" applyNumberFormat="1" applyFont="1" applyFill="1" applyBorder="1"/>
    <xf numFmtId="0" fontId="38" fillId="0" borderId="3" xfId="0" applyFont="1" applyBorder="1" applyAlignment="1">
      <alignment horizontal="center"/>
    </xf>
    <xf numFmtId="41" fontId="38" fillId="2" borderId="6" xfId="0" applyNumberFormat="1" applyFont="1" applyFill="1" applyBorder="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8" fillId="0" borderId="3" xfId="0" applyFont="1" applyBorder="1" applyProtection="1">
      <protection locked="0"/>
    </xf>
    <xf numFmtId="0" fontId="0" fillId="0" borderId="21" xfId="0" applyBorder="1" applyProtection="1">
      <protection locked="0"/>
    </xf>
    <xf numFmtId="0" fontId="0" fillId="0" borderId="2" xfId="0" applyBorder="1" applyProtection="1">
      <protection locked="0"/>
    </xf>
    <xf numFmtId="41" fontId="31" fillId="2" borderId="40" xfId="0" applyNumberFormat="1" applyFont="1" applyFill="1" applyBorder="1"/>
    <xf numFmtId="41" fontId="31" fillId="2" borderId="42" xfId="0" applyNumberFormat="1" applyFont="1" applyFill="1" applyBorder="1"/>
    <xf numFmtId="41" fontId="31" fillId="2" borderId="41" xfId="0" applyNumberFormat="1" applyFont="1" applyFill="1" applyBorder="1"/>
    <xf numFmtId="41" fontId="32" fillId="2" borderId="41" xfId="0" applyNumberFormat="1" applyFont="1" applyFill="1" applyBorder="1"/>
    <xf numFmtId="41" fontId="32" fillId="2" borderId="20" xfId="0" applyNumberFormat="1" applyFont="1" applyFill="1" applyBorder="1"/>
    <xf numFmtId="41" fontId="31" fillId="2" borderId="20" xfId="0" applyNumberFormat="1" applyFont="1" applyFill="1" applyBorder="1"/>
    <xf numFmtId="41" fontId="31" fillId="2" borderId="37" xfId="0" applyNumberFormat="1" applyFont="1" applyFill="1" applyBorder="1"/>
    <xf numFmtId="41" fontId="31" fillId="2" borderId="21" xfId="0" applyNumberFormat="1" applyFont="1" applyFill="1" applyBorder="1"/>
    <xf numFmtId="41" fontId="31" fillId="2" borderId="23" xfId="0" applyNumberFormat="1" applyFont="1" applyFill="1" applyBorder="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41" fontId="32" fillId="0" borderId="10" xfId="0" applyNumberFormat="1" applyFont="1" applyBorder="1"/>
    <xf numFmtId="164" fontId="32" fillId="2" borderId="2" xfId="0" applyNumberFormat="1" applyFont="1" applyFill="1" applyBorder="1"/>
    <xf numFmtId="164" fontId="32" fillId="2" borderId="5" xfId="0" applyNumberFormat="1" applyFont="1" applyFill="1" applyBorder="1"/>
    <xf numFmtId="41" fontId="32" fillId="0" borderId="18" xfId="0" applyNumberFormat="1" applyFont="1" applyBorder="1"/>
    <xf numFmtId="164" fontId="32" fillId="2" borderId="15" xfId="0" applyNumberFormat="1" applyFont="1" applyFill="1" applyBorder="1"/>
    <xf numFmtId="49" fontId="2" fillId="0" borderId="1" xfId="0" applyNumberFormat="1" applyFont="1" applyBorder="1" applyAlignment="1" applyProtection="1">
      <alignment horizontal="center" vertical="center"/>
      <protection hidden="1"/>
    </xf>
    <xf numFmtId="0" fontId="30" fillId="0" borderId="11" xfId="0" applyFont="1" applyBorder="1" applyAlignment="1" applyProtection="1">
      <alignment wrapText="1"/>
      <protection hidden="1"/>
    </xf>
    <xf numFmtId="41" fontId="32" fillId="0" borderId="1" xfId="0" applyNumberFormat="1" applyFont="1" applyBorder="1"/>
    <xf numFmtId="164" fontId="32" fillId="2" borderId="1" xfId="0" applyNumberFormat="1" applyFont="1" applyFill="1" applyBorder="1"/>
    <xf numFmtId="164" fontId="32" fillId="2" borderId="11" xfId="0" applyNumberFormat="1" applyFont="1" applyFill="1" applyBorder="1"/>
    <xf numFmtId="0" fontId="36" fillId="0" borderId="10" xfId="0" applyFont="1" applyBorder="1" applyProtection="1">
      <protection hidden="1"/>
    </xf>
    <xf numFmtId="49" fontId="38" fillId="0" borderId="1" xfId="0" applyNumberFormat="1" applyFont="1" applyBorder="1" applyAlignment="1">
      <alignment horizontal="center" vertical="center"/>
    </xf>
    <xf numFmtId="164" fontId="38" fillId="0" borderId="6" xfId="0" applyNumberFormat="1" applyFont="1" applyBorder="1" applyProtection="1">
      <protection locked="0"/>
    </xf>
    <xf numFmtId="166" fontId="38" fillId="0" borderId="0" xfId="0" applyNumberFormat="1" applyFont="1" applyAlignment="1">
      <alignment horizontal="center" vertical="center"/>
    </xf>
    <xf numFmtId="164" fontId="39" fillId="0" borderId="7" xfId="0" applyNumberFormat="1" applyFont="1" applyBorder="1" applyAlignment="1">
      <alignment wrapText="1"/>
    </xf>
    <xf numFmtId="41" fontId="32" fillId="0" borderId="4" xfId="0" applyNumberFormat="1" applyFont="1" applyBorder="1" applyAlignment="1">
      <alignment horizontal="center"/>
    </xf>
    <xf numFmtId="41" fontId="32" fillId="2" borderId="5" xfId="0" applyNumberFormat="1" applyFont="1" applyFill="1" applyBorder="1"/>
    <xf numFmtId="41" fontId="32" fillId="0" borderId="2" xfId="0" applyNumberFormat="1" applyFont="1" applyBorder="1" applyAlignment="1">
      <alignment horizontal="center"/>
    </xf>
    <xf numFmtId="41" fontId="32" fillId="0" borderId="14" xfId="0" applyNumberFormat="1" applyFont="1" applyBorder="1" applyAlignment="1">
      <alignment horizontal="center"/>
    </xf>
    <xf numFmtId="164" fontId="38" fillId="0" borderId="10" xfId="0" applyNumberFormat="1" applyFont="1" applyBorder="1" applyProtection="1">
      <protection locked="0"/>
    </xf>
    <xf numFmtId="166" fontId="38" fillId="0" borderId="1" xfId="0" applyNumberFormat="1" applyFont="1" applyBorder="1" applyAlignment="1">
      <alignment horizontal="center" vertical="center"/>
    </xf>
    <xf numFmtId="164" fontId="37" fillId="0" borderId="11" xfId="0" applyNumberFormat="1" applyFont="1" applyBorder="1" applyAlignment="1">
      <alignment wrapText="1"/>
    </xf>
    <xf numFmtId="164" fontId="38" fillId="0" borderId="10" xfId="0" applyNumberFormat="1" applyFont="1" applyBorder="1"/>
    <xf numFmtId="164" fontId="38" fillId="0" borderId="6" xfId="0" applyNumberFormat="1" applyFont="1" applyBorder="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41" fontId="32" fillId="0" borderId="41" xfId="0" applyNumberFormat="1" applyFont="1" applyBorder="1"/>
    <xf numFmtId="2" fontId="36" fillId="0" borderId="2" xfId="0" applyNumberFormat="1" applyFont="1" applyBorder="1" applyAlignment="1">
      <alignment horizontal="center" vertical="center"/>
    </xf>
    <xf numFmtId="49" fontId="39" fillId="0" borderId="48" xfId="0" applyNumberFormat="1" applyFont="1" applyBorder="1" applyAlignment="1">
      <alignment horizontal="center"/>
    </xf>
    <xf numFmtId="0" fontId="39" fillId="0" borderId="27" xfId="0" applyFont="1" applyBorder="1"/>
    <xf numFmtId="10" fontId="31" fillId="2" borderId="47" xfId="3" applyNumberFormat="1" applyFont="1" applyFill="1" applyBorder="1" applyProtection="1"/>
    <xf numFmtId="41" fontId="31" fillId="2" borderId="44" xfId="0" applyNumberFormat="1" applyFont="1" applyFill="1" applyBorder="1"/>
    <xf numFmtId="41" fontId="31" fillId="2" borderId="45" xfId="0" applyNumberFormat="1" applyFont="1" applyFill="1" applyBorder="1"/>
    <xf numFmtId="41" fontId="31" fillId="2" borderId="59" xfId="0" applyNumberFormat="1" applyFont="1" applyFill="1" applyBorder="1"/>
    <xf numFmtId="164" fontId="37" fillId="0" borderId="7" xfId="0" applyNumberFormat="1" applyFont="1" applyBorder="1" applyAlignment="1">
      <alignment horizontal="left"/>
    </xf>
    <xf numFmtId="41" fontId="31" fillId="0" borderId="6" xfId="1" applyNumberFormat="1" applyFont="1" applyFill="1" applyBorder="1" applyAlignment="1" applyProtection="1">
      <alignment horizont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Alignment="1">
      <alignment horizontal="center" vertical="center"/>
    </xf>
    <xf numFmtId="41" fontId="32" fillId="0" borderId="6" xfId="0" applyNumberFormat="1" applyFont="1" applyBorder="1" applyAlignment="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2" fillId="0" borderId="62" xfId="0" applyNumberFormat="1" applyFont="1" applyBorder="1" applyAlignment="1">
      <alignment horizontal="center"/>
    </xf>
    <xf numFmtId="41" fontId="31" fillId="0" borderId="63" xfId="0" applyNumberFormat="1" applyFont="1" applyBorder="1" applyProtection="1">
      <protection locked="0"/>
    </xf>
    <xf numFmtId="41" fontId="31" fillId="0" borderId="63" xfId="0" applyNumberFormat="1" applyFont="1" applyBorder="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Border="1" applyAlignment="1">
      <alignment horizontal="center"/>
    </xf>
    <xf numFmtId="41" fontId="31" fillId="0" borderId="63" xfId="0" applyNumberFormat="1" applyFont="1" applyBorder="1" applyAlignment="1">
      <alignment horizontal="center"/>
    </xf>
    <xf numFmtId="41" fontId="31" fillId="0" borderId="63" xfId="1" applyNumberFormat="1" applyFont="1" applyFill="1" applyBorder="1" applyAlignment="1" applyProtection="1">
      <alignment horizontal="right"/>
    </xf>
    <xf numFmtId="41" fontId="31" fillId="0" borderId="62" xfId="0" applyNumberFormat="1" applyFont="1" applyBorder="1" applyProtection="1">
      <protection locked="0"/>
    </xf>
    <xf numFmtId="41" fontId="32" fillId="0" borderId="64" xfId="0" applyNumberFormat="1" applyFont="1" applyBorder="1" applyAlignment="1">
      <alignment horizontal="center"/>
    </xf>
    <xf numFmtId="41" fontId="31" fillId="0" borderId="64" xfId="0" applyNumberFormat="1" applyFont="1" applyBorder="1" applyAlignment="1" applyProtection="1">
      <alignment horizontal="center"/>
      <protection locked="0"/>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xf numFmtId="41" fontId="31" fillId="2" borderId="17" xfId="0" applyNumberFormat="1" applyFont="1" applyFill="1" applyBorder="1" applyAlignment="1">
      <alignment wrapText="1"/>
    </xf>
    <xf numFmtId="41" fontId="31" fillId="2" borderId="47" xfId="0" applyNumberFormat="1" applyFont="1" applyFill="1" applyBorder="1"/>
    <xf numFmtId="41" fontId="31" fillId="2" borderId="28" xfId="0" applyNumberFormat="1" applyFont="1" applyFill="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Border="1" applyAlignment="1" applyProtection="1">
      <alignment horizontal="center" wrapText="1"/>
      <protection locked="0"/>
    </xf>
    <xf numFmtId="0" fontId="0" fillId="0" borderId="1" xfId="0"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Protection="1">
      <protection locked="0"/>
    </xf>
    <xf numFmtId="0" fontId="5" fillId="2" borderId="10" xfId="0" applyFont="1" applyFill="1" applyBorder="1" applyAlignment="1">
      <alignment horizontal="center" wrapText="1"/>
    </xf>
    <xf numFmtId="0" fontId="5" fillId="2" borderId="41" xfId="0" applyFont="1" applyFill="1" applyBorder="1" applyAlignment="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41" xfId="0" applyFont="1" applyBorder="1" applyAlignment="1">
      <alignment wrapText="1"/>
    </xf>
    <xf numFmtId="0" fontId="0" fillId="0" borderId="18" xfId="0" applyBorder="1" applyAlignment="1">
      <alignment horizontal="center" wrapText="1"/>
    </xf>
    <xf numFmtId="0" fontId="0" fillId="0" borderId="1" xfId="0" applyBorder="1" applyAlignment="1">
      <alignment horizontal="center" wrapText="1"/>
    </xf>
    <xf numFmtId="0" fontId="31" fillId="0" borderId="19" xfId="0" applyFont="1" applyBorder="1" applyAlignment="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Border="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Border="1"/>
    <xf numFmtId="41" fontId="5" fillId="0" borderId="65" xfId="0" applyNumberFormat="1" applyFont="1" applyBorder="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Border="1" applyProtection="1">
      <protection locked="0"/>
    </xf>
    <xf numFmtId="165" fontId="5" fillId="0" borderId="70"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xf numFmtId="41" fontId="5" fillId="0" borderId="70" xfId="0" applyNumberFormat="1" applyFont="1" applyBorder="1"/>
    <xf numFmtId="0" fontId="46" fillId="0" borderId="0" xfId="0" applyFont="1" applyProtection="1">
      <protection locked="0"/>
    </xf>
    <xf numFmtId="0" fontId="0" fillId="3" borderId="0" xfId="0" applyFill="1" applyAlignment="1">
      <alignment horizontal="left" vertical="center" indent="5"/>
    </xf>
    <xf numFmtId="49" fontId="0" fillId="3" borderId="0" xfId="0" applyNumberFormat="1" applyFill="1" applyAlignment="1">
      <alignment horizontal="right"/>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Border="1" applyAlignment="1">
      <alignment horizontal="center" wrapText="1"/>
    </xf>
    <xf numFmtId="164" fontId="0" fillId="0" borderId="0" xfId="1" applyNumberFormat="1" applyFont="1"/>
    <xf numFmtId="41" fontId="31" fillId="0" borderId="40" xfId="0" applyNumberFormat="1" applyFont="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lignment horizontal="center"/>
    </xf>
    <xf numFmtId="169" fontId="31" fillId="0" borderId="4" xfId="0" applyNumberFormat="1" applyFont="1" applyBorder="1" applyProtection="1">
      <protection locked="0"/>
    </xf>
    <xf numFmtId="169" fontId="31" fillId="0" borderId="6" xfId="0" applyNumberFormat="1" applyFont="1" applyBorder="1" applyProtection="1">
      <protection locked="0"/>
    </xf>
    <xf numFmtId="165" fontId="31" fillId="0" borderId="4" xfId="1" applyNumberFormat="1" applyFont="1" applyBorder="1" applyAlignment="1" applyProtection="1">
      <alignment horizontal="center" wrapText="1"/>
    </xf>
    <xf numFmtId="41" fontId="0" fillId="0" borderId="51" xfId="0" applyNumberFormat="1" applyBorder="1"/>
    <xf numFmtId="41" fontId="0" fillId="0" borderId="50" xfId="0" applyNumberFormat="1" applyBorder="1"/>
    <xf numFmtId="0" fontId="0" fillId="0" borderId="19" xfId="0" applyBorder="1" applyAlignment="1" applyProtection="1">
      <alignment horizontal="center" wrapText="1"/>
      <protection locked="0"/>
    </xf>
    <xf numFmtId="0" fontId="0" fillId="0" borderId="8" xfId="0" applyBorder="1" applyAlignment="1" applyProtection="1">
      <alignment horizontal="center" wrapText="1"/>
      <protection locked="0"/>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Border="1" applyProtection="1">
      <protection locked="0"/>
    </xf>
    <xf numFmtId="0" fontId="0" fillId="3" borderId="0" xfId="0" applyFill="1" applyAlignment="1">
      <alignment wrapText="1"/>
    </xf>
    <xf numFmtId="0" fontId="0" fillId="3" borderId="0" xfId="0" applyFill="1" applyAlignment="1">
      <alignment horizontal="left" vertical="center"/>
    </xf>
    <xf numFmtId="0" fontId="0" fillId="3" borderId="0" xfId="0" applyFill="1" applyAlignment="1">
      <alignment horizontal="left" vertical="center" wrapText="1"/>
    </xf>
    <xf numFmtId="0" fontId="31" fillId="0" borderId="18" xfId="0" applyFont="1" applyBorder="1" applyAlignment="1">
      <alignment horizontal="center"/>
    </xf>
    <xf numFmtId="0" fontId="31" fillId="0" borderId="10" xfId="0" applyFont="1" applyBorder="1" applyAlignment="1" applyProtection="1">
      <alignment horizontal="center"/>
      <protection hidden="1"/>
    </xf>
    <xf numFmtId="41" fontId="5" fillId="2" borderId="0" xfId="0" applyNumberFormat="1" applyFont="1" applyFill="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Border="1"/>
    <xf numFmtId="41" fontId="32" fillId="2" borderId="16" xfId="0" applyNumberFormat="1" applyFont="1" applyFill="1" applyBorder="1"/>
    <xf numFmtId="41" fontId="38" fillId="2" borderId="12" xfId="0" applyNumberFormat="1" applyFont="1" applyFill="1" applyBorder="1"/>
    <xf numFmtId="41" fontId="32" fillId="2" borderId="29" xfId="0" applyNumberFormat="1" applyFont="1" applyFill="1" applyBorder="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Border="1"/>
    <xf numFmtId="0" fontId="31" fillId="0" borderId="61" xfId="0" applyFont="1" applyBorder="1" applyAlignment="1">
      <alignment horizontal="center"/>
    </xf>
    <xf numFmtId="0" fontId="31" fillId="0" borderId="19" xfId="0" applyFont="1" applyBorder="1" applyAlignment="1">
      <alignment horizontal="center"/>
    </xf>
    <xf numFmtId="0" fontId="1" fillId="3" borderId="0" xfId="0" applyFont="1" applyFill="1"/>
    <xf numFmtId="0" fontId="15" fillId="3" borderId="0" xfId="0" applyFont="1" applyFill="1"/>
    <xf numFmtId="0" fontId="5" fillId="3" borderId="0" xfId="0" applyFont="1" applyFill="1"/>
    <xf numFmtId="0" fontId="5" fillId="3" borderId="0" xfId="0" applyFont="1" applyFill="1" applyAlignment="1">
      <alignment vertical="center"/>
    </xf>
    <xf numFmtId="0" fontId="0" fillId="3" borderId="0" xfId="0" applyFill="1" applyAlignment="1">
      <alignment horizontal="left" vertical="center" indent="4"/>
    </xf>
    <xf numFmtId="0" fontId="0" fillId="3" borderId="0" xfId="0" applyFill="1" applyAlignment="1">
      <alignment horizontal="left" indent="4"/>
    </xf>
    <xf numFmtId="0" fontId="0" fillId="3" borderId="0" xfId="0" quotePrefix="1" applyFill="1" applyAlignment="1">
      <alignment horizontal="right"/>
    </xf>
    <xf numFmtId="0" fontId="0" fillId="3" borderId="0" xfId="0" applyFill="1" applyAlignment="1">
      <alignment horizontal="right" vertical="center" indent="5"/>
    </xf>
    <xf numFmtId="0" fontId="0" fillId="3" borderId="0" xfId="0" applyFill="1" applyAlignment="1">
      <alignment horizontal="right" vertical="center"/>
    </xf>
    <xf numFmtId="0" fontId="0" fillId="3" borderId="0" xfId="0" applyFill="1" applyAlignment="1">
      <alignment vertical="center"/>
    </xf>
    <xf numFmtId="0" fontId="13" fillId="3" borderId="0" xfId="0" applyFont="1" applyFill="1" applyAlignment="1">
      <alignment horizontal="left" vertical="center" indent="15"/>
    </xf>
    <xf numFmtId="0" fontId="0" fillId="3" borderId="0" xfId="0" applyFill="1" applyAlignment="1">
      <alignment horizontal="left" vertical="center" indent="15"/>
    </xf>
    <xf numFmtId="0" fontId="0" fillId="3" borderId="0" xfId="0" applyFill="1" applyAlignment="1">
      <alignment horizontal="left" vertical="center" indent="10"/>
    </xf>
    <xf numFmtId="0" fontId="0" fillId="3" borderId="0" xfId="0" applyFill="1" applyAlignment="1">
      <alignment horizontal="left" vertical="center" indent="8"/>
    </xf>
    <xf numFmtId="0" fontId="5" fillId="0" borderId="1" xfId="0" applyFont="1" applyBorder="1" applyAlignment="1" applyProtection="1">
      <alignment horizontal="center" wrapText="1"/>
      <protection locked="0"/>
    </xf>
    <xf numFmtId="0" fontId="42" fillId="0" borderId="18" xfId="0" applyFont="1" applyBorder="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0" fontId="0" fillId="7" borderId="0" xfId="0" applyFill="1"/>
    <xf numFmtId="0" fontId="32" fillId="0" borderId="1" xfId="0" applyFont="1" applyBorder="1" applyAlignment="1" applyProtection="1">
      <alignment horizontal="center" wrapText="1"/>
      <protection hidden="1"/>
    </xf>
    <xf numFmtId="0" fontId="0" fillId="0" borderId="1" xfId="0" applyBorder="1" applyAlignment="1" applyProtection="1">
      <alignment horizontal="center"/>
      <protection locked="0"/>
    </xf>
    <xf numFmtId="49" fontId="3" fillId="0" borderId="0" xfId="0" applyNumberFormat="1" applyFont="1" applyAlignment="1" applyProtection="1">
      <alignment horizontal="center"/>
      <protection locked="0"/>
    </xf>
    <xf numFmtId="169" fontId="0" fillId="0" borderId="6" xfId="0" applyNumberFormat="1" applyBorder="1" applyProtection="1">
      <protection locked="0"/>
    </xf>
    <xf numFmtId="41" fontId="0" fillId="0" borderId="0" xfId="0" applyNumberFormat="1" applyProtection="1">
      <protection locked="0"/>
    </xf>
    <xf numFmtId="41" fontId="0" fillId="0" borderId="40" xfId="0" applyNumberFormat="1" applyBorder="1" applyProtection="1">
      <protection locked="0"/>
    </xf>
    <xf numFmtId="41" fontId="0" fillId="0" borderId="42" xfId="0" applyNumberFormat="1" applyBorder="1" applyProtection="1">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lignment horizontal="center"/>
    </xf>
    <xf numFmtId="169" fontId="31" fillId="0" borderId="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lignment horizontal="center"/>
    </xf>
    <xf numFmtId="169" fontId="31" fillId="0" borderId="0" xfId="0" applyNumberFormat="1" applyFont="1" applyAlignment="1">
      <alignment horizontal="center"/>
    </xf>
    <xf numFmtId="169" fontId="31" fillId="0" borderId="19" xfId="0" applyNumberFormat="1" applyFont="1" applyBorder="1" applyAlignment="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Border="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xf numFmtId="170" fontId="31" fillId="0" borderId="12" xfId="0" applyNumberFormat="1" applyFont="1" applyBorder="1"/>
    <xf numFmtId="167" fontId="31" fillId="0" borderId="0" xfId="0" applyNumberFormat="1" applyFont="1" applyAlignment="1" applyProtection="1">
      <alignment horizontal="left"/>
      <protection locked="0" hidden="1"/>
    </xf>
    <xf numFmtId="164" fontId="38" fillId="0" borderId="4" xfId="0" applyNumberFormat="1" applyFont="1" applyBorder="1"/>
    <xf numFmtId="164" fontId="36" fillId="0" borderId="49" xfId="0" applyNumberFormat="1" applyFont="1" applyBorder="1" applyProtection="1">
      <protection locked="0"/>
    </xf>
    <xf numFmtId="166" fontId="38" fillId="0" borderId="46" xfId="0" applyNumberFormat="1" applyFont="1" applyBorder="1" applyAlignment="1">
      <alignment horizontal="center" vertical="center"/>
    </xf>
    <xf numFmtId="164" fontId="39" fillId="0" borderId="5" xfId="0" applyNumberFormat="1" applyFont="1" applyBorder="1" applyAlignment="1">
      <alignment wrapText="1"/>
    </xf>
    <xf numFmtId="164" fontId="31" fillId="0" borderId="49" xfId="0" applyNumberFormat="1" applyFont="1" applyBorder="1" applyProtection="1">
      <protection locked="0"/>
    </xf>
    <xf numFmtId="41" fontId="32" fillId="0" borderId="30" xfId="0" applyNumberFormat="1" applyFont="1" applyBorder="1" applyAlignment="1">
      <alignment horizontal="center"/>
    </xf>
    <xf numFmtId="41" fontId="32" fillId="0" borderId="46" xfId="0" applyNumberFormat="1" applyFont="1" applyBorder="1" applyAlignment="1">
      <alignment horizontal="center"/>
    </xf>
    <xf numFmtId="41" fontId="32" fillId="0" borderId="66" xfId="0" applyNumberFormat="1" applyFont="1" applyBorder="1" applyAlignment="1">
      <alignment horizontal="center"/>
    </xf>
    <xf numFmtId="41" fontId="32" fillId="0" borderId="29" xfId="0" applyNumberFormat="1" applyFont="1" applyBorder="1" applyAlignment="1">
      <alignment horizontal="center"/>
    </xf>
    <xf numFmtId="0" fontId="1" fillId="0" borderId="3" xfId="0" applyFont="1" applyBorder="1" applyAlignment="1" applyProtection="1">
      <alignment horizontal="center"/>
      <protection locked="0"/>
    </xf>
    <xf numFmtId="164" fontId="31" fillId="0" borderId="10" xfId="0" applyNumberFormat="1" applyFont="1" applyBorder="1" applyAlignment="1">
      <alignment horizontal="center" wrapText="1"/>
    </xf>
    <xf numFmtId="164" fontId="31" fillId="0" borderId="18" xfId="0" applyNumberFormat="1" applyFont="1" applyBorder="1" applyAlignment="1">
      <alignment horizontal="center" wrapText="1"/>
    </xf>
    <xf numFmtId="170" fontId="31" fillId="0" borderId="11" xfId="1" applyNumberFormat="1" applyFont="1" applyBorder="1" applyAlignment="1" applyProtection="1">
      <alignment horizontal="center" wrapText="1"/>
    </xf>
    <xf numFmtId="41" fontId="32" fillId="0" borderId="6" xfId="0" applyNumberFormat="1" applyFont="1" applyBorder="1"/>
    <xf numFmtId="41" fontId="31" fillId="0" borderId="8" xfId="0" applyNumberFormat="1" applyFont="1" applyBorder="1"/>
    <xf numFmtId="41" fontId="31" fillId="0" borderId="4" xfId="0" applyNumberFormat="1" applyFont="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5" xfId="0" applyNumberFormat="1" applyFont="1" applyBorder="1" applyProtection="1">
      <protection locked="0"/>
    </xf>
    <xf numFmtId="165" fontId="31" fillId="0" borderId="13" xfId="1" applyNumberFormat="1" applyFont="1" applyBorder="1" applyAlignment="1" applyProtection="1">
      <alignment horizontal="center" wrapText="1"/>
      <protection locked="0"/>
    </xf>
    <xf numFmtId="41" fontId="31" fillId="0" borderId="17" xfId="0" applyNumberFormat="1" applyFont="1" applyBorder="1" applyAlignment="1">
      <alignment horizontal="center"/>
    </xf>
    <xf numFmtId="41" fontId="32" fillId="0" borderId="15" xfId="0" applyNumberFormat="1" applyFont="1" applyBorder="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2" fillId="0" borderId="43" xfId="0" applyNumberFormat="1" applyFont="1" applyBorder="1" applyAlignment="1">
      <alignment horizontal="center"/>
    </xf>
    <xf numFmtId="165" fontId="31" fillId="0" borderId="42" xfId="1" applyNumberFormat="1" applyFont="1" applyBorder="1" applyAlignment="1" applyProtection="1">
      <alignment horizontal="center" wrapText="1"/>
      <protection locked="0"/>
    </xf>
    <xf numFmtId="41" fontId="32" fillId="0" borderId="42" xfId="0" applyNumberFormat="1" applyFont="1" applyBorder="1"/>
    <xf numFmtId="41" fontId="31" fillId="0" borderId="40" xfId="0" applyNumberFormat="1" applyFont="1" applyBorder="1"/>
    <xf numFmtId="41" fontId="31" fillId="0" borderId="43" xfId="0" applyNumberFormat="1" applyFont="1" applyBorder="1" applyAlignment="1">
      <alignment horizontal="center"/>
    </xf>
    <xf numFmtId="41" fontId="32" fillId="0" borderId="40" xfId="0" applyNumberFormat="1" applyFont="1" applyBorder="1"/>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lignment horizontal="center"/>
    </xf>
    <xf numFmtId="0" fontId="31" fillId="0" borderId="19" xfId="0" applyFont="1" applyBorder="1" applyAlignment="1" applyProtection="1">
      <alignment horizontal="center"/>
      <protection hidden="1"/>
    </xf>
    <xf numFmtId="41" fontId="32" fillId="0" borderId="19" xfId="0" applyNumberFormat="1" applyFont="1" applyBorder="1"/>
    <xf numFmtId="41" fontId="32" fillId="0" borderId="13" xfId="0" applyNumberFormat="1" applyFont="1" applyBorder="1" applyAlignment="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Border="1"/>
    <xf numFmtId="41" fontId="5" fillId="0" borderId="76" xfId="0" applyNumberFormat="1" applyFont="1" applyBorder="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41" fontId="31" fillId="0" borderId="12" xfId="0" applyNumberFormat="1" applyFont="1" applyBorder="1" applyProtection="1">
      <protection locked="0"/>
    </xf>
    <xf numFmtId="164" fontId="34" fillId="0" borderId="10" xfId="0" applyNumberFormat="1" applyFont="1" applyBorder="1" applyProtection="1">
      <protection locked="0"/>
    </xf>
    <xf numFmtId="41" fontId="32" fillId="0" borderId="65" xfId="0" applyNumberFormat="1" applyFont="1" applyBorder="1" applyAlignment="1">
      <alignment horizontal="center"/>
    </xf>
    <xf numFmtId="41" fontId="32" fillId="0" borderId="51" xfId="0" applyNumberFormat="1" applyFont="1" applyBorder="1" applyAlignment="1">
      <alignment horizontal="center"/>
    </xf>
    <xf numFmtId="164" fontId="32" fillId="2" borderId="46" xfId="0" applyNumberFormat="1" applyFont="1" applyFill="1" applyBorder="1"/>
    <xf numFmtId="41" fontId="32" fillId="2" borderId="28" xfId="0" applyNumberFormat="1" applyFont="1" applyFill="1" applyBorder="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Border="1" applyAlignment="1">
      <alignment horizontal="center"/>
    </xf>
    <xf numFmtId="43" fontId="49" fillId="0" borderId="13" xfId="1" applyFont="1" applyFill="1" applyBorder="1" applyAlignment="1">
      <alignment horizontal="center"/>
    </xf>
    <xf numFmtId="14" fontId="49" fillId="0" borderId="13" xfId="1" applyNumberFormat="1" applyFont="1" applyFill="1" applyBorder="1" applyAlignment="1">
      <alignment horizontal="center"/>
    </xf>
    <xf numFmtId="1" fontId="49" fillId="0" borderId="13" xfId="1" applyNumberFormat="1" applyFont="1" applyFill="1" applyBorder="1" applyAlignment="1">
      <alignment horizontal="center"/>
    </xf>
    <xf numFmtId="0" fontId="49" fillId="0" borderId="13" xfId="0" applyFont="1" applyBorder="1" applyAlignment="1">
      <alignment horizontal="center"/>
    </xf>
    <xf numFmtId="0" fontId="0" fillId="0" borderId="51" xfId="0" applyBorder="1" applyAlignment="1">
      <alignment horizontal="center"/>
    </xf>
    <xf numFmtId="0" fontId="49" fillId="0" borderId="28" xfId="0" applyFont="1" applyBorder="1" applyAlignment="1">
      <alignment horizontal="center"/>
    </xf>
    <xf numFmtId="0" fontId="5"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Border="1" applyAlignment="1">
      <alignment horizontal="center" vertical="center"/>
    </xf>
    <xf numFmtId="49" fontId="0" fillId="0" borderId="0" xfId="0" applyNumberFormat="1" applyAlignment="1">
      <alignment horizontal="center" vertical="center"/>
    </xf>
    <xf numFmtId="49" fontId="0" fillId="0" borderId="13" xfId="0" applyNumberFormat="1" applyBorder="1" applyAlignment="1">
      <alignment horizontal="center" vertical="center"/>
    </xf>
    <xf numFmtId="49" fontId="0" fillId="0" borderId="12" xfId="0" applyNumberFormat="1" applyBorder="1" applyAlignment="1">
      <alignment horizontal="center" vertical="center" wrapText="1"/>
    </xf>
    <xf numFmtId="49" fontId="0" fillId="0" borderId="0" xfId="0" applyNumberFormat="1" applyAlignment="1">
      <alignment horizontal="center" vertical="center" wrapText="1"/>
    </xf>
    <xf numFmtId="49" fontId="0" fillId="0" borderId="13" xfId="0" applyNumberFormat="1" applyBorder="1" applyAlignment="1">
      <alignment horizontal="center" vertical="center" wrapText="1"/>
    </xf>
    <xf numFmtId="0" fontId="0" fillId="0" borderId="13" xfId="0" applyBorder="1" applyAlignment="1">
      <alignment horizontal="center" vertical="center" wrapText="1"/>
    </xf>
    <xf numFmtId="49" fontId="0" fillId="0" borderId="0" xfId="0" applyNumberFormat="1" applyAlignment="1" applyProtection="1">
      <alignment horizontal="center" vertical="center"/>
      <protection hidden="1"/>
    </xf>
    <xf numFmtId="0" fontId="0" fillId="0" borderId="13" xfId="0" applyBorder="1" applyAlignment="1" applyProtection="1">
      <alignment horizontal="center" vertical="center" wrapText="1"/>
      <protection hidden="1"/>
    </xf>
    <xf numFmtId="49" fontId="31" fillId="0" borderId="0" xfId="0" applyNumberFormat="1" applyFont="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49" fontId="0" fillId="0" borderId="51" xfId="0" applyNumberFormat="1" applyBorder="1" applyAlignment="1">
      <alignment horizontal="center" vertical="center" wrapText="1"/>
    </xf>
    <xf numFmtId="49" fontId="0" fillId="0" borderId="27" xfId="0" applyNumberFormat="1" applyBorder="1" applyAlignment="1">
      <alignment horizontal="center" vertical="center" wrapText="1"/>
    </xf>
    <xf numFmtId="166" fontId="36" fillId="0" borderId="27" xfId="0" applyNumberFormat="1" applyFont="1" applyBorder="1" applyAlignment="1">
      <alignment horizontal="center" vertical="center"/>
    </xf>
    <xf numFmtId="49" fontId="0" fillId="0" borderId="28" xfId="0" applyNumberFormat="1" applyBorder="1" applyAlignment="1">
      <alignment horizontal="center" vertical="center" wrapText="1"/>
    </xf>
    <xf numFmtId="49" fontId="0" fillId="0" borderId="0" xfId="0" applyNumberFormat="1" applyAlignment="1">
      <alignment horizontal="center"/>
    </xf>
    <xf numFmtId="49" fontId="0" fillId="0" borderId="51" xfId="0" applyNumberFormat="1" applyBorder="1" applyAlignment="1">
      <alignment horizontal="center" vertical="center"/>
    </xf>
    <xf numFmtId="49" fontId="0" fillId="0" borderId="27" xfId="0" applyNumberFormat="1" applyBorder="1" applyAlignment="1">
      <alignment horizontal="center" vertical="center"/>
    </xf>
    <xf numFmtId="0" fontId="0" fillId="0" borderId="28" xfId="0" applyBorder="1" applyAlignment="1">
      <alignment horizontal="center" vertical="center" wrapText="1"/>
    </xf>
    <xf numFmtId="14" fontId="0" fillId="0" borderId="0" xfId="0" applyNumberFormat="1"/>
    <xf numFmtId="0" fontId="0" fillId="0" borderId="0" xfId="0" applyAlignment="1">
      <alignment horizontal="center" wrapText="1"/>
    </xf>
    <xf numFmtId="0" fontId="0" fillId="0" borderId="0" xfId="0" applyAlignment="1" applyProtection="1">
      <alignment horizontal="center" wrapText="1"/>
      <protection hidden="1"/>
    </xf>
    <xf numFmtId="0" fontId="31" fillId="0" borderId="0" xfId="0" applyFont="1" applyAlignment="1">
      <alignment horizontal="center" vertical="center" wrapText="1"/>
    </xf>
    <xf numFmtId="0" fontId="31" fillId="0" borderId="0" xfId="0" applyFont="1" applyAlignment="1" applyProtection="1">
      <alignment horizontal="center" wrapText="1"/>
      <protection hidden="1"/>
    </xf>
    <xf numFmtId="0" fontId="0" fillId="0" borderId="0" xfId="0" applyAlignment="1">
      <alignment horizontal="center" vertical="center" wrapText="1"/>
    </xf>
    <xf numFmtId="0" fontId="0" fillId="0" borderId="0" xfId="0" applyAlignment="1" applyProtection="1">
      <alignment horizontal="center" vertical="center" wrapText="1"/>
      <protection hidden="1"/>
    </xf>
    <xf numFmtId="0" fontId="31" fillId="0" borderId="0" xfId="0" applyFont="1" applyAlignment="1" applyProtection="1">
      <alignment horizontal="center" vertical="center" wrapText="1"/>
      <protection hidden="1"/>
    </xf>
    <xf numFmtId="0" fontId="31" fillId="0" borderId="0" xfId="0" applyFont="1" applyAlignment="1">
      <alignment horizontal="center" wrapText="1"/>
    </xf>
    <xf numFmtId="14" fontId="3" fillId="0" borderId="0" xfId="0" applyNumberFormat="1" applyFont="1" applyAlignment="1">
      <alignment horizontal="right"/>
    </xf>
    <xf numFmtId="0" fontId="0" fillId="0" borderId="0" xfId="0" quotePrefix="1" applyAlignment="1">
      <alignment horizontal="center"/>
    </xf>
    <xf numFmtId="2" fontId="36" fillId="0" borderId="0" xfId="0" quotePrefix="1" applyNumberFormat="1" applyFont="1" applyAlignment="1">
      <alignment horizontal="center" vertical="center"/>
    </xf>
    <xf numFmtId="0" fontId="36" fillId="0" borderId="0" xfId="0" quotePrefix="1" applyFont="1" applyAlignment="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5" fillId="0" borderId="0" xfId="0" applyFont="1" applyAlignment="1">
      <alignment horizontal="left"/>
    </xf>
    <xf numFmtId="0" fontId="1" fillId="0" borderId="56" xfId="0" applyFont="1" applyBorder="1" applyAlignment="1">
      <alignment horizontal="center"/>
    </xf>
    <xf numFmtId="0" fontId="1" fillId="0" borderId="49" xfId="0" applyFont="1" applyBorder="1" applyAlignment="1">
      <alignment horizontal="center"/>
    </xf>
    <xf numFmtId="49" fontId="0" fillId="0" borderId="67" xfId="0" applyNumberFormat="1" applyBorder="1" applyAlignment="1">
      <alignment horizontal="center" wrapText="1"/>
    </xf>
    <xf numFmtId="0" fontId="6" fillId="0" borderId="18" xfId="0" applyFont="1" applyBorder="1" applyAlignment="1">
      <alignment horizontal="left"/>
    </xf>
    <xf numFmtId="0" fontId="6" fillId="0" borderId="1" xfId="0" applyFont="1" applyBorder="1" applyAlignment="1">
      <alignment horizontal="center"/>
    </xf>
    <xf numFmtId="0" fontId="5" fillId="0" borderId="11" xfId="0" applyFont="1" applyBorder="1" applyAlignment="1">
      <alignment horizontal="center"/>
    </xf>
    <xf numFmtId="0" fontId="5" fillId="0" borderId="20" xfId="0" applyFont="1" applyBorder="1" applyAlignment="1">
      <alignment horizontal="center"/>
    </xf>
    <xf numFmtId="0" fontId="5" fillId="0" borderId="1" xfId="0" applyFont="1"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0" fillId="0" borderId="3" xfId="0" applyBorder="1" applyAlignment="1">
      <alignment horizontal="center"/>
    </xf>
    <xf numFmtId="0" fontId="0" fillId="0" borderId="43" xfId="0"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xf numFmtId="0" fontId="5" fillId="0" borderId="22" xfId="0" applyFont="1" applyBorder="1"/>
    <xf numFmtId="0" fontId="5" fillId="2" borderId="8" xfId="0" applyFont="1" applyFill="1" applyBorder="1"/>
    <xf numFmtId="169" fontId="5" fillId="2" borderId="8" xfId="0" applyNumberFormat="1" applyFont="1" applyFill="1" applyBorder="1"/>
    <xf numFmtId="169" fontId="5" fillId="2" borderId="16" xfId="0" applyNumberFormat="1" applyFont="1" applyFill="1" applyBorder="1"/>
    <xf numFmtId="0" fontId="2" fillId="0" borderId="31" xfId="0" applyFont="1" applyBorder="1"/>
    <xf numFmtId="0" fontId="5" fillId="0" borderId="55" xfId="0" applyFont="1" applyBorder="1"/>
    <xf numFmtId="0" fontId="5" fillId="0" borderId="46" xfId="0" applyFont="1" applyBorder="1"/>
    <xf numFmtId="0" fontId="5" fillId="0" borderId="30" xfId="0" applyFont="1" applyBorder="1"/>
    <xf numFmtId="41" fontId="5" fillId="0" borderId="30" xfId="0" applyNumberFormat="1" applyFont="1" applyBorder="1"/>
    <xf numFmtId="41" fontId="5" fillId="0" borderId="46" xfId="0" applyNumberFormat="1" applyFont="1" applyBorder="1"/>
    <xf numFmtId="41" fontId="5" fillId="0" borderId="29" xfId="0" applyNumberFormat="1" applyFont="1" applyBorder="1"/>
    <xf numFmtId="49" fontId="0" fillId="0" borderId="24" xfId="0" applyNumberFormat="1" applyBorder="1" applyAlignment="1" applyProtection="1">
      <alignment horizontal="center"/>
      <protection locked="0"/>
    </xf>
    <xf numFmtId="0" fontId="5" fillId="0" borderId="8" xfId="0" applyFont="1" applyBorder="1"/>
    <xf numFmtId="41" fontId="5" fillId="0" borderId="9" xfId="0" applyNumberFormat="1" applyFont="1" applyBorder="1"/>
    <xf numFmtId="170" fontId="0" fillId="2" borderId="16" xfId="1" applyNumberFormat="1" applyFont="1" applyFill="1" applyBorder="1" applyProtection="1"/>
    <xf numFmtId="169" fontId="5" fillId="2" borderId="6" xfId="0" applyNumberFormat="1" applyFont="1" applyFill="1" applyBorder="1"/>
    <xf numFmtId="0" fontId="0" fillId="0" borderId="46" xfId="0" applyBorder="1"/>
    <xf numFmtId="0" fontId="0" fillId="0" borderId="55" xfId="0" applyBorder="1"/>
    <xf numFmtId="169" fontId="5" fillId="2" borderId="30" xfId="0" applyNumberFormat="1" applyFont="1" applyFill="1" applyBorder="1"/>
    <xf numFmtId="41" fontId="5" fillId="0" borderId="31" xfId="0" applyNumberFormat="1" applyFont="1" applyBorder="1"/>
    <xf numFmtId="41" fontId="5" fillId="2" borderId="30" xfId="0" applyNumberFormat="1" applyFont="1" applyFill="1" applyBorder="1"/>
    <xf numFmtId="0" fontId="0" fillId="0" borderId="19" xfId="0" applyBorder="1" applyAlignment="1">
      <alignment horizontal="center"/>
    </xf>
    <xf numFmtId="170" fontId="0" fillId="0" borderId="0" xfId="1" applyNumberFormat="1" applyFont="1" applyFill="1" applyBorder="1" applyProtection="1"/>
    <xf numFmtId="170" fontId="0" fillId="2" borderId="29" xfId="0" applyNumberFormat="1" applyFill="1" applyBorder="1"/>
    <xf numFmtId="165" fontId="5" fillId="0" borderId="39" xfId="0" applyNumberFormat="1" applyFont="1" applyBorder="1"/>
    <xf numFmtId="0" fontId="1" fillId="0" borderId="58" xfId="0" applyFont="1" applyBorder="1" applyAlignment="1">
      <alignment horizontal="center"/>
    </xf>
    <xf numFmtId="49" fontId="0" fillId="0" borderId="68" xfId="0" applyNumberFormat="1" applyBorder="1" applyAlignment="1">
      <alignment horizontal="center" wrapText="1"/>
    </xf>
    <xf numFmtId="0" fontId="5" fillId="0" borderId="10" xfId="0" applyFont="1" applyBorder="1" applyAlignment="1">
      <alignment horizontal="center"/>
    </xf>
    <xf numFmtId="0" fontId="0" fillId="0" borderId="1" xfId="0" applyBorder="1" applyAlignment="1">
      <alignment horizontal="center"/>
    </xf>
    <xf numFmtId="0" fontId="0" fillId="0" borderId="41" xfId="0" applyBorder="1" applyAlignment="1">
      <alignment horizontal="center"/>
    </xf>
    <xf numFmtId="170" fontId="0" fillId="0" borderId="4" xfId="0" applyNumberFormat="1" applyBorder="1" applyProtection="1">
      <protection locked="0"/>
    </xf>
    <xf numFmtId="165" fontId="0" fillId="0" borderId="5" xfId="1"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1" fillId="0" borderId="4" xfId="0" applyFont="1" applyBorder="1" applyAlignment="1">
      <alignment horizontal="center"/>
    </xf>
    <xf numFmtId="0" fontId="31" fillId="0" borderId="15" xfId="0" applyFont="1" applyBorder="1" applyAlignment="1">
      <alignment horizontal="center"/>
    </xf>
    <xf numFmtId="0" fontId="4" fillId="0" borderId="12" xfId="0" applyFont="1" applyBorder="1" applyAlignment="1">
      <alignment horizontal="center"/>
    </xf>
    <xf numFmtId="0" fontId="4" fillId="0" borderId="2" xfId="0" applyFont="1" applyBorder="1"/>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Alignment="1" applyProtection="1">
      <alignment horizontal="center" vertical="center" textRotation="90"/>
      <protection hidden="1"/>
    </xf>
    <xf numFmtId="0" fontId="32" fillId="0" borderId="0" xfId="0" applyFont="1" applyAlignment="1" applyProtection="1">
      <alignment vertical="center" textRotation="90"/>
      <protection hidden="1"/>
    </xf>
    <xf numFmtId="0" fontId="0" fillId="0" borderId="70" xfId="0" applyBorder="1"/>
    <xf numFmtId="0" fontId="5" fillId="0" borderId="74" xfId="0" applyFont="1" applyBorder="1" applyAlignment="1">
      <alignment horizontal="center"/>
    </xf>
    <xf numFmtId="0" fontId="0" fillId="0" borderId="49" xfId="0" applyBorder="1"/>
    <xf numFmtId="0" fontId="0" fillId="0" borderId="27" xfId="0" applyBorder="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0" fillId="11" borderId="0" xfId="0" applyFont="1" applyFill="1"/>
    <xf numFmtId="0" fontId="50" fillId="9" borderId="0" xfId="0" applyFont="1" applyFill="1"/>
    <xf numFmtId="0" fontId="50" fillId="8" borderId="0" xfId="0" applyFont="1" applyFill="1"/>
    <xf numFmtId="0" fontId="50"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Alignment="1">
      <alignment wrapText="1"/>
    </xf>
    <xf numFmtId="0" fontId="3" fillId="0" borderId="0" xfId="0" applyFont="1" applyAlignment="1" applyProtection="1">
      <alignment wrapText="1"/>
      <protection locked="0"/>
    </xf>
    <xf numFmtId="0" fontId="2" fillId="0" borderId="46" xfId="0" applyFont="1" applyBorder="1" applyAlignment="1" applyProtection="1">
      <alignment wrapText="1"/>
      <protection locked="0"/>
    </xf>
    <xf numFmtId="0" fontId="3" fillId="0" borderId="7" xfId="0" applyFont="1" applyBorder="1" applyAlignment="1">
      <alignment vertical="center"/>
    </xf>
    <xf numFmtId="0" fontId="47" fillId="0" borderId="0" xfId="0" applyFont="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3" fillId="0" borderId="50" xfId="0" applyFont="1" applyBorder="1" applyAlignment="1">
      <alignment horizontal="center"/>
    </xf>
    <xf numFmtId="0" fontId="53" fillId="0" borderId="52" xfId="0" applyFont="1" applyBorder="1" applyAlignment="1">
      <alignment horizontal="center"/>
    </xf>
    <xf numFmtId="0" fontId="54" fillId="0" borderId="12" xfId="0" applyFont="1" applyBorder="1" applyAlignment="1">
      <alignment horizontal="center"/>
    </xf>
    <xf numFmtId="43" fontId="54" fillId="0" borderId="13" xfId="1" applyFont="1" applyFill="1" applyBorder="1" applyAlignment="1">
      <alignment horizontal="center"/>
    </xf>
    <xf numFmtId="14" fontId="54" fillId="0" borderId="13" xfId="1" applyNumberFormat="1" applyFont="1" applyFill="1" applyBorder="1" applyAlignment="1">
      <alignment horizontal="center"/>
    </xf>
    <xf numFmtId="1" fontId="54" fillId="0" borderId="13" xfId="1" applyNumberFormat="1" applyFont="1" applyFill="1" applyBorder="1" applyAlignment="1">
      <alignment horizontal="center"/>
    </xf>
    <xf numFmtId="0" fontId="54" fillId="0" borderId="13" xfId="0" applyFont="1" applyBorder="1" applyAlignment="1">
      <alignment horizontal="center"/>
    </xf>
    <xf numFmtId="0" fontId="54" fillId="0" borderId="51" xfId="0" applyFont="1" applyBorder="1" applyAlignment="1">
      <alignment horizontal="center"/>
    </xf>
    <xf numFmtId="0" fontId="54" fillId="0" borderId="28" xfId="0" applyFont="1" applyBorder="1" applyAlignment="1">
      <alignment horizontal="center"/>
    </xf>
    <xf numFmtId="0" fontId="56" fillId="0" borderId="0" xfId="0" applyFont="1"/>
    <xf numFmtId="0" fontId="0" fillId="0" borderId="13" xfId="0" applyBorder="1" applyAlignment="1">
      <alignment horizontal="center" vertical="center"/>
    </xf>
    <xf numFmtId="0" fontId="0" fillId="0" borderId="13" xfId="0" applyBorder="1" applyAlignment="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Border="1" applyAlignment="1">
      <alignment horizontal="center"/>
    </xf>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lignment horizontal="center"/>
    </xf>
    <xf numFmtId="41" fontId="32" fillId="2" borderId="9" xfId="0" applyNumberFormat="1" applyFont="1" applyFill="1" applyBorder="1" applyAlignment="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lignment horizontal="center"/>
    </xf>
    <xf numFmtId="164" fontId="34" fillId="0" borderId="4" xfId="0" applyNumberFormat="1" applyFont="1" applyBorder="1"/>
    <xf numFmtId="166" fontId="34" fillId="0" borderId="1" xfId="0" applyNumberFormat="1" applyFont="1" applyBorder="1"/>
    <xf numFmtId="164" fontId="34" fillId="0" borderId="11" xfId="0" applyNumberFormat="1" applyFont="1" applyBorder="1"/>
    <xf numFmtId="164" fontId="31" fillId="0" borderId="60" xfId="0" applyNumberFormat="1" applyFont="1" applyBorder="1" applyAlignment="1">
      <alignment horizontal="center" wrapText="1"/>
    </xf>
    <xf numFmtId="164" fontId="31" fillId="0" borderId="0" xfId="0" applyNumberFormat="1" applyFont="1"/>
    <xf numFmtId="166" fontId="34" fillId="0" borderId="3" xfId="0" applyNumberFormat="1" applyFont="1" applyBorder="1"/>
    <xf numFmtId="164" fontId="34" fillId="0" borderId="9" xfId="0" applyNumberFormat="1" applyFont="1" applyBorder="1"/>
    <xf numFmtId="164" fontId="31" fillId="0" borderId="61" xfId="0" applyNumberFormat="1" applyFont="1" applyBorder="1" applyAlignment="1">
      <alignment horizontal="center" wrapText="1"/>
    </xf>
    <xf numFmtId="41" fontId="32" fillId="2" borderId="31" xfId="0" applyNumberFormat="1" applyFont="1" applyFill="1" applyBorder="1"/>
    <xf numFmtId="0" fontId="31" fillId="0" borderId="41" xfId="0" applyFont="1" applyBorder="1" applyAlignment="1">
      <alignment horizontal="center"/>
    </xf>
    <xf numFmtId="41" fontId="31" fillId="2" borderId="5" xfId="0" applyNumberFormat="1" applyFont="1" applyFill="1" applyBorder="1"/>
    <xf numFmtId="41" fontId="32" fillId="2" borderId="11" xfId="0" applyNumberFormat="1" applyFont="1" applyFill="1" applyBorder="1"/>
    <xf numFmtId="0" fontId="37" fillId="0" borderId="7" xfId="0" applyFont="1" applyBorder="1" applyAlignment="1" applyProtection="1">
      <alignment wrapText="1"/>
      <protection locked="0"/>
    </xf>
    <xf numFmtId="0" fontId="4" fillId="0" borderId="7" xfId="0" applyFont="1" applyBorder="1" applyAlignment="1" applyProtection="1">
      <alignment wrapText="1"/>
      <protection locked="0"/>
    </xf>
    <xf numFmtId="0" fontId="31" fillId="0" borderId="41" xfId="0" applyFont="1" applyBorder="1" applyAlignment="1">
      <alignment horizontal="center" wrapText="1"/>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Alignment="1" applyProtection="1">
      <alignment vertical="center" wrapText="1"/>
      <protection hidden="1"/>
    </xf>
    <xf numFmtId="0" fontId="31" fillId="0" borderId="21" xfId="0" applyFont="1" applyBorder="1" applyAlignment="1">
      <alignment horizontal="center"/>
    </xf>
    <xf numFmtId="10" fontId="4" fillId="0" borderId="7" xfId="3" applyNumberFormat="1" applyFont="1" applyBorder="1" applyAlignment="1" applyProtection="1"/>
    <xf numFmtId="0" fontId="4" fillId="0" borderId="24" xfId="0" applyFont="1" applyBorder="1"/>
    <xf numFmtId="0" fontId="4" fillId="0" borderId="25" xfId="0" applyFont="1" applyBorder="1"/>
    <xf numFmtId="165" fontId="4" fillId="0" borderId="13" xfId="1" applyNumberFormat="1" applyFont="1" applyBorder="1" applyProtection="1"/>
    <xf numFmtId="49" fontId="39" fillId="0" borderId="12" xfId="0" applyNumberFormat="1" applyFont="1" applyBorder="1" applyAlignment="1">
      <alignment horizontal="center"/>
    </xf>
    <xf numFmtId="165" fontId="30" fillId="0" borderId="17" xfId="1" applyNumberFormat="1" applyFont="1" applyBorder="1" applyProtection="1"/>
    <xf numFmtId="0" fontId="4" fillId="0" borderId="15" xfId="0" applyFont="1" applyBorder="1"/>
    <xf numFmtId="0" fontId="30" fillId="0" borderId="59" xfId="0" applyFont="1" applyBorder="1"/>
    <xf numFmtId="165" fontId="30" fillId="0" borderId="28" xfId="0" applyNumberFormat="1" applyFont="1" applyBorder="1"/>
    <xf numFmtId="49" fontId="34" fillId="0" borderId="14" xfId="0" applyNumberFormat="1" applyFont="1" applyBorder="1" applyAlignment="1">
      <alignment horizontal="left"/>
    </xf>
    <xf numFmtId="49" fontId="37" fillId="0" borderId="18" xfId="0" applyNumberFormat="1" applyFont="1" applyBorder="1" applyAlignment="1">
      <alignment horizontal="center"/>
    </xf>
    <xf numFmtId="0" fontId="32" fillId="2" borderId="19" xfId="0" applyFont="1" applyFill="1" applyBorder="1" applyAlignment="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Alignment="1">
      <alignment horizontal="center"/>
    </xf>
    <xf numFmtId="0" fontId="31" fillId="0" borderId="13" xfId="0" applyFont="1" applyBorder="1" applyAlignment="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Border="1" applyAlignment="1">
      <alignment horizontal="center"/>
    </xf>
    <xf numFmtId="165" fontId="0" fillId="0" borderId="22" xfId="1" applyNumberFormat="1" applyFont="1" applyFill="1" applyBorder="1" applyProtection="1"/>
    <xf numFmtId="165" fontId="4" fillId="0" borderId="15" xfId="1" applyNumberFormat="1" applyFont="1" applyBorder="1" applyProtection="1"/>
    <xf numFmtId="0" fontId="58" fillId="0" borderId="0" xfId="0" applyFont="1" applyProtection="1">
      <protection locked="0"/>
    </xf>
    <xf numFmtId="49" fontId="34" fillId="0" borderId="1" xfId="0" applyNumberFormat="1" applyFont="1" applyBorder="1" applyAlignment="1">
      <alignment horizontal="left"/>
    </xf>
    <xf numFmtId="0" fontId="0" fillId="0" borderId="19" xfId="0" applyBorder="1"/>
    <xf numFmtId="49" fontId="37" fillId="0" borderId="16" xfId="0" applyNumberFormat="1" applyFont="1" applyBorder="1" applyAlignment="1">
      <alignment horizontal="center"/>
    </xf>
    <xf numFmtId="0" fontId="37" fillId="0" borderId="9" xfId="0" applyFont="1" applyBorder="1"/>
    <xf numFmtId="10" fontId="7" fillId="0" borderId="5" xfId="3" applyNumberFormat="1" applyFont="1" applyBorder="1" applyAlignment="1" applyProtection="1">
      <alignment horizontal="left"/>
    </xf>
    <xf numFmtId="0" fontId="0" fillId="0" borderId="11" xfId="0" applyBorder="1"/>
    <xf numFmtId="0" fontId="4" fillId="0" borderId="51" xfId="0" applyFont="1" applyBorder="1" applyAlignment="1">
      <alignment horizontal="center"/>
    </xf>
    <xf numFmtId="166" fontId="4" fillId="0" borderId="23" xfId="0" applyNumberFormat="1" applyFont="1" applyBorder="1" applyProtection="1">
      <protection locked="0"/>
    </xf>
    <xf numFmtId="0" fontId="0" fillId="0" borderId="12" xfId="0" applyBorder="1"/>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Border="1" applyProtection="1">
      <protection locked="0"/>
    </xf>
    <xf numFmtId="0" fontId="5" fillId="0" borderId="1" xfId="0" applyFont="1" applyBorder="1" applyAlignment="1" applyProtection="1">
      <alignment horizontal="center"/>
      <protection locked="0"/>
    </xf>
    <xf numFmtId="0" fontId="30" fillId="0" borderId="44" xfId="0" applyFont="1" applyBorder="1" applyProtection="1">
      <protection locked="0"/>
    </xf>
    <xf numFmtId="0" fontId="4" fillId="0" borderId="0" xfId="0" applyFont="1" applyProtection="1">
      <protection locked="0"/>
    </xf>
    <xf numFmtId="0" fontId="32" fillId="2" borderId="10" xfId="0" applyFont="1" applyFill="1" applyBorder="1" applyAlignment="1">
      <alignment horizontal="center"/>
    </xf>
    <xf numFmtId="0" fontId="3" fillId="0" borderId="12" xfId="0" applyFont="1" applyBorder="1" applyAlignment="1">
      <alignment horizontal="center"/>
    </xf>
    <xf numFmtId="164" fontId="3" fillId="0" borderId="0" xfId="0" applyNumberFormat="1" applyFont="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59" fillId="0" borderId="51" xfId="0" applyFont="1" applyBorder="1" applyAlignment="1">
      <alignment horizontal="center"/>
    </xf>
    <xf numFmtId="164" fontId="59" fillId="0" borderId="27" xfId="0" applyNumberFormat="1" applyFont="1" applyBorder="1" applyAlignment="1">
      <alignment horizontal="center" wrapText="1"/>
    </xf>
    <xf numFmtId="164" fontId="59"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Border="1" applyAlignment="1">
      <alignment horizontal="center"/>
    </xf>
    <xf numFmtId="0" fontId="4" fillId="2" borderId="4" xfId="0" applyFont="1" applyFill="1" applyBorder="1"/>
    <xf numFmtId="0" fontId="4" fillId="2" borderId="5" xfId="0" applyFont="1" applyFill="1" applyBorder="1"/>
    <xf numFmtId="0" fontId="4" fillId="2" borderId="8" xfId="0" applyFont="1" applyFill="1" applyBorder="1"/>
    <xf numFmtId="0" fontId="4" fillId="2" borderId="9" xfId="0" applyFont="1" applyFill="1" applyBorder="1"/>
    <xf numFmtId="170" fontId="0" fillId="0" borderId="6" xfId="1" applyNumberFormat="1" applyFont="1" applyBorder="1" applyProtection="1">
      <protection locked="0"/>
    </xf>
    <xf numFmtId="49" fontId="3" fillId="0" borderId="0" xfId="0" applyNumberFormat="1" applyFont="1"/>
    <xf numFmtId="0" fontId="2" fillId="0" borderId="0" xfId="0" applyFont="1"/>
    <xf numFmtId="0" fontId="10" fillId="0" borderId="23" xfId="0" applyFont="1" applyBorder="1" applyAlignment="1">
      <alignment horizontal="left" vertical="center"/>
    </xf>
    <xf numFmtId="49" fontId="4" fillId="0" borderId="8" xfId="0" applyNumberFormat="1" applyFont="1" applyBorder="1" applyAlignment="1">
      <alignment horizontal="center" vertical="center"/>
    </xf>
    <xf numFmtId="49" fontId="4" fillId="0" borderId="10" xfId="0" applyNumberFormat="1" applyFont="1" applyBorder="1" applyAlignment="1">
      <alignment horizontal="center" vertical="center"/>
    </xf>
    <xf numFmtId="41" fontId="31" fillId="0" borderId="38" xfId="0" applyNumberFormat="1" applyFont="1" applyBorder="1" applyAlignment="1">
      <alignment wrapText="1"/>
    </xf>
    <xf numFmtId="41" fontId="31" fillId="0" borderId="23" xfId="0" applyNumberFormat="1" applyFont="1" applyBorder="1" applyAlignment="1">
      <alignment wrapText="1"/>
    </xf>
    <xf numFmtId="41" fontId="31" fillId="0" borderId="42" xfId="0" applyNumberFormat="1" applyFont="1" applyBorder="1" applyAlignment="1">
      <alignment wrapText="1"/>
    </xf>
    <xf numFmtId="41" fontId="31" fillId="0" borderId="13" xfId="0" applyNumberFormat="1" applyFont="1" applyBorder="1" applyAlignment="1">
      <alignment wrapText="1"/>
    </xf>
    <xf numFmtId="49" fontId="38" fillId="0" borderId="4" xfId="0" applyNumberFormat="1" applyFont="1" applyBorder="1"/>
    <xf numFmtId="41" fontId="31" fillId="0" borderId="37" xfId="0" applyNumberFormat="1" applyFont="1" applyBorder="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xf numFmtId="41" fontId="32" fillId="2" borderId="43" xfId="0" applyNumberFormat="1" applyFont="1" applyFill="1" applyBorder="1"/>
    <xf numFmtId="49" fontId="37" fillId="0" borderId="6" xfId="0" applyNumberFormat="1" applyFont="1" applyBorder="1" applyAlignment="1">
      <alignment horizontal="center" vertical="center"/>
    </xf>
    <xf numFmtId="49" fontId="39" fillId="0" borderId="8" xfId="0" applyNumberFormat="1" applyFont="1" applyBorder="1" applyAlignment="1">
      <alignment horizontal="center" vertical="center"/>
    </xf>
    <xf numFmtId="41" fontId="32" fillId="2" borderId="13" xfId="0" applyNumberFormat="1" applyFont="1" applyFill="1" applyBorder="1"/>
    <xf numFmtId="41" fontId="32" fillId="0" borderId="23" xfId="0" applyNumberFormat="1" applyFont="1" applyBorder="1"/>
    <xf numFmtId="41" fontId="32" fillId="2" borderId="42" xfId="0" applyNumberFormat="1" applyFont="1" applyFill="1" applyBorder="1"/>
    <xf numFmtId="41" fontId="31" fillId="0" borderId="35" xfId="0" applyNumberFormat="1" applyFont="1" applyBorder="1"/>
    <xf numFmtId="41" fontId="31" fillId="0" borderId="22" xfId="0" applyNumberFormat="1" applyFont="1" applyBorder="1" applyProtection="1">
      <protection locked="0"/>
    </xf>
    <xf numFmtId="41" fontId="31" fillId="0" borderId="20" xfId="0" applyNumberFormat="1" applyFont="1" applyBorder="1"/>
    <xf numFmtId="41" fontId="32" fillId="2" borderId="82" xfId="0" applyNumberFormat="1" applyFont="1" applyFill="1" applyBorder="1"/>
    <xf numFmtId="0" fontId="0" fillId="0" borderId="0" xfId="0" applyAlignment="1">
      <alignment horizontal="left" vertical="center"/>
    </xf>
    <xf numFmtId="9" fontId="32" fillId="0" borderId="81"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165" fontId="5" fillId="0" borderId="70" xfId="1" applyNumberFormat="1" applyFont="1" applyBorder="1" applyAlignment="1" applyProtection="1">
      <alignment horizontal="center"/>
      <protection locked="0"/>
    </xf>
    <xf numFmtId="165" fontId="5" fillId="0" borderId="72" xfId="1" applyNumberFormat="1" applyFont="1" applyBorder="1" applyAlignment="1" applyProtection="1">
      <alignment horizontal="center"/>
      <protection locked="0"/>
    </xf>
    <xf numFmtId="168" fontId="5" fillId="0" borderId="73" xfId="3" applyNumberFormat="1" applyFont="1" applyBorder="1" applyAlignment="1" applyProtection="1">
      <protection locked="0"/>
    </xf>
    <xf numFmtId="41" fontId="5" fillId="0" borderId="70" xfId="0" applyNumberFormat="1" applyFont="1" applyBorder="1" applyProtection="1">
      <protection locked="0"/>
    </xf>
    <xf numFmtId="41" fontId="5" fillId="0" borderId="76" xfId="0" applyNumberFormat="1" applyFont="1" applyBorder="1" applyProtection="1">
      <protection locked="0"/>
    </xf>
    <xf numFmtId="41" fontId="5" fillId="0" borderId="74" xfId="0" applyNumberFormat="1" applyFont="1" applyBorder="1" applyProtection="1">
      <protection locked="0"/>
    </xf>
    <xf numFmtId="0" fontId="4" fillId="0" borderId="0" xfId="0" applyFont="1" applyAlignment="1">
      <alignment horizontal="center"/>
    </xf>
    <xf numFmtId="0" fontId="4" fillId="0" borderId="22" xfId="0" applyFont="1" applyBorder="1"/>
    <xf numFmtId="164" fontId="32" fillId="2" borderId="39" xfId="0" applyNumberFormat="1" applyFont="1" applyFill="1" applyBorder="1"/>
    <xf numFmtId="0" fontId="51" fillId="0" borderId="0" xfId="0" applyFont="1" applyProtection="1">
      <protection locked="0"/>
    </xf>
    <xf numFmtId="0" fontId="47" fillId="0" borderId="0" xfId="0" applyFont="1" applyProtection="1">
      <protection locked="0"/>
    </xf>
    <xf numFmtId="0" fontId="16" fillId="0" borderId="0" xfId="0" applyFont="1" applyProtection="1">
      <protection locked="0"/>
    </xf>
    <xf numFmtId="0" fontId="5" fillId="11" borderId="0" xfId="0" applyFont="1" applyFill="1" applyProtection="1">
      <protection locked="0"/>
    </xf>
    <xf numFmtId="0" fontId="5" fillId="2" borderId="0" xfId="0" applyFont="1" applyFill="1" applyProtection="1">
      <protection locked="0"/>
    </xf>
    <xf numFmtId="0" fontId="5" fillId="0" borderId="20" xfId="0" applyFont="1" applyBorder="1" applyProtection="1">
      <protection locked="0"/>
    </xf>
    <xf numFmtId="0" fontId="5" fillId="0" borderId="11" xfId="0" applyFont="1" applyBorder="1" applyAlignment="1" applyProtection="1">
      <alignment horizontal="center"/>
      <protection locked="0"/>
    </xf>
    <xf numFmtId="0" fontId="5" fillId="0" borderId="20" xfId="0" applyFont="1" applyBorder="1" applyAlignment="1" applyProtection="1">
      <alignment horizontal="center"/>
      <protection locked="0"/>
    </xf>
    <xf numFmtId="165" fontId="0" fillId="0" borderId="21" xfId="1" applyNumberFormat="1" applyFont="1" applyBorder="1" applyAlignment="1" applyProtection="1">
      <alignment horizontal="center"/>
      <protection locked="0"/>
    </xf>
    <xf numFmtId="165" fontId="0" fillId="0" borderId="23" xfId="1" applyNumberFormat="1" applyFont="1" applyBorder="1" applyAlignment="1" applyProtection="1">
      <alignment horizontal="center"/>
      <protection locked="0"/>
    </xf>
    <xf numFmtId="165" fontId="0" fillId="0" borderId="7" xfId="1" applyNumberFormat="1" applyFont="1" applyBorder="1" applyAlignment="1" applyProtection="1">
      <alignment horizontal="center"/>
      <protection locked="0"/>
    </xf>
    <xf numFmtId="0" fontId="0" fillId="0" borderId="20" xfId="0" applyBorder="1" applyProtection="1">
      <protection locked="0"/>
    </xf>
    <xf numFmtId="165" fontId="0" fillId="0" borderId="0" xfId="0" applyNumberFormat="1" applyAlignment="1" applyProtection="1">
      <alignment horizontal="center"/>
      <protection locked="0"/>
    </xf>
    <xf numFmtId="0" fontId="5" fillId="0" borderId="21" xfId="0" applyFont="1" applyBorder="1" applyProtection="1">
      <protection locked="0"/>
    </xf>
    <xf numFmtId="0" fontId="5" fillId="0" borderId="21" xfId="0" applyFont="1" applyBorder="1" applyAlignment="1" applyProtection="1">
      <alignment horizontal="center"/>
      <protection locked="0"/>
    </xf>
    <xf numFmtId="0" fontId="0" fillId="0" borderId="21" xfId="0" applyBorder="1" applyAlignment="1" applyProtection="1">
      <alignment horizontal="center"/>
      <protection locked="0"/>
    </xf>
    <xf numFmtId="0" fontId="0" fillId="0" borderId="6" xfId="0" applyBorder="1" applyProtection="1">
      <protection locked="0"/>
    </xf>
    <xf numFmtId="0" fontId="0" fillId="0" borderId="23" xfId="0" applyBorder="1" applyAlignment="1" applyProtection="1">
      <alignment horizontal="center"/>
      <protection locked="0"/>
    </xf>
    <xf numFmtId="0" fontId="5" fillId="0" borderId="6" xfId="0" applyFont="1" applyBorder="1" applyProtection="1">
      <protection locked="0"/>
    </xf>
    <xf numFmtId="0" fontId="0" fillId="0" borderId="22" xfId="0" applyBorder="1" applyAlignment="1" applyProtection="1">
      <alignment horizontal="center"/>
      <protection locked="0"/>
    </xf>
    <xf numFmtId="0" fontId="5" fillId="0" borderId="10" xfId="0" applyFont="1" applyBorder="1" applyProtection="1">
      <protection locked="0"/>
    </xf>
    <xf numFmtId="0" fontId="0" fillId="0" borderId="22" xfId="0" applyBorder="1" applyProtection="1">
      <protection locked="0"/>
    </xf>
    <xf numFmtId="0" fontId="5" fillId="9" borderId="0" xfId="0" applyFont="1" applyFill="1" applyProtection="1">
      <protection locked="0"/>
    </xf>
    <xf numFmtId="165" fontId="0" fillId="0" borderId="20" xfId="0" applyNumberFormat="1" applyBorder="1" applyAlignment="1">
      <alignment horizontal="center"/>
    </xf>
    <xf numFmtId="165" fontId="0" fillId="0" borderId="11" xfId="0" applyNumberFormat="1" applyBorder="1" applyAlignment="1">
      <alignment horizontal="center"/>
    </xf>
    <xf numFmtId="165" fontId="0" fillId="0" borderId="20" xfId="1" applyNumberFormat="1" applyFont="1" applyBorder="1" applyAlignment="1" applyProtection="1">
      <alignment horizontal="center"/>
    </xf>
    <xf numFmtId="165" fontId="0" fillId="0" borderId="11" xfId="1" applyNumberFormat="1" applyFont="1" applyBorder="1" applyAlignment="1" applyProtection="1">
      <alignment horizontal="center"/>
    </xf>
    <xf numFmtId="165" fontId="0" fillId="0" borderId="7" xfId="1" applyNumberFormat="1" applyFont="1" applyBorder="1" applyAlignment="1" applyProtection="1">
      <alignment horizontal="center"/>
    </xf>
    <xf numFmtId="0" fontId="1" fillId="0" borderId="8" xfId="0" applyFont="1" applyBorder="1" applyProtection="1">
      <protection hidden="1"/>
    </xf>
    <xf numFmtId="0" fontId="34" fillId="0" borderId="8" xfId="0" applyFont="1" applyBorder="1" applyProtection="1">
      <protection hidden="1"/>
    </xf>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12" xfId="0" applyFont="1" applyBorder="1" applyAlignment="1" applyProtection="1">
      <alignment horizontal="center"/>
      <protection hidden="1"/>
    </xf>
    <xf numFmtId="0" fontId="31" fillId="0" borderId="13" xfId="0" applyFont="1" applyBorder="1" applyAlignment="1" applyProtection="1">
      <alignment horizontal="center" wrapText="1"/>
      <protection hidden="1"/>
    </xf>
    <xf numFmtId="165" fontId="62" fillId="2" borderId="2" xfId="1" applyNumberFormat="1" applyFont="1" applyFill="1" applyBorder="1" applyAlignment="1" applyProtection="1">
      <alignment horizontal="center" wrapText="1"/>
    </xf>
    <xf numFmtId="165" fontId="62" fillId="2" borderId="5" xfId="1" applyNumberFormat="1" applyFont="1" applyFill="1" applyBorder="1" applyAlignment="1" applyProtection="1">
      <alignment horizontal="center" wrapText="1"/>
    </xf>
    <xf numFmtId="165" fontId="62" fillId="2" borderId="0" xfId="1" applyNumberFormat="1" applyFont="1" applyFill="1" applyBorder="1" applyAlignment="1" applyProtection="1">
      <alignment horizontal="center" wrapText="1"/>
    </xf>
    <xf numFmtId="165" fontId="62" fillId="2" borderId="7" xfId="1" applyNumberFormat="1" applyFont="1" applyFill="1" applyBorder="1" applyAlignment="1" applyProtection="1">
      <alignment horizontal="center" wrapText="1"/>
    </xf>
    <xf numFmtId="165" fontId="31" fillId="2" borderId="13" xfId="1" applyNumberFormat="1" applyFont="1" applyFill="1" applyBorder="1" applyAlignment="1" applyProtection="1">
      <alignment horizontal="center" wrapText="1"/>
    </xf>
    <xf numFmtId="164" fontId="4" fillId="0" borderId="6" xfId="0" applyNumberFormat="1" applyFont="1" applyBorder="1" applyAlignment="1" applyProtection="1">
      <alignment horizontal="center"/>
      <protection locked="0"/>
    </xf>
    <xf numFmtId="165" fontId="30" fillId="0" borderId="8" xfId="1" applyNumberFormat="1" applyFont="1" applyBorder="1" applyProtection="1">
      <protection locked="0"/>
    </xf>
    <xf numFmtId="41" fontId="31" fillId="0" borderId="59" xfId="0" applyNumberFormat="1" applyFont="1" applyBorder="1" applyProtection="1">
      <protection locked="0"/>
    </xf>
    <xf numFmtId="41" fontId="31" fillId="0" borderId="47" xfId="0" applyNumberFormat="1" applyFont="1" applyBorder="1"/>
    <xf numFmtId="168" fontId="31" fillId="0" borderId="7" xfId="3" applyNumberFormat="1" applyFont="1" applyBorder="1"/>
    <xf numFmtId="168" fontId="31" fillId="0" borderId="38" xfId="3" applyNumberFormat="1" applyFont="1" applyBorder="1"/>
    <xf numFmtId="168" fontId="31" fillId="0" borderId="13" xfId="3" applyNumberFormat="1" applyFont="1" applyBorder="1"/>
    <xf numFmtId="41" fontId="31" fillId="0" borderId="28" xfId="0" applyNumberFormat="1" applyFont="1" applyBorder="1" applyProtection="1">
      <protection locked="0"/>
    </xf>
    <xf numFmtId="14" fontId="0" fillId="0" borderId="0" xfId="0" quotePrefix="1" applyNumberFormat="1"/>
    <xf numFmtId="0" fontId="32" fillId="7" borderId="4" xfId="0" applyFont="1" applyFill="1" applyBorder="1" applyAlignment="1" applyProtection="1">
      <alignment horizontal="center"/>
      <protection locked="0"/>
    </xf>
    <xf numFmtId="0" fontId="34" fillId="7" borderId="0" xfId="0" applyFont="1" applyFill="1"/>
    <xf numFmtId="0" fontId="0" fillId="7" borderId="0" xfId="0" applyFill="1" applyProtection="1">
      <protection locked="0"/>
    </xf>
    <xf numFmtId="0" fontId="32" fillId="7" borderId="20" xfId="0" applyFont="1" applyFill="1" applyBorder="1" applyAlignment="1" applyProtection="1">
      <alignment horizontal="center"/>
      <protection locked="0"/>
    </xf>
    <xf numFmtId="0" fontId="0" fillId="0" borderId="30" xfId="0" applyBorder="1" applyAlignment="1">
      <alignment horizontal="center" wrapText="1"/>
    </xf>
    <xf numFmtId="0" fontId="0" fillId="0" borderId="46" xfId="0" applyBorder="1" applyAlignment="1">
      <alignment horizontal="center" wrapText="1"/>
    </xf>
    <xf numFmtId="0" fontId="0" fillId="0" borderId="27" xfId="0" applyBorder="1" applyAlignment="1" applyProtection="1">
      <alignment horizontal="center" wrapText="1"/>
      <protection locked="0"/>
    </xf>
    <xf numFmtId="0" fontId="0" fillId="0" borderId="46" xfId="0" applyBorder="1" applyAlignment="1" applyProtection="1">
      <alignment horizontal="center" wrapText="1"/>
      <protection locked="0"/>
    </xf>
    <xf numFmtId="0" fontId="0" fillId="0" borderId="39" xfId="0" applyBorder="1" applyAlignment="1" applyProtection="1">
      <alignment horizontal="center" wrapText="1"/>
      <protection locked="0"/>
    </xf>
    <xf numFmtId="0" fontId="0" fillId="12" borderId="0" xfId="0" applyFill="1"/>
    <xf numFmtId="49" fontId="0" fillId="0" borderId="0" xfId="0" quotePrefix="1" applyNumberFormat="1" applyAlignment="1" applyProtection="1">
      <alignment horizontal="center"/>
      <protection locked="0"/>
    </xf>
    <xf numFmtId="0" fontId="0" fillId="0" borderId="10" xfId="0" applyBorder="1" applyAlignment="1">
      <alignment horizontal="center" wrapText="1"/>
    </xf>
    <xf numFmtId="0" fontId="0" fillId="0" borderId="0" xfId="0" applyAlignment="1" applyProtection="1">
      <alignment horizontal="center" wrapText="1"/>
      <protection locked="0"/>
    </xf>
    <xf numFmtId="0" fontId="0" fillId="0" borderId="5" xfId="0" applyBorder="1" applyAlignment="1" applyProtection="1">
      <alignment horizontal="center" wrapText="1"/>
      <protection locked="0"/>
    </xf>
    <xf numFmtId="49" fontId="4" fillId="0" borderId="14" xfId="0" applyNumberFormat="1" applyFont="1" applyBorder="1" applyAlignment="1" applyProtection="1">
      <alignment horizontal="center" vertical="center"/>
      <protection locked="0"/>
    </xf>
    <xf numFmtId="165" fontId="31" fillId="0" borderId="2" xfId="1" applyNumberFormat="1" applyFont="1" applyFill="1" applyBorder="1" applyAlignment="1" applyProtection="1">
      <alignment horizontal="center"/>
      <protection locked="0"/>
    </xf>
    <xf numFmtId="169" fontId="31" fillId="0" borderId="2" xfId="0" applyNumberFormat="1" applyFont="1" applyBorder="1" applyProtection="1">
      <protection locked="0"/>
    </xf>
    <xf numFmtId="41" fontId="31" fillId="0" borderId="2" xfId="0" applyNumberFormat="1" applyFont="1" applyBorder="1" applyAlignment="1" applyProtection="1">
      <alignment horizontal="center"/>
      <protection locked="0"/>
    </xf>
    <xf numFmtId="49" fontId="4" fillId="0" borderId="12" xfId="0" applyNumberFormat="1" applyFont="1" applyBorder="1" applyAlignment="1" applyProtection="1">
      <alignment horizontal="center" vertical="center"/>
      <protection hidden="1"/>
    </xf>
    <xf numFmtId="165" fontId="31" fillId="0" borderId="0" xfId="1" applyNumberFormat="1" applyFont="1" applyFill="1" applyBorder="1" applyAlignment="1" applyProtection="1">
      <alignment horizontal="center"/>
      <protection locked="0"/>
    </xf>
    <xf numFmtId="169" fontId="31" fillId="0" borderId="0" xfId="0" applyNumberFormat="1" applyFont="1" applyProtection="1">
      <protection locked="0"/>
    </xf>
    <xf numFmtId="49" fontId="4" fillId="0" borderId="16" xfId="0" applyNumberFormat="1" applyFont="1" applyBorder="1" applyAlignment="1" applyProtection="1">
      <alignment horizontal="center" vertical="center"/>
      <protection hidden="1"/>
    </xf>
    <xf numFmtId="0" fontId="4" fillId="0" borderId="9" xfId="0" applyFont="1" applyBorder="1" applyAlignment="1" applyProtection="1">
      <alignment wrapText="1"/>
      <protection hidden="1"/>
    </xf>
    <xf numFmtId="165" fontId="31" fillId="0" borderId="3" xfId="1" applyNumberFormat="1" applyFont="1" applyFill="1" applyBorder="1" applyAlignment="1" applyProtection="1">
      <alignment horizontal="center"/>
      <protection locked="0"/>
    </xf>
    <xf numFmtId="169" fontId="31" fillId="0" borderId="3" xfId="0" applyNumberFormat="1" applyFont="1" applyBorder="1" applyProtection="1">
      <protection locked="0"/>
    </xf>
    <xf numFmtId="41" fontId="31" fillId="0" borderId="3" xfId="0" applyNumberFormat="1" applyFont="1" applyBorder="1" applyAlignment="1" applyProtection="1">
      <alignment horizontal="center"/>
      <protection locked="0"/>
    </xf>
    <xf numFmtId="49" fontId="30" fillId="0" borderId="18" xfId="0" applyNumberFormat="1" applyFont="1" applyBorder="1" applyAlignment="1" applyProtection="1">
      <alignment horizontal="center" vertical="center"/>
      <protection locked="0"/>
    </xf>
    <xf numFmtId="0" fontId="30" fillId="0" borderId="11" xfId="0" applyFont="1" applyBorder="1"/>
    <xf numFmtId="165" fontId="5" fillId="0" borderId="1" xfId="1" applyNumberFormat="1" applyFont="1" applyFill="1" applyBorder="1" applyAlignment="1" applyProtection="1">
      <alignment horizontal="center"/>
    </xf>
    <xf numFmtId="169" fontId="5" fillId="0" borderId="1" xfId="0" applyNumberFormat="1" applyFont="1" applyBorder="1"/>
    <xf numFmtId="41" fontId="5" fillId="0" borderId="1" xfId="0" applyNumberFormat="1" applyFont="1" applyBorder="1" applyAlignment="1">
      <alignment horizontal="center"/>
    </xf>
    <xf numFmtId="0" fontId="4" fillId="0" borderId="9" xfId="0" applyFont="1" applyBorder="1" applyAlignment="1" applyProtection="1">
      <alignment vertical="center" wrapText="1"/>
      <protection hidden="1"/>
    </xf>
    <xf numFmtId="165" fontId="0" fillId="0" borderId="0" xfId="1" applyNumberFormat="1" applyFont="1" applyFill="1" applyBorder="1" applyAlignment="1" applyProtection="1">
      <alignment horizontal="center"/>
      <protection locked="0"/>
    </xf>
    <xf numFmtId="169" fontId="0" fillId="0" borderId="0" xfId="0" applyNumberFormat="1" applyProtection="1">
      <protection locked="0"/>
    </xf>
    <xf numFmtId="41" fontId="0" fillId="0" borderId="0" xfId="0" applyNumberFormat="1" applyAlignment="1" applyProtection="1">
      <alignment horizontal="center"/>
      <protection locked="0"/>
    </xf>
    <xf numFmtId="0" fontId="30" fillId="0" borderId="29" xfId="0" applyFont="1" applyBorder="1" applyAlignment="1" applyProtection="1">
      <alignment horizontal="center"/>
      <protection locked="0"/>
    </xf>
    <xf numFmtId="0" fontId="30" fillId="0" borderId="31" xfId="0" applyFont="1" applyBorder="1"/>
    <xf numFmtId="165" fontId="5" fillId="0" borderId="46" xfId="1" applyNumberFormat="1" applyFont="1" applyFill="1" applyBorder="1" applyAlignment="1" applyProtection="1">
      <alignment horizontal="center"/>
    </xf>
    <xf numFmtId="169" fontId="5" fillId="0" borderId="46" xfId="0" applyNumberFormat="1" applyFont="1" applyBorder="1"/>
    <xf numFmtId="41" fontId="5" fillId="0" borderId="46" xfId="0" applyNumberFormat="1" applyFont="1" applyBorder="1" applyAlignment="1">
      <alignment horizontal="center"/>
    </xf>
    <xf numFmtId="2" fontId="37" fillId="0" borderId="2" xfId="0" applyNumberFormat="1" applyFont="1" applyBorder="1" applyAlignment="1">
      <alignment horizontal="center" vertical="center"/>
    </xf>
    <xf numFmtId="2" fontId="37" fillId="0" borderId="0" xfId="0" applyNumberFormat="1" applyFont="1" applyAlignment="1">
      <alignment horizontal="center" vertical="center"/>
    </xf>
    <xf numFmtId="9" fontId="31" fillId="12" borderId="5" xfId="3" applyFont="1" applyFill="1" applyBorder="1" applyAlignment="1" applyProtection="1">
      <alignment horizontal="center"/>
      <protection locked="0"/>
    </xf>
    <xf numFmtId="9" fontId="31" fillId="12" borderId="7" xfId="3" applyFont="1" applyFill="1" applyBorder="1" applyAlignment="1" applyProtection="1">
      <alignment horizontal="center"/>
      <protection locked="0"/>
    </xf>
    <xf numFmtId="9" fontId="31" fillId="12" borderId="9" xfId="3" applyFont="1" applyFill="1" applyBorder="1" applyAlignment="1" applyProtection="1">
      <alignment horizontal="center"/>
      <protection locked="0"/>
    </xf>
    <xf numFmtId="9" fontId="0" fillId="12" borderId="7" xfId="3" applyFont="1" applyFill="1" applyBorder="1" applyAlignment="1" applyProtection="1">
      <alignment horizontal="center"/>
      <protection locked="0"/>
    </xf>
    <xf numFmtId="9" fontId="5" fillId="12" borderId="31" xfId="3" applyFont="1" applyFill="1" applyBorder="1" applyAlignment="1" applyProtection="1">
      <alignment horizontal="center"/>
    </xf>
    <xf numFmtId="9" fontId="31" fillId="12" borderId="2" xfId="3" applyFont="1" applyFill="1" applyBorder="1" applyAlignment="1" applyProtection="1">
      <alignment horizontal="center"/>
      <protection locked="0"/>
    </xf>
    <xf numFmtId="9" fontId="31" fillId="12" borderId="0" xfId="3" applyFont="1" applyFill="1" applyBorder="1" applyAlignment="1" applyProtection="1">
      <alignment horizontal="center"/>
      <protection locked="0"/>
    </xf>
    <xf numFmtId="9" fontId="31" fillId="12" borderId="3" xfId="3" applyFont="1" applyFill="1" applyBorder="1" applyAlignment="1" applyProtection="1">
      <alignment horizontal="center"/>
      <protection locked="0"/>
    </xf>
    <xf numFmtId="9" fontId="5" fillId="12" borderId="1" xfId="3" applyFont="1" applyFill="1" applyBorder="1" applyAlignment="1" applyProtection="1">
      <alignment horizontal="center"/>
    </xf>
    <xf numFmtId="9" fontId="0" fillId="12" borderId="0" xfId="3" applyFont="1" applyFill="1" applyBorder="1" applyAlignment="1" applyProtection="1">
      <alignment horizontal="center"/>
      <protection locked="0"/>
    </xf>
    <xf numFmtId="9" fontId="5" fillId="12" borderId="46" xfId="3" applyFont="1" applyFill="1" applyBorder="1" applyAlignment="1" applyProtection="1">
      <alignment horizontal="center"/>
    </xf>
    <xf numFmtId="9" fontId="31" fillId="12" borderId="0" xfId="3" applyFont="1" applyFill="1" applyAlignment="1" applyProtection="1">
      <alignment horizontal="center"/>
      <protection locked="0"/>
    </xf>
    <xf numFmtId="9" fontId="0" fillId="12" borderId="0" xfId="3" applyFont="1" applyFill="1" applyAlignment="1" applyProtection="1">
      <alignment horizontal="center"/>
      <protection locked="0"/>
    </xf>
    <xf numFmtId="9" fontId="5" fillId="12" borderId="46" xfId="3" applyFont="1" applyFill="1" applyBorder="1" applyAlignment="1">
      <alignment horizontal="center"/>
    </xf>
    <xf numFmtId="9" fontId="31" fillId="12" borderId="15" xfId="3" applyFont="1" applyFill="1" applyBorder="1" applyAlignment="1" applyProtection="1">
      <alignment horizontal="center"/>
      <protection locked="0"/>
    </xf>
    <xf numFmtId="9" fontId="31" fillId="12" borderId="13" xfId="3" applyFont="1" applyFill="1" applyBorder="1" applyAlignment="1" applyProtection="1">
      <alignment horizontal="center"/>
      <protection locked="0"/>
    </xf>
    <xf numFmtId="9" fontId="31" fillId="12" borderId="17" xfId="3" applyFont="1" applyFill="1" applyBorder="1" applyAlignment="1" applyProtection="1">
      <alignment horizontal="center"/>
      <protection locked="0"/>
    </xf>
    <xf numFmtId="9" fontId="0" fillId="12" borderId="13" xfId="3" applyFont="1" applyFill="1" applyBorder="1" applyAlignment="1" applyProtection="1">
      <alignment horizontal="center"/>
      <protection locked="0"/>
    </xf>
    <xf numFmtId="9" fontId="5" fillId="12" borderId="39" xfId="3" applyFont="1" applyFill="1" applyBorder="1" applyAlignment="1">
      <alignment horizontal="center"/>
    </xf>
    <xf numFmtId="165" fontId="31" fillId="12" borderId="4" xfId="1" applyNumberFormat="1" applyFont="1" applyFill="1" applyBorder="1" applyAlignment="1" applyProtection="1">
      <alignment horizontal="center"/>
      <protection locked="0"/>
    </xf>
    <xf numFmtId="165" fontId="31" fillId="12" borderId="2" xfId="1" applyNumberFormat="1" applyFont="1" applyFill="1" applyBorder="1" applyAlignment="1" applyProtection="1">
      <alignment horizontal="center"/>
      <protection locked="0"/>
    </xf>
    <xf numFmtId="165" fontId="32" fillId="12" borderId="6" xfId="1" applyNumberFormat="1" applyFont="1" applyFill="1" applyBorder="1" applyAlignment="1" applyProtection="1">
      <alignment horizontal="center"/>
      <protection locked="0"/>
    </xf>
    <xf numFmtId="165" fontId="31" fillId="12" borderId="0" xfId="1" applyNumberFormat="1" applyFont="1" applyFill="1" applyBorder="1" applyAlignment="1" applyProtection="1">
      <alignment horizontal="center"/>
      <protection locked="0"/>
    </xf>
    <xf numFmtId="165" fontId="32" fillId="12" borderId="8" xfId="1" applyNumberFormat="1" applyFont="1" applyFill="1" applyBorder="1" applyAlignment="1" applyProtection="1">
      <alignment horizontal="center"/>
      <protection locked="0"/>
    </xf>
    <xf numFmtId="165" fontId="31" fillId="12" borderId="3" xfId="1" applyNumberFormat="1" applyFont="1" applyFill="1" applyBorder="1" applyAlignment="1" applyProtection="1">
      <alignment horizontal="center"/>
      <protection locked="0"/>
    </xf>
    <xf numFmtId="165" fontId="5" fillId="12" borderId="10" xfId="1" applyNumberFormat="1" applyFont="1" applyFill="1" applyBorder="1" applyAlignment="1" applyProtection="1">
      <alignment horizontal="center"/>
    </xf>
    <xf numFmtId="165" fontId="5" fillId="12" borderId="1" xfId="1" applyNumberFormat="1" applyFont="1" applyFill="1" applyBorder="1" applyAlignment="1" applyProtection="1">
      <alignment horizontal="center"/>
    </xf>
    <xf numFmtId="9" fontId="5" fillId="12" borderId="1" xfId="3" applyFont="1" applyFill="1" applyBorder="1" applyAlignment="1">
      <alignment horizontal="center"/>
    </xf>
    <xf numFmtId="165" fontId="5" fillId="12" borderId="6" xfId="1" applyNumberFormat="1" applyFont="1" applyFill="1" applyBorder="1" applyAlignment="1" applyProtection="1">
      <alignment horizontal="center"/>
      <protection locked="0"/>
    </xf>
    <xf numFmtId="165" fontId="0" fillId="12" borderId="0" xfId="1" applyNumberFormat="1" applyFont="1" applyFill="1" applyBorder="1" applyAlignment="1" applyProtection="1">
      <alignment horizontal="center"/>
      <protection locked="0"/>
    </xf>
    <xf numFmtId="165" fontId="5" fillId="12" borderId="46" xfId="1" applyNumberFormat="1" applyFont="1" applyFill="1" applyBorder="1" applyAlignment="1" applyProtection="1">
      <alignment horizontal="center"/>
    </xf>
    <xf numFmtId="169" fontId="31" fillId="0" borderId="2" xfId="0" applyNumberFormat="1" applyFont="1" applyBorder="1" applyAlignment="1" applyProtection="1">
      <alignment horizontal="center"/>
      <protection locked="0"/>
    </xf>
    <xf numFmtId="165" fontId="31" fillId="12" borderId="6" xfId="1" applyNumberFormat="1" applyFont="1" applyFill="1" applyBorder="1" applyAlignment="1" applyProtection="1">
      <alignment horizontal="center"/>
      <protection locked="0"/>
    </xf>
    <xf numFmtId="169" fontId="31" fillId="0" borderId="0" xfId="0" applyNumberFormat="1" applyFont="1" applyAlignment="1" applyProtection="1">
      <alignment horizontal="center"/>
      <protection locked="0"/>
    </xf>
    <xf numFmtId="165" fontId="31" fillId="12" borderId="8" xfId="1" applyNumberFormat="1" applyFont="1" applyFill="1" applyBorder="1" applyAlignment="1" applyProtection="1">
      <alignment horizontal="center"/>
      <protection locked="0"/>
    </xf>
    <xf numFmtId="169" fontId="31" fillId="0" borderId="3" xfId="0" applyNumberFormat="1" applyFont="1" applyBorder="1" applyAlignment="1" applyProtection="1">
      <alignment horizontal="center"/>
      <protection locked="0"/>
    </xf>
    <xf numFmtId="169" fontId="5" fillId="0" borderId="1" xfId="0" applyNumberFormat="1" applyFont="1" applyBorder="1" applyAlignment="1">
      <alignment horizontal="center"/>
    </xf>
    <xf numFmtId="165" fontId="0" fillId="12" borderId="6" xfId="1" applyNumberFormat="1" applyFont="1" applyFill="1" applyBorder="1" applyAlignment="1" applyProtection="1">
      <alignment horizontal="center"/>
      <protection locked="0"/>
    </xf>
    <xf numFmtId="169" fontId="0" fillId="0" borderId="0" xfId="0" applyNumberFormat="1" applyAlignment="1" applyProtection="1">
      <alignment horizontal="center"/>
      <protection locked="0"/>
    </xf>
    <xf numFmtId="169" fontId="5" fillId="0" borderId="46" xfId="0" applyNumberFormat="1" applyFont="1" applyBorder="1" applyAlignment="1">
      <alignment horizontal="center"/>
    </xf>
    <xf numFmtId="9" fontId="5" fillId="12" borderId="31" xfId="3" applyFont="1" applyFill="1" applyBorder="1" applyAlignment="1">
      <alignment horizontal="center"/>
    </xf>
    <xf numFmtId="9" fontId="5" fillId="12" borderId="11" xfId="3" applyFont="1" applyFill="1" applyBorder="1" applyAlignment="1">
      <alignment horizontal="center"/>
    </xf>
    <xf numFmtId="9" fontId="5" fillId="12" borderId="19" xfId="3" applyFont="1" applyFill="1" applyBorder="1" applyAlignment="1">
      <alignment horizontal="center"/>
    </xf>
    <xf numFmtId="9" fontId="5" fillId="12" borderId="11" xfId="3" applyFont="1" applyFill="1" applyBorder="1" applyAlignment="1" applyProtection="1">
      <alignment horizontal="center"/>
    </xf>
    <xf numFmtId="0" fontId="4" fillId="0" borderId="7" xfId="0" applyFont="1" applyBorder="1" applyAlignment="1">
      <alignment horizontal="center"/>
    </xf>
    <xf numFmtId="49" fontId="4" fillId="0" borderId="23" xfId="0" applyNumberFormat="1" applyFont="1" applyBorder="1" applyAlignment="1">
      <alignment horizontal="center"/>
    </xf>
    <xf numFmtId="0" fontId="4" fillId="0" borderId="21" xfId="0" applyFont="1" applyBorder="1"/>
    <xf numFmtId="0" fontId="4" fillId="0" borderId="5" xfId="0" applyFont="1" applyBorder="1" applyAlignment="1">
      <alignment horizontal="center"/>
    </xf>
    <xf numFmtId="49" fontId="4" fillId="0" borderId="21" xfId="0" applyNumberFormat="1" applyFont="1" applyBorder="1" applyAlignment="1">
      <alignment horizontal="center"/>
    </xf>
    <xf numFmtId="0" fontId="4" fillId="0" borderId="23" xfId="0" applyFont="1" applyBorder="1" applyAlignment="1">
      <alignment horizontal="center"/>
    </xf>
    <xf numFmtId="0" fontId="4" fillId="0" borderId="6" xfId="0" applyFont="1" applyBorder="1"/>
    <xf numFmtId="0" fontId="4" fillId="0" borderId="3" xfId="0" applyFont="1" applyBorder="1"/>
    <xf numFmtId="0" fontId="4" fillId="0" borderId="22" xfId="0" applyFont="1" applyBorder="1" applyAlignment="1">
      <alignment horizontal="center"/>
    </xf>
    <xf numFmtId="49" fontId="4" fillId="0" borderId="22" xfId="0" applyNumberFormat="1" applyFont="1" applyBorder="1" applyAlignment="1">
      <alignment horizontal="center"/>
    </xf>
    <xf numFmtId="49" fontId="4" fillId="0" borderId="0" xfId="0" applyNumberFormat="1" applyFont="1" applyAlignment="1">
      <alignment horizontal="center"/>
    </xf>
    <xf numFmtId="49" fontId="4" fillId="0" borderId="23" xfId="0" quotePrefix="1" applyNumberFormat="1" applyFont="1" applyBorder="1" applyAlignment="1">
      <alignment horizontal="center"/>
    </xf>
    <xf numFmtId="0" fontId="4" fillId="0" borderId="4" xfId="0" applyFont="1" applyBorder="1"/>
    <xf numFmtId="0" fontId="4" fillId="0" borderId="4" xfId="0" applyFont="1" applyBorder="1" applyAlignment="1">
      <alignment horizontal="center"/>
    </xf>
    <xf numFmtId="0" fontId="4" fillId="0" borderId="6" xfId="0" applyFont="1" applyBorder="1" applyAlignment="1">
      <alignment horizontal="center"/>
    </xf>
    <xf numFmtId="0" fontId="4" fillId="0" borderId="8" xfId="0" applyFont="1" applyBorder="1"/>
    <xf numFmtId="0" fontId="4" fillId="0" borderId="6" xfId="0" applyFont="1" applyBorder="1" applyAlignment="1">
      <alignment horizontal="center" vertical="center"/>
    </xf>
    <xf numFmtId="49" fontId="4" fillId="0" borderId="10" xfId="0" applyNumberFormat="1" applyFont="1" applyBorder="1" applyAlignment="1">
      <alignment horizontal="center" vertical="center" wrapText="1"/>
    </xf>
    <xf numFmtId="0" fontId="4" fillId="7" borderId="9" xfId="0" applyFont="1" applyFill="1" applyBorder="1" applyAlignment="1">
      <alignment wrapText="1"/>
    </xf>
    <xf numFmtId="0" fontId="4" fillId="7" borderId="22" xfId="0" applyFont="1" applyFill="1" applyBorder="1" applyAlignment="1">
      <alignment horizontal="center"/>
    </xf>
    <xf numFmtId="49" fontId="4" fillId="7" borderId="22" xfId="0" applyNumberFormat="1" applyFont="1" applyFill="1" applyBorder="1" applyAlignment="1">
      <alignment horizontal="center"/>
    </xf>
    <xf numFmtId="9" fontId="0" fillId="12" borderId="1" xfId="3" applyFont="1" applyFill="1" applyBorder="1" applyAlignment="1" applyProtection="1">
      <alignment horizontal="center"/>
      <protection locked="0"/>
    </xf>
    <xf numFmtId="165" fontId="5" fillId="12" borderId="30" xfId="1" applyNumberFormat="1" applyFont="1" applyFill="1" applyBorder="1" applyAlignment="1" applyProtection="1">
      <alignment horizontal="center"/>
    </xf>
    <xf numFmtId="0" fontId="5" fillId="0" borderId="69" xfId="0" applyFont="1" applyBorder="1" applyAlignment="1">
      <alignment horizontal="center"/>
    </xf>
    <xf numFmtId="0" fontId="50" fillId="0" borderId="69" xfId="0" applyFont="1" applyBorder="1" applyAlignment="1">
      <alignment horizontal="center"/>
    </xf>
    <xf numFmtId="0" fontId="50" fillId="0" borderId="70" xfId="0" applyFont="1" applyBorder="1" applyAlignment="1">
      <alignment horizontal="center"/>
    </xf>
    <xf numFmtId="0" fontId="50" fillId="0" borderId="0" xfId="0" applyFont="1" applyAlignment="1">
      <alignment horizontal="left" vertical="top"/>
    </xf>
    <xf numFmtId="0" fontId="0" fillId="0" borderId="49" xfId="0" applyBorder="1" applyAlignment="1">
      <alignment horizontal="left" wrapText="1"/>
    </xf>
    <xf numFmtId="0" fontId="0" fillId="0" borderId="52" xfId="0" applyBorder="1" applyAlignment="1">
      <alignment wrapText="1"/>
    </xf>
    <xf numFmtId="0" fontId="0" fillId="0" borderId="69" xfId="0" quotePrefix="1" applyBorder="1" applyAlignment="1">
      <alignment horizontal="center"/>
    </xf>
    <xf numFmtId="0" fontId="0" fillId="0" borderId="52" xfId="0" applyBorder="1" applyAlignment="1">
      <alignment horizontal="left" wrapText="1"/>
    </xf>
    <xf numFmtId="0" fontId="0" fillId="0" borderId="83" xfId="0" applyBorder="1" applyAlignment="1">
      <alignment horizontal="left" wrapText="1"/>
    </xf>
    <xf numFmtId="0" fontId="0" fillId="0" borderId="84" xfId="0" applyBorder="1" applyAlignment="1">
      <alignment horizontal="left" wrapText="1"/>
    </xf>
    <xf numFmtId="0" fontId="0" fillId="0" borderId="85" xfId="0" applyBorder="1" applyAlignment="1">
      <alignment horizontal="left" wrapText="1"/>
    </xf>
    <xf numFmtId="0" fontId="0" fillId="0" borderId="86" xfId="0" applyBorder="1" applyAlignment="1">
      <alignment wrapText="1"/>
    </xf>
    <xf numFmtId="0" fontId="5" fillId="0" borderId="12" xfId="0" applyFont="1" applyBorder="1" applyAlignment="1">
      <alignment horizontal="center" vertical="center"/>
    </xf>
    <xf numFmtId="0" fontId="5" fillId="0" borderId="51" xfId="0" applyFont="1" applyBorder="1" applyAlignment="1">
      <alignment horizontal="center" vertical="center"/>
    </xf>
    <xf numFmtId="0" fontId="0" fillId="0" borderId="86" xfId="0" applyBorder="1" applyAlignment="1">
      <alignment horizontal="left" wrapText="1"/>
    </xf>
    <xf numFmtId="0" fontId="5" fillId="0" borderId="50" xfId="0" applyFont="1" applyBorder="1" applyAlignment="1">
      <alignment horizontal="center" vertical="center"/>
    </xf>
    <xf numFmtId="165" fontId="31" fillId="2" borderId="15" xfId="1" applyNumberFormat="1" applyFont="1" applyFill="1" applyBorder="1" applyAlignment="1" applyProtection="1">
      <alignment horizontal="center" wrapText="1"/>
    </xf>
    <xf numFmtId="41" fontId="32" fillId="2" borderId="17" xfId="1" applyNumberFormat="1" applyFont="1" applyFill="1" applyBorder="1" applyAlignment="1" applyProtection="1">
      <alignment horizontal="center"/>
    </xf>
    <xf numFmtId="41" fontId="32" fillId="2" borderId="17" xfId="0" applyNumberFormat="1" applyFont="1" applyFill="1" applyBorder="1" applyAlignment="1">
      <alignment horizontal="center"/>
    </xf>
    <xf numFmtId="41" fontId="31" fillId="2" borderId="13" xfId="1" applyNumberFormat="1" applyFont="1" applyFill="1" applyBorder="1" applyAlignment="1" applyProtection="1">
      <alignment horizontal="right"/>
    </xf>
    <xf numFmtId="170" fontId="4" fillId="0" borderId="21" xfId="1" applyNumberFormat="1" applyFont="1" applyFill="1" applyBorder="1" applyProtection="1">
      <protection locked="0"/>
    </xf>
    <xf numFmtId="0" fontId="31" fillId="0" borderId="0" xfId="0" quotePrefix="1" applyFont="1" applyProtection="1">
      <protection locked="0"/>
    </xf>
    <xf numFmtId="0" fontId="0" fillId="0" borderId="4" xfId="0" applyBorder="1" applyProtection="1">
      <protection locked="0"/>
    </xf>
    <xf numFmtId="0" fontId="0" fillId="0" borderId="23" xfId="0" applyBorder="1" applyAlignment="1" applyProtection="1">
      <alignment horizontal="right"/>
      <protection locked="0"/>
    </xf>
    <xf numFmtId="7" fontId="31" fillId="0" borderId="4" xfId="0" applyNumberFormat="1" applyFont="1" applyBorder="1" applyAlignment="1" applyProtection="1">
      <alignment horizontal="center"/>
      <protection locked="0"/>
    </xf>
    <xf numFmtId="0" fontId="0" fillId="3" borderId="0" xfId="0" applyFill="1" applyAlignment="1">
      <alignment horizontal="left" vertical="center" wrapText="1" indent="1"/>
    </xf>
    <xf numFmtId="0" fontId="0" fillId="3" borderId="0" xfId="0" applyFill="1" applyAlignment="1">
      <alignment horizontal="left" vertical="center" wrapText="1"/>
    </xf>
    <xf numFmtId="0" fontId="0" fillId="3" borderId="0" xfId="0" applyFill="1" applyAlignment="1">
      <alignment wrapText="1"/>
    </xf>
    <xf numFmtId="0" fontId="0" fillId="3" borderId="0" xfId="0" applyFill="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lignment horizontal="center"/>
    </xf>
    <xf numFmtId="0" fontId="0" fillId="5" borderId="33" xfId="0" applyFill="1" applyBorder="1" applyProtection="1">
      <protection locked="0"/>
    </xf>
    <xf numFmtId="0" fontId="18" fillId="0" borderId="0" xfId="0" applyFont="1" applyAlignment="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ill="1" applyBorder="1" applyAlignment="1" applyProtection="1">
      <alignment horizontal="left"/>
      <protection locked="0"/>
    </xf>
    <xf numFmtId="0" fontId="21" fillId="5" borderId="3" xfId="0" applyFont="1" applyFill="1" applyBorder="1" applyAlignment="1" applyProtection="1">
      <alignment horizontal="center"/>
      <protection locked="0"/>
    </xf>
    <xf numFmtId="0" fontId="0" fillId="5" borderId="32" xfId="0" applyFill="1" applyBorder="1" applyProtection="1">
      <protection locked="0"/>
    </xf>
    <xf numFmtId="0" fontId="19" fillId="0" borderId="0" xfId="0" applyFont="1" applyAlignment="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3" fillId="0" borderId="0" xfId="0" applyFont="1" applyAlignment="1">
      <alignment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lignment horizontal="center"/>
    </xf>
    <xf numFmtId="0" fontId="31" fillId="0" borderId="1" xfId="0" applyFont="1" applyBorder="1" applyAlignment="1">
      <alignment horizontal="center"/>
    </xf>
    <xf numFmtId="0" fontId="31" fillId="0" borderId="19" xfId="0" applyFont="1" applyBorder="1" applyAlignment="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lignment horizontal="center"/>
    </xf>
    <xf numFmtId="17" fontId="31" fillId="0" borderId="1" xfId="0" applyNumberFormat="1" applyFont="1" applyBorder="1" applyAlignment="1">
      <alignment horizontal="center"/>
    </xf>
    <xf numFmtId="17" fontId="31" fillId="0" borderId="11" xfId="0" applyNumberFormat="1" applyFont="1" applyBorder="1" applyAlignment="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lignment horizontal="center"/>
    </xf>
    <xf numFmtId="0" fontId="31" fillId="0" borderId="11" xfId="0" applyFont="1" applyBorder="1" applyAlignment="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Border="1" applyAlignment="1" applyProtection="1">
      <alignment horizontal="center" vertical="center"/>
      <protection locked="0"/>
    </xf>
    <xf numFmtId="0" fontId="0" fillId="0" borderId="49" xfId="0" applyBorder="1" applyAlignment="1" applyProtection="1">
      <alignment horizontal="center" vertical="center"/>
      <protection locked="0"/>
    </xf>
    <xf numFmtId="0" fontId="0" fillId="0" borderId="8" xfId="0" applyBorder="1" applyAlignment="1" applyProtection="1">
      <alignment horizontal="center" vertical="center"/>
      <protection locked="0"/>
    </xf>
    <xf numFmtId="0" fontId="0" fillId="0" borderId="3" xfId="0"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7" fillId="0" borderId="75" xfId="1" applyNumberFormat="1" applyFont="1" applyBorder="1" applyAlignment="1" applyProtection="1">
      <alignment horizontal="center" vertical="center" wrapText="1"/>
      <protection locked="0"/>
    </xf>
    <xf numFmtId="165" fontId="47" fillId="0" borderId="62" xfId="1" applyNumberFormat="1" applyFont="1" applyBorder="1" applyAlignment="1" applyProtection="1">
      <alignment horizontal="center" vertical="center" wrapText="1"/>
      <protection locked="0"/>
    </xf>
    <xf numFmtId="0" fontId="47" fillId="0" borderId="49" xfId="0" applyFont="1" applyBorder="1" applyAlignment="1" applyProtection="1">
      <alignment horizontal="center" vertical="center" wrapText="1"/>
      <protection locked="0"/>
    </xf>
    <xf numFmtId="0" fontId="47" fillId="0" borderId="52" xfId="0" applyFont="1" applyBorder="1" applyAlignment="1" applyProtection="1">
      <alignment horizontal="center" vertical="center" wrapText="1"/>
      <protection locked="0"/>
    </xf>
    <xf numFmtId="0" fontId="47" fillId="0" borderId="3" xfId="0" applyFont="1" applyBorder="1" applyAlignment="1" applyProtection="1">
      <alignment horizontal="center" vertical="center" wrapText="1"/>
      <protection locked="0"/>
    </xf>
    <xf numFmtId="0" fontId="47"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lignment horizontal="center"/>
    </xf>
    <xf numFmtId="0" fontId="1" fillId="0" borderId="49" xfId="0" applyFont="1" applyBorder="1" applyAlignment="1">
      <alignment horizontal="center"/>
    </xf>
    <xf numFmtId="0" fontId="1" fillId="0" borderId="57" xfId="0" applyFont="1" applyBorder="1" applyAlignment="1">
      <alignment horizontal="center"/>
    </xf>
    <xf numFmtId="0" fontId="0" fillId="0" borderId="50" xfId="0" applyBorder="1" applyAlignment="1">
      <alignment horizontal="center" wrapText="1"/>
    </xf>
    <xf numFmtId="0" fontId="0" fillId="0" borderId="52" xfId="0" applyBorder="1" applyAlignment="1">
      <alignment horizontal="center" wrapText="1"/>
    </xf>
    <xf numFmtId="49" fontId="0" fillId="0" borderId="54" xfId="0" applyNumberFormat="1" applyBorder="1" applyAlignment="1">
      <alignment horizontal="center" wrapText="1"/>
    </xf>
    <xf numFmtId="49" fontId="0" fillId="0" borderId="53" xfId="0" applyNumberFormat="1" applyBorder="1" applyAlignment="1">
      <alignment horizontal="center" wrapText="1"/>
    </xf>
    <xf numFmtId="49" fontId="0" fillId="0" borderId="54" xfId="0" applyNumberFormat="1" applyBorder="1" applyAlignment="1">
      <alignment horizontal="center"/>
    </xf>
    <xf numFmtId="49" fontId="0" fillId="0" borderId="53" xfId="0" applyNumberFormat="1" applyBorder="1" applyAlignment="1">
      <alignment horizontal="center"/>
    </xf>
    <xf numFmtId="49" fontId="0" fillId="0" borderId="25" xfId="0" applyNumberFormat="1" applyBorder="1" applyAlignment="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Border="1" applyAlignment="1">
      <alignment horizontal="center" vertical="center" textRotation="90" wrapText="1"/>
    </xf>
    <xf numFmtId="164" fontId="36" fillId="0" borderId="6" xfId="0" applyNumberFormat="1" applyFont="1" applyBorder="1" applyAlignment="1">
      <alignment horizontal="center" vertical="center" textRotation="90" wrapText="1"/>
    </xf>
    <xf numFmtId="164" fontId="36" fillId="0" borderId="8" xfId="0" applyNumberFormat="1" applyFont="1" applyBorder="1" applyAlignment="1">
      <alignment horizontal="center" vertical="center" textRotation="90" wrapText="1"/>
    </xf>
    <xf numFmtId="164" fontId="36" fillId="0" borderId="4" xfId="0" applyNumberFormat="1" applyFont="1" applyBorder="1" applyAlignment="1">
      <alignment horizontal="center" vertical="center" textRotation="90"/>
    </xf>
    <xf numFmtId="164" fontId="36" fillId="0" borderId="6" xfId="0" applyNumberFormat="1" applyFont="1" applyBorder="1" applyAlignment="1">
      <alignment horizontal="center" vertical="center" textRotation="90"/>
    </xf>
    <xf numFmtId="164" fontId="36" fillId="0" borderId="8" xfId="0" applyNumberFormat="1" applyFont="1" applyBorder="1" applyAlignment="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lignment horizontal="center" wrapText="1"/>
    </xf>
    <xf numFmtId="164" fontId="31" fillId="0" borderId="1" xfId="0" applyNumberFormat="1" applyFont="1" applyBorder="1" applyAlignment="1">
      <alignment horizontal="center" wrapText="1"/>
    </xf>
    <xf numFmtId="164" fontId="31" fillId="0" borderId="11" xfId="0" applyNumberFormat="1" applyFont="1" applyBorder="1" applyAlignment="1">
      <alignment horizontal="center" wrapText="1"/>
    </xf>
    <xf numFmtId="164" fontId="31" fillId="0" borderId="24" xfId="0" applyNumberFormat="1" applyFont="1" applyBorder="1" applyAlignment="1">
      <alignment horizontal="center" wrapText="1"/>
    </xf>
    <xf numFmtId="164" fontId="31" fillId="0" borderId="25" xfId="0" applyNumberFormat="1" applyFont="1" applyBorder="1" applyAlignment="1">
      <alignment horizontal="center" wrapText="1"/>
    </xf>
    <xf numFmtId="164" fontId="31" fillId="0" borderId="26" xfId="0" applyNumberFormat="1" applyFont="1" applyBorder="1" applyAlignment="1">
      <alignment horizontal="center" wrapText="1"/>
    </xf>
    <xf numFmtId="164" fontId="31" fillId="0" borderId="19" xfId="0" applyNumberFormat="1" applyFont="1" applyBorder="1" applyAlignment="1">
      <alignment horizontal="center" wrapText="1"/>
    </xf>
    <xf numFmtId="164" fontId="31" fillId="0" borderId="18" xfId="0" applyNumberFormat="1" applyFont="1" applyBorder="1" applyAlignment="1">
      <alignment horizontal="center" wrapText="1"/>
    </xf>
    <xf numFmtId="164" fontId="31" fillId="0" borderId="6" xfId="0" applyNumberFormat="1" applyFont="1" applyBorder="1" applyAlignment="1">
      <alignment horizontal="center" vertical="center" textRotation="90" wrapText="1"/>
    </xf>
    <xf numFmtId="164" fontId="31" fillId="0" borderId="8" xfId="0" applyNumberFormat="1" applyFont="1" applyBorder="1" applyAlignment="1">
      <alignment horizontal="center" vertical="center" textRotation="90" wrapText="1"/>
    </xf>
    <xf numFmtId="164" fontId="34" fillId="0" borderId="8" xfId="0" applyNumberFormat="1" applyFont="1" applyBorder="1" applyAlignment="1">
      <alignment horizontal="left"/>
    </xf>
    <xf numFmtId="164" fontId="34" fillId="0" borderId="3" xfId="0" applyNumberFormat="1" applyFont="1" applyBorder="1" applyAlignment="1">
      <alignment horizontal="left"/>
    </xf>
    <xf numFmtId="164" fontId="34" fillId="0" borderId="9" xfId="0" applyNumberFormat="1" applyFont="1" applyBorder="1" applyAlignment="1">
      <alignment horizontal="left"/>
    </xf>
    <xf numFmtId="164" fontId="34" fillId="0" borderId="6" xfId="0" applyNumberFormat="1" applyFont="1" applyBorder="1" applyAlignment="1">
      <alignment horizontal="left"/>
    </xf>
    <xf numFmtId="164" fontId="34" fillId="0" borderId="0" xfId="0" applyNumberFormat="1" applyFont="1" applyAlignment="1">
      <alignment horizontal="left"/>
    </xf>
    <xf numFmtId="164" fontId="34" fillId="0" borderId="7" xfId="0" applyNumberFormat="1" applyFont="1" applyBorder="1" applyAlignment="1">
      <alignment horizontal="left"/>
    </xf>
    <xf numFmtId="164" fontId="34" fillId="0" borderId="4" xfId="0" applyNumberFormat="1" applyFont="1" applyBorder="1" applyAlignment="1">
      <alignment horizontal="left" wrapText="1"/>
    </xf>
    <xf numFmtId="164" fontId="34" fillId="0" borderId="2" xfId="0" applyNumberFormat="1" applyFont="1" applyBorder="1" applyAlignment="1">
      <alignment horizontal="left" wrapText="1"/>
    </xf>
    <xf numFmtId="164" fontId="34" fillId="0" borderId="5" xfId="0" applyNumberFormat="1" applyFont="1" applyBorder="1" applyAlignment="1">
      <alignment horizontal="left" wrapText="1"/>
    </xf>
    <xf numFmtId="164" fontId="34" fillId="0" borderId="8" xfId="0" applyNumberFormat="1" applyFont="1" applyBorder="1" applyAlignment="1">
      <alignment horizontal="left" wrapText="1"/>
    </xf>
    <xf numFmtId="164" fontId="34" fillId="0" borderId="3" xfId="0" applyNumberFormat="1" applyFont="1" applyBorder="1" applyAlignment="1">
      <alignment horizontal="left" wrapText="1"/>
    </xf>
    <xf numFmtId="164" fontId="34" fillId="0" borderId="9" xfId="0" applyNumberFormat="1" applyFont="1" applyBorder="1" applyAlignment="1">
      <alignment horizontal="left" wrapText="1"/>
    </xf>
    <xf numFmtId="0" fontId="31" fillId="0" borderId="0" xfId="0" applyFont="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Border="1" applyAlignment="1" applyProtection="1">
      <alignment horizontal="left" wrapText="1"/>
      <protection locked="0"/>
    </xf>
    <xf numFmtId="49" fontId="0" fillId="0" borderId="54" xfId="0" applyNumberFormat="1" applyBorder="1" applyAlignment="1">
      <alignment horizontal="center" vertical="center" wrapText="1"/>
    </xf>
    <xf numFmtId="49" fontId="0" fillId="0" borderId="53" xfId="0" applyNumberFormat="1" applyBorder="1" applyAlignment="1">
      <alignment horizontal="center" vertical="center" wrapText="1"/>
    </xf>
    <xf numFmtId="49" fontId="0" fillId="0" borderId="25" xfId="0" applyNumberFormat="1" applyBorder="1" applyAlignment="1">
      <alignment horizontal="center" vertical="center" wrapText="1"/>
    </xf>
    <xf numFmtId="0" fontId="0" fillId="0" borderId="24" xfId="0" applyBorder="1" applyAlignment="1">
      <alignment horizontal="center" vertical="center" wrapText="1"/>
    </xf>
    <xf numFmtId="0" fontId="0" fillId="0" borderId="26" xfId="0" applyBorder="1" applyAlignment="1">
      <alignment horizontal="center" vertical="center" wrapText="1"/>
    </xf>
    <xf numFmtId="0" fontId="0" fillId="0" borderId="54" xfId="0" applyBorder="1" applyAlignment="1">
      <alignment horizontal="center" vertical="center"/>
    </xf>
    <xf numFmtId="0" fontId="0" fillId="0" borderId="53" xfId="0" applyBorder="1" applyAlignment="1">
      <alignment horizontal="center" vertical="center"/>
    </xf>
    <xf numFmtId="0" fontId="1" fillId="0" borderId="24" xfId="0" applyFont="1" applyBorder="1" applyAlignment="1">
      <alignment horizontal="center"/>
    </xf>
    <xf numFmtId="0" fontId="1" fillId="0" borderId="25" xfId="0" applyFont="1" applyBorder="1" applyAlignment="1">
      <alignment horizontal="center"/>
    </xf>
    <xf numFmtId="0" fontId="1" fillId="0" borderId="53" xfId="0" applyFont="1" applyBorder="1" applyAlignment="1">
      <alignment horizontal="center"/>
    </xf>
    <xf numFmtId="49" fontId="4" fillId="0" borderId="2" xfId="0" applyNumberFormat="1" applyFont="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2" fillId="0" borderId="25" xfId="0" applyFont="1" applyBorder="1" applyAlignment="1">
      <alignment horizontal="center"/>
    </xf>
    <xf numFmtId="0" fontId="32" fillId="0" borderId="26" xfId="0" applyFont="1" applyBorder="1" applyAlignment="1">
      <alignment horizontal="center"/>
    </xf>
    <xf numFmtId="0" fontId="32" fillId="0" borderId="4" xfId="0" applyFont="1" applyBorder="1" applyAlignment="1">
      <alignment horizontal="center"/>
    </xf>
    <xf numFmtId="0" fontId="32" fillId="0" borderId="2" xfId="0" applyFont="1" applyBorder="1" applyAlignment="1">
      <alignment horizontal="center"/>
    </xf>
    <xf numFmtId="0" fontId="32" fillId="0" borderId="15" xfId="0" applyFont="1" applyBorder="1" applyAlignment="1">
      <alignment horizontal="center"/>
    </xf>
    <xf numFmtId="0" fontId="1" fillId="0" borderId="50" xfId="0" applyFont="1" applyBorder="1" applyAlignment="1">
      <alignment horizontal="left"/>
    </xf>
    <xf numFmtId="0" fontId="1" fillId="0" borderId="57" xfId="0" applyFont="1" applyBorder="1" applyAlignment="1">
      <alignment horizontal="left"/>
    </xf>
    <xf numFmtId="49" fontId="0" fillId="0" borderId="25" xfId="0" applyNumberFormat="1" applyBorder="1" applyAlignment="1">
      <alignment horizontal="center" wrapText="1"/>
    </xf>
    <xf numFmtId="49" fontId="0" fillId="0" borderId="26" xfId="0" applyNumberFormat="1" applyBorder="1" applyAlignment="1">
      <alignment horizontal="center" wrapText="1"/>
    </xf>
    <xf numFmtId="0" fontId="6" fillId="0" borderId="29" xfId="0" applyFont="1" applyBorder="1" applyAlignment="1">
      <alignment horizontal="left" wrapText="1"/>
    </xf>
    <xf numFmtId="0" fontId="6" fillId="0" borderId="31" xfId="0" applyFont="1" applyBorder="1" applyAlignment="1">
      <alignment horizontal="left" wrapText="1"/>
    </xf>
    <xf numFmtId="0" fontId="6" fillId="0" borderId="18" xfId="0" applyFont="1" applyBorder="1" applyAlignment="1">
      <alignment horizontal="left" wrapText="1"/>
    </xf>
    <xf numFmtId="0" fontId="6" fillId="0" borderId="11" xfId="0" applyFont="1" applyBorder="1" applyAlignment="1">
      <alignment horizontal="left" wrapText="1"/>
    </xf>
    <xf numFmtId="0" fontId="1" fillId="0" borderId="0" xfId="0" applyFont="1" applyAlignment="1" applyProtection="1">
      <alignment horizontal="center"/>
      <protection locked="0"/>
    </xf>
    <xf numFmtId="0" fontId="32" fillId="0" borderId="75" xfId="0" applyFont="1" applyBorder="1" applyAlignment="1" applyProtection="1">
      <alignment horizontal="center" vertical="center" textRotation="90"/>
      <protection hidden="1"/>
    </xf>
    <xf numFmtId="0" fontId="32" fillId="0" borderId="65" xfId="0" applyFont="1" applyBorder="1" applyAlignment="1" applyProtection="1">
      <alignment horizontal="center" vertical="center" textRotation="90"/>
      <protection hidden="1"/>
    </xf>
    <xf numFmtId="0" fontId="50" fillId="0" borderId="27" xfId="0" applyFont="1" applyBorder="1" applyAlignment="1">
      <alignment horizontal="left" vertical="top"/>
    </xf>
    <xf numFmtId="0" fontId="50" fillId="0" borderId="69" xfId="0" applyFont="1" applyBorder="1" applyAlignment="1">
      <alignment horizontal="center"/>
    </xf>
    <xf numFmtId="0" fontId="50"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63" xfId="0" applyFont="1" applyBorder="1" applyAlignment="1" applyProtection="1">
      <alignment horizontal="center" vertical="center" textRotation="90"/>
      <protection hidden="1"/>
    </xf>
    <xf numFmtId="0" fontId="5" fillId="0" borderId="50" xfId="0" applyFont="1" applyBorder="1" applyAlignment="1">
      <alignment horizontal="center"/>
    </xf>
    <xf numFmtId="0" fontId="5" fillId="0" borderId="83" xfId="0" applyFont="1" applyBorder="1" applyAlignment="1">
      <alignment horizontal="center"/>
    </xf>
    <xf numFmtId="0" fontId="5" fillId="0" borderId="49" xfId="0" applyFont="1" applyBorder="1" applyAlignment="1">
      <alignment horizontal="center"/>
    </xf>
    <xf numFmtId="0" fontId="5" fillId="0" borderId="70" xfId="0" applyFont="1" applyBorder="1" applyAlignment="1">
      <alignment horizontal="center"/>
    </xf>
    <xf numFmtId="0" fontId="0" fillId="0" borderId="69" xfId="0" quotePrefix="1" applyBorder="1" applyAlignment="1">
      <alignment horizontal="center"/>
    </xf>
    <xf numFmtId="0" fontId="0" fillId="0" borderId="76" xfId="0" quotePrefix="1" applyBorder="1" applyAlignment="1">
      <alignment horizontal="center"/>
    </xf>
    <xf numFmtId="0" fontId="0" fillId="0" borderId="70" xfId="0" applyBorder="1" applyAlignment="1">
      <alignment horizontal="center"/>
    </xf>
    <xf numFmtId="0" fontId="0" fillId="0" borderId="76" xfId="0" applyBorder="1" applyAlignment="1">
      <alignment horizontal="center"/>
    </xf>
    <xf numFmtId="0" fontId="55" fillId="0" borderId="27" xfId="0" applyFont="1" applyBorder="1" applyAlignment="1">
      <alignment horizontal="center"/>
    </xf>
    <xf numFmtId="0" fontId="46" fillId="0" borderId="27" xfId="0" applyFont="1" applyBorder="1" applyAlignment="1">
      <alignment horizontal="center"/>
    </xf>
    <xf numFmtId="0" fontId="57" fillId="0" borderId="69" xfId="0" applyFont="1" applyBorder="1" applyAlignment="1">
      <alignment horizontal="center"/>
    </xf>
    <xf numFmtId="0" fontId="57" fillId="0" borderId="76" xfId="0" applyFont="1" applyBorder="1" applyAlignment="1">
      <alignment horizontal="center"/>
    </xf>
    <xf numFmtId="0" fontId="48" fillId="0" borderId="50" xfId="0" applyFont="1" applyBorder="1" applyAlignment="1">
      <alignment horizontal="center" vertical="center"/>
    </xf>
    <xf numFmtId="0" fontId="48" fillId="0" borderId="52" xfId="0" applyFont="1" applyBorder="1" applyAlignment="1">
      <alignment horizontal="center" vertical="center"/>
    </xf>
    <xf numFmtId="0" fontId="48" fillId="0" borderId="51" xfId="0" applyFont="1" applyBorder="1" applyAlignment="1">
      <alignment horizontal="center" vertical="center"/>
    </xf>
    <xf numFmtId="0" fontId="48" fillId="0" borderId="28" xfId="0" applyFont="1" applyBorder="1" applyAlignment="1">
      <alignment horizontal="center" vertical="center"/>
    </xf>
    <xf numFmtId="0" fontId="52" fillId="0" borderId="50" xfId="0" applyFont="1" applyBorder="1" applyAlignment="1">
      <alignment horizontal="center" vertical="center"/>
    </xf>
    <xf numFmtId="0" fontId="52" fillId="0" borderId="52" xfId="0" applyFont="1" applyBorder="1" applyAlignment="1">
      <alignment horizontal="center" vertical="center"/>
    </xf>
    <xf numFmtId="0" fontId="52" fillId="0" borderId="51" xfId="0" applyFont="1" applyBorder="1" applyAlignment="1">
      <alignment horizontal="center" vertical="center"/>
    </xf>
    <xf numFmtId="0" fontId="52" fillId="0" borderId="28" xfId="0" applyFont="1" applyBorder="1" applyAlignment="1">
      <alignment horizontal="center" vertical="center"/>
    </xf>
    <xf numFmtId="0" fontId="48" fillId="0" borderId="50" xfId="0" applyFont="1" applyBorder="1" applyAlignment="1">
      <alignment horizontal="center"/>
    </xf>
    <xf numFmtId="0" fontId="48" fillId="0" borderId="49" xfId="0" applyFont="1" applyBorder="1" applyAlignment="1">
      <alignment horizontal="center"/>
    </xf>
    <xf numFmtId="0" fontId="48" fillId="0" borderId="52" xfId="0" applyFont="1" applyBorder="1" applyAlignment="1">
      <alignment horizontal="center"/>
    </xf>
    <xf numFmtId="0" fontId="48" fillId="0" borderId="12" xfId="0" applyFont="1" applyBorder="1" applyAlignment="1">
      <alignment horizontal="center"/>
    </xf>
    <xf numFmtId="0" fontId="48" fillId="0" borderId="0" xfId="0" applyFont="1" applyAlignment="1">
      <alignment horizontal="center"/>
    </xf>
    <xf numFmtId="0" fontId="48" fillId="0" borderId="13" xfId="0" applyFont="1" applyBorder="1" applyAlignment="1">
      <alignment horizontal="center"/>
    </xf>
    <xf numFmtId="0" fontId="60" fillId="0" borderId="50" xfId="0" applyFont="1" applyBorder="1" applyAlignment="1">
      <alignment horizontal="center"/>
    </xf>
    <xf numFmtId="0" fontId="60" fillId="0" borderId="49" xfId="0" applyFont="1" applyBorder="1" applyAlignment="1">
      <alignment horizontal="center"/>
    </xf>
    <xf numFmtId="0" fontId="60" fillId="0" borderId="52" xfId="0" applyFont="1" applyBorder="1" applyAlignment="1">
      <alignment horizontal="center"/>
    </xf>
    <xf numFmtId="0" fontId="60" fillId="0" borderId="51" xfId="0" applyFont="1" applyBorder="1" applyAlignment="1">
      <alignment horizontal="center"/>
    </xf>
    <xf numFmtId="0" fontId="60" fillId="0" borderId="27" xfId="0" applyFont="1" applyBorder="1" applyAlignment="1">
      <alignment horizontal="center"/>
    </xf>
    <xf numFmtId="0" fontId="60" fillId="0" borderId="28" xfId="0" applyFont="1" applyBorder="1" applyAlignment="1">
      <alignment horizontal="center"/>
    </xf>
    <xf numFmtId="0" fontId="1" fillId="0" borderId="0" xfId="0" applyFont="1" applyAlignment="1">
      <alignment horizontal="center"/>
    </xf>
  </cellXfs>
  <cellStyles count="15">
    <cellStyle name="Comma" xfId="1" builtinId="3"/>
    <cellStyle name="Comma 2" xfId="9" xr:uid="{C884F044-C35B-444F-92C0-27D4778FD8F6}"/>
    <cellStyle name="Comma 3" xfId="10" xr:uid="{8A6DBAEB-20AC-4D14-BC61-6FED3F17F7E2}"/>
    <cellStyle name="Comma 4" xfId="5" xr:uid="{DEBCA1AD-509F-40C2-955C-DE2ED2EC9318}"/>
    <cellStyle name="Comma 4 2" xfId="14" xr:uid="{C53B3FDA-ECD5-4C44-B708-3AFC7771B341}"/>
    <cellStyle name="Comma 6" xfId="13" xr:uid="{1E022225-9D8A-4115-8841-DA1C2BD54C67}"/>
    <cellStyle name="Hyperlink" xfId="2" builtinId="8"/>
    <cellStyle name="Normal" xfId="0" builtinId="0"/>
    <cellStyle name="Normal 2" xfId="7" xr:uid="{0A8D42C1-B4BC-476E-8951-FC0BF44F3E8A}"/>
    <cellStyle name="Normal 2 2" xfId="11" xr:uid="{971A74D8-F247-4FA5-BAB4-BBC89A2902E1}"/>
    <cellStyle name="Normal 3" xfId="12" xr:uid="{8F77F089-086C-4797-AB52-74509798BB51}"/>
    <cellStyle name="Normal 3 2" xfId="8" xr:uid="{90D9CA35-3FBE-426A-8215-79FAE0D0652A}"/>
    <cellStyle name="Normal 4" xfId="4" xr:uid="{2448D1A5-8437-469D-8120-7028471BAD75}"/>
    <cellStyle name="Normal 4 2" xfId="6" xr:uid="{AE961C26-C9FE-42C7-B06C-A45F39093893}"/>
    <cellStyle name="Percent" xfId="3" builtinId="5"/>
  </cellStyles>
  <dxfs count="24">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78F0C8"/>
      <color rgb="FF61E9B2"/>
      <color rgb="FF1BB5B1"/>
      <color rgb="FF1E7EAE"/>
      <color rgb="FFFFFFCC"/>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microsoft.com/office/2006/relationships/vbaProject" Target="vbaProject.bin"/><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3.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28575</xdr:colOff>
          <xdr:row>21</xdr:row>
          <xdr:rowOff>114300</xdr:rowOff>
        </xdr:from>
        <xdr:to>
          <xdr:col>2</xdr:col>
          <xdr:colOff>600075</xdr:colOff>
          <xdr:row>24</xdr:row>
          <xdr:rowOff>76200</xdr:rowOff>
        </xdr:to>
        <xdr:sp macro="" textlink="">
          <xdr:nvSpPr>
            <xdr:cNvPr id="2051" name="Button 3" hidden="1">
              <a:extLst>
                <a:ext uri="{63B3BB69-23CF-44E3-9099-C40C66FF867C}">
                  <a14:compatExt spid="_x0000_s2051"/>
                </a:ext>
                <a:ext uri="{FF2B5EF4-FFF2-40B4-BE49-F238E27FC236}">
                  <a16:creationId xmlns:a16="http://schemas.microsoft.com/office/drawing/2014/main" id="{00000000-0008-0000-0000-000003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21</xdr:row>
          <xdr:rowOff>114300</xdr:rowOff>
        </xdr:from>
        <xdr:to>
          <xdr:col>14</xdr:col>
          <xdr:colOff>190500</xdr:colOff>
          <xdr:row>24</xdr:row>
          <xdr:rowOff>76200</xdr:rowOff>
        </xdr:to>
        <xdr:sp macro="" textlink="">
          <xdr:nvSpPr>
            <xdr:cNvPr id="2053" name="Button 5" hidden="1">
              <a:extLst>
                <a:ext uri="{63B3BB69-23CF-44E3-9099-C40C66FF867C}">
                  <a14:compatExt spid="_x0000_s2053"/>
                </a:ext>
                <a:ext uri="{FF2B5EF4-FFF2-40B4-BE49-F238E27FC236}">
                  <a16:creationId xmlns:a16="http://schemas.microsoft.com/office/drawing/2014/main" id="{00000000-0008-0000-0000-00000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142875</xdr:rowOff>
        </xdr:from>
        <xdr:to>
          <xdr:col>2</xdr:col>
          <xdr:colOff>571500</xdr:colOff>
          <xdr:row>9</xdr:row>
          <xdr:rowOff>104775</xdr:rowOff>
        </xdr:to>
        <xdr:sp macro="" textlink="">
          <xdr:nvSpPr>
            <xdr:cNvPr id="2054" name="Button 6" hidden="1">
              <a:extLst>
                <a:ext uri="{63B3BB69-23CF-44E3-9099-C40C66FF867C}">
                  <a14:compatExt spid="_x0000_s2054"/>
                </a:ext>
                <a:ext uri="{FF2B5EF4-FFF2-40B4-BE49-F238E27FC236}">
                  <a16:creationId xmlns:a16="http://schemas.microsoft.com/office/drawing/2014/main" id="{00000000-0008-0000-0000-00000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428625</xdr:colOff>
          <xdr:row>16</xdr:row>
          <xdr:rowOff>85725</xdr:rowOff>
        </xdr:from>
        <xdr:to>
          <xdr:col>14</xdr:col>
          <xdr:colOff>200025</xdr:colOff>
          <xdr:row>19</xdr:row>
          <xdr:rowOff>57150</xdr:rowOff>
        </xdr:to>
        <xdr:sp macro="" textlink="">
          <xdr:nvSpPr>
            <xdr:cNvPr id="2055" name="Button 7" hidden="1">
              <a:extLst>
                <a:ext uri="{63B3BB69-23CF-44E3-9099-C40C66FF867C}">
                  <a14:compatExt spid="_x0000_s2055"/>
                </a:ext>
                <a:ext uri="{FF2B5EF4-FFF2-40B4-BE49-F238E27FC236}">
                  <a16:creationId xmlns:a16="http://schemas.microsoft.com/office/drawing/2014/main" id="{00000000-0008-0000-0000-00000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16</xdr:row>
          <xdr:rowOff>104775</xdr:rowOff>
        </xdr:from>
        <xdr:to>
          <xdr:col>5</xdr:col>
          <xdr:colOff>495300</xdr:colOff>
          <xdr:row>19</xdr:row>
          <xdr:rowOff>66675</xdr:rowOff>
        </xdr:to>
        <xdr:sp macro="" textlink="">
          <xdr:nvSpPr>
            <xdr:cNvPr id="2057" name="Button 9" hidden="1">
              <a:extLst>
                <a:ext uri="{63B3BB69-23CF-44E3-9099-C40C66FF867C}">
                  <a14:compatExt spid="_x0000_s2057"/>
                </a:ext>
                <a:ext uri="{FF2B5EF4-FFF2-40B4-BE49-F238E27FC236}">
                  <a16:creationId xmlns:a16="http://schemas.microsoft.com/office/drawing/2014/main" id="{00000000-0008-0000-0000-00000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104775</xdr:rowOff>
        </xdr:from>
        <xdr:to>
          <xdr:col>2</xdr:col>
          <xdr:colOff>571500</xdr:colOff>
          <xdr:row>19</xdr:row>
          <xdr:rowOff>66675</xdr:rowOff>
        </xdr:to>
        <xdr:sp macro="" textlink="">
          <xdr:nvSpPr>
            <xdr:cNvPr id="2058" name="Button 10" hidden="1">
              <a:extLst>
                <a:ext uri="{63B3BB69-23CF-44E3-9099-C40C66FF867C}">
                  <a14:compatExt spid="_x0000_s2058"/>
                </a:ext>
                <a:ext uri="{FF2B5EF4-FFF2-40B4-BE49-F238E27FC236}">
                  <a16:creationId xmlns:a16="http://schemas.microsoft.com/office/drawing/2014/main" id="{00000000-0008-0000-0000-00000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11</xdr:row>
          <xdr:rowOff>142875</xdr:rowOff>
        </xdr:from>
        <xdr:to>
          <xdr:col>2</xdr:col>
          <xdr:colOff>600075</xdr:colOff>
          <xdr:row>14</xdr:row>
          <xdr:rowOff>76200</xdr:rowOff>
        </xdr:to>
        <xdr:sp macro="" textlink="">
          <xdr:nvSpPr>
            <xdr:cNvPr id="2059" name="Button 11" hidden="1">
              <a:extLst>
                <a:ext uri="{63B3BB69-23CF-44E3-9099-C40C66FF867C}">
                  <a14:compatExt spid="_x0000_s2059"/>
                </a:ext>
                <a:ext uri="{FF2B5EF4-FFF2-40B4-BE49-F238E27FC236}">
                  <a16:creationId xmlns:a16="http://schemas.microsoft.com/office/drawing/2014/main" id="{00000000-0008-0000-0000-00000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142875</xdr:rowOff>
        </xdr:from>
        <xdr:to>
          <xdr:col>5</xdr:col>
          <xdr:colOff>523875</xdr:colOff>
          <xdr:row>14</xdr:row>
          <xdr:rowOff>76200</xdr:rowOff>
        </xdr:to>
        <xdr:sp macro="" textlink="">
          <xdr:nvSpPr>
            <xdr:cNvPr id="2060" name="Button 12" hidden="1">
              <a:extLst>
                <a:ext uri="{63B3BB69-23CF-44E3-9099-C40C66FF867C}">
                  <a14:compatExt spid="_x0000_s2060"/>
                </a:ext>
                <a:ext uri="{FF2B5EF4-FFF2-40B4-BE49-F238E27FC236}">
                  <a16:creationId xmlns:a16="http://schemas.microsoft.com/office/drawing/2014/main" id="{00000000-0008-0000-0000-00000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28575</xdr:colOff>
          <xdr:row>26</xdr:row>
          <xdr:rowOff>76200</xdr:rowOff>
        </xdr:from>
        <xdr:to>
          <xdr:col>2</xdr:col>
          <xdr:colOff>600075</xdr:colOff>
          <xdr:row>29</xdr:row>
          <xdr:rowOff>38100</xdr:rowOff>
        </xdr:to>
        <xdr:sp macro="" textlink="">
          <xdr:nvSpPr>
            <xdr:cNvPr id="2068" name="Button 20" hidden="1">
              <a:extLst>
                <a:ext uri="{63B3BB69-23CF-44E3-9099-C40C66FF867C}">
                  <a14:compatExt spid="_x0000_s2068"/>
                </a:ext>
                <a:ext uri="{FF2B5EF4-FFF2-40B4-BE49-F238E27FC236}">
                  <a16:creationId xmlns:a16="http://schemas.microsoft.com/office/drawing/2014/main" id="{00000000-0008-0000-0000-000014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142875</xdr:rowOff>
        </xdr:from>
        <xdr:to>
          <xdr:col>11</xdr:col>
          <xdr:colOff>295275</xdr:colOff>
          <xdr:row>14</xdr:row>
          <xdr:rowOff>76200</xdr:rowOff>
        </xdr:to>
        <xdr:sp macro="" textlink="">
          <xdr:nvSpPr>
            <xdr:cNvPr id="2069" name="Button 21" hidden="1">
              <a:extLst>
                <a:ext uri="{63B3BB69-23CF-44E3-9099-C40C66FF867C}">
                  <a14:compatExt spid="_x0000_s2069"/>
                </a:ext>
                <a:ext uri="{FF2B5EF4-FFF2-40B4-BE49-F238E27FC236}">
                  <a16:creationId xmlns:a16="http://schemas.microsoft.com/office/drawing/2014/main" id="{00000000-0008-0000-0000-000015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11</xdr:row>
          <xdr:rowOff>142875</xdr:rowOff>
        </xdr:from>
        <xdr:to>
          <xdr:col>14</xdr:col>
          <xdr:colOff>190500</xdr:colOff>
          <xdr:row>14</xdr:row>
          <xdr:rowOff>76200</xdr:rowOff>
        </xdr:to>
        <xdr:sp macro="" textlink="">
          <xdr:nvSpPr>
            <xdr:cNvPr id="2070" name="Button 22" hidden="1">
              <a:extLst>
                <a:ext uri="{63B3BB69-23CF-44E3-9099-C40C66FF867C}">
                  <a14:compatExt spid="_x0000_s2070"/>
                </a:ext>
                <a:ext uri="{FF2B5EF4-FFF2-40B4-BE49-F238E27FC236}">
                  <a16:creationId xmlns:a16="http://schemas.microsoft.com/office/drawing/2014/main" id="{00000000-0008-0000-0000-000016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323850</xdr:colOff>
          <xdr:row>16</xdr:row>
          <xdr:rowOff>95250</xdr:rowOff>
        </xdr:from>
        <xdr:to>
          <xdr:col>16</xdr:col>
          <xdr:colOff>295275</xdr:colOff>
          <xdr:row>19</xdr:row>
          <xdr:rowOff>57150</xdr:rowOff>
        </xdr:to>
        <xdr:sp macro="" textlink="">
          <xdr:nvSpPr>
            <xdr:cNvPr id="2071" name="Button 23" hidden="1">
              <a:extLst>
                <a:ext uri="{63B3BB69-23CF-44E3-9099-C40C66FF867C}">
                  <a14:compatExt spid="_x0000_s2071"/>
                </a:ext>
                <a:ext uri="{FF2B5EF4-FFF2-40B4-BE49-F238E27FC236}">
                  <a16:creationId xmlns:a16="http://schemas.microsoft.com/office/drawing/2014/main" id="{00000000-0008-0000-0000-000017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CW</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419100</xdr:colOff>
          <xdr:row>11</xdr:row>
          <xdr:rowOff>114300</xdr:rowOff>
        </xdr:from>
        <xdr:to>
          <xdr:col>18</xdr:col>
          <xdr:colOff>371475</xdr:colOff>
          <xdr:row>14</xdr:row>
          <xdr:rowOff>76200</xdr:rowOff>
        </xdr:to>
        <xdr:sp macro="" textlink="">
          <xdr:nvSpPr>
            <xdr:cNvPr id="2072" name="Button 24" hidden="1">
              <a:extLst>
                <a:ext uri="{63B3BB69-23CF-44E3-9099-C40C66FF867C}">
                  <a14:compatExt spid="_x0000_s2072"/>
                </a:ext>
                <a:ext uri="{FF2B5EF4-FFF2-40B4-BE49-F238E27FC236}">
                  <a16:creationId xmlns:a16="http://schemas.microsoft.com/office/drawing/2014/main" id="{00000000-0008-0000-0000-000018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304800</xdr:colOff>
          <xdr:row>11</xdr:row>
          <xdr:rowOff>142875</xdr:rowOff>
        </xdr:from>
        <xdr:to>
          <xdr:col>16</xdr:col>
          <xdr:colOff>266700</xdr:colOff>
          <xdr:row>14</xdr:row>
          <xdr:rowOff>76200</xdr:rowOff>
        </xdr:to>
        <xdr:sp macro="" textlink="">
          <xdr:nvSpPr>
            <xdr:cNvPr id="2073" name="Button 25" hidden="1">
              <a:extLst>
                <a:ext uri="{63B3BB69-23CF-44E3-9099-C40C66FF867C}">
                  <a14:compatExt spid="_x0000_s2073"/>
                </a:ext>
                <a:ext uri="{FF2B5EF4-FFF2-40B4-BE49-F238E27FC236}">
                  <a16:creationId xmlns:a16="http://schemas.microsoft.com/office/drawing/2014/main" id="{00000000-0008-0000-0000-000019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21</xdr:row>
          <xdr:rowOff>114300</xdr:rowOff>
        </xdr:from>
        <xdr:to>
          <xdr:col>5</xdr:col>
          <xdr:colOff>495300</xdr:colOff>
          <xdr:row>24</xdr:row>
          <xdr:rowOff>76200</xdr:rowOff>
        </xdr:to>
        <xdr:sp macro="" textlink="">
          <xdr:nvSpPr>
            <xdr:cNvPr id="2074" name="Button 26" hidden="1">
              <a:extLst>
                <a:ext uri="{63B3BB69-23CF-44E3-9099-C40C66FF867C}">
                  <a14:compatExt spid="_x0000_s2074"/>
                </a:ext>
                <a:ext uri="{FF2B5EF4-FFF2-40B4-BE49-F238E27FC236}">
                  <a16:creationId xmlns:a16="http://schemas.microsoft.com/office/drawing/2014/main" id="{00000000-0008-0000-0000-00001A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21</xdr:row>
          <xdr:rowOff>104775</xdr:rowOff>
        </xdr:from>
        <xdr:to>
          <xdr:col>8</xdr:col>
          <xdr:colOff>381000</xdr:colOff>
          <xdr:row>24</xdr:row>
          <xdr:rowOff>66675</xdr:rowOff>
        </xdr:to>
        <xdr:sp macro="" textlink="">
          <xdr:nvSpPr>
            <xdr:cNvPr id="2075" name="Button 27" hidden="1">
              <a:extLst>
                <a:ext uri="{63B3BB69-23CF-44E3-9099-C40C66FF867C}">
                  <a14:compatExt spid="_x0000_s2075"/>
                </a:ext>
                <a:ext uri="{FF2B5EF4-FFF2-40B4-BE49-F238E27FC236}">
                  <a16:creationId xmlns:a16="http://schemas.microsoft.com/office/drawing/2014/main" id="{00000000-0008-0000-0000-00001B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523875</xdr:colOff>
          <xdr:row>21</xdr:row>
          <xdr:rowOff>114300</xdr:rowOff>
        </xdr:from>
        <xdr:to>
          <xdr:col>11</xdr:col>
          <xdr:colOff>295275</xdr:colOff>
          <xdr:row>24</xdr:row>
          <xdr:rowOff>76200</xdr:rowOff>
        </xdr:to>
        <xdr:sp macro="" textlink="">
          <xdr:nvSpPr>
            <xdr:cNvPr id="2076" name="Button 28" hidden="1">
              <a:extLst>
                <a:ext uri="{63B3BB69-23CF-44E3-9099-C40C66FF867C}">
                  <a14:compatExt spid="_x0000_s2076"/>
                </a:ext>
                <a:ext uri="{FF2B5EF4-FFF2-40B4-BE49-F238E27FC236}">
                  <a16:creationId xmlns:a16="http://schemas.microsoft.com/office/drawing/2014/main" id="{00000000-0008-0000-0000-00001C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AmeriHealth </a:t>
              </a:r>
            </a:p>
            <a:p>
              <a:pPr algn="ctr" rtl="0">
                <a:defRPr sz="1000"/>
              </a:pPr>
              <a:r>
                <a:rPr lang="en-US" sz="1100" b="0" i="0" u="none" strike="noStrike" baseline="0">
                  <a:solidFill>
                    <a:srgbClr val="000000"/>
                  </a:solidFill>
                  <a:latin typeface="Calibri"/>
                  <a:cs typeface="Calibri"/>
                </a:rPr>
                <a:t>Caritas of Florida</a:t>
              </a:r>
            </a:p>
            <a:p>
              <a:pPr algn="ctr" rtl="0">
                <a:defRPr sz="1000"/>
              </a:pPr>
              <a:r>
                <a:rPr lang="en-US" sz="1100" b="0" i="0" u="none" strike="noStrike" baseline="0">
                  <a:solidFill>
                    <a:srgbClr val="000000"/>
                  </a:solidFill>
                  <a:latin typeface="Calibri"/>
                  <a:cs typeface="Calibri"/>
                </a:rPr>
                <a:t>of </a:t>
              </a:r>
            </a:p>
            <a:p>
              <a:pPr algn="ctr" rtl="0">
                <a:defRPr sz="1000"/>
              </a:pPr>
              <a:r>
                <a:rPr lang="en-US" sz="1100" b="0" i="0" u="none" strike="noStrike" baseline="0">
                  <a:solidFill>
                    <a:srgbClr val="000000"/>
                  </a:solidFill>
                  <a:latin typeface="Calibri"/>
                  <a:cs typeface="Calibri"/>
                </a:rPr>
                <a:t>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xdr:row>
          <xdr:rowOff>142875</xdr:rowOff>
        </xdr:from>
        <xdr:to>
          <xdr:col>8</xdr:col>
          <xdr:colOff>381000</xdr:colOff>
          <xdr:row>14</xdr:row>
          <xdr:rowOff>104775</xdr:rowOff>
        </xdr:to>
        <xdr:sp macro="" textlink="">
          <xdr:nvSpPr>
            <xdr:cNvPr id="2077" name="Button 29" hidden="1">
              <a:extLst>
                <a:ext uri="{63B3BB69-23CF-44E3-9099-C40C66FF867C}">
                  <a14:compatExt spid="_x0000_s2077"/>
                </a:ext>
                <a:ext uri="{FF2B5EF4-FFF2-40B4-BE49-F238E27FC236}">
                  <a16:creationId xmlns:a16="http://schemas.microsoft.com/office/drawing/2014/main" id="{00000000-0008-0000-0000-00001D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16</xdr:row>
          <xdr:rowOff>104775</xdr:rowOff>
        </xdr:from>
        <xdr:to>
          <xdr:col>8</xdr:col>
          <xdr:colOff>381000</xdr:colOff>
          <xdr:row>19</xdr:row>
          <xdr:rowOff>66675</xdr:rowOff>
        </xdr:to>
        <xdr:sp macro="" textlink="">
          <xdr:nvSpPr>
            <xdr:cNvPr id="2079" name="Button 31" hidden="1">
              <a:extLst>
                <a:ext uri="{63B3BB69-23CF-44E3-9099-C40C66FF867C}">
                  <a14:compatExt spid="_x0000_s2079"/>
                </a:ext>
                <a:ext uri="{FF2B5EF4-FFF2-40B4-BE49-F238E27FC236}">
                  <a16:creationId xmlns:a16="http://schemas.microsoft.com/office/drawing/2014/main" id="{00000000-0008-0000-0000-00001F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533400</xdr:colOff>
          <xdr:row>16</xdr:row>
          <xdr:rowOff>85725</xdr:rowOff>
        </xdr:from>
        <xdr:to>
          <xdr:col>11</xdr:col>
          <xdr:colOff>314325</xdr:colOff>
          <xdr:row>19</xdr:row>
          <xdr:rowOff>57150</xdr:rowOff>
        </xdr:to>
        <xdr:sp macro="" textlink="">
          <xdr:nvSpPr>
            <xdr:cNvPr id="2080" name="Button 32" hidden="1">
              <a:extLst>
                <a:ext uri="{63B3BB69-23CF-44E3-9099-C40C66FF867C}">
                  <a14:compatExt spid="_x0000_s2080"/>
                </a:ext>
                <a:ext uri="{FF2B5EF4-FFF2-40B4-BE49-F238E27FC236}">
                  <a16:creationId xmlns:a16="http://schemas.microsoft.com/office/drawing/2014/main" id="{00000000-0008-0000-0000-000020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438150</xdr:colOff>
          <xdr:row>16</xdr:row>
          <xdr:rowOff>104775</xdr:rowOff>
        </xdr:from>
        <xdr:to>
          <xdr:col>18</xdr:col>
          <xdr:colOff>419100</xdr:colOff>
          <xdr:row>19</xdr:row>
          <xdr:rowOff>57150</xdr:rowOff>
        </xdr:to>
        <xdr:sp macro="" textlink="">
          <xdr:nvSpPr>
            <xdr:cNvPr id="2081" name="Button 33" hidden="1">
              <a:extLst>
                <a:ext uri="{63B3BB69-23CF-44E3-9099-C40C66FF867C}">
                  <a14:compatExt spid="_x0000_s2081"/>
                </a:ext>
                <a:ext uri="{FF2B5EF4-FFF2-40B4-BE49-F238E27FC236}">
                  <a16:creationId xmlns:a16="http://schemas.microsoft.com/office/drawing/2014/main" id="{00000000-0008-0000-0000-0000210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 SMI</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238125</xdr:rowOff>
        </xdr:from>
        <xdr:to>
          <xdr:col>0</xdr:col>
          <xdr:colOff>257175</xdr:colOff>
          <xdr:row>2</xdr:row>
          <xdr:rowOff>66675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4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xdr:row>
          <xdr:rowOff>28575</xdr:rowOff>
        </xdr:from>
        <xdr:to>
          <xdr:col>0</xdr:col>
          <xdr:colOff>257175</xdr:colOff>
          <xdr:row>3</xdr:row>
          <xdr:rowOff>28575</xdr:rowOff>
        </xdr:to>
        <xdr:sp macro="" textlink="">
          <xdr:nvSpPr>
            <xdr:cNvPr id="1026" name="Check Box 2" hidden="1">
              <a:extLst>
                <a:ext uri="{63B3BB69-23CF-44E3-9099-C40C66FF867C}">
                  <a14:compatExt spid="_x0000_s1026"/>
                </a:ext>
                <a:ext uri="{FF2B5EF4-FFF2-40B4-BE49-F238E27FC236}">
                  <a16:creationId xmlns:a16="http://schemas.microsoft.com/office/drawing/2014/main" id="{00000000-0008-0000-04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xdr:row>
          <xdr:rowOff>0</xdr:rowOff>
        </xdr:from>
        <xdr:to>
          <xdr:col>1</xdr:col>
          <xdr:colOff>28575</xdr:colOff>
          <xdr:row>5</xdr:row>
          <xdr:rowOff>28575</xdr:rowOff>
        </xdr:to>
        <xdr:sp macro="" textlink="">
          <xdr:nvSpPr>
            <xdr:cNvPr id="1027" name="Check Box 3" hidden="1">
              <a:extLst>
                <a:ext uri="{63B3BB69-23CF-44E3-9099-C40C66FF867C}">
                  <a14:compatExt spid="_x0000_s1027"/>
                </a:ext>
                <a:ext uri="{FF2B5EF4-FFF2-40B4-BE49-F238E27FC236}">
                  <a16:creationId xmlns:a16="http://schemas.microsoft.com/office/drawing/2014/main" id="{00000000-0008-0000-04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28575</xdr:rowOff>
        </xdr:from>
        <xdr:to>
          <xdr:col>1</xdr:col>
          <xdr:colOff>76200</xdr:colOff>
          <xdr:row>6</xdr:row>
          <xdr:rowOff>76200</xdr:rowOff>
        </xdr:to>
        <xdr:sp macro="" textlink="">
          <xdr:nvSpPr>
            <xdr:cNvPr id="1028" name="Check Box 4" hidden="1">
              <a:extLst>
                <a:ext uri="{63B3BB69-23CF-44E3-9099-C40C66FF867C}">
                  <a14:compatExt spid="_x0000_s1028"/>
                </a:ext>
                <a:ext uri="{FF2B5EF4-FFF2-40B4-BE49-F238E27FC236}">
                  <a16:creationId xmlns:a16="http://schemas.microsoft.com/office/drawing/2014/main" id="{00000000-0008-0000-04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a:extLst>
            <a:ext uri="{FF2B5EF4-FFF2-40B4-BE49-F238E27FC236}">
              <a16:creationId xmlns:a16="http://schemas.microsoft.com/office/drawing/2014/main" id="{00000000-0008-0000-3000-000002000000}"/>
            </a:ext>
          </a:extLst>
        </xdr:cNvPr>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904875</xdr:colOff>
          <xdr:row>19</xdr:row>
          <xdr:rowOff>66675</xdr:rowOff>
        </xdr:from>
        <xdr:to>
          <xdr:col>3</xdr:col>
          <xdr:colOff>1362075</xdr:colOff>
          <xdr:row>23</xdr:row>
          <xdr:rowOff>38100</xdr:rowOff>
        </xdr:to>
        <xdr:sp macro="" textlink="">
          <xdr:nvSpPr>
            <xdr:cNvPr id="4100" name="Button 4" hidden="1">
              <a:extLst>
                <a:ext uri="{63B3BB69-23CF-44E3-9099-C40C66FF867C}">
                  <a14:compatExt spid="_x0000_s4100"/>
                </a:ext>
                <a:ext uri="{FF2B5EF4-FFF2-40B4-BE49-F238E27FC236}">
                  <a16:creationId xmlns:a16="http://schemas.microsoft.com/office/drawing/2014/main" id="{00000000-0008-0000-3000-00000410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 val="Drop-down Lis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 sheetId="2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 val="ASR Admin Max -Period 2"/>
      <sheetName val="MLR Instructions"/>
      <sheetName val="MLR Exhibit"/>
      <sheetName val="Data Valid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row r="7">
          <cell r="D7">
            <v>44050</v>
          </cell>
        </row>
        <row r="8">
          <cell r="D8" t="str">
            <v>Unaudited</v>
          </cell>
        </row>
        <row r="11">
          <cell r="D11" t="str">
            <v>DEF</v>
          </cell>
        </row>
        <row r="12">
          <cell r="D12" t="str">
            <v>Default</v>
          </cell>
        </row>
        <row r="13">
          <cell r="D13">
            <v>1900</v>
          </cell>
        </row>
        <row r="14">
          <cell r="D14">
            <v>1</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 val="ASR Admin Max -Period 2"/>
      <sheetName val="MLR Instructions"/>
      <sheetName val="MLR Exhibi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A3" dT="2022-01-13T14:19:11.44" personId="{00000000-0000-0000-0000-000000000000}" id="{308D3135-2E6D-4BE8-B9E7-B8496ED22B54}">
    <text>This test ensures that the reported revenue and expenditures subcapitation matches the subcapitation summary sheet</text>
  </threadedComment>
  <threadedComment ref="B5" dT="2022-01-13T14:23:13.70" personId="{00000000-0000-0000-0000-000000000000}" id="{6C5487E0-9B63-4252-B232-A21F03266BD7}">
    <text>J6:J15 have been adjusted to match the suggestions from the Milliman email (reference prior year adjustements as opposed to the MM Total in the Subcap Summary Sheet)</text>
  </threadedComment>
  <threadedComment ref="A18" dT="2022-01-13T14:18:54.89" personId="{00000000-0000-0000-0000-000000000000}" id="{B5BEE2F4-13E1-44BE-8F44-ABEF0E8F858D}">
    <text>This test ensures that the expanded benefits inside of the revenue-expenditure sheet matches with the expanded benefits sheet</text>
  </threadedComment>
  <threadedComment ref="B20" dT="2022-01-13T14:23:05.31" personId="{00000000-0000-0000-0000-000000000000}" id="{56876502-A4AE-48FE-9E14-7EC1922AEF7D}">
    <text>C21:L22 have been adjusted to match the suggestions from the Milliman email (reference total exp. Benefits from Rev-Exp Summary &amp; Exp. Benefits Sheets)</text>
  </threadedComment>
  <threadedComment ref="A25" dT="2022-01-13T14:17:57.09" personId="{00000000-0000-0000-0000-000000000000}" id="{5A748930-CD28-4EEC-A18E-38D79991756C}">
    <text>This test checks for any positive values listed under TPL/FWA Recoveries (a positive value throws a flag)</text>
  </threadedComment>
  <threadedComment ref="D27" dT="2022-01-13T14:24:40.57" personId="{00000000-0000-0000-0000-000000000000}" id="{EB99322A-FB11-4228-9603-F3D4FD02ADA2}">
    <text>D27:M37 were changed to remove the superfluous MATCH()-1 and removed the IF() statment (in this section, there are no instances where we have a prior year adjustment)</text>
  </threadedComment>
  <threadedComment ref="A40" dT="2022-01-13T14:15:41.40" personId="{00000000-0000-0000-0000-000000000000}" id="{1D58239B-EF0F-4E7F-9B8E-573FC8989BE3}">
    <text>This test ensures that plans do not report any claims/revenue when they do not report any member months</text>
  </threadedComment>
  <threadedComment ref="D42" dT="2022-01-13T14:21:09.30" personId="{00000000-0000-0000-0000-000000000000}" id="{6677A61D-7B11-4467-9753-F3E4D2F38A54}">
    <text>D42:M52 were changed to eliminate the superfluous MATCH()-1 (there were 2 here).  There was also an extra MATCH() that was referencing an incorrect cell (causing the test to check SSI Medicaid instead of the Total column).  This was removed.  Additionally, since there are no instances in this section where we have a prior year adjustment, we removed the extra IF() statements</text>
  </threadedComment>
  <threadedComment ref="H42" dT="2022-01-13T14:21:31.07" personId="{00000000-0000-0000-0000-000000000000}" id="{4B0285FD-EFA9-45B6-9D4F-1FC1CF53C447}">
    <text>We changed "1.4 &amp; 2.22" to "1.4 &amp; 4.11." Row 2.22 in the LTC Rev-Exp regions only accounts for the grand total of LTC services.  Row 4.11 Accounts for expanded benefits and reinsurance</text>
  </threadedComment>
  <threadedComment ref="A55" dT="2022-01-13T14:16:36.99" personId="{00000000-0000-0000-0000-000000000000}" id="{09A0EA7E-088E-47DB-9736-2B875A460395}">
    <text>This test checks for any non-negative values listed for Prescription Drug Rebates.  A positive value throws a flag</text>
  </threadedComment>
</ThreadedComments>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vmlDrawing" Target="../drawings/vmlDrawing39.v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40.vml"/><Relationship Id="rId1" Type="http://schemas.openxmlformats.org/officeDocument/2006/relationships/printerSettings" Target="../printerSettings/printerSettings48.bin"/><Relationship Id="rId4" Type="http://schemas.microsoft.com/office/2017/10/relationships/threadedComment" Target="../threadedComments/threadedComment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3.xml"/><Relationship Id="rId1" Type="http://schemas.openxmlformats.org/officeDocument/2006/relationships/printerSettings" Target="../printerSettings/printerSettings49.bin"/><Relationship Id="rId4" Type="http://schemas.openxmlformats.org/officeDocument/2006/relationships/ctrlProp" Target="../ctrlProps/ctrlProp26.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5.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4.xml"/><Relationship Id="rId5" Type="http://schemas.openxmlformats.org/officeDocument/2006/relationships/ctrlProp" Target="../ctrlProps/ctrlProp23.xml"/><Relationship Id="rId4" Type="http://schemas.openxmlformats.org/officeDocument/2006/relationships/ctrlProp" Target="../ctrlProps/ctrlProp22.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5"/>
  <dimension ref="A1:S30"/>
  <sheetViews>
    <sheetView showGridLines="0" zoomScale="115" zoomScaleNormal="115" workbookViewId="0"/>
  </sheetViews>
  <sheetFormatPr defaultRowHeight="15" x14ac:dyDescent="0.25"/>
  <cols>
    <col min="4" max="4" width="2.85546875" customWidth="1"/>
    <col min="7" max="7" width="3" customWidth="1"/>
    <col min="10" max="10" width="2.85546875" customWidth="1"/>
    <col min="13" max="13" width="2.85546875" customWidth="1"/>
  </cols>
  <sheetData>
    <row r="1" spans="1:19" ht="18.75" x14ac:dyDescent="0.3">
      <c r="A1" s="14" t="s">
        <v>646</v>
      </c>
    </row>
    <row r="3" spans="1:19" x14ac:dyDescent="0.25">
      <c r="A3" t="s">
        <v>804</v>
      </c>
    </row>
    <row r="4" spans="1:19" x14ac:dyDescent="0.25">
      <c r="A4" t="s">
        <v>805</v>
      </c>
    </row>
    <row r="7" spans="1:19" x14ac:dyDescent="0.25">
      <c r="A7" s="1067"/>
      <c r="B7" s="1067"/>
      <c r="C7" s="1067"/>
      <c r="D7" s="1067"/>
      <c r="E7" s="1067"/>
      <c r="F7" s="1067"/>
      <c r="G7" s="1067"/>
      <c r="H7" s="1067"/>
      <c r="I7" s="1067"/>
      <c r="J7" s="1067"/>
      <c r="K7" s="1067"/>
      <c r="L7" s="1067"/>
      <c r="M7" s="1067"/>
      <c r="N7" s="1067"/>
      <c r="O7" s="1067"/>
      <c r="P7" s="1067"/>
      <c r="Q7" s="1067"/>
      <c r="R7" s="1067"/>
      <c r="S7" s="1067"/>
    </row>
    <row r="8" spans="1:19" x14ac:dyDescent="0.25">
      <c r="A8" s="1067"/>
      <c r="B8" s="1067"/>
      <c r="C8" s="1067"/>
      <c r="D8" s="1067"/>
      <c r="E8" s="1067"/>
      <c r="F8" s="1067"/>
      <c r="G8" s="1067"/>
      <c r="H8" s="1067"/>
      <c r="I8" s="1067"/>
      <c r="J8" s="1067"/>
      <c r="K8" s="1067"/>
      <c r="L8" s="1067"/>
      <c r="M8" s="1067"/>
      <c r="N8" s="1067"/>
      <c r="O8" s="1067"/>
      <c r="P8" s="1067"/>
      <c r="Q8" s="1067"/>
      <c r="R8" s="1067"/>
      <c r="S8" s="1067"/>
    </row>
    <row r="9" spans="1:19" x14ac:dyDescent="0.25">
      <c r="A9" s="1067"/>
      <c r="B9" s="1067"/>
      <c r="C9" s="1067"/>
      <c r="D9" s="1067"/>
      <c r="E9" s="1067"/>
      <c r="F9" s="1067"/>
      <c r="G9" s="1067"/>
      <c r="H9" s="1067"/>
      <c r="I9" s="1067"/>
      <c r="J9" s="1067"/>
      <c r="K9" s="1067"/>
      <c r="L9" s="1067"/>
      <c r="M9" s="1067"/>
      <c r="N9" s="1067"/>
      <c r="O9" s="1067"/>
      <c r="P9" s="1067"/>
      <c r="Q9" s="1067"/>
      <c r="R9" s="1067"/>
      <c r="S9" s="1067"/>
    </row>
    <row r="10" spans="1:19" x14ac:dyDescent="0.25">
      <c r="A10" s="1067"/>
      <c r="B10" s="1067"/>
      <c r="C10" s="1067"/>
      <c r="D10" s="1067"/>
      <c r="E10" s="1067"/>
      <c r="F10" s="1067"/>
      <c r="G10" s="1067"/>
      <c r="H10" s="1067"/>
      <c r="I10" s="1067"/>
      <c r="J10" s="1067"/>
      <c r="K10" s="1067"/>
      <c r="L10" s="1067"/>
      <c r="M10" s="1067"/>
      <c r="N10" s="1067"/>
      <c r="O10" s="1067"/>
      <c r="P10" s="1067"/>
      <c r="Q10" s="1067"/>
      <c r="R10" s="1067"/>
      <c r="S10" s="1067"/>
    </row>
    <row r="11" spans="1:19" ht="21" x14ac:dyDescent="0.35">
      <c r="A11" s="1065"/>
      <c r="B11" s="1071" t="s">
        <v>1167</v>
      </c>
      <c r="C11" s="1065"/>
      <c r="D11" s="1065"/>
      <c r="E11" s="1065"/>
      <c r="F11" s="1065"/>
      <c r="G11" s="1065"/>
      <c r="H11" s="1065"/>
      <c r="I11" s="1065"/>
      <c r="J11" s="1065"/>
      <c r="K11" s="1065"/>
      <c r="L11" s="1065"/>
      <c r="M11" s="1065"/>
      <c r="N11" s="1065"/>
      <c r="O11" s="1065"/>
      <c r="P11" s="1065"/>
      <c r="Q11" s="1065"/>
      <c r="R11" s="1065"/>
      <c r="S11" s="1065"/>
    </row>
    <row r="12" spans="1:19" ht="15.75" customHeight="1" x14ac:dyDescent="0.25">
      <c r="A12" s="1065"/>
      <c r="B12" s="1065"/>
      <c r="C12" s="1065"/>
      <c r="D12" s="1065"/>
      <c r="E12" s="1065"/>
      <c r="F12" s="1065"/>
      <c r="G12" s="1065"/>
      <c r="H12" s="1065"/>
      <c r="I12" s="1065"/>
      <c r="J12" s="1065"/>
      <c r="K12" s="1065"/>
      <c r="L12" s="1065"/>
      <c r="M12" s="1065"/>
      <c r="N12" s="1065"/>
      <c r="O12" s="1065"/>
      <c r="P12" s="1065"/>
      <c r="Q12" s="1065"/>
      <c r="R12" s="1065"/>
      <c r="S12" s="1065"/>
    </row>
    <row r="13" spans="1:19" x14ac:dyDescent="0.25">
      <c r="A13" s="1065"/>
      <c r="B13" s="1065"/>
      <c r="C13" s="1065"/>
      <c r="D13" s="1065"/>
      <c r="E13" s="1065"/>
      <c r="F13" s="1065"/>
      <c r="G13" s="1065"/>
      <c r="H13" s="1065"/>
      <c r="I13" s="1065"/>
      <c r="J13" s="1065"/>
      <c r="K13" s="1065"/>
      <c r="L13" s="1065"/>
      <c r="M13" s="1065"/>
      <c r="N13" s="1065"/>
      <c r="O13" s="1065"/>
      <c r="P13" s="1065"/>
      <c r="Q13" s="1065"/>
      <c r="R13" s="1065"/>
      <c r="S13" s="1065"/>
    </row>
    <row r="14" spans="1:19" x14ac:dyDescent="0.25">
      <c r="A14" s="1065"/>
      <c r="B14" s="1065"/>
      <c r="C14" s="1065"/>
      <c r="D14" s="1065"/>
      <c r="E14" s="1065"/>
      <c r="F14" s="1065"/>
      <c r="G14" s="1065"/>
      <c r="H14" s="1065"/>
      <c r="I14" s="1065"/>
      <c r="J14" s="1065"/>
      <c r="K14" s="1065"/>
      <c r="L14" s="1065"/>
      <c r="M14" s="1065"/>
      <c r="N14" s="1065"/>
      <c r="O14" s="1065"/>
      <c r="P14" s="1065"/>
      <c r="Q14" s="1065"/>
      <c r="R14" s="1065"/>
      <c r="S14" s="1065"/>
    </row>
    <row r="15" spans="1:19" x14ac:dyDescent="0.25">
      <c r="A15" s="1065"/>
      <c r="B15" s="1065"/>
      <c r="C15" s="1065"/>
      <c r="D15" s="1065"/>
      <c r="E15" s="1065"/>
      <c r="F15" s="1065"/>
      <c r="G15" s="1065"/>
      <c r="H15" s="1065"/>
      <c r="I15" s="1065"/>
      <c r="J15" s="1065"/>
      <c r="K15" s="1065"/>
      <c r="L15" s="1065"/>
      <c r="M15" s="1065"/>
      <c r="N15" s="1065"/>
      <c r="O15" s="1065"/>
      <c r="P15" s="1065"/>
      <c r="Q15" s="1065"/>
      <c r="R15" s="1065"/>
      <c r="S15" s="1065"/>
    </row>
    <row r="16" spans="1:19" ht="21" x14ac:dyDescent="0.35">
      <c r="A16" s="1063"/>
      <c r="B16" s="1070" t="s">
        <v>1168</v>
      </c>
      <c r="C16" s="1063"/>
      <c r="D16" s="1063"/>
      <c r="E16" s="1063"/>
      <c r="F16" s="1063"/>
      <c r="G16" s="1063"/>
      <c r="H16" s="1063"/>
      <c r="I16" s="1063"/>
      <c r="J16" s="1063"/>
      <c r="K16" s="1063"/>
      <c r="L16" s="1063"/>
      <c r="M16" s="1063"/>
      <c r="N16" s="1063"/>
      <c r="O16" s="1063"/>
      <c r="P16" s="1063"/>
      <c r="Q16" s="1063"/>
      <c r="R16" s="1063"/>
      <c r="S16" s="1063"/>
    </row>
    <row r="17" spans="1:19" x14ac:dyDescent="0.25">
      <c r="A17" s="1063"/>
      <c r="B17" s="1063"/>
      <c r="C17" s="1063"/>
      <c r="D17" s="1063"/>
      <c r="E17" s="1063"/>
      <c r="F17" s="1063"/>
      <c r="G17" s="1063"/>
      <c r="H17" s="1063"/>
      <c r="I17" s="1063"/>
      <c r="J17" s="1063"/>
      <c r="K17" s="1063"/>
      <c r="L17" s="1063"/>
      <c r="M17" s="1063"/>
      <c r="N17" s="1063"/>
      <c r="O17" s="1063"/>
      <c r="P17" s="1063"/>
      <c r="Q17" s="1063"/>
      <c r="R17" s="1063"/>
      <c r="S17" s="1063"/>
    </row>
    <row r="18" spans="1:19" x14ac:dyDescent="0.25">
      <c r="A18" s="1063"/>
      <c r="B18" s="1063"/>
      <c r="C18" s="1063"/>
      <c r="D18" s="1063"/>
      <c r="E18" s="1063"/>
      <c r="F18" s="1063"/>
      <c r="G18" s="1063"/>
      <c r="H18" s="1063"/>
      <c r="I18" s="1063"/>
      <c r="J18" s="1063"/>
      <c r="K18" s="1063"/>
      <c r="L18" s="1063"/>
      <c r="M18" s="1063"/>
      <c r="N18" s="1063"/>
      <c r="O18" s="1063"/>
      <c r="P18" s="1063"/>
      <c r="Q18" s="1063"/>
      <c r="R18" s="1063"/>
      <c r="S18" s="1063"/>
    </row>
    <row r="19" spans="1:19" x14ac:dyDescent="0.25">
      <c r="A19" s="1063"/>
      <c r="B19" s="1063"/>
      <c r="C19" s="1063"/>
      <c r="D19" s="1063"/>
      <c r="E19" s="1063"/>
      <c r="F19" s="1063"/>
      <c r="G19" s="1063"/>
      <c r="H19" s="1063"/>
      <c r="I19" s="1063"/>
      <c r="J19" s="1063"/>
      <c r="K19" s="1063"/>
      <c r="L19" s="1063"/>
      <c r="M19" s="1063"/>
      <c r="N19" s="1063"/>
      <c r="O19" s="1063"/>
      <c r="P19" s="1063"/>
      <c r="Q19" s="1063"/>
      <c r="R19" s="1063"/>
      <c r="S19" s="1063"/>
    </row>
    <row r="20" spans="1:19" x14ac:dyDescent="0.25">
      <c r="A20" s="1063"/>
      <c r="B20" s="1063"/>
      <c r="C20" s="1063"/>
      <c r="D20" s="1063"/>
      <c r="E20" s="1063"/>
      <c r="F20" s="1063"/>
      <c r="G20" s="1063"/>
      <c r="H20" s="1063"/>
      <c r="I20" s="1063"/>
      <c r="J20" s="1063"/>
      <c r="K20" s="1063"/>
      <c r="L20" s="1063"/>
      <c r="M20" s="1063"/>
      <c r="N20" s="1063"/>
      <c r="O20" s="1063"/>
      <c r="P20" s="1063"/>
      <c r="Q20" s="1063"/>
      <c r="R20" s="1063"/>
      <c r="S20" s="1063"/>
    </row>
    <row r="21" spans="1:19" ht="21" x14ac:dyDescent="0.35">
      <c r="A21" s="1066"/>
      <c r="B21" s="1068" t="s">
        <v>1165</v>
      </c>
      <c r="C21" s="1066"/>
      <c r="D21" s="1066"/>
      <c r="E21" s="1066"/>
      <c r="F21" s="1066"/>
      <c r="G21" s="1066"/>
      <c r="H21" s="1066"/>
      <c r="I21" s="1066"/>
      <c r="J21" s="1066"/>
      <c r="K21" s="1066"/>
      <c r="L21" s="1066"/>
      <c r="M21" s="1066"/>
      <c r="N21" s="1066"/>
      <c r="O21" s="1066"/>
      <c r="P21" s="1066"/>
      <c r="Q21" s="1066"/>
      <c r="R21" s="1066"/>
      <c r="S21" s="1066"/>
    </row>
    <row r="22" spans="1:19" x14ac:dyDescent="0.25">
      <c r="A22" s="1066"/>
      <c r="B22" s="1066"/>
      <c r="C22" s="1066"/>
      <c r="D22" s="1066"/>
      <c r="E22" s="1066"/>
      <c r="F22" s="1066"/>
      <c r="G22" s="1066"/>
      <c r="H22" s="1066"/>
      <c r="I22" s="1066"/>
      <c r="J22" s="1066"/>
      <c r="K22" s="1066"/>
      <c r="L22" s="1066"/>
      <c r="M22" s="1066"/>
      <c r="N22" s="1066"/>
      <c r="O22" s="1066"/>
      <c r="P22" s="1066"/>
      <c r="Q22" s="1066"/>
      <c r="R22" s="1066"/>
      <c r="S22" s="1066"/>
    </row>
    <row r="23" spans="1:19" x14ac:dyDescent="0.25">
      <c r="A23" s="1066"/>
      <c r="B23" s="1066"/>
      <c r="C23" s="1066"/>
      <c r="D23" s="1066"/>
      <c r="E23" s="1066"/>
      <c r="F23" s="1066"/>
      <c r="G23" s="1066"/>
      <c r="H23" s="1066"/>
      <c r="I23" s="1066"/>
      <c r="J23" s="1066"/>
      <c r="K23" s="1066"/>
      <c r="L23" s="1066"/>
      <c r="M23" s="1066"/>
      <c r="N23" s="1066"/>
      <c r="O23" s="1066"/>
      <c r="P23" s="1066"/>
      <c r="Q23" s="1066"/>
      <c r="R23" s="1066"/>
      <c r="S23" s="1066"/>
    </row>
    <row r="24" spans="1:19" x14ac:dyDescent="0.25">
      <c r="A24" s="1066"/>
      <c r="B24" s="1066"/>
      <c r="C24" s="1066"/>
      <c r="D24" s="1066"/>
      <c r="E24" s="1066"/>
      <c r="F24" s="1066"/>
      <c r="G24" s="1066"/>
      <c r="H24" s="1066"/>
      <c r="I24" s="1066"/>
      <c r="J24" s="1066"/>
      <c r="K24" s="1066"/>
      <c r="L24" s="1066"/>
      <c r="M24" s="1066"/>
      <c r="N24" s="1066"/>
      <c r="O24" s="1066"/>
      <c r="P24" s="1066"/>
      <c r="Q24" s="1066"/>
      <c r="R24" s="1066"/>
      <c r="S24" s="1066"/>
    </row>
    <row r="25" spans="1:19" x14ac:dyDescent="0.25">
      <c r="A25" s="1066"/>
      <c r="B25" s="1066"/>
      <c r="C25" s="1066"/>
      <c r="D25" s="1066"/>
      <c r="E25" s="1066"/>
      <c r="F25" s="1066"/>
      <c r="G25" s="1066"/>
      <c r="H25" s="1066"/>
      <c r="I25" s="1066"/>
      <c r="J25" s="1066"/>
      <c r="K25" s="1066"/>
      <c r="L25" s="1066"/>
      <c r="M25" s="1066"/>
      <c r="N25" s="1066"/>
      <c r="O25" s="1066"/>
      <c r="P25" s="1066"/>
      <c r="Q25" s="1066"/>
      <c r="R25" s="1066"/>
      <c r="S25" s="1066"/>
    </row>
    <row r="26" spans="1:19" ht="21" x14ac:dyDescent="0.35">
      <c r="A26" s="1064"/>
      <c r="B26" s="1069" t="s">
        <v>1166</v>
      </c>
      <c r="C26" s="1064"/>
      <c r="D26" s="1064"/>
      <c r="E26" s="1064"/>
      <c r="F26" s="1064"/>
      <c r="G26" s="1064"/>
      <c r="H26" s="1064"/>
      <c r="I26" s="1064"/>
      <c r="J26" s="1064"/>
      <c r="K26" s="1064"/>
      <c r="L26" s="1064"/>
      <c r="M26" s="1064"/>
      <c r="N26" s="1064"/>
      <c r="O26" s="1064"/>
      <c r="P26" s="1064"/>
      <c r="Q26" s="1064"/>
      <c r="R26" s="1064"/>
      <c r="S26" s="1064"/>
    </row>
    <row r="27" spans="1:19" x14ac:dyDescent="0.25">
      <c r="A27" s="1064"/>
      <c r="B27" s="1064"/>
      <c r="C27" s="1064"/>
      <c r="D27" s="1064"/>
      <c r="E27" s="1064"/>
      <c r="F27" s="1064"/>
      <c r="G27" s="1064"/>
      <c r="H27" s="1064"/>
      <c r="I27" s="1064"/>
      <c r="J27" s="1064"/>
      <c r="K27" s="1064"/>
      <c r="L27" s="1064"/>
      <c r="M27" s="1064"/>
      <c r="N27" s="1064"/>
      <c r="O27" s="1064"/>
      <c r="P27" s="1064"/>
      <c r="Q27" s="1064"/>
      <c r="R27" s="1064"/>
      <c r="S27" s="1064"/>
    </row>
    <row r="28" spans="1:19" x14ac:dyDescent="0.25">
      <c r="A28" s="1064"/>
      <c r="B28" s="1064"/>
      <c r="C28" s="1064"/>
      <c r="D28" s="1064"/>
      <c r="E28" s="1064"/>
      <c r="F28" s="1064"/>
      <c r="G28" s="1064"/>
      <c r="H28" s="1064"/>
      <c r="I28" s="1064"/>
      <c r="J28" s="1064"/>
      <c r="K28" s="1064"/>
      <c r="L28" s="1064"/>
      <c r="M28" s="1064"/>
      <c r="N28" s="1064"/>
      <c r="O28" s="1064"/>
      <c r="P28" s="1064"/>
      <c r="Q28" s="1064"/>
      <c r="R28" s="1064"/>
      <c r="S28" s="1064"/>
    </row>
    <row r="29" spans="1:19" x14ac:dyDescent="0.25">
      <c r="A29" s="1064"/>
      <c r="B29" s="1064"/>
      <c r="C29" s="1064"/>
      <c r="D29" s="1064"/>
      <c r="E29" s="1064"/>
      <c r="F29" s="1064"/>
      <c r="G29" s="1064"/>
      <c r="H29" s="1064"/>
      <c r="I29" s="1064"/>
      <c r="J29" s="1064"/>
      <c r="K29" s="1064"/>
      <c r="L29" s="1064"/>
      <c r="M29" s="1064"/>
      <c r="N29" s="1064"/>
      <c r="O29" s="1064"/>
      <c r="P29" s="1064"/>
      <c r="Q29" s="1064"/>
      <c r="R29" s="1064"/>
      <c r="S29" s="1064"/>
    </row>
    <row r="30" spans="1:19" x14ac:dyDescent="0.25">
      <c r="A30" s="1064"/>
      <c r="B30" s="1064"/>
      <c r="C30" s="1064"/>
      <c r="D30" s="1064"/>
      <c r="E30" s="1064"/>
      <c r="F30" s="1064"/>
      <c r="G30" s="1064"/>
      <c r="H30" s="1064"/>
      <c r="I30" s="1064"/>
      <c r="J30" s="1064"/>
      <c r="K30" s="1064"/>
      <c r="L30" s="1064"/>
      <c r="M30" s="1064"/>
      <c r="N30" s="1064"/>
      <c r="O30" s="1064"/>
      <c r="P30" s="1064"/>
      <c r="Q30" s="1064"/>
      <c r="R30" s="1064"/>
      <c r="S30" s="1064"/>
    </row>
  </sheetData>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28575</xdr:colOff>
                    <xdr:row>21</xdr:row>
                    <xdr:rowOff>114300</xdr:rowOff>
                  </from>
                  <to>
                    <xdr:col>2</xdr:col>
                    <xdr:colOff>600075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419100</xdr:colOff>
                    <xdr:row>21</xdr:row>
                    <xdr:rowOff>114300</xdr:rowOff>
                  </from>
                  <to>
                    <xdr:col>14</xdr:col>
                    <xdr:colOff>190500</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_xludf.Hide">
                <anchor moveWithCells="1">
                  <from>
                    <xdr:col>0</xdr:col>
                    <xdr:colOff>609600</xdr:colOff>
                    <xdr:row>6</xdr:row>
                    <xdr:rowOff>142875</xdr:rowOff>
                  </from>
                  <to>
                    <xdr:col>2</xdr:col>
                    <xdr:colOff>571500</xdr:colOff>
                    <xdr:row>9</xdr:row>
                    <xdr:rowOff>104775</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11</xdr:col>
                    <xdr:colOff>428625</xdr:colOff>
                    <xdr:row>16</xdr:row>
                    <xdr:rowOff>85725</xdr:rowOff>
                  </from>
                  <to>
                    <xdr:col>14</xdr:col>
                    <xdr:colOff>200025</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114300</xdr:colOff>
                    <xdr:row>16</xdr:row>
                    <xdr:rowOff>104775</xdr:rowOff>
                  </from>
                  <to>
                    <xdr:col>5</xdr:col>
                    <xdr:colOff>495300</xdr:colOff>
                    <xdr:row>19</xdr:row>
                    <xdr:rowOff>66675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104775</xdr:rowOff>
                  </from>
                  <to>
                    <xdr:col>2</xdr:col>
                    <xdr:colOff>571500</xdr:colOff>
                    <xdr:row>19</xdr:row>
                    <xdr:rowOff>66675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28575</xdr:colOff>
                    <xdr:row>11</xdr:row>
                    <xdr:rowOff>142875</xdr:rowOff>
                  </from>
                  <to>
                    <xdr:col>2</xdr:col>
                    <xdr:colOff>600075</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142875</xdr:rowOff>
                  </from>
                  <to>
                    <xdr:col>5</xdr:col>
                    <xdr:colOff>523875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28575</xdr:colOff>
                    <xdr:row>26</xdr:row>
                    <xdr:rowOff>76200</xdr:rowOff>
                  </from>
                  <to>
                    <xdr:col>2</xdr:col>
                    <xdr:colOff>600075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142875</xdr:rowOff>
                  </from>
                  <to>
                    <xdr:col>11</xdr:col>
                    <xdr:colOff>295275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419100</xdr:colOff>
                    <xdr:row>11</xdr:row>
                    <xdr:rowOff>142875</xdr:rowOff>
                  </from>
                  <to>
                    <xdr:col>14</xdr:col>
                    <xdr:colOff>190500</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14</xdr:col>
                    <xdr:colOff>323850</xdr:colOff>
                    <xdr:row>16</xdr:row>
                    <xdr:rowOff>95250</xdr:rowOff>
                  </from>
                  <to>
                    <xdr:col>16</xdr:col>
                    <xdr:colOff>295275</xdr:colOff>
                    <xdr:row>19</xdr:row>
                    <xdr:rowOff>57150</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419100</xdr:colOff>
                    <xdr:row>11</xdr:row>
                    <xdr:rowOff>114300</xdr:rowOff>
                  </from>
                  <to>
                    <xdr:col>18</xdr:col>
                    <xdr:colOff>371475</xdr:colOff>
                    <xdr:row>14</xdr:row>
                    <xdr:rowOff>76200</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304800</xdr:colOff>
                    <xdr:row>11</xdr:row>
                    <xdr:rowOff>142875</xdr:rowOff>
                  </from>
                  <to>
                    <xdr:col>16</xdr:col>
                    <xdr:colOff>266700</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104775</xdr:colOff>
                    <xdr:row>21</xdr:row>
                    <xdr:rowOff>114300</xdr:rowOff>
                  </from>
                  <to>
                    <xdr:col>5</xdr:col>
                    <xdr:colOff>495300</xdr:colOff>
                    <xdr:row>24</xdr:row>
                    <xdr:rowOff>76200</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28575</xdr:colOff>
                    <xdr:row>21</xdr:row>
                    <xdr:rowOff>104775</xdr:rowOff>
                  </from>
                  <to>
                    <xdr:col>8</xdr:col>
                    <xdr:colOff>381000</xdr:colOff>
                    <xdr:row>24</xdr:row>
                    <xdr:rowOff>66675</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523875</xdr:colOff>
                    <xdr:row>21</xdr:row>
                    <xdr:rowOff>114300</xdr:rowOff>
                  </from>
                  <to>
                    <xdr:col>11</xdr:col>
                    <xdr:colOff>295275</xdr:colOff>
                    <xdr:row>24</xdr:row>
                    <xdr:rowOff>76200</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28575</xdr:colOff>
                    <xdr:row>11</xdr:row>
                    <xdr:rowOff>142875</xdr:rowOff>
                  </from>
                  <to>
                    <xdr:col>8</xdr:col>
                    <xdr:colOff>381000</xdr:colOff>
                    <xdr:row>14</xdr:row>
                    <xdr:rowOff>104775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28575</xdr:colOff>
                    <xdr:row>16</xdr:row>
                    <xdr:rowOff>104775</xdr:rowOff>
                  </from>
                  <to>
                    <xdr:col>8</xdr:col>
                    <xdr:colOff>381000</xdr:colOff>
                    <xdr:row>19</xdr:row>
                    <xdr:rowOff>66675</xdr:rowOff>
                  </to>
                </anchor>
              </controlPr>
            </control>
          </mc:Choice>
        </mc:AlternateContent>
        <mc:AlternateContent xmlns:mc="http://schemas.openxmlformats.org/markup-compatibility/2006">
          <mc:Choice Requires="x14">
            <control shapeId="2080" r:id="rId23" name="Button 32">
              <controlPr defaultSize="0" print="0" autoFill="0" autoPict="0" macro="[0]!MolinaSMI">
                <anchor moveWithCells="1">
                  <from>
                    <xdr:col>8</xdr:col>
                    <xdr:colOff>533400</xdr:colOff>
                    <xdr:row>16</xdr:row>
                    <xdr:rowOff>85725</xdr:rowOff>
                  </from>
                  <to>
                    <xdr:col>11</xdr:col>
                    <xdr:colOff>314325</xdr:colOff>
                    <xdr:row>19</xdr:row>
                    <xdr:rowOff>57150</xdr:rowOff>
                  </to>
                </anchor>
              </controlPr>
            </control>
          </mc:Choice>
        </mc:AlternateContent>
        <mc:AlternateContent xmlns:mc="http://schemas.openxmlformats.org/markup-compatibility/2006">
          <mc:Choice Requires="x14">
            <control shapeId="2081" r:id="rId24" name="Button 33">
              <controlPr defaultSize="0" print="0" autoFill="0" autoPict="0" macro="[0]!SunshineSMI">
                <anchor moveWithCells="1">
                  <from>
                    <xdr:col>16</xdr:col>
                    <xdr:colOff>438150</xdr:colOff>
                    <xdr:row>16</xdr:row>
                    <xdr:rowOff>104775</xdr:rowOff>
                  </from>
                  <to>
                    <xdr:col>18</xdr:col>
                    <xdr:colOff>419100</xdr:colOff>
                    <xdr:row>19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395</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382</v>
      </c>
      <c r="B6" s="108"/>
      <c r="C6" s="452"/>
      <c r="E6" s="162"/>
      <c r="F6" s="162"/>
      <c r="G6" s="162"/>
      <c r="H6" s="162"/>
      <c r="I6" s="162"/>
      <c r="J6" s="162"/>
      <c r="AY6" s="871"/>
    </row>
    <row r="7" spans="1:64" ht="14.85" customHeight="1" x14ac:dyDescent="0.3">
      <c r="A7" s="259"/>
      <c r="B7" s="260"/>
      <c r="C7" s="261"/>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517" t="s">
        <v>247</v>
      </c>
      <c r="AO7" s="1518"/>
      <c r="AP7" s="1518"/>
      <c r="AQ7" s="1518"/>
      <c r="AR7" s="1518"/>
      <c r="AS7" s="1518"/>
      <c r="AT7" s="1518"/>
      <c r="AU7" s="1518"/>
      <c r="AV7" s="1518"/>
      <c r="AW7" s="1518"/>
      <c r="AX7" s="1518"/>
      <c r="AY7" s="1520"/>
      <c r="AZ7" s="870"/>
      <c r="BA7" s="1486" t="s">
        <v>807</v>
      </c>
      <c r="BB7" s="1487"/>
      <c r="BC7" s="1487"/>
      <c r="BD7" s="1487"/>
      <c r="BE7" s="1487"/>
      <c r="BF7" s="1487"/>
      <c r="BG7" s="1487"/>
      <c r="BH7" s="1487"/>
      <c r="BI7" s="1487"/>
      <c r="BJ7" s="1487"/>
      <c r="BK7" s="1487"/>
      <c r="BL7" s="1488"/>
    </row>
    <row r="8" spans="1:64" ht="45" customHeight="1" x14ac:dyDescent="0.3">
      <c r="A8" s="1254"/>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0</v>
      </c>
      <c r="E9" s="737"/>
      <c r="F9" s="737"/>
      <c r="G9" s="737"/>
      <c r="H9" s="737"/>
      <c r="I9" s="737"/>
      <c r="J9" s="737"/>
      <c r="K9" s="737"/>
      <c r="L9" s="737"/>
      <c r="M9" s="737"/>
      <c r="N9" s="737"/>
      <c r="O9" s="806"/>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03" t="s">
        <v>11</v>
      </c>
      <c r="B10" s="1504"/>
      <c r="C10" s="150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7" t="s">
        <v>183</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8"/>
      <c r="B12" s="126" t="s">
        <v>1300</v>
      </c>
      <c r="C12" s="127" t="s">
        <v>1309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8"/>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8"/>
      <c r="B14" s="126" t="s">
        <v>896</v>
      </c>
      <c r="C14" s="127" t="s">
        <v>897</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8"/>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8"/>
      <c r="B17" s="128" t="s">
        <v>201</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0" t="s">
        <v>268</v>
      </c>
      <c r="B18" s="1501"/>
      <c r="C18" s="1502"/>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92" t="s">
        <v>247</v>
      </c>
      <c r="AO18" s="1461"/>
      <c r="AP18" s="1461"/>
      <c r="AQ18" s="1461"/>
      <c r="AR18" s="1461"/>
      <c r="AS18" s="1461"/>
      <c r="AT18" s="1461"/>
      <c r="AU18" s="1461"/>
      <c r="AV18" s="1461"/>
      <c r="AW18" s="1461"/>
      <c r="AX18" s="1461"/>
      <c r="AY18" s="1493"/>
      <c r="AZ18" s="719"/>
      <c r="BA18" s="1460" t="s">
        <v>807</v>
      </c>
      <c r="BB18" s="1461"/>
      <c r="BC18" s="1461"/>
      <c r="BD18" s="1461"/>
      <c r="BE18" s="1461"/>
      <c r="BF18" s="1461"/>
      <c r="BG18" s="1461"/>
      <c r="BH18" s="1461"/>
      <c r="BI18" s="1461"/>
      <c r="BJ18" s="1461"/>
      <c r="BK18" s="1461"/>
      <c r="BL18" s="1462"/>
    </row>
    <row r="19" spans="1:64" customFormat="1" ht="45" customHeight="1" x14ac:dyDescent="0.25">
      <c r="A19" s="1503"/>
      <c r="B19" s="1504"/>
      <c r="C19" s="1505"/>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497" t="s">
        <v>0</v>
      </c>
      <c r="B20" s="124">
        <v>2.1</v>
      </c>
      <c r="C20" s="125" t="s">
        <v>147</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7"/>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8"/>
      <c r="B21" s="126">
        <v>2.2000000000000002</v>
      </c>
      <c r="C21" s="127" t="s">
        <v>148</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8"/>
      <c r="B22" s="126">
        <v>2.2999999999999998</v>
      </c>
      <c r="C22" s="127" t="s">
        <v>149</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8"/>
      <c r="B23" s="126">
        <v>2.4</v>
      </c>
      <c r="C23" s="127" t="s">
        <v>150</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8"/>
      <c r="B24" s="126">
        <v>2.5</v>
      </c>
      <c r="C24" s="127" t="s">
        <v>151</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8"/>
      <c r="B25" s="126" t="s">
        <v>96</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8"/>
      <c r="B26" s="126" t="s">
        <v>152</v>
      </c>
      <c r="C26" s="127" t="s">
        <v>899</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8"/>
      <c r="B27" s="126" t="s">
        <v>898</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9"/>
      <c r="B28" s="129" t="s">
        <v>221</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7"/>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8"/>
      <c r="B32" s="221" t="s">
        <v>44</v>
      </c>
      <c r="C32" s="229" t="s">
        <v>153</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8"/>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8"/>
      <c r="B34" s="126" t="s">
        <v>42</v>
      </c>
      <c r="C34" s="131" t="s">
        <v>154</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8"/>
      <c r="B35" s="126" t="s">
        <v>43</v>
      </c>
      <c r="C35" s="131" t="s">
        <v>900</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8"/>
      <c r="B36" s="128" t="s">
        <v>452</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494" t="s">
        <v>901</v>
      </c>
      <c r="B37" s="124" t="s">
        <v>902</v>
      </c>
      <c r="C37" s="311" t="s">
        <v>901</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7"/>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495"/>
      <c r="B38" s="126" t="s">
        <v>903</v>
      </c>
      <c r="C38" s="312" t="s">
        <v>906</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495"/>
      <c r="B39" s="126" t="s">
        <v>904</v>
      </c>
      <c r="C39" s="312" t="s">
        <v>907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496"/>
      <c r="B40" s="129" t="s">
        <v>905</v>
      </c>
      <c r="C40" s="313" t="s">
        <v>908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494" t="s">
        <v>302</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7"/>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495"/>
      <c r="B42" s="126">
        <v>5.2</v>
      </c>
      <c r="C42" s="131" t="s">
        <v>303</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495"/>
      <c r="B43" s="126">
        <v>5.3</v>
      </c>
      <c r="C43" s="131" t="s">
        <v>304</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495"/>
      <c r="B44" s="126" t="s">
        <v>82</v>
      </c>
      <c r="C44" s="131" t="s">
        <v>909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496"/>
      <c r="B45" s="128" t="s">
        <v>216</v>
      </c>
      <c r="C45" s="313" t="s">
        <v>305</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7"/>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8"/>
      <c r="B48" s="126">
        <v>6.3</v>
      </c>
      <c r="C48" s="131" t="s">
        <v>184</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8"/>
      <c r="B49" s="126" t="s">
        <v>87</v>
      </c>
      <c r="C49" s="131" t="s">
        <v>910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6" t="s">
        <v>156</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7"/>
      <c r="BA51" s="294">
        <f>SUM(BB51:BL51)+AZ51</f>
        <v>0</v>
      </c>
      <c r="BB51" s="273">
        <f t="shared" ref="BB51:BL54" si="37">E51+Q51+AC51+AO51</f>
        <v>0</v>
      </c>
      <c r="BC51" s="273">
        <f t="shared" si="37"/>
        <v>0</v>
      </c>
      <c r="BD51" s="273">
        <f t="shared" si="37"/>
        <v>0</v>
      </c>
      <c r="BE51" s="273">
        <f t="shared" si="37"/>
        <v>0</v>
      </c>
      <c r="BF51" s="273">
        <f t="shared" si="37"/>
        <v>0</v>
      </c>
      <c r="BG51" s="273">
        <f t="shared" si="37"/>
        <v>0</v>
      </c>
      <c r="BH51" s="273">
        <f t="shared" si="37"/>
        <v>0</v>
      </c>
      <c r="BI51" s="273">
        <f t="shared" si="37"/>
        <v>0</v>
      </c>
      <c r="BJ51" s="273">
        <f t="shared" si="37"/>
        <v>0</v>
      </c>
      <c r="BK51" s="273">
        <f t="shared" si="37"/>
        <v>0</v>
      </c>
      <c r="BL51" s="298">
        <f t="shared" si="37"/>
        <v>0</v>
      </c>
    </row>
    <row r="52" spans="1:64" s="255" customFormat="1" ht="16.5" customHeight="1" x14ac:dyDescent="0.25">
      <c r="A52" s="15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7"/>
      <c r="B53" s="126">
        <v>7.3</v>
      </c>
      <c r="C53" s="131" t="s">
        <v>155</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7"/>
      <c r="B54" s="126" t="s">
        <v>91</v>
      </c>
      <c r="C54" s="131" t="s">
        <v>911</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8"/>
      <c r="B55" s="129" t="s">
        <v>261</v>
      </c>
      <c r="C55" s="313" t="s">
        <v>38</v>
      </c>
      <c r="D55" s="275">
        <f>SUM(D51:D54)</f>
        <v>0</v>
      </c>
      <c r="E55" s="275">
        <f t="shared" ref="E55:BL55" si="38">SUM(E51:E54)</f>
        <v>0</v>
      </c>
      <c r="F55" s="275">
        <f t="shared" si="38"/>
        <v>0</v>
      </c>
      <c r="G55" s="275">
        <f t="shared" si="38"/>
        <v>0</v>
      </c>
      <c r="H55" s="275">
        <f t="shared" si="38"/>
        <v>0</v>
      </c>
      <c r="I55" s="275">
        <f t="shared" si="38"/>
        <v>0</v>
      </c>
      <c r="J55" s="275">
        <f t="shared" si="38"/>
        <v>0</v>
      </c>
      <c r="K55" s="275">
        <f t="shared" si="38"/>
        <v>0</v>
      </c>
      <c r="L55" s="275">
        <f t="shared" si="38"/>
        <v>0</v>
      </c>
      <c r="M55" s="275">
        <f t="shared" si="38"/>
        <v>0</v>
      </c>
      <c r="N55" s="275">
        <f t="shared" si="38"/>
        <v>0</v>
      </c>
      <c r="O55" s="283">
        <f t="shared" si="38"/>
        <v>0</v>
      </c>
      <c r="P55" s="275">
        <f t="shared" si="38"/>
        <v>0</v>
      </c>
      <c r="Q55" s="275">
        <f t="shared" si="38"/>
        <v>0</v>
      </c>
      <c r="R55" s="275">
        <f t="shared" si="38"/>
        <v>0</v>
      </c>
      <c r="S55" s="275">
        <f t="shared" si="38"/>
        <v>0</v>
      </c>
      <c r="T55" s="275">
        <f t="shared" si="38"/>
        <v>0</v>
      </c>
      <c r="U55" s="275">
        <f t="shared" si="38"/>
        <v>0</v>
      </c>
      <c r="V55" s="275">
        <f t="shared" si="38"/>
        <v>0</v>
      </c>
      <c r="W55" s="275">
        <f t="shared" si="38"/>
        <v>0</v>
      </c>
      <c r="X55" s="275">
        <f t="shared" si="38"/>
        <v>0</v>
      </c>
      <c r="Y55" s="275">
        <f>SUM(Y51:Y54)</f>
        <v>0</v>
      </c>
      <c r="Z55" s="275">
        <f>SUM(Z51:Z54)</f>
        <v>0</v>
      </c>
      <c r="AA55" s="283">
        <f t="shared" si="38"/>
        <v>0</v>
      </c>
      <c r="AB55" s="275">
        <f t="shared" si="38"/>
        <v>0</v>
      </c>
      <c r="AC55" s="275">
        <f t="shared" si="38"/>
        <v>0</v>
      </c>
      <c r="AD55" s="275">
        <f t="shared" si="38"/>
        <v>0</v>
      </c>
      <c r="AE55" s="275">
        <f t="shared" si="38"/>
        <v>0</v>
      </c>
      <c r="AF55" s="275">
        <f t="shared" si="38"/>
        <v>0</v>
      </c>
      <c r="AG55" s="275">
        <f t="shared" si="38"/>
        <v>0</v>
      </c>
      <c r="AH55" s="275">
        <f t="shared" si="38"/>
        <v>0</v>
      </c>
      <c r="AI55" s="275">
        <f t="shared" si="38"/>
        <v>0</v>
      </c>
      <c r="AJ55" s="275">
        <f t="shared" si="38"/>
        <v>0</v>
      </c>
      <c r="AK55" s="275">
        <f t="shared" si="38"/>
        <v>0</v>
      </c>
      <c r="AL55" s="275">
        <f t="shared" si="38"/>
        <v>0</v>
      </c>
      <c r="AM55" s="283">
        <f t="shared" si="38"/>
        <v>0</v>
      </c>
      <c r="AN55" s="277">
        <f t="shared" si="38"/>
        <v>0</v>
      </c>
      <c r="AO55" s="275">
        <f t="shared" si="38"/>
        <v>0</v>
      </c>
      <c r="AP55" s="275">
        <f t="shared" si="38"/>
        <v>0</v>
      </c>
      <c r="AQ55" s="275">
        <f t="shared" si="38"/>
        <v>0</v>
      </c>
      <c r="AR55" s="275">
        <f t="shared" si="38"/>
        <v>0</v>
      </c>
      <c r="AS55" s="275">
        <f t="shared" si="38"/>
        <v>0</v>
      </c>
      <c r="AT55" s="275">
        <f t="shared" si="38"/>
        <v>0</v>
      </c>
      <c r="AU55" s="275">
        <f t="shared" si="38"/>
        <v>0</v>
      </c>
      <c r="AV55" s="275">
        <f t="shared" si="38"/>
        <v>0</v>
      </c>
      <c r="AW55" s="275">
        <f>SUM(AW51:AW54)</f>
        <v>0</v>
      </c>
      <c r="AX55" s="275">
        <f t="shared" si="38"/>
        <v>0</v>
      </c>
      <c r="AY55" s="283">
        <f t="shared" si="38"/>
        <v>0</v>
      </c>
      <c r="AZ55" s="299">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7"/>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8"/>
      <c r="B57" s="126" t="s">
        <v>112</v>
      </c>
      <c r="C57" s="131" t="s">
        <v>443</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8"/>
      <c r="B58" s="126" t="s">
        <v>114</v>
      </c>
      <c r="C58" s="131" t="s">
        <v>157</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8"/>
      <c r="B59" s="126" t="s">
        <v>115</v>
      </c>
      <c r="C59" s="131" t="s">
        <v>113</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8"/>
      <c r="B60" s="126" t="s">
        <v>116</v>
      </c>
      <c r="C60" s="131" t="s">
        <v>158</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8"/>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8"/>
      <c r="B62" s="126" t="s">
        <v>442</v>
      </c>
      <c r="C62" s="131" t="s">
        <v>912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9"/>
      <c r="B63" s="129" t="s">
        <v>457</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7" t="s">
        <v>3</v>
      </c>
      <c r="B64" s="124">
        <v>9.1</v>
      </c>
      <c r="C64" s="131" t="s">
        <v>185</v>
      </c>
      <c r="D64" s="273">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857"/>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8"/>
      <c r="B65" s="126" t="s">
        <v>106</v>
      </c>
      <c r="C65" s="131" t="s">
        <v>186</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8"/>
      <c r="B66" s="126" t="s">
        <v>1302</v>
      </c>
      <c r="C66" s="131" t="s">
        <v>1303</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8"/>
      <c r="B67" s="126" t="s">
        <v>107</v>
      </c>
      <c r="C67" s="131" t="s">
        <v>187</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8"/>
      <c r="B68" s="126" t="s">
        <v>108</v>
      </c>
      <c r="C68" s="131" t="s">
        <v>160</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8"/>
      <c r="B69" s="126" t="s">
        <v>109</v>
      </c>
      <c r="C69" s="131" t="s">
        <v>134</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8"/>
      <c r="B70" s="126" t="s">
        <v>110</v>
      </c>
      <c r="C70" s="131" t="s">
        <v>162</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8"/>
      <c r="B71" s="126" t="s">
        <v>111</v>
      </c>
      <c r="C71" s="131" t="s">
        <v>913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9"/>
      <c r="B72" s="129" t="s">
        <v>459</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 t="shared" si="48"/>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495" t="s">
        <v>6</v>
      </c>
      <c r="B73" s="126" t="s">
        <v>117</v>
      </c>
      <c r="C73" s="131" t="s">
        <v>188</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7"/>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495"/>
      <c r="B74" s="126" t="s">
        <v>45</v>
      </c>
      <c r="C74" s="131" t="s">
        <v>231</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495"/>
      <c r="B75" s="126" t="s">
        <v>46</v>
      </c>
      <c r="C75" s="131" t="s">
        <v>164</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495"/>
      <c r="B76" s="126" t="s">
        <v>165</v>
      </c>
      <c r="C76" s="131" t="s">
        <v>914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496"/>
      <c r="B77" s="314" t="s">
        <v>460</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494" t="s">
        <v>232</v>
      </c>
      <c r="B78" s="315" t="s">
        <v>118</v>
      </c>
      <c r="C78" s="125" t="s">
        <v>171</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09"/>
      <c r="B79" s="126" t="s">
        <v>55</v>
      </c>
      <c r="C79" s="127" t="s">
        <v>172</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09"/>
      <c r="B80" s="126" t="s">
        <v>56</v>
      </c>
      <c r="C80" s="127" t="s">
        <v>173</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09"/>
      <c r="B81" s="126" t="s">
        <v>119</v>
      </c>
      <c r="C81" s="127" t="s">
        <v>915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09"/>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9"/>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9"/>
      <c r="B84" s="316" t="s">
        <v>166</v>
      </c>
      <c r="C84" s="137" t="s">
        <v>328</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0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0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0"/>
      <c r="B88" s="129" t="s">
        <v>170</v>
      </c>
      <c r="C88" s="130" t="s">
        <v>324</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1" t="s">
        <v>175</v>
      </c>
      <c r="B89" s="1512"/>
      <c r="C89" s="151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92" t="s">
        <v>247</v>
      </c>
      <c r="AO89" s="1461"/>
      <c r="AP89" s="1461"/>
      <c r="AQ89" s="1461"/>
      <c r="AR89" s="1461"/>
      <c r="AS89" s="1461"/>
      <c r="AT89" s="1461"/>
      <c r="AU89" s="1461"/>
      <c r="AV89" s="1461"/>
      <c r="AW89" s="1461"/>
      <c r="AX89" s="1461"/>
      <c r="AY89" s="1493"/>
      <c r="AZ89" s="719"/>
      <c r="BA89" s="1460" t="s">
        <v>807</v>
      </c>
      <c r="BB89" s="1461"/>
      <c r="BC89" s="1461"/>
      <c r="BD89" s="1461"/>
      <c r="BE89" s="1461"/>
      <c r="BF89" s="1461"/>
      <c r="BG89" s="1461"/>
      <c r="BH89" s="1461"/>
      <c r="BI89" s="1461"/>
      <c r="BJ89" s="1461"/>
      <c r="BK89" s="1461"/>
      <c r="BL89" s="1462"/>
    </row>
    <row r="90" spans="1:64" customFormat="1" ht="45" customHeight="1" x14ac:dyDescent="0.25">
      <c r="A90" s="1514"/>
      <c r="B90" s="1515"/>
      <c r="C90" s="1516"/>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494" t="s">
        <v>9</v>
      </c>
      <c r="B91" s="124" t="s">
        <v>121</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495"/>
      <c r="B92" s="126" t="s">
        <v>122</v>
      </c>
      <c r="C92" s="127" t="s">
        <v>97</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495"/>
      <c r="B93" s="126" t="s">
        <v>123</v>
      </c>
      <c r="C93" s="127" t="s">
        <v>98</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495"/>
      <c r="B94" s="132" t="s">
        <v>124</v>
      </c>
      <c r="C94" s="127" t="s">
        <v>99</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495"/>
      <c r="B95" s="132" t="s">
        <v>125</v>
      </c>
      <c r="C95" s="127" t="s">
        <v>100</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495"/>
      <c r="B96" s="126" t="s">
        <v>126</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496"/>
      <c r="B97" s="129" t="s">
        <v>127</v>
      </c>
      <c r="C97" s="130" t="s">
        <v>105</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494"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495"/>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495"/>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495"/>
      <c r="B101" s="126" t="s">
        <v>131</v>
      </c>
      <c r="C101" s="1124"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495"/>
      <c r="B102" s="126" t="s">
        <v>132</v>
      </c>
      <c r="C102" s="1124"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495"/>
      <c r="B103" s="126" t="s">
        <v>133</v>
      </c>
      <c r="C103" s="1124"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496"/>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269</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sheetPr>
  <dimension ref="A1:BL108"/>
  <sheetViews>
    <sheetView zoomScaleNormal="100" workbookViewId="0">
      <pane xSplit="3" topLeftCell="D1" activePane="topRight" state="frozen"/>
      <selection activeCell="H26" sqref="H26"/>
      <selection pane="topRight" activeCell="H26" sqref="H2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396</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383</v>
      </c>
      <c r="B6" s="108"/>
      <c r="C6" s="452"/>
      <c r="E6" s="162"/>
      <c r="F6" s="162"/>
      <c r="G6" s="162"/>
      <c r="H6" s="162"/>
      <c r="I6" s="162"/>
      <c r="J6" s="162"/>
    </row>
    <row r="7" spans="1:64" ht="14.85" customHeight="1" x14ac:dyDescent="0.3">
      <c r="A7" s="259"/>
      <c r="B7" s="260"/>
      <c r="C7" s="261"/>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517" t="s">
        <v>247</v>
      </c>
      <c r="AO7" s="1518"/>
      <c r="AP7" s="1518"/>
      <c r="AQ7" s="1518"/>
      <c r="AR7" s="1518"/>
      <c r="AS7" s="1518"/>
      <c r="AT7" s="1518"/>
      <c r="AU7" s="1518"/>
      <c r="AV7" s="1518"/>
      <c r="AW7" s="1518"/>
      <c r="AX7" s="1518"/>
      <c r="AY7" s="1519"/>
      <c r="AZ7" s="870"/>
      <c r="BA7" s="1486" t="s">
        <v>807</v>
      </c>
      <c r="BB7" s="1487"/>
      <c r="BC7" s="1487"/>
      <c r="BD7" s="1487"/>
      <c r="BE7" s="1487"/>
      <c r="BF7" s="1487"/>
      <c r="BG7" s="1487"/>
      <c r="BH7" s="1487"/>
      <c r="BI7" s="1487"/>
      <c r="BJ7" s="1487"/>
      <c r="BK7" s="1487"/>
      <c r="BL7" s="1488"/>
    </row>
    <row r="8" spans="1:64" ht="45" customHeight="1" x14ac:dyDescent="0.3">
      <c r="A8" s="1254"/>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0</v>
      </c>
      <c r="E9" s="737"/>
      <c r="F9" s="737"/>
      <c r="G9" s="737"/>
      <c r="H9" s="737"/>
      <c r="I9" s="737"/>
      <c r="J9" s="737"/>
      <c r="K9" s="737"/>
      <c r="L9" s="737"/>
      <c r="M9" s="737"/>
      <c r="N9" s="737"/>
      <c r="O9" s="806"/>
      <c r="P9" s="736">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03" t="s">
        <v>11</v>
      </c>
      <c r="B10" s="1504"/>
      <c r="C10" s="1505"/>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7" t="s">
        <v>183</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8"/>
      <c r="B12" s="126" t="s">
        <v>1300</v>
      </c>
      <c r="C12" s="127" t="s">
        <v>1309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8"/>
      <c r="B13" s="126" t="s">
        <v>63</v>
      </c>
      <c r="C13" s="127" t="s">
        <v>343</v>
      </c>
      <c r="D13" s="271">
        <f t="shared" si="1"/>
        <v>0</v>
      </c>
      <c r="E13" s="249"/>
      <c r="F13" s="249"/>
      <c r="G13" s="249"/>
      <c r="H13" s="249"/>
      <c r="I13" s="249"/>
      <c r="J13" s="249"/>
      <c r="K13" s="249"/>
      <c r="L13" s="249"/>
      <c r="M13" s="249"/>
      <c r="N13" s="249"/>
      <c r="O13" s="250"/>
      <c r="P13" s="270">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8"/>
      <c r="B14" s="126" t="s">
        <v>896</v>
      </c>
      <c r="C14" s="127" t="s">
        <v>897</v>
      </c>
      <c r="D14" s="271">
        <f t="shared" si="1"/>
        <v>0</v>
      </c>
      <c r="E14" s="249"/>
      <c r="F14" s="249"/>
      <c r="G14" s="249"/>
      <c r="H14" s="249"/>
      <c r="I14" s="249"/>
      <c r="J14" s="249"/>
      <c r="K14" s="249"/>
      <c r="L14" s="249"/>
      <c r="M14" s="249"/>
      <c r="N14" s="249"/>
      <c r="O14" s="250"/>
      <c r="P14" s="270">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8"/>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8"/>
      <c r="B17" s="128" t="s">
        <v>201</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872">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0" t="s">
        <v>268</v>
      </c>
      <c r="B18" s="1501"/>
      <c r="C18" s="1502"/>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92" t="s">
        <v>247</v>
      </c>
      <c r="AO18" s="1461"/>
      <c r="AP18" s="1461"/>
      <c r="AQ18" s="1461"/>
      <c r="AR18" s="1461"/>
      <c r="AS18" s="1461"/>
      <c r="AT18" s="1461"/>
      <c r="AU18" s="1461"/>
      <c r="AV18" s="1461"/>
      <c r="AW18" s="1461"/>
      <c r="AX18" s="1461"/>
      <c r="AY18" s="1493"/>
      <c r="AZ18" s="719"/>
      <c r="BA18" s="1460" t="s">
        <v>807</v>
      </c>
      <c r="BB18" s="1461"/>
      <c r="BC18" s="1461"/>
      <c r="BD18" s="1461"/>
      <c r="BE18" s="1461"/>
      <c r="BF18" s="1461"/>
      <c r="BG18" s="1461"/>
      <c r="BH18" s="1461"/>
      <c r="BI18" s="1461"/>
      <c r="BJ18" s="1461"/>
      <c r="BK18" s="1461"/>
      <c r="BL18" s="1462"/>
    </row>
    <row r="19" spans="1:64" customFormat="1" ht="45" customHeight="1" x14ac:dyDescent="0.25">
      <c r="A19" s="1503"/>
      <c r="B19" s="1504"/>
      <c r="C19" s="1505"/>
      <c r="D19" s="1255" t="s">
        <v>36</v>
      </c>
      <c r="E19" s="215" t="s">
        <v>918</v>
      </c>
      <c r="F19" s="215" t="s">
        <v>919</v>
      </c>
      <c r="G19" s="215" t="s">
        <v>920</v>
      </c>
      <c r="H19" s="215" t="s">
        <v>921</v>
      </c>
      <c r="I19" s="1256" t="s">
        <v>47</v>
      </c>
      <c r="J19" s="1256" t="s">
        <v>48</v>
      </c>
      <c r="K19" s="1256" t="s">
        <v>50</v>
      </c>
      <c r="L19" s="1256" t="s">
        <v>49</v>
      </c>
      <c r="M19" s="215" t="s">
        <v>1523</v>
      </c>
      <c r="N19" s="215" t="s">
        <v>136</v>
      </c>
      <c r="O19" s="1257" t="s">
        <v>137</v>
      </c>
      <c r="P19" s="1258" t="s">
        <v>36</v>
      </c>
      <c r="Q19" s="215" t="s">
        <v>918</v>
      </c>
      <c r="R19" s="215" t="s">
        <v>919</v>
      </c>
      <c r="S19" s="215" t="s">
        <v>920</v>
      </c>
      <c r="T19" s="215" t="s">
        <v>921</v>
      </c>
      <c r="U19" s="1256" t="s">
        <v>47</v>
      </c>
      <c r="V19" s="1256" t="s">
        <v>48</v>
      </c>
      <c r="W19" s="1256" t="s">
        <v>50</v>
      </c>
      <c r="X19" s="1256" t="s">
        <v>49</v>
      </c>
      <c r="Y19" s="215" t="s">
        <v>1523</v>
      </c>
      <c r="Z19" s="215" t="s">
        <v>136</v>
      </c>
      <c r="AA19" s="1257" t="s">
        <v>137</v>
      </c>
      <c r="AB19" s="1255" t="s">
        <v>36</v>
      </c>
      <c r="AC19" s="215" t="s">
        <v>918</v>
      </c>
      <c r="AD19" s="215" t="s">
        <v>919</v>
      </c>
      <c r="AE19" s="215" t="s">
        <v>920</v>
      </c>
      <c r="AF19" s="215" t="s">
        <v>921</v>
      </c>
      <c r="AG19" s="1256" t="s">
        <v>47</v>
      </c>
      <c r="AH19" s="1256" t="s">
        <v>48</v>
      </c>
      <c r="AI19" s="1256" t="s">
        <v>50</v>
      </c>
      <c r="AJ19" s="1256" t="s">
        <v>49</v>
      </c>
      <c r="AK19" s="215" t="s">
        <v>1523</v>
      </c>
      <c r="AL19" s="215" t="s">
        <v>136</v>
      </c>
      <c r="AM19" s="1257" t="s">
        <v>137</v>
      </c>
      <c r="AN19" s="1258" t="s">
        <v>36</v>
      </c>
      <c r="AO19" s="215" t="s">
        <v>918</v>
      </c>
      <c r="AP19" s="215" t="s">
        <v>919</v>
      </c>
      <c r="AQ19" s="215" t="s">
        <v>920</v>
      </c>
      <c r="AR19" s="215" t="s">
        <v>921</v>
      </c>
      <c r="AS19" s="1256" t="s">
        <v>47</v>
      </c>
      <c r="AT19" s="1256" t="s">
        <v>48</v>
      </c>
      <c r="AU19" s="1256" t="s">
        <v>50</v>
      </c>
      <c r="AV19" s="1256" t="s">
        <v>49</v>
      </c>
      <c r="AW19" s="215" t="s">
        <v>1523</v>
      </c>
      <c r="AX19" s="215" t="s">
        <v>136</v>
      </c>
      <c r="AY19" s="216" t="s">
        <v>137</v>
      </c>
      <c r="AZ19" s="217" t="s">
        <v>889</v>
      </c>
      <c r="BA19" s="1259" t="s">
        <v>36</v>
      </c>
      <c r="BB19" s="215" t="s">
        <v>918</v>
      </c>
      <c r="BC19" s="215" t="s">
        <v>919</v>
      </c>
      <c r="BD19" s="215" t="s">
        <v>920</v>
      </c>
      <c r="BE19" s="215" t="s">
        <v>921</v>
      </c>
      <c r="BF19" s="215" t="s">
        <v>47</v>
      </c>
      <c r="BG19" s="215" t="s">
        <v>48</v>
      </c>
      <c r="BH19" s="215" t="s">
        <v>50</v>
      </c>
      <c r="BI19" s="215" t="s">
        <v>49</v>
      </c>
      <c r="BJ19" s="215" t="s">
        <v>1523</v>
      </c>
      <c r="BK19" s="215" t="s">
        <v>136</v>
      </c>
      <c r="BL19" s="1260" t="s">
        <v>137</v>
      </c>
    </row>
    <row r="20" spans="1:64" ht="14.85" customHeight="1" x14ac:dyDescent="0.25">
      <c r="A20" s="1497" t="s">
        <v>0</v>
      </c>
      <c r="B20" s="124">
        <v>2.1</v>
      </c>
      <c r="C20" s="125" t="s">
        <v>147</v>
      </c>
      <c r="D20" s="273">
        <f t="shared" ref="D20:D27" si="12">SUM(E20:O20)</f>
        <v>0</v>
      </c>
      <c r="E20" s="251"/>
      <c r="F20" s="251"/>
      <c r="G20" s="251"/>
      <c r="H20" s="251"/>
      <c r="I20" s="251"/>
      <c r="J20" s="251"/>
      <c r="K20" s="251"/>
      <c r="L20" s="251"/>
      <c r="M20" s="251"/>
      <c r="N20" s="251"/>
      <c r="O20" s="252"/>
      <c r="P20" s="276">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7"/>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8"/>
      <c r="B21" s="126">
        <v>2.2000000000000002</v>
      </c>
      <c r="C21" s="127" t="s">
        <v>148</v>
      </c>
      <c r="D21" s="274">
        <f t="shared" si="12"/>
        <v>0</v>
      </c>
      <c r="E21" s="253"/>
      <c r="F21" s="253"/>
      <c r="G21" s="253"/>
      <c r="H21" s="253"/>
      <c r="I21" s="253"/>
      <c r="J21" s="253"/>
      <c r="K21" s="253"/>
      <c r="L21" s="253"/>
      <c r="M21" s="253"/>
      <c r="N21" s="253"/>
      <c r="O21" s="254"/>
      <c r="P21" s="289">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8"/>
      <c r="B22" s="126">
        <v>2.2999999999999998</v>
      </c>
      <c r="C22" s="127" t="s">
        <v>149</v>
      </c>
      <c r="D22" s="274">
        <f t="shared" si="12"/>
        <v>0</v>
      </c>
      <c r="E22" s="253"/>
      <c r="F22" s="253"/>
      <c r="G22" s="253"/>
      <c r="H22" s="253"/>
      <c r="I22" s="253"/>
      <c r="J22" s="253"/>
      <c r="K22" s="253"/>
      <c r="L22" s="253"/>
      <c r="M22" s="253"/>
      <c r="N22" s="253"/>
      <c r="O22" s="254"/>
      <c r="P22" s="289">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8"/>
      <c r="B23" s="126">
        <v>2.4</v>
      </c>
      <c r="C23" s="127" t="s">
        <v>150</v>
      </c>
      <c r="D23" s="274">
        <f t="shared" si="12"/>
        <v>0</v>
      </c>
      <c r="E23" s="253"/>
      <c r="F23" s="253"/>
      <c r="G23" s="253"/>
      <c r="H23" s="253"/>
      <c r="I23" s="253"/>
      <c r="J23" s="253"/>
      <c r="K23" s="253"/>
      <c r="L23" s="253"/>
      <c r="M23" s="253"/>
      <c r="N23" s="253"/>
      <c r="O23" s="254"/>
      <c r="P23" s="289">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8"/>
      <c r="B24" s="126">
        <v>2.5</v>
      </c>
      <c r="C24" s="127" t="s">
        <v>151</v>
      </c>
      <c r="D24" s="274">
        <f t="shared" si="12"/>
        <v>0</v>
      </c>
      <c r="E24" s="253"/>
      <c r="F24" s="253"/>
      <c r="G24" s="253"/>
      <c r="H24" s="253"/>
      <c r="I24" s="253"/>
      <c r="J24" s="253"/>
      <c r="K24" s="253"/>
      <c r="L24" s="253"/>
      <c r="M24" s="253"/>
      <c r="N24" s="253"/>
      <c r="O24" s="254"/>
      <c r="P24" s="289">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8"/>
      <c r="B25" s="126" t="s">
        <v>96</v>
      </c>
      <c r="C25" s="127" t="s">
        <v>7</v>
      </c>
      <c r="D25" s="274">
        <f t="shared" si="12"/>
        <v>0</v>
      </c>
      <c r="E25" s="253"/>
      <c r="F25" s="253"/>
      <c r="G25" s="253"/>
      <c r="H25" s="253"/>
      <c r="I25" s="253"/>
      <c r="J25" s="253"/>
      <c r="K25" s="253"/>
      <c r="L25" s="253"/>
      <c r="M25" s="253"/>
      <c r="N25" s="253"/>
      <c r="O25" s="254"/>
      <c r="P25" s="289">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8"/>
      <c r="B26" s="126" t="s">
        <v>152</v>
      </c>
      <c r="C26" s="127" t="s">
        <v>899</v>
      </c>
      <c r="D26" s="274">
        <f t="shared" si="12"/>
        <v>0</v>
      </c>
      <c r="E26" s="253"/>
      <c r="F26" s="253"/>
      <c r="G26" s="253"/>
      <c r="H26" s="253"/>
      <c r="I26" s="253"/>
      <c r="J26" s="253"/>
      <c r="K26" s="253"/>
      <c r="L26" s="253"/>
      <c r="M26" s="253"/>
      <c r="N26" s="253"/>
      <c r="O26" s="254"/>
      <c r="P26" s="289">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8"/>
      <c r="B27" s="126" t="s">
        <v>898</v>
      </c>
      <c r="C27" s="127" t="s">
        <v>24</v>
      </c>
      <c r="D27" s="274">
        <f t="shared" si="12"/>
        <v>0</v>
      </c>
      <c r="E27" s="253"/>
      <c r="F27" s="253"/>
      <c r="G27" s="253"/>
      <c r="H27" s="253"/>
      <c r="I27" s="253"/>
      <c r="J27" s="253"/>
      <c r="K27" s="253"/>
      <c r="L27" s="253"/>
      <c r="M27" s="253"/>
      <c r="N27" s="253"/>
      <c r="O27" s="254"/>
      <c r="P27" s="289">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9"/>
      <c r="B28" s="129" t="s">
        <v>221</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7">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7" t="s">
        <v>53</v>
      </c>
      <c r="B29" s="124">
        <v>3.1</v>
      </c>
      <c r="C29" s="131" t="s">
        <v>33</v>
      </c>
      <c r="D29" s="273">
        <f t="shared" ref="D29:D35" si="23">SUM(E29:O29)</f>
        <v>0</v>
      </c>
      <c r="E29" s="251"/>
      <c r="F29" s="251"/>
      <c r="G29" s="251"/>
      <c r="H29" s="251"/>
      <c r="I29" s="251"/>
      <c r="J29" s="251"/>
      <c r="K29" s="251"/>
      <c r="L29" s="251"/>
      <c r="M29" s="251"/>
      <c r="N29" s="251"/>
      <c r="O29" s="252"/>
      <c r="P29" s="276">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7"/>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8"/>
      <c r="B30" s="126">
        <v>3.2</v>
      </c>
      <c r="C30" s="131" t="s">
        <v>34</v>
      </c>
      <c r="D30" s="274">
        <f t="shared" si="23"/>
        <v>0</v>
      </c>
      <c r="E30" s="253"/>
      <c r="F30" s="253"/>
      <c r="G30" s="253"/>
      <c r="H30" s="253"/>
      <c r="I30" s="253"/>
      <c r="J30" s="253"/>
      <c r="K30" s="253"/>
      <c r="L30" s="253"/>
      <c r="M30" s="253"/>
      <c r="N30" s="253"/>
      <c r="O30" s="254"/>
      <c r="P30" s="289">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8"/>
      <c r="B31" s="126">
        <v>3.3</v>
      </c>
      <c r="C31" s="131" t="s">
        <v>54</v>
      </c>
      <c r="D31" s="274">
        <f t="shared" si="23"/>
        <v>0</v>
      </c>
      <c r="E31" s="253"/>
      <c r="F31" s="253"/>
      <c r="G31" s="253"/>
      <c r="H31" s="253"/>
      <c r="I31" s="253"/>
      <c r="J31" s="253"/>
      <c r="K31" s="253"/>
      <c r="L31" s="253"/>
      <c r="M31" s="253"/>
      <c r="N31" s="253"/>
      <c r="O31" s="254"/>
      <c r="P31" s="289">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8"/>
      <c r="B32" s="221" t="s">
        <v>44</v>
      </c>
      <c r="C32" s="229" t="s">
        <v>153</v>
      </c>
      <c r="D32" s="274">
        <f t="shared" si="23"/>
        <v>0</v>
      </c>
      <c r="E32" s="253"/>
      <c r="F32" s="253"/>
      <c r="G32" s="253"/>
      <c r="H32" s="253"/>
      <c r="I32" s="253"/>
      <c r="J32" s="253"/>
      <c r="K32" s="253"/>
      <c r="L32" s="253"/>
      <c r="M32" s="253"/>
      <c r="N32" s="253"/>
      <c r="O32" s="254"/>
      <c r="P32" s="289">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8"/>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8"/>
      <c r="B33" s="126" t="s">
        <v>41</v>
      </c>
      <c r="C33" s="131" t="s">
        <v>52</v>
      </c>
      <c r="D33" s="274">
        <f t="shared" si="23"/>
        <v>0</v>
      </c>
      <c r="E33" s="253"/>
      <c r="F33" s="253"/>
      <c r="G33" s="253"/>
      <c r="H33" s="253"/>
      <c r="I33" s="253"/>
      <c r="J33" s="253"/>
      <c r="K33" s="253"/>
      <c r="L33" s="253"/>
      <c r="M33" s="253"/>
      <c r="N33" s="253"/>
      <c r="O33" s="254"/>
      <c r="P33" s="289">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8"/>
      <c r="B34" s="126" t="s">
        <v>42</v>
      </c>
      <c r="C34" s="131" t="s">
        <v>154</v>
      </c>
      <c r="D34" s="274">
        <f t="shared" si="23"/>
        <v>0</v>
      </c>
      <c r="E34" s="253"/>
      <c r="F34" s="253"/>
      <c r="G34" s="253"/>
      <c r="H34" s="253"/>
      <c r="I34" s="253"/>
      <c r="J34" s="253"/>
      <c r="K34" s="253"/>
      <c r="L34" s="253"/>
      <c r="M34" s="253"/>
      <c r="N34" s="253"/>
      <c r="O34" s="254"/>
      <c r="P34" s="289">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8"/>
      <c r="B35" s="126" t="s">
        <v>43</v>
      </c>
      <c r="C35" s="131" t="s">
        <v>900</v>
      </c>
      <c r="D35" s="274">
        <f t="shared" si="23"/>
        <v>0</v>
      </c>
      <c r="E35" s="253"/>
      <c r="F35" s="253"/>
      <c r="G35" s="253"/>
      <c r="H35" s="253"/>
      <c r="I35" s="253"/>
      <c r="J35" s="253"/>
      <c r="K35" s="253"/>
      <c r="L35" s="253"/>
      <c r="M35" s="253"/>
      <c r="N35" s="253"/>
      <c r="O35" s="254"/>
      <c r="P35" s="289">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8"/>
      <c r="B36" s="128" t="s">
        <v>452</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7">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494" t="s">
        <v>901</v>
      </c>
      <c r="B37" s="124" t="s">
        <v>902</v>
      </c>
      <c r="C37" s="311" t="s">
        <v>901</v>
      </c>
      <c r="D37" s="276">
        <f>SUM(E37:O37)</f>
        <v>0</v>
      </c>
      <c r="E37" s="251"/>
      <c r="F37" s="251"/>
      <c r="G37" s="251"/>
      <c r="H37" s="251"/>
      <c r="I37" s="251"/>
      <c r="J37" s="251"/>
      <c r="K37" s="251"/>
      <c r="L37" s="251"/>
      <c r="M37" s="251"/>
      <c r="N37" s="251"/>
      <c r="O37" s="252"/>
      <c r="P37" s="276">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7"/>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495"/>
      <c r="B38" s="126" t="s">
        <v>903</v>
      </c>
      <c r="C38" s="312" t="s">
        <v>906</v>
      </c>
      <c r="D38" s="289">
        <f>SUM(E38:O38)</f>
        <v>0</v>
      </c>
      <c r="E38" s="253"/>
      <c r="F38" s="253"/>
      <c r="G38" s="253"/>
      <c r="H38" s="253"/>
      <c r="I38" s="253"/>
      <c r="J38" s="253"/>
      <c r="K38" s="253"/>
      <c r="L38" s="253"/>
      <c r="M38" s="253"/>
      <c r="N38" s="253"/>
      <c r="O38" s="254"/>
      <c r="P38" s="289">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495"/>
      <c r="B39" s="126" t="s">
        <v>904</v>
      </c>
      <c r="C39" s="312" t="s">
        <v>907</v>
      </c>
      <c r="D39" s="274">
        <f>SUM(E39:O39)</f>
        <v>0</v>
      </c>
      <c r="E39" s="253"/>
      <c r="F39" s="253"/>
      <c r="G39" s="253"/>
      <c r="H39" s="253"/>
      <c r="I39" s="253"/>
      <c r="J39" s="253"/>
      <c r="K39" s="253"/>
      <c r="L39" s="253"/>
      <c r="M39" s="253"/>
      <c r="N39" s="253"/>
      <c r="O39" s="254"/>
      <c r="P39" s="289">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496"/>
      <c r="B40" s="129" t="s">
        <v>905</v>
      </c>
      <c r="C40" s="313" t="s">
        <v>908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7">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494" t="s">
        <v>302</v>
      </c>
      <c r="B41" s="124">
        <v>5.0999999999999996</v>
      </c>
      <c r="C41" s="311" t="s">
        <v>37</v>
      </c>
      <c r="D41" s="273">
        <f>SUM(E41:O41)</f>
        <v>0</v>
      </c>
      <c r="E41" s="251"/>
      <c r="F41" s="251"/>
      <c r="G41" s="251"/>
      <c r="H41" s="251"/>
      <c r="I41" s="251"/>
      <c r="J41" s="251"/>
      <c r="K41" s="251"/>
      <c r="L41" s="251"/>
      <c r="M41" s="251"/>
      <c r="N41" s="251"/>
      <c r="O41" s="252"/>
      <c r="P41" s="276">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7"/>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495"/>
      <c r="B42" s="126">
        <v>5.2</v>
      </c>
      <c r="C42" s="131" t="s">
        <v>303</v>
      </c>
      <c r="D42" s="274">
        <f>SUM(E42:O42)</f>
        <v>0</v>
      </c>
      <c r="E42" s="253"/>
      <c r="F42" s="253"/>
      <c r="G42" s="253"/>
      <c r="H42" s="253"/>
      <c r="I42" s="253"/>
      <c r="J42" s="253"/>
      <c r="K42" s="253"/>
      <c r="L42" s="253"/>
      <c r="M42" s="253"/>
      <c r="N42" s="253"/>
      <c r="O42" s="254"/>
      <c r="P42" s="289">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495"/>
      <c r="B43" s="126">
        <v>5.3</v>
      </c>
      <c r="C43" s="131" t="s">
        <v>304</v>
      </c>
      <c r="D43" s="274">
        <f>SUM(E43:O43)</f>
        <v>0</v>
      </c>
      <c r="E43" s="253"/>
      <c r="F43" s="253"/>
      <c r="G43" s="253"/>
      <c r="H43" s="253"/>
      <c r="I43" s="253"/>
      <c r="J43" s="253"/>
      <c r="K43" s="253"/>
      <c r="L43" s="253"/>
      <c r="M43" s="253"/>
      <c r="N43" s="253"/>
      <c r="O43" s="254"/>
      <c r="P43" s="289">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495"/>
      <c r="B44" s="126" t="s">
        <v>82</v>
      </c>
      <c r="C44" s="131" t="s">
        <v>909</v>
      </c>
      <c r="D44" s="274">
        <f>SUM(E44:O44)</f>
        <v>0</v>
      </c>
      <c r="E44" s="253"/>
      <c r="F44" s="253"/>
      <c r="G44" s="253"/>
      <c r="H44" s="253"/>
      <c r="I44" s="253"/>
      <c r="J44" s="253"/>
      <c r="K44" s="253"/>
      <c r="L44" s="253"/>
      <c r="M44" s="253"/>
      <c r="N44" s="253"/>
      <c r="O44" s="254"/>
      <c r="P44" s="289">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496"/>
      <c r="B45" s="128" t="s">
        <v>216</v>
      </c>
      <c r="C45" s="313" t="s">
        <v>305</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852">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7" t="s">
        <v>4</v>
      </c>
      <c r="B46" s="124">
        <v>6.1</v>
      </c>
      <c r="C46" s="311" t="s">
        <v>18</v>
      </c>
      <c r="D46" s="273">
        <f>SUM(E46:O46)</f>
        <v>0</v>
      </c>
      <c r="E46" s="251"/>
      <c r="F46" s="251"/>
      <c r="G46" s="251"/>
      <c r="H46" s="251"/>
      <c r="I46" s="251"/>
      <c r="J46" s="251"/>
      <c r="K46" s="251"/>
      <c r="L46" s="251"/>
      <c r="M46" s="251"/>
      <c r="N46" s="251"/>
      <c r="O46" s="252"/>
      <c r="P46" s="276">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7"/>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8"/>
      <c r="B47" s="126">
        <v>6.2</v>
      </c>
      <c r="C47" s="131" t="s">
        <v>19</v>
      </c>
      <c r="D47" s="274">
        <f>SUM(E47:O47)</f>
        <v>0</v>
      </c>
      <c r="E47" s="253"/>
      <c r="F47" s="253"/>
      <c r="G47" s="253"/>
      <c r="H47" s="253"/>
      <c r="I47" s="253"/>
      <c r="J47" s="253"/>
      <c r="K47" s="253"/>
      <c r="L47" s="253"/>
      <c r="M47" s="253"/>
      <c r="N47" s="253"/>
      <c r="O47" s="254"/>
      <c r="P47" s="289">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8"/>
      <c r="B48" s="126">
        <v>6.3</v>
      </c>
      <c r="C48" s="131" t="s">
        <v>184</v>
      </c>
      <c r="D48" s="274">
        <f>SUM(E48:O48)</f>
        <v>0</v>
      </c>
      <c r="E48" s="253"/>
      <c r="F48" s="253"/>
      <c r="G48" s="253"/>
      <c r="H48" s="253"/>
      <c r="I48" s="253"/>
      <c r="J48" s="253"/>
      <c r="K48" s="253"/>
      <c r="L48" s="253"/>
      <c r="M48" s="253"/>
      <c r="N48" s="253"/>
      <c r="O48" s="254"/>
      <c r="P48" s="289">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8"/>
      <c r="B49" s="126" t="s">
        <v>87</v>
      </c>
      <c r="C49" s="131" t="s">
        <v>910</v>
      </c>
      <c r="D49" s="274">
        <f>SUM(E49:O49)</f>
        <v>0</v>
      </c>
      <c r="E49" s="253"/>
      <c r="F49" s="253"/>
      <c r="G49" s="253"/>
      <c r="H49" s="253"/>
      <c r="I49" s="253"/>
      <c r="J49" s="253"/>
      <c r="K49" s="253"/>
      <c r="L49" s="253"/>
      <c r="M49" s="253"/>
      <c r="N49" s="253"/>
      <c r="O49" s="254"/>
      <c r="P49" s="289">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852">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6" t="s">
        <v>156</v>
      </c>
      <c r="B51" s="124">
        <v>7.1</v>
      </c>
      <c r="C51" s="311" t="s">
        <v>20</v>
      </c>
      <c r="D51" s="273">
        <f>SUM(E51:O51)</f>
        <v>0</v>
      </c>
      <c r="E51" s="251"/>
      <c r="F51" s="251"/>
      <c r="G51" s="251"/>
      <c r="H51" s="251"/>
      <c r="I51" s="251"/>
      <c r="J51" s="251"/>
      <c r="K51" s="251"/>
      <c r="L51" s="251"/>
      <c r="M51" s="251"/>
      <c r="N51" s="251"/>
      <c r="O51" s="252"/>
      <c r="P51" s="276">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7"/>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7"/>
      <c r="B52" s="126">
        <v>7.2</v>
      </c>
      <c r="C52" s="131" t="s">
        <v>21</v>
      </c>
      <c r="D52" s="274">
        <f>SUM(E52:O52)</f>
        <v>0</v>
      </c>
      <c r="E52" s="253"/>
      <c r="F52" s="253"/>
      <c r="G52" s="253"/>
      <c r="H52" s="253"/>
      <c r="I52" s="253"/>
      <c r="J52" s="253"/>
      <c r="K52" s="253"/>
      <c r="L52" s="253"/>
      <c r="M52" s="253"/>
      <c r="N52" s="253"/>
      <c r="O52" s="254"/>
      <c r="P52" s="289">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7"/>
      <c r="B53" s="126">
        <v>7.3</v>
      </c>
      <c r="C53" s="131" t="s">
        <v>155</v>
      </c>
      <c r="D53" s="274">
        <f>SUM(E53:O53)</f>
        <v>0</v>
      </c>
      <c r="E53" s="253"/>
      <c r="F53" s="253"/>
      <c r="G53" s="253"/>
      <c r="H53" s="253"/>
      <c r="I53" s="253"/>
      <c r="J53" s="253"/>
      <c r="K53" s="253"/>
      <c r="L53" s="253"/>
      <c r="M53" s="253"/>
      <c r="N53" s="253"/>
      <c r="O53" s="254"/>
      <c r="P53" s="289">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7"/>
      <c r="B54" s="126" t="s">
        <v>91</v>
      </c>
      <c r="C54" s="131" t="s">
        <v>911</v>
      </c>
      <c r="D54" s="274">
        <f>SUM(E54:O54)</f>
        <v>0</v>
      </c>
      <c r="E54" s="253"/>
      <c r="F54" s="253"/>
      <c r="G54" s="253"/>
      <c r="H54" s="253"/>
      <c r="I54" s="253"/>
      <c r="J54" s="253"/>
      <c r="K54" s="253"/>
      <c r="L54" s="253"/>
      <c r="M54" s="253"/>
      <c r="N54" s="253"/>
      <c r="O54" s="254"/>
      <c r="P54" s="289">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8"/>
      <c r="B55" s="129" t="s">
        <v>261</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852">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7"/>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8"/>
      <c r="B57" s="126" t="s">
        <v>112</v>
      </c>
      <c r="C57" s="131" t="s">
        <v>443</v>
      </c>
      <c r="D57" s="274">
        <f t="shared" si="39"/>
        <v>0</v>
      </c>
      <c r="E57" s="253"/>
      <c r="F57" s="253"/>
      <c r="G57" s="253"/>
      <c r="H57" s="253"/>
      <c r="I57" s="253"/>
      <c r="J57" s="253"/>
      <c r="K57" s="253"/>
      <c r="L57" s="253"/>
      <c r="M57" s="253"/>
      <c r="N57" s="253"/>
      <c r="O57" s="254"/>
      <c r="P57" s="289">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8"/>
      <c r="B58" s="126" t="s">
        <v>114</v>
      </c>
      <c r="C58" s="131" t="s">
        <v>157</v>
      </c>
      <c r="D58" s="274">
        <f t="shared" si="39"/>
        <v>0</v>
      </c>
      <c r="E58" s="253"/>
      <c r="F58" s="253"/>
      <c r="G58" s="253"/>
      <c r="H58" s="253"/>
      <c r="I58" s="253"/>
      <c r="J58" s="253"/>
      <c r="K58" s="253"/>
      <c r="L58" s="253"/>
      <c r="M58" s="253"/>
      <c r="N58" s="253"/>
      <c r="O58" s="254"/>
      <c r="P58" s="289">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8"/>
      <c r="B59" s="126" t="s">
        <v>115</v>
      </c>
      <c r="C59" s="131" t="s">
        <v>113</v>
      </c>
      <c r="D59" s="274">
        <f t="shared" si="39"/>
        <v>0</v>
      </c>
      <c r="E59" s="253"/>
      <c r="F59" s="253"/>
      <c r="G59" s="253"/>
      <c r="H59" s="253"/>
      <c r="I59" s="253"/>
      <c r="J59" s="253"/>
      <c r="K59" s="253"/>
      <c r="L59" s="253"/>
      <c r="M59" s="253"/>
      <c r="N59" s="253"/>
      <c r="O59" s="254"/>
      <c r="P59" s="289">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8"/>
      <c r="B60" s="126" t="s">
        <v>116</v>
      </c>
      <c r="C60" s="131" t="s">
        <v>158</v>
      </c>
      <c r="D60" s="274">
        <f t="shared" si="39"/>
        <v>0</v>
      </c>
      <c r="E60" s="253"/>
      <c r="F60" s="253"/>
      <c r="G60" s="253"/>
      <c r="H60" s="253"/>
      <c r="I60" s="253"/>
      <c r="J60" s="253"/>
      <c r="K60" s="253"/>
      <c r="L60" s="253"/>
      <c r="M60" s="253"/>
      <c r="N60" s="253"/>
      <c r="O60" s="254"/>
      <c r="P60" s="289">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8"/>
      <c r="B61" s="126" t="s">
        <v>159</v>
      </c>
      <c r="C61" s="131" t="s">
        <v>23</v>
      </c>
      <c r="D61" s="274">
        <f t="shared" si="39"/>
        <v>0</v>
      </c>
      <c r="E61" s="253"/>
      <c r="F61" s="253"/>
      <c r="G61" s="253"/>
      <c r="H61" s="253"/>
      <c r="I61" s="253"/>
      <c r="J61" s="253"/>
      <c r="K61" s="253"/>
      <c r="L61" s="253"/>
      <c r="M61" s="253"/>
      <c r="N61" s="253"/>
      <c r="O61" s="254"/>
      <c r="P61" s="289">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8"/>
      <c r="B62" s="126" t="s">
        <v>442</v>
      </c>
      <c r="C62" s="131" t="s">
        <v>912</v>
      </c>
      <c r="D62" s="274">
        <f t="shared" si="39"/>
        <v>0</v>
      </c>
      <c r="E62" s="253"/>
      <c r="F62" s="253"/>
      <c r="G62" s="253"/>
      <c r="H62" s="253"/>
      <c r="I62" s="253"/>
      <c r="J62" s="253"/>
      <c r="K62" s="253"/>
      <c r="L62" s="253"/>
      <c r="M62" s="253"/>
      <c r="N62" s="253"/>
      <c r="O62" s="254"/>
      <c r="P62" s="289">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9"/>
      <c r="B63" s="129" t="s">
        <v>457</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7">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7" t="s">
        <v>3</v>
      </c>
      <c r="B64" s="124">
        <v>9.1</v>
      </c>
      <c r="C64" s="131" t="s">
        <v>185</v>
      </c>
      <c r="D64" s="273">
        <f>SUM(E64:M64)</f>
        <v>0</v>
      </c>
      <c r="E64" s="251"/>
      <c r="F64" s="251"/>
      <c r="G64" s="251"/>
      <c r="H64" s="251"/>
      <c r="I64" s="251"/>
      <c r="J64" s="251"/>
      <c r="K64" s="251"/>
      <c r="L64" s="251"/>
      <c r="M64" s="251"/>
      <c r="N64" s="301"/>
      <c r="O64" s="1122"/>
      <c r="P64" s="276">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857"/>
      <c r="BA64" s="294">
        <f>SUM(BB64:BJ64)+AZ64</f>
        <v>0</v>
      </c>
      <c r="BB64" s="274">
        <f>E64+Q64+AC64+AO64</f>
        <v>0</v>
      </c>
      <c r="BC64" s="274">
        <f t="shared" ref="BB64:BJ71" si="46">F64+R64+AD64+AP64</f>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8"/>
      <c r="B65" s="126" t="s">
        <v>106</v>
      </c>
      <c r="C65" s="131" t="s">
        <v>186</v>
      </c>
      <c r="D65" s="274">
        <f>SUM(E65:M65)</f>
        <v>0</v>
      </c>
      <c r="E65" s="253"/>
      <c r="F65" s="253"/>
      <c r="G65" s="253"/>
      <c r="H65" s="253"/>
      <c r="I65" s="253"/>
      <c r="J65" s="253"/>
      <c r="K65" s="253"/>
      <c r="L65" s="253"/>
      <c r="M65" s="253"/>
      <c r="N65" s="303"/>
      <c r="O65" s="375"/>
      <c r="P65" s="289">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8"/>
      <c r="B66" s="126" t="s">
        <v>1302</v>
      </c>
      <c r="C66" s="131" t="s">
        <v>1303</v>
      </c>
      <c r="D66" s="274">
        <f>SUM(E66:M66)</f>
        <v>0</v>
      </c>
      <c r="E66" s="253"/>
      <c r="F66" s="253"/>
      <c r="G66" s="253"/>
      <c r="H66" s="253"/>
      <c r="I66" s="253"/>
      <c r="J66" s="253"/>
      <c r="K66" s="253"/>
      <c r="L66" s="253"/>
      <c r="M66" s="253"/>
      <c r="N66" s="303"/>
      <c r="O66" s="375"/>
      <c r="P66" s="289">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8"/>
      <c r="B67" s="126" t="s">
        <v>107</v>
      </c>
      <c r="C67" s="131" t="s">
        <v>187</v>
      </c>
      <c r="D67" s="274">
        <f>SUM(E67:M67)</f>
        <v>0</v>
      </c>
      <c r="E67" s="253"/>
      <c r="F67" s="253"/>
      <c r="G67" s="253"/>
      <c r="H67" s="253"/>
      <c r="I67" s="253"/>
      <c r="J67" s="253"/>
      <c r="K67" s="253"/>
      <c r="L67" s="253"/>
      <c r="M67" s="253"/>
      <c r="N67" s="303"/>
      <c r="O67" s="375"/>
      <c r="P67" s="289">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8"/>
      <c r="B68" s="126" t="s">
        <v>108</v>
      </c>
      <c r="C68" s="131" t="s">
        <v>160</v>
      </c>
      <c r="D68" s="274">
        <f>SUM(E68:O68)</f>
        <v>0</v>
      </c>
      <c r="E68" s="253"/>
      <c r="F68" s="253"/>
      <c r="G68" s="253"/>
      <c r="H68" s="253"/>
      <c r="I68" s="253"/>
      <c r="J68" s="253"/>
      <c r="K68" s="253"/>
      <c r="L68" s="253"/>
      <c r="M68" s="253"/>
      <c r="N68" s="253"/>
      <c r="O68" s="254"/>
      <c r="P68" s="289">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8"/>
      <c r="B69" s="126" t="s">
        <v>109</v>
      </c>
      <c r="C69" s="131" t="s">
        <v>134</v>
      </c>
      <c r="D69" s="274">
        <f>SUM(E69:O69)</f>
        <v>0</v>
      </c>
      <c r="E69" s="253"/>
      <c r="F69" s="253"/>
      <c r="G69" s="253"/>
      <c r="H69" s="253"/>
      <c r="I69" s="253"/>
      <c r="J69" s="253"/>
      <c r="K69" s="253"/>
      <c r="L69" s="253"/>
      <c r="M69" s="253"/>
      <c r="N69" s="253"/>
      <c r="O69" s="254"/>
      <c r="P69" s="289">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8"/>
      <c r="B70" s="126" t="s">
        <v>110</v>
      </c>
      <c r="C70" s="131" t="s">
        <v>162</v>
      </c>
      <c r="D70" s="274">
        <f>SUM(E70:O70)</f>
        <v>0</v>
      </c>
      <c r="E70" s="253"/>
      <c r="F70" s="253"/>
      <c r="G70" s="253"/>
      <c r="H70" s="253"/>
      <c r="I70" s="253"/>
      <c r="J70" s="253"/>
      <c r="K70" s="253"/>
      <c r="L70" s="253"/>
      <c r="M70" s="253"/>
      <c r="N70" s="253"/>
      <c r="O70" s="254"/>
      <c r="P70" s="289">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8"/>
      <c r="B71" s="126" t="s">
        <v>111</v>
      </c>
      <c r="C71" s="131" t="s">
        <v>913</v>
      </c>
      <c r="D71" s="274">
        <f>SUM(E71:O71)</f>
        <v>0</v>
      </c>
      <c r="E71" s="253"/>
      <c r="F71" s="253"/>
      <c r="G71" s="253"/>
      <c r="H71" s="253"/>
      <c r="I71" s="253"/>
      <c r="J71" s="253"/>
      <c r="K71" s="253"/>
      <c r="L71" s="253"/>
      <c r="M71" s="253"/>
      <c r="N71" s="253"/>
      <c r="O71" s="254"/>
      <c r="P71" s="289">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9"/>
      <c r="B72" s="129" t="s">
        <v>459</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495" t="s">
        <v>6</v>
      </c>
      <c r="B73" s="126" t="s">
        <v>117</v>
      </c>
      <c r="C73" s="131" t="s">
        <v>188</v>
      </c>
      <c r="D73" s="273">
        <f>SUM(E73:O73)</f>
        <v>0</v>
      </c>
      <c r="E73" s="251"/>
      <c r="F73" s="251"/>
      <c r="G73" s="251"/>
      <c r="H73" s="251"/>
      <c r="I73" s="251"/>
      <c r="J73" s="251"/>
      <c r="K73" s="251"/>
      <c r="L73" s="251"/>
      <c r="M73" s="251"/>
      <c r="N73" s="251"/>
      <c r="O73" s="252"/>
      <c r="P73" s="276">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7"/>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495"/>
      <c r="B74" s="126" t="s">
        <v>45</v>
      </c>
      <c r="C74" s="131" t="s">
        <v>231</v>
      </c>
      <c r="D74" s="274">
        <f>SUM(E74:O74)</f>
        <v>0</v>
      </c>
      <c r="E74" s="253"/>
      <c r="F74" s="253"/>
      <c r="G74" s="253"/>
      <c r="H74" s="253"/>
      <c r="I74" s="253"/>
      <c r="J74" s="253"/>
      <c r="K74" s="253"/>
      <c r="L74" s="253"/>
      <c r="M74" s="253"/>
      <c r="N74" s="253"/>
      <c r="O74" s="254"/>
      <c r="P74" s="289">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495"/>
      <c r="B75" s="126" t="s">
        <v>46</v>
      </c>
      <c r="C75" s="131" t="s">
        <v>164</v>
      </c>
      <c r="D75" s="274">
        <f>SUM(E75:O75)</f>
        <v>0</v>
      </c>
      <c r="E75" s="253"/>
      <c r="F75" s="253"/>
      <c r="G75" s="253"/>
      <c r="H75" s="253"/>
      <c r="I75" s="253"/>
      <c r="J75" s="253"/>
      <c r="K75" s="253"/>
      <c r="L75" s="253"/>
      <c r="M75" s="253"/>
      <c r="N75" s="253"/>
      <c r="O75" s="254"/>
      <c r="P75" s="289">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495"/>
      <c r="B76" s="126" t="s">
        <v>165</v>
      </c>
      <c r="C76" s="131" t="s">
        <v>914</v>
      </c>
      <c r="D76" s="274">
        <f>SUM(E76:O76)</f>
        <v>0</v>
      </c>
      <c r="E76" s="253"/>
      <c r="F76" s="253"/>
      <c r="G76" s="253"/>
      <c r="H76" s="253"/>
      <c r="I76" s="253"/>
      <c r="J76" s="253"/>
      <c r="K76" s="253"/>
      <c r="L76" s="253"/>
      <c r="M76" s="253"/>
      <c r="N76" s="253"/>
      <c r="O76" s="254"/>
      <c r="P76" s="289">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496"/>
      <c r="B77" s="314" t="s">
        <v>460</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852">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494" t="s">
        <v>232</v>
      </c>
      <c r="B78" s="315" t="s">
        <v>118</v>
      </c>
      <c r="C78" s="125" t="s">
        <v>171</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6">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AW20+SUM(AW22:AW23,AW27)+SUM(AW29:AW32)+AW37+AW41+AW46+AW51+SUM(AW56:AW57)+SUM(AW59:AW60)+SUM(AW64:AW68)+AW73</f>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09"/>
      <c r="B79" s="126" t="s">
        <v>55</v>
      </c>
      <c r="C79" s="127" t="s">
        <v>172</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89">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09"/>
      <c r="B80" s="126" t="s">
        <v>56</v>
      </c>
      <c r="C80" s="127" t="s">
        <v>173</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89">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09"/>
      <c r="B81" s="126" t="s">
        <v>119</v>
      </c>
      <c r="C81" s="127" t="s">
        <v>915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89">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09"/>
      <c r="B82" s="126" t="s">
        <v>120</v>
      </c>
      <c r="C82" s="127" t="s">
        <v>32</v>
      </c>
      <c r="D82" s="274">
        <f>SUM(E82:O82)</f>
        <v>0</v>
      </c>
      <c r="E82" s="253"/>
      <c r="F82" s="253"/>
      <c r="G82" s="253"/>
      <c r="H82" s="253"/>
      <c r="I82" s="253"/>
      <c r="J82" s="253"/>
      <c r="K82" s="253"/>
      <c r="L82" s="253"/>
      <c r="M82" s="253"/>
      <c r="N82" s="253"/>
      <c r="O82" s="254"/>
      <c r="P82" s="289">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9"/>
      <c r="B83" s="126" t="s">
        <v>924</v>
      </c>
      <c r="C83" s="127" t="s">
        <v>916</v>
      </c>
      <c r="D83" s="274">
        <f>SUM(E83:O83)</f>
        <v>0</v>
      </c>
      <c r="E83" s="253"/>
      <c r="F83" s="253"/>
      <c r="G83" s="253"/>
      <c r="H83" s="253"/>
      <c r="I83" s="253"/>
      <c r="J83" s="253"/>
      <c r="K83" s="253"/>
      <c r="L83" s="253"/>
      <c r="M83" s="253"/>
      <c r="N83" s="253"/>
      <c r="O83" s="254"/>
      <c r="P83" s="289">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9"/>
      <c r="B84" s="316" t="s">
        <v>166</v>
      </c>
      <c r="C84" s="137" t="s">
        <v>328</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853">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09"/>
      <c r="B85" s="126" t="s">
        <v>167</v>
      </c>
      <c r="C85" s="127" t="s">
        <v>40</v>
      </c>
      <c r="D85" s="273">
        <f>SUM(E85:O85)</f>
        <v>0</v>
      </c>
      <c r="E85" s="251"/>
      <c r="F85" s="251"/>
      <c r="G85" s="251"/>
      <c r="H85" s="251"/>
      <c r="I85" s="251"/>
      <c r="J85" s="251"/>
      <c r="K85" s="251"/>
      <c r="L85" s="251"/>
      <c r="M85" s="251"/>
      <c r="N85" s="251"/>
      <c r="O85" s="252"/>
      <c r="P85" s="276">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09"/>
      <c r="B86" s="126" t="s">
        <v>168</v>
      </c>
      <c r="C86" s="127" t="s">
        <v>329</v>
      </c>
      <c r="D86" s="274">
        <f>SUM(E86:O86)</f>
        <v>0</v>
      </c>
      <c r="E86" s="253"/>
      <c r="F86" s="253"/>
      <c r="G86" s="253"/>
      <c r="H86" s="253"/>
      <c r="I86" s="253"/>
      <c r="J86" s="253"/>
      <c r="K86" s="253"/>
      <c r="L86" s="253"/>
      <c r="M86" s="253"/>
      <c r="N86" s="253"/>
      <c r="O86" s="254"/>
      <c r="P86" s="289">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89">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0"/>
      <c r="B88" s="129" t="s">
        <v>170</v>
      </c>
      <c r="C88" s="130" t="s">
        <v>324</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7">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1" t="s">
        <v>175</v>
      </c>
      <c r="B89" s="1512"/>
      <c r="C89" s="151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92" t="s">
        <v>247</v>
      </c>
      <c r="AO89" s="1461"/>
      <c r="AP89" s="1461"/>
      <c r="AQ89" s="1461"/>
      <c r="AR89" s="1461"/>
      <c r="AS89" s="1461"/>
      <c r="AT89" s="1461"/>
      <c r="AU89" s="1461"/>
      <c r="AV89" s="1461"/>
      <c r="AW89" s="1461"/>
      <c r="AX89" s="1461"/>
      <c r="AY89" s="1493"/>
      <c r="AZ89" s="719"/>
      <c r="BA89" s="1460" t="s">
        <v>807</v>
      </c>
      <c r="BB89" s="1461"/>
      <c r="BC89" s="1461"/>
      <c r="BD89" s="1461"/>
      <c r="BE89" s="1461"/>
      <c r="BF89" s="1461"/>
      <c r="BG89" s="1461"/>
      <c r="BH89" s="1461"/>
      <c r="BI89" s="1461"/>
      <c r="BJ89" s="1461"/>
      <c r="BK89" s="1461"/>
      <c r="BL89" s="1462"/>
    </row>
    <row r="90" spans="1:64" customFormat="1" ht="45" customHeight="1" x14ac:dyDescent="0.25">
      <c r="A90" s="1514"/>
      <c r="B90" s="1515"/>
      <c r="C90" s="1516"/>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494" t="s">
        <v>9</v>
      </c>
      <c r="B91" s="124" t="s">
        <v>121</v>
      </c>
      <c r="C91" s="125" t="s">
        <v>27</v>
      </c>
      <c r="D91" s="274">
        <f t="shared" ref="D91:D97" si="84">E91+F91</f>
        <v>0</v>
      </c>
      <c r="E91" s="253"/>
      <c r="F91" s="253"/>
      <c r="G91" s="303"/>
      <c r="H91" s="303"/>
      <c r="I91" s="303"/>
      <c r="J91" s="303"/>
      <c r="K91" s="303"/>
      <c r="L91" s="303"/>
      <c r="M91" s="303"/>
      <c r="N91" s="303"/>
      <c r="O91" s="375"/>
      <c r="P91" s="289">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495"/>
      <c r="B92" s="126" t="s">
        <v>122</v>
      </c>
      <c r="C92" s="127" t="s">
        <v>97</v>
      </c>
      <c r="D92" s="274">
        <f t="shared" si="84"/>
        <v>0</v>
      </c>
      <c r="E92" s="253"/>
      <c r="F92" s="253"/>
      <c r="G92" s="303"/>
      <c r="H92" s="303"/>
      <c r="I92" s="303"/>
      <c r="J92" s="303"/>
      <c r="K92" s="303"/>
      <c r="L92" s="303"/>
      <c r="M92" s="303"/>
      <c r="N92" s="303"/>
      <c r="O92" s="375"/>
      <c r="P92" s="289">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495"/>
      <c r="B93" s="126" t="s">
        <v>123</v>
      </c>
      <c r="C93" s="127" t="s">
        <v>98</v>
      </c>
      <c r="D93" s="274">
        <f t="shared" si="84"/>
        <v>0</v>
      </c>
      <c r="E93" s="253"/>
      <c r="F93" s="253"/>
      <c r="G93" s="303"/>
      <c r="H93" s="303"/>
      <c r="I93" s="303"/>
      <c r="J93" s="303"/>
      <c r="K93" s="303"/>
      <c r="L93" s="303"/>
      <c r="M93" s="303"/>
      <c r="N93" s="303"/>
      <c r="O93" s="375"/>
      <c r="P93" s="289">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495"/>
      <c r="B94" s="132" t="s">
        <v>124</v>
      </c>
      <c r="C94" s="127" t="s">
        <v>99</v>
      </c>
      <c r="D94" s="274">
        <f t="shared" si="84"/>
        <v>0</v>
      </c>
      <c r="E94" s="253"/>
      <c r="F94" s="253"/>
      <c r="G94" s="303"/>
      <c r="H94" s="303"/>
      <c r="I94" s="303"/>
      <c r="J94" s="303"/>
      <c r="K94" s="303"/>
      <c r="L94" s="303"/>
      <c r="M94" s="303"/>
      <c r="N94" s="303"/>
      <c r="O94" s="375"/>
      <c r="P94" s="289">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495"/>
      <c r="B95" s="132" t="s">
        <v>125</v>
      </c>
      <c r="C95" s="127" t="s">
        <v>100</v>
      </c>
      <c r="D95" s="274">
        <f t="shared" si="84"/>
        <v>0</v>
      </c>
      <c r="E95" s="253"/>
      <c r="F95" s="253"/>
      <c r="G95" s="303"/>
      <c r="H95" s="303"/>
      <c r="I95" s="303"/>
      <c r="J95" s="303"/>
      <c r="K95" s="303"/>
      <c r="L95" s="303"/>
      <c r="M95" s="303"/>
      <c r="N95" s="303"/>
      <c r="O95" s="375"/>
      <c r="P95" s="289">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495"/>
      <c r="B96" s="126" t="s">
        <v>126</v>
      </c>
      <c r="C96" s="127" t="s">
        <v>28</v>
      </c>
      <c r="D96" s="274">
        <f t="shared" si="84"/>
        <v>0</v>
      </c>
      <c r="E96" s="253"/>
      <c r="F96" s="253"/>
      <c r="G96" s="303"/>
      <c r="H96" s="303"/>
      <c r="I96" s="303"/>
      <c r="J96" s="303"/>
      <c r="K96" s="303"/>
      <c r="L96" s="303"/>
      <c r="M96" s="303"/>
      <c r="N96" s="303"/>
      <c r="O96" s="375"/>
      <c r="P96" s="289">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496"/>
      <c r="B97" s="129" t="s">
        <v>127</v>
      </c>
      <c r="C97" s="130" t="s">
        <v>105</v>
      </c>
      <c r="D97" s="275">
        <f t="shared" si="84"/>
        <v>0</v>
      </c>
      <c r="E97" s="275">
        <f>SUM(E91:E96)</f>
        <v>0</v>
      </c>
      <c r="F97" s="275">
        <f>SUM(F91:F96)</f>
        <v>0</v>
      </c>
      <c r="G97" s="335"/>
      <c r="H97" s="335"/>
      <c r="I97" s="335"/>
      <c r="J97" s="335"/>
      <c r="K97" s="335"/>
      <c r="L97" s="335"/>
      <c r="M97" s="335"/>
      <c r="N97" s="335"/>
      <c r="O97" s="376"/>
      <c r="P97" s="277">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494"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495"/>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495"/>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495"/>
      <c r="B101" s="126" t="s">
        <v>131</v>
      </c>
      <c r="C101" s="1124"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495"/>
      <c r="B102" s="126" t="s">
        <v>132</v>
      </c>
      <c r="C102" s="1124"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495"/>
      <c r="B103" s="126" t="s">
        <v>133</v>
      </c>
      <c r="C103" s="1124"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496"/>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0</v>
      </c>
      <c r="E105" s="303"/>
      <c r="F105" s="303"/>
      <c r="G105" s="303"/>
      <c r="H105" s="303"/>
      <c r="I105" s="303"/>
      <c r="J105" s="303"/>
      <c r="K105" s="303"/>
      <c r="L105" s="303"/>
      <c r="M105" s="303"/>
      <c r="N105" s="303"/>
      <c r="O105" s="375"/>
      <c r="P105" s="289">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269</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0</v>
      </c>
      <c r="E108" s="342"/>
      <c r="F108" s="342"/>
      <c r="G108" s="342"/>
      <c r="H108" s="342"/>
      <c r="I108" s="342"/>
      <c r="J108" s="342"/>
      <c r="K108" s="342"/>
      <c r="L108" s="342"/>
      <c r="M108" s="342"/>
      <c r="N108" s="342"/>
      <c r="O108" s="1123"/>
      <c r="P108" s="550">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sheetPr>
  <dimension ref="A1:BL108"/>
  <sheetViews>
    <sheetView topLeftCell="A79" zoomScale="80" zoomScaleNormal="80" workbookViewId="0">
      <pane xSplit="3" topLeftCell="D1" activePane="topRight" state="frozen"/>
      <selection activeCell="D16" sqref="D16"/>
      <selection pane="topRight" activeCell="L64" sqref="L64"/>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397</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384</v>
      </c>
      <c r="B6" s="108"/>
      <c r="C6" s="452"/>
      <c r="E6" s="162"/>
      <c r="F6" s="162"/>
      <c r="G6" s="162"/>
      <c r="H6" s="162"/>
      <c r="I6" s="162"/>
      <c r="J6" s="162"/>
    </row>
    <row r="7" spans="1:64" ht="14.85" customHeight="1" x14ac:dyDescent="0.3">
      <c r="A7" s="259"/>
      <c r="B7" s="260"/>
      <c r="C7" s="261"/>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517" t="s">
        <v>247</v>
      </c>
      <c r="AO7" s="1518"/>
      <c r="AP7" s="1518"/>
      <c r="AQ7" s="1518"/>
      <c r="AR7" s="1518"/>
      <c r="AS7" s="1518"/>
      <c r="AT7" s="1518"/>
      <c r="AU7" s="1518"/>
      <c r="AV7" s="1518"/>
      <c r="AW7" s="1518"/>
      <c r="AX7" s="1518"/>
      <c r="AY7" s="1519"/>
      <c r="AZ7" s="870"/>
      <c r="BA7" s="1486" t="s">
        <v>807</v>
      </c>
      <c r="BB7" s="1487"/>
      <c r="BC7" s="1487"/>
      <c r="BD7" s="1487"/>
      <c r="BE7" s="1487"/>
      <c r="BF7" s="1487"/>
      <c r="BG7" s="1487"/>
      <c r="BH7" s="1487"/>
      <c r="BI7" s="1487"/>
      <c r="BJ7" s="1487"/>
      <c r="BK7" s="1487"/>
      <c r="BL7" s="1488"/>
    </row>
    <row r="8" spans="1:64" ht="45" customHeight="1" x14ac:dyDescent="0.3">
      <c r="A8" s="1254"/>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216232.99000000002</v>
      </c>
      <c r="E9" s="737">
        <v>178125.74</v>
      </c>
      <c r="F9" s="737">
        <v>7914.2</v>
      </c>
      <c r="G9" s="737">
        <v>13113.42</v>
      </c>
      <c r="H9" s="737">
        <v>4896</v>
      </c>
      <c r="I9" s="737">
        <v>5114.96</v>
      </c>
      <c r="J9" s="737">
        <v>3231.26</v>
      </c>
      <c r="K9" s="737">
        <v>133</v>
      </c>
      <c r="L9" s="737">
        <v>404.35</v>
      </c>
      <c r="M9" s="737">
        <v>102</v>
      </c>
      <c r="N9" s="737">
        <v>2751.06</v>
      </c>
      <c r="O9" s="806">
        <v>447</v>
      </c>
      <c r="P9" s="742">
        <f>SUM(Q9:AA9)</f>
        <v>222173.3</v>
      </c>
      <c r="Q9" s="737">
        <v>183054.09</v>
      </c>
      <c r="R9" s="737">
        <v>8454.8799999999992</v>
      </c>
      <c r="S9" s="737">
        <v>13284.43</v>
      </c>
      <c r="T9" s="737">
        <v>4949.41</v>
      </c>
      <c r="U9" s="737">
        <v>5169.78</v>
      </c>
      <c r="V9" s="737">
        <v>3180.77</v>
      </c>
      <c r="W9" s="737">
        <v>134</v>
      </c>
      <c r="X9" s="737">
        <v>406.97</v>
      </c>
      <c r="Y9" s="737">
        <v>97</v>
      </c>
      <c r="Z9" s="737">
        <v>2953.97</v>
      </c>
      <c r="AA9" s="806">
        <v>488</v>
      </c>
      <c r="AB9" s="742">
        <f>SUM(AC9:AM9)</f>
        <v>226934.45</v>
      </c>
      <c r="AC9" s="737">
        <v>186832.35</v>
      </c>
      <c r="AD9" s="737">
        <v>9057.8799999999992</v>
      </c>
      <c r="AE9" s="737">
        <v>13414.92</v>
      </c>
      <c r="AF9" s="737">
        <v>4995.09</v>
      </c>
      <c r="AG9" s="737">
        <v>5172.91</v>
      </c>
      <c r="AH9" s="737">
        <v>3212.81</v>
      </c>
      <c r="AI9" s="737">
        <v>119</v>
      </c>
      <c r="AJ9" s="737">
        <v>408.43</v>
      </c>
      <c r="AK9" s="737">
        <v>99</v>
      </c>
      <c r="AL9" s="737">
        <v>3103.06</v>
      </c>
      <c r="AM9" s="806">
        <v>519</v>
      </c>
      <c r="AN9" s="736">
        <f>SUM(AO9:AY9)</f>
        <v>233384.19999999998</v>
      </c>
      <c r="AO9" s="737">
        <v>192397.17</v>
      </c>
      <c r="AP9" s="737">
        <v>9597.27</v>
      </c>
      <c r="AQ9" s="737">
        <v>13474.36</v>
      </c>
      <c r="AR9" s="737">
        <v>5072</v>
      </c>
      <c r="AS9" s="737">
        <v>5304.5</v>
      </c>
      <c r="AT9" s="737">
        <v>3124.55</v>
      </c>
      <c r="AU9" s="737">
        <v>117</v>
      </c>
      <c r="AV9" s="737">
        <v>428</v>
      </c>
      <c r="AW9" s="737">
        <v>95</v>
      </c>
      <c r="AX9" s="737">
        <v>3207.32</v>
      </c>
      <c r="AY9" s="806">
        <v>567.03</v>
      </c>
      <c r="AZ9" s="855">
        <v>-95.010000000000275</v>
      </c>
      <c r="BA9" s="740">
        <f>AN9+AB9+P9+D9+AZ9</f>
        <v>898629.92999999993</v>
      </c>
      <c r="BB9" s="741">
        <f t="shared" ref="BB9:BL9" si="0">AO9+AC9+Q9+E9</f>
        <v>740409.35</v>
      </c>
      <c r="BC9" s="741">
        <f t="shared" si="0"/>
        <v>35024.229999999996</v>
      </c>
      <c r="BD9" s="741">
        <f t="shared" si="0"/>
        <v>53287.13</v>
      </c>
      <c r="BE9" s="741">
        <f t="shared" si="0"/>
        <v>19912.5</v>
      </c>
      <c r="BF9" s="741">
        <f t="shared" si="0"/>
        <v>20762.149999999998</v>
      </c>
      <c r="BG9" s="741">
        <f t="shared" si="0"/>
        <v>12749.390000000001</v>
      </c>
      <c r="BH9" s="741">
        <f t="shared" si="0"/>
        <v>503</v>
      </c>
      <c r="BI9" s="742">
        <f t="shared" si="0"/>
        <v>1647.75</v>
      </c>
      <c r="BJ9" s="742">
        <f t="shared" si="0"/>
        <v>393</v>
      </c>
      <c r="BK9" s="741">
        <f t="shared" si="0"/>
        <v>12015.41</v>
      </c>
      <c r="BL9" s="743">
        <f t="shared" si="0"/>
        <v>2021.03</v>
      </c>
    </row>
    <row r="10" spans="1:64" customFormat="1" ht="18" customHeight="1" x14ac:dyDescent="0.3">
      <c r="A10" s="1503" t="s">
        <v>11</v>
      </c>
      <c r="B10" s="1504"/>
      <c r="C10" s="150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7" t="s">
        <v>183</v>
      </c>
      <c r="B11" s="124">
        <v>1.1000000000000001</v>
      </c>
      <c r="C11" s="125" t="s">
        <v>12</v>
      </c>
      <c r="D11" s="270">
        <f t="shared" ref="D11:D16" si="1">SUM(E11:O11)</f>
        <v>65964439.220000006</v>
      </c>
      <c r="E11" s="249">
        <v>34151886.229999997</v>
      </c>
      <c r="F11" s="249">
        <v>4055769.16</v>
      </c>
      <c r="G11" s="249">
        <v>12873486.84</v>
      </c>
      <c r="H11" s="249">
        <v>6905287.7999999998</v>
      </c>
      <c r="I11" s="249">
        <v>1052983.33</v>
      </c>
      <c r="J11" s="249">
        <v>1309449.23</v>
      </c>
      <c r="K11" s="249">
        <v>26212.880000000001</v>
      </c>
      <c r="L11" s="249">
        <v>1426469.09</v>
      </c>
      <c r="M11" s="249">
        <v>2783244.42</v>
      </c>
      <c r="N11" s="249">
        <v>314054.84999999998</v>
      </c>
      <c r="O11" s="249">
        <v>1065595.3899999999</v>
      </c>
      <c r="P11" s="270">
        <f t="shared" ref="P11" si="2">SUM(Q11:AA11)</f>
        <v>67118027.280000001</v>
      </c>
      <c r="Q11" s="249">
        <v>34770531.060000002</v>
      </c>
      <c r="R11" s="249">
        <v>4346670.6500000004</v>
      </c>
      <c r="S11" s="249">
        <v>13264647.470000001</v>
      </c>
      <c r="T11" s="249">
        <v>6793965.8399999999</v>
      </c>
      <c r="U11" s="249">
        <v>1063396.81</v>
      </c>
      <c r="V11" s="249">
        <v>1278223.1299999999</v>
      </c>
      <c r="W11" s="249">
        <v>26443.48</v>
      </c>
      <c r="X11" s="249">
        <v>1434313.9</v>
      </c>
      <c r="Y11" s="249">
        <v>2646810.87</v>
      </c>
      <c r="Z11" s="249">
        <v>335770.64</v>
      </c>
      <c r="AA11" s="249">
        <v>1157253.43</v>
      </c>
      <c r="AB11" s="270">
        <f t="shared" ref="AB11" si="3">SUM(AC11:AM11)</f>
        <v>68912096.030000001</v>
      </c>
      <c r="AC11" s="249">
        <v>35879771.520000003</v>
      </c>
      <c r="AD11" s="249">
        <v>4590515.5</v>
      </c>
      <c r="AE11" s="249">
        <v>13506692.85</v>
      </c>
      <c r="AF11" s="249">
        <v>6856676.4800000004</v>
      </c>
      <c r="AG11" s="249">
        <v>1068717.1000000001</v>
      </c>
      <c r="AH11" s="249">
        <v>1256903.9099999999</v>
      </c>
      <c r="AI11" s="249">
        <v>23270.18</v>
      </c>
      <c r="AJ11" s="249">
        <v>1444769.69</v>
      </c>
      <c r="AK11" s="249">
        <v>2701384.29</v>
      </c>
      <c r="AL11" s="249">
        <v>352257.3</v>
      </c>
      <c r="AM11" s="249">
        <v>1231137.21</v>
      </c>
      <c r="AN11" s="270">
        <f t="shared" ref="AN11" si="4">SUM(AO11:AY11)</f>
        <v>75429755.430000007</v>
      </c>
      <c r="AO11" s="249">
        <v>39274285.579999998</v>
      </c>
      <c r="AP11" s="249">
        <v>5049428.0999999996</v>
      </c>
      <c r="AQ11" s="249">
        <v>14641212.73</v>
      </c>
      <c r="AR11" s="249">
        <v>7774669.4199999999</v>
      </c>
      <c r="AS11" s="249">
        <v>1254329.22</v>
      </c>
      <c r="AT11" s="249">
        <v>1278026.6499999999</v>
      </c>
      <c r="AU11" s="249">
        <v>15098.52</v>
      </c>
      <c r="AV11" s="249">
        <v>1563963.12</v>
      </c>
      <c r="AW11" s="249">
        <v>2668672.5499999998</v>
      </c>
      <c r="AX11" s="249">
        <v>417188.92</v>
      </c>
      <c r="AY11" s="249">
        <v>1492880.62</v>
      </c>
      <c r="AZ11" s="856">
        <v>-496341.33999999962</v>
      </c>
      <c r="BA11" s="321">
        <f t="shared" ref="BA11:BA16" si="5">SUM(BB11:BL11)+AZ11</f>
        <v>276927976.62</v>
      </c>
      <c r="BB11" s="271">
        <f t="shared" ref="BB11:BL16" si="6">E11+Q11+AC11+AO11</f>
        <v>144076474.38999999</v>
      </c>
      <c r="BC11" s="271">
        <f t="shared" si="6"/>
        <v>18042383.41</v>
      </c>
      <c r="BD11" s="271">
        <f t="shared" si="6"/>
        <v>54286039.890000001</v>
      </c>
      <c r="BE11" s="271">
        <f t="shared" si="6"/>
        <v>28330599.539999999</v>
      </c>
      <c r="BF11" s="271">
        <f t="shared" si="6"/>
        <v>4439426.46</v>
      </c>
      <c r="BG11" s="271">
        <f t="shared" si="6"/>
        <v>5122602.92</v>
      </c>
      <c r="BH11" s="271">
        <f t="shared" si="6"/>
        <v>91025.060000000012</v>
      </c>
      <c r="BI11" s="271">
        <f t="shared" si="6"/>
        <v>5869515.7999999998</v>
      </c>
      <c r="BJ11" s="271">
        <f t="shared" si="6"/>
        <v>10800112.129999999</v>
      </c>
      <c r="BK11" s="271">
        <f t="shared" si="6"/>
        <v>1419271.71</v>
      </c>
      <c r="BL11" s="295">
        <f t="shared" si="6"/>
        <v>4946866.6500000004</v>
      </c>
    </row>
    <row r="12" spans="1:64" x14ac:dyDescent="0.25">
      <c r="A12" s="1498"/>
      <c r="B12" s="126" t="s">
        <v>1300</v>
      </c>
      <c r="C12" s="127" t="s">
        <v>1309</v>
      </c>
      <c r="D12" s="270">
        <f t="shared" si="1"/>
        <v>520167.56117925944</v>
      </c>
      <c r="E12" s="249">
        <v>253820.28581484852</v>
      </c>
      <c r="F12" s="249"/>
      <c r="G12" s="249">
        <v>233424.17232435336</v>
      </c>
      <c r="H12" s="249"/>
      <c r="I12" s="249"/>
      <c r="J12" s="249"/>
      <c r="K12" s="249"/>
      <c r="L12" s="249"/>
      <c r="M12" s="249"/>
      <c r="N12" s="249"/>
      <c r="O12" s="249">
        <v>32923.103040057555</v>
      </c>
      <c r="P12" s="270">
        <f t="shared" ref="P12:P16" si="7">SUM(Q12:AA12)</f>
        <v>515425.93949961796</v>
      </c>
      <c r="Q12" s="249">
        <v>248903.94049559653</v>
      </c>
      <c r="R12" s="249"/>
      <c r="S12" s="249">
        <v>232876.76957491928</v>
      </c>
      <c r="T12" s="249"/>
      <c r="U12" s="249"/>
      <c r="V12" s="249"/>
      <c r="W12" s="249"/>
      <c r="X12" s="249"/>
      <c r="Y12" s="249"/>
      <c r="Z12" s="249"/>
      <c r="AA12" s="249">
        <v>33645.229429102168</v>
      </c>
      <c r="AB12" s="270">
        <f t="shared" ref="AB12:AB16" si="8">SUM(AC12:AM12)</f>
        <v>513812.33575058402</v>
      </c>
      <c r="AC12" s="249">
        <v>245635.77392489751</v>
      </c>
      <c r="AD12" s="249"/>
      <c r="AE12" s="249">
        <v>234817.13026138657</v>
      </c>
      <c r="AF12" s="249"/>
      <c r="AG12" s="249"/>
      <c r="AH12" s="249"/>
      <c r="AI12" s="249"/>
      <c r="AJ12" s="249"/>
      <c r="AK12" s="249"/>
      <c r="AL12" s="249"/>
      <c r="AM12" s="249">
        <v>33359.431564299972</v>
      </c>
      <c r="AN12" s="270">
        <f t="shared" ref="AN12:AN16" si="9">SUM(AO12:AY12)</f>
        <v>247638.16229047888</v>
      </c>
      <c r="AO12" s="249">
        <v>215778.26593194358</v>
      </c>
      <c r="AP12" s="249"/>
      <c r="AQ12" s="249">
        <v>31859.896358535312</v>
      </c>
      <c r="AR12" s="249"/>
      <c r="AS12" s="249"/>
      <c r="AT12" s="249"/>
      <c r="AU12" s="249"/>
      <c r="AV12" s="249"/>
      <c r="AW12" s="249"/>
      <c r="AX12" s="249"/>
      <c r="AY12" s="249">
        <v>0</v>
      </c>
      <c r="AZ12" s="856">
        <v>366283.49640464853</v>
      </c>
      <c r="BA12" s="290">
        <f t="shared" si="5"/>
        <v>2163327.4951245887</v>
      </c>
      <c r="BB12" s="271">
        <f t="shared" si="6"/>
        <v>964138.26616728608</v>
      </c>
      <c r="BC12" s="271">
        <f t="shared" si="6"/>
        <v>0</v>
      </c>
      <c r="BD12" s="271">
        <f t="shared" si="6"/>
        <v>732977.9685191944</v>
      </c>
      <c r="BE12" s="271">
        <f t="shared" si="6"/>
        <v>0</v>
      </c>
      <c r="BF12" s="271">
        <f t="shared" si="6"/>
        <v>0</v>
      </c>
      <c r="BG12" s="271">
        <f t="shared" si="6"/>
        <v>0</v>
      </c>
      <c r="BH12" s="271">
        <f t="shared" si="6"/>
        <v>0</v>
      </c>
      <c r="BI12" s="271">
        <f t="shared" si="6"/>
        <v>0</v>
      </c>
      <c r="BJ12" s="271">
        <f t="shared" si="6"/>
        <v>0</v>
      </c>
      <c r="BK12" s="271">
        <f t="shared" si="6"/>
        <v>0</v>
      </c>
      <c r="BL12" s="291">
        <f t="shared" si="6"/>
        <v>99927.764033459694</v>
      </c>
    </row>
    <row r="13" spans="1:64" x14ac:dyDescent="0.25">
      <c r="A13" s="1498"/>
      <c r="B13" s="126" t="s">
        <v>63</v>
      </c>
      <c r="C13" s="127" t="s">
        <v>343</v>
      </c>
      <c r="D13" s="271">
        <f t="shared" si="1"/>
        <v>0</v>
      </c>
      <c r="E13" s="249"/>
      <c r="F13" s="249"/>
      <c r="G13" s="249"/>
      <c r="H13" s="249"/>
      <c r="I13" s="249"/>
      <c r="J13" s="249"/>
      <c r="K13" s="249"/>
      <c r="L13" s="249"/>
      <c r="M13" s="249"/>
      <c r="N13" s="249"/>
      <c r="O13" s="250"/>
      <c r="P13" s="271">
        <f t="shared" si="7"/>
        <v>0</v>
      </c>
      <c r="Q13" s="249"/>
      <c r="R13" s="249"/>
      <c r="S13" s="249"/>
      <c r="T13" s="249"/>
      <c r="U13" s="249"/>
      <c r="V13" s="249"/>
      <c r="W13" s="249"/>
      <c r="X13" s="249"/>
      <c r="Y13" s="249"/>
      <c r="Z13" s="249"/>
      <c r="AA13" s="250"/>
      <c r="AB13" s="271">
        <f t="shared" si="8"/>
        <v>0</v>
      </c>
      <c r="AC13" s="249"/>
      <c r="AD13" s="249"/>
      <c r="AE13" s="249"/>
      <c r="AF13" s="249"/>
      <c r="AG13" s="249"/>
      <c r="AH13" s="249"/>
      <c r="AI13" s="249"/>
      <c r="AJ13" s="249"/>
      <c r="AK13" s="249"/>
      <c r="AL13" s="249"/>
      <c r="AM13" s="250"/>
      <c r="AN13" s="270">
        <f t="shared" si="9"/>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8"/>
      <c r="B14" s="126" t="s">
        <v>896</v>
      </c>
      <c r="C14" s="127" t="s">
        <v>897</v>
      </c>
      <c r="D14" s="271">
        <f t="shared" si="1"/>
        <v>1392594.4633441262</v>
      </c>
      <c r="E14" s="249">
        <v>1392594.4633441262</v>
      </c>
      <c r="F14" s="249"/>
      <c r="G14" s="249"/>
      <c r="H14" s="249"/>
      <c r="I14" s="249"/>
      <c r="J14" s="249"/>
      <c r="K14" s="249"/>
      <c r="L14" s="249"/>
      <c r="M14" s="249"/>
      <c r="N14" s="249"/>
      <c r="O14" s="250"/>
      <c r="P14" s="271">
        <f t="shared" si="7"/>
        <v>1387809.013879193</v>
      </c>
      <c r="Q14" s="249">
        <v>1380916.3938791929</v>
      </c>
      <c r="R14" s="249"/>
      <c r="S14" s="249"/>
      <c r="T14" s="249"/>
      <c r="U14" s="249">
        <v>3446.31</v>
      </c>
      <c r="V14" s="249"/>
      <c r="W14" s="249">
        <v>3446.31</v>
      </c>
      <c r="X14" s="249"/>
      <c r="Y14" s="249"/>
      <c r="Z14" s="249"/>
      <c r="AA14" s="250"/>
      <c r="AB14" s="271">
        <f t="shared" si="8"/>
        <v>1520887.0828080375</v>
      </c>
      <c r="AC14" s="249">
        <v>1517440.7728080375</v>
      </c>
      <c r="AD14" s="249"/>
      <c r="AE14" s="249"/>
      <c r="AF14" s="249"/>
      <c r="AG14" s="249">
        <v>3446.31</v>
      </c>
      <c r="AH14" s="249"/>
      <c r="AI14" s="249"/>
      <c r="AJ14" s="249"/>
      <c r="AK14" s="249"/>
      <c r="AL14" s="249"/>
      <c r="AM14" s="250"/>
      <c r="AN14" s="270">
        <f t="shared" si="9"/>
        <v>1325930.2746222843</v>
      </c>
      <c r="AO14" s="249">
        <v>1305242.6346222842</v>
      </c>
      <c r="AP14" s="249">
        <v>10343.82</v>
      </c>
      <c r="AQ14" s="249"/>
      <c r="AR14" s="249"/>
      <c r="AS14" s="249">
        <v>10343.82</v>
      </c>
      <c r="AT14" s="249"/>
      <c r="AU14" s="249"/>
      <c r="AV14" s="249"/>
      <c r="AW14" s="249"/>
      <c r="AX14" s="249"/>
      <c r="AY14" s="250"/>
      <c r="AZ14" s="856">
        <v>-35451.700000000594</v>
      </c>
      <c r="BA14" s="290">
        <f t="shared" si="5"/>
        <v>5591769.1346536409</v>
      </c>
      <c r="BB14" s="271">
        <f t="shared" si="6"/>
        <v>5596194.2646536408</v>
      </c>
      <c r="BC14" s="271">
        <f t="shared" si="6"/>
        <v>10343.82</v>
      </c>
      <c r="BD14" s="271">
        <f t="shared" si="6"/>
        <v>0</v>
      </c>
      <c r="BE14" s="271">
        <f t="shared" si="6"/>
        <v>0</v>
      </c>
      <c r="BF14" s="271">
        <f t="shared" si="6"/>
        <v>17236.439999999999</v>
      </c>
      <c r="BG14" s="271">
        <f t="shared" si="6"/>
        <v>0</v>
      </c>
      <c r="BH14" s="271">
        <f t="shared" si="6"/>
        <v>3446.31</v>
      </c>
      <c r="BI14" s="271">
        <f t="shared" si="6"/>
        <v>0</v>
      </c>
      <c r="BJ14" s="271">
        <f t="shared" si="6"/>
        <v>0</v>
      </c>
      <c r="BK14" s="271">
        <f t="shared" si="6"/>
        <v>0</v>
      </c>
      <c r="BL14" s="291">
        <f t="shared" si="6"/>
        <v>0</v>
      </c>
    </row>
    <row r="15" spans="1:64" x14ac:dyDescent="0.25">
      <c r="A15" s="1498"/>
      <c r="B15" s="126" t="s">
        <v>94</v>
      </c>
      <c r="C15" s="127" t="s">
        <v>146</v>
      </c>
      <c r="D15" s="270">
        <f t="shared" si="1"/>
        <v>0</v>
      </c>
      <c r="E15" s="249"/>
      <c r="F15" s="249"/>
      <c r="G15" s="249"/>
      <c r="H15" s="249"/>
      <c r="I15" s="249"/>
      <c r="J15" s="249"/>
      <c r="K15" s="249"/>
      <c r="L15" s="249"/>
      <c r="M15" s="249"/>
      <c r="N15" s="249"/>
      <c r="O15" s="249"/>
      <c r="P15" s="270">
        <f t="shared" si="7"/>
        <v>0</v>
      </c>
      <c r="Q15" s="249"/>
      <c r="R15" s="249"/>
      <c r="S15" s="249"/>
      <c r="T15" s="249"/>
      <c r="U15" s="249"/>
      <c r="V15" s="249"/>
      <c r="W15" s="249"/>
      <c r="X15" s="249"/>
      <c r="Y15" s="249"/>
      <c r="Z15" s="249"/>
      <c r="AA15" s="250"/>
      <c r="AB15" s="270">
        <f t="shared" si="8"/>
        <v>0</v>
      </c>
      <c r="AC15" s="249"/>
      <c r="AD15" s="249"/>
      <c r="AE15" s="249"/>
      <c r="AF15" s="249"/>
      <c r="AG15" s="249"/>
      <c r="AH15" s="249"/>
      <c r="AI15" s="249"/>
      <c r="AJ15" s="249"/>
      <c r="AK15" s="249"/>
      <c r="AL15" s="249"/>
      <c r="AM15" s="250"/>
      <c r="AN15" s="270">
        <f t="shared" si="9"/>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8"/>
      <c r="B16" s="126" t="s">
        <v>35</v>
      </c>
      <c r="C16" s="127" t="s">
        <v>13</v>
      </c>
      <c r="D16" s="270">
        <f t="shared" si="1"/>
        <v>200644.8261101582</v>
      </c>
      <c r="E16" s="249">
        <v>7769.7525714993235</v>
      </c>
      <c r="F16" s="249"/>
      <c r="G16" s="249">
        <v>42766.213538658893</v>
      </c>
      <c r="H16" s="249"/>
      <c r="I16" s="249"/>
      <c r="J16" s="249"/>
      <c r="K16" s="249"/>
      <c r="L16" s="249"/>
      <c r="M16" s="249"/>
      <c r="N16" s="249">
        <v>150108.85999999999</v>
      </c>
      <c r="O16" s="249"/>
      <c r="P16" s="270">
        <f t="shared" si="7"/>
        <v>269879.05418136041</v>
      </c>
      <c r="Q16" s="249">
        <v>77059.37815823892</v>
      </c>
      <c r="R16" s="249"/>
      <c r="S16" s="249">
        <v>42710.816023121501</v>
      </c>
      <c r="T16" s="249"/>
      <c r="U16" s="249"/>
      <c r="V16" s="249"/>
      <c r="W16" s="249"/>
      <c r="X16" s="249"/>
      <c r="Y16" s="249"/>
      <c r="Z16" s="249">
        <v>150108.85999999999</v>
      </c>
      <c r="AA16" s="250"/>
      <c r="AB16" s="270">
        <f t="shared" si="8"/>
        <v>306068.20378033922</v>
      </c>
      <c r="AC16" s="249">
        <v>108979.39595033067</v>
      </c>
      <c r="AD16" s="249"/>
      <c r="AE16" s="249">
        <v>45174.407830008597</v>
      </c>
      <c r="AF16" s="249"/>
      <c r="AG16" s="249"/>
      <c r="AH16" s="249"/>
      <c r="AI16" s="249"/>
      <c r="AJ16" s="249"/>
      <c r="AK16" s="249"/>
      <c r="AL16" s="249">
        <v>151914.39999999994</v>
      </c>
      <c r="AM16" s="250"/>
      <c r="AN16" s="270">
        <f t="shared" si="9"/>
        <v>55096.374666665506</v>
      </c>
      <c r="AO16" s="249">
        <v>32972.314139129725</v>
      </c>
      <c r="AP16" s="249"/>
      <c r="AQ16" s="249">
        <v>22124.060527535778</v>
      </c>
      <c r="AR16" s="249"/>
      <c r="AS16" s="249"/>
      <c r="AT16" s="249"/>
      <c r="AU16" s="249"/>
      <c r="AV16" s="249"/>
      <c r="AW16" s="249"/>
      <c r="AX16" s="249"/>
      <c r="AY16" s="250"/>
      <c r="AZ16" s="856">
        <v>22671.531377227471</v>
      </c>
      <c r="BA16" s="290">
        <f t="shared" si="5"/>
        <v>854359.99011575081</v>
      </c>
      <c r="BB16" s="271">
        <f t="shared" si="6"/>
        <v>226780.84081919864</v>
      </c>
      <c r="BC16" s="271">
        <f t="shared" si="6"/>
        <v>0</v>
      </c>
      <c r="BD16" s="271">
        <f t="shared" si="6"/>
        <v>152775.49791932476</v>
      </c>
      <c r="BE16" s="271">
        <f t="shared" si="6"/>
        <v>0</v>
      </c>
      <c r="BF16" s="271">
        <f t="shared" si="6"/>
        <v>0</v>
      </c>
      <c r="BG16" s="271">
        <f t="shared" si="6"/>
        <v>0</v>
      </c>
      <c r="BH16" s="271">
        <f t="shared" si="6"/>
        <v>0</v>
      </c>
      <c r="BI16" s="271">
        <f t="shared" si="6"/>
        <v>0</v>
      </c>
      <c r="BJ16" s="271">
        <f t="shared" si="6"/>
        <v>0</v>
      </c>
      <c r="BK16" s="271">
        <f t="shared" si="6"/>
        <v>452132.11999999988</v>
      </c>
      <c r="BL16" s="291">
        <f t="shared" si="6"/>
        <v>0</v>
      </c>
    </row>
    <row r="17" spans="1:64" s="209" customFormat="1" x14ac:dyDescent="0.25">
      <c r="A17" s="1498"/>
      <c r="B17" s="128" t="s">
        <v>201</v>
      </c>
      <c r="C17" s="309" t="s">
        <v>14</v>
      </c>
      <c r="D17" s="272">
        <f>SUM(D11:D16)</f>
        <v>68077846.070633546</v>
      </c>
      <c r="E17" s="272">
        <f>SUM(E11:E16)</f>
        <v>35806070.731730476</v>
      </c>
      <c r="F17" s="272">
        <f>SUM(F11:F16)</f>
        <v>4055769.16</v>
      </c>
      <c r="G17" s="272">
        <f t="shared" ref="G17:O17" si="10">SUM(G11:G16)</f>
        <v>13149677.225863013</v>
      </c>
      <c r="H17" s="272">
        <f t="shared" si="10"/>
        <v>6905287.7999999998</v>
      </c>
      <c r="I17" s="272">
        <f t="shared" si="10"/>
        <v>1052983.33</v>
      </c>
      <c r="J17" s="272">
        <f t="shared" si="10"/>
        <v>1309449.23</v>
      </c>
      <c r="K17" s="272">
        <f t="shared" si="10"/>
        <v>26212.880000000001</v>
      </c>
      <c r="L17" s="272">
        <f t="shared" si="10"/>
        <v>1426469.09</v>
      </c>
      <c r="M17" s="272">
        <f t="shared" si="10"/>
        <v>2783244.42</v>
      </c>
      <c r="N17" s="272">
        <f t="shared" si="10"/>
        <v>464163.70999999996</v>
      </c>
      <c r="O17" s="272">
        <f t="shared" si="10"/>
        <v>1098518.4930400574</v>
      </c>
      <c r="P17" s="288">
        <f>SUM(P11:P16)</f>
        <v>69291141.28756018</v>
      </c>
      <c r="Q17" s="272">
        <f>SUM(Q11:Q16)</f>
        <v>36477410.772533029</v>
      </c>
      <c r="R17" s="272">
        <f>SUM(R11:R16)</f>
        <v>4346670.6500000004</v>
      </c>
      <c r="S17" s="272">
        <f t="shared" ref="S17:AA17" si="11">SUM(S11:S16)</f>
        <v>13540235.055598041</v>
      </c>
      <c r="T17" s="272">
        <f t="shared" si="11"/>
        <v>6793965.8399999999</v>
      </c>
      <c r="U17" s="272">
        <f t="shared" si="11"/>
        <v>1066843.1200000001</v>
      </c>
      <c r="V17" s="272">
        <f t="shared" si="11"/>
        <v>1278223.1299999999</v>
      </c>
      <c r="W17" s="272">
        <f t="shared" si="11"/>
        <v>29889.79</v>
      </c>
      <c r="X17" s="272">
        <f t="shared" si="11"/>
        <v>1434313.9</v>
      </c>
      <c r="Y17" s="272">
        <f t="shared" si="11"/>
        <v>2646810.87</v>
      </c>
      <c r="Z17" s="272">
        <f t="shared" si="11"/>
        <v>485879.5</v>
      </c>
      <c r="AA17" s="281">
        <f t="shared" si="11"/>
        <v>1190898.6594291022</v>
      </c>
      <c r="AB17" s="288">
        <f>SUM(AB11:AB16)</f>
        <v>71252863.652338952</v>
      </c>
      <c r="AC17" s="272">
        <f>SUM(AC11:AC16)</f>
        <v>37751827.462683268</v>
      </c>
      <c r="AD17" s="272">
        <f>SUM(AD11:AD16)</f>
        <v>4590515.5</v>
      </c>
      <c r="AE17" s="272">
        <f t="shared" ref="AE17:AM17" si="12">SUM(AE11:AE16)</f>
        <v>13786684.388091395</v>
      </c>
      <c r="AF17" s="272">
        <f t="shared" si="12"/>
        <v>6856676.4800000004</v>
      </c>
      <c r="AG17" s="272">
        <f t="shared" si="12"/>
        <v>1072163.4100000001</v>
      </c>
      <c r="AH17" s="272">
        <f t="shared" si="12"/>
        <v>1256903.9099999999</v>
      </c>
      <c r="AI17" s="272">
        <f t="shared" si="12"/>
        <v>23270.18</v>
      </c>
      <c r="AJ17" s="272">
        <f t="shared" si="12"/>
        <v>1444769.69</v>
      </c>
      <c r="AK17" s="272">
        <f t="shared" si="12"/>
        <v>2701384.29</v>
      </c>
      <c r="AL17" s="272">
        <f t="shared" si="12"/>
        <v>504171.69999999995</v>
      </c>
      <c r="AM17" s="272">
        <f t="shared" si="12"/>
        <v>1264496.6415642998</v>
      </c>
      <c r="AN17" s="288">
        <f>SUM(AN11:AN16)</f>
        <v>77058420.241579443</v>
      </c>
      <c r="AO17" s="272">
        <f>SUM(AO11:AO16)</f>
        <v>40828278.794693351</v>
      </c>
      <c r="AP17" s="272">
        <f t="shared" ref="AP17:AZ17" si="13">SUM(AP11:AP16)</f>
        <v>5059771.92</v>
      </c>
      <c r="AQ17" s="272">
        <f t="shared" si="13"/>
        <v>14695196.68688607</v>
      </c>
      <c r="AR17" s="272">
        <f t="shared" si="13"/>
        <v>7774669.4199999999</v>
      </c>
      <c r="AS17" s="272">
        <f t="shared" si="13"/>
        <v>1264673.04</v>
      </c>
      <c r="AT17" s="272">
        <f t="shared" si="13"/>
        <v>1278026.6499999999</v>
      </c>
      <c r="AU17" s="272">
        <f t="shared" si="13"/>
        <v>15098.52</v>
      </c>
      <c r="AV17" s="272">
        <f t="shared" si="13"/>
        <v>1563963.12</v>
      </c>
      <c r="AW17" s="272">
        <f t="shared" si="13"/>
        <v>2668672.5499999998</v>
      </c>
      <c r="AX17" s="272">
        <f t="shared" si="13"/>
        <v>417188.92</v>
      </c>
      <c r="AY17" s="281">
        <f t="shared" si="13"/>
        <v>1492880.62</v>
      </c>
      <c r="AZ17" s="293">
        <f t="shared" si="13"/>
        <v>-142838.0122181242</v>
      </c>
      <c r="BA17" s="292">
        <f>SUM(BA11:BA16)</f>
        <v>285537433.23989397</v>
      </c>
      <c r="BB17" s="272">
        <f>SUM(BB11:BB16)</f>
        <v>150863587.76164013</v>
      </c>
      <c r="BC17" s="272">
        <f t="shared" ref="BC17:BL17" si="14">SUM(BC11:BC16)</f>
        <v>18052727.23</v>
      </c>
      <c r="BD17" s="272">
        <f t="shared" si="14"/>
        <v>55171793.356438518</v>
      </c>
      <c r="BE17" s="272">
        <f t="shared" si="14"/>
        <v>28330599.539999999</v>
      </c>
      <c r="BF17" s="272">
        <f t="shared" si="14"/>
        <v>4456662.9000000004</v>
      </c>
      <c r="BG17" s="272">
        <f t="shared" si="14"/>
        <v>5122602.92</v>
      </c>
      <c r="BH17" s="272">
        <f t="shared" si="14"/>
        <v>94471.37000000001</v>
      </c>
      <c r="BI17" s="272">
        <f t="shared" si="14"/>
        <v>5869515.7999999998</v>
      </c>
      <c r="BJ17" s="272">
        <f>SUM(BJ11:BJ16)</f>
        <v>10800112.129999999</v>
      </c>
      <c r="BK17" s="272">
        <f t="shared" si="14"/>
        <v>1871403.8299999998</v>
      </c>
      <c r="BL17" s="293">
        <f t="shared" si="14"/>
        <v>5046794.4140334604</v>
      </c>
    </row>
    <row r="18" spans="1:64" customFormat="1" ht="14.85" customHeight="1" x14ac:dyDescent="0.25">
      <c r="A18" s="1500" t="s">
        <v>268</v>
      </c>
      <c r="B18" s="1501"/>
      <c r="C18" s="1502"/>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92" t="s">
        <v>247</v>
      </c>
      <c r="AO18" s="1461"/>
      <c r="AP18" s="1461"/>
      <c r="AQ18" s="1461"/>
      <c r="AR18" s="1461"/>
      <c r="AS18" s="1461"/>
      <c r="AT18" s="1461"/>
      <c r="AU18" s="1461"/>
      <c r="AV18" s="1461"/>
      <c r="AW18" s="1461"/>
      <c r="AX18" s="1461"/>
      <c r="AY18" s="1493"/>
      <c r="AZ18" s="719"/>
      <c r="BA18" s="1460" t="s">
        <v>807</v>
      </c>
      <c r="BB18" s="1461"/>
      <c r="BC18" s="1461"/>
      <c r="BD18" s="1461"/>
      <c r="BE18" s="1461"/>
      <c r="BF18" s="1461"/>
      <c r="BG18" s="1461"/>
      <c r="BH18" s="1461"/>
      <c r="BI18" s="1461"/>
      <c r="BJ18" s="1461"/>
      <c r="BK18" s="1461"/>
      <c r="BL18" s="1462"/>
    </row>
    <row r="19" spans="1:64" customFormat="1" ht="45" customHeight="1" x14ac:dyDescent="0.25">
      <c r="A19" s="1503"/>
      <c r="B19" s="1504"/>
      <c r="C19" s="1505"/>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497" t="s">
        <v>0</v>
      </c>
      <c r="B20" s="124">
        <v>2.1</v>
      </c>
      <c r="C20" s="125" t="s">
        <v>147</v>
      </c>
      <c r="D20" s="273">
        <f t="shared" ref="D20:D27" si="15">SUM(E20:O20)</f>
        <v>9209103.5100000016</v>
      </c>
      <c r="E20" s="251">
        <v>5706073.8800000008</v>
      </c>
      <c r="F20" s="251">
        <v>214046.77</v>
      </c>
      <c r="G20" s="251">
        <v>1887793.1600000001</v>
      </c>
      <c r="H20" s="251">
        <v>892940.48</v>
      </c>
      <c r="I20" s="251">
        <v>9048.82</v>
      </c>
      <c r="J20" s="251">
        <v>11081.64</v>
      </c>
      <c r="K20" s="251">
        <v>0</v>
      </c>
      <c r="L20" s="251">
        <v>65861.88</v>
      </c>
      <c r="M20" s="251">
        <v>65205.02</v>
      </c>
      <c r="N20" s="251">
        <v>17287.53</v>
      </c>
      <c r="O20" s="252">
        <v>339764.32999999996</v>
      </c>
      <c r="P20" s="273">
        <f t="shared" ref="P20:P27" si="16">SUM(Q20:AA20)</f>
        <v>10210337.469999999</v>
      </c>
      <c r="Q20" s="251">
        <v>5751083.3200000003</v>
      </c>
      <c r="R20" s="251">
        <v>444532.6</v>
      </c>
      <c r="S20" s="251">
        <v>2477253.8199999998</v>
      </c>
      <c r="T20" s="251">
        <v>914366.11</v>
      </c>
      <c r="U20" s="251">
        <v>34056.840000000004</v>
      </c>
      <c r="V20" s="251">
        <v>30164.54</v>
      </c>
      <c r="W20" s="251">
        <v>0</v>
      </c>
      <c r="X20" s="251">
        <v>85192.780000000013</v>
      </c>
      <c r="Y20" s="251">
        <v>146354.03</v>
      </c>
      <c r="Z20" s="251">
        <v>29966.549999999996</v>
      </c>
      <c r="AA20" s="252">
        <v>297366.88</v>
      </c>
      <c r="AB20" s="273">
        <f t="shared" ref="AB20:AB27" si="17">SUM(AC20:AM20)</f>
        <v>11024518.91</v>
      </c>
      <c r="AC20" s="251">
        <v>6019966.6299999999</v>
      </c>
      <c r="AD20" s="251">
        <v>430088.71</v>
      </c>
      <c r="AE20" s="251">
        <v>3036753.96</v>
      </c>
      <c r="AF20" s="251">
        <v>1063421.8</v>
      </c>
      <c r="AG20" s="251">
        <v>10388.52</v>
      </c>
      <c r="AH20" s="251">
        <v>11751.02</v>
      </c>
      <c r="AI20" s="251">
        <v>0</v>
      </c>
      <c r="AJ20" s="251">
        <v>49595.08</v>
      </c>
      <c r="AK20" s="251">
        <v>109361.06</v>
      </c>
      <c r="AL20" s="251">
        <v>69071.44</v>
      </c>
      <c r="AM20" s="252">
        <v>224120.69</v>
      </c>
      <c r="AN20" s="276">
        <f t="shared" ref="AN20:AN27" si="18">SUM(AO20:AY20)</f>
        <v>9446462.1999999974</v>
      </c>
      <c r="AO20" s="251">
        <v>5464655.4199999999</v>
      </c>
      <c r="AP20" s="251">
        <v>379216.51</v>
      </c>
      <c r="AQ20" s="251">
        <v>2161609.7000000002</v>
      </c>
      <c r="AR20" s="251">
        <v>826126.66</v>
      </c>
      <c r="AS20" s="251">
        <v>4152.8599999999997</v>
      </c>
      <c r="AT20" s="251">
        <v>18507.509999999998</v>
      </c>
      <c r="AU20" s="251">
        <v>9744.27</v>
      </c>
      <c r="AV20" s="249">
        <v>123846.29000000001</v>
      </c>
      <c r="AW20" s="251">
        <v>78587.819999999992</v>
      </c>
      <c r="AX20" s="251">
        <v>100309.11</v>
      </c>
      <c r="AY20" s="252">
        <v>279706.05</v>
      </c>
      <c r="AZ20" s="857">
        <v>2464652.8200000003</v>
      </c>
      <c r="BA20" s="294">
        <f t="shared" ref="BA20:BA27" si="19">SUM(BB20:BL20)+AZ20</f>
        <v>42355074.910000011</v>
      </c>
      <c r="BB20" s="271">
        <f t="shared" ref="BB20:BL27" si="20">E20+Q20+AC20+AO20</f>
        <v>22941779.25</v>
      </c>
      <c r="BC20" s="271">
        <f t="shared" si="20"/>
        <v>1467884.59</v>
      </c>
      <c r="BD20" s="271">
        <f t="shared" si="20"/>
        <v>9563410.6400000006</v>
      </c>
      <c r="BE20" s="271">
        <f t="shared" si="20"/>
        <v>3696855.05</v>
      </c>
      <c r="BF20" s="271">
        <f t="shared" si="20"/>
        <v>57647.040000000008</v>
      </c>
      <c r="BG20" s="271">
        <f t="shared" si="20"/>
        <v>71504.709999999992</v>
      </c>
      <c r="BH20" s="271">
        <f t="shared" si="20"/>
        <v>9744.27</v>
      </c>
      <c r="BI20" s="271">
        <f t="shared" si="20"/>
        <v>324496.03000000003</v>
      </c>
      <c r="BJ20" s="271">
        <f t="shared" si="20"/>
        <v>399507.93</v>
      </c>
      <c r="BK20" s="271">
        <f t="shared" si="20"/>
        <v>216634.63</v>
      </c>
      <c r="BL20" s="295">
        <f t="shared" si="20"/>
        <v>1140957.95</v>
      </c>
    </row>
    <row r="21" spans="1:64" ht="24.75" x14ac:dyDescent="0.25">
      <c r="A21" s="1498"/>
      <c r="B21" s="126">
        <v>2.2000000000000002</v>
      </c>
      <c r="C21" s="127" t="s">
        <v>148</v>
      </c>
      <c r="D21" s="274">
        <f t="shared" si="15"/>
        <v>281573.901780213</v>
      </c>
      <c r="E21" s="253">
        <v>270687.23905799497</v>
      </c>
      <c r="F21" s="253">
        <v>8954.6776501326967</v>
      </c>
      <c r="G21" s="253">
        <v>209.55904831110945</v>
      </c>
      <c r="H21" s="253">
        <v>97.11503615713417</v>
      </c>
      <c r="I21" s="253">
        <v>-195.27943676154672</v>
      </c>
      <c r="J21" s="253">
        <v>463.60201574084198</v>
      </c>
      <c r="K21" s="253">
        <v>0</v>
      </c>
      <c r="L21" s="253">
        <v>6.9465186216693873</v>
      </c>
      <c r="M21" s="253">
        <v>7.3716396901964689</v>
      </c>
      <c r="N21" s="253">
        <v>112.99360142947842</v>
      </c>
      <c r="O21" s="254">
        <v>1229.6766488965095</v>
      </c>
      <c r="P21" s="274">
        <f t="shared" si="16"/>
        <v>162267.61513853</v>
      </c>
      <c r="Q21" s="253">
        <v>143491.019000398</v>
      </c>
      <c r="R21" s="253">
        <v>13231.350950701421</v>
      </c>
      <c r="S21" s="253">
        <v>3275.2652489180678</v>
      </c>
      <c r="T21" s="253">
        <v>1156.2063320503737</v>
      </c>
      <c r="U21" s="253">
        <v>-1036.511145477278</v>
      </c>
      <c r="V21" s="253">
        <v>752.61308895073807</v>
      </c>
      <c r="W21" s="253">
        <v>0</v>
      </c>
      <c r="X21" s="253">
        <v>107.67302252652637</v>
      </c>
      <c r="Y21" s="253">
        <v>185.4346774271541</v>
      </c>
      <c r="Z21" s="253">
        <v>285.0308128824289</v>
      </c>
      <c r="AA21" s="254">
        <v>819.53315015255589</v>
      </c>
      <c r="AB21" s="274">
        <f t="shared" si="17"/>
        <v>323000.4162755885</v>
      </c>
      <c r="AC21" s="253">
        <v>264231.38141201099</v>
      </c>
      <c r="AD21" s="253">
        <v>18446.459064728111</v>
      </c>
      <c r="AE21" s="253">
        <v>26727.812792057932</v>
      </c>
      <c r="AF21" s="253">
        <v>9358.1707977493916</v>
      </c>
      <c r="AG21" s="253">
        <v>-412.41497712284371</v>
      </c>
      <c r="AH21" s="253">
        <v>503.99999897416865</v>
      </c>
      <c r="AI21" s="253">
        <v>0</v>
      </c>
      <c r="AJ21" s="253">
        <v>436.35841555365914</v>
      </c>
      <c r="AK21" s="253">
        <v>962.67663077854422</v>
      </c>
      <c r="AL21" s="253">
        <v>1109.3280811267819</v>
      </c>
      <c r="AM21" s="254">
        <v>1636.644059731871</v>
      </c>
      <c r="AN21" s="289">
        <f t="shared" si="18"/>
        <v>789188.11409356631</v>
      </c>
      <c r="AO21" s="253">
        <v>516114.39560556633</v>
      </c>
      <c r="AP21" s="253">
        <v>35815.451262671275</v>
      </c>
      <c r="AQ21" s="253">
        <v>146844.74509218894</v>
      </c>
      <c r="AR21" s="253">
        <v>54394.582646875497</v>
      </c>
      <c r="AS21" s="253">
        <v>-98.001529497452765</v>
      </c>
      <c r="AT21" s="253">
        <v>1747.9587647658063</v>
      </c>
      <c r="AU21" s="253">
        <v>-228.96185100109878</v>
      </c>
      <c r="AV21" s="253">
        <v>8154.4554570749533</v>
      </c>
      <c r="AW21" s="253">
        <v>5174.7267277228248</v>
      </c>
      <c r="AX21" s="253">
        <v>5959.3143903401069</v>
      </c>
      <c r="AY21" s="254">
        <v>15309.447526859185</v>
      </c>
      <c r="AZ21" s="526">
        <v>-4209387.0155697018</v>
      </c>
      <c r="BA21" s="296">
        <f t="shared" si="19"/>
        <v>-2653356.9682818037</v>
      </c>
      <c r="BB21" s="271">
        <f t="shared" si="20"/>
        <v>1194524.0350759705</v>
      </c>
      <c r="BC21" s="271">
        <f t="shared" si="20"/>
        <v>76447.938928233503</v>
      </c>
      <c r="BD21" s="271">
        <f t="shared" si="20"/>
        <v>177057.38218147604</v>
      </c>
      <c r="BE21" s="271">
        <f t="shared" si="20"/>
        <v>65006.074812832398</v>
      </c>
      <c r="BF21" s="271">
        <f t="shared" si="20"/>
        <v>-1742.2070888591213</v>
      </c>
      <c r="BG21" s="271">
        <f t="shared" si="20"/>
        <v>3468.1738684315551</v>
      </c>
      <c r="BH21" s="271">
        <f t="shared" si="20"/>
        <v>-228.96185100109878</v>
      </c>
      <c r="BI21" s="271">
        <f t="shared" si="20"/>
        <v>8705.4334137768074</v>
      </c>
      <c r="BJ21" s="271">
        <f t="shared" si="20"/>
        <v>6330.2096756187193</v>
      </c>
      <c r="BK21" s="271">
        <f t="shared" si="20"/>
        <v>7466.6668857787963</v>
      </c>
      <c r="BL21" s="291">
        <f t="shared" si="20"/>
        <v>18995.301385640123</v>
      </c>
    </row>
    <row r="22" spans="1:64" x14ac:dyDescent="0.25">
      <c r="A22" s="1498"/>
      <c r="B22" s="126">
        <v>2.2999999999999998</v>
      </c>
      <c r="C22" s="127" t="s">
        <v>149</v>
      </c>
      <c r="D22" s="274">
        <f t="shared" si="15"/>
        <v>3033128.3699999996</v>
      </c>
      <c r="E22" s="253">
        <v>2155440.13</v>
      </c>
      <c r="F22" s="253">
        <v>264956.71999999997</v>
      </c>
      <c r="G22" s="253">
        <v>281261.33999999997</v>
      </c>
      <c r="H22" s="253">
        <v>220389.28</v>
      </c>
      <c r="I22" s="253">
        <v>3730.51</v>
      </c>
      <c r="J22" s="253">
        <v>38118.81</v>
      </c>
      <c r="K22" s="253">
        <v>99.08</v>
      </c>
      <c r="L22" s="253">
        <v>23861.1</v>
      </c>
      <c r="M22" s="253">
        <v>16421.830000000002</v>
      </c>
      <c r="N22" s="253">
        <v>2983.4900000000002</v>
      </c>
      <c r="O22" s="254">
        <v>25866.080000000002</v>
      </c>
      <c r="P22" s="274">
        <f t="shared" si="16"/>
        <v>3508402.8799999906</v>
      </c>
      <c r="Q22" s="253">
        <v>2565642.3899999899</v>
      </c>
      <c r="R22" s="253">
        <v>278909.93</v>
      </c>
      <c r="S22" s="253">
        <v>307893.34000000003</v>
      </c>
      <c r="T22" s="253">
        <v>233945.43</v>
      </c>
      <c r="U22" s="253">
        <v>5057.29</v>
      </c>
      <c r="V22" s="253">
        <v>48784.229999999996</v>
      </c>
      <c r="W22" s="253">
        <v>1020.29</v>
      </c>
      <c r="X22" s="253">
        <v>25132.99</v>
      </c>
      <c r="Y22" s="253">
        <v>6020.6</v>
      </c>
      <c r="Z22" s="253">
        <v>3568.4799999999996</v>
      </c>
      <c r="AA22" s="254">
        <v>32427.910000000003</v>
      </c>
      <c r="AB22" s="274">
        <f t="shared" si="17"/>
        <v>3786268.4099999894</v>
      </c>
      <c r="AC22" s="253">
        <v>2775307.27999999</v>
      </c>
      <c r="AD22" s="253">
        <v>331767.07</v>
      </c>
      <c r="AE22" s="253">
        <v>323555.95999999996</v>
      </c>
      <c r="AF22" s="253">
        <v>240031.41</v>
      </c>
      <c r="AG22" s="253">
        <v>4702.26</v>
      </c>
      <c r="AH22" s="253">
        <v>35930.339999999997</v>
      </c>
      <c r="AI22" s="253">
        <v>3.0300000000000002</v>
      </c>
      <c r="AJ22" s="253">
        <v>29066.53</v>
      </c>
      <c r="AK22" s="253">
        <v>5463.1100000000006</v>
      </c>
      <c r="AL22" s="253">
        <v>5339.49</v>
      </c>
      <c r="AM22" s="254">
        <v>35101.93</v>
      </c>
      <c r="AN22" s="289">
        <f t="shared" si="18"/>
        <v>3696955.4799999883</v>
      </c>
      <c r="AO22" s="253">
        <v>2790270.2899999889</v>
      </c>
      <c r="AP22" s="253">
        <v>272802.96999999997</v>
      </c>
      <c r="AQ22" s="253">
        <v>283682.37999999989</v>
      </c>
      <c r="AR22" s="253">
        <v>243273.65999999997</v>
      </c>
      <c r="AS22" s="253">
        <v>8276.1999999999989</v>
      </c>
      <c r="AT22" s="253">
        <v>34961.449999999997</v>
      </c>
      <c r="AU22" s="253">
        <v>42.15</v>
      </c>
      <c r="AV22" s="253">
        <v>20856.040000000008</v>
      </c>
      <c r="AW22" s="253">
        <v>3040.55</v>
      </c>
      <c r="AX22" s="253">
        <v>11859.51</v>
      </c>
      <c r="AY22" s="254">
        <v>27890.28000000001</v>
      </c>
      <c r="AZ22" s="526">
        <v>32280.69000000009</v>
      </c>
      <c r="BA22" s="296">
        <f t="shared" si="19"/>
        <v>14057035.829999968</v>
      </c>
      <c r="BB22" s="271">
        <f t="shared" si="20"/>
        <v>10286660.08999997</v>
      </c>
      <c r="BC22" s="271">
        <f t="shared" si="20"/>
        <v>1148436.69</v>
      </c>
      <c r="BD22" s="271">
        <f t="shared" si="20"/>
        <v>1196393.0199999998</v>
      </c>
      <c r="BE22" s="271">
        <f t="shared" si="20"/>
        <v>937639.78</v>
      </c>
      <c r="BF22" s="271">
        <f t="shared" si="20"/>
        <v>21766.26</v>
      </c>
      <c r="BG22" s="271">
        <f t="shared" si="20"/>
        <v>157794.82999999999</v>
      </c>
      <c r="BH22" s="271">
        <f t="shared" si="20"/>
        <v>1164.55</v>
      </c>
      <c r="BI22" s="271">
        <f t="shared" si="20"/>
        <v>98916.66</v>
      </c>
      <c r="BJ22" s="271">
        <f t="shared" si="20"/>
        <v>30946.09</v>
      </c>
      <c r="BK22" s="271">
        <f t="shared" si="20"/>
        <v>23750.97</v>
      </c>
      <c r="BL22" s="291">
        <f t="shared" si="20"/>
        <v>121286.20000000003</v>
      </c>
    </row>
    <row r="23" spans="1:64" x14ac:dyDescent="0.25">
      <c r="A23" s="1498"/>
      <c r="B23" s="126">
        <v>2.4</v>
      </c>
      <c r="C23" s="127" t="s">
        <v>150</v>
      </c>
      <c r="D23" s="274">
        <f t="shared" si="15"/>
        <v>3044849.0700000096</v>
      </c>
      <c r="E23" s="253">
        <v>1772265.1700000099</v>
      </c>
      <c r="F23" s="253">
        <v>178641.65999999997</v>
      </c>
      <c r="G23" s="253">
        <v>772931.95</v>
      </c>
      <c r="H23" s="253">
        <v>194408.94</v>
      </c>
      <c r="I23" s="253">
        <v>15504.64</v>
      </c>
      <c r="J23" s="253">
        <v>43948.27</v>
      </c>
      <c r="K23" s="253">
        <v>162.85</v>
      </c>
      <c r="L23" s="253">
        <v>10213.820000000002</v>
      </c>
      <c r="M23" s="253">
        <v>22802.48</v>
      </c>
      <c r="N23" s="253">
        <v>5031.6399999999994</v>
      </c>
      <c r="O23" s="254">
        <v>28937.65</v>
      </c>
      <c r="P23" s="274">
        <f t="shared" si="16"/>
        <v>3320745.140000009</v>
      </c>
      <c r="Q23" s="253">
        <v>1992723.76000001</v>
      </c>
      <c r="R23" s="253">
        <v>134581.48000000001</v>
      </c>
      <c r="S23" s="253">
        <v>871966.28999999899</v>
      </c>
      <c r="T23" s="253">
        <v>164348.57999999999</v>
      </c>
      <c r="U23" s="253">
        <v>19056.22</v>
      </c>
      <c r="V23" s="253">
        <v>52041.32</v>
      </c>
      <c r="W23" s="253">
        <v>122.94</v>
      </c>
      <c r="X23" s="253">
        <v>32603.84</v>
      </c>
      <c r="Y23" s="253">
        <v>29560.480000000003</v>
      </c>
      <c r="Z23" s="253">
        <v>3945.56</v>
      </c>
      <c r="AA23" s="254">
        <v>19794.670000000002</v>
      </c>
      <c r="AB23" s="274">
        <f t="shared" si="17"/>
        <v>3155984.939999999</v>
      </c>
      <c r="AC23" s="253">
        <v>1890192.63</v>
      </c>
      <c r="AD23" s="253">
        <v>131987.85</v>
      </c>
      <c r="AE23" s="253">
        <v>771894.43999999901</v>
      </c>
      <c r="AF23" s="253">
        <v>163450.19</v>
      </c>
      <c r="AG23" s="253">
        <v>23322.15</v>
      </c>
      <c r="AH23" s="253">
        <v>69519.64</v>
      </c>
      <c r="AI23" s="253">
        <v>211.19</v>
      </c>
      <c r="AJ23" s="253">
        <v>5190.3500000000004</v>
      </c>
      <c r="AK23" s="253">
        <v>56823.73</v>
      </c>
      <c r="AL23" s="253">
        <v>6541.11</v>
      </c>
      <c r="AM23" s="254">
        <v>36851.660000000003</v>
      </c>
      <c r="AN23" s="289">
        <f t="shared" si="18"/>
        <v>3200032.07</v>
      </c>
      <c r="AO23" s="253">
        <v>1957897.15</v>
      </c>
      <c r="AP23" s="253">
        <v>173970.41999999998</v>
      </c>
      <c r="AQ23" s="253">
        <v>753738.01</v>
      </c>
      <c r="AR23" s="253">
        <v>187949.5</v>
      </c>
      <c r="AS23" s="253">
        <v>14388.199999999999</v>
      </c>
      <c r="AT23" s="253">
        <v>48306.44</v>
      </c>
      <c r="AU23" s="253">
        <v>157.04000000000002</v>
      </c>
      <c r="AV23" s="253">
        <v>5817.55</v>
      </c>
      <c r="AW23" s="253">
        <v>17736.849999999999</v>
      </c>
      <c r="AX23" s="253">
        <v>7395.82</v>
      </c>
      <c r="AY23" s="254">
        <v>32675.089999999997</v>
      </c>
      <c r="AZ23" s="526">
        <v>182908.27000000011</v>
      </c>
      <c r="BA23" s="296">
        <f t="shared" si="19"/>
        <v>12904519.490000019</v>
      </c>
      <c r="BB23" s="271">
        <f t="shared" si="20"/>
        <v>7613078.7100000195</v>
      </c>
      <c r="BC23" s="271">
        <f t="shared" si="20"/>
        <v>619181.40999999992</v>
      </c>
      <c r="BD23" s="271">
        <f t="shared" si="20"/>
        <v>3170530.6899999976</v>
      </c>
      <c r="BE23" s="271">
        <f t="shared" si="20"/>
        <v>710157.21</v>
      </c>
      <c r="BF23" s="271">
        <f t="shared" si="20"/>
        <v>72271.210000000006</v>
      </c>
      <c r="BG23" s="271">
        <f t="shared" si="20"/>
        <v>213815.66999999998</v>
      </c>
      <c r="BH23" s="271">
        <f t="shared" si="20"/>
        <v>654.02</v>
      </c>
      <c r="BI23" s="271">
        <f t="shared" si="20"/>
        <v>53825.560000000005</v>
      </c>
      <c r="BJ23" s="271">
        <f t="shared" si="20"/>
        <v>126923.54000000001</v>
      </c>
      <c r="BK23" s="271">
        <f t="shared" si="20"/>
        <v>22914.129999999997</v>
      </c>
      <c r="BL23" s="291">
        <f t="shared" si="20"/>
        <v>118259.07</v>
      </c>
    </row>
    <row r="24" spans="1:64" ht="24.75" x14ac:dyDescent="0.25">
      <c r="A24" s="1498"/>
      <c r="B24" s="126">
        <v>2.5</v>
      </c>
      <c r="C24" s="127" t="s">
        <v>151</v>
      </c>
      <c r="D24" s="274">
        <f t="shared" si="15"/>
        <v>186153.23433738732</v>
      </c>
      <c r="E24" s="253">
        <v>164316.12056663044</v>
      </c>
      <c r="F24" s="253">
        <v>18558.002529171903</v>
      </c>
      <c r="G24" s="253">
        <v>31.505127188305575</v>
      </c>
      <c r="H24" s="253">
        <v>1.8817413319731475</v>
      </c>
      <c r="I24" s="253">
        <v>-431.46331655777675</v>
      </c>
      <c r="J24" s="253">
        <v>3433.2881878462931</v>
      </c>
      <c r="K24" s="253">
        <v>-6.0833480177684436</v>
      </c>
      <c r="L24" s="253">
        <v>-0.25433009645867577</v>
      </c>
      <c r="M24" s="253">
        <v>-0.49669403176489801</v>
      </c>
      <c r="N24" s="253">
        <v>52.387958524176405</v>
      </c>
      <c r="O24" s="254">
        <v>198.34591539797341</v>
      </c>
      <c r="P24" s="274">
        <f t="shared" si="16"/>
        <v>128033.85699864717</v>
      </c>
      <c r="Q24" s="253">
        <v>113732.41656328864</v>
      </c>
      <c r="R24" s="253">
        <v>10316.71781948924</v>
      </c>
      <c r="S24" s="253">
        <v>1440.8612018204797</v>
      </c>
      <c r="T24" s="253">
        <v>481.05710770280365</v>
      </c>
      <c r="U24" s="253">
        <v>-746.27080665283552</v>
      </c>
      <c r="V24" s="253">
        <v>2515.623597464345</v>
      </c>
      <c r="W24" s="253">
        <v>-35.054033968377162</v>
      </c>
      <c r="X24" s="253">
        <v>70.363415608676803</v>
      </c>
      <c r="Y24" s="253">
        <v>42.168048045075963</v>
      </c>
      <c r="Z24" s="253">
        <v>71.45534894263163</v>
      </c>
      <c r="AA24" s="254">
        <v>144.51873690649845</v>
      </c>
      <c r="AB24" s="274">
        <f t="shared" si="17"/>
        <v>238022.23388235871</v>
      </c>
      <c r="AC24" s="253">
        <v>200102.79531938303</v>
      </c>
      <c r="AD24" s="253">
        <v>19890.399233791224</v>
      </c>
      <c r="AE24" s="253">
        <v>9568.4545865224063</v>
      </c>
      <c r="AF24" s="253">
        <v>3519.7409151640813</v>
      </c>
      <c r="AG24" s="253">
        <v>-1132.3981551154313</v>
      </c>
      <c r="AH24" s="253">
        <v>4522.7384356273824</v>
      </c>
      <c r="AI24" s="253">
        <v>-8.7434795451176335</v>
      </c>
      <c r="AJ24" s="253">
        <v>298.44843004166813</v>
      </c>
      <c r="AK24" s="253">
        <v>544.6276738533179</v>
      </c>
      <c r="AL24" s="253">
        <v>190.72895808622022</v>
      </c>
      <c r="AM24" s="254">
        <v>525.44196454991572</v>
      </c>
      <c r="AN24" s="289">
        <f t="shared" si="18"/>
        <v>602134.45889011945</v>
      </c>
      <c r="AO24" s="253">
        <v>448445.03087252617</v>
      </c>
      <c r="AP24" s="253">
        <v>42195.922785649287</v>
      </c>
      <c r="AQ24" s="253">
        <v>68252.239841203307</v>
      </c>
      <c r="AR24" s="253">
        <v>28367.032123822366</v>
      </c>
      <c r="AS24" s="253">
        <v>-562.69899714645203</v>
      </c>
      <c r="AT24" s="253">
        <v>7864.3122791264268</v>
      </c>
      <c r="AU24" s="253">
        <v>-5.385557163071276</v>
      </c>
      <c r="AV24" s="253">
        <v>1754.1017000294974</v>
      </c>
      <c r="AW24" s="253">
        <v>1364.9657000313393</v>
      </c>
      <c r="AX24" s="253">
        <v>1143.9495890228463</v>
      </c>
      <c r="AY24" s="254">
        <v>3314.9885530177535</v>
      </c>
      <c r="AZ24" s="526">
        <v>-391912.37244902016</v>
      </c>
      <c r="BA24" s="296">
        <f t="shared" si="19"/>
        <v>762431.41165949288</v>
      </c>
      <c r="BB24" s="271">
        <f t="shared" si="20"/>
        <v>926596.36332182831</v>
      </c>
      <c r="BC24" s="271">
        <f t="shared" si="20"/>
        <v>90961.042368101655</v>
      </c>
      <c r="BD24" s="271">
        <f t="shared" si="20"/>
        <v>79293.0607567345</v>
      </c>
      <c r="BE24" s="271">
        <f t="shared" si="20"/>
        <v>32369.711888021226</v>
      </c>
      <c r="BF24" s="271">
        <f t="shared" si="20"/>
        <v>-2872.8312754724957</v>
      </c>
      <c r="BG24" s="271">
        <f t="shared" si="20"/>
        <v>18335.962500064445</v>
      </c>
      <c r="BH24" s="271">
        <f t="shared" si="20"/>
        <v>-55.266418694334511</v>
      </c>
      <c r="BI24" s="271">
        <f t="shared" si="20"/>
        <v>2122.6592155833837</v>
      </c>
      <c r="BJ24" s="271">
        <f t="shared" si="20"/>
        <v>1951.2647278979684</v>
      </c>
      <c r="BK24" s="271">
        <f t="shared" si="20"/>
        <v>1458.5218545758746</v>
      </c>
      <c r="BL24" s="291">
        <f t="shared" si="20"/>
        <v>4183.2951698721408</v>
      </c>
    </row>
    <row r="25" spans="1:64" s="255" customFormat="1" x14ac:dyDescent="0.25">
      <c r="A25" s="1498"/>
      <c r="B25" s="126" t="s">
        <v>96</v>
      </c>
      <c r="C25" s="127" t="s">
        <v>7</v>
      </c>
      <c r="D25" s="274">
        <f t="shared" si="15"/>
        <v>0</v>
      </c>
      <c r="E25" s="253">
        <v>0</v>
      </c>
      <c r="F25" s="253">
        <v>0</v>
      </c>
      <c r="G25" s="253">
        <v>0</v>
      </c>
      <c r="H25" s="253">
        <v>0</v>
      </c>
      <c r="I25" s="253">
        <v>0</v>
      </c>
      <c r="J25" s="253">
        <v>0</v>
      </c>
      <c r="K25" s="253">
        <v>0</v>
      </c>
      <c r="L25" s="253">
        <v>0</v>
      </c>
      <c r="M25" s="253">
        <v>0</v>
      </c>
      <c r="N25" s="253">
        <v>0</v>
      </c>
      <c r="O25" s="254">
        <v>0</v>
      </c>
      <c r="P25" s="274">
        <f t="shared" si="16"/>
        <v>0</v>
      </c>
      <c r="Q25" s="253">
        <v>0</v>
      </c>
      <c r="R25" s="253">
        <v>0</v>
      </c>
      <c r="S25" s="253">
        <v>0</v>
      </c>
      <c r="T25" s="253">
        <v>0</v>
      </c>
      <c r="U25" s="253">
        <v>0</v>
      </c>
      <c r="V25" s="253">
        <v>0</v>
      </c>
      <c r="W25" s="253">
        <v>0</v>
      </c>
      <c r="X25" s="253">
        <v>0</v>
      </c>
      <c r="Y25" s="253">
        <v>0</v>
      </c>
      <c r="Z25" s="253">
        <v>0</v>
      </c>
      <c r="AA25" s="254">
        <v>0</v>
      </c>
      <c r="AB25" s="274">
        <f t="shared" si="17"/>
        <v>0</v>
      </c>
      <c r="AC25" s="253">
        <v>0</v>
      </c>
      <c r="AD25" s="253">
        <v>0</v>
      </c>
      <c r="AE25" s="253">
        <v>0</v>
      </c>
      <c r="AF25" s="253">
        <v>0</v>
      </c>
      <c r="AG25" s="253">
        <v>0</v>
      </c>
      <c r="AH25" s="253">
        <v>0</v>
      </c>
      <c r="AI25" s="253">
        <v>0</v>
      </c>
      <c r="AJ25" s="253">
        <v>0</v>
      </c>
      <c r="AK25" s="253">
        <v>0</v>
      </c>
      <c r="AL25" s="253">
        <v>0</v>
      </c>
      <c r="AM25" s="254">
        <v>0</v>
      </c>
      <c r="AN25" s="289">
        <f t="shared" si="18"/>
        <v>0</v>
      </c>
      <c r="AO25" s="253">
        <v>0</v>
      </c>
      <c r="AP25" s="253">
        <v>0</v>
      </c>
      <c r="AQ25" s="253">
        <v>0</v>
      </c>
      <c r="AR25" s="253">
        <v>0</v>
      </c>
      <c r="AS25" s="253">
        <v>0</v>
      </c>
      <c r="AT25" s="253">
        <v>0</v>
      </c>
      <c r="AU25" s="253">
        <v>0</v>
      </c>
      <c r="AV25" s="253">
        <v>0</v>
      </c>
      <c r="AW25" s="253">
        <v>0</v>
      </c>
      <c r="AX25" s="253">
        <v>0</v>
      </c>
      <c r="AY25" s="254">
        <v>0</v>
      </c>
      <c r="AZ25" s="526">
        <v>0</v>
      </c>
      <c r="BA25" s="296">
        <f t="shared" si="19"/>
        <v>0</v>
      </c>
      <c r="BB25" s="271">
        <f t="shared" si="20"/>
        <v>0</v>
      </c>
      <c r="BC25" s="271">
        <f t="shared" si="20"/>
        <v>0</v>
      </c>
      <c r="BD25" s="271">
        <f t="shared" si="20"/>
        <v>0</v>
      </c>
      <c r="BE25" s="271">
        <f t="shared" si="20"/>
        <v>0</v>
      </c>
      <c r="BF25" s="271">
        <f t="shared" si="20"/>
        <v>0</v>
      </c>
      <c r="BG25" s="271">
        <f t="shared" si="20"/>
        <v>0</v>
      </c>
      <c r="BH25" s="271">
        <f t="shared" si="20"/>
        <v>0</v>
      </c>
      <c r="BI25" s="271">
        <f t="shared" si="20"/>
        <v>0</v>
      </c>
      <c r="BJ25" s="271">
        <f t="shared" si="20"/>
        <v>0</v>
      </c>
      <c r="BK25" s="271">
        <f t="shared" si="20"/>
        <v>0</v>
      </c>
      <c r="BL25" s="291">
        <f t="shared" si="20"/>
        <v>0</v>
      </c>
    </row>
    <row r="26" spans="1:64" s="255" customFormat="1" x14ac:dyDescent="0.25">
      <c r="A26" s="1498"/>
      <c r="B26" s="126" t="s">
        <v>152</v>
      </c>
      <c r="C26" s="127" t="s">
        <v>899</v>
      </c>
      <c r="D26" s="274">
        <f t="shared" si="15"/>
        <v>0</v>
      </c>
      <c r="E26" s="253">
        <v>0</v>
      </c>
      <c r="F26" s="253">
        <v>0</v>
      </c>
      <c r="G26" s="253">
        <v>0</v>
      </c>
      <c r="H26" s="253">
        <v>0</v>
      </c>
      <c r="I26" s="253">
        <v>0</v>
      </c>
      <c r="J26" s="253">
        <v>0</v>
      </c>
      <c r="K26" s="253">
        <v>0</v>
      </c>
      <c r="L26" s="253">
        <v>0</v>
      </c>
      <c r="M26" s="253">
        <v>0</v>
      </c>
      <c r="N26" s="253">
        <v>0</v>
      </c>
      <c r="O26" s="254">
        <v>0</v>
      </c>
      <c r="P26" s="274">
        <f t="shared" si="16"/>
        <v>0</v>
      </c>
      <c r="Q26" s="253">
        <v>0</v>
      </c>
      <c r="R26" s="253">
        <v>0</v>
      </c>
      <c r="S26" s="253">
        <v>0</v>
      </c>
      <c r="T26" s="253">
        <v>0</v>
      </c>
      <c r="U26" s="253">
        <v>0</v>
      </c>
      <c r="V26" s="253">
        <v>0</v>
      </c>
      <c r="W26" s="253">
        <v>0</v>
      </c>
      <c r="X26" s="253">
        <v>0</v>
      </c>
      <c r="Y26" s="253">
        <v>0</v>
      </c>
      <c r="Z26" s="253">
        <v>0</v>
      </c>
      <c r="AA26" s="254">
        <v>0</v>
      </c>
      <c r="AB26" s="274">
        <f t="shared" si="17"/>
        <v>0</v>
      </c>
      <c r="AC26" s="253">
        <v>0</v>
      </c>
      <c r="AD26" s="253">
        <v>0</v>
      </c>
      <c r="AE26" s="253">
        <v>0</v>
      </c>
      <c r="AF26" s="253">
        <v>0</v>
      </c>
      <c r="AG26" s="253">
        <v>0</v>
      </c>
      <c r="AH26" s="253">
        <v>0</v>
      </c>
      <c r="AI26" s="253">
        <v>0</v>
      </c>
      <c r="AJ26" s="253">
        <v>0</v>
      </c>
      <c r="AK26" s="253">
        <v>0</v>
      </c>
      <c r="AL26" s="253">
        <v>0</v>
      </c>
      <c r="AM26" s="254">
        <v>0</v>
      </c>
      <c r="AN26" s="289">
        <f t="shared" si="18"/>
        <v>0</v>
      </c>
      <c r="AO26" s="253">
        <v>0</v>
      </c>
      <c r="AP26" s="253">
        <v>0</v>
      </c>
      <c r="AQ26" s="253">
        <v>0</v>
      </c>
      <c r="AR26" s="253">
        <v>0</v>
      </c>
      <c r="AS26" s="253">
        <v>0</v>
      </c>
      <c r="AT26" s="253">
        <v>0</v>
      </c>
      <c r="AU26" s="253">
        <v>0</v>
      </c>
      <c r="AV26" s="253">
        <v>0</v>
      </c>
      <c r="AW26" s="253">
        <v>0</v>
      </c>
      <c r="AX26" s="253">
        <v>0</v>
      </c>
      <c r="AY26" s="254">
        <v>0</v>
      </c>
      <c r="AZ26" s="526">
        <v>0</v>
      </c>
      <c r="BA26" s="296">
        <f t="shared" si="19"/>
        <v>0</v>
      </c>
      <c r="BB26" s="271">
        <f t="shared" si="20"/>
        <v>0</v>
      </c>
      <c r="BC26" s="271">
        <f t="shared" si="20"/>
        <v>0</v>
      </c>
      <c r="BD26" s="271">
        <f t="shared" si="20"/>
        <v>0</v>
      </c>
      <c r="BE26" s="271">
        <f t="shared" si="20"/>
        <v>0</v>
      </c>
      <c r="BF26" s="271">
        <f t="shared" si="20"/>
        <v>0</v>
      </c>
      <c r="BG26" s="271">
        <f t="shared" si="20"/>
        <v>0</v>
      </c>
      <c r="BH26" s="271">
        <f t="shared" si="20"/>
        <v>0</v>
      </c>
      <c r="BI26" s="271">
        <f t="shared" si="20"/>
        <v>0</v>
      </c>
      <c r="BJ26" s="271">
        <f t="shared" si="20"/>
        <v>0</v>
      </c>
      <c r="BK26" s="271">
        <f t="shared" si="20"/>
        <v>0</v>
      </c>
      <c r="BL26" s="291">
        <f t="shared" si="20"/>
        <v>0</v>
      </c>
    </row>
    <row r="27" spans="1:64" s="255" customFormat="1" x14ac:dyDescent="0.25">
      <c r="A27" s="1498"/>
      <c r="B27" s="126" t="s">
        <v>898</v>
      </c>
      <c r="C27" s="127" t="s">
        <v>24</v>
      </c>
      <c r="D27" s="274">
        <f t="shared" si="15"/>
        <v>793131.96</v>
      </c>
      <c r="E27" s="253">
        <v>764257.21</v>
      </c>
      <c r="F27" s="253">
        <v>0</v>
      </c>
      <c r="G27" s="253">
        <v>28874.75</v>
      </c>
      <c r="H27" s="253">
        <v>0</v>
      </c>
      <c r="I27" s="253">
        <v>0</v>
      </c>
      <c r="J27" s="253">
        <v>0</v>
      </c>
      <c r="K27" s="253">
        <v>0</v>
      </c>
      <c r="L27" s="253">
        <v>0</v>
      </c>
      <c r="M27" s="253">
        <v>0</v>
      </c>
      <c r="N27" s="253">
        <v>0</v>
      </c>
      <c r="O27" s="254">
        <v>0</v>
      </c>
      <c r="P27" s="274">
        <f t="shared" si="16"/>
        <v>196147.84</v>
      </c>
      <c r="Q27" s="253">
        <v>0</v>
      </c>
      <c r="R27" s="253">
        <v>85776.56</v>
      </c>
      <c r="S27" s="253">
        <v>110371.28</v>
      </c>
      <c r="T27" s="253">
        <v>0</v>
      </c>
      <c r="U27" s="253">
        <v>0</v>
      </c>
      <c r="V27" s="253">
        <v>0</v>
      </c>
      <c r="W27" s="253">
        <v>0</v>
      </c>
      <c r="X27" s="253">
        <v>0</v>
      </c>
      <c r="Y27" s="253">
        <v>0</v>
      </c>
      <c r="Z27" s="253">
        <v>0</v>
      </c>
      <c r="AA27" s="254">
        <v>0</v>
      </c>
      <c r="AB27" s="274">
        <f t="shared" si="17"/>
        <v>140724.35</v>
      </c>
      <c r="AC27" s="253">
        <v>140724.35</v>
      </c>
      <c r="AD27" s="253">
        <v>0</v>
      </c>
      <c r="AE27" s="253">
        <v>0</v>
      </c>
      <c r="AF27" s="253">
        <v>0</v>
      </c>
      <c r="AG27" s="253">
        <v>0</v>
      </c>
      <c r="AH27" s="253">
        <v>0</v>
      </c>
      <c r="AI27" s="253">
        <v>0</v>
      </c>
      <c r="AJ27" s="253">
        <v>0</v>
      </c>
      <c r="AK27" s="253">
        <v>0</v>
      </c>
      <c r="AL27" s="253">
        <v>0</v>
      </c>
      <c r="AM27" s="254">
        <v>0</v>
      </c>
      <c r="AN27" s="289">
        <f t="shared" si="18"/>
        <v>68573.8</v>
      </c>
      <c r="AO27" s="253">
        <v>0</v>
      </c>
      <c r="AP27" s="253">
        <v>0</v>
      </c>
      <c r="AQ27" s="253">
        <v>68573.8</v>
      </c>
      <c r="AR27" s="253">
        <v>0</v>
      </c>
      <c r="AS27" s="253">
        <v>0</v>
      </c>
      <c r="AT27" s="253">
        <v>0</v>
      </c>
      <c r="AU27" s="253">
        <v>0</v>
      </c>
      <c r="AV27" s="253">
        <v>0</v>
      </c>
      <c r="AW27" s="253">
        <v>0</v>
      </c>
      <c r="AX27" s="253">
        <v>0</v>
      </c>
      <c r="AY27" s="254">
        <v>0</v>
      </c>
      <c r="AZ27" s="526">
        <v>3217233.63</v>
      </c>
      <c r="BA27" s="296">
        <f t="shared" si="19"/>
        <v>4415811.58</v>
      </c>
      <c r="BB27" s="271">
        <f t="shared" si="20"/>
        <v>904981.55999999994</v>
      </c>
      <c r="BC27" s="271">
        <f t="shared" si="20"/>
        <v>85776.56</v>
      </c>
      <c r="BD27" s="271">
        <f t="shared" si="20"/>
        <v>207819.83000000002</v>
      </c>
      <c r="BE27" s="271">
        <f t="shared" si="20"/>
        <v>0</v>
      </c>
      <c r="BF27" s="271">
        <f t="shared" si="20"/>
        <v>0</v>
      </c>
      <c r="BG27" s="271">
        <f t="shared" si="20"/>
        <v>0</v>
      </c>
      <c r="BH27" s="271">
        <f t="shared" si="20"/>
        <v>0</v>
      </c>
      <c r="BI27" s="271">
        <f t="shared" si="20"/>
        <v>0</v>
      </c>
      <c r="BJ27" s="271">
        <f t="shared" si="20"/>
        <v>0</v>
      </c>
      <c r="BK27" s="271">
        <f t="shared" si="20"/>
        <v>0</v>
      </c>
      <c r="BL27" s="291">
        <f t="shared" si="20"/>
        <v>0</v>
      </c>
    </row>
    <row r="28" spans="1:64" s="209" customFormat="1" x14ac:dyDescent="0.25">
      <c r="A28" s="1499"/>
      <c r="B28" s="129" t="s">
        <v>221</v>
      </c>
      <c r="C28" s="130" t="s">
        <v>1</v>
      </c>
      <c r="D28" s="275">
        <f>SUM(D20:D27)</f>
        <v>16547940.046117611</v>
      </c>
      <c r="E28" s="275">
        <f t="shared" ref="E28:O28" si="21">SUM(E20:E27)</f>
        <v>10833039.749624636</v>
      </c>
      <c r="F28" s="275">
        <f t="shared" si="21"/>
        <v>685157.83017930447</v>
      </c>
      <c r="G28" s="275">
        <f t="shared" si="21"/>
        <v>2971102.2641754993</v>
      </c>
      <c r="H28" s="275">
        <f t="shared" si="21"/>
        <v>1307837.6967774888</v>
      </c>
      <c r="I28" s="275">
        <f t="shared" si="21"/>
        <v>27657.227246680675</v>
      </c>
      <c r="J28" s="275">
        <f t="shared" si="21"/>
        <v>97045.61020358713</v>
      </c>
      <c r="K28" s="275">
        <f t="shared" si="21"/>
        <v>255.84665198223155</v>
      </c>
      <c r="L28" s="275">
        <f t="shared" si="21"/>
        <v>99943.492188525226</v>
      </c>
      <c r="M28" s="275">
        <f>SUM(M20:M27)</f>
        <v>104436.20494565842</v>
      </c>
      <c r="N28" s="275">
        <f t="shared" si="21"/>
        <v>25468.041559953657</v>
      </c>
      <c r="O28" s="283">
        <f t="shared" si="21"/>
        <v>395996.08256429451</v>
      </c>
      <c r="P28" s="275">
        <f>SUM(P20:P27)</f>
        <v>17525934.802137177</v>
      </c>
      <c r="Q28" s="275">
        <f t="shared" ref="Q28:AA28" si="22">SUM(Q20:Q27)</f>
        <v>10566672.905563688</v>
      </c>
      <c r="R28" s="275">
        <f t="shared" si="22"/>
        <v>967348.63877019053</v>
      </c>
      <c r="S28" s="275">
        <f t="shared" si="22"/>
        <v>3772200.856450737</v>
      </c>
      <c r="T28" s="275">
        <f t="shared" si="22"/>
        <v>1314297.3834397532</v>
      </c>
      <c r="U28" s="275">
        <f t="shared" si="22"/>
        <v>56387.568047869892</v>
      </c>
      <c r="V28" s="275">
        <f t="shared" si="22"/>
        <v>134258.32668641509</v>
      </c>
      <c r="W28" s="275">
        <f t="shared" si="22"/>
        <v>1108.1759660316229</v>
      </c>
      <c r="X28" s="275">
        <f t="shared" si="22"/>
        <v>143107.64643813521</v>
      </c>
      <c r="Y28" s="275">
        <f>SUM(Y20:Y27)</f>
        <v>182162.71272547223</v>
      </c>
      <c r="Z28" s="275">
        <f t="shared" si="22"/>
        <v>37837.076161825054</v>
      </c>
      <c r="AA28" s="283">
        <f t="shared" si="22"/>
        <v>350553.51188705908</v>
      </c>
      <c r="AB28" s="275">
        <f>SUM(AB20:AB27)</f>
        <v>18668519.260157939</v>
      </c>
      <c r="AC28" s="275">
        <f t="shared" ref="AC28:AM28" si="23">SUM(AC20:AC27)</f>
        <v>11290525.06673138</v>
      </c>
      <c r="AD28" s="275">
        <f t="shared" si="23"/>
        <v>932180.4882985194</v>
      </c>
      <c r="AE28" s="275">
        <f t="shared" si="23"/>
        <v>4168500.6273785792</v>
      </c>
      <c r="AF28" s="275">
        <f t="shared" si="23"/>
        <v>1479781.3117129134</v>
      </c>
      <c r="AG28" s="275">
        <f t="shared" si="23"/>
        <v>36868.116867761732</v>
      </c>
      <c r="AH28" s="275">
        <f t="shared" si="23"/>
        <v>122227.73843460155</v>
      </c>
      <c r="AI28" s="275">
        <f t="shared" si="23"/>
        <v>205.47652045488238</v>
      </c>
      <c r="AJ28" s="275">
        <f t="shared" si="23"/>
        <v>84586.766845595324</v>
      </c>
      <c r="AK28" s="275">
        <f>SUM(AK20:AK27)</f>
        <v>173155.20430463186</v>
      </c>
      <c r="AL28" s="275">
        <f t="shared" si="23"/>
        <v>82252.097039213011</v>
      </c>
      <c r="AM28" s="283">
        <f t="shared" si="23"/>
        <v>298236.36602428183</v>
      </c>
      <c r="AN28" s="277">
        <f>SUM(AN20:AN27)</f>
        <v>17803346.122983672</v>
      </c>
      <c r="AO28" s="275">
        <f t="shared" ref="AO28:AY28" si="24">SUM(AO20:AO27)</f>
        <v>11177382.28647808</v>
      </c>
      <c r="AP28" s="275">
        <f t="shared" si="24"/>
        <v>904001.27404832048</v>
      </c>
      <c r="AQ28" s="275">
        <f t="shared" si="24"/>
        <v>3482700.8749333918</v>
      </c>
      <c r="AR28" s="275">
        <f t="shared" si="24"/>
        <v>1340111.4347706977</v>
      </c>
      <c r="AS28" s="275">
        <f t="shared" si="24"/>
        <v>26156.55947335609</v>
      </c>
      <c r="AT28" s="275">
        <f t="shared" si="24"/>
        <v>111387.67104389225</v>
      </c>
      <c r="AU28" s="275">
        <f t="shared" si="24"/>
        <v>9709.1125918358302</v>
      </c>
      <c r="AV28" s="275">
        <f t="shared" si="24"/>
        <v>160428.43715710446</v>
      </c>
      <c r="AW28" s="275">
        <f>SUM(AW20:AW27)</f>
        <v>105904.91242775417</v>
      </c>
      <c r="AX28" s="275">
        <f t="shared" si="24"/>
        <v>126667.70397936294</v>
      </c>
      <c r="AY28" s="283">
        <f t="shared" si="24"/>
        <v>358895.85607987689</v>
      </c>
      <c r="AZ28" s="293">
        <f>SUM(AZ20:AZ27)</f>
        <v>1295776.0219812784</v>
      </c>
      <c r="BA28" s="297">
        <f>SUM(BA20:BA27)</f>
        <v>71841516.253377676</v>
      </c>
      <c r="BB28" s="280">
        <f t="shared" ref="BB28:BL28" si="25">SUM(BB20:BB27)</f>
        <v>43867620.008397788</v>
      </c>
      <c r="BC28" s="280">
        <f t="shared" si="25"/>
        <v>3488688.2312963358</v>
      </c>
      <c r="BD28" s="280">
        <f t="shared" si="25"/>
        <v>14394504.622938208</v>
      </c>
      <c r="BE28" s="280">
        <f t="shared" si="25"/>
        <v>5442027.8267008532</v>
      </c>
      <c r="BF28" s="280">
        <f t="shared" si="25"/>
        <v>147069.47163566839</v>
      </c>
      <c r="BG28" s="280">
        <f t="shared" si="25"/>
        <v>464919.34636849596</v>
      </c>
      <c r="BH28" s="280">
        <f t="shared" si="25"/>
        <v>11278.611730304567</v>
      </c>
      <c r="BI28" s="280">
        <f t="shared" si="25"/>
        <v>488066.34262936027</v>
      </c>
      <c r="BJ28" s="280">
        <f>SUM(BJ20:BJ27)</f>
        <v>565659.03440351668</v>
      </c>
      <c r="BK28" s="280">
        <f t="shared" si="25"/>
        <v>272224.91874035471</v>
      </c>
      <c r="BL28" s="293">
        <f t="shared" si="25"/>
        <v>1403681.8165555124</v>
      </c>
    </row>
    <row r="29" spans="1:64" ht="14.85" customHeight="1" x14ac:dyDescent="0.25">
      <c r="A29" s="1497" t="s">
        <v>53</v>
      </c>
      <c r="B29" s="124">
        <v>3.1</v>
      </c>
      <c r="C29" s="131" t="s">
        <v>33</v>
      </c>
      <c r="D29" s="273">
        <f t="shared" ref="D29:D35" si="26">SUM(E29:O29)</f>
        <v>11066983.100000098</v>
      </c>
      <c r="E29" s="251">
        <v>7395035.9700001106</v>
      </c>
      <c r="F29" s="251">
        <v>527747.8899999999</v>
      </c>
      <c r="G29" s="251">
        <v>1636595.2199999902</v>
      </c>
      <c r="H29" s="251">
        <v>874138.73999999696</v>
      </c>
      <c r="I29" s="251">
        <v>120518.06999999999</v>
      </c>
      <c r="J29" s="251">
        <v>162941.12000000002</v>
      </c>
      <c r="K29" s="251">
        <v>2428.9700000000003</v>
      </c>
      <c r="L29" s="251">
        <v>59348.68</v>
      </c>
      <c r="M29" s="251">
        <v>34729.71</v>
      </c>
      <c r="N29" s="251">
        <v>86153.35</v>
      </c>
      <c r="O29" s="252">
        <v>167345.38</v>
      </c>
      <c r="P29" s="273">
        <f t="shared" ref="P29:P35" si="27">SUM(Q29:AA29)</f>
        <v>11515831.400000099</v>
      </c>
      <c r="Q29" s="251">
        <v>7774419.4300001105</v>
      </c>
      <c r="R29" s="251">
        <v>563732.76</v>
      </c>
      <c r="S29" s="251">
        <v>1836514.46999999</v>
      </c>
      <c r="T29" s="251">
        <v>776076.87</v>
      </c>
      <c r="U29" s="251">
        <v>63296.74</v>
      </c>
      <c r="V29" s="251">
        <v>171851.41999999998</v>
      </c>
      <c r="W29" s="251">
        <v>1442.29</v>
      </c>
      <c r="X29" s="251">
        <v>51873.25</v>
      </c>
      <c r="Y29" s="251">
        <v>36539.699999999997</v>
      </c>
      <c r="Z29" s="251">
        <v>35474.46</v>
      </c>
      <c r="AA29" s="252">
        <v>204610.01</v>
      </c>
      <c r="AB29" s="273">
        <f t="shared" ref="AB29:AB35" si="28">SUM(AC29:AM29)</f>
        <v>12510586.290000083</v>
      </c>
      <c r="AC29" s="251">
        <v>8563859.6400000807</v>
      </c>
      <c r="AD29" s="251">
        <v>624721.700000001</v>
      </c>
      <c r="AE29" s="251">
        <v>1922050.96</v>
      </c>
      <c r="AF29" s="251">
        <v>767031.40000000107</v>
      </c>
      <c r="AG29" s="251">
        <v>75273.69</v>
      </c>
      <c r="AH29" s="251">
        <v>166408.25</v>
      </c>
      <c r="AI29" s="251">
        <v>487.68999999999994</v>
      </c>
      <c r="AJ29" s="251">
        <v>49169.33</v>
      </c>
      <c r="AK29" s="251">
        <v>35888.6</v>
      </c>
      <c r="AL29" s="251">
        <v>37245.820000000007</v>
      </c>
      <c r="AM29" s="252">
        <v>268449.21000000002</v>
      </c>
      <c r="AN29" s="276">
        <f t="shared" ref="AN29:AN35" si="29">SUM(AO29:AY29)</f>
        <v>12174539.700000059</v>
      </c>
      <c r="AO29" s="251">
        <v>8330563.6600000598</v>
      </c>
      <c r="AP29" s="251">
        <v>588958.64</v>
      </c>
      <c r="AQ29" s="251">
        <v>1948675.7999999989</v>
      </c>
      <c r="AR29" s="251">
        <v>724063.06</v>
      </c>
      <c r="AS29" s="251">
        <v>75680.260000000009</v>
      </c>
      <c r="AT29" s="251">
        <v>144602.93000000011</v>
      </c>
      <c r="AU29" s="251">
        <v>929.53</v>
      </c>
      <c r="AV29" s="249">
        <v>63469.9</v>
      </c>
      <c r="AW29" s="251">
        <v>15211.48</v>
      </c>
      <c r="AX29" s="251">
        <v>39900.729999999996</v>
      </c>
      <c r="AY29" s="252">
        <v>242483.7099999999</v>
      </c>
      <c r="AZ29" s="857">
        <v>1351544.97</v>
      </c>
      <c r="BA29" s="294">
        <f t="shared" ref="BA29:BA35" si="30">SUM(BB29:BL29)+AZ29</f>
        <v>48619485.460000336</v>
      </c>
      <c r="BB29" s="271">
        <f t="shared" ref="BB29:BL35" si="31">E29+Q29+AC29+AO29</f>
        <v>32063878.700000364</v>
      </c>
      <c r="BC29" s="271">
        <f t="shared" si="31"/>
        <v>2305160.9900000012</v>
      </c>
      <c r="BD29" s="271">
        <f t="shared" si="31"/>
        <v>7343836.4499999788</v>
      </c>
      <c r="BE29" s="271">
        <f t="shared" si="31"/>
        <v>3141310.069999998</v>
      </c>
      <c r="BF29" s="271">
        <f t="shared" si="31"/>
        <v>334768.76</v>
      </c>
      <c r="BG29" s="271">
        <f t="shared" si="31"/>
        <v>645803.7200000002</v>
      </c>
      <c r="BH29" s="271">
        <f t="shared" si="31"/>
        <v>5288.48</v>
      </c>
      <c r="BI29" s="271">
        <f t="shared" si="31"/>
        <v>223861.16</v>
      </c>
      <c r="BJ29" s="271">
        <f t="shared" si="31"/>
        <v>122369.49</v>
      </c>
      <c r="BK29" s="271">
        <f t="shared" si="31"/>
        <v>198774.36</v>
      </c>
      <c r="BL29" s="295">
        <f t="shared" si="31"/>
        <v>882888.31</v>
      </c>
    </row>
    <row r="30" spans="1:64" x14ac:dyDescent="0.25">
      <c r="A30" s="1498"/>
      <c r="B30" s="126">
        <v>3.2</v>
      </c>
      <c r="C30" s="131" t="s">
        <v>34</v>
      </c>
      <c r="D30" s="274">
        <f t="shared" si="26"/>
        <v>11555.480000000001</v>
      </c>
      <c r="E30" s="253">
        <v>5769.3</v>
      </c>
      <c r="F30" s="253">
        <v>41</v>
      </c>
      <c r="G30" s="253">
        <v>366.88</v>
      </c>
      <c r="H30" s="253">
        <v>0</v>
      </c>
      <c r="I30" s="253">
        <v>280.77</v>
      </c>
      <c r="J30" s="253">
        <v>1765.61</v>
      </c>
      <c r="K30" s="253">
        <v>1050</v>
      </c>
      <c r="L30" s="253">
        <v>210</v>
      </c>
      <c r="M30" s="253">
        <v>0</v>
      </c>
      <c r="N30" s="253">
        <v>2071.92</v>
      </c>
      <c r="O30" s="254">
        <v>0</v>
      </c>
      <c r="P30" s="274">
        <f t="shared" si="27"/>
        <v>13557.54</v>
      </c>
      <c r="Q30" s="253">
        <v>5369.51</v>
      </c>
      <c r="R30" s="253">
        <v>223</v>
      </c>
      <c r="S30" s="253">
        <v>3975.25</v>
      </c>
      <c r="T30" s="253">
        <v>0</v>
      </c>
      <c r="U30" s="253">
        <v>262.37</v>
      </c>
      <c r="V30" s="253">
        <v>1214.48</v>
      </c>
      <c r="W30" s="253">
        <v>700</v>
      </c>
      <c r="X30" s="253">
        <v>517.9</v>
      </c>
      <c r="Y30" s="253">
        <v>1287.3399999999999</v>
      </c>
      <c r="Z30" s="253">
        <v>7.69</v>
      </c>
      <c r="AA30" s="254">
        <v>0</v>
      </c>
      <c r="AB30" s="274">
        <f t="shared" si="28"/>
        <v>8489.11</v>
      </c>
      <c r="AC30" s="253">
        <v>2130.94</v>
      </c>
      <c r="AD30" s="253">
        <v>8.9499999999999993</v>
      </c>
      <c r="AE30" s="253">
        <v>786.86</v>
      </c>
      <c r="AF30" s="253">
        <v>35.31</v>
      </c>
      <c r="AG30" s="253">
        <v>122.17</v>
      </c>
      <c r="AH30" s="253">
        <v>1553.42</v>
      </c>
      <c r="AI30" s="253">
        <v>455</v>
      </c>
      <c r="AJ30" s="253">
        <v>0</v>
      </c>
      <c r="AK30" s="253">
        <v>3071.92</v>
      </c>
      <c r="AL30" s="253">
        <v>324.54000000000002</v>
      </c>
      <c r="AM30" s="254">
        <v>0</v>
      </c>
      <c r="AN30" s="289">
        <f t="shared" si="29"/>
        <v>5312.05</v>
      </c>
      <c r="AO30" s="253">
        <v>2841.53</v>
      </c>
      <c r="AP30" s="253">
        <v>-1</v>
      </c>
      <c r="AQ30" s="253">
        <v>265.37</v>
      </c>
      <c r="AR30" s="253">
        <v>0</v>
      </c>
      <c r="AS30" s="253">
        <v>100</v>
      </c>
      <c r="AT30" s="253">
        <v>428.64</v>
      </c>
      <c r="AU30" s="253">
        <v>315</v>
      </c>
      <c r="AV30" s="253">
        <v>0</v>
      </c>
      <c r="AW30" s="253">
        <v>1000.16</v>
      </c>
      <c r="AX30" s="253">
        <v>362.35</v>
      </c>
      <c r="AY30" s="254">
        <v>0</v>
      </c>
      <c r="AZ30" s="526">
        <v>3041.3599999999997</v>
      </c>
      <c r="BA30" s="296">
        <f t="shared" si="30"/>
        <v>41955.540000000008</v>
      </c>
      <c r="BB30" s="271">
        <f t="shared" si="31"/>
        <v>16111.280000000002</v>
      </c>
      <c r="BC30" s="271">
        <f t="shared" si="31"/>
        <v>271.95</v>
      </c>
      <c r="BD30" s="271">
        <f t="shared" si="31"/>
        <v>5394.36</v>
      </c>
      <c r="BE30" s="271">
        <f t="shared" si="31"/>
        <v>35.31</v>
      </c>
      <c r="BF30" s="271">
        <f t="shared" si="31"/>
        <v>765.31</v>
      </c>
      <c r="BG30" s="271">
        <f t="shared" si="31"/>
        <v>4962.1500000000005</v>
      </c>
      <c r="BH30" s="271">
        <f t="shared" si="31"/>
        <v>2520</v>
      </c>
      <c r="BI30" s="271">
        <f t="shared" si="31"/>
        <v>727.9</v>
      </c>
      <c r="BJ30" s="271">
        <f t="shared" si="31"/>
        <v>5359.42</v>
      </c>
      <c r="BK30" s="271">
        <f t="shared" si="31"/>
        <v>2766.5</v>
      </c>
      <c r="BL30" s="291">
        <f t="shared" si="31"/>
        <v>0</v>
      </c>
    </row>
    <row r="31" spans="1:64" x14ac:dyDescent="0.25">
      <c r="A31" s="1498"/>
      <c r="B31" s="126">
        <v>3.3</v>
      </c>
      <c r="C31" s="131" t="s">
        <v>54</v>
      </c>
      <c r="D31" s="274">
        <f t="shared" si="26"/>
        <v>46920.729999999996</v>
      </c>
      <c r="E31" s="253">
        <v>39396.79</v>
      </c>
      <c r="F31" s="253">
        <v>1697.83</v>
      </c>
      <c r="G31" s="253">
        <v>3474.93</v>
      </c>
      <c r="H31" s="253">
        <v>1541.73</v>
      </c>
      <c r="I31" s="253">
        <v>36.74</v>
      </c>
      <c r="J31" s="253">
        <v>306.02999999999997</v>
      </c>
      <c r="K31" s="253">
        <v>11.24</v>
      </c>
      <c r="L31" s="253">
        <v>345.42</v>
      </c>
      <c r="M31" s="253">
        <v>0</v>
      </c>
      <c r="N31" s="253">
        <v>6.57</v>
      </c>
      <c r="O31" s="254">
        <v>103.45</v>
      </c>
      <c r="P31" s="274">
        <f t="shared" si="27"/>
        <v>53810.819999999992</v>
      </c>
      <c r="Q31" s="253">
        <v>44269.54</v>
      </c>
      <c r="R31" s="253">
        <v>3870.32</v>
      </c>
      <c r="S31" s="253">
        <v>3351.8900000000003</v>
      </c>
      <c r="T31" s="253">
        <v>792.59</v>
      </c>
      <c r="U31" s="253">
        <v>62.34</v>
      </c>
      <c r="V31" s="253">
        <v>330.82</v>
      </c>
      <c r="W31" s="253">
        <v>11.24</v>
      </c>
      <c r="X31" s="253">
        <v>946.18</v>
      </c>
      <c r="Y31" s="253">
        <v>0</v>
      </c>
      <c r="Z31" s="253">
        <v>102.39</v>
      </c>
      <c r="AA31" s="254">
        <v>73.510000000000005</v>
      </c>
      <c r="AB31" s="274">
        <f t="shared" si="28"/>
        <v>61562.489999999991</v>
      </c>
      <c r="AC31" s="253">
        <v>52350.96</v>
      </c>
      <c r="AD31" s="253">
        <v>4556.66</v>
      </c>
      <c r="AE31" s="253">
        <v>3122.09</v>
      </c>
      <c r="AF31" s="253">
        <v>868.62</v>
      </c>
      <c r="AG31" s="253">
        <v>184.17000000000002</v>
      </c>
      <c r="AH31" s="253">
        <v>198.27</v>
      </c>
      <c r="AI31" s="253">
        <v>29.5</v>
      </c>
      <c r="AJ31" s="253">
        <v>230</v>
      </c>
      <c r="AK31" s="253">
        <v>0</v>
      </c>
      <c r="AL31" s="253">
        <v>22.22</v>
      </c>
      <c r="AM31" s="254">
        <v>0</v>
      </c>
      <c r="AN31" s="289">
        <f t="shared" si="29"/>
        <v>130732.1599999998</v>
      </c>
      <c r="AO31" s="253">
        <v>108836.1299999998</v>
      </c>
      <c r="AP31" s="253">
        <v>11409.75</v>
      </c>
      <c r="AQ31" s="253">
        <v>5611.38</v>
      </c>
      <c r="AR31" s="253">
        <v>2754.12</v>
      </c>
      <c r="AS31" s="253">
        <v>411.58</v>
      </c>
      <c r="AT31" s="253">
        <v>505.86</v>
      </c>
      <c r="AU31" s="253">
        <v>108</v>
      </c>
      <c r="AV31" s="253">
        <v>688.78</v>
      </c>
      <c r="AW31" s="253">
        <v>0</v>
      </c>
      <c r="AX31" s="253">
        <v>22.22</v>
      </c>
      <c r="AY31" s="254">
        <v>384.34000000000003</v>
      </c>
      <c r="AZ31" s="526">
        <v>18703.960000000003</v>
      </c>
      <c r="BA31" s="296">
        <f t="shared" si="30"/>
        <v>311730.1599999998</v>
      </c>
      <c r="BB31" s="271">
        <f t="shared" si="31"/>
        <v>244853.41999999981</v>
      </c>
      <c r="BC31" s="271">
        <f t="shared" si="31"/>
        <v>21534.559999999998</v>
      </c>
      <c r="BD31" s="271">
        <f t="shared" si="31"/>
        <v>15560.29</v>
      </c>
      <c r="BE31" s="271">
        <f t="shared" si="31"/>
        <v>5957.0599999999995</v>
      </c>
      <c r="BF31" s="271">
        <f t="shared" si="31"/>
        <v>694.82999999999993</v>
      </c>
      <c r="BG31" s="271">
        <f t="shared" si="31"/>
        <v>1340.98</v>
      </c>
      <c r="BH31" s="271">
        <f t="shared" si="31"/>
        <v>159.98000000000002</v>
      </c>
      <c r="BI31" s="271">
        <f t="shared" si="31"/>
        <v>2210.38</v>
      </c>
      <c r="BJ31" s="271">
        <f t="shared" si="31"/>
        <v>0</v>
      </c>
      <c r="BK31" s="271">
        <f t="shared" si="31"/>
        <v>153.4</v>
      </c>
      <c r="BL31" s="291">
        <f t="shared" si="31"/>
        <v>561.30000000000007</v>
      </c>
    </row>
    <row r="32" spans="1:64" x14ac:dyDescent="0.25">
      <c r="A32" s="1498"/>
      <c r="B32" s="221" t="s">
        <v>44</v>
      </c>
      <c r="C32" s="229" t="s">
        <v>153</v>
      </c>
      <c r="D32" s="274">
        <f t="shared" si="26"/>
        <v>0</v>
      </c>
      <c r="E32" s="253">
        <v>0</v>
      </c>
      <c r="F32" s="253">
        <v>0</v>
      </c>
      <c r="G32" s="253">
        <v>0</v>
      </c>
      <c r="H32" s="253">
        <v>0</v>
      </c>
      <c r="I32" s="253">
        <v>0</v>
      </c>
      <c r="J32" s="253">
        <v>0</v>
      </c>
      <c r="K32" s="253">
        <v>0</v>
      </c>
      <c r="L32" s="253">
        <v>0</v>
      </c>
      <c r="M32" s="253">
        <v>0</v>
      </c>
      <c r="N32" s="253">
        <v>0</v>
      </c>
      <c r="O32" s="254">
        <v>0</v>
      </c>
      <c r="P32" s="274">
        <f t="shared" si="27"/>
        <v>0</v>
      </c>
      <c r="Q32" s="812">
        <v>0</v>
      </c>
      <c r="R32" s="812">
        <v>0</v>
      </c>
      <c r="S32" s="812">
        <v>0</v>
      </c>
      <c r="T32" s="812">
        <v>0</v>
      </c>
      <c r="U32" s="812">
        <v>0</v>
      </c>
      <c r="V32" s="812">
        <v>0</v>
      </c>
      <c r="W32" s="812">
        <v>0</v>
      </c>
      <c r="X32" s="812">
        <v>0</v>
      </c>
      <c r="Y32" s="253">
        <v>0</v>
      </c>
      <c r="Z32" s="812">
        <v>0</v>
      </c>
      <c r="AA32" s="813">
        <v>0</v>
      </c>
      <c r="AB32" s="274">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58">
        <v>0</v>
      </c>
      <c r="BA32" s="296">
        <f t="shared" si="30"/>
        <v>0</v>
      </c>
      <c r="BB32" s="271">
        <f t="shared" si="31"/>
        <v>0</v>
      </c>
      <c r="BC32" s="271">
        <f t="shared" si="31"/>
        <v>0</v>
      </c>
      <c r="BD32" s="271">
        <f t="shared" si="31"/>
        <v>0</v>
      </c>
      <c r="BE32" s="271">
        <f t="shared" si="31"/>
        <v>0</v>
      </c>
      <c r="BF32" s="271">
        <f t="shared" si="31"/>
        <v>0</v>
      </c>
      <c r="BG32" s="271">
        <f t="shared" si="31"/>
        <v>0</v>
      </c>
      <c r="BH32" s="271">
        <f t="shared" si="31"/>
        <v>0</v>
      </c>
      <c r="BI32" s="271">
        <f t="shared" si="31"/>
        <v>0</v>
      </c>
      <c r="BJ32" s="271">
        <f t="shared" si="31"/>
        <v>0</v>
      </c>
      <c r="BK32" s="271">
        <f t="shared" si="31"/>
        <v>0</v>
      </c>
      <c r="BL32" s="546">
        <f t="shared" si="31"/>
        <v>0</v>
      </c>
    </row>
    <row r="33" spans="1:64" x14ac:dyDescent="0.25">
      <c r="A33" s="1498"/>
      <c r="B33" s="126" t="s">
        <v>41</v>
      </c>
      <c r="C33" s="131" t="s">
        <v>52</v>
      </c>
      <c r="D33" s="274">
        <f t="shared" si="26"/>
        <v>2723715.210008522</v>
      </c>
      <c r="E33" s="253">
        <v>2221978.4000086999</v>
      </c>
      <c r="F33" s="253">
        <v>130935.44999997001</v>
      </c>
      <c r="G33" s="253">
        <v>221950.39999985998</v>
      </c>
      <c r="H33" s="253">
        <v>93936.859999988199</v>
      </c>
      <c r="I33" s="253">
        <v>30898.2600000044</v>
      </c>
      <c r="J33" s="253">
        <v>4115.9500000000098</v>
      </c>
      <c r="K33" s="253">
        <v>518.28000000000202</v>
      </c>
      <c r="L33" s="253">
        <v>7433.8699999999199</v>
      </c>
      <c r="M33" s="253">
        <v>718.02</v>
      </c>
      <c r="N33" s="253">
        <v>8791.9199999994598</v>
      </c>
      <c r="O33" s="254">
        <v>2437.7999999999897</v>
      </c>
      <c r="P33" s="274">
        <f t="shared" si="27"/>
        <v>3088664.9499945929</v>
      </c>
      <c r="Q33" s="253">
        <v>2538588.4299948099</v>
      </c>
      <c r="R33" s="253">
        <v>147858.11999994999</v>
      </c>
      <c r="S33" s="253">
        <v>238557.39999984301</v>
      </c>
      <c r="T33" s="253">
        <v>100097.409999986</v>
      </c>
      <c r="U33" s="253">
        <v>32914.050000003903</v>
      </c>
      <c r="V33" s="253">
        <v>5908.8599999999697</v>
      </c>
      <c r="W33" s="253">
        <v>647.54</v>
      </c>
      <c r="X33" s="253">
        <v>7393.4099999999298</v>
      </c>
      <c r="Y33" s="253">
        <v>777.19999999999902</v>
      </c>
      <c r="Z33" s="253">
        <v>6224.8499999995001</v>
      </c>
      <c r="AA33" s="254">
        <v>9697.6799999999712</v>
      </c>
      <c r="AB33" s="274">
        <f t="shared" si="28"/>
        <v>3122259.9999824478</v>
      </c>
      <c r="AC33" s="253">
        <v>2566853.20998256</v>
      </c>
      <c r="AD33" s="253">
        <v>155330.40999997701</v>
      </c>
      <c r="AE33" s="253">
        <v>235033.29999990802</v>
      </c>
      <c r="AF33" s="253">
        <v>99109.739999999598</v>
      </c>
      <c r="AG33" s="253">
        <v>34835.270000003104</v>
      </c>
      <c r="AH33" s="253">
        <v>6289.2400000000198</v>
      </c>
      <c r="AI33" s="253">
        <v>608.70999999999901</v>
      </c>
      <c r="AJ33" s="253">
        <v>7239.57</v>
      </c>
      <c r="AK33" s="253">
        <v>780.34999999999798</v>
      </c>
      <c r="AL33" s="253">
        <v>6455.7599999998001</v>
      </c>
      <c r="AM33" s="254">
        <v>9724.4399999998695</v>
      </c>
      <c r="AN33" s="289">
        <f t="shared" si="29"/>
        <v>3107098.499976804</v>
      </c>
      <c r="AO33" s="253">
        <v>2549561.9499768596</v>
      </c>
      <c r="AP33" s="253">
        <v>159410.89999999301</v>
      </c>
      <c r="AQ33" s="253">
        <v>229839.23999994301</v>
      </c>
      <c r="AR33" s="253">
        <v>98413.450000006196</v>
      </c>
      <c r="AS33" s="253">
        <v>36213.960000001804</v>
      </c>
      <c r="AT33" s="253">
        <v>5810.4700000000603</v>
      </c>
      <c r="AU33" s="253">
        <v>618.59999999999798</v>
      </c>
      <c r="AV33" s="253">
        <v>7634.2800000000298</v>
      </c>
      <c r="AW33" s="253">
        <v>708.34999999999695</v>
      </c>
      <c r="AX33" s="253">
        <v>6450.29</v>
      </c>
      <c r="AY33" s="254">
        <v>12437.0099999996</v>
      </c>
      <c r="AZ33" s="526">
        <v>0</v>
      </c>
      <c r="BA33" s="296">
        <f t="shared" si="30"/>
        <v>12041738.659962365</v>
      </c>
      <c r="BB33" s="271">
        <f t="shared" si="31"/>
        <v>9876981.989962928</v>
      </c>
      <c r="BC33" s="271">
        <f t="shared" si="31"/>
        <v>593534.87999988999</v>
      </c>
      <c r="BD33" s="271">
        <f t="shared" si="31"/>
        <v>925380.33999955398</v>
      </c>
      <c r="BE33" s="271">
        <f t="shared" si="31"/>
        <v>391557.45999998</v>
      </c>
      <c r="BF33" s="271">
        <f t="shared" si="31"/>
        <v>134861.54000001322</v>
      </c>
      <c r="BG33" s="271">
        <f t="shared" si="31"/>
        <v>22124.520000000059</v>
      </c>
      <c r="BH33" s="271">
        <f t="shared" si="31"/>
        <v>2393.1299999999992</v>
      </c>
      <c r="BI33" s="271">
        <f t="shared" si="31"/>
        <v>29701.129999999881</v>
      </c>
      <c r="BJ33" s="271">
        <f t="shared" si="31"/>
        <v>2983.9199999999937</v>
      </c>
      <c r="BK33" s="271">
        <f t="shared" si="31"/>
        <v>27922.819999998763</v>
      </c>
      <c r="BL33" s="291">
        <f t="shared" si="31"/>
        <v>34296.929999999433</v>
      </c>
    </row>
    <row r="34" spans="1:64" s="255" customFormat="1" x14ac:dyDescent="0.25">
      <c r="A34" s="1498"/>
      <c r="B34" s="126" t="s">
        <v>42</v>
      </c>
      <c r="C34" s="131" t="s">
        <v>154</v>
      </c>
      <c r="D34" s="274">
        <f t="shared" si="26"/>
        <v>339103.77618291473</v>
      </c>
      <c r="E34" s="253">
        <v>311261.93167574581</v>
      </c>
      <c r="F34" s="253">
        <v>22151.153683029457</v>
      </c>
      <c r="G34" s="253">
        <v>177.7165851442779</v>
      </c>
      <c r="H34" s="253">
        <v>94.254481793887763</v>
      </c>
      <c r="I34" s="253">
        <v>-2602.6111032297772</v>
      </c>
      <c r="J34" s="253">
        <v>6903.3327340501892</v>
      </c>
      <c r="K34" s="253">
        <v>-75.149920039333949</v>
      </c>
      <c r="L34" s="253">
        <v>6.4284169834369482</v>
      </c>
      <c r="M34" s="253">
        <v>3.9929701288479982</v>
      </c>
      <c r="N34" s="253">
        <v>576.69507224858091</v>
      </c>
      <c r="O34" s="254">
        <v>606.03158705930502</v>
      </c>
      <c r="P34" s="274">
        <f t="shared" si="27"/>
        <v>216037.1160488785</v>
      </c>
      <c r="Q34" s="253">
        <v>195212.28637214762</v>
      </c>
      <c r="R34" s="253">
        <v>14167.407825731416</v>
      </c>
      <c r="S34" s="253">
        <v>2332.4287955583268</v>
      </c>
      <c r="T34" s="253">
        <v>982.52667300471478</v>
      </c>
      <c r="U34" s="253">
        <v>-1936.1466796431353</v>
      </c>
      <c r="V34" s="253">
        <v>4326.2930929205741</v>
      </c>
      <c r="W34" s="253">
        <v>-65.565989421195184</v>
      </c>
      <c r="X34" s="253">
        <v>67.388443066711829</v>
      </c>
      <c r="Y34" s="253">
        <v>47.929528194117253</v>
      </c>
      <c r="Z34" s="253">
        <v>338.46706952409625</v>
      </c>
      <c r="AA34" s="254">
        <v>564.10091779526238</v>
      </c>
      <c r="AB34" s="274">
        <f t="shared" si="28"/>
        <v>427856.75387946866</v>
      </c>
      <c r="AC34" s="253">
        <v>369639.75274649146</v>
      </c>
      <c r="AD34" s="253">
        <v>26990.065849131166</v>
      </c>
      <c r="AE34" s="253">
        <v>16951.286799896297</v>
      </c>
      <c r="AF34" s="253">
        <v>6758.6759608161883</v>
      </c>
      <c r="AG34" s="253">
        <v>-2998.6125904471014</v>
      </c>
      <c r="AH34" s="253">
        <v>7212.3619556001258</v>
      </c>
      <c r="AI34" s="253">
        <v>-38.55644968982115</v>
      </c>
      <c r="AJ34" s="253">
        <v>434.63491375471676</v>
      </c>
      <c r="AK34" s="253">
        <v>343.032062874818</v>
      </c>
      <c r="AL34" s="253">
        <v>603.7590158248471</v>
      </c>
      <c r="AM34" s="254">
        <v>1960.3536152160414</v>
      </c>
      <c r="AN34" s="289">
        <f t="shared" si="29"/>
        <v>1063494.0536888393</v>
      </c>
      <c r="AO34" s="253">
        <v>797335.22821612295</v>
      </c>
      <c r="AP34" s="253">
        <v>56702.249056197841</v>
      </c>
      <c r="AQ34" s="253">
        <v>128697.3917191736</v>
      </c>
      <c r="AR34" s="253">
        <v>47857.04484408431</v>
      </c>
      <c r="AS34" s="253">
        <v>-1789.9529773109496</v>
      </c>
      <c r="AT34" s="253">
        <v>13745.416124048579</v>
      </c>
      <c r="AU34" s="253">
        <v>-31.764130844764704</v>
      </c>
      <c r="AV34" s="253">
        <v>4224.4607475945259</v>
      </c>
      <c r="AW34" s="253">
        <v>1067.4961805700468</v>
      </c>
      <c r="AX34" s="253">
        <v>2393.329658783417</v>
      </c>
      <c r="AY34" s="254">
        <v>13293.154250419737</v>
      </c>
      <c r="AZ34" s="526">
        <v>-1017719.9613623105</v>
      </c>
      <c r="BA34" s="296">
        <f t="shared" si="30"/>
        <v>1028771.7384377904</v>
      </c>
      <c r="BB34" s="271">
        <f t="shared" si="31"/>
        <v>1673449.1990105077</v>
      </c>
      <c r="BC34" s="271">
        <f t="shared" si="31"/>
        <v>120010.87641408987</v>
      </c>
      <c r="BD34" s="271">
        <f t="shared" si="31"/>
        <v>148158.82389977248</v>
      </c>
      <c r="BE34" s="271">
        <f t="shared" si="31"/>
        <v>55692.501959699104</v>
      </c>
      <c r="BF34" s="271">
        <f t="shared" si="31"/>
        <v>-9327.3233506309643</v>
      </c>
      <c r="BG34" s="271">
        <f t="shared" si="31"/>
        <v>32187.403906619467</v>
      </c>
      <c r="BH34" s="271">
        <f t="shared" si="31"/>
        <v>-211.03648999511498</v>
      </c>
      <c r="BI34" s="271">
        <f t="shared" si="31"/>
        <v>4732.9125213993912</v>
      </c>
      <c r="BJ34" s="271">
        <f t="shared" si="31"/>
        <v>1462.4507417678301</v>
      </c>
      <c r="BK34" s="271">
        <f t="shared" si="31"/>
        <v>3912.2508163809412</v>
      </c>
      <c r="BL34" s="291">
        <f t="shared" si="31"/>
        <v>16423.640370490346</v>
      </c>
    </row>
    <row r="35" spans="1:64" x14ac:dyDescent="0.25">
      <c r="A35" s="1498"/>
      <c r="B35" s="126" t="s">
        <v>43</v>
      </c>
      <c r="C35" s="131" t="s">
        <v>900</v>
      </c>
      <c r="D35" s="274">
        <f t="shared" si="26"/>
        <v>0</v>
      </c>
      <c r="E35" s="253">
        <v>0</v>
      </c>
      <c r="F35" s="253">
        <v>0</v>
      </c>
      <c r="G35" s="253">
        <v>0</v>
      </c>
      <c r="H35" s="253">
        <v>0</v>
      </c>
      <c r="I35" s="253">
        <v>0</v>
      </c>
      <c r="J35" s="253">
        <v>0</v>
      </c>
      <c r="K35" s="253">
        <v>0</v>
      </c>
      <c r="L35" s="253">
        <v>0</v>
      </c>
      <c r="M35" s="253">
        <v>0</v>
      </c>
      <c r="N35" s="253">
        <v>0</v>
      </c>
      <c r="O35" s="254">
        <v>0</v>
      </c>
      <c r="P35" s="274">
        <f t="shared" si="27"/>
        <v>0</v>
      </c>
      <c r="Q35" s="253">
        <v>0</v>
      </c>
      <c r="R35" s="253">
        <v>0</v>
      </c>
      <c r="S35" s="253">
        <v>0</v>
      </c>
      <c r="T35" s="253">
        <v>0</v>
      </c>
      <c r="U35" s="253">
        <v>0</v>
      </c>
      <c r="V35" s="253">
        <v>0</v>
      </c>
      <c r="W35" s="253">
        <v>0</v>
      </c>
      <c r="X35" s="253">
        <v>0</v>
      </c>
      <c r="Y35" s="253">
        <v>0</v>
      </c>
      <c r="Z35" s="253">
        <v>0</v>
      </c>
      <c r="AA35" s="254">
        <v>0</v>
      </c>
      <c r="AB35" s="274">
        <f t="shared" si="28"/>
        <v>0</v>
      </c>
      <c r="AC35" s="253">
        <v>0</v>
      </c>
      <c r="AD35" s="253">
        <v>0</v>
      </c>
      <c r="AE35" s="253">
        <v>0</v>
      </c>
      <c r="AF35" s="253">
        <v>0</v>
      </c>
      <c r="AG35" s="253">
        <v>0</v>
      </c>
      <c r="AH35" s="253">
        <v>0</v>
      </c>
      <c r="AI35" s="253">
        <v>0</v>
      </c>
      <c r="AJ35" s="253">
        <v>0</v>
      </c>
      <c r="AK35" s="253">
        <v>0</v>
      </c>
      <c r="AL35" s="253">
        <v>0</v>
      </c>
      <c r="AM35" s="254">
        <v>0</v>
      </c>
      <c r="AN35" s="289">
        <f t="shared" si="29"/>
        <v>0</v>
      </c>
      <c r="AO35" s="253">
        <v>0</v>
      </c>
      <c r="AP35" s="253">
        <v>0</v>
      </c>
      <c r="AQ35" s="253">
        <v>0</v>
      </c>
      <c r="AR35" s="253">
        <v>0</v>
      </c>
      <c r="AS35" s="253">
        <v>0</v>
      </c>
      <c r="AT35" s="253">
        <v>0</v>
      </c>
      <c r="AU35" s="253">
        <v>0</v>
      </c>
      <c r="AV35" s="253">
        <v>0</v>
      </c>
      <c r="AW35" s="253">
        <v>0</v>
      </c>
      <c r="AX35" s="253">
        <v>0</v>
      </c>
      <c r="AY35" s="254">
        <v>0</v>
      </c>
      <c r="AZ35" s="526">
        <v>0</v>
      </c>
      <c r="BA35" s="296">
        <f t="shared" si="30"/>
        <v>0</v>
      </c>
      <c r="BB35" s="271">
        <f t="shared" si="31"/>
        <v>0</v>
      </c>
      <c r="BC35" s="271">
        <f t="shared" si="31"/>
        <v>0</v>
      </c>
      <c r="BD35" s="271">
        <f t="shared" si="31"/>
        <v>0</v>
      </c>
      <c r="BE35" s="271">
        <f t="shared" si="31"/>
        <v>0</v>
      </c>
      <c r="BF35" s="271">
        <f t="shared" si="31"/>
        <v>0</v>
      </c>
      <c r="BG35" s="271">
        <f t="shared" si="31"/>
        <v>0</v>
      </c>
      <c r="BH35" s="271">
        <f t="shared" si="31"/>
        <v>0</v>
      </c>
      <c r="BI35" s="271">
        <f t="shared" si="31"/>
        <v>0</v>
      </c>
      <c r="BJ35" s="271">
        <f t="shared" si="31"/>
        <v>0</v>
      </c>
      <c r="BK35" s="271">
        <f t="shared" si="31"/>
        <v>0</v>
      </c>
      <c r="BL35" s="291">
        <f t="shared" si="31"/>
        <v>0</v>
      </c>
    </row>
    <row r="36" spans="1:64" s="209" customFormat="1" x14ac:dyDescent="0.25">
      <c r="A36" s="1498"/>
      <c r="B36" s="128" t="s">
        <v>452</v>
      </c>
      <c r="C36" s="310" t="s">
        <v>2</v>
      </c>
      <c r="D36" s="275">
        <f t="shared" ref="D36:BL36" si="32">SUM(D29:D35)</f>
        <v>14188278.296191536</v>
      </c>
      <c r="E36" s="280">
        <f t="shared" si="32"/>
        <v>9973442.3916845564</v>
      </c>
      <c r="F36" s="280">
        <f t="shared" si="32"/>
        <v>682573.32368299935</v>
      </c>
      <c r="G36" s="280">
        <f t="shared" si="32"/>
        <v>1862565.1465849942</v>
      </c>
      <c r="H36" s="280">
        <f t="shared" si="32"/>
        <v>969711.58448177902</v>
      </c>
      <c r="I36" s="280">
        <f t="shared" si="32"/>
        <v>149131.22889677461</v>
      </c>
      <c r="J36" s="280">
        <f t="shared" si="32"/>
        <v>176032.04273405022</v>
      </c>
      <c r="K36" s="280">
        <f t="shared" si="32"/>
        <v>3933.3400799606679</v>
      </c>
      <c r="L36" s="280">
        <f t="shared" si="32"/>
        <v>67344.398416983357</v>
      </c>
      <c r="M36" s="280">
        <f>SUM(M29:M35)</f>
        <v>35451.722970128845</v>
      </c>
      <c r="N36" s="280">
        <f t="shared" si="32"/>
        <v>97600.455072248049</v>
      </c>
      <c r="O36" s="281">
        <f t="shared" si="32"/>
        <v>170492.66158705932</v>
      </c>
      <c r="P36" s="275">
        <f t="shared" si="32"/>
        <v>14887901.82604357</v>
      </c>
      <c r="Q36" s="280">
        <f t="shared" si="32"/>
        <v>10557859.196367068</v>
      </c>
      <c r="R36" s="280">
        <f t="shared" si="32"/>
        <v>729851.60782568133</v>
      </c>
      <c r="S36" s="280">
        <f t="shared" si="32"/>
        <v>2084731.4387953912</v>
      </c>
      <c r="T36" s="280">
        <f t="shared" si="32"/>
        <v>877949.39667299064</v>
      </c>
      <c r="U36" s="280">
        <f t="shared" si="32"/>
        <v>94599.353320360766</v>
      </c>
      <c r="V36" s="280">
        <f t="shared" si="32"/>
        <v>183631.87309292052</v>
      </c>
      <c r="W36" s="280">
        <f t="shared" si="32"/>
        <v>2735.5040105788044</v>
      </c>
      <c r="X36" s="280">
        <f t="shared" si="32"/>
        <v>60798.128443066642</v>
      </c>
      <c r="Y36" s="280">
        <f>SUM(Y29:Y35)</f>
        <v>38652.169528194107</v>
      </c>
      <c r="Z36" s="280">
        <f t="shared" si="32"/>
        <v>42147.857069523598</v>
      </c>
      <c r="AA36" s="281">
        <f t="shared" si="32"/>
        <v>214945.30091779525</v>
      </c>
      <c r="AB36" s="275">
        <f t="shared" si="32"/>
        <v>16130754.643862</v>
      </c>
      <c r="AC36" s="280">
        <f t="shared" si="32"/>
        <v>11554834.502729131</v>
      </c>
      <c r="AD36" s="280">
        <f t="shared" si="32"/>
        <v>811607.78584910918</v>
      </c>
      <c r="AE36" s="280">
        <f t="shared" si="32"/>
        <v>2177944.4967998047</v>
      </c>
      <c r="AF36" s="280">
        <f t="shared" si="32"/>
        <v>873803.74596081697</v>
      </c>
      <c r="AG36" s="280">
        <f t="shared" si="32"/>
        <v>107416.68740955601</v>
      </c>
      <c r="AH36" s="280">
        <f t="shared" si="32"/>
        <v>181661.54195560014</v>
      </c>
      <c r="AI36" s="280">
        <f t="shared" si="32"/>
        <v>1542.3435503101778</v>
      </c>
      <c r="AJ36" s="280">
        <f t="shared" si="32"/>
        <v>57073.534913754716</v>
      </c>
      <c r="AK36" s="280">
        <f>SUM(AK29:AK35)</f>
        <v>40083.902062874811</v>
      </c>
      <c r="AL36" s="280">
        <f t="shared" si="32"/>
        <v>44652.099015824657</v>
      </c>
      <c r="AM36" s="281">
        <f t="shared" si="32"/>
        <v>280134.00361521594</v>
      </c>
      <c r="AN36" s="277">
        <f t="shared" si="32"/>
        <v>16481176.463665703</v>
      </c>
      <c r="AO36" s="280">
        <f t="shared" si="32"/>
        <v>11789138.498193042</v>
      </c>
      <c r="AP36" s="280">
        <f t="shared" si="32"/>
        <v>816480.53905619087</v>
      </c>
      <c r="AQ36" s="280">
        <f t="shared" si="32"/>
        <v>2313089.1817191155</v>
      </c>
      <c r="AR36" s="280">
        <f t="shared" si="32"/>
        <v>873087.67484409059</v>
      </c>
      <c r="AS36" s="280">
        <f t="shared" si="32"/>
        <v>110615.84702269087</v>
      </c>
      <c r="AT36" s="280">
        <f t="shared" si="32"/>
        <v>165093.31612404875</v>
      </c>
      <c r="AU36" s="280">
        <f t="shared" si="32"/>
        <v>1939.3658691552332</v>
      </c>
      <c r="AV36" s="280">
        <f t="shared" si="32"/>
        <v>76017.420747594559</v>
      </c>
      <c r="AW36" s="280">
        <f>SUM(AW29:AW35)</f>
        <v>17987.486180570046</v>
      </c>
      <c r="AX36" s="280">
        <f t="shared" si="32"/>
        <v>49128.919658783416</v>
      </c>
      <c r="AY36" s="281">
        <f t="shared" si="32"/>
        <v>268598.21425041923</v>
      </c>
      <c r="AZ36" s="293">
        <f t="shared" si="32"/>
        <v>355570.32863768958</v>
      </c>
      <c r="BA36" s="297">
        <f t="shared" si="32"/>
        <v>62043681.558400482</v>
      </c>
      <c r="BB36" s="280">
        <f t="shared" si="32"/>
        <v>43875274.588973798</v>
      </c>
      <c r="BC36" s="280">
        <f t="shared" si="32"/>
        <v>3040513.2564139813</v>
      </c>
      <c r="BD36" s="280">
        <f t="shared" si="32"/>
        <v>8438330.2638993058</v>
      </c>
      <c r="BE36" s="280">
        <f t="shared" si="32"/>
        <v>3594552.4019596772</v>
      </c>
      <c r="BF36" s="280">
        <f t="shared" si="32"/>
        <v>461763.11664938222</v>
      </c>
      <c r="BG36" s="280">
        <f t="shared" si="32"/>
        <v>706418.77390661975</v>
      </c>
      <c r="BH36" s="280">
        <f t="shared" si="32"/>
        <v>10150.553510004884</v>
      </c>
      <c r="BI36" s="280">
        <f t="shared" si="32"/>
        <v>261233.48252139927</v>
      </c>
      <c r="BJ36" s="280">
        <f>SUM(BJ29:BJ35)</f>
        <v>132175.28074176784</v>
      </c>
      <c r="BK36" s="280">
        <f t="shared" si="32"/>
        <v>233529.33081637969</v>
      </c>
      <c r="BL36" s="293">
        <f t="shared" si="32"/>
        <v>934170.18037048995</v>
      </c>
    </row>
    <row r="37" spans="1:64" ht="16.5" customHeight="1" x14ac:dyDescent="0.25">
      <c r="A37" s="1494" t="s">
        <v>901</v>
      </c>
      <c r="B37" s="124" t="s">
        <v>902</v>
      </c>
      <c r="C37" s="311" t="s">
        <v>901</v>
      </c>
      <c r="D37" s="276">
        <f>SUM(E37:O37)</f>
        <v>1028827.77</v>
      </c>
      <c r="E37" s="251">
        <v>929862.79</v>
      </c>
      <c r="F37" s="251">
        <v>87087.29</v>
      </c>
      <c r="G37" s="251">
        <v>6591.11</v>
      </c>
      <c r="H37" s="251">
        <v>2708.1</v>
      </c>
      <c r="I37" s="251">
        <v>0</v>
      </c>
      <c r="J37" s="251">
        <v>2578.48</v>
      </c>
      <c r="K37" s="251">
        <v>0</v>
      </c>
      <c r="L37" s="251">
        <v>0</v>
      </c>
      <c r="M37" s="251">
        <v>0</v>
      </c>
      <c r="N37" s="251">
        <v>0</v>
      </c>
      <c r="O37" s="252">
        <v>0</v>
      </c>
      <c r="P37" s="273">
        <f>SUM(Q37:AA37)</f>
        <v>1014236.2999999999</v>
      </c>
      <c r="Q37" s="251">
        <v>936552.04</v>
      </c>
      <c r="R37" s="251">
        <v>52409.73</v>
      </c>
      <c r="S37" s="251">
        <v>7251.96</v>
      </c>
      <c r="T37" s="251">
        <v>11704.59</v>
      </c>
      <c r="U37" s="251">
        <v>0</v>
      </c>
      <c r="V37" s="251">
        <v>0</v>
      </c>
      <c r="W37" s="251">
        <v>0</v>
      </c>
      <c r="X37" s="251">
        <v>6317.98</v>
      </c>
      <c r="Y37" s="251">
        <v>0</v>
      </c>
      <c r="Z37" s="251">
        <v>0</v>
      </c>
      <c r="AA37" s="252">
        <v>0</v>
      </c>
      <c r="AB37" s="276">
        <f>SUM(AC37:AM37)</f>
        <v>1180713.1299999999</v>
      </c>
      <c r="AC37" s="251">
        <v>1040237.93</v>
      </c>
      <c r="AD37" s="251">
        <v>129659.28000000001</v>
      </c>
      <c r="AE37" s="251">
        <v>8112.4900000000007</v>
      </c>
      <c r="AF37" s="251">
        <v>2703.43</v>
      </c>
      <c r="AG37" s="251">
        <v>0</v>
      </c>
      <c r="AH37" s="251">
        <v>0</v>
      </c>
      <c r="AI37" s="251">
        <v>0</v>
      </c>
      <c r="AJ37" s="251">
        <v>0</v>
      </c>
      <c r="AK37" s="251">
        <v>0</v>
      </c>
      <c r="AL37" s="251">
        <v>0</v>
      </c>
      <c r="AM37" s="252">
        <v>0</v>
      </c>
      <c r="AN37" s="276">
        <f>SUM(AO37:AY37)</f>
        <v>1005604.24</v>
      </c>
      <c r="AO37" s="251">
        <v>922261.79999999993</v>
      </c>
      <c r="AP37" s="251">
        <v>64890.25</v>
      </c>
      <c r="AQ37" s="251">
        <v>3917.55</v>
      </c>
      <c r="AR37" s="251">
        <v>2637.39</v>
      </c>
      <c r="AS37" s="251">
        <v>0</v>
      </c>
      <c r="AT37" s="251">
        <v>3319.15</v>
      </c>
      <c r="AU37" s="251">
        <v>0</v>
      </c>
      <c r="AV37" s="249">
        <v>8578.0999999999985</v>
      </c>
      <c r="AW37" s="251">
        <v>0</v>
      </c>
      <c r="AX37" s="251">
        <v>0</v>
      </c>
      <c r="AY37" s="252">
        <v>0</v>
      </c>
      <c r="AZ37" s="857">
        <v>213508.35000000003</v>
      </c>
      <c r="BA37" s="294">
        <f>SUM(BB37:BL37)+AZ37</f>
        <v>4442889.7899999991</v>
      </c>
      <c r="BB37" s="273">
        <f t="shared" ref="BB37:BL39" si="33">E37+Q37+AC37+AO37</f>
        <v>3828914.56</v>
      </c>
      <c r="BC37" s="273">
        <f t="shared" si="33"/>
        <v>334046.55</v>
      </c>
      <c r="BD37" s="273">
        <f t="shared" si="33"/>
        <v>25873.11</v>
      </c>
      <c r="BE37" s="273">
        <f t="shared" si="33"/>
        <v>19753.509999999998</v>
      </c>
      <c r="BF37" s="273">
        <f t="shared" si="33"/>
        <v>0</v>
      </c>
      <c r="BG37" s="273">
        <f t="shared" si="33"/>
        <v>5897.63</v>
      </c>
      <c r="BH37" s="273">
        <f t="shared" si="33"/>
        <v>0</v>
      </c>
      <c r="BI37" s="273">
        <f t="shared" si="33"/>
        <v>14896.079999999998</v>
      </c>
      <c r="BJ37" s="273">
        <f t="shared" si="33"/>
        <v>0</v>
      </c>
      <c r="BK37" s="273">
        <f t="shared" si="33"/>
        <v>0</v>
      </c>
      <c r="BL37" s="298">
        <f t="shared" si="33"/>
        <v>0</v>
      </c>
    </row>
    <row r="38" spans="1:64" ht="16.5" customHeight="1" x14ac:dyDescent="0.25">
      <c r="A38" s="1495"/>
      <c r="B38" s="126" t="s">
        <v>903</v>
      </c>
      <c r="C38" s="312" t="s">
        <v>906</v>
      </c>
      <c r="D38" s="289">
        <f>SUM(E38:O38)</f>
        <v>42653.069088713593</v>
      </c>
      <c r="E38" s="253">
        <v>38900.944608054684</v>
      </c>
      <c r="F38" s="253">
        <v>3643.3094009016118</v>
      </c>
      <c r="G38" s="253">
        <v>0.67435767191856477</v>
      </c>
      <c r="H38" s="253">
        <v>0.26963752141786607</v>
      </c>
      <c r="I38" s="253">
        <v>0</v>
      </c>
      <c r="J38" s="253">
        <v>107.8710845639673</v>
      </c>
      <c r="K38" s="253">
        <v>0</v>
      </c>
      <c r="L38" s="253">
        <v>0</v>
      </c>
      <c r="M38" s="253">
        <v>0</v>
      </c>
      <c r="N38" s="253">
        <v>0</v>
      </c>
      <c r="O38" s="254">
        <v>0</v>
      </c>
      <c r="P38" s="274">
        <f>SUM(Q38:AA38)</f>
        <v>24706.695533675753</v>
      </c>
      <c r="Q38" s="253">
        <v>23367.216068520014</v>
      </c>
      <c r="R38" s="253">
        <v>1307.6363434142884</v>
      </c>
      <c r="S38" s="253">
        <v>9.1504613387584488</v>
      </c>
      <c r="T38" s="253">
        <v>14.750469000201532</v>
      </c>
      <c r="U38" s="253">
        <v>0</v>
      </c>
      <c r="V38" s="253">
        <v>0</v>
      </c>
      <c r="W38" s="253">
        <v>0</v>
      </c>
      <c r="X38" s="253">
        <v>7.9421914024888274</v>
      </c>
      <c r="Y38" s="253">
        <v>0</v>
      </c>
      <c r="Z38" s="253">
        <v>0</v>
      </c>
      <c r="AA38" s="254">
        <v>0</v>
      </c>
      <c r="AB38" s="289">
        <f>SUM(AC38:AM38)</f>
        <v>50271.894675355434</v>
      </c>
      <c r="AC38" s="253">
        <v>44615.694267637315</v>
      </c>
      <c r="AD38" s="253">
        <v>5561.0727398124945</v>
      </c>
      <c r="AE38" s="253">
        <v>71.35911478472174</v>
      </c>
      <c r="AF38" s="253">
        <v>23.768553120908756</v>
      </c>
      <c r="AG38" s="253">
        <v>0</v>
      </c>
      <c r="AH38" s="253">
        <v>0</v>
      </c>
      <c r="AI38" s="253">
        <v>0</v>
      </c>
      <c r="AJ38" s="253">
        <v>0</v>
      </c>
      <c r="AK38" s="253">
        <v>0</v>
      </c>
      <c r="AL38" s="253">
        <v>0</v>
      </c>
      <c r="AM38" s="254">
        <v>0</v>
      </c>
      <c r="AN38" s="289">
        <f>SUM(AO38:AY38)</f>
        <v>94542.262820041549</v>
      </c>
      <c r="AO38" s="253">
        <v>87103.861984604577</v>
      </c>
      <c r="AP38" s="253">
        <v>6128.6192056816026</v>
      </c>
      <c r="AQ38" s="253">
        <v>257.90372893313446</v>
      </c>
      <c r="AR38" s="253">
        <v>173.63697470695919</v>
      </c>
      <c r="AS38" s="253">
        <v>0</v>
      </c>
      <c r="AT38" s="253">
        <v>313.48016746025991</v>
      </c>
      <c r="AU38" s="253">
        <v>0</v>
      </c>
      <c r="AV38" s="253">
        <v>564.7607586550148</v>
      </c>
      <c r="AW38" s="253">
        <v>0</v>
      </c>
      <c r="AX38" s="253">
        <v>0</v>
      </c>
      <c r="AY38" s="254">
        <v>0</v>
      </c>
      <c r="AZ38" s="526">
        <v>-149245.19451881704</v>
      </c>
      <c r="BA38" s="296">
        <f>SUM(BB38:BL38)+AZ38</f>
        <v>62928.72759896933</v>
      </c>
      <c r="BB38" s="274">
        <f t="shared" si="33"/>
        <v>193987.71692881658</v>
      </c>
      <c r="BC38" s="274">
        <f t="shared" si="33"/>
        <v>16640.637689809999</v>
      </c>
      <c r="BD38" s="274">
        <f t="shared" si="33"/>
        <v>339.08766272853325</v>
      </c>
      <c r="BE38" s="274">
        <f t="shared" si="33"/>
        <v>212.42563434948735</v>
      </c>
      <c r="BF38" s="274">
        <f t="shared" si="33"/>
        <v>0</v>
      </c>
      <c r="BG38" s="274">
        <f t="shared" si="33"/>
        <v>421.35125202422722</v>
      </c>
      <c r="BH38" s="274">
        <f t="shared" si="33"/>
        <v>0</v>
      </c>
      <c r="BI38" s="274">
        <f t="shared" si="33"/>
        <v>572.70295005750359</v>
      </c>
      <c r="BJ38" s="274">
        <f t="shared" si="33"/>
        <v>0</v>
      </c>
      <c r="BK38" s="274">
        <f t="shared" si="33"/>
        <v>0</v>
      </c>
      <c r="BL38" s="300">
        <f t="shared" si="33"/>
        <v>0</v>
      </c>
    </row>
    <row r="39" spans="1:64" ht="16.5" customHeight="1" x14ac:dyDescent="0.25">
      <c r="A39" s="1495"/>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3"/>
        <v>0</v>
      </c>
      <c r="BL39" s="300">
        <f t="shared" si="33"/>
        <v>0</v>
      </c>
    </row>
    <row r="40" spans="1:64" s="209" customFormat="1" ht="16.5" customHeight="1" x14ac:dyDescent="0.25">
      <c r="A40" s="1496"/>
      <c r="B40" s="129" t="s">
        <v>905</v>
      </c>
      <c r="C40" s="313" t="s">
        <v>908</v>
      </c>
      <c r="D40" s="277">
        <f t="shared" ref="D40:O40" si="34">SUM(D37:D39)</f>
        <v>1071480.8390887135</v>
      </c>
      <c r="E40" s="275">
        <f t="shared" si="34"/>
        <v>968763.73460805474</v>
      </c>
      <c r="F40" s="275">
        <f t="shared" si="34"/>
        <v>90730.599400901599</v>
      </c>
      <c r="G40" s="275">
        <f t="shared" si="34"/>
        <v>6591.7843576719179</v>
      </c>
      <c r="H40" s="275">
        <f t="shared" si="34"/>
        <v>2708.3696375214176</v>
      </c>
      <c r="I40" s="275">
        <f t="shared" si="34"/>
        <v>0</v>
      </c>
      <c r="J40" s="275">
        <f t="shared" si="34"/>
        <v>2686.3510845639671</v>
      </c>
      <c r="K40" s="275">
        <f t="shared" si="34"/>
        <v>0</v>
      </c>
      <c r="L40" s="275">
        <f t="shared" si="34"/>
        <v>0</v>
      </c>
      <c r="M40" s="275">
        <f t="shared" si="34"/>
        <v>0</v>
      </c>
      <c r="N40" s="275">
        <f t="shared" si="34"/>
        <v>0</v>
      </c>
      <c r="O40" s="283">
        <f t="shared" si="34"/>
        <v>0</v>
      </c>
      <c r="P40" s="275">
        <f t="shared" ref="P40:BL40" si="35">SUM(P37:P39)</f>
        <v>1038942.9955336757</v>
      </c>
      <c r="Q40" s="275">
        <f t="shared" si="35"/>
        <v>959919.25606852002</v>
      </c>
      <c r="R40" s="275">
        <f t="shared" si="35"/>
        <v>53717.366343414295</v>
      </c>
      <c r="S40" s="275">
        <f t="shared" si="35"/>
        <v>7261.1104613387588</v>
      </c>
      <c r="T40" s="275">
        <f t="shared" si="35"/>
        <v>11719.340469000203</v>
      </c>
      <c r="U40" s="275">
        <f t="shared" si="35"/>
        <v>0</v>
      </c>
      <c r="V40" s="275">
        <f>SUM(V37:V39)</f>
        <v>0</v>
      </c>
      <c r="W40" s="275">
        <f t="shared" si="35"/>
        <v>0</v>
      </c>
      <c r="X40" s="275">
        <f t="shared" si="35"/>
        <v>6325.9221914024884</v>
      </c>
      <c r="Y40" s="275">
        <f>SUM(Y37:Y39)</f>
        <v>0</v>
      </c>
      <c r="Z40" s="275">
        <f t="shared" si="35"/>
        <v>0</v>
      </c>
      <c r="AA40" s="283">
        <f t="shared" si="35"/>
        <v>0</v>
      </c>
      <c r="AB40" s="277">
        <f t="shared" si="35"/>
        <v>1230985.0246753553</v>
      </c>
      <c r="AC40" s="275">
        <f t="shared" si="35"/>
        <v>1084853.6242676373</v>
      </c>
      <c r="AD40" s="275">
        <f t="shared" si="35"/>
        <v>135220.35273981252</v>
      </c>
      <c r="AE40" s="275">
        <f t="shared" si="35"/>
        <v>8183.8491147847226</v>
      </c>
      <c r="AF40" s="275">
        <f t="shared" si="35"/>
        <v>2727.1985531209084</v>
      </c>
      <c r="AG40" s="275">
        <f t="shared" si="35"/>
        <v>0</v>
      </c>
      <c r="AH40" s="275">
        <f t="shared" si="35"/>
        <v>0</v>
      </c>
      <c r="AI40" s="275">
        <f t="shared" si="35"/>
        <v>0</v>
      </c>
      <c r="AJ40" s="275">
        <f>SUM(AJ37:AJ39)</f>
        <v>0</v>
      </c>
      <c r="AK40" s="275">
        <f>SUM(AK37:AK39)</f>
        <v>0</v>
      </c>
      <c r="AL40" s="275">
        <f t="shared" si="35"/>
        <v>0</v>
      </c>
      <c r="AM40" s="283">
        <f t="shared" si="35"/>
        <v>0</v>
      </c>
      <c r="AN40" s="277">
        <f t="shared" si="35"/>
        <v>1100146.5028200415</v>
      </c>
      <c r="AO40" s="275">
        <f t="shared" si="35"/>
        <v>1009365.6619846046</v>
      </c>
      <c r="AP40" s="275">
        <f t="shared" si="35"/>
        <v>71018.869205681607</v>
      </c>
      <c r="AQ40" s="275">
        <f t="shared" si="35"/>
        <v>4175.4537289331347</v>
      </c>
      <c r="AR40" s="275">
        <f t="shared" si="35"/>
        <v>2811.0269747069592</v>
      </c>
      <c r="AS40" s="275">
        <f t="shared" si="35"/>
        <v>0</v>
      </c>
      <c r="AT40" s="275">
        <f t="shared" si="35"/>
        <v>3632.6301674602601</v>
      </c>
      <c r="AU40" s="275">
        <f t="shared" si="35"/>
        <v>0</v>
      </c>
      <c r="AV40" s="275">
        <f t="shared" si="35"/>
        <v>9142.8607586550133</v>
      </c>
      <c r="AW40" s="275">
        <f>SUM(AW37:AW39)</f>
        <v>0</v>
      </c>
      <c r="AX40" s="275">
        <f t="shared" si="35"/>
        <v>0</v>
      </c>
      <c r="AY40" s="283">
        <f t="shared" si="35"/>
        <v>0</v>
      </c>
      <c r="AZ40" s="299">
        <f t="shared" si="35"/>
        <v>64263.155481182999</v>
      </c>
      <c r="BA40" s="297">
        <f t="shared" si="35"/>
        <v>4505818.517598968</v>
      </c>
      <c r="BB40" s="275">
        <f>SUM(BB37:BB39)</f>
        <v>4022902.2769288165</v>
      </c>
      <c r="BC40" s="275">
        <f>SUM(BC37:BC39)</f>
        <v>350687.18768981</v>
      </c>
      <c r="BD40" s="275">
        <f>SUM(BD37:BD39)</f>
        <v>26212.197662728533</v>
      </c>
      <c r="BE40" s="275">
        <f>SUM(BE37:BE39)</f>
        <v>19965.935634349487</v>
      </c>
      <c r="BF40" s="275">
        <f t="shared" si="35"/>
        <v>0</v>
      </c>
      <c r="BG40" s="275">
        <f t="shared" si="35"/>
        <v>6318.9812520242276</v>
      </c>
      <c r="BH40" s="275">
        <f t="shared" si="35"/>
        <v>0</v>
      </c>
      <c r="BI40" s="275">
        <f t="shared" si="35"/>
        <v>15468.782950057503</v>
      </c>
      <c r="BJ40" s="275">
        <f>SUM(BJ37:BJ39)</f>
        <v>0</v>
      </c>
      <c r="BK40" s="275">
        <f t="shared" si="35"/>
        <v>0</v>
      </c>
      <c r="BL40" s="299">
        <f t="shared" si="35"/>
        <v>0</v>
      </c>
    </row>
    <row r="41" spans="1:64" ht="14.85" customHeight="1" x14ac:dyDescent="0.25">
      <c r="A41" s="1494" t="s">
        <v>302</v>
      </c>
      <c r="B41" s="124">
        <v>5.0999999999999996</v>
      </c>
      <c r="C41" s="311" t="s">
        <v>37</v>
      </c>
      <c r="D41" s="273">
        <f>SUM(E41:O41)</f>
        <v>4206988.59</v>
      </c>
      <c r="E41" s="251">
        <v>1629616.3699999999</v>
      </c>
      <c r="F41" s="251">
        <v>1006175.07</v>
      </c>
      <c r="G41" s="251">
        <v>268696.11</v>
      </c>
      <c r="H41" s="251">
        <v>1064831.06</v>
      </c>
      <c r="I41" s="251">
        <v>47987.1</v>
      </c>
      <c r="J41" s="251">
        <v>42911.46</v>
      </c>
      <c r="K41" s="251">
        <v>1233.3599999999999</v>
      </c>
      <c r="L41" s="251">
        <v>28609.75</v>
      </c>
      <c r="M41" s="251">
        <v>852.34999999999991</v>
      </c>
      <c r="N41" s="251">
        <v>15149.990000000002</v>
      </c>
      <c r="O41" s="252">
        <v>100925.97</v>
      </c>
      <c r="P41" s="273">
        <f>SUM(Q41:AA41)</f>
        <v>3870247.1100000003</v>
      </c>
      <c r="Q41" s="251">
        <v>1637087.5399999998</v>
      </c>
      <c r="R41" s="251">
        <v>1012902.13</v>
      </c>
      <c r="S41" s="251">
        <v>196259.48</v>
      </c>
      <c r="T41" s="251">
        <v>759847.43</v>
      </c>
      <c r="U41" s="251">
        <v>34680.630000000005</v>
      </c>
      <c r="V41" s="251">
        <v>47923.91</v>
      </c>
      <c r="W41" s="251">
        <v>1427.99</v>
      </c>
      <c r="X41" s="251">
        <v>14308.63</v>
      </c>
      <c r="Y41" s="251">
        <v>368.89</v>
      </c>
      <c r="Z41" s="251">
        <v>53604.590000000004</v>
      </c>
      <c r="AA41" s="252">
        <v>111835.89</v>
      </c>
      <c r="AB41" s="273">
        <f>SUM(AC41:AM41)</f>
        <v>3167119.37</v>
      </c>
      <c r="AC41" s="251">
        <v>1261425.57</v>
      </c>
      <c r="AD41" s="251">
        <v>769172.13</v>
      </c>
      <c r="AE41" s="251">
        <v>219977.75999999998</v>
      </c>
      <c r="AF41" s="251">
        <v>684191.64</v>
      </c>
      <c r="AG41" s="251">
        <v>75492.17</v>
      </c>
      <c r="AH41" s="251">
        <v>88011.26999999999</v>
      </c>
      <c r="AI41" s="251">
        <v>1399.02</v>
      </c>
      <c r="AJ41" s="251">
        <v>13300.83</v>
      </c>
      <c r="AK41" s="251">
        <v>255.95</v>
      </c>
      <c r="AL41" s="251">
        <v>9554.5699999999979</v>
      </c>
      <c r="AM41" s="252">
        <v>44338.46</v>
      </c>
      <c r="AN41" s="276">
        <f>SUM(AO41:AY41)</f>
        <v>3022685.5100000007</v>
      </c>
      <c r="AO41" s="251">
        <v>1203846.7100000002</v>
      </c>
      <c r="AP41" s="251">
        <v>686999.34</v>
      </c>
      <c r="AQ41" s="251">
        <v>220471.54</v>
      </c>
      <c r="AR41" s="251">
        <v>696222.66</v>
      </c>
      <c r="AS41" s="251">
        <v>35512.58</v>
      </c>
      <c r="AT41" s="251">
        <v>79682.45</v>
      </c>
      <c r="AU41" s="251">
        <v>1124.0899999999999</v>
      </c>
      <c r="AV41" s="249">
        <v>21735.519999999997</v>
      </c>
      <c r="AW41" s="251">
        <v>1460.9499999999998</v>
      </c>
      <c r="AX41" s="251">
        <v>28503.040000000001</v>
      </c>
      <c r="AY41" s="252">
        <v>47126.62999999999</v>
      </c>
      <c r="AZ41" s="857">
        <v>167665.64000000001</v>
      </c>
      <c r="BA41" s="294">
        <f>SUM(BB41:BL41)+AZ41</f>
        <v>14434706.220000003</v>
      </c>
      <c r="BB41" s="274">
        <f t="shared" ref="BB41:BL44" si="36">E41+Q41+AC41+AO41</f>
        <v>5731976.1899999995</v>
      </c>
      <c r="BC41" s="274">
        <f t="shared" si="36"/>
        <v>3475248.67</v>
      </c>
      <c r="BD41" s="274">
        <f t="shared" si="36"/>
        <v>905404.89</v>
      </c>
      <c r="BE41" s="274">
        <f t="shared" si="36"/>
        <v>3205092.7900000005</v>
      </c>
      <c r="BF41" s="274">
        <f t="shared" si="36"/>
        <v>193672.48000000004</v>
      </c>
      <c r="BG41" s="274">
        <f t="shared" si="36"/>
        <v>258529.08999999997</v>
      </c>
      <c r="BH41" s="274">
        <f t="shared" si="36"/>
        <v>5184.46</v>
      </c>
      <c r="BI41" s="274">
        <f t="shared" si="36"/>
        <v>77954.73</v>
      </c>
      <c r="BJ41" s="274">
        <f t="shared" si="36"/>
        <v>2938.1399999999994</v>
      </c>
      <c r="BK41" s="274">
        <f t="shared" si="36"/>
        <v>106812.19</v>
      </c>
      <c r="BL41" s="298">
        <f t="shared" si="36"/>
        <v>304226.94999999995</v>
      </c>
    </row>
    <row r="42" spans="1:64" s="255" customFormat="1" ht="24" x14ac:dyDescent="0.25">
      <c r="A42" s="1495"/>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6"/>
        <v>0</v>
      </c>
      <c r="BC42" s="274">
        <f t="shared" si="36"/>
        <v>0</v>
      </c>
      <c r="BD42" s="274">
        <f t="shared" si="36"/>
        <v>0</v>
      </c>
      <c r="BE42" s="274">
        <f t="shared" si="36"/>
        <v>0</v>
      </c>
      <c r="BF42" s="274">
        <f t="shared" si="36"/>
        <v>0</v>
      </c>
      <c r="BG42" s="274">
        <f t="shared" si="36"/>
        <v>0</v>
      </c>
      <c r="BH42" s="274">
        <f t="shared" si="36"/>
        <v>0</v>
      </c>
      <c r="BI42" s="274">
        <f t="shared" si="36"/>
        <v>0</v>
      </c>
      <c r="BJ42" s="274">
        <f t="shared" si="36"/>
        <v>0</v>
      </c>
      <c r="BK42" s="274">
        <f t="shared" si="36"/>
        <v>0</v>
      </c>
      <c r="BL42" s="300">
        <f t="shared" si="36"/>
        <v>0</v>
      </c>
    </row>
    <row r="43" spans="1:64" ht="24" x14ac:dyDescent="0.25">
      <c r="A43" s="1495"/>
      <c r="B43" s="126">
        <v>5.3</v>
      </c>
      <c r="C43" s="131" t="s">
        <v>304</v>
      </c>
      <c r="D43" s="274">
        <f>SUM(E43:O43)</f>
        <v>33866.294976186044</v>
      </c>
      <c r="E43" s="253">
        <v>14048.774558941868</v>
      </c>
      <c r="F43" s="253">
        <v>7494.4521834436955</v>
      </c>
      <c r="G43" s="253">
        <v>2204.8363924367627</v>
      </c>
      <c r="H43" s="253">
        <v>8819.5171192692615</v>
      </c>
      <c r="I43" s="253">
        <v>470.09886942038861</v>
      </c>
      <c r="J43" s="253">
        <v>565.12426947049028</v>
      </c>
      <c r="K43" s="253">
        <v>12.8086406623391</v>
      </c>
      <c r="L43" s="253">
        <v>236.7998547408144</v>
      </c>
      <c r="M43" s="253">
        <v>4.7474558778862601</v>
      </c>
      <c r="N43" s="253">
        <v>5.8448862652219429</v>
      </c>
      <c r="O43" s="254">
        <v>3.2907456573179648</v>
      </c>
      <c r="P43" s="274">
        <f>SUM(Q43:AA43)</f>
        <v>39101.630005603525</v>
      </c>
      <c r="Q43" s="253">
        <v>17190.012277967311</v>
      </c>
      <c r="R43" s="253">
        <v>10137.896382624112</v>
      </c>
      <c r="S43" s="253">
        <v>2141.8087501290406</v>
      </c>
      <c r="T43" s="253">
        <v>8405.2811164727136</v>
      </c>
      <c r="U43" s="253">
        <v>463.15055661864409</v>
      </c>
      <c r="V43" s="253">
        <v>576.8459786519411</v>
      </c>
      <c r="W43" s="253">
        <v>19.650340218795801</v>
      </c>
      <c r="X43" s="253">
        <v>158.27921868682901</v>
      </c>
      <c r="Y43" s="253">
        <v>4.0805877978104403</v>
      </c>
      <c r="Z43" s="253">
        <v>1.9603474719334948</v>
      </c>
      <c r="AA43" s="254">
        <v>2.6644489643873199</v>
      </c>
      <c r="AB43" s="274">
        <f>SUM(AC43:AM43)</f>
        <v>52490.448286957879</v>
      </c>
      <c r="AC43" s="253">
        <v>21297.837201157359</v>
      </c>
      <c r="AD43" s="253">
        <v>12024.567734170689</v>
      </c>
      <c r="AE43" s="253">
        <v>3808.6820893610306</v>
      </c>
      <c r="AF43" s="253">
        <v>11940.073348642372</v>
      </c>
      <c r="AG43" s="253">
        <v>1625.7120495665365</v>
      </c>
      <c r="AH43" s="253">
        <v>1511.2734370597916</v>
      </c>
      <c r="AI43" s="253">
        <v>30.303367510782799</v>
      </c>
      <c r="AJ43" s="253">
        <v>232.13115681369339</v>
      </c>
      <c r="AK43" s="253">
        <v>4.46693699464356</v>
      </c>
      <c r="AL43" s="253">
        <v>7.5432232833353536</v>
      </c>
      <c r="AM43" s="254">
        <v>7.8577423976504335</v>
      </c>
      <c r="AN43" s="289">
        <f>SUM(AO43:AY43)</f>
        <v>138558.83055685853</v>
      </c>
      <c r="AO43" s="253">
        <v>55470.990173556798</v>
      </c>
      <c r="AP43" s="253">
        <v>30149.858334848439</v>
      </c>
      <c r="AQ43" s="253">
        <v>11032.843476434746</v>
      </c>
      <c r="AR43" s="253">
        <v>34657.445032632793</v>
      </c>
      <c r="AS43" s="253">
        <v>2217.3204060511544</v>
      </c>
      <c r="AT43" s="253">
        <v>3723.9970799163243</v>
      </c>
      <c r="AU43" s="253">
        <v>70.543220354588399</v>
      </c>
      <c r="AV43" s="253">
        <v>1081.844165262261</v>
      </c>
      <c r="AW43" s="253">
        <v>72.716007403544893</v>
      </c>
      <c r="AX43" s="253">
        <v>15.851583367141462</v>
      </c>
      <c r="AY43" s="254">
        <v>65.42107703075277</v>
      </c>
      <c r="AZ43" s="526">
        <v>-38144.726506376923</v>
      </c>
      <c r="BA43" s="296">
        <f>SUM(BB43:BL43)+AZ43</f>
        <v>225872.47731922904</v>
      </c>
      <c r="BB43" s="274">
        <f t="shared" si="36"/>
        <v>108007.61421162334</v>
      </c>
      <c r="BC43" s="274">
        <f t="shared" si="36"/>
        <v>59806.774635086935</v>
      </c>
      <c r="BD43" s="274">
        <f t="shared" si="36"/>
        <v>19188.17070836158</v>
      </c>
      <c r="BE43" s="274">
        <f t="shared" si="36"/>
        <v>63822.316617017139</v>
      </c>
      <c r="BF43" s="274">
        <f t="shared" si="36"/>
        <v>4776.2818816567233</v>
      </c>
      <c r="BG43" s="274">
        <f t="shared" si="36"/>
        <v>6377.2407650985479</v>
      </c>
      <c r="BH43" s="274">
        <f t="shared" si="36"/>
        <v>133.30556874650608</v>
      </c>
      <c r="BI43" s="274">
        <f t="shared" si="36"/>
        <v>1709.0543955035978</v>
      </c>
      <c r="BJ43" s="274">
        <f t="shared" si="36"/>
        <v>86.010988073885159</v>
      </c>
      <c r="BK43" s="274">
        <f t="shared" si="36"/>
        <v>31.200040387632253</v>
      </c>
      <c r="BL43" s="300">
        <f t="shared" si="36"/>
        <v>79.234014050108485</v>
      </c>
    </row>
    <row r="44" spans="1:64" x14ac:dyDescent="0.25">
      <c r="A44" s="1495"/>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6"/>
        <v>0</v>
      </c>
      <c r="BC44" s="274">
        <f t="shared" si="36"/>
        <v>0</v>
      </c>
      <c r="BD44" s="271">
        <f t="shared" si="36"/>
        <v>0</v>
      </c>
      <c r="BE44" s="274">
        <f t="shared" si="36"/>
        <v>0</v>
      </c>
      <c r="BF44" s="271">
        <f t="shared" si="36"/>
        <v>0</v>
      </c>
      <c r="BG44" s="271">
        <f t="shared" si="36"/>
        <v>0</v>
      </c>
      <c r="BH44" s="271">
        <f t="shared" si="36"/>
        <v>0</v>
      </c>
      <c r="BI44" s="271">
        <f t="shared" si="36"/>
        <v>0</v>
      </c>
      <c r="BJ44" s="271">
        <f t="shared" si="36"/>
        <v>0</v>
      </c>
      <c r="BK44" s="271">
        <f t="shared" si="36"/>
        <v>0</v>
      </c>
      <c r="BL44" s="291">
        <f t="shared" si="36"/>
        <v>0</v>
      </c>
    </row>
    <row r="45" spans="1:64" s="209" customFormat="1" ht="24" x14ac:dyDescent="0.25">
      <c r="A45" s="1496"/>
      <c r="B45" s="128" t="s">
        <v>216</v>
      </c>
      <c r="C45" s="313" t="s">
        <v>305</v>
      </c>
      <c r="D45" s="278">
        <f>SUM(D41:D44)</f>
        <v>4240854.8849761859</v>
      </c>
      <c r="E45" s="278">
        <f t="shared" ref="E45:BL45" si="37">SUM(E41:E44)</f>
        <v>1643665.1445589417</v>
      </c>
      <c r="F45" s="278">
        <f t="shared" si="37"/>
        <v>1013669.5221834437</v>
      </c>
      <c r="G45" s="278">
        <f t="shared" si="37"/>
        <v>270900.94639243674</v>
      </c>
      <c r="H45" s="278">
        <f t="shared" si="37"/>
        <v>1073650.5771192694</v>
      </c>
      <c r="I45" s="278">
        <f>SUM(I41:I44)</f>
        <v>48457.19886942039</v>
      </c>
      <c r="J45" s="278">
        <f t="shared" si="37"/>
        <v>43476.584269470492</v>
      </c>
      <c r="K45" s="278">
        <f t="shared" si="37"/>
        <v>1246.1686406623389</v>
      </c>
      <c r="L45" s="278">
        <f t="shared" si="37"/>
        <v>28846.549854740813</v>
      </c>
      <c r="M45" s="278">
        <f t="shared" si="37"/>
        <v>857.0974558778862</v>
      </c>
      <c r="N45" s="278">
        <f t="shared" si="37"/>
        <v>15155.834886265224</v>
      </c>
      <c r="O45" s="283">
        <f t="shared" si="37"/>
        <v>100929.26074565732</v>
      </c>
      <c r="P45" s="278">
        <f t="shared" si="37"/>
        <v>3909348.740005604</v>
      </c>
      <c r="Q45" s="278">
        <f t="shared" si="37"/>
        <v>1654277.5522779671</v>
      </c>
      <c r="R45" s="278">
        <f t="shared" si="37"/>
        <v>1023040.0263826242</v>
      </c>
      <c r="S45" s="278">
        <f t="shared" si="37"/>
        <v>198401.28875012905</v>
      </c>
      <c r="T45" s="278">
        <f t="shared" si="37"/>
        <v>768252.71111647272</v>
      </c>
      <c r="U45" s="278">
        <f t="shared" si="37"/>
        <v>35143.780556618651</v>
      </c>
      <c r="V45" s="278">
        <f t="shared" si="37"/>
        <v>48500.755978651941</v>
      </c>
      <c r="W45" s="278">
        <f t="shared" si="37"/>
        <v>1447.6403402187957</v>
      </c>
      <c r="X45" s="278">
        <f t="shared" si="37"/>
        <v>14466.909218686827</v>
      </c>
      <c r="Y45" s="278">
        <f>SUM(Y41:Y44)</f>
        <v>372.97058779781042</v>
      </c>
      <c r="Z45" s="278">
        <f t="shared" si="37"/>
        <v>53606.550347471937</v>
      </c>
      <c r="AA45" s="284">
        <f t="shared" si="37"/>
        <v>111838.55444896438</v>
      </c>
      <c r="AB45" s="278">
        <f t="shared" si="37"/>
        <v>3219609.8182869582</v>
      </c>
      <c r="AC45" s="278">
        <f t="shared" si="37"/>
        <v>1282723.4072011574</v>
      </c>
      <c r="AD45" s="278">
        <f t="shared" si="37"/>
        <v>781196.69773417071</v>
      </c>
      <c r="AE45" s="278">
        <f t="shared" si="37"/>
        <v>223786.44208936102</v>
      </c>
      <c r="AF45" s="278">
        <f t="shared" si="37"/>
        <v>696131.71334864234</v>
      </c>
      <c r="AG45" s="278">
        <f t="shared" si="37"/>
        <v>77117.882049566528</v>
      </c>
      <c r="AH45" s="278">
        <f t="shared" si="37"/>
        <v>89522.54343705978</v>
      </c>
      <c r="AI45" s="278">
        <f t="shared" si="37"/>
        <v>1429.3233675107829</v>
      </c>
      <c r="AJ45" s="278">
        <f t="shared" si="37"/>
        <v>13532.961156813693</v>
      </c>
      <c r="AK45" s="278">
        <f t="shared" si="37"/>
        <v>260.41693699464355</v>
      </c>
      <c r="AL45" s="278">
        <f t="shared" si="37"/>
        <v>9562.1132232833334</v>
      </c>
      <c r="AM45" s="284">
        <f t="shared" si="37"/>
        <v>44346.317742397652</v>
      </c>
      <c r="AN45" s="852">
        <f t="shared" si="37"/>
        <v>3161244.340556859</v>
      </c>
      <c r="AO45" s="278">
        <f t="shared" si="37"/>
        <v>1259317.700173557</v>
      </c>
      <c r="AP45" s="278">
        <f t="shared" si="37"/>
        <v>717149.19833484839</v>
      </c>
      <c r="AQ45" s="278">
        <f t="shared" si="37"/>
        <v>231504.38347643474</v>
      </c>
      <c r="AR45" s="278">
        <f t="shared" si="37"/>
        <v>730880.10503263283</v>
      </c>
      <c r="AS45" s="278">
        <f t="shared" si="37"/>
        <v>37729.900406051158</v>
      </c>
      <c r="AT45" s="278">
        <f t="shared" si="37"/>
        <v>83406.447079916325</v>
      </c>
      <c r="AU45" s="278">
        <f t="shared" si="37"/>
        <v>1194.6332203545883</v>
      </c>
      <c r="AV45" s="275">
        <f t="shared" si="37"/>
        <v>22817.364165262257</v>
      </c>
      <c r="AW45" s="278">
        <f>SUM(AW41:AW44)</f>
        <v>1533.6660074035447</v>
      </c>
      <c r="AX45" s="278">
        <f t="shared" si="37"/>
        <v>28518.891583367142</v>
      </c>
      <c r="AY45" s="284">
        <f t="shared" si="37"/>
        <v>47192.051077030745</v>
      </c>
      <c r="AZ45" s="305">
        <f t="shared" si="37"/>
        <v>129520.91349362308</v>
      </c>
      <c r="BA45" s="297">
        <f t="shared" si="37"/>
        <v>14660578.697319232</v>
      </c>
      <c r="BB45" s="275">
        <f t="shared" si="37"/>
        <v>5839983.804211623</v>
      </c>
      <c r="BC45" s="275">
        <f t="shared" si="37"/>
        <v>3535055.4446350867</v>
      </c>
      <c r="BD45" s="275">
        <f t="shared" si="37"/>
        <v>924593.06070836156</v>
      </c>
      <c r="BE45" s="275">
        <f t="shared" si="37"/>
        <v>3268915.1066170176</v>
      </c>
      <c r="BF45" s="275">
        <f t="shared" si="37"/>
        <v>198448.76188165677</v>
      </c>
      <c r="BG45" s="275">
        <f t="shared" si="37"/>
        <v>264906.33076509851</v>
      </c>
      <c r="BH45" s="275">
        <f t="shared" si="37"/>
        <v>5317.7655687465058</v>
      </c>
      <c r="BI45" s="275">
        <f t="shared" si="37"/>
        <v>79663.784395503593</v>
      </c>
      <c r="BJ45" s="275">
        <f>SUM(BJ41:BJ44)</f>
        <v>3024.1509880738845</v>
      </c>
      <c r="BK45" s="275">
        <f t="shared" si="37"/>
        <v>106843.39004038763</v>
      </c>
      <c r="BL45" s="299">
        <f t="shared" si="37"/>
        <v>304306.18401405006</v>
      </c>
    </row>
    <row r="46" spans="1:64" ht="14.85" customHeight="1" x14ac:dyDescent="0.25">
      <c r="A46" s="1497"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8">E46+Q46+AC46+AO46</f>
        <v>0</v>
      </c>
      <c r="BC46" s="274">
        <f t="shared" si="38"/>
        <v>0</v>
      </c>
      <c r="BD46" s="274">
        <f t="shared" si="38"/>
        <v>0</v>
      </c>
      <c r="BE46" s="274">
        <f t="shared" si="38"/>
        <v>0</v>
      </c>
      <c r="BF46" s="274">
        <f t="shared" si="38"/>
        <v>0</v>
      </c>
      <c r="BG46" s="274">
        <f t="shared" si="38"/>
        <v>0</v>
      </c>
      <c r="BH46" s="274">
        <f t="shared" si="38"/>
        <v>0</v>
      </c>
      <c r="BI46" s="274">
        <f t="shared" si="38"/>
        <v>0</v>
      </c>
      <c r="BJ46" s="274">
        <f t="shared" si="38"/>
        <v>0</v>
      </c>
      <c r="BK46" s="274">
        <f t="shared" si="38"/>
        <v>0</v>
      </c>
      <c r="BL46" s="300">
        <f t="shared" si="38"/>
        <v>0</v>
      </c>
    </row>
    <row r="47" spans="1:64" s="255" customFormat="1" x14ac:dyDescent="0.25">
      <c r="A47" s="1498"/>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8"/>
        <v>0</v>
      </c>
      <c r="BC47" s="274">
        <f t="shared" si="38"/>
        <v>0</v>
      </c>
      <c r="BD47" s="274">
        <f t="shared" si="38"/>
        <v>0</v>
      </c>
      <c r="BE47" s="274">
        <f t="shared" si="38"/>
        <v>0</v>
      </c>
      <c r="BF47" s="274">
        <f t="shared" si="38"/>
        <v>0</v>
      </c>
      <c r="BG47" s="274">
        <f t="shared" si="38"/>
        <v>0</v>
      </c>
      <c r="BH47" s="274">
        <f t="shared" si="38"/>
        <v>0</v>
      </c>
      <c r="BI47" s="274">
        <f t="shared" si="38"/>
        <v>0</v>
      </c>
      <c r="BJ47" s="274">
        <f t="shared" si="38"/>
        <v>0</v>
      </c>
      <c r="BK47" s="274">
        <f t="shared" si="38"/>
        <v>0</v>
      </c>
      <c r="BL47" s="300">
        <f t="shared" si="38"/>
        <v>0</v>
      </c>
    </row>
    <row r="48" spans="1:64" x14ac:dyDescent="0.25">
      <c r="A48" s="1498"/>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8"/>
        <v>0</v>
      </c>
      <c r="BC48" s="274">
        <f t="shared" si="38"/>
        <v>0</v>
      </c>
      <c r="BD48" s="274">
        <f t="shared" si="38"/>
        <v>0</v>
      </c>
      <c r="BE48" s="274">
        <f t="shared" si="38"/>
        <v>0</v>
      </c>
      <c r="BF48" s="274">
        <f t="shared" si="38"/>
        <v>0</v>
      </c>
      <c r="BG48" s="274">
        <f t="shared" si="38"/>
        <v>0</v>
      </c>
      <c r="BH48" s="274">
        <f t="shared" si="38"/>
        <v>0</v>
      </c>
      <c r="BI48" s="274">
        <f t="shared" si="38"/>
        <v>0</v>
      </c>
      <c r="BJ48" s="274">
        <f t="shared" si="38"/>
        <v>0</v>
      </c>
      <c r="BK48" s="274">
        <f t="shared" si="38"/>
        <v>0</v>
      </c>
      <c r="BL48" s="300">
        <f t="shared" si="38"/>
        <v>0</v>
      </c>
    </row>
    <row r="49" spans="1:64" x14ac:dyDescent="0.25">
      <c r="A49" s="1498"/>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8"/>
        <v>0</v>
      </c>
      <c r="BC49" s="274">
        <f t="shared" si="38"/>
        <v>0</v>
      </c>
      <c r="BD49" s="271">
        <f t="shared" si="38"/>
        <v>0</v>
      </c>
      <c r="BE49" s="274">
        <f t="shared" si="38"/>
        <v>0</v>
      </c>
      <c r="BF49" s="271">
        <f t="shared" si="38"/>
        <v>0</v>
      </c>
      <c r="BG49" s="271">
        <f t="shared" si="38"/>
        <v>0</v>
      </c>
      <c r="BH49" s="271">
        <f t="shared" si="38"/>
        <v>0</v>
      </c>
      <c r="BI49" s="271">
        <f t="shared" si="38"/>
        <v>0</v>
      </c>
      <c r="BJ49" s="271">
        <f t="shared" si="38"/>
        <v>0</v>
      </c>
      <c r="BK49" s="271">
        <f t="shared" si="38"/>
        <v>0</v>
      </c>
      <c r="BL49" s="291">
        <f t="shared" si="38"/>
        <v>0</v>
      </c>
    </row>
    <row r="50" spans="1:64" s="209" customFormat="1" x14ac:dyDescent="0.25">
      <c r="A50" s="1499"/>
      <c r="B50" s="129" t="s">
        <v>213</v>
      </c>
      <c r="C50" s="313" t="s">
        <v>25</v>
      </c>
      <c r="D50" s="278">
        <f>SUM(D46:D49)</f>
        <v>0</v>
      </c>
      <c r="E50" s="278">
        <f t="shared" ref="E50:BL50" si="39">SUM(E46:E49)</f>
        <v>0</v>
      </c>
      <c r="F50" s="278">
        <f t="shared" si="39"/>
        <v>0</v>
      </c>
      <c r="G50" s="278">
        <f t="shared" si="39"/>
        <v>0</v>
      </c>
      <c r="H50" s="278">
        <f t="shared" si="39"/>
        <v>0</v>
      </c>
      <c r="I50" s="278">
        <f t="shared" si="39"/>
        <v>0</v>
      </c>
      <c r="J50" s="278">
        <f t="shared" si="39"/>
        <v>0</v>
      </c>
      <c r="K50" s="278">
        <f t="shared" si="39"/>
        <v>0</v>
      </c>
      <c r="L50" s="278">
        <f t="shared" si="39"/>
        <v>0</v>
      </c>
      <c r="M50" s="278">
        <f t="shared" si="39"/>
        <v>0</v>
      </c>
      <c r="N50" s="278">
        <f t="shared" si="39"/>
        <v>0</v>
      </c>
      <c r="O50" s="283">
        <f t="shared" si="39"/>
        <v>0</v>
      </c>
      <c r="P50" s="278">
        <f t="shared" si="39"/>
        <v>0</v>
      </c>
      <c r="Q50" s="278">
        <f t="shared" si="39"/>
        <v>0</v>
      </c>
      <c r="R50" s="278">
        <f t="shared" si="39"/>
        <v>0</v>
      </c>
      <c r="S50" s="278">
        <f t="shared" si="39"/>
        <v>0</v>
      </c>
      <c r="T50" s="278">
        <f t="shared" si="39"/>
        <v>0</v>
      </c>
      <c r="U50" s="278">
        <f t="shared" si="39"/>
        <v>0</v>
      </c>
      <c r="V50" s="278">
        <f t="shared" si="39"/>
        <v>0</v>
      </c>
      <c r="W50" s="278">
        <f t="shared" si="39"/>
        <v>0</v>
      </c>
      <c r="X50" s="278">
        <f t="shared" si="39"/>
        <v>0</v>
      </c>
      <c r="Y50" s="278">
        <f>SUM(Y46:Y49)</f>
        <v>0</v>
      </c>
      <c r="Z50" s="278">
        <f t="shared" si="39"/>
        <v>0</v>
      </c>
      <c r="AA50" s="284">
        <f t="shared" si="39"/>
        <v>0</v>
      </c>
      <c r="AB50" s="278">
        <f t="shared" si="39"/>
        <v>0</v>
      </c>
      <c r="AC50" s="278">
        <f t="shared" si="39"/>
        <v>0</v>
      </c>
      <c r="AD50" s="278">
        <f t="shared" si="39"/>
        <v>0</v>
      </c>
      <c r="AE50" s="278">
        <f t="shared" si="39"/>
        <v>0</v>
      </c>
      <c r="AF50" s="278">
        <f t="shared" si="39"/>
        <v>0</v>
      </c>
      <c r="AG50" s="278">
        <f t="shared" si="39"/>
        <v>0</v>
      </c>
      <c r="AH50" s="278">
        <f t="shared" si="39"/>
        <v>0</v>
      </c>
      <c r="AI50" s="278">
        <f t="shared" si="39"/>
        <v>0</v>
      </c>
      <c r="AJ50" s="278">
        <f t="shared" si="39"/>
        <v>0</v>
      </c>
      <c r="AK50" s="278">
        <f t="shared" si="39"/>
        <v>0</v>
      </c>
      <c r="AL50" s="278">
        <f t="shared" si="39"/>
        <v>0</v>
      </c>
      <c r="AM50" s="284">
        <f t="shared" si="39"/>
        <v>0</v>
      </c>
      <c r="AN50" s="852">
        <f t="shared" si="39"/>
        <v>0</v>
      </c>
      <c r="AO50" s="278">
        <f t="shared" si="39"/>
        <v>0</v>
      </c>
      <c r="AP50" s="278">
        <f t="shared" si="39"/>
        <v>0</v>
      </c>
      <c r="AQ50" s="278">
        <f t="shared" si="39"/>
        <v>0</v>
      </c>
      <c r="AR50" s="278">
        <f t="shared" si="39"/>
        <v>0</v>
      </c>
      <c r="AS50" s="278">
        <f t="shared" si="39"/>
        <v>0</v>
      </c>
      <c r="AT50" s="278">
        <f t="shared" si="39"/>
        <v>0</v>
      </c>
      <c r="AU50" s="278">
        <f t="shared" si="39"/>
        <v>0</v>
      </c>
      <c r="AV50" s="275">
        <f t="shared" si="39"/>
        <v>0</v>
      </c>
      <c r="AW50" s="278">
        <f>SUM(AW46:AW49)</f>
        <v>0</v>
      </c>
      <c r="AX50" s="278">
        <f t="shared" si="39"/>
        <v>0</v>
      </c>
      <c r="AY50" s="284">
        <f t="shared" si="39"/>
        <v>0</v>
      </c>
      <c r="AZ50" s="305">
        <f t="shared" si="39"/>
        <v>0</v>
      </c>
      <c r="BA50" s="297">
        <f t="shared" si="39"/>
        <v>0</v>
      </c>
      <c r="BB50" s="275">
        <f t="shared" si="39"/>
        <v>0</v>
      </c>
      <c r="BC50" s="275">
        <f t="shared" si="39"/>
        <v>0</v>
      </c>
      <c r="BD50" s="275">
        <f t="shared" si="39"/>
        <v>0</v>
      </c>
      <c r="BE50" s="275">
        <f t="shared" si="39"/>
        <v>0</v>
      </c>
      <c r="BF50" s="275">
        <f t="shared" si="39"/>
        <v>0</v>
      </c>
      <c r="BG50" s="275">
        <f t="shared" si="39"/>
        <v>0</v>
      </c>
      <c r="BH50" s="275">
        <f t="shared" si="39"/>
        <v>0</v>
      </c>
      <c r="BI50" s="275">
        <f t="shared" si="39"/>
        <v>0</v>
      </c>
      <c r="BJ50" s="275">
        <f>SUM(BJ46:BJ49)</f>
        <v>0</v>
      </c>
      <c r="BK50" s="275">
        <f t="shared" si="39"/>
        <v>0</v>
      </c>
      <c r="BL50" s="299">
        <f t="shared" si="39"/>
        <v>0</v>
      </c>
    </row>
    <row r="51" spans="1:64" ht="16.5" customHeight="1" x14ac:dyDescent="0.25">
      <c r="A51" s="1506" t="s">
        <v>156</v>
      </c>
      <c r="B51" s="124">
        <v>7.1</v>
      </c>
      <c r="C51" s="311" t="s">
        <v>20</v>
      </c>
      <c r="D51" s="273">
        <f>SUM(E51:O51)</f>
        <v>867881.18</v>
      </c>
      <c r="E51" s="251">
        <v>280112.46999999997</v>
      </c>
      <c r="F51" s="251">
        <v>114533.42</v>
      </c>
      <c r="G51" s="251">
        <v>120415.41</v>
      </c>
      <c r="H51" s="251">
        <v>148274.67000000001</v>
      </c>
      <c r="I51" s="251">
        <v>40651.43</v>
      </c>
      <c r="J51" s="251">
        <v>1182</v>
      </c>
      <c r="K51" s="251">
        <v>1890.19</v>
      </c>
      <c r="L51" s="251">
        <v>15343.560000000001</v>
      </c>
      <c r="M51" s="251">
        <v>16809.98</v>
      </c>
      <c r="N51" s="251">
        <v>86760.040000000008</v>
      </c>
      <c r="O51" s="252">
        <v>41908.01</v>
      </c>
      <c r="P51" s="273">
        <f>SUM(Q51:AA51)</f>
        <v>839629.7</v>
      </c>
      <c r="Q51" s="251">
        <v>237541.71</v>
      </c>
      <c r="R51" s="251">
        <v>123546.9</v>
      </c>
      <c r="S51" s="251">
        <v>131767.04000000001</v>
      </c>
      <c r="T51" s="251">
        <v>131998.71</v>
      </c>
      <c r="U51" s="251">
        <v>38410.870000000003</v>
      </c>
      <c r="V51" s="251">
        <v>3340</v>
      </c>
      <c r="W51" s="251">
        <v>2156.14</v>
      </c>
      <c r="X51" s="251">
        <v>15023.52</v>
      </c>
      <c r="Y51" s="251">
        <v>20182.28</v>
      </c>
      <c r="Z51" s="251">
        <v>94737.09</v>
      </c>
      <c r="AA51" s="252">
        <v>40925.440000000002</v>
      </c>
      <c r="AB51" s="273">
        <f>SUM(AC51:AM51)</f>
        <v>948427.45000000007</v>
      </c>
      <c r="AC51" s="251">
        <v>260765.08000000002</v>
      </c>
      <c r="AD51" s="251">
        <v>151052.37</v>
      </c>
      <c r="AE51" s="251">
        <v>147729.63</v>
      </c>
      <c r="AF51" s="251">
        <v>138683.77000000002</v>
      </c>
      <c r="AG51" s="251">
        <v>47091.49</v>
      </c>
      <c r="AH51" s="251">
        <v>598</v>
      </c>
      <c r="AI51" s="251">
        <v>1864.5</v>
      </c>
      <c r="AJ51" s="251">
        <v>15660.25</v>
      </c>
      <c r="AK51" s="251">
        <v>22109</v>
      </c>
      <c r="AL51" s="251">
        <v>118265.01</v>
      </c>
      <c r="AM51" s="252">
        <v>44608.35</v>
      </c>
      <c r="AN51" s="276">
        <f>SUM(AO51:AY51)</f>
        <v>1065099.27</v>
      </c>
      <c r="AO51" s="251">
        <v>259537.99</v>
      </c>
      <c r="AP51" s="251">
        <v>218565.69</v>
      </c>
      <c r="AQ51" s="251">
        <v>134798.74</v>
      </c>
      <c r="AR51" s="251">
        <v>198175.38</v>
      </c>
      <c r="AS51" s="251">
        <v>40587.120000000003</v>
      </c>
      <c r="AT51" s="251">
        <v>2323.81</v>
      </c>
      <c r="AU51" s="251">
        <v>1504.63</v>
      </c>
      <c r="AV51" s="249">
        <v>21840.839999999997</v>
      </c>
      <c r="AW51" s="251">
        <v>23868.799999999999</v>
      </c>
      <c r="AX51" s="251">
        <v>116221.87</v>
      </c>
      <c r="AY51" s="252">
        <v>47674.400000000001</v>
      </c>
      <c r="AZ51" s="857">
        <v>257402.33000000002</v>
      </c>
      <c r="BA51" s="294">
        <f>SUM(BB51:BL51)+AZ51</f>
        <v>3978439.9300000006</v>
      </c>
      <c r="BB51" s="274">
        <f t="shared" ref="BB51:BL54" si="40">E51+Q51+AC51+AO51</f>
        <v>1037957.25</v>
      </c>
      <c r="BC51" s="274">
        <f t="shared" si="40"/>
        <v>607698.38</v>
      </c>
      <c r="BD51" s="274">
        <f t="shared" si="40"/>
        <v>534710.82000000007</v>
      </c>
      <c r="BE51" s="274">
        <f t="shared" si="40"/>
        <v>617132.53</v>
      </c>
      <c r="BF51" s="274">
        <f t="shared" si="40"/>
        <v>166740.91</v>
      </c>
      <c r="BG51" s="274">
        <f t="shared" si="40"/>
        <v>7443.8099999999995</v>
      </c>
      <c r="BH51" s="274">
        <f t="shared" si="40"/>
        <v>7415.46</v>
      </c>
      <c r="BI51" s="274">
        <f t="shared" si="40"/>
        <v>67868.17</v>
      </c>
      <c r="BJ51" s="274">
        <f t="shared" si="40"/>
        <v>82970.06</v>
      </c>
      <c r="BK51" s="274">
        <f t="shared" si="40"/>
        <v>415984.01</v>
      </c>
      <c r="BL51" s="298">
        <f t="shared" si="40"/>
        <v>175116.2</v>
      </c>
    </row>
    <row r="52" spans="1:64" s="255" customFormat="1" ht="16.5" customHeight="1" x14ac:dyDescent="0.25">
      <c r="A52" s="1507"/>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40"/>
        <v>0</v>
      </c>
      <c r="BC52" s="274">
        <f t="shared" si="40"/>
        <v>0</v>
      </c>
      <c r="BD52" s="274">
        <f t="shared" si="40"/>
        <v>0</v>
      </c>
      <c r="BE52" s="274">
        <f t="shared" si="40"/>
        <v>0</v>
      </c>
      <c r="BF52" s="274">
        <f t="shared" si="40"/>
        <v>0</v>
      </c>
      <c r="BG52" s="274">
        <f t="shared" si="40"/>
        <v>0</v>
      </c>
      <c r="BH52" s="274">
        <f t="shared" si="40"/>
        <v>0</v>
      </c>
      <c r="BI52" s="274">
        <f t="shared" si="40"/>
        <v>0</v>
      </c>
      <c r="BJ52" s="274">
        <f t="shared" si="40"/>
        <v>0</v>
      </c>
      <c r="BK52" s="274">
        <f t="shared" si="40"/>
        <v>0</v>
      </c>
      <c r="BL52" s="300">
        <f t="shared" si="40"/>
        <v>0</v>
      </c>
    </row>
    <row r="53" spans="1:64" ht="16.5" customHeight="1" x14ac:dyDescent="0.25">
      <c r="A53" s="1507"/>
      <c r="B53" s="126">
        <v>7.3</v>
      </c>
      <c r="C53" s="131" t="s">
        <v>155</v>
      </c>
      <c r="D53" s="274">
        <f>SUM(E53:O53)</f>
        <v>7294.1468461821505</v>
      </c>
      <c r="E53" s="253">
        <v>5820.506836447018</v>
      </c>
      <c r="F53" s="253">
        <v>970.47123036193545</v>
      </c>
      <c r="G53" s="253">
        <v>120.91254411216703</v>
      </c>
      <c r="H53" s="253">
        <v>160.42781451583588</v>
      </c>
      <c r="I53" s="253">
        <v>-257.89419046461421</v>
      </c>
      <c r="J53" s="253">
        <v>47.836652544802021</v>
      </c>
      <c r="K53" s="253">
        <v>-7.2362218007809709</v>
      </c>
      <c r="L53" s="253">
        <v>17.303915675367534</v>
      </c>
      <c r="M53" s="253">
        <v>25.164911954013483</v>
      </c>
      <c r="N53" s="253">
        <v>301.94088612168076</v>
      </c>
      <c r="O53" s="254">
        <v>94.712466714726787</v>
      </c>
      <c r="P53" s="274">
        <f>SUM(Q53:AA53)</f>
        <v>5240.8022380539751</v>
      </c>
      <c r="Q53" s="253">
        <v>3105.7459945630453</v>
      </c>
      <c r="R53" s="253">
        <v>834.47072854910596</v>
      </c>
      <c r="S53" s="253">
        <v>396.27679066828824</v>
      </c>
      <c r="T53" s="253">
        <v>384.894423442647</v>
      </c>
      <c r="U53" s="253">
        <v>-373.51707117271013</v>
      </c>
      <c r="V53" s="253">
        <v>81.649689903499549</v>
      </c>
      <c r="W53" s="253">
        <v>-2.0518708527581282</v>
      </c>
      <c r="X53" s="253">
        <v>47.711645422762842</v>
      </c>
      <c r="Y53" s="253">
        <v>78.228493140839433</v>
      </c>
      <c r="Z53" s="253">
        <v>544.51316173442228</v>
      </c>
      <c r="AA53" s="254">
        <v>142.88025265483375</v>
      </c>
      <c r="AB53" s="274">
        <f>SUM(AC53:AM53)</f>
        <v>19176.855465588858</v>
      </c>
      <c r="AC53" s="253">
        <v>7998.8690140420431</v>
      </c>
      <c r="AD53" s="253">
        <v>3381.4253355575838</v>
      </c>
      <c r="AE53" s="253">
        <v>2250.1224778422388</v>
      </c>
      <c r="AF53" s="253">
        <v>2098.627352005622</v>
      </c>
      <c r="AG53" s="253">
        <v>-96.929679527297907</v>
      </c>
      <c r="AH53" s="253">
        <v>25.648156448253232</v>
      </c>
      <c r="AI53" s="253">
        <v>25.126766313558328</v>
      </c>
      <c r="AJ53" s="253">
        <v>267.92920801293695</v>
      </c>
      <c r="AK53" s="253">
        <v>418.83482594995502</v>
      </c>
      <c r="AL53" s="253">
        <v>2135.1081889460729</v>
      </c>
      <c r="AM53" s="254">
        <v>672.093819997894</v>
      </c>
      <c r="AN53" s="289">
        <f>SUM(AO53:AY53)</f>
        <v>74323.971854612289</v>
      </c>
      <c r="AO53" s="253">
        <v>20457.010477846263</v>
      </c>
      <c r="AP53" s="253">
        <v>15709.270411000474</v>
      </c>
      <c r="AQ53" s="253">
        <v>9154.753426755442</v>
      </c>
      <c r="AR53" s="253">
        <v>13539.971916904935</v>
      </c>
      <c r="AS53" s="253">
        <v>1487.9396041441612</v>
      </c>
      <c r="AT53" s="253">
        <v>204.34099349684834</v>
      </c>
      <c r="AU53" s="253">
        <v>97.048600071930281</v>
      </c>
      <c r="AV53" s="253">
        <v>1492.3739715614911</v>
      </c>
      <c r="AW53" s="253">
        <v>1650.9586737176801</v>
      </c>
      <c r="AX53" s="253">
        <v>7473.2742657628678</v>
      </c>
      <c r="AY53" s="254">
        <v>3057.029513350195</v>
      </c>
      <c r="AZ53" s="526">
        <v>-96134.280398820862</v>
      </c>
      <c r="BA53" s="296">
        <f>SUM(BB53:BL53)+AZ53</f>
        <v>9901.4960056164127</v>
      </c>
      <c r="BB53" s="274">
        <f t="shared" si="40"/>
        <v>37382.132322898367</v>
      </c>
      <c r="BC53" s="274">
        <f t="shared" si="40"/>
        <v>20895.6377054691</v>
      </c>
      <c r="BD53" s="274">
        <f t="shared" si="40"/>
        <v>11922.065239378137</v>
      </c>
      <c r="BE53" s="274">
        <f t="shared" si="40"/>
        <v>16183.921506869039</v>
      </c>
      <c r="BF53" s="274">
        <f t="shared" si="40"/>
        <v>759.59866297953897</v>
      </c>
      <c r="BG53" s="274">
        <f t="shared" si="40"/>
        <v>359.47549239340316</v>
      </c>
      <c r="BH53" s="274">
        <f t="shared" si="40"/>
        <v>112.88727373194951</v>
      </c>
      <c r="BI53" s="274">
        <f t="shared" si="40"/>
        <v>1825.3187406725583</v>
      </c>
      <c r="BJ53" s="274">
        <f t="shared" si="40"/>
        <v>2173.1869047624878</v>
      </c>
      <c r="BK53" s="274">
        <f t="shared" si="40"/>
        <v>10454.836502565044</v>
      </c>
      <c r="BL53" s="300">
        <f t="shared" si="40"/>
        <v>3966.7160527176493</v>
      </c>
    </row>
    <row r="54" spans="1:64" ht="16.5" customHeight="1" x14ac:dyDescent="0.25">
      <c r="A54" s="1507"/>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40"/>
        <v>0</v>
      </c>
      <c r="BC54" s="274">
        <f t="shared" si="40"/>
        <v>0</v>
      </c>
      <c r="BD54" s="274">
        <f t="shared" si="40"/>
        <v>0</v>
      </c>
      <c r="BE54" s="274">
        <f t="shared" si="40"/>
        <v>0</v>
      </c>
      <c r="BF54" s="274">
        <f t="shared" si="40"/>
        <v>0</v>
      </c>
      <c r="BG54" s="274">
        <f t="shared" si="40"/>
        <v>0</v>
      </c>
      <c r="BH54" s="274">
        <f t="shared" si="40"/>
        <v>0</v>
      </c>
      <c r="BI54" s="274">
        <f t="shared" si="40"/>
        <v>0</v>
      </c>
      <c r="BJ54" s="274">
        <f t="shared" si="40"/>
        <v>0</v>
      </c>
      <c r="BK54" s="274">
        <f t="shared" si="40"/>
        <v>0</v>
      </c>
      <c r="BL54" s="300">
        <f t="shared" si="40"/>
        <v>0</v>
      </c>
    </row>
    <row r="55" spans="1:64" s="209" customFormat="1" ht="16.5" customHeight="1" x14ac:dyDescent="0.25">
      <c r="A55" s="1508"/>
      <c r="B55" s="129" t="s">
        <v>261</v>
      </c>
      <c r="C55" s="313" t="s">
        <v>38</v>
      </c>
      <c r="D55" s="278">
        <f>SUM(D51:D54)</f>
        <v>875175.32684618223</v>
      </c>
      <c r="E55" s="278">
        <f t="shared" ref="E55:BL55" si="41">SUM(E51:E54)</f>
        <v>285932.97683644696</v>
      </c>
      <c r="F55" s="278">
        <f t="shared" si="41"/>
        <v>115503.89123036193</v>
      </c>
      <c r="G55" s="278">
        <f t="shared" si="41"/>
        <v>120536.32254411218</v>
      </c>
      <c r="H55" s="278">
        <f t="shared" si="41"/>
        <v>148435.09781451584</v>
      </c>
      <c r="I55" s="278">
        <f t="shared" si="41"/>
        <v>40393.535809535388</v>
      </c>
      <c r="J55" s="278">
        <f t="shared" si="41"/>
        <v>1229.8366525448021</v>
      </c>
      <c r="K55" s="278">
        <f t="shared" si="41"/>
        <v>1882.9537781992192</v>
      </c>
      <c r="L55" s="278">
        <f t="shared" si="41"/>
        <v>15360.863915675369</v>
      </c>
      <c r="M55" s="275">
        <f t="shared" si="41"/>
        <v>16835.144911954012</v>
      </c>
      <c r="N55" s="278">
        <f t="shared" si="41"/>
        <v>87061.980886121688</v>
      </c>
      <c r="O55" s="283">
        <f t="shared" si="41"/>
        <v>42002.722466714731</v>
      </c>
      <c r="P55" s="278">
        <f t="shared" si="41"/>
        <v>844870.50223805394</v>
      </c>
      <c r="Q55" s="278">
        <f t="shared" si="41"/>
        <v>240647.45599456303</v>
      </c>
      <c r="R55" s="278">
        <f t="shared" si="41"/>
        <v>124381.3707285491</v>
      </c>
      <c r="S55" s="278">
        <f t="shared" si="41"/>
        <v>132163.31679066829</v>
      </c>
      <c r="T55" s="278">
        <f t="shared" si="41"/>
        <v>132383.60442344265</v>
      </c>
      <c r="U55" s="278">
        <f t="shared" si="41"/>
        <v>38037.352928827291</v>
      </c>
      <c r="V55" s="278">
        <f t="shared" si="41"/>
        <v>3421.6496899034996</v>
      </c>
      <c r="W55" s="278">
        <f t="shared" si="41"/>
        <v>2154.0881291472419</v>
      </c>
      <c r="X55" s="278">
        <f t="shared" si="41"/>
        <v>15071.231645422764</v>
      </c>
      <c r="Y55" s="275">
        <f>SUM(Y51:Y54)</f>
        <v>20260.508493140838</v>
      </c>
      <c r="Z55" s="278">
        <f>SUM(Z51:Z54)</f>
        <v>95281.603161734412</v>
      </c>
      <c r="AA55" s="284">
        <f t="shared" si="41"/>
        <v>41068.320252654834</v>
      </c>
      <c r="AB55" s="278">
        <f t="shared" si="41"/>
        <v>967604.30546558893</v>
      </c>
      <c r="AC55" s="278">
        <f t="shared" si="41"/>
        <v>268763.94901404204</v>
      </c>
      <c r="AD55" s="278">
        <f t="shared" si="41"/>
        <v>154433.79533555757</v>
      </c>
      <c r="AE55" s="278">
        <f t="shared" si="41"/>
        <v>149979.75247784224</v>
      </c>
      <c r="AF55" s="278">
        <f t="shared" si="41"/>
        <v>140782.39735200565</v>
      </c>
      <c r="AG55" s="278">
        <f t="shared" si="41"/>
        <v>46994.560320472701</v>
      </c>
      <c r="AH55" s="278">
        <f t="shared" si="41"/>
        <v>623.64815644825319</v>
      </c>
      <c r="AI55" s="278">
        <f t="shared" si="41"/>
        <v>1889.6267663135584</v>
      </c>
      <c r="AJ55" s="278">
        <f t="shared" si="41"/>
        <v>15928.179208012936</v>
      </c>
      <c r="AK55" s="275">
        <f t="shared" si="41"/>
        <v>22527.834825949954</v>
      </c>
      <c r="AL55" s="278">
        <f t="shared" si="41"/>
        <v>120400.11818894607</v>
      </c>
      <c r="AM55" s="284">
        <f t="shared" si="41"/>
        <v>45280.44381999789</v>
      </c>
      <c r="AN55" s="852">
        <f t="shared" si="41"/>
        <v>1139423.2418546122</v>
      </c>
      <c r="AO55" s="278">
        <f t="shared" si="41"/>
        <v>279995.00047784625</v>
      </c>
      <c r="AP55" s="278">
        <f t="shared" si="41"/>
        <v>234274.96041100047</v>
      </c>
      <c r="AQ55" s="278">
        <f t="shared" si="41"/>
        <v>143953.49342675542</v>
      </c>
      <c r="AR55" s="278">
        <f t="shared" si="41"/>
        <v>211715.35191690494</v>
      </c>
      <c r="AS55" s="278">
        <f t="shared" si="41"/>
        <v>42075.05960414416</v>
      </c>
      <c r="AT55" s="278">
        <f t="shared" si="41"/>
        <v>2528.1509934968481</v>
      </c>
      <c r="AU55" s="278">
        <f t="shared" si="41"/>
        <v>1601.6786000719303</v>
      </c>
      <c r="AV55" s="275">
        <f t="shared" si="41"/>
        <v>23333.213971561487</v>
      </c>
      <c r="AW55" s="275">
        <f>SUM(AW51:AW54)</f>
        <v>25519.758673717679</v>
      </c>
      <c r="AX55" s="278">
        <f t="shared" si="41"/>
        <v>123695.14426576286</v>
      </c>
      <c r="AY55" s="284">
        <f t="shared" si="41"/>
        <v>50731.429513350195</v>
      </c>
      <c r="AZ55" s="305">
        <f t="shared" si="41"/>
        <v>161268.04960117914</v>
      </c>
      <c r="BA55" s="297">
        <f t="shared" si="41"/>
        <v>3988341.4260056172</v>
      </c>
      <c r="BB55" s="275">
        <f t="shared" si="41"/>
        <v>1075339.3823228984</v>
      </c>
      <c r="BC55" s="275">
        <f t="shared" si="41"/>
        <v>628594.01770546916</v>
      </c>
      <c r="BD55" s="275">
        <f t="shared" si="41"/>
        <v>546632.8852393782</v>
      </c>
      <c r="BE55" s="275">
        <f t="shared" si="41"/>
        <v>633316.45150686905</v>
      </c>
      <c r="BF55" s="275">
        <f t="shared" si="41"/>
        <v>167500.50866297956</v>
      </c>
      <c r="BG55" s="275">
        <f t="shared" si="41"/>
        <v>7803.2854923934028</v>
      </c>
      <c r="BH55" s="275">
        <f t="shared" si="41"/>
        <v>7528.3472737319498</v>
      </c>
      <c r="BI55" s="275">
        <f t="shared" si="41"/>
        <v>69693.488740672561</v>
      </c>
      <c r="BJ55" s="275">
        <f>SUM(BJ51:BJ54)</f>
        <v>85143.246904762491</v>
      </c>
      <c r="BK55" s="275">
        <f t="shared" si="41"/>
        <v>426438.84650256508</v>
      </c>
      <c r="BL55" s="299">
        <f t="shared" si="41"/>
        <v>179082.91605271766</v>
      </c>
    </row>
    <row r="56" spans="1:64" ht="14.85" customHeight="1" x14ac:dyDescent="0.25">
      <c r="A56" s="1497" t="s">
        <v>29</v>
      </c>
      <c r="B56" s="124">
        <v>8.1</v>
      </c>
      <c r="C56" s="311" t="s">
        <v>22</v>
      </c>
      <c r="D56" s="273">
        <f t="shared" ref="D56:D62" si="42">SUM(E56:O56)</f>
        <v>14342555.029999981</v>
      </c>
      <c r="E56" s="251">
        <v>4534167.1799999904</v>
      </c>
      <c r="F56" s="251">
        <v>1272672.1099999999</v>
      </c>
      <c r="G56" s="251">
        <v>3757141.50999999</v>
      </c>
      <c r="H56" s="251">
        <v>2831991.27</v>
      </c>
      <c r="I56" s="251">
        <v>966.48</v>
      </c>
      <c r="J56" s="251">
        <v>201348.80000000002</v>
      </c>
      <c r="K56" s="251">
        <v>48.63</v>
      </c>
      <c r="L56" s="251">
        <v>804461.84</v>
      </c>
      <c r="M56" s="251">
        <v>237794.53999999998</v>
      </c>
      <c r="N56" s="251">
        <v>2563.67</v>
      </c>
      <c r="O56" s="252">
        <v>699399</v>
      </c>
      <c r="P56" s="276">
        <f t="shared" ref="P56:P62" si="43">SUM(Q56:AA56)</f>
        <v>14414139.030000022</v>
      </c>
      <c r="Q56" s="251">
        <v>4655507.6400000304</v>
      </c>
      <c r="R56" s="251">
        <v>1294761.1200000001</v>
      </c>
      <c r="S56" s="251">
        <v>3769095.5</v>
      </c>
      <c r="T56" s="251">
        <v>2997900.4399999902</v>
      </c>
      <c r="U56" s="251">
        <v>1148.55</v>
      </c>
      <c r="V56" s="251">
        <v>182034.82</v>
      </c>
      <c r="W56" s="251">
        <v>21.11</v>
      </c>
      <c r="X56" s="251">
        <v>769616.72</v>
      </c>
      <c r="Y56" s="251">
        <v>201354.53000000003</v>
      </c>
      <c r="Z56" s="251">
        <v>2473.4300000000003</v>
      </c>
      <c r="AA56" s="252">
        <v>540225.17000000004</v>
      </c>
      <c r="AB56" s="273">
        <f t="shared" ref="AB56:AB62" si="44">SUM(AC56:AM56)</f>
        <v>15142678.179999977</v>
      </c>
      <c r="AC56" s="251">
        <v>5182640.1899999799</v>
      </c>
      <c r="AD56" s="251">
        <v>1409942.51</v>
      </c>
      <c r="AE56" s="251">
        <v>3707058.84</v>
      </c>
      <c r="AF56" s="251">
        <v>3062526.17</v>
      </c>
      <c r="AG56" s="251">
        <v>540.19000000000005</v>
      </c>
      <c r="AH56" s="251">
        <v>220724.43</v>
      </c>
      <c r="AI56" s="251">
        <v>3049.2</v>
      </c>
      <c r="AJ56" s="251">
        <v>763710.87</v>
      </c>
      <c r="AK56" s="251">
        <v>205001.22</v>
      </c>
      <c r="AL56" s="251">
        <v>844.86</v>
      </c>
      <c r="AM56" s="252">
        <v>586639.69999999995</v>
      </c>
      <c r="AN56" s="276">
        <f t="shared" ref="AN56:AN62" si="45">SUM(AO56:AY56)</f>
        <v>15280598.549999924</v>
      </c>
      <c r="AO56" s="251">
        <v>5324699.2199999429</v>
      </c>
      <c r="AP56" s="251">
        <v>1356808.2200000011</v>
      </c>
      <c r="AQ56" s="251">
        <v>3790867.919999985</v>
      </c>
      <c r="AR56" s="251">
        <v>2981266.0299999956</v>
      </c>
      <c r="AS56" s="251">
        <v>638.84</v>
      </c>
      <c r="AT56" s="251">
        <v>198406.46</v>
      </c>
      <c r="AU56" s="251">
        <v>3034.46</v>
      </c>
      <c r="AV56" s="249">
        <v>808033.40999999992</v>
      </c>
      <c r="AW56" s="251">
        <v>197691.54</v>
      </c>
      <c r="AX56" s="251">
        <v>763.35</v>
      </c>
      <c r="AY56" s="252">
        <v>618389.10000000009</v>
      </c>
      <c r="AZ56" s="857">
        <v>7645.8900000000021</v>
      </c>
      <c r="BA56" s="294">
        <f t="shared" ref="BA56:BA62" si="46">SUM(BB56:BL56)+AZ56</f>
        <v>59187616.679999903</v>
      </c>
      <c r="BB56" s="273">
        <f t="shared" ref="BB56:BL62" si="47">E56+Q56+AC56+AO56</f>
        <v>19697014.229999945</v>
      </c>
      <c r="BC56" s="273">
        <f t="shared" si="47"/>
        <v>5334183.9600000009</v>
      </c>
      <c r="BD56" s="273">
        <f t="shared" si="47"/>
        <v>15024163.769999975</v>
      </c>
      <c r="BE56" s="273">
        <f t="shared" si="47"/>
        <v>11873683.909999985</v>
      </c>
      <c r="BF56" s="273">
        <f t="shared" si="47"/>
        <v>3294.06</v>
      </c>
      <c r="BG56" s="273">
        <f t="shared" si="47"/>
        <v>802514.51</v>
      </c>
      <c r="BH56" s="273">
        <f t="shared" si="47"/>
        <v>6153.4</v>
      </c>
      <c r="BI56" s="273">
        <f t="shared" si="47"/>
        <v>3145822.84</v>
      </c>
      <c r="BJ56" s="273">
        <f t="shared" si="47"/>
        <v>841841.83000000007</v>
      </c>
      <c r="BK56" s="273">
        <f t="shared" si="47"/>
        <v>6645.31</v>
      </c>
      <c r="BL56" s="298">
        <f t="shared" si="47"/>
        <v>2444652.9699999997</v>
      </c>
    </row>
    <row r="57" spans="1:64" ht="14.85" customHeight="1" x14ac:dyDescent="0.25">
      <c r="A57" s="1498"/>
      <c r="B57" s="126" t="s">
        <v>112</v>
      </c>
      <c r="C57" s="131" t="s">
        <v>443</v>
      </c>
      <c r="D57" s="274">
        <f t="shared" si="42"/>
        <v>172951.2</v>
      </c>
      <c r="E57" s="253">
        <v>26454.799999999999</v>
      </c>
      <c r="F57" s="253">
        <v>26454.799999999999</v>
      </c>
      <c r="G57" s="253">
        <v>24051</v>
      </c>
      <c r="H57" s="253">
        <v>52274</v>
      </c>
      <c r="I57" s="253">
        <v>12909.6</v>
      </c>
      <c r="J57" s="253">
        <v>30807</v>
      </c>
      <c r="K57" s="253">
        <v>0</v>
      </c>
      <c r="L57" s="253">
        <v>0</v>
      </c>
      <c r="M57" s="253">
        <v>0</v>
      </c>
      <c r="N57" s="253">
        <v>0</v>
      </c>
      <c r="O57" s="254">
        <v>0</v>
      </c>
      <c r="P57" s="274">
        <f t="shared" si="43"/>
        <v>95844</v>
      </c>
      <c r="Q57" s="253">
        <v>23472</v>
      </c>
      <c r="R57" s="253">
        <v>0</v>
      </c>
      <c r="S57" s="253">
        <v>72372</v>
      </c>
      <c r="T57" s="253">
        <v>0</v>
      </c>
      <c r="U57" s="253">
        <v>0</v>
      </c>
      <c r="V57" s="253">
        <v>0</v>
      </c>
      <c r="W57" s="253">
        <v>0</v>
      </c>
      <c r="X57" s="253">
        <v>0</v>
      </c>
      <c r="Y57" s="253">
        <v>0</v>
      </c>
      <c r="Z57" s="253">
        <v>0</v>
      </c>
      <c r="AA57" s="254">
        <v>0</v>
      </c>
      <c r="AB57" s="274">
        <f t="shared" si="44"/>
        <v>124401.59999999999</v>
      </c>
      <c r="AC57" s="253">
        <v>67286.399999999994</v>
      </c>
      <c r="AD57" s="253">
        <v>0</v>
      </c>
      <c r="AE57" s="253">
        <v>31296</v>
      </c>
      <c r="AF57" s="253">
        <v>25819.200000000001</v>
      </c>
      <c r="AG57" s="253">
        <v>0</v>
      </c>
      <c r="AH57" s="253">
        <v>0</v>
      </c>
      <c r="AI57" s="253">
        <v>0</v>
      </c>
      <c r="AJ57" s="253">
        <v>0</v>
      </c>
      <c r="AK57" s="253">
        <v>0</v>
      </c>
      <c r="AL57" s="253">
        <v>0</v>
      </c>
      <c r="AM57" s="254">
        <v>0</v>
      </c>
      <c r="AN57" s="289">
        <f t="shared" si="45"/>
        <v>197727</v>
      </c>
      <c r="AO57" s="253">
        <v>49291.199999999997</v>
      </c>
      <c r="AP57" s="253">
        <v>13227.4</v>
      </c>
      <c r="AQ57" s="253">
        <v>70024.800000000003</v>
      </c>
      <c r="AR57" s="253">
        <v>65183.6</v>
      </c>
      <c r="AS57" s="253">
        <v>0</v>
      </c>
      <c r="AT57" s="253">
        <v>0</v>
      </c>
      <c r="AU57" s="253">
        <v>0</v>
      </c>
      <c r="AV57" s="253">
        <v>0</v>
      </c>
      <c r="AW57" s="253">
        <v>0</v>
      </c>
      <c r="AX57" s="253">
        <v>0</v>
      </c>
      <c r="AY57" s="254">
        <v>0</v>
      </c>
      <c r="AZ57" s="526">
        <v>0</v>
      </c>
      <c r="BA57" s="296">
        <f t="shared" si="46"/>
        <v>590923.79999999993</v>
      </c>
      <c r="BB57" s="274">
        <f t="shared" si="47"/>
        <v>166504.4</v>
      </c>
      <c r="BC57" s="274">
        <f t="shared" si="47"/>
        <v>39682.199999999997</v>
      </c>
      <c r="BD57" s="274">
        <f t="shared" si="47"/>
        <v>197743.8</v>
      </c>
      <c r="BE57" s="274">
        <f t="shared" si="47"/>
        <v>143276.79999999999</v>
      </c>
      <c r="BF57" s="274">
        <f t="shared" si="47"/>
        <v>12909.6</v>
      </c>
      <c r="BG57" s="274">
        <f t="shared" si="47"/>
        <v>30807</v>
      </c>
      <c r="BH57" s="274">
        <f t="shared" si="47"/>
        <v>0</v>
      </c>
      <c r="BI57" s="274">
        <f t="shared" si="47"/>
        <v>0</v>
      </c>
      <c r="BJ57" s="274">
        <f t="shared" si="47"/>
        <v>0</v>
      </c>
      <c r="BK57" s="274">
        <f t="shared" si="47"/>
        <v>0</v>
      </c>
      <c r="BL57" s="300">
        <f t="shared" si="47"/>
        <v>0</v>
      </c>
    </row>
    <row r="58" spans="1:64" ht="14.85" customHeight="1" x14ac:dyDescent="0.25">
      <c r="A58" s="1498"/>
      <c r="B58" s="126" t="s">
        <v>114</v>
      </c>
      <c r="C58" s="131" t="s">
        <v>157</v>
      </c>
      <c r="D58" s="274">
        <f t="shared" si="42"/>
        <v>1785.9440115413618</v>
      </c>
      <c r="E58" s="253">
        <v>1785.9440115413618</v>
      </c>
      <c r="F58" s="253">
        <v>0</v>
      </c>
      <c r="G58" s="253">
        <v>0</v>
      </c>
      <c r="H58" s="253">
        <v>0</v>
      </c>
      <c r="I58" s="253">
        <v>0</v>
      </c>
      <c r="J58" s="253">
        <v>0</v>
      </c>
      <c r="K58" s="253">
        <v>0</v>
      </c>
      <c r="L58" s="253">
        <v>0</v>
      </c>
      <c r="M58" s="253">
        <v>0</v>
      </c>
      <c r="N58" s="253">
        <v>0</v>
      </c>
      <c r="O58" s="254">
        <v>0</v>
      </c>
      <c r="P58" s="274">
        <f t="shared" si="43"/>
        <v>64.287166885481383</v>
      </c>
      <c r="Q58" s="253">
        <v>20.928809500351665</v>
      </c>
      <c r="R58" s="253">
        <v>5.7913927425059777</v>
      </c>
      <c r="S58" s="253">
        <v>16.926632429544938</v>
      </c>
      <c r="T58" s="253">
        <v>13.209628377329857</v>
      </c>
      <c r="U58" s="253">
        <v>1.0972692044598747E-2</v>
      </c>
      <c r="V58" s="253">
        <v>0.81417267908647672</v>
      </c>
      <c r="W58" s="253">
        <v>2.1511954297909029E-4</v>
      </c>
      <c r="X58" s="253">
        <v>3.3911569338772094</v>
      </c>
      <c r="Y58" s="253">
        <v>0.89317305912369915</v>
      </c>
      <c r="Z58" s="253">
        <v>1.2985717345501888E-3</v>
      </c>
      <c r="AA58" s="254">
        <v>2.3197147803394333</v>
      </c>
      <c r="AB58" s="274">
        <f t="shared" si="44"/>
        <v>0</v>
      </c>
      <c r="AC58" s="253">
        <v>0</v>
      </c>
      <c r="AD58" s="253">
        <v>0</v>
      </c>
      <c r="AE58" s="253">
        <v>0</v>
      </c>
      <c r="AF58" s="253">
        <v>0</v>
      </c>
      <c r="AG58" s="253">
        <v>0</v>
      </c>
      <c r="AH58" s="253">
        <v>0</v>
      </c>
      <c r="AI58" s="253">
        <v>0</v>
      </c>
      <c r="AJ58" s="253">
        <v>0</v>
      </c>
      <c r="AK58" s="253">
        <v>0</v>
      </c>
      <c r="AL58" s="253">
        <v>0</v>
      </c>
      <c r="AM58" s="254">
        <v>0</v>
      </c>
      <c r="AN58" s="289">
        <f t="shared" si="45"/>
        <v>840.08954447746783</v>
      </c>
      <c r="AO58" s="253">
        <v>620.06011617938213</v>
      </c>
      <c r="AP58" s="253">
        <v>0</v>
      </c>
      <c r="AQ58" s="253">
        <v>216.15236412003051</v>
      </c>
      <c r="AR58" s="253">
        <v>0</v>
      </c>
      <c r="AS58" s="253">
        <v>0</v>
      </c>
      <c r="AT58" s="253">
        <v>0</v>
      </c>
      <c r="AU58" s="253">
        <v>0</v>
      </c>
      <c r="AV58" s="253">
        <v>0</v>
      </c>
      <c r="AW58" s="253">
        <v>0</v>
      </c>
      <c r="AX58" s="253">
        <v>3.8770641780551665</v>
      </c>
      <c r="AY58" s="254">
        <v>0</v>
      </c>
      <c r="AZ58" s="526">
        <v>-21954.514772342955</v>
      </c>
      <c r="BA58" s="296">
        <f t="shared" si="46"/>
        <v>-19264.194049438644</v>
      </c>
      <c r="BB58" s="274">
        <f t="shared" si="47"/>
        <v>2426.9329372210955</v>
      </c>
      <c r="BC58" s="274">
        <f t="shared" si="47"/>
        <v>5.7913927425059777</v>
      </c>
      <c r="BD58" s="274">
        <f t="shared" si="47"/>
        <v>233.07899654957544</v>
      </c>
      <c r="BE58" s="274">
        <f t="shared" si="47"/>
        <v>13.209628377329857</v>
      </c>
      <c r="BF58" s="274">
        <f t="shared" si="47"/>
        <v>1.0972692044598747E-2</v>
      </c>
      <c r="BG58" s="274">
        <f t="shared" si="47"/>
        <v>0.81417267908647672</v>
      </c>
      <c r="BH58" s="274">
        <f t="shared" si="47"/>
        <v>2.1511954297909029E-4</v>
      </c>
      <c r="BI58" s="274">
        <f t="shared" si="47"/>
        <v>3.3911569338772094</v>
      </c>
      <c r="BJ58" s="274">
        <f t="shared" si="47"/>
        <v>0.89317305912369915</v>
      </c>
      <c r="BK58" s="274">
        <f t="shared" si="47"/>
        <v>3.8783627497897166</v>
      </c>
      <c r="BL58" s="300">
        <f t="shared" si="47"/>
        <v>2.3197147803394333</v>
      </c>
    </row>
    <row r="59" spans="1:64" x14ac:dyDescent="0.25">
      <c r="A59" s="1498"/>
      <c r="B59" s="126" t="s">
        <v>115</v>
      </c>
      <c r="C59" s="131" t="s">
        <v>113</v>
      </c>
      <c r="D59" s="274">
        <f t="shared" si="42"/>
        <v>-14284.184913124145</v>
      </c>
      <c r="E59" s="253">
        <v>-4134.0078548649499</v>
      </c>
      <c r="F59" s="253">
        <v>-1189.93940946112</v>
      </c>
      <c r="G59" s="253">
        <v>-3995.6317566890302</v>
      </c>
      <c r="H59" s="253">
        <v>-3047.8379180771399</v>
      </c>
      <c r="I59" s="253">
        <v>-143.758380066261</v>
      </c>
      <c r="J59" s="253">
        <v>-212.427702209355</v>
      </c>
      <c r="K59" s="253">
        <v>-5.13879078660789E-2</v>
      </c>
      <c r="L59" s="253">
        <v>-850.08453456089501</v>
      </c>
      <c r="M59" s="253">
        <v>-251.280360118787</v>
      </c>
      <c r="N59" s="253">
        <v>-12.0175493638927</v>
      </c>
      <c r="O59" s="254">
        <v>-447.148059804848</v>
      </c>
      <c r="P59" s="274">
        <f t="shared" si="43"/>
        <v>-13638.596125284292</v>
      </c>
      <c r="Q59" s="253">
        <v>-3899.8477831290702</v>
      </c>
      <c r="R59" s="253">
        <v>-1079.16552349992</v>
      </c>
      <c r="S59" s="253">
        <v>-3952.4521432380602</v>
      </c>
      <c r="T59" s="253">
        <v>-3084.5552929177202</v>
      </c>
      <c r="U59" s="253">
        <v>-72.262773211360397</v>
      </c>
      <c r="V59" s="253">
        <v>-151.72284212574601</v>
      </c>
      <c r="W59" s="253">
        <v>-2.1720188357386899E-2</v>
      </c>
      <c r="X59" s="253">
        <v>-791.86263009920901</v>
      </c>
      <c r="Y59" s="253">
        <v>-207.174719005832</v>
      </c>
      <c r="Z59" s="253">
        <v>-6.7832509339097697</v>
      </c>
      <c r="AA59" s="254">
        <v>-392.74744693510701</v>
      </c>
      <c r="AB59" s="274">
        <f t="shared" si="44"/>
        <v>-12018.852156129728</v>
      </c>
      <c r="AC59" s="253">
        <v>-3551.7576114501599</v>
      </c>
      <c r="AD59" s="253">
        <v>-954.00404759365699</v>
      </c>
      <c r="AE59" s="253">
        <v>-3325.9993154472099</v>
      </c>
      <c r="AF59" s="253">
        <v>-2752.96885707714</v>
      </c>
      <c r="AG59" s="253">
        <v>-16.871305424955398</v>
      </c>
      <c r="AH59" s="253">
        <v>-149.269868587128</v>
      </c>
      <c r="AI59" s="253">
        <v>-2.7129751353409901</v>
      </c>
      <c r="AJ59" s="253">
        <v>-679.499082021395</v>
      </c>
      <c r="AK59" s="253">
        <v>-182.39643597486801</v>
      </c>
      <c r="AL59" s="253">
        <v>-7.86480809064133</v>
      </c>
      <c r="AM59" s="254">
        <v>-395.50784932723599</v>
      </c>
      <c r="AN59" s="289">
        <f t="shared" si="45"/>
        <v>-7172.6633286717615</v>
      </c>
      <c r="AO59" s="253">
        <v>-2153.3784796149198</v>
      </c>
      <c r="AP59" s="253">
        <v>-529.56573753748501</v>
      </c>
      <c r="AQ59" s="253">
        <v>-2030.8619430215399</v>
      </c>
      <c r="AR59" s="253">
        <v>-1609.5873294872699</v>
      </c>
      <c r="AS59" s="253">
        <v>-19.836241784009701</v>
      </c>
      <c r="AT59" s="253">
        <v>-77.982837040763698</v>
      </c>
      <c r="AU59" s="253">
        <v>-2.0391120255329702</v>
      </c>
      <c r="AV59" s="253">
        <v>-380.75917800328602</v>
      </c>
      <c r="AW59" s="253">
        <v>-112.22836577695701</v>
      </c>
      <c r="AX59" s="253">
        <v>-5.5236417168056899</v>
      </c>
      <c r="AY59" s="254">
        <v>-250.900462663192</v>
      </c>
      <c r="AZ59" s="526">
        <v>442.0413385363459</v>
      </c>
      <c r="BA59" s="296">
        <f t="shared" si="46"/>
        <v>-46672.255184673588</v>
      </c>
      <c r="BB59" s="274">
        <f t="shared" si="47"/>
        <v>-13738.9917290591</v>
      </c>
      <c r="BC59" s="274">
        <f t="shared" si="47"/>
        <v>-3752.674718092182</v>
      </c>
      <c r="BD59" s="274">
        <f t="shared" si="47"/>
        <v>-13304.945158395842</v>
      </c>
      <c r="BE59" s="274">
        <f t="shared" si="47"/>
        <v>-10494.94939755927</v>
      </c>
      <c r="BF59" s="274">
        <f t="shared" si="47"/>
        <v>-252.72870048658652</v>
      </c>
      <c r="BG59" s="274">
        <f t="shared" si="47"/>
        <v>-591.40324996299273</v>
      </c>
      <c r="BH59" s="274">
        <f t="shared" si="47"/>
        <v>-4.8251952570974259</v>
      </c>
      <c r="BI59" s="274">
        <f t="shared" si="47"/>
        <v>-2702.2054246847856</v>
      </c>
      <c r="BJ59" s="274">
        <f t="shared" si="47"/>
        <v>-753.07988087644412</v>
      </c>
      <c r="BK59" s="274">
        <f t="shared" si="47"/>
        <v>-32.189250105249485</v>
      </c>
      <c r="BL59" s="300">
        <f t="shared" si="47"/>
        <v>-1486.303818730383</v>
      </c>
    </row>
    <row r="60" spans="1:64" x14ac:dyDescent="0.25">
      <c r="A60" s="1498"/>
      <c r="B60" s="126" t="s">
        <v>116</v>
      </c>
      <c r="C60" s="131" t="s">
        <v>158</v>
      </c>
      <c r="D60" s="274">
        <f t="shared" si="42"/>
        <v>0</v>
      </c>
      <c r="E60" s="253">
        <v>0</v>
      </c>
      <c r="F60" s="253">
        <v>0</v>
      </c>
      <c r="G60" s="253">
        <v>0</v>
      </c>
      <c r="H60" s="253">
        <v>0</v>
      </c>
      <c r="I60" s="253">
        <v>0</v>
      </c>
      <c r="J60" s="253">
        <v>0</v>
      </c>
      <c r="K60" s="253">
        <v>0</v>
      </c>
      <c r="L60" s="253">
        <v>0</v>
      </c>
      <c r="M60" s="253">
        <v>0</v>
      </c>
      <c r="N60" s="253">
        <v>0</v>
      </c>
      <c r="O60" s="254">
        <v>0</v>
      </c>
      <c r="P60" s="274">
        <f t="shared" si="43"/>
        <v>0</v>
      </c>
      <c r="Q60" s="253">
        <v>0</v>
      </c>
      <c r="R60" s="253">
        <v>0</v>
      </c>
      <c r="S60" s="253">
        <v>0</v>
      </c>
      <c r="T60" s="253">
        <v>0</v>
      </c>
      <c r="U60" s="253">
        <v>0</v>
      </c>
      <c r="V60" s="253">
        <v>0</v>
      </c>
      <c r="W60" s="253">
        <v>0</v>
      </c>
      <c r="X60" s="253">
        <v>0</v>
      </c>
      <c r="Y60" s="253">
        <v>0</v>
      </c>
      <c r="Z60" s="253">
        <v>0</v>
      </c>
      <c r="AA60" s="254">
        <v>0</v>
      </c>
      <c r="AB60" s="274">
        <f t="shared" si="44"/>
        <v>0</v>
      </c>
      <c r="AC60" s="253">
        <v>0</v>
      </c>
      <c r="AD60" s="253">
        <v>0</v>
      </c>
      <c r="AE60" s="253">
        <v>0</v>
      </c>
      <c r="AF60" s="253">
        <v>0</v>
      </c>
      <c r="AG60" s="253">
        <v>0</v>
      </c>
      <c r="AH60" s="253">
        <v>0</v>
      </c>
      <c r="AI60" s="253">
        <v>0</v>
      </c>
      <c r="AJ60" s="253">
        <v>0</v>
      </c>
      <c r="AK60" s="253">
        <v>0</v>
      </c>
      <c r="AL60" s="253">
        <v>0</v>
      </c>
      <c r="AM60" s="254">
        <v>0</v>
      </c>
      <c r="AN60" s="289">
        <f t="shared" si="45"/>
        <v>0</v>
      </c>
      <c r="AO60" s="253">
        <v>0</v>
      </c>
      <c r="AP60" s="253">
        <v>0</v>
      </c>
      <c r="AQ60" s="253">
        <v>0</v>
      </c>
      <c r="AR60" s="253">
        <v>0</v>
      </c>
      <c r="AS60" s="253">
        <v>0</v>
      </c>
      <c r="AT60" s="253">
        <v>0</v>
      </c>
      <c r="AU60" s="253">
        <v>0</v>
      </c>
      <c r="AV60" s="253">
        <v>0</v>
      </c>
      <c r="AW60" s="253">
        <v>0</v>
      </c>
      <c r="AX60" s="253">
        <v>0</v>
      </c>
      <c r="AY60" s="254">
        <v>0</v>
      </c>
      <c r="AZ60" s="526">
        <v>0</v>
      </c>
      <c r="BA60" s="296">
        <f t="shared" si="46"/>
        <v>0</v>
      </c>
      <c r="BB60" s="274">
        <f t="shared" si="47"/>
        <v>0</v>
      </c>
      <c r="BC60" s="274">
        <f t="shared" si="47"/>
        <v>0</v>
      </c>
      <c r="BD60" s="274">
        <f t="shared" si="47"/>
        <v>0</v>
      </c>
      <c r="BE60" s="274">
        <f t="shared" si="47"/>
        <v>0</v>
      </c>
      <c r="BF60" s="274">
        <f t="shared" si="47"/>
        <v>0</v>
      </c>
      <c r="BG60" s="274">
        <f t="shared" si="47"/>
        <v>0</v>
      </c>
      <c r="BH60" s="274">
        <f t="shared" si="47"/>
        <v>0</v>
      </c>
      <c r="BI60" s="274">
        <f t="shared" si="47"/>
        <v>0</v>
      </c>
      <c r="BJ60" s="274">
        <f t="shared" si="47"/>
        <v>0</v>
      </c>
      <c r="BK60" s="274">
        <f t="shared" si="47"/>
        <v>0</v>
      </c>
      <c r="BL60" s="300">
        <f t="shared" si="47"/>
        <v>0</v>
      </c>
    </row>
    <row r="61" spans="1:64" s="255" customFormat="1" x14ac:dyDescent="0.25">
      <c r="A61" s="1498"/>
      <c r="B61" s="126" t="s">
        <v>159</v>
      </c>
      <c r="C61" s="131" t="s">
        <v>23</v>
      </c>
      <c r="D61" s="274">
        <f t="shared" si="42"/>
        <v>0</v>
      </c>
      <c r="E61" s="253">
        <v>0</v>
      </c>
      <c r="F61" s="253">
        <v>0</v>
      </c>
      <c r="G61" s="253">
        <v>0</v>
      </c>
      <c r="H61" s="253">
        <v>0</v>
      </c>
      <c r="I61" s="253">
        <v>0</v>
      </c>
      <c r="J61" s="253">
        <v>0</v>
      </c>
      <c r="K61" s="253">
        <v>0</v>
      </c>
      <c r="L61" s="253">
        <v>0</v>
      </c>
      <c r="M61" s="253">
        <v>0</v>
      </c>
      <c r="N61" s="253">
        <v>0</v>
      </c>
      <c r="O61" s="254">
        <v>0</v>
      </c>
      <c r="P61" s="274">
        <f t="shared" si="43"/>
        <v>0</v>
      </c>
      <c r="Q61" s="253">
        <v>0</v>
      </c>
      <c r="R61" s="253">
        <v>0</v>
      </c>
      <c r="S61" s="253">
        <v>0</v>
      </c>
      <c r="T61" s="253">
        <v>0</v>
      </c>
      <c r="U61" s="253">
        <v>0</v>
      </c>
      <c r="V61" s="253">
        <v>0</v>
      </c>
      <c r="W61" s="253">
        <v>0</v>
      </c>
      <c r="X61" s="253">
        <v>0</v>
      </c>
      <c r="Y61" s="253">
        <v>0</v>
      </c>
      <c r="Z61" s="253">
        <v>0</v>
      </c>
      <c r="AA61" s="254">
        <v>0</v>
      </c>
      <c r="AB61" s="274">
        <f t="shared" si="44"/>
        <v>0</v>
      </c>
      <c r="AC61" s="253">
        <v>0</v>
      </c>
      <c r="AD61" s="253">
        <v>0</v>
      </c>
      <c r="AE61" s="253">
        <v>0</v>
      </c>
      <c r="AF61" s="253">
        <v>0</v>
      </c>
      <c r="AG61" s="253">
        <v>0</v>
      </c>
      <c r="AH61" s="253">
        <v>0</v>
      </c>
      <c r="AI61" s="253">
        <v>0</v>
      </c>
      <c r="AJ61" s="253">
        <v>0</v>
      </c>
      <c r="AK61" s="253">
        <v>0</v>
      </c>
      <c r="AL61" s="253">
        <v>0</v>
      </c>
      <c r="AM61" s="254">
        <v>0</v>
      </c>
      <c r="AN61" s="289">
        <f t="shared" si="45"/>
        <v>0</v>
      </c>
      <c r="AO61" s="253">
        <v>0</v>
      </c>
      <c r="AP61" s="253">
        <v>0</v>
      </c>
      <c r="AQ61" s="253">
        <v>0</v>
      </c>
      <c r="AR61" s="253">
        <v>0</v>
      </c>
      <c r="AS61" s="253">
        <v>0</v>
      </c>
      <c r="AT61" s="253">
        <v>0</v>
      </c>
      <c r="AU61" s="253">
        <v>0</v>
      </c>
      <c r="AV61" s="253">
        <v>0</v>
      </c>
      <c r="AW61" s="253">
        <v>0</v>
      </c>
      <c r="AX61" s="253">
        <v>0</v>
      </c>
      <c r="AY61" s="254">
        <v>0</v>
      </c>
      <c r="AZ61" s="526">
        <v>0</v>
      </c>
      <c r="BA61" s="296">
        <f t="shared" si="46"/>
        <v>0</v>
      </c>
      <c r="BB61" s="274">
        <f t="shared" si="47"/>
        <v>0</v>
      </c>
      <c r="BC61" s="274">
        <f t="shared" si="47"/>
        <v>0</v>
      </c>
      <c r="BD61" s="274">
        <f t="shared" si="47"/>
        <v>0</v>
      </c>
      <c r="BE61" s="274">
        <f t="shared" si="47"/>
        <v>0</v>
      </c>
      <c r="BF61" s="274">
        <f t="shared" si="47"/>
        <v>0</v>
      </c>
      <c r="BG61" s="274">
        <f t="shared" si="47"/>
        <v>0</v>
      </c>
      <c r="BH61" s="274">
        <f t="shared" si="47"/>
        <v>0</v>
      </c>
      <c r="BI61" s="274">
        <f t="shared" si="47"/>
        <v>0</v>
      </c>
      <c r="BJ61" s="274">
        <f t="shared" si="47"/>
        <v>0</v>
      </c>
      <c r="BK61" s="274">
        <f t="shared" si="47"/>
        <v>0</v>
      </c>
      <c r="BL61" s="300">
        <f t="shared" si="47"/>
        <v>0</v>
      </c>
    </row>
    <row r="62" spans="1:64" s="255" customFormat="1" x14ac:dyDescent="0.25">
      <c r="A62" s="1498"/>
      <c r="B62" s="126" t="s">
        <v>442</v>
      </c>
      <c r="C62" s="131" t="s">
        <v>912</v>
      </c>
      <c r="D62" s="274">
        <f t="shared" si="42"/>
        <v>-359111.81024495326</v>
      </c>
      <c r="E62" s="253">
        <v>-262141.66725780501</v>
      </c>
      <c r="F62" s="253">
        <v>-18077.887261144799</v>
      </c>
      <c r="G62" s="253">
        <v>-37665.172138782</v>
      </c>
      <c r="H62" s="253">
        <v>-16199.729377805201</v>
      </c>
      <c r="I62" s="253">
        <v>-18710.747491009701</v>
      </c>
      <c r="J62" s="253">
        <v>-4031.0556346968401</v>
      </c>
      <c r="K62" s="253">
        <v>-283.85500930426002</v>
      </c>
      <c r="L62" s="253">
        <v>-1080.2032282385601</v>
      </c>
      <c r="M62" s="253">
        <v>0</v>
      </c>
      <c r="N62" s="253">
        <v>-120.5273261907484</v>
      </c>
      <c r="O62" s="254">
        <v>-800.96551997616803</v>
      </c>
      <c r="P62" s="274">
        <f t="shared" si="43"/>
        <v>-359833.74232376437</v>
      </c>
      <c r="Q62" s="253">
        <v>-245347.468368359</v>
      </c>
      <c r="R62" s="253">
        <v>-20195.518643061001</v>
      </c>
      <c r="S62" s="253">
        <v>-51322.733494913598</v>
      </c>
      <c r="T62" s="253">
        <v>-18539.734306299499</v>
      </c>
      <c r="U62" s="253">
        <v>-16839.193312955798</v>
      </c>
      <c r="V62" s="253">
        <v>-4436.2921498709702</v>
      </c>
      <c r="W62" s="253">
        <v>-214.015005851154</v>
      </c>
      <c r="X62" s="253">
        <v>-1740.7999693429399</v>
      </c>
      <c r="Y62" s="253">
        <v>0</v>
      </c>
      <c r="Z62" s="253">
        <v>-86.322176701427253</v>
      </c>
      <c r="AA62" s="254">
        <v>-1111.6648964089509</v>
      </c>
      <c r="AB62" s="274">
        <f t="shared" si="44"/>
        <v>-344005.70200293628</v>
      </c>
      <c r="AC62" s="253">
        <v>-237695.21051764899</v>
      </c>
      <c r="AD62" s="253">
        <v>-18881.8189411235</v>
      </c>
      <c r="AE62" s="253">
        <v>-47918.156206529296</v>
      </c>
      <c r="AF62" s="253">
        <v>-16442.573695500399</v>
      </c>
      <c r="AG62" s="253">
        <v>-18052.408727202899</v>
      </c>
      <c r="AH62" s="253">
        <v>-3468.9391547844498</v>
      </c>
      <c r="AI62" s="253">
        <v>-179.30360201645399</v>
      </c>
      <c r="AJ62" s="253">
        <v>-1038.3841210620501</v>
      </c>
      <c r="AK62" s="253">
        <v>0</v>
      </c>
      <c r="AL62" s="253">
        <v>-99.11487566295304</v>
      </c>
      <c r="AM62" s="254">
        <v>-229.79216140530997</v>
      </c>
      <c r="AN62" s="289">
        <f t="shared" si="45"/>
        <v>-303244.62791953853</v>
      </c>
      <c r="AO62" s="253">
        <v>-227784.44543931901</v>
      </c>
      <c r="AP62" s="253">
        <v>-17331.5738796599</v>
      </c>
      <c r="AQ62" s="253">
        <v>-28783.7278130167</v>
      </c>
      <c r="AR62" s="253">
        <v>-10330.6241412373</v>
      </c>
      <c r="AS62" s="253">
        <v>-14282.5590034172</v>
      </c>
      <c r="AT62" s="253">
        <v>-3014.7339830935698</v>
      </c>
      <c r="AU62" s="253">
        <v>-331.76705189847399</v>
      </c>
      <c r="AV62" s="253">
        <v>-1170.6335013518201</v>
      </c>
      <c r="AW62" s="253">
        <v>0</v>
      </c>
      <c r="AX62" s="253">
        <v>-116.53998154484191</v>
      </c>
      <c r="AY62" s="254">
        <v>-98.023124999743501</v>
      </c>
      <c r="AZ62" s="526">
        <v>-502157.63098118216</v>
      </c>
      <c r="BA62" s="296">
        <f t="shared" si="46"/>
        <v>-1868353.5134723748</v>
      </c>
      <c r="BB62" s="274">
        <f t="shared" si="47"/>
        <v>-972968.791583132</v>
      </c>
      <c r="BC62" s="274">
        <f t="shared" si="47"/>
        <v>-74486.798724989203</v>
      </c>
      <c r="BD62" s="274">
        <f t="shared" si="47"/>
        <v>-165689.78965324161</v>
      </c>
      <c r="BE62" s="274">
        <f t="shared" si="47"/>
        <v>-61512.661520842397</v>
      </c>
      <c r="BF62" s="274">
        <f t="shared" si="47"/>
        <v>-67884.9085345856</v>
      </c>
      <c r="BG62" s="274">
        <f t="shared" si="47"/>
        <v>-14951.02092244583</v>
      </c>
      <c r="BH62" s="274">
        <f t="shared" si="47"/>
        <v>-1008.940669070342</v>
      </c>
      <c r="BI62" s="274">
        <f t="shared" si="47"/>
        <v>-5030.0208199953704</v>
      </c>
      <c r="BJ62" s="274">
        <f t="shared" si="47"/>
        <v>0</v>
      </c>
      <c r="BK62" s="274">
        <f t="shared" si="47"/>
        <v>-422.5043600999706</v>
      </c>
      <c r="BL62" s="300">
        <f t="shared" si="47"/>
        <v>-2240.4457027901726</v>
      </c>
    </row>
    <row r="63" spans="1:64" s="209" customFormat="1" x14ac:dyDescent="0.25">
      <c r="A63" s="1499"/>
      <c r="B63" s="129" t="s">
        <v>457</v>
      </c>
      <c r="C63" s="313" t="s">
        <v>30</v>
      </c>
      <c r="D63" s="275">
        <f>SUM(D56:D62)</f>
        <v>14143896.178853443</v>
      </c>
      <c r="E63" s="275">
        <f t="shared" ref="E63:BL63" si="48">SUM(E56:E62)</f>
        <v>4296132.248898861</v>
      </c>
      <c r="F63" s="275">
        <f t="shared" si="48"/>
        <v>1279859.083329394</v>
      </c>
      <c r="G63" s="275">
        <f t="shared" si="48"/>
        <v>3739531.7061045188</v>
      </c>
      <c r="H63" s="275">
        <f t="shared" si="48"/>
        <v>2865017.7027041176</v>
      </c>
      <c r="I63" s="275">
        <f t="shared" si="48"/>
        <v>-4978.4258710759623</v>
      </c>
      <c r="J63" s="275">
        <f t="shared" si="48"/>
        <v>227912.31666309381</v>
      </c>
      <c r="K63" s="275">
        <f t="shared" si="48"/>
        <v>-235.27639721212608</v>
      </c>
      <c r="L63" s="275">
        <f t="shared" si="48"/>
        <v>802531.55223720055</v>
      </c>
      <c r="M63" s="275">
        <f>SUM(M56:M62)</f>
        <v>237543.2596398812</v>
      </c>
      <c r="N63" s="275">
        <f t="shared" si="48"/>
        <v>2431.1251244453592</v>
      </c>
      <c r="O63" s="283">
        <f t="shared" si="48"/>
        <v>698150.88642021897</v>
      </c>
      <c r="P63" s="275">
        <f t="shared" si="48"/>
        <v>14136574.97871786</v>
      </c>
      <c r="Q63" s="275">
        <f t="shared" si="48"/>
        <v>4429753.2526580431</v>
      </c>
      <c r="R63" s="275">
        <f t="shared" si="48"/>
        <v>1273492.2272261817</v>
      </c>
      <c r="S63" s="275">
        <f t="shared" si="48"/>
        <v>3786209.2409942779</v>
      </c>
      <c r="T63" s="275">
        <f t="shared" si="48"/>
        <v>2976289.3600291498</v>
      </c>
      <c r="U63" s="275">
        <f t="shared" si="48"/>
        <v>-15762.895113475115</v>
      </c>
      <c r="V63" s="275">
        <f t="shared" si="48"/>
        <v>177447.61918068238</v>
      </c>
      <c r="W63" s="275">
        <f t="shared" si="48"/>
        <v>-192.92651091996842</v>
      </c>
      <c r="X63" s="275">
        <f t="shared" si="48"/>
        <v>767087.44855749176</v>
      </c>
      <c r="Y63" s="275">
        <f>SUM(Y56:Y62)</f>
        <v>201148.24845405333</v>
      </c>
      <c r="Z63" s="275">
        <f t="shared" si="48"/>
        <v>2380.3258709363977</v>
      </c>
      <c r="AA63" s="283">
        <f t="shared" si="48"/>
        <v>538723.07737143629</v>
      </c>
      <c r="AB63" s="275">
        <f t="shared" si="48"/>
        <v>14911055.225840909</v>
      </c>
      <c r="AC63" s="275">
        <f t="shared" si="48"/>
        <v>5008679.6218708819</v>
      </c>
      <c r="AD63" s="275">
        <f t="shared" si="48"/>
        <v>1390106.6870112829</v>
      </c>
      <c r="AE63" s="275">
        <f t="shared" si="48"/>
        <v>3687110.6844780236</v>
      </c>
      <c r="AF63" s="275">
        <f t="shared" si="48"/>
        <v>3069149.8274474228</v>
      </c>
      <c r="AG63" s="275">
        <f t="shared" si="48"/>
        <v>-17529.090032627853</v>
      </c>
      <c r="AH63" s="275">
        <f t="shared" si="48"/>
        <v>217106.22097662842</v>
      </c>
      <c r="AI63" s="275">
        <f t="shared" si="48"/>
        <v>2867.1834228482048</v>
      </c>
      <c r="AJ63" s="275">
        <f t="shared" si="48"/>
        <v>761992.98679691658</v>
      </c>
      <c r="AK63" s="275">
        <f>SUM(AK56:AK62)</f>
        <v>204818.82356402514</v>
      </c>
      <c r="AL63" s="275">
        <f t="shared" si="48"/>
        <v>737.88031624640564</v>
      </c>
      <c r="AM63" s="283">
        <f t="shared" si="48"/>
        <v>586014.39998926735</v>
      </c>
      <c r="AN63" s="277">
        <f t="shared" si="48"/>
        <v>15168748.348296192</v>
      </c>
      <c r="AO63" s="275">
        <f t="shared" si="48"/>
        <v>5144672.6561971884</v>
      </c>
      <c r="AP63" s="275">
        <f t="shared" si="48"/>
        <v>1352174.4803828036</v>
      </c>
      <c r="AQ63" s="275">
        <f t="shared" si="48"/>
        <v>3830294.2826080667</v>
      </c>
      <c r="AR63" s="275">
        <f t="shared" si="48"/>
        <v>3034509.4185292711</v>
      </c>
      <c r="AS63" s="275">
        <f t="shared" si="48"/>
        <v>-13663.555245201209</v>
      </c>
      <c r="AT63" s="275">
        <f t="shared" si="48"/>
        <v>195313.74317986565</v>
      </c>
      <c r="AU63" s="275">
        <f t="shared" si="48"/>
        <v>2700.6538360759928</v>
      </c>
      <c r="AV63" s="275">
        <f t="shared" si="48"/>
        <v>806482.01732064481</v>
      </c>
      <c r="AW63" s="275">
        <f>SUM(AW56:AW62)</f>
        <v>197579.31163422306</v>
      </c>
      <c r="AX63" s="275">
        <f t="shared" si="48"/>
        <v>645.16344091640758</v>
      </c>
      <c r="AY63" s="283">
        <f t="shared" si="48"/>
        <v>618040.17641233723</v>
      </c>
      <c r="AZ63" s="299">
        <f t="shared" si="48"/>
        <v>-516024.21441498876</v>
      </c>
      <c r="BA63" s="297">
        <f t="shared" si="48"/>
        <v>57844250.517293409</v>
      </c>
      <c r="BB63" s="275">
        <f t="shared" si="48"/>
        <v>18879237.779624972</v>
      </c>
      <c r="BC63" s="275">
        <f t="shared" si="48"/>
        <v>5295632.4779496621</v>
      </c>
      <c r="BD63" s="275">
        <f t="shared" si="48"/>
        <v>15043145.914184889</v>
      </c>
      <c r="BE63" s="275">
        <f t="shared" si="48"/>
        <v>11944966.308709962</v>
      </c>
      <c r="BF63" s="275">
        <f t="shared" si="48"/>
        <v>-51933.966262380141</v>
      </c>
      <c r="BG63" s="275">
        <f t="shared" si="48"/>
        <v>817779.90000027034</v>
      </c>
      <c r="BH63" s="275">
        <f t="shared" si="48"/>
        <v>5139.6343507921038</v>
      </c>
      <c r="BI63" s="275">
        <f t="shared" si="48"/>
        <v>3138094.0049122535</v>
      </c>
      <c r="BJ63" s="275">
        <f>SUM(BJ56:BJ62)</f>
        <v>841089.64329218271</v>
      </c>
      <c r="BK63" s="275">
        <f t="shared" si="48"/>
        <v>6194.4947525445696</v>
      </c>
      <c r="BL63" s="299">
        <f t="shared" si="48"/>
        <v>2440928.5401932597</v>
      </c>
    </row>
    <row r="64" spans="1:64" ht="24.75" customHeight="1" x14ac:dyDescent="0.25">
      <c r="A64" s="1497" t="s">
        <v>3</v>
      </c>
      <c r="B64" s="124">
        <v>9.1</v>
      </c>
      <c r="C64" s="131" t="s">
        <v>185</v>
      </c>
      <c r="D64" s="273">
        <f>SUM(E64:M64)</f>
        <v>15279.25</v>
      </c>
      <c r="E64" s="251">
        <v>0</v>
      </c>
      <c r="F64" s="251">
        <v>0</v>
      </c>
      <c r="G64" s="251">
        <v>0</v>
      </c>
      <c r="H64" s="251">
        <v>6831.5</v>
      </c>
      <c r="I64" s="251">
        <v>8447.75</v>
      </c>
      <c r="J64" s="251">
        <v>0</v>
      </c>
      <c r="K64" s="251">
        <v>0</v>
      </c>
      <c r="L64" s="251">
        <v>0</v>
      </c>
      <c r="M64" s="251">
        <v>0</v>
      </c>
      <c r="N64" s="301"/>
      <c r="O64" s="1122"/>
      <c r="P64" s="273">
        <f>SUM(Q64:Y64)</f>
        <v>9832.25</v>
      </c>
      <c r="Q64" s="251">
        <v>0</v>
      </c>
      <c r="R64" s="251">
        <v>0</v>
      </c>
      <c r="S64" s="251">
        <v>233</v>
      </c>
      <c r="T64" s="251">
        <v>2952.25</v>
      </c>
      <c r="U64" s="251">
        <v>6647</v>
      </c>
      <c r="V64" s="251">
        <v>0</v>
      </c>
      <c r="W64" s="251">
        <v>0</v>
      </c>
      <c r="X64" s="251">
        <v>0</v>
      </c>
      <c r="Y64" s="251">
        <v>0</v>
      </c>
      <c r="Z64" s="301"/>
      <c r="AA64" s="1122"/>
      <c r="AB64" s="273">
        <f>SUM(AC64:AK64)</f>
        <v>5894</v>
      </c>
      <c r="AC64" s="251">
        <v>226</v>
      </c>
      <c r="AD64" s="251">
        <v>0</v>
      </c>
      <c r="AE64" s="251">
        <v>339</v>
      </c>
      <c r="AF64" s="251">
        <v>1134.5</v>
      </c>
      <c r="AG64" s="251">
        <v>4194.5</v>
      </c>
      <c r="AH64" s="251">
        <v>0</v>
      </c>
      <c r="AI64" s="251">
        <v>0</v>
      </c>
      <c r="AJ64" s="251">
        <v>0</v>
      </c>
      <c r="AK64" s="251">
        <v>0</v>
      </c>
      <c r="AL64" s="301"/>
      <c r="AM64" s="1122"/>
      <c r="AN64" s="276">
        <f>SUM(AO64:AW64)</f>
        <v>4486.5</v>
      </c>
      <c r="AO64" s="251">
        <v>339</v>
      </c>
      <c r="AP64" s="251">
        <v>0</v>
      </c>
      <c r="AQ64" s="251">
        <v>791</v>
      </c>
      <c r="AR64" s="251">
        <v>1862</v>
      </c>
      <c r="AS64" s="251">
        <v>1494.5</v>
      </c>
      <c r="AT64" s="251">
        <v>0</v>
      </c>
      <c r="AU64" s="251">
        <v>0</v>
      </c>
      <c r="AV64" s="249">
        <v>0</v>
      </c>
      <c r="AW64" s="251">
        <v>0</v>
      </c>
      <c r="AX64" s="301"/>
      <c r="AY64" s="1122"/>
      <c r="AZ64" s="857">
        <v>-18.050000000000011</v>
      </c>
      <c r="BA64" s="294">
        <f>SUM(BB64:BJ64)+AZ64</f>
        <v>35473.949999999997</v>
      </c>
      <c r="BB64" s="274">
        <f t="shared" ref="BB64:BJ71" si="49">E64+Q64+AC64+AO64</f>
        <v>565</v>
      </c>
      <c r="BC64" s="274">
        <f t="shared" si="49"/>
        <v>0</v>
      </c>
      <c r="BD64" s="274">
        <f t="shared" si="49"/>
        <v>1363</v>
      </c>
      <c r="BE64" s="274">
        <f t="shared" si="49"/>
        <v>12780.25</v>
      </c>
      <c r="BF64" s="274">
        <f t="shared" si="49"/>
        <v>20783.75</v>
      </c>
      <c r="BG64" s="274">
        <f t="shared" si="49"/>
        <v>0</v>
      </c>
      <c r="BH64" s="274">
        <f t="shared" si="49"/>
        <v>0</v>
      </c>
      <c r="BI64" s="274">
        <f t="shared" si="49"/>
        <v>0</v>
      </c>
      <c r="BJ64" s="274">
        <f t="shared" si="49"/>
        <v>0</v>
      </c>
      <c r="BK64" s="301"/>
      <c r="BL64" s="302"/>
    </row>
    <row r="65" spans="1:64" x14ac:dyDescent="0.25">
      <c r="A65" s="1498"/>
      <c r="B65" s="126" t="s">
        <v>106</v>
      </c>
      <c r="C65" s="131" t="s">
        <v>186</v>
      </c>
      <c r="D65" s="274">
        <f>SUM(E65:M65)</f>
        <v>228772.8</v>
      </c>
      <c r="E65" s="253">
        <v>3869.22</v>
      </c>
      <c r="F65" s="253">
        <v>0</v>
      </c>
      <c r="G65" s="253">
        <v>127580.86</v>
      </c>
      <c r="H65" s="253">
        <v>74232.3</v>
      </c>
      <c r="I65" s="253">
        <v>23090.42</v>
      </c>
      <c r="J65" s="253">
        <v>0</v>
      </c>
      <c r="K65" s="253">
        <v>0</v>
      </c>
      <c r="L65" s="253">
        <v>0</v>
      </c>
      <c r="M65" s="253">
        <v>0</v>
      </c>
      <c r="N65" s="303"/>
      <c r="O65" s="375"/>
      <c r="P65" s="274">
        <f>SUM(Q65:Y65)</f>
        <v>358642.66000000003</v>
      </c>
      <c r="Q65" s="253">
        <v>19054.060000000001</v>
      </c>
      <c r="R65" s="253">
        <v>4842.79</v>
      </c>
      <c r="S65" s="253">
        <v>169593.77000000002</v>
      </c>
      <c r="T65" s="253">
        <v>52458.69</v>
      </c>
      <c r="U65" s="253">
        <v>103447.09</v>
      </c>
      <c r="V65" s="253">
        <v>0</v>
      </c>
      <c r="W65" s="253">
        <v>0</v>
      </c>
      <c r="X65" s="253">
        <v>9246.26</v>
      </c>
      <c r="Y65" s="253">
        <v>0</v>
      </c>
      <c r="Z65" s="303"/>
      <c r="AA65" s="375"/>
      <c r="AB65" s="274">
        <f>SUM(AC65:AK65)</f>
        <v>391021.85</v>
      </c>
      <c r="AC65" s="253">
        <v>5418.52</v>
      </c>
      <c r="AD65" s="253">
        <v>2072.35</v>
      </c>
      <c r="AE65" s="253">
        <v>235530.31</v>
      </c>
      <c r="AF65" s="253">
        <v>35336.339999999997</v>
      </c>
      <c r="AG65" s="253">
        <v>87620.67</v>
      </c>
      <c r="AH65" s="253">
        <v>0</v>
      </c>
      <c r="AI65" s="253">
        <v>0</v>
      </c>
      <c r="AJ65" s="253">
        <v>25043.660000000003</v>
      </c>
      <c r="AK65" s="253">
        <v>0</v>
      </c>
      <c r="AL65" s="303"/>
      <c r="AM65" s="375"/>
      <c r="AN65" s="289">
        <f>SUM(AO65:AW65)</f>
        <v>353949.67000000004</v>
      </c>
      <c r="AO65" s="253">
        <v>0</v>
      </c>
      <c r="AP65" s="253">
        <v>0</v>
      </c>
      <c r="AQ65" s="253">
        <v>190826.54</v>
      </c>
      <c r="AR65" s="253">
        <v>21462.69</v>
      </c>
      <c r="AS65" s="253">
        <v>122378.47</v>
      </c>
      <c r="AT65" s="253">
        <v>0</v>
      </c>
      <c r="AU65" s="253">
        <v>0</v>
      </c>
      <c r="AV65" s="253">
        <v>19281.97</v>
      </c>
      <c r="AW65" s="253">
        <v>0</v>
      </c>
      <c r="AX65" s="303"/>
      <c r="AY65" s="375"/>
      <c r="AZ65" s="526">
        <v>-2280.02</v>
      </c>
      <c r="BA65" s="296">
        <f>SUM(BB65:BJ65)+AZ65</f>
        <v>1330106.9599999997</v>
      </c>
      <c r="BB65" s="274">
        <f t="shared" si="49"/>
        <v>28341.800000000003</v>
      </c>
      <c r="BC65" s="274">
        <f t="shared" si="49"/>
        <v>6915.1399999999994</v>
      </c>
      <c r="BD65" s="274">
        <f t="shared" si="49"/>
        <v>723531.48</v>
      </c>
      <c r="BE65" s="274">
        <f t="shared" si="49"/>
        <v>183490.02000000002</v>
      </c>
      <c r="BF65" s="274">
        <f t="shared" si="49"/>
        <v>336536.65</v>
      </c>
      <c r="BG65" s="274">
        <f t="shared" si="49"/>
        <v>0</v>
      </c>
      <c r="BH65" s="274">
        <f t="shared" si="49"/>
        <v>0</v>
      </c>
      <c r="BI65" s="274">
        <f t="shared" si="49"/>
        <v>53571.890000000007</v>
      </c>
      <c r="BJ65" s="274">
        <f t="shared" si="49"/>
        <v>0</v>
      </c>
      <c r="BK65" s="303"/>
      <c r="BL65" s="304"/>
    </row>
    <row r="66" spans="1:64" x14ac:dyDescent="0.25">
      <c r="A66" s="1498"/>
      <c r="B66" s="126" t="s">
        <v>1302</v>
      </c>
      <c r="C66" s="131" t="s">
        <v>1303</v>
      </c>
      <c r="D66" s="274">
        <f>SUM(E66:M66)</f>
        <v>615278.19999999995</v>
      </c>
      <c r="E66" s="253">
        <v>0</v>
      </c>
      <c r="F66" s="253">
        <v>772.32</v>
      </c>
      <c r="G66" s="253">
        <v>340088.07999999996</v>
      </c>
      <c r="H66" s="253">
        <v>18926.759999999998</v>
      </c>
      <c r="I66" s="253">
        <v>255491.04</v>
      </c>
      <c r="J66" s="253">
        <v>0</v>
      </c>
      <c r="K66" s="253">
        <v>0</v>
      </c>
      <c r="L66" s="253">
        <v>0</v>
      </c>
      <c r="M66" s="253">
        <v>0</v>
      </c>
      <c r="N66" s="303"/>
      <c r="O66" s="375"/>
      <c r="P66" s="274">
        <f>SUM(Q66:Y66)</f>
        <v>794722.42999999993</v>
      </c>
      <c r="Q66" s="253">
        <v>0</v>
      </c>
      <c r="R66" s="253">
        <v>15703.84</v>
      </c>
      <c r="S66" s="253">
        <v>356038.75</v>
      </c>
      <c r="T66" s="253">
        <v>96877.03</v>
      </c>
      <c r="U66" s="253">
        <v>326102.81</v>
      </c>
      <c r="V66" s="253">
        <v>0</v>
      </c>
      <c r="W66" s="253">
        <v>0</v>
      </c>
      <c r="X66" s="253">
        <v>0</v>
      </c>
      <c r="Y66" s="253">
        <v>0</v>
      </c>
      <c r="Z66" s="303"/>
      <c r="AA66" s="375"/>
      <c r="AB66" s="274">
        <f>SUM(AC66:AK66)</f>
        <v>731596.61</v>
      </c>
      <c r="AC66" s="253">
        <v>0</v>
      </c>
      <c r="AD66" s="253">
        <v>0</v>
      </c>
      <c r="AE66" s="253">
        <v>358521.85000000003</v>
      </c>
      <c r="AF66" s="253">
        <v>46005.18</v>
      </c>
      <c r="AG66" s="253">
        <v>309004.48000000004</v>
      </c>
      <c r="AH66" s="253">
        <v>0</v>
      </c>
      <c r="AI66" s="253">
        <v>0</v>
      </c>
      <c r="AJ66" s="253">
        <v>0</v>
      </c>
      <c r="AK66" s="253">
        <v>18065.099999999999</v>
      </c>
      <c r="AL66" s="303"/>
      <c r="AM66" s="375"/>
      <c r="AN66" s="289">
        <f>SUM(AO66:AW66)</f>
        <v>828644.39000000013</v>
      </c>
      <c r="AO66" s="253">
        <v>0</v>
      </c>
      <c r="AP66" s="253">
        <v>0</v>
      </c>
      <c r="AQ66" s="253">
        <v>412105.41000000003</v>
      </c>
      <c r="AR66" s="253">
        <v>60618.020000000004</v>
      </c>
      <c r="AS66" s="253">
        <v>355920.96</v>
      </c>
      <c r="AT66" s="253">
        <v>0</v>
      </c>
      <c r="AU66" s="253">
        <v>0</v>
      </c>
      <c r="AV66" s="253">
        <v>0</v>
      </c>
      <c r="AW66" s="253">
        <v>0</v>
      </c>
      <c r="AX66" s="303"/>
      <c r="AY66" s="375"/>
      <c r="AZ66" s="526">
        <v>104413.34</v>
      </c>
      <c r="BA66" s="296">
        <f>SUM(BB66:BJ66)+AZ66</f>
        <v>3074654.9699999997</v>
      </c>
      <c r="BB66" s="274">
        <f t="shared" si="49"/>
        <v>0</v>
      </c>
      <c r="BC66" s="274">
        <f t="shared" si="49"/>
        <v>16476.16</v>
      </c>
      <c r="BD66" s="274">
        <f t="shared" si="49"/>
        <v>1466754.0899999999</v>
      </c>
      <c r="BE66" s="274">
        <f t="shared" si="49"/>
        <v>222426.99</v>
      </c>
      <c r="BF66" s="274">
        <f t="shared" si="49"/>
        <v>1246519.29</v>
      </c>
      <c r="BG66" s="274">
        <f t="shared" si="49"/>
        <v>0</v>
      </c>
      <c r="BH66" s="274">
        <f t="shared" si="49"/>
        <v>0</v>
      </c>
      <c r="BI66" s="274">
        <f t="shared" si="49"/>
        <v>0</v>
      </c>
      <c r="BJ66" s="274">
        <f t="shared" si="49"/>
        <v>18065.099999999999</v>
      </c>
      <c r="BK66" s="303"/>
      <c r="BL66" s="304"/>
    </row>
    <row r="67" spans="1:64" x14ac:dyDescent="0.25">
      <c r="A67" s="1498"/>
      <c r="B67" s="126" t="s">
        <v>107</v>
      </c>
      <c r="C67" s="131" t="s">
        <v>187</v>
      </c>
      <c r="D67" s="274">
        <f>SUM(E67:M67)</f>
        <v>519522.08</v>
      </c>
      <c r="E67" s="253">
        <v>189941.34</v>
      </c>
      <c r="F67" s="253">
        <v>10955.63</v>
      </c>
      <c r="G67" s="253">
        <v>191533.63</v>
      </c>
      <c r="H67" s="253">
        <v>48272.4</v>
      </c>
      <c r="I67" s="253">
        <v>15876.43</v>
      </c>
      <c r="J67" s="253">
        <v>3901.83</v>
      </c>
      <c r="K67" s="253">
        <v>299.89</v>
      </c>
      <c r="L67" s="253">
        <v>68.8</v>
      </c>
      <c r="M67" s="253">
        <v>58672.13</v>
      </c>
      <c r="N67" s="303"/>
      <c r="O67" s="375"/>
      <c r="P67" s="274">
        <f>SUM(Q67:Y67)</f>
        <v>602167</v>
      </c>
      <c r="Q67" s="253">
        <v>232794.05</v>
      </c>
      <c r="R67" s="253">
        <v>22325.739999999998</v>
      </c>
      <c r="S67" s="253">
        <v>196437.96000000002</v>
      </c>
      <c r="T67" s="253">
        <v>58698.83</v>
      </c>
      <c r="U67" s="253">
        <v>14586.1</v>
      </c>
      <c r="V67" s="253">
        <v>16193.56</v>
      </c>
      <c r="W67" s="253">
        <v>41.2</v>
      </c>
      <c r="X67" s="253">
        <v>17.46</v>
      </c>
      <c r="Y67" s="253">
        <v>61072.1</v>
      </c>
      <c r="Z67" s="303"/>
      <c r="AA67" s="375"/>
      <c r="AB67" s="274">
        <f>SUM(AC67:AK67)</f>
        <v>476550.39999999997</v>
      </c>
      <c r="AC67" s="253">
        <v>171261.08</v>
      </c>
      <c r="AD67" s="253">
        <v>11741.53</v>
      </c>
      <c r="AE67" s="253">
        <v>150696.69</v>
      </c>
      <c r="AF67" s="253">
        <v>55823.3</v>
      </c>
      <c r="AG67" s="253">
        <v>18516.73</v>
      </c>
      <c r="AH67" s="253">
        <v>1643.86</v>
      </c>
      <c r="AI67" s="253">
        <v>118.32</v>
      </c>
      <c r="AJ67" s="253">
        <v>184.78</v>
      </c>
      <c r="AK67" s="253">
        <v>66564.11</v>
      </c>
      <c r="AL67" s="303"/>
      <c r="AM67" s="375"/>
      <c r="AN67" s="289">
        <f>SUM(AO67:AW67)</f>
        <v>432671.43999999994</v>
      </c>
      <c r="AO67" s="253">
        <v>174777.83000000002</v>
      </c>
      <c r="AP67" s="253">
        <v>10437.93</v>
      </c>
      <c r="AQ67" s="253">
        <v>135200.62</v>
      </c>
      <c r="AR67" s="253">
        <v>37569.949999999997</v>
      </c>
      <c r="AS67" s="253">
        <v>18019.189999999999</v>
      </c>
      <c r="AT67" s="253">
        <v>2348.2199999999998</v>
      </c>
      <c r="AU67" s="253">
        <v>43.85</v>
      </c>
      <c r="AV67" s="253">
        <v>5348</v>
      </c>
      <c r="AW67" s="253">
        <v>48925.85</v>
      </c>
      <c r="AX67" s="303"/>
      <c r="AY67" s="375"/>
      <c r="AZ67" s="526">
        <v>122649.91</v>
      </c>
      <c r="BA67" s="296">
        <f>SUM(BB67:BJ67)+AZ67</f>
        <v>2153560.83</v>
      </c>
      <c r="BB67" s="274">
        <f t="shared" si="49"/>
        <v>768774.3</v>
      </c>
      <c r="BC67" s="274">
        <f t="shared" si="49"/>
        <v>55460.829999999994</v>
      </c>
      <c r="BD67" s="274">
        <f t="shared" si="49"/>
        <v>673868.9</v>
      </c>
      <c r="BE67" s="274">
        <f t="shared" si="49"/>
        <v>200364.48000000004</v>
      </c>
      <c r="BF67" s="274">
        <f t="shared" si="49"/>
        <v>66998.45</v>
      </c>
      <c r="BG67" s="274">
        <f t="shared" si="49"/>
        <v>24087.47</v>
      </c>
      <c r="BH67" s="274">
        <f t="shared" si="49"/>
        <v>503.26</v>
      </c>
      <c r="BI67" s="274">
        <f t="shared" si="49"/>
        <v>5619.04</v>
      </c>
      <c r="BJ67" s="274">
        <f t="shared" si="49"/>
        <v>235234.19</v>
      </c>
      <c r="BK67" s="303"/>
      <c r="BL67" s="304"/>
    </row>
    <row r="68" spans="1:64" x14ac:dyDescent="0.25">
      <c r="A68" s="1498"/>
      <c r="B68" s="126" t="s">
        <v>108</v>
      </c>
      <c r="C68" s="131" t="s">
        <v>160</v>
      </c>
      <c r="D68" s="274">
        <f>SUM(E68:O68)</f>
        <v>1600874.7500000016</v>
      </c>
      <c r="E68" s="253">
        <v>614396.18000000098</v>
      </c>
      <c r="F68" s="253">
        <v>52050.83</v>
      </c>
      <c r="G68" s="253">
        <v>485279.23000000097</v>
      </c>
      <c r="H68" s="253">
        <v>116218.51000000001</v>
      </c>
      <c r="I68" s="253">
        <v>107732.75</v>
      </c>
      <c r="J68" s="253">
        <v>32031.13</v>
      </c>
      <c r="K68" s="253">
        <v>4252.6099999999997</v>
      </c>
      <c r="L68" s="253">
        <v>2652.13</v>
      </c>
      <c r="M68" s="253">
        <v>134214.48000000001</v>
      </c>
      <c r="N68" s="253">
        <v>42772.270000000004</v>
      </c>
      <c r="O68" s="254">
        <v>9274.6299999999992</v>
      </c>
      <c r="P68" s="274">
        <f>SUM(Q68:AA68)</f>
        <v>1543340.8400000022</v>
      </c>
      <c r="Q68" s="253">
        <v>431724.08000000101</v>
      </c>
      <c r="R68" s="253">
        <v>11344.81</v>
      </c>
      <c r="S68" s="253">
        <v>437249.03000000102</v>
      </c>
      <c r="T68" s="253">
        <v>101223.85</v>
      </c>
      <c r="U68" s="253">
        <v>97311.91</v>
      </c>
      <c r="V68" s="253">
        <v>30203.279999999999</v>
      </c>
      <c r="W68" s="253">
        <v>5093.55</v>
      </c>
      <c r="X68" s="253">
        <v>15250.5</v>
      </c>
      <c r="Y68" s="253">
        <v>366854.83</v>
      </c>
      <c r="Z68" s="253">
        <v>39322.47</v>
      </c>
      <c r="AA68" s="254">
        <v>7762.5299999999988</v>
      </c>
      <c r="AB68" s="274">
        <f>SUM(AC68:AM68)</f>
        <v>2230286.3599999966</v>
      </c>
      <c r="AC68" s="253">
        <v>876809.40999999817</v>
      </c>
      <c r="AD68" s="253">
        <v>34018.71</v>
      </c>
      <c r="AE68" s="253">
        <v>616422.77999999898</v>
      </c>
      <c r="AF68" s="253">
        <v>130630.19</v>
      </c>
      <c r="AG68" s="253">
        <v>112026.61000000002</v>
      </c>
      <c r="AH68" s="253">
        <v>24776.23</v>
      </c>
      <c r="AI68" s="253">
        <v>5110.5</v>
      </c>
      <c r="AJ68" s="253">
        <v>1476.52</v>
      </c>
      <c r="AK68" s="253">
        <v>348914.54</v>
      </c>
      <c r="AL68" s="253">
        <v>45807.799999999996</v>
      </c>
      <c r="AM68" s="254">
        <v>34293.07</v>
      </c>
      <c r="AN68" s="289">
        <f>SUM(AO68:AY68)</f>
        <v>1688779.72</v>
      </c>
      <c r="AO68" s="253">
        <v>591168.44999999995</v>
      </c>
      <c r="AP68" s="253">
        <v>35906.32</v>
      </c>
      <c r="AQ68" s="253">
        <v>432652.42</v>
      </c>
      <c r="AR68" s="253">
        <v>151501.24</v>
      </c>
      <c r="AS68" s="253">
        <v>125455.13000000021</v>
      </c>
      <c r="AT68" s="253">
        <v>12354.71</v>
      </c>
      <c r="AU68" s="253">
        <v>5866.6399999999994</v>
      </c>
      <c r="AV68" s="253">
        <v>8073.06</v>
      </c>
      <c r="AW68" s="253">
        <v>259666.61</v>
      </c>
      <c r="AX68" s="253">
        <v>50632.740000000013</v>
      </c>
      <c r="AY68" s="254">
        <v>15502.400000000001</v>
      </c>
      <c r="AZ68" s="526">
        <v>-227451.64000000007</v>
      </c>
      <c r="BA68" s="296">
        <f>SUM(BB68:BL68)+AZ68</f>
        <v>6835830.0300000012</v>
      </c>
      <c r="BB68" s="274">
        <f t="shared" si="49"/>
        <v>2514098.12</v>
      </c>
      <c r="BC68" s="274">
        <f t="shared" si="49"/>
        <v>133320.67000000001</v>
      </c>
      <c r="BD68" s="274">
        <f t="shared" si="49"/>
        <v>1971603.4600000009</v>
      </c>
      <c r="BE68" s="274">
        <f t="shared" si="49"/>
        <v>499573.79000000004</v>
      </c>
      <c r="BF68" s="274">
        <f t="shared" si="49"/>
        <v>442526.40000000026</v>
      </c>
      <c r="BG68" s="274">
        <f t="shared" si="49"/>
        <v>99365.35</v>
      </c>
      <c r="BH68" s="274">
        <f t="shared" si="49"/>
        <v>20323.3</v>
      </c>
      <c r="BI68" s="274">
        <f t="shared" si="49"/>
        <v>27452.210000000003</v>
      </c>
      <c r="BJ68" s="274">
        <f t="shared" si="49"/>
        <v>1109650.46</v>
      </c>
      <c r="BK68" s="274">
        <f t="shared" ref="BK68:BL71" si="50">N68+Z68+AL68+AX68</f>
        <v>178535.28000000003</v>
      </c>
      <c r="BL68" s="300">
        <f t="shared" si="50"/>
        <v>66832.63</v>
      </c>
    </row>
    <row r="69" spans="1:64" s="255" customFormat="1" x14ac:dyDescent="0.25">
      <c r="A69" s="1498"/>
      <c r="B69" s="126" t="s">
        <v>109</v>
      </c>
      <c r="C69" s="131" t="s">
        <v>134</v>
      </c>
      <c r="D69" s="274">
        <f>SUM(E69:O69)</f>
        <v>2456497.2799997404</v>
      </c>
      <c r="E69" s="253">
        <v>2243720.34999969</v>
      </c>
      <c r="F69" s="253">
        <v>103797.080000057</v>
      </c>
      <c r="G69" s="253">
        <v>28275.420000019501</v>
      </c>
      <c r="H69" s="253">
        <v>10825.4099999972</v>
      </c>
      <c r="I69" s="253">
        <v>59919.729999977295</v>
      </c>
      <c r="J69" s="253">
        <v>1101.4200000000089</v>
      </c>
      <c r="K69" s="253">
        <v>1551.3600000000099</v>
      </c>
      <c r="L69" s="253">
        <v>900.87000000000296</v>
      </c>
      <c r="M69" s="253">
        <v>213.38</v>
      </c>
      <c r="N69" s="253">
        <v>5259.82</v>
      </c>
      <c r="O69" s="254">
        <v>932.44000000000199</v>
      </c>
      <c r="P69" s="274">
        <f>SUM(Q69:AA69)</f>
        <v>2526296.0300016659</v>
      </c>
      <c r="Q69" s="253">
        <v>2305323.4900015998</v>
      </c>
      <c r="R69" s="253">
        <v>110553.30000007201</v>
      </c>
      <c r="S69" s="253">
        <v>28784.400000020702</v>
      </c>
      <c r="T69" s="253">
        <v>10901.779999997099</v>
      </c>
      <c r="U69" s="253">
        <v>60666.889999976498</v>
      </c>
      <c r="V69" s="253">
        <v>1194.26000000002</v>
      </c>
      <c r="W69" s="253">
        <v>1576.8900000000101</v>
      </c>
      <c r="X69" s="253">
        <v>897.78000000000304</v>
      </c>
      <c r="Y69" s="253">
        <v>204.67000000000007</v>
      </c>
      <c r="Z69" s="253">
        <v>5204.4800000001296</v>
      </c>
      <c r="AA69" s="254">
        <v>988.09000000000299</v>
      </c>
      <c r="AB69" s="274">
        <f>SUM(AC69:AM69)</f>
        <v>2465985.85001205</v>
      </c>
      <c r="AC69" s="253">
        <v>2248204.3300119801</v>
      </c>
      <c r="AD69" s="253">
        <v>112710.570000072</v>
      </c>
      <c r="AE69" s="253">
        <v>27204.780000015198</v>
      </c>
      <c r="AF69" s="253">
        <v>10214.649999998001</v>
      </c>
      <c r="AG69" s="253">
        <v>58200.359999984597</v>
      </c>
      <c r="AH69" s="253">
        <v>1185.95000000001</v>
      </c>
      <c r="AI69" s="253">
        <v>1346.43</v>
      </c>
      <c r="AJ69" s="253">
        <v>837.92000000000496</v>
      </c>
      <c r="AK69" s="253">
        <v>200.44</v>
      </c>
      <c r="AL69" s="253">
        <v>4891.7699999997903</v>
      </c>
      <c r="AM69" s="254">
        <v>988.650000000006</v>
      </c>
      <c r="AN69" s="289">
        <f>SUM(AO69:AY69)</f>
        <v>2478989.0200192151</v>
      </c>
      <c r="AO69" s="253">
        <v>2258584.4500191398</v>
      </c>
      <c r="AP69" s="253">
        <v>116024.92000007701</v>
      </c>
      <c r="AQ69" s="253">
        <v>26746.630000013098</v>
      </c>
      <c r="AR69" s="253">
        <v>10117.65999999827</v>
      </c>
      <c r="AS69" s="253">
        <v>58213.519999987504</v>
      </c>
      <c r="AT69" s="253">
        <v>1007.8200000000101</v>
      </c>
      <c r="AU69" s="253">
        <v>1342.8</v>
      </c>
      <c r="AV69" s="253">
        <v>841.50000000000603</v>
      </c>
      <c r="AW69" s="253">
        <v>188.1</v>
      </c>
      <c r="AX69" s="253">
        <v>4612.5299999996396</v>
      </c>
      <c r="AY69" s="254">
        <v>1309.0900000000099</v>
      </c>
      <c r="AZ69" s="526">
        <v>0</v>
      </c>
      <c r="BA69" s="296">
        <f>SUM(BB69:BL69)+AZ69</f>
        <v>9927768.1800326724</v>
      </c>
      <c r="BB69" s="274">
        <f t="shared" si="49"/>
        <v>9055832.6200324092</v>
      </c>
      <c r="BC69" s="274">
        <f t="shared" si="49"/>
        <v>443085.870000278</v>
      </c>
      <c r="BD69" s="274">
        <f t="shared" si="49"/>
        <v>111011.23000006849</v>
      </c>
      <c r="BE69" s="274">
        <f t="shared" si="49"/>
        <v>42059.49999999057</v>
      </c>
      <c r="BF69" s="274">
        <f t="shared" si="49"/>
        <v>237000.4999999259</v>
      </c>
      <c r="BG69" s="274">
        <f t="shared" si="49"/>
        <v>4489.4500000000489</v>
      </c>
      <c r="BH69" s="274">
        <f t="shared" si="49"/>
        <v>5817.4800000000205</v>
      </c>
      <c r="BI69" s="274">
        <f t="shared" si="49"/>
        <v>3478.070000000017</v>
      </c>
      <c r="BJ69" s="274">
        <f t="shared" si="49"/>
        <v>806.59</v>
      </c>
      <c r="BK69" s="274">
        <f t="shared" si="50"/>
        <v>19968.599999999558</v>
      </c>
      <c r="BL69" s="300">
        <f t="shared" si="50"/>
        <v>4218.2700000000214</v>
      </c>
    </row>
    <row r="70" spans="1:64" x14ac:dyDescent="0.25">
      <c r="A70" s="1498"/>
      <c r="B70" s="126" t="s">
        <v>110</v>
      </c>
      <c r="C70" s="131" t="s">
        <v>162</v>
      </c>
      <c r="D70" s="274">
        <f>SUM(E70:O70)</f>
        <v>29523.333647779964</v>
      </c>
      <c r="E70" s="253">
        <v>33811.446121633184</v>
      </c>
      <c r="F70" s="253">
        <v>2668.194506362936</v>
      </c>
      <c r="G70" s="253">
        <v>120.36148904669164</v>
      </c>
      <c r="H70" s="253">
        <v>25.360020052722902</v>
      </c>
      <c r="I70" s="253">
        <v>-8842.0952188403444</v>
      </c>
      <c r="J70" s="253">
        <v>1503.2605902677801</v>
      </c>
      <c r="K70" s="253">
        <v>-98.022758223450495</v>
      </c>
      <c r="L70" s="253">
        <v>-0.35468996138637593</v>
      </c>
      <c r="M70" s="253">
        <v>22.051542714834639</v>
      </c>
      <c r="N70" s="253">
        <v>279.5652605441054</v>
      </c>
      <c r="O70" s="254">
        <v>33.566784182892405</v>
      </c>
      <c r="P70" s="274">
        <f>SUM(Q70:AA70)</f>
        <v>5567.8783813856598</v>
      </c>
      <c r="Q70" s="253">
        <v>17055.303261270401</v>
      </c>
      <c r="R70" s="253">
        <v>1352.7326892436668</v>
      </c>
      <c r="S70" s="253">
        <v>1467.9396215420729</v>
      </c>
      <c r="T70" s="253">
        <v>395.0365652435321</v>
      </c>
      <c r="U70" s="253">
        <v>-16673.494934252805</v>
      </c>
      <c r="V70" s="253">
        <v>1157.6131799110194</v>
      </c>
      <c r="W70" s="253">
        <v>-156.19965878289602</v>
      </c>
      <c r="X70" s="253">
        <v>30.902485274779636</v>
      </c>
      <c r="Y70" s="253">
        <v>542.6310133013917</v>
      </c>
      <c r="Z70" s="253">
        <v>374.02088624299176</v>
      </c>
      <c r="AA70" s="254">
        <v>21.393272391510845</v>
      </c>
      <c r="AB70" s="274">
        <f>SUM(AC70:AM70)</f>
        <v>46469.017864813395</v>
      </c>
      <c r="AC70" s="253">
        <v>45193.724796576425</v>
      </c>
      <c r="AD70" s="253">
        <v>2051.5347017477525</v>
      </c>
      <c r="AE70" s="253">
        <v>11971.818472755254</v>
      </c>
      <c r="AF70" s="253">
        <v>2362.8421651018898</v>
      </c>
      <c r="AG70" s="253">
        <v>-21074.18551885094</v>
      </c>
      <c r="AH70" s="253">
        <v>1133.1548523360075</v>
      </c>
      <c r="AI70" s="253">
        <v>-207.45429272323443</v>
      </c>
      <c r="AJ70" s="253">
        <v>234.71765140188543</v>
      </c>
      <c r="AK70" s="253">
        <v>3816.7391801364975</v>
      </c>
      <c r="AL70" s="253">
        <v>735.70029631117166</v>
      </c>
      <c r="AM70" s="254">
        <v>250.42556002067099</v>
      </c>
      <c r="AN70" s="289">
        <f>SUM(AO70:AY70)</f>
        <v>184804.00814970111</v>
      </c>
      <c r="AO70" s="253">
        <v>72372.516426413902</v>
      </c>
      <c r="AP70" s="253">
        <v>4377.0252175467012</v>
      </c>
      <c r="AQ70" s="253">
        <v>77139.359922571428</v>
      </c>
      <c r="AR70" s="253">
        <v>17974.769752685417</v>
      </c>
      <c r="AS70" s="253">
        <v>-14639.207130640025</v>
      </c>
      <c r="AT70" s="253">
        <v>1388.631715516465</v>
      </c>
      <c r="AU70" s="253">
        <v>-138.80769943489085</v>
      </c>
      <c r="AV70" s="253">
        <v>2153.3274077737815</v>
      </c>
      <c r="AW70" s="253">
        <v>20319.817327946621</v>
      </c>
      <c r="AX70" s="253">
        <v>3008.0659284520534</v>
      </c>
      <c r="AY70" s="254">
        <v>848.50928086961926</v>
      </c>
      <c r="AZ70" s="526">
        <v>-612321.82042720995</v>
      </c>
      <c r="BA70" s="296">
        <f>SUM(BB70:BL70)+AZ70</f>
        <v>-345957.58238352987</v>
      </c>
      <c r="BB70" s="274">
        <f t="shared" si="49"/>
        <v>168432.99060589389</v>
      </c>
      <c r="BC70" s="274">
        <f t="shared" si="49"/>
        <v>10449.487114901056</v>
      </c>
      <c r="BD70" s="274">
        <f t="shared" si="49"/>
        <v>90699.479505915442</v>
      </c>
      <c r="BE70" s="274">
        <f t="shared" si="49"/>
        <v>20758.008503083562</v>
      </c>
      <c r="BF70" s="274">
        <f t="shared" si="49"/>
        <v>-61228.98280258412</v>
      </c>
      <c r="BG70" s="274">
        <f t="shared" si="49"/>
        <v>5182.6603380312717</v>
      </c>
      <c r="BH70" s="274">
        <f t="shared" si="49"/>
        <v>-600.4844091644718</v>
      </c>
      <c r="BI70" s="274">
        <f t="shared" si="49"/>
        <v>2418.5928544890603</v>
      </c>
      <c r="BJ70" s="274">
        <f t="shared" si="49"/>
        <v>24701.239064099344</v>
      </c>
      <c r="BK70" s="274">
        <f t="shared" si="50"/>
        <v>4397.3523715503225</v>
      </c>
      <c r="BL70" s="300">
        <f t="shared" si="50"/>
        <v>1153.8948974646935</v>
      </c>
    </row>
    <row r="71" spans="1:64" x14ac:dyDescent="0.25">
      <c r="A71" s="1498"/>
      <c r="B71" s="126" t="s">
        <v>111</v>
      </c>
      <c r="C71" s="131" t="s">
        <v>913</v>
      </c>
      <c r="D71" s="274">
        <f>SUM(E71:O71)</f>
        <v>2253229.1398238922</v>
      </c>
      <c r="E71" s="253">
        <v>1287808.3162233182</v>
      </c>
      <c r="F71" s="253">
        <v>88810.198692122285</v>
      </c>
      <c r="G71" s="253">
        <v>551704.53200776898</v>
      </c>
      <c r="H71" s="253">
        <v>237287.22338247459</v>
      </c>
      <c r="I71" s="253">
        <v>51084.551534956729</v>
      </c>
      <c r="J71" s="253">
        <v>19803.135548139078</v>
      </c>
      <c r="K71" s="253">
        <v>774.98805743738478</v>
      </c>
      <c r="L71" s="253">
        <v>15822.38929674266</v>
      </c>
      <c r="M71" s="253">
        <v>0</v>
      </c>
      <c r="N71" s="253">
        <v>81.599725270312632</v>
      </c>
      <c r="O71" s="254">
        <v>52.205355662415514</v>
      </c>
      <c r="P71" s="274">
        <f>SUM(Q71:AA71)</f>
        <v>2192701.713716168</v>
      </c>
      <c r="Q71" s="253">
        <v>1126855.5783831181</v>
      </c>
      <c r="R71" s="253">
        <v>92755.930976659249</v>
      </c>
      <c r="S71" s="253">
        <v>632282.04953533376</v>
      </c>
      <c r="T71" s="253">
        <v>228404.45952064006</v>
      </c>
      <c r="U71" s="253">
        <v>69672.054481462881</v>
      </c>
      <c r="V71" s="253">
        <v>20375.431585517203</v>
      </c>
      <c r="W71" s="253">
        <v>885.48571599566912</v>
      </c>
      <c r="X71" s="253">
        <v>21446.179840679852</v>
      </c>
      <c r="Y71" s="253">
        <v>0</v>
      </c>
      <c r="Z71" s="253">
        <v>24.689214249048089</v>
      </c>
      <c r="AA71" s="254">
        <v>-0.14553748770049291</v>
      </c>
      <c r="AB71" s="274">
        <f>SUM(AC71:AM71)</f>
        <v>1601822.0908051969</v>
      </c>
      <c r="AC71" s="253">
        <v>767759.9660888199</v>
      </c>
      <c r="AD71" s="253">
        <v>60988.627572097605</v>
      </c>
      <c r="AE71" s="253">
        <v>522232.3976849207</v>
      </c>
      <c r="AF71" s="253">
        <v>179198.1446051992</v>
      </c>
      <c r="AG71" s="253">
        <v>48595.455319164481</v>
      </c>
      <c r="AH71" s="253">
        <v>11204.738210927168</v>
      </c>
      <c r="AI71" s="253">
        <v>482.66911701516301</v>
      </c>
      <c r="AJ71" s="253">
        <v>11316.750730619553</v>
      </c>
      <c r="AK71" s="253">
        <v>0</v>
      </c>
      <c r="AL71" s="253">
        <v>64.820525982382151</v>
      </c>
      <c r="AM71" s="254">
        <v>-21.479049549181447</v>
      </c>
      <c r="AN71" s="289">
        <f>SUM(AO71:AY71)</f>
        <v>2568605.7142005721</v>
      </c>
      <c r="AO71" s="253">
        <v>1229252.9859739009</v>
      </c>
      <c r="AP71" s="253">
        <v>93530.920876134653</v>
      </c>
      <c r="AQ71" s="253">
        <v>817323.13758908666</v>
      </c>
      <c r="AR71" s="253">
        <v>293341.36951334385</v>
      </c>
      <c r="AS71" s="253">
        <v>83643.499866867947</v>
      </c>
      <c r="AT71" s="253">
        <v>16269.200223427877</v>
      </c>
      <c r="AU71" s="253">
        <v>1942.9401520177103</v>
      </c>
      <c r="AV71" s="253">
        <v>33240.511879044563</v>
      </c>
      <c r="AW71" s="253">
        <v>0</v>
      </c>
      <c r="AX71" s="253">
        <v>61.299355233714323</v>
      </c>
      <c r="AY71" s="254">
        <v>-0.15122848549731419</v>
      </c>
      <c r="AZ71" s="526">
        <v>2507380.9196320181</v>
      </c>
      <c r="BA71" s="296">
        <f>SUM(BB71:BL71)+AZ71</f>
        <v>11123739.578177847</v>
      </c>
      <c r="BB71" s="274">
        <f t="shared" si="49"/>
        <v>4411676.846669157</v>
      </c>
      <c r="BC71" s="274">
        <f t="shared" si="49"/>
        <v>336085.67811701377</v>
      </c>
      <c r="BD71" s="274">
        <f t="shared" si="49"/>
        <v>2523542.1168171102</v>
      </c>
      <c r="BE71" s="274">
        <f t="shared" si="49"/>
        <v>938231.1970216576</v>
      </c>
      <c r="BF71" s="274">
        <f t="shared" si="49"/>
        <v>252995.56120245205</v>
      </c>
      <c r="BG71" s="274">
        <f t="shared" si="49"/>
        <v>67652.505568011329</v>
      </c>
      <c r="BH71" s="274">
        <f t="shared" si="49"/>
        <v>4086.0830424659271</v>
      </c>
      <c r="BI71" s="274">
        <f t="shared" si="49"/>
        <v>81825.831747086631</v>
      </c>
      <c r="BJ71" s="274">
        <f t="shared" si="49"/>
        <v>0</v>
      </c>
      <c r="BK71" s="274">
        <f t="shared" si="50"/>
        <v>232.4088207354572</v>
      </c>
      <c r="BL71" s="300">
        <f t="shared" si="50"/>
        <v>30.429540140036259</v>
      </c>
    </row>
    <row r="72" spans="1:64" s="209" customFormat="1" x14ac:dyDescent="0.25">
      <c r="A72" s="1499"/>
      <c r="B72" s="129" t="s">
        <v>459</v>
      </c>
      <c r="C72" s="313" t="s">
        <v>5</v>
      </c>
      <c r="D72" s="275">
        <f>SUM(D64:D71)</f>
        <v>7718976.8334714146</v>
      </c>
      <c r="E72" s="275">
        <f>SUM(E64:E71)</f>
        <v>4373546.8523446415</v>
      </c>
      <c r="F72" s="275">
        <f t="shared" ref="F72:AV72" si="51">SUM(F64:F71)</f>
        <v>259054.25319854222</v>
      </c>
      <c r="G72" s="275">
        <f t="shared" si="51"/>
        <v>1724582.113496836</v>
      </c>
      <c r="H72" s="275">
        <f t="shared" si="51"/>
        <v>512619.46340252447</v>
      </c>
      <c r="I72" s="275">
        <f t="shared" si="51"/>
        <v>512800.57631609368</v>
      </c>
      <c r="J72" s="275">
        <f t="shared" si="51"/>
        <v>58340.776138406865</v>
      </c>
      <c r="K72" s="275">
        <f t="shared" si="51"/>
        <v>6780.8252992139442</v>
      </c>
      <c r="L72" s="275">
        <f t="shared" si="51"/>
        <v>19443.834606781278</v>
      </c>
      <c r="M72" s="275">
        <f>SUM(M64:M71)</f>
        <v>193122.04154271484</v>
      </c>
      <c r="N72" s="275">
        <f>SUM(N68:N71)</f>
        <v>48393.254985814419</v>
      </c>
      <c r="O72" s="275">
        <f>SUM(O68:O71)</f>
        <v>10292.84213984531</v>
      </c>
      <c r="P72" s="277">
        <f t="shared" si="51"/>
        <v>8033270.8020992214</v>
      </c>
      <c r="Q72" s="275">
        <f t="shared" si="51"/>
        <v>4132806.5616459893</v>
      </c>
      <c r="R72" s="275">
        <f t="shared" si="51"/>
        <v>258879.1436659749</v>
      </c>
      <c r="S72" s="275">
        <f t="shared" si="51"/>
        <v>1822086.8991568973</v>
      </c>
      <c r="T72" s="275">
        <f t="shared" si="51"/>
        <v>551911.92608588072</v>
      </c>
      <c r="U72" s="275">
        <f t="shared" si="51"/>
        <v>661760.35954718664</v>
      </c>
      <c r="V72" s="275">
        <f t="shared" si="51"/>
        <v>69124.144765428238</v>
      </c>
      <c r="W72" s="275">
        <f t="shared" si="51"/>
        <v>7440.9260572127832</v>
      </c>
      <c r="X72" s="275">
        <f t="shared" si="51"/>
        <v>46889.082325954631</v>
      </c>
      <c r="Y72" s="275">
        <f>SUM(Y64:Y71)</f>
        <v>428674.23101330135</v>
      </c>
      <c r="Z72" s="275">
        <f>SUM(Z68:Z71)</f>
        <v>44925.660100492169</v>
      </c>
      <c r="AA72" s="283">
        <f>SUM(AA68:AA71)</f>
        <v>8771.8677349038135</v>
      </c>
      <c r="AB72" s="277">
        <f t="shared" si="51"/>
        <v>7949626.1786820563</v>
      </c>
      <c r="AC72" s="275">
        <f t="shared" si="51"/>
        <v>4114873.0308973747</v>
      </c>
      <c r="AD72" s="275">
        <f t="shared" si="51"/>
        <v>223583.32227391735</v>
      </c>
      <c r="AE72" s="275">
        <f t="shared" si="51"/>
        <v>1922919.6261576898</v>
      </c>
      <c r="AF72" s="275">
        <f t="shared" si="51"/>
        <v>460705.14677029906</v>
      </c>
      <c r="AG72" s="275">
        <f t="shared" si="51"/>
        <v>617084.61980029813</v>
      </c>
      <c r="AH72" s="275">
        <f t="shared" si="51"/>
        <v>39943.93306326319</v>
      </c>
      <c r="AI72" s="275">
        <f t="shared" si="51"/>
        <v>6850.4648242919284</v>
      </c>
      <c r="AJ72" s="275">
        <f t="shared" si="51"/>
        <v>39094.348382021446</v>
      </c>
      <c r="AK72" s="275">
        <f>SUM(AK64:AK71)</f>
        <v>437560.92918013647</v>
      </c>
      <c r="AL72" s="275">
        <f>SUM(AL68:AL71)</f>
        <v>51500.090822293343</v>
      </c>
      <c r="AM72" s="275">
        <f>SUM(AM68:AM71)</f>
        <v>35510.666510471499</v>
      </c>
      <c r="AN72" s="277">
        <f t="shared" si="51"/>
        <v>8540930.4623694886</v>
      </c>
      <c r="AO72" s="275">
        <f t="shared" si="51"/>
        <v>4326495.2324194545</v>
      </c>
      <c r="AP72" s="275">
        <f t="shared" si="51"/>
        <v>260277.11609375835</v>
      </c>
      <c r="AQ72" s="275">
        <f t="shared" si="51"/>
        <v>2092785.117511671</v>
      </c>
      <c r="AR72" s="275">
        <f t="shared" si="51"/>
        <v>594447.69926602766</v>
      </c>
      <c r="AS72" s="275">
        <f t="shared" si="51"/>
        <v>750486.06273621554</v>
      </c>
      <c r="AT72" s="275">
        <f t="shared" si="51"/>
        <v>33368.58193894435</v>
      </c>
      <c r="AU72" s="275">
        <f t="shared" si="51"/>
        <v>9057.4224525828195</v>
      </c>
      <c r="AV72" s="275">
        <f t="shared" si="51"/>
        <v>68938.369286818343</v>
      </c>
      <c r="AW72" s="275">
        <f>SUM(AW64:AW71)</f>
        <v>329100.37732794654</v>
      </c>
      <c r="AX72" s="275">
        <f>SUM(AX68:AX71)</f>
        <v>58314.63528368542</v>
      </c>
      <c r="AY72" s="283">
        <f>SUM(AY68:AY71)</f>
        <v>17659.848052384135</v>
      </c>
      <c r="AZ72" s="299">
        <f t="shared" ref="AZ72:BJ72" si="52">SUM(AZ64:AZ71)</f>
        <v>1892372.639204808</v>
      </c>
      <c r="BA72" s="297">
        <f t="shared" si="52"/>
        <v>34135176.915826991</v>
      </c>
      <c r="BB72" s="275">
        <f t="shared" si="52"/>
        <v>16947721.67730746</v>
      </c>
      <c r="BC72" s="275">
        <f t="shared" si="52"/>
        <v>1001793.8352321928</v>
      </c>
      <c r="BD72" s="275">
        <f t="shared" si="52"/>
        <v>7562373.7563230945</v>
      </c>
      <c r="BE72" s="275">
        <f t="shared" si="52"/>
        <v>2119684.2355247317</v>
      </c>
      <c r="BF72" s="275">
        <f t="shared" si="52"/>
        <v>2542131.6183997937</v>
      </c>
      <c r="BG72" s="275">
        <f t="shared" si="52"/>
        <v>200777.43590604264</v>
      </c>
      <c r="BH72" s="275">
        <f t="shared" si="52"/>
        <v>30129.638633301474</v>
      </c>
      <c r="BI72" s="275">
        <f t="shared" si="52"/>
        <v>174365.63460157573</v>
      </c>
      <c r="BJ72" s="275">
        <f t="shared" si="52"/>
        <v>1388457.5790640994</v>
      </c>
      <c r="BK72" s="275">
        <f>SUM(BK68:BK71)</f>
        <v>203133.64119228537</v>
      </c>
      <c r="BL72" s="299">
        <f>SUM(BL68:BL71)</f>
        <v>72235.224437604746</v>
      </c>
    </row>
    <row r="73" spans="1:64" ht="14.85" customHeight="1" x14ac:dyDescent="0.25">
      <c r="A73" s="1495" t="s">
        <v>6</v>
      </c>
      <c r="B73" s="126" t="s">
        <v>117</v>
      </c>
      <c r="C73" s="131" t="s">
        <v>188</v>
      </c>
      <c r="D73" s="273">
        <f>SUM(E73:O73)</f>
        <v>218268.91000000009</v>
      </c>
      <c r="E73" s="251">
        <v>112226.6900000001</v>
      </c>
      <c r="F73" s="251">
        <v>17262.96</v>
      </c>
      <c r="G73" s="251">
        <v>51257.32</v>
      </c>
      <c r="H73" s="251">
        <v>25663.77</v>
      </c>
      <c r="I73" s="251">
        <v>6700.3300000000008</v>
      </c>
      <c r="J73" s="251">
        <v>565.97</v>
      </c>
      <c r="K73" s="251">
        <v>156.09</v>
      </c>
      <c r="L73" s="251">
        <v>1300.0999999999999</v>
      </c>
      <c r="M73" s="251">
        <v>372.72</v>
      </c>
      <c r="N73" s="251">
        <v>2111.7199999999998</v>
      </c>
      <c r="O73" s="252">
        <v>651.24</v>
      </c>
      <c r="P73" s="273">
        <f>SUM(Q73:AA73)</f>
        <v>231393.59000000014</v>
      </c>
      <c r="Q73" s="251">
        <v>112352.1100000001</v>
      </c>
      <c r="R73" s="251">
        <v>14418.99</v>
      </c>
      <c r="S73" s="251">
        <v>60484.829999999994</v>
      </c>
      <c r="T73" s="251">
        <v>28398.989999999998</v>
      </c>
      <c r="U73" s="251">
        <v>7761.07</v>
      </c>
      <c r="V73" s="251">
        <v>611.91999999999996</v>
      </c>
      <c r="W73" s="251">
        <v>756</v>
      </c>
      <c r="X73" s="251">
        <v>2990.13</v>
      </c>
      <c r="Y73" s="251">
        <v>317.10000000000002</v>
      </c>
      <c r="Z73" s="251">
        <v>2199.94</v>
      </c>
      <c r="AA73" s="252">
        <v>1102.51</v>
      </c>
      <c r="AB73" s="273">
        <f>SUM(AC73:AM73)</f>
        <v>301673.39</v>
      </c>
      <c r="AC73" s="251">
        <v>159225.15</v>
      </c>
      <c r="AD73" s="251">
        <v>19645.48</v>
      </c>
      <c r="AE73" s="251">
        <v>64519.24</v>
      </c>
      <c r="AF73" s="251">
        <v>37653.910000000003</v>
      </c>
      <c r="AG73" s="251">
        <v>10487.1</v>
      </c>
      <c r="AH73" s="251">
        <v>832.29</v>
      </c>
      <c r="AI73" s="251">
        <v>947.11</v>
      </c>
      <c r="AJ73" s="251">
        <v>1959.96</v>
      </c>
      <c r="AK73" s="251">
        <v>360.2</v>
      </c>
      <c r="AL73" s="251">
        <v>4125.75</v>
      </c>
      <c r="AM73" s="252">
        <v>1917.2</v>
      </c>
      <c r="AN73" s="276">
        <f>SUM(AO73:AY73)</f>
        <v>226293.09000000008</v>
      </c>
      <c r="AO73" s="251">
        <v>125400.72000000009</v>
      </c>
      <c r="AP73" s="251">
        <v>14554.31</v>
      </c>
      <c r="AQ73" s="251">
        <v>44148.25</v>
      </c>
      <c r="AR73" s="251">
        <v>26198.47</v>
      </c>
      <c r="AS73" s="251">
        <v>8309.39</v>
      </c>
      <c r="AT73" s="251">
        <v>774.53</v>
      </c>
      <c r="AU73" s="251">
        <v>142.78</v>
      </c>
      <c r="AV73" s="249">
        <v>3111.67</v>
      </c>
      <c r="AW73" s="251">
        <v>319.98</v>
      </c>
      <c r="AX73" s="251">
        <v>2554.69</v>
      </c>
      <c r="AY73" s="252">
        <v>778.3</v>
      </c>
      <c r="AZ73" s="857">
        <v>9928.5800000000017</v>
      </c>
      <c r="BA73" s="294">
        <f>SUM(BB73:BL73)+AZ73</f>
        <v>987557.56000000017</v>
      </c>
      <c r="BB73" s="274">
        <f t="shared" ref="BB73:BL76" si="53">E73+Q73+AC73+AO73</f>
        <v>509204.67000000027</v>
      </c>
      <c r="BC73" s="274">
        <f t="shared" si="53"/>
        <v>65881.739999999991</v>
      </c>
      <c r="BD73" s="274">
        <f t="shared" si="53"/>
        <v>220409.63999999998</v>
      </c>
      <c r="BE73" s="274">
        <f t="shared" si="53"/>
        <v>117915.14</v>
      </c>
      <c r="BF73" s="274">
        <f t="shared" si="53"/>
        <v>33257.89</v>
      </c>
      <c r="BG73" s="274">
        <f t="shared" si="53"/>
        <v>2784.71</v>
      </c>
      <c r="BH73" s="274">
        <f t="shared" si="53"/>
        <v>2001.98</v>
      </c>
      <c r="BI73" s="274">
        <f t="shared" si="53"/>
        <v>9361.86</v>
      </c>
      <c r="BJ73" s="274">
        <f>M73+Y73+AK73+AW73</f>
        <v>1370</v>
      </c>
      <c r="BK73" s="274">
        <f t="shared" si="53"/>
        <v>10992.1</v>
      </c>
      <c r="BL73" s="298">
        <f t="shared" si="53"/>
        <v>4449.25</v>
      </c>
    </row>
    <row r="74" spans="1:64" s="255" customFormat="1" x14ac:dyDescent="0.25">
      <c r="A74" s="1495"/>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53"/>
        <v>0</v>
      </c>
      <c r="BC74" s="274">
        <f t="shared" si="53"/>
        <v>0</v>
      </c>
      <c r="BD74" s="274">
        <f t="shared" si="53"/>
        <v>0</v>
      </c>
      <c r="BE74" s="274">
        <f t="shared" si="53"/>
        <v>0</v>
      </c>
      <c r="BF74" s="274">
        <f t="shared" si="53"/>
        <v>0</v>
      </c>
      <c r="BG74" s="274">
        <f t="shared" si="53"/>
        <v>0</v>
      </c>
      <c r="BH74" s="274">
        <f t="shared" si="53"/>
        <v>0</v>
      </c>
      <c r="BI74" s="274">
        <f t="shared" si="53"/>
        <v>0</v>
      </c>
      <c r="BJ74" s="274">
        <f t="shared" si="53"/>
        <v>0</v>
      </c>
      <c r="BK74" s="274">
        <f t="shared" si="53"/>
        <v>0</v>
      </c>
      <c r="BL74" s="300">
        <f t="shared" si="53"/>
        <v>0</v>
      </c>
    </row>
    <row r="75" spans="1:64" x14ac:dyDescent="0.25">
      <c r="A75" s="1495"/>
      <c r="B75" s="126" t="s">
        <v>46</v>
      </c>
      <c r="C75" s="131" t="s">
        <v>164</v>
      </c>
      <c r="D75" s="274">
        <f>SUM(E75:O75)</f>
        <v>2615.008402908672</v>
      </c>
      <c r="E75" s="253">
        <v>1950.9924437698858</v>
      </c>
      <c r="F75" s="253">
        <v>478.41625892091207</v>
      </c>
      <c r="G75" s="253">
        <v>127.27918541633467</v>
      </c>
      <c r="H75" s="253">
        <v>65.136371637069715</v>
      </c>
      <c r="I75" s="253">
        <v>-33.522844332572411</v>
      </c>
      <c r="J75" s="253">
        <v>15.186157618721179</v>
      </c>
      <c r="K75" s="253">
        <v>0.2357871878234494</v>
      </c>
      <c r="L75" s="253">
        <v>6.0138144261478264</v>
      </c>
      <c r="M75" s="253">
        <v>5.2712282643495163</v>
      </c>
      <c r="N75" s="253">
        <v>0</v>
      </c>
      <c r="O75" s="254">
        <v>0</v>
      </c>
      <c r="P75" s="274">
        <f>SUM(Q75:AA75)</f>
        <v>1557.6149635665859</v>
      </c>
      <c r="Q75" s="253">
        <v>1225.6419770168184</v>
      </c>
      <c r="R75" s="253">
        <v>199.20997326223872</v>
      </c>
      <c r="S75" s="253">
        <v>133.87867157697096</v>
      </c>
      <c r="T75" s="253">
        <v>67.413151701591914</v>
      </c>
      <c r="U75" s="253">
        <v>-87.449986001667995</v>
      </c>
      <c r="V75" s="253">
        <v>9.1004662210373439</v>
      </c>
      <c r="W75" s="253">
        <v>-0.2224224377429313</v>
      </c>
      <c r="X75" s="253">
        <v>6.0128590759225622</v>
      </c>
      <c r="Y75" s="253">
        <v>3.4938174337445855</v>
      </c>
      <c r="Z75" s="253">
        <v>2.6107896024335251E-2</v>
      </c>
      <c r="AA75" s="254">
        <v>0.51034782164834092</v>
      </c>
      <c r="AB75" s="274">
        <f>SUM(AC75:AM75)</f>
        <v>3389.6781237270952</v>
      </c>
      <c r="AC75" s="253">
        <v>2289.2189125069076</v>
      </c>
      <c r="AD75" s="253">
        <v>380.09409829180731</v>
      </c>
      <c r="AE75" s="253">
        <v>523.47240321771903</v>
      </c>
      <c r="AF75" s="253">
        <v>268.71054598855278</v>
      </c>
      <c r="AG75" s="253">
        <v>-108.71465088687761</v>
      </c>
      <c r="AH75" s="253">
        <v>19.086002708148353</v>
      </c>
      <c r="AI75" s="253">
        <v>-0.62757687090310599</v>
      </c>
      <c r="AJ75" s="253">
        <v>6.894359997395541</v>
      </c>
      <c r="AK75" s="253">
        <v>5.57568618440287</v>
      </c>
      <c r="AL75" s="253">
        <v>0.12866968117852803</v>
      </c>
      <c r="AM75" s="254">
        <v>5.8396729087634993</v>
      </c>
      <c r="AN75" s="289">
        <f>SUM(AO75:AY75)</f>
        <v>9227.0802250769812</v>
      </c>
      <c r="AO75" s="253">
        <v>4983.8761276881014</v>
      </c>
      <c r="AP75" s="253">
        <v>645.09206218473469</v>
      </c>
      <c r="AQ75" s="253">
        <v>2208.9243649970267</v>
      </c>
      <c r="AR75" s="253">
        <v>1224.4644207681395</v>
      </c>
      <c r="AS75" s="253">
        <v>-50.561755292717322</v>
      </c>
      <c r="AT75" s="253">
        <v>41.641205077573602</v>
      </c>
      <c r="AU75" s="253">
        <v>0.66112142332278379</v>
      </c>
      <c r="AV75" s="253">
        <v>161.46027628145845</v>
      </c>
      <c r="AW75" s="253">
        <v>11.522401949339898</v>
      </c>
      <c r="AX75" s="253">
        <v>0</v>
      </c>
      <c r="AY75" s="254">
        <v>0</v>
      </c>
      <c r="AZ75" s="526">
        <v>-21850.80272311352</v>
      </c>
      <c r="BA75" s="296">
        <f>SUM(BB75:BL75)+AZ75</f>
        <v>-5061.4210078341857</v>
      </c>
      <c r="BB75" s="274">
        <f t="shared" si="53"/>
        <v>10449.729460981713</v>
      </c>
      <c r="BC75" s="274">
        <f t="shared" si="53"/>
        <v>1702.8123926596929</v>
      </c>
      <c r="BD75" s="274">
        <f t="shared" si="53"/>
        <v>2993.5546252080512</v>
      </c>
      <c r="BE75" s="274">
        <f t="shared" si="53"/>
        <v>1625.7244900953538</v>
      </c>
      <c r="BF75" s="274">
        <f t="shared" si="53"/>
        <v>-280.24923651383529</v>
      </c>
      <c r="BG75" s="274">
        <f t="shared" si="53"/>
        <v>85.013831625480478</v>
      </c>
      <c r="BH75" s="274">
        <f t="shared" si="53"/>
        <v>4.6909302500195871E-2</v>
      </c>
      <c r="BI75" s="274">
        <f t="shared" si="53"/>
        <v>180.38130978092437</v>
      </c>
      <c r="BJ75" s="274">
        <f t="shared" si="53"/>
        <v>25.863133831836869</v>
      </c>
      <c r="BK75" s="274">
        <f t="shared" si="53"/>
        <v>0.15477757720286328</v>
      </c>
      <c r="BL75" s="300">
        <f t="shared" si="53"/>
        <v>6.3500207304118401</v>
      </c>
    </row>
    <row r="76" spans="1:64" x14ac:dyDescent="0.25">
      <c r="A76" s="1495"/>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53"/>
        <v>0</v>
      </c>
      <c r="BC76" s="274">
        <f t="shared" si="53"/>
        <v>0</v>
      </c>
      <c r="BD76" s="274">
        <f t="shared" si="53"/>
        <v>0</v>
      </c>
      <c r="BE76" s="274">
        <f t="shared" si="53"/>
        <v>0</v>
      </c>
      <c r="BF76" s="274">
        <f t="shared" si="53"/>
        <v>0</v>
      </c>
      <c r="BG76" s="274">
        <f t="shared" si="53"/>
        <v>0</v>
      </c>
      <c r="BH76" s="274">
        <f t="shared" si="53"/>
        <v>0</v>
      </c>
      <c r="BI76" s="274">
        <f t="shared" si="53"/>
        <v>0</v>
      </c>
      <c r="BJ76" s="274">
        <f t="shared" si="53"/>
        <v>0</v>
      </c>
      <c r="BK76" s="274">
        <f t="shared" si="53"/>
        <v>0</v>
      </c>
      <c r="BL76" s="300">
        <f t="shared" si="53"/>
        <v>0</v>
      </c>
    </row>
    <row r="77" spans="1:64" s="209" customFormat="1" x14ac:dyDescent="0.25">
      <c r="A77" s="1496"/>
      <c r="B77" s="314" t="s">
        <v>460</v>
      </c>
      <c r="C77" s="313" t="s">
        <v>8</v>
      </c>
      <c r="D77" s="278">
        <f>SUM(D73:D76)</f>
        <v>220883.91840290878</v>
      </c>
      <c r="E77" s="278">
        <f t="shared" ref="E77:BL77" si="54">SUM(E73:E76)</f>
        <v>114177.68244376998</v>
      </c>
      <c r="F77" s="278">
        <f t="shared" si="54"/>
        <v>17741.376258920911</v>
      </c>
      <c r="G77" s="278">
        <f t="shared" si="54"/>
        <v>51384.599185416337</v>
      </c>
      <c r="H77" s="278">
        <f t="shared" si="54"/>
        <v>25728.906371637069</v>
      </c>
      <c r="I77" s="278">
        <f t="shared" si="54"/>
        <v>6666.8071556674286</v>
      </c>
      <c r="J77" s="278">
        <f t="shared" si="54"/>
        <v>581.15615761872118</v>
      </c>
      <c r="K77" s="278">
        <f t="shared" si="54"/>
        <v>156.32578718782347</v>
      </c>
      <c r="L77" s="278">
        <f t="shared" si="54"/>
        <v>1306.1138144261477</v>
      </c>
      <c r="M77" s="278">
        <f t="shared" si="54"/>
        <v>377.99122826434956</v>
      </c>
      <c r="N77" s="278">
        <f t="shared" si="54"/>
        <v>2111.7199999999998</v>
      </c>
      <c r="O77" s="284">
        <f t="shared" si="54"/>
        <v>651.24</v>
      </c>
      <c r="P77" s="278">
        <f t="shared" si="54"/>
        <v>232951.20496356674</v>
      </c>
      <c r="Q77" s="278">
        <f t="shared" si="54"/>
        <v>113577.75197701692</v>
      </c>
      <c r="R77" s="278">
        <f t="shared" si="54"/>
        <v>14618.199973262239</v>
      </c>
      <c r="S77" s="278">
        <f t="shared" si="54"/>
        <v>60618.708671576962</v>
      </c>
      <c r="T77" s="278">
        <f t="shared" si="54"/>
        <v>28466.40315170159</v>
      </c>
      <c r="U77" s="278">
        <f t="shared" si="54"/>
        <v>7673.6200139983321</v>
      </c>
      <c r="V77" s="278">
        <f t="shared" si="54"/>
        <v>621.02046622103728</v>
      </c>
      <c r="W77" s="278">
        <f t="shared" si="54"/>
        <v>755.77757756225708</v>
      </c>
      <c r="X77" s="278">
        <f t="shared" si="54"/>
        <v>2996.1428590759228</v>
      </c>
      <c r="Y77" s="278">
        <f>SUM(Y73:Y76)</f>
        <v>320.59381743374462</v>
      </c>
      <c r="Z77" s="278">
        <f>SUM(Z73:Z76)</f>
        <v>2199.9661078960244</v>
      </c>
      <c r="AA77" s="284">
        <f t="shared" si="54"/>
        <v>1103.0203478216483</v>
      </c>
      <c r="AB77" s="278">
        <f t="shared" si="54"/>
        <v>305063.06812372711</v>
      </c>
      <c r="AC77" s="278">
        <f t="shared" si="54"/>
        <v>161514.36891250691</v>
      </c>
      <c r="AD77" s="278">
        <f t="shared" si="54"/>
        <v>20025.574098291807</v>
      </c>
      <c r="AE77" s="278">
        <f t="shared" si="54"/>
        <v>65042.712403217716</v>
      </c>
      <c r="AF77" s="278">
        <f t="shared" si="54"/>
        <v>37922.620545988553</v>
      </c>
      <c r="AG77" s="278">
        <f t="shared" si="54"/>
        <v>10378.385349113123</v>
      </c>
      <c r="AH77" s="278">
        <f t="shared" si="54"/>
        <v>851.37600270814835</v>
      </c>
      <c r="AI77" s="278">
        <f t="shared" si="54"/>
        <v>946.4824231290969</v>
      </c>
      <c r="AJ77" s="278">
        <f t="shared" si="54"/>
        <v>1966.8543599973955</v>
      </c>
      <c r="AK77" s="278">
        <f t="shared" si="54"/>
        <v>365.77568618440284</v>
      </c>
      <c r="AL77" s="278">
        <f t="shared" si="54"/>
        <v>4125.8786696811785</v>
      </c>
      <c r="AM77" s="284">
        <f t="shared" si="54"/>
        <v>1923.0396729087636</v>
      </c>
      <c r="AN77" s="852">
        <f t="shared" si="54"/>
        <v>235520.17022507708</v>
      </c>
      <c r="AO77" s="278">
        <f t="shared" si="54"/>
        <v>130384.59612768819</v>
      </c>
      <c r="AP77" s="278">
        <f t="shared" si="54"/>
        <v>15199.402062184734</v>
      </c>
      <c r="AQ77" s="278">
        <f t="shared" si="54"/>
        <v>46357.17436499703</v>
      </c>
      <c r="AR77" s="278">
        <f t="shared" si="54"/>
        <v>27422.934420768142</v>
      </c>
      <c r="AS77" s="278">
        <f t="shared" si="54"/>
        <v>8258.8282447072816</v>
      </c>
      <c r="AT77" s="278">
        <f t="shared" si="54"/>
        <v>816.17120507757363</v>
      </c>
      <c r="AU77" s="278">
        <f t="shared" si="54"/>
        <v>143.44112142332278</v>
      </c>
      <c r="AV77" s="278">
        <f t="shared" si="54"/>
        <v>3273.1302762814585</v>
      </c>
      <c r="AW77" s="278">
        <f>SUM(AW73:AW76)</f>
        <v>331.50240194933991</v>
      </c>
      <c r="AX77" s="278">
        <f t="shared" si="54"/>
        <v>2554.69</v>
      </c>
      <c r="AY77" s="284">
        <f t="shared" si="54"/>
        <v>778.3</v>
      </c>
      <c r="AZ77" s="305">
        <f t="shared" si="54"/>
        <v>-11922.222723113518</v>
      </c>
      <c r="BA77" s="297">
        <f t="shared" si="54"/>
        <v>982496.13899216603</v>
      </c>
      <c r="BB77" s="275">
        <f t="shared" si="54"/>
        <v>519654.39946098201</v>
      </c>
      <c r="BC77" s="275">
        <f t="shared" si="54"/>
        <v>67584.55239265968</v>
      </c>
      <c r="BD77" s="275">
        <f t="shared" si="54"/>
        <v>223403.19462520804</v>
      </c>
      <c r="BE77" s="275">
        <f t="shared" si="54"/>
        <v>119540.86449009535</v>
      </c>
      <c r="BF77" s="275">
        <f t="shared" si="54"/>
        <v>32977.640763486161</v>
      </c>
      <c r="BG77" s="275">
        <f t="shared" si="54"/>
        <v>2869.7238316254807</v>
      </c>
      <c r="BH77" s="275">
        <f t="shared" si="54"/>
        <v>2002.0269093025001</v>
      </c>
      <c r="BI77" s="275">
        <f t="shared" si="54"/>
        <v>9542.2413097809258</v>
      </c>
      <c r="BJ77" s="275">
        <f>SUM(BJ73:BJ76)</f>
        <v>1395.8631338318369</v>
      </c>
      <c r="BK77" s="275">
        <f t="shared" si="54"/>
        <v>10992.254777577204</v>
      </c>
      <c r="BL77" s="299">
        <f t="shared" si="54"/>
        <v>4455.6000207304114</v>
      </c>
    </row>
    <row r="78" spans="1:64" s="209" customFormat="1" ht="14.85" customHeight="1" x14ac:dyDescent="0.25">
      <c r="A78" s="1494" t="s">
        <v>232</v>
      </c>
      <c r="B78" s="315" t="s">
        <v>118</v>
      </c>
      <c r="C78" s="125" t="s">
        <v>171</v>
      </c>
      <c r="D78" s="273">
        <f>D20+SUM(D22:D23,D27)+SUM(D29:D32)+D37+D41+D46+D51+SUM(D56:D57)+SUM(D59:D60)+SUM(D64:D68)+D73</f>
        <v>51008587.795086965</v>
      </c>
      <c r="E78" s="273">
        <f>E20+SUM(E22:E23,E27)+SUM(E29:E32)+E37+E41+E46+E51+SUM(E56:E57)+SUM(E59:E60)+SUM(E64:E68)+E73</f>
        <v>26154751.48214525</v>
      </c>
      <c r="F78" s="273">
        <f>F20+SUM(F22:F23,F27)+SUM(F29:F32)+F37+F41+F46+F51+SUM(F56:F57)+SUM(F59:F60)+SUM(F64:F68)+F73</f>
        <v>3773906.360590538</v>
      </c>
      <c r="G78" s="273">
        <f t="shared" ref="G78:O78" si="55">G20+SUM(G22:G23,G27)+SUM(G29:G32)+G37+G41+G46+G51+SUM(G56:G57)+SUM(G59:G60)+SUM(G64:G68)+G73</f>
        <v>9979936.8582432922</v>
      </c>
      <c r="H78" s="273">
        <f t="shared" si="55"/>
        <v>6570595.6720819194</v>
      </c>
      <c r="I78" s="273">
        <f t="shared" si="55"/>
        <v>668829.12161993363</v>
      </c>
      <c r="J78" s="273">
        <f t="shared" si="55"/>
        <v>573275.72229779058</v>
      </c>
      <c r="K78" s="273">
        <f t="shared" si="55"/>
        <v>11632.858612092135</v>
      </c>
      <c r="L78" s="273">
        <f t="shared" si="55"/>
        <v>1011426.995465439</v>
      </c>
      <c r="M78" s="273">
        <f t="shared" si="55"/>
        <v>587623.95963988116</v>
      </c>
      <c r="N78" s="273">
        <f t="shared" si="55"/>
        <v>262880.17245063611</v>
      </c>
      <c r="O78" s="285">
        <f t="shared" si="55"/>
        <v>1413728.5919401948</v>
      </c>
      <c r="P78" s="273">
        <f>P20+SUM(P22:P23,P27)+SUM(P29:P32)+P37+P41+P46+P51+SUM(P56:P57)+SUM(P59:P60)+SUM(P64:P68)+P73</f>
        <v>52579389.403874844</v>
      </c>
      <c r="Q78" s="273">
        <f t="shared" ref="Q78:AA78" si="56">Q20+SUM(Q22:Q23,Q27)+SUM(Q29:Q32)+Q37+Q41+Q46+Q51+SUM(Q56:Q57)+SUM(Q59:Q60)+SUM(Q64:Q68)+Q73</f>
        <v>26415693.332217012</v>
      </c>
      <c r="R78" s="273">
        <f t="shared" si="56"/>
        <v>4062803.5344765005</v>
      </c>
      <c r="S78" s="273">
        <f t="shared" si="56"/>
        <v>11004157.207856752</v>
      </c>
      <c r="T78" s="273">
        <f t="shared" si="56"/>
        <v>6328505.8347070739</v>
      </c>
      <c r="U78" s="273">
        <f t="shared" si="56"/>
        <v>751815.56722678861</v>
      </c>
      <c r="V78" s="273">
        <f t="shared" si="56"/>
        <v>584542.57715787424</v>
      </c>
      <c r="W78" s="273">
        <f t="shared" si="56"/>
        <v>12792.728279811643</v>
      </c>
      <c r="X78" s="273">
        <f t="shared" si="56"/>
        <v>1028246.2773699008</v>
      </c>
      <c r="Y78" s="273">
        <f t="shared" si="56"/>
        <v>869704.70528099418</v>
      </c>
      <c r="Z78" s="273">
        <f t="shared" si="56"/>
        <v>265395.8667490661</v>
      </c>
      <c r="AA78" s="285">
        <f t="shared" si="56"/>
        <v>1255731.7725530649</v>
      </c>
      <c r="AB78" s="273">
        <f>AB20+SUM(AB22:AB23,AB27)+SUM(AB29:AB32)+AB37+AB41+AB46+AB51+SUM(AB56:AB57)+SUM(AB59:AB60)+SUM(AB64:AB68)+AB73</f>
        <v>55376477.987843916</v>
      </c>
      <c r="AC78" s="273">
        <f t="shared" ref="AC78:AM78" si="57">AC20+SUM(AC22:AC23,AC27)+SUM(AC29:AC32)+AC37+AC41+AC46+AC51+SUM(AC56:AC57)+SUM(AC59:AC60)+SUM(AC64:AC68)+AC73</f>
        <v>28466276.002388597</v>
      </c>
      <c r="AD78" s="273">
        <f t="shared" si="57"/>
        <v>4049481.2959524076</v>
      </c>
      <c r="AE78" s="273">
        <f t="shared" si="57"/>
        <v>11595042.860684549</v>
      </c>
      <c r="AF78" s="273">
        <f t="shared" si="57"/>
        <v>6452593.3911429243</v>
      </c>
      <c r="AG78" s="273">
        <f t="shared" si="57"/>
        <v>778950.02869457507</v>
      </c>
      <c r="AH78" s="273">
        <f t="shared" si="57"/>
        <v>621797.75013141276</v>
      </c>
      <c r="AI78" s="273">
        <f t="shared" si="57"/>
        <v>13672.347024864659</v>
      </c>
      <c r="AJ78" s="273">
        <f t="shared" si="57"/>
        <v>953908.6609179785</v>
      </c>
      <c r="AK78" s="273">
        <f t="shared" si="57"/>
        <v>871696.14356402506</v>
      </c>
      <c r="AL78" s="273">
        <f t="shared" si="57"/>
        <v>297134.74519190937</v>
      </c>
      <c r="AM78" s="273">
        <f t="shared" si="57"/>
        <v>1275924.7621506727</v>
      </c>
      <c r="AN78" s="276">
        <f>AN20+SUM(AN22:AN23,AN27)+SUM(AN29:AN32)+AN37+AN41+AN46+AN51+SUM(AN56:AN57)+SUM(AN59:AN60)+SUM(AN64:AN68)+AN73</f>
        <v>52821974.176671304</v>
      </c>
      <c r="AO78" s="273">
        <f t="shared" ref="AO78:AY78" si="58">AO20+SUM(AO22:AO23,AO27)+SUM(AO29:AO32)+AO37+AO41+AO46+AO51+SUM(AO56:AO57)+SUM(AO59:AO60)+SUM(AO64:AO68)+AO73</f>
        <v>27304233.721520375</v>
      </c>
      <c r="AP78" s="273">
        <f t="shared" si="58"/>
        <v>3827217.1842624634</v>
      </c>
      <c r="AQ78" s="273">
        <f t="shared" si="58"/>
        <v>10655930.368056962</v>
      </c>
      <c r="AR78" s="273">
        <f t="shared" si="58"/>
        <v>6225254.8426705077</v>
      </c>
      <c r="AS78" s="273">
        <f t="shared" si="58"/>
        <v>811305.44375821622</v>
      </c>
      <c r="AT78" s="273">
        <f t="shared" si="58"/>
        <v>546444.17716295936</v>
      </c>
      <c r="AU78" s="273">
        <f t="shared" si="58"/>
        <v>23010.400887974465</v>
      </c>
      <c r="AV78" s="273">
        <f t="shared" si="58"/>
        <v>1110300.3708219966</v>
      </c>
      <c r="AW78" s="273">
        <f t="shared" si="58"/>
        <v>647398.36163422302</v>
      </c>
      <c r="AX78" s="273">
        <f t="shared" si="58"/>
        <v>358519.90635828319</v>
      </c>
      <c r="AY78" s="285">
        <f t="shared" si="58"/>
        <v>1312359.3995373368</v>
      </c>
      <c r="AZ78" s="298">
        <f>AZ20+SUM(AZ22:AZ23,AZ27)+SUM(AZ29:AZ32)+AZ37+AZ41+AZ46+AZ51+SUM(AZ56:AZ57)+SUM(AZ59:AZ60)+SUM(AZ64:AZ68)+AZ73</f>
        <v>7924272.0713385353</v>
      </c>
      <c r="BA78" s="294">
        <f>BA20+SUM(BA22:BA23,BA27)+SUM(BA29:BA32)+BA37+BA41+BA46+BA51+SUM(BA56:BA57)+SUM(BA59:BA60)+SUM(BA64:BA68)+BA73</f>
        <v>219710701.43481556</v>
      </c>
      <c r="BB78" s="273">
        <f t="shared" ref="BB78:BL78" si="59">BB20+SUM(BB22:BB23,BB27)+SUM(BB29:BB32)+BB37+BB41+BB46+BB51+SUM(BB56:BB57)+SUM(BB59:BB60)+SUM(BB64:BB68)+BB73</f>
        <v>108340954.53827122</v>
      </c>
      <c r="BC78" s="273">
        <f t="shared" si="59"/>
        <v>15713408.375281915</v>
      </c>
      <c r="BD78" s="273">
        <f t="shared" si="59"/>
        <v>43235067.294841565</v>
      </c>
      <c r="BE78" s="273">
        <f t="shared" si="59"/>
        <v>25576949.740602426</v>
      </c>
      <c r="BF78" s="273">
        <f t="shared" si="59"/>
        <v>3010900.1612995137</v>
      </c>
      <c r="BG78" s="273">
        <f t="shared" si="59"/>
        <v>2326060.2267500362</v>
      </c>
      <c r="BH78" s="273">
        <f t="shared" si="59"/>
        <v>61108.334804742895</v>
      </c>
      <c r="BI78" s="273">
        <f t="shared" si="59"/>
        <v>4103882.3045753152</v>
      </c>
      <c r="BJ78" s="273">
        <f>BJ20+SUM(BJ22:BJ23,BJ27)+SUM(BJ29:BJ32)+BJ37+BJ41+BJ46+BJ51+SUM(BJ56:BJ57)+SUM(BJ59:BJ60)+SUM(BJ64:BJ68)+BJ73</f>
        <v>2976423.1701191235</v>
      </c>
      <c r="BK78" s="273">
        <f t="shared" si="59"/>
        <v>1183930.6907498948</v>
      </c>
      <c r="BL78" s="298">
        <f t="shared" si="59"/>
        <v>5257744.5261812694</v>
      </c>
    </row>
    <row r="79" spans="1:64" s="209" customFormat="1" x14ac:dyDescent="0.25">
      <c r="A79" s="1509"/>
      <c r="B79" s="126" t="s">
        <v>55</v>
      </c>
      <c r="C79" s="127" t="s">
        <v>172</v>
      </c>
      <c r="D79" s="274">
        <f>D21+D24+D34+D38+D43+D48+D53+D58+D70+D75</f>
        <v>924568.7092738268</v>
      </c>
      <c r="E79" s="274">
        <f>E21+E24+E34+E38+E43+E48+E53+E58+E70+E75</f>
        <v>842583.8998807593</v>
      </c>
      <c r="F79" s="274">
        <f>F21+F24+F34+F38+F43+F48+F53+F58+F70+F75</f>
        <v>64918.677442325155</v>
      </c>
      <c r="G79" s="274">
        <f t="shared" ref="G79:O79" si="60">G21+G24+G34+G38+G43+G48+G53+G58+G70+G75</f>
        <v>2992.8447293275672</v>
      </c>
      <c r="H79" s="274">
        <f t="shared" si="60"/>
        <v>9263.9622222793041</v>
      </c>
      <c r="I79" s="274">
        <f t="shared" si="60"/>
        <v>-11892.767240766243</v>
      </c>
      <c r="J79" s="274">
        <f t="shared" si="60"/>
        <v>13039.501692103087</v>
      </c>
      <c r="K79" s="274">
        <f t="shared" si="60"/>
        <v>-173.44782023117131</v>
      </c>
      <c r="L79" s="274">
        <f t="shared" si="60"/>
        <v>272.88350038959101</v>
      </c>
      <c r="M79" s="274">
        <f t="shared" si="60"/>
        <v>68.103054598363471</v>
      </c>
      <c r="N79" s="274">
        <f t="shared" si="60"/>
        <v>1329.4276651332439</v>
      </c>
      <c r="O79" s="282">
        <f t="shared" si="60"/>
        <v>2165.6241479087248</v>
      </c>
      <c r="P79" s="274">
        <f>P21+P24+P34+P38+P43+P48+P53+P58+P70+P75</f>
        <v>582577.4964752266</v>
      </c>
      <c r="Q79" s="274">
        <f t="shared" ref="Q79:AA79" si="61">Q21+Q24+Q34+Q38+Q43+Q48+Q53+Q58+Q70+Q75</f>
        <v>514400.57032467221</v>
      </c>
      <c r="R79" s="274">
        <f t="shared" si="61"/>
        <v>51553.214105757994</v>
      </c>
      <c r="S79" s="274">
        <f t="shared" si="61"/>
        <v>11214.536173981549</v>
      </c>
      <c r="T79" s="274">
        <f t="shared" si="61"/>
        <v>11900.375466995909</v>
      </c>
      <c r="U79" s="274">
        <f t="shared" si="61"/>
        <v>-20390.229093889746</v>
      </c>
      <c r="V79" s="274">
        <f t="shared" si="61"/>
        <v>9420.5532667022417</v>
      </c>
      <c r="W79" s="274">
        <f t="shared" si="61"/>
        <v>-239.44342012463062</v>
      </c>
      <c r="X79" s="274">
        <f t="shared" si="61"/>
        <v>499.66443799857507</v>
      </c>
      <c r="Y79" s="274">
        <f t="shared" si="61"/>
        <v>904.85933839925713</v>
      </c>
      <c r="Z79" s="274">
        <f t="shared" si="61"/>
        <v>1615.4750332662632</v>
      </c>
      <c r="AA79" s="282">
        <f t="shared" si="61"/>
        <v>1697.9208414670366</v>
      </c>
      <c r="AB79" s="274">
        <f>AB21+AB24+AB34+AB38+AB43+AB48+AB53+AB58+AB70+AB75</f>
        <v>1160677.2984538586</v>
      </c>
      <c r="AC79" s="274">
        <f t="shared" ref="AC79:AM79" si="62">AC21+AC24+AC34+AC38+AC43+AC48+AC53+AC58+AC70+AC75</f>
        <v>955369.27366980561</v>
      </c>
      <c r="AD79" s="274">
        <f t="shared" si="62"/>
        <v>88725.618757230826</v>
      </c>
      <c r="AE79" s="274">
        <f t="shared" si="62"/>
        <v>71873.008736437594</v>
      </c>
      <c r="AF79" s="274">
        <f t="shared" si="62"/>
        <v>36330.609638588998</v>
      </c>
      <c r="AG79" s="274">
        <f t="shared" si="62"/>
        <v>-24197.543522383956</v>
      </c>
      <c r="AH79" s="274">
        <f t="shared" si="62"/>
        <v>14928.262838753879</v>
      </c>
      <c r="AI79" s="274">
        <f t="shared" si="62"/>
        <v>-199.95166500473522</v>
      </c>
      <c r="AJ79" s="274">
        <f t="shared" si="62"/>
        <v>1911.1141355759553</v>
      </c>
      <c r="AK79" s="274">
        <f t="shared" si="62"/>
        <v>6095.9529967721783</v>
      </c>
      <c r="AL79" s="274">
        <f t="shared" si="62"/>
        <v>4782.2964332596075</v>
      </c>
      <c r="AM79" s="282">
        <f t="shared" si="62"/>
        <v>5058.6564348228067</v>
      </c>
      <c r="AN79" s="289">
        <f>AN21+AN24+AN34+AN38+AN43+AN48+AN53+AN58+AN70+AN75</f>
        <v>2957112.8698232928</v>
      </c>
      <c r="AO79" s="274">
        <f t="shared" ref="AO79:AY79" si="63">AO21+AO24+AO34+AO38+AO43+AO48+AO53+AO58+AO70+AO75</f>
        <v>2002902.9700005045</v>
      </c>
      <c r="AP79" s="274">
        <f t="shared" si="63"/>
        <v>191723.48833578033</v>
      </c>
      <c r="AQ79" s="274">
        <f t="shared" si="63"/>
        <v>443804.31393637758</v>
      </c>
      <c r="AR79" s="274">
        <f t="shared" si="63"/>
        <v>198188.94771248041</v>
      </c>
      <c r="AS79" s="274">
        <f t="shared" si="63"/>
        <v>-13435.162379692281</v>
      </c>
      <c r="AT79" s="274">
        <f t="shared" si="63"/>
        <v>29029.778329408284</v>
      </c>
      <c r="AU79" s="274">
        <f t="shared" si="63"/>
        <v>-236.66629659398413</v>
      </c>
      <c r="AV79" s="274">
        <f t="shared" si="63"/>
        <v>19586.78448423298</v>
      </c>
      <c r="AW79" s="274">
        <f t="shared" si="63"/>
        <v>29662.203019341396</v>
      </c>
      <c r="AX79" s="274">
        <f t="shared" si="63"/>
        <v>19997.662479906488</v>
      </c>
      <c r="AY79" s="282">
        <f t="shared" si="63"/>
        <v>35888.550201547245</v>
      </c>
      <c r="AZ79" s="300">
        <f>AZ21+AZ24+AZ34+AZ38+AZ43+AZ48+AZ53+AZ58+AZ70+AZ75</f>
        <v>-6558670.6887277123</v>
      </c>
      <c r="BA79" s="296">
        <f>BA21+BA24+BA34+BA38+BA43+BA48+BA53+BA58+BA70+BA75</f>
        <v>-933734.31470150826</v>
      </c>
      <c r="BB79" s="274">
        <f t="shared" ref="BB79:BL79" si="64">BB21+BB24+BB34+BB38+BB43+BB48+BB53+BB58+BB70+BB75</f>
        <v>4315256.7138757417</v>
      </c>
      <c r="BC79" s="274">
        <f t="shared" si="64"/>
        <v>396920.99864109437</v>
      </c>
      <c r="BD79" s="274">
        <f t="shared" si="64"/>
        <v>529884.70357612439</v>
      </c>
      <c r="BE79" s="274">
        <f t="shared" si="64"/>
        <v>255683.89504034465</v>
      </c>
      <c r="BF79" s="274">
        <f t="shared" si="64"/>
        <v>-69915.702236732221</v>
      </c>
      <c r="BG79" s="274">
        <f t="shared" si="64"/>
        <v>66418.096126967474</v>
      </c>
      <c r="BH79" s="274">
        <f t="shared" si="64"/>
        <v>-849.50920195452125</v>
      </c>
      <c r="BI79" s="274">
        <f t="shared" si="64"/>
        <v>22270.446558197105</v>
      </c>
      <c r="BJ79" s="274">
        <f>BJ21+BJ24+BJ34+BJ38+BJ43+BJ48+BJ53+BJ58+BJ70+BJ75</f>
        <v>36731.118409111194</v>
      </c>
      <c r="BK79" s="274">
        <f t="shared" si="64"/>
        <v>27724.861611565604</v>
      </c>
      <c r="BL79" s="300">
        <f t="shared" si="64"/>
        <v>44810.751625745805</v>
      </c>
    </row>
    <row r="80" spans="1:64" s="209" customFormat="1" x14ac:dyDescent="0.25">
      <c r="A80" s="1509"/>
      <c r="B80" s="126" t="s">
        <v>56</v>
      </c>
      <c r="C80" s="127" t="s">
        <v>173</v>
      </c>
      <c r="D80" s="274">
        <f>D25+D33+D42+D47+D52+D61+D69+D74</f>
        <v>5180212.4900082629</v>
      </c>
      <c r="E80" s="274">
        <f>E25+E33+E42+E47+E52+E61+E69+E74</f>
        <v>4465698.7500083894</v>
      </c>
      <c r="F80" s="274">
        <f>F25+F33+F42+F47+F52+F61+F69+F74</f>
        <v>234732.53000002701</v>
      </c>
      <c r="G80" s="274">
        <f t="shared" ref="G80:O80" si="65">G25+G33+G42+G47+G52+G61+G69+G74</f>
        <v>250225.81999987949</v>
      </c>
      <c r="H80" s="274">
        <f t="shared" si="65"/>
        <v>104762.26999998539</v>
      </c>
      <c r="I80" s="274">
        <f t="shared" si="65"/>
        <v>90817.989999981699</v>
      </c>
      <c r="J80" s="274">
        <f t="shared" si="65"/>
        <v>5217.370000000019</v>
      </c>
      <c r="K80" s="274">
        <f t="shared" si="65"/>
        <v>2069.6400000000122</v>
      </c>
      <c r="L80" s="274">
        <f t="shared" si="65"/>
        <v>8334.7399999999234</v>
      </c>
      <c r="M80" s="274">
        <f t="shared" si="65"/>
        <v>931.4</v>
      </c>
      <c r="N80" s="274">
        <f t="shared" si="65"/>
        <v>14051.73999999946</v>
      </c>
      <c r="O80" s="282">
        <f t="shared" si="65"/>
        <v>3370.2399999999916</v>
      </c>
      <c r="P80" s="274">
        <f>P25+P33+P42+P47+P52+P61+P69+P74</f>
        <v>5614960.9799962584</v>
      </c>
      <c r="Q80" s="274">
        <f t="shared" ref="Q80:AA80" si="66">Q25+Q33+Q42+Q47+Q52+Q61+Q69+Q74</f>
        <v>4843911.9199964097</v>
      </c>
      <c r="R80" s="274">
        <f t="shared" si="66"/>
        <v>258411.42000002199</v>
      </c>
      <c r="S80" s="274">
        <f t="shared" si="66"/>
        <v>267341.79999986372</v>
      </c>
      <c r="T80" s="274">
        <f t="shared" si="66"/>
        <v>110999.18999998311</v>
      </c>
      <c r="U80" s="274">
        <f t="shared" si="66"/>
        <v>93580.939999980401</v>
      </c>
      <c r="V80" s="274">
        <f t="shared" si="66"/>
        <v>7103.1199999999899</v>
      </c>
      <c r="W80" s="274">
        <f t="shared" si="66"/>
        <v>2224.4300000000103</v>
      </c>
      <c r="X80" s="274">
        <f t="shared" si="66"/>
        <v>8291.1899999999332</v>
      </c>
      <c r="Y80" s="274">
        <f t="shared" si="66"/>
        <v>981.8699999999991</v>
      </c>
      <c r="Z80" s="274">
        <f t="shared" si="66"/>
        <v>11429.329999999631</v>
      </c>
      <c r="AA80" s="282">
        <f t="shared" si="66"/>
        <v>10685.769999999975</v>
      </c>
      <c r="AB80" s="274">
        <f>AB25+AB33+AB42+AB47+AB52+AB61+AB69+AB74</f>
        <v>5588245.8499944974</v>
      </c>
      <c r="AC80" s="274">
        <f t="shared" ref="AC80:AM80" si="67">AC25+AC33+AC42+AC47+AC52+AC61+AC69+AC74</f>
        <v>4815057.5399945397</v>
      </c>
      <c r="AD80" s="274">
        <f t="shared" si="67"/>
        <v>268040.98000004899</v>
      </c>
      <c r="AE80" s="274">
        <f t="shared" si="67"/>
        <v>262238.07999992324</v>
      </c>
      <c r="AF80" s="274">
        <f t="shared" si="67"/>
        <v>109324.3899999976</v>
      </c>
      <c r="AG80" s="274">
        <f t="shared" si="67"/>
        <v>93035.629999987694</v>
      </c>
      <c r="AH80" s="274">
        <f t="shared" si="67"/>
        <v>7475.1900000000296</v>
      </c>
      <c r="AI80" s="274">
        <f t="shared" si="67"/>
        <v>1955.139999999999</v>
      </c>
      <c r="AJ80" s="274">
        <f t="shared" si="67"/>
        <v>8077.4900000000043</v>
      </c>
      <c r="AK80" s="274">
        <f t="shared" si="67"/>
        <v>980.78999999999792</v>
      </c>
      <c r="AL80" s="274">
        <f t="shared" si="67"/>
        <v>11347.529999999591</v>
      </c>
      <c r="AM80" s="282">
        <f t="shared" si="67"/>
        <v>10713.089999999876</v>
      </c>
      <c r="AN80" s="289">
        <f>AN25+AN33+AN42+AN47+AN52+AN61+AN69+AN74</f>
        <v>5586087.5199960191</v>
      </c>
      <c r="AO80" s="274">
        <f t="shared" ref="AO80:AY80" si="68">AO25+AO33+AO42+AO47+AO52+AO61+AO69+AO74</f>
        <v>4808146.3999959994</v>
      </c>
      <c r="AP80" s="274">
        <f t="shared" si="68"/>
        <v>275435.82000007003</v>
      </c>
      <c r="AQ80" s="274">
        <f t="shared" si="68"/>
        <v>256585.86999995611</v>
      </c>
      <c r="AR80" s="274">
        <f t="shared" si="68"/>
        <v>108531.11000000447</v>
      </c>
      <c r="AS80" s="274">
        <f t="shared" si="68"/>
        <v>94427.4799999893</v>
      </c>
      <c r="AT80" s="274">
        <f t="shared" si="68"/>
        <v>6818.29000000007</v>
      </c>
      <c r="AU80" s="274">
        <f t="shared" si="68"/>
        <v>1961.3999999999978</v>
      </c>
      <c r="AV80" s="274">
        <f t="shared" si="68"/>
        <v>8475.7800000000352</v>
      </c>
      <c r="AW80" s="274">
        <f t="shared" si="68"/>
        <v>896.44999999999698</v>
      </c>
      <c r="AX80" s="274">
        <f t="shared" si="68"/>
        <v>11062.81999999964</v>
      </c>
      <c r="AY80" s="282">
        <f t="shared" si="68"/>
        <v>13746.099999999609</v>
      </c>
      <c r="AZ80" s="300">
        <f>AZ25+AZ33+AZ42+AZ47+AZ52+AZ61+AZ69+AZ74</f>
        <v>0</v>
      </c>
      <c r="BA80" s="296">
        <f>BA25+BA33+BA42+BA47+BA52+BA61+BA69+BA74</f>
        <v>21969506.839995038</v>
      </c>
      <c r="BB80" s="274">
        <f t="shared" ref="BB80:BL80" si="69">BB25+BB33+BB42+BB47+BB52+BB61+BB69+BB74</f>
        <v>18932814.609995335</v>
      </c>
      <c r="BC80" s="274">
        <f t="shared" si="69"/>
        <v>1036620.750000168</v>
      </c>
      <c r="BD80" s="274">
        <f t="shared" si="69"/>
        <v>1036391.5699996224</v>
      </c>
      <c r="BE80" s="274">
        <f t="shared" si="69"/>
        <v>433616.95999997057</v>
      </c>
      <c r="BF80" s="274">
        <f t="shared" si="69"/>
        <v>371862.03999993915</v>
      </c>
      <c r="BG80" s="274">
        <f t="shared" si="69"/>
        <v>26613.970000000107</v>
      </c>
      <c r="BH80" s="274">
        <f t="shared" si="69"/>
        <v>8210.6100000000188</v>
      </c>
      <c r="BI80" s="274">
        <f t="shared" si="69"/>
        <v>33179.199999999895</v>
      </c>
      <c r="BJ80" s="274">
        <f>BJ25+BJ33+BJ42+BJ47+BJ52+BJ61+BJ69+BJ74</f>
        <v>3790.5099999999939</v>
      </c>
      <c r="BK80" s="274">
        <f t="shared" si="69"/>
        <v>47891.419999998325</v>
      </c>
      <c r="BL80" s="300">
        <f t="shared" si="69"/>
        <v>38515.199999999451</v>
      </c>
    </row>
    <row r="81" spans="1:64" s="209" customFormat="1" x14ac:dyDescent="0.25">
      <c r="A81" s="1509"/>
      <c r="B81" s="126" t="s">
        <v>119</v>
      </c>
      <c r="C81" s="127" t="s">
        <v>915</v>
      </c>
      <c r="D81" s="274">
        <f>D26+D35+D39+D44+D49+D54+D62+D71+D76</f>
        <v>1894117.3295789389</v>
      </c>
      <c r="E81" s="274">
        <f>E26+E35+E39+E44+E49+E54+E62+E71+E76</f>
        <v>1025666.6489655132</v>
      </c>
      <c r="F81" s="274">
        <f>F26+F35+F39+F44+F49+F54+F62+F71+F76</f>
        <v>70732.311430977483</v>
      </c>
      <c r="G81" s="274">
        <f t="shared" ref="G81:O81" si="70">G26+G35+G39+G44+G49+G54+G62+G71+G76</f>
        <v>514039.359868987</v>
      </c>
      <c r="H81" s="274">
        <f t="shared" si="70"/>
        <v>221087.4940046694</v>
      </c>
      <c r="I81" s="274">
        <f t="shared" si="70"/>
        <v>32373.804043947028</v>
      </c>
      <c r="J81" s="274">
        <f t="shared" si="70"/>
        <v>15772.079913442238</v>
      </c>
      <c r="K81" s="274">
        <f t="shared" si="70"/>
        <v>491.13304813312476</v>
      </c>
      <c r="L81" s="274">
        <f t="shared" si="70"/>
        <v>14742.186068504099</v>
      </c>
      <c r="M81" s="274">
        <f t="shared" si="70"/>
        <v>0</v>
      </c>
      <c r="N81" s="274">
        <f t="shared" si="70"/>
        <v>-38.927600920435765</v>
      </c>
      <c r="O81" s="282">
        <f t="shared" si="70"/>
        <v>-748.76016431375251</v>
      </c>
      <c r="P81" s="274">
        <f>P26+P35+P39+P44+P49+P54+P62+P71+P76</f>
        <v>1832867.9713924036</v>
      </c>
      <c r="Q81" s="274">
        <f t="shared" ref="Q81:AA81" si="71">Q26+Q35+Q39+Q44+Q49+Q54+Q62+Q71+Q76</f>
        <v>881508.11001475912</v>
      </c>
      <c r="R81" s="274">
        <f t="shared" si="71"/>
        <v>72560.412333598244</v>
      </c>
      <c r="S81" s="274">
        <f t="shared" si="71"/>
        <v>580959.31604042021</v>
      </c>
      <c r="T81" s="274">
        <f t="shared" si="71"/>
        <v>209864.72521434055</v>
      </c>
      <c r="U81" s="274">
        <f t="shared" si="71"/>
        <v>52832.861168507079</v>
      </c>
      <c r="V81" s="274">
        <f t="shared" si="71"/>
        <v>15939.139435646233</v>
      </c>
      <c r="W81" s="274">
        <f t="shared" si="71"/>
        <v>671.47071014451512</v>
      </c>
      <c r="X81" s="274">
        <f t="shared" si="71"/>
        <v>19705.379871336911</v>
      </c>
      <c r="Y81" s="274">
        <f t="shared" si="71"/>
        <v>0</v>
      </c>
      <c r="Z81" s="274">
        <f t="shared" si="71"/>
        <v>-61.632962452379161</v>
      </c>
      <c r="AA81" s="282">
        <f t="shared" si="71"/>
        <v>-1111.8104338966514</v>
      </c>
      <c r="AB81" s="274">
        <f>AB26+AB35+AB39+AB44+AB49+AB54+AB62+AB71+AB76</f>
        <v>1257816.3888022606</v>
      </c>
      <c r="AC81" s="274">
        <f t="shared" ref="AC81:AM81" si="72">AC26+AC35+AC39+AC44+AC49+AC54+AC62+AC71+AC76</f>
        <v>530064.75557117094</v>
      </c>
      <c r="AD81" s="274">
        <f t="shared" si="72"/>
        <v>42106.808630974105</v>
      </c>
      <c r="AE81" s="274">
        <f t="shared" si="72"/>
        <v>474314.2414783914</v>
      </c>
      <c r="AF81" s="274">
        <f t="shared" si="72"/>
        <v>162755.57090969878</v>
      </c>
      <c r="AG81" s="274">
        <f t="shared" si="72"/>
        <v>30543.046591961582</v>
      </c>
      <c r="AH81" s="274">
        <f t="shared" si="72"/>
        <v>7735.7990561427177</v>
      </c>
      <c r="AI81" s="274">
        <f t="shared" si="72"/>
        <v>303.36551499870905</v>
      </c>
      <c r="AJ81" s="274">
        <f t="shared" si="72"/>
        <v>10278.366609557503</v>
      </c>
      <c r="AK81" s="274">
        <f t="shared" si="72"/>
        <v>0</v>
      </c>
      <c r="AL81" s="274">
        <f t="shared" si="72"/>
        <v>-34.294349680570889</v>
      </c>
      <c r="AM81" s="282">
        <f t="shared" si="72"/>
        <v>-251.27121095449141</v>
      </c>
      <c r="AN81" s="289">
        <f>AN26+AN35+AN39+AN44+AN49+AN54+AN62+AN71+AN76</f>
        <v>2265361.0862810337</v>
      </c>
      <c r="AO81" s="274">
        <f t="shared" ref="AO81:AZ81" si="73">AO26+AO35+AO39+AO44+AO49+AO54+AO62+AO71+AO76</f>
        <v>1001468.5405345819</v>
      </c>
      <c r="AP81" s="274">
        <f t="shared" si="73"/>
        <v>76199.346996474749</v>
      </c>
      <c r="AQ81" s="274">
        <f t="shared" si="73"/>
        <v>788539.40977606992</v>
      </c>
      <c r="AR81" s="274">
        <f t="shared" si="73"/>
        <v>283010.74537210655</v>
      </c>
      <c r="AS81" s="274">
        <f t="shared" si="73"/>
        <v>69360.940863450742</v>
      </c>
      <c r="AT81" s="274">
        <f t="shared" si="73"/>
        <v>13254.466240334306</v>
      </c>
      <c r="AU81" s="274">
        <f t="shared" si="73"/>
        <v>1611.1731001192363</v>
      </c>
      <c r="AV81" s="274">
        <f t="shared" si="73"/>
        <v>32069.878377692745</v>
      </c>
      <c r="AW81" s="274">
        <f t="shared" si="73"/>
        <v>0</v>
      </c>
      <c r="AX81" s="274">
        <f t="shared" si="73"/>
        <v>-55.240626311127585</v>
      </c>
      <c r="AY81" s="282">
        <f t="shared" si="73"/>
        <v>-98.174353485240815</v>
      </c>
      <c r="AZ81" s="300">
        <f t="shared" si="73"/>
        <v>2005223.2886508359</v>
      </c>
      <c r="BA81" s="296">
        <f>BA26+BA35+BA39+BA44+BA49+BA54+BA62+BA71+BA76</f>
        <v>9255386.0647054724</v>
      </c>
      <c r="BB81" s="274">
        <f t="shared" ref="BB81:BL81" si="74">BB26+BB35+BB39+BB44+BB49+BB54+BB62+BB71+BB76</f>
        <v>3438708.055086025</v>
      </c>
      <c r="BC81" s="274">
        <f t="shared" si="74"/>
        <v>261598.87939202457</v>
      </c>
      <c r="BD81" s="274">
        <f t="shared" si="74"/>
        <v>2357852.3271638686</v>
      </c>
      <c r="BE81" s="274">
        <f t="shared" si="74"/>
        <v>876718.53550081525</v>
      </c>
      <c r="BF81" s="274">
        <f t="shared" si="74"/>
        <v>185110.65266786644</v>
      </c>
      <c r="BG81" s="274">
        <f t="shared" si="74"/>
        <v>52701.484645565499</v>
      </c>
      <c r="BH81" s="274">
        <f t="shared" si="74"/>
        <v>3077.1423733955853</v>
      </c>
      <c r="BI81" s="274">
        <f t="shared" si="74"/>
        <v>76795.810927091254</v>
      </c>
      <c r="BJ81" s="274">
        <f>BJ26+BJ35+BJ39+BJ44+BJ49+BJ54+BJ62+BJ71+BJ76</f>
        <v>0</v>
      </c>
      <c r="BK81" s="274">
        <f t="shared" si="74"/>
        <v>-190.0955393645134</v>
      </c>
      <c r="BL81" s="300">
        <f t="shared" si="74"/>
        <v>-2210.0161626501363</v>
      </c>
    </row>
    <row r="82" spans="1:64" x14ac:dyDescent="0.25">
      <c r="A82" s="1509"/>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5">E82+Q82+AC82+AO82</f>
        <v>0</v>
      </c>
      <c r="BC82" s="274">
        <f t="shared" si="75"/>
        <v>0</v>
      </c>
      <c r="BD82" s="274">
        <f t="shared" si="75"/>
        <v>0</v>
      </c>
      <c r="BE82" s="274">
        <f t="shared" si="75"/>
        <v>0</v>
      </c>
      <c r="BF82" s="274">
        <f t="shared" si="75"/>
        <v>0</v>
      </c>
      <c r="BG82" s="274">
        <f t="shared" si="75"/>
        <v>0</v>
      </c>
      <c r="BH82" s="274">
        <f t="shared" si="75"/>
        <v>0</v>
      </c>
      <c r="BI82" s="274">
        <f t="shared" si="75"/>
        <v>0</v>
      </c>
      <c r="BJ82" s="274">
        <f t="shared" si="75"/>
        <v>0</v>
      </c>
      <c r="BK82" s="274">
        <f t="shared" si="75"/>
        <v>0</v>
      </c>
      <c r="BL82" s="300">
        <f t="shared" si="75"/>
        <v>0</v>
      </c>
    </row>
    <row r="83" spans="1:64" x14ac:dyDescent="0.25">
      <c r="A83" s="1509"/>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5"/>
        <v>0</v>
      </c>
      <c r="BC83" s="274">
        <f t="shared" si="75"/>
        <v>0</v>
      </c>
      <c r="BD83" s="274">
        <f t="shared" si="75"/>
        <v>0</v>
      </c>
      <c r="BE83" s="274">
        <f t="shared" si="75"/>
        <v>0</v>
      </c>
      <c r="BF83" s="274">
        <f t="shared" si="75"/>
        <v>0</v>
      </c>
      <c r="BG83" s="274">
        <f t="shared" si="75"/>
        <v>0</v>
      </c>
      <c r="BH83" s="274">
        <f t="shared" si="75"/>
        <v>0</v>
      </c>
      <c r="BI83" s="274">
        <f t="shared" si="75"/>
        <v>0</v>
      </c>
      <c r="BJ83" s="274">
        <f t="shared" si="75"/>
        <v>0</v>
      </c>
      <c r="BK83" s="274">
        <f t="shared" si="75"/>
        <v>0</v>
      </c>
      <c r="BL83" s="300">
        <f t="shared" si="75"/>
        <v>0</v>
      </c>
    </row>
    <row r="84" spans="1:64" ht="24.75" x14ac:dyDescent="0.25">
      <c r="A84" s="1509"/>
      <c r="B84" s="316" t="s">
        <v>166</v>
      </c>
      <c r="C84" s="137" t="s">
        <v>328</v>
      </c>
      <c r="D84" s="279">
        <f>SUM(D78:D83)</f>
        <v>59007486.323947996</v>
      </c>
      <c r="E84" s="286">
        <f t="shared" ref="E84:BL84" si="76">SUM(E78:E83)</f>
        <v>32488700.78099991</v>
      </c>
      <c r="F84" s="286">
        <f t="shared" si="76"/>
        <v>4144289.8794638678</v>
      </c>
      <c r="G84" s="286">
        <f t="shared" si="76"/>
        <v>10747194.882841485</v>
      </c>
      <c r="H84" s="286">
        <f t="shared" si="76"/>
        <v>6905709.3983088536</v>
      </c>
      <c r="I84" s="286">
        <f t="shared" si="76"/>
        <v>780128.14842309617</v>
      </c>
      <c r="J84" s="286">
        <f t="shared" si="76"/>
        <v>607304.67390333593</v>
      </c>
      <c r="K84" s="286">
        <f t="shared" si="76"/>
        <v>14020.183839994101</v>
      </c>
      <c r="L84" s="286">
        <f t="shared" si="76"/>
        <v>1034776.8050343327</v>
      </c>
      <c r="M84" s="286">
        <f t="shared" si="76"/>
        <v>588623.4626944795</v>
      </c>
      <c r="N84" s="286">
        <f t="shared" si="76"/>
        <v>278222.4125148484</v>
      </c>
      <c r="O84" s="287">
        <f t="shared" si="76"/>
        <v>1418515.6959237899</v>
      </c>
      <c r="P84" s="279">
        <f t="shared" si="76"/>
        <v>60609795.851738729</v>
      </c>
      <c r="Q84" s="286">
        <f t="shared" si="76"/>
        <v>32655513.932552852</v>
      </c>
      <c r="R84" s="286">
        <f t="shared" si="76"/>
        <v>4445328.5809158785</v>
      </c>
      <c r="S84" s="286">
        <f t="shared" si="76"/>
        <v>11863672.860071016</v>
      </c>
      <c r="T84" s="286">
        <f t="shared" si="76"/>
        <v>6661270.1253883932</v>
      </c>
      <c r="U84" s="286">
        <f t="shared" si="76"/>
        <v>877839.13930138643</v>
      </c>
      <c r="V84" s="286">
        <f t="shared" si="76"/>
        <v>617005.3898602227</v>
      </c>
      <c r="W84" s="286">
        <f t="shared" si="76"/>
        <v>15449.185569831536</v>
      </c>
      <c r="X84" s="286">
        <f t="shared" si="76"/>
        <v>1056742.5116792363</v>
      </c>
      <c r="Y84" s="286">
        <f>SUM(Y78:Y83)</f>
        <v>871591.43461939343</v>
      </c>
      <c r="Z84" s="286">
        <f t="shared" si="76"/>
        <v>278379.03881987958</v>
      </c>
      <c r="AA84" s="287">
        <f t="shared" si="76"/>
        <v>1267003.6529606353</v>
      </c>
      <c r="AB84" s="279">
        <f t="shared" si="76"/>
        <v>63383217.525094531</v>
      </c>
      <c r="AC84" s="286">
        <f t="shared" si="76"/>
        <v>34766767.571624115</v>
      </c>
      <c r="AD84" s="286">
        <f t="shared" si="76"/>
        <v>4448354.7033406617</v>
      </c>
      <c r="AE84" s="286">
        <f t="shared" si="76"/>
        <v>12403468.190899301</v>
      </c>
      <c r="AF84" s="286">
        <f t="shared" si="76"/>
        <v>6761003.96169121</v>
      </c>
      <c r="AG84" s="286">
        <f t="shared" si="76"/>
        <v>878331.16176414047</v>
      </c>
      <c r="AH84" s="286">
        <f t="shared" si="76"/>
        <v>651937.00202630938</v>
      </c>
      <c r="AI84" s="286">
        <f t="shared" si="76"/>
        <v>15730.900874858633</v>
      </c>
      <c r="AJ84" s="286">
        <f t="shared" si="76"/>
        <v>974175.63166311197</v>
      </c>
      <c r="AK84" s="286">
        <f t="shared" si="76"/>
        <v>878772.88656079723</v>
      </c>
      <c r="AL84" s="286">
        <f t="shared" si="76"/>
        <v>313230.27727548796</v>
      </c>
      <c r="AM84" s="287">
        <f t="shared" si="76"/>
        <v>1291445.2373745409</v>
      </c>
      <c r="AN84" s="853">
        <f t="shared" si="76"/>
        <v>63630535.652771644</v>
      </c>
      <c r="AO84" s="286">
        <f t="shared" si="76"/>
        <v>35116751.63205146</v>
      </c>
      <c r="AP84" s="286">
        <f t="shared" si="76"/>
        <v>4370575.8395947888</v>
      </c>
      <c r="AQ84" s="286">
        <f t="shared" si="76"/>
        <v>12144859.961769365</v>
      </c>
      <c r="AR84" s="286">
        <f t="shared" si="76"/>
        <v>6814985.6457550982</v>
      </c>
      <c r="AS84" s="286">
        <f t="shared" si="76"/>
        <v>961658.70224196394</v>
      </c>
      <c r="AT84" s="286">
        <f t="shared" si="76"/>
        <v>595546.71173270198</v>
      </c>
      <c r="AU84" s="286">
        <f t="shared" si="76"/>
        <v>26346.307691499715</v>
      </c>
      <c r="AV84" s="286">
        <f t="shared" si="76"/>
        <v>1170432.8136839224</v>
      </c>
      <c r="AW84" s="286">
        <f>SUM(AW78:AW83)</f>
        <v>677957.01465356443</v>
      </c>
      <c r="AX84" s="286">
        <f t="shared" si="76"/>
        <v>389525.14821187826</v>
      </c>
      <c r="AY84" s="287">
        <f t="shared" si="76"/>
        <v>1361895.8753853985</v>
      </c>
      <c r="AZ84" s="859">
        <f t="shared" si="76"/>
        <v>3370824.6712616589</v>
      </c>
      <c r="BA84" s="306">
        <f t="shared" si="76"/>
        <v>250001860.02481455</v>
      </c>
      <c r="BB84" s="279">
        <f t="shared" si="76"/>
        <v>135027733.91722831</v>
      </c>
      <c r="BC84" s="279">
        <f t="shared" si="76"/>
        <v>17408549.003315203</v>
      </c>
      <c r="BD84" s="279">
        <f t="shared" si="76"/>
        <v>47159195.895581178</v>
      </c>
      <c r="BE84" s="279">
        <f t="shared" si="76"/>
        <v>27142969.131143559</v>
      </c>
      <c r="BF84" s="279">
        <f t="shared" si="76"/>
        <v>3497957.1517305872</v>
      </c>
      <c r="BG84" s="279">
        <f t="shared" si="76"/>
        <v>2471793.7775225695</v>
      </c>
      <c r="BH84" s="279">
        <f t="shared" si="76"/>
        <v>71546.57797618398</v>
      </c>
      <c r="BI84" s="279">
        <f t="shared" si="76"/>
        <v>4236127.7620606031</v>
      </c>
      <c r="BJ84" s="279">
        <f>SUM(BJ78:BJ83)</f>
        <v>3016944.7985282345</v>
      </c>
      <c r="BK84" s="279">
        <f t="shared" si="76"/>
        <v>1259356.8768220942</v>
      </c>
      <c r="BL84" s="307">
        <f t="shared" si="76"/>
        <v>5338860.4616443645</v>
      </c>
    </row>
    <row r="85" spans="1:64" x14ac:dyDescent="0.25">
      <c r="A85" s="150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7">E85+Q85+AC85+AO85</f>
        <v>0</v>
      </c>
      <c r="BC85" s="274">
        <f t="shared" si="77"/>
        <v>0</v>
      </c>
      <c r="BD85" s="274">
        <f t="shared" si="77"/>
        <v>0</v>
      </c>
      <c r="BE85" s="274">
        <f t="shared" si="77"/>
        <v>0</v>
      </c>
      <c r="BF85" s="274">
        <f t="shared" si="77"/>
        <v>0</v>
      </c>
      <c r="BG85" s="274">
        <f t="shared" si="77"/>
        <v>0</v>
      </c>
      <c r="BH85" s="274">
        <f t="shared" si="77"/>
        <v>0</v>
      </c>
      <c r="BI85" s="274">
        <f t="shared" si="77"/>
        <v>0</v>
      </c>
      <c r="BJ85" s="274">
        <f t="shared" si="77"/>
        <v>0</v>
      </c>
      <c r="BK85" s="274">
        <f t="shared" si="77"/>
        <v>0</v>
      </c>
      <c r="BL85" s="298">
        <f t="shared" si="77"/>
        <v>0</v>
      </c>
    </row>
    <row r="86" spans="1:64" x14ac:dyDescent="0.25">
      <c r="A86" s="150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7"/>
        <v>0</v>
      </c>
      <c r="BC86" s="274">
        <f t="shared" si="77"/>
        <v>0</v>
      </c>
      <c r="BD86" s="274">
        <f t="shared" si="77"/>
        <v>0</v>
      </c>
      <c r="BE86" s="274">
        <f t="shared" si="77"/>
        <v>0</v>
      </c>
      <c r="BF86" s="274">
        <f t="shared" si="77"/>
        <v>0</v>
      </c>
      <c r="BG86" s="274">
        <f t="shared" si="77"/>
        <v>0</v>
      </c>
      <c r="BH86" s="274">
        <f t="shared" si="77"/>
        <v>0</v>
      </c>
      <c r="BI86" s="274">
        <f t="shared" si="77"/>
        <v>0</v>
      </c>
      <c r="BJ86" s="274">
        <f t="shared" si="77"/>
        <v>0</v>
      </c>
      <c r="BK86" s="274">
        <f t="shared" si="77"/>
        <v>0</v>
      </c>
      <c r="BL86" s="300">
        <f t="shared" si="77"/>
        <v>0</v>
      </c>
    </row>
    <row r="87" spans="1:64" s="209" customFormat="1" x14ac:dyDescent="0.25">
      <c r="A87" s="1509"/>
      <c r="B87" s="126" t="s">
        <v>169</v>
      </c>
      <c r="C87" s="127" t="s">
        <v>251</v>
      </c>
      <c r="D87" s="274">
        <f>SUM(D85:D86)</f>
        <v>0</v>
      </c>
      <c r="E87" s="274">
        <f t="shared" ref="E87:O87" si="78">SUM(E85:E86)</f>
        <v>0</v>
      </c>
      <c r="F87" s="274">
        <f t="shared" si="78"/>
        <v>0</v>
      </c>
      <c r="G87" s="274">
        <f t="shared" si="78"/>
        <v>0</v>
      </c>
      <c r="H87" s="274">
        <f t="shared" si="78"/>
        <v>0</v>
      </c>
      <c r="I87" s="274">
        <f t="shared" si="78"/>
        <v>0</v>
      </c>
      <c r="J87" s="274">
        <f t="shared" si="78"/>
        <v>0</v>
      </c>
      <c r="K87" s="274">
        <f t="shared" si="78"/>
        <v>0</v>
      </c>
      <c r="L87" s="274">
        <f t="shared" si="78"/>
        <v>0</v>
      </c>
      <c r="M87" s="274">
        <f t="shared" si="78"/>
        <v>0</v>
      </c>
      <c r="N87" s="274">
        <f t="shared" si="78"/>
        <v>0</v>
      </c>
      <c r="O87" s="282">
        <f t="shared" si="78"/>
        <v>0</v>
      </c>
      <c r="P87" s="274">
        <f>SUM(P85:P86)</f>
        <v>0</v>
      </c>
      <c r="Q87" s="274">
        <f t="shared" ref="Q87:AA87" si="79">SUM(Q85:Q86)</f>
        <v>0</v>
      </c>
      <c r="R87" s="274">
        <f t="shared" si="79"/>
        <v>0</v>
      </c>
      <c r="S87" s="274">
        <f t="shared" si="79"/>
        <v>0</v>
      </c>
      <c r="T87" s="274">
        <f t="shared" si="79"/>
        <v>0</v>
      </c>
      <c r="U87" s="274">
        <f t="shared" si="79"/>
        <v>0</v>
      </c>
      <c r="V87" s="274">
        <f t="shared" si="79"/>
        <v>0</v>
      </c>
      <c r="W87" s="274">
        <f t="shared" si="79"/>
        <v>0</v>
      </c>
      <c r="X87" s="274">
        <f t="shared" si="79"/>
        <v>0</v>
      </c>
      <c r="Y87" s="274">
        <f t="shared" si="79"/>
        <v>0</v>
      </c>
      <c r="Z87" s="274">
        <f t="shared" si="79"/>
        <v>0</v>
      </c>
      <c r="AA87" s="282">
        <f t="shared" si="79"/>
        <v>0</v>
      </c>
      <c r="AB87" s="274">
        <f>SUM(AB85:AB86)</f>
        <v>0</v>
      </c>
      <c r="AC87" s="274">
        <f t="shared" ref="AC87:AM87" si="80">SUM(AC85:AC86)</f>
        <v>0</v>
      </c>
      <c r="AD87" s="274">
        <f t="shared" si="80"/>
        <v>0</v>
      </c>
      <c r="AE87" s="274">
        <f t="shared" si="80"/>
        <v>0</v>
      </c>
      <c r="AF87" s="274">
        <f t="shared" si="80"/>
        <v>0</v>
      </c>
      <c r="AG87" s="274">
        <f t="shared" si="80"/>
        <v>0</v>
      </c>
      <c r="AH87" s="274">
        <f t="shared" si="80"/>
        <v>0</v>
      </c>
      <c r="AI87" s="274">
        <f t="shared" si="80"/>
        <v>0</v>
      </c>
      <c r="AJ87" s="274">
        <f t="shared" si="80"/>
        <v>0</v>
      </c>
      <c r="AK87" s="274">
        <f t="shared" si="80"/>
        <v>0</v>
      </c>
      <c r="AL87" s="274">
        <f t="shared" si="80"/>
        <v>0</v>
      </c>
      <c r="AM87" s="282">
        <f t="shared" si="80"/>
        <v>0</v>
      </c>
      <c r="AN87" s="289">
        <f>SUM(AN85:AN86)</f>
        <v>0</v>
      </c>
      <c r="AO87" s="274">
        <f>SUM(AO85:AO86)</f>
        <v>0</v>
      </c>
      <c r="AP87" s="274">
        <f t="shared" ref="AP87:AZ87" si="81">SUM(AP85:AP86)</f>
        <v>0</v>
      </c>
      <c r="AQ87" s="274">
        <f t="shared" si="81"/>
        <v>0</v>
      </c>
      <c r="AR87" s="274">
        <f t="shared" si="81"/>
        <v>0</v>
      </c>
      <c r="AS87" s="274">
        <f t="shared" si="81"/>
        <v>0</v>
      </c>
      <c r="AT87" s="274">
        <f t="shared" si="81"/>
        <v>0</v>
      </c>
      <c r="AU87" s="274">
        <f t="shared" si="81"/>
        <v>0</v>
      </c>
      <c r="AV87" s="274">
        <f t="shared" si="81"/>
        <v>0</v>
      </c>
      <c r="AW87" s="274">
        <f t="shared" si="81"/>
        <v>0</v>
      </c>
      <c r="AX87" s="274">
        <f t="shared" si="81"/>
        <v>0</v>
      </c>
      <c r="AY87" s="282">
        <f t="shared" si="81"/>
        <v>0</v>
      </c>
      <c r="AZ87" s="300">
        <f t="shared" si="81"/>
        <v>0</v>
      </c>
      <c r="BA87" s="296">
        <f>SUM(BA85:BA86)</f>
        <v>0</v>
      </c>
      <c r="BB87" s="274">
        <f>SUM(BB85:BB86)</f>
        <v>0</v>
      </c>
      <c r="BC87" s="274">
        <f>F87+R87+AD87+AP87</f>
        <v>0</v>
      </c>
      <c r="BD87" s="274">
        <f>SUM(BD85:BD86)</f>
        <v>0</v>
      </c>
      <c r="BE87" s="274">
        <f>H87+T87+AF87+AR87</f>
        <v>0</v>
      </c>
      <c r="BF87" s="274">
        <f t="shared" ref="BF87:BL87" si="82">SUM(BF85:BF86)</f>
        <v>0</v>
      </c>
      <c r="BG87" s="274">
        <f t="shared" si="82"/>
        <v>0</v>
      </c>
      <c r="BH87" s="274">
        <f t="shared" si="82"/>
        <v>0</v>
      </c>
      <c r="BI87" s="274">
        <f t="shared" si="82"/>
        <v>0</v>
      </c>
      <c r="BJ87" s="274">
        <f>SUM(BJ85:BJ86)</f>
        <v>0</v>
      </c>
      <c r="BK87" s="274">
        <f t="shared" si="82"/>
        <v>0</v>
      </c>
      <c r="BL87" s="300">
        <f t="shared" si="82"/>
        <v>0</v>
      </c>
    </row>
    <row r="88" spans="1:64" s="209" customFormat="1" ht="24.75" x14ac:dyDescent="0.25">
      <c r="A88" s="1510"/>
      <c r="B88" s="129" t="s">
        <v>170</v>
      </c>
      <c r="C88" s="130" t="s">
        <v>324</v>
      </c>
      <c r="D88" s="275">
        <f>D84+D87</f>
        <v>59007486.323947996</v>
      </c>
      <c r="E88" s="275">
        <f t="shared" ref="E88:O88" si="83">E84+E87</f>
        <v>32488700.78099991</v>
      </c>
      <c r="F88" s="275">
        <f t="shared" si="83"/>
        <v>4144289.8794638678</v>
      </c>
      <c r="G88" s="275">
        <f t="shared" si="83"/>
        <v>10747194.882841485</v>
      </c>
      <c r="H88" s="275">
        <f t="shared" si="83"/>
        <v>6905709.3983088536</v>
      </c>
      <c r="I88" s="275">
        <f t="shared" si="83"/>
        <v>780128.14842309617</v>
      </c>
      <c r="J88" s="275">
        <f t="shared" si="83"/>
        <v>607304.67390333593</v>
      </c>
      <c r="K88" s="275">
        <f t="shared" si="83"/>
        <v>14020.183839994101</v>
      </c>
      <c r="L88" s="275">
        <f t="shared" si="83"/>
        <v>1034776.8050343327</v>
      </c>
      <c r="M88" s="275">
        <f t="shared" si="83"/>
        <v>588623.4626944795</v>
      </c>
      <c r="N88" s="275">
        <f t="shared" si="83"/>
        <v>278222.4125148484</v>
      </c>
      <c r="O88" s="283">
        <f t="shared" si="83"/>
        <v>1418515.6959237899</v>
      </c>
      <c r="P88" s="275">
        <f>P84+P87</f>
        <v>60609795.851738729</v>
      </c>
      <c r="Q88" s="275">
        <f t="shared" ref="Q88:AA88" si="84">Q84+Q87</f>
        <v>32655513.932552852</v>
      </c>
      <c r="R88" s="275">
        <f t="shared" si="84"/>
        <v>4445328.5809158785</v>
      </c>
      <c r="S88" s="275">
        <f t="shared" si="84"/>
        <v>11863672.860071016</v>
      </c>
      <c r="T88" s="275">
        <f t="shared" si="84"/>
        <v>6661270.1253883932</v>
      </c>
      <c r="U88" s="275">
        <f t="shared" si="84"/>
        <v>877839.13930138643</v>
      </c>
      <c r="V88" s="275">
        <f t="shared" si="84"/>
        <v>617005.3898602227</v>
      </c>
      <c r="W88" s="275">
        <f t="shared" si="84"/>
        <v>15449.185569831536</v>
      </c>
      <c r="X88" s="275">
        <f t="shared" si="84"/>
        <v>1056742.5116792363</v>
      </c>
      <c r="Y88" s="275">
        <f t="shared" si="84"/>
        <v>871591.43461939343</v>
      </c>
      <c r="Z88" s="275">
        <f t="shared" si="84"/>
        <v>278379.03881987958</v>
      </c>
      <c r="AA88" s="283">
        <f t="shared" si="84"/>
        <v>1267003.6529606353</v>
      </c>
      <c r="AB88" s="275">
        <f>AB84+AB87</f>
        <v>63383217.525094531</v>
      </c>
      <c r="AC88" s="275">
        <f t="shared" ref="AC88:AM88" si="85">AC84+AC87</f>
        <v>34766767.571624115</v>
      </c>
      <c r="AD88" s="275">
        <f t="shared" si="85"/>
        <v>4448354.7033406617</v>
      </c>
      <c r="AE88" s="275">
        <f t="shared" si="85"/>
        <v>12403468.190899301</v>
      </c>
      <c r="AF88" s="275">
        <f t="shared" si="85"/>
        <v>6761003.96169121</v>
      </c>
      <c r="AG88" s="275">
        <f t="shared" si="85"/>
        <v>878331.16176414047</v>
      </c>
      <c r="AH88" s="275">
        <f t="shared" si="85"/>
        <v>651937.00202630938</v>
      </c>
      <c r="AI88" s="275">
        <f t="shared" si="85"/>
        <v>15730.900874858633</v>
      </c>
      <c r="AJ88" s="275">
        <f t="shared" si="85"/>
        <v>974175.63166311197</v>
      </c>
      <c r="AK88" s="275">
        <f t="shared" si="85"/>
        <v>878772.88656079723</v>
      </c>
      <c r="AL88" s="275">
        <f t="shared" si="85"/>
        <v>313230.27727548796</v>
      </c>
      <c r="AM88" s="283">
        <f t="shared" si="85"/>
        <v>1291445.2373745409</v>
      </c>
      <c r="AN88" s="277">
        <f>AN84+AN87</f>
        <v>63630535.652771644</v>
      </c>
      <c r="AO88" s="275">
        <f>AO84+AO87</f>
        <v>35116751.63205146</v>
      </c>
      <c r="AP88" s="275">
        <f t="shared" ref="AP88:AZ88" si="86">AP84+AP87</f>
        <v>4370575.8395947888</v>
      </c>
      <c r="AQ88" s="275">
        <f t="shared" si="86"/>
        <v>12144859.961769365</v>
      </c>
      <c r="AR88" s="275">
        <f t="shared" si="86"/>
        <v>6814985.6457550982</v>
      </c>
      <c r="AS88" s="275">
        <f t="shared" si="86"/>
        <v>961658.70224196394</v>
      </c>
      <c r="AT88" s="275">
        <f t="shared" si="86"/>
        <v>595546.71173270198</v>
      </c>
      <c r="AU88" s="275">
        <f t="shared" si="86"/>
        <v>26346.307691499715</v>
      </c>
      <c r="AV88" s="275">
        <f t="shared" si="86"/>
        <v>1170432.8136839224</v>
      </c>
      <c r="AW88" s="275">
        <f t="shared" si="86"/>
        <v>677957.01465356443</v>
      </c>
      <c r="AX88" s="275">
        <f t="shared" si="86"/>
        <v>389525.14821187826</v>
      </c>
      <c r="AY88" s="283">
        <f t="shared" si="86"/>
        <v>1361895.8753853985</v>
      </c>
      <c r="AZ88" s="299">
        <f t="shared" si="86"/>
        <v>3370824.6712616589</v>
      </c>
      <c r="BA88" s="308">
        <f>BA84+BA87</f>
        <v>250001860.02481455</v>
      </c>
      <c r="BB88" s="278">
        <f>BB84+BB87</f>
        <v>135027733.91722831</v>
      </c>
      <c r="BC88" s="278">
        <f t="shared" ref="BC88:BL88" si="87">BC84+BC87</f>
        <v>17408549.003315203</v>
      </c>
      <c r="BD88" s="278">
        <f t="shared" si="87"/>
        <v>47159195.895581178</v>
      </c>
      <c r="BE88" s="278">
        <f t="shared" si="87"/>
        <v>27142969.131143559</v>
      </c>
      <c r="BF88" s="278">
        <f t="shared" si="87"/>
        <v>3497957.1517305872</v>
      </c>
      <c r="BG88" s="278">
        <f t="shared" si="87"/>
        <v>2471793.7775225695</v>
      </c>
      <c r="BH88" s="278">
        <f t="shared" si="87"/>
        <v>71546.57797618398</v>
      </c>
      <c r="BI88" s="278">
        <f t="shared" si="87"/>
        <v>4236127.7620606031</v>
      </c>
      <c r="BJ88" s="278">
        <f>BJ84+BJ87</f>
        <v>3016944.7985282345</v>
      </c>
      <c r="BK88" s="278">
        <f t="shared" si="87"/>
        <v>1259356.8768220942</v>
      </c>
      <c r="BL88" s="305">
        <f t="shared" si="87"/>
        <v>5338860.4616443645</v>
      </c>
    </row>
    <row r="89" spans="1:64" customFormat="1" x14ac:dyDescent="0.25">
      <c r="A89" s="1511" t="s">
        <v>175</v>
      </c>
      <c r="B89" s="1512"/>
      <c r="C89" s="151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92" t="s">
        <v>247</v>
      </c>
      <c r="AO89" s="1461"/>
      <c r="AP89" s="1461"/>
      <c r="AQ89" s="1461"/>
      <c r="AR89" s="1461"/>
      <c r="AS89" s="1461"/>
      <c r="AT89" s="1461"/>
      <c r="AU89" s="1461"/>
      <c r="AV89" s="1461"/>
      <c r="AW89" s="1461"/>
      <c r="AX89" s="1461"/>
      <c r="AY89" s="1493"/>
      <c r="AZ89" s="719"/>
      <c r="BA89" s="1460" t="s">
        <v>807</v>
      </c>
      <c r="BB89" s="1461"/>
      <c r="BC89" s="1461"/>
      <c r="BD89" s="1461"/>
      <c r="BE89" s="1461"/>
      <c r="BF89" s="1461"/>
      <c r="BG89" s="1461"/>
      <c r="BH89" s="1461"/>
      <c r="BI89" s="1461"/>
      <c r="BJ89" s="1461"/>
      <c r="BK89" s="1461"/>
      <c r="BL89" s="1462"/>
    </row>
    <row r="90" spans="1:64" customFormat="1" ht="45" customHeight="1" x14ac:dyDescent="0.25">
      <c r="A90" s="1514"/>
      <c r="B90" s="1515"/>
      <c r="C90" s="1516"/>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494" t="s">
        <v>9</v>
      </c>
      <c r="B91" s="124" t="s">
        <v>121</v>
      </c>
      <c r="C91" s="125" t="s">
        <v>27</v>
      </c>
      <c r="D91" s="274">
        <f t="shared" ref="D91:D97" si="88">E91+F91</f>
        <v>29421939.411931396</v>
      </c>
      <c r="E91" s="253">
        <v>1097298.2262200743</v>
      </c>
      <c r="F91" s="253">
        <v>28324641.18571132</v>
      </c>
      <c r="G91" s="303"/>
      <c r="H91" s="303"/>
      <c r="I91" s="303"/>
      <c r="J91" s="303"/>
      <c r="K91" s="303"/>
      <c r="L91" s="303"/>
      <c r="M91" s="303"/>
      <c r="N91" s="303"/>
      <c r="O91" s="375"/>
      <c r="P91" s="274">
        <f t="shared" ref="P91:P97" si="89">Q91+R91</f>
        <v>3319701.7860140167</v>
      </c>
      <c r="Q91" s="253">
        <v>1025509.2010712044</v>
      </c>
      <c r="R91" s="253">
        <v>2294192.5849428126</v>
      </c>
      <c r="S91" s="303"/>
      <c r="T91" s="303"/>
      <c r="U91" s="303"/>
      <c r="V91" s="303"/>
      <c r="W91" s="303"/>
      <c r="X91" s="303"/>
      <c r="Y91" s="303"/>
      <c r="Z91" s="303"/>
      <c r="AA91" s="375"/>
      <c r="AB91" s="274">
        <f t="shared" ref="AB91:AB97" si="90">AC91+AD91</f>
        <v>93911612.894043505</v>
      </c>
      <c r="AC91" s="253">
        <v>992895.41998291307</v>
      </c>
      <c r="AD91" s="253">
        <v>92918717.474060595</v>
      </c>
      <c r="AE91" s="303"/>
      <c r="AF91" s="303"/>
      <c r="AG91" s="303"/>
      <c r="AH91" s="303"/>
      <c r="AI91" s="303"/>
      <c r="AJ91" s="303"/>
      <c r="AK91" s="303"/>
      <c r="AL91" s="303"/>
      <c r="AM91" s="375"/>
      <c r="AN91" s="289">
        <f t="shared" ref="AN91:AN97" si="91">AO91+AP91</f>
        <v>2946215.4509769091</v>
      </c>
      <c r="AO91" s="253">
        <v>968183.5796780776</v>
      </c>
      <c r="AP91" s="253">
        <v>1978031.8712988314</v>
      </c>
      <c r="AQ91" s="303"/>
      <c r="AR91" s="303"/>
      <c r="AS91" s="303"/>
      <c r="AT91" s="303"/>
      <c r="AU91" s="303"/>
      <c r="AV91" s="303"/>
      <c r="AW91" s="303"/>
      <c r="AX91" s="303"/>
      <c r="AY91" s="375"/>
      <c r="AZ91" s="526"/>
      <c r="BA91" s="296">
        <f t="shared" ref="BA91:BA97" si="92">BB91+BC91+AZ91</f>
        <v>129599469.54296584</v>
      </c>
      <c r="BB91" s="274">
        <f t="shared" ref="BB91:BC96" si="93">E91+Q91+AC91+AO91</f>
        <v>4083886.4269522694</v>
      </c>
      <c r="BC91" s="274">
        <f t="shared" si="93"/>
        <v>125515583.11601357</v>
      </c>
      <c r="BD91" s="303"/>
      <c r="BE91" s="303"/>
      <c r="BF91" s="303"/>
      <c r="BG91" s="303"/>
      <c r="BH91" s="303"/>
      <c r="BI91" s="303"/>
      <c r="BJ91" s="303"/>
      <c r="BK91" s="303"/>
      <c r="BL91" s="304"/>
    </row>
    <row r="92" spans="1:64" x14ac:dyDescent="0.25">
      <c r="A92" s="1495"/>
      <c r="B92" s="126" t="s">
        <v>122</v>
      </c>
      <c r="C92" s="127" t="s">
        <v>97</v>
      </c>
      <c r="D92" s="274">
        <f t="shared" si="88"/>
        <v>-24920225.466098208</v>
      </c>
      <c r="E92" s="253">
        <v>107981.85005615266</v>
      </c>
      <c r="F92" s="253">
        <v>-25028207.316154361</v>
      </c>
      <c r="G92" s="303"/>
      <c r="H92" s="303"/>
      <c r="I92" s="303"/>
      <c r="J92" s="303"/>
      <c r="K92" s="303"/>
      <c r="L92" s="303"/>
      <c r="M92" s="303"/>
      <c r="N92" s="303"/>
      <c r="O92" s="375"/>
      <c r="P92" s="274">
        <f t="shared" si="89"/>
        <v>1129021.5614891101</v>
      </c>
      <c r="Q92" s="253">
        <v>110852.44491823924</v>
      </c>
      <c r="R92" s="253">
        <v>1018169.116570871</v>
      </c>
      <c r="S92" s="303"/>
      <c r="T92" s="303"/>
      <c r="U92" s="303"/>
      <c r="V92" s="303"/>
      <c r="W92" s="303"/>
      <c r="X92" s="303"/>
      <c r="Y92" s="303"/>
      <c r="Z92" s="303"/>
      <c r="AA92" s="375"/>
      <c r="AB92" s="274">
        <f t="shared" si="90"/>
        <v>-89301392.633928418</v>
      </c>
      <c r="AC92" s="253">
        <v>442143.90240817994</v>
      </c>
      <c r="AD92" s="253">
        <v>-89743536.536336601</v>
      </c>
      <c r="AE92" s="303"/>
      <c r="AF92" s="303"/>
      <c r="AG92" s="303"/>
      <c r="AH92" s="303"/>
      <c r="AI92" s="303"/>
      <c r="AJ92" s="303"/>
      <c r="AK92" s="303"/>
      <c r="AL92" s="303"/>
      <c r="AM92" s="375"/>
      <c r="AN92" s="289">
        <f t="shared" si="91"/>
        <v>2187862.5988309202</v>
      </c>
      <c r="AO92" s="253">
        <v>301229.20768298197</v>
      </c>
      <c r="AP92" s="253">
        <v>1886633.3911479381</v>
      </c>
      <c r="AQ92" s="303"/>
      <c r="AR92" s="303"/>
      <c r="AS92" s="303"/>
      <c r="AT92" s="303"/>
      <c r="AU92" s="303"/>
      <c r="AV92" s="303"/>
      <c r="AW92" s="303"/>
      <c r="AX92" s="303"/>
      <c r="AY92" s="375"/>
      <c r="AZ92" s="526"/>
      <c r="BA92" s="296">
        <f t="shared" si="92"/>
        <v>-110904733.93970659</v>
      </c>
      <c r="BB92" s="274">
        <f t="shared" si="93"/>
        <v>962207.40506555384</v>
      </c>
      <c r="BC92" s="274">
        <f t="shared" si="93"/>
        <v>-111866941.34477215</v>
      </c>
      <c r="BD92" s="303"/>
      <c r="BE92" s="303"/>
      <c r="BF92" s="303"/>
      <c r="BG92" s="303"/>
      <c r="BH92" s="303"/>
      <c r="BI92" s="303"/>
      <c r="BJ92" s="303"/>
      <c r="BK92" s="303"/>
      <c r="BL92" s="304"/>
    </row>
    <row r="93" spans="1:64" x14ac:dyDescent="0.25">
      <c r="A93" s="1495"/>
      <c r="B93" s="126" t="s">
        <v>123</v>
      </c>
      <c r="C93" s="127" t="s">
        <v>98</v>
      </c>
      <c r="D93" s="274">
        <f t="shared" si="88"/>
        <v>1176724.8626050912</v>
      </c>
      <c r="E93" s="253">
        <v>535917.80755647738</v>
      </c>
      <c r="F93" s="253">
        <v>640807.05504861369</v>
      </c>
      <c r="G93" s="303"/>
      <c r="H93" s="303"/>
      <c r="I93" s="303"/>
      <c r="J93" s="303"/>
      <c r="K93" s="303"/>
      <c r="L93" s="303"/>
      <c r="M93" s="303"/>
      <c r="N93" s="303"/>
      <c r="O93" s="375"/>
      <c r="P93" s="274">
        <f t="shared" si="89"/>
        <v>1498652.780428513</v>
      </c>
      <c r="Q93" s="253">
        <v>760202.79333673872</v>
      </c>
      <c r="R93" s="253">
        <v>738449.98709177412</v>
      </c>
      <c r="S93" s="303"/>
      <c r="T93" s="303"/>
      <c r="U93" s="303"/>
      <c r="V93" s="303"/>
      <c r="W93" s="303"/>
      <c r="X93" s="303"/>
      <c r="Y93" s="303"/>
      <c r="Z93" s="303"/>
      <c r="AA93" s="375"/>
      <c r="AB93" s="274">
        <f t="shared" si="90"/>
        <v>1375314.8678295193</v>
      </c>
      <c r="AC93" s="253">
        <v>721248.2068522448</v>
      </c>
      <c r="AD93" s="253">
        <v>654066.66097727453</v>
      </c>
      <c r="AE93" s="303"/>
      <c r="AF93" s="303"/>
      <c r="AG93" s="303"/>
      <c r="AH93" s="303"/>
      <c r="AI93" s="303"/>
      <c r="AJ93" s="303"/>
      <c r="AK93" s="303"/>
      <c r="AL93" s="303"/>
      <c r="AM93" s="375"/>
      <c r="AN93" s="289">
        <f t="shared" si="91"/>
        <v>1174830.9976372591</v>
      </c>
      <c r="AO93" s="253">
        <v>520529.04351679841</v>
      </c>
      <c r="AP93" s="253">
        <v>654301.95412046066</v>
      </c>
      <c r="AQ93" s="303"/>
      <c r="AR93" s="303"/>
      <c r="AS93" s="303"/>
      <c r="AT93" s="303"/>
      <c r="AU93" s="303"/>
      <c r="AV93" s="303"/>
      <c r="AW93" s="303"/>
      <c r="AX93" s="303"/>
      <c r="AY93" s="375"/>
      <c r="AZ93" s="526"/>
      <c r="BA93" s="296">
        <f t="shared" si="92"/>
        <v>5225523.5085003823</v>
      </c>
      <c r="BB93" s="274">
        <f t="shared" si="93"/>
        <v>2537897.8512622593</v>
      </c>
      <c r="BC93" s="274">
        <f t="shared" si="93"/>
        <v>2687625.657238123</v>
      </c>
      <c r="BD93" s="303"/>
      <c r="BE93" s="303"/>
      <c r="BF93" s="303"/>
      <c r="BG93" s="303"/>
      <c r="BH93" s="303"/>
      <c r="BI93" s="303"/>
      <c r="BJ93" s="303"/>
      <c r="BK93" s="303"/>
      <c r="BL93" s="304"/>
    </row>
    <row r="94" spans="1:64" x14ac:dyDescent="0.25">
      <c r="A94" s="1495"/>
      <c r="B94" s="132" t="s">
        <v>124</v>
      </c>
      <c r="C94" s="127" t="s">
        <v>99</v>
      </c>
      <c r="D94" s="274">
        <f t="shared" si="88"/>
        <v>74712.957035122206</v>
      </c>
      <c r="E94" s="253">
        <v>44159.961532484689</v>
      </c>
      <c r="F94" s="253">
        <v>30552.995502637514</v>
      </c>
      <c r="G94" s="303"/>
      <c r="H94" s="303"/>
      <c r="I94" s="303"/>
      <c r="J94" s="303"/>
      <c r="K94" s="303"/>
      <c r="L94" s="303"/>
      <c r="M94" s="303"/>
      <c r="N94" s="303"/>
      <c r="O94" s="375"/>
      <c r="P94" s="274">
        <f t="shared" si="89"/>
        <v>94440.76021374081</v>
      </c>
      <c r="Q94" s="253">
        <v>48067.745727757363</v>
      </c>
      <c r="R94" s="253">
        <v>46373.014485983447</v>
      </c>
      <c r="S94" s="303"/>
      <c r="T94" s="303"/>
      <c r="U94" s="303"/>
      <c r="V94" s="303"/>
      <c r="W94" s="303"/>
      <c r="X94" s="303"/>
      <c r="Y94" s="303"/>
      <c r="Z94" s="303"/>
      <c r="AA94" s="375"/>
      <c r="AB94" s="274">
        <f t="shared" si="90"/>
        <v>118973.03123921913</v>
      </c>
      <c r="AC94" s="253">
        <v>69893.270358091118</v>
      </c>
      <c r="AD94" s="253">
        <v>49079.760881128008</v>
      </c>
      <c r="AE94" s="303"/>
      <c r="AF94" s="303"/>
      <c r="AG94" s="303"/>
      <c r="AH94" s="303"/>
      <c r="AI94" s="303"/>
      <c r="AJ94" s="303"/>
      <c r="AK94" s="303"/>
      <c r="AL94" s="303"/>
      <c r="AM94" s="375"/>
      <c r="AN94" s="289">
        <f t="shared" si="91"/>
        <v>295922.121627215</v>
      </c>
      <c r="AO94" s="253">
        <v>219166.82762756318</v>
      </c>
      <c r="AP94" s="253">
        <v>76755.293999651825</v>
      </c>
      <c r="AQ94" s="303"/>
      <c r="AR94" s="303"/>
      <c r="AS94" s="303"/>
      <c r="AT94" s="303"/>
      <c r="AU94" s="303"/>
      <c r="AV94" s="303"/>
      <c r="AW94" s="303"/>
      <c r="AX94" s="303"/>
      <c r="AY94" s="375"/>
      <c r="AZ94" s="526"/>
      <c r="BA94" s="296">
        <f t="shared" si="92"/>
        <v>584048.87011529715</v>
      </c>
      <c r="BB94" s="274">
        <f t="shared" si="93"/>
        <v>381287.80524589634</v>
      </c>
      <c r="BC94" s="274">
        <f t="shared" si="93"/>
        <v>202761.06486940081</v>
      </c>
      <c r="BD94" s="303"/>
      <c r="BE94" s="303"/>
      <c r="BF94" s="303"/>
      <c r="BG94" s="303"/>
      <c r="BH94" s="303"/>
      <c r="BI94" s="303"/>
      <c r="BJ94" s="303"/>
      <c r="BK94" s="303"/>
      <c r="BL94" s="304"/>
    </row>
    <row r="95" spans="1:64" x14ac:dyDescent="0.25">
      <c r="A95" s="1495"/>
      <c r="B95" s="132" t="s">
        <v>125</v>
      </c>
      <c r="C95" s="127" t="s">
        <v>100</v>
      </c>
      <c r="D95" s="274">
        <f t="shared" si="88"/>
        <v>-1659.6306181070802</v>
      </c>
      <c r="E95" s="253">
        <v>0</v>
      </c>
      <c r="F95" s="253">
        <v>-1659.6306181070802</v>
      </c>
      <c r="G95" s="303"/>
      <c r="H95" s="303"/>
      <c r="I95" s="303"/>
      <c r="J95" s="303"/>
      <c r="K95" s="303"/>
      <c r="L95" s="303"/>
      <c r="M95" s="303"/>
      <c r="N95" s="303"/>
      <c r="O95" s="375"/>
      <c r="P95" s="274">
        <f t="shared" si="89"/>
        <v>-57449.717272131835</v>
      </c>
      <c r="Q95" s="253">
        <v>0.85130295662423305</v>
      </c>
      <c r="R95" s="253">
        <v>-57450.568575088459</v>
      </c>
      <c r="S95" s="303"/>
      <c r="T95" s="303"/>
      <c r="U95" s="303"/>
      <c r="V95" s="303"/>
      <c r="W95" s="303"/>
      <c r="X95" s="303"/>
      <c r="Y95" s="303"/>
      <c r="Z95" s="303"/>
      <c r="AA95" s="375"/>
      <c r="AB95" s="274">
        <f t="shared" si="90"/>
        <v>-27210.596853709427</v>
      </c>
      <c r="AC95" s="253">
        <v>0.82804374957042504</v>
      </c>
      <c r="AD95" s="253">
        <v>-27211.424897458997</v>
      </c>
      <c r="AE95" s="303"/>
      <c r="AF95" s="303"/>
      <c r="AG95" s="303"/>
      <c r="AH95" s="303"/>
      <c r="AI95" s="303"/>
      <c r="AJ95" s="303"/>
      <c r="AK95" s="303"/>
      <c r="AL95" s="303"/>
      <c r="AM95" s="375"/>
      <c r="AN95" s="289">
        <f t="shared" si="91"/>
        <v>-5159.3695037749176</v>
      </c>
      <c r="AO95" s="253">
        <v>0.79063791167944353</v>
      </c>
      <c r="AP95" s="253">
        <v>-5160.1601416865969</v>
      </c>
      <c r="AQ95" s="303"/>
      <c r="AR95" s="303"/>
      <c r="AS95" s="303"/>
      <c r="AT95" s="303"/>
      <c r="AU95" s="303"/>
      <c r="AV95" s="303"/>
      <c r="AW95" s="303"/>
      <c r="AX95" s="303"/>
      <c r="AY95" s="375"/>
      <c r="AZ95" s="526"/>
      <c r="BA95" s="296">
        <f t="shared" si="92"/>
        <v>-91479.314247723276</v>
      </c>
      <c r="BB95" s="274">
        <f t="shared" si="93"/>
        <v>2.4699846178741014</v>
      </c>
      <c r="BC95" s="274">
        <f t="shared" si="93"/>
        <v>-91481.784232341146</v>
      </c>
      <c r="BD95" s="303"/>
      <c r="BE95" s="303"/>
      <c r="BF95" s="303"/>
      <c r="BG95" s="303"/>
      <c r="BH95" s="303"/>
      <c r="BI95" s="303"/>
      <c r="BJ95" s="303"/>
      <c r="BK95" s="303"/>
      <c r="BL95" s="304"/>
    </row>
    <row r="96" spans="1:64" x14ac:dyDescent="0.25">
      <c r="A96" s="1495"/>
      <c r="B96" s="126" t="s">
        <v>126</v>
      </c>
      <c r="C96" s="127" t="s">
        <v>28</v>
      </c>
      <c r="D96" s="274">
        <f t="shared" si="88"/>
        <v>43247.177274117617</v>
      </c>
      <c r="E96" s="253">
        <v>43247.177274117617</v>
      </c>
      <c r="F96" s="253">
        <v>0</v>
      </c>
      <c r="G96" s="303"/>
      <c r="H96" s="303"/>
      <c r="I96" s="303"/>
      <c r="J96" s="303"/>
      <c r="K96" s="303"/>
      <c r="L96" s="303"/>
      <c r="M96" s="303"/>
      <c r="N96" s="303"/>
      <c r="O96" s="375"/>
      <c r="P96" s="274">
        <f t="shared" si="89"/>
        <v>-53679.785141331115</v>
      </c>
      <c r="Q96" s="253">
        <v>-53876.152570398546</v>
      </c>
      <c r="R96" s="253">
        <v>196.36742906742998</v>
      </c>
      <c r="S96" s="303"/>
      <c r="T96" s="303"/>
      <c r="U96" s="303"/>
      <c r="V96" s="303"/>
      <c r="W96" s="303"/>
      <c r="X96" s="303"/>
      <c r="Y96" s="303"/>
      <c r="Z96" s="303"/>
      <c r="AA96" s="375"/>
      <c r="AB96" s="274">
        <f t="shared" si="90"/>
        <v>46175.394266771786</v>
      </c>
      <c r="AC96" s="253">
        <v>46175.394266771786</v>
      </c>
      <c r="AD96" s="253">
        <v>0</v>
      </c>
      <c r="AE96" s="303"/>
      <c r="AF96" s="303"/>
      <c r="AG96" s="303"/>
      <c r="AH96" s="303"/>
      <c r="AI96" s="303"/>
      <c r="AJ96" s="303"/>
      <c r="AK96" s="303"/>
      <c r="AL96" s="303"/>
      <c r="AM96" s="375"/>
      <c r="AN96" s="289">
        <f t="shared" si="91"/>
        <v>13340.519518051009</v>
      </c>
      <c r="AO96" s="253">
        <v>13340.519518051009</v>
      </c>
      <c r="AP96" s="253">
        <v>0</v>
      </c>
      <c r="AQ96" s="303"/>
      <c r="AR96" s="303"/>
      <c r="AS96" s="303"/>
      <c r="AT96" s="303"/>
      <c r="AU96" s="303"/>
      <c r="AV96" s="303"/>
      <c r="AW96" s="303"/>
      <c r="AX96" s="303"/>
      <c r="AY96" s="375"/>
      <c r="AZ96" s="526"/>
      <c r="BA96" s="296">
        <f t="shared" si="92"/>
        <v>49083.305917609301</v>
      </c>
      <c r="BB96" s="274">
        <f t="shared" si="93"/>
        <v>48886.938488541869</v>
      </c>
      <c r="BC96" s="274">
        <f t="shared" si="93"/>
        <v>196.36742906742998</v>
      </c>
      <c r="BD96" s="303"/>
      <c r="BE96" s="303"/>
      <c r="BF96" s="303"/>
      <c r="BG96" s="303"/>
      <c r="BH96" s="303"/>
      <c r="BI96" s="303"/>
      <c r="BJ96" s="303"/>
      <c r="BK96" s="303"/>
      <c r="BL96" s="304"/>
    </row>
    <row r="97" spans="1:64" s="209" customFormat="1" ht="14.85" customHeight="1" x14ac:dyDescent="0.25">
      <c r="A97" s="1496"/>
      <c r="B97" s="129" t="s">
        <v>127</v>
      </c>
      <c r="C97" s="130" t="s">
        <v>105</v>
      </c>
      <c r="D97" s="275">
        <f t="shared" si="88"/>
        <v>5794739.3121294109</v>
      </c>
      <c r="E97" s="275">
        <f>SUM(E91:E96)</f>
        <v>1828605.0226393067</v>
      </c>
      <c r="F97" s="275">
        <f>SUM(F91:F96)</f>
        <v>3966134.2894901042</v>
      </c>
      <c r="G97" s="335"/>
      <c r="H97" s="335"/>
      <c r="I97" s="335"/>
      <c r="J97" s="335"/>
      <c r="K97" s="335"/>
      <c r="L97" s="335"/>
      <c r="M97" s="335"/>
      <c r="N97" s="335"/>
      <c r="O97" s="376"/>
      <c r="P97" s="275">
        <f t="shared" si="89"/>
        <v>5930687.3857319187</v>
      </c>
      <c r="Q97" s="275">
        <f>SUM(Q91:Q96)</f>
        <v>1890756.8837864981</v>
      </c>
      <c r="R97" s="275">
        <f>SUM(R91:R96)</f>
        <v>4039930.5019454202</v>
      </c>
      <c r="S97" s="335"/>
      <c r="T97" s="335"/>
      <c r="U97" s="335"/>
      <c r="V97" s="335"/>
      <c r="W97" s="335"/>
      <c r="X97" s="335"/>
      <c r="Y97" s="335"/>
      <c r="Z97" s="335"/>
      <c r="AA97" s="376"/>
      <c r="AB97" s="275">
        <f t="shared" si="90"/>
        <v>6123472.9565968886</v>
      </c>
      <c r="AC97" s="275">
        <f>SUM(AC91:AC96)</f>
        <v>2272357.0219119503</v>
      </c>
      <c r="AD97" s="275">
        <f>SUM(AD91:AD96)</f>
        <v>3851115.9346849378</v>
      </c>
      <c r="AE97" s="335"/>
      <c r="AF97" s="335"/>
      <c r="AG97" s="335"/>
      <c r="AH97" s="335"/>
      <c r="AI97" s="335"/>
      <c r="AJ97" s="335"/>
      <c r="AK97" s="335"/>
      <c r="AL97" s="335"/>
      <c r="AM97" s="376"/>
      <c r="AN97" s="277">
        <f t="shared" si="91"/>
        <v>6613012.3190865787</v>
      </c>
      <c r="AO97" s="275">
        <f>SUM(AO91:AO96)</f>
        <v>2022449.968661384</v>
      </c>
      <c r="AP97" s="275">
        <f>SUM(AP91:AP96)</f>
        <v>4590562.3504251949</v>
      </c>
      <c r="AQ97" s="335"/>
      <c r="AR97" s="335"/>
      <c r="AS97" s="335"/>
      <c r="AT97" s="335"/>
      <c r="AU97" s="335"/>
      <c r="AV97" s="335"/>
      <c r="AW97" s="335"/>
      <c r="AX97" s="335"/>
      <c r="AY97" s="376"/>
      <c r="AZ97" s="299">
        <f>SUM(AZ91:AZ96)</f>
        <v>0</v>
      </c>
      <c r="BA97" s="297">
        <f t="shared" si="92"/>
        <v>24461911.973544814</v>
      </c>
      <c r="BB97" s="275">
        <f>SUM(BB91:BB96)</f>
        <v>8014168.8969991393</v>
      </c>
      <c r="BC97" s="275">
        <f>SUM(BC91:BC96)</f>
        <v>16447743.076545676</v>
      </c>
      <c r="BD97" s="335"/>
      <c r="BE97" s="335"/>
      <c r="BF97" s="335"/>
      <c r="BG97" s="335"/>
      <c r="BH97" s="335"/>
      <c r="BI97" s="335"/>
      <c r="BJ97" s="335"/>
      <c r="BK97" s="335"/>
      <c r="BL97" s="336"/>
    </row>
    <row r="98" spans="1:64" ht="14.85" customHeight="1" x14ac:dyDescent="0.25">
      <c r="A98" s="1494"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4">D98+P98+AB98+AN98+AZ98</f>
        <v>0</v>
      </c>
      <c r="BB98" s="301"/>
      <c r="BC98" s="301"/>
      <c r="BD98" s="301"/>
      <c r="BE98" s="301"/>
      <c r="BF98" s="301"/>
      <c r="BG98" s="301"/>
      <c r="BH98" s="301"/>
      <c r="BI98" s="301"/>
      <c r="BJ98" s="303"/>
      <c r="BK98" s="301"/>
      <c r="BL98" s="302"/>
    </row>
    <row r="99" spans="1:64" x14ac:dyDescent="0.25">
      <c r="A99" s="1495"/>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4"/>
        <v>0</v>
      </c>
      <c r="BB99" s="303"/>
      <c r="BC99" s="303"/>
      <c r="BD99" s="303"/>
      <c r="BE99" s="303"/>
      <c r="BF99" s="303"/>
      <c r="BG99" s="303"/>
      <c r="BH99" s="303"/>
      <c r="BI99" s="303"/>
      <c r="BJ99" s="303"/>
      <c r="BK99" s="303"/>
      <c r="BL99" s="304"/>
    </row>
    <row r="100" spans="1:64" ht="24.75" x14ac:dyDescent="0.25">
      <c r="A100" s="1495"/>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4"/>
        <v>0</v>
      </c>
      <c r="BB100" s="303"/>
      <c r="BC100" s="303"/>
      <c r="BD100" s="303"/>
      <c r="BE100" s="303"/>
      <c r="BF100" s="303"/>
      <c r="BG100" s="303"/>
      <c r="BH100" s="303"/>
      <c r="BI100" s="303"/>
      <c r="BJ100" s="303"/>
      <c r="BK100" s="303"/>
      <c r="BL100" s="304"/>
    </row>
    <row r="101" spans="1:64" x14ac:dyDescent="0.25">
      <c r="A101" s="1495"/>
      <c r="B101" s="126" t="s">
        <v>131</v>
      </c>
      <c r="C101" s="1124"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4"/>
        <v>0</v>
      </c>
      <c r="BB101" s="303"/>
      <c r="BC101" s="303"/>
      <c r="BD101" s="303"/>
      <c r="BE101" s="303"/>
      <c r="BF101" s="303"/>
      <c r="BG101" s="303"/>
      <c r="BH101" s="303"/>
      <c r="BI101" s="303"/>
      <c r="BJ101" s="303"/>
      <c r="BK101" s="303"/>
      <c r="BL101" s="304"/>
    </row>
    <row r="102" spans="1:64" x14ac:dyDescent="0.25">
      <c r="A102" s="1495"/>
      <c r="B102" s="126" t="s">
        <v>132</v>
      </c>
      <c r="C102" s="1124"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4"/>
        <v>0</v>
      </c>
      <c r="BB102" s="303"/>
      <c r="BC102" s="303"/>
      <c r="BD102" s="303"/>
      <c r="BE102" s="303"/>
      <c r="BF102" s="303"/>
      <c r="BG102" s="303"/>
      <c r="BH102" s="303"/>
      <c r="BI102" s="303"/>
      <c r="BJ102" s="303"/>
      <c r="BK102" s="303"/>
      <c r="BL102" s="304"/>
    </row>
    <row r="103" spans="1:64" x14ac:dyDescent="0.25">
      <c r="A103" s="1495"/>
      <c r="B103" s="126" t="s">
        <v>133</v>
      </c>
      <c r="C103" s="1124"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4"/>
        <v>0</v>
      </c>
      <c r="BB103" s="303"/>
      <c r="BC103" s="303"/>
      <c r="BD103" s="303"/>
      <c r="BE103" s="303"/>
      <c r="BF103" s="303"/>
      <c r="BG103" s="303"/>
      <c r="BH103" s="303"/>
      <c r="BI103" s="303"/>
      <c r="BJ103" s="303"/>
      <c r="BK103" s="303"/>
      <c r="BL103" s="304"/>
    </row>
    <row r="104" spans="1:64" s="209" customFormat="1" x14ac:dyDescent="0.25">
      <c r="A104" s="1496"/>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64802225.636077404</v>
      </c>
      <c r="E105" s="303"/>
      <c r="F105" s="303"/>
      <c r="G105" s="303"/>
      <c r="H105" s="303"/>
      <c r="I105" s="303"/>
      <c r="J105" s="303"/>
      <c r="K105" s="303"/>
      <c r="L105" s="303"/>
      <c r="M105" s="303"/>
      <c r="N105" s="303"/>
      <c r="O105" s="375"/>
      <c r="P105" s="274">
        <f>P88+P97+P104</f>
        <v>66540483.237470649</v>
      </c>
      <c r="Q105" s="303"/>
      <c r="R105" s="303"/>
      <c r="S105" s="303"/>
      <c r="T105" s="303"/>
      <c r="U105" s="303"/>
      <c r="V105" s="303"/>
      <c r="W105" s="303"/>
      <c r="X105" s="303"/>
      <c r="Y105" s="303"/>
      <c r="Z105" s="303"/>
      <c r="AA105" s="375"/>
      <c r="AB105" s="274">
        <f>AB88+AB97+AB104</f>
        <v>69506690.48169142</v>
      </c>
      <c r="AC105" s="303"/>
      <c r="AD105" s="303"/>
      <c r="AE105" s="303"/>
      <c r="AF105" s="303"/>
      <c r="AG105" s="303"/>
      <c r="AH105" s="303"/>
      <c r="AI105" s="303"/>
      <c r="AJ105" s="303"/>
      <c r="AK105" s="303"/>
      <c r="AL105" s="303"/>
      <c r="AM105" s="375"/>
      <c r="AN105" s="289">
        <f>AN88+AN97+AN104</f>
        <v>70243547.971858218</v>
      </c>
      <c r="AO105" s="303"/>
      <c r="AP105" s="303"/>
      <c r="AQ105" s="303"/>
      <c r="AR105" s="303"/>
      <c r="AS105" s="303"/>
      <c r="AT105" s="303"/>
      <c r="AU105" s="303"/>
      <c r="AV105" s="303"/>
      <c r="AW105" s="303"/>
      <c r="AX105" s="303"/>
      <c r="AY105" s="375"/>
      <c r="AZ105" s="300">
        <f>AZ88+AZ97+AZ104</f>
        <v>3370824.6712616589</v>
      </c>
      <c r="BA105" s="296">
        <f>BA88+BA97+BA104</f>
        <v>274463771.99835938</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3275620.4345561415</v>
      </c>
      <c r="E106" s="338"/>
      <c r="F106" s="338"/>
      <c r="G106" s="338"/>
      <c r="H106" s="338"/>
      <c r="I106" s="338"/>
      <c r="J106" s="338"/>
      <c r="K106" s="338"/>
      <c r="L106" s="338"/>
      <c r="M106" s="338"/>
      <c r="N106" s="338"/>
      <c r="O106" s="566"/>
      <c r="P106" s="344">
        <f>P17-P105</f>
        <v>2750658.0500895306</v>
      </c>
      <c r="Q106" s="338"/>
      <c r="R106" s="338"/>
      <c r="S106" s="338"/>
      <c r="T106" s="338"/>
      <c r="U106" s="338"/>
      <c r="V106" s="338"/>
      <c r="W106" s="338"/>
      <c r="X106" s="338"/>
      <c r="Y106" s="338"/>
      <c r="Z106" s="338"/>
      <c r="AA106" s="566"/>
      <c r="AB106" s="344">
        <f>AB17-AB105</f>
        <v>1746173.1706475317</v>
      </c>
      <c r="AC106" s="338"/>
      <c r="AD106" s="338"/>
      <c r="AE106" s="338"/>
      <c r="AF106" s="338"/>
      <c r="AG106" s="338"/>
      <c r="AH106" s="338"/>
      <c r="AI106" s="338"/>
      <c r="AJ106" s="338"/>
      <c r="AK106" s="338"/>
      <c r="AL106" s="338"/>
      <c r="AM106" s="566"/>
      <c r="AN106" s="344">
        <f>AN17-AN105</f>
        <v>6814872.2697212249</v>
      </c>
      <c r="AO106" s="338"/>
      <c r="AP106" s="338"/>
      <c r="AQ106" s="338"/>
      <c r="AR106" s="338"/>
      <c r="AS106" s="338"/>
      <c r="AT106" s="338"/>
      <c r="AU106" s="338"/>
      <c r="AV106" s="338"/>
      <c r="AW106" s="338"/>
      <c r="AX106" s="338"/>
      <c r="AY106" s="566"/>
      <c r="AZ106" s="860">
        <f>AZ17-AZ105</f>
        <v>-3513662.6834797831</v>
      </c>
      <c r="BA106" s="345">
        <f>BA17-BA105</f>
        <v>11073661.241534591</v>
      </c>
      <c r="BB106" s="338"/>
      <c r="BC106" s="338"/>
      <c r="BD106" s="338"/>
      <c r="BE106" s="338"/>
      <c r="BF106" s="338"/>
      <c r="BG106" s="338"/>
      <c r="BH106" s="338"/>
      <c r="BI106" s="338"/>
      <c r="BJ106" s="338"/>
      <c r="BK106" s="338"/>
      <c r="BL106" s="339"/>
    </row>
    <row r="107" spans="1:64" x14ac:dyDescent="0.25">
      <c r="A107" s="267"/>
      <c r="B107" s="126" t="s">
        <v>269</v>
      </c>
      <c r="C107" s="127" t="s">
        <v>26</v>
      </c>
      <c r="D107" s="257">
        <v>802929.76166910538</v>
      </c>
      <c r="E107" s="340"/>
      <c r="F107" s="340"/>
      <c r="G107" s="340"/>
      <c r="H107" s="340"/>
      <c r="I107" s="340"/>
      <c r="J107" s="340"/>
      <c r="K107" s="340"/>
      <c r="L107" s="340"/>
      <c r="M107" s="340"/>
      <c r="N107" s="340"/>
      <c r="O107" s="377"/>
      <c r="P107" s="257">
        <v>674249.43051769189</v>
      </c>
      <c r="Q107" s="340"/>
      <c r="R107" s="340"/>
      <c r="S107" s="340"/>
      <c r="T107" s="340"/>
      <c r="U107" s="340"/>
      <c r="V107" s="340"/>
      <c r="W107" s="340"/>
      <c r="X107" s="340"/>
      <c r="Y107" s="340"/>
      <c r="Z107" s="340"/>
      <c r="AA107" s="377"/>
      <c r="AB107" s="257">
        <v>428027.12821975426</v>
      </c>
      <c r="AC107" s="340"/>
      <c r="AD107" s="340"/>
      <c r="AE107" s="340"/>
      <c r="AF107" s="340"/>
      <c r="AG107" s="340"/>
      <c r="AH107" s="340"/>
      <c r="AI107" s="340"/>
      <c r="AJ107" s="340"/>
      <c r="AK107" s="340"/>
      <c r="AL107" s="340"/>
      <c r="AM107" s="340"/>
      <c r="AN107" s="257">
        <v>1670481.6313902731</v>
      </c>
      <c r="AO107" s="340"/>
      <c r="AP107" s="340"/>
      <c r="AQ107" s="340"/>
      <c r="AR107" s="340"/>
      <c r="AS107" s="340"/>
      <c r="AT107" s="340"/>
      <c r="AU107" s="340"/>
      <c r="AV107" s="340"/>
      <c r="AW107" s="340"/>
      <c r="AX107" s="340"/>
      <c r="AY107" s="377"/>
      <c r="AZ107" s="257">
        <v>-861279.38123402803</v>
      </c>
      <c r="BA107" s="296">
        <f>D107+P107+AB107+AN107+AZ107</f>
        <v>2714408.5705627967</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2472690.6728870361</v>
      </c>
      <c r="E108" s="342"/>
      <c r="F108" s="342"/>
      <c r="G108" s="342"/>
      <c r="H108" s="342"/>
      <c r="I108" s="342"/>
      <c r="J108" s="342"/>
      <c r="K108" s="342"/>
      <c r="L108" s="342"/>
      <c r="M108" s="342"/>
      <c r="N108" s="342"/>
      <c r="O108" s="1123"/>
      <c r="P108" s="557">
        <f>P106-P107</f>
        <v>2076408.6195718388</v>
      </c>
      <c r="Q108" s="342"/>
      <c r="R108" s="342"/>
      <c r="S108" s="342"/>
      <c r="T108" s="342"/>
      <c r="U108" s="342"/>
      <c r="V108" s="342"/>
      <c r="W108" s="342"/>
      <c r="X108" s="342"/>
      <c r="Y108" s="342"/>
      <c r="Z108" s="342"/>
      <c r="AA108" s="1123"/>
      <c r="AB108" s="557">
        <f>AB106-AB107</f>
        <v>1318146.0424277775</v>
      </c>
      <c r="AC108" s="342"/>
      <c r="AD108" s="342"/>
      <c r="AE108" s="342"/>
      <c r="AF108" s="342"/>
      <c r="AG108" s="342"/>
      <c r="AH108" s="342"/>
      <c r="AI108" s="342"/>
      <c r="AJ108" s="342"/>
      <c r="AK108" s="342"/>
      <c r="AL108" s="342"/>
      <c r="AM108" s="342"/>
      <c r="AN108" s="550">
        <f>AN106-AN107</f>
        <v>5144390.6383309513</v>
      </c>
      <c r="AO108" s="342"/>
      <c r="AP108" s="342"/>
      <c r="AQ108" s="342"/>
      <c r="AR108" s="342"/>
      <c r="AS108" s="342"/>
      <c r="AT108" s="342"/>
      <c r="AU108" s="342"/>
      <c r="AV108" s="342"/>
      <c r="AW108" s="342"/>
      <c r="AX108" s="342"/>
      <c r="AY108" s="1123"/>
      <c r="AZ108" s="579">
        <f>AZ106-AZ107</f>
        <v>-2652383.3022457552</v>
      </c>
      <c r="BA108" s="347">
        <f>BA106-BA107</f>
        <v>8359252.6709717941</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theme="3"/>
  </sheetPr>
  <dimension ref="A1:BL108"/>
  <sheetViews>
    <sheetView topLeftCell="A58" zoomScale="80" zoomScaleNormal="80" workbookViewId="0">
      <pane xSplit="3" topLeftCell="AG1" activePane="topRight" state="frozen"/>
      <selection pane="topRight" activeCell="X40" sqref="X4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398</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385</v>
      </c>
      <c r="B6" s="108"/>
      <c r="C6" s="452"/>
      <c r="E6" s="162"/>
      <c r="F6" s="162"/>
      <c r="G6" s="162"/>
      <c r="H6" s="162"/>
      <c r="I6" s="162"/>
      <c r="J6" s="162"/>
    </row>
    <row r="7" spans="1:64" ht="14.85" customHeight="1" x14ac:dyDescent="0.3">
      <c r="A7" s="259"/>
      <c r="B7" s="260"/>
      <c r="C7" s="261"/>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517" t="s">
        <v>247</v>
      </c>
      <c r="AO7" s="1518"/>
      <c r="AP7" s="1518"/>
      <c r="AQ7" s="1518"/>
      <c r="AR7" s="1518"/>
      <c r="AS7" s="1518"/>
      <c r="AT7" s="1518"/>
      <c r="AU7" s="1518"/>
      <c r="AV7" s="1518"/>
      <c r="AW7" s="1518"/>
      <c r="AX7" s="1518"/>
      <c r="AY7" s="1519"/>
      <c r="AZ7" s="870"/>
      <c r="BA7" s="1486" t="s">
        <v>807</v>
      </c>
      <c r="BB7" s="1487"/>
      <c r="BC7" s="1487"/>
      <c r="BD7" s="1487"/>
      <c r="BE7" s="1487"/>
      <c r="BF7" s="1487"/>
      <c r="BG7" s="1487"/>
      <c r="BH7" s="1487"/>
      <c r="BI7" s="1487"/>
      <c r="BJ7" s="1487"/>
      <c r="BK7" s="1487"/>
      <c r="BL7" s="1488"/>
    </row>
    <row r="8" spans="1:64" ht="45" customHeight="1" x14ac:dyDescent="0.3">
      <c r="A8" s="1254"/>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430515.7900000001</v>
      </c>
      <c r="E9" s="737">
        <v>368171.08</v>
      </c>
      <c r="F9" s="737">
        <v>11976.9</v>
      </c>
      <c r="G9" s="737">
        <v>25086.06</v>
      </c>
      <c r="H9" s="737">
        <v>8729.39</v>
      </c>
      <c r="I9" s="737">
        <v>7574.03</v>
      </c>
      <c r="J9" s="737">
        <v>4347.08</v>
      </c>
      <c r="K9" s="737">
        <v>81.900000000000006</v>
      </c>
      <c r="L9" s="737">
        <v>718.19</v>
      </c>
      <c r="M9" s="737">
        <v>209</v>
      </c>
      <c r="N9" s="737">
        <v>2954.16</v>
      </c>
      <c r="O9" s="806">
        <v>668</v>
      </c>
      <c r="P9" s="742">
        <f>SUM(Q9:AA9)</f>
        <v>442736.80999999994</v>
      </c>
      <c r="Q9" s="737">
        <v>379090.85</v>
      </c>
      <c r="R9" s="737">
        <v>12957.69</v>
      </c>
      <c r="S9" s="737">
        <v>25187.3</v>
      </c>
      <c r="T9" s="737">
        <v>8730.67</v>
      </c>
      <c r="U9" s="737">
        <v>7508.31</v>
      </c>
      <c r="V9" s="737">
        <v>4436.97</v>
      </c>
      <c r="W9" s="737">
        <v>77.069999999999993</v>
      </c>
      <c r="X9" s="737">
        <v>747.83</v>
      </c>
      <c r="Y9" s="737">
        <v>199</v>
      </c>
      <c r="Z9" s="737">
        <v>3088.35</v>
      </c>
      <c r="AA9" s="806">
        <v>712.77</v>
      </c>
      <c r="AB9" s="742">
        <f>SUM(AC9:AM9)</f>
        <v>453101.46</v>
      </c>
      <c r="AC9" s="737">
        <v>388134.52</v>
      </c>
      <c r="AD9" s="737">
        <v>14017.75</v>
      </c>
      <c r="AE9" s="737">
        <v>25077.64</v>
      </c>
      <c r="AF9" s="737">
        <v>8757.32</v>
      </c>
      <c r="AG9" s="737">
        <v>7476.84</v>
      </c>
      <c r="AH9" s="737">
        <v>4550</v>
      </c>
      <c r="AI9" s="737">
        <v>69.97</v>
      </c>
      <c r="AJ9" s="737">
        <v>803.97</v>
      </c>
      <c r="AK9" s="737">
        <v>199</v>
      </c>
      <c r="AL9" s="737">
        <v>3283.45</v>
      </c>
      <c r="AM9" s="806">
        <v>731</v>
      </c>
      <c r="AN9" s="736">
        <f>SUM(AO9:AY9)</f>
        <v>467218.02999999997</v>
      </c>
      <c r="AO9" s="737">
        <v>400533.32</v>
      </c>
      <c r="AP9" s="737">
        <v>15263.48</v>
      </c>
      <c r="AQ9" s="737">
        <v>25052.31</v>
      </c>
      <c r="AR9" s="737">
        <v>8979.65</v>
      </c>
      <c r="AS9" s="737">
        <v>7500.3</v>
      </c>
      <c r="AT9" s="737">
        <v>4537</v>
      </c>
      <c r="AU9" s="737">
        <v>70</v>
      </c>
      <c r="AV9" s="737">
        <v>861</v>
      </c>
      <c r="AW9" s="737">
        <v>175</v>
      </c>
      <c r="AX9" s="737">
        <v>3485.97</v>
      </c>
      <c r="AY9" s="806">
        <v>760</v>
      </c>
      <c r="AZ9" s="855">
        <v>-428.97000000000025</v>
      </c>
      <c r="BA9" s="740">
        <f>AN9+AB9+P9+D9+AZ9</f>
        <v>1793143.1199999999</v>
      </c>
      <c r="BB9" s="741">
        <f t="shared" ref="BB9:BL9" si="0">AO9+AC9+Q9+E9</f>
        <v>1535929.77</v>
      </c>
      <c r="BC9" s="741">
        <f t="shared" si="0"/>
        <v>54215.82</v>
      </c>
      <c r="BD9" s="741">
        <f t="shared" si="0"/>
        <v>100403.31</v>
      </c>
      <c r="BE9" s="741">
        <f t="shared" si="0"/>
        <v>35197.03</v>
      </c>
      <c r="BF9" s="741">
        <f t="shared" si="0"/>
        <v>30059.48</v>
      </c>
      <c r="BG9" s="741">
        <f t="shared" si="0"/>
        <v>17871.050000000003</v>
      </c>
      <c r="BH9" s="741">
        <f t="shared" si="0"/>
        <v>298.94</v>
      </c>
      <c r="BI9" s="742">
        <f t="shared" si="0"/>
        <v>3130.9900000000002</v>
      </c>
      <c r="BJ9" s="742">
        <f t="shared" si="0"/>
        <v>782</v>
      </c>
      <c r="BK9" s="741">
        <f t="shared" si="0"/>
        <v>12811.93</v>
      </c>
      <c r="BL9" s="743">
        <f t="shared" si="0"/>
        <v>2871.77</v>
      </c>
    </row>
    <row r="10" spans="1:64" customFormat="1" ht="18" customHeight="1" x14ac:dyDescent="0.3">
      <c r="A10" s="1503" t="s">
        <v>11</v>
      </c>
      <c r="B10" s="1504"/>
      <c r="C10" s="150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7" t="s">
        <v>183</v>
      </c>
      <c r="B11" s="124">
        <v>1.1000000000000001</v>
      </c>
      <c r="C11" s="125" t="s">
        <v>12</v>
      </c>
      <c r="D11" s="270">
        <f t="shared" ref="D11:D16" si="1">SUM(E11:O11)</f>
        <v>109783383.50000003</v>
      </c>
      <c r="E11" s="249">
        <v>61039847.090000004</v>
      </c>
      <c r="F11" s="249">
        <v>5576380.8399999999</v>
      </c>
      <c r="G11" s="249">
        <v>19830518.02</v>
      </c>
      <c r="H11" s="249">
        <v>10932900.65</v>
      </c>
      <c r="I11" s="249">
        <v>1430384.04</v>
      </c>
      <c r="J11" s="249">
        <v>1483725.41</v>
      </c>
      <c r="K11" s="249">
        <v>16555.150000000001</v>
      </c>
      <c r="L11" s="249">
        <v>2365924.92</v>
      </c>
      <c r="M11" s="249">
        <v>5173523.3</v>
      </c>
      <c r="N11" s="249">
        <v>375595.18</v>
      </c>
      <c r="O11" s="249">
        <v>1558028.9</v>
      </c>
      <c r="P11" s="270">
        <f t="shared" ref="P11:P12" si="2">SUM(Q11:AA11)</f>
        <v>111634981.52</v>
      </c>
      <c r="Q11" s="249">
        <v>62749521.539999999</v>
      </c>
      <c r="R11" s="249">
        <v>5999719.8200000003</v>
      </c>
      <c r="S11" s="249">
        <v>19655584.82</v>
      </c>
      <c r="T11" s="249">
        <v>10833863.220000001</v>
      </c>
      <c r="U11" s="249">
        <v>1416120.35</v>
      </c>
      <c r="V11" s="249">
        <v>1524540.09</v>
      </c>
      <c r="W11" s="249">
        <v>15691.32</v>
      </c>
      <c r="X11" s="249">
        <v>2457580.4300000002</v>
      </c>
      <c r="Y11" s="249">
        <v>4925986.3</v>
      </c>
      <c r="Z11" s="249">
        <v>392627</v>
      </c>
      <c r="AA11" s="249">
        <v>1663746.63</v>
      </c>
      <c r="AB11" s="270">
        <f t="shared" ref="AB11:AB12" si="3">SUM(AC11:AM11)</f>
        <v>114279730.23999999</v>
      </c>
      <c r="AC11" s="249">
        <v>64629134.299999997</v>
      </c>
      <c r="AD11" s="249">
        <v>6447543.4400000004</v>
      </c>
      <c r="AE11" s="249">
        <v>19592880.989999998</v>
      </c>
      <c r="AF11" s="249">
        <v>10971164.52</v>
      </c>
      <c r="AG11" s="249">
        <v>1411511.39</v>
      </c>
      <c r="AH11" s="249">
        <v>1533757.91</v>
      </c>
      <c r="AI11" s="249">
        <v>14107.31</v>
      </c>
      <c r="AJ11" s="249">
        <v>2626660.4300000002</v>
      </c>
      <c r="AK11" s="249">
        <v>4925986.3</v>
      </c>
      <c r="AL11" s="249">
        <v>416437.36</v>
      </c>
      <c r="AM11" s="249">
        <v>1710546.29</v>
      </c>
      <c r="AN11" s="270">
        <f t="shared" ref="AN11:AN12" si="4">SUM(AO11:AY11)</f>
        <v>123230091.69000001</v>
      </c>
      <c r="AO11" s="249">
        <v>70335149.530000001</v>
      </c>
      <c r="AP11" s="249">
        <v>7321042.54</v>
      </c>
      <c r="AQ11" s="249">
        <v>20939862.039999999</v>
      </c>
      <c r="AR11" s="249">
        <v>11910746.029999999</v>
      </c>
      <c r="AS11" s="249">
        <v>1508724.69</v>
      </c>
      <c r="AT11" s="249">
        <v>1678747.42</v>
      </c>
      <c r="AU11" s="249">
        <v>10701.6</v>
      </c>
      <c r="AV11" s="249">
        <v>2724627.77</v>
      </c>
      <c r="AW11" s="249">
        <v>4618540.5</v>
      </c>
      <c r="AX11" s="249">
        <v>401765.92</v>
      </c>
      <c r="AY11" s="249">
        <v>1780183.65</v>
      </c>
      <c r="AZ11" s="856">
        <v>-2080846.6000000031</v>
      </c>
      <c r="BA11" s="321">
        <f t="shared" ref="BA11:BA16" si="5">SUM(BB11:BL11)+AZ11</f>
        <v>456847340.35000002</v>
      </c>
      <c r="BB11" s="271">
        <f t="shared" ref="BB11:BL16" si="6">E11+Q11+AC11+AO11</f>
        <v>258753652.46000001</v>
      </c>
      <c r="BC11" s="271">
        <f t="shared" si="6"/>
        <v>25344686.640000001</v>
      </c>
      <c r="BD11" s="271">
        <f t="shared" si="6"/>
        <v>80018845.870000005</v>
      </c>
      <c r="BE11" s="271">
        <f t="shared" si="6"/>
        <v>44648674.420000002</v>
      </c>
      <c r="BF11" s="271">
        <f t="shared" si="6"/>
        <v>5766740.4700000007</v>
      </c>
      <c r="BG11" s="271">
        <f t="shared" si="6"/>
        <v>6220770.8300000001</v>
      </c>
      <c r="BH11" s="271">
        <f t="shared" si="6"/>
        <v>57055.38</v>
      </c>
      <c r="BI11" s="271">
        <f t="shared" si="6"/>
        <v>10174793.549999999</v>
      </c>
      <c r="BJ11" s="271">
        <f t="shared" si="6"/>
        <v>19644036.399999999</v>
      </c>
      <c r="BK11" s="271">
        <f t="shared" si="6"/>
        <v>1586425.46</v>
      </c>
      <c r="BL11" s="295">
        <f t="shared" si="6"/>
        <v>6712505.4700000007</v>
      </c>
    </row>
    <row r="12" spans="1:64" x14ac:dyDescent="0.25">
      <c r="A12" s="1498"/>
      <c r="B12" s="126" t="s">
        <v>1300</v>
      </c>
      <c r="C12" s="127" t="s">
        <v>1309</v>
      </c>
      <c r="D12" s="270">
        <f t="shared" si="1"/>
        <v>1019918.6322360188</v>
      </c>
      <c r="E12" s="249">
        <v>524625.40649297216</v>
      </c>
      <c r="F12" s="249"/>
      <c r="G12" s="249">
        <v>446541.99990384415</v>
      </c>
      <c r="H12" s="249"/>
      <c r="I12" s="249"/>
      <c r="J12" s="249"/>
      <c r="K12" s="249"/>
      <c r="L12" s="249"/>
      <c r="M12" s="249"/>
      <c r="N12" s="249"/>
      <c r="O12" s="249">
        <v>48751.225839202474</v>
      </c>
      <c r="P12" s="270">
        <f t="shared" si="2"/>
        <v>1005860.0301248443</v>
      </c>
      <c r="Q12" s="249">
        <v>515460.79287725891</v>
      </c>
      <c r="R12" s="249"/>
      <c r="S12" s="249">
        <v>441534.71833675698</v>
      </c>
      <c r="T12" s="249"/>
      <c r="U12" s="249"/>
      <c r="V12" s="249"/>
      <c r="W12" s="249"/>
      <c r="X12" s="249"/>
      <c r="Y12" s="249"/>
      <c r="Z12" s="249"/>
      <c r="AA12" s="249">
        <v>48864.518910828338</v>
      </c>
      <c r="AB12" s="270">
        <f t="shared" si="3"/>
        <v>997476.20631824445</v>
      </c>
      <c r="AC12" s="249">
        <v>510295.58428809908</v>
      </c>
      <c r="AD12" s="249"/>
      <c r="AE12" s="249">
        <v>438963.44208747859</v>
      </c>
      <c r="AF12" s="249"/>
      <c r="AG12" s="249"/>
      <c r="AH12" s="249"/>
      <c r="AI12" s="249"/>
      <c r="AJ12" s="249"/>
      <c r="AK12" s="249"/>
      <c r="AL12" s="249"/>
      <c r="AM12" s="249">
        <v>48217.179942666822</v>
      </c>
      <c r="AN12" s="270">
        <f t="shared" si="4"/>
        <v>508443.95719184319</v>
      </c>
      <c r="AO12" s="249">
        <v>449208.1938500668</v>
      </c>
      <c r="AP12" s="249"/>
      <c r="AQ12" s="249">
        <v>59235.763341776379</v>
      </c>
      <c r="AR12" s="249"/>
      <c r="AS12" s="249"/>
      <c r="AT12" s="249"/>
      <c r="AU12" s="249"/>
      <c r="AV12" s="249"/>
      <c r="AW12" s="249"/>
      <c r="AX12" s="249"/>
      <c r="AY12" s="249">
        <v>0</v>
      </c>
      <c r="AZ12" s="856">
        <v>488213.59035430732</v>
      </c>
      <c r="BA12" s="290">
        <f t="shared" si="5"/>
        <v>4019912.4162252583</v>
      </c>
      <c r="BB12" s="271">
        <f t="shared" si="6"/>
        <v>1999589.9775083968</v>
      </c>
      <c r="BC12" s="271">
        <f t="shared" si="6"/>
        <v>0</v>
      </c>
      <c r="BD12" s="271">
        <f t="shared" si="6"/>
        <v>1386275.923669856</v>
      </c>
      <c r="BE12" s="271">
        <f t="shared" si="6"/>
        <v>0</v>
      </c>
      <c r="BF12" s="271">
        <f t="shared" si="6"/>
        <v>0</v>
      </c>
      <c r="BG12" s="271">
        <f t="shared" si="6"/>
        <v>0</v>
      </c>
      <c r="BH12" s="271">
        <f t="shared" si="6"/>
        <v>0</v>
      </c>
      <c r="BI12" s="271">
        <f t="shared" si="6"/>
        <v>0</v>
      </c>
      <c r="BJ12" s="271">
        <f t="shared" si="6"/>
        <v>0</v>
      </c>
      <c r="BK12" s="271">
        <f t="shared" si="6"/>
        <v>0</v>
      </c>
      <c r="BL12" s="291">
        <f t="shared" si="6"/>
        <v>145832.92469269762</v>
      </c>
    </row>
    <row r="13" spans="1:64" x14ac:dyDescent="0.25">
      <c r="A13" s="1498"/>
      <c r="B13" s="126" t="s">
        <v>63</v>
      </c>
      <c r="C13" s="127" t="s">
        <v>343</v>
      </c>
      <c r="D13" s="271">
        <f t="shared" si="1"/>
        <v>0</v>
      </c>
      <c r="E13" s="249"/>
      <c r="F13" s="249"/>
      <c r="G13" s="249"/>
      <c r="H13" s="249"/>
      <c r="I13" s="249"/>
      <c r="J13" s="249"/>
      <c r="K13" s="249"/>
      <c r="L13" s="249"/>
      <c r="M13" s="249"/>
      <c r="N13" s="249"/>
      <c r="O13" s="250"/>
      <c r="P13" s="271">
        <f t="shared" ref="P13:P16" si="7">SUM(Q13:AA13)</f>
        <v>0</v>
      </c>
      <c r="Q13" s="249"/>
      <c r="R13" s="249"/>
      <c r="S13" s="249"/>
      <c r="T13" s="249"/>
      <c r="U13" s="249"/>
      <c r="V13" s="249"/>
      <c r="W13" s="249"/>
      <c r="X13" s="249"/>
      <c r="Y13" s="249"/>
      <c r="Z13" s="249"/>
      <c r="AA13" s="250"/>
      <c r="AB13" s="271">
        <f t="shared" ref="AB13:AB16" si="8">SUM(AC13:AM13)</f>
        <v>0</v>
      </c>
      <c r="AC13" s="249"/>
      <c r="AD13" s="249"/>
      <c r="AE13" s="249"/>
      <c r="AF13" s="249"/>
      <c r="AG13" s="249"/>
      <c r="AH13" s="249"/>
      <c r="AI13" s="249"/>
      <c r="AJ13" s="249"/>
      <c r="AK13" s="249"/>
      <c r="AL13" s="249"/>
      <c r="AM13" s="250"/>
      <c r="AN13" s="270">
        <f t="shared" ref="AN13:AN16" si="9">SUM(AO13:AY13)</f>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8"/>
      <c r="B14" s="126" t="s">
        <v>896</v>
      </c>
      <c r="C14" s="127" t="s">
        <v>897</v>
      </c>
      <c r="D14" s="271">
        <f t="shared" si="1"/>
        <v>2612673.3185044839</v>
      </c>
      <c r="E14" s="249">
        <v>2612673.3185044839</v>
      </c>
      <c r="F14" s="249"/>
      <c r="G14" s="249"/>
      <c r="H14" s="249"/>
      <c r="I14" s="249"/>
      <c r="J14" s="249"/>
      <c r="K14" s="249"/>
      <c r="L14" s="249"/>
      <c r="M14" s="249"/>
      <c r="N14" s="249"/>
      <c r="O14" s="250"/>
      <c r="P14" s="271">
        <f t="shared" si="7"/>
        <v>2539145.8895007768</v>
      </c>
      <c r="Q14" s="249">
        <v>2535637.9095007768</v>
      </c>
      <c r="R14" s="249"/>
      <c r="S14" s="249">
        <v>3507.98</v>
      </c>
      <c r="T14" s="249"/>
      <c r="U14" s="249"/>
      <c r="V14" s="249"/>
      <c r="W14" s="249"/>
      <c r="X14" s="249"/>
      <c r="Y14" s="249"/>
      <c r="Z14" s="249"/>
      <c r="AA14" s="250"/>
      <c r="AB14" s="271">
        <f t="shared" si="8"/>
        <v>2794817.9779677177</v>
      </c>
      <c r="AC14" s="249">
        <v>2787802.0179677177</v>
      </c>
      <c r="AD14" s="249"/>
      <c r="AE14" s="249"/>
      <c r="AF14" s="249"/>
      <c r="AG14" s="249">
        <v>7015.96</v>
      </c>
      <c r="AH14" s="249"/>
      <c r="AI14" s="249"/>
      <c r="AJ14" s="249"/>
      <c r="AK14" s="249"/>
      <c r="AL14" s="249"/>
      <c r="AM14" s="250"/>
      <c r="AN14" s="270">
        <f t="shared" si="9"/>
        <v>2747278.0096025062</v>
      </c>
      <c r="AO14" s="249">
        <v>2740415.4096025066</v>
      </c>
      <c r="AP14" s="249">
        <v>3431.3</v>
      </c>
      <c r="AQ14" s="249">
        <v>3431.3</v>
      </c>
      <c r="AR14" s="249"/>
      <c r="AS14" s="249"/>
      <c r="AT14" s="249"/>
      <c r="AU14" s="249"/>
      <c r="AV14" s="249"/>
      <c r="AW14" s="249"/>
      <c r="AX14" s="249"/>
      <c r="AY14" s="250"/>
      <c r="AZ14" s="856">
        <v>-77876.23000000199</v>
      </c>
      <c r="BA14" s="290">
        <f t="shared" si="5"/>
        <v>10616038.965575483</v>
      </c>
      <c r="BB14" s="271">
        <f t="shared" si="6"/>
        <v>10676528.655575484</v>
      </c>
      <c r="BC14" s="271">
        <f t="shared" si="6"/>
        <v>3431.3</v>
      </c>
      <c r="BD14" s="271">
        <f t="shared" si="6"/>
        <v>6939.2800000000007</v>
      </c>
      <c r="BE14" s="271">
        <f t="shared" si="6"/>
        <v>0</v>
      </c>
      <c r="BF14" s="271">
        <f t="shared" si="6"/>
        <v>7015.96</v>
      </c>
      <c r="BG14" s="271">
        <f t="shared" si="6"/>
        <v>0</v>
      </c>
      <c r="BH14" s="271">
        <f t="shared" si="6"/>
        <v>0</v>
      </c>
      <c r="BI14" s="271">
        <f t="shared" si="6"/>
        <v>0</v>
      </c>
      <c r="BJ14" s="271">
        <f t="shared" si="6"/>
        <v>0</v>
      </c>
      <c r="BK14" s="271">
        <f t="shared" si="6"/>
        <v>0</v>
      </c>
      <c r="BL14" s="291">
        <f t="shared" si="6"/>
        <v>0</v>
      </c>
    </row>
    <row r="15" spans="1:64" x14ac:dyDescent="0.25">
      <c r="A15" s="1498"/>
      <c r="B15" s="126" t="s">
        <v>94</v>
      </c>
      <c r="C15" s="127" t="s">
        <v>146</v>
      </c>
      <c r="D15" s="270">
        <f t="shared" si="1"/>
        <v>0</v>
      </c>
      <c r="E15" s="249"/>
      <c r="F15" s="249"/>
      <c r="G15" s="249"/>
      <c r="H15" s="249"/>
      <c r="I15" s="249"/>
      <c r="J15" s="249"/>
      <c r="K15" s="249"/>
      <c r="L15" s="249"/>
      <c r="M15" s="249"/>
      <c r="N15" s="249"/>
      <c r="O15" s="249"/>
      <c r="P15" s="270">
        <f t="shared" si="7"/>
        <v>0</v>
      </c>
      <c r="Q15" s="249"/>
      <c r="R15" s="249"/>
      <c r="S15" s="249"/>
      <c r="T15" s="249"/>
      <c r="U15" s="249"/>
      <c r="V15" s="249"/>
      <c r="W15" s="249"/>
      <c r="X15" s="249"/>
      <c r="Y15" s="249"/>
      <c r="Z15" s="249"/>
      <c r="AA15" s="250"/>
      <c r="AB15" s="270">
        <f t="shared" si="8"/>
        <v>0</v>
      </c>
      <c r="AC15" s="249"/>
      <c r="AD15" s="249"/>
      <c r="AE15" s="249"/>
      <c r="AF15" s="249"/>
      <c r="AG15" s="249"/>
      <c r="AH15" s="249"/>
      <c r="AI15" s="249"/>
      <c r="AJ15" s="249"/>
      <c r="AK15" s="249"/>
      <c r="AL15" s="249"/>
      <c r="AM15" s="250"/>
      <c r="AN15" s="270">
        <f t="shared" si="9"/>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8"/>
      <c r="B16" s="126" t="s">
        <v>35</v>
      </c>
      <c r="C16" s="127" t="s">
        <v>13</v>
      </c>
      <c r="D16" s="270">
        <f t="shared" si="1"/>
        <v>199809.62560890336</v>
      </c>
      <c r="E16" s="249">
        <v>49560.481732946813</v>
      </c>
      <c r="F16" s="249"/>
      <c r="G16" s="249">
        <v>45808.843875956576</v>
      </c>
      <c r="H16" s="249"/>
      <c r="I16" s="249"/>
      <c r="J16" s="249"/>
      <c r="K16" s="249"/>
      <c r="L16" s="249"/>
      <c r="M16" s="249"/>
      <c r="N16" s="249">
        <v>104440.29999999997</v>
      </c>
      <c r="O16" s="249"/>
      <c r="P16" s="270">
        <f t="shared" si="7"/>
        <v>638974.4125616235</v>
      </c>
      <c r="Q16" s="249">
        <v>491534.301564853</v>
      </c>
      <c r="R16" s="249"/>
      <c r="S16" s="249">
        <v>42999.810996770553</v>
      </c>
      <c r="T16" s="249"/>
      <c r="U16" s="249"/>
      <c r="V16" s="249"/>
      <c r="W16" s="249"/>
      <c r="X16" s="249"/>
      <c r="Y16" s="249"/>
      <c r="Z16" s="249">
        <v>104440.29999999997</v>
      </c>
      <c r="AA16" s="250"/>
      <c r="AB16" s="270">
        <f t="shared" si="8"/>
        <v>866509.90600743913</v>
      </c>
      <c r="AC16" s="249">
        <v>695140.71555842354</v>
      </c>
      <c r="AD16" s="249"/>
      <c r="AE16" s="249">
        <v>43215.890449015635</v>
      </c>
      <c r="AF16" s="249"/>
      <c r="AG16" s="249"/>
      <c r="AH16" s="249"/>
      <c r="AI16" s="249"/>
      <c r="AJ16" s="249"/>
      <c r="AK16" s="249"/>
      <c r="AL16" s="249">
        <v>128153.29999999997</v>
      </c>
      <c r="AM16" s="250"/>
      <c r="AN16" s="270">
        <f t="shared" si="9"/>
        <v>323638.8796309614</v>
      </c>
      <c r="AO16" s="249">
        <v>323638.8796309614</v>
      </c>
      <c r="AP16" s="249"/>
      <c r="AQ16" s="249"/>
      <c r="AR16" s="249"/>
      <c r="AS16" s="249"/>
      <c r="AT16" s="249"/>
      <c r="AU16" s="249"/>
      <c r="AV16" s="249"/>
      <c r="AW16" s="249"/>
      <c r="AX16" s="249"/>
      <c r="AY16" s="250"/>
      <c r="AZ16" s="856">
        <v>44767.830850712482</v>
      </c>
      <c r="BA16" s="290">
        <f t="shared" si="5"/>
        <v>2073700.6546596398</v>
      </c>
      <c r="BB16" s="271">
        <f t="shared" si="6"/>
        <v>1559874.3784871846</v>
      </c>
      <c r="BC16" s="271">
        <f t="shared" si="6"/>
        <v>0</v>
      </c>
      <c r="BD16" s="271">
        <f t="shared" si="6"/>
        <v>132024.54532174277</v>
      </c>
      <c r="BE16" s="271">
        <f t="shared" si="6"/>
        <v>0</v>
      </c>
      <c r="BF16" s="271">
        <f t="shared" si="6"/>
        <v>0</v>
      </c>
      <c r="BG16" s="271">
        <f t="shared" si="6"/>
        <v>0</v>
      </c>
      <c r="BH16" s="271">
        <f t="shared" si="6"/>
        <v>0</v>
      </c>
      <c r="BI16" s="271">
        <f t="shared" si="6"/>
        <v>0</v>
      </c>
      <c r="BJ16" s="271">
        <f t="shared" si="6"/>
        <v>0</v>
      </c>
      <c r="BK16" s="271">
        <f t="shared" si="6"/>
        <v>337033.89999999991</v>
      </c>
      <c r="BL16" s="291">
        <f t="shared" si="6"/>
        <v>0</v>
      </c>
    </row>
    <row r="17" spans="1:64" s="209" customFormat="1" x14ac:dyDescent="0.25">
      <c r="A17" s="1498"/>
      <c r="B17" s="128" t="s">
        <v>201</v>
      </c>
      <c r="C17" s="309" t="s">
        <v>14</v>
      </c>
      <c r="D17" s="272">
        <f>SUM(D11:D16)</f>
        <v>113615785.07634944</v>
      </c>
      <c r="E17" s="272">
        <f>SUM(E11:E16)</f>
        <v>64226706.296730407</v>
      </c>
      <c r="F17" s="272">
        <f>SUM(F11:F16)</f>
        <v>5576380.8399999999</v>
      </c>
      <c r="G17" s="272">
        <f t="shared" ref="G17:O17" si="10">SUM(G11:G16)</f>
        <v>20322868.863779798</v>
      </c>
      <c r="H17" s="272">
        <f t="shared" si="10"/>
        <v>10932900.65</v>
      </c>
      <c r="I17" s="272">
        <f t="shared" si="10"/>
        <v>1430384.04</v>
      </c>
      <c r="J17" s="272">
        <f t="shared" si="10"/>
        <v>1483725.41</v>
      </c>
      <c r="K17" s="272">
        <f t="shared" si="10"/>
        <v>16555.150000000001</v>
      </c>
      <c r="L17" s="272">
        <f t="shared" si="10"/>
        <v>2365924.92</v>
      </c>
      <c r="M17" s="272">
        <f t="shared" si="10"/>
        <v>5173523.3</v>
      </c>
      <c r="N17" s="272">
        <f t="shared" si="10"/>
        <v>480035.48</v>
      </c>
      <c r="O17" s="272">
        <f t="shared" si="10"/>
        <v>1606780.1258392024</v>
      </c>
      <c r="P17" s="288">
        <f>SUM(P11:P16)</f>
        <v>115818961.85218725</v>
      </c>
      <c r="Q17" s="272">
        <f>SUM(Q11:Q16)</f>
        <v>66292154.543942884</v>
      </c>
      <c r="R17" s="272">
        <f>SUM(R11:R16)</f>
        <v>5999719.8200000003</v>
      </c>
      <c r="S17" s="272">
        <f t="shared" ref="S17:AA17" si="11">SUM(S11:S16)</f>
        <v>20143627.329333529</v>
      </c>
      <c r="T17" s="272">
        <f t="shared" si="11"/>
        <v>10833863.220000001</v>
      </c>
      <c r="U17" s="272">
        <f t="shared" si="11"/>
        <v>1416120.35</v>
      </c>
      <c r="V17" s="272">
        <f t="shared" si="11"/>
        <v>1524540.09</v>
      </c>
      <c r="W17" s="272">
        <f t="shared" si="11"/>
        <v>15691.32</v>
      </c>
      <c r="X17" s="272">
        <f t="shared" si="11"/>
        <v>2457580.4300000002</v>
      </c>
      <c r="Y17" s="272">
        <f t="shared" si="11"/>
        <v>4925986.3</v>
      </c>
      <c r="Z17" s="272">
        <f t="shared" si="11"/>
        <v>497067.3</v>
      </c>
      <c r="AA17" s="281">
        <f t="shared" si="11"/>
        <v>1712611.1489108282</v>
      </c>
      <c r="AB17" s="288">
        <f>SUM(AB11:AB16)</f>
        <v>118938534.3302934</v>
      </c>
      <c r="AC17" s="272">
        <f>SUM(AC11:AC16)</f>
        <v>68622372.617814243</v>
      </c>
      <c r="AD17" s="272">
        <f>SUM(AD11:AD16)</f>
        <v>6447543.4400000004</v>
      </c>
      <c r="AE17" s="272">
        <f t="shared" ref="AE17:AM17" si="12">SUM(AE11:AE16)</f>
        <v>20075060.322536495</v>
      </c>
      <c r="AF17" s="272">
        <f t="shared" si="12"/>
        <v>10971164.52</v>
      </c>
      <c r="AG17" s="272">
        <f t="shared" si="12"/>
        <v>1418527.3499999999</v>
      </c>
      <c r="AH17" s="272">
        <f t="shared" si="12"/>
        <v>1533757.91</v>
      </c>
      <c r="AI17" s="272">
        <f t="shared" si="12"/>
        <v>14107.31</v>
      </c>
      <c r="AJ17" s="272">
        <f t="shared" si="12"/>
        <v>2626660.4300000002</v>
      </c>
      <c r="AK17" s="272">
        <f t="shared" si="12"/>
        <v>4925986.3</v>
      </c>
      <c r="AL17" s="272">
        <f t="shared" si="12"/>
        <v>544590.65999999992</v>
      </c>
      <c r="AM17" s="272">
        <f t="shared" si="12"/>
        <v>1758763.4699426668</v>
      </c>
      <c r="AN17" s="288">
        <f>SUM(AN11:AN16)</f>
        <v>126809452.53642532</v>
      </c>
      <c r="AO17" s="272">
        <f>SUM(AO11:AO16)</f>
        <v>73848412.013083547</v>
      </c>
      <c r="AP17" s="272">
        <f t="shared" ref="AP17:AZ17" si="13">SUM(AP11:AP16)</f>
        <v>7324473.8399999999</v>
      </c>
      <c r="AQ17" s="272">
        <f t="shared" si="13"/>
        <v>21002529.103341777</v>
      </c>
      <c r="AR17" s="272">
        <f t="shared" si="13"/>
        <v>11910746.029999999</v>
      </c>
      <c r="AS17" s="272">
        <f t="shared" si="13"/>
        <v>1508724.69</v>
      </c>
      <c r="AT17" s="272">
        <f t="shared" si="13"/>
        <v>1678747.42</v>
      </c>
      <c r="AU17" s="272">
        <f t="shared" si="13"/>
        <v>10701.6</v>
      </c>
      <c r="AV17" s="272">
        <f t="shared" si="13"/>
        <v>2724627.77</v>
      </c>
      <c r="AW17" s="272">
        <f t="shared" si="13"/>
        <v>4618540.5</v>
      </c>
      <c r="AX17" s="272">
        <f t="shared" si="13"/>
        <v>401765.92</v>
      </c>
      <c r="AY17" s="281">
        <f t="shared" si="13"/>
        <v>1780183.65</v>
      </c>
      <c r="AZ17" s="293">
        <f t="shared" si="13"/>
        <v>-1625741.4087949854</v>
      </c>
      <c r="BA17" s="292">
        <f>SUM(BA11:BA16)</f>
        <v>473556992.38646036</v>
      </c>
      <c r="BB17" s="272">
        <f>SUM(BB11:BB16)</f>
        <v>272989645.47157103</v>
      </c>
      <c r="BC17" s="272">
        <f t="shared" ref="BC17:BL17" si="14">SUM(BC11:BC16)</f>
        <v>25348117.940000001</v>
      </c>
      <c r="BD17" s="272">
        <f t="shared" si="14"/>
        <v>81544085.618991613</v>
      </c>
      <c r="BE17" s="272">
        <f t="shared" si="14"/>
        <v>44648674.420000002</v>
      </c>
      <c r="BF17" s="272">
        <f t="shared" si="14"/>
        <v>5773756.4300000006</v>
      </c>
      <c r="BG17" s="272">
        <f t="shared" si="14"/>
        <v>6220770.8300000001</v>
      </c>
      <c r="BH17" s="272">
        <f t="shared" si="14"/>
        <v>57055.38</v>
      </c>
      <c r="BI17" s="272">
        <f t="shared" si="14"/>
        <v>10174793.549999999</v>
      </c>
      <c r="BJ17" s="272">
        <f>SUM(BJ11:BJ16)</f>
        <v>19644036.399999999</v>
      </c>
      <c r="BK17" s="272">
        <f t="shared" si="14"/>
        <v>1923459.3599999999</v>
      </c>
      <c r="BL17" s="293">
        <f t="shared" si="14"/>
        <v>6858338.3946926985</v>
      </c>
    </row>
    <row r="18" spans="1:64" customFormat="1" ht="14.85" customHeight="1" x14ac:dyDescent="0.25">
      <c r="A18" s="1500" t="s">
        <v>268</v>
      </c>
      <c r="B18" s="1501"/>
      <c r="C18" s="1502"/>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92" t="s">
        <v>247</v>
      </c>
      <c r="AO18" s="1461"/>
      <c r="AP18" s="1461"/>
      <c r="AQ18" s="1461"/>
      <c r="AR18" s="1461"/>
      <c r="AS18" s="1461"/>
      <c r="AT18" s="1461"/>
      <c r="AU18" s="1461"/>
      <c r="AV18" s="1461"/>
      <c r="AW18" s="1461"/>
      <c r="AX18" s="1461"/>
      <c r="AY18" s="1493"/>
      <c r="AZ18" s="719"/>
      <c r="BA18" s="1460" t="s">
        <v>807</v>
      </c>
      <c r="BB18" s="1461"/>
      <c r="BC18" s="1461"/>
      <c r="BD18" s="1461"/>
      <c r="BE18" s="1461"/>
      <c r="BF18" s="1461"/>
      <c r="BG18" s="1461"/>
      <c r="BH18" s="1461"/>
      <c r="BI18" s="1461"/>
      <c r="BJ18" s="1461"/>
      <c r="BK18" s="1461"/>
      <c r="BL18" s="1462"/>
    </row>
    <row r="19" spans="1:64" customFormat="1" ht="45" customHeight="1" x14ac:dyDescent="0.25">
      <c r="A19" s="1503"/>
      <c r="B19" s="1504"/>
      <c r="C19" s="1505"/>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497" t="s">
        <v>0</v>
      </c>
      <c r="B20" s="124">
        <v>2.1</v>
      </c>
      <c r="C20" s="125" t="s">
        <v>147</v>
      </c>
      <c r="D20" s="273">
        <f t="shared" ref="D20:D27" si="15">SUM(E20:O20)</f>
        <v>14952220.699999999</v>
      </c>
      <c r="E20" s="251">
        <v>7107426.4199999999</v>
      </c>
      <c r="F20" s="251">
        <v>442431.79</v>
      </c>
      <c r="G20" s="251">
        <v>3897968.56</v>
      </c>
      <c r="H20" s="251">
        <v>2158492.31</v>
      </c>
      <c r="I20" s="251">
        <v>21117.99</v>
      </c>
      <c r="J20" s="251">
        <v>72372.56</v>
      </c>
      <c r="K20" s="251">
        <v>773.62</v>
      </c>
      <c r="L20" s="251">
        <v>331691.69</v>
      </c>
      <c r="M20" s="251">
        <v>503137.21</v>
      </c>
      <c r="N20" s="251">
        <v>51325.93</v>
      </c>
      <c r="O20" s="251">
        <v>365482.62</v>
      </c>
      <c r="P20" s="273">
        <f t="shared" ref="P20:P27" si="16">SUM(Q20:AA20)</f>
        <v>15480420.239999998</v>
      </c>
      <c r="Q20" s="251">
        <v>8968054.25</v>
      </c>
      <c r="R20" s="251">
        <v>472409.75</v>
      </c>
      <c r="S20" s="251">
        <v>3649876.86</v>
      </c>
      <c r="T20" s="251">
        <v>1641333.68</v>
      </c>
      <c r="U20" s="251">
        <v>30312.6</v>
      </c>
      <c r="V20" s="251">
        <v>65384.21</v>
      </c>
      <c r="W20" s="251">
        <v>0</v>
      </c>
      <c r="X20" s="251">
        <v>68512.39</v>
      </c>
      <c r="Y20" s="251">
        <v>175619.62</v>
      </c>
      <c r="Z20" s="251">
        <v>5470.51</v>
      </c>
      <c r="AA20" s="252">
        <v>403446.37</v>
      </c>
      <c r="AB20" s="273">
        <f t="shared" ref="AB20:AB27" si="17">SUM(AC20:AM20)</f>
        <v>14750573.840000002</v>
      </c>
      <c r="AC20" s="251">
        <v>8159190.8800000008</v>
      </c>
      <c r="AD20" s="251">
        <v>864979.84</v>
      </c>
      <c r="AE20" s="251">
        <v>3204795.4099999997</v>
      </c>
      <c r="AF20" s="251">
        <v>1825480.3900000001</v>
      </c>
      <c r="AG20" s="251">
        <v>26202.93</v>
      </c>
      <c r="AH20" s="251">
        <v>18752.66</v>
      </c>
      <c r="AI20" s="251">
        <v>0</v>
      </c>
      <c r="AJ20" s="251">
        <v>138878.88</v>
      </c>
      <c r="AK20" s="251">
        <v>129555.72</v>
      </c>
      <c r="AL20" s="251">
        <v>58249.770000000004</v>
      </c>
      <c r="AM20" s="252">
        <v>324487.36</v>
      </c>
      <c r="AN20" s="276">
        <f t="shared" ref="AN20:AN27" si="18">SUM(AO20:AY20)</f>
        <v>12471071.67</v>
      </c>
      <c r="AO20" s="251">
        <v>6711317.0300000003</v>
      </c>
      <c r="AP20" s="251">
        <v>471258.99</v>
      </c>
      <c r="AQ20" s="251">
        <v>2814260.95</v>
      </c>
      <c r="AR20" s="251">
        <v>1560320.87</v>
      </c>
      <c r="AS20" s="251">
        <v>50149.55</v>
      </c>
      <c r="AT20" s="251">
        <v>42697.17</v>
      </c>
      <c r="AU20" s="251">
        <v>0</v>
      </c>
      <c r="AV20" s="249">
        <v>112930.26</v>
      </c>
      <c r="AW20" s="251">
        <v>303568.27</v>
      </c>
      <c r="AX20" s="251">
        <v>47338.39</v>
      </c>
      <c r="AY20" s="252">
        <v>357230.19</v>
      </c>
      <c r="AZ20" s="857">
        <v>498442.41</v>
      </c>
      <c r="BA20" s="294">
        <f t="shared" ref="BA20:BA27" si="19">SUM(BB20:BL20)+AZ20</f>
        <v>58152728.859999999</v>
      </c>
      <c r="BB20" s="271">
        <f t="shared" ref="BB20:BL27" si="20">E20+Q20+AC20+AO20</f>
        <v>30945988.580000002</v>
      </c>
      <c r="BC20" s="271">
        <f t="shared" si="20"/>
        <v>2251080.37</v>
      </c>
      <c r="BD20" s="271">
        <f t="shared" si="20"/>
        <v>13566901.780000001</v>
      </c>
      <c r="BE20" s="271">
        <f t="shared" si="20"/>
        <v>7185627.2500000009</v>
      </c>
      <c r="BF20" s="271">
        <f t="shared" si="20"/>
        <v>127783.06999999999</v>
      </c>
      <c r="BG20" s="271">
        <f t="shared" si="20"/>
        <v>199206.59999999998</v>
      </c>
      <c r="BH20" s="271">
        <f t="shared" si="20"/>
        <v>773.62</v>
      </c>
      <c r="BI20" s="271">
        <f t="shared" si="20"/>
        <v>652013.22</v>
      </c>
      <c r="BJ20" s="271">
        <f t="shared" si="20"/>
        <v>1111880.82</v>
      </c>
      <c r="BK20" s="271">
        <f t="shared" si="20"/>
        <v>162384.6</v>
      </c>
      <c r="BL20" s="295">
        <f t="shared" si="20"/>
        <v>1450646.54</v>
      </c>
    </row>
    <row r="21" spans="1:64" ht="24.75" x14ac:dyDescent="0.25">
      <c r="A21" s="1498"/>
      <c r="B21" s="126">
        <v>2.2000000000000002</v>
      </c>
      <c r="C21" s="127" t="s">
        <v>148</v>
      </c>
      <c r="D21" s="274">
        <f t="shared" si="15"/>
        <v>323856.88650961436</v>
      </c>
      <c r="E21" s="253">
        <v>300369.46517193905</v>
      </c>
      <c r="F21" s="253">
        <v>18509.198067418591</v>
      </c>
      <c r="G21" s="253">
        <v>431.0965989967118</v>
      </c>
      <c r="H21" s="253">
        <v>238.65558898385527</v>
      </c>
      <c r="I21" s="253">
        <v>-455.40184025199102</v>
      </c>
      <c r="J21" s="253">
        <v>3027.7165383756387</v>
      </c>
      <c r="K21" s="253">
        <v>-16.720668527722655</v>
      </c>
      <c r="L21" s="253">
        <v>37.384541347497731</v>
      </c>
      <c r="M21" s="253">
        <v>57.262984271800249</v>
      </c>
      <c r="N21" s="253">
        <v>335.47312296304381</v>
      </c>
      <c r="O21" s="254">
        <v>1322.7564040978539</v>
      </c>
      <c r="P21" s="274">
        <f t="shared" si="16"/>
        <v>244492.19401150811</v>
      </c>
      <c r="Q21" s="253">
        <v>223755.27725502485</v>
      </c>
      <c r="R21" s="253">
        <v>11786.745668853137</v>
      </c>
      <c r="S21" s="253">
        <v>4655.8028936449355</v>
      </c>
      <c r="T21" s="253">
        <v>2076.6254039156902</v>
      </c>
      <c r="U21" s="253">
        <v>-922.88780541349604</v>
      </c>
      <c r="V21" s="253">
        <v>1631.3529812390209</v>
      </c>
      <c r="W21" s="253">
        <v>0</v>
      </c>
      <c r="X21" s="253">
        <v>122.85394100731646</v>
      </c>
      <c r="Y21" s="253">
        <v>222.50552456700032</v>
      </c>
      <c r="Z21" s="253">
        <v>52.03348107077575</v>
      </c>
      <c r="AA21" s="254">
        <v>1111.8846675988723</v>
      </c>
      <c r="AB21" s="274">
        <f t="shared" si="17"/>
        <v>437511.66714420606</v>
      </c>
      <c r="AC21" s="253">
        <v>349946.82973478443</v>
      </c>
      <c r="AD21" s="253">
        <v>37098.893412884645</v>
      </c>
      <c r="AE21" s="253">
        <v>28969.813280451996</v>
      </c>
      <c r="AF21" s="253">
        <v>16064.627179048417</v>
      </c>
      <c r="AG21" s="253">
        <v>-1040.2650189284343</v>
      </c>
      <c r="AH21" s="253">
        <v>804.29959448311126</v>
      </c>
      <c r="AI21" s="253">
        <v>0</v>
      </c>
      <c r="AJ21" s="253">
        <v>1222.058152859767</v>
      </c>
      <c r="AK21" s="253">
        <v>1140.3122469448163</v>
      </c>
      <c r="AL21" s="253">
        <v>935.525675737705</v>
      </c>
      <c r="AM21" s="254">
        <v>2369.5728859396108</v>
      </c>
      <c r="AN21" s="289">
        <f t="shared" si="18"/>
        <v>1036455.3815794201</v>
      </c>
      <c r="AO21" s="253">
        <v>651743.56704641844</v>
      </c>
      <c r="AP21" s="253">
        <v>44508.48774606533</v>
      </c>
      <c r="AQ21" s="253">
        <v>186920.66085716366</v>
      </c>
      <c r="AR21" s="253">
        <v>99294.043443112387</v>
      </c>
      <c r="AS21" s="253">
        <v>-1178.7042864472307</v>
      </c>
      <c r="AT21" s="253">
        <v>4032.573400322115</v>
      </c>
      <c r="AU21" s="253">
        <v>0</v>
      </c>
      <c r="AV21" s="253">
        <v>7435.6906248338855</v>
      </c>
      <c r="AW21" s="253">
        <v>19988.901114869786</v>
      </c>
      <c r="AX21" s="253">
        <v>2812.3502316243507</v>
      </c>
      <c r="AY21" s="254">
        <v>20897.811401457468</v>
      </c>
      <c r="AZ21" s="526">
        <v>-2002622.3994971146</v>
      </c>
      <c r="BA21" s="296">
        <f t="shared" si="19"/>
        <v>39693.729747634381</v>
      </c>
      <c r="BB21" s="271">
        <f t="shared" si="20"/>
        <v>1525815.1392081669</v>
      </c>
      <c r="BC21" s="271">
        <f t="shared" si="20"/>
        <v>111903.32489522171</v>
      </c>
      <c r="BD21" s="271">
        <f t="shared" si="20"/>
        <v>220977.37363025729</v>
      </c>
      <c r="BE21" s="271">
        <f t="shared" si="20"/>
        <v>117673.95161506034</v>
      </c>
      <c r="BF21" s="271">
        <f t="shared" si="20"/>
        <v>-3597.2589510411517</v>
      </c>
      <c r="BG21" s="271">
        <f t="shared" si="20"/>
        <v>9495.9425144198867</v>
      </c>
      <c r="BH21" s="271">
        <f t="shared" si="20"/>
        <v>-16.720668527722655</v>
      </c>
      <c r="BI21" s="271">
        <f t="shared" si="20"/>
        <v>8817.9872600484669</v>
      </c>
      <c r="BJ21" s="271">
        <f t="shared" si="20"/>
        <v>21408.981870653402</v>
      </c>
      <c r="BK21" s="271">
        <f t="shared" si="20"/>
        <v>4135.3825113958756</v>
      </c>
      <c r="BL21" s="291">
        <f t="shared" si="20"/>
        <v>25702.025359093805</v>
      </c>
    </row>
    <row r="22" spans="1:64" x14ac:dyDescent="0.25">
      <c r="A22" s="1498"/>
      <c r="B22" s="126">
        <v>2.2999999999999998</v>
      </c>
      <c r="C22" s="127" t="s">
        <v>149</v>
      </c>
      <c r="D22" s="274">
        <f t="shared" si="15"/>
        <v>4575559.6099999892</v>
      </c>
      <c r="E22" s="253">
        <v>3409626.1499999897</v>
      </c>
      <c r="F22" s="253">
        <v>319608.03999999998</v>
      </c>
      <c r="G22" s="253">
        <v>434461.02999999997</v>
      </c>
      <c r="H22" s="253">
        <v>292548.5</v>
      </c>
      <c r="I22" s="253">
        <v>12900.68</v>
      </c>
      <c r="J22" s="253">
        <v>32319.739999999998</v>
      </c>
      <c r="K22" s="253">
        <v>15.170000000000002</v>
      </c>
      <c r="L22" s="253">
        <v>32591.42</v>
      </c>
      <c r="M22" s="253">
        <v>6385.43</v>
      </c>
      <c r="N22" s="253">
        <v>4405.16</v>
      </c>
      <c r="O22" s="254">
        <v>30698.29</v>
      </c>
      <c r="P22" s="274">
        <f t="shared" si="16"/>
        <v>5592643.4399999734</v>
      </c>
      <c r="Q22" s="253">
        <v>4224875.7899999702</v>
      </c>
      <c r="R22" s="253">
        <v>351091.11</v>
      </c>
      <c r="S22" s="253">
        <v>490770.070000001</v>
      </c>
      <c r="T22" s="253">
        <v>398945.96000000101</v>
      </c>
      <c r="U22" s="253">
        <v>7646.42</v>
      </c>
      <c r="V22" s="253">
        <v>33519.33</v>
      </c>
      <c r="W22" s="253">
        <v>42.15</v>
      </c>
      <c r="X22" s="253">
        <v>26176.48</v>
      </c>
      <c r="Y22" s="253">
        <v>6109.75</v>
      </c>
      <c r="Z22" s="253">
        <v>9026.67</v>
      </c>
      <c r="AA22" s="254">
        <v>44439.71</v>
      </c>
      <c r="AB22" s="274">
        <f t="shared" si="17"/>
        <v>6252664.2599999942</v>
      </c>
      <c r="AC22" s="253">
        <v>4803041.1499999901</v>
      </c>
      <c r="AD22" s="253">
        <v>421089.97000000102</v>
      </c>
      <c r="AE22" s="253">
        <v>507870.21000000101</v>
      </c>
      <c r="AF22" s="253">
        <v>374877.19000000105</v>
      </c>
      <c r="AG22" s="253">
        <v>11579.01</v>
      </c>
      <c r="AH22" s="253">
        <v>58147.83</v>
      </c>
      <c r="AI22" s="253">
        <v>81.150000000000006</v>
      </c>
      <c r="AJ22" s="253">
        <v>31663.74</v>
      </c>
      <c r="AK22" s="253">
        <v>7309.69</v>
      </c>
      <c r="AL22" s="253">
        <v>8139.46</v>
      </c>
      <c r="AM22" s="254">
        <v>28864.859999999997</v>
      </c>
      <c r="AN22" s="289">
        <f t="shared" si="18"/>
        <v>6400058.8399999514</v>
      </c>
      <c r="AO22" s="253">
        <v>4968547.27999995</v>
      </c>
      <c r="AP22" s="253">
        <v>407913.60000000102</v>
      </c>
      <c r="AQ22" s="253">
        <v>511056.320000001</v>
      </c>
      <c r="AR22" s="253">
        <v>361242.49</v>
      </c>
      <c r="AS22" s="253">
        <v>12985.07</v>
      </c>
      <c r="AT22" s="253">
        <v>46886.05</v>
      </c>
      <c r="AU22" s="253">
        <v>12.53</v>
      </c>
      <c r="AV22" s="253">
        <v>41719.550000000003</v>
      </c>
      <c r="AW22" s="253">
        <v>6301.18</v>
      </c>
      <c r="AX22" s="253">
        <v>10312.59</v>
      </c>
      <c r="AY22" s="254">
        <v>33082.18</v>
      </c>
      <c r="AZ22" s="526">
        <v>-147752.71000000002</v>
      </c>
      <c r="BA22" s="296">
        <f t="shared" si="19"/>
        <v>22673173.439999904</v>
      </c>
      <c r="BB22" s="271">
        <f t="shared" si="20"/>
        <v>17406090.3699999</v>
      </c>
      <c r="BC22" s="271">
        <f t="shared" si="20"/>
        <v>1499702.7200000021</v>
      </c>
      <c r="BD22" s="271">
        <f t="shared" si="20"/>
        <v>1944157.6300000029</v>
      </c>
      <c r="BE22" s="271">
        <f t="shared" si="20"/>
        <v>1427614.140000002</v>
      </c>
      <c r="BF22" s="271">
        <f t="shared" si="20"/>
        <v>45111.18</v>
      </c>
      <c r="BG22" s="271">
        <f t="shared" si="20"/>
        <v>170872.95</v>
      </c>
      <c r="BH22" s="271">
        <f t="shared" si="20"/>
        <v>151</v>
      </c>
      <c r="BI22" s="271">
        <f t="shared" si="20"/>
        <v>132151.19</v>
      </c>
      <c r="BJ22" s="271">
        <f t="shared" si="20"/>
        <v>26106.05</v>
      </c>
      <c r="BK22" s="271">
        <f t="shared" si="20"/>
        <v>31883.88</v>
      </c>
      <c r="BL22" s="291">
        <f t="shared" si="20"/>
        <v>137085.04</v>
      </c>
    </row>
    <row r="23" spans="1:64" x14ac:dyDescent="0.25">
      <c r="A23" s="1498"/>
      <c r="B23" s="126">
        <v>2.4</v>
      </c>
      <c r="C23" s="127" t="s">
        <v>150</v>
      </c>
      <c r="D23" s="274">
        <f t="shared" si="15"/>
        <v>5098308.1899999911</v>
      </c>
      <c r="E23" s="253">
        <v>3257312.54999999</v>
      </c>
      <c r="F23" s="253">
        <v>231360.86</v>
      </c>
      <c r="G23" s="253">
        <v>921201.42000000086</v>
      </c>
      <c r="H23" s="253">
        <v>487173.75</v>
      </c>
      <c r="I23" s="253">
        <v>38785.089999999997</v>
      </c>
      <c r="J23" s="253">
        <v>45131.64</v>
      </c>
      <c r="K23" s="253">
        <v>204.65</v>
      </c>
      <c r="L23" s="253">
        <v>31529.19</v>
      </c>
      <c r="M23" s="253">
        <v>37795.79</v>
      </c>
      <c r="N23" s="253">
        <v>7870.13</v>
      </c>
      <c r="O23" s="254">
        <v>39943.119999999995</v>
      </c>
      <c r="P23" s="274">
        <f t="shared" si="16"/>
        <v>5418753.7799999909</v>
      </c>
      <c r="Q23" s="253">
        <v>3352677.5999999898</v>
      </c>
      <c r="R23" s="253">
        <v>293557.74</v>
      </c>
      <c r="S23" s="253">
        <v>1186368.95</v>
      </c>
      <c r="T23" s="253">
        <v>376743.56000000006</v>
      </c>
      <c r="U23" s="253">
        <v>24049.040000000001</v>
      </c>
      <c r="V23" s="253">
        <v>53902.26</v>
      </c>
      <c r="W23" s="253">
        <v>60.510000000000005</v>
      </c>
      <c r="X23" s="253">
        <v>30986.45</v>
      </c>
      <c r="Y23" s="253">
        <v>43604.98</v>
      </c>
      <c r="Z23" s="253">
        <v>10274.24</v>
      </c>
      <c r="AA23" s="254">
        <v>46528.45</v>
      </c>
      <c r="AB23" s="274">
        <f t="shared" si="17"/>
        <v>5109803.7700000107</v>
      </c>
      <c r="AC23" s="253">
        <v>3089363.8300000103</v>
      </c>
      <c r="AD23" s="253">
        <v>236930.73</v>
      </c>
      <c r="AE23" s="253">
        <v>1179369.3599999999</v>
      </c>
      <c r="AF23" s="253">
        <v>400690.57</v>
      </c>
      <c r="AG23" s="253">
        <v>24797.46</v>
      </c>
      <c r="AH23" s="253">
        <v>49159.61</v>
      </c>
      <c r="AI23" s="253">
        <v>23.55</v>
      </c>
      <c r="AJ23" s="253">
        <v>52810.64</v>
      </c>
      <c r="AK23" s="253">
        <v>23572.49</v>
      </c>
      <c r="AL23" s="253">
        <v>6942.92</v>
      </c>
      <c r="AM23" s="254">
        <v>46142.61</v>
      </c>
      <c r="AN23" s="289">
        <f t="shared" si="18"/>
        <v>7337154.5200000191</v>
      </c>
      <c r="AO23" s="253">
        <v>5185519.98000002</v>
      </c>
      <c r="AP23" s="253">
        <v>290823.37000000005</v>
      </c>
      <c r="AQ23" s="253">
        <v>1245637.8499999989</v>
      </c>
      <c r="AR23" s="253">
        <v>413298.87</v>
      </c>
      <c r="AS23" s="253">
        <v>27287.83</v>
      </c>
      <c r="AT23" s="253">
        <v>39086.350000000006</v>
      </c>
      <c r="AU23" s="253">
        <v>197.19</v>
      </c>
      <c r="AV23" s="253">
        <v>53761.71</v>
      </c>
      <c r="AW23" s="253">
        <v>18547.150000000001</v>
      </c>
      <c r="AX23" s="253">
        <v>7354.880000000001</v>
      </c>
      <c r="AY23" s="254">
        <v>55639.340000000004</v>
      </c>
      <c r="AZ23" s="526">
        <v>240333.40000000005</v>
      </c>
      <c r="BA23" s="296">
        <f t="shared" si="19"/>
        <v>23204353.660000008</v>
      </c>
      <c r="BB23" s="271">
        <f t="shared" si="20"/>
        <v>14884873.960000008</v>
      </c>
      <c r="BC23" s="271">
        <f t="shared" si="20"/>
        <v>1052672.7</v>
      </c>
      <c r="BD23" s="271">
        <f t="shared" si="20"/>
        <v>4532577.58</v>
      </c>
      <c r="BE23" s="271">
        <f t="shared" si="20"/>
        <v>1677906.75</v>
      </c>
      <c r="BF23" s="271">
        <f t="shared" si="20"/>
        <v>114919.42</v>
      </c>
      <c r="BG23" s="271">
        <f t="shared" si="20"/>
        <v>187279.86000000002</v>
      </c>
      <c r="BH23" s="271">
        <f t="shared" si="20"/>
        <v>485.90000000000003</v>
      </c>
      <c r="BI23" s="271">
        <f t="shared" si="20"/>
        <v>169087.99</v>
      </c>
      <c r="BJ23" s="271">
        <f t="shared" si="20"/>
        <v>123520.41</v>
      </c>
      <c r="BK23" s="271">
        <f t="shared" si="20"/>
        <v>32442.170000000002</v>
      </c>
      <c r="BL23" s="291">
        <f t="shared" si="20"/>
        <v>188253.52</v>
      </c>
    </row>
    <row r="24" spans="1:64" ht="24.75" x14ac:dyDescent="0.25">
      <c r="A24" s="1498"/>
      <c r="B24" s="126">
        <v>2.5</v>
      </c>
      <c r="C24" s="127" t="s">
        <v>151</v>
      </c>
      <c r="D24" s="274">
        <f t="shared" si="15"/>
        <v>304421.5090074754</v>
      </c>
      <c r="E24" s="253">
        <v>278912.34692163067</v>
      </c>
      <c r="F24" s="253">
        <v>23049.863797282262</v>
      </c>
      <c r="G24" s="253">
        <v>14.432850829073335</v>
      </c>
      <c r="H24" s="253">
        <v>19.264877736146843</v>
      </c>
      <c r="I24" s="253">
        <v>-1144.182207706745</v>
      </c>
      <c r="J24" s="253">
        <v>3240.1897092767849</v>
      </c>
      <c r="K24" s="253">
        <v>-5.2400177392055181</v>
      </c>
      <c r="L24" s="253">
        <v>0.69689505780628203</v>
      </c>
      <c r="M24" s="253">
        <v>-1.7624720542524033</v>
      </c>
      <c r="N24" s="253">
        <v>80.232932390645956</v>
      </c>
      <c r="O24" s="254">
        <v>255.6657207721729</v>
      </c>
      <c r="P24" s="274">
        <f t="shared" si="16"/>
        <v>209874.9840419355</v>
      </c>
      <c r="Q24" s="253">
        <v>189061.92050457277</v>
      </c>
      <c r="R24" s="253">
        <v>16084.155842822116</v>
      </c>
      <c r="S24" s="253">
        <v>2039.5065795336664</v>
      </c>
      <c r="T24" s="253">
        <v>939.04205503960327</v>
      </c>
      <c r="U24" s="253">
        <v>-990.36955777692788</v>
      </c>
      <c r="V24" s="253">
        <v>2181.1913223568072</v>
      </c>
      <c r="W24" s="253">
        <v>-3.455150685263559</v>
      </c>
      <c r="X24" s="253">
        <v>68.261972918957326</v>
      </c>
      <c r="Y24" s="253">
        <v>60.472987619519351</v>
      </c>
      <c r="Z24" s="253">
        <v>183.55228686392218</v>
      </c>
      <c r="AA24" s="254">
        <v>250.70519867034866</v>
      </c>
      <c r="AB24" s="274">
        <f t="shared" si="17"/>
        <v>391410.31793297216</v>
      </c>
      <c r="AC24" s="253">
        <v>338504.41083614196</v>
      </c>
      <c r="AD24" s="253">
        <v>28222.437892623919</v>
      </c>
      <c r="AE24" s="253">
        <v>14727.286381257743</v>
      </c>
      <c r="AF24" s="253">
        <v>5043.9549294054295</v>
      </c>
      <c r="AG24" s="253">
        <v>-1480.558251565737</v>
      </c>
      <c r="AH24" s="253">
        <v>4602.404697628006</v>
      </c>
      <c r="AI24" s="253">
        <v>-4.4825338508009347</v>
      </c>
      <c r="AJ24" s="253">
        <v>737.45793020920962</v>
      </c>
      <c r="AK24" s="253">
        <v>267.67887927421606</v>
      </c>
      <c r="AL24" s="253">
        <v>242.23192196695112</v>
      </c>
      <c r="AM24" s="254">
        <v>547.49524988121618</v>
      </c>
      <c r="AN24" s="289">
        <f t="shared" si="18"/>
        <v>1210736.5650881049</v>
      </c>
      <c r="AO24" s="253">
        <v>959010.19992092263</v>
      </c>
      <c r="AP24" s="253">
        <v>65992.854304949986</v>
      </c>
      <c r="AQ24" s="253">
        <v>115566.21254004128</v>
      </c>
      <c r="AR24" s="253">
        <v>49232.430463921111</v>
      </c>
      <c r="AS24" s="253">
        <v>-997.69757042737194</v>
      </c>
      <c r="AT24" s="253">
        <v>8119.742207782243</v>
      </c>
      <c r="AU24" s="253">
        <v>-6.104577494594742</v>
      </c>
      <c r="AV24" s="253">
        <v>6280.1111338061619</v>
      </c>
      <c r="AW24" s="253">
        <v>1633.1121125765239</v>
      </c>
      <c r="AX24" s="253">
        <v>1049.6156152905955</v>
      </c>
      <c r="AY24" s="254">
        <v>4856.0889367362206</v>
      </c>
      <c r="AZ24" s="526">
        <v>-551916.58140756015</v>
      </c>
      <c r="BA24" s="296">
        <f t="shared" si="19"/>
        <v>1564526.7946629273</v>
      </c>
      <c r="BB24" s="271">
        <f t="shared" si="20"/>
        <v>1765488.878183268</v>
      </c>
      <c r="BC24" s="271">
        <f t="shared" si="20"/>
        <v>133349.31183767828</v>
      </c>
      <c r="BD24" s="271">
        <f t="shared" si="20"/>
        <v>132347.43835166175</v>
      </c>
      <c r="BE24" s="271">
        <f t="shared" si="20"/>
        <v>55234.692326102289</v>
      </c>
      <c r="BF24" s="271">
        <f t="shared" si="20"/>
        <v>-4612.8075874767819</v>
      </c>
      <c r="BG24" s="271">
        <f t="shared" si="20"/>
        <v>18143.527937043844</v>
      </c>
      <c r="BH24" s="271">
        <f t="shared" si="20"/>
        <v>-19.282279769864754</v>
      </c>
      <c r="BI24" s="271">
        <f t="shared" si="20"/>
        <v>7086.5279319921356</v>
      </c>
      <c r="BJ24" s="271">
        <f t="shared" si="20"/>
        <v>1959.5015074160069</v>
      </c>
      <c r="BK24" s="271">
        <f t="shared" si="20"/>
        <v>1555.6327565121148</v>
      </c>
      <c r="BL24" s="291">
        <f t="shared" si="20"/>
        <v>5909.9551060599588</v>
      </c>
    </row>
    <row r="25" spans="1:64" s="255" customFormat="1" x14ac:dyDescent="0.25">
      <c r="A25" s="1498"/>
      <c r="B25" s="126" t="s">
        <v>96</v>
      </c>
      <c r="C25" s="127" t="s">
        <v>7</v>
      </c>
      <c r="D25" s="274">
        <f t="shared" si="15"/>
        <v>0</v>
      </c>
      <c r="E25" s="253">
        <v>0</v>
      </c>
      <c r="F25" s="253">
        <v>0</v>
      </c>
      <c r="G25" s="253">
        <v>0</v>
      </c>
      <c r="H25" s="253">
        <v>0</v>
      </c>
      <c r="I25" s="253">
        <v>0</v>
      </c>
      <c r="J25" s="253">
        <v>0</v>
      </c>
      <c r="K25" s="253">
        <v>0</v>
      </c>
      <c r="L25" s="253">
        <v>0</v>
      </c>
      <c r="M25" s="253">
        <v>0</v>
      </c>
      <c r="N25" s="253">
        <v>0</v>
      </c>
      <c r="O25" s="254">
        <v>0</v>
      </c>
      <c r="P25" s="274">
        <f t="shared" si="16"/>
        <v>0</v>
      </c>
      <c r="Q25" s="253">
        <v>0</v>
      </c>
      <c r="R25" s="253">
        <v>0</v>
      </c>
      <c r="S25" s="253">
        <v>0</v>
      </c>
      <c r="T25" s="253">
        <v>0</v>
      </c>
      <c r="U25" s="253">
        <v>0</v>
      </c>
      <c r="V25" s="253">
        <v>0</v>
      </c>
      <c r="W25" s="253">
        <v>0</v>
      </c>
      <c r="X25" s="253">
        <v>0</v>
      </c>
      <c r="Y25" s="253">
        <v>0</v>
      </c>
      <c r="Z25" s="253">
        <v>0</v>
      </c>
      <c r="AA25" s="254">
        <v>0</v>
      </c>
      <c r="AB25" s="274">
        <f t="shared" si="17"/>
        <v>0</v>
      </c>
      <c r="AC25" s="253">
        <v>0</v>
      </c>
      <c r="AD25" s="253">
        <v>0</v>
      </c>
      <c r="AE25" s="253">
        <v>0</v>
      </c>
      <c r="AF25" s="253">
        <v>0</v>
      </c>
      <c r="AG25" s="253">
        <v>0</v>
      </c>
      <c r="AH25" s="253">
        <v>0</v>
      </c>
      <c r="AI25" s="253">
        <v>0</v>
      </c>
      <c r="AJ25" s="253">
        <v>0</v>
      </c>
      <c r="AK25" s="253">
        <v>0</v>
      </c>
      <c r="AL25" s="253">
        <v>0</v>
      </c>
      <c r="AM25" s="254">
        <v>0</v>
      </c>
      <c r="AN25" s="289">
        <f t="shared" si="18"/>
        <v>0</v>
      </c>
      <c r="AO25" s="253">
        <v>0</v>
      </c>
      <c r="AP25" s="253">
        <v>0</v>
      </c>
      <c r="AQ25" s="253">
        <v>0</v>
      </c>
      <c r="AR25" s="253">
        <v>0</v>
      </c>
      <c r="AS25" s="253">
        <v>0</v>
      </c>
      <c r="AT25" s="253">
        <v>0</v>
      </c>
      <c r="AU25" s="253">
        <v>0</v>
      </c>
      <c r="AV25" s="253">
        <v>0</v>
      </c>
      <c r="AW25" s="253">
        <v>0</v>
      </c>
      <c r="AX25" s="253">
        <v>0</v>
      </c>
      <c r="AY25" s="254">
        <v>0</v>
      </c>
      <c r="AZ25" s="526">
        <v>0</v>
      </c>
      <c r="BA25" s="296">
        <f t="shared" si="19"/>
        <v>0</v>
      </c>
      <c r="BB25" s="271">
        <f t="shared" si="20"/>
        <v>0</v>
      </c>
      <c r="BC25" s="271">
        <f t="shared" si="20"/>
        <v>0</v>
      </c>
      <c r="BD25" s="271">
        <f t="shared" si="20"/>
        <v>0</v>
      </c>
      <c r="BE25" s="271">
        <f t="shared" si="20"/>
        <v>0</v>
      </c>
      <c r="BF25" s="271">
        <f t="shared" si="20"/>
        <v>0</v>
      </c>
      <c r="BG25" s="271">
        <f t="shared" si="20"/>
        <v>0</v>
      </c>
      <c r="BH25" s="271">
        <f t="shared" si="20"/>
        <v>0</v>
      </c>
      <c r="BI25" s="271">
        <f t="shared" si="20"/>
        <v>0</v>
      </c>
      <c r="BJ25" s="271">
        <f t="shared" si="20"/>
        <v>0</v>
      </c>
      <c r="BK25" s="271">
        <f t="shared" si="20"/>
        <v>0</v>
      </c>
      <c r="BL25" s="291">
        <f t="shared" si="20"/>
        <v>0</v>
      </c>
    </row>
    <row r="26" spans="1:64" s="255" customFormat="1" x14ac:dyDescent="0.25">
      <c r="A26" s="1498"/>
      <c r="B26" s="126" t="s">
        <v>152</v>
      </c>
      <c r="C26" s="127" t="s">
        <v>899</v>
      </c>
      <c r="D26" s="274">
        <f t="shared" si="15"/>
        <v>0</v>
      </c>
      <c r="E26" s="253">
        <v>0</v>
      </c>
      <c r="F26" s="253">
        <v>0</v>
      </c>
      <c r="G26" s="253">
        <v>0</v>
      </c>
      <c r="H26" s="253">
        <v>0</v>
      </c>
      <c r="I26" s="253">
        <v>0</v>
      </c>
      <c r="J26" s="253">
        <v>0</v>
      </c>
      <c r="K26" s="253">
        <v>0</v>
      </c>
      <c r="L26" s="253">
        <v>0</v>
      </c>
      <c r="M26" s="253">
        <v>0</v>
      </c>
      <c r="N26" s="253">
        <v>0</v>
      </c>
      <c r="O26" s="254">
        <v>0</v>
      </c>
      <c r="P26" s="274">
        <f t="shared" si="16"/>
        <v>0</v>
      </c>
      <c r="Q26" s="253">
        <v>0</v>
      </c>
      <c r="R26" s="253">
        <v>0</v>
      </c>
      <c r="S26" s="253">
        <v>0</v>
      </c>
      <c r="T26" s="253">
        <v>0</v>
      </c>
      <c r="U26" s="253">
        <v>0</v>
      </c>
      <c r="V26" s="253">
        <v>0</v>
      </c>
      <c r="W26" s="253">
        <v>0</v>
      </c>
      <c r="X26" s="253">
        <v>0</v>
      </c>
      <c r="Y26" s="253">
        <v>0</v>
      </c>
      <c r="Z26" s="253">
        <v>0</v>
      </c>
      <c r="AA26" s="254">
        <v>0</v>
      </c>
      <c r="AB26" s="274">
        <f t="shared" si="17"/>
        <v>0</v>
      </c>
      <c r="AC26" s="253">
        <v>0</v>
      </c>
      <c r="AD26" s="253">
        <v>0</v>
      </c>
      <c r="AE26" s="253">
        <v>0</v>
      </c>
      <c r="AF26" s="253">
        <v>0</v>
      </c>
      <c r="AG26" s="253">
        <v>0</v>
      </c>
      <c r="AH26" s="253">
        <v>0</v>
      </c>
      <c r="AI26" s="253">
        <v>0</v>
      </c>
      <c r="AJ26" s="253">
        <v>0</v>
      </c>
      <c r="AK26" s="253">
        <v>0</v>
      </c>
      <c r="AL26" s="253">
        <v>0</v>
      </c>
      <c r="AM26" s="254">
        <v>0</v>
      </c>
      <c r="AN26" s="289">
        <f t="shared" si="18"/>
        <v>0</v>
      </c>
      <c r="AO26" s="253">
        <v>0</v>
      </c>
      <c r="AP26" s="253">
        <v>0</v>
      </c>
      <c r="AQ26" s="253">
        <v>0</v>
      </c>
      <c r="AR26" s="253">
        <v>0</v>
      </c>
      <c r="AS26" s="253">
        <v>0</v>
      </c>
      <c r="AT26" s="253">
        <v>0</v>
      </c>
      <c r="AU26" s="253">
        <v>0</v>
      </c>
      <c r="AV26" s="253">
        <v>0</v>
      </c>
      <c r="AW26" s="253">
        <v>0</v>
      </c>
      <c r="AX26" s="253">
        <v>0</v>
      </c>
      <c r="AY26" s="254">
        <v>0</v>
      </c>
      <c r="AZ26" s="526">
        <v>0</v>
      </c>
      <c r="BA26" s="296">
        <f t="shared" si="19"/>
        <v>0</v>
      </c>
      <c r="BB26" s="271">
        <f t="shared" si="20"/>
        <v>0</v>
      </c>
      <c r="BC26" s="271">
        <f t="shared" si="20"/>
        <v>0</v>
      </c>
      <c r="BD26" s="271">
        <f t="shared" si="20"/>
        <v>0</v>
      </c>
      <c r="BE26" s="271">
        <f t="shared" si="20"/>
        <v>0</v>
      </c>
      <c r="BF26" s="271">
        <f t="shared" si="20"/>
        <v>0</v>
      </c>
      <c r="BG26" s="271">
        <f t="shared" si="20"/>
        <v>0</v>
      </c>
      <c r="BH26" s="271">
        <f t="shared" si="20"/>
        <v>0</v>
      </c>
      <c r="BI26" s="271">
        <f t="shared" si="20"/>
        <v>0</v>
      </c>
      <c r="BJ26" s="271">
        <f t="shared" si="20"/>
        <v>0</v>
      </c>
      <c r="BK26" s="271">
        <f t="shared" si="20"/>
        <v>0</v>
      </c>
      <c r="BL26" s="291">
        <f t="shared" si="20"/>
        <v>0</v>
      </c>
    </row>
    <row r="27" spans="1:64" s="255" customFormat="1" x14ac:dyDescent="0.25">
      <c r="A27" s="1498"/>
      <c r="B27" s="126" t="s">
        <v>898</v>
      </c>
      <c r="C27" s="127" t="s">
        <v>24</v>
      </c>
      <c r="D27" s="274">
        <f t="shared" si="15"/>
        <v>72409.23</v>
      </c>
      <c r="E27" s="253">
        <v>72409.23</v>
      </c>
      <c r="F27" s="253">
        <v>0</v>
      </c>
      <c r="G27" s="253">
        <v>0</v>
      </c>
      <c r="H27" s="253">
        <v>0</v>
      </c>
      <c r="I27" s="253">
        <v>0</v>
      </c>
      <c r="J27" s="253">
        <v>0</v>
      </c>
      <c r="K27" s="253">
        <v>0</v>
      </c>
      <c r="L27" s="253">
        <v>0</v>
      </c>
      <c r="M27" s="253">
        <v>0</v>
      </c>
      <c r="N27" s="253">
        <v>0</v>
      </c>
      <c r="O27" s="254">
        <v>0</v>
      </c>
      <c r="P27" s="274">
        <f t="shared" si="16"/>
        <v>57449.740000000005</v>
      </c>
      <c r="Q27" s="253">
        <v>0</v>
      </c>
      <c r="R27" s="253">
        <v>0</v>
      </c>
      <c r="S27" s="253">
        <v>28874.75</v>
      </c>
      <c r="T27" s="253">
        <v>0</v>
      </c>
      <c r="U27" s="253">
        <v>0</v>
      </c>
      <c r="V27" s="253">
        <v>0</v>
      </c>
      <c r="W27" s="253">
        <v>0</v>
      </c>
      <c r="X27" s="253">
        <v>28574.99</v>
      </c>
      <c r="Y27" s="253">
        <v>0</v>
      </c>
      <c r="Z27" s="253">
        <v>0</v>
      </c>
      <c r="AA27" s="254">
        <v>0</v>
      </c>
      <c r="AB27" s="274">
        <f t="shared" si="17"/>
        <v>86965.8</v>
      </c>
      <c r="AC27" s="253">
        <v>0</v>
      </c>
      <c r="AD27" s="253">
        <v>0</v>
      </c>
      <c r="AE27" s="253">
        <v>86965.8</v>
      </c>
      <c r="AF27" s="253">
        <v>0</v>
      </c>
      <c r="AG27" s="253">
        <v>0</v>
      </c>
      <c r="AH27" s="253">
        <v>0</v>
      </c>
      <c r="AI27" s="253">
        <v>0</v>
      </c>
      <c r="AJ27" s="253">
        <v>0</v>
      </c>
      <c r="AK27" s="253">
        <v>0</v>
      </c>
      <c r="AL27" s="253">
        <v>0</v>
      </c>
      <c r="AM27" s="254">
        <v>0</v>
      </c>
      <c r="AN27" s="289">
        <f t="shared" si="18"/>
        <v>238540.89</v>
      </c>
      <c r="AO27" s="253">
        <v>189389.57</v>
      </c>
      <c r="AP27" s="253">
        <v>0</v>
      </c>
      <c r="AQ27" s="253">
        <v>24575.16</v>
      </c>
      <c r="AR27" s="253">
        <v>0</v>
      </c>
      <c r="AS27" s="253">
        <v>0</v>
      </c>
      <c r="AT27" s="253">
        <v>0</v>
      </c>
      <c r="AU27" s="253">
        <v>0</v>
      </c>
      <c r="AV27" s="253">
        <v>0</v>
      </c>
      <c r="AW27" s="253">
        <v>0</v>
      </c>
      <c r="AX27" s="253">
        <v>0</v>
      </c>
      <c r="AY27" s="254">
        <v>24576.16</v>
      </c>
      <c r="AZ27" s="526">
        <v>-1</v>
      </c>
      <c r="BA27" s="296">
        <f t="shared" si="19"/>
        <v>455364.66</v>
      </c>
      <c r="BB27" s="271">
        <f t="shared" si="20"/>
        <v>261798.8</v>
      </c>
      <c r="BC27" s="271">
        <f t="shared" si="20"/>
        <v>0</v>
      </c>
      <c r="BD27" s="271">
        <f t="shared" si="20"/>
        <v>140415.71</v>
      </c>
      <c r="BE27" s="271">
        <f t="shared" si="20"/>
        <v>0</v>
      </c>
      <c r="BF27" s="271">
        <f t="shared" si="20"/>
        <v>0</v>
      </c>
      <c r="BG27" s="271">
        <f t="shared" si="20"/>
        <v>0</v>
      </c>
      <c r="BH27" s="271">
        <f t="shared" si="20"/>
        <v>0</v>
      </c>
      <c r="BI27" s="271">
        <f t="shared" si="20"/>
        <v>28574.99</v>
      </c>
      <c r="BJ27" s="271">
        <f t="shared" si="20"/>
        <v>0</v>
      </c>
      <c r="BK27" s="271">
        <f t="shared" si="20"/>
        <v>0</v>
      </c>
      <c r="BL27" s="291">
        <f t="shared" si="20"/>
        <v>24576.16</v>
      </c>
    </row>
    <row r="28" spans="1:64" s="209" customFormat="1" x14ac:dyDescent="0.25">
      <c r="A28" s="1499"/>
      <c r="B28" s="129" t="s">
        <v>221</v>
      </c>
      <c r="C28" s="130" t="s">
        <v>1</v>
      </c>
      <c r="D28" s="275">
        <f>SUM(D20:D27)</f>
        <v>25326776.12551707</v>
      </c>
      <c r="E28" s="275">
        <f t="shared" ref="E28:O28" si="21">SUM(E20:E27)</f>
        <v>14426056.162093548</v>
      </c>
      <c r="F28" s="275">
        <f t="shared" si="21"/>
        <v>1034959.7518647008</v>
      </c>
      <c r="G28" s="275">
        <f t="shared" si="21"/>
        <v>5254076.5394498268</v>
      </c>
      <c r="H28" s="275">
        <f t="shared" si="21"/>
        <v>2938472.4804667202</v>
      </c>
      <c r="I28" s="275">
        <f t="shared" si="21"/>
        <v>71204.17595204126</v>
      </c>
      <c r="J28" s="275">
        <f t="shared" si="21"/>
        <v>156091.84624765243</v>
      </c>
      <c r="K28" s="275">
        <f t="shared" si="21"/>
        <v>971.47931373307176</v>
      </c>
      <c r="L28" s="275">
        <f t="shared" si="21"/>
        <v>395850.3814364053</v>
      </c>
      <c r="M28" s="275">
        <f>SUM(M20:M27)</f>
        <v>547373.93051221757</v>
      </c>
      <c r="N28" s="275">
        <f t="shared" si="21"/>
        <v>64016.926055353681</v>
      </c>
      <c r="O28" s="283">
        <f t="shared" si="21"/>
        <v>437702.45212486997</v>
      </c>
      <c r="P28" s="275">
        <f>SUM(P20:P27)</f>
        <v>27003634.378053404</v>
      </c>
      <c r="Q28" s="275">
        <f t="shared" ref="Q28:AA28" si="22">SUM(Q20:Q27)</f>
        <v>16958424.837759558</v>
      </c>
      <c r="R28" s="275">
        <f t="shared" si="22"/>
        <v>1144929.5015116751</v>
      </c>
      <c r="S28" s="275">
        <f t="shared" si="22"/>
        <v>5362585.9394731792</v>
      </c>
      <c r="T28" s="275">
        <f t="shared" si="22"/>
        <v>2420038.8674589563</v>
      </c>
      <c r="U28" s="275">
        <f t="shared" si="22"/>
        <v>60094.802636809582</v>
      </c>
      <c r="V28" s="275">
        <f t="shared" si="22"/>
        <v>156618.34430359583</v>
      </c>
      <c r="W28" s="275">
        <f t="shared" si="22"/>
        <v>99.204849314736435</v>
      </c>
      <c r="X28" s="275">
        <f t="shared" si="22"/>
        <v>154441.42591392627</v>
      </c>
      <c r="Y28" s="275">
        <f>SUM(Y20:Y27)</f>
        <v>225617.32851218653</v>
      </c>
      <c r="Z28" s="275">
        <f t="shared" si="22"/>
        <v>25007.005767934701</v>
      </c>
      <c r="AA28" s="283">
        <f t="shared" si="22"/>
        <v>495777.11986626923</v>
      </c>
      <c r="AB28" s="275">
        <f>SUM(AB20:AB27)</f>
        <v>27028929.655077185</v>
      </c>
      <c r="AC28" s="275">
        <f t="shared" ref="AC28:AM28" si="23">SUM(AC20:AC27)</f>
        <v>16740047.100570925</v>
      </c>
      <c r="AD28" s="275">
        <f t="shared" si="23"/>
        <v>1588321.8713055097</v>
      </c>
      <c r="AE28" s="275">
        <f t="shared" si="23"/>
        <v>5022697.87966171</v>
      </c>
      <c r="AF28" s="275">
        <f t="shared" si="23"/>
        <v>2622156.7321084547</v>
      </c>
      <c r="AG28" s="275">
        <f t="shared" si="23"/>
        <v>60058.576729505825</v>
      </c>
      <c r="AH28" s="275">
        <f t="shared" si="23"/>
        <v>131466.8042921111</v>
      </c>
      <c r="AI28" s="275">
        <f t="shared" si="23"/>
        <v>100.21746614919907</v>
      </c>
      <c r="AJ28" s="275">
        <f t="shared" si="23"/>
        <v>225312.77608306895</v>
      </c>
      <c r="AK28" s="275">
        <f>SUM(AK20:AK27)</f>
        <v>161845.89112621904</v>
      </c>
      <c r="AL28" s="275">
        <f t="shared" si="23"/>
        <v>74509.90759770466</v>
      </c>
      <c r="AM28" s="283">
        <f t="shared" si="23"/>
        <v>402411.89813582081</v>
      </c>
      <c r="AN28" s="277">
        <f>SUM(AN20:AN27)</f>
        <v>28694017.866667494</v>
      </c>
      <c r="AO28" s="275">
        <f t="shared" ref="AO28:AY28" si="24">SUM(AO20:AO27)</f>
        <v>18665527.626967311</v>
      </c>
      <c r="AP28" s="275">
        <f t="shared" si="24"/>
        <v>1280497.3020510164</v>
      </c>
      <c r="AQ28" s="275">
        <f t="shared" si="24"/>
        <v>4898017.1533972053</v>
      </c>
      <c r="AR28" s="275">
        <f t="shared" si="24"/>
        <v>2483388.7039070339</v>
      </c>
      <c r="AS28" s="275">
        <f t="shared" si="24"/>
        <v>88246.048143125401</v>
      </c>
      <c r="AT28" s="275">
        <f t="shared" si="24"/>
        <v>140821.88560810438</v>
      </c>
      <c r="AU28" s="275">
        <f t="shared" si="24"/>
        <v>203.61542250540526</v>
      </c>
      <c r="AV28" s="275">
        <f t="shared" si="24"/>
        <v>222127.32175864003</v>
      </c>
      <c r="AW28" s="275">
        <f>SUM(AW20:AW27)</f>
        <v>350038.61322744639</v>
      </c>
      <c r="AX28" s="275">
        <f t="shared" si="24"/>
        <v>68867.825846914944</v>
      </c>
      <c r="AY28" s="283">
        <f t="shared" si="24"/>
        <v>496281.77033819369</v>
      </c>
      <c r="AZ28" s="293">
        <f>SUM(AZ20:AZ27)</f>
        <v>-1963516.8809046745</v>
      </c>
      <c r="BA28" s="297">
        <f>SUM(BA20:BA27)</f>
        <v>106089841.14441048</v>
      </c>
      <c r="BB28" s="280">
        <f t="shared" ref="BB28:BL28" si="25">SUM(BB20:BB27)</f>
        <v>66790055.72739134</v>
      </c>
      <c r="BC28" s="280">
        <f t="shared" si="25"/>
        <v>5048708.4267329015</v>
      </c>
      <c r="BD28" s="280">
        <f t="shared" si="25"/>
        <v>20537377.511981923</v>
      </c>
      <c r="BE28" s="280">
        <f t="shared" si="25"/>
        <v>10464056.783941166</v>
      </c>
      <c r="BF28" s="280">
        <f t="shared" si="25"/>
        <v>279603.60346148204</v>
      </c>
      <c r="BG28" s="280">
        <f t="shared" si="25"/>
        <v>584998.88045146363</v>
      </c>
      <c r="BH28" s="280">
        <f t="shared" si="25"/>
        <v>1374.5170517024126</v>
      </c>
      <c r="BI28" s="280">
        <f t="shared" si="25"/>
        <v>997731.90519204049</v>
      </c>
      <c r="BJ28" s="280">
        <f>SUM(BJ20:BJ27)</f>
        <v>1284875.7633780693</v>
      </c>
      <c r="BK28" s="280">
        <f t="shared" si="25"/>
        <v>232401.66526790801</v>
      </c>
      <c r="BL28" s="293">
        <f t="shared" si="25"/>
        <v>1832173.2404651539</v>
      </c>
    </row>
    <row r="29" spans="1:64" ht="14.85" customHeight="1" x14ac:dyDescent="0.25">
      <c r="A29" s="1497" t="s">
        <v>53</v>
      </c>
      <c r="B29" s="124">
        <v>3.1</v>
      </c>
      <c r="C29" s="131" t="s">
        <v>33</v>
      </c>
      <c r="D29" s="273">
        <f t="shared" ref="D29:D35" si="26">SUM(E29:O29)</f>
        <v>20677421.290000174</v>
      </c>
      <c r="E29" s="251">
        <v>14547864.010000201</v>
      </c>
      <c r="F29" s="251">
        <v>763251.37999999896</v>
      </c>
      <c r="G29" s="251">
        <v>3067550.9599999697</v>
      </c>
      <c r="H29" s="251">
        <v>1204551.5999999999</v>
      </c>
      <c r="I29" s="251">
        <v>127822.97</v>
      </c>
      <c r="J29" s="251">
        <v>244304.59000000003</v>
      </c>
      <c r="K29" s="251">
        <v>2094.0099999999998</v>
      </c>
      <c r="L29" s="251">
        <v>172626.88</v>
      </c>
      <c r="M29" s="251">
        <v>105972.92</v>
      </c>
      <c r="N29" s="251">
        <v>90324.37</v>
      </c>
      <c r="O29" s="252">
        <v>351057.6</v>
      </c>
      <c r="P29" s="273">
        <f t="shared" ref="P29:P35" si="27">SUM(Q29:AA29)</f>
        <v>21709079.280000094</v>
      </c>
      <c r="Q29" s="251">
        <v>15531526.050000101</v>
      </c>
      <c r="R29" s="251">
        <v>852219.55999999901</v>
      </c>
      <c r="S29" s="251">
        <v>2956525.1899999902</v>
      </c>
      <c r="T29" s="251">
        <v>1189328.04</v>
      </c>
      <c r="U29" s="251">
        <v>79676.780000000013</v>
      </c>
      <c r="V29" s="251">
        <v>231910.34</v>
      </c>
      <c r="W29" s="251">
        <v>853.51</v>
      </c>
      <c r="X29" s="251">
        <v>111177.34</v>
      </c>
      <c r="Y29" s="251">
        <v>282279.42</v>
      </c>
      <c r="Z29" s="251">
        <v>31589.27</v>
      </c>
      <c r="AA29" s="252">
        <v>441993.77999999991</v>
      </c>
      <c r="AB29" s="273">
        <f t="shared" ref="AB29:AB35" si="28">SUM(AC29:AM29)</f>
        <v>22890872.899999697</v>
      </c>
      <c r="AC29" s="251">
        <v>16373847.7599997</v>
      </c>
      <c r="AD29" s="251">
        <v>916230.09</v>
      </c>
      <c r="AE29" s="251">
        <v>3157423.6999999997</v>
      </c>
      <c r="AF29" s="251">
        <v>1301761.5599999998</v>
      </c>
      <c r="AG29" s="251">
        <v>95843.369999999908</v>
      </c>
      <c r="AH29" s="251">
        <v>264892.03999999998</v>
      </c>
      <c r="AI29" s="251">
        <v>657.13</v>
      </c>
      <c r="AJ29" s="251">
        <v>141351.65</v>
      </c>
      <c r="AK29" s="251">
        <v>75245.73</v>
      </c>
      <c r="AL29" s="251">
        <v>45496.320000000007</v>
      </c>
      <c r="AM29" s="252">
        <v>518123.55</v>
      </c>
      <c r="AN29" s="276">
        <f t="shared" ref="AN29:AN35" si="29">SUM(AO29:AY29)</f>
        <v>22103242.169999752</v>
      </c>
      <c r="AO29" s="251">
        <v>16328930.66999976</v>
      </c>
      <c r="AP29" s="251">
        <v>911115.57000000007</v>
      </c>
      <c r="AQ29" s="251">
        <v>2782567.27999999</v>
      </c>
      <c r="AR29" s="251">
        <v>1161408.4900000012</v>
      </c>
      <c r="AS29" s="251">
        <v>104234.01000000001</v>
      </c>
      <c r="AT29" s="251">
        <v>233660.7099999999</v>
      </c>
      <c r="AU29" s="251">
        <v>322.77</v>
      </c>
      <c r="AV29" s="249">
        <v>114349.4</v>
      </c>
      <c r="AW29" s="251">
        <v>88126.09</v>
      </c>
      <c r="AX29" s="251">
        <v>53204.89</v>
      </c>
      <c r="AY29" s="252">
        <v>325322.29000000004</v>
      </c>
      <c r="AZ29" s="857">
        <v>755890.14999999898</v>
      </c>
      <c r="BA29" s="294">
        <f t="shared" ref="BA29:BA35" si="30">SUM(BB29:BL29)+AZ29</f>
        <v>88136505.789999694</v>
      </c>
      <c r="BB29" s="271">
        <f t="shared" ref="BB29:BL35" si="31">E29+Q29+AC29+AO29</f>
        <v>62782168.489999756</v>
      </c>
      <c r="BC29" s="271">
        <f t="shared" si="31"/>
        <v>3442816.5999999978</v>
      </c>
      <c r="BD29" s="271">
        <f t="shared" si="31"/>
        <v>11964067.129999949</v>
      </c>
      <c r="BE29" s="271">
        <f t="shared" si="31"/>
        <v>4857049.6900000004</v>
      </c>
      <c r="BF29" s="271">
        <f t="shared" si="31"/>
        <v>407577.12999999989</v>
      </c>
      <c r="BG29" s="271">
        <f t="shared" si="31"/>
        <v>974767.67999999993</v>
      </c>
      <c r="BH29" s="271">
        <f t="shared" si="31"/>
        <v>3927.4199999999996</v>
      </c>
      <c r="BI29" s="271">
        <f t="shared" si="31"/>
        <v>539505.27</v>
      </c>
      <c r="BJ29" s="271">
        <f t="shared" si="31"/>
        <v>551624.15999999992</v>
      </c>
      <c r="BK29" s="271">
        <f t="shared" si="31"/>
        <v>220614.85000000003</v>
      </c>
      <c r="BL29" s="295">
        <f t="shared" si="31"/>
        <v>1636497.22</v>
      </c>
    </row>
    <row r="30" spans="1:64" x14ac:dyDescent="0.25">
      <c r="A30" s="1498"/>
      <c r="B30" s="126">
        <v>3.2</v>
      </c>
      <c r="C30" s="131" t="s">
        <v>34</v>
      </c>
      <c r="D30" s="274">
        <f t="shared" si="26"/>
        <v>67063.17</v>
      </c>
      <c r="E30" s="253">
        <v>54613.42</v>
      </c>
      <c r="F30" s="253">
        <v>0</v>
      </c>
      <c r="G30" s="253">
        <v>9688.2800000000007</v>
      </c>
      <c r="H30" s="253">
        <v>0</v>
      </c>
      <c r="I30" s="253">
        <v>94.02</v>
      </c>
      <c r="J30" s="253">
        <v>571.91999999999996</v>
      </c>
      <c r="K30" s="253">
        <v>0</v>
      </c>
      <c r="L30" s="253">
        <v>0</v>
      </c>
      <c r="M30" s="253">
        <v>783.31</v>
      </c>
      <c r="N30" s="253">
        <v>1312.2200000000003</v>
      </c>
      <c r="O30" s="254">
        <v>0</v>
      </c>
      <c r="P30" s="274">
        <f t="shared" si="27"/>
        <v>55749.590000000004</v>
      </c>
      <c r="Q30" s="253">
        <v>40943.94</v>
      </c>
      <c r="R30" s="253">
        <v>19.75</v>
      </c>
      <c r="S30" s="253">
        <v>11232.25</v>
      </c>
      <c r="T30" s="253">
        <v>0</v>
      </c>
      <c r="U30" s="253">
        <v>188.77</v>
      </c>
      <c r="V30" s="253">
        <v>0</v>
      </c>
      <c r="W30" s="253">
        <v>0</v>
      </c>
      <c r="X30" s="253">
        <v>0</v>
      </c>
      <c r="Y30" s="253">
        <v>3221.58</v>
      </c>
      <c r="Z30" s="253">
        <v>85.76</v>
      </c>
      <c r="AA30" s="254">
        <v>57.54</v>
      </c>
      <c r="AB30" s="274">
        <f t="shared" si="28"/>
        <v>36706.110000000008</v>
      </c>
      <c r="AC30" s="253">
        <v>30368.3</v>
      </c>
      <c r="AD30" s="253">
        <v>1106.01</v>
      </c>
      <c r="AE30" s="253">
        <v>4880.12</v>
      </c>
      <c r="AF30" s="253">
        <v>9.16</v>
      </c>
      <c r="AG30" s="253">
        <v>231.18</v>
      </c>
      <c r="AH30" s="253">
        <v>0</v>
      </c>
      <c r="AI30" s="253">
        <v>0</v>
      </c>
      <c r="AJ30" s="253">
        <v>0</v>
      </c>
      <c r="AK30" s="253">
        <v>85.76</v>
      </c>
      <c r="AL30" s="253">
        <v>25.58</v>
      </c>
      <c r="AM30" s="254">
        <v>0</v>
      </c>
      <c r="AN30" s="289">
        <f t="shared" si="29"/>
        <v>40113.570000000014</v>
      </c>
      <c r="AO30" s="253">
        <v>33801.520000000004</v>
      </c>
      <c r="AP30" s="253">
        <v>1040.26</v>
      </c>
      <c r="AQ30" s="253">
        <v>4666.6400000000003</v>
      </c>
      <c r="AR30" s="253">
        <v>118.16</v>
      </c>
      <c r="AS30" s="253">
        <v>10.69</v>
      </c>
      <c r="AT30" s="253">
        <v>246.15</v>
      </c>
      <c r="AU30" s="253">
        <v>0</v>
      </c>
      <c r="AV30" s="253">
        <v>0</v>
      </c>
      <c r="AW30" s="253">
        <v>214.32</v>
      </c>
      <c r="AX30" s="253">
        <v>15.83</v>
      </c>
      <c r="AY30" s="254">
        <v>0</v>
      </c>
      <c r="AZ30" s="526">
        <v>24544.36</v>
      </c>
      <c r="BA30" s="296">
        <f t="shared" si="30"/>
        <v>224176.80000000005</v>
      </c>
      <c r="BB30" s="271">
        <f t="shared" si="31"/>
        <v>159727.18</v>
      </c>
      <c r="BC30" s="271">
        <f t="shared" si="31"/>
        <v>2166.02</v>
      </c>
      <c r="BD30" s="271">
        <f t="shared" si="31"/>
        <v>30467.289999999997</v>
      </c>
      <c r="BE30" s="271">
        <f t="shared" si="31"/>
        <v>127.32</v>
      </c>
      <c r="BF30" s="271">
        <f t="shared" si="31"/>
        <v>524.66000000000008</v>
      </c>
      <c r="BG30" s="271">
        <f t="shared" si="31"/>
        <v>818.06999999999994</v>
      </c>
      <c r="BH30" s="271">
        <f t="shared" si="31"/>
        <v>0</v>
      </c>
      <c r="BI30" s="271">
        <f t="shared" si="31"/>
        <v>0</v>
      </c>
      <c r="BJ30" s="271">
        <f t="shared" si="31"/>
        <v>4304.97</v>
      </c>
      <c r="BK30" s="271">
        <f t="shared" si="31"/>
        <v>1439.39</v>
      </c>
      <c r="BL30" s="291">
        <f t="shared" si="31"/>
        <v>57.54</v>
      </c>
    </row>
    <row r="31" spans="1:64" x14ac:dyDescent="0.25">
      <c r="A31" s="1498"/>
      <c r="B31" s="126">
        <v>3.3</v>
      </c>
      <c r="C31" s="131" t="s">
        <v>54</v>
      </c>
      <c r="D31" s="274">
        <f t="shared" si="26"/>
        <v>421120.28000000009</v>
      </c>
      <c r="E31" s="253">
        <v>379218.51</v>
      </c>
      <c r="F31" s="253">
        <v>10666.61</v>
      </c>
      <c r="G31" s="253">
        <v>18479.78</v>
      </c>
      <c r="H31" s="253">
        <v>5690.3499999999995</v>
      </c>
      <c r="I31" s="253">
        <v>2308.5700000000002</v>
      </c>
      <c r="J31" s="253">
        <v>2263.9499999999998</v>
      </c>
      <c r="K31" s="253">
        <v>0</v>
      </c>
      <c r="L31" s="253">
        <v>1853.59</v>
      </c>
      <c r="M31" s="253">
        <v>0</v>
      </c>
      <c r="N31" s="253">
        <v>326.52999999999997</v>
      </c>
      <c r="O31" s="254">
        <v>312.39</v>
      </c>
      <c r="P31" s="274">
        <f t="shared" si="27"/>
        <v>363113.70999999996</v>
      </c>
      <c r="Q31" s="253">
        <v>321165.20999999996</v>
      </c>
      <c r="R31" s="253">
        <v>9507.4</v>
      </c>
      <c r="S31" s="253">
        <v>23269.5</v>
      </c>
      <c r="T31" s="253">
        <v>5271.44</v>
      </c>
      <c r="U31" s="253">
        <v>637.17000000000007</v>
      </c>
      <c r="V31" s="253">
        <v>1700.59</v>
      </c>
      <c r="W31" s="253">
        <v>14.58</v>
      </c>
      <c r="X31" s="253">
        <v>432.42</v>
      </c>
      <c r="Y31" s="253">
        <v>0</v>
      </c>
      <c r="Z31" s="253">
        <v>300.65999999999997</v>
      </c>
      <c r="AA31" s="254">
        <v>814.74</v>
      </c>
      <c r="AB31" s="274">
        <f t="shared" si="28"/>
        <v>391637.58000000007</v>
      </c>
      <c r="AC31" s="253">
        <v>353069.96</v>
      </c>
      <c r="AD31" s="253">
        <v>10234.449999999999</v>
      </c>
      <c r="AE31" s="253">
        <v>17155.329999999998</v>
      </c>
      <c r="AF31" s="253">
        <v>6283.8</v>
      </c>
      <c r="AG31" s="253">
        <v>1278.8399999999999</v>
      </c>
      <c r="AH31" s="253">
        <v>1080.3399999999999</v>
      </c>
      <c r="AI31" s="253">
        <v>51</v>
      </c>
      <c r="AJ31" s="253">
        <v>2048.4899999999998</v>
      </c>
      <c r="AK31" s="253">
        <v>0</v>
      </c>
      <c r="AL31" s="253">
        <v>0</v>
      </c>
      <c r="AM31" s="254">
        <v>435.37</v>
      </c>
      <c r="AN31" s="289">
        <f t="shared" si="29"/>
        <v>577878.77</v>
      </c>
      <c r="AO31" s="253">
        <v>492803.48</v>
      </c>
      <c r="AP31" s="253">
        <v>30399.040000000001</v>
      </c>
      <c r="AQ31" s="253">
        <v>31268.34</v>
      </c>
      <c r="AR31" s="253">
        <v>13147.18</v>
      </c>
      <c r="AS31" s="253">
        <v>2401.63</v>
      </c>
      <c r="AT31" s="253">
        <v>3481.7799999999997</v>
      </c>
      <c r="AU31" s="253">
        <v>14.58</v>
      </c>
      <c r="AV31" s="253">
        <v>3283.11</v>
      </c>
      <c r="AW31" s="253">
        <v>225.03</v>
      </c>
      <c r="AX31" s="253">
        <v>171.32999999999998</v>
      </c>
      <c r="AY31" s="254">
        <v>683.27</v>
      </c>
      <c r="AZ31" s="526">
        <v>88817.869999999908</v>
      </c>
      <c r="BA31" s="296">
        <f t="shared" si="30"/>
        <v>1842568.2099999997</v>
      </c>
      <c r="BB31" s="271">
        <f t="shared" si="31"/>
        <v>1546257.16</v>
      </c>
      <c r="BC31" s="271">
        <f t="shared" si="31"/>
        <v>60807.5</v>
      </c>
      <c r="BD31" s="271">
        <f t="shared" si="31"/>
        <v>90172.95</v>
      </c>
      <c r="BE31" s="271">
        <f t="shared" si="31"/>
        <v>30392.77</v>
      </c>
      <c r="BF31" s="271">
        <f t="shared" si="31"/>
        <v>6626.21</v>
      </c>
      <c r="BG31" s="271">
        <f t="shared" si="31"/>
        <v>8526.66</v>
      </c>
      <c r="BH31" s="271">
        <f t="shared" si="31"/>
        <v>80.16</v>
      </c>
      <c r="BI31" s="271">
        <f t="shared" si="31"/>
        <v>7617.6100000000006</v>
      </c>
      <c r="BJ31" s="271">
        <f t="shared" si="31"/>
        <v>225.03</v>
      </c>
      <c r="BK31" s="271">
        <f t="shared" si="31"/>
        <v>798.52</v>
      </c>
      <c r="BL31" s="291">
        <f t="shared" si="31"/>
        <v>2245.77</v>
      </c>
    </row>
    <row r="32" spans="1:64" x14ac:dyDescent="0.25">
      <c r="A32" s="1498"/>
      <c r="B32" s="221" t="s">
        <v>44</v>
      </c>
      <c r="C32" s="229" t="s">
        <v>153</v>
      </c>
      <c r="D32" s="274">
        <f t="shared" si="26"/>
        <v>0</v>
      </c>
      <c r="E32" s="253">
        <v>0</v>
      </c>
      <c r="F32" s="253">
        <v>0</v>
      </c>
      <c r="G32" s="253">
        <v>0</v>
      </c>
      <c r="H32" s="253">
        <v>0</v>
      </c>
      <c r="I32" s="253">
        <v>0</v>
      </c>
      <c r="J32" s="253">
        <v>0</v>
      </c>
      <c r="K32" s="253">
        <v>0</v>
      </c>
      <c r="L32" s="253">
        <v>0</v>
      </c>
      <c r="M32" s="253">
        <v>0</v>
      </c>
      <c r="N32" s="253">
        <v>0</v>
      </c>
      <c r="O32" s="254">
        <v>0</v>
      </c>
      <c r="P32" s="274">
        <f t="shared" si="27"/>
        <v>0</v>
      </c>
      <c r="Q32" s="812">
        <v>0</v>
      </c>
      <c r="R32" s="812">
        <v>0</v>
      </c>
      <c r="S32" s="812">
        <v>0</v>
      </c>
      <c r="T32" s="812">
        <v>0</v>
      </c>
      <c r="U32" s="812">
        <v>0</v>
      </c>
      <c r="V32" s="812">
        <v>0</v>
      </c>
      <c r="W32" s="812">
        <v>0</v>
      </c>
      <c r="X32" s="812">
        <v>0</v>
      </c>
      <c r="Y32" s="253">
        <v>0</v>
      </c>
      <c r="Z32" s="812">
        <v>0</v>
      </c>
      <c r="AA32" s="813">
        <v>0</v>
      </c>
      <c r="AB32" s="274">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58">
        <v>0</v>
      </c>
      <c r="BA32" s="296">
        <f t="shared" si="30"/>
        <v>0</v>
      </c>
      <c r="BB32" s="271">
        <f t="shared" si="31"/>
        <v>0</v>
      </c>
      <c r="BC32" s="271">
        <f t="shared" si="31"/>
        <v>0</v>
      </c>
      <c r="BD32" s="271">
        <f t="shared" si="31"/>
        <v>0</v>
      </c>
      <c r="BE32" s="271">
        <f t="shared" si="31"/>
        <v>0</v>
      </c>
      <c r="BF32" s="271">
        <f t="shared" si="31"/>
        <v>0</v>
      </c>
      <c r="BG32" s="271">
        <f t="shared" si="31"/>
        <v>0</v>
      </c>
      <c r="BH32" s="271">
        <f t="shared" si="31"/>
        <v>0</v>
      </c>
      <c r="BI32" s="271">
        <f t="shared" si="31"/>
        <v>0</v>
      </c>
      <c r="BJ32" s="271">
        <f t="shared" si="31"/>
        <v>0</v>
      </c>
      <c r="BK32" s="271">
        <f t="shared" si="31"/>
        <v>0</v>
      </c>
      <c r="BL32" s="546">
        <f t="shared" si="31"/>
        <v>0</v>
      </c>
    </row>
    <row r="33" spans="1:64" x14ac:dyDescent="0.25">
      <c r="A33" s="1498"/>
      <c r="B33" s="126" t="s">
        <v>41</v>
      </c>
      <c r="C33" s="131" t="s">
        <v>52</v>
      </c>
      <c r="D33" s="274">
        <f t="shared" si="26"/>
        <v>7100520.67002293</v>
      </c>
      <c r="E33" s="253">
        <v>6169647.1500232099</v>
      </c>
      <c r="F33" s="253">
        <v>222826.849999856</v>
      </c>
      <c r="G33" s="253">
        <v>448703.55999992805</v>
      </c>
      <c r="H33" s="253">
        <v>167350.569999928</v>
      </c>
      <c r="I33" s="253">
        <v>52443.6400000086</v>
      </c>
      <c r="J33" s="253">
        <v>10430.489999999951</v>
      </c>
      <c r="K33" s="253">
        <v>707.60000000000105</v>
      </c>
      <c r="L33" s="253">
        <v>12851.0200000001</v>
      </c>
      <c r="M33" s="253">
        <v>2456.5899999999901</v>
      </c>
      <c r="N33" s="253">
        <v>9261.1599999995906</v>
      </c>
      <c r="O33" s="254">
        <v>3842.04000000009</v>
      </c>
      <c r="P33" s="274">
        <f t="shared" si="27"/>
        <v>7554498.7100298451</v>
      </c>
      <c r="Q33" s="253">
        <v>6550312.8800299503</v>
      </c>
      <c r="R33" s="253">
        <v>252021.12999982599</v>
      </c>
      <c r="S33" s="253">
        <v>466790.79000014201</v>
      </c>
      <c r="T33" s="253">
        <v>175528.72999991899</v>
      </c>
      <c r="U33" s="253">
        <v>57234.700000008299</v>
      </c>
      <c r="V33" s="253">
        <v>11555.01</v>
      </c>
      <c r="W33" s="253">
        <v>692.06</v>
      </c>
      <c r="X33" s="253">
        <v>13537.61</v>
      </c>
      <c r="Y33" s="253">
        <v>2538.59</v>
      </c>
      <c r="Z33" s="253">
        <v>6231.6699999994999</v>
      </c>
      <c r="AA33" s="254">
        <v>18055.540000000201</v>
      </c>
      <c r="AB33" s="274">
        <f t="shared" si="28"/>
        <v>7480249.5699759433</v>
      </c>
      <c r="AC33" s="253">
        <v>6485736.8499760097</v>
      </c>
      <c r="AD33" s="253">
        <v>261824.59999988601</v>
      </c>
      <c r="AE33" s="253">
        <v>452537.25000007998</v>
      </c>
      <c r="AF33" s="253">
        <v>167770.36999996702</v>
      </c>
      <c r="AG33" s="253">
        <v>58751.850000002298</v>
      </c>
      <c r="AH33" s="253">
        <v>11531.8499999996</v>
      </c>
      <c r="AI33" s="253">
        <v>618.55999999999904</v>
      </c>
      <c r="AJ33" s="253">
        <v>14113.139999999599</v>
      </c>
      <c r="AK33" s="253">
        <v>2446.46000000002</v>
      </c>
      <c r="AL33" s="253">
        <v>6605.2699999997903</v>
      </c>
      <c r="AM33" s="254">
        <v>18313.369999999799</v>
      </c>
      <c r="AN33" s="289">
        <f t="shared" si="29"/>
        <v>7450107.999949621</v>
      </c>
      <c r="AO33" s="253">
        <v>6452174.9299496394</v>
      </c>
      <c r="AP33" s="253">
        <v>274572.13999993401</v>
      </c>
      <c r="AQ33" s="253">
        <v>438228.260000062</v>
      </c>
      <c r="AR33" s="253">
        <v>166506.01999998701</v>
      </c>
      <c r="AS33" s="253">
        <v>62811.649999999398</v>
      </c>
      <c r="AT33" s="253">
        <v>11065.1899999995</v>
      </c>
      <c r="AU33" s="253">
        <v>623.15999999999894</v>
      </c>
      <c r="AV33" s="253">
        <v>14749.229999999299</v>
      </c>
      <c r="AW33" s="253">
        <v>2154.9000000000201</v>
      </c>
      <c r="AX33" s="253">
        <v>7311.1399999999203</v>
      </c>
      <c r="AY33" s="254">
        <v>19911.379999999601</v>
      </c>
      <c r="AZ33" s="526">
        <v>0</v>
      </c>
      <c r="BA33" s="296">
        <f t="shared" si="30"/>
        <v>29585376.94997834</v>
      </c>
      <c r="BB33" s="271">
        <f t="shared" si="31"/>
        <v>25657871.809978813</v>
      </c>
      <c r="BC33" s="271">
        <f t="shared" si="31"/>
        <v>1011244.7199995019</v>
      </c>
      <c r="BD33" s="271">
        <f t="shared" si="31"/>
        <v>1806259.860000212</v>
      </c>
      <c r="BE33" s="271">
        <f t="shared" si="31"/>
        <v>677155.68999980099</v>
      </c>
      <c r="BF33" s="271">
        <f t="shared" si="31"/>
        <v>231241.84000001859</v>
      </c>
      <c r="BG33" s="271">
        <f t="shared" si="31"/>
        <v>44582.539999999048</v>
      </c>
      <c r="BH33" s="271">
        <f t="shared" si="31"/>
        <v>2641.3799999999992</v>
      </c>
      <c r="BI33" s="271">
        <f t="shared" si="31"/>
        <v>55250.999999998996</v>
      </c>
      <c r="BJ33" s="271">
        <f t="shared" si="31"/>
        <v>9596.54000000003</v>
      </c>
      <c r="BK33" s="271">
        <f t="shared" si="31"/>
        <v>29409.239999998801</v>
      </c>
      <c r="BL33" s="291">
        <f t="shared" si="31"/>
        <v>60122.329999999696</v>
      </c>
    </row>
    <row r="34" spans="1:64" s="255" customFormat="1" x14ac:dyDescent="0.25">
      <c r="A34" s="1498"/>
      <c r="B34" s="126" t="s">
        <v>42</v>
      </c>
      <c r="C34" s="131" t="s">
        <v>154</v>
      </c>
      <c r="D34" s="274">
        <f t="shared" si="26"/>
        <v>669007.35500380036</v>
      </c>
      <c r="E34" s="253">
        <v>626761.42132396204</v>
      </c>
      <c r="F34" s="253">
        <v>32376.971295052059</v>
      </c>
      <c r="G34" s="253">
        <v>342.15565995558393</v>
      </c>
      <c r="H34" s="253">
        <v>134.0132592165707</v>
      </c>
      <c r="I34" s="253">
        <v>-2806.1234067182586</v>
      </c>
      <c r="J34" s="253">
        <v>10339.156968383657</v>
      </c>
      <c r="K34" s="253">
        <v>-45.087454354198094</v>
      </c>
      <c r="L34" s="253">
        <v>19.81017773789323</v>
      </c>
      <c r="M34" s="253">
        <v>12.274056922975092</v>
      </c>
      <c r="N34" s="253">
        <v>601.0832159071482</v>
      </c>
      <c r="O34" s="254">
        <v>1271.6799077348708</v>
      </c>
      <c r="P34" s="274">
        <f t="shared" si="27"/>
        <v>428728.22923890216</v>
      </c>
      <c r="Q34" s="253">
        <v>396550.31644865894</v>
      </c>
      <c r="R34" s="253">
        <v>21500.803702169385</v>
      </c>
      <c r="S34" s="253">
        <v>3785.6064379633158</v>
      </c>
      <c r="T34" s="253">
        <v>1512.0352587795153</v>
      </c>
      <c r="U34" s="253">
        <v>-2450.8949146809609</v>
      </c>
      <c r="V34" s="253">
        <v>5828.6532345580144</v>
      </c>
      <c r="W34" s="253">
        <v>-26.407393114142781</v>
      </c>
      <c r="X34" s="253">
        <v>141.36773241276205</v>
      </c>
      <c r="Y34" s="253">
        <v>362.08370637690308</v>
      </c>
      <c r="Z34" s="253">
        <v>304.14101433687102</v>
      </c>
      <c r="AA34" s="254">
        <v>1220.5240114415258</v>
      </c>
      <c r="AB34" s="274">
        <f t="shared" si="28"/>
        <v>809064.22567034431</v>
      </c>
      <c r="AC34" s="253">
        <v>718718.2165369211</v>
      </c>
      <c r="AD34" s="253">
        <v>39783.402313030645</v>
      </c>
      <c r="AE34" s="253">
        <v>27980.356083348917</v>
      </c>
      <c r="AF34" s="253">
        <v>8625.1934297090193</v>
      </c>
      <c r="AG34" s="253">
        <v>-3865.6801010814797</v>
      </c>
      <c r="AH34" s="253">
        <v>11407.527112298059</v>
      </c>
      <c r="AI34" s="253">
        <v>-28.08399460892727</v>
      </c>
      <c r="AJ34" s="253">
        <v>1262.1387521071306</v>
      </c>
      <c r="AK34" s="253">
        <v>663.26415597465609</v>
      </c>
      <c r="AL34" s="253">
        <v>731.1085736195048</v>
      </c>
      <c r="AM34" s="254">
        <v>3786.7828090256789</v>
      </c>
      <c r="AN34" s="289">
        <f t="shared" si="29"/>
        <v>1995784.0713454313</v>
      </c>
      <c r="AO34" s="253">
        <v>1591936.5332883121</v>
      </c>
      <c r="AP34" s="253">
        <v>89020.459602031624</v>
      </c>
      <c r="AQ34" s="253">
        <v>185582.32796526878</v>
      </c>
      <c r="AR34" s="253">
        <v>74752.741468801541</v>
      </c>
      <c r="AS34" s="253">
        <v>-2513.1951603168659</v>
      </c>
      <c r="AT34" s="253">
        <v>22420.387936779949</v>
      </c>
      <c r="AU34" s="253">
        <v>-7.9226557196375573</v>
      </c>
      <c r="AV34" s="253">
        <v>7745.3792910734537</v>
      </c>
      <c r="AW34" s="253">
        <v>5831.7567918134791</v>
      </c>
      <c r="AX34" s="253">
        <v>3171.9951646939967</v>
      </c>
      <c r="AY34" s="254">
        <v>17843.607652692321</v>
      </c>
      <c r="AZ34" s="526">
        <v>-1318848.3380096776</v>
      </c>
      <c r="BA34" s="296">
        <f t="shared" si="30"/>
        <v>2583735.5432488006</v>
      </c>
      <c r="BB34" s="271">
        <f t="shared" si="31"/>
        <v>3333966.4875978543</v>
      </c>
      <c r="BC34" s="271">
        <f t="shared" si="31"/>
        <v>182681.63691228372</v>
      </c>
      <c r="BD34" s="271">
        <f t="shared" si="31"/>
        <v>217690.44614653659</v>
      </c>
      <c r="BE34" s="271">
        <f t="shared" si="31"/>
        <v>85023.983416506642</v>
      </c>
      <c r="BF34" s="271">
        <f t="shared" si="31"/>
        <v>-11635.893582797564</v>
      </c>
      <c r="BG34" s="271">
        <f t="shared" si="31"/>
        <v>49995.725252019678</v>
      </c>
      <c r="BH34" s="271">
        <f t="shared" si="31"/>
        <v>-107.50149779690571</v>
      </c>
      <c r="BI34" s="271">
        <f t="shared" si="31"/>
        <v>9168.6959533312402</v>
      </c>
      <c r="BJ34" s="271">
        <f t="shared" si="31"/>
        <v>6869.378711088013</v>
      </c>
      <c r="BK34" s="271">
        <f t="shared" si="31"/>
        <v>4808.3279685575208</v>
      </c>
      <c r="BL34" s="291">
        <f t="shared" si="31"/>
        <v>24122.594380894396</v>
      </c>
    </row>
    <row r="35" spans="1:64" x14ac:dyDescent="0.25">
      <c r="A35" s="1498"/>
      <c r="B35" s="126" t="s">
        <v>43</v>
      </c>
      <c r="C35" s="131" t="s">
        <v>900</v>
      </c>
      <c r="D35" s="274">
        <f t="shared" si="26"/>
        <v>0</v>
      </c>
      <c r="E35" s="253">
        <v>0</v>
      </c>
      <c r="F35" s="253">
        <v>0</v>
      </c>
      <c r="G35" s="253">
        <v>0</v>
      </c>
      <c r="H35" s="253">
        <v>0</v>
      </c>
      <c r="I35" s="253">
        <v>0</v>
      </c>
      <c r="J35" s="253">
        <v>0</v>
      </c>
      <c r="K35" s="253">
        <v>0</v>
      </c>
      <c r="L35" s="253">
        <v>0</v>
      </c>
      <c r="M35" s="253">
        <v>0</v>
      </c>
      <c r="N35" s="253">
        <v>0</v>
      </c>
      <c r="O35" s="254">
        <v>0</v>
      </c>
      <c r="P35" s="274">
        <f t="shared" si="27"/>
        <v>0</v>
      </c>
      <c r="Q35" s="253">
        <v>0</v>
      </c>
      <c r="R35" s="253">
        <v>0</v>
      </c>
      <c r="S35" s="253">
        <v>0</v>
      </c>
      <c r="T35" s="253">
        <v>0</v>
      </c>
      <c r="U35" s="253">
        <v>0</v>
      </c>
      <c r="V35" s="253">
        <v>0</v>
      </c>
      <c r="W35" s="253">
        <v>0</v>
      </c>
      <c r="X35" s="253">
        <v>0</v>
      </c>
      <c r="Y35" s="253">
        <v>0</v>
      </c>
      <c r="Z35" s="253">
        <v>0</v>
      </c>
      <c r="AA35" s="254">
        <v>0</v>
      </c>
      <c r="AB35" s="274">
        <f t="shared" si="28"/>
        <v>0</v>
      </c>
      <c r="AC35" s="253">
        <v>0</v>
      </c>
      <c r="AD35" s="253">
        <v>0</v>
      </c>
      <c r="AE35" s="253">
        <v>0</v>
      </c>
      <c r="AF35" s="253">
        <v>0</v>
      </c>
      <c r="AG35" s="253">
        <v>0</v>
      </c>
      <c r="AH35" s="253">
        <v>0</v>
      </c>
      <c r="AI35" s="253">
        <v>0</v>
      </c>
      <c r="AJ35" s="253">
        <v>0</v>
      </c>
      <c r="AK35" s="253">
        <v>0</v>
      </c>
      <c r="AL35" s="253">
        <v>0</v>
      </c>
      <c r="AM35" s="254">
        <v>0</v>
      </c>
      <c r="AN35" s="289">
        <f t="shared" si="29"/>
        <v>0</v>
      </c>
      <c r="AO35" s="253">
        <v>0</v>
      </c>
      <c r="AP35" s="253">
        <v>0</v>
      </c>
      <c r="AQ35" s="253">
        <v>0</v>
      </c>
      <c r="AR35" s="253">
        <v>0</v>
      </c>
      <c r="AS35" s="253">
        <v>0</v>
      </c>
      <c r="AT35" s="253">
        <v>0</v>
      </c>
      <c r="AU35" s="253">
        <v>0</v>
      </c>
      <c r="AV35" s="253">
        <v>0</v>
      </c>
      <c r="AW35" s="253">
        <v>0</v>
      </c>
      <c r="AX35" s="253">
        <v>0</v>
      </c>
      <c r="AY35" s="254">
        <v>0</v>
      </c>
      <c r="AZ35" s="526">
        <v>0</v>
      </c>
      <c r="BA35" s="296">
        <f t="shared" si="30"/>
        <v>0</v>
      </c>
      <c r="BB35" s="271">
        <f t="shared" si="31"/>
        <v>0</v>
      </c>
      <c r="BC35" s="271">
        <f t="shared" si="31"/>
        <v>0</v>
      </c>
      <c r="BD35" s="271">
        <f t="shared" si="31"/>
        <v>0</v>
      </c>
      <c r="BE35" s="271">
        <f t="shared" si="31"/>
        <v>0</v>
      </c>
      <c r="BF35" s="271">
        <f t="shared" si="31"/>
        <v>0</v>
      </c>
      <c r="BG35" s="271">
        <f t="shared" si="31"/>
        <v>0</v>
      </c>
      <c r="BH35" s="271">
        <f t="shared" si="31"/>
        <v>0</v>
      </c>
      <c r="BI35" s="271">
        <f t="shared" si="31"/>
        <v>0</v>
      </c>
      <c r="BJ35" s="271">
        <f t="shared" si="31"/>
        <v>0</v>
      </c>
      <c r="BK35" s="271">
        <f t="shared" si="31"/>
        <v>0</v>
      </c>
      <c r="BL35" s="291">
        <f t="shared" si="31"/>
        <v>0</v>
      </c>
    </row>
    <row r="36" spans="1:64" s="209" customFormat="1" x14ac:dyDescent="0.25">
      <c r="A36" s="1498"/>
      <c r="B36" s="128" t="s">
        <v>452</v>
      </c>
      <c r="C36" s="310" t="s">
        <v>2</v>
      </c>
      <c r="D36" s="275">
        <f t="shared" ref="D36:BL36" si="32">SUM(D29:D35)</f>
        <v>28935132.765026908</v>
      </c>
      <c r="E36" s="280">
        <f t="shared" si="32"/>
        <v>21778104.511347372</v>
      </c>
      <c r="F36" s="280">
        <f t="shared" si="32"/>
        <v>1029121.811294907</v>
      </c>
      <c r="G36" s="280">
        <f t="shared" si="32"/>
        <v>3544764.7356598526</v>
      </c>
      <c r="H36" s="280">
        <f t="shared" si="32"/>
        <v>1377726.5332591445</v>
      </c>
      <c r="I36" s="280">
        <f t="shared" si="32"/>
        <v>179863.07659329037</v>
      </c>
      <c r="J36" s="280">
        <f t="shared" si="32"/>
        <v>267910.10696838365</v>
      </c>
      <c r="K36" s="280">
        <f t="shared" si="32"/>
        <v>2756.5225456458024</v>
      </c>
      <c r="L36" s="280">
        <f t="shared" si="32"/>
        <v>187351.30017773801</v>
      </c>
      <c r="M36" s="280">
        <f>SUM(M29:M35)</f>
        <v>109225.09405692297</v>
      </c>
      <c r="N36" s="280">
        <f t="shared" si="32"/>
        <v>101825.36321590673</v>
      </c>
      <c r="O36" s="281">
        <f t="shared" si="32"/>
        <v>356483.70990773494</v>
      </c>
      <c r="P36" s="275">
        <f t="shared" si="32"/>
        <v>30111169.519268841</v>
      </c>
      <c r="Q36" s="280">
        <f t="shared" si="32"/>
        <v>22840498.396478709</v>
      </c>
      <c r="R36" s="280">
        <f t="shared" si="32"/>
        <v>1135268.6437019943</v>
      </c>
      <c r="S36" s="280">
        <f t="shared" si="32"/>
        <v>3461603.3364380957</v>
      </c>
      <c r="T36" s="280">
        <f t="shared" si="32"/>
        <v>1371640.2452586985</v>
      </c>
      <c r="U36" s="280">
        <f t="shared" si="32"/>
        <v>135286.52508532733</v>
      </c>
      <c r="V36" s="280">
        <f t="shared" si="32"/>
        <v>250994.59323455801</v>
      </c>
      <c r="W36" s="280">
        <f t="shared" si="32"/>
        <v>1533.7426068858574</v>
      </c>
      <c r="X36" s="280">
        <f t="shared" si="32"/>
        <v>125288.73773241276</v>
      </c>
      <c r="Y36" s="280">
        <f>SUM(Y29:Y35)</f>
        <v>288401.67370637693</v>
      </c>
      <c r="Z36" s="280">
        <f t="shared" si="32"/>
        <v>38511.501014336369</v>
      </c>
      <c r="AA36" s="281">
        <f t="shared" si="32"/>
        <v>462142.1240114416</v>
      </c>
      <c r="AB36" s="275">
        <f t="shared" si="32"/>
        <v>31608530.385645986</v>
      </c>
      <c r="AC36" s="280">
        <f t="shared" si="32"/>
        <v>23961741.086512633</v>
      </c>
      <c r="AD36" s="280">
        <f t="shared" si="32"/>
        <v>1229178.5523129164</v>
      </c>
      <c r="AE36" s="280">
        <f t="shared" si="32"/>
        <v>3659976.7560834289</v>
      </c>
      <c r="AF36" s="280">
        <f t="shared" si="32"/>
        <v>1484450.0834296758</v>
      </c>
      <c r="AG36" s="280">
        <f t="shared" si="32"/>
        <v>152239.55989892074</v>
      </c>
      <c r="AH36" s="280">
        <f t="shared" si="32"/>
        <v>288911.7571122977</v>
      </c>
      <c r="AI36" s="280">
        <f t="shared" si="32"/>
        <v>1298.6060053910719</v>
      </c>
      <c r="AJ36" s="280">
        <f t="shared" si="32"/>
        <v>158775.41875210672</v>
      </c>
      <c r="AK36" s="280">
        <f>SUM(AK29:AK35)</f>
        <v>78441.214155974667</v>
      </c>
      <c r="AL36" s="280">
        <f t="shared" si="32"/>
        <v>52858.278573619304</v>
      </c>
      <c r="AM36" s="281">
        <f t="shared" si="32"/>
        <v>540659.07280902553</v>
      </c>
      <c r="AN36" s="277">
        <f t="shared" si="32"/>
        <v>32167126.581294801</v>
      </c>
      <c r="AO36" s="280">
        <f t="shared" si="32"/>
        <v>24899647.133237708</v>
      </c>
      <c r="AP36" s="280">
        <f t="shared" si="32"/>
        <v>1306147.4696019657</v>
      </c>
      <c r="AQ36" s="280">
        <f t="shared" si="32"/>
        <v>3442312.847965321</v>
      </c>
      <c r="AR36" s="280">
        <f t="shared" si="32"/>
        <v>1415932.5914687896</v>
      </c>
      <c r="AS36" s="280">
        <f t="shared" si="32"/>
        <v>166944.78483968254</v>
      </c>
      <c r="AT36" s="280">
        <f t="shared" si="32"/>
        <v>270874.21793677937</v>
      </c>
      <c r="AU36" s="280">
        <f t="shared" si="32"/>
        <v>952.58734428036132</v>
      </c>
      <c r="AV36" s="280">
        <f t="shared" si="32"/>
        <v>140127.11929107274</v>
      </c>
      <c r="AW36" s="280">
        <f>SUM(AW29:AW35)</f>
        <v>96552.096791813499</v>
      </c>
      <c r="AX36" s="280">
        <f t="shared" si="32"/>
        <v>63875.185164693918</v>
      </c>
      <c r="AY36" s="281">
        <f t="shared" si="32"/>
        <v>363760.54765269195</v>
      </c>
      <c r="AZ36" s="293">
        <f t="shared" si="32"/>
        <v>-449595.95800967875</v>
      </c>
      <c r="BA36" s="297">
        <f t="shared" si="32"/>
        <v>122372363.29322682</v>
      </c>
      <c r="BB36" s="280">
        <f t="shared" si="32"/>
        <v>93479991.127576411</v>
      </c>
      <c r="BC36" s="280">
        <f t="shared" si="32"/>
        <v>4699716.4769117832</v>
      </c>
      <c r="BD36" s="280">
        <f t="shared" si="32"/>
        <v>14108657.676146695</v>
      </c>
      <c r="BE36" s="280">
        <f t="shared" si="32"/>
        <v>5649749.4534163084</v>
      </c>
      <c r="BF36" s="280">
        <f t="shared" si="32"/>
        <v>634333.94641722087</v>
      </c>
      <c r="BG36" s="280">
        <f t="shared" si="32"/>
        <v>1078690.6752520187</v>
      </c>
      <c r="BH36" s="280">
        <f t="shared" si="32"/>
        <v>6541.4585022030933</v>
      </c>
      <c r="BI36" s="280">
        <f t="shared" si="32"/>
        <v>611542.57595333015</v>
      </c>
      <c r="BJ36" s="280">
        <f>SUM(BJ29:BJ35)</f>
        <v>572620.07871108793</v>
      </c>
      <c r="BK36" s="280">
        <f t="shared" si="32"/>
        <v>257070.32796855635</v>
      </c>
      <c r="BL36" s="293">
        <f t="shared" si="32"/>
        <v>1723045.4543808941</v>
      </c>
    </row>
    <row r="37" spans="1:64" ht="16.5" customHeight="1" x14ac:dyDescent="0.25">
      <c r="A37" s="1494" t="s">
        <v>901</v>
      </c>
      <c r="B37" s="124" t="s">
        <v>902</v>
      </c>
      <c r="C37" s="311" t="s">
        <v>901</v>
      </c>
      <c r="D37" s="276">
        <f>SUM(E37:O37)</f>
        <v>1918303.43</v>
      </c>
      <c r="E37" s="251">
        <v>1798097.5</v>
      </c>
      <c r="F37" s="251">
        <v>82375.14</v>
      </c>
      <c r="G37" s="251">
        <v>24358.02</v>
      </c>
      <c r="H37" s="251">
        <v>11213.2</v>
      </c>
      <c r="I37" s="251">
        <v>0</v>
      </c>
      <c r="J37" s="251">
        <v>0</v>
      </c>
      <c r="K37" s="251">
        <v>0</v>
      </c>
      <c r="L37" s="251">
        <v>2259.5700000000002</v>
      </c>
      <c r="M37" s="251">
        <v>0</v>
      </c>
      <c r="N37" s="251">
        <v>0</v>
      </c>
      <c r="O37" s="252">
        <v>0</v>
      </c>
      <c r="P37" s="273">
        <f>SUM(Q37:AA37)</f>
        <v>1827859.03</v>
      </c>
      <c r="Q37" s="251">
        <v>1659173.53</v>
      </c>
      <c r="R37" s="251">
        <v>125565.48</v>
      </c>
      <c r="S37" s="251">
        <v>24982.1</v>
      </c>
      <c r="T37" s="251">
        <v>15588.53</v>
      </c>
      <c r="U37" s="251">
        <v>0</v>
      </c>
      <c r="V37" s="251">
        <v>0</v>
      </c>
      <c r="W37" s="251">
        <v>0</v>
      </c>
      <c r="X37" s="251">
        <v>2549.39</v>
      </c>
      <c r="Y37" s="251">
        <v>0</v>
      </c>
      <c r="Z37" s="251">
        <v>0</v>
      </c>
      <c r="AA37" s="252">
        <v>0</v>
      </c>
      <c r="AB37" s="276">
        <f>SUM(AC37:AM37)</f>
        <v>2165655.31</v>
      </c>
      <c r="AC37" s="251">
        <v>2006020.44</v>
      </c>
      <c r="AD37" s="251">
        <v>102283.51999999999</v>
      </c>
      <c r="AE37" s="251">
        <v>27398.959999999999</v>
      </c>
      <c r="AF37" s="251">
        <v>22354.080000000002</v>
      </c>
      <c r="AG37" s="251">
        <v>0</v>
      </c>
      <c r="AH37" s="251">
        <v>0</v>
      </c>
      <c r="AI37" s="251">
        <v>0</v>
      </c>
      <c r="AJ37" s="251">
        <v>7598.31</v>
      </c>
      <c r="AK37" s="251">
        <v>0</v>
      </c>
      <c r="AL37" s="251">
        <v>0</v>
      </c>
      <c r="AM37" s="252">
        <v>0</v>
      </c>
      <c r="AN37" s="276">
        <f>SUM(AO37:AY37)</f>
        <v>1997924.4500000002</v>
      </c>
      <c r="AO37" s="251">
        <v>1824941.73</v>
      </c>
      <c r="AP37" s="251">
        <v>141045.24</v>
      </c>
      <c r="AQ37" s="251">
        <v>15683.29</v>
      </c>
      <c r="AR37" s="251">
        <v>3097.86</v>
      </c>
      <c r="AS37" s="251">
        <v>0</v>
      </c>
      <c r="AT37" s="251">
        <v>0</v>
      </c>
      <c r="AU37" s="251">
        <v>0</v>
      </c>
      <c r="AV37" s="249">
        <v>13156.33</v>
      </c>
      <c r="AW37" s="251">
        <v>0</v>
      </c>
      <c r="AX37" s="251">
        <v>0</v>
      </c>
      <c r="AY37" s="252">
        <v>0</v>
      </c>
      <c r="AZ37" s="857">
        <v>74079.190000000017</v>
      </c>
      <c r="BA37" s="294">
        <f>SUM(BB37:BL37)+AZ37</f>
        <v>7983821.4100000011</v>
      </c>
      <c r="BB37" s="273">
        <f t="shared" ref="BB37:BL39" si="33">E37+Q37+AC37+AO37</f>
        <v>7288233.2000000011</v>
      </c>
      <c r="BC37" s="273">
        <f t="shared" si="33"/>
        <v>451269.38</v>
      </c>
      <c r="BD37" s="273">
        <f t="shared" si="33"/>
        <v>92422.37</v>
      </c>
      <c r="BE37" s="273">
        <f t="shared" si="33"/>
        <v>52253.670000000006</v>
      </c>
      <c r="BF37" s="273">
        <f t="shared" si="33"/>
        <v>0</v>
      </c>
      <c r="BG37" s="273">
        <f t="shared" si="33"/>
        <v>0</v>
      </c>
      <c r="BH37" s="273">
        <f t="shared" si="33"/>
        <v>0</v>
      </c>
      <c r="BI37" s="273">
        <f t="shared" si="33"/>
        <v>25563.599999999999</v>
      </c>
      <c r="BJ37" s="273">
        <f t="shared" si="33"/>
        <v>0</v>
      </c>
      <c r="BK37" s="273">
        <f t="shared" si="33"/>
        <v>0</v>
      </c>
      <c r="BL37" s="298">
        <f t="shared" si="33"/>
        <v>0</v>
      </c>
    </row>
    <row r="38" spans="1:64" ht="16.5" customHeight="1" x14ac:dyDescent="0.25">
      <c r="A38" s="1495"/>
      <c r="B38" s="126" t="s">
        <v>903</v>
      </c>
      <c r="C38" s="312" t="s">
        <v>906</v>
      </c>
      <c r="D38" s="289">
        <f>SUM(E38:O38)</f>
        <v>78673.694346348537</v>
      </c>
      <c r="E38" s="253">
        <v>75223.669556001638</v>
      </c>
      <c r="F38" s="253">
        <v>3446.1759226011745</v>
      </c>
      <c r="G38" s="253">
        <v>2.4667470705084718</v>
      </c>
      <c r="H38" s="253">
        <v>1.1640518795833206</v>
      </c>
      <c r="I38" s="253">
        <v>0</v>
      </c>
      <c r="J38" s="253">
        <v>0</v>
      </c>
      <c r="K38" s="253">
        <v>0</v>
      </c>
      <c r="L38" s="253">
        <v>0.21806879562395792</v>
      </c>
      <c r="M38" s="253">
        <v>0</v>
      </c>
      <c r="N38" s="253">
        <v>0</v>
      </c>
      <c r="O38" s="254">
        <v>0</v>
      </c>
      <c r="P38" s="274">
        <f>SUM(Q38:AA38)</f>
        <v>44584.082977594175</v>
      </c>
      <c r="Q38" s="253">
        <v>41396.809482876313</v>
      </c>
      <c r="R38" s="253">
        <v>3132.8912613413631</v>
      </c>
      <c r="S38" s="253">
        <v>31.49590808185928</v>
      </c>
      <c r="T38" s="253">
        <v>19.67655811990959</v>
      </c>
      <c r="U38" s="253">
        <v>0</v>
      </c>
      <c r="V38" s="253">
        <v>0</v>
      </c>
      <c r="W38" s="253">
        <v>0</v>
      </c>
      <c r="X38" s="253">
        <v>3.2097671747355263</v>
      </c>
      <c r="Y38" s="253">
        <v>0</v>
      </c>
      <c r="Z38" s="253">
        <v>0</v>
      </c>
      <c r="AA38" s="254">
        <v>0</v>
      </c>
      <c r="AB38" s="289">
        <f>SUM(AC38:AM38)</f>
        <v>90880.039910654377</v>
      </c>
      <c r="AC38" s="253">
        <v>86038.003484136701</v>
      </c>
      <c r="AD38" s="253">
        <v>4386.9293027391959</v>
      </c>
      <c r="AE38" s="253">
        <v>240.99847501851963</v>
      </c>
      <c r="AF38" s="253">
        <v>147.27668674652196</v>
      </c>
      <c r="AG38" s="253">
        <v>0</v>
      </c>
      <c r="AH38" s="253">
        <v>0</v>
      </c>
      <c r="AI38" s="253">
        <v>0</v>
      </c>
      <c r="AJ38" s="253">
        <v>66.83196201342983</v>
      </c>
      <c r="AK38" s="253">
        <v>0</v>
      </c>
      <c r="AL38" s="253">
        <v>0</v>
      </c>
      <c r="AM38" s="254">
        <v>0</v>
      </c>
      <c r="AN38" s="289">
        <f>SUM(AO38:AY38)</f>
        <v>187775.29480410475</v>
      </c>
      <c r="AO38" s="253">
        <v>172358.29628839184</v>
      </c>
      <c r="AP38" s="253">
        <v>13321.147117386226</v>
      </c>
      <c r="AQ38" s="253">
        <v>1032.5626548946209</v>
      </c>
      <c r="AR38" s="253">
        <v>197.12012075462044</v>
      </c>
      <c r="AS38" s="253">
        <v>0</v>
      </c>
      <c r="AT38" s="253">
        <v>0</v>
      </c>
      <c r="AU38" s="253">
        <v>0</v>
      </c>
      <c r="AV38" s="253">
        <v>866.16862267744386</v>
      </c>
      <c r="AW38" s="253">
        <v>0</v>
      </c>
      <c r="AX38" s="253">
        <v>0</v>
      </c>
      <c r="AY38" s="254">
        <v>0</v>
      </c>
      <c r="AZ38" s="526">
        <v>-110448.75997156969</v>
      </c>
      <c r="BA38" s="296">
        <f>SUM(BB38:BL38)+AZ38</f>
        <v>291464.35206713213</v>
      </c>
      <c r="BB38" s="274">
        <f t="shared" si="33"/>
        <v>375016.77881140646</v>
      </c>
      <c r="BC38" s="274">
        <f t="shared" si="33"/>
        <v>24287.143604067962</v>
      </c>
      <c r="BD38" s="274">
        <f t="shared" si="33"/>
        <v>1307.5237850655083</v>
      </c>
      <c r="BE38" s="274">
        <f t="shared" si="33"/>
        <v>365.23741750063527</v>
      </c>
      <c r="BF38" s="274">
        <f t="shared" si="33"/>
        <v>0</v>
      </c>
      <c r="BG38" s="274">
        <f t="shared" si="33"/>
        <v>0</v>
      </c>
      <c r="BH38" s="274">
        <f t="shared" si="33"/>
        <v>0</v>
      </c>
      <c r="BI38" s="274">
        <f t="shared" si="33"/>
        <v>936.42842066123319</v>
      </c>
      <c r="BJ38" s="274">
        <f t="shared" si="33"/>
        <v>0</v>
      </c>
      <c r="BK38" s="274">
        <f t="shared" si="33"/>
        <v>0</v>
      </c>
      <c r="BL38" s="300">
        <f t="shared" si="33"/>
        <v>0</v>
      </c>
    </row>
    <row r="39" spans="1:64" ht="16.5" customHeight="1" x14ac:dyDescent="0.25">
      <c r="A39" s="1495"/>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3"/>
        <v>0</v>
      </c>
      <c r="BL39" s="300">
        <f t="shared" si="33"/>
        <v>0</v>
      </c>
    </row>
    <row r="40" spans="1:64" s="209" customFormat="1" ht="16.5" customHeight="1" x14ac:dyDescent="0.25">
      <c r="A40" s="1496"/>
      <c r="B40" s="129" t="s">
        <v>905</v>
      </c>
      <c r="C40" s="313" t="s">
        <v>908</v>
      </c>
      <c r="D40" s="277">
        <f t="shared" ref="D40:O40" si="34">SUM(D37:D39)</f>
        <v>1996977.1243463485</v>
      </c>
      <c r="E40" s="275">
        <f t="shared" si="34"/>
        <v>1873321.1695560017</v>
      </c>
      <c r="F40" s="275">
        <f t="shared" si="34"/>
        <v>85821.315922601178</v>
      </c>
      <c r="G40" s="275">
        <f t="shared" si="34"/>
        <v>24360.48674707051</v>
      </c>
      <c r="H40" s="275">
        <f t="shared" si="34"/>
        <v>11214.364051879584</v>
      </c>
      <c r="I40" s="275">
        <f t="shared" si="34"/>
        <v>0</v>
      </c>
      <c r="J40" s="275">
        <f t="shared" si="34"/>
        <v>0</v>
      </c>
      <c r="K40" s="275">
        <f t="shared" si="34"/>
        <v>0</v>
      </c>
      <c r="L40" s="275">
        <f t="shared" si="34"/>
        <v>2259.788068795624</v>
      </c>
      <c r="M40" s="275">
        <f t="shared" si="34"/>
        <v>0</v>
      </c>
      <c r="N40" s="275">
        <f t="shared" si="34"/>
        <v>0</v>
      </c>
      <c r="O40" s="283">
        <f t="shared" si="34"/>
        <v>0</v>
      </c>
      <c r="P40" s="275">
        <f t="shared" ref="P40:BL40" si="35">SUM(P37:P39)</f>
        <v>1872443.1129775941</v>
      </c>
      <c r="Q40" s="275">
        <f t="shared" si="35"/>
        <v>1700570.3394828762</v>
      </c>
      <c r="R40" s="275">
        <f t="shared" si="35"/>
        <v>128698.37126134135</v>
      </c>
      <c r="S40" s="275">
        <f t="shared" si="35"/>
        <v>25013.595908081857</v>
      </c>
      <c r="T40" s="275">
        <f t="shared" si="35"/>
        <v>15608.206558119909</v>
      </c>
      <c r="U40" s="275">
        <f t="shared" si="35"/>
        <v>0</v>
      </c>
      <c r="V40" s="275">
        <f>SUM(V37:V39)</f>
        <v>0</v>
      </c>
      <c r="W40" s="275">
        <f t="shared" si="35"/>
        <v>0</v>
      </c>
      <c r="X40" s="275">
        <f t="shared" si="35"/>
        <v>2552.5997671747355</v>
      </c>
      <c r="Y40" s="275">
        <f>SUM(Y37:Y39)</f>
        <v>0</v>
      </c>
      <c r="Z40" s="275">
        <f t="shared" si="35"/>
        <v>0</v>
      </c>
      <c r="AA40" s="283">
        <f t="shared" si="35"/>
        <v>0</v>
      </c>
      <c r="AB40" s="277">
        <f t="shared" si="35"/>
        <v>2256535.3499106546</v>
      </c>
      <c r="AC40" s="275">
        <f t="shared" si="35"/>
        <v>2092058.4434841366</v>
      </c>
      <c r="AD40" s="275">
        <f t="shared" si="35"/>
        <v>106670.44930273919</v>
      </c>
      <c r="AE40" s="275">
        <f t="shared" si="35"/>
        <v>27639.95847501852</v>
      </c>
      <c r="AF40" s="275">
        <f t="shared" si="35"/>
        <v>22501.356686746523</v>
      </c>
      <c r="AG40" s="275">
        <f t="shared" si="35"/>
        <v>0</v>
      </c>
      <c r="AH40" s="275">
        <f t="shared" si="35"/>
        <v>0</v>
      </c>
      <c r="AI40" s="275">
        <f t="shared" si="35"/>
        <v>0</v>
      </c>
      <c r="AJ40" s="275">
        <f>SUM(AJ37:AJ39)</f>
        <v>7665.1419620134302</v>
      </c>
      <c r="AK40" s="275">
        <f>SUM(AK37:AK39)</f>
        <v>0</v>
      </c>
      <c r="AL40" s="275">
        <f t="shared" si="35"/>
        <v>0</v>
      </c>
      <c r="AM40" s="283">
        <f t="shared" si="35"/>
        <v>0</v>
      </c>
      <c r="AN40" s="277">
        <f t="shared" si="35"/>
        <v>2185699.7448041048</v>
      </c>
      <c r="AO40" s="275">
        <f t="shared" si="35"/>
        <v>1997300.0262883918</v>
      </c>
      <c r="AP40" s="275">
        <f t="shared" si="35"/>
        <v>154366.38711738621</v>
      </c>
      <c r="AQ40" s="275">
        <f t="shared" si="35"/>
        <v>16715.852654894621</v>
      </c>
      <c r="AR40" s="275">
        <f t="shared" si="35"/>
        <v>3294.9801207546207</v>
      </c>
      <c r="AS40" s="275">
        <f t="shared" si="35"/>
        <v>0</v>
      </c>
      <c r="AT40" s="275">
        <f t="shared" si="35"/>
        <v>0</v>
      </c>
      <c r="AU40" s="275">
        <f t="shared" si="35"/>
        <v>0</v>
      </c>
      <c r="AV40" s="275">
        <f t="shared" si="35"/>
        <v>14022.498622677444</v>
      </c>
      <c r="AW40" s="275">
        <f>SUM(AW37:AW39)</f>
        <v>0</v>
      </c>
      <c r="AX40" s="275">
        <f t="shared" si="35"/>
        <v>0</v>
      </c>
      <c r="AY40" s="283">
        <f t="shared" si="35"/>
        <v>0</v>
      </c>
      <c r="AZ40" s="299">
        <f t="shared" si="35"/>
        <v>-36369.569971569668</v>
      </c>
      <c r="BA40" s="297">
        <f t="shared" si="35"/>
        <v>8275285.7620671336</v>
      </c>
      <c r="BB40" s="275">
        <f>SUM(BB37:BB39)</f>
        <v>7663249.9788114075</v>
      </c>
      <c r="BC40" s="275">
        <f>SUM(BC37:BC39)</f>
        <v>475556.52360406797</v>
      </c>
      <c r="BD40" s="275">
        <f>SUM(BD37:BD39)</f>
        <v>93729.893785065506</v>
      </c>
      <c r="BE40" s="275">
        <f>SUM(BE37:BE39)</f>
        <v>52618.907417500639</v>
      </c>
      <c r="BF40" s="275">
        <f t="shared" si="35"/>
        <v>0</v>
      </c>
      <c r="BG40" s="275">
        <f t="shared" si="35"/>
        <v>0</v>
      </c>
      <c r="BH40" s="275">
        <f t="shared" si="35"/>
        <v>0</v>
      </c>
      <c r="BI40" s="275">
        <f t="shared" si="35"/>
        <v>26500.02842066123</v>
      </c>
      <c r="BJ40" s="275">
        <f>SUM(BJ37:BJ39)</f>
        <v>0</v>
      </c>
      <c r="BK40" s="275">
        <f t="shared" si="35"/>
        <v>0</v>
      </c>
      <c r="BL40" s="299">
        <f t="shared" si="35"/>
        <v>0</v>
      </c>
    </row>
    <row r="41" spans="1:64" ht="14.85" customHeight="1" x14ac:dyDescent="0.25">
      <c r="A41" s="1494" t="s">
        <v>302</v>
      </c>
      <c r="B41" s="124">
        <v>5.0999999999999996</v>
      </c>
      <c r="C41" s="311" t="s">
        <v>37</v>
      </c>
      <c r="D41" s="273">
        <f>SUM(E41:O41)</f>
        <v>4155434.4299999997</v>
      </c>
      <c r="E41" s="251">
        <v>2068494.8299999998</v>
      </c>
      <c r="F41" s="251">
        <v>867530.05999999994</v>
      </c>
      <c r="G41" s="251">
        <v>334868.01999999996</v>
      </c>
      <c r="H41" s="251">
        <v>652468.44000000006</v>
      </c>
      <c r="I41" s="251">
        <v>37297.14</v>
      </c>
      <c r="J41" s="251">
        <v>49517.67</v>
      </c>
      <c r="K41" s="251">
        <v>253.32</v>
      </c>
      <c r="L41" s="251">
        <v>24069.77</v>
      </c>
      <c r="M41" s="251">
        <v>2090.84</v>
      </c>
      <c r="N41" s="251">
        <v>55332.12</v>
      </c>
      <c r="O41" s="252">
        <v>63512.22</v>
      </c>
      <c r="P41" s="273">
        <f>SUM(Q41:AA41)</f>
        <v>4175718.0299999993</v>
      </c>
      <c r="Q41" s="251">
        <v>2205515.3600000003</v>
      </c>
      <c r="R41" s="251">
        <v>978001.11</v>
      </c>
      <c r="S41" s="251">
        <v>268149.99</v>
      </c>
      <c r="T41" s="251">
        <v>593616.74</v>
      </c>
      <c r="U41" s="251">
        <v>38124.049999999996</v>
      </c>
      <c r="V41" s="251">
        <v>52279.78</v>
      </c>
      <c r="W41" s="251">
        <v>183</v>
      </c>
      <c r="X41" s="251">
        <v>13011.37</v>
      </c>
      <c r="Y41" s="251">
        <v>1463.28</v>
      </c>
      <c r="Z41" s="251">
        <v>12796.01</v>
      </c>
      <c r="AA41" s="252">
        <v>12577.340000000002</v>
      </c>
      <c r="AB41" s="273">
        <f>SUM(AC41:AM41)</f>
        <v>4082758.22</v>
      </c>
      <c r="AC41" s="251">
        <v>1799916.48</v>
      </c>
      <c r="AD41" s="251">
        <v>1012121.1100000001</v>
      </c>
      <c r="AE41" s="251">
        <v>296104.75</v>
      </c>
      <c r="AF41" s="251">
        <v>731048.82000000007</v>
      </c>
      <c r="AG41" s="251">
        <v>59741.66</v>
      </c>
      <c r="AH41" s="251">
        <v>65431.03</v>
      </c>
      <c r="AI41" s="251">
        <v>0</v>
      </c>
      <c r="AJ41" s="251">
        <v>22366</v>
      </c>
      <c r="AK41" s="251">
        <v>1851.0900000000001</v>
      </c>
      <c r="AL41" s="251">
        <v>11922.41</v>
      </c>
      <c r="AM41" s="252">
        <v>82254.87</v>
      </c>
      <c r="AN41" s="276">
        <f>SUM(AO41:AY41)</f>
        <v>4104831.16</v>
      </c>
      <c r="AO41" s="251">
        <v>1927934.8699999999</v>
      </c>
      <c r="AP41" s="251">
        <v>857228.68</v>
      </c>
      <c r="AQ41" s="251">
        <v>335465.01</v>
      </c>
      <c r="AR41" s="251">
        <v>684573.29000000015</v>
      </c>
      <c r="AS41" s="251">
        <v>89245.869999999981</v>
      </c>
      <c r="AT41" s="251">
        <v>79029.66</v>
      </c>
      <c r="AU41" s="251">
        <v>60</v>
      </c>
      <c r="AV41" s="249">
        <v>81515.600000000006</v>
      </c>
      <c r="AW41" s="251">
        <v>1513.1599999999999</v>
      </c>
      <c r="AX41" s="251">
        <v>13927.159999999998</v>
      </c>
      <c r="AY41" s="252">
        <v>34337.860000000008</v>
      </c>
      <c r="AZ41" s="857">
        <v>86992.580000000016</v>
      </c>
      <c r="BA41" s="294">
        <f>SUM(BB41:BL41)+AZ41</f>
        <v>16605734.42</v>
      </c>
      <c r="BB41" s="274">
        <f t="shared" ref="BB41:BL44" si="36">E41+Q41+AC41+AO41</f>
        <v>8001861.54</v>
      </c>
      <c r="BC41" s="274">
        <f t="shared" si="36"/>
        <v>3714880.9600000004</v>
      </c>
      <c r="BD41" s="274">
        <f t="shared" si="36"/>
        <v>1234587.77</v>
      </c>
      <c r="BE41" s="274">
        <f t="shared" si="36"/>
        <v>2661707.2900000005</v>
      </c>
      <c r="BF41" s="274">
        <f t="shared" si="36"/>
        <v>224408.71999999997</v>
      </c>
      <c r="BG41" s="274">
        <f t="shared" si="36"/>
        <v>246258.13999999998</v>
      </c>
      <c r="BH41" s="274">
        <f t="shared" si="36"/>
        <v>496.32</v>
      </c>
      <c r="BI41" s="274">
        <f t="shared" si="36"/>
        <v>140962.74</v>
      </c>
      <c r="BJ41" s="274">
        <f t="shared" si="36"/>
        <v>6918.37</v>
      </c>
      <c r="BK41" s="274">
        <f t="shared" si="36"/>
        <v>93977.700000000012</v>
      </c>
      <c r="BL41" s="298">
        <f t="shared" si="36"/>
        <v>192682.29</v>
      </c>
    </row>
    <row r="42" spans="1:64" s="255" customFormat="1" ht="24" x14ac:dyDescent="0.25">
      <c r="A42" s="1495"/>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6"/>
        <v>0</v>
      </c>
      <c r="BC42" s="274">
        <f t="shared" si="36"/>
        <v>0</v>
      </c>
      <c r="BD42" s="274">
        <f t="shared" si="36"/>
        <v>0</v>
      </c>
      <c r="BE42" s="274">
        <f t="shared" si="36"/>
        <v>0</v>
      </c>
      <c r="BF42" s="274">
        <f t="shared" si="36"/>
        <v>0</v>
      </c>
      <c r="BG42" s="274">
        <f t="shared" si="36"/>
        <v>0</v>
      </c>
      <c r="BH42" s="274">
        <f t="shared" si="36"/>
        <v>0</v>
      </c>
      <c r="BI42" s="274">
        <f t="shared" si="36"/>
        <v>0</v>
      </c>
      <c r="BJ42" s="274">
        <f t="shared" si="36"/>
        <v>0</v>
      </c>
      <c r="BK42" s="274">
        <f t="shared" si="36"/>
        <v>0</v>
      </c>
      <c r="BL42" s="300">
        <f t="shared" si="36"/>
        <v>0</v>
      </c>
    </row>
    <row r="43" spans="1:64" ht="24" x14ac:dyDescent="0.25">
      <c r="A43" s="1495"/>
      <c r="B43" s="126">
        <v>5.3</v>
      </c>
      <c r="C43" s="131" t="s">
        <v>304</v>
      </c>
      <c r="D43" s="274">
        <f>SUM(E43:O43)</f>
        <v>31767.44689119123</v>
      </c>
      <c r="E43" s="253">
        <v>16200.178548960239</v>
      </c>
      <c r="F43" s="253">
        <v>6466.5938902057451</v>
      </c>
      <c r="G43" s="253">
        <v>2736.8931054926643</v>
      </c>
      <c r="H43" s="253">
        <v>5403.5644003905072</v>
      </c>
      <c r="I43" s="253">
        <v>361.90337127444701</v>
      </c>
      <c r="J43" s="253">
        <v>377.30346738338892</v>
      </c>
      <c r="K43" s="253">
        <v>2.6307686746641301</v>
      </c>
      <c r="L43" s="253">
        <v>199.41366052743632</v>
      </c>
      <c r="M43" s="253">
        <v>14.871275051036722</v>
      </c>
      <c r="N43" s="253">
        <v>3.9643830016374197</v>
      </c>
      <c r="O43" s="254">
        <v>0.13002022946370401</v>
      </c>
      <c r="P43" s="274">
        <f>SUM(Q43:AA43)</f>
        <v>42961.69350345985</v>
      </c>
      <c r="Q43" s="253">
        <v>22471.375214003016</v>
      </c>
      <c r="R43" s="253">
        <v>9795.5855501993083</v>
      </c>
      <c r="S43" s="253">
        <v>2928.4558439130465</v>
      </c>
      <c r="T43" s="253">
        <v>6566.4702914690233</v>
      </c>
      <c r="U43" s="253">
        <v>509.16677367414121</v>
      </c>
      <c r="V43" s="253">
        <v>529.67847971401864</v>
      </c>
      <c r="W43" s="253">
        <v>2.5182335030634899</v>
      </c>
      <c r="X43" s="253">
        <v>143.929186626899</v>
      </c>
      <c r="Y43" s="253">
        <v>13.738142671312371</v>
      </c>
      <c r="Z43" s="253">
        <v>0.24444895695628688</v>
      </c>
      <c r="AA43" s="254">
        <v>0.53133872906419521</v>
      </c>
      <c r="AB43" s="274">
        <f>SUM(AC43:AM43)</f>
        <v>65356.593464843543</v>
      </c>
      <c r="AC43" s="253">
        <v>28868.862029486645</v>
      </c>
      <c r="AD43" s="253">
        <v>15826.502474940717</v>
      </c>
      <c r="AE43" s="253">
        <v>5145.4784742084366</v>
      </c>
      <c r="AF43" s="253">
        <v>12757.245671439572</v>
      </c>
      <c r="AG43" s="253">
        <v>1285.6880207889376</v>
      </c>
      <c r="AH43" s="253">
        <v>1053.1023931435793</v>
      </c>
      <c r="AI43" s="253">
        <v>0</v>
      </c>
      <c r="AJ43" s="253">
        <v>389.21704672774393</v>
      </c>
      <c r="AK43" s="253">
        <v>24.411461723853037</v>
      </c>
      <c r="AL43" s="253">
        <v>2.3146034903168653</v>
      </c>
      <c r="AM43" s="254">
        <v>3.7712888937407021</v>
      </c>
      <c r="AN43" s="289">
        <f>SUM(AO43:AY43)</f>
        <v>188050.61423341482</v>
      </c>
      <c r="AO43" s="253">
        <v>86251.616761890065</v>
      </c>
      <c r="AP43" s="253">
        <v>37668.110077843259</v>
      </c>
      <c r="AQ43" s="253">
        <v>16747.606133669953</v>
      </c>
      <c r="AR43" s="253">
        <v>34082.124539380835</v>
      </c>
      <c r="AS43" s="253">
        <v>5593.9736219828437</v>
      </c>
      <c r="AT43" s="253">
        <v>3525.3047998491502</v>
      </c>
      <c r="AU43" s="253">
        <v>3.7653508360320802</v>
      </c>
      <c r="AV43" s="253">
        <v>4058.0238459982552</v>
      </c>
      <c r="AW43" s="253">
        <v>83.351868538472843</v>
      </c>
      <c r="AX43" s="253">
        <v>11.888921426698783</v>
      </c>
      <c r="AY43" s="254">
        <v>24.848311999271619</v>
      </c>
      <c r="AZ43" s="526">
        <v>-20694.061502395638</v>
      </c>
      <c r="BA43" s="296">
        <f>SUM(BB43:BL43)+AZ43</f>
        <v>307442.28659051372</v>
      </c>
      <c r="BB43" s="274">
        <f t="shared" si="36"/>
        <v>153792.03255433997</v>
      </c>
      <c r="BC43" s="274">
        <f t="shared" si="36"/>
        <v>69756.791993189021</v>
      </c>
      <c r="BD43" s="274">
        <f t="shared" si="36"/>
        <v>27558.433557284101</v>
      </c>
      <c r="BE43" s="274">
        <f t="shared" si="36"/>
        <v>58809.40490267994</v>
      </c>
      <c r="BF43" s="274">
        <f t="shared" si="36"/>
        <v>7750.7317877203695</v>
      </c>
      <c r="BG43" s="274">
        <f t="shared" si="36"/>
        <v>5485.3891400901375</v>
      </c>
      <c r="BH43" s="274">
        <f t="shared" si="36"/>
        <v>8.9143530137597011</v>
      </c>
      <c r="BI43" s="274">
        <f t="shared" si="36"/>
        <v>4790.5837398803342</v>
      </c>
      <c r="BJ43" s="274">
        <f t="shared" si="36"/>
        <v>136.37274798467496</v>
      </c>
      <c r="BK43" s="274">
        <f t="shared" si="36"/>
        <v>18.412356875609355</v>
      </c>
      <c r="BL43" s="300">
        <f t="shared" si="36"/>
        <v>29.280959851540221</v>
      </c>
    </row>
    <row r="44" spans="1:64" x14ac:dyDescent="0.25">
      <c r="A44" s="1495"/>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6"/>
        <v>0</v>
      </c>
      <c r="BC44" s="274">
        <f t="shared" si="36"/>
        <v>0</v>
      </c>
      <c r="BD44" s="271">
        <f t="shared" si="36"/>
        <v>0</v>
      </c>
      <c r="BE44" s="274">
        <f t="shared" si="36"/>
        <v>0</v>
      </c>
      <c r="BF44" s="271">
        <f t="shared" si="36"/>
        <v>0</v>
      </c>
      <c r="BG44" s="271">
        <f t="shared" si="36"/>
        <v>0</v>
      </c>
      <c r="BH44" s="271">
        <f t="shared" si="36"/>
        <v>0</v>
      </c>
      <c r="BI44" s="271">
        <f t="shared" si="36"/>
        <v>0</v>
      </c>
      <c r="BJ44" s="271">
        <f t="shared" si="36"/>
        <v>0</v>
      </c>
      <c r="BK44" s="271">
        <f t="shared" si="36"/>
        <v>0</v>
      </c>
      <c r="BL44" s="291">
        <f t="shared" si="36"/>
        <v>0</v>
      </c>
    </row>
    <row r="45" spans="1:64" s="209" customFormat="1" ht="24" x14ac:dyDescent="0.25">
      <c r="A45" s="1496"/>
      <c r="B45" s="128" t="s">
        <v>216</v>
      </c>
      <c r="C45" s="313" t="s">
        <v>305</v>
      </c>
      <c r="D45" s="278">
        <f>SUM(D41:D44)</f>
        <v>4187201.8768911911</v>
      </c>
      <c r="E45" s="278">
        <f t="shared" ref="E45:BL45" si="37">SUM(E41:E44)</f>
        <v>2084695.0085489601</v>
      </c>
      <c r="F45" s="278">
        <f t="shared" si="37"/>
        <v>873996.65389020566</v>
      </c>
      <c r="G45" s="278">
        <f t="shared" si="37"/>
        <v>337604.9131054926</v>
      </c>
      <c r="H45" s="278">
        <f t="shared" si="37"/>
        <v>657872.00440039055</v>
      </c>
      <c r="I45" s="278">
        <f>SUM(I41:I44)</f>
        <v>37659.043371274449</v>
      </c>
      <c r="J45" s="278">
        <f t="shared" si="37"/>
        <v>49894.973467383388</v>
      </c>
      <c r="K45" s="278">
        <f t="shared" si="37"/>
        <v>255.95076867466412</v>
      </c>
      <c r="L45" s="278">
        <f t="shared" si="37"/>
        <v>24269.183660527437</v>
      </c>
      <c r="M45" s="278">
        <f t="shared" si="37"/>
        <v>2105.7112750510369</v>
      </c>
      <c r="N45" s="278">
        <f t="shared" si="37"/>
        <v>55336.084383001638</v>
      </c>
      <c r="O45" s="283">
        <f t="shared" si="37"/>
        <v>63512.350020229467</v>
      </c>
      <c r="P45" s="278">
        <f t="shared" si="37"/>
        <v>4218679.7235034592</v>
      </c>
      <c r="Q45" s="278">
        <f t="shared" si="37"/>
        <v>2227986.7352140034</v>
      </c>
      <c r="R45" s="278">
        <f t="shared" si="37"/>
        <v>987796.69555019925</v>
      </c>
      <c r="S45" s="278">
        <f t="shared" si="37"/>
        <v>271078.44584391301</v>
      </c>
      <c r="T45" s="278">
        <f t="shared" si="37"/>
        <v>600183.210291469</v>
      </c>
      <c r="U45" s="278">
        <f t="shared" si="37"/>
        <v>38633.216773674139</v>
      </c>
      <c r="V45" s="278">
        <f t="shared" si="37"/>
        <v>52809.45847971402</v>
      </c>
      <c r="W45" s="278">
        <f t="shared" si="37"/>
        <v>185.5182335030635</v>
      </c>
      <c r="X45" s="278">
        <f t="shared" si="37"/>
        <v>13155.2991866269</v>
      </c>
      <c r="Y45" s="278">
        <f>SUM(Y41:Y44)</f>
        <v>1477.0181426713123</v>
      </c>
      <c r="Z45" s="278">
        <f t="shared" si="37"/>
        <v>12796.254448956957</v>
      </c>
      <c r="AA45" s="284">
        <f t="shared" si="37"/>
        <v>12577.871338729066</v>
      </c>
      <c r="AB45" s="278">
        <f t="shared" si="37"/>
        <v>4148114.8134648437</v>
      </c>
      <c r="AC45" s="278">
        <f t="shared" si="37"/>
        <v>1828785.3420294866</v>
      </c>
      <c r="AD45" s="278">
        <f t="shared" si="37"/>
        <v>1027947.6124749408</v>
      </c>
      <c r="AE45" s="278">
        <f t="shared" si="37"/>
        <v>301250.22847420844</v>
      </c>
      <c r="AF45" s="278">
        <f t="shared" si="37"/>
        <v>743806.06567143963</v>
      </c>
      <c r="AG45" s="278">
        <f t="shared" si="37"/>
        <v>61027.348020788944</v>
      </c>
      <c r="AH45" s="278">
        <f t="shared" si="37"/>
        <v>66484.132393143576</v>
      </c>
      <c r="AI45" s="278">
        <f t="shared" si="37"/>
        <v>0</v>
      </c>
      <c r="AJ45" s="278">
        <f t="shared" si="37"/>
        <v>22755.217046727743</v>
      </c>
      <c r="AK45" s="278">
        <f t="shared" si="37"/>
        <v>1875.5014617238533</v>
      </c>
      <c r="AL45" s="278">
        <f t="shared" si="37"/>
        <v>11924.724603490316</v>
      </c>
      <c r="AM45" s="284">
        <f t="shared" si="37"/>
        <v>82258.641288893734</v>
      </c>
      <c r="AN45" s="852">
        <f t="shared" si="37"/>
        <v>4292881.7742334148</v>
      </c>
      <c r="AO45" s="278">
        <f t="shared" si="37"/>
        <v>2014186.4867618899</v>
      </c>
      <c r="AP45" s="278">
        <f t="shared" si="37"/>
        <v>894896.79007784335</v>
      </c>
      <c r="AQ45" s="278">
        <f t="shared" si="37"/>
        <v>352212.61613366997</v>
      </c>
      <c r="AR45" s="278">
        <f t="shared" si="37"/>
        <v>718655.41453938093</v>
      </c>
      <c r="AS45" s="278">
        <f t="shared" si="37"/>
        <v>94839.843621982829</v>
      </c>
      <c r="AT45" s="278">
        <f t="shared" si="37"/>
        <v>82554.964799849156</v>
      </c>
      <c r="AU45" s="278">
        <f t="shared" si="37"/>
        <v>63.765350836032077</v>
      </c>
      <c r="AV45" s="275">
        <f t="shared" si="37"/>
        <v>85573.623845998256</v>
      </c>
      <c r="AW45" s="278">
        <f>SUM(AW41:AW44)</f>
        <v>1596.5118685384728</v>
      </c>
      <c r="AX45" s="278">
        <f t="shared" si="37"/>
        <v>13939.048921426696</v>
      </c>
      <c r="AY45" s="284">
        <f t="shared" si="37"/>
        <v>34362.708311999282</v>
      </c>
      <c r="AZ45" s="305">
        <f t="shared" si="37"/>
        <v>66298.518497604382</v>
      </c>
      <c r="BA45" s="297">
        <f t="shared" si="37"/>
        <v>16913176.706590515</v>
      </c>
      <c r="BB45" s="275">
        <f t="shared" si="37"/>
        <v>8155653.5725543397</v>
      </c>
      <c r="BC45" s="275">
        <f t="shared" si="37"/>
        <v>3784637.7519931896</v>
      </c>
      <c r="BD45" s="275">
        <f t="shared" si="37"/>
        <v>1262146.2035572841</v>
      </c>
      <c r="BE45" s="275">
        <f t="shared" si="37"/>
        <v>2720516.6949026803</v>
      </c>
      <c r="BF45" s="275">
        <f t="shared" si="37"/>
        <v>232159.45178772035</v>
      </c>
      <c r="BG45" s="275">
        <f t="shared" si="37"/>
        <v>251743.52914009013</v>
      </c>
      <c r="BH45" s="275">
        <f t="shared" si="37"/>
        <v>505.23435301375969</v>
      </c>
      <c r="BI45" s="275">
        <f t="shared" si="37"/>
        <v>145753.32373988032</v>
      </c>
      <c r="BJ45" s="275">
        <f>SUM(BJ41:BJ44)</f>
        <v>7054.7427479846747</v>
      </c>
      <c r="BK45" s="275">
        <f t="shared" si="37"/>
        <v>93996.112356875616</v>
      </c>
      <c r="BL45" s="299">
        <f t="shared" si="37"/>
        <v>192711.57095985155</v>
      </c>
    </row>
    <row r="46" spans="1:64" ht="14.85" customHeight="1" x14ac:dyDescent="0.25">
      <c r="A46" s="1497"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8">E46+Q46+AC46+AO46</f>
        <v>0</v>
      </c>
      <c r="BC46" s="274">
        <f t="shared" si="38"/>
        <v>0</v>
      </c>
      <c r="BD46" s="274">
        <f t="shared" si="38"/>
        <v>0</v>
      </c>
      <c r="BE46" s="274">
        <f t="shared" si="38"/>
        <v>0</v>
      </c>
      <c r="BF46" s="274">
        <f t="shared" si="38"/>
        <v>0</v>
      </c>
      <c r="BG46" s="274">
        <f t="shared" si="38"/>
        <v>0</v>
      </c>
      <c r="BH46" s="274">
        <f t="shared" si="38"/>
        <v>0</v>
      </c>
      <c r="BI46" s="274">
        <f t="shared" si="38"/>
        <v>0</v>
      </c>
      <c r="BJ46" s="274">
        <f t="shared" si="38"/>
        <v>0</v>
      </c>
      <c r="BK46" s="274">
        <f t="shared" si="38"/>
        <v>0</v>
      </c>
      <c r="BL46" s="300">
        <f t="shared" si="38"/>
        <v>0</v>
      </c>
    </row>
    <row r="47" spans="1:64" s="255" customFormat="1" x14ac:dyDescent="0.25">
      <c r="A47" s="1498"/>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8"/>
        <v>0</v>
      </c>
      <c r="BC47" s="274">
        <f t="shared" si="38"/>
        <v>0</v>
      </c>
      <c r="BD47" s="274">
        <f t="shared" si="38"/>
        <v>0</v>
      </c>
      <c r="BE47" s="274">
        <f t="shared" si="38"/>
        <v>0</v>
      </c>
      <c r="BF47" s="274">
        <f t="shared" si="38"/>
        <v>0</v>
      </c>
      <c r="BG47" s="274">
        <f t="shared" si="38"/>
        <v>0</v>
      </c>
      <c r="BH47" s="274">
        <f t="shared" si="38"/>
        <v>0</v>
      </c>
      <c r="BI47" s="274">
        <f t="shared" si="38"/>
        <v>0</v>
      </c>
      <c r="BJ47" s="274">
        <f t="shared" si="38"/>
        <v>0</v>
      </c>
      <c r="BK47" s="274">
        <f t="shared" si="38"/>
        <v>0</v>
      </c>
      <c r="BL47" s="300">
        <f t="shared" si="38"/>
        <v>0</v>
      </c>
    </row>
    <row r="48" spans="1:64" x14ac:dyDescent="0.25">
      <c r="A48" s="1498"/>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8"/>
        <v>0</v>
      </c>
      <c r="BC48" s="274">
        <f t="shared" si="38"/>
        <v>0</v>
      </c>
      <c r="BD48" s="274">
        <f t="shared" si="38"/>
        <v>0</v>
      </c>
      <c r="BE48" s="274">
        <f t="shared" si="38"/>
        <v>0</v>
      </c>
      <c r="BF48" s="274">
        <f t="shared" si="38"/>
        <v>0</v>
      </c>
      <c r="BG48" s="274">
        <f t="shared" si="38"/>
        <v>0</v>
      </c>
      <c r="BH48" s="274">
        <f t="shared" si="38"/>
        <v>0</v>
      </c>
      <c r="BI48" s="274">
        <f t="shared" si="38"/>
        <v>0</v>
      </c>
      <c r="BJ48" s="274">
        <f t="shared" si="38"/>
        <v>0</v>
      </c>
      <c r="BK48" s="274">
        <f t="shared" si="38"/>
        <v>0</v>
      </c>
      <c r="BL48" s="300">
        <f t="shared" si="38"/>
        <v>0</v>
      </c>
    </row>
    <row r="49" spans="1:64" x14ac:dyDescent="0.25">
      <c r="A49" s="1498"/>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8"/>
        <v>0</v>
      </c>
      <c r="BC49" s="274">
        <f t="shared" si="38"/>
        <v>0</v>
      </c>
      <c r="BD49" s="271">
        <f t="shared" si="38"/>
        <v>0</v>
      </c>
      <c r="BE49" s="274">
        <f t="shared" si="38"/>
        <v>0</v>
      </c>
      <c r="BF49" s="271">
        <f t="shared" si="38"/>
        <v>0</v>
      </c>
      <c r="BG49" s="271">
        <f t="shared" si="38"/>
        <v>0</v>
      </c>
      <c r="BH49" s="271">
        <f t="shared" si="38"/>
        <v>0</v>
      </c>
      <c r="BI49" s="271">
        <f t="shared" si="38"/>
        <v>0</v>
      </c>
      <c r="BJ49" s="271">
        <f t="shared" si="38"/>
        <v>0</v>
      </c>
      <c r="BK49" s="271">
        <f t="shared" si="38"/>
        <v>0</v>
      </c>
      <c r="BL49" s="291">
        <f t="shared" si="38"/>
        <v>0</v>
      </c>
    </row>
    <row r="50" spans="1:64" s="209" customFormat="1" x14ac:dyDescent="0.25">
      <c r="A50" s="1499"/>
      <c r="B50" s="129" t="s">
        <v>213</v>
      </c>
      <c r="C50" s="313" t="s">
        <v>25</v>
      </c>
      <c r="D50" s="278">
        <f>SUM(D46:D49)</f>
        <v>0</v>
      </c>
      <c r="E50" s="278">
        <f t="shared" ref="E50:BL50" si="39">SUM(E46:E49)</f>
        <v>0</v>
      </c>
      <c r="F50" s="278">
        <f t="shared" si="39"/>
        <v>0</v>
      </c>
      <c r="G50" s="278">
        <f t="shared" si="39"/>
        <v>0</v>
      </c>
      <c r="H50" s="278">
        <f t="shared" si="39"/>
        <v>0</v>
      </c>
      <c r="I50" s="278">
        <f t="shared" si="39"/>
        <v>0</v>
      </c>
      <c r="J50" s="278">
        <f t="shared" si="39"/>
        <v>0</v>
      </c>
      <c r="K50" s="278">
        <f t="shared" si="39"/>
        <v>0</v>
      </c>
      <c r="L50" s="278">
        <f t="shared" si="39"/>
        <v>0</v>
      </c>
      <c r="M50" s="278">
        <f t="shared" si="39"/>
        <v>0</v>
      </c>
      <c r="N50" s="278">
        <f t="shared" si="39"/>
        <v>0</v>
      </c>
      <c r="O50" s="283">
        <f t="shared" si="39"/>
        <v>0</v>
      </c>
      <c r="P50" s="278">
        <f t="shared" si="39"/>
        <v>0</v>
      </c>
      <c r="Q50" s="278">
        <f t="shared" si="39"/>
        <v>0</v>
      </c>
      <c r="R50" s="278">
        <f t="shared" si="39"/>
        <v>0</v>
      </c>
      <c r="S50" s="278">
        <f t="shared" si="39"/>
        <v>0</v>
      </c>
      <c r="T50" s="278">
        <f t="shared" si="39"/>
        <v>0</v>
      </c>
      <c r="U50" s="278">
        <f t="shared" si="39"/>
        <v>0</v>
      </c>
      <c r="V50" s="278">
        <f t="shared" si="39"/>
        <v>0</v>
      </c>
      <c r="W50" s="278">
        <f t="shared" si="39"/>
        <v>0</v>
      </c>
      <c r="X50" s="278">
        <f t="shared" si="39"/>
        <v>0</v>
      </c>
      <c r="Y50" s="278">
        <f>SUM(Y46:Y49)</f>
        <v>0</v>
      </c>
      <c r="Z50" s="278">
        <f t="shared" si="39"/>
        <v>0</v>
      </c>
      <c r="AA50" s="284">
        <f t="shared" si="39"/>
        <v>0</v>
      </c>
      <c r="AB50" s="278">
        <f t="shared" si="39"/>
        <v>0</v>
      </c>
      <c r="AC50" s="278">
        <f t="shared" si="39"/>
        <v>0</v>
      </c>
      <c r="AD50" s="278">
        <f t="shared" si="39"/>
        <v>0</v>
      </c>
      <c r="AE50" s="278">
        <f t="shared" si="39"/>
        <v>0</v>
      </c>
      <c r="AF50" s="278">
        <f t="shared" si="39"/>
        <v>0</v>
      </c>
      <c r="AG50" s="278">
        <f t="shared" si="39"/>
        <v>0</v>
      </c>
      <c r="AH50" s="278">
        <f t="shared" si="39"/>
        <v>0</v>
      </c>
      <c r="AI50" s="278">
        <f t="shared" si="39"/>
        <v>0</v>
      </c>
      <c r="AJ50" s="278">
        <f t="shared" si="39"/>
        <v>0</v>
      </c>
      <c r="AK50" s="278">
        <f t="shared" si="39"/>
        <v>0</v>
      </c>
      <c r="AL50" s="278">
        <f t="shared" si="39"/>
        <v>0</v>
      </c>
      <c r="AM50" s="284">
        <f t="shared" si="39"/>
        <v>0</v>
      </c>
      <c r="AN50" s="852">
        <f t="shared" si="39"/>
        <v>0</v>
      </c>
      <c r="AO50" s="278">
        <f t="shared" si="39"/>
        <v>0</v>
      </c>
      <c r="AP50" s="278">
        <f t="shared" si="39"/>
        <v>0</v>
      </c>
      <c r="AQ50" s="278">
        <f t="shared" si="39"/>
        <v>0</v>
      </c>
      <c r="AR50" s="278">
        <f t="shared" si="39"/>
        <v>0</v>
      </c>
      <c r="AS50" s="278">
        <f t="shared" si="39"/>
        <v>0</v>
      </c>
      <c r="AT50" s="278">
        <f t="shared" si="39"/>
        <v>0</v>
      </c>
      <c r="AU50" s="278">
        <f t="shared" si="39"/>
        <v>0</v>
      </c>
      <c r="AV50" s="275">
        <f t="shared" si="39"/>
        <v>0</v>
      </c>
      <c r="AW50" s="278">
        <f>SUM(AW46:AW49)</f>
        <v>0</v>
      </c>
      <c r="AX50" s="278">
        <f t="shared" si="39"/>
        <v>0</v>
      </c>
      <c r="AY50" s="284">
        <f t="shared" si="39"/>
        <v>0</v>
      </c>
      <c r="AZ50" s="305">
        <f t="shared" si="39"/>
        <v>0</v>
      </c>
      <c r="BA50" s="297">
        <f t="shared" si="39"/>
        <v>0</v>
      </c>
      <c r="BB50" s="275">
        <f t="shared" si="39"/>
        <v>0</v>
      </c>
      <c r="BC50" s="275">
        <f t="shared" si="39"/>
        <v>0</v>
      </c>
      <c r="BD50" s="275">
        <f t="shared" si="39"/>
        <v>0</v>
      </c>
      <c r="BE50" s="275">
        <f t="shared" si="39"/>
        <v>0</v>
      </c>
      <c r="BF50" s="275">
        <f t="shared" si="39"/>
        <v>0</v>
      </c>
      <c r="BG50" s="275">
        <f t="shared" si="39"/>
        <v>0</v>
      </c>
      <c r="BH50" s="275">
        <f t="shared" si="39"/>
        <v>0</v>
      </c>
      <c r="BI50" s="275">
        <f t="shared" si="39"/>
        <v>0</v>
      </c>
      <c r="BJ50" s="275">
        <f>SUM(BJ46:BJ49)</f>
        <v>0</v>
      </c>
      <c r="BK50" s="275">
        <f t="shared" si="39"/>
        <v>0</v>
      </c>
      <c r="BL50" s="299">
        <f t="shared" si="39"/>
        <v>0</v>
      </c>
    </row>
    <row r="51" spans="1:64" ht="16.5" customHeight="1" x14ac:dyDescent="0.25">
      <c r="A51" s="1506" t="s">
        <v>156</v>
      </c>
      <c r="B51" s="124">
        <v>7.1</v>
      </c>
      <c r="C51" s="311" t="s">
        <v>20</v>
      </c>
      <c r="D51" s="273">
        <f>SUM(E51:O51)</f>
        <v>1118983.25</v>
      </c>
      <c r="E51" s="251">
        <v>336439.8</v>
      </c>
      <c r="F51" s="251">
        <v>56000.630000000005</v>
      </c>
      <c r="G51" s="251">
        <v>251429.01</v>
      </c>
      <c r="H51" s="251">
        <v>202096.48</v>
      </c>
      <c r="I51" s="251">
        <v>102278.72</v>
      </c>
      <c r="J51" s="251">
        <v>3382</v>
      </c>
      <c r="K51" s="251">
        <v>159.72</v>
      </c>
      <c r="L51" s="251">
        <v>17476</v>
      </c>
      <c r="M51" s="251">
        <v>14427.36</v>
      </c>
      <c r="N51" s="251">
        <v>94361.7</v>
      </c>
      <c r="O51" s="252">
        <v>40931.83</v>
      </c>
      <c r="P51" s="273">
        <f>SUM(Q51:AA51)</f>
        <v>1153039.96</v>
      </c>
      <c r="Q51" s="251">
        <v>340579.32</v>
      </c>
      <c r="R51" s="251">
        <v>58321.45</v>
      </c>
      <c r="S51" s="251">
        <v>265520.37</v>
      </c>
      <c r="T51" s="251">
        <v>225069.58000000002</v>
      </c>
      <c r="U51" s="251">
        <v>71137.009999999995</v>
      </c>
      <c r="V51" s="251">
        <v>2746</v>
      </c>
      <c r="W51" s="251">
        <v>332.5</v>
      </c>
      <c r="X51" s="251">
        <v>19951</v>
      </c>
      <c r="Y51" s="251">
        <v>24509.239999999998</v>
      </c>
      <c r="Z51" s="251">
        <v>99342.45</v>
      </c>
      <c r="AA51" s="252">
        <v>45531.040000000001</v>
      </c>
      <c r="AB51" s="273">
        <f>SUM(AC51:AM51)</f>
        <v>1227091.8699999999</v>
      </c>
      <c r="AC51" s="251">
        <v>383801.26999999996</v>
      </c>
      <c r="AD51" s="251">
        <v>72540.48000000001</v>
      </c>
      <c r="AE51" s="251">
        <v>245396.84</v>
      </c>
      <c r="AF51" s="251">
        <v>258889.64</v>
      </c>
      <c r="AG51" s="251">
        <v>71565</v>
      </c>
      <c r="AH51" s="251">
        <v>2268</v>
      </c>
      <c r="AI51" s="251">
        <v>470.52</v>
      </c>
      <c r="AJ51" s="251">
        <v>23056</v>
      </c>
      <c r="AK51" s="251">
        <v>25676.69</v>
      </c>
      <c r="AL51" s="251">
        <v>107643.17000000001</v>
      </c>
      <c r="AM51" s="252">
        <v>35784.259999999995</v>
      </c>
      <c r="AN51" s="276">
        <f>SUM(AO51:AY51)</f>
        <v>1227648.22</v>
      </c>
      <c r="AO51" s="251">
        <v>382437.87</v>
      </c>
      <c r="AP51" s="251">
        <v>81468.95</v>
      </c>
      <c r="AQ51" s="251">
        <v>227387.29</v>
      </c>
      <c r="AR51" s="251">
        <v>283606.95999999996</v>
      </c>
      <c r="AS51" s="251">
        <v>77804.17</v>
      </c>
      <c r="AT51" s="251">
        <v>1634</v>
      </c>
      <c r="AU51" s="251">
        <v>743.51</v>
      </c>
      <c r="AV51" s="249">
        <v>22701.629999999997</v>
      </c>
      <c r="AW51" s="251">
        <v>14393.24</v>
      </c>
      <c r="AX51" s="251">
        <v>104100.28000000001</v>
      </c>
      <c r="AY51" s="252">
        <v>31370.32</v>
      </c>
      <c r="AZ51" s="857">
        <v>295259.78999999992</v>
      </c>
      <c r="BA51" s="294">
        <f>SUM(BB51:BL51)+AZ51</f>
        <v>5022023.09</v>
      </c>
      <c r="BB51" s="274">
        <f t="shared" ref="BB51:BL54" si="40">E51+Q51+AC51+AO51</f>
        <v>1443258.2599999998</v>
      </c>
      <c r="BC51" s="274">
        <f t="shared" si="40"/>
        <v>268331.51</v>
      </c>
      <c r="BD51" s="274">
        <f t="shared" si="40"/>
        <v>989733.51</v>
      </c>
      <c r="BE51" s="274">
        <f t="shared" si="40"/>
        <v>969662.66</v>
      </c>
      <c r="BF51" s="274">
        <f t="shared" si="40"/>
        <v>322784.89999999997</v>
      </c>
      <c r="BG51" s="274">
        <f t="shared" si="40"/>
        <v>10030</v>
      </c>
      <c r="BH51" s="274">
        <f t="shared" si="40"/>
        <v>1706.25</v>
      </c>
      <c r="BI51" s="274">
        <f t="shared" si="40"/>
        <v>83184.63</v>
      </c>
      <c r="BJ51" s="274">
        <f t="shared" si="40"/>
        <v>79006.53</v>
      </c>
      <c r="BK51" s="274">
        <f t="shared" si="40"/>
        <v>405447.60000000003</v>
      </c>
      <c r="BL51" s="298">
        <f t="shared" si="40"/>
        <v>153617.44999999998</v>
      </c>
    </row>
    <row r="52" spans="1:64" s="255" customFormat="1" ht="16.5" customHeight="1" x14ac:dyDescent="0.25">
      <c r="A52" s="1507"/>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40"/>
        <v>0</v>
      </c>
      <c r="BC52" s="274">
        <f t="shared" si="40"/>
        <v>0</v>
      </c>
      <c r="BD52" s="274">
        <f t="shared" si="40"/>
        <v>0</v>
      </c>
      <c r="BE52" s="274">
        <f t="shared" si="40"/>
        <v>0</v>
      </c>
      <c r="BF52" s="274">
        <f t="shared" si="40"/>
        <v>0</v>
      </c>
      <c r="BG52" s="274">
        <f t="shared" si="40"/>
        <v>0</v>
      </c>
      <c r="BH52" s="274">
        <f t="shared" si="40"/>
        <v>0</v>
      </c>
      <c r="BI52" s="274">
        <f t="shared" si="40"/>
        <v>0</v>
      </c>
      <c r="BJ52" s="274">
        <f t="shared" si="40"/>
        <v>0</v>
      </c>
      <c r="BK52" s="274">
        <f t="shared" si="40"/>
        <v>0</v>
      </c>
      <c r="BL52" s="300">
        <f t="shared" si="40"/>
        <v>0</v>
      </c>
    </row>
    <row r="53" spans="1:64" ht="16.5" customHeight="1" x14ac:dyDescent="0.25">
      <c r="A53" s="1507"/>
      <c r="B53" s="126">
        <v>7.3</v>
      </c>
      <c r="C53" s="131" t="s">
        <v>155</v>
      </c>
      <c r="D53" s="274">
        <f>SUM(E53:O53)</f>
        <v>8203.8408369923673</v>
      </c>
      <c r="E53" s="253">
        <v>6456.6899589159057</v>
      </c>
      <c r="F53" s="253">
        <v>1102.967801429254</v>
      </c>
      <c r="G53" s="253">
        <v>273.346220048921</v>
      </c>
      <c r="H53" s="253">
        <v>214.31657360110046</v>
      </c>
      <c r="I53" s="253">
        <v>-414.47959241909933</v>
      </c>
      <c r="J53" s="253">
        <v>139.87397144614275</v>
      </c>
      <c r="K53" s="253">
        <v>-3.4390323873584778</v>
      </c>
      <c r="L53" s="253">
        <v>16.359389032924433</v>
      </c>
      <c r="M53" s="253">
        <v>20.344244380509419</v>
      </c>
      <c r="N53" s="253">
        <v>305.69959716398932</v>
      </c>
      <c r="O53" s="254">
        <v>92.161705780078051</v>
      </c>
      <c r="P53" s="274">
        <f>SUM(Q53:AA53)</f>
        <v>7688.592867914469</v>
      </c>
      <c r="Q53" s="253">
        <v>4965.5231635635919</v>
      </c>
      <c r="R53" s="253">
        <v>892.75013459361298</v>
      </c>
      <c r="S53" s="253">
        <v>829.19749050133953</v>
      </c>
      <c r="T53" s="253">
        <v>664.19880051905807</v>
      </c>
      <c r="U53" s="253">
        <v>-596.00269011230182</v>
      </c>
      <c r="V53" s="253">
        <v>58.745193468189122</v>
      </c>
      <c r="W53" s="253">
        <v>-4.6254299473263671</v>
      </c>
      <c r="X53" s="253">
        <v>58.891840555822483</v>
      </c>
      <c r="Y53" s="253">
        <v>94.794398554521152</v>
      </c>
      <c r="Z53" s="253">
        <v>565.80642130484398</v>
      </c>
      <c r="AA53" s="254">
        <v>159.31354491311996</v>
      </c>
      <c r="AB53" s="274">
        <f>SUM(AC53:AM53)</f>
        <v>24303.804670045913</v>
      </c>
      <c r="AC53" s="253">
        <v>11548.405138269925</v>
      </c>
      <c r="AD53" s="253">
        <v>2084.6697387239778</v>
      </c>
      <c r="AE53" s="253">
        <v>3804.1188971942024</v>
      </c>
      <c r="AF53" s="253">
        <v>3958.7592788247498</v>
      </c>
      <c r="AG53" s="253">
        <v>-453.6406985303683</v>
      </c>
      <c r="AH53" s="253">
        <v>89.224105130146995</v>
      </c>
      <c r="AI53" s="253">
        <v>-8.1209901911153679</v>
      </c>
      <c r="AJ53" s="253">
        <v>355.20022999764677</v>
      </c>
      <c r="AK53" s="253">
        <v>469.31756517134687</v>
      </c>
      <c r="AL53" s="253">
        <v>1932.7085494986513</v>
      </c>
      <c r="AM53" s="254">
        <v>523.16285595675038</v>
      </c>
      <c r="AN53" s="289">
        <f>SUM(AO53:AY53)</f>
        <v>86428.577986805016</v>
      </c>
      <c r="AO53" s="253">
        <v>30447.936045117203</v>
      </c>
      <c r="AP53" s="253">
        <v>6385.2136888410023</v>
      </c>
      <c r="AQ53" s="253">
        <v>15491.313798191992</v>
      </c>
      <c r="AR53" s="253">
        <v>19254.619528912262</v>
      </c>
      <c r="AS53" s="253">
        <v>3525.067966912703</v>
      </c>
      <c r="AT53" s="253">
        <v>152.19738368710614</v>
      </c>
      <c r="AU53" s="253">
        <v>29.871798737543894</v>
      </c>
      <c r="AV53" s="253">
        <v>1549.1047664603609</v>
      </c>
      <c r="AW53" s="253">
        <v>991.67413546657144</v>
      </c>
      <c r="AX53" s="253">
        <v>6665.7959589715092</v>
      </c>
      <c r="AY53" s="254">
        <v>1935.7829155067677</v>
      </c>
      <c r="AZ53" s="526">
        <v>-120200.79007819075</v>
      </c>
      <c r="BA53" s="296">
        <f>SUM(BB53:BL53)+AZ53</f>
        <v>6424.0262835670292</v>
      </c>
      <c r="BB53" s="274">
        <f t="shared" si="40"/>
        <v>53418.554305866623</v>
      </c>
      <c r="BC53" s="274">
        <f t="shared" si="40"/>
        <v>10465.601363587848</v>
      </c>
      <c r="BD53" s="274">
        <f t="shared" si="40"/>
        <v>20397.976405936453</v>
      </c>
      <c r="BE53" s="274">
        <f t="shared" si="40"/>
        <v>24091.894181857169</v>
      </c>
      <c r="BF53" s="274">
        <f t="shared" si="40"/>
        <v>2060.9449858509333</v>
      </c>
      <c r="BG53" s="274">
        <f t="shared" si="40"/>
        <v>440.040653731585</v>
      </c>
      <c r="BH53" s="274">
        <f t="shared" si="40"/>
        <v>13.686346211743682</v>
      </c>
      <c r="BI53" s="274">
        <f t="shared" si="40"/>
        <v>1979.5562260467545</v>
      </c>
      <c r="BJ53" s="274">
        <f t="shared" si="40"/>
        <v>1576.1303435729487</v>
      </c>
      <c r="BK53" s="274">
        <f t="shared" si="40"/>
        <v>9470.0105269389933</v>
      </c>
      <c r="BL53" s="300">
        <f t="shared" si="40"/>
        <v>2710.4210221567164</v>
      </c>
    </row>
    <row r="54" spans="1:64" ht="16.5" customHeight="1" x14ac:dyDescent="0.25">
      <c r="A54" s="1507"/>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40"/>
        <v>0</v>
      </c>
      <c r="BC54" s="274">
        <f t="shared" si="40"/>
        <v>0</v>
      </c>
      <c r="BD54" s="274">
        <f t="shared" si="40"/>
        <v>0</v>
      </c>
      <c r="BE54" s="274">
        <f t="shared" si="40"/>
        <v>0</v>
      </c>
      <c r="BF54" s="274">
        <f t="shared" si="40"/>
        <v>0</v>
      </c>
      <c r="BG54" s="274">
        <f t="shared" si="40"/>
        <v>0</v>
      </c>
      <c r="BH54" s="274">
        <f t="shared" si="40"/>
        <v>0</v>
      </c>
      <c r="BI54" s="274">
        <f t="shared" si="40"/>
        <v>0</v>
      </c>
      <c r="BJ54" s="274">
        <f t="shared" si="40"/>
        <v>0</v>
      </c>
      <c r="BK54" s="274">
        <f t="shared" si="40"/>
        <v>0</v>
      </c>
      <c r="BL54" s="300">
        <f t="shared" si="40"/>
        <v>0</v>
      </c>
    </row>
    <row r="55" spans="1:64" s="209" customFormat="1" ht="16.5" customHeight="1" x14ac:dyDescent="0.25">
      <c r="A55" s="1508"/>
      <c r="B55" s="129" t="s">
        <v>261</v>
      </c>
      <c r="C55" s="313" t="s">
        <v>38</v>
      </c>
      <c r="D55" s="278">
        <f>SUM(D51:D54)</f>
        <v>1127187.0908369923</v>
      </c>
      <c r="E55" s="278">
        <f t="shared" ref="E55:BL55" si="41">SUM(E51:E54)</f>
        <v>342896.48995891592</v>
      </c>
      <c r="F55" s="278">
        <f t="shared" si="41"/>
        <v>57103.597801429256</v>
      </c>
      <c r="G55" s="278">
        <f t="shared" si="41"/>
        <v>251702.35622004894</v>
      </c>
      <c r="H55" s="278">
        <f t="shared" si="41"/>
        <v>202310.79657360111</v>
      </c>
      <c r="I55" s="278">
        <f t="shared" si="41"/>
        <v>101864.2404075809</v>
      </c>
      <c r="J55" s="278">
        <f t="shared" si="41"/>
        <v>3521.8739714461426</v>
      </c>
      <c r="K55" s="278">
        <f t="shared" si="41"/>
        <v>156.28096761264152</v>
      </c>
      <c r="L55" s="278">
        <f t="shared" si="41"/>
        <v>17492.359389032925</v>
      </c>
      <c r="M55" s="275">
        <f t="shared" si="41"/>
        <v>14447.704244380509</v>
      </c>
      <c r="N55" s="278">
        <f t="shared" si="41"/>
        <v>94667.399597163982</v>
      </c>
      <c r="O55" s="283">
        <f t="shared" si="41"/>
        <v>41023.991705780078</v>
      </c>
      <c r="P55" s="278">
        <f t="shared" si="41"/>
        <v>1160728.5528679143</v>
      </c>
      <c r="Q55" s="278">
        <f t="shared" si="41"/>
        <v>345544.84316356358</v>
      </c>
      <c r="R55" s="278">
        <f t="shared" si="41"/>
        <v>59214.200134593608</v>
      </c>
      <c r="S55" s="278">
        <f t="shared" si="41"/>
        <v>266349.56749050133</v>
      </c>
      <c r="T55" s="278">
        <f t="shared" si="41"/>
        <v>225733.77880051907</v>
      </c>
      <c r="U55" s="278">
        <f t="shared" si="41"/>
        <v>70541.007309887689</v>
      </c>
      <c r="V55" s="278">
        <f t="shared" si="41"/>
        <v>2804.745193468189</v>
      </c>
      <c r="W55" s="278">
        <f t="shared" si="41"/>
        <v>327.87457005267362</v>
      </c>
      <c r="X55" s="278">
        <f t="shared" si="41"/>
        <v>20009.891840555822</v>
      </c>
      <c r="Y55" s="275">
        <f>SUM(Y51:Y54)</f>
        <v>24604.034398554519</v>
      </c>
      <c r="Z55" s="278">
        <f>SUM(Z51:Z54)</f>
        <v>99908.256421304846</v>
      </c>
      <c r="AA55" s="284">
        <f t="shared" si="41"/>
        <v>45690.353544913123</v>
      </c>
      <c r="AB55" s="278">
        <f t="shared" si="41"/>
        <v>1251395.6746700457</v>
      </c>
      <c r="AC55" s="278">
        <f t="shared" si="41"/>
        <v>395349.6751382699</v>
      </c>
      <c r="AD55" s="278">
        <f t="shared" si="41"/>
        <v>74625.149738723994</v>
      </c>
      <c r="AE55" s="278">
        <f t="shared" si="41"/>
        <v>249200.95889719418</v>
      </c>
      <c r="AF55" s="278">
        <f t="shared" si="41"/>
        <v>262848.39927882474</v>
      </c>
      <c r="AG55" s="278">
        <f t="shared" si="41"/>
        <v>71111.359301469638</v>
      </c>
      <c r="AH55" s="278">
        <f t="shared" si="41"/>
        <v>2357.2241051301471</v>
      </c>
      <c r="AI55" s="278">
        <f t="shared" si="41"/>
        <v>462.39900980888461</v>
      </c>
      <c r="AJ55" s="278">
        <f t="shared" si="41"/>
        <v>23411.200229997648</v>
      </c>
      <c r="AK55" s="275">
        <f t="shared" si="41"/>
        <v>26146.007565171345</v>
      </c>
      <c r="AL55" s="278">
        <f t="shared" si="41"/>
        <v>109575.87854949867</v>
      </c>
      <c r="AM55" s="284">
        <f t="shared" si="41"/>
        <v>36307.422855956742</v>
      </c>
      <c r="AN55" s="852">
        <f t="shared" si="41"/>
        <v>1314076.797986805</v>
      </c>
      <c r="AO55" s="278">
        <f t="shared" si="41"/>
        <v>412885.80604511721</v>
      </c>
      <c r="AP55" s="278">
        <f t="shared" si="41"/>
        <v>87854.163688840999</v>
      </c>
      <c r="AQ55" s="278">
        <f t="shared" si="41"/>
        <v>242878.60379819199</v>
      </c>
      <c r="AR55" s="278">
        <f t="shared" si="41"/>
        <v>302861.5795289122</v>
      </c>
      <c r="AS55" s="278">
        <f t="shared" si="41"/>
        <v>81329.237966912697</v>
      </c>
      <c r="AT55" s="278">
        <f t="shared" si="41"/>
        <v>1786.1973836871061</v>
      </c>
      <c r="AU55" s="278">
        <f t="shared" si="41"/>
        <v>773.38179873754393</v>
      </c>
      <c r="AV55" s="275">
        <f t="shared" si="41"/>
        <v>24250.734766460359</v>
      </c>
      <c r="AW55" s="275">
        <f>SUM(AW51:AW54)</f>
        <v>15384.914135466572</v>
      </c>
      <c r="AX55" s="278">
        <f t="shared" si="41"/>
        <v>110766.07595897152</v>
      </c>
      <c r="AY55" s="284">
        <f t="shared" si="41"/>
        <v>33306.102915506766</v>
      </c>
      <c r="AZ55" s="305">
        <f t="shared" si="41"/>
        <v>175058.99992180918</v>
      </c>
      <c r="BA55" s="297">
        <f t="shared" si="41"/>
        <v>5028447.1162835667</v>
      </c>
      <c r="BB55" s="275">
        <f t="shared" si="41"/>
        <v>1496676.8143058664</v>
      </c>
      <c r="BC55" s="275">
        <f t="shared" si="41"/>
        <v>278797.11136358784</v>
      </c>
      <c r="BD55" s="275">
        <f t="shared" si="41"/>
        <v>1010131.4864059364</v>
      </c>
      <c r="BE55" s="275">
        <f t="shared" si="41"/>
        <v>993754.55418185715</v>
      </c>
      <c r="BF55" s="275">
        <f t="shared" si="41"/>
        <v>324845.84498585091</v>
      </c>
      <c r="BG55" s="275">
        <f t="shared" si="41"/>
        <v>10470.040653731585</v>
      </c>
      <c r="BH55" s="275">
        <f t="shared" si="41"/>
        <v>1719.9363462117437</v>
      </c>
      <c r="BI55" s="275">
        <f t="shared" si="41"/>
        <v>85164.186226046761</v>
      </c>
      <c r="BJ55" s="275">
        <f>SUM(BJ51:BJ54)</f>
        <v>80582.660343572948</v>
      </c>
      <c r="BK55" s="275">
        <f t="shared" si="41"/>
        <v>414917.61052693904</v>
      </c>
      <c r="BL55" s="299">
        <f t="shared" si="41"/>
        <v>156327.8710221567</v>
      </c>
    </row>
    <row r="56" spans="1:64" ht="14.85" customHeight="1" x14ac:dyDescent="0.25">
      <c r="A56" s="1497" t="s">
        <v>29</v>
      </c>
      <c r="B56" s="124">
        <v>8.1</v>
      </c>
      <c r="C56" s="311" t="s">
        <v>22</v>
      </c>
      <c r="D56" s="273">
        <f t="shared" ref="D56:D62" si="42">SUM(E56:O56)</f>
        <v>23357545.430000093</v>
      </c>
      <c r="E56" s="251">
        <v>8684812.2100001201</v>
      </c>
      <c r="F56" s="251">
        <v>1487628.15</v>
      </c>
      <c r="G56" s="251">
        <v>6129451.5999999894</v>
      </c>
      <c r="H56" s="251">
        <v>4224860.6399999801</v>
      </c>
      <c r="I56" s="251">
        <v>6814.21</v>
      </c>
      <c r="J56" s="251">
        <v>332710.17</v>
      </c>
      <c r="K56" s="251">
        <v>31.52</v>
      </c>
      <c r="L56" s="251">
        <v>1221475.3799999999</v>
      </c>
      <c r="M56" s="251">
        <v>329828.45</v>
      </c>
      <c r="N56" s="251">
        <v>2264.66</v>
      </c>
      <c r="O56" s="252">
        <v>937668.44</v>
      </c>
      <c r="P56" s="276">
        <f t="shared" ref="P56:P62" si="43">SUM(Q56:AA56)</f>
        <v>22997849.99000017</v>
      </c>
      <c r="Q56" s="251">
        <v>8702341.690000169</v>
      </c>
      <c r="R56" s="251">
        <v>1691976.99</v>
      </c>
      <c r="S56" s="251">
        <v>5915335.1200000104</v>
      </c>
      <c r="T56" s="251">
        <v>4224839.1199999899</v>
      </c>
      <c r="U56" s="251">
        <v>1698.4399999999998</v>
      </c>
      <c r="V56" s="251">
        <v>323964.39</v>
      </c>
      <c r="W56" s="251">
        <v>29.14</v>
      </c>
      <c r="X56" s="251">
        <v>1228671.54</v>
      </c>
      <c r="Y56" s="251">
        <v>255153.22</v>
      </c>
      <c r="Z56" s="251">
        <v>2107.69</v>
      </c>
      <c r="AA56" s="252">
        <v>651732.65</v>
      </c>
      <c r="AB56" s="273">
        <f t="shared" ref="AB56:AB62" si="44">SUM(AC56:AM56)</f>
        <v>25004430.320000272</v>
      </c>
      <c r="AC56" s="251">
        <v>10175380.9800003</v>
      </c>
      <c r="AD56" s="251">
        <v>1962448.82</v>
      </c>
      <c r="AE56" s="251">
        <v>6085393.0799999805</v>
      </c>
      <c r="AF56" s="251">
        <v>4375933.0499999896</v>
      </c>
      <c r="AG56" s="251">
        <v>1158.06</v>
      </c>
      <c r="AH56" s="251">
        <v>322865.56</v>
      </c>
      <c r="AI56" s="251">
        <v>55.59</v>
      </c>
      <c r="AJ56" s="251">
        <v>1225840.28</v>
      </c>
      <c r="AK56" s="251">
        <v>246090.48</v>
      </c>
      <c r="AL56" s="251">
        <v>1213.26</v>
      </c>
      <c r="AM56" s="252">
        <v>608051.16</v>
      </c>
      <c r="AN56" s="276">
        <f t="shared" ref="AN56:AN62" si="45">SUM(AO56:AY56)</f>
        <v>26426025.260000166</v>
      </c>
      <c r="AO56" s="251">
        <v>11120658.26000021</v>
      </c>
      <c r="AP56" s="251">
        <v>1969465.4</v>
      </c>
      <c r="AQ56" s="251">
        <v>6265055.8199999798</v>
      </c>
      <c r="AR56" s="251">
        <v>4436261.8499999698</v>
      </c>
      <c r="AS56" s="251">
        <v>1020.96</v>
      </c>
      <c r="AT56" s="251">
        <v>318953.29999999987</v>
      </c>
      <c r="AU56" s="251">
        <v>52.01</v>
      </c>
      <c r="AV56" s="249">
        <v>1435657.08</v>
      </c>
      <c r="AW56" s="251">
        <v>283433.84999999998</v>
      </c>
      <c r="AX56" s="251">
        <v>3646.2200000000003</v>
      </c>
      <c r="AY56" s="252">
        <v>591820.50999999989</v>
      </c>
      <c r="AZ56" s="857">
        <v>-18889.010000000002</v>
      </c>
      <c r="BA56" s="294">
        <f t="shared" ref="BA56:BA62" si="46">SUM(BB56:BL56)+AZ56</f>
        <v>97766961.990000695</v>
      </c>
      <c r="BB56" s="273">
        <f t="shared" ref="BB56:BL62" si="47">E56+Q56+AC56+AO56</f>
        <v>38683193.140000805</v>
      </c>
      <c r="BC56" s="273">
        <f t="shared" si="47"/>
        <v>7111519.3599999994</v>
      </c>
      <c r="BD56" s="273">
        <f t="shared" si="47"/>
        <v>24395235.61999996</v>
      </c>
      <c r="BE56" s="273">
        <f t="shared" si="47"/>
        <v>17261894.659999929</v>
      </c>
      <c r="BF56" s="273">
        <f t="shared" si="47"/>
        <v>10691.669999999998</v>
      </c>
      <c r="BG56" s="273">
        <f t="shared" si="47"/>
        <v>1298493.42</v>
      </c>
      <c r="BH56" s="273">
        <f t="shared" si="47"/>
        <v>168.26</v>
      </c>
      <c r="BI56" s="273">
        <f t="shared" si="47"/>
        <v>5111644.28</v>
      </c>
      <c r="BJ56" s="273">
        <f t="shared" si="47"/>
        <v>1114506</v>
      </c>
      <c r="BK56" s="273">
        <f t="shared" si="47"/>
        <v>9231.8300000000017</v>
      </c>
      <c r="BL56" s="298">
        <f t="shared" si="47"/>
        <v>2789272.76</v>
      </c>
    </row>
    <row r="57" spans="1:64" ht="14.85" customHeight="1" x14ac:dyDescent="0.25">
      <c r="A57" s="1498"/>
      <c r="B57" s="126" t="s">
        <v>112</v>
      </c>
      <c r="C57" s="131" t="s">
        <v>443</v>
      </c>
      <c r="D57" s="274">
        <f t="shared" si="42"/>
        <v>194205.73</v>
      </c>
      <c r="E57" s="253">
        <v>49941.68</v>
      </c>
      <c r="F57" s="253">
        <v>12909.6</v>
      </c>
      <c r="G57" s="253">
        <v>39046.6</v>
      </c>
      <c r="H57" s="253">
        <v>84483.85</v>
      </c>
      <c r="I57" s="253">
        <v>0</v>
      </c>
      <c r="J57" s="253">
        <v>0</v>
      </c>
      <c r="K57" s="253">
        <v>0</v>
      </c>
      <c r="L57" s="253">
        <v>7824</v>
      </c>
      <c r="M57" s="253">
        <v>0</v>
      </c>
      <c r="N57" s="253">
        <v>0</v>
      </c>
      <c r="O57" s="254">
        <v>0</v>
      </c>
      <c r="P57" s="274">
        <f t="shared" si="43"/>
        <v>244108.80000000002</v>
      </c>
      <c r="Q57" s="253">
        <v>7824</v>
      </c>
      <c r="R57" s="253">
        <v>38728.800000000003</v>
      </c>
      <c r="S57" s="253">
        <v>77848.800000000003</v>
      </c>
      <c r="T57" s="253">
        <v>91149.6</v>
      </c>
      <c r="U57" s="253">
        <v>0</v>
      </c>
      <c r="V57" s="253">
        <v>0</v>
      </c>
      <c r="W57" s="253">
        <v>0</v>
      </c>
      <c r="X57" s="253">
        <v>28557.599999999999</v>
      </c>
      <c r="Y57" s="253">
        <v>0</v>
      </c>
      <c r="Z57" s="253">
        <v>0</v>
      </c>
      <c r="AA57" s="254">
        <v>0</v>
      </c>
      <c r="AB57" s="274">
        <f t="shared" si="44"/>
        <v>116577.60000000001</v>
      </c>
      <c r="AC57" s="253">
        <v>70024.800000000003</v>
      </c>
      <c r="AD57" s="253">
        <v>0</v>
      </c>
      <c r="AE57" s="253">
        <v>25819.200000000001</v>
      </c>
      <c r="AF57" s="253">
        <v>7824</v>
      </c>
      <c r="AG57" s="253">
        <v>0</v>
      </c>
      <c r="AH57" s="253">
        <v>0</v>
      </c>
      <c r="AI57" s="253">
        <v>0</v>
      </c>
      <c r="AJ57" s="253">
        <v>12909.6</v>
      </c>
      <c r="AK57" s="253">
        <v>0</v>
      </c>
      <c r="AL57" s="253">
        <v>0</v>
      </c>
      <c r="AM57" s="254">
        <v>0</v>
      </c>
      <c r="AN57" s="289">
        <f t="shared" si="45"/>
        <v>54768</v>
      </c>
      <c r="AO57" s="253">
        <v>7824</v>
      </c>
      <c r="AP57" s="253">
        <v>0</v>
      </c>
      <c r="AQ57" s="253">
        <v>0</v>
      </c>
      <c r="AR57" s="253">
        <v>46944</v>
      </c>
      <c r="AS57" s="253">
        <v>0</v>
      </c>
      <c r="AT57" s="253">
        <v>0</v>
      </c>
      <c r="AU57" s="253">
        <v>0</v>
      </c>
      <c r="AV57" s="253">
        <v>0</v>
      </c>
      <c r="AW57" s="253">
        <v>0</v>
      </c>
      <c r="AX57" s="253">
        <v>0</v>
      </c>
      <c r="AY57" s="254">
        <v>0</v>
      </c>
      <c r="AZ57" s="526">
        <v>0</v>
      </c>
      <c r="BA57" s="296">
        <f t="shared" si="46"/>
        <v>609660.12999999989</v>
      </c>
      <c r="BB57" s="274">
        <f t="shared" si="47"/>
        <v>135614.48000000001</v>
      </c>
      <c r="BC57" s="274">
        <f t="shared" si="47"/>
        <v>51638.400000000001</v>
      </c>
      <c r="BD57" s="274">
        <f t="shared" si="47"/>
        <v>142714.6</v>
      </c>
      <c r="BE57" s="274">
        <f t="shared" si="47"/>
        <v>230401.45</v>
      </c>
      <c r="BF57" s="274">
        <f t="shared" si="47"/>
        <v>0</v>
      </c>
      <c r="BG57" s="274">
        <f t="shared" si="47"/>
        <v>0</v>
      </c>
      <c r="BH57" s="274">
        <f t="shared" si="47"/>
        <v>0</v>
      </c>
      <c r="BI57" s="274">
        <f t="shared" si="47"/>
        <v>49291.199999999997</v>
      </c>
      <c r="BJ57" s="274">
        <f t="shared" si="47"/>
        <v>0</v>
      </c>
      <c r="BK57" s="274">
        <f t="shared" si="47"/>
        <v>0</v>
      </c>
      <c r="BL57" s="300">
        <f t="shared" si="47"/>
        <v>0</v>
      </c>
    </row>
    <row r="58" spans="1:64" ht="14.85" customHeight="1" x14ac:dyDescent="0.25">
      <c r="A58" s="1498"/>
      <c r="B58" s="126" t="s">
        <v>114</v>
      </c>
      <c r="C58" s="131" t="s">
        <v>157</v>
      </c>
      <c r="D58" s="274">
        <f t="shared" si="42"/>
        <v>1837.294870022879</v>
      </c>
      <c r="E58" s="253">
        <v>1700.2673080790046</v>
      </c>
      <c r="F58" s="253">
        <v>0</v>
      </c>
      <c r="G58" s="253">
        <v>3.4315973005311946</v>
      </c>
      <c r="H58" s="253">
        <v>0</v>
      </c>
      <c r="I58" s="253">
        <v>0</v>
      </c>
      <c r="J58" s="253">
        <v>132.68434573976947</v>
      </c>
      <c r="K58" s="253">
        <v>0</v>
      </c>
      <c r="L58" s="253">
        <v>0</v>
      </c>
      <c r="M58" s="253">
        <v>0.9116189035737996</v>
      </c>
      <c r="N58" s="253">
        <v>0</v>
      </c>
      <c r="O58" s="254">
        <v>0</v>
      </c>
      <c r="P58" s="274">
        <f t="shared" si="43"/>
        <v>111.08082005524655</v>
      </c>
      <c r="Q58" s="253">
        <v>38.960075047022144</v>
      </c>
      <c r="R58" s="253">
        <v>7.7413485686235317</v>
      </c>
      <c r="S58" s="253">
        <v>34.424999167324053</v>
      </c>
      <c r="T58" s="253">
        <v>19.017510512967263</v>
      </c>
      <c r="U58" s="253">
        <v>1.6189346380490559E-2</v>
      </c>
      <c r="V58" s="253">
        <v>1.4490742693651923</v>
      </c>
      <c r="W58" s="253">
        <v>2.9694853066843736E-4</v>
      </c>
      <c r="X58" s="253">
        <v>5.5397202237932719</v>
      </c>
      <c r="Y58" s="253">
        <v>1.1319740882250764</v>
      </c>
      <c r="Z58" s="253">
        <v>1.106555131616454E-3</v>
      </c>
      <c r="AA58" s="254">
        <v>2.7985253278832429</v>
      </c>
      <c r="AB58" s="274">
        <f t="shared" si="44"/>
        <v>977.54932465382194</v>
      </c>
      <c r="AC58" s="253">
        <v>703.95611471709856</v>
      </c>
      <c r="AD58" s="253">
        <v>0</v>
      </c>
      <c r="AE58" s="253">
        <v>273.59320993672333</v>
      </c>
      <c r="AF58" s="253">
        <v>0</v>
      </c>
      <c r="AG58" s="253">
        <v>0</v>
      </c>
      <c r="AH58" s="253">
        <v>0</v>
      </c>
      <c r="AI58" s="253">
        <v>0</v>
      </c>
      <c r="AJ58" s="253">
        <v>0</v>
      </c>
      <c r="AK58" s="253">
        <v>0</v>
      </c>
      <c r="AL58" s="253">
        <v>0</v>
      </c>
      <c r="AM58" s="254">
        <v>0</v>
      </c>
      <c r="AN58" s="289">
        <f t="shared" si="45"/>
        <v>14427.421146496255</v>
      </c>
      <c r="AO58" s="253">
        <v>9455.9167717355649</v>
      </c>
      <c r="AP58" s="253">
        <v>0</v>
      </c>
      <c r="AQ58" s="253">
        <v>4755.3520106406595</v>
      </c>
      <c r="AR58" s="253">
        <v>0</v>
      </c>
      <c r="AS58" s="253">
        <v>0</v>
      </c>
      <c r="AT58" s="253">
        <v>0</v>
      </c>
      <c r="AU58" s="253">
        <v>0</v>
      </c>
      <c r="AV58" s="253">
        <v>0</v>
      </c>
      <c r="AW58" s="253">
        <v>216.15236412003051</v>
      </c>
      <c r="AX58" s="253">
        <v>0</v>
      </c>
      <c r="AY58" s="254">
        <v>0</v>
      </c>
      <c r="AZ58" s="526">
        <v>-109000.07436818225</v>
      </c>
      <c r="BA58" s="296">
        <f t="shared" si="46"/>
        <v>-91646.728206954052</v>
      </c>
      <c r="BB58" s="274">
        <f t="shared" si="47"/>
        <v>11899.10026957869</v>
      </c>
      <c r="BC58" s="274">
        <f t="shared" si="47"/>
        <v>7.7413485686235317</v>
      </c>
      <c r="BD58" s="274">
        <f t="shared" si="47"/>
        <v>5066.8018170452378</v>
      </c>
      <c r="BE58" s="274">
        <f t="shared" si="47"/>
        <v>19.017510512967263</v>
      </c>
      <c r="BF58" s="274">
        <f t="shared" si="47"/>
        <v>1.6189346380490559E-2</v>
      </c>
      <c r="BG58" s="274">
        <f t="shared" si="47"/>
        <v>134.13342000913465</v>
      </c>
      <c r="BH58" s="274">
        <f t="shared" si="47"/>
        <v>2.9694853066843736E-4</v>
      </c>
      <c r="BI58" s="274">
        <f t="shared" si="47"/>
        <v>5.5397202237932719</v>
      </c>
      <c r="BJ58" s="274">
        <f t="shared" si="47"/>
        <v>218.19595711182939</v>
      </c>
      <c r="BK58" s="274">
        <f t="shared" si="47"/>
        <v>1.106555131616454E-3</v>
      </c>
      <c r="BL58" s="300">
        <f t="shared" si="47"/>
        <v>2.7985253278832429</v>
      </c>
    </row>
    <row r="59" spans="1:64" x14ac:dyDescent="0.25">
      <c r="A59" s="1498"/>
      <c r="B59" s="126" t="s">
        <v>115</v>
      </c>
      <c r="C59" s="131" t="s">
        <v>113</v>
      </c>
      <c r="D59" s="274">
        <f t="shared" si="42"/>
        <v>-22990.609158693369</v>
      </c>
      <c r="E59" s="253">
        <v>-7955.31491950702</v>
      </c>
      <c r="F59" s="253">
        <v>-1373.02529728267</v>
      </c>
      <c r="G59" s="253">
        <v>-6486.78675135101</v>
      </c>
      <c r="H59" s="253">
        <v>-4553.7025128986897</v>
      </c>
      <c r="I59" s="253">
        <v>-70.958068392746995</v>
      </c>
      <c r="J59" s="253">
        <v>-301.53509502867001</v>
      </c>
      <c r="K59" s="253">
        <v>-3.3307564382866701E-2</v>
      </c>
      <c r="L59" s="253">
        <v>-1299.01549001168</v>
      </c>
      <c r="M59" s="253">
        <v>-340.15503349252498</v>
      </c>
      <c r="N59" s="253">
        <v>-10.615899605812499</v>
      </c>
      <c r="O59" s="254">
        <v>-599.46678355816903</v>
      </c>
      <c r="P59" s="274">
        <f t="shared" si="43"/>
        <v>-21719.620142986067</v>
      </c>
      <c r="Q59" s="253">
        <v>-7259.7959727944699</v>
      </c>
      <c r="R59" s="253">
        <v>-1442.48636723093</v>
      </c>
      <c r="S59" s="253">
        <v>-6160.0738145268597</v>
      </c>
      <c r="T59" s="253">
        <v>-4441.04091753993</v>
      </c>
      <c r="U59" s="253">
        <v>-110.46262411474601</v>
      </c>
      <c r="V59" s="253">
        <v>-270.01865905838002</v>
      </c>
      <c r="W59" s="253">
        <v>-2.99822969556729E-2</v>
      </c>
      <c r="X59" s="253">
        <v>-1293.57170487852</v>
      </c>
      <c r="Y59" s="253">
        <v>-262.528469843381</v>
      </c>
      <c r="Z59" s="253">
        <v>-5.78022833105942</v>
      </c>
      <c r="AA59" s="254">
        <v>-473.83140237083398</v>
      </c>
      <c r="AB59" s="274">
        <f t="shared" si="44"/>
        <v>-19569.704359048563</v>
      </c>
      <c r="AC59" s="253">
        <v>-6920.6135846332199</v>
      </c>
      <c r="AD59" s="253">
        <v>-1327.86185629484</v>
      </c>
      <c r="AE59" s="253">
        <v>-5418.4914130133002</v>
      </c>
      <c r="AF59" s="253">
        <v>-3900.3632973654499</v>
      </c>
      <c r="AG59" s="253">
        <v>-40.654289871260097</v>
      </c>
      <c r="AH59" s="253">
        <v>-218.471802614891</v>
      </c>
      <c r="AI59" s="253">
        <v>-4.9460280655124499E-2</v>
      </c>
      <c r="AJ59" s="253">
        <v>-1102.15716363198</v>
      </c>
      <c r="AK59" s="253">
        <v>-218.96225508305301</v>
      </c>
      <c r="AL59" s="253">
        <v>-12.6232884840173</v>
      </c>
      <c r="AM59" s="254">
        <v>-409.45594777589599</v>
      </c>
      <c r="AN59" s="289">
        <f t="shared" si="45"/>
        <v>-12181.434815873736</v>
      </c>
      <c r="AO59" s="253">
        <v>-4358.2118159960701</v>
      </c>
      <c r="AP59" s="253">
        <v>-817.20936227481695</v>
      </c>
      <c r="AQ59" s="253">
        <v>-3245.9969122069201</v>
      </c>
      <c r="AR59" s="253">
        <v>-2365.6044186730201</v>
      </c>
      <c r="AS59" s="253">
        <v>-59.438624884101003</v>
      </c>
      <c r="AT59" s="253">
        <v>-122.819856959812</v>
      </c>
      <c r="AU59" s="253">
        <v>-3.4949947090411403E-2</v>
      </c>
      <c r="AV59" s="253">
        <v>-760.39996441953099</v>
      </c>
      <c r="AW59" s="253">
        <v>-147.02241903492299</v>
      </c>
      <c r="AX59" s="253">
        <v>-46.154179372350598</v>
      </c>
      <c r="AY59" s="254">
        <v>-258.5423121051</v>
      </c>
      <c r="AZ59" s="526">
        <v>4822.117419031918</v>
      </c>
      <c r="BA59" s="296">
        <f t="shared" si="46"/>
        <v>-71639.251057569825</v>
      </c>
      <c r="BB59" s="274">
        <f t="shared" si="47"/>
        <v>-26493.936292930779</v>
      </c>
      <c r="BC59" s="274">
        <f t="shared" si="47"/>
        <v>-4960.582883083257</v>
      </c>
      <c r="BD59" s="274">
        <f t="shared" si="47"/>
        <v>-21311.348891098089</v>
      </c>
      <c r="BE59" s="274">
        <f t="shared" si="47"/>
        <v>-15260.711146477088</v>
      </c>
      <c r="BF59" s="274">
        <f t="shared" si="47"/>
        <v>-281.51360726285412</v>
      </c>
      <c r="BG59" s="274">
        <f t="shared" si="47"/>
        <v>-912.84541366175301</v>
      </c>
      <c r="BH59" s="274">
        <f t="shared" si="47"/>
        <v>-0.1477000890840755</v>
      </c>
      <c r="BI59" s="274">
        <f t="shared" si="47"/>
        <v>-4455.1443229417109</v>
      </c>
      <c r="BJ59" s="274">
        <f t="shared" si="47"/>
        <v>-968.66817745388198</v>
      </c>
      <c r="BK59" s="274">
        <f t="shared" si="47"/>
        <v>-75.173595793239826</v>
      </c>
      <c r="BL59" s="300">
        <f t="shared" si="47"/>
        <v>-1741.2964458099991</v>
      </c>
    </row>
    <row r="60" spans="1:64" x14ac:dyDescent="0.25">
      <c r="A60" s="1498"/>
      <c r="B60" s="126" t="s">
        <v>116</v>
      </c>
      <c r="C60" s="131" t="s">
        <v>158</v>
      </c>
      <c r="D60" s="274">
        <f t="shared" si="42"/>
        <v>0</v>
      </c>
      <c r="E60" s="253">
        <v>0</v>
      </c>
      <c r="F60" s="253">
        <v>0</v>
      </c>
      <c r="G60" s="253">
        <v>0</v>
      </c>
      <c r="H60" s="253">
        <v>0</v>
      </c>
      <c r="I60" s="253">
        <v>0</v>
      </c>
      <c r="J60" s="253">
        <v>0</v>
      </c>
      <c r="K60" s="253">
        <v>0</v>
      </c>
      <c r="L60" s="253">
        <v>0</v>
      </c>
      <c r="M60" s="253">
        <v>0</v>
      </c>
      <c r="N60" s="253">
        <v>0</v>
      </c>
      <c r="O60" s="254">
        <v>0</v>
      </c>
      <c r="P60" s="274">
        <f t="shared" si="43"/>
        <v>0</v>
      </c>
      <c r="Q60" s="253">
        <v>0</v>
      </c>
      <c r="R60" s="253">
        <v>0</v>
      </c>
      <c r="S60" s="253">
        <v>0</v>
      </c>
      <c r="T60" s="253">
        <v>0</v>
      </c>
      <c r="U60" s="253">
        <v>0</v>
      </c>
      <c r="V60" s="253">
        <v>0</v>
      </c>
      <c r="W60" s="253">
        <v>0</v>
      </c>
      <c r="X60" s="253">
        <v>0</v>
      </c>
      <c r="Y60" s="253">
        <v>0</v>
      </c>
      <c r="Z60" s="253">
        <v>0</v>
      </c>
      <c r="AA60" s="254">
        <v>0</v>
      </c>
      <c r="AB60" s="274">
        <f t="shared" si="44"/>
        <v>0</v>
      </c>
      <c r="AC60" s="253">
        <v>0</v>
      </c>
      <c r="AD60" s="253">
        <v>0</v>
      </c>
      <c r="AE60" s="253">
        <v>0</v>
      </c>
      <c r="AF60" s="253">
        <v>0</v>
      </c>
      <c r="AG60" s="253">
        <v>0</v>
      </c>
      <c r="AH60" s="253">
        <v>0</v>
      </c>
      <c r="AI60" s="253">
        <v>0</v>
      </c>
      <c r="AJ60" s="253">
        <v>0</v>
      </c>
      <c r="AK60" s="253">
        <v>0</v>
      </c>
      <c r="AL60" s="253">
        <v>0</v>
      </c>
      <c r="AM60" s="254">
        <v>0</v>
      </c>
      <c r="AN60" s="289">
        <f t="shared" si="45"/>
        <v>0</v>
      </c>
      <c r="AO60" s="253">
        <v>0</v>
      </c>
      <c r="AP60" s="253">
        <v>0</v>
      </c>
      <c r="AQ60" s="253">
        <v>0</v>
      </c>
      <c r="AR60" s="253">
        <v>0</v>
      </c>
      <c r="AS60" s="253">
        <v>0</v>
      </c>
      <c r="AT60" s="253">
        <v>0</v>
      </c>
      <c r="AU60" s="253">
        <v>0</v>
      </c>
      <c r="AV60" s="253">
        <v>0</v>
      </c>
      <c r="AW60" s="253">
        <v>0</v>
      </c>
      <c r="AX60" s="253">
        <v>0</v>
      </c>
      <c r="AY60" s="254">
        <v>0</v>
      </c>
      <c r="AZ60" s="526">
        <v>0</v>
      </c>
      <c r="BA60" s="296">
        <f t="shared" si="46"/>
        <v>0</v>
      </c>
      <c r="BB60" s="274">
        <f t="shared" si="47"/>
        <v>0</v>
      </c>
      <c r="BC60" s="274">
        <f t="shared" si="47"/>
        <v>0</v>
      </c>
      <c r="BD60" s="274">
        <f t="shared" si="47"/>
        <v>0</v>
      </c>
      <c r="BE60" s="274">
        <f t="shared" si="47"/>
        <v>0</v>
      </c>
      <c r="BF60" s="274">
        <f t="shared" si="47"/>
        <v>0</v>
      </c>
      <c r="BG60" s="274">
        <f t="shared" si="47"/>
        <v>0</v>
      </c>
      <c r="BH60" s="274">
        <f t="shared" si="47"/>
        <v>0</v>
      </c>
      <c r="BI60" s="274">
        <f t="shared" si="47"/>
        <v>0</v>
      </c>
      <c r="BJ60" s="274">
        <f t="shared" si="47"/>
        <v>0</v>
      </c>
      <c r="BK60" s="274">
        <f t="shared" si="47"/>
        <v>0</v>
      </c>
      <c r="BL60" s="300">
        <f t="shared" si="47"/>
        <v>0</v>
      </c>
    </row>
    <row r="61" spans="1:64" s="255" customFormat="1" x14ac:dyDescent="0.25">
      <c r="A61" s="1498"/>
      <c r="B61" s="126" t="s">
        <v>159</v>
      </c>
      <c r="C61" s="131" t="s">
        <v>23</v>
      </c>
      <c r="D61" s="274">
        <f t="shared" si="42"/>
        <v>0</v>
      </c>
      <c r="E61" s="253">
        <v>0</v>
      </c>
      <c r="F61" s="253">
        <v>0</v>
      </c>
      <c r="G61" s="253">
        <v>0</v>
      </c>
      <c r="H61" s="253">
        <v>0</v>
      </c>
      <c r="I61" s="253">
        <v>0</v>
      </c>
      <c r="J61" s="253">
        <v>0</v>
      </c>
      <c r="K61" s="253">
        <v>0</v>
      </c>
      <c r="L61" s="253">
        <v>0</v>
      </c>
      <c r="M61" s="253">
        <v>0</v>
      </c>
      <c r="N61" s="253">
        <v>0</v>
      </c>
      <c r="O61" s="254">
        <v>0</v>
      </c>
      <c r="P61" s="274">
        <f t="shared" si="43"/>
        <v>0</v>
      </c>
      <c r="Q61" s="253">
        <v>0</v>
      </c>
      <c r="R61" s="253">
        <v>0</v>
      </c>
      <c r="S61" s="253">
        <v>0</v>
      </c>
      <c r="T61" s="253">
        <v>0</v>
      </c>
      <c r="U61" s="253">
        <v>0</v>
      </c>
      <c r="V61" s="253">
        <v>0</v>
      </c>
      <c r="W61" s="253">
        <v>0</v>
      </c>
      <c r="X61" s="253">
        <v>0</v>
      </c>
      <c r="Y61" s="253">
        <v>0</v>
      </c>
      <c r="Z61" s="253">
        <v>0</v>
      </c>
      <c r="AA61" s="254">
        <v>0</v>
      </c>
      <c r="AB61" s="274">
        <f t="shared" si="44"/>
        <v>0</v>
      </c>
      <c r="AC61" s="253">
        <v>0</v>
      </c>
      <c r="AD61" s="253">
        <v>0</v>
      </c>
      <c r="AE61" s="253">
        <v>0</v>
      </c>
      <c r="AF61" s="253">
        <v>0</v>
      </c>
      <c r="AG61" s="253">
        <v>0</v>
      </c>
      <c r="AH61" s="253">
        <v>0</v>
      </c>
      <c r="AI61" s="253">
        <v>0</v>
      </c>
      <c r="AJ61" s="253">
        <v>0</v>
      </c>
      <c r="AK61" s="253">
        <v>0</v>
      </c>
      <c r="AL61" s="253">
        <v>0</v>
      </c>
      <c r="AM61" s="254">
        <v>0</v>
      </c>
      <c r="AN61" s="289">
        <f t="shared" si="45"/>
        <v>0</v>
      </c>
      <c r="AO61" s="253">
        <v>0</v>
      </c>
      <c r="AP61" s="253">
        <v>0</v>
      </c>
      <c r="AQ61" s="253">
        <v>0</v>
      </c>
      <c r="AR61" s="253">
        <v>0</v>
      </c>
      <c r="AS61" s="253">
        <v>0</v>
      </c>
      <c r="AT61" s="253">
        <v>0</v>
      </c>
      <c r="AU61" s="253">
        <v>0</v>
      </c>
      <c r="AV61" s="253">
        <v>0</v>
      </c>
      <c r="AW61" s="253">
        <v>0</v>
      </c>
      <c r="AX61" s="253">
        <v>0</v>
      </c>
      <c r="AY61" s="254">
        <v>0</v>
      </c>
      <c r="AZ61" s="526">
        <v>0</v>
      </c>
      <c r="BA61" s="296">
        <f t="shared" si="46"/>
        <v>0</v>
      </c>
      <c r="BB61" s="274">
        <f t="shared" si="47"/>
        <v>0</v>
      </c>
      <c r="BC61" s="274">
        <f t="shared" si="47"/>
        <v>0</v>
      </c>
      <c r="BD61" s="274">
        <f t="shared" si="47"/>
        <v>0</v>
      </c>
      <c r="BE61" s="274">
        <f t="shared" si="47"/>
        <v>0</v>
      </c>
      <c r="BF61" s="274">
        <f t="shared" si="47"/>
        <v>0</v>
      </c>
      <c r="BG61" s="274">
        <f t="shared" si="47"/>
        <v>0</v>
      </c>
      <c r="BH61" s="274">
        <f t="shared" si="47"/>
        <v>0</v>
      </c>
      <c r="BI61" s="274">
        <f t="shared" si="47"/>
        <v>0</v>
      </c>
      <c r="BJ61" s="274">
        <f t="shared" si="47"/>
        <v>0</v>
      </c>
      <c r="BK61" s="274">
        <f t="shared" si="47"/>
        <v>0</v>
      </c>
      <c r="BL61" s="300">
        <f t="shared" si="47"/>
        <v>0</v>
      </c>
    </row>
    <row r="62" spans="1:64" s="255" customFormat="1" x14ac:dyDescent="0.25">
      <c r="A62" s="1498"/>
      <c r="B62" s="126" t="s">
        <v>442</v>
      </c>
      <c r="C62" s="131" t="s">
        <v>912</v>
      </c>
      <c r="D62" s="274">
        <f t="shared" si="42"/>
        <v>-575546.97375365265</v>
      </c>
      <c r="E62" s="253">
        <v>-424961.90888274502</v>
      </c>
      <c r="F62" s="253">
        <v>-25633.1265545559</v>
      </c>
      <c r="G62" s="253">
        <v>-61459.165307199597</v>
      </c>
      <c r="H62" s="253">
        <v>-30356.3313456055</v>
      </c>
      <c r="I62" s="253">
        <v>-21874.432581393699</v>
      </c>
      <c r="J62" s="253">
        <v>-5761.2601051175698</v>
      </c>
      <c r="K62" s="253">
        <v>-180.456401544719</v>
      </c>
      <c r="L62" s="253">
        <v>-4019.5985623204601</v>
      </c>
      <c r="M62" s="253">
        <v>0</v>
      </c>
      <c r="N62" s="253">
        <v>-144.25518253461129</v>
      </c>
      <c r="O62" s="254">
        <v>-1156.4388306355277</v>
      </c>
      <c r="P62" s="274">
        <f t="shared" si="43"/>
        <v>-590671.50201899407</v>
      </c>
      <c r="Q62" s="253">
        <v>-436357.66532254801</v>
      </c>
      <c r="R62" s="253">
        <v>-27124.433790582701</v>
      </c>
      <c r="S62" s="253">
        <v>-73363.526033920905</v>
      </c>
      <c r="T62" s="253">
        <v>-30566.3797779052</v>
      </c>
      <c r="U62" s="253">
        <v>-13775.035820347501</v>
      </c>
      <c r="V62" s="253">
        <v>-5056.7203650954698</v>
      </c>
      <c r="W62" s="253">
        <v>-74.434751176302797</v>
      </c>
      <c r="X62" s="253">
        <v>-2383.3638928100399</v>
      </c>
      <c r="Y62" s="253">
        <v>0</v>
      </c>
      <c r="Z62" s="253">
        <v>-75.855349195259365</v>
      </c>
      <c r="AA62" s="254">
        <v>-1894.086915412671</v>
      </c>
      <c r="AB62" s="274">
        <f t="shared" si="44"/>
        <v>-545103.8904698384</v>
      </c>
      <c r="AC62" s="253">
        <v>-400201.38379354199</v>
      </c>
      <c r="AD62" s="253">
        <v>-29308.728039844998</v>
      </c>
      <c r="AE62" s="253">
        <v>-61858.612807011697</v>
      </c>
      <c r="AF62" s="253">
        <v>-28149.532397020899</v>
      </c>
      <c r="AG62" s="253">
        <v>-17858.794203503599</v>
      </c>
      <c r="AH62" s="253">
        <v>-4637.2620118316399</v>
      </c>
      <c r="AI62" s="253">
        <v>-53.450365036030703</v>
      </c>
      <c r="AJ62" s="253">
        <v>-2572.4923531453701</v>
      </c>
      <c r="AK62" s="253">
        <v>0</v>
      </c>
      <c r="AL62" s="253">
        <v>-100.62988498023816</v>
      </c>
      <c r="AM62" s="254">
        <v>-363.00461392182353</v>
      </c>
      <c r="AN62" s="289">
        <f t="shared" si="45"/>
        <v>-514774.8831534764</v>
      </c>
      <c r="AO62" s="253">
        <v>-412765.853795784</v>
      </c>
      <c r="AP62" s="253">
        <v>-26336.188930809101</v>
      </c>
      <c r="AQ62" s="253">
        <v>-39303.210665028499</v>
      </c>
      <c r="AR62" s="253">
        <v>-17825.880755789702</v>
      </c>
      <c r="AS62" s="253">
        <v>-12178.8585496209</v>
      </c>
      <c r="AT62" s="253">
        <v>-4373.5215612033198</v>
      </c>
      <c r="AU62" s="253">
        <v>-29.383057732709599</v>
      </c>
      <c r="AV62" s="253">
        <v>-1731.62339311662</v>
      </c>
      <c r="AW62" s="253">
        <v>0</v>
      </c>
      <c r="AX62" s="253">
        <v>-95.105486708974155</v>
      </c>
      <c r="AY62" s="254">
        <v>-135.25695768259152</v>
      </c>
      <c r="AZ62" s="526">
        <v>-20065.197425347549</v>
      </c>
      <c r="BA62" s="296">
        <f t="shared" si="46"/>
        <v>-2246162.4468213092</v>
      </c>
      <c r="BB62" s="274">
        <f t="shared" si="47"/>
        <v>-1674286.8117946191</v>
      </c>
      <c r="BC62" s="274">
        <f t="shared" si="47"/>
        <v>-108402.4773157927</v>
      </c>
      <c r="BD62" s="274">
        <f t="shared" si="47"/>
        <v>-235984.5148131607</v>
      </c>
      <c r="BE62" s="274">
        <f t="shared" si="47"/>
        <v>-106898.12427632129</v>
      </c>
      <c r="BF62" s="274">
        <f t="shared" si="47"/>
        <v>-65687.121154865701</v>
      </c>
      <c r="BG62" s="274">
        <f t="shared" si="47"/>
        <v>-19828.764043248</v>
      </c>
      <c r="BH62" s="274">
        <f t="shared" si="47"/>
        <v>-337.72457548976206</v>
      </c>
      <c r="BI62" s="274">
        <f t="shared" si="47"/>
        <v>-10707.078201392491</v>
      </c>
      <c r="BJ62" s="274">
        <f t="shared" si="47"/>
        <v>0</v>
      </c>
      <c r="BK62" s="274">
        <f t="shared" si="47"/>
        <v>-415.84590341908302</v>
      </c>
      <c r="BL62" s="300">
        <f t="shared" si="47"/>
        <v>-3548.7873176526136</v>
      </c>
    </row>
    <row r="63" spans="1:64" s="209" customFormat="1" x14ac:dyDescent="0.25">
      <c r="A63" s="1499"/>
      <c r="B63" s="129" t="s">
        <v>457</v>
      </c>
      <c r="C63" s="313" t="s">
        <v>30</v>
      </c>
      <c r="D63" s="275">
        <f>SUM(D56:D62)</f>
        <v>22955050.871957768</v>
      </c>
      <c r="E63" s="275">
        <f t="shared" ref="E63:BL63" si="48">SUM(E56:E62)</f>
        <v>8303536.9335059468</v>
      </c>
      <c r="F63" s="275">
        <f t="shared" si="48"/>
        <v>1473531.5981481613</v>
      </c>
      <c r="G63" s="275">
        <f t="shared" si="48"/>
        <v>6100555.6795387389</v>
      </c>
      <c r="H63" s="275">
        <f t="shared" si="48"/>
        <v>4274434.4561414756</v>
      </c>
      <c r="I63" s="275">
        <f t="shared" si="48"/>
        <v>-15131.180649786445</v>
      </c>
      <c r="J63" s="275">
        <f t="shared" si="48"/>
        <v>326780.05914559349</v>
      </c>
      <c r="K63" s="275">
        <f t="shared" si="48"/>
        <v>-148.96970910910187</v>
      </c>
      <c r="L63" s="275">
        <f t="shared" si="48"/>
        <v>1223980.7659476676</v>
      </c>
      <c r="M63" s="275">
        <f>SUM(M56:M62)</f>
        <v>329489.20658541104</v>
      </c>
      <c r="N63" s="275">
        <f t="shared" si="48"/>
        <v>2109.788917859576</v>
      </c>
      <c r="O63" s="283">
        <f t="shared" si="48"/>
        <v>935912.5343858063</v>
      </c>
      <c r="P63" s="275">
        <f t="shared" si="48"/>
        <v>22629678.748658244</v>
      </c>
      <c r="Q63" s="275">
        <f t="shared" si="48"/>
        <v>8266587.1887798738</v>
      </c>
      <c r="R63" s="275">
        <f t="shared" si="48"/>
        <v>1702146.6111907549</v>
      </c>
      <c r="S63" s="275">
        <f t="shared" si="48"/>
        <v>5913694.7451507291</v>
      </c>
      <c r="T63" s="275">
        <f t="shared" si="48"/>
        <v>4281000.3168150568</v>
      </c>
      <c r="U63" s="275">
        <f t="shared" si="48"/>
        <v>-12187.042255115866</v>
      </c>
      <c r="V63" s="275">
        <f t="shared" si="48"/>
        <v>318639.10005011555</v>
      </c>
      <c r="W63" s="275">
        <f t="shared" si="48"/>
        <v>-45.324436524727801</v>
      </c>
      <c r="X63" s="275">
        <f t="shared" si="48"/>
        <v>1253557.7441225355</v>
      </c>
      <c r="Y63" s="275">
        <f>SUM(Y56:Y62)</f>
        <v>254891.82350424485</v>
      </c>
      <c r="Z63" s="275">
        <f t="shared" si="48"/>
        <v>2026.055529028813</v>
      </c>
      <c r="AA63" s="283">
        <f t="shared" si="48"/>
        <v>649367.53020754445</v>
      </c>
      <c r="AB63" s="275">
        <f t="shared" si="48"/>
        <v>24557311.874496043</v>
      </c>
      <c r="AC63" s="275">
        <f t="shared" si="48"/>
        <v>9838987.7387368418</v>
      </c>
      <c r="AD63" s="275">
        <f t="shared" si="48"/>
        <v>1931812.2301038604</v>
      </c>
      <c r="AE63" s="275">
        <f t="shared" si="48"/>
        <v>6044208.7689898927</v>
      </c>
      <c r="AF63" s="275">
        <f t="shared" si="48"/>
        <v>4351707.1543056034</v>
      </c>
      <c r="AG63" s="275">
        <f t="shared" si="48"/>
        <v>-16741.38849337486</v>
      </c>
      <c r="AH63" s="275">
        <f t="shared" si="48"/>
        <v>318009.82618555351</v>
      </c>
      <c r="AI63" s="275">
        <f t="shared" si="48"/>
        <v>2.0901746833141743</v>
      </c>
      <c r="AJ63" s="275">
        <f t="shared" si="48"/>
        <v>1235075.230483223</v>
      </c>
      <c r="AK63" s="275">
        <f>SUM(AK56:AK62)</f>
        <v>245871.51774491696</v>
      </c>
      <c r="AL63" s="275">
        <f t="shared" si="48"/>
        <v>1100.0068265357445</v>
      </c>
      <c r="AM63" s="283">
        <f t="shared" si="48"/>
        <v>607278.69943830231</v>
      </c>
      <c r="AN63" s="277">
        <f t="shared" si="48"/>
        <v>25968264.363177314</v>
      </c>
      <c r="AO63" s="275">
        <f t="shared" si="48"/>
        <v>10720814.111160167</v>
      </c>
      <c r="AP63" s="275">
        <f t="shared" si="48"/>
        <v>1942312.0017069161</v>
      </c>
      <c r="AQ63" s="275">
        <f t="shared" si="48"/>
        <v>6227261.9644333851</v>
      </c>
      <c r="AR63" s="275">
        <f t="shared" si="48"/>
        <v>4463014.3648255076</v>
      </c>
      <c r="AS63" s="275">
        <f t="shared" si="48"/>
        <v>-11217.337174505001</v>
      </c>
      <c r="AT63" s="275">
        <f t="shared" si="48"/>
        <v>314456.95858183678</v>
      </c>
      <c r="AU63" s="275">
        <f t="shared" si="48"/>
        <v>22.591992320199989</v>
      </c>
      <c r="AV63" s="275">
        <f t="shared" si="48"/>
        <v>1433165.0566424641</v>
      </c>
      <c r="AW63" s="275">
        <f>SUM(AW56:AW62)</f>
        <v>283502.97994508507</v>
      </c>
      <c r="AX63" s="275">
        <f t="shared" si="48"/>
        <v>3504.9603339186756</v>
      </c>
      <c r="AY63" s="283">
        <f t="shared" si="48"/>
        <v>591426.71073021227</v>
      </c>
      <c r="AZ63" s="299">
        <f t="shared" si="48"/>
        <v>-143132.16437449789</v>
      </c>
      <c r="BA63" s="297">
        <f t="shared" si="48"/>
        <v>95967173.693914875</v>
      </c>
      <c r="BB63" s="275">
        <f t="shared" si="48"/>
        <v>37129925.972182833</v>
      </c>
      <c r="BC63" s="275">
        <f t="shared" si="48"/>
        <v>7049802.4411496921</v>
      </c>
      <c r="BD63" s="275">
        <f t="shared" si="48"/>
        <v>24285721.158112746</v>
      </c>
      <c r="BE63" s="275">
        <f t="shared" si="48"/>
        <v>17370156.292087644</v>
      </c>
      <c r="BF63" s="275">
        <f t="shared" si="48"/>
        <v>-55276.948572782174</v>
      </c>
      <c r="BG63" s="275">
        <f t="shared" si="48"/>
        <v>1277885.9439630993</v>
      </c>
      <c r="BH63" s="275">
        <f t="shared" si="48"/>
        <v>-169.61197863031549</v>
      </c>
      <c r="BI63" s="275">
        <f t="shared" si="48"/>
        <v>5145778.79719589</v>
      </c>
      <c r="BJ63" s="275">
        <f>SUM(BJ56:BJ62)</f>
        <v>1113755.5277796581</v>
      </c>
      <c r="BK63" s="275">
        <f t="shared" si="48"/>
        <v>8740.81160734281</v>
      </c>
      <c r="BL63" s="299">
        <f t="shared" si="48"/>
        <v>2783985.4747618651</v>
      </c>
    </row>
    <row r="64" spans="1:64" ht="24.75" customHeight="1" x14ac:dyDescent="0.25">
      <c r="A64" s="1497" t="s">
        <v>3</v>
      </c>
      <c r="B64" s="124">
        <v>9.1</v>
      </c>
      <c r="C64" s="131" t="s">
        <v>185</v>
      </c>
      <c r="D64" s="273">
        <f>SUM(E64:M64)</f>
        <v>114089.35</v>
      </c>
      <c r="E64" s="251">
        <v>0</v>
      </c>
      <c r="F64" s="251">
        <v>0</v>
      </c>
      <c r="G64" s="251">
        <v>226</v>
      </c>
      <c r="H64" s="251">
        <v>5201</v>
      </c>
      <c r="I64" s="251">
        <v>5422.35</v>
      </c>
      <c r="J64" s="251">
        <v>0</v>
      </c>
      <c r="K64" s="251">
        <v>0</v>
      </c>
      <c r="L64" s="251">
        <v>0</v>
      </c>
      <c r="M64" s="251">
        <v>103240</v>
      </c>
      <c r="N64" s="301"/>
      <c r="O64" s="1122"/>
      <c r="P64" s="273">
        <f>SUM(Q64:Y64)</f>
        <v>143784.04999999999</v>
      </c>
      <c r="Q64" s="251">
        <v>0</v>
      </c>
      <c r="R64" s="251">
        <v>0</v>
      </c>
      <c r="S64" s="251">
        <v>41925.800000000003</v>
      </c>
      <c r="T64" s="251">
        <v>5363</v>
      </c>
      <c r="U64" s="251">
        <v>4719.25</v>
      </c>
      <c r="V64" s="251">
        <v>0</v>
      </c>
      <c r="W64" s="251">
        <v>0</v>
      </c>
      <c r="X64" s="251">
        <v>0</v>
      </c>
      <c r="Y64" s="251">
        <v>91776</v>
      </c>
      <c r="Z64" s="301"/>
      <c r="AA64" s="1122"/>
      <c r="AB64" s="273">
        <f>SUM(AC64:AK64)</f>
        <v>69448.25</v>
      </c>
      <c r="AC64" s="251">
        <v>0</v>
      </c>
      <c r="AD64" s="251">
        <v>0</v>
      </c>
      <c r="AE64" s="251">
        <v>59155</v>
      </c>
      <c r="AF64" s="251">
        <v>5904.75</v>
      </c>
      <c r="AG64" s="251">
        <v>4388.5</v>
      </c>
      <c r="AH64" s="251">
        <v>0</v>
      </c>
      <c r="AI64" s="251">
        <v>0</v>
      </c>
      <c r="AJ64" s="251">
        <v>0</v>
      </c>
      <c r="AK64" s="251">
        <v>0</v>
      </c>
      <c r="AL64" s="301"/>
      <c r="AM64" s="1122"/>
      <c r="AN64" s="276">
        <f>SUM(AO64:AW64)</f>
        <v>9261.4500000000007</v>
      </c>
      <c r="AO64" s="251">
        <v>54.21</v>
      </c>
      <c r="AP64" s="251">
        <v>0</v>
      </c>
      <c r="AQ64" s="251">
        <v>1130</v>
      </c>
      <c r="AR64" s="251">
        <v>6202.99</v>
      </c>
      <c r="AS64" s="251">
        <v>1874.25</v>
      </c>
      <c r="AT64" s="251">
        <v>0</v>
      </c>
      <c r="AU64" s="251">
        <v>0</v>
      </c>
      <c r="AV64" s="249">
        <v>0</v>
      </c>
      <c r="AW64" s="251">
        <v>0</v>
      </c>
      <c r="AX64" s="301"/>
      <c r="AY64" s="1122"/>
      <c r="AZ64" s="857">
        <v>-16334.46</v>
      </c>
      <c r="BA64" s="294">
        <f>SUM(BB64:BJ64)+AZ64</f>
        <v>320248.63999999996</v>
      </c>
      <c r="BB64" s="274">
        <f t="shared" ref="BB64:BJ71" si="49">E64+Q64+AC64+AO64</f>
        <v>54.21</v>
      </c>
      <c r="BC64" s="274">
        <f t="shared" si="49"/>
        <v>0</v>
      </c>
      <c r="BD64" s="274">
        <f t="shared" si="49"/>
        <v>102436.8</v>
      </c>
      <c r="BE64" s="274">
        <f t="shared" si="49"/>
        <v>22671.739999999998</v>
      </c>
      <c r="BF64" s="274">
        <f t="shared" si="49"/>
        <v>16404.349999999999</v>
      </c>
      <c r="BG64" s="274">
        <f t="shared" si="49"/>
        <v>0</v>
      </c>
      <c r="BH64" s="274">
        <f t="shared" si="49"/>
        <v>0</v>
      </c>
      <c r="BI64" s="274">
        <f t="shared" si="49"/>
        <v>0</v>
      </c>
      <c r="BJ64" s="274">
        <f t="shared" si="49"/>
        <v>195016</v>
      </c>
      <c r="BK64" s="301"/>
      <c r="BL64" s="302"/>
    </row>
    <row r="65" spans="1:64" x14ac:dyDescent="0.25">
      <c r="A65" s="1498"/>
      <c r="B65" s="126" t="s">
        <v>106</v>
      </c>
      <c r="C65" s="131" t="s">
        <v>186</v>
      </c>
      <c r="D65" s="274">
        <f>SUM(E65:M65)</f>
        <v>328855.84999999998</v>
      </c>
      <c r="E65" s="253">
        <v>15088.35</v>
      </c>
      <c r="F65" s="253">
        <v>3702.31</v>
      </c>
      <c r="G65" s="253">
        <v>182916.7</v>
      </c>
      <c r="H65" s="253">
        <v>67980.7</v>
      </c>
      <c r="I65" s="253">
        <v>57523.19</v>
      </c>
      <c r="J65" s="253">
        <v>0</v>
      </c>
      <c r="K65" s="253">
        <v>0</v>
      </c>
      <c r="L65" s="253">
        <v>0</v>
      </c>
      <c r="M65" s="253">
        <v>1644.6</v>
      </c>
      <c r="N65" s="303"/>
      <c r="O65" s="375"/>
      <c r="P65" s="274">
        <f>SUM(Q65:Y65)</f>
        <v>380141.48000000004</v>
      </c>
      <c r="Q65" s="253">
        <v>17953.57</v>
      </c>
      <c r="R65" s="253">
        <v>3848.01</v>
      </c>
      <c r="S65" s="253">
        <v>205853.75</v>
      </c>
      <c r="T65" s="253">
        <v>54826.43</v>
      </c>
      <c r="U65" s="253">
        <v>84300.33</v>
      </c>
      <c r="V65" s="253">
        <v>0</v>
      </c>
      <c r="W65" s="253">
        <v>0</v>
      </c>
      <c r="X65" s="253">
        <v>0</v>
      </c>
      <c r="Y65" s="253">
        <v>13359.39</v>
      </c>
      <c r="Z65" s="303"/>
      <c r="AA65" s="375"/>
      <c r="AB65" s="274">
        <f>SUM(AC65:AK65)</f>
        <v>275159.59999999998</v>
      </c>
      <c r="AC65" s="253">
        <v>4352.24</v>
      </c>
      <c r="AD65" s="253">
        <v>972.9</v>
      </c>
      <c r="AE65" s="253">
        <v>105921.62</v>
      </c>
      <c r="AF65" s="253">
        <v>64654.57</v>
      </c>
      <c r="AG65" s="253">
        <v>83954.6</v>
      </c>
      <c r="AH65" s="253">
        <v>0</v>
      </c>
      <c r="AI65" s="253">
        <v>0</v>
      </c>
      <c r="AJ65" s="253">
        <v>0</v>
      </c>
      <c r="AK65" s="253">
        <v>15303.67</v>
      </c>
      <c r="AL65" s="303"/>
      <c r="AM65" s="375"/>
      <c r="AN65" s="289">
        <f>SUM(AO65:AW65)</f>
        <v>336381.11</v>
      </c>
      <c r="AO65" s="253">
        <v>9908.77</v>
      </c>
      <c r="AP65" s="253">
        <v>2064.12</v>
      </c>
      <c r="AQ65" s="253">
        <v>204089.08</v>
      </c>
      <c r="AR65" s="253">
        <v>66947.070000000007</v>
      </c>
      <c r="AS65" s="253">
        <v>38629.380000000005</v>
      </c>
      <c r="AT65" s="253">
        <v>0</v>
      </c>
      <c r="AU65" s="253">
        <v>0</v>
      </c>
      <c r="AV65" s="253">
        <v>0</v>
      </c>
      <c r="AW65" s="253">
        <v>14742.69</v>
      </c>
      <c r="AX65" s="303"/>
      <c r="AY65" s="375"/>
      <c r="AZ65" s="526">
        <v>29277.059999999998</v>
      </c>
      <c r="BA65" s="296">
        <f>SUM(BB65:BJ65)+AZ65</f>
        <v>1349815.1</v>
      </c>
      <c r="BB65" s="274">
        <f t="shared" si="49"/>
        <v>47302.929999999993</v>
      </c>
      <c r="BC65" s="274">
        <f t="shared" si="49"/>
        <v>10587.34</v>
      </c>
      <c r="BD65" s="274">
        <f t="shared" si="49"/>
        <v>698781.15</v>
      </c>
      <c r="BE65" s="274">
        <f t="shared" si="49"/>
        <v>254408.77000000002</v>
      </c>
      <c r="BF65" s="274">
        <f t="shared" si="49"/>
        <v>264407.5</v>
      </c>
      <c r="BG65" s="274">
        <f t="shared" si="49"/>
        <v>0</v>
      </c>
      <c r="BH65" s="274">
        <f t="shared" si="49"/>
        <v>0</v>
      </c>
      <c r="BI65" s="274">
        <f t="shared" si="49"/>
        <v>0</v>
      </c>
      <c r="BJ65" s="274">
        <f t="shared" si="49"/>
        <v>45050.35</v>
      </c>
      <c r="BK65" s="303"/>
      <c r="BL65" s="304"/>
    </row>
    <row r="66" spans="1:64" x14ac:dyDescent="0.25">
      <c r="A66" s="1498"/>
      <c r="B66" s="126" t="s">
        <v>1302</v>
      </c>
      <c r="C66" s="131" t="s">
        <v>1303</v>
      </c>
      <c r="D66" s="274">
        <f>SUM(E66:M66)</f>
        <v>331620.06</v>
      </c>
      <c r="E66" s="253">
        <v>0</v>
      </c>
      <c r="F66" s="253">
        <v>0</v>
      </c>
      <c r="G66" s="253">
        <v>89473.34</v>
      </c>
      <c r="H66" s="253">
        <v>28180.42</v>
      </c>
      <c r="I66" s="253">
        <v>192628.72</v>
      </c>
      <c r="J66" s="253">
        <v>0</v>
      </c>
      <c r="K66" s="253">
        <v>0</v>
      </c>
      <c r="L66" s="253">
        <v>2731.69</v>
      </c>
      <c r="M66" s="253">
        <v>18605.89</v>
      </c>
      <c r="N66" s="303"/>
      <c r="O66" s="375"/>
      <c r="P66" s="274">
        <f>SUM(Q66:Y66)</f>
        <v>346751.46</v>
      </c>
      <c r="Q66" s="253">
        <v>0</v>
      </c>
      <c r="R66" s="253">
        <v>0</v>
      </c>
      <c r="S66" s="253">
        <v>151988.70000000001</v>
      </c>
      <c r="T66" s="253">
        <v>8451.2000000000007</v>
      </c>
      <c r="U66" s="253">
        <v>172779.93</v>
      </c>
      <c r="V66" s="253">
        <v>0</v>
      </c>
      <c r="W66" s="253">
        <v>0</v>
      </c>
      <c r="X66" s="253">
        <v>13531.63</v>
      </c>
      <c r="Y66" s="253">
        <v>0</v>
      </c>
      <c r="Z66" s="303"/>
      <c r="AA66" s="375"/>
      <c r="AB66" s="274">
        <f>SUM(AC66:AK66)</f>
        <v>418949.85000000003</v>
      </c>
      <c r="AC66" s="253">
        <v>0</v>
      </c>
      <c r="AD66" s="253">
        <v>2357.63</v>
      </c>
      <c r="AE66" s="253">
        <v>193544.21000000002</v>
      </c>
      <c r="AF66" s="253">
        <v>1736.64</v>
      </c>
      <c r="AG66" s="253">
        <v>214526.71</v>
      </c>
      <c r="AH66" s="253">
        <v>0</v>
      </c>
      <c r="AI66" s="253">
        <v>0</v>
      </c>
      <c r="AJ66" s="253">
        <v>6784.66</v>
      </c>
      <c r="AK66" s="253">
        <v>0</v>
      </c>
      <c r="AL66" s="303"/>
      <c r="AM66" s="375"/>
      <c r="AN66" s="289">
        <f>SUM(AO66:AW66)</f>
        <v>443842.01</v>
      </c>
      <c r="AO66" s="253">
        <v>0</v>
      </c>
      <c r="AP66" s="253">
        <v>960.48</v>
      </c>
      <c r="AQ66" s="253">
        <v>216612.74</v>
      </c>
      <c r="AR66" s="253">
        <v>23816.53</v>
      </c>
      <c r="AS66" s="253">
        <v>202452.26</v>
      </c>
      <c r="AT66" s="253">
        <v>0</v>
      </c>
      <c r="AU66" s="253">
        <v>0</v>
      </c>
      <c r="AV66" s="253">
        <v>0</v>
      </c>
      <c r="AW66" s="253">
        <v>0</v>
      </c>
      <c r="AX66" s="303"/>
      <c r="AY66" s="375"/>
      <c r="AZ66" s="526">
        <v>21014.57</v>
      </c>
      <c r="BA66" s="296">
        <f>SUM(BB66:BJ66)+AZ66</f>
        <v>1562177.95</v>
      </c>
      <c r="BB66" s="274">
        <f t="shared" si="49"/>
        <v>0</v>
      </c>
      <c r="BC66" s="274">
        <f t="shared" si="49"/>
        <v>3318.11</v>
      </c>
      <c r="BD66" s="274">
        <f t="shared" si="49"/>
        <v>651618.99</v>
      </c>
      <c r="BE66" s="274">
        <f t="shared" si="49"/>
        <v>62184.789999999994</v>
      </c>
      <c r="BF66" s="274">
        <f t="shared" si="49"/>
        <v>782387.62</v>
      </c>
      <c r="BG66" s="274">
        <f t="shared" si="49"/>
        <v>0</v>
      </c>
      <c r="BH66" s="274">
        <f t="shared" si="49"/>
        <v>0</v>
      </c>
      <c r="BI66" s="274">
        <f t="shared" si="49"/>
        <v>23047.98</v>
      </c>
      <c r="BJ66" s="274">
        <f t="shared" si="49"/>
        <v>18605.89</v>
      </c>
      <c r="BK66" s="303"/>
      <c r="BL66" s="304"/>
    </row>
    <row r="67" spans="1:64" x14ac:dyDescent="0.25">
      <c r="A67" s="1498"/>
      <c r="B67" s="126" t="s">
        <v>107</v>
      </c>
      <c r="C67" s="131" t="s">
        <v>187</v>
      </c>
      <c r="D67" s="274">
        <f>SUM(E67:M67)</f>
        <v>935118.04999999993</v>
      </c>
      <c r="E67" s="253">
        <v>393052.20999999996</v>
      </c>
      <c r="F67" s="253">
        <v>27434.34</v>
      </c>
      <c r="G67" s="253">
        <v>236416.46</v>
      </c>
      <c r="H67" s="253">
        <v>81623.590000000011</v>
      </c>
      <c r="I67" s="253">
        <v>28287.640000000003</v>
      </c>
      <c r="J67" s="253">
        <v>10217.879999999999</v>
      </c>
      <c r="K67" s="253">
        <v>25.35</v>
      </c>
      <c r="L67" s="253">
        <v>2655.62</v>
      </c>
      <c r="M67" s="253">
        <v>155404.96</v>
      </c>
      <c r="N67" s="303"/>
      <c r="O67" s="375"/>
      <c r="P67" s="274">
        <f>SUM(Q67:Y67)</f>
        <v>1019508.19</v>
      </c>
      <c r="Q67" s="253">
        <v>376901.66</v>
      </c>
      <c r="R67" s="253">
        <v>34258.879999999997</v>
      </c>
      <c r="S67" s="253">
        <v>300841.8</v>
      </c>
      <c r="T67" s="253">
        <v>94253.35</v>
      </c>
      <c r="U67" s="253">
        <v>17622.280000000002</v>
      </c>
      <c r="V67" s="253">
        <v>7256.97</v>
      </c>
      <c r="W67" s="253">
        <v>800.84</v>
      </c>
      <c r="X67" s="253">
        <v>6966.1</v>
      </c>
      <c r="Y67" s="253">
        <v>180606.31</v>
      </c>
      <c r="Z67" s="303"/>
      <c r="AA67" s="375"/>
      <c r="AB67" s="274">
        <f>SUM(AC67:AK67)</f>
        <v>962539.80999999889</v>
      </c>
      <c r="AC67" s="253">
        <v>366108.06999999902</v>
      </c>
      <c r="AD67" s="253">
        <v>32406.03</v>
      </c>
      <c r="AE67" s="253">
        <v>279940.24</v>
      </c>
      <c r="AF67" s="253">
        <v>100228.96</v>
      </c>
      <c r="AG67" s="253">
        <v>28016.09</v>
      </c>
      <c r="AH67" s="253">
        <v>7889.6200000000008</v>
      </c>
      <c r="AI67" s="253">
        <v>801.12</v>
      </c>
      <c r="AJ67" s="253">
        <v>7119.69</v>
      </c>
      <c r="AK67" s="253">
        <v>140029.99</v>
      </c>
      <c r="AL67" s="303"/>
      <c r="AM67" s="375"/>
      <c r="AN67" s="289">
        <f>SUM(AO67:AW67)</f>
        <v>738135.97999999905</v>
      </c>
      <c r="AO67" s="253">
        <v>321801.08999999904</v>
      </c>
      <c r="AP67" s="253">
        <v>20950.84</v>
      </c>
      <c r="AQ67" s="253">
        <v>196360.09</v>
      </c>
      <c r="AR67" s="253">
        <v>86722.739999999991</v>
      </c>
      <c r="AS67" s="253">
        <v>16208.470000000001</v>
      </c>
      <c r="AT67" s="253">
        <v>7208.08</v>
      </c>
      <c r="AU67" s="253">
        <v>675.03</v>
      </c>
      <c r="AV67" s="253">
        <v>5362.6100000000006</v>
      </c>
      <c r="AW67" s="253">
        <v>82847.03</v>
      </c>
      <c r="AX67" s="303"/>
      <c r="AY67" s="375"/>
      <c r="AZ67" s="526">
        <v>75602.690000000017</v>
      </c>
      <c r="BA67" s="296">
        <f>SUM(BB67:BJ67)+AZ67</f>
        <v>3730904.7199999979</v>
      </c>
      <c r="BB67" s="274">
        <f>E67+Q67+AC67+AO67</f>
        <v>1457863.0299999979</v>
      </c>
      <c r="BC67" s="274">
        <f t="shared" si="49"/>
        <v>115050.09</v>
      </c>
      <c r="BD67" s="274">
        <f t="shared" si="49"/>
        <v>1013558.59</v>
      </c>
      <c r="BE67" s="274">
        <f t="shared" si="49"/>
        <v>362828.64</v>
      </c>
      <c r="BF67" s="274">
        <f t="shared" si="49"/>
        <v>90134.48000000001</v>
      </c>
      <c r="BG67" s="274">
        <f t="shared" si="49"/>
        <v>32572.550000000003</v>
      </c>
      <c r="BH67" s="274">
        <f t="shared" si="49"/>
        <v>2302.34</v>
      </c>
      <c r="BI67" s="274">
        <f t="shared" si="49"/>
        <v>22104.02</v>
      </c>
      <c r="BJ67" s="274">
        <f t="shared" si="49"/>
        <v>558888.29</v>
      </c>
      <c r="BK67" s="303"/>
      <c r="BL67" s="304"/>
    </row>
    <row r="68" spans="1:64" x14ac:dyDescent="0.25">
      <c r="A68" s="1498"/>
      <c r="B68" s="126" t="s">
        <v>108</v>
      </c>
      <c r="C68" s="131" t="s">
        <v>160</v>
      </c>
      <c r="D68" s="274">
        <f>SUM(E68:O68)</f>
        <v>2046461.639999998</v>
      </c>
      <c r="E68" s="253">
        <v>862236.45999999798</v>
      </c>
      <c r="F68" s="253">
        <v>24599.759999999998</v>
      </c>
      <c r="G68" s="253">
        <v>511329.22</v>
      </c>
      <c r="H68" s="253">
        <v>265301.52</v>
      </c>
      <c r="I68" s="253">
        <v>155982.72</v>
      </c>
      <c r="J68" s="253">
        <v>21701.46</v>
      </c>
      <c r="K68" s="253">
        <v>2275.13</v>
      </c>
      <c r="L68" s="253">
        <v>31275.99</v>
      </c>
      <c r="M68" s="253">
        <v>85883.31</v>
      </c>
      <c r="N68" s="253">
        <v>40251.250000000007</v>
      </c>
      <c r="O68" s="254">
        <v>45624.82</v>
      </c>
      <c r="P68" s="274">
        <f>SUM(Q68:AA68)</f>
        <v>1831853.0399999986</v>
      </c>
      <c r="Q68" s="253">
        <v>718172.37999999896</v>
      </c>
      <c r="R68" s="253">
        <v>19985.45</v>
      </c>
      <c r="S68" s="253">
        <v>612851.12</v>
      </c>
      <c r="T68" s="253">
        <v>196740.13</v>
      </c>
      <c r="U68" s="253">
        <v>110102.51</v>
      </c>
      <c r="V68" s="253">
        <v>14320.4</v>
      </c>
      <c r="W68" s="253">
        <v>1094.6100000000001</v>
      </c>
      <c r="X68" s="253">
        <v>20059.330000000002</v>
      </c>
      <c r="Y68" s="253">
        <v>69610.95</v>
      </c>
      <c r="Z68" s="253">
        <v>37789.020000000004</v>
      </c>
      <c r="AA68" s="254">
        <v>31127.14</v>
      </c>
      <c r="AB68" s="274">
        <f>SUM(AC68:AM68)</f>
        <v>2447753.3300000089</v>
      </c>
      <c r="AC68" s="253">
        <v>1154893.6800000099</v>
      </c>
      <c r="AD68" s="253">
        <v>55986.25</v>
      </c>
      <c r="AE68" s="253">
        <v>717266.53999999899</v>
      </c>
      <c r="AF68" s="253">
        <v>217932.51</v>
      </c>
      <c r="AG68" s="253">
        <v>125024.18999999999</v>
      </c>
      <c r="AH68" s="253">
        <v>21264.62</v>
      </c>
      <c r="AI68" s="253">
        <v>62.53</v>
      </c>
      <c r="AJ68" s="253">
        <v>6407.95</v>
      </c>
      <c r="AK68" s="253">
        <v>60511.79</v>
      </c>
      <c r="AL68" s="253">
        <v>48449.060000000005</v>
      </c>
      <c r="AM68" s="254">
        <v>39954.21</v>
      </c>
      <c r="AN68" s="289">
        <f>SUM(AO68:AY68)</f>
        <v>2083155.8699999982</v>
      </c>
      <c r="AO68" s="253">
        <v>792217.21999999799</v>
      </c>
      <c r="AP68" s="253">
        <v>57522.36</v>
      </c>
      <c r="AQ68" s="253">
        <v>593439.33000000007</v>
      </c>
      <c r="AR68" s="253">
        <v>228460.1</v>
      </c>
      <c r="AS68" s="253">
        <v>153937.71</v>
      </c>
      <c r="AT68" s="253">
        <v>17994.730000000003</v>
      </c>
      <c r="AU68" s="253">
        <v>67.34</v>
      </c>
      <c r="AV68" s="253">
        <v>33538.869999999995</v>
      </c>
      <c r="AW68" s="253">
        <v>124610.7</v>
      </c>
      <c r="AX68" s="253">
        <v>46373.7</v>
      </c>
      <c r="AY68" s="254">
        <v>34993.81</v>
      </c>
      <c r="AZ68" s="526">
        <v>-165317.27000000005</v>
      </c>
      <c r="BA68" s="296">
        <f>SUM(BB68:BL68)+AZ68</f>
        <v>8243906.6100000022</v>
      </c>
      <c r="BB68" s="274">
        <f t="shared" si="49"/>
        <v>3527519.7400000049</v>
      </c>
      <c r="BC68" s="274">
        <f t="shared" si="49"/>
        <v>158093.82</v>
      </c>
      <c r="BD68" s="274">
        <f t="shared" si="49"/>
        <v>2434886.209999999</v>
      </c>
      <c r="BE68" s="274">
        <f t="shared" si="49"/>
        <v>908434.26</v>
      </c>
      <c r="BF68" s="274">
        <f t="shared" si="49"/>
        <v>545047.13</v>
      </c>
      <c r="BG68" s="274">
        <f t="shared" si="49"/>
        <v>75281.209999999992</v>
      </c>
      <c r="BH68" s="274">
        <f t="shared" si="49"/>
        <v>3499.6100000000006</v>
      </c>
      <c r="BI68" s="274">
        <f t="shared" si="49"/>
        <v>91282.14</v>
      </c>
      <c r="BJ68" s="274">
        <f t="shared" si="49"/>
        <v>340616.75</v>
      </c>
      <c r="BK68" s="274">
        <f t="shared" ref="BK68:BL71" si="50">N68+Z68+AL68+AX68</f>
        <v>172863.03000000003</v>
      </c>
      <c r="BL68" s="300">
        <f t="shared" si="50"/>
        <v>151699.97999999998</v>
      </c>
    </row>
    <row r="69" spans="1:64" s="255" customFormat="1" x14ac:dyDescent="0.25">
      <c r="A69" s="1498"/>
      <c r="B69" s="126" t="s">
        <v>109</v>
      </c>
      <c r="C69" s="131" t="s">
        <v>134</v>
      </c>
      <c r="D69" s="274">
        <f>SUM(E69:O69)</f>
        <v>4949392.6600514138</v>
      </c>
      <c r="E69" s="253">
        <v>4621916.3500513704</v>
      </c>
      <c r="F69" s="253">
        <v>155964.04000008301</v>
      </c>
      <c r="G69" s="253">
        <v>54000.329999948604</v>
      </c>
      <c r="H69" s="253">
        <v>19646.129999999801</v>
      </c>
      <c r="I69" s="253">
        <v>86201.670000010708</v>
      </c>
      <c r="J69" s="253">
        <v>1578.280000000017</v>
      </c>
      <c r="K69" s="253">
        <v>956.43</v>
      </c>
      <c r="L69" s="253">
        <v>1579.74000000006</v>
      </c>
      <c r="M69" s="253">
        <v>440.98999999999899</v>
      </c>
      <c r="N69" s="253">
        <v>5566.9199999999901</v>
      </c>
      <c r="O69" s="254">
        <v>1541.78000000005</v>
      </c>
      <c r="P69" s="274">
        <f>SUM(Q69:AA69)</f>
        <v>5100885.8000456849</v>
      </c>
      <c r="Q69" s="253">
        <v>4761434.0200456604</v>
      </c>
      <c r="R69" s="253">
        <v>168027.30000006701</v>
      </c>
      <c r="S69" s="253">
        <v>54345.329999947004</v>
      </c>
      <c r="T69" s="253">
        <v>19594.209999999701</v>
      </c>
      <c r="U69" s="253">
        <v>85823.100000010105</v>
      </c>
      <c r="V69" s="253">
        <v>1696.4400000000501</v>
      </c>
      <c r="W69" s="253">
        <v>909.79</v>
      </c>
      <c r="X69" s="253">
        <v>1641.00000000006</v>
      </c>
      <c r="Y69" s="253">
        <v>419.900000000001</v>
      </c>
      <c r="Z69" s="253">
        <v>5349.4500000001299</v>
      </c>
      <c r="AA69" s="254">
        <v>1645.26000000007</v>
      </c>
      <c r="AB69" s="274">
        <f>SUM(AC69:AM69)</f>
        <v>4994945.0700917533</v>
      </c>
      <c r="AC69" s="253">
        <v>4659594.1200917</v>
      </c>
      <c r="AD69" s="253">
        <v>173033.75000007299</v>
      </c>
      <c r="AE69" s="253">
        <v>51080.449999976699</v>
      </c>
      <c r="AF69" s="253">
        <v>18178.339999998501</v>
      </c>
      <c r="AG69" s="253">
        <v>81805.360000005297</v>
      </c>
      <c r="AH69" s="253">
        <v>1771.9200000000301</v>
      </c>
      <c r="AI69" s="253">
        <v>805.31000000000199</v>
      </c>
      <c r="AJ69" s="253">
        <v>1637.78000000003</v>
      </c>
      <c r="AK69" s="253">
        <v>401.04000000000201</v>
      </c>
      <c r="AL69" s="253">
        <v>5096.9099999997698</v>
      </c>
      <c r="AM69" s="254">
        <v>1540.0900000000299</v>
      </c>
      <c r="AN69" s="289">
        <f>SUM(AO69:AY69)</f>
        <v>5035394.5901130298</v>
      </c>
      <c r="AO69" s="253">
        <v>4689906.4001129605</v>
      </c>
      <c r="AP69" s="253">
        <v>183200.740000074</v>
      </c>
      <c r="AQ69" s="253">
        <v>50129.989999989295</v>
      </c>
      <c r="AR69" s="253">
        <v>18017.169999999202</v>
      </c>
      <c r="AS69" s="253">
        <v>82647.560000009005</v>
      </c>
      <c r="AT69" s="253">
        <v>1902.1800000000201</v>
      </c>
      <c r="AU69" s="253">
        <v>805.68000000000302</v>
      </c>
      <c r="AV69" s="253">
        <v>1694.8800000000101</v>
      </c>
      <c r="AW69" s="253">
        <v>346.50000000000199</v>
      </c>
      <c r="AX69" s="253">
        <v>5072.8999999995704</v>
      </c>
      <c r="AY69" s="254">
        <v>1670.5900000000099</v>
      </c>
      <c r="AZ69" s="526">
        <v>0</v>
      </c>
      <c r="BA69" s="296">
        <f>SUM(BB69:BL69)+AZ69</f>
        <v>20080618.120301876</v>
      </c>
      <c r="BB69" s="274">
        <f t="shared" si="49"/>
        <v>18732850.89030169</v>
      </c>
      <c r="BC69" s="274">
        <f t="shared" si="49"/>
        <v>680225.83000029705</v>
      </c>
      <c r="BD69" s="274">
        <f t="shared" si="49"/>
        <v>209556.09999986162</v>
      </c>
      <c r="BE69" s="274">
        <f t="shared" si="49"/>
        <v>75435.849999997197</v>
      </c>
      <c r="BF69" s="274">
        <f t="shared" si="49"/>
        <v>336477.6900000351</v>
      </c>
      <c r="BG69" s="274">
        <f t="shared" si="49"/>
        <v>6948.8200000001179</v>
      </c>
      <c r="BH69" s="274">
        <f t="shared" si="49"/>
        <v>3477.2100000000046</v>
      </c>
      <c r="BI69" s="274">
        <f t="shared" si="49"/>
        <v>6553.4000000001597</v>
      </c>
      <c r="BJ69" s="274">
        <f t="shared" si="49"/>
        <v>1608.4300000000042</v>
      </c>
      <c r="BK69" s="274">
        <f t="shared" si="50"/>
        <v>21086.179999999462</v>
      </c>
      <c r="BL69" s="300">
        <f t="shared" si="50"/>
        <v>6397.7200000001603</v>
      </c>
    </row>
    <row r="70" spans="1:64" x14ac:dyDescent="0.25">
      <c r="A70" s="1498"/>
      <c r="B70" s="126" t="s">
        <v>110</v>
      </c>
      <c r="C70" s="131" t="s">
        <v>162</v>
      </c>
      <c r="D70" s="274">
        <f>SUM(E70:O70)</f>
        <v>47912.424246167502</v>
      </c>
      <c r="E70" s="253">
        <v>53146.40677939749</v>
      </c>
      <c r="F70" s="253">
        <v>2331.740791629943</v>
      </c>
      <c r="G70" s="253">
        <v>102.50312779691919</v>
      </c>
      <c r="H70" s="253">
        <v>44.239783723760404</v>
      </c>
      <c r="I70" s="253">
        <v>-9471.6500725954884</v>
      </c>
      <c r="J70" s="253">
        <v>1335.3502157728728</v>
      </c>
      <c r="K70" s="253">
        <v>-49.533090573944527</v>
      </c>
      <c r="L70" s="253">
        <v>3.4225970089450151</v>
      </c>
      <c r="M70" s="253">
        <v>41.731014883461803</v>
      </c>
      <c r="N70" s="253">
        <v>263.08753763772467</v>
      </c>
      <c r="O70" s="254">
        <v>165.12556148582894</v>
      </c>
      <c r="P70" s="274">
        <f>SUM(Q70:AA70)</f>
        <v>20913.040818755348</v>
      </c>
      <c r="Q70" s="253">
        <v>27770.327266703142</v>
      </c>
      <c r="R70" s="253">
        <v>1449.4189353385307</v>
      </c>
      <c r="S70" s="253">
        <v>1660.6825415019127</v>
      </c>
      <c r="T70" s="253">
        <v>454.54540198615797</v>
      </c>
      <c r="U70" s="253">
        <v>-11849.759567390578</v>
      </c>
      <c r="V70" s="253">
        <v>538.36097242434323</v>
      </c>
      <c r="W70" s="253">
        <v>-57.659797115738989</v>
      </c>
      <c r="X70" s="253">
        <v>51.297346681937611</v>
      </c>
      <c r="Y70" s="253">
        <v>450.60709123812762</v>
      </c>
      <c r="Z70" s="253">
        <v>359.43527328405764</v>
      </c>
      <c r="AA70" s="254">
        <v>85.785354103455063</v>
      </c>
      <c r="AB70" s="274">
        <f>SUM(AC70:AM70)</f>
        <v>70128.658814750626</v>
      </c>
      <c r="AC70" s="253">
        <v>65422.270525898755</v>
      </c>
      <c r="AD70" s="253">
        <v>3933.9815731662302</v>
      </c>
      <c r="AE70" s="253">
        <v>11919.293489761742</v>
      </c>
      <c r="AF70" s="253">
        <v>2570.5427555838501</v>
      </c>
      <c r="AG70" s="253">
        <v>-18082.183261140242</v>
      </c>
      <c r="AH70" s="253">
        <v>1250.4222552674282</v>
      </c>
      <c r="AI70" s="253">
        <v>-34.251820914238941</v>
      </c>
      <c r="AJ70" s="253">
        <v>178.39870782626673</v>
      </c>
      <c r="AK70" s="253">
        <v>1900.2979953462016</v>
      </c>
      <c r="AL70" s="253">
        <v>778.12049035312168</v>
      </c>
      <c r="AM70" s="254">
        <v>291.76610360149982</v>
      </c>
      <c r="AN70" s="289">
        <f>SUM(AO70:AY70)</f>
        <v>234377.12985626489</v>
      </c>
      <c r="AO70" s="253">
        <v>106155.44431899663</v>
      </c>
      <c r="AP70" s="253">
        <v>7697.1345048107924</v>
      </c>
      <c r="AQ70" s="253">
        <v>79776.126372901141</v>
      </c>
      <c r="AR70" s="253">
        <v>26226.400479615775</v>
      </c>
      <c r="AS70" s="253">
        <v>-9703.4600191789868</v>
      </c>
      <c r="AT70" s="253">
        <v>2380.3025169905268</v>
      </c>
      <c r="AU70" s="253">
        <v>-17.43453957784893</v>
      </c>
      <c r="AV70" s="253">
        <v>2560.9937537359388</v>
      </c>
      <c r="AW70" s="253">
        <v>14631.230718355393</v>
      </c>
      <c r="AX70" s="253">
        <v>2755.0384779938204</v>
      </c>
      <c r="AY70" s="254">
        <v>1915.3532716216907</v>
      </c>
      <c r="AZ70" s="526">
        <v>-628790.5422216655</v>
      </c>
      <c r="BA70" s="296">
        <f>SUM(BB70:BL70)+AZ70</f>
        <v>-255459.28848572716</v>
      </c>
      <c r="BB70" s="274">
        <f t="shared" si="49"/>
        <v>252494.44889099602</v>
      </c>
      <c r="BC70" s="274">
        <f t="shared" si="49"/>
        <v>15412.275804945497</v>
      </c>
      <c r="BD70" s="274">
        <f t="shared" si="49"/>
        <v>93458.605531961715</v>
      </c>
      <c r="BE70" s="274">
        <f t="shared" si="49"/>
        <v>29295.728420909545</v>
      </c>
      <c r="BF70" s="274">
        <f t="shared" si="49"/>
        <v>-49107.052920305294</v>
      </c>
      <c r="BG70" s="274">
        <f t="shared" si="49"/>
        <v>5504.435960455171</v>
      </c>
      <c r="BH70" s="274">
        <f t="shared" si="49"/>
        <v>-158.8792481817714</v>
      </c>
      <c r="BI70" s="274">
        <f t="shared" si="49"/>
        <v>2794.1124052530881</v>
      </c>
      <c r="BJ70" s="274">
        <f t="shared" si="49"/>
        <v>17023.866819823183</v>
      </c>
      <c r="BK70" s="274">
        <f t="shared" si="50"/>
        <v>4155.6817792687243</v>
      </c>
      <c r="BL70" s="300">
        <f t="shared" si="50"/>
        <v>2458.0302908124745</v>
      </c>
    </row>
    <row r="71" spans="1:64" x14ac:dyDescent="0.25">
      <c r="A71" s="1498"/>
      <c r="B71" s="126" t="s">
        <v>111</v>
      </c>
      <c r="C71" s="131" t="s">
        <v>913</v>
      </c>
      <c r="D71" s="274">
        <f>SUM(E71:O71)</f>
        <v>3706057.7564750765</v>
      </c>
      <c r="E71" s="253">
        <v>2087685.9679049836</v>
      </c>
      <c r="F71" s="253">
        <v>125926.38893723657</v>
      </c>
      <c r="G71" s="253">
        <v>900229.52526171959</v>
      </c>
      <c r="H71" s="253">
        <v>444647.5252201421</v>
      </c>
      <c r="I71" s="253">
        <v>59722.123824238559</v>
      </c>
      <c r="J71" s="253">
        <v>28303.011699393042</v>
      </c>
      <c r="K71" s="253">
        <v>492.6865882270846</v>
      </c>
      <c r="L71" s="253">
        <v>58877.488612370435</v>
      </c>
      <c r="M71" s="253">
        <v>0</v>
      </c>
      <c r="N71" s="253">
        <v>97.664020564214937</v>
      </c>
      <c r="O71" s="254">
        <v>75.374406200346712</v>
      </c>
      <c r="P71" s="274">
        <f>SUM(Q71:AA71)</f>
        <v>3519024.3683245308</v>
      </c>
      <c r="Q71" s="253">
        <v>2004145.6820769091</v>
      </c>
      <c r="R71" s="253">
        <v>124579.72250812683</v>
      </c>
      <c r="S71" s="253">
        <v>903818.58960149926</v>
      </c>
      <c r="T71" s="253">
        <v>376569.44470357744</v>
      </c>
      <c r="U71" s="253">
        <v>56994.122480971215</v>
      </c>
      <c r="V71" s="253">
        <v>23224.994289226703</v>
      </c>
      <c r="W71" s="253">
        <v>307.97330625567776</v>
      </c>
      <c r="X71" s="253">
        <v>29362.391757325149</v>
      </c>
      <c r="Y71" s="253">
        <v>0</v>
      </c>
      <c r="Z71" s="253">
        <v>21.695571633878281</v>
      </c>
      <c r="AA71" s="254">
        <v>-0.24797099561748517</v>
      </c>
      <c r="AB71" s="274">
        <f>SUM(AC71:AM71)</f>
        <v>2459537.216211787</v>
      </c>
      <c r="AC71" s="253">
        <v>1292657.9386302542</v>
      </c>
      <c r="AD71" s="253">
        <v>94667.738558859564</v>
      </c>
      <c r="AE71" s="253">
        <v>674161.40855743352</v>
      </c>
      <c r="AF71" s="253">
        <v>306785.54771693225</v>
      </c>
      <c r="AG71" s="253">
        <v>48074.262492337475</v>
      </c>
      <c r="AH71" s="253">
        <v>14978.44284365372</v>
      </c>
      <c r="AI71" s="253">
        <v>143.88355953781456</v>
      </c>
      <c r="AJ71" s="253">
        <v>28036.113155501036</v>
      </c>
      <c r="AK71" s="253">
        <v>0</v>
      </c>
      <c r="AL71" s="253">
        <v>65.81133286336518</v>
      </c>
      <c r="AM71" s="254">
        <v>-33.930635585327501</v>
      </c>
      <c r="AN71" s="289">
        <f>SUM(AO71:AY71)</f>
        <v>4136157.7736266628</v>
      </c>
      <c r="AO71" s="253">
        <v>2227516.7090884703</v>
      </c>
      <c r="AP71" s="253">
        <v>142124.88837827201</v>
      </c>
      <c r="AQ71" s="253">
        <v>1116027.2104692084</v>
      </c>
      <c r="AR71" s="253">
        <v>506171.57319776382</v>
      </c>
      <c r="AS71" s="253">
        <v>71323.517951516653</v>
      </c>
      <c r="AT71" s="253">
        <v>23601.982251077832</v>
      </c>
      <c r="AU71" s="253">
        <v>172.07713162368555</v>
      </c>
      <c r="AV71" s="253">
        <v>49169.998895858967</v>
      </c>
      <c r="AW71" s="253">
        <v>0</v>
      </c>
      <c r="AX71" s="253">
        <v>50.024935109548494</v>
      </c>
      <c r="AY71" s="254">
        <v>-0.20867223793738607</v>
      </c>
      <c r="AZ71" s="526">
        <v>263480.51460678841</v>
      </c>
      <c r="BA71" s="296">
        <f>SUM(BB71:BL71)+AZ71</f>
        <v>14084257.629244845</v>
      </c>
      <c r="BB71" s="274">
        <f t="shared" si="49"/>
        <v>7612006.2977006175</v>
      </c>
      <c r="BC71" s="274">
        <f t="shared" si="49"/>
        <v>487298.73838249495</v>
      </c>
      <c r="BD71" s="274">
        <f t="shared" si="49"/>
        <v>3594236.733889861</v>
      </c>
      <c r="BE71" s="274">
        <f t="shared" si="49"/>
        <v>1634174.0908384155</v>
      </c>
      <c r="BF71" s="274">
        <f t="shared" si="49"/>
        <v>236114.02674906392</v>
      </c>
      <c r="BG71" s="274">
        <f t="shared" si="49"/>
        <v>90108.431083351286</v>
      </c>
      <c r="BH71" s="274">
        <f t="shared" si="49"/>
        <v>1116.6205856442625</v>
      </c>
      <c r="BI71" s="274">
        <f t="shared" si="49"/>
        <v>165445.99242105559</v>
      </c>
      <c r="BJ71" s="274">
        <f t="shared" si="49"/>
        <v>0</v>
      </c>
      <c r="BK71" s="274">
        <f t="shared" si="50"/>
        <v>235.1958601710069</v>
      </c>
      <c r="BL71" s="300">
        <f t="shared" si="50"/>
        <v>40.987127381464347</v>
      </c>
    </row>
    <row r="72" spans="1:64" s="209" customFormat="1" x14ac:dyDescent="0.25">
      <c r="A72" s="1499"/>
      <c r="B72" s="129" t="s">
        <v>459</v>
      </c>
      <c r="C72" s="313" t="s">
        <v>5</v>
      </c>
      <c r="D72" s="275">
        <f>SUM(D64:D71)</f>
        <v>12459507.790772656</v>
      </c>
      <c r="E72" s="275">
        <f t="shared" ref="E72:BG72" si="51">SUM(E64:E71)</f>
        <v>8033125.7447357494</v>
      </c>
      <c r="F72" s="275">
        <f t="shared" si="51"/>
        <v>339958.57972894952</v>
      </c>
      <c r="G72" s="275">
        <f t="shared" si="51"/>
        <v>1974694.0783894649</v>
      </c>
      <c r="H72" s="275">
        <f t="shared" si="51"/>
        <v>912625.12500386569</v>
      </c>
      <c r="I72" s="275">
        <f t="shared" si="51"/>
        <v>576296.76375165384</v>
      </c>
      <c r="J72" s="275">
        <f t="shared" si="51"/>
        <v>63135.981915165925</v>
      </c>
      <c r="K72" s="275">
        <f t="shared" si="51"/>
        <v>3700.0634976531396</v>
      </c>
      <c r="L72" s="275">
        <f t="shared" si="51"/>
        <v>97123.951209379447</v>
      </c>
      <c r="M72" s="275">
        <f>SUM(M64:M71)</f>
        <v>365261.48101488344</v>
      </c>
      <c r="N72" s="275">
        <f>SUM(N68:N71)</f>
        <v>46178.921558201939</v>
      </c>
      <c r="O72" s="275">
        <f>SUM(O68:O71)</f>
        <v>47407.099967686227</v>
      </c>
      <c r="P72" s="277">
        <f t="shared" si="51"/>
        <v>12362861.429188969</v>
      </c>
      <c r="Q72" s="275">
        <f t="shared" si="51"/>
        <v>7906377.6393892728</v>
      </c>
      <c r="R72" s="275">
        <f t="shared" si="51"/>
        <v>352148.78144353238</v>
      </c>
      <c r="S72" s="275">
        <f t="shared" si="51"/>
        <v>2273285.7721429481</v>
      </c>
      <c r="T72" s="275">
        <f t="shared" si="51"/>
        <v>756252.31010556337</v>
      </c>
      <c r="U72" s="275">
        <f t="shared" si="51"/>
        <v>520491.76291359076</v>
      </c>
      <c r="V72" s="275">
        <f t="shared" si="51"/>
        <v>47037.165261651098</v>
      </c>
      <c r="W72" s="275">
        <f t="shared" si="51"/>
        <v>3055.5535091399393</v>
      </c>
      <c r="X72" s="275">
        <f t="shared" si="51"/>
        <v>71611.749104007147</v>
      </c>
      <c r="Y72" s="275">
        <f>SUM(Y64:Y71)</f>
        <v>356223.15709123819</v>
      </c>
      <c r="Z72" s="275">
        <f>SUM(Z68:Z71)</f>
        <v>43519.600844918066</v>
      </c>
      <c r="AA72" s="283">
        <f>SUM(AA68:AA71)</f>
        <v>32857.937383107906</v>
      </c>
      <c r="AB72" s="277">
        <f t="shared" si="51"/>
        <v>11698461.785118299</v>
      </c>
      <c r="AC72" s="275">
        <f t="shared" si="51"/>
        <v>7543028.3192478614</v>
      </c>
      <c r="AD72" s="275">
        <f t="shared" si="51"/>
        <v>363358.28013209876</v>
      </c>
      <c r="AE72" s="275">
        <f t="shared" si="51"/>
        <v>2092988.7620471707</v>
      </c>
      <c r="AF72" s="275">
        <f t="shared" si="51"/>
        <v>717991.86047251464</v>
      </c>
      <c r="AG72" s="275">
        <f t="shared" si="51"/>
        <v>567707.52923120256</v>
      </c>
      <c r="AH72" s="275">
        <f t="shared" si="51"/>
        <v>47155.025098921178</v>
      </c>
      <c r="AI72" s="275">
        <f t="shared" si="51"/>
        <v>1778.5917386235774</v>
      </c>
      <c r="AJ72" s="275">
        <f t="shared" si="51"/>
        <v>50164.591863327332</v>
      </c>
      <c r="AK72" s="275">
        <f>SUM(AK64:AK71)</f>
        <v>218146.78799534621</v>
      </c>
      <c r="AL72" s="275">
        <f>SUM(AL68:AL71)</f>
        <v>54389.901823216263</v>
      </c>
      <c r="AM72" s="275">
        <f>SUM(AM68:AM71)</f>
        <v>41752.135468016204</v>
      </c>
      <c r="AN72" s="277">
        <f t="shared" si="51"/>
        <v>13016705.913595954</v>
      </c>
      <c r="AO72" s="275">
        <f t="shared" si="51"/>
        <v>8147559.8435204253</v>
      </c>
      <c r="AP72" s="275">
        <f t="shared" si="51"/>
        <v>414520.56288315682</v>
      </c>
      <c r="AQ72" s="275">
        <f t="shared" si="51"/>
        <v>2457564.5668420987</v>
      </c>
      <c r="AR72" s="275">
        <f t="shared" si="51"/>
        <v>962564.57367737894</v>
      </c>
      <c r="AS72" s="275">
        <f t="shared" si="51"/>
        <v>557369.68793234671</v>
      </c>
      <c r="AT72" s="275">
        <f t="shared" si="51"/>
        <v>53087.274768068382</v>
      </c>
      <c r="AU72" s="275">
        <f t="shared" si="51"/>
        <v>1702.6925920458395</v>
      </c>
      <c r="AV72" s="275">
        <f t="shared" si="51"/>
        <v>92327.352649594919</v>
      </c>
      <c r="AW72" s="275">
        <f>SUM(AW64:AW71)</f>
        <v>237178.15071835538</v>
      </c>
      <c r="AX72" s="275">
        <f>SUM(AX68:AX71)</f>
        <v>54251.663413102935</v>
      </c>
      <c r="AY72" s="283">
        <f>SUM(AY68:AY71)</f>
        <v>38579.544599383764</v>
      </c>
      <c r="AZ72" s="299">
        <f>SUM(AZ64:AZ71)</f>
        <v>-421067.43761487713</v>
      </c>
      <c r="BA72" s="297">
        <f t="shared" si="51"/>
        <v>49116469.481060997</v>
      </c>
      <c r="BB72" s="275">
        <f t="shared" si="51"/>
        <v>31630091.546893306</v>
      </c>
      <c r="BC72" s="275">
        <f>SUM(BC64:BC71)</f>
        <v>1469986.2041877375</v>
      </c>
      <c r="BD72" s="275">
        <f t="shared" si="51"/>
        <v>8798533.1794216819</v>
      </c>
      <c r="BE72" s="275">
        <f t="shared" si="51"/>
        <v>3349433.8692593221</v>
      </c>
      <c r="BF72" s="275">
        <f t="shared" si="51"/>
        <v>2221865.7438287935</v>
      </c>
      <c r="BG72" s="275">
        <f t="shared" si="51"/>
        <v>210415.44704380658</v>
      </c>
      <c r="BH72" s="275">
        <f>SUM(BH64:BH71)</f>
        <v>10236.901337462497</v>
      </c>
      <c r="BI72" s="275">
        <f>SUM(BI64:BI71)</f>
        <v>311227.64482630882</v>
      </c>
      <c r="BJ72" s="275">
        <f>SUM(BJ64:BJ71)</f>
        <v>1176809.5768198231</v>
      </c>
      <c r="BK72" s="275">
        <f>SUM(BK68:BK71)</f>
        <v>198340.08763943924</v>
      </c>
      <c r="BL72" s="299">
        <f>SUM(BL68:BL71)</f>
        <v>160596.71741819408</v>
      </c>
    </row>
    <row r="73" spans="1:64" ht="14.85" customHeight="1" x14ac:dyDescent="0.25">
      <c r="A73" s="1495" t="s">
        <v>6</v>
      </c>
      <c r="B73" s="126" t="s">
        <v>117</v>
      </c>
      <c r="C73" s="131" t="s">
        <v>188</v>
      </c>
      <c r="D73" s="273">
        <f>SUM(E73:O73)</f>
        <v>413777.85000000003</v>
      </c>
      <c r="E73" s="251">
        <v>242226.06</v>
      </c>
      <c r="F73" s="251">
        <v>19879.099999999999</v>
      </c>
      <c r="G73" s="251">
        <v>62907.25</v>
      </c>
      <c r="H73" s="251">
        <v>56601.8</v>
      </c>
      <c r="I73" s="251">
        <v>13399.51</v>
      </c>
      <c r="J73" s="251">
        <v>1128.17</v>
      </c>
      <c r="K73" s="251">
        <v>135.07</v>
      </c>
      <c r="L73" s="251">
        <v>8535.02</v>
      </c>
      <c r="M73" s="251">
        <v>563.17000000000007</v>
      </c>
      <c r="N73" s="251">
        <v>6245.19</v>
      </c>
      <c r="O73" s="252">
        <v>2157.5100000000002</v>
      </c>
      <c r="P73" s="273">
        <f>SUM(Q73:AA73)</f>
        <v>417457.47000000009</v>
      </c>
      <c r="Q73" s="251">
        <v>249586.95</v>
      </c>
      <c r="R73" s="251">
        <v>22030.2</v>
      </c>
      <c r="S73" s="251">
        <v>76533.490000000005</v>
      </c>
      <c r="T73" s="251">
        <v>41367.300000000003</v>
      </c>
      <c r="U73" s="251">
        <v>12640.07</v>
      </c>
      <c r="V73" s="251">
        <v>1026.5900000000001</v>
      </c>
      <c r="W73" s="251">
        <v>380.07</v>
      </c>
      <c r="X73" s="251">
        <v>4800.6099999999997</v>
      </c>
      <c r="Y73" s="251">
        <v>465.52</v>
      </c>
      <c r="Z73" s="251">
        <v>6370.58</v>
      </c>
      <c r="AA73" s="252">
        <v>2256.09</v>
      </c>
      <c r="AB73" s="273">
        <f>SUM(AC73:AM73)</f>
        <v>594502.75000000035</v>
      </c>
      <c r="AC73" s="251">
        <v>370469.9800000001</v>
      </c>
      <c r="AD73" s="251">
        <v>27780.050000000003</v>
      </c>
      <c r="AE73" s="251">
        <v>103572.3400000001</v>
      </c>
      <c r="AF73" s="251">
        <v>50904.95</v>
      </c>
      <c r="AG73" s="251">
        <v>22828.31</v>
      </c>
      <c r="AH73" s="251">
        <v>1167.4299999999998</v>
      </c>
      <c r="AI73" s="251">
        <v>455.72</v>
      </c>
      <c r="AJ73" s="251">
        <v>3989.17</v>
      </c>
      <c r="AK73" s="251">
        <v>638.80999999999995</v>
      </c>
      <c r="AL73" s="251">
        <v>8981.9500000000007</v>
      </c>
      <c r="AM73" s="252">
        <v>3714.04</v>
      </c>
      <c r="AN73" s="276">
        <f>SUM(AO73:AY73)</f>
        <v>473951.63000000012</v>
      </c>
      <c r="AO73" s="251">
        <v>277876.5</v>
      </c>
      <c r="AP73" s="251">
        <v>23714.58</v>
      </c>
      <c r="AQ73" s="251">
        <v>97522.890000000101</v>
      </c>
      <c r="AR73" s="251">
        <v>45641.8</v>
      </c>
      <c r="AS73" s="251">
        <v>11933.56</v>
      </c>
      <c r="AT73" s="251">
        <v>1042.3399999999999</v>
      </c>
      <c r="AU73" s="251">
        <v>137.19999999999999</v>
      </c>
      <c r="AV73" s="249">
        <v>6688.31</v>
      </c>
      <c r="AW73" s="251">
        <v>450.71</v>
      </c>
      <c r="AX73" s="251">
        <v>6399.02</v>
      </c>
      <c r="AY73" s="252">
        <v>2544.7199999999998</v>
      </c>
      <c r="AZ73" s="857">
        <v>35923.270000000011</v>
      </c>
      <c r="BA73" s="294">
        <f>SUM(BB73:BL73)+AZ73</f>
        <v>1935612.9700000004</v>
      </c>
      <c r="BB73" s="274">
        <f t="shared" ref="BB73:BL76" si="52">E73+Q73+AC73+AO73</f>
        <v>1140159.4900000002</v>
      </c>
      <c r="BC73" s="274">
        <f t="shared" si="52"/>
        <v>93403.930000000008</v>
      </c>
      <c r="BD73" s="274">
        <f t="shared" si="52"/>
        <v>340535.9700000002</v>
      </c>
      <c r="BE73" s="274">
        <f t="shared" si="52"/>
        <v>194515.84999999998</v>
      </c>
      <c r="BF73" s="274">
        <f t="shared" si="52"/>
        <v>60801.45</v>
      </c>
      <c r="BG73" s="274">
        <f t="shared" si="52"/>
        <v>4364.53</v>
      </c>
      <c r="BH73" s="274">
        <f t="shared" si="52"/>
        <v>1108.06</v>
      </c>
      <c r="BI73" s="274">
        <f t="shared" si="52"/>
        <v>24013.110000000004</v>
      </c>
      <c r="BJ73" s="274">
        <f t="shared" si="52"/>
        <v>2118.21</v>
      </c>
      <c r="BK73" s="274">
        <f t="shared" si="52"/>
        <v>27996.74</v>
      </c>
      <c r="BL73" s="298">
        <f t="shared" si="52"/>
        <v>10672.36</v>
      </c>
    </row>
    <row r="74" spans="1:64" s="255" customFormat="1" x14ac:dyDescent="0.25">
      <c r="A74" s="1495"/>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52"/>
        <v>0</v>
      </c>
      <c r="BC74" s="274">
        <f t="shared" si="52"/>
        <v>0</v>
      </c>
      <c r="BD74" s="274">
        <f t="shared" si="52"/>
        <v>0</v>
      </c>
      <c r="BE74" s="274">
        <f t="shared" si="52"/>
        <v>0</v>
      </c>
      <c r="BF74" s="274">
        <f t="shared" si="52"/>
        <v>0</v>
      </c>
      <c r="BG74" s="274">
        <f t="shared" si="52"/>
        <v>0</v>
      </c>
      <c r="BH74" s="274">
        <f t="shared" si="52"/>
        <v>0</v>
      </c>
      <c r="BI74" s="274">
        <f t="shared" si="52"/>
        <v>0</v>
      </c>
      <c r="BJ74" s="274">
        <f t="shared" si="52"/>
        <v>0</v>
      </c>
      <c r="BK74" s="274">
        <f t="shared" si="52"/>
        <v>0</v>
      </c>
      <c r="BL74" s="300">
        <f t="shared" si="52"/>
        <v>0</v>
      </c>
    </row>
    <row r="75" spans="1:64" x14ac:dyDescent="0.25">
      <c r="A75" s="1495"/>
      <c r="B75" s="126" t="s">
        <v>46</v>
      </c>
      <c r="C75" s="131" t="s">
        <v>164</v>
      </c>
      <c r="D75" s="274">
        <f>SUM(E75:O75)</f>
        <v>3997.0243361433991</v>
      </c>
      <c r="E75" s="253">
        <v>3312.3954960635847</v>
      </c>
      <c r="F75" s="253">
        <v>444.4314789165922</v>
      </c>
      <c r="G75" s="253">
        <v>191.83365978788069</v>
      </c>
      <c r="H75" s="253">
        <v>97.264542438564547</v>
      </c>
      <c r="I75" s="253">
        <v>-96.346890668641265</v>
      </c>
      <c r="J75" s="253">
        <v>30.188240599639698</v>
      </c>
      <c r="K75" s="253">
        <v>0.21007678321972839</v>
      </c>
      <c r="L75" s="253">
        <v>9.3919006957650666</v>
      </c>
      <c r="M75" s="253">
        <v>7.6558315267933326</v>
      </c>
      <c r="N75" s="253">
        <v>0</v>
      </c>
      <c r="O75" s="254">
        <v>0</v>
      </c>
      <c r="P75" s="274">
        <f>SUM(Q75:AA75)</f>
        <v>2672.5908441145734</v>
      </c>
      <c r="Q75" s="253">
        <v>2218.8941677017856</v>
      </c>
      <c r="R75" s="253">
        <v>303.39842537172615</v>
      </c>
      <c r="S75" s="253">
        <v>177.65096835547396</v>
      </c>
      <c r="T75" s="253">
        <v>85.859628925063902</v>
      </c>
      <c r="U75" s="253">
        <v>-142.1024996523912</v>
      </c>
      <c r="V75" s="253">
        <v>17.00764101761775</v>
      </c>
      <c r="W75" s="253">
        <v>0.15351517876939472</v>
      </c>
      <c r="X75" s="253">
        <v>8.5707107801225479</v>
      </c>
      <c r="Y75" s="253">
        <v>3.095338516898404</v>
      </c>
      <c r="Z75" s="253">
        <v>5.3253271500580963E-2</v>
      </c>
      <c r="AA75" s="254">
        <v>9.6946480058106455E-3</v>
      </c>
      <c r="AB75" s="274">
        <f>SUM(AC75:AM75)</f>
        <v>5615.1661020157089</v>
      </c>
      <c r="AC75" s="253">
        <v>4456.565334193011</v>
      </c>
      <c r="AD75" s="253">
        <v>473.45424556132349</v>
      </c>
      <c r="AE75" s="253">
        <v>744.08781488646332</v>
      </c>
      <c r="AF75" s="253">
        <v>307.04442654648886</v>
      </c>
      <c r="AG75" s="253">
        <v>-420.41745984137208</v>
      </c>
      <c r="AH75" s="253">
        <v>25.944096714963841</v>
      </c>
      <c r="AI75" s="253">
        <v>0.17155957490470372</v>
      </c>
      <c r="AJ75" s="253">
        <v>20.902421429567632</v>
      </c>
      <c r="AK75" s="253">
        <v>5.9616952279384607</v>
      </c>
      <c r="AL75" s="253">
        <v>0</v>
      </c>
      <c r="AM75" s="254">
        <v>1.4519677224196736</v>
      </c>
      <c r="AN75" s="289">
        <f>SUM(AO75:AY75)</f>
        <v>17062.113711042017</v>
      </c>
      <c r="AO75" s="253">
        <v>8955.5054662899856</v>
      </c>
      <c r="AP75" s="253">
        <v>1071.1243741289941</v>
      </c>
      <c r="AQ75" s="253">
        <v>4810.3029622894301</v>
      </c>
      <c r="AR75" s="253">
        <v>1798.8800495883002</v>
      </c>
      <c r="AS75" s="253">
        <v>-39.848746110119237</v>
      </c>
      <c r="AT75" s="253">
        <v>59.755932076617889</v>
      </c>
      <c r="AU75" s="253">
        <v>0.94445917617540487</v>
      </c>
      <c r="AV75" s="253">
        <v>393.64347390044117</v>
      </c>
      <c r="AW75" s="253">
        <v>11.805739702192575</v>
      </c>
      <c r="AX75" s="253">
        <v>0</v>
      </c>
      <c r="AY75" s="254">
        <v>0</v>
      </c>
      <c r="AZ75" s="526">
        <v>-28185.2943172536</v>
      </c>
      <c r="BA75" s="296">
        <f>SUM(BB75:BL75)+AZ75</f>
        <v>1161.6006760620985</v>
      </c>
      <c r="BB75" s="274">
        <f t="shared" si="52"/>
        <v>18943.360464248366</v>
      </c>
      <c r="BC75" s="274">
        <f t="shared" si="52"/>
        <v>2292.4085239786359</v>
      </c>
      <c r="BD75" s="274">
        <f t="shared" si="52"/>
        <v>5923.8754053192479</v>
      </c>
      <c r="BE75" s="274">
        <f t="shared" si="52"/>
        <v>2289.0486474984173</v>
      </c>
      <c r="BF75" s="274">
        <f t="shared" si="52"/>
        <v>-698.71559627252373</v>
      </c>
      <c r="BG75" s="274">
        <f t="shared" si="52"/>
        <v>132.89591040883917</v>
      </c>
      <c r="BH75" s="274">
        <f t="shared" si="52"/>
        <v>1.4796107130692318</v>
      </c>
      <c r="BI75" s="274">
        <f t="shared" si="52"/>
        <v>432.50850680589639</v>
      </c>
      <c r="BJ75" s="274">
        <f t="shared" si="52"/>
        <v>28.518604973822772</v>
      </c>
      <c r="BK75" s="274">
        <f t="shared" si="52"/>
        <v>5.3253271500580963E-2</v>
      </c>
      <c r="BL75" s="300">
        <f t="shared" si="52"/>
        <v>1.4616623704254843</v>
      </c>
    </row>
    <row r="76" spans="1:64" x14ac:dyDescent="0.25">
      <c r="A76" s="1495"/>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52"/>
        <v>0</v>
      </c>
      <c r="BC76" s="274">
        <f t="shared" si="52"/>
        <v>0</v>
      </c>
      <c r="BD76" s="274">
        <f t="shared" si="52"/>
        <v>0</v>
      </c>
      <c r="BE76" s="274">
        <f t="shared" si="52"/>
        <v>0</v>
      </c>
      <c r="BF76" s="274">
        <f t="shared" si="52"/>
        <v>0</v>
      </c>
      <c r="BG76" s="274">
        <f t="shared" si="52"/>
        <v>0</v>
      </c>
      <c r="BH76" s="274">
        <f t="shared" si="52"/>
        <v>0</v>
      </c>
      <c r="BI76" s="274">
        <f t="shared" si="52"/>
        <v>0</v>
      </c>
      <c r="BJ76" s="274">
        <f t="shared" si="52"/>
        <v>0</v>
      </c>
      <c r="BK76" s="274">
        <f t="shared" si="52"/>
        <v>0</v>
      </c>
      <c r="BL76" s="300">
        <f t="shared" si="52"/>
        <v>0</v>
      </c>
    </row>
    <row r="77" spans="1:64" s="209" customFormat="1" x14ac:dyDescent="0.25">
      <c r="A77" s="1496"/>
      <c r="B77" s="314" t="s">
        <v>460</v>
      </c>
      <c r="C77" s="313" t="s">
        <v>8</v>
      </c>
      <c r="D77" s="278">
        <f>SUM(D73:D76)</f>
        <v>417774.87433614343</v>
      </c>
      <c r="E77" s="278">
        <f t="shared" ref="E77:BL77" si="53">SUM(E73:E76)</f>
        <v>245538.45549606357</v>
      </c>
      <c r="F77" s="278">
        <f t="shared" si="53"/>
        <v>20323.53147891659</v>
      </c>
      <c r="G77" s="278">
        <f t="shared" si="53"/>
        <v>63099.083659787881</v>
      </c>
      <c r="H77" s="278">
        <f t="shared" si="53"/>
        <v>56699.064542438566</v>
      </c>
      <c r="I77" s="278">
        <f t="shared" si="53"/>
        <v>13303.163109331359</v>
      </c>
      <c r="J77" s="278">
        <f t="shared" si="53"/>
        <v>1158.3582405996399</v>
      </c>
      <c r="K77" s="278">
        <f t="shared" si="53"/>
        <v>135.28007678321973</v>
      </c>
      <c r="L77" s="278">
        <f t="shared" si="53"/>
        <v>8544.4119006957662</v>
      </c>
      <c r="M77" s="278">
        <f t="shared" si="53"/>
        <v>570.82583152679342</v>
      </c>
      <c r="N77" s="278">
        <f t="shared" si="53"/>
        <v>6245.19</v>
      </c>
      <c r="O77" s="284">
        <f t="shared" si="53"/>
        <v>2157.5100000000002</v>
      </c>
      <c r="P77" s="278">
        <f t="shared" si="53"/>
        <v>420130.06084411469</v>
      </c>
      <c r="Q77" s="278">
        <f t="shared" si="53"/>
        <v>251805.84416770178</v>
      </c>
      <c r="R77" s="278">
        <f t="shared" si="53"/>
        <v>22333.598425371725</v>
      </c>
      <c r="S77" s="278">
        <f t="shared" si="53"/>
        <v>76711.140968355481</v>
      </c>
      <c r="T77" s="278">
        <f t="shared" si="53"/>
        <v>41453.159628925066</v>
      </c>
      <c r="U77" s="278">
        <f t="shared" si="53"/>
        <v>12497.967500347608</v>
      </c>
      <c r="V77" s="278">
        <f t="shared" si="53"/>
        <v>1043.5976410176179</v>
      </c>
      <c r="W77" s="278">
        <f t="shared" si="53"/>
        <v>380.22351517876939</v>
      </c>
      <c r="X77" s="278">
        <f t="shared" si="53"/>
        <v>4809.1807107801224</v>
      </c>
      <c r="Y77" s="278">
        <f>SUM(Y73:Y76)</f>
        <v>468.61533851689836</v>
      </c>
      <c r="Z77" s="278">
        <f>SUM(Z73:Z76)</f>
        <v>6370.6332532715005</v>
      </c>
      <c r="AA77" s="284">
        <f t="shared" si="53"/>
        <v>2256.0996946480059</v>
      </c>
      <c r="AB77" s="278">
        <f t="shared" si="53"/>
        <v>600117.91610201611</v>
      </c>
      <c r="AC77" s="278">
        <f t="shared" si="53"/>
        <v>374926.5453341931</v>
      </c>
      <c r="AD77" s="278">
        <f t="shared" si="53"/>
        <v>28253.504245561326</v>
      </c>
      <c r="AE77" s="278">
        <f t="shared" si="53"/>
        <v>104316.42781488656</v>
      </c>
      <c r="AF77" s="278">
        <f t="shared" si="53"/>
        <v>51211.994426546487</v>
      </c>
      <c r="AG77" s="278">
        <f t="shared" si="53"/>
        <v>22407.892540158628</v>
      </c>
      <c r="AH77" s="278">
        <f t="shared" si="53"/>
        <v>1193.3740967149636</v>
      </c>
      <c r="AI77" s="278">
        <f t="shared" si="53"/>
        <v>455.8915595749047</v>
      </c>
      <c r="AJ77" s="278">
        <f t="shared" si="53"/>
        <v>4010.0724214295678</v>
      </c>
      <c r="AK77" s="278">
        <f t="shared" si="53"/>
        <v>644.77169522793838</v>
      </c>
      <c r="AL77" s="278">
        <f t="shared" si="53"/>
        <v>8981.9500000000007</v>
      </c>
      <c r="AM77" s="284">
        <f t="shared" si="53"/>
        <v>3715.4919677224198</v>
      </c>
      <c r="AN77" s="852">
        <f t="shared" si="53"/>
        <v>491013.74371104216</v>
      </c>
      <c r="AO77" s="278">
        <f t="shared" si="53"/>
        <v>286832.00546628999</v>
      </c>
      <c r="AP77" s="278">
        <f t="shared" si="53"/>
        <v>24785.704374128996</v>
      </c>
      <c r="AQ77" s="278">
        <f t="shared" si="53"/>
        <v>102333.19296228953</v>
      </c>
      <c r="AR77" s="278">
        <f t="shared" si="53"/>
        <v>47440.6800495883</v>
      </c>
      <c r="AS77" s="278">
        <f t="shared" si="53"/>
        <v>11893.71125388988</v>
      </c>
      <c r="AT77" s="278">
        <f t="shared" si="53"/>
        <v>1102.0959320766178</v>
      </c>
      <c r="AU77" s="278">
        <f t="shared" si="53"/>
        <v>138.14445917617539</v>
      </c>
      <c r="AV77" s="278">
        <f t="shared" si="53"/>
        <v>7081.9534739004412</v>
      </c>
      <c r="AW77" s="278">
        <f>SUM(AW73:AW76)</f>
        <v>462.51573970219255</v>
      </c>
      <c r="AX77" s="278">
        <f t="shared" si="53"/>
        <v>6399.02</v>
      </c>
      <c r="AY77" s="284">
        <f t="shared" si="53"/>
        <v>2544.7199999999998</v>
      </c>
      <c r="AZ77" s="305">
        <f t="shared" si="53"/>
        <v>7737.9756827464116</v>
      </c>
      <c r="BA77" s="297">
        <f t="shared" si="53"/>
        <v>1936774.5706760625</v>
      </c>
      <c r="BB77" s="275">
        <f t="shared" si="53"/>
        <v>1159102.8504642486</v>
      </c>
      <c r="BC77" s="275">
        <f t="shared" si="53"/>
        <v>95696.338523978644</v>
      </c>
      <c r="BD77" s="275">
        <f t="shared" si="53"/>
        <v>346459.84540531947</v>
      </c>
      <c r="BE77" s="275">
        <f t="shared" si="53"/>
        <v>196804.8986474984</v>
      </c>
      <c r="BF77" s="275">
        <f t="shared" si="53"/>
        <v>60102.734403727474</v>
      </c>
      <c r="BG77" s="275">
        <f t="shared" si="53"/>
        <v>4497.4259104088387</v>
      </c>
      <c r="BH77" s="275">
        <f t="shared" si="53"/>
        <v>1109.5396107130691</v>
      </c>
      <c r="BI77" s="275">
        <f t="shared" si="53"/>
        <v>24445.618506805902</v>
      </c>
      <c r="BJ77" s="275">
        <f>SUM(BJ73:BJ76)</f>
        <v>2146.7286049738227</v>
      </c>
      <c r="BK77" s="275">
        <f t="shared" si="53"/>
        <v>27996.793253271502</v>
      </c>
      <c r="BL77" s="299">
        <f t="shared" si="53"/>
        <v>10673.821662370427</v>
      </c>
    </row>
    <row r="78" spans="1:64" s="209" customFormat="1" ht="14.85" customHeight="1" x14ac:dyDescent="0.25">
      <c r="A78" s="1494" t="s">
        <v>232</v>
      </c>
      <c r="B78" s="315" t="s">
        <v>118</v>
      </c>
      <c r="C78" s="125" t="s">
        <v>171</v>
      </c>
      <c r="D78" s="273">
        <f>D20+SUM(D22:D23,D27)+SUM(D29:D32)+D37+D41+D46+D51+SUM(D56:D57)+SUM(D59:D60)+SUM(D64:D68)+D73</f>
        <v>80755506.93084155</v>
      </c>
      <c r="E78" s="273">
        <f>E20+SUM(E22:E23,E27)+SUM(E29:E32)+E37+E41+E46+E51+SUM(E56:E57)+SUM(E59:E60)+SUM(E64:E68)+E73</f>
        <v>43270904.07508079</v>
      </c>
      <c r="F78" s="273">
        <f>F20+SUM(F22:F23,F27)+SUM(F29:F32)+F37+F41+F46+F51+SUM(F56:F57)+SUM(F59:F60)+SUM(F64:F68)+F73</f>
        <v>4348004.7447027154</v>
      </c>
      <c r="G78" s="273">
        <f t="shared" ref="G78:O78" si="54">G20+SUM(G22:G23,G27)+SUM(G29:G32)+G37+G41+G46+G51+SUM(G56:G57)+SUM(G59:G60)+SUM(G64:G68)+G73</f>
        <v>16205285.463248607</v>
      </c>
      <c r="H78" s="273">
        <f t="shared" si="54"/>
        <v>9823914.4474870823</v>
      </c>
      <c r="I78" s="273">
        <f t="shared" si="54"/>
        <v>802592.56193160731</v>
      </c>
      <c r="J78" s="273">
        <f t="shared" si="54"/>
        <v>815320.2149049713</v>
      </c>
      <c r="K78" s="273">
        <f t="shared" si="54"/>
        <v>5967.5266924356165</v>
      </c>
      <c r="L78" s="273">
        <f t="shared" si="54"/>
        <v>1887296.794509988</v>
      </c>
      <c r="M78" s="273">
        <f t="shared" si="54"/>
        <v>1365423.0849665075</v>
      </c>
      <c r="N78" s="273">
        <f t="shared" si="54"/>
        <v>354008.64410039416</v>
      </c>
      <c r="O78" s="285">
        <f t="shared" si="54"/>
        <v>1876789.3732164416</v>
      </c>
      <c r="P78" s="273">
        <f>P20+SUM(P22:P23,P27)+SUM(P29:P32)+P37+P41+P46+P51+SUM(P56:P57)+SUM(P59:P60)+SUM(P64:P68)+P73</f>
        <v>83193561.659857258</v>
      </c>
      <c r="Q78" s="273">
        <f t="shared" ref="Q78:AA78" si="55">Q20+SUM(Q22:Q23,Q27)+SUM(Q29:Q32)+Q37+Q41+Q46+Q51+SUM(Q56:Q57)+SUM(Q59:Q60)+SUM(Q64:Q68)+Q73</f>
        <v>46710031.504027434</v>
      </c>
      <c r="R78" s="273">
        <f t="shared" si="55"/>
        <v>4950079.1936327675</v>
      </c>
      <c r="S78" s="273">
        <f t="shared" si="55"/>
        <v>16282588.536185473</v>
      </c>
      <c r="T78" s="273">
        <f t="shared" si="55"/>
        <v>9158446.6190824509</v>
      </c>
      <c r="U78" s="273">
        <f t="shared" si="55"/>
        <v>655524.18737588532</v>
      </c>
      <c r="V78" s="273">
        <f t="shared" si="55"/>
        <v>787740.84134094161</v>
      </c>
      <c r="W78" s="273">
        <f t="shared" si="55"/>
        <v>3790.8800177030448</v>
      </c>
      <c r="X78" s="273">
        <f t="shared" si="55"/>
        <v>1602665.0682951219</v>
      </c>
      <c r="Y78" s="273">
        <f t="shared" si="55"/>
        <v>1147516.7315301567</v>
      </c>
      <c r="Z78" s="273">
        <f t="shared" si="55"/>
        <v>215147.07977166891</v>
      </c>
      <c r="AA78" s="285">
        <f t="shared" si="55"/>
        <v>1680031.0185976289</v>
      </c>
      <c r="AB78" s="273">
        <f>AB20+SUM(AB22:AB23,AB27)+SUM(AB29:AB32)+AB37+AB41+AB46+AB51+SUM(AB56:AB57)+SUM(AB59:AB60)+SUM(AB64:AB68)+AB73</f>
        <v>86864521.465640932</v>
      </c>
      <c r="AC78" s="273">
        <f t="shared" ref="AC78:AM78" si="56">AC20+SUM(AC22:AC23,AC27)+SUM(AC29:AC32)+AC37+AC41+AC46+AC51+SUM(AC56:AC57)+SUM(AC59:AC60)+SUM(AC64:AC68)+AC73</f>
        <v>49132929.206415378</v>
      </c>
      <c r="AD78" s="273">
        <f t="shared" si="56"/>
        <v>5718140.0181437051</v>
      </c>
      <c r="AE78" s="273">
        <f t="shared" si="56"/>
        <v>16292554.218586966</v>
      </c>
      <c r="AF78" s="273">
        <f t="shared" si="56"/>
        <v>9742614.2767026238</v>
      </c>
      <c r="AG78" s="273">
        <f t="shared" si="56"/>
        <v>771095.25571012869</v>
      </c>
      <c r="AH78" s="273">
        <f t="shared" si="56"/>
        <v>812700.26819738525</v>
      </c>
      <c r="AI78" s="273">
        <f t="shared" si="56"/>
        <v>2658.2605397193447</v>
      </c>
      <c r="AJ78" s="273">
        <f t="shared" si="56"/>
        <v>1681722.9028363682</v>
      </c>
      <c r="AK78" s="273">
        <f t="shared" si="56"/>
        <v>725652.94774491712</v>
      </c>
      <c r="AL78" s="273">
        <f t="shared" si="56"/>
        <v>297051.27671151602</v>
      </c>
      <c r="AM78" s="273">
        <f t="shared" si="56"/>
        <v>1687402.8340522242</v>
      </c>
      <c r="AN78" s="276">
        <f>AN20+SUM(AN22:AN23,AN27)+SUM(AN29:AN32)+AN37+AN41+AN46+AN51+SUM(AN56:AN57)+SUM(AN59:AN60)+SUM(AN64:AN68)+AN73</f>
        <v>87051804.13518402</v>
      </c>
      <c r="AO78" s="273">
        <f t="shared" ref="AO78:AY78" si="57">AO20+SUM(AO22:AO23,AO27)+SUM(AO29:AO32)+AO37+AO41+AO46+AO51+SUM(AO56:AO57)+SUM(AO59:AO60)+SUM(AO64:AO68)+AO73</f>
        <v>50571605.838183932</v>
      </c>
      <c r="AP78" s="273">
        <f t="shared" si="57"/>
        <v>5266154.2706377264</v>
      </c>
      <c r="AQ78" s="273">
        <f t="shared" si="57"/>
        <v>15563532.083087763</v>
      </c>
      <c r="AR78" s="273">
        <f t="shared" si="57"/>
        <v>9419445.6455812976</v>
      </c>
      <c r="AS78" s="273">
        <f t="shared" si="57"/>
        <v>790115.97137511591</v>
      </c>
      <c r="AT78" s="273">
        <f t="shared" si="57"/>
        <v>791797.50014303986</v>
      </c>
      <c r="AU78" s="273">
        <f t="shared" si="57"/>
        <v>2282.1250500529095</v>
      </c>
      <c r="AV78" s="273">
        <f t="shared" si="57"/>
        <v>1923904.0600355808</v>
      </c>
      <c r="AW78" s="273">
        <f t="shared" si="57"/>
        <v>938826.39758096496</v>
      </c>
      <c r="AX78" s="273">
        <f t="shared" si="57"/>
        <v>292798.13582062768</v>
      </c>
      <c r="AY78" s="285">
        <f t="shared" si="57"/>
        <v>1491342.1076878947</v>
      </c>
      <c r="AZ78" s="298">
        <f>AZ20+SUM(AZ22:AZ23,AZ27)+SUM(AZ29:AZ32)+AZ37+AZ41+AZ46+AZ51+SUM(AZ56:AZ57)+SUM(AZ59:AZ60)+SUM(AZ64:AZ68)+AZ73</f>
        <v>1882705.0074190306</v>
      </c>
      <c r="BA78" s="294">
        <f>BA20+SUM(BA22:BA23,BA27)+SUM(BA29:BA32)+BA37+BA41+BA46+BA51+SUM(BA56:BA57)+SUM(BA59:BA60)+SUM(BA64:BA68)+BA73</f>
        <v>339748099.19894272</v>
      </c>
      <c r="BB78" s="273">
        <f t="shared" ref="BB78:BL78" si="58">BB20+SUM(BB22:BB23,BB27)+SUM(BB29:BB32)+BB37+BB41+BB46+BB51+SUM(BB56:BB57)+SUM(BB59:BB60)+SUM(BB64:BB68)+BB73</f>
        <v>189685470.62370753</v>
      </c>
      <c r="BC78" s="273">
        <f t="shared" si="58"/>
        <v>20282378.22711692</v>
      </c>
      <c r="BD78" s="273">
        <f t="shared" si="58"/>
        <v>64343960.301108807</v>
      </c>
      <c r="BE78" s="273">
        <f t="shared" si="58"/>
        <v>38144420.988853462</v>
      </c>
      <c r="BF78" s="273">
        <f t="shared" si="58"/>
        <v>3019327.9763927371</v>
      </c>
      <c r="BG78" s="273">
        <f t="shared" si="58"/>
        <v>3207558.8245863379</v>
      </c>
      <c r="BH78" s="273">
        <f t="shared" si="58"/>
        <v>14698.792299910916</v>
      </c>
      <c r="BI78" s="273">
        <f t="shared" si="58"/>
        <v>7095588.8256770587</v>
      </c>
      <c r="BJ78" s="273">
        <f>BJ20+SUM(BJ22:BJ23,BJ27)+SUM(BJ29:BJ32)+BJ37+BJ41+BJ46+BJ51+SUM(BJ56:BJ57)+SUM(BJ59:BJ60)+SUM(BJ64:BJ68)+BJ73</f>
        <v>4177419.1618225463</v>
      </c>
      <c r="BK78" s="273">
        <f t="shared" si="58"/>
        <v>1159005.136404207</v>
      </c>
      <c r="BL78" s="298">
        <f t="shared" si="58"/>
        <v>6735565.3335541906</v>
      </c>
    </row>
    <row r="79" spans="1:64" s="209" customFormat="1" x14ac:dyDescent="0.25">
      <c r="A79" s="1509"/>
      <c r="B79" s="126" t="s">
        <v>55</v>
      </c>
      <c r="C79" s="127" t="s">
        <v>172</v>
      </c>
      <c r="D79" s="274">
        <f>D21+D24+D34+D38+D43+D48+D53+D58+D70+D75</f>
        <v>1469677.4760477559</v>
      </c>
      <c r="E79" s="274">
        <f>E21+E24+E34+E38+E43+E48+E53+E58+E70+E75</f>
        <v>1362082.8410649495</v>
      </c>
      <c r="F79" s="274">
        <f>F21+F24+F34+F38+F43+F48+F53+F58+F70+F75</f>
        <v>87727.943044535627</v>
      </c>
      <c r="G79" s="274">
        <f t="shared" ref="G79:O79" si="59">G21+G24+G34+G38+G43+G48+G53+G58+G70+G75</f>
        <v>4098.1595672787944</v>
      </c>
      <c r="H79" s="274">
        <f t="shared" si="59"/>
        <v>6152.4830779700887</v>
      </c>
      <c r="I79" s="274">
        <f t="shared" si="59"/>
        <v>-14026.280639085775</v>
      </c>
      <c r="J79" s="274">
        <f t="shared" si="59"/>
        <v>18622.463456977897</v>
      </c>
      <c r="K79" s="274">
        <f t="shared" si="59"/>
        <v>-117.17941812454541</v>
      </c>
      <c r="L79" s="274">
        <f t="shared" si="59"/>
        <v>286.69723020389199</v>
      </c>
      <c r="M79" s="274">
        <f t="shared" si="59"/>
        <v>153.28855388589801</v>
      </c>
      <c r="N79" s="274">
        <f t="shared" si="59"/>
        <v>1589.5407890641893</v>
      </c>
      <c r="O79" s="282">
        <f t="shared" si="59"/>
        <v>3107.5193201002685</v>
      </c>
      <c r="P79" s="274">
        <f>P21+P24+P34+P38+P43+P48+P53+P58+P70+P75</f>
        <v>1002026.4891242394</v>
      </c>
      <c r="Q79" s="274">
        <f t="shared" ref="Q79:AA79" si="60">Q21+Q24+Q34+Q38+Q43+Q48+Q53+Q58+Q70+Q75</f>
        <v>908229.40357815137</v>
      </c>
      <c r="R79" s="274">
        <f t="shared" si="60"/>
        <v>64953.490869257803</v>
      </c>
      <c r="S79" s="274">
        <f t="shared" si="60"/>
        <v>16142.823662662873</v>
      </c>
      <c r="T79" s="274">
        <f t="shared" si="60"/>
        <v>12337.470909266987</v>
      </c>
      <c r="U79" s="274">
        <f t="shared" si="60"/>
        <v>-16442.834072006135</v>
      </c>
      <c r="V79" s="274">
        <f t="shared" si="60"/>
        <v>10786.438899047376</v>
      </c>
      <c r="W79" s="274">
        <f t="shared" si="60"/>
        <v>-89.475725232108147</v>
      </c>
      <c r="X79" s="274">
        <f t="shared" si="60"/>
        <v>603.92221838234627</v>
      </c>
      <c r="Y79" s="274">
        <f t="shared" si="60"/>
        <v>1208.4291636325074</v>
      </c>
      <c r="Z79" s="274">
        <f t="shared" si="60"/>
        <v>1465.267285644059</v>
      </c>
      <c r="AA79" s="282">
        <f t="shared" si="60"/>
        <v>2831.5523354322754</v>
      </c>
      <c r="AB79" s="274">
        <f>AB21+AB24+AB34+AB38+AB43+AB48+AB53+AB58+AB70+AB75</f>
        <v>1895248.0230344862</v>
      </c>
      <c r="AC79" s="274">
        <f t="shared" ref="AC79:AM79" si="61">AC21+AC24+AC34+AC38+AC43+AC48+AC53+AC58+AC70+AC75</f>
        <v>1604207.5197345496</v>
      </c>
      <c r="AD79" s="274">
        <f t="shared" si="61"/>
        <v>131810.27095367067</v>
      </c>
      <c r="AE79" s="274">
        <f t="shared" si="61"/>
        <v>93805.026106064732</v>
      </c>
      <c r="AF79" s="274">
        <f t="shared" si="61"/>
        <v>49474.644357304045</v>
      </c>
      <c r="AG79" s="274">
        <f t="shared" si="61"/>
        <v>-24057.056770298699</v>
      </c>
      <c r="AH79" s="274">
        <f t="shared" si="61"/>
        <v>19232.924254665293</v>
      </c>
      <c r="AI79" s="274">
        <f t="shared" si="61"/>
        <v>-74.767779990177814</v>
      </c>
      <c r="AJ79" s="274">
        <f t="shared" si="61"/>
        <v>4232.2052031707617</v>
      </c>
      <c r="AK79" s="274">
        <f t="shared" si="61"/>
        <v>4471.2439996630283</v>
      </c>
      <c r="AL79" s="274">
        <f t="shared" si="61"/>
        <v>4622.0098146662503</v>
      </c>
      <c r="AM79" s="282">
        <f t="shared" si="61"/>
        <v>7524.0031610209171</v>
      </c>
      <c r="AN79" s="289">
        <f>AN21+AN24+AN34+AN38+AN43+AN48+AN53+AN58+AN70+AN75</f>
        <v>4971097.1697510835</v>
      </c>
      <c r="AO79" s="274">
        <f t="shared" ref="AO79:AY79" si="62">AO21+AO24+AO34+AO38+AO43+AO48+AO53+AO58+AO70+AO75</f>
        <v>3616315.015908075</v>
      </c>
      <c r="AP79" s="274">
        <f t="shared" si="62"/>
        <v>265664.53141605726</v>
      </c>
      <c r="AQ79" s="274">
        <f t="shared" si="62"/>
        <v>610682.46529506147</v>
      </c>
      <c r="AR79" s="274">
        <f t="shared" si="62"/>
        <v>304838.36009408679</v>
      </c>
      <c r="AS79" s="274">
        <f t="shared" si="62"/>
        <v>-5313.8641935850283</v>
      </c>
      <c r="AT79" s="274">
        <f t="shared" si="62"/>
        <v>40690.264177487712</v>
      </c>
      <c r="AU79" s="274">
        <f t="shared" si="62"/>
        <v>3.1198359576701495</v>
      </c>
      <c r="AV79" s="274">
        <f t="shared" si="62"/>
        <v>30889.11551248594</v>
      </c>
      <c r="AW79" s="274">
        <f t="shared" si="62"/>
        <v>43387.98484544245</v>
      </c>
      <c r="AX79" s="274">
        <f t="shared" si="62"/>
        <v>16466.68437000097</v>
      </c>
      <c r="AY79" s="282">
        <f t="shared" si="62"/>
        <v>47473.492490013741</v>
      </c>
      <c r="AZ79" s="300">
        <f>AZ21+AZ24+AZ34+AZ38+AZ43+AZ48+AZ53+AZ58+AZ70+AZ75</f>
        <v>-4890706.8413736094</v>
      </c>
      <c r="BA79" s="296">
        <f>BA21+BA24+BA34+BA38+BA43+BA48+BA53+BA58+BA70+BA75</f>
        <v>4447342.3165839566</v>
      </c>
      <c r="BB79" s="274">
        <f t="shared" ref="BB79:BL79" si="63">BB21+BB24+BB34+BB38+BB43+BB48+BB53+BB58+BB70+BB75</f>
        <v>7490834.7802857244</v>
      </c>
      <c r="BC79" s="274">
        <f t="shared" si="63"/>
        <v>550156.23628352128</v>
      </c>
      <c r="BD79" s="274">
        <f t="shared" si="63"/>
        <v>724728.47463106783</v>
      </c>
      <c r="BE79" s="274">
        <f t="shared" si="63"/>
        <v>372802.95843862795</v>
      </c>
      <c r="BF79" s="274">
        <f t="shared" si="63"/>
        <v>-59840.035674975632</v>
      </c>
      <c r="BG79" s="274">
        <f t="shared" si="63"/>
        <v>89332.090788178277</v>
      </c>
      <c r="BH79" s="274">
        <f t="shared" si="63"/>
        <v>-278.30308738916125</v>
      </c>
      <c r="BI79" s="274">
        <f t="shared" si="63"/>
        <v>36011.940164242944</v>
      </c>
      <c r="BJ79" s="274">
        <f>BJ21+BJ24+BJ34+BJ38+BJ43+BJ48+BJ53+BJ58+BJ70+BJ75</f>
        <v>49220.946562623882</v>
      </c>
      <c r="BK79" s="274">
        <f t="shared" si="63"/>
        <v>24143.502259375469</v>
      </c>
      <c r="BL79" s="300">
        <f t="shared" si="63"/>
        <v>60936.567306567194</v>
      </c>
    </row>
    <row r="80" spans="1:64" s="209" customFormat="1" x14ac:dyDescent="0.25">
      <c r="A80" s="1509"/>
      <c r="B80" s="126" t="s">
        <v>56</v>
      </c>
      <c r="C80" s="127" t="s">
        <v>173</v>
      </c>
      <c r="D80" s="274">
        <f>D25+D33+D42+D47+D52+D61+D69+D74</f>
        <v>12049913.330074344</v>
      </c>
      <c r="E80" s="274">
        <f>E25+E33+E42+E47+E52+E61+E69+E74</f>
        <v>10791563.50007458</v>
      </c>
      <c r="F80" s="274">
        <f>F25+F33+F42+F47+F52+F61+F69+F74</f>
        <v>378790.88999993901</v>
      </c>
      <c r="G80" s="274">
        <f t="shared" ref="G80:O80" si="64">G25+G33+G42+G47+G52+G61+G69+G74</f>
        <v>502703.88999987667</v>
      </c>
      <c r="H80" s="274">
        <f t="shared" si="64"/>
        <v>186996.69999992781</v>
      </c>
      <c r="I80" s="274">
        <f t="shared" si="64"/>
        <v>138645.31000001932</v>
      </c>
      <c r="J80" s="274">
        <f t="shared" si="64"/>
        <v>12008.769999999968</v>
      </c>
      <c r="K80" s="274">
        <f t="shared" si="64"/>
        <v>1664.0300000000011</v>
      </c>
      <c r="L80" s="274">
        <f t="shared" si="64"/>
        <v>14430.76000000016</v>
      </c>
      <c r="M80" s="274">
        <f t="shared" si="64"/>
        <v>2897.579999999989</v>
      </c>
      <c r="N80" s="274">
        <f t="shared" si="64"/>
        <v>14828.07999999958</v>
      </c>
      <c r="O80" s="282">
        <f t="shared" si="64"/>
        <v>5383.8200000001398</v>
      </c>
      <c r="P80" s="274">
        <f>P25+P33+P42+P47+P52+P61+P69+P74</f>
        <v>12655384.51007553</v>
      </c>
      <c r="Q80" s="274">
        <f t="shared" ref="Q80:AA80" si="65">Q25+Q33+Q42+Q47+Q52+Q61+Q69+Q74</f>
        <v>11311746.900075611</v>
      </c>
      <c r="R80" s="274">
        <f t="shared" si="65"/>
        <v>420048.42999989301</v>
      </c>
      <c r="S80" s="274">
        <f t="shared" si="65"/>
        <v>521136.12000008899</v>
      </c>
      <c r="T80" s="274">
        <f t="shared" si="65"/>
        <v>195122.93999991869</v>
      </c>
      <c r="U80" s="274">
        <f t="shared" si="65"/>
        <v>143057.80000001841</v>
      </c>
      <c r="V80" s="274">
        <f t="shared" si="65"/>
        <v>13251.45000000005</v>
      </c>
      <c r="W80" s="274">
        <f t="shared" si="65"/>
        <v>1601.85</v>
      </c>
      <c r="X80" s="274">
        <f t="shared" si="65"/>
        <v>15178.610000000061</v>
      </c>
      <c r="Y80" s="274">
        <f t="shared" si="65"/>
        <v>2958.4900000000011</v>
      </c>
      <c r="Z80" s="274">
        <f t="shared" si="65"/>
        <v>11581.11999999963</v>
      </c>
      <c r="AA80" s="282">
        <f t="shared" si="65"/>
        <v>19700.800000000272</v>
      </c>
      <c r="AB80" s="274">
        <f>AB25+AB33+AB42+AB47+AB52+AB61+AB69+AB74</f>
        <v>12475194.640067697</v>
      </c>
      <c r="AC80" s="274">
        <f t="shared" ref="AC80:AM80" si="66">AC25+AC33+AC42+AC47+AC52+AC61+AC69+AC74</f>
        <v>11145330.97006771</v>
      </c>
      <c r="AD80" s="274">
        <f t="shared" si="66"/>
        <v>434858.349999959</v>
      </c>
      <c r="AE80" s="274">
        <f t="shared" si="66"/>
        <v>503617.70000005665</v>
      </c>
      <c r="AF80" s="274">
        <f t="shared" si="66"/>
        <v>185948.70999996553</v>
      </c>
      <c r="AG80" s="274">
        <f t="shared" si="66"/>
        <v>140557.21000000759</v>
      </c>
      <c r="AH80" s="274">
        <f t="shared" si="66"/>
        <v>13303.769999999629</v>
      </c>
      <c r="AI80" s="274">
        <f t="shared" si="66"/>
        <v>1423.870000000001</v>
      </c>
      <c r="AJ80" s="274">
        <f t="shared" si="66"/>
        <v>15750.919999999629</v>
      </c>
      <c r="AK80" s="274">
        <f t="shared" si="66"/>
        <v>2847.5000000000218</v>
      </c>
      <c r="AL80" s="274">
        <f t="shared" si="66"/>
        <v>11702.17999999956</v>
      </c>
      <c r="AM80" s="282">
        <f t="shared" si="66"/>
        <v>19853.459999999828</v>
      </c>
      <c r="AN80" s="289">
        <f>AN25+AN33+AN42+AN47+AN52+AN61+AN69+AN74</f>
        <v>12485502.590062652</v>
      </c>
      <c r="AO80" s="274">
        <f t="shared" ref="AO80:AY80" si="67">AO25+AO33+AO42+AO47+AO52+AO61+AO69+AO74</f>
        <v>11142081.3300626</v>
      </c>
      <c r="AP80" s="274">
        <f t="shared" si="67"/>
        <v>457772.88000000804</v>
      </c>
      <c r="AQ80" s="274">
        <f t="shared" si="67"/>
        <v>488358.25000005128</v>
      </c>
      <c r="AR80" s="274">
        <f t="shared" si="67"/>
        <v>184523.18999998621</v>
      </c>
      <c r="AS80" s="274">
        <f t="shared" si="67"/>
        <v>145459.2100000084</v>
      </c>
      <c r="AT80" s="274">
        <f t="shared" si="67"/>
        <v>12967.369999999521</v>
      </c>
      <c r="AU80" s="274">
        <f t="shared" si="67"/>
        <v>1428.840000000002</v>
      </c>
      <c r="AV80" s="274">
        <f t="shared" si="67"/>
        <v>16444.109999999309</v>
      </c>
      <c r="AW80" s="274">
        <f t="shared" si="67"/>
        <v>2501.4000000000219</v>
      </c>
      <c r="AX80" s="274">
        <f t="shared" si="67"/>
        <v>12384.039999999492</v>
      </c>
      <c r="AY80" s="282">
        <f t="shared" si="67"/>
        <v>21581.969999999612</v>
      </c>
      <c r="AZ80" s="300">
        <f>AZ25+AZ33+AZ42+AZ47+AZ52+AZ61+AZ69+AZ74</f>
        <v>0</v>
      </c>
      <c r="BA80" s="296">
        <f>BA25+BA33+BA42+BA47+BA52+BA61+BA69+BA74</f>
        <v>49665995.070280217</v>
      </c>
      <c r="BB80" s="274">
        <f t="shared" ref="BB80:BL80" si="68">BB25+BB33+BB42+BB47+BB52+BB61+BB69+BB74</f>
        <v>44390722.700280502</v>
      </c>
      <c r="BC80" s="274">
        <f t="shared" si="68"/>
        <v>1691470.5499997991</v>
      </c>
      <c r="BD80" s="274">
        <f t="shared" si="68"/>
        <v>2015815.9600000735</v>
      </c>
      <c r="BE80" s="274">
        <f t="shared" si="68"/>
        <v>752591.53999979817</v>
      </c>
      <c r="BF80" s="274">
        <f t="shared" si="68"/>
        <v>567719.5300000537</v>
      </c>
      <c r="BG80" s="274">
        <f t="shared" si="68"/>
        <v>51531.359999999164</v>
      </c>
      <c r="BH80" s="274">
        <f t="shared" si="68"/>
        <v>6118.5900000000038</v>
      </c>
      <c r="BI80" s="274">
        <f t="shared" si="68"/>
        <v>61804.399999999157</v>
      </c>
      <c r="BJ80" s="274">
        <f>BJ25+BJ33+BJ42+BJ47+BJ52+BJ61+BJ69+BJ74</f>
        <v>11204.970000000034</v>
      </c>
      <c r="BK80" s="274">
        <f t="shared" si="68"/>
        <v>50495.419999998267</v>
      </c>
      <c r="BL80" s="300">
        <f t="shared" si="68"/>
        <v>66520.049999999857</v>
      </c>
    </row>
    <row r="81" spans="1:64" s="209" customFormat="1" x14ac:dyDescent="0.25">
      <c r="A81" s="1509"/>
      <c r="B81" s="126" t="s">
        <v>119</v>
      </c>
      <c r="C81" s="127" t="s">
        <v>915</v>
      </c>
      <c r="D81" s="274">
        <f>D26+D35+D39+D44+D49+D54+D62+D71+D76</f>
        <v>3130510.782721424</v>
      </c>
      <c r="E81" s="274">
        <f>E26+E35+E39+E44+E49+E54+E62+E71+E76</f>
        <v>1662724.0590222385</v>
      </c>
      <c r="F81" s="274">
        <f>F26+F35+F39+F44+F49+F54+F62+F71+F76</f>
        <v>100293.26238268067</v>
      </c>
      <c r="G81" s="274">
        <f t="shared" ref="G81:O81" si="69">G26+G35+G39+G44+G49+G54+G62+G71+G76</f>
        <v>838770.35995452001</v>
      </c>
      <c r="H81" s="274">
        <f t="shared" si="69"/>
        <v>414291.19387453661</v>
      </c>
      <c r="I81" s="274">
        <f t="shared" si="69"/>
        <v>37847.691242844856</v>
      </c>
      <c r="J81" s="274">
        <f t="shared" si="69"/>
        <v>22541.751594275473</v>
      </c>
      <c r="K81" s="274">
        <f t="shared" si="69"/>
        <v>312.23018668236557</v>
      </c>
      <c r="L81" s="274">
        <f t="shared" si="69"/>
        <v>54857.890050049973</v>
      </c>
      <c r="M81" s="274">
        <f t="shared" si="69"/>
        <v>0</v>
      </c>
      <c r="N81" s="274">
        <f t="shared" si="69"/>
        <v>-46.591161970396357</v>
      </c>
      <c r="O81" s="282">
        <f t="shared" si="69"/>
        <v>-1081.0644244351809</v>
      </c>
      <c r="P81" s="274">
        <f>P26+P35+P39+P44+P49+P54+P62+P71+P76</f>
        <v>2928352.8663055366</v>
      </c>
      <c r="Q81" s="274">
        <f t="shared" ref="Q81:AA81" si="70">Q26+Q35+Q39+Q44+Q49+Q54+Q62+Q71+Q76</f>
        <v>1567788.0167543611</v>
      </c>
      <c r="R81" s="274">
        <f t="shared" si="70"/>
        <v>97455.288717544128</v>
      </c>
      <c r="S81" s="274">
        <f t="shared" si="70"/>
        <v>830455.06356757833</v>
      </c>
      <c r="T81" s="274">
        <f t="shared" si="70"/>
        <v>346003.06492567225</v>
      </c>
      <c r="U81" s="274">
        <f t="shared" si="70"/>
        <v>43219.08666062371</v>
      </c>
      <c r="V81" s="274">
        <f t="shared" si="70"/>
        <v>18168.273924131234</v>
      </c>
      <c r="W81" s="274">
        <f t="shared" si="70"/>
        <v>233.53855507937496</v>
      </c>
      <c r="X81" s="274">
        <f t="shared" si="70"/>
        <v>26979.027864515108</v>
      </c>
      <c r="Y81" s="274">
        <f t="shared" si="70"/>
        <v>0</v>
      </c>
      <c r="Z81" s="274">
        <f t="shared" si="70"/>
        <v>-54.159777561381084</v>
      </c>
      <c r="AA81" s="282">
        <f t="shared" si="70"/>
        <v>-1894.3348864082884</v>
      </c>
      <c r="AB81" s="274">
        <f>AB26+AB35+AB39+AB44+AB49+AB54+AB62+AB71+AB76</f>
        <v>1914433.3257419486</v>
      </c>
      <c r="AC81" s="274">
        <f t="shared" ref="AC81:AM81" si="71">AC26+AC35+AC39+AC44+AC49+AC54+AC62+AC71+AC76</f>
        <v>892456.55483671231</v>
      </c>
      <c r="AD81" s="274">
        <f t="shared" si="71"/>
        <v>65359.01051901457</v>
      </c>
      <c r="AE81" s="274">
        <f t="shared" si="71"/>
        <v>612302.79575042182</v>
      </c>
      <c r="AF81" s="274">
        <f t="shared" si="71"/>
        <v>278636.01531991136</v>
      </c>
      <c r="AG81" s="274">
        <f t="shared" si="71"/>
        <v>30215.468288833876</v>
      </c>
      <c r="AH81" s="274">
        <f t="shared" si="71"/>
        <v>10341.180831822079</v>
      </c>
      <c r="AI81" s="274">
        <f t="shared" si="71"/>
        <v>90.433194501783859</v>
      </c>
      <c r="AJ81" s="274">
        <f t="shared" si="71"/>
        <v>25463.620802355665</v>
      </c>
      <c r="AK81" s="274">
        <f t="shared" si="71"/>
        <v>0</v>
      </c>
      <c r="AL81" s="274">
        <f t="shared" si="71"/>
        <v>-34.818552116872979</v>
      </c>
      <c r="AM81" s="282">
        <f t="shared" si="71"/>
        <v>-396.93524950715101</v>
      </c>
      <c r="AN81" s="289">
        <f>AN26+AN35+AN39+AN44+AN49+AN54+AN62+AN71+AN76</f>
        <v>3621382.8904731865</v>
      </c>
      <c r="AO81" s="274">
        <f t="shared" ref="AO81:AZ81" si="72">AO26+AO35+AO39+AO44+AO49+AO54+AO62+AO71+AO76</f>
        <v>1814750.8552926863</v>
      </c>
      <c r="AP81" s="274">
        <f t="shared" si="72"/>
        <v>115788.6994474629</v>
      </c>
      <c r="AQ81" s="274">
        <f t="shared" si="72"/>
        <v>1076723.9998041799</v>
      </c>
      <c r="AR81" s="274">
        <f t="shared" si="72"/>
        <v>488345.69244197413</v>
      </c>
      <c r="AS81" s="274">
        <f t="shared" si="72"/>
        <v>59144.659401895755</v>
      </c>
      <c r="AT81" s="274">
        <f t="shared" si="72"/>
        <v>19228.460689874511</v>
      </c>
      <c r="AU81" s="274">
        <f t="shared" si="72"/>
        <v>142.69407389097594</v>
      </c>
      <c r="AV81" s="274">
        <f t="shared" si="72"/>
        <v>47438.375502742347</v>
      </c>
      <c r="AW81" s="274">
        <f t="shared" si="72"/>
        <v>0</v>
      </c>
      <c r="AX81" s="274">
        <f t="shared" si="72"/>
        <v>-45.080551599425661</v>
      </c>
      <c r="AY81" s="282">
        <f t="shared" si="72"/>
        <v>-135.4656299205289</v>
      </c>
      <c r="AZ81" s="300">
        <f t="shared" si="72"/>
        <v>243415.31718144086</v>
      </c>
      <c r="BA81" s="296">
        <f>BA26+BA35+BA39+BA44+BA49+BA54+BA62+BA71+BA76</f>
        <v>11838095.182423536</v>
      </c>
      <c r="BB81" s="274">
        <f t="shared" ref="BB81:BL81" si="73">BB26+BB35+BB39+BB44+BB49+BB54+BB62+BB71+BB76</f>
        <v>5937719.4859059984</v>
      </c>
      <c r="BC81" s="274">
        <f t="shared" si="73"/>
        <v>378896.26106670225</v>
      </c>
      <c r="BD81" s="274">
        <f t="shared" si="73"/>
        <v>3358252.2190767005</v>
      </c>
      <c r="BE81" s="274">
        <f t="shared" si="73"/>
        <v>1527275.9665620942</v>
      </c>
      <c r="BF81" s="274">
        <f t="shared" si="73"/>
        <v>170426.90559419821</v>
      </c>
      <c r="BG81" s="274">
        <f t="shared" si="73"/>
        <v>70279.66704010329</v>
      </c>
      <c r="BH81" s="274">
        <f t="shared" si="73"/>
        <v>778.89601015450046</v>
      </c>
      <c r="BI81" s="274">
        <f t="shared" si="73"/>
        <v>154738.9142196631</v>
      </c>
      <c r="BJ81" s="274">
        <f>BJ26+BJ35+BJ39+BJ44+BJ49+BJ54+BJ62+BJ71+BJ76</f>
        <v>0</v>
      </c>
      <c r="BK81" s="274">
        <f t="shared" si="73"/>
        <v>-180.65004324807612</v>
      </c>
      <c r="BL81" s="300">
        <f t="shared" si="73"/>
        <v>-3507.8001902711494</v>
      </c>
    </row>
    <row r="82" spans="1:64" x14ac:dyDescent="0.25">
      <c r="A82" s="1509"/>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4">E82+Q82+AC82+AO82</f>
        <v>0</v>
      </c>
      <c r="BC82" s="274">
        <f t="shared" si="74"/>
        <v>0</v>
      </c>
      <c r="BD82" s="274">
        <f t="shared" si="74"/>
        <v>0</v>
      </c>
      <c r="BE82" s="274">
        <f t="shared" si="74"/>
        <v>0</v>
      </c>
      <c r="BF82" s="274">
        <f t="shared" si="74"/>
        <v>0</v>
      </c>
      <c r="BG82" s="274">
        <f t="shared" si="74"/>
        <v>0</v>
      </c>
      <c r="BH82" s="274">
        <f t="shared" si="74"/>
        <v>0</v>
      </c>
      <c r="BI82" s="274">
        <f t="shared" si="74"/>
        <v>0</v>
      </c>
      <c r="BJ82" s="274">
        <f t="shared" si="74"/>
        <v>0</v>
      </c>
      <c r="BK82" s="274">
        <f t="shared" si="74"/>
        <v>0</v>
      </c>
      <c r="BL82" s="300">
        <f t="shared" si="74"/>
        <v>0</v>
      </c>
    </row>
    <row r="83" spans="1:64" x14ac:dyDescent="0.25">
      <c r="A83" s="1509"/>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4"/>
        <v>0</v>
      </c>
      <c r="BC83" s="274">
        <f t="shared" si="74"/>
        <v>0</v>
      </c>
      <c r="BD83" s="274">
        <f t="shared" si="74"/>
        <v>0</v>
      </c>
      <c r="BE83" s="274">
        <f t="shared" si="74"/>
        <v>0</v>
      </c>
      <c r="BF83" s="274">
        <f t="shared" si="74"/>
        <v>0</v>
      </c>
      <c r="BG83" s="274">
        <f t="shared" si="74"/>
        <v>0</v>
      </c>
      <c r="BH83" s="274">
        <f t="shared" si="74"/>
        <v>0</v>
      </c>
      <c r="BI83" s="274">
        <f t="shared" si="74"/>
        <v>0</v>
      </c>
      <c r="BJ83" s="274">
        <f t="shared" si="74"/>
        <v>0</v>
      </c>
      <c r="BK83" s="274">
        <f t="shared" si="74"/>
        <v>0</v>
      </c>
      <c r="BL83" s="300">
        <f t="shared" si="74"/>
        <v>0</v>
      </c>
    </row>
    <row r="84" spans="1:64" ht="24.75" x14ac:dyDescent="0.25">
      <c r="A84" s="1509"/>
      <c r="B84" s="316" t="s">
        <v>166</v>
      </c>
      <c r="C84" s="137" t="s">
        <v>328</v>
      </c>
      <c r="D84" s="279">
        <f>SUM(D78:D83)</f>
        <v>97405608.519685075</v>
      </c>
      <c r="E84" s="286">
        <f t="shared" ref="E84:BL84" si="75">SUM(E78:E83)</f>
        <v>57087274.475242563</v>
      </c>
      <c r="F84" s="286">
        <f t="shared" si="75"/>
        <v>4914816.8401298709</v>
      </c>
      <c r="G84" s="286">
        <f t="shared" si="75"/>
        <v>17550857.87277028</v>
      </c>
      <c r="H84" s="286">
        <f t="shared" si="75"/>
        <v>10431354.824439516</v>
      </c>
      <c r="I84" s="286">
        <f t="shared" si="75"/>
        <v>965059.28253538557</v>
      </c>
      <c r="J84" s="286">
        <f t="shared" si="75"/>
        <v>868493.19995622465</v>
      </c>
      <c r="K84" s="286">
        <f t="shared" si="75"/>
        <v>7826.6074609934385</v>
      </c>
      <c r="L84" s="286">
        <f t="shared" si="75"/>
        <v>1956872.1417902419</v>
      </c>
      <c r="M84" s="286">
        <f t="shared" si="75"/>
        <v>1368473.9535203935</v>
      </c>
      <c r="N84" s="286">
        <f t="shared" si="75"/>
        <v>370379.67372748756</v>
      </c>
      <c r="O84" s="287">
        <f t="shared" si="75"/>
        <v>1884199.6481121068</v>
      </c>
      <c r="P84" s="279">
        <f t="shared" si="75"/>
        <v>99779325.525362551</v>
      </c>
      <c r="Q84" s="286">
        <f t="shared" si="75"/>
        <v>60497795.824435562</v>
      </c>
      <c r="R84" s="286">
        <f t="shared" si="75"/>
        <v>5532536.4032194614</v>
      </c>
      <c r="S84" s="286">
        <f t="shared" si="75"/>
        <v>17650322.543415803</v>
      </c>
      <c r="T84" s="286">
        <f t="shared" si="75"/>
        <v>9711910.0949173104</v>
      </c>
      <c r="U84" s="286">
        <f t="shared" si="75"/>
        <v>825358.23996452126</v>
      </c>
      <c r="V84" s="286">
        <f t="shared" si="75"/>
        <v>829947.00416412018</v>
      </c>
      <c r="W84" s="286">
        <f t="shared" si="75"/>
        <v>5536.7928475503113</v>
      </c>
      <c r="X84" s="286">
        <f t="shared" si="75"/>
        <v>1645426.6283780194</v>
      </c>
      <c r="Y84" s="286">
        <f>SUM(Y78:Y83)</f>
        <v>1151683.6506937891</v>
      </c>
      <c r="Z84" s="286">
        <f t="shared" si="75"/>
        <v>228139.3072797512</v>
      </c>
      <c r="AA84" s="287">
        <f t="shared" si="75"/>
        <v>1700669.0360466533</v>
      </c>
      <c r="AB84" s="279">
        <f t="shared" si="75"/>
        <v>103149397.45448506</v>
      </c>
      <c r="AC84" s="286">
        <f t="shared" si="75"/>
        <v>62774924.251054347</v>
      </c>
      <c r="AD84" s="286">
        <f t="shared" si="75"/>
        <v>6350167.6496163495</v>
      </c>
      <c r="AE84" s="286">
        <f t="shared" si="75"/>
        <v>17502279.740443509</v>
      </c>
      <c r="AF84" s="286">
        <f t="shared" si="75"/>
        <v>10256673.646379804</v>
      </c>
      <c r="AG84" s="286">
        <f t="shared" si="75"/>
        <v>917810.87722867134</v>
      </c>
      <c r="AH84" s="286">
        <f t="shared" si="75"/>
        <v>855578.14328387228</v>
      </c>
      <c r="AI84" s="286">
        <f t="shared" si="75"/>
        <v>4097.7959542309518</v>
      </c>
      <c r="AJ84" s="286">
        <f t="shared" si="75"/>
        <v>1727169.6488418942</v>
      </c>
      <c r="AK84" s="286">
        <f t="shared" si="75"/>
        <v>732971.69174458017</v>
      </c>
      <c r="AL84" s="286">
        <f t="shared" si="75"/>
        <v>313340.64797406498</v>
      </c>
      <c r="AM84" s="287">
        <f t="shared" si="75"/>
        <v>1714383.3619637375</v>
      </c>
      <c r="AN84" s="853">
        <f t="shared" si="75"/>
        <v>108129786.78547093</v>
      </c>
      <c r="AO84" s="286">
        <f t="shared" si="75"/>
        <v>67144753.039447293</v>
      </c>
      <c r="AP84" s="286">
        <f t="shared" si="75"/>
        <v>6105380.3815012556</v>
      </c>
      <c r="AQ84" s="286">
        <f t="shared" si="75"/>
        <v>17739296.798187055</v>
      </c>
      <c r="AR84" s="286">
        <f t="shared" si="75"/>
        <v>10397152.888117345</v>
      </c>
      <c r="AS84" s="286">
        <f t="shared" si="75"/>
        <v>989405.97658343497</v>
      </c>
      <c r="AT84" s="286">
        <f t="shared" si="75"/>
        <v>864683.59501040156</v>
      </c>
      <c r="AU84" s="286">
        <f t="shared" si="75"/>
        <v>3856.7789599015578</v>
      </c>
      <c r="AV84" s="286">
        <f t="shared" si="75"/>
        <v>2018675.6610508084</v>
      </c>
      <c r="AW84" s="286">
        <f>SUM(AW78:AW83)</f>
        <v>984715.78242640744</v>
      </c>
      <c r="AX84" s="286">
        <f t="shared" si="75"/>
        <v>321603.77963902871</v>
      </c>
      <c r="AY84" s="287">
        <f t="shared" si="75"/>
        <v>1560262.1045479875</v>
      </c>
      <c r="AZ84" s="859">
        <f t="shared" si="75"/>
        <v>-2764586.5167731377</v>
      </c>
      <c r="BA84" s="306">
        <f t="shared" si="75"/>
        <v>405699531.76823038</v>
      </c>
      <c r="BB84" s="279">
        <f t="shared" si="75"/>
        <v>247504747.59017974</v>
      </c>
      <c r="BC84" s="279">
        <f t="shared" si="75"/>
        <v>22902901.274466943</v>
      </c>
      <c r="BD84" s="279">
        <f t="shared" si="75"/>
        <v>70442756.954816654</v>
      </c>
      <c r="BE84" s="279">
        <f t="shared" si="75"/>
        <v>40797091.45385398</v>
      </c>
      <c r="BF84" s="279">
        <f t="shared" si="75"/>
        <v>3697634.3763120132</v>
      </c>
      <c r="BG84" s="279">
        <f t="shared" si="75"/>
        <v>3418701.9424146181</v>
      </c>
      <c r="BH84" s="279">
        <f t="shared" si="75"/>
        <v>21317.975222676258</v>
      </c>
      <c r="BI84" s="279">
        <f t="shared" si="75"/>
        <v>7348144.0800609645</v>
      </c>
      <c r="BJ84" s="279">
        <f>SUM(BJ78:BJ83)</f>
        <v>4237845.0783851696</v>
      </c>
      <c r="BK84" s="279">
        <f t="shared" si="75"/>
        <v>1233463.4086203328</v>
      </c>
      <c r="BL84" s="307">
        <f t="shared" si="75"/>
        <v>6859514.1506704865</v>
      </c>
    </row>
    <row r="85" spans="1:64" x14ac:dyDescent="0.25">
      <c r="A85" s="150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6">E85+Q85+AC85+AO85</f>
        <v>0</v>
      </c>
      <c r="BC85" s="274">
        <f t="shared" si="76"/>
        <v>0</v>
      </c>
      <c r="BD85" s="274">
        <f t="shared" si="76"/>
        <v>0</v>
      </c>
      <c r="BE85" s="274">
        <f t="shared" si="76"/>
        <v>0</v>
      </c>
      <c r="BF85" s="274">
        <f t="shared" si="76"/>
        <v>0</v>
      </c>
      <c r="BG85" s="274">
        <f t="shared" si="76"/>
        <v>0</v>
      </c>
      <c r="BH85" s="274">
        <f t="shared" si="76"/>
        <v>0</v>
      </c>
      <c r="BI85" s="274">
        <f t="shared" si="76"/>
        <v>0</v>
      </c>
      <c r="BJ85" s="274">
        <f t="shared" si="76"/>
        <v>0</v>
      </c>
      <c r="BK85" s="274">
        <f t="shared" si="76"/>
        <v>0</v>
      </c>
      <c r="BL85" s="298">
        <f t="shared" si="76"/>
        <v>0</v>
      </c>
    </row>
    <row r="86" spans="1:64" x14ac:dyDescent="0.25">
      <c r="A86" s="150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6"/>
        <v>0</v>
      </c>
      <c r="BC86" s="274">
        <f t="shared" si="76"/>
        <v>0</v>
      </c>
      <c r="BD86" s="274">
        <f t="shared" si="76"/>
        <v>0</v>
      </c>
      <c r="BE86" s="274">
        <f t="shared" si="76"/>
        <v>0</v>
      </c>
      <c r="BF86" s="274">
        <f t="shared" si="76"/>
        <v>0</v>
      </c>
      <c r="BG86" s="274">
        <f t="shared" si="76"/>
        <v>0</v>
      </c>
      <c r="BH86" s="274">
        <f t="shared" si="76"/>
        <v>0</v>
      </c>
      <c r="BI86" s="274">
        <f t="shared" si="76"/>
        <v>0</v>
      </c>
      <c r="BJ86" s="274">
        <f t="shared" si="76"/>
        <v>0</v>
      </c>
      <c r="BK86" s="274">
        <f t="shared" si="76"/>
        <v>0</v>
      </c>
      <c r="BL86" s="300">
        <f t="shared" si="76"/>
        <v>0</v>
      </c>
    </row>
    <row r="87" spans="1:64" s="209" customFormat="1" x14ac:dyDescent="0.25">
      <c r="A87" s="1509"/>
      <c r="B87" s="126" t="s">
        <v>169</v>
      </c>
      <c r="C87" s="127" t="s">
        <v>251</v>
      </c>
      <c r="D87" s="274">
        <f>SUM(D85:D86)</f>
        <v>0</v>
      </c>
      <c r="E87" s="274">
        <f t="shared" ref="E87:O87" si="77">SUM(E85:E86)</f>
        <v>0</v>
      </c>
      <c r="F87" s="274">
        <f t="shared" si="77"/>
        <v>0</v>
      </c>
      <c r="G87" s="274">
        <f t="shared" si="77"/>
        <v>0</v>
      </c>
      <c r="H87" s="274">
        <f t="shared" si="77"/>
        <v>0</v>
      </c>
      <c r="I87" s="274">
        <f t="shared" si="77"/>
        <v>0</v>
      </c>
      <c r="J87" s="274">
        <f t="shared" si="77"/>
        <v>0</v>
      </c>
      <c r="K87" s="274">
        <f t="shared" si="77"/>
        <v>0</v>
      </c>
      <c r="L87" s="274">
        <f t="shared" si="77"/>
        <v>0</v>
      </c>
      <c r="M87" s="274">
        <f t="shared" si="77"/>
        <v>0</v>
      </c>
      <c r="N87" s="274">
        <f t="shared" si="77"/>
        <v>0</v>
      </c>
      <c r="O87" s="282">
        <f t="shared" si="77"/>
        <v>0</v>
      </c>
      <c r="P87" s="274">
        <f>SUM(P85:P86)</f>
        <v>0</v>
      </c>
      <c r="Q87" s="274">
        <f t="shared" ref="Q87:AA87" si="78">SUM(Q85:Q86)</f>
        <v>0</v>
      </c>
      <c r="R87" s="274">
        <f t="shared" si="78"/>
        <v>0</v>
      </c>
      <c r="S87" s="274">
        <f t="shared" si="78"/>
        <v>0</v>
      </c>
      <c r="T87" s="274">
        <f t="shared" si="78"/>
        <v>0</v>
      </c>
      <c r="U87" s="274">
        <f t="shared" si="78"/>
        <v>0</v>
      </c>
      <c r="V87" s="274">
        <f t="shared" si="78"/>
        <v>0</v>
      </c>
      <c r="W87" s="274">
        <f t="shared" si="78"/>
        <v>0</v>
      </c>
      <c r="X87" s="274">
        <f t="shared" si="78"/>
        <v>0</v>
      </c>
      <c r="Y87" s="274">
        <f t="shared" si="78"/>
        <v>0</v>
      </c>
      <c r="Z87" s="274">
        <f t="shared" si="78"/>
        <v>0</v>
      </c>
      <c r="AA87" s="282">
        <f t="shared" si="78"/>
        <v>0</v>
      </c>
      <c r="AB87" s="274">
        <f>SUM(AB85:AB86)</f>
        <v>0</v>
      </c>
      <c r="AC87" s="274">
        <f t="shared" ref="AC87:AM87" si="79">SUM(AC85:AC86)</f>
        <v>0</v>
      </c>
      <c r="AD87" s="274">
        <f t="shared" si="79"/>
        <v>0</v>
      </c>
      <c r="AE87" s="274">
        <f t="shared" si="79"/>
        <v>0</v>
      </c>
      <c r="AF87" s="274">
        <f t="shared" si="79"/>
        <v>0</v>
      </c>
      <c r="AG87" s="274">
        <f t="shared" si="79"/>
        <v>0</v>
      </c>
      <c r="AH87" s="274">
        <f t="shared" si="79"/>
        <v>0</v>
      </c>
      <c r="AI87" s="274">
        <f t="shared" si="79"/>
        <v>0</v>
      </c>
      <c r="AJ87" s="274">
        <f t="shared" si="79"/>
        <v>0</v>
      </c>
      <c r="AK87" s="274">
        <f t="shared" si="79"/>
        <v>0</v>
      </c>
      <c r="AL87" s="274">
        <f t="shared" si="79"/>
        <v>0</v>
      </c>
      <c r="AM87" s="282">
        <f t="shared" si="79"/>
        <v>0</v>
      </c>
      <c r="AN87" s="289">
        <f>SUM(AN85:AN86)</f>
        <v>0</v>
      </c>
      <c r="AO87" s="274">
        <f>SUM(AO85:AO86)</f>
        <v>0</v>
      </c>
      <c r="AP87" s="274">
        <f t="shared" ref="AP87:AZ87" si="80">SUM(AP85:AP86)</f>
        <v>0</v>
      </c>
      <c r="AQ87" s="274">
        <f t="shared" si="80"/>
        <v>0</v>
      </c>
      <c r="AR87" s="274">
        <f t="shared" si="80"/>
        <v>0</v>
      </c>
      <c r="AS87" s="274">
        <f t="shared" si="80"/>
        <v>0</v>
      </c>
      <c r="AT87" s="274">
        <f t="shared" si="80"/>
        <v>0</v>
      </c>
      <c r="AU87" s="274">
        <f t="shared" si="80"/>
        <v>0</v>
      </c>
      <c r="AV87" s="274">
        <f t="shared" si="80"/>
        <v>0</v>
      </c>
      <c r="AW87" s="274">
        <f t="shared" si="80"/>
        <v>0</v>
      </c>
      <c r="AX87" s="274">
        <f t="shared" si="80"/>
        <v>0</v>
      </c>
      <c r="AY87" s="282">
        <f t="shared" si="80"/>
        <v>0</v>
      </c>
      <c r="AZ87" s="300">
        <f t="shared" si="80"/>
        <v>0</v>
      </c>
      <c r="BA87" s="296">
        <f>SUM(BA85:BA86)</f>
        <v>0</v>
      </c>
      <c r="BB87" s="274">
        <f>SUM(BB85:BB86)</f>
        <v>0</v>
      </c>
      <c r="BC87" s="274">
        <f>F87+R87+AD87+AP87</f>
        <v>0</v>
      </c>
      <c r="BD87" s="274">
        <f>SUM(BD85:BD86)</f>
        <v>0</v>
      </c>
      <c r="BE87" s="274">
        <f>H87+T87+AF87+AR87</f>
        <v>0</v>
      </c>
      <c r="BF87" s="274">
        <f t="shared" ref="BF87:BL87" si="81">SUM(BF85:BF86)</f>
        <v>0</v>
      </c>
      <c r="BG87" s="274">
        <f t="shared" si="81"/>
        <v>0</v>
      </c>
      <c r="BH87" s="274">
        <f t="shared" si="81"/>
        <v>0</v>
      </c>
      <c r="BI87" s="274">
        <f t="shared" si="81"/>
        <v>0</v>
      </c>
      <c r="BJ87" s="274">
        <f>SUM(BJ85:BJ86)</f>
        <v>0</v>
      </c>
      <c r="BK87" s="274">
        <f t="shared" si="81"/>
        <v>0</v>
      </c>
      <c r="BL87" s="300">
        <f t="shared" si="81"/>
        <v>0</v>
      </c>
    </row>
    <row r="88" spans="1:64" s="209" customFormat="1" ht="24.75" x14ac:dyDescent="0.25">
      <c r="A88" s="1510"/>
      <c r="B88" s="129" t="s">
        <v>170</v>
      </c>
      <c r="C88" s="130" t="s">
        <v>324</v>
      </c>
      <c r="D88" s="275">
        <f>D84+D87</f>
        <v>97405608.519685075</v>
      </c>
      <c r="E88" s="275">
        <f t="shared" ref="E88:O88" si="82">E84+E87</f>
        <v>57087274.475242563</v>
      </c>
      <c r="F88" s="275">
        <f t="shared" si="82"/>
        <v>4914816.8401298709</v>
      </c>
      <c r="G88" s="275">
        <f t="shared" si="82"/>
        <v>17550857.87277028</v>
      </c>
      <c r="H88" s="275">
        <f t="shared" si="82"/>
        <v>10431354.824439516</v>
      </c>
      <c r="I88" s="275">
        <f t="shared" si="82"/>
        <v>965059.28253538557</v>
      </c>
      <c r="J88" s="275">
        <f t="shared" si="82"/>
        <v>868493.19995622465</v>
      </c>
      <c r="K88" s="275">
        <f t="shared" si="82"/>
        <v>7826.6074609934385</v>
      </c>
      <c r="L88" s="275">
        <f t="shared" si="82"/>
        <v>1956872.1417902419</v>
      </c>
      <c r="M88" s="275">
        <f t="shared" si="82"/>
        <v>1368473.9535203935</v>
      </c>
      <c r="N88" s="275">
        <f t="shared" si="82"/>
        <v>370379.67372748756</v>
      </c>
      <c r="O88" s="283">
        <f t="shared" si="82"/>
        <v>1884199.6481121068</v>
      </c>
      <c r="P88" s="275">
        <f>P84+P87</f>
        <v>99779325.525362551</v>
      </c>
      <c r="Q88" s="275">
        <f t="shared" ref="Q88:AA88" si="83">Q84+Q87</f>
        <v>60497795.824435562</v>
      </c>
      <c r="R88" s="275">
        <f t="shared" si="83"/>
        <v>5532536.4032194614</v>
      </c>
      <c r="S88" s="275">
        <f t="shared" si="83"/>
        <v>17650322.543415803</v>
      </c>
      <c r="T88" s="275">
        <f t="shared" si="83"/>
        <v>9711910.0949173104</v>
      </c>
      <c r="U88" s="275">
        <f t="shared" si="83"/>
        <v>825358.23996452126</v>
      </c>
      <c r="V88" s="275">
        <f t="shared" si="83"/>
        <v>829947.00416412018</v>
      </c>
      <c r="W88" s="275">
        <f t="shared" si="83"/>
        <v>5536.7928475503113</v>
      </c>
      <c r="X88" s="275">
        <f t="shared" si="83"/>
        <v>1645426.6283780194</v>
      </c>
      <c r="Y88" s="275">
        <f t="shared" si="83"/>
        <v>1151683.6506937891</v>
      </c>
      <c r="Z88" s="275">
        <f t="shared" si="83"/>
        <v>228139.3072797512</v>
      </c>
      <c r="AA88" s="283">
        <f t="shared" si="83"/>
        <v>1700669.0360466533</v>
      </c>
      <c r="AB88" s="275">
        <f>AB84+AB87</f>
        <v>103149397.45448506</v>
      </c>
      <c r="AC88" s="275">
        <f t="shared" ref="AC88:AM88" si="84">AC84+AC87</f>
        <v>62774924.251054347</v>
      </c>
      <c r="AD88" s="275">
        <f t="shared" si="84"/>
        <v>6350167.6496163495</v>
      </c>
      <c r="AE88" s="275">
        <f t="shared" si="84"/>
        <v>17502279.740443509</v>
      </c>
      <c r="AF88" s="275">
        <f t="shared" si="84"/>
        <v>10256673.646379804</v>
      </c>
      <c r="AG88" s="275">
        <f t="shared" si="84"/>
        <v>917810.87722867134</v>
      </c>
      <c r="AH88" s="275">
        <f t="shared" si="84"/>
        <v>855578.14328387228</v>
      </c>
      <c r="AI88" s="275">
        <f t="shared" si="84"/>
        <v>4097.7959542309518</v>
      </c>
      <c r="AJ88" s="275">
        <f t="shared" si="84"/>
        <v>1727169.6488418942</v>
      </c>
      <c r="AK88" s="275">
        <f t="shared" si="84"/>
        <v>732971.69174458017</v>
      </c>
      <c r="AL88" s="275">
        <f t="shared" si="84"/>
        <v>313340.64797406498</v>
      </c>
      <c r="AM88" s="283">
        <f t="shared" si="84"/>
        <v>1714383.3619637375</v>
      </c>
      <c r="AN88" s="277">
        <f>AN84+AN87</f>
        <v>108129786.78547093</v>
      </c>
      <c r="AO88" s="275">
        <f>AO84+AO87</f>
        <v>67144753.039447293</v>
      </c>
      <c r="AP88" s="275">
        <f t="shared" ref="AP88:AZ88" si="85">AP84+AP87</f>
        <v>6105380.3815012556</v>
      </c>
      <c r="AQ88" s="275">
        <f t="shared" si="85"/>
        <v>17739296.798187055</v>
      </c>
      <c r="AR88" s="275">
        <f t="shared" si="85"/>
        <v>10397152.888117345</v>
      </c>
      <c r="AS88" s="275">
        <f t="shared" si="85"/>
        <v>989405.97658343497</v>
      </c>
      <c r="AT88" s="275">
        <f t="shared" si="85"/>
        <v>864683.59501040156</v>
      </c>
      <c r="AU88" s="275">
        <f t="shared" si="85"/>
        <v>3856.7789599015578</v>
      </c>
      <c r="AV88" s="275">
        <f t="shared" si="85"/>
        <v>2018675.6610508084</v>
      </c>
      <c r="AW88" s="275">
        <f t="shared" si="85"/>
        <v>984715.78242640744</v>
      </c>
      <c r="AX88" s="275">
        <f t="shared" si="85"/>
        <v>321603.77963902871</v>
      </c>
      <c r="AY88" s="283">
        <f t="shared" si="85"/>
        <v>1560262.1045479875</v>
      </c>
      <c r="AZ88" s="299">
        <f t="shared" si="85"/>
        <v>-2764586.5167731377</v>
      </c>
      <c r="BA88" s="308">
        <f>BA84+BA87</f>
        <v>405699531.76823038</v>
      </c>
      <c r="BB88" s="278">
        <f>BB84+BB87</f>
        <v>247504747.59017974</v>
      </c>
      <c r="BC88" s="278">
        <f t="shared" ref="BC88:BL88" si="86">BC84+BC87</f>
        <v>22902901.274466943</v>
      </c>
      <c r="BD88" s="278">
        <f t="shared" si="86"/>
        <v>70442756.954816654</v>
      </c>
      <c r="BE88" s="278">
        <f t="shared" si="86"/>
        <v>40797091.45385398</v>
      </c>
      <c r="BF88" s="278">
        <f t="shared" si="86"/>
        <v>3697634.3763120132</v>
      </c>
      <c r="BG88" s="278">
        <f t="shared" si="86"/>
        <v>3418701.9424146181</v>
      </c>
      <c r="BH88" s="278">
        <f t="shared" si="86"/>
        <v>21317.975222676258</v>
      </c>
      <c r="BI88" s="278">
        <f t="shared" si="86"/>
        <v>7348144.0800609645</v>
      </c>
      <c r="BJ88" s="278">
        <f>BJ84+BJ87</f>
        <v>4237845.0783851696</v>
      </c>
      <c r="BK88" s="278">
        <f t="shared" si="86"/>
        <v>1233463.4086203328</v>
      </c>
      <c r="BL88" s="305">
        <f t="shared" si="86"/>
        <v>6859514.1506704865</v>
      </c>
    </row>
    <row r="89" spans="1:64" customFormat="1" x14ac:dyDescent="0.25">
      <c r="A89" s="1511" t="s">
        <v>175</v>
      </c>
      <c r="B89" s="1512"/>
      <c r="C89" s="151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92" t="s">
        <v>247</v>
      </c>
      <c r="AO89" s="1461"/>
      <c r="AP89" s="1461"/>
      <c r="AQ89" s="1461"/>
      <c r="AR89" s="1461"/>
      <c r="AS89" s="1461"/>
      <c r="AT89" s="1461"/>
      <c r="AU89" s="1461"/>
      <c r="AV89" s="1461"/>
      <c r="AW89" s="1461"/>
      <c r="AX89" s="1461"/>
      <c r="AY89" s="1493"/>
      <c r="AZ89" s="719"/>
      <c r="BA89" s="1460" t="s">
        <v>807</v>
      </c>
      <c r="BB89" s="1461"/>
      <c r="BC89" s="1461"/>
      <c r="BD89" s="1461"/>
      <c r="BE89" s="1461"/>
      <c r="BF89" s="1461"/>
      <c r="BG89" s="1461"/>
      <c r="BH89" s="1461"/>
      <c r="BI89" s="1461"/>
      <c r="BJ89" s="1461"/>
      <c r="BK89" s="1461"/>
      <c r="BL89" s="1462"/>
    </row>
    <row r="90" spans="1:64" customFormat="1" ht="45" customHeight="1" x14ac:dyDescent="0.25">
      <c r="A90" s="1514"/>
      <c r="B90" s="1515"/>
      <c r="C90" s="1516"/>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494" t="s">
        <v>9</v>
      </c>
      <c r="B91" s="124" t="s">
        <v>121</v>
      </c>
      <c r="C91" s="125" t="s">
        <v>27</v>
      </c>
      <c r="D91" s="274">
        <f t="shared" ref="D91:D97" si="87">E91+F91</f>
        <v>58578524.43912366</v>
      </c>
      <c r="E91" s="253">
        <v>2184699.9975662087</v>
      </c>
      <c r="F91" s="253">
        <v>56393824.441557452</v>
      </c>
      <c r="G91" s="303"/>
      <c r="H91" s="303"/>
      <c r="I91" s="303"/>
      <c r="J91" s="303"/>
      <c r="K91" s="303"/>
      <c r="L91" s="303"/>
      <c r="M91" s="303"/>
      <c r="N91" s="303"/>
      <c r="O91" s="375"/>
      <c r="P91" s="274">
        <f t="shared" ref="P91:P97" si="88">Q91+R91</f>
        <v>6615350.1743510496</v>
      </c>
      <c r="Q91" s="253">
        <v>2043587.9212664776</v>
      </c>
      <c r="R91" s="253">
        <v>4571762.253084572</v>
      </c>
      <c r="S91" s="303"/>
      <c r="T91" s="303"/>
      <c r="U91" s="303"/>
      <c r="V91" s="303"/>
      <c r="W91" s="303"/>
      <c r="X91" s="303"/>
      <c r="Y91" s="303"/>
      <c r="Z91" s="303"/>
      <c r="AA91" s="375"/>
      <c r="AB91" s="274">
        <f t="shared" ref="AB91:AB97" si="89">AC91+AD91</f>
        <v>187505638.36053073</v>
      </c>
      <c r="AC91" s="253">
        <v>1982433.0965244416</v>
      </c>
      <c r="AD91" s="253">
        <v>185523205.26400629</v>
      </c>
      <c r="AE91" s="303"/>
      <c r="AF91" s="303"/>
      <c r="AG91" s="303"/>
      <c r="AH91" s="303"/>
      <c r="AI91" s="303"/>
      <c r="AJ91" s="303"/>
      <c r="AK91" s="303"/>
      <c r="AL91" s="303"/>
      <c r="AM91" s="375"/>
      <c r="AN91" s="289">
        <f t="shared" ref="AN91:AN97" si="90">AO91+AP91</f>
        <v>5898106.9796541203</v>
      </c>
      <c r="AO91" s="253">
        <v>1938232.428654294</v>
      </c>
      <c r="AP91" s="253">
        <v>3959874.5509998263</v>
      </c>
      <c r="AQ91" s="303"/>
      <c r="AR91" s="303"/>
      <c r="AS91" s="303"/>
      <c r="AT91" s="303"/>
      <c r="AU91" s="303"/>
      <c r="AV91" s="303"/>
      <c r="AW91" s="303"/>
      <c r="AX91" s="303"/>
      <c r="AY91" s="375"/>
      <c r="AZ91" s="526"/>
      <c r="BA91" s="296">
        <f t="shared" ref="BA91:BA97" si="91">BB91+BC91+AZ91</f>
        <v>258597619.95365956</v>
      </c>
      <c r="BB91" s="274">
        <f t="shared" ref="BB91:BC96" si="92">E91+Q91+AC91+AO91</f>
        <v>8148953.4440114219</v>
      </c>
      <c r="BC91" s="274">
        <f t="shared" si="92"/>
        <v>250448666.50964814</v>
      </c>
      <c r="BD91" s="303"/>
      <c r="BE91" s="303"/>
      <c r="BF91" s="303"/>
      <c r="BG91" s="303"/>
      <c r="BH91" s="303"/>
      <c r="BI91" s="303"/>
      <c r="BJ91" s="303"/>
      <c r="BK91" s="303"/>
      <c r="BL91" s="304"/>
    </row>
    <row r="92" spans="1:64" x14ac:dyDescent="0.25">
      <c r="A92" s="1495"/>
      <c r="B92" s="126" t="s">
        <v>122</v>
      </c>
      <c r="C92" s="127" t="s">
        <v>97</v>
      </c>
      <c r="D92" s="274">
        <f t="shared" si="87"/>
        <v>-49615697.186240591</v>
      </c>
      <c r="E92" s="253">
        <v>214989.81946550391</v>
      </c>
      <c r="F92" s="253">
        <v>-49830687.005706094</v>
      </c>
      <c r="G92" s="303"/>
      <c r="H92" s="303"/>
      <c r="I92" s="303"/>
      <c r="J92" s="303"/>
      <c r="K92" s="303"/>
      <c r="L92" s="303"/>
      <c r="M92" s="303"/>
      <c r="N92" s="303"/>
      <c r="O92" s="375"/>
      <c r="P92" s="274">
        <f t="shared" si="88"/>
        <v>2249862.6277545835</v>
      </c>
      <c r="Q92" s="253">
        <v>220901.69180455952</v>
      </c>
      <c r="R92" s="253">
        <v>2028960.9359500241</v>
      </c>
      <c r="S92" s="303"/>
      <c r="T92" s="303"/>
      <c r="U92" s="303"/>
      <c r="V92" s="303"/>
      <c r="W92" s="303"/>
      <c r="X92" s="303"/>
      <c r="Y92" s="303"/>
      <c r="Z92" s="303"/>
      <c r="AA92" s="375"/>
      <c r="AB92" s="274">
        <f t="shared" si="89"/>
        <v>-178300788.54253381</v>
      </c>
      <c r="AC92" s="253">
        <v>882792.57605552545</v>
      </c>
      <c r="AD92" s="253">
        <v>-179183581.11858934</v>
      </c>
      <c r="AE92" s="303"/>
      <c r="AF92" s="303"/>
      <c r="AG92" s="303"/>
      <c r="AH92" s="303"/>
      <c r="AI92" s="303"/>
      <c r="AJ92" s="303"/>
      <c r="AK92" s="303"/>
      <c r="AL92" s="303"/>
      <c r="AM92" s="375"/>
      <c r="AN92" s="289">
        <f t="shared" si="90"/>
        <v>4379940.2587512899</v>
      </c>
      <c r="AO92" s="253">
        <v>603038.75323223986</v>
      </c>
      <c r="AP92" s="253">
        <v>3776901.5055190502</v>
      </c>
      <c r="AQ92" s="303"/>
      <c r="AR92" s="303"/>
      <c r="AS92" s="303"/>
      <c r="AT92" s="303"/>
      <c r="AU92" s="303"/>
      <c r="AV92" s="303"/>
      <c r="AW92" s="303"/>
      <c r="AX92" s="303"/>
      <c r="AY92" s="375"/>
      <c r="AZ92" s="526"/>
      <c r="BA92" s="296">
        <f t="shared" si="91"/>
        <v>-221286682.84226853</v>
      </c>
      <c r="BB92" s="274">
        <f t="shared" si="92"/>
        <v>1921722.8405578285</v>
      </c>
      <c r="BC92" s="274">
        <f t="shared" si="92"/>
        <v>-223208405.68282634</v>
      </c>
      <c r="BD92" s="303"/>
      <c r="BE92" s="303"/>
      <c r="BF92" s="303"/>
      <c r="BG92" s="303"/>
      <c r="BH92" s="303"/>
      <c r="BI92" s="303"/>
      <c r="BJ92" s="303"/>
      <c r="BK92" s="303"/>
      <c r="BL92" s="304"/>
    </row>
    <row r="93" spans="1:64" x14ac:dyDescent="0.25">
      <c r="A93" s="1495"/>
      <c r="B93" s="126" t="s">
        <v>123</v>
      </c>
      <c r="C93" s="127" t="s">
        <v>98</v>
      </c>
      <c r="D93" s="274">
        <f t="shared" si="87"/>
        <v>2342836.9271361982</v>
      </c>
      <c r="E93" s="253">
        <v>1067002.2104177759</v>
      </c>
      <c r="F93" s="253">
        <v>1275834.7167184222</v>
      </c>
      <c r="G93" s="303"/>
      <c r="H93" s="303"/>
      <c r="I93" s="303"/>
      <c r="J93" s="303"/>
      <c r="K93" s="303"/>
      <c r="L93" s="303"/>
      <c r="M93" s="303"/>
      <c r="N93" s="303"/>
      <c r="O93" s="375"/>
      <c r="P93" s="274">
        <f t="shared" si="88"/>
        <v>2986446.8471438745</v>
      </c>
      <c r="Q93" s="253">
        <v>1514897.4232052048</v>
      </c>
      <c r="R93" s="253">
        <v>1471549.4239386695</v>
      </c>
      <c r="S93" s="303"/>
      <c r="T93" s="303"/>
      <c r="U93" s="303"/>
      <c r="V93" s="303"/>
      <c r="W93" s="303"/>
      <c r="X93" s="303"/>
      <c r="Y93" s="303"/>
      <c r="Z93" s="303"/>
      <c r="AA93" s="375"/>
      <c r="AB93" s="274">
        <f t="shared" si="89"/>
        <v>2745978.7377952631</v>
      </c>
      <c r="AC93" s="253">
        <v>1440057.3185214237</v>
      </c>
      <c r="AD93" s="253">
        <v>1305921.4192738393</v>
      </c>
      <c r="AE93" s="303"/>
      <c r="AF93" s="303"/>
      <c r="AG93" s="303"/>
      <c r="AH93" s="303"/>
      <c r="AI93" s="303"/>
      <c r="AJ93" s="303"/>
      <c r="AK93" s="303"/>
      <c r="AL93" s="303"/>
      <c r="AM93" s="375"/>
      <c r="AN93" s="289">
        <f t="shared" si="90"/>
        <v>2351925.3844048353</v>
      </c>
      <c r="AO93" s="253">
        <v>1042060.9204466406</v>
      </c>
      <c r="AP93" s="253">
        <v>1309864.4639581945</v>
      </c>
      <c r="AQ93" s="303"/>
      <c r="AR93" s="303"/>
      <c r="AS93" s="303"/>
      <c r="AT93" s="303"/>
      <c r="AU93" s="303"/>
      <c r="AV93" s="303"/>
      <c r="AW93" s="303"/>
      <c r="AX93" s="303"/>
      <c r="AY93" s="375"/>
      <c r="AZ93" s="526"/>
      <c r="BA93" s="296">
        <f t="shared" si="91"/>
        <v>10427187.896480169</v>
      </c>
      <c r="BB93" s="274">
        <f t="shared" si="92"/>
        <v>5064017.8725910448</v>
      </c>
      <c r="BC93" s="274">
        <f t="shared" si="92"/>
        <v>5363170.0238891253</v>
      </c>
      <c r="BD93" s="303"/>
      <c r="BE93" s="303"/>
      <c r="BF93" s="303"/>
      <c r="BG93" s="303"/>
      <c r="BH93" s="303"/>
      <c r="BI93" s="303"/>
      <c r="BJ93" s="303"/>
      <c r="BK93" s="303"/>
      <c r="BL93" s="304"/>
    </row>
    <row r="94" spans="1:64" x14ac:dyDescent="0.25">
      <c r="A94" s="1495"/>
      <c r="B94" s="132" t="s">
        <v>124</v>
      </c>
      <c r="C94" s="127" t="s">
        <v>99</v>
      </c>
      <c r="D94" s="274">
        <f t="shared" si="87"/>
        <v>148752.08320992877</v>
      </c>
      <c r="E94" s="253">
        <v>87921.647504052264</v>
      </c>
      <c r="F94" s="253">
        <v>60830.435705876509</v>
      </c>
      <c r="G94" s="303"/>
      <c r="H94" s="303"/>
      <c r="I94" s="303"/>
      <c r="J94" s="303"/>
      <c r="K94" s="303"/>
      <c r="L94" s="303"/>
      <c r="M94" s="303"/>
      <c r="N94" s="303"/>
      <c r="O94" s="375"/>
      <c r="P94" s="274">
        <f t="shared" si="88"/>
        <v>188197.23572097329</v>
      </c>
      <c r="Q94" s="253">
        <v>95787.209387439536</v>
      </c>
      <c r="R94" s="253">
        <v>92410.026333533766</v>
      </c>
      <c r="S94" s="303"/>
      <c r="T94" s="303"/>
      <c r="U94" s="303"/>
      <c r="V94" s="303"/>
      <c r="W94" s="303"/>
      <c r="X94" s="303"/>
      <c r="Y94" s="303"/>
      <c r="Z94" s="303"/>
      <c r="AA94" s="375"/>
      <c r="AB94" s="274">
        <f t="shared" si="89"/>
        <v>237543.72311086219</v>
      </c>
      <c r="AC94" s="253">
        <v>139550.17778669484</v>
      </c>
      <c r="AD94" s="253">
        <v>97993.545324167339</v>
      </c>
      <c r="AE94" s="303"/>
      <c r="AF94" s="303"/>
      <c r="AG94" s="303"/>
      <c r="AH94" s="303"/>
      <c r="AI94" s="303"/>
      <c r="AJ94" s="303"/>
      <c r="AK94" s="303"/>
      <c r="AL94" s="303"/>
      <c r="AM94" s="375"/>
      <c r="AN94" s="289">
        <f t="shared" si="90"/>
        <v>592414.35667062202</v>
      </c>
      <c r="AO94" s="253">
        <v>438755.89455284312</v>
      </c>
      <c r="AP94" s="253">
        <v>153658.46211777895</v>
      </c>
      <c r="AQ94" s="303"/>
      <c r="AR94" s="303"/>
      <c r="AS94" s="303"/>
      <c r="AT94" s="303"/>
      <c r="AU94" s="303"/>
      <c r="AV94" s="303"/>
      <c r="AW94" s="303"/>
      <c r="AX94" s="303"/>
      <c r="AY94" s="375"/>
      <c r="AZ94" s="526"/>
      <c r="BA94" s="296">
        <f t="shared" si="91"/>
        <v>1166907.3987123864</v>
      </c>
      <c r="BB94" s="274">
        <f t="shared" si="92"/>
        <v>762014.9292310297</v>
      </c>
      <c r="BC94" s="274">
        <f t="shared" si="92"/>
        <v>404892.46948135656</v>
      </c>
      <c r="BD94" s="303"/>
      <c r="BE94" s="303"/>
      <c r="BF94" s="303"/>
      <c r="BG94" s="303"/>
      <c r="BH94" s="303"/>
      <c r="BI94" s="303"/>
      <c r="BJ94" s="303"/>
      <c r="BK94" s="303"/>
      <c r="BL94" s="304"/>
    </row>
    <row r="95" spans="1:64" x14ac:dyDescent="0.25">
      <c r="A95" s="1495"/>
      <c r="B95" s="132" t="s">
        <v>125</v>
      </c>
      <c r="C95" s="127" t="s">
        <v>100</v>
      </c>
      <c r="D95" s="274">
        <f t="shared" si="87"/>
        <v>-3304.2931453824785</v>
      </c>
      <c r="E95" s="253">
        <v>0</v>
      </c>
      <c r="F95" s="253">
        <v>-3304.2931453824785</v>
      </c>
      <c r="G95" s="303"/>
      <c r="H95" s="303"/>
      <c r="I95" s="303"/>
      <c r="J95" s="303"/>
      <c r="K95" s="303"/>
      <c r="L95" s="303"/>
      <c r="M95" s="303"/>
      <c r="N95" s="303"/>
      <c r="O95" s="375"/>
      <c r="P95" s="274">
        <f t="shared" si="88"/>
        <v>-114483.17399284948</v>
      </c>
      <c r="Q95" s="253">
        <v>1.6964376698702375</v>
      </c>
      <c r="R95" s="253">
        <v>-114484.87043051935</v>
      </c>
      <c r="S95" s="303"/>
      <c r="T95" s="303"/>
      <c r="U95" s="303"/>
      <c r="V95" s="303"/>
      <c r="W95" s="303"/>
      <c r="X95" s="303"/>
      <c r="Y95" s="303"/>
      <c r="Z95" s="303"/>
      <c r="AA95" s="375"/>
      <c r="AB95" s="274">
        <f t="shared" si="89"/>
        <v>-54329.173741083148</v>
      </c>
      <c r="AC95" s="253">
        <v>1.6532872460493944</v>
      </c>
      <c r="AD95" s="253">
        <v>-54330.8270283292</v>
      </c>
      <c r="AE95" s="303"/>
      <c r="AF95" s="303"/>
      <c r="AG95" s="303"/>
      <c r="AH95" s="303"/>
      <c r="AI95" s="303"/>
      <c r="AJ95" s="303"/>
      <c r="AK95" s="303"/>
      <c r="AL95" s="303"/>
      <c r="AM95" s="375"/>
      <c r="AN95" s="289">
        <f t="shared" si="90"/>
        <v>-10328.678871987882</v>
      </c>
      <c r="AO95" s="253">
        <v>1.5827990392588001</v>
      </c>
      <c r="AP95" s="253">
        <v>-10330.261671027141</v>
      </c>
      <c r="AQ95" s="303"/>
      <c r="AR95" s="303"/>
      <c r="AS95" s="303"/>
      <c r="AT95" s="303"/>
      <c r="AU95" s="303"/>
      <c r="AV95" s="303"/>
      <c r="AW95" s="303"/>
      <c r="AX95" s="303"/>
      <c r="AY95" s="375"/>
      <c r="AZ95" s="526"/>
      <c r="BA95" s="296">
        <f t="shared" si="91"/>
        <v>-182445.31975130297</v>
      </c>
      <c r="BB95" s="274">
        <f t="shared" si="92"/>
        <v>4.9325239551784321</v>
      </c>
      <c r="BC95" s="274">
        <f t="shared" si="92"/>
        <v>-182450.25227525816</v>
      </c>
      <c r="BD95" s="303"/>
      <c r="BE95" s="303"/>
      <c r="BF95" s="303"/>
      <c r="BG95" s="303"/>
      <c r="BH95" s="303"/>
      <c r="BI95" s="303"/>
      <c r="BJ95" s="303"/>
      <c r="BK95" s="303"/>
      <c r="BL95" s="304"/>
    </row>
    <row r="96" spans="1:64" x14ac:dyDescent="0.25">
      <c r="A96" s="1495"/>
      <c r="B96" s="126" t="s">
        <v>126</v>
      </c>
      <c r="C96" s="127" t="s">
        <v>28</v>
      </c>
      <c r="D96" s="274">
        <f t="shared" si="87"/>
        <v>86104.311323803064</v>
      </c>
      <c r="E96" s="253">
        <v>86104.311323803064</v>
      </c>
      <c r="F96" s="253">
        <v>0</v>
      </c>
      <c r="G96" s="303"/>
      <c r="H96" s="303"/>
      <c r="I96" s="303"/>
      <c r="J96" s="303"/>
      <c r="K96" s="303"/>
      <c r="L96" s="303"/>
      <c r="M96" s="303"/>
      <c r="N96" s="303"/>
      <c r="O96" s="375"/>
      <c r="P96" s="274">
        <f t="shared" si="88"/>
        <v>-106970.6253404812</v>
      </c>
      <c r="Q96" s="253">
        <v>-107361.93738892814</v>
      </c>
      <c r="R96" s="253">
        <v>391.312048446934</v>
      </c>
      <c r="S96" s="303"/>
      <c r="T96" s="303"/>
      <c r="U96" s="303"/>
      <c r="V96" s="303"/>
      <c r="W96" s="303"/>
      <c r="X96" s="303"/>
      <c r="Y96" s="303"/>
      <c r="Z96" s="303"/>
      <c r="AA96" s="375"/>
      <c r="AB96" s="274">
        <f t="shared" si="89"/>
        <v>92194.633993868832</v>
      </c>
      <c r="AC96" s="253">
        <v>92194.633993868832</v>
      </c>
      <c r="AD96" s="253">
        <v>0</v>
      </c>
      <c r="AE96" s="303"/>
      <c r="AF96" s="303"/>
      <c r="AG96" s="303"/>
      <c r="AH96" s="303"/>
      <c r="AI96" s="303"/>
      <c r="AJ96" s="303"/>
      <c r="AK96" s="303"/>
      <c r="AL96" s="303"/>
      <c r="AM96" s="375"/>
      <c r="AN96" s="289">
        <f t="shared" si="90"/>
        <v>26706.74042373195</v>
      </c>
      <c r="AO96" s="253">
        <v>26706.74042373195</v>
      </c>
      <c r="AP96" s="253">
        <v>0</v>
      </c>
      <c r="AQ96" s="303"/>
      <c r="AR96" s="303"/>
      <c r="AS96" s="303"/>
      <c r="AT96" s="303"/>
      <c r="AU96" s="303"/>
      <c r="AV96" s="303"/>
      <c r="AW96" s="303"/>
      <c r="AX96" s="303"/>
      <c r="AY96" s="375"/>
      <c r="AZ96" s="526"/>
      <c r="BA96" s="296">
        <f t="shared" si="91"/>
        <v>98035.060400922637</v>
      </c>
      <c r="BB96" s="274">
        <f t="shared" si="92"/>
        <v>97643.748352475697</v>
      </c>
      <c r="BC96" s="274">
        <f t="shared" si="92"/>
        <v>391.312048446934</v>
      </c>
      <c r="BD96" s="303"/>
      <c r="BE96" s="303"/>
      <c r="BF96" s="303"/>
      <c r="BG96" s="303"/>
      <c r="BH96" s="303"/>
      <c r="BI96" s="303"/>
      <c r="BJ96" s="303"/>
      <c r="BK96" s="303"/>
      <c r="BL96" s="304"/>
    </row>
    <row r="97" spans="1:64" s="209" customFormat="1" ht="14.85" customHeight="1" x14ac:dyDescent="0.25">
      <c r="A97" s="1496"/>
      <c r="B97" s="129" t="s">
        <v>127</v>
      </c>
      <c r="C97" s="130" t="s">
        <v>105</v>
      </c>
      <c r="D97" s="275">
        <f t="shared" si="87"/>
        <v>11537216.281407617</v>
      </c>
      <c r="E97" s="275">
        <f>SUM(E91:E96)</f>
        <v>3640717.9862773437</v>
      </c>
      <c r="F97" s="275">
        <f>SUM(F91:F96)</f>
        <v>7896498.2951302743</v>
      </c>
      <c r="G97" s="335"/>
      <c r="H97" s="335"/>
      <c r="I97" s="335"/>
      <c r="J97" s="335"/>
      <c r="K97" s="335"/>
      <c r="L97" s="335"/>
      <c r="M97" s="335"/>
      <c r="N97" s="335"/>
      <c r="O97" s="376"/>
      <c r="P97" s="275">
        <f t="shared" si="88"/>
        <v>11818403.08563715</v>
      </c>
      <c r="Q97" s="275">
        <f>SUM(Q91:Q96)</f>
        <v>3767814.0047124228</v>
      </c>
      <c r="R97" s="275">
        <f>SUM(R91:R96)</f>
        <v>8050589.080924727</v>
      </c>
      <c r="S97" s="335"/>
      <c r="T97" s="335"/>
      <c r="U97" s="335"/>
      <c r="V97" s="335"/>
      <c r="W97" s="335"/>
      <c r="X97" s="335"/>
      <c r="Y97" s="335"/>
      <c r="Z97" s="335"/>
      <c r="AA97" s="376"/>
      <c r="AB97" s="275">
        <f t="shared" si="89"/>
        <v>12226237.739155822</v>
      </c>
      <c r="AC97" s="275">
        <f>SUM(AC91:AC96)</f>
        <v>4537029.4561692001</v>
      </c>
      <c r="AD97" s="275">
        <f>SUM(AD91:AD96)</f>
        <v>7689208.2829866223</v>
      </c>
      <c r="AE97" s="335"/>
      <c r="AF97" s="335"/>
      <c r="AG97" s="335"/>
      <c r="AH97" s="335"/>
      <c r="AI97" s="335"/>
      <c r="AJ97" s="335"/>
      <c r="AK97" s="335"/>
      <c r="AL97" s="335"/>
      <c r="AM97" s="376"/>
      <c r="AN97" s="277">
        <f t="shared" si="90"/>
        <v>13238765.04103261</v>
      </c>
      <c r="AO97" s="275">
        <f>SUM(AO91:AO96)</f>
        <v>4048796.3201087886</v>
      </c>
      <c r="AP97" s="275">
        <f>SUM(AP91:AP96)</f>
        <v>9189968.7209238224</v>
      </c>
      <c r="AQ97" s="335"/>
      <c r="AR97" s="335"/>
      <c r="AS97" s="335"/>
      <c r="AT97" s="335"/>
      <c r="AU97" s="335"/>
      <c r="AV97" s="335"/>
      <c r="AW97" s="335"/>
      <c r="AX97" s="335"/>
      <c r="AY97" s="376"/>
      <c r="AZ97" s="299">
        <f>SUM(AZ91:AZ96)</f>
        <v>0</v>
      </c>
      <c r="BA97" s="297">
        <f t="shared" si="91"/>
        <v>48820622.147233225</v>
      </c>
      <c r="BB97" s="275">
        <f>SUM(BB91:BB96)</f>
        <v>15994357.767267754</v>
      </c>
      <c r="BC97" s="275">
        <f>SUM(BC91:BC96)</f>
        <v>32826264.379965473</v>
      </c>
      <c r="BD97" s="335"/>
      <c r="BE97" s="335"/>
      <c r="BF97" s="335"/>
      <c r="BG97" s="335"/>
      <c r="BH97" s="335"/>
      <c r="BI97" s="335"/>
      <c r="BJ97" s="335"/>
      <c r="BK97" s="335"/>
      <c r="BL97" s="336"/>
    </row>
    <row r="98" spans="1:64" ht="14.85" customHeight="1" x14ac:dyDescent="0.25">
      <c r="A98" s="1494"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3">D98+P98+AB98+AN98+AZ98</f>
        <v>0</v>
      </c>
      <c r="BB98" s="301"/>
      <c r="BC98" s="301"/>
      <c r="BD98" s="301"/>
      <c r="BE98" s="301"/>
      <c r="BF98" s="301"/>
      <c r="BG98" s="301"/>
      <c r="BH98" s="301"/>
      <c r="BI98" s="301"/>
      <c r="BJ98" s="303"/>
      <c r="BK98" s="301"/>
      <c r="BL98" s="302"/>
    </row>
    <row r="99" spans="1:64" x14ac:dyDescent="0.25">
      <c r="A99" s="1495"/>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3"/>
        <v>0</v>
      </c>
      <c r="BB99" s="303"/>
      <c r="BC99" s="303"/>
      <c r="BD99" s="303"/>
      <c r="BE99" s="303"/>
      <c r="BF99" s="303"/>
      <c r="BG99" s="303"/>
      <c r="BH99" s="303"/>
      <c r="BI99" s="303"/>
      <c r="BJ99" s="303"/>
      <c r="BK99" s="303"/>
      <c r="BL99" s="304"/>
    </row>
    <row r="100" spans="1:64" ht="24.75" x14ac:dyDescent="0.25">
      <c r="A100" s="1495"/>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3"/>
        <v>0</v>
      </c>
      <c r="BB100" s="303"/>
      <c r="BC100" s="303"/>
      <c r="BD100" s="303"/>
      <c r="BE100" s="303"/>
      <c r="BF100" s="303"/>
      <c r="BG100" s="303"/>
      <c r="BH100" s="303"/>
      <c r="BI100" s="303"/>
      <c r="BJ100" s="303"/>
      <c r="BK100" s="303"/>
      <c r="BL100" s="304"/>
    </row>
    <row r="101" spans="1:64" x14ac:dyDescent="0.25">
      <c r="A101" s="1495"/>
      <c r="B101" s="126" t="s">
        <v>131</v>
      </c>
      <c r="C101" s="1124"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3"/>
        <v>0</v>
      </c>
      <c r="BB101" s="303"/>
      <c r="BC101" s="303"/>
      <c r="BD101" s="303"/>
      <c r="BE101" s="303"/>
      <c r="BF101" s="303"/>
      <c r="BG101" s="303"/>
      <c r="BH101" s="303"/>
      <c r="BI101" s="303"/>
      <c r="BJ101" s="303"/>
      <c r="BK101" s="303"/>
      <c r="BL101" s="304"/>
    </row>
    <row r="102" spans="1:64" x14ac:dyDescent="0.25">
      <c r="A102" s="1495"/>
      <c r="B102" s="126" t="s">
        <v>132</v>
      </c>
      <c r="C102" s="1124"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3"/>
        <v>0</v>
      </c>
      <c r="BB102" s="303"/>
      <c r="BC102" s="303"/>
      <c r="BD102" s="303"/>
      <c r="BE102" s="303"/>
      <c r="BF102" s="303"/>
      <c r="BG102" s="303"/>
      <c r="BH102" s="303"/>
      <c r="BI102" s="303"/>
      <c r="BJ102" s="303"/>
      <c r="BK102" s="303"/>
      <c r="BL102" s="304"/>
    </row>
    <row r="103" spans="1:64" x14ac:dyDescent="0.25">
      <c r="A103" s="1495"/>
      <c r="B103" s="126" t="s">
        <v>133</v>
      </c>
      <c r="C103" s="1124"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3"/>
        <v>0</v>
      </c>
      <c r="BB103" s="303"/>
      <c r="BC103" s="303"/>
      <c r="BD103" s="303"/>
      <c r="BE103" s="303"/>
      <c r="BF103" s="303"/>
      <c r="BG103" s="303"/>
      <c r="BH103" s="303"/>
      <c r="BI103" s="303"/>
      <c r="BJ103" s="303"/>
      <c r="BK103" s="303"/>
      <c r="BL103" s="304"/>
    </row>
    <row r="104" spans="1:64" s="209" customFormat="1" x14ac:dyDescent="0.25">
      <c r="A104" s="1496"/>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108942824.80109268</v>
      </c>
      <c r="E105" s="303"/>
      <c r="F105" s="303"/>
      <c r="G105" s="303"/>
      <c r="H105" s="303"/>
      <c r="I105" s="303"/>
      <c r="J105" s="303"/>
      <c r="K105" s="303"/>
      <c r="L105" s="303"/>
      <c r="M105" s="303"/>
      <c r="N105" s="303"/>
      <c r="O105" s="375"/>
      <c r="P105" s="274">
        <f>P88+P97+P104</f>
        <v>111597728.6109997</v>
      </c>
      <c r="Q105" s="303"/>
      <c r="R105" s="303"/>
      <c r="S105" s="303"/>
      <c r="T105" s="303"/>
      <c r="U105" s="303"/>
      <c r="V105" s="303"/>
      <c r="W105" s="303"/>
      <c r="X105" s="303"/>
      <c r="Y105" s="303"/>
      <c r="Z105" s="303"/>
      <c r="AA105" s="375"/>
      <c r="AB105" s="274">
        <f>AB88+AB97+AB104</f>
        <v>115375635.19364089</v>
      </c>
      <c r="AC105" s="303"/>
      <c r="AD105" s="303"/>
      <c r="AE105" s="303"/>
      <c r="AF105" s="303"/>
      <c r="AG105" s="303"/>
      <c r="AH105" s="303"/>
      <c r="AI105" s="303"/>
      <c r="AJ105" s="303"/>
      <c r="AK105" s="303"/>
      <c r="AL105" s="303"/>
      <c r="AM105" s="375"/>
      <c r="AN105" s="289">
        <f>AN88+AN97+AN104</f>
        <v>121368551.82650355</v>
      </c>
      <c r="AO105" s="303"/>
      <c r="AP105" s="303"/>
      <c r="AQ105" s="303"/>
      <c r="AR105" s="303"/>
      <c r="AS105" s="303"/>
      <c r="AT105" s="303"/>
      <c r="AU105" s="303"/>
      <c r="AV105" s="303"/>
      <c r="AW105" s="303"/>
      <c r="AX105" s="303"/>
      <c r="AY105" s="375"/>
      <c r="AZ105" s="300">
        <f>AZ88+AZ97+AZ104</f>
        <v>-2764586.5167731377</v>
      </c>
      <c r="BA105" s="296">
        <f>BA88+BA97+BA104</f>
        <v>454520153.91546363</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4672960.275256753</v>
      </c>
      <c r="E106" s="338"/>
      <c r="F106" s="338"/>
      <c r="G106" s="338"/>
      <c r="H106" s="338"/>
      <c r="I106" s="338"/>
      <c r="J106" s="338"/>
      <c r="K106" s="338"/>
      <c r="L106" s="338"/>
      <c r="M106" s="338"/>
      <c r="N106" s="338"/>
      <c r="O106" s="566"/>
      <c r="P106" s="344">
        <f>P17-P105</f>
        <v>4221233.2411875427</v>
      </c>
      <c r="Q106" s="338"/>
      <c r="R106" s="338"/>
      <c r="S106" s="338"/>
      <c r="T106" s="338"/>
      <c r="U106" s="338"/>
      <c r="V106" s="338"/>
      <c r="W106" s="338"/>
      <c r="X106" s="338"/>
      <c r="Y106" s="338"/>
      <c r="Z106" s="338"/>
      <c r="AA106" s="566"/>
      <c r="AB106" s="344">
        <f>AB17-AB105</f>
        <v>3562899.1366525143</v>
      </c>
      <c r="AC106" s="338"/>
      <c r="AD106" s="338"/>
      <c r="AE106" s="338"/>
      <c r="AF106" s="338"/>
      <c r="AG106" s="338"/>
      <c r="AH106" s="338"/>
      <c r="AI106" s="338"/>
      <c r="AJ106" s="338"/>
      <c r="AK106" s="338"/>
      <c r="AL106" s="338"/>
      <c r="AM106" s="566"/>
      <c r="AN106" s="344">
        <f>AN17-AN105</f>
        <v>5440900.7099217772</v>
      </c>
      <c r="AO106" s="338"/>
      <c r="AP106" s="338"/>
      <c r="AQ106" s="338"/>
      <c r="AR106" s="338"/>
      <c r="AS106" s="338"/>
      <c r="AT106" s="338"/>
      <c r="AU106" s="338"/>
      <c r="AV106" s="338"/>
      <c r="AW106" s="338"/>
      <c r="AX106" s="338"/>
      <c r="AY106" s="566"/>
      <c r="AZ106" s="860">
        <f>AZ17-AZ105</f>
        <v>1138845.1079781523</v>
      </c>
      <c r="BA106" s="345">
        <f>BA17-BA105</f>
        <v>19036838.470996737</v>
      </c>
      <c r="BB106" s="338"/>
      <c r="BC106" s="338"/>
      <c r="BD106" s="338"/>
      <c r="BE106" s="338"/>
      <c r="BF106" s="338"/>
      <c r="BG106" s="338"/>
      <c r="BH106" s="338"/>
      <c r="BI106" s="338"/>
      <c r="BJ106" s="338"/>
      <c r="BK106" s="338"/>
      <c r="BL106" s="339"/>
    </row>
    <row r="107" spans="1:64" x14ac:dyDescent="0.25">
      <c r="A107" s="267"/>
      <c r="B107" s="126" t="s">
        <v>269</v>
      </c>
      <c r="C107" s="127" t="s">
        <v>26</v>
      </c>
      <c r="D107" s="257">
        <v>1145449.8331121565</v>
      </c>
      <c r="E107" s="340"/>
      <c r="F107" s="340"/>
      <c r="G107" s="340"/>
      <c r="H107" s="340"/>
      <c r="I107" s="340"/>
      <c r="J107" s="340"/>
      <c r="K107" s="340"/>
      <c r="L107" s="340"/>
      <c r="M107" s="340"/>
      <c r="N107" s="340"/>
      <c r="O107" s="377"/>
      <c r="P107" s="257">
        <v>1034721.1674895076</v>
      </c>
      <c r="Q107" s="340"/>
      <c r="R107" s="340"/>
      <c r="S107" s="340"/>
      <c r="T107" s="340"/>
      <c r="U107" s="340"/>
      <c r="V107" s="340"/>
      <c r="W107" s="340"/>
      <c r="X107" s="340"/>
      <c r="Y107" s="340"/>
      <c r="Z107" s="340"/>
      <c r="AA107" s="377"/>
      <c r="AB107" s="257">
        <v>873348.36614887218</v>
      </c>
      <c r="AC107" s="340"/>
      <c r="AD107" s="340"/>
      <c r="AE107" s="340"/>
      <c r="AF107" s="340"/>
      <c r="AG107" s="340"/>
      <c r="AH107" s="340"/>
      <c r="AI107" s="340"/>
      <c r="AJ107" s="340"/>
      <c r="AK107" s="340"/>
      <c r="AL107" s="340"/>
      <c r="AM107" s="340"/>
      <c r="AN107" s="257">
        <v>1333689.6620242046</v>
      </c>
      <c r="AO107" s="340"/>
      <c r="AP107" s="340"/>
      <c r="AQ107" s="340"/>
      <c r="AR107" s="340"/>
      <c r="AS107" s="340"/>
      <c r="AT107" s="340"/>
      <c r="AU107" s="340"/>
      <c r="AV107" s="340"/>
      <c r="AW107" s="340"/>
      <c r="AX107" s="340"/>
      <c r="AY107" s="377"/>
      <c r="AZ107" s="257">
        <v>279157.07860420365</v>
      </c>
      <c r="BA107" s="296">
        <f>D107+P107+AB107+AN107+AZ107</f>
        <v>4666366.1073789448</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3527510.4421445965</v>
      </c>
      <c r="E108" s="342"/>
      <c r="F108" s="342"/>
      <c r="G108" s="342"/>
      <c r="H108" s="342"/>
      <c r="I108" s="342"/>
      <c r="J108" s="342"/>
      <c r="K108" s="342"/>
      <c r="L108" s="342"/>
      <c r="M108" s="342"/>
      <c r="N108" s="342"/>
      <c r="O108" s="1123"/>
      <c r="P108" s="557">
        <f>P106-P107</f>
        <v>3186512.073698035</v>
      </c>
      <c r="Q108" s="342"/>
      <c r="R108" s="342"/>
      <c r="S108" s="342"/>
      <c r="T108" s="342"/>
      <c r="U108" s="342"/>
      <c r="V108" s="342"/>
      <c r="W108" s="342"/>
      <c r="X108" s="342"/>
      <c r="Y108" s="342"/>
      <c r="Z108" s="342"/>
      <c r="AA108" s="1123"/>
      <c r="AB108" s="557">
        <f>AB106-AB107</f>
        <v>2689550.770503642</v>
      </c>
      <c r="AC108" s="342"/>
      <c r="AD108" s="342"/>
      <c r="AE108" s="342"/>
      <c r="AF108" s="342"/>
      <c r="AG108" s="342"/>
      <c r="AH108" s="342"/>
      <c r="AI108" s="342"/>
      <c r="AJ108" s="342"/>
      <c r="AK108" s="342"/>
      <c r="AL108" s="342"/>
      <c r="AM108" s="342"/>
      <c r="AN108" s="550">
        <f>AN106-AN107</f>
        <v>4107211.0478975726</v>
      </c>
      <c r="AO108" s="342"/>
      <c r="AP108" s="342"/>
      <c r="AQ108" s="342"/>
      <c r="AR108" s="342"/>
      <c r="AS108" s="342"/>
      <c r="AT108" s="342"/>
      <c r="AU108" s="342"/>
      <c r="AV108" s="342"/>
      <c r="AW108" s="342"/>
      <c r="AX108" s="342"/>
      <c r="AY108" s="1123"/>
      <c r="AZ108" s="579">
        <f>AZ106-AZ107</f>
        <v>859688.0293739487</v>
      </c>
      <c r="BA108" s="347">
        <f>BA106-BA107</f>
        <v>14370472.363617793</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theme="3"/>
  </sheetPr>
  <dimension ref="A1:BL108"/>
  <sheetViews>
    <sheetView topLeftCell="A67" zoomScale="80" zoomScaleNormal="80" workbookViewId="0">
      <pane xSplit="3" topLeftCell="AH1" activePane="topRight" state="frozen"/>
      <selection pane="topRight" activeCell="AO16" sqref="AO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399</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386</v>
      </c>
      <c r="B6" s="108"/>
      <c r="C6" s="452"/>
      <c r="E6" s="162"/>
      <c r="F6" s="162"/>
      <c r="G6" s="162"/>
      <c r="H6" s="162"/>
      <c r="I6" s="162"/>
      <c r="J6" s="162"/>
    </row>
    <row r="7" spans="1:64" ht="14.85" customHeight="1" x14ac:dyDescent="0.3">
      <c r="A7" s="259"/>
      <c r="B7" s="260"/>
      <c r="C7" s="261"/>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517" t="s">
        <v>247</v>
      </c>
      <c r="AO7" s="1518"/>
      <c r="AP7" s="1518"/>
      <c r="AQ7" s="1518"/>
      <c r="AR7" s="1518"/>
      <c r="AS7" s="1518"/>
      <c r="AT7" s="1518"/>
      <c r="AU7" s="1518"/>
      <c r="AV7" s="1518"/>
      <c r="AW7" s="1518"/>
      <c r="AX7" s="1518"/>
      <c r="AY7" s="1519"/>
      <c r="AZ7" s="870"/>
      <c r="BA7" s="1486" t="s">
        <v>807</v>
      </c>
      <c r="BB7" s="1487"/>
      <c r="BC7" s="1487"/>
      <c r="BD7" s="1487"/>
      <c r="BE7" s="1487"/>
      <c r="BF7" s="1487"/>
      <c r="BG7" s="1487"/>
      <c r="BH7" s="1487"/>
      <c r="BI7" s="1487"/>
      <c r="BJ7" s="1487"/>
      <c r="BK7" s="1487"/>
      <c r="BL7" s="1488"/>
    </row>
    <row r="8" spans="1:64" ht="45" customHeight="1" x14ac:dyDescent="0.3">
      <c r="A8" s="1254"/>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298782.53999999998</v>
      </c>
      <c r="E9" s="737">
        <v>253195.29</v>
      </c>
      <c r="F9" s="737">
        <v>9513.65</v>
      </c>
      <c r="G9" s="737">
        <v>19350.330000000002</v>
      </c>
      <c r="H9" s="737">
        <v>5830</v>
      </c>
      <c r="I9" s="737">
        <v>6519.93</v>
      </c>
      <c r="J9" s="737">
        <v>1208.97</v>
      </c>
      <c r="K9" s="737">
        <v>106.29</v>
      </c>
      <c r="L9" s="737">
        <v>517.71</v>
      </c>
      <c r="M9" s="737">
        <v>77.87</v>
      </c>
      <c r="N9" s="737">
        <v>2117.5</v>
      </c>
      <c r="O9" s="806">
        <v>345</v>
      </c>
      <c r="P9" s="742">
        <f>SUM(Q9:AA9)</f>
        <v>310410.61000000004</v>
      </c>
      <c r="Q9" s="737">
        <v>263616.95</v>
      </c>
      <c r="R9" s="737">
        <v>10208.030000000001</v>
      </c>
      <c r="S9" s="737">
        <v>19570.400000000001</v>
      </c>
      <c r="T9" s="737">
        <v>5868.93</v>
      </c>
      <c r="U9" s="737">
        <v>6635.36</v>
      </c>
      <c r="V9" s="737">
        <v>1176</v>
      </c>
      <c r="W9" s="737">
        <v>95</v>
      </c>
      <c r="X9" s="737">
        <v>543</v>
      </c>
      <c r="Y9" s="737">
        <v>72</v>
      </c>
      <c r="Z9" s="737">
        <v>2267.94</v>
      </c>
      <c r="AA9" s="806">
        <v>357</v>
      </c>
      <c r="AB9" s="742">
        <f>SUM(AC9:AM9)</f>
        <v>320199.42</v>
      </c>
      <c r="AC9" s="737">
        <v>272114.5</v>
      </c>
      <c r="AD9" s="737">
        <v>11110.61</v>
      </c>
      <c r="AE9" s="737">
        <v>19783.439999999999</v>
      </c>
      <c r="AF9" s="737">
        <v>5934.58</v>
      </c>
      <c r="AG9" s="737">
        <v>6586.74</v>
      </c>
      <c r="AH9" s="737">
        <v>1116</v>
      </c>
      <c r="AI9" s="737">
        <v>101</v>
      </c>
      <c r="AJ9" s="737">
        <v>561</v>
      </c>
      <c r="AK9" s="737">
        <v>74</v>
      </c>
      <c r="AL9" s="737">
        <v>2442.5500000000002</v>
      </c>
      <c r="AM9" s="806">
        <v>375</v>
      </c>
      <c r="AN9" s="736">
        <f>SUM(AO9:AY9)</f>
        <v>332596.15000000002</v>
      </c>
      <c r="AO9" s="737">
        <v>282987.40000000002</v>
      </c>
      <c r="AP9" s="737">
        <v>11889.53</v>
      </c>
      <c r="AQ9" s="737">
        <v>20128.29</v>
      </c>
      <c r="AR9" s="737">
        <v>6159.79</v>
      </c>
      <c r="AS9" s="737">
        <v>6594.33</v>
      </c>
      <c r="AT9" s="737">
        <v>1114.8699999999999</v>
      </c>
      <c r="AU9" s="737">
        <v>105</v>
      </c>
      <c r="AV9" s="737">
        <v>577.54999999999995</v>
      </c>
      <c r="AW9" s="737">
        <v>71</v>
      </c>
      <c r="AX9" s="737">
        <v>2591.39</v>
      </c>
      <c r="AY9" s="806">
        <v>377</v>
      </c>
      <c r="AZ9" s="855">
        <v>-262.10000000000008</v>
      </c>
      <c r="BA9" s="740">
        <f>AN9+AB9+P9+D9+AZ9</f>
        <v>1261726.6200000001</v>
      </c>
      <c r="BB9" s="741">
        <f t="shared" ref="BB9:BL9" si="0">AO9+AC9+Q9+E9</f>
        <v>1071914.1400000001</v>
      </c>
      <c r="BC9" s="741">
        <f t="shared" si="0"/>
        <v>42721.82</v>
      </c>
      <c r="BD9" s="741">
        <f t="shared" si="0"/>
        <v>78832.459999999992</v>
      </c>
      <c r="BE9" s="741">
        <f t="shared" si="0"/>
        <v>23793.3</v>
      </c>
      <c r="BF9" s="741">
        <f t="shared" si="0"/>
        <v>26336.36</v>
      </c>
      <c r="BG9" s="741">
        <f t="shared" si="0"/>
        <v>4615.84</v>
      </c>
      <c r="BH9" s="741">
        <f t="shared" si="0"/>
        <v>407.29</v>
      </c>
      <c r="BI9" s="742">
        <f t="shared" si="0"/>
        <v>2199.2600000000002</v>
      </c>
      <c r="BJ9" s="742">
        <f t="shared" si="0"/>
        <v>294.87</v>
      </c>
      <c r="BK9" s="741">
        <f t="shared" si="0"/>
        <v>9419.380000000001</v>
      </c>
      <c r="BL9" s="743">
        <f t="shared" si="0"/>
        <v>1454</v>
      </c>
    </row>
    <row r="10" spans="1:64" customFormat="1" ht="18" customHeight="1" x14ac:dyDescent="0.3">
      <c r="A10" s="1503" t="s">
        <v>11</v>
      </c>
      <c r="B10" s="1504"/>
      <c r="C10" s="150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7" t="s">
        <v>183</v>
      </c>
      <c r="B11" s="124">
        <v>1.1000000000000001</v>
      </c>
      <c r="C11" s="125" t="s">
        <v>12</v>
      </c>
      <c r="D11" s="270">
        <f t="shared" ref="D11:D16" si="1">SUM(E11:O11)</f>
        <v>82518907.580000013</v>
      </c>
      <c r="E11" s="249">
        <v>45614858.57</v>
      </c>
      <c r="F11" s="249">
        <v>4734087.12</v>
      </c>
      <c r="G11" s="249">
        <v>17244478.199999999</v>
      </c>
      <c r="H11" s="249">
        <v>7537650.9900000002</v>
      </c>
      <c r="I11" s="249">
        <v>1669695.48</v>
      </c>
      <c r="J11" s="249">
        <v>458606.37</v>
      </c>
      <c r="K11" s="249">
        <v>24036.240000000002</v>
      </c>
      <c r="L11" s="249">
        <v>1848099.29</v>
      </c>
      <c r="M11" s="249">
        <v>2367971.25</v>
      </c>
      <c r="N11" s="249">
        <v>258896.67</v>
      </c>
      <c r="O11" s="249">
        <v>760527.4</v>
      </c>
      <c r="P11" s="270">
        <f t="shared" ref="P11:P12" si="2">SUM(Q11:AA11)</f>
        <v>85027917.469999999</v>
      </c>
      <c r="Q11" s="249">
        <v>47349938.990000002</v>
      </c>
      <c r="R11" s="249">
        <v>5050305.74</v>
      </c>
      <c r="S11" s="249">
        <v>17699940.030000001</v>
      </c>
      <c r="T11" s="249">
        <v>7555234.5599999996</v>
      </c>
      <c r="U11" s="249">
        <v>1707292.32</v>
      </c>
      <c r="V11" s="249">
        <v>452128.82</v>
      </c>
      <c r="W11" s="249">
        <v>21486.54</v>
      </c>
      <c r="X11" s="249">
        <v>1942536.92</v>
      </c>
      <c r="Y11" s="249">
        <v>2189441.52</v>
      </c>
      <c r="Z11" s="249">
        <v>277144</v>
      </c>
      <c r="AA11" s="249">
        <v>782468.03</v>
      </c>
      <c r="AB11" s="270">
        <f t="shared" ref="AB11:AB12" si="3">SUM(AC11:AM11)</f>
        <v>88138803.340000004</v>
      </c>
      <c r="AC11" s="249">
        <v>49140161.210000001</v>
      </c>
      <c r="AD11" s="249">
        <v>5512383.0899999999</v>
      </c>
      <c r="AE11" s="249">
        <v>18245410.949999999</v>
      </c>
      <c r="AF11" s="249">
        <v>7736529.6600000001</v>
      </c>
      <c r="AG11" s="249">
        <v>1694663.27</v>
      </c>
      <c r="AH11" s="249">
        <v>406117.18</v>
      </c>
      <c r="AI11" s="249">
        <v>22639.08</v>
      </c>
      <c r="AJ11" s="249">
        <v>2007820.92</v>
      </c>
      <c r="AK11" s="249">
        <v>2250259.34</v>
      </c>
      <c r="AL11" s="249">
        <v>298578.86</v>
      </c>
      <c r="AM11" s="249">
        <v>824239.78</v>
      </c>
      <c r="AN11" s="270">
        <f t="shared" ref="AN11:AN12" si="4">SUM(AO11:AY11)</f>
        <v>96302889.76000002</v>
      </c>
      <c r="AO11" s="249">
        <v>53978830.460000001</v>
      </c>
      <c r="AP11" s="249">
        <v>6079673.54</v>
      </c>
      <c r="AQ11" s="249">
        <v>20397363.760000002</v>
      </c>
      <c r="AR11" s="249">
        <v>8576454.0600000005</v>
      </c>
      <c r="AS11" s="249">
        <v>1684204.67</v>
      </c>
      <c r="AT11" s="249">
        <v>479536.31</v>
      </c>
      <c r="AU11" s="249">
        <v>20874.84</v>
      </c>
      <c r="AV11" s="249">
        <v>2131682.7599999998</v>
      </c>
      <c r="AW11" s="249">
        <v>1676161.61</v>
      </c>
      <c r="AX11" s="249">
        <v>328054.28999999998</v>
      </c>
      <c r="AY11" s="249">
        <v>950053.46</v>
      </c>
      <c r="AZ11" s="856">
        <v>-497585.2199999991</v>
      </c>
      <c r="BA11" s="321">
        <f t="shared" ref="BA11:BA16" si="5">SUM(BB11:BL11)+AZ11</f>
        <v>351490932.92999995</v>
      </c>
      <c r="BB11" s="271">
        <f t="shared" ref="BB11:BL16" si="6">E11+Q11+AC11+AO11</f>
        <v>196083789.23000002</v>
      </c>
      <c r="BC11" s="271">
        <f t="shared" si="6"/>
        <v>21376449.489999998</v>
      </c>
      <c r="BD11" s="271">
        <f t="shared" si="6"/>
        <v>73587192.940000013</v>
      </c>
      <c r="BE11" s="271">
        <f t="shared" si="6"/>
        <v>31405869.270000003</v>
      </c>
      <c r="BF11" s="271">
        <f t="shared" si="6"/>
        <v>6755855.7400000002</v>
      </c>
      <c r="BG11" s="271">
        <f t="shared" si="6"/>
        <v>1796388.68</v>
      </c>
      <c r="BH11" s="271">
        <f t="shared" si="6"/>
        <v>89036.7</v>
      </c>
      <c r="BI11" s="271">
        <f t="shared" si="6"/>
        <v>7930139.8899999997</v>
      </c>
      <c r="BJ11" s="271">
        <f t="shared" si="6"/>
        <v>8483833.7199999988</v>
      </c>
      <c r="BK11" s="271">
        <f t="shared" si="6"/>
        <v>1162673.82</v>
      </c>
      <c r="BL11" s="295">
        <f t="shared" si="6"/>
        <v>3317288.67</v>
      </c>
    </row>
    <row r="12" spans="1:64" x14ac:dyDescent="0.25">
      <c r="A12" s="1498"/>
      <c r="B12" s="126" t="s">
        <v>1300</v>
      </c>
      <c r="C12" s="127" t="s">
        <v>1309</v>
      </c>
      <c r="D12" s="270">
        <f t="shared" si="1"/>
        <v>747200.71027911268</v>
      </c>
      <c r="E12" s="249">
        <v>360790.64639828843</v>
      </c>
      <c r="F12" s="249"/>
      <c r="G12" s="249">
        <v>344443.68932384573</v>
      </c>
      <c r="H12" s="249"/>
      <c r="I12" s="249"/>
      <c r="J12" s="249"/>
      <c r="K12" s="249"/>
      <c r="L12" s="249"/>
      <c r="M12" s="249"/>
      <c r="N12" s="249"/>
      <c r="O12" s="249">
        <v>41966.374556978444</v>
      </c>
      <c r="P12" s="270">
        <f t="shared" si="2"/>
        <v>744701.06117153715</v>
      </c>
      <c r="Q12" s="249">
        <v>358447.59129080729</v>
      </c>
      <c r="R12" s="249"/>
      <c r="S12" s="249">
        <v>343070.16042758338</v>
      </c>
      <c r="T12" s="249"/>
      <c r="U12" s="249"/>
      <c r="V12" s="249"/>
      <c r="W12" s="249"/>
      <c r="X12" s="249"/>
      <c r="Y12" s="249"/>
      <c r="Z12" s="249"/>
      <c r="AA12" s="249">
        <v>43183.30945314643</v>
      </c>
      <c r="AB12" s="270">
        <f t="shared" si="3"/>
        <v>746529.41033755406</v>
      </c>
      <c r="AC12" s="249">
        <v>357759.54112703993</v>
      </c>
      <c r="AD12" s="249"/>
      <c r="AE12" s="249">
        <v>346292.82973721239</v>
      </c>
      <c r="AF12" s="249"/>
      <c r="AG12" s="249"/>
      <c r="AH12" s="249"/>
      <c r="AI12" s="249"/>
      <c r="AJ12" s="249"/>
      <c r="AK12" s="249"/>
      <c r="AL12" s="249"/>
      <c r="AM12" s="249">
        <v>42477.039473301724</v>
      </c>
      <c r="AN12" s="270">
        <f t="shared" si="4"/>
        <v>364970.48900710605</v>
      </c>
      <c r="AO12" s="249">
        <v>317377.4876864836</v>
      </c>
      <c r="AP12" s="249"/>
      <c r="AQ12" s="249">
        <v>47593.001320622483</v>
      </c>
      <c r="AR12" s="249"/>
      <c r="AS12" s="249"/>
      <c r="AT12" s="249"/>
      <c r="AU12" s="249"/>
      <c r="AV12" s="249"/>
      <c r="AW12" s="249"/>
      <c r="AX12" s="249"/>
      <c r="AY12" s="249">
        <v>0</v>
      </c>
      <c r="AZ12" s="856">
        <v>300326.19802535482</v>
      </c>
      <c r="BA12" s="290">
        <f t="shared" si="5"/>
        <v>2903727.8688206645</v>
      </c>
      <c r="BB12" s="271">
        <f t="shared" si="6"/>
        <v>1394375.2665026193</v>
      </c>
      <c r="BC12" s="271">
        <f t="shared" si="6"/>
        <v>0</v>
      </c>
      <c r="BD12" s="271">
        <f t="shared" si="6"/>
        <v>1081399.6808092641</v>
      </c>
      <c r="BE12" s="271">
        <f t="shared" si="6"/>
        <v>0</v>
      </c>
      <c r="BF12" s="271">
        <f t="shared" si="6"/>
        <v>0</v>
      </c>
      <c r="BG12" s="271">
        <f t="shared" si="6"/>
        <v>0</v>
      </c>
      <c r="BH12" s="271">
        <f t="shared" si="6"/>
        <v>0</v>
      </c>
      <c r="BI12" s="271">
        <f t="shared" si="6"/>
        <v>0</v>
      </c>
      <c r="BJ12" s="271">
        <f t="shared" si="6"/>
        <v>0</v>
      </c>
      <c r="BK12" s="271">
        <f t="shared" si="6"/>
        <v>0</v>
      </c>
      <c r="BL12" s="291">
        <f t="shared" si="6"/>
        <v>127626.72348342661</v>
      </c>
    </row>
    <row r="13" spans="1:64" x14ac:dyDescent="0.25">
      <c r="A13" s="1498"/>
      <c r="B13" s="126" t="s">
        <v>63</v>
      </c>
      <c r="C13" s="127" t="s">
        <v>343</v>
      </c>
      <c r="D13" s="271">
        <f t="shared" si="1"/>
        <v>0</v>
      </c>
      <c r="E13" s="249"/>
      <c r="F13" s="249"/>
      <c r="G13" s="249"/>
      <c r="H13" s="249"/>
      <c r="I13" s="249"/>
      <c r="J13" s="249"/>
      <c r="K13" s="249"/>
      <c r="L13" s="249"/>
      <c r="M13" s="249"/>
      <c r="N13" s="249"/>
      <c r="O13" s="250"/>
      <c r="P13" s="271">
        <f t="shared" ref="P13:P16" si="7">SUM(Q13:AA13)</f>
        <v>0</v>
      </c>
      <c r="Q13" s="249"/>
      <c r="R13" s="249"/>
      <c r="S13" s="249"/>
      <c r="T13" s="249"/>
      <c r="U13" s="249"/>
      <c r="V13" s="249"/>
      <c r="W13" s="249"/>
      <c r="X13" s="249"/>
      <c r="Y13" s="249"/>
      <c r="Z13" s="249"/>
      <c r="AA13" s="250"/>
      <c r="AB13" s="271">
        <f t="shared" ref="AB13:AB16" si="8">SUM(AC13:AM13)</f>
        <v>0</v>
      </c>
      <c r="AC13" s="249"/>
      <c r="AD13" s="249"/>
      <c r="AE13" s="249"/>
      <c r="AF13" s="249"/>
      <c r="AG13" s="249"/>
      <c r="AH13" s="249"/>
      <c r="AI13" s="249"/>
      <c r="AJ13" s="249"/>
      <c r="AK13" s="249"/>
      <c r="AL13" s="249"/>
      <c r="AM13" s="250"/>
      <c r="AN13" s="270">
        <f t="shared" ref="AN13:AN16" si="9">SUM(AO13:AY13)</f>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8"/>
      <c r="B14" s="126" t="s">
        <v>896</v>
      </c>
      <c r="C14" s="127" t="s">
        <v>897</v>
      </c>
      <c r="D14" s="271">
        <f t="shared" si="1"/>
        <v>2297572.31423504</v>
      </c>
      <c r="E14" s="249">
        <v>2297572.31423504</v>
      </c>
      <c r="F14" s="249"/>
      <c r="G14" s="249"/>
      <c r="H14" s="249"/>
      <c r="I14" s="249"/>
      <c r="J14" s="249"/>
      <c r="K14" s="249"/>
      <c r="L14" s="249"/>
      <c r="M14" s="249"/>
      <c r="N14" s="249"/>
      <c r="O14" s="250"/>
      <c r="P14" s="271">
        <f t="shared" si="7"/>
        <v>2180003.8431129912</v>
      </c>
      <c r="Q14" s="249">
        <v>2168704.5231129914</v>
      </c>
      <c r="R14" s="249"/>
      <c r="S14" s="249"/>
      <c r="T14" s="249"/>
      <c r="U14" s="249">
        <v>11299.32</v>
      </c>
      <c r="V14" s="249"/>
      <c r="W14" s="249"/>
      <c r="X14" s="249"/>
      <c r="Y14" s="249"/>
      <c r="Z14" s="249"/>
      <c r="AA14" s="250"/>
      <c r="AB14" s="271">
        <f t="shared" si="8"/>
        <v>2397586.5929069328</v>
      </c>
      <c r="AC14" s="249">
        <v>2390053.7129069329</v>
      </c>
      <c r="AD14" s="249"/>
      <c r="AE14" s="249"/>
      <c r="AF14" s="249"/>
      <c r="AG14" s="249">
        <v>7532.88</v>
      </c>
      <c r="AH14" s="249"/>
      <c r="AI14" s="249"/>
      <c r="AJ14" s="249"/>
      <c r="AK14" s="249"/>
      <c r="AL14" s="249"/>
      <c r="AM14" s="250"/>
      <c r="AN14" s="270">
        <f t="shared" si="9"/>
        <v>2198288.2000901536</v>
      </c>
      <c r="AO14" s="249">
        <v>2166647.7900901539</v>
      </c>
      <c r="AP14" s="249">
        <v>20908.319999999996</v>
      </c>
      <c r="AQ14" s="249"/>
      <c r="AR14" s="249"/>
      <c r="AS14" s="249">
        <v>6969.44</v>
      </c>
      <c r="AT14" s="249"/>
      <c r="AU14" s="249">
        <v>3762.65</v>
      </c>
      <c r="AV14" s="249"/>
      <c r="AW14" s="249"/>
      <c r="AX14" s="249"/>
      <c r="AY14" s="250"/>
      <c r="AZ14" s="856">
        <v>-43858.4099999998</v>
      </c>
      <c r="BA14" s="290">
        <f t="shared" si="5"/>
        <v>9029592.5403451193</v>
      </c>
      <c r="BB14" s="271">
        <f t="shared" si="6"/>
        <v>9022978.3403451182</v>
      </c>
      <c r="BC14" s="271">
        <f t="shared" si="6"/>
        <v>20908.319999999996</v>
      </c>
      <c r="BD14" s="271">
        <f t="shared" si="6"/>
        <v>0</v>
      </c>
      <c r="BE14" s="271">
        <f t="shared" si="6"/>
        <v>0</v>
      </c>
      <c r="BF14" s="271">
        <f t="shared" si="6"/>
        <v>25801.64</v>
      </c>
      <c r="BG14" s="271">
        <f t="shared" si="6"/>
        <v>0</v>
      </c>
      <c r="BH14" s="271">
        <f t="shared" si="6"/>
        <v>3762.65</v>
      </c>
      <c r="BI14" s="271">
        <f t="shared" si="6"/>
        <v>0</v>
      </c>
      <c r="BJ14" s="271">
        <f t="shared" si="6"/>
        <v>0</v>
      </c>
      <c r="BK14" s="271">
        <f t="shared" si="6"/>
        <v>0</v>
      </c>
      <c r="BL14" s="291">
        <f t="shared" si="6"/>
        <v>0</v>
      </c>
    </row>
    <row r="15" spans="1:64" x14ac:dyDescent="0.25">
      <c r="A15" s="1498"/>
      <c r="B15" s="126" t="s">
        <v>94</v>
      </c>
      <c r="C15" s="127" t="s">
        <v>146</v>
      </c>
      <c r="D15" s="270">
        <f t="shared" si="1"/>
        <v>0</v>
      </c>
      <c r="E15" s="249"/>
      <c r="F15" s="249"/>
      <c r="G15" s="249"/>
      <c r="H15" s="249"/>
      <c r="I15" s="249"/>
      <c r="J15" s="249"/>
      <c r="K15" s="249"/>
      <c r="L15" s="249"/>
      <c r="M15" s="249"/>
      <c r="N15" s="249"/>
      <c r="O15" s="249"/>
      <c r="P15" s="270">
        <f t="shared" si="7"/>
        <v>0</v>
      </c>
      <c r="Q15" s="249"/>
      <c r="R15" s="249"/>
      <c r="S15" s="249"/>
      <c r="T15" s="249"/>
      <c r="U15" s="249"/>
      <c r="V15" s="249"/>
      <c r="W15" s="249"/>
      <c r="X15" s="249"/>
      <c r="Y15" s="249"/>
      <c r="Z15" s="249"/>
      <c r="AA15" s="250"/>
      <c r="AB15" s="270">
        <f t="shared" si="8"/>
        <v>0</v>
      </c>
      <c r="AC15" s="249"/>
      <c r="AD15" s="249"/>
      <c r="AE15" s="249"/>
      <c r="AF15" s="249"/>
      <c r="AG15" s="249"/>
      <c r="AH15" s="249"/>
      <c r="AI15" s="249"/>
      <c r="AJ15" s="249"/>
      <c r="AK15" s="249"/>
      <c r="AL15" s="249"/>
      <c r="AM15" s="250"/>
      <c r="AN15" s="270">
        <f t="shared" si="9"/>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8"/>
      <c r="B16" s="126" t="s">
        <v>35</v>
      </c>
      <c r="C16" s="127" t="s">
        <v>13</v>
      </c>
      <c r="D16" s="270">
        <f t="shared" si="1"/>
        <v>212450.99340936402</v>
      </c>
      <c r="E16" s="249">
        <v>34587.897306500803</v>
      </c>
      <c r="F16" s="249"/>
      <c r="G16" s="249">
        <v>48100.806102863091</v>
      </c>
      <c r="H16" s="249"/>
      <c r="I16" s="249"/>
      <c r="J16" s="249"/>
      <c r="K16" s="249"/>
      <c r="L16" s="249"/>
      <c r="M16" s="249"/>
      <c r="N16" s="249">
        <v>129762.29000000014</v>
      </c>
      <c r="O16" s="249"/>
      <c r="P16" s="270">
        <f t="shared" si="7"/>
        <v>521058.03212631558</v>
      </c>
      <c r="Q16" s="249">
        <v>343038.18991827348</v>
      </c>
      <c r="R16" s="249"/>
      <c r="S16" s="249">
        <v>48257.552208041969</v>
      </c>
      <c r="T16" s="249"/>
      <c r="U16" s="249"/>
      <c r="V16" s="249"/>
      <c r="W16" s="249"/>
      <c r="X16" s="249"/>
      <c r="Y16" s="249"/>
      <c r="Z16" s="249">
        <v>129762.29000000014</v>
      </c>
      <c r="AA16" s="250"/>
      <c r="AB16" s="270">
        <f t="shared" si="8"/>
        <v>675174.10346744594</v>
      </c>
      <c r="AC16" s="249">
        <v>485133.61538450571</v>
      </c>
      <c r="AD16" s="249"/>
      <c r="AE16" s="249">
        <v>51484.168082940247</v>
      </c>
      <c r="AF16" s="249"/>
      <c r="AG16" s="249"/>
      <c r="AH16" s="249"/>
      <c r="AI16" s="249"/>
      <c r="AJ16" s="249"/>
      <c r="AK16" s="249"/>
      <c r="AL16" s="249">
        <v>138556.31999999998</v>
      </c>
      <c r="AM16" s="250"/>
      <c r="AN16" s="270">
        <f t="shared" si="9"/>
        <v>343847.29465180717</v>
      </c>
      <c r="AO16" s="249">
        <v>310797.89517934294</v>
      </c>
      <c r="AP16" s="249"/>
      <c r="AQ16" s="249">
        <v>33049.399472464225</v>
      </c>
      <c r="AR16" s="249"/>
      <c r="AS16" s="249"/>
      <c r="AT16" s="249"/>
      <c r="AU16" s="249"/>
      <c r="AV16" s="249"/>
      <c r="AW16" s="249"/>
      <c r="AX16" s="249"/>
      <c r="AY16" s="250"/>
      <c r="AZ16" s="856">
        <v>18212.740618908458</v>
      </c>
      <c r="BA16" s="290">
        <f t="shared" si="5"/>
        <v>1770743.1642738415</v>
      </c>
      <c r="BB16" s="271">
        <f t="shared" si="6"/>
        <v>1173557.5977886231</v>
      </c>
      <c r="BC16" s="271">
        <f t="shared" si="6"/>
        <v>0</v>
      </c>
      <c r="BD16" s="271">
        <f t="shared" si="6"/>
        <v>180891.92586630952</v>
      </c>
      <c r="BE16" s="271">
        <f t="shared" si="6"/>
        <v>0</v>
      </c>
      <c r="BF16" s="271">
        <f t="shared" si="6"/>
        <v>0</v>
      </c>
      <c r="BG16" s="271">
        <f t="shared" si="6"/>
        <v>0</v>
      </c>
      <c r="BH16" s="271">
        <f t="shared" si="6"/>
        <v>0</v>
      </c>
      <c r="BI16" s="271">
        <f t="shared" si="6"/>
        <v>0</v>
      </c>
      <c r="BJ16" s="271">
        <f t="shared" si="6"/>
        <v>0</v>
      </c>
      <c r="BK16" s="271">
        <f t="shared" si="6"/>
        <v>398080.90000000026</v>
      </c>
      <c r="BL16" s="291">
        <f t="shared" si="6"/>
        <v>0</v>
      </c>
    </row>
    <row r="17" spans="1:64" s="209" customFormat="1" x14ac:dyDescent="0.25">
      <c r="A17" s="1498"/>
      <c r="B17" s="128" t="s">
        <v>201</v>
      </c>
      <c r="C17" s="309" t="s">
        <v>14</v>
      </c>
      <c r="D17" s="272">
        <f>SUM(D11:D16)</f>
        <v>85776131.597923532</v>
      </c>
      <c r="E17" s="272">
        <f>SUM(E11:E16)</f>
        <v>48307809.427939832</v>
      </c>
      <c r="F17" s="272">
        <f>SUM(F11:F16)</f>
        <v>4734087.12</v>
      </c>
      <c r="G17" s="272">
        <f t="shared" ref="G17:O17" si="10">SUM(G11:G16)</f>
        <v>17637022.69542671</v>
      </c>
      <c r="H17" s="272">
        <f t="shared" si="10"/>
        <v>7537650.9900000002</v>
      </c>
      <c r="I17" s="272">
        <f t="shared" si="10"/>
        <v>1669695.48</v>
      </c>
      <c r="J17" s="272">
        <f t="shared" si="10"/>
        <v>458606.37</v>
      </c>
      <c r="K17" s="272">
        <f t="shared" si="10"/>
        <v>24036.240000000002</v>
      </c>
      <c r="L17" s="272">
        <f t="shared" si="10"/>
        <v>1848099.29</v>
      </c>
      <c r="M17" s="272">
        <f t="shared" si="10"/>
        <v>2367971.25</v>
      </c>
      <c r="N17" s="272">
        <f t="shared" si="10"/>
        <v>388658.96000000014</v>
      </c>
      <c r="O17" s="272">
        <f t="shared" si="10"/>
        <v>802493.77455697849</v>
      </c>
      <c r="P17" s="288">
        <f>SUM(P11:P16)</f>
        <v>88473680.406410843</v>
      </c>
      <c r="Q17" s="272">
        <f>SUM(Q11:Q16)</f>
        <v>50220129.294322073</v>
      </c>
      <c r="R17" s="272">
        <f>SUM(R11:R16)</f>
        <v>5050305.74</v>
      </c>
      <c r="S17" s="272">
        <f t="shared" ref="S17:AA17" si="11">SUM(S11:S16)</f>
        <v>18091267.74263563</v>
      </c>
      <c r="T17" s="272">
        <f t="shared" si="11"/>
        <v>7555234.5599999996</v>
      </c>
      <c r="U17" s="272">
        <f t="shared" si="11"/>
        <v>1718591.6400000001</v>
      </c>
      <c r="V17" s="272">
        <f t="shared" si="11"/>
        <v>452128.82</v>
      </c>
      <c r="W17" s="272">
        <f t="shared" si="11"/>
        <v>21486.54</v>
      </c>
      <c r="X17" s="272">
        <f t="shared" si="11"/>
        <v>1942536.92</v>
      </c>
      <c r="Y17" s="272">
        <f t="shared" si="11"/>
        <v>2189441.52</v>
      </c>
      <c r="Z17" s="272">
        <f t="shared" si="11"/>
        <v>406906.29000000015</v>
      </c>
      <c r="AA17" s="281">
        <f t="shared" si="11"/>
        <v>825651.33945314644</v>
      </c>
      <c r="AB17" s="288">
        <f>SUM(AB11:AB16)</f>
        <v>91958093.446711943</v>
      </c>
      <c r="AC17" s="272">
        <f>SUM(AC11:AC16)</f>
        <v>52373108.07941848</v>
      </c>
      <c r="AD17" s="272">
        <f>SUM(AD11:AD16)</f>
        <v>5512383.0899999999</v>
      </c>
      <c r="AE17" s="272">
        <f t="shared" ref="AE17:AM17" si="12">SUM(AE11:AE16)</f>
        <v>18643187.947820153</v>
      </c>
      <c r="AF17" s="272">
        <f t="shared" si="12"/>
        <v>7736529.6600000001</v>
      </c>
      <c r="AG17" s="272">
        <f t="shared" si="12"/>
        <v>1702196.15</v>
      </c>
      <c r="AH17" s="272">
        <f t="shared" si="12"/>
        <v>406117.18</v>
      </c>
      <c r="AI17" s="272">
        <f t="shared" si="12"/>
        <v>22639.08</v>
      </c>
      <c r="AJ17" s="272">
        <f t="shared" si="12"/>
        <v>2007820.92</v>
      </c>
      <c r="AK17" s="272">
        <f t="shared" si="12"/>
        <v>2250259.34</v>
      </c>
      <c r="AL17" s="272">
        <f t="shared" si="12"/>
        <v>437135.17999999993</v>
      </c>
      <c r="AM17" s="272">
        <f t="shared" si="12"/>
        <v>866716.81947330176</v>
      </c>
      <c r="AN17" s="288">
        <f>SUM(AN11:AN16)</f>
        <v>99209995.743749082</v>
      </c>
      <c r="AO17" s="272">
        <f>SUM(AO11:AO16)</f>
        <v>56773653.632955983</v>
      </c>
      <c r="AP17" s="272">
        <f t="shared" ref="AP17:AZ17" si="13">SUM(AP11:AP16)</f>
        <v>6100581.8600000003</v>
      </c>
      <c r="AQ17" s="272">
        <f t="shared" si="13"/>
        <v>20478006.160793088</v>
      </c>
      <c r="AR17" s="272">
        <f t="shared" si="13"/>
        <v>8576454.0600000005</v>
      </c>
      <c r="AS17" s="272">
        <f t="shared" si="13"/>
        <v>1691174.1099999999</v>
      </c>
      <c r="AT17" s="272">
        <f t="shared" si="13"/>
        <v>479536.31</v>
      </c>
      <c r="AU17" s="272">
        <f t="shared" si="13"/>
        <v>24637.49</v>
      </c>
      <c r="AV17" s="272">
        <f t="shared" si="13"/>
        <v>2131682.7599999998</v>
      </c>
      <c r="AW17" s="272">
        <f t="shared" si="13"/>
        <v>1676161.61</v>
      </c>
      <c r="AX17" s="272">
        <f t="shared" si="13"/>
        <v>328054.28999999998</v>
      </c>
      <c r="AY17" s="281">
        <f t="shared" si="13"/>
        <v>950053.46</v>
      </c>
      <c r="AZ17" s="293">
        <f t="shared" si="13"/>
        <v>-222904.69135573562</v>
      </c>
      <c r="BA17" s="292">
        <f>SUM(BA11:BA16)</f>
        <v>365194996.50343961</v>
      </c>
      <c r="BB17" s="272">
        <f>SUM(BB11:BB16)</f>
        <v>207674700.43463638</v>
      </c>
      <c r="BC17" s="272">
        <f t="shared" ref="BC17:BL17" si="14">SUM(BC11:BC16)</f>
        <v>21397357.809999999</v>
      </c>
      <c r="BD17" s="272">
        <f t="shared" si="14"/>
        <v>74849484.546675578</v>
      </c>
      <c r="BE17" s="272">
        <f t="shared" si="14"/>
        <v>31405869.270000003</v>
      </c>
      <c r="BF17" s="272">
        <f t="shared" si="14"/>
        <v>6781657.3799999999</v>
      </c>
      <c r="BG17" s="272">
        <f t="shared" si="14"/>
        <v>1796388.68</v>
      </c>
      <c r="BH17" s="272">
        <f t="shared" si="14"/>
        <v>92799.349999999991</v>
      </c>
      <c r="BI17" s="272">
        <f t="shared" si="14"/>
        <v>7930139.8899999997</v>
      </c>
      <c r="BJ17" s="272">
        <f>SUM(BJ11:BJ16)</f>
        <v>8483833.7199999988</v>
      </c>
      <c r="BK17" s="272">
        <f t="shared" si="14"/>
        <v>1560754.7200000002</v>
      </c>
      <c r="BL17" s="293">
        <f t="shared" si="14"/>
        <v>3444915.3934834264</v>
      </c>
    </row>
    <row r="18" spans="1:64" customFormat="1" ht="14.85" customHeight="1" x14ac:dyDescent="0.25">
      <c r="A18" s="1500" t="s">
        <v>268</v>
      </c>
      <c r="B18" s="1501"/>
      <c r="C18" s="1502"/>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92" t="s">
        <v>247</v>
      </c>
      <c r="AO18" s="1461"/>
      <c r="AP18" s="1461"/>
      <c r="AQ18" s="1461"/>
      <c r="AR18" s="1461"/>
      <c r="AS18" s="1461"/>
      <c r="AT18" s="1461"/>
      <c r="AU18" s="1461"/>
      <c r="AV18" s="1461"/>
      <c r="AW18" s="1461"/>
      <c r="AX18" s="1461"/>
      <c r="AY18" s="1493"/>
      <c r="AZ18" s="719"/>
      <c r="BA18" s="1460" t="s">
        <v>807</v>
      </c>
      <c r="BB18" s="1461"/>
      <c r="BC18" s="1461"/>
      <c r="BD18" s="1461"/>
      <c r="BE18" s="1461"/>
      <c r="BF18" s="1461"/>
      <c r="BG18" s="1461"/>
      <c r="BH18" s="1461"/>
      <c r="BI18" s="1461"/>
      <c r="BJ18" s="1461"/>
      <c r="BK18" s="1461"/>
      <c r="BL18" s="1462"/>
    </row>
    <row r="19" spans="1:64" customFormat="1" ht="45" customHeight="1" x14ac:dyDescent="0.25">
      <c r="A19" s="1503"/>
      <c r="B19" s="1504"/>
      <c r="C19" s="1505"/>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497" t="s">
        <v>0</v>
      </c>
      <c r="B20" s="124">
        <v>2.1</v>
      </c>
      <c r="C20" s="125" t="s">
        <v>147</v>
      </c>
      <c r="D20" s="273">
        <f t="shared" ref="D20:D27" si="15">SUM(E20:O20)</f>
        <v>12977371.419999991</v>
      </c>
      <c r="E20" s="251">
        <v>6140494.9699999904</v>
      </c>
      <c r="F20" s="251">
        <v>330711.95</v>
      </c>
      <c r="G20" s="251">
        <v>3988544.95</v>
      </c>
      <c r="H20" s="251">
        <v>1432449.16</v>
      </c>
      <c r="I20" s="251">
        <v>67030.48</v>
      </c>
      <c r="J20" s="251">
        <v>11913.96</v>
      </c>
      <c r="K20" s="251">
        <v>0</v>
      </c>
      <c r="L20" s="251">
        <v>136834.92000000001</v>
      </c>
      <c r="M20" s="251">
        <v>612712.26</v>
      </c>
      <c r="N20" s="251">
        <v>28415.279999999999</v>
      </c>
      <c r="O20" s="252">
        <v>228263.49</v>
      </c>
      <c r="P20" s="273">
        <f t="shared" ref="P20:P27" si="16">SUM(Q20:AA20)</f>
        <v>10806304.110000001</v>
      </c>
      <c r="Q20" s="251">
        <v>5613039.9799999995</v>
      </c>
      <c r="R20" s="251">
        <v>400287.77</v>
      </c>
      <c r="S20" s="251">
        <v>3080757.48</v>
      </c>
      <c r="T20" s="251">
        <v>1038295.6599999999</v>
      </c>
      <c r="U20" s="251">
        <v>30386.76</v>
      </c>
      <c r="V20" s="251">
        <v>13191.62</v>
      </c>
      <c r="W20" s="251">
        <v>0</v>
      </c>
      <c r="X20" s="251">
        <v>238464.09</v>
      </c>
      <c r="Y20" s="251">
        <v>59097.46</v>
      </c>
      <c r="Z20" s="251">
        <v>11382.99</v>
      </c>
      <c r="AA20" s="252">
        <v>321400.30000000005</v>
      </c>
      <c r="AB20" s="273">
        <f t="shared" ref="AB20:AB27" si="17">SUM(AC20:AM20)</f>
        <v>12688168.139999999</v>
      </c>
      <c r="AC20" s="251">
        <v>6902180.9600000009</v>
      </c>
      <c r="AD20" s="251">
        <v>346723.66</v>
      </c>
      <c r="AE20" s="251">
        <v>3308548.3299999996</v>
      </c>
      <c r="AF20" s="251">
        <v>1227431.5900000001</v>
      </c>
      <c r="AG20" s="251">
        <v>18207.310000000001</v>
      </c>
      <c r="AH20" s="251">
        <v>15102.35</v>
      </c>
      <c r="AI20" s="251">
        <v>0</v>
      </c>
      <c r="AJ20" s="251">
        <v>132872.75</v>
      </c>
      <c r="AK20" s="251">
        <v>335095.53000000003</v>
      </c>
      <c r="AL20" s="251">
        <v>70662.87000000001</v>
      </c>
      <c r="AM20" s="252">
        <v>331342.78999999998</v>
      </c>
      <c r="AN20" s="276">
        <f t="shared" ref="AN20:AN27" si="18">SUM(AO20:AY20)</f>
        <v>9301203.0199999996</v>
      </c>
      <c r="AO20" s="251">
        <v>5369658.0300000003</v>
      </c>
      <c r="AP20" s="251">
        <v>614004.30000000005</v>
      </c>
      <c r="AQ20" s="251">
        <v>2010161.3699999999</v>
      </c>
      <c r="AR20" s="251">
        <v>715321.42</v>
      </c>
      <c r="AS20" s="251">
        <v>34896.07</v>
      </c>
      <c r="AT20" s="251">
        <v>12159.26</v>
      </c>
      <c r="AU20" s="251">
        <v>0</v>
      </c>
      <c r="AV20" s="249">
        <v>244164.61</v>
      </c>
      <c r="AW20" s="251">
        <v>34746.699999999997</v>
      </c>
      <c r="AX20" s="251">
        <v>62965.9</v>
      </c>
      <c r="AY20" s="252">
        <v>203125.36</v>
      </c>
      <c r="AZ20" s="857">
        <v>1899856.69</v>
      </c>
      <c r="BA20" s="294">
        <f t="shared" ref="BA20:BA27" si="19">SUM(BB20:BL20)+AZ20</f>
        <v>47672903.379999973</v>
      </c>
      <c r="BB20" s="271">
        <f t="shared" ref="BB20:BL27" si="20">E20+Q20+AC20+AO20</f>
        <v>24025373.93999999</v>
      </c>
      <c r="BC20" s="271">
        <f t="shared" si="20"/>
        <v>1691727.68</v>
      </c>
      <c r="BD20" s="271">
        <f t="shared" si="20"/>
        <v>12388012.129999999</v>
      </c>
      <c r="BE20" s="271">
        <f t="shared" si="20"/>
        <v>4413497.83</v>
      </c>
      <c r="BF20" s="271">
        <f t="shared" si="20"/>
        <v>150520.62</v>
      </c>
      <c r="BG20" s="271">
        <f t="shared" si="20"/>
        <v>52367.19</v>
      </c>
      <c r="BH20" s="271">
        <f t="shared" si="20"/>
        <v>0</v>
      </c>
      <c r="BI20" s="271">
        <f t="shared" si="20"/>
        <v>752336.37</v>
      </c>
      <c r="BJ20" s="271">
        <f t="shared" si="20"/>
        <v>1041651.95</v>
      </c>
      <c r="BK20" s="271">
        <f t="shared" si="20"/>
        <v>173427.04</v>
      </c>
      <c r="BL20" s="295">
        <f t="shared" si="20"/>
        <v>1084131.94</v>
      </c>
    </row>
    <row r="21" spans="1:64" ht="24.75" x14ac:dyDescent="0.25">
      <c r="A21" s="1498"/>
      <c r="B21" s="126">
        <v>2.2000000000000002</v>
      </c>
      <c r="C21" s="127" t="s">
        <v>148</v>
      </c>
      <c r="D21" s="274">
        <f t="shared" si="15"/>
        <v>268423.57475036534</v>
      </c>
      <c r="E21" s="253">
        <v>256888.49716634862</v>
      </c>
      <c r="F21" s="253">
        <v>13835.382366651947</v>
      </c>
      <c r="G21" s="253">
        <v>552.37121055085299</v>
      </c>
      <c r="H21" s="253">
        <v>-3003.5728545943766</v>
      </c>
      <c r="I21" s="253">
        <v>-1444.226181982707</v>
      </c>
      <c r="J21" s="253">
        <v>498.42224358991666</v>
      </c>
      <c r="K21" s="253">
        <v>0</v>
      </c>
      <c r="L21" s="253">
        <v>14.897883066223759</v>
      </c>
      <c r="M21" s="253">
        <v>69.944569015272791</v>
      </c>
      <c r="N21" s="253">
        <v>185.72605935185831</v>
      </c>
      <c r="O21" s="254">
        <v>826.13228836770986</v>
      </c>
      <c r="P21" s="274">
        <f t="shared" si="16"/>
        <v>153729.52186588896</v>
      </c>
      <c r="Q21" s="253">
        <v>140046.8018989113</v>
      </c>
      <c r="R21" s="253">
        <v>9987.2835802867394</v>
      </c>
      <c r="S21" s="253">
        <v>3898.490119794089</v>
      </c>
      <c r="T21" s="253">
        <v>-977.73781934416706</v>
      </c>
      <c r="U21" s="253">
        <v>-925.08839038717008</v>
      </c>
      <c r="V21" s="253">
        <v>329.13433708799568</v>
      </c>
      <c r="W21" s="253">
        <v>0</v>
      </c>
      <c r="X21" s="253">
        <v>301.80999712748371</v>
      </c>
      <c r="Y21" s="253">
        <v>74.788874227364204</v>
      </c>
      <c r="Z21" s="253">
        <v>108.27081838692013</v>
      </c>
      <c r="AA21" s="254">
        <v>885.76844979836528</v>
      </c>
      <c r="AB21" s="274">
        <f t="shared" si="17"/>
        <v>358451.78511042154</v>
      </c>
      <c r="AC21" s="253">
        <v>296033.80785323511</v>
      </c>
      <c r="AD21" s="253">
        <v>14870.940929750788</v>
      </c>
      <c r="AE21" s="253">
        <v>29147.578118092581</v>
      </c>
      <c r="AF21" s="253">
        <v>10801.394478115551</v>
      </c>
      <c r="AG21" s="253">
        <v>-723.24626056488671</v>
      </c>
      <c r="AH21" s="253">
        <v>647.73818651551403</v>
      </c>
      <c r="AI21" s="253">
        <v>0</v>
      </c>
      <c r="AJ21" s="253">
        <v>1169.1424539857844</v>
      </c>
      <c r="AK21" s="253">
        <v>2949.9072186161293</v>
      </c>
      <c r="AL21" s="253">
        <v>1134.8873859298601</v>
      </c>
      <c r="AM21" s="254">
        <v>2419.6347467450896</v>
      </c>
      <c r="AN21" s="289">
        <f t="shared" si="18"/>
        <v>783324.07314932893</v>
      </c>
      <c r="AO21" s="253">
        <v>507142.27993574581</v>
      </c>
      <c r="AP21" s="253">
        <v>57990.199534615662</v>
      </c>
      <c r="AQ21" s="253">
        <v>137542.27048497068</v>
      </c>
      <c r="AR21" s="253">
        <v>47098.275935079713</v>
      </c>
      <c r="AS21" s="253">
        <v>-821.06637141465967</v>
      </c>
      <c r="AT21" s="253">
        <v>1148.3924682502561</v>
      </c>
      <c r="AU21" s="253">
        <v>0</v>
      </c>
      <c r="AV21" s="253">
        <v>16077.203429131492</v>
      </c>
      <c r="AW21" s="253">
        <v>2287.8693968822354</v>
      </c>
      <c r="AX21" s="253">
        <v>3740.7728367913569</v>
      </c>
      <c r="AY21" s="254">
        <v>11117.875499276404</v>
      </c>
      <c r="AZ21" s="526">
        <v>-2516322.9245149614</v>
      </c>
      <c r="BA21" s="296">
        <f t="shared" si="19"/>
        <v>-952393.96963895671</v>
      </c>
      <c r="BB21" s="271">
        <f t="shared" si="20"/>
        <v>1200111.3868542409</v>
      </c>
      <c r="BC21" s="271">
        <f t="shared" si="20"/>
        <v>96683.806411305137</v>
      </c>
      <c r="BD21" s="271">
        <f t="shared" si="20"/>
        <v>171140.70993340819</v>
      </c>
      <c r="BE21" s="271">
        <f t="shared" si="20"/>
        <v>53918.359739256717</v>
      </c>
      <c r="BF21" s="271">
        <f t="shared" si="20"/>
        <v>-3913.6272043494237</v>
      </c>
      <c r="BG21" s="271">
        <f t="shared" si="20"/>
        <v>2623.6872354436823</v>
      </c>
      <c r="BH21" s="271">
        <f t="shared" si="20"/>
        <v>0</v>
      </c>
      <c r="BI21" s="271">
        <f t="shared" si="20"/>
        <v>17563.053763310985</v>
      </c>
      <c r="BJ21" s="271">
        <f t="shared" si="20"/>
        <v>5382.5100587410016</v>
      </c>
      <c r="BK21" s="271">
        <f t="shared" si="20"/>
        <v>5169.6571004599955</v>
      </c>
      <c r="BL21" s="291">
        <f t="shared" si="20"/>
        <v>15249.410984187569</v>
      </c>
    </row>
    <row r="22" spans="1:64" x14ac:dyDescent="0.25">
      <c r="A22" s="1498"/>
      <c r="B22" s="126">
        <v>2.2999999999999998</v>
      </c>
      <c r="C22" s="127" t="s">
        <v>149</v>
      </c>
      <c r="D22" s="274">
        <f t="shared" si="15"/>
        <v>3152885.4399999799</v>
      </c>
      <c r="E22" s="253">
        <v>2361203.7199999802</v>
      </c>
      <c r="F22" s="253">
        <v>223624.03</v>
      </c>
      <c r="G22" s="253">
        <v>280923.38</v>
      </c>
      <c r="H22" s="253">
        <v>217586.99000000002</v>
      </c>
      <c r="I22" s="253">
        <v>6243.6100000000006</v>
      </c>
      <c r="J22" s="253">
        <v>10861.43</v>
      </c>
      <c r="K22" s="253">
        <v>211.48</v>
      </c>
      <c r="L22" s="253">
        <v>21926.01</v>
      </c>
      <c r="M22" s="253">
        <v>10074.450000000001</v>
      </c>
      <c r="N22" s="253">
        <v>2431.75</v>
      </c>
      <c r="O22" s="254">
        <v>17798.59</v>
      </c>
      <c r="P22" s="274">
        <f t="shared" si="16"/>
        <v>3705454.1599999703</v>
      </c>
      <c r="Q22" s="253">
        <v>2744093.9699999699</v>
      </c>
      <c r="R22" s="253">
        <v>278211.81</v>
      </c>
      <c r="S22" s="253">
        <v>361552.16</v>
      </c>
      <c r="T22" s="253">
        <v>248952.49</v>
      </c>
      <c r="U22" s="253">
        <v>6341.22</v>
      </c>
      <c r="V22" s="253">
        <v>9212.31</v>
      </c>
      <c r="W22" s="253">
        <v>0</v>
      </c>
      <c r="X22" s="253">
        <v>34914.589999999997</v>
      </c>
      <c r="Y22" s="253">
        <v>4824.99</v>
      </c>
      <c r="Z22" s="253">
        <v>4936.96</v>
      </c>
      <c r="AA22" s="254">
        <v>12413.66</v>
      </c>
      <c r="AB22" s="274">
        <f t="shared" si="17"/>
        <v>4357131.6699999711</v>
      </c>
      <c r="AC22" s="253">
        <v>3300258.7199999699</v>
      </c>
      <c r="AD22" s="253">
        <v>341262.57</v>
      </c>
      <c r="AE22" s="253">
        <v>394031.76</v>
      </c>
      <c r="AF22" s="253">
        <v>257830.00999999998</v>
      </c>
      <c r="AG22" s="253">
        <v>8626.7300000000014</v>
      </c>
      <c r="AH22" s="253">
        <v>9178.9</v>
      </c>
      <c r="AI22" s="253">
        <v>62.09</v>
      </c>
      <c r="AJ22" s="253">
        <v>17476.09</v>
      </c>
      <c r="AK22" s="253">
        <v>1975.37</v>
      </c>
      <c r="AL22" s="253">
        <v>5282.1900000000005</v>
      </c>
      <c r="AM22" s="254">
        <v>21147.239999999998</v>
      </c>
      <c r="AN22" s="289">
        <f t="shared" si="18"/>
        <v>4427869.5699999593</v>
      </c>
      <c r="AO22" s="253">
        <v>3388948.7099999599</v>
      </c>
      <c r="AP22" s="253">
        <v>357731.35</v>
      </c>
      <c r="AQ22" s="253">
        <v>379112.75</v>
      </c>
      <c r="AR22" s="253">
        <v>225459.24000000011</v>
      </c>
      <c r="AS22" s="253">
        <v>16794.09</v>
      </c>
      <c r="AT22" s="253">
        <v>9999.66</v>
      </c>
      <c r="AU22" s="253">
        <v>143.13</v>
      </c>
      <c r="AV22" s="253">
        <v>26328.79</v>
      </c>
      <c r="AW22" s="253">
        <v>2068.4299999999998</v>
      </c>
      <c r="AX22" s="253">
        <v>5405.5</v>
      </c>
      <c r="AY22" s="254">
        <v>15877.92</v>
      </c>
      <c r="AZ22" s="526">
        <v>-837362.63</v>
      </c>
      <c r="BA22" s="296">
        <f t="shared" si="19"/>
        <v>14805978.209999882</v>
      </c>
      <c r="BB22" s="271">
        <f t="shared" si="20"/>
        <v>11794505.11999988</v>
      </c>
      <c r="BC22" s="271">
        <f t="shared" si="20"/>
        <v>1200829.7599999998</v>
      </c>
      <c r="BD22" s="271">
        <f t="shared" si="20"/>
        <v>1415620.05</v>
      </c>
      <c r="BE22" s="271">
        <f t="shared" si="20"/>
        <v>949828.7300000001</v>
      </c>
      <c r="BF22" s="271">
        <f t="shared" si="20"/>
        <v>38005.650000000009</v>
      </c>
      <c r="BG22" s="271">
        <f t="shared" si="20"/>
        <v>39252.300000000003</v>
      </c>
      <c r="BH22" s="271">
        <f t="shared" si="20"/>
        <v>416.7</v>
      </c>
      <c r="BI22" s="271">
        <f t="shared" si="20"/>
        <v>100645.47999999998</v>
      </c>
      <c r="BJ22" s="271">
        <f t="shared" si="20"/>
        <v>18943.240000000002</v>
      </c>
      <c r="BK22" s="271">
        <f t="shared" si="20"/>
        <v>18056.400000000001</v>
      </c>
      <c r="BL22" s="291">
        <f t="shared" si="20"/>
        <v>67237.41</v>
      </c>
    </row>
    <row r="23" spans="1:64" x14ac:dyDescent="0.25">
      <c r="A23" s="1498"/>
      <c r="B23" s="126">
        <v>2.4</v>
      </c>
      <c r="C23" s="127" t="s">
        <v>150</v>
      </c>
      <c r="D23" s="274">
        <f t="shared" si="15"/>
        <v>3472232.4100000192</v>
      </c>
      <c r="E23" s="253">
        <v>1950996.8900000199</v>
      </c>
      <c r="F23" s="253">
        <v>150560.5</v>
      </c>
      <c r="G23" s="253">
        <v>991732.24999999895</v>
      </c>
      <c r="H23" s="253">
        <v>269083.84000000003</v>
      </c>
      <c r="I23" s="253">
        <v>15675.25</v>
      </c>
      <c r="J23" s="253">
        <v>17160.740000000002</v>
      </c>
      <c r="K23" s="253">
        <v>155.94</v>
      </c>
      <c r="L23" s="253">
        <v>16351.43</v>
      </c>
      <c r="M23" s="253">
        <v>17014.54</v>
      </c>
      <c r="N23" s="253">
        <v>5491.23</v>
      </c>
      <c r="O23" s="254">
        <v>38009.799999999996</v>
      </c>
      <c r="P23" s="274">
        <f t="shared" si="16"/>
        <v>3689123.4400000195</v>
      </c>
      <c r="Q23" s="253">
        <v>2071718.0700000199</v>
      </c>
      <c r="R23" s="253">
        <v>170600.59</v>
      </c>
      <c r="S23" s="253">
        <v>1107324.7499999998</v>
      </c>
      <c r="T23" s="253">
        <v>228399.87999999998</v>
      </c>
      <c r="U23" s="253">
        <v>25399.059999999998</v>
      </c>
      <c r="V23" s="253">
        <v>11162.6</v>
      </c>
      <c r="W23" s="253">
        <v>62.260000000000005</v>
      </c>
      <c r="X23" s="253">
        <v>7979.05</v>
      </c>
      <c r="Y23" s="253">
        <v>20039.189999999999</v>
      </c>
      <c r="Z23" s="253">
        <v>7821.35</v>
      </c>
      <c r="AA23" s="254">
        <v>38616.639999999999</v>
      </c>
      <c r="AB23" s="274">
        <f t="shared" si="17"/>
        <v>3513238.0099999798</v>
      </c>
      <c r="AC23" s="253">
        <v>1941073.5899999801</v>
      </c>
      <c r="AD23" s="253">
        <v>153399.77000000002</v>
      </c>
      <c r="AE23" s="253">
        <v>1158043.92</v>
      </c>
      <c r="AF23" s="253">
        <v>186118.97999999998</v>
      </c>
      <c r="AG23" s="253">
        <v>23163.620000000003</v>
      </c>
      <c r="AH23" s="253">
        <v>11634.44</v>
      </c>
      <c r="AI23" s="253">
        <v>207.41</v>
      </c>
      <c r="AJ23" s="253">
        <v>14742.060000000001</v>
      </c>
      <c r="AK23" s="253">
        <v>5176.5200000000004</v>
      </c>
      <c r="AL23" s="253">
        <v>8115.2599999999993</v>
      </c>
      <c r="AM23" s="254">
        <v>11562.44</v>
      </c>
      <c r="AN23" s="289">
        <f t="shared" si="18"/>
        <v>3620496.4099999885</v>
      </c>
      <c r="AO23" s="253">
        <v>2059626.5399999879</v>
      </c>
      <c r="AP23" s="253">
        <v>164120.04999999999</v>
      </c>
      <c r="AQ23" s="253">
        <v>1011609.7900000011</v>
      </c>
      <c r="AR23" s="253">
        <v>294676.52</v>
      </c>
      <c r="AS23" s="253">
        <v>34525.83</v>
      </c>
      <c r="AT23" s="253">
        <v>8456.27</v>
      </c>
      <c r="AU23" s="253">
        <v>635.33000000000004</v>
      </c>
      <c r="AV23" s="253">
        <v>18529.510000000002</v>
      </c>
      <c r="AW23" s="253">
        <v>2747.73</v>
      </c>
      <c r="AX23" s="253">
        <v>2806.67</v>
      </c>
      <c r="AY23" s="254">
        <v>22762.17</v>
      </c>
      <c r="AZ23" s="526">
        <v>119851.24999999987</v>
      </c>
      <c r="BA23" s="296">
        <f t="shared" si="19"/>
        <v>14414941.520000011</v>
      </c>
      <c r="BB23" s="271">
        <f t="shared" si="20"/>
        <v>8023415.0900000082</v>
      </c>
      <c r="BC23" s="271">
        <f t="shared" si="20"/>
        <v>638680.90999999992</v>
      </c>
      <c r="BD23" s="271">
        <f t="shared" si="20"/>
        <v>4268710.71</v>
      </c>
      <c r="BE23" s="271">
        <f t="shared" si="20"/>
        <v>978279.22</v>
      </c>
      <c r="BF23" s="271">
        <f t="shared" si="20"/>
        <v>98763.760000000009</v>
      </c>
      <c r="BG23" s="271">
        <f t="shared" si="20"/>
        <v>48414.05</v>
      </c>
      <c r="BH23" s="271">
        <f t="shared" si="20"/>
        <v>1060.94</v>
      </c>
      <c r="BI23" s="271">
        <f t="shared" si="20"/>
        <v>57602.05</v>
      </c>
      <c r="BJ23" s="271">
        <f t="shared" si="20"/>
        <v>44977.98</v>
      </c>
      <c r="BK23" s="271">
        <f t="shared" si="20"/>
        <v>24234.510000000002</v>
      </c>
      <c r="BL23" s="291">
        <f t="shared" si="20"/>
        <v>110951.05</v>
      </c>
    </row>
    <row r="24" spans="1:64" ht="24.75" x14ac:dyDescent="0.25">
      <c r="A24" s="1498"/>
      <c r="B24" s="126">
        <v>2.5</v>
      </c>
      <c r="C24" s="127" t="s">
        <v>151</v>
      </c>
      <c r="D24" s="274">
        <f t="shared" si="15"/>
        <v>195963.35529428365</v>
      </c>
      <c r="E24" s="253">
        <v>180401.53759505702</v>
      </c>
      <c r="F24" s="253">
        <v>15654.064052526497</v>
      </c>
      <c r="G24" s="253">
        <v>40.601796202276404</v>
      </c>
      <c r="H24" s="253">
        <v>-1064.2776531612215</v>
      </c>
      <c r="I24" s="253">
        <v>-487.60043854029789</v>
      </c>
      <c r="J24" s="253">
        <v>1172.3115439079918</v>
      </c>
      <c r="K24" s="253">
        <v>-8.1646196263563322</v>
      </c>
      <c r="L24" s="253">
        <v>-1.4816818922251929</v>
      </c>
      <c r="M24" s="253">
        <v>1.1953676468926879</v>
      </c>
      <c r="N24" s="253">
        <v>51.785653835668128</v>
      </c>
      <c r="O24" s="254">
        <v>203.38367832742674</v>
      </c>
      <c r="P24" s="274">
        <f t="shared" si="16"/>
        <v>132541.08406789001</v>
      </c>
      <c r="Q24" s="253">
        <v>120155.75822573608</v>
      </c>
      <c r="R24" s="253">
        <v>11197.985672030618</v>
      </c>
      <c r="S24" s="253">
        <v>1793.7402084763553</v>
      </c>
      <c r="T24" s="253">
        <v>-475.30859539456065</v>
      </c>
      <c r="U24" s="253">
        <v>-980.99113552988342</v>
      </c>
      <c r="V24" s="253">
        <v>508.35928385426337</v>
      </c>
      <c r="W24" s="253">
        <v>-2.1154375116269386</v>
      </c>
      <c r="X24" s="253">
        <v>50.850685198831904</v>
      </c>
      <c r="Y24" s="253">
        <v>30.517479697859748</v>
      </c>
      <c r="Z24" s="253">
        <v>121.35235688813107</v>
      </c>
      <c r="AA24" s="254">
        <v>140.93532444398716</v>
      </c>
      <c r="AB24" s="274">
        <f t="shared" si="17"/>
        <v>263852.0724906394</v>
      </c>
      <c r="AC24" s="253">
        <v>224800.1857594703</v>
      </c>
      <c r="AD24" s="253">
        <v>21216.015192941544</v>
      </c>
      <c r="AE24" s="253">
        <v>13567.523283925349</v>
      </c>
      <c r="AF24" s="253">
        <v>3874.8133056989063</v>
      </c>
      <c r="AG24" s="253">
        <v>-1282.9912282564424</v>
      </c>
      <c r="AH24" s="253">
        <v>892.68194068676712</v>
      </c>
      <c r="AI24" s="253">
        <v>-11.100948445020121</v>
      </c>
      <c r="AJ24" s="253">
        <v>279.03254650056624</v>
      </c>
      <c r="AK24" s="253">
        <v>61.878850800031557</v>
      </c>
      <c r="AL24" s="253">
        <v>215.17095199538318</v>
      </c>
      <c r="AM24" s="254">
        <v>238.86283532203279</v>
      </c>
      <c r="AN24" s="289">
        <f t="shared" si="18"/>
        <v>695958.79664277239</v>
      </c>
      <c r="AO24" s="253">
        <v>514595.6891944661</v>
      </c>
      <c r="AP24" s="253">
        <v>49286.734332998261</v>
      </c>
      <c r="AQ24" s="253">
        <v>91498.805640010411</v>
      </c>
      <c r="AR24" s="253">
        <v>34222.706679313837</v>
      </c>
      <c r="AS24" s="253">
        <v>-1238.3855277699306</v>
      </c>
      <c r="AT24" s="253">
        <v>1743.0872443350941</v>
      </c>
      <c r="AU24" s="253">
        <v>-18.871766716017838</v>
      </c>
      <c r="AV24" s="253">
        <v>2949.7465326056167</v>
      </c>
      <c r="AW24" s="253">
        <v>316.47439637211244</v>
      </c>
      <c r="AX24" s="253">
        <v>487.88093979618895</v>
      </c>
      <c r="AY24" s="254">
        <v>2114.9289773607547</v>
      </c>
      <c r="AZ24" s="526">
        <v>-811062.48090658162</v>
      </c>
      <c r="BA24" s="296">
        <f t="shared" si="19"/>
        <v>477252.82758900442</v>
      </c>
      <c r="BB24" s="271">
        <f t="shared" si="20"/>
        <v>1039953.1707747295</v>
      </c>
      <c r="BC24" s="271">
        <f t="shared" si="20"/>
        <v>97354.79925049693</v>
      </c>
      <c r="BD24" s="271">
        <f t="shared" si="20"/>
        <v>106900.67092861439</v>
      </c>
      <c r="BE24" s="271">
        <f t="shared" si="20"/>
        <v>36557.933736456958</v>
      </c>
      <c r="BF24" s="271">
        <f t="shared" si="20"/>
        <v>-3989.9683300965544</v>
      </c>
      <c r="BG24" s="271">
        <f t="shared" si="20"/>
        <v>4316.4400127841163</v>
      </c>
      <c r="BH24" s="271">
        <f t="shared" si="20"/>
        <v>-40.252772299021231</v>
      </c>
      <c r="BI24" s="271">
        <f t="shared" si="20"/>
        <v>3278.1480824127898</v>
      </c>
      <c r="BJ24" s="271">
        <f t="shared" si="20"/>
        <v>410.06609451689644</v>
      </c>
      <c r="BK24" s="271">
        <f t="shared" si="20"/>
        <v>876.18990251537139</v>
      </c>
      <c r="BL24" s="291">
        <f t="shared" si="20"/>
        <v>2698.1108154542017</v>
      </c>
    </row>
    <row r="25" spans="1:64" s="255" customFormat="1" x14ac:dyDescent="0.25">
      <c r="A25" s="1498"/>
      <c r="B25" s="126" t="s">
        <v>96</v>
      </c>
      <c r="C25" s="127" t="s">
        <v>7</v>
      </c>
      <c r="D25" s="274">
        <f t="shared" si="15"/>
        <v>0</v>
      </c>
      <c r="E25" s="253">
        <v>0</v>
      </c>
      <c r="F25" s="253">
        <v>0</v>
      </c>
      <c r="G25" s="253">
        <v>0</v>
      </c>
      <c r="H25" s="253">
        <v>0</v>
      </c>
      <c r="I25" s="253">
        <v>0</v>
      </c>
      <c r="J25" s="253">
        <v>0</v>
      </c>
      <c r="K25" s="253">
        <v>0</v>
      </c>
      <c r="L25" s="253">
        <v>0</v>
      </c>
      <c r="M25" s="253">
        <v>0</v>
      </c>
      <c r="N25" s="253">
        <v>0</v>
      </c>
      <c r="O25" s="254">
        <v>0</v>
      </c>
      <c r="P25" s="274">
        <f t="shared" si="16"/>
        <v>0</v>
      </c>
      <c r="Q25" s="253">
        <v>0</v>
      </c>
      <c r="R25" s="253">
        <v>0</v>
      </c>
      <c r="S25" s="253">
        <v>0</v>
      </c>
      <c r="T25" s="253">
        <v>0</v>
      </c>
      <c r="U25" s="253">
        <v>0</v>
      </c>
      <c r="V25" s="253">
        <v>0</v>
      </c>
      <c r="W25" s="253">
        <v>0</v>
      </c>
      <c r="X25" s="253">
        <v>0</v>
      </c>
      <c r="Y25" s="253">
        <v>0</v>
      </c>
      <c r="Z25" s="253">
        <v>0</v>
      </c>
      <c r="AA25" s="254">
        <v>0</v>
      </c>
      <c r="AB25" s="274">
        <f t="shared" si="17"/>
        <v>0</v>
      </c>
      <c r="AC25" s="253">
        <v>0</v>
      </c>
      <c r="AD25" s="253">
        <v>0</v>
      </c>
      <c r="AE25" s="253">
        <v>0</v>
      </c>
      <c r="AF25" s="253">
        <v>0</v>
      </c>
      <c r="AG25" s="253">
        <v>0</v>
      </c>
      <c r="AH25" s="253">
        <v>0</v>
      </c>
      <c r="AI25" s="253">
        <v>0</v>
      </c>
      <c r="AJ25" s="253">
        <v>0</v>
      </c>
      <c r="AK25" s="253">
        <v>0</v>
      </c>
      <c r="AL25" s="253">
        <v>0</v>
      </c>
      <c r="AM25" s="254">
        <v>0</v>
      </c>
      <c r="AN25" s="289">
        <f t="shared" si="18"/>
        <v>0</v>
      </c>
      <c r="AO25" s="253">
        <v>0</v>
      </c>
      <c r="AP25" s="253">
        <v>0</v>
      </c>
      <c r="AQ25" s="253">
        <v>0</v>
      </c>
      <c r="AR25" s="253">
        <v>0</v>
      </c>
      <c r="AS25" s="253">
        <v>0</v>
      </c>
      <c r="AT25" s="253">
        <v>0</v>
      </c>
      <c r="AU25" s="253">
        <v>0</v>
      </c>
      <c r="AV25" s="253">
        <v>0</v>
      </c>
      <c r="AW25" s="253">
        <v>0</v>
      </c>
      <c r="AX25" s="253">
        <v>0</v>
      </c>
      <c r="AY25" s="254">
        <v>0</v>
      </c>
      <c r="AZ25" s="526">
        <v>0</v>
      </c>
      <c r="BA25" s="296">
        <f t="shared" si="19"/>
        <v>0</v>
      </c>
      <c r="BB25" s="271">
        <f t="shared" si="20"/>
        <v>0</v>
      </c>
      <c r="BC25" s="271">
        <f t="shared" si="20"/>
        <v>0</v>
      </c>
      <c r="BD25" s="271">
        <f t="shared" si="20"/>
        <v>0</v>
      </c>
      <c r="BE25" s="271">
        <f t="shared" si="20"/>
        <v>0</v>
      </c>
      <c r="BF25" s="271">
        <f t="shared" si="20"/>
        <v>0</v>
      </c>
      <c r="BG25" s="271">
        <f t="shared" si="20"/>
        <v>0</v>
      </c>
      <c r="BH25" s="271">
        <f t="shared" si="20"/>
        <v>0</v>
      </c>
      <c r="BI25" s="271">
        <f t="shared" si="20"/>
        <v>0</v>
      </c>
      <c r="BJ25" s="271">
        <f t="shared" si="20"/>
        <v>0</v>
      </c>
      <c r="BK25" s="271">
        <f t="shared" si="20"/>
        <v>0</v>
      </c>
      <c r="BL25" s="291">
        <f t="shared" si="20"/>
        <v>0</v>
      </c>
    </row>
    <row r="26" spans="1:64" s="255" customFormat="1" x14ac:dyDescent="0.25">
      <c r="A26" s="1498"/>
      <c r="B26" s="126" t="s">
        <v>152</v>
      </c>
      <c r="C26" s="127" t="s">
        <v>899</v>
      </c>
      <c r="D26" s="274">
        <f t="shared" si="15"/>
        <v>0</v>
      </c>
      <c r="E26" s="253">
        <v>0</v>
      </c>
      <c r="F26" s="253">
        <v>0</v>
      </c>
      <c r="G26" s="253">
        <v>0</v>
      </c>
      <c r="H26" s="253">
        <v>0</v>
      </c>
      <c r="I26" s="253">
        <v>0</v>
      </c>
      <c r="J26" s="253">
        <v>0</v>
      </c>
      <c r="K26" s="253">
        <v>0</v>
      </c>
      <c r="L26" s="253">
        <v>0</v>
      </c>
      <c r="M26" s="253">
        <v>0</v>
      </c>
      <c r="N26" s="253">
        <v>0</v>
      </c>
      <c r="O26" s="254">
        <v>0</v>
      </c>
      <c r="P26" s="274">
        <f t="shared" si="16"/>
        <v>0</v>
      </c>
      <c r="Q26" s="253">
        <v>0</v>
      </c>
      <c r="R26" s="253">
        <v>0</v>
      </c>
      <c r="S26" s="253">
        <v>0</v>
      </c>
      <c r="T26" s="253">
        <v>0</v>
      </c>
      <c r="U26" s="253">
        <v>0</v>
      </c>
      <c r="V26" s="253">
        <v>0</v>
      </c>
      <c r="W26" s="253">
        <v>0</v>
      </c>
      <c r="X26" s="253">
        <v>0</v>
      </c>
      <c r="Y26" s="253">
        <v>0</v>
      </c>
      <c r="Z26" s="253">
        <v>0</v>
      </c>
      <c r="AA26" s="254">
        <v>0</v>
      </c>
      <c r="AB26" s="274">
        <f t="shared" si="17"/>
        <v>0</v>
      </c>
      <c r="AC26" s="253">
        <v>0</v>
      </c>
      <c r="AD26" s="253">
        <v>0</v>
      </c>
      <c r="AE26" s="253">
        <v>0</v>
      </c>
      <c r="AF26" s="253">
        <v>0</v>
      </c>
      <c r="AG26" s="253">
        <v>0</v>
      </c>
      <c r="AH26" s="253">
        <v>0</v>
      </c>
      <c r="AI26" s="253">
        <v>0</v>
      </c>
      <c r="AJ26" s="253">
        <v>0</v>
      </c>
      <c r="AK26" s="253">
        <v>0</v>
      </c>
      <c r="AL26" s="253">
        <v>0</v>
      </c>
      <c r="AM26" s="254">
        <v>0</v>
      </c>
      <c r="AN26" s="289">
        <f t="shared" si="18"/>
        <v>0</v>
      </c>
      <c r="AO26" s="253">
        <v>0</v>
      </c>
      <c r="AP26" s="253">
        <v>0</v>
      </c>
      <c r="AQ26" s="253">
        <v>0</v>
      </c>
      <c r="AR26" s="253">
        <v>0</v>
      </c>
      <c r="AS26" s="253">
        <v>0</v>
      </c>
      <c r="AT26" s="253">
        <v>0</v>
      </c>
      <c r="AU26" s="253">
        <v>0</v>
      </c>
      <c r="AV26" s="253">
        <v>0</v>
      </c>
      <c r="AW26" s="253">
        <v>0</v>
      </c>
      <c r="AX26" s="253">
        <v>0</v>
      </c>
      <c r="AY26" s="254">
        <v>0</v>
      </c>
      <c r="AZ26" s="526">
        <v>0</v>
      </c>
      <c r="BA26" s="296">
        <f t="shared" si="19"/>
        <v>0</v>
      </c>
      <c r="BB26" s="271">
        <f t="shared" si="20"/>
        <v>0</v>
      </c>
      <c r="BC26" s="271">
        <f t="shared" si="20"/>
        <v>0</v>
      </c>
      <c r="BD26" s="271">
        <f t="shared" si="20"/>
        <v>0</v>
      </c>
      <c r="BE26" s="271">
        <f t="shared" si="20"/>
        <v>0</v>
      </c>
      <c r="BF26" s="271">
        <f t="shared" si="20"/>
        <v>0</v>
      </c>
      <c r="BG26" s="271">
        <f t="shared" si="20"/>
        <v>0</v>
      </c>
      <c r="BH26" s="271">
        <f t="shared" si="20"/>
        <v>0</v>
      </c>
      <c r="BI26" s="271">
        <f t="shared" si="20"/>
        <v>0</v>
      </c>
      <c r="BJ26" s="271">
        <f t="shared" si="20"/>
        <v>0</v>
      </c>
      <c r="BK26" s="271">
        <f t="shared" si="20"/>
        <v>0</v>
      </c>
      <c r="BL26" s="291">
        <f t="shared" si="20"/>
        <v>0</v>
      </c>
    </row>
    <row r="27" spans="1:64" s="255" customFormat="1" x14ac:dyDescent="0.25">
      <c r="A27" s="1498"/>
      <c r="B27" s="126" t="s">
        <v>898</v>
      </c>
      <c r="C27" s="127" t="s">
        <v>24</v>
      </c>
      <c r="D27" s="274">
        <f t="shared" si="15"/>
        <v>963509.69</v>
      </c>
      <c r="E27" s="253">
        <v>0</v>
      </c>
      <c r="F27" s="253">
        <v>0</v>
      </c>
      <c r="G27" s="253">
        <v>963509.69</v>
      </c>
      <c r="H27" s="253">
        <v>0</v>
      </c>
      <c r="I27" s="253">
        <v>0</v>
      </c>
      <c r="J27" s="253">
        <v>0</v>
      </c>
      <c r="K27" s="253">
        <v>0</v>
      </c>
      <c r="L27" s="253">
        <v>0</v>
      </c>
      <c r="M27" s="253">
        <v>0</v>
      </c>
      <c r="N27" s="253">
        <v>0</v>
      </c>
      <c r="O27" s="254">
        <v>0</v>
      </c>
      <c r="P27" s="274">
        <f t="shared" si="16"/>
        <v>0</v>
      </c>
      <c r="Q27" s="253">
        <v>0</v>
      </c>
      <c r="R27" s="253">
        <v>0</v>
      </c>
      <c r="S27" s="253">
        <v>0</v>
      </c>
      <c r="T27" s="253">
        <v>0</v>
      </c>
      <c r="U27" s="253">
        <v>0</v>
      </c>
      <c r="V27" s="253">
        <v>0</v>
      </c>
      <c r="W27" s="253">
        <v>0</v>
      </c>
      <c r="X27" s="253">
        <v>0</v>
      </c>
      <c r="Y27" s="253">
        <v>0</v>
      </c>
      <c r="Z27" s="253">
        <v>0</v>
      </c>
      <c r="AA27" s="254">
        <v>0</v>
      </c>
      <c r="AB27" s="274">
        <f t="shared" si="17"/>
        <v>3491.9</v>
      </c>
      <c r="AC27" s="253">
        <v>0</v>
      </c>
      <c r="AD27" s="253">
        <v>0</v>
      </c>
      <c r="AE27" s="253">
        <v>3491.9</v>
      </c>
      <c r="AF27" s="253">
        <v>0</v>
      </c>
      <c r="AG27" s="253">
        <v>0</v>
      </c>
      <c r="AH27" s="253">
        <v>0</v>
      </c>
      <c r="AI27" s="253">
        <v>0</v>
      </c>
      <c r="AJ27" s="253">
        <v>0</v>
      </c>
      <c r="AK27" s="253">
        <v>0</v>
      </c>
      <c r="AL27" s="253">
        <v>0</v>
      </c>
      <c r="AM27" s="254">
        <v>0</v>
      </c>
      <c r="AN27" s="289">
        <f t="shared" si="18"/>
        <v>78769.56</v>
      </c>
      <c r="AO27" s="253">
        <v>0</v>
      </c>
      <c r="AP27" s="253">
        <v>0</v>
      </c>
      <c r="AQ27" s="253">
        <v>78769.56</v>
      </c>
      <c r="AR27" s="253">
        <v>0</v>
      </c>
      <c r="AS27" s="253">
        <v>0</v>
      </c>
      <c r="AT27" s="253">
        <v>0</v>
      </c>
      <c r="AU27" s="253">
        <v>0</v>
      </c>
      <c r="AV27" s="253">
        <v>0</v>
      </c>
      <c r="AW27" s="253">
        <v>0</v>
      </c>
      <c r="AX27" s="253">
        <v>0</v>
      </c>
      <c r="AY27" s="254">
        <v>0</v>
      </c>
      <c r="AZ27" s="526">
        <v>281149.26</v>
      </c>
      <c r="BA27" s="296">
        <f t="shared" si="19"/>
        <v>1326920.4099999999</v>
      </c>
      <c r="BB27" s="271">
        <f t="shared" si="20"/>
        <v>0</v>
      </c>
      <c r="BC27" s="271">
        <f t="shared" si="20"/>
        <v>0</v>
      </c>
      <c r="BD27" s="271">
        <f t="shared" si="20"/>
        <v>1045771.1499999999</v>
      </c>
      <c r="BE27" s="271">
        <f t="shared" si="20"/>
        <v>0</v>
      </c>
      <c r="BF27" s="271">
        <f t="shared" si="20"/>
        <v>0</v>
      </c>
      <c r="BG27" s="271">
        <f t="shared" si="20"/>
        <v>0</v>
      </c>
      <c r="BH27" s="271">
        <f t="shared" si="20"/>
        <v>0</v>
      </c>
      <c r="BI27" s="271">
        <f t="shared" si="20"/>
        <v>0</v>
      </c>
      <c r="BJ27" s="271">
        <f t="shared" si="20"/>
        <v>0</v>
      </c>
      <c r="BK27" s="271">
        <f t="shared" si="20"/>
        <v>0</v>
      </c>
      <c r="BL27" s="291">
        <f t="shared" si="20"/>
        <v>0</v>
      </c>
    </row>
    <row r="28" spans="1:64" s="209" customFormat="1" x14ac:dyDescent="0.25">
      <c r="A28" s="1499"/>
      <c r="B28" s="129" t="s">
        <v>221</v>
      </c>
      <c r="C28" s="130" t="s">
        <v>1</v>
      </c>
      <c r="D28" s="275">
        <f>SUM(D20:D27)</f>
        <v>21030385.890044641</v>
      </c>
      <c r="E28" s="275">
        <f t="shared" ref="E28:O28" si="21">SUM(E20:E27)</f>
        <v>10889985.614761395</v>
      </c>
      <c r="F28" s="275">
        <f t="shared" si="21"/>
        <v>734385.92641917849</v>
      </c>
      <c r="G28" s="275">
        <f t="shared" si="21"/>
        <v>6225303.2430067528</v>
      </c>
      <c r="H28" s="275">
        <f t="shared" si="21"/>
        <v>1915052.1394922445</v>
      </c>
      <c r="I28" s="275">
        <f t="shared" si="21"/>
        <v>87017.513379476994</v>
      </c>
      <c r="J28" s="275">
        <f t="shared" si="21"/>
        <v>41606.86378749791</v>
      </c>
      <c r="K28" s="275">
        <f t="shared" si="21"/>
        <v>359.25538037364362</v>
      </c>
      <c r="L28" s="275">
        <f t="shared" si="21"/>
        <v>175125.77620117404</v>
      </c>
      <c r="M28" s="275">
        <f>SUM(M20:M27)</f>
        <v>639872.38993666216</v>
      </c>
      <c r="N28" s="275">
        <f t="shared" si="21"/>
        <v>36575.771713187518</v>
      </c>
      <c r="O28" s="283">
        <f t="shared" si="21"/>
        <v>285101.39596669516</v>
      </c>
      <c r="P28" s="275">
        <f>SUM(P20:P27)</f>
        <v>18487152.315933768</v>
      </c>
      <c r="Q28" s="275">
        <f t="shared" ref="Q28:AA28" si="22">SUM(Q20:Q27)</f>
        <v>10689054.580124635</v>
      </c>
      <c r="R28" s="275">
        <f t="shared" si="22"/>
        <v>870285.4392523173</v>
      </c>
      <c r="S28" s="275">
        <f t="shared" si="22"/>
        <v>4555326.6203282708</v>
      </c>
      <c r="T28" s="275">
        <f t="shared" si="22"/>
        <v>1514194.983585261</v>
      </c>
      <c r="U28" s="275">
        <f t="shared" si="22"/>
        <v>60220.960474082945</v>
      </c>
      <c r="V28" s="275">
        <f t="shared" si="22"/>
        <v>34404.023620942258</v>
      </c>
      <c r="W28" s="275">
        <f t="shared" si="22"/>
        <v>60.144562488373069</v>
      </c>
      <c r="X28" s="275">
        <f t="shared" si="22"/>
        <v>281710.39068232628</v>
      </c>
      <c r="Y28" s="275">
        <f>SUM(Y20:Y27)</f>
        <v>84066.946353925217</v>
      </c>
      <c r="Z28" s="275">
        <f t="shared" si="22"/>
        <v>24370.923175275053</v>
      </c>
      <c r="AA28" s="283">
        <f t="shared" si="22"/>
        <v>373457.30377424235</v>
      </c>
      <c r="AB28" s="275">
        <f>SUM(AB20:AB27)</f>
        <v>21184333.577601008</v>
      </c>
      <c r="AC28" s="275">
        <f t="shared" ref="AC28:AM28" si="23">SUM(AC20:AC27)</f>
        <v>12664347.263612656</v>
      </c>
      <c r="AD28" s="275">
        <f t="shared" si="23"/>
        <v>877472.95612269233</v>
      </c>
      <c r="AE28" s="275">
        <f t="shared" si="23"/>
        <v>4906831.0114020174</v>
      </c>
      <c r="AF28" s="275">
        <f t="shared" si="23"/>
        <v>1686056.7877838144</v>
      </c>
      <c r="AG28" s="275">
        <f t="shared" si="23"/>
        <v>47991.42251117868</v>
      </c>
      <c r="AH28" s="275">
        <f t="shared" si="23"/>
        <v>37456.110127202279</v>
      </c>
      <c r="AI28" s="275">
        <f t="shared" si="23"/>
        <v>258.39905155497991</v>
      </c>
      <c r="AJ28" s="275">
        <f t="shared" si="23"/>
        <v>166539.07500048634</v>
      </c>
      <c r="AK28" s="275">
        <f>SUM(AK20:AK27)</f>
        <v>345259.20606941619</v>
      </c>
      <c r="AL28" s="275">
        <f t="shared" si="23"/>
        <v>85410.378337925256</v>
      </c>
      <c r="AM28" s="283">
        <f t="shared" si="23"/>
        <v>366710.96758206713</v>
      </c>
      <c r="AN28" s="277">
        <f>SUM(AN20:AN27)</f>
        <v>18907621.429792047</v>
      </c>
      <c r="AO28" s="275">
        <f t="shared" ref="AO28:AY28" si="24">SUM(AO20:AO27)</f>
        <v>11839971.24913016</v>
      </c>
      <c r="AP28" s="275">
        <f t="shared" si="24"/>
        <v>1243132.633867614</v>
      </c>
      <c r="AQ28" s="275">
        <f t="shared" si="24"/>
        <v>3708694.5461249822</v>
      </c>
      <c r="AR28" s="275">
        <f t="shared" si="24"/>
        <v>1316778.1626143937</v>
      </c>
      <c r="AS28" s="275">
        <f t="shared" si="24"/>
        <v>84156.538100815407</v>
      </c>
      <c r="AT28" s="275">
        <f t="shared" si="24"/>
        <v>33506.669712585353</v>
      </c>
      <c r="AU28" s="275">
        <f t="shared" si="24"/>
        <v>759.58823328398216</v>
      </c>
      <c r="AV28" s="275">
        <f t="shared" si="24"/>
        <v>308049.85996173706</v>
      </c>
      <c r="AW28" s="275">
        <f>SUM(AW20:AW27)</f>
        <v>42167.203793254346</v>
      </c>
      <c r="AX28" s="275">
        <f t="shared" si="24"/>
        <v>75406.723776587547</v>
      </c>
      <c r="AY28" s="283">
        <f t="shared" si="24"/>
        <v>254998.25447663714</v>
      </c>
      <c r="AZ28" s="293">
        <f>SUM(AZ20:AZ27)</f>
        <v>-1863890.8354215433</v>
      </c>
      <c r="BA28" s="297">
        <f>SUM(BA20:BA27)</f>
        <v>77745602.377949908</v>
      </c>
      <c r="BB28" s="280">
        <f t="shared" ref="BB28:BL28" si="25">SUM(BB20:BB27)</f>
        <v>46083358.707628854</v>
      </c>
      <c r="BC28" s="280">
        <f t="shared" si="25"/>
        <v>3725276.9556618021</v>
      </c>
      <c r="BD28" s="280">
        <f t="shared" si="25"/>
        <v>19396155.420862023</v>
      </c>
      <c r="BE28" s="280">
        <f t="shared" si="25"/>
        <v>6432082.0734757138</v>
      </c>
      <c r="BF28" s="280">
        <f t="shared" si="25"/>
        <v>279386.43446555402</v>
      </c>
      <c r="BG28" s="280">
        <f t="shared" si="25"/>
        <v>146973.66724822784</v>
      </c>
      <c r="BH28" s="280">
        <f t="shared" si="25"/>
        <v>1437.3872277009789</v>
      </c>
      <c r="BI28" s="280">
        <f t="shared" si="25"/>
        <v>931425.10184572381</v>
      </c>
      <c r="BJ28" s="280">
        <f>SUM(BJ20:BJ27)</f>
        <v>1111365.746153258</v>
      </c>
      <c r="BK28" s="280">
        <f t="shared" si="25"/>
        <v>221763.79700297539</v>
      </c>
      <c r="BL28" s="293">
        <f t="shared" si="25"/>
        <v>1280267.9217996418</v>
      </c>
    </row>
    <row r="29" spans="1:64" ht="14.85" customHeight="1" x14ac:dyDescent="0.25">
      <c r="A29" s="1497" t="s">
        <v>53</v>
      </c>
      <c r="B29" s="124">
        <v>3.1</v>
      </c>
      <c r="C29" s="131" t="s">
        <v>33</v>
      </c>
      <c r="D29" s="273">
        <f t="shared" ref="D29:D35" si="26">SUM(E29:O29)</f>
        <v>17549031.010000277</v>
      </c>
      <c r="E29" s="251">
        <v>12019681.3900003</v>
      </c>
      <c r="F29" s="251">
        <v>724686.2699999999</v>
      </c>
      <c r="G29" s="251">
        <v>3161869.9499999802</v>
      </c>
      <c r="H29" s="251">
        <v>1055829.6599999999</v>
      </c>
      <c r="I29" s="251">
        <v>124468.7</v>
      </c>
      <c r="J29" s="251">
        <v>58728.93</v>
      </c>
      <c r="K29" s="251">
        <v>2389.98</v>
      </c>
      <c r="L29" s="251">
        <v>92997.62</v>
      </c>
      <c r="M29" s="251">
        <v>126287.74</v>
      </c>
      <c r="N29" s="251">
        <v>77450.080000000002</v>
      </c>
      <c r="O29" s="252">
        <v>104640.69</v>
      </c>
      <c r="P29" s="273">
        <f t="shared" ref="P29:P35" si="27">SUM(Q29:AA29)</f>
        <v>17259412.610000111</v>
      </c>
      <c r="Q29" s="251">
        <v>11605031.5300001</v>
      </c>
      <c r="R29" s="251">
        <v>812292.60000000091</v>
      </c>
      <c r="S29" s="251">
        <v>3246382.5600000103</v>
      </c>
      <c r="T29" s="251">
        <v>1041811.33</v>
      </c>
      <c r="U29" s="251">
        <v>128405.07</v>
      </c>
      <c r="V29" s="251">
        <v>56834.26</v>
      </c>
      <c r="W29" s="251">
        <v>2212.09</v>
      </c>
      <c r="X29" s="251">
        <v>139170.10999999999</v>
      </c>
      <c r="Y29" s="251">
        <v>58156.979999999996</v>
      </c>
      <c r="Z29" s="251">
        <v>44973.49</v>
      </c>
      <c r="AA29" s="252">
        <v>124142.59</v>
      </c>
      <c r="AB29" s="273">
        <f t="shared" ref="AB29:AB35" si="28">SUM(AC29:AM29)</f>
        <v>18260588.560000002</v>
      </c>
      <c r="AC29" s="251">
        <v>13047669.479999999</v>
      </c>
      <c r="AD29" s="251">
        <v>775492.02000000107</v>
      </c>
      <c r="AE29" s="251">
        <v>2842431.9</v>
      </c>
      <c r="AF29" s="251">
        <v>977009.74000000302</v>
      </c>
      <c r="AG29" s="251">
        <v>91239.65</v>
      </c>
      <c r="AH29" s="251">
        <v>105097.45</v>
      </c>
      <c r="AI29" s="251">
        <v>840.82</v>
      </c>
      <c r="AJ29" s="251">
        <v>99343.51</v>
      </c>
      <c r="AK29" s="251">
        <v>139359.18</v>
      </c>
      <c r="AL29" s="251">
        <v>45970.240000000005</v>
      </c>
      <c r="AM29" s="252">
        <v>136134.56999999989</v>
      </c>
      <c r="AN29" s="276">
        <f t="shared" ref="AN29:AN35" si="29">SUM(AO29:AY29)</f>
        <v>16802191.240000032</v>
      </c>
      <c r="AO29" s="251">
        <v>12324203.100000031</v>
      </c>
      <c r="AP29" s="251">
        <v>852286.91</v>
      </c>
      <c r="AQ29" s="251">
        <v>2201881.7499999981</v>
      </c>
      <c r="AR29" s="251">
        <v>967398.9700000009</v>
      </c>
      <c r="AS29" s="251">
        <v>122106.66</v>
      </c>
      <c r="AT29" s="251">
        <v>57792.81</v>
      </c>
      <c r="AU29" s="251">
        <v>870.74</v>
      </c>
      <c r="AV29" s="249">
        <v>96901.010000000009</v>
      </c>
      <c r="AW29" s="251">
        <v>37529.58</v>
      </c>
      <c r="AX29" s="251">
        <v>33429</v>
      </c>
      <c r="AY29" s="252">
        <v>107790.71</v>
      </c>
      <c r="AZ29" s="857">
        <v>835504.75999999989</v>
      </c>
      <c r="BA29" s="294">
        <f t="shared" ref="BA29:BA35" si="30">SUM(BB29:BL29)+AZ29</f>
        <v>70706728.180000439</v>
      </c>
      <c r="BB29" s="271">
        <f t="shared" ref="BB29:BL35" si="31">E29+Q29+AC29+AO29</f>
        <v>48996585.500000432</v>
      </c>
      <c r="BC29" s="271">
        <f t="shared" si="31"/>
        <v>3164757.8000000021</v>
      </c>
      <c r="BD29" s="271">
        <f t="shared" si="31"/>
        <v>11452566.159999989</v>
      </c>
      <c r="BE29" s="271">
        <f t="shared" si="31"/>
        <v>4042049.7000000039</v>
      </c>
      <c r="BF29" s="271">
        <f t="shared" si="31"/>
        <v>466220.08000000007</v>
      </c>
      <c r="BG29" s="271">
        <f t="shared" si="31"/>
        <v>278453.45</v>
      </c>
      <c r="BH29" s="271">
        <f t="shared" si="31"/>
        <v>6313.6299999999992</v>
      </c>
      <c r="BI29" s="271">
        <f t="shared" si="31"/>
        <v>428412.25</v>
      </c>
      <c r="BJ29" s="271">
        <f t="shared" si="31"/>
        <v>361333.48000000004</v>
      </c>
      <c r="BK29" s="271">
        <f t="shared" si="31"/>
        <v>201822.81</v>
      </c>
      <c r="BL29" s="295">
        <f t="shared" si="31"/>
        <v>472708.55999999988</v>
      </c>
    </row>
    <row r="30" spans="1:64" x14ac:dyDescent="0.25">
      <c r="A30" s="1498"/>
      <c r="B30" s="126">
        <v>3.2</v>
      </c>
      <c r="C30" s="131" t="s">
        <v>34</v>
      </c>
      <c r="D30" s="274">
        <f t="shared" si="26"/>
        <v>122861.37000000002</v>
      </c>
      <c r="E30" s="253">
        <v>101512.43000000001</v>
      </c>
      <c r="F30" s="253">
        <v>1328.72</v>
      </c>
      <c r="G30" s="253">
        <v>13341.84</v>
      </c>
      <c r="H30" s="253">
        <v>105.35</v>
      </c>
      <c r="I30" s="253">
        <v>88.32</v>
      </c>
      <c r="J30" s="253">
        <v>1561.13</v>
      </c>
      <c r="K30" s="253">
        <v>351.24</v>
      </c>
      <c r="L30" s="253">
        <v>0</v>
      </c>
      <c r="M30" s="253">
        <v>4572.34</v>
      </c>
      <c r="N30" s="253">
        <v>0</v>
      </c>
      <c r="O30" s="254">
        <v>0</v>
      </c>
      <c r="P30" s="274">
        <f t="shared" si="27"/>
        <v>94082.370000000024</v>
      </c>
      <c r="Q30" s="253">
        <v>70829.240000000005</v>
      </c>
      <c r="R30" s="253">
        <v>5997.44</v>
      </c>
      <c r="S30" s="253">
        <v>15536.43</v>
      </c>
      <c r="T30" s="253">
        <v>147.15</v>
      </c>
      <c r="U30" s="253">
        <v>423.82</v>
      </c>
      <c r="V30" s="253">
        <v>437.11</v>
      </c>
      <c r="W30" s="253">
        <v>228.96</v>
      </c>
      <c r="X30" s="253">
        <v>0</v>
      </c>
      <c r="Y30" s="253">
        <v>482.22</v>
      </c>
      <c r="Z30" s="253">
        <v>0</v>
      </c>
      <c r="AA30" s="254">
        <v>0</v>
      </c>
      <c r="AB30" s="274">
        <f t="shared" si="28"/>
        <v>77516.740000000005</v>
      </c>
      <c r="AC30" s="253">
        <v>63771.49</v>
      </c>
      <c r="AD30" s="253">
        <v>502.21</v>
      </c>
      <c r="AE30" s="253">
        <v>5392.41</v>
      </c>
      <c r="AF30" s="253">
        <v>1099.57</v>
      </c>
      <c r="AG30" s="253">
        <v>62.21</v>
      </c>
      <c r="AH30" s="253">
        <v>3447.73</v>
      </c>
      <c r="AI30" s="253">
        <v>541.75</v>
      </c>
      <c r="AJ30" s="253">
        <v>0</v>
      </c>
      <c r="AK30" s="253">
        <v>2699.37</v>
      </c>
      <c r="AL30" s="253">
        <v>0</v>
      </c>
      <c r="AM30" s="254">
        <v>0</v>
      </c>
      <c r="AN30" s="289">
        <f t="shared" si="29"/>
        <v>86754.260000000009</v>
      </c>
      <c r="AO30" s="253">
        <v>68261.14</v>
      </c>
      <c r="AP30" s="253">
        <v>4143.22</v>
      </c>
      <c r="AQ30" s="253">
        <v>10788.24</v>
      </c>
      <c r="AR30" s="253">
        <v>1261.6400000000001</v>
      </c>
      <c r="AS30" s="253">
        <v>197.28</v>
      </c>
      <c r="AT30" s="253">
        <v>2008.83</v>
      </c>
      <c r="AU30" s="253">
        <v>57.24</v>
      </c>
      <c r="AV30" s="253">
        <v>0</v>
      </c>
      <c r="AW30" s="253">
        <v>36.67</v>
      </c>
      <c r="AX30" s="253">
        <v>0</v>
      </c>
      <c r="AY30" s="254">
        <v>0</v>
      </c>
      <c r="AZ30" s="526">
        <v>45642.9</v>
      </c>
      <c r="BA30" s="296">
        <f t="shared" si="30"/>
        <v>426857.64</v>
      </c>
      <c r="BB30" s="271">
        <f t="shared" si="31"/>
        <v>304374.3</v>
      </c>
      <c r="BC30" s="271">
        <f t="shared" si="31"/>
        <v>11971.59</v>
      </c>
      <c r="BD30" s="271">
        <f t="shared" si="31"/>
        <v>45058.92</v>
      </c>
      <c r="BE30" s="271">
        <f t="shared" si="31"/>
        <v>2613.71</v>
      </c>
      <c r="BF30" s="271">
        <f t="shared" si="31"/>
        <v>771.63</v>
      </c>
      <c r="BG30" s="271">
        <f t="shared" si="31"/>
        <v>7454.8</v>
      </c>
      <c r="BH30" s="271">
        <f t="shared" si="31"/>
        <v>1179.19</v>
      </c>
      <c r="BI30" s="271">
        <f t="shared" si="31"/>
        <v>0</v>
      </c>
      <c r="BJ30" s="271">
        <f t="shared" si="31"/>
        <v>7790.6</v>
      </c>
      <c r="BK30" s="271">
        <f t="shared" si="31"/>
        <v>0</v>
      </c>
      <c r="BL30" s="291">
        <f t="shared" si="31"/>
        <v>0</v>
      </c>
    </row>
    <row r="31" spans="1:64" x14ac:dyDescent="0.25">
      <c r="A31" s="1498"/>
      <c r="B31" s="126">
        <v>3.3</v>
      </c>
      <c r="C31" s="131" t="s">
        <v>54</v>
      </c>
      <c r="D31" s="274">
        <f t="shared" si="26"/>
        <v>187640.18999999997</v>
      </c>
      <c r="E31" s="253">
        <v>163621.18</v>
      </c>
      <c r="F31" s="253">
        <v>4847.22</v>
      </c>
      <c r="G31" s="253">
        <v>12346.33</v>
      </c>
      <c r="H31" s="253">
        <v>3654.65</v>
      </c>
      <c r="I31" s="253">
        <v>188.39000000000001</v>
      </c>
      <c r="J31" s="253">
        <v>1379</v>
      </c>
      <c r="K31" s="253">
        <v>0</v>
      </c>
      <c r="L31" s="253">
        <v>1548.56</v>
      </c>
      <c r="M31" s="253">
        <v>0</v>
      </c>
      <c r="N31" s="253">
        <v>0</v>
      </c>
      <c r="O31" s="254">
        <v>54.86</v>
      </c>
      <c r="P31" s="274">
        <f t="shared" si="27"/>
        <v>187165.26999999996</v>
      </c>
      <c r="Q31" s="253">
        <v>168396.13</v>
      </c>
      <c r="R31" s="253">
        <v>6331.4</v>
      </c>
      <c r="S31" s="253">
        <v>6848.08</v>
      </c>
      <c r="T31" s="253">
        <v>3331.71</v>
      </c>
      <c r="U31" s="253">
        <v>22.900000000000006</v>
      </c>
      <c r="V31" s="253">
        <v>1104.74</v>
      </c>
      <c r="W31" s="253">
        <v>0</v>
      </c>
      <c r="X31" s="253">
        <v>1052.55</v>
      </c>
      <c r="Y31" s="253">
        <v>77.760000000000005</v>
      </c>
      <c r="Z31" s="253">
        <v>0</v>
      </c>
      <c r="AA31" s="254">
        <v>0</v>
      </c>
      <c r="AB31" s="274">
        <f t="shared" si="28"/>
        <v>227443.05000000002</v>
      </c>
      <c r="AC31" s="253">
        <v>200765.88</v>
      </c>
      <c r="AD31" s="253">
        <v>8843.14</v>
      </c>
      <c r="AE31" s="253">
        <v>12504.51</v>
      </c>
      <c r="AF31" s="253">
        <v>3587.53</v>
      </c>
      <c r="AG31" s="253">
        <v>50.129999999999995</v>
      </c>
      <c r="AH31" s="253">
        <v>826.18</v>
      </c>
      <c r="AI31" s="253">
        <v>0</v>
      </c>
      <c r="AJ31" s="253">
        <v>828.96</v>
      </c>
      <c r="AK31" s="253">
        <v>0</v>
      </c>
      <c r="AL31" s="253">
        <v>1.8</v>
      </c>
      <c r="AM31" s="254">
        <v>34.92</v>
      </c>
      <c r="AN31" s="289">
        <f t="shared" si="29"/>
        <v>250819.81000000017</v>
      </c>
      <c r="AO31" s="253">
        <v>216667.75000000017</v>
      </c>
      <c r="AP31" s="253">
        <v>11380.71</v>
      </c>
      <c r="AQ31" s="253">
        <v>14980.05</v>
      </c>
      <c r="AR31" s="253">
        <v>5345.7</v>
      </c>
      <c r="AS31" s="253">
        <v>236.65</v>
      </c>
      <c r="AT31" s="253">
        <v>955.37</v>
      </c>
      <c r="AU31" s="253">
        <v>0</v>
      </c>
      <c r="AV31" s="253">
        <v>906.54</v>
      </c>
      <c r="AW31" s="253">
        <v>0</v>
      </c>
      <c r="AX31" s="253">
        <v>0</v>
      </c>
      <c r="AY31" s="254">
        <v>347.04</v>
      </c>
      <c r="AZ31" s="526">
        <v>73279.34</v>
      </c>
      <c r="BA31" s="296">
        <f t="shared" si="30"/>
        <v>926347.66</v>
      </c>
      <c r="BB31" s="271">
        <f t="shared" si="31"/>
        <v>749450.94000000018</v>
      </c>
      <c r="BC31" s="271">
        <f t="shared" si="31"/>
        <v>31402.469999999998</v>
      </c>
      <c r="BD31" s="271">
        <f t="shared" si="31"/>
        <v>46678.97</v>
      </c>
      <c r="BE31" s="271">
        <f t="shared" si="31"/>
        <v>15919.59</v>
      </c>
      <c r="BF31" s="271">
        <f t="shared" si="31"/>
        <v>498.07000000000005</v>
      </c>
      <c r="BG31" s="271">
        <f t="shared" si="31"/>
        <v>4265.29</v>
      </c>
      <c r="BH31" s="271">
        <f t="shared" si="31"/>
        <v>0</v>
      </c>
      <c r="BI31" s="271">
        <f t="shared" si="31"/>
        <v>4336.6099999999997</v>
      </c>
      <c r="BJ31" s="271">
        <f t="shared" si="31"/>
        <v>77.760000000000005</v>
      </c>
      <c r="BK31" s="271">
        <f t="shared" si="31"/>
        <v>1.8</v>
      </c>
      <c r="BL31" s="291">
        <f t="shared" si="31"/>
        <v>436.82000000000005</v>
      </c>
    </row>
    <row r="32" spans="1:64" x14ac:dyDescent="0.25">
      <c r="A32" s="1498"/>
      <c r="B32" s="221" t="s">
        <v>44</v>
      </c>
      <c r="C32" s="229" t="s">
        <v>153</v>
      </c>
      <c r="D32" s="274">
        <f t="shared" si="26"/>
        <v>0</v>
      </c>
      <c r="E32" s="253">
        <v>0</v>
      </c>
      <c r="F32" s="253">
        <v>0</v>
      </c>
      <c r="G32" s="253">
        <v>0</v>
      </c>
      <c r="H32" s="253">
        <v>0</v>
      </c>
      <c r="I32" s="253">
        <v>0</v>
      </c>
      <c r="J32" s="253">
        <v>0</v>
      </c>
      <c r="K32" s="253">
        <v>0</v>
      </c>
      <c r="L32" s="253">
        <v>0</v>
      </c>
      <c r="M32" s="253">
        <v>0</v>
      </c>
      <c r="N32" s="253">
        <v>0</v>
      </c>
      <c r="O32" s="254">
        <v>0</v>
      </c>
      <c r="P32" s="274">
        <f t="shared" si="27"/>
        <v>0</v>
      </c>
      <c r="Q32" s="812">
        <v>0</v>
      </c>
      <c r="R32" s="812">
        <v>0</v>
      </c>
      <c r="S32" s="812">
        <v>0</v>
      </c>
      <c r="T32" s="812">
        <v>0</v>
      </c>
      <c r="U32" s="812">
        <v>0</v>
      </c>
      <c r="V32" s="812">
        <v>0</v>
      </c>
      <c r="W32" s="812">
        <v>0</v>
      </c>
      <c r="X32" s="812">
        <v>0</v>
      </c>
      <c r="Y32" s="253">
        <v>0</v>
      </c>
      <c r="Z32" s="812">
        <v>0</v>
      </c>
      <c r="AA32" s="813">
        <v>0</v>
      </c>
      <c r="AB32" s="274">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58">
        <v>0</v>
      </c>
      <c r="BA32" s="296">
        <f t="shared" si="30"/>
        <v>0</v>
      </c>
      <c r="BB32" s="271">
        <f t="shared" si="31"/>
        <v>0</v>
      </c>
      <c r="BC32" s="271">
        <f t="shared" si="31"/>
        <v>0</v>
      </c>
      <c r="BD32" s="271">
        <f t="shared" si="31"/>
        <v>0</v>
      </c>
      <c r="BE32" s="271">
        <f t="shared" si="31"/>
        <v>0</v>
      </c>
      <c r="BF32" s="271">
        <f t="shared" si="31"/>
        <v>0</v>
      </c>
      <c r="BG32" s="271">
        <f t="shared" si="31"/>
        <v>0</v>
      </c>
      <c r="BH32" s="271">
        <f t="shared" si="31"/>
        <v>0</v>
      </c>
      <c r="BI32" s="271">
        <f t="shared" si="31"/>
        <v>0</v>
      </c>
      <c r="BJ32" s="271">
        <f t="shared" si="31"/>
        <v>0</v>
      </c>
      <c r="BK32" s="271">
        <f t="shared" si="31"/>
        <v>0</v>
      </c>
      <c r="BL32" s="546">
        <f t="shared" si="31"/>
        <v>0</v>
      </c>
    </row>
    <row r="33" spans="1:64" x14ac:dyDescent="0.25">
      <c r="A33" s="1498"/>
      <c r="B33" s="126" t="s">
        <v>41</v>
      </c>
      <c r="C33" s="131" t="s">
        <v>52</v>
      </c>
      <c r="D33" s="274">
        <f t="shared" si="26"/>
        <v>4664945.3299713545</v>
      </c>
      <c r="E33" s="253">
        <v>3926475.4399715601</v>
      </c>
      <c r="F33" s="253">
        <v>166890.65999992201</v>
      </c>
      <c r="G33" s="253">
        <v>372941.86999989004</v>
      </c>
      <c r="H33" s="253">
        <v>126100.359999975</v>
      </c>
      <c r="I33" s="253">
        <v>46133.670000007805</v>
      </c>
      <c r="J33" s="253">
        <v>5259.8800000000101</v>
      </c>
      <c r="K33" s="253">
        <v>582.07000000000096</v>
      </c>
      <c r="L33" s="253">
        <v>11012.280000000101</v>
      </c>
      <c r="M33" s="253">
        <v>705.06999999999994</v>
      </c>
      <c r="N33" s="253">
        <v>6877.3599999995704</v>
      </c>
      <c r="O33" s="254">
        <v>1966.6699999999801</v>
      </c>
      <c r="P33" s="274">
        <f t="shared" si="27"/>
        <v>5366021.6399704488</v>
      </c>
      <c r="Q33" s="253">
        <v>4551947.4499705397</v>
      </c>
      <c r="R33" s="253">
        <v>193820.26999989501</v>
      </c>
      <c r="S33" s="253">
        <v>402666.53000003501</v>
      </c>
      <c r="T33" s="253">
        <v>134633.03999997099</v>
      </c>
      <c r="U33" s="253">
        <v>52464.2600000077</v>
      </c>
      <c r="V33" s="253">
        <v>5975.4299999999903</v>
      </c>
      <c r="W33" s="253">
        <v>598.94000000000005</v>
      </c>
      <c r="X33" s="253">
        <v>11691.18</v>
      </c>
      <c r="Y33" s="253">
        <v>753.2</v>
      </c>
      <c r="Z33" s="253">
        <v>5068.1899999999196</v>
      </c>
      <c r="AA33" s="254">
        <v>6403.1499999999696</v>
      </c>
      <c r="AB33" s="274">
        <f t="shared" si="28"/>
        <v>5464408.2999542933</v>
      </c>
      <c r="AC33" s="253">
        <v>4641041.8399543297</v>
      </c>
      <c r="AD33" s="253">
        <v>205069.389999935</v>
      </c>
      <c r="AE33" s="253">
        <v>400449.49000002904</v>
      </c>
      <c r="AF33" s="253">
        <v>132391.42999999601</v>
      </c>
      <c r="AG33" s="253">
        <v>54064.850000003004</v>
      </c>
      <c r="AH33" s="253">
        <v>5698.8400000000402</v>
      </c>
      <c r="AI33" s="253">
        <v>724.30999999999904</v>
      </c>
      <c r="AJ33" s="253">
        <v>12007.2599999998</v>
      </c>
      <c r="AK33" s="253">
        <v>774.89999999999895</v>
      </c>
      <c r="AL33" s="253">
        <v>5457.3000000000102</v>
      </c>
      <c r="AM33" s="254">
        <v>6728.6900000000105</v>
      </c>
      <c r="AN33" s="289">
        <f t="shared" si="29"/>
        <v>5476509.0399449831</v>
      </c>
      <c r="AO33" s="253">
        <v>4649498.8199449899</v>
      </c>
      <c r="AP33" s="253">
        <v>209655.459999955</v>
      </c>
      <c r="AQ33" s="253">
        <v>394644.950000029</v>
      </c>
      <c r="AR33" s="253">
        <v>132183.750000008</v>
      </c>
      <c r="AS33" s="253">
        <v>56780.3100000005</v>
      </c>
      <c r="AT33" s="253">
        <v>6079.58000000006</v>
      </c>
      <c r="AU33" s="253">
        <v>878.17999999999802</v>
      </c>
      <c r="AV33" s="253">
        <v>12150.1599999997</v>
      </c>
      <c r="AW33" s="253">
        <v>741.92999999999802</v>
      </c>
      <c r="AX33" s="253">
        <v>5520.7000000001108</v>
      </c>
      <c r="AY33" s="254">
        <v>8375.2000000000189</v>
      </c>
      <c r="AZ33" s="526">
        <v>0</v>
      </c>
      <c r="BA33" s="296">
        <f t="shared" si="30"/>
        <v>20971884.309841082</v>
      </c>
      <c r="BB33" s="271">
        <f t="shared" si="31"/>
        <v>17768963.549841419</v>
      </c>
      <c r="BC33" s="271">
        <f t="shared" si="31"/>
        <v>775435.77999970713</v>
      </c>
      <c r="BD33" s="271">
        <f t="shared" si="31"/>
        <v>1570702.8399999831</v>
      </c>
      <c r="BE33" s="271">
        <f t="shared" si="31"/>
        <v>525308.57999995002</v>
      </c>
      <c r="BF33" s="271">
        <f t="shared" si="31"/>
        <v>209443.090000019</v>
      </c>
      <c r="BG33" s="271">
        <f t="shared" si="31"/>
        <v>23013.730000000101</v>
      </c>
      <c r="BH33" s="271">
        <f t="shared" si="31"/>
        <v>2783.4999999999982</v>
      </c>
      <c r="BI33" s="271">
        <f t="shared" si="31"/>
        <v>46860.879999999597</v>
      </c>
      <c r="BJ33" s="271">
        <f t="shared" si="31"/>
        <v>2975.0999999999972</v>
      </c>
      <c r="BK33" s="271">
        <f t="shared" si="31"/>
        <v>22923.54999999961</v>
      </c>
      <c r="BL33" s="291">
        <f t="shared" si="31"/>
        <v>23473.709999999977</v>
      </c>
    </row>
    <row r="34" spans="1:64" s="255" customFormat="1" x14ac:dyDescent="0.25">
      <c r="A34" s="1498"/>
      <c r="B34" s="126" t="s">
        <v>42</v>
      </c>
      <c r="C34" s="131" t="s">
        <v>154</v>
      </c>
      <c r="D34" s="274">
        <f t="shared" si="26"/>
        <v>543381.35980157147</v>
      </c>
      <c r="E34" s="253">
        <v>513937.01627227396</v>
      </c>
      <c r="F34" s="253">
        <v>30575.726497594831</v>
      </c>
      <c r="G34" s="253">
        <v>347.20759074738874</v>
      </c>
      <c r="H34" s="253">
        <v>-2223.1092097034548</v>
      </c>
      <c r="I34" s="253">
        <v>-2687.1129609042382</v>
      </c>
      <c r="J34" s="253">
        <v>2579.9340643481387</v>
      </c>
      <c r="K34" s="253">
        <v>-59.022942404675717</v>
      </c>
      <c r="L34" s="253">
        <v>10.578192739383002</v>
      </c>
      <c r="M34" s="253">
        <v>15.003622576079479</v>
      </c>
      <c r="N34" s="253">
        <v>506.22405110511568</v>
      </c>
      <c r="O34" s="254">
        <v>378.91462319890064</v>
      </c>
      <c r="P34" s="274">
        <f t="shared" si="27"/>
        <v>317728.06183934503</v>
      </c>
      <c r="Q34" s="253">
        <v>295517.27862699627</v>
      </c>
      <c r="R34" s="253">
        <v>20574.518596119971</v>
      </c>
      <c r="S34" s="253">
        <v>4136.3548950464228</v>
      </c>
      <c r="T34" s="253">
        <v>-983.93754441191277</v>
      </c>
      <c r="U34" s="253">
        <v>-3920.4054142048135</v>
      </c>
      <c r="V34" s="253">
        <v>1456.4990703663373</v>
      </c>
      <c r="W34" s="253">
        <v>-74.257009021274499</v>
      </c>
      <c r="X34" s="253">
        <v>177.658121907268</v>
      </c>
      <c r="Y34" s="253">
        <v>74.448369073178469</v>
      </c>
      <c r="Z34" s="253">
        <v>427.77131210832653</v>
      </c>
      <c r="AA34" s="254">
        <v>342.13281536530633</v>
      </c>
      <c r="AB34" s="274">
        <f t="shared" si="28"/>
        <v>643304.47457730537</v>
      </c>
      <c r="AC34" s="253">
        <v>570959.13705737086</v>
      </c>
      <c r="AD34" s="253">
        <v>33661.591391631518</v>
      </c>
      <c r="AE34" s="253">
        <v>25168.868801600733</v>
      </c>
      <c r="AF34" s="253">
        <v>8639.0577604832579</v>
      </c>
      <c r="AG34" s="253">
        <v>-3625.3569365954359</v>
      </c>
      <c r="AH34" s="253">
        <v>4690.9260070873324</v>
      </c>
      <c r="AI34" s="253">
        <v>-55.079512620033555</v>
      </c>
      <c r="AJ34" s="253">
        <v>881.87696380508942</v>
      </c>
      <c r="AK34" s="253">
        <v>1250.7356029900527</v>
      </c>
      <c r="AL34" s="253">
        <v>738.338087618901</v>
      </c>
      <c r="AM34" s="254">
        <v>994.3793539330004</v>
      </c>
      <c r="AN34" s="289">
        <f t="shared" si="29"/>
        <v>1503297.9590939679</v>
      </c>
      <c r="AO34" s="253">
        <v>1190881.0411562386</v>
      </c>
      <c r="AP34" s="253">
        <v>81961.191102248558</v>
      </c>
      <c r="AQ34" s="253">
        <v>146670.48746601329</v>
      </c>
      <c r="AR34" s="253">
        <v>64131.088923402807</v>
      </c>
      <c r="AS34" s="253">
        <v>-2880.6928172993412</v>
      </c>
      <c r="AT34" s="253">
        <v>5738.2515611480885</v>
      </c>
      <c r="AU34" s="253">
        <v>-21.911516350191686</v>
      </c>
      <c r="AV34" s="253">
        <v>6440.1265641598275</v>
      </c>
      <c r="AW34" s="253">
        <v>2473.5583514211762</v>
      </c>
      <c r="AX34" s="253">
        <v>1986.0002820748714</v>
      </c>
      <c r="AY34" s="254">
        <v>5918.8180209102275</v>
      </c>
      <c r="AZ34" s="526">
        <v>-1001892.2412076311</v>
      </c>
      <c r="BA34" s="296">
        <f t="shared" si="30"/>
        <v>2005819.614104558</v>
      </c>
      <c r="BB34" s="271">
        <f t="shared" si="31"/>
        <v>2571294.4731128793</v>
      </c>
      <c r="BC34" s="271">
        <f t="shared" si="31"/>
        <v>166773.02758759487</v>
      </c>
      <c r="BD34" s="271">
        <f t="shared" si="31"/>
        <v>176322.91875340784</v>
      </c>
      <c r="BE34" s="271">
        <f t="shared" si="31"/>
        <v>69563.099929770702</v>
      </c>
      <c r="BF34" s="271">
        <f t="shared" si="31"/>
        <v>-13113.568129003828</v>
      </c>
      <c r="BG34" s="271">
        <f t="shared" si="31"/>
        <v>14465.610702949896</v>
      </c>
      <c r="BH34" s="271">
        <f t="shared" si="31"/>
        <v>-210.27098039617545</v>
      </c>
      <c r="BI34" s="271">
        <f t="shared" si="31"/>
        <v>7510.2398426115678</v>
      </c>
      <c r="BJ34" s="271">
        <f t="shared" si="31"/>
        <v>3813.7459460604869</v>
      </c>
      <c r="BK34" s="271">
        <f t="shared" si="31"/>
        <v>3658.3337329072147</v>
      </c>
      <c r="BL34" s="291">
        <f t="shared" si="31"/>
        <v>7634.2448134074348</v>
      </c>
    </row>
    <row r="35" spans="1:64" x14ac:dyDescent="0.25">
      <c r="A35" s="1498"/>
      <c r="B35" s="126" t="s">
        <v>43</v>
      </c>
      <c r="C35" s="131" t="s">
        <v>900</v>
      </c>
      <c r="D35" s="274">
        <f t="shared" si="26"/>
        <v>0</v>
      </c>
      <c r="E35" s="253">
        <v>0</v>
      </c>
      <c r="F35" s="253">
        <v>0</v>
      </c>
      <c r="G35" s="253">
        <v>0</v>
      </c>
      <c r="H35" s="253">
        <v>0</v>
      </c>
      <c r="I35" s="253">
        <v>0</v>
      </c>
      <c r="J35" s="253">
        <v>0</v>
      </c>
      <c r="K35" s="253">
        <v>0</v>
      </c>
      <c r="L35" s="253">
        <v>0</v>
      </c>
      <c r="M35" s="253">
        <v>0</v>
      </c>
      <c r="N35" s="253">
        <v>0</v>
      </c>
      <c r="O35" s="254">
        <v>0</v>
      </c>
      <c r="P35" s="274">
        <f t="shared" si="27"/>
        <v>0</v>
      </c>
      <c r="Q35" s="253">
        <v>0</v>
      </c>
      <c r="R35" s="253">
        <v>0</v>
      </c>
      <c r="S35" s="253">
        <v>0</v>
      </c>
      <c r="T35" s="253">
        <v>0</v>
      </c>
      <c r="U35" s="253">
        <v>0</v>
      </c>
      <c r="V35" s="253">
        <v>0</v>
      </c>
      <c r="W35" s="253">
        <v>0</v>
      </c>
      <c r="X35" s="253">
        <v>0</v>
      </c>
      <c r="Y35" s="253">
        <v>0</v>
      </c>
      <c r="Z35" s="253">
        <v>0</v>
      </c>
      <c r="AA35" s="254">
        <v>0</v>
      </c>
      <c r="AB35" s="274">
        <f t="shared" si="28"/>
        <v>0</v>
      </c>
      <c r="AC35" s="253">
        <v>0</v>
      </c>
      <c r="AD35" s="253">
        <v>0</v>
      </c>
      <c r="AE35" s="253">
        <v>0</v>
      </c>
      <c r="AF35" s="253">
        <v>0</v>
      </c>
      <c r="AG35" s="253">
        <v>0</v>
      </c>
      <c r="AH35" s="253">
        <v>0</v>
      </c>
      <c r="AI35" s="253">
        <v>0</v>
      </c>
      <c r="AJ35" s="253">
        <v>0</v>
      </c>
      <c r="AK35" s="253">
        <v>0</v>
      </c>
      <c r="AL35" s="253">
        <v>0</v>
      </c>
      <c r="AM35" s="254">
        <v>0</v>
      </c>
      <c r="AN35" s="289">
        <f t="shared" si="29"/>
        <v>0</v>
      </c>
      <c r="AO35" s="253">
        <v>0</v>
      </c>
      <c r="AP35" s="253">
        <v>0</v>
      </c>
      <c r="AQ35" s="253">
        <v>0</v>
      </c>
      <c r="AR35" s="253">
        <v>0</v>
      </c>
      <c r="AS35" s="253">
        <v>0</v>
      </c>
      <c r="AT35" s="253">
        <v>0</v>
      </c>
      <c r="AU35" s="253">
        <v>0</v>
      </c>
      <c r="AV35" s="253">
        <v>0</v>
      </c>
      <c r="AW35" s="253">
        <v>0</v>
      </c>
      <c r="AX35" s="253">
        <v>0</v>
      </c>
      <c r="AY35" s="254">
        <v>0</v>
      </c>
      <c r="AZ35" s="526">
        <v>0</v>
      </c>
      <c r="BA35" s="296">
        <f t="shared" si="30"/>
        <v>0</v>
      </c>
      <c r="BB35" s="271">
        <f t="shared" si="31"/>
        <v>0</v>
      </c>
      <c r="BC35" s="271">
        <f t="shared" si="31"/>
        <v>0</v>
      </c>
      <c r="BD35" s="271">
        <f t="shared" si="31"/>
        <v>0</v>
      </c>
      <c r="BE35" s="271">
        <f t="shared" si="31"/>
        <v>0</v>
      </c>
      <c r="BF35" s="271">
        <f t="shared" si="31"/>
        <v>0</v>
      </c>
      <c r="BG35" s="271">
        <f t="shared" si="31"/>
        <v>0</v>
      </c>
      <c r="BH35" s="271">
        <f t="shared" si="31"/>
        <v>0</v>
      </c>
      <c r="BI35" s="271">
        <f t="shared" si="31"/>
        <v>0</v>
      </c>
      <c r="BJ35" s="271">
        <f t="shared" si="31"/>
        <v>0</v>
      </c>
      <c r="BK35" s="271">
        <f t="shared" si="31"/>
        <v>0</v>
      </c>
      <c r="BL35" s="291">
        <f t="shared" si="31"/>
        <v>0</v>
      </c>
    </row>
    <row r="36" spans="1:64" s="209" customFormat="1" x14ac:dyDescent="0.25">
      <c r="A36" s="1498"/>
      <c r="B36" s="128" t="s">
        <v>452</v>
      </c>
      <c r="C36" s="310" t="s">
        <v>2</v>
      </c>
      <c r="D36" s="275">
        <f t="shared" ref="D36:BL36" si="32">SUM(D29:D35)</f>
        <v>23067859.259773206</v>
      </c>
      <c r="E36" s="280">
        <f t="shared" si="32"/>
        <v>16725227.456244135</v>
      </c>
      <c r="F36" s="280">
        <f t="shared" si="32"/>
        <v>928328.59649751673</v>
      </c>
      <c r="G36" s="280">
        <f t="shared" si="32"/>
        <v>3560847.1975906175</v>
      </c>
      <c r="H36" s="280">
        <f t="shared" si="32"/>
        <v>1183466.9107902714</v>
      </c>
      <c r="I36" s="280">
        <f t="shared" si="32"/>
        <v>168191.96703910359</v>
      </c>
      <c r="J36" s="280">
        <f t="shared" si="32"/>
        <v>69508.874064348143</v>
      </c>
      <c r="K36" s="280">
        <f t="shared" si="32"/>
        <v>3264.2670575953257</v>
      </c>
      <c r="L36" s="280">
        <f t="shared" si="32"/>
        <v>105569.03819273948</v>
      </c>
      <c r="M36" s="280">
        <f>SUM(M29:M35)</f>
        <v>131580.15362257606</v>
      </c>
      <c r="N36" s="280">
        <f t="shared" si="32"/>
        <v>84833.664051104686</v>
      </c>
      <c r="O36" s="281">
        <f t="shared" si="32"/>
        <v>107041.13462319889</v>
      </c>
      <c r="P36" s="275">
        <f t="shared" si="32"/>
        <v>23224409.951809905</v>
      </c>
      <c r="Q36" s="280">
        <f t="shared" si="32"/>
        <v>16691721.628597638</v>
      </c>
      <c r="R36" s="280">
        <f t="shared" si="32"/>
        <v>1039016.2285960158</v>
      </c>
      <c r="S36" s="280">
        <f t="shared" si="32"/>
        <v>3675569.9548950922</v>
      </c>
      <c r="T36" s="280">
        <f t="shared" si="32"/>
        <v>1178939.2924555589</v>
      </c>
      <c r="U36" s="280">
        <f t="shared" si="32"/>
        <v>177395.64458580289</v>
      </c>
      <c r="V36" s="280">
        <f t="shared" si="32"/>
        <v>65808.039070366329</v>
      </c>
      <c r="W36" s="280">
        <f t="shared" si="32"/>
        <v>2965.7329909787259</v>
      </c>
      <c r="X36" s="280">
        <f t="shared" si="32"/>
        <v>152091.49812190724</v>
      </c>
      <c r="Y36" s="280">
        <f>SUM(Y29:Y35)</f>
        <v>59544.608369073176</v>
      </c>
      <c r="Z36" s="280">
        <f t="shared" si="32"/>
        <v>50469.451312108249</v>
      </c>
      <c r="AA36" s="281">
        <f t="shared" si="32"/>
        <v>130887.87281536526</v>
      </c>
      <c r="AB36" s="275">
        <f t="shared" si="32"/>
        <v>24673261.124531601</v>
      </c>
      <c r="AC36" s="280">
        <f t="shared" si="32"/>
        <v>18524207.827011701</v>
      </c>
      <c r="AD36" s="280">
        <f t="shared" si="32"/>
        <v>1023568.3513915675</v>
      </c>
      <c r="AE36" s="280">
        <f t="shared" si="32"/>
        <v>3285947.1788016297</v>
      </c>
      <c r="AF36" s="280">
        <f t="shared" si="32"/>
        <v>1122727.3277604824</v>
      </c>
      <c r="AG36" s="280">
        <f t="shared" si="32"/>
        <v>141791.48306340756</v>
      </c>
      <c r="AH36" s="280">
        <f t="shared" si="32"/>
        <v>119761.12600708735</v>
      </c>
      <c r="AI36" s="280">
        <f t="shared" si="32"/>
        <v>2051.8004873799655</v>
      </c>
      <c r="AJ36" s="280">
        <f t="shared" si="32"/>
        <v>113061.60696380489</v>
      </c>
      <c r="AK36" s="280">
        <f>SUM(AK29:AK35)</f>
        <v>144084.18560299004</v>
      </c>
      <c r="AL36" s="280">
        <f t="shared" si="32"/>
        <v>52167.678087618922</v>
      </c>
      <c r="AM36" s="281">
        <f t="shared" si="32"/>
        <v>143892.55935393291</v>
      </c>
      <c r="AN36" s="277">
        <f t="shared" si="32"/>
        <v>24119572.309038986</v>
      </c>
      <c r="AO36" s="280">
        <f t="shared" si="32"/>
        <v>18449511.851101261</v>
      </c>
      <c r="AP36" s="280">
        <f t="shared" si="32"/>
        <v>1159427.4911022035</v>
      </c>
      <c r="AQ36" s="280">
        <f t="shared" si="32"/>
        <v>2768965.4774660403</v>
      </c>
      <c r="AR36" s="280">
        <f t="shared" si="32"/>
        <v>1170321.1489234117</v>
      </c>
      <c r="AS36" s="280">
        <f t="shared" si="32"/>
        <v>176440.20718270115</v>
      </c>
      <c r="AT36" s="280">
        <f t="shared" si="32"/>
        <v>72574.841561148147</v>
      </c>
      <c r="AU36" s="280">
        <f t="shared" si="32"/>
        <v>1784.2484836498063</v>
      </c>
      <c r="AV36" s="280">
        <f t="shared" si="32"/>
        <v>116397.83656415953</v>
      </c>
      <c r="AW36" s="280">
        <f>SUM(AW29:AW35)</f>
        <v>40781.738351421176</v>
      </c>
      <c r="AX36" s="280">
        <f t="shared" si="32"/>
        <v>40935.700282074984</v>
      </c>
      <c r="AY36" s="281">
        <f t="shared" si="32"/>
        <v>122431.76802091024</v>
      </c>
      <c r="AZ36" s="293">
        <f t="shared" si="32"/>
        <v>-47465.241207631188</v>
      </c>
      <c r="BA36" s="297">
        <f t="shared" si="32"/>
        <v>95037637.403946072</v>
      </c>
      <c r="BB36" s="280">
        <f t="shared" si="32"/>
        <v>70390668.762954727</v>
      </c>
      <c r="BC36" s="280">
        <f t="shared" si="32"/>
        <v>4150340.667587304</v>
      </c>
      <c r="BD36" s="280">
        <f t="shared" si="32"/>
        <v>13291329.808753381</v>
      </c>
      <c r="BE36" s="280">
        <f t="shared" si="32"/>
        <v>4655454.679929724</v>
      </c>
      <c r="BF36" s="280">
        <f t="shared" si="32"/>
        <v>663819.30187101522</v>
      </c>
      <c r="BG36" s="280">
        <f t="shared" si="32"/>
        <v>327652.88070294994</v>
      </c>
      <c r="BH36" s="280">
        <f t="shared" si="32"/>
        <v>10066.049019603823</v>
      </c>
      <c r="BI36" s="280">
        <f t="shared" si="32"/>
        <v>487119.97984261112</v>
      </c>
      <c r="BJ36" s="280">
        <f>SUM(BJ29:BJ35)</f>
        <v>375990.68594606046</v>
      </c>
      <c r="BK36" s="280">
        <f t="shared" si="32"/>
        <v>228406.49373290682</v>
      </c>
      <c r="BL36" s="293">
        <f t="shared" si="32"/>
        <v>504253.33481340727</v>
      </c>
    </row>
    <row r="37" spans="1:64" ht="16.5" customHeight="1" x14ac:dyDescent="0.25">
      <c r="A37" s="1494" t="s">
        <v>901</v>
      </c>
      <c r="B37" s="124" t="s">
        <v>902</v>
      </c>
      <c r="C37" s="311" t="s">
        <v>901</v>
      </c>
      <c r="D37" s="276">
        <f>SUM(E37:O37)</f>
        <v>1543587.44</v>
      </c>
      <c r="E37" s="251">
        <v>1431375.99</v>
      </c>
      <c r="F37" s="251">
        <v>89830.3</v>
      </c>
      <c r="G37" s="251">
        <v>12363.939999999999</v>
      </c>
      <c r="H37" s="251">
        <v>10017.209999999999</v>
      </c>
      <c r="I37" s="251">
        <v>0</v>
      </c>
      <c r="J37" s="251">
        <v>0</v>
      </c>
      <c r="K37" s="251">
        <v>0</v>
      </c>
      <c r="L37" s="251">
        <v>0</v>
      </c>
      <c r="M37" s="251">
        <v>0</v>
      </c>
      <c r="N37" s="251">
        <v>0</v>
      </c>
      <c r="O37" s="252">
        <v>0</v>
      </c>
      <c r="P37" s="273">
        <f>SUM(Q37:AA37)</f>
        <v>1438876.6099999999</v>
      </c>
      <c r="Q37" s="251">
        <v>1344446.03</v>
      </c>
      <c r="R37" s="251">
        <v>79755.67</v>
      </c>
      <c r="S37" s="251">
        <v>4658.72</v>
      </c>
      <c r="T37" s="251">
        <v>3756.64</v>
      </c>
      <c r="U37" s="251">
        <v>0</v>
      </c>
      <c r="V37" s="251">
        <v>0</v>
      </c>
      <c r="W37" s="251">
        <v>0</v>
      </c>
      <c r="X37" s="251">
        <v>6259.55</v>
      </c>
      <c r="Y37" s="251">
        <v>0</v>
      </c>
      <c r="Z37" s="251">
        <v>0</v>
      </c>
      <c r="AA37" s="252">
        <v>0</v>
      </c>
      <c r="AB37" s="276">
        <f>SUM(AC37:AM37)</f>
        <v>1776243.3</v>
      </c>
      <c r="AC37" s="251">
        <v>1623281.07</v>
      </c>
      <c r="AD37" s="251">
        <v>113300.23</v>
      </c>
      <c r="AE37" s="251">
        <v>7865.52</v>
      </c>
      <c r="AF37" s="251">
        <v>12476.02</v>
      </c>
      <c r="AG37" s="251">
        <v>0</v>
      </c>
      <c r="AH37" s="251">
        <v>2680.58</v>
      </c>
      <c r="AI37" s="251">
        <v>0</v>
      </c>
      <c r="AJ37" s="251">
        <v>16639.88</v>
      </c>
      <c r="AK37" s="251">
        <v>0</v>
      </c>
      <c r="AL37" s="251">
        <v>0</v>
      </c>
      <c r="AM37" s="252">
        <v>0</v>
      </c>
      <c r="AN37" s="276">
        <f>SUM(AO37:AY37)</f>
        <v>1653530.0699999998</v>
      </c>
      <c r="AO37" s="251">
        <v>1522517.34</v>
      </c>
      <c r="AP37" s="251">
        <v>107913.94</v>
      </c>
      <c r="AQ37" s="251">
        <v>3229.63</v>
      </c>
      <c r="AR37" s="251">
        <v>6797.66</v>
      </c>
      <c r="AS37" s="251">
        <v>0</v>
      </c>
      <c r="AT37" s="251">
        <v>0</v>
      </c>
      <c r="AU37" s="251">
        <v>0</v>
      </c>
      <c r="AV37" s="249">
        <v>13071.5</v>
      </c>
      <c r="AW37" s="251">
        <v>0</v>
      </c>
      <c r="AX37" s="251">
        <v>0</v>
      </c>
      <c r="AY37" s="252">
        <v>0</v>
      </c>
      <c r="AZ37" s="857">
        <v>31322.940000000002</v>
      </c>
      <c r="BA37" s="294">
        <f>SUM(BB37:BL37)+AZ37</f>
        <v>6443560.3599999994</v>
      </c>
      <c r="BB37" s="273">
        <f t="shared" ref="BB37:BL39" si="33">E37+Q37+AC37+AO37</f>
        <v>5921620.4299999997</v>
      </c>
      <c r="BC37" s="273">
        <f t="shared" si="33"/>
        <v>390800.14</v>
      </c>
      <c r="BD37" s="273">
        <f t="shared" si="33"/>
        <v>28117.81</v>
      </c>
      <c r="BE37" s="273">
        <f t="shared" si="33"/>
        <v>33047.53</v>
      </c>
      <c r="BF37" s="273">
        <f t="shared" si="33"/>
        <v>0</v>
      </c>
      <c r="BG37" s="273">
        <f t="shared" si="33"/>
        <v>2680.58</v>
      </c>
      <c r="BH37" s="273">
        <f t="shared" si="33"/>
        <v>0</v>
      </c>
      <c r="BI37" s="273">
        <f t="shared" si="33"/>
        <v>35970.93</v>
      </c>
      <c r="BJ37" s="273">
        <f t="shared" si="33"/>
        <v>0</v>
      </c>
      <c r="BK37" s="273">
        <f t="shared" si="33"/>
        <v>0</v>
      </c>
      <c r="BL37" s="298">
        <f t="shared" si="33"/>
        <v>0</v>
      </c>
    </row>
    <row r="38" spans="1:64" ht="16.5" customHeight="1" x14ac:dyDescent="0.25">
      <c r="A38" s="1495"/>
      <c r="B38" s="126" t="s">
        <v>903</v>
      </c>
      <c r="C38" s="312" t="s">
        <v>906</v>
      </c>
      <c r="D38" s="289">
        <f>SUM(E38:O38)</f>
        <v>63620.057159548371</v>
      </c>
      <c r="E38" s="253">
        <v>59881.82202697832</v>
      </c>
      <c r="F38" s="253">
        <v>3758.0636218650511</v>
      </c>
      <c r="G38" s="253">
        <v>1.25463544518461</v>
      </c>
      <c r="H38" s="253">
        <v>-21.083124740187017</v>
      </c>
      <c r="I38" s="253">
        <v>0</v>
      </c>
      <c r="J38" s="253">
        <v>0</v>
      </c>
      <c r="K38" s="253">
        <v>0</v>
      </c>
      <c r="L38" s="253">
        <v>0</v>
      </c>
      <c r="M38" s="253">
        <v>0</v>
      </c>
      <c r="N38" s="253">
        <v>0</v>
      </c>
      <c r="O38" s="254">
        <v>0</v>
      </c>
      <c r="P38" s="274">
        <f>SUM(Q38:AA38)</f>
        <v>35544.402083884481</v>
      </c>
      <c r="Q38" s="253">
        <v>33544.276808658658</v>
      </c>
      <c r="R38" s="253">
        <v>1989.924632036016</v>
      </c>
      <c r="S38" s="253">
        <v>5.8850782152958097</v>
      </c>
      <c r="T38" s="253">
        <v>-3.5762002712874623</v>
      </c>
      <c r="U38" s="253">
        <v>0</v>
      </c>
      <c r="V38" s="253">
        <v>0</v>
      </c>
      <c r="W38" s="253">
        <v>0</v>
      </c>
      <c r="X38" s="253">
        <v>7.8917652457988732</v>
      </c>
      <c r="Y38" s="253">
        <v>0</v>
      </c>
      <c r="Z38" s="253">
        <v>0</v>
      </c>
      <c r="AA38" s="254">
        <v>0</v>
      </c>
      <c r="AB38" s="289">
        <f>SUM(AC38:AM38)</f>
        <v>74921.920951836786</v>
      </c>
      <c r="AC38" s="253">
        <v>69622.352580013277</v>
      </c>
      <c r="AD38" s="253">
        <v>4859.4348238512966</v>
      </c>
      <c r="AE38" s="253">
        <v>69.150555733979246</v>
      </c>
      <c r="AF38" s="253">
        <v>109.67602523195985</v>
      </c>
      <c r="AG38" s="253">
        <v>0</v>
      </c>
      <c r="AH38" s="253">
        <v>114.96979132451267</v>
      </c>
      <c r="AI38" s="253">
        <v>0</v>
      </c>
      <c r="AJ38" s="253">
        <v>146.33717568174677</v>
      </c>
      <c r="AK38" s="253">
        <v>0</v>
      </c>
      <c r="AL38" s="253">
        <v>0</v>
      </c>
      <c r="AM38" s="254">
        <v>0</v>
      </c>
      <c r="AN38" s="289">
        <f>SUM(AO38:AY38)</f>
        <v>155508.40464333293</v>
      </c>
      <c r="AO38" s="253">
        <v>143795.547264917</v>
      </c>
      <c r="AP38" s="253">
        <v>10192.031087024214</v>
      </c>
      <c r="AQ38" s="253">
        <v>212.63450598576836</v>
      </c>
      <c r="AR38" s="253">
        <v>447.55181047341006</v>
      </c>
      <c r="AS38" s="253">
        <v>0</v>
      </c>
      <c r="AT38" s="253">
        <v>0</v>
      </c>
      <c r="AU38" s="253">
        <v>0</v>
      </c>
      <c r="AV38" s="253">
        <v>860.63997493254374</v>
      </c>
      <c r="AW38" s="253">
        <v>0</v>
      </c>
      <c r="AX38" s="253">
        <v>0</v>
      </c>
      <c r="AY38" s="254">
        <v>0</v>
      </c>
      <c r="AZ38" s="526">
        <v>-58763.054765403933</v>
      </c>
      <c r="BA38" s="296">
        <f>SUM(BB38:BL38)+AZ38</f>
        <v>270831.73007319868</v>
      </c>
      <c r="BB38" s="274">
        <f t="shared" si="33"/>
        <v>306843.99868056725</v>
      </c>
      <c r="BC38" s="274">
        <f t="shared" si="33"/>
        <v>20799.454164776576</v>
      </c>
      <c r="BD38" s="274">
        <f t="shared" si="33"/>
        <v>288.92477538022803</v>
      </c>
      <c r="BE38" s="274">
        <f t="shared" si="33"/>
        <v>532.5685106938954</v>
      </c>
      <c r="BF38" s="274">
        <f t="shared" si="33"/>
        <v>0</v>
      </c>
      <c r="BG38" s="274">
        <f t="shared" si="33"/>
        <v>114.96979132451267</v>
      </c>
      <c r="BH38" s="274">
        <f t="shared" si="33"/>
        <v>0</v>
      </c>
      <c r="BI38" s="274">
        <f t="shared" si="33"/>
        <v>1014.8689158600894</v>
      </c>
      <c r="BJ38" s="274">
        <f t="shared" si="33"/>
        <v>0</v>
      </c>
      <c r="BK38" s="274">
        <f t="shared" si="33"/>
        <v>0</v>
      </c>
      <c r="BL38" s="300">
        <f t="shared" si="33"/>
        <v>0</v>
      </c>
    </row>
    <row r="39" spans="1:64" ht="16.5" customHeight="1" x14ac:dyDescent="0.25">
      <c r="A39" s="1495"/>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3"/>
        <v>0</v>
      </c>
      <c r="BL39" s="300">
        <f t="shared" si="33"/>
        <v>0</v>
      </c>
    </row>
    <row r="40" spans="1:64" s="209" customFormat="1" ht="16.5" customHeight="1" x14ac:dyDescent="0.25">
      <c r="A40" s="1496"/>
      <c r="B40" s="129" t="s">
        <v>905</v>
      </c>
      <c r="C40" s="313" t="s">
        <v>908</v>
      </c>
      <c r="D40" s="277">
        <f t="shared" ref="D40:O40" si="34">SUM(D37:D39)</f>
        <v>1607207.4971595483</v>
      </c>
      <c r="E40" s="275">
        <f t="shared" si="34"/>
        <v>1491257.8120269782</v>
      </c>
      <c r="F40" s="275">
        <f t="shared" si="34"/>
        <v>93588.36362186505</v>
      </c>
      <c r="G40" s="275">
        <f t="shared" si="34"/>
        <v>12365.194635445183</v>
      </c>
      <c r="H40" s="275">
        <f t="shared" si="34"/>
        <v>9996.1268752598116</v>
      </c>
      <c r="I40" s="275">
        <f t="shared" si="34"/>
        <v>0</v>
      </c>
      <c r="J40" s="275">
        <f t="shared" si="34"/>
        <v>0</v>
      </c>
      <c r="K40" s="275">
        <f t="shared" si="34"/>
        <v>0</v>
      </c>
      <c r="L40" s="275">
        <f t="shared" si="34"/>
        <v>0</v>
      </c>
      <c r="M40" s="275">
        <f t="shared" si="34"/>
        <v>0</v>
      </c>
      <c r="N40" s="275">
        <f t="shared" si="34"/>
        <v>0</v>
      </c>
      <c r="O40" s="283">
        <f t="shared" si="34"/>
        <v>0</v>
      </c>
      <c r="P40" s="275">
        <f t="shared" ref="P40:BL40" si="35">SUM(P37:P39)</f>
        <v>1474421.0120838843</v>
      </c>
      <c r="Q40" s="275">
        <f t="shared" si="35"/>
        <v>1377990.3068086586</v>
      </c>
      <c r="R40" s="275">
        <f t="shared" si="35"/>
        <v>81745.594632036009</v>
      </c>
      <c r="S40" s="275">
        <f t="shared" si="35"/>
        <v>4664.6050782152961</v>
      </c>
      <c r="T40" s="275">
        <f t="shared" si="35"/>
        <v>3753.0637997287122</v>
      </c>
      <c r="U40" s="275">
        <f t="shared" si="35"/>
        <v>0</v>
      </c>
      <c r="V40" s="275">
        <f>SUM(V37:V39)</f>
        <v>0</v>
      </c>
      <c r="W40" s="275">
        <f t="shared" si="35"/>
        <v>0</v>
      </c>
      <c r="X40" s="275">
        <f t="shared" si="35"/>
        <v>6267.4417652457987</v>
      </c>
      <c r="Y40" s="275">
        <f>SUM(Y37:Y39)</f>
        <v>0</v>
      </c>
      <c r="Z40" s="275">
        <f t="shared" si="35"/>
        <v>0</v>
      </c>
      <c r="AA40" s="283">
        <f t="shared" si="35"/>
        <v>0</v>
      </c>
      <c r="AB40" s="277">
        <f t="shared" si="35"/>
        <v>1851165.2209518368</v>
      </c>
      <c r="AC40" s="275">
        <f t="shared" si="35"/>
        <v>1692903.4225800133</v>
      </c>
      <c r="AD40" s="275">
        <f t="shared" si="35"/>
        <v>118159.66482385129</v>
      </c>
      <c r="AE40" s="275">
        <f t="shared" si="35"/>
        <v>7934.6705557339801</v>
      </c>
      <c r="AF40" s="275">
        <f t="shared" si="35"/>
        <v>12585.69602523196</v>
      </c>
      <c r="AG40" s="275">
        <f t="shared" si="35"/>
        <v>0</v>
      </c>
      <c r="AH40" s="275">
        <f t="shared" si="35"/>
        <v>2795.5497913245126</v>
      </c>
      <c r="AI40" s="275">
        <f t="shared" si="35"/>
        <v>0</v>
      </c>
      <c r="AJ40" s="275">
        <f>SUM(AJ37:AJ39)</f>
        <v>16786.217175681748</v>
      </c>
      <c r="AK40" s="275">
        <f>SUM(AK37:AK39)</f>
        <v>0</v>
      </c>
      <c r="AL40" s="275">
        <f t="shared" si="35"/>
        <v>0</v>
      </c>
      <c r="AM40" s="283">
        <f t="shared" si="35"/>
        <v>0</v>
      </c>
      <c r="AN40" s="277">
        <f t="shared" si="35"/>
        <v>1809038.4746433329</v>
      </c>
      <c r="AO40" s="275">
        <f t="shared" si="35"/>
        <v>1666312.8872649171</v>
      </c>
      <c r="AP40" s="275">
        <f t="shared" si="35"/>
        <v>118105.97108702421</v>
      </c>
      <c r="AQ40" s="275">
        <f t="shared" si="35"/>
        <v>3442.2645059857687</v>
      </c>
      <c r="AR40" s="275">
        <f t="shared" si="35"/>
        <v>7245.21181047341</v>
      </c>
      <c r="AS40" s="275">
        <f t="shared" si="35"/>
        <v>0</v>
      </c>
      <c r="AT40" s="275">
        <f t="shared" si="35"/>
        <v>0</v>
      </c>
      <c r="AU40" s="275">
        <f t="shared" si="35"/>
        <v>0</v>
      </c>
      <c r="AV40" s="275">
        <f t="shared" si="35"/>
        <v>13932.139974932543</v>
      </c>
      <c r="AW40" s="275">
        <f>SUM(AW37:AW39)</f>
        <v>0</v>
      </c>
      <c r="AX40" s="275">
        <f t="shared" si="35"/>
        <v>0</v>
      </c>
      <c r="AY40" s="283">
        <f t="shared" si="35"/>
        <v>0</v>
      </c>
      <c r="AZ40" s="299">
        <f t="shared" si="35"/>
        <v>-27440.114765403931</v>
      </c>
      <c r="BA40" s="297">
        <f t="shared" si="35"/>
        <v>6714392.0900731981</v>
      </c>
      <c r="BB40" s="275">
        <f>SUM(BB37:BB39)</f>
        <v>6228464.4286805671</v>
      </c>
      <c r="BC40" s="275">
        <f>SUM(BC37:BC39)</f>
        <v>411599.59416477662</v>
      </c>
      <c r="BD40" s="275">
        <f>SUM(BD37:BD39)</f>
        <v>28406.734775380228</v>
      </c>
      <c r="BE40" s="275">
        <f>SUM(BE37:BE39)</f>
        <v>33580.098510693897</v>
      </c>
      <c r="BF40" s="275">
        <f t="shared" si="35"/>
        <v>0</v>
      </c>
      <c r="BG40" s="275">
        <f t="shared" si="35"/>
        <v>2795.5497913245126</v>
      </c>
      <c r="BH40" s="275">
        <f t="shared" si="35"/>
        <v>0</v>
      </c>
      <c r="BI40" s="275">
        <f t="shared" si="35"/>
        <v>36985.79891586009</v>
      </c>
      <c r="BJ40" s="275">
        <f>SUM(BJ37:BJ39)</f>
        <v>0</v>
      </c>
      <c r="BK40" s="275">
        <f t="shared" si="35"/>
        <v>0</v>
      </c>
      <c r="BL40" s="299">
        <f t="shared" si="35"/>
        <v>0</v>
      </c>
    </row>
    <row r="41" spans="1:64" ht="14.85" customHeight="1" x14ac:dyDescent="0.25">
      <c r="A41" s="1494" t="s">
        <v>302</v>
      </c>
      <c r="B41" s="124">
        <v>5.0999999999999996</v>
      </c>
      <c r="C41" s="311" t="s">
        <v>37</v>
      </c>
      <c r="D41" s="273">
        <f>SUM(E41:O41)</f>
        <v>4936527.34</v>
      </c>
      <c r="E41" s="251">
        <v>2269588.6800000002</v>
      </c>
      <c r="F41" s="251">
        <v>975054.39</v>
      </c>
      <c r="G41" s="251">
        <v>430353.86</v>
      </c>
      <c r="H41" s="251">
        <v>977783.7300000001</v>
      </c>
      <c r="I41" s="251">
        <v>91540.800000000003</v>
      </c>
      <c r="J41" s="251">
        <v>37686.93</v>
      </c>
      <c r="K41" s="251">
        <v>1861.3700000000001</v>
      </c>
      <c r="L41" s="251">
        <v>47520.08</v>
      </c>
      <c r="M41" s="251">
        <v>281.25</v>
      </c>
      <c r="N41" s="251">
        <v>2586.7800000000002</v>
      </c>
      <c r="O41" s="252">
        <v>102269.47</v>
      </c>
      <c r="P41" s="273">
        <f>SUM(Q41:AA41)</f>
        <v>4473544.0599999996</v>
      </c>
      <c r="Q41" s="251">
        <v>2143240.8299999996</v>
      </c>
      <c r="R41" s="251">
        <v>875326.89</v>
      </c>
      <c r="S41" s="251">
        <v>386713.74</v>
      </c>
      <c r="T41" s="251">
        <v>857877.30999999994</v>
      </c>
      <c r="U41" s="251">
        <v>114775.49</v>
      </c>
      <c r="V41" s="251">
        <v>24805.39</v>
      </c>
      <c r="W41" s="251">
        <v>2008.84</v>
      </c>
      <c r="X41" s="251">
        <v>44726.37</v>
      </c>
      <c r="Y41" s="251">
        <v>50</v>
      </c>
      <c r="Z41" s="251">
        <v>4190</v>
      </c>
      <c r="AA41" s="252">
        <v>19829.199999999997</v>
      </c>
      <c r="AB41" s="273">
        <f>SUM(AC41:AM41)</f>
        <v>3979398.09</v>
      </c>
      <c r="AC41" s="251">
        <v>1866969.04</v>
      </c>
      <c r="AD41" s="251">
        <v>763538.52999999991</v>
      </c>
      <c r="AE41" s="251">
        <v>453643.63999999996</v>
      </c>
      <c r="AF41" s="251">
        <v>702672.66000000015</v>
      </c>
      <c r="AG41" s="251">
        <v>68361.53</v>
      </c>
      <c r="AH41" s="251">
        <v>22139.55</v>
      </c>
      <c r="AI41" s="251">
        <v>1175.06</v>
      </c>
      <c r="AJ41" s="251">
        <v>38454.980000000003</v>
      </c>
      <c r="AK41" s="251">
        <v>222</v>
      </c>
      <c r="AL41" s="251">
        <v>56417.719999999994</v>
      </c>
      <c r="AM41" s="252">
        <v>5803.3799999999992</v>
      </c>
      <c r="AN41" s="276">
        <f>SUM(AO41:AY41)</f>
        <v>3897942.54</v>
      </c>
      <c r="AO41" s="251">
        <v>1885313.57</v>
      </c>
      <c r="AP41" s="251">
        <v>785575.65</v>
      </c>
      <c r="AQ41" s="251">
        <v>351287.94999999995</v>
      </c>
      <c r="AR41" s="251">
        <v>729476.48999999987</v>
      </c>
      <c r="AS41" s="251">
        <v>26285.26</v>
      </c>
      <c r="AT41" s="251">
        <v>38960.449999999997</v>
      </c>
      <c r="AU41" s="251">
        <v>568.24</v>
      </c>
      <c r="AV41" s="249">
        <v>63273.48</v>
      </c>
      <c r="AW41" s="251">
        <v>0</v>
      </c>
      <c r="AX41" s="251">
        <v>3149.81</v>
      </c>
      <c r="AY41" s="252">
        <v>14051.64</v>
      </c>
      <c r="AZ41" s="857">
        <v>143509.47</v>
      </c>
      <c r="BA41" s="294">
        <f>SUM(BB41:BL41)+AZ41</f>
        <v>17430921.5</v>
      </c>
      <c r="BB41" s="274">
        <f t="shared" ref="BB41:BL44" si="36">E41+Q41+AC41+AO41</f>
        <v>8165112.1200000001</v>
      </c>
      <c r="BC41" s="274">
        <f t="shared" si="36"/>
        <v>3399495.46</v>
      </c>
      <c r="BD41" s="274">
        <f t="shared" si="36"/>
        <v>1621999.19</v>
      </c>
      <c r="BE41" s="274">
        <f t="shared" si="36"/>
        <v>3267810.19</v>
      </c>
      <c r="BF41" s="274">
        <f t="shared" si="36"/>
        <v>300963.08</v>
      </c>
      <c r="BG41" s="274">
        <f t="shared" si="36"/>
        <v>123592.31999999999</v>
      </c>
      <c r="BH41" s="274">
        <f t="shared" si="36"/>
        <v>5613.51</v>
      </c>
      <c r="BI41" s="274">
        <f t="shared" si="36"/>
        <v>193974.91000000003</v>
      </c>
      <c r="BJ41" s="274">
        <f t="shared" si="36"/>
        <v>553.25</v>
      </c>
      <c r="BK41" s="274">
        <f t="shared" si="36"/>
        <v>66344.31</v>
      </c>
      <c r="BL41" s="298">
        <f t="shared" si="36"/>
        <v>141953.69</v>
      </c>
    </row>
    <row r="42" spans="1:64" s="255" customFormat="1" ht="24" x14ac:dyDescent="0.25">
      <c r="A42" s="1495"/>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6"/>
        <v>0</v>
      </c>
      <c r="BC42" s="274">
        <f t="shared" si="36"/>
        <v>0</v>
      </c>
      <c r="BD42" s="274">
        <f t="shared" si="36"/>
        <v>0</v>
      </c>
      <c r="BE42" s="274">
        <f t="shared" si="36"/>
        <v>0</v>
      </c>
      <c r="BF42" s="274">
        <f t="shared" si="36"/>
        <v>0</v>
      </c>
      <c r="BG42" s="274">
        <f t="shared" si="36"/>
        <v>0</v>
      </c>
      <c r="BH42" s="274">
        <f t="shared" si="36"/>
        <v>0</v>
      </c>
      <c r="BI42" s="274">
        <f t="shared" si="36"/>
        <v>0</v>
      </c>
      <c r="BJ42" s="274">
        <f t="shared" si="36"/>
        <v>0</v>
      </c>
      <c r="BK42" s="274">
        <f t="shared" si="36"/>
        <v>0</v>
      </c>
      <c r="BL42" s="300">
        <f t="shared" si="36"/>
        <v>0</v>
      </c>
    </row>
    <row r="43" spans="1:64" ht="24" x14ac:dyDescent="0.25">
      <c r="A43" s="1495"/>
      <c r="B43" s="126">
        <v>5.3</v>
      </c>
      <c r="C43" s="131" t="s">
        <v>304</v>
      </c>
      <c r="D43" s="274">
        <f>SUM(E43:O43)</f>
        <v>40346.106151770196</v>
      </c>
      <c r="E43" s="253">
        <v>19768.320443013927</v>
      </c>
      <c r="F43" s="253">
        <v>7321.8341603289018</v>
      </c>
      <c r="G43" s="253">
        <v>3499.5569290316344</v>
      </c>
      <c r="H43" s="253">
        <v>8089.1473164210765</v>
      </c>
      <c r="I43" s="253">
        <v>911.77827071459399</v>
      </c>
      <c r="J43" s="253">
        <v>342.66450624997452</v>
      </c>
      <c r="K43" s="253">
        <v>17.016976561455618</v>
      </c>
      <c r="L43" s="253">
        <v>391.79081688211147</v>
      </c>
      <c r="M43" s="253">
        <v>3.2336084831646406E-2</v>
      </c>
      <c r="N43" s="253">
        <v>2.8971162072480765</v>
      </c>
      <c r="O43" s="254">
        <v>1.0672802744359764</v>
      </c>
      <c r="P43" s="274">
        <f>SUM(Q43:AA43)</f>
        <v>47683.470394556811</v>
      </c>
      <c r="Q43" s="253">
        <v>22859.419513722296</v>
      </c>
      <c r="R43" s="253">
        <v>8783.8075509122664</v>
      </c>
      <c r="S43" s="253">
        <v>4186.9786300665764</v>
      </c>
      <c r="T43" s="253">
        <v>9477.7838420109638</v>
      </c>
      <c r="U43" s="253">
        <v>1564.959424266</v>
      </c>
      <c r="V43" s="253">
        <v>289.59599003394914</v>
      </c>
      <c r="W43" s="253">
        <v>27.6433234442298</v>
      </c>
      <c r="X43" s="253">
        <v>492.8692568665922</v>
      </c>
      <c r="Y43" s="253">
        <v>6.3416133098194355E-2</v>
      </c>
      <c r="Z43" s="253">
        <v>0</v>
      </c>
      <c r="AA43" s="254">
        <v>0.34944710082794667</v>
      </c>
      <c r="AB43" s="274">
        <f>SUM(AC43:AM43)</f>
        <v>66301.298697234291</v>
      </c>
      <c r="AC43" s="253">
        <v>31659.177543546179</v>
      </c>
      <c r="AD43" s="253">
        <v>11989.991886931108</v>
      </c>
      <c r="AE43" s="253">
        <v>7854.1692304467388</v>
      </c>
      <c r="AF43" s="253">
        <v>12255.321255686744</v>
      </c>
      <c r="AG43" s="253">
        <v>1461.9080882648886</v>
      </c>
      <c r="AH43" s="253">
        <v>375.24272495233311</v>
      </c>
      <c r="AI43" s="253">
        <v>25.452298771440301</v>
      </c>
      <c r="AJ43" s="253">
        <v>671.13097398037996</v>
      </c>
      <c r="AK43" s="253">
        <v>3.87442864938805</v>
      </c>
      <c r="AL43" s="253">
        <v>3.9871105515481622</v>
      </c>
      <c r="AM43" s="254">
        <v>1.0431554535395169</v>
      </c>
      <c r="AN43" s="289">
        <f>SUM(AO43:AY43)</f>
        <v>182861.61461170603</v>
      </c>
      <c r="AO43" s="253">
        <v>87704.295590952941</v>
      </c>
      <c r="AP43" s="253">
        <v>34571.427120779663</v>
      </c>
      <c r="AQ43" s="253">
        <v>17630.008195438164</v>
      </c>
      <c r="AR43" s="253">
        <v>36321.916902206693</v>
      </c>
      <c r="AS43" s="253">
        <v>1620.9330208397801</v>
      </c>
      <c r="AT43" s="253">
        <v>1827.4101686972692</v>
      </c>
      <c r="AU43" s="253">
        <v>35.660382651114503</v>
      </c>
      <c r="AV43" s="253">
        <v>3149.3171156631302</v>
      </c>
      <c r="AW43" s="253">
        <v>0</v>
      </c>
      <c r="AX43" s="253">
        <v>0.33975113714195015</v>
      </c>
      <c r="AY43" s="254">
        <v>0.30636334012087491</v>
      </c>
      <c r="AZ43" s="526">
        <v>-33986.63852151225</v>
      </c>
      <c r="BA43" s="296">
        <f>SUM(BB43:BL43)+AZ43</f>
        <v>303205.85133375507</v>
      </c>
      <c r="BB43" s="274">
        <f t="shared" si="36"/>
        <v>161991.21309123535</v>
      </c>
      <c r="BC43" s="274">
        <f t="shared" si="36"/>
        <v>62667.060718951936</v>
      </c>
      <c r="BD43" s="274">
        <f t="shared" si="36"/>
        <v>33170.712984983111</v>
      </c>
      <c r="BE43" s="274">
        <f t="shared" si="36"/>
        <v>66144.169316325482</v>
      </c>
      <c r="BF43" s="274">
        <f t="shared" si="36"/>
        <v>5559.5788040852622</v>
      </c>
      <c r="BG43" s="274">
        <f t="shared" si="36"/>
        <v>2834.9133899335261</v>
      </c>
      <c r="BH43" s="274">
        <f t="shared" si="36"/>
        <v>105.77298142824021</v>
      </c>
      <c r="BI43" s="274">
        <f t="shared" si="36"/>
        <v>4705.108163392214</v>
      </c>
      <c r="BJ43" s="274">
        <f t="shared" si="36"/>
        <v>3.9701808673178909</v>
      </c>
      <c r="BK43" s="274">
        <f t="shared" si="36"/>
        <v>7.2239778959381882</v>
      </c>
      <c r="BL43" s="300">
        <f t="shared" si="36"/>
        <v>2.7662461689243147</v>
      </c>
    </row>
    <row r="44" spans="1:64" x14ac:dyDescent="0.25">
      <c r="A44" s="1495"/>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6"/>
        <v>0</v>
      </c>
      <c r="BC44" s="274">
        <f t="shared" si="36"/>
        <v>0</v>
      </c>
      <c r="BD44" s="271">
        <f t="shared" si="36"/>
        <v>0</v>
      </c>
      <c r="BE44" s="274">
        <f t="shared" si="36"/>
        <v>0</v>
      </c>
      <c r="BF44" s="271">
        <f t="shared" si="36"/>
        <v>0</v>
      </c>
      <c r="BG44" s="271">
        <f t="shared" si="36"/>
        <v>0</v>
      </c>
      <c r="BH44" s="271">
        <f t="shared" si="36"/>
        <v>0</v>
      </c>
      <c r="BI44" s="271">
        <f t="shared" si="36"/>
        <v>0</v>
      </c>
      <c r="BJ44" s="271">
        <f t="shared" si="36"/>
        <v>0</v>
      </c>
      <c r="BK44" s="271">
        <f t="shared" si="36"/>
        <v>0</v>
      </c>
      <c r="BL44" s="291">
        <f t="shared" si="36"/>
        <v>0</v>
      </c>
    </row>
    <row r="45" spans="1:64" s="209" customFormat="1" ht="24" x14ac:dyDescent="0.25">
      <c r="A45" s="1496"/>
      <c r="B45" s="128" t="s">
        <v>216</v>
      </c>
      <c r="C45" s="313" t="s">
        <v>305</v>
      </c>
      <c r="D45" s="278">
        <f>SUM(D41:D44)</f>
        <v>4976873.4461517697</v>
      </c>
      <c r="E45" s="278">
        <f t="shared" ref="E45:BL45" si="37">SUM(E41:E44)</f>
        <v>2289357.0004430143</v>
      </c>
      <c r="F45" s="278">
        <f t="shared" si="37"/>
        <v>982376.22416032897</v>
      </c>
      <c r="G45" s="278">
        <f t="shared" si="37"/>
        <v>433853.41692903161</v>
      </c>
      <c r="H45" s="278">
        <f t="shared" si="37"/>
        <v>985872.87731642113</v>
      </c>
      <c r="I45" s="278">
        <f>SUM(I41:I44)</f>
        <v>92452.578270714599</v>
      </c>
      <c r="J45" s="278">
        <f t="shared" si="37"/>
        <v>38029.594506249974</v>
      </c>
      <c r="K45" s="278">
        <f t="shared" si="37"/>
        <v>1878.3869765614556</v>
      </c>
      <c r="L45" s="278">
        <f t="shared" si="37"/>
        <v>47911.87081688211</v>
      </c>
      <c r="M45" s="278">
        <f t="shared" si="37"/>
        <v>281.28233608483163</v>
      </c>
      <c r="N45" s="278">
        <f t="shared" si="37"/>
        <v>2589.6771162072482</v>
      </c>
      <c r="O45" s="283">
        <f t="shared" si="37"/>
        <v>102270.53728027444</v>
      </c>
      <c r="P45" s="278">
        <f t="shared" si="37"/>
        <v>4521227.530394556</v>
      </c>
      <c r="Q45" s="278">
        <f t="shared" si="37"/>
        <v>2166100.249513722</v>
      </c>
      <c r="R45" s="278">
        <f t="shared" si="37"/>
        <v>884110.69755091227</v>
      </c>
      <c r="S45" s="278">
        <f t="shared" si="37"/>
        <v>390900.71863006655</v>
      </c>
      <c r="T45" s="278">
        <f t="shared" si="37"/>
        <v>867355.09384201095</v>
      </c>
      <c r="U45" s="278">
        <f t="shared" si="37"/>
        <v>116340.449424266</v>
      </c>
      <c r="V45" s="278">
        <f t="shared" si="37"/>
        <v>25094.985990033947</v>
      </c>
      <c r="W45" s="278">
        <f t="shared" si="37"/>
        <v>2036.4833234442297</v>
      </c>
      <c r="X45" s="278">
        <f t="shared" si="37"/>
        <v>45219.239256866596</v>
      </c>
      <c r="Y45" s="278">
        <f>SUM(Y41:Y44)</f>
        <v>50.063416133098194</v>
      </c>
      <c r="Z45" s="278">
        <f t="shared" si="37"/>
        <v>4190</v>
      </c>
      <c r="AA45" s="284">
        <f t="shared" si="37"/>
        <v>19829.549447100824</v>
      </c>
      <c r="AB45" s="278">
        <f t="shared" si="37"/>
        <v>4045699.388697234</v>
      </c>
      <c r="AC45" s="278">
        <f t="shared" si="37"/>
        <v>1898628.2175435461</v>
      </c>
      <c r="AD45" s="278">
        <f t="shared" si="37"/>
        <v>775528.52188693103</v>
      </c>
      <c r="AE45" s="278">
        <f t="shared" si="37"/>
        <v>461497.8092304467</v>
      </c>
      <c r="AF45" s="278">
        <f t="shared" si="37"/>
        <v>714927.98125568684</v>
      </c>
      <c r="AG45" s="278">
        <f t="shared" si="37"/>
        <v>69823.438088264884</v>
      </c>
      <c r="AH45" s="278">
        <f t="shared" si="37"/>
        <v>22514.792724952331</v>
      </c>
      <c r="AI45" s="278">
        <f t="shared" si="37"/>
        <v>1200.5122987714403</v>
      </c>
      <c r="AJ45" s="278">
        <f t="shared" si="37"/>
        <v>39126.11097398038</v>
      </c>
      <c r="AK45" s="278">
        <f t="shared" si="37"/>
        <v>225.87442864938805</v>
      </c>
      <c r="AL45" s="278">
        <f t="shared" si="37"/>
        <v>56421.707110551542</v>
      </c>
      <c r="AM45" s="284">
        <f t="shared" si="37"/>
        <v>5804.423155453539</v>
      </c>
      <c r="AN45" s="852">
        <f t="shared" si="37"/>
        <v>4080804.1546117063</v>
      </c>
      <c r="AO45" s="278">
        <f t="shared" si="37"/>
        <v>1973017.865590953</v>
      </c>
      <c r="AP45" s="278">
        <f t="shared" si="37"/>
        <v>820147.07712077966</v>
      </c>
      <c r="AQ45" s="278">
        <f t="shared" si="37"/>
        <v>368917.95819543814</v>
      </c>
      <c r="AR45" s="278">
        <f t="shared" si="37"/>
        <v>765798.4069022066</v>
      </c>
      <c r="AS45" s="278">
        <f t="shared" si="37"/>
        <v>27906.193020839779</v>
      </c>
      <c r="AT45" s="278">
        <f t="shared" si="37"/>
        <v>40787.860168697269</v>
      </c>
      <c r="AU45" s="278">
        <f t="shared" si="37"/>
        <v>603.90038265111457</v>
      </c>
      <c r="AV45" s="275">
        <f t="shared" si="37"/>
        <v>66422.797115663139</v>
      </c>
      <c r="AW45" s="278">
        <f>SUM(AW41:AW44)</f>
        <v>0</v>
      </c>
      <c r="AX45" s="278">
        <f t="shared" si="37"/>
        <v>3150.1497511371417</v>
      </c>
      <c r="AY45" s="284">
        <f t="shared" si="37"/>
        <v>14051.946363340121</v>
      </c>
      <c r="AZ45" s="305">
        <f t="shared" si="37"/>
        <v>109522.83147848776</v>
      </c>
      <c r="BA45" s="297">
        <f t="shared" si="37"/>
        <v>17734127.351333756</v>
      </c>
      <c r="BB45" s="275">
        <f t="shared" si="37"/>
        <v>8327103.3330912357</v>
      </c>
      <c r="BC45" s="275">
        <f t="shared" si="37"/>
        <v>3462162.5207189517</v>
      </c>
      <c r="BD45" s="275">
        <f t="shared" si="37"/>
        <v>1655169.9029849831</v>
      </c>
      <c r="BE45" s="275">
        <f t="shared" si="37"/>
        <v>3333954.3593163253</v>
      </c>
      <c r="BF45" s="275">
        <f t="shared" si="37"/>
        <v>306522.65880408528</v>
      </c>
      <c r="BG45" s="275">
        <f t="shared" si="37"/>
        <v>126427.23338993352</v>
      </c>
      <c r="BH45" s="275">
        <f t="shared" si="37"/>
        <v>5719.2829814282404</v>
      </c>
      <c r="BI45" s="275">
        <f t="shared" si="37"/>
        <v>198680.01816339223</v>
      </c>
      <c r="BJ45" s="275">
        <f>SUM(BJ41:BJ44)</f>
        <v>557.22018086731794</v>
      </c>
      <c r="BK45" s="275">
        <f t="shared" si="37"/>
        <v>66351.533977895931</v>
      </c>
      <c r="BL45" s="299">
        <f t="shared" si="37"/>
        <v>141956.45624616893</v>
      </c>
    </row>
    <row r="46" spans="1:64" ht="14.85" customHeight="1" x14ac:dyDescent="0.25">
      <c r="A46" s="1497"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8">E46+Q46+AC46+AO46</f>
        <v>0</v>
      </c>
      <c r="BC46" s="274">
        <f t="shared" si="38"/>
        <v>0</v>
      </c>
      <c r="BD46" s="274">
        <f t="shared" si="38"/>
        <v>0</v>
      </c>
      <c r="BE46" s="274">
        <f t="shared" si="38"/>
        <v>0</v>
      </c>
      <c r="BF46" s="274">
        <f t="shared" si="38"/>
        <v>0</v>
      </c>
      <c r="BG46" s="274">
        <f t="shared" si="38"/>
        <v>0</v>
      </c>
      <c r="BH46" s="274">
        <f t="shared" si="38"/>
        <v>0</v>
      </c>
      <c r="BI46" s="274">
        <f t="shared" si="38"/>
        <v>0</v>
      </c>
      <c r="BJ46" s="274">
        <f t="shared" si="38"/>
        <v>0</v>
      </c>
      <c r="BK46" s="274">
        <f t="shared" si="38"/>
        <v>0</v>
      </c>
      <c r="BL46" s="300">
        <f t="shared" si="38"/>
        <v>0</v>
      </c>
    </row>
    <row r="47" spans="1:64" s="255" customFormat="1" x14ac:dyDescent="0.25">
      <c r="A47" s="1498"/>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8"/>
        <v>0</v>
      </c>
      <c r="BC47" s="274">
        <f t="shared" si="38"/>
        <v>0</v>
      </c>
      <c r="BD47" s="274">
        <f t="shared" si="38"/>
        <v>0</v>
      </c>
      <c r="BE47" s="274">
        <f t="shared" si="38"/>
        <v>0</v>
      </c>
      <c r="BF47" s="274">
        <f t="shared" si="38"/>
        <v>0</v>
      </c>
      <c r="BG47" s="274">
        <f t="shared" si="38"/>
        <v>0</v>
      </c>
      <c r="BH47" s="274">
        <f t="shared" si="38"/>
        <v>0</v>
      </c>
      <c r="BI47" s="274">
        <f t="shared" si="38"/>
        <v>0</v>
      </c>
      <c r="BJ47" s="274">
        <f t="shared" si="38"/>
        <v>0</v>
      </c>
      <c r="BK47" s="274">
        <f t="shared" si="38"/>
        <v>0</v>
      </c>
      <c r="BL47" s="300">
        <f t="shared" si="38"/>
        <v>0</v>
      </c>
    </row>
    <row r="48" spans="1:64" x14ac:dyDescent="0.25">
      <c r="A48" s="1498"/>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8"/>
        <v>0</v>
      </c>
      <c r="BC48" s="274">
        <f t="shared" si="38"/>
        <v>0</v>
      </c>
      <c r="BD48" s="274">
        <f t="shared" si="38"/>
        <v>0</v>
      </c>
      <c r="BE48" s="274">
        <f t="shared" si="38"/>
        <v>0</v>
      </c>
      <c r="BF48" s="274">
        <f t="shared" si="38"/>
        <v>0</v>
      </c>
      <c r="BG48" s="274">
        <f t="shared" si="38"/>
        <v>0</v>
      </c>
      <c r="BH48" s="274">
        <f t="shared" si="38"/>
        <v>0</v>
      </c>
      <c r="BI48" s="274">
        <f t="shared" si="38"/>
        <v>0</v>
      </c>
      <c r="BJ48" s="274">
        <f t="shared" si="38"/>
        <v>0</v>
      </c>
      <c r="BK48" s="274">
        <f t="shared" si="38"/>
        <v>0</v>
      </c>
      <c r="BL48" s="300">
        <f t="shared" si="38"/>
        <v>0</v>
      </c>
    </row>
    <row r="49" spans="1:64" x14ac:dyDescent="0.25">
      <c r="A49" s="1498"/>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8"/>
        <v>0</v>
      </c>
      <c r="BC49" s="274">
        <f t="shared" si="38"/>
        <v>0</v>
      </c>
      <c r="BD49" s="271">
        <f t="shared" si="38"/>
        <v>0</v>
      </c>
      <c r="BE49" s="274">
        <f t="shared" si="38"/>
        <v>0</v>
      </c>
      <c r="BF49" s="271">
        <f t="shared" si="38"/>
        <v>0</v>
      </c>
      <c r="BG49" s="271">
        <f t="shared" si="38"/>
        <v>0</v>
      </c>
      <c r="BH49" s="271">
        <f t="shared" si="38"/>
        <v>0</v>
      </c>
      <c r="BI49" s="271">
        <f t="shared" si="38"/>
        <v>0</v>
      </c>
      <c r="BJ49" s="271">
        <f t="shared" si="38"/>
        <v>0</v>
      </c>
      <c r="BK49" s="271">
        <f t="shared" si="38"/>
        <v>0</v>
      </c>
      <c r="BL49" s="291">
        <f t="shared" si="38"/>
        <v>0</v>
      </c>
    </row>
    <row r="50" spans="1:64" s="209" customFormat="1" x14ac:dyDescent="0.25">
      <c r="A50" s="1499"/>
      <c r="B50" s="129" t="s">
        <v>213</v>
      </c>
      <c r="C50" s="313" t="s">
        <v>25</v>
      </c>
      <c r="D50" s="278">
        <f>SUM(D46:D49)</f>
        <v>0</v>
      </c>
      <c r="E50" s="278">
        <f t="shared" ref="E50:BL50" si="39">SUM(E46:E49)</f>
        <v>0</v>
      </c>
      <c r="F50" s="278">
        <f t="shared" si="39"/>
        <v>0</v>
      </c>
      <c r="G50" s="278">
        <f t="shared" si="39"/>
        <v>0</v>
      </c>
      <c r="H50" s="278">
        <f t="shared" si="39"/>
        <v>0</v>
      </c>
      <c r="I50" s="278">
        <f t="shared" si="39"/>
        <v>0</v>
      </c>
      <c r="J50" s="278">
        <f t="shared" si="39"/>
        <v>0</v>
      </c>
      <c r="K50" s="278">
        <f t="shared" si="39"/>
        <v>0</v>
      </c>
      <c r="L50" s="278">
        <f t="shared" si="39"/>
        <v>0</v>
      </c>
      <c r="M50" s="278">
        <f t="shared" si="39"/>
        <v>0</v>
      </c>
      <c r="N50" s="278">
        <f t="shared" si="39"/>
        <v>0</v>
      </c>
      <c r="O50" s="283">
        <f t="shared" si="39"/>
        <v>0</v>
      </c>
      <c r="P50" s="278">
        <f t="shared" si="39"/>
        <v>0</v>
      </c>
      <c r="Q50" s="278">
        <f t="shared" si="39"/>
        <v>0</v>
      </c>
      <c r="R50" s="278">
        <f t="shared" si="39"/>
        <v>0</v>
      </c>
      <c r="S50" s="278">
        <f t="shared" si="39"/>
        <v>0</v>
      </c>
      <c r="T50" s="278">
        <f t="shared" si="39"/>
        <v>0</v>
      </c>
      <c r="U50" s="278">
        <f t="shared" si="39"/>
        <v>0</v>
      </c>
      <c r="V50" s="278">
        <f t="shared" si="39"/>
        <v>0</v>
      </c>
      <c r="W50" s="278">
        <f t="shared" si="39"/>
        <v>0</v>
      </c>
      <c r="X50" s="278">
        <f t="shared" si="39"/>
        <v>0</v>
      </c>
      <c r="Y50" s="278">
        <f>SUM(Y46:Y49)</f>
        <v>0</v>
      </c>
      <c r="Z50" s="278">
        <f t="shared" si="39"/>
        <v>0</v>
      </c>
      <c r="AA50" s="284">
        <f t="shared" si="39"/>
        <v>0</v>
      </c>
      <c r="AB50" s="278">
        <f t="shared" si="39"/>
        <v>0</v>
      </c>
      <c r="AC50" s="278">
        <f t="shared" si="39"/>
        <v>0</v>
      </c>
      <c r="AD50" s="278">
        <f t="shared" si="39"/>
        <v>0</v>
      </c>
      <c r="AE50" s="278">
        <f t="shared" si="39"/>
        <v>0</v>
      </c>
      <c r="AF50" s="278">
        <f t="shared" si="39"/>
        <v>0</v>
      </c>
      <c r="AG50" s="278">
        <f t="shared" si="39"/>
        <v>0</v>
      </c>
      <c r="AH50" s="278">
        <f t="shared" si="39"/>
        <v>0</v>
      </c>
      <c r="AI50" s="278">
        <f t="shared" si="39"/>
        <v>0</v>
      </c>
      <c r="AJ50" s="278">
        <f t="shared" si="39"/>
        <v>0</v>
      </c>
      <c r="AK50" s="278">
        <f t="shared" si="39"/>
        <v>0</v>
      </c>
      <c r="AL50" s="278">
        <f t="shared" si="39"/>
        <v>0</v>
      </c>
      <c r="AM50" s="284">
        <f t="shared" si="39"/>
        <v>0</v>
      </c>
      <c r="AN50" s="852">
        <f t="shared" si="39"/>
        <v>0</v>
      </c>
      <c r="AO50" s="278">
        <f t="shared" si="39"/>
        <v>0</v>
      </c>
      <c r="AP50" s="278">
        <f t="shared" si="39"/>
        <v>0</v>
      </c>
      <c r="AQ50" s="278">
        <f t="shared" si="39"/>
        <v>0</v>
      </c>
      <c r="AR50" s="278">
        <f t="shared" si="39"/>
        <v>0</v>
      </c>
      <c r="AS50" s="278">
        <f t="shared" si="39"/>
        <v>0</v>
      </c>
      <c r="AT50" s="278">
        <f t="shared" si="39"/>
        <v>0</v>
      </c>
      <c r="AU50" s="278">
        <f t="shared" si="39"/>
        <v>0</v>
      </c>
      <c r="AV50" s="275">
        <f t="shared" si="39"/>
        <v>0</v>
      </c>
      <c r="AW50" s="278">
        <f>SUM(AW46:AW49)</f>
        <v>0</v>
      </c>
      <c r="AX50" s="278">
        <f t="shared" si="39"/>
        <v>0</v>
      </c>
      <c r="AY50" s="284">
        <f t="shared" si="39"/>
        <v>0</v>
      </c>
      <c r="AZ50" s="305">
        <f t="shared" si="39"/>
        <v>0</v>
      </c>
      <c r="BA50" s="297">
        <f t="shared" si="39"/>
        <v>0</v>
      </c>
      <c r="BB50" s="275">
        <f t="shared" si="39"/>
        <v>0</v>
      </c>
      <c r="BC50" s="275">
        <f t="shared" si="39"/>
        <v>0</v>
      </c>
      <c r="BD50" s="275">
        <f t="shared" si="39"/>
        <v>0</v>
      </c>
      <c r="BE50" s="275">
        <f t="shared" si="39"/>
        <v>0</v>
      </c>
      <c r="BF50" s="275">
        <f t="shared" si="39"/>
        <v>0</v>
      </c>
      <c r="BG50" s="275">
        <f t="shared" si="39"/>
        <v>0</v>
      </c>
      <c r="BH50" s="275">
        <f t="shared" si="39"/>
        <v>0</v>
      </c>
      <c r="BI50" s="275">
        <f t="shared" si="39"/>
        <v>0</v>
      </c>
      <c r="BJ50" s="275">
        <f>SUM(BJ46:BJ49)</f>
        <v>0</v>
      </c>
      <c r="BK50" s="275">
        <f t="shared" si="39"/>
        <v>0</v>
      </c>
      <c r="BL50" s="299">
        <f t="shared" si="39"/>
        <v>0</v>
      </c>
    </row>
    <row r="51" spans="1:64" ht="16.5" customHeight="1" x14ac:dyDescent="0.25">
      <c r="A51" s="1506" t="s">
        <v>156</v>
      </c>
      <c r="B51" s="124">
        <v>7.1</v>
      </c>
      <c r="C51" s="311" t="s">
        <v>20</v>
      </c>
      <c r="D51" s="273">
        <f>SUM(E51:O51)</f>
        <v>704912.91</v>
      </c>
      <c r="E51" s="251">
        <v>175681.66</v>
      </c>
      <c r="F51" s="251">
        <v>27277</v>
      </c>
      <c r="G51" s="251">
        <v>222112</v>
      </c>
      <c r="H51" s="251">
        <v>111758</v>
      </c>
      <c r="I51" s="251">
        <v>73047</v>
      </c>
      <c r="J51" s="251">
        <v>1402</v>
      </c>
      <c r="K51" s="251">
        <v>466.40999999999997</v>
      </c>
      <c r="L51" s="251">
        <v>13871</v>
      </c>
      <c r="M51" s="251">
        <v>4024</v>
      </c>
      <c r="N51" s="251">
        <v>55599.839999999997</v>
      </c>
      <c r="O51" s="252">
        <v>19674</v>
      </c>
      <c r="P51" s="273">
        <f>SUM(Q51:AA51)</f>
        <v>731351.58</v>
      </c>
      <c r="Q51" s="251">
        <v>205453.63999999998</v>
      </c>
      <c r="R51" s="251">
        <v>29573.020000000004</v>
      </c>
      <c r="S51" s="251">
        <v>211627.2</v>
      </c>
      <c r="T51" s="251">
        <v>106232.24</v>
      </c>
      <c r="U51" s="251">
        <v>76116.52</v>
      </c>
      <c r="V51" s="251">
        <v>3920</v>
      </c>
      <c r="W51" s="251">
        <v>310.35000000000002</v>
      </c>
      <c r="X51" s="251">
        <v>15102</v>
      </c>
      <c r="Y51" s="251">
        <v>7716</v>
      </c>
      <c r="Z51" s="251">
        <v>56800.479999999989</v>
      </c>
      <c r="AA51" s="252">
        <v>18500.13</v>
      </c>
      <c r="AB51" s="273">
        <f>SUM(AC51:AM51)</f>
        <v>800185.89999999991</v>
      </c>
      <c r="AC51" s="251">
        <v>223697.51</v>
      </c>
      <c r="AD51" s="251">
        <v>28645.079999999998</v>
      </c>
      <c r="AE51" s="251">
        <v>241373.12</v>
      </c>
      <c r="AF51" s="251">
        <v>110163.3</v>
      </c>
      <c r="AG51" s="251">
        <v>80529.960000000006</v>
      </c>
      <c r="AH51" s="251">
        <v>8454</v>
      </c>
      <c r="AI51" s="251">
        <v>1513.25</v>
      </c>
      <c r="AJ51" s="251">
        <v>10539</v>
      </c>
      <c r="AK51" s="251">
        <v>8584</v>
      </c>
      <c r="AL51" s="251">
        <v>62960.59</v>
      </c>
      <c r="AM51" s="252">
        <v>23726.09</v>
      </c>
      <c r="AN51" s="276">
        <f>SUM(AO51:AY51)</f>
        <v>887884.1</v>
      </c>
      <c r="AO51" s="251">
        <v>292919.79000000004</v>
      </c>
      <c r="AP51" s="251">
        <v>32602.129999999997</v>
      </c>
      <c r="AQ51" s="251">
        <v>242177.21</v>
      </c>
      <c r="AR51" s="251">
        <v>129499</v>
      </c>
      <c r="AS51" s="251">
        <v>66621.22</v>
      </c>
      <c r="AT51" s="251">
        <v>11606</v>
      </c>
      <c r="AU51" s="251">
        <v>172.5</v>
      </c>
      <c r="AV51" s="249">
        <v>8894</v>
      </c>
      <c r="AW51" s="251">
        <v>10947</v>
      </c>
      <c r="AX51" s="251">
        <v>62328</v>
      </c>
      <c r="AY51" s="252">
        <v>30117.25</v>
      </c>
      <c r="AZ51" s="857">
        <v>188659.77999999997</v>
      </c>
      <c r="BA51" s="294">
        <f>SUM(BB51:BL51)+AZ51</f>
        <v>3312994.27</v>
      </c>
      <c r="BB51" s="274">
        <f t="shared" ref="BB51:BL54" si="40">E51+Q51+AC51+AO51</f>
        <v>897752.60000000009</v>
      </c>
      <c r="BC51" s="274">
        <f t="shared" si="40"/>
        <v>118097.23000000001</v>
      </c>
      <c r="BD51" s="274">
        <f t="shared" si="40"/>
        <v>917289.53</v>
      </c>
      <c r="BE51" s="274">
        <f t="shared" si="40"/>
        <v>457652.54</v>
      </c>
      <c r="BF51" s="274">
        <f t="shared" si="40"/>
        <v>296314.70000000007</v>
      </c>
      <c r="BG51" s="274">
        <f t="shared" si="40"/>
        <v>25382</v>
      </c>
      <c r="BH51" s="274">
        <f t="shared" si="40"/>
        <v>2462.5100000000002</v>
      </c>
      <c r="BI51" s="274">
        <f t="shared" si="40"/>
        <v>48406</v>
      </c>
      <c r="BJ51" s="274">
        <f t="shared" si="40"/>
        <v>31271</v>
      </c>
      <c r="BK51" s="274">
        <f t="shared" si="40"/>
        <v>237688.90999999997</v>
      </c>
      <c r="BL51" s="298">
        <f t="shared" si="40"/>
        <v>92017.47</v>
      </c>
    </row>
    <row r="52" spans="1:64" s="255" customFormat="1" ht="16.5" customHeight="1" x14ac:dyDescent="0.25">
      <c r="A52" s="1507"/>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40"/>
        <v>0</v>
      </c>
      <c r="BC52" s="274">
        <f t="shared" si="40"/>
        <v>0</v>
      </c>
      <c r="BD52" s="274">
        <f t="shared" si="40"/>
        <v>0</v>
      </c>
      <c r="BE52" s="274">
        <f t="shared" si="40"/>
        <v>0</v>
      </c>
      <c r="BF52" s="274">
        <f t="shared" si="40"/>
        <v>0</v>
      </c>
      <c r="BG52" s="274">
        <f t="shared" si="40"/>
        <v>0</v>
      </c>
      <c r="BH52" s="274">
        <f t="shared" si="40"/>
        <v>0</v>
      </c>
      <c r="BI52" s="274">
        <f t="shared" si="40"/>
        <v>0</v>
      </c>
      <c r="BJ52" s="274">
        <f t="shared" si="40"/>
        <v>0</v>
      </c>
      <c r="BK52" s="274">
        <f t="shared" si="40"/>
        <v>0</v>
      </c>
      <c r="BL52" s="300">
        <f t="shared" si="40"/>
        <v>0</v>
      </c>
    </row>
    <row r="53" spans="1:64" ht="16.5" customHeight="1" x14ac:dyDescent="0.25">
      <c r="A53" s="1507"/>
      <c r="B53" s="126">
        <v>7.3</v>
      </c>
      <c r="C53" s="131" t="s">
        <v>155</v>
      </c>
      <c r="D53" s="274">
        <f>SUM(E53:O53)</f>
        <v>5532.8492026579988</v>
      </c>
      <c r="E53" s="253">
        <v>4524.9138037738212</v>
      </c>
      <c r="F53" s="253">
        <v>708.26463267808799</v>
      </c>
      <c r="G53" s="253">
        <v>264.66327777420759</v>
      </c>
      <c r="H53" s="253">
        <v>15.209697054799609</v>
      </c>
      <c r="I53" s="253">
        <v>-259.27712738809936</v>
      </c>
      <c r="J53" s="253">
        <v>56.879135555717014</v>
      </c>
      <c r="K53" s="253">
        <v>-2.4824704196749763</v>
      </c>
      <c r="L53" s="253">
        <v>13.884563262223109</v>
      </c>
      <c r="M53" s="253">
        <v>4.4551472554930101</v>
      </c>
      <c r="N53" s="253">
        <v>162.90908858492634</v>
      </c>
      <c r="O53" s="254">
        <v>43.429454526496286</v>
      </c>
      <c r="P53" s="274">
        <f>SUM(Q53:AA53)</f>
        <v>5115.671188538251</v>
      </c>
      <c r="Q53" s="253">
        <v>3475.4415291322875</v>
      </c>
      <c r="R53" s="253">
        <v>581.35355356027367</v>
      </c>
      <c r="S53" s="253">
        <v>682.73203791161257</v>
      </c>
      <c r="T53" s="253">
        <v>223.14507735936928</v>
      </c>
      <c r="U53" s="253">
        <v>-331.99865342931702</v>
      </c>
      <c r="V53" s="253">
        <v>49.300760571540792</v>
      </c>
      <c r="W53" s="253">
        <v>-4.6377815853552278</v>
      </c>
      <c r="X53" s="253">
        <v>41.731162326606125</v>
      </c>
      <c r="Y53" s="253">
        <v>27.544684046233449</v>
      </c>
      <c r="Z53" s="253">
        <v>305.94179042636955</v>
      </c>
      <c r="AA53" s="254">
        <v>65.117028218629031</v>
      </c>
      <c r="AB53" s="274">
        <f>SUM(AC53:AM53)</f>
        <v>16594.458741536633</v>
      </c>
      <c r="AC53" s="253">
        <v>7463.725313870711</v>
      </c>
      <c r="AD53" s="253">
        <v>1029.6741121638968</v>
      </c>
      <c r="AE53" s="253">
        <v>3992.9084126583798</v>
      </c>
      <c r="AF53" s="253">
        <v>1661.9827100442108</v>
      </c>
      <c r="AG53" s="253">
        <v>456.37634013690706</v>
      </c>
      <c r="AH53" s="253">
        <v>219.25071323072333</v>
      </c>
      <c r="AI53" s="253">
        <v>3.3397929544690479</v>
      </c>
      <c r="AJ53" s="253">
        <v>152.16900615265095</v>
      </c>
      <c r="AK53" s="253">
        <v>158.95738628980266</v>
      </c>
      <c r="AL53" s="253">
        <v>1132.3957401794191</v>
      </c>
      <c r="AM53" s="254">
        <v>323.6792138554581</v>
      </c>
      <c r="AN53" s="289">
        <f>SUM(AO53:AY53)</f>
        <v>63768.789418294742</v>
      </c>
      <c r="AO53" s="253">
        <v>24367.473190406701</v>
      </c>
      <c r="AP53" s="253">
        <v>2721.4639815625696</v>
      </c>
      <c r="AQ53" s="253">
        <v>16557.90063881941</v>
      </c>
      <c r="AR53" s="253">
        <v>8814.3107369899153</v>
      </c>
      <c r="AS53" s="253">
        <v>3195.6746189609248</v>
      </c>
      <c r="AT53" s="253">
        <v>820.48785381923472</v>
      </c>
      <c r="AU53" s="253">
        <v>-4.0511578824291696</v>
      </c>
      <c r="AV53" s="253">
        <v>596.13408079488795</v>
      </c>
      <c r="AW53" s="253">
        <v>753.92201069485668</v>
      </c>
      <c r="AX53" s="253">
        <v>4036.6097337652577</v>
      </c>
      <c r="AY53" s="254">
        <v>1908.8637303634061</v>
      </c>
      <c r="AZ53" s="526">
        <v>-79138.669839633352</v>
      </c>
      <c r="BA53" s="296">
        <f>SUM(BB53:BL53)+AZ53</f>
        <v>11873.098711394268</v>
      </c>
      <c r="BB53" s="274">
        <f t="shared" si="40"/>
        <v>39831.553837183521</v>
      </c>
      <c r="BC53" s="274">
        <f t="shared" si="40"/>
        <v>5040.7562799648276</v>
      </c>
      <c r="BD53" s="274">
        <f t="shared" si="40"/>
        <v>21498.204367163609</v>
      </c>
      <c r="BE53" s="274">
        <f t="shared" si="40"/>
        <v>10714.648221448295</v>
      </c>
      <c r="BF53" s="274">
        <f t="shared" si="40"/>
        <v>3060.7751782804153</v>
      </c>
      <c r="BG53" s="274">
        <f t="shared" si="40"/>
        <v>1145.9184631772159</v>
      </c>
      <c r="BH53" s="274">
        <f t="shared" si="40"/>
        <v>-7.8316169329903262</v>
      </c>
      <c r="BI53" s="274">
        <f t="shared" si="40"/>
        <v>803.91881253636814</v>
      </c>
      <c r="BJ53" s="274">
        <f t="shared" si="40"/>
        <v>944.8792282863858</v>
      </c>
      <c r="BK53" s="274">
        <f t="shared" si="40"/>
        <v>5637.8563529559724</v>
      </c>
      <c r="BL53" s="300">
        <f t="shared" si="40"/>
        <v>2341.0894269639894</v>
      </c>
    </row>
    <row r="54" spans="1:64" ht="16.5" customHeight="1" x14ac:dyDescent="0.25">
      <c r="A54" s="1507"/>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40"/>
        <v>0</v>
      </c>
      <c r="BC54" s="274">
        <f t="shared" si="40"/>
        <v>0</v>
      </c>
      <c r="BD54" s="274">
        <f t="shared" si="40"/>
        <v>0</v>
      </c>
      <c r="BE54" s="274">
        <f t="shared" si="40"/>
        <v>0</v>
      </c>
      <c r="BF54" s="274">
        <f t="shared" si="40"/>
        <v>0</v>
      </c>
      <c r="BG54" s="274">
        <f t="shared" si="40"/>
        <v>0</v>
      </c>
      <c r="BH54" s="274">
        <f t="shared" si="40"/>
        <v>0</v>
      </c>
      <c r="BI54" s="274">
        <f t="shared" si="40"/>
        <v>0</v>
      </c>
      <c r="BJ54" s="274">
        <f t="shared" si="40"/>
        <v>0</v>
      </c>
      <c r="BK54" s="274">
        <f t="shared" si="40"/>
        <v>0</v>
      </c>
      <c r="BL54" s="300">
        <f t="shared" si="40"/>
        <v>0</v>
      </c>
    </row>
    <row r="55" spans="1:64" s="209" customFormat="1" ht="16.5" customHeight="1" x14ac:dyDescent="0.25">
      <c r="A55" s="1508"/>
      <c r="B55" s="129" t="s">
        <v>261</v>
      </c>
      <c r="C55" s="313" t="s">
        <v>38</v>
      </c>
      <c r="D55" s="278">
        <f>SUM(D51:D54)</f>
        <v>710445.75920265808</v>
      </c>
      <c r="E55" s="278">
        <f t="shared" ref="E55:BL55" si="41">SUM(E51:E54)</f>
        <v>180206.57380377382</v>
      </c>
      <c r="F55" s="278">
        <f t="shared" si="41"/>
        <v>27985.264632678089</v>
      </c>
      <c r="G55" s="278">
        <f t="shared" si="41"/>
        <v>222376.66327777421</v>
      </c>
      <c r="H55" s="278">
        <f t="shared" si="41"/>
        <v>111773.2096970548</v>
      </c>
      <c r="I55" s="278">
        <f t="shared" si="41"/>
        <v>72787.722872611906</v>
      </c>
      <c r="J55" s="278">
        <f t="shared" si="41"/>
        <v>1458.8791355557171</v>
      </c>
      <c r="K55" s="278">
        <f t="shared" si="41"/>
        <v>463.92752958032497</v>
      </c>
      <c r="L55" s="278">
        <f t="shared" si="41"/>
        <v>13884.884563262223</v>
      </c>
      <c r="M55" s="275">
        <f t="shared" si="41"/>
        <v>4028.4551472554931</v>
      </c>
      <c r="N55" s="278">
        <f t="shared" si="41"/>
        <v>55762.749088584926</v>
      </c>
      <c r="O55" s="283">
        <f t="shared" si="41"/>
        <v>19717.429454526497</v>
      </c>
      <c r="P55" s="278">
        <f t="shared" si="41"/>
        <v>736467.25118853815</v>
      </c>
      <c r="Q55" s="278">
        <f t="shared" si="41"/>
        <v>208929.08152913227</v>
      </c>
      <c r="R55" s="278">
        <f t="shared" si="41"/>
        <v>30154.373553560279</v>
      </c>
      <c r="S55" s="278">
        <f t="shared" si="41"/>
        <v>212309.93203791161</v>
      </c>
      <c r="T55" s="278">
        <f t="shared" si="41"/>
        <v>106455.38507735937</v>
      </c>
      <c r="U55" s="278">
        <f t="shared" si="41"/>
        <v>75784.521346570691</v>
      </c>
      <c r="V55" s="278">
        <f t="shared" si="41"/>
        <v>3969.3007605715406</v>
      </c>
      <c r="W55" s="278">
        <f t="shared" si="41"/>
        <v>305.71221841464478</v>
      </c>
      <c r="X55" s="278">
        <f t="shared" si="41"/>
        <v>15143.731162326607</v>
      </c>
      <c r="Y55" s="275">
        <f>SUM(Y51:Y54)</f>
        <v>7743.5446840462337</v>
      </c>
      <c r="Z55" s="278">
        <f>SUM(Z51:Z54)</f>
        <v>57106.421790426357</v>
      </c>
      <c r="AA55" s="284">
        <f t="shared" si="41"/>
        <v>18565.24702821863</v>
      </c>
      <c r="AB55" s="278">
        <f t="shared" si="41"/>
        <v>816780.3587415365</v>
      </c>
      <c r="AC55" s="278">
        <f t="shared" si="41"/>
        <v>231161.23531387071</v>
      </c>
      <c r="AD55" s="278">
        <f t="shared" si="41"/>
        <v>29674.754112163893</v>
      </c>
      <c r="AE55" s="278">
        <f t="shared" si="41"/>
        <v>245366.02841265837</v>
      </c>
      <c r="AF55" s="278">
        <f t="shared" si="41"/>
        <v>111825.28271004421</v>
      </c>
      <c r="AG55" s="278">
        <f t="shared" si="41"/>
        <v>80986.336340136913</v>
      </c>
      <c r="AH55" s="278">
        <f t="shared" si="41"/>
        <v>8673.2507132307237</v>
      </c>
      <c r="AI55" s="278">
        <f t="shared" si="41"/>
        <v>1516.589792954469</v>
      </c>
      <c r="AJ55" s="278">
        <f t="shared" si="41"/>
        <v>10691.169006152651</v>
      </c>
      <c r="AK55" s="275">
        <f t="shared" si="41"/>
        <v>8742.9573862898033</v>
      </c>
      <c r="AL55" s="278">
        <f t="shared" si="41"/>
        <v>64092.985740179414</v>
      </c>
      <c r="AM55" s="284">
        <f t="shared" si="41"/>
        <v>24049.769213855459</v>
      </c>
      <c r="AN55" s="852">
        <f t="shared" si="41"/>
        <v>951652.88941829477</v>
      </c>
      <c r="AO55" s="278">
        <f t="shared" si="41"/>
        <v>317287.26319040672</v>
      </c>
      <c r="AP55" s="278">
        <f t="shared" si="41"/>
        <v>35323.593981562568</v>
      </c>
      <c r="AQ55" s="278">
        <f t="shared" si="41"/>
        <v>258735.1106388194</v>
      </c>
      <c r="AR55" s="278">
        <f t="shared" si="41"/>
        <v>138313.31073698992</v>
      </c>
      <c r="AS55" s="278">
        <f t="shared" si="41"/>
        <v>69816.894618960927</v>
      </c>
      <c r="AT55" s="278">
        <f t="shared" si="41"/>
        <v>12426.487853819235</v>
      </c>
      <c r="AU55" s="278">
        <f t="shared" si="41"/>
        <v>168.44884211757082</v>
      </c>
      <c r="AV55" s="275">
        <f t="shared" si="41"/>
        <v>9490.1340807948873</v>
      </c>
      <c r="AW55" s="275">
        <f>SUM(AW51:AW54)</f>
        <v>11700.922010694856</v>
      </c>
      <c r="AX55" s="278">
        <f t="shared" si="41"/>
        <v>66364.609733765261</v>
      </c>
      <c r="AY55" s="284">
        <f t="shared" si="41"/>
        <v>32026.113730363406</v>
      </c>
      <c r="AZ55" s="305">
        <f t="shared" si="41"/>
        <v>109521.11016036662</v>
      </c>
      <c r="BA55" s="297">
        <f t="shared" si="41"/>
        <v>3324867.3687113943</v>
      </c>
      <c r="BB55" s="275">
        <f t="shared" si="41"/>
        <v>937584.15383718361</v>
      </c>
      <c r="BC55" s="275">
        <f t="shared" si="41"/>
        <v>123137.98627996484</v>
      </c>
      <c r="BD55" s="275">
        <f t="shared" si="41"/>
        <v>938787.73436716362</v>
      </c>
      <c r="BE55" s="275">
        <f t="shared" si="41"/>
        <v>468367.18822144828</v>
      </c>
      <c r="BF55" s="275">
        <f t="shared" si="41"/>
        <v>299375.4751782805</v>
      </c>
      <c r="BG55" s="275">
        <f t="shared" si="41"/>
        <v>26527.918463177215</v>
      </c>
      <c r="BH55" s="275">
        <f t="shared" si="41"/>
        <v>2454.6783830670097</v>
      </c>
      <c r="BI55" s="275">
        <f t="shared" si="41"/>
        <v>49209.918812536365</v>
      </c>
      <c r="BJ55" s="275">
        <f>SUM(BJ51:BJ54)</f>
        <v>32215.879228286387</v>
      </c>
      <c r="BK55" s="275">
        <f t="shared" si="41"/>
        <v>243326.76635295595</v>
      </c>
      <c r="BL55" s="299">
        <f t="shared" si="41"/>
        <v>94358.559426963984</v>
      </c>
    </row>
    <row r="56" spans="1:64" ht="14.85" customHeight="1" x14ac:dyDescent="0.25">
      <c r="A56" s="1497" t="s">
        <v>29</v>
      </c>
      <c r="B56" s="124">
        <v>8.1</v>
      </c>
      <c r="C56" s="311" t="s">
        <v>22</v>
      </c>
      <c r="D56" s="273">
        <f t="shared" ref="D56:D62" si="42">SUM(E56:O56)</f>
        <v>17730890.209999982</v>
      </c>
      <c r="E56" s="251">
        <v>7116043.5499999998</v>
      </c>
      <c r="F56" s="251">
        <v>1027812.19</v>
      </c>
      <c r="G56" s="251">
        <v>4903373.2499999898</v>
      </c>
      <c r="H56" s="251">
        <v>3242902.3499999898</v>
      </c>
      <c r="I56" s="251">
        <v>2061.66</v>
      </c>
      <c r="J56" s="251">
        <v>129812.6</v>
      </c>
      <c r="K56" s="251">
        <v>5.99</v>
      </c>
      <c r="L56" s="251">
        <v>958873.1</v>
      </c>
      <c r="M56" s="251">
        <v>49662.55</v>
      </c>
      <c r="N56" s="251">
        <v>679.43</v>
      </c>
      <c r="O56" s="252">
        <v>299663.54000000004</v>
      </c>
      <c r="P56" s="276">
        <f t="shared" ref="P56:P62" si="43">SUM(Q56:AA56)</f>
        <v>18067933.740000043</v>
      </c>
      <c r="Q56" s="251">
        <v>7417160.9400000498</v>
      </c>
      <c r="R56" s="251">
        <v>1178625.19</v>
      </c>
      <c r="S56" s="251">
        <v>4798326.08</v>
      </c>
      <c r="T56" s="251">
        <v>3252995.48</v>
      </c>
      <c r="U56" s="251">
        <v>1595.61</v>
      </c>
      <c r="V56" s="251">
        <v>106649.99</v>
      </c>
      <c r="W56" s="251">
        <v>0</v>
      </c>
      <c r="X56" s="251">
        <v>945067.28999999899</v>
      </c>
      <c r="Y56" s="251">
        <v>101127.33</v>
      </c>
      <c r="Z56" s="251">
        <v>561.84</v>
      </c>
      <c r="AA56" s="252">
        <v>265823.99</v>
      </c>
      <c r="AB56" s="273">
        <f t="shared" ref="AB56:AB62" si="44">SUM(AC56:AM56)</f>
        <v>19782360.870000076</v>
      </c>
      <c r="AC56" s="251">
        <v>8504890.8900000807</v>
      </c>
      <c r="AD56" s="251">
        <v>1277188.29</v>
      </c>
      <c r="AE56" s="251">
        <v>5182180.9799999902</v>
      </c>
      <c r="AF56" s="251">
        <v>3252561.12</v>
      </c>
      <c r="AG56" s="251">
        <v>1024.43</v>
      </c>
      <c r="AH56" s="251">
        <v>140407.25</v>
      </c>
      <c r="AI56" s="251">
        <v>0</v>
      </c>
      <c r="AJ56" s="251">
        <v>935104.67</v>
      </c>
      <c r="AK56" s="251">
        <v>116601.23</v>
      </c>
      <c r="AL56" s="251">
        <v>632.6</v>
      </c>
      <c r="AM56" s="252">
        <v>371769.41</v>
      </c>
      <c r="AN56" s="276">
        <f t="shared" ref="AN56:AN62" si="45">SUM(AO56:AY56)</f>
        <v>20410617.150000039</v>
      </c>
      <c r="AO56" s="251">
        <v>8712481.3400000483</v>
      </c>
      <c r="AP56" s="251">
        <v>1454230.6500000011</v>
      </c>
      <c r="AQ56" s="251">
        <v>5109484.0699999901</v>
      </c>
      <c r="AR56" s="251">
        <v>3456125.7399999979</v>
      </c>
      <c r="AS56" s="251">
        <v>886.32</v>
      </c>
      <c r="AT56" s="251">
        <v>234896.71</v>
      </c>
      <c r="AU56" s="251">
        <v>51.28</v>
      </c>
      <c r="AV56" s="249">
        <v>956607.14000000106</v>
      </c>
      <c r="AW56" s="251">
        <v>221954.52000000002</v>
      </c>
      <c r="AX56" s="251">
        <v>836.82999999999993</v>
      </c>
      <c r="AY56" s="252">
        <v>263062.55</v>
      </c>
      <c r="AZ56" s="857">
        <v>-6244.4</v>
      </c>
      <c r="BA56" s="294">
        <f t="shared" ref="BA56:BA62" si="46">SUM(BB56:BL56)+AZ56</f>
        <v>75985557.570000112</v>
      </c>
      <c r="BB56" s="273">
        <f t="shared" ref="BB56:BL62" si="47">E56+Q56+AC56+AO56</f>
        <v>31750576.720000178</v>
      </c>
      <c r="BC56" s="273">
        <f t="shared" si="47"/>
        <v>4937856.3200000012</v>
      </c>
      <c r="BD56" s="273">
        <f t="shared" si="47"/>
        <v>19993364.379999969</v>
      </c>
      <c r="BE56" s="273">
        <f t="shared" si="47"/>
        <v>13204584.689999988</v>
      </c>
      <c r="BF56" s="273">
        <f t="shared" si="47"/>
        <v>5568.0199999999995</v>
      </c>
      <c r="BG56" s="273">
        <f t="shared" si="47"/>
        <v>611766.55000000005</v>
      </c>
      <c r="BH56" s="273">
        <f t="shared" si="47"/>
        <v>57.27</v>
      </c>
      <c r="BI56" s="273">
        <f t="shared" si="47"/>
        <v>3795652.2</v>
      </c>
      <c r="BJ56" s="273">
        <f t="shared" si="47"/>
        <v>489345.63</v>
      </c>
      <c r="BK56" s="273">
        <f t="shared" si="47"/>
        <v>2710.7</v>
      </c>
      <c r="BL56" s="298">
        <f t="shared" si="47"/>
        <v>1200319.49</v>
      </c>
    </row>
    <row r="57" spans="1:64" ht="14.85" customHeight="1" x14ac:dyDescent="0.25">
      <c r="A57" s="1498"/>
      <c r="B57" s="126" t="s">
        <v>112</v>
      </c>
      <c r="C57" s="131" t="s">
        <v>443</v>
      </c>
      <c r="D57" s="274">
        <f t="shared" si="42"/>
        <v>259971.24</v>
      </c>
      <c r="E57" s="253">
        <v>52909.599999999999</v>
      </c>
      <c r="F57" s="253">
        <v>0</v>
      </c>
      <c r="G57" s="253">
        <v>119998.04</v>
      </c>
      <c r="H57" s="253">
        <v>87063.6</v>
      </c>
      <c r="I57" s="253">
        <v>0</v>
      </c>
      <c r="J57" s="253">
        <v>0</v>
      </c>
      <c r="K57" s="253">
        <v>0</v>
      </c>
      <c r="L57" s="253">
        <v>0</v>
      </c>
      <c r="M57" s="253">
        <v>0</v>
      </c>
      <c r="N57" s="253">
        <v>0</v>
      </c>
      <c r="O57" s="254">
        <v>0</v>
      </c>
      <c r="P57" s="274">
        <f t="shared" si="43"/>
        <v>212840.21999999997</v>
      </c>
      <c r="Q57" s="253">
        <v>126256</v>
      </c>
      <c r="R57" s="253">
        <v>7824</v>
      </c>
      <c r="S57" s="253">
        <v>36657.42</v>
      </c>
      <c r="T57" s="253">
        <v>42102.8</v>
      </c>
      <c r="U57" s="253">
        <v>0</v>
      </c>
      <c r="V57" s="253">
        <v>0</v>
      </c>
      <c r="W57" s="253">
        <v>0</v>
      </c>
      <c r="X57" s="253">
        <v>0</v>
      </c>
      <c r="Y57" s="253">
        <v>0</v>
      </c>
      <c r="Z57" s="253">
        <v>0</v>
      </c>
      <c r="AA57" s="254">
        <v>0</v>
      </c>
      <c r="AB57" s="274">
        <f t="shared" si="44"/>
        <v>176192.69</v>
      </c>
      <c r="AC57" s="253">
        <v>85281.600000000006</v>
      </c>
      <c r="AD57" s="253">
        <v>23472</v>
      </c>
      <c r="AE57" s="253">
        <v>152.69</v>
      </c>
      <c r="AF57" s="253">
        <v>67286.399999999994</v>
      </c>
      <c r="AG57" s="253">
        <v>0</v>
      </c>
      <c r="AH57" s="253">
        <v>0</v>
      </c>
      <c r="AI57" s="253">
        <v>0</v>
      </c>
      <c r="AJ57" s="253">
        <v>0</v>
      </c>
      <c r="AK57" s="253">
        <v>0</v>
      </c>
      <c r="AL57" s="253">
        <v>0</v>
      </c>
      <c r="AM57" s="254">
        <v>0</v>
      </c>
      <c r="AN57" s="289">
        <f t="shared" si="45"/>
        <v>265088.03000000003</v>
      </c>
      <c r="AO57" s="253">
        <v>150612</v>
      </c>
      <c r="AP57" s="253">
        <v>15648</v>
      </c>
      <c r="AQ57" s="253">
        <v>49536.83</v>
      </c>
      <c r="AR57" s="253">
        <v>49291.199999999997</v>
      </c>
      <c r="AS57" s="253">
        <v>0</v>
      </c>
      <c r="AT57" s="253">
        <v>0</v>
      </c>
      <c r="AU57" s="253">
        <v>0</v>
      </c>
      <c r="AV57" s="253">
        <v>0</v>
      </c>
      <c r="AW57" s="253">
        <v>0</v>
      </c>
      <c r="AX57" s="253">
        <v>0</v>
      </c>
      <c r="AY57" s="254">
        <v>0</v>
      </c>
      <c r="AZ57" s="526">
        <v>0</v>
      </c>
      <c r="BA57" s="296">
        <f t="shared" si="46"/>
        <v>914092.17999999993</v>
      </c>
      <c r="BB57" s="274">
        <f t="shared" si="47"/>
        <v>415059.20000000001</v>
      </c>
      <c r="BC57" s="274">
        <f t="shared" si="47"/>
        <v>46944</v>
      </c>
      <c r="BD57" s="274">
        <f t="shared" si="47"/>
        <v>206344.97999999998</v>
      </c>
      <c r="BE57" s="274">
        <f t="shared" si="47"/>
        <v>245744</v>
      </c>
      <c r="BF57" s="274">
        <f t="shared" si="47"/>
        <v>0</v>
      </c>
      <c r="BG57" s="274">
        <f t="shared" si="47"/>
        <v>0</v>
      </c>
      <c r="BH57" s="274">
        <f t="shared" si="47"/>
        <v>0</v>
      </c>
      <c r="BI57" s="274">
        <f t="shared" si="47"/>
        <v>0</v>
      </c>
      <c r="BJ57" s="274">
        <f t="shared" si="47"/>
        <v>0</v>
      </c>
      <c r="BK57" s="274">
        <f t="shared" si="47"/>
        <v>0</v>
      </c>
      <c r="BL57" s="300">
        <f t="shared" si="47"/>
        <v>0</v>
      </c>
    </row>
    <row r="58" spans="1:64" ht="14.85" customHeight="1" x14ac:dyDescent="0.25">
      <c r="A58" s="1498"/>
      <c r="B58" s="126" t="s">
        <v>114</v>
      </c>
      <c r="C58" s="131" t="s">
        <v>157</v>
      </c>
      <c r="D58" s="274">
        <f t="shared" si="42"/>
        <v>1578.7266984472228</v>
      </c>
      <c r="E58" s="253">
        <v>1577.9974033243639</v>
      </c>
      <c r="F58" s="253">
        <v>0</v>
      </c>
      <c r="G58" s="253">
        <v>0.72929512285905673</v>
      </c>
      <c r="H58" s="253">
        <v>0</v>
      </c>
      <c r="I58" s="253">
        <v>0</v>
      </c>
      <c r="J58" s="253">
        <v>0</v>
      </c>
      <c r="K58" s="253">
        <v>0</v>
      </c>
      <c r="L58" s="253">
        <v>0</v>
      </c>
      <c r="M58" s="253">
        <v>0</v>
      </c>
      <c r="N58" s="253">
        <v>0</v>
      </c>
      <c r="O58" s="254">
        <v>0</v>
      </c>
      <c r="P58" s="274">
        <f t="shared" si="43"/>
        <v>81.117317476811436</v>
      </c>
      <c r="Q58" s="253">
        <v>33.741267865576589</v>
      </c>
      <c r="R58" s="253">
        <v>5.3069151438300999</v>
      </c>
      <c r="S58" s="253">
        <v>21.304354982968775</v>
      </c>
      <c r="T58" s="253">
        <v>14.519167515128329</v>
      </c>
      <c r="U58" s="253">
        <v>1.5308709578179144E-2</v>
      </c>
      <c r="V58" s="253">
        <v>0.47703783977614728</v>
      </c>
      <c r="W58" s="253">
        <v>0</v>
      </c>
      <c r="X58" s="253">
        <v>4.1642435905810951</v>
      </c>
      <c r="Y58" s="253">
        <v>0.44728465437202369</v>
      </c>
      <c r="Z58" s="253">
        <v>2.9497076664376115E-4</v>
      </c>
      <c r="AA58" s="254">
        <v>1.1414422042335504</v>
      </c>
      <c r="AB58" s="274">
        <f t="shared" si="44"/>
        <v>72.255446682573407</v>
      </c>
      <c r="AC58" s="253">
        <v>0</v>
      </c>
      <c r="AD58" s="253">
        <v>0</v>
      </c>
      <c r="AE58" s="253">
        <v>72.255446682573407</v>
      </c>
      <c r="AF58" s="253">
        <v>0</v>
      </c>
      <c r="AG58" s="253">
        <v>0</v>
      </c>
      <c r="AH58" s="253">
        <v>0</v>
      </c>
      <c r="AI58" s="253">
        <v>0</v>
      </c>
      <c r="AJ58" s="253">
        <v>0</v>
      </c>
      <c r="AK58" s="253">
        <v>0</v>
      </c>
      <c r="AL58" s="253">
        <v>0</v>
      </c>
      <c r="AM58" s="254">
        <v>0</v>
      </c>
      <c r="AN58" s="289">
        <f t="shared" si="45"/>
        <v>3152.0080904804518</v>
      </c>
      <c r="AO58" s="253">
        <v>1870.7781249540089</v>
      </c>
      <c r="AP58" s="253">
        <v>0</v>
      </c>
      <c r="AQ58" s="253">
        <v>1280.0552458891102</v>
      </c>
      <c r="AR58" s="253">
        <v>0</v>
      </c>
      <c r="AS58" s="253">
        <v>0</v>
      </c>
      <c r="AT58" s="253">
        <v>0</v>
      </c>
      <c r="AU58" s="253">
        <v>0</v>
      </c>
      <c r="AV58" s="253">
        <v>0</v>
      </c>
      <c r="AW58" s="253">
        <v>1.1747196373327859</v>
      </c>
      <c r="AX58" s="253">
        <v>0</v>
      </c>
      <c r="AY58" s="254">
        <v>0</v>
      </c>
      <c r="AZ58" s="526">
        <v>-86001.060433207851</v>
      </c>
      <c r="BA58" s="296">
        <f t="shared" si="46"/>
        <v>-81116.952880120793</v>
      </c>
      <c r="BB58" s="274">
        <f t="shared" si="47"/>
        <v>3482.5167961439493</v>
      </c>
      <c r="BC58" s="274">
        <f t="shared" si="47"/>
        <v>5.3069151438300999</v>
      </c>
      <c r="BD58" s="274">
        <f t="shared" si="47"/>
        <v>1374.3443426775113</v>
      </c>
      <c r="BE58" s="274">
        <f t="shared" si="47"/>
        <v>14.519167515128329</v>
      </c>
      <c r="BF58" s="274">
        <f t="shared" si="47"/>
        <v>1.5308709578179144E-2</v>
      </c>
      <c r="BG58" s="274">
        <f t="shared" si="47"/>
        <v>0.47703783977614728</v>
      </c>
      <c r="BH58" s="274">
        <f t="shared" si="47"/>
        <v>0</v>
      </c>
      <c r="BI58" s="274">
        <f t="shared" si="47"/>
        <v>4.1642435905810951</v>
      </c>
      <c r="BJ58" s="274">
        <f t="shared" si="47"/>
        <v>1.6220042917048096</v>
      </c>
      <c r="BK58" s="274">
        <f t="shared" si="47"/>
        <v>2.9497076664376115E-4</v>
      </c>
      <c r="BL58" s="300">
        <f t="shared" si="47"/>
        <v>1.1414422042335504</v>
      </c>
    </row>
    <row r="59" spans="1:64" x14ac:dyDescent="0.25">
      <c r="A59" s="1498"/>
      <c r="B59" s="126" t="s">
        <v>115</v>
      </c>
      <c r="C59" s="131" t="s">
        <v>113</v>
      </c>
      <c r="D59" s="274">
        <f t="shared" si="42"/>
        <v>-17684.29413697253</v>
      </c>
      <c r="E59" s="253">
        <v>-6522.57846931109</v>
      </c>
      <c r="F59" s="253">
        <v>-940.470932987526</v>
      </c>
      <c r="G59" s="253">
        <v>-5301.5541281194701</v>
      </c>
      <c r="H59" s="253">
        <v>-3519.0425886447601</v>
      </c>
      <c r="I59" s="253">
        <v>-21.359123170766299</v>
      </c>
      <c r="J59" s="253">
        <v>-118.78140600330499</v>
      </c>
      <c r="K59" s="253">
        <v>-6.3297052872262598E-3</v>
      </c>
      <c r="L59" s="253">
        <v>-1013.25277643556</v>
      </c>
      <c r="M59" s="253">
        <v>-52.479015911876203</v>
      </c>
      <c r="N59" s="253">
        <v>-3.1849198860655399</v>
      </c>
      <c r="O59" s="254">
        <v>-191.58444679682501</v>
      </c>
      <c r="P59" s="274">
        <f t="shared" si="43"/>
        <v>-17098.288718869149</v>
      </c>
      <c r="Q59" s="253">
        <v>-6288.7741823104798</v>
      </c>
      <c r="R59" s="253">
        <v>-989.89536056991403</v>
      </c>
      <c r="S59" s="253">
        <v>-4974.7447249171701</v>
      </c>
      <c r="T59" s="253">
        <v>-3390.72661772632</v>
      </c>
      <c r="U59" s="253">
        <v>-94.012350978065697</v>
      </c>
      <c r="V59" s="253">
        <v>-88.890903374873005</v>
      </c>
      <c r="W59" s="253">
        <v>0</v>
      </c>
      <c r="X59" s="253">
        <v>-972.384630469218</v>
      </c>
      <c r="Y59" s="253">
        <v>-104.050433712914</v>
      </c>
      <c r="Z59" s="253">
        <v>-1.54081647942649</v>
      </c>
      <c r="AA59" s="254">
        <v>-193.26869833076401</v>
      </c>
      <c r="AB59" s="274">
        <f t="shared" si="44"/>
        <v>-15585.061424122146</v>
      </c>
      <c r="AC59" s="253">
        <v>-5831.9893018582998</v>
      </c>
      <c r="AD59" s="253">
        <v>-880.24826006467902</v>
      </c>
      <c r="AE59" s="253">
        <v>-4598.31016544045</v>
      </c>
      <c r="AF59" s="253">
        <v>-2954.8582311559899</v>
      </c>
      <c r="AG59" s="253">
        <v>-31.995170988887399</v>
      </c>
      <c r="AH59" s="253">
        <v>-95.008662452878596</v>
      </c>
      <c r="AI59" s="253">
        <v>0</v>
      </c>
      <c r="AJ59" s="253">
        <v>-831.99387336063296</v>
      </c>
      <c r="AK59" s="253">
        <v>-103.744010802891</v>
      </c>
      <c r="AL59" s="253">
        <v>-6.0796451373369598</v>
      </c>
      <c r="AM59" s="254">
        <v>-250.83410286010101</v>
      </c>
      <c r="AN59" s="289">
        <f t="shared" si="45"/>
        <v>-9409.0033317536072</v>
      </c>
      <c r="AO59" s="253">
        <v>-3465.0315342409599</v>
      </c>
      <c r="AP59" s="253">
        <v>-575.14644620735498</v>
      </c>
      <c r="AQ59" s="253">
        <v>-2628.9853316681201</v>
      </c>
      <c r="AR59" s="253">
        <v>-1881.3270656290199</v>
      </c>
      <c r="AS59" s="253">
        <v>-34.391289565491398</v>
      </c>
      <c r="AT59" s="253">
        <v>-87.204493287477305</v>
      </c>
      <c r="AU59" s="253">
        <v>-3.4459397938786697E-2</v>
      </c>
      <c r="AV59" s="253">
        <v>-504.96236599996001</v>
      </c>
      <c r="AW59" s="253">
        <v>-128.43394595448899</v>
      </c>
      <c r="AX59" s="253">
        <v>-9.4994534276858609</v>
      </c>
      <c r="AY59" s="254">
        <v>-93.986946375107493</v>
      </c>
      <c r="AZ59" s="526">
        <v>68.368277071519202</v>
      </c>
      <c r="BA59" s="296">
        <f t="shared" si="46"/>
        <v>-59708.279334645915</v>
      </c>
      <c r="BB59" s="274">
        <f t="shared" si="47"/>
        <v>-22108.37348772083</v>
      </c>
      <c r="BC59" s="274">
        <f t="shared" si="47"/>
        <v>-3385.7609998294743</v>
      </c>
      <c r="BD59" s="274">
        <f t="shared" si="47"/>
        <v>-17503.594350145213</v>
      </c>
      <c r="BE59" s="274">
        <f t="shared" si="47"/>
        <v>-11745.95450315609</v>
      </c>
      <c r="BF59" s="274">
        <f t="shared" si="47"/>
        <v>-181.75793470321079</v>
      </c>
      <c r="BG59" s="274">
        <f t="shared" si="47"/>
        <v>-389.88546511853389</v>
      </c>
      <c r="BH59" s="274">
        <f t="shared" si="47"/>
        <v>-4.0789103226012959E-2</v>
      </c>
      <c r="BI59" s="274">
        <f t="shared" si="47"/>
        <v>-3322.5936462653713</v>
      </c>
      <c r="BJ59" s="274">
        <f t="shared" si="47"/>
        <v>-388.70740638217018</v>
      </c>
      <c r="BK59" s="274">
        <f t="shared" si="47"/>
        <v>-20.304834930514851</v>
      </c>
      <c r="BL59" s="300">
        <f t="shared" si="47"/>
        <v>-729.67419436279761</v>
      </c>
    </row>
    <row r="60" spans="1:64" x14ac:dyDescent="0.25">
      <c r="A60" s="1498"/>
      <c r="B60" s="126" t="s">
        <v>116</v>
      </c>
      <c r="C60" s="131" t="s">
        <v>158</v>
      </c>
      <c r="D60" s="274">
        <f t="shared" si="42"/>
        <v>0</v>
      </c>
      <c r="E60" s="253">
        <v>0</v>
      </c>
      <c r="F60" s="253">
        <v>0</v>
      </c>
      <c r="G60" s="253">
        <v>0</v>
      </c>
      <c r="H60" s="253">
        <v>0</v>
      </c>
      <c r="I60" s="253">
        <v>0</v>
      </c>
      <c r="J60" s="253">
        <v>0</v>
      </c>
      <c r="K60" s="253">
        <v>0</v>
      </c>
      <c r="L60" s="253">
        <v>0</v>
      </c>
      <c r="M60" s="253">
        <v>0</v>
      </c>
      <c r="N60" s="253">
        <v>0</v>
      </c>
      <c r="O60" s="254">
        <v>0</v>
      </c>
      <c r="P60" s="274">
        <f t="shared" si="43"/>
        <v>0</v>
      </c>
      <c r="Q60" s="253">
        <v>0</v>
      </c>
      <c r="R60" s="253">
        <v>0</v>
      </c>
      <c r="S60" s="253">
        <v>0</v>
      </c>
      <c r="T60" s="253">
        <v>0</v>
      </c>
      <c r="U60" s="253">
        <v>0</v>
      </c>
      <c r="V60" s="253">
        <v>0</v>
      </c>
      <c r="W60" s="253">
        <v>0</v>
      </c>
      <c r="X60" s="253">
        <v>0</v>
      </c>
      <c r="Y60" s="253">
        <v>0</v>
      </c>
      <c r="Z60" s="253">
        <v>0</v>
      </c>
      <c r="AA60" s="254">
        <v>0</v>
      </c>
      <c r="AB60" s="274">
        <f t="shared" si="44"/>
        <v>0</v>
      </c>
      <c r="AC60" s="253">
        <v>0</v>
      </c>
      <c r="AD60" s="253">
        <v>0</v>
      </c>
      <c r="AE60" s="253">
        <v>0</v>
      </c>
      <c r="AF60" s="253">
        <v>0</v>
      </c>
      <c r="AG60" s="253">
        <v>0</v>
      </c>
      <c r="AH60" s="253">
        <v>0</v>
      </c>
      <c r="AI60" s="253">
        <v>0</v>
      </c>
      <c r="AJ60" s="253">
        <v>0</v>
      </c>
      <c r="AK60" s="253">
        <v>0</v>
      </c>
      <c r="AL60" s="253">
        <v>0</v>
      </c>
      <c r="AM60" s="254">
        <v>0</v>
      </c>
      <c r="AN60" s="289">
        <f t="shared" si="45"/>
        <v>0</v>
      </c>
      <c r="AO60" s="253">
        <v>0</v>
      </c>
      <c r="AP60" s="253">
        <v>0</v>
      </c>
      <c r="AQ60" s="253">
        <v>0</v>
      </c>
      <c r="AR60" s="253">
        <v>0</v>
      </c>
      <c r="AS60" s="253">
        <v>0</v>
      </c>
      <c r="AT60" s="253">
        <v>0</v>
      </c>
      <c r="AU60" s="253">
        <v>0</v>
      </c>
      <c r="AV60" s="253">
        <v>0</v>
      </c>
      <c r="AW60" s="253">
        <v>0</v>
      </c>
      <c r="AX60" s="253">
        <v>0</v>
      </c>
      <c r="AY60" s="254">
        <v>0</v>
      </c>
      <c r="AZ60" s="526">
        <v>0</v>
      </c>
      <c r="BA60" s="296">
        <f t="shared" si="46"/>
        <v>0</v>
      </c>
      <c r="BB60" s="274">
        <f t="shared" si="47"/>
        <v>0</v>
      </c>
      <c r="BC60" s="274">
        <f t="shared" si="47"/>
        <v>0</v>
      </c>
      <c r="BD60" s="274">
        <f t="shared" si="47"/>
        <v>0</v>
      </c>
      <c r="BE60" s="274">
        <f t="shared" si="47"/>
        <v>0</v>
      </c>
      <c r="BF60" s="274">
        <f t="shared" si="47"/>
        <v>0</v>
      </c>
      <c r="BG60" s="274">
        <f t="shared" si="47"/>
        <v>0</v>
      </c>
      <c r="BH60" s="274">
        <f t="shared" si="47"/>
        <v>0</v>
      </c>
      <c r="BI60" s="274">
        <f t="shared" si="47"/>
        <v>0</v>
      </c>
      <c r="BJ60" s="274">
        <f t="shared" si="47"/>
        <v>0</v>
      </c>
      <c r="BK60" s="274">
        <f t="shared" si="47"/>
        <v>0</v>
      </c>
      <c r="BL60" s="300">
        <f t="shared" si="47"/>
        <v>0</v>
      </c>
    </row>
    <row r="61" spans="1:64" s="255" customFormat="1" x14ac:dyDescent="0.25">
      <c r="A61" s="1498"/>
      <c r="B61" s="126" t="s">
        <v>159</v>
      </c>
      <c r="C61" s="131" t="s">
        <v>23</v>
      </c>
      <c r="D61" s="274">
        <f t="shared" si="42"/>
        <v>0</v>
      </c>
      <c r="E61" s="253">
        <v>0</v>
      </c>
      <c r="F61" s="253">
        <v>0</v>
      </c>
      <c r="G61" s="253">
        <v>0</v>
      </c>
      <c r="H61" s="253">
        <v>0</v>
      </c>
      <c r="I61" s="253">
        <v>0</v>
      </c>
      <c r="J61" s="253">
        <v>0</v>
      </c>
      <c r="K61" s="253">
        <v>0</v>
      </c>
      <c r="L61" s="253">
        <v>0</v>
      </c>
      <c r="M61" s="253">
        <v>0</v>
      </c>
      <c r="N61" s="253">
        <v>0</v>
      </c>
      <c r="O61" s="254">
        <v>0</v>
      </c>
      <c r="P61" s="274">
        <f t="shared" si="43"/>
        <v>0</v>
      </c>
      <c r="Q61" s="253">
        <v>0</v>
      </c>
      <c r="R61" s="253">
        <v>0</v>
      </c>
      <c r="S61" s="253">
        <v>0</v>
      </c>
      <c r="T61" s="253">
        <v>0</v>
      </c>
      <c r="U61" s="253">
        <v>0</v>
      </c>
      <c r="V61" s="253">
        <v>0</v>
      </c>
      <c r="W61" s="253">
        <v>0</v>
      </c>
      <c r="X61" s="253">
        <v>0</v>
      </c>
      <c r="Y61" s="253">
        <v>0</v>
      </c>
      <c r="Z61" s="253">
        <v>0</v>
      </c>
      <c r="AA61" s="254">
        <v>0</v>
      </c>
      <c r="AB61" s="274">
        <f t="shared" si="44"/>
        <v>0</v>
      </c>
      <c r="AC61" s="253">
        <v>0</v>
      </c>
      <c r="AD61" s="253">
        <v>0</v>
      </c>
      <c r="AE61" s="253">
        <v>0</v>
      </c>
      <c r="AF61" s="253">
        <v>0</v>
      </c>
      <c r="AG61" s="253">
        <v>0</v>
      </c>
      <c r="AH61" s="253">
        <v>0</v>
      </c>
      <c r="AI61" s="253">
        <v>0</v>
      </c>
      <c r="AJ61" s="253">
        <v>0</v>
      </c>
      <c r="AK61" s="253">
        <v>0</v>
      </c>
      <c r="AL61" s="253">
        <v>0</v>
      </c>
      <c r="AM61" s="254">
        <v>0</v>
      </c>
      <c r="AN61" s="289">
        <f t="shared" si="45"/>
        <v>0</v>
      </c>
      <c r="AO61" s="253">
        <v>0</v>
      </c>
      <c r="AP61" s="253">
        <v>0</v>
      </c>
      <c r="AQ61" s="253">
        <v>0</v>
      </c>
      <c r="AR61" s="253">
        <v>0</v>
      </c>
      <c r="AS61" s="253">
        <v>0</v>
      </c>
      <c r="AT61" s="253">
        <v>0</v>
      </c>
      <c r="AU61" s="253">
        <v>0</v>
      </c>
      <c r="AV61" s="253">
        <v>0</v>
      </c>
      <c r="AW61" s="253">
        <v>0</v>
      </c>
      <c r="AX61" s="253">
        <v>0</v>
      </c>
      <c r="AY61" s="254">
        <v>0</v>
      </c>
      <c r="AZ61" s="526">
        <v>0</v>
      </c>
      <c r="BA61" s="296">
        <f t="shared" si="46"/>
        <v>0</v>
      </c>
      <c r="BB61" s="274">
        <f t="shared" si="47"/>
        <v>0</v>
      </c>
      <c r="BC61" s="274">
        <f t="shared" si="47"/>
        <v>0</v>
      </c>
      <c r="BD61" s="274">
        <f t="shared" si="47"/>
        <v>0</v>
      </c>
      <c r="BE61" s="274">
        <f t="shared" si="47"/>
        <v>0</v>
      </c>
      <c r="BF61" s="274">
        <f t="shared" si="47"/>
        <v>0</v>
      </c>
      <c r="BG61" s="274">
        <f t="shared" si="47"/>
        <v>0</v>
      </c>
      <c r="BH61" s="274">
        <f t="shared" si="47"/>
        <v>0</v>
      </c>
      <c r="BI61" s="274">
        <f t="shared" si="47"/>
        <v>0</v>
      </c>
      <c r="BJ61" s="274">
        <f t="shared" si="47"/>
        <v>0</v>
      </c>
      <c r="BK61" s="274">
        <f t="shared" si="47"/>
        <v>0</v>
      </c>
      <c r="BL61" s="300">
        <f t="shared" si="47"/>
        <v>0</v>
      </c>
    </row>
    <row r="62" spans="1:64" s="255" customFormat="1" x14ac:dyDescent="0.25">
      <c r="A62" s="1498"/>
      <c r="B62" s="126" t="s">
        <v>442</v>
      </c>
      <c r="C62" s="131" t="s">
        <v>912</v>
      </c>
      <c r="D62" s="274">
        <f t="shared" si="42"/>
        <v>-469639.03951537597</v>
      </c>
      <c r="E62" s="253">
        <v>-334405.54085812398</v>
      </c>
      <c r="F62" s="253">
        <v>-21083.812647821898</v>
      </c>
      <c r="G62" s="253">
        <v>-67923.590088660203</v>
      </c>
      <c r="H62" s="253">
        <v>-20778.7496151171</v>
      </c>
      <c r="I62" s="253">
        <v>-20884.292404028802</v>
      </c>
      <c r="J62" s="253">
        <v>-1689.38335404794</v>
      </c>
      <c r="K62" s="253">
        <v>-245.75873714193699</v>
      </c>
      <c r="L62" s="253">
        <v>-1946.3678630518</v>
      </c>
      <c r="M62" s="253">
        <v>0</v>
      </c>
      <c r="N62" s="253">
        <v>-106.59656630902742</v>
      </c>
      <c r="O62" s="254">
        <v>-574.94738107320097</v>
      </c>
      <c r="P62" s="274">
        <f t="shared" si="43"/>
        <v>-439595.27619562531</v>
      </c>
      <c r="Q62" s="253">
        <v>-303807.67221352598</v>
      </c>
      <c r="R62" s="253">
        <v>-22559.5617229444</v>
      </c>
      <c r="S62" s="253">
        <v>-66851.459281488103</v>
      </c>
      <c r="T62" s="253">
        <v>-21630.970014884701</v>
      </c>
      <c r="U62" s="253">
        <v>-18628.982980148699</v>
      </c>
      <c r="V62" s="253">
        <v>-1410.2197740486599</v>
      </c>
      <c r="W62" s="253">
        <v>-146.56167546948299</v>
      </c>
      <c r="X62" s="253">
        <v>-3479.3807754127201</v>
      </c>
      <c r="Y62" s="253">
        <v>0</v>
      </c>
      <c r="Z62" s="253">
        <v>-73.127029855094406</v>
      </c>
      <c r="AA62" s="254">
        <v>-1007.3407278474961</v>
      </c>
      <c r="AB62" s="274">
        <f t="shared" si="44"/>
        <v>-429387.93139023869</v>
      </c>
      <c r="AC62" s="253">
        <v>-309751.21330742002</v>
      </c>
      <c r="AD62" s="253">
        <v>-19941.306063063501</v>
      </c>
      <c r="AE62" s="253">
        <v>-56745.518070225902</v>
      </c>
      <c r="AF62" s="253">
        <v>-19233.671695466801</v>
      </c>
      <c r="AG62" s="253">
        <v>-19540.4763812458</v>
      </c>
      <c r="AH62" s="253">
        <v>-1837.27690529607</v>
      </c>
      <c r="AI62" s="253">
        <v>-153.98857626245399</v>
      </c>
      <c r="AJ62" s="253">
        <v>-1889.68289313889</v>
      </c>
      <c r="AK62" s="253">
        <v>0</v>
      </c>
      <c r="AL62" s="253">
        <v>-95.24561223120169</v>
      </c>
      <c r="AM62" s="254">
        <v>-199.5518858880547</v>
      </c>
      <c r="AN62" s="289">
        <f t="shared" si="45"/>
        <v>-374249.92265534715</v>
      </c>
      <c r="AO62" s="253">
        <v>-289010.60102242499</v>
      </c>
      <c r="AP62" s="253">
        <v>-24548.3326771764</v>
      </c>
      <c r="AQ62" s="253">
        <v>-30341.8179000583</v>
      </c>
      <c r="AR62" s="253">
        <v>-11852.3586336423</v>
      </c>
      <c r="AS62" s="253">
        <v>-15171.6383757812</v>
      </c>
      <c r="AT62" s="253">
        <v>-1190.87270204733</v>
      </c>
      <c r="AU62" s="253">
        <v>-111.885739807704</v>
      </c>
      <c r="AV62" s="253">
        <v>-1882.7732276833201</v>
      </c>
      <c r="AW62" s="253">
        <v>0</v>
      </c>
      <c r="AX62" s="253">
        <v>-75.72114733306698</v>
      </c>
      <c r="AY62" s="254">
        <v>-63.921229392585559</v>
      </c>
      <c r="AZ62" s="526">
        <v>-300683.76282743592</v>
      </c>
      <c r="BA62" s="296">
        <f t="shared" si="46"/>
        <v>-2013555.9325840229</v>
      </c>
      <c r="BB62" s="274">
        <f t="shared" si="47"/>
        <v>-1236975.0274014948</v>
      </c>
      <c r="BC62" s="274">
        <f t="shared" si="47"/>
        <v>-88133.013111006192</v>
      </c>
      <c r="BD62" s="274">
        <f t="shared" si="47"/>
        <v>-221862.38534043249</v>
      </c>
      <c r="BE62" s="274">
        <f t="shared" si="47"/>
        <v>-73495.749959110894</v>
      </c>
      <c r="BF62" s="274">
        <f t="shared" si="47"/>
        <v>-74225.390141204494</v>
      </c>
      <c r="BG62" s="274">
        <f t="shared" si="47"/>
        <v>-6127.7527354399999</v>
      </c>
      <c r="BH62" s="274">
        <f t="shared" si="47"/>
        <v>-658.194728681578</v>
      </c>
      <c r="BI62" s="274">
        <f t="shared" si="47"/>
        <v>-9198.2047592867293</v>
      </c>
      <c r="BJ62" s="274">
        <f t="shared" si="47"/>
        <v>0</v>
      </c>
      <c r="BK62" s="274">
        <f t="shared" si="47"/>
        <v>-350.6903557283905</v>
      </c>
      <c r="BL62" s="300">
        <f t="shared" si="47"/>
        <v>-1845.7612242013372</v>
      </c>
    </row>
    <row r="63" spans="1:64" s="209" customFormat="1" x14ac:dyDescent="0.25">
      <c r="A63" s="1499"/>
      <c r="B63" s="129" t="s">
        <v>457</v>
      </c>
      <c r="C63" s="313" t="s">
        <v>30</v>
      </c>
      <c r="D63" s="275">
        <f>SUM(D56:D62)</f>
        <v>17505116.84304608</v>
      </c>
      <c r="E63" s="275">
        <f t="shared" ref="E63:BL63" si="48">SUM(E56:E62)</f>
        <v>6829603.0280758888</v>
      </c>
      <c r="F63" s="275">
        <f t="shared" si="48"/>
        <v>1005787.9064191906</v>
      </c>
      <c r="G63" s="275">
        <f t="shared" si="48"/>
        <v>4950146.8750783326</v>
      </c>
      <c r="H63" s="275">
        <f t="shared" si="48"/>
        <v>3305668.1577962283</v>
      </c>
      <c r="I63" s="275">
        <f t="shared" si="48"/>
        <v>-18843.991527199567</v>
      </c>
      <c r="J63" s="275">
        <f t="shared" si="48"/>
        <v>128004.43523994877</v>
      </c>
      <c r="K63" s="275">
        <f t="shared" si="48"/>
        <v>-239.77506684722422</v>
      </c>
      <c r="L63" s="275">
        <f t="shared" si="48"/>
        <v>955913.47936051257</v>
      </c>
      <c r="M63" s="275">
        <f>SUM(M56:M62)</f>
        <v>49610.070984088125</v>
      </c>
      <c r="N63" s="275">
        <f t="shared" si="48"/>
        <v>569.648513804907</v>
      </c>
      <c r="O63" s="283">
        <f t="shared" si="48"/>
        <v>298897.00817213004</v>
      </c>
      <c r="P63" s="275">
        <f t="shared" si="48"/>
        <v>17824161.512403022</v>
      </c>
      <c r="Q63" s="275">
        <f t="shared" si="48"/>
        <v>7233354.2348720785</v>
      </c>
      <c r="R63" s="275">
        <f t="shared" si="48"/>
        <v>1162905.0398316293</v>
      </c>
      <c r="S63" s="275">
        <f t="shared" si="48"/>
        <v>4763178.6003485778</v>
      </c>
      <c r="T63" s="275">
        <f t="shared" si="48"/>
        <v>3270091.1025349037</v>
      </c>
      <c r="U63" s="275">
        <f t="shared" si="48"/>
        <v>-17127.370022417188</v>
      </c>
      <c r="V63" s="275">
        <f t="shared" si="48"/>
        <v>105151.35636041625</v>
      </c>
      <c r="W63" s="275">
        <f t="shared" si="48"/>
        <v>-146.56167546948299</v>
      </c>
      <c r="X63" s="275">
        <f t="shared" si="48"/>
        <v>940619.68883770751</v>
      </c>
      <c r="Y63" s="275">
        <f>SUM(Y56:Y62)</f>
        <v>101023.72685094146</v>
      </c>
      <c r="Z63" s="275">
        <f t="shared" si="48"/>
        <v>487.1724486362458</v>
      </c>
      <c r="AA63" s="283">
        <f t="shared" si="48"/>
        <v>264624.52201602602</v>
      </c>
      <c r="AB63" s="275">
        <f t="shared" si="48"/>
        <v>19513652.822632402</v>
      </c>
      <c r="AC63" s="275">
        <f t="shared" si="48"/>
        <v>8274589.2873908021</v>
      </c>
      <c r="AD63" s="275">
        <f t="shared" si="48"/>
        <v>1279838.7356768718</v>
      </c>
      <c r="AE63" s="275">
        <f t="shared" si="48"/>
        <v>5121062.097211007</v>
      </c>
      <c r="AF63" s="275">
        <f t="shared" si="48"/>
        <v>3297658.9900733773</v>
      </c>
      <c r="AG63" s="275">
        <f t="shared" si="48"/>
        <v>-18548.041552234688</v>
      </c>
      <c r="AH63" s="275">
        <f t="shared" si="48"/>
        <v>138474.96443225103</v>
      </c>
      <c r="AI63" s="275">
        <f t="shared" si="48"/>
        <v>-153.98857626245399</v>
      </c>
      <c r="AJ63" s="275">
        <f t="shared" si="48"/>
        <v>932382.99323350051</v>
      </c>
      <c r="AK63" s="275">
        <f>SUM(AK56:AK62)</f>
        <v>116497.4859891971</v>
      </c>
      <c r="AL63" s="275">
        <f t="shared" si="48"/>
        <v>531.27474263146144</v>
      </c>
      <c r="AM63" s="283">
        <f t="shared" si="48"/>
        <v>371319.02401125181</v>
      </c>
      <c r="AN63" s="277">
        <f t="shared" si="48"/>
        <v>20295198.26210342</v>
      </c>
      <c r="AO63" s="275">
        <f t="shared" si="48"/>
        <v>8572488.4855683371</v>
      </c>
      <c r="AP63" s="275">
        <f t="shared" si="48"/>
        <v>1444755.1708766173</v>
      </c>
      <c r="AQ63" s="275">
        <f t="shared" si="48"/>
        <v>5127330.1520141531</v>
      </c>
      <c r="AR63" s="275">
        <f t="shared" si="48"/>
        <v>3491683.254300727</v>
      </c>
      <c r="AS63" s="275">
        <f t="shared" si="48"/>
        <v>-14319.709665346691</v>
      </c>
      <c r="AT63" s="275">
        <f t="shared" si="48"/>
        <v>233618.63280466519</v>
      </c>
      <c r="AU63" s="275">
        <f t="shared" si="48"/>
        <v>-60.640199205642787</v>
      </c>
      <c r="AV63" s="275">
        <f t="shared" si="48"/>
        <v>954219.40440631786</v>
      </c>
      <c r="AW63" s="275">
        <f>SUM(AW56:AW62)</f>
        <v>221827.26077368288</v>
      </c>
      <c r="AX63" s="275">
        <f t="shared" si="48"/>
        <v>751.60939923924718</v>
      </c>
      <c r="AY63" s="283">
        <f t="shared" si="48"/>
        <v>262904.6418242323</v>
      </c>
      <c r="AZ63" s="299">
        <f t="shared" si="48"/>
        <v>-392860.85498357227</v>
      </c>
      <c r="BA63" s="297">
        <f t="shared" si="48"/>
        <v>74745268.585201338</v>
      </c>
      <c r="BB63" s="275">
        <f t="shared" si="48"/>
        <v>30910035.035907105</v>
      </c>
      <c r="BC63" s="275">
        <f t="shared" si="48"/>
        <v>4893286.8528043088</v>
      </c>
      <c r="BD63" s="275">
        <f t="shared" si="48"/>
        <v>19961717.724652071</v>
      </c>
      <c r="BE63" s="275">
        <f t="shared" si="48"/>
        <v>13365101.504705235</v>
      </c>
      <c r="BF63" s="275">
        <f t="shared" si="48"/>
        <v>-68839.112767198123</v>
      </c>
      <c r="BG63" s="275">
        <f t="shared" si="48"/>
        <v>605249.38883728127</v>
      </c>
      <c r="BH63" s="275">
        <f t="shared" si="48"/>
        <v>-600.96551778480398</v>
      </c>
      <c r="BI63" s="275">
        <f t="shared" si="48"/>
        <v>3783135.5658380385</v>
      </c>
      <c r="BJ63" s="275">
        <f>SUM(BJ56:BJ62)</f>
        <v>488958.54459790949</v>
      </c>
      <c r="BK63" s="275">
        <f t="shared" si="48"/>
        <v>2339.7051043118613</v>
      </c>
      <c r="BL63" s="299">
        <f t="shared" si="48"/>
        <v>1197745.19602364</v>
      </c>
    </row>
    <row r="64" spans="1:64" ht="24.75" customHeight="1" x14ac:dyDescent="0.25">
      <c r="A64" s="1497" t="s">
        <v>3</v>
      </c>
      <c r="B64" s="124">
        <v>9.1</v>
      </c>
      <c r="C64" s="131" t="s">
        <v>185</v>
      </c>
      <c r="D64" s="273">
        <f>SUM(E64:M64)</f>
        <v>489.5</v>
      </c>
      <c r="E64" s="251">
        <v>0</v>
      </c>
      <c r="F64" s="251">
        <v>0</v>
      </c>
      <c r="G64" s="251">
        <v>379.25</v>
      </c>
      <c r="H64" s="251">
        <v>0</v>
      </c>
      <c r="I64" s="251">
        <v>110.25</v>
      </c>
      <c r="J64" s="251">
        <v>0</v>
      </c>
      <c r="K64" s="251">
        <v>0</v>
      </c>
      <c r="L64" s="251">
        <v>0</v>
      </c>
      <c r="M64" s="251">
        <v>0</v>
      </c>
      <c r="N64" s="301"/>
      <c r="O64" s="1122"/>
      <c r="P64" s="273">
        <f>SUM(Q64:Y64)</f>
        <v>1469</v>
      </c>
      <c r="Q64" s="251">
        <v>0</v>
      </c>
      <c r="R64" s="251">
        <v>0</v>
      </c>
      <c r="S64" s="251">
        <v>678</v>
      </c>
      <c r="T64" s="251">
        <v>791</v>
      </c>
      <c r="U64" s="251">
        <v>0</v>
      </c>
      <c r="V64" s="251">
        <v>0</v>
      </c>
      <c r="W64" s="251">
        <v>0</v>
      </c>
      <c r="X64" s="251">
        <v>0</v>
      </c>
      <c r="Y64" s="251">
        <v>0</v>
      </c>
      <c r="Z64" s="301"/>
      <c r="AA64" s="1122"/>
      <c r="AB64" s="273">
        <f>SUM(AC64:AK64)</f>
        <v>30401</v>
      </c>
      <c r="AC64" s="251">
        <v>0</v>
      </c>
      <c r="AD64" s="251">
        <v>0</v>
      </c>
      <c r="AE64" s="251">
        <v>565</v>
      </c>
      <c r="AF64" s="251">
        <v>29836</v>
      </c>
      <c r="AG64" s="251">
        <v>0</v>
      </c>
      <c r="AH64" s="251">
        <v>0</v>
      </c>
      <c r="AI64" s="251">
        <v>0</v>
      </c>
      <c r="AJ64" s="251">
        <v>0</v>
      </c>
      <c r="AK64" s="251">
        <v>0</v>
      </c>
      <c r="AL64" s="301"/>
      <c r="AM64" s="1122"/>
      <c r="AN64" s="276">
        <f>SUM(AO64:AW64)</f>
        <v>83527.320000000007</v>
      </c>
      <c r="AO64" s="251">
        <v>6.32</v>
      </c>
      <c r="AP64" s="251">
        <v>0</v>
      </c>
      <c r="AQ64" s="251">
        <v>113</v>
      </c>
      <c r="AR64" s="251">
        <v>83408</v>
      </c>
      <c r="AS64" s="251">
        <v>0</v>
      </c>
      <c r="AT64" s="251">
        <v>0</v>
      </c>
      <c r="AU64" s="251">
        <v>0</v>
      </c>
      <c r="AV64" s="249">
        <v>0</v>
      </c>
      <c r="AW64" s="251">
        <v>0</v>
      </c>
      <c r="AX64" s="301"/>
      <c r="AY64" s="1122"/>
      <c r="AZ64" s="857">
        <v>48827.17</v>
      </c>
      <c r="BA64" s="294">
        <f>SUM(BB64:BJ64)+AZ64</f>
        <v>164713.99</v>
      </c>
      <c r="BB64" s="274">
        <f t="shared" ref="BB64:BJ71" si="49">E64+Q64+AC64+AO64</f>
        <v>6.32</v>
      </c>
      <c r="BC64" s="274">
        <f t="shared" si="49"/>
        <v>0</v>
      </c>
      <c r="BD64" s="274">
        <f t="shared" si="49"/>
        <v>1735.25</v>
      </c>
      <c r="BE64" s="274">
        <f t="shared" si="49"/>
        <v>114035</v>
      </c>
      <c r="BF64" s="274">
        <f t="shared" si="49"/>
        <v>110.25</v>
      </c>
      <c r="BG64" s="274">
        <f t="shared" si="49"/>
        <v>0</v>
      </c>
      <c r="BH64" s="274">
        <f t="shared" si="49"/>
        <v>0</v>
      </c>
      <c r="BI64" s="274">
        <f t="shared" si="49"/>
        <v>0</v>
      </c>
      <c r="BJ64" s="274">
        <f t="shared" si="49"/>
        <v>0</v>
      </c>
      <c r="BK64" s="301"/>
      <c r="BL64" s="302"/>
    </row>
    <row r="65" spans="1:64" x14ac:dyDescent="0.25">
      <c r="A65" s="1498"/>
      <c r="B65" s="126" t="s">
        <v>106</v>
      </c>
      <c r="C65" s="131" t="s">
        <v>186</v>
      </c>
      <c r="D65" s="274">
        <f>SUM(E65:M65)</f>
        <v>462092.2</v>
      </c>
      <c r="E65" s="253">
        <v>0</v>
      </c>
      <c r="F65" s="253">
        <v>0</v>
      </c>
      <c r="G65" s="253">
        <v>265697.7</v>
      </c>
      <c r="H65" s="253">
        <v>53387.18</v>
      </c>
      <c r="I65" s="253">
        <v>121361.83</v>
      </c>
      <c r="J65" s="253">
        <v>0</v>
      </c>
      <c r="K65" s="253">
        <v>0</v>
      </c>
      <c r="L65" s="253">
        <v>21645.49</v>
      </c>
      <c r="M65" s="253">
        <v>0</v>
      </c>
      <c r="N65" s="303"/>
      <c r="O65" s="375"/>
      <c r="P65" s="274">
        <f>SUM(Q65:Y65)</f>
        <v>468142.07000000007</v>
      </c>
      <c r="Q65" s="253">
        <v>9823.32</v>
      </c>
      <c r="R65" s="253">
        <v>0</v>
      </c>
      <c r="S65" s="253">
        <v>299493.01</v>
      </c>
      <c r="T65" s="253">
        <v>87287.71</v>
      </c>
      <c r="U65" s="253">
        <v>71538.03</v>
      </c>
      <c r="V65" s="253">
        <v>0</v>
      </c>
      <c r="W65" s="253">
        <v>0</v>
      </c>
      <c r="X65" s="253">
        <v>0</v>
      </c>
      <c r="Y65" s="253">
        <v>0</v>
      </c>
      <c r="Z65" s="303"/>
      <c r="AA65" s="375"/>
      <c r="AB65" s="274">
        <f>SUM(AC65:AK65)</f>
        <v>521269.47000000003</v>
      </c>
      <c r="AC65" s="253">
        <v>10291.07</v>
      </c>
      <c r="AD65" s="253">
        <v>0</v>
      </c>
      <c r="AE65" s="253">
        <v>316425.38</v>
      </c>
      <c r="AF65" s="253">
        <v>70729.510000000009</v>
      </c>
      <c r="AG65" s="253">
        <v>120937.12</v>
      </c>
      <c r="AH65" s="253">
        <v>0</v>
      </c>
      <c r="AI65" s="253">
        <v>0</v>
      </c>
      <c r="AJ65" s="253">
        <v>2886.39</v>
      </c>
      <c r="AK65" s="253">
        <v>0</v>
      </c>
      <c r="AL65" s="303"/>
      <c r="AM65" s="375"/>
      <c r="AN65" s="289">
        <f>SUM(AO65:AW65)</f>
        <v>516166.06999999995</v>
      </c>
      <c r="AO65" s="253">
        <v>22424.67</v>
      </c>
      <c r="AP65" s="253">
        <v>0</v>
      </c>
      <c r="AQ65" s="253">
        <v>290154.57999999996</v>
      </c>
      <c r="AR65" s="253">
        <v>75479.87</v>
      </c>
      <c r="AS65" s="253">
        <v>128106.95000000001</v>
      </c>
      <c r="AT65" s="253">
        <v>0</v>
      </c>
      <c r="AU65" s="253">
        <v>0</v>
      </c>
      <c r="AV65" s="253">
        <v>0</v>
      </c>
      <c r="AW65" s="253">
        <v>0</v>
      </c>
      <c r="AX65" s="303"/>
      <c r="AY65" s="375"/>
      <c r="AZ65" s="526">
        <v>-74004.239999999991</v>
      </c>
      <c r="BA65" s="296">
        <f>SUM(BB65:BJ65)+AZ65</f>
        <v>1893665.5699999998</v>
      </c>
      <c r="BB65" s="274">
        <f t="shared" si="49"/>
        <v>42539.06</v>
      </c>
      <c r="BC65" s="274">
        <f t="shared" si="49"/>
        <v>0</v>
      </c>
      <c r="BD65" s="274">
        <f t="shared" si="49"/>
        <v>1171770.67</v>
      </c>
      <c r="BE65" s="274">
        <f t="shared" si="49"/>
        <v>286884.27</v>
      </c>
      <c r="BF65" s="274">
        <f t="shared" si="49"/>
        <v>441943.93</v>
      </c>
      <c r="BG65" s="274">
        <f t="shared" si="49"/>
        <v>0</v>
      </c>
      <c r="BH65" s="274">
        <f t="shared" si="49"/>
        <v>0</v>
      </c>
      <c r="BI65" s="274">
        <f t="shared" si="49"/>
        <v>24531.88</v>
      </c>
      <c r="BJ65" s="274">
        <f t="shared" si="49"/>
        <v>0</v>
      </c>
      <c r="BK65" s="303"/>
      <c r="BL65" s="304"/>
    </row>
    <row r="66" spans="1:64" x14ac:dyDescent="0.25">
      <c r="A66" s="1498"/>
      <c r="B66" s="126" t="s">
        <v>1302</v>
      </c>
      <c r="C66" s="131" t="s">
        <v>1303</v>
      </c>
      <c r="D66" s="274">
        <f>SUM(E66:M66)</f>
        <v>251948.11000000002</v>
      </c>
      <c r="E66" s="253">
        <v>0</v>
      </c>
      <c r="F66" s="253">
        <v>0</v>
      </c>
      <c r="G66" s="253">
        <v>89198.17</v>
      </c>
      <c r="H66" s="253">
        <v>21889.14</v>
      </c>
      <c r="I66" s="253">
        <v>140243.79</v>
      </c>
      <c r="J66" s="253">
        <v>0</v>
      </c>
      <c r="K66" s="253">
        <v>617.01</v>
      </c>
      <c r="L66" s="253">
        <v>0</v>
      </c>
      <c r="M66" s="253">
        <v>0</v>
      </c>
      <c r="N66" s="303"/>
      <c r="O66" s="375"/>
      <c r="P66" s="274">
        <f>SUM(Q66:Y66)</f>
        <v>520487.60999999993</v>
      </c>
      <c r="Q66" s="253">
        <v>0</v>
      </c>
      <c r="R66" s="253">
        <v>0</v>
      </c>
      <c r="S66" s="253">
        <v>115752.53</v>
      </c>
      <c r="T66" s="253">
        <v>41476.94</v>
      </c>
      <c r="U66" s="253">
        <v>323749.63</v>
      </c>
      <c r="V66" s="253">
        <v>0</v>
      </c>
      <c r="W66" s="253">
        <v>0</v>
      </c>
      <c r="X66" s="253">
        <v>15480.91</v>
      </c>
      <c r="Y66" s="253">
        <v>24027.599999999999</v>
      </c>
      <c r="Z66" s="303"/>
      <c r="AA66" s="375"/>
      <c r="AB66" s="274">
        <f>SUM(AC66:AK66)</f>
        <v>550923.42999999993</v>
      </c>
      <c r="AC66" s="253">
        <v>14310</v>
      </c>
      <c r="AD66" s="253">
        <v>0</v>
      </c>
      <c r="AE66" s="253">
        <v>143738.17000000001</v>
      </c>
      <c r="AF66" s="253">
        <v>65194.41</v>
      </c>
      <c r="AG66" s="253">
        <v>327680.84999999998</v>
      </c>
      <c r="AH66" s="253">
        <v>0</v>
      </c>
      <c r="AI66" s="253">
        <v>0</v>
      </c>
      <c r="AJ66" s="253">
        <v>0</v>
      </c>
      <c r="AK66" s="253">
        <v>0</v>
      </c>
      <c r="AL66" s="303"/>
      <c r="AM66" s="375"/>
      <c r="AN66" s="289">
        <f>SUM(AO66:AW66)</f>
        <v>490956.00999999995</v>
      </c>
      <c r="AO66" s="253">
        <v>9387.8700000000008</v>
      </c>
      <c r="AP66" s="253">
        <v>18391.7</v>
      </c>
      <c r="AQ66" s="253">
        <v>134812.37</v>
      </c>
      <c r="AR66" s="253">
        <v>51128.3</v>
      </c>
      <c r="AS66" s="253">
        <v>268111.02999999997</v>
      </c>
      <c r="AT66" s="253">
        <v>0</v>
      </c>
      <c r="AU66" s="253">
        <v>0</v>
      </c>
      <c r="AV66" s="253">
        <v>9124.7400000000016</v>
      </c>
      <c r="AW66" s="253">
        <v>0</v>
      </c>
      <c r="AX66" s="303"/>
      <c r="AY66" s="375"/>
      <c r="AZ66" s="526">
        <v>-50259.89</v>
      </c>
      <c r="BA66" s="296">
        <f>SUM(BB66:BJ66)+AZ66</f>
        <v>1764055.2700000003</v>
      </c>
      <c r="BB66" s="274">
        <f t="shared" si="49"/>
        <v>23697.870000000003</v>
      </c>
      <c r="BC66" s="274">
        <f t="shared" si="49"/>
        <v>18391.7</v>
      </c>
      <c r="BD66" s="274">
        <f t="shared" si="49"/>
        <v>483501.24</v>
      </c>
      <c r="BE66" s="274">
        <f t="shared" si="49"/>
        <v>179688.79</v>
      </c>
      <c r="BF66" s="274">
        <f t="shared" si="49"/>
        <v>1059785.3</v>
      </c>
      <c r="BG66" s="274">
        <f t="shared" si="49"/>
        <v>0</v>
      </c>
      <c r="BH66" s="274">
        <f t="shared" si="49"/>
        <v>617.01</v>
      </c>
      <c r="BI66" s="274">
        <f t="shared" si="49"/>
        <v>24605.65</v>
      </c>
      <c r="BJ66" s="274">
        <f t="shared" si="49"/>
        <v>24027.599999999999</v>
      </c>
      <c r="BK66" s="303"/>
      <c r="BL66" s="304"/>
    </row>
    <row r="67" spans="1:64" x14ac:dyDescent="0.25">
      <c r="A67" s="1498"/>
      <c r="B67" s="126" t="s">
        <v>107</v>
      </c>
      <c r="C67" s="131" t="s">
        <v>187</v>
      </c>
      <c r="D67" s="274">
        <f>SUM(E67:M67)</f>
        <v>626839.74999999988</v>
      </c>
      <c r="E67" s="253">
        <v>276274.95999999996</v>
      </c>
      <c r="F67" s="253">
        <v>16362.95</v>
      </c>
      <c r="G67" s="253">
        <v>203028.94999999998</v>
      </c>
      <c r="H67" s="253">
        <v>27105.66</v>
      </c>
      <c r="I67" s="253">
        <v>21832.28</v>
      </c>
      <c r="J67" s="253">
        <v>9271.66</v>
      </c>
      <c r="K67" s="253">
        <v>785.57</v>
      </c>
      <c r="L67" s="253">
        <v>2485.98</v>
      </c>
      <c r="M67" s="253">
        <v>69691.739999999991</v>
      </c>
      <c r="N67" s="303"/>
      <c r="O67" s="375"/>
      <c r="P67" s="274">
        <f>SUM(Q67:Y67)</f>
        <v>599202.47999999893</v>
      </c>
      <c r="Q67" s="253">
        <v>283124.50999999902</v>
      </c>
      <c r="R67" s="253">
        <v>19827.73</v>
      </c>
      <c r="S67" s="253">
        <v>175071.73</v>
      </c>
      <c r="T67" s="253">
        <v>38679.21</v>
      </c>
      <c r="U67" s="253">
        <v>15979.17</v>
      </c>
      <c r="V67" s="253">
        <v>12555.24</v>
      </c>
      <c r="W67" s="253">
        <v>420.82</v>
      </c>
      <c r="X67" s="253">
        <v>1708.82</v>
      </c>
      <c r="Y67" s="253">
        <v>51835.25</v>
      </c>
      <c r="Z67" s="303"/>
      <c r="AA67" s="375"/>
      <c r="AB67" s="274">
        <f>SUM(AC67:AK67)</f>
        <v>549031.99</v>
      </c>
      <c r="AC67" s="253">
        <v>255205.52</v>
      </c>
      <c r="AD67" s="253">
        <v>28471.839999999997</v>
      </c>
      <c r="AE67" s="253">
        <v>137842.13999999998</v>
      </c>
      <c r="AF67" s="253">
        <v>28879.29</v>
      </c>
      <c r="AG67" s="253">
        <v>12071.849999999999</v>
      </c>
      <c r="AH67" s="253">
        <v>8493.18</v>
      </c>
      <c r="AI67" s="253">
        <v>854.17</v>
      </c>
      <c r="AJ67" s="253">
        <v>2863.94</v>
      </c>
      <c r="AK67" s="253">
        <v>74350.06</v>
      </c>
      <c r="AL67" s="303"/>
      <c r="AM67" s="375"/>
      <c r="AN67" s="289">
        <f>SUM(AO67:AW67)</f>
        <v>467101.22000000003</v>
      </c>
      <c r="AO67" s="253">
        <v>214294.82</v>
      </c>
      <c r="AP67" s="253">
        <v>21569.870000000003</v>
      </c>
      <c r="AQ67" s="253">
        <v>119223.18</v>
      </c>
      <c r="AR67" s="253">
        <v>43045.119999999995</v>
      </c>
      <c r="AS67" s="253">
        <v>16538.189999999999</v>
      </c>
      <c r="AT67" s="253">
        <v>4881.78</v>
      </c>
      <c r="AU67" s="253">
        <v>1035.45</v>
      </c>
      <c r="AV67" s="253">
        <v>1447.32</v>
      </c>
      <c r="AW67" s="253">
        <v>45065.490000000005</v>
      </c>
      <c r="AX67" s="303"/>
      <c r="AY67" s="375"/>
      <c r="AZ67" s="526">
        <v>104852.31999999999</v>
      </c>
      <c r="BA67" s="296">
        <f>SUM(BB67:BJ67)+AZ67</f>
        <v>2347027.7599999988</v>
      </c>
      <c r="BB67" s="274">
        <f t="shared" si="49"/>
        <v>1028899.8099999991</v>
      </c>
      <c r="BC67" s="274">
        <f t="shared" si="49"/>
        <v>86232.39</v>
      </c>
      <c r="BD67" s="274">
        <f t="shared" si="49"/>
        <v>635166</v>
      </c>
      <c r="BE67" s="274">
        <f t="shared" si="49"/>
        <v>137709.28</v>
      </c>
      <c r="BF67" s="274">
        <f t="shared" si="49"/>
        <v>66421.489999999991</v>
      </c>
      <c r="BG67" s="274">
        <f t="shared" si="49"/>
        <v>35201.86</v>
      </c>
      <c r="BH67" s="274">
        <f t="shared" si="49"/>
        <v>3096.01</v>
      </c>
      <c r="BI67" s="274">
        <f t="shared" si="49"/>
        <v>8506.06</v>
      </c>
      <c r="BJ67" s="274">
        <f t="shared" si="49"/>
        <v>240942.53999999998</v>
      </c>
      <c r="BK67" s="303"/>
      <c r="BL67" s="304"/>
    </row>
    <row r="68" spans="1:64" x14ac:dyDescent="0.25">
      <c r="A68" s="1498"/>
      <c r="B68" s="126" t="s">
        <v>108</v>
      </c>
      <c r="C68" s="131" t="s">
        <v>160</v>
      </c>
      <c r="D68" s="274">
        <f>SUM(E68:O68)</f>
        <v>1417552.2599999986</v>
      </c>
      <c r="E68" s="253">
        <v>610797.91999999899</v>
      </c>
      <c r="F68" s="253">
        <v>30202.49</v>
      </c>
      <c r="G68" s="253">
        <v>457084.13999999996</v>
      </c>
      <c r="H68" s="253">
        <v>76260.459999999992</v>
      </c>
      <c r="I68" s="253">
        <v>126447.65</v>
      </c>
      <c r="J68" s="253">
        <v>13722.97</v>
      </c>
      <c r="K68" s="253">
        <v>2728.31</v>
      </c>
      <c r="L68" s="253">
        <v>858.22</v>
      </c>
      <c r="M68" s="253">
        <v>34868.239999999998</v>
      </c>
      <c r="N68" s="253">
        <v>39134.469999999994</v>
      </c>
      <c r="O68" s="254">
        <v>25447.390000000003</v>
      </c>
      <c r="P68" s="274">
        <f>SUM(Q68:AA68)</f>
        <v>1355752.5299999989</v>
      </c>
      <c r="Q68" s="253">
        <v>530930.929999999</v>
      </c>
      <c r="R68" s="253">
        <v>31875.66</v>
      </c>
      <c r="S68" s="253">
        <v>435624.94</v>
      </c>
      <c r="T68" s="253">
        <v>103158.51</v>
      </c>
      <c r="U68" s="253">
        <v>136146.31</v>
      </c>
      <c r="V68" s="253">
        <v>5630.64</v>
      </c>
      <c r="W68" s="253">
        <v>2896.52</v>
      </c>
      <c r="X68" s="253">
        <v>11705.14</v>
      </c>
      <c r="Y68" s="253">
        <v>39555.68</v>
      </c>
      <c r="Z68" s="253">
        <v>37651.64</v>
      </c>
      <c r="AA68" s="254">
        <v>20576.560000000001</v>
      </c>
      <c r="AB68" s="274">
        <f>SUM(AC68:AM68)</f>
        <v>1550426.1299999992</v>
      </c>
      <c r="AC68" s="253">
        <v>726333.87999999896</v>
      </c>
      <c r="AD68" s="253">
        <v>31180.579999999998</v>
      </c>
      <c r="AE68" s="253">
        <v>479435.52000000002</v>
      </c>
      <c r="AF68" s="253">
        <v>100250.43</v>
      </c>
      <c r="AG68" s="253">
        <v>97075.860000000015</v>
      </c>
      <c r="AH68" s="253">
        <v>8248.27</v>
      </c>
      <c r="AI68" s="253">
        <v>2710.1099999999997</v>
      </c>
      <c r="AJ68" s="253">
        <v>4055.63</v>
      </c>
      <c r="AK68" s="253">
        <v>35765.799999999988</v>
      </c>
      <c r="AL68" s="253">
        <v>42319.960000000006</v>
      </c>
      <c r="AM68" s="254">
        <v>23050.09</v>
      </c>
      <c r="AN68" s="289">
        <f>SUM(AO68:AY68)</f>
        <v>1464196.8299999994</v>
      </c>
      <c r="AO68" s="253">
        <v>538531.76999999909</v>
      </c>
      <c r="AP68" s="253">
        <v>28530.559999999998</v>
      </c>
      <c r="AQ68" s="253">
        <v>467468.1</v>
      </c>
      <c r="AR68" s="253">
        <v>137247.23000000001</v>
      </c>
      <c r="AS68" s="253">
        <v>147225.29</v>
      </c>
      <c r="AT68" s="253">
        <v>8126.4600000000009</v>
      </c>
      <c r="AU68" s="253">
        <v>2908.21</v>
      </c>
      <c r="AV68" s="253">
        <v>6194.0300000000007</v>
      </c>
      <c r="AW68" s="253">
        <v>47168.31</v>
      </c>
      <c r="AX68" s="253">
        <v>40959.55000000001</v>
      </c>
      <c r="AY68" s="254">
        <v>39837.319999999992</v>
      </c>
      <c r="AZ68" s="526">
        <v>-71881.509999999893</v>
      </c>
      <c r="BA68" s="296">
        <f>SUM(BB68:BL68)+AZ68</f>
        <v>5716046.2399999974</v>
      </c>
      <c r="BB68" s="274">
        <f t="shared" si="49"/>
        <v>2406594.4999999963</v>
      </c>
      <c r="BC68" s="274">
        <f t="shared" si="49"/>
        <v>121789.29</v>
      </c>
      <c r="BD68" s="274">
        <f t="shared" si="49"/>
        <v>1839612.7000000002</v>
      </c>
      <c r="BE68" s="274">
        <f t="shared" si="49"/>
        <v>416916.63</v>
      </c>
      <c r="BF68" s="274">
        <f t="shared" si="49"/>
        <v>506895.11</v>
      </c>
      <c r="BG68" s="274">
        <f t="shared" si="49"/>
        <v>35728.340000000004</v>
      </c>
      <c r="BH68" s="274">
        <f t="shared" si="49"/>
        <v>11243.149999999998</v>
      </c>
      <c r="BI68" s="274">
        <f t="shared" si="49"/>
        <v>22813.019999999997</v>
      </c>
      <c r="BJ68" s="274">
        <f t="shared" si="49"/>
        <v>157358.02999999997</v>
      </c>
      <c r="BK68" s="274">
        <f t="shared" ref="BK68:BL71" si="50">N68+Z68+AL68+AX68</f>
        <v>160065.62</v>
      </c>
      <c r="BL68" s="300">
        <f t="shared" si="50"/>
        <v>108911.36</v>
      </c>
    </row>
    <row r="69" spans="1:64" s="255" customFormat="1" x14ac:dyDescent="0.25">
      <c r="A69" s="1498"/>
      <c r="B69" s="126" t="s">
        <v>109</v>
      </c>
      <c r="C69" s="131" t="s">
        <v>134</v>
      </c>
      <c r="D69" s="274">
        <f>SUM(E69:O69)</f>
        <v>3685812.2300301124</v>
      </c>
      <c r="E69" s="253">
        <v>3156667.6500300602</v>
      </c>
      <c r="F69" s="253">
        <v>121200.72000009401</v>
      </c>
      <c r="G69" s="253">
        <v>239938.139999982</v>
      </c>
      <c r="H69" s="253">
        <v>73615.289999987901</v>
      </c>
      <c r="I69" s="253">
        <v>75476.219999988505</v>
      </c>
      <c r="J69" s="253">
        <v>5366.0799999999599</v>
      </c>
      <c r="K69" s="253">
        <v>1284.72</v>
      </c>
      <c r="L69" s="253">
        <v>6497.3800000000601</v>
      </c>
      <c r="M69" s="253">
        <v>972.01000000000101</v>
      </c>
      <c r="N69" s="253">
        <v>4119.8000000000402</v>
      </c>
      <c r="O69" s="254">
        <v>674.22000000000196</v>
      </c>
      <c r="P69" s="274">
        <f>SUM(Q69:AA69)</f>
        <v>3831784.6500341832</v>
      </c>
      <c r="Q69" s="253">
        <v>3288386.7000341099</v>
      </c>
      <c r="R69" s="253">
        <v>129856.490000113</v>
      </c>
      <c r="S69" s="253">
        <v>243553.96999997899</v>
      </c>
      <c r="T69" s="253">
        <v>73916.009999988702</v>
      </c>
      <c r="U69" s="253">
        <v>77128.679999992499</v>
      </c>
      <c r="V69" s="253">
        <v>5341.4399999999796</v>
      </c>
      <c r="W69" s="253">
        <v>1139.28</v>
      </c>
      <c r="X69" s="253">
        <v>6825.58000000008</v>
      </c>
      <c r="Y69" s="253">
        <v>898.56000000000097</v>
      </c>
      <c r="Z69" s="253">
        <v>4030.6300000001302</v>
      </c>
      <c r="AA69" s="254">
        <v>707.31000000000199</v>
      </c>
      <c r="AB69" s="274">
        <f>SUM(AC69:AM69)</f>
        <v>3775484.6600585491</v>
      </c>
      <c r="AC69" s="253">
        <v>3243476.8700584401</v>
      </c>
      <c r="AD69" s="253">
        <v>134521.350000106</v>
      </c>
      <c r="AE69" s="253">
        <v>235023.92000002402</v>
      </c>
      <c r="AF69" s="253">
        <v>70992.459999988001</v>
      </c>
      <c r="AG69" s="253">
        <v>73288.549999990995</v>
      </c>
      <c r="AH69" s="253">
        <v>4841.5999999999203</v>
      </c>
      <c r="AI69" s="253">
        <v>1138.5</v>
      </c>
      <c r="AJ69" s="253">
        <v>6731.4199999999901</v>
      </c>
      <c r="AK69" s="253">
        <v>883.52000000000305</v>
      </c>
      <c r="AL69" s="253">
        <v>3896.0199999998799</v>
      </c>
      <c r="AM69" s="254">
        <v>690.45000000000402</v>
      </c>
      <c r="AN69" s="289">
        <f>SUM(AO69:AY69)</f>
        <v>3827493.6400749595</v>
      </c>
      <c r="AO69" s="253">
        <v>3289830.8000748297</v>
      </c>
      <c r="AP69" s="253">
        <v>140211.30000009999</v>
      </c>
      <c r="AQ69" s="253">
        <v>233975.580000043</v>
      </c>
      <c r="AR69" s="253">
        <v>71839.209999992599</v>
      </c>
      <c r="AS69" s="253">
        <v>73094.859999994587</v>
      </c>
      <c r="AT69" s="253">
        <v>5149.5599999999104</v>
      </c>
      <c r="AU69" s="253">
        <v>1186.1400000000001</v>
      </c>
      <c r="AV69" s="253">
        <v>6746.45999999995</v>
      </c>
      <c r="AW69" s="253">
        <v>829.28000000000304</v>
      </c>
      <c r="AX69" s="253">
        <v>3757.8099999997603</v>
      </c>
      <c r="AY69" s="254">
        <v>872.64000000000601</v>
      </c>
      <c r="AZ69" s="526">
        <v>0</v>
      </c>
      <c r="BA69" s="296">
        <f>SUM(BB69:BL69)+AZ69</f>
        <v>15120575.180197803</v>
      </c>
      <c r="BB69" s="274">
        <f t="shared" si="49"/>
        <v>12978362.02019744</v>
      </c>
      <c r="BC69" s="274">
        <f t="shared" si="49"/>
        <v>525789.86000041291</v>
      </c>
      <c r="BD69" s="274">
        <f t="shared" si="49"/>
        <v>952491.61000002804</v>
      </c>
      <c r="BE69" s="274">
        <f t="shared" si="49"/>
        <v>290362.96999995719</v>
      </c>
      <c r="BF69" s="274">
        <f t="shared" si="49"/>
        <v>298988.30999996659</v>
      </c>
      <c r="BG69" s="274">
        <f t="shared" si="49"/>
        <v>20698.679999999767</v>
      </c>
      <c r="BH69" s="274">
        <f t="shared" si="49"/>
        <v>4748.6400000000003</v>
      </c>
      <c r="BI69" s="274">
        <f t="shared" si="49"/>
        <v>26800.840000000084</v>
      </c>
      <c r="BJ69" s="274">
        <f t="shared" si="49"/>
        <v>3583.3700000000081</v>
      </c>
      <c r="BK69" s="274">
        <f t="shared" si="50"/>
        <v>15804.259999999809</v>
      </c>
      <c r="BL69" s="300">
        <f t="shared" si="50"/>
        <v>2944.6200000000135</v>
      </c>
    </row>
    <row r="70" spans="1:64" x14ac:dyDescent="0.25">
      <c r="A70" s="1498"/>
      <c r="B70" s="126" t="s">
        <v>110</v>
      </c>
      <c r="C70" s="131" t="s">
        <v>162</v>
      </c>
      <c r="D70" s="274">
        <f>SUM(E70:O70)</f>
        <v>31192.154692028776</v>
      </c>
      <c r="E70" s="253">
        <v>37110.822520586611</v>
      </c>
      <c r="F70" s="253">
        <v>1948.0719323005683</v>
      </c>
      <c r="G70" s="253">
        <v>106.18676725994905</v>
      </c>
      <c r="H70" s="253">
        <v>-379.47915317073125</v>
      </c>
      <c r="I70" s="253">
        <v>-8828.8928747106329</v>
      </c>
      <c r="J70" s="253">
        <v>961.98367924015349</v>
      </c>
      <c r="K70" s="253">
        <v>-88.944806527768918</v>
      </c>
      <c r="L70" s="253">
        <v>2.6228122494354329</v>
      </c>
      <c r="M70" s="253">
        <v>11.896387512795863</v>
      </c>
      <c r="N70" s="253">
        <v>255.78811463140704</v>
      </c>
      <c r="O70" s="254">
        <v>92.099312656989525</v>
      </c>
      <c r="P70" s="274">
        <f>SUM(Q70:AA70)</f>
        <v>7590.517045420218</v>
      </c>
      <c r="Q70" s="253">
        <v>20555.988537683708</v>
      </c>
      <c r="R70" s="253">
        <v>1290.0129773941421</v>
      </c>
      <c r="S70" s="253">
        <v>1298.3912954871444</v>
      </c>
      <c r="T70" s="253">
        <v>148.49445870879353</v>
      </c>
      <c r="U70" s="253">
        <v>-16652.976897471806</v>
      </c>
      <c r="V70" s="253">
        <v>453.74241815348296</v>
      </c>
      <c r="W70" s="253">
        <v>-100.91384703575702</v>
      </c>
      <c r="X70" s="253">
        <v>36.624336499051914</v>
      </c>
      <c r="Y70" s="253">
        <v>146.31689140021311</v>
      </c>
      <c r="Z70" s="253">
        <v>358.12856520208624</v>
      </c>
      <c r="AA70" s="254">
        <v>56.70830939916064</v>
      </c>
      <c r="AB70" s="274">
        <f>SUM(AC70:AM70)</f>
        <v>38143.244761146823</v>
      </c>
      <c r="AC70" s="253">
        <v>43153.257831904688</v>
      </c>
      <c r="AD70" s="253">
        <v>2558.4859543092098</v>
      </c>
      <c r="AE70" s="253">
        <v>9480.7181252031405</v>
      </c>
      <c r="AF70" s="253">
        <v>2592.4334632001105</v>
      </c>
      <c r="AG70" s="253">
        <v>-22121.795050026671</v>
      </c>
      <c r="AH70" s="253">
        <v>718.03901132208853</v>
      </c>
      <c r="AI70" s="253">
        <v>-141.35712412227633</v>
      </c>
      <c r="AJ70" s="253">
        <v>86.030855408833673</v>
      </c>
      <c r="AK70" s="253">
        <v>969.42460392048952</v>
      </c>
      <c r="AL70" s="253">
        <v>679.68352795543501</v>
      </c>
      <c r="AM70" s="254">
        <v>168.32356207177969</v>
      </c>
      <c r="AN70" s="289">
        <f>SUM(AO70:AY70)</f>
        <v>172662.63770636308</v>
      </c>
      <c r="AO70" s="253">
        <v>74106.559529678008</v>
      </c>
      <c r="AP70" s="253">
        <v>6468.8020674298714</v>
      </c>
      <c r="AQ70" s="253">
        <v>66616.814051353838</v>
      </c>
      <c r="AR70" s="253">
        <v>25697.671040254278</v>
      </c>
      <c r="AS70" s="253">
        <v>-13153.979939601773</v>
      </c>
      <c r="AT70" s="253">
        <v>1228.5751633891957</v>
      </c>
      <c r="AU70" s="253">
        <v>-92.734680424881475</v>
      </c>
      <c r="AV70" s="253">
        <v>1103.8337438952367</v>
      </c>
      <c r="AW70" s="253">
        <v>6073.2519789065273</v>
      </c>
      <c r="AX70" s="253">
        <v>2433.38651630799</v>
      </c>
      <c r="AY70" s="254">
        <v>2180.4582351747404</v>
      </c>
      <c r="AZ70" s="526">
        <v>-527677.79670991004</v>
      </c>
      <c r="BA70" s="296">
        <f>SUM(BB70:BL70)+AZ70</f>
        <v>-278089.24250495119</v>
      </c>
      <c r="BB70" s="274">
        <f t="shared" si="49"/>
        <v>174926.62841985302</v>
      </c>
      <c r="BC70" s="274">
        <f t="shared" si="49"/>
        <v>12265.372931433791</v>
      </c>
      <c r="BD70" s="274">
        <f t="shared" si="49"/>
        <v>77502.110239304078</v>
      </c>
      <c r="BE70" s="274">
        <f t="shared" si="49"/>
        <v>28059.119808992451</v>
      </c>
      <c r="BF70" s="274">
        <f t="shared" si="49"/>
        <v>-60757.64476181088</v>
      </c>
      <c r="BG70" s="274">
        <f t="shared" si="49"/>
        <v>3362.3402721049206</v>
      </c>
      <c r="BH70" s="274">
        <f t="shared" si="49"/>
        <v>-423.95045811068371</v>
      </c>
      <c r="BI70" s="274">
        <f t="shared" si="49"/>
        <v>1229.1117480525577</v>
      </c>
      <c r="BJ70" s="274">
        <f t="shared" si="49"/>
        <v>7200.8898617400255</v>
      </c>
      <c r="BK70" s="274">
        <f t="shared" si="50"/>
        <v>3726.9867240969184</v>
      </c>
      <c r="BL70" s="300">
        <f t="shared" si="50"/>
        <v>2497.5894193026702</v>
      </c>
    </row>
    <row r="71" spans="1:64" x14ac:dyDescent="0.25">
      <c r="A71" s="1498"/>
      <c r="B71" s="126" t="s">
        <v>111</v>
      </c>
      <c r="C71" s="131" t="s">
        <v>913</v>
      </c>
      <c r="D71" s="274">
        <f>SUM(E71:O71)</f>
        <v>3140277.2939140424</v>
      </c>
      <c r="E71" s="253">
        <v>1642814.898574383</v>
      </c>
      <c r="F71" s="253">
        <v>103577.23573512177</v>
      </c>
      <c r="G71" s="253">
        <v>994917.86056559475</v>
      </c>
      <c r="H71" s="253">
        <v>304358.89924716711</v>
      </c>
      <c r="I71" s="253">
        <v>57018.818307356756</v>
      </c>
      <c r="J71" s="253">
        <v>8299.3365968507933</v>
      </c>
      <c r="K71" s="253">
        <v>670.97666080553108</v>
      </c>
      <c r="L71" s="253">
        <v>28509.626002592868</v>
      </c>
      <c r="M71" s="253">
        <v>0</v>
      </c>
      <c r="N71" s="253">
        <v>72.168285819344447</v>
      </c>
      <c r="O71" s="254">
        <v>37.473938350047654</v>
      </c>
      <c r="P71" s="274">
        <f>SUM(Q71:AA71)</f>
        <v>2716096.831162021</v>
      </c>
      <c r="Q71" s="253">
        <v>1395357.2558385259</v>
      </c>
      <c r="R71" s="253">
        <v>103613.73664231686</v>
      </c>
      <c r="S71" s="253">
        <v>823591.7070379036</v>
      </c>
      <c r="T71" s="253">
        <v>266487.6385784116</v>
      </c>
      <c r="U71" s="253">
        <v>77077.297766310818</v>
      </c>
      <c r="V71" s="253">
        <v>6476.9937497258388</v>
      </c>
      <c r="W71" s="253">
        <v>606.39799356349931</v>
      </c>
      <c r="X71" s="253">
        <v>42865.020196358411</v>
      </c>
      <c r="Y71" s="253">
        <v>0</v>
      </c>
      <c r="Z71" s="253">
        <v>20.915238429791771</v>
      </c>
      <c r="AA71" s="254">
        <v>-0.1318795252624208</v>
      </c>
      <c r="AB71" s="274">
        <f>SUM(AC71:AM71)</f>
        <v>1972554.8029217746</v>
      </c>
      <c r="AC71" s="253">
        <v>1000502.199884324</v>
      </c>
      <c r="AD71" s="253">
        <v>64410.790749221327</v>
      </c>
      <c r="AE71" s="253">
        <v>618436.73266479222</v>
      </c>
      <c r="AF71" s="253">
        <v>209616.71485263787</v>
      </c>
      <c r="AG71" s="253">
        <v>52601.199166796658</v>
      </c>
      <c r="AH71" s="253">
        <v>5934.4386932909938</v>
      </c>
      <c r="AI71" s="253">
        <v>414.5233520082877</v>
      </c>
      <c r="AJ71" s="253">
        <v>20594.565948963427</v>
      </c>
      <c r="AK71" s="253">
        <v>0</v>
      </c>
      <c r="AL71" s="253">
        <v>62.29005122636876</v>
      </c>
      <c r="AM71" s="254">
        <v>-18.652441486296389</v>
      </c>
      <c r="AN71" s="289">
        <f>SUM(AO71:AY71)</f>
        <v>3039691.2640725025</v>
      </c>
      <c r="AO71" s="253">
        <v>1559663.7584262434</v>
      </c>
      <c r="AP71" s="253">
        <v>132476.61044589864</v>
      </c>
      <c r="AQ71" s="253">
        <v>861565.60287571733</v>
      </c>
      <c r="AR71" s="253">
        <v>336551.50608736696</v>
      </c>
      <c r="AS71" s="253">
        <v>88850.249605915233</v>
      </c>
      <c r="AT71" s="253">
        <v>6426.6189119417513</v>
      </c>
      <c r="AU71" s="253">
        <v>655.24076326035276</v>
      </c>
      <c r="AV71" s="253">
        <v>53461.946687911783</v>
      </c>
      <c r="AW71" s="253">
        <v>0</v>
      </c>
      <c r="AX71" s="253">
        <v>39.828884881778379</v>
      </c>
      <c r="AY71" s="254">
        <v>-9.8616634719535939E-2</v>
      </c>
      <c r="AZ71" s="526">
        <v>1181381.4299980828</v>
      </c>
      <c r="BA71" s="296">
        <f>SUM(BB71:BL71)+AZ71</f>
        <v>12050001.622068426</v>
      </c>
      <c r="BB71" s="274">
        <f t="shared" si="49"/>
        <v>5598338.1127234763</v>
      </c>
      <c r="BC71" s="274">
        <f t="shared" si="49"/>
        <v>404078.37357255863</v>
      </c>
      <c r="BD71" s="274">
        <f t="shared" si="49"/>
        <v>3298511.903144008</v>
      </c>
      <c r="BE71" s="274">
        <f t="shared" si="49"/>
        <v>1117014.7587655834</v>
      </c>
      <c r="BF71" s="274">
        <f t="shared" si="49"/>
        <v>275547.56484637945</v>
      </c>
      <c r="BG71" s="274">
        <f t="shared" si="49"/>
        <v>27137.387951809378</v>
      </c>
      <c r="BH71" s="274">
        <f t="shared" si="49"/>
        <v>2347.138769637671</v>
      </c>
      <c r="BI71" s="274">
        <f t="shared" si="49"/>
        <v>145431.1588358265</v>
      </c>
      <c r="BJ71" s="274">
        <f t="shared" si="49"/>
        <v>0</v>
      </c>
      <c r="BK71" s="274">
        <f t="shared" si="50"/>
        <v>195.20246035728337</v>
      </c>
      <c r="BL71" s="300">
        <f t="shared" si="50"/>
        <v>18.591000703769307</v>
      </c>
    </row>
    <row r="72" spans="1:64" s="209" customFormat="1" x14ac:dyDescent="0.25">
      <c r="A72" s="1499"/>
      <c r="B72" s="129" t="s">
        <v>459</v>
      </c>
      <c r="C72" s="313" t="s">
        <v>5</v>
      </c>
      <c r="D72" s="275">
        <f>SUM(D64:D71)</f>
        <v>9616203.4986361824</v>
      </c>
      <c r="E72" s="275">
        <f t="shared" ref="E72:BG72" si="51">SUM(E64:E71)</f>
        <v>5723666.2511250284</v>
      </c>
      <c r="F72" s="275">
        <f t="shared" si="51"/>
        <v>273291.46766751632</v>
      </c>
      <c r="G72" s="275">
        <f t="shared" si="51"/>
        <v>2250350.3973328364</v>
      </c>
      <c r="H72" s="275">
        <f t="shared" si="51"/>
        <v>556237.15009398432</v>
      </c>
      <c r="I72" s="275">
        <f t="shared" si="51"/>
        <v>533661.94543263467</v>
      </c>
      <c r="J72" s="275">
        <f t="shared" si="51"/>
        <v>37622.030276090903</v>
      </c>
      <c r="K72" s="275">
        <f t="shared" si="51"/>
        <v>5997.641854277761</v>
      </c>
      <c r="L72" s="275">
        <f t="shared" si="51"/>
        <v>59999.318814842365</v>
      </c>
      <c r="M72" s="275">
        <f>SUM(M64:M71)</f>
        <v>105543.88638751277</v>
      </c>
      <c r="N72" s="275">
        <f>SUM(N68:N71)</f>
        <v>43582.226400450789</v>
      </c>
      <c r="O72" s="275">
        <f>SUM(O68:O71)</f>
        <v>26251.183251007042</v>
      </c>
      <c r="P72" s="277">
        <f t="shared" si="51"/>
        <v>9500525.6882416233</v>
      </c>
      <c r="Q72" s="275">
        <f t="shared" si="51"/>
        <v>5528178.7044103174</v>
      </c>
      <c r="R72" s="275">
        <f t="shared" si="51"/>
        <v>286463.629619824</v>
      </c>
      <c r="S72" s="275">
        <f t="shared" si="51"/>
        <v>2095064.2783333696</v>
      </c>
      <c r="T72" s="275">
        <f t="shared" si="51"/>
        <v>611945.51303710905</v>
      </c>
      <c r="U72" s="275">
        <f t="shared" si="51"/>
        <v>684966.14086883154</v>
      </c>
      <c r="V72" s="275">
        <f t="shared" si="51"/>
        <v>30458.056167879306</v>
      </c>
      <c r="W72" s="275">
        <f t="shared" si="51"/>
        <v>4962.1041465277431</v>
      </c>
      <c r="X72" s="275">
        <f t="shared" si="51"/>
        <v>78622.094532857533</v>
      </c>
      <c r="Y72" s="275">
        <f>SUM(Y64:Y71)</f>
        <v>116463.40689140021</v>
      </c>
      <c r="Z72" s="275">
        <f>SUM(Z68:Z71)</f>
        <v>42061.313803632009</v>
      </c>
      <c r="AA72" s="283">
        <f>SUM(AA68:AA71)</f>
        <v>21340.4464298739</v>
      </c>
      <c r="AB72" s="277">
        <f>SUM(AB64:AB71)</f>
        <v>8988234.7277414687</v>
      </c>
      <c r="AC72" s="275">
        <f t="shared" si="51"/>
        <v>5293272.7977746688</v>
      </c>
      <c r="AD72" s="275">
        <f t="shared" si="51"/>
        <v>261143.04670363653</v>
      </c>
      <c r="AE72" s="275">
        <f t="shared" si="51"/>
        <v>1940947.5807900196</v>
      </c>
      <c r="AF72" s="275">
        <f t="shared" si="51"/>
        <v>578091.24831582594</v>
      </c>
      <c r="AG72" s="275">
        <f t="shared" si="51"/>
        <v>661533.63411676092</v>
      </c>
      <c r="AH72" s="275">
        <f t="shared" si="51"/>
        <v>28235.527704613007</v>
      </c>
      <c r="AI72" s="275">
        <f t="shared" si="51"/>
        <v>4975.946227886011</v>
      </c>
      <c r="AJ72" s="275">
        <f t="shared" si="51"/>
        <v>37217.976804372251</v>
      </c>
      <c r="AK72" s="275">
        <f>SUM(AK64:AK71)</f>
        <v>111968.80460392048</v>
      </c>
      <c r="AL72" s="275">
        <f>SUM(AL68:AL71)</f>
        <v>46957.953579181689</v>
      </c>
      <c r="AM72" s="275">
        <f>SUM(AM68:AM71)</f>
        <v>23890.211120585485</v>
      </c>
      <c r="AN72" s="277">
        <f t="shared" si="51"/>
        <v>10061794.991853824</v>
      </c>
      <c r="AO72" s="275">
        <f t="shared" si="51"/>
        <v>5708246.5680307504</v>
      </c>
      <c r="AP72" s="275">
        <f t="shared" si="51"/>
        <v>347648.84251342854</v>
      </c>
      <c r="AQ72" s="275">
        <f t="shared" si="51"/>
        <v>2173929.2269271142</v>
      </c>
      <c r="AR72" s="275">
        <f t="shared" si="51"/>
        <v>824396.9071276139</v>
      </c>
      <c r="AS72" s="275">
        <f t="shared" si="51"/>
        <v>708772.58966630814</v>
      </c>
      <c r="AT72" s="275">
        <f t="shared" si="51"/>
        <v>25812.994075330858</v>
      </c>
      <c r="AU72" s="275">
        <f t="shared" si="51"/>
        <v>5692.306082835471</v>
      </c>
      <c r="AV72" s="275">
        <f t="shared" si="51"/>
        <v>78078.330431806971</v>
      </c>
      <c r="AW72" s="275">
        <f>SUM(AW64:AW71)</f>
        <v>99136.331978906528</v>
      </c>
      <c r="AX72" s="275">
        <f>SUM(AX68:AX71)</f>
        <v>47190.575401189533</v>
      </c>
      <c r="AY72" s="283">
        <f>SUM(AY68:AY71)</f>
        <v>42890.319618540016</v>
      </c>
      <c r="AZ72" s="299">
        <f>SUM(AZ64:AZ71)</f>
        <v>611237.48328817287</v>
      </c>
      <c r="BA72" s="297">
        <f t="shared" si="51"/>
        <v>38777996.389761277</v>
      </c>
      <c r="BB72" s="275">
        <f t="shared" si="51"/>
        <v>22253364.321340766</v>
      </c>
      <c r="BC72" s="275">
        <f>SUM(BC64:BC71)</f>
        <v>1168546.9865044053</v>
      </c>
      <c r="BD72" s="275">
        <f t="shared" si="51"/>
        <v>8460291.4833833408</v>
      </c>
      <c r="BE72" s="275">
        <f t="shared" si="51"/>
        <v>2570670.8185745329</v>
      </c>
      <c r="BF72" s="275">
        <f t="shared" si="51"/>
        <v>2588934.3100845348</v>
      </c>
      <c r="BG72" s="275">
        <f t="shared" si="51"/>
        <v>122128.60822391407</v>
      </c>
      <c r="BH72" s="275">
        <f>SUM(BH64:BH71)</f>
        <v>21627.998311526982</v>
      </c>
      <c r="BI72" s="275">
        <f>SUM(BI64:BI71)</f>
        <v>253917.72058387913</v>
      </c>
      <c r="BJ72" s="275">
        <f>SUM(BJ64:BJ71)</f>
        <v>433112.42986173992</v>
      </c>
      <c r="BK72" s="275">
        <f>SUM(BK68:BK71)</f>
        <v>179792.06918445401</v>
      </c>
      <c r="BL72" s="299">
        <f>SUM(BL68:BL71)</f>
        <v>114372.16042000646</v>
      </c>
    </row>
    <row r="73" spans="1:64" ht="14.85" customHeight="1" x14ac:dyDescent="0.25">
      <c r="A73" s="1495" t="s">
        <v>6</v>
      </c>
      <c r="B73" s="126" t="s">
        <v>117</v>
      </c>
      <c r="C73" s="131" t="s">
        <v>188</v>
      </c>
      <c r="D73" s="273">
        <f>SUM(E73:O73)</f>
        <v>265069.03000000003</v>
      </c>
      <c r="E73" s="251">
        <v>149166.72</v>
      </c>
      <c r="F73" s="251">
        <v>14114.35</v>
      </c>
      <c r="G73" s="251">
        <v>58847.47</v>
      </c>
      <c r="H73" s="251">
        <v>27643.47</v>
      </c>
      <c r="I73" s="251">
        <v>7887.6399999999994</v>
      </c>
      <c r="J73" s="251">
        <v>496.62</v>
      </c>
      <c r="K73" s="251">
        <v>222.97</v>
      </c>
      <c r="L73" s="251">
        <v>2857.52</v>
      </c>
      <c r="M73" s="251">
        <v>238.03</v>
      </c>
      <c r="N73" s="251">
        <v>2609.6200000000003</v>
      </c>
      <c r="O73" s="252">
        <v>984.61999999999989</v>
      </c>
      <c r="P73" s="273">
        <f>SUM(Q73:AA73)</f>
        <v>285254.51</v>
      </c>
      <c r="Q73" s="251">
        <v>154256.84</v>
      </c>
      <c r="R73" s="251">
        <v>13919.24</v>
      </c>
      <c r="S73" s="251">
        <v>59310.070000000007</v>
      </c>
      <c r="T73" s="251">
        <v>37360.129999999997</v>
      </c>
      <c r="U73" s="251">
        <v>10775.369999999999</v>
      </c>
      <c r="V73" s="251">
        <v>430.88</v>
      </c>
      <c r="W73" s="251">
        <v>466.51</v>
      </c>
      <c r="X73" s="251">
        <v>4548.26</v>
      </c>
      <c r="Y73" s="251">
        <v>198.95999999999998</v>
      </c>
      <c r="Z73" s="251">
        <v>3039.54</v>
      </c>
      <c r="AA73" s="252">
        <v>948.71</v>
      </c>
      <c r="AB73" s="273">
        <f>SUM(AC73:AM73)</f>
        <v>369236.54000000004</v>
      </c>
      <c r="AC73" s="251">
        <v>230204.08000000002</v>
      </c>
      <c r="AD73" s="251">
        <v>18789.25</v>
      </c>
      <c r="AE73" s="251">
        <v>64645.64</v>
      </c>
      <c r="AF73" s="251">
        <v>35062.980000000003</v>
      </c>
      <c r="AG73" s="251">
        <v>10283.59</v>
      </c>
      <c r="AH73" s="251">
        <v>591.52</v>
      </c>
      <c r="AI73" s="251">
        <v>743.73</v>
      </c>
      <c r="AJ73" s="251">
        <v>3118.1</v>
      </c>
      <c r="AK73" s="251">
        <v>218.49</v>
      </c>
      <c r="AL73" s="251">
        <v>4476.08</v>
      </c>
      <c r="AM73" s="252">
        <v>1103.08</v>
      </c>
      <c r="AN73" s="276">
        <f>SUM(AO73:AY73)</f>
        <v>296049.65000000002</v>
      </c>
      <c r="AO73" s="251">
        <v>172666.38</v>
      </c>
      <c r="AP73" s="251">
        <v>24305.33</v>
      </c>
      <c r="AQ73" s="251">
        <v>48909.22</v>
      </c>
      <c r="AR73" s="251">
        <v>31930.379999999997</v>
      </c>
      <c r="AS73" s="251">
        <v>11063.19</v>
      </c>
      <c r="AT73" s="251">
        <v>606.52</v>
      </c>
      <c r="AU73" s="251">
        <v>149.41999999999999</v>
      </c>
      <c r="AV73" s="249">
        <v>2505.5100000000002</v>
      </c>
      <c r="AW73" s="251">
        <v>119.44</v>
      </c>
      <c r="AX73" s="251">
        <v>3030.96</v>
      </c>
      <c r="AY73" s="252">
        <v>763.3</v>
      </c>
      <c r="AZ73" s="857">
        <v>8219.7800000000007</v>
      </c>
      <c r="BA73" s="294">
        <f>SUM(BB73:BL73)+AZ73</f>
        <v>1223829.5099999998</v>
      </c>
      <c r="BB73" s="274">
        <f t="shared" ref="BB73:BL76" si="52">E73+Q73+AC73+AO73</f>
        <v>706294.02</v>
      </c>
      <c r="BC73" s="274">
        <f t="shared" si="52"/>
        <v>71128.17</v>
      </c>
      <c r="BD73" s="274">
        <f t="shared" si="52"/>
        <v>231712.4</v>
      </c>
      <c r="BE73" s="274">
        <f t="shared" si="52"/>
        <v>131996.96</v>
      </c>
      <c r="BF73" s="274">
        <f t="shared" si="52"/>
        <v>40009.79</v>
      </c>
      <c r="BG73" s="274">
        <f t="shared" si="52"/>
        <v>2125.54</v>
      </c>
      <c r="BH73" s="274">
        <f t="shared" si="52"/>
        <v>1582.63</v>
      </c>
      <c r="BI73" s="274">
        <f t="shared" si="52"/>
        <v>13029.390000000001</v>
      </c>
      <c r="BJ73" s="274">
        <f t="shared" si="52"/>
        <v>774.92000000000007</v>
      </c>
      <c r="BK73" s="274">
        <f t="shared" si="52"/>
        <v>13156.2</v>
      </c>
      <c r="BL73" s="298">
        <f t="shared" si="52"/>
        <v>3799.71</v>
      </c>
    </row>
    <row r="74" spans="1:64" s="255" customFormat="1" x14ac:dyDescent="0.25">
      <c r="A74" s="1495"/>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52"/>
        <v>0</v>
      </c>
      <c r="BC74" s="274">
        <f t="shared" si="52"/>
        <v>0</v>
      </c>
      <c r="BD74" s="274">
        <f t="shared" si="52"/>
        <v>0</v>
      </c>
      <c r="BE74" s="274">
        <f t="shared" si="52"/>
        <v>0</v>
      </c>
      <c r="BF74" s="274">
        <f t="shared" si="52"/>
        <v>0</v>
      </c>
      <c r="BG74" s="274">
        <f t="shared" si="52"/>
        <v>0</v>
      </c>
      <c r="BH74" s="274">
        <f t="shared" si="52"/>
        <v>0</v>
      </c>
      <c r="BI74" s="274">
        <f t="shared" si="52"/>
        <v>0</v>
      </c>
      <c r="BJ74" s="274">
        <f t="shared" si="52"/>
        <v>0</v>
      </c>
      <c r="BK74" s="274">
        <f t="shared" si="52"/>
        <v>0</v>
      </c>
      <c r="BL74" s="300">
        <f t="shared" si="52"/>
        <v>0</v>
      </c>
    </row>
    <row r="75" spans="1:64" x14ac:dyDescent="0.25">
      <c r="A75" s="1495"/>
      <c r="B75" s="126" t="s">
        <v>46</v>
      </c>
      <c r="C75" s="131" t="s">
        <v>164</v>
      </c>
      <c r="D75" s="274">
        <f>SUM(E75:O75)</f>
        <v>2365.7212361487886</v>
      </c>
      <c r="E75" s="253">
        <v>1916.1182485838192</v>
      </c>
      <c r="F75" s="253">
        <v>269.54927751490732</v>
      </c>
      <c r="G75" s="253">
        <v>157.34995004064248</v>
      </c>
      <c r="H75" s="253">
        <v>52.501309403147864</v>
      </c>
      <c r="I75" s="253">
        <v>-45.612345918696136</v>
      </c>
      <c r="J75" s="253">
        <v>8.1578532662551986</v>
      </c>
      <c r="K75" s="253">
        <v>-2.4928926499448401</v>
      </c>
      <c r="L75" s="253">
        <v>7.5100678230105</v>
      </c>
      <c r="M75" s="253">
        <v>2.5937789872195953</v>
      </c>
      <c r="N75" s="253">
        <v>0</v>
      </c>
      <c r="O75" s="254">
        <v>4.5989098427230202E-2</v>
      </c>
      <c r="P75" s="274">
        <f>SUM(Q75:AA75)</f>
        <v>1624.298893149343</v>
      </c>
      <c r="Q75" s="253">
        <v>1333.6769236774021</v>
      </c>
      <c r="R75" s="253">
        <v>161.56629655270493</v>
      </c>
      <c r="S75" s="253">
        <v>143.85341720627892</v>
      </c>
      <c r="T75" s="253">
        <v>88.432463705503594</v>
      </c>
      <c r="U75" s="253">
        <v>-118.10327358145868</v>
      </c>
      <c r="V75" s="253">
        <v>5.430131167549197</v>
      </c>
      <c r="W75" s="253">
        <v>0.10451630172757982</v>
      </c>
      <c r="X75" s="253">
        <v>7.7319827454977146</v>
      </c>
      <c r="Y75" s="253">
        <v>1.3479533861108799</v>
      </c>
      <c r="Z75" s="253">
        <v>1.6001726763384765E-3</v>
      </c>
      <c r="AA75" s="254">
        <v>0.25688181535065191</v>
      </c>
      <c r="AB75" s="274">
        <f>SUM(AC75:AM75)</f>
        <v>3743.2139072535756</v>
      </c>
      <c r="AC75" s="253">
        <v>2901.2658450592498</v>
      </c>
      <c r="AD75" s="253">
        <v>231.98371498401539</v>
      </c>
      <c r="AE75" s="253">
        <v>457.8545163892116</v>
      </c>
      <c r="AF75" s="253">
        <v>222.99994942551353</v>
      </c>
      <c r="AG75" s="253">
        <v>-89.972995774513848</v>
      </c>
      <c r="AH75" s="253">
        <v>5.9616952279384634</v>
      </c>
      <c r="AI75" s="253">
        <v>-0.56032145741153128</v>
      </c>
      <c r="AJ75" s="253">
        <v>11.537008713263091</v>
      </c>
      <c r="AK75" s="253">
        <v>2.1444946863087964</v>
      </c>
      <c r="AL75" s="253">
        <v>0</v>
      </c>
      <c r="AM75" s="254">
        <v>0</v>
      </c>
      <c r="AN75" s="289">
        <f>SUM(AO75:AY75)</f>
        <v>10834.816271104663</v>
      </c>
      <c r="AO75" s="253">
        <v>5885.3019659602405</v>
      </c>
      <c r="AP75" s="253">
        <v>1371.8533982517088</v>
      </c>
      <c r="AQ75" s="253">
        <v>2092.5072434027979</v>
      </c>
      <c r="AR75" s="253">
        <v>1428.7046533791772</v>
      </c>
      <c r="AS75" s="253">
        <v>-107.57623159118933</v>
      </c>
      <c r="AT75" s="253">
        <v>25.198170820359785</v>
      </c>
      <c r="AU75" s="253">
        <v>0.66112142332278379</v>
      </c>
      <c r="AV75" s="253">
        <v>134.95478825924698</v>
      </c>
      <c r="AW75" s="253">
        <v>3.2111611989963738</v>
      </c>
      <c r="AX75" s="253">
        <v>0</v>
      </c>
      <c r="AY75" s="254">
        <v>0</v>
      </c>
      <c r="AZ75" s="526">
        <v>-17425.941749852729</v>
      </c>
      <c r="BA75" s="296">
        <f>SUM(BB75:BL75)+AZ75</f>
        <v>1142.1085578036327</v>
      </c>
      <c r="BB75" s="274">
        <f t="shared" si="52"/>
        <v>12036.362983280713</v>
      </c>
      <c r="BC75" s="274">
        <f t="shared" si="52"/>
        <v>2034.9526873033365</v>
      </c>
      <c r="BD75" s="274">
        <f t="shared" si="52"/>
        <v>2851.5651270389308</v>
      </c>
      <c r="BE75" s="274">
        <f t="shared" si="52"/>
        <v>1792.6383759133423</v>
      </c>
      <c r="BF75" s="274">
        <f t="shared" si="52"/>
        <v>-361.26484686585798</v>
      </c>
      <c r="BG75" s="274">
        <f t="shared" si="52"/>
        <v>44.747850482102642</v>
      </c>
      <c r="BH75" s="274">
        <f t="shared" si="52"/>
        <v>-2.2875763823060078</v>
      </c>
      <c r="BI75" s="274">
        <f t="shared" si="52"/>
        <v>161.73384754101829</v>
      </c>
      <c r="BJ75" s="274">
        <f t="shared" si="52"/>
        <v>9.297388258635646</v>
      </c>
      <c r="BK75" s="274">
        <f t="shared" si="52"/>
        <v>1.6001726763384765E-3</v>
      </c>
      <c r="BL75" s="300">
        <f t="shared" si="52"/>
        <v>0.30287091377788211</v>
      </c>
    </row>
    <row r="76" spans="1:64" x14ac:dyDescent="0.25">
      <c r="A76" s="1495"/>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52"/>
        <v>0</v>
      </c>
      <c r="BC76" s="274">
        <f t="shared" si="52"/>
        <v>0</v>
      </c>
      <c r="BD76" s="274">
        <f t="shared" si="52"/>
        <v>0</v>
      </c>
      <c r="BE76" s="274">
        <f t="shared" si="52"/>
        <v>0</v>
      </c>
      <c r="BF76" s="274">
        <f t="shared" si="52"/>
        <v>0</v>
      </c>
      <c r="BG76" s="274">
        <f t="shared" si="52"/>
        <v>0</v>
      </c>
      <c r="BH76" s="274">
        <f t="shared" si="52"/>
        <v>0</v>
      </c>
      <c r="BI76" s="274">
        <f t="shared" si="52"/>
        <v>0</v>
      </c>
      <c r="BJ76" s="274">
        <f t="shared" si="52"/>
        <v>0</v>
      </c>
      <c r="BK76" s="274">
        <f t="shared" si="52"/>
        <v>0</v>
      </c>
      <c r="BL76" s="300">
        <f t="shared" si="52"/>
        <v>0</v>
      </c>
    </row>
    <row r="77" spans="1:64" s="209" customFormat="1" x14ac:dyDescent="0.25">
      <c r="A77" s="1496"/>
      <c r="B77" s="314" t="s">
        <v>460</v>
      </c>
      <c r="C77" s="313" t="s">
        <v>8</v>
      </c>
      <c r="D77" s="278">
        <f>SUM(D73:D76)</f>
        <v>267434.75123614882</v>
      </c>
      <c r="E77" s="278">
        <f t="shared" ref="E77:BL77" si="53">SUM(E73:E76)</f>
        <v>151082.83824858381</v>
      </c>
      <c r="F77" s="278">
        <f t="shared" si="53"/>
        <v>14383.899277514907</v>
      </c>
      <c r="G77" s="278">
        <f t="shared" si="53"/>
        <v>59004.819950040641</v>
      </c>
      <c r="H77" s="278">
        <f t="shared" si="53"/>
        <v>27695.97130940315</v>
      </c>
      <c r="I77" s="278">
        <f t="shared" si="53"/>
        <v>7842.0276540813029</v>
      </c>
      <c r="J77" s="278">
        <f t="shared" si="53"/>
        <v>504.77785326625519</v>
      </c>
      <c r="K77" s="278">
        <f t="shared" si="53"/>
        <v>220.47710735005515</v>
      </c>
      <c r="L77" s="278">
        <f t="shared" si="53"/>
        <v>2865.0300678230105</v>
      </c>
      <c r="M77" s="278">
        <f t="shared" si="53"/>
        <v>240.62377898721959</v>
      </c>
      <c r="N77" s="278">
        <f t="shared" si="53"/>
        <v>2609.6200000000003</v>
      </c>
      <c r="O77" s="284">
        <f t="shared" si="53"/>
        <v>984.66598909842708</v>
      </c>
      <c r="P77" s="278">
        <f t="shared" si="53"/>
        <v>286878.80889314937</v>
      </c>
      <c r="Q77" s="278">
        <f t="shared" si="53"/>
        <v>155590.51692367741</v>
      </c>
      <c r="R77" s="278">
        <f t="shared" si="53"/>
        <v>14080.806296552704</v>
      </c>
      <c r="S77" s="278">
        <f t="shared" si="53"/>
        <v>59453.923417206286</v>
      </c>
      <c r="T77" s="278">
        <f t="shared" si="53"/>
        <v>37448.562463705501</v>
      </c>
      <c r="U77" s="278">
        <f t="shared" si="53"/>
        <v>10657.26672641854</v>
      </c>
      <c r="V77" s="278">
        <f t="shared" si="53"/>
        <v>436.31013116754917</v>
      </c>
      <c r="W77" s="278">
        <f t="shared" si="53"/>
        <v>466.61451630172758</v>
      </c>
      <c r="X77" s="278">
        <f t="shared" si="53"/>
        <v>4555.9919827454978</v>
      </c>
      <c r="Y77" s="278">
        <f>SUM(Y73:Y76)</f>
        <v>200.30795338611085</v>
      </c>
      <c r="Z77" s="278">
        <f>SUM(Z73:Z76)</f>
        <v>3039.5416001726762</v>
      </c>
      <c r="AA77" s="284">
        <f t="shared" si="53"/>
        <v>948.96688181535069</v>
      </c>
      <c r="AB77" s="278">
        <f t="shared" si="53"/>
        <v>372979.75390725362</v>
      </c>
      <c r="AC77" s="278">
        <f t="shared" si="53"/>
        <v>233105.34584505926</v>
      </c>
      <c r="AD77" s="278">
        <f t="shared" si="53"/>
        <v>19021.233714984017</v>
      </c>
      <c r="AE77" s="278">
        <f t="shared" si="53"/>
        <v>65103.494516389212</v>
      </c>
      <c r="AF77" s="278">
        <f t="shared" si="53"/>
        <v>35285.97994942552</v>
      </c>
      <c r="AG77" s="278">
        <f t="shared" si="53"/>
        <v>10193.617004225487</v>
      </c>
      <c r="AH77" s="278">
        <f t="shared" si="53"/>
        <v>597.48169522793842</v>
      </c>
      <c r="AI77" s="278">
        <f t="shared" si="53"/>
        <v>743.16967854258849</v>
      </c>
      <c r="AJ77" s="278">
        <f t="shared" si="53"/>
        <v>3129.6370087132632</v>
      </c>
      <c r="AK77" s="278">
        <f t="shared" si="53"/>
        <v>220.63449468630881</v>
      </c>
      <c r="AL77" s="278">
        <f t="shared" si="53"/>
        <v>4476.08</v>
      </c>
      <c r="AM77" s="284">
        <f t="shared" si="53"/>
        <v>1103.08</v>
      </c>
      <c r="AN77" s="852">
        <f t="shared" si="53"/>
        <v>306884.4662711047</v>
      </c>
      <c r="AO77" s="278">
        <f t="shared" si="53"/>
        <v>178551.68196596025</v>
      </c>
      <c r="AP77" s="278">
        <f t="shared" si="53"/>
        <v>25677.183398251709</v>
      </c>
      <c r="AQ77" s="278">
        <f t="shared" si="53"/>
        <v>51001.727243402798</v>
      </c>
      <c r="AR77" s="278">
        <f t="shared" si="53"/>
        <v>33359.084653379177</v>
      </c>
      <c r="AS77" s="278">
        <f t="shared" si="53"/>
        <v>10955.613768408812</v>
      </c>
      <c r="AT77" s="278">
        <f t="shared" si="53"/>
        <v>631.71817082035977</v>
      </c>
      <c r="AU77" s="278">
        <f t="shared" si="53"/>
        <v>150.08112142332277</v>
      </c>
      <c r="AV77" s="278">
        <f t="shared" si="53"/>
        <v>2640.4647882592471</v>
      </c>
      <c r="AW77" s="278">
        <f>SUM(AW73:AW76)</f>
        <v>122.65116119899638</v>
      </c>
      <c r="AX77" s="278">
        <f t="shared" si="53"/>
        <v>3030.96</v>
      </c>
      <c r="AY77" s="284">
        <f t="shared" si="53"/>
        <v>763.3</v>
      </c>
      <c r="AZ77" s="305">
        <f t="shared" si="53"/>
        <v>-9206.1617498527285</v>
      </c>
      <c r="BA77" s="297">
        <f t="shared" si="53"/>
        <v>1224971.6185578033</v>
      </c>
      <c r="BB77" s="275">
        <f t="shared" si="53"/>
        <v>718330.3829832807</v>
      </c>
      <c r="BC77" s="275">
        <f t="shared" si="53"/>
        <v>73163.12268730333</v>
      </c>
      <c r="BD77" s="275">
        <f t="shared" si="53"/>
        <v>234563.96512703891</v>
      </c>
      <c r="BE77" s="275">
        <f t="shared" si="53"/>
        <v>133789.59837591334</v>
      </c>
      <c r="BF77" s="275">
        <f t="shared" si="53"/>
        <v>39648.525153134142</v>
      </c>
      <c r="BG77" s="275">
        <f t="shared" si="53"/>
        <v>2170.2878504821024</v>
      </c>
      <c r="BH77" s="275">
        <f t="shared" si="53"/>
        <v>1580.3424236176941</v>
      </c>
      <c r="BI77" s="275">
        <f t="shared" si="53"/>
        <v>13191.123847541019</v>
      </c>
      <c r="BJ77" s="275">
        <f>SUM(BJ73:BJ76)</f>
        <v>784.21738825863576</v>
      </c>
      <c r="BK77" s="275">
        <f t="shared" si="53"/>
        <v>13156.201600172677</v>
      </c>
      <c r="BL77" s="299">
        <f t="shared" si="53"/>
        <v>3800.012870913778</v>
      </c>
    </row>
    <row r="78" spans="1:64" s="209" customFormat="1" ht="14.85" customHeight="1" x14ac:dyDescent="0.25">
      <c r="A78" s="1494" t="s">
        <v>232</v>
      </c>
      <c r="B78" s="315" t="s">
        <v>118</v>
      </c>
      <c r="C78" s="125" t="s">
        <v>171</v>
      </c>
      <c r="D78" s="273">
        <f>D20+SUM(D22:D23,D27)+SUM(D29:D32)+D37+D41+D46+D51+SUM(D56:D57)+SUM(D59:D60)+SUM(D64:D68)+D73</f>
        <v>66607727.225863278</v>
      </c>
      <c r="E78" s="273">
        <f>E20+SUM(E22:E23,E27)+SUM(E29:E32)+E37+E41+E46+E51+SUM(E56:E57)+SUM(E59:E60)+SUM(E64:E68)+E73</f>
        <v>34812827.081530973</v>
      </c>
      <c r="F78" s="273">
        <f>F20+SUM(F22:F23,F27)+SUM(F29:F32)+F37+F41+F46+F51+SUM(F56:F57)+SUM(F59:F60)+SUM(F64:F68)+F73</f>
        <v>3615471.8890670124</v>
      </c>
      <c r="G78" s="273">
        <f t="shared" ref="G78:O78" si="54">G20+SUM(G22:G23,G27)+SUM(G29:G32)+G37+G41+G46+G51+SUM(G56:G57)+SUM(G59:G60)+SUM(G64:G68)+G73</f>
        <v>16169403.605871851</v>
      </c>
      <c r="H78" s="273">
        <f t="shared" si="54"/>
        <v>7611001.4074113453</v>
      </c>
      <c r="I78" s="273">
        <f t="shared" si="54"/>
        <v>798206.29087682918</v>
      </c>
      <c r="J78" s="273">
        <f t="shared" si="54"/>
        <v>293879.18859399669</v>
      </c>
      <c r="K78" s="273">
        <f t="shared" si="54"/>
        <v>9796.2636702947111</v>
      </c>
      <c r="L78" s="273">
        <f t="shared" si="54"/>
        <v>1316756.6772235644</v>
      </c>
      <c r="M78" s="273">
        <f>M20+SUM(M22:M23,M27)+SUM(M29:M32)+M37+M41+M46+M51+SUM(M56:M57)+SUM(M59:M60)+SUM(M64:M68)+M73</f>
        <v>929374.66098408808</v>
      </c>
      <c r="N78" s="273">
        <f t="shared" si="54"/>
        <v>214395.29508011392</v>
      </c>
      <c r="O78" s="285">
        <f t="shared" si="54"/>
        <v>836614.86555320327</v>
      </c>
      <c r="P78" s="273">
        <f>P20+SUM(P22:P23,P27)+SUM(P29:P32)+P37+P41+P46+P51+SUM(P56:P57)+SUM(P59:P60)+SUM(P64:P68)+P73</f>
        <v>63879298.081281275</v>
      </c>
      <c r="Q78" s="273">
        <f t="shared" ref="Q78:AA78" si="55">Q20+SUM(Q22:Q23,Q27)+SUM(Q29:Q32)+Q37+Q41+Q46+Q51+SUM(Q56:Q57)+SUM(Q59:Q60)+SUM(Q64:Q68)+Q73</f>
        <v>34481513.18581783</v>
      </c>
      <c r="R78" s="273">
        <f t="shared" si="55"/>
        <v>3909459.1146394312</v>
      </c>
      <c r="S78" s="273">
        <f t="shared" si="55"/>
        <v>14337340.155275095</v>
      </c>
      <c r="T78" s="273">
        <f t="shared" si="55"/>
        <v>7129265.463382273</v>
      </c>
      <c r="U78" s="273">
        <f t="shared" si="55"/>
        <v>941560.94764902198</v>
      </c>
      <c r="V78" s="273">
        <f t="shared" si="55"/>
        <v>245845.88909662515</v>
      </c>
      <c r="W78" s="273">
        <f t="shared" si="55"/>
        <v>8606.35</v>
      </c>
      <c r="X78" s="273">
        <f t="shared" si="55"/>
        <v>1465206.3453695299</v>
      </c>
      <c r="Y78" s="273">
        <f t="shared" si="55"/>
        <v>367085.36956628709</v>
      </c>
      <c r="Z78" s="273">
        <f t="shared" si="55"/>
        <v>171356.74918352059</v>
      </c>
      <c r="AA78" s="285">
        <f t="shared" si="55"/>
        <v>822058.51130166929</v>
      </c>
      <c r="AB78" s="273">
        <f>AB20+SUM(AB22:AB23,AB27)+SUM(AB29:AB32)+AB37+AB41+AB46+AB51+SUM(AB56:AB57)+SUM(AB59:AB60)+SUM(AB64:AB68)+AB73</f>
        <v>69197662.418575913</v>
      </c>
      <c r="AC78" s="273">
        <f t="shared" ref="AC78:AM78" si="56">AC20+SUM(AC22:AC23,AC27)+SUM(AC29:AC32)+AC37+AC41+AC46+AC51+SUM(AC56:AC57)+SUM(AC59:AC60)+SUM(AC64:AC68)+AC73</f>
        <v>38990352.790698171</v>
      </c>
      <c r="AD78" s="273">
        <f t="shared" si="56"/>
        <v>3909928.9217399363</v>
      </c>
      <c r="AE78" s="273">
        <f t="shared" si="56"/>
        <v>14747714.219834547</v>
      </c>
      <c r="AF78" s="273">
        <f t="shared" si="56"/>
        <v>7125234.6817688476</v>
      </c>
      <c r="AG78" s="273">
        <f t="shared" si="56"/>
        <v>859282.84482901101</v>
      </c>
      <c r="AH78" s="273">
        <f t="shared" si="56"/>
        <v>336206.3913375471</v>
      </c>
      <c r="AI78" s="273">
        <f t="shared" si="56"/>
        <v>8648.39</v>
      </c>
      <c r="AJ78" s="273">
        <f t="shared" si="56"/>
        <v>1278093.9661266394</v>
      </c>
      <c r="AK78" s="273">
        <f t="shared" si="56"/>
        <v>719943.80598919711</v>
      </c>
      <c r="AL78" s="273">
        <f t="shared" si="56"/>
        <v>296833.2303548627</v>
      </c>
      <c r="AM78" s="273">
        <f t="shared" si="56"/>
        <v>925423.17589713971</v>
      </c>
      <c r="AN78" s="276">
        <f>AN20+SUM(AN22:AN23,AN27)+SUM(AN29:AN32)+AN37+AN41+AN46+AN51+SUM(AN56:AN57)+SUM(AN59:AN60)+SUM(AN64:AN68)+AN73</f>
        <v>64991753.856668271</v>
      </c>
      <c r="AO78" s="273">
        <f t="shared" ref="AO78:AY78" si="57">AO20+SUM(AO22:AO23,AO27)+SUM(AO29:AO32)+AO37+AO41+AO46+AO51+SUM(AO56:AO57)+SUM(AO59:AO60)+SUM(AO64:AO68)+AO73</f>
        <v>36945056.108465791</v>
      </c>
      <c r="AP78" s="273">
        <f t="shared" si="57"/>
        <v>4491859.2235537935</v>
      </c>
      <c r="AQ78" s="273">
        <f t="shared" si="57"/>
        <v>12521070.664668322</v>
      </c>
      <c r="AR78" s="273">
        <f t="shared" si="57"/>
        <v>7001011.1529343696</v>
      </c>
      <c r="AS78" s="273">
        <f t="shared" si="57"/>
        <v>873559.63871043443</v>
      </c>
      <c r="AT78" s="273">
        <f t="shared" si="57"/>
        <v>390362.91550671251</v>
      </c>
      <c r="AU78" s="273">
        <f t="shared" si="57"/>
        <v>6591.505540602062</v>
      </c>
      <c r="AV78" s="273">
        <f t="shared" si="57"/>
        <v>1447443.217634001</v>
      </c>
      <c r="AW78" s="273">
        <f t="shared" si="57"/>
        <v>402255.43605404551</v>
      </c>
      <c r="AX78" s="273">
        <f t="shared" si="57"/>
        <v>214902.72054657232</v>
      </c>
      <c r="AY78" s="285">
        <f t="shared" si="57"/>
        <v>697641.27305362478</v>
      </c>
      <c r="AZ78" s="298">
        <f>AZ20+SUM(AZ22:AZ23,AZ27)+SUM(AZ29:AZ32)+AZ37+AZ41+AZ46+AZ51+SUM(AZ56:AZ57)+SUM(AZ59:AZ60)+SUM(AZ64:AZ68)+AZ73</f>
        <v>2740991.3582770713</v>
      </c>
      <c r="BA78" s="294">
        <f>BA20+SUM(BA22:BA23,BA27)+SUM(BA29:BA32)+BA37+BA41+BA46+BA51+SUM(BA56:BA57)+SUM(BA59:BA60)+SUM(BA64:BA68)+BA73</f>
        <v>267417432.94066578</v>
      </c>
      <c r="BB78" s="273">
        <f t="shared" ref="BB78:BL78" si="58">BB20+SUM(BB22:BB23,BB27)+SUM(BB29:BB32)+BB37+BB41+BB46+BB51+SUM(BB56:BB57)+SUM(BB59:BB60)+SUM(BB64:BB68)+BB73</f>
        <v>145229749.16651279</v>
      </c>
      <c r="BC78" s="273">
        <f t="shared" si="58"/>
        <v>15926719.149000175</v>
      </c>
      <c r="BD78" s="273">
        <f t="shared" si="58"/>
        <v>57775528.645649813</v>
      </c>
      <c r="BE78" s="273">
        <f t="shared" si="58"/>
        <v>28866512.705496833</v>
      </c>
      <c r="BF78" s="273">
        <f t="shared" si="58"/>
        <v>3472609.722065297</v>
      </c>
      <c r="BG78" s="273">
        <f t="shared" si="58"/>
        <v>1266294.3845348815</v>
      </c>
      <c r="BH78" s="273">
        <f t="shared" si="58"/>
        <v>33642.509210896773</v>
      </c>
      <c r="BI78" s="273">
        <f t="shared" si="58"/>
        <v>5507500.2063537342</v>
      </c>
      <c r="BJ78" s="273">
        <f>BJ20+SUM(BJ22:BJ23,BJ27)+SUM(BJ29:BJ32)+BJ37+BJ41+BJ46+BJ51+SUM(BJ56:BJ57)+SUM(BJ59:BJ60)+SUM(BJ64:BJ68)+BJ73</f>
        <v>2418659.2725936179</v>
      </c>
      <c r="BK78" s="273">
        <f t="shared" si="58"/>
        <v>897487.99516506947</v>
      </c>
      <c r="BL78" s="298">
        <f t="shared" si="58"/>
        <v>3281737.8258056366</v>
      </c>
    </row>
    <row r="79" spans="1:64" s="209" customFormat="1" x14ac:dyDescent="0.25">
      <c r="A79" s="1509"/>
      <c r="B79" s="126" t="s">
        <v>55</v>
      </c>
      <c r="C79" s="127" t="s">
        <v>172</v>
      </c>
      <c r="D79" s="274">
        <f>D21+D24+D34+D38+D43+D48+D53+D58+D70+D75</f>
        <v>1152403.904986822</v>
      </c>
      <c r="E79" s="274">
        <f>E21+E24+E34+E38+E43+E48+E53+E58+E70+E75</f>
        <v>1076007.0454799405</v>
      </c>
      <c r="F79" s="274">
        <f>F21+F24+F34+F38+F43+F48+F53+F58+F70+F75</f>
        <v>74070.956541460779</v>
      </c>
      <c r="G79" s="274">
        <f t="shared" ref="G79:O79" si="59">G21+G24+G34+G38+G43+G48+G53+G58+G70+G75</f>
        <v>4969.9214521749955</v>
      </c>
      <c r="H79" s="274">
        <f t="shared" si="59"/>
        <v>1465.3363275090535</v>
      </c>
      <c r="I79" s="274">
        <f t="shared" si="59"/>
        <v>-12840.943658730077</v>
      </c>
      <c r="J79" s="274">
        <f t="shared" si="59"/>
        <v>5620.3530261581473</v>
      </c>
      <c r="K79" s="274">
        <f t="shared" si="59"/>
        <v>-144.09075506696516</v>
      </c>
      <c r="L79" s="274">
        <f t="shared" si="59"/>
        <v>439.80265413016201</v>
      </c>
      <c r="M79" s="274">
        <f t="shared" si="59"/>
        <v>105.12120907858507</v>
      </c>
      <c r="N79" s="274">
        <f t="shared" si="59"/>
        <v>1165.3300837162237</v>
      </c>
      <c r="O79" s="282">
        <f t="shared" si="59"/>
        <v>1545.0726264503862</v>
      </c>
      <c r="P79" s="274">
        <f>P21+P24+P34+P38+P43+P48+P53+P58+P70+P75</f>
        <v>701638.14469614986</v>
      </c>
      <c r="Q79" s="274">
        <f t="shared" ref="Q79:AA79" si="60">Q21+Q24+Q34+Q38+Q43+Q48+Q53+Q58+Q70+Q75</f>
        <v>637522.38333238359</v>
      </c>
      <c r="R79" s="274">
        <f t="shared" si="60"/>
        <v>54571.759774036567</v>
      </c>
      <c r="S79" s="274">
        <f t="shared" si="60"/>
        <v>16167.730037186742</v>
      </c>
      <c r="T79" s="274">
        <f t="shared" si="60"/>
        <v>7511.814849877831</v>
      </c>
      <c r="U79" s="274">
        <f t="shared" si="60"/>
        <v>-21364.589031628871</v>
      </c>
      <c r="V79" s="274">
        <f t="shared" si="60"/>
        <v>3092.5390290748942</v>
      </c>
      <c r="W79" s="274">
        <f t="shared" si="60"/>
        <v>-154.1762354080563</v>
      </c>
      <c r="X79" s="274">
        <f t="shared" si="60"/>
        <v>1121.3315515077115</v>
      </c>
      <c r="Y79" s="274">
        <f t="shared" si="60"/>
        <v>355.47495261843011</v>
      </c>
      <c r="Z79" s="274">
        <f t="shared" si="60"/>
        <v>1321.4667381552765</v>
      </c>
      <c r="AA79" s="282">
        <f t="shared" si="60"/>
        <v>1492.4096983458608</v>
      </c>
      <c r="AB79" s="274">
        <f>AB21+AB24+AB34+AB38+AB43+AB48+AB53+AB58+AB70+AB75</f>
        <v>1465384.7246840571</v>
      </c>
      <c r="AC79" s="274">
        <f t="shared" ref="AC79:AM79" si="61">AC21+AC24+AC34+AC38+AC43+AC48+AC53+AC58+AC70+AC75</f>
        <v>1246592.90978447</v>
      </c>
      <c r="AD79" s="274">
        <f t="shared" si="61"/>
        <v>90418.118006563353</v>
      </c>
      <c r="AE79" s="274">
        <f t="shared" si="61"/>
        <v>89811.026490732693</v>
      </c>
      <c r="AF79" s="274">
        <f t="shared" si="61"/>
        <v>40157.678947886256</v>
      </c>
      <c r="AG79" s="274">
        <f t="shared" si="61"/>
        <v>-25925.078042816152</v>
      </c>
      <c r="AH79" s="274">
        <f t="shared" si="61"/>
        <v>7664.8100703472101</v>
      </c>
      <c r="AI79" s="274">
        <f t="shared" si="61"/>
        <v>-179.3058149188322</v>
      </c>
      <c r="AJ79" s="274">
        <f t="shared" si="61"/>
        <v>3397.2569842283151</v>
      </c>
      <c r="AK79" s="274">
        <f t="shared" si="61"/>
        <v>5396.922585952203</v>
      </c>
      <c r="AL79" s="274">
        <f t="shared" si="61"/>
        <v>3904.4628042305467</v>
      </c>
      <c r="AM79" s="282">
        <f t="shared" si="61"/>
        <v>4145.9228673809002</v>
      </c>
      <c r="AN79" s="289">
        <f>AN21+AN24+AN34+AN38+AN43+AN48+AN53+AN58+AN70+AN75</f>
        <v>3571369.0996273514</v>
      </c>
      <c r="AO79" s="274">
        <f t="shared" ref="AO79:AY79" si="62">AO21+AO24+AO34+AO38+AO43+AO48+AO53+AO58+AO70+AO75</f>
        <v>2550348.9659533193</v>
      </c>
      <c r="AP79" s="274">
        <f t="shared" si="62"/>
        <v>244563.70262491051</v>
      </c>
      <c r="AQ79" s="274">
        <f t="shared" si="62"/>
        <v>480101.48347188352</v>
      </c>
      <c r="AR79" s="274">
        <f t="shared" si="62"/>
        <v>218162.22668109983</v>
      </c>
      <c r="AS79" s="274">
        <f t="shared" si="62"/>
        <v>-13385.09324787619</v>
      </c>
      <c r="AT79" s="274">
        <f t="shared" si="62"/>
        <v>12531.402630459501</v>
      </c>
      <c r="AU79" s="274">
        <f t="shared" si="62"/>
        <v>-101.24761729908288</v>
      </c>
      <c r="AV79" s="274">
        <f t="shared" si="62"/>
        <v>31311.956229441977</v>
      </c>
      <c r="AW79" s="274">
        <f t="shared" si="62"/>
        <v>11909.462015113237</v>
      </c>
      <c r="AX79" s="274">
        <f t="shared" si="62"/>
        <v>12684.990059872807</v>
      </c>
      <c r="AY79" s="282">
        <f t="shared" si="62"/>
        <v>23241.250826425654</v>
      </c>
      <c r="AZ79" s="300">
        <f>AZ21+AZ24+AZ34+AZ38+AZ43+AZ48+AZ53+AZ58+AZ70+AZ75</f>
        <v>-5132270.8086486952</v>
      </c>
      <c r="BA79" s="296">
        <f>BA21+BA24+BA34+BA38+BA43+BA48+BA53+BA58+BA70+BA75</f>
        <v>1758525.0653456855</v>
      </c>
      <c r="BB79" s="274">
        <f t="shared" ref="BB79:BL79" si="63">BB21+BB24+BB34+BB38+BB43+BB48+BB53+BB58+BB70+BB75</f>
        <v>5510471.3045501141</v>
      </c>
      <c r="BC79" s="274">
        <f t="shared" si="63"/>
        <v>463624.53694697126</v>
      </c>
      <c r="BD79" s="274">
        <f t="shared" si="63"/>
        <v>591050.16145197791</v>
      </c>
      <c r="BE79" s="274">
        <f t="shared" si="63"/>
        <v>267297.05680637294</v>
      </c>
      <c r="BF79" s="274">
        <f t="shared" si="63"/>
        <v>-73515.703981051294</v>
      </c>
      <c r="BG79" s="274">
        <f t="shared" si="63"/>
        <v>28909.104756039746</v>
      </c>
      <c r="BH79" s="274">
        <f t="shared" si="63"/>
        <v>-578.82042269293652</v>
      </c>
      <c r="BI79" s="274">
        <f t="shared" si="63"/>
        <v>36270.347419308171</v>
      </c>
      <c r="BJ79" s="274">
        <f>BJ21+BJ24+BJ34+BJ38+BJ43+BJ48+BJ53+BJ58+BJ70+BJ75</f>
        <v>17766.980762762454</v>
      </c>
      <c r="BK79" s="274">
        <f t="shared" si="63"/>
        <v>19076.249685974853</v>
      </c>
      <c r="BL79" s="300">
        <f t="shared" si="63"/>
        <v>30424.6560186028</v>
      </c>
    </row>
    <row r="80" spans="1:64" s="209" customFormat="1" x14ac:dyDescent="0.25">
      <c r="A80" s="1509"/>
      <c r="B80" s="126" t="s">
        <v>56</v>
      </c>
      <c r="C80" s="127" t="s">
        <v>173</v>
      </c>
      <c r="D80" s="274">
        <f>D25+D33+D42+D47+D52+D61+D69+D74</f>
        <v>8350757.5600014664</v>
      </c>
      <c r="E80" s="274">
        <f>E25+E33+E42+E47+E52+E61+E69+E74</f>
        <v>7083143.0900016204</v>
      </c>
      <c r="F80" s="274">
        <f>F25+F33+F42+F47+F52+F61+F69+F74</f>
        <v>288091.38000001601</v>
      </c>
      <c r="G80" s="274">
        <f t="shared" ref="G80:O80" si="64">G25+G33+G42+G47+G52+G61+G69+G74</f>
        <v>612880.00999987207</v>
      </c>
      <c r="H80" s="274">
        <f t="shared" si="64"/>
        <v>199715.64999996289</v>
      </c>
      <c r="I80" s="274">
        <f t="shared" si="64"/>
        <v>121609.88999999632</v>
      </c>
      <c r="J80" s="274">
        <f t="shared" si="64"/>
        <v>10625.95999999997</v>
      </c>
      <c r="K80" s="274">
        <f t="shared" si="64"/>
        <v>1866.7900000000009</v>
      </c>
      <c r="L80" s="274">
        <f t="shared" si="64"/>
        <v>17509.66000000016</v>
      </c>
      <c r="M80" s="274">
        <f t="shared" si="64"/>
        <v>1677.0800000000008</v>
      </c>
      <c r="N80" s="274">
        <f t="shared" si="64"/>
        <v>10997.159999999611</v>
      </c>
      <c r="O80" s="282">
        <f t="shared" si="64"/>
        <v>2640.8899999999821</v>
      </c>
      <c r="P80" s="274">
        <f>P25+P33+P42+P47+P52+P61+P69+P74</f>
        <v>9197806.2900046315</v>
      </c>
      <c r="Q80" s="274">
        <f t="shared" ref="Q80:AA80" si="65">Q25+Q33+Q42+Q47+Q52+Q61+Q69+Q74</f>
        <v>7840334.1500046495</v>
      </c>
      <c r="R80" s="274">
        <f t="shared" si="65"/>
        <v>323676.76000000804</v>
      </c>
      <c r="S80" s="274">
        <f t="shared" si="65"/>
        <v>646220.50000001397</v>
      </c>
      <c r="T80" s="274">
        <f t="shared" si="65"/>
        <v>208549.04999995971</v>
      </c>
      <c r="U80" s="274">
        <f t="shared" si="65"/>
        <v>129592.94000000021</v>
      </c>
      <c r="V80" s="274">
        <f t="shared" si="65"/>
        <v>11316.86999999997</v>
      </c>
      <c r="W80" s="274">
        <f t="shared" si="65"/>
        <v>1738.22</v>
      </c>
      <c r="X80" s="274">
        <f t="shared" si="65"/>
        <v>18516.760000000082</v>
      </c>
      <c r="Y80" s="274">
        <f t="shared" si="65"/>
        <v>1651.7600000000011</v>
      </c>
      <c r="Z80" s="274">
        <f t="shared" si="65"/>
        <v>9098.8200000000506</v>
      </c>
      <c r="AA80" s="282">
        <f t="shared" si="65"/>
        <v>7110.4599999999718</v>
      </c>
      <c r="AB80" s="274">
        <f>AB25+AB33+AB42+AB47+AB52+AB61+AB69+AB74</f>
        <v>9239892.960012842</v>
      </c>
      <c r="AC80" s="274">
        <f t="shared" ref="AC80:AM80" si="66">AC25+AC33+AC42+AC47+AC52+AC61+AC69+AC74</f>
        <v>7884518.7100127693</v>
      </c>
      <c r="AD80" s="274">
        <f t="shared" si="66"/>
        <v>339590.74000004097</v>
      </c>
      <c r="AE80" s="274">
        <f t="shared" si="66"/>
        <v>635473.410000053</v>
      </c>
      <c r="AF80" s="274">
        <f t="shared" si="66"/>
        <v>203383.88999998401</v>
      </c>
      <c r="AG80" s="274">
        <f t="shared" si="66"/>
        <v>127353.399999994</v>
      </c>
      <c r="AH80" s="274">
        <f t="shared" si="66"/>
        <v>10540.43999999996</v>
      </c>
      <c r="AI80" s="274">
        <f t="shared" si="66"/>
        <v>1862.809999999999</v>
      </c>
      <c r="AJ80" s="274">
        <f t="shared" si="66"/>
        <v>18738.679999999789</v>
      </c>
      <c r="AK80" s="274">
        <f t="shared" si="66"/>
        <v>1658.4200000000019</v>
      </c>
      <c r="AL80" s="274">
        <f t="shared" si="66"/>
        <v>9353.3199999998906</v>
      </c>
      <c r="AM80" s="282">
        <f t="shared" si="66"/>
        <v>7419.1400000000149</v>
      </c>
      <c r="AN80" s="289">
        <f>AN25+AN33+AN42+AN47+AN52+AN61+AN69+AN74</f>
        <v>9304002.680019943</v>
      </c>
      <c r="AO80" s="274">
        <f t="shared" ref="AO80:AY80" si="67">AO25+AO33+AO42+AO47+AO52+AO61+AO69+AO74</f>
        <v>7939329.6200198196</v>
      </c>
      <c r="AP80" s="274">
        <f t="shared" si="67"/>
        <v>349866.76000005496</v>
      </c>
      <c r="AQ80" s="274">
        <f t="shared" si="67"/>
        <v>628620.53000007197</v>
      </c>
      <c r="AR80" s="274">
        <f t="shared" si="67"/>
        <v>204022.9600000006</v>
      </c>
      <c r="AS80" s="274">
        <f t="shared" si="67"/>
        <v>129875.16999999509</v>
      </c>
      <c r="AT80" s="274">
        <f t="shared" si="67"/>
        <v>11229.13999999997</v>
      </c>
      <c r="AU80" s="274">
        <f t="shared" si="67"/>
        <v>2064.3199999999979</v>
      </c>
      <c r="AV80" s="274">
        <f t="shared" si="67"/>
        <v>18896.61999999965</v>
      </c>
      <c r="AW80" s="274">
        <f t="shared" si="67"/>
        <v>1571.2100000000009</v>
      </c>
      <c r="AX80" s="274">
        <f t="shared" si="67"/>
        <v>9278.5099999998711</v>
      </c>
      <c r="AY80" s="282">
        <f t="shared" si="67"/>
        <v>9247.8400000000256</v>
      </c>
      <c r="AZ80" s="300">
        <f>AZ25+AZ33+AZ42+AZ47+AZ52+AZ61+AZ69+AZ74</f>
        <v>0</v>
      </c>
      <c r="BA80" s="296">
        <f>BA25+BA33+BA42+BA47+BA52+BA61+BA69+BA74</f>
        <v>36092459.490038887</v>
      </c>
      <c r="BB80" s="274">
        <f t="shared" ref="BB80:BL80" si="68">BB25+BB33+BB42+BB47+BB52+BB61+BB69+BB74</f>
        <v>30747325.570038859</v>
      </c>
      <c r="BC80" s="274">
        <f t="shared" si="68"/>
        <v>1301225.64000012</v>
      </c>
      <c r="BD80" s="274">
        <f t="shared" si="68"/>
        <v>2523194.4500000114</v>
      </c>
      <c r="BE80" s="274">
        <f t="shared" si="68"/>
        <v>815671.54999990715</v>
      </c>
      <c r="BF80" s="274">
        <f t="shared" si="68"/>
        <v>508431.39999998559</v>
      </c>
      <c r="BG80" s="274">
        <f t="shared" si="68"/>
        <v>43712.409999999873</v>
      </c>
      <c r="BH80" s="274">
        <f t="shared" si="68"/>
        <v>7532.1399999999985</v>
      </c>
      <c r="BI80" s="274">
        <f t="shared" si="68"/>
        <v>73661.719999999681</v>
      </c>
      <c r="BJ80" s="274">
        <f>BJ25+BJ33+BJ42+BJ47+BJ52+BJ61+BJ69+BJ74</f>
        <v>6558.4700000000048</v>
      </c>
      <c r="BK80" s="274">
        <f t="shared" si="68"/>
        <v>38727.809999999416</v>
      </c>
      <c r="BL80" s="300">
        <f t="shared" si="68"/>
        <v>26418.329999999991</v>
      </c>
    </row>
    <row r="81" spans="1:64" s="209" customFormat="1" x14ac:dyDescent="0.25">
      <c r="A81" s="1509"/>
      <c r="B81" s="126" t="s">
        <v>119</v>
      </c>
      <c r="C81" s="127" t="s">
        <v>915</v>
      </c>
      <c r="D81" s="274">
        <f>D26+D35+D39+D44+D49+D54+D62+D71+D76</f>
        <v>2670638.2543986663</v>
      </c>
      <c r="E81" s="274">
        <f>E26+E35+E39+E44+E49+E54+E62+E71+E76</f>
        <v>1308409.3577162591</v>
      </c>
      <c r="F81" s="274">
        <f>F26+F35+F39+F44+F49+F54+F62+F71+F76</f>
        <v>82493.42308729986</v>
      </c>
      <c r="G81" s="274">
        <f t="shared" ref="G81:O81" si="69">G26+G35+G39+G44+G49+G54+G62+G71+G76</f>
        <v>926994.2704769345</v>
      </c>
      <c r="H81" s="274">
        <f t="shared" si="69"/>
        <v>283580.14963205002</v>
      </c>
      <c r="I81" s="274">
        <f t="shared" si="69"/>
        <v>36134.525903327958</v>
      </c>
      <c r="J81" s="274">
        <f t="shared" si="69"/>
        <v>6609.9532428028533</v>
      </c>
      <c r="K81" s="274">
        <f t="shared" si="69"/>
        <v>425.21792366359409</v>
      </c>
      <c r="L81" s="274">
        <f t="shared" si="69"/>
        <v>26563.258139541067</v>
      </c>
      <c r="M81" s="274">
        <f t="shared" si="69"/>
        <v>0</v>
      </c>
      <c r="N81" s="274">
        <f t="shared" si="69"/>
        <v>-34.428280489682976</v>
      </c>
      <c r="O81" s="282">
        <f t="shared" si="69"/>
        <v>-537.47344272315331</v>
      </c>
      <c r="P81" s="274">
        <f>P26+P35+P39+P44+P49+P54+P62+P71+P76</f>
        <v>2276501.5549663957</v>
      </c>
      <c r="Q81" s="274">
        <f t="shared" ref="Q81:AA81" si="70">Q26+Q35+Q39+Q44+Q49+Q54+Q62+Q71+Q76</f>
        <v>1091549.583625</v>
      </c>
      <c r="R81" s="274">
        <f t="shared" si="70"/>
        <v>81054.174919372454</v>
      </c>
      <c r="S81" s="274">
        <f t="shared" si="70"/>
        <v>756740.24775641551</v>
      </c>
      <c r="T81" s="274">
        <f t="shared" si="70"/>
        <v>244856.66856352691</v>
      </c>
      <c r="U81" s="274">
        <f t="shared" si="70"/>
        <v>58448.314786162118</v>
      </c>
      <c r="V81" s="274">
        <f t="shared" si="70"/>
        <v>5066.7739756771789</v>
      </c>
      <c r="W81" s="274">
        <f t="shared" si="70"/>
        <v>459.83631809401629</v>
      </c>
      <c r="X81" s="274">
        <f t="shared" si="70"/>
        <v>39385.639420945692</v>
      </c>
      <c r="Y81" s="274">
        <f t="shared" si="70"/>
        <v>0</v>
      </c>
      <c r="Z81" s="274">
        <f t="shared" si="70"/>
        <v>-52.211791425302636</v>
      </c>
      <c r="AA81" s="282">
        <f t="shared" si="70"/>
        <v>-1007.4726073727585</v>
      </c>
      <c r="AB81" s="274">
        <f>AB26+AB35+AB39+AB44+AB49+AB54+AB62+AB71+AB76</f>
        <v>1543166.8715315359</v>
      </c>
      <c r="AC81" s="274">
        <f t="shared" ref="AC81:AM81" si="71">AC26+AC35+AC39+AC44+AC49+AC54+AC62+AC71+AC76</f>
        <v>690750.98657690396</v>
      </c>
      <c r="AD81" s="274">
        <f t="shared" si="71"/>
        <v>44469.484686157826</v>
      </c>
      <c r="AE81" s="274">
        <f t="shared" si="71"/>
        <v>561691.21459456626</v>
      </c>
      <c r="AF81" s="274">
        <f t="shared" si="71"/>
        <v>190383.04315717108</v>
      </c>
      <c r="AG81" s="274">
        <f t="shared" si="71"/>
        <v>33060.722785550854</v>
      </c>
      <c r="AH81" s="274">
        <f t="shared" si="71"/>
        <v>4097.1617879949235</v>
      </c>
      <c r="AI81" s="274">
        <f t="shared" si="71"/>
        <v>260.53477574583371</v>
      </c>
      <c r="AJ81" s="274">
        <f t="shared" si="71"/>
        <v>18704.883055824539</v>
      </c>
      <c r="AK81" s="274">
        <f t="shared" si="71"/>
        <v>0</v>
      </c>
      <c r="AL81" s="274">
        <f t="shared" si="71"/>
        <v>-32.95556100483293</v>
      </c>
      <c r="AM81" s="282">
        <f t="shared" si="71"/>
        <v>-218.2043273743511</v>
      </c>
      <c r="AN81" s="289">
        <f>AN26+AN35+AN39+AN44+AN49+AN54+AN62+AN71+AN76</f>
        <v>2665441.3414171552</v>
      </c>
      <c r="AO81" s="274">
        <f t="shared" ref="AO81:AZ81" si="72">AO26+AO35+AO39+AO44+AO49+AO54+AO62+AO71+AO76</f>
        <v>1270653.1574038183</v>
      </c>
      <c r="AP81" s="274">
        <f t="shared" si="72"/>
        <v>107928.27776872224</v>
      </c>
      <c r="AQ81" s="274">
        <f t="shared" si="72"/>
        <v>831223.78497565899</v>
      </c>
      <c r="AR81" s="274">
        <f t="shared" si="72"/>
        <v>324699.14745372464</v>
      </c>
      <c r="AS81" s="274">
        <f t="shared" si="72"/>
        <v>73678.611230134033</v>
      </c>
      <c r="AT81" s="274">
        <f t="shared" si="72"/>
        <v>5235.7462098944216</v>
      </c>
      <c r="AU81" s="274">
        <f t="shared" si="72"/>
        <v>543.35502345264877</v>
      </c>
      <c r="AV81" s="274">
        <f t="shared" si="72"/>
        <v>51579.173460228463</v>
      </c>
      <c r="AW81" s="274">
        <f t="shared" si="72"/>
        <v>0</v>
      </c>
      <c r="AX81" s="274">
        <f t="shared" si="72"/>
        <v>-35.892262451288602</v>
      </c>
      <c r="AY81" s="282">
        <f t="shared" si="72"/>
        <v>-64.019846027305093</v>
      </c>
      <c r="AZ81" s="300">
        <f t="shared" si="72"/>
        <v>880697.66717064683</v>
      </c>
      <c r="BA81" s="296">
        <f>BA26+BA35+BA39+BA44+BA49+BA54+BA62+BA71+BA76</f>
        <v>10036445.689484403</v>
      </c>
      <c r="BB81" s="274">
        <f t="shared" ref="BB81:BL81" si="73">BB26+BB35+BB39+BB44+BB49+BB54+BB62+BB71+BB76</f>
        <v>4361363.0853219815</v>
      </c>
      <c r="BC81" s="274">
        <f t="shared" si="73"/>
        <v>315945.36046155245</v>
      </c>
      <c r="BD81" s="274">
        <f t="shared" si="73"/>
        <v>3076649.5178035754</v>
      </c>
      <c r="BE81" s="274">
        <f t="shared" si="73"/>
        <v>1043519.0088064725</v>
      </c>
      <c r="BF81" s="274">
        <f t="shared" si="73"/>
        <v>201322.17470517496</v>
      </c>
      <c r="BG81" s="274">
        <f t="shared" si="73"/>
        <v>21009.635216369377</v>
      </c>
      <c r="BH81" s="274">
        <f t="shared" si="73"/>
        <v>1688.944040956093</v>
      </c>
      <c r="BI81" s="274">
        <f t="shared" si="73"/>
        <v>136232.95407653978</v>
      </c>
      <c r="BJ81" s="274">
        <f>BJ26+BJ35+BJ39+BJ44+BJ49+BJ54+BJ62+BJ71+BJ76</f>
        <v>0</v>
      </c>
      <c r="BK81" s="274">
        <f t="shared" si="73"/>
        <v>-155.48789537110713</v>
      </c>
      <c r="BL81" s="300">
        <f t="shared" si="73"/>
        <v>-1827.1702234975678</v>
      </c>
    </row>
    <row r="82" spans="1:64" x14ac:dyDescent="0.25">
      <c r="A82" s="1509"/>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4">E82+Q82+AC82+AO82</f>
        <v>0</v>
      </c>
      <c r="BC82" s="274">
        <f t="shared" si="74"/>
        <v>0</v>
      </c>
      <c r="BD82" s="274">
        <f t="shared" si="74"/>
        <v>0</v>
      </c>
      <c r="BE82" s="274">
        <f t="shared" si="74"/>
        <v>0</v>
      </c>
      <c r="BF82" s="274">
        <f t="shared" si="74"/>
        <v>0</v>
      </c>
      <c r="BG82" s="274">
        <f t="shared" si="74"/>
        <v>0</v>
      </c>
      <c r="BH82" s="274">
        <f t="shared" si="74"/>
        <v>0</v>
      </c>
      <c r="BI82" s="274">
        <f t="shared" si="74"/>
        <v>0</v>
      </c>
      <c r="BJ82" s="274">
        <f t="shared" si="74"/>
        <v>0</v>
      </c>
      <c r="BK82" s="274">
        <f t="shared" si="74"/>
        <v>0</v>
      </c>
      <c r="BL82" s="300">
        <f t="shared" si="74"/>
        <v>0</v>
      </c>
    </row>
    <row r="83" spans="1:64" x14ac:dyDescent="0.25">
      <c r="A83" s="1509"/>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4"/>
        <v>0</v>
      </c>
      <c r="BC83" s="274">
        <f t="shared" si="74"/>
        <v>0</v>
      </c>
      <c r="BD83" s="274">
        <f t="shared" si="74"/>
        <v>0</v>
      </c>
      <c r="BE83" s="274">
        <f t="shared" si="74"/>
        <v>0</v>
      </c>
      <c r="BF83" s="274">
        <f t="shared" si="74"/>
        <v>0</v>
      </c>
      <c r="BG83" s="274">
        <f t="shared" si="74"/>
        <v>0</v>
      </c>
      <c r="BH83" s="274">
        <f t="shared" si="74"/>
        <v>0</v>
      </c>
      <c r="BI83" s="274">
        <f t="shared" si="74"/>
        <v>0</v>
      </c>
      <c r="BJ83" s="274">
        <f t="shared" si="74"/>
        <v>0</v>
      </c>
      <c r="BK83" s="274">
        <f t="shared" si="74"/>
        <v>0</v>
      </c>
      <c r="BL83" s="300">
        <f t="shared" si="74"/>
        <v>0</v>
      </c>
    </row>
    <row r="84" spans="1:64" ht="24.75" x14ac:dyDescent="0.25">
      <c r="A84" s="1509"/>
      <c r="B84" s="316" t="s">
        <v>166</v>
      </c>
      <c r="C84" s="137" t="s">
        <v>328</v>
      </c>
      <c r="D84" s="279">
        <f>SUM(D78:D83)</f>
        <v>78781526.945250243</v>
      </c>
      <c r="E84" s="286">
        <f t="shared" ref="E84:BL84" si="75">SUM(E78:E83)</f>
        <v>44280386.574728794</v>
      </c>
      <c r="F84" s="286">
        <f t="shared" si="75"/>
        <v>4060127.6486957893</v>
      </c>
      <c r="G84" s="286">
        <f t="shared" si="75"/>
        <v>17714247.807800833</v>
      </c>
      <c r="H84" s="286">
        <f t="shared" si="75"/>
        <v>8095762.5433708671</v>
      </c>
      <c r="I84" s="286">
        <f t="shared" si="75"/>
        <v>943109.76312142331</v>
      </c>
      <c r="J84" s="286">
        <f t="shared" si="75"/>
        <v>316735.4548629577</v>
      </c>
      <c r="K84" s="286">
        <f t="shared" si="75"/>
        <v>11944.180838891341</v>
      </c>
      <c r="L84" s="286">
        <f t="shared" si="75"/>
        <v>1361269.3980172358</v>
      </c>
      <c r="M84" s="286">
        <f t="shared" si="75"/>
        <v>931156.86219316663</v>
      </c>
      <c r="N84" s="286">
        <f t="shared" si="75"/>
        <v>226523.35688334005</v>
      </c>
      <c r="O84" s="287">
        <f t="shared" si="75"/>
        <v>840263.35473693046</v>
      </c>
      <c r="P84" s="279">
        <f t="shared" si="75"/>
        <v>76055244.070948437</v>
      </c>
      <c r="Q84" s="286">
        <f t="shared" si="75"/>
        <v>44050919.302779868</v>
      </c>
      <c r="R84" s="286">
        <f t="shared" si="75"/>
        <v>4368761.8093328485</v>
      </c>
      <c r="S84" s="286">
        <f t="shared" si="75"/>
        <v>15756468.633068712</v>
      </c>
      <c r="T84" s="286">
        <f t="shared" si="75"/>
        <v>7590182.9967956375</v>
      </c>
      <c r="U84" s="286">
        <f t="shared" si="75"/>
        <v>1108237.6134035555</v>
      </c>
      <c r="V84" s="286">
        <f t="shared" si="75"/>
        <v>265322.07210137718</v>
      </c>
      <c r="W84" s="286">
        <f t="shared" si="75"/>
        <v>10650.230082685959</v>
      </c>
      <c r="X84" s="286">
        <f t="shared" si="75"/>
        <v>1524230.0763419834</v>
      </c>
      <c r="Y84" s="286">
        <f>SUM(Y78:Y83)</f>
        <v>369092.60451890551</v>
      </c>
      <c r="Z84" s="286">
        <f t="shared" si="75"/>
        <v>181724.82413025061</v>
      </c>
      <c r="AA84" s="287">
        <f t="shared" si="75"/>
        <v>829653.90839264228</v>
      </c>
      <c r="AB84" s="279">
        <f t="shared" si="75"/>
        <v>81446106.974804342</v>
      </c>
      <c r="AC84" s="286">
        <f t="shared" si="75"/>
        <v>48812215.397072323</v>
      </c>
      <c r="AD84" s="286">
        <f t="shared" si="75"/>
        <v>4384407.2644326985</v>
      </c>
      <c r="AE84" s="286">
        <f t="shared" si="75"/>
        <v>16034689.870919898</v>
      </c>
      <c r="AF84" s="286">
        <f t="shared" si="75"/>
        <v>7559159.2938738894</v>
      </c>
      <c r="AG84" s="286">
        <f t="shared" si="75"/>
        <v>993771.88957173971</v>
      </c>
      <c r="AH84" s="286">
        <f t="shared" si="75"/>
        <v>358508.80319588917</v>
      </c>
      <c r="AI84" s="286">
        <f t="shared" si="75"/>
        <v>10592.428960826999</v>
      </c>
      <c r="AJ84" s="286">
        <f t="shared" si="75"/>
        <v>1318934.7861666919</v>
      </c>
      <c r="AK84" s="286">
        <f t="shared" si="75"/>
        <v>726999.14857514936</v>
      </c>
      <c r="AL84" s="286">
        <f t="shared" si="75"/>
        <v>310058.05759808834</v>
      </c>
      <c r="AM84" s="287">
        <f t="shared" si="75"/>
        <v>936770.03443714627</v>
      </c>
      <c r="AN84" s="853">
        <f t="shared" si="75"/>
        <v>80532566.977732718</v>
      </c>
      <c r="AO84" s="286">
        <f t="shared" si="75"/>
        <v>48705387.851842754</v>
      </c>
      <c r="AP84" s="286">
        <f t="shared" si="75"/>
        <v>5194217.9639474805</v>
      </c>
      <c r="AQ84" s="286">
        <f t="shared" si="75"/>
        <v>14461016.463115936</v>
      </c>
      <c r="AR84" s="286">
        <f t="shared" si="75"/>
        <v>7747895.4870691951</v>
      </c>
      <c r="AS84" s="286">
        <f t="shared" si="75"/>
        <v>1063728.3266926873</v>
      </c>
      <c r="AT84" s="286">
        <f t="shared" si="75"/>
        <v>419359.20434706641</v>
      </c>
      <c r="AU84" s="286">
        <f t="shared" si="75"/>
        <v>9097.9329467556254</v>
      </c>
      <c r="AV84" s="286">
        <f t="shared" si="75"/>
        <v>1549230.9673236711</v>
      </c>
      <c r="AW84" s="286">
        <f>SUM(AW78:AW83)</f>
        <v>415736.10806915874</v>
      </c>
      <c r="AX84" s="286">
        <f t="shared" si="75"/>
        <v>236830.32834399369</v>
      </c>
      <c r="AY84" s="287">
        <f t="shared" si="75"/>
        <v>730066.34403402312</v>
      </c>
      <c r="AZ84" s="859">
        <f t="shared" si="75"/>
        <v>-1510581.7832009771</v>
      </c>
      <c r="BA84" s="306">
        <f t="shared" si="75"/>
        <v>315304863.18553478</v>
      </c>
      <c r="BB84" s="279">
        <f t="shared" si="75"/>
        <v>185848909.12642375</v>
      </c>
      <c r="BC84" s="279">
        <f t="shared" si="75"/>
        <v>18007514.686408818</v>
      </c>
      <c r="BD84" s="279">
        <f t="shared" si="75"/>
        <v>63966422.774905376</v>
      </c>
      <c r="BE84" s="279">
        <f t="shared" si="75"/>
        <v>30993000.321109585</v>
      </c>
      <c r="BF84" s="279">
        <f t="shared" si="75"/>
        <v>4108847.592789406</v>
      </c>
      <c r="BG84" s="279">
        <f t="shared" si="75"/>
        <v>1359925.5345072905</v>
      </c>
      <c r="BH84" s="279">
        <f t="shared" si="75"/>
        <v>42284.772829159927</v>
      </c>
      <c r="BI84" s="279">
        <f t="shared" si="75"/>
        <v>5753665.2278495822</v>
      </c>
      <c r="BJ84" s="279">
        <f>SUM(BJ78:BJ83)</f>
        <v>2442984.7233563806</v>
      </c>
      <c r="BK84" s="279">
        <f t="shared" si="75"/>
        <v>955136.56695567258</v>
      </c>
      <c r="BL84" s="307">
        <f t="shared" si="75"/>
        <v>3336753.6416007415</v>
      </c>
    </row>
    <row r="85" spans="1:64" x14ac:dyDescent="0.25">
      <c r="A85" s="150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6">E85+Q85+AC85+AO85</f>
        <v>0</v>
      </c>
      <c r="BC85" s="274">
        <f t="shared" si="76"/>
        <v>0</v>
      </c>
      <c r="BD85" s="274">
        <f t="shared" si="76"/>
        <v>0</v>
      </c>
      <c r="BE85" s="274">
        <f t="shared" si="76"/>
        <v>0</v>
      </c>
      <c r="BF85" s="274">
        <f t="shared" si="76"/>
        <v>0</v>
      </c>
      <c r="BG85" s="274">
        <f t="shared" si="76"/>
        <v>0</v>
      </c>
      <c r="BH85" s="274">
        <f t="shared" si="76"/>
        <v>0</v>
      </c>
      <c r="BI85" s="274">
        <f t="shared" si="76"/>
        <v>0</v>
      </c>
      <c r="BJ85" s="274">
        <f t="shared" si="76"/>
        <v>0</v>
      </c>
      <c r="BK85" s="274">
        <f t="shared" si="76"/>
        <v>0</v>
      </c>
      <c r="BL85" s="298">
        <f t="shared" si="76"/>
        <v>0</v>
      </c>
    </row>
    <row r="86" spans="1:64" x14ac:dyDescent="0.25">
      <c r="A86" s="150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6"/>
        <v>0</v>
      </c>
      <c r="BC86" s="274">
        <f t="shared" si="76"/>
        <v>0</v>
      </c>
      <c r="BD86" s="274">
        <f t="shared" si="76"/>
        <v>0</v>
      </c>
      <c r="BE86" s="274">
        <f t="shared" si="76"/>
        <v>0</v>
      </c>
      <c r="BF86" s="274">
        <f t="shared" si="76"/>
        <v>0</v>
      </c>
      <c r="BG86" s="274">
        <f t="shared" si="76"/>
        <v>0</v>
      </c>
      <c r="BH86" s="274">
        <f t="shared" si="76"/>
        <v>0</v>
      </c>
      <c r="BI86" s="274">
        <f t="shared" si="76"/>
        <v>0</v>
      </c>
      <c r="BJ86" s="274">
        <f t="shared" si="76"/>
        <v>0</v>
      </c>
      <c r="BK86" s="274">
        <f t="shared" si="76"/>
        <v>0</v>
      </c>
      <c r="BL86" s="300">
        <f t="shared" si="76"/>
        <v>0</v>
      </c>
    </row>
    <row r="87" spans="1:64" s="209" customFormat="1" x14ac:dyDescent="0.25">
      <c r="A87" s="1509"/>
      <c r="B87" s="126" t="s">
        <v>169</v>
      </c>
      <c r="C87" s="127" t="s">
        <v>251</v>
      </c>
      <c r="D87" s="274">
        <f>SUM(D85:D86)</f>
        <v>0</v>
      </c>
      <c r="E87" s="274">
        <f t="shared" ref="E87:O87" si="77">SUM(E85:E86)</f>
        <v>0</v>
      </c>
      <c r="F87" s="274">
        <f t="shared" si="77"/>
        <v>0</v>
      </c>
      <c r="G87" s="274">
        <f t="shared" si="77"/>
        <v>0</v>
      </c>
      <c r="H87" s="274">
        <f t="shared" si="77"/>
        <v>0</v>
      </c>
      <c r="I87" s="274">
        <f t="shared" si="77"/>
        <v>0</v>
      </c>
      <c r="J87" s="274">
        <f t="shared" si="77"/>
        <v>0</v>
      </c>
      <c r="K87" s="274">
        <f t="shared" si="77"/>
        <v>0</v>
      </c>
      <c r="L87" s="274">
        <f t="shared" si="77"/>
        <v>0</v>
      </c>
      <c r="M87" s="274">
        <f t="shared" si="77"/>
        <v>0</v>
      </c>
      <c r="N87" s="274">
        <f t="shared" si="77"/>
        <v>0</v>
      </c>
      <c r="O87" s="282">
        <f t="shared" si="77"/>
        <v>0</v>
      </c>
      <c r="P87" s="274">
        <f>SUM(P85:P86)</f>
        <v>0</v>
      </c>
      <c r="Q87" s="274">
        <f t="shared" ref="Q87:AA87" si="78">SUM(Q85:Q86)</f>
        <v>0</v>
      </c>
      <c r="R87" s="274">
        <f t="shared" si="78"/>
        <v>0</v>
      </c>
      <c r="S87" s="274">
        <f t="shared" si="78"/>
        <v>0</v>
      </c>
      <c r="T87" s="274">
        <f t="shared" si="78"/>
        <v>0</v>
      </c>
      <c r="U87" s="274">
        <f t="shared" si="78"/>
        <v>0</v>
      </c>
      <c r="V87" s="274">
        <f t="shared" si="78"/>
        <v>0</v>
      </c>
      <c r="W87" s="274">
        <f t="shared" si="78"/>
        <v>0</v>
      </c>
      <c r="X87" s="274">
        <f t="shared" si="78"/>
        <v>0</v>
      </c>
      <c r="Y87" s="274">
        <f t="shared" si="78"/>
        <v>0</v>
      </c>
      <c r="Z87" s="274">
        <f t="shared" si="78"/>
        <v>0</v>
      </c>
      <c r="AA87" s="282">
        <f t="shared" si="78"/>
        <v>0</v>
      </c>
      <c r="AB87" s="274">
        <f>SUM(AB85:AB86)</f>
        <v>0</v>
      </c>
      <c r="AC87" s="274">
        <f t="shared" ref="AC87:AM87" si="79">SUM(AC85:AC86)</f>
        <v>0</v>
      </c>
      <c r="AD87" s="274">
        <f t="shared" si="79"/>
        <v>0</v>
      </c>
      <c r="AE87" s="274">
        <f t="shared" si="79"/>
        <v>0</v>
      </c>
      <c r="AF87" s="274">
        <f t="shared" si="79"/>
        <v>0</v>
      </c>
      <c r="AG87" s="274">
        <f t="shared" si="79"/>
        <v>0</v>
      </c>
      <c r="AH87" s="274">
        <f t="shared" si="79"/>
        <v>0</v>
      </c>
      <c r="AI87" s="274">
        <f t="shared" si="79"/>
        <v>0</v>
      </c>
      <c r="AJ87" s="274">
        <f t="shared" si="79"/>
        <v>0</v>
      </c>
      <c r="AK87" s="274">
        <f t="shared" si="79"/>
        <v>0</v>
      </c>
      <c r="AL87" s="274">
        <f t="shared" si="79"/>
        <v>0</v>
      </c>
      <c r="AM87" s="282">
        <f t="shared" si="79"/>
        <v>0</v>
      </c>
      <c r="AN87" s="289">
        <f>SUM(AN85:AN86)</f>
        <v>0</v>
      </c>
      <c r="AO87" s="274">
        <f>SUM(AO85:AO86)</f>
        <v>0</v>
      </c>
      <c r="AP87" s="274">
        <f t="shared" ref="AP87:AZ87" si="80">SUM(AP85:AP86)</f>
        <v>0</v>
      </c>
      <c r="AQ87" s="274">
        <f t="shared" si="80"/>
        <v>0</v>
      </c>
      <c r="AR87" s="274">
        <f t="shared" si="80"/>
        <v>0</v>
      </c>
      <c r="AS87" s="274">
        <f t="shared" si="80"/>
        <v>0</v>
      </c>
      <c r="AT87" s="274">
        <f t="shared" si="80"/>
        <v>0</v>
      </c>
      <c r="AU87" s="274">
        <f t="shared" si="80"/>
        <v>0</v>
      </c>
      <c r="AV87" s="274">
        <f t="shared" si="80"/>
        <v>0</v>
      </c>
      <c r="AW87" s="274">
        <f t="shared" si="80"/>
        <v>0</v>
      </c>
      <c r="AX87" s="274">
        <f t="shared" si="80"/>
        <v>0</v>
      </c>
      <c r="AY87" s="282">
        <f t="shared" si="80"/>
        <v>0</v>
      </c>
      <c r="AZ87" s="300">
        <f t="shared" si="80"/>
        <v>0</v>
      </c>
      <c r="BA87" s="296">
        <f>SUM(BA85:BA86)</f>
        <v>0</v>
      </c>
      <c r="BB87" s="274">
        <f>SUM(BB85:BB86)</f>
        <v>0</v>
      </c>
      <c r="BC87" s="274">
        <f>F87+R87+AD87+AP87</f>
        <v>0</v>
      </c>
      <c r="BD87" s="274">
        <f>SUM(BD85:BD86)</f>
        <v>0</v>
      </c>
      <c r="BE87" s="274">
        <f>H87+T87+AF87+AR87</f>
        <v>0</v>
      </c>
      <c r="BF87" s="274">
        <f t="shared" ref="BF87:BL87" si="81">SUM(BF85:BF86)</f>
        <v>0</v>
      </c>
      <c r="BG87" s="274">
        <f t="shared" si="81"/>
        <v>0</v>
      </c>
      <c r="BH87" s="274">
        <f t="shared" si="81"/>
        <v>0</v>
      </c>
      <c r="BI87" s="274">
        <f t="shared" si="81"/>
        <v>0</v>
      </c>
      <c r="BJ87" s="274">
        <f>SUM(BJ85:BJ86)</f>
        <v>0</v>
      </c>
      <c r="BK87" s="274">
        <f t="shared" si="81"/>
        <v>0</v>
      </c>
      <c r="BL87" s="300">
        <f t="shared" si="81"/>
        <v>0</v>
      </c>
    </row>
    <row r="88" spans="1:64" s="209" customFormat="1" ht="24.75" x14ac:dyDescent="0.25">
      <c r="A88" s="1510"/>
      <c r="B88" s="129" t="s">
        <v>170</v>
      </c>
      <c r="C88" s="130" t="s">
        <v>324</v>
      </c>
      <c r="D88" s="275">
        <f>D84+D87</f>
        <v>78781526.945250243</v>
      </c>
      <c r="E88" s="275">
        <f t="shared" ref="E88:O88" si="82">E84+E87</f>
        <v>44280386.574728794</v>
      </c>
      <c r="F88" s="275">
        <f t="shared" si="82"/>
        <v>4060127.6486957893</v>
      </c>
      <c r="G88" s="275">
        <f t="shared" si="82"/>
        <v>17714247.807800833</v>
      </c>
      <c r="H88" s="275">
        <f t="shared" si="82"/>
        <v>8095762.5433708671</v>
      </c>
      <c r="I88" s="275">
        <f t="shared" si="82"/>
        <v>943109.76312142331</v>
      </c>
      <c r="J88" s="275">
        <f t="shared" si="82"/>
        <v>316735.4548629577</v>
      </c>
      <c r="K88" s="275">
        <f t="shared" si="82"/>
        <v>11944.180838891341</v>
      </c>
      <c r="L88" s="275">
        <f t="shared" si="82"/>
        <v>1361269.3980172358</v>
      </c>
      <c r="M88" s="275">
        <f t="shared" si="82"/>
        <v>931156.86219316663</v>
      </c>
      <c r="N88" s="275">
        <f t="shared" si="82"/>
        <v>226523.35688334005</v>
      </c>
      <c r="O88" s="283">
        <f t="shared" si="82"/>
        <v>840263.35473693046</v>
      </c>
      <c r="P88" s="275">
        <f>P84+P87</f>
        <v>76055244.070948437</v>
      </c>
      <c r="Q88" s="275">
        <f t="shared" ref="Q88:AA88" si="83">Q84+Q87</f>
        <v>44050919.302779868</v>
      </c>
      <c r="R88" s="275">
        <f t="shared" si="83"/>
        <v>4368761.8093328485</v>
      </c>
      <c r="S88" s="275">
        <f t="shared" si="83"/>
        <v>15756468.633068712</v>
      </c>
      <c r="T88" s="275">
        <f t="shared" si="83"/>
        <v>7590182.9967956375</v>
      </c>
      <c r="U88" s="275">
        <f t="shared" si="83"/>
        <v>1108237.6134035555</v>
      </c>
      <c r="V88" s="275">
        <f t="shared" si="83"/>
        <v>265322.07210137718</v>
      </c>
      <c r="W88" s="275">
        <f t="shared" si="83"/>
        <v>10650.230082685959</v>
      </c>
      <c r="X88" s="275">
        <f t="shared" si="83"/>
        <v>1524230.0763419834</v>
      </c>
      <c r="Y88" s="275">
        <f t="shared" si="83"/>
        <v>369092.60451890551</v>
      </c>
      <c r="Z88" s="275">
        <f t="shared" si="83"/>
        <v>181724.82413025061</v>
      </c>
      <c r="AA88" s="283">
        <f t="shared" si="83"/>
        <v>829653.90839264228</v>
      </c>
      <c r="AB88" s="275">
        <f>AB84+AB87</f>
        <v>81446106.974804342</v>
      </c>
      <c r="AC88" s="275">
        <f t="shared" ref="AC88:AM88" si="84">AC84+AC87</f>
        <v>48812215.397072323</v>
      </c>
      <c r="AD88" s="275">
        <f t="shared" si="84"/>
        <v>4384407.2644326985</v>
      </c>
      <c r="AE88" s="275">
        <f t="shared" si="84"/>
        <v>16034689.870919898</v>
      </c>
      <c r="AF88" s="275">
        <f t="shared" si="84"/>
        <v>7559159.2938738894</v>
      </c>
      <c r="AG88" s="275">
        <f t="shared" si="84"/>
        <v>993771.88957173971</v>
      </c>
      <c r="AH88" s="275">
        <f t="shared" si="84"/>
        <v>358508.80319588917</v>
      </c>
      <c r="AI88" s="275">
        <f t="shared" si="84"/>
        <v>10592.428960826999</v>
      </c>
      <c r="AJ88" s="275">
        <f t="shared" si="84"/>
        <v>1318934.7861666919</v>
      </c>
      <c r="AK88" s="275">
        <f t="shared" si="84"/>
        <v>726999.14857514936</v>
      </c>
      <c r="AL88" s="275">
        <f t="shared" si="84"/>
        <v>310058.05759808834</v>
      </c>
      <c r="AM88" s="283">
        <f t="shared" si="84"/>
        <v>936770.03443714627</v>
      </c>
      <c r="AN88" s="277">
        <f>AN84+AN87</f>
        <v>80532566.977732718</v>
      </c>
      <c r="AO88" s="275">
        <f>AO84+AO87</f>
        <v>48705387.851842754</v>
      </c>
      <c r="AP88" s="275">
        <f t="shared" ref="AP88:AZ88" si="85">AP84+AP87</f>
        <v>5194217.9639474805</v>
      </c>
      <c r="AQ88" s="275">
        <f t="shared" si="85"/>
        <v>14461016.463115936</v>
      </c>
      <c r="AR88" s="275">
        <f t="shared" si="85"/>
        <v>7747895.4870691951</v>
      </c>
      <c r="AS88" s="275">
        <f t="shared" si="85"/>
        <v>1063728.3266926873</v>
      </c>
      <c r="AT88" s="275">
        <f t="shared" si="85"/>
        <v>419359.20434706641</v>
      </c>
      <c r="AU88" s="275">
        <f t="shared" si="85"/>
        <v>9097.9329467556254</v>
      </c>
      <c r="AV88" s="275">
        <f t="shared" si="85"/>
        <v>1549230.9673236711</v>
      </c>
      <c r="AW88" s="275">
        <f t="shared" si="85"/>
        <v>415736.10806915874</v>
      </c>
      <c r="AX88" s="275">
        <f t="shared" si="85"/>
        <v>236830.32834399369</v>
      </c>
      <c r="AY88" s="283">
        <f t="shared" si="85"/>
        <v>730066.34403402312</v>
      </c>
      <c r="AZ88" s="299">
        <f t="shared" si="85"/>
        <v>-1510581.7832009771</v>
      </c>
      <c r="BA88" s="308">
        <f>BA84+BA87</f>
        <v>315304863.18553478</v>
      </c>
      <c r="BB88" s="278">
        <f>BB84+BB87</f>
        <v>185848909.12642375</v>
      </c>
      <c r="BC88" s="278">
        <f t="shared" ref="BC88:BL88" si="86">BC84+BC87</f>
        <v>18007514.686408818</v>
      </c>
      <c r="BD88" s="278">
        <f t="shared" si="86"/>
        <v>63966422.774905376</v>
      </c>
      <c r="BE88" s="278">
        <f t="shared" si="86"/>
        <v>30993000.321109585</v>
      </c>
      <c r="BF88" s="278">
        <f t="shared" si="86"/>
        <v>4108847.592789406</v>
      </c>
      <c r="BG88" s="278">
        <f t="shared" si="86"/>
        <v>1359925.5345072905</v>
      </c>
      <c r="BH88" s="278">
        <f t="shared" si="86"/>
        <v>42284.772829159927</v>
      </c>
      <c r="BI88" s="278">
        <f t="shared" si="86"/>
        <v>5753665.2278495822</v>
      </c>
      <c r="BJ88" s="278">
        <f>BJ84+BJ87</f>
        <v>2442984.7233563806</v>
      </c>
      <c r="BK88" s="278">
        <f t="shared" si="86"/>
        <v>955136.56695567258</v>
      </c>
      <c r="BL88" s="305">
        <f t="shared" si="86"/>
        <v>3336753.6416007415</v>
      </c>
    </row>
    <row r="89" spans="1:64" customFormat="1" x14ac:dyDescent="0.25">
      <c r="A89" s="1511" t="s">
        <v>175</v>
      </c>
      <c r="B89" s="1512"/>
      <c r="C89" s="151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92" t="s">
        <v>247</v>
      </c>
      <c r="AO89" s="1461"/>
      <c r="AP89" s="1461"/>
      <c r="AQ89" s="1461"/>
      <c r="AR89" s="1461"/>
      <c r="AS89" s="1461"/>
      <c r="AT89" s="1461"/>
      <c r="AU89" s="1461"/>
      <c r="AV89" s="1461"/>
      <c r="AW89" s="1461"/>
      <c r="AX89" s="1461"/>
      <c r="AY89" s="1493"/>
      <c r="AZ89" s="719"/>
      <c r="BA89" s="1460" t="s">
        <v>807</v>
      </c>
      <c r="BB89" s="1461"/>
      <c r="BC89" s="1461"/>
      <c r="BD89" s="1461"/>
      <c r="BE89" s="1461"/>
      <c r="BF89" s="1461"/>
      <c r="BG89" s="1461"/>
      <c r="BH89" s="1461"/>
      <c r="BI89" s="1461"/>
      <c r="BJ89" s="1461"/>
      <c r="BK89" s="1461"/>
      <c r="BL89" s="1462"/>
    </row>
    <row r="90" spans="1:64" customFormat="1" ht="45" customHeight="1" x14ac:dyDescent="0.25">
      <c r="A90" s="1514"/>
      <c r="B90" s="1515"/>
      <c r="C90" s="1516"/>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494" t="s">
        <v>9</v>
      </c>
      <c r="B91" s="124" t="s">
        <v>121</v>
      </c>
      <c r="C91" s="125" t="s">
        <v>27</v>
      </c>
      <c r="D91" s="274">
        <f t="shared" ref="D91:D97" si="87">E91+F91</f>
        <v>40654119.379392423</v>
      </c>
      <c r="E91" s="253">
        <v>1516205.0488573846</v>
      </c>
      <c r="F91" s="253">
        <v>39137914.330535039</v>
      </c>
      <c r="G91" s="303"/>
      <c r="H91" s="303"/>
      <c r="I91" s="303"/>
      <c r="J91" s="303"/>
      <c r="K91" s="303"/>
      <c r="L91" s="303"/>
      <c r="M91" s="303"/>
      <c r="N91" s="303"/>
      <c r="O91" s="375"/>
      <c r="P91" s="274">
        <f t="shared" ref="P91:P97" si="88">Q91+R91</f>
        <v>4638139.0401758468</v>
      </c>
      <c r="Q91" s="253">
        <v>1432795.6449543003</v>
      </c>
      <c r="R91" s="253">
        <v>3205343.3952215468</v>
      </c>
      <c r="S91" s="303"/>
      <c r="T91" s="303"/>
      <c r="U91" s="303"/>
      <c r="V91" s="303"/>
      <c r="W91" s="303"/>
      <c r="X91" s="303"/>
      <c r="Y91" s="303"/>
      <c r="Z91" s="303"/>
      <c r="AA91" s="375"/>
      <c r="AB91" s="274">
        <f t="shared" ref="AB91:AB97" si="89">AC91+AD91</f>
        <v>132507179.84835379</v>
      </c>
      <c r="AC91" s="253">
        <v>1400953.1721569162</v>
      </c>
      <c r="AD91" s="253">
        <v>131106226.67619687</v>
      </c>
      <c r="AE91" s="303"/>
      <c r="AF91" s="303"/>
      <c r="AG91" s="303"/>
      <c r="AH91" s="303"/>
      <c r="AI91" s="303"/>
      <c r="AJ91" s="303"/>
      <c r="AK91" s="303"/>
      <c r="AL91" s="303"/>
      <c r="AM91" s="375"/>
      <c r="AN91" s="289">
        <f t="shared" ref="AN91:AN97" si="90">AO91+AP91</f>
        <v>4198655.7618957665</v>
      </c>
      <c r="AO91" s="253">
        <v>1379759.7742012823</v>
      </c>
      <c r="AP91" s="253">
        <v>2818895.9876944842</v>
      </c>
      <c r="AQ91" s="303"/>
      <c r="AR91" s="303"/>
      <c r="AS91" s="303"/>
      <c r="AT91" s="303"/>
      <c r="AU91" s="303"/>
      <c r="AV91" s="303"/>
      <c r="AW91" s="303"/>
      <c r="AX91" s="303"/>
      <c r="AY91" s="375"/>
      <c r="AZ91" s="526"/>
      <c r="BA91" s="296">
        <f t="shared" ref="BA91:BA97" si="91">BB91+BC91+AZ91</f>
        <v>181998094.02981782</v>
      </c>
      <c r="BB91" s="274">
        <f t="shared" ref="BB91:BC96" si="92">E91+Q91+AC91+AO91</f>
        <v>5729713.6401698831</v>
      </c>
      <c r="BC91" s="274">
        <f t="shared" si="92"/>
        <v>176268380.38964793</v>
      </c>
      <c r="BD91" s="303"/>
      <c r="BE91" s="303"/>
      <c r="BF91" s="303"/>
      <c r="BG91" s="303"/>
      <c r="BH91" s="303"/>
      <c r="BI91" s="303"/>
      <c r="BJ91" s="303"/>
      <c r="BK91" s="303"/>
      <c r="BL91" s="304"/>
    </row>
    <row r="92" spans="1:64" x14ac:dyDescent="0.25">
      <c r="A92" s="1495"/>
      <c r="B92" s="126" t="s">
        <v>122</v>
      </c>
      <c r="C92" s="127" t="s">
        <v>97</v>
      </c>
      <c r="D92" s="274">
        <f t="shared" si="87"/>
        <v>-34433821.879508331</v>
      </c>
      <c r="E92" s="253">
        <v>149205.22272608094</v>
      </c>
      <c r="F92" s="253">
        <v>-34583027.102234416</v>
      </c>
      <c r="G92" s="303"/>
      <c r="H92" s="303"/>
      <c r="I92" s="303"/>
      <c r="J92" s="303"/>
      <c r="K92" s="303"/>
      <c r="L92" s="303"/>
      <c r="M92" s="303"/>
      <c r="N92" s="303"/>
      <c r="O92" s="375"/>
      <c r="P92" s="274">
        <f t="shared" si="88"/>
        <v>1577418.490903215</v>
      </c>
      <c r="Q92" s="253">
        <v>154878.08412199869</v>
      </c>
      <c r="R92" s="253">
        <v>1422540.4067812164</v>
      </c>
      <c r="S92" s="303"/>
      <c r="T92" s="303"/>
      <c r="U92" s="303"/>
      <c r="V92" s="303"/>
      <c r="W92" s="303"/>
      <c r="X92" s="303"/>
      <c r="Y92" s="303"/>
      <c r="Z92" s="303"/>
      <c r="AA92" s="375"/>
      <c r="AB92" s="274">
        <f t="shared" si="89"/>
        <v>-126002262.44440256</v>
      </c>
      <c r="AC92" s="253">
        <v>623855.13132816902</v>
      </c>
      <c r="AD92" s="253">
        <v>-126626117.57573073</v>
      </c>
      <c r="AE92" s="303"/>
      <c r="AF92" s="303"/>
      <c r="AG92" s="303"/>
      <c r="AH92" s="303"/>
      <c r="AI92" s="303"/>
      <c r="AJ92" s="303"/>
      <c r="AK92" s="303"/>
      <c r="AL92" s="303"/>
      <c r="AM92" s="375"/>
      <c r="AN92" s="289">
        <f t="shared" si="90"/>
        <v>3117926.0511215352</v>
      </c>
      <c r="AO92" s="253">
        <v>429282.1653861326</v>
      </c>
      <c r="AP92" s="253">
        <v>2688643.8857354028</v>
      </c>
      <c r="AQ92" s="303"/>
      <c r="AR92" s="303"/>
      <c r="AS92" s="303"/>
      <c r="AT92" s="303"/>
      <c r="AU92" s="303"/>
      <c r="AV92" s="303"/>
      <c r="AW92" s="303"/>
      <c r="AX92" s="303"/>
      <c r="AY92" s="375"/>
      <c r="AZ92" s="526"/>
      <c r="BA92" s="296">
        <f t="shared" si="91"/>
        <v>-155740739.78188616</v>
      </c>
      <c r="BB92" s="274">
        <f t="shared" si="92"/>
        <v>1357220.6035623814</v>
      </c>
      <c r="BC92" s="274">
        <f t="shared" si="92"/>
        <v>-157097960.38544855</v>
      </c>
      <c r="BD92" s="303"/>
      <c r="BE92" s="303"/>
      <c r="BF92" s="303"/>
      <c r="BG92" s="303"/>
      <c r="BH92" s="303"/>
      <c r="BI92" s="303"/>
      <c r="BJ92" s="303"/>
      <c r="BK92" s="303"/>
      <c r="BL92" s="304"/>
    </row>
    <row r="93" spans="1:64" x14ac:dyDescent="0.25">
      <c r="A93" s="1495"/>
      <c r="B93" s="126" t="s">
        <v>123</v>
      </c>
      <c r="C93" s="127" t="s">
        <v>98</v>
      </c>
      <c r="D93" s="274">
        <f t="shared" si="87"/>
        <v>1625953.7609423064</v>
      </c>
      <c r="E93" s="253">
        <v>740510.88954074716</v>
      </c>
      <c r="F93" s="253">
        <v>885442.8714015591</v>
      </c>
      <c r="G93" s="303"/>
      <c r="H93" s="303"/>
      <c r="I93" s="303"/>
      <c r="J93" s="303"/>
      <c r="K93" s="303"/>
      <c r="L93" s="303"/>
      <c r="M93" s="303"/>
      <c r="N93" s="303"/>
      <c r="O93" s="375"/>
      <c r="P93" s="274">
        <f t="shared" si="88"/>
        <v>2093850.7181151418</v>
      </c>
      <c r="Q93" s="253">
        <v>1062121.3836377326</v>
      </c>
      <c r="R93" s="253">
        <v>1031729.3344774093</v>
      </c>
      <c r="S93" s="303"/>
      <c r="T93" s="303"/>
      <c r="U93" s="303"/>
      <c r="V93" s="303"/>
      <c r="W93" s="303"/>
      <c r="X93" s="303"/>
      <c r="Y93" s="303"/>
      <c r="Z93" s="303"/>
      <c r="AA93" s="375"/>
      <c r="AB93" s="274">
        <f t="shared" si="89"/>
        <v>1940538.4374051127</v>
      </c>
      <c r="AC93" s="253">
        <v>1017665.0460524119</v>
      </c>
      <c r="AD93" s="253">
        <v>922873.39135270077</v>
      </c>
      <c r="AE93" s="303"/>
      <c r="AF93" s="303"/>
      <c r="AG93" s="303"/>
      <c r="AH93" s="303"/>
      <c r="AI93" s="303"/>
      <c r="AJ93" s="303"/>
      <c r="AK93" s="303"/>
      <c r="AL93" s="303"/>
      <c r="AM93" s="375"/>
      <c r="AN93" s="289">
        <f t="shared" si="90"/>
        <v>1674253.2987015038</v>
      </c>
      <c r="AO93" s="253">
        <v>741806.6683043224</v>
      </c>
      <c r="AP93" s="253">
        <v>932446.63039718149</v>
      </c>
      <c r="AQ93" s="303"/>
      <c r="AR93" s="303"/>
      <c r="AS93" s="303"/>
      <c r="AT93" s="303"/>
      <c r="AU93" s="303"/>
      <c r="AV93" s="303"/>
      <c r="AW93" s="303"/>
      <c r="AX93" s="303"/>
      <c r="AY93" s="375"/>
      <c r="AZ93" s="526"/>
      <c r="BA93" s="296">
        <f t="shared" si="91"/>
        <v>7334596.2151640654</v>
      </c>
      <c r="BB93" s="274">
        <f t="shared" si="92"/>
        <v>3562103.9875352141</v>
      </c>
      <c r="BC93" s="274">
        <f t="shared" si="92"/>
        <v>3772492.2276288508</v>
      </c>
      <c r="BD93" s="303"/>
      <c r="BE93" s="303"/>
      <c r="BF93" s="303"/>
      <c r="BG93" s="303"/>
      <c r="BH93" s="303"/>
      <c r="BI93" s="303"/>
      <c r="BJ93" s="303"/>
      <c r="BK93" s="303"/>
      <c r="BL93" s="304"/>
    </row>
    <row r="94" spans="1:64" x14ac:dyDescent="0.25">
      <c r="A94" s="1495"/>
      <c r="B94" s="132" t="s">
        <v>124</v>
      </c>
      <c r="C94" s="127" t="s">
        <v>99</v>
      </c>
      <c r="D94" s="274">
        <f t="shared" si="87"/>
        <v>103235.52883334167</v>
      </c>
      <c r="E94" s="253">
        <v>61018.559068984185</v>
      </c>
      <c r="F94" s="253">
        <v>42216.969764357476</v>
      </c>
      <c r="G94" s="303"/>
      <c r="H94" s="303"/>
      <c r="I94" s="303"/>
      <c r="J94" s="303"/>
      <c r="K94" s="303"/>
      <c r="L94" s="303"/>
      <c r="M94" s="303"/>
      <c r="N94" s="303"/>
      <c r="O94" s="375"/>
      <c r="P94" s="274">
        <f t="shared" si="88"/>
        <v>131948.41138341563</v>
      </c>
      <c r="Q94" s="253">
        <v>67158.107084325879</v>
      </c>
      <c r="R94" s="253">
        <v>64790.304299089767</v>
      </c>
      <c r="S94" s="303"/>
      <c r="T94" s="303"/>
      <c r="U94" s="303"/>
      <c r="V94" s="303"/>
      <c r="W94" s="303"/>
      <c r="X94" s="303"/>
      <c r="Y94" s="303"/>
      <c r="Z94" s="303"/>
      <c r="AA94" s="375"/>
      <c r="AB94" s="274">
        <f t="shared" si="89"/>
        <v>167868.27913716866</v>
      </c>
      <c r="AC94" s="253">
        <v>98617.837135630863</v>
      </c>
      <c r="AD94" s="253">
        <v>69250.442001537784</v>
      </c>
      <c r="AE94" s="303"/>
      <c r="AF94" s="303"/>
      <c r="AG94" s="303"/>
      <c r="AH94" s="303"/>
      <c r="AI94" s="303"/>
      <c r="AJ94" s="303"/>
      <c r="AK94" s="303"/>
      <c r="AL94" s="303"/>
      <c r="AM94" s="375"/>
      <c r="AN94" s="289">
        <f t="shared" si="90"/>
        <v>421719.02962172875</v>
      </c>
      <c r="AO94" s="253">
        <v>312334.9527373368</v>
      </c>
      <c r="AP94" s="253">
        <v>109384.07688439194</v>
      </c>
      <c r="AQ94" s="303"/>
      <c r="AR94" s="303"/>
      <c r="AS94" s="303"/>
      <c r="AT94" s="303"/>
      <c r="AU94" s="303"/>
      <c r="AV94" s="303"/>
      <c r="AW94" s="303"/>
      <c r="AX94" s="303"/>
      <c r="AY94" s="375"/>
      <c r="AZ94" s="526"/>
      <c r="BA94" s="296">
        <f t="shared" si="91"/>
        <v>824771.24897565471</v>
      </c>
      <c r="BB94" s="274">
        <f t="shared" si="92"/>
        <v>539129.45602627774</v>
      </c>
      <c r="BC94" s="274">
        <f t="shared" si="92"/>
        <v>285641.79294937698</v>
      </c>
      <c r="BD94" s="303"/>
      <c r="BE94" s="303"/>
      <c r="BF94" s="303"/>
      <c r="BG94" s="303"/>
      <c r="BH94" s="303"/>
      <c r="BI94" s="303"/>
      <c r="BJ94" s="303"/>
      <c r="BK94" s="303"/>
      <c r="BL94" s="304"/>
    </row>
    <row r="95" spans="1:64" x14ac:dyDescent="0.25">
      <c r="A95" s="1495"/>
      <c r="B95" s="132" t="s">
        <v>125</v>
      </c>
      <c r="C95" s="127" t="s">
        <v>100</v>
      </c>
      <c r="D95" s="274">
        <f t="shared" si="87"/>
        <v>-2293.2146086487696</v>
      </c>
      <c r="E95" s="253">
        <v>0</v>
      </c>
      <c r="F95" s="253">
        <v>-2293.2146086487696</v>
      </c>
      <c r="G95" s="303"/>
      <c r="H95" s="303"/>
      <c r="I95" s="303"/>
      <c r="J95" s="303"/>
      <c r="K95" s="303"/>
      <c r="L95" s="303"/>
      <c r="M95" s="303"/>
      <c r="N95" s="303"/>
      <c r="O95" s="375"/>
      <c r="P95" s="274">
        <f t="shared" si="88"/>
        <v>-80266.178621688479</v>
      </c>
      <c r="Q95" s="253">
        <v>1.1894024622244517</v>
      </c>
      <c r="R95" s="253">
        <v>-80267.36802415071</v>
      </c>
      <c r="S95" s="303"/>
      <c r="T95" s="303"/>
      <c r="U95" s="303"/>
      <c r="V95" s="303"/>
      <c r="W95" s="303"/>
      <c r="X95" s="303"/>
      <c r="Y95" s="303"/>
      <c r="Z95" s="303"/>
      <c r="AA95" s="375"/>
      <c r="AB95" s="274">
        <f t="shared" si="89"/>
        <v>-38393.541969549282</v>
      </c>
      <c r="AC95" s="253">
        <v>1.1683511619636213</v>
      </c>
      <c r="AD95" s="253">
        <v>-38394.710320711245</v>
      </c>
      <c r="AE95" s="303"/>
      <c r="AF95" s="303"/>
      <c r="AG95" s="303"/>
      <c r="AH95" s="303"/>
      <c r="AI95" s="303"/>
      <c r="AJ95" s="303"/>
      <c r="AK95" s="303"/>
      <c r="AL95" s="303"/>
      <c r="AM95" s="375"/>
      <c r="AN95" s="289">
        <f t="shared" si="90"/>
        <v>-7352.6246994567246</v>
      </c>
      <c r="AO95" s="253">
        <v>1.1267391942925999</v>
      </c>
      <c r="AP95" s="253">
        <v>-7353.7514386510175</v>
      </c>
      <c r="AQ95" s="303"/>
      <c r="AR95" s="303"/>
      <c r="AS95" s="303"/>
      <c r="AT95" s="303"/>
      <c r="AU95" s="303"/>
      <c r="AV95" s="303"/>
      <c r="AW95" s="303"/>
      <c r="AX95" s="303"/>
      <c r="AY95" s="375"/>
      <c r="AZ95" s="526"/>
      <c r="BA95" s="296">
        <f t="shared" si="91"/>
        <v>-128305.55989934325</v>
      </c>
      <c r="BB95" s="274">
        <f t="shared" si="92"/>
        <v>3.4844928184806729</v>
      </c>
      <c r="BC95" s="274">
        <f t="shared" si="92"/>
        <v>-128309.04439216173</v>
      </c>
      <c r="BD95" s="303"/>
      <c r="BE95" s="303"/>
      <c r="BF95" s="303"/>
      <c r="BG95" s="303"/>
      <c r="BH95" s="303"/>
      <c r="BI95" s="303"/>
      <c r="BJ95" s="303"/>
      <c r="BK95" s="303"/>
      <c r="BL95" s="304"/>
    </row>
    <row r="96" spans="1:64" x14ac:dyDescent="0.25">
      <c r="A96" s="1495"/>
      <c r="B96" s="126" t="s">
        <v>126</v>
      </c>
      <c r="C96" s="127" t="s">
        <v>28</v>
      </c>
      <c r="D96" s="274">
        <f t="shared" si="87"/>
        <v>59757.308418993496</v>
      </c>
      <c r="E96" s="253">
        <v>59757.308418993496</v>
      </c>
      <c r="F96" s="253">
        <v>0</v>
      </c>
      <c r="G96" s="303"/>
      <c r="H96" s="303"/>
      <c r="I96" s="303"/>
      <c r="J96" s="303"/>
      <c r="K96" s="303"/>
      <c r="L96" s="303"/>
      <c r="M96" s="303"/>
      <c r="N96" s="303"/>
      <c r="O96" s="375"/>
      <c r="P96" s="274">
        <f t="shared" si="88"/>
        <v>-74998.997856130911</v>
      </c>
      <c r="Q96" s="253">
        <v>-75273.35365604455</v>
      </c>
      <c r="R96" s="253">
        <v>274.35579991363801</v>
      </c>
      <c r="S96" s="303"/>
      <c r="T96" s="303"/>
      <c r="U96" s="303"/>
      <c r="V96" s="303"/>
      <c r="W96" s="303"/>
      <c r="X96" s="303"/>
      <c r="Y96" s="303"/>
      <c r="Z96" s="303"/>
      <c r="AA96" s="375"/>
      <c r="AB96" s="274">
        <f t="shared" si="89"/>
        <v>65152.445838398045</v>
      </c>
      <c r="AC96" s="253">
        <v>65152.445838398045</v>
      </c>
      <c r="AD96" s="253">
        <v>0</v>
      </c>
      <c r="AE96" s="303"/>
      <c r="AF96" s="303"/>
      <c r="AG96" s="303"/>
      <c r="AH96" s="303"/>
      <c r="AI96" s="303"/>
      <c r="AJ96" s="303"/>
      <c r="AK96" s="303"/>
      <c r="AL96" s="303"/>
      <c r="AM96" s="375"/>
      <c r="AN96" s="289">
        <f t="shared" si="90"/>
        <v>19011.593032877212</v>
      </c>
      <c r="AO96" s="253">
        <v>19011.593032877212</v>
      </c>
      <c r="AP96" s="253">
        <v>0</v>
      </c>
      <c r="AQ96" s="303"/>
      <c r="AR96" s="303"/>
      <c r="AS96" s="303"/>
      <c r="AT96" s="303"/>
      <c r="AU96" s="303"/>
      <c r="AV96" s="303"/>
      <c r="AW96" s="303"/>
      <c r="AX96" s="303"/>
      <c r="AY96" s="375"/>
      <c r="AZ96" s="526"/>
      <c r="BA96" s="296">
        <f t="shared" si="91"/>
        <v>68922.349434137839</v>
      </c>
      <c r="BB96" s="274">
        <f t="shared" si="92"/>
        <v>68647.9936342242</v>
      </c>
      <c r="BC96" s="274">
        <f t="shared" si="92"/>
        <v>274.35579991363801</v>
      </c>
      <c r="BD96" s="303"/>
      <c r="BE96" s="303"/>
      <c r="BF96" s="303"/>
      <c r="BG96" s="303"/>
      <c r="BH96" s="303"/>
      <c r="BI96" s="303"/>
      <c r="BJ96" s="303"/>
      <c r="BK96" s="303"/>
      <c r="BL96" s="304"/>
    </row>
    <row r="97" spans="1:64" s="209" customFormat="1" ht="14.85" customHeight="1" x14ac:dyDescent="0.25">
      <c r="A97" s="1496"/>
      <c r="B97" s="129" t="s">
        <v>127</v>
      </c>
      <c r="C97" s="130" t="s">
        <v>105</v>
      </c>
      <c r="D97" s="275">
        <f t="shared" si="87"/>
        <v>8006950.8834700827</v>
      </c>
      <c r="E97" s="275">
        <f>SUM(E91:E96)</f>
        <v>2526697.0286121904</v>
      </c>
      <c r="F97" s="275">
        <f>SUM(F91:F96)</f>
        <v>5480253.8548578918</v>
      </c>
      <c r="G97" s="335"/>
      <c r="H97" s="335"/>
      <c r="I97" s="335"/>
      <c r="J97" s="335"/>
      <c r="K97" s="335"/>
      <c r="L97" s="335"/>
      <c r="M97" s="335"/>
      <c r="N97" s="335"/>
      <c r="O97" s="376"/>
      <c r="P97" s="275">
        <f t="shared" si="88"/>
        <v>8286091.4840998016</v>
      </c>
      <c r="Q97" s="275">
        <f>SUM(Q91:Q96)</f>
        <v>2641681.0555447754</v>
      </c>
      <c r="R97" s="275">
        <f>SUM(R91:R96)</f>
        <v>5644410.4285550257</v>
      </c>
      <c r="S97" s="335"/>
      <c r="T97" s="335"/>
      <c r="U97" s="335"/>
      <c r="V97" s="335"/>
      <c r="W97" s="335"/>
      <c r="X97" s="335"/>
      <c r="Y97" s="335"/>
      <c r="Z97" s="335"/>
      <c r="AA97" s="376"/>
      <c r="AB97" s="275">
        <f t="shared" si="89"/>
        <v>8640083.0243623629</v>
      </c>
      <c r="AC97" s="275">
        <f>SUM(AC91:AC96)</f>
        <v>3206244.8008626876</v>
      </c>
      <c r="AD97" s="275">
        <f>SUM(AD91:AD96)</f>
        <v>5433838.2234996744</v>
      </c>
      <c r="AE97" s="335"/>
      <c r="AF97" s="335"/>
      <c r="AG97" s="335"/>
      <c r="AH97" s="335"/>
      <c r="AI97" s="335"/>
      <c r="AJ97" s="335"/>
      <c r="AK97" s="335"/>
      <c r="AL97" s="335"/>
      <c r="AM97" s="376"/>
      <c r="AN97" s="277">
        <f t="shared" si="90"/>
        <v>9424213.1096739545</v>
      </c>
      <c r="AO97" s="275">
        <f>SUM(AO91:AO96)</f>
        <v>2882196.280401146</v>
      </c>
      <c r="AP97" s="275">
        <f>SUM(AP91:AP96)</f>
        <v>6542016.8292728094</v>
      </c>
      <c r="AQ97" s="335"/>
      <c r="AR97" s="335"/>
      <c r="AS97" s="335"/>
      <c r="AT97" s="335"/>
      <c r="AU97" s="335"/>
      <c r="AV97" s="335"/>
      <c r="AW97" s="335"/>
      <c r="AX97" s="335"/>
      <c r="AY97" s="376"/>
      <c r="AZ97" s="299">
        <f>SUM(AZ91:AZ96)</f>
        <v>0</v>
      </c>
      <c r="BA97" s="297">
        <f t="shared" si="91"/>
        <v>34357338.501606166</v>
      </c>
      <c r="BB97" s="275">
        <f>SUM(BB91:BB96)</f>
        <v>11256819.165420799</v>
      </c>
      <c r="BC97" s="275">
        <f>SUM(BC91:BC96)</f>
        <v>23100519.336185366</v>
      </c>
      <c r="BD97" s="335"/>
      <c r="BE97" s="335"/>
      <c r="BF97" s="335"/>
      <c r="BG97" s="335"/>
      <c r="BH97" s="335"/>
      <c r="BI97" s="335"/>
      <c r="BJ97" s="335"/>
      <c r="BK97" s="335"/>
      <c r="BL97" s="336"/>
    </row>
    <row r="98" spans="1:64" ht="14.85" customHeight="1" x14ac:dyDescent="0.25">
      <c r="A98" s="1494"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3">D98+P98+AB98+AN98+AZ98</f>
        <v>0</v>
      </c>
      <c r="BB98" s="301"/>
      <c r="BC98" s="301"/>
      <c r="BD98" s="301"/>
      <c r="BE98" s="301"/>
      <c r="BF98" s="301"/>
      <c r="BG98" s="301"/>
      <c r="BH98" s="301"/>
      <c r="BI98" s="301"/>
      <c r="BJ98" s="303"/>
      <c r="BK98" s="301"/>
      <c r="BL98" s="302"/>
    </row>
    <row r="99" spans="1:64" x14ac:dyDescent="0.25">
      <c r="A99" s="1495"/>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3"/>
        <v>0</v>
      </c>
      <c r="BB99" s="303"/>
      <c r="BC99" s="303"/>
      <c r="BD99" s="303"/>
      <c r="BE99" s="303"/>
      <c r="BF99" s="303"/>
      <c r="BG99" s="303"/>
      <c r="BH99" s="303"/>
      <c r="BI99" s="303"/>
      <c r="BJ99" s="303"/>
      <c r="BK99" s="303"/>
      <c r="BL99" s="304"/>
    </row>
    <row r="100" spans="1:64" ht="24.75" x14ac:dyDescent="0.25">
      <c r="A100" s="1495"/>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3"/>
        <v>0</v>
      </c>
      <c r="BB100" s="303"/>
      <c r="BC100" s="303"/>
      <c r="BD100" s="303"/>
      <c r="BE100" s="303"/>
      <c r="BF100" s="303"/>
      <c r="BG100" s="303"/>
      <c r="BH100" s="303"/>
      <c r="BI100" s="303"/>
      <c r="BJ100" s="303"/>
      <c r="BK100" s="303"/>
      <c r="BL100" s="304"/>
    </row>
    <row r="101" spans="1:64" x14ac:dyDescent="0.25">
      <c r="A101" s="1495"/>
      <c r="B101" s="126" t="s">
        <v>131</v>
      </c>
      <c r="C101" s="1124"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3"/>
        <v>0</v>
      </c>
      <c r="BB101" s="303"/>
      <c r="BC101" s="303"/>
      <c r="BD101" s="303"/>
      <c r="BE101" s="303"/>
      <c r="BF101" s="303"/>
      <c r="BG101" s="303"/>
      <c r="BH101" s="303"/>
      <c r="BI101" s="303"/>
      <c r="BJ101" s="303"/>
      <c r="BK101" s="303"/>
      <c r="BL101" s="304"/>
    </row>
    <row r="102" spans="1:64" x14ac:dyDescent="0.25">
      <c r="A102" s="1495"/>
      <c r="B102" s="126" t="s">
        <v>132</v>
      </c>
      <c r="C102" s="1124"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3"/>
        <v>0</v>
      </c>
      <c r="BB102" s="303"/>
      <c r="BC102" s="303"/>
      <c r="BD102" s="303"/>
      <c r="BE102" s="303"/>
      <c r="BF102" s="303"/>
      <c r="BG102" s="303"/>
      <c r="BH102" s="303"/>
      <c r="BI102" s="303"/>
      <c r="BJ102" s="303"/>
      <c r="BK102" s="303"/>
      <c r="BL102" s="304"/>
    </row>
    <row r="103" spans="1:64" x14ac:dyDescent="0.25">
      <c r="A103" s="1495"/>
      <c r="B103" s="126" t="s">
        <v>133</v>
      </c>
      <c r="C103" s="1124"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3"/>
        <v>0</v>
      </c>
      <c r="BB103" s="303"/>
      <c r="BC103" s="303"/>
      <c r="BD103" s="303"/>
      <c r="BE103" s="303"/>
      <c r="BF103" s="303"/>
      <c r="BG103" s="303"/>
      <c r="BH103" s="303"/>
      <c r="BI103" s="303"/>
      <c r="BJ103" s="303"/>
      <c r="BK103" s="303"/>
      <c r="BL103" s="304"/>
    </row>
    <row r="104" spans="1:64" s="209" customFormat="1" x14ac:dyDescent="0.25">
      <c r="A104" s="1496"/>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86788477.828720331</v>
      </c>
      <c r="E105" s="303"/>
      <c r="F105" s="303"/>
      <c r="G105" s="303"/>
      <c r="H105" s="303"/>
      <c r="I105" s="303"/>
      <c r="J105" s="303"/>
      <c r="K105" s="303"/>
      <c r="L105" s="303"/>
      <c r="M105" s="303"/>
      <c r="N105" s="303"/>
      <c r="O105" s="375"/>
      <c r="P105" s="274">
        <f>P88+P97+P104</f>
        <v>84341335.555048242</v>
      </c>
      <c r="Q105" s="303"/>
      <c r="R105" s="303"/>
      <c r="S105" s="303"/>
      <c r="T105" s="303"/>
      <c r="U105" s="303"/>
      <c r="V105" s="303"/>
      <c r="W105" s="303"/>
      <c r="X105" s="303"/>
      <c r="Y105" s="303"/>
      <c r="Z105" s="303"/>
      <c r="AA105" s="375"/>
      <c r="AB105" s="274">
        <f>AB88+AB97+AB104</f>
        <v>90086189.999166697</v>
      </c>
      <c r="AC105" s="303"/>
      <c r="AD105" s="303"/>
      <c r="AE105" s="303"/>
      <c r="AF105" s="303"/>
      <c r="AG105" s="303"/>
      <c r="AH105" s="303"/>
      <c r="AI105" s="303"/>
      <c r="AJ105" s="303"/>
      <c r="AK105" s="303"/>
      <c r="AL105" s="303"/>
      <c r="AM105" s="375"/>
      <c r="AN105" s="289">
        <f>AN88+AN97+AN104</f>
        <v>89956780.087406665</v>
      </c>
      <c r="AO105" s="303"/>
      <c r="AP105" s="303"/>
      <c r="AQ105" s="303"/>
      <c r="AR105" s="303"/>
      <c r="AS105" s="303"/>
      <c r="AT105" s="303"/>
      <c r="AU105" s="303"/>
      <c r="AV105" s="303"/>
      <c r="AW105" s="303"/>
      <c r="AX105" s="303"/>
      <c r="AY105" s="375"/>
      <c r="AZ105" s="300">
        <f>AZ88+AZ97+AZ104</f>
        <v>-1510581.7832009771</v>
      </c>
      <c r="BA105" s="296">
        <f>BA88+BA97+BA104</f>
        <v>349662201.68714094</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-1012346.2307967991</v>
      </c>
      <c r="E106" s="338"/>
      <c r="F106" s="338"/>
      <c r="G106" s="338"/>
      <c r="H106" s="338"/>
      <c r="I106" s="338"/>
      <c r="J106" s="338"/>
      <c r="K106" s="338"/>
      <c r="L106" s="338"/>
      <c r="M106" s="338"/>
      <c r="N106" s="338"/>
      <c r="O106" s="566"/>
      <c r="P106" s="344">
        <f>P17-P105</f>
        <v>4132344.8513626009</v>
      </c>
      <c r="Q106" s="338"/>
      <c r="R106" s="338"/>
      <c r="S106" s="338"/>
      <c r="T106" s="338"/>
      <c r="U106" s="338"/>
      <c r="V106" s="338"/>
      <c r="W106" s="338"/>
      <c r="X106" s="338"/>
      <c r="Y106" s="338"/>
      <c r="Z106" s="338"/>
      <c r="AA106" s="566"/>
      <c r="AB106" s="344">
        <f>AB17-AB105</f>
        <v>1871903.4475452453</v>
      </c>
      <c r="AC106" s="338"/>
      <c r="AD106" s="338"/>
      <c r="AE106" s="338"/>
      <c r="AF106" s="338"/>
      <c r="AG106" s="338"/>
      <c r="AH106" s="338"/>
      <c r="AI106" s="338"/>
      <c r="AJ106" s="338"/>
      <c r="AK106" s="338"/>
      <c r="AL106" s="338"/>
      <c r="AM106" s="566"/>
      <c r="AN106" s="344">
        <f>AN17-AN105</f>
        <v>9253215.656342417</v>
      </c>
      <c r="AO106" s="338"/>
      <c r="AP106" s="338"/>
      <c r="AQ106" s="338"/>
      <c r="AR106" s="338"/>
      <c r="AS106" s="338"/>
      <c r="AT106" s="338"/>
      <c r="AU106" s="338"/>
      <c r="AV106" s="338"/>
      <c r="AW106" s="338"/>
      <c r="AX106" s="338"/>
      <c r="AY106" s="566"/>
      <c r="AZ106" s="860">
        <f>AZ17-AZ105</f>
        <v>1287677.0918452416</v>
      </c>
      <c r="BA106" s="345">
        <f>BA17-BA105</f>
        <v>15532794.816298664</v>
      </c>
      <c r="BB106" s="338"/>
      <c r="BC106" s="338"/>
      <c r="BD106" s="338"/>
      <c r="BE106" s="338"/>
      <c r="BF106" s="338"/>
      <c r="BG106" s="338"/>
      <c r="BH106" s="338"/>
      <c r="BI106" s="338"/>
      <c r="BJ106" s="338"/>
      <c r="BK106" s="338"/>
      <c r="BL106" s="339"/>
    </row>
    <row r="107" spans="1:64" x14ac:dyDescent="0.25">
      <c r="A107" s="267"/>
      <c r="B107" s="126" t="s">
        <v>269</v>
      </c>
      <c r="C107" s="127" t="s">
        <v>26</v>
      </c>
      <c r="D107" s="257">
        <v>-248149.29997542105</v>
      </c>
      <c r="E107" s="340"/>
      <c r="F107" s="340"/>
      <c r="G107" s="340"/>
      <c r="H107" s="340"/>
      <c r="I107" s="340"/>
      <c r="J107" s="340"/>
      <c r="K107" s="340"/>
      <c r="L107" s="340"/>
      <c r="M107" s="340"/>
      <c r="N107" s="340"/>
      <c r="O107" s="377"/>
      <c r="P107" s="257">
        <v>1012932.5826753571</v>
      </c>
      <c r="Q107" s="340"/>
      <c r="R107" s="340"/>
      <c r="S107" s="340"/>
      <c r="T107" s="340"/>
      <c r="U107" s="340"/>
      <c r="V107" s="340"/>
      <c r="W107" s="340"/>
      <c r="X107" s="340"/>
      <c r="Y107" s="340"/>
      <c r="Z107" s="340"/>
      <c r="AA107" s="377"/>
      <c r="AB107" s="257">
        <v>458846.50527549401</v>
      </c>
      <c r="AC107" s="340"/>
      <c r="AD107" s="340"/>
      <c r="AE107" s="340"/>
      <c r="AF107" s="340"/>
      <c r="AG107" s="340"/>
      <c r="AH107" s="340"/>
      <c r="AI107" s="340"/>
      <c r="AJ107" s="340"/>
      <c r="AK107" s="340"/>
      <c r="AL107" s="340"/>
      <c r="AM107" s="340"/>
      <c r="AN107" s="257">
        <v>2268175.5685855588</v>
      </c>
      <c r="AO107" s="340"/>
      <c r="AP107" s="340"/>
      <c r="AQ107" s="340"/>
      <c r="AR107" s="340"/>
      <c r="AS107" s="340"/>
      <c r="AT107" s="340"/>
      <c r="AU107" s="340"/>
      <c r="AV107" s="340"/>
      <c r="AW107" s="340"/>
      <c r="AX107" s="340"/>
      <c r="AY107" s="377"/>
      <c r="AZ107" s="257">
        <v>315639.2143469351</v>
      </c>
      <c r="BA107" s="296">
        <f>D107+P107+AB107+AN107+AZ107</f>
        <v>3807444.5709079239</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-764196.93082137802</v>
      </c>
      <c r="E108" s="342"/>
      <c r="F108" s="342"/>
      <c r="G108" s="342"/>
      <c r="H108" s="342"/>
      <c r="I108" s="342"/>
      <c r="J108" s="342"/>
      <c r="K108" s="342"/>
      <c r="L108" s="342"/>
      <c r="M108" s="342"/>
      <c r="N108" s="342"/>
      <c r="O108" s="1123"/>
      <c r="P108" s="557">
        <f>P106-P107</f>
        <v>3119412.2686872436</v>
      </c>
      <c r="Q108" s="342"/>
      <c r="R108" s="342"/>
      <c r="S108" s="342"/>
      <c r="T108" s="342"/>
      <c r="U108" s="342"/>
      <c r="V108" s="342"/>
      <c r="W108" s="342"/>
      <c r="X108" s="342"/>
      <c r="Y108" s="342"/>
      <c r="Z108" s="342"/>
      <c r="AA108" s="1123"/>
      <c r="AB108" s="557">
        <f>AB106-AB107</f>
        <v>1413056.9422697513</v>
      </c>
      <c r="AC108" s="342"/>
      <c r="AD108" s="342"/>
      <c r="AE108" s="342"/>
      <c r="AF108" s="342"/>
      <c r="AG108" s="342"/>
      <c r="AH108" s="342"/>
      <c r="AI108" s="342"/>
      <c r="AJ108" s="342"/>
      <c r="AK108" s="342"/>
      <c r="AL108" s="342"/>
      <c r="AM108" s="342"/>
      <c r="AN108" s="550">
        <f>AN106-AN107</f>
        <v>6985040.0877568582</v>
      </c>
      <c r="AO108" s="342"/>
      <c r="AP108" s="342"/>
      <c r="AQ108" s="342"/>
      <c r="AR108" s="342"/>
      <c r="AS108" s="342"/>
      <c r="AT108" s="342"/>
      <c r="AU108" s="342"/>
      <c r="AV108" s="342"/>
      <c r="AW108" s="342"/>
      <c r="AX108" s="342"/>
      <c r="AY108" s="1123"/>
      <c r="AZ108" s="579">
        <f>AZ106-AZ107</f>
        <v>972037.87749830657</v>
      </c>
      <c r="BA108" s="347">
        <f>BA106-BA107</f>
        <v>11725350.245390739</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theme="3"/>
  </sheetPr>
  <dimension ref="A1:BL108"/>
  <sheetViews>
    <sheetView zoomScaleNormal="100" workbookViewId="0">
      <pane xSplit="3" topLeftCell="D1" activePane="topRight" state="frozen"/>
      <selection activeCell="D16" sqref="D16"/>
      <selection pane="topRight"/>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400</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387</v>
      </c>
      <c r="B6" s="108"/>
      <c r="C6" s="452"/>
      <c r="E6" s="162"/>
      <c r="F6" s="162"/>
      <c r="G6" s="162"/>
      <c r="H6" s="162"/>
      <c r="I6" s="162"/>
      <c r="J6" s="162"/>
    </row>
    <row r="7" spans="1:64" ht="14.85" customHeight="1" x14ac:dyDescent="0.3">
      <c r="A7" s="259"/>
      <c r="B7" s="260"/>
      <c r="C7" s="261"/>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517" t="s">
        <v>247</v>
      </c>
      <c r="AO7" s="1518"/>
      <c r="AP7" s="1518"/>
      <c r="AQ7" s="1518"/>
      <c r="AR7" s="1518"/>
      <c r="AS7" s="1518"/>
      <c r="AT7" s="1518"/>
      <c r="AU7" s="1518"/>
      <c r="AV7" s="1518"/>
      <c r="AW7" s="1518"/>
      <c r="AX7" s="1518"/>
      <c r="AY7" s="1519"/>
      <c r="AZ7" s="870"/>
      <c r="BA7" s="1486" t="s">
        <v>807</v>
      </c>
      <c r="BB7" s="1487"/>
      <c r="BC7" s="1487"/>
      <c r="BD7" s="1487"/>
      <c r="BE7" s="1487"/>
      <c r="BF7" s="1487"/>
      <c r="BG7" s="1487"/>
      <c r="BH7" s="1487"/>
      <c r="BI7" s="1487"/>
      <c r="BJ7" s="1487"/>
      <c r="BK7" s="1487"/>
      <c r="BL7" s="1488"/>
    </row>
    <row r="8" spans="1:64" ht="45" customHeight="1" x14ac:dyDescent="0.3">
      <c r="A8" s="1254"/>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0</v>
      </c>
      <c r="E9" s="737"/>
      <c r="F9" s="737"/>
      <c r="G9" s="737"/>
      <c r="H9" s="737"/>
      <c r="I9" s="737"/>
      <c r="J9" s="737"/>
      <c r="K9" s="737"/>
      <c r="L9" s="737"/>
      <c r="M9" s="737"/>
      <c r="N9" s="737"/>
      <c r="O9" s="806"/>
      <c r="P9" s="742">
        <f>SUM(Q9:AA9)</f>
        <v>0</v>
      </c>
      <c r="Q9" s="737"/>
      <c r="R9" s="737"/>
      <c r="S9" s="737"/>
      <c r="T9" s="737"/>
      <c r="U9" s="737"/>
      <c r="V9" s="737"/>
      <c r="W9" s="737"/>
      <c r="X9" s="737"/>
      <c r="Y9" s="737"/>
      <c r="Z9" s="737"/>
      <c r="AA9" s="738"/>
      <c r="AB9" s="742">
        <f>SUM(AC9:AM9)</f>
        <v>0</v>
      </c>
      <c r="AC9" s="737"/>
      <c r="AD9" s="737"/>
      <c r="AE9" s="737"/>
      <c r="AF9" s="737"/>
      <c r="AG9" s="737"/>
      <c r="AH9" s="737"/>
      <c r="AI9" s="737"/>
      <c r="AJ9" s="737"/>
      <c r="AK9" s="737"/>
      <c r="AL9" s="737"/>
      <c r="AM9" s="738"/>
      <c r="AN9" s="736">
        <f>SUM(AO9:AY9)</f>
        <v>0</v>
      </c>
      <c r="AO9" s="737"/>
      <c r="AP9" s="737"/>
      <c r="AQ9" s="737"/>
      <c r="AR9" s="737"/>
      <c r="AS9" s="737"/>
      <c r="AT9" s="737"/>
      <c r="AU9" s="737"/>
      <c r="AV9" s="737"/>
      <c r="AW9" s="737"/>
      <c r="AX9" s="737"/>
      <c r="AY9" s="738"/>
      <c r="AZ9" s="855"/>
      <c r="BA9" s="740">
        <f>AN9+AB9+P9+D9+AZ9</f>
        <v>0</v>
      </c>
      <c r="BB9" s="741">
        <f t="shared" ref="BB9:BL9" si="0">AO9+AC9+Q9+E9</f>
        <v>0</v>
      </c>
      <c r="BC9" s="741">
        <f t="shared" si="0"/>
        <v>0</v>
      </c>
      <c r="BD9" s="741">
        <f t="shared" si="0"/>
        <v>0</v>
      </c>
      <c r="BE9" s="741">
        <f t="shared" si="0"/>
        <v>0</v>
      </c>
      <c r="BF9" s="741">
        <f t="shared" si="0"/>
        <v>0</v>
      </c>
      <c r="BG9" s="741">
        <f t="shared" si="0"/>
        <v>0</v>
      </c>
      <c r="BH9" s="741">
        <f t="shared" si="0"/>
        <v>0</v>
      </c>
      <c r="BI9" s="742">
        <f t="shared" si="0"/>
        <v>0</v>
      </c>
      <c r="BJ9" s="742">
        <f t="shared" si="0"/>
        <v>0</v>
      </c>
      <c r="BK9" s="741">
        <f t="shared" si="0"/>
        <v>0</v>
      </c>
      <c r="BL9" s="743">
        <f t="shared" si="0"/>
        <v>0</v>
      </c>
    </row>
    <row r="10" spans="1:64" customFormat="1" ht="18" customHeight="1" x14ac:dyDescent="0.3">
      <c r="A10" s="1503" t="s">
        <v>11</v>
      </c>
      <c r="B10" s="1504"/>
      <c r="C10" s="150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7" t="s">
        <v>183</v>
      </c>
      <c r="B11" s="124">
        <v>1.1000000000000001</v>
      </c>
      <c r="C11" s="125" t="s">
        <v>12</v>
      </c>
      <c r="D11" s="270">
        <f t="shared" ref="D11:D16" si="1">SUM(E11:O11)</f>
        <v>0</v>
      </c>
      <c r="E11" s="249"/>
      <c r="F11" s="249"/>
      <c r="G11" s="249"/>
      <c r="H11" s="249"/>
      <c r="I11" s="249"/>
      <c r="J11" s="249"/>
      <c r="K11" s="249"/>
      <c r="L11" s="249"/>
      <c r="M11" s="249"/>
      <c r="N11" s="249"/>
      <c r="O11" s="249"/>
      <c r="P11" s="270">
        <f t="shared" ref="P11:P16" si="2">SUM(Q11:AA11)</f>
        <v>0</v>
      </c>
      <c r="Q11" s="249"/>
      <c r="R11" s="249"/>
      <c r="S11" s="249"/>
      <c r="T11" s="249"/>
      <c r="U11" s="249"/>
      <c r="V11" s="249"/>
      <c r="W11" s="249"/>
      <c r="X11" s="249"/>
      <c r="Y11" s="249"/>
      <c r="Z11" s="249"/>
      <c r="AA11" s="250"/>
      <c r="AB11" s="270">
        <f t="shared" ref="AB11:AB16" si="3">SUM(AC11:AM11)</f>
        <v>0</v>
      </c>
      <c r="AC11" s="249"/>
      <c r="AD11" s="249"/>
      <c r="AE11" s="249"/>
      <c r="AF11" s="249"/>
      <c r="AG11" s="249"/>
      <c r="AH11" s="249"/>
      <c r="AI11" s="249"/>
      <c r="AJ11" s="251"/>
      <c r="AK11" s="249"/>
      <c r="AL11" s="249"/>
      <c r="AM11" s="250"/>
      <c r="AN11" s="270">
        <f t="shared" ref="AN11:AN16" si="4">SUM(AO11:AY11)</f>
        <v>0</v>
      </c>
      <c r="AO11" s="249"/>
      <c r="AP11" s="249"/>
      <c r="AQ11" s="249"/>
      <c r="AR11" s="249"/>
      <c r="AS11" s="249"/>
      <c r="AT11" s="249"/>
      <c r="AU11" s="249"/>
      <c r="AV11" s="249"/>
      <c r="AW11" s="249"/>
      <c r="AX11" s="249"/>
      <c r="AY11" s="250"/>
      <c r="AZ11" s="856"/>
      <c r="BA11" s="321">
        <f t="shared" ref="BA11:BA16" si="5">SUM(BB11:BL11)+AZ11</f>
        <v>0</v>
      </c>
      <c r="BB11" s="271">
        <f t="shared" ref="BB11:BL16" si="6">E11+Q11+AC11+AO11</f>
        <v>0</v>
      </c>
      <c r="BC11" s="271">
        <f t="shared" si="6"/>
        <v>0</v>
      </c>
      <c r="BD11" s="271">
        <f t="shared" si="6"/>
        <v>0</v>
      </c>
      <c r="BE11" s="271">
        <f t="shared" si="6"/>
        <v>0</v>
      </c>
      <c r="BF11" s="271">
        <f t="shared" si="6"/>
        <v>0</v>
      </c>
      <c r="BG11" s="271">
        <f t="shared" si="6"/>
        <v>0</v>
      </c>
      <c r="BH11" s="271">
        <f t="shared" si="6"/>
        <v>0</v>
      </c>
      <c r="BI11" s="271">
        <f t="shared" si="6"/>
        <v>0</v>
      </c>
      <c r="BJ11" s="271">
        <f t="shared" si="6"/>
        <v>0</v>
      </c>
      <c r="BK11" s="271">
        <f t="shared" si="6"/>
        <v>0</v>
      </c>
      <c r="BL11" s="295">
        <f t="shared" si="6"/>
        <v>0</v>
      </c>
    </row>
    <row r="12" spans="1:64" x14ac:dyDescent="0.25">
      <c r="A12" s="1498"/>
      <c r="B12" s="126" t="s">
        <v>1300</v>
      </c>
      <c r="C12" s="127" t="s">
        <v>1309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8"/>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8"/>
      <c r="B14" s="126" t="s">
        <v>896</v>
      </c>
      <c r="C14" s="127" t="s">
        <v>897</v>
      </c>
      <c r="D14" s="271">
        <f t="shared" si="1"/>
        <v>0</v>
      </c>
      <c r="E14" s="249"/>
      <c r="F14" s="249"/>
      <c r="G14" s="249"/>
      <c r="H14" s="249"/>
      <c r="I14" s="249"/>
      <c r="J14" s="249"/>
      <c r="K14" s="249"/>
      <c r="L14" s="249"/>
      <c r="M14" s="249"/>
      <c r="N14" s="249"/>
      <c r="O14" s="250"/>
      <c r="P14" s="271">
        <f t="shared" si="2"/>
        <v>0</v>
      </c>
      <c r="Q14" s="249"/>
      <c r="R14" s="249"/>
      <c r="S14" s="249"/>
      <c r="T14" s="249"/>
      <c r="U14" s="249"/>
      <c r="V14" s="249"/>
      <c r="W14" s="249"/>
      <c r="X14" s="249"/>
      <c r="Y14" s="249"/>
      <c r="Z14" s="249"/>
      <c r="AA14" s="250"/>
      <c r="AB14" s="271">
        <f t="shared" si="3"/>
        <v>0</v>
      </c>
      <c r="AC14" s="249"/>
      <c r="AD14" s="249"/>
      <c r="AE14" s="249"/>
      <c r="AF14" s="249"/>
      <c r="AG14" s="249"/>
      <c r="AH14" s="249"/>
      <c r="AI14" s="249"/>
      <c r="AJ14" s="249"/>
      <c r="AK14" s="249"/>
      <c r="AL14" s="249"/>
      <c r="AM14" s="250"/>
      <c r="AN14" s="270">
        <f t="shared" si="4"/>
        <v>0</v>
      </c>
      <c r="AO14" s="249"/>
      <c r="AP14" s="249"/>
      <c r="AQ14" s="249"/>
      <c r="AR14" s="249"/>
      <c r="AS14" s="249"/>
      <c r="AT14" s="249"/>
      <c r="AU14" s="249"/>
      <c r="AV14" s="249"/>
      <c r="AW14" s="249"/>
      <c r="AX14" s="249"/>
      <c r="AY14" s="250"/>
      <c r="AZ14" s="856"/>
      <c r="BA14" s="290">
        <f t="shared" si="5"/>
        <v>0</v>
      </c>
      <c r="BB14" s="271">
        <f t="shared" si="6"/>
        <v>0</v>
      </c>
      <c r="BC14" s="271">
        <f t="shared" si="6"/>
        <v>0</v>
      </c>
      <c r="BD14" s="271">
        <f t="shared" si="6"/>
        <v>0</v>
      </c>
      <c r="BE14" s="271">
        <f t="shared" si="6"/>
        <v>0</v>
      </c>
      <c r="BF14" s="271">
        <f t="shared" si="6"/>
        <v>0</v>
      </c>
      <c r="BG14" s="271">
        <f t="shared" si="6"/>
        <v>0</v>
      </c>
      <c r="BH14" s="271">
        <f t="shared" si="6"/>
        <v>0</v>
      </c>
      <c r="BI14" s="271">
        <f t="shared" si="6"/>
        <v>0</v>
      </c>
      <c r="BJ14" s="271">
        <f t="shared" si="6"/>
        <v>0</v>
      </c>
      <c r="BK14" s="271">
        <f t="shared" si="6"/>
        <v>0</v>
      </c>
      <c r="BL14" s="291">
        <f t="shared" si="6"/>
        <v>0</v>
      </c>
    </row>
    <row r="15" spans="1:64" x14ac:dyDescent="0.25">
      <c r="A15" s="1498"/>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8"/>
      <c r="B16" s="126" t="s">
        <v>35</v>
      </c>
      <c r="C16" s="127" t="s">
        <v>13</v>
      </c>
      <c r="D16" s="270">
        <f t="shared" si="1"/>
        <v>0</v>
      </c>
      <c r="E16" s="249"/>
      <c r="F16" s="249"/>
      <c r="G16" s="249"/>
      <c r="H16" s="249"/>
      <c r="I16" s="249"/>
      <c r="J16" s="249"/>
      <c r="K16" s="249"/>
      <c r="L16" s="249"/>
      <c r="M16" s="249"/>
      <c r="N16" s="249"/>
      <c r="O16" s="249"/>
      <c r="P16" s="270">
        <f t="shared" si="2"/>
        <v>0</v>
      </c>
      <c r="Q16" s="249"/>
      <c r="R16" s="249"/>
      <c r="S16" s="249"/>
      <c r="T16" s="249"/>
      <c r="U16" s="249"/>
      <c r="V16" s="249"/>
      <c r="W16" s="249"/>
      <c r="X16" s="249"/>
      <c r="Y16" s="249"/>
      <c r="Z16" s="249"/>
      <c r="AA16" s="250"/>
      <c r="AB16" s="270">
        <f t="shared" si="3"/>
        <v>0</v>
      </c>
      <c r="AC16" s="249"/>
      <c r="AD16" s="249"/>
      <c r="AE16" s="249"/>
      <c r="AF16" s="249"/>
      <c r="AG16" s="249"/>
      <c r="AH16" s="249"/>
      <c r="AI16" s="249"/>
      <c r="AJ16" s="249"/>
      <c r="AK16" s="249"/>
      <c r="AL16" s="249"/>
      <c r="AM16" s="250"/>
      <c r="AN16" s="270">
        <f t="shared" si="4"/>
        <v>0</v>
      </c>
      <c r="AO16" s="249"/>
      <c r="AP16" s="249"/>
      <c r="AQ16" s="249"/>
      <c r="AR16" s="249"/>
      <c r="AS16" s="249"/>
      <c r="AT16" s="249"/>
      <c r="AU16" s="249"/>
      <c r="AV16" s="249"/>
      <c r="AW16" s="249"/>
      <c r="AX16" s="249"/>
      <c r="AY16" s="250"/>
      <c r="AZ16" s="856"/>
      <c r="BA16" s="290">
        <f t="shared" si="5"/>
        <v>0</v>
      </c>
      <c r="BB16" s="271">
        <f t="shared" si="6"/>
        <v>0</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0</v>
      </c>
      <c r="BL16" s="291">
        <f t="shared" si="6"/>
        <v>0</v>
      </c>
    </row>
    <row r="17" spans="1:64" s="209" customFormat="1" x14ac:dyDescent="0.25">
      <c r="A17" s="1498"/>
      <c r="B17" s="128" t="s">
        <v>201</v>
      </c>
      <c r="C17" s="309" t="s">
        <v>14</v>
      </c>
      <c r="D17" s="272">
        <f>SUM(D11:D16)</f>
        <v>0</v>
      </c>
      <c r="E17" s="272">
        <f>SUM(E11:E16)</f>
        <v>0</v>
      </c>
      <c r="F17" s="272">
        <f>SUM(F11:F16)</f>
        <v>0</v>
      </c>
      <c r="G17" s="272">
        <f t="shared" ref="G17:O17" si="7">SUM(G11:G16)</f>
        <v>0</v>
      </c>
      <c r="H17" s="272">
        <f t="shared" si="7"/>
        <v>0</v>
      </c>
      <c r="I17" s="272">
        <f t="shared" si="7"/>
        <v>0</v>
      </c>
      <c r="J17" s="272">
        <f t="shared" si="7"/>
        <v>0</v>
      </c>
      <c r="K17" s="272">
        <f t="shared" si="7"/>
        <v>0</v>
      </c>
      <c r="L17" s="272">
        <f t="shared" si="7"/>
        <v>0</v>
      </c>
      <c r="M17" s="272">
        <f t="shared" si="7"/>
        <v>0</v>
      </c>
      <c r="N17" s="272">
        <f t="shared" si="7"/>
        <v>0</v>
      </c>
      <c r="O17" s="272">
        <f t="shared" si="7"/>
        <v>0</v>
      </c>
      <c r="P17" s="288">
        <f>SUM(P11:P16)</f>
        <v>0</v>
      </c>
      <c r="Q17" s="272">
        <f>SUM(Q11:Q16)</f>
        <v>0</v>
      </c>
      <c r="R17" s="272">
        <f>SUM(R11:R16)</f>
        <v>0</v>
      </c>
      <c r="S17" s="272">
        <f t="shared" ref="S17:AA17" si="8">SUM(S11:S16)</f>
        <v>0</v>
      </c>
      <c r="T17" s="272">
        <f t="shared" si="8"/>
        <v>0</v>
      </c>
      <c r="U17" s="272">
        <f t="shared" si="8"/>
        <v>0</v>
      </c>
      <c r="V17" s="272">
        <f t="shared" si="8"/>
        <v>0</v>
      </c>
      <c r="W17" s="272">
        <f t="shared" si="8"/>
        <v>0</v>
      </c>
      <c r="X17" s="272">
        <f t="shared" si="8"/>
        <v>0</v>
      </c>
      <c r="Y17" s="272">
        <f t="shared" si="8"/>
        <v>0</v>
      </c>
      <c r="Z17" s="272">
        <f t="shared" si="8"/>
        <v>0</v>
      </c>
      <c r="AA17" s="281">
        <f t="shared" si="8"/>
        <v>0</v>
      </c>
      <c r="AB17" s="288">
        <f>SUM(AB11:AB16)</f>
        <v>0</v>
      </c>
      <c r="AC17" s="272">
        <f>SUM(AC11:AC16)</f>
        <v>0</v>
      </c>
      <c r="AD17" s="272">
        <f>SUM(AD11:AD16)</f>
        <v>0</v>
      </c>
      <c r="AE17" s="272">
        <f t="shared" ref="AE17:AM17" si="9">SUM(AE11:AE16)</f>
        <v>0</v>
      </c>
      <c r="AF17" s="272">
        <f t="shared" si="9"/>
        <v>0</v>
      </c>
      <c r="AG17" s="272">
        <f t="shared" si="9"/>
        <v>0</v>
      </c>
      <c r="AH17" s="272">
        <f t="shared" si="9"/>
        <v>0</v>
      </c>
      <c r="AI17" s="272">
        <f t="shared" si="9"/>
        <v>0</v>
      </c>
      <c r="AJ17" s="272">
        <f t="shared" si="9"/>
        <v>0</v>
      </c>
      <c r="AK17" s="272">
        <f t="shared" si="9"/>
        <v>0</v>
      </c>
      <c r="AL17" s="272">
        <f t="shared" si="9"/>
        <v>0</v>
      </c>
      <c r="AM17" s="272">
        <f t="shared" si="9"/>
        <v>0</v>
      </c>
      <c r="AN17" s="288">
        <f>SUM(AN11:AN16)</f>
        <v>0</v>
      </c>
      <c r="AO17" s="272">
        <f>SUM(AO11:AO16)</f>
        <v>0</v>
      </c>
      <c r="AP17" s="272">
        <f t="shared" ref="AP17:AZ17" si="10">SUM(AP11:AP16)</f>
        <v>0</v>
      </c>
      <c r="AQ17" s="272">
        <f t="shared" si="10"/>
        <v>0</v>
      </c>
      <c r="AR17" s="272">
        <f t="shared" si="10"/>
        <v>0</v>
      </c>
      <c r="AS17" s="272">
        <f t="shared" si="10"/>
        <v>0</v>
      </c>
      <c r="AT17" s="272">
        <f t="shared" si="10"/>
        <v>0</v>
      </c>
      <c r="AU17" s="272">
        <f t="shared" si="10"/>
        <v>0</v>
      </c>
      <c r="AV17" s="272">
        <f t="shared" si="10"/>
        <v>0</v>
      </c>
      <c r="AW17" s="272">
        <f t="shared" si="10"/>
        <v>0</v>
      </c>
      <c r="AX17" s="272">
        <f t="shared" si="10"/>
        <v>0</v>
      </c>
      <c r="AY17" s="281">
        <f t="shared" si="10"/>
        <v>0</v>
      </c>
      <c r="AZ17" s="293">
        <f t="shared" si="10"/>
        <v>0</v>
      </c>
      <c r="BA17" s="292">
        <f>SUM(BA11:BA16)</f>
        <v>0</v>
      </c>
      <c r="BB17" s="272">
        <f>SUM(BB11:BB16)</f>
        <v>0</v>
      </c>
      <c r="BC17" s="272">
        <f t="shared" ref="BC17:BL17" si="11">SUM(BC11:BC16)</f>
        <v>0</v>
      </c>
      <c r="BD17" s="272">
        <f t="shared" si="11"/>
        <v>0</v>
      </c>
      <c r="BE17" s="272">
        <f t="shared" si="11"/>
        <v>0</v>
      </c>
      <c r="BF17" s="272">
        <f t="shared" si="11"/>
        <v>0</v>
      </c>
      <c r="BG17" s="272">
        <f t="shared" si="11"/>
        <v>0</v>
      </c>
      <c r="BH17" s="272">
        <f t="shared" si="11"/>
        <v>0</v>
      </c>
      <c r="BI17" s="272">
        <f t="shared" si="11"/>
        <v>0</v>
      </c>
      <c r="BJ17" s="272">
        <f>SUM(BJ11:BJ16)</f>
        <v>0</v>
      </c>
      <c r="BK17" s="272">
        <f t="shared" si="11"/>
        <v>0</v>
      </c>
      <c r="BL17" s="293">
        <f t="shared" si="11"/>
        <v>0</v>
      </c>
    </row>
    <row r="18" spans="1:64" customFormat="1" ht="14.85" customHeight="1" x14ac:dyDescent="0.25">
      <c r="A18" s="1500" t="s">
        <v>268</v>
      </c>
      <c r="B18" s="1501"/>
      <c r="C18" s="1502"/>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92" t="s">
        <v>247</v>
      </c>
      <c r="AO18" s="1461"/>
      <c r="AP18" s="1461"/>
      <c r="AQ18" s="1461"/>
      <c r="AR18" s="1461"/>
      <c r="AS18" s="1461"/>
      <c r="AT18" s="1461"/>
      <c r="AU18" s="1461"/>
      <c r="AV18" s="1461"/>
      <c r="AW18" s="1461"/>
      <c r="AX18" s="1461"/>
      <c r="AY18" s="1493"/>
      <c r="AZ18" s="719"/>
      <c r="BA18" s="1460" t="s">
        <v>807</v>
      </c>
      <c r="BB18" s="1461"/>
      <c r="BC18" s="1461"/>
      <c r="BD18" s="1461"/>
      <c r="BE18" s="1461"/>
      <c r="BF18" s="1461"/>
      <c r="BG18" s="1461"/>
      <c r="BH18" s="1461"/>
      <c r="BI18" s="1461"/>
      <c r="BJ18" s="1461"/>
      <c r="BK18" s="1461"/>
      <c r="BL18" s="1462"/>
    </row>
    <row r="19" spans="1:64" customFormat="1" ht="45" customHeight="1" x14ac:dyDescent="0.25">
      <c r="A19" s="1503"/>
      <c r="B19" s="1504"/>
      <c r="C19" s="1505"/>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497" t="s">
        <v>0</v>
      </c>
      <c r="B20" s="124">
        <v>2.1</v>
      </c>
      <c r="C20" s="125" t="s">
        <v>147</v>
      </c>
      <c r="D20" s="273">
        <f t="shared" ref="D20:D27" si="12">SUM(E20:O20)</f>
        <v>0</v>
      </c>
      <c r="E20" s="251"/>
      <c r="F20" s="251"/>
      <c r="G20" s="251"/>
      <c r="H20" s="251"/>
      <c r="I20" s="251"/>
      <c r="J20" s="251"/>
      <c r="K20" s="251"/>
      <c r="L20" s="251"/>
      <c r="M20" s="251"/>
      <c r="N20" s="251"/>
      <c r="O20" s="252"/>
      <c r="P20" s="273">
        <f t="shared" ref="P20:P27" si="13">SUM(Q20:AA20)</f>
        <v>0</v>
      </c>
      <c r="Q20" s="251"/>
      <c r="R20" s="251"/>
      <c r="S20" s="251"/>
      <c r="T20" s="251"/>
      <c r="U20" s="251"/>
      <c r="V20" s="251"/>
      <c r="W20" s="251"/>
      <c r="X20" s="251"/>
      <c r="Y20" s="251"/>
      <c r="Z20" s="251"/>
      <c r="AA20" s="252"/>
      <c r="AB20" s="273">
        <f t="shared" ref="AB20:AB27" si="14">SUM(AC20:AM20)</f>
        <v>0</v>
      </c>
      <c r="AC20" s="251"/>
      <c r="AD20" s="251"/>
      <c r="AE20" s="251"/>
      <c r="AF20" s="251"/>
      <c r="AG20" s="251"/>
      <c r="AH20" s="251"/>
      <c r="AI20" s="251"/>
      <c r="AJ20" s="251"/>
      <c r="AK20" s="251"/>
      <c r="AL20" s="251"/>
      <c r="AM20" s="252"/>
      <c r="AN20" s="276">
        <f t="shared" ref="AN20:AN27" si="15">SUM(AO20:AY20)</f>
        <v>0</v>
      </c>
      <c r="AO20" s="251"/>
      <c r="AP20" s="251"/>
      <c r="AQ20" s="251"/>
      <c r="AR20" s="251"/>
      <c r="AS20" s="251"/>
      <c r="AT20" s="251"/>
      <c r="AU20" s="251"/>
      <c r="AV20" s="249"/>
      <c r="AW20" s="251"/>
      <c r="AX20" s="251"/>
      <c r="AY20" s="252"/>
      <c r="AZ20" s="857"/>
      <c r="BA20" s="294">
        <f t="shared" ref="BA20:BA27" si="16">SUM(BB20:BL20)+AZ20</f>
        <v>0</v>
      </c>
      <c r="BB20" s="271">
        <f t="shared" ref="BB20:BL27" si="17">E20+Q20+AC20+AO20</f>
        <v>0</v>
      </c>
      <c r="BC20" s="271">
        <f t="shared" si="17"/>
        <v>0</v>
      </c>
      <c r="BD20" s="271">
        <f t="shared" si="17"/>
        <v>0</v>
      </c>
      <c r="BE20" s="271">
        <f t="shared" si="17"/>
        <v>0</v>
      </c>
      <c r="BF20" s="271">
        <f t="shared" si="17"/>
        <v>0</v>
      </c>
      <c r="BG20" s="271">
        <f t="shared" si="17"/>
        <v>0</v>
      </c>
      <c r="BH20" s="271">
        <f t="shared" si="17"/>
        <v>0</v>
      </c>
      <c r="BI20" s="271">
        <f t="shared" si="17"/>
        <v>0</v>
      </c>
      <c r="BJ20" s="271">
        <f t="shared" si="17"/>
        <v>0</v>
      </c>
      <c r="BK20" s="271">
        <f t="shared" si="17"/>
        <v>0</v>
      </c>
      <c r="BL20" s="295">
        <f t="shared" si="17"/>
        <v>0</v>
      </c>
    </row>
    <row r="21" spans="1:64" ht="24.75" x14ac:dyDescent="0.25">
      <c r="A21" s="1498"/>
      <c r="B21" s="126">
        <v>2.2000000000000002</v>
      </c>
      <c r="C21" s="127" t="s">
        <v>148</v>
      </c>
      <c r="D21" s="274">
        <f t="shared" si="12"/>
        <v>0</v>
      </c>
      <c r="E21" s="253"/>
      <c r="F21" s="253"/>
      <c r="G21" s="253"/>
      <c r="H21" s="253"/>
      <c r="I21" s="253"/>
      <c r="J21" s="253"/>
      <c r="K21" s="253"/>
      <c r="L21" s="253"/>
      <c r="M21" s="253"/>
      <c r="N21" s="253"/>
      <c r="O21" s="254"/>
      <c r="P21" s="274">
        <f t="shared" si="13"/>
        <v>0</v>
      </c>
      <c r="Q21" s="253"/>
      <c r="R21" s="253"/>
      <c r="S21" s="253"/>
      <c r="T21" s="253"/>
      <c r="U21" s="253"/>
      <c r="V21" s="253"/>
      <c r="W21" s="253"/>
      <c r="X21" s="253"/>
      <c r="Y21" s="253"/>
      <c r="Z21" s="253"/>
      <c r="AA21" s="254"/>
      <c r="AB21" s="274">
        <f t="shared" si="14"/>
        <v>0</v>
      </c>
      <c r="AC21" s="253"/>
      <c r="AD21" s="253"/>
      <c r="AE21" s="253"/>
      <c r="AF21" s="253"/>
      <c r="AG21" s="253"/>
      <c r="AH21" s="253"/>
      <c r="AI21" s="253"/>
      <c r="AJ21" s="253"/>
      <c r="AK21" s="253"/>
      <c r="AL21" s="253"/>
      <c r="AM21" s="254"/>
      <c r="AN21" s="289">
        <f t="shared" si="15"/>
        <v>0</v>
      </c>
      <c r="AO21" s="253"/>
      <c r="AP21" s="253"/>
      <c r="AQ21" s="253"/>
      <c r="AR21" s="253"/>
      <c r="AS21" s="253"/>
      <c r="AT21" s="253"/>
      <c r="AU21" s="253"/>
      <c r="AV21" s="253"/>
      <c r="AW21" s="253"/>
      <c r="AX21" s="253"/>
      <c r="AY21" s="254"/>
      <c r="AZ21" s="526"/>
      <c r="BA21" s="296">
        <f t="shared" si="16"/>
        <v>0</v>
      </c>
      <c r="BB21" s="271">
        <f t="shared" si="17"/>
        <v>0</v>
      </c>
      <c r="BC21" s="271">
        <f t="shared" si="17"/>
        <v>0</v>
      </c>
      <c r="BD21" s="271">
        <f t="shared" si="17"/>
        <v>0</v>
      </c>
      <c r="BE21" s="271">
        <f t="shared" si="17"/>
        <v>0</v>
      </c>
      <c r="BF21" s="271">
        <f t="shared" si="17"/>
        <v>0</v>
      </c>
      <c r="BG21" s="271">
        <f t="shared" si="17"/>
        <v>0</v>
      </c>
      <c r="BH21" s="271">
        <f t="shared" si="17"/>
        <v>0</v>
      </c>
      <c r="BI21" s="271">
        <f t="shared" si="17"/>
        <v>0</v>
      </c>
      <c r="BJ21" s="271">
        <f t="shared" si="17"/>
        <v>0</v>
      </c>
      <c r="BK21" s="271">
        <f t="shared" si="17"/>
        <v>0</v>
      </c>
      <c r="BL21" s="291">
        <f t="shared" si="17"/>
        <v>0</v>
      </c>
    </row>
    <row r="22" spans="1:64" x14ac:dyDescent="0.25">
      <c r="A22" s="1498"/>
      <c r="B22" s="126">
        <v>2.2999999999999998</v>
      </c>
      <c r="C22" s="127" t="s">
        <v>149</v>
      </c>
      <c r="D22" s="274">
        <f t="shared" si="12"/>
        <v>0</v>
      </c>
      <c r="E22" s="253"/>
      <c r="F22" s="253"/>
      <c r="G22" s="253"/>
      <c r="H22" s="253"/>
      <c r="I22" s="253"/>
      <c r="J22" s="253"/>
      <c r="K22" s="253"/>
      <c r="L22" s="253"/>
      <c r="M22" s="253"/>
      <c r="N22" s="253"/>
      <c r="O22" s="254"/>
      <c r="P22" s="274">
        <f t="shared" si="13"/>
        <v>0</v>
      </c>
      <c r="Q22" s="253"/>
      <c r="R22" s="253"/>
      <c r="S22" s="253"/>
      <c r="T22" s="253"/>
      <c r="U22" s="253"/>
      <c r="V22" s="253"/>
      <c r="W22" s="253"/>
      <c r="X22" s="253"/>
      <c r="Y22" s="253"/>
      <c r="Z22" s="253"/>
      <c r="AA22" s="254"/>
      <c r="AB22" s="274">
        <f t="shared" si="14"/>
        <v>0</v>
      </c>
      <c r="AC22" s="253"/>
      <c r="AD22" s="253"/>
      <c r="AE22" s="253"/>
      <c r="AF22" s="253"/>
      <c r="AG22" s="253"/>
      <c r="AH22" s="253"/>
      <c r="AI22" s="253"/>
      <c r="AJ22" s="253"/>
      <c r="AK22" s="253"/>
      <c r="AL22" s="253"/>
      <c r="AM22" s="254"/>
      <c r="AN22" s="289">
        <f t="shared" si="15"/>
        <v>0</v>
      </c>
      <c r="AO22" s="253"/>
      <c r="AP22" s="253"/>
      <c r="AQ22" s="253"/>
      <c r="AR22" s="253"/>
      <c r="AS22" s="253"/>
      <c r="AT22" s="253"/>
      <c r="AU22" s="253"/>
      <c r="AV22" s="253"/>
      <c r="AW22" s="253"/>
      <c r="AX22" s="253"/>
      <c r="AY22" s="254"/>
      <c r="AZ22" s="526"/>
      <c r="BA22" s="296">
        <f t="shared" si="16"/>
        <v>0</v>
      </c>
      <c r="BB22" s="271">
        <f t="shared" si="17"/>
        <v>0</v>
      </c>
      <c r="BC22" s="271">
        <f t="shared" si="17"/>
        <v>0</v>
      </c>
      <c r="BD22" s="271">
        <f t="shared" si="17"/>
        <v>0</v>
      </c>
      <c r="BE22" s="271">
        <f t="shared" si="17"/>
        <v>0</v>
      </c>
      <c r="BF22" s="271">
        <f t="shared" si="17"/>
        <v>0</v>
      </c>
      <c r="BG22" s="271">
        <f t="shared" si="17"/>
        <v>0</v>
      </c>
      <c r="BH22" s="271">
        <f t="shared" si="17"/>
        <v>0</v>
      </c>
      <c r="BI22" s="271">
        <f t="shared" si="17"/>
        <v>0</v>
      </c>
      <c r="BJ22" s="271">
        <f t="shared" si="17"/>
        <v>0</v>
      </c>
      <c r="BK22" s="271">
        <f t="shared" si="17"/>
        <v>0</v>
      </c>
      <c r="BL22" s="291">
        <f t="shared" si="17"/>
        <v>0</v>
      </c>
    </row>
    <row r="23" spans="1:64" x14ac:dyDescent="0.25">
      <c r="A23" s="1498"/>
      <c r="B23" s="126">
        <v>2.4</v>
      </c>
      <c r="C23" s="127" t="s">
        <v>150</v>
      </c>
      <c r="D23" s="274">
        <f t="shared" si="12"/>
        <v>0</v>
      </c>
      <c r="E23" s="253"/>
      <c r="F23" s="253"/>
      <c r="G23" s="253"/>
      <c r="H23" s="253"/>
      <c r="I23" s="253"/>
      <c r="J23" s="253"/>
      <c r="K23" s="253"/>
      <c r="L23" s="253"/>
      <c r="M23" s="253"/>
      <c r="N23" s="253"/>
      <c r="O23" s="254"/>
      <c r="P23" s="274">
        <f t="shared" si="13"/>
        <v>0</v>
      </c>
      <c r="Q23" s="253"/>
      <c r="R23" s="253"/>
      <c r="S23" s="253"/>
      <c r="T23" s="253"/>
      <c r="U23" s="253"/>
      <c r="V23" s="253"/>
      <c r="W23" s="253"/>
      <c r="X23" s="253"/>
      <c r="Y23" s="253"/>
      <c r="Z23" s="253"/>
      <c r="AA23" s="254"/>
      <c r="AB23" s="274">
        <f t="shared" si="14"/>
        <v>0</v>
      </c>
      <c r="AC23" s="253"/>
      <c r="AD23" s="253"/>
      <c r="AE23" s="253"/>
      <c r="AF23" s="253"/>
      <c r="AG23" s="253"/>
      <c r="AH23" s="253"/>
      <c r="AI23" s="253"/>
      <c r="AJ23" s="253"/>
      <c r="AK23" s="253"/>
      <c r="AL23" s="253"/>
      <c r="AM23" s="254"/>
      <c r="AN23" s="289">
        <f t="shared" si="15"/>
        <v>0</v>
      </c>
      <c r="AO23" s="253"/>
      <c r="AP23" s="253"/>
      <c r="AQ23" s="253"/>
      <c r="AR23" s="253"/>
      <c r="AS23" s="253"/>
      <c r="AT23" s="253"/>
      <c r="AU23" s="253"/>
      <c r="AV23" s="253"/>
      <c r="AW23" s="253"/>
      <c r="AX23" s="253"/>
      <c r="AY23" s="254"/>
      <c r="AZ23" s="526"/>
      <c r="BA23" s="296">
        <f t="shared" si="16"/>
        <v>0</v>
      </c>
      <c r="BB23" s="271">
        <f t="shared" si="17"/>
        <v>0</v>
      </c>
      <c r="BC23" s="271">
        <f t="shared" si="17"/>
        <v>0</v>
      </c>
      <c r="BD23" s="271">
        <f t="shared" si="17"/>
        <v>0</v>
      </c>
      <c r="BE23" s="271">
        <f t="shared" si="17"/>
        <v>0</v>
      </c>
      <c r="BF23" s="271">
        <f t="shared" si="17"/>
        <v>0</v>
      </c>
      <c r="BG23" s="271">
        <f t="shared" si="17"/>
        <v>0</v>
      </c>
      <c r="BH23" s="271">
        <f t="shared" si="17"/>
        <v>0</v>
      </c>
      <c r="BI23" s="271">
        <f t="shared" si="17"/>
        <v>0</v>
      </c>
      <c r="BJ23" s="271">
        <f t="shared" si="17"/>
        <v>0</v>
      </c>
      <c r="BK23" s="271">
        <f t="shared" si="17"/>
        <v>0</v>
      </c>
      <c r="BL23" s="291">
        <f t="shared" si="17"/>
        <v>0</v>
      </c>
    </row>
    <row r="24" spans="1:64" ht="24.75" x14ac:dyDescent="0.25">
      <c r="A24" s="1498"/>
      <c r="B24" s="126">
        <v>2.5</v>
      </c>
      <c r="C24" s="127" t="s">
        <v>151</v>
      </c>
      <c r="D24" s="274">
        <f t="shared" si="12"/>
        <v>0</v>
      </c>
      <c r="E24" s="253"/>
      <c r="F24" s="253"/>
      <c r="G24" s="253"/>
      <c r="H24" s="253"/>
      <c r="I24" s="253"/>
      <c r="J24" s="253"/>
      <c r="K24" s="253"/>
      <c r="L24" s="253"/>
      <c r="M24" s="253"/>
      <c r="N24" s="253"/>
      <c r="O24" s="254"/>
      <c r="P24" s="274">
        <f t="shared" si="13"/>
        <v>0</v>
      </c>
      <c r="Q24" s="253"/>
      <c r="R24" s="253"/>
      <c r="S24" s="253"/>
      <c r="T24" s="253"/>
      <c r="U24" s="253"/>
      <c r="V24" s="253"/>
      <c r="W24" s="253"/>
      <c r="X24" s="253"/>
      <c r="Y24" s="253"/>
      <c r="Z24" s="253"/>
      <c r="AA24" s="254"/>
      <c r="AB24" s="274">
        <f t="shared" si="14"/>
        <v>0</v>
      </c>
      <c r="AC24" s="253"/>
      <c r="AD24" s="253"/>
      <c r="AE24" s="253"/>
      <c r="AF24" s="253"/>
      <c r="AG24" s="253"/>
      <c r="AH24" s="253"/>
      <c r="AI24" s="253"/>
      <c r="AJ24" s="253"/>
      <c r="AK24" s="253"/>
      <c r="AL24" s="253"/>
      <c r="AM24" s="254"/>
      <c r="AN24" s="289">
        <f t="shared" si="15"/>
        <v>0</v>
      </c>
      <c r="AO24" s="253"/>
      <c r="AP24" s="253"/>
      <c r="AQ24" s="253"/>
      <c r="AR24" s="253"/>
      <c r="AS24" s="253"/>
      <c r="AT24" s="253"/>
      <c r="AU24" s="253"/>
      <c r="AV24" s="253"/>
      <c r="AW24" s="253"/>
      <c r="AX24" s="253"/>
      <c r="AY24" s="254"/>
      <c r="AZ24" s="526"/>
      <c r="BA24" s="296">
        <f t="shared" si="16"/>
        <v>0</v>
      </c>
      <c r="BB24" s="271">
        <f t="shared" si="17"/>
        <v>0</v>
      </c>
      <c r="BC24" s="271">
        <f t="shared" si="17"/>
        <v>0</v>
      </c>
      <c r="BD24" s="271">
        <f t="shared" si="17"/>
        <v>0</v>
      </c>
      <c r="BE24" s="271">
        <f t="shared" si="17"/>
        <v>0</v>
      </c>
      <c r="BF24" s="271">
        <f t="shared" si="17"/>
        <v>0</v>
      </c>
      <c r="BG24" s="271">
        <f t="shared" si="17"/>
        <v>0</v>
      </c>
      <c r="BH24" s="271">
        <f t="shared" si="17"/>
        <v>0</v>
      </c>
      <c r="BI24" s="271">
        <f t="shared" si="17"/>
        <v>0</v>
      </c>
      <c r="BJ24" s="271">
        <f t="shared" si="17"/>
        <v>0</v>
      </c>
      <c r="BK24" s="271">
        <f t="shared" si="17"/>
        <v>0</v>
      </c>
      <c r="BL24" s="291">
        <f t="shared" si="17"/>
        <v>0</v>
      </c>
    </row>
    <row r="25" spans="1:64" s="255" customFormat="1" x14ac:dyDescent="0.25">
      <c r="A25" s="1498"/>
      <c r="B25" s="126" t="s">
        <v>96</v>
      </c>
      <c r="C25" s="127" t="s">
        <v>7</v>
      </c>
      <c r="D25" s="274">
        <f t="shared" si="12"/>
        <v>0</v>
      </c>
      <c r="E25" s="253"/>
      <c r="F25" s="253"/>
      <c r="G25" s="253"/>
      <c r="H25" s="253"/>
      <c r="I25" s="253"/>
      <c r="J25" s="253"/>
      <c r="K25" s="253"/>
      <c r="L25" s="253"/>
      <c r="M25" s="253"/>
      <c r="N25" s="253"/>
      <c r="O25" s="254"/>
      <c r="P25" s="274">
        <f t="shared" si="13"/>
        <v>0</v>
      </c>
      <c r="Q25" s="253"/>
      <c r="R25" s="253"/>
      <c r="S25" s="253"/>
      <c r="T25" s="253"/>
      <c r="U25" s="253"/>
      <c r="V25" s="253"/>
      <c r="W25" s="253"/>
      <c r="X25" s="253"/>
      <c r="Y25" s="253"/>
      <c r="Z25" s="253"/>
      <c r="AA25" s="254"/>
      <c r="AB25" s="274">
        <f t="shared" si="14"/>
        <v>0</v>
      </c>
      <c r="AC25" s="253"/>
      <c r="AD25" s="253"/>
      <c r="AE25" s="253"/>
      <c r="AF25" s="253"/>
      <c r="AG25" s="253"/>
      <c r="AH25" s="253"/>
      <c r="AI25" s="253"/>
      <c r="AJ25" s="253"/>
      <c r="AK25" s="253"/>
      <c r="AL25" s="253"/>
      <c r="AM25" s="254"/>
      <c r="AN25" s="289">
        <f t="shared" si="15"/>
        <v>0</v>
      </c>
      <c r="AO25" s="253"/>
      <c r="AP25" s="253"/>
      <c r="AQ25" s="253"/>
      <c r="AR25" s="253"/>
      <c r="AS25" s="253"/>
      <c r="AT25" s="253"/>
      <c r="AU25" s="253"/>
      <c r="AV25" s="253"/>
      <c r="AW25" s="253"/>
      <c r="AX25" s="253"/>
      <c r="AY25" s="254"/>
      <c r="AZ25" s="526"/>
      <c r="BA25" s="296">
        <f t="shared" si="16"/>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7"/>
        <v>0</v>
      </c>
      <c r="BL25" s="291">
        <f t="shared" si="17"/>
        <v>0</v>
      </c>
    </row>
    <row r="26" spans="1:64" s="255" customFormat="1" x14ac:dyDescent="0.25">
      <c r="A26" s="1498"/>
      <c r="B26" s="126" t="s">
        <v>152</v>
      </c>
      <c r="C26" s="127" t="s">
        <v>899</v>
      </c>
      <c r="D26" s="274">
        <f t="shared" si="12"/>
        <v>0</v>
      </c>
      <c r="E26" s="253"/>
      <c r="F26" s="253"/>
      <c r="G26" s="253"/>
      <c r="H26" s="253"/>
      <c r="I26" s="253"/>
      <c r="J26" s="253"/>
      <c r="K26" s="253"/>
      <c r="L26" s="253"/>
      <c r="M26" s="253"/>
      <c r="N26" s="253"/>
      <c r="O26" s="254"/>
      <c r="P26" s="274">
        <f t="shared" si="13"/>
        <v>0</v>
      </c>
      <c r="Q26" s="253"/>
      <c r="R26" s="253"/>
      <c r="S26" s="253"/>
      <c r="T26" s="253"/>
      <c r="U26" s="253"/>
      <c r="V26" s="253"/>
      <c r="W26" s="253"/>
      <c r="X26" s="253"/>
      <c r="Y26" s="253"/>
      <c r="Z26" s="253"/>
      <c r="AA26" s="254"/>
      <c r="AB26" s="274">
        <f t="shared" si="14"/>
        <v>0</v>
      </c>
      <c r="AC26" s="253"/>
      <c r="AD26" s="253"/>
      <c r="AE26" s="253"/>
      <c r="AF26" s="253"/>
      <c r="AG26" s="253"/>
      <c r="AH26" s="253"/>
      <c r="AI26" s="253"/>
      <c r="AJ26" s="253"/>
      <c r="AK26" s="253"/>
      <c r="AL26" s="253"/>
      <c r="AM26" s="254"/>
      <c r="AN26" s="289">
        <f t="shared" si="15"/>
        <v>0</v>
      </c>
      <c r="AO26" s="253"/>
      <c r="AP26" s="253"/>
      <c r="AQ26" s="253"/>
      <c r="AR26" s="253"/>
      <c r="AS26" s="253"/>
      <c r="AT26" s="253"/>
      <c r="AU26" s="253"/>
      <c r="AV26" s="253"/>
      <c r="AW26" s="253"/>
      <c r="AX26" s="253"/>
      <c r="AY26" s="254"/>
      <c r="AZ26" s="526"/>
      <c r="BA26" s="296">
        <f t="shared" si="16"/>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7"/>
        <v>0</v>
      </c>
      <c r="BL26" s="291">
        <f t="shared" si="17"/>
        <v>0</v>
      </c>
    </row>
    <row r="27" spans="1:64" s="255" customFormat="1" x14ac:dyDescent="0.25">
      <c r="A27" s="1498"/>
      <c r="B27" s="126" t="s">
        <v>898</v>
      </c>
      <c r="C27" s="127" t="s">
        <v>24</v>
      </c>
      <c r="D27" s="274">
        <f t="shared" si="12"/>
        <v>0</v>
      </c>
      <c r="E27" s="253"/>
      <c r="F27" s="253"/>
      <c r="G27" s="253"/>
      <c r="H27" s="253"/>
      <c r="I27" s="253"/>
      <c r="J27" s="253"/>
      <c r="K27" s="253"/>
      <c r="L27" s="253"/>
      <c r="M27" s="253"/>
      <c r="N27" s="253"/>
      <c r="O27" s="254"/>
      <c r="P27" s="274">
        <f t="shared" si="13"/>
        <v>0</v>
      </c>
      <c r="Q27" s="253"/>
      <c r="R27" s="253"/>
      <c r="S27" s="253"/>
      <c r="T27" s="253"/>
      <c r="U27" s="253"/>
      <c r="V27" s="253"/>
      <c r="W27" s="253"/>
      <c r="X27" s="253"/>
      <c r="Y27" s="253"/>
      <c r="Z27" s="253"/>
      <c r="AA27" s="254"/>
      <c r="AB27" s="274">
        <f t="shared" si="14"/>
        <v>0</v>
      </c>
      <c r="AC27" s="253"/>
      <c r="AD27" s="253"/>
      <c r="AE27" s="253"/>
      <c r="AF27" s="253"/>
      <c r="AG27" s="253"/>
      <c r="AH27" s="253"/>
      <c r="AI27" s="253"/>
      <c r="AJ27" s="253"/>
      <c r="AK27" s="253"/>
      <c r="AL27" s="253"/>
      <c r="AM27" s="254"/>
      <c r="AN27" s="289">
        <f t="shared" si="15"/>
        <v>0</v>
      </c>
      <c r="AO27" s="253"/>
      <c r="AP27" s="253"/>
      <c r="AQ27" s="253"/>
      <c r="AR27" s="253"/>
      <c r="AS27" s="253"/>
      <c r="AT27" s="253"/>
      <c r="AU27" s="253"/>
      <c r="AV27" s="253"/>
      <c r="AW27" s="253"/>
      <c r="AX27" s="253"/>
      <c r="AY27" s="254"/>
      <c r="AZ27" s="526"/>
      <c r="BA27" s="296">
        <f t="shared" si="16"/>
        <v>0</v>
      </c>
      <c r="BB27" s="271">
        <f t="shared" si="17"/>
        <v>0</v>
      </c>
      <c r="BC27" s="271">
        <f t="shared" si="17"/>
        <v>0</v>
      </c>
      <c r="BD27" s="271">
        <f t="shared" si="17"/>
        <v>0</v>
      </c>
      <c r="BE27" s="271">
        <f t="shared" si="17"/>
        <v>0</v>
      </c>
      <c r="BF27" s="271">
        <f t="shared" si="17"/>
        <v>0</v>
      </c>
      <c r="BG27" s="271">
        <f t="shared" si="17"/>
        <v>0</v>
      </c>
      <c r="BH27" s="271">
        <f t="shared" si="17"/>
        <v>0</v>
      </c>
      <c r="BI27" s="271">
        <f t="shared" si="17"/>
        <v>0</v>
      </c>
      <c r="BJ27" s="271">
        <f t="shared" si="17"/>
        <v>0</v>
      </c>
      <c r="BK27" s="271">
        <f t="shared" si="17"/>
        <v>0</v>
      </c>
      <c r="BL27" s="291">
        <f t="shared" si="17"/>
        <v>0</v>
      </c>
    </row>
    <row r="28" spans="1:64" s="209" customFormat="1" x14ac:dyDescent="0.25">
      <c r="A28" s="1499"/>
      <c r="B28" s="129" t="s">
        <v>221</v>
      </c>
      <c r="C28" s="130" t="s">
        <v>1</v>
      </c>
      <c r="D28" s="275">
        <f>SUM(D20:D27)</f>
        <v>0</v>
      </c>
      <c r="E28" s="275">
        <f t="shared" ref="E28:O28" si="18">SUM(E20:E27)</f>
        <v>0</v>
      </c>
      <c r="F28" s="275">
        <f t="shared" si="18"/>
        <v>0</v>
      </c>
      <c r="G28" s="275">
        <f t="shared" si="18"/>
        <v>0</v>
      </c>
      <c r="H28" s="275">
        <f t="shared" si="18"/>
        <v>0</v>
      </c>
      <c r="I28" s="275">
        <f t="shared" si="18"/>
        <v>0</v>
      </c>
      <c r="J28" s="275">
        <f t="shared" si="18"/>
        <v>0</v>
      </c>
      <c r="K28" s="275">
        <f t="shared" si="18"/>
        <v>0</v>
      </c>
      <c r="L28" s="275">
        <f t="shared" si="18"/>
        <v>0</v>
      </c>
      <c r="M28" s="275">
        <f>SUM(M20:M27)</f>
        <v>0</v>
      </c>
      <c r="N28" s="275">
        <f t="shared" si="18"/>
        <v>0</v>
      </c>
      <c r="O28" s="283">
        <f t="shared" si="18"/>
        <v>0</v>
      </c>
      <c r="P28" s="275">
        <f>SUM(P20:P27)</f>
        <v>0</v>
      </c>
      <c r="Q28" s="275">
        <f t="shared" ref="Q28:AA28" si="19">SUM(Q20:Q27)</f>
        <v>0</v>
      </c>
      <c r="R28" s="275">
        <f t="shared" si="19"/>
        <v>0</v>
      </c>
      <c r="S28" s="275">
        <f t="shared" si="19"/>
        <v>0</v>
      </c>
      <c r="T28" s="275">
        <f t="shared" si="19"/>
        <v>0</v>
      </c>
      <c r="U28" s="275">
        <f t="shared" si="19"/>
        <v>0</v>
      </c>
      <c r="V28" s="275">
        <f t="shared" si="19"/>
        <v>0</v>
      </c>
      <c r="W28" s="275">
        <f t="shared" si="19"/>
        <v>0</v>
      </c>
      <c r="X28" s="275">
        <f t="shared" si="19"/>
        <v>0</v>
      </c>
      <c r="Y28" s="275">
        <f>SUM(Y20:Y27)</f>
        <v>0</v>
      </c>
      <c r="Z28" s="275">
        <f t="shared" si="19"/>
        <v>0</v>
      </c>
      <c r="AA28" s="283">
        <f t="shared" si="19"/>
        <v>0</v>
      </c>
      <c r="AB28" s="275">
        <f>SUM(AB20:AB27)</f>
        <v>0</v>
      </c>
      <c r="AC28" s="275">
        <f t="shared" ref="AC28:AM28" si="20">SUM(AC20:AC27)</f>
        <v>0</v>
      </c>
      <c r="AD28" s="275">
        <f t="shared" si="20"/>
        <v>0</v>
      </c>
      <c r="AE28" s="275">
        <f t="shared" si="20"/>
        <v>0</v>
      </c>
      <c r="AF28" s="275">
        <f t="shared" si="20"/>
        <v>0</v>
      </c>
      <c r="AG28" s="275">
        <f t="shared" si="20"/>
        <v>0</v>
      </c>
      <c r="AH28" s="275">
        <f t="shared" si="20"/>
        <v>0</v>
      </c>
      <c r="AI28" s="275">
        <f t="shared" si="20"/>
        <v>0</v>
      </c>
      <c r="AJ28" s="275">
        <f t="shared" si="20"/>
        <v>0</v>
      </c>
      <c r="AK28" s="275">
        <f>SUM(AK20:AK27)</f>
        <v>0</v>
      </c>
      <c r="AL28" s="275">
        <f t="shared" si="20"/>
        <v>0</v>
      </c>
      <c r="AM28" s="283">
        <f t="shared" si="20"/>
        <v>0</v>
      </c>
      <c r="AN28" s="277">
        <f>SUM(AN20:AN27)</f>
        <v>0</v>
      </c>
      <c r="AO28" s="275">
        <f t="shared" ref="AO28:AY28" si="21">SUM(AO20:AO27)</f>
        <v>0</v>
      </c>
      <c r="AP28" s="275">
        <f t="shared" si="21"/>
        <v>0</v>
      </c>
      <c r="AQ28" s="275">
        <f t="shared" si="21"/>
        <v>0</v>
      </c>
      <c r="AR28" s="275">
        <f t="shared" si="21"/>
        <v>0</v>
      </c>
      <c r="AS28" s="275">
        <f t="shared" si="21"/>
        <v>0</v>
      </c>
      <c r="AT28" s="275">
        <f t="shared" si="21"/>
        <v>0</v>
      </c>
      <c r="AU28" s="275">
        <f t="shared" si="21"/>
        <v>0</v>
      </c>
      <c r="AV28" s="275">
        <f t="shared" si="21"/>
        <v>0</v>
      </c>
      <c r="AW28" s="275">
        <f>SUM(AW20:AW27)</f>
        <v>0</v>
      </c>
      <c r="AX28" s="275">
        <f t="shared" si="21"/>
        <v>0</v>
      </c>
      <c r="AY28" s="283">
        <f t="shared" si="21"/>
        <v>0</v>
      </c>
      <c r="AZ28" s="293">
        <f>SUM(AZ20:AZ27)</f>
        <v>0</v>
      </c>
      <c r="BA28" s="297">
        <f>SUM(BA20:BA27)</f>
        <v>0</v>
      </c>
      <c r="BB28" s="280">
        <f t="shared" ref="BB28:BL28" si="22">SUM(BB20:BB27)</f>
        <v>0</v>
      </c>
      <c r="BC28" s="280">
        <f t="shared" si="22"/>
        <v>0</v>
      </c>
      <c r="BD28" s="280">
        <f t="shared" si="22"/>
        <v>0</v>
      </c>
      <c r="BE28" s="280">
        <f t="shared" si="22"/>
        <v>0</v>
      </c>
      <c r="BF28" s="280">
        <f t="shared" si="22"/>
        <v>0</v>
      </c>
      <c r="BG28" s="280">
        <f t="shared" si="22"/>
        <v>0</v>
      </c>
      <c r="BH28" s="280">
        <f t="shared" si="22"/>
        <v>0</v>
      </c>
      <c r="BI28" s="280">
        <f t="shared" si="22"/>
        <v>0</v>
      </c>
      <c r="BJ28" s="280">
        <f>SUM(BJ20:BJ27)</f>
        <v>0</v>
      </c>
      <c r="BK28" s="280">
        <f t="shared" si="22"/>
        <v>0</v>
      </c>
      <c r="BL28" s="293">
        <f t="shared" si="22"/>
        <v>0</v>
      </c>
    </row>
    <row r="29" spans="1:64" ht="14.85" customHeight="1" x14ac:dyDescent="0.25">
      <c r="A29" s="1497" t="s">
        <v>53</v>
      </c>
      <c r="B29" s="124">
        <v>3.1</v>
      </c>
      <c r="C29" s="131" t="s">
        <v>33</v>
      </c>
      <c r="D29" s="273">
        <f t="shared" ref="D29:D35" si="23">SUM(E29:O29)</f>
        <v>0</v>
      </c>
      <c r="E29" s="251"/>
      <c r="F29" s="251"/>
      <c r="G29" s="251"/>
      <c r="H29" s="251"/>
      <c r="I29" s="251"/>
      <c r="J29" s="251"/>
      <c r="K29" s="251"/>
      <c r="L29" s="251"/>
      <c r="M29" s="251"/>
      <c r="N29" s="251"/>
      <c r="O29" s="252"/>
      <c r="P29" s="273">
        <f t="shared" ref="P29:P35" si="24">SUM(Q29:AA29)</f>
        <v>0</v>
      </c>
      <c r="Q29" s="251"/>
      <c r="R29" s="251"/>
      <c r="S29" s="251"/>
      <c r="T29" s="251"/>
      <c r="U29" s="251"/>
      <c r="V29" s="251"/>
      <c r="W29" s="251"/>
      <c r="X29" s="251"/>
      <c r="Y29" s="251"/>
      <c r="Z29" s="251"/>
      <c r="AA29" s="252"/>
      <c r="AB29" s="273">
        <f t="shared" ref="AB29:AB35" si="25">SUM(AC29:AM29)</f>
        <v>0</v>
      </c>
      <c r="AC29" s="251"/>
      <c r="AD29" s="251"/>
      <c r="AE29" s="251"/>
      <c r="AF29" s="251"/>
      <c r="AG29" s="251"/>
      <c r="AH29" s="251"/>
      <c r="AI29" s="251"/>
      <c r="AJ29" s="251"/>
      <c r="AK29" s="251"/>
      <c r="AL29" s="251"/>
      <c r="AM29" s="252"/>
      <c r="AN29" s="276">
        <f t="shared" ref="AN29:AN35" si="26">SUM(AO29:AY29)</f>
        <v>0</v>
      </c>
      <c r="AO29" s="251"/>
      <c r="AP29" s="251"/>
      <c r="AQ29" s="251"/>
      <c r="AR29" s="251"/>
      <c r="AS29" s="251"/>
      <c r="AT29" s="251"/>
      <c r="AU29" s="251"/>
      <c r="AV29" s="249"/>
      <c r="AW29" s="251"/>
      <c r="AX29" s="251"/>
      <c r="AY29" s="252"/>
      <c r="AZ29" s="857"/>
      <c r="BA29" s="294">
        <f t="shared" ref="BA29:BA35" si="27">SUM(BB29:BL29)+AZ29</f>
        <v>0</v>
      </c>
      <c r="BB29" s="271">
        <f t="shared" ref="BB29:BL35" si="28">E29+Q29+AC29+AO29</f>
        <v>0</v>
      </c>
      <c r="BC29" s="271">
        <f t="shared" si="28"/>
        <v>0</v>
      </c>
      <c r="BD29" s="271">
        <f t="shared" si="28"/>
        <v>0</v>
      </c>
      <c r="BE29" s="271">
        <f t="shared" si="28"/>
        <v>0</v>
      </c>
      <c r="BF29" s="271">
        <f t="shared" si="28"/>
        <v>0</v>
      </c>
      <c r="BG29" s="271">
        <f t="shared" si="28"/>
        <v>0</v>
      </c>
      <c r="BH29" s="271">
        <f t="shared" si="28"/>
        <v>0</v>
      </c>
      <c r="BI29" s="271">
        <f t="shared" si="28"/>
        <v>0</v>
      </c>
      <c r="BJ29" s="271">
        <f t="shared" si="28"/>
        <v>0</v>
      </c>
      <c r="BK29" s="271">
        <f t="shared" si="28"/>
        <v>0</v>
      </c>
      <c r="BL29" s="295">
        <f t="shared" si="28"/>
        <v>0</v>
      </c>
    </row>
    <row r="30" spans="1:64" x14ac:dyDescent="0.25">
      <c r="A30" s="1498"/>
      <c r="B30" s="126">
        <v>3.2</v>
      </c>
      <c r="C30" s="131" t="s">
        <v>34</v>
      </c>
      <c r="D30" s="274">
        <f t="shared" si="23"/>
        <v>0</v>
      </c>
      <c r="E30" s="253"/>
      <c r="F30" s="253"/>
      <c r="G30" s="253"/>
      <c r="H30" s="253"/>
      <c r="I30" s="253"/>
      <c r="J30" s="253"/>
      <c r="K30" s="253"/>
      <c r="L30" s="253"/>
      <c r="M30" s="253"/>
      <c r="N30" s="253"/>
      <c r="O30" s="254"/>
      <c r="P30" s="274">
        <f t="shared" si="24"/>
        <v>0</v>
      </c>
      <c r="Q30" s="253"/>
      <c r="R30" s="253"/>
      <c r="S30" s="253"/>
      <c r="T30" s="253"/>
      <c r="U30" s="253"/>
      <c r="V30" s="253"/>
      <c r="W30" s="253"/>
      <c r="X30" s="253"/>
      <c r="Y30" s="253"/>
      <c r="Z30" s="253"/>
      <c r="AA30" s="254"/>
      <c r="AB30" s="274">
        <f t="shared" si="25"/>
        <v>0</v>
      </c>
      <c r="AC30" s="253"/>
      <c r="AD30" s="253"/>
      <c r="AE30" s="253"/>
      <c r="AF30" s="253"/>
      <c r="AG30" s="253"/>
      <c r="AH30" s="253"/>
      <c r="AI30" s="253"/>
      <c r="AJ30" s="253"/>
      <c r="AK30" s="253"/>
      <c r="AL30" s="253"/>
      <c r="AM30" s="254"/>
      <c r="AN30" s="289">
        <f t="shared" si="26"/>
        <v>0</v>
      </c>
      <c r="AO30" s="253"/>
      <c r="AP30" s="253"/>
      <c r="AQ30" s="253"/>
      <c r="AR30" s="253"/>
      <c r="AS30" s="253"/>
      <c r="AT30" s="253"/>
      <c r="AU30" s="253"/>
      <c r="AV30" s="253"/>
      <c r="AW30" s="253"/>
      <c r="AX30" s="253"/>
      <c r="AY30" s="254"/>
      <c r="AZ30" s="526"/>
      <c r="BA30" s="296">
        <f t="shared" si="27"/>
        <v>0</v>
      </c>
      <c r="BB30" s="271">
        <f t="shared" si="28"/>
        <v>0</v>
      </c>
      <c r="BC30" s="271">
        <f t="shared" si="28"/>
        <v>0</v>
      </c>
      <c r="BD30" s="271">
        <f t="shared" si="28"/>
        <v>0</v>
      </c>
      <c r="BE30" s="271">
        <f t="shared" si="28"/>
        <v>0</v>
      </c>
      <c r="BF30" s="271">
        <f t="shared" si="28"/>
        <v>0</v>
      </c>
      <c r="BG30" s="271">
        <f t="shared" si="28"/>
        <v>0</v>
      </c>
      <c r="BH30" s="271">
        <f t="shared" si="28"/>
        <v>0</v>
      </c>
      <c r="BI30" s="271">
        <f t="shared" si="28"/>
        <v>0</v>
      </c>
      <c r="BJ30" s="271">
        <f t="shared" si="28"/>
        <v>0</v>
      </c>
      <c r="BK30" s="271">
        <f t="shared" si="28"/>
        <v>0</v>
      </c>
      <c r="BL30" s="291">
        <f t="shared" si="28"/>
        <v>0</v>
      </c>
    </row>
    <row r="31" spans="1:64" x14ac:dyDescent="0.25">
      <c r="A31" s="1498"/>
      <c r="B31" s="126">
        <v>3.3</v>
      </c>
      <c r="C31" s="131" t="s">
        <v>54</v>
      </c>
      <c r="D31" s="274">
        <f t="shared" si="23"/>
        <v>0</v>
      </c>
      <c r="E31" s="253"/>
      <c r="F31" s="253"/>
      <c r="G31" s="253"/>
      <c r="H31" s="253"/>
      <c r="I31" s="253"/>
      <c r="J31" s="253"/>
      <c r="K31" s="253"/>
      <c r="L31" s="253"/>
      <c r="M31" s="253"/>
      <c r="N31" s="253"/>
      <c r="O31" s="254"/>
      <c r="P31" s="274">
        <f t="shared" si="24"/>
        <v>0</v>
      </c>
      <c r="Q31" s="253"/>
      <c r="R31" s="253"/>
      <c r="S31" s="253"/>
      <c r="T31" s="253"/>
      <c r="U31" s="253"/>
      <c r="V31" s="253"/>
      <c r="W31" s="253"/>
      <c r="X31" s="253"/>
      <c r="Y31" s="253"/>
      <c r="Z31" s="253"/>
      <c r="AA31" s="254"/>
      <c r="AB31" s="274">
        <f t="shared" si="25"/>
        <v>0</v>
      </c>
      <c r="AC31" s="253"/>
      <c r="AD31" s="253"/>
      <c r="AE31" s="253"/>
      <c r="AF31" s="253"/>
      <c r="AG31" s="253"/>
      <c r="AH31" s="253"/>
      <c r="AI31" s="253"/>
      <c r="AJ31" s="253"/>
      <c r="AK31" s="253"/>
      <c r="AL31" s="253"/>
      <c r="AM31" s="254"/>
      <c r="AN31" s="289">
        <f t="shared" si="26"/>
        <v>0</v>
      </c>
      <c r="AO31" s="253"/>
      <c r="AP31" s="253"/>
      <c r="AQ31" s="253"/>
      <c r="AR31" s="253"/>
      <c r="AS31" s="253"/>
      <c r="AT31" s="253"/>
      <c r="AU31" s="253"/>
      <c r="AV31" s="253"/>
      <c r="AW31" s="253"/>
      <c r="AX31" s="253"/>
      <c r="AY31" s="254"/>
      <c r="AZ31" s="526"/>
      <c r="BA31" s="296">
        <f t="shared" si="27"/>
        <v>0</v>
      </c>
      <c r="BB31" s="271">
        <f t="shared" si="28"/>
        <v>0</v>
      </c>
      <c r="BC31" s="271">
        <f t="shared" si="28"/>
        <v>0</v>
      </c>
      <c r="BD31" s="271">
        <f t="shared" si="28"/>
        <v>0</v>
      </c>
      <c r="BE31" s="271">
        <f t="shared" si="28"/>
        <v>0</v>
      </c>
      <c r="BF31" s="271">
        <f t="shared" si="28"/>
        <v>0</v>
      </c>
      <c r="BG31" s="271">
        <f t="shared" si="28"/>
        <v>0</v>
      </c>
      <c r="BH31" s="271">
        <f t="shared" si="28"/>
        <v>0</v>
      </c>
      <c r="BI31" s="271">
        <f t="shared" si="28"/>
        <v>0</v>
      </c>
      <c r="BJ31" s="271">
        <f t="shared" si="28"/>
        <v>0</v>
      </c>
      <c r="BK31" s="271">
        <f t="shared" si="28"/>
        <v>0</v>
      </c>
      <c r="BL31" s="291">
        <f t="shared" si="28"/>
        <v>0</v>
      </c>
    </row>
    <row r="32" spans="1:64" x14ac:dyDescent="0.25">
      <c r="A32" s="1498"/>
      <c r="B32" s="221" t="s">
        <v>44</v>
      </c>
      <c r="C32" s="229" t="s">
        <v>153</v>
      </c>
      <c r="D32" s="274">
        <f t="shared" si="23"/>
        <v>0</v>
      </c>
      <c r="E32" s="253"/>
      <c r="F32" s="253"/>
      <c r="G32" s="253"/>
      <c r="H32" s="253"/>
      <c r="I32" s="253"/>
      <c r="J32" s="253"/>
      <c r="K32" s="253"/>
      <c r="L32" s="253"/>
      <c r="M32" s="253"/>
      <c r="N32" s="253"/>
      <c r="O32" s="254"/>
      <c r="P32" s="274">
        <f t="shared" si="24"/>
        <v>0</v>
      </c>
      <c r="Q32" s="812"/>
      <c r="R32" s="812"/>
      <c r="S32" s="812"/>
      <c r="T32" s="812"/>
      <c r="U32" s="812"/>
      <c r="V32" s="812"/>
      <c r="W32" s="812"/>
      <c r="X32" s="812"/>
      <c r="Y32" s="253"/>
      <c r="Z32" s="812"/>
      <c r="AA32" s="813"/>
      <c r="AB32" s="274">
        <f>SUM(AC32:AM32)</f>
        <v>0</v>
      </c>
      <c r="AC32" s="812"/>
      <c r="AD32" s="812"/>
      <c r="AE32" s="812"/>
      <c r="AF32" s="812"/>
      <c r="AG32" s="812"/>
      <c r="AH32" s="812"/>
      <c r="AI32" s="812"/>
      <c r="AJ32" s="812"/>
      <c r="AK32" s="253"/>
      <c r="AL32" s="812"/>
      <c r="AM32" s="813"/>
      <c r="AN32" s="289">
        <f>SUM(AO32:AY32)</f>
        <v>0</v>
      </c>
      <c r="AO32" s="812"/>
      <c r="AP32" s="812"/>
      <c r="AQ32" s="812"/>
      <c r="AR32" s="812"/>
      <c r="AS32" s="812"/>
      <c r="AT32" s="812"/>
      <c r="AU32" s="812"/>
      <c r="AV32" s="812"/>
      <c r="AW32" s="253"/>
      <c r="AX32" s="812"/>
      <c r="AY32" s="813"/>
      <c r="AZ32" s="858"/>
      <c r="BA32" s="296">
        <f t="shared" si="27"/>
        <v>0</v>
      </c>
      <c r="BB32" s="271">
        <f t="shared" si="28"/>
        <v>0</v>
      </c>
      <c r="BC32" s="271">
        <f t="shared" si="28"/>
        <v>0</v>
      </c>
      <c r="BD32" s="271">
        <f t="shared" si="28"/>
        <v>0</v>
      </c>
      <c r="BE32" s="271">
        <f t="shared" si="28"/>
        <v>0</v>
      </c>
      <c r="BF32" s="271">
        <f t="shared" si="28"/>
        <v>0</v>
      </c>
      <c r="BG32" s="271">
        <f t="shared" si="28"/>
        <v>0</v>
      </c>
      <c r="BH32" s="271">
        <f t="shared" si="28"/>
        <v>0</v>
      </c>
      <c r="BI32" s="271">
        <f t="shared" si="28"/>
        <v>0</v>
      </c>
      <c r="BJ32" s="271">
        <f t="shared" si="28"/>
        <v>0</v>
      </c>
      <c r="BK32" s="271">
        <f t="shared" si="28"/>
        <v>0</v>
      </c>
      <c r="BL32" s="546">
        <f t="shared" si="28"/>
        <v>0</v>
      </c>
    </row>
    <row r="33" spans="1:64" x14ac:dyDescent="0.25">
      <c r="A33" s="1498"/>
      <c r="B33" s="126" t="s">
        <v>41</v>
      </c>
      <c r="C33" s="131" t="s">
        <v>52</v>
      </c>
      <c r="D33" s="274">
        <f t="shared" si="23"/>
        <v>0</v>
      </c>
      <c r="E33" s="253"/>
      <c r="F33" s="253"/>
      <c r="G33" s="253"/>
      <c r="H33" s="253"/>
      <c r="I33" s="253"/>
      <c r="J33" s="253"/>
      <c r="K33" s="253"/>
      <c r="L33" s="253"/>
      <c r="M33" s="253"/>
      <c r="N33" s="253"/>
      <c r="O33" s="254"/>
      <c r="P33" s="274">
        <f t="shared" si="24"/>
        <v>0</v>
      </c>
      <c r="Q33" s="253"/>
      <c r="R33" s="253"/>
      <c r="S33" s="253"/>
      <c r="T33" s="253"/>
      <c r="U33" s="253"/>
      <c r="V33" s="253"/>
      <c r="W33" s="253"/>
      <c r="X33" s="253"/>
      <c r="Y33" s="253"/>
      <c r="Z33" s="253"/>
      <c r="AA33" s="254"/>
      <c r="AB33" s="274">
        <f t="shared" si="25"/>
        <v>0</v>
      </c>
      <c r="AC33" s="253"/>
      <c r="AD33" s="253"/>
      <c r="AE33" s="253"/>
      <c r="AF33" s="253"/>
      <c r="AG33" s="253"/>
      <c r="AH33" s="253"/>
      <c r="AI33" s="253"/>
      <c r="AJ33" s="253"/>
      <c r="AK33" s="253"/>
      <c r="AL33" s="253"/>
      <c r="AM33" s="254"/>
      <c r="AN33" s="289">
        <f t="shared" si="26"/>
        <v>0</v>
      </c>
      <c r="AO33" s="253"/>
      <c r="AP33" s="253"/>
      <c r="AQ33" s="253"/>
      <c r="AR33" s="253"/>
      <c r="AS33" s="253"/>
      <c r="AT33" s="253"/>
      <c r="AU33" s="253"/>
      <c r="AV33" s="253"/>
      <c r="AW33" s="253"/>
      <c r="AX33" s="253"/>
      <c r="AY33" s="254"/>
      <c r="AZ33" s="526"/>
      <c r="BA33" s="296">
        <f t="shared" si="27"/>
        <v>0</v>
      </c>
      <c r="BB33" s="271">
        <f t="shared" si="28"/>
        <v>0</v>
      </c>
      <c r="BC33" s="271">
        <f t="shared" si="28"/>
        <v>0</v>
      </c>
      <c r="BD33" s="271">
        <f t="shared" si="28"/>
        <v>0</v>
      </c>
      <c r="BE33" s="271">
        <f t="shared" si="28"/>
        <v>0</v>
      </c>
      <c r="BF33" s="271">
        <f t="shared" si="28"/>
        <v>0</v>
      </c>
      <c r="BG33" s="271">
        <f t="shared" si="28"/>
        <v>0</v>
      </c>
      <c r="BH33" s="271">
        <f t="shared" si="28"/>
        <v>0</v>
      </c>
      <c r="BI33" s="271">
        <f t="shared" si="28"/>
        <v>0</v>
      </c>
      <c r="BJ33" s="271">
        <f t="shared" si="28"/>
        <v>0</v>
      </c>
      <c r="BK33" s="271">
        <f t="shared" si="28"/>
        <v>0</v>
      </c>
      <c r="BL33" s="291">
        <f t="shared" si="28"/>
        <v>0</v>
      </c>
    </row>
    <row r="34" spans="1:64" s="255" customFormat="1" x14ac:dyDescent="0.25">
      <c r="A34" s="1498"/>
      <c r="B34" s="126" t="s">
        <v>42</v>
      </c>
      <c r="C34" s="131" t="s">
        <v>154</v>
      </c>
      <c r="D34" s="274">
        <f t="shared" si="23"/>
        <v>0</v>
      </c>
      <c r="E34" s="253"/>
      <c r="F34" s="253"/>
      <c r="G34" s="253"/>
      <c r="H34" s="253"/>
      <c r="I34" s="253"/>
      <c r="J34" s="253"/>
      <c r="K34" s="253"/>
      <c r="L34" s="253"/>
      <c r="M34" s="253"/>
      <c r="N34" s="253"/>
      <c r="O34" s="254"/>
      <c r="P34" s="274">
        <f t="shared" si="24"/>
        <v>0</v>
      </c>
      <c r="Q34" s="253"/>
      <c r="R34" s="253"/>
      <c r="S34" s="253"/>
      <c r="T34" s="253"/>
      <c r="U34" s="253"/>
      <c r="V34" s="253"/>
      <c r="W34" s="253"/>
      <c r="X34" s="253"/>
      <c r="Y34" s="253"/>
      <c r="Z34" s="253"/>
      <c r="AA34" s="254"/>
      <c r="AB34" s="274">
        <f t="shared" si="25"/>
        <v>0</v>
      </c>
      <c r="AC34" s="253"/>
      <c r="AD34" s="253"/>
      <c r="AE34" s="253"/>
      <c r="AF34" s="253"/>
      <c r="AG34" s="253"/>
      <c r="AH34" s="253"/>
      <c r="AI34" s="253"/>
      <c r="AJ34" s="253"/>
      <c r="AK34" s="253"/>
      <c r="AL34" s="253"/>
      <c r="AM34" s="254"/>
      <c r="AN34" s="289">
        <f t="shared" si="26"/>
        <v>0</v>
      </c>
      <c r="AO34" s="253"/>
      <c r="AP34" s="253"/>
      <c r="AQ34" s="253"/>
      <c r="AR34" s="253"/>
      <c r="AS34" s="253"/>
      <c r="AT34" s="253"/>
      <c r="AU34" s="253"/>
      <c r="AV34" s="253"/>
      <c r="AW34" s="253"/>
      <c r="AX34" s="253"/>
      <c r="AY34" s="254"/>
      <c r="AZ34" s="526"/>
      <c r="BA34" s="296">
        <f t="shared" si="27"/>
        <v>0</v>
      </c>
      <c r="BB34" s="271">
        <f t="shared" si="28"/>
        <v>0</v>
      </c>
      <c r="BC34" s="271">
        <f t="shared" si="28"/>
        <v>0</v>
      </c>
      <c r="BD34" s="271">
        <f t="shared" si="28"/>
        <v>0</v>
      </c>
      <c r="BE34" s="271">
        <f t="shared" si="28"/>
        <v>0</v>
      </c>
      <c r="BF34" s="271">
        <f t="shared" si="28"/>
        <v>0</v>
      </c>
      <c r="BG34" s="271">
        <f t="shared" si="28"/>
        <v>0</v>
      </c>
      <c r="BH34" s="271">
        <f t="shared" si="28"/>
        <v>0</v>
      </c>
      <c r="BI34" s="271">
        <f t="shared" si="28"/>
        <v>0</v>
      </c>
      <c r="BJ34" s="271">
        <f t="shared" si="28"/>
        <v>0</v>
      </c>
      <c r="BK34" s="271">
        <f t="shared" si="28"/>
        <v>0</v>
      </c>
      <c r="BL34" s="291">
        <f t="shared" si="28"/>
        <v>0</v>
      </c>
    </row>
    <row r="35" spans="1:64" x14ac:dyDescent="0.25">
      <c r="A35" s="1498"/>
      <c r="B35" s="126" t="s">
        <v>43</v>
      </c>
      <c r="C35" s="131" t="s">
        <v>900</v>
      </c>
      <c r="D35" s="274">
        <f t="shared" si="23"/>
        <v>0</v>
      </c>
      <c r="E35" s="253"/>
      <c r="F35" s="253"/>
      <c r="G35" s="253"/>
      <c r="H35" s="253"/>
      <c r="I35" s="253"/>
      <c r="J35" s="253"/>
      <c r="K35" s="253"/>
      <c r="L35" s="253"/>
      <c r="M35" s="253"/>
      <c r="N35" s="253"/>
      <c r="O35" s="254"/>
      <c r="P35" s="274">
        <f t="shared" si="24"/>
        <v>0</v>
      </c>
      <c r="Q35" s="253"/>
      <c r="R35" s="253"/>
      <c r="S35" s="253"/>
      <c r="T35" s="253"/>
      <c r="U35" s="253"/>
      <c r="V35" s="253"/>
      <c r="W35" s="253"/>
      <c r="X35" s="253"/>
      <c r="Y35" s="253"/>
      <c r="Z35" s="253"/>
      <c r="AA35" s="254"/>
      <c r="AB35" s="274">
        <f t="shared" si="25"/>
        <v>0</v>
      </c>
      <c r="AC35" s="253"/>
      <c r="AD35" s="253"/>
      <c r="AE35" s="253"/>
      <c r="AF35" s="253"/>
      <c r="AG35" s="253"/>
      <c r="AH35" s="253"/>
      <c r="AI35" s="253"/>
      <c r="AJ35" s="253"/>
      <c r="AK35" s="253"/>
      <c r="AL35" s="253"/>
      <c r="AM35" s="254"/>
      <c r="AN35" s="289">
        <f t="shared" si="26"/>
        <v>0</v>
      </c>
      <c r="AO35" s="253"/>
      <c r="AP35" s="253"/>
      <c r="AQ35" s="253"/>
      <c r="AR35" s="253"/>
      <c r="AS35" s="253"/>
      <c r="AT35" s="253"/>
      <c r="AU35" s="253"/>
      <c r="AV35" s="253"/>
      <c r="AW35" s="253"/>
      <c r="AX35" s="253"/>
      <c r="AY35" s="254"/>
      <c r="AZ35" s="526"/>
      <c r="BA35" s="296">
        <f t="shared" si="27"/>
        <v>0</v>
      </c>
      <c r="BB35" s="271">
        <f t="shared" si="28"/>
        <v>0</v>
      </c>
      <c r="BC35" s="271">
        <f t="shared" si="28"/>
        <v>0</v>
      </c>
      <c r="BD35" s="271">
        <f t="shared" si="28"/>
        <v>0</v>
      </c>
      <c r="BE35" s="271">
        <f t="shared" si="28"/>
        <v>0</v>
      </c>
      <c r="BF35" s="271">
        <f t="shared" si="28"/>
        <v>0</v>
      </c>
      <c r="BG35" s="271">
        <f t="shared" si="28"/>
        <v>0</v>
      </c>
      <c r="BH35" s="271">
        <f t="shared" si="28"/>
        <v>0</v>
      </c>
      <c r="BI35" s="271">
        <f t="shared" si="28"/>
        <v>0</v>
      </c>
      <c r="BJ35" s="271">
        <f t="shared" si="28"/>
        <v>0</v>
      </c>
      <c r="BK35" s="271">
        <f t="shared" si="28"/>
        <v>0</v>
      </c>
      <c r="BL35" s="291">
        <f t="shared" si="28"/>
        <v>0</v>
      </c>
    </row>
    <row r="36" spans="1:64" s="209" customFormat="1" x14ac:dyDescent="0.25">
      <c r="A36" s="1498"/>
      <c r="B36" s="128" t="s">
        <v>452</v>
      </c>
      <c r="C36" s="310" t="s">
        <v>2</v>
      </c>
      <c r="D36" s="275">
        <f t="shared" ref="D36:BL36" si="29">SUM(D29:D35)</f>
        <v>0</v>
      </c>
      <c r="E36" s="280">
        <f t="shared" si="29"/>
        <v>0</v>
      </c>
      <c r="F36" s="280">
        <f t="shared" si="29"/>
        <v>0</v>
      </c>
      <c r="G36" s="280">
        <f t="shared" si="29"/>
        <v>0</v>
      </c>
      <c r="H36" s="280">
        <f t="shared" si="29"/>
        <v>0</v>
      </c>
      <c r="I36" s="280">
        <f t="shared" si="29"/>
        <v>0</v>
      </c>
      <c r="J36" s="280">
        <f t="shared" si="29"/>
        <v>0</v>
      </c>
      <c r="K36" s="280">
        <f t="shared" si="29"/>
        <v>0</v>
      </c>
      <c r="L36" s="280">
        <f t="shared" si="29"/>
        <v>0</v>
      </c>
      <c r="M36" s="280">
        <f>SUM(M29:M35)</f>
        <v>0</v>
      </c>
      <c r="N36" s="280">
        <f t="shared" si="29"/>
        <v>0</v>
      </c>
      <c r="O36" s="281">
        <f t="shared" si="29"/>
        <v>0</v>
      </c>
      <c r="P36" s="275">
        <f t="shared" si="29"/>
        <v>0</v>
      </c>
      <c r="Q36" s="280">
        <f t="shared" si="29"/>
        <v>0</v>
      </c>
      <c r="R36" s="280">
        <f t="shared" si="29"/>
        <v>0</v>
      </c>
      <c r="S36" s="280">
        <f t="shared" si="29"/>
        <v>0</v>
      </c>
      <c r="T36" s="280">
        <f t="shared" si="29"/>
        <v>0</v>
      </c>
      <c r="U36" s="280">
        <f t="shared" si="29"/>
        <v>0</v>
      </c>
      <c r="V36" s="280">
        <f t="shared" si="29"/>
        <v>0</v>
      </c>
      <c r="W36" s="280">
        <f t="shared" si="29"/>
        <v>0</v>
      </c>
      <c r="X36" s="280">
        <f t="shared" si="29"/>
        <v>0</v>
      </c>
      <c r="Y36" s="280">
        <f>SUM(Y29:Y35)</f>
        <v>0</v>
      </c>
      <c r="Z36" s="280">
        <f t="shared" si="29"/>
        <v>0</v>
      </c>
      <c r="AA36" s="281">
        <f t="shared" si="29"/>
        <v>0</v>
      </c>
      <c r="AB36" s="275">
        <f t="shared" si="29"/>
        <v>0</v>
      </c>
      <c r="AC36" s="280">
        <f t="shared" si="29"/>
        <v>0</v>
      </c>
      <c r="AD36" s="280">
        <f t="shared" si="29"/>
        <v>0</v>
      </c>
      <c r="AE36" s="280">
        <f t="shared" si="29"/>
        <v>0</v>
      </c>
      <c r="AF36" s="280">
        <f t="shared" si="29"/>
        <v>0</v>
      </c>
      <c r="AG36" s="280">
        <f t="shared" si="29"/>
        <v>0</v>
      </c>
      <c r="AH36" s="280">
        <f t="shared" si="29"/>
        <v>0</v>
      </c>
      <c r="AI36" s="280">
        <f t="shared" si="29"/>
        <v>0</v>
      </c>
      <c r="AJ36" s="280">
        <f t="shared" si="29"/>
        <v>0</v>
      </c>
      <c r="AK36" s="280">
        <f>SUM(AK29:AK35)</f>
        <v>0</v>
      </c>
      <c r="AL36" s="280">
        <f t="shared" si="29"/>
        <v>0</v>
      </c>
      <c r="AM36" s="281">
        <f t="shared" si="29"/>
        <v>0</v>
      </c>
      <c r="AN36" s="277">
        <f t="shared" si="29"/>
        <v>0</v>
      </c>
      <c r="AO36" s="280">
        <f t="shared" si="29"/>
        <v>0</v>
      </c>
      <c r="AP36" s="280">
        <f t="shared" si="29"/>
        <v>0</v>
      </c>
      <c r="AQ36" s="280">
        <f t="shared" si="29"/>
        <v>0</v>
      </c>
      <c r="AR36" s="280">
        <f t="shared" si="29"/>
        <v>0</v>
      </c>
      <c r="AS36" s="280">
        <f t="shared" si="29"/>
        <v>0</v>
      </c>
      <c r="AT36" s="280">
        <f t="shared" si="29"/>
        <v>0</v>
      </c>
      <c r="AU36" s="280">
        <f t="shared" si="29"/>
        <v>0</v>
      </c>
      <c r="AV36" s="280">
        <f t="shared" si="29"/>
        <v>0</v>
      </c>
      <c r="AW36" s="280">
        <f>SUM(AW29:AW35)</f>
        <v>0</v>
      </c>
      <c r="AX36" s="280">
        <f t="shared" si="29"/>
        <v>0</v>
      </c>
      <c r="AY36" s="281">
        <f t="shared" si="29"/>
        <v>0</v>
      </c>
      <c r="AZ36" s="293">
        <f t="shared" si="29"/>
        <v>0</v>
      </c>
      <c r="BA36" s="297">
        <f t="shared" si="29"/>
        <v>0</v>
      </c>
      <c r="BB36" s="280">
        <f t="shared" si="29"/>
        <v>0</v>
      </c>
      <c r="BC36" s="280">
        <f t="shared" si="29"/>
        <v>0</v>
      </c>
      <c r="BD36" s="280">
        <f t="shared" si="29"/>
        <v>0</v>
      </c>
      <c r="BE36" s="280">
        <f t="shared" si="29"/>
        <v>0</v>
      </c>
      <c r="BF36" s="280">
        <f t="shared" si="29"/>
        <v>0</v>
      </c>
      <c r="BG36" s="280">
        <f t="shared" si="29"/>
        <v>0</v>
      </c>
      <c r="BH36" s="280">
        <f t="shared" si="29"/>
        <v>0</v>
      </c>
      <c r="BI36" s="280">
        <f t="shared" si="29"/>
        <v>0</v>
      </c>
      <c r="BJ36" s="280">
        <f>SUM(BJ29:BJ35)</f>
        <v>0</v>
      </c>
      <c r="BK36" s="280">
        <f t="shared" si="29"/>
        <v>0</v>
      </c>
      <c r="BL36" s="293">
        <f t="shared" si="29"/>
        <v>0</v>
      </c>
    </row>
    <row r="37" spans="1:64" ht="16.5" customHeight="1" x14ac:dyDescent="0.25">
      <c r="A37" s="1494" t="s">
        <v>901</v>
      </c>
      <c r="B37" s="124" t="s">
        <v>902</v>
      </c>
      <c r="C37" s="311" t="s">
        <v>901</v>
      </c>
      <c r="D37" s="276">
        <f>SUM(E37:O37)</f>
        <v>0</v>
      </c>
      <c r="E37" s="251"/>
      <c r="F37" s="251"/>
      <c r="G37" s="251"/>
      <c r="H37" s="251"/>
      <c r="I37" s="251"/>
      <c r="J37" s="251"/>
      <c r="K37" s="251"/>
      <c r="L37" s="251"/>
      <c r="M37" s="251"/>
      <c r="N37" s="251"/>
      <c r="O37" s="252"/>
      <c r="P37" s="273">
        <f>SUM(Q37:AA37)</f>
        <v>0</v>
      </c>
      <c r="Q37" s="251"/>
      <c r="R37" s="251"/>
      <c r="S37" s="251"/>
      <c r="T37" s="251"/>
      <c r="U37" s="251"/>
      <c r="V37" s="251"/>
      <c r="W37" s="251"/>
      <c r="X37" s="251"/>
      <c r="Y37" s="251"/>
      <c r="Z37" s="251"/>
      <c r="AA37" s="252"/>
      <c r="AB37" s="276">
        <f>SUM(AC37:AM37)</f>
        <v>0</v>
      </c>
      <c r="AC37" s="251"/>
      <c r="AD37" s="251"/>
      <c r="AE37" s="251"/>
      <c r="AF37" s="251"/>
      <c r="AG37" s="251"/>
      <c r="AH37" s="251"/>
      <c r="AI37" s="251"/>
      <c r="AJ37" s="251"/>
      <c r="AK37" s="251"/>
      <c r="AL37" s="251"/>
      <c r="AM37" s="252"/>
      <c r="AN37" s="276">
        <f>SUM(AO37:AY37)</f>
        <v>0</v>
      </c>
      <c r="AO37" s="251"/>
      <c r="AP37" s="251"/>
      <c r="AQ37" s="251"/>
      <c r="AR37" s="251"/>
      <c r="AS37" s="251"/>
      <c r="AT37" s="251"/>
      <c r="AU37" s="251"/>
      <c r="AV37" s="249"/>
      <c r="AW37" s="251"/>
      <c r="AX37" s="251"/>
      <c r="AY37" s="252"/>
      <c r="AZ37" s="857"/>
      <c r="BA37" s="294">
        <f>SUM(BB37:BL37)+AZ37</f>
        <v>0</v>
      </c>
      <c r="BB37" s="273">
        <f t="shared" ref="BB37:BL39" si="30">E37+Q37+AC37+AO37</f>
        <v>0</v>
      </c>
      <c r="BC37" s="273">
        <f t="shared" si="30"/>
        <v>0</v>
      </c>
      <c r="BD37" s="273">
        <f t="shared" si="30"/>
        <v>0</v>
      </c>
      <c r="BE37" s="273">
        <f t="shared" si="30"/>
        <v>0</v>
      </c>
      <c r="BF37" s="273">
        <f t="shared" si="30"/>
        <v>0</v>
      </c>
      <c r="BG37" s="273">
        <f t="shared" si="30"/>
        <v>0</v>
      </c>
      <c r="BH37" s="273">
        <f t="shared" si="30"/>
        <v>0</v>
      </c>
      <c r="BI37" s="273">
        <f t="shared" si="30"/>
        <v>0</v>
      </c>
      <c r="BJ37" s="273">
        <f t="shared" si="30"/>
        <v>0</v>
      </c>
      <c r="BK37" s="273">
        <f t="shared" si="30"/>
        <v>0</v>
      </c>
      <c r="BL37" s="298">
        <f t="shared" si="30"/>
        <v>0</v>
      </c>
    </row>
    <row r="38" spans="1:64" ht="16.5" customHeight="1" x14ac:dyDescent="0.25">
      <c r="A38" s="1495"/>
      <c r="B38" s="126" t="s">
        <v>903</v>
      </c>
      <c r="C38" s="312" t="s">
        <v>906</v>
      </c>
      <c r="D38" s="289">
        <f>SUM(E38:O38)</f>
        <v>0</v>
      </c>
      <c r="E38" s="253"/>
      <c r="F38" s="253"/>
      <c r="G38" s="253"/>
      <c r="H38" s="253"/>
      <c r="I38" s="253"/>
      <c r="J38" s="253"/>
      <c r="K38" s="253"/>
      <c r="L38" s="253"/>
      <c r="M38" s="253"/>
      <c r="N38" s="253"/>
      <c r="O38" s="254"/>
      <c r="P38" s="274">
        <f>SUM(Q38:AA38)</f>
        <v>0</v>
      </c>
      <c r="Q38" s="253"/>
      <c r="R38" s="253"/>
      <c r="S38" s="253"/>
      <c r="T38" s="253"/>
      <c r="U38" s="253"/>
      <c r="V38" s="253"/>
      <c r="W38" s="253"/>
      <c r="X38" s="253"/>
      <c r="Y38" s="253"/>
      <c r="Z38" s="253"/>
      <c r="AA38" s="254"/>
      <c r="AB38" s="289">
        <f>SUM(AC38:AM38)</f>
        <v>0</v>
      </c>
      <c r="AC38" s="253"/>
      <c r="AD38" s="253"/>
      <c r="AE38" s="253"/>
      <c r="AF38" s="253"/>
      <c r="AG38" s="253"/>
      <c r="AH38" s="253"/>
      <c r="AI38" s="253"/>
      <c r="AJ38" s="253"/>
      <c r="AK38" s="253"/>
      <c r="AL38" s="253"/>
      <c r="AM38" s="254"/>
      <c r="AN38" s="289">
        <f>SUM(AO38:AY38)</f>
        <v>0</v>
      </c>
      <c r="AO38" s="253"/>
      <c r="AP38" s="253"/>
      <c r="AQ38" s="253"/>
      <c r="AR38" s="253"/>
      <c r="AS38" s="253"/>
      <c r="AT38" s="253"/>
      <c r="AU38" s="253"/>
      <c r="AV38" s="253"/>
      <c r="AW38" s="253"/>
      <c r="AX38" s="253"/>
      <c r="AY38" s="254"/>
      <c r="AZ38" s="526"/>
      <c r="BA38" s="296">
        <f>SUM(BB38:BL38)+AZ38</f>
        <v>0</v>
      </c>
      <c r="BB38" s="274">
        <f t="shared" si="30"/>
        <v>0</v>
      </c>
      <c r="BC38" s="274">
        <f t="shared" si="30"/>
        <v>0</v>
      </c>
      <c r="BD38" s="274">
        <f t="shared" si="30"/>
        <v>0</v>
      </c>
      <c r="BE38" s="274">
        <f t="shared" si="30"/>
        <v>0</v>
      </c>
      <c r="BF38" s="274">
        <f t="shared" si="30"/>
        <v>0</v>
      </c>
      <c r="BG38" s="274">
        <f t="shared" si="30"/>
        <v>0</v>
      </c>
      <c r="BH38" s="274">
        <f t="shared" si="30"/>
        <v>0</v>
      </c>
      <c r="BI38" s="274">
        <f t="shared" si="30"/>
        <v>0</v>
      </c>
      <c r="BJ38" s="274">
        <f t="shared" si="30"/>
        <v>0</v>
      </c>
      <c r="BK38" s="274">
        <f t="shared" si="30"/>
        <v>0</v>
      </c>
      <c r="BL38" s="300">
        <f t="shared" si="30"/>
        <v>0</v>
      </c>
    </row>
    <row r="39" spans="1:64" ht="16.5" customHeight="1" x14ac:dyDescent="0.25">
      <c r="A39" s="1495"/>
      <c r="B39" s="126" t="s">
        <v>904</v>
      </c>
      <c r="C39" s="312" t="s">
        <v>907</v>
      </c>
      <c r="D39" s="274">
        <f>SUM(E39:O39)</f>
        <v>0</v>
      </c>
      <c r="E39" s="253"/>
      <c r="F39" s="253"/>
      <c r="G39" s="253"/>
      <c r="H39" s="253"/>
      <c r="I39" s="253"/>
      <c r="J39" s="253"/>
      <c r="K39" s="253"/>
      <c r="L39" s="253"/>
      <c r="M39" s="253"/>
      <c r="N39" s="253"/>
      <c r="O39" s="254"/>
      <c r="P39" s="274">
        <f>SUM(Q39:AA39)</f>
        <v>0</v>
      </c>
      <c r="Q39" s="253"/>
      <c r="R39" s="253"/>
      <c r="S39" s="253"/>
      <c r="T39" s="253"/>
      <c r="U39" s="253"/>
      <c r="V39" s="253"/>
      <c r="W39" s="253"/>
      <c r="X39" s="253"/>
      <c r="Y39" s="253"/>
      <c r="Z39" s="253"/>
      <c r="AA39" s="254"/>
      <c r="AB39" s="274">
        <f>SUM(AC39:AM39)</f>
        <v>0</v>
      </c>
      <c r="AC39" s="253"/>
      <c r="AD39" s="253"/>
      <c r="AE39" s="253"/>
      <c r="AF39" s="253"/>
      <c r="AG39" s="253"/>
      <c r="AH39" s="253"/>
      <c r="AI39" s="253"/>
      <c r="AJ39" s="253"/>
      <c r="AK39" s="253"/>
      <c r="AL39" s="253"/>
      <c r="AM39" s="254"/>
      <c r="AN39" s="289">
        <f>SUM(AO39:AY39)</f>
        <v>0</v>
      </c>
      <c r="AO39" s="253"/>
      <c r="AP39" s="253"/>
      <c r="AQ39" s="253"/>
      <c r="AR39" s="253"/>
      <c r="AS39" s="253"/>
      <c r="AT39" s="253"/>
      <c r="AU39" s="253"/>
      <c r="AV39" s="253"/>
      <c r="AW39" s="253"/>
      <c r="AX39" s="253"/>
      <c r="AY39" s="254"/>
      <c r="AZ39" s="526"/>
      <c r="BA39" s="296">
        <f>SUM(BB39:BL39)+AZ39</f>
        <v>0</v>
      </c>
      <c r="BB39" s="274">
        <f t="shared" si="30"/>
        <v>0</v>
      </c>
      <c r="BC39" s="274">
        <f t="shared" si="30"/>
        <v>0</v>
      </c>
      <c r="BD39" s="274">
        <f t="shared" si="30"/>
        <v>0</v>
      </c>
      <c r="BE39" s="274">
        <f t="shared" si="30"/>
        <v>0</v>
      </c>
      <c r="BF39" s="274">
        <f t="shared" si="30"/>
        <v>0</v>
      </c>
      <c r="BG39" s="274">
        <f t="shared" si="30"/>
        <v>0</v>
      </c>
      <c r="BH39" s="274">
        <f t="shared" si="30"/>
        <v>0</v>
      </c>
      <c r="BI39" s="274">
        <f t="shared" si="30"/>
        <v>0</v>
      </c>
      <c r="BJ39" s="274">
        <f t="shared" si="30"/>
        <v>0</v>
      </c>
      <c r="BK39" s="274">
        <f t="shared" si="30"/>
        <v>0</v>
      </c>
      <c r="BL39" s="300">
        <f t="shared" si="30"/>
        <v>0</v>
      </c>
    </row>
    <row r="40" spans="1:64" s="209" customFormat="1" ht="16.5" customHeight="1" x14ac:dyDescent="0.25">
      <c r="A40" s="1496"/>
      <c r="B40" s="129" t="s">
        <v>905</v>
      </c>
      <c r="C40" s="313" t="s">
        <v>908</v>
      </c>
      <c r="D40" s="277">
        <f t="shared" ref="D40:O40" si="31">SUM(D37:D39)</f>
        <v>0</v>
      </c>
      <c r="E40" s="275">
        <f t="shared" si="31"/>
        <v>0</v>
      </c>
      <c r="F40" s="275">
        <f t="shared" si="31"/>
        <v>0</v>
      </c>
      <c r="G40" s="275">
        <f t="shared" si="31"/>
        <v>0</v>
      </c>
      <c r="H40" s="275">
        <f t="shared" si="31"/>
        <v>0</v>
      </c>
      <c r="I40" s="275">
        <f t="shared" si="31"/>
        <v>0</v>
      </c>
      <c r="J40" s="275">
        <f t="shared" si="31"/>
        <v>0</v>
      </c>
      <c r="K40" s="275">
        <f t="shared" si="31"/>
        <v>0</v>
      </c>
      <c r="L40" s="275">
        <f t="shared" si="31"/>
        <v>0</v>
      </c>
      <c r="M40" s="275">
        <f t="shared" si="31"/>
        <v>0</v>
      </c>
      <c r="N40" s="275">
        <f t="shared" si="31"/>
        <v>0</v>
      </c>
      <c r="O40" s="283">
        <f t="shared" si="31"/>
        <v>0</v>
      </c>
      <c r="P40" s="275">
        <f t="shared" ref="P40:BL40" si="32">SUM(P37:P39)</f>
        <v>0</v>
      </c>
      <c r="Q40" s="275">
        <f t="shared" si="32"/>
        <v>0</v>
      </c>
      <c r="R40" s="275">
        <f t="shared" si="32"/>
        <v>0</v>
      </c>
      <c r="S40" s="275">
        <f t="shared" si="32"/>
        <v>0</v>
      </c>
      <c r="T40" s="275">
        <f t="shared" si="32"/>
        <v>0</v>
      </c>
      <c r="U40" s="275">
        <f t="shared" si="32"/>
        <v>0</v>
      </c>
      <c r="V40" s="275">
        <f>SUM(V37:V39)</f>
        <v>0</v>
      </c>
      <c r="W40" s="275">
        <f t="shared" si="32"/>
        <v>0</v>
      </c>
      <c r="X40" s="275">
        <f t="shared" si="32"/>
        <v>0</v>
      </c>
      <c r="Y40" s="275">
        <f>SUM(Y37:Y39)</f>
        <v>0</v>
      </c>
      <c r="Z40" s="275">
        <f t="shared" si="32"/>
        <v>0</v>
      </c>
      <c r="AA40" s="283">
        <f t="shared" si="32"/>
        <v>0</v>
      </c>
      <c r="AB40" s="277">
        <f t="shared" si="32"/>
        <v>0</v>
      </c>
      <c r="AC40" s="275">
        <f t="shared" si="32"/>
        <v>0</v>
      </c>
      <c r="AD40" s="275">
        <f t="shared" si="32"/>
        <v>0</v>
      </c>
      <c r="AE40" s="275">
        <f t="shared" si="32"/>
        <v>0</v>
      </c>
      <c r="AF40" s="275">
        <f t="shared" si="32"/>
        <v>0</v>
      </c>
      <c r="AG40" s="275">
        <f t="shared" si="32"/>
        <v>0</v>
      </c>
      <c r="AH40" s="275">
        <f t="shared" si="32"/>
        <v>0</v>
      </c>
      <c r="AI40" s="275">
        <f t="shared" si="32"/>
        <v>0</v>
      </c>
      <c r="AJ40" s="275">
        <f>SUM(AJ37:AJ39)</f>
        <v>0</v>
      </c>
      <c r="AK40" s="275">
        <f>SUM(AK37:AK39)</f>
        <v>0</v>
      </c>
      <c r="AL40" s="275">
        <f t="shared" si="32"/>
        <v>0</v>
      </c>
      <c r="AM40" s="283">
        <f t="shared" si="32"/>
        <v>0</v>
      </c>
      <c r="AN40" s="277">
        <f t="shared" si="32"/>
        <v>0</v>
      </c>
      <c r="AO40" s="275">
        <f t="shared" si="32"/>
        <v>0</v>
      </c>
      <c r="AP40" s="275">
        <f t="shared" si="32"/>
        <v>0</v>
      </c>
      <c r="AQ40" s="275">
        <f t="shared" si="32"/>
        <v>0</v>
      </c>
      <c r="AR40" s="275">
        <f t="shared" si="32"/>
        <v>0</v>
      </c>
      <c r="AS40" s="275">
        <f t="shared" si="32"/>
        <v>0</v>
      </c>
      <c r="AT40" s="275">
        <f t="shared" si="32"/>
        <v>0</v>
      </c>
      <c r="AU40" s="275">
        <f t="shared" si="32"/>
        <v>0</v>
      </c>
      <c r="AV40" s="275">
        <f t="shared" si="32"/>
        <v>0</v>
      </c>
      <c r="AW40" s="275">
        <f>SUM(AW37:AW39)</f>
        <v>0</v>
      </c>
      <c r="AX40" s="275">
        <f t="shared" si="32"/>
        <v>0</v>
      </c>
      <c r="AY40" s="283">
        <f t="shared" si="32"/>
        <v>0</v>
      </c>
      <c r="AZ40" s="299">
        <f t="shared" si="32"/>
        <v>0</v>
      </c>
      <c r="BA40" s="297">
        <f t="shared" si="32"/>
        <v>0</v>
      </c>
      <c r="BB40" s="275">
        <f>SUM(BB37:BB39)</f>
        <v>0</v>
      </c>
      <c r="BC40" s="275">
        <f>SUM(BC37:BC39)</f>
        <v>0</v>
      </c>
      <c r="BD40" s="275">
        <f>SUM(BD37:BD39)</f>
        <v>0</v>
      </c>
      <c r="BE40" s="275">
        <f>SUM(BE37:BE39)</f>
        <v>0</v>
      </c>
      <c r="BF40" s="275">
        <f t="shared" si="32"/>
        <v>0</v>
      </c>
      <c r="BG40" s="275">
        <f t="shared" si="32"/>
        <v>0</v>
      </c>
      <c r="BH40" s="275">
        <f t="shared" si="32"/>
        <v>0</v>
      </c>
      <c r="BI40" s="275">
        <f t="shared" si="32"/>
        <v>0</v>
      </c>
      <c r="BJ40" s="275">
        <f>SUM(BJ37:BJ39)</f>
        <v>0</v>
      </c>
      <c r="BK40" s="275">
        <f t="shared" si="32"/>
        <v>0</v>
      </c>
      <c r="BL40" s="299">
        <f t="shared" si="32"/>
        <v>0</v>
      </c>
    </row>
    <row r="41" spans="1:64" ht="14.85" customHeight="1" x14ac:dyDescent="0.25">
      <c r="A41" s="1494" t="s">
        <v>302</v>
      </c>
      <c r="B41" s="124">
        <v>5.0999999999999996</v>
      </c>
      <c r="C41" s="311" t="s">
        <v>37</v>
      </c>
      <c r="D41" s="273">
        <f>SUM(E41:O41)</f>
        <v>0</v>
      </c>
      <c r="E41" s="251"/>
      <c r="F41" s="251"/>
      <c r="G41" s="251"/>
      <c r="H41" s="251"/>
      <c r="I41" s="251"/>
      <c r="J41" s="251"/>
      <c r="K41" s="251"/>
      <c r="L41" s="251"/>
      <c r="M41" s="251"/>
      <c r="N41" s="251"/>
      <c r="O41" s="252"/>
      <c r="P41" s="273">
        <f>SUM(Q41:AA41)</f>
        <v>0</v>
      </c>
      <c r="Q41" s="251"/>
      <c r="R41" s="251"/>
      <c r="S41" s="251"/>
      <c r="T41" s="251"/>
      <c r="U41" s="251"/>
      <c r="V41" s="251"/>
      <c r="W41" s="251"/>
      <c r="X41" s="251"/>
      <c r="Y41" s="251"/>
      <c r="Z41" s="251"/>
      <c r="AA41" s="252"/>
      <c r="AB41" s="273">
        <f>SUM(AC41:AM41)</f>
        <v>0</v>
      </c>
      <c r="AC41" s="251"/>
      <c r="AD41" s="251"/>
      <c r="AE41" s="251"/>
      <c r="AF41" s="251"/>
      <c r="AG41" s="251"/>
      <c r="AH41" s="251"/>
      <c r="AI41" s="251"/>
      <c r="AJ41" s="251"/>
      <c r="AK41" s="251"/>
      <c r="AL41" s="251"/>
      <c r="AM41" s="252"/>
      <c r="AN41" s="276">
        <f>SUM(AO41:AY41)</f>
        <v>0</v>
      </c>
      <c r="AO41" s="251"/>
      <c r="AP41" s="251"/>
      <c r="AQ41" s="251"/>
      <c r="AR41" s="251"/>
      <c r="AS41" s="251"/>
      <c r="AT41" s="251"/>
      <c r="AU41" s="251"/>
      <c r="AV41" s="249"/>
      <c r="AW41" s="251"/>
      <c r="AX41" s="251"/>
      <c r="AY41" s="252"/>
      <c r="AZ41" s="857"/>
      <c r="BA41" s="294">
        <f>SUM(BB41:BL41)+AZ41</f>
        <v>0</v>
      </c>
      <c r="BB41" s="274">
        <f t="shared" ref="BB41:BL44" si="33">E41+Q41+AC41+AO41</f>
        <v>0</v>
      </c>
      <c r="BC41" s="274">
        <f t="shared" si="33"/>
        <v>0</v>
      </c>
      <c r="BD41" s="274">
        <f t="shared" si="33"/>
        <v>0</v>
      </c>
      <c r="BE41" s="274">
        <f t="shared" si="33"/>
        <v>0</v>
      </c>
      <c r="BF41" s="274">
        <f t="shared" si="33"/>
        <v>0</v>
      </c>
      <c r="BG41" s="274">
        <f t="shared" si="33"/>
        <v>0</v>
      </c>
      <c r="BH41" s="274">
        <f t="shared" si="33"/>
        <v>0</v>
      </c>
      <c r="BI41" s="274">
        <f t="shared" si="33"/>
        <v>0</v>
      </c>
      <c r="BJ41" s="274">
        <f t="shared" si="33"/>
        <v>0</v>
      </c>
      <c r="BK41" s="274">
        <f t="shared" si="33"/>
        <v>0</v>
      </c>
      <c r="BL41" s="298">
        <f t="shared" si="33"/>
        <v>0</v>
      </c>
    </row>
    <row r="42" spans="1:64" s="255" customFormat="1" ht="24" x14ac:dyDescent="0.25">
      <c r="A42" s="1495"/>
      <c r="B42" s="126">
        <v>5.2</v>
      </c>
      <c r="C42" s="131" t="s">
        <v>303</v>
      </c>
      <c r="D42" s="274">
        <f>SUM(E42:O42)</f>
        <v>0</v>
      </c>
      <c r="E42" s="253"/>
      <c r="F42" s="253"/>
      <c r="G42" s="253"/>
      <c r="H42" s="253"/>
      <c r="I42" s="253"/>
      <c r="J42" s="253"/>
      <c r="K42" s="253"/>
      <c r="L42" s="253"/>
      <c r="M42" s="253"/>
      <c r="N42" s="253"/>
      <c r="O42" s="254"/>
      <c r="P42" s="274">
        <f>SUM(Q42:AA42)</f>
        <v>0</v>
      </c>
      <c r="Q42" s="253"/>
      <c r="R42" s="253"/>
      <c r="S42" s="253"/>
      <c r="T42" s="253"/>
      <c r="U42" s="253"/>
      <c r="V42" s="253"/>
      <c r="W42" s="253"/>
      <c r="X42" s="253"/>
      <c r="Y42" s="253"/>
      <c r="Z42" s="253"/>
      <c r="AA42" s="254"/>
      <c r="AB42" s="274">
        <f>SUM(AC42:AM42)</f>
        <v>0</v>
      </c>
      <c r="AC42" s="253"/>
      <c r="AD42" s="253"/>
      <c r="AE42" s="253"/>
      <c r="AF42" s="253"/>
      <c r="AG42" s="253"/>
      <c r="AH42" s="253"/>
      <c r="AI42" s="253"/>
      <c r="AJ42" s="253"/>
      <c r="AK42" s="253"/>
      <c r="AL42" s="253"/>
      <c r="AM42" s="254"/>
      <c r="AN42" s="289">
        <f>SUM(AO42:AY42)</f>
        <v>0</v>
      </c>
      <c r="AO42" s="253"/>
      <c r="AP42" s="253"/>
      <c r="AQ42" s="253"/>
      <c r="AR42" s="253"/>
      <c r="AS42" s="253"/>
      <c r="AT42" s="253"/>
      <c r="AU42" s="253"/>
      <c r="AV42" s="253"/>
      <c r="AW42" s="253"/>
      <c r="AX42" s="253"/>
      <c r="AY42" s="254"/>
      <c r="AZ42" s="526"/>
      <c r="BA42" s="296">
        <f>SUM(BB42:BL42)+AZ42</f>
        <v>0</v>
      </c>
      <c r="BB42" s="274">
        <f t="shared" si="33"/>
        <v>0</v>
      </c>
      <c r="BC42" s="274">
        <f t="shared" si="33"/>
        <v>0</v>
      </c>
      <c r="BD42" s="274">
        <f t="shared" si="33"/>
        <v>0</v>
      </c>
      <c r="BE42" s="274">
        <f t="shared" si="33"/>
        <v>0</v>
      </c>
      <c r="BF42" s="274">
        <f t="shared" si="33"/>
        <v>0</v>
      </c>
      <c r="BG42" s="274">
        <f t="shared" si="33"/>
        <v>0</v>
      </c>
      <c r="BH42" s="274">
        <f t="shared" si="33"/>
        <v>0</v>
      </c>
      <c r="BI42" s="274">
        <f t="shared" si="33"/>
        <v>0</v>
      </c>
      <c r="BJ42" s="274">
        <f t="shared" si="33"/>
        <v>0</v>
      </c>
      <c r="BK42" s="274">
        <f t="shared" si="33"/>
        <v>0</v>
      </c>
      <c r="BL42" s="300">
        <f t="shared" si="33"/>
        <v>0</v>
      </c>
    </row>
    <row r="43" spans="1:64" ht="24" x14ac:dyDescent="0.25">
      <c r="A43" s="1495"/>
      <c r="B43" s="126">
        <v>5.3</v>
      </c>
      <c r="C43" s="131" t="s">
        <v>304</v>
      </c>
      <c r="D43" s="274">
        <f>SUM(E43:O43)</f>
        <v>0</v>
      </c>
      <c r="E43" s="253"/>
      <c r="F43" s="253"/>
      <c r="G43" s="253"/>
      <c r="H43" s="253"/>
      <c r="I43" s="253"/>
      <c r="J43" s="253"/>
      <c r="K43" s="253"/>
      <c r="L43" s="253"/>
      <c r="M43" s="253"/>
      <c r="N43" s="253"/>
      <c r="O43" s="254"/>
      <c r="P43" s="274">
        <f>SUM(Q43:AA43)</f>
        <v>0</v>
      </c>
      <c r="Q43" s="253"/>
      <c r="R43" s="253"/>
      <c r="S43" s="253"/>
      <c r="T43" s="253"/>
      <c r="U43" s="253"/>
      <c r="V43" s="253"/>
      <c r="W43" s="253"/>
      <c r="X43" s="253"/>
      <c r="Y43" s="253"/>
      <c r="Z43" s="253"/>
      <c r="AA43" s="254"/>
      <c r="AB43" s="274">
        <f>SUM(AC43:AM43)</f>
        <v>0</v>
      </c>
      <c r="AC43" s="253"/>
      <c r="AD43" s="253"/>
      <c r="AE43" s="253"/>
      <c r="AF43" s="253"/>
      <c r="AG43" s="253"/>
      <c r="AH43" s="253"/>
      <c r="AI43" s="253"/>
      <c r="AJ43" s="253"/>
      <c r="AK43" s="253"/>
      <c r="AL43" s="253"/>
      <c r="AM43" s="254"/>
      <c r="AN43" s="289">
        <f>SUM(AO43:AY43)</f>
        <v>0</v>
      </c>
      <c r="AO43" s="253"/>
      <c r="AP43" s="253"/>
      <c r="AQ43" s="253"/>
      <c r="AR43" s="253"/>
      <c r="AS43" s="253"/>
      <c r="AT43" s="253"/>
      <c r="AU43" s="253"/>
      <c r="AV43" s="253"/>
      <c r="AW43" s="253"/>
      <c r="AX43" s="253"/>
      <c r="AY43" s="254"/>
      <c r="AZ43" s="526"/>
      <c r="BA43" s="296">
        <f>SUM(BB43:BL43)+AZ43</f>
        <v>0</v>
      </c>
      <c r="BB43" s="274">
        <f t="shared" si="33"/>
        <v>0</v>
      </c>
      <c r="BC43" s="274">
        <f t="shared" si="33"/>
        <v>0</v>
      </c>
      <c r="BD43" s="274">
        <f t="shared" si="33"/>
        <v>0</v>
      </c>
      <c r="BE43" s="274">
        <f t="shared" si="33"/>
        <v>0</v>
      </c>
      <c r="BF43" s="274">
        <f t="shared" si="33"/>
        <v>0</v>
      </c>
      <c r="BG43" s="274">
        <f t="shared" si="33"/>
        <v>0</v>
      </c>
      <c r="BH43" s="274">
        <f t="shared" si="33"/>
        <v>0</v>
      </c>
      <c r="BI43" s="274">
        <f t="shared" si="33"/>
        <v>0</v>
      </c>
      <c r="BJ43" s="274">
        <f t="shared" si="33"/>
        <v>0</v>
      </c>
      <c r="BK43" s="274">
        <f t="shared" si="33"/>
        <v>0</v>
      </c>
      <c r="BL43" s="300">
        <f t="shared" si="33"/>
        <v>0</v>
      </c>
    </row>
    <row r="44" spans="1:64" x14ac:dyDescent="0.25">
      <c r="A44" s="1495"/>
      <c r="B44" s="126" t="s">
        <v>82</v>
      </c>
      <c r="C44" s="131" t="s">
        <v>909</v>
      </c>
      <c r="D44" s="274">
        <f>SUM(E44:O44)</f>
        <v>0</v>
      </c>
      <c r="E44" s="253"/>
      <c r="F44" s="253"/>
      <c r="G44" s="253"/>
      <c r="H44" s="253"/>
      <c r="I44" s="253"/>
      <c r="J44" s="253"/>
      <c r="K44" s="253"/>
      <c r="L44" s="253"/>
      <c r="M44" s="253"/>
      <c r="N44" s="253"/>
      <c r="O44" s="254"/>
      <c r="P44" s="274">
        <f>SUM(Q44:AA44)</f>
        <v>0</v>
      </c>
      <c r="Q44" s="253"/>
      <c r="R44" s="253"/>
      <c r="S44" s="253"/>
      <c r="T44" s="253"/>
      <c r="U44" s="253"/>
      <c r="V44" s="253"/>
      <c r="W44" s="253"/>
      <c r="X44" s="253"/>
      <c r="Y44" s="253"/>
      <c r="Z44" s="253"/>
      <c r="AA44" s="254"/>
      <c r="AB44" s="274">
        <f>SUM(AC44:AM44)</f>
        <v>0</v>
      </c>
      <c r="AC44" s="253"/>
      <c r="AD44" s="253"/>
      <c r="AE44" s="253"/>
      <c r="AF44" s="253"/>
      <c r="AG44" s="253"/>
      <c r="AH44" s="253"/>
      <c r="AI44" s="253"/>
      <c r="AJ44" s="253"/>
      <c r="AK44" s="253"/>
      <c r="AL44" s="253"/>
      <c r="AM44" s="254"/>
      <c r="AN44" s="289">
        <f>SUM(AO44:AY44)</f>
        <v>0</v>
      </c>
      <c r="AO44" s="253"/>
      <c r="AP44" s="253"/>
      <c r="AQ44" s="253"/>
      <c r="AR44" s="253"/>
      <c r="AS44" s="253"/>
      <c r="AT44" s="253"/>
      <c r="AU44" s="253"/>
      <c r="AV44" s="253"/>
      <c r="AW44" s="253"/>
      <c r="AX44" s="253"/>
      <c r="AY44" s="254"/>
      <c r="AZ44" s="526"/>
      <c r="BA44" s="296">
        <f>SUM(BB44:BL44)+AZ44</f>
        <v>0</v>
      </c>
      <c r="BB44" s="271">
        <f t="shared" si="33"/>
        <v>0</v>
      </c>
      <c r="BC44" s="274">
        <f t="shared" si="33"/>
        <v>0</v>
      </c>
      <c r="BD44" s="271">
        <f t="shared" si="33"/>
        <v>0</v>
      </c>
      <c r="BE44" s="274">
        <f t="shared" si="33"/>
        <v>0</v>
      </c>
      <c r="BF44" s="271">
        <f t="shared" si="33"/>
        <v>0</v>
      </c>
      <c r="BG44" s="271">
        <f t="shared" si="33"/>
        <v>0</v>
      </c>
      <c r="BH44" s="271">
        <f t="shared" si="33"/>
        <v>0</v>
      </c>
      <c r="BI44" s="271">
        <f t="shared" si="33"/>
        <v>0</v>
      </c>
      <c r="BJ44" s="271">
        <f t="shared" si="33"/>
        <v>0</v>
      </c>
      <c r="BK44" s="271">
        <f t="shared" si="33"/>
        <v>0</v>
      </c>
      <c r="BL44" s="291">
        <f t="shared" si="33"/>
        <v>0</v>
      </c>
    </row>
    <row r="45" spans="1:64" s="209" customFormat="1" ht="24" x14ac:dyDescent="0.25">
      <c r="A45" s="1496"/>
      <c r="B45" s="128" t="s">
        <v>216</v>
      </c>
      <c r="C45" s="313" t="s">
        <v>305</v>
      </c>
      <c r="D45" s="278">
        <f>SUM(D41:D44)</f>
        <v>0</v>
      </c>
      <c r="E45" s="278">
        <f t="shared" ref="E45:BL45" si="34">SUM(E41:E44)</f>
        <v>0</v>
      </c>
      <c r="F45" s="278">
        <f t="shared" si="34"/>
        <v>0</v>
      </c>
      <c r="G45" s="278">
        <f t="shared" si="34"/>
        <v>0</v>
      </c>
      <c r="H45" s="278">
        <f t="shared" si="34"/>
        <v>0</v>
      </c>
      <c r="I45" s="278">
        <f>SUM(I41:I44)</f>
        <v>0</v>
      </c>
      <c r="J45" s="278">
        <f t="shared" si="34"/>
        <v>0</v>
      </c>
      <c r="K45" s="278">
        <f t="shared" si="34"/>
        <v>0</v>
      </c>
      <c r="L45" s="278">
        <f t="shared" si="34"/>
        <v>0</v>
      </c>
      <c r="M45" s="278">
        <f t="shared" si="34"/>
        <v>0</v>
      </c>
      <c r="N45" s="278">
        <f t="shared" si="34"/>
        <v>0</v>
      </c>
      <c r="O45" s="283">
        <f t="shared" si="34"/>
        <v>0</v>
      </c>
      <c r="P45" s="278">
        <f t="shared" si="34"/>
        <v>0</v>
      </c>
      <c r="Q45" s="278">
        <f t="shared" si="34"/>
        <v>0</v>
      </c>
      <c r="R45" s="278">
        <f t="shared" si="34"/>
        <v>0</v>
      </c>
      <c r="S45" s="278">
        <f t="shared" si="34"/>
        <v>0</v>
      </c>
      <c r="T45" s="278">
        <f t="shared" si="34"/>
        <v>0</v>
      </c>
      <c r="U45" s="278">
        <f t="shared" si="34"/>
        <v>0</v>
      </c>
      <c r="V45" s="278">
        <f t="shared" si="34"/>
        <v>0</v>
      </c>
      <c r="W45" s="278">
        <f t="shared" si="34"/>
        <v>0</v>
      </c>
      <c r="X45" s="278">
        <f t="shared" si="34"/>
        <v>0</v>
      </c>
      <c r="Y45" s="278">
        <f>SUM(Y41:Y44)</f>
        <v>0</v>
      </c>
      <c r="Z45" s="278">
        <f t="shared" si="34"/>
        <v>0</v>
      </c>
      <c r="AA45" s="284">
        <f t="shared" si="34"/>
        <v>0</v>
      </c>
      <c r="AB45" s="278">
        <f t="shared" si="34"/>
        <v>0</v>
      </c>
      <c r="AC45" s="278">
        <f t="shared" si="34"/>
        <v>0</v>
      </c>
      <c r="AD45" s="278">
        <f t="shared" si="34"/>
        <v>0</v>
      </c>
      <c r="AE45" s="278">
        <f t="shared" si="34"/>
        <v>0</v>
      </c>
      <c r="AF45" s="278">
        <f t="shared" si="34"/>
        <v>0</v>
      </c>
      <c r="AG45" s="278">
        <f t="shared" si="34"/>
        <v>0</v>
      </c>
      <c r="AH45" s="278">
        <f t="shared" si="34"/>
        <v>0</v>
      </c>
      <c r="AI45" s="278">
        <f t="shared" si="34"/>
        <v>0</v>
      </c>
      <c r="AJ45" s="278">
        <f t="shared" si="34"/>
        <v>0</v>
      </c>
      <c r="AK45" s="278">
        <f t="shared" si="34"/>
        <v>0</v>
      </c>
      <c r="AL45" s="278">
        <f t="shared" si="34"/>
        <v>0</v>
      </c>
      <c r="AM45" s="284">
        <f t="shared" si="34"/>
        <v>0</v>
      </c>
      <c r="AN45" s="852">
        <f t="shared" si="34"/>
        <v>0</v>
      </c>
      <c r="AO45" s="278">
        <f t="shared" si="34"/>
        <v>0</v>
      </c>
      <c r="AP45" s="278">
        <f t="shared" si="34"/>
        <v>0</v>
      </c>
      <c r="AQ45" s="278">
        <f t="shared" si="34"/>
        <v>0</v>
      </c>
      <c r="AR45" s="278">
        <f t="shared" si="34"/>
        <v>0</v>
      </c>
      <c r="AS45" s="278">
        <f t="shared" si="34"/>
        <v>0</v>
      </c>
      <c r="AT45" s="278">
        <f t="shared" si="34"/>
        <v>0</v>
      </c>
      <c r="AU45" s="278">
        <f t="shared" si="34"/>
        <v>0</v>
      </c>
      <c r="AV45" s="275">
        <f t="shared" si="34"/>
        <v>0</v>
      </c>
      <c r="AW45" s="278">
        <f>SUM(AW41:AW44)</f>
        <v>0</v>
      </c>
      <c r="AX45" s="278">
        <f t="shared" si="34"/>
        <v>0</v>
      </c>
      <c r="AY45" s="284">
        <f t="shared" si="34"/>
        <v>0</v>
      </c>
      <c r="AZ45" s="305">
        <f t="shared" si="34"/>
        <v>0</v>
      </c>
      <c r="BA45" s="297">
        <f t="shared" si="34"/>
        <v>0</v>
      </c>
      <c r="BB45" s="275">
        <f t="shared" si="34"/>
        <v>0</v>
      </c>
      <c r="BC45" s="275">
        <f t="shared" si="34"/>
        <v>0</v>
      </c>
      <c r="BD45" s="275">
        <f t="shared" si="34"/>
        <v>0</v>
      </c>
      <c r="BE45" s="275">
        <f t="shared" si="34"/>
        <v>0</v>
      </c>
      <c r="BF45" s="275">
        <f t="shared" si="34"/>
        <v>0</v>
      </c>
      <c r="BG45" s="275">
        <f t="shared" si="34"/>
        <v>0</v>
      </c>
      <c r="BH45" s="275">
        <f t="shared" si="34"/>
        <v>0</v>
      </c>
      <c r="BI45" s="275">
        <f t="shared" si="34"/>
        <v>0</v>
      </c>
      <c r="BJ45" s="275">
        <f>SUM(BJ41:BJ44)</f>
        <v>0</v>
      </c>
      <c r="BK45" s="275">
        <f t="shared" si="34"/>
        <v>0</v>
      </c>
      <c r="BL45" s="299">
        <f t="shared" si="34"/>
        <v>0</v>
      </c>
    </row>
    <row r="46" spans="1:64" ht="14.85" customHeight="1" x14ac:dyDescent="0.25">
      <c r="A46" s="1497" t="s">
        <v>4</v>
      </c>
      <c r="B46" s="124">
        <v>6.1</v>
      </c>
      <c r="C46" s="311" t="s">
        <v>18</v>
      </c>
      <c r="D46" s="273">
        <f>SUM(E46:O46)</f>
        <v>0</v>
      </c>
      <c r="E46" s="251"/>
      <c r="F46" s="251"/>
      <c r="G46" s="251"/>
      <c r="H46" s="251"/>
      <c r="I46" s="251"/>
      <c r="J46" s="251"/>
      <c r="K46" s="251"/>
      <c r="L46" s="251"/>
      <c r="M46" s="251"/>
      <c r="N46" s="251"/>
      <c r="O46" s="252"/>
      <c r="P46" s="273">
        <f>SUM(Q46:AA46)</f>
        <v>0</v>
      </c>
      <c r="Q46" s="251"/>
      <c r="R46" s="251"/>
      <c r="S46" s="251"/>
      <c r="T46" s="251"/>
      <c r="U46" s="251"/>
      <c r="V46" s="251"/>
      <c r="W46" s="251"/>
      <c r="X46" s="251"/>
      <c r="Y46" s="251"/>
      <c r="Z46" s="251"/>
      <c r="AA46" s="252"/>
      <c r="AB46" s="273">
        <f>SUM(AC46:AM46)</f>
        <v>0</v>
      </c>
      <c r="AC46" s="251"/>
      <c r="AD46" s="251"/>
      <c r="AE46" s="251"/>
      <c r="AF46" s="251"/>
      <c r="AG46" s="251"/>
      <c r="AH46" s="251"/>
      <c r="AI46" s="251"/>
      <c r="AJ46" s="251"/>
      <c r="AK46" s="251"/>
      <c r="AL46" s="251"/>
      <c r="AM46" s="252"/>
      <c r="AN46" s="276">
        <f>SUM(AO46:AY46)</f>
        <v>0</v>
      </c>
      <c r="AO46" s="251"/>
      <c r="AP46" s="251"/>
      <c r="AQ46" s="251"/>
      <c r="AR46" s="251"/>
      <c r="AS46" s="251"/>
      <c r="AT46" s="251"/>
      <c r="AU46" s="251"/>
      <c r="AV46" s="249"/>
      <c r="AW46" s="251"/>
      <c r="AX46" s="251"/>
      <c r="AY46" s="252"/>
      <c r="AZ46" s="857"/>
      <c r="BA46" s="296">
        <f>SUM(BB46:BL46)+AZ46</f>
        <v>0</v>
      </c>
      <c r="BB46" s="274">
        <f t="shared" ref="BB46:BL49" si="35">E46+Q46+AC46+AO46</f>
        <v>0</v>
      </c>
      <c r="BC46" s="274">
        <f t="shared" si="35"/>
        <v>0</v>
      </c>
      <c r="BD46" s="274">
        <f t="shared" si="35"/>
        <v>0</v>
      </c>
      <c r="BE46" s="274">
        <f t="shared" si="35"/>
        <v>0</v>
      </c>
      <c r="BF46" s="274">
        <f t="shared" si="35"/>
        <v>0</v>
      </c>
      <c r="BG46" s="274">
        <f t="shared" si="35"/>
        <v>0</v>
      </c>
      <c r="BH46" s="274">
        <f t="shared" si="35"/>
        <v>0</v>
      </c>
      <c r="BI46" s="274">
        <f t="shared" si="35"/>
        <v>0</v>
      </c>
      <c r="BJ46" s="274">
        <f t="shared" si="35"/>
        <v>0</v>
      </c>
      <c r="BK46" s="274">
        <f t="shared" si="35"/>
        <v>0</v>
      </c>
      <c r="BL46" s="300">
        <f t="shared" si="35"/>
        <v>0</v>
      </c>
    </row>
    <row r="47" spans="1:64" s="255" customFormat="1" x14ac:dyDescent="0.25">
      <c r="A47" s="1498"/>
      <c r="B47" s="126">
        <v>6.2</v>
      </c>
      <c r="C47" s="131" t="s">
        <v>19</v>
      </c>
      <c r="D47" s="274">
        <f>SUM(E47:O47)</f>
        <v>0</v>
      </c>
      <c r="E47" s="253"/>
      <c r="F47" s="253"/>
      <c r="G47" s="253"/>
      <c r="H47" s="253"/>
      <c r="I47" s="253"/>
      <c r="J47" s="253"/>
      <c r="K47" s="253"/>
      <c r="L47" s="253"/>
      <c r="M47" s="253"/>
      <c r="N47" s="253"/>
      <c r="O47" s="254"/>
      <c r="P47" s="274">
        <f>SUM(Q47:AA47)</f>
        <v>0</v>
      </c>
      <c r="Q47" s="253"/>
      <c r="R47" s="253"/>
      <c r="S47" s="253"/>
      <c r="T47" s="253"/>
      <c r="U47" s="253"/>
      <c r="V47" s="253"/>
      <c r="W47" s="253"/>
      <c r="X47" s="253"/>
      <c r="Y47" s="253"/>
      <c r="Z47" s="253"/>
      <c r="AA47" s="254"/>
      <c r="AB47" s="274">
        <f>SUM(AC47:AM47)</f>
        <v>0</v>
      </c>
      <c r="AC47" s="253"/>
      <c r="AD47" s="253"/>
      <c r="AE47" s="253"/>
      <c r="AF47" s="253"/>
      <c r="AG47" s="253"/>
      <c r="AH47" s="253"/>
      <c r="AI47" s="253"/>
      <c r="AJ47" s="253"/>
      <c r="AK47" s="253"/>
      <c r="AL47" s="253"/>
      <c r="AM47" s="254"/>
      <c r="AN47" s="289">
        <f>SUM(AO47:AY47)</f>
        <v>0</v>
      </c>
      <c r="AO47" s="253"/>
      <c r="AP47" s="253"/>
      <c r="AQ47" s="253"/>
      <c r="AR47" s="253"/>
      <c r="AS47" s="253"/>
      <c r="AT47" s="253"/>
      <c r="AU47" s="253"/>
      <c r="AV47" s="253"/>
      <c r="AW47" s="253"/>
      <c r="AX47" s="253"/>
      <c r="AY47" s="254"/>
      <c r="AZ47" s="526"/>
      <c r="BA47" s="296">
        <f>SUM(BB47:BL47)+AZ47</f>
        <v>0</v>
      </c>
      <c r="BB47" s="274">
        <f t="shared" si="35"/>
        <v>0</v>
      </c>
      <c r="BC47" s="274">
        <f t="shared" si="35"/>
        <v>0</v>
      </c>
      <c r="BD47" s="274">
        <f t="shared" si="35"/>
        <v>0</v>
      </c>
      <c r="BE47" s="274">
        <f t="shared" si="35"/>
        <v>0</v>
      </c>
      <c r="BF47" s="274">
        <f t="shared" si="35"/>
        <v>0</v>
      </c>
      <c r="BG47" s="274">
        <f t="shared" si="35"/>
        <v>0</v>
      </c>
      <c r="BH47" s="274">
        <f t="shared" si="35"/>
        <v>0</v>
      </c>
      <c r="BI47" s="274">
        <f t="shared" si="35"/>
        <v>0</v>
      </c>
      <c r="BJ47" s="274">
        <f t="shared" si="35"/>
        <v>0</v>
      </c>
      <c r="BK47" s="274">
        <f t="shared" si="35"/>
        <v>0</v>
      </c>
      <c r="BL47" s="300">
        <f t="shared" si="35"/>
        <v>0</v>
      </c>
    </row>
    <row r="48" spans="1:64" x14ac:dyDescent="0.25">
      <c r="A48" s="1498"/>
      <c r="B48" s="126">
        <v>6.3</v>
      </c>
      <c r="C48" s="131" t="s">
        <v>184</v>
      </c>
      <c r="D48" s="274">
        <f>SUM(E48:O48)</f>
        <v>0</v>
      </c>
      <c r="E48" s="253"/>
      <c r="F48" s="253"/>
      <c r="G48" s="253"/>
      <c r="H48" s="253"/>
      <c r="I48" s="253"/>
      <c r="J48" s="253"/>
      <c r="K48" s="253"/>
      <c r="L48" s="253"/>
      <c r="M48" s="253"/>
      <c r="N48" s="253"/>
      <c r="O48" s="254"/>
      <c r="P48" s="274">
        <f>SUM(Q48:AA48)</f>
        <v>0</v>
      </c>
      <c r="Q48" s="253"/>
      <c r="R48" s="253"/>
      <c r="S48" s="253"/>
      <c r="T48" s="253"/>
      <c r="U48" s="253"/>
      <c r="V48" s="253"/>
      <c r="W48" s="253"/>
      <c r="X48" s="253"/>
      <c r="Y48" s="253"/>
      <c r="Z48" s="253"/>
      <c r="AA48" s="254"/>
      <c r="AB48" s="274">
        <f>SUM(AC48:AM48)</f>
        <v>0</v>
      </c>
      <c r="AC48" s="253"/>
      <c r="AD48" s="253"/>
      <c r="AE48" s="253"/>
      <c r="AF48" s="253"/>
      <c r="AG48" s="253"/>
      <c r="AH48" s="253"/>
      <c r="AI48" s="253"/>
      <c r="AJ48" s="253"/>
      <c r="AK48" s="253"/>
      <c r="AL48" s="253"/>
      <c r="AM48" s="254"/>
      <c r="AN48" s="289">
        <f>SUM(AO48:AY48)</f>
        <v>0</v>
      </c>
      <c r="AO48" s="253"/>
      <c r="AP48" s="253"/>
      <c r="AQ48" s="253"/>
      <c r="AR48" s="253"/>
      <c r="AS48" s="253"/>
      <c r="AT48" s="253"/>
      <c r="AU48" s="253"/>
      <c r="AV48" s="253"/>
      <c r="AW48" s="253"/>
      <c r="AX48" s="253"/>
      <c r="AY48" s="254"/>
      <c r="AZ48" s="526"/>
      <c r="BA48" s="296">
        <f>SUM(BB48:BL48)+AZ48</f>
        <v>0</v>
      </c>
      <c r="BB48" s="274">
        <f t="shared" si="35"/>
        <v>0</v>
      </c>
      <c r="BC48" s="274">
        <f t="shared" si="35"/>
        <v>0</v>
      </c>
      <c r="BD48" s="274">
        <f t="shared" si="35"/>
        <v>0</v>
      </c>
      <c r="BE48" s="274">
        <f t="shared" si="35"/>
        <v>0</v>
      </c>
      <c r="BF48" s="274">
        <f t="shared" si="35"/>
        <v>0</v>
      </c>
      <c r="BG48" s="274">
        <f t="shared" si="35"/>
        <v>0</v>
      </c>
      <c r="BH48" s="274">
        <f t="shared" si="35"/>
        <v>0</v>
      </c>
      <c r="BI48" s="274">
        <f t="shared" si="35"/>
        <v>0</v>
      </c>
      <c r="BJ48" s="274">
        <f t="shared" si="35"/>
        <v>0</v>
      </c>
      <c r="BK48" s="274">
        <f t="shared" si="35"/>
        <v>0</v>
      </c>
      <c r="BL48" s="300">
        <f t="shared" si="35"/>
        <v>0</v>
      </c>
    </row>
    <row r="49" spans="1:64" x14ac:dyDescent="0.25">
      <c r="A49" s="1498"/>
      <c r="B49" s="126" t="s">
        <v>87</v>
      </c>
      <c r="C49" s="131" t="s">
        <v>910</v>
      </c>
      <c r="D49" s="274">
        <f>SUM(E49:O49)</f>
        <v>0</v>
      </c>
      <c r="E49" s="253"/>
      <c r="F49" s="253"/>
      <c r="G49" s="253"/>
      <c r="H49" s="253"/>
      <c r="I49" s="253"/>
      <c r="J49" s="253"/>
      <c r="K49" s="253"/>
      <c r="L49" s="253"/>
      <c r="M49" s="253"/>
      <c r="N49" s="253"/>
      <c r="O49" s="254"/>
      <c r="P49" s="274">
        <f>SUM(Q49:AA49)</f>
        <v>0</v>
      </c>
      <c r="Q49" s="253"/>
      <c r="R49" s="253"/>
      <c r="S49" s="253"/>
      <c r="T49" s="253"/>
      <c r="U49" s="253"/>
      <c r="V49" s="253"/>
      <c r="W49" s="253"/>
      <c r="X49" s="253"/>
      <c r="Y49" s="253"/>
      <c r="Z49" s="253"/>
      <c r="AA49" s="254"/>
      <c r="AB49" s="274">
        <f>SUM(AC49:AM49)</f>
        <v>0</v>
      </c>
      <c r="AC49" s="253"/>
      <c r="AD49" s="253"/>
      <c r="AE49" s="253"/>
      <c r="AF49" s="253"/>
      <c r="AG49" s="253"/>
      <c r="AH49" s="253"/>
      <c r="AI49" s="253"/>
      <c r="AJ49" s="253"/>
      <c r="AK49" s="253"/>
      <c r="AL49" s="253"/>
      <c r="AM49" s="254"/>
      <c r="AN49" s="289">
        <f>SUM(AO49:AY49)</f>
        <v>0</v>
      </c>
      <c r="AO49" s="253"/>
      <c r="AP49" s="253"/>
      <c r="AQ49" s="253"/>
      <c r="AR49" s="253"/>
      <c r="AS49" s="253"/>
      <c r="AT49" s="253"/>
      <c r="AU49" s="253"/>
      <c r="AV49" s="253"/>
      <c r="AW49" s="253"/>
      <c r="AX49" s="253"/>
      <c r="AY49" s="254"/>
      <c r="AZ49" s="526"/>
      <c r="BA49" s="296">
        <f>SUM(BB49:BL49)+AZ49</f>
        <v>0</v>
      </c>
      <c r="BB49" s="271">
        <f t="shared" si="35"/>
        <v>0</v>
      </c>
      <c r="BC49" s="274">
        <f t="shared" si="35"/>
        <v>0</v>
      </c>
      <c r="BD49" s="271">
        <f t="shared" si="35"/>
        <v>0</v>
      </c>
      <c r="BE49" s="274">
        <f t="shared" si="35"/>
        <v>0</v>
      </c>
      <c r="BF49" s="271">
        <f t="shared" si="35"/>
        <v>0</v>
      </c>
      <c r="BG49" s="271">
        <f t="shared" si="35"/>
        <v>0</v>
      </c>
      <c r="BH49" s="271">
        <f t="shared" si="35"/>
        <v>0</v>
      </c>
      <c r="BI49" s="271">
        <f t="shared" si="35"/>
        <v>0</v>
      </c>
      <c r="BJ49" s="271">
        <f t="shared" si="35"/>
        <v>0</v>
      </c>
      <c r="BK49" s="271">
        <f t="shared" si="35"/>
        <v>0</v>
      </c>
      <c r="BL49" s="291">
        <f t="shared" si="35"/>
        <v>0</v>
      </c>
    </row>
    <row r="50" spans="1:64" s="209" customFormat="1" x14ac:dyDescent="0.25">
      <c r="A50" s="1499"/>
      <c r="B50" s="129" t="s">
        <v>213</v>
      </c>
      <c r="C50" s="313" t="s">
        <v>25</v>
      </c>
      <c r="D50" s="278">
        <f>SUM(D46:D49)</f>
        <v>0</v>
      </c>
      <c r="E50" s="278">
        <f t="shared" ref="E50:BL50" si="36">SUM(E46:E49)</f>
        <v>0</v>
      </c>
      <c r="F50" s="278">
        <f t="shared" si="36"/>
        <v>0</v>
      </c>
      <c r="G50" s="278">
        <f t="shared" si="36"/>
        <v>0</v>
      </c>
      <c r="H50" s="278">
        <f t="shared" si="36"/>
        <v>0</v>
      </c>
      <c r="I50" s="278">
        <f t="shared" si="36"/>
        <v>0</v>
      </c>
      <c r="J50" s="278">
        <f t="shared" si="36"/>
        <v>0</v>
      </c>
      <c r="K50" s="278">
        <f t="shared" si="36"/>
        <v>0</v>
      </c>
      <c r="L50" s="278">
        <f t="shared" si="36"/>
        <v>0</v>
      </c>
      <c r="M50" s="278">
        <f t="shared" si="36"/>
        <v>0</v>
      </c>
      <c r="N50" s="278">
        <f t="shared" si="36"/>
        <v>0</v>
      </c>
      <c r="O50" s="283">
        <f t="shared" si="36"/>
        <v>0</v>
      </c>
      <c r="P50" s="278">
        <f t="shared" si="36"/>
        <v>0</v>
      </c>
      <c r="Q50" s="278">
        <f t="shared" si="36"/>
        <v>0</v>
      </c>
      <c r="R50" s="278">
        <f t="shared" si="36"/>
        <v>0</v>
      </c>
      <c r="S50" s="278">
        <f t="shared" si="36"/>
        <v>0</v>
      </c>
      <c r="T50" s="278">
        <f t="shared" si="36"/>
        <v>0</v>
      </c>
      <c r="U50" s="278">
        <f t="shared" si="36"/>
        <v>0</v>
      </c>
      <c r="V50" s="278">
        <f t="shared" si="36"/>
        <v>0</v>
      </c>
      <c r="W50" s="278">
        <f t="shared" si="36"/>
        <v>0</v>
      </c>
      <c r="X50" s="278">
        <f t="shared" si="36"/>
        <v>0</v>
      </c>
      <c r="Y50" s="278">
        <f>SUM(Y46:Y49)</f>
        <v>0</v>
      </c>
      <c r="Z50" s="278">
        <f t="shared" si="36"/>
        <v>0</v>
      </c>
      <c r="AA50" s="284">
        <f t="shared" si="36"/>
        <v>0</v>
      </c>
      <c r="AB50" s="278">
        <f t="shared" si="36"/>
        <v>0</v>
      </c>
      <c r="AC50" s="278">
        <f t="shared" si="36"/>
        <v>0</v>
      </c>
      <c r="AD50" s="278">
        <f t="shared" si="36"/>
        <v>0</v>
      </c>
      <c r="AE50" s="278">
        <f t="shared" si="36"/>
        <v>0</v>
      </c>
      <c r="AF50" s="278">
        <f t="shared" si="36"/>
        <v>0</v>
      </c>
      <c r="AG50" s="278">
        <f t="shared" si="36"/>
        <v>0</v>
      </c>
      <c r="AH50" s="278">
        <f t="shared" si="36"/>
        <v>0</v>
      </c>
      <c r="AI50" s="278">
        <f t="shared" si="36"/>
        <v>0</v>
      </c>
      <c r="AJ50" s="278">
        <f t="shared" si="36"/>
        <v>0</v>
      </c>
      <c r="AK50" s="278">
        <f t="shared" si="36"/>
        <v>0</v>
      </c>
      <c r="AL50" s="278">
        <f t="shared" si="36"/>
        <v>0</v>
      </c>
      <c r="AM50" s="284">
        <f t="shared" si="36"/>
        <v>0</v>
      </c>
      <c r="AN50" s="852">
        <f t="shared" si="36"/>
        <v>0</v>
      </c>
      <c r="AO50" s="278">
        <f t="shared" si="36"/>
        <v>0</v>
      </c>
      <c r="AP50" s="278">
        <f t="shared" si="36"/>
        <v>0</v>
      </c>
      <c r="AQ50" s="278">
        <f t="shared" si="36"/>
        <v>0</v>
      </c>
      <c r="AR50" s="278">
        <f t="shared" si="36"/>
        <v>0</v>
      </c>
      <c r="AS50" s="278">
        <f t="shared" si="36"/>
        <v>0</v>
      </c>
      <c r="AT50" s="278">
        <f t="shared" si="36"/>
        <v>0</v>
      </c>
      <c r="AU50" s="278">
        <f t="shared" si="36"/>
        <v>0</v>
      </c>
      <c r="AV50" s="275">
        <f t="shared" si="36"/>
        <v>0</v>
      </c>
      <c r="AW50" s="278">
        <f>SUM(AW46:AW49)</f>
        <v>0</v>
      </c>
      <c r="AX50" s="278">
        <f t="shared" si="36"/>
        <v>0</v>
      </c>
      <c r="AY50" s="284">
        <f t="shared" si="36"/>
        <v>0</v>
      </c>
      <c r="AZ50" s="305">
        <f t="shared" si="36"/>
        <v>0</v>
      </c>
      <c r="BA50" s="297">
        <f t="shared" si="36"/>
        <v>0</v>
      </c>
      <c r="BB50" s="275">
        <f t="shared" si="36"/>
        <v>0</v>
      </c>
      <c r="BC50" s="275">
        <f t="shared" si="36"/>
        <v>0</v>
      </c>
      <c r="BD50" s="275">
        <f t="shared" si="36"/>
        <v>0</v>
      </c>
      <c r="BE50" s="275">
        <f t="shared" si="36"/>
        <v>0</v>
      </c>
      <c r="BF50" s="275">
        <f t="shared" si="36"/>
        <v>0</v>
      </c>
      <c r="BG50" s="275">
        <f t="shared" si="36"/>
        <v>0</v>
      </c>
      <c r="BH50" s="275">
        <f t="shared" si="36"/>
        <v>0</v>
      </c>
      <c r="BI50" s="275">
        <f t="shared" si="36"/>
        <v>0</v>
      </c>
      <c r="BJ50" s="275">
        <f>SUM(BJ46:BJ49)</f>
        <v>0</v>
      </c>
      <c r="BK50" s="275">
        <f t="shared" si="36"/>
        <v>0</v>
      </c>
      <c r="BL50" s="299">
        <f t="shared" si="36"/>
        <v>0</v>
      </c>
    </row>
    <row r="51" spans="1:64" ht="16.5" customHeight="1" x14ac:dyDescent="0.25">
      <c r="A51" s="1506" t="s">
        <v>156</v>
      </c>
      <c r="B51" s="124">
        <v>7.1</v>
      </c>
      <c r="C51" s="311" t="s">
        <v>20</v>
      </c>
      <c r="D51" s="273">
        <f>SUM(E51:O51)</f>
        <v>0</v>
      </c>
      <c r="E51" s="251"/>
      <c r="F51" s="251"/>
      <c r="G51" s="251"/>
      <c r="H51" s="251"/>
      <c r="I51" s="251"/>
      <c r="J51" s="251"/>
      <c r="K51" s="251"/>
      <c r="L51" s="251"/>
      <c r="M51" s="251"/>
      <c r="N51" s="251"/>
      <c r="O51" s="252"/>
      <c r="P51" s="273">
        <f>SUM(Q51:AA51)</f>
        <v>0</v>
      </c>
      <c r="Q51" s="251"/>
      <c r="R51" s="251"/>
      <c r="S51" s="251"/>
      <c r="T51" s="251"/>
      <c r="U51" s="251"/>
      <c r="V51" s="251"/>
      <c r="W51" s="251"/>
      <c r="X51" s="251"/>
      <c r="Y51" s="251"/>
      <c r="Z51" s="251"/>
      <c r="AA51" s="252"/>
      <c r="AB51" s="273">
        <f>SUM(AC51:AM51)</f>
        <v>0</v>
      </c>
      <c r="AC51" s="251"/>
      <c r="AD51" s="251"/>
      <c r="AE51" s="251"/>
      <c r="AF51" s="251"/>
      <c r="AG51" s="251"/>
      <c r="AH51" s="251"/>
      <c r="AI51" s="251"/>
      <c r="AJ51" s="251"/>
      <c r="AK51" s="251"/>
      <c r="AL51" s="251"/>
      <c r="AM51" s="252"/>
      <c r="AN51" s="276">
        <f>SUM(AO51:AY51)</f>
        <v>0</v>
      </c>
      <c r="AO51" s="251"/>
      <c r="AP51" s="251"/>
      <c r="AQ51" s="251"/>
      <c r="AR51" s="251"/>
      <c r="AS51" s="251"/>
      <c r="AT51" s="251"/>
      <c r="AU51" s="251"/>
      <c r="AV51" s="249"/>
      <c r="AW51" s="251"/>
      <c r="AX51" s="251"/>
      <c r="AY51" s="252"/>
      <c r="AZ51" s="857"/>
      <c r="BA51" s="294">
        <f>SUM(BB51:BL51)+AZ51</f>
        <v>0</v>
      </c>
      <c r="BB51" s="274">
        <f t="shared" ref="BB51:BL54" si="37">E51+Q51+AC51+AO51</f>
        <v>0</v>
      </c>
      <c r="BC51" s="274">
        <f t="shared" si="37"/>
        <v>0</v>
      </c>
      <c r="BD51" s="274">
        <f t="shared" si="37"/>
        <v>0</v>
      </c>
      <c r="BE51" s="274">
        <f t="shared" si="37"/>
        <v>0</v>
      </c>
      <c r="BF51" s="274">
        <f t="shared" si="37"/>
        <v>0</v>
      </c>
      <c r="BG51" s="274">
        <f t="shared" si="37"/>
        <v>0</v>
      </c>
      <c r="BH51" s="274">
        <f t="shared" si="37"/>
        <v>0</v>
      </c>
      <c r="BI51" s="274">
        <f t="shared" si="37"/>
        <v>0</v>
      </c>
      <c r="BJ51" s="274">
        <f t="shared" si="37"/>
        <v>0</v>
      </c>
      <c r="BK51" s="274">
        <f t="shared" si="37"/>
        <v>0</v>
      </c>
      <c r="BL51" s="298">
        <f t="shared" si="37"/>
        <v>0</v>
      </c>
    </row>
    <row r="52" spans="1:64" s="255" customFormat="1" ht="16.5" customHeight="1" x14ac:dyDescent="0.25">
      <c r="A52" s="1507"/>
      <c r="B52" s="126">
        <v>7.2</v>
      </c>
      <c r="C52" s="131" t="s">
        <v>21</v>
      </c>
      <c r="D52" s="274">
        <f>SUM(E52:O52)</f>
        <v>0</v>
      </c>
      <c r="E52" s="253"/>
      <c r="F52" s="253"/>
      <c r="G52" s="253"/>
      <c r="H52" s="253"/>
      <c r="I52" s="253"/>
      <c r="J52" s="253"/>
      <c r="K52" s="253"/>
      <c r="L52" s="253"/>
      <c r="M52" s="253"/>
      <c r="N52" s="253"/>
      <c r="O52" s="254"/>
      <c r="P52" s="274">
        <f>SUM(Q52:AA52)</f>
        <v>0</v>
      </c>
      <c r="Q52" s="253"/>
      <c r="R52" s="253"/>
      <c r="S52" s="253"/>
      <c r="T52" s="253"/>
      <c r="U52" s="253"/>
      <c r="V52" s="253"/>
      <c r="W52" s="253"/>
      <c r="X52" s="253"/>
      <c r="Y52" s="253"/>
      <c r="Z52" s="253"/>
      <c r="AA52" s="254"/>
      <c r="AB52" s="274">
        <f>SUM(AC52:AM52)</f>
        <v>0</v>
      </c>
      <c r="AC52" s="253"/>
      <c r="AD52" s="253"/>
      <c r="AE52" s="253"/>
      <c r="AF52" s="253"/>
      <c r="AG52" s="253"/>
      <c r="AH52" s="253"/>
      <c r="AI52" s="253"/>
      <c r="AJ52" s="253"/>
      <c r="AK52" s="253"/>
      <c r="AL52" s="253"/>
      <c r="AM52" s="254"/>
      <c r="AN52" s="289">
        <f>SUM(AO52:AY52)</f>
        <v>0</v>
      </c>
      <c r="AO52" s="253"/>
      <c r="AP52" s="253"/>
      <c r="AQ52" s="253"/>
      <c r="AR52" s="253"/>
      <c r="AS52" s="253"/>
      <c r="AT52" s="253"/>
      <c r="AU52" s="253"/>
      <c r="AV52" s="253"/>
      <c r="AW52" s="253"/>
      <c r="AX52" s="253"/>
      <c r="AY52" s="254"/>
      <c r="AZ52" s="526"/>
      <c r="BA52" s="296">
        <f>SUM(BB52:BL52)+AZ52</f>
        <v>0</v>
      </c>
      <c r="BB52" s="274">
        <f t="shared" si="37"/>
        <v>0</v>
      </c>
      <c r="BC52" s="274">
        <f t="shared" si="37"/>
        <v>0</v>
      </c>
      <c r="BD52" s="274">
        <f t="shared" si="37"/>
        <v>0</v>
      </c>
      <c r="BE52" s="274">
        <f t="shared" si="37"/>
        <v>0</v>
      </c>
      <c r="BF52" s="274">
        <f t="shared" si="37"/>
        <v>0</v>
      </c>
      <c r="BG52" s="274">
        <f t="shared" si="37"/>
        <v>0</v>
      </c>
      <c r="BH52" s="274">
        <f t="shared" si="37"/>
        <v>0</v>
      </c>
      <c r="BI52" s="274">
        <f t="shared" si="37"/>
        <v>0</v>
      </c>
      <c r="BJ52" s="274">
        <f t="shared" si="37"/>
        <v>0</v>
      </c>
      <c r="BK52" s="274">
        <f t="shared" si="37"/>
        <v>0</v>
      </c>
      <c r="BL52" s="300">
        <f t="shared" si="37"/>
        <v>0</v>
      </c>
    </row>
    <row r="53" spans="1:64" ht="16.5" customHeight="1" x14ac:dyDescent="0.25">
      <c r="A53" s="1507"/>
      <c r="B53" s="126">
        <v>7.3</v>
      </c>
      <c r="C53" s="131" t="s">
        <v>155</v>
      </c>
      <c r="D53" s="274">
        <f>SUM(E53:O53)</f>
        <v>0</v>
      </c>
      <c r="E53" s="253"/>
      <c r="F53" s="253"/>
      <c r="G53" s="253"/>
      <c r="H53" s="253"/>
      <c r="I53" s="253"/>
      <c r="J53" s="253"/>
      <c r="K53" s="253"/>
      <c r="L53" s="253"/>
      <c r="M53" s="253"/>
      <c r="N53" s="253"/>
      <c r="O53" s="254"/>
      <c r="P53" s="274">
        <f>SUM(Q53:AA53)</f>
        <v>0</v>
      </c>
      <c r="Q53" s="253"/>
      <c r="R53" s="253"/>
      <c r="S53" s="253"/>
      <c r="T53" s="253"/>
      <c r="U53" s="253"/>
      <c r="V53" s="253"/>
      <c r="W53" s="253"/>
      <c r="X53" s="253"/>
      <c r="Y53" s="253"/>
      <c r="Z53" s="253"/>
      <c r="AA53" s="254"/>
      <c r="AB53" s="274">
        <f>SUM(AC53:AM53)</f>
        <v>0</v>
      </c>
      <c r="AC53" s="253"/>
      <c r="AD53" s="253"/>
      <c r="AE53" s="253"/>
      <c r="AF53" s="253"/>
      <c r="AG53" s="253"/>
      <c r="AH53" s="253"/>
      <c r="AI53" s="253"/>
      <c r="AJ53" s="253"/>
      <c r="AK53" s="253"/>
      <c r="AL53" s="253"/>
      <c r="AM53" s="254"/>
      <c r="AN53" s="289">
        <f>SUM(AO53:AY53)</f>
        <v>0</v>
      </c>
      <c r="AO53" s="253"/>
      <c r="AP53" s="253"/>
      <c r="AQ53" s="253"/>
      <c r="AR53" s="253"/>
      <c r="AS53" s="253"/>
      <c r="AT53" s="253"/>
      <c r="AU53" s="253"/>
      <c r="AV53" s="253"/>
      <c r="AW53" s="253"/>
      <c r="AX53" s="253"/>
      <c r="AY53" s="254"/>
      <c r="AZ53" s="526"/>
      <c r="BA53" s="296">
        <f>SUM(BB53:BL53)+AZ53</f>
        <v>0</v>
      </c>
      <c r="BB53" s="274">
        <f t="shared" si="37"/>
        <v>0</v>
      </c>
      <c r="BC53" s="274">
        <f t="shared" si="37"/>
        <v>0</v>
      </c>
      <c r="BD53" s="274">
        <f t="shared" si="37"/>
        <v>0</v>
      </c>
      <c r="BE53" s="274">
        <f t="shared" si="37"/>
        <v>0</v>
      </c>
      <c r="BF53" s="274">
        <f t="shared" si="37"/>
        <v>0</v>
      </c>
      <c r="BG53" s="274">
        <f t="shared" si="37"/>
        <v>0</v>
      </c>
      <c r="BH53" s="274">
        <f t="shared" si="37"/>
        <v>0</v>
      </c>
      <c r="BI53" s="274">
        <f t="shared" si="37"/>
        <v>0</v>
      </c>
      <c r="BJ53" s="274">
        <f t="shared" si="37"/>
        <v>0</v>
      </c>
      <c r="BK53" s="274">
        <f t="shared" si="37"/>
        <v>0</v>
      </c>
      <c r="BL53" s="300">
        <f t="shared" si="37"/>
        <v>0</v>
      </c>
    </row>
    <row r="54" spans="1:64" ht="16.5" customHeight="1" x14ac:dyDescent="0.25">
      <c r="A54" s="1507"/>
      <c r="B54" s="126" t="s">
        <v>91</v>
      </c>
      <c r="C54" s="131" t="s">
        <v>911</v>
      </c>
      <c r="D54" s="274">
        <f>SUM(E54:O54)</f>
        <v>0</v>
      </c>
      <c r="E54" s="253"/>
      <c r="F54" s="253"/>
      <c r="G54" s="253"/>
      <c r="H54" s="253"/>
      <c r="I54" s="253"/>
      <c r="J54" s="253"/>
      <c r="K54" s="253"/>
      <c r="L54" s="253"/>
      <c r="M54" s="253"/>
      <c r="N54" s="253"/>
      <c r="O54" s="254"/>
      <c r="P54" s="274">
        <f>SUM(Q54:AA54)</f>
        <v>0</v>
      </c>
      <c r="Q54" s="253"/>
      <c r="R54" s="253"/>
      <c r="S54" s="253"/>
      <c r="T54" s="253"/>
      <c r="U54" s="253"/>
      <c r="V54" s="253"/>
      <c r="W54" s="253"/>
      <c r="X54" s="253"/>
      <c r="Y54" s="253"/>
      <c r="Z54" s="253"/>
      <c r="AA54" s="254"/>
      <c r="AB54" s="274">
        <f>SUM(AC54:AM54)</f>
        <v>0</v>
      </c>
      <c r="AC54" s="253"/>
      <c r="AD54" s="253"/>
      <c r="AE54" s="253"/>
      <c r="AF54" s="253"/>
      <c r="AG54" s="253"/>
      <c r="AH54" s="253"/>
      <c r="AI54" s="253"/>
      <c r="AJ54" s="253"/>
      <c r="AK54" s="253"/>
      <c r="AL54" s="253"/>
      <c r="AM54" s="254"/>
      <c r="AN54" s="289">
        <f>SUM(AO54:AY54)</f>
        <v>0</v>
      </c>
      <c r="AO54" s="253"/>
      <c r="AP54" s="253"/>
      <c r="AQ54" s="253"/>
      <c r="AR54" s="253"/>
      <c r="AS54" s="253"/>
      <c r="AT54" s="253"/>
      <c r="AU54" s="253"/>
      <c r="AV54" s="253"/>
      <c r="AW54" s="253"/>
      <c r="AX54" s="253"/>
      <c r="AY54" s="254"/>
      <c r="AZ54" s="526"/>
      <c r="BA54" s="296">
        <f>SUM(BB54:BL54)+AZ54</f>
        <v>0</v>
      </c>
      <c r="BB54" s="274">
        <f t="shared" si="37"/>
        <v>0</v>
      </c>
      <c r="BC54" s="274">
        <f t="shared" si="37"/>
        <v>0</v>
      </c>
      <c r="BD54" s="274">
        <f t="shared" si="37"/>
        <v>0</v>
      </c>
      <c r="BE54" s="274">
        <f t="shared" si="37"/>
        <v>0</v>
      </c>
      <c r="BF54" s="274">
        <f t="shared" si="37"/>
        <v>0</v>
      </c>
      <c r="BG54" s="274">
        <f t="shared" si="37"/>
        <v>0</v>
      </c>
      <c r="BH54" s="274">
        <f t="shared" si="37"/>
        <v>0</v>
      </c>
      <c r="BI54" s="274">
        <f t="shared" si="37"/>
        <v>0</v>
      </c>
      <c r="BJ54" s="274">
        <f t="shared" si="37"/>
        <v>0</v>
      </c>
      <c r="BK54" s="274">
        <f t="shared" si="37"/>
        <v>0</v>
      </c>
      <c r="BL54" s="300">
        <f t="shared" si="37"/>
        <v>0</v>
      </c>
    </row>
    <row r="55" spans="1:64" s="209" customFormat="1" ht="16.5" customHeight="1" x14ac:dyDescent="0.25">
      <c r="A55" s="1508"/>
      <c r="B55" s="129" t="s">
        <v>261</v>
      </c>
      <c r="C55" s="313" t="s">
        <v>38</v>
      </c>
      <c r="D55" s="278">
        <f>SUM(D51:D54)</f>
        <v>0</v>
      </c>
      <c r="E55" s="278">
        <f t="shared" ref="E55:BL55" si="38">SUM(E51:E54)</f>
        <v>0</v>
      </c>
      <c r="F55" s="278">
        <f t="shared" si="38"/>
        <v>0</v>
      </c>
      <c r="G55" s="278">
        <f t="shared" si="38"/>
        <v>0</v>
      </c>
      <c r="H55" s="278">
        <f t="shared" si="38"/>
        <v>0</v>
      </c>
      <c r="I55" s="278">
        <f t="shared" si="38"/>
        <v>0</v>
      </c>
      <c r="J55" s="278">
        <f t="shared" si="38"/>
        <v>0</v>
      </c>
      <c r="K55" s="278">
        <f t="shared" si="38"/>
        <v>0</v>
      </c>
      <c r="L55" s="278">
        <f t="shared" si="38"/>
        <v>0</v>
      </c>
      <c r="M55" s="275">
        <f t="shared" si="38"/>
        <v>0</v>
      </c>
      <c r="N55" s="278">
        <f t="shared" si="38"/>
        <v>0</v>
      </c>
      <c r="O55" s="283">
        <f t="shared" si="38"/>
        <v>0</v>
      </c>
      <c r="P55" s="278">
        <f t="shared" si="38"/>
        <v>0</v>
      </c>
      <c r="Q55" s="278">
        <f t="shared" si="38"/>
        <v>0</v>
      </c>
      <c r="R55" s="278">
        <f t="shared" si="38"/>
        <v>0</v>
      </c>
      <c r="S55" s="278">
        <f t="shared" si="38"/>
        <v>0</v>
      </c>
      <c r="T55" s="278">
        <f t="shared" si="38"/>
        <v>0</v>
      </c>
      <c r="U55" s="278">
        <f t="shared" si="38"/>
        <v>0</v>
      </c>
      <c r="V55" s="278">
        <f t="shared" si="38"/>
        <v>0</v>
      </c>
      <c r="W55" s="278">
        <f t="shared" si="38"/>
        <v>0</v>
      </c>
      <c r="X55" s="278">
        <f t="shared" si="38"/>
        <v>0</v>
      </c>
      <c r="Y55" s="275">
        <f>SUM(Y51:Y54)</f>
        <v>0</v>
      </c>
      <c r="Z55" s="278">
        <f>SUM(Z51:Z54)</f>
        <v>0</v>
      </c>
      <c r="AA55" s="284">
        <f t="shared" si="38"/>
        <v>0</v>
      </c>
      <c r="AB55" s="278">
        <f t="shared" si="38"/>
        <v>0</v>
      </c>
      <c r="AC55" s="278">
        <f t="shared" si="38"/>
        <v>0</v>
      </c>
      <c r="AD55" s="278">
        <f t="shared" si="38"/>
        <v>0</v>
      </c>
      <c r="AE55" s="278">
        <f t="shared" si="38"/>
        <v>0</v>
      </c>
      <c r="AF55" s="278">
        <f t="shared" si="38"/>
        <v>0</v>
      </c>
      <c r="AG55" s="278">
        <f t="shared" si="38"/>
        <v>0</v>
      </c>
      <c r="AH55" s="278">
        <f t="shared" si="38"/>
        <v>0</v>
      </c>
      <c r="AI55" s="278">
        <f t="shared" si="38"/>
        <v>0</v>
      </c>
      <c r="AJ55" s="278">
        <f t="shared" si="38"/>
        <v>0</v>
      </c>
      <c r="AK55" s="275">
        <f t="shared" si="38"/>
        <v>0</v>
      </c>
      <c r="AL55" s="278">
        <f t="shared" si="38"/>
        <v>0</v>
      </c>
      <c r="AM55" s="284">
        <f t="shared" si="38"/>
        <v>0</v>
      </c>
      <c r="AN55" s="852">
        <f t="shared" si="38"/>
        <v>0</v>
      </c>
      <c r="AO55" s="278">
        <f t="shared" si="38"/>
        <v>0</v>
      </c>
      <c r="AP55" s="278">
        <f t="shared" si="38"/>
        <v>0</v>
      </c>
      <c r="AQ55" s="278">
        <f t="shared" si="38"/>
        <v>0</v>
      </c>
      <c r="AR55" s="278">
        <f t="shared" si="38"/>
        <v>0</v>
      </c>
      <c r="AS55" s="278">
        <f t="shared" si="38"/>
        <v>0</v>
      </c>
      <c r="AT55" s="278">
        <f t="shared" si="38"/>
        <v>0</v>
      </c>
      <c r="AU55" s="278">
        <f t="shared" si="38"/>
        <v>0</v>
      </c>
      <c r="AV55" s="275">
        <f t="shared" si="38"/>
        <v>0</v>
      </c>
      <c r="AW55" s="275">
        <f>SUM(AW51:AW54)</f>
        <v>0</v>
      </c>
      <c r="AX55" s="278">
        <f t="shared" si="38"/>
        <v>0</v>
      </c>
      <c r="AY55" s="284">
        <f t="shared" si="38"/>
        <v>0</v>
      </c>
      <c r="AZ55" s="305">
        <f t="shared" si="38"/>
        <v>0</v>
      </c>
      <c r="BA55" s="297">
        <f t="shared" si="38"/>
        <v>0</v>
      </c>
      <c r="BB55" s="275">
        <f t="shared" si="38"/>
        <v>0</v>
      </c>
      <c r="BC55" s="275">
        <f t="shared" si="38"/>
        <v>0</v>
      </c>
      <c r="BD55" s="275">
        <f t="shared" si="38"/>
        <v>0</v>
      </c>
      <c r="BE55" s="275">
        <f t="shared" si="38"/>
        <v>0</v>
      </c>
      <c r="BF55" s="275">
        <f t="shared" si="38"/>
        <v>0</v>
      </c>
      <c r="BG55" s="275">
        <f t="shared" si="38"/>
        <v>0</v>
      </c>
      <c r="BH55" s="275">
        <f t="shared" si="38"/>
        <v>0</v>
      </c>
      <c r="BI55" s="275">
        <f t="shared" si="38"/>
        <v>0</v>
      </c>
      <c r="BJ55" s="275">
        <f>SUM(BJ51:BJ54)</f>
        <v>0</v>
      </c>
      <c r="BK55" s="275">
        <f t="shared" si="38"/>
        <v>0</v>
      </c>
      <c r="BL55" s="299">
        <f t="shared" si="38"/>
        <v>0</v>
      </c>
    </row>
    <row r="56" spans="1:64" ht="14.85" customHeight="1" x14ac:dyDescent="0.25">
      <c r="A56" s="1497" t="s">
        <v>29</v>
      </c>
      <c r="B56" s="124">
        <v>8.1</v>
      </c>
      <c r="C56" s="311" t="s">
        <v>22</v>
      </c>
      <c r="D56" s="273">
        <f t="shared" ref="D56:D62" si="39">SUM(E56:O56)</f>
        <v>0</v>
      </c>
      <c r="E56" s="251"/>
      <c r="F56" s="251"/>
      <c r="G56" s="251"/>
      <c r="H56" s="251"/>
      <c r="I56" s="251"/>
      <c r="J56" s="251"/>
      <c r="K56" s="251"/>
      <c r="L56" s="251"/>
      <c r="M56" s="251"/>
      <c r="N56" s="251"/>
      <c r="O56" s="252"/>
      <c r="P56" s="276">
        <f t="shared" ref="P56:P62" si="40">SUM(Q56:AA56)</f>
        <v>0</v>
      </c>
      <c r="Q56" s="251"/>
      <c r="R56" s="251"/>
      <c r="S56" s="251"/>
      <c r="T56" s="251"/>
      <c r="U56" s="251"/>
      <c r="V56" s="251"/>
      <c r="W56" s="251"/>
      <c r="X56" s="251"/>
      <c r="Y56" s="251"/>
      <c r="Z56" s="251"/>
      <c r="AA56" s="252"/>
      <c r="AB56" s="273">
        <f t="shared" ref="AB56:AB62" si="41">SUM(AC56:AM56)</f>
        <v>0</v>
      </c>
      <c r="AC56" s="251"/>
      <c r="AD56" s="251"/>
      <c r="AE56" s="251"/>
      <c r="AF56" s="251"/>
      <c r="AG56" s="251"/>
      <c r="AH56" s="251"/>
      <c r="AI56" s="251"/>
      <c r="AJ56" s="251"/>
      <c r="AK56" s="251"/>
      <c r="AL56" s="251"/>
      <c r="AM56" s="252"/>
      <c r="AN56" s="276">
        <f t="shared" ref="AN56:AN62" si="42">SUM(AO56:AY56)</f>
        <v>0</v>
      </c>
      <c r="AO56" s="251"/>
      <c r="AP56" s="251"/>
      <c r="AQ56" s="251"/>
      <c r="AR56" s="251"/>
      <c r="AS56" s="251"/>
      <c r="AT56" s="251"/>
      <c r="AU56" s="251"/>
      <c r="AV56" s="249"/>
      <c r="AW56" s="251"/>
      <c r="AX56" s="251"/>
      <c r="AY56" s="252"/>
      <c r="AZ56" s="857"/>
      <c r="BA56" s="294">
        <f t="shared" ref="BA56:BA62" si="43">SUM(BB56:BL56)+AZ56</f>
        <v>0</v>
      </c>
      <c r="BB56" s="273">
        <f t="shared" ref="BB56:BL62" si="44">E56+Q56+AC56+AO56</f>
        <v>0</v>
      </c>
      <c r="BC56" s="273">
        <f t="shared" si="44"/>
        <v>0</v>
      </c>
      <c r="BD56" s="273">
        <f t="shared" si="44"/>
        <v>0</v>
      </c>
      <c r="BE56" s="273">
        <f t="shared" si="44"/>
        <v>0</v>
      </c>
      <c r="BF56" s="273">
        <f t="shared" si="44"/>
        <v>0</v>
      </c>
      <c r="BG56" s="273">
        <f t="shared" si="44"/>
        <v>0</v>
      </c>
      <c r="BH56" s="273">
        <f t="shared" si="44"/>
        <v>0</v>
      </c>
      <c r="BI56" s="273">
        <f t="shared" si="44"/>
        <v>0</v>
      </c>
      <c r="BJ56" s="273">
        <f t="shared" si="44"/>
        <v>0</v>
      </c>
      <c r="BK56" s="273">
        <f t="shared" si="44"/>
        <v>0</v>
      </c>
      <c r="BL56" s="298">
        <f t="shared" si="44"/>
        <v>0</v>
      </c>
    </row>
    <row r="57" spans="1:64" ht="14.85" customHeight="1" x14ac:dyDescent="0.25">
      <c r="A57" s="1498"/>
      <c r="B57" s="126" t="s">
        <v>112</v>
      </c>
      <c r="C57" s="131" t="s">
        <v>443</v>
      </c>
      <c r="D57" s="274">
        <f t="shared" si="39"/>
        <v>0</v>
      </c>
      <c r="E57" s="253"/>
      <c r="F57" s="253"/>
      <c r="G57" s="253"/>
      <c r="H57" s="253"/>
      <c r="I57" s="253"/>
      <c r="J57" s="253"/>
      <c r="K57" s="253"/>
      <c r="L57" s="253"/>
      <c r="M57" s="253"/>
      <c r="N57" s="253"/>
      <c r="O57" s="254"/>
      <c r="P57" s="274">
        <f t="shared" si="40"/>
        <v>0</v>
      </c>
      <c r="Q57" s="253"/>
      <c r="R57" s="253"/>
      <c r="S57" s="253"/>
      <c r="T57" s="253"/>
      <c r="U57" s="253"/>
      <c r="V57" s="253"/>
      <c r="W57" s="253"/>
      <c r="X57" s="253"/>
      <c r="Y57" s="253"/>
      <c r="Z57" s="253"/>
      <c r="AA57" s="254"/>
      <c r="AB57" s="274">
        <f t="shared" si="41"/>
        <v>0</v>
      </c>
      <c r="AC57" s="253"/>
      <c r="AD57" s="253"/>
      <c r="AE57" s="253"/>
      <c r="AF57" s="253"/>
      <c r="AG57" s="253"/>
      <c r="AH57" s="253"/>
      <c r="AI57" s="253"/>
      <c r="AJ57" s="253"/>
      <c r="AK57" s="253"/>
      <c r="AL57" s="253"/>
      <c r="AM57" s="254"/>
      <c r="AN57" s="289">
        <f t="shared" si="42"/>
        <v>0</v>
      </c>
      <c r="AO57" s="253"/>
      <c r="AP57" s="253"/>
      <c r="AQ57" s="253"/>
      <c r="AR57" s="253"/>
      <c r="AS57" s="253"/>
      <c r="AT57" s="253"/>
      <c r="AU57" s="253"/>
      <c r="AV57" s="253"/>
      <c r="AW57" s="253"/>
      <c r="AX57" s="253"/>
      <c r="AY57" s="254"/>
      <c r="AZ57" s="526"/>
      <c r="BA57" s="296">
        <f t="shared" si="43"/>
        <v>0</v>
      </c>
      <c r="BB57" s="274">
        <f t="shared" si="44"/>
        <v>0</v>
      </c>
      <c r="BC57" s="274">
        <f t="shared" si="44"/>
        <v>0</v>
      </c>
      <c r="BD57" s="274">
        <f t="shared" si="44"/>
        <v>0</v>
      </c>
      <c r="BE57" s="274">
        <f t="shared" si="44"/>
        <v>0</v>
      </c>
      <c r="BF57" s="274">
        <f t="shared" si="44"/>
        <v>0</v>
      </c>
      <c r="BG57" s="274">
        <f t="shared" si="44"/>
        <v>0</v>
      </c>
      <c r="BH57" s="274">
        <f t="shared" si="44"/>
        <v>0</v>
      </c>
      <c r="BI57" s="274">
        <f t="shared" si="44"/>
        <v>0</v>
      </c>
      <c r="BJ57" s="274">
        <f t="shared" si="44"/>
        <v>0</v>
      </c>
      <c r="BK57" s="274">
        <f t="shared" si="44"/>
        <v>0</v>
      </c>
      <c r="BL57" s="300">
        <f t="shared" si="44"/>
        <v>0</v>
      </c>
    </row>
    <row r="58" spans="1:64" ht="14.85" customHeight="1" x14ac:dyDescent="0.25">
      <c r="A58" s="1498"/>
      <c r="B58" s="126" t="s">
        <v>114</v>
      </c>
      <c r="C58" s="131" t="s">
        <v>157</v>
      </c>
      <c r="D58" s="274">
        <f t="shared" si="39"/>
        <v>0</v>
      </c>
      <c r="E58" s="253"/>
      <c r="F58" s="253"/>
      <c r="G58" s="253"/>
      <c r="H58" s="253"/>
      <c r="I58" s="253"/>
      <c r="J58" s="253"/>
      <c r="K58" s="253"/>
      <c r="L58" s="253"/>
      <c r="M58" s="253"/>
      <c r="N58" s="253"/>
      <c r="O58" s="254"/>
      <c r="P58" s="274">
        <f t="shared" si="40"/>
        <v>0</v>
      </c>
      <c r="Q58" s="253"/>
      <c r="R58" s="253"/>
      <c r="S58" s="253"/>
      <c r="T58" s="253"/>
      <c r="U58" s="253"/>
      <c r="V58" s="253"/>
      <c r="W58" s="253"/>
      <c r="X58" s="253"/>
      <c r="Y58" s="253"/>
      <c r="Z58" s="253"/>
      <c r="AA58" s="254"/>
      <c r="AB58" s="274">
        <f t="shared" si="41"/>
        <v>0</v>
      </c>
      <c r="AC58" s="253"/>
      <c r="AD58" s="253"/>
      <c r="AE58" s="253"/>
      <c r="AF58" s="253"/>
      <c r="AG58" s="253"/>
      <c r="AH58" s="253"/>
      <c r="AI58" s="253"/>
      <c r="AJ58" s="253"/>
      <c r="AK58" s="253"/>
      <c r="AL58" s="253"/>
      <c r="AM58" s="254"/>
      <c r="AN58" s="289">
        <f t="shared" si="42"/>
        <v>0</v>
      </c>
      <c r="AO58" s="253"/>
      <c r="AP58" s="253"/>
      <c r="AQ58" s="253"/>
      <c r="AR58" s="253"/>
      <c r="AS58" s="253"/>
      <c r="AT58" s="253"/>
      <c r="AU58" s="253"/>
      <c r="AV58" s="253"/>
      <c r="AW58" s="253"/>
      <c r="AX58" s="253"/>
      <c r="AY58" s="254"/>
      <c r="AZ58" s="526"/>
      <c r="BA58" s="296">
        <f t="shared" si="43"/>
        <v>0</v>
      </c>
      <c r="BB58" s="274">
        <f t="shared" si="44"/>
        <v>0</v>
      </c>
      <c r="BC58" s="274">
        <f t="shared" si="44"/>
        <v>0</v>
      </c>
      <c r="BD58" s="274">
        <f t="shared" si="44"/>
        <v>0</v>
      </c>
      <c r="BE58" s="274">
        <f t="shared" si="44"/>
        <v>0</v>
      </c>
      <c r="BF58" s="274">
        <f t="shared" si="44"/>
        <v>0</v>
      </c>
      <c r="BG58" s="274">
        <f t="shared" si="44"/>
        <v>0</v>
      </c>
      <c r="BH58" s="274">
        <f t="shared" si="44"/>
        <v>0</v>
      </c>
      <c r="BI58" s="274">
        <f t="shared" si="44"/>
        <v>0</v>
      </c>
      <c r="BJ58" s="274">
        <f t="shared" si="44"/>
        <v>0</v>
      </c>
      <c r="BK58" s="274">
        <f t="shared" si="44"/>
        <v>0</v>
      </c>
      <c r="BL58" s="300">
        <f t="shared" si="44"/>
        <v>0</v>
      </c>
    </row>
    <row r="59" spans="1:64" x14ac:dyDescent="0.25">
      <c r="A59" s="1498"/>
      <c r="B59" s="126" t="s">
        <v>115</v>
      </c>
      <c r="C59" s="131" t="s">
        <v>113</v>
      </c>
      <c r="D59" s="274">
        <f t="shared" si="39"/>
        <v>0</v>
      </c>
      <c r="E59" s="253"/>
      <c r="F59" s="253"/>
      <c r="G59" s="253"/>
      <c r="H59" s="253"/>
      <c r="I59" s="253"/>
      <c r="J59" s="253"/>
      <c r="K59" s="253"/>
      <c r="L59" s="253"/>
      <c r="M59" s="253"/>
      <c r="N59" s="253"/>
      <c r="O59" s="254"/>
      <c r="P59" s="274">
        <f t="shared" si="40"/>
        <v>0</v>
      </c>
      <c r="Q59" s="253"/>
      <c r="R59" s="253"/>
      <c r="S59" s="253"/>
      <c r="T59" s="253"/>
      <c r="U59" s="253"/>
      <c r="V59" s="253"/>
      <c r="W59" s="253"/>
      <c r="X59" s="253"/>
      <c r="Y59" s="253"/>
      <c r="Z59" s="253"/>
      <c r="AA59" s="254"/>
      <c r="AB59" s="274">
        <f t="shared" si="41"/>
        <v>0</v>
      </c>
      <c r="AC59" s="253"/>
      <c r="AD59" s="253"/>
      <c r="AE59" s="253"/>
      <c r="AF59" s="253"/>
      <c r="AG59" s="253"/>
      <c r="AH59" s="253"/>
      <c r="AI59" s="253"/>
      <c r="AJ59" s="253"/>
      <c r="AK59" s="253"/>
      <c r="AL59" s="253"/>
      <c r="AM59" s="254"/>
      <c r="AN59" s="289">
        <f t="shared" si="42"/>
        <v>0</v>
      </c>
      <c r="AO59" s="253"/>
      <c r="AP59" s="253"/>
      <c r="AQ59" s="253"/>
      <c r="AR59" s="253"/>
      <c r="AS59" s="253"/>
      <c r="AT59" s="253"/>
      <c r="AU59" s="253"/>
      <c r="AV59" s="253"/>
      <c r="AW59" s="253"/>
      <c r="AX59" s="253"/>
      <c r="AY59" s="254"/>
      <c r="AZ59" s="526"/>
      <c r="BA59" s="296">
        <f t="shared" si="43"/>
        <v>0</v>
      </c>
      <c r="BB59" s="274">
        <f t="shared" si="44"/>
        <v>0</v>
      </c>
      <c r="BC59" s="274">
        <f t="shared" si="44"/>
        <v>0</v>
      </c>
      <c r="BD59" s="274">
        <f t="shared" si="44"/>
        <v>0</v>
      </c>
      <c r="BE59" s="274">
        <f t="shared" si="44"/>
        <v>0</v>
      </c>
      <c r="BF59" s="274">
        <f t="shared" si="44"/>
        <v>0</v>
      </c>
      <c r="BG59" s="274">
        <f t="shared" si="44"/>
        <v>0</v>
      </c>
      <c r="BH59" s="274">
        <f t="shared" si="44"/>
        <v>0</v>
      </c>
      <c r="BI59" s="274">
        <f t="shared" si="44"/>
        <v>0</v>
      </c>
      <c r="BJ59" s="274">
        <f t="shared" si="44"/>
        <v>0</v>
      </c>
      <c r="BK59" s="274">
        <f t="shared" si="44"/>
        <v>0</v>
      </c>
      <c r="BL59" s="300">
        <f t="shared" si="44"/>
        <v>0</v>
      </c>
    </row>
    <row r="60" spans="1:64" x14ac:dyDescent="0.25">
      <c r="A60" s="1498"/>
      <c r="B60" s="126" t="s">
        <v>116</v>
      </c>
      <c r="C60" s="131" t="s">
        <v>158</v>
      </c>
      <c r="D60" s="274">
        <f t="shared" si="39"/>
        <v>0</v>
      </c>
      <c r="E60" s="253"/>
      <c r="F60" s="253"/>
      <c r="G60" s="253"/>
      <c r="H60" s="253"/>
      <c r="I60" s="253"/>
      <c r="J60" s="253"/>
      <c r="K60" s="253"/>
      <c r="L60" s="253"/>
      <c r="M60" s="253"/>
      <c r="N60" s="253"/>
      <c r="O60" s="254"/>
      <c r="P60" s="274">
        <f t="shared" si="40"/>
        <v>0</v>
      </c>
      <c r="Q60" s="253"/>
      <c r="R60" s="253"/>
      <c r="S60" s="253"/>
      <c r="T60" s="253"/>
      <c r="U60" s="253"/>
      <c r="V60" s="253"/>
      <c r="W60" s="253"/>
      <c r="X60" s="253"/>
      <c r="Y60" s="253"/>
      <c r="Z60" s="253"/>
      <c r="AA60" s="254"/>
      <c r="AB60" s="274">
        <f t="shared" si="41"/>
        <v>0</v>
      </c>
      <c r="AC60" s="253"/>
      <c r="AD60" s="253"/>
      <c r="AE60" s="253"/>
      <c r="AF60" s="253"/>
      <c r="AG60" s="253"/>
      <c r="AH60" s="253"/>
      <c r="AI60" s="253"/>
      <c r="AJ60" s="253"/>
      <c r="AK60" s="253"/>
      <c r="AL60" s="253"/>
      <c r="AM60" s="254"/>
      <c r="AN60" s="289">
        <f t="shared" si="42"/>
        <v>0</v>
      </c>
      <c r="AO60" s="253"/>
      <c r="AP60" s="253"/>
      <c r="AQ60" s="253"/>
      <c r="AR60" s="253"/>
      <c r="AS60" s="253"/>
      <c r="AT60" s="253"/>
      <c r="AU60" s="253"/>
      <c r="AV60" s="253"/>
      <c r="AW60" s="253"/>
      <c r="AX60" s="253"/>
      <c r="AY60" s="254"/>
      <c r="AZ60" s="526"/>
      <c r="BA60" s="296">
        <f t="shared" si="43"/>
        <v>0</v>
      </c>
      <c r="BB60" s="274">
        <f t="shared" si="44"/>
        <v>0</v>
      </c>
      <c r="BC60" s="274">
        <f t="shared" si="44"/>
        <v>0</v>
      </c>
      <c r="BD60" s="274">
        <f t="shared" si="44"/>
        <v>0</v>
      </c>
      <c r="BE60" s="274">
        <f t="shared" si="44"/>
        <v>0</v>
      </c>
      <c r="BF60" s="274">
        <f t="shared" si="44"/>
        <v>0</v>
      </c>
      <c r="BG60" s="274">
        <f t="shared" si="44"/>
        <v>0</v>
      </c>
      <c r="BH60" s="274">
        <f t="shared" si="44"/>
        <v>0</v>
      </c>
      <c r="BI60" s="274">
        <f t="shared" si="44"/>
        <v>0</v>
      </c>
      <c r="BJ60" s="274">
        <f t="shared" si="44"/>
        <v>0</v>
      </c>
      <c r="BK60" s="274">
        <f t="shared" si="44"/>
        <v>0</v>
      </c>
      <c r="BL60" s="300">
        <f t="shared" si="44"/>
        <v>0</v>
      </c>
    </row>
    <row r="61" spans="1:64" s="255" customFormat="1" x14ac:dyDescent="0.25">
      <c r="A61" s="1498"/>
      <c r="B61" s="126" t="s">
        <v>159</v>
      </c>
      <c r="C61" s="131" t="s">
        <v>23</v>
      </c>
      <c r="D61" s="274">
        <f t="shared" si="39"/>
        <v>0</v>
      </c>
      <c r="E61" s="253"/>
      <c r="F61" s="253"/>
      <c r="G61" s="253"/>
      <c r="H61" s="253"/>
      <c r="I61" s="253"/>
      <c r="J61" s="253"/>
      <c r="K61" s="253"/>
      <c r="L61" s="253"/>
      <c r="M61" s="253"/>
      <c r="N61" s="253"/>
      <c r="O61" s="254"/>
      <c r="P61" s="274">
        <f t="shared" si="40"/>
        <v>0</v>
      </c>
      <c r="Q61" s="253"/>
      <c r="R61" s="253"/>
      <c r="S61" s="253"/>
      <c r="T61" s="253"/>
      <c r="U61" s="253"/>
      <c r="V61" s="253"/>
      <c r="W61" s="253"/>
      <c r="X61" s="253"/>
      <c r="Y61" s="253"/>
      <c r="Z61" s="253"/>
      <c r="AA61" s="254"/>
      <c r="AB61" s="274">
        <f t="shared" si="41"/>
        <v>0</v>
      </c>
      <c r="AC61" s="253"/>
      <c r="AD61" s="253"/>
      <c r="AE61" s="253"/>
      <c r="AF61" s="253"/>
      <c r="AG61" s="253"/>
      <c r="AH61" s="253"/>
      <c r="AI61" s="253"/>
      <c r="AJ61" s="253"/>
      <c r="AK61" s="253"/>
      <c r="AL61" s="253"/>
      <c r="AM61" s="254"/>
      <c r="AN61" s="289">
        <f t="shared" si="42"/>
        <v>0</v>
      </c>
      <c r="AO61" s="253"/>
      <c r="AP61" s="253"/>
      <c r="AQ61" s="253"/>
      <c r="AR61" s="253"/>
      <c r="AS61" s="253"/>
      <c r="AT61" s="253"/>
      <c r="AU61" s="253"/>
      <c r="AV61" s="253"/>
      <c r="AW61" s="253"/>
      <c r="AX61" s="253"/>
      <c r="AY61" s="254"/>
      <c r="AZ61" s="526"/>
      <c r="BA61" s="296">
        <f t="shared" si="43"/>
        <v>0</v>
      </c>
      <c r="BB61" s="274">
        <f t="shared" si="44"/>
        <v>0</v>
      </c>
      <c r="BC61" s="274">
        <f t="shared" si="44"/>
        <v>0</v>
      </c>
      <c r="BD61" s="274">
        <f t="shared" si="44"/>
        <v>0</v>
      </c>
      <c r="BE61" s="274">
        <f t="shared" si="44"/>
        <v>0</v>
      </c>
      <c r="BF61" s="274">
        <f t="shared" si="44"/>
        <v>0</v>
      </c>
      <c r="BG61" s="274">
        <f t="shared" si="44"/>
        <v>0</v>
      </c>
      <c r="BH61" s="274">
        <f t="shared" si="44"/>
        <v>0</v>
      </c>
      <c r="BI61" s="274">
        <f t="shared" si="44"/>
        <v>0</v>
      </c>
      <c r="BJ61" s="274">
        <f t="shared" si="44"/>
        <v>0</v>
      </c>
      <c r="BK61" s="274">
        <f t="shared" si="44"/>
        <v>0</v>
      </c>
      <c r="BL61" s="300">
        <f t="shared" si="44"/>
        <v>0</v>
      </c>
    </row>
    <row r="62" spans="1:64" s="255" customFormat="1" x14ac:dyDescent="0.25">
      <c r="A62" s="1498"/>
      <c r="B62" s="126" t="s">
        <v>442</v>
      </c>
      <c r="C62" s="131" t="s">
        <v>912</v>
      </c>
      <c r="D62" s="274">
        <f t="shared" si="39"/>
        <v>0</v>
      </c>
      <c r="E62" s="253"/>
      <c r="F62" s="253"/>
      <c r="G62" s="253"/>
      <c r="H62" s="253"/>
      <c r="I62" s="253"/>
      <c r="J62" s="253"/>
      <c r="K62" s="253"/>
      <c r="L62" s="253"/>
      <c r="M62" s="253"/>
      <c r="N62" s="253"/>
      <c r="O62" s="254"/>
      <c r="P62" s="274">
        <f t="shared" si="40"/>
        <v>0</v>
      </c>
      <c r="Q62" s="253"/>
      <c r="R62" s="253"/>
      <c r="S62" s="253"/>
      <c r="T62" s="253"/>
      <c r="U62" s="253"/>
      <c r="V62" s="253"/>
      <c r="W62" s="253"/>
      <c r="X62" s="253"/>
      <c r="Y62" s="253"/>
      <c r="Z62" s="253"/>
      <c r="AA62" s="254"/>
      <c r="AB62" s="274">
        <f t="shared" si="41"/>
        <v>0</v>
      </c>
      <c r="AC62" s="253"/>
      <c r="AD62" s="253"/>
      <c r="AE62" s="253"/>
      <c r="AF62" s="253"/>
      <c r="AG62" s="253"/>
      <c r="AH62" s="253"/>
      <c r="AI62" s="253"/>
      <c r="AJ62" s="253"/>
      <c r="AK62" s="253"/>
      <c r="AL62" s="253"/>
      <c r="AM62" s="254"/>
      <c r="AN62" s="289">
        <f t="shared" si="42"/>
        <v>0</v>
      </c>
      <c r="AO62" s="253"/>
      <c r="AP62" s="253"/>
      <c r="AQ62" s="253"/>
      <c r="AR62" s="253"/>
      <c r="AS62" s="253"/>
      <c r="AT62" s="253"/>
      <c r="AU62" s="253"/>
      <c r="AV62" s="253"/>
      <c r="AW62" s="253"/>
      <c r="AX62" s="253"/>
      <c r="AY62" s="254"/>
      <c r="AZ62" s="526"/>
      <c r="BA62" s="296">
        <f t="shared" si="43"/>
        <v>0</v>
      </c>
      <c r="BB62" s="274">
        <f t="shared" si="44"/>
        <v>0</v>
      </c>
      <c r="BC62" s="274">
        <f t="shared" si="44"/>
        <v>0</v>
      </c>
      <c r="BD62" s="274">
        <f t="shared" si="44"/>
        <v>0</v>
      </c>
      <c r="BE62" s="274">
        <f t="shared" si="44"/>
        <v>0</v>
      </c>
      <c r="BF62" s="274">
        <f t="shared" si="44"/>
        <v>0</v>
      </c>
      <c r="BG62" s="274">
        <f t="shared" si="44"/>
        <v>0</v>
      </c>
      <c r="BH62" s="274">
        <f t="shared" si="44"/>
        <v>0</v>
      </c>
      <c r="BI62" s="274">
        <f t="shared" si="44"/>
        <v>0</v>
      </c>
      <c r="BJ62" s="274">
        <f t="shared" si="44"/>
        <v>0</v>
      </c>
      <c r="BK62" s="274">
        <f t="shared" si="44"/>
        <v>0</v>
      </c>
      <c r="BL62" s="300">
        <f t="shared" si="44"/>
        <v>0</v>
      </c>
    </row>
    <row r="63" spans="1:64" s="209" customFormat="1" x14ac:dyDescent="0.25">
      <c r="A63" s="1499"/>
      <c r="B63" s="129" t="s">
        <v>457</v>
      </c>
      <c r="C63" s="313" t="s">
        <v>30</v>
      </c>
      <c r="D63" s="275">
        <f>SUM(D56:D62)</f>
        <v>0</v>
      </c>
      <c r="E63" s="275">
        <f t="shared" ref="E63:BL63" si="45">SUM(E56:E62)</f>
        <v>0</v>
      </c>
      <c r="F63" s="275">
        <f t="shared" si="45"/>
        <v>0</v>
      </c>
      <c r="G63" s="275">
        <f t="shared" si="45"/>
        <v>0</v>
      </c>
      <c r="H63" s="275">
        <f t="shared" si="45"/>
        <v>0</v>
      </c>
      <c r="I63" s="275">
        <f t="shared" si="45"/>
        <v>0</v>
      </c>
      <c r="J63" s="275">
        <f t="shared" si="45"/>
        <v>0</v>
      </c>
      <c r="K63" s="275">
        <f t="shared" si="45"/>
        <v>0</v>
      </c>
      <c r="L63" s="275">
        <f t="shared" si="45"/>
        <v>0</v>
      </c>
      <c r="M63" s="275">
        <f>SUM(M56:M62)</f>
        <v>0</v>
      </c>
      <c r="N63" s="275">
        <f t="shared" si="45"/>
        <v>0</v>
      </c>
      <c r="O63" s="283">
        <f t="shared" si="45"/>
        <v>0</v>
      </c>
      <c r="P63" s="275">
        <f t="shared" si="45"/>
        <v>0</v>
      </c>
      <c r="Q63" s="275">
        <f t="shared" si="45"/>
        <v>0</v>
      </c>
      <c r="R63" s="275">
        <f t="shared" si="45"/>
        <v>0</v>
      </c>
      <c r="S63" s="275">
        <f t="shared" si="45"/>
        <v>0</v>
      </c>
      <c r="T63" s="275">
        <f t="shared" si="45"/>
        <v>0</v>
      </c>
      <c r="U63" s="275">
        <f t="shared" si="45"/>
        <v>0</v>
      </c>
      <c r="V63" s="275">
        <f t="shared" si="45"/>
        <v>0</v>
      </c>
      <c r="W63" s="275">
        <f t="shared" si="45"/>
        <v>0</v>
      </c>
      <c r="X63" s="275">
        <f t="shared" si="45"/>
        <v>0</v>
      </c>
      <c r="Y63" s="275">
        <f>SUM(Y56:Y62)</f>
        <v>0</v>
      </c>
      <c r="Z63" s="275">
        <f t="shared" si="45"/>
        <v>0</v>
      </c>
      <c r="AA63" s="283">
        <f t="shared" si="45"/>
        <v>0</v>
      </c>
      <c r="AB63" s="275">
        <f t="shared" si="45"/>
        <v>0</v>
      </c>
      <c r="AC63" s="275">
        <f t="shared" si="45"/>
        <v>0</v>
      </c>
      <c r="AD63" s="275">
        <f t="shared" si="45"/>
        <v>0</v>
      </c>
      <c r="AE63" s="275">
        <f t="shared" si="45"/>
        <v>0</v>
      </c>
      <c r="AF63" s="275">
        <f t="shared" si="45"/>
        <v>0</v>
      </c>
      <c r="AG63" s="275">
        <f t="shared" si="45"/>
        <v>0</v>
      </c>
      <c r="AH63" s="275">
        <f t="shared" si="45"/>
        <v>0</v>
      </c>
      <c r="AI63" s="275">
        <f t="shared" si="45"/>
        <v>0</v>
      </c>
      <c r="AJ63" s="275">
        <f t="shared" si="45"/>
        <v>0</v>
      </c>
      <c r="AK63" s="275">
        <f>SUM(AK56:AK62)</f>
        <v>0</v>
      </c>
      <c r="AL63" s="275">
        <f t="shared" si="45"/>
        <v>0</v>
      </c>
      <c r="AM63" s="283">
        <f t="shared" si="45"/>
        <v>0</v>
      </c>
      <c r="AN63" s="277">
        <f t="shared" si="45"/>
        <v>0</v>
      </c>
      <c r="AO63" s="275">
        <f t="shared" si="45"/>
        <v>0</v>
      </c>
      <c r="AP63" s="275">
        <f t="shared" si="45"/>
        <v>0</v>
      </c>
      <c r="AQ63" s="275">
        <f t="shared" si="45"/>
        <v>0</v>
      </c>
      <c r="AR63" s="275">
        <f t="shared" si="45"/>
        <v>0</v>
      </c>
      <c r="AS63" s="275">
        <f t="shared" si="45"/>
        <v>0</v>
      </c>
      <c r="AT63" s="275">
        <f t="shared" si="45"/>
        <v>0</v>
      </c>
      <c r="AU63" s="275">
        <f t="shared" si="45"/>
        <v>0</v>
      </c>
      <c r="AV63" s="275">
        <f t="shared" si="45"/>
        <v>0</v>
      </c>
      <c r="AW63" s="275">
        <f>SUM(AW56:AW62)</f>
        <v>0</v>
      </c>
      <c r="AX63" s="275">
        <f t="shared" si="45"/>
        <v>0</v>
      </c>
      <c r="AY63" s="283">
        <f t="shared" si="45"/>
        <v>0</v>
      </c>
      <c r="AZ63" s="299">
        <f t="shared" si="45"/>
        <v>0</v>
      </c>
      <c r="BA63" s="297">
        <f t="shared" si="45"/>
        <v>0</v>
      </c>
      <c r="BB63" s="275">
        <f t="shared" si="45"/>
        <v>0</v>
      </c>
      <c r="BC63" s="275">
        <f t="shared" si="45"/>
        <v>0</v>
      </c>
      <c r="BD63" s="275">
        <f t="shared" si="45"/>
        <v>0</v>
      </c>
      <c r="BE63" s="275">
        <f t="shared" si="45"/>
        <v>0</v>
      </c>
      <c r="BF63" s="275">
        <f t="shared" si="45"/>
        <v>0</v>
      </c>
      <c r="BG63" s="275">
        <f t="shared" si="45"/>
        <v>0</v>
      </c>
      <c r="BH63" s="275">
        <f t="shared" si="45"/>
        <v>0</v>
      </c>
      <c r="BI63" s="275">
        <f t="shared" si="45"/>
        <v>0</v>
      </c>
      <c r="BJ63" s="275">
        <f>SUM(BJ56:BJ62)</f>
        <v>0</v>
      </c>
      <c r="BK63" s="275">
        <f t="shared" si="45"/>
        <v>0</v>
      </c>
      <c r="BL63" s="299">
        <f t="shared" si="45"/>
        <v>0</v>
      </c>
    </row>
    <row r="64" spans="1:64" ht="24.75" customHeight="1" x14ac:dyDescent="0.25">
      <c r="A64" s="1497" t="s">
        <v>3</v>
      </c>
      <c r="B64" s="124">
        <v>9.1</v>
      </c>
      <c r="C64" s="131" t="s">
        <v>185</v>
      </c>
      <c r="D64" s="273">
        <f>SUM(E64:M64)</f>
        <v>0</v>
      </c>
      <c r="E64" s="251"/>
      <c r="F64" s="251"/>
      <c r="G64" s="251"/>
      <c r="H64" s="251"/>
      <c r="I64" s="251"/>
      <c r="J64" s="251"/>
      <c r="K64" s="251"/>
      <c r="L64" s="251"/>
      <c r="M64" s="251"/>
      <c r="N64" s="301"/>
      <c r="O64" s="1122"/>
      <c r="P64" s="273">
        <f>SUM(Q64:Y64)</f>
        <v>0</v>
      </c>
      <c r="Q64" s="251"/>
      <c r="R64" s="251"/>
      <c r="S64" s="251"/>
      <c r="T64" s="251"/>
      <c r="U64" s="251"/>
      <c r="V64" s="251"/>
      <c r="W64" s="251"/>
      <c r="X64" s="251"/>
      <c r="Y64" s="251"/>
      <c r="Z64" s="301"/>
      <c r="AA64" s="1122"/>
      <c r="AB64" s="273">
        <f>SUM(AC64:AK64)</f>
        <v>0</v>
      </c>
      <c r="AC64" s="251"/>
      <c r="AD64" s="251"/>
      <c r="AE64" s="251"/>
      <c r="AF64" s="251"/>
      <c r="AG64" s="251"/>
      <c r="AH64" s="251"/>
      <c r="AI64" s="251"/>
      <c r="AJ64" s="251"/>
      <c r="AK64" s="251"/>
      <c r="AL64" s="301"/>
      <c r="AM64" s="1122"/>
      <c r="AN64" s="276">
        <f>SUM(AO64:AW64)</f>
        <v>0</v>
      </c>
      <c r="AO64" s="251"/>
      <c r="AP64" s="251"/>
      <c r="AQ64" s="251"/>
      <c r="AR64" s="251"/>
      <c r="AS64" s="251"/>
      <c r="AT64" s="251"/>
      <c r="AU64" s="251"/>
      <c r="AV64" s="249"/>
      <c r="AW64" s="251"/>
      <c r="AX64" s="301"/>
      <c r="AY64" s="1122"/>
      <c r="AZ64" s="857"/>
      <c r="BA64" s="294">
        <f>SUM(BB64:BJ64)+AZ64</f>
        <v>0</v>
      </c>
      <c r="BB64" s="274">
        <f t="shared" ref="BB64:BJ71" si="46">E64+Q64+AC64+AO64</f>
        <v>0</v>
      </c>
      <c r="BC64" s="274">
        <f t="shared" si="46"/>
        <v>0</v>
      </c>
      <c r="BD64" s="274">
        <f t="shared" si="46"/>
        <v>0</v>
      </c>
      <c r="BE64" s="274">
        <f t="shared" si="46"/>
        <v>0</v>
      </c>
      <c r="BF64" s="274">
        <f t="shared" si="46"/>
        <v>0</v>
      </c>
      <c r="BG64" s="274">
        <f t="shared" si="46"/>
        <v>0</v>
      </c>
      <c r="BH64" s="274">
        <f t="shared" si="46"/>
        <v>0</v>
      </c>
      <c r="BI64" s="274">
        <f t="shared" si="46"/>
        <v>0</v>
      </c>
      <c r="BJ64" s="274">
        <f t="shared" si="46"/>
        <v>0</v>
      </c>
      <c r="BK64" s="301"/>
      <c r="BL64" s="302"/>
    </row>
    <row r="65" spans="1:64" x14ac:dyDescent="0.25">
      <c r="A65" s="1498"/>
      <c r="B65" s="126" t="s">
        <v>106</v>
      </c>
      <c r="C65" s="131" t="s">
        <v>186</v>
      </c>
      <c r="D65" s="274">
        <f>SUM(E65:M65)</f>
        <v>0</v>
      </c>
      <c r="E65" s="253"/>
      <c r="F65" s="253"/>
      <c r="G65" s="253"/>
      <c r="H65" s="253"/>
      <c r="I65" s="253"/>
      <c r="J65" s="253"/>
      <c r="K65" s="253"/>
      <c r="L65" s="253"/>
      <c r="M65" s="253"/>
      <c r="N65" s="303"/>
      <c r="O65" s="375"/>
      <c r="P65" s="274">
        <f>SUM(Q65:Y65)</f>
        <v>0</v>
      </c>
      <c r="Q65" s="253"/>
      <c r="R65" s="253"/>
      <c r="S65" s="253"/>
      <c r="T65" s="253"/>
      <c r="U65" s="253"/>
      <c r="V65" s="253"/>
      <c r="W65" s="253"/>
      <c r="X65" s="253"/>
      <c r="Y65" s="253"/>
      <c r="Z65" s="303"/>
      <c r="AA65" s="375"/>
      <c r="AB65" s="274">
        <f>SUM(AC65:AK65)</f>
        <v>0</v>
      </c>
      <c r="AC65" s="253"/>
      <c r="AD65" s="253"/>
      <c r="AE65" s="253"/>
      <c r="AF65" s="253"/>
      <c r="AG65" s="253"/>
      <c r="AH65" s="253"/>
      <c r="AI65" s="253"/>
      <c r="AJ65" s="253"/>
      <c r="AK65" s="253"/>
      <c r="AL65" s="303"/>
      <c r="AM65" s="375"/>
      <c r="AN65" s="289">
        <f>SUM(AO65:AW65)</f>
        <v>0</v>
      </c>
      <c r="AO65" s="253"/>
      <c r="AP65" s="253"/>
      <c r="AQ65" s="253"/>
      <c r="AR65" s="253"/>
      <c r="AS65" s="253"/>
      <c r="AT65" s="253"/>
      <c r="AU65" s="253"/>
      <c r="AV65" s="253"/>
      <c r="AW65" s="253"/>
      <c r="AX65" s="303"/>
      <c r="AY65" s="375"/>
      <c r="AZ65" s="526"/>
      <c r="BA65" s="296">
        <f>SUM(BB65:BJ65)+AZ65</f>
        <v>0</v>
      </c>
      <c r="BB65" s="274">
        <f t="shared" si="46"/>
        <v>0</v>
      </c>
      <c r="BC65" s="274">
        <f t="shared" si="46"/>
        <v>0</v>
      </c>
      <c r="BD65" s="274">
        <f t="shared" si="46"/>
        <v>0</v>
      </c>
      <c r="BE65" s="274">
        <f t="shared" si="46"/>
        <v>0</v>
      </c>
      <c r="BF65" s="274">
        <f t="shared" si="46"/>
        <v>0</v>
      </c>
      <c r="BG65" s="274">
        <f t="shared" si="46"/>
        <v>0</v>
      </c>
      <c r="BH65" s="274">
        <f t="shared" si="46"/>
        <v>0</v>
      </c>
      <c r="BI65" s="274">
        <f t="shared" si="46"/>
        <v>0</v>
      </c>
      <c r="BJ65" s="274">
        <f t="shared" si="46"/>
        <v>0</v>
      </c>
      <c r="BK65" s="303"/>
      <c r="BL65" s="304"/>
    </row>
    <row r="66" spans="1:64" x14ac:dyDescent="0.25">
      <c r="A66" s="1498"/>
      <c r="B66" s="126" t="s">
        <v>1302</v>
      </c>
      <c r="C66" s="131" t="s">
        <v>1303</v>
      </c>
      <c r="D66" s="274">
        <f>SUM(E66:M66)</f>
        <v>0</v>
      </c>
      <c r="E66" s="253"/>
      <c r="F66" s="253"/>
      <c r="G66" s="253"/>
      <c r="H66" s="253"/>
      <c r="I66" s="253"/>
      <c r="J66" s="253"/>
      <c r="K66" s="253"/>
      <c r="L66" s="253"/>
      <c r="M66" s="253"/>
      <c r="N66" s="303"/>
      <c r="O66" s="375"/>
      <c r="P66" s="274">
        <f>SUM(Q66:Y66)</f>
        <v>0</v>
      </c>
      <c r="Q66" s="253"/>
      <c r="R66" s="253"/>
      <c r="S66" s="253"/>
      <c r="T66" s="253"/>
      <c r="U66" s="253"/>
      <c r="V66" s="253"/>
      <c r="W66" s="253"/>
      <c r="X66" s="253"/>
      <c r="Y66" s="253"/>
      <c r="Z66" s="303"/>
      <c r="AA66" s="375"/>
      <c r="AB66" s="274">
        <f>SUM(AC66:AK66)</f>
        <v>0</v>
      </c>
      <c r="AC66" s="253"/>
      <c r="AD66" s="253"/>
      <c r="AE66" s="253"/>
      <c r="AF66" s="253"/>
      <c r="AG66" s="253"/>
      <c r="AH66" s="253"/>
      <c r="AI66" s="253"/>
      <c r="AJ66" s="253"/>
      <c r="AK66" s="253"/>
      <c r="AL66" s="303"/>
      <c r="AM66" s="375"/>
      <c r="AN66" s="289">
        <f>SUM(AO66:AW66)</f>
        <v>0</v>
      </c>
      <c r="AO66" s="253"/>
      <c r="AP66" s="253"/>
      <c r="AQ66" s="253"/>
      <c r="AR66" s="253"/>
      <c r="AS66" s="253"/>
      <c r="AT66" s="253"/>
      <c r="AU66" s="253"/>
      <c r="AV66" s="253"/>
      <c r="AW66" s="253"/>
      <c r="AX66" s="303"/>
      <c r="AY66" s="375"/>
      <c r="AZ66" s="526"/>
      <c r="BA66" s="296">
        <f>SUM(BB66:BJ66)+AZ66</f>
        <v>0</v>
      </c>
      <c r="BB66" s="274">
        <f t="shared" si="46"/>
        <v>0</v>
      </c>
      <c r="BC66" s="274">
        <f t="shared" si="46"/>
        <v>0</v>
      </c>
      <c r="BD66" s="274">
        <f t="shared" si="46"/>
        <v>0</v>
      </c>
      <c r="BE66" s="274">
        <f t="shared" si="46"/>
        <v>0</v>
      </c>
      <c r="BF66" s="274">
        <f t="shared" si="46"/>
        <v>0</v>
      </c>
      <c r="BG66" s="274">
        <f t="shared" si="46"/>
        <v>0</v>
      </c>
      <c r="BH66" s="274">
        <f t="shared" si="46"/>
        <v>0</v>
      </c>
      <c r="BI66" s="274">
        <f t="shared" si="46"/>
        <v>0</v>
      </c>
      <c r="BJ66" s="274">
        <f t="shared" si="46"/>
        <v>0</v>
      </c>
      <c r="BK66" s="303"/>
      <c r="BL66" s="304"/>
    </row>
    <row r="67" spans="1:64" x14ac:dyDescent="0.25">
      <c r="A67" s="1498"/>
      <c r="B67" s="126" t="s">
        <v>107</v>
      </c>
      <c r="C67" s="131" t="s">
        <v>187</v>
      </c>
      <c r="D67" s="274">
        <f>SUM(E67:M67)</f>
        <v>0</v>
      </c>
      <c r="E67" s="253"/>
      <c r="F67" s="253"/>
      <c r="G67" s="253"/>
      <c r="H67" s="253"/>
      <c r="I67" s="253"/>
      <c r="J67" s="253"/>
      <c r="K67" s="253"/>
      <c r="L67" s="253"/>
      <c r="M67" s="253"/>
      <c r="N67" s="303"/>
      <c r="O67" s="375"/>
      <c r="P67" s="274">
        <f>SUM(Q67:Y67)</f>
        <v>0</v>
      </c>
      <c r="Q67" s="253"/>
      <c r="R67" s="253"/>
      <c r="S67" s="253"/>
      <c r="T67" s="253"/>
      <c r="U67" s="253"/>
      <c r="V67" s="253"/>
      <c r="W67" s="253"/>
      <c r="X67" s="253"/>
      <c r="Y67" s="253"/>
      <c r="Z67" s="303"/>
      <c r="AA67" s="375"/>
      <c r="AB67" s="274">
        <f>SUM(AC67:AK67)</f>
        <v>0</v>
      </c>
      <c r="AC67" s="253"/>
      <c r="AD67" s="253"/>
      <c r="AE67" s="253"/>
      <c r="AF67" s="253"/>
      <c r="AG67" s="253"/>
      <c r="AH67" s="253"/>
      <c r="AI67" s="253"/>
      <c r="AJ67" s="253"/>
      <c r="AK67" s="253"/>
      <c r="AL67" s="303"/>
      <c r="AM67" s="375"/>
      <c r="AN67" s="289">
        <f>SUM(AO67:AW67)</f>
        <v>0</v>
      </c>
      <c r="AO67" s="253"/>
      <c r="AP67" s="253"/>
      <c r="AQ67" s="253"/>
      <c r="AR67" s="253"/>
      <c r="AS67" s="253"/>
      <c r="AT67" s="253"/>
      <c r="AU67" s="253"/>
      <c r="AV67" s="253"/>
      <c r="AW67" s="253"/>
      <c r="AX67" s="303"/>
      <c r="AY67" s="375"/>
      <c r="AZ67" s="526"/>
      <c r="BA67" s="296">
        <f>SUM(BB67:BJ67)+AZ67</f>
        <v>0</v>
      </c>
      <c r="BB67" s="274">
        <f t="shared" si="46"/>
        <v>0</v>
      </c>
      <c r="BC67" s="274">
        <f t="shared" si="46"/>
        <v>0</v>
      </c>
      <c r="BD67" s="274">
        <f t="shared" si="46"/>
        <v>0</v>
      </c>
      <c r="BE67" s="274">
        <f t="shared" si="46"/>
        <v>0</v>
      </c>
      <c r="BF67" s="274">
        <f t="shared" si="46"/>
        <v>0</v>
      </c>
      <c r="BG67" s="274">
        <f t="shared" si="46"/>
        <v>0</v>
      </c>
      <c r="BH67" s="274">
        <f t="shared" si="46"/>
        <v>0</v>
      </c>
      <c r="BI67" s="274">
        <f t="shared" si="46"/>
        <v>0</v>
      </c>
      <c r="BJ67" s="274">
        <f t="shared" si="46"/>
        <v>0</v>
      </c>
      <c r="BK67" s="303"/>
      <c r="BL67" s="304"/>
    </row>
    <row r="68" spans="1:64" x14ac:dyDescent="0.25">
      <c r="A68" s="1498"/>
      <c r="B68" s="126" t="s">
        <v>108</v>
      </c>
      <c r="C68" s="131" t="s">
        <v>160</v>
      </c>
      <c r="D68" s="274">
        <f>SUM(E68:O68)</f>
        <v>0</v>
      </c>
      <c r="E68" s="253"/>
      <c r="F68" s="253"/>
      <c r="G68" s="253"/>
      <c r="H68" s="253"/>
      <c r="I68" s="253"/>
      <c r="J68" s="253"/>
      <c r="K68" s="253"/>
      <c r="L68" s="253"/>
      <c r="M68" s="253"/>
      <c r="N68" s="253"/>
      <c r="O68" s="254"/>
      <c r="P68" s="274">
        <f>SUM(Q68:AA68)</f>
        <v>0</v>
      </c>
      <c r="Q68" s="253"/>
      <c r="R68" s="253"/>
      <c r="S68" s="253"/>
      <c r="T68" s="253"/>
      <c r="U68" s="253"/>
      <c r="V68" s="253"/>
      <c r="W68" s="253"/>
      <c r="X68" s="253"/>
      <c r="Y68" s="253"/>
      <c r="Z68" s="253"/>
      <c r="AA68" s="254"/>
      <c r="AB68" s="274">
        <f>SUM(AC68:AM68)</f>
        <v>0</v>
      </c>
      <c r="AC68" s="253"/>
      <c r="AD68" s="253"/>
      <c r="AE68" s="253"/>
      <c r="AF68" s="253"/>
      <c r="AG68" s="253"/>
      <c r="AH68" s="253"/>
      <c r="AI68" s="253"/>
      <c r="AJ68" s="253"/>
      <c r="AK68" s="253"/>
      <c r="AL68" s="253"/>
      <c r="AM68" s="254"/>
      <c r="AN68" s="289">
        <f>SUM(AO68:AY68)</f>
        <v>0</v>
      </c>
      <c r="AO68" s="253"/>
      <c r="AP68" s="253"/>
      <c r="AQ68" s="253"/>
      <c r="AR68" s="253"/>
      <c r="AS68" s="253"/>
      <c r="AT68" s="253"/>
      <c r="AU68" s="253"/>
      <c r="AV68" s="253"/>
      <c r="AW68" s="253"/>
      <c r="AX68" s="253"/>
      <c r="AY68" s="254"/>
      <c r="AZ68" s="526"/>
      <c r="BA68" s="296">
        <f>SUM(BB68:BL68)+AZ68</f>
        <v>0</v>
      </c>
      <c r="BB68" s="274">
        <f t="shared" si="46"/>
        <v>0</v>
      </c>
      <c r="BC68" s="274">
        <f t="shared" si="46"/>
        <v>0</v>
      </c>
      <c r="BD68" s="274">
        <f t="shared" si="46"/>
        <v>0</v>
      </c>
      <c r="BE68" s="274">
        <f t="shared" si="46"/>
        <v>0</v>
      </c>
      <c r="BF68" s="274">
        <f t="shared" si="46"/>
        <v>0</v>
      </c>
      <c r="BG68" s="274">
        <f t="shared" si="46"/>
        <v>0</v>
      </c>
      <c r="BH68" s="274">
        <f t="shared" si="46"/>
        <v>0</v>
      </c>
      <c r="BI68" s="274">
        <f t="shared" si="46"/>
        <v>0</v>
      </c>
      <c r="BJ68" s="274">
        <f t="shared" si="46"/>
        <v>0</v>
      </c>
      <c r="BK68" s="274">
        <f t="shared" ref="BK68:BL71" si="47">N68+Z68+AL68+AX68</f>
        <v>0</v>
      </c>
      <c r="BL68" s="300">
        <f t="shared" si="47"/>
        <v>0</v>
      </c>
    </row>
    <row r="69" spans="1:64" s="255" customFormat="1" x14ac:dyDescent="0.25">
      <c r="A69" s="1498"/>
      <c r="B69" s="126" t="s">
        <v>109</v>
      </c>
      <c r="C69" s="131" t="s">
        <v>134</v>
      </c>
      <c r="D69" s="274">
        <f>SUM(E69:O69)</f>
        <v>0</v>
      </c>
      <c r="E69" s="253"/>
      <c r="F69" s="253"/>
      <c r="G69" s="253"/>
      <c r="H69" s="253"/>
      <c r="I69" s="253"/>
      <c r="J69" s="253"/>
      <c r="K69" s="253"/>
      <c r="L69" s="253"/>
      <c r="M69" s="253"/>
      <c r="N69" s="253"/>
      <c r="O69" s="254"/>
      <c r="P69" s="274">
        <f>SUM(Q69:AA69)</f>
        <v>0</v>
      </c>
      <c r="Q69" s="253"/>
      <c r="R69" s="253"/>
      <c r="S69" s="253"/>
      <c r="T69" s="253"/>
      <c r="U69" s="253"/>
      <c r="V69" s="253"/>
      <c r="W69" s="253"/>
      <c r="X69" s="253"/>
      <c r="Y69" s="253"/>
      <c r="Z69" s="253"/>
      <c r="AA69" s="254"/>
      <c r="AB69" s="274">
        <f>SUM(AC69:AM69)</f>
        <v>0</v>
      </c>
      <c r="AC69" s="253"/>
      <c r="AD69" s="253"/>
      <c r="AE69" s="253"/>
      <c r="AF69" s="253"/>
      <c r="AG69" s="253"/>
      <c r="AH69" s="253"/>
      <c r="AI69" s="253"/>
      <c r="AJ69" s="253"/>
      <c r="AK69" s="253"/>
      <c r="AL69" s="253"/>
      <c r="AM69" s="254"/>
      <c r="AN69" s="289">
        <f>SUM(AO69:AY69)</f>
        <v>0</v>
      </c>
      <c r="AO69" s="253"/>
      <c r="AP69" s="253"/>
      <c r="AQ69" s="253"/>
      <c r="AR69" s="253"/>
      <c r="AS69" s="253"/>
      <c r="AT69" s="253"/>
      <c r="AU69" s="253"/>
      <c r="AV69" s="253"/>
      <c r="AW69" s="253"/>
      <c r="AX69" s="253"/>
      <c r="AY69" s="254"/>
      <c r="AZ69" s="526"/>
      <c r="BA69" s="296">
        <f>SUM(BB69:BL69)+AZ69</f>
        <v>0</v>
      </c>
      <c r="BB69" s="274">
        <f t="shared" si="46"/>
        <v>0</v>
      </c>
      <c r="BC69" s="274">
        <f t="shared" si="46"/>
        <v>0</v>
      </c>
      <c r="BD69" s="274">
        <f t="shared" si="46"/>
        <v>0</v>
      </c>
      <c r="BE69" s="274">
        <f t="shared" si="46"/>
        <v>0</v>
      </c>
      <c r="BF69" s="274">
        <f t="shared" si="46"/>
        <v>0</v>
      </c>
      <c r="BG69" s="274">
        <f t="shared" si="46"/>
        <v>0</v>
      </c>
      <c r="BH69" s="274">
        <f t="shared" si="46"/>
        <v>0</v>
      </c>
      <c r="BI69" s="274">
        <f t="shared" si="46"/>
        <v>0</v>
      </c>
      <c r="BJ69" s="274">
        <f t="shared" si="46"/>
        <v>0</v>
      </c>
      <c r="BK69" s="274">
        <f t="shared" si="47"/>
        <v>0</v>
      </c>
      <c r="BL69" s="300">
        <f t="shared" si="47"/>
        <v>0</v>
      </c>
    </row>
    <row r="70" spans="1:64" x14ac:dyDescent="0.25">
      <c r="A70" s="1498"/>
      <c r="B70" s="126" t="s">
        <v>110</v>
      </c>
      <c r="C70" s="131" t="s">
        <v>162</v>
      </c>
      <c r="D70" s="274">
        <f>SUM(E70:O70)</f>
        <v>0</v>
      </c>
      <c r="E70" s="253"/>
      <c r="F70" s="253"/>
      <c r="G70" s="253"/>
      <c r="H70" s="253"/>
      <c r="I70" s="253"/>
      <c r="J70" s="253"/>
      <c r="K70" s="253"/>
      <c r="L70" s="253"/>
      <c r="M70" s="253"/>
      <c r="N70" s="253"/>
      <c r="O70" s="254"/>
      <c r="P70" s="274">
        <f>SUM(Q70:AA70)</f>
        <v>0</v>
      </c>
      <c r="Q70" s="253"/>
      <c r="R70" s="253"/>
      <c r="S70" s="253"/>
      <c r="T70" s="253"/>
      <c r="U70" s="253"/>
      <c r="V70" s="253"/>
      <c r="W70" s="253"/>
      <c r="X70" s="253"/>
      <c r="Y70" s="253"/>
      <c r="Z70" s="253"/>
      <c r="AA70" s="254"/>
      <c r="AB70" s="274">
        <f>SUM(AC70:AM70)</f>
        <v>0</v>
      </c>
      <c r="AC70" s="253"/>
      <c r="AD70" s="253"/>
      <c r="AE70" s="253"/>
      <c r="AF70" s="253"/>
      <c r="AG70" s="253"/>
      <c r="AH70" s="253"/>
      <c r="AI70" s="253"/>
      <c r="AJ70" s="253"/>
      <c r="AK70" s="253"/>
      <c r="AL70" s="253"/>
      <c r="AM70" s="254"/>
      <c r="AN70" s="289">
        <f>SUM(AO70:AY70)</f>
        <v>0</v>
      </c>
      <c r="AO70" s="253"/>
      <c r="AP70" s="253"/>
      <c r="AQ70" s="253"/>
      <c r="AR70" s="253"/>
      <c r="AS70" s="253"/>
      <c r="AT70" s="253"/>
      <c r="AU70" s="253"/>
      <c r="AV70" s="253"/>
      <c r="AW70" s="253"/>
      <c r="AX70" s="253"/>
      <c r="AY70" s="254"/>
      <c r="AZ70" s="526"/>
      <c r="BA70" s="296">
        <f>SUM(BB70:BL70)+AZ70</f>
        <v>0</v>
      </c>
      <c r="BB70" s="274">
        <f t="shared" si="46"/>
        <v>0</v>
      </c>
      <c r="BC70" s="274">
        <f t="shared" si="46"/>
        <v>0</v>
      </c>
      <c r="BD70" s="274">
        <f t="shared" si="46"/>
        <v>0</v>
      </c>
      <c r="BE70" s="274">
        <f t="shared" si="46"/>
        <v>0</v>
      </c>
      <c r="BF70" s="274">
        <f t="shared" si="46"/>
        <v>0</v>
      </c>
      <c r="BG70" s="274">
        <f t="shared" si="46"/>
        <v>0</v>
      </c>
      <c r="BH70" s="274">
        <f t="shared" si="46"/>
        <v>0</v>
      </c>
      <c r="BI70" s="274">
        <f t="shared" si="46"/>
        <v>0</v>
      </c>
      <c r="BJ70" s="274">
        <f t="shared" si="46"/>
        <v>0</v>
      </c>
      <c r="BK70" s="274">
        <f t="shared" si="47"/>
        <v>0</v>
      </c>
      <c r="BL70" s="300">
        <f t="shared" si="47"/>
        <v>0</v>
      </c>
    </row>
    <row r="71" spans="1:64" x14ac:dyDescent="0.25">
      <c r="A71" s="1498"/>
      <c r="B71" s="126" t="s">
        <v>111</v>
      </c>
      <c r="C71" s="131" t="s">
        <v>913</v>
      </c>
      <c r="D71" s="274">
        <f>SUM(E71:O71)</f>
        <v>0</v>
      </c>
      <c r="E71" s="253"/>
      <c r="F71" s="253"/>
      <c r="G71" s="253"/>
      <c r="H71" s="253"/>
      <c r="I71" s="253"/>
      <c r="J71" s="253"/>
      <c r="K71" s="253"/>
      <c r="L71" s="253"/>
      <c r="M71" s="253"/>
      <c r="N71" s="253"/>
      <c r="O71" s="254"/>
      <c r="P71" s="274">
        <f>SUM(Q71:AA71)</f>
        <v>0</v>
      </c>
      <c r="Q71" s="253"/>
      <c r="R71" s="253"/>
      <c r="S71" s="253"/>
      <c r="T71" s="253"/>
      <c r="U71" s="253"/>
      <c r="V71" s="253"/>
      <c r="W71" s="253"/>
      <c r="X71" s="253"/>
      <c r="Y71" s="253"/>
      <c r="Z71" s="253"/>
      <c r="AA71" s="254"/>
      <c r="AB71" s="274">
        <f>SUM(AC71:AM71)</f>
        <v>0</v>
      </c>
      <c r="AC71" s="253"/>
      <c r="AD71" s="253"/>
      <c r="AE71" s="253"/>
      <c r="AF71" s="253"/>
      <c r="AG71" s="253"/>
      <c r="AH71" s="253"/>
      <c r="AI71" s="253"/>
      <c r="AJ71" s="253"/>
      <c r="AK71" s="253"/>
      <c r="AL71" s="253"/>
      <c r="AM71" s="254"/>
      <c r="AN71" s="289">
        <f>SUM(AO71:AY71)</f>
        <v>0</v>
      </c>
      <c r="AO71" s="253"/>
      <c r="AP71" s="253"/>
      <c r="AQ71" s="253"/>
      <c r="AR71" s="253"/>
      <c r="AS71" s="253"/>
      <c r="AT71" s="253"/>
      <c r="AU71" s="253"/>
      <c r="AV71" s="253"/>
      <c r="AW71" s="253"/>
      <c r="AX71" s="253"/>
      <c r="AY71" s="254"/>
      <c r="AZ71" s="526"/>
      <c r="BA71" s="296">
        <f>SUM(BB71:BL71)+AZ71</f>
        <v>0</v>
      </c>
      <c r="BB71" s="274">
        <f t="shared" si="46"/>
        <v>0</v>
      </c>
      <c r="BC71" s="274">
        <f t="shared" si="46"/>
        <v>0</v>
      </c>
      <c r="BD71" s="274">
        <f t="shared" si="46"/>
        <v>0</v>
      </c>
      <c r="BE71" s="274">
        <f t="shared" si="46"/>
        <v>0</v>
      </c>
      <c r="BF71" s="274">
        <f t="shared" si="46"/>
        <v>0</v>
      </c>
      <c r="BG71" s="274">
        <f t="shared" si="46"/>
        <v>0</v>
      </c>
      <c r="BH71" s="274">
        <f t="shared" si="46"/>
        <v>0</v>
      </c>
      <c r="BI71" s="274">
        <f t="shared" si="46"/>
        <v>0</v>
      </c>
      <c r="BJ71" s="274">
        <f t="shared" si="46"/>
        <v>0</v>
      </c>
      <c r="BK71" s="274">
        <f t="shared" si="47"/>
        <v>0</v>
      </c>
      <c r="BL71" s="300">
        <f t="shared" si="47"/>
        <v>0</v>
      </c>
    </row>
    <row r="72" spans="1:64" s="209" customFormat="1" x14ac:dyDescent="0.25">
      <c r="A72" s="1499"/>
      <c r="B72" s="129" t="s">
        <v>459</v>
      </c>
      <c r="C72" s="313" t="s">
        <v>5</v>
      </c>
      <c r="D72" s="275">
        <f>SUM(D64:D71)</f>
        <v>0</v>
      </c>
      <c r="E72" s="275">
        <f t="shared" ref="E72:BG72" si="48">SUM(E64:E71)</f>
        <v>0</v>
      </c>
      <c r="F72" s="275">
        <f t="shared" si="48"/>
        <v>0</v>
      </c>
      <c r="G72" s="275">
        <f t="shared" si="48"/>
        <v>0</v>
      </c>
      <c r="H72" s="275">
        <f t="shared" si="48"/>
        <v>0</v>
      </c>
      <c r="I72" s="275">
        <f t="shared" si="48"/>
        <v>0</v>
      </c>
      <c r="J72" s="275">
        <f t="shared" si="48"/>
        <v>0</v>
      </c>
      <c r="K72" s="275">
        <f t="shared" si="48"/>
        <v>0</v>
      </c>
      <c r="L72" s="275">
        <f t="shared" si="48"/>
        <v>0</v>
      </c>
      <c r="M72" s="275">
        <f>SUM(M64:M71)</f>
        <v>0</v>
      </c>
      <c r="N72" s="275">
        <f>SUM(N68:N71)</f>
        <v>0</v>
      </c>
      <c r="O72" s="275">
        <f>SUM(O68:O71)</f>
        <v>0</v>
      </c>
      <c r="P72" s="277">
        <f t="shared" si="48"/>
        <v>0</v>
      </c>
      <c r="Q72" s="275">
        <f t="shared" si="48"/>
        <v>0</v>
      </c>
      <c r="R72" s="275">
        <f t="shared" si="48"/>
        <v>0</v>
      </c>
      <c r="S72" s="275">
        <f t="shared" si="48"/>
        <v>0</v>
      </c>
      <c r="T72" s="275">
        <f t="shared" si="48"/>
        <v>0</v>
      </c>
      <c r="U72" s="275">
        <f t="shared" si="48"/>
        <v>0</v>
      </c>
      <c r="V72" s="275">
        <f t="shared" si="48"/>
        <v>0</v>
      </c>
      <c r="W72" s="275">
        <f t="shared" si="48"/>
        <v>0</v>
      </c>
      <c r="X72" s="275">
        <f t="shared" si="48"/>
        <v>0</v>
      </c>
      <c r="Y72" s="275">
        <f>SUM(Y64:Y71)</f>
        <v>0</v>
      </c>
      <c r="Z72" s="275">
        <f>SUM(Z68:Z71)</f>
        <v>0</v>
      </c>
      <c r="AA72" s="283">
        <f>SUM(AA68:AA71)</f>
        <v>0</v>
      </c>
      <c r="AB72" s="277">
        <f t="shared" si="48"/>
        <v>0</v>
      </c>
      <c r="AC72" s="275">
        <f t="shared" si="48"/>
        <v>0</v>
      </c>
      <c r="AD72" s="275">
        <f t="shared" si="48"/>
        <v>0</v>
      </c>
      <c r="AE72" s="275">
        <f t="shared" si="48"/>
        <v>0</v>
      </c>
      <c r="AF72" s="275">
        <f t="shared" si="48"/>
        <v>0</v>
      </c>
      <c r="AG72" s="275">
        <f t="shared" si="48"/>
        <v>0</v>
      </c>
      <c r="AH72" s="275">
        <f t="shared" si="48"/>
        <v>0</v>
      </c>
      <c r="AI72" s="275">
        <f t="shared" si="48"/>
        <v>0</v>
      </c>
      <c r="AJ72" s="275">
        <f t="shared" si="48"/>
        <v>0</v>
      </c>
      <c r="AK72" s="275">
        <f>SUM(AK64:AK71)</f>
        <v>0</v>
      </c>
      <c r="AL72" s="275">
        <f>SUM(AL68:AL71)</f>
        <v>0</v>
      </c>
      <c r="AM72" s="275">
        <f>SUM(AM68:AM71)</f>
        <v>0</v>
      </c>
      <c r="AN72" s="277">
        <f t="shared" si="48"/>
        <v>0</v>
      </c>
      <c r="AO72" s="275">
        <f t="shared" si="48"/>
        <v>0</v>
      </c>
      <c r="AP72" s="275">
        <f t="shared" si="48"/>
        <v>0</v>
      </c>
      <c r="AQ72" s="275">
        <f t="shared" si="48"/>
        <v>0</v>
      </c>
      <c r="AR72" s="275">
        <f t="shared" si="48"/>
        <v>0</v>
      </c>
      <c r="AS72" s="275">
        <f t="shared" si="48"/>
        <v>0</v>
      </c>
      <c r="AT72" s="275">
        <f t="shared" si="48"/>
        <v>0</v>
      </c>
      <c r="AU72" s="275">
        <f t="shared" si="48"/>
        <v>0</v>
      </c>
      <c r="AV72" s="275">
        <f t="shared" si="48"/>
        <v>0</v>
      </c>
      <c r="AW72" s="275">
        <f>SUM(AW64:AW71)</f>
        <v>0</v>
      </c>
      <c r="AX72" s="275">
        <f>SUM(AX68:AX71)</f>
        <v>0</v>
      </c>
      <c r="AY72" s="283">
        <f>SUM(AY68:AY71)</f>
        <v>0</v>
      </c>
      <c r="AZ72" s="299">
        <f>SUM(AZ64:AZ71)</f>
        <v>0</v>
      </c>
      <c r="BA72" s="297">
        <f>SUM(BA64:BA71)</f>
        <v>0</v>
      </c>
      <c r="BB72" s="275">
        <f t="shared" si="48"/>
        <v>0</v>
      </c>
      <c r="BC72" s="275">
        <f>SUM(BC64:BC71)</f>
        <v>0</v>
      </c>
      <c r="BD72" s="275">
        <f t="shared" si="48"/>
        <v>0</v>
      </c>
      <c r="BE72" s="275">
        <f t="shared" si="48"/>
        <v>0</v>
      </c>
      <c r="BF72" s="275">
        <f t="shared" si="48"/>
        <v>0</v>
      </c>
      <c r="BG72" s="275">
        <f t="shared" si="48"/>
        <v>0</v>
      </c>
      <c r="BH72" s="275">
        <f>SUM(BH64:BH71)</f>
        <v>0</v>
      </c>
      <c r="BI72" s="275">
        <f>SUM(BI64:BI71)</f>
        <v>0</v>
      </c>
      <c r="BJ72" s="275">
        <f>SUM(BJ64:BJ71)</f>
        <v>0</v>
      </c>
      <c r="BK72" s="275">
        <f>SUM(BK68:BK71)</f>
        <v>0</v>
      </c>
      <c r="BL72" s="299">
        <f>SUM(BL68:BL71)</f>
        <v>0</v>
      </c>
    </row>
    <row r="73" spans="1:64" ht="14.85" customHeight="1" x14ac:dyDescent="0.25">
      <c r="A73" s="1495" t="s">
        <v>6</v>
      </c>
      <c r="B73" s="126" t="s">
        <v>117</v>
      </c>
      <c r="C73" s="131" t="s">
        <v>188</v>
      </c>
      <c r="D73" s="273">
        <f>SUM(E73:O73)</f>
        <v>0</v>
      </c>
      <c r="E73" s="251"/>
      <c r="F73" s="251"/>
      <c r="G73" s="251"/>
      <c r="H73" s="251"/>
      <c r="I73" s="251"/>
      <c r="J73" s="251"/>
      <c r="K73" s="251"/>
      <c r="L73" s="251"/>
      <c r="M73" s="251"/>
      <c r="N73" s="251"/>
      <c r="O73" s="252"/>
      <c r="P73" s="273">
        <f>SUM(Q73:AA73)</f>
        <v>0</v>
      </c>
      <c r="Q73" s="251"/>
      <c r="R73" s="251"/>
      <c r="S73" s="251"/>
      <c r="T73" s="251"/>
      <c r="U73" s="251"/>
      <c r="V73" s="251"/>
      <c r="W73" s="251"/>
      <c r="X73" s="251"/>
      <c r="Y73" s="251"/>
      <c r="Z73" s="251"/>
      <c r="AA73" s="252"/>
      <c r="AB73" s="273">
        <f>SUM(AC73:AM73)</f>
        <v>0</v>
      </c>
      <c r="AC73" s="251"/>
      <c r="AD73" s="251"/>
      <c r="AE73" s="251"/>
      <c r="AF73" s="251"/>
      <c r="AG73" s="251"/>
      <c r="AH73" s="251"/>
      <c r="AI73" s="251"/>
      <c r="AJ73" s="251"/>
      <c r="AK73" s="251"/>
      <c r="AL73" s="251"/>
      <c r="AM73" s="252"/>
      <c r="AN73" s="276">
        <f>SUM(AO73:AY73)</f>
        <v>0</v>
      </c>
      <c r="AO73" s="251"/>
      <c r="AP73" s="251"/>
      <c r="AQ73" s="251"/>
      <c r="AR73" s="251"/>
      <c r="AS73" s="251"/>
      <c r="AT73" s="251"/>
      <c r="AU73" s="251"/>
      <c r="AV73" s="249"/>
      <c r="AW73" s="251"/>
      <c r="AX73" s="251"/>
      <c r="AY73" s="252"/>
      <c r="AZ73" s="857"/>
      <c r="BA73" s="294">
        <f>SUM(BB73:BL73)+AZ73</f>
        <v>0</v>
      </c>
      <c r="BB73" s="274">
        <f t="shared" ref="BB73:BL76" si="49">E73+Q73+AC73+AO73</f>
        <v>0</v>
      </c>
      <c r="BC73" s="274">
        <f t="shared" si="49"/>
        <v>0</v>
      </c>
      <c r="BD73" s="274">
        <f t="shared" si="49"/>
        <v>0</v>
      </c>
      <c r="BE73" s="274">
        <f t="shared" si="49"/>
        <v>0</v>
      </c>
      <c r="BF73" s="274">
        <f t="shared" si="49"/>
        <v>0</v>
      </c>
      <c r="BG73" s="274">
        <f t="shared" si="49"/>
        <v>0</v>
      </c>
      <c r="BH73" s="274">
        <f t="shared" si="49"/>
        <v>0</v>
      </c>
      <c r="BI73" s="274">
        <f t="shared" si="49"/>
        <v>0</v>
      </c>
      <c r="BJ73" s="274">
        <f t="shared" si="49"/>
        <v>0</v>
      </c>
      <c r="BK73" s="274">
        <f t="shared" si="49"/>
        <v>0</v>
      </c>
      <c r="BL73" s="298">
        <f t="shared" si="49"/>
        <v>0</v>
      </c>
    </row>
    <row r="74" spans="1:64" s="255" customFormat="1" x14ac:dyDescent="0.25">
      <c r="A74" s="1495"/>
      <c r="B74" s="126" t="s">
        <v>45</v>
      </c>
      <c r="C74" s="131" t="s">
        <v>231</v>
      </c>
      <c r="D74" s="274">
        <f>SUM(E74:O74)</f>
        <v>0</v>
      </c>
      <c r="E74" s="253"/>
      <c r="F74" s="253"/>
      <c r="G74" s="253"/>
      <c r="H74" s="253"/>
      <c r="I74" s="253"/>
      <c r="J74" s="253"/>
      <c r="K74" s="253"/>
      <c r="L74" s="253"/>
      <c r="M74" s="253"/>
      <c r="N74" s="253"/>
      <c r="O74" s="254"/>
      <c r="P74" s="274">
        <f>SUM(Q74:AA74)</f>
        <v>0</v>
      </c>
      <c r="Q74" s="253"/>
      <c r="R74" s="253"/>
      <c r="S74" s="253"/>
      <c r="T74" s="253"/>
      <c r="U74" s="253"/>
      <c r="V74" s="253"/>
      <c r="W74" s="253"/>
      <c r="X74" s="253"/>
      <c r="Y74" s="253"/>
      <c r="Z74" s="253"/>
      <c r="AA74" s="254"/>
      <c r="AB74" s="274">
        <f>SUM(AC74:AM74)</f>
        <v>0</v>
      </c>
      <c r="AC74" s="253"/>
      <c r="AD74" s="253"/>
      <c r="AE74" s="253"/>
      <c r="AF74" s="253"/>
      <c r="AG74" s="253"/>
      <c r="AH74" s="253"/>
      <c r="AI74" s="253"/>
      <c r="AJ74" s="253"/>
      <c r="AK74" s="253"/>
      <c r="AL74" s="253"/>
      <c r="AM74" s="254"/>
      <c r="AN74" s="289">
        <f>SUM(AO74:AY74)</f>
        <v>0</v>
      </c>
      <c r="AO74" s="253"/>
      <c r="AP74" s="253"/>
      <c r="AQ74" s="253"/>
      <c r="AR74" s="253"/>
      <c r="AS74" s="253"/>
      <c r="AT74" s="253"/>
      <c r="AU74" s="253"/>
      <c r="AV74" s="253"/>
      <c r="AW74" s="253"/>
      <c r="AX74" s="253"/>
      <c r="AY74" s="254"/>
      <c r="AZ74" s="526"/>
      <c r="BA74" s="296">
        <f>SUM(BB74:BL74)+AZ74</f>
        <v>0</v>
      </c>
      <c r="BB74" s="274">
        <f t="shared" si="49"/>
        <v>0</v>
      </c>
      <c r="BC74" s="274">
        <f t="shared" si="49"/>
        <v>0</v>
      </c>
      <c r="BD74" s="274">
        <f t="shared" si="49"/>
        <v>0</v>
      </c>
      <c r="BE74" s="274">
        <f t="shared" si="49"/>
        <v>0</v>
      </c>
      <c r="BF74" s="274">
        <f t="shared" si="49"/>
        <v>0</v>
      </c>
      <c r="BG74" s="274">
        <f t="shared" si="49"/>
        <v>0</v>
      </c>
      <c r="BH74" s="274">
        <f t="shared" si="49"/>
        <v>0</v>
      </c>
      <c r="BI74" s="274">
        <f t="shared" si="49"/>
        <v>0</v>
      </c>
      <c r="BJ74" s="274">
        <f t="shared" si="49"/>
        <v>0</v>
      </c>
      <c r="BK74" s="274">
        <f t="shared" si="49"/>
        <v>0</v>
      </c>
      <c r="BL74" s="300">
        <f t="shared" si="49"/>
        <v>0</v>
      </c>
    </row>
    <row r="75" spans="1:64" x14ac:dyDescent="0.25">
      <c r="A75" s="1495"/>
      <c r="B75" s="126" t="s">
        <v>46</v>
      </c>
      <c r="C75" s="131" t="s">
        <v>164</v>
      </c>
      <c r="D75" s="274">
        <f>SUM(E75:O75)</f>
        <v>0</v>
      </c>
      <c r="E75" s="253"/>
      <c r="F75" s="253"/>
      <c r="G75" s="253"/>
      <c r="H75" s="253"/>
      <c r="I75" s="253"/>
      <c r="J75" s="253"/>
      <c r="K75" s="253"/>
      <c r="L75" s="253"/>
      <c r="M75" s="253"/>
      <c r="N75" s="253"/>
      <c r="O75" s="254"/>
      <c r="P75" s="274">
        <f>SUM(Q75:AA75)</f>
        <v>0</v>
      </c>
      <c r="Q75" s="253"/>
      <c r="R75" s="253"/>
      <c r="S75" s="253"/>
      <c r="T75" s="253"/>
      <c r="U75" s="253"/>
      <c r="V75" s="253"/>
      <c r="W75" s="253"/>
      <c r="X75" s="253"/>
      <c r="Y75" s="253"/>
      <c r="Z75" s="253"/>
      <c r="AA75" s="254"/>
      <c r="AB75" s="274">
        <f>SUM(AC75:AM75)</f>
        <v>0</v>
      </c>
      <c r="AC75" s="253"/>
      <c r="AD75" s="253"/>
      <c r="AE75" s="253"/>
      <c r="AF75" s="253"/>
      <c r="AG75" s="253"/>
      <c r="AH75" s="253"/>
      <c r="AI75" s="253"/>
      <c r="AJ75" s="253"/>
      <c r="AK75" s="253"/>
      <c r="AL75" s="253"/>
      <c r="AM75" s="254"/>
      <c r="AN75" s="289">
        <f>SUM(AO75:AY75)</f>
        <v>0</v>
      </c>
      <c r="AO75" s="253"/>
      <c r="AP75" s="253"/>
      <c r="AQ75" s="253"/>
      <c r="AR75" s="253"/>
      <c r="AS75" s="253"/>
      <c r="AT75" s="253"/>
      <c r="AU75" s="253"/>
      <c r="AV75" s="253"/>
      <c r="AW75" s="253"/>
      <c r="AX75" s="253"/>
      <c r="AY75" s="254"/>
      <c r="AZ75" s="526"/>
      <c r="BA75" s="296">
        <f>SUM(BB75:BL75)+AZ75</f>
        <v>0</v>
      </c>
      <c r="BB75" s="274">
        <f t="shared" si="49"/>
        <v>0</v>
      </c>
      <c r="BC75" s="274">
        <f t="shared" si="49"/>
        <v>0</v>
      </c>
      <c r="BD75" s="274">
        <f t="shared" si="49"/>
        <v>0</v>
      </c>
      <c r="BE75" s="274">
        <f t="shared" si="49"/>
        <v>0</v>
      </c>
      <c r="BF75" s="274">
        <f t="shared" si="49"/>
        <v>0</v>
      </c>
      <c r="BG75" s="274">
        <f t="shared" si="49"/>
        <v>0</v>
      </c>
      <c r="BH75" s="274">
        <f t="shared" si="49"/>
        <v>0</v>
      </c>
      <c r="BI75" s="274">
        <f t="shared" si="49"/>
        <v>0</v>
      </c>
      <c r="BJ75" s="274">
        <f t="shared" si="49"/>
        <v>0</v>
      </c>
      <c r="BK75" s="274">
        <f t="shared" si="49"/>
        <v>0</v>
      </c>
      <c r="BL75" s="300">
        <f t="shared" si="49"/>
        <v>0</v>
      </c>
    </row>
    <row r="76" spans="1:64" x14ac:dyDescent="0.25">
      <c r="A76" s="1495"/>
      <c r="B76" s="126" t="s">
        <v>165</v>
      </c>
      <c r="C76" s="131" t="s">
        <v>914</v>
      </c>
      <c r="D76" s="274">
        <f>SUM(E76:O76)</f>
        <v>0</v>
      </c>
      <c r="E76" s="253"/>
      <c r="F76" s="253"/>
      <c r="G76" s="253"/>
      <c r="H76" s="253"/>
      <c r="I76" s="253"/>
      <c r="J76" s="253"/>
      <c r="K76" s="253"/>
      <c r="L76" s="253"/>
      <c r="M76" s="253"/>
      <c r="N76" s="253"/>
      <c r="O76" s="254"/>
      <c r="P76" s="274">
        <f>SUM(Q76:AA76)</f>
        <v>0</v>
      </c>
      <c r="Q76" s="253"/>
      <c r="R76" s="253"/>
      <c r="S76" s="253"/>
      <c r="T76" s="253"/>
      <c r="U76" s="253"/>
      <c r="V76" s="253"/>
      <c r="W76" s="253"/>
      <c r="X76" s="253"/>
      <c r="Y76" s="253"/>
      <c r="Z76" s="253"/>
      <c r="AA76" s="254"/>
      <c r="AB76" s="274">
        <f>SUM(AC76:AM76)</f>
        <v>0</v>
      </c>
      <c r="AC76" s="253"/>
      <c r="AD76" s="253"/>
      <c r="AE76" s="253"/>
      <c r="AF76" s="253"/>
      <c r="AG76" s="253"/>
      <c r="AH76" s="253"/>
      <c r="AI76" s="253"/>
      <c r="AJ76" s="253"/>
      <c r="AK76" s="253"/>
      <c r="AL76" s="253"/>
      <c r="AM76" s="254"/>
      <c r="AN76" s="289">
        <f>SUM(AO76:AY76)</f>
        <v>0</v>
      </c>
      <c r="AO76" s="253"/>
      <c r="AP76" s="253"/>
      <c r="AQ76" s="253"/>
      <c r="AR76" s="253"/>
      <c r="AS76" s="253"/>
      <c r="AT76" s="253"/>
      <c r="AU76" s="253"/>
      <c r="AV76" s="253"/>
      <c r="AW76" s="253"/>
      <c r="AX76" s="253"/>
      <c r="AY76" s="254"/>
      <c r="AZ76" s="526"/>
      <c r="BA76" s="296">
        <f>SUM(BB76:BL76)+AZ76</f>
        <v>0</v>
      </c>
      <c r="BB76" s="274">
        <f t="shared" si="49"/>
        <v>0</v>
      </c>
      <c r="BC76" s="274">
        <f t="shared" si="49"/>
        <v>0</v>
      </c>
      <c r="BD76" s="274">
        <f t="shared" si="49"/>
        <v>0</v>
      </c>
      <c r="BE76" s="274">
        <f t="shared" si="49"/>
        <v>0</v>
      </c>
      <c r="BF76" s="274">
        <f t="shared" si="49"/>
        <v>0</v>
      </c>
      <c r="BG76" s="274">
        <f t="shared" si="49"/>
        <v>0</v>
      </c>
      <c r="BH76" s="274">
        <f t="shared" si="49"/>
        <v>0</v>
      </c>
      <c r="BI76" s="274">
        <f t="shared" si="49"/>
        <v>0</v>
      </c>
      <c r="BJ76" s="274">
        <f t="shared" si="49"/>
        <v>0</v>
      </c>
      <c r="BK76" s="274">
        <f t="shared" si="49"/>
        <v>0</v>
      </c>
      <c r="BL76" s="300">
        <f t="shared" si="49"/>
        <v>0</v>
      </c>
    </row>
    <row r="77" spans="1:64" s="209" customFormat="1" x14ac:dyDescent="0.25">
      <c r="A77" s="1496"/>
      <c r="B77" s="314" t="s">
        <v>460</v>
      </c>
      <c r="C77" s="313" t="s">
        <v>8</v>
      </c>
      <c r="D77" s="278">
        <f>SUM(D73:D76)</f>
        <v>0</v>
      </c>
      <c r="E77" s="278">
        <f t="shared" ref="E77:BL77" si="50">SUM(E73:E76)</f>
        <v>0</v>
      </c>
      <c r="F77" s="278">
        <f t="shared" si="50"/>
        <v>0</v>
      </c>
      <c r="G77" s="278">
        <f t="shared" si="50"/>
        <v>0</v>
      </c>
      <c r="H77" s="278">
        <f t="shared" si="50"/>
        <v>0</v>
      </c>
      <c r="I77" s="278">
        <f t="shared" si="50"/>
        <v>0</v>
      </c>
      <c r="J77" s="278">
        <f t="shared" si="50"/>
        <v>0</v>
      </c>
      <c r="K77" s="278">
        <f t="shared" si="50"/>
        <v>0</v>
      </c>
      <c r="L77" s="278">
        <f t="shared" si="50"/>
        <v>0</v>
      </c>
      <c r="M77" s="278">
        <f t="shared" si="50"/>
        <v>0</v>
      </c>
      <c r="N77" s="278">
        <f t="shared" si="50"/>
        <v>0</v>
      </c>
      <c r="O77" s="284">
        <f t="shared" si="50"/>
        <v>0</v>
      </c>
      <c r="P77" s="278">
        <f t="shared" si="50"/>
        <v>0</v>
      </c>
      <c r="Q77" s="278">
        <f t="shared" si="50"/>
        <v>0</v>
      </c>
      <c r="R77" s="278">
        <f t="shared" si="50"/>
        <v>0</v>
      </c>
      <c r="S77" s="278">
        <f t="shared" si="50"/>
        <v>0</v>
      </c>
      <c r="T77" s="278">
        <f t="shared" si="50"/>
        <v>0</v>
      </c>
      <c r="U77" s="278">
        <f t="shared" si="50"/>
        <v>0</v>
      </c>
      <c r="V77" s="278">
        <f t="shared" si="50"/>
        <v>0</v>
      </c>
      <c r="W77" s="278">
        <f t="shared" si="50"/>
        <v>0</v>
      </c>
      <c r="X77" s="278">
        <f t="shared" si="50"/>
        <v>0</v>
      </c>
      <c r="Y77" s="278">
        <f>SUM(Y73:Y76)</f>
        <v>0</v>
      </c>
      <c r="Z77" s="278">
        <f>SUM(Z73:Z76)</f>
        <v>0</v>
      </c>
      <c r="AA77" s="284">
        <f t="shared" si="50"/>
        <v>0</v>
      </c>
      <c r="AB77" s="278">
        <f t="shared" si="50"/>
        <v>0</v>
      </c>
      <c r="AC77" s="278">
        <f t="shared" si="50"/>
        <v>0</v>
      </c>
      <c r="AD77" s="278">
        <f t="shared" si="50"/>
        <v>0</v>
      </c>
      <c r="AE77" s="278">
        <f t="shared" si="50"/>
        <v>0</v>
      </c>
      <c r="AF77" s="278">
        <f t="shared" si="50"/>
        <v>0</v>
      </c>
      <c r="AG77" s="278">
        <f t="shared" si="50"/>
        <v>0</v>
      </c>
      <c r="AH77" s="278">
        <f t="shared" si="50"/>
        <v>0</v>
      </c>
      <c r="AI77" s="278">
        <f t="shared" si="50"/>
        <v>0</v>
      </c>
      <c r="AJ77" s="278">
        <f t="shared" si="50"/>
        <v>0</v>
      </c>
      <c r="AK77" s="278">
        <f t="shared" si="50"/>
        <v>0</v>
      </c>
      <c r="AL77" s="278">
        <f t="shared" si="50"/>
        <v>0</v>
      </c>
      <c r="AM77" s="284">
        <f t="shared" si="50"/>
        <v>0</v>
      </c>
      <c r="AN77" s="852">
        <f t="shared" si="50"/>
        <v>0</v>
      </c>
      <c r="AO77" s="278">
        <f t="shared" si="50"/>
        <v>0</v>
      </c>
      <c r="AP77" s="278">
        <f t="shared" si="50"/>
        <v>0</v>
      </c>
      <c r="AQ77" s="278">
        <f t="shared" si="50"/>
        <v>0</v>
      </c>
      <c r="AR77" s="278">
        <f t="shared" si="50"/>
        <v>0</v>
      </c>
      <c r="AS77" s="278">
        <f t="shared" si="50"/>
        <v>0</v>
      </c>
      <c r="AT77" s="278">
        <f t="shared" si="50"/>
        <v>0</v>
      </c>
      <c r="AU77" s="278">
        <f t="shared" si="50"/>
        <v>0</v>
      </c>
      <c r="AV77" s="278">
        <f t="shared" si="50"/>
        <v>0</v>
      </c>
      <c r="AW77" s="278">
        <f>SUM(AW73:AW76)</f>
        <v>0</v>
      </c>
      <c r="AX77" s="278">
        <f t="shared" si="50"/>
        <v>0</v>
      </c>
      <c r="AY77" s="284">
        <f t="shared" si="50"/>
        <v>0</v>
      </c>
      <c r="AZ77" s="305">
        <f t="shared" si="50"/>
        <v>0</v>
      </c>
      <c r="BA77" s="297">
        <f t="shared" si="50"/>
        <v>0</v>
      </c>
      <c r="BB77" s="275">
        <f t="shared" si="50"/>
        <v>0</v>
      </c>
      <c r="BC77" s="275">
        <f t="shared" si="50"/>
        <v>0</v>
      </c>
      <c r="BD77" s="275">
        <f t="shared" si="50"/>
        <v>0</v>
      </c>
      <c r="BE77" s="275">
        <f t="shared" si="50"/>
        <v>0</v>
      </c>
      <c r="BF77" s="275">
        <f t="shared" si="50"/>
        <v>0</v>
      </c>
      <c r="BG77" s="275">
        <f t="shared" si="50"/>
        <v>0</v>
      </c>
      <c r="BH77" s="275">
        <f t="shared" si="50"/>
        <v>0</v>
      </c>
      <c r="BI77" s="275">
        <f t="shared" si="50"/>
        <v>0</v>
      </c>
      <c r="BJ77" s="275">
        <f>SUM(BJ73:BJ76)</f>
        <v>0</v>
      </c>
      <c r="BK77" s="275">
        <f t="shared" si="50"/>
        <v>0</v>
      </c>
      <c r="BL77" s="299">
        <f t="shared" si="50"/>
        <v>0</v>
      </c>
    </row>
    <row r="78" spans="1:64" s="209" customFormat="1" ht="14.85" customHeight="1" x14ac:dyDescent="0.25">
      <c r="A78" s="1494" t="s">
        <v>232</v>
      </c>
      <c r="B78" s="315" t="s">
        <v>118</v>
      </c>
      <c r="C78" s="125" t="s">
        <v>171</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1">G20+SUM(G22:G23,G27)+SUM(G29:G32)+G37+G41+G46+G51+SUM(G56:G57)+SUM(G59:G60)+SUM(G64:G68)+G73</f>
        <v>0</v>
      </c>
      <c r="H78" s="273">
        <f t="shared" si="51"/>
        <v>0</v>
      </c>
      <c r="I78" s="273">
        <f t="shared" si="51"/>
        <v>0</v>
      </c>
      <c r="J78" s="273">
        <f t="shared" si="51"/>
        <v>0</v>
      </c>
      <c r="K78" s="273">
        <f t="shared" si="51"/>
        <v>0</v>
      </c>
      <c r="L78" s="273">
        <f t="shared" si="51"/>
        <v>0</v>
      </c>
      <c r="M78" s="273">
        <f t="shared" si="51"/>
        <v>0</v>
      </c>
      <c r="N78" s="273">
        <f t="shared" si="51"/>
        <v>0</v>
      </c>
      <c r="O78" s="285">
        <f t="shared" si="51"/>
        <v>0</v>
      </c>
      <c r="P78" s="273">
        <f>P20+SUM(P22:P23,P27)+SUM(P29:P32)+P37+P41+P46+P51+SUM(P56:P57)+SUM(P59:P60)+SUM(P64:P68)+P73</f>
        <v>0</v>
      </c>
      <c r="Q78" s="273">
        <f t="shared" ref="Q78:AA78" si="52">Q20+SUM(Q22:Q23,Q27)+SUM(Q29:Q32)+Q37+Q41+Q46+Q51+SUM(Q56:Q57)+SUM(Q59:Q60)+SUM(Q64:Q68)+Q73</f>
        <v>0</v>
      </c>
      <c r="R78" s="273">
        <f t="shared" si="52"/>
        <v>0</v>
      </c>
      <c r="S78" s="273">
        <f t="shared" si="52"/>
        <v>0</v>
      </c>
      <c r="T78" s="273">
        <f t="shared" si="52"/>
        <v>0</v>
      </c>
      <c r="U78" s="273">
        <f t="shared" si="52"/>
        <v>0</v>
      </c>
      <c r="V78" s="273">
        <f t="shared" si="52"/>
        <v>0</v>
      </c>
      <c r="W78" s="273">
        <f t="shared" si="52"/>
        <v>0</v>
      </c>
      <c r="X78" s="273">
        <f t="shared" si="52"/>
        <v>0</v>
      </c>
      <c r="Y78" s="273">
        <f t="shared" si="52"/>
        <v>0</v>
      </c>
      <c r="Z78" s="273">
        <f t="shared" si="52"/>
        <v>0</v>
      </c>
      <c r="AA78" s="285">
        <f t="shared" si="52"/>
        <v>0</v>
      </c>
      <c r="AB78" s="273">
        <f>AB20+SUM(AB22:AB23,AB27)+SUM(AB29:AB32)+AB37+AB41+AB46+AB51+SUM(AB56:AB57)+SUM(AB59:AB60)+SUM(AB64:AB68)+AB73</f>
        <v>0</v>
      </c>
      <c r="AC78" s="273">
        <f t="shared" ref="AC78:AM78" si="53">AC20+SUM(AC22:AC23,AC27)+SUM(AC29:AC32)+AC37+AC41+AC46+AC51+SUM(AC56:AC57)+SUM(AC59:AC60)+SUM(AC64:AC68)+AC73</f>
        <v>0</v>
      </c>
      <c r="AD78" s="273">
        <f t="shared" si="53"/>
        <v>0</v>
      </c>
      <c r="AE78" s="273">
        <f t="shared" si="53"/>
        <v>0</v>
      </c>
      <c r="AF78" s="273">
        <f t="shared" si="53"/>
        <v>0</v>
      </c>
      <c r="AG78" s="273">
        <f t="shared" si="53"/>
        <v>0</v>
      </c>
      <c r="AH78" s="273">
        <f t="shared" si="53"/>
        <v>0</v>
      </c>
      <c r="AI78" s="273">
        <f t="shared" si="53"/>
        <v>0</v>
      </c>
      <c r="AJ78" s="273">
        <f t="shared" si="53"/>
        <v>0</v>
      </c>
      <c r="AK78" s="273">
        <f t="shared" si="53"/>
        <v>0</v>
      </c>
      <c r="AL78" s="273">
        <f t="shared" si="53"/>
        <v>0</v>
      </c>
      <c r="AM78" s="273">
        <f t="shared" si="53"/>
        <v>0</v>
      </c>
      <c r="AN78" s="276">
        <f>AN20+SUM(AN22:AN23,AN27)+SUM(AN29:AN32)+AN37+AN41+AN46+AN51+SUM(AN56:AN57)+SUM(AN59:AN60)+SUM(AN64:AN68)+AN73</f>
        <v>0</v>
      </c>
      <c r="AO78" s="273">
        <f t="shared" ref="AO78:AY78" si="54">AO20+SUM(AO22:AO23,AO27)+SUM(AO29:AO32)+AO37+AO41+AO46+AO51+SUM(AO56:AO57)+SUM(AO59:AO60)+SUM(AO64:AO68)+AO73</f>
        <v>0</v>
      </c>
      <c r="AP78" s="273">
        <f t="shared" si="54"/>
        <v>0</v>
      </c>
      <c r="AQ78" s="273">
        <f t="shared" si="54"/>
        <v>0</v>
      </c>
      <c r="AR78" s="273">
        <f t="shared" si="54"/>
        <v>0</v>
      </c>
      <c r="AS78" s="273">
        <f t="shared" si="54"/>
        <v>0</v>
      </c>
      <c r="AT78" s="273">
        <f t="shared" si="54"/>
        <v>0</v>
      </c>
      <c r="AU78" s="273">
        <f t="shared" si="54"/>
        <v>0</v>
      </c>
      <c r="AV78" s="273">
        <f t="shared" si="54"/>
        <v>0</v>
      </c>
      <c r="AW78" s="273">
        <f t="shared" si="54"/>
        <v>0</v>
      </c>
      <c r="AX78" s="273">
        <f t="shared" si="54"/>
        <v>0</v>
      </c>
      <c r="AY78" s="285">
        <f t="shared" si="54"/>
        <v>0</v>
      </c>
      <c r="AZ78" s="298">
        <f>AZ20+SUM(AZ22:AZ23,AZ27)+SUM(AZ29:AZ32)+AZ37+AZ41+AZ46+AZ51+SUM(AZ56:AZ57)+SUM(AZ59:AZ60)+SUM(AZ64:AZ68)+AZ73</f>
        <v>0</v>
      </c>
      <c r="BA78" s="294">
        <f>BA20+SUM(BA22:BA23,BA27)+SUM(BA29:BA32)+BA37+BA41+BA46+BA51+SUM(BA56:BA57)+SUM(BA59:BA60)+SUM(BA64:BA68)+BA73</f>
        <v>0</v>
      </c>
      <c r="BB78" s="273">
        <f t="shared" ref="BB78:BL78" si="55">BB20+SUM(BB22:BB23,BB27)+SUM(BB29:BB32)+BB37+BB41+BB46+BB51+SUM(BB56:BB57)+SUM(BB59:BB60)+SUM(BB64:BB68)+BB73</f>
        <v>0</v>
      </c>
      <c r="BC78" s="273">
        <f t="shared" si="55"/>
        <v>0</v>
      </c>
      <c r="BD78" s="273">
        <f t="shared" si="55"/>
        <v>0</v>
      </c>
      <c r="BE78" s="273">
        <f t="shared" si="55"/>
        <v>0</v>
      </c>
      <c r="BF78" s="273">
        <f t="shared" si="55"/>
        <v>0</v>
      </c>
      <c r="BG78" s="273">
        <f t="shared" si="55"/>
        <v>0</v>
      </c>
      <c r="BH78" s="273">
        <f t="shared" si="55"/>
        <v>0</v>
      </c>
      <c r="BI78" s="273">
        <f t="shared" si="55"/>
        <v>0</v>
      </c>
      <c r="BJ78" s="273">
        <f>BJ20+SUM(BJ22:BJ23,BJ27)+SUM(BJ29:BJ32)+BJ37+BJ41+BJ46+BJ51+SUM(BJ56:BJ57)+SUM(BJ59:BJ60)+SUM(BJ64:BJ68)+BJ73</f>
        <v>0</v>
      </c>
      <c r="BK78" s="273">
        <f t="shared" si="55"/>
        <v>0</v>
      </c>
      <c r="BL78" s="298">
        <f t="shared" si="55"/>
        <v>0</v>
      </c>
    </row>
    <row r="79" spans="1:64" s="209" customFormat="1" x14ac:dyDescent="0.25">
      <c r="A79" s="1509"/>
      <c r="B79" s="126" t="s">
        <v>55</v>
      </c>
      <c r="C79" s="127" t="s">
        <v>172</v>
      </c>
      <c r="D79" s="274">
        <f>D21+D24+D34+D38+D43+D48+D53+D58+D70+D75</f>
        <v>0</v>
      </c>
      <c r="E79" s="274">
        <f>E21+E24+E34+E38+E43+E48+E53+E58+E70+E75</f>
        <v>0</v>
      </c>
      <c r="F79" s="274">
        <f>F21+F24+F34+F38+F43+F48+F53+F58+F70+F75</f>
        <v>0</v>
      </c>
      <c r="G79" s="274">
        <f t="shared" ref="G79:O79" si="56">G21+G24+G34+G38+G43+G48+G53+G58+G70+G75</f>
        <v>0</v>
      </c>
      <c r="H79" s="274">
        <f t="shared" si="56"/>
        <v>0</v>
      </c>
      <c r="I79" s="274">
        <f t="shared" si="56"/>
        <v>0</v>
      </c>
      <c r="J79" s="274">
        <f t="shared" si="56"/>
        <v>0</v>
      </c>
      <c r="K79" s="274">
        <f t="shared" si="56"/>
        <v>0</v>
      </c>
      <c r="L79" s="274">
        <f t="shared" si="56"/>
        <v>0</v>
      </c>
      <c r="M79" s="274">
        <f t="shared" si="56"/>
        <v>0</v>
      </c>
      <c r="N79" s="274">
        <f t="shared" si="56"/>
        <v>0</v>
      </c>
      <c r="O79" s="282">
        <f t="shared" si="56"/>
        <v>0</v>
      </c>
      <c r="P79" s="274">
        <f>P21+P24+P34+P38+P43+P48+P53+P58+P70+P75</f>
        <v>0</v>
      </c>
      <c r="Q79" s="274">
        <f t="shared" ref="Q79:AA79" si="57">Q21+Q24+Q34+Q38+Q43+Q48+Q53+Q58+Q70+Q75</f>
        <v>0</v>
      </c>
      <c r="R79" s="274">
        <f t="shared" si="57"/>
        <v>0</v>
      </c>
      <c r="S79" s="274">
        <f t="shared" si="57"/>
        <v>0</v>
      </c>
      <c r="T79" s="274">
        <f t="shared" si="57"/>
        <v>0</v>
      </c>
      <c r="U79" s="274">
        <f t="shared" si="57"/>
        <v>0</v>
      </c>
      <c r="V79" s="274">
        <f t="shared" si="57"/>
        <v>0</v>
      </c>
      <c r="W79" s="274">
        <f t="shared" si="57"/>
        <v>0</v>
      </c>
      <c r="X79" s="274">
        <f t="shared" si="57"/>
        <v>0</v>
      </c>
      <c r="Y79" s="274">
        <f t="shared" si="57"/>
        <v>0</v>
      </c>
      <c r="Z79" s="274">
        <f t="shared" si="57"/>
        <v>0</v>
      </c>
      <c r="AA79" s="282">
        <f t="shared" si="57"/>
        <v>0</v>
      </c>
      <c r="AB79" s="274">
        <f>AB21+AB24+AB34+AB38+AB43+AB48+AB53+AB58+AB70+AB75</f>
        <v>0</v>
      </c>
      <c r="AC79" s="274">
        <f t="shared" ref="AC79:AM79" si="58">AC21+AC24+AC34+AC38+AC43+AC48+AC53+AC58+AC70+AC75</f>
        <v>0</v>
      </c>
      <c r="AD79" s="274">
        <f t="shared" si="58"/>
        <v>0</v>
      </c>
      <c r="AE79" s="274">
        <f t="shared" si="58"/>
        <v>0</v>
      </c>
      <c r="AF79" s="274">
        <f t="shared" si="58"/>
        <v>0</v>
      </c>
      <c r="AG79" s="274">
        <f t="shared" si="58"/>
        <v>0</v>
      </c>
      <c r="AH79" s="274">
        <f t="shared" si="58"/>
        <v>0</v>
      </c>
      <c r="AI79" s="274">
        <f t="shared" si="58"/>
        <v>0</v>
      </c>
      <c r="AJ79" s="274">
        <f t="shared" si="58"/>
        <v>0</v>
      </c>
      <c r="AK79" s="274">
        <f t="shared" si="58"/>
        <v>0</v>
      </c>
      <c r="AL79" s="274">
        <f t="shared" si="58"/>
        <v>0</v>
      </c>
      <c r="AM79" s="282">
        <f t="shared" si="58"/>
        <v>0</v>
      </c>
      <c r="AN79" s="289">
        <f>AN21+AN24+AN34+AN38+AN43+AN48+AN53+AN58+AN70+AN75</f>
        <v>0</v>
      </c>
      <c r="AO79" s="274">
        <f t="shared" ref="AO79:AY79" si="59">AO21+AO24+AO34+AO38+AO43+AO48+AO53+AO58+AO70+AO75</f>
        <v>0</v>
      </c>
      <c r="AP79" s="274">
        <f t="shared" si="59"/>
        <v>0</v>
      </c>
      <c r="AQ79" s="274">
        <f t="shared" si="59"/>
        <v>0</v>
      </c>
      <c r="AR79" s="274">
        <f t="shared" si="59"/>
        <v>0</v>
      </c>
      <c r="AS79" s="274">
        <f t="shared" si="59"/>
        <v>0</v>
      </c>
      <c r="AT79" s="274">
        <f t="shared" si="59"/>
        <v>0</v>
      </c>
      <c r="AU79" s="274">
        <f t="shared" si="59"/>
        <v>0</v>
      </c>
      <c r="AV79" s="274">
        <f t="shared" si="59"/>
        <v>0</v>
      </c>
      <c r="AW79" s="274">
        <f t="shared" si="59"/>
        <v>0</v>
      </c>
      <c r="AX79" s="274">
        <f t="shared" si="59"/>
        <v>0</v>
      </c>
      <c r="AY79" s="282">
        <f t="shared" si="59"/>
        <v>0</v>
      </c>
      <c r="AZ79" s="300">
        <f>AZ21+AZ24+AZ34+AZ38+AZ43+AZ48+AZ53+AZ58+AZ70+AZ75</f>
        <v>0</v>
      </c>
      <c r="BA79" s="296">
        <f>BA21+BA24+BA34+BA38+BA43+BA48+BA53+BA58+BA70+BA75</f>
        <v>0</v>
      </c>
      <c r="BB79" s="274">
        <f t="shared" ref="BB79:BL79" si="60">BB21+BB24+BB34+BB38+BB43+BB48+BB53+BB58+BB70+BB75</f>
        <v>0</v>
      </c>
      <c r="BC79" s="274">
        <f t="shared" si="60"/>
        <v>0</v>
      </c>
      <c r="BD79" s="274">
        <f t="shared" si="60"/>
        <v>0</v>
      </c>
      <c r="BE79" s="274">
        <f t="shared" si="60"/>
        <v>0</v>
      </c>
      <c r="BF79" s="274">
        <f t="shared" si="60"/>
        <v>0</v>
      </c>
      <c r="BG79" s="274">
        <f t="shared" si="60"/>
        <v>0</v>
      </c>
      <c r="BH79" s="274">
        <f t="shared" si="60"/>
        <v>0</v>
      </c>
      <c r="BI79" s="274">
        <f t="shared" si="60"/>
        <v>0</v>
      </c>
      <c r="BJ79" s="274">
        <f>BJ21+BJ24+BJ34+BJ38+BJ43+BJ48+BJ53+BJ58+BJ70+BJ75</f>
        <v>0</v>
      </c>
      <c r="BK79" s="274">
        <f t="shared" si="60"/>
        <v>0</v>
      </c>
      <c r="BL79" s="300">
        <f t="shared" si="60"/>
        <v>0</v>
      </c>
    </row>
    <row r="80" spans="1:64" s="209" customFormat="1" x14ac:dyDescent="0.25">
      <c r="A80" s="1509"/>
      <c r="B80" s="126" t="s">
        <v>56</v>
      </c>
      <c r="C80" s="127" t="s">
        <v>173</v>
      </c>
      <c r="D80" s="274">
        <f>D25+D33+D42+D47+D52+D61+D69+D74</f>
        <v>0</v>
      </c>
      <c r="E80" s="274">
        <f>E25+E33+E42+E47+E52+E61+E69+E74</f>
        <v>0</v>
      </c>
      <c r="F80" s="274">
        <f>F25+F33+F42+F47+F52+F61+F69+F74</f>
        <v>0</v>
      </c>
      <c r="G80" s="274">
        <f t="shared" ref="G80:O80" si="61">G25+G33+G42+G47+G52+G61+G69+G74</f>
        <v>0</v>
      </c>
      <c r="H80" s="274">
        <f t="shared" si="61"/>
        <v>0</v>
      </c>
      <c r="I80" s="274">
        <f t="shared" si="61"/>
        <v>0</v>
      </c>
      <c r="J80" s="274">
        <f t="shared" si="61"/>
        <v>0</v>
      </c>
      <c r="K80" s="274">
        <f t="shared" si="61"/>
        <v>0</v>
      </c>
      <c r="L80" s="274">
        <f t="shared" si="61"/>
        <v>0</v>
      </c>
      <c r="M80" s="274">
        <f t="shared" si="61"/>
        <v>0</v>
      </c>
      <c r="N80" s="274">
        <f t="shared" si="61"/>
        <v>0</v>
      </c>
      <c r="O80" s="282">
        <f t="shared" si="61"/>
        <v>0</v>
      </c>
      <c r="P80" s="274">
        <f>P25+P33+P42+P47+P52+P61+P69+P74</f>
        <v>0</v>
      </c>
      <c r="Q80" s="274">
        <f t="shared" ref="Q80:AA80" si="62">Q25+Q33+Q42+Q47+Q52+Q61+Q69+Q74</f>
        <v>0</v>
      </c>
      <c r="R80" s="274">
        <f t="shared" si="62"/>
        <v>0</v>
      </c>
      <c r="S80" s="274">
        <f t="shared" si="62"/>
        <v>0</v>
      </c>
      <c r="T80" s="274">
        <f t="shared" si="62"/>
        <v>0</v>
      </c>
      <c r="U80" s="274">
        <f t="shared" si="62"/>
        <v>0</v>
      </c>
      <c r="V80" s="274">
        <f t="shared" si="62"/>
        <v>0</v>
      </c>
      <c r="W80" s="274">
        <f t="shared" si="62"/>
        <v>0</v>
      </c>
      <c r="X80" s="274">
        <f t="shared" si="62"/>
        <v>0</v>
      </c>
      <c r="Y80" s="274">
        <f t="shared" si="62"/>
        <v>0</v>
      </c>
      <c r="Z80" s="274">
        <f t="shared" si="62"/>
        <v>0</v>
      </c>
      <c r="AA80" s="282">
        <f t="shared" si="62"/>
        <v>0</v>
      </c>
      <c r="AB80" s="274">
        <f>AB25+AB33+AB42+AB47+AB52+AB61+AB69+AB74</f>
        <v>0</v>
      </c>
      <c r="AC80" s="274">
        <f t="shared" ref="AC80:AM80" si="63">AC25+AC33+AC42+AC47+AC52+AC61+AC69+AC74</f>
        <v>0</v>
      </c>
      <c r="AD80" s="274">
        <f t="shared" si="63"/>
        <v>0</v>
      </c>
      <c r="AE80" s="274">
        <f t="shared" si="63"/>
        <v>0</v>
      </c>
      <c r="AF80" s="274">
        <f t="shared" si="63"/>
        <v>0</v>
      </c>
      <c r="AG80" s="274">
        <f t="shared" si="63"/>
        <v>0</v>
      </c>
      <c r="AH80" s="274">
        <f t="shared" si="63"/>
        <v>0</v>
      </c>
      <c r="AI80" s="274">
        <f t="shared" si="63"/>
        <v>0</v>
      </c>
      <c r="AJ80" s="274">
        <f t="shared" si="63"/>
        <v>0</v>
      </c>
      <c r="AK80" s="274">
        <f t="shared" si="63"/>
        <v>0</v>
      </c>
      <c r="AL80" s="274">
        <f t="shared" si="63"/>
        <v>0</v>
      </c>
      <c r="AM80" s="282">
        <f t="shared" si="63"/>
        <v>0</v>
      </c>
      <c r="AN80" s="289">
        <f>AN25+AN33+AN42+AN47+AN52+AN61+AN69+AN74</f>
        <v>0</v>
      </c>
      <c r="AO80" s="274">
        <f t="shared" ref="AO80:AY80" si="64">AO25+AO33+AO42+AO47+AO52+AO61+AO69+AO74</f>
        <v>0</v>
      </c>
      <c r="AP80" s="274">
        <f t="shared" si="64"/>
        <v>0</v>
      </c>
      <c r="AQ80" s="274">
        <f t="shared" si="64"/>
        <v>0</v>
      </c>
      <c r="AR80" s="274">
        <f t="shared" si="64"/>
        <v>0</v>
      </c>
      <c r="AS80" s="274">
        <f t="shared" si="64"/>
        <v>0</v>
      </c>
      <c r="AT80" s="274">
        <f t="shared" si="64"/>
        <v>0</v>
      </c>
      <c r="AU80" s="274">
        <f t="shared" si="64"/>
        <v>0</v>
      </c>
      <c r="AV80" s="274">
        <f t="shared" si="64"/>
        <v>0</v>
      </c>
      <c r="AW80" s="274">
        <f t="shared" si="64"/>
        <v>0</v>
      </c>
      <c r="AX80" s="274">
        <f t="shared" si="64"/>
        <v>0</v>
      </c>
      <c r="AY80" s="282">
        <f t="shared" si="64"/>
        <v>0</v>
      </c>
      <c r="AZ80" s="300">
        <f>AZ25+AZ33+AZ42+AZ47+AZ52+AZ61+AZ69+AZ74</f>
        <v>0</v>
      </c>
      <c r="BA80" s="296">
        <f>BA25+BA33+BA42+BA47+BA52+BA61+BA69+BA74</f>
        <v>0</v>
      </c>
      <c r="BB80" s="274">
        <f t="shared" ref="BB80:BL80" si="65">BB25+BB33+BB42+BB47+BB52+BB61+BB69+BB74</f>
        <v>0</v>
      </c>
      <c r="BC80" s="274">
        <f t="shared" si="65"/>
        <v>0</v>
      </c>
      <c r="BD80" s="274">
        <f t="shared" si="65"/>
        <v>0</v>
      </c>
      <c r="BE80" s="274">
        <f t="shared" si="65"/>
        <v>0</v>
      </c>
      <c r="BF80" s="274">
        <f t="shared" si="65"/>
        <v>0</v>
      </c>
      <c r="BG80" s="274">
        <f t="shared" si="65"/>
        <v>0</v>
      </c>
      <c r="BH80" s="274">
        <f t="shared" si="65"/>
        <v>0</v>
      </c>
      <c r="BI80" s="274">
        <f t="shared" si="65"/>
        <v>0</v>
      </c>
      <c r="BJ80" s="274">
        <f>BJ25+BJ33+BJ42+BJ47+BJ52+BJ61+BJ69+BJ74</f>
        <v>0</v>
      </c>
      <c r="BK80" s="274">
        <f t="shared" si="65"/>
        <v>0</v>
      </c>
      <c r="BL80" s="300">
        <f t="shared" si="65"/>
        <v>0</v>
      </c>
    </row>
    <row r="81" spans="1:64" s="209" customFormat="1" x14ac:dyDescent="0.25">
      <c r="A81" s="1509"/>
      <c r="B81" s="126" t="s">
        <v>119</v>
      </c>
      <c r="C81" s="127" t="s">
        <v>915</v>
      </c>
      <c r="D81" s="274">
        <f>D26+D35+D39+D44+D49+D54+D62+D71+D76</f>
        <v>0</v>
      </c>
      <c r="E81" s="274">
        <f>E26+E35+E39+E44+E49+E54+E62+E71+E76</f>
        <v>0</v>
      </c>
      <c r="F81" s="274">
        <f>F26+F35+F39+F44+F49+F54+F62+F71+F76</f>
        <v>0</v>
      </c>
      <c r="G81" s="274">
        <f t="shared" ref="G81:O81" si="66">G26+G35+G39+G44+G49+G54+G62+G71+G76</f>
        <v>0</v>
      </c>
      <c r="H81" s="274">
        <f t="shared" si="66"/>
        <v>0</v>
      </c>
      <c r="I81" s="274">
        <f t="shared" si="66"/>
        <v>0</v>
      </c>
      <c r="J81" s="274">
        <f t="shared" si="66"/>
        <v>0</v>
      </c>
      <c r="K81" s="274">
        <f t="shared" si="66"/>
        <v>0</v>
      </c>
      <c r="L81" s="274">
        <f t="shared" si="66"/>
        <v>0</v>
      </c>
      <c r="M81" s="274">
        <f t="shared" si="66"/>
        <v>0</v>
      </c>
      <c r="N81" s="274">
        <f t="shared" si="66"/>
        <v>0</v>
      </c>
      <c r="O81" s="282">
        <f t="shared" si="66"/>
        <v>0</v>
      </c>
      <c r="P81" s="274">
        <f>P26+P35+P39+P44+P49+P54+P62+P71+P76</f>
        <v>0</v>
      </c>
      <c r="Q81" s="274">
        <f t="shared" ref="Q81:AA81" si="67">Q26+Q35+Q39+Q44+Q49+Q54+Q62+Q71+Q76</f>
        <v>0</v>
      </c>
      <c r="R81" s="274">
        <f t="shared" si="67"/>
        <v>0</v>
      </c>
      <c r="S81" s="274">
        <f t="shared" si="67"/>
        <v>0</v>
      </c>
      <c r="T81" s="274">
        <f t="shared" si="67"/>
        <v>0</v>
      </c>
      <c r="U81" s="274">
        <f t="shared" si="67"/>
        <v>0</v>
      </c>
      <c r="V81" s="274">
        <f t="shared" si="67"/>
        <v>0</v>
      </c>
      <c r="W81" s="274">
        <f t="shared" si="67"/>
        <v>0</v>
      </c>
      <c r="X81" s="274">
        <f t="shared" si="67"/>
        <v>0</v>
      </c>
      <c r="Y81" s="274">
        <f t="shared" si="67"/>
        <v>0</v>
      </c>
      <c r="Z81" s="274">
        <f t="shared" si="67"/>
        <v>0</v>
      </c>
      <c r="AA81" s="282">
        <f t="shared" si="67"/>
        <v>0</v>
      </c>
      <c r="AB81" s="274">
        <f>AB26+AB35+AB39+AB44+AB49+AB54+AB62+AB71+AB76</f>
        <v>0</v>
      </c>
      <c r="AC81" s="274">
        <f t="shared" ref="AC81:AM81" si="68">AC26+AC35+AC39+AC44+AC49+AC54+AC62+AC71+AC76</f>
        <v>0</v>
      </c>
      <c r="AD81" s="274">
        <f t="shared" si="68"/>
        <v>0</v>
      </c>
      <c r="AE81" s="274">
        <f t="shared" si="68"/>
        <v>0</v>
      </c>
      <c r="AF81" s="274">
        <f t="shared" si="68"/>
        <v>0</v>
      </c>
      <c r="AG81" s="274">
        <f t="shared" si="68"/>
        <v>0</v>
      </c>
      <c r="AH81" s="274">
        <f t="shared" si="68"/>
        <v>0</v>
      </c>
      <c r="AI81" s="274">
        <f t="shared" si="68"/>
        <v>0</v>
      </c>
      <c r="AJ81" s="274">
        <f t="shared" si="68"/>
        <v>0</v>
      </c>
      <c r="AK81" s="274">
        <f t="shared" si="68"/>
        <v>0</v>
      </c>
      <c r="AL81" s="274">
        <f t="shared" si="68"/>
        <v>0</v>
      </c>
      <c r="AM81" s="282">
        <f t="shared" si="68"/>
        <v>0</v>
      </c>
      <c r="AN81" s="289">
        <f>AN26+AN35+AN39+AN44+AN49+AN54+AN62+AN71+AN76</f>
        <v>0</v>
      </c>
      <c r="AO81" s="274">
        <f t="shared" ref="AO81:AZ81" si="69">AO26+AO35+AO39+AO44+AO49+AO54+AO62+AO71+AO76</f>
        <v>0</v>
      </c>
      <c r="AP81" s="274">
        <f t="shared" si="69"/>
        <v>0</v>
      </c>
      <c r="AQ81" s="274">
        <f t="shared" si="69"/>
        <v>0</v>
      </c>
      <c r="AR81" s="274">
        <f t="shared" si="69"/>
        <v>0</v>
      </c>
      <c r="AS81" s="274">
        <f t="shared" si="69"/>
        <v>0</v>
      </c>
      <c r="AT81" s="274">
        <f t="shared" si="69"/>
        <v>0</v>
      </c>
      <c r="AU81" s="274">
        <f t="shared" si="69"/>
        <v>0</v>
      </c>
      <c r="AV81" s="274">
        <f t="shared" si="69"/>
        <v>0</v>
      </c>
      <c r="AW81" s="274">
        <f t="shared" si="69"/>
        <v>0</v>
      </c>
      <c r="AX81" s="274">
        <f t="shared" si="69"/>
        <v>0</v>
      </c>
      <c r="AY81" s="282">
        <f t="shared" si="69"/>
        <v>0</v>
      </c>
      <c r="AZ81" s="300">
        <f t="shared" si="69"/>
        <v>0</v>
      </c>
      <c r="BA81" s="296">
        <f>BA26+BA35+BA39+BA44+BA49+BA54+BA62+BA71+BA76</f>
        <v>0</v>
      </c>
      <c r="BB81" s="274">
        <f t="shared" ref="BB81:BL81" si="70">BB26+BB35+BB39+BB44+BB49+BB54+BB62+BB71+BB76</f>
        <v>0</v>
      </c>
      <c r="BC81" s="274">
        <f t="shared" si="70"/>
        <v>0</v>
      </c>
      <c r="BD81" s="274">
        <f t="shared" si="70"/>
        <v>0</v>
      </c>
      <c r="BE81" s="274">
        <f t="shared" si="70"/>
        <v>0</v>
      </c>
      <c r="BF81" s="274">
        <f t="shared" si="70"/>
        <v>0</v>
      </c>
      <c r="BG81" s="274">
        <f t="shared" si="70"/>
        <v>0</v>
      </c>
      <c r="BH81" s="274">
        <f t="shared" si="70"/>
        <v>0</v>
      </c>
      <c r="BI81" s="274">
        <f t="shared" si="70"/>
        <v>0</v>
      </c>
      <c r="BJ81" s="274">
        <f>BJ26+BJ35+BJ39+BJ44+BJ49+BJ54+BJ62+BJ71+BJ76</f>
        <v>0</v>
      </c>
      <c r="BK81" s="274">
        <f t="shared" si="70"/>
        <v>0</v>
      </c>
      <c r="BL81" s="300">
        <f t="shared" si="70"/>
        <v>0</v>
      </c>
    </row>
    <row r="82" spans="1:64" x14ac:dyDescent="0.25">
      <c r="A82" s="1509"/>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1">E82+Q82+AC82+AO82</f>
        <v>0</v>
      </c>
      <c r="BC82" s="274">
        <f t="shared" si="71"/>
        <v>0</v>
      </c>
      <c r="BD82" s="274">
        <f t="shared" si="71"/>
        <v>0</v>
      </c>
      <c r="BE82" s="274">
        <f t="shared" si="71"/>
        <v>0</v>
      </c>
      <c r="BF82" s="274">
        <f t="shared" si="71"/>
        <v>0</v>
      </c>
      <c r="BG82" s="274">
        <f t="shared" si="71"/>
        <v>0</v>
      </c>
      <c r="BH82" s="274">
        <f t="shared" si="71"/>
        <v>0</v>
      </c>
      <c r="BI82" s="274">
        <f t="shared" si="71"/>
        <v>0</v>
      </c>
      <c r="BJ82" s="274">
        <f t="shared" si="71"/>
        <v>0</v>
      </c>
      <c r="BK82" s="274">
        <f t="shared" si="71"/>
        <v>0</v>
      </c>
      <c r="BL82" s="300">
        <f t="shared" si="71"/>
        <v>0</v>
      </c>
    </row>
    <row r="83" spans="1:64" x14ac:dyDescent="0.25">
      <c r="A83" s="1509"/>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1"/>
        <v>0</v>
      </c>
      <c r="BC83" s="274">
        <f t="shared" si="71"/>
        <v>0</v>
      </c>
      <c r="BD83" s="274">
        <f t="shared" si="71"/>
        <v>0</v>
      </c>
      <c r="BE83" s="274">
        <f t="shared" si="71"/>
        <v>0</v>
      </c>
      <c r="BF83" s="274">
        <f t="shared" si="71"/>
        <v>0</v>
      </c>
      <c r="BG83" s="274">
        <f t="shared" si="71"/>
        <v>0</v>
      </c>
      <c r="BH83" s="274">
        <f t="shared" si="71"/>
        <v>0</v>
      </c>
      <c r="BI83" s="274">
        <f t="shared" si="71"/>
        <v>0</v>
      </c>
      <c r="BJ83" s="274">
        <f t="shared" si="71"/>
        <v>0</v>
      </c>
      <c r="BK83" s="274">
        <f t="shared" si="71"/>
        <v>0</v>
      </c>
      <c r="BL83" s="300">
        <f t="shared" si="71"/>
        <v>0</v>
      </c>
    </row>
    <row r="84" spans="1:64" ht="24.75" x14ac:dyDescent="0.25">
      <c r="A84" s="1509"/>
      <c r="B84" s="316" t="s">
        <v>166</v>
      </c>
      <c r="C84" s="137" t="s">
        <v>328</v>
      </c>
      <c r="D84" s="279">
        <f>SUM(D78:D83)</f>
        <v>0</v>
      </c>
      <c r="E84" s="286">
        <f t="shared" ref="E84:BL84" si="72">SUM(E78:E83)</f>
        <v>0</v>
      </c>
      <c r="F84" s="286">
        <f t="shared" si="72"/>
        <v>0</v>
      </c>
      <c r="G84" s="286">
        <f t="shared" si="72"/>
        <v>0</v>
      </c>
      <c r="H84" s="286">
        <f t="shared" si="72"/>
        <v>0</v>
      </c>
      <c r="I84" s="286">
        <f t="shared" si="72"/>
        <v>0</v>
      </c>
      <c r="J84" s="286">
        <f t="shared" si="72"/>
        <v>0</v>
      </c>
      <c r="K84" s="286">
        <f t="shared" si="72"/>
        <v>0</v>
      </c>
      <c r="L84" s="286">
        <f t="shared" si="72"/>
        <v>0</v>
      </c>
      <c r="M84" s="286">
        <f t="shared" si="72"/>
        <v>0</v>
      </c>
      <c r="N84" s="286">
        <f t="shared" si="72"/>
        <v>0</v>
      </c>
      <c r="O84" s="287">
        <f t="shared" si="72"/>
        <v>0</v>
      </c>
      <c r="P84" s="279">
        <f t="shared" si="72"/>
        <v>0</v>
      </c>
      <c r="Q84" s="286">
        <f t="shared" si="72"/>
        <v>0</v>
      </c>
      <c r="R84" s="286">
        <f t="shared" si="72"/>
        <v>0</v>
      </c>
      <c r="S84" s="286">
        <f t="shared" si="72"/>
        <v>0</v>
      </c>
      <c r="T84" s="286">
        <f t="shared" si="72"/>
        <v>0</v>
      </c>
      <c r="U84" s="286">
        <f t="shared" si="72"/>
        <v>0</v>
      </c>
      <c r="V84" s="286">
        <f t="shared" si="72"/>
        <v>0</v>
      </c>
      <c r="W84" s="286">
        <f t="shared" si="72"/>
        <v>0</v>
      </c>
      <c r="X84" s="286">
        <f t="shared" si="72"/>
        <v>0</v>
      </c>
      <c r="Y84" s="286">
        <f>SUM(Y78:Y83)</f>
        <v>0</v>
      </c>
      <c r="Z84" s="286">
        <f t="shared" si="72"/>
        <v>0</v>
      </c>
      <c r="AA84" s="287">
        <f t="shared" si="72"/>
        <v>0</v>
      </c>
      <c r="AB84" s="279">
        <f t="shared" si="72"/>
        <v>0</v>
      </c>
      <c r="AC84" s="286">
        <f t="shared" si="72"/>
        <v>0</v>
      </c>
      <c r="AD84" s="286">
        <f t="shared" si="72"/>
        <v>0</v>
      </c>
      <c r="AE84" s="286">
        <f t="shared" si="72"/>
        <v>0</v>
      </c>
      <c r="AF84" s="286">
        <f t="shared" si="72"/>
        <v>0</v>
      </c>
      <c r="AG84" s="286">
        <f t="shared" si="72"/>
        <v>0</v>
      </c>
      <c r="AH84" s="286">
        <f t="shared" si="72"/>
        <v>0</v>
      </c>
      <c r="AI84" s="286">
        <f t="shared" si="72"/>
        <v>0</v>
      </c>
      <c r="AJ84" s="286">
        <f t="shared" si="72"/>
        <v>0</v>
      </c>
      <c r="AK84" s="286">
        <f t="shared" si="72"/>
        <v>0</v>
      </c>
      <c r="AL84" s="286">
        <f t="shared" si="72"/>
        <v>0</v>
      </c>
      <c r="AM84" s="287">
        <f t="shared" si="72"/>
        <v>0</v>
      </c>
      <c r="AN84" s="853">
        <f t="shared" si="72"/>
        <v>0</v>
      </c>
      <c r="AO84" s="286">
        <f t="shared" si="72"/>
        <v>0</v>
      </c>
      <c r="AP84" s="286">
        <f t="shared" si="72"/>
        <v>0</v>
      </c>
      <c r="AQ84" s="286">
        <f t="shared" si="72"/>
        <v>0</v>
      </c>
      <c r="AR84" s="286">
        <f t="shared" si="72"/>
        <v>0</v>
      </c>
      <c r="AS84" s="286">
        <f t="shared" si="72"/>
        <v>0</v>
      </c>
      <c r="AT84" s="286">
        <f t="shared" si="72"/>
        <v>0</v>
      </c>
      <c r="AU84" s="286">
        <f t="shared" si="72"/>
        <v>0</v>
      </c>
      <c r="AV84" s="286">
        <f t="shared" si="72"/>
        <v>0</v>
      </c>
      <c r="AW84" s="286">
        <f>SUM(AW78:AW83)</f>
        <v>0</v>
      </c>
      <c r="AX84" s="286">
        <f t="shared" si="72"/>
        <v>0</v>
      </c>
      <c r="AY84" s="287">
        <f t="shared" si="72"/>
        <v>0</v>
      </c>
      <c r="AZ84" s="859">
        <f t="shared" si="72"/>
        <v>0</v>
      </c>
      <c r="BA84" s="306">
        <f t="shared" si="72"/>
        <v>0</v>
      </c>
      <c r="BB84" s="279">
        <f t="shared" si="72"/>
        <v>0</v>
      </c>
      <c r="BC84" s="279">
        <f t="shared" si="72"/>
        <v>0</v>
      </c>
      <c r="BD84" s="279">
        <f t="shared" si="72"/>
        <v>0</v>
      </c>
      <c r="BE84" s="279">
        <f t="shared" si="72"/>
        <v>0</v>
      </c>
      <c r="BF84" s="279">
        <f t="shared" si="72"/>
        <v>0</v>
      </c>
      <c r="BG84" s="279">
        <f t="shared" si="72"/>
        <v>0</v>
      </c>
      <c r="BH84" s="279">
        <f t="shared" si="72"/>
        <v>0</v>
      </c>
      <c r="BI84" s="279">
        <f t="shared" si="72"/>
        <v>0</v>
      </c>
      <c r="BJ84" s="279">
        <f>SUM(BJ78:BJ83)</f>
        <v>0</v>
      </c>
      <c r="BK84" s="279">
        <f t="shared" si="72"/>
        <v>0</v>
      </c>
      <c r="BL84" s="307">
        <f t="shared" si="72"/>
        <v>0</v>
      </c>
    </row>
    <row r="85" spans="1:64" x14ac:dyDescent="0.25">
      <c r="A85" s="150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3">E85+Q85+AC85+AO85</f>
        <v>0</v>
      </c>
      <c r="BC85" s="274">
        <f t="shared" si="73"/>
        <v>0</v>
      </c>
      <c r="BD85" s="274">
        <f t="shared" si="73"/>
        <v>0</v>
      </c>
      <c r="BE85" s="274">
        <f t="shared" si="73"/>
        <v>0</v>
      </c>
      <c r="BF85" s="274">
        <f t="shared" si="73"/>
        <v>0</v>
      </c>
      <c r="BG85" s="274">
        <f t="shared" si="73"/>
        <v>0</v>
      </c>
      <c r="BH85" s="274">
        <f t="shared" si="73"/>
        <v>0</v>
      </c>
      <c r="BI85" s="274">
        <f t="shared" si="73"/>
        <v>0</v>
      </c>
      <c r="BJ85" s="274">
        <f t="shared" si="73"/>
        <v>0</v>
      </c>
      <c r="BK85" s="274">
        <f t="shared" si="73"/>
        <v>0</v>
      </c>
      <c r="BL85" s="298">
        <f t="shared" si="73"/>
        <v>0</v>
      </c>
    </row>
    <row r="86" spans="1:64" x14ac:dyDescent="0.25">
      <c r="A86" s="150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3"/>
        <v>0</v>
      </c>
      <c r="BC86" s="274">
        <f t="shared" si="73"/>
        <v>0</v>
      </c>
      <c r="BD86" s="274">
        <f t="shared" si="73"/>
        <v>0</v>
      </c>
      <c r="BE86" s="274">
        <f t="shared" si="73"/>
        <v>0</v>
      </c>
      <c r="BF86" s="274">
        <f t="shared" si="73"/>
        <v>0</v>
      </c>
      <c r="BG86" s="274">
        <f t="shared" si="73"/>
        <v>0</v>
      </c>
      <c r="BH86" s="274">
        <f t="shared" si="73"/>
        <v>0</v>
      </c>
      <c r="BI86" s="274">
        <f t="shared" si="73"/>
        <v>0</v>
      </c>
      <c r="BJ86" s="274">
        <f t="shared" si="73"/>
        <v>0</v>
      </c>
      <c r="BK86" s="274">
        <f t="shared" si="73"/>
        <v>0</v>
      </c>
      <c r="BL86" s="300">
        <f t="shared" si="73"/>
        <v>0</v>
      </c>
    </row>
    <row r="87" spans="1:64" s="209" customFormat="1" x14ac:dyDescent="0.25">
      <c r="A87" s="1509"/>
      <c r="B87" s="126" t="s">
        <v>169</v>
      </c>
      <c r="C87" s="127" t="s">
        <v>251</v>
      </c>
      <c r="D87" s="274">
        <f>SUM(D85:D86)</f>
        <v>0</v>
      </c>
      <c r="E87" s="274">
        <f t="shared" ref="E87:O87" si="74">SUM(E85:E86)</f>
        <v>0</v>
      </c>
      <c r="F87" s="274">
        <f t="shared" si="74"/>
        <v>0</v>
      </c>
      <c r="G87" s="274">
        <f t="shared" si="74"/>
        <v>0</v>
      </c>
      <c r="H87" s="274">
        <f t="shared" si="74"/>
        <v>0</v>
      </c>
      <c r="I87" s="274">
        <f t="shared" si="74"/>
        <v>0</v>
      </c>
      <c r="J87" s="274">
        <f t="shared" si="74"/>
        <v>0</v>
      </c>
      <c r="K87" s="274">
        <f t="shared" si="74"/>
        <v>0</v>
      </c>
      <c r="L87" s="274">
        <f t="shared" si="74"/>
        <v>0</v>
      </c>
      <c r="M87" s="274">
        <f t="shared" si="74"/>
        <v>0</v>
      </c>
      <c r="N87" s="274">
        <f t="shared" si="74"/>
        <v>0</v>
      </c>
      <c r="O87" s="282">
        <f t="shared" si="74"/>
        <v>0</v>
      </c>
      <c r="P87" s="274">
        <f>SUM(P85:P86)</f>
        <v>0</v>
      </c>
      <c r="Q87" s="274">
        <f t="shared" ref="Q87:AA87" si="75">SUM(Q85:Q86)</f>
        <v>0</v>
      </c>
      <c r="R87" s="274">
        <f t="shared" si="75"/>
        <v>0</v>
      </c>
      <c r="S87" s="274">
        <f t="shared" si="75"/>
        <v>0</v>
      </c>
      <c r="T87" s="274">
        <f t="shared" si="75"/>
        <v>0</v>
      </c>
      <c r="U87" s="274">
        <f t="shared" si="75"/>
        <v>0</v>
      </c>
      <c r="V87" s="274">
        <f t="shared" si="75"/>
        <v>0</v>
      </c>
      <c r="W87" s="274">
        <f t="shared" si="75"/>
        <v>0</v>
      </c>
      <c r="X87" s="274">
        <f t="shared" si="75"/>
        <v>0</v>
      </c>
      <c r="Y87" s="274">
        <f t="shared" si="75"/>
        <v>0</v>
      </c>
      <c r="Z87" s="274">
        <f t="shared" si="75"/>
        <v>0</v>
      </c>
      <c r="AA87" s="282">
        <f t="shared" si="75"/>
        <v>0</v>
      </c>
      <c r="AB87" s="274">
        <f>SUM(AB85:AB86)</f>
        <v>0</v>
      </c>
      <c r="AC87" s="274">
        <f t="shared" ref="AC87:AM87" si="76">SUM(AC85:AC86)</f>
        <v>0</v>
      </c>
      <c r="AD87" s="274">
        <f t="shared" si="76"/>
        <v>0</v>
      </c>
      <c r="AE87" s="274">
        <f t="shared" si="76"/>
        <v>0</v>
      </c>
      <c r="AF87" s="274">
        <f t="shared" si="76"/>
        <v>0</v>
      </c>
      <c r="AG87" s="274">
        <f t="shared" si="76"/>
        <v>0</v>
      </c>
      <c r="AH87" s="274">
        <f t="shared" si="76"/>
        <v>0</v>
      </c>
      <c r="AI87" s="274">
        <f t="shared" si="76"/>
        <v>0</v>
      </c>
      <c r="AJ87" s="274">
        <f t="shared" si="76"/>
        <v>0</v>
      </c>
      <c r="AK87" s="274">
        <f t="shared" si="76"/>
        <v>0</v>
      </c>
      <c r="AL87" s="274">
        <f t="shared" si="76"/>
        <v>0</v>
      </c>
      <c r="AM87" s="282">
        <f t="shared" si="76"/>
        <v>0</v>
      </c>
      <c r="AN87" s="289">
        <f>SUM(AN85:AN86)</f>
        <v>0</v>
      </c>
      <c r="AO87" s="274">
        <f>SUM(AO85:AO86)</f>
        <v>0</v>
      </c>
      <c r="AP87" s="274">
        <f t="shared" ref="AP87:AZ87" si="77">SUM(AP85:AP86)</f>
        <v>0</v>
      </c>
      <c r="AQ87" s="274">
        <f t="shared" si="77"/>
        <v>0</v>
      </c>
      <c r="AR87" s="274">
        <f t="shared" si="77"/>
        <v>0</v>
      </c>
      <c r="AS87" s="274">
        <f t="shared" si="77"/>
        <v>0</v>
      </c>
      <c r="AT87" s="274">
        <f t="shared" si="77"/>
        <v>0</v>
      </c>
      <c r="AU87" s="274">
        <f t="shared" si="77"/>
        <v>0</v>
      </c>
      <c r="AV87" s="274">
        <f t="shared" si="77"/>
        <v>0</v>
      </c>
      <c r="AW87" s="274">
        <f t="shared" si="77"/>
        <v>0</v>
      </c>
      <c r="AX87" s="274">
        <f t="shared" si="77"/>
        <v>0</v>
      </c>
      <c r="AY87" s="282">
        <f t="shared" si="77"/>
        <v>0</v>
      </c>
      <c r="AZ87" s="300">
        <f t="shared" si="77"/>
        <v>0</v>
      </c>
      <c r="BA87" s="296">
        <f>SUM(BA85:BA86)</f>
        <v>0</v>
      </c>
      <c r="BB87" s="274">
        <f>SUM(BB85:BB86)</f>
        <v>0</v>
      </c>
      <c r="BC87" s="274">
        <f>F87+R87+AD87+AP87</f>
        <v>0</v>
      </c>
      <c r="BD87" s="274">
        <f>SUM(BD85:BD86)</f>
        <v>0</v>
      </c>
      <c r="BE87" s="274">
        <f>H87+T87+AF87+AR87</f>
        <v>0</v>
      </c>
      <c r="BF87" s="274">
        <f t="shared" ref="BF87:BL87" si="78">SUM(BF85:BF86)</f>
        <v>0</v>
      </c>
      <c r="BG87" s="274">
        <f t="shared" si="78"/>
        <v>0</v>
      </c>
      <c r="BH87" s="274">
        <f t="shared" si="78"/>
        <v>0</v>
      </c>
      <c r="BI87" s="274">
        <f t="shared" si="78"/>
        <v>0</v>
      </c>
      <c r="BJ87" s="274">
        <f>SUM(BJ85:BJ86)</f>
        <v>0</v>
      </c>
      <c r="BK87" s="274">
        <f t="shared" si="78"/>
        <v>0</v>
      </c>
      <c r="BL87" s="300">
        <f t="shared" si="78"/>
        <v>0</v>
      </c>
    </row>
    <row r="88" spans="1:64" s="209" customFormat="1" ht="24.75" x14ac:dyDescent="0.25">
      <c r="A88" s="1510"/>
      <c r="B88" s="129" t="s">
        <v>170</v>
      </c>
      <c r="C88" s="130" t="s">
        <v>324</v>
      </c>
      <c r="D88" s="275">
        <f>D84+D87</f>
        <v>0</v>
      </c>
      <c r="E88" s="275">
        <f t="shared" ref="E88:O88" si="79">E84+E87</f>
        <v>0</v>
      </c>
      <c r="F88" s="275">
        <f t="shared" si="79"/>
        <v>0</v>
      </c>
      <c r="G88" s="275">
        <f t="shared" si="79"/>
        <v>0</v>
      </c>
      <c r="H88" s="275">
        <f t="shared" si="79"/>
        <v>0</v>
      </c>
      <c r="I88" s="275">
        <f t="shared" si="79"/>
        <v>0</v>
      </c>
      <c r="J88" s="275">
        <f t="shared" si="79"/>
        <v>0</v>
      </c>
      <c r="K88" s="275">
        <f t="shared" si="79"/>
        <v>0</v>
      </c>
      <c r="L88" s="275">
        <f t="shared" si="79"/>
        <v>0</v>
      </c>
      <c r="M88" s="275">
        <f t="shared" si="79"/>
        <v>0</v>
      </c>
      <c r="N88" s="275">
        <f t="shared" si="79"/>
        <v>0</v>
      </c>
      <c r="O88" s="283">
        <f t="shared" si="79"/>
        <v>0</v>
      </c>
      <c r="P88" s="275">
        <f>P84+P87</f>
        <v>0</v>
      </c>
      <c r="Q88" s="275">
        <f t="shared" ref="Q88:AA88" si="80">Q84+Q87</f>
        <v>0</v>
      </c>
      <c r="R88" s="275">
        <f t="shared" si="80"/>
        <v>0</v>
      </c>
      <c r="S88" s="275">
        <f t="shared" si="80"/>
        <v>0</v>
      </c>
      <c r="T88" s="275">
        <f t="shared" si="80"/>
        <v>0</v>
      </c>
      <c r="U88" s="275">
        <f t="shared" si="80"/>
        <v>0</v>
      </c>
      <c r="V88" s="275">
        <f t="shared" si="80"/>
        <v>0</v>
      </c>
      <c r="W88" s="275">
        <f t="shared" si="80"/>
        <v>0</v>
      </c>
      <c r="X88" s="275">
        <f t="shared" si="80"/>
        <v>0</v>
      </c>
      <c r="Y88" s="275">
        <f t="shared" si="80"/>
        <v>0</v>
      </c>
      <c r="Z88" s="275">
        <f t="shared" si="80"/>
        <v>0</v>
      </c>
      <c r="AA88" s="283">
        <f t="shared" si="80"/>
        <v>0</v>
      </c>
      <c r="AB88" s="275">
        <f>AB84+AB87</f>
        <v>0</v>
      </c>
      <c r="AC88" s="275">
        <f t="shared" ref="AC88:AM88" si="81">AC84+AC87</f>
        <v>0</v>
      </c>
      <c r="AD88" s="275">
        <f t="shared" si="81"/>
        <v>0</v>
      </c>
      <c r="AE88" s="275">
        <f t="shared" si="81"/>
        <v>0</v>
      </c>
      <c r="AF88" s="275">
        <f t="shared" si="81"/>
        <v>0</v>
      </c>
      <c r="AG88" s="275">
        <f t="shared" si="81"/>
        <v>0</v>
      </c>
      <c r="AH88" s="275">
        <f t="shared" si="81"/>
        <v>0</v>
      </c>
      <c r="AI88" s="275">
        <f t="shared" si="81"/>
        <v>0</v>
      </c>
      <c r="AJ88" s="275">
        <f t="shared" si="81"/>
        <v>0</v>
      </c>
      <c r="AK88" s="275">
        <f t="shared" si="81"/>
        <v>0</v>
      </c>
      <c r="AL88" s="275">
        <f t="shared" si="81"/>
        <v>0</v>
      </c>
      <c r="AM88" s="283">
        <f t="shared" si="81"/>
        <v>0</v>
      </c>
      <c r="AN88" s="277">
        <f>AN84+AN87</f>
        <v>0</v>
      </c>
      <c r="AO88" s="275">
        <f>AO84+AO87</f>
        <v>0</v>
      </c>
      <c r="AP88" s="275">
        <f t="shared" ref="AP88:AZ88" si="82">AP84+AP87</f>
        <v>0</v>
      </c>
      <c r="AQ88" s="275">
        <f t="shared" si="82"/>
        <v>0</v>
      </c>
      <c r="AR88" s="275">
        <f t="shared" si="82"/>
        <v>0</v>
      </c>
      <c r="AS88" s="275">
        <f t="shared" si="82"/>
        <v>0</v>
      </c>
      <c r="AT88" s="275">
        <f t="shared" si="82"/>
        <v>0</v>
      </c>
      <c r="AU88" s="275">
        <f t="shared" si="82"/>
        <v>0</v>
      </c>
      <c r="AV88" s="275">
        <f t="shared" si="82"/>
        <v>0</v>
      </c>
      <c r="AW88" s="275">
        <f t="shared" si="82"/>
        <v>0</v>
      </c>
      <c r="AX88" s="275">
        <f t="shared" si="82"/>
        <v>0</v>
      </c>
      <c r="AY88" s="283">
        <f t="shared" si="82"/>
        <v>0</v>
      </c>
      <c r="AZ88" s="299">
        <f t="shared" si="82"/>
        <v>0</v>
      </c>
      <c r="BA88" s="308">
        <f>BA84+BA87</f>
        <v>0</v>
      </c>
      <c r="BB88" s="278">
        <f>BB84+BB87</f>
        <v>0</v>
      </c>
      <c r="BC88" s="278">
        <f t="shared" ref="BC88:BL88" si="83">BC84+BC87</f>
        <v>0</v>
      </c>
      <c r="BD88" s="278">
        <f t="shared" si="83"/>
        <v>0</v>
      </c>
      <c r="BE88" s="278">
        <f t="shared" si="83"/>
        <v>0</v>
      </c>
      <c r="BF88" s="278">
        <f t="shared" si="83"/>
        <v>0</v>
      </c>
      <c r="BG88" s="278">
        <f t="shared" si="83"/>
        <v>0</v>
      </c>
      <c r="BH88" s="278">
        <f t="shared" si="83"/>
        <v>0</v>
      </c>
      <c r="BI88" s="278">
        <f t="shared" si="83"/>
        <v>0</v>
      </c>
      <c r="BJ88" s="278">
        <f>BJ84+BJ87</f>
        <v>0</v>
      </c>
      <c r="BK88" s="278">
        <f t="shared" si="83"/>
        <v>0</v>
      </c>
      <c r="BL88" s="305">
        <f t="shared" si="83"/>
        <v>0</v>
      </c>
    </row>
    <row r="89" spans="1:64" customFormat="1" x14ac:dyDescent="0.25">
      <c r="A89" s="1511" t="s">
        <v>175</v>
      </c>
      <c r="B89" s="1512"/>
      <c r="C89" s="151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92" t="s">
        <v>247</v>
      </c>
      <c r="AO89" s="1461"/>
      <c r="AP89" s="1461"/>
      <c r="AQ89" s="1461"/>
      <c r="AR89" s="1461"/>
      <c r="AS89" s="1461"/>
      <c r="AT89" s="1461"/>
      <c r="AU89" s="1461"/>
      <c r="AV89" s="1461"/>
      <c r="AW89" s="1461"/>
      <c r="AX89" s="1461"/>
      <c r="AY89" s="1493"/>
      <c r="AZ89" s="719"/>
      <c r="BA89" s="1460" t="s">
        <v>807</v>
      </c>
      <c r="BB89" s="1461"/>
      <c r="BC89" s="1461"/>
      <c r="BD89" s="1461"/>
      <c r="BE89" s="1461"/>
      <c r="BF89" s="1461"/>
      <c r="BG89" s="1461"/>
      <c r="BH89" s="1461"/>
      <c r="BI89" s="1461"/>
      <c r="BJ89" s="1461"/>
      <c r="BK89" s="1461"/>
      <c r="BL89" s="1462"/>
    </row>
    <row r="90" spans="1:64" customFormat="1" ht="45" customHeight="1" x14ac:dyDescent="0.25">
      <c r="A90" s="1514"/>
      <c r="B90" s="1515"/>
      <c r="C90" s="1516"/>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494" t="s">
        <v>9</v>
      </c>
      <c r="B91" s="124" t="s">
        <v>121</v>
      </c>
      <c r="C91" s="125" t="s">
        <v>27</v>
      </c>
      <c r="D91" s="274">
        <f t="shared" ref="D91:D97" si="84">E91+F91</f>
        <v>0</v>
      </c>
      <c r="E91" s="253"/>
      <c r="F91" s="253"/>
      <c r="G91" s="303"/>
      <c r="H91" s="303"/>
      <c r="I91" s="303"/>
      <c r="J91" s="303"/>
      <c r="K91" s="303"/>
      <c r="L91" s="303"/>
      <c r="M91" s="303"/>
      <c r="N91" s="303"/>
      <c r="O91" s="375"/>
      <c r="P91" s="274">
        <f t="shared" ref="P91:P97" si="85">Q91+R91</f>
        <v>0</v>
      </c>
      <c r="Q91" s="253"/>
      <c r="R91" s="253"/>
      <c r="S91" s="303"/>
      <c r="T91" s="303"/>
      <c r="U91" s="303"/>
      <c r="V91" s="303"/>
      <c r="W91" s="303"/>
      <c r="X91" s="303"/>
      <c r="Y91" s="303"/>
      <c r="Z91" s="303"/>
      <c r="AA91" s="375"/>
      <c r="AB91" s="274">
        <f t="shared" ref="AB91:AB97" si="86">AC91+AD91</f>
        <v>0</v>
      </c>
      <c r="AC91" s="253"/>
      <c r="AD91" s="253"/>
      <c r="AE91" s="303"/>
      <c r="AF91" s="303"/>
      <c r="AG91" s="303"/>
      <c r="AH91" s="303"/>
      <c r="AI91" s="303"/>
      <c r="AJ91" s="303"/>
      <c r="AK91" s="303"/>
      <c r="AL91" s="303"/>
      <c r="AM91" s="375"/>
      <c r="AN91" s="289">
        <f t="shared" ref="AN91:AN97" si="87">AO91+AP91</f>
        <v>0</v>
      </c>
      <c r="AO91" s="253"/>
      <c r="AP91" s="253"/>
      <c r="AQ91" s="303"/>
      <c r="AR91" s="303"/>
      <c r="AS91" s="303"/>
      <c r="AT91" s="303"/>
      <c r="AU91" s="303"/>
      <c r="AV91" s="303"/>
      <c r="AW91" s="303"/>
      <c r="AX91" s="303"/>
      <c r="AY91" s="375"/>
      <c r="AZ91" s="526"/>
      <c r="BA91" s="296">
        <f t="shared" ref="BA91:BA97" si="88">BB91+BC91+AZ91</f>
        <v>0</v>
      </c>
      <c r="BB91" s="274">
        <f t="shared" ref="BB91:BC96" si="89">E91+Q91+AC91+AO91</f>
        <v>0</v>
      </c>
      <c r="BC91" s="274">
        <f t="shared" si="89"/>
        <v>0</v>
      </c>
      <c r="BD91" s="303"/>
      <c r="BE91" s="303"/>
      <c r="BF91" s="303"/>
      <c r="BG91" s="303"/>
      <c r="BH91" s="303"/>
      <c r="BI91" s="303"/>
      <c r="BJ91" s="303"/>
      <c r="BK91" s="303"/>
      <c r="BL91" s="304"/>
    </row>
    <row r="92" spans="1:64" x14ac:dyDescent="0.25">
      <c r="A92" s="1495"/>
      <c r="B92" s="126" t="s">
        <v>122</v>
      </c>
      <c r="C92" s="127" t="s">
        <v>97</v>
      </c>
      <c r="D92" s="274">
        <f t="shared" si="84"/>
        <v>0</v>
      </c>
      <c r="E92" s="253"/>
      <c r="F92" s="253"/>
      <c r="G92" s="303"/>
      <c r="H92" s="303"/>
      <c r="I92" s="303"/>
      <c r="J92" s="303"/>
      <c r="K92" s="303"/>
      <c r="L92" s="303"/>
      <c r="M92" s="303"/>
      <c r="N92" s="303"/>
      <c r="O92" s="375"/>
      <c r="P92" s="274">
        <f t="shared" si="85"/>
        <v>0</v>
      </c>
      <c r="Q92" s="253"/>
      <c r="R92" s="253"/>
      <c r="S92" s="303"/>
      <c r="T92" s="303"/>
      <c r="U92" s="303"/>
      <c r="V92" s="303"/>
      <c r="W92" s="303"/>
      <c r="X92" s="303"/>
      <c r="Y92" s="303"/>
      <c r="Z92" s="303"/>
      <c r="AA92" s="375"/>
      <c r="AB92" s="274">
        <f t="shared" si="86"/>
        <v>0</v>
      </c>
      <c r="AC92" s="253"/>
      <c r="AD92" s="253"/>
      <c r="AE92" s="303"/>
      <c r="AF92" s="303"/>
      <c r="AG92" s="303"/>
      <c r="AH92" s="303"/>
      <c r="AI92" s="303"/>
      <c r="AJ92" s="303"/>
      <c r="AK92" s="303"/>
      <c r="AL92" s="303"/>
      <c r="AM92" s="375"/>
      <c r="AN92" s="289">
        <f t="shared" si="87"/>
        <v>0</v>
      </c>
      <c r="AO92" s="253"/>
      <c r="AP92" s="253"/>
      <c r="AQ92" s="303"/>
      <c r="AR92" s="303"/>
      <c r="AS92" s="303"/>
      <c r="AT92" s="303"/>
      <c r="AU92" s="303"/>
      <c r="AV92" s="303"/>
      <c r="AW92" s="303"/>
      <c r="AX92" s="303"/>
      <c r="AY92" s="375"/>
      <c r="AZ92" s="526"/>
      <c r="BA92" s="296">
        <f t="shared" si="88"/>
        <v>0</v>
      </c>
      <c r="BB92" s="274">
        <f t="shared" si="89"/>
        <v>0</v>
      </c>
      <c r="BC92" s="274">
        <f t="shared" si="89"/>
        <v>0</v>
      </c>
      <c r="BD92" s="303"/>
      <c r="BE92" s="303"/>
      <c r="BF92" s="303"/>
      <c r="BG92" s="303"/>
      <c r="BH92" s="303"/>
      <c r="BI92" s="303"/>
      <c r="BJ92" s="303"/>
      <c r="BK92" s="303"/>
      <c r="BL92" s="304"/>
    </row>
    <row r="93" spans="1:64" x14ac:dyDescent="0.25">
      <c r="A93" s="1495"/>
      <c r="B93" s="126" t="s">
        <v>123</v>
      </c>
      <c r="C93" s="127" t="s">
        <v>98</v>
      </c>
      <c r="D93" s="274">
        <f t="shared" si="84"/>
        <v>0</v>
      </c>
      <c r="E93" s="253"/>
      <c r="F93" s="253"/>
      <c r="G93" s="303"/>
      <c r="H93" s="303"/>
      <c r="I93" s="303"/>
      <c r="J93" s="303"/>
      <c r="K93" s="303"/>
      <c r="L93" s="303"/>
      <c r="M93" s="303"/>
      <c r="N93" s="303"/>
      <c r="O93" s="375"/>
      <c r="P93" s="274">
        <f t="shared" si="85"/>
        <v>0</v>
      </c>
      <c r="Q93" s="253"/>
      <c r="R93" s="253"/>
      <c r="S93" s="303"/>
      <c r="T93" s="303"/>
      <c r="U93" s="303"/>
      <c r="V93" s="303"/>
      <c r="W93" s="303"/>
      <c r="X93" s="303"/>
      <c r="Y93" s="303"/>
      <c r="Z93" s="303"/>
      <c r="AA93" s="375"/>
      <c r="AB93" s="274">
        <f t="shared" si="86"/>
        <v>0</v>
      </c>
      <c r="AC93" s="253"/>
      <c r="AD93" s="253"/>
      <c r="AE93" s="303"/>
      <c r="AF93" s="303"/>
      <c r="AG93" s="303"/>
      <c r="AH93" s="303"/>
      <c r="AI93" s="303"/>
      <c r="AJ93" s="303"/>
      <c r="AK93" s="303"/>
      <c r="AL93" s="303"/>
      <c r="AM93" s="375"/>
      <c r="AN93" s="289">
        <f t="shared" si="87"/>
        <v>0</v>
      </c>
      <c r="AO93" s="253"/>
      <c r="AP93" s="253"/>
      <c r="AQ93" s="303"/>
      <c r="AR93" s="303"/>
      <c r="AS93" s="303"/>
      <c r="AT93" s="303"/>
      <c r="AU93" s="303"/>
      <c r="AV93" s="303"/>
      <c r="AW93" s="303"/>
      <c r="AX93" s="303"/>
      <c r="AY93" s="375"/>
      <c r="AZ93" s="526"/>
      <c r="BA93" s="296">
        <f t="shared" si="88"/>
        <v>0</v>
      </c>
      <c r="BB93" s="274">
        <f t="shared" si="89"/>
        <v>0</v>
      </c>
      <c r="BC93" s="274">
        <f t="shared" si="89"/>
        <v>0</v>
      </c>
      <c r="BD93" s="303"/>
      <c r="BE93" s="303"/>
      <c r="BF93" s="303"/>
      <c r="BG93" s="303"/>
      <c r="BH93" s="303"/>
      <c r="BI93" s="303"/>
      <c r="BJ93" s="303"/>
      <c r="BK93" s="303"/>
      <c r="BL93" s="304"/>
    </row>
    <row r="94" spans="1:64" x14ac:dyDescent="0.25">
      <c r="A94" s="1495"/>
      <c r="B94" s="132" t="s">
        <v>124</v>
      </c>
      <c r="C94" s="127" t="s">
        <v>99</v>
      </c>
      <c r="D94" s="274">
        <f t="shared" si="84"/>
        <v>0</v>
      </c>
      <c r="E94" s="253"/>
      <c r="F94" s="253"/>
      <c r="G94" s="303"/>
      <c r="H94" s="303"/>
      <c r="I94" s="303"/>
      <c r="J94" s="303"/>
      <c r="K94" s="303"/>
      <c r="L94" s="303"/>
      <c r="M94" s="303"/>
      <c r="N94" s="303"/>
      <c r="O94" s="375"/>
      <c r="P94" s="274">
        <f t="shared" si="85"/>
        <v>0</v>
      </c>
      <c r="Q94" s="253"/>
      <c r="R94" s="253"/>
      <c r="S94" s="303"/>
      <c r="T94" s="303"/>
      <c r="U94" s="303"/>
      <c r="V94" s="303"/>
      <c r="W94" s="303"/>
      <c r="X94" s="303"/>
      <c r="Y94" s="303"/>
      <c r="Z94" s="303"/>
      <c r="AA94" s="375"/>
      <c r="AB94" s="274">
        <f t="shared" si="86"/>
        <v>0</v>
      </c>
      <c r="AC94" s="253"/>
      <c r="AD94" s="253"/>
      <c r="AE94" s="303"/>
      <c r="AF94" s="303"/>
      <c r="AG94" s="303"/>
      <c r="AH94" s="303"/>
      <c r="AI94" s="303"/>
      <c r="AJ94" s="303"/>
      <c r="AK94" s="303"/>
      <c r="AL94" s="303"/>
      <c r="AM94" s="375"/>
      <c r="AN94" s="289">
        <f t="shared" si="87"/>
        <v>0</v>
      </c>
      <c r="AO94" s="253"/>
      <c r="AP94" s="253"/>
      <c r="AQ94" s="303"/>
      <c r="AR94" s="303"/>
      <c r="AS94" s="303"/>
      <c r="AT94" s="303"/>
      <c r="AU94" s="303"/>
      <c r="AV94" s="303"/>
      <c r="AW94" s="303"/>
      <c r="AX94" s="303"/>
      <c r="AY94" s="375"/>
      <c r="AZ94" s="526"/>
      <c r="BA94" s="296">
        <f t="shared" si="88"/>
        <v>0</v>
      </c>
      <c r="BB94" s="274">
        <f t="shared" si="89"/>
        <v>0</v>
      </c>
      <c r="BC94" s="274">
        <f t="shared" si="89"/>
        <v>0</v>
      </c>
      <c r="BD94" s="303"/>
      <c r="BE94" s="303"/>
      <c r="BF94" s="303"/>
      <c r="BG94" s="303"/>
      <c r="BH94" s="303"/>
      <c r="BI94" s="303"/>
      <c r="BJ94" s="303"/>
      <c r="BK94" s="303"/>
      <c r="BL94" s="304"/>
    </row>
    <row r="95" spans="1:64" x14ac:dyDescent="0.25">
      <c r="A95" s="1495"/>
      <c r="B95" s="132" t="s">
        <v>125</v>
      </c>
      <c r="C95" s="127" t="s">
        <v>100</v>
      </c>
      <c r="D95" s="274">
        <f t="shared" si="84"/>
        <v>0</v>
      </c>
      <c r="E95" s="253"/>
      <c r="F95" s="253"/>
      <c r="G95" s="303"/>
      <c r="H95" s="303"/>
      <c r="I95" s="303"/>
      <c r="J95" s="303"/>
      <c r="K95" s="303"/>
      <c r="L95" s="303"/>
      <c r="M95" s="303"/>
      <c r="N95" s="303"/>
      <c r="O95" s="375"/>
      <c r="P95" s="274">
        <f t="shared" si="85"/>
        <v>0</v>
      </c>
      <c r="Q95" s="253"/>
      <c r="R95" s="253"/>
      <c r="S95" s="303"/>
      <c r="T95" s="303"/>
      <c r="U95" s="303"/>
      <c r="V95" s="303"/>
      <c r="W95" s="303"/>
      <c r="X95" s="303"/>
      <c r="Y95" s="303"/>
      <c r="Z95" s="303"/>
      <c r="AA95" s="375"/>
      <c r="AB95" s="274">
        <f t="shared" si="86"/>
        <v>0</v>
      </c>
      <c r="AC95" s="253"/>
      <c r="AD95" s="253"/>
      <c r="AE95" s="303"/>
      <c r="AF95" s="303"/>
      <c r="AG95" s="303"/>
      <c r="AH95" s="303"/>
      <c r="AI95" s="303"/>
      <c r="AJ95" s="303"/>
      <c r="AK95" s="303"/>
      <c r="AL95" s="303"/>
      <c r="AM95" s="375"/>
      <c r="AN95" s="289">
        <f t="shared" si="87"/>
        <v>0</v>
      </c>
      <c r="AO95" s="253"/>
      <c r="AP95" s="253"/>
      <c r="AQ95" s="303"/>
      <c r="AR95" s="303"/>
      <c r="AS95" s="303"/>
      <c r="AT95" s="303"/>
      <c r="AU95" s="303"/>
      <c r="AV95" s="303"/>
      <c r="AW95" s="303"/>
      <c r="AX95" s="303"/>
      <c r="AY95" s="375"/>
      <c r="AZ95" s="526"/>
      <c r="BA95" s="296">
        <f t="shared" si="88"/>
        <v>0</v>
      </c>
      <c r="BB95" s="274">
        <f t="shared" si="89"/>
        <v>0</v>
      </c>
      <c r="BC95" s="274">
        <f t="shared" si="89"/>
        <v>0</v>
      </c>
      <c r="BD95" s="303"/>
      <c r="BE95" s="303"/>
      <c r="BF95" s="303"/>
      <c r="BG95" s="303"/>
      <c r="BH95" s="303"/>
      <c r="BI95" s="303"/>
      <c r="BJ95" s="303"/>
      <c r="BK95" s="303"/>
      <c r="BL95" s="304"/>
    </row>
    <row r="96" spans="1:64" x14ac:dyDescent="0.25">
      <c r="A96" s="1495"/>
      <c r="B96" s="126" t="s">
        <v>126</v>
      </c>
      <c r="C96" s="127" t="s">
        <v>28</v>
      </c>
      <c r="D96" s="274">
        <f t="shared" si="84"/>
        <v>0</v>
      </c>
      <c r="E96" s="253"/>
      <c r="F96" s="253"/>
      <c r="G96" s="303"/>
      <c r="H96" s="303"/>
      <c r="I96" s="303"/>
      <c r="J96" s="303"/>
      <c r="K96" s="303"/>
      <c r="L96" s="303"/>
      <c r="M96" s="303"/>
      <c r="N96" s="303"/>
      <c r="O96" s="375"/>
      <c r="P96" s="274">
        <f t="shared" si="85"/>
        <v>0</v>
      </c>
      <c r="Q96" s="253"/>
      <c r="R96" s="253"/>
      <c r="S96" s="303"/>
      <c r="T96" s="303"/>
      <c r="U96" s="303"/>
      <c r="V96" s="303"/>
      <c r="W96" s="303"/>
      <c r="X96" s="303"/>
      <c r="Y96" s="303"/>
      <c r="Z96" s="303"/>
      <c r="AA96" s="375"/>
      <c r="AB96" s="274">
        <f t="shared" si="86"/>
        <v>0</v>
      </c>
      <c r="AC96" s="253"/>
      <c r="AD96" s="253"/>
      <c r="AE96" s="303"/>
      <c r="AF96" s="303"/>
      <c r="AG96" s="303"/>
      <c r="AH96" s="303"/>
      <c r="AI96" s="303"/>
      <c r="AJ96" s="303"/>
      <c r="AK96" s="303"/>
      <c r="AL96" s="303"/>
      <c r="AM96" s="375"/>
      <c r="AN96" s="289">
        <f t="shared" si="87"/>
        <v>0</v>
      </c>
      <c r="AO96" s="253"/>
      <c r="AP96" s="253"/>
      <c r="AQ96" s="303"/>
      <c r="AR96" s="303"/>
      <c r="AS96" s="303"/>
      <c r="AT96" s="303"/>
      <c r="AU96" s="303"/>
      <c r="AV96" s="303"/>
      <c r="AW96" s="303"/>
      <c r="AX96" s="303"/>
      <c r="AY96" s="375"/>
      <c r="AZ96" s="526"/>
      <c r="BA96" s="296">
        <f t="shared" si="88"/>
        <v>0</v>
      </c>
      <c r="BB96" s="274">
        <f t="shared" si="89"/>
        <v>0</v>
      </c>
      <c r="BC96" s="274">
        <f t="shared" si="89"/>
        <v>0</v>
      </c>
      <c r="BD96" s="303"/>
      <c r="BE96" s="303"/>
      <c r="BF96" s="303"/>
      <c r="BG96" s="303"/>
      <c r="BH96" s="303"/>
      <c r="BI96" s="303"/>
      <c r="BJ96" s="303"/>
      <c r="BK96" s="303"/>
      <c r="BL96" s="304"/>
    </row>
    <row r="97" spans="1:64" s="209" customFormat="1" ht="14.85" customHeight="1" x14ac:dyDescent="0.25">
      <c r="A97" s="1496"/>
      <c r="B97" s="129" t="s">
        <v>127</v>
      </c>
      <c r="C97" s="130" t="s">
        <v>105</v>
      </c>
      <c r="D97" s="275">
        <f t="shared" si="84"/>
        <v>0</v>
      </c>
      <c r="E97" s="275">
        <f>SUM(E91:E96)</f>
        <v>0</v>
      </c>
      <c r="F97" s="275">
        <f>SUM(F91:F96)</f>
        <v>0</v>
      </c>
      <c r="G97" s="335"/>
      <c r="H97" s="335"/>
      <c r="I97" s="335"/>
      <c r="J97" s="335"/>
      <c r="K97" s="335"/>
      <c r="L97" s="335"/>
      <c r="M97" s="335"/>
      <c r="N97" s="335"/>
      <c r="O97" s="376"/>
      <c r="P97" s="275">
        <f t="shared" si="85"/>
        <v>0</v>
      </c>
      <c r="Q97" s="275">
        <f>SUM(Q91:Q96)</f>
        <v>0</v>
      </c>
      <c r="R97" s="275">
        <f>SUM(R91:R96)</f>
        <v>0</v>
      </c>
      <c r="S97" s="335"/>
      <c r="T97" s="335"/>
      <c r="U97" s="335"/>
      <c r="V97" s="335"/>
      <c r="W97" s="335"/>
      <c r="X97" s="335"/>
      <c r="Y97" s="335"/>
      <c r="Z97" s="335"/>
      <c r="AA97" s="376"/>
      <c r="AB97" s="275">
        <f t="shared" si="86"/>
        <v>0</v>
      </c>
      <c r="AC97" s="275">
        <f>SUM(AC91:AC96)</f>
        <v>0</v>
      </c>
      <c r="AD97" s="275">
        <f>SUM(AD91:AD96)</f>
        <v>0</v>
      </c>
      <c r="AE97" s="335"/>
      <c r="AF97" s="335"/>
      <c r="AG97" s="335"/>
      <c r="AH97" s="335"/>
      <c r="AI97" s="335"/>
      <c r="AJ97" s="335"/>
      <c r="AK97" s="335"/>
      <c r="AL97" s="335"/>
      <c r="AM97" s="376"/>
      <c r="AN97" s="277">
        <f t="shared" si="87"/>
        <v>0</v>
      </c>
      <c r="AO97" s="275">
        <f>SUM(AO91:AO96)</f>
        <v>0</v>
      </c>
      <c r="AP97" s="275">
        <f>SUM(AP91:AP96)</f>
        <v>0</v>
      </c>
      <c r="AQ97" s="335"/>
      <c r="AR97" s="335"/>
      <c r="AS97" s="335"/>
      <c r="AT97" s="335"/>
      <c r="AU97" s="335"/>
      <c r="AV97" s="335"/>
      <c r="AW97" s="335"/>
      <c r="AX97" s="335"/>
      <c r="AY97" s="376"/>
      <c r="AZ97" s="299">
        <f>SUM(AZ91:AZ96)</f>
        <v>0</v>
      </c>
      <c r="BA97" s="297">
        <f t="shared" si="88"/>
        <v>0</v>
      </c>
      <c r="BB97" s="275">
        <f>SUM(BB91:BB96)</f>
        <v>0</v>
      </c>
      <c r="BC97" s="275">
        <f>SUM(BC91:BC96)</f>
        <v>0</v>
      </c>
      <c r="BD97" s="335"/>
      <c r="BE97" s="335"/>
      <c r="BF97" s="335"/>
      <c r="BG97" s="335"/>
      <c r="BH97" s="335"/>
      <c r="BI97" s="335"/>
      <c r="BJ97" s="335"/>
      <c r="BK97" s="335"/>
      <c r="BL97" s="336"/>
    </row>
    <row r="98" spans="1:64" ht="14.85" customHeight="1" x14ac:dyDescent="0.25">
      <c r="A98" s="1494"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0">D98+P98+AB98+AN98+AZ98</f>
        <v>0</v>
      </c>
      <c r="BB98" s="301"/>
      <c r="BC98" s="301"/>
      <c r="BD98" s="301"/>
      <c r="BE98" s="301"/>
      <c r="BF98" s="301"/>
      <c r="BG98" s="301"/>
      <c r="BH98" s="301"/>
      <c r="BI98" s="301"/>
      <c r="BJ98" s="303"/>
      <c r="BK98" s="301"/>
      <c r="BL98" s="302"/>
    </row>
    <row r="99" spans="1:64" x14ac:dyDescent="0.25">
      <c r="A99" s="1495"/>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0"/>
        <v>0</v>
      </c>
      <c r="BB99" s="303"/>
      <c r="BC99" s="303"/>
      <c r="BD99" s="303"/>
      <c r="BE99" s="303"/>
      <c r="BF99" s="303"/>
      <c r="BG99" s="303"/>
      <c r="BH99" s="303"/>
      <c r="BI99" s="303"/>
      <c r="BJ99" s="303"/>
      <c r="BK99" s="303"/>
      <c r="BL99" s="304"/>
    </row>
    <row r="100" spans="1:64" ht="24.75" x14ac:dyDescent="0.25">
      <c r="A100" s="1495"/>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0"/>
        <v>0</v>
      </c>
      <c r="BB100" s="303"/>
      <c r="BC100" s="303"/>
      <c r="BD100" s="303"/>
      <c r="BE100" s="303"/>
      <c r="BF100" s="303"/>
      <c r="BG100" s="303"/>
      <c r="BH100" s="303"/>
      <c r="BI100" s="303"/>
      <c r="BJ100" s="303"/>
      <c r="BK100" s="303"/>
      <c r="BL100" s="304"/>
    </row>
    <row r="101" spans="1:64" x14ac:dyDescent="0.25">
      <c r="A101" s="1495"/>
      <c r="B101" s="126" t="s">
        <v>131</v>
      </c>
      <c r="C101" s="1124"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0"/>
        <v>0</v>
      </c>
      <c r="BB101" s="303"/>
      <c r="BC101" s="303"/>
      <c r="BD101" s="303"/>
      <c r="BE101" s="303"/>
      <c r="BF101" s="303"/>
      <c r="BG101" s="303"/>
      <c r="BH101" s="303"/>
      <c r="BI101" s="303"/>
      <c r="BJ101" s="303"/>
      <c r="BK101" s="303"/>
      <c r="BL101" s="304"/>
    </row>
    <row r="102" spans="1:64" x14ac:dyDescent="0.25">
      <c r="A102" s="1495"/>
      <c r="B102" s="126" t="s">
        <v>132</v>
      </c>
      <c r="C102" s="1124"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0"/>
        <v>0</v>
      </c>
      <c r="BB102" s="303"/>
      <c r="BC102" s="303"/>
      <c r="BD102" s="303"/>
      <c r="BE102" s="303"/>
      <c r="BF102" s="303"/>
      <c r="BG102" s="303"/>
      <c r="BH102" s="303"/>
      <c r="BI102" s="303"/>
      <c r="BJ102" s="303"/>
      <c r="BK102" s="303"/>
      <c r="BL102" s="304"/>
    </row>
    <row r="103" spans="1:64" x14ac:dyDescent="0.25">
      <c r="A103" s="1495"/>
      <c r="B103" s="126" t="s">
        <v>133</v>
      </c>
      <c r="C103" s="1124"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0"/>
        <v>0</v>
      </c>
      <c r="BB103" s="303"/>
      <c r="BC103" s="303"/>
      <c r="BD103" s="303"/>
      <c r="BE103" s="303"/>
      <c r="BF103" s="303"/>
      <c r="BG103" s="303"/>
      <c r="BH103" s="303"/>
      <c r="BI103" s="303"/>
      <c r="BJ103" s="303"/>
      <c r="BK103" s="303"/>
      <c r="BL103" s="304"/>
    </row>
    <row r="104" spans="1:64" s="209" customFormat="1" x14ac:dyDescent="0.25">
      <c r="A104" s="1496"/>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0</v>
      </c>
      <c r="E105" s="303"/>
      <c r="F105" s="303"/>
      <c r="G105" s="303"/>
      <c r="H105" s="303"/>
      <c r="I105" s="303"/>
      <c r="J105" s="303"/>
      <c r="K105" s="303"/>
      <c r="L105" s="303"/>
      <c r="M105" s="303"/>
      <c r="N105" s="303"/>
      <c r="O105" s="375"/>
      <c r="P105" s="274">
        <f>P88+P97+P104</f>
        <v>0</v>
      </c>
      <c r="Q105" s="303"/>
      <c r="R105" s="303"/>
      <c r="S105" s="303"/>
      <c r="T105" s="303"/>
      <c r="U105" s="303"/>
      <c r="V105" s="303"/>
      <c r="W105" s="303"/>
      <c r="X105" s="303"/>
      <c r="Y105" s="303"/>
      <c r="Z105" s="303"/>
      <c r="AA105" s="375"/>
      <c r="AB105" s="274">
        <f>AB88+AB97+AB104</f>
        <v>0</v>
      </c>
      <c r="AC105" s="303"/>
      <c r="AD105" s="303"/>
      <c r="AE105" s="303"/>
      <c r="AF105" s="303"/>
      <c r="AG105" s="303"/>
      <c r="AH105" s="303"/>
      <c r="AI105" s="303"/>
      <c r="AJ105" s="303"/>
      <c r="AK105" s="303"/>
      <c r="AL105" s="303"/>
      <c r="AM105" s="375"/>
      <c r="AN105" s="289">
        <f>AN88+AN97+AN104</f>
        <v>0</v>
      </c>
      <c r="AO105" s="303"/>
      <c r="AP105" s="303"/>
      <c r="AQ105" s="303"/>
      <c r="AR105" s="303"/>
      <c r="AS105" s="303"/>
      <c r="AT105" s="303"/>
      <c r="AU105" s="303"/>
      <c r="AV105" s="303"/>
      <c r="AW105" s="303"/>
      <c r="AX105" s="303"/>
      <c r="AY105" s="375"/>
      <c r="AZ105" s="300">
        <f>AZ88+AZ97+AZ104</f>
        <v>0</v>
      </c>
      <c r="BA105" s="296">
        <f>BA88+BA97+BA104</f>
        <v>0</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0</v>
      </c>
      <c r="E106" s="338"/>
      <c r="F106" s="338"/>
      <c r="G106" s="338"/>
      <c r="H106" s="338"/>
      <c r="I106" s="338"/>
      <c r="J106" s="338"/>
      <c r="K106" s="338"/>
      <c r="L106" s="338"/>
      <c r="M106" s="338"/>
      <c r="N106" s="338"/>
      <c r="O106" s="566"/>
      <c r="P106" s="344">
        <f>P17-P105</f>
        <v>0</v>
      </c>
      <c r="Q106" s="338"/>
      <c r="R106" s="338"/>
      <c r="S106" s="338"/>
      <c r="T106" s="338"/>
      <c r="U106" s="338"/>
      <c r="V106" s="338"/>
      <c r="W106" s="338"/>
      <c r="X106" s="338"/>
      <c r="Y106" s="338"/>
      <c r="Z106" s="338"/>
      <c r="AA106" s="566"/>
      <c r="AB106" s="344">
        <f>AB17-AB105</f>
        <v>0</v>
      </c>
      <c r="AC106" s="338"/>
      <c r="AD106" s="338"/>
      <c r="AE106" s="338"/>
      <c r="AF106" s="338"/>
      <c r="AG106" s="338"/>
      <c r="AH106" s="338"/>
      <c r="AI106" s="338"/>
      <c r="AJ106" s="338"/>
      <c r="AK106" s="338"/>
      <c r="AL106" s="338"/>
      <c r="AM106" s="566"/>
      <c r="AN106" s="344">
        <f>AN17-AN105</f>
        <v>0</v>
      </c>
      <c r="AO106" s="338"/>
      <c r="AP106" s="338"/>
      <c r="AQ106" s="338"/>
      <c r="AR106" s="338"/>
      <c r="AS106" s="338"/>
      <c r="AT106" s="338"/>
      <c r="AU106" s="338"/>
      <c r="AV106" s="338"/>
      <c r="AW106" s="338"/>
      <c r="AX106" s="338"/>
      <c r="AY106" s="566"/>
      <c r="AZ106" s="860">
        <f>AZ17-AZ105</f>
        <v>0</v>
      </c>
      <c r="BA106" s="345">
        <f>BA17-BA105</f>
        <v>0</v>
      </c>
      <c r="BB106" s="338"/>
      <c r="BC106" s="338"/>
      <c r="BD106" s="338"/>
      <c r="BE106" s="338"/>
      <c r="BF106" s="338"/>
      <c r="BG106" s="338"/>
      <c r="BH106" s="338"/>
      <c r="BI106" s="338"/>
      <c r="BJ106" s="338"/>
      <c r="BK106" s="338"/>
      <c r="BL106" s="339"/>
    </row>
    <row r="107" spans="1:64" x14ac:dyDescent="0.25">
      <c r="A107" s="267"/>
      <c r="B107" s="126" t="s">
        <v>269</v>
      </c>
      <c r="C107" s="127" t="s">
        <v>26</v>
      </c>
      <c r="D107" s="257"/>
      <c r="E107" s="340"/>
      <c r="F107" s="340"/>
      <c r="G107" s="340"/>
      <c r="H107" s="340"/>
      <c r="I107" s="340"/>
      <c r="J107" s="340"/>
      <c r="K107" s="340"/>
      <c r="L107" s="340"/>
      <c r="M107" s="340"/>
      <c r="N107" s="340"/>
      <c r="O107" s="377"/>
      <c r="P107" s="258"/>
      <c r="Q107" s="340"/>
      <c r="R107" s="340"/>
      <c r="S107" s="340"/>
      <c r="T107" s="340"/>
      <c r="U107" s="340"/>
      <c r="V107" s="340"/>
      <c r="W107" s="340"/>
      <c r="X107" s="340"/>
      <c r="Y107" s="340"/>
      <c r="Z107" s="340"/>
      <c r="AA107" s="377"/>
      <c r="AB107" s="258"/>
      <c r="AC107" s="340"/>
      <c r="AD107" s="340"/>
      <c r="AE107" s="340"/>
      <c r="AF107" s="340"/>
      <c r="AG107" s="340"/>
      <c r="AH107" s="340"/>
      <c r="AI107" s="340"/>
      <c r="AJ107" s="340"/>
      <c r="AK107" s="340"/>
      <c r="AL107" s="340"/>
      <c r="AM107" s="340"/>
      <c r="AN107" s="258"/>
      <c r="AO107" s="340"/>
      <c r="AP107" s="340"/>
      <c r="AQ107" s="340"/>
      <c r="AR107" s="340"/>
      <c r="AS107" s="340"/>
      <c r="AT107" s="340"/>
      <c r="AU107" s="340"/>
      <c r="AV107" s="340"/>
      <c r="AW107" s="340"/>
      <c r="AX107" s="340"/>
      <c r="AY107" s="377"/>
      <c r="AZ107" s="526"/>
      <c r="BA107" s="296">
        <f>D107+P107+AB107+AN107+AZ107</f>
        <v>0</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0</v>
      </c>
      <c r="E108" s="342"/>
      <c r="F108" s="342"/>
      <c r="G108" s="342"/>
      <c r="H108" s="342"/>
      <c r="I108" s="342"/>
      <c r="J108" s="342"/>
      <c r="K108" s="342"/>
      <c r="L108" s="342"/>
      <c r="M108" s="342"/>
      <c r="N108" s="342"/>
      <c r="O108" s="1123"/>
      <c r="P108" s="557">
        <f>P106-P107</f>
        <v>0</v>
      </c>
      <c r="Q108" s="342"/>
      <c r="R108" s="342"/>
      <c r="S108" s="342"/>
      <c r="T108" s="342"/>
      <c r="U108" s="342"/>
      <c r="V108" s="342"/>
      <c r="W108" s="342"/>
      <c r="X108" s="342"/>
      <c r="Y108" s="342"/>
      <c r="Z108" s="342"/>
      <c r="AA108" s="1123"/>
      <c r="AB108" s="557">
        <f>AB106-AB107</f>
        <v>0</v>
      </c>
      <c r="AC108" s="342"/>
      <c r="AD108" s="342"/>
      <c r="AE108" s="342"/>
      <c r="AF108" s="342"/>
      <c r="AG108" s="342"/>
      <c r="AH108" s="342"/>
      <c r="AI108" s="342"/>
      <c r="AJ108" s="342"/>
      <c r="AK108" s="342"/>
      <c r="AL108" s="342"/>
      <c r="AM108" s="342"/>
      <c r="AN108" s="550">
        <f>AN106-AN107</f>
        <v>0</v>
      </c>
      <c r="AO108" s="342"/>
      <c r="AP108" s="342"/>
      <c r="AQ108" s="342"/>
      <c r="AR108" s="342"/>
      <c r="AS108" s="342"/>
      <c r="AT108" s="342"/>
      <c r="AU108" s="342"/>
      <c r="AV108" s="342"/>
      <c r="AW108" s="342"/>
      <c r="AX108" s="342"/>
      <c r="AY108" s="1123"/>
      <c r="AZ108" s="579">
        <f>AZ106-AZ107</f>
        <v>0</v>
      </c>
      <c r="BA108" s="347">
        <f>BA106-BA107</f>
        <v>0</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theme="3"/>
  </sheetPr>
  <dimension ref="A1:BL108"/>
  <sheetViews>
    <sheetView zoomScale="80" zoomScaleNormal="80" workbookViewId="0">
      <pane xSplit="3" topLeftCell="D1" activePane="topRight" state="frozen"/>
      <selection activeCell="D16" sqref="D16"/>
      <selection pane="topRight" activeCell="D21" sqref="D21"/>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401</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388</v>
      </c>
      <c r="B6" s="108"/>
      <c r="C6" s="452"/>
      <c r="E6" s="162"/>
      <c r="F6" s="162"/>
      <c r="G6" s="162"/>
      <c r="H6" s="162"/>
      <c r="I6" s="162"/>
      <c r="J6" s="162"/>
    </row>
    <row r="7" spans="1:64" ht="14.85" customHeight="1" x14ac:dyDescent="0.3">
      <c r="A7" s="259"/>
      <c r="B7" s="260"/>
      <c r="C7" s="261"/>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517" t="s">
        <v>247</v>
      </c>
      <c r="AO7" s="1518"/>
      <c r="AP7" s="1518"/>
      <c r="AQ7" s="1518"/>
      <c r="AR7" s="1518"/>
      <c r="AS7" s="1518"/>
      <c r="AT7" s="1518"/>
      <c r="AU7" s="1518"/>
      <c r="AV7" s="1518"/>
      <c r="AW7" s="1518"/>
      <c r="AX7" s="1518"/>
      <c r="AY7" s="1519"/>
      <c r="AZ7" s="870"/>
      <c r="BA7" s="1486" t="s">
        <v>807</v>
      </c>
      <c r="BB7" s="1487"/>
      <c r="BC7" s="1487"/>
      <c r="BD7" s="1487"/>
      <c r="BE7" s="1487"/>
      <c r="BF7" s="1487"/>
      <c r="BG7" s="1487"/>
      <c r="BH7" s="1487"/>
      <c r="BI7" s="1487"/>
      <c r="BJ7" s="1487"/>
      <c r="BK7" s="1487"/>
      <c r="BL7" s="1488"/>
    </row>
    <row r="8" spans="1:64" ht="45" customHeight="1" x14ac:dyDescent="0.3">
      <c r="A8" s="1254"/>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0</v>
      </c>
      <c r="E9" s="737">
        <v>0</v>
      </c>
      <c r="F9" s="737">
        <v>0</v>
      </c>
      <c r="G9" s="737">
        <v>0</v>
      </c>
      <c r="H9" s="737">
        <v>0</v>
      </c>
      <c r="I9" s="737">
        <v>0</v>
      </c>
      <c r="J9" s="737">
        <v>0</v>
      </c>
      <c r="K9" s="737">
        <v>0</v>
      </c>
      <c r="L9" s="737">
        <v>0</v>
      </c>
      <c r="M9" s="737">
        <v>0</v>
      </c>
      <c r="N9" s="737">
        <v>0</v>
      </c>
      <c r="O9" s="806">
        <v>0</v>
      </c>
      <c r="P9" s="742">
        <f>SUM(Q9:AA9)</f>
        <v>43172.429999999993</v>
      </c>
      <c r="Q9" s="737">
        <v>39424.769999999997</v>
      </c>
      <c r="R9" s="737">
        <v>434</v>
      </c>
      <c r="S9" s="737">
        <v>1056.81</v>
      </c>
      <c r="T9" s="737">
        <v>1246</v>
      </c>
      <c r="U9" s="737">
        <v>854.85</v>
      </c>
      <c r="V9" s="737">
        <v>78</v>
      </c>
      <c r="W9" s="737">
        <v>2</v>
      </c>
      <c r="X9" s="737">
        <v>72</v>
      </c>
      <c r="Y9" s="737">
        <v>4</v>
      </c>
      <c r="Z9" s="737">
        <v>0</v>
      </c>
      <c r="AA9" s="806">
        <v>0</v>
      </c>
      <c r="AB9" s="742">
        <f>SUM(AC9:AM9)</f>
        <v>68118.94</v>
      </c>
      <c r="AC9" s="737">
        <v>62063.9</v>
      </c>
      <c r="AD9" s="737">
        <v>727.44</v>
      </c>
      <c r="AE9" s="737">
        <v>3348.63</v>
      </c>
      <c r="AF9" s="737">
        <v>309.95999999999998</v>
      </c>
      <c r="AG9" s="737">
        <v>1445.01</v>
      </c>
      <c r="AH9" s="737">
        <v>113</v>
      </c>
      <c r="AI9" s="737">
        <v>3</v>
      </c>
      <c r="AJ9" s="737">
        <v>103</v>
      </c>
      <c r="AK9" s="737">
        <v>5</v>
      </c>
      <c r="AL9" s="737">
        <v>0</v>
      </c>
      <c r="AM9" s="806">
        <v>0</v>
      </c>
      <c r="AN9" s="736">
        <f>SUM(AO9:AY9)</f>
        <v>74074.409999999989</v>
      </c>
      <c r="AO9" s="737">
        <v>67342.289999999994</v>
      </c>
      <c r="AP9" s="737">
        <v>906</v>
      </c>
      <c r="AQ9" s="737">
        <v>3605.48</v>
      </c>
      <c r="AR9" s="737">
        <v>385</v>
      </c>
      <c r="AS9" s="737">
        <v>1571.71</v>
      </c>
      <c r="AT9" s="737">
        <v>123</v>
      </c>
      <c r="AU9" s="737">
        <v>6.93</v>
      </c>
      <c r="AV9" s="737">
        <v>126</v>
      </c>
      <c r="AW9" s="737">
        <v>8</v>
      </c>
      <c r="AX9" s="737">
        <v>0</v>
      </c>
      <c r="AY9" s="806">
        <v>0</v>
      </c>
      <c r="AZ9" s="855"/>
      <c r="BA9" s="740">
        <f>AN9+AB9+P9+D9+AZ9</f>
        <v>185365.77999999997</v>
      </c>
      <c r="BB9" s="741">
        <f t="shared" ref="BB9:BL9" si="0">AO9+AC9+Q9+E9</f>
        <v>168830.96</v>
      </c>
      <c r="BC9" s="741">
        <f t="shared" si="0"/>
        <v>2067.44</v>
      </c>
      <c r="BD9" s="741">
        <f t="shared" si="0"/>
        <v>8010.92</v>
      </c>
      <c r="BE9" s="741">
        <f t="shared" si="0"/>
        <v>1940.96</v>
      </c>
      <c r="BF9" s="741">
        <f t="shared" si="0"/>
        <v>3871.57</v>
      </c>
      <c r="BG9" s="741">
        <f t="shared" si="0"/>
        <v>314</v>
      </c>
      <c r="BH9" s="741">
        <f t="shared" si="0"/>
        <v>11.93</v>
      </c>
      <c r="BI9" s="742">
        <f t="shared" si="0"/>
        <v>301</v>
      </c>
      <c r="BJ9" s="742">
        <f t="shared" si="0"/>
        <v>17</v>
      </c>
      <c r="BK9" s="741">
        <f t="shared" si="0"/>
        <v>0</v>
      </c>
      <c r="BL9" s="743">
        <f t="shared" si="0"/>
        <v>0</v>
      </c>
    </row>
    <row r="10" spans="1:64" customFormat="1" ht="18" customHeight="1" x14ac:dyDescent="0.3">
      <c r="A10" s="1503" t="s">
        <v>11</v>
      </c>
      <c r="B10" s="1504"/>
      <c r="C10" s="150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7" t="s">
        <v>183</v>
      </c>
      <c r="B11" s="124">
        <v>1.1000000000000001</v>
      </c>
      <c r="C11" s="125" t="s">
        <v>12</v>
      </c>
      <c r="D11" s="270">
        <f t="shared" ref="D11:D16" si="1">SUM(E11:O11)</f>
        <v>0</v>
      </c>
      <c r="E11" s="249">
        <v>0</v>
      </c>
      <c r="F11" s="249">
        <v>0</v>
      </c>
      <c r="G11" s="249">
        <v>0</v>
      </c>
      <c r="H11" s="249">
        <v>0</v>
      </c>
      <c r="I11" s="249">
        <v>0</v>
      </c>
      <c r="J11" s="249">
        <v>0</v>
      </c>
      <c r="K11" s="249">
        <v>0</v>
      </c>
      <c r="L11" s="249">
        <v>0</v>
      </c>
      <c r="M11" s="249">
        <v>0</v>
      </c>
      <c r="N11" s="249">
        <v>0</v>
      </c>
      <c r="O11" s="249">
        <v>0</v>
      </c>
      <c r="P11" s="270">
        <f t="shared" ref="P11" si="2">SUM(Q11:AA11)</f>
        <v>9932524.1599999983</v>
      </c>
      <c r="Q11" s="249">
        <v>6954068.8300000001</v>
      </c>
      <c r="R11" s="249">
        <v>216024.95999999999</v>
      </c>
      <c r="S11" s="249">
        <v>1010962.2</v>
      </c>
      <c r="T11" s="249">
        <v>1217902.19</v>
      </c>
      <c r="U11" s="249">
        <v>197759.66</v>
      </c>
      <c r="V11" s="249">
        <v>38043.32</v>
      </c>
      <c r="W11" s="249">
        <v>540.04</v>
      </c>
      <c r="X11" s="249">
        <v>206294.52</v>
      </c>
      <c r="Y11" s="249">
        <v>90928.44</v>
      </c>
      <c r="Z11" s="249">
        <v>0</v>
      </c>
      <c r="AA11" s="249">
        <v>0</v>
      </c>
      <c r="AB11" s="270">
        <f t="shared" ref="AB11" si="3">SUM(AC11:AM11)</f>
        <v>16085742.790000003</v>
      </c>
      <c r="AC11" s="249">
        <v>11395165.52</v>
      </c>
      <c r="AD11" s="249">
        <v>362543.92</v>
      </c>
      <c r="AE11" s="249">
        <v>3116540.54</v>
      </c>
      <c r="AF11" s="249">
        <v>417025.95</v>
      </c>
      <c r="AG11" s="249">
        <v>337991.89</v>
      </c>
      <c r="AH11" s="249">
        <v>48035.74</v>
      </c>
      <c r="AI11" s="249">
        <v>608.54999999999995</v>
      </c>
      <c r="AJ11" s="249">
        <v>294170.13</v>
      </c>
      <c r="AK11" s="249">
        <v>113660.55</v>
      </c>
      <c r="AL11" s="249">
        <v>0</v>
      </c>
      <c r="AM11" s="249">
        <v>0</v>
      </c>
      <c r="AN11" s="270">
        <f t="shared" ref="AN11" si="4">SUM(AO11:AY11)</f>
        <v>18628941.209999997</v>
      </c>
      <c r="AO11" s="249">
        <v>12933060.560000001</v>
      </c>
      <c r="AP11" s="249">
        <v>478027.47</v>
      </c>
      <c r="AQ11" s="249">
        <v>3688033.63</v>
      </c>
      <c r="AR11" s="249">
        <v>555513.65</v>
      </c>
      <c r="AS11" s="249">
        <v>322071.63</v>
      </c>
      <c r="AT11" s="249">
        <v>62995.81</v>
      </c>
      <c r="AU11" s="249">
        <v>815.5</v>
      </c>
      <c r="AV11" s="249">
        <v>377385.12</v>
      </c>
      <c r="AW11" s="249">
        <v>211037.84</v>
      </c>
      <c r="AX11" s="249">
        <v>0</v>
      </c>
      <c r="AY11" s="249">
        <v>0</v>
      </c>
      <c r="AZ11" s="856"/>
      <c r="BA11" s="321">
        <f t="shared" ref="BA11:BA16" si="5">SUM(BB11:BL11)+AZ11</f>
        <v>44647208.160000004</v>
      </c>
      <c r="BB11" s="271">
        <f t="shared" ref="BB11:BL16" si="6">E11+Q11+AC11+AO11</f>
        <v>31282294.910000004</v>
      </c>
      <c r="BC11" s="271">
        <f t="shared" si="6"/>
        <v>1056596.3500000001</v>
      </c>
      <c r="BD11" s="271">
        <f t="shared" si="6"/>
        <v>7815536.3700000001</v>
      </c>
      <c r="BE11" s="271">
        <f t="shared" si="6"/>
        <v>2190441.79</v>
      </c>
      <c r="BF11" s="271">
        <f t="shared" si="6"/>
        <v>857823.18</v>
      </c>
      <c r="BG11" s="271">
        <f t="shared" si="6"/>
        <v>149074.87</v>
      </c>
      <c r="BH11" s="271">
        <f t="shared" si="6"/>
        <v>1964.09</v>
      </c>
      <c r="BI11" s="271">
        <f t="shared" si="6"/>
        <v>877849.77</v>
      </c>
      <c r="BJ11" s="271">
        <f t="shared" si="6"/>
        <v>415626.82999999996</v>
      </c>
      <c r="BK11" s="271">
        <f t="shared" si="6"/>
        <v>0</v>
      </c>
      <c r="BL11" s="295">
        <f t="shared" si="6"/>
        <v>0</v>
      </c>
    </row>
    <row r="12" spans="1:64" x14ac:dyDescent="0.25">
      <c r="A12" s="1498"/>
      <c r="B12" s="126" t="s">
        <v>1300</v>
      </c>
      <c r="C12" s="127" t="s">
        <v>1309</v>
      </c>
      <c r="D12" s="270">
        <f t="shared" si="1"/>
        <v>0</v>
      </c>
      <c r="E12" s="249"/>
      <c r="F12" s="249"/>
      <c r="G12" s="249"/>
      <c r="H12" s="249"/>
      <c r="I12" s="249"/>
      <c r="J12" s="249"/>
      <c r="K12" s="249"/>
      <c r="L12" s="249"/>
      <c r="M12" s="249"/>
      <c r="N12" s="249"/>
      <c r="O12" s="249"/>
      <c r="P12" s="270">
        <f t="shared" ref="P12:P16" si="7">SUM(Q12:AA12)</f>
        <v>0</v>
      </c>
      <c r="Q12" s="249"/>
      <c r="R12" s="249"/>
      <c r="S12" s="249"/>
      <c r="T12" s="249"/>
      <c r="U12" s="249"/>
      <c r="V12" s="249"/>
      <c r="W12" s="249"/>
      <c r="X12" s="249"/>
      <c r="Y12" s="249"/>
      <c r="Z12" s="249"/>
      <c r="AA12" s="250"/>
      <c r="AB12" s="270">
        <f t="shared" ref="AB12:AB16" si="8">SUM(AC12:AM12)</f>
        <v>0</v>
      </c>
      <c r="AC12" s="249"/>
      <c r="AD12" s="249"/>
      <c r="AE12" s="249"/>
      <c r="AF12" s="249"/>
      <c r="AG12" s="249"/>
      <c r="AH12" s="249"/>
      <c r="AI12" s="249"/>
      <c r="AJ12" s="249"/>
      <c r="AK12" s="249"/>
      <c r="AL12" s="249"/>
      <c r="AM12" s="250"/>
      <c r="AN12" s="270">
        <f t="shared" ref="AN12:AN16" si="9">SUM(AO12:AY12)</f>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8"/>
      <c r="B13" s="126" t="s">
        <v>63</v>
      </c>
      <c r="C13" s="127" t="s">
        <v>343</v>
      </c>
      <c r="D13" s="271">
        <f t="shared" si="1"/>
        <v>0</v>
      </c>
      <c r="E13" s="249"/>
      <c r="F13" s="249"/>
      <c r="G13" s="249"/>
      <c r="H13" s="249"/>
      <c r="I13" s="249"/>
      <c r="J13" s="249"/>
      <c r="K13" s="249"/>
      <c r="L13" s="249"/>
      <c r="M13" s="249"/>
      <c r="N13" s="249"/>
      <c r="O13" s="250"/>
      <c r="P13" s="271">
        <f t="shared" si="7"/>
        <v>0</v>
      </c>
      <c r="Q13" s="249"/>
      <c r="R13" s="249"/>
      <c r="S13" s="249"/>
      <c r="T13" s="249"/>
      <c r="U13" s="249"/>
      <c r="V13" s="249"/>
      <c r="W13" s="249"/>
      <c r="X13" s="249"/>
      <c r="Y13" s="249"/>
      <c r="Z13" s="249"/>
      <c r="AA13" s="250"/>
      <c r="AB13" s="271">
        <f t="shared" si="8"/>
        <v>0</v>
      </c>
      <c r="AC13" s="249"/>
      <c r="AD13" s="249"/>
      <c r="AE13" s="249"/>
      <c r="AF13" s="249"/>
      <c r="AG13" s="249"/>
      <c r="AH13" s="249"/>
      <c r="AI13" s="249"/>
      <c r="AJ13" s="249"/>
      <c r="AK13" s="249"/>
      <c r="AL13" s="249"/>
      <c r="AM13" s="250"/>
      <c r="AN13" s="270">
        <f t="shared" si="9"/>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8"/>
      <c r="B14" s="126" t="s">
        <v>896</v>
      </c>
      <c r="C14" s="127" t="s">
        <v>897</v>
      </c>
      <c r="D14" s="271">
        <f t="shared" si="1"/>
        <v>0</v>
      </c>
      <c r="E14" s="249"/>
      <c r="F14" s="249"/>
      <c r="G14" s="249"/>
      <c r="H14" s="249"/>
      <c r="I14" s="249"/>
      <c r="J14" s="249"/>
      <c r="K14" s="249"/>
      <c r="L14" s="249"/>
      <c r="M14" s="249"/>
      <c r="N14" s="249"/>
      <c r="O14" s="250"/>
      <c r="P14" s="271">
        <f t="shared" si="7"/>
        <v>222674.04956745717</v>
      </c>
      <c r="Q14" s="249">
        <v>219101.12956745716</v>
      </c>
      <c r="R14" s="249"/>
      <c r="S14" s="249"/>
      <c r="T14" s="249"/>
      <c r="U14" s="249">
        <v>3572.92</v>
      </c>
      <c r="V14" s="249"/>
      <c r="W14" s="249"/>
      <c r="X14" s="249"/>
      <c r="Y14" s="249"/>
      <c r="Z14" s="249"/>
      <c r="AA14" s="250"/>
      <c r="AB14" s="271">
        <f t="shared" si="8"/>
        <v>416427.35169428779</v>
      </c>
      <c r="AC14" s="249">
        <v>416427.35169428779</v>
      </c>
      <c r="AD14" s="249"/>
      <c r="AE14" s="249"/>
      <c r="AF14" s="249"/>
      <c r="AG14" s="249"/>
      <c r="AH14" s="249"/>
      <c r="AI14" s="249"/>
      <c r="AJ14" s="249"/>
      <c r="AK14" s="249"/>
      <c r="AL14" s="249"/>
      <c r="AM14" s="250"/>
      <c r="AN14" s="270">
        <f t="shared" si="9"/>
        <v>538565.9787048396</v>
      </c>
      <c r="AO14" s="249">
        <v>538565.9787048396</v>
      </c>
      <c r="AP14" s="249"/>
      <c r="AQ14" s="249"/>
      <c r="AR14" s="249"/>
      <c r="AS14" s="249"/>
      <c r="AT14" s="249"/>
      <c r="AU14" s="249"/>
      <c r="AV14" s="249"/>
      <c r="AW14" s="249"/>
      <c r="AX14" s="249"/>
      <c r="AY14" s="250"/>
      <c r="AZ14" s="856"/>
      <c r="BA14" s="290">
        <f t="shared" si="5"/>
        <v>1177667.3799665845</v>
      </c>
      <c r="BB14" s="271">
        <f t="shared" si="6"/>
        <v>1174094.4599665846</v>
      </c>
      <c r="BC14" s="271">
        <f t="shared" si="6"/>
        <v>0</v>
      </c>
      <c r="BD14" s="271">
        <f t="shared" si="6"/>
        <v>0</v>
      </c>
      <c r="BE14" s="271">
        <f t="shared" si="6"/>
        <v>0</v>
      </c>
      <c r="BF14" s="271">
        <f t="shared" si="6"/>
        <v>3572.92</v>
      </c>
      <c r="BG14" s="271">
        <f t="shared" si="6"/>
        <v>0</v>
      </c>
      <c r="BH14" s="271">
        <f t="shared" si="6"/>
        <v>0</v>
      </c>
      <c r="BI14" s="271">
        <f t="shared" si="6"/>
        <v>0</v>
      </c>
      <c r="BJ14" s="271">
        <f t="shared" si="6"/>
        <v>0</v>
      </c>
      <c r="BK14" s="271">
        <f t="shared" si="6"/>
        <v>0</v>
      </c>
      <c r="BL14" s="291">
        <f t="shared" si="6"/>
        <v>0</v>
      </c>
    </row>
    <row r="15" spans="1:64" x14ac:dyDescent="0.25">
      <c r="A15" s="1498"/>
      <c r="B15" s="126" t="s">
        <v>94</v>
      </c>
      <c r="C15" s="127" t="s">
        <v>146</v>
      </c>
      <c r="D15" s="270">
        <f t="shared" si="1"/>
        <v>0</v>
      </c>
      <c r="E15" s="249"/>
      <c r="F15" s="249"/>
      <c r="G15" s="249"/>
      <c r="H15" s="249"/>
      <c r="I15" s="249"/>
      <c r="J15" s="249"/>
      <c r="K15" s="249"/>
      <c r="L15" s="249"/>
      <c r="M15" s="249"/>
      <c r="N15" s="249"/>
      <c r="O15" s="249"/>
      <c r="P15" s="270">
        <f t="shared" si="7"/>
        <v>0</v>
      </c>
      <c r="Q15" s="249"/>
      <c r="R15" s="249"/>
      <c r="S15" s="249"/>
      <c r="T15" s="249"/>
      <c r="U15" s="249"/>
      <c r="V15" s="249"/>
      <c r="W15" s="249"/>
      <c r="X15" s="249"/>
      <c r="Y15" s="249"/>
      <c r="Z15" s="249"/>
      <c r="AA15" s="250"/>
      <c r="AB15" s="270">
        <f t="shared" si="8"/>
        <v>0</v>
      </c>
      <c r="AC15" s="249"/>
      <c r="AD15" s="249"/>
      <c r="AE15" s="249"/>
      <c r="AF15" s="249"/>
      <c r="AG15" s="249"/>
      <c r="AH15" s="249"/>
      <c r="AI15" s="249"/>
      <c r="AJ15" s="249"/>
      <c r="AK15" s="249"/>
      <c r="AL15" s="249"/>
      <c r="AM15" s="250"/>
      <c r="AN15" s="270">
        <f t="shared" si="9"/>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8"/>
      <c r="B16" s="126" t="s">
        <v>35</v>
      </c>
      <c r="C16" s="127" t="s">
        <v>13</v>
      </c>
      <c r="D16" s="270">
        <f t="shared" si="1"/>
        <v>0</v>
      </c>
      <c r="E16" s="249">
        <v>0</v>
      </c>
      <c r="F16" s="249"/>
      <c r="G16" s="249"/>
      <c r="H16" s="249"/>
      <c r="I16" s="249"/>
      <c r="J16" s="249"/>
      <c r="K16" s="249"/>
      <c r="L16" s="249"/>
      <c r="M16" s="249"/>
      <c r="N16" s="249"/>
      <c r="O16" s="249"/>
      <c r="P16" s="270">
        <f t="shared" si="7"/>
        <v>72911.789563464496</v>
      </c>
      <c r="Q16" s="249">
        <v>54029.949563464499</v>
      </c>
      <c r="R16" s="249"/>
      <c r="S16" s="249"/>
      <c r="T16" s="249"/>
      <c r="U16" s="249"/>
      <c r="V16" s="249"/>
      <c r="W16" s="249"/>
      <c r="X16" s="249"/>
      <c r="Y16" s="249"/>
      <c r="Z16" s="249">
        <v>18881.839999999997</v>
      </c>
      <c r="AA16" s="250"/>
      <c r="AB16" s="270">
        <f t="shared" si="8"/>
        <v>107284.93334464947</v>
      </c>
      <c r="AC16" s="249">
        <v>76410.573344649471</v>
      </c>
      <c r="AD16" s="249"/>
      <c r="AE16" s="249"/>
      <c r="AF16" s="249"/>
      <c r="AG16" s="249"/>
      <c r="AH16" s="249"/>
      <c r="AI16" s="249"/>
      <c r="AJ16" s="249"/>
      <c r="AK16" s="249"/>
      <c r="AL16" s="249">
        <v>30874.36</v>
      </c>
      <c r="AM16" s="250"/>
      <c r="AN16" s="270">
        <f t="shared" si="9"/>
        <v>38443.656410332071</v>
      </c>
      <c r="AO16" s="249">
        <v>38443.656410332071</v>
      </c>
      <c r="AP16" s="249"/>
      <c r="AQ16" s="249"/>
      <c r="AR16" s="249"/>
      <c r="AS16" s="249"/>
      <c r="AT16" s="249"/>
      <c r="AU16" s="249"/>
      <c r="AV16" s="249"/>
      <c r="AW16" s="249"/>
      <c r="AX16" s="249"/>
      <c r="AY16" s="250"/>
      <c r="AZ16" s="856">
        <v>28.080828024057855</v>
      </c>
      <c r="BA16" s="290">
        <f t="shared" si="5"/>
        <v>218668.46014647008</v>
      </c>
      <c r="BB16" s="271">
        <f t="shared" si="6"/>
        <v>168884.17931844603</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49756.2</v>
      </c>
      <c r="BL16" s="291">
        <f t="shared" si="6"/>
        <v>0</v>
      </c>
    </row>
    <row r="17" spans="1:64" s="209" customFormat="1" x14ac:dyDescent="0.25">
      <c r="A17" s="1498"/>
      <c r="B17" s="128" t="s">
        <v>201</v>
      </c>
      <c r="C17" s="309" t="s">
        <v>14</v>
      </c>
      <c r="D17" s="272">
        <f>SUM(D11:D16)</f>
        <v>0</v>
      </c>
      <c r="E17" s="272">
        <f>SUM(E11:E16)</f>
        <v>0</v>
      </c>
      <c r="F17" s="272">
        <f>SUM(F11:F16)</f>
        <v>0</v>
      </c>
      <c r="G17" s="272">
        <f t="shared" ref="G17:O17" si="10">SUM(G11:G16)</f>
        <v>0</v>
      </c>
      <c r="H17" s="272">
        <f t="shared" si="10"/>
        <v>0</v>
      </c>
      <c r="I17" s="272">
        <f t="shared" si="10"/>
        <v>0</v>
      </c>
      <c r="J17" s="272">
        <f t="shared" si="10"/>
        <v>0</v>
      </c>
      <c r="K17" s="272">
        <f t="shared" si="10"/>
        <v>0</v>
      </c>
      <c r="L17" s="272">
        <f t="shared" si="10"/>
        <v>0</v>
      </c>
      <c r="M17" s="272">
        <f t="shared" si="10"/>
        <v>0</v>
      </c>
      <c r="N17" s="272">
        <f t="shared" si="10"/>
        <v>0</v>
      </c>
      <c r="O17" s="272">
        <f t="shared" si="10"/>
        <v>0</v>
      </c>
      <c r="P17" s="288">
        <f>SUM(P11:P16)</f>
        <v>10228109.99913092</v>
      </c>
      <c r="Q17" s="272">
        <f>SUM(Q11:Q16)</f>
        <v>7227199.9091309216</v>
      </c>
      <c r="R17" s="272">
        <f>SUM(R11:R16)</f>
        <v>216024.95999999999</v>
      </c>
      <c r="S17" s="272">
        <f t="shared" ref="S17:AA17" si="11">SUM(S11:S16)</f>
        <v>1010962.2</v>
      </c>
      <c r="T17" s="272">
        <f t="shared" si="11"/>
        <v>1217902.19</v>
      </c>
      <c r="U17" s="272">
        <f t="shared" si="11"/>
        <v>201332.58000000002</v>
      </c>
      <c r="V17" s="272">
        <f t="shared" si="11"/>
        <v>38043.32</v>
      </c>
      <c r="W17" s="272">
        <f t="shared" si="11"/>
        <v>540.04</v>
      </c>
      <c r="X17" s="272">
        <f t="shared" si="11"/>
        <v>206294.52</v>
      </c>
      <c r="Y17" s="272">
        <f t="shared" si="11"/>
        <v>90928.44</v>
      </c>
      <c r="Z17" s="272">
        <f t="shared" si="11"/>
        <v>18881.839999999997</v>
      </c>
      <c r="AA17" s="281">
        <f t="shared" si="11"/>
        <v>0</v>
      </c>
      <c r="AB17" s="288">
        <f>SUM(AB11:AB16)</f>
        <v>16609455.07503894</v>
      </c>
      <c r="AC17" s="272">
        <f>SUM(AC11:AC16)</f>
        <v>11888003.445038937</v>
      </c>
      <c r="AD17" s="272">
        <f>SUM(AD11:AD16)</f>
        <v>362543.92</v>
      </c>
      <c r="AE17" s="272">
        <f t="shared" ref="AE17:AM17" si="12">SUM(AE11:AE16)</f>
        <v>3116540.54</v>
      </c>
      <c r="AF17" s="272">
        <f t="shared" si="12"/>
        <v>417025.95</v>
      </c>
      <c r="AG17" s="272">
        <f t="shared" si="12"/>
        <v>337991.89</v>
      </c>
      <c r="AH17" s="272">
        <f t="shared" si="12"/>
        <v>48035.74</v>
      </c>
      <c r="AI17" s="272">
        <f t="shared" si="12"/>
        <v>608.54999999999995</v>
      </c>
      <c r="AJ17" s="272">
        <f t="shared" si="12"/>
        <v>294170.13</v>
      </c>
      <c r="AK17" s="272">
        <f t="shared" si="12"/>
        <v>113660.55</v>
      </c>
      <c r="AL17" s="272">
        <f t="shared" si="12"/>
        <v>30874.36</v>
      </c>
      <c r="AM17" s="272">
        <f t="shared" si="12"/>
        <v>0</v>
      </c>
      <c r="AN17" s="288">
        <f>SUM(AN11:AN16)</f>
        <v>19205950.84511517</v>
      </c>
      <c r="AO17" s="272">
        <f>SUM(AO11:AO16)</f>
        <v>13510070.195115173</v>
      </c>
      <c r="AP17" s="272">
        <f t="shared" ref="AP17:AZ17" si="13">SUM(AP11:AP16)</f>
        <v>478027.47</v>
      </c>
      <c r="AQ17" s="272">
        <f t="shared" si="13"/>
        <v>3688033.63</v>
      </c>
      <c r="AR17" s="272">
        <f t="shared" si="13"/>
        <v>555513.65</v>
      </c>
      <c r="AS17" s="272">
        <f t="shared" si="13"/>
        <v>322071.63</v>
      </c>
      <c r="AT17" s="272">
        <f t="shared" si="13"/>
        <v>62995.81</v>
      </c>
      <c r="AU17" s="272">
        <f t="shared" si="13"/>
        <v>815.5</v>
      </c>
      <c r="AV17" s="272">
        <f t="shared" si="13"/>
        <v>377385.12</v>
      </c>
      <c r="AW17" s="272">
        <f t="shared" si="13"/>
        <v>211037.84</v>
      </c>
      <c r="AX17" s="272">
        <f t="shared" si="13"/>
        <v>0</v>
      </c>
      <c r="AY17" s="281">
        <f t="shared" si="13"/>
        <v>0</v>
      </c>
      <c r="AZ17" s="293">
        <f t="shared" si="13"/>
        <v>28.080828024057855</v>
      </c>
      <c r="BA17" s="292">
        <f>SUM(BA11:BA16)</f>
        <v>46043544.000113063</v>
      </c>
      <c r="BB17" s="272">
        <f>SUM(BB11:BB16)</f>
        <v>32625273.549285036</v>
      </c>
      <c r="BC17" s="272">
        <f t="shared" ref="BC17:BL17" si="14">SUM(BC11:BC16)</f>
        <v>1056596.3500000001</v>
      </c>
      <c r="BD17" s="272">
        <f t="shared" si="14"/>
        <v>7815536.3700000001</v>
      </c>
      <c r="BE17" s="272">
        <f t="shared" si="14"/>
        <v>2190441.79</v>
      </c>
      <c r="BF17" s="272">
        <f t="shared" si="14"/>
        <v>861396.10000000009</v>
      </c>
      <c r="BG17" s="272">
        <f t="shared" si="14"/>
        <v>149074.87</v>
      </c>
      <c r="BH17" s="272">
        <f t="shared" si="14"/>
        <v>1964.09</v>
      </c>
      <c r="BI17" s="272">
        <f t="shared" si="14"/>
        <v>877849.77</v>
      </c>
      <c r="BJ17" s="272">
        <f>SUM(BJ11:BJ16)</f>
        <v>415626.82999999996</v>
      </c>
      <c r="BK17" s="272">
        <f t="shared" si="14"/>
        <v>49756.2</v>
      </c>
      <c r="BL17" s="293">
        <f t="shared" si="14"/>
        <v>0</v>
      </c>
    </row>
    <row r="18" spans="1:64" customFormat="1" ht="14.85" customHeight="1" x14ac:dyDescent="0.25">
      <c r="A18" s="1500" t="s">
        <v>268</v>
      </c>
      <c r="B18" s="1501"/>
      <c r="C18" s="1502"/>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92" t="s">
        <v>247</v>
      </c>
      <c r="AO18" s="1461"/>
      <c r="AP18" s="1461"/>
      <c r="AQ18" s="1461"/>
      <c r="AR18" s="1461"/>
      <c r="AS18" s="1461"/>
      <c r="AT18" s="1461"/>
      <c r="AU18" s="1461"/>
      <c r="AV18" s="1461"/>
      <c r="AW18" s="1461"/>
      <c r="AX18" s="1461"/>
      <c r="AY18" s="1493"/>
      <c r="AZ18" s="719"/>
      <c r="BA18" s="1460" t="s">
        <v>807</v>
      </c>
      <c r="BB18" s="1461"/>
      <c r="BC18" s="1461"/>
      <c r="BD18" s="1461"/>
      <c r="BE18" s="1461"/>
      <c r="BF18" s="1461"/>
      <c r="BG18" s="1461"/>
      <c r="BH18" s="1461"/>
      <c r="BI18" s="1461"/>
      <c r="BJ18" s="1461"/>
      <c r="BK18" s="1461"/>
      <c r="BL18" s="1462"/>
    </row>
    <row r="19" spans="1:64" customFormat="1" ht="45" customHeight="1" x14ac:dyDescent="0.25">
      <c r="A19" s="1503"/>
      <c r="B19" s="1504"/>
      <c r="C19" s="1505"/>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497" t="s">
        <v>0</v>
      </c>
      <c r="B20" s="124">
        <v>2.1</v>
      </c>
      <c r="C20" s="125" t="s">
        <v>147</v>
      </c>
      <c r="D20" s="273">
        <f t="shared" ref="D20:D27" si="15">SUM(E20:O20)</f>
        <v>0</v>
      </c>
      <c r="E20" s="251">
        <v>0</v>
      </c>
      <c r="F20" s="251">
        <v>0</v>
      </c>
      <c r="G20" s="251">
        <v>0</v>
      </c>
      <c r="H20" s="251">
        <v>0</v>
      </c>
      <c r="I20" s="251">
        <v>0</v>
      </c>
      <c r="J20" s="251">
        <v>0</v>
      </c>
      <c r="K20" s="251">
        <v>0</v>
      </c>
      <c r="L20" s="251">
        <v>0</v>
      </c>
      <c r="M20" s="251">
        <v>0</v>
      </c>
      <c r="N20" s="251">
        <v>0</v>
      </c>
      <c r="O20" s="252">
        <v>0</v>
      </c>
      <c r="P20" s="273">
        <f t="shared" ref="P20:P27" si="16">SUM(Q20:AA20)</f>
        <v>1987827.3600000003</v>
      </c>
      <c r="Q20" s="251">
        <v>1571859.4700000002</v>
      </c>
      <c r="R20" s="251">
        <v>0</v>
      </c>
      <c r="S20" s="251">
        <v>374034.59</v>
      </c>
      <c r="T20" s="251">
        <v>37036.619999999995</v>
      </c>
      <c r="U20" s="251">
        <v>571.84000000000015</v>
      </c>
      <c r="V20" s="251">
        <v>0</v>
      </c>
      <c r="W20" s="251">
        <v>0</v>
      </c>
      <c r="X20" s="251">
        <v>4324.84</v>
      </c>
      <c r="Y20" s="251">
        <v>0</v>
      </c>
      <c r="Z20" s="251">
        <v>0</v>
      </c>
      <c r="AA20" s="252">
        <v>0</v>
      </c>
      <c r="AB20" s="273">
        <f t="shared" ref="AB20:AB27" si="17">SUM(AC20:AM20)</f>
        <v>2123971.81</v>
      </c>
      <c r="AC20" s="251">
        <v>1360339.5699999998</v>
      </c>
      <c r="AD20" s="251">
        <v>12753.25</v>
      </c>
      <c r="AE20" s="251">
        <v>610542.1</v>
      </c>
      <c r="AF20" s="251">
        <v>89086.93</v>
      </c>
      <c r="AG20" s="251">
        <v>22196.62</v>
      </c>
      <c r="AH20" s="251">
        <v>0</v>
      </c>
      <c r="AI20" s="251">
        <v>0</v>
      </c>
      <c r="AJ20" s="251">
        <v>29053.34</v>
      </c>
      <c r="AK20" s="251">
        <v>0</v>
      </c>
      <c r="AL20" s="251">
        <v>0</v>
      </c>
      <c r="AM20" s="252">
        <v>0</v>
      </c>
      <c r="AN20" s="276">
        <f t="shared" ref="AN20:AN27" si="18">SUM(AO20:AY20)</f>
        <v>1945547.67</v>
      </c>
      <c r="AO20" s="251">
        <v>1285699.81</v>
      </c>
      <c r="AP20" s="251">
        <v>85686.83</v>
      </c>
      <c r="AQ20" s="251">
        <v>436914.61</v>
      </c>
      <c r="AR20" s="251">
        <v>79815.44</v>
      </c>
      <c r="AS20" s="251">
        <v>128.49</v>
      </c>
      <c r="AT20" s="251">
        <v>40306.44</v>
      </c>
      <c r="AU20" s="251">
        <v>0</v>
      </c>
      <c r="AV20" s="249">
        <v>3171.21</v>
      </c>
      <c r="AW20" s="251">
        <v>13824.84</v>
      </c>
      <c r="AX20" s="251">
        <v>0</v>
      </c>
      <c r="AY20" s="252">
        <v>0</v>
      </c>
      <c r="AZ20" s="857">
        <v>0</v>
      </c>
      <c r="BA20" s="294">
        <f t="shared" ref="BA20:BA27" si="19">SUM(BB20:BL20)+AZ20</f>
        <v>6057346.8399999999</v>
      </c>
      <c r="BB20" s="271">
        <f t="shared" ref="BB20:BL27" si="20">E20+Q20+AC20+AO20</f>
        <v>4217898.8499999996</v>
      </c>
      <c r="BC20" s="271">
        <f t="shared" si="20"/>
        <v>98440.08</v>
      </c>
      <c r="BD20" s="271">
        <f t="shared" si="20"/>
        <v>1421491.2999999998</v>
      </c>
      <c r="BE20" s="271">
        <f t="shared" si="20"/>
        <v>205938.99</v>
      </c>
      <c r="BF20" s="271">
        <f t="shared" si="20"/>
        <v>22896.95</v>
      </c>
      <c r="BG20" s="271">
        <f t="shared" si="20"/>
        <v>40306.44</v>
      </c>
      <c r="BH20" s="271">
        <f t="shared" si="20"/>
        <v>0</v>
      </c>
      <c r="BI20" s="271">
        <f t="shared" si="20"/>
        <v>36549.39</v>
      </c>
      <c r="BJ20" s="271">
        <f t="shared" si="20"/>
        <v>13824.84</v>
      </c>
      <c r="BK20" s="271">
        <f t="shared" si="20"/>
        <v>0</v>
      </c>
      <c r="BL20" s="295">
        <f t="shared" si="20"/>
        <v>0</v>
      </c>
    </row>
    <row r="21" spans="1:64" ht="24.75" x14ac:dyDescent="0.25">
      <c r="A21" s="1498"/>
      <c r="B21" s="126">
        <v>2.2000000000000002</v>
      </c>
      <c r="C21" s="127" t="s">
        <v>148</v>
      </c>
      <c r="D21" s="274">
        <f t="shared" si="15"/>
        <v>0</v>
      </c>
      <c r="E21" s="253">
        <v>0</v>
      </c>
      <c r="F21" s="253">
        <v>0</v>
      </c>
      <c r="G21" s="253">
        <v>0</v>
      </c>
      <c r="H21" s="253">
        <v>0</v>
      </c>
      <c r="I21" s="253">
        <v>0</v>
      </c>
      <c r="J21" s="253">
        <v>0</v>
      </c>
      <c r="K21" s="253">
        <v>0</v>
      </c>
      <c r="L21" s="253">
        <v>0</v>
      </c>
      <c r="M21" s="253">
        <v>0</v>
      </c>
      <c r="N21" s="253">
        <v>0</v>
      </c>
      <c r="O21" s="254">
        <v>0</v>
      </c>
      <c r="P21" s="274">
        <f t="shared" si="16"/>
        <v>39726.33292751736</v>
      </c>
      <c r="Q21" s="253">
        <v>39218.301061881626</v>
      </c>
      <c r="R21" s="253">
        <v>0</v>
      </c>
      <c r="S21" s="253">
        <v>473.16508616004489</v>
      </c>
      <c r="T21" s="253">
        <v>46.855974786301942</v>
      </c>
      <c r="U21" s="253">
        <v>-17.450805955531479</v>
      </c>
      <c r="V21" s="253">
        <v>0</v>
      </c>
      <c r="W21" s="253">
        <v>0</v>
      </c>
      <c r="X21" s="253">
        <v>5.4616106449193049</v>
      </c>
      <c r="Y21" s="253">
        <v>0</v>
      </c>
      <c r="Z21" s="253">
        <v>0</v>
      </c>
      <c r="AA21" s="254">
        <v>0</v>
      </c>
      <c r="AB21" s="274">
        <f t="shared" si="17"/>
        <v>64423.699851009937</v>
      </c>
      <c r="AC21" s="253">
        <v>58344.819588811952</v>
      </c>
      <c r="AD21" s="253">
        <v>546.98553716335334</v>
      </c>
      <c r="AE21" s="253">
        <v>5372.9586139113781</v>
      </c>
      <c r="AF21" s="253">
        <v>784.03454492111655</v>
      </c>
      <c r="AG21" s="253">
        <v>-880.79941551230274</v>
      </c>
      <c r="AH21" s="253">
        <v>0</v>
      </c>
      <c r="AI21" s="253">
        <v>0</v>
      </c>
      <c r="AJ21" s="253">
        <v>255.70098171444141</v>
      </c>
      <c r="AK21" s="253">
        <v>0</v>
      </c>
      <c r="AL21" s="253">
        <v>0</v>
      </c>
      <c r="AM21" s="254">
        <v>0</v>
      </c>
      <c r="AN21" s="289">
        <f t="shared" si="18"/>
        <v>168467.61842558955</v>
      </c>
      <c r="AO21" s="253">
        <v>121429.09833614746</v>
      </c>
      <c r="AP21" s="253">
        <v>8092.7712870881933</v>
      </c>
      <c r="AQ21" s="253">
        <v>28767.710107721665</v>
      </c>
      <c r="AR21" s="253">
        <v>5255.3622631741546</v>
      </c>
      <c r="AS21" s="253">
        <v>-3.1355151013610314</v>
      </c>
      <c r="AT21" s="253">
        <v>3806.7787116963395</v>
      </c>
      <c r="AU21" s="253">
        <v>0</v>
      </c>
      <c r="AV21" s="253">
        <v>208.75909585426899</v>
      </c>
      <c r="AW21" s="253">
        <v>910.2741390088463</v>
      </c>
      <c r="AX21" s="253">
        <v>0</v>
      </c>
      <c r="AY21" s="254">
        <v>0</v>
      </c>
      <c r="AZ21" s="526">
        <v>0</v>
      </c>
      <c r="BA21" s="296">
        <f t="shared" si="19"/>
        <v>272617.65120411688</v>
      </c>
      <c r="BB21" s="271">
        <f t="shared" si="20"/>
        <v>218992.21898684104</v>
      </c>
      <c r="BC21" s="271">
        <f t="shared" si="20"/>
        <v>8639.7568242515463</v>
      </c>
      <c r="BD21" s="271">
        <f t="shared" si="20"/>
        <v>34613.833807793089</v>
      </c>
      <c r="BE21" s="271">
        <f t="shared" si="20"/>
        <v>6086.2527828815728</v>
      </c>
      <c r="BF21" s="271">
        <f t="shared" si="20"/>
        <v>-901.38573656919527</v>
      </c>
      <c r="BG21" s="271">
        <f t="shared" si="20"/>
        <v>3806.7787116963395</v>
      </c>
      <c r="BH21" s="271">
        <f t="shared" si="20"/>
        <v>0</v>
      </c>
      <c r="BI21" s="271">
        <f t="shared" si="20"/>
        <v>469.92168821362969</v>
      </c>
      <c r="BJ21" s="271">
        <f t="shared" si="20"/>
        <v>910.2741390088463</v>
      </c>
      <c r="BK21" s="271">
        <f t="shared" si="20"/>
        <v>0</v>
      </c>
      <c r="BL21" s="291">
        <f t="shared" si="20"/>
        <v>0</v>
      </c>
    </row>
    <row r="22" spans="1:64" x14ac:dyDescent="0.25">
      <c r="A22" s="1498"/>
      <c r="B22" s="126">
        <v>2.2999999999999998</v>
      </c>
      <c r="C22" s="127" t="s">
        <v>149</v>
      </c>
      <c r="D22" s="274">
        <f t="shared" si="15"/>
        <v>0</v>
      </c>
      <c r="E22" s="253">
        <v>0</v>
      </c>
      <c r="F22" s="253">
        <v>0</v>
      </c>
      <c r="G22" s="253">
        <v>0</v>
      </c>
      <c r="H22" s="253">
        <v>0</v>
      </c>
      <c r="I22" s="253">
        <v>0</v>
      </c>
      <c r="J22" s="253">
        <v>0</v>
      </c>
      <c r="K22" s="253">
        <v>0</v>
      </c>
      <c r="L22" s="253">
        <v>0</v>
      </c>
      <c r="M22" s="253">
        <v>0</v>
      </c>
      <c r="N22" s="253">
        <v>0</v>
      </c>
      <c r="O22" s="254">
        <v>0</v>
      </c>
      <c r="P22" s="274">
        <f t="shared" si="16"/>
        <v>550733.1399999992</v>
      </c>
      <c r="Q22" s="253">
        <v>473358.90999999904</v>
      </c>
      <c r="R22" s="253">
        <v>18890.84</v>
      </c>
      <c r="S22" s="253">
        <v>44829.950000000004</v>
      </c>
      <c r="T22" s="253">
        <v>6991.81</v>
      </c>
      <c r="U22" s="253">
        <v>1125.18</v>
      </c>
      <c r="V22" s="253">
        <v>678.53</v>
      </c>
      <c r="W22" s="253">
        <v>0</v>
      </c>
      <c r="X22" s="253">
        <v>3723.37</v>
      </c>
      <c r="Y22" s="253">
        <v>1134.55</v>
      </c>
      <c r="Z22" s="253">
        <v>0</v>
      </c>
      <c r="AA22" s="254">
        <v>0</v>
      </c>
      <c r="AB22" s="274">
        <f t="shared" si="17"/>
        <v>892224.4199999969</v>
      </c>
      <c r="AC22" s="253">
        <v>709960.47999999695</v>
      </c>
      <c r="AD22" s="253">
        <v>25923.37</v>
      </c>
      <c r="AE22" s="253">
        <v>114337.56999999999</v>
      </c>
      <c r="AF22" s="253">
        <v>25760.61</v>
      </c>
      <c r="AG22" s="253">
        <v>8650.27</v>
      </c>
      <c r="AH22" s="253">
        <v>393.9</v>
      </c>
      <c r="AI22" s="253">
        <v>106.08</v>
      </c>
      <c r="AJ22" s="253">
        <v>5721.64</v>
      </c>
      <c r="AK22" s="253">
        <v>1370.5</v>
      </c>
      <c r="AL22" s="253">
        <v>0</v>
      </c>
      <c r="AM22" s="254">
        <v>0</v>
      </c>
      <c r="AN22" s="289">
        <f t="shared" si="18"/>
        <v>903845.63999999512</v>
      </c>
      <c r="AO22" s="253">
        <v>731762.84999999497</v>
      </c>
      <c r="AP22" s="253">
        <v>35491.919999999998</v>
      </c>
      <c r="AQ22" s="253">
        <v>106245.07000000009</v>
      </c>
      <c r="AR22" s="253">
        <v>17063.89</v>
      </c>
      <c r="AS22" s="253">
        <v>3875.47</v>
      </c>
      <c r="AT22" s="253">
        <v>3202.5</v>
      </c>
      <c r="AU22" s="253">
        <v>0</v>
      </c>
      <c r="AV22" s="253">
        <v>6123.5599999999995</v>
      </c>
      <c r="AW22" s="253">
        <v>80.38</v>
      </c>
      <c r="AX22" s="253">
        <v>0</v>
      </c>
      <c r="AY22" s="254">
        <v>0</v>
      </c>
      <c r="AZ22" s="526">
        <v>0</v>
      </c>
      <c r="BA22" s="296">
        <f t="shared" si="19"/>
        <v>2346803.1999999909</v>
      </c>
      <c r="BB22" s="271">
        <f t="shared" si="20"/>
        <v>1915082.2399999909</v>
      </c>
      <c r="BC22" s="271">
        <f t="shared" si="20"/>
        <v>80306.13</v>
      </c>
      <c r="BD22" s="271">
        <f t="shared" si="20"/>
        <v>265412.59000000008</v>
      </c>
      <c r="BE22" s="271">
        <f t="shared" si="20"/>
        <v>49816.31</v>
      </c>
      <c r="BF22" s="271">
        <f t="shared" si="20"/>
        <v>13650.92</v>
      </c>
      <c r="BG22" s="271">
        <f t="shared" si="20"/>
        <v>4274.93</v>
      </c>
      <c r="BH22" s="271">
        <f t="shared" si="20"/>
        <v>106.08</v>
      </c>
      <c r="BI22" s="271">
        <f t="shared" si="20"/>
        <v>15568.57</v>
      </c>
      <c r="BJ22" s="271">
        <f t="shared" si="20"/>
        <v>2585.4300000000003</v>
      </c>
      <c r="BK22" s="271">
        <f t="shared" si="20"/>
        <v>0</v>
      </c>
      <c r="BL22" s="291">
        <f t="shared" si="20"/>
        <v>0</v>
      </c>
    </row>
    <row r="23" spans="1:64" x14ac:dyDescent="0.25">
      <c r="A23" s="1498"/>
      <c r="B23" s="126">
        <v>2.4</v>
      </c>
      <c r="C23" s="127" t="s">
        <v>150</v>
      </c>
      <c r="D23" s="274">
        <f t="shared" si="15"/>
        <v>0</v>
      </c>
      <c r="E23" s="253">
        <v>0</v>
      </c>
      <c r="F23" s="253">
        <v>0</v>
      </c>
      <c r="G23" s="253">
        <v>0</v>
      </c>
      <c r="H23" s="253">
        <v>0</v>
      </c>
      <c r="I23" s="253">
        <v>0</v>
      </c>
      <c r="J23" s="253">
        <v>0</v>
      </c>
      <c r="K23" s="253">
        <v>0</v>
      </c>
      <c r="L23" s="253">
        <v>0</v>
      </c>
      <c r="M23" s="253">
        <v>0</v>
      </c>
      <c r="N23" s="253">
        <v>0</v>
      </c>
      <c r="O23" s="254">
        <v>0</v>
      </c>
      <c r="P23" s="274">
        <f t="shared" si="16"/>
        <v>293522.66000000003</v>
      </c>
      <c r="Q23" s="253">
        <v>157759.36000000002</v>
      </c>
      <c r="R23" s="253">
        <v>4558.03</v>
      </c>
      <c r="S23" s="253">
        <v>127384.33</v>
      </c>
      <c r="T23" s="253">
        <v>2603.67</v>
      </c>
      <c r="U23" s="253">
        <v>831.81</v>
      </c>
      <c r="V23" s="253">
        <v>0</v>
      </c>
      <c r="W23" s="253">
        <v>0</v>
      </c>
      <c r="X23" s="253">
        <v>236.02</v>
      </c>
      <c r="Y23" s="253">
        <v>149.44</v>
      </c>
      <c r="Z23" s="253">
        <v>0</v>
      </c>
      <c r="AA23" s="254">
        <v>0</v>
      </c>
      <c r="AB23" s="274">
        <f t="shared" si="17"/>
        <v>468896.54000000004</v>
      </c>
      <c r="AC23" s="253">
        <v>330388.91000000003</v>
      </c>
      <c r="AD23" s="253">
        <v>8022.01</v>
      </c>
      <c r="AE23" s="253">
        <v>125106.64</v>
      </c>
      <c r="AF23" s="253">
        <v>796.38</v>
      </c>
      <c r="AG23" s="253">
        <v>3591.6400000000003</v>
      </c>
      <c r="AH23" s="253">
        <v>299</v>
      </c>
      <c r="AI23" s="253">
        <v>0</v>
      </c>
      <c r="AJ23" s="253">
        <v>643.36</v>
      </c>
      <c r="AK23" s="253">
        <v>48.6</v>
      </c>
      <c r="AL23" s="253">
        <v>0</v>
      </c>
      <c r="AM23" s="254">
        <v>0</v>
      </c>
      <c r="AN23" s="289">
        <f t="shared" si="18"/>
        <v>420105.79000000004</v>
      </c>
      <c r="AO23" s="253">
        <v>247861.74</v>
      </c>
      <c r="AP23" s="253">
        <v>2741.6099999999997</v>
      </c>
      <c r="AQ23" s="253">
        <v>78755.81</v>
      </c>
      <c r="AR23" s="253">
        <v>77376.140000000014</v>
      </c>
      <c r="AS23" s="253">
        <v>3315.53</v>
      </c>
      <c r="AT23" s="253">
        <v>0</v>
      </c>
      <c r="AU23" s="253">
        <v>0</v>
      </c>
      <c r="AV23" s="253">
        <v>9773.1200000000008</v>
      </c>
      <c r="AW23" s="253">
        <v>281.83999999999997</v>
      </c>
      <c r="AX23" s="253">
        <v>0</v>
      </c>
      <c r="AY23" s="254">
        <v>0</v>
      </c>
      <c r="AZ23" s="526">
        <v>0</v>
      </c>
      <c r="BA23" s="296">
        <f t="shared" si="19"/>
        <v>1182524.9899999998</v>
      </c>
      <c r="BB23" s="271">
        <f t="shared" si="20"/>
        <v>736010.01</v>
      </c>
      <c r="BC23" s="271">
        <f t="shared" si="20"/>
        <v>15321.650000000001</v>
      </c>
      <c r="BD23" s="271">
        <f t="shared" si="20"/>
        <v>331246.78000000003</v>
      </c>
      <c r="BE23" s="271">
        <f t="shared" si="20"/>
        <v>80776.190000000017</v>
      </c>
      <c r="BF23" s="271">
        <f t="shared" si="20"/>
        <v>7738.9800000000014</v>
      </c>
      <c r="BG23" s="271">
        <f t="shared" si="20"/>
        <v>299</v>
      </c>
      <c r="BH23" s="271">
        <f t="shared" si="20"/>
        <v>0</v>
      </c>
      <c r="BI23" s="271">
        <f t="shared" si="20"/>
        <v>10652.5</v>
      </c>
      <c r="BJ23" s="271">
        <f t="shared" si="20"/>
        <v>479.88</v>
      </c>
      <c r="BK23" s="271">
        <f t="shared" si="20"/>
        <v>0</v>
      </c>
      <c r="BL23" s="291">
        <f t="shared" si="20"/>
        <v>0</v>
      </c>
    </row>
    <row r="24" spans="1:64" ht="24.75" x14ac:dyDescent="0.25">
      <c r="A24" s="1498"/>
      <c r="B24" s="126">
        <v>2.5</v>
      </c>
      <c r="C24" s="127" t="s">
        <v>151</v>
      </c>
      <c r="D24" s="274">
        <f t="shared" si="15"/>
        <v>0</v>
      </c>
      <c r="E24" s="253">
        <v>0</v>
      </c>
      <c r="F24" s="253">
        <v>0</v>
      </c>
      <c r="G24" s="253">
        <v>0</v>
      </c>
      <c r="H24" s="253">
        <v>0</v>
      </c>
      <c r="I24" s="253">
        <v>0</v>
      </c>
      <c r="J24" s="253">
        <v>0</v>
      </c>
      <c r="K24" s="253">
        <v>0</v>
      </c>
      <c r="L24" s="253">
        <v>0</v>
      </c>
      <c r="M24" s="253">
        <v>0</v>
      </c>
      <c r="N24" s="253">
        <v>0</v>
      </c>
      <c r="O24" s="254">
        <v>0</v>
      </c>
      <c r="P24" s="274">
        <f t="shared" si="16"/>
        <v>16519.524418939174</v>
      </c>
      <c r="Q24" s="253">
        <v>15746.564365905982</v>
      </c>
      <c r="R24" s="253">
        <v>585.0553823497487</v>
      </c>
      <c r="S24" s="253">
        <v>213.99475192190792</v>
      </c>
      <c r="T24" s="253">
        <v>11.649162134552213</v>
      </c>
      <c r="U24" s="253">
        <v>-61.082221002105996</v>
      </c>
      <c r="V24" s="253">
        <v>16.929499314285717</v>
      </c>
      <c r="W24" s="253">
        <v>0</v>
      </c>
      <c r="X24" s="253">
        <v>4.8560105094130499</v>
      </c>
      <c r="Y24" s="253">
        <v>1.5574678053892324</v>
      </c>
      <c r="Z24" s="253">
        <v>0</v>
      </c>
      <c r="AA24" s="254">
        <v>0</v>
      </c>
      <c r="AB24" s="274">
        <f t="shared" si="17"/>
        <v>48009.078008547527</v>
      </c>
      <c r="AC24" s="253">
        <v>44620.474775191855</v>
      </c>
      <c r="AD24" s="253">
        <v>1455.9137406946588</v>
      </c>
      <c r="AE24" s="253">
        <v>2097.338934911782</v>
      </c>
      <c r="AF24" s="253">
        <v>231.81282523895612</v>
      </c>
      <c r="AG24" s="253">
        <v>-489.88163478569601</v>
      </c>
      <c r="AH24" s="253">
        <v>29.718407362867339</v>
      </c>
      <c r="AI24" s="253">
        <v>-4.2896159789420709</v>
      </c>
      <c r="AJ24" s="253">
        <v>55.598214133319431</v>
      </c>
      <c r="AK24" s="253">
        <v>12.392361778727004</v>
      </c>
      <c r="AL24" s="253">
        <v>0</v>
      </c>
      <c r="AM24" s="254">
        <v>0</v>
      </c>
      <c r="AN24" s="289">
        <f t="shared" si="18"/>
        <v>115718.30833647988</v>
      </c>
      <c r="AO24" s="253">
        <v>92521.543323256512</v>
      </c>
      <c r="AP24" s="253">
        <v>3611.0008246077673</v>
      </c>
      <c r="AQ24" s="253">
        <v>12172.467630326992</v>
      </c>
      <c r="AR24" s="253">
        <v>6217.068219561892</v>
      </c>
      <c r="AS24" s="253">
        <v>-175.95629595846614</v>
      </c>
      <c r="AT24" s="253">
        <v>302.46305117017334</v>
      </c>
      <c r="AU24" s="253">
        <v>0</v>
      </c>
      <c r="AV24" s="253">
        <v>1045.956092459211</v>
      </c>
      <c r="AW24" s="253">
        <v>23.765491055817701</v>
      </c>
      <c r="AX24" s="253">
        <v>0</v>
      </c>
      <c r="AY24" s="254">
        <v>0</v>
      </c>
      <c r="AZ24" s="526">
        <v>0</v>
      </c>
      <c r="BA24" s="296">
        <f t="shared" si="19"/>
        <v>180246.91076396656</v>
      </c>
      <c r="BB24" s="271">
        <f t="shared" si="20"/>
        <v>152888.58246435435</v>
      </c>
      <c r="BC24" s="271">
        <f t="shared" si="20"/>
        <v>5651.9699476521746</v>
      </c>
      <c r="BD24" s="271">
        <f t="shared" si="20"/>
        <v>14483.801317160682</v>
      </c>
      <c r="BE24" s="271">
        <f t="shared" si="20"/>
        <v>6460.5302069354002</v>
      </c>
      <c r="BF24" s="271">
        <f t="shared" si="20"/>
        <v>-726.92015174626817</v>
      </c>
      <c r="BG24" s="271">
        <f t="shared" si="20"/>
        <v>349.1109578473264</v>
      </c>
      <c r="BH24" s="271">
        <f t="shared" si="20"/>
        <v>-4.2896159789420709</v>
      </c>
      <c r="BI24" s="271">
        <f t="shared" si="20"/>
        <v>1106.4103171019435</v>
      </c>
      <c r="BJ24" s="271">
        <f t="shared" si="20"/>
        <v>37.715320639933935</v>
      </c>
      <c r="BK24" s="271">
        <f t="shared" si="20"/>
        <v>0</v>
      </c>
      <c r="BL24" s="291">
        <f t="shared" si="20"/>
        <v>0</v>
      </c>
    </row>
    <row r="25" spans="1:64" s="255" customFormat="1" x14ac:dyDescent="0.25">
      <c r="A25" s="1498"/>
      <c r="B25" s="126" t="s">
        <v>96</v>
      </c>
      <c r="C25" s="127" t="s">
        <v>7</v>
      </c>
      <c r="D25" s="274">
        <f t="shared" si="15"/>
        <v>0</v>
      </c>
      <c r="E25" s="253">
        <v>0</v>
      </c>
      <c r="F25" s="253">
        <v>0</v>
      </c>
      <c r="G25" s="253">
        <v>0</v>
      </c>
      <c r="H25" s="253">
        <v>0</v>
      </c>
      <c r="I25" s="253">
        <v>0</v>
      </c>
      <c r="J25" s="253">
        <v>0</v>
      </c>
      <c r="K25" s="253">
        <v>0</v>
      </c>
      <c r="L25" s="253">
        <v>0</v>
      </c>
      <c r="M25" s="253">
        <v>0</v>
      </c>
      <c r="N25" s="253">
        <v>0</v>
      </c>
      <c r="O25" s="254">
        <v>0</v>
      </c>
      <c r="P25" s="274">
        <f t="shared" si="16"/>
        <v>0</v>
      </c>
      <c r="Q25" s="253">
        <v>0</v>
      </c>
      <c r="R25" s="253">
        <v>0</v>
      </c>
      <c r="S25" s="253">
        <v>0</v>
      </c>
      <c r="T25" s="253">
        <v>0</v>
      </c>
      <c r="U25" s="253">
        <v>0</v>
      </c>
      <c r="V25" s="253">
        <v>0</v>
      </c>
      <c r="W25" s="253">
        <v>0</v>
      </c>
      <c r="X25" s="253">
        <v>0</v>
      </c>
      <c r="Y25" s="253">
        <v>0</v>
      </c>
      <c r="Z25" s="253">
        <v>0</v>
      </c>
      <c r="AA25" s="254">
        <v>0</v>
      </c>
      <c r="AB25" s="274">
        <f t="shared" si="17"/>
        <v>0</v>
      </c>
      <c r="AC25" s="253">
        <v>0</v>
      </c>
      <c r="AD25" s="253">
        <v>0</v>
      </c>
      <c r="AE25" s="253">
        <v>0</v>
      </c>
      <c r="AF25" s="253">
        <v>0</v>
      </c>
      <c r="AG25" s="253">
        <v>0</v>
      </c>
      <c r="AH25" s="253">
        <v>0</v>
      </c>
      <c r="AI25" s="253">
        <v>0</v>
      </c>
      <c r="AJ25" s="253">
        <v>0</v>
      </c>
      <c r="AK25" s="253">
        <v>0</v>
      </c>
      <c r="AL25" s="253">
        <v>0</v>
      </c>
      <c r="AM25" s="254">
        <v>0</v>
      </c>
      <c r="AN25" s="289">
        <f t="shared" si="18"/>
        <v>0</v>
      </c>
      <c r="AO25" s="253">
        <v>0</v>
      </c>
      <c r="AP25" s="253">
        <v>0</v>
      </c>
      <c r="AQ25" s="253">
        <v>0</v>
      </c>
      <c r="AR25" s="253">
        <v>0</v>
      </c>
      <c r="AS25" s="253">
        <v>0</v>
      </c>
      <c r="AT25" s="253">
        <v>0</v>
      </c>
      <c r="AU25" s="253">
        <v>0</v>
      </c>
      <c r="AV25" s="253">
        <v>0</v>
      </c>
      <c r="AW25" s="253">
        <v>0</v>
      </c>
      <c r="AX25" s="253">
        <v>0</v>
      </c>
      <c r="AY25" s="254">
        <v>0</v>
      </c>
      <c r="AZ25" s="526">
        <v>0</v>
      </c>
      <c r="BA25" s="296">
        <f t="shared" si="19"/>
        <v>0</v>
      </c>
      <c r="BB25" s="271">
        <f t="shared" si="20"/>
        <v>0</v>
      </c>
      <c r="BC25" s="271">
        <f t="shared" si="20"/>
        <v>0</v>
      </c>
      <c r="BD25" s="271">
        <f t="shared" si="20"/>
        <v>0</v>
      </c>
      <c r="BE25" s="271">
        <f t="shared" si="20"/>
        <v>0</v>
      </c>
      <c r="BF25" s="271">
        <f t="shared" si="20"/>
        <v>0</v>
      </c>
      <c r="BG25" s="271">
        <f t="shared" si="20"/>
        <v>0</v>
      </c>
      <c r="BH25" s="271">
        <f t="shared" si="20"/>
        <v>0</v>
      </c>
      <c r="BI25" s="271">
        <f t="shared" si="20"/>
        <v>0</v>
      </c>
      <c r="BJ25" s="271">
        <f t="shared" si="20"/>
        <v>0</v>
      </c>
      <c r="BK25" s="271">
        <f t="shared" si="20"/>
        <v>0</v>
      </c>
      <c r="BL25" s="291">
        <f t="shared" si="20"/>
        <v>0</v>
      </c>
    </row>
    <row r="26" spans="1:64" s="255" customFormat="1" x14ac:dyDescent="0.25">
      <c r="A26" s="1498"/>
      <c r="B26" s="126" t="s">
        <v>152</v>
      </c>
      <c r="C26" s="127" t="s">
        <v>899</v>
      </c>
      <c r="D26" s="274">
        <f t="shared" si="15"/>
        <v>0</v>
      </c>
      <c r="E26" s="253">
        <v>0</v>
      </c>
      <c r="F26" s="253">
        <v>0</v>
      </c>
      <c r="G26" s="253">
        <v>0</v>
      </c>
      <c r="H26" s="253">
        <v>0</v>
      </c>
      <c r="I26" s="253">
        <v>0</v>
      </c>
      <c r="J26" s="253">
        <v>0</v>
      </c>
      <c r="K26" s="253">
        <v>0</v>
      </c>
      <c r="L26" s="253">
        <v>0</v>
      </c>
      <c r="M26" s="253">
        <v>0</v>
      </c>
      <c r="N26" s="253">
        <v>0</v>
      </c>
      <c r="O26" s="254">
        <v>0</v>
      </c>
      <c r="P26" s="274">
        <f t="shared" si="16"/>
        <v>0</v>
      </c>
      <c r="Q26" s="253">
        <v>0</v>
      </c>
      <c r="R26" s="253">
        <v>0</v>
      </c>
      <c r="S26" s="253">
        <v>0</v>
      </c>
      <c r="T26" s="253">
        <v>0</v>
      </c>
      <c r="U26" s="253">
        <v>0</v>
      </c>
      <c r="V26" s="253">
        <v>0</v>
      </c>
      <c r="W26" s="253">
        <v>0</v>
      </c>
      <c r="X26" s="253">
        <v>0</v>
      </c>
      <c r="Y26" s="253">
        <v>0</v>
      </c>
      <c r="Z26" s="253">
        <v>0</v>
      </c>
      <c r="AA26" s="254">
        <v>0</v>
      </c>
      <c r="AB26" s="274">
        <f t="shared" si="17"/>
        <v>0</v>
      </c>
      <c r="AC26" s="253">
        <v>0</v>
      </c>
      <c r="AD26" s="253">
        <v>0</v>
      </c>
      <c r="AE26" s="253">
        <v>0</v>
      </c>
      <c r="AF26" s="253">
        <v>0</v>
      </c>
      <c r="AG26" s="253">
        <v>0</v>
      </c>
      <c r="AH26" s="253">
        <v>0</v>
      </c>
      <c r="AI26" s="253">
        <v>0</v>
      </c>
      <c r="AJ26" s="253">
        <v>0</v>
      </c>
      <c r="AK26" s="253">
        <v>0</v>
      </c>
      <c r="AL26" s="253">
        <v>0</v>
      </c>
      <c r="AM26" s="254">
        <v>0</v>
      </c>
      <c r="AN26" s="289">
        <f t="shared" si="18"/>
        <v>0</v>
      </c>
      <c r="AO26" s="253">
        <v>0</v>
      </c>
      <c r="AP26" s="253">
        <v>0</v>
      </c>
      <c r="AQ26" s="253">
        <v>0</v>
      </c>
      <c r="AR26" s="253">
        <v>0</v>
      </c>
      <c r="AS26" s="253">
        <v>0</v>
      </c>
      <c r="AT26" s="253">
        <v>0</v>
      </c>
      <c r="AU26" s="253">
        <v>0</v>
      </c>
      <c r="AV26" s="253">
        <v>0</v>
      </c>
      <c r="AW26" s="253">
        <v>0</v>
      </c>
      <c r="AX26" s="253">
        <v>0</v>
      </c>
      <c r="AY26" s="254">
        <v>0</v>
      </c>
      <c r="AZ26" s="526">
        <v>0</v>
      </c>
      <c r="BA26" s="296">
        <f t="shared" si="19"/>
        <v>0</v>
      </c>
      <c r="BB26" s="271">
        <f t="shared" si="20"/>
        <v>0</v>
      </c>
      <c r="BC26" s="271">
        <f t="shared" si="20"/>
        <v>0</v>
      </c>
      <c r="BD26" s="271">
        <f t="shared" si="20"/>
        <v>0</v>
      </c>
      <c r="BE26" s="271">
        <f t="shared" si="20"/>
        <v>0</v>
      </c>
      <c r="BF26" s="271">
        <f t="shared" si="20"/>
        <v>0</v>
      </c>
      <c r="BG26" s="271">
        <f t="shared" si="20"/>
        <v>0</v>
      </c>
      <c r="BH26" s="271">
        <f t="shared" si="20"/>
        <v>0</v>
      </c>
      <c r="BI26" s="271">
        <f t="shared" si="20"/>
        <v>0</v>
      </c>
      <c r="BJ26" s="271">
        <f t="shared" si="20"/>
        <v>0</v>
      </c>
      <c r="BK26" s="271">
        <f t="shared" si="20"/>
        <v>0</v>
      </c>
      <c r="BL26" s="291">
        <f t="shared" si="20"/>
        <v>0</v>
      </c>
    </row>
    <row r="27" spans="1:64" s="255" customFormat="1" x14ac:dyDescent="0.25">
      <c r="A27" s="1498"/>
      <c r="B27" s="126" t="s">
        <v>898</v>
      </c>
      <c r="C27" s="127" t="s">
        <v>24</v>
      </c>
      <c r="D27" s="274">
        <f t="shared" si="15"/>
        <v>0</v>
      </c>
      <c r="E27" s="253">
        <v>0</v>
      </c>
      <c r="F27" s="253">
        <v>0</v>
      </c>
      <c r="G27" s="253">
        <v>0</v>
      </c>
      <c r="H27" s="253">
        <v>0</v>
      </c>
      <c r="I27" s="253">
        <v>0</v>
      </c>
      <c r="J27" s="253">
        <v>0</v>
      </c>
      <c r="K27" s="253">
        <v>0</v>
      </c>
      <c r="L27" s="253">
        <v>0</v>
      </c>
      <c r="M27" s="253">
        <v>0</v>
      </c>
      <c r="N27" s="253">
        <v>0</v>
      </c>
      <c r="O27" s="254">
        <v>0</v>
      </c>
      <c r="P27" s="274">
        <f t="shared" si="16"/>
        <v>0</v>
      </c>
      <c r="Q27" s="253">
        <v>0</v>
      </c>
      <c r="R27" s="253">
        <v>0</v>
      </c>
      <c r="S27" s="253">
        <v>0</v>
      </c>
      <c r="T27" s="253">
        <v>0</v>
      </c>
      <c r="U27" s="253">
        <v>0</v>
      </c>
      <c r="V27" s="253">
        <v>0</v>
      </c>
      <c r="W27" s="253">
        <v>0</v>
      </c>
      <c r="X27" s="253">
        <v>0</v>
      </c>
      <c r="Y27" s="253">
        <v>0</v>
      </c>
      <c r="Z27" s="253">
        <v>0</v>
      </c>
      <c r="AA27" s="254">
        <v>0</v>
      </c>
      <c r="AB27" s="274">
        <f t="shared" si="17"/>
        <v>0</v>
      </c>
      <c r="AC27" s="253">
        <v>0</v>
      </c>
      <c r="AD27" s="253">
        <v>0</v>
      </c>
      <c r="AE27" s="253">
        <v>0</v>
      </c>
      <c r="AF27" s="253">
        <v>0</v>
      </c>
      <c r="AG27" s="253">
        <v>0</v>
      </c>
      <c r="AH27" s="253">
        <v>0</v>
      </c>
      <c r="AI27" s="253">
        <v>0</v>
      </c>
      <c r="AJ27" s="253">
        <v>0</v>
      </c>
      <c r="AK27" s="253">
        <v>0</v>
      </c>
      <c r="AL27" s="253">
        <v>0</v>
      </c>
      <c r="AM27" s="254">
        <v>0</v>
      </c>
      <c r="AN27" s="289">
        <f t="shared" si="18"/>
        <v>0</v>
      </c>
      <c r="AO27" s="253">
        <v>0</v>
      </c>
      <c r="AP27" s="253">
        <v>0</v>
      </c>
      <c r="AQ27" s="253">
        <v>0</v>
      </c>
      <c r="AR27" s="253">
        <v>0</v>
      </c>
      <c r="AS27" s="253">
        <v>0</v>
      </c>
      <c r="AT27" s="253">
        <v>0</v>
      </c>
      <c r="AU27" s="253">
        <v>0</v>
      </c>
      <c r="AV27" s="253">
        <v>0</v>
      </c>
      <c r="AW27" s="253">
        <v>0</v>
      </c>
      <c r="AX27" s="253">
        <v>0</v>
      </c>
      <c r="AY27" s="254">
        <v>0</v>
      </c>
      <c r="AZ27" s="526">
        <v>0</v>
      </c>
      <c r="BA27" s="296">
        <f t="shared" si="19"/>
        <v>0</v>
      </c>
      <c r="BB27" s="271">
        <f t="shared" si="20"/>
        <v>0</v>
      </c>
      <c r="BC27" s="271">
        <f t="shared" si="20"/>
        <v>0</v>
      </c>
      <c r="BD27" s="271">
        <f t="shared" si="20"/>
        <v>0</v>
      </c>
      <c r="BE27" s="271">
        <f t="shared" si="20"/>
        <v>0</v>
      </c>
      <c r="BF27" s="271">
        <f t="shared" si="20"/>
        <v>0</v>
      </c>
      <c r="BG27" s="271">
        <f t="shared" si="20"/>
        <v>0</v>
      </c>
      <c r="BH27" s="271">
        <f t="shared" si="20"/>
        <v>0</v>
      </c>
      <c r="BI27" s="271">
        <f t="shared" si="20"/>
        <v>0</v>
      </c>
      <c r="BJ27" s="271">
        <f t="shared" si="20"/>
        <v>0</v>
      </c>
      <c r="BK27" s="271">
        <f t="shared" si="20"/>
        <v>0</v>
      </c>
      <c r="BL27" s="291">
        <f t="shared" si="20"/>
        <v>0</v>
      </c>
    </row>
    <row r="28" spans="1:64" s="209" customFormat="1" x14ac:dyDescent="0.25">
      <c r="A28" s="1499"/>
      <c r="B28" s="129" t="s">
        <v>221</v>
      </c>
      <c r="C28" s="130" t="s">
        <v>1</v>
      </c>
      <c r="D28" s="275">
        <f>SUM(D20:D27)</f>
        <v>0</v>
      </c>
      <c r="E28" s="275">
        <f t="shared" ref="E28:O28" si="21">SUM(E20:E27)</f>
        <v>0</v>
      </c>
      <c r="F28" s="275">
        <f t="shared" si="21"/>
        <v>0</v>
      </c>
      <c r="G28" s="275">
        <f t="shared" si="21"/>
        <v>0</v>
      </c>
      <c r="H28" s="275">
        <f t="shared" si="21"/>
        <v>0</v>
      </c>
      <c r="I28" s="275">
        <f t="shared" si="21"/>
        <v>0</v>
      </c>
      <c r="J28" s="275">
        <f t="shared" si="21"/>
        <v>0</v>
      </c>
      <c r="K28" s="275">
        <f t="shared" si="21"/>
        <v>0</v>
      </c>
      <c r="L28" s="275">
        <f t="shared" si="21"/>
        <v>0</v>
      </c>
      <c r="M28" s="275">
        <f>SUM(M20:M27)</f>
        <v>0</v>
      </c>
      <c r="N28" s="275">
        <f t="shared" si="21"/>
        <v>0</v>
      </c>
      <c r="O28" s="283">
        <f t="shared" si="21"/>
        <v>0</v>
      </c>
      <c r="P28" s="275">
        <f>SUM(P20:P27)</f>
        <v>2888329.0173464562</v>
      </c>
      <c r="Q28" s="275">
        <f t="shared" ref="Q28:AA28" si="22">SUM(Q20:Q27)</f>
        <v>2257942.6054277872</v>
      </c>
      <c r="R28" s="275">
        <f t="shared" si="22"/>
        <v>24033.925382349749</v>
      </c>
      <c r="S28" s="275">
        <f t="shared" si="22"/>
        <v>546936.02983808191</v>
      </c>
      <c r="T28" s="275">
        <f t="shared" si="22"/>
        <v>46690.605136920851</v>
      </c>
      <c r="U28" s="275">
        <f t="shared" si="22"/>
        <v>2450.2969730423629</v>
      </c>
      <c r="V28" s="275">
        <f t="shared" si="22"/>
        <v>695.45949931428572</v>
      </c>
      <c r="W28" s="275">
        <f t="shared" si="22"/>
        <v>0</v>
      </c>
      <c r="X28" s="275">
        <f t="shared" si="22"/>
        <v>8294.5476211543319</v>
      </c>
      <c r="Y28" s="275">
        <f>SUM(Y20:Y27)</f>
        <v>1285.5474678053893</v>
      </c>
      <c r="Z28" s="275">
        <f t="shared" si="22"/>
        <v>0</v>
      </c>
      <c r="AA28" s="283">
        <f t="shared" si="22"/>
        <v>0</v>
      </c>
      <c r="AB28" s="275">
        <f>SUM(AB20:AB27)</f>
        <v>3597525.5478595542</v>
      </c>
      <c r="AC28" s="275">
        <f t="shared" ref="AC28:AM28" si="23">SUM(AC20:AC27)</f>
        <v>2503654.2543640011</v>
      </c>
      <c r="AD28" s="275">
        <f t="shared" si="23"/>
        <v>48701.529277858019</v>
      </c>
      <c r="AE28" s="275">
        <f t="shared" si="23"/>
        <v>857456.60754882311</v>
      </c>
      <c r="AF28" s="275">
        <f t="shared" si="23"/>
        <v>116659.76737016007</v>
      </c>
      <c r="AG28" s="275">
        <f t="shared" si="23"/>
        <v>33067.848949701998</v>
      </c>
      <c r="AH28" s="275">
        <f t="shared" si="23"/>
        <v>722.61840736286729</v>
      </c>
      <c r="AI28" s="275">
        <f t="shared" si="23"/>
        <v>101.79038402105793</v>
      </c>
      <c r="AJ28" s="275">
        <f t="shared" si="23"/>
        <v>35729.639195847769</v>
      </c>
      <c r="AK28" s="275">
        <f>SUM(AK20:AK27)</f>
        <v>1431.4923617787269</v>
      </c>
      <c r="AL28" s="275">
        <f t="shared" si="23"/>
        <v>0</v>
      </c>
      <c r="AM28" s="283">
        <f t="shared" si="23"/>
        <v>0</v>
      </c>
      <c r="AN28" s="277">
        <f>SUM(AN20:AN27)</f>
        <v>3553685.0267620645</v>
      </c>
      <c r="AO28" s="275">
        <f t="shared" ref="AO28:AY28" si="24">SUM(AO20:AO27)</f>
        <v>2479275.0416593994</v>
      </c>
      <c r="AP28" s="275">
        <f t="shared" si="24"/>
        <v>135624.13211169594</v>
      </c>
      <c r="AQ28" s="275">
        <f t="shared" si="24"/>
        <v>662855.66773804883</v>
      </c>
      <c r="AR28" s="275">
        <f t="shared" si="24"/>
        <v>185727.90048273606</v>
      </c>
      <c r="AS28" s="275">
        <f t="shared" si="24"/>
        <v>7140.3981889401721</v>
      </c>
      <c r="AT28" s="275">
        <f t="shared" si="24"/>
        <v>47618.181762866516</v>
      </c>
      <c r="AU28" s="275">
        <f t="shared" si="24"/>
        <v>0</v>
      </c>
      <c r="AV28" s="275">
        <f t="shared" si="24"/>
        <v>20322.605188313482</v>
      </c>
      <c r="AW28" s="275">
        <f>SUM(AW20:AW27)</f>
        <v>15121.099630064664</v>
      </c>
      <c r="AX28" s="275">
        <f t="shared" si="24"/>
        <v>0</v>
      </c>
      <c r="AY28" s="283">
        <f t="shared" si="24"/>
        <v>0</v>
      </c>
      <c r="AZ28" s="293">
        <f>SUM(AZ20:AZ27)</f>
        <v>0</v>
      </c>
      <c r="BA28" s="297">
        <f>SUM(BA20:BA27)</f>
        <v>10039539.591968074</v>
      </c>
      <c r="BB28" s="280">
        <f t="shared" ref="BB28:BL28" si="25">SUM(BB20:BB27)</f>
        <v>7240871.9014511853</v>
      </c>
      <c r="BC28" s="280">
        <f t="shared" si="25"/>
        <v>208359.58677190371</v>
      </c>
      <c r="BD28" s="280">
        <f t="shared" si="25"/>
        <v>2067248.3051249536</v>
      </c>
      <c r="BE28" s="280">
        <f t="shared" si="25"/>
        <v>349078.27298981702</v>
      </c>
      <c r="BF28" s="280">
        <f t="shared" si="25"/>
        <v>42658.54411168454</v>
      </c>
      <c r="BG28" s="280">
        <f t="shared" si="25"/>
        <v>49036.259669543666</v>
      </c>
      <c r="BH28" s="280">
        <f t="shared" si="25"/>
        <v>101.79038402105793</v>
      </c>
      <c r="BI28" s="280">
        <f t="shared" si="25"/>
        <v>64346.792005315576</v>
      </c>
      <c r="BJ28" s="280">
        <f>SUM(BJ20:BJ27)</f>
        <v>17838.139459648781</v>
      </c>
      <c r="BK28" s="280">
        <f t="shared" si="25"/>
        <v>0</v>
      </c>
      <c r="BL28" s="293">
        <f t="shared" si="25"/>
        <v>0</v>
      </c>
    </row>
    <row r="29" spans="1:64" ht="14.85" customHeight="1" x14ac:dyDescent="0.25">
      <c r="A29" s="1497" t="s">
        <v>53</v>
      </c>
      <c r="B29" s="124">
        <v>3.1</v>
      </c>
      <c r="C29" s="131" t="s">
        <v>33</v>
      </c>
      <c r="D29" s="273">
        <f t="shared" ref="D29:D35" si="26">SUM(E29:O29)</f>
        <v>0</v>
      </c>
      <c r="E29" s="251">
        <v>0</v>
      </c>
      <c r="F29" s="251">
        <v>0</v>
      </c>
      <c r="G29" s="251">
        <v>0</v>
      </c>
      <c r="H29" s="251">
        <v>0</v>
      </c>
      <c r="I29" s="251">
        <v>0</v>
      </c>
      <c r="J29" s="251">
        <v>0</v>
      </c>
      <c r="K29" s="251">
        <v>0</v>
      </c>
      <c r="L29" s="251">
        <v>0</v>
      </c>
      <c r="M29" s="251">
        <v>0</v>
      </c>
      <c r="N29" s="251">
        <v>0</v>
      </c>
      <c r="O29" s="252">
        <v>0</v>
      </c>
      <c r="P29" s="273">
        <f t="shared" ref="P29:P35" si="27">SUM(Q29:AA29)</f>
        <v>1646889.7</v>
      </c>
      <c r="Q29" s="251">
        <v>1365435.54</v>
      </c>
      <c r="R29" s="251">
        <v>22832.83</v>
      </c>
      <c r="S29" s="251">
        <v>220587.19</v>
      </c>
      <c r="T29" s="251">
        <v>15254.400000000001</v>
      </c>
      <c r="U29" s="251">
        <v>6623.7100000000009</v>
      </c>
      <c r="V29" s="251">
        <v>10120.179999999998</v>
      </c>
      <c r="W29" s="251">
        <v>29.62</v>
      </c>
      <c r="X29" s="251">
        <v>4634.67</v>
      </c>
      <c r="Y29" s="251">
        <v>1371.56</v>
      </c>
      <c r="Z29" s="251">
        <v>0</v>
      </c>
      <c r="AA29" s="252">
        <v>0</v>
      </c>
      <c r="AB29" s="273">
        <f t="shared" ref="AB29:AB35" si="28">SUM(AC29:AM29)</f>
        <v>2881635.6100000003</v>
      </c>
      <c r="AC29" s="251">
        <v>2347201.6800000002</v>
      </c>
      <c r="AD29" s="251">
        <v>31993.93</v>
      </c>
      <c r="AE29" s="251">
        <v>407944.09</v>
      </c>
      <c r="AF29" s="251">
        <v>66786.080000000002</v>
      </c>
      <c r="AG29" s="251">
        <v>9609.43</v>
      </c>
      <c r="AH29" s="251">
        <v>6762.79</v>
      </c>
      <c r="AI29" s="251">
        <v>0</v>
      </c>
      <c r="AJ29" s="251">
        <v>8911.02</v>
      </c>
      <c r="AK29" s="251">
        <v>2051.02</v>
      </c>
      <c r="AL29" s="251">
        <v>0</v>
      </c>
      <c r="AM29" s="252">
        <v>375.57</v>
      </c>
      <c r="AN29" s="276">
        <f t="shared" ref="AN29:AN35" si="29">SUM(AO29:AY29)</f>
        <v>2952685.0099999956</v>
      </c>
      <c r="AO29" s="251">
        <v>2418251.1299999962</v>
      </c>
      <c r="AP29" s="251">
        <v>51980.800000000003</v>
      </c>
      <c r="AQ29" s="251">
        <v>404695.33</v>
      </c>
      <c r="AR29" s="251">
        <v>29718.27</v>
      </c>
      <c r="AS29" s="251">
        <v>17015.010000000002</v>
      </c>
      <c r="AT29" s="251">
        <v>15996.21</v>
      </c>
      <c r="AU29" s="251">
        <v>27.09</v>
      </c>
      <c r="AV29" s="249">
        <v>8658.89</v>
      </c>
      <c r="AW29" s="251">
        <v>6342.28</v>
      </c>
      <c r="AX29" s="251">
        <v>0</v>
      </c>
      <c r="AY29" s="252">
        <v>0</v>
      </c>
      <c r="AZ29" s="857">
        <v>0</v>
      </c>
      <c r="BA29" s="294">
        <f t="shared" ref="BA29:BA35" si="30">SUM(BB29:BL29)+AZ29</f>
        <v>7481210.3199999966</v>
      </c>
      <c r="BB29" s="271">
        <f t="shared" ref="BB29:BL35" si="31">E29+Q29+AC29+AO29</f>
        <v>6130888.3499999959</v>
      </c>
      <c r="BC29" s="271">
        <f t="shared" si="31"/>
        <v>106807.56</v>
      </c>
      <c r="BD29" s="271">
        <f t="shared" si="31"/>
        <v>1033226.6100000001</v>
      </c>
      <c r="BE29" s="271">
        <f t="shared" si="31"/>
        <v>111758.75000000001</v>
      </c>
      <c r="BF29" s="271">
        <f t="shared" si="31"/>
        <v>33248.15</v>
      </c>
      <c r="BG29" s="271">
        <f t="shared" si="31"/>
        <v>32879.179999999993</v>
      </c>
      <c r="BH29" s="271">
        <f t="shared" si="31"/>
        <v>56.71</v>
      </c>
      <c r="BI29" s="271">
        <f>L29+X29+AJ29+AV29</f>
        <v>22204.58</v>
      </c>
      <c r="BJ29" s="271">
        <f>M29+Y29+AK29+AW29</f>
        <v>9764.86</v>
      </c>
      <c r="BK29" s="271">
        <f t="shared" si="31"/>
        <v>0</v>
      </c>
      <c r="BL29" s="295">
        <f t="shared" si="31"/>
        <v>375.57</v>
      </c>
    </row>
    <row r="30" spans="1:64" x14ac:dyDescent="0.25">
      <c r="A30" s="1498"/>
      <c r="B30" s="126">
        <v>3.2</v>
      </c>
      <c r="C30" s="131" t="s">
        <v>34</v>
      </c>
      <c r="D30" s="274">
        <f t="shared" si="26"/>
        <v>0</v>
      </c>
      <c r="E30" s="253">
        <v>0</v>
      </c>
      <c r="F30" s="253">
        <v>0</v>
      </c>
      <c r="G30" s="253">
        <v>0</v>
      </c>
      <c r="H30" s="253">
        <v>0</v>
      </c>
      <c r="I30" s="253">
        <v>0</v>
      </c>
      <c r="J30" s="253">
        <v>0</v>
      </c>
      <c r="K30" s="253">
        <v>0</v>
      </c>
      <c r="L30" s="253">
        <v>0</v>
      </c>
      <c r="M30" s="253">
        <v>0</v>
      </c>
      <c r="N30" s="253">
        <v>0</v>
      </c>
      <c r="O30" s="254">
        <v>0</v>
      </c>
      <c r="P30" s="274">
        <f t="shared" si="27"/>
        <v>2619.62</v>
      </c>
      <c r="Q30" s="253">
        <v>1334.16</v>
      </c>
      <c r="R30" s="253">
        <v>0</v>
      </c>
      <c r="S30" s="253">
        <v>1285.46</v>
      </c>
      <c r="T30" s="253">
        <v>0</v>
      </c>
      <c r="U30" s="253">
        <v>0</v>
      </c>
      <c r="V30" s="253">
        <v>0</v>
      </c>
      <c r="W30" s="253">
        <v>0</v>
      </c>
      <c r="X30" s="253">
        <v>0</v>
      </c>
      <c r="Y30" s="253">
        <v>0</v>
      </c>
      <c r="Z30" s="253">
        <v>0</v>
      </c>
      <c r="AA30" s="254">
        <v>0</v>
      </c>
      <c r="AB30" s="274">
        <f t="shared" si="28"/>
        <v>7269.25</v>
      </c>
      <c r="AC30" s="253">
        <v>3741.11</v>
      </c>
      <c r="AD30" s="253">
        <v>0</v>
      </c>
      <c r="AE30" s="253">
        <v>2283.11</v>
      </c>
      <c r="AF30" s="253">
        <v>0</v>
      </c>
      <c r="AG30" s="253">
        <v>101.99</v>
      </c>
      <c r="AH30" s="253">
        <v>0</v>
      </c>
      <c r="AI30" s="253">
        <v>0</v>
      </c>
      <c r="AJ30" s="253">
        <v>0</v>
      </c>
      <c r="AK30" s="253">
        <v>1143.04</v>
      </c>
      <c r="AL30" s="253">
        <v>0</v>
      </c>
      <c r="AM30" s="254">
        <v>0</v>
      </c>
      <c r="AN30" s="289">
        <f t="shared" si="29"/>
        <v>5556.42</v>
      </c>
      <c r="AO30" s="253">
        <v>3751.06</v>
      </c>
      <c r="AP30" s="253">
        <v>222.36</v>
      </c>
      <c r="AQ30" s="253">
        <v>1082.92</v>
      </c>
      <c r="AR30" s="253">
        <v>0</v>
      </c>
      <c r="AS30" s="253">
        <v>0</v>
      </c>
      <c r="AT30" s="253">
        <v>0</v>
      </c>
      <c r="AU30" s="253">
        <v>0</v>
      </c>
      <c r="AV30" s="253">
        <v>0</v>
      </c>
      <c r="AW30" s="253">
        <v>500.08</v>
      </c>
      <c r="AX30" s="253">
        <v>0</v>
      </c>
      <c r="AY30" s="254">
        <v>0</v>
      </c>
      <c r="AZ30" s="526">
        <v>0</v>
      </c>
      <c r="BA30" s="296">
        <f t="shared" si="30"/>
        <v>15445.29</v>
      </c>
      <c r="BB30" s="271">
        <f t="shared" si="31"/>
        <v>8826.33</v>
      </c>
      <c r="BC30" s="271">
        <f t="shared" si="31"/>
        <v>222.36</v>
      </c>
      <c r="BD30" s="271">
        <f t="shared" si="31"/>
        <v>4651.49</v>
      </c>
      <c r="BE30" s="271">
        <f t="shared" si="31"/>
        <v>0</v>
      </c>
      <c r="BF30" s="271">
        <f t="shared" si="31"/>
        <v>101.99</v>
      </c>
      <c r="BG30" s="271">
        <f t="shared" si="31"/>
        <v>0</v>
      </c>
      <c r="BH30" s="271">
        <f t="shared" si="31"/>
        <v>0</v>
      </c>
      <c r="BI30" s="271">
        <f t="shared" si="31"/>
        <v>0</v>
      </c>
      <c r="BJ30" s="271">
        <f t="shared" si="31"/>
        <v>1643.12</v>
      </c>
      <c r="BK30" s="271">
        <f t="shared" si="31"/>
        <v>0</v>
      </c>
      <c r="BL30" s="291">
        <f t="shared" si="31"/>
        <v>0</v>
      </c>
    </row>
    <row r="31" spans="1:64" x14ac:dyDescent="0.25">
      <c r="A31" s="1498"/>
      <c r="B31" s="126">
        <v>3.3</v>
      </c>
      <c r="C31" s="131" t="s">
        <v>54</v>
      </c>
      <c r="D31" s="274">
        <f t="shared" si="26"/>
        <v>0</v>
      </c>
      <c r="E31" s="253">
        <v>0</v>
      </c>
      <c r="F31" s="253">
        <v>0</v>
      </c>
      <c r="G31" s="253">
        <v>0</v>
      </c>
      <c r="H31" s="253">
        <v>0</v>
      </c>
      <c r="I31" s="253">
        <v>0</v>
      </c>
      <c r="J31" s="253">
        <v>0</v>
      </c>
      <c r="K31" s="253">
        <v>0</v>
      </c>
      <c r="L31" s="253">
        <v>0</v>
      </c>
      <c r="M31" s="253">
        <v>0</v>
      </c>
      <c r="N31" s="253">
        <v>0</v>
      </c>
      <c r="O31" s="254">
        <v>0</v>
      </c>
      <c r="P31" s="274">
        <f t="shared" si="27"/>
        <v>57080.530000000006</v>
      </c>
      <c r="Q31" s="253">
        <v>53096.640000000007</v>
      </c>
      <c r="R31" s="253">
        <v>502.65</v>
      </c>
      <c r="S31" s="253">
        <v>3219.81</v>
      </c>
      <c r="T31" s="253">
        <v>35.43</v>
      </c>
      <c r="U31" s="253">
        <v>78</v>
      </c>
      <c r="V31" s="253">
        <v>148</v>
      </c>
      <c r="W31" s="253">
        <v>0</v>
      </c>
      <c r="X31" s="253">
        <v>0</v>
      </c>
      <c r="Y31" s="253">
        <v>0</v>
      </c>
      <c r="Z31" s="253">
        <v>0</v>
      </c>
      <c r="AA31" s="254">
        <v>0</v>
      </c>
      <c r="AB31" s="274">
        <f t="shared" si="28"/>
        <v>45585.009999999995</v>
      </c>
      <c r="AC31" s="253">
        <v>44028.689999999995</v>
      </c>
      <c r="AD31" s="253">
        <v>421.54</v>
      </c>
      <c r="AE31" s="253">
        <v>961.9</v>
      </c>
      <c r="AF31" s="253">
        <v>0</v>
      </c>
      <c r="AG31" s="253">
        <v>137</v>
      </c>
      <c r="AH31" s="253">
        <v>35.880000000000003</v>
      </c>
      <c r="AI31" s="253">
        <v>0</v>
      </c>
      <c r="AJ31" s="253">
        <v>0</v>
      </c>
      <c r="AK31" s="253">
        <v>0</v>
      </c>
      <c r="AL31" s="253">
        <v>0</v>
      </c>
      <c r="AM31" s="254">
        <v>0</v>
      </c>
      <c r="AN31" s="289">
        <f t="shared" si="29"/>
        <v>51709.21</v>
      </c>
      <c r="AO31" s="253">
        <v>48926.29</v>
      </c>
      <c r="AP31" s="253">
        <v>411.47999999999996</v>
      </c>
      <c r="AQ31" s="253">
        <v>2155.79</v>
      </c>
      <c r="AR31" s="253">
        <v>0</v>
      </c>
      <c r="AS31" s="253">
        <v>54.99</v>
      </c>
      <c r="AT31" s="253">
        <v>46.04</v>
      </c>
      <c r="AU31" s="253">
        <v>0</v>
      </c>
      <c r="AV31" s="253">
        <v>79.739999999999995</v>
      </c>
      <c r="AW31" s="253">
        <v>34.880000000000003</v>
      </c>
      <c r="AX31" s="253">
        <v>0</v>
      </c>
      <c r="AY31" s="254">
        <v>0</v>
      </c>
      <c r="AZ31" s="526">
        <v>0</v>
      </c>
      <c r="BA31" s="296">
        <f t="shared" si="30"/>
        <v>154374.75</v>
      </c>
      <c r="BB31" s="271">
        <f t="shared" si="31"/>
        <v>146051.62</v>
      </c>
      <c r="BC31" s="271">
        <f t="shared" si="31"/>
        <v>1335.67</v>
      </c>
      <c r="BD31" s="271">
        <f t="shared" si="31"/>
        <v>6337.5</v>
      </c>
      <c r="BE31" s="271">
        <f t="shared" si="31"/>
        <v>35.43</v>
      </c>
      <c r="BF31" s="271">
        <f t="shared" si="31"/>
        <v>269.99</v>
      </c>
      <c r="BG31" s="271">
        <f t="shared" si="31"/>
        <v>229.92</v>
      </c>
      <c r="BH31" s="271">
        <f t="shared" si="31"/>
        <v>0</v>
      </c>
      <c r="BI31" s="271">
        <f t="shared" si="31"/>
        <v>79.739999999999995</v>
      </c>
      <c r="BJ31" s="271">
        <f t="shared" si="31"/>
        <v>34.880000000000003</v>
      </c>
      <c r="BK31" s="271">
        <f t="shared" si="31"/>
        <v>0</v>
      </c>
      <c r="BL31" s="291">
        <f t="shared" si="31"/>
        <v>0</v>
      </c>
    </row>
    <row r="32" spans="1:64" x14ac:dyDescent="0.25">
      <c r="A32" s="1498"/>
      <c r="B32" s="221" t="s">
        <v>44</v>
      </c>
      <c r="C32" s="229" t="s">
        <v>153</v>
      </c>
      <c r="D32" s="274">
        <f t="shared" si="26"/>
        <v>0</v>
      </c>
      <c r="E32" s="253">
        <v>0</v>
      </c>
      <c r="F32" s="253">
        <v>0</v>
      </c>
      <c r="G32" s="253">
        <v>0</v>
      </c>
      <c r="H32" s="253">
        <v>0</v>
      </c>
      <c r="I32" s="253">
        <v>0</v>
      </c>
      <c r="J32" s="253">
        <v>0</v>
      </c>
      <c r="K32" s="253">
        <v>0</v>
      </c>
      <c r="L32" s="253">
        <v>0</v>
      </c>
      <c r="M32" s="253">
        <v>0</v>
      </c>
      <c r="N32" s="253">
        <v>0</v>
      </c>
      <c r="O32" s="254">
        <v>0</v>
      </c>
      <c r="P32" s="274">
        <f t="shared" si="27"/>
        <v>0</v>
      </c>
      <c r="Q32" s="812">
        <v>0</v>
      </c>
      <c r="R32" s="812">
        <v>0</v>
      </c>
      <c r="S32" s="812">
        <v>0</v>
      </c>
      <c r="T32" s="812">
        <v>0</v>
      </c>
      <c r="U32" s="812">
        <v>0</v>
      </c>
      <c r="V32" s="812">
        <v>0</v>
      </c>
      <c r="W32" s="812">
        <v>0</v>
      </c>
      <c r="X32" s="812">
        <v>0</v>
      </c>
      <c r="Y32" s="253">
        <v>0</v>
      </c>
      <c r="Z32" s="812">
        <v>0</v>
      </c>
      <c r="AA32" s="813">
        <v>0</v>
      </c>
      <c r="AB32" s="274">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58">
        <v>0</v>
      </c>
      <c r="BA32" s="296">
        <f t="shared" si="30"/>
        <v>0</v>
      </c>
      <c r="BB32" s="271">
        <f t="shared" si="31"/>
        <v>0</v>
      </c>
      <c r="BC32" s="271">
        <f t="shared" si="31"/>
        <v>0</v>
      </c>
      <c r="BD32" s="271">
        <f t="shared" si="31"/>
        <v>0</v>
      </c>
      <c r="BE32" s="271">
        <f t="shared" si="31"/>
        <v>0</v>
      </c>
      <c r="BF32" s="271">
        <f t="shared" si="31"/>
        <v>0</v>
      </c>
      <c r="BG32" s="271">
        <f t="shared" si="31"/>
        <v>0</v>
      </c>
      <c r="BH32" s="271">
        <f t="shared" si="31"/>
        <v>0</v>
      </c>
      <c r="BI32" s="271">
        <f t="shared" si="31"/>
        <v>0</v>
      </c>
      <c r="BJ32" s="271">
        <f t="shared" si="31"/>
        <v>0</v>
      </c>
      <c r="BK32" s="271">
        <f t="shared" si="31"/>
        <v>0</v>
      </c>
      <c r="BL32" s="546">
        <f t="shared" si="31"/>
        <v>0</v>
      </c>
    </row>
    <row r="33" spans="1:64" x14ac:dyDescent="0.25">
      <c r="A33" s="1498"/>
      <c r="B33" s="126" t="s">
        <v>41</v>
      </c>
      <c r="C33" s="131" t="s">
        <v>52</v>
      </c>
      <c r="D33" s="274">
        <f t="shared" si="26"/>
        <v>0</v>
      </c>
      <c r="E33" s="253">
        <v>0</v>
      </c>
      <c r="F33" s="253">
        <v>0</v>
      </c>
      <c r="G33" s="253">
        <v>0</v>
      </c>
      <c r="H33" s="253">
        <v>0</v>
      </c>
      <c r="I33" s="253">
        <v>0</v>
      </c>
      <c r="J33" s="253">
        <v>0</v>
      </c>
      <c r="K33" s="253">
        <v>0</v>
      </c>
      <c r="L33" s="253">
        <v>0</v>
      </c>
      <c r="M33" s="253">
        <v>0</v>
      </c>
      <c r="N33" s="253">
        <v>0</v>
      </c>
      <c r="O33" s="254">
        <v>0</v>
      </c>
      <c r="P33" s="274">
        <f t="shared" si="27"/>
        <v>307642.70999957441</v>
      </c>
      <c r="Q33" s="253">
        <v>282903.959999574</v>
      </c>
      <c r="R33" s="253">
        <v>2930.02000000004</v>
      </c>
      <c r="S33" s="253">
        <v>15234.550000000199</v>
      </c>
      <c r="T33" s="253">
        <v>1293.6199999999999</v>
      </c>
      <c r="U33" s="253">
        <v>4614.2400000000798</v>
      </c>
      <c r="V33" s="253">
        <v>218.4</v>
      </c>
      <c r="W33" s="253">
        <v>11.2</v>
      </c>
      <c r="X33" s="253">
        <v>403.12</v>
      </c>
      <c r="Y33" s="253">
        <v>22.4</v>
      </c>
      <c r="Z33" s="253">
        <v>11.2</v>
      </c>
      <c r="AA33" s="254">
        <v>0</v>
      </c>
      <c r="AB33" s="274">
        <f t="shared" si="28"/>
        <v>526379.54000032286</v>
      </c>
      <c r="AC33" s="253">
        <v>482649.44000032102</v>
      </c>
      <c r="AD33" s="253">
        <v>5450.3200000000697</v>
      </c>
      <c r="AE33" s="253">
        <v>27565.9800000018</v>
      </c>
      <c r="AF33" s="253">
        <v>2133.1100000000101</v>
      </c>
      <c r="AG33" s="253">
        <v>7499.7200000000403</v>
      </c>
      <c r="AH33" s="253">
        <v>408.37</v>
      </c>
      <c r="AI33" s="253">
        <v>15.26</v>
      </c>
      <c r="AJ33" s="253">
        <v>594.12999999999897</v>
      </c>
      <c r="AK33" s="253">
        <v>25.69</v>
      </c>
      <c r="AL33" s="253">
        <v>31.92</v>
      </c>
      <c r="AM33" s="254">
        <v>5.6</v>
      </c>
      <c r="AN33" s="289">
        <f t="shared" si="29"/>
        <v>581327.71000040998</v>
      </c>
      <c r="AO33" s="253">
        <v>532152.64000040805</v>
      </c>
      <c r="AP33" s="253">
        <v>7219.6200000000899</v>
      </c>
      <c r="AQ33" s="253">
        <v>29377.9000000015</v>
      </c>
      <c r="AR33" s="253">
        <v>2867.2200000000598</v>
      </c>
      <c r="AS33" s="253">
        <v>8230.9200000001092</v>
      </c>
      <c r="AT33" s="253">
        <v>633.599999999999</v>
      </c>
      <c r="AU33" s="253">
        <v>33.53</v>
      </c>
      <c r="AV33" s="253">
        <v>732.899999999996</v>
      </c>
      <c r="AW33" s="253">
        <v>79.38</v>
      </c>
      <c r="AX33" s="253">
        <v>0</v>
      </c>
      <c r="AY33" s="254">
        <v>0</v>
      </c>
      <c r="AZ33" s="526">
        <v>0</v>
      </c>
      <c r="BA33" s="296">
        <f t="shared" si="30"/>
        <v>1415349.9600003071</v>
      </c>
      <c r="BB33" s="271">
        <f t="shared" si="31"/>
        <v>1297706.0400003032</v>
      </c>
      <c r="BC33" s="271">
        <f t="shared" si="31"/>
        <v>15599.960000000199</v>
      </c>
      <c r="BD33" s="271">
        <f t="shared" si="31"/>
        <v>72178.4300000035</v>
      </c>
      <c r="BE33" s="271">
        <f t="shared" si="31"/>
        <v>6293.9500000000698</v>
      </c>
      <c r="BF33" s="271">
        <f t="shared" si="31"/>
        <v>20344.88000000023</v>
      </c>
      <c r="BG33" s="271">
        <f t="shared" si="31"/>
        <v>1260.369999999999</v>
      </c>
      <c r="BH33" s="271">
        <f t="shared" si="31"/>
        <v>59.99</v>
      </c>
      <c r="BI33" s="271">
        <f t="shared" si="31"/>
        <v>1730.1499999999951</v>
      </c>
      <c r="BJ33" s="271">
        <f t="shared" si="31"/>
        <v>127.47</v>
      </c>
      <c r="BK33" s="271">
        <f t="shared" si="31"/>
        <v>43.120000000000005</v>
      </c>
      <c r="BL33" s="291">
        <f t="shared" si="31"/>
        <v>5.6</v>
      </c>
    </row>
    <row r="34" spans="1:64" s="255" customFormat="1" x14ac:dyDescent="0.25">
      <c r="A34" s="1498"/>
      <c r="B34" s="126" t="s">
        <v>42</v>
      </c>
      <c r="C34" s="131" t="s">
        <v>154</v>
      </c>
      <c r="D34" s="274">
        <f t="shared" si="26"/>
        <v>0</v>
      </c>
      <c r="E34" s="253">
        <v>0</v>
      </c>
      <c r="F34" s="253">
        <v>0</v>
      </c>
      <c r="G34" s="253">
        <v>0</v>
      </c>
      <c r="H34" s="253">
        <v>0</v>
      </c>
      <c r="I34" s="253">
        <v>0</v>
      </c>
      <c r="J34" s="253">
        <v>0</v>
      </c>
      <c r="K34" s="253">
        <v>0</v>
      </c>
      <c r="L34" s="253">
        <v>0</v>
      </c>
      <c r="M34" s="253">
        <v>0</v>
      </c>
      <c r="N34" s="253">
        <v>0</v>
      </c>
      <c r="O34" s="254">
        <v>0</v>
      </c>
      <c r="P34" s="274">
        <f t="shared" si="27"/>
        <v>36369.437675569337</v>
      </c>
      <c r="Q34" s="253">
        <v>35426.033085357201</v>
      </c>
      <c r="R34" s="253">
        <v>582.2262724692032</v>
      </c>
      <c r="S34" s="253">
        <v>283.12167441034092</v>
      </c>
      <c r="T34" s="253">
        <v>19.368755950126715</v>
      </c>
      <c r="U34" s="253">
        <v>-204.19897624469115</v>
      </c>
      <c r="V34" s="253">
        <v>256.19375159383179</v>
      </c>
      <c r="W34" s="253">
        <v>-0.90104365220300664</v>
      </c>
      <c r="X34" s="253">
        <v>5.8545750552755829</v>
      </c>
      <c r="Y34" s="253">
        <v>1.7395806302431898</v>
      </c>
      <c r="Z34" s="253">
        <v>0</v>
      </c>
      <c r="AA34" s="254">
        <v>0</v>
      </c>
      <c r="AB34" s="274">
        <f t="shared" si="28"/>
        <v>108327.28207399101</v>
      </c>
      <c r="AC34" s="253">
        <v>102720.07225442241</v>
      </c>
      <c r="AD34" s="253">
        <v>1390.2960633840469</v>
      </c>
      <c r="AE34" s="253">
        <v>3619.1313131000288</v>
      </c>
      <c r="AF34" s="253">
        <v>588.02518020094726</v>
      </c>
      <c r="AG34" s="253">
        <v>-391.16004616641652</v>
      </c>
      <c r="AH34" s="253">
        <v>291.59423377934087</v>
      </c>
      <c r="AI34" s="253">
        <v>0</v>
      </c>
      <c r="AJ34" s="253">
        <v>78.458028099182485</v>
      </c>
      <c r="AK34" s="253">
        <v>28.122442686749061</v>
      </c>
      <c r="AL34" s="253">
        <v>0</v>
      </c>
      <c r="AM34" s="254">
        <v>2.7426044847242705</v>
      </c>
      <c r="AN34" s="289">
        <f t="shared" si="29"/>
        <v>269296.06928674976</v>
      </c>
      <c r="AO34" s="253">
        <v>233369.10766091369</v>
      </c>
      <c r="AP34" s="253">
        <v>4969.2379549165507</v>
      </c>
      <c r="AQ34" s="253">
        <v>26859.955008788223</v>
      </c>
      <c r="AR34" s="253">
        <v>1956.8741791792422</v>
      </c>
      <c r="AS34" s="253">
        <v>-401.83194018804403</v>
      </c>
      <c r="AT34" s="253">
        <v>1515.1250218999926</v>
      </c>
      <c r="AU34" s="253">
        <v>-0.6362079248406145</v>
      </c>
      <c r="AV34" s="253">
        <v>575.41705517855257</v>
      </c>
      <c r="AW34" s="253">
        <v>452.82055398640978</v>
      </c>
      <c r="AX34" s="253">
        <v>0</v>
      </c>
      <c r="AY34" s="254">
        <v>0</v>
      </c>
      <c r="AZ34" s="526">
        <v>0</v>
      </c>
      <c r="BA34" s="296">
        <f t="shared" si="30"/>
        <v>413992.7890363101</v>
      </c>
      <c r="BB34" s="271">
        <f t="shared" si="31"/>
        <v>371515.2130006933</v>
      </c>
      <c r="BC34" s="271">
        <f t="shared" si="31"/>
        <v>6941.760290769801</v>
      </c>
      <c r="BD34" s="271">
        <f t="shared" si="31"/>
        <v>30762.207996298592</v>
      </c>
      <c r="BE34" s="271">
        <f t="shared" si="31"/>
        <v>2564.268115330316</v>
      </c>
      <c r="BF34" s="271">
        <f t="shared" si="31"/>
        <v>-997.19096259915159</v>
      </c>
      <c r="BG34" s="271">
        <f t="shared" si="31"/>
        <v>2062.913007273165</v>
      </c>
      <c r="BH34" s="271">
        <f t="shared" si="31"/>
        <v>-1.5372515770436213</v>
      </c>
      <c r="BI34" s="271">
        <f t="shared" si="31"/>
        <v>659.72965833301066</v>
      </c>
      <c r="BJ34" s="271">
        <f t="shared" si="31"/>
        <v>482.68257730340201</v>
      </c>
      <c r="BK34" s="271">
        <f t="shared" si="31"/>
        <v>0</v>
      </c>
      <c r="BL34" s="291">
        <f t="shared" si="31"/>
        <v>2.7426044847242705</v>
      </c>
    </row>
    <row r="35" spans="1:64" x14ac:dyDescent="0.25">
      <c r="A35" s="1498"/>
      <c r="B35" s="126" t="s">
        <v>43</v>
      </c>
      <c r="C35" s="131" t="s">
        <v>900</v>
      </c>
      <c r="D35" s="274">
        <f t="shared" si="26"/>
        <v>0</v>
      </c>
      <c r="E35" s="253">
        <v>0</v>
      </c>
      <c r="F35" s="253">
        <v>0</v>
      </c>
      <c r="G35" s="253">
        <v>0</v>
      </c>
      <c r="H35" s="253">
        <v>0</v>
      </c>
      <c r="I35" s="253">
        <v>0</v>
      </c>
      <c r="J35" s="253">
        <v>0</v>
      </c>
      <c r="K35" s="253">
        <v>0</v>
      </c>
      <c r="L35" s="253">
        <v>0</v>
      </c>
      <c r="M35" s="253">
        <v>0</v>
      </c>
      <c r="N35" s="253">
        <v>0</v>
      </c>
      <c r="O35" s="254">
        <v>0</v>
      </c>
      <c r="P35" s="274">
        <f t="shared" si="27"/>
        <v>0</v>
      </c>
      <c r="Q35" s="253">
        <v>0</v>
      </c>
      <c r="R35" s="253">
        <v>0</v>
      </c>
      <c r="S35" s="253">
        <v>0</v>
      </c>
      <c r="T35" s="253">
        <v>0</v>
      </c>
      <c r="U35" s="253">
        <v>0</v>
      </c>
      <c r="V35" s="253">
        <v>0</v>
      </c>
      <c r="W35" s="253">
        <v>0</v>
      </c>
      <c r="X35" s="253">
        <v>0</v>
      </c>
      <c r="Y35" s="253">
        <v>0</v>
      </c>
      <c r="Z35" s="253">
        <v>0</v>
      </c>
      <c r="AA35" s="254">
        <v>0</v>
      </c>
      <c r="AB35" s="274">
        <f t="shared" si="28"/>
        <v>0</v>
      </c>
      <c r="AC35" s="253">
        <v>0</v>
      </c>
      <c r="AD35" s="253">
        <v>0</v>
      </c>
      <c r="AE35" s="253">
        <v>0</v>
      </c>
      <c r="AF35" s="253">
        <v>0</v>
      </c>
      <c r="AG35" s="253">
        <v>0</v>
      </c>
      <c r="AH35" s="253">
        <v>0</v>
      </c>
      <c r="AI35" s="253">
        <v>0</v>
      </c>
      <c r="AJ35" s="253">
        <v>0</v>
      </c>
      <c r="AK35" s="253">
        <v>0</v>
      </c>
      <c r="AL35" s="253">
        <v>0</v>
      </c>
      <c r="AM35" s="254">
        <v>0</v>
      </c>
      <c r="AN35" s="289">
        <f t="shared" si="29"/>
        <v>0</v>
      </c>
      <c r="AO35" s="253">
        <v>0</v>
      </c>
      <c r="AP35" s="253">
        <v>0</v>
      </c>
      <c r="AQ35" s="253">
        <v>0</v>
      </c>
      <c r="AR35" s="253">
        <v>0</v>
      </c>
      <c r="AS35" s="253">
        <v>0</v>
      </c>
      <c r="AT35" s="253">
        <v>0</v>
      </c>
      <c r="AU35" s="253">
        <v>0</v>
      </c>
      <c r="AV35" s="253">
        <v>0</v>
      </c>
      <c r="AW35" s="253">
        <v>0</v>
      </c>
      <c r="AX35" s="253">
        <v>0</v>
      </c>
      <c r="AY35" s="254">
        <v>0</v>
      </c>
      <c r="AZ35" s="526">
        <v>0</v>
      </c>
      <c r="BA35" s="296">
        <f t="shared" si="30"/>
        <v>0</v>
      </c>
      <c r="BB35" s="271">
        <f t="shared" si="31"/>
        <v>0</v>
      </c>
      <c r="BC35" s="271">
        <f t="shared" si="31"/>
        <v>0</v>
      </c>
      <c r="BD35" s="271">
        <f t="shared" si="31"/>
        <v>0</v>
      </c>
      <c r="BE35" s="271">
        <f t="shared" si="31"/>
        <v>0</v>
      </c>
      <c r="BF35" s="271">
        <f t="shared" si="31"/>
        <v>0</v>
      </c>
      <c r="BG35" s="271">
        <f t="shared" si="31"/>
        <v>0</v>
      </c>
      <c r="BH35" s="271">
        <f t="shared" si="31"/>
        <v>0</v>
      </c>
      <c r="BI35" s="271">
        <f t="shared" si="31"/>
        <v>0</v>
      </c>
      <c r="BJ35" s="271">
        <f t="shared" si="31"/>
        <v>0</v>
      </c>
      <c r="BK35" s="271">
        <f t="shared" si="31"/>
        <v>0</v>
      </c>
      <c r="BL35" s="291">
        <f t="shared" si="31"/>
        <v>0</v>
      </c>
    </row>
    <row r="36" spans="1:64" s="209" customFormat="1" x14ac:dyDescent="0.25">
      <c r="A36" s="1498"/>
      <c r="B36" s="128" t="s">
        <v>452</v>
      </c>
      <c r="C36" s="310" t="s">
        <v>2</v>
      </c>
      <c r="D36" s="275">
        <f t="shared" ref="D36:BL36" si="32">SUM(D29:D35)</f>
        <v>0</v>
      </c>
      <c r="E36" s="280">
        <f t="shared" si="32"/>
        <v>0</v>
      </c>
      <c r="F36" s="280">
        <f t="shared" si="32"/>
        <v>0</v>
      </c>
      <c r="G36" s="280">
        <f t="shared" si="32"/>
        <v>0</v>
      </c>
      <c r="H36" s="280">
        <f t="shared" si="32"/>
        <v>0</v>
      </c>
      <c r="I36" s="280">
        <f t="shared" si="32"/>
        <v>0</v>
      </c>
      <c r="J36" s="280">
        <f t="shared" si="32"/>
        <v>0</v>
      </c>
      <c r="K36" s="280">
        <f t="shared" si="32"/>
        <v>0</v>
      </c>
      <c r="L36" s="280">
        <f t="shared" si="32"/>
        <v>0</v>
      </c>
      <c r="M36" s="280">
        <f>SUM(M29:M35)</f>
        <v>0</v>
      </c>
      <c r="N36" s="280">
        <f t="shared" si="32"/>
        <v>0</v>
      </c>
      <c r="O36" s="281">
        <f t="shared" si="32"/>
        <v>0</v>
      </c>
      <c r="P36" s="275">
        <f t="shared" si="32"/>
        <v>2050601.9976751439</v>
      </c>
      <c r="Q36" s="280">
        <f t="shared" si="32"/>
        <v>1738196.3330849309</v>
      </c>
      <c r="R36" s="280">
        <f t="shared" si="32"/>
        <v>26847.726272469248</v>
      </c>
      <c r="S36" s="280">
        <f t="shared" si="32"/>
        <v>240610.13167441051</v>
      </c>
      <c r="T36" s="280">
        <f t="shared" si="32"/>
        <v>16602.818755950128</v>
      </c>
      <c r="U36" s="280">
        <f t="shared" si="32"/>
        <v>11111.751023755389</v>
      </c>
      <c r="V36" s="280">
        <f t="shared" si="32"/>
        <v>10742.77375159383</v>
      </c>
      <c r="W36" s="280">
        <f t="shared" si="32"/>
        <v>39.918956347796993</v>
      </c>
      <c r="X36" s="280">
        <f t="shared" si="32"/>
        <v>5043.6445750552757</v>
      </c>
      <c r="Y36" s="280">
        <f>SUM(Y29:Y35)</f>
        <v>1395.6995806302432</v>
      </c>
      <c r="Z36" s="280">
        <f t="shared" si="32"/>
        <v>11.2</v>
      </c>
      <c r="AA36" s="281">
        <f t="shared" si="32"/>
        <v>0</v>
      </c>
      <c r="AB36" s="275">
        <f t="shared" si="32"/>
        <v>3569196.6920743138</v>
      </c>
      <c r="AC36" s="280">
        <f t="shared" si="32"/>
        <v>2980340.9922547438</v>
      </c>
      <c r="AD36" s="280">
        <f t="shared" si="32"/>
        <v>39256.086063384122</v>
      </c>
      <c r="AE36" s="280">
        <f t="shared" si="32"/>
        <v>442374.21131310187</v>
      </c>
      <c r="AF36" s="280">
        <f t="shared" si="32"/>
        <v>69507.215180200961</v>
      </c>
      <c r="AG36" s="280">
        <f t="shared" si="32"/>
        <v>16956.979953833623</v>
      </c>
      <c r="AH36" s="280">
        <f t="shared" si="32"/>
        <v>7498.6342337793412</v>
      </c>
      <c r="AI36" s="280">
        <f t="shared" si="32"/>
        <v>15.26</v>
      </c>
      <c r="AJ36" s="280">
        <f t="shared" si="32"/>
        <v>9583.6080280991828</v>
      </c>
      <c r="AK36" s="280">
        <f>SUM(AK29:AK35)</f>
        <v>3247.8724426867489</v>
      </c>
      <c r="AL36" s="280">
        <f t="shared" si="32"/>
        <v>31.92</v>
      </c>
      <c r="AM36" s="281">
        <f t="shared" si="32"/>
        <v>383.91260448472428</v>
      </c>
      <c r="AN36" s="277">
        <f t="shared" si="32"/>
        <v>3860574.4192871554</v>
      </c>
      <c r="AO36" s="280">
        <f t="shared" si="32"/>
        <v>3236450.2276613181</v>
      </c>
      <c r="AP36" s="280">
        <f t="shared" si="32"/>
        <v>64803.497954916646</v>
      </c>
      <c r="AQ36" s="280">
        <f t="shared" si="32"/>
        <v>464171.89500878967</v>
      </c>
      <c r="AR36" s="280">
        <f t="shared" si="32"/>
        <v>34542.364179179305</v>
      </c>
      <c r="AS36" s="280">
        <f t="shared" si="32"/>
        <v>24899.088059812071</v>
      </c>
      <c r="AT36" s="280">
        <f t="shared" si="32"/>
        <v>18190.975021899991</v>
      </c>
      <c r="AU36" s="280">
        <f t="shared" si="32"/>
        <v>59.983792075159393</v>
      </c>
      <c r="AV36" s="280">
        <f t="shared" si="32"/>
        <v>10046.947055178547</v>
      </c>
      <c r="AW36" s="280">
        <f>SUM(AW29:AW35)</f>
        <v>7409.4405539864092</v>
      </c>
      <c r="AX36" s="280">
        <f t="shared" si="32"/>
        <v>0</v>
      </c>
      <c r="AY36" s="281">
        <f t="shared" si="32"/>
        <v>0</v>
      </c>
      <c r="AZ36" s="293">
        <f t="shared" si="32"/>
        <v>0</v>
      </c>
      <c r="BA36" s="297">
        <f t="shared" si="32"/>
        <v>9480373.1090366133</v>
      </c>
      <c r="BB36" s="280">
        <f t="shared" si="32"/>
        <v>7954987.5530009931</v>
      </c>
      <c r="BC36" s="280">
        <f t="shared" si="32"/>
        <v>130907.31029076999</v>
      </c>
      <c r="BD36" s="280">
        <f t="shared" si="32"/>
        <v>1147156.2379963021</v>
      </c>
      <c r="BE36" s="280">
        <f t="shared" si="32"/>
        <v>120652.39811533039</v>
      </c>
      <c r="BF36" s="280">
        <f t="shared" si="32"/>
        <v>52967.819037401074</v>
      </c>
      <c r="BG36" s="280">
        <f t="shared" si="32"/>
        <v>36432.383007273151</v>
      </c>
      <c r="BH36" s="280">
        <f t="shared" si="32"/>
        <v>115.16274842295638</v>
      </c>
      <c r="BI36" s="280">
        <f t="shared" si="32"/>
        <v>24674.199658333007</v>
      </c>
      <c r="BJ36" s="280">
        <f>SUM(BJ29:BJ35)</f>
        <v>12053.0125773034</v>
      </c>
      <c r="BK36" s="280">
        <f t="shared" si="32"/>
        <v>43.120000000000005</v>
      </c>
      <c r="BL36" s="293">
        <f t="shared" si="32"/>
        <v>383.91260448472428</v>
      </c>
    </row>
    <row r="37" spans="1:64" ht="16.5" customHeight="1" x14ac:dyDescent="0.25">
      <c r="A37" s="1494" t="s">
        <v>901</v>
      </c>
      <c r="B37" s="124" t="s">
        <v>902</v>
      </c>
      <c r="C37" s="311" t="s">
        <v>901</v>
      </c>
      <c r="D37" s="276">
        <f>SUM(E37:O37)</f>
        <v>0</v>
      </c>
      <c r="E37" s="251">
        <v>0</v>
      </c>
      <c r="F37" s="251">
        <v>0</v>
      </c>
      <c r="G37" s="251">
        <v>0</v>
      </c>
      <c r="H37" s="251">
        <v>0</v>
      </c>
      <c r="I37" s="251">
        <v>0</v>
      </c>
      <c r="J37" s="251">
        <v>0</v>
      </c>
      <c r="K37" s="251">
        <v>0</v>
      </c>
      <c r="L37" s="251">
        <v>0</v>
      </c>
      <c r="M37" s="251">
        <v>0</v>
      </c>
      <c r="N37" s="251">
        <v>0</v>
      </c>
      <c r="O37" s="252">
        <v>0</v>
      </c>
      <c r="P37" s="273">
        <f>SUM(Q37:AA37)</f>
        <v>143995.04</v>
      </c>
      <c r="Q37" s="251">
        <v>141559.62</v>
      </c>
      <c r="R37" s="251">
        <v>2435.42</v>
      </c>
      <c r="S37" s="251">
        <v>0</v>
      </c>
      <c r="T37" s="251">
        <v>0</v>
      </c>
      <c r="U37" s="251">
        <v>0</v>
      </c>
      <c r="V37" s="251">
        <v>0</v>
      </c>
      <c r="W37" s="251">
        <v>0</v>
      </c>
      <c r="X37" s="251">
        <v>0</v>
      </c>
      <c r="Y37" s="251">
        <v>0</v>
      </c>
      <c r="Z37" s="251">
        <v>0</v>
      </c>
      <c r="AA37" s="252">
        <v>0</v>
      </c>
      <c r="AB37" s="276">
        <f>SUM(AC37:AM37)</f>
        <v>334897.85000000003</v>
      </c>
      <c r="AC37" s="251">
        <v>324840.72000000003</v>
      </c>
      <c r="AD37" s="251">
        <v>8730.09</v>
      </c>
      <c r="AE37" s="251">
        <v>0</v>
      </c>
      <c r="AF37" s="251">
        <v>0</v>
      </c>
      <c r="AG37" s="251">
        <v>0</v>
      </c>
      <c r="AH37" s="251">
        <v>0</v>
      </c>
      <c r="AI37" s="251">
        <v>0</v>
      </c>
      <c r="AJ37" s="251">
        <v>1327.04</v>
      </c>
      <c r="AK37" s="251">
        <v>0</v>
      </c>
      <c r="AL37" s="251">
        <v>0</v>
      </c>
      <c r="AM37" s="252">
        <v>0</v>
      </c>
      <c r="AN37" s="276">
        <f>SUM(AO37:AY37)</f>
        <v>400288.78</v>
      </c>
      <c r="AO37" s="251">
        <v>391630.27</v>
      </c>
      <c r="AP37" s="251">
        <v>5247.53</v>
      </c>
      <c r="AQ37" s="251">
        <v>3410.98</v>
      </c>
      <c r="AR37" s="251">
        <v>0</v>
      </c>
      <c r="AS37" s="251">
        <v>0</v>
      </c>
      <c r="AT37" s="251">
        <v>0</v>
      </c>
      <c r="AU37" s="251">
        <v>0</v>
      </c>
      <c r="AV37" s="249">
        <v>0</v>
      </c>
      <c r="AW37" s="251">
        <v>0</v>
      </c>
      <c r="AX37" s="251">
        <v>0</v>
      </c>
      <c r="AY37" s="252">
        <v>0</v>
      </c>
      <c r="AZ37" s="857">
        <v>0</v>
      </c>
      <c r="BA37" s="294">
        <f>SUM(BB37:BL37)+AZ37</f>
        <v>879181.67000000016</v>
      </c>
      <c r="BB37" s="273">
        <f t="shared" ref="BB37:BL39" si="33">E37+Q37+AC37+AO37</f>
        <v>858030.6100000001</v>
      </c>
      <c r="BC37" s="273">
        <f t="shared" si="33"/>
        <v>16413.04</v>
      </c>
      <c r="BD37" s="273">
        <f t="shared" si="33"/>
        <v>3410.98</v>
      </c>
      <c r="BE37" s="273">
        <f t="shared" si="33"/>
        <v>0</v>
      </c>
      <c r="BF37" s="273">
        <f t="shared" si="33"/>
        <v>0</v>
      </c>
      <c r="BG37" s="273">
        <f t="shared" si="33"/>
        <v>0</v>
      </c>
      <c r="BH37" s="273">
        <f t="shared" si="33"/>
        <v>0</v>
      </c>
      <c r="BI37" s="273">
        <f t="shared" si="33"/>
        <v>1327.04</v>
      </c>
      <c r="BJ37" s="273">
        <f t="shared" si="33"/>
        <v>0</v>
      </c>
      <c r="BK37" s="273">
        <f t="shared" si="33"/>
        <v>0</v>
      </c>
      <c r="BL37" s="298">
        <f t="shared" si="33"/>
        <v>0</v>
      </c>
    </row>
    <row r="38" spans="1:64" ht="16.5" customHeight="1" x14ac:dyDescent="0.25">
      <c r="A38" s="1495"/>
      <c r="B38" s="126" t="s">
        <v>903</v>
      </c>
      <c r="C38" s="312" t="s">
        <v>906</v>
      </c>
      <c r="D38" s="289">
        <f>SUM(E38:O38)</f>
        <v>0</v>
      </c>
      <c r="E38" s="253">
        <v>0</v>
      </c>
      <c r="F38" s="253">
        <v>0</v>
      </c>
      <c r="G38" s="253">
        <v>0</v>
      </c>
      <c r="H38" s="253">
        <v>0</v>
      </c>
      <c r="I38" s="253">
        <v>0</v>
      </c>
      <c r="J38" s="253">
        <v>0</v>
      </c>
      <c r="K38" s="253">
        <v>0</v>
      </c>
      <c r="L38" s="253">
        <v>0</v>
      </c>
      <c r="M38" s="253">
        <v>0</v>
      </c>
      <c r="N38" s="253">
        <v>0</v>
      </c>
      <c r="O38" s="254">
        <v>0</v>
      </c>
      <c r="P38" s="274">
        <f>SUM(Q38:AA38)</f>
        <v>3592.7135586349114</v>
      </c>
      <c r="Q38" s="253">
        <v>3531.9491985918803</v>
      </c>
      <c r="R38" s="253">
        <v>60.764360043030898</v>
      </c>
      <c r="S38" s="253">
        <v>0</v>
      </c>
      <c r="T38" s="253">
        <v>0</v>
      </c>
      <c r="U38" s="253">
        <v>0</v>
      </c>
      <c r="V38" s="253">
        <v>0</v>
      </c>
      <c r="W38" s="253">
        <v>0</v>
      </c>
      <c r="X38" s="253">
        <v>0</v>
      </c>
      <c r="Y38" s="253">
        <v>0</v>
      </c>
      <c r="Z38" s="253">
        <v>0</v>
      </c>
      <c r="AA38" s="254">
        <v>0</v>
      </c>
      <c r="AB38" s="289">
        <f>SUM(AC38:AM38)</f>
        <v>14318.500656583292</v>
      </c>
      <c r="AC38" s="253">
        <v>13932.383958734508</v>
      </c>
      <c r="AD38" s="253">
        <v>374.43263231995149</v>
      </c>
      <c r="AE38" s="253">
        <v>0</v>
      </c>
      <c r="AF38" s="253">
        <v>0</v>
      </c>
      <c r="AG38" s="253">
        <v>0</v>
      </c>
      <c r="AH38" s="253">
        <v>0</v>
      </c>
      <c r="AI38" s="253">
        <v>0</v>
      </c>
      <c r="AJ38" s="253">
        <v>11.68406552883274</v>
      </c>
      <c r="AK38" s="253">
        <v>0</v>
      </c>
      <c r="AL38" s="253">
        <v>0</v>
      </c>
      <c r="AM38" s="254">
        <v>0</v>
      </c>
      <c r="AN38" s="289">
        <f>SUM(AO38:AY38)</f>
        <v>37708.063955554127</v>
      </c>
      <c r="AO38" s="253">
        <v>36987.880216955207</v>
      </c>
      <c r="AP38" s="253">
        <v>495.60778607557313</v>
      </c>
      <c r="AQ38" s="253">
        <v>224.57595252334156</v>
      </c>
      <c r="AR38" s="253">
        <v>0</v>
      </c>
      <c r="AS38" s="253">
        <v>0</v>
      </c>
      <c r="AT38" s="253">
        <v>0</v>
      </c>
      <c r="AU38" s="253">
        <v>0</v>
      </c>
      <c r="AV38" s="253">
        <v>0</v>
      </c>
      <c r="AW38" s="253">
        <v>0</v>
      </c>
      <c r="AX38" s="253">
        <v>0</v>
      </c>
      <c r="AY38" s="254">
        <v>0</v>
      </c>
      <c r="AZ38" s="526">
        <v>0</v>
      </c>
      <c r="BA38" s="296">
        <f>SUM(BB38:BL38)+AZ38</f>
        <v>55619.278170772326</v>
      </c>
      <c r="BB38" s="274">
        <f t="shared" si="33"/>
        <v>54452.213374281593</v>
      </c>
      <c r="BC38" s="274">
        <f t="shared" si="33"/>
        <v>930.80477843855556</v>
      </c>
      <c r="BD38" s="274">
        <f t="shared" si="33"/>
        <v>224.57595252334156</v>
      </c>
      <c r="BE38" s="274">
        <f t="shared" si="33"/>
        <v>0</v>
      </c>
      <c r="BF38" s="274">
        <f t="shared" si="33"/>
        <v>0</v>
      </c>
      <c r="BG38" s="274">
        <f t="shared" si="33"/>
        <v>0</v>
      </c>
      <c r="BH38" s="274">
        <f t="shared" si="33"/>
        <v>0</v>
      </c>
      <c r="BI38" s="274">
        <f t="shared" si="33"/>
        <v>11.68406552883274</v>
      </c>
      <c r="BJ38" s="274">
        <f t="shared" si="33"/>
        <v>0</v>
      </c>
      <c r="BK38" s="274">
        <f t="shared" si="33"/>
        <v>0</v>
      </c>
      <c r="BL38" s="300">
        <f t="shared" si="33"/>
        <v>0</v>
      </c>
    </row>
    <row r="39" spans="1:64" ht="16.5" customHeight="1" x14ac:dyDescent="0.25">
      <c r="A39" s="1495"/>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3"/>
        <v>0</v>
      </c>
      <c r="BL39" s="300">
        <f t="shared" si="33"/>
        <v>0</v>
      </c>
    </row>
    <row r="40" spans="1:64" s="209" customFormat="1" ht="16.5" customHeight="1" x14ac:dyDescent="0.25">
      <c r="A40" s="1496"/>
      <c r="B40" s="129" t="s">
        <v>905</v>
      </c>
      <c r="C40" s="313" t="s">
        <v>908</v>
      </c>
      <c r="D40" s="277">
        <f t="shared" ref="D40:O40" si="34">SUM(D37:D39)</f>
        <v>0</v>
      </c>
      <c r="E40" s="275">
        <f t="shared" si="34"/>
        <v>0</v>
      </c>
      <c r="F40" s="275">
        <f t="shared" si="34"/>
        <v>0</v>
      </c>
      <c r="G40" s="275">
        <f t="shared" si="34"/>
        <v>0</v>
      </c>
      <c r="H40" s="275">
        <f t="shared" si="34"/>
        <v>0</v>
      </c>
      <c r="I40" s="275">
        <f t="shared" si="34"/>
        <v>0</v>
      </c>
      <c r="J40" s="275">
        <f t="shared" si="34"/>
        <v>0</v>
      </c>
      <c r="K40" s="275">
        <f t="shared" si="34"/>
        <v>0</v>
      </c>
      <c r="L40" s="275">
        <f t="shared" si="34"/>
        <v>0</v>
      </c>
      <c r="M40" s="275">
        <f t="shared" si="34"/>
        <v>0</v>
      </c>
      <c r="N40" s="275">
        <f t="shared" si="34"/>
        <v>0</v>
      </c>
      <c r="O40" s="283">
        <f t="shared" si="34"/>
        <v>0</v>
      </c>
      <c r="P40" s="275">
        <f t="shared" ref="P40:BL40" si="35">SUM(P37:P39)</f>
        <v>147587.75355863493</v>
      </c>
      <c r="Q40" s="275">
        <f t="shared" si="35"/>
        <v>145091.56919859187</v>
      </c>
      <c r="R40" s="275">
        <f t="shared" si="35"/>
        <v>2496.1843600430311</v>
      </c>
      <c r="S40" s="275">
        <f t="shared" si="35"/>
        <v>0</v>
      </c>
      <c r="T40" s="275">
        <f t="shared" si="35"/>
        <v>0</v>
      </c>
      <c r="U40" s="275">
        <f t="shared" si="35"/>
        <v>0</v>
      </c>
      <c r="V40" s="275">
        <f>SUM(V37:V39)</f>
        <v>0</v>
      </c>
      <c r="W40" s="275">
        <f t="shared" si="35"/>
        <v>0</v>
      </c>
      <c r="X40" s="275">
        <f t="shared" si="35"/>
        <v>0</v>
      </c>
      <c r="Y40" s="275">
        <f>SUM(Y37:Y39)</f>
        <v>0</v>
      </c>
      <c r="Z40" s="275">
        <f t="shared" si="35"/>
        <v>0</v>
      </c>
      <c r="AA40" s="283">
        <f t="shared" si="35"/>
        <v>0</v>
      </c>
      <c r="AB40" s="277">
        <f t="shared" si="35"/>
        <v>349216.35065658332</v>
      </c>
      <c r="AC40" s="275">
        <f t="shared" si="35"/>
        <v>338773.10395873454</v>
      </c>
      <c r="AD40" s="275">
        <f t="shared" si="35"/>
        <v>9104.5226323199513</v>
      </c>
      <c r="AE40" s="275">
        <f t="shared" si="35"/>
        <v>0</v>
      </c>
      <c r="AF40" s="275">
        <f t="shared" si="35"/>
        <v>0</v>
      </c>
      <c r="AG40" s="275">
        <f t="shared" si="35"/>
        <v>0</v>
      </c>
      <c r="AH40" s="275">
        <f t="shared" si="35"/>
        <v>0</v>
      </c>
      <c r="AI40" s="275">
        <f t="shared" si="35"/>
        <v>0</v>
      </c>
      <c r="AJ40" s="275">
        <f>SUM(AJ37:AJ39)</f>
        <v>1338.7240655288326</v>
      </c>
      <c r="AK40" s="275">
        <f>SUM(AK37:AK39)</f>
        <v>0</v>
      </c>
      <c r="AL40" s="275">
        <f t="shared" si="35"/>
        <v>0</v>
      </c>
      <c r="AM40" s="283">
        <f t="shared" si="35"/>
        <v>0</v>
      </c>
      <c r="AN40" s="277">
        <f t="shared" si="35"/>
        <v>437996.84395555418</v>
      </c>
      <c r="AO40" s="275">
        <f t="shared" si="35"/>
        <v>428618.15021695523</v>
      </c>
      <c r="AP40" s="275">
        <f t="shared" si="35"/>
        <v>5743.1377860755729</v>
      </c>
      <c r="AQ40" s="275">
        <f t="shared" si="35"/>
        <v>3635.5559525233416</v>
      </c>
      <c r="AR40" s="275">
        <f t="shared" si="35"/>
        <v>0</v>
      </c>
      <c r="AS40" s="275">
        <f t="shared" si="35"/>
        <v>0</v>
      </c>
      <c r="AT40" s="275">
        <f t="shared" si="35"/>
        <v>0</v>
      </c>
      <c r="AU40" s="275">
        <f t="shared" si="35"/>
        <v>0</v>
      </c>
      <c r="AV40" s="275">
        <f t="shared" si="35"/>
        <v>0</v>
      </c>
      <c r="AW40" s="275">
        <f>SUM(AW37:AW39)</f>
        <v>0</v>
      </c>
      <c r="AX40" s="275">
        <f t="shared" si="35"/>
        <v>0</v>
      </c>
      <c r="AY40" s="283">
        <f t="shared" si="35"/>
        <v>0</v>
      </c>
      <c r="AZ40" s="299">
        <f t="shared" si="35"/>
        <v>0</v>
      </c>
      <c r="BA40" s="297">
        <f t="shared" si="35"/>
        <v>934800.94817077252</v>
      </c>
      <c r="BB40" s="275">
        <f>SUM(BB37:BB39)</f>
        <v>912482.82337428164</v>
      </c>
      <c r="BC40" s="275">
        <f>SUM(BC37:BC39)</f>
        <v>17343.844778438557</v>
      </c>
      <c r="BD40" s="275">
        <f>SUM(BD37:BD39)</f>
        <v>3635.5559525233416</v>
      </c>
      <c r="BE40" s="275">
        <f>SUM(BE37:BE39)</f>
        <v>0</v>
      </c>
      <c r="BF40" s="275">
        <f t="shared" si="35"/>
        <v>0</v>
      </c>
      <c r="BG40" s="275">
        <f t="shared" si="35"/>
        <v>0</v>
      </c>
      <c r="BH40" s="275">
        <f t="shared" si="35"/>
        <v>0</v>
      </c>
      <c r="BI40" s="275">
        <f t="shared" si="35"/>
        <v>1338.7240655288326</v>
      </c>
      <c r="BJ40" s="275">
        <f>SUM(BJ37:BJ39)</f>
        <v>0</v>
      </c>
      <c r="BK40" s="275">
        <f t="shared" si="35"/>
        <v>0</v>
      </c>
      <c r="BL40" s="299">
        <f t="shared" si="35"/>
        <v>0</v>
      </c>
    </row>
    <row r="41" spans="1:64" ht="14.85" customHeight="1" x14ac:dyDescent="0.25">
      <c r="A41" s="1494" t="s">
        <v>302</v>
      </c>
      <c r="B41" s="124">
        <v>5.0999999999999996</v>
      </c>
      <c r="C41" s="311" t="s">
        <v>37</v>
      </c>
      <c r="D41" s="273">
        <f>SUM(E41:O41)</f>
        <v>0</v>
      </c>
      <c r="E41" s="251">
        <v>0</v>
      </c>
      <c r="F41" s="251">
        <v>0</v>
      </c>
      <c r="G41" s="251">
        <v>0</v>
      </c>
      <c r="H41" s="251">
        <v>0</v>
      </c>
      <c r="I41" s="251">
        <v>0</v>
      </c>
      <c r="J41" s="251">
        <v>0</v>
      </c>
      <c r="K41" s="251">
        <v>0</v>
      </c>
      <c r="L41" s="251">
        <v>0</v>
      </c>
      <c r="M41" s="251">
        <v>0</v>
      </c>
      <c r="N41" s="251">
        <v>0</v>
      </c>
      <c r="O41" s="252">
        <v>0</v>
      </c>
      <c r="P41" s="273">
        <f>SUM(Q41:AA41)</f>
        <v>315532.70999999996</v>
      </c>
      <c r="Q41" s="251">
        <v>221339.26</v>
      </c>
      <c r="R41" s="251">
        <v>34944.94</v>
      </c>
      <c r="S41" s="251">
        <v>32400.41</v>
      </c>
      <c r="T41" s="251">
        <v>13914.16</v>
      </c>
      <c r="U41" s="251">
        <v>5922</v>
      </c>
      <c r="V41" s="251">
        <v>6282.7000000000007</v>
      </c>
      <c r="W41" s="251">
        <v>0</v>
      </c>
      <c r="X41" s="251">
        <v>729.24</v>
      </c>
      <c r="Y41" s="251">
        <v>0</v>
      </c>
      <c r="Z41" s="251">
        <v>0</v>
      </c>
      <c r="AA41" s="252">
        <v>0</v>
      </c>
      <c r="AB41" s="273">
        <f>SUM(AC41:AM41)</f>
        <v>542376.38</v>
      </c>
      <c r="AC41" s="251">
        <v>356992.36000000004</v>
      </c>
      <c r="AD41" s="251">
        <v>61307.920000000006</v>
      </c>
      <c r="AE41" s="251">
        <v>40112.799999999996</v>
      </c>
      <c r="AF41" s="251">
        <v>63907.32</v>
      </c>
      <c r="AG41" s="251">
        <v>14165.099999999999</v>
      </c>
      <c r="AH41" s="251">
        <v>3948.33</v>
      </c>
      <c r="AI41" s="251">
        <v>0</v>
      </c>
      <c r="AJ41" s="251">
        <v>1942.55</v>
      </c>
      <c r="AK41" s="251">
        <v>0</v>
      </c>
      <c r="AL41" s="251">
        <v>0</v>
      </c>
      <c r="AM41" s="252">
        <v>0</v>
      </c>
      <c r="AN41" s="276">
        <f>SUM(AO41:AY41)</f>
        <v>557057.19000000006</v>
      </c>
      <c r="AO41" s="251">
        <v>349966.24</v>
      </c>
      <c r="AP41" s="251">
        <v>104442.57</v>
      </c>
      <c r="AQ41" s="251">
        <v>36412.770000000004</v>
      </c>
      <c r="AR41" s="251">
        <v>47244.09</v>
      </c>
      <c r="AS41" s="251">
        <v>15638.73</v>
      </c>
      <c r="AT41" s="251">
        <v>986.53</v>
      </c>
      <c r="AU41" s="251">
        <v>0</v>
      </c>
      <c r="AV41" s="249">
        <v>2366.2600000000002</v>
      </c>
      <c r="AW41" s="251">
        <v>0</v>
      </c>
      <c r="AX41" s="251">
        <v>0</v>
      </c>
      <c r="AY41" s="252">
        <v>0</v>
      </c>
      <c r="AZ41" s="857">
        <v>0</v>
      </c>
      <c r="BA41" s="294">
        <f>SUM(BB41:BL41)+AZ41</f>
        <v>1414966.2800000003</v>
      </c>
      <c r="BB41" s="274">
        <f t="shared" ref="BB41:BL44" si="36">E41+Q41+AC41+AO41</f>
        <v>928297.8600000001</v>
      </c>
      <c r="BC41" s="274">
        <f t="shared" si="36"/>
        <v>200695.43000000002</v>
      </c>
      <c r="BD41" s="274">
        <f t="shared" si="36"/>
        <v>108925.98</v>
      </c>
      <c r="BE41" s="274">
        <f t="shared" si="36"/>
        <v>125065.56999999999</v>
      </c>
      <c r="BF41" s="274">
        <f t="shared" si="36"/>
        <v>35725.83</v>
      </c>
      <c r="BG41" s="274">
        <f t="shared" si="36"/>
        <v>11217.560000000001</v>
      </c>
      <c r="BH41" s="274">
        <f t="shared" si="36"/>
        <v>0</v>
      </c>
      <c r="BI41" s="274">
        <f t="shared" si="36"/>
        <v>5038.05</v>
      </c>
      <c r="BJ41" s="274">
        <f t="shared" si="36"/>
        <v>0</v>
      </c>
      <c r="BK41" s="274">
        <f t="shared" si="36"/>
        <v>0</v>
      </c>
      <c r="BL41" s="298">
        <f t="shared" si="36"/>
        <v>0</v>
      </c>
    </row>
    <row r="42" spans="1:64" s="255" customFormat="1" ht="24" x14ac:dyDescent="0.25">
      <c r="A42" s="1495"/>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6"/>
        <v>0</v>
      </c>
      <c r="BC42" s="274">
        <f t="shared" si="36"/>
        <v>0</v>
      </c>
      <c r="BD42" s="274">
        <f t="shared" si="36"/>
        <v>0</v>
      </c>
      <c r="BE42" s="274">
        <f t="shared" si="36"/>
        <v>0</v>
      </c>
      <c r="BF42" s="274">
        <f t="shared" si="36"/>
        <v>0</v>
      </c>
      <c r="BG42" s="274">
        <f t="shared" si="36"/>
        <v>0</v>
      </c>
      <c r="BH42" s="274">
        <f t="shared" si="36"/>
        <v>0</v>
      </c>
      <c r="BI42" s="274">
        <f t="shared" si="36"/>
        <v>0</v>
      </c>
      <c r="BJ42" s="274">
        <f t="shared" si="36"/>
        <v>0</v>
      </c>
      <c r="BK42" s="274">
        <f t="shared" si="36"/>
        <v>0</v>
      </c>
      <c r="BL42" s="300">
        <f t="shared" si="36"/>
        <v>0</v>
      </c>
    </row>
    <row r="43" spans="1:64" ht="24" x14ac:dyDescent="0.25">
      <c r="A43" s="1495"/>
      <c r="B43" s="126">
        <v>5.3</v>
      </c>
      <c r="C43" s="131" t="s">
        <v>304</v>
      </c>
      <c r="D43" s="274">
        <f>SUM(E43:O43)</f>
        <v>0</v>
      </c>
      <c r="E43" s="253">
        <v>0</v>
      </c>
      <c r="F43" s="253">
        <v>0</v>
      </c>
      <c r="G43" s="253">
        <v>0</v>
      </c>
      <c r="H43" s="253">
        <v>0</v>
      </c>
      <c r="I43" s="253">
        <v>0</v>
      </c>
      <c r="J43" s="253">
        <v>0</v>
      </c>
      <c r="K43" s="253">
        <v>0</v>
      </c>
      <c r="L43" s="253">
        <v>0</v>
      </c>
      <c r="M43" s="253">
        <v>0</v>
      </c>
      <c r="N43" s="253">
        <v>0</v>
      </c>
      <c r="O43" s="254">
        <v>0</v>
      </c>
      <c r="P43" s="274">
        <f>SUM(Q43:AA43)</f>
        <v>3243.2592909258551</v>
      </c>
      <c r="Q43" s="253">
        <v>2228.6063068939893</v>
      </c>
      <c r="R43" s="253">
        <v>349.75558874283064</v>
      </c>
      <c r="S43" s="253">
        <v>356.35025963657745</v>
      </c>
      <c r="T43" s="253">
        <v>153.91567001757176</v>
      </c>
      <c r="U43" s="253">
        <v>81.491687459792203</v>
      </c>
      <c r="V43" s="253">
        <v>65.073070360636251</v>
      </c>
      <c r="W43" s="253">
        <v>0</v>
      </c>
      <c r="X43" s="253">
        <v>8.0667078144576507</v>
      </c>
      <c r="Y43" s="253">
        <v>0</v>
      </c>
      <c r="Z43" s="253">
        <v>0</v>
      </c>
      <c r="AA43" s="254">
        <v>0</v>
      </c>
      <c r="AB43" s="274">
        <f>SUM(AC43:AM43)</f>
        <v>8815.8861525883003</v>
      </c>
      <c r="AC43" s="253">
        <v>5634.5345290584346</v>
      </c>
      <c r="AD43" s="253">
        <v>963.48119923222725</v>
      </c>
      <c r="AE43" s="253">
        <v>696.01248491856586</v>
      </c>
      <c r="AF43" s="253">
        <v>1115.3349167279735</v>
      </c>
      <c r="AG43" s="253">
        <v>306.82208340623379</v>
      </c>
      <c r="AH43" s="253">
        <v>65.798815943655541</v>
      </c>
      <c r="AI43" s="253">
        <v>0</v>
      </c>
      <c r="AJ43" s="253">
        <v>33.902123301210622</v>
      </c>
      <c r="AK43" s="253">
        <v>0</v>
      </c>
      <c r="AL43" s="253">
        <v>0</v>
      </c>
      <c r="AM43" s="254">
        <v>0</v>
      </c>
      <c r="AN43" s="289">
        <f>SUM(AO43:AY43)</f>
        <v>25326.163278138327</v>
      </c>
      <c r="AO43" s="253">
        <v>15436.070708816274</v>
      </c>
      <c r="AP43" s="253">
        <v>4582.5995657291296</v>
      </c>
      <c r="AQ43" s="253">
        <v>1813.5247229167835</v>
      </c>
      <c r="AR43" s="253">
        <v>2351.4847176246599</v>
      </c>
      <c r="AS43" s="253">
        <v>981.42175133300009</v>
      </c>
      <c r="AT43" s="253">
        <v>43.285721038641213</v>
      </c>
      <c r="AU43" s="253">
        <v>0</v>
      </c>
      <c r="AV43" s="253">
        <v>117.77609067984</v>
      </c>
      <c r="AW43" s="253">
        <v>0</v>
      </c>
      <c r="AX43" s="253">
        <v>0</v>
      </c>
      <c r="AY43" s="254">
        <v>0</v>
      </c>
      <c r="AZ43" s="526">
        <v>0</v>
      </c>
      <c r="BA43" s="296">
        <f>SUM(BB43:BL43)+AZ43</f>
        <v>37385.308721652487</v>
      </c>
      <c r="BB43" s="274">
        <f t="shared" si="36"/>
        <v>23299.211544768699</v>
      </c>
      <c r="BC43" s="274">
        <f t="shared" si="36"/>
        <v>5895.8363537041878</v>
      </c>
      <c r="BD43" s="274">
        <f t="shared" si="36"/>
        <v>2865.8874674719268</v>
      </c>
      <c r="BE43" s="274">
        <f t="shared" si="36"/>
        <v>3620.7353043702051</v>
      </c>
      <c r="BF43" s="274">
        <f t="shared" si="36"/>
        <v>1369.735522199026</v>
      </c>
      <c r="BG43" s="274">
        <f t="shared" si="36"/>
        <v>174.15760734293301</v>
      </c>
      <c r="BH43" s="274">
        <f t="shared" si="36"/>
        <v>0</v>
      </c>
      <c r="BI43" s="274">
        <f t="shared" si="36"/>
        <v>159.74492179550828</v>
      </c>
      <c r="BJ43" s="274">
        <f t="shared" si="36"/>
        <v>0</v>
      </c>
      <c r="BK43" s="274">
        <f t="shared" si="36"/>
        <v>0</v>
      </c>
      <c r="BL43" s="300">
        <f t="shared" si="36"/>
        <v>0</v>
      </c>
    </row>
    <row r="44" spans="1:64" x14ac:dyDescent="0.25">
      <c r="A44" s="1495"/>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6"/>
        <v>0</v>
      </c>
      <c r="BC44" s="274">
        <f t="shared" si="36"/>
        <v>0</v>
      </c>
      <c r="BD44" s="271">
        <f t="shared" si="36"/>
        <v>0</v>
      </c>
      <c r="BE44" s="274">
        <f t="shared" si="36"/>
        <v>0</v>
      </c>
      <c r="BF44" s="271">
        <f t="shared" si="36"/>
        <v>0</v>
      </c>
      <c r="BG44" s="271">
        <f t="shared" si="36"/>
        <v>0</v>
      </c>
      <c r="BH44" s="271">
        <f t="shared" si="36"/>
        <v>0</v>
      </c>
      <c r="BI44" s="271">
        <f t="shared" si="36"/>
        <v>0</v>
      </c>
      <c r="BJ44" s="271">
        <f t="shared" si="36"/>
        <v>0</v>
      </c>
      <c r="BK44" s="271">
        <f t="shared" si="36"/>
        <v>0</v>
      </c>
      <c r="BL44" s="291">
        <f t="shared" si="36"/>
        <v>0</v>
      </c>
    </row>
    <row r="45" spans="1:64" s="209" customFormat="1" ht="24" x14ac:dyDescent="0.25">
      <c r="A45" s="1496"/>
      <c r="B45" s="128" t="s">
        <v>216</v>
      </c>
      <c r="C45" s="313" t="s">
        <v>305</v>
      </c>
      <c r="D45" s="278">
        <f>SUM(D41:D44)</f>
        <v>0</v>
      </c>
      <c r="E45" s="278">
        <f t="shared" ref="E45:BL45" si="37">SUM(E41:E44)</f>
        <v>0</v>
      </c>
      <c r="F45" s="278">
        <f t="shared" si="37"/>
        <v>0</v>
      </c>
      <c r="G45" s="278">
        <f t="shared" si="37"/>
        <v>0</v>
      </c>
      <c r="H45" s="278">
        <f t="shared" si="37"/>
        <v>0</v>
      </c>
      <c r="I45" s="278">
        <f>SUM(I41:I44)</f>
        <v>0</v>
      </c>
      <c r="J45" s="278">
        <f t="shared" si="37"/>
        <v>0</v>
      </c>
      <c r="K45" s="278">
        <f t="shared" si="37"/>
        <v>0</v>
      </c>
      <c r="L45" s="278">
        <f t="shared" si="37"/>
        <v>0</v>
      </c>
      <c r="M45" s="278">
        <f t="shared" si="37"/>
        <v>0</v>
      </c>
      <c r="N45" s="278">
        <f t="shared" si="37"/>
        <v>0</v>
      </c>
      <c r="O45" s="283">
        <f t="shared" si="37"/>
        <v>0</v>
      </c>
      <c r="P45" s="278">
        <f t="shared" si="37"/>
        <v>318775.96929092583</v>
      </c>
      <c r="Q45" s="278">
        <f t="shared" si="37"/>
        <v>223567.86630689399</v>
      </c>
      <c r="R45" s="278">
        <f t="shared" si="37"/>
        <v>35294.695588742834</v>
      </c>
      <c r="S45" s="278">
        <f t="shared" si="37"/>
        <v>32756.760259636576</v>
      </c>
      <c r="T45" s="278">
        <f t="shared" si="37"/>
        <v>14068.075670017572</v>
      </c>
      <c r="U45" s="278">
        <f t="shared" si="37"/>
        <v>6003.491687459792</v>
      </c>
      <c r="V45" s="278">
        <f t="shared" si="37"/>
        <v>6347.7730703606367</v>
      </c>
      <c r="W45" s="278">
        <f t="shared" si="37"/>
        <v>0</v>
      </c>
      <c r="X45" s="278">
        <f t="shared" si="37"/>
        <v>737.3067078144577</v>
      </c>
      <c r="Y45" s="278">
        <f>SUM(Y41:Y44)</f>
        <v>0</v>
      </c>
      <c r="Z45" s="278">
        <f t="shared" si="37"/>
        <v>0</v>
      </c>
      <c r="AA45" s="284">
        <f t="shared" si="37"/>
        <v>0</v>
      </c>
      <c r="AB45" s="278">
        <f t="shared" si="37"/>
        <v>551192.2661525883</v>
      </c>
      <c r="AC45" s="278">
        <f t="shared" si="37"/>
        <v>362626.89452905848</v>
      </c>
      <c r="AD45" s="278">
        <f t="shared" si="37"/>
        <v>62271.401199232234</v>
      </c>
      <c r="AE45" s="278">
        <f t="shared" si="37"/>
        <v>40808.812484918562</v>
      </c>
      <c r="AF45" s="278">
        <f t="shared" si="37"/>
        <v>65022.654916727974</v>
      </c>
      <c r="AG45" s="278">
        <f t="shared" si="37"/>
        <v>14471.922083406233</v>
      </c>
      <c r="AH45" s="278">
        <f t="shared" si="37"/>
        <v>4014.1288159436554</v>
      </c>
      <c r="AI45" s="278">
        <f t="shared" si="37"/>
        <v>0</v>
      </c>
      <c r="AJ45" s="278">
        <f t="shared" si="37"/>
        <v>1976.4521233012106</v>
      </c>
      <c r="AK45" s="278">
        <f t="shared" si="37"/>
        <v>0</v>
      </c>
      <c r="AL45" s="278">
        <f t="shared" si="37"/>
        <v>0</v>
      </c>
      <c r="AM45" s="284">
        <f t="shared" si="37"/>
        <v>0</v>
      </c>
      <c r="AN45" s="852">
        <f t="shared" si="37"/>
        <v>582383.35327813844</v>
      </c>
      <c r="AO45" s="278">
        <f t="shared" si="37"/>
        <v>365402.31070881628</v>
      </c>
      <c r="AP45" s="278">
        <f t="shared" si="37"/>
        <v>109025.16956572914</v>
      </c>
      <c r="AQ45" s="278">
        <f t="shared" si="37"/>
        <v>38226.294722916791</v>
      </c>
      <c r="AR45" s="278">
        <f t="shared" si="37"/>
        <v>49595.574717624659</v>
      </c>
      <c r="AS45" s="278">
        <f t="shared" si="37"/>
        <v>16620.151751333</v>
      </c>
      <c r="AT45" s="278">
        <f t="shared" si="37"/>
        <v>1029.8157210386412</v>
      </c>
      <c r="AU45" s="278">
        <f t="shared" si="37"/>
        <v>0</v>
      </c>
      <c r="AV45" s="275">
        <f t="shared" si="37"/>
        <v>2484.0360906798401</v>
      </c>
      <c r="AW45" s="278">
        <f>SUM(AW41:AW44)</f>
        <v>0</v>
      </c>
      <c r="AX45" s="278">
        <f t="shared" si="37"/>
        <v>0</v>
      </c>
      <c r="AY45" s="284">
        <f t="shared" si="37"/>
        <v>0</v>
      </c>
      <c r="AZ45" s="305">
        <f t="shared" si="37"/>
        <v>0</v>
      </c>
      <c r="BA45" s="297">
        <f t="shared" si="37"/>
        <v>1452351.5887216527</v>
      </c>
      <c r="BB45" s="275">
        <f t="shared" si="37"/>
        <v>951597.07154476875</v>
      </c>
      <c r="BC45" s="275">
        <f t="shared" si="37"/>
        <v>206591.26635370421</v>
      </c>
      <c r="BD45" s="275">
        <f t="shared" si="37"/>
        <v>111791.86746747192</v>
      </c>
      <c r="BE45" s="275">
        <f t="shared" si="37"/>
        <v>128686.30530437019</v>
      </c>
      <c r="BF45" s="275">
        <f t="shared" si="37"/>
        <v>37095.565522199031</v>
      </c>
      <c r="BG45" s="275">
        <f t="shared" si="37"/>
        <v>11391.717607342935</v>
      </c>
      <c r="BH45" s="275">
        <f t="shared" si="37"/>
        <v>0</v>
      </c>
      <c r="BI45" s="275">
        <f t="shared" si="37"/>
        <v>5197.7949217955083</v>
      </c>
      <c r="BJ45" s="275">
        <f>SUM(BJ41:BJ44)</f>
        <v>0</v>
      </c>
      <c r="BK45" s="275">
        <f t="shared" si="37"/>
        <v>0</v>
      </c>
      <c r="BL45" s="299">
        <f t="shared" si="37"/>
        <v>0</v>
      </c>
    </row>
    <row r="46" spans="1:64" ht="14.85" customHeight="1" x14ac:dyDescent="0.25">
      <c r="A46" s="1497"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8">E46+Q46+AC46+AO46</f>
        <v>0</v>
      </c>
      <c r="BC46" s="274">
        <f t="shared" si="38"/>
        <v>0</v>
      </c>
      <c r="BD46" s="274">
        <f t="shared" si="38"/>
        <v>0</v>
      </c>
      <c r="BE46" s="274">
        <f t="shared" si="38"/>
        <v>0</v>
      </c>
      <c r="BF46" s="274">
        <f t="shared" si="38"/>
        <v>0</v>
      </c>
      <c r="BG46" s="274">
        <f t="shared" si="38"/>
        <v>0</v>
      </c>
      <c r="BH46" s="274">
        <f t="shared" si="38"/>
        <v>0</v>
      </c>
      <c r="BI46" s="274">
        <f t="shared" si="38"/>
        <v>0</v>
      </c>
      <c r="BJ46" s="274">
        <f t="shared" si="38"/>
        <v>0</v>
      </c>
      <c r="BK46" s="274">
        <f t="shared" si="38"/>
        <v>0</v>
      </c>
      <c r="BL46" s="300">
        <f t="shared" si="38"/>
        <v>0</v>
      </c>
    </row>
    <row r="47" spans="1:64" s="255" customFormat="1" x14ac:dyDescent="0.25">
      <c r="A47" s="1498"/>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8"/>
        <v>0</v>
      </c>
      <c r="BC47" s="274">
        <f t="shared" si="38"/>
        <v>0</v>
      </c>
      <c r="BD47" s="274">
        <f t="shared" si="38"/>
        <v>0</v>
      </c>
      <c r="BE47" s="274">
        <f t="shared" si="38"/>
        <v>0</v>
      </c>
      <c r="BF47" s="274">
        <f t="shared" si="38"/>
        <v>0</v>
      </c>
      <c r="BG47" s="274">
        <f t="shared" si="38"/>
        <v>0</v>
      </c>
      <c r="BH47" s="274">
        <f t="shared" si="38"/>
        <v>0</v>
      </c>
      <c r="BI47" s="274">
        <f t="shared" si="38"/>
        <v>0</v>
      </c>
      <c r="BJ47" s="274">
        <f t="shared" si="38"/>
        <v>0</v>
      </c>
      <c r="BK47" s="274">
        <f t="shared" si="38"/>
        <v>0</v>
      </c>
      <c r="BL47" s="300">
        <f t="shared" si="38"/>
        <v>0</v>
      </c>
    </row>
    <row r="48" spans="1:64" x14ac:dyDescent="0.25">
      <c r="A48" s="1498"/>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8"/>
        <v>0</v>
      </c>
      <c r="BC48" s="274">
        <f t="shared" si="38"/>
        <v>0</v>
      </c>
      <c r="BD48" s="274">
        <f t="shared" si="38"/>
        <v>0</v>
      </c>
      <c r="BE48" s="274">
        <f t="shared" si="38"/>
        <v>0</v>
      </c>
      <c r="BF48" s="274">
        <f t="shared" si="38"/>
        <v>0</v>
      </c>
      <c r="BG48" s="274">
        <f t="shared" si="38"/>
        <v>0</v>
      </c>
      <c r="BH48" s="274">
        <f t="shared" si="38"/>
        <v>0</v>
      </c>
      <c r="BI48" s="274">
        <f t="shared" si="38"/>
        <v>0</v>
      </c>
      <c r="BJ48" s="274">
        <f t="shared" si="38"/>
        <v>0</v>
      </c>
      <c r="BK48" s="274">
        <f t="shared" si="38"/>
        <v>0</v>
      </c>
      <c r="BL48" s="300">
        <f t="shared" si="38"/>
        <v>0</v>
      </c>
    </row>
    <row r="49" spans="1:64" x14ac:dyDescent="0.25">
      <c r="A49" s="1498"/>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8"/>
        <v>0</v>
      </c>
      <c r="BC49" s="274">
        <f t="shared" si="38"/>
        <v>0</v>
      </c>
      <c r="BD49" s="271">
        <f t="shared" si="38"/>
        <v>0</v>
      </c>
      <c r="BE49" s="274">
        <f t="shared" si="38"/>
        <v>0</v>
      </c>
      <c r="BF49" s="271">
        <f t="shared" si="38"/>
        <v>0</v>
      </c>
      <c r="BG49" s="271">
        <f t="shared" si="38"/>
        <v>0</v>
      </c>
      <c r="BH49" s="271">
        <f t="shared" si="38"/>
        <v>0</v>
      </c>
      <c r="BI49" s="271">
        <f t="shared" si="38"/>
        <v>0</v>
      </c>
      <c r="BJ49" s="271">
        <f t="shared" si="38"/>
        <v>0</v>
      </c>
      <c r="BK49" s="271">
        <f t="shared" si="38"/>
        <v>0</v>
      </c>
      <c r="BL49" s="291">
        <f t="shared" si="38"/>
        <v>0</v>
      </c>
    </row>
    <row r="50" spans="1:64" s="209" customFormat="1" x14ac:dyDescent="0.25">
      <c r="A50" s="1499"/>
      <c r="B50" s="129" t="s">
        <v>213</v>
      </c>
      <c r="C50" s="313" t="s">
        <v>25</v>
      </c>
      <c r="D50" s="278">
        <f>SUM(D46:D49)</f>
        <v>0</v>
      </c>
      <c r="E50" s="278">
        <f t="shared" ref="E50:BL50" si="39">SUM(E46:E49)</f>
        <v>0</v>
      </c>
      <c r="F50" s="278">
        <f t="shared" si="39"/>
        <v>0</v>
      </c>
      <c r="G50" s="278">
        <f t="shared" si="39"/>
        <v>0</v>
      </c>
      <c r="H50" s="278">
        <f t="shared" si="39"/>
        <v>0</v>
      </c>
      <c r="I50" s="278">
        <f t="shared" si="39"/>
        <v>0</v>
      </c>
      <c r="J50" s="278">
        <f t="shared" si="39"/>
        <v>0</v>
      </c>
      <c r="K50" s="278">
        <f t="shared" si="39"/>
        <v>0</v>
      </c>
      <c r="L50" s="278">
        <f t="shared" si="39"/>
        <v>0</v>
      </c>
      <c r="M50" s="278">
        <f t="shared" si="39"/>
        <v>0</v>
      </c>
      <c r="N50" s="278">
        <f t="shared" si="39"/>
        <v>0</v>
      </c>
      <c r="O50" s="283">
        <f t="shared" si="39"/>
        <v>0</v>
      </c>
      <c r="P50" s="278">
        <f t="shared" si="39"/>
        <v>0</v>
      </c>
      <c r="Q50" s="278">
        <f t="shared" si="39"/>
        <v>0</v>
      </c>
      <c r="R50" s="278">
        <f t="shared" si="39"/>
        <v>0</v>
      </c>
      <c r="S50" s="278">
        <f t="shared" si="39"/>
        <v>0</v>
      </c>
      <c r="T50" s="278">
        <f t="shared" si="39"/>
        <v>0</v>
      </c>
      <c r="U50" s="278">
        <f t="shared" si="39"/>
        <v>0</v>
      </c>
      <c r="V50" s="278">
        <f t="shared" si="39"/>
        <v>0</v>
      </c>
      <c r="W50" s="278">
        <f t="shared" si="39"/>
        <v>0</v>
      </c>
      <c r="X50" s="278">
        <f t="shared" si="39"/>
        <v>0</v>
      </c>
      <c r="Y50" s="278">
        <f>SUM(Y46:Y49)</f>
        <v>0</v>
      </c>
      <c r="Z50" s="278">
        <f t="shared" si="39"/>
        <v>0</v>
      </c>
      <c r="AA50" s="284">
        <f t="shared" si="39"/>
        <v>0</v>
      </c>
      <c r="AB50" s="278">
        <f t="shared" si="39"/>
        <v>0</v>
      </c>
      <c r="AC50" s="278">
        <f t="shared" si="39"/>
        <v>0</v>
      </c>
      <c r="AD50" s="278">
        <f t="shared" si="39"/>
        <v>0</v>
      </c>
      <c r="AE50" s="278">
        <f t="shared" si="39"/>
        <v>0</v>
      </c>
      <c r="AF50" s="278">
        <f t="shared" si="39"/>
        <v>0</v>
      </c>
      <c r="AG50" s="278">
        <f t="shared" si="39"/>
        <v>0</v>
      </c>
      <c r="AH50" s="278">
        <f t="shared" si="39"/>
        <v>0</v>
      </c>
      <c r="AI50" s="278">
        <f t="shared" si="39"/>
        <v>0</v>
      </c>
      <c r="AJ50" s="278">
        <f t="shared" si="39"/>
        <v>0</v>
      </c>
      <c r="AK50" s="278">
        <f t="shared" si="39"/>
        <v>0</v>
      </c>
      <c r="AL50" s="278">
        <f t="shared" si="39"/>
        <v>0</v>
      </c>
      <c r="AM50" s="284">
        <f t="shared" si="39"/>
        <v>0</v>
      </c>
      <c r="AN50" s="852">
        <f t="shared" si="39"/>
        <v>0</v>
      </c>
      <c r="AO50" s="278">
        <f t="shared" si="39"/>
        <v>0</v>
      </c>
      <c r="AP50" s="278">
        <f t="shared" si="39"/>
        <v>0</v>
      </c>
      <c r="AQ50" s="278">
        <f t="shared" si="39"/>
        <v>0</v>
      </c>
      <c r="AR50" s="278">
        <f t="shared" si="39"/>
        <v>0</v>
      </c>
      <c r="AS50" s="278">
        <f t="shared" si="39"/>
        <v>0</v>
      </c>
      <c r="AT50" s="278">
        <f t="shared" si="39"/>
        <v>0</v>
      </c>
      <c r="AU50" s="278">
        <f t="shared" si="39"/>
        <v>0</v>
      </c>
      <c r="AV50" s="275">
        <f t="shared" si="39"/>
        <v>0</v>
      </c>
      <c r="AW50" s="278">
        <f>SUM(AW46:AW49)</f>
        <v>0</v>
      </c>
      <c r="AX50" s="278">
        <f t="shared" si="39"/>
        <v>0</v>
      </c>
      <c r="AY50" s="284">
        <f t="shared" si="39"/>
        <v>0</v>
      </c>
      <c r="AZ50" s="305">
        <f t="shared" si="39"/>
        <v>0</v>
      </c>
      <c r="BA50" s="297">
        <f t="shared" si="39"/>
        <v>0</v>
      </c>
      <c r="BB50" s="275">
        <f t="shared" si="39"/>
        <v>0</v>
      </c>
      <c r="BC50" s="275">
        <f t="shared" si="39"/>
        <v>0</v>
      </c>
      <c r="BD50" s="275">
        <f t="shared" si="39"/>
        <v>0</v>
      </c>
      <c r="BE50" s="275">
        <f t="shared" si="39"/>
        <v>0</v>
      </c>
      <c r="BF50" s="275">
        <f t="shared" si="39"/>
        <v>0</v>
      </c>
      <c r="BG50" s="275">
        <f t="shared" si="39"/>
        <v>0</v>
      </c>
      <c r="BH50" s="275">
        <f t="shared" si="39"/>
        <v>0</v>
      </c>
      <c r="BI50" s="275">
        <f t="shared" si="39"/>
        <v>0</v>
      </c>
      <c r="BJ50" s="275">
        <f>SUM(BJ46:BJ49)</f>
        <v>0</v>
      </c>
      <c r="BK50" s="275">
        <f t="shared" si="39"/>
        <v>0</v>
      </c>
      <c r="BL50" s="299">
        <f t="shared" si="39"/>
        <v>0</v>
      </c>
    </row>
    <row r="51" spans="1:64" ht="16.5" customHeight="1" x14ac:dyDescent="0.25">
      <c r="A51" s="1506" t="s">
        <v>156</v>
      </c>
      <c r="B51" s="124">
        <v>7.1</v>
      </c>
      <c r="C51" s="311" t="s">
        <v>20</v>
      </c>
      <c r="D51" s="273">
        <f>SUM(E51:O51)</f>
        <v>0</v>
      </c>
      <c r="E51" s="251">
        <v>0</v>
      </c>
      <c r="F51" s="251">
        <v>0</v>
      </c>
      <c r="G51" s="251">
        <v>0</v>
      </c>
      <c r="H51" s="251">
        <v>0</v>
      </c>
      <c r="I51" s="251">
        <v>0</v>
      </c>
      <c r="J51" s="251">
        <v>0</v>
      </c>
      <c r="K51" s="251">
        <v>0</v>
      </c>
      <c r="L51" s="251">
        <v>0</v>
      </c>
      <c r="M51" s="251">
        <v>0</v>
      </c>
      <c r="N51" s="251">
        <v>0</v>
      </c>
      <c r="O51" s="252">
        <v>0</v>
      </c>
      <c r="P51" s="273">
        <f>SUM(Q51:AA51)</f>
        <v>63723.87</v>
      </c>
      <c r="Q51" s="251">
        <v>29958</v>
      </c>
      <c r="R51" s="251">
        <v>570</v>
      </c>
      <c r="S51" s="251">
        <v>25079.5</v>
      </c>
      <c r="T51" s="251">
        <v>2550</v>
      </c>
      <c r="U51" s="251">
        <v>4437.33</v>
      </c>
      <c r="V51" s="251">
        <v>40</v>
      </c>
      <c r="W51" s="251">
        <v>91.04</v>
      </c>
      <c r="X51" s="251">
        <v>606</v>
      </c>
      <c r="Y51" s="251">
        <v>392</v>
      </c>
      <c r="Z51" s="251">
        <v>0</v>
      </c>
      <c r="AA51" s="252">
        <v>0</v>
      </c>
      <c r="AB51" s="273">
        <f>SUM(AC51:AM51)</f>
        <v>130224.01</v>
      </c>
      <c r="AC51" s="251">
        <v>59085.919999999998</v>
      </c>
      <c r="AD51" s="251">
        <v>1140</v>
      </c>
      <c r="AE51" s="251">
        <v>51097</v>
      </c>
      <c r="AF51" s="251">
        <v>6917</v>
      </c>
      <c r="AG51" s="251">
        <v>9888.09</v>
      </c>
      <c r="AH51" s="251">
        <v>100</v>
      </c>
      <c r="AI51" s="251">
        <v>0</v>
      </c>
      <c r="AJ51" s="251">
        <v>1474</v>
      </c>
      <c r="AK51" s="251">
        <v>192</v>
      </c>
      <c r="AL51" s="251">
        <v>0</v>
      </c>
      <c r="AM51" s="252">
        <v>330</v>
      </c>
      <c r="AN51" s="276">
        <f>SUM(AO51:AY51)</f>
        <v>142022.6</v>
      </c>
      <c r="AO51" s="251">
        <v>55658.2</v>
      </c>
      <c r="AP51" s="251">
        <v>3126</v>
      </c>
      <c r="AQ51" s="251">
        <v>54592.5</v>
      </c>
      <c r="AR51" s="251">
        <v>10168</v>
      </c>
      <c r="AS51" s="251">
        <v>16733.899999999998</v>
      </c>
      <c r="AT51" s="251">
        <v>292</v>
      </c>
      <c r="AU51" s="251">
        <v>0</v>
      </c>
      <c r="AV51" s="249">
        <v>1452</v>
      </c>
      <c r="AW51" s="251">
        <v>0</v>
      </c>
      <c r="AX51" s="251">
        <v>0</v>
      </c>
      <c r="AY51" s="252">
        <v>0</v>
      </c>
      <c r="AZ51" s="857">
        <v>0</v>
      </c>
      <c r="BA51" s="294">
        <f>SUM(BB51:BL51)+AZ51</f>
        <v>335970.48</v>
      </c>
      <c r="BB51" s="274">
        <f t="shared" ref="BB51:BL54" si="40">E51+Q51+AC51+AO51</f>
        <v>144702.12</v>
      </c>
      <c r="BC51" s="274">
        <f t="shared" si="40"/>
        <v>4836</v>
      </c>
      <c r="BD51" s="274">
        <f t="shared" si="40"/>
        <v>130769</v>
      </c>
      <c r="BE51" s="274">
        <f t="shared" si="40"/>
        <v>19635</v>
      </c>
      <c r="BF51" s="274">
        <f t="shared" si="40"/>
        <v>31059.32</v>
      </c>
      <c r="BG51" s="274">
        <f t="shared" si="40"/>
        <v>432</v>
      </c>
      <c r="BH51" s="274">
        <f t="shared" si="40"/>
        <v>91.04</v>
      </c>
      <c r="BI51" s="274">
        <f t="shared" si="40"/>
        <v>3532</v>
      </c>
      <c r="BJ51" s="274">
        <f t="shared" si="40"/>
        <v>584</v>
      </c>
      <c r="BK51" s="274">
        <f t="shared" si="40"/>
        <v>0</v>
      </c>
      <c r="BL51" s="298">
        <f t="shared" si="40"/>
        <v>330</v>
      </c>
    </row>
    <row r="52" spans="1:64" s="255" customFormat="1" ht="16.5" customHeight="1" x14ac:dyDescent="0.25">
      <c r="A52" s="1507"/>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40"/>
        <v>0</v>
      </c>
      <c r="BC52" s="274">
        <f t="shared" si="40"/>
        <v>0</v>
      </c>
      <c r="BD52" s="274">
        <f t="shared" si="40"/>
        <v>0</v>
      </c>
      <c r="BE52" s="274">
        <f t="shared" si="40"/>
        <v>0</v>
      </c>
      <c r="BF52" s="274">
        <f t="shared" si="40"/>
        <v>0</v>
      </c>
      <c r="BG52" s="274">
        <f t="shared" si="40"/>
        <v>0</v>
      </c>
      <c r="BH52" s="274">
        <f t="shared" si="40"/>
        <v>0</v>
      </c>
      <c r="BI52" s="274">
        <f t="shared" si="40"/>
        <v>0</v>
      </c>
      <c r="BJ52" s="274">
        <f t="shared" si="40"/>
        <v>0</v>
      </c>
      <c r="BK52" s="274">
        <f t="shared" si="40"/>
        <v>0</v>
      </c>
      <c r="BL52" s="300">
        <f t="shared" si="40"/>
        <v>0</v>
      </c>
    </row>
    <row r="53" spans="1:64" ht="16.5" customHeight="1" x14ac:dyDescent="0.25">
      <c r="A53" s="1507"/>
      <c r="B53" s="126">
        <v>7.3</v>
      </c>
      <c r="C53" s="131" t="s">
        <v>155</v>
      </c>
      <c r="D53" s="274">
        <f>SUM(E53:O53)</f>
        <v>0</v>
      </c>
      <c r="E53" s="253">
        <v>0</v>
      </c>
      <c r="F53" s="253">
        <v>0</v>
      </c>
      <c r="G53" s="253">
        <v>0</v>
      </c>
      <c r="H53" s="253">
        <v>0</v>
      </c>
      <c r="I53" s="253">
        <v>0</v>
      </c>
      <c r="J53" s="253">
        <v>0</v>
      </c>
      <c r="K53" s="253">
        <v>0</v>
      </c>
      <c r="L53" s="253">
        <v>0</v>
      </c>
      <c r="M53" s="253">
        <v>0</v>
      </c>
      <c r="N53" s="253">
        <v>0</v>
      </c>
      <c r="O53" s="254">
        <v>0</v>
      </c>
      <c r="P53" s="274">
        <f>SUM(Q53:AA53)</f>
        <v>549.85816577081096</v>
      </c>
      <c r="Q53" s="253">
        <v>541.82203073895266</v>
      </c>
      <c r="R53" s="253">
        <v>14.221647693017058</v>
      </c>
      <c r="S53" s="253">
        <v>75.58681971814579</v>
      </c>
      <c r="T53" s="253">
        <v>7.7345046252481957</v>
      </c>
      <c r="U53" s="253">
        <v>-89.972162012994389</v>
      </c>
      <c r="V53" s="253">
        <v>0.15592260154308801</v>
      </c>
      <c r="W53" s="253">
        <v>-2.7694467959676494</v>
      </c>
      <c r="X53" s="253">
        <v>1.8909759817663987</v>
      </c>
      <c r="Y53" s="253">
        <v>1.1878732210998588</v>
      </c>
      <c r="Z53" s="253">
        <v>0</v>
      </c>
      <c r="AA53" s="254">
        <v>0</v>
      </c>
      <c r="AB53" s="274">
        <f>SUM(AC53:AM53)</f>
        <v>2846.4587722643946</v>
      </c>
      <c r="AC53" s="253">
        <v>1978.9636043155899</v>
      </c>
      <c r="AD53" s="253">
        <v>48.894478847840638</v>
      </c>
      <c r="AE53" s="253">
        <v>801.6663785321216</v>
      </c>
      <c r="AF53" s="253">
        <v>78.620196955799358</v>
      </c>
      <c r="AG53" s="253">
        <v>-93.476639791350465</v>
      </c>
      <c r="AH53" s="253">
        <v>1.92129118414108</v>
      </c>
      <c r="AI53" s="253">
        <v>0</v>
      </c>
      <c r="AJ53" s="253">
        <v>23.798119508050924</v>
      </c>
      <c r="AK53" s="253">
        <v>3.6615137057337499</v>
      </c>
      <c r="AL53" s="253">
        <v>0</v>
      </c>
      <c r="AM53" s="254">
        <v>2.4098290064675254</v>
      </c>
      <c r="AN53" s="289">
        <f>SUM(AO53:AY53)</f>
        <v>10149.940423667553</v>
      </c>
      <c r="AO53" s="253">
        <v>4639.3927523118891</v>
      </c>
      <c r="AP53" s="253">
        <v>287.4710181260856</v>
      </c>
      <c r="AQ53" s="253">
        <v>3735.1198035270772</v>
      </c>
      <c r="AR53" s="253">
        <v>686.93387767192576</v>
      </c>
      <c r="AS53" s="253">
        <v>679.48805420699318</v>
      </c>
      <c r="AT53" s="253">
        <v>23.719483186264497</v>
      </c>
      <c r="AU53" s="253">
        <v>0</v>
      </c>
      <c r="AV53" s="253">
        <v>97.815434637317082</v>
      </c>
      <c r="AW53" s="253">
        <v>0</v>
      </c>
      <c r="AX53" s="253">
        <v>0</v>
      </c>
      <c r="AY53" s="254">
        <v>0</v>
      </c>
      <c r="AZ53" s="526">
        <v>0</v>
      </c>
      <c r="BA53" s="296">
        <f>SUM(BB53:BL53)+AZ53</f>
        <v>13546.257361702759</v>
      </c>
      <c r="BB53" s="274">
        <f t="shared" si="40"/>
        <v>7160.1783873664317</v>
      </c>
      <c r="BC53" s="274">
        <f t="shared" si="40"/>
        <v>350.58714466694329</v>
      </c>
      <c r="BD53" s="274">
        <f t="shared" si="40"/>
        <v>4612.3730017773451</v>
      </c>
      <c r="BE53" s="274">
        <f t="shared" si="40"/>
        <v>773.28857925297325</v>
      </c>
      <c r="BF53" s="274">
        <f t="shared" si="40"/>
        <v>496.03925240264834</v>
      </c>
      <c r="BG53" s="274">
        <f t="shared" si="40"/>
        <v>25.796696971948666</v>
      </c>
      <c r="BH53" s="274">
        <f t="shared" si="40"/>
        <v>-2.7694467959676494</v>
      </c>
      <c r="BI53" s="274">
        <f t="shared" si="40"/>
        <v>123.5045301271344</v>
      </c>
      <c r="BJ53" s="274">
        <f t="shared" si="40"/>
        <v>4.8493869268336089</v>
      </c>
      <c r="BK53" s="274">
        <f t="shared" si="40"/>
        <v>0</v>
      </c>
      <c r="BL53" s="300">
        <f t="shared" si="40"/>
        <v>2.4098290064675254</v>
      </c>
    </row>
    <row r="54" spans="1:64" ht="16.5" customHeight="1" x14ac:dyDescent="0.25">
      <c r="A54" s="1507"/>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40"/>
        <v>0</v>
      </c>
      <c r="BC54" s="274">
        <f t="shared" si="40"/>
        <v>0</v>
      </c>
      <c r="BD54" s="274">
        <f t="shared" si="40"/>
        <v>0</v>
      </c>
      <c r="BE54" s="274">
        <f t="shared" si="40"/>
        <v>0</v>
      </c>
      <c r="BF54" s="274">
        <f t="shared" si="40"/>
        <v>0</v>
      </c>
      <c r="BG54" s="274">
        <f t="shared" si="40"/>
        <v>0</v>
      </c>
      <c r="BH54" s="274">
        <f t="shared" si="40"/>
        <v>0</v>
      </c>
      <c r="BI54" s="274">
        <f t="shared" si="40"/>
        <v>0</v>
      </c>
      <c r="BJ54" s="274">
        <f t="shared" si="40"/>
        <v>0</v>
      </c>
      <c r="BK54" s="274">
        <f t="shared" si="40"/>
        <v>0</v>
      </c>
      <c r="BL54" s="300">
        <f t="shared" si="40"/>
        <v>0</v>
      </c>
    </row>
    <row r="55" spans="1:64" s="209" customFormat="1" ht="16.5" customHeight="1" x14ac:dyDescent="0.25">
      <c r="A55" s="1508"/>
      <c r="B55" s="129" t="s">
        <v>261</v>
      </c>
      <c r="C55" s="313" t="s">
        <v>38</v>
      </c>
      <c r="D55" s="278">
        <f>SUM(D51:D54)</f>
        <v>0</v>
      </c>
      <c r="E55" s="278">
        <f t="shared" ref="E55:BL55" si="41">SUM(E51:E54)</f>
        <v>0</v>
      </c>
      <c r="F55" s="278">
        <f t="shared" si="41"/>
        <v>0</v>
      </c>
      <c r="G55" s="278">
        <f t="shared" si="41"/>
        <v>0</v>
      </c>
      <c r="H55" s="278">
        <f t="shared" si="41"/>
        <v>0</v>
      </c>
      <c r="I55" s="278">
        <f t="shared" si="41"/>
        <v>0</v>
      </c>
      <c r="J55" s="278">
        <f t="shared" si="41"/>
        <v>0</v>
      </c>
      <c r="K55" s="278">
        <f t="shared" si="41"/>
        <v>0</v>
      </c>
      <c r="L55" s="278">
        <f t="shared" si="41"/>
        <v>0</v>
      </c>
      <c r="M55" s="275">
        <f t="shared" si="41"/>
        <v>0</v>
      </c>
      <c r="N55" s="278">
        <f t="shared" si="41"/>
        <v>0</v>
      </c>
      <c r="O55" s="283">
        <f t="shared" si="41"/>
        <v>0</v>
      </c>
      <c r="P55" s="278">
        <f t="shared" si="41"/>
        <v>64273.728165770815</v>
      </c>
      <c r="Q55" s="278">
        <f t="shared" si="41"/>
        <v>30499.822030738953</v>
      </c>
      <c r="R55" s="278">
        <f t="shared" si="41"/>
        <v>584.22164769301708</v>
      </c>
      <c r="S55" s="278">
        <f t="shared" si="41"/>
        <v>25155.086819718144</v>
      </c>
      <c r="T55" s="278">
        <f t="shared" si="41"/>
        <v>2557.7345046252481</v>
      </c>
      <c r="U55" s="278">
        <f t="shared" si="41"/>
        <v>4347.357837987006</v>
      </c>
      <c r="V55" s="278">
        <f t="shared" si="41"/>
        <v>40.155922601543089</v>
      </c>
      <c r="W55" s="278">
        <f t="shared" si="41"/>
        <v>88.270553204032353</v>
      </c>
      <c r="X55" s="278">
        <f t="shared" si="41"/>
        <v>607.89097598176636</v>
      </c>
      <c r="Y55" s="275">
        <f>SUM(Y51:Y54)</f>
        <v>393.18787322109984</v>
      </c>
      <c r="Z55" s="278">
        <f>SUM(Z51:Z54)</f>
        <v>0</v>
      </c>
      <c r="AA55" s="284">
        <f t="shared" si="41"/>
        <v>0</v>
      </c>
      <c r="AB55" s="278">
        <f t="shared" si="41"/>
        <v>133070.4687722644</v>
      </c>
      <c r="AC55" s="278">
        <f t="shared" si="41"/>
        <v>61064.88360431559</v>
      </c>
      <c r="AD55" s="278">
        <f t="shared" si="41"/>
        <v>1188.8944788478407</v>
      </c>
      <c r="AE55" s="278">
        <f t="shared" si="41"/>
        <v>51898.666378532122</v>
      </c>
      <c r="AF55" s="278">
        <f t="shared" si="41"/>
        <v>6995.6201969557997</v>
      </c>
      <c r="AG55" s="278">
        <f t="shared" si="41"/>
        <v>9794.6133602086502</v>
      </c>
      <c r="AH55" s="278">
        <f t="shared" si="41"/>
        <v>101.92129118414108</v>
      </c>
      <c r="AI55" s="278">
        <f t="shared" si="41"/>
        <v>0</v>
      </c>
      <c r="AJ55" s="278">
        <f t="shared" si="41"/>
        <v>1497.7981195080508</v>
      </c>
      <c r="AK55" s="275">
        <f t="shared" si="41"/>
        <v>195.66151370573374</v>
      </c>
      <c r="AL55" s="278">
        <f t="shared" si="41"/>
        <v>0</v>
      </c>
      <c r="AM55" s="284">
        <f t="shared" si="41"/>
        <v>332.40982900646753</v>
      </c>
      <c r="AN55" s="852">
        <f t="shared" si="41"/>
        <v>152172.54042366755</v>
      </c>
      <c r="AO55" s="278">
        <f t="shared" si="41"/>
        <v>60297.592752311888</v>
      </c>
      <c r="AP55" s="278">
        <f t="shared" si="41"/>
        <v>3413.4710181260857</v>
      </c>
      <c r="AQ55" s="278">
        <f t="shared" si="41"/>
        <v>58327.619803527079</v>
      </c>
      <c r="AR55" s="278">
        <f t="shared" si="41"/>
        <v>10854.933877671925</v>
      </c>
      <c r="AS55" s="278">
        <f t="shared" si="41"/>
        <v>17413.388054206989</v>
      </c>
      <c r="AT55" s="278">
        <f t="shared" si="41"/>
        <v>315.71948318626448</v>
      </c>
      <c r="AU55" s="278">
        <f t="shared" si="41"/>
        <v>0</v>
      </c>
      <c r="AV55" s="275">
        <f t="shared" si="41"/>
        <v>1549.8154346373171</v>
      </c>
      <c r="AW55" s="275">
        <f>SUM(AW51:AW54)</f>
        <v>0</v>
      </c>
      <c r="AX55" s="278">
        <f t="shared" si="41"/>
        <v>0</v>
      </c>
      <c r="AY55" s="284">
        <f t="shared" si="41"/>
        <v>0</v>
      </c>
      <c r="AZ55" s="305">
        <f t="shared" si="41"/>
        <v>0</v>
      </c>
      <c r="BA55" s="297">
        <f t="shared" si="41"/>
        <v>349516.73736170272</v>
      </c>
      <c r="BB55" s="275">
        <f t="shared" si="41"/>
        <v>151862.29838736643</v>
      </c>
      <c r="BC55" s="275">
        <f t="shared" si="41"/>
        <v>5186.5871446669435</v>
      </c>
      <c r="BD55" s="275">
        <f t="shared" si="41"/>
        <v>135381.37300177733</v>
      </c>
      <c r="BE55" s="275">
        <f t="shared" si="41"/>
        <v>20408.288579252974</v>
      </c>
      <c r="BF55" s="275">
        <f t="shared" si="41"/>
        <v>31555.359252402646</v>
      </c>
      <c r="BG55" s="275">
        <f t="shared" si="41"/>
        <v>457.79669697194868</v>
      </c>
      <c r="BH55" s="275">
        <f t="shared" si="41"/>
        <v>88.270553204032353</v>
      </c>
      <c r="BI55" s="275">
        <f t="shared" si="41"/>
        <v>3655.5045301271343</v>
      </c>
      <c r="BJ55" s="275">
        <f>SUM(BJ51:BJ54)</f>
        <v>588.84938692683363</v>
      </c>
      <c r="BK55" s="275">
        <f t="shared" si="41"/>
        <v>0</v>
      </c>
      <c r="BL55" s="299">
        <f t="shared" si="41"/>
        <v>332.40982900646753</v>
      </c>
    </row>
    <row r="56" spans="1:64" ht="14.85" customHeight="1" x14ac:dyDescent="0.25">
      <c r="A56" s="1497" t="s">
        <v>29</v>
      </c>
      <c r="B56" s="124">
        <v>8.1</v>
      </c>
      <c r="C56" s="311" t="s">
        <v>22</v>
      </c>
      <c r="D56" s="273">
        <f t="shared" ref="D56:D62" si="42">SUM(E56:O56)</f>
        <v>0</v>
      </c>
      <c r="E56" s="251">
        <v>0</v>
      </c>
      <c r="F56" s="251">
        <v>0</v>
      </c>
      <c r="G56" s="251">
        <v>0</v>
      </c>
      <c r="H56" s="251">
        <v>0</v>
      </c>
      <c r="I56" s="251">
        <v>0</v>
      </c>
      <c r="J56" s="251">
        <v>0</v>
      </c>
      <c r="K56" s="251">
        <v>0</v>
      </c>
      <c r="L56" s="251">
        <v>0</v>
      </c>
      <c r="M56" s="251">
        <v>0</v>
      </c>
      <c r="N56" s="251">
        <v>0</v>
      </c>
      <c r="O56" s="252">
        <v>0</v>
      </c>
      <c r="P56" s="276">
        <f t="shared" ref="P56:P62" si="43">SUM(Q56:AA56)</f>
        <v>1081360.24</v>
      </c>
      <c r="Q56" s="251">
        <v>654038.81999999995</v>
      </c>
      <c r="R56" s="251">
        <v>17594.87</v>
      </c>
      <c r="S56" s="251">
        <v>267237.38</v>
      </c>
      <c r="T56" s="251">
        <v>46525.01</v>
      </c>
      <c r="U56" s="251">
        <v>2.6299999999999955</v>
      </c>
      <c r="V56" s="251">
        <v>2200.7600000000002</v>
      </c>
      <c r="W56" s="251">
        <v>38.229999999999997</v>
      </c>
      <c r="X56" s="251">
        <v>92581.26</v>
      </c>
      <c r="Y56" s="251">
        <v>1141.28</v>
      </c>
      <c r="Z56" s="251">
        <v>0</v>
      </c>
      <c r="AA56" s="252">
        <v>0</v>
      </c>
      <c r="AB56" s="273">
        <f t="shared" ref="AB56:AB62" si="44">SUM(AC56:AM56)</f>
        <v>1793065.3900000001</v>
      </c>
      <c r="AC56" s="251">
        <v>1147142.49</v>
      </c>
      <c r="AD56" s="251">
        <v>26752.81</v>
      </c>
      <c r="AE56" s="251">
        <v>442442.48</v>
      </c>
      <c r="AF56" s="251">
        <v>71225.440000000002</v>
      </c>
      <c r="AG56" s="251">
        <v>33.36</v>
      </c>
      <c r="AH56" s="251">
        <v>1913.37</v>
      </c>
      <c r="AI56" s="251">
        <v>0</v>
      </c>
      <c r="AJ56" s="251">
        <v>102036.63</v>
      </c>
      <c r="AK56" s="251">
        <v>1510.83</v>
      </c>
      <c r="AL56" s="251">
        <v>4.63</v>
      </c>
      <c r="AM56" s="252">
        <v>3.35</v>
      </c>
      <c r="AN56" s="276">
        <f t="shared" ref="AN56:AN62" si="45">SUM(AO56:AY56)</f>
        <v>2016550.9499999979</v>
      </c>
      <c r="AO56" s="251">
        <v>1277255.0299999979</v>
      </c>
      <c r="AP56" s="251">
        <v>42171.06</v>
      </c>
      <c r="AQ56" s="251">
        <v>440613.69999999995</v>
      </c>
      <c r="AR56" s="251">
        <v>106058.24000000001</v>
      </c>
      <c r="AS56" s="251">
        <v>82.01</v>
      </c>
      <c r="AT56" s="251">
        <v>7940.06</v>
      </c>
      <c r="AU56" s="251">
        <v>0</v>
      </c>
      <c r="AV56" s="249">
        <v>131829.20000000001</v>
      </c>
      <c r="AW56" s="251">
        <v>10601.65</v>
      </c>
      <c r="AX56" s="251">
        <v>0</v>
      </c>
      <c r="AY56" s="252">
        <v>0</v>
      </c>
      <c r="AZ56" s="857">
        <v>0</v>
      </c>
      <c r="BA56" s="294">
        <f t="shared" ref="BA56:BA62" si="46">SUM(BB56:BL56)+AZ56</f>
        <v>4890976.5799999991</v>
      </c>
      <c r="BB56" s="273">
        <f t="shared" ref="BB56:BL62" si="47">E56+Q56+AC56+AO56</f>
        <v>3078436.339999998</v>
      </c>
      <c r="BC56" s="273">
        <f t="shared" si="47"/>
        <v>86518.739999999991</v>
      </c>
      <c r="BD56" s="273">
        <f t="shared" si="47"/>
        <v>1150293.56</v>
      </c>
      <c r="BE56" s="273">
        <f t="shared" si="47"/>
        <v>223808.69</v>
      </c>
      <c r="BF56" s="273">
        <f t="shared" si="47"/>
        <v>118</v>
      </c>
      <c r="BG56" s="273">
        <f t="shared" si="47"/>
        <v>12054.19</v>
      </c>
      <c r="BH56" s="273">
        <f t="shared" si="47"/>
        <v>38.229999999999997</v>
      </c>
      <c r="BI56" s="273">
        <f t="shared" si="47"/>
        <v>326447.09000000003</v>
      </c>
      <c r="BJ56" s="273">
        <f t="shared" si="47"/>
        <v>13253.759999999998</v>
      </c>
      <c r="BK56" s="273">
        <f t="shared" si="47"/>
        <v>4.63</v>
      </c>
      <c r="BL56" s="298">
        <f t="shared" si="47"/>
        <v>3.35</v>
      </c>
    </row>
    <row r="57" spans="1:64" ht="14.85" customHeight="1" x14ac:dyDescent="0.25">
      <c r="A57" s="1498"/>
      <c r="B57" s="126" t="s">
        <v>112</v>
      </c>
      <c r="C57" s="131" t="s">
        <v>443</v>
      </c>
      <c r="D57" s="274">
        <f t="shared" si="42"/>
        <v>0</v>
      </c>
      <c r="E57" s="253">
        <v>0</v>
      </c>
      <c r="F57" s="253">
        <v>0</v>
      </c>
      <c r="G57" s="253">
        <v>0</v>
      </c>
      <c r="H57" s="253">
        <v>0</v>
      </c>
      <c r="I57" s="253">
        <v>0</v>
      </c>
      <c r="J57" s="253">
        <v>0</v>
      </c>
      <c r="K57" s="253">
        <v>0</v>
      </c>
      <c r="L57" s="253">
        <v>0</v>
      </c>
      <c r="M57" s="253">
        <v>0</v>
      </c>
      <c r="N57" s="253">
        <v>0</v>
      </c>
      <c r="O57" s="254">
        <v>0</v>
      </c>
      <c r="P57" s="274">
        <f t="shared" si="43"/>
        <v>15648</v>
      </c>
      <c r="Q57" s="253">
        <v>15648</v>
      </c>
      <c r="R57" s="253">
        <v>0</v>
      </c>
      <c r="S57" s="253">
        <v>0</v>
      </c>
      <c r="T57" s="253">
        <v>0</v>
      </c>
      <c r="U57" s="253">
        <v>0</v>
      </c>
      <c r="V57" s="253">
        <v>0</v>
      </c>
      <c r="W57" s="253">
        <v>0</v>
      </c>
      <c r="X57" s="253">
        <v>0</v>
      </c>
      <c r="Y57" s="253">
        <v>0</v>
      </c>
      <c r="Z57" s="253">
        <v>0</v>
      </c>
      <c r="AA57" s="254">
        <v>0</v>
      </c>
      <c r="AB57" s="274">
        <f t="shared" si="44"/>
        <v>7824</v>
      </c>
      <c r="AC57" s="253">
        <v>7824</v>
      </c>
      <c r="AD57" s="253">
        <v>0</v>
      </c>
      <c r="AE57" s="253">
        <v>0</v>
      </c>
      <c r="AF57" s="253">
        <v>0</v>
      </c>
      <c r="AG57" s="253">
        <v>0</v>
      </c>
      <c r="AH57" s="253">
        <v>0</v>
      </c>
      <c r="AI57" s="253">
        <v>0</v>
      </c>
      <c r="AJ57" s="253">
        <v>0</v>
      </c>
      <c r="AK57" s="253">
        <v>0</v>
      </c>
      <c r="AL57" s="253">
        <v>0</v>
      </c>
      <c r="AM57" s="254">
        <v>0</v>
      </c>
      <c r="AN57" s="289">
        <f t="shared" si="45"/>
        <v>33643.199999999997</v>
      </c>
      <c r="AO57" s="253">
        <v>25819.200000000001</v>
      </c>
      <c r="AP57" s="253">
        <v>0</v>
      </c>
      <c r="AQ57" s="253">
        <v>7824</v>
      </c>
      <c r="AR57" s="253">
        <v>0</v>
      </c>
      <c r="AS57" s="253">
        <v>0</v>
      </c>
      <c r="AT57" s="253">
        <v>0</v>
      </c>
      <c r="AU57" s="253">
        <v>0</v>
      </c>
      <c r="AV57" s="253">
        <v>0</v>
      </c>
      <c r="AW57" s="253">
        <v>0</v>
      </c>
      <c r="AX57" s="253">
        <v>0</v>
      </c>
      <c r="AY57" s="254">
        <v>0</v>
      </c>
      <c r="AZ57" s="526">
        <v>0</v>
      </c>
      <c r="BA57" s="296">
        <f t="shared" si="46"/>
        <v>57115.199999999997</v>
      </c>
      <c r="BB57" s="274">
        <f t="shared" si="47"/>
        <v>49291.199999999997</v>
      </c>
      <c r="BC57" s="274">
        <f t="shared" si="47"/>
        <v>0</v>
      </c>
      <c r="BD57" s="274">
        <f t="shared" si="47"/>
        <v>7824</v>
      </c>
      <c r="BE57" s="274">
        <f t="shared" si="47"/>
        <v>0</v>
      </c>
      <c r="BF57" s="274">
        <f t="shared" si="47"/>
        <v>0</v>
      </c>
      <c r="BG57" s="274">
        <f t="shared" si="47"/>
        <v>0</v>
      </c>
      <c r="BH57" s="274">
        <f t="shared" si="47"/>
        <v>0</v>
      </c>
      <c r="BI57" s="274">
        <f t="shared" si="47"/>
        <v>0</v>
      </c>
      <c r="BJ57" s="274">
        <f t="shared" si="47"/>
        <v>0</v>
      </c>
      <c r="BK57" s="274">
        <f t="shared" si="47"/>
        <v>0</v>
      </c>
      <c r="BL57" s="300">
        <f t="shared" si="47"/>
        <v>0</v>
      </c>
    </row>
    <row r="58" spans="1:64" ht="14.85" customHeight="1" x14ac:dyDescent="0.25">
      <c r="A58" s="1498"/>
      <c r="B58" s="126" t="s">
        <v>114</v>
      </c>
      <c r="C58" s="131" t="s">
        <v>157</v>
      </c>
      <c r="D58" s="274">
        <f t="shared" si="42"/>
        <v>0</v>
      </c>
      <c r="E58" s="253">
        <v>0</v>
      </c>
      <c r="F58" s="253">
        <v>0</v>
      </c>
      <c r="G58" s="253">
        <v>0</v>
      </c>
      <c r="H58" s="253">
        <v>0</v>
      </c>
      <c r="I58" s="253">
        <v>0</v>
      </c>
      <c r="J58" s="253">
        <v>0</v>
      </c>
      <c r="K58" s="253">
        <v>0</v>
      </c>
      <c r="L58" s="253">
        <v>0</v>
      </c>
      <c r="M58" s="253">
        <v>0</v>
      </c>
      <c r="N58" s="253">
        <v>0</v>
      </c>
      <c r="O58" s="254">
        <v>0</v>
      </c>
      <c r="P58" s="274">
        <f t="shared" si="43"/>
        <v>4.8799269541752572</v>
      </c>
      <c r="Q58" s="253">
        <v>2.9954708895412425</v>
      </c>
      <c r="R58" s="253">
        <v>7.8700851627012292E-2</v>
      </c>
      <c r="S58" s="253">
        <v>1.1775262551184953</v>
      </c>
      <c r="T58" s="253">
        <v>0.20500283603532757</v>
      </c>
      <c r="U58" s="253">
        <v>4.7402359793753043E-6</v>
      </c>
      <c r="V58" s="253">
        <v>9.8438741648368792E-3</v>
      </c>
      <c r="W58" s="253">
        <v>3.895793523491539E-4</v>
      </c>
      <c r="X58" s="253">
        <v>0.40794017806173577</v>
      </c>
      <c r="Y58" s="253">
        <v>5.0477500382778272E-3</v>
      </c>
      <c r="Z58" s="253">
        <v>0</v>
      </c>
      <c r="AA58" s="254">
        <v>0</v>
      </c>
      <c r="AB58" s="274">
        <f t="shared" si="44"/>
        <v>1.0893059645731746</v>
      </c>
      <c r="AC58" s="253">
        <v>0</v>
      </c>
      <c r="AD58" s="253">
        <v>0</v>
      </c>
      <c r="AE58" s="253">
        <v>1.0893059645731746</v>
      </c>
      <c r="AF58" s="253">
        <v>0</v>
      </c>
      <c r="AG58" s="253">
        <v>0</v>
      </c>
      <c r="AH58" s="253">
        <v>0</v>
      </c>
      <c r="AI58" s="253">
        <v>0</v>
      </c>
      <c r="AJ58" s="253">
        <v>0</v>
      </c>
      <c r="AK58" s="253">
        <v>0</v>
      </c>
      <c r="AL58" s="253">
        <v>0</v>
      </c>
      <c r="AM58" s="254">
        <v>0</v>
      </c>
      <c r="AN58" s="289">
        <f t="shared" si="45"/>
        <v>324.22854618004533</v>
      </c>
      <c r="AO58" s="253">
        <v>0</v>
      </c>
      <c r="AP58" s="253">
        <v>0</v>
      </c>
      <c r="AQ58" s="253">
        <v>0</v>
      </c>
      <c r="AR58" s="253">
        <v>0</v>
      </c>
      <c r="AS58" s="253">
        <v>0</v>
      </c>
      <c r="AT58" s="253">
        <v>0</v>
      </c>
      <c r="AU58" s="253">
        <v>0</v>
      </c>
      <c r="AV58" s="253">
        <v>0</v>
      </c>
      <c r="AW58" s="253">
        <v>324.22854618004533</v>
      </c>
      <c r="AX58" s="253">
        <v>0</v>
      </c>
      <c r="AY58" s="254">
        <v>0</v>
      </c>
      <c r="AZ58" s="526">
        <v>0</v>
      </c>
      <c r="BA58" s="296">
        <f t="shared" si="46"/>
        <v>330.19777909879377</v>
      </c>
      <c r="BB58" s="274">
        <f t="shared" si="47"/>
        <v>2.9954708895412425</v>
      </c>
      <c r="BC58" s="274">
        <f t="shared" si="47"/>
        <v>7.8700851627012292E-2</v>
      </c>
      <c r="BD58" s="274">
        <f t="shared" si="47"/>
        <v>2.2668322196916701</v>
      </c>
      <c r="BE58" s="274">
        <f t="shared" si="47"/>
        <v>0.20500283603532757</v>
      </c>
      <c r="BF58" s="274">
        <f t="shared" si="47"/>
        <v>4.7402359793753043E-6</v>
      </c>
      <c r="BG58" s="274">
        <f t="shared" si="47"/>
        <v>9.8438741648368792E-3</v>
      </c>
      <c r="BH58" s="274">
        <f t="shared" si="47"/>
        <v>3.895793523491539E-4</v>
      </c>
      <c r="BI58" s="274">
        <f t="shared" si="47"/>
        <v>0.40794017806173577</v>
      </c>
      <c r="BJ58" s="274">
        <f t="shared" si="47"/>
        <v>324.2335939300836</v>
      </c>
      <c r="BK58" s="274">
        <f t="shared" si="47"/>
        <v>0</v>
      </c>
      <c r="BL58" s="300">
        <f t="shared" si="47"/>
        <v>0</v>
      </c>
    </row>
    <row r="59" spans="1:64" x14ac:dyDescent="0.25">
      <c r="A59" s="1498"/>
      <c r="B59" s="126" t="s">
        <v>115</v>
      </c>
      <c r="C59" s="131" t="s">
        <v>113</v>
      </c>
      <c r="D59" s="274">
        <f t="shared" si="42"/>
        <v>0</v>
      </c>
      <c r="E59" s="253">
        <v>0</v>
      </c>
      <c r="F59" s="253">
        <v>0</v>
      </c>
      <c r="G59" s="253">
        <v>0</v>
      </c>
      <c r="H59" s="253">
        <v>0</v>
      </c>
      <c r="I59" s="253">
        <v>0</v>
      </c>
      <c r="J59" s="253">
        <v>0</v>
      </c>
      <c r="K59" s="253">
        <v>0</v>
      </c>
      <c r="L59" s="253">
        <v>0</v>
      </c>
      <c r="M59" s="253">
        <v>0</v>
      </c>
      <c r="N59" s="253">
        <v>0</v>
      </c>
      <c r="O59" s="254">
        <v>0</v>
      </c>
      <c r="P59" s="274">
        <f t="shared" si="43"/>
        <v>-996.16682045267692</v>
      </c>
      <c r="Q59" s="253">
        <v>-558.19977757866002</v>
      </c>
      <c r="R59" s="253">
        <v>-14.665016743681401</v>
      </c>
      <c r="S59" s="253">
        <v>-274.96192466767297</v>
      </c>
      <c r="T59" s="253">
        <v>-47.869823805272901</v>
      </c>
      <c r="U59" s="253">
        <v>-2.1650406795498198</v>
      </c>
      <c r="V59" s="253">
        <v>-1.83429501035383</v>
      </c>
      <c r="W59" s="253">
        <v>-3.9335045045139801E-2</v>
      </c>
      <c r="X59" s="253">
        <v>-95.2573380182004</v>
      </c>
      <c r="Y59" s="253">
        <v>-1.1742689042405701</v>
      </c>
      <c r="Z59" s="253">
        <v>0</v>
      </c>
      <c r="AA59" s="254">
        <v>0</v>
      </c>
      <c r="AB59" s="274">
        <f t="shared" si="44"/>
        <v>-1350.8330360500804</v>
      </c>
      <c r="AC59" s="253">
        <v>-781.29244188976099</v>
      </c>
      <c r="AD59" s="253">
        <v>-18.102688393626401</v>
      </c>
      <c r="AE59" s="253">
        <v>-393.55324663395203</v>
      </c>
      <c r="AF59" s="253">
        <v>-63.371654113774703</v>
      </c>
      <c r="AG59" s="253">
        <v>-1.0419051611035299</v>
      </c>
      <c r="AH59" s="253">
        <v>-1.2947103833845099</v>
      </c>
      <c r="AI59" s="253">
        <v>0</v>
      </c>
      <c r="AJ59" s="253">
        <v>-90.785399476580295</v>
      </c>
      <c r="AK59" s="253">
        <v>-1.3442359385173901</v>
      </c>
      <c r="AL59" s="253">
        <v>-4.4496928526509903E-2</v>
      </c>
      <c r="AM59" s="254">
        <v>-2.2571308540520999E-3</v>
      </c>
      <c r="AN59" s="289">
        <f t="shared" si="45"/>
        <v>-893.40663565850684</v>
      </c>
      <c r="AO59" s="253">
        <v>-499.14412878891699</v>
      </c>
      <c r="AP59" s="253">
        <v>-16.985422304890101</v>
      </c>
      <c r="AQ59" s="253">
        <v>-243.96125477612301</v>
      </c>
      <c r="AR59" s="253">
        <v>-59.034579904608201</v>
      </c>
      <c r="AS59" s="253">
        <v>-3.45770558055007</v>
      </c>
      <c r="AT59" s="253">
        <v>-3.1991799598060799</v>
      </c>
      <c r="AU59" s="253">
        <v>0</v>
      </c>
      <c r="AV59" s="253">
        <v>-64.854287043198795</v>
      </c>
      <c r="AW59" s="253">
        <v>-2.7700773004135102</v>
      </c>
      <c r="AX59" s="253">
        <v>0</v>
      </c>
      <c r="AY59" s="254">
        <v>0</v>
      </c>
      <c r="AZ59" s="526">
        <v>0</v>
      </c>
      <c r="BA59" s="296">
        <f t="shared" si="46"/>
        <v>-3240.4064921612639</v>
      </c>
      <c r="BB59" s="274">
        <f t="shared" si="47"/>
        <v>-1838.6363482573379</v>
      </c>
      <c r="BC59" s="274">
        <f t="shared" si="47"/>
        <v>-49.753127442197901</v>
      </c>
      <c r="BD59" s="274">
        <f t="shared" si="47"/>
        <v>-912.4764260777481</v>
      </c>
      <c r="BE59" s="274">
        <f t="shared" si="47"/>
        <v>-170.2760578236558</v>
      </c>
      <c r="BF59" s="274">
        <f t="shared" si="47"/>
        <v>-6.6646514212034198</v>
      </c>
      <c r="BG59" s="274">
        <f t="shared" si="47"/>
        <v>-6.3281853535444199</v>
      </c>
      <c r="BH59" s="274">
        <f t="shared" si="47"/>
        <v>-3.9335045045139801E-2</v>
      </c>
      <c r="BI59" s="274">
        <f t="shared" si="47"/>
        <v>-250.89702453797946</v>
      </c>
      <c r="BJ59" s="274">
        <f t="shared" si="47"/>
        <v>-5.288582143171471</v>
      </c>
      <c r="BK59" s="274">
        <f t="shared" si="47"/>
        <v>-4.4496928526509903E-2</v>
      </c>
      <c r="BL59" s="300">
        <f t="shared" si="47"/>
        <v>-2.2571308540520999E-3</v>
      </c>
    </row>
    <row r="60" spans="1:64" x14ac:dyDescent="0.25">
      <c r="A60" s="1498"/>
      <c r="B60" s="126" t="s">
        <v>116</v>
      </c>
      <c r="C60" s="131" t="s">
        <v>158</v>
      </c>
      <c r="D60" s="274">
        <f t="shared" si="42"/>
        <v>0</v>
      </c>
      <c r="E60" s="253">
        <v>0</v>
      </c>
      <c r="F60" s="253">
        <v>0</v>
      </c>
      <c r="G60" s="253">
        <v>0</v>
      </c>
      <c r="H60" s="253">
        <v>0</v>
      </c>
      <c r="I60" s="253">
        <v>0</v>
      </c>
      <c r="J60" s="253">
        <v>0</v>
      </c>
      <c r="K60" s="253">
        <v>0</v>
      </c>
      <c r="L60" s="253">
        <v>0</v>
      </c>
      <c r="M60" s="253">
        <v>0</v>
      </c>
      <c r="N60" s="253">
        <v>0</v>
      </c>
      <c r="O60" s="254">
        <v>0</v>
      </c>
      <c r="P60" s="274">
        <f t="shared" si="43"/>
        <v>0</v>
      </c>
      <c r="Q60" s="253">
        <v>0</v>
      </c>
      <c r="R60" s="253">
        <v>0</v>
      </c>
      <c r="S60" s="253">
        <v>0</v>
      </c>
      <c r="T60" s="253">
        <v>0</v>
      </c>
      <c r="U60" s="253">
        <v>0</v>
      </c>
      <c r="V60" s="253">
        <v>0</v>
      </c>
      <c r="W60" s="253">
        <v>0</v>
      </c>
      <c r="X60" s="253">
        <v>0</v>
      </c>
      <c r="Y60" s="253">
        <v>0</v>
      </c>
      <c r="Z60" s="253">
        <v>0</v>
      </c>
      <c r="AA60" s="254">
        <v>0</v>
      </c>
      <c r="AB60" s="274">
        <f t="shared" si="44"/>
        <v>0</v>
      </c>
      <c r="AC60" s="253">
        <v>0</v>
      </c>
      <c r="AD60" s="253">
        <v>0</v>
      </c>
      <c r="AE60" s="253">
        <v>0</v>
      </c>
      <c r="AF60" s="253">
        <v>0</v>
      </c>
      <c r="AG60" s="253">
        <v>0</v>
      </c>
      <c r="AH60" s="253">
        <v>0</v>
      </c>
      <c r="AI60" s="253">
        <v>0</v>
      </c>
      <c r="AJ60" s="253">
        <v>0</v>
      </c>
      <c r="AK60" s="253">
        <v>0</v>
      </c>
      <c r="AL60" s="253">
        <v>0</v>
      </c>
      <c r="AM60" s="254">
        <v>0</v>
      </c>
      <c r="AN60" s="289">
        <f t="shared" si="45"/>
        <v>0</v>
      </c>
      <c r="AO60" s="253">
        <v>0</v>
      </c>
      <c r="AP60" s="253">
        <v>0</v>
      </c>
      <c r="AQ60" s="253">
        <v>0</v>
      </c>
      <c r="AR60" s="253">
        <v>0</v>
      </c>
      <c r="AS60" s="253">
        <v>0</v>
      </c>
      <c r="AT60" s="253">
        <v>0</v>
      </c>
      <c r="AU60" s="253">
        <v>0</v>
      </c>
      <c r="AV60" s="253">
        <v>0</v>
      </c>
      <c r="AW60" s="253">
        <v>0</v>
      </c>
      <c r="AX60" s="253">
        <v>0</v>
      </c>
      <c r="AY60" s="254">
        <v>0</v>
      </c>
      <c r="AZ60" s="526">
        <v>0</v>
      </c>
      <c r="BA60" s="296">
        <f t="shared" si="46"/>
        <v>0</v>
      </c>
      <c r="BB60" s="274">
        <f t="shared" si="47"/>
        <v>0</v>
      </c>
      <c r="BC60" s="274">
        <f t="shared" si="47"/>
        <v>0</v>
      </c>
      <c r="BD60" s="274">
        <f t="shared" si="47"/>
        <v>0</v>
      </c>
      <c r="BE60" s="274">
        <f t="shared" si="47"/>
        <v>0</v>
      </c>
      <c r="BF60" s="274">
        <f t="shared" si="47"/>
        <v>0</v>
      </c>
      <c r="BG60" s="274">
        <f t="shared" si="47"/>
        <v>0</v>
      </c>
      <c r="BH60" s="274">
        <f t="shared" si="47"/>
        <v>0</v>
      </c>
      <c r="BI60" s="274">
        <f t="shared" si="47"/>
        <v>0</v>
      </c>
      <c r="BJ60" s="274">
        <f t="shared" si="47"/>
        <v>0</v>
      </c>
      <c r="BK60" s="274">
        <f t="shared" si="47"/>
        <v>0</v>
      </c>
      <c r="BL60" s="300">
        <f t="shared" si="47"/>
        <v>0</v>
      </c>
    </row>
    <row r="61" spans="1:64" s="255" customFormat="1" x14ac:dyDescent="0.25">
      <c r="A61" s="1498"/>
      <c r="B61" s="126" t="s">
        <v>159</v>
      </c>
      <c r="C61" s="131" t="s">
        <v>23</v>
      </c>
      <c r="D61" s="274">
        <f t="shared" si="42"/>
        <v>0</v>
      </c>
      <c r="E61" s="253">
        <v>0</v>
      </c>
      <c r="F61" s="253">
        <v>0</v>
      </c>
      <c r="G61" s="253">
        <v>0</v>
      </c>
      <c r="H61" s="253">
        <v>0</v>
      </c>
      <c r="I61" s="253">
        <v>0</v>
      </c>
      <c r="J61" s="253">
        <v>0</v>
      </c>
      <c r="K61" s="253">
        <v>0</v>
      </c>
      <c r="L61" s="253">
        <v>0</v>
      </c>
      <c r="M61" s="253">
        <v>0</v>
      </c>
      <c r="N61" s="253">
        <v>0</v>
      </c>
      <c r="O61" s="254">
        <v>0</v>
      </c>
      <c r="P61" s="274">
        <f t="shared" si="43"/>
        <v>0</v>
      </c>
      <c r="Q61" s="253">
        <v>0</v>
      </c>
      <c r="R61" s="253">
        <v>0</v>
      </c>
      <c r="S61" s="253">
        <v>0</v>
      </c>
      <c r="T61" s="253">
        <v>0</v>
      </c>
      <c r="U61" s="253">
        <v>0</v>
      </c>
      <c r="V61" s="253">
        <v>0</v>
      </c>
      <c r="W61" s="253">
        <v>0</v>
      </c>
      <c r="X61" s="253">
        <v>0</v>
      </c>
      <c r="Y61" s="253">
        <v>0</v>
      </c>
      <c r="Z61" s="253">
        <v>0</v>
      </c>
      <c r="AA61" s="254">
        <v>0</v>
      </c>
      <c r="AB61" s="274">
        <f t="shared" si="44"/>
        <v>0</v>
      </c>
      <c r="AC61" s="253">
        <v>0</v>
      </c>
      <c r="AD61" s="253">
        <v>0</v>
      </c>
      <c r="AE61" s="253">
        <v>0</v>
      </c>
      <c r="AF61" s="253">
        <v>0</v>
      </c>
      <c r="AG61" s="253">
        <v>0</v>
      </c>
      <c r="AH61" s="253">
        <v>0</v>
      </c>
      <c r="AI61" s="253">
        <v>0</v>
      </c>
      <c r="AJ61" s="253">
        <v>0</v>
      </c>
      <c r="AK61" s="253">
        <v>0</v>
      </c>
      <c r="AL61" s="253">
        <v>0</v>
      </c>
      <c r="AM61" s="254">
        <v>0</v>
      </c>
      <c r="AN61" s="289">
        <f t="shared" si="45"/>
        <v>0</v>
      </c>
      <c r="AO61" s="253">
        <v>0</v>
      </c>
      <c r="AP61" s="253">
        <v>0</v>
      </c>
      <c r="AQ61" s="253">
        <v>0</v>
      </c>
      <c r="AR61" s="253">
        <v>0</v>
      </c>
      <c r="AS61" s="253">
        <v>0</v>
      </c>
      <c r="AT61" s="253">
        <v>0</v>
      </c>
      <c r="AU61" s="253">
        <v>0</v>
      </c>
      <c r="AV61" s="253">
        <v>0</v>
      </c>
      <c r="AW61" s="253">
        <v>0</v>
      </c>
      <c r="AX61" s="253">
        <v>0</v>
      </c>
      <c r="AY61" s="254">
        <v>0</v>
      </c>
      <c r="AZ61" s="526">
        <v>0</v>
      </c>
      <c r="BA61" s="296">
        <f t="shared" si="46"/>
        <v>0</v>
      </c>
      <c r="BB61" s="274">
        <f t="shared" si="47"/>
        <v>0</v>
      </c>
      <c r="BC61" s="274">
        <f t="shared" si="47"/>
        <v>0</v>
      </c>
      <c r="BD61" s="274">
        <f t="shared" si="47"/>
        <v>0</v>
      </c>
      <c r="BE61" s="274">
        <f t="shared" si="47"/>
        <v>0</v>
      </c>
      <c r="BF61" s="274">
        <f t="shared" si="47"/>
        <v>0</v>
      </c>
      <c r="BG61" s="274">
        <f t="shared" si="47"/>
        <v>0</v>
      </c>
      <c r="BH61" s="274">
        <f t="shared" si="47"/>
        <v>0</v>
      </c>
      <c r="BI61" s="274">
        <f t="shared" si="47"/>
        <v>0</v>
      </c>
      <c r="BJ61" s="274">
        <f t="shared" si="47"/>
        <v>0</v>
      </c>
      <c r="BK61" s="274">
        <f t="shared" si="47"/>
        <v>0</v>
      </c>
      <c r="BL61" s="300">
        <f t="shared" si="47"/>
        <v>0</v>
      </c>
    </row>
    <row r="62" spans="1:64" s="255" customFormat="1" x14ac:dyDescent="0.25">
      <c r="A62" s="1498"/>
      <c r="B62" s="126" t="s">
        <v>442</v>
      </c>
      <c r="C62" s="131" t="s">
        <v>912</v>
      </c>
      <c r="D62" s="274">
        <f t="shared" si="42"/>
        <v>0</v>
      </c>
      <c r="E62" s="253">
        <v>0</v>
      </c>
      <c r="F62" s="253">
        <v>0</v>
      </c>
      <c r="G62" s="253">
        <v>0</v>
      </c>
      <c r="H62" s="253">
        <v>0</v>
      </c>
      <c r="I62" s="253">
        <v>0</v>
      </c>
      <c r="J62" s="253">
        <v>0</v>
      </c>
      <c r="K62" s="253">
        <v>0</v>
      </c>
      <c r="L62" s="253">
        <v>0</v>
      </c>
      <c r="M62" s="253">
        <v>0</v>
      </c>
      <c r="N62" s="253">
        <v>0</v>
      </c>
      <c r="O62" s="254">
        <v>0</v>
      </c>
      <c r="P62" s="274">
        <f t="shared" si="43"/>
        <v>-60237.244801461886</v>
      </c>
      <c r="Q62" s="253">
        <v>-48658.400989350499</v>
      </c>
      <c r="R62" s="253">
        <v>-708.79320593129103</v>
      </c>
      <c r="S62" s="253">
        <v>-7500.7564156241197</v>
      </c>
      <c r="T62" s="253">
        <v>-510.82553491919202</v>
      </c>
      <c r="U62" s="253">
        <v>-2585.0132714889901</v>
      </c>
      <c r="V62" s="253">
        <v>-143.67789303966501</v>
      </c>
      <c r="W62" s="253">
        <v>-3.1192333900169098</v>
      </c>
      <c r="X62" s="253">
        <v>-126.520664576676</v>
      </c>
      <c r="Y62" s="253">
        <v>0</v>
      </c>
      <c r="Z62" s="253">
        <v>-0.13759314143498899</v>
      </c>
      <c r="AA62" s="254">
        <v>0</v>
      </c>
      <c r="AB62" s="274">
        <f t="shared" si="44"/>
        <v>-77397.830948573144</v>
      </c>
      <c r="AC62" s="253">
        <v>-59601.734186819798</v>
      </c>
      <c r="AD62" s="253">
        <v>-989.71626451726695</v>
      </c>
      <c r="AE62" s="253">
        <v>-9882.9365442351609</v>
      </c>
      <c r="AF62" s="253">
        <v>-1269.09524294789</v>
      </c>
      <c r="AG62" s="253">
        <v>-5259.9519834063003</v>
      </c>
      <c r="AH62" s="253">
        <v>-94.457107694102007</v>
      </c>
      <c r="AI62" s="253">
        <v>-2.9038381978986201</v>
      </c>
      <c r="AJ62" s="253">
        <v>-294.93527750563499</v>
      </c>
      <c r="AK62" s="253">
        <v>0</v>
      </c>
      <c r="AL62" s="253">
        <v>0</v>
      </c>
      <c r="AM62" s="254">
        <v>-2.10050324908695</v>
      </c>
      <c r="AN62" s="289">
        <f t="shared" si="45"/>
        <v>-73813.188778545125</v>
      </c>
      <c r="AO62" s="253">
        <v>-61011.700993951301</v>
      </c>
      <c r="AP62" s="253">
        <v>-2379.1615270623201</v>
      </c>
      <c r="AQ62" s="253">
        <v>-5267.7881563291703</v>
      </c>
      <c r="AR62" s="253">
        <v>-1028.71937096237</v>
      </c>
      <c r="AS62" s="253">
        <v>-3320.0617369624101</v>
      </c>
      <c r="AT62" s="253">
        <v>-676.81617442182505</v>
      </c>
      <c r="AU62" s="253">
        <v>-0.519930130950784</v>
      </c>
      <c r="AV62" s="253">
        <v>-128.42088872477899</v>
      </c>
      <c r="AW62" s="253">
        <v>0</v>
      </c>
      <c r="AX62" s="253">
        <v>0</v>
      </c>
      <c r="AY62" s="254">
        <v>0</v>
      </c>
      <c r="AZ62" s="526">
        <v>0</v>
      </c>
      <c r="BA62" s="296">
        <f t="shared" si="46"/>
        <v>-211448.26452858018</v>
      </c>
      <c r="BB62" s="274">
        <f t="shared" si="47"/>
        <v>-169271.83617012159</v>
      </c>
      <c r="BC62" s="274">
        <f t="shared" si="47"/>
        <v>-4077.6709975108779</v>
      </c>
      <c r="BD62" s="274">
        <f t="shared" si="47"/>
        <v>-22651.48111618845</v>
      </c>
      <c r="BE62" s="274">
        <f t="shared" si="47"/>
        <v>-2808.6401488294523</v>
      </c>
      <c r="BF62" s="274">
        <f t="shared" si="47"/>
        <v>-11165.026991857701</v>
      </c>
      <c r="BG62" s="274">
        <f t="shared" si="47"/>
        <v>-914.95117515559207</v>
      </c>
      <c r="BH62" s="274">
        <f t="shared" si="47"/>
        <v>-6.5430017188663134</v>
      </c>
      <c r="BI62" s="274">
        <f t="shared" si="47"/>
        <v>-549.87683080708996</v>
      </c>
      <c r="BJ62" s="274">
        <f t="shared" si="47"/>
        <v>0</v>
      </c>
      <c r="BK62" s="274">
        <f t="shared" si="47"/>
        <v>-0.13759314143498899</v>
      </c>
      <c r="BL62" s="300">
        <f t="shared" si="47"/>
        <v>-2.10050324908695</v>
      </c>
    </row>
    <row r="63" spans="1:64" s="209" customFormat="1" x14ac:dyDescent="0.25">
      <c r="A63" s="1499"/>
      <c r="B63" s="129" t="s">
        <v>457</v>
      </c>
      <c r="C63" s="313" t="s">
        <v>30</v>
      </c>
      <c r="D63" s="275">
        <f>SUM(D56:D62)</f>
        <v>0</v>
      </c>
      <c r="E63" s="275">
        <f t="shared" ref="E63:BL63" si="48">SUM(E56:E62)</f>
        <v>0</v>
      </c>
      <c r="F63" s="275">
        <f t="shared" si="48"/>
        <v>0</v>
      </c>
      <c r="G63" s="275">
        <f t="shared" si="48"/>
        <v>0</v>
      </c>
      <c r="H63" s="275">
        <f t="shared" si="48"/>
        <v>0</v>
      </c>
      <c r="I63" s="275">
        <f t="shared" si="48"/>
        <v>0</v>
      </c>
      <c r="J63" s="275">
        <f t="shared" si="48"/>
        <v>0</v>
      </c>
      <c r="K63" s="275">
        <f t="shared" si="48"/>
        <v>0</v>
      </c>
      <c r="L63" s="275">
        <f t="shared" si="48"/>
        <v>0</v>
      </c>
      <c r="M63" s="275">
        <f>SUM(M56:M62)</f>
        <v>0</v>
      </c>
      <c r="N63" s="275">
        <f t="shared" si="48"/>
        <v>0</v>
      </c>
      <c r="O63" s="283">
        <f t="shared" si="48"/>
        <v>0</v>
      </c>
      <c r="P63" s="275">
        <f t="shared" si="48"/>
        <v>1035779.7083050394</v>
      </c>
      <c r="Q63" s="275">
        <f t="shared" si="48"/>
        <v>620473.21470396023</v>
      </c>
      <c r="R63" s="275">
        <f t="shared" si="48"/>
        <v>16871.490478176653</v>
      </c>
      <c r="S63" s="275">
        <f t="shared" si="48"/>
        <v>259462.83918596338</v>
      </c>
      <c r="T63" s="275">
        <f t="shared" si="48"/>
        <v>45966.51964411157</v>
      </c>
      <c r="U63" s="275">
        <f t="shared" si="48"/>
        <v>-2584.5483074283038</v>
      </c>
      <c r="V63" s="275">
        <f t="shared" si="48"/>
        <v>2055.2576558241462</v>
      </c>
      <c r="W63" s="275">
        <f t="shared" si="48"/>
        <v>35.071821144290297</v>
      </c>
      <c r="X63" s="275">
        <f t="shared" si="48"/>
        <v>92359.889937583182</v>
      </c>
      <c r="Y63" s="275">
        <f>SUM(Y56:Y62)</f>
        <v>1140.1107788457978</v>
      </c>
      <c r="Z63" s="275">
        <f t="shared" si="48"/>
        <v>-0.13759314143498899</v>
      </c>
      <c r="AA63" s="283">
        <f t="shared" si="48"/>
        <v>0</v>
      </c>
      <c r="AB63" s="275">
        <f t="shared" si="48"/>
        <v>1722141.8153213416</v>
      </c>
      <c r="AC63" s="275">
        <f t="shared" si="48"/>
        <v>1094583.4633712904</v>
      </c>
      <c r="AD63" s="275">
        <f t="shared" si="48"/>
        <v>25744.991047089108</v>
      </c>
      <c r="AE63" s="275">
        <f t="shared" si="48"/>
        <v>432167.07951509545</v>
      </c>
      <c r="AF63" s="275">
        <f t="shared" si="48"/>
        <v>69892.97310293834</v>
      </c>
      <c r="AG63" s="275">
        <f t="shared" si="48"/>
        <v>-5227.633888567404</v>
      </c>
      <c r="AH63" s="275">
        <f t="shared" si="48"/>
        <v>1817.6181819225135</v>
      </c>
      <c r="AI63" s="275">
        <f t="shared" si="48"/>
        <v>-2.9038381978986201</v>
      </c>
      <c r="AJ63" s="275">
        <f t="shared" si="48"/>
        <v>101650.9093230178</v>
      </c>
      <c r="AK63" s="275">
        <f>SUM(AK56:AK62)</f>
        <v>1509.4857640614825</v>
      </c>
      <c r="AL63" s="275">
        <f t="shared" si="48"/>
        <v>4.5855030714734903</v>
      </c>
      <c r="AM63" s="283">
        <f t="shared" si="48"/>
        <v>1.2472396200589979</v>
      </c>
      <c r="AN63" s="277">
        <f t="shared" si="48"/>
        <v>1975811.7831319743</v>
      </c>
      <c r="AO63" s="275">
        <f t="shared" si="48"/>
        <v>1241563.3848772575</v>
      </c>
      <c r="AP63" s="275">
        <f t="shared" si="48"/>
        <v>39774.913050632786</v>
      </c>
      <c r="AQ63" s="275">
        <f t="shared" si="48"/>
        <v>442925.95058889466</v>
      </c>
      <c r="AR63" s="275">
        <f t="shared" si="48"/>
        <v>104970.48604913303</v>
      </c>
      <c r="AS63" s="275">
        <f t="shared" si="48"/>
        <v>-3241.5094425429602</v>
      </c>
      <c r="AT63" s="275">
        <f t="shared" si="48"/>
        <v>7260.044645618369</v>
      </c>
      <c r="AU63" s="275">
        <f t="shared" si="48"/>
        <v>-0.519930130950784</v>
      </c>
      <c r="AV63" s="275">
        <f t="shared" si="48"/>
        <v>131635.92482423206</v>
      </c>
      <c r="AW63" s="275">
        <f>SUM(AW56:AW62)</f>
        <v>10923.108468879631</v>
      </c>
      <c r="AX63" s="275">
        <f t="shared" si="48"/>
        <v>0</v>
      </c>
      <c r="AY63" s="283">
        <f t="shared" si="48"/>
        <v>0</v>
      </c>
      <c r="AZ63" s="299">
        <f t="shared" si="48"/>
        <v>0</v>
      </c>
      <c r="BA63" s="297">
        <f t="shared" si="48"/>
        <v>4733733.3067583563</v>
      </c>
      <c r="BB63" s="275">
        <f t="shared" si="48"/>
        <v>2956620.0629525087</v>
      </c>
      <c r="BC63" s="275">
        <f t="shared" si="48"/>
        <v>82391.394575898536</v>
      </c>
      <c r="BD63" s="275">
        <f t="shared" si="48"/>
        <v>1134555.8692899535</v>
      </c>
      <c r="BE63" s="275">
        <f t="shared" si="48"/>
        <v>220829.97879618293</v>
      </c>
      <c r="BF63" s="275">
        <f t="shared" si="48"/>
        <v>-11053.691638538668</v>
      </c>
      <c r="BG63" s="275">
        <f t="shared" si="48"/>
        <v>11132.920483365027</v>
      </c>
      <c r="BH63" s="275">
        <f t="shared" si="48"/>
        <v>31.648052815440892</v>
      </c>
      <c r="BI63" s="275">
        <f t="shared" si="48"/>
        <v>325646.72408483305</v>
      </c>
      <c r="BJ63" s="275">
        <f>SUM(BJ56:BJ62)</f>
        <v>13572.705011786909</v>
      </c>
      <c r="BK63" s="275">
        <f t="shared" si="48"/>
        <v>4.4479099300385014</v>
      </c>
      <c r="BL63" s="299">
        <f t="shared" si="48"/>
        <v>1.2472396200589979</v>
      </c>
    </row>
    <row r="64" spans="1:64" ht="24.75" customHeight="1" x14ac:dyDescent="0.25">
      <c r="A64" s="1497" t="s">
        <v>3</v>
      </c>
      <c r="B64" s="124">
        <v>9.1</v>
      </c>
      <c r="C64" s="131" t="s">
        <v>185</v>
      </c>
      <c r="D64" s="273">
        <f>SUM(E64:M64)</f>
        <v>0</v>
      </c>
      <c r="E64" s="251">
        <v>0</v>
      </c>
      <c r="F64" s="251">
        <v>0</v>
      </c>
      <c r="G64" s="251">
        <v>0</v>
      </c>
      <c r="H64" s="251">
        <v>0</v>
      </c>
      <c r="I64" s="251">
        <v>0</v>
      </c>
      <c r="J64" s="251">
        <v>0</v>
      </c>
      <c r="K64" s="251">
        <v>0</v>
      </c>
      <c r="L64" s="251">
        <v>0</v>
      </c>
      <c r="M64" s="251">
        <v>0</v>
      </c>
      <c r="N64" s="301"/>
      <c r="O64" s="1122"/>
      <c r="P64" s="273">
        <f>SUM(Q64:Y64)</f>
        <v>0</v>
      </c>
      <c r="Q64" s="251">
        <v>0</v>
      </c>
      <c r="R64" s="251">
        <v>0</v>
      </c>
      <c r="S64" s="251">
        <v>0</v>
      </c>
      <c r="T64" s="251">
        <v>0</v>
      </c>
      <c r="U64" s="251">
        <v>0</v>
      </c>
      <c r="V64" s="251">
        <v>0</v>
      </c>
      <c r="W64" s="251">
        <v>0</v>
      </c>
      <c r="X64" s="251">
        <v>0</v>
      </c>
      <c r="Y64" s="251">
        <v>0</v>
      </c>
      <c r="Z64" s="301"/>
      <c r="AA64" s="1122"/>
      <c r="AB64" s="273">
        <f>SUM(AC64:AK64)</f>
        <v>0</v>
      </c>
      <c r="AC64" s="251">
        <v>0</v>
      </c>
      <c r="AD64" s="251">
        <v>0</v>
      </c>
      <c r="AE64" s="251">
        <v>0</v>
      </c>
      <c r="AF64" s="251">
        <v>0</v>
      </c>
      <c r="AG64" s="251">
        <v>0</v>
      </c>
      <c r="AH64" s="251">
        <v>0</v>
      </c>
      <c r="AI64" s="251">
        <v>0</v>
      </c>
      <c r="AJ64" s="251">
        <v>0</v>
      </c>
      <c r="AK64" s="251">
        <v>0</v>
      </c>
      <c r="AL64" s="301"/>
      <c r="AM64" s="1122"/>
      <c r="AN64" s="276">
        <f>SUM(AO64:AW64)</f>
        <v>19520</v>
      </c>
      <c r="AO64" s="251">
        <v>0</v>
      </c>
      <c r="AP64" s="251">
        <v>19520</v>
      </c>
      <c r="AQ64" s="251">
        <v>0</v>
      </c>
      <c r="AR64" s="251">
        <v>0</v>
      </c>
      <c r="AS64" s="251">
        <v>0</v>
      </c>
      <c r="AT64" s="251">
        <v>0</v>
      </c>
      <c r="AU64" s="251">
        <v>0</v>
      </c>
      <c r="AV64" s="249">
        <v>0</v>
      </c>
      <c r="AW64" s="251">
        <v>0</v>
      </c>
      <c r="AX64" s="301"/>
      <c r="AY64" s="1122"/>
      <c r="AZ64" s="857">
        <v>0</v>
      </c>
      <c r="BA64" s="294">
        <f>SUM(BB64:BJ64)+AZ64</f>
        <v>19520</v>
      </c>
      <c r="BB64" s="274">
        <f t="shared" ref="BB64:BJ71" si="49">E64+Q64+AC64+AO64</f>
        <v>0</v>
      </c>
      <c r="BC64" s="274">
        <f t="shared" si="49"/>
        <v>19520</v>
      </c>
      <c r="BD64" s="274">
        <f t="shared" si="49"/>
        <v>0</v>
      </c>
      <c r="BE64" s="274">
        <f t="shared" si="49"/>
        <v>0</v>
      </c>
      <c r="BF64" s="274">
        <f t="shared" si="49"/>
        <v>0</v>
      </c>
      <c r="BG64" s="274">
        <f t="shared" si="49"/>
        <v>0</v>
      </c>
      <c r="BH64" s="274">
        <f t="shared" si="49"/>
        <v>0</v>
      </c>
      <c r="BI64" s="274">
        <f t="shared" si="49"/>
        <v>0</v>
      </c>
      <c r="BJ64" s="274">
        <f>M64+Y64+AK64+AW64</f>
        <v>0</v>
      </c>
      <c r="BK64" s="301"/>
      <c r="BL64" s="302"/>
    </row>
    <row r="65" spans="1:64" x14ac:dyDescent="0.25">
      <c r="A65" s="1498"/>
      <c r="B65" s="126" t="s">
        <v>106</v>
      </c>
      <c r="C65" s="131" t="s">
        <v>186</v>
      </c>
      <c r="D65" s="274">
        <f>SUM(E65:M65)</f>
        <v>0</v>
      </c>
      <c r="E65" s="253">
        <v>0</v>
      </c>
      <c r="F65" s="253">
        <v>0</v>
      </c>
      <c r="G65" s="253">
        <v>0</v>
      </c>
      <c r="H65" s="253">
        <v>0</v>
      </c>
      <c r="I65" s="253">
        <v>0</v>
      </c>
      <c r="J65" s="253">
        <v>0</v>
      </c>
      <c r="K65" s="253">
        <v>0</v>
      </c>
      <c r="L65" s="253">
        <v>0</v>
      </c>
      <c r="M65" s="253">
        <v>0</v>
      </c>
      <c r="N65" s="303"/>
      <c r="O65" s="375"/>
      <c r="P65" s="274">
        <f>SUM(Q65:Y65)</f>
        <v>95026.41</v>
      </c>
      <c r="Q65" s="253">
        <v>171.98</v>
      </c>
      <c r="R65" s="253">
        <v>0</v>
      </c>
      <c r="S65" s="253">
        <v>52320.229999999996</v>
      </c>
      <c r="T65" s="253">
        <v>0</v>
      </c>
      <c r="U65" s="253">
        <v>42534.2</v>
      </c>
      <c r="V65" s="253">
        <v>0</v>
      </c>
      <c r="W65" s="253">
        <v>0</v>
      </c>
      <c r="X65" s="253">
        <v>0</v>
      </c>
      <c r="Y65" s="253">
        <v>0</v>
      </c>
      <c r="Z65" s="303"/>
      <c r="AA65" s="375"/>
      <c r="AB65" s="274">
        <f>SUM(AC65:AK65)</f>
        <v>183111.27</v>
      </c>
      <c r="AC65" s="253">
        <v>6854.3200000000006</v>
      </c>
      <c r="AD65" s="253">
        <v>0</v>
      </c>
      <c r="AE65" s="253">
        <v>86389.119999999995</v>
      </c>
      <c r="AF65" s="253">
        <v>0</v>
      </c>
      <c r="AG65" s="253">
        <v>89867.829999999987</v>
      </c>
      <c r="AH65" s="253">
        <v>0</v>
      </c>
      <c r="AI65" s="253">
        <v>0</v>
      </c>
      <c r="AJ65" s="253">
        <v>0</v>
      </c>
      <c r="AK65" s="253">
        <v>0</v>
      </c>
      <c r="AL65" s="303"/>
      <c r="AM65" s="375"/>
      <c r="AN65" s="289">
        <f>SUM(AO65:AW65)</f>
        <v>148923.56</v>
      </c>
      <c r="AO65" s="253">
        <v>0</v>
      </c>
      <c r="AP65" s="253">
        <v>2592.08</v>
      </c>
      <c r="AQ65" s="253">
        <v>56130.05</v>
      </c>
      <c r="AR65" s="253">
        <v>0</v>
      </c>
      <c r="AS65" s="253">
        <v>90201.43</v>
      </c>
      <c r="AT65" s="253">
        <v>0</v>
      </c>
      <c r="AU65" s="253">
        <v>0</v>
      </c>
      <c r="AV65" s="253">
        <v>0</v>
      </c>
      <c r="AW65" s="253">
        <v>0</v>
      </c>
      <c r="AX65" s="303"/>
      <c r="AY65" s="375"/>
      <c r="AZ65" s="526">
        <v>0</v>
      </c>
      <c r="BA65" s="296">
        <f>SUM(BB65:BJ65)+AZ65</f>
        <v>427061.23999999993</v>
      </c>
      <c r="BB65" s="274">
        <f t="shared" si="49"/>
        <v>7026.3</v>
      </c>
      <c r="BC65" s="274">
        <f t="shared" si="49"/>
        <v>2592.08</v>
      </c>
      <c r="BD65" s="274">
        <f t="shared" si="49"/>
        <v>194839.39999999997</v>
      </c>
      <c r="BE65" s="274">
        <f t="shared" si="49"/>
        <v>0</v>
      </c>
      <c r="BF65" s="274">
        <f t="shared" si="49"/>
        <v>222603.45999999996</v>
      </c>
      <c r="BG65" s="274">
        <f t="shared" si="49"/>
        <v>0</v>
      </c>
      <c r="BH65" s="274">
        <f t="shared" si="49"/>
        <v>0</v>
      </c>
      <c r="BI65" s="274">
        <f t="shared" si="49"/>
        <v>0</v>
      </c>
      <c r="BJ65" s="274">
        <f t="shared" si="49"/>
        <v>0</v>
      </c>
      <c r="BK65" s="303"/>
      <c r="BL65" s="304"/>
    </row>
    <row r="66" spans="1:64" x14ac:dyDescent="0.25">
      <c r="A66" s="1498"/>
      <c r="B66" s="126" t="s">
        <v>1302</v>
      </c>
      <c r="C66" s="131" t="s">
        <v>1303</v>
      </c>
      <c r="D66" s="274">
        <f>SUM(E66:M66)</f>
        <v>0</v>
      </c>
      <c r="E66" s="253">
        <v>0</v>
      </c>
      <c r="F66" s="253">
        <v>0</v>
      </c>
      <c r="G66" s="253">
        <v>0</v>
      </c>
      <c r="H66" s="253">
        <v>0</v>
      </c>
      <c r="I66" s="253">
        <v>0</v>
      </c>
      <c r="J66" s="253">
        <v>0</v>
      </c>
      <c r="K66" s="253">
        <v>0</v>
      </c>
      <c r="L66" s="253">
        <v>0</v>
      </c>
      <c r="M66" s="253">
        <v>0</v>
      </c>
      <c r="N66" s="303"/>
      <c r="O66" s="375"/>
      <c r="P66" s="274">
        <f>SUM(Q66:Y66)</f>
        <v>70157.61</v>
      </c>
      <c r="Q66" s="253">
        <v>0</v>
      </c>
      <c r="R66" s="253">
        <v>0</v>
      </c>
      <c r="S66" s="253">
        <v>33518.300000000003</v>
      </c>
      <c r="T66" s="253">
        <v>0</v>
      </c>
      <c r="U66" s="253">
        <v>36639.31</v>
      </c>
      <c r="V66" s="253">
        <v>0</v>
      </c>
      <c r="W66" s="253">
        <v>0</v>
      </c>
      <c r="X66" s="253">
        <v>0</v>
      </c>
      <c r="Y66" s="253">
        <v>0</v>
      </c>
      <c r="Z66" s="303"/>
      <c r="AA66" s="375"/>
      <c r="AB66" s="274">
        <f>SUM(AC66:AK66)</f>
        <v>94221.69</v>
      </c>
      <c r="AC66" s="253">
        <v>0</v>
      </c>
      <c r="AD66" s="253">
        <v>0</v>
      </c>
      <c r="AE66" s="253">
        <v>67893.61</v>
      </c>
      <c r="AF66" s="253">
        <v>7469.76</v>
      </c>
      <c r="AG66" s="253">
        <v>18858.32</v>
      </c>
      <c r="AH66" s="253">
        <v>0</v>
      </c>
      <c r="AI66" s="253">
        <v>0</v>
      </c>
      <c r="AJ66" s="253">
        <v>0</v>
      </c>
      <c r="AK66" s="253">
        <v>0</v>
      </c>
      <c r="AL66" s="303"/>
      <c r="AM66" s="375"/>
      <c r="AN66" s="289">
        <f>SUM(AO66:AW66)</f>
        <v>73423.48</v>
      </c>
      <c r="AO66" s="253">
        <v>38844.68</v>
      </c>
      <c r="AP66" s="253">
        <v>0</v>
      </c>
      <c r="AQ66" s="253">
        <v>16020.18</v>
      </c>
      <c r="AR66" s="253">
        <v>8621.1</v>
      </c>
      <c r="AS66" s="253">
        <v>9937.52</v>
      </c>
      <c r="AT66" s="253">
        <v>0</v>
      </c>
      <c r="AU66" s="253">
        <v>0</v>
      </c>
      <c r="AV66" s="253">
        <v>0</v>
      </c>
      <c r="AW66" s="253">
        <v>0</v>
      </c>
      <c r="AX66" s="303"/>
      <c r="AY66" s="375"/>
      <c r="AZ66" s="526">
        <v>0</v>
      </c>
      <c r="BA66" s="296">
        <f>SUM(BB66:BJ66)+AZ66</f>
        <v>237802.78</v>
      </c>
      <c r="BB66" s="274">
        <f t="shared" si="49"/>
        <v>38844.68</v>
      </c>
      <c r="BC66" s="274">
        <f t="shared" si="49"/>
        <v>0</v>
      </c>
      <c r="BD66" s="274">
        <f t="shared" si="49"/>
        <v>117432.09</v>
      </c>
      <c r="BE66" s="274">
        <f t="shared" si="49"/>
        <v>16090.86</v>
      </c>
      <c r="BF66" s="274">
        <f t="shared" si="49"/>
        <v>65435.149999999994</v>
      </c>
      <c r="BG66" s="274">
        <f t="shared" si="49"/>
        <v>0</v>
      </c>
      <c r="BH66" s="274">
        <f t="shared" si="49"/>
        <v>0</v>
      </c>
      <c r="BI66" s="274">
        <f t="shared" si="49"/>
        <v>0</v>
      </c>
      <c r="BJ66" s="274">
        <f t="shared" si="49"/>
        <v>0</v>
      </c>
      <c r="BK66" s="303"/>
      <c r="BL66" s="304"/>
    </row>
    <row r="67" spans="1:64" x14ac:dyDescent="0.25">
      <c r="A67" s="1498"/>
      <c r="B67" s="126" t="s">
        <v>107</v>
      </c>
      <c r="C67" s="131" t="s">
        <v>187</v>
      </c>
      <c r="D67" s="274">
        <f>SUM(E67:M67)</f>
        <v>0</v>
      </c>
      <c r="E67" s="253">
        <v>0</v>
      </c>
      <c r="F67" s="253">
        <v>0</v>
      </c>
      <c r="G67" s="253">
        <v>0</v>
      </c>
      <c r="H67" s="253">
        <v>0</v>
      </c>
      <c r="I67" s="253">
        <v>0</v>
      </c>
      <c r="J67" s="253">
        <v>0</v>
      </c>
      <c r="K67" s="253">
        <v>0</v>
      </c>
      <c r="L67" s="253">
        <v>0</v>
      </c>
      <c r="M67" s="253">
        <v>0</v>
      </c>
      <c r="N67" s="303"/>
      <c r="O67" s="375"/>
      <c r="P67" s="274">
        <f>SUM(Q67:Y67)</f>
        <v>36456</v>
      </c>
      <c r="Q67" s="253">
        <v>19504.36</v>
      </c>
      <c r="R67" s="253">
        <v>0</v>
      </c>
      <c r="S67" s="253">
        <v>11056.22</v>
      </c>
      <c r="T67" s="253">
        <v>4694.6499999999996</v>
      </c>
      <c r="U67" s="253">
        <v>807.94999999999993</v>
      </c>
      <c r="V67" s="253">
        <v>0</v>
      </c>
      <c r="W67" s="253">
        <v>0</v>
      </c>
      <c r="X67" s="253">
        <v>0</v>
      </c>
      <c r="Y67" s="253">
        <v>392.82</v>
      </c>
      <c r="Z67" s="303"/>
      <c r="AA67" s="375"/>
      <c r="AB67" s="274">
        <f>SUM(AC67:AK67)</f>
        <v>71803.42</v>
      </c>
      <c r="AC67" s="253">
        <v>53789.69</v>
      </c>
      <c r="AD67" s="253">
        <v>124</v>
      </c>
      <c r="AE67" s="253">
        <v>14343.95</v>
      </c>
      <c r="AF67" s="253">
        <v>892.21999999999991</v>
      </c>
      <c r="AG67" s="253">
        <v>1352.23</v>
      </c>
      <c r="AH67" s="253">
        <v>0</v>
      </c>
      <c r="AI67" s="253">
        <v>0</v>
      </c>
      <c r="AJ67" s="253">
        <v>0</v>
      </c>
      <c r="AK67" s="253">
        <v>1301.33</v>
      </c>
      <c r="AL67" s="303"/>
      <c r="AM67" s="375"/>
      <c r="AN67" s="289">
        <f>SUM(AO67:AW67)</f>
        <v>134304.64000000004</v>
      </c>
      <c r="AO67" s="253">
        <v>113081.04000000001</v>
      </c>
      <c r="AP67" s="253">
        <v>963.2700000000001</v>
      </c>
      <c r="AQ67" s="253">
        <v>17809.53</v>
      </c>
      <c r="AR67" s="253">
        <v>316.17</v>
      </c>
      <c r="AS67" s="253">
        <v>1737.63</v>
      </c>
      <c r="AT67" s="253">
        <v>0</v>
      </c>
      <c r="AU67" s="253">
        <v>0</v>
      </c>
      <c r="AV67" s="253">
        <v>0</v>
      </c>
      <c r="AW67" s="253">
        <v>397</v>
      </c>
      <c r="AX67" s="303"/>
      <c r="AY67" s="375"/>
      <c r="AZ67" s="526">
        <v>0</v>
      </c>
      <c r="BA67" s="296">
        <f>SUM(BB67:BJ67)+AZ67</f>
        <v>242564.06</v>
      </c>
      <c r="BB67" s="274">
        <f t="shared" si="49"/>
        <v>186375.09000000003</v>
      </c>
      <c r="BC67" s="274">
        <f t="shared" si="49"/>
        <v>1087.27</v>
      </c>
      <c r="BD67" s="274">
        <f t="shared" si="49"/>
        <v>43209.7</v>
      </c>
      <c r="BE67" s="274">
        <f t="shared" si="49"/>
        <v>5903.04</v>
      </c>
      <c r="BF67" s="274">
        <f t="shared" si="49"/>
        <v>3897.81</v>
      </c>
      <c r="BG67" s="274">
        <f t="shared" si="49"/>
        <v>0</v>
      </c>
      <c r="BH67" s="274">
        <f t="shared" si="49"/>
        <v>0</v>
      </c>
      <c r="BI67" s="274">
        <f t="shared" si="49"/>
        <v>0</v>
      </c>
      <c r="BJ67" s="274">
        <f t="shared" si="49"/>
        <v>2091.1499999999996</v>
      </c>
      <c r="BK67" s="303"/>
      <c r="BL67" s="304"/>
    </row>
    <row r="68" spans="1:64" x14ac:dyDescent="0.25">
      <c r="A68" s="1498"/>
      <c r="B68" s="126" t="s">
        <v>108</v>
      </c>
      <c r="C68" s="131" t="s">
        <v>160</v>
      </c>
      <c r="D68" s="274">
        <f>SUM(E68:O68)</f>
        <v>0</v>
      </c>
      <c r="E68" s="253">
        <v>0</v>
      </c>
      <c r="F68" s="253">
        <v>0</v>
      </c>
      <c r="G68" s="253">
        <v>0</v>
      </c>
      <c r="H68" s="253">
        <v>0</v>
      </c>
      <c r="I68" s="253">
        <v>0</v>
      </c>
      <c r="J68" s="253">
        <v>0</v>
      </c>
      <c r="K68" s="253">
        <v>0</v>
      </c>
      <c r="L68" s="253">
        <v>0</v>
      </c>
      <c r="M68" s="253">
        <v>0</v>
      </c>
      <c r="N68" s="253">
        <v>0</v>
      </c>
      <c r="O68" s="254">
        <v>0</v>
      </c>
      <c r="P68" s="274">
        <f>SUM(Q68:AA68)</f>
        <v>297002.55000000098</v>
      </c>
      <c r="Q68" s="253">
        <v>146461.99000000098</v>
      </c>
      <c r="R68" s="253">
        <v>6181.1900000000005</v>
      </c>
      <c r="S68" s="253">
        <v>124976.13</v>
      </c>
      <c r="T68" s="253">
        <v>827.79</v>
      </c>
      <c r="U68" s="253">
        <v>13330.629999999997</v>
      </c>
      <c r="V68" s="253">
        <v>584.51</v>
      </c>
      <c r="W68" s="253">
        <v>6.93</v>
      </c>
      <c r="X68" s="253">
        <v>3829.99</v>
      </c>
      <c r="Y68" s="253">
        <v>574.17999999999995</v>
      </c>
      <c r="Z68" s="253">
        <v>229.21</v>
      </c>
      <c r="AA68" s="254">
        <v>0</v>
      </c>
      <c r="AB68" s="274">
        <f>SUM(AC68:AM68)</f>
        <v>378089.49999999994</v>
      </c>
      <c r="AC68" s="253">
        <v>233087.84</v>
      </c>
      <c r="AD68" s="253">
        <v>932</v>
      </c>
      <c r="AE68" s="253">
        <v>99789.08</v>
      </c>
      <c r="AF68" s="253">
        <v>3112.22</v>
      </c>
      <c r="AG68" s="253">
        <v>34458.82</v>
      </c>
      <c r="AH68" s="253">
        <v>998</v>
      </c>
      <c r="AI68" s="253">
        <v>0</v>
      </c>
      <c r="AJ68" s="253">
        <v>274.5</v>
      </c>
      <c r="AK68" s="253">
        <v>524</v>
      </c>
      <c r="AL68" s="253">
        <v>0</v>
      </c>
      <c r="AM68" s="254">
        <v>4913.04</v>
      </c>
      <c r="AN68" s="289">
        <f>SUM(AO68:AY68)</f>
        <v>294651.41000000015</v>
      </c>
      <c r="AO68" s="253">
        <v>182679.1200000002</v>
      </c>
      <c r="AP68" s="253">
        <v>6711.59</v>
      </c>
      <c r="AQ68" s="253">
        <v>47519.05</v>
      </c>
      <c r="AR68" s="253">
        <v>13786.57</v>
      </c>
      <c r="AS68" s="253">
        <v>41467.75</v>
      </c>
      <c r="AT68" s="253">
        <v>1343.85</v>
      </c>
      <c r="AU68" s="253">
        <v>0</v>
      </c>
      <c r="AV68" s="253">
        <v>288.40999999999997</v>
      </c>
      <c r="AW68" s="253">
        <v>855.07</v>
      </c>
      <c r="AX68" s="253">
        <v>0</v>
      </c>
      <c r="AY68" s="254">
        <v>0</v>
      </c>
      <c r="AZ68" s="526">
        <v>0</v>
      </c>
      <c r="BA68" s="296">
        <f>SUM(BB68:BL68)+AZ68</f>
        <v>969743.46000000124</v>
      </c>
      <c r="BB68" s="274">
        <f t="shared" si="49"/>
        <v>562228.95000000123</v>
      </c>
      <c r="BC68" s="274">
        <f t="shared" si="49"/>
        <v>13824.78</v>
      </c>
      <c r="BD68" s="274">
        <f t="shared" si="49"/>
        <v>272284.26</v>
      </c>
      <c r="BE68" s="274">
        <f t="shared" si="49"/>
        <v>17726.579999999998</v>
      </c>
      <c r="BF68" s="274">
        <f t="shared" si="49"/>
        <v>89257.2</v>
      </c>
      <c r="BG68" s="274">
        <f t="shared" si="49"/>
        <v>2926.3599999999997</v>
      </c>
      <c r="BH68" s="274">
        <f t="shared" si="49"/>
        <v>6.93</v>
      </c>
      <c r="BI68" s="274">
        <f t="shared" si="49"/>
        <v>4392.8999999999996</v>
      </c>
      <c r="BJ68" s="274">
        <f t="shared" si="49"/>
        <v>1953.25</v>
      </c>
      <c r="BK68" s="274">
        <f t="shared" ref="BK68:BL71" si="50">N68+Z68+AL68+AX68</f>
        <v>229.21</v>
      </c>
      <c r="BL68" s="300">
        <f t="shared" si="50"/>
        <v>4913.04</v>
      </c>
    </row>
    <row r="69" spans="1:64" s="255" customFormat="1" x14ac:dyDescent="0.25">
      <c r="A69" s="1498"/>
      <c r="B69" s="126" t="s">
        <v>109</v>
      </c>
      <c r="C69" s="131" t="s">
        <v>134</v>
      </c>
      <c r="D69" s="274">
        <f>SUM(E69:O69)</f>
        <v>0</v>
      </c>
      <c r="E69" s="253">
        <v>0</v>
      </c>
      <c r="F69" s="253">
        <v>0</v>
      </c>
      <c r="G69" s="253">
        <v>0</v>
      </c>
      <c r="H69" s="253">
        <v>0</v>
      </c>
      <c r="I69" s="253">
        <v>0</v>
      </c>
      <c r="J69" s="253">
        <v>0</v>
      </c>
      <c r="K69" s="253">
        <v>0</v>
      </c>
      <c r="L69" s="253">
        <v>0</v>
      </c>
      <c r="M69" s="253">
        <v>0</v>
      </c>
      <c r="N69" s="253">
        <v>0</v>
      </c>
      <c r="O69" s="254">
        <v>0</v>
      </c>
      <c r="P69" s="274">
        <f>SUM(Q69:AA69)</f>
        <v>539734.44999961345</v>
      </c>
      <c r="Q69" s="253">
        <v>493317.25999961101</v>
      </c>
      <c r="R69" s="253">
        <v>5459.87</v>
      </c>
      <c r="S69" s="253">
        <v>26786.680000002601</v>
      </c>
      <c r="T69" s="253">
        <v>2351.5700000000002</v>
      </c>
      <c r="U69" s="253">
        <v>10337.530000000001</v>
      </c>
      <c r="V69" s="253">
        <v>486.72</v>
      </c>
      <c r="W69" s="253">
        <v>25.22</v>
      </c>
      <c r="X69" s="253">
        <v>894.46000000000095</v>
      </c>
      <c r="Y69" s="253">
        <v>49.92</v>
      </c>
      <c r="Z69" s="253">
        <v>25.22</v>
      </c>
      <c r="AA69" s="254">
        <v>0</v>
      </c>
      <c r="AB69" s="274">
        <f>SUM(AC69:AM69)</f>
        <v>812968.44999804883</v>
      </c>
      <c r="AC69" s="253">
        <v>741665.15999805206</v>
      </c>
      <c r="AD69" s="253">
        <v>8714.0100000000293</v>
      </c>
      <c r="AE69" s="253">
        <v>40347.339999996904</v>
      </c>
      <c r="AF69" s="253">
        <v>3723.3499999999199</v>
      </c>
      <c r="AG69" s="253">
        <v>16469.3299999999</v>
      </c>
      <c r="AH69" s="253">
        <v>635.04000000000099</v>
      </c>
      <c r="AI69" s="253">
        <v>35.97</v>
      </c>
      <c r="AJ69" s="253">
        <v>1232.1500000000001</v>
      </c>
      <c r="AK69" s="253">
        <v>60</v>
      </c>
      <c r="AL69" s="253">
        <v>73.489999999999995</v>
      </c>
      <c r="AM69" s="254">
        <v>12.61</v>
      </c>
      <c r="AN69" s="289">
        <f>SUM(AO69:AY69)</f>
        <v>860770.72999716224</v>
      </c>
      <c r="AO69" s="253">
        <v>783190.41999716696</v>
      </c>
      <c r="AP69" s="253">
        <v>10617.12</v>
      </c>
      <c r="AQ69" s="253">
        <v>42197.419999995305</v>
      </c>
      <c r="AR69" s="253">
        <v>4481.8599999998896</v>
      </c>
      <c r="AS69" s="253">
        <v>17983.5700000002</v>
      </c>
      <c r="AT69" s="253">
        <v>654.08000000000197</v>
      </c>
      <c r="AU69" s="253">
        <v>81.14</v>
      </c>
      <c r="AV69" s="253">
        <v>1471.68</v>
      </c>
      <c r="AW69" s="253">
        <v>93.44</v>
      </c>
      <c r="AX69" s="253">
        <v>0</v>
      </c>
      <c r="AY69" s="254">
        <v>0</v>
      </c>
      <c r="AZ69" s="526">
        <v>0</v>
      </c>
      <c r="BA69" s="296">
        <f>SUM(BB69:BL69)+AZ69</f>
        <v>2213473.6299948245</v>
      </c>
      <c r="BB69" s="274">
        <f t="shared" si="49"/>
        <v>2018172.8399948301</v>
      </c>
      <c r="BC69" s="274">
        <f t="shared" si="49"/>
        <v>24791.000000000029</v>
      </c>
      <c r="BD69" s="274">
        <f t="shared" si="49"/>
        <v>109331.43999999482</v>
      </c>
      <c r="BE69" s="274">
        <f t="shared" si="49"/>
        <v>10556.77999999981</v>
      </c>
      <c r="BF69" s="274">
        <f t="shared" si="49"/>
        <v>44790.430000000095</v>
      </c>
      <c r="BG69" s="274">
        <f t="shared" si="49"/>
        <v>1775.8400000000031</v>
      </c>
      <c r="BH69" s="274">
        <f t="shared" si="49"/>
        <v>142.32999999999998</v>
      </c>
      <c r="BI69" s="274">
        <f t="shared" si="49"/>
        <v>3598.2900000000009</v>
      </c>
      <c r="BJ69" s="274">
        <f t="shared" si="49"/>
        <v>203.36</v>
      </c>
      <c r="BK69" s="274">
        <f t="shared" si="50"/>
        <v>98.71</v>
      </c>
      <c r="BL69" s="300">
        <f t="shared" si="50"/>
        <v>12.61</v>
      </c>
    </row>
    <row r="70" spans="1:64" x14ac:dyDescent="0.25">
      <c r="A70" s="1498"/>
      <c r="B70" s="126" t="s">
        <v>110</v>
      </c>
      <c r="C70" s="131" t="s">
        <v>162</v>
      </c>
      <c r="D70" s="274">
        <f>SUM(E70:O70)</f>
        <v>0</v>
      </c>
      <c r="E70" s="253">
        <v>0</v>
      </c>
      <c r="F70" s="253">
        <v>0</v>
      </c>
      <c r="G70" s="253">
        <v>0</v>
      </c>
      <c r="H70" s="253">
        <v>0</v>
      </c>
      <c r="I70" s="253">
        <v>0</v>
      </c>
      <c r="J70" s="253">
        <v>0</v>
      </c>
      <c r="K70" s="253">
        <v>0</v>
      </c>
      <c r="L70" s="253">
        <v>0</v>
      </c>
      <c r="M70" s="253">
        <v>0</v>
      </c>
      <c r="N70" s="253">
        <v>0</v>
      </c>
      <c r="O70" s="254">
        <v>0</v>
      </c>
      <c r="P70" s="274">
        <f>SUM(Q70:AA70)</f>
        <v>1766.5761291116862</v>
      </c>
      <c r="Q70" s="253">
        <v>4145.1943816951198</v>
      </c>
      <c r="R70" s="253">
        <v>154.22229211157949</v>
      </c>
      <c r="S70" s="253">
        <v>277.25952625536632</v>
      </c>
      <c r="T70" s="253">
        <v>6.6016428817097879</v>
      </c>
      <c r="U70" s="253">
        <v>-2839.1730972955206</v>
      </c>
      <c r="V70" s="253">
        <v>14.583675952711198</v>
      </c>
      <c r="W70" s="253">
        <v>-0.21081136089692251</v>
      </c>
      <c r="X70" s="253">
        <v>4.7155714934035116</v>
      </c>
      <c r="Y70" s="253">
        <v>1.2027860776704868</v>
      </c>
      <c r="Z70" s="253">
        <v>2.18016130054282</v>
      </c>
      <c r="AA70" s="254">
        <v>0</v>
      </c>
      <c r="AB70" s="274">
        <f>SUM(AC70:AM70)</f>
        <v>9468.470316037834</v>
      </c>
      <c r="AC70" s="253">
        <v>12598.127830493064</v>
      </c>
      <c r="AD70" s="253">
        <v>45.291727774841782</v>
      </c>
      <c r="AE70" s="253">
        <v>2359.9889773664768</v>
      </c>
      <c r="AF70" s="253">
        <v>100.65088223525703</v>
      </c>
      <c r="AG70" s="253">
        <v>-5732.5854970833871</v>
      </c>
      <c r="AH70" s="253">
        <v>42.804113938723631</v>
      </c>
      <c r="AI70" s="253">
        <v>0</v>
      </c>
      <c r="AJ70" s="253">
        <v>2.314608731115813</v>
      </c>
      <c r="AK70" s="253">
        <v>16.071313096624262</v>
      </c>
      <c r="AL70" s="253">
        <v>0</v>
      </c>
      <c r="AM70" s="254">
        <v>35.806359485117824</v>
      </c>
      <c r="AN70" s="289">
        <f>SUM(AO70:AY70)</f>
        <v>41823.476395882019</v>
      </c>
      <c r="AO70" s="253">
        <v>31602.061153070332</v>
      </c>
      <c r="AP70" s="253">
        <v>2813.2548813186218</v>
      </c>
      <c r="AQ70" s="253">
        <v>9050.9790629613672</v>
      </c>
      <c r="AR70" s="253">
        <v>1495.9365774484106</v>
      </c>
      <c r="AS70" s="253">
        <v>-3367.0274073877372</v>
      </c>
      <c r="AT70" s="253">
        <v>126.92114639033178</v>
      </c>
      <c r="AU70" s="253">
        <v>0</v>
      </c>
      <c r="AV70" s="253">
        <v>18.933884503207398</v>
      </c>
      <c r="AW70" s="253">
        <v>82.417097577482807</v>
      </c>
      <c r="AX70" s="253">
        <v>0</v>
      </c>
      <c r="AY70" s="254">
        <v>0</v>
      </c>
      <c r="AZ70" s="526">
        <v>0</v>
      </c>
      <c r="BA70" s="296">
        <f>SUM(BB70:BL70)+AZ70</f>
        <v>53058.522841031539</v>
      </c>
      <c r="BB70" s="274">
        <f t="shared" si="49"/>
        <v>48345.383365258516</v>
      </c>
      <c r="BC70" s="274">
        <f t="shared" si="49"/>
        <v>3012.7689012050432</v>
      </c>
      <c r="BD70" s="274">
        <f t="shared" si="49"/>
        <v>11688.227566583209</v>
      </c>
      <c r="BE70" s="274">
        <f t="shared" si="49"/>
        <v>1603.1891025653774</v>
      </c>
      <c r="BF70" s="274">
        <f t="shared" si="49"/>
        <v>-11938.786001766644</v>
      </c>
      <c r="BG70" s="274">
        <f t="shared" si="49"/>
        <v>184.30893628176662</v>
      </c>
      <c r="BH70" s="274">
        <f t="shared" si="49"/>
        <v>-0.21081136089692251</v>
      </c>
      <c r="BI70" s="274">
        <f t="shared" si="49"/>
        <v>25.964064727726722</v>
      </c>
      <c r="BJ70" s="274">
        <f t="shared" si="49"/>
        <v>99.691196751777554</v>
      </c>
      <c r="BK70" s="274">
        <f t="shared" si="50"/>
        <v>2.18016130054282</v>
      </c>
      <c r="BL70" s="300">
        <f t="shared" si="50"/>
        <v>35.806359485117824</v>
      </c>
    </row>
    <row r="71" spans="1:64" x14ac:dyDescent="0.25">
      <c r="A71" s="1498"/>
      <c r="B71" s="126" t="s">
        <v>111</v>
      </c>
      <c r="C71" s="131" t="s">
        <v>913</v>
      </c>
      <c r="D71" s="274">
        <f>SUM(E71:O71)</f>
        <v>0</v>
      </c>
      <c r="E71" s="253">
        <v>0</v>
      </c>
      <c r="F71" s="253">
        <v>0</v>
      </c>
      <c r="G71" s="253">
        <v>0</v>
      </c>
      <c r="H71" s="253">
        <v>0</v>
      </c>
      <c r="I71" s="253">
        <v>0</v>
      </c>
      <c r="J71" s="253">
        <v>0</v>
      </c>
      <c r="K71" s="253">
        <v>0</v>
      </c>
      <c r="L71" s="253">
        <v>0</v>
      </c>
      <c r="M71" s="253">
        <v>0</v>
      </c>
      <c r="N71" s="253">
        <v>0</v>
      </c>
      <c r="O71" s="254">
        <v>0</v>
      </c>
      <c r="P71" s="274">
        <f>SUM(Q71:AA71)</f>
        <v>338365.9421343506</v>
      </c>
      <c r="Q71" s="253">
        <v>223483.0094424714</v>
      </c>
      <c r="R71" s="253">
        <v>3255.4139781241574</v>
      </c>
      <c r="S71" s="253">
        <v>92407.268993303893</v>
      </c>
      <c r="T71" s="253">
        <v>6293.230975425342</v>
      </c>
      <c r="U71" s="253">
        <v>10695.475854411432</v>
      </c>
      <c r="V71" s="253">
        <v>659.89772113319998</v>
      </c>
      <c r="W71" s="253">
        <v>12.905808173272209</v>
      </c>
      <c r="X71" s="253">
        <v>1558.7000079612133</v>
      </c>
      <c r="Y71" s="253">
        <v>0</v>
      </c>
      <c r="Z71" s="253">
        <v>3.9353346705306824E-2</v>
      </c>
      <c r="AA71" s="254">
        <v>0</v>
      </c>
      <c r="AB71" s="274">
        <f>SUM(AC71:AM71)</f>
        <v>334937.4545764681</v>
      </c>
      <c r="AC71" s="253">
        <v>192514.71377337625</v>
      </c>
      <c r="AD71" s="253">
        <v>3196.8020055116335</v>
      </c>
      <c r="AE71" s="253">
        <v>107708.43572150191</v>
      </c>
      <c r="AF71" s="253">
        <v>13831.138426083628</v>
      </c>
      <c r="AG71" s="253">
        <v>14159.316103085823</v>
      </c>
      <c r="AH71" s="253">
        <v>305.09822070936156</v>
      </c>
      <c r="AI71" s="253">
        <v>7.8168703984318606</v>
      </c>
      <c r="AJ71" s="253">
        <v>3214.329793278815</v>
      </c>
      <c r="AK71" s="253">
        <v>0</v>
      </c>
      <c r="AL71" s="253">
        <v>0</v>
      </c>
      <c r="AM71" s="254">
        <v>-0.19633747769915372</v>
      </c>
      <c r="AN71" s="289">
        <f>SUM(AO71:AY71)</f>
        <v>547629.57247407606</v>
      </c>
      <c r="AO71" s="253">
        <v>329253.4548683262</v>
      </c>
      <c r="AP71" s="253">
        <v>12839.293770103706</v>
      </c>
      <c r="AQ71" s="253">
        <v>149580.52591570638</v>
      </c>
      <c r="AR71" s="253">
        <v>29210.814854683485</v>
      </c>
      <c r="AS71" s="253">
        <v>19443.405302030835</v>
      </c>
      <c r="AT71" s="253">
        <v>3652.4807554741305</v>
      </c>
      <c r="AU71" s="253">
        <v>3.0448868321536553</v>
      </c>
      <c r="AV71" s="253">
        <v>3646.552120919122</v>
      </c>
      <c r="AW71" s="253">
        <v>0</v>
      </c>
      <c r="AX71" s="253">
        <v>0</v>
      </c>
      <c r="AY71" s="254">
        <v>0</v>
      </c>
      <c r="AZ71" s="526">
        <v>0</v>
      </c>
      <c r="BA71" s="296">
        <f>SUM(BB71:BL71)+AZ71</f>
        <v>1220932.9691848946</v>
      </c>
      <c r="BB71" s="274">
        <f t="shared" si="49"/>
        <v>745251.17808417382</v>
      </c>
      <c r="BC71" s="274">
        <f t="shared" si="49"/>
        <v>19291.509753739498</v>
      </c>
      <c r="BD71" s="274">
        <f t="shared" si="49"/>
        <v>349696.23063051223</v>
      </c>
      <c r="BE71" s="274">
        <f t="shared" si="49"/>
        <v>49335.184256192457</v>
      </c>
      <c r="BF71" s="274">
        <f t="shared" si="49"/>
        <v>44298.197259528089</v>
      </c>
      <c r="BG71" s="274">
        <f t="shared" si="49"/>
        <v>4617.4766973166916</v>
      </c>
      <c r="BH71" s="274">
        <f t="shared" si="49"/>
        <v>23.767565403857724</v>
      </c>
      <c r="BI71" s="274">
        <f t="shared" si="49"/>
        <v>8419.5819221591501</v>
      </c>
      <c r="BJ71" s="274">
        <f t="shared" si="49"/>
        <v>0</v>
      </c>
      <c r="BK71" s="274">
        <f t="shared" si="50"/>
        <v>3.9353346705306824E-2</v>
      </c>
      <c r="BL71" s="300">
        <f t="shared" si="50"/>
        <v>-0.19633747769915372</v>
      </c>
    </row>
    <row r="72" spans="1:64" s="209" customFormat="1" x14ac:dyDescent="0.25">
      <c r="A72" s="1499"/>
      <c r="B72" s="129" t="s">
        <v>459</v>
      </c>
      <c r="C72" s="313" t="s">
        <v>5</v>
      </c>
      <c r="D72" s="275">
        <f>SUM(D64:D71)</f>
        <v>0</v>
      </c>
      <c r="E72" s="275">
        <f t="shared" ref="E72:BG72" si="51">SUM(E64:E71)</f>
        <v>0</v>
      </c>
      <c r="F72" s="275">
        <f t="shared" si="51"/>
        <v>0</v>
      </c>
      <c r="G72" s="275">
        <f t="shared" si="51"/>
        <v>0</v>
      </c>
      <c r="H72" s="275">
        <f t="shared" si="51"/>
        <v>0</v>
      </c>
      <c r="I72" s="275">
        <f t="shared" si="51"/>
        <v>0</v>
      </c>
      <c r="J72" s="275">
        <f t="shared" si="51"/>
        <v>0</v>
      </c>
      <c r="K72" s="275">
        <f t="shared" si="51"/>
        <v>0</v>
      </c>
      <c r="L72" s="275">
        <f t="shared" si="51"/>
        <v>0</v>
      </c>
      <c r="M72" s="275">
        <f>SUM(M64:M71)</f>
        <v>0</v>
      </c>
      <c r="N72" s="275">
        <f>SUM(N68:N71)</f>
        <v>0</v>
      </c>
      <c r="O72" s="275">
        <f>SUM(O68:O71)</f>
        <v>0</v>
      </c>
      <c r="P72" s="277">
        <f t="shared" si="51"/>
        <v>1378509.5382630767</v>
      </c>
      <c r="Q72" s="275">
        <f t="shared" si="51"/>
        <v>887083.79382377851</v>
      </c>
      <c r="R72" s="275">
        <f t="shared" si="51"/>
        <v>15050.696270235738</v>
      </c>
      <c r="S72" s="275">
        <f t="shared" si="51"/>
        <v>341342.08851956186</v>
      </c>
      <c r="T72" s="275">
        <f t="shared" si="51"/>
        <v>14173.842618307051</v>
      </c>
      <c r="U72" s="275">
        <f t="shared" si="51"/>
        <v>111505.9227571159</v>
      </c>
      <c r="V72" s="275">
        <f t="shared" si="51"/>
        <v>1745.7113970859114</v>
      </c>
      <c r="W72" s="275">
        <f t="shared" si="51"/>
        <v>44.844996812375285</v>
      </c>
      <c r="X72" s="275">
        <f t="shared" si="51"/>
        <v>6287.8655794546175</v>
      </c>
      <c r="Y72" s="275">
        <f>SUM(Y64:Y71)</f>
        <v>1018.1227860776704</v>
      </c>
      <c r="Z72" s="275">
        <f>SUM(Z68:Z71)</f>
        <v>256.64951464724811</v>
      </c>
      <c r="AA72" s="283">
        <f>SUM(AA68:AA71)</f>
        <v>0</v>
      </c>
      <c r="AB72" s="277">
        <f t="shared" si="51"/>
        <v>1884600.2548905546</v>
      </c>
      <c r="AC72" s="275">
        <f t="shared" si="51"/>
        <v>1240509.8516019213</v>
      </c>
      <c r="AD72" s="275">
        <f t="shared" si="51"/>
        <v>13012.103733286505</v>
      </c>
      <c r="AE72" s="275">
        <f t="shared" si="51"/>
        <v>418831.52469886525</v>
      </c>
      <c r="AF72" s="275">
        <f t="shared" si="51"/>
        <v>29129.339308318806</v>
      </c>
      <c r="AG72" s="275">
        <f t="shared" si="51"/>
        <v>169433.26060600232</v>
      </c>
      <c r="AH72" s="275">
        <f t="shared" si="51"/>
        <v>1980.9423346480862</v>
      </c>
      <c r="AI72" s="275">
        <f t="shared" si="51"/>
        <v>43.786870398431859</v>
      </c>
      <c r="AJ72" s="275">
        <f t="shared" si="51"/>
        <v>4723.2944020099312</v>
      </c>
      <c r="AK72" s="275">
        <f>SUM(AK64:AK71)</f>
        <v>1901.4013130966241</v>
      </c>
      <c r="AL72" s="275">
        <f>SUM(AL68:AL71)</f>
        <v>73.489999999999995</v>
      </c>
      <c r="AM72" s="275">
        <f>SUM(AM68:AM71)</f>
        <v>4961.2600220074191</v>
      </c>
      <c r="AN72" s="277">
        <f t="shared" si="51"/>
        <v>2121046.8688671207</v>
      </c>
      <c r="AO72" s="275">
        <f t="shared" si="51"/>
        <v>1478650.7760185637</v>
      </c>
      <c r="AP72" s="275">
        <f t="shared" si="51"/>
        <v>56056.608651422335</v>
      </c>
      <c r="AQ72" s="275">
        <f t="shared" si="51"/>
        <v>338307.73497866304</v>
      </c>
      <c r="AR72" s="275">
        <f t="shared" si="51"/>
        <v>57912.451432131784</v>
      </c>
      <c r="AS72" s="275">
        <f t="shared" si="51"/>
        <v>177404.27789464331</v>
      </c>
      <c r="AT72" s="275">
        <f t="shared" si="51"/>
        <v>5777.3319018644643</v>
      </c>
      <c r="AU72" s="275">
        <f t="shared" si="51"/>
        <v>84.184886832153651</v>
      </c>
      <c r="AV72" s="275">
        <f t="shared" si="51"/>
        <v>5425.5760054223292</v>
      </c>
      <c r="AW72" s="275">
        <f>SUM(AW64:AW71)</f>
        <v>1427.927097577483</v>
      </c>
      <c r="AX72" s="275">
        <f>SUM(AX68:AX71)</f>
        <v>0</v>
      </c>
      <c r="AY72" s="283">
        <f>SUM(AY68:AY71)</f>
        <v>0</v>
      </c>
      <c r="AZ72" s="299">
        <f>SUM(AZ64:AZ71)</f>
        <v>0</v>
      </c>
      <c r="BA72" s="297">
        <f t="shared" si="51"/>
        <v>5384156.6620207522</v>
      </c>
      <c r="BB72" s="275">
        <f t="shared" si="51"/>
        <v>3606244.4214442638</v>
      </c>
      <c r="BC72" s="275">
        <f>SUM(BC64:BC71)</f>
        <v>84119.408654944564</v>
      </c>
      <c r="BD72" s="275">
        <f t="shared" si="51"/>
        <v>1098481.3481970902</v>
      </c>
      <c r="BE72" s="275">
        <f t="shared" si="51"/>
        <v>101215.63335875764</v>
      </c>
      <c r="BF72" s="275">
        <f t="shared" si="51"/>
        <v>458343.46125776158</v>
      </c>
      <c r="BG72" s="275">
        <f t="shared" si="51"/>
        <v>9503.9856335984605</v>
      </c>
      <c r="BH72" s="275">
        <f>SUM(BH64:BH71)</f>
        <v>172.81675404296081</v>
      </c>
      <c r="BI72" s="275">
        <f>SUM(BI64:BI71)</f>
        <v>16436.735986886877</v>
      </c>
      <c r="BJ72" s="275">
        <f>SUM(BJ64:BJ71)</f>
        <v>4347.4511967517765</v>
      </c>
      <c r="BK72" s="275">
        <f>SUM(BK68:BK71)</f>
        <v>330.13951464724812</v>
      </c>
      <c r="BL72" s="299">
        <f>SUM(BL68:BL71)</f>
        <v>4961.2600220074191</v>
      </c>
    </row>
    <row r="73" spans="1:64" ht="14.85" customHeight="1" x14ac:dyDescent="0.25">
      <c r="A73" s="1495" t="s">
        <v>6</v>
      </c>
      <c r="B73" s="126" t="s">
        <v>117</v>
      </c>
      <c r="C73" s="131" t="s">
        <v>188</v>
      </c>
      <c r="D73" s="273">
        <f>SUM(E73:O73)</f>
        <v>0</v>
      </c>
      <c r="E73" s="251">
        <v>0</v>
      </c>
      <c r="F73" s="251">
        <v>0</v>
      </c>
      <c r="G73" s="251">
        <v>0</v>
      </c>
      <c r="H73" s="251">
        <v>0</v>
      </c>
      <c r="I73" s="251">
        <v>0</v>
      </c>
      <c r="J73" s="251">
        <v>0</v>
      </c>
      <c r="K73" s="251">
        <v>0</v>
      </c>
      <c r="L73" s="251">
        <v>0</v>
      </c>
      <c r="M73" s="251">
        <v>0</v>
      </c>
      <c r="N73" s="251">
        <v>0</v>
      </c>
      <c r="O73" s="252">
        <v>0</v>
      </c>
      <c r="P73" s="273">
        <f>SUM(Q73:AA73)</f>
        <v>17718.770000000004</v>
      </c>
      <c r="Q73" s="251">
        <v>10206.810000000001</v>
      </c>
      <c r="R73" s="251">
        <v>1720.24</v>
      </c>
      <c r="S73" s="251">
        <v>3358.0200000000004</v>
      </c>
      <c r="T73" s="251">
        <v>230.12</v>
      </c>
      <c r="U73" s="251">
        <v>230.20000000000002</v>
      </c>
      <c r="V73" s="251">
        <v>11</v>
      </c>
      <c r="W73" s="251">
        <v>656.18</v>
      </c>
      <c r="X73" s="251">
        <v>1302.2</v>
      </c>
      <c r="Y73" s="251">
        <v>4</v>
      </c>
      <c r="Z73" s="251">
        <v>0</v>
      </c>
      <c r="AA73" s="252">
        <v>0</v>
      </c>
      <c r="AB73" s="273">
        <f>SUM(AC73:AM73)</f>
        <v>34224.97</v>
      </c>
      <c r="AC73" s="251">
        <v>20302.7</v>
      </c>
      <c r="AD73" s="251">
        <v>785.68000000000006</v>
      </c>
      <c r="AE73" s="251">
        <v>9161.2000000000007</v>
      </c>
      <c r="AF73" s="251">
        <v>830.54</v>
      </c>
      <c r="AG73" s="251">
        <v>937.78</v>
      </c>
      <c r="AH73" s="251">
        <v>14</v>
      </c>
      <c r="AI73" s="251">
        <v>634.16999999999996</v>
      </c>
      <c r="AJ73" s="251">
        <v>1553.9</v>
      </c>
      <c r="AK73" s="251">
        <v>3</v>
      </c>
      <c r="AL73" s="251">
        <v>0</v>
      </c>
      <c r="AM73" s="252">
        <v>2</v>
      </c>
      <c r="AN73" s="276">
        <f>SUM(AO73:AY73)</f>
        <v>26780.67</v>
      </c>
      <c r="AO73" s="251">
        <v>18996.39</v>
      </c>
      <c r="AP73" s="251">
        <v>580.04</v>
      </c>
      <c r="AQ73" s="251">
        <v>5944.68</v>
      </c>
      <c r="AR73" s="251">
        <v>570.37</v>
      </c>
      <c r="AS73" s="251">
        <v>512.1</v>
      </c>
      <c r="AT73" s="251">
        <v>32</v>
      </c>
      <c r="AU73" s="251">
        <v>0</v>
      </c>
      <c r="AV73" s="249">
        <v>138.09</v>
      </c>
      <c r="AW73" s="251">
        <v>7</v>
      </c>
      <c r="AX73" s="251">
        <v>0</v>
      </c>
      <c r="AY73" s="252">
        <v>0</v>
      </c>
      <c r="AZ73" s="857">
        <v>0</v>
      </c>
      <c r="BA73" s="294">
        <f>SUM(BB73:BL73)+AZ73</f>
        <v>78724.410000000018</v>
      </c>
      <c r="BB73" s="274">
        <f t="shared" ref="BB73:BL76" si="52">E73+Q73+AC73+AO73</f>
        <v>49505.9</v>
      </c>
      <c r="BC73" s="274">
        <f t="shared" si="52"/>
        <v>3085.96</v>
      </c>
      <c r="BD73" s="274">
        <f t="shared" si="52"/>
        <v>18463.900000000001</v>
      </c>
      <c r="BE73" s="274">
        <f t="shared" si="52"/>
        <v>1631.0299999999997</v>
      </c>
      <c r="BF73" s="274">
        <f t="shared" si="52"/>
        <v>1680.08</v>
      </c>
      <c r="BG73" s="274">
        <f t="shared" si="52"/>
        <v>57</v>
      </c>
      <c r="BH73" s="274">
        <f t="shared" si="52"/>
        <v>1290.3499999999999</v>
      </c>
      <c r="BI73" s="274">
        <f t="shared" si="52"/>
        <v>2994.1900000000005</v>
      </c>
      <c r="BJ73" s="274">
        <f t="shared" si="52"/>
        <v>14</v>
      </c>
      <c r="BK73" s="274">
        <f t="shared" si="52"/>
        <v>0</v>
      </c>
      <c r="BL73" s="298">
        <f t="shared" si="52"/>
        <v>2</v>
      </c>
    </row>
    <row r="74" spans="1:64" s="255" customFormat="1" x14ac:dyDescent="0.25">
      <c r="A74" s="1495"/>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52"/>
        <v>0</v>
      </c>
      <c r="BC74" s="274">
        <f t="shared" si="52"/>
        <v>0</v>
      </c>
      <c r="BD74" s="274">
        <f t="shared" si="52"/>
        <v>0</v>
      </c>
      <c r="BE74" s="274">
        <f t="shared" si="52"/>
        <v>0</v>
      </c>
      <c r="BF74" s="274">
        <f t="shared" si="52"/>
        <v>0</v>
      </c>
      <c r="BG74" s="274">
        <f t="shared" si="52"/>
        <v>0</v>
      </c>
      <c r="BH74" s="274">
        <f t="shared" si="52"/>
        <v>0</v>
      </c>
      <c r="BI74" s="274">
        <f t="shared" si="52"/>
        <v>0</v>
      </c>
      <c r="BJ74" s="274">
        <f t="shared" si="52"/>
        <v>0</v>
      </c>
      <c r="BK74" s="274">
        <f t="shared" si="52"/>
        <v>0</v>
      </c>
      <c r="BL74" s="300">
        <f t="shared" si="52"/>
        <v>0</v>
      </c>
    </row>
    <row r="75" spans="1:64" x14ac:dyDescent="0.25">
      <c r="A75" s="1495"/>
      <c r="B75" s="126" t="s">
        <v>46</v>
      </c>
      <c r="C75" s="131" t="s">
        <v>164</v>
      </c>
      <c r="D75" s="274">
        <f>SUM(E75:O75)</f>
        <v>0</v>
      </c>
      <c r="E75" s="253">
        <v>0</v>
      </c>
      <c r="F75" s="253">
        <v>0</v>
      </c>
      <c r="G75" s="253">
        <v>0</v>
      </c>
      <c r="H75" s="253">
        <v>0</v>
      </c>
      <c r="I75" s="253">
        <v>0</v>
      </c>
      <c r="J75" s="253">
        <v>0</v>
      </c>
      <c r="K75" s="253">
        <v>0</v>
      </c>
      <c r="L75" s="253">
        <v>0</v>
      </c>
      <c r="M75" s="253">
        <v>0</v>
      </c>
      <c r="N75" s="253">
        <v>0</v>
      </c>
      <c r="O75" s="254">
        <v>0</v>
      </c>
      <c r="P75" s="274">
        <f>SUM(Q75:AA75)</f>
        <v>234.19618709354006</v>
      </c>
      <c r="Q75" s="253">
        <v>173.796559642039</v>
      </c>
      <c r="R75" s="253">
        <v>42.231930137102225</v>
      </c>
      <c r="S75" s="253">
        <v>15.767761706568717</v>
      </c>
      <c r="T75" s="253">
        <v>1.2243625224683043</v>
      </c>
      <c r="U75" s="253">
        <v>0.4146979688630032</v>
      </c>
      <c r="V75" s="253">
        <v>0.27445285021611848</v>
      </c>
      <c r="W75" s="253">
        <v>6.6897208167265004E-3</v>
      </c>
      <c r="X75" s="253">
        <v>0.37993150902375356</v>
      </c>
      <c r="Y75" s="253">
        <v>9.9801036442224933E-2</v>
      </c>
      <c r="Z75" s="253">
        <v>0</v>
      </c>
      <c r="AA75" s="254">
        <v>0</v>
      </c>
      <c r="AB75" s="274">
        <f>SUM(AC75:AM75)</f>
        <v>459.15553447612672</v>
      </c>
      <c r="AC75" s="253">
        <v>362.52768451837642</v>
      </c>
      <c r="AD75" s="253">
        <v>18.775050978633516</v>
      </c>
      <c r="AE75" s="253">
        <v>77.794939345412757</v>
      </c>
      <c r="AF75" s="253">
        <v>6.5366643946718685</v>
      </c>
      <c r="AG75" s="253">
        <v>-8.151510616288709</v>
      </c>
      <c r="AH75" s="253">
        <v>0.60045851216646351</v>
      </c>
      <c r="AI75" s="253">
        <v>4.2889893726175986E-2</v>
      </c>
      <c r="AJ75" s="253">
        <v>0.81490798079734361</v>
      </c>
      <c r="AK75" s="253">
        <v>0.12866968117852803</v>
      </c>
      <c r="AL75" s="253">
        <v>0</v>
      </c>
      <c r="AM75" s="254">
        <v>8.5779787452351972E-2</v>
      </c>
      <c r="AN75" s="289">
        <f>SUM(AO75:AY75)</f>
        <v>1273.2194960704187</v>
      </c>
      <c r="AO75" s="253">
        <v>920.99031010662225</v>
      </c>
      <c r="AP75" s="253">
        <v>25.395562788180477</v>
      </c>
      <c r="AQ75" s="253">
        <v>293.64628910491467</v>
      </c>
      <c r="AR75" s="253">
        <v>18.496328272710031</v>
      </c>
      <c r="AS75" s="253">
        <v>5.9328786574786392</v>
      </c>
      <c r="AT75" s="253">
        <v>3.0222693637612998</v>
      </c>
      <c r="AU75" s="253">
        <v>0</v>
      </c>
      <c r="AV75" s="253">
        <v>5.074736353428503</v>
      </c>
      <c r="AW75" s="253">
        <v>0.66112142332278379</v>
      </c>
      <c r="AX75" s="253">
        <v>0</v>
      </c>
      <c r="AY75" s="254">
        <v>0</v>
      </c>
      <c r="AZ75" s="526">
        <v>0</v>
      </c>
      <c r="BA75" s="296">
        <f>SUM(BB75:BL75)+AZ75</f>
        <v>1966.5712176400853</v>
      </c>
      <c r="BB75" s="274">
        <f t="shared" si="52"/>
        <v>1457.3145542670377</v>
      </c>
      <c r="BC75" s="274">
        <f t="shared" si="52"/>
        <v>86.402543903916211</v>
      </c>
      <c r="BD75" s="274">
        <f t="shared" si="52"/>
        <v>387.20899015689616</v>
      </c>
      <c r="BE75" s="274">
        <f t="shared" si="52"/>
        <v>26.257355189850202</v>
      </c>
      <c r="BF75" s="274">
        <f t="shared" si="52"/>
        <v>-1.8039339899470663</v>
      </c>
      <c r="BG75" s="274">
        <f t="shared" si="52"/>
        <v>3.8971807261438816</v>
      </c>
      <c r="BH75" s="274">
        <f t="shared" si="52"/>
        <v>4.9579614542902488E-2</v>
      </c>
      <c r="BI75" s="274">
        <f t="shared" si="52"/>
        <v>6.2695758432496005</v>
      </c>
      <c r="BJ75" s="274">
        <f t="shared" si="52"/>
        <v>0.88959214094353678</v>
      </c>
      <c r="BK75" s="274">
        <f t="shared" si="52"/>
        <v>0</v>
      </c>
      <c r="BL75" s="300">
        <f t="shared" si="52"/>
        <v>8.5779787452351972E-2</v>
      </c>
    </row>
    <row r="76" spans="1:64" x14ac:dyDescent="0.25">
      <c r="A76" s="1495"/>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52"/>
        <v>0</v>
      </c>
      <c r="BC76" s="274">
        <f t="shared" si="52"/>
        <v>0</v>
      </c>
      <c r="BD76" s="274">
        <f t="shared" si="52"/>
        <v>0</v>
      </c>
      <c r="BE76" s="274">
        <f t="shared" si="52"/>
        <v>0</v>
      </c>
      <c r="BF76" s="274">
        <f t="shared" si="52"/>
        <v>0</v>
      </c>
      <c r="BG76" s="274">
        <f t="shared" si="52"/>
        <v>0</v>
      </c>
      <c r="BH76" s="274">
        <f t="shared" si="52"/>
        <v>0</v>
      </c>
      <c r="BI76" s="274">
        <f t="shared" si="52"/>
        <v>0</v>
      </c>
      <c r="BJ76" s="274">
        <f t="shared" si="52"/>
        <v>0</v>
      </c>
      <c r="BK76" s="274">
        <f t="shared" si="52"/>
        <v>0</v>
      </c>
      <c r="BL76" s="300">
        <f t="shared" si="52"/>
        <v>0</v>
      </c>
    </row>
    <row r="77" spans="1:64" s="209" customFormat="1" x14ac:dyDescent="0.25">
      <c r="A77" s="1496"/>
      <c r="B77" s="314" t="s">
        <v>460</v>
      </c>
      <c r="C77" s="313" t="s">
        <v>8</v>
      </c>
      <c r="D77" s="278">
        <f>SUM(D73:D76)</f>
        <v>0</v>
      </c>
      <c r="E77" s="278">
        <f t="shared" ref="E77:BL77" si="53">SUM(E73:E76)</f>
        <v>0</v>
      </c>
      <c r="F77" s="278">
        <f t="shared" si="53"/>
        <v>0</v>
      </c>
      <c r="G77" s="278">
        <f t="shared" si="53"/>
        <v>0</v>
      </c>
      <c r="H77" s="278">
        <f t="shared" si="53"/>
        <v>0</v>
      </c>
      <c r="I77" s="278">
        <f t="shared" si="53"/>
        <v>0</v>
      </c>
      <c r="J77" s="278">
        <f t="shared" si="53"/>
        <v>0</v>
      </c>
      <c r="K77" s="278">
        <f t="shared" si="53"/>
        <v>0</v>
      </c>
      <c r="L77" s="278">
        <f t="shared" si="53"/>
        <v>0</v>
      </c>
      <c r="M77" s="278">
        <f t="shared" si="53"/>
        <v>0</v>
      </c>
      <c r="N77" s="278">
        <f t="shared" si="53"/>
        <v>0</v>
      </c>
      <c r="O77" s="284">
        <f t="shared" si="53"/>
        <v>0</v>
      </c>
      <c r="P77" s="278">
        <f t="shared" si="53"/>
        <v>17952.966187093545</v>
      </c>
      <c r="Q77" s="278">
        <f t="shared" si="53"/>
        <v>10380.606559642039</v>
      </c>
      <c r="R77" s="278">
        <f t="shared" si="53"/>
        <v>1762.4719301371022</v>
      </c>
      <c r="S77" s="278">
        <f t="shared" si="53"/>
        <v>3373.7877617065692</v>
      </c>
      <c r="T77" s="278">
        <f t="shared" si="53"/>
        <v>231.34436252246832</v>
      </c>
      <c r="U77" s="278">
        <f t="shared" si="53"/>
        <v>230.61469796886303</v>
      </c>
      <c r="V77" s="278">
        <f t="shared" si="53"/>
        <v>11.274452850216118</v>
      </c>
      <c r="W77" s="278">
        <f t="shared" si="53"/>
        <v>656.18668972081673</v>
      </c>
      <c r="X77" s="278">
        <f t="shared" si="53"/>
        <v>1302.5799315090237</v>
      </c>
      <c r="Y77" s="278">
        <f>SUM(Y73:Y76)</f>
        <v>4.0998010364422246</v>
      </c>
      <c r="Z77" s="278">
        <f>SUM(Z73:Z76)</f>
        <v>0</v>
      </c>
      <c r="AA77" s="284">
        <f t="shared" si="53"/>
        <v>0</v>
      </c>
      <c r="AB77" s="278">
        <f t="shared" si="53"/>
        <v>34684.12553447613</v>
      </c>
      <c r="AC77" s="278">
        <f t="shared" si="53"/>
        <v>20665.227684518377</v>
      </c>
      <c r="AD77" s="278">
        <f t="shared" si="53"/>
        <v>804.45505097863361</v>
      </c>
      <c r="AE77" s="278">
        <f t="shared" si="53"/>
        <v>9238.9949393454135</v>
      </c>
      <c r="AF77" s="278">
        <f t="shared" si="53"/>
        <v>837.07666439467187</v>
      </c>
      <c r="AG77" s="278">
        <f t="shared" si="53"/>
        <v>929.62848938371121</v>
      </c>
      <c r="AH77" s="278">
        <f t="shared" si="53"/>
        <v>14.600458512166464</v>
      </c>
      <c r="AI77" s="278">
        <f t="shared" si="53"/>
        <v>634.21288989372613</v>
      </c>
      <c r="AJ77" s="278">
        <f t="shared" si="53"/>
        <v>1554.7149079807975</v>
      </c>
      <c r="AK77" s="278">
        <f t="shared" si="53"/>
        <v>3.1286696811785282</v>
      </c>
      <c r="AL77" s="278">
        <f t="shared" si="53"/>
        <v>0</v>
      </c>
      <c r="AM77" s="284">
        <f t="shared" si="53"/>
        <v>2.0857797874523518</v>
      </c>
      <c r="AN77" s="852">
        <f t="shared" si="53"/>
        <v>28053.889496070416</v>
      </c>
      <c r="AO77" s="278">
        <f t="shared" si="53"/>
        <v>19917.380310106622</v>
      </c>
      <c r="AP77" s="278">
        <f t="shared" si="53"/>
        <v>605.43556278818039</v>
      </c>
      <c r="AQ77" s="278">
        <f t="shared" si="53"/>
        <v>6238.3262891049153</v>
      </c>
      <c r="AR77" s="278">
        <f t="shared" si="53"/>
        <v>588.86632827271001</v>
      </c>
      <c r="AS77" s="278">
        <f t="shared" si="53"/>
        <v>518.0328786574787</v>
      </c>
      <c r="AT77" s="278">
        <f t="shared" si="53"/>
        <v>35.022269363761296</v>
      </c>
      <c r="AU77" s="278">
        <f t="shared" si="53"/>
        <v>0</v>
      </c>
      <c r="AV77" s="278">
        <f t="shared" si="53"/>
        <v>143.16473635342851</v>
      </c>
      <c r="AW77" s="278">
        <f>SUM(AW73:AW76)</f>
        <v>7.6611214233227836</v>
      </c>
      <c r="AX77" s="278">
        <f t="shared" si="53"/>
        <v>0</v>
      </c>
      <c r="AY77" s="284">
        <f t="shared" si="53"/>
        <v>0</v>
      </c>
      <c r="AZ77" s="305">
        <f t="shared" si="53"/>
        <v>0</v>
      </c>
      <c r="BA77" s="297">
        <f t="shared" si="53"/>
        <v>80690.981217640103</v>
      </c>
      <c r="BB77" s="275">
        <f t="shared" si="53"/>
        <v>50963.214554267041</v>
      </c>
      <c r="BC77" s="275">
        <f t="shared" si="53"/>
        <v>3172.362543903916</v>
      </c>
      <c r="BD77" s="275">
        <f t="shared" si="53"/>
        <v>18851.108990156899</v>
      </c>
      <c r="BE77" s="275">
        <f t="shared" si="53"/>
        <v>1657.2873551898499</v>
      </c>
      <c r="BF77" s="275">
        <f t="shared" si="53"/>
        <v>1678.2760660100528</v>
      </c>
      <c r="BG77" s="275">
        <f t="shared" si="53"/>
        <v>60.89718072614388</v>
      </c>
      <c r="BH77" s="275">
        <f t="shared" si="53"/>
        <v>1290.3995796145427</v>
      </c>
      <c r="BI77" s="275">
        <f t="shared" si="53"/>
        <v>3000.4595758432501</v>
      </c>
      <c r="BJ77" s="275">
        <f>SUM(BJ73:BJ76)</f>
        <v>14.889592140943536</v>
      </c>
      <c r="BK77" s="275">
        <f t="shared" si="53"/>
        <v>0</v>
      </c>
      <c r="BL77" s="299">
        <f t="shared" si="53"/>
        <v>2.0857797874523518</v>
      </c>
    </row>
    <row r="78" spans="1:64" s="209" customFormat="1" ht="14.85" customHeight="1" x14ac:dyDescent="0.25">
      <c r="A78" s="1494" t="s">
        <v>232</v>
      </c>
      <c r="B78" s="315" t="s">
        <v>118</v>
      </c>
      <c r="C78" s="125" t="s">
        <v>171</v>
      </c>
      <c r="D78" s="273">
        <f>D20+SUM(D22:D23,D27)+SUM(D29:D32)+D37+D41+D46+D51+SUM(D56:D57)+SUM(D59:D60)+SUM(D64:D68)+D73</f>
        <v>0</v>
      </c>
      <c r="E78" s="273">
        <f>E20+SUM(E22:E23,E27)+SUM(E29:E32)+E37+E41+E46+E51+SUM(E56:E57)+SUM(E59:E60)+SUM(E64:E68)+E73</f>
        <v>0</v>
      </c>
      <c r="F78" s="273">
        <f>F20+SUM(F22:F23,F27)+SUM(F29:F32)+F37+F41+F46+F51+SUM(F56:F57)+SUM(F59:F60)+SUM(F64:F68)+F73</f>
        <v>0</v>
      </c>
      <c r="G78" s="273">
        <f t="shared" ref="G78:O78" si="54">G20+SUM(G22:G23,G27)+SUM(G29:G32)+G37+G41+G46+G51+SUM(G56:G57)+SUM(G59:G60)+SUM(G64:G68)+G73</f>
        <v>0</v>
      </c>
      <c r="H78" s="273">
        <f t="shared" si="54"/>
        <v>0</v>
      </c>
      <c r="I78" s="273">
        <f t="shared" si="54"/>
        <v>0</v>
      </c>
      <c r="J78" s="273">
        <f t="shared" si="54"/>
        <v>0</v>
      </c>
      <c r="K78" s="273">
        <f t="shared" si="54"/>
        <v>0</v>
      </c>
      <c r="L78" s="273">
        <f t="shared" si="54"/>
        <v>0</v>
      </c>
      <c r="M78" s="273">
        <f>M20+SUM(M22:M23,M27)+SUM(M29:M32)+M37+M41+M46+M51+SUM(M56:M57)+SUM(M59:M60)+SUM(M64:M68)+M73</f>
        <v>0</v>
      </c>
      <c r="N78" s="273">
        <f t="shared" si="54"/>
        <v>0</v>
      </c>
      <c r="O78" s="285">
        <f t="shared" si="54"/>
        <v>0</v>
      </c>
      <c r="P78" s="273">
        <f>P20+SUM(P22:P23,P27)+SUM(P29:P32)+P37+P41+P46+P51+SUM(P56:P57)+SUM(P59:P60)+SUM(P64:P68)+P73</f>
        <v>6674298.0431795483</v>
      </c>
      <c r="Q78" s="273">
        <f t="shared" ref="Q78:AA78" si="55">Q20+SUM(Q22:Q23,Q27)+SUM(Q29:Q32)+Q37+Q41+Q46+Q51+SUM(Q56:Q57)+SUM(Q59:Q60)+SUM(Q64:Q68)+Q73</f>
        <v>4861174.720222421</v>
      </c>
      <c r="R78" s="273">
        <f t="shared" si="55"/>
        <v>110216.34498325633</v>
      </c>
      <c r="S78" s="273">
        <f t="shared" si="55"/>
        <v>1321012.5580753325</v>
      </c>
      <c r="T78" s="273">
        <f t="shared" si="55"/>
        <v>130615.79017619473</v>
      </c>
      <c r="U78" s="273">
        <f t="shared" si="55"/>
        <v>113132.62495932046</v>
      </c>
      <c r="V78" s="273">
        <f t="shared" si="55"/>
        <v>20063.845704989642</v>
      </c>
      <c r="W78" s="273">
        <f t="shared" si="55"/>
        <v>821.96066495495484</v>
      </c>
      <c r="X78" s="273">
        <f t="shared" si="55"/>
        <v>111872.3326619818</v>
      </c>
      <c r="Y78" s="273">
        <f t="shared" si="55"/>
        <v>5158.6557310957596</v>
      </c>
      <c r="Z78" s="273">
        <f t="shared" si="55"/>
        <v>229.21</v>
      </c>
      <c r="AA78" s="285">
        <f t="shared" si="55"/>
        <v>0</v>
      </c>
      <c r="AB78" s="273">
        <f>AB20+SUM(AB22:AB23,AB27)+SUM(AB29:AB32)+AB37+AB41+AB46+AB51+SUM(AB56:AB57)+SUM(AB59:AB60)+SUM(AB64:AB68)+AB73</f>
        <v>9988070.2869639453</v>
      </c>
      <c r="AC78" s="273">
        <f t="shared" ref="AC78:AM78" si="56">AC20+SUM(AC22:AC23,AC27)+SUM(AC29:AC32)+AC37+AC41+AC46+AC51+SUM(AC56:AC57)+SUM(AC59:AC60)+SUM(AC64:AC68)+AC73</f>
        <v>7004799.1875581071</v>
      </c>
      <c r="AD78" s="273">
        <f t="shared" si="56"/>
        <v>178868.49731160639</v>
      </c>
      <c r="AE78" s="273">
        <f t="shared" si="56"/>
        <v>2072011.0967533661</v>
      </c>
      <c r="AF78" s="273">
        <f t="shared" si="56"/>
        <v>336721.12834588625</v>
      </c>
      <c r="AG78" s="273">
        <f t="shared" si="56"/>
        <v>213847.43809483887</v>
      </c>
      <c r="AH78" s="273">
        <f t="shared" si="56"/>
        <v>14463.975289616616</v>
      </c>
      <c r="AI78" s="273">
        <f t="shared" si="56"/>
        <v>740.25</v>
      </c>
      <c r="AJ78" s="273">
        <f t="shared" si="56"/>
        <v>152847.19460052342</v>
      </c>
      <c r="AK78" s="273">
        <f t="shared" si="56"/>
        <v>8142.9757640614826</v>
      </c>
      <c r="AL78" s="273">
        <f t="shared" si="56"/>
        <v>4.5855030714734903</v>
      </c>
      <c r="AM78" s="273">
        <f t="shared" si="56"/>
        <v>5623.9577428691455</v>
      </c>
      <c r="AN78" s="276">
        <f>AN20+SUM(AN22:AN23,AN27)+SUM(AN29:AN32)+AN37+AN41+AN46+AN51+SUM(AN56:AN57)+SUM(AN59:AN60)+SUM(AN64:AN68)+AN73</f>
        <v>10125722.813364331</v>
      </c>
      <c r="AO78" s="273">
        <f t="shared" ref="AO78:AY78" si="57">AO20+SUM(AO22:AO23,AO27)+SUM(AO29:AO32)+AO37+AO41+AO46+AO51+SUM(AO56:AO57)+SUM(AO59:AO60)+SUM(AO64:AO68)+AO73</f>
        <v>7189683.9058711994</v>
      </c>
      <c r="AP78" s="273">
        <f t="shared" si="57"/>
        <v>361872.15457769507</v>
      </c>
      <c r="AQ78" s="273">
        <f t="shared" si="57"/>
        <v>1715883.0087452237</v>
      </c>
      <c r="AR78" s="273">
        <f t="shared" si="57"/>
        <v>390679.24542009539</v>
      </c>
      <c r="AS78" s="273">
        <f t="shared" si="57"/>
        <v>200697.10229441946</v>
      </c>
      <c r="AT78" s="273">
        <f t="shared" si="57"/>
        <v>70142.430820040201</v>
      </c>
      <c r="AU78" s="273">
        <f t="shared" si="57"/>
        <v>27.09</v>
      </c>
      <c r="AV78" s="273">
        <f t="shared" si="57"/>
        <v>163815.62571295683</v>
      </c>
      <c r="AW78" s="273">
        <f t="shared" si="57"/>
        <v>32922.249922699586</v>
      </c>
      <c r="AX78" s="273">
        <f t="shared" si="57"/>
        <v>0</v>
      </c>
      <c r="AY78" s="285">
        <f t="shared" si="57"/>
        <v>0</v>
      </c>
      <c r="AZ78" s="298">
        <f>AZ20+SUM(AZ22:AZ23,AZ27)+SUM(AZ29:AZ32)+AZ37+AZ41+AZ46+AZ51+SUM(AZ56:AZ57)+SUM(AZ59:AZ60)+SUM(AZ64:AZ68)+AZ73</f>
        <v>0</v>
      </c>
      <c r="BA78" s="294">
        <f>BA20+SUM(BA22:BA23,BA27)+SUM(BA29:BA32)+BA37+BA41+BA46+BA51+SUM(BA56:BA57)+SUM(BA59:BA60)+SUM(BA64:BA68)+BA73</f>
        <v>26788091.143507827</v>
      </c>
      <c r="BB78" s="273">
        <f t="shared" ref="BB78:BL78" si="58">BB20+SUM(BB22:BB23,BB27)+SUM(BB29:BB32)+BB37+BB41+BB46+BB51+SUM(BB56:BB57)+SUM(BB59:BB60)+SUM(BB64:BB68)+BB73</f>
        <v>19055657.813651722</v>
      </c>
      <c r="BC78" s="273">
        <f t="shared" si="58"/>
        <v>650956.99687255768</v>
      </c>
      <c r="BD78" s="273">
        <f t="shared" si="58"/>
        <v>5108906.6635739226</v>
      </c>
      <c r="BE78" s="273">
        <f t="shared" si="58"/>
        <v>858016.16394217627</v>
      </c>
      <c r="BF78" s="273">
        <f t="shared" si="58"/>
        <v>527677.16534857883</v>
      </c>
      <c r="BG78" s="273">
        <f t="shared" si="58"/>
        <v>104670.25181464646</v>
      </c>
      <c r="BH78" s="273">
        <f t="shared" si="58"/>
        <v>1589.3006649549548</v>
      </c>
      <c r="BI78" s="273">
        <f t="shared" si="58"/>
        <v>428535.15297546209</v>
      </c>
      <c r="BJ78" s="273">
        <f>BJ20+SUM(BJ22:BJ23,BJ27)+SUM(BJ29:BJ32)+BJ37+BJ41+BJ46+BJ51+SUM(BJ56:BJ57)+SUM(BJ59:BJ60)+SUM(BJ64:BJ68)+BJ73</f>
        <v>46223.881417856835</v>
      </c>
      <c r="BK78" s="273">
        <f t="shared" si="58"/>
        <v>233.79550307147349</v>
      </c>
      <c r="BL78" s="298">
        <f t="shared" si="58"/>
        <v>5623.9577428691455</v>
      </c>
    </row>
    <row r="79" spans="1:64" s="209" customFormat="1" x14ac:dyDescent="0.25">
      <c r="A79" s="1509"/>
      <c r="B79" s="126" t="s">
        <v>55</v>
      </c>
      <c r="C79" s="127" t="s">
        <v>172</v>
      </c>
      <c r="D79" s="274">
        <f>D21+D24+D34+D38+D43+D48+D53+D58+D70+D75</f>
        <v>0</v>
      </c>
      <c r="E79" s="274">
        <f>E21+E24+E34+E38+E43+E48+E53+E58+E70+E75</f>
        <v>0</v>
      </c>
      <c r="F79" s="274">
        <f>F21+F24+F34+F38+F43+F48+F53+F58+F70+F75</f>
        <v>0</v>
      </c>
      <c r="G79" s="274">
        <f t="shared" ref="G79:O79" si="59">G21+G24+G34+G38+G43+G48+G53+G58+G70+G75</f>
        <v>0</v>
      </c>
      <c r="H79" s="274">
        <f t="shared" si="59"/>
        <v>0</v>
      </c>
      <c r="I79" s="274">
        <f t="shared" si="59"/>
        <v>0</v>
      </c>
      <c r="J79" s="274">
        <f t="shared" si="59"/>
        <v>0</v>
      </c>
      <c r="K79" s="274">
        <f t="shared" si="59"/>
        <v>0</v>
      </c>
      <c r="L79" s="274">
        <f t="shared" si="59"/>
        <v>0</v>
      </c>
      <c r="M79" s="274">
        <f t="shared" si="59"/>
        <v>0</v>
      </c>
      <c r="N79" s="274">
        <f t="shared" si="59"/>
        <v>0</v>
      </c>
      <c r="O79" s="282">
        <f t="shared" si="59"/>
        <v>0</v>
      </c>
      <c r="P79" s="274">
        <f>P21+P24+P34+P38+P43+P48+P53+P58+P70+P75</f>
        <v>102006.77828051685</v>
      </c>
      <c r="Q79" s="274">
        <f t="shared" ref="Q79:AA79" si="60">Q21+Q24+Q34+Q38+Q43+Q48+Q53+Q58+Q70+Q75</f>
        <v>101015.26246159634</v>
      </c>
      <c r="R79" s="274">
        <f t="shared" si="60"/>
        <v>1788.5561743981391</v>
      </c>
      <c r="S79" s="274">
        <f t="shared" si="60"/>
        <v>1696.4234060640704</v>
      </c>
      <c r="T79" s="274">
        <f t="shared" si="60"/>
        <v>247.55507575401424</v>
      </c>
      <c r="U79" s="274">
        <f t="shared" si="60"/>
        <v>-3129.9708723419526</v>
      </c>
      <c r="V79" s="274">
        <f t="shared" si="60"/>
        <v>353.22021654738899</v>
      </c>
      <c r="W79" s="274">
        <f t="shared" si="60"/>
        <v>-3.8742225088985034</v>
      </c>
      <c r="X79" s="274">
        <f t="shared" si="60"/>
        <v>31.633323186320986</v>
      </c>
      <c r="Y79" s="274">
        <f t="shared" si="60"/>
        <v>5.7925565208832701</v>
      </c>
      <c r="Z79" s="274">
        <f t="shared" si="60"/>
        <v>2.18016130054282</v>
      </c>
      <c r="AA79" s="282">
        <f t="shared" si="60"/>
        <v>0</v>
      </c>
      <c r="AB79" s="274">
        <f>AB21+AB24+AB34+AB38+AB43+AB48+AB53+AB58+AB70+AB75</f>
        <v>256669.62067146297</v>
      </c>
      <c r="AC79" s="274">
        <f t="shared" ref="AC79:AM79" si="61">AC21+AC24+AC34+AC38+AC43+AC48+AC53+AC58+AC70+AC75</f>
        <v>240191.9042255462</v>
      </c>
      <c r="AD79" s="274">
        <f t="shared" si="61"/>
        <v>4844.0704303955536</v>
      </c>
      <c r="AE79" s="274">
        <f t="shared" si="61"/>
        <v>15025.980948050339</v>
      </c>
      <c r="AF79" s="274">
        <f t="shared" si="61"/>
        <v>2905.0152106747214</v>
      </c>
      <c r="AG79" s="274">
        <f t="shared" si="61"/>
        <v>-7289.232660549208</v>
      </c>
      <c r="AH79" s="274">
        <f t="shared" si="61"/>
        <v>432.43732072089495</v>
      </c>
      <c r="AI79" s="274">
        <f t="shared" si="61"/>
        <v>-4.2467260852158946</v>
      </c>
      <c r="AJ79" s="274">
        <f t="shared" si="61"/>
        <v>462.27104899695075</v>
      </c>
      <c r="AK79" s="274">
        <f t="shared" si="61"/>
        <v>60.376300949012609</v>
      </c>
      <c r="AL79" s="274">
        <f t="shared" si="61"/>
        <v>0</v>
      </c>
      <c r="AM79" s="282">
        <f t="shared" si="61"/>
        <v>41.04457276376197</v>
      </c>
      <c r="AN79" s="289">
        <f>AN21+AN24+AN34+AN38+AN43+AN48+AN53+AN58+AN70+AN75</f>
        <v>670087.0881443118</v>
      </c>
      <c r="AO79" s="274">
        <f t="shared" ref="AO79:AY79" si="62">AO21+AO24+AO34+AO38+AO43+AO48+AO53+AO58+AO70+AO75</f>
        <v>536906.14446157799</v>
      </c>
      <c r="AP79" s="274">
        <f t="shared" si="62"/>
        <v>24877.338880650099</v>
      </c>
      <c r="AQ79" s="274">
        <f t="shared" si="62"/>
        <v>82917.978577870381</v>
      </c>
      <c r="AR79" s="274">
        <f t="shared" si="62"/>
        <v>17982.156162932995</v>
      </c>
      <c r="AS79" s="274">
        <f t="shared" si="62"/>
        <v>-2281.1084744381365</v>
      </c>
      <c r="AT79" s="274">
        <f t="shared" si="62"/>
        <v>5821.3154047455046</v>
      </c>
      <c r="AU79" s="274">
        <f t="shared" si="62"/>
        <v>-0.6362079248406145</v>
      </c>
      <c r="AV79" s="274">
        <f t="shared" si="62"/>
        <v>2069.7323896658254</v>
      </c>
      <c r="AW79" s="274">
        <f t="shared" si="62"/>
        <v>1794.1669492319245</v>
      </c>
      <c r="AX79" s="274">
        <f t="shared" si="62"/>
        <v>0</v>
      </c>
      <c r="AY79" s="282">
        <f t="shared" si="62"/>
        <v>0</v>
      </c>
      <c r="AZ79" s="300">
        <f>AZ21+AZ24+AZ34+AZ38+AZ43+AZ48+AZ53+AZ58+AZ70+AZ75</f>
        <v>0</v>
      </c>
      <c r="BA79" s="296">
        <f>BA21+BA24+BA34+BA38+BA43+BA48+BA53+BA58+BA70+BA75</f>
        <v>1028763.4870962915</v>
      </c>
      <c r="BB79" s="274">
        <f t="shared" ref="BB79:BL79" si="63">BB21+BB24+BB34+BB38+BB43+BB48+BB53+BB58+BB70+BB75</f>
        <v>878113.31114872021</v>
      </c>
      <c r="BC79" s="274">
        <f t="shared" si="63"/>
        <v>31509.965485443798</v>
      </c>
      <c r="BD79" s="274">
        <f t="shared" si="63"/>
        <v>99640.382931984786</v>
      </c>
      <c r="BE79" s="274">
        <f t="shared" si="63"/>
        <v>21134.726449361733</v>
      </c>
      <c r="BF79" s="274">
        <f t="shared" si="63"/>
        <v>-12700.312007329298</v>
      </c>
      <c r="BG79" s="274">
        <f t="shared" si="63"/>
        <v>6606.9729420137883</v>
      </c>
      <c r="BH79" s="274">
        <f t="shared" si="63"/>
        <v>-8.7571565189550125</v>
      </c>
      <c r="BI79" s="274">
        <f t="shared" si="63"/>
        <v>2563.6367618490972</v>
      </c>
      <c r="BJ79" s="274">
        <f>BJ21+BJ24+BJ34+BJ38+BJ43+BJ48+BJ53+BJ58+BJ70+BJ75</f>
        <v>1860.3358067018205</v>
      </c>
      <c r="BK79" s="274">
        <f t="shared" si="63"/>
        <v>2.18016130054282</v>
      </c>
      <c r="BL79" s="300">
        <f t="shared" si="63"/>
        <v>41.04457276376197</v>
      </c>
    </row>
    <row r="80" spans="1:64" s="209" customFormat="1" x14ac:dyDescent="0.25">
      <c r="A80" s="1509"/>
      <c r="B80" s="126" t="s">
        <v>56</v>
      </c>
      <c r="C80" s="127" t="s">
        <v>173</v>
      </c>
      <c r="D80" s="274">
        <f>D25+D33+D42+D47+D52+D61+D69+D74</f>
        <v>0</v>
      </c>
      <c r="E80" s="274">
        <f>E25+E33+E42+E47+E52+E61+E69+E74</f>
        <v>0</v>
      </c>
      <c r="F80" s="274">
        <f>F25+F33+F42+F47+F52+F61+F69+F74</f>
        <v>0</v>
      </c>
      <c r="G80" s="274">
        <f t="shared" ref="G80:O80" si="64">G25+G33+G42+G47+G52+G61+G69+G74</f>
        <v>0</v>
      </c>
      <c r="H80" s="274">
        <f t="shared" si="64"/>
        <v>0</v>
      </c>
      <c r="I80" s="274">
        <f t="shared" si="64"/>
        <v>0</v>
      </c>
      <c r="J80" s="274">
        <f t="shared" si="64"/>
        <v>0</v>
      </c>
      <c r="K80" s="274">
        <f t="shared" si="64"/>
        <v>0</v>
      </c>
      <c r="L80" s="274">
        <f t="shared" si="64"/>
        <v>0</v>
      </c>
      <c r="M80" s="274">
        <f t="shared" si="64"/>
        <v>0</v>
      </c>
      <c r="N80" s="274">
        <f t="shared" si="64"/>
        <v>0</v>
      </c>
      <c r="O80" s="282">
        <f t="shared" si="64"/>
        <v>0</v>
      </c>
      <c r="P80" s="274">
        <f>P25+P33+P42+P47+P52+P61+P69+P74</f>
        <v>847377.1599991878</v>
      </c>
      <c r="Q80" s="274">
        <f t="shared" ref="Q80:AA80" si="65">Q25+Q33+Q42+Q47+Q52+Q61+Q69+Q74</f>
        <v>776221.21999918506</v>
      </c>
      <c r="R80" s="274">
        <f t="shared" si="65"/>
        <v>8389.8900000000394</v>
      </c>
      <c r="S80" s="274">
        <f t="shared" si="65"/>
        <v>42021.230000002804</v>
      </c>
      <c r="T80" s="274">
        <f t="shared" si="65"/>
        <v>3645.19</v>
      </c>
      <c r="U80" s="274">
        <f t="shared" si="65"/>
        <v>14951.77000000008</v>
      </c>
      <c r="V80" s="274">
        <f t="shared" si="65"/>
        <v>705.12</v>
      </c>
      <c r="W80" s="274">
        <f t="shared" si="65"/>
        <v>36.42</v>
      </c>
      <c r="X80" s="274">
        <f t="shared" si="65"/>
        <v>1297.5800000000008</v>
      </c>
      <c r="Y80" s="274">
        <f t="shared" si="65"/>
        <v>72.319999999999993</v>
      </c>
      <c r="Z80" s="274">
        <f t="shared" si="65"/>
        <v>36.42</v>
      </c>
      <c r="AA80" s="282">
        <f t="shared" si="65"/>
        <v>0</v>
      </c>
      <c r="AB80" s="274">
        <f>AB25+AB33+AB42+AB47+AB52+AB61+AB69+AB74</f>
        <v>1339347.9899983718</v>
      </c>
      <c r="AC80" s="274">
        <f t="shared" ref="AC80:AM80" si="66">AC25+AC33+AC42+AC47+AC52+AC61+AC69+AC74</f>
        <v>1224314.5999983731</v>
      </c>
      <c r="AD80" s="274">
        <f t="shared" si="66"/>
        <v>14164.3300000001</v>
      </c>
      <c r="AE80" s="274">
        <f t="shared" si="66"/>
        <v>67913.319999998697</v>
      </c>
      <c r="AF80" s="274">
        <f t="shared" si="66"/>
        <v>5856.45999999993</v>
      </c>
      <c r="AG80" s="274">
        <f t="shared" si="66"/>
        <v>23969.049999999941</v>
      </c>
      <c r="AH80" s="274">
        <f t="shared" si="66"/>
        <v>1043.410000000001</v>
      </c>
      <c r="AI80" s="274">
        <f t="shared" si="66"/>
        <v>51.23</v>
      </c>
      <c r="AJ80" s="274">
        <f t="shared" si="66"/>
        <v>1826.2799999999991</v>
      </c>
      <c r="AK80" s="274">
        <f t="shared" si="66"/>
        <v>85.69</v>
      </c>
      <c r="AL80" s="274">
        <f t="shared" si="66"/>
        <v>105.41</v>
      </c>
      <c r="AM80" s="282">
        <f t="shared" si="66"/>
        <v>18.21</v>
      </c>
      <c r="AN80" s="289">
        <f>AN25+AN33+AN42+AN47+AN52+AN61+AN69+AN74</f>
        <v>1442098.4399975722</v>
      </c>
      <c r="AO80" s="274">
        <f t="shared" ref="AO80:AY80" si="67">AO25+AO33+AO42+AO47+AO52+AO61+AO69+AO74</f>
        <v>1315343.0599975749</v>
      </c>
      <c r="AP80" s="274">
        <f t="shared" si="67"/>
        <v>17836.740000000093</v>
      </c>
      <c r="AQ80" s="274">
        <f t="shared" si="67"/>
        <v>71575.319999996806</v>
      </c>
      <c r="AR80" s="274">
        <f t="shared" si="67"/>
        <v>7349.079999999949</v>
      </c>
      <c r="AS80" s="274">
        <f t="shared" si="67"/>
        <v>26214.490000000311</v>
      </c>
      <c r="AT80" s="274">
        <f t="shared" si="67"/>
        <v>1287.680000000001</v>
      </c>
      <c r="AU80" s="274">
        <f t="shared" si="67"/>
        <v>114.67</v>
      </c>
      <c r="AV80" s="274">
        <f t="shared" si="67"/>
        <v>2204.5799999999963</v>
      </c>
      <c r="AW80" s="274">
        <f t="shared" si="67"/>
        <v>172.82</v>
      </c>
      <c r="AX80" s="274">
        <f t="shared" si="67"/>
        <v>0</v>
      </c>
      <c r="AY80" s="282">
        <f t="shared" si="67"/>
        <v>0</v>
      </c>
      <c r="AZ80" s="300">
        <f>AZ25+AZ33+AZ42+AZ47+AZ52+AZ61+AZ69+AZ74</f>
        <v>0</v>
      </c>
      <c r="BA80" s="296">
        <f>BA25+BA33+BA42+BA47+BA52+BA61+BA69+BA74</f>
        <v>3628823.5899951318</v>
      </c>
      <c r="BB80" s="274">
        <f t="shared" ref="BB80:BL80" si="68">BB25+BB33+BB42+BB47+BB52+BB61+BB69+BB74</f>
        <v>3315878.8799951333</v>
      </c>
      <c r="BC80" s="274">
        <f t="shared" si="68"/>
        <v>40390.960000000225</v>
      </c>
      <c r="BD80" s="274">
        <f t="shared" si="68"/>
        <v>181509.86999999831</v>
      </c>
      <c r="BE80" s="274">
        <f t="shared" si="68"/>
        <v>16850.72999999988</v>
      </c>
      <c r="BF80" s="274">
        <f t="shared" si="68"/>
        <v>65135.310000000325</v>
      </c>
      <c r="BG80" s="274">
        <f t="shared" si="68"/>
        <v>3036.2100000000019</v>
      </c>
      <c r="BH80" s="274">
        <f t="shared" si="68"/>
        <v>202.32</v>
      </c>
      <c r="BI80" s="274">
        <f t="shared" si="68"/>
        <v>5328.439999999996</v>
      </c>
      <c r="BJ80" s="274">
        <f>BJ25+BJ33+BJ42+BJ47+BJ52+BJ61+BJ69+BJ74</f>
        <v>330.83000000000004</v>
      </c>
      <c r="BK80" s="274">
        <f t="shared" si="68"/>
        <v>141.82999999999998</v>
      </c>
      <c r="BL80" s="300">
        <f t="shared" si="68"/>
        <v>18.21</v>
      </c>
    </row>
    <row r="81" spans="1:64" s="209" customFormat="1" x14ac:dyDescent="0.25">
      <c r="A81" s="1509"/>
      <c r="B81" s="126" t="s">
        <v>119</v>
      </c>
      <c r="C81" s="127" t="s">
        <v>915</v>
      </c>
      <c r="D81" s="274">
        <f>D26+D35+D39+D44+D49+D54+D62+D71+D76</f>
        <v>0</v>
      </c>
      <c r="E81" s="274">
        <f>E26+E35+E39+E44+E49+E54+E62+E71+E76</f>
        <v>0</v>
      </c>
      <c r="F81" s="274">
        <f>F26+F35+F39+F44+F49+F54+F62+F71+F76</f>
        <v>0</v>
      </c>
      <c r="G81" s="274">
        <f t="shared" ref="G81:O81" si="69">G26+G35+G39+G44+G49+G54+G62+G71+G76</f>
        <v>0</v>
      </c>
      <c r="H81" s="274">
        <f t="shared" si="69"/>
        <v>0</v>
      </c>
      <c r="I81" s="274">
        <f t="shared" si="69"/>
        <v>0</v>
      </c>
      <c r="J81" s="274">
        <f t="shared" si="69"/>
        <v>0</v>
      </c>
      <c r="K81" s="274">
        <f t="shared" si="69"/>
        <v>0</v>
      </c>
      <c r="L81" s="274">
        <f t="shared" si="69"/>
        <v>0</v>
      </c>
      <c r="M81" s="274">
        <f t="shared" si="69"/>
        <v>0</v>
      </c>
      <c r="N81" s="274">
        <f t="shared" si="69"/>
        <v>0</v>
      </c>
      <c r="O81" s="282">
        <f t="shared" si="69"/>
        <v>0</v>
      </c>
      <c r="P81" s="274">
        <f>P26+P35+P39+P44+P49+P54+P62+P71+P76</f>
        <v>278128.69733288873</v>
      </c>
      <c r="Q81" s="274">
        <f t="shared" ref="Q81:AA81" si="70">Q26+Q35+Q39+Q44+Q49+Q54+Q62+Q71+Q76</f>
        <v>174824.60845312092</v>
      </c>
      <c r="R81" s="274">
        <f t="shared" si="70"/>
        <v>2546.6207721928663</v>
      </c>
      <c r="S81" s="274">
        <f t="shared" si="70"/>
        <v>84906.512577679779</v>
      </c>
      <c r="T81" s="274">
        <f t="shared" si="70"/>
        <v>5782.4054405061497</v>
      </c>
      <c r="U81" s="274">
        <f t="shared" si="70"/>
        <v>8110.4625829224424</v>
      </c>
      <c r="V81" s="274">
        <f t="shared" si="70"/>
        <v>516.21982809353494</v>
      </c>
      <c r="W81" s="274">
        <f t="shared" si="70"/>
        <v>9.7865747832553005</v>
      </c>
      <c r="X81" s="274">
        <f t="shared" si="70"/>
        <v>1432.1793433845373</v>
      </c>
      <c r="Y81" s="274">
        <f t="shared" si="70"/>
        <v>0</v>
      </c>
      <c r="Z81" s="274">
        <f t="shared" si="70"/>
        <v>-9.8239794729682167E-2</v>
      </c>
      <c r="AA81" s="282">
        <f t="shared" si="70"/>
        <v>0</v>
      </c>
      <c r="AB81" s="274">
        <f>AB26+AB35+AB39+AB44+AB49+AB54+AB62+AB71+AB76</f>
        <v>257539.62362789497</v>
      </c>
      <c r="AC81" s="274">
        <f t="shared" ref="AC81:AM81" si="71">AC26+AC35+AC39+AC44+AC49+AC54+AC62+AC71+AC76</f>
        <v>132912.97958655644</v>
      </c>
      <c r="AD81" s="274">
        <f t="shared" si="71"/>
        <v>2207.0857409943665</v>
      </c>
      <c r="AE81" s="274">
        <f t="shared" si="71"/>
        <v>97825.499177266756</v>
      </c>
      <c r="AF81" s="274">
        <f t="shared" si="71"/>
        <v>12562.043183135738</v>
      </c>
      <c r="AG81" s="274">
        <f t="shared" si="71"/>
        <v>8899.3641196795215</v>
      </c>
      <c r="AH81" s="274">
        <f t="shared" si="71"/>
        <v>210.64111301525955</v>
      </c>
      <c r="AI81" s="274">
        <f t="shared" si="71"/>
        <v>4.913032200533241</v>
      </c>
      <c r="AJ81" s="274">
        <f t="shared" si="71"/>
        <v>2919.39451577318</v>
      </c>
      <c r="AK81" s="274">
        <f t="shared" si="71"/>
        <v>0</v>
      </c>
      <c r="AL81" s="274">
        <f t="shared" si="71"/>
        <v>0</v>
      </c>
      <c r="AM81" s="282">
        <f t="shared" si="71"/>
        <v>-2.2968407267861037</v>
      </c>
      <c r="AN81" s="289">
        <f>AN26+AN35+AN39+AN44+AN49+AN54+AN62+AN71+AN76</f>
        <v>473816.38369553094</v>
      </c>
      <c r="AO81" s="274">
        <f t="shared" ref="AO81:AZ81" si="72">AO26+AO35+AO39+AO44+AO49+AO54+AO62+AO71+AO76</f>
        <v>268241.7538743749</v>
      </c>
      <c r="AP81" s="274">
        <f t="shared" si="72"/>
        <v>10460.132243041386</v>
      </c>
      <c r="AQ81" s="274">
        <f t="shared" si="72"/>
        <v>144312.73775937723</v>
      </c>
      <c r="AR81" s="274">
        <f t="shared" si="72"/>
        <v>28182.095483721114</v>
      </c>
      <c r="AS81" s="274">
        <f t="shared" si="72"/>
        <v>16123.343565068424</v>
      </c>
      <c r="AT81" s="274">
        <f t="shared" si="72"/>
        <v>2975.6645810523055</v>
      </c>
      <c r="AU81" s="274">
        <f t="shared" si="72"/>
        <v>2.5249567012028713</v>
      </c>
      <c r="AV81" s="274">
        <f t="shared" si="72"/>
        <v>3518.1312321943428</v>
      </c>
      <c r="AW81" s="274">
        <f t="shared" si="72"/>
        <v>0</v>
      </c>
      <c r="AX81" s="274">
        <f t="shared" si="72"/>
        <v>0</v>
      </c>
      <c r="AY81" s="282">
        <f t="shared" si="72"/>
        <v>0</v>
      </c>
      <c r="AZ81" s="300">
        <f t="shared" si="72"/>
        <v>0</v>
      </c>
      <c r="BA81" s="296">
        <f>BA26+BA35+BA39+BA44+BA49+BA54+BA62+BA71+BA76</f>
        <v>1009484.7046563143</v>
      </c>
      <c r="BB81" s="274">
        <f t="shared" ref="BB81:BL81" si="73">BB26+BB35+BB39+BB44+BB49+BB54+BB62+BB71+BB76</f>
        <v>575979.34191405226</v>
      </c>
      <c r="BC81" s="274">
        <f t="shared" si="73"/>
        <v>15213.838756228619</v>
      </c>
      <c r="BD81" s="274">
        <f t="shared" si="73"/>
        <v>327044.74951432378</v>
      </c>
      <c r="BE81" s="274">
        <f t="shared" si="73"/>
        <v>46526.544107363006</v>
      </c>
      <c r="BF81" s="274">
        <f t="shared" si="73"/>
        <v>33133.170267670386</v>
      </c>
      <c r="BG81" s="274">
        <f t="shared" si="73"/>
        <v>3702.5255221610996</v>
      </c>
      <c r="BH81" s="274">
        <f t="shared" si="73"/>
        <v>17.224563684991409</v>
      </c>
      <c r="BI81" s="274">
        <f t="shared" si="73"/>
        <v>7869.7050913520598</v>
      </c>
      <c r="BJ81" s="274">
        <f>BJ26+BJ35+BJ39+BJ44+BJ49+BJ54+BJ62+BJ71+BJ76</f>
        <v>0</v>
      </c>
      <c r="BK81" s="274">
        <f t="shared" si="73"/>
        <v>-9.8239794729682167E-2</v>
      </c>
      <c r="BL81" s="300">
        <f t="shared" si="73"/>
        <v>-2.2968407267861037</v>
      </c>
    </row>
    <row r="82" spans="1:64" x14ac:dyDescent="0.25">
      <c r="A82" s="1509"/>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4">E82+Q82+AC82+AO82</f>
        <v>0</v>
      </c>
      <c r="BC82" s="274">
        <f t="shared" si="74"/>
        <v>0</v>
      </c>
      <c r="BD82" s="274">
        <f t="shared" si="74"/>
        <v>0</v>
      </c>
      <c r="BE82" s="274">
        <f t="shared" si="74"/>
        <v>0</v>
      </c>
      <c r="BF82" s="274">
        <f t="shared" si="74"/>
        <v>0</v>
      </c>
      <c r="BG82" s="274">
        <f t="shared" si="74"/>
        <v>0</v>
      </c>
      <c r="BH82" s="274">
        <f t="shared" si="74"/>
        <v>0</v>
      </c>
      <c r="BI82" s="274">
        <f t="shared" si="74"/>
        <v>0</v>
      </c>
      <c r="BJ82" s="274">
        <f t="shared" si="74"/>
        <v>0</v>
      </c>
      <c r="BK82" s="274">
        <f t="shared" si="74"/>
        <v>0</v>
      </c>
      <c r="BL82" s="300">
        <f t="shared" si="74"/>
        <v>0</v>
      </c>
    </row>
    <row r="83" spans="1:64" x14ac:dyDescent="0.25">
      <c r="A83" s="1509"/>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4"/>
        <v>0</v>
      </c>
      <c r="BC83" s="274">
        <f t="shared" si="74"/>
        <v>0</v>
      </c>
      <c r="BD83" s="274">
        <f t="shared" si="74"/>
        <v>0</v>
      </c>
      <c r="BE83" s="274">
        <f t="shared" si="74"/>
        <v>0</v>
      </c>
      <c r="BF83" s="274">
        <f t="shared" si="74"/>
        <v>0</v>
      </c>
      <c r="BG83" s="274">
        <f t="shared" si="74"/>
        <v>0</v>
      </c>
      <c r="BH83" s="274">
        <f t="shared" si="74"/>
        <v>0</v>
      </c>
      <c r="BI83" s="274">
        <f t="shared" si="74"/>
        <v>0</v>
      </c>
      <c r="BJ83" s="274">
        <f t="shared" si="74"/>
        <v>0</v>
      </c>
      <c r="BK83" s="274">
        <f t="shared" si="74"/>
        <v>0</v>
      </c>
      <c r="BL83" s="300">
        <f t="shared" si="74"/>
        <v>0</v>
      </c>
    </row>
    <row r="84" spans="1:64" ht="24.75" x14ac:dyDescent="0.25">
      <c r="A84" s="1509"/>
      <c r="B84" s="316" t="s">
        <v>166</v>
      </c>
      <c r="C84" s="137" t="s">
        <v>328</v>
      </c>
      <c r="D84" s="279">
        <f>SUM(D78:D83)</f>
        <v>0</v>
      </c>
      <c r="E84" s="286">
        <f t="shared" ref="E84:BL84" si="75">SUM(E78:E83)</f>
        <v>0</v>
      </c>
      <c r="F84" s="286">
        <f t="shared" si="75"/>
        <v>0</v>
      </c>
      <c r="G84" s="286">
        <f t="shared" si="75"/>
        <v>0</v>
      </c>
      <c r="H84" s="286">
        <f t="shared" si="75"/>
        <v>0</v>
      </c>
      <c r="I84" s="286">
        <f t="shared" si="75"/>
        <v>0</v>
      </c>
      <c r="J84" s="286">
        <f t="shared" si="75"/>
        <v>0</v>
      </c>
      <c r="K84" s="286">
        <f t="shared" si="75"/>
        <v>0</v>
      </c>
      <c r="L84" s="286">
        <f t="shared" si="75"/>
        <v>0</v>
      </c>
      <c r="M84" s="286">
        <f t="shared" si="75"/>
        <v>0</v>
      </c>
      <c r="N84" s="286">
        <f t="shared" si="75"/>
        <v>0</v>
      </c>
      <c r="O84" s="287">
        <f t="shared" si="75"/>
        <v>0</v>
      </c>
      <c r="P84" s="279">
        <f t="shared" si="75"/>
        <v>7901810.6787921423</v>
      </c>
      <c r="Q84" s="286">
        <f t="shared" si="75"/>
        <v>5913235.811136323</v>
      </c>
      <c r="R84" s="286">
        <f t="shared" si="75"/>
        <v>122941.41192984738</v>
      </c>
      <c r="S84" s="286">
        <f t="shared" si="75"/>
        <v>1449636.7240590791</v>
      </c>
      <c r="T84" s="286">
        <f t="shared" si="75"/>
        <v>140290.9406924549</v>
      </c>
      <c r="U84" s="286">
        <f t="shared" si="75"/>
        <v>133064.88666990103</v>
      </c>
      <c r="V84" s="286">
        <f t="shared" si="75"/>
        <v>21638.405749630565</v>
      </c>
      <c r="W84" s="286">
        <f t="shared" si="75"/>
        <v>864.29301722931166</v>
      </c>
      <c r="X84" s="286">
        <f t="shared" si="75"/>
        <v>114633.72532855265</v>
      </c>
      <c r="Y84" s="286">
        <f>SUM(Y78:Y83)</f>
        <v>5236.7682876166427</v>
      </c>
      <c r="Z84" s="286">
        <f t="shared" si="75"/>
        <v>267.71192150581311</v>
      </c>
      <c r="AA84" s="287">
        <f t="shared" si="75"/>
        <v>0</v>
      </c>
      <c r="AB84" s="279">
        <f t="shared" si="75"/>
        <v>11841627.521261675</v>
      </c>
      <c r="AC84" s="286">
        <f t="shared" si="75"/>
        <v>8602218.6713685822</v>
      </c>
      <c r="AD84" s="286">
        <f t="shared" si="75"/>
        <v>200083.98348299641</v>
      </c>
      <c r="AE84" s="286">
        <f t="shared" si="75"/>
        <v>2252775.8968786821</v>
      </c>
      <c r="AF84" s="286">
        <f t="shared" si="75"/>
        <v>358044.64673969662</v>
      </c>
      <c r="AG84" s="286">
        <f t="shared" si="75"/>
        <v>239426.61955396913</v>
      </c>
      <c r="AH84" s="286">
        <f t="shared" si="75"/>
        <v>16150.463723352772</v>
      </c>
      <c r="AI84" s="286">
        <f t="shared" si="75"/>
        <v>792.14630611531743</v>
      </c>
      <c r="AJ84" s="286">
        <f t="shared" si="75"/>
        <v>158055.14016529356</v>
      </c>
      <c r="AK84" s="286">
        <f t="shared" si="75"/>
        <v>8289.0420650104952</v>
      </c>
      <c r="AL84" s="286">
        <f t="shared" si="75"/>
        <v>109.99550307147349</v>
      </c>
      <c r="AM84" s="287">
        <f t="shared" si="75"/>
        <v>5680.9154749061208</v>
      </c>
      <c r="AN84" s="853">
        <f t="shared" si="75"/>
        <v>12711724.725201746</v>
      </c>
      <c r="AO84" s="286">
        <f t="shared" si="75"/>
        <v>9310174.8642047271</v>
      </c>
      <c r="AP84" s="286">
        <f t="shared" si="75"/>
        <v>415046.36570138671</v>
      </c>
      <c r="AQ84" s="286">
        <f t="shared" si="75"/>
        <v>2014689.0450824681</v>
      </c>
      <c r="AR84" s="286">
        <f t="shared" si="75"/>
        <v>444192.57706674945</v>
      </c>
      <c r="AS84" s="286">
        <f t="shared" si="75"/>
        <v>240753.82738505004</v>
      </c>
      <c r="AT84" s="286">
        <f t="shared" si="75"/>
        <v>80227.090805838016</v>
      </c>
      <c r="AU84" s="286">
        <f t="shared" si="75"/>
        <v>143.64874877636225</v>
      </c>
      <c r="AV84" s="286">
        <f t="shared" si="75"/>
        <v>171608.06933481697</v>
      </c>
      <c r="AW84" s="286">
        <f>SUM(AW78:AW83)</f>
        <v>34889.236871931513</v>
      </c>
      <c r="AX84" s="286">
        <f t="shared" si="75"/>
        <v>0</v>
      </c>
      <c r="AY84" s="287">
        <f t="shared" si="75"/>
        <v>0</v>
      </c>
      <c r="AZ84" s="859">
        <f t="shared" si="75"/>
        <v>0</v>
      </c>
      <c r="BA84" s="306">
        <f t="shared" si="75"/>
        <v>32455162.925255563</v>
      </c>
      <c r="BB84" s="279">
        <f t="shared" si="75"/>
        <v>23825629.346709631</v>
      </c>
      <c r="BC84" s="279">
        <f t="shared" si="75"/>
        <v>738071.76111423026</v>
      </c>
      <c r="BD84" s="279">
        <f t="shared" si="75"/>
        <v>5717101.6660202295</v>
      </c>
      <c r="BE84" s="279">
        <f t="shared" si="75"/>
        <v>942528.16449890088</v>
      </c>
      <c r="BF84" s="279">
        <f t="shared" si="75"/>
        <v>613245.33360892022</v>
      </c>
      <c r="BG84" s="279">
        <f t="shared" si="75"/>
        <v>118015.96027882135</v>
      </c>
      <c r="BH84" s="279">
        <f t="shared" si="75"/>
        <v>1800.088072120991</v>
      </c>
      <c r="BI84" s="279">
        <f t="shared" si="75"/>
        <v>444296.93482866324</v>
      </c>
      <c r="BJ84" s="279">
        <f>SUM(BJ78:BJ83)</f>
        <v>48415.047224558657</v>
      </c>
      <c r="BK84" s="279">
        <f t="shared" si="75"/>
        <v>377.70742457728659</v>
      </c>
      <c r="BL84" s="307">
        <f t="shared" si="75"/>
        <v>5680.9154749061208</v>
      </c>
    </row>
    <row r="85" spans="1:64" x14ac:dyDescent="0.25">
      <c r="A85" s="150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6">E85+Q85+AC85+AO85</f>
        <v>0</v>
      </c>
      <c r="BC85" s="274">
        <f t="shared" si="76"/>
        <v>0</v>
      </c>
      <c r="BD85" s="274">
        <f t="shared" si="76"/>
        <v>0</v>
      </c>
      <c r="BE85" s="274">
        <f t="shared" si="76"/>
        <v>0</v>
      </c>
      <c r="BF85" s="274">
        <f t="shared" si="76"/>
        <v>0</v>
      </c>
      <c r="BG85" s="274">
        <f t="shared" si="76"/>
        <v>0</v>
      </c>
      <c r="BH85" s="274">
        <f t="shared" si="76"/>
        <v>0</v>
      </c>
      <c r="BI85" s="274">
        <f t="shared" si="76"/>
        <v>0</v>
      </c>
      <c r="BJ85" s="274">
        <f t="shared" si="76"/>
        <v>0</v>
      </c>
      <c r="BK85" s="274">
        <f t="shared" si="76"/>
        <v>0</v>
      </c>
      <c r="BL85" s="298">
        <f t="shared" si="76"/>
        <v>0</v>
      </c>
    </row>
    <row r="86" spans="1:64" x14ac:dyDescent="0.25">
      <c r="A86" s="150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6"/>
        <v>0</v>
      </c>
      <c r="BC86" s="274">
        <f t="shared" si="76"/>
        <v>0</v>
      </c>
      <c r="BD86" s="274">
        <f t="shared" si="76"/>
        <v>0</v>
      </c>
      <c r="BE86" s="274">
        <f t="shared" si="76"/>
        <v>0</v>
      </c>
      <c r="BF86" s="274">
        <f t="shared" si="76"/>
        <v>0</v>
      </c>
      <c r="BG86" s="274">
        <f t="shared" si="76"/>
        <v>0</v>
      </c>
      <c r="BH86" s="274">
        <f t="shared" si="76"/>
        <v>0</v>
      </c>
      <c r="BI86" s="274">
        <f t="shared" si="76"/>
        <v>0</v>
      </c>
      <c r="BJ86" s="274">
        <f t="shared" si="76"/>
        <v>0</v>
      </c>
      <c r="BK86" s="274">
        <f t="shared" si="76"/>
        <v>0</v>
      </c>
      <c r="BL86" s="300">
        <f t="shared" si="76"/>
        <v>0</v>
      </c>
    </row>
    <row r="87" spans="1:64" s="209" customFormat="1" x14ac:dyDescent="0.25">
      <c r="A87" s="1509"/>
      <c r="B87" s="126" t="s">
        <v>169</v>
      </c>
      <c r="C87" s="127" t="s">
        <v>251</v>
      </c>
      <c r="D87" s="274">
        <f>SUM(D85:D86)</f>
        <v>0</v>
      </c>
      <c r="E87" s="274">
        <f t="shared" ref="E87:O87" si="77">SUM(E85:E86)</f>
        <v>0</v>
      </c>
      <c r="F87" s="274">
        <f t="shared" si="77"/>
        <v>0</v>
      </c>
      <c r="G87" s="274">
        <f t="shared" si="77"/>
        <v>0</v>
      </c>
      <c r="H87" s="274">
        <f t="shared" si="77"/>
        <v>0</v>
      </c>
      <c r="I87" s="274">
        <f t="shared" si="77"/>
        <v>0</v>
      </c>
      <c r="J87" s="274">
        <f t="shared" si="77"/>
        <v>0</v>
      </c>
      <c r="K87" s="274">
        <f t="shared" si="77"/>
        <v>0</v>
      </c>
      <c r="L87" s="274">
        <f t="shared" si="77"/>
        <v>0</v>
      </c>
      <c r="M87" s="274">
        <f t="shared" si="77"/>
        <v>0</v>
      </c>
      <c r="N87" s="274">
        <f t="shared" si="77"/>
        <v>0</v>
      </c>
      <c r="O87" s="282">
        <f t="shared" si="77"/>
        <v>0</v>
      </c>
      <c r="P87" s="274">
        <f>SUM(P85:P86)</f>
        <v>0</v>
      </c>
      <c r="Q87" s="274">
        <f t="shared" ref="Q87:AA87" si="78">SUM(Q85:Q86)</f>
        <v>0</v>
      </c>
      <c r="R87" s="274">
        <f t="shared" si="78"/>
        <v>0</v>
      </c>
      <c r="S87" s="274">
        <f t="shared" si="78"/>
        <v>0</v>
      </c>
      <c r="T87" s="274">
        <f t="shared" si="78"/>
        <v>0</v>
      </c>
      <c r="U87" s="274">
        <f t="shared" si="78"/>
        <v>0</v>
      </c>
      <c r="V87" s="274">
        <f t="shared" si="78"/>
        <v>0</v>
      </c>
      <c r="W87" s="274">
        <f t="shared" si="78"/>
        <v>0</v>
      </c>
      <c r="X87" s="274">
        <f t="shared" si="78"/>
        <v>0</v>
      </c>
      <c r="Y87" s="274">
        <f t="shared" si="78"/>
        <v>0</v>
      </c>
      <c r="Z87" s="274">
        <f t="shared" si="78"/>
        <v>0</v>
      </c>
      <c r="AA87" s="282">
        <f t="shared" si="78"/>
        <v>0</v>
      </c>
      <c r="AB87" s="274">
        <f>SUM(AB85:AB86)</f>
        <v>0</v>
      </c>
      <c r="AC87" s="274">
        <f t="shared" ref="AC87:AM87" si="79">SUM(AC85:AC86)</f>
        <v>0</v>
      </c>
      <c r="AD87" s="274">
        <f t="shared" si="79"/>
        <v>0</v>
      </c>
      <c r="AE87" s="274">
        <f t="shared" si="79"/>
        <v>0</v>
      </c>
      <c r="AF87" s="274">
        <f t="shared" si="79"/>
        <v>0</v>
      </c>
      <c r="AG87" s="274">
        <f t="shared" si="79"/>
        <v>0</v>
      </c>
      <c r="AH87" s="274">
        <f t="shared" si="79"/>
        <v>0</v>
      </c>
      <c r="AI87" s="274">
        <f t="shared" si="79"/>
        <v>0</v>
      </c>
      <c r="AJ87" s="274">
        <f t="shared" si="79"/>
        <v>0</v>
      </c>
      <c r="AK87" s="274">
        <f t="shared" si="79"/>
        <v>0</v>
      </c>
      <c r="AL87" s="274">
        <f t="shared" si="79"/>
        <v>0</v>
      </c>
      <c r="AM87" s="282">
        <f t="shared" si="79"/>
        <v>0</v>
      </c>
      <c r="AN87" s="289">
        <f>SUM(AN85:AN86)</f>
        <v>0</v>
      </c>
      <c r="AO87" s="274">
        <f>SUM(AO85:AO86)</f>
        <v>0</v>
      </c>
      <c r="AP87" s="274">
        <f t="shared" ref="AP87:AZ87" si="80">SUM(AP85:AP86)</f>
        <v>0</v>
      </c>
      <c r="AQ87" s="274">
        <f t="shared" si="80"/>
        <v>0</v>
      </c>
      <c r="AR87" s="274">
        <f t="shared" si="80"/>
        <v>0</v>
      </c>
      <c r="AS87" s="274">
        <f t="shared" si="80"/>
        <v>0</v>
      </c>
      <c r="AT87" s="274">
        <f t="shared" si="80"/>
        <v>0</v>
      </c>
      <c r="AU87" s="274">
        <f t="shared" si="80"/>
        <v>0</v>
      </c>
      <c r="AV87" s="274">
        <f t="shared" si="80"/>
        <v>0</v>
      </c>
      <c r="AW87" s="274">
        <f t="shared" si="80"/>
        <v>0</v>
      </c>
      <c r="AX87" s="274">
        <f t="shared" si="80"/>
        <v>0</v>
      </c>
      <c r="AY87" s="282">
        <f t="shared" si="80"/>
        <v>0</v>
      </c>
      <c r="AZ87" s="300">
        <f t="shared" si="80"/>
        <v>0</v>
      </c>
      <c r="BA87" s="296">
        <f>SUM(BA85:BA86)</f>
        <v>0</v>
      </c>
      <c r="BB87" s="274">
        <f>SUM(BB85:BB86)</f>
        <v>0</v>
      </c>
      <c r="BC87" s="274">
        <f>F87+R87+AD87+AP87</f>
        <v>0</v>
      </c>
      <c r="BD87" s="274">
        <f>SUM(BD85:BD86)</f>
        <v>0</v>
      </c>
      <c r="BE87" s="274">
        <f>H87+T87+AF87+AR87</f>
        <v>0</v>
      </c>
      <c r="BF87" s="274">
        <f t="shared" ref="BF87:BL87" si="81">SUM(BF85:BF86)</f>
        <v>0</v>
      </c>
      <c r="BG87" s="274">
        <f t="shared" si="81"/>
        <v>0</v>
      </c>
      <c r="BH87" s="274">
        <f t="shared" si="81"/>
        <v>0</v>
      </c>
      <c r="BI87" s="274">
        <f t="shared" si="81"/>
        <v>0</v>
      </c>
      <c r="BJ87" s="274">
        <f>SUM(BJ85:BJ86)</f>
        <v>0</v>
      </c>
      <c r="BK87" s="274">
        <f t="shared" si="81"/>
        <v>0</v>
      </c>
      <c r="BL87" s="300">
        <f t="shared" si="81"/>
        <v>0</v>
      </c>
    </row>
    <row r="88" spans="1:64" s="209" customFormat="1" ht="24.75" x14ac:dyDescent="0.25">
      <c r="A88" s="1510"/>
      <c r="B88" s="129" t="s">
        <v>170</v>
      </c>
      <c r="C88" s="130" t="s">
        <v>324</v>
      </c>
      <c r="D88" s="275">
        <f>D84+D87</f>
        <v>0</v>
      </c>
      <c r="E88" s="275">
        <f t="shared" ref="E88:O88" si="82">E84+E87</f>
        <v>0</v>
      </c>
      <c r="F88" s="275">
        <f t="shared" si="82"/>
        <v>0</v>
      </c>
      <c r="G88" s="275">
        <f t="shared" si="82"/>
        <v>0</v>
      </c>
      <c r="H88" s="275">
        <f t="shared" si="82"/>
        <v>0</v>
      </c>
      <c r="I88" s="275">
        <f t="shared" si="82"/>
        <v>0</v>
      </c>
      <c r="J88" s="275">
        <f t="shared" si="82"/>
        <v>0</v>
      </c>
      <c r="K88" s="275">
        <f t="shared" si="82"/>
        <v>0</v>
      </c>
      <c r="L88" s="275">
        <f t="shared" si="82"/>
        <v>0</v>
      </c>
      <c r="M88" s="275">
        <f t="shared" si="82"/>
        <v>0</v>
      </c>
      <c r="N88" s="275">
        <f t="shared" si="82"/>
        <v>0</v>
      </c>
      <c r="O88" s="283">
        <f t="shared" si="82"/>
        <v>0</v>
      </c>
      <c r="P88" s="275">
        <f>P84+P87</f>
        <v>7901810.6787921423</v>
      </c>
      <c r="Q88" s="275">
        <f t="shared" ref="Q88:AA88" si="83">Q84+Q87</f>
        <v>5913235.811136323</v>
      </c>
      <c r="R88" s="275">
        <f t="shared" si="83"/>
        <v>122941.41192984738</v>
      </c>
      <c r="S88" s="275">
        <f t="shared" si="83"/>
        <v>1449636.7240590791</v>
      </c>
      <c r="T88" s="275">
        <f t="shared" si="83"/>
        <v>140290.9406924549</v>
      </c>
      <c r="U88" s="275">
        <f t="shared" si="83"/>
        <v>133064.88666990103</v>
      </c>
      <c r="V88" s="275">
        <f t="shared" si="83"/>
        <v>21638.405749630565</v>
      </c>
      <c r="W88" s="275">
        <f t="shared" si="83"/>
        <v>864.29301722931166</v>
      </c>
      <c r="X88" s="275">
        <f t="shared" si="83"/>
        <v>114633.72532855265</v>
      </c>
      <c r="Y88" s="275">
        <f t="shared" si="83"/>
        <v>5236.7682876166427</v>
      </c>
      <c r="Z88" s="275">
        <f t="shared" si="83"/>
        <v>267.71192150581311</v>
      </c>
      <c r="AA88" s="283">
        <f t="shared" si="83"/>
        <v>0</v>
      </c>
      <c r="AB88" s="275">
        <f>AB84+AB87</f>
        <v>11841627.521261675</v>
      </c>
      <c r="AC88" s="275">
        <f t="shared" ref="AC88:AM88" si="84">AC84+AC87</f>
        <v>8602218.6713685822</v>
      </c>
      <c r="AD88" s="275">
        <f t="shared" si="84"/>
        <v>200083.98348299641</v>
      </c>
      <c r="AE88" s="275">
        <f t="shared" si="84"/>
        <v>2252775.8968786821</v>
      </c>
      <c r="AF88" s="275">
        <f t="shared" si="84"/>
        <v>358044.64673969662</v>
      </c>
      <c r="AG88" s="275">
        <f t="shared" si="84"/>
        <v>239426.61955396913</v>
      </c>
      <c r="AH88" s="275">
        <f t="shared" si="84"/>
        <v>16150.463723352772</v>
      </c>
      <c r="AI88" s="275">
        <f t="shared" si="84"/>
        <v>792.14630611531743</v>
      </c>
      <c r="AJ88" s="275">
        <f t="shared" si="84"/>
        <v>158055.14016529356</v>
      </c>
      <c r="AK88" s="275">
        <f t="shared" si="84"/>
        <v>8289.0420650104952</v>
      </c>
      <c r="AL88" s="275">
        <f t="shared" si="84"/>
        <v>109.99550307147349</v>
      </c>
      <c r="AM88" s="283">
        <f t="shared" si="84"/>
        <v>5680.9154749061208</v>
      </c>
      <c r="AN88" s="277">
        <f>AN84+AN87</f>
        <v>12711724.725201746</v>
      </c>
      <c r="AO88" s="275">
        <f>AO84+AO87</f>
        <v>9310174.8642047271</v>
      </c>
      <c r="AP88" s="275">
        <f t="shared" ref="AP88:AZ88" si="85">AP84+AP87</f>
        <v>415046.36570138671</v>
      </c>
      <c r="AQ88" s="275">
        <f t="shared" si="85"/>
        <v>2014689.0450824681</v>
      </c>
      <c r="AR88" s="275">
        <f t="shared" si="85"/>
        <v>444192.57706674945</v>
      </c>
      <c r="AS88" s="275">
        <f t="shared" si="85"/>
        <v>240753.82738505004</v>
      </c>
      <c r="AT88" s="275">
        <f t="shared" si="85"/>
        <v>80227.090805838016</v>
      </c>
      <c r="AU88" s="275">
        <f t="shared" si="85"/>
        <v>143.64874877636225</v>
      </c>
      <c r="AV88" s="275">
        <f t="shared" si="85"/>
        <v>171608.06933481697</v>
      </c>
      <c r="AW88" s="275">
        <f t="shared" si="85"/>
        <v>34889.236871931513</v>
      </c>
      <c r="AX88" s="275">
        <f t="shared" si="85"/>
        <v>0</v>
      </c>
      <c r="AY88" s="283">
        <f t="shared" si="85"/>
        <v>0</v>
      </c>
      <c r="AZ88" s="299">
        <f t="shared" si="85"/>
        <v>0</v>
      </c>
      <c r="BA88" s="308">
        <f>BA84+BA87</f>
        <v>32455162.925255563</v>
      </c>
      <c r="BB88" s="278">
        <f>BB84+BB87</f>
        <v>23825629.346709631</v>
      </c>
      <c r="BC88" s="278">
        <f t="shared" ref="BC88:BL88" si="86">BC84+BC87</f>
        <v>738071.76111423026</v>
      </c>
      <c r="BD88" s="278">
        <f t="shared" si="86"/>
        <v>5717101.6660202295</v>
      </c>
      <c r="BE88" s="278">
        <f t="shared" si="86"/>
        <v>942528.16449890088</v>
      </c>
      <c r="BF88" s="278">
        <f t="shared" si="86"/>
        <v>613245.33360892022</v>
      </c>
      <c r="BG88" s="278">
        <f t="shared" si="86"/>
        <v>118015.96027882135</v>
      </c>
      <c r="BH88" s="278">
        <f t="shared" si="86"/>
        <v>1800.088072120991</v>
      </c>
      <c r="BI88" s="278">
        <f t="shared" si="86"/>
        <v>444296.93482866324</v>
      </c>
      <c r="BJ88" s="278">
        <f>BJ84+BJ87</f>
        <v>48415.047224558657</v>
      </c>
      <c r="BK88" s="278">
        <f t="shared" si="86"/>
        <v>377.70742457728659</v>
      </c>
      <c r="BL88" s="305">
        <f t="shared" si="86"/>
        <v>5680.9154749061208</v>
      </c>
    </row>
    <row r="89" spans="1:64" customFormat="1" x14ac:dyDescent="0.25">
      <c r="A89" s="1511" t="s">
        <v>175</v>
      </c>
      <c r="B89" s="1512"/>
      <c r="C89" s="151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92" t="s">
        <v>247</v>
      </c>
      <c r="AO89" s="1461"/>
      <c r="AP89" s="1461"/>
      <c r="AQ89" s="1461"/>
      <c r="AR89" s="1461"/>
      <c r="AS89" s="1461"/>
      <c r="AT89" s="1461"/>
      <c r="AU89" s="1461"/>
      <c r="AV89" s="1461"/>
      <c r="AW89" s="1461"/>
      <c r="AX89" s="1461"/>
      <c r="AY89" s="1493"/>
      <c r="AZ89" s="719"/>
      <c r="BA89" s="1460" t="s">
        <v>807</v>
      </c>
      <c r="BB89" s="1461"/>
      <c r="BC89" s="1461"/>
      <c r="BD89" s="1461"/>
      <c r="BE89" s="1461"/>
      <c r="BF89" s="1461"/>
      <c r="BG89" s="1461"/>
      <c r="BH89" s="1461"/>
      <c r="BI89" s="1461"/>
      <c r="BJ89" s="1461"/>
      <c r="BK89" s="1461"/>
      <c r="BL89" s="1462"/>
    </row>
    <row r="90" spans="1:64" customFormat="1" ht="45" customHeight="1" x14ac:dyDescent="0.25">
      <c r="A90" s="1514"/>
      <c r="B90" s="1515"/>
      <c r="C90" s="1516"/>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494" t="s">
        <v>9</v>
      </c>
      <c r="B91" s="124" t="s">
        <v>121</v>
      </c>
      <c r="C91" s="125" t="s">
        <v>27</v>
      </c>
      <c r="D91" s="274">
        <f t="shared" ref="D91:D97" si="87">E91+F91</f>
        <v>0</v>
      </c>
      <c r="E91" s="253">
        <v>0</v>
      </c>
      <c r="F91" s="253">
        <v>0</v>
      </c>
      <c r="G91" s="303"/>
      <c r="H91" s="303"/>
      <c r="I91" s="303"/>
      <c r="J91" s="303"/>
      <c r="K91" s="303"/>
      <c r="L91" s="303"/>
      <c r="M91" s="303"/>
      <c r="N91" s="303"/>
      <c r="O91" s="375"/>
      <c r="P91" s="274">
        <f t="shared" ref="P91:P97" si="88">Q91+R91</f>
        <v>645080.18280128669</v>
      </c>
      <c r="Q91" s="253">
        <v>199275.6294190278</v>
      </c>
      <c r="R91" s="253">
        <v>445804.55338225886</v>
      </c>
      <c r="S91" s="303"/>
      <c r="T91" s="303"/>
      <c r="U91" s="303"/>
      <c r="V91" s="303"/>
      <c r="W91" s="303"/>
      <c r="X91" s="303"/>
      <c r="Y91" s="303"/>
      <c r="Z91" s="303"/>
      <c r="AA91" s="375"/>
      <c r="AB91" s="274">
        <f t="shared" ref="AB91:AB97" si="89">AC91+AD91</f>
        <v>28189459.661292396</v>
      </c>
      <c r="AC91" s="253">
        <v>298037.53260067326</v>
      </c>
      <c r="AD91" s="253">
        <v>27891422.128691722</v>
      </c>
      <c r="AE91" s="303"/>
      <c r="AF91" s="303"/>
      <c r="AG91" s="303"/>
      <c r="AH91" s="303"/>
      <c r="AI91" s="303"/>
      <c r="AJ91" s="303"/>
      <c r="AK91" s="303"/>
      <c r="AL91" s="303"/>
      <c r="AM91" s="375"/>
      <c r="AN91" s="289">
        <f t="shared" ref="AN91:AN97" si="90">AO91+AP91</f>
        <v>935106.88068857463</v>
      </c>
      <c r="AO91" s="253">
        <v>307294.27029054059</v>
      </c>
      <c r="AP91" s="253">
        <v>627812.6103980341</v>
      </c>
      <c r="AQ91" s="303"/>
      <c r="AR91" s="303"/>
      <c r="AS91" s="303"/>
      <c r="AT91" s="303"/>
      <c r="AU91" s="303"/>
      <c r="AV91" s="303"/>
      <c r="AW91" s="303"/>
      <c r="AX91" s="303"/>
      <c r="AY91" s="375"/>
      <c r="AZ91" s="526"/>
      <c r="BA91" s="296">
        <f t="shared" ref="BA91:BA97" si="91">BB91+BC91+AZ91</f>
        <v>29769646.724782258</v>
      </c>
      <c r="BB91" s="274">
        <f t="shared" ref="BB91:BC96" si="92">E91+Q91+AC91+AO91</f>
        <v>804607.43231024174</v>
      </c>
      <c r="BC91" s="274">
        <f t="shared" si="92"/>
        <v>28965039.292472016</v>
      </c>
      <c r="BD91" s="303"/>
      <c r="BE91" s="303"/>
      <c r="BF91" s="303"/>
      <c r="BG91" s="303"/>
      <c r="BH91" s="303"/>
      <c r="BI91" s="303"/>
      <c r="BJ91" s="303"/>
      <c r="BK91" s="303"/>
      <c r="BL91" s="304"/>
    </row>
    <row r="92" spans="1:64" x14ac:dyDescent="0.25">
      <c r="A92" s="1495"/>
      <c r="B92" s="126" t="s">
        <v>122</v>
      </c>
      <c r="C92" s="127" t="s">
        <v>97</v>
      </c>
      <c r="D92" s="274">
        <f t="shared" si="87"/>
        <v>0</v>
      </c>
      <c r="E92" s="253">
        <v>0</v>
      </c>
      <c r="F92" s="253">
        <v>0</v>
      </c>
      <c r="G92" s="303"/>
      <c r="H92" s="303"/>
      <c r="I92" s="303"/>
      <c r="J92" s="303"/>
      <c r="K92" s="303"/>
      <c r="L92" s="303"/>
      <c r="M92" s="303"/>
      <c r="N92" s="303"/>
      <c r="O92" s="375"/>
      <c r="P92" s="274">
        <f t="shared" si="88"/>
        <v>219390.01820596488</v>
      </c>
      <c r="Q92" s="253">
        <v>21540.704569637932</v>
      </c>
      <c r="R92" s="253">
        <v>197849.31363632696</v>
      </c>
      <c r="S92" s="303"/>
      <c r="T92" s="303"/>
      <c r="U92" s="303"/>
      <c r="V92" s="303"/>
      <c r="W92" s="303"/>
      <c r="X92" s="303"/>
      <c r="Y92" s="303"/>
      <c r="Z92" s="303"/>
      <c r="AA92" s="375"/>
      <c r="AB92" s="274">
        <f t="shared" si="89"/>
        <v>-26805609.314703044</v>
      </c>
      <c r="AC92" s="253">
        <v>132718.38612210998</v>
      </c>
      <c r="AD92" s="253">
        <v>-26938327.700825155</v>
      </c>
      <c r="AE92" s="303"/>
      <c r="AF92" s="303"/>
      <c r="AG92" s="303"/>
      <c r="AH92" s="303"/>
      <c r="AI92" s="303"/>
      <c r="AJ92" s="303"/>
      <c r="AK92" s="303"/>
      <c r="AL92" s="303"/>
      <c r="AM92" s="375"/>
      <c r="AN92" s="289">
        <f t="shared" si="90"/>
        <v>694411.32334351283</v>
      </c>
      <c r="AO92" s="253">
        <v>95607.911049181363</v>
      </c>
      <c r="AP92" s="253">
        <v>598803.41229433147</v>
      </c>
      <c r="AQ92" s="303"/>
      <c r="AR92" s="303"/>
      <c r="AS92" s="303"/>
      <c r="AT92" s="303"/>
      <c r="AU92" s="303"/>
      <c r="AV92" s="303"/>
      <c r="AW92" s="303"/>
      <c r="AX92" s="303"/>
      <c r="AY92" s="375"/>
      <c r="AZ92" s="526"/>
      <c r="BA92" s="296">
        <f t="shared" si="91"/>
        <v>-25891807.973153569</v>
      </c>
      <c r="BB92" s="274">
        <f t="shared" si="92"/>
        <v>249867.00174092926</v>
      </c>
      <c r="BC92" s="274">
        <f t="shared" si="92"/>
        <v>-26141674.974894498</v>
      </c>
      <c r="BD92" s="303"/>
      <c r="BE92" s="303"/>
      <c r="BF92" s="303"/>
      <c r="BG92" s="303"/>
      <c r="BH92" s="303"/>
      <c r="BI92" s="303"/>
      <c r="BJ92" s="303"/>
      <c r="BK92" s="303"/>
      <c r="BL92" s="304"/>
    </row>
    <row r="93" spans="1:64" x14ac:dyDescent="0.25">
      <c r="A93" s="1495"/>
      <c r="B93" s="126" t="s">
        <v>123</v>
      </c>
      <c r="C93" s="127" t="s">
        <v>98</v>
      </c>
      <c r="D93" s="274">
        <f t="shared" si="87"/>
        <v>0</v>
      </c>
      <c r="E93" s="253">
        <v>0</v>
      </c>
      <c r="F93" s="253">
        <v>0</v>
      </c>
      <c r="G93" s="303"/>
      <c r="H93" s="303"/>
      <c r="I93" s="303"/>
      <c r="J93" s="303"/>
      <c r="K93" s="303"/>
      <c r="L93" s="303"/>
      <c r="M93" s="303"/>
      <c r="N93" s="303"/>
      <c r="O93" s="375"/>
      <c r="P93" s="274">
        <f t="shared" si="88"/>
        <v>291216.28142245417</v>
      </c>
      <c r="Q93" s="253">
        <v>147721.62938181506</v>
      </c>
      <c r="R93" s="253">
        <v>143494.65204063908</v>
      </c>
      <c r="S93" s="303"/>
      <c r="T93" s="303"/>
      <c r="U93" s="303"/>
      <c r="V93" s="303"/>
      <c r="W93" s="303"/>
      <c r="X93" s="303"/>
      <c r="Y93" s="303"/>
      <c r="Z93" s="303"/>
      <c r="AA93" s="375"/>
      <c r="AB93" s="274">
        <f t="shared" si="89"/>
        <v>412828.42231660709</v>
      </c>
      <c r="AC93" s="253">
        <v>216497.1573407019</v>
      </c>
      <c r="AD93" s="253">
        <v>196331.26497590519</v>
      </c>
      <c r="AE93" s="303"/>
      <c r="AF93" s="303"/>
      <c r="AG93" s="303"/>
      <c r="AH93" s="303"/>
      <c r="AI93" s="303"/>
      <c r="AJ93" s="303"/>
      <c r="AK93" s="303"/>
      <c r="AL93" s="303"/>
      <c r="AM93" s="375"/>
      <c r="AN93" s="289">
        <f t="shared" si="90"/>
        <v>372882.62444369134</v>
      </c>
      <c r="AO93" s="253">
        <v>165212.04857214485</v>
      </c>
      <c r="AP93" s="253">
        <v>207670.57587154652</v>
      </c>
      <c r="AQ93" s="303"/>
      <c r="AR93" s="303"/>
      <c r="AS93" s="303"/>
      <c r="AT93" s="303"/>
      <c r="AU93" s="303"/>
      <c r="AV93" s="303"/>
      <c r="AW93" s="303"/>
      <c r="AX93" s="303"/>
      <c r="AY93" s="375"/>
      <c r="AZ93" s="526"/>
      <c r="BA93" s="296">
        <f t="shared" si="91"/>
        <v>1076927.3281827527</v>
      </c>
      <c r="BB93" s="274">
        <f t="shared" si="92"/>
        <v>529430.83529466181</v>
      </c>
      <c r="BC93" s="274">
        <f t="shared" si="92"/>
        <v>547496.49288809078</v>
      </c>
      <c r="BD93" s="303"/>
      <c r="BE93" s="303"/>
      <c r="BF93" s="303"/>
      <c r="BG93" s="303"/>
      <c r="BH93" s="303"/>
      <c r="BI93" s="303"/>
      <c r="BJ93" s="303"/>
      <c r="BK93" s="303"/>
      <c r="BL93" s="304"/>
    </row>
    <row r="94" spans="1:64" x14ac:dyDescent="0.25">
      <c r="A94" s="1495"/>
      <c r="B94" s="132" t="s">
        <v>124</v>
      </c>
      <c r="C94" s="127" t="s">
        <v>99</v>
      </c>
      <c r="D94" s="274">
        <f t="shared" si="87"/>
        <v>0</v>
      </c>
      <c r="E94" s="253">
        <v>0</v>
      </c>
      <c r="F94" s="253">
        <v>0</v>
      </c>
      <c r="G94" s="303"/>
      <c r="H94" s="303"/>
      <c r="I94" s="303"/>
      <c r="J94" s="303"/>
      <c r="K94" s="303"/>
      <c r="L94" s="303"/>
      <c r="M94" s="303"/>
      <c r="N94" s="303"/>
      <c r="O94" s="375"/>
      <c r="P94" s="274">
        <f t="shared" si="88"/>
        <v>18351.607098938126</v>
      </c>
      <c r="Q94" s="253">
        <v>9340.4625474321329</v>
      </c>
      <c r="R94" s="253">
        <v>9011.1445515059913</v>
      </c>
      <c r="S94" s="303"/>
      <c r="T94" s="303"/>
      <c r="U94" s="303"/>
      <c r="V94" s="303"/>
      <c r="W94" s="303"/>
      <c r="X94" s="303"/>
      <c r="Y94" s="303"/>
      <c r="Z94" s="303"/>
      <c r="AA94" s="375"/>
      <c r="AB94" s="274">
        <f t="shared" si="89"/>
        <v>35712.14849311109</v>
      </c>
      <c r="AC94" s="253">
        <v>20979.871015293567</v>
      </c>
      <c r="AD94" s="253">
        <v>14732.277477817519</v>
      </c>
      <c r="AE94" s="303"/>
      <c r="AF94" s="303"/>
      <c r="AG94" s="303"/>
      <c r="AH94" s="303"/>
      <c r="AI94" s="303"/>
      <c r="AJ94" s="303"/>
      <c r="AK94" s="303"/>
      <c r="AL94" s="303"/>
      <c r="AM94" s="375"/>
      <c r="AN94" s="289">
        <f t="shared" si="90"/>
        <v>93923.481390274872</v>
      </c>
      <c r="AO94" s="253">
        <v>69561.921707139729</v>
      </c>
      <c r="AP94" s="253">
        <v>24361.559683135143</v>
      </c>
      <c r="AQ94" s="303"/>
      <c r="AR94" s="303"/>
      <c r="AS94" s="303"/>
      <c r="AT94" s="303"/>
      <c r="AU94" s="303"/>
      <c r="AV94" s="303"/>
      <c r="AW94" s="303"/>
      <c r="AX94" s="303"/>
      <c r="AY94" s="375"/>
      <c r="AZ94" s="526"/>
      <c r="BA94" s="296">
        <f t="shared" si="91"/>
        <v>147987.2369823241</v>
      </c>
      <c r="BB94" s="274">
        <f t="shared" si="92"/>
        <v>99882.255269865433</v>
      </c>
      <c r="BC94" s="274">
        <f t="shared" si="92"/>
        <v>48104.981712458655</v>
      </c>
      <c r="BD94" s="303"/>
      <c r="BE94" s="303"/>
      <c r="BF94" s="303"/>
      <c r="BG94" s="303"/>
      <c r="BH94" s="303"/>
      <c r="BI94" s="303"/>
      <c r="BJ94" s="303"/>
      <c r="BK94" s="303"/>
      <c r="BL94" s="304"/>
    </row>
    <row r="95" spans="1:64" x14ac:dyDescent="0.25">
      <c r="A95" s="1495"/>
      <c r="B95" s="132" t="s">
        <v>125</v>
      </c>
      <c r="C95" s="127" t="s">
        <v>100</v>
      </c>
      <c r="D95" s="274">
        <f t="shared" si="87"/>
        <v>0</v>
      </c>
      <c r="E95" s="253">
        <v>0</v>
      </c>
      <c r="F95" s="253">
        <v>0</v>
      </c>
      <c r="G95" s="303"/>
      <c r="H95" s="303"/>
      <c r="I95" s="303"/>
      <c r="J95" s="303"/>
      <c r="K95" s="303"/>
      <c r="L95" s="303"/>
      <c r="M95" s="303"/>
      <c r="N95" s="303"/>
      <c r="O95" s="375"/>
      <c r="P95" s="274">
        <f t="shared" si="88"/>
        <v>-11163.555195205285</v>
      </c>
      <c r="Q95" s="253">
        <v>0.16542409598116753</v>
      </c>
      <c r="R95" s="253">
        <v>-11163.720619301266</v>
      </c>
      <c r="S95" s="303"/>
      <c r="T95" s="303"/>
      <c r="U95" s="303"/>
      <c r="V95" s="303"/>
      <c r="W95" s="303"/>
      <c r="X95" s="303"/>
      <c r="Y95" s="303"/>
      <c r="Z95" s="303"/>
      <c r="AA95" s="375"/>
      <c r="AB95" s="274">
        <f t="shared" si="89"/>
        <v>-8167.807992316817</v>
      </c>
      <c r="AC95" s="253">
        <v>0.24855398770157111</v>
      </c>
      <c r="AD95" s="253">
        <v>-8168.0565463045186</v>
      </c>
      <c r="AE95" s="303"/>
      <c r="AF95" s="303"/>
      <c r="AG95" s="303"/>
      <c r="AH95" s="303"/>
      <c r="AI95" s="303"/>
      <c r="AJ95" s="303"/>
      <c r="AK95" s="303"/>
      <c r="AL95" s="303"/>
      <c r="AM95" s="375"/>
      <c r="AN95" s="289">
        <f t="shared" si="90"/>
        <v>-1637.5455234935343</v>
      </c>
      <c r="AO95" s="253">
        <v>0.25094259521975731</v>
      </c>
      <c r="AP95" s="253">
        <v>-1637.7964660887542</v>
      </c>
      <c r="AQ95" s="303"/>
      <c r="AR95" s="303"/>
      <c r="AS95" s="303"/>
      <c r="AT95" s="303"/>
      <c r="AU95" s="303"/>
      <c r="AV95" s="303"/>
      <c r="AW95" s="303"/>
      <c r="AX95" s="303"/>
      <c r="AY95" s="375"/>
      <c r="AZ95" s="526"/>
      <c r="BA95" s="296">
        <f t="shared" si="91"/>
        <v>-20968.908711015636</v>
      </c>
      <c r="BB95" s="274">
        <f t="shared" si="92"/>
        <v>0.66492067890249595</v>
      </c>
      <c r="BC95" s="274">
        <f t="shared" si="92"/>
        <v>-20969.57363169454</v>
      </c>
      <c r="BD95" s="303"/>
      <c r="BE95" s="303"/>
      <c r="BF95" s="303"/>
      <c r="BG95" s="303"/>
      <c r="BH95" s="303"/>
      <c r="BI95" s="303"/>
      <c r="BJ95" s="303"/>
      <c r="BK95" s="303"/>
      <c r="BL95" s="304"/>
    </row>
    <row r="96" spans="1:64" x14ac:dyDescent="0.25">
      <c r="A96" s="1495"/>
      <c r="B96" s="126" t="s">
        <v>126</v>
      </c>
      <c r="C96" s="127" t="s">
        <v>28</v>
      </c>
      <c r="D96" s="274">
        <f t="shared" si="87"/>
        <v>0</v>
      </c>
      <c r="E96" s="253">
        <v>0</v>
      </c>
      <c r="F96" s="253">
        <v>0</v>
      </c>
      <c r="G96" s="303"/>
      <c r="H96" s="303"/>
      <c r="I96" s="303"/>
      <c r="J96" s="303"/>
      <c r="K96" s="303"/>
      <c r="L96" s="303"/>
      <c r="M96" s="303"/>
      <c r="N96" s="303"/>
      <c r="O96" s="375"/>
      <c r="P96" s="274">
        <f t="shared" si="88"/>
        <v>-10430.986830681983</v>
      </c>
      <c r="Q96" s="253">
        <v>-10469.144697021879</v>
      </c>
      <c r="R96" s="253">
        <v>38.157866339895861</v>
      </c>
      <c r="S96" s="303"/>
      <c r="T96" s="303"/>
      <c r="U96" s="303"/>
      <c r="V96" s="303"/>
      <c r="W96" s="303"/>
      <c r="X96" s="303"/>
      <c r="Y96" s="303"/>
      <c r="Z96" s="303"/>
      <c r="AA96" s="375"/>
      <c r="AB96" s="274">
        <f t="shared" si="89"/>
        <v>13860.473416594841</v>
      </c>
      <c r="AC96" s="253">
        <v>13860.473416594841</v>
      </c>
      <c r="AD96" s="253">
        <v>0</v>
      </c>
      <c r="AE96" s="303"/>
      <c r="AF96" s="303"/>
      <c r="AG96" s="303"/>
      <c r="AH96" s="303"/>
      <c r="AI96" s="303"/>
      <c r="AJ96" s="303"/>
      <c r="AK96" s="303"/>
      <c r="AL96" s="303"/>
      <c r="AM96" s="375"/>
      <c r="AN96" s="289">
        <f t="shared" si="90"/>
        <v>4234.1817157850137</v>
      </c>
      <c r="AO96" s="253">
        <v>4234.1817157850137</v>
      </c>
      <c r="AP96" s="253">
        <v>0</v>
      </c>
      <c r="AQ96" s="303"/>
      <c r="AR96" s="303"/>
      <c r="AS96" s="303"/>
      <c r="AT96" s="303"/>
      <c r="AU96" s="303"/>
      <c r="AV96" s="303"/>
      <c r="AW96" s="303"/>
      <c r="AX96" s="303"/>
      <c r="AY96" s="375"/>
      <c r="AZ96" s="526"/>
      <c r="BA96" s="296">
        <f t="shared" si="91"/>
        <v>7663.6683016978723</v>
      </c>
      <c r="BB96" s="274">
        <f t="shared" si="92"/>
        <v>7625.5104353579763</v>
      </c>
      <c r="BC96" s="274">
        <f t="shared" si="92"/>
        <v>38.157866339895861</v>
      </c>
      <c r="BD96" s="303"/>
      <c r="BE96" s="303"/>
      <c r="BF96" s="303"/>
      <c r="BG96" s="303"/>
      <c r="BH96" s="303"/>
      <c r="BI96" s="303"/>
      <c r="BJ96" s="303"/>
      <c r="BK96" s="303"/>
      <c r="BL96" s="304"/>
    </row>
    <row r="97" spans="1:64" s="209" customFormat="1" ht="14.85" customHeight="1" x14ac:dyDescent="0.25">
      <c r="A97" s="1496"/>
      <c r="B97" s="129" t="s">
        <v>127</v>
      </c>
      <c r="C97" s="130" t="s">
        <v>105</v>
      </c>
      <c r="D97" s="275">
        <f t="shared" si="87"/>
        <v>0</v>
      </c>
      <c r="E97" s="275">
        <f>SUM(E91:E96)</f>
        <v>0</v>
      </c>
      <c r="F97" s="275">
        <f>SUM(F91:F96)</f>
        <v>0</v>
      </c>
      <c r="G97" s="335"/>
      <c r="H97" s="335"/>
      <c r="I97" s="335"/>
      <c r="J97" s="335"/>
      <c r="K97" s="335"/>
      <c r="L97" s="335"/>
      <c r="M97" s="335"/>
      <c r="N97" s="335"/>
      <c r="O97" s="376"/>
      <c r="P97" s="275">
        <f t="shared" si="88"/>
        <v>1152443.5475027566</v>
      </c>
      <c r="Q97" s="275">
        <f>SUM(Q91:Q96)</f>
        <v>367409.44664498704</v>
      </c>
      <c r="R97" s="275">
        <f>SUM(R91:R96)</f>
        <v>785034.10085776949</v>
      </c>
      <c r="S97" s="335"/>
      <c r="T97" s="335"/>
      <c r="U97" s="335"/>
      <c r="V97" s="335"/>
      <c r="W97" s="335"/>
      <c r="X97" s="335"/>
      <c r="Y97" s="335"/>
      <c r="Z97" s="335"/>
      <c r="AA97" s="376"/>
      <c r="AB97" s="275">
        <f t="shared" si="89"/>
        <v>1838083.5828233464</v>
      </c>
      <c r="AC97" s="275">
        <f>SUM(AC91:AC96)</f>
        <v>682093.66904936114</v>
      </c>
      <c r="AD97" s="275">
        <f>SUM(AD91:AD96)</f>
        <v>1155989.9137739851</v>
      </c>
      <c r="AE97" s="335"/>
      <c r="AF97" s="335"/>
      <c r="AG97" s="335"/>
      <c r="AH97" s="335"/>
      <c r="AI97" s="335"/>
      <c r="AJ97" s="335"/>
      <c r="AK97" s="335"/>
      <c r="AL97" s="335"/>
      <c r="AM97" s="376"/>
      <c r="AN97" s="277">
        <f t="shared" si="90"/>
        <v>2098920.946058345</v>
      </c>
      <c r="AO97" s="275">
        <f>SUM(AO91:AO96)</f>
        <v>641910.58427738678</v>
      </c>
      <c r="AP97" s="275">
        <f>SUM(AP91:AP96)</f>
        <v>1457010.3617809585</v>
      </c>
      <c r="AQ97" s="335"/>
      <c r="AR97" s="335"/>
      <c r="AS97" s="335"/>
      <c r="AT97" s="335"/>
      <c r="AU97" s="335"/>
      <c r="AV97" s="335"/>
      <c r="AW97" s="335"/>
      <c r="AX97" s="335"/>
      <c r="AY97" s="376"/>
      <c r="AZ97" s="299">
        <f>SUM(AZ91:AZ96)</f>
        <v>0</v>
      </c>
      <c r="BA97" s="297">
        <f t="shared" si="91"/>
        <v>5089448.0763844475</v>
      </c>
      <c r="BB97" s="275">
        <f>SUM(BB91:BB96)</f>
        <v>1691413.699971735</v>
      </c>
      <c r="BC97" s="275">
        <f>SUM(BC91:BC96)</f>
        <v>3398034.376412713</v>
      </c>
      <c r="BD97" s="335"/>
      <c r="BE97" s="335"/>
      <c r="BF97" s="335"/>
      <c r="BG97" s="335"/>
      <c r="BH97" s="335"/>
      <c r="BI97" s="335"/>
      <c r="BJ97" s="335"/>
      <c r="BK97" s="335"/>
      <c r="BL97" s="336"/>
    </row>
    <row r="98" spans="1:64" ht="14.85" customHeight="1" x14ac:dyDescent="0.25">
      <c r="A98" s="1494"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3">D98+P98+AB98+AN98+AZ98</f>
        <v>0</v>
      </c>
      <c r="BB98" s="301"/>
      <c r="BC98" s="301"/>
      <c r="BD98" s="301"/>
      <c r="BE98" s="301"/>
      <c r="BF98" s="301"/>
      <c r="BG98" s="301"/>
      <c r="BH98" s="301"/>
      <c r="BI98" s="301"/>
      <c r="BJ98" s="303"/>
      <c r="BK98" s="301"/>
      <c r="BL98" s="302"/>
    </row>
    <row r="99" spans="1:64" x14ac:dyDescent="0.25">
      <c r="A99" s="1495"/>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3"/>
        <v>0</v>
      </c>
      <c r="BB99" s="303"/>
      <c r="BC99" s="303"/>
      <c r="BD99" s="303"/>
      <c r="BE99" s="303"/>
      <c r="BF99" s="303"/>
      <c r="BG99" s="303"/>
      <c r="BH99" s="303"/>
      <c r="BI99" s="303"/>
      <c r="BJ99" s="303"/>
      <c r="BK99" s="303"/>
      <c r="BL99" s="304"/>
    </row>
    <row r="100" spans="1:64" ht="24.75" x14ac:dyDescent="0.25">
      <c r="A100" s="1495"/>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3"/>
        <v>0</v>
      </c>
      <c r="BB100" s="303"/>
      <c r="BC100" s="303"/>
      <c r="BD100" s="303"/>
      <c r="BE100" s="303"/>
      <c r="BF100" s="303"/>
      <c r="BG100" s="303"/>
      <c r="BH100" s="303"/>
      <c r="BI100" s="303"/>
      <c r="BJ100" s="303"/>
      <c r="BK100" s="303"/>
      <c r="BL100" s="304"/>
    </row>
    <row r="101" spans="1:64" x14ac:dyDescent="0.25">
      <c r="A101" s="1495"/>
      <c r="B101" s="126" t="s">
        <v>131</v>
      </c>
      <c r="C101" s="1124"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3"/>
        <v>0</v>
      </c>
      <c r="BB101" s="303"/>
      <c r="BC101" s="303"/>
      <c r="BD101" s="303"/>
      <c r="BE101" s="303"/>
      <c r="BF101" s="303"/>
      <c r="BG101" s="303"/>
      <c r="BH101" s="303"/>
      <c r="BI101" s="303"/>
      <c r="BJ101" s="303"/>
      <c r="BK101" s="303"/>
      <c r="BL101" s="304"/>
    </row>
    <row r="102" spans="1:64" x14ac:dyDescent="0.25">
      <c r="A102" s="1495"/>
      <c r="B102" s="126" t="s">
        <v>132</v>
      </c>
      <c r="C102" s="1124"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3"/>
        <v>0</v>
      </c>
      <c r="BB102" s="303"/>
      <c r="BC102" s="303"/>
      <c r="BD102" s="303"/>
      <c r="BE102" s="303"/>
      <c r="BF102" s="303"/>
      <c r="BG102" s="303"/>
      <c r="BH102" s="303"/>
      <c r="BI102" s="303"/>
      <c r="BJ102" s="303"/>
      <c r="BK102" s="303"/>
      <c r="BL102" s="304"/>
    </row>
    <row r="103" spans="1:64" x14ac:dyDescent="0.25">
      <c r="A103" s="1495"/>
      <c r="B103" s="126" t="s">
        <v>133</v>
      </c>
      <c r="C103" s="1124"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3"/>
        <v>0</v>
      </c>
      <c r="BB103" s="303"/>
      <c r="BC103" s="303"/>
      <c r="BD103" s="303"/>
      <c r="BE103" s="303"/>
      <c r="BF103" s="303"/>
      <c r="BG103" s="303"/>
      <c r="BH103" s="303"/>
      <c r="BI103" s="303"/>
      <c r="BJ103" s="303"/>
      <c r="BK103" s="303"/>
      <c r="BL103" s="304"/>
    </row>
    <row r="104" spans="1:64" s="209" customFormat="1" x14ac:dyDescent="0.25">
      <c r="A104" s="1496"/>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0</v>
      </c>
      <c r="E105" s="303"/>
      <c r="F105" s="303"/>
      <c r="G105" s="303"/>
      <c r="H105" s="303"/>
      <c r="I105" s="303"/>
      <c r="J105" s="303"/>
      <c r="K105" s="303"/>
      <c r="L105" s="303"/>
      <c r="M105" s="303"/>
      <c r="N105" s="303"/>
      <c r="O105" s="375"/>
      <c r="P105" s="274">
        <f>P88+P97+P104</f>
        <v>9054254.2262948994</v>
      </c>
      <c r="Q105" s="303"/>
      <c r="R105" s="303"/>
      <c r="S105" s="303"/>
      <c r="T105" s="303"/>
      <c r="U105" s="303"/>
      <c r="V105" s="303"/>
      <c r="W105" s="303"/>
      <c r="X105" s="303"/>
      <c r="Y105" s="303"/>
      <c r="Z105" s="303"/>
      <c r="AA105" s="375"/>
      <c r="AB105" s="274">
        <f>AB88+AB97+AB104</f>
        <v>13679711.104085021</v>
      </c>
      <c r="AC105" s="303"/>
      <c r="AD105" s="303"/>
      <c r="AE105" s="303"/>
      <c r="AF105" s="303"/>
      <c r="AG105" s="303"/>
      <c r="AH105" s="303"/>
      <c r="AI105" s="303"/>
      <c r="AJ105" s="303"/>
      <c r="AK105" s="303"/>
      <c r="AL105" s="303"/>
      <c r="AM105" s="375"/>
      <c r="AN105" s="289">
        <f>AN88+AN97+AN104</f>
        <v>14810645.671260092</v>
      </c>
      <c r="AO105" s="303"/>
      <c r="AP105" s="303"/>
      <c r="AQ105" s="303"/>
      <c r="AR105" s="303"/>
      <c r="AS105" s="303"/>
      <c r="AT105" s="303"/>
      <c r="AU105" s="303"/>
      <c r="AV105" s="303"/>
      <c r="AW105" s="303"/>
      <c r="AX105" s="303"/>
      <c r="AY105" s="375"/>
      <c r="AZ105" s="300">
        <f>AZ88+AZ97+AZ104</f>
        <v>0</v>
      </c>
      <c r="BA105" s="296">
        <f>BA88+BA97+BA104</f>
        <v>37544611.001640007</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0</v>
      </c>
      <c r="E106" s="338"/>
      <c r="F106" s="338"/>
      <c r="G106" s="338"/>
      <c r="H106" s="338"/>
      <c r="I106" s="338"/>
      <c r="J106" s="338"/>
      <c r="K106" s="338"/>
      <c r="L106" s="338"/>
      <c r="M106" s="338"/>
      <c r="N106" s="338"/>
      <c r="O106" s="566"/>
      <c r="P106" s="344">
        <f>P17-P105</f>
        <v>1173855.7728360202</v>
      </c>
      <c r="Q106" s="338"/>
      <c r="R106" s="338"/>
      <c r="S106" s="338"/>
      <c r="T106" s="338"/>
      <c r="U106" s="338"/>
      <c r="V106" s="338"/>
      <c r="W106" s="338"/>
      <c r="X106" s="338"/>
      <c r="Y106" s="338"/>
      <c r="Z106" s="338"/>
      <c r="AA106" s="566"/>
      <c r="AB106" s="344">
        <f>AB17-AB105</f>
        <v>2929743.970953919</v>
      </c>
      <c r="AC106" s="338"/>
      <c r="AD106" s="338"/>
      <c r="AE106" s="338"/>
      <c r="AF106" s="338"/>
      <c r="AG106" s="338"/>
      <c r="AH106" s="338"/>
      <c r="AI106" s="338"/>
      <c r="AJ106" s="338"/>
      <c r="AK106" s="338"/>
      <c r="AL106" s="338"/>
      <c r="AM106" s="566"/>
      <c r="AN106" s="344">
        <f>AN17-AN105</f>
        <v>4395305.1738550775</v>
      </c>
      <c r="AO106" s="338"/>
      <c r="AP106" s="338"/>
      <c r="AQ106" s="338"/>
      <c r="AR106" s="338"/>
      <c r="AS106" s="338"/>
      <c r="AT106" s="338"/>
      <c r="AU106" s="338"/>
      <c r="AV106" s="338"/>
      <c r="AW106" s="338"/>
      <c r="AX106" s="338"/>
      <c r="AY106" s="566"/>
      <c r="AZ106" s="860">
        <f>AZ17-AZ105</f>
        <v>28.080828024057855</v>
      </c>
      <c r="BA106" s="345">
        <f>BA17-BA105</f>
        <v>8498932.9984730557</v>
      </c>
      <c r="BB106" s="338"/>
      <c r="BC106" s="338"/>
      <c r="BD106" s="338"/>
      <c r="BE106" s="338"/>
      <c r="BF106" s="338"/>
      <c r="BG106" s="338"/>
      <c r="BH106" s="338"/>
      <c r="BI106" s="338"/>
      <c r="BJ106" s="338"/>
      <c r="BK106" s="338"/>
      <c r="BL106" s="339"/>
    </row>
    <row r="107" spans="1:64" x14ac:dyDescent="0.25">
      <c r="A107" s="267"/>
      <c r="B107" s="126" t="s">
        <v>269</v>
      </c>
      <c r="C107" s="127" t="s">
        <v>26</v>
      </c>
      <c r="D107" s="257">
        <v>0</v>
      </c>
      <c r="E107" s="340"/>
      <c r="F107" s="340"/>
      <c r="G107" s="340"/>
      <c r="H107" s="340"/>
      <c r="I107" s="340"/>
      <c r="J107" s="340"/>
      <c r="K107" s="340"/>
      <c r="L107" s="340"/>
      <c r="M107" s="340"/>
      <c r="N107" s="340"/>
      <c r="O107" s="377"/>
      <c r="P107" s="258">
        <v>287738.99624449149</v>
      </c>
      <c r="Q107" s="340"/>
      <c r="R107" s="340"/>
      <c r="S107" s="340"/>
      <c r="T107" s="340"/>
      <c r="U107" s="340"/>
      <c r="V107" s="340"/>
      <c r="W107" s="340"/>
      <c r="X107" s="340"/>
      <c r="Y107" s="340"/>
      <c r="Z107" s="340"/>
      <c r="AA107" s="377"/>
      <c r="AB107" s="258">
        <v>718147.50070952112</v>
      </c>
      <c r="AC107" s="340"/>
      <c r="AD107" s="340"/>
      <c r="AE107" s="340"/>
      <c r="AF107" s="340"/>
      <c r="AG107" s="340"/>
      <c r="AH107" s="340"/>
      <c r="AI107" s="340"/>
      <c r="AJ107" s="340"/>
      <c r="AK107" s="340"/>
      <c r="AL107" s="340"/>
      <c r="AM107" s="340"/>
      <c r="AN107" s="258">
        <v>1077390.1940762107</v>
      </c>
      <c r="AO107" s="340"/>
      <c r="AP107" s="340"/>
      <c r="AQ107" s="340"/>
      <c r="AR107" s="340"/>
      <c r="AS107" s="340"/>
      <c r="AT107" s="340"/>
      <c r="AU107" s="340"/>
      <c r="AV107" s="340"/>
      <c r="AW107" s="340"/>
      <c r="AX107" s="340"/>
      <c r="AY107" s="377"/>
      <c r="AZ107" s="258">
        <v>6.8832555551825099</v>
      </c>
      <c r="BA107" s="296">
        <f>D107+P107+AB107+AN107+AZ107</f>
        <v>2083283.5742857787</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0</v>
      </c>
      <c r="E108" s="342"/>
      <c r="F108" s="342"/>
      <c r="G108" s="342"/>
      <c r="H108" s="342"/>
      <c r="I108" s="342"/>
      <c r="J108" s="342"/>
      <c r="K108" s="342"/>
      <c r="L108" s="342"/>
      <c r="M108" s="342"/>
      <c r="N108" s="342"/>
      <c r="O108" s="1123"/>
      <c r="P108" s="557">
        <f>P106-P107</f>
        <v>886116.77659152867</v>
      </c>
      <c r="Q108" s="342"/>
      <c r="R108" s="342"/>
      <c r="S108" s="342"/>
      <c r="T108" s="342"/>
      <c r="U108" s="342"/>
      <c r="V108" s="342"/>
      <c r="W108" s="342"/>
      <c r="X108" s="342"/>
      <c r="Y108" s="342"/>
      <c r="Z108" s="342"/>
      <c r="AA108" s="1123"/>
      <c r="AB108" s="557">
        <f>AB106-AB107</f>
        <v>2211596.4702443979</v>
      </c>
      <c r="AC108" s="342"/>
      <c r="AD108" s="342"/>
      <c r="AE108" s="342"/>
      <c r="AF108" s="342"/>
      <c r="AG108" s="342"/>
      <c r="AH108" s="342"/>
      <c r="AI108" s="342"/>
      <c r="AJ108" s="342"/>
      <c r="AK108" s="342"/>
      <c r="AL108" s="342"/>
      <c r="AM108" s="342"/>
      <c r="AN108" s="550">
        <f>AN106-AN107</f>
        <v>3317914.9797788667</v>
      </c>
      <c r="AO108" s="342"/>
      <c r="AP108" s="342"/>
      <c r="AQ108" s="342"/>
      <c r="AR108" s="342"/>
      <c r="AS108" s="342"/>
      <c r="AT108" s="342"/>
      <c r="AU108" s="342"/>
      <c r="AV108" s="342"/>
      <c r="AW108" s="342"/>
      <c r="AX108" s="342"/>
      <c r="AY108" s="1123"/>
      <c r="AZ108" s="579">
        <f>AZ106-AZ107</f>
        <v>21.197572468875343</v>
      </c>
      <c r="BA108" s="347">
        <f>BA106-BA107</f>
        <v>6415649.4241872765</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theme="3"/>
  </sheetPr>
  <dimension ref="A1:BL108"/>
  <sheetViews>
    <sheetView topLeftCell="A79" zoomScale="84" zoomScaleNormal="84" workbookViewId="0">
      <pane xSplit="3" topLeftCell="AK1" activePane="topRight" state="frozen"/>
      <selection activeCell="D16" sqref="D16"/>
      <selection pane="topRight" activeCell="AZ17" sqref="AZ17"/>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402</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389</v>
      </c>
      <c r="B6" s="108"/>
      <c r="C6" s="452"/>
      <c r="E6" s="162"/>
      <c r="F6" s="162"/>
      <c r="G6" s="162"/>
      <c r="H6" s="162"/>
      <c r="I6" s="162"/>
      <c r="J6" s="162"/>
    </row>
    <row r="7" spans="1:64" ht="14.85" customHeight="1" x14ac:dyDescent="0.3">
      <c r="A7" s="259"/>
      <c r="B7" s="260"/>
      <c r="C7" s="261"/>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517" t="s">
        <v>247</v>
      </c>
      <c r="AO7" s="1518"/>
      <c r="AP7" s="1518"/>
      <c r="AQ7" s="1518"/>
      <c r="AR7" s="1518"/>
      <c r="AS7" s="1518"/>
      <c r="AT7" s="1518"/>
      <c r="AU7" s="1518"/>
      <c r="AV7" s="1518"/>
      <c r="AW7" s="1518"/>
      <c r="AX7" s="1518"/>
      <c r="AY7" s="1519"/>
      <c r="AZ7" s="870"/>
      <c r="BA7" s="1486" t="s">
        <v>807</v>
      </c>
      <c r="BB7" s="1487"/>
      <c r="BC7" s="1487"/>
      <c r="BD7" s="1487"/>
      <c r="BE7" s="1487"/>
      <c r="BF7" s="1487"/>
      <c r="BG7" s="1487"/>
      <c r="BH7" s="1487"/>
      <c r="BI7" s="1487"/>
      <c r="BJ7" s="1487"/>
      <c r="BK7" s="1487"/>
      <c r="BL7" s="1488"/>
    </row>
    <row r="8" spans="1:64" ht="45" customHeight="1" x14ac:dyDescent="0.3">
      <c r="A8" s="1254"/>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255994.73</v>
      </c>
      <c r="E9" s="737">
        <v>216707.68</v>
      </c>
      <c r="F9" s="737">
        <v>5994.76</v>
      </c>
      <c r="G9" s="737">
        <v>13695.47</v>
      </c>
      <c r="H9" s="737">
        <v>4200.6099999999997</v>
      </c>
      <c r="I9" s="737">
        <v>6044.57</v>
      </c>
      <c r="J9" s="737">
        <v>916</v>
      </c>
      <c r="K9" s="737">
        <v>101</v>
      </c>
      <c r="L9" s="737">
        <v>1120.75</v>
      </c>
      <c r="M9" s="737">
        <v>61</v>
      </c>
      <c r="N9" s="737">
        <v>6288.89</v>
      </c>
      <c r="O9" s="806">
        <v>864</v>
      </c>
      <c r="P9" s="742">
        <f>SUM(Q9:AA9)</f>
        <v>264485.15999999997</v>
      </c>
      <c r="Q9" s="737">
        <v>224607.96</v>
      </c>
      <c r="R9" s="737">
        <v>6426.24</v>
      </c>
      <c r="S9" s="737">
        <v>13923.82</v>
      </c>
      <c r="T9" s="737">
        <v>4215.49</v>
      </c>
      <c r="U9" s="737">
        <v>6079.53</v>
      </c>
      <c r="V9" s="737">
        <v>906.57</v>
      </c>
      <c r="W9" s="737">
        <v>101</v>
      </c>
      <c r="X9" s="737">
        <v>1155.94</v>
      </c>
      <c r="Y9" s="737">
        <v>53</v>
      </c>
      <c r="Z9" s="737">
        <v>6170.67</v>
      </c>
      <c r="AA9" s="806">
        <v>844.94</v>
      </c>
      <c r="AB9" s="742">
        <f>SUM(AC9:AM9)</f>
        <v>270773.92999999993</v>
      </c>
      <c r="AC9" s="737">
        <v>230299.03</v>
      </c>
      <c r="AD9" s="737">
        <v>6911.27</v>
      </c>
      <c r="AE9" s="737">
        <v>13871.15</v>
      </c>
      <c r="AF9" s="737">
        <v>4250.1499999999996</v>
      </c>
      <c r="AG9" s="737">
        <v>6145.48</v>
      </c>
      <c r="AH9" s="737">
        <v>901</v>
      </c>
      <c r="AI9" s="737">
        <v>95</v>
      </c>
      <c r="AJ9" s="737">
        <v>1200</v>
      </c>
      <c r="AK9" s="737">
        <v>50</v>
      </c>
      <c r="AL9" s="737">
        <v>6194.85</v>
      </c>
      <c r="AM9" s="806">
        <v>856</v>
      </c>
      <c r="AN9" s="736">
        <f>SUM(AO9:AY9)</f>
        <v>277518.03999999998</v>
      </c>
      <c r="AO9" s="737">
        <v>236399.96</v>
      </c>
      <c r="AP9" s="737">
        <v>7482.23</v>
      </c>
      <c r="AQ9" s="737">
        <v>13877.31</v>
      </c>
      <c r="AR9" s="737">
        <v>4321.09</v>
      </c>
      <c r="AS9" s="737">
        <v>6136.58</v>
      </c>
      <c r="AT9" s="737">
        <v>869</v>
      </c>
      <c r="AU9" s="737">
        <v>104</v>
      </c>
      <c r="AV9" s="737">
        <v>1258</v>
      </c>
      <c r="AW9" s="737">
        <v>56.97</v>
      </c>
      <c r="AX9" s="737">
        <v>6135.9</v>
      </c>
      <c r="AY9" s="806">
        <v>877</v>
      </c>
      <c r="AZ9" s="855">
        <v>-154.61000000000001</v>
      </c>
      <c r="BA9" s="740">
        <f>AN9+AB9+P9+D9+AZ9</f>
        <v>1068617.2499999998</v>
      </c>
      <c r="BB9" s="741">
        <f t="shared" ref="BB9:BL9" si="0">AO9+AC9+Q9+E9</f>
        <v>908014.62999999989</v>
      </c>
      <c r="BC9" s="741">
        <f t="shared" si="0"/>
        <v>26814.5</v>
      </c>
      <c r="BD9" s="741">
        <f t="shared" si="0"/>
        <v>55367.75</v>
      </c>
      <c r="BE9" s="741">
        <f t="shared" si="0"/>
        <v>16987.34</v>
      </c>
      <c r="BF9" s="741">
        <f t="shared" si="0"/>
        <v>24406.16</v>
      </c>
      <c r="BG9" s="741">
        <f t="shared" si="0"/>
        <v>3592.57</v>
      </c>
      <c r="BH9" s="741">
        <f t="shared" si="0"/>
        <v>401</v>
      </c>
      <c r="BI9" s="742">
        <f t="shared" si="0"/>
        <v>4734.6900000000005</v>
      </c>
      <c r="BJ9" s="742">
        <f t="shared" si="0"/>
        <v>220.97</v>
      </c>
      <c r="BK9" s="741">
        <f t="shared" si="0"/>
        <v>24790.309999999998</v>
      </c>
      <c r="BL9" s="743">
        <f t="shared" si="0"/>
        <v>3441.94</v>
      </c>
    </row>
    <row r="10" spans="1:64" customFormat="1" ht="18" customHeight="1" x14ac:dyDescent="0.3">
      <c r="A10" s="1503" t="s">
        <v>11</v>
      </c>
      <c r="B10" s="1504"/>
      <c r="C10" s="1505"/>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7" t="s">
        <v>183</v>
      </c>
      <c r="B11" s="124">
        <v>1.1000000000000001</v>
      </c>
      <c r="C11" s="125" t="s">
        <v>12</v>
      </c>
      <c r="D11" s="270">
        <f t="shared" ref="D11:D16" si="1">SUM(E11:O11)</f>
        <v>66392942.400000006</v>
      </c>
      <c r="E11" s="249">
        <v>35399643.579999998</v>
      </c>
      <c r="F11" s="249">
        <v>2945016.49</v>
      </c>
      <c r="G11" s="249">
        <v>13078344.550000001</v>
      </c>
      <c r="H11" s="249">
        <v>5621341.0899999999</v>
      </c>
      <c r="I11" s="249">
        <v>1398835.65</v>
      </c>
      <c r="J11" s="249">
        <v>320393.87</v>
      </c>
      <c r="K11" s="249">
        <v>24109.54</v>
      </c>
      <c r="L11" s="249">
        <v>3225241.94</v>
      </c>
      <c r="M11" s="249">
        <v>1200476.95</v>
      </c>
      <c r="N11" s="249">
        <v>814820.84</v>
      </c>
      <c r="O11" s="249">
        <v>2364717.9</v>
      </c>
      <c r="P11" s="270">
        <f t="shared" ref="P11:P12" si="2">SUM(Q11:AA11)</f>
        <v>68403285.25</v>
      </c>
      <c r="Q11" s="249">
        <v>36914697.479999997</v>
      </c>
      <c r="R11" s="249">
        <v>3142672.27</v>
      </c>
      <c r="S11" s="249">
        <v>13473249.310000001</v>
      </c>
      <c r="T11" s="249">
        <v>5649820.4800000004</v>
      </c>
      <c r="U11" s="249">
        <v>1407093.43</v>
      </c>
      <c r="V11" s="249">
        <v>320449.98</v>
      </c>
      <c r="W11" s="249">
        <v>23837.06</v>
      </c>
      <c r="X11" s="249">
        <v>3321132.4</v>
      </c>
      <c r="Y11" s="249">
        <v>1043037.35</v>
      </c>
      <c r="Z11" s="249">
        <v>797632.93</v>
      </c>
      <c r="AA11" s="249">
        <v>2309662.56</v>
      </c>
      <c r="AB11" s="270">
        <f t="shared" ref="AB11:AB12" si="3">SUM(AC11:AM11)</f>
        <v>70319104.689999998</v>
      </c>
      <c r="AC11" s="249">
        <v>38421226.950000003</v>
      </c>
      <c r="AD11" s="249">
        <v>3475714.28</v>
      </c>
      <c r="AE11" s="249">
        <v>13388201.83</v>
      </c>
      <c r="AF11" s="249">
        <v>5686693.71</v>
      </c>
      <c r="AG11" s="249">
        <v>1427649.01</v>
      </c>
      <c r="AH11" s="249">
        <v>311847.78999999998</v>
      </c>
      <c r="AI11" s="249">
        <v>22534.98</v>
      </c>
      <c r="AJ11" s="249">
        <v>3460230.64</v>
      </c>
      <c r="AK11" s="249">
        <v>983997.5</v>
      </c>
      <c r="AL11" s="249">
        <v>800309</v>
      </c>
      <c r="AM11" s="249">
        <v>2340699</v>
      </c>
      <c r="AN11" s="270">
        <f t="shared" ref="AN11:AN12" si="4">SUM(AO11:AY11)</f>
        <v>76618655.38000001</v>
      </c>
      <c r="AO11" s="249">
        <v>41611434.670000002</v>
      </c>
      <c r="AP11" s="249">
        <v>3904195.38</v>
      </c>
      <c r="AQ11" s="249">
        <v>13655307.359999999</v>
      </c>
      <c r="AR11" s="249">
        <v>6231261.1100000003</v>
      </c>
      <c r="AS11" s="249">
        <v>1383476.7</v>
      </c>
      <c r="AT11" s="249">
        <v>362930.98</v>
      </c>
      <c r="AU11" s="249">
        <v>15965.44</v>
      </c>
      <c r="AV11" s="249">
        <v>4257674.84</v>
      </c>
      <c r="AW11" s="249">
        <v>1478883.15</v>
      </c>
      <c r="AX11" s="249">
        <v>898923.52000000002</v>
      </c>
      <c r="AY11" s="249">
        <v>2818602.23</v>
      </c>
      <c r="AZ11" s="856">
        <v>-554736.40000000084</v>
      </c>
      <c r="BA11" s="321">
        <f t="shared" ref="BA11:BA16" si="5">SUM(BB11:BL11)+AZ11</f>
        <v>281179251.31999999</v>
      </c>
      <c r="BB11" s="271">
        <f t="shared" ref="BB11:BL16" si="6">E11+Q11+AC11+AO11</f>
        <v>152347002.68000001</v>
      </c>
      <c r="BC11" s="271">
        <f t="shared" si="6"/>
        <v>13467598.419999998</v>
      </c>
      <c r="BD11" s="271">
        <f t="shared" si="6"/>
        <v>53595103.049999997</v>
      </c>
      <c r="BE11" s="271">
        <f t="shared" si="6"/>
        <v>23189116.390000001</v>
      </c>
      <c r="BF11" s="271">
        <f t="shared" si="6"/>
        <v>5617054.79</v>
      </c>
      <c r="BG11" s="271">
        <f t="shared" si="6"/>
        <v>1315622.6199999999</v>
      </c>
      <c r="BH11" s="271">
        <f t="shared" si="6"/>
        <v>86447.02</v>
      </c>
      <c r="BI11" s="271">
        <f t="shared" si="6"/>
        <v>14264279.82</v>
      </c>
      <c r="BJ11" s="271">
        <f t="shared" si="6"/>
        <v>4706394.9499999993</v>
      </c>
      <c r="BK11" s="271">
        <f t="shared" si="6"/>
        <v>3311686.29</v>
      </c>
      <c r="BL11" s="295">
        <f t="shared" si="6"/>
        <v>9833681.6899999995</v>
      </c>
    </row>
    <row r="12" spans="1:64" x14ac:dyDescent="0.25">
      <c r="A12" s="1498"/>
      <c r="B12" s="126" t="s">
        <v>1300</v>
      </c>
      <c r="C12" s="127" t="s">
        <v>1309</v>
      </c>
      <c r="D12" s="270">
        <f t="shared" si="1"/>
        <v>591489.17965440894</v>
      </c>
      <c r="E12" s="249">
        <v>308797.62394740217</v>
      </c>
      <c r="F12" s="249"/>
      <c r="G12" s="249">
        <v>243784.89740609328</v>
      </c>
      <c r="H12" s="249"/>
      <c r="I12" s="249"/>
      <c r="J12" s="249"/>
      <c r="K12" s="249"/>
      <c r="L12" s="249"/>
      <c r="M12" s="249"/>
      <c r="N12" s="249"/>
      <c r="O12" s="249">
        <v>38906.658300913536</v>
      </c>
      <c r="P12" s="270">
        <f t="shared" si="2"/>
        <v>589057.18532206072</v>
      </c>
      <c r="Q12" s="249">
        <v>305405.93936293543</v>
      </c>
      <c r="R12" s="249"/>
      <c r="S12" s="249">
        <v>244085.31052838944</v>
      </c>
      <c r="T12" s="249"/>
      <c r="U12" s="249"/>
      <c r="V12" s="249"/>
      <c r="W12" s="249"/>
      <c r="X12" s="249"/>
      <c r="Y12" s="249"/>
      <c r="Z12" s="249"/>
      <c r="AA12" s="249">
        <v>39565.935430735837</v>
      </c>
      <c r="AB12" s="270">
        <f t="shared" si="3"/>
        <v>585217.58386866492</v>
      </c>
      <c r="AC12" s="249">
        <v>302783.1126044456</v>
      </c>
      <c r="AD12" s="249"/>
      <c r="AE12" s="249">
        <v>242803.06080283984</v>
      </c>
      <c r="AF12" s="249"/>
      <c r="AG12" s="249"/>
      <c r="AH12" s="249"/>
      <c r="AI12" s="249"/>
      <c r="AJ12" s="249"/>
      <c r="AK12" s="249"/>
      <c r="AL12" s="249"/>
      <c r="AM12" s="249">
        <v>39631.410461379412</v>
      </c>
      <c r="AN12" s="270">
        <f t="shared" si="4"/>
        <v>297941.16663245327</v>
      </c>
      <c r="AO12" s="249">
        <v>265128.50181310263</v>
      </c>
      <c r="AP12" s="249"/>
      <c r="AQ12" s="249">
        <v>32812.664819350655</v>
      </c>
      <c r="AR12" s="249"/>
      <c r="AS12" s="249"/>
      <c r="AT12" s="249"/>
      <c r="AU12" s="249"/>
      <c r="AV12" s="249"/>
      <c r="AW12" s="249"/>
      <c r="AX12" s="249"/>
      <c r="AY12" s="249">
        <v>0</v>
      </c>
      <c r="AZ12" s="856">
        <v>1020761.9237617607</v>
      </c>
      <c r="BA12" s="290">
        <f t="shared" si="5"/>
        <v>3084467.0392393488</v>
      </c>
      <c r="BB12" s="271">
        <f t="shared" si="6"/>
        <v>1182115.177727886</v>
      </c>
      <c r="BC12" s="271">
        <f t="shared" si="6"/>
        <v>0</v>
      </c>
      <c r="BD12" s="271">
        <f t="shared" si="6"/>
        <v>763485.93355667323</v>
      </c>
      <c r="BE12" s="271">
        <f t="shared" si="6"/>
        <v>0</v>
      </c>
      <c r="BF12" s="271">
        <f t="shared" si="6"/>
        <v>0</v>
      </c>
      <c r="BG12" s="271">
        <f t="shared" si="6"/>
        <v>0</v>
      </c>
      <c r="BH12" s="271">
        <f t="shared" si="6"/>
        <v>0</v>
      </c>
      <c r="BI12" s="271">
        <f t="shared" si="6"/>
        <v>0</v>
      </c>
      <c r="BJ12" s="271">
        <f t="shared" si="6"/>
        <v>0</v>
      </c>
      <c r="BK12" s="271">
        <f t="shared" si="6"/>
        <v>0</v>
      </c>
      <c r="BL12" s="291">
        <f t="shared" si="6"/>
        <v>118104.00419302878</v>
      </c>
    </row>
    <row r="13" spans="1:64" x14ac:dyDescent="0.25">
      <c r="A13" s="1498"/>
      <c r="B13" s="126" t="s">
        <v>63</v>
      </c>
      <c r="C13" s="127" t="s">
        <v>343</v>
      </c>
      <c r="D13" s="271">
        <f t="shared" si="1"/>
        <v>0</v>
      </c>
      <c r="E13" s="249"/>
      <c r="F13" s="249"/>
      <c r="G13" s="249"/>
      <c r="H13" s="249"/>
      <c r="I13" s="249"/>
      <c r="J13" s="249"/>
      <c r="K13" s="249"/>
      <c r="L13" s="249"/>
      <c r="M13" s="249"/>
      <c r="N13" s="249"/>
      <c r="O13" s="250"/>
      <c r="P13" s="270">
        <f t="shared" ref="P13:P16" si="7">SUM(Q13:AA13)</f>
        <v>0</v>
      </c>
      <c r="Q13" s="249"/>
      <c r="R13" s="249"/>
      <c r="S13" s="249"/>
      <c r="T13" s="249"/>
      <c r="U13" s="249"/>
      <c r="V13" s="249"/>
      <c r="W13" s="249"/>
      <c r="X13" s="249"/>
      <c r="Y13" s="249"/>
      <c r="Z13" s="249"/>
      <c r="AA13" s="250"/>
      <c r="AB13" s="271">
        <f t="shared" ref="AB13:AB16" si="8">SUM(AC13:AM13)</f>
        <v>0</v>
      </c>
      <c r="AC13" s="249"/>
      <c r="AD13" s="249"/>
      <c r="AE13" s="249"/>
      <c r="AF13" s="249"/>
      <c r="AG13" s="249"/>
      <c r="AH13" s="249"/>
      <c r="AI13" s="249"/>
      <c r="AJ13" s="249"/>
      <c r="AK13" s="249"/>
      <c r="AL13" s="249"/>
      <c r="AM13" s="250"/>
      <c r="AN13" s="270">
        <f t="shared" ref="AN13:AN16" si="9">SUM(AO13:AY13)</f>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8"/>
      <c r="B14" s="126" t="s">
        <v>896</v>
      </c>
      <c r="C14" s="127" t="s">
        <v>897</v>
      </c>
      <c r="D14" s="271">
        <f t="shared" si="1"/>
        <v>1365738.350473599</v>
      </c>
      <c r="E14" s="249">
        <v>1365738.350473599</v>
      </c>
      <c r="F14" s="249"/>
      <c r="G14" s="249"/>
      <c r="H14" s="249"/>
      <c r="I14" s="249"/>
      <c r="J14" s="249"/>
      <c r="K14" s="249"/>
      <c r="L14" s="249"/>
      <c r="M14" s="249"/>
      <c r="N14" s="249"/>
      <c r="O14" s="250"/>
      <c r="P14" s="270">
        <f t="shared" si="7"/>
        <v>1369967.6286186662</v>
      </c>
      <c r="Q14" s="249">
        <v>1369967.6286186662</v>
      </c>
      <c r="R14" s="249"/>
      <c r="S14" s="249"/>
      <c r="T14" s="249"/>
      <c r="U14" s="249"/>
      <c r="V14" s="249"/>
      <c r="W14" s="249"/>
      <c r="X14" s="249"/>
      <c r="Y14" s="249"/>
      <c r="Z14" s="249"/>
      <c r="AA14" s="250"/>
      <c r="AB14" s="271">
        <f t="shared" si="8"/>
        <v>1757444.8899861327</v>
      </c>
      <c r="AC14" s="249">
        <v>1753796.7999861327</v>
      </c>
      <c r="AD14" s="249"/>
      <c r="AE14" s="249"/>
      <c r="AF14" s="249"/>
      <c r="AG14" s="249"/>
      <c r="AH14" s="249"/>
      <c r="AI14" s="249"/>
      <c r="AJ14" s="249">
        <v>3648.09</v>
      </c>
      <c r="AK14" s="249"/>
      <c r="AL14" s="249"/>
      <c r="AM14" s="250"/>
      <c r="AN14" s="270">
        <f t="shared" si="9"/>
        <v>1532759.1138857368</v>
      </c>
      <c r="AO14" s="249">
        <v>1521971.8338857368</v>
      </c>
      <c r="AP14" s="249">
        <v>7191.52</v>
      </c>
      <c r="AQ14" s="249"/>
      <c r="AR14" s="249"/>
      <c r="AS14" s="249">
        <v>3595.76</v>
      </c>
      <c r="AT14" s="249"/>
      <c r="AU14" s="249"/>
      <c r="AV14" s="249"/>
      <c r="AW14" s="249"/>
      <c r="AX14" s="249"/>
      <c r="AY14" s="250"/>
      <c r="AZ14" s="856">
        <v>13984.230000000416</v>
      </c>
      <c r="BA14" s="290">
        <f t="shared" si="5"/>
        <v>6039894.2129641343</v>
      </c>
      <c r="BB14" s="271">
        <f t="shared" si="6"/>
        <v>6011474.6129641347</v>
      </c>
      <c r="BC14" s="271">
        <f t="shared" si="6"/>
        <v>7191.52</v>
      </c>
      <c r="BD14" s="271">
        <f t="shared" si="6"/>
        <v>0</v>
      </c>
      <c r="BE14" s="271">
        <f t="shared" si="6"/>
        <v>0</v>
      </c>
      <c r="BF14" s="271">
        <f t="shared" si="6"/>
        <v>3595.76</v>
      </c>
      <c r="BG14" s="271">
        <f t="shared" si="6"/>
        <v>0</v>
      </c>
      <c r="BH14" s="271">
        <f t="shared" si="6"/>
        <v>0</v>
      </c>
      <c r="BI14" s="271">
        <f t="shared" si="6"/>
        <v>3648.09</v>
      </c>
      <c r="BJ14" s="271">
        <f t="shared" si="6"/>
        <v>0</v>
      </c>
      <c r="BK14" s="271">
        <f t="shared" si="6"/>
        <v>0</v>
      </c>
      <c r="BL14" s="291">
        <f t="shared" si="6"/>
        <v>0</v>
      </c>
    </row>
    <row r="15" spans="1:64" x14ac:dyDescent="0.25">
      <c r="A15" s="1498"/>
      <c r="B15" s="126" t="s">
        <v>94</v>
      </c>
      <c r="C15" s="127" t="s">
        <v>146</v>
      </c>
      <c r="D15" s="270">
        <f t="shared" si="1"/>
        <v>0</v>
      </c>
      <c r="E15" s="249"/>
      <c r="F15" s="249"/>
      <c r="G15" s="249"/>
      <c r="H15" s="249"/>
      <c r="I15" s="249"/>
      <c r="J15" s="249"/>
      <c r="K15" s="249"/>
      <c r="L15" s="249"/>
      <c r="M15" s="249"/>
      <c r="N15" s="249"/>
      <c r="O15" s="249"/>
      <c r="P15" s="270">
        <f t="shared" si="7"/>
        <v>0</v>
      </c>
      <c r="Q15" s="249"/>
      <c r="R15" s="249"/>
      <c r="S15" s="249"/>
      <c r="T15" s="249"/>
      <c r="U15" s="249"/>
      <c r="V15" s="249"/>
      <c r="W15" s="249"/>
      <c r="X15" s="249"/>
      <c r="Y15" s="249"/>
      <c r="Z15" s="249"/>
      <c r="AA15" s="250"/>
      <c r="AB15" s="270">
        <f t="shared" si="8"/>
        <v>0</v>
      </c>
      <c r="AC15" s="249"/>
      <c r="AD15" s="249"/>
      <c r="AE15" s="249"/>
      <c r="AF15" s="249"/>
      <c r="AG15" s="249"/>
      <c r="AH15" s="249"/>
      <c r="AI15" s="249"/>
      <c r="AJ15" s="249"/>
      <c r="AK15" s="249"/>
      <c r="AL15" s="249"/>
      <c r="AM15" s="250"/>
      <c r="AN15" s="270">
        <f t="shared" si="9"/>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8"/>
      <c r="B16" s="126" t="s">
        <v>35</v>
      </c>
      <c r="C16" s="127" t="s">
        <v>13</v>
      </c>
      <c r="D16" s="270">
        <f t="shared" si="1"/>
        <v>92337.696979554894</v>
      </c>
      <c r="E16" s="249">
        <v>7769.7525714993235</v>
      </c>
      <c r="F16" s="249"/>
      <c r="G16" s="249">
        <v>10501.349408055561</v>
      </c>
      <c r="H16" s="249"/>
      <c r="I16" s="249"/>
      <c r="J16" s="249"/>
      <c r="K16" s="249"/>
      <c r="L16" s="249"/>
      <c r="M16" s="249"/>
      <c r="N16" s="249">
        <v>74066.595000000016</v>
      </c>
      <c r="O16" s="249"/>
      <c r="P16" s="270">
        <f t="shared" si="7"/>
        <v>160250.09641441837</v>
      </c>
      <c r="Q16" s="249">
        <v>77059.37815823892</v>
      </c>
      <c r="R16" s="249"/>
      <c r="S16" s="249">
        <v>9124.1232561794204</v>
      </c>
      <c r="T16" s="249"/>
      <c r="U16" s="249"/>
      <c r="V16" s="249"/>
      <c r="W16" s="249"/>
      <c r="X16" s="249"/>
      <c r="Y16" s="249"/>
      <c r="Z16" s="249">
        <v>74066.595000000016</v>
      </c>
      <c r="AA16" s="250"/>
      <c r="AB16" s="270">
        <f t="shared" si="8"/>
        <v>204613.66939955653</v>
      </c>
      <c r="AC16" s="249">
        <v>108979.39595033067</v>
      </c>
      <c r="AD16" s="249"/>
      <c r="AE16" s="249">
        <v>8607.663449225869</v>
      </c>
      <c r="AF16" s="249"/>
      <c r="AG16" s="249"/>
      <c r="AH16" s="249"/>
      <c r="AI16" s="249"/>
      <c r="AJ16" s="249"/>
      <c r="AK16" s="249"/>
      <c r="AL16" s="249">
        <v>87026.609999999986</v>
      </c>
      <c r="AM16" s="250"/>
      <c r="AN16" s="270">
        <f t="shared" si="9"/>
        <v>130077.26675706122</v>
      </c>
      <c r="AO16" s="249">
        <v>130077.26675706122</v>
      </c>
      <c r="AP16" s="249"/>
      <c r="AQ16" s="249"/>
      <c r="AR16" s="249"/>
      <c r="AS16" s="249"/>
      <c r="AT16" s="249"/>
      <c r="AU16" s="249"/>
      <c r="AV16" s="249"/>
      <c r="AW16" s="249"/>
      <c r="AX16" s="249"/>
      <c r="AY16" s="250"/>
      <c r="AZ16" s="856">
        <v>9557.5192538019583</v>
      </c>
      <c r="BA16" s="290">
        <f t="shared" si="5"/>
        <v>596836.24880439299</v>
      </c>
      <c r="BB16" s="271">
        <f t="shared" si="6"/>
        <v>323885.79343713017</v>
      </c>
      <c r="BC16" s="271">
        <f t="shared" si="6"/>
        <v>0</v>
      </c>
      <c r="BD16" s="271">
        <f t="shared" si="6"/>
        <v>28233.136113460852</v>
      </c>
      <c r="BE16" s="271">
        <f t="shared" si="6"/>
        <v>0</v>
      </c>
      <c r="BF16" s="271">
        <f t="shared" si="6"/>
        <v>0</v>
      </c>
      <c r="BG16" s="271">
        <f t="shared" si="6"/>
        <v>0</v>
      </c>
      <c r="BH16" s="271">
        <f t="shared" si="6"/>
        <v>0</v>
      </c>
      <c r="BI16" s="271">
        <f t="shared" si="6"/>
        <v>0</v>
      </c>
      <c r="BJ16" s="271">
        <f t="shared" si="6"/>
        <v>0</v>
      </c>
      <c r="BK16" s="271">
        <f t="shared" si="6"/>
        <v>235159.80000000002</v>
      </c>
      <c r="BL16" s="291">
        <f t="shared" si="6"/>
        <v>0</v>
      </c>
    </row>
    <row r="17" spans="1:64" s="209" customFormat="1" x14ac:dyDescent="0.25">
      <c r="A17" s="1498"/>
      <c r="B17" s="128" t="s">
        <v>201</v>
      </c>
      <c r="C17" s="309" t="s">
        <v>14</v>
      </c>
      <c r="D17" s="272">
        <f>SUM(D11:D16)</f>
        <v>68442507.627107576</v>
      </c>
      <c r="E17" s="272">
        <f>SUM(E11:E16)</f>
        <v>37081949.306992501</v>
      </c>
      <c r="F17" s="272">
        <f>SUM(F11:F16)</f>
        <v>2945016.49</v>
      </c>
      <c r="G17" s="272">
        <f t="shared" ref="G17:O17" si="10">SUM(G11:G16)</f>
        <v>13332630.796814149</v>
      </c>
      <c r="H17" s="272">
        <f t="shared" si="10"/>
        <v>5621341.0899999999</v>
      </c>
      <c r="I17" s="272">
        <f t="shared" si="10"/>
        <v>1398835.65</v>
      </c>
      <c r="J17" s="272">
        <f t="shared" si="10"/>
        <v>320393.87</v>
      </c>
      <c r="K17" s="272">
        <f t="shared" si="10"/>
        <v>24109.54</v>
      </c>
      <c r="L17" s="272">
        <f t="shared" si="10"/>
        <v>3225241.94</v>
      </c>
      <c r="M17" s="272">
        <f t="shared" si="10"/>
        <v>1200476.95</v>
      </c>
      <c r="N17" s="272">
        <f t="shared" si="10"/>
        <v>888887.43499999994</v>
      </c>
      <c r="O17" s="272">
        <f t="shared" si="10"/>
        <v>2403624.5583009133</v>
      </c>
      <c r="P17" s="288">
        <f>SUM(P11:P16)</f>
        <v>70522560.160355151</v>
      </c>
      <c r="Q17" s="280">
        <f>SUM(Q11:Q16)</f>
        <v>38667130.426139839</v>
      </c>
      <c r="R17" s="280">
        <f>SUM(R11:R16)</f>
        <v>3142672.27</v>
      </c>
      <c r="S17" s="280">
        <f t="shared" ref="S17:AA17" si="11">SUM(S11:S16)</f>
        <v>13726458.743784569</v>
      </c>
      <c r="T17" s="280">
        <f t="shared" si="11"/>
        <v>5649820.4800000004</v>
      </c>
      <c r="U17" s="280">
        <f t="shared" si="11"/>
        <v>1407093.43</v>
      </c>
      <c r="V17" s="280">
        <f t="shared" si="11"/>
        <v>320449.98</v>
      </c>
      <c r="W17" s="280">
        <f t="shared" si="11"/>
        <v>23837.06</v>
      </c>
      <c r="X17" s="280">
        <f t="shared" si="11"/>
        <v>3321132.4</v>
      </c>
      <c r="Y17" s="272">
        <f t="shared" si="11"/>
        <v>1043037.35</v>
      </c>
      <c r="Z17" s="280">
        <f t="shared" si="11"/>
        <v>871699.52500000002</v>
      </c>
      <c r="AA17" s="281">
        <f t="shared" si="11"/>
        <v>2349228.4954307359</v>
      </c>
      <c r="AB17" s="288">
        <f>SUM(AB11:AB16)</f>
        <v>72866380.833254352</v>
      </c>
      <c r="AC17" s="272">
        <f>SUM(AC11:AC16)</f>
        <v>40586786.258540913</v>
      </c>
      <c r="AD17" s="272">
        <f>SUM(AD11:AD16)</f>
        <v>3475714.28</v>
      </c>
      <c r="AE17" s="272">
        <f t="shared" ref="AE17:AM17" si="12">SUM(AE11:AE16)</f>
        <v>13639612.554252066</v>
      </c>
      <c r="AF17" s="272">
        <f t="shared" si="12"/>
        <v>5686693.71</v>
      </c>
      <c r="AG17" s="272">
        <f t="shared" si="12"/>
        <v>1427649.01</v>
      </c>
      <c r="AH17" s="272">
        <f t="shared" si="12"/>
        <v>311847.78999999998</v>
      </c>
      <c r="AI17" s="272">
        <f t="shared" si="12"/>
        <v>22534.98</v>
      </c>
      <c r="AJ17" s="272">
        <f t="shared" si="12"/>
        <v>3463878.73</v>
      </c>
      <c r="AK17" s="272">
        <f t="shared" si="12"/>
        <v>983997.5</v>
      </c>
      <c r="AL17" s="272">
        <f t="shared" si="12"/>
        <v>887335.61</v>
      </c>
      <c r="AM17" s="272">
        <f t="shared" si="12"/>
        <v>2380330.4104613792</v>
      </c>
      <c r="AN17" s="288">
        <f>SUM(AN11:AN16)</f>
        <v>78579432.927275255</v>
      </c>
      <c r="AO17" s="272">
        <f>SUM(AO11:AO16)</f>
        <v>43528612.272455908</v>
      </c>
      <c r="AP17" s="272">
        <f t="shared" ref="AP17:AZ17" si="13">SUM(AP11:AP16)</f>
        <v>3911386.9</v>
      </c>
      <c r="AQ17" s="272">
        <f t="shared" si="13"/>
        <v>13688120.02481935</v>
      </c>
      <c r="AR17" s="272">
        <f t="shared" si="13"/>
        <v>6231261.1100000003</v>
      </c>
      <c r="AS17" s="272">
        <f t="shared" si="13"/>
        <v>1387072.46</v>
      </c>
      <c r="AT17" s="272">
        <f t="shared" si="13"/>
        <v>362930.98</v>
      </c>
      <c r="AU17" s="272">
        <f t="shared" si="13"/>
        <v>15965.44</v>
      </c>
      <c r="AV17" s="272">
        <f t="shared" si="13"/>
        <v>4257674.84</v>
      </c>
      <c r="AW17" s="272">
        <f t="shared" si="13"/>
        <v>1478883.15</v>
      </c>
      <c r="AX17" s="272">
        <f t="shared" si="13"/>
        <v>898923.52000000002</v>
      </c>
      <c r="AY17" s="281">
        <f t="shared" si="13"/>
        <v>2818602.23</v>
      </c>
      <c r="AZ17" s="293">
        <f t="shared" si="13"/>
        <v>489567.27301556221</v>
      </c>
      <c r="BA17" s="292">
        <f>SUM(BA11:BA16)</f>
        <v>290900448.82100785</v>
      </c>
      <c r="BB17" s="272">
        <f>SUM(BB11:BB16)</f>
        <v>159864478.26412913</v>
      </c>
      <c r="BC17" s="272">
        <f t="shared" ref="BC17:BL17" si="14">SUM(BC11:BC16)</f>
        <v>13474789.939999998</v>
      </c>
      <c r="BD17" s="272">
        <f t="shared" si="14"/>
        <v>54386822.11967013</v>
      </c>
      <c r="BE17" s="272">
        <f t="shared" si="14"/>
        <v>23189116.390000001</v>
      </c>
      <c r="BF17" s="272">
        <f t="shared" si="14"/>
        <v>5620650.5499999998</v>
      </c>
      <c r="BG17" s="272">
        <f t="shared" si="14"/>
        <v>1315622.6199999999</v>
      </c>
      <c r="BH17" s="272">
        <f t="shared" si="14"/>
        <v>86447.02</v>
      </c>
      <c r="BI17" s="272">
        <f t="shared" si="14"/>
        <v>14267927.91</v>
      </c>
      <c r="BJ17" s="272">
        <f>SUM(BJ11:BJ16)</f>
        <v>4706394.9499999993</v>
      </c>
      <c r="BK17" s="272">
        <f t="shared" si="14"/>
        <v>3546846.09</v>
      </c>
      <c r="BL17" s="293">
        <f t="shared" si="14"/>
        <v>9951785.6941930279</v>
      </c>
    </row>
    <row r="18" spans="1:64" customFormat="1" ht="14.85" customHeight="1" x14ac:dyDescent="0.25">
      <c r="A18" s="1500" t="s">
        <v>268</v>
      </c>
      <c r="B18" s="1501"/>
      <c r="C18" s="1502"/>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92" t="s">
        <v>247</v>
      </c>
      <c r="AO18" s="1461"/>
      <c r="AP18" s="1461"/>
      <c r="AQ18" s="1461"/>
      <c r="AR18" s="1461"/>
      <c r="AS18" s="1461"/>
      <c r="AT18" s="1461"/>
      <c r="AU18" s="1461"/>
      <c r="AV18" s="1461"/>
      <c r="AW18" s="1461"/>
      <c r="AX18" s="1461"/>
      <c r="AY18" s="1493"/>
      <c r="AZ18" s="719"/>
      <c r="BA18" s="1460" t="s">
        <v>807</v>
      </c>
      <c r="BB18" s="1461"/>
      <c r="BC18" s="1461"/>
      <c r="BD18" s="1461"/>
      <c r="BE18" s="1461"/>
      <c r="BF18" s="1461"/>
      <c r="BG18" s="1461"/>
      <c r="BH18" s="1461"/>
      <c r="BI18" s="1461"/>
      <c r="BJ18" s="1461"/>
      <c r="BK18" s="1461"/>
      <c r="BL18" s="1462"/>
    </row>
    <row r="19" spans="1:64" customFormat="1" ht="45" customHeight="1" x14ac:dyDescent="0.25">
      <c r="A19" s="1503"/>
      <c r="B19" s="1504"/>
      <c r="C19" s="1505"/>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497" t="s">
        <v>0</v>
      </c>
      <c r="B20" s="124">
        <v>2.1</v>
      </c>
      <c r="C20" s="125" t="s">
        <v>147</v>
      </c>
      <c r="D20" s="273">
        <f t="shared" ref="D20:D27" si="15">SUM(E20:O20)</f>
        <v>7515835.9899999993</v>
      </c>
      <c r="E20" s="251">
        <v>4323130.78</v>
      </c>
      <c r="F20" s="251">
        <v>168115.52</v>
      </c>
      <c r="G20" s="251">
        <v>1722815.47</v>
      </c>
      <c r="H20" s="251">
        <v>681192.14</v>
      </c>
      <c r="I20" s="251">
        <v>5932</v>
      </c>
      <c r="J20" s="251">
        <v>8450.36</v>
      </c>
      <c r="K20" s="251">
        <v>1483</v>
      </c>
      <c r="L20" s="251">
        <v>190313.33000000002</v>
      </c>
      <c r="M20" s="251">
        <v>26619.51</v>
      </c>
      <c r="N20" s="251">
        <v>56537.88</v>
      </c>
      <c r="O20" s="252">
        <v>331246</v>
      </c>
      <c r="P20" s="276">
        <f t="shared" ref="P20:P27" si="16">SUM(Q20:AA20)</f>
        <v>9107345.2799999993</v>
      </c>
      <c r="Q20" s="251">
        <v>5467551.5899999999</v>
      </c>
      <c r="R20" s="251">
        <v>240724</v>
      </c>
      <c r="S20" s="251">
        <v>2125661.8299999996</v>
      </c>
      <c r="T20" s="251">
        <v>733394.26</v>
      </c>
      <c r="U20" s="251">
        <v>3337</v>
      </c>
      <c r="V20" s="251">
        <v>8999.4</v>
      </c>
      <c r="W20" s="251">
        <v>0</v>
      </c>
      <c r="X20" s="251">
        <v>146188.51999999999</v>
      </c>
      <c r="Y20" s="251">
        <v>20189.759999999998</v>
      </c>
      <c r="Z20" s="251">
        <v>36370.19</v>
      </c>
      <c r="AA20" s="252">
        <v>324928.73</v>
      </c>
      <c r="AB20" s="273">
        <f t="shared" ref="AB20:AB27" si="17">SUM(AC20:AM20)</f>
        <v>9599628.3900000025</v>
      </c>
      <c r="AC20" s="251">
        <v>5423053.4400000004</v>
      </c>
      <c r="AD20" s="251">
        <v>288355.45</v>
      </c>
      <c r="AE20" s="251">
        <v>2355937.0700000003</v>
      </c>
      <c r="AF20" s="251">
        <v>803948.11</v>
      </c>
      <c r="AG20" s="251">
        <v>72218.41</v>
      </c>
      <c r="AH20" s="251">
        <v>22021.51</v>
      </c>
      <c r="AI20" s="251">
        <v>0</v>
      </c>
      <c r="AJ20" s="251">
        <v>157886.17000000001</v>
      </c>
      <c r="AK20" s="251">
        <v>10774.55</v>
      </c>
      <c r="AL20" s="251">
        <v>32418.050000000003</v>
      </c>
      <c r="AM20" s="252">
        <v>433015.63</v>
      </c>
      <c r="AN20" s="276">
        <f t="shared" ref="AN20:AN27" si="18">SUM(AO20:AY20)</f>
        <v>7163998.0999999987</v>
      </c>
      <c r="AO20" s="251">
        <v>4534648.21</v>
      </c>
      <c r="AP20" s="251">
        <v>182367.33000000002</v>
      </c>
      <c r="AQ20" s="251">
        <v>1607840.1400000001</v>
      </c>
      <c r="AR20" s="251">
        <v>393611</v>
      </c>
      <c r="AS20" s="251">
        <v>10088.460000000001</v>
      </c>
      <c r="AT20" s="251">
        <v>8980.81</v>
      </c>
      <c r="AU20" s="251">
        <v>0</v>
      </c>
      <c r="AV20" s="249">
        <v>148372.6</v>
      </c>
      <c r="AW20" s="251">
        <v>6376.82</v>
      </c>
      <c r="AX20" s="251">
        <v>55088.630000000005</v>
      </c>
      <c r="AY20" s="252">
        <v>216624.1</v>
      </c>
      <c r="AZ20" s="857">
        <v>256923.13000000003</v>
      </c>
      <c r="BA20" s="294">
        <f t="shared" ref="BA20:BA27" si="19">SUM(BB20:BL20)+AZ20</f>
        <v>33643730.890000008</v>
      </c>
      <c r="BB20" s="271">
        <f t="shared" ref="BB20:BL27" si="20">E20+Q20+AC20+AO20</f>
        <v>19748384.020000003</v>
      </c>
      <c r="BC20" s="271">
        <f t="shared" si="20"/>
        <v>879562.3</v>
      </c>
      <c r="BD20" s="271">
        <f t="shared" si="20"/>
        <v>7812254.5099999998</v>
      </c>
      <c r="BE20" s="271">
        <f t="shared" si="20"/>
        <v>2612145.5099999998</v>
      </c>
      <c r="BF20" s="271">
        <f t="shared" si="20"/>
        <v>91575.87000000001</v>
      </c>
      <c r="BG20" s="271">
        <f t="shared" si="20"/>
        <v>48452.08</v>
      </c>
      <c r="BH20" s="271">
        <f t="shared" si="20"/>
        <v>1483</v>
      </c>
      <c r="BI20" s="271">
        <f t="shared" si="20"/>
        <v>642760.62</v>
      </c>
      <c r="BJ20" s="271">
        <f t="shared" si="20"/>
        <v>63960.639999999992</v>
      </c>
      <c r="BK20" s="271">
        <f t="shared" si="20"/>
        <v>180414.75</v>
      </c>
      <c r="BL20" s="295">
        <f t="shared" si="20"/>
        <v>1305814.46</v>
      </c>
    </row>
    <row r="21" spans="1:64" ht="24.75" x14ac:dyDescent="0.25">
      <c r="A21" s="1498"/>
      <c r="B21" s="126">
        <v>2.2000000000000002</v>
      </c>
      <c r="C21" s="127" t="s">
        <v>148</v>
      </c>
      <c r="D21" s="274">
        <f t="shared" si="15"/>
        <v>208541.07196884218</v>
      </c>
      <c r="E21" s="253">
        <v>199436.83603796834</v>
      </c>
      <c r="F21" s="253">
        <v>7033.1371484112333</v>
      </c>
      <c r="G21" s="253">
        <v>210.70237002333238</v>
      </c>
      <c r="H21" s="253">
        <v>74.855756642436845</v>
      </c>
      <c r="I21" s="253">
        <v>-127.97911275212185</v>
      </c>
      <c r="J21" s="253">
        <v>353.52203552324261</v>
      </c>
      <c r="K21" s="253">
        <v>-31.994778188030363</v>
      </c>
      <c r="L21" s="253">
        <v>20.629240997187452</v>
      </c>
      <c r="M21" s="253">
        <v>2.9770778192684295</v>
      </c>
      <c r="N21" s="253">
        <v>369.53912319386734</v>
      </c>
      <c r="O21" s="254">
        <v>1198.8470692034477</v>
      </c>
      <c r="P21" s="289">
        <f t="shared" si="16"/>
        <v>147876.92275037724</v>
      </c>
      <c r="Q21" s="253">
        <v>136416.82887083341</v>
      </c>
      <c r="R21" s="253">
        <v>6006.1261741295402</v>
      </c>
      <c r="S21" s="253">
        <v>2951.2603517709445</v>
      </c>
      <c r="T21" s="253">
        <v>928.04918583186259</v>
      </c>
      <c r="U21" s="253">
        <v>-101.62264713219307</v>
      </c>
      <c r="V21" s="253">
        <v>224.53736183954024</v>
      </c>
      <c r="W21" s="253">
        <v>0</v>
      </c>
      <c r="X21" s="253">
        <v>184.75111861440087</v>
      </c>
      <c r="Y21" s="253">
        <v>25.559766274714889</v>
      </c>
      <c r="Z21" s="253">
        <v>345.93988364988218</v>
      </c>
      <c r="AA21" s="254">
        <v>895.49268456517143</v>
      </c>
      <c r="AB21" s="274">
        <f t="shared" si="17"/>
        <v>276753.38745593611</v>
      </c>
      <c r="AC21" s="253">
        <v>232594.18571297338</v>
      </c>
      <c r="AD21" s="253">
        <v>12367.53460586361</v>
      </c>
      <c r="AE21" s="253">
        <v>21469.45767930922</v>
      </c>
      <c r="AF21" s="253">
        <v>7075.3453083316581</v>
      </c>
      <c r="AG21" s="253">
        <v>-2864.6324414946666</v>
      </c>
      <c r="AH21" s="253">
        <v>944.50022358992169</v>
      </c>
      <c r="AI21" s="253">
        <v>0</v>
      </c>
      <c r="AJ21" s="253">
        <v>1389.409869375869</v>
      </c>
      <c r="AK21" s="253">
        <v>94.831591892213638</v>
      </c>
      <c r="AL21" s="253">
        <v>520.65301085907572</v>
      </c>
      <c r="AM21" s="254">
        <v>3162.1018952357972</v>
      </c>
      <c r="AN21" s="289">
        <f t="shared" si="18"/>
        <v>608214.46367533458</v>
      </c>
      <c r="AO21" s="253">
        <v>433278.44546988461</v>
      </c>
      <c r="AP21" s="253">
        <v>17223.849825310779</v>
      </c>
      <c r="AQ21" s="253">
        <v>105866.35513870892</v>
      </c>
      <c r="AR21" s="253">
        <v>25916.389465778255</v>
      </c>
      <c r="AS21" s="253">
        <v>-237.51686750103536</v>
      </c>
      <c r="AT21" s="253">
        <v>848.20084139878463</v>
      </c>
      <c r="AU21" s="253">
        <v>0</v>
      </c>
      <c r="AV21" s="253">
        <v>9769.3661858705</v>
      </c>
      <c r="AW21" s="253">
        <v>419.86914137911845</v>
      </c>
      <c r="AX21" s="253">
        <v>3272.7881396128605</v>
      </c>
      <c r="AY21" s="254">
        <v>11856.716334891913</v>
      </c>
      <c r="AZ21" s="526">
        <v>-2158641.6851914255</v>
      </c>
      <c r="BA21" s="296">
        <f t="shared" si="19"/>
        <v>-917255.83934093523</v>
      </c>
      <c r="BB21" s="271">
        <f t="shared" si="20"/>
        <v>1001726.2960916597</v>
      </c>
      <c r="BC21" s="271">
        <f t="shared" si="20"/>
        <v>42630.647753715166</v>
      </c>
      <c r="BD21" s="271">
        <f t="shared" si="20"/>
        <v>130497.77553981243</v>
      </c>
      <c r="BE21" s="271">
        <f t="shared" si="20"/>
        <v>33994.639716584214</v>
      </c>
      <c r="BF21" s="271">
        <f t="shared" si="20"/>
        <v>-3331.7510688800171</v>
      </c>
      <c r="BG21" s="271">
        <f t="shared" si="20"/>
        <v>2370.760462351489</v>
      </c>
      <c r="BH21" s="271">
        <f t="shared" si="20"/>
        <v>-31.994778188030363</v>
      </c>
      <c r="BI21" s="271">
        <f t="shared" si="20"/>
        <v>11364.156414857956</v>
      </c>
      <c r="BJ21" s="271">
        <f t="shared" si="20"/>
        <v>543.23757736531536</v>
      </c>
      <c r="BK21" s="271">
        <f t="shared" si="20"/>
        <v>4508.9201573156861</v>
      </c>
      <c r="BL21" s="291">
        <f t="shared" si="20"/>
        <v>17113.15798389633</v>
      </c>
    </row>
    <row r="22" spans="1:64" x14ac:dyDescent="0.25">
      <c r="A22" s="1498"/>
      <c r="B22" s="126">
        <v>2.2999999999999998</v>
      </c>
      <c r="C22" s="127" t="s">
        <v>149</v>
      </c>
      <c r="D22" s="274">
        <f t="shared" si="15"/>
        <v>2726284.7899999903</v>
      </c>
      <c r="E22" s="253">
        <v>1830244.5899999898</v>
      </c>
      <c r="F22" s="253">
        <v>181698.35</v>
      </c>
      <c r="G22" s="253">
        <v>315301.68</v>
      </c>
      <c r="H22" s="253">
        <v>266686.75</v>
      </c>
      <c r="I22" s="253">
        <v>3597.3100000000004</v>
      </c>
      <c r="J22" s="253">
        <v>11073.18</v>
      </c>
      <c r="K22" s="253">
        <v>631.12</v>
      </c>
      <c r="L22" s="253">
        <v>75818.430000000095</v>
      </c>
      <c r="M22" s="253">
        <v>728.38</v>
      </c>
      <c r="N22" s="253">
        <v>7501.7599999999993</v>
      </c>
      <c r="O22" s="254">
        <v>33003.24</v>
      </c>
      <c r="P22" s="289">
        <f t="shared" si="16"/>
        <v>3073580.2699999898</v>
      </c>
      <c r="Q22" s="253">
        <v>2139689.9299999899</v>
      </c>
      <c r="R22" s="253">
        <v>216653.64</v>
      </c>
      <c r="S22" s="253">
        <v>315114.00999999995</v>
      </c>
      <c r="T22" s="253">
        <v>272954.3</v>
      </c>
      <c r="U22" s="253">
        <v>6016.66</v>
      </c>
      <c r="V22" s="253">
        <v>6646.6</v>
      </c>
      <c r="W22" s="253">
        <v>161.82</v>
      </c>
      <c r="X22" s="253">
        <v>69843.72</v>
      </c>
      <c r="Y22" s="253">
        <v>2291.5</v>
      </c>
      <c r="Z22" s="253">
        <v>6945</v>
      </c>
      <c r="AA22" s="254">
        <v>37263.089999999997</v>
      </c>
      <c r="AB22" s="274">
        <f t="shared" si="17"/>
        <v>3413813.24999998</v>
      </c>
      <c r="AC22" s="253">
        <v>2544906.3799999799</v>
      </c>
      <c r="AD22" s="253">
        <v>230608.43</v>
      </c>
      <c r="AE22" s="253">
        <v>279889.45</v>
      </c>
      <c r="AF22" s="253">
        <v>220742.59</v>
      </c>
      <c r="AG22" s="253">
        <v>4457.34</v>
      </c>
      <c r="AH22" s="253">
        <v>10323.349999999999</v>
      </c>
      <c r="AI22" s="253">
        <v>43.4</v>
      </c>
      <c r="AJ22" s="253">
        <v>69950.33</v>
      </c>
      <c r="AK22" s="253">
        <v>1454.69</v>
      </c>
      <c r="AL22" s="253">
        <v>10005.650000000001</v>
      </c>
      <c r="AM22" s="254">
        <v>41431.639999999992</v>
      </c>
      <c r="AN22" s="289">
        <f t="shared" si="18"/>
        <v>3405356.7500000028</v>
      </c>
      <c r="AO22" s="253">
        <v>2490733.970000003</v>
      </c>
      <c r="AP22" s="253">
        <v>250244.91999999998</v>
      </c>
      <c r="AQ22" s="253">
        <v>297256.31</v>
      </c>
      <c r="AR22" s="253">
        <v>237797.75999999998</v>
      </c>
      <c r="AS22" s="253">
        <v>5670.99</v>
      </c>
      <c r="AT22" s="253">
        <v>7355.35</v>
      </c>
      <c r="AU22" s="253">
        <v>12.92</v>
      </c>
      <c r="AV22" s="253">
        <v>69143.789999999994</v>
      </c>
      <c r="AW22" s="253">
        <v>1041.8</v>
      </c>
      <c r="AX22" s="253">
        <v>8550.1899999999987</v>
      </c>
      <c r="AY22" s="254">
        <v>37548.75</v>
      </c>
      <c r="AZ22" s="526">
        <v>-375310.17000000004</v>
      </c>
      <c r="BA22" s="296">
        <f t="shared" si="19"/>
        <v>12243724.889999961</v>
      </c>
      <c r="BB22" s="271">
        <f t="shared" si="20"/>
        <v>9005574.8699999619</v>
      </c>
      <c r="BC22" s="271">
        <f t="shared" si="20"/>
        <v>879205.33999999985</v>
      </c>
      <c r="BD22" s="271">
        <f t="shared" si="20"/>
        <v>1207561.45</v>
      </c>
      <c r="BE22" s="271">
        <f t="shared" si="20"/>
        <v>998181.4</v>
      </c>
      <c r="BF22" s="271">
        <f t="shared" si="20"/>
        <v>19742.300000000003</v>
      </c>
      <c r="BG22" s="271">
        <f t="shared" si="20"/>
        <v>35398.479999999996</v>
      </c>
      <c r="BH22" s="271">
        <f t="shared" si="20"/>
        <v>849.26</v>
      </c>
      <c r="BI22" s="271">
        <f t="shared" si="20"/>
        <v>284756.27000000008</v>
      </c>
      <c r="BJ22" s="271">
        <f t="shared" si="20"/>
        <v>5516.37</v>
      </c>
      <c r="BK22" s="271">
        <f t="shared" si="20"/>
        <v>33002.6</v>
      </c>
      <c r="BL22" s="291">
        <f t="shared" si="20"/>
        <v>149246.71999999997</v>
      </c>
    </row>
    <row r="23" spans="1:64" x14ac:dyDescent="0.25">
      <c r="A23" s="1498"/>
      <c r="B23" s="126">
        <v>2.4</v>
      </c>
      <c r="C23" s="127" t="s">
        <v>150</v>
      </c>
      <c r="D23" s="274">
        <f t="shared" si="15"/>
        <v>2280027.3099999991</v>
      </c>
      <c r="E23" s="253">
        <v>1366138.7</v>
      </c>
      <c r="F23" s="253">
        <v>101484.29</v>
      </c>
      <c r="G23" s="253">
        <v>480988.30999999907</v>
      </c>
      <c r="H23" s="253">
        <v>173532.55</v>
      </c>
      <c r="I23" s="253">
        <v>26641.43</v>
      </c>
      <c r="J23" s="253">
        <v>6336.09</v>
      </c>
      <c r="K23" s="253">
        <v>330.41</v>
      </c>
      <c r="L23" s="253">
        <v>43139.18</v>
      </c>
      <c r="M23" s="253">
        <v>9701.57</v>
      </c>
      <c r="N23" s="253">
        <v>14111.760000000002</v>
      </c>
      <c r="O23" s="254">
        <v>57623.020000000004</v>
      </c>
      <c r="P23" s="289">
        <f t="shared" si="16"/>
        <v>2407268</v>
      </c>
      <c r="Q23" s="253">
        <v>1450704.88</v>
      </c>
      <c r="R23" s="253">
        <v>103165.59000000001</v>
      </c>
      <c r="S23" s="253">
        <v>552660.6</v>
      </c>
      <c r="T23" s="253">
        <v>175069.65</v>
      </c>
      <c r="U23" s="253">
        <v>21287.77</v>
      </c>
      <c r="V23" s="253">
        <v>12917.94</v>
      </c>
      <c r="W23" s="253">
        <v>36.25</v>
      </c>
      <c r="X23" s="253">
        <v>37257.68</v>
      </c>
      <c r="Y23" s="253">
        <v>6166.21</v>
      </c>
      <c r="Z23" s="253">
        <v>8082.5600000000013</v>
      </c>
      <c r="AA23" s="254">
        <v>39918.869999999995</v>
      </c>
      <c r="AB23" s="274">
        <f t="shared" si="17"/>
        <v>2128169.94</v>
      </c>
      <c r="AC23" s="253">
        <v>1318006.8</v>
      </c>
      <c r="AD23" s="253">
        <v>150924.28999999998</v>
      </c>
      <c r="AE23" s="253">
        <v>418957.05</v>
      </c>
      <c r="AF23" s="253">
        <v>130554.18000000001</v>
      </c>
      <c r="AG23" s="253">
        <v>24920.180000000004</v>
      </c>
      <c r="AH23" s="253">
        <v>11017.71</v>
      </c>
      <c r="AI23" s="253">
        <v>72.170000000000016</v>
      </c>
      <c r="AJ23" s="253">
        <v>17253.940000000002</v>
      </c>
      <c r="AK23" s="253">
        <v>11561.01</v>
      </c>
      <c r="AL23" s="253">
        <v>15349.65</v>
      </c>
      <c r="AM23" s="254">
        <v>29552.959999999999</v>
      </c>
      <c r="AN23" s="289">
        <f t="shared" si="18"/>
        <v>2255887.5999999978</v>
      </c>
      <c r="AO23" s="253">
        <v>1468254.1199999978</v>
      </c>
      <c r="AP23" s="253">
        <v>122813.00000000012</v>
      </c>
      <c r="AQ23" s="253">
        <v>414559.33</v>
      </c>
      <c r="AR23" s="253">
        <v>127708.85999999999</v>
      </c>
      <c r="AS23" s="253">
        <v>26233.73</v>
      </c>
      <c r="AT23" s="253">
        <v>5499.44</v>
      </c>
      <c r="AU23" s="253">
        <v>1194.42</v>
      </c>
      <c r="AV23" s="253">
        <v>35474.75</v>
      </c>
      <c r="AW23" s="253">
        <v>7777.74</v>
      </c>
      <c r="AX23" s="253">
        <v>21671.760000000002</v>
      </c>
      <c r="AY23" s="254">
        <v>24700.449999999997</v>
      </c>
      <c r="AZ23" s="526">
        <v>12273.859999999997</v>
      </c>
      <c r="BA23" s="296">
        <f t="shared" si="19"/>
        <v>9083626.7099999972</v>
      </c>
      <c r="BB23" s="271">
        <f t="shared" si="20"/>
        <v>5603104.4999999981</v>
      </c>
      <c r="BC23" s="271">
        <f t="shared" si="20"/>
        <v>478387.1700000001</v>
      </c>
      <c r="BD23" s="271">
        <f t="shared" si="20"/>
        <v>1867165.2899999991</v>
      </c>
      <c r="BE23" s="271">
        <f t="shared" si="20"/>
        <v>606865.24</v>
      </c>
      <c r="BF23" s="271">
        <f t="shared" si="20"/>
        <v>99083.11</v>
      </c>
      <c r="BG23" s="271">
        <f t="shared" si="20"/>
        <v>35771.18</v>
      </c>
      <c r="BH23" s="271">
        <f t="shared" si="20"/>
        <v>1633.25</v>
      </c>
      <c r="BI23" s="271">
        <f t="shared" si="20"/>
        <v>133125.54999999999</v>
      </c>
      <c r="BJ23" s="271">
        <f t="shared" si="20"/>
        <v>35206.53</v>
      </c>
      <c r="BK23" s="271">
        <f t="shared" si="20"/>
        <v>59215.73</v>
      </c>
      <c r="BL23" s="291">
        <f t="shared" si="20"/>
        <v>151795.29999999999</v>
      </c>
    </row>
    <row r="24" spans="1:64" ht="24.75" x14ac:dyDescent="0.25">
      <c r="A24" s="1498"/>
      <c r="B24" s="126">
        <v>2.5</v>
      </c>
      <c r="C24" s="127" t="s">
        <v>151</v>
      </c>
      <c r="D24" s="274">
        <f t="shared" si="15"/>
        <v>146095.55386812458</v>
      </c>
      <c r="E24" s="253">
        <v>133721.15826938418</v>
      </c>
      <c r="F24" s="253">
        <v>11846.986793183427</v>
      </c>
      <c r="G24" s="253">
        <v>15.162011501982782</v>
      </c>
      <c r="H24" s="253">
        <v>9.9777740615150545</v>
      </c>
      <c r="I24" s="253">
        <v>-674.66188667694587</v>
      </c>
      <c r="J24" s="253">
        <v>728.31933401342872</v>
      </c>
      <c r="K24" s="253">
        <v>-21.463712198171446</v>
      </c>
      <c r="L24" s="253">
        <v>1.0773910802507485</v>
      </c>
      <c r="M24" s="253">
        <v>-0.92856878981066959</v>
      </c>
      <c r="N24" s="253">
        <v>141.26884895459676</v>
      </c>
      <c r="O24" s="254">
        <v>328.6576136101416</v>
      </c>
      <c r="P24" s="289">
        <f t="shared" si="16"/>
        <v>99283.463344657139</v>
      </c>
      <c r="Q24" s="253">
        <v>89581.28081869593</v>
      </c>
      <c r="R24" s="253">
        <v>7979.5726570385741</v>
      </c>
      <c r="S24" s="253">
        <v>1055.1962492314747</v>
      </c>
      <c r="T24" s="253">
        <v>543.51498723524503</v>
      </c>
      <c r="U24" s="253">
        <v>-851.03542468621322</v>
      </c>
      <c r="V24" s="253">
        <v>488.14034237884141</v>
      </c>
      <c r="W24" s="253">
        <v>-6.4682740988627145</v>
      </c>
      <c r="X24" s="253">
        <v>127.97672984712648</v>
      </c>
      <c r="Y24" s="253">
        <v>9.6377361846833427</v>
      </c>
      <c r="Z24" s="253">
        <v>142.93662908941693</v>
      </c>
      <c r="AA24" s="254">
        <v>212.71089374091881</v>
      </c>
      <c r="AB24" s="274">
        <f t="shared" si="17"/>
        <v>192704.70299272396</v>
      </c>
      <c r="AC24" s="253">
        <v>165679.93576364405</v>
      </c>
      <c r="AD24" s="253">
        <v>16363.89781385885</v>
      </c>
      <c r="AE24" s="253">
        <v>6090.5903789880103</v>
      </c>
      <c r="AF24" s="253">
        <v>3062.0464362479747</v>
      </c>
      <c r="AG24" s="253">
        <v>-1197.9487496573315</v>
      </c>
      <c r="AH24" s="253">
        <v>915.31579540394455</v>
      </c>
      <c r="AI24" s="253">
        <v>-5.1612790904585797</v>
      </c>
      <c r="AJ24" s="253">
        <v>757.5055599555958</v>
      </c>
      <c r="AK24" s="253">
        <v>113.23471043975024</v>
      </c>
      <c r="AL24" s="253">
        <v>407.22107857305235</v>
      </c>
      <c r="AM24" s="254">
        <v>518.06548436052276</v>
      </c>
      <c r="AN24" s="289">
        <f t="shared" si="18"/>
        <v>493048.41450947151</v>
      </c>
      <c r="AO24" s="253">
        <v>373910.26299696421</v>
      </c>
      <c r="AP24" s="253">
        <v>35233.797578891012</v>
      </c>
      <c r="AQ24" s="253">
        <v>46817.210241915251</v>
      </c>
      <c r="AR24" s="253">
        <v>24041.820467029091</v>
      </c>
      <c r="AS24" s="253">
        <v>-799.40212376848615</v>
      </c>
      <c r="AT24" s="253">
        <v>1214.0824373307839</v>
      </c>
      <c r="AU24" s="253">
        <v>-30.83089628911646</v>
      </c>
      <c r="AV24" s="253">
        <v>6879.4046326050548</v>
      </c>
      <c r="AW24" s="253">
        <v>579.48644769010866</v>
      </c>
      <c r="AX24" s="253">
        <v>1795.471034875487</v>
      </c>
      <c r="AY24" s="254">
        <v>3407.1116922280889</v>
      </c>
      <c r="AZ24" s="526">
        <v>-424515.9867084446</v>
      </c>
      <c r="BA24" s="296">
        <f t="shared" si="19"/>
        <v>506616.1480065324</v>
      </c>
      <c r="BB24" s="271">
        <f t="shared" si="20"/>
        <v>762892.63784868829</v>
      </c>
      <c r="BC24" s="271">
        <f t="shared" si="20"/>
        <v>71424.254842971859</v>
      </c>
      <c r="BD24" s="271">
        <f t="shared" si="20"/>
        <v>53978.158881636715</v>
      </c>
      <c r="BE24" s="271">
        <f t="shared" si="20"/>
        <v>27657.359664573825</v>
      </c>
      <c r="BF24" s="271">
        <f t="shared" si="20"/>
        <v>-3523.0481847889764</v>
      </c>
      <c r="BG24" s="271">
        <f t="shared" si="20"/>
        <v>3345.8579091269985</v>
      </c>
      <c r="BH24" s="271">
        <f t="shared" si="20"/>
        <v>-63.924161676609202</v>
      </c>
      <c r="BI24" s="271">
        <f t="shared" si="20"/>
        <v>7765.964313488028</v>
      </c>
      <c r="BJ24" s="271">
        <f t="shared" si="20"/>
        <v>701.43032552473164</v>
      </c>
      <c r="BK24" s="271">
        <f t="shared" si="20"/>
        <v>2486.8975914925531</v>
      </c>
      <c r="BL24" s="291">
        <f t="shared" si="20"/>
        <v>4466.545683939672</v>
      </c>
    </row>
    <row r="25" spans="1:64" s="255" customFormat="1" x14ac:dyDescent="0.25">
      <c r="A25" s="1498"/>
      <c r="B25" s="126" t="s">
        <v>96</v>
      </c>
      <c r="C25" s="127" t="s">
        <v>7</v>
      </c>
      <c r="D25" s="274">
        <f t="shared" si="15"/>
        <v>0</v>
      </c>
      <c r="E25" s="253">
        <v>0</v>
      </c>
      <c r="F25" s="253">
        <v>0</v>
      </c>
      <c r="G25" s="253">
        <v>0</v>
      </c>
      <c r="H25" s="253">
        <v>0</v>
      </c>
      <c r="I25" s="253">
        <v>0</v>
      </c>
      <c r="J25" s="253">
        <v>0</v>
      </c>
      <c r="K25" s="253">
        <v>0</v>
      </c>
      <c r="L25" s="253">
        <v>0</v>
      </c>
      <c r="M25" s="253">
        <v>0</v>
      </c>
      <c r="N25" s="253">
        <v>0</v>
      </c>
      <c r="O25" s="254">
        <v>0</v>
      </c>
      <c r="P25" s="289">
        <f t="shared" si="16"/>
        <v>0</v>
      </c>
      <c r="Q25" s="253">
        <v>0</v>
      </c>
      <c r="R25" s="253">
        <v>0</v>
      </c>
      <c r="S25" s="253">
        <v>0</v>
      </c>
      <c r="T25" s="253">
        <v>0</v>
      </c>
      <c r="U25" s="253">
        <v>0</v>
      </c>
      <c r="V25" s="253">
        <v>0</v>
      </c>
      <c r="W25" s="253">
        <v>0</v>
      </c>
      <c r="X25" s="253">
        <v>0</v>
      </c>
      <c r="Y25" s="253">
        <v>0</v>
      </c>
      <c r="Z25" s="253">
        <v>0</v>
      </c>
      <c r="AA25" s="254">
        <v>0</v>
      </c>
      <c r="AB25" s="274">
        <f t="shared" si="17"/>
        <v>0</v>
      </c>
      <c r="AC25" s="253">
        <v>0</v>
      </c>
      <c r="AD25" s="253">
        <v>0</v>
      </c>
      <c r="AE25" s="253">
        <v>0</v>
      </c>
      <c r="AF25" s="253">
        <v>0</v>
      </c>
      <c r="AG25" s="253">
        <v>0</v>
      </c>
      <c r="AH25" s="253">
        <v>0</v>
      </c>
      <c r="AI25" s="253">
        <v>0</v>
      </c>
      <c r="AJ25" s="253">
        <v>0</v>
      </c>
      <c r="AK25" s="253">
        <v>0</v>
      </c>
      <c r="AL25" s="253">
        <v>0</v>
      </c>
      <c r="AM25" s="254">
        <v>0</v>
      </c>
      <c r="AN25" s="289">
        <f t="shared" si="18"/>
        <v>0</v>
      </c>
      <c r="AO25" s="253">
        <v>0</v>
      </c>
      <c r="AP25" s="253">
        <v>0</v>
      </c>
      <c r="AQ25" s="253">
        <v>0</v>
      </c>
      <c r="AR25" s="253">
        <v>0</v>
      </c>
      <c r="AS25" s="253">
        <v>0</v>
      </c>
      <c r="AT25" s="253">
        <v>0</v>
      </c>
      <c r="AU25" s="253">
        <v>0</v>
      </c>
      <c r="AV25" s="253">
        <v>0</v>
      </c>
      <c r="AW25" s="253">
        <v>0</v>
      </c>
      <c r="AX25" s="253">
        <v>0</v>
      </c>
      <c r="AY25" s="254">
        <v>0</v>
      </c>
      <c r="AZ25" s="526">
        <v>0</v>
      </c>
      <c r="BA25" s="296">
        <f t="shared" si="19"/>
        <v>0</v>
      </c>
      <c r="BB25" s="271">
        <f t="shared" si="20"/>
        <v>0</v>
      </c>
      <c r="BC25" s="271">
        <f t="shared" si="20"/>
        <v>0</v>
      </c>
      <c r="BD25" s="271">
        <f t="shared" si="20"/>
        <v>0</v>
      </c>
      <c r="BE25" s="271">
        <f t="shared" si="20"/>
        <v>0</v>
      </c>
      <c r="BF25" s="271">
        <f t="shared" si="20"/>
        <v>0</v>
      </c>
      <c r="BG25" s="271">
        <f t="shared" si="20"/>
        <v>0</v>
      </c>
      <c r="BH25" s="271">
        <f t="shared" si="20"/>
        <v>0</v>
      </c>
      <c r="BI25" s="271">
        <f t="shared" si="20"/>
        <v>0</v>
      </c>
      <c r="BJ25" s="271">
        <f t="shared" si="20"/>
        <v>0</v>
      </c>
      <c r="BK25" s="271">
        <f t="shared" si="20"/>
        <v>0</v>
      </c>
      <c r="BL25" s="291">
        <f t="shared" si="20"/>
        <v>0</v>
      </c>
    </row>
    <row r="26" spans="1:64" s="255" customFormat="1" x14ac:dyDescent="0.25">
      <c r="A26" s="1498"/>
      <c r="B26" s="126" t="s">
        <v>152</v>
      </c>
      <c r="C26" s="127" t="s">
        <v>899</v>
      </c>
      <c r="D26" s="274">
        <f t="shared" si="15"/>
        <v>0</v>
      </c>
      <c r="E26" s="253">
        <v>0</v>
      </c>
      <c r="F26" s="253">
        <v>0</v>
      </c>
      <c r="G26" s="253">
        <v>0</v>
      </c>
      <c r="H26" s="253">
        <v>0</v>
      </c>
      <c r="I26" s="253">
        <v>0</v>
      </c>
      <c r="J26" s="253">
        <v>0</v>
      </c>
      <c r="K26" s="253">
        <v>0</v>
      </c>
      <c r="L26" s="253">
        <v>0</v>
      </c>
      <c r="M26" s="253">
        <v>0</v>
      </c>
      <c r="N26" s="253">
        <v>0</v>
      </c>
      <c r="O26" s="254">
        <v>0</v>
      </c>
      <c r="P26" s="289">
        <f t="shared" si="16"/>
        <v>0</v>
      </c>
      <c r="Q26" s="253">
        <v>0</v>
      </c>
      <c r="R26" s="253">
        <v>0</v>
      </c>
      <c r="S26" s="253">
        <v>0</v>
      </c>
      <c r="T26" s="253">
        <v>0</v>
      </c>
      <c r="U26" s="253">
        <v>0</v>
      </c>
      <c r="V26" s="253">
        <v>0</v>
      </c>
      <c r="W26" s="253">
        <v>0</v>
      </c>
      <c r="X26" s="253">
        <v>0</v>
      </c>
      <c r="Y26" s="253">
        <v>0</v>
      </c>
      <c r="Z26" s="253">
        <v>0</v>
      </c>
      <c r="AA26" s="254">
        <v>0</v>
      </c>
      <c r="AB26" s="274">
        <f t="shared" si="17"/>
        <v>0</v>
      </c>
      <c r="AC26" s="253">
        <v>0</v>
      </c>
      <c r="AD26" s="253">
        <v>0</v>
      </c>
      <c r="AE26" s="253">
        <v>0</v>
      </c>
      <c r="AF26" s="253">
        <v>0</v>
      </c>
      <c r="AG26" s="253">
        <v>0</v>
      </c>
      <c r="AH26" s="253">
        <v>0</v>
      </c>
      <c r="AI26" s="253">
        <v>0</v>
      </c>
      <c r="AJ26" s="253">
        <v>0</v>
      </c>
      <c r="AK26" s="253">
        <v>0</v>
      </c>
      <c r="AL26" s="253">
        <v>0</v>
      </c>
      <c r="AM26" s="254">
        <v>0</v>
      </c>
      <c r="AN26" s="289">
        <f t="shared" si="18"/>
        <v>0</v>
      </c>
      <c r="AO26" s="253">
        <v>0</v>
      </c>
      <c r="AP26" s="253">
        <v>0</v>
      </c>
      <c r="AQ26" s="253">
        <v>0</v>
      </c>
      <c r="AR26" s="253">
        <v>0</v>
      </c>
      <c r="AS26" s="253">
        <v>0</v>
      </c>
      <c r="AT26" s="253">
        <v>0</v>
      </c>
      <c r="AU26" s="253">
        <v>0</v>
      </c>
      <c r="AV26" s="253">
        <v>0</v>
      </c>
      <c r="AW26" s="253">
        <v>0</v>
      </c>
      <c r="AX26" s="253">
        <v>0</v>
      </c>
      <c r="AY26" s="254">
        <v>0</v>
      </c>
      <c r="AZ26" s="526">
        <v>0</v>
      </c>
      <c r="BA26" s="296">
        <f t="shared" si="19"/>
        <v>0</v>
      </c>
      <c r="BB26" s="271">
        <f t="shared" si="20"/>
        <v>0</v>
      </c>
      <c r="BC26" s="271">
        <f t="shared" si="20"/>
        <v>0</v>
      </c>
      <c r="BD26" s="271">
        <f t="shared" si="20"/>
        <v>0</v>
      </c>
      <c r="BE26" s="271">
        <f t="shared" si="20"/>
        <v>0</v>
      </c>
      <c r="BF26" s="271">
        <f t="shared" si="20"/>
        <v>0</v>
      </c>
      <c r="BG26" s="271">
        <f t="shared" si="20"/>
        <v>0</v>
      </c>
      <c r="BH26" s="271">
        <f t="shared" si="20"/>
        <v>0</v>
      </c>
      <c r="BI26" s="271">
        <f t="shared" si="20"/>
        <v>0</v>
      </c>
      <c r="BJ26" s="271">
        <f t="shared" si="20"/>
        <v>0</v>
      </c>
      <c r="BK26" s="271">
        <f t="shared" si="20"/>
        <v>0</v>
      </c>
      <c r="BL26" s="291">
        <f t="shared" si="20"/>
        <v>0</v>
      </c>
    </row>
    <row r="27" spans="1:64" s="255" customFormat="1" x14ac:dyDescent="0.25">
      <c r="A27" s="1498"/>
      <c r="B27" s="126" t="s">
        <v>898</v>
      </c>
      <c r="C27" s="127" t="s">
        <v>24</v>
      </c>
      <c r="D27" s="274">
        <f t="shared" si="15"/>
        <v>631544.75</v>
      </c>
      <c r="E27" s="253">
        <v>444077.18</v>
      </c>
      <c r="F27" s="253">
        <v>0</v>
      </c>
      <c r="G27" s="253">
        <v>187467.57</v>
      </c>
      <c r="H27" s="253">
        <v>0</v>
      </c>
      <c r="I27" s="253">
        <v>0</v>
      </c>
      <c r="J27" s="253">
        <v>0</v>
      </c>
      <c r="K27" s="253">
        <v>0</v>
      </c>
      <c r="L27" s="253">
        <v>0</v>
      </c>
      <c r="M27" s="253">
        <v>0</v>
      </c>
      <c r="N27" s="253">
        <v>0</v>
      </c>
      <c r="O27" s="254">
        <v>0</v>
      </c>
      <c r="P27" s="289">
        <f t="shared" si="16"/>
        <v>205308.91</v>
      </c>
      <c r="Q27" s="253">
        <v>0</v>
      </c>
      <c r="R27" s="253">
        <v>0</v>
      </c>
      <c r="S27" s="253">
        <v>205308.91</v>
      </c>
      <c r="T27" s="253">
        <v>0</v>
      </c>
      <c r="U27" s="253">
        <v>0</v>
      </c>
      <c r="V27" s="253">
        <v>0</v>
      </c>
      <c r="W27" s="253">
        <v>0</v>
      </c>
      <c r="X27" s="253">
        <v>0</v>
      </c>
      <c r="Y27" s="253">
        <v>0</v>
      </c>
      <c r="Z27" s="253">
        <v>0</v>
      </c>
      <c r="AA27" s="254">
        <v>0</v>
      </c>
      <c r="AB27" s="274">
        <f t="shared" si="17"/>
        <v>83407.239999999991</v>
      </c>
      <c r="AC27" s="253">
        <v>0</v>
      </c>
      <c r="AD27" s="253">
        <v>0</v>
      </c>
      <c r="AE27" s="253">
        <v>83407.239999999991</v>
      </c>
      <c r="AF27" s="253">
        <v>0</v>
      </c>
      <c r="AG27" s="253">
        <v>0</v>
      </c>
      <c r="AH27" s="253">
        <v>0</v>
      </c>
      <c r="AI27" s="253">
        <v>0</v>
      </c>
      <c r="AJ27" s="253">
        <v>0</v>
      </c>
      <c r="AK27" s="253">
        <v>0</v>
      </c>
      <c r="AL27" s="253">
        <v>0</v>
      </c>
      <c r="AM27" s="254">
        <v>0</v>
      </c>
      <c r="AN27" s="289">
        <f t="shared" si="18"/>
        <v>52934.36</v>
      </c>
      <c r="AO27" s="253">
        <v>52934.36</v>
      </c>
      <c r="AP27" s="253">
        <v>0</v>
      </c>
      <c r="AQ27" s="253">
        <v>0</v>
      </c>
      <c r="AR27" s="253">
        <v>0</v>
      </c>
      <c r="AS27" s="253">
        <v>0</v>
      </c>
      <c r="AT27" s="253">
        <v>0</v>
      </c>
      <c r="AU27" s="253">
        <v>0</v>
      </c>
      <c r="AV27" s="253">
        <v>0</v>
      </c>
      <c r="AW27" s="253">
        <v>0</v>
      </c>
      <c r="AX27" s="253">
        <v>0</v>
      </c>
      <c r="AY27" s="254">
        <v>0</v>
      </c>
      <c r="AZ27" s="526">
        <v>-112372.25</v>
      </c>
      <c r="BA27" s="296">
        <f t="shared" si="19"/>
        <v>860823.01</v>
      </c>
      <c r="BB27" s="271">
        <f t="shared" si="20"/>
        <v>497011.54</v>
      </c>
      <c r="BC27" s="271">
        <f t="shared" si="20"/>
        <v>0</v>
      </c>
      <c r="BD27" s="271">
        <f t="shared" si="20"/>
        <v>476183.72</v>
      </c>
      <c r="BE27" s="271">
        <f t="shared" si="20"/>
        <v>0</v>
      </c>
      <c r="BF27" s="271">
        <f t="shared" si="20"/>
        <v>0</v>
      </c>
      <c r="BG27" s="271">
        <f t="shared" si="20"/>
        <v>0</v>
      </c>
      <c r="BH27" s="271">
        <f t="shared" si="20"/>
        <v>0</v>
      </c>
      <c r="BI27" s="271">
        <f t="shared" si="20"/>
        <v>0</v>
      </c>
      <c r="BJ27" s="271">
        <f t="shared" si="20"/>
        <v>0</v>
      </c>
      <c r="BK27" s="271">
        <f t="shared" si="20"/>
        <v>0</v>
      </c>
      <c r="BL27" s="291">
        <f t="shared" si="20"/>
        <v>0</v>
      </c>
    </row>
    <row r="28" spans="1:64" s="209" customFormat="1" x14ac:dyDescent="0.25">
      <c r="A28" s="1499"/>
      <c r="B28" s="129" t="s">
        <v>221</v>
      </c>
      <c r="C28" s="130" t="s">
        <v>1</v>
      </c>
      <c r="D28" s="275">
        <f>SUM(D20:D27)</f>
        <v>13508329.465836955</v>
      </c>
      <c r="E28" s="275">
        <f t="shared" ref="E28:O28" si="21">SUM(E20:E27)</f>
        <v>8296749.244307342</v>
      </c>
      <c r="F28" s="275">
        <f t="shared" si="21"/>
        <v>470178.28394159465</v>
      </c>
      <c r="G28" s="275">
        <f t="shared" si="21"/>
        <v>2706798.8943815241</v>
      </c>
      <c r="H28" s="275">
        <f t="shared" si="21"/>
        <v>1121496.273530704</v>
      </c>
      <c r="I28" s="275">
        <f t="shared" si="21"/>
        <v>35368.099000570932</v>
      </c>
      <c r="J28" s="275">
        <f t="shared" si="21"/>
        <v>26941.471369536674</v>
      </c>
      <c r="K28" s="275">
        <f t="shared" si="21"/>
        <v>2391.0715096137983</v>
      </c>
      <c r="L28" s="275">
        <f t="shared" si="21"/>
        <v>309292.64663207758</v>
      </c>
      <c r="M28" s="275">
        <f>SUM(M20:M27)</f>
        <v>37051.50850902946</v>
      </c>
      <c r="N28" s="275">
        <f t="shared" si="21"/>
        <v>78662.207972148477</v>
      </c>
      <c r="O28" s="283">
        <f t="shared" si="21"/>
        <v>423399.76468281361</v>
      </c>
      <c r="P28" s="277">
        <f>SUM(P20:P27)</f>
        <v>15040662.846095026</v>
      </c>
      <c r="Q28" s="275">
        <f t="shared" ref="Q28:AA28" si="22">SUM(Q20:Q27)</f>
        <v>9283944.5096895192</v>
      </c>
      <c r="R28" s="275">
        <f t="shared" si="22"/>
        <v>574528.9288311681</v>
      </c>
      <c r="S28" s="275">
        <f t="shared" si="22"/>
        <v>3202751.8066010023</v>
      </c>
      <c r="T28" s="275">
        <f t="shared" si="22"/>
        <v>1182889.774173067</v>
      </c>
      <c r="U28" s="275">
        <f t="shared" si="22"/>
        <v>29688.771928181595</v>
      </c>
      <c r="V28" s="275">
        <f t="shared" si="22"/>
        <v>29276.617704218381</v>
      </c>
      <c r="W28" s="275">
        <f t="shared" si="22"/>
        <v>191.60172590113729</v>
      </c>
      <c r="X28" s="275">
        <f t="shared" si="22"/>
        <v>253602.64784846149</v>
      </c>
      <c r="Y28" s="275">
        <f>SUM(Y20:Y27)</f>
        <v>28682.667502459393</v>
      </c>
      <c r="Z28" s="275">
        <f t="shared" si="22"/>
        <v>51886.626512739305</v>
      </c>
      <c r="AA28" s="283">
        <f t="shared" si="22"/>
        <v>403218.89357830613</v>
      </c>
      <c r="AB28" s="275">
        <f>SUM(AB20:AB27)</f>
        <v>15694476.910448642</v>
      </c>
      <c r="AC28" s="275">
        <f t="shared" ref="AC28:AM28" si="23">SUM(AC20:AC27)</f>
        <v>9684240.7414765991</v>
      </c>
      <c r="AD28" s="275">
        <f t="shared" si="23"/>
        <v>698619.60241972248</v>
      </c>
      <c r="AE28" s="275">
        <f t="shared" si="23"/>
        <v>3165750.858058298</v>
      </c>
      <c r="AF28" s="275">
        <f t="shared" si="23"/>
        <v>1165382.2717445795</v>
      </c>
      <c r="AG28" s="275">
        <f t="shared" si="23"/>
        <v>97533.348808848008</v>
      </c>
      <c r="AH28" s="275">
        <f t="shared" si="23"/>
        <v>45222.386018993857</v>
      </c>
      <c r="AI28" s="275">
        <f t="shared" si="23"/>
        <v>110.40872090954144</v>
      </c>
      <c r="AJ28" s="275">
        <f t="shared" si="23"/>
        <v>247237.35542933148</v>
      </c>
      <c r="AK28" s="275">
        <f>SUM(AK20:AK27)</f>
        <v>23998.316302331965</v>
      </c>
      <c r="AL28" s="275">
        <f t="shared" si="23"/>
        <v>58701.224089432129</v>
      </c>
      <c r="AM28" s="283">
        <f t="shared" si="23"/>
        <v>507680.39737959631</v>
      </c>
      <c r="AN28" s="277">
        <f>SUM(AN20:AN27)</f>
        <v>13979439.688184805</v>
      </c>
      <c r="AO28" s="275">
        <f t="shared" ref="AO28:AY28" si="24">SUM(AO20:AO27)</f>
        <v>9353759.3684668485</v>
      </c>
      <c r="AP28" s="275">
        <f t="shared" si="24"/>
        <v>607882.89740420191</v>
      </c>
      <c r="AQ28" s="275">
        <f t="shared" si="24"/>
        <v>2472339.3453806243</v>
      </c>
      <c r="AR28" s="275">
        <f t="shared" si="24"/>
        <v>809075.82993280736</v>
      </c>
      <c r="AS28" s="275">
        <f t="shared" si="24"/>
        <v>40956.261008730478</v>
      </c>
      <c r="AT28" s="275">
        <f t="shared" si="24"/>
        <v>23897.883278729565</v>
      </c>
      <c r="AU28" s="275">
        <f t="shared" si="24"/>
        <v>1176.5091037108837</v>
      </c>
      <c r="AV28" s="275">
        <f t="shared" si="24"/>
        <v>269639.91081847553</v>
      </c>
      <c r="AW28" s="275">
        <f>SUM(AW20:AW27)</f>
        <v>16195.715589069227</v>
      </c>
      <c r="AX28" s="275">
        <f t="shared" si="24"/>
        <v>90378.839174488356</v>
      </c>
      <c r="AY28" s="283">
        <f t="shared" si="24"/>
        <v>294137.12802712002</v>
      </c>
      <c r="AZ28" s="293">
        <f>SUM(AZ20:AZ27)</f>
        <v>-2801643.1018998702</v>
      </c>
      <c r="BA28" s="297">
        <f>SUM(BA20:BA27)</f>
        <v>55421265.808665559</v>
      </c>
      <c r="BB28" s="280">
        <f t="shared" ref="BB28:BL28" si="25">SUM(BB20:BB27)</f>
        <v>36618693.863940313</v>
      </c>
      <c r="BC28" s="280">
        <f t="shared" si="25"/>
        <v>2351209.712596687</v>
      </c>
      <c r="BD28" s="280">
        <f t="shared" si="25"/>
        <v>11547640.904421449</v>
      </c>
      <c r="BE28" s="280">
        <f t="shared" si="25"/>
        <v>4278844.1493811579</v>
      </c>
      <c r="BF28" s="280">
        <f t="shared" si="25"/>
        <v>203546.48074633101</v>
      </c>
      <c r="BG28" s="280">
        <f t="shared" si="25"/>
        <v>125338.35837147848</v>
      </c>
      <c r="BH28" s="280">
        <f t="shared" si="25"/>
        <v>3869.5910601353603</v>
      </c>
      <c r="BI28" s="280">
        <f t="shared" si="25"/>
        <v>1079772.560728346</v>
      </c>
      <c r="BJ28" s="280">
        <f>SUM(BJ20:BJ27)</f>
        <v>105928.20790289005</v>
      </c>
      <c r="BK28" s="280">
        <f t="shared" si="25"/>
        <v>279628.89774880826</v>
      </c>
      <c r="BL28" s="293">
        <f t="shared" si="25"/>
        <v>1628436.183667836</v>
      </c>
    </row>
    <row r="29" spans="1:64" ht="14.85" customHeight="1" x14ac:dyDescent="0.25">
      <c r="A29" s="1497" t="s">
        <v>53</v>
      </c>
      <c r="B29" s="124">
        <v>3.1</v>
      </c>
      <c r="C29" s="131" t="s">
        <v>33</v>
      </c>
      <c r="D29" s="273">
        <f t="shared" ref="D29:D35" si="26">SUM(E29:O29)</f>
        <v>10215495.040000105</v>
      </c>
      <c r="E29" s="251">
        <v>6734022.0100001097</v>
      </c>
      <c r="F29" s="251">
        <v>424780.109999999</v>
      </c>
      <c r="G29" s="251">
        <v>1713341.03</v>
      </c>
      <c r="H29" s="251">
        <v>632466.62999999803</v>
      </c>
      <c r="I29" s="251">
        <v>114081.58</v>
      </c>
      <c r="J29" s="251">
        <v>31346.1</v>
      </c>
      <c r="K29" s="251">
        <v>1650.7099999999998</v>
      </c>
      <c r="L29" s="251">
        <v>159187.79</v>
      </c>
      <c r="M29" s="251">
        <v>17820.16</v>
      </c>
      <c r="N29" s="251">
        <v>157007.15</v>
      </c>
      <c r="O29" s="252">
        <v>229791.77</v>
      </c>
      <c r="P29" s="273">
        <f t="shared" ref="P29:P35" si="27">SUM(Q29:AA29)</f>
        <v>10195220.7600001</v>
      </c>
      <c r="Q29" s="251">
        <v>7168731.3300001007</v>
      </c>
      <c r="R29" s="251">
        <v>465549.52</v>
      </c>
      <c r="S29" s="251">
        <v>1433570.59</v>
      </c>
      <c r="T29" s="251">
        <v>555306.63</v>
      </c>
      <c r="U29" s="251">
        <v>84028.62000000001</v>
      </c>
      <c r="V29" s="251">
        <v>36041.590000000004</v>
      </c>
      <c r="W29" s="251">
        <v>357.75000000000102</v>
      </c>
      <c r="X29" s="251">
        <v>154891.23000000001</v>
      </c>
      <c r="Y29" s="251">
        <v>15081.68</v>
      </c>
      <c r="Z29" s="251">
        <v>54865.5</v>
      </c>
      <c r="AA29" s="252">
        <v>226796.32</v>
      </c>
      <c r="AB29" s="273">
        <f t="shared" ref="AB29:AB35" si="28">SUM(AC29:AM29)</f>
        <v>11079142.860000148</v>
      </c>
      <c r="AC29" s="251">
        <v>7967064.8400001498</v>
      </c>
      <c r="AD29" s="251">
        <v>482497.20999999996</v>
      </c>
      <c r="AE29" s="251">
        <v>1545140.85</v>
      </c>
      <c r="AF29" s="251">
        <v>542848.94999999902</v>
      </c>
      <c r="AG29" s="251">
        <v>89455.16</v>
      </c>
      <c r="AH29" s="251">
        <v>36338.080000000002</v>
      </c>
      <c r="AI29" s="251">
        <v>82.71</v>
      </c>
      <c r="AJ29" s="251">
        <v>130045.95</v>
      </c>
      <c r="AK29" s="251">
        <v>13082.77</v>
      </c>
      <c r="AL29" s="251">
        <v>56549.100000000006</v>
      </c>
      <c r="AM29" s="252">
        <v>216037.24000000002</v>
      </c>
      <c r="AN29" s="276">
        <f t="shared" ref="AN29:AN35" si="29">SUM(AO29:AY29)</f>
        <v>10704775.320000058</v>
      </c>
      <c r="AO29" s="251">
        <v>7645372.15000006</v>
      </c>
      <c r="AP29" s="251">
        <v>494067</v>
      </c>
      <c r="AQ29" s="251">
        <v>1472153.2</v>
      </c>
      <c r="AR29" s="251">
        <v>553102.56999999902</v>
      </c>
      <c r="AS29" s="251">
        <v>94289.49</v>
      </c>
      <c r="AT29" s="251">
        <v>22354.58</v>
      </c>
      <c r="AU29" s="251">
        <v>463.39</v>
      </c>
      <c r="AV29" s="249">
        <v>135250.03999999998</v>
      </c>
      <c r="AW29" s="251">
        <v>11403.630000000001</v>
      </c>
      <c r="AX29" s="251">
        <v>66719.61</v>
      </c>
      <c r="AY29" s="252">
        <v>209599.6599999998</v>
      </c>
      <c r="AZ29" s="857">
        <v>703094.22</v>
      </c>
      <c r="BA29" s="294">
        <f t="shared" ref="BA29:BA35" si="30">SUM(BB29:BL29)+AZ29</f>
        <v>42897728.20000042</v>
      </c>
      <c r="BB29" s="271">
        <f t="shared" ref="BB29:BL35" si="31">E29+Q29+AC29+AO29</f>
        <v>29515190.330000423</v>
      </c>
      <c r="BC29" s="271">
        <f t="shared" si="31"/>
        <v>1866893.8399999989</v>
      </c>
      <c r="BD29" s="271">
        <f t="shared" si="31"/>
        <v>6164205.6700000009</v>
      </c>
      <c r="BE29" s="271">
        <f t="shared" si="31"/>
        <v>2283724.7799999961</v>
      </c>
      <c r="BF29" s="271">
        <f t="shared" si="31"/>
        <v>381854.85</v>
      </c>
      <c r="BG29" s="271">
        <f t="shared" si="31"/>
        <v>126080.35</v>
      </c>
      <c r="BH29" s="271">
        <f t="shared" si="31"/>
        <v>2554.5600000000009</v>
      </c>
      <c r="BI29" s="271">
        <f t="shared" si="31"/>
        <v>579375.01</v>
      </c>
      <c r="BJ29" s="271">
        <f t="shared" si="31"/>
        <v>57388.240000000005</v>
      </c>
      <c r="BK29" s="271">
        <f t="shared" si="31"/>
        <v>335141.36</v>
      </c>
      <c r="BL29" s="295">
        <f t="shared" si="31"/>
        <v>882224.98999999976</v>
      </c>
    </row>
    <row r="30" spans="1:64" x14ac:dyDescent="0.25">
      <c r="A30" s="1498"/>
      <c r="B30" s="126">
        <v>3.2</v>
      </c>
      <c r="C30" s="131" t="s">
        <v>34</v>
      </c>
      <c r="D30" s="274">
        <f t="shared" si="26"/>
        <v>4658.17</v>
      </c>
      <c r="E30" s="253">
        <v>1848.56</v>
      </c>
      <c r="F30" s="253">
        <v>75.260000000000005</v>
      </c>
      <c r="G30" s="253">
        <v>436.5</v>
      </c>
      <c r="H30" s="253">
        <v>75.680000000000007</v>
      </c>
      <c r="I30" s="253">
        <v>288.17</v>
      </c>
      <c r="J30" s="253">
        <v>0</v>
      </c>
      <c r="K30" s="253">
        <v>0</v>
      </c>
      <c r="L30" s="253">
        <v>0</v>
      </c>
      <c r="M30" s="253">
        <v>745.86</v>
      </c>
      <c r="N30" s="253">
        <v>1107.8</v>
      </c>
      <c r="O30" s="254">
        <v>80.34</v>
      </c>
      <c r="P30" s="274">
        <f t="shared" si="27"/>
        <v>6211.78</v>
      </c>
      <c r="Q30" s="253">
        <v>2079.92</v>
      </c>
      <c r="R30" s="253">
        <v>0</v>
      </c>
      <c r="S30" s="253">
        <v>1591.45</v>
      </c>
      <c r="T30" s="253">
        <v>0</v>
      </c>
      <c r="U30" s="253">
        <v>1130.48</v>
      </c>
      <c r="V30" s="253">
        <v>0</v>
      </c>
      <c r="W30" s="253">
        <v>0</v>
      </c>
      <c r="X30" s="253">
        <v>0</v>
      </c>
      <c r="Y30" s="253">
        <v>0</v>
      </c>
      <c r="Z30" s="253">
        <v>1174.9000000000001</v>
      </c>
      <c r="AA30" s="254">
        <v>235.03</v>
      </c>
      <c r="AB30" s="274">
        <f t="shared" si="28"/>
        <v>4726.8099999999995</v>
      </c>
      <c r="AC30" s="253">
        <v>2391.1799999999998</v>
      </c>
      <c r="AD30" s="253">
        <v>229.39</v>
      </c>
      <c r="AE30" s="253">
        <v>894.65</v>
      </c>
      <c r="AF30" s="253">
        <v>0</v>
      </c>
      <c r="AG30" s="253">
        <v>0</v>
      </c>
      <c r="AH30" s="253">
        <v>8.4700000000000006</v>
      </c>
      <c r="AI30" s="253">
        <v>0</v>
      </c>
      <c r="AJ30" s="253">
        <v>0</v>
      </c>
      <c r="AK30" s="253">
        <v>0</v>
      </c>
      <c r="AL30" s="253">
        <v>1145.58</v>
      </c>
      <c r="AM30" s="254">
        <v>57.54</v>
      </c>
      <c r="AN30" s="289">
        <f t="shared" si="29"/>
        <v>3267.0699999999997</v>
      </c>
      <c r="AO30" s="253">
        <v>1662.23</v>
      </c>
      <c r="AP30" s="253">
        <v>245</v>
      </c>
      <c r="AQ30" s="253">
        <v>124.56</v>
      </c>
      <c r="AR30" s="253">
        <v>0</v>
      </c>
      <c r="AS30" s="253">
        <v>508.25</v>
      </c>
      <c r="AT30" s="253">
        <v>0</v>
      </c>
      <c r="AU30" s="253">
        <v>0</v>
      </c>
      <c r="AV30" s="253">
        <v>105</v>
      </c>
      <c r="AW30" s="253">
        <v>0</v>
      </c>
      <c r="AX30" s="253">
        <v>410.6</v>
      </c>
      <c r="AY30" s="254">
        <v>211.43</v>
      </c>
      <c r="AZ30" s="526">
        <v>4210.66</v>
      </c>
      <c r="BA30" s="296">
        <f t="shared" si="30"/>
        <v>23074.489999999998</v>
      </c>
      <c r="BB30" s="271">
        <f t="shared" si="31"/>
        <v>7981.8899999999994</v>
      </c>
      <c r="BC30" s="271">
        <f t="shared" si="31"/>
        <v>549.65</v>
      </c>
      <c r="BD30" s="271">
        <f t="shared" si="31"/>
        <v>3047.16</v>
      </c>
      <c r="BE30" s="271">
        <f t="shared" si="31"/>
        <v>75.680000000000007</v>
      </c>
      <c r="BF30" s="271">
        <f t="shared" si="31"/>
        <v>1926.9</v>
      </c>
      <c r="BG30" s="271">
        <f t="shared" si="31"/>
        <v>8.4700000000000006</v>
      </c>
      <c r="BH30" s="271">
        <f t="shared" si="31"/>
        <v>0</v>
      </c>
      <c r="BI30" s="271">
        <f t="shared" si="31"/>
        <v>105</v>
      </c>
      <c r="BJ30" s="271">
        <f t="shared" si="31"/>
        <v>745.86</v>
      </c>
      <c r="BK30" s="271">
        <f t="shared" si="31"/>
        <v>3838.8799999999997</v>
      </c>
      <c r="BL30" s="291">
        <f t="shared" si="31"/>
        <v>584.34</v>
      </c>
    </row>
    <row r="31" spans="1:64" x14ac:dyDescent="0.25">
      <c r="A31" s="1498"/>
      <c r="B31" s="126">
        <v>3.3</v>
      </c>
      <c r="C31" s="131" t="s">
        <v>54</v>
      </c>
      <c r="D31" s="274">
        <f t="shared" si="26"/>
        <v>8743.119999999999</v>
      </c>
      <c r="E31" s="253">
        <v>7547.09</v>
      </c>
      <c r="F31" s="253">
        <v>405.67</v>
      </c>
      <c r="G31" s="253">
        <v>296.18</v>
      </c>
      <c r="H31" s="253">
        <v>217.93</v>
      </c>
      <c r="I31" s="253">
        <v>97.4</v>
      </c>
      <c r="J31" s="253">
        <v>0</v>
      </c>
      <c r="K31" s="253">
        <v>0</v>
      </c>
      <c r="L31" s="253">
        <v>26.05</v>
      </c>
      <c r="M31" s="253">
        <v>0</v>
      </c>
      <c r="N31" s="253">
        <v>152.80000000000001</v>
      </c>
      <c r="O31" s="254">
        <v>0</v>
      </c>
      <c r="P31" s="274">
        <f t="shared" si="27"/>
        <v>11177.859999999999</v>
      </c>
      <c r="Q31" s="253">
        <v>8737.11</v>
      </c>
      <c r="R31" s="253">
        <v>693.13</v>
      </c>
      <c r="S31" s="253">
        <v>733.14</v>
      </c>
      <c r="T31" s="253">
        <v>598.52</v>
      </c>
      <c r="U31" s="253">
        <v>94.74</v>
      </c>
      <c r="V31" s="253">
        <v>0</v>
      </c>
      <c r="W31" s="253">
        <v>0</v>
      </c>
      <c r="X31" s="253">
        <v>264.70999999999998</v>
      </c>
      <c r="Y31" s="253">
        <v>0</v>
      </c>
      <c r="Z31" s="253">
        <v>56.51</v>
      </c>
      <c r="AA31" s="254">
        <v>0</v>
      </c>
      <c r="AB31" s="274">
        <f t="shared" si="28"/>
        <v>19702.55</v>
      </c>
      <c r="AC31" s="253">
        <v>16025.150000000001</v>
      </c>
      <c r="AD31" s="253">
        <v>909.79</v>
      </c>
      <c r="AE31" s="253">
        <v>1614.77</v>
      </c>
      <c r="AF31" s="253">
        <v>731.84</v>
      </c>
      <c r="AG31" s="253">
        <v>62.55</v>
      </c>
      <c r="AH31" s="253">
        <v>167.6</v>
      </c>
      <c r="AI31" s="253">
        <v>0</v>
      </c>
      <c r="AJ31" s="253">
        <v>0</v>
      </c>
      <c r="AK31" s="253">
        <v>0</v>
      </c>
      <c r="AL31" s="253">
        <v>0</v>
      </c>
      <c r="AM31" s="254">
        <v>190.85</v>
      </c>
      <c r="AN31" s="289">
        <f t="shared" si="29"/>
        <v>21211.140000000003</v>
      </c>
      <c r="AO31" s="253">
        <v>17358.099999999999</v>
      </c>
      <c r="AP31" s="253">
        <v>641.66</v>
      </c>
      <c r="AQ31" s="253">
        <v>1235.8800000000001</v>
      </c>
      <c r="AR31" s="253">
        <v>642.65</v>
      </c>
      <c r="AS31" s="253">
        <v>44.03</v>
      </c>
      <c r="AT31" s="253">
        <v>0</v>
      </c>
      <c r="AU31" s="253">
        <v>0</v>
      </c>
      <c r="AV31" s="253">
        <v>1090.56</v>
      </c>
      <c r="AW31" s="253">
        <v>0</v>
      </c>
      <c r="AX31" s="253">
        <v>47.68</v>
      </c>
      <c r="AY31" s="254">
        <v>150.58000000000001</v>
      </c>
      <c r="AZ31" s="526">
        <v>336.02000000000004</v>
      </c>
      <c r="BA31" s="296">
        <f t="shared" si="30"/>
        <v>61170.689999999995</v>
      </c>
      <c r="BB31" s="271">
        <f t="shared" si="31"/>
        <v>49667.45</v>
      </c>
      <c r="BC31" s="271">
        <f t="shared" si="31"/>
        <v>2650.25</v>
      </c>
      <c r="BD31" s="271">
        <f t="shared" si="31"/>
        <v>3879.9700000000003</v>
      </c>
      <c r="BE31" s="271">
        <f t="shared" si="31"/>
        <v>2190.94</v>
      </c>
      <c r="BF31" s="271">
        <f t="shared" si="31"/>
        <v>298.72000000000003</v>
      </c>
      <c r="BG31" s="271">
        <f t="shared" si="31"/>
        <v>167.6</v>
      </c>
      <c r="BH31" s="271">
        <f t="shared" si="31"/>
        <v>0</v>
      </c>
      <c r="BI31" s="271">
        <f t="shared" si="31"/>
        <v>1381.32</v>
      </c>
      <c r="BJ31" s="271">
        <f t="shared" si="31"/>
        <v>0</v>
      </c>
      <c r="BK31" s="271">
        <f t="shared" si="31"/>
        <v>256.99</v>
      </c>
      <c r="BL31" s="291">
        <f t="shared" si="31"/>
        <v>341.43</v>
      </c>
    </row>
    <row r="32" spans="1:64" x14ac:dyDescent="0.25">
      <c r="A32" s="1498"/>
      <c r="B32" s="221" t="s">
        <v>44</v>
      </c>
      <c r="C32" s="229" t="s">
        <v>153</v>
      </c>
      <c r="D32" s="274">
        <f t="shared" si="26"/>
        <v>0</v>
      </c>
      <c r="E32" s="253">
        <v>0</v>
      </c>
      <c r="F32" s="253">
        <v>0</v>
      </c>
      <c r="G32" s="253">
        <v>0</v>
      </c>
      <c r="H32" s="253">
        <v>0</v>
      </c>
      <c r="I32" s="253">
        <v>0</v>
      </c>
      <c r="J32" s="253">
        <v>0</v>
      </c>
      <c r="K32" s="253">
        <v>0</v>
      </c>
      <c r="L32" s="253">
        <v>0</v>
      </c>
      <c r="M32" s="253">
        <v>0</v>
      </c>
      <c r="N32" s="253">
        <v>0</v>
      </c>
      <c r="O32" s="254">
        <v>0</v>
      </c>
      <c r="P32" s="274">
        <f t="shared" si="27"/>
        <v>0</v>
      </c>
      <c r="Q32" s="812">
        <v>0</v>
      </c>
      <c r="R32" s="812">
        <v>0</v>
      </c>
      <c r="S32" s="812">
        <v>0</v>
      </c>
      <c r="T32" s="812">
        <v>0</v>
      </c>
      <c r="U32" s="812">
        <v>0</v>
      </c>
      <c r="V32" s="812">
        <v>0</v>
      </c>
      <c r="W32" s="812">
        <v>0</v>
      </c>
      <c r="X32" s="812">
        <v>0</v>
      </c>
      <c r="Y32" s="253">
        <v>0</v>
      </c>
      <c r="Z32" s="812">
        <v>0</v>
      </c>
      <c r="AA32" s="813">
        <v>0</v>
      </c>
      <c r="AB32" s="274">
        <f>SUM(AC32:AM32)</f>
        <v>0</v>
      </c>
      <c r="AC32" s="812">
        <v>0</v>
      </c>
      <c r="AD32" s="812">
        <v>0</v>
      </c>
      <c r="AE32" s="812">
        <v>0</v>
      </c>
      <c r="AF32" s="812">
        <v>0</v>
      </c>
      <c r="AG32" s="812">
        <v>0</v>
      </c>
      <c r="AH32" s="812">
        <v>0</v>
      </c>
      <c r="AI32" s="812">
        <v>0</v>
      </c>
      <c r="AJ32" s="812">
        <v>0</v>
      </c>
      <c r="AK32" s="253">
        <v>0</v>
      </c>
      <c r="AL32" s="812">
        <v>0</v>
      </c>
      <c r="AM32" s="813">
        <v>0</v>
      </c>
      <c r="AN32" s="289">
        <f t="shared" si="29"/>
        <v>0</v>
      </c>
      <c r="AO32" s="812">
        <v>0</v>
      </c>
      <c r="AP32" s="812">
        <v>0</v>
      </c>
      <c r="AQ32" s="812">
        <v>0</v>
      </c>
      <c r="AR32" s="812">
        <v>0</v>
      </c>
      <c r="AS32" s="812">
        <v>0</v>
      </c>
      <c r="AT32" s="812">
        <v>0</v>
      </c>
      <c r="AU32" s="812">
        <v>0</v>
      </c>
      <c r="AV32" s="812">
        <v>0</v>
      </c>
      <c r="AW32" s="253">
        <v>0</v>
      </c>
      <c r="AX32" s="812">
        <v>0</v>
      </c>
      <c r="AY32" s="813">
        <v>0</v>
      </c>
      <c r="AZ32" s="858">
        <v>0</v>
      </c>
      <c r="BA32" s="296">
        <f t="shared" si="30"/>
        <v>0</v>
      </c>
      <c r="BB32" s="271">
        <f t="shared" si="31"/>
        <v>0</v>
      </c>
      <c r="BC32" s="271">
        <f t="shared" si="31"/>
        <v>0</v>
      </c>
      <c r="BD32" s="271">
        <f t="shared" si="31"/>
        <v>0</v>
      </c>
      <c r="BE32" s="271">
        <f t="shared" si="31"/>
        <v>0</v>
      </c>
      <c r="BF32" s="271">
        <f t="shared" si="31"/>
        <v>0</v>
      </c>
      <c r="BG32" s="271">
        <f t="shared" si="31"/>
        <v>0</v>
      </c>
      <c r="BH32" s="271">
        <f t="shared" si="31"/>
        <v>0</v>
      </c>
      <c r="BI32" s="271">
        <f t="shared" si="31"/>
        <v>0</v>
      </c>
      <c r="BJ32" s="271">
        <f t="shared" si="31"/>
        <v>0</v>
      </c>
      <c r="BK32" s="271">
        <f t="shared" si="31"/>
        <v>0</v>
      </c>
      <c r="BL32" s="546">
        <f t="shared" si="31"/>
        <v>0</v>
      </c>
    </row>
    <row r="33" spans="1:64" x14ac:dyDescent="0.25">
      <c r="A33" s="1498"/>
      <c r="B33" s="126" t="s">
        <v>41</v>
      </c>
      <c r="C33" s="131" t="s">
        <v>52</v>
      </c>
      <c r="D33" s="274">
        <f t="shared" si="26"/>
        <v>6672222.330016193</v>
      </c>
      <c r="E33" s="253">
        <v>5979341.8800163399</v>
      </c>
      <c r="F33" s="253">
        <v>154529.74999995201</v>
      </c>
      <c r="G33" s="253">
        <v>327854.78999989899</v>
      </c>
      <c r="H33" s="253">
        <v>85206.629999990502</v>
      </c>
      <c r="I33" s="253">
        <v>67485.6500000081</v>
      </c>
      <c r="J33" s="253">
        <v>7391.28</v>
      </c>
      <c r="K33" s="253">
        <v>1003.8</v>
      </c>
      <c r="L33" s="253">
        <v>21549.910000000898</v>
      </c>
      <c r="M33" s="253">
        <v>1829.6</v>
      </c>
      <c r="N33" s="253">
        <v>20061.300000003899</v>
      </c>
      <c r="O33" s="254">
        <v>5967.7399999999398</v>
      </c>
      <c r="P33" s="274">
        <f t="shared" si="27"/>
        <v>7129130.5400196128</v>
      </c>
      <c r="Q33" s="253">
        <v>6365388.9400196904</v>
      </c>
      <c r="R33" s="253">
        <v>172981.64999993701</v>
      </c>
      <c r="S33" s="253">
        <v>353239.96999998903</v>
      </c>
      <c r="T33" s="253">
        <v>94596.239999987796</v>
      </c>
      <c r="U33" s="253">
        <v>72228.85000000491</v>
      </c>
      <c r="V33" s="253">
        <v>7614.0999999999603</v>
      </c>
      <c r="W33" s="253">
        <v>1032.01</v>
      </c>
      <c r="X33" s="253">
        <v>24007.030000000901</v>
      </c>
      <c r="Y33" s="253">
        <v>1516.17</v>
      </c>
      <c r="Z33" s="253">
        <v>21953.7800000034</v>
      </c>
      <c r="AA33" s="254">
        <v>14571.800000000001</v>
      </c>
      <c r="AB33" s="274">
        <f t="shared" si="28"/>
        <v>7240569.539989017</v>
      </c>
      <c r="AC33" s="253">
        <v>6467906.0399890598</v>
      </c>
      <c r="AD33" s="253">
        <v>184483.26999996201</v>
      </c>
      <c r="AE33" s="253">
        <v>349186.049999993</v>
      </c>
      <c r="AF33" s="253">
        <v>95250.049999999697</v>
      </c>
      <c r="AG33" s="253">
        <v>73399.990000000398</v>
      </c>
      <c r="AH33" s="253">
        <v>7659.59</v>
      </c>
      <c r="AI33" s="253">
        <v>932.02999999999895</v>
      </c>
      <c r="AJ33" s="253">
        <v>24350.870000000301</v>
      </c>
      <c r="AK33" s="253">
        <v>1388.07</v>
      </c>
      <c r="AL33" s="253">
        <v>21437.010000002101</v>
      </c>
      <c r="AM33" s="254">
        <v>14576.5699999996</v>
      </c>
      <c r="AN33" s="289">
        <f t="shared" si="29"/>
        <v>7274917.0299725197</v>
      </c>
      <c r="AO33" s="253">
        <v>6493410.5599725498</v>
      </c>
      <c r="AP33" s="253">
        <v>195866.75999997198</v>
      </c>
      <c r="AQ33" s="253">
        <v>343121.20999999502</v>
      </c>
      <c r="AR33" s="253">
        <v>96423.160000005708</v>
      </c>
      <c r="AS33" s="253">
        <v>73810.259999997987</v>
      </c>
      <c r="AT33" s="253">
        <v>8282.0600000000104</v>
      </c>
      <c r="AU33" s="253">
        <v>791.05999999999801</v>
      </c>
      <c r="AV33" s="253">
        <v>24570.950000000099</v>
      </c>
      <c r="AW33" s="253">
        <v>1400.88</v>
      </c>
      <c r="AX33" s="253">
        <v>20321.580000000798</v>
      </c>
      <c r="AY33" s="254">
        <v>16918.549999999199</v>
      </c>
      <c r="AZ33" s="526">
        <v>0</v>
      </c>
      <c r="BA33" s="296">
        <f t="shared" si="30"/>
        <v>28316839.439997349</v>
      </c>
      <c r="BB33" s="271">
        <f t="shared" si="31"/>
        <v>25306047.419997644</v>
      </c>
      <c r="BC33" s="271">
        <f t="shared" si="31"/>
        <v>707861.42999982298</v>
      </c>
      <c r="BD33" s="271">
        <f t="shared" si="31"/>
        <v>1373402.0199998762</v>
      </c>
      <c r="BE33" s="271">
        <f t="shared" si="31"/>
        <v>371476.07999998366</v>
      </c>
      <c r="BF33" s="271">
        <f t="shared" si="31"/>
        <v>286924.75000001141</v>
      </c>
      <c r="BG33" s="271">
        <f t="shared" si="31"/>
        <v>30947.02999999997</v>
      </c>
      <c r="BH33" s="271">
        <f t="shared" si="31"/>
        <v>3758.8999999999969</v>
      </c>
      <c r="BI33" s="271">
        <f t="shared" si="31"/>
        <v>94478.760000002192</v>
      </c>
      <c r="BJ33" s="271">
        <f t="shared" si="31"/>
        <v>6134.72</v>
      </c>
      <c r="BK33" s="271">
        <f t="shared" si="31"/>
        <v>83773.670000010199</v>
      </c>
      <c r="BL33" s="291">
        <f t="shared" si="31"/>
        <v>52034.659999998737</v>
      </c>
    </row>
    <row r="34" spans="1:64" s="255" customFormat="1" x14ac:dyDescent="0.25">
      <c r="A34" s="1498"/>
      <c r="B34" s="126" t="s">
        <v>42</v>
      </c>
      <c r="C34" s="131" t="s">
        <v>154</v>
      </c>
      <c r="D34" s="274">
        <f t="shared" si="26"/>
        <v>300867.85115381045</v>
      </c>
      <c r="E34" s="253">
        <v>282111.85529925599</v>
      </c>
      <c r="F34" s="253">
        <v>17790.857252179921</v>
      </c>
      <c r="G34" s="253">
        <v>195.82015623552672</v>
      </c>
      <c r="H34" s="253">
        <v>71.957499123521387</v>
      </c>
      <c r="I34" s="253">
        <v>-2465.2349399842019</v>
      </c>
      <c r="J34" s="253">
        <v>1311.3686372787818</v>
      </c>
      <c r="K34" s="253">
        <v>-35.542481543554331</v>
      </c>
      <c r="L34" s="253">
        <v>18.22181205242493</v>
      </c>
      <c r="M34" s="253">
        <v>2.13458630295482</v>
      </c>
      <c r="N34" s="253">
        <v>1034.4591195295309</v>
      </c>
      <c r="O34" s="254">
        <v>831.95421337952098</v>
      </c>
      <c r="P34" s="274">
        <f t="shared" si="27"/>
        <v>192958.74121018147</v>
      </c>
      <c r="Q34" s="253">
        <v>179131.5918787712</v>
      </c>
      <c r="R34" s="253">
        <v>11632.87492589234</v>
      </c>
      <c r="S34" s="253">
        <v>1820.0179821127424</v>
      </c>
      <c r="T34" s="253">
        <v>704.56977898201467</v>
      </c>
      <c r="U34" s="253">
        <v>-2593.5972845682609</v>
      </c>
      <c r="V34" s="253">
        <v>899.24700925643208</v>
      </c>
      <c r="W34" s="253">
        <v>-10.882794280068463</v>
      </c>
      <c r="X34" s="253">
        <v>196.52729353937488</v>
      </c>
      <c r="Y34" s="253">
        <v>19.128436524487491</v>
      </c>
      <c r="Z34" s="253">
        <v>533.57319602998859</v>
      </c>
      <c r="AA34" s="254">
        <v>625.69078792126231</v>
      </c>
      <c r="AB34" s="274">
        <f t="shared" si="28"/>
        <v>383427.88335405005</v>
      </c>
      <c r="AC34" s="253">
        <v>342496.43873368559</v>
      </c>
      <c r="AD34" s="253">
        <v>20743.113369211431</v>
      </c>
      <c r="AE34" s="253">
        <v>13625.122906146802</v>
      </c>
      <c r="AF34" s="253">
        <v>4785.2993785076405</v>
      </c>
      <c r="AG34" s="253">
        <v>-3550.9595492056474</v>
      </c>
      <c r="AH34" s="253">
        <v>1566.0880130016492</v>
      </c>
      <c r="AI34" s="253">
        <v>-3.2802270686235184</v>
      </c>
      <c r="AJ34" s="253">
        <v>1144.8330411020743</v>
      </c>
      <c r="AK34" s="253">
        <v>115.1886468973407</v>
      </c>
      <c r="AL34" s="253">
        <v>926.61060281389314</v>
      </c>
      <c r="AM34" s="254">
        <v>1579.42843895789</v>
      </c>
      <c r="AN34" s="289">
        <f t="shared" si="29"/>
        <v>929196.39905559481</v>
      </c>
      <c r="AO34" s="253">
        <v>723870.5807545837</v>
      </c>
      <c r="AP34" s="253">
        <v>46746.352596860161</v>
      </c>
      <c r="AQ34" s="253">
        <v>97026.23666690517</v>
      </c>
      <c r="AR34" s="253">
        <v>36462.516953413615</v>
      </c>
      <c r="AS34" s="253">
        <v>-2228.1819459114968</v>
      </c>
      <c r="AT34" s="253">
        <v>2111.2988210547146</v>
      </c>
      <c r="AU34" s="253">
        <v>-10.882701745732467</v>
      </c>
      <c r="AV34" s="253">
        <v>8984.5176659784302</v>
      </c>
      <c r="AW34" s="253">
        <v>750.90067813213238</v>
      </c>
      <c r="AX34" s="253">
        <v>3991.0050701245759</v>
      </c>
      <c r="AY34" s="254">
        <v>11492.054496199564</v>
      </c>
      <c r="AZ34" s="526">
        <v>-578117.73493240122</v>
      </c>
      <c r="BA34" s="296">
        <f t="shared" si="30"/>
        <v>1228333.1398412359</v>
      </c>
      <c r="BB34" s="271">
        <f t="shared" si="31"/>
        <v>1527610.4666662966</v>
      </c>
      <c r="BC34" s="271">
        <f t="shared" si="31"/>
        <v>96913.198144143855</v>
      </c>
      <c r="BD34" s="271">
        <f t="shared" si="31"/>
        <v>112667.19771140024</v>
      </c>
      <c r="BE34" s="271">
        <f t="shared" si="31"/>
        <v>42024.343610026794</v>
      </c>
      <c r="BF34" s="271">
        <f t="shared" si="31"/>
        <v>-10837.973719669608</v>
      </c>
      <c r="BG34" s="271">
        <f t="shared" si="31"/>
        <v>5888.0024805915773</v>
      </c>
      <c r="BH34" s="271">
        <f t="shared" si="31"/>
        <v>-60.588204637978784</v>
      </c>
      <c r="BI34" s="271">
        <f t="shared" si="31"/>
        <v>10344.099812672304</v>
      </c>
      <c r="BJ34" s="271">
        <f t="shared" si="31"/>
        <v>887.35234785691546</v>
      </c>
      <c r="BK34" s="271">
        <f t="shared" si="31"/>
        <v>6485.647988497989</v>
      </c>
      <c r="BL34" s="291">
        <f t="shared" si="31"/>
        <v>14529.127936458237</v>
      </c>
    </row>
    <row r="35" spans="1:64" x14ac:dyDescent="0.25">
      <c r="A35" s="1498"/>
      <c r="B35" s="126" t="s">
        <v>43</v>
      </c>
      <c r="C35" s="131" t="s">
        <v>900</v>
      </c>
      <c r="D35" s="274">
        <f t="shared" si="26"/>
        <v>0</v>
      </c>
      <c r="E35" s="253">
        <v>0</v>
      </c>
      <c r="F35" s="253">
        <v>0</v>
      </c>
      <c r="G35" s="253">
        <v>0</v>
      </c>
      <c r="H35" s="253">
        <v>0</v>
      </c>
      <c r="I35" s="253">
        <v>0</v>
      </c>
      <c r="J35" s="253">
        <v>0</v>
      </c>
      <c r="K35" s="253">
        <v>0</v>
      </c>
      <c r="L35" s="253">
        <v>0</v>
      </c>
      <c r="M35" s="253">
        <v>0</v>
      </c>
      <c r="N35" s="253">
        <v>0</v>
      </c>
      <c r="O35" s="254">
        <v>0</v>
      </c>
      <c r="P35" s="274">
        <f t="shared" si="27"/>
        <v>0</v>
      </c>
      <c r="Q35" s="253">
        <v>0</v>
      </c>
      <c r="R35" s="253">
        <v>0</v>
      </c>
      <c r="S35" s="253">
        <v>0</v>
      </c>
      <c r="T35" s="253">
        <v>0</v>
      </c>
      <c r="U35" s="253">
        <v>0</v>
      </c>
      <c r="V35" s="253">
        <v>0</v>
      </c>
      <c r="W35" s="253">
        <v>0</v>
      </c>
      <c r="X35" s="253">
        <v>0</v>
      </c>
      <c r="Y35" s="253">
        <v>0</v>
      </c>
      <c r="Z35" s="253">
        <v>0</v>
      </c>
      <c r="AA35" s="254">
        <v>0</v>
      </c>
      <c r="AB35" s="274">
        <f t="shared" si="28"/>
        <v>0</v>
      </c>
      <c r="AC35" s="253">
        <v>0</v>
      </c>
      <c r="AD35" s="253">
        <v>0</v>
      </c>
      <c r="AE35" s="253">
        <v>0</v>
      </c>
      <c r="AF35" s="253">
        <v>0</v>
      </c>
      <c r="AG35" s="253">
        <v>0</v>
      </c>
      <c r="AH35" s="253">
        <v>0</v>
      </c>
      <c r="AI35" s="253">
        <v>0</v>
      </c>
      <c r="AJ35" s="253">
        <v>0</v>
      </c>
      <c r="AK35" s="253">
        <v>0</v>
      </c>
      <c r="AL35" s="253">
        <v>0</v>
      </c>
      <c r="AM35" s="254">
        <v>0</v>
      </c>
      <c r="AN35" s="289">
        <f t="shared" si="29"/>
        <v>0</v>
      </c>
      <c r="AO35" s="253">
        <v>0</v>
      </c>
      <c r="AP35" s="253">
        <v>0</v>
      </c>
      <c r="AQ35" s="253">
        <v>0</v>
      </c>
      <c r="AR35" s="253">
        <v>0</v>
      </c>
      <c r="AS35" s="253">
        <v>0</v>
      </c>
      <c r="AT35" s="253">
        <v>0</v>
      </c>
      <c r="AU35" s="253">
        <v>0</v>
      </c>
      <c r="AV35" s="253">
        <v>0</v>
      </c>
      <c r="AW35" s="253">
        <v>0</v>
      </c>
      <c r="AX35" s="253">
        <v>0</v>
      </c>
      <c r="AY35" s="254">
        <v>0</v>
      </c>
      <c r="AZ35" s="526">
        <v>0</v>
      </c>
      <c r="BA35" s="296">
        <f t="shared" si="30"/>
        <v>0</v>
      </c>
      <c r="BB35" s="271">
        <f t="shared" si="31"/>
        <v>0</v>
      </c>
      <c r="BC35" s="271">
        <f t="shared" si="31"/>
        <v>0</v>
      </c>
      <c r="BD35" s="271">
        <f t="shared" si="31"/>
        <v>0</v>
      </c>
      <c r="BE35" s="271">
        <f t="shared" si="31"/>
        <v>0</v>
      </c>
      <c r="BF35" s="271">
        <f t="shared" si="31"/>
        <v>0</v>
      </c>
      <c r="BG35" s="271">
        <f t="shared" si="31"/>
        <v>0</v>
      </c>
      <c r="BH35" s="271">
        <f t="shared" si="31"/>
        <v>0</v>
      </c>
      <c r="BI35" s="271">
        <f t="shared" si="31"/>
        <v>0</v>
      </c>
      <c r="BJ35" s="271">
        <f t="shared" si="31"/>
        <v>0</v>
      </c>
      <c r="BK35" s="271">
        <f t="shared" si="31"/>
        <v>0</v>
      </c>
      <c r="BL35" s="291">
        <f t="shared" si="31"/>
        <v>0</v>
      </c>
    </row>
    <row r="36" spans="1:64" s="209" customFormat="1" x14ac:dyDescent="0.25">
      <c r="A36" s="1498"/>
      <c r="B36" s="128" t="s">
        <v>452</v>
      </c>
      <c r="C36" s="310" t="s">
        <v>2</v>
      </c>
      <c r="D36" s="275">
        <f t="shared" ref="D36:BL36" si="32">SUM(D29:D35)</f>
        <v>17201986.511170108</v>
      </c>
      <c r="E36" s="280">
        <f t="shared" si="32"/>
        <v>13004871.395315707</v>
      </c>
      <c r="F36" s="280">
        <f t="shared" si="32"/>
        <v>597581.6472521309</v>
      </c>
      <c r="G36" s="280">
        <f t="shared" si="32"/>
        <v>2042124.3201561344</v>
      </c>
      <c r="H36" s="280">
        <f t="shared" si="32"/>
        <v>718038.82749911211</v>
      </c>
      <c r="I36" s="280">
        <f t="shared" si="32"/>
        <v>179487.56506002389</v>
      </c>
      <c r="J36" s="280">
        <f t="shared" si="32"/>
        <v>40048.748637278783</v>
      </c>
      <c r="K36" s="280">
        <f t="shared" si="32"/>
        <v>2618.9675184564453</v>
      </c>
      <c r="L36" s="280">
        <f t="shared" si="32"/>
        <v>180781.97181205332</v>
      </c>
      <c r="M36" s="280">
        <f>SUM(M29:M35)</f>
        <v>20397.754586302955</v>
      </c>
      <c r="N36" s="280">
        <f t="shared" si="32"/>
        <v>179363.50911953338</v>
      </c>
      <c r="O36" s="281">
        <f t="shared" si="32"/>
        <v>236671.80421337945</v>
      </c>
      <c r="P36" s="275">
        <f t="shared" si="32"/>
        <v>17534699.681229893</v>
      </c>
      <c r="Q36" s="280">
        <f t="shared" si="32"/>
        <v>13724068.891898563</v>
      </c>
      <c r="R36" s="280">
        <f t="shared" si="32"/>
        <v>650857.1749258294</v>
      </c>
      <c r="S36" s="280">
        <f t="shared" si="32"/>
        <v>1790955.1679821017</v>
      </c>
      <c r="T36" s="280">
        <f t="shared" si="32"/>
        <v>651205.95977896976</v>
      </c>
      <c r="U36" s="280">
        <f t="shared" si="32"/>
        <v>154889.09271543665</v>
      </c>
      <c r="V36" s="280">
        <f t="shared" si="32"/>
        <v>44554.937009256399</v>
      </c>
      <c r="W36" s="280">
        <f t="shared" si="32"/>
        <v>1378.8772057199326</v>
      </c>
      <c r="X36" s="280">
        <f t="shared" si="32"/>
        <v>179359.49729354028</v>
      </c>
      <c r="Y36" s="280">
        <f>SUM(Y29:Y35)</f>
        <v>16616.978436524485</v>
      </c>
      <c r="Z36" s="280">
        <f t="shared" si="32"/>
        <v>78584.263196033397</v>
      </c>
      <c r="AA36" s="281">
        <f t="shared" si="32"/>
        <v>242228.84078792125</v>
      </c>
      <c r="AB36" s="275">
        <f t="shared" si="32"/>
        <v>18727569.643343214</v>
      </c>
      <c r="AC36" s="280">
        <f t="shared" si="32"/>
        <v>14795883.648722894</v>
      </c>
      <c r="AD36" s="280">
        <f t="shared" si="32"/>
        <v>688862.7733691734</v>
      </c>
      <c r="AE36" s="280">
        <f t="shared" si="32"/>
        <v>1910461.4429061399</v>
      </c>
      <c r="AF36" s="280">
        <f t="shared" si="32"/>
        <v>643616.13937850634</v>
      </c>
      <c r="AG36" s="280">
        <f t="shared" si="32"/>
        <v>159366.74045079478</v>
      </c>
      <c r="AH36" s="280">
        <f t="shared" si="32"/>
        <v>45739.828013001657</v>
      </c>
      <c r="AI36" s="280">
        <f t="shared" si="32"/>
        <v>1011.4597729313755</v>
      </c>
      <c r="AJ36" s="280">
        <f t="shared" si="32"/>
        <v>155541.65304110237</v>
      </c>
      <c r="AK36" s="280">
        <f>SUM(AK29:AK35)</f>
        <v>14586.028646897341</v>
      </c>
      <c r="AL36" s="280">
        <f t="shared" si="32"/>
        <v>80058.300602816002</v>
      </c>
      <c r="AM36" s="281">
        <f t="shared" si="32"/>
        <v>232441.62843895753</v>
      </c>
      <c r="AN36" s="277">
        <f t="shared" si="32"/>
        <v>18933366.959028173</v>
      </c>
      <c r="AO36" s="280">
        <f t="shared" si="32"/>
        <v>14881673.620727194</v>
      </c>
      <c r="AP36" s="280">
        <f t="shared" si="32"/>
        <v>737566.77259683213</v>
      </c>
      <c r="AQ36" s="280">
        <f t="shared" si="32"/>
        <v>1913661.0866669002</v>
      </c>
      <c r="AR36" s="280">
        <f t="shared" si="32"/>
        <v>686630.89695341839</v>
      </c>
      <c r="AS36" s="280">
        <f t="shared" si="32"/>
        <v>166423.8480540865</v>
      </c>
      <c r="AT36" s="280">
        <f t="shared" si="32"/>
        <v>32747.938821054729</v>
      </c>
      <c r="AU36" s="280">
        <f t="shared" si="32"/>
        <v>1243.5672982542656</v>
      </c>
      <c r="AV36" s="280">
        <f t="shared" si="32"/>
        <v>170001.06766597851</v>
      </c>
      <c r="AW36" s="280">
        <f>SUM(AW29:AW35)</f>
        <v>13555.410678132135</v>
      </c>
      <c r="AX36" s="280">
        <f t="shared" si="32"/>
        <v>91490.47507012538</v>
      </c>
      <c r="AY36" s="281">
        <f t="shared" si="32"/>
        <v>238372.27449619854</v>
      </c>
      <c r="AZ36" s="293">
        <f t="shared" si="32"/>
        <v>129523.16506759881</v>
      </c>
      <c r="BA36" s="297">
        <f t="shared" si="32"/>
        <v>72527145.959839001</v>
      </c>
      <c r="BB36" s="280">
        <f t="shared" si="32"/>
        <v>56406497.556664363</v>
      </c>
      <c r="BC36" s="280">
        <f t="shared" si="32"/>
        <v>2674868.368143966</v>
      </c>
      <c r="BD36" s="280">
        <f t="shared" si="32"/>
        <v>7657202.0177112781</v>
      </c>
      <c r="BE36" s="280">
        <f t="shared" si="32"/>
        <v>2699491.8236100068</v>
      </c>
      <c r="BF36" s="280">
        <f t="shared" si="32"/>
        <v>660167.24628034176</v>
      </c>
      <c r="BG36" s="280">
        <f t="shared" si="32"/>
        <v>163091.45248059157</v>
      </c>
      <c r="BH36" s="280">
        <f t="shared" si="32"/>
        <v>6252.8717953620189</v>
      </c>
      <c r="BI36" s="280">
        <f t="shared" si="32"/>
        <v>685684.18981267454</v>
      </c>
      <c r="BJ36" s="280">
        <f>SUM(BJ29:BJ35)</f>
        <v>65156.172347856926</v>
      </c>
      <c r="BK36" s="280">
        <f t="shared" si="32"/>
        <v>429496.54798850813</v>
      </c>
      <c r="BL36" s="293">
        <f t="shared" si="32"/>
        <v>949714.54793645674</v>
      </c>
    </row>
    <row r="37" spans="1:64" ht="16.5" customHeight="1" x14ac:dyDescent="0.25">
      <c r="A37" s="1494" t="s">
        <v>901</v>
      </c>
      <c r="B37" s="124" t="s">
        <v>902</v>
      </c>
      <c r="C37" s="311" t="s">
        <v>901</v>
      </c>
      <c r="D37" s="276">
        <f>SUM(E37:O37)</f>
        <v>982473.70999999985</v>
      </c>
      <c r="E37" s="251">
        <v>912179.7</v>
      </c>
      <c r="F37" s="251">
        <v>54809.46</v>
      </c>
      <c r="G37" s="251">
        <v>6434.73</v>
      </c>
      <c r="H37" s="251">
        <v>914.44</v>
      </c>
      <c r="I37" s="251">
        <v>0</v>
      </c>
      <c r="J37" s="251">
        <v>0</v>
      </c>
      <c r="K37" s="251">
        <v>0</v>
      </c>
      <c r="L37" s="251">
        <v>8135.38</v>
      </c>
      <c r="M37" s="251">
        <v>0</v>
      </c>
      <c r="N37" s="251">
        <v>0</v>
      </c>
      <c r="O37" s="252">
        <v>0</v>
      </c>
      <c r="P37" s="273">
        <f>SUM(Q37:AA37)</f>
        <v>1003329.27</v>
      </c>
      <c r="Q37" s="251">
        <v>869095.2</v>
      </c>
      <c r="R37" s="251">
        <v>108333.29999999999</v>
      </c>
      <c r="S37" s="251">
        <v>3860.21</v>
      </c>
      <c r="T37" s="251">
        <v>8223.0300000000007</v>
      </c>
      <c r="U37" s="251">
        <v>0</v>
      </c>
      <c r="V37" s="251">
        <v>3074.74</v>
      </c>
      <c r="W37" s="251">
        <v>0</v>
      </c>
      <c r="X37" s="251">
        <v>10742.79</v>
      </c>
      <c r="Y37" s="251">
        <v>0</v>
      </c>
      <c r="Z37" s="251">
        <v>0</v>
      </c>
      <c r="AA37" s="252">
        <v>0</v>
      </c>
      <c r="AB37" s="276">
        <f>SUM(AC37:AM37)</f>
        <v>1363000.26</v>
      </c>
      <c r="AC37" s="251">
        <v>1298056.3400000001</v>
      </c>
      <c r="AD37" s="251">
        <v>42437.19</v>
      </c>
      <c r="AE37" s="251">
        <v>0</v>
      </c>
      <c r="AF37" s="251">
        <v>9910.8799999999992</v>
      </c>
      <c r="AG37" s="251">
        <v>0</v>
      </c>
      <c r="AH37" s="251">
        <v>0</v>
      </c>
      <c r="AI37" s="251">
        <v>0</v>
      </c>
      <c r="AJ37" s="251">
        <v>12595.85</v>
      </c>
      <c r="AK37" s="251">
        <v>0</v>
      </c>
      <c r="AL37" s="251">
        <v>0</v>
      </c>
      <c r="AM37" s="252">
        <v>0</v>
      </c>
      <c r="AN37" s="276">
        <f>SUM(AO37:AY37)</f>
        <v>1125968.5</v>
      </c>
      <c r="AO37" s="251">
        <v>1058010.1200000001</v>
      </c>
      <c r="AP37" s="251">
        <v>50015.19</v>
      </c>
      <c r="AQ37" s="251">
        <v>12111.259999999998</v>
      </c>
      <c r="AR37" s="251">
        <v>3194.44</v>
      </c>
      <c r="AS37" s="251">
        <v>0</v>
      </c>
      <c r="AT37" s="251">
        <v>0</v>
      </c>
      <c r="AU37" s="251">
        <v>0</v>
      </c>
      <c r="AV37" s="249">
        <v>2637.49</v>
      </c>
      <c r="AW37" s="251">
        <v>0</v>
      </c>
      <c r="AX37" s="251">
        <v>0</v>
      </c>
      <c r="AY37" s="252">
        <v>0</v>
      </c>
      <c r="AZ37" s="857">
        <v>23685.89</v>
      </c>
      <c r="BA37" s="294">
        <f>SUM(BB37:BL37)+AZ37</f>
        <v>4498457.63</v>
      </c>
      <c r="BB37" s="273">
        <f t="shared" ref="BB37:BL39" si="33">E37+Q37+AC37+AO37</f>
        <v>4137341.3600000003</v>
      </c>
      <c r="BC37" s="273">
        <f t="shared" si="33"/>
        <v>255595.13999999998</v>
      </c>
      <c r="BD37" s="273">
        <f t="shared" si="33"/>
        <v>22406.199999999997</v>
      </c>
      <c r="BE37" s="273">
        <f t="shared" si="33"/>
        <v>22242.789999999997</v>
      </c>
      <c r="BF37" s="273">
        <f t="shared" si="33"/>
        <v>0</v>
      </c>
      <c r="BG37" s="273">
        <f t="shared" si="33"/>
        <v>3074.74</v>
      </c>
      <c r="BH37" s="273">
        <f t="shared" si="33"/>
        <v>0</v>
      </c>
      <c r="BI37" s="273">
        <f t="shared" si="33"/>
        <v>34111.51</v>
      </c>
      <c r="BJ37" s="273">
        <f t="shared" si="33"/>
        <v>0</v>
      </c>
      <c r="BK37" s="273">
        <f t="shared" si="33"/>
        <v>0</v>
      </c>
      <c r="BL37" s="298">
        <f t="shared" si="33"/>
        <v>0</v>
      </c>
    </row>
    <row r="38" spans="1:64" ht="16.5" customHeight="1" x14ac:dyDescent="0.25">
      <c r="A38" s="1495"/>
      <c r="B38" s="126" t="s">
        <v>903</v>
      </c>
      <c r="C38" s="312" t="s">
        <v>906</v>
      </c>
      <c r="D38" s="289">
        <f>SUM(E38:O38)</f>
        <v>40455.703379037572</v>
      </c>
      <c r="E38" s="253">
        <v>38161.169974649732</v>
      </c>
      <c r="F38" s="253">
        <v>2292.9617040137582</v>
      </c>
      <c r="G38" s="253">
        <v>0.65637823388846683</v>
      </c>
      <c r="H38" s="253">
        <v>0.10513567791449607</v>
      </c>
      <c r="I38" s="253">
        <v>0</v>
      </c>
      <c r="J38" s="253">
        <v>0</v>
      </c>
      <c r="K38" s="253">
        <v>0</v>
      </c>
      <c r="L38" s="253">
        <v>0.81018646228008417</v>
      </c>
      <c r="M38" s="253">
        <v>0</v>
      </c>
      <c r="N38" s="253">
        <v>0</v>
      </c>
      <c r="O38" s="254">
        <v>0</v>
      </c>
      <c r="P38" s="274">
        <f>SUM(Q38:AA38)</f>
        <v>24492.594894316422</v>
      </c>
      <c r="Q38" s="253">
        <v>21684.150431740691</v>
      </c>
      <c r="R38" s="253">
        <v>2702.9439053016185</v>
      </c>
      <c r="S38" s="253">
        <v>4.8723098864910215</v>
      </c>
      <c r="T38" s="253">
        <v>10.35840948966313</v>
      </c>
      <c r="U38" s="253">
        <v>0</v>
      </c>
      <c r="V38" s="253">
        <v>76.715559697591644</v>
      </c>
      <c r="W38" s="253">
        <v>0</v>
      </c>
      <c r="X38" s="253">
        <v>13.554278200373226</v>
      </c>
      <c r="Y38" s="253">
        <v>0</v>
      </c>
      <c r="Z38" s="253">
        <v>0</v>
      </c>
      <c r="AA38" s="254">
        <v>0</v>
      </c>
      <c r="AB38" s="289">
        <f>SUM(AC38:AM38)</f>
        <v>57691.549355373849</v>
      </c>
      <c r="AC38" s="253">
        <v>55673.498473188891</v>
      </c>
      <c r="AD38" s="253">
        <v>1820.1265691375368</v>
      </c>
      <c r="AE38" s="253">
        <v>0</v>
      </c>
      <c r="AF38" s="253">
        <v>87.159146484863356</v>
      </c>
      <c r="AG38" s="253">
        <v>0</v>
      </c>
      <c r="AH38" s="253">
        <v>0</v>
      </c>
      <c r="AI38" s="253">
        <v>0</v>
      </c>
      <c r="AJ38" s="253">
        <v>110.76516656256152</v>
      </c>
      <c r="AK38" s="253">
        <v>0</v>
      </c>
      <c r="AL38" s="253">
        <v>0</v>
      </c>
      <c r="AM38" s="254">
        <v>0</v>
      </c>
      <c r="AN38" s="289">
        <f>SUM(AO38:AY38)</f>
        <v>105829.83859661884</v>
      </c>
      <c r="AO38" s="253">
        <v>99924.736632044194</v>
      </c>
      <c r="AP38" s="253">
        <v>4723.7305143656395</v>
      </c>
      <c r="AQ38" s="253">
        <v>797.41055875807967</v>
      </c>
      <c r="AR38" s="253">
        <v>210.31733199262158</v>
      </c>
      <c r="AS38" s="253">
        <v>0</v>
      </c>
      <c r="AT38" s="253">
        <v>0</v>
      </c>
      <c r="AU38" s="253">
        <v>0</v>
      </c>
      <c r="AV38" s="253">
        <v>173.64355945828865</v>
      </c>
      <c r="AW38" s="253">
        <v>0</v>
      </c>
      <c r="AX38" s="253">
        <v>0</v>
      </c>
      <c r="AY38" s="254">
        <v>0</v>
      </c>
      <c r="AZ38" s="526">
        <v>-60438.278377794632</v>
      </c>
      <c r="BA38" s="296">
        <f>SUM(BB38:BL38)+AZ38</f>
        <v>168031.40784755207</v>
      </c>
      <c r="BB38" s="274">
        <f t="shared" si="33"/>
        <v>215443.5555116235</v>
      </c>
      <c r="BC38" s="274">
        <f t="shared" si="33"/>
        <v>11539.762692818553</v>
      </c>
      <c r="BD38" s="274">
        <f t="shared" si="33"/>
        <v>802.93924687845913</v>
      </c>
      <c r="BE38" s="274">
        <f t="shared" si="33"/>
        <v>307.94002364506252</v>
      </c>
      <c r="BF38" s="274">
        <f t="shared" si="33"/>
        <v>0</v>
      </c>
      <c r="BG38" s="274">
        <f t="shared" si="33"/>
        <v>76.715559697591644</v>
      </c>
      <c r="BH38" s="274">
        <f t="shared" si="33"/>
        <v>0</v>
      </c>
      <c r="BI38" s="274">
        <f t="shared" si="33"/>
        <v>298.77319068350346</v>
      </c>
      <c r="BJ38" s="274">
        <f t="shared" si="33"/>
        <v>0</v>
      </c>
      <c r="BK38" s="274">
        <f t="shared" si="33"/>
        <v>0</v>
      </c>
      <c r="BL38" s="300">
        <f t="shared" si="33"/>
        <v>0</v>
      </c>
    </row>
    <row r="39" spans="1:64" ht="16.5" customHeight="1" x14ac:dyDescent="0.25">
      <c r="A39" s="1495"/>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3"/>
        <v>0</v>
      </c>
      <c r="BL39" s="300">
        <f t="shared" si="33"/>
        <v>0</v>
      </c>
    </row>
    <row r="40" spans="1:64" s="209" customFormat="1" ht="16.5" customHeight="1" x14ac:dyDescent="0.25">
      <c r="A40" s="1496"/>
      <c r="B40" s="129" t="s">
        <v>905</v>
      </c>
      <c r="C40" s="313" t="s">
        <v>908</v>
      </c>
      <c r="D40" s="277">
        <f t="shared" ref="D40:O40" si="34">SUM(D37:D39)</f>
        <v>1022929.4133790374</v>
      </c>
      <c r="E40" s="275">
        <f t="shared" si="34"/>
        <v>950340.86997464974</v>
      </c>
      <c r="F40" s="275">
        <f t="shared" si="34"/>
        <v>57102.421704013759</v>
      </c>
      <c r="G40" s="275">
        <f t="shared" si="34"/>
        <v>6435.3863782338876</v>
      </c>
      <c r="H40" s="275">
        <f t="shared" si="34"/>
        <v>914.54513567791457</v>
      </c>
      <c r="I40" s="275">
        <f t="shared" si="34"/>
        <v>0</v>
      </c>
      <c r="J40" s="275">
        <f t="shared" si="34"/>
        <v>0</v>
      </c>
      <c r="K40" s="275">
        <f t="shared" si="34"/>
        <v>0</v>
      </c>
      <c r="L40" s="275">
        <f t="shared" si="34"/>
        <v>8136.1901864622805</v>
      </c>
      <c r="M40" s="275">
        <f t="shared" si="34"/>
        <v>0</v>
      </c>
      <c r="N40" s="275">
        <f t="shared" si="34"/>
        <v>0</v>
      </c>
      <c r="O40" s="283">
        <f t="shared" si="34"/>
        <v>0</v>
      </c>
      <c r="P40" s="275">
        <f t="shared" ref="P40:BL40" si="35">SUM(P37:P39)</f>
        <v>1027821.8648943164</v>
      </c>
      <c r="Q40" s="275">
        <f t="shared" si="35"/>
        <v>890779.35043174063</v>
      </c>
      <c r="R40" s="275">
        <f t="shared" si="35"/>
        <v>111036.24390530161</v>
      </c>
      <c r="S40" s="275">
        <f t="shared" si="35"/>
        <v>3865.0823098864912</v>
      </c>
      <c r="T40" s="275">
        <f t="shared" si="35"/>
        <v>8233.3884094896639</v>
      </c>
      <c r="U40" s="275">
        <f t="shared" si="35"/>
        <v>0</v>
      </c>
      <c r="V40" s="275">
        <f>SUM(V37:V39)</f>
        <v>3151.4555596975915</v>
      </c>
      <c r="W40" s="275">
        <f t="shared" si="35"/>
        <v>0</v>
      </c>
      <c r="X40" s="275">
        <f t="shared" si="35"/>
        <v>10756.344278200375</v>
      </c>
      <c r="Y40" s="275">
        <f>SUM(Y37:Y39)</f>
        <v>0</v>
      </c>
      <c r="Z40" s="275">
        <f t="shared" si="35"/>
        <v>0</v>
      </c>
      <c r="AA40" s="283">
        <f t="shared" si="35"/>
        <v>0</v>
      </c>
      <c r="AB40" s="277">
        <f t="shared" si="35"/>
        <v>1420691.809355374</v>
      </c>
      <c r="AC40" s="275">
        <f t="shared" si="35"/>
        <v>1353729.8384731889</v>
      </c>
      <c r="AD40" s="275">
        <f t="shared" si="35"/>
        <v>44257.31656913754</v>
      </c>
      <c r="AE40" s="275">
        <f t="shared" si="35"/>
        <v>0</v>
      </c>
      <c r="AF40" s="275">
        <f t="shared" si="35"/>
        <v>9998.0391464848617</v>
      </c>
      <c r="AG40" s="275">
        <f t="shared" si="35"/>
        <v>0</v>
      </c>
      <c r="AH40" s="275">
        <f t="shared" si="35"/>
        <v>0</v>
      </c>
      <c r="AI40" s="275">
        <f t="shared" si="35"/>
        <v>0</v>
      </c>
      <c r="AJ40" s="275">
        <f>SUM(AJ37:AJ39)</f>
        <v>12706.615166562562</v>
      </c>
      <c r="AK40" s="275">
        <f>SUM(AK37:AK39)</f>
        <v>0</v>
      </c>
      <c r="AL40" s="275">
        <f t="shared" si="35"/>
        <v>0</v>
      </c>
      <c r="AM40" s="283">
        <f t="shared" si="35"/>
        <v>0</v>
      </c>
      <c r="AN40" s="277">
        <f t="shared" si="35"/>
        <v>1231798.3385966187</v>
      </c>
      <c r="AO40" s="275">
        <f t="shared" si="35"/>
        <v>1157934.8566320443</v>
      </c>
      <c r="AP40" s="275">
        <f t="shared" si="35"/>
        <v>54738.920514365644</v>
      </c>
      <c r="AQ40" s="275">
        <f t="shared" si="35"/>
        <v>12908.670558758078</v>
      </c>
      <c r="AR40" s="275">
        <f t="shared" si="35"/>
        <v>3404.7573319926214</v>
      </c>
      <c r="AS40" s="275">
        <f t="shared" si="35"/>
        <v>0</v>
      </c>
      <c r="AT40" s="275">
        <f t="shared" si="35"/>
        <v>0</v>
      </c>
      <c r="AU40" s="275">
        <f t="shared" si="35"/>
        <v>0</v>
      </c>
      <c r="AV40" s="275">
        <f t="shared" si="35"/>
        <v>2811.1335594582883</v>
      </c>
      <c r="AW40" s="275">
        <f>SUM(AW37:AW39)</f>
        <v>0</v>
      </c>
      <c r="AX40" s="275">
        <f t="shared" si="35"/>
        <v>0</v>
      </c>
      <c r="AY40" s="283">
        <f t="shared" si="35"/>
        <v>0</v>
      </c>
      <c r="AZ40" s="299">
        <f t="shared" si="35"/>
        <v>-36752.388377794632</v>
      </c>
      <c r="BA40" s="297">
        <f t="shared" si="35"/>
        <v>4666489.0378475515</v>
      </c>
      <c r="BB40" s="275">
        <f>SUM(BB37:BB39)</f>
        <v>4352784.915511624</v>
      </c>
      <c r="BC40" s="275">
        <f>SUM(BC37:BC39)</f>
        <v>267134.90269281855</v>
      </c>
      <c r="BD40" s="275">
        <f>SUM(BD37:BD39)</f>
        <v>23209.139246878458</v>
      </c>
      <c r="BE40" s="275">
        <f>SUM(BE37:BE39)</f>
        <v>22550.730023645061</v>
      </c>
      <c r="BF40" s="275">
        <f t="shared" si="35"/>
        <v>0</v>
      </c>
      <c r="BG40" s="275">
        <f t="shared" si="35"/>
        <v>3151.4555596975915</v>
      </c>
      <c r="BH40" s="275">
        <f t="shared" si="35"/>
        <v>0</v>
      </c>
      <c r="BI40" s="275">
        <f t="shared" si="35"/>
        <v>34410.283190683505</v>
      </c>
      <c r="BJ40" s="275">
        <f>SUM(BJ37:BJ39)</f>
        <v>0</v>
      </c>
      <c r="BK40" s="275">
        <f t="shared" si="35"/>
        <v>0</v>
      </c>
      <c r="BL40" s="299">
        <f t="shared" si="35"/>
        <v>0</v>
      </c>
    </row>
    <row r="41" spans="1:64" ht="14.85" customHeight="1" x14ac:dyDescent="0.25">
      <c r="A41" s="1494" t="s">
        <v>302</v>
      </c>
      <c r="B41" s="124">
        <v>5.0999999999999996</v>
      </c>
      <c r="C41" s="311" t="s">
        <v>37</v>
      </c>
      <c r="D41" s="273">
        <f>SUM(E41:O41)</f>
        <v>3490649.65</v>
      </c>
      <c r="E41" s="251">
        <v>1156956.3</v>
      </c>
      <c r="F41" s="251">
        <v>667188.61</v>
      </c>
      <c r="G41" s="251">
        <v>192523.29</v>
      </c>
      <c r="H41" s="251">
        <v>757691.29999999993</v>
      </c>
      <c r="I41" s="251">
        <v>107717.40000000001</v>
      </c>
      <c r="J41" s="251">
        <v>65341.63</v>
      </c>
      <c r="K41" s="251">
        <v>9572.49</v>
      </c>
      <c r="L41" s="251">
        <v>144519.56</v>
      </c>
      <c r="M41" s="251">
        <v>2256.0699999999997</v>
      </c>
      <c r="N41" s="251">
        <v>235225.27</v>
      </c>
      <c r="O41" s="252">
        <v>151657.72999999998</v>
      </c>
      <c r="P41" s="273">
        <f>SUM(Q41:AA41)</f>
        <v>3694125.6800000006</v>
      </c>
      <c r="Q41" s="251">
        <v>1254169.3799999999</v>
      </c>
      <c r="R41" s="251">
        <v>684748.52</v>
      </c>
      <c r="S41" s="251">
        <v>187382.89</v>
      </c>
      <c r="T41" s="251">
        <v>721172.96000000008</v>
      </c>
      <c r="U41" s="251">
        <v>142537.87</v>
      </c>
      <c r="V41" s="251">
        <v>38145.699999999997</v>
      </c>
      <c r="W41" s="251">
        <v>13655.2</v>
      </c>
      <c r="X41" s="251">
        <v>189043.68000000002</v>
      </c>
      <c r="Y41" s="251">
        <v>240</v>
      </c>
      <c r="Z41" s="251">
        <v>325953.83999999997</v>
      </c>
      <c r="AA41" s="252">
        <v>137075.64000000001</v>
      </c>
      <c r="AB41" s="273">
        <f>SUM(AC41:AM41)</f>
        <v>3598243.02</v>
      </c>
      <c r="AC41" s="251">
        <v>1156510.78</v>
      </c>
      <c r="AD41" s="251">
        <v>606961.73</v>
      </c>
      <c r="AE41" s="251">
        <v>195982.77000000002</v>
      </c>
      <c r="AF41" s="251">
        <v>772399.5</v>
      </c>
      <c r="AG41" s="251">
        <v>182720.34</v>
      </c>
      <c r="AH41" s="251">
        <v>21559.83</v>
      </c>
      <c r="AI41" s="251">
        <v>12409.88</v>
      </c>
      <c r="AJ41" s="251">
        <v>154118.57</v>
      </c>
      <c r="AK41" s="251">
        <v>392.5</v>
      </c>
      <c r="AL41" s="251">
        <v>363542.9</v>
      </c>
      <c r="AM41" s="252">
        <v>131644.22</v>
      </c>
      <c r="AN41" s="276">
        <f>SUM(AO41:AY41)</f>
        <v>3183660.84</v>
      </c>
      <c r="AO41" s="251">
        <v>975453.17</v>
      </c>
      <c r="AP41" s="251">
        <v>567424.27</v>
      </c>
      <c r="AQ41" s="251">
        <v>153856.79999999999</v>
      </c>
      <c r="AR41" s="251">
        <v>714828.79999999993</v>
      </c>
      <c r="AS41" s="251">
        <v>89069.92</v>
      </c>
      <c r="AT41" s="251">
        <v>19524.650000000001</v>
      </c>
      <c r="AU41" s="251">
        <v>7814.21</v>
      </c>
      <c r="AV41" s="249">
        <v>186804.08000000002</v>
      </c>
      <c r="AW41" s="251">
        <v>180</v>
      </c>
      <c r="AX41" s="251">
        <v>327972.83</v>
      </c>
      <c r="AY41" s="252">
        <v>140732.10999999999</v>
      </c>
      <c r="AZ41" s="857">
        <v>258438.69999999998</v>
      </c>
      <c r="BA41" s="294">
        <f>SUM(BB41:BL41)+AZ41</f>
        <v>14225117.889999999</v>
      </c>
      <c r="BB41" s="274">
        <f t="shared" ref="BB41:BL44" si="36">E41+Q41+AC41+AO41</f>
        <v>4543089.63</v>
      </c>
      <c r="BC41" s="274">
        <f t="shared" si="36"/>
        <v>2526323.13</v>
      </c>
      <c r="BD41" s="274">
        <f t="shared" si="36"/>
        <v>729745.75</v>
      </c>
      <c r="BE41" s="274">
        <f t="shared" si="36"/>
        <v>2966092.5599999996</v>
      </c>
      <c r="BF41" s="274">
        <f t="shared" si="36"/>
        <v>522045.52999999997</v>
      </c>
      <c r="BG41" s="274">
        <f t="shared" si="36"/>
        <v>144571.81</v>
      </c>
      <c r="BH41" s="274">
        <f t="shared" si="36"/>
        <v>43451.78</v>
      </c>
      <c r="BI41" s="274">
        <f t="shared" si="36"/>
        <v>674485.89</v>
      </c>
      <c r="BJ41" s="274">
        <f t="shared" si="36"/>
        <v>3068.5699999999997</v>
      </c>
      <c r="BK41" s="274">
        <f t="shared" si="36"/>
        <v>1252694.8400000001</v>
      </c>
      <c r="BL41" s="298">
        <f t="shared" si="36"/>
        <v>561109.69999999995</v>
      </c>
    </row>
    <row r="42" spans="1:64" s="255" customFormat="1" ht="24" x14ac:dyDescent="0.25">
      <c r="A42" s="1495"/>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6"/>
        <v>0</v>
      </c>
      <c r="BC42" s="274">
        <f t="shared" si="36"/>
        <v>0</v>
      </c>
      <c r="BD42" s="274">
        <f t="shared" si="36"/>
        <v>0</v>
      </c>
      <c r="BE42" s="274">
        <f t="shared" si="36"/>
        <v>0</v>
      </c>
      <c r="BF42" s="274">
        <f t="shared" si="36"/>
        <v>0</v>
      </c>
      <c r="BG42" s="274">
        <f t="shared" si="36"/>
        <v>0</v>
      </c>
      <c r="BH42" s="274">
        <f t="shared" si="36"/>
        <v>0</v>
      </c>
      <c r="BI42" s="274">
        <f t="shared" si="36"/>
        <v>0</v>
      </c>
      <c r="BJ42" s="274">
        <f t="shared" si="36"/>
        <v>0</v>
      </c>
      <c r="BK42" s="274">
        <f t="shared" si="36"/>
        <v>0</v>
      </c>
      <c r="BL42" s="300">
        <f t="shared" si="36"/>
        <v>0</v>
      </c>
    </row>
    <row r="43" spans="1:64" ht="24" x14ac:dyDescent="0.25">
      <c r="A43" s="1495"/>
      <c r="B43" s="126">
        <v>5.3</v>
      </c>
      <c r="C43" s="131" t="s">
        <v>304</v>
      </c>
      <c r="D43" s="274">
        <f>SUM(E43:O43)</f>
        <v>26251.513378465264</v>
      </c>
      <c r="E43" s="253">
        <v>10543.652091742391</v>
      </c>
      <c r="F43" s="253">
        <v>4977.7828767288129</v>
      </c>
      <c r="G43" s="253">
        <v>1545.9078881194746</v>
      </c>
      <c r="H43" s="253">
        <v>6271.2727824118383</v>
      </c>
      <c r="I43" s="253">
        <v>1106.4081048815569</v>
      </c>
      <c r="J43" s="253">
        <v>496.39170887883262</v>
      </c>
      <c r="K43" s="253">
        <v>99.411838112014905</v>
      </c>
      <c r="L43" s="253">
        <v>1192.6499307269823</v>
      </c>
      <c r="M43" s="253">
        <v>13.476725395212251</v>
      </c>
      <c r="N43" s="253">
        <v>3.0392765264833157</v>
      </c>
      <c r="O43" s="254">
        <v>1.5201549416632343</v>
      </c>
      <c r="P43" s="274">
        <f>SUM(Q43:AA43)</f>
        <v>34098.763112688357</v>
      </c>
      <c r="Q43" s="253">
        <v>12579.865790622523</v>
      </c>
      <c r="R43" s="253">
        <v>6857.018803099656</v>
      </c>
      <c r="S43" s="253">
        <v>2069.4154009312197</v>
      </c>
      <c r="T43" s="253">
        <v>7972.0652885787767</v>
      </c>
      <c r="U43" s="253">
        <v>1955.7918313935929</v>
      </c>
      <c r="V43" s="253">
        <v>381.79123390989901</v>
      </c>
      <c r="W43" s="253">
        <v>187.90700618050599</v>
      </c>
      <c r="X43" s="253">
        <v>2090.2777190503484</v>
      </c>
      <c r="Y43" s="253">
        <v>2.6548322575144501</v>
      </c>
      <c r="Z43" s="253">
        <v>1.4848609599395346</v>
      </c>
      <c r="AA43" s="254">
        <v>0.49034570438695951</v>
      </c>
      <c r="AB43" s="274">
        <f>SUM(AC43:AM43)</f>
        <v>51931.601697722173</v>
      </c>
      <c r="AC43" s="253">
        <v>18271.15229070589</v>
      </c>
      <c r="AD43" s="253">
        <v>9498.5594670559221</v>
      </c>
      <c r="AE43" s="253">
        <v>3407.813440495318</v>
      </c>
      <c r="AF43" s="253">
        <v>13476.675209535899</v>
      </c>
      <c r="AG43" s="253">
        <v>3946.5105962224611</v>
      </c>
      <c r="AH43" s="253">
        <v>338.73069971505782</v>
      </c>
      <c r="AI43" s="253">
        <v>268.80327257988682</v>
      </c>
      <c r="AJ43" s="253">
        <v>2688.5888358442771</v>
      </c>
      <c r="AK43" s="253">
        <v>6.0501405284963781</v>
      </c>
      <c r="AL43" s="253">
        <v>25.971053688690361</v>
      </c>
      <c r="AM43" s="254">
        <v>2.7466913502793409</v>
      </c>
      <c r="AN43" s="289">
        <f>SUM(AO43:AY43)</f>
        <v>127371.49844668308</v>
      </c>
      <c r="AO43" s="253">
        <v>42918.008384329834</v>
      </c>
      <c r="AP43" s="253">
        <v>24930.574543778461</v>
      </c>
      <c r="AQ43" s="253">
        <v>7671.1814805634613</v>
      </c>
      <c r="AR43" s="253">
        <v>35580.900647118986</v>
      </c>
      <c r="AS43" s="253">
        <v>5577.2913619623268</v>
      </c>
      <c r="AT43" s="253">
        <v>856.678006018171</v>
      </c>
      <c r="AU43" s="253">
        <v>490.38736927383798</v>
      </c>
      <c r="AV43" s="253">
        <v>9299.0726949620766</v>
      </c>
      <c r="AW43" s="253">
        <v>8.9591576252699205</v>
      </c>
      <c r="AX43" s="253">
        <v>35.376464594424299</v>
      </c>
      <c r="AY43" s="254">
        <v>3.06833645623276</v>
      </c>
      <c r="AZ43" s="526">
        <v>-54221.43829788419</v>
      </c>
      <c r="BA43" s="296">
        <f>SUM(BB43:BL43)+AZ43</f>
        <v>185431.93833767468</v>
      </c>
      <c r="BB43" s="274">
        <f t="shared" si="36"/>
        <v>84312.678557400635</v>
      </c>
      <c r="BC43" s="274">
        <f t="shared" si="36"/>
        <v>46263.935690662853</v>
      </c>
      <c r="BD43" s="274">
        <f t="shared" si="36"/>
        <v>14694.318210109474</v>
      </c>
      <c r="BE43" s="274">
        <f t="shared" si="36"/>
        <v>63300.913927645503</v>
      </c>
      <c r="BF43" s="274">
        <f t="shared" si="36"/>
        <v>12586.001894459938</v>
      </c>
      <c r="BG43" s="274">
        <f t="shared" si="36"/>
        <v>2073.5916485219605</v>
      </c>
      <c r="BH43" s="274">
        <f t="shared" si="36"/>
        <v>1046.5094861462458</v>
      </c>
      <c r="BI43" s="274">
        <f t="shared" si="36"/>
        <v>15270.589180583684</v>
      </c>
      <c r="BJ43" s="274">
        <f t="shared" si="36"/>
        <v>31.140855806493001</v>
      </c>
      <c r="BK43" s="274">
        <f t="shared" si="36"/>
        <v>65.871655769537512</v>
      </c>
      <c r="BL43" s="300">
        <f t="shared" si="36"/>
        <v>7.8255284525622955</v>
      </c>
    </row>
    <row r="44" spans="1:64" x14ac:dyDescent="0.25">
      <c r="A44" s="1495"/>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6"/>
        <v>0</v>
      </c>
      <c r="BC44" s="274">
        <f t="shared" si="36"/>
        <v>0</v>
      </c>
      <c r="BD44" s="271">
        <f t="shared" si="36"/>
        <v>0</v>
      </c>
      <c r="BE44" s="274">
        <f t="shared" si="36"/>
        <v>0</v>
      </c>
      <c r="BF44" s="271">
        <f t="shared" si="36"/>
        <v>0</v>
      </c>
      <c r="BG44" s="271">
        <f t="shared" si="36"/>
        <v>0</v>
      </c>
      <c r="BH44" s="271">
        <f t="shared" si="36"/>
        <v>0</v>
      </c>
      <c r="BI44" s="271">
        <f t="shared" si="36"/>
        <v>0</v>
      </c>
      <c r="BJ44" s="271">
        <f t="shared" si="36"/>
        <v>0</v>
      </c>
      <c r="BK44" s="271">
        <f t="shared" si="36"/>
        <v>0</v>
      </c>
      <c r="BL44" s="291">
        <f t="shared" si="36"/>
        <v>0</v>
      </c>
    </row>
    <row r="45" spans="1:64" s="209" customFormat="1" ht="24" x14ac:dyDescent="0.25">
      <c r="A45" s="1496"/>
      <c r="B45" s="128" t="s">
        <v>216</v>
      </c>
      <c r="C45" s="313" t="s">
        <v>305</v>
      </c>
      <c r="D45" s="278">
        <f>SUM(D41:D44)</f>
        <v>3516901.163378465</v>
      </c>
      <c r="E45" s="278">
        <f t="shared" ref="E45:BL45" si="37">SUM(E41:E44)</f>
        <v>1167499.9520917425</v>
      </c>
      <c r="F45" s="278">
        <f t="shared" si="37"/>
        <v>672166.39287672879</v>
      </c>
      <c r="G45" s="278">
        <f t="shared" si="37"/>
        <v>194069.1978881195</v>
      </c>
      <c r="H45" s="278">
        <f t="shared" si="37"/>
        <v>763962.57278241182</v>
      </c>
      <c r="I45" s="278">
        <f>SUM(I41:I44)</f>
        <v>108823.80810488157</v>
      </c>
      <c r="J45" s="278">
        <f t="shared" si="37"/>
        <v>65838.021708878834</v>
      </c>
      <c r="K45" s="278">
        <f t="shared" si="37"/>
        <v>9671.901838112015</v>
      </c>
      <c r="L45" s="278">
        <f t="shared" si="37"/>
        <v>145712.20993072697</v>
      </c>
      <c r="M45" s="278">
        <f t="shared" si="37"/>
        <v>2269.546725395212</v>
      </c>
      <c r="N45" s="278">
        <f t="shared" si="37"/>
        <v>235228.30927652647</v>
      </c>
      <c r="O45" s="283">
        <f t="shared" si="37"/>
        <v>151659.25015494163</v>
      </c>
      <c r="P45" s="278">
        <f t="shared" si="37"/>
        <v>3728224.4431126891</v>
      </c>
      <c r="Q45" s="278">
        <f t="shared" si="37"/>
        <v>1266749.2457906224</v>
      </c>
      <c r="R45" s="278">
        <f t="shared" si="37"/>
        <v>691605.53880309965</v>
      </c>
      <c r="S45" s="278">
        <f t="shared" si="37"/>
        <v>189452.30540093125</v>
      </c>
      <c r="T45" s="278">
        <f t="shared" si="37"/>
        <v>729145.02528857882</v>
      </c>
      <c r="U45" s="278">
        <f t="shared" si="37"/>
        <v>144493.66183139358</v>
      </c>
      <c r="V45" s="278">
        <f t="shared" si="37"/>
        <v>38527.491233909896</v>
      </c>
      <c r="W45" s="278">
        <f t="shared" si="37"/>
        <v>13843.107006180508</v>
      </c>
      <c r="X45" s="278">
        <f t="shared" si="37"/>
        <v>191133.95771905038</v>
      </c>
      <c r="Y45" s="278">
        <f>SUM(Y41:Y44)</f>
        <v>242.65483225751444</v>
      </c>
      <c r="Z45" s="278">
        <f t="shared" si="37"/>
        <v>325955.3248609599</v>
      </c>
      <c r="AA45" s="284">
        <f t="shared" si="37"/>
        <v>137076.13034570441</v>
      </c>
      <c r="AB45" s="278">
        <f t="shared" si="37"/>
        <v>3650174.621697722</v>
      </c>
      <c r="AC45" s="278">
        <f t="shared" si="37"/>
        <v>1174781.9322907059</v>
      </c>
      <c r="AD45" s="278">
        <f t="shared" si="37"/>
        <v>616460.28946705593</v>
      </c>
      <c r="AE45" s="278">
        <f t="shared" si="37"/>
        <v>199390.58344049533</v>
      </c>
      <c r="AF45" s="278">
        <f t="shared" si="37"/>
        <v>785876.17520953587</v>
      </c>
      <c r="AG45" s="278">
        <f t="shared" si="37"/>
        <v>186666.85059622244</v>
      </c>
      <c r="AH45" s="278">
        <f t="shared" si="37"/>
        <v>21898.560699715061</v>
      </c>
      <c r="AI45" s="278">
        <f t="shared" si="37"/>
        <v>12678.683272579887</v>
      </c>
      <c r="AJ45" s="278">
        <f t="shared" si="37"/>
        <v>156807.15883584428</v>
      </c>
      <c r="AK45" s="278">
        <f t="shared" si="37"/>
        <v>398.5501405284964</v>
      </c>
      <c r="AL45" s="278">
        <f t="shared" si="37"/>
        <v>363568.87105368869</v>
      </c>
      <c r="AM45" s="284">
        <f t="shared" si="37"/>
        <v>131646.96669135027</v>
      </c>
      <c r="AN45" s="852">
        <f t="shared" si="37"/>
        <v>3311032.3384466828</v>
      </c>
      <c r="AO45" s="278">
        <f t="shared" si="37"/>
        <v>1018371.1783843299</v>
      </c>
      <c r="AP45" s="278">
        <f t="shared" si="37"/>
        <v>592354.84454377845</v>
      </c>
      <c r="AQ45" s="278">
        <f t="shared" si="37"/>
        <v>161527.98148056344</v>
      </c>
      <c r="AR45" s="278">
        <f t="shared" si="37"/>
        <v>750409.70064711897</v>
      </c>
      <c r="AS45" s="278">
        <f t="shared" si="37"/>
        <v>94647.211361962327</v>
      </c>
      <c r="AT45" s="278">
        <f t="shared" si="37"/>
        <v>20381.328006018171</v>
      </c>
      <c r="AU45" s="278">
        <f t="shared" si="37"/>
        <v>8304.5973692738371</v>
      </c>
      <c r="AV45" s="275">
        <f t="shared" si="37"/>
        <v>196103.1526949621</v>
      </c>
      <c r="AW45" s="278">
        <f>SUM(AW41:AW44)</f>
        <v>188.95915762526991</v>
      </c>
      <c r="AX45" s="278">
        <f t="shared" si="37"/>
        <v>328008.20646459446</v>
      </c>
      <c r="AY45" s="284">
        <f t="shared" si="37"/>
        <v>140735.17833645621</v>
      </c>
      <c r="AZ45" s="305">
        <f t="shared" si="37"/>
        <v>204217.26170211579</v>
      </c>
      <c r="BA45" s="297">
        <f t="shared" si="37"/>
        <v>14410549.828337673</v>
      </c>
      <c r="BB45" s="275">
        <f t="shared" si="37"/>
        <v>4627402.3085574005</v>
      </c>
      <c r="BC45" s="275">
        <f t="shared" si="37"/>
        <v>2572587.0656906627</v>
      </c>
      <c r="BD45" s="275">
        <f t="shared" si="37"/>
        <v>744440.06821010949</v>
      </c>
      <c r="BE45" s="275">
        <f t="shared" si="37"/>
        <v>3029393.473927645</v>
      </c>
      <c r="BF45" s="275">
        <f t="shared" si="37"/>
        <v>534631.53189445985</v>
      </c>
      <c r="BG45" s="275">
        <f t="shared" si="37"/>
        <v>146645.40164852195</v>
      </c>
      <c r="BH45" s="275">
        <f t="shared" si="37"/>
        <v>44498.289486146241</v>
      </c>
      <c r="BI45" s="275">
        <f t="shared" si="37"/>
        <v>689756.47918058373</v>
      </c>
      <c r="BJ45" s="275">
        <f>SUM(BJ41:BJ44)</f>
        <v>3099.7108558064929</v>
      </c>
      <c r="BK45" s="275">
        <f t="shared" si="37"/>
        <v>1252760.7116557697</v>
      </c>
      <c r="BL45" s="299">
        <f t="shared" si="37"/>
        <v>561117.52552845248</v>
      </c>
    </row>
    <row r="46" spans="1:64" ht="14.85" customHeight="1" x14ac:dyDescent="0.25">
      <c r="A46" s="1497"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8">E46+Q46+AC46+AO46</f>
        <v>0</v>
      </c>
      <c r="BC46" s="274">
        <f t="shared" si="38"/>
        <v>0</v>
      </c>
      <c r="BD46" s="274">
        <f t="shared" si="38"/>
        <v>0</v>
      </c>
      <c r="BE46" s="274">
        <f t="shared" si="38"/>
        <v>0</v>
      </c>
      <c r="BF46" s="274">
        <f t="shared" si="38"/>
        <v>0</v>
      </c>
      <c r="BG46" s="274">
        <f t="shared" si="38"/>
        <v>0</v>
      </c>
      <c r="BH46" s="274">
        <f t="shared" si="38"/>
        <v>0</v>
      </c>
      <c r="BI46" s="274">
        <f t="shared" si="38"/>
        <v>0</v>
      </c>
      <c r="BJ46" s="274">
        <f t="shared" si="38"/>
        <v>0</v>
      </c>
      <c r="BK46" s="274">
        <f t="shared" si="38"/>
        <v>0</v>
      </c>
      <c r="BL46" s="300">
        <f t="shared" si="38"/>
        <v>0</v>
      </c>
    </row>
    <row r="47" spans="1:64" s="255" customFormat="1" x14ac:dyDescent="0.25">
      <c r="A47" s="1498"/>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8"/>
        <v>0</v>
      </c>
      <c r="BC47" s="274">
        <f t="shared" si="38"/>
        <v>0</v>
      </c>
      <c r="BD47" s="274">
        <f t="shared" si="38"/>
        <v>0</v>
      </c>
      <c r="BE47" s="274">
        <f t="shared" si="38"/>
        <v>0</v>
      </c>
      <c r="BF47" s="274">
        <f t="shared" si="38"/>
        <v>0</v>
      </c>
      <c r="BG47" s="274">
        <f t="shared" si="38"/>
        <v>0</v>
      </c>
      <c r="BH47" s="274">
        <f t="shared" si="38"/>
        <v>0</v>
      </c>
      <c r="BI47" s="274">
        <f t="shared" si="38"/>
        <v>0</v>
      </c>
      <c r="BJ47" s="274">
        <f t="shared" si="38"/>
        <v>0</v>
      </c>
      <c r="BK47" s="274">
        <f t="shared" si="38"/>
        <v>0</v>
      </c>
      <c r="BL47" s="300">
        <f t="shared" si="38"/>
        <v>0</v>
      </c>
    </row>
    <row r="48" spans="1:64" x14ac:dyDescent="0.25">
      <c r="A48" s="1498"/>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8"/>
        <v>0</v>
      </c>
      <c r="BC48" s="274">
        <f t="shared" si="38"/>
        <v>0</v>
      </c>
      <c r="BD48" s="274">
        <f t="shared" si="38"/>
        <v>0</v>
      </c>
      <c r="BE48" s="274">
        <f t="shared" si="38"/>
        <v>0</v>
      </c>
      <c r="BF48" s="274">
        <f t="shared" si="38"/>
        <v>0</v>
      </c>
      <c r="BG48" s="274">
        <f t="shared" si="38"/>
        <v>0</v>
      </c>
      <c r="BH48" s="274">
        <f t="shared" si="38"/>
        <v>0</v>
      </c>
      <c r="BI48" s="274">
        <f t="shared" si="38"/>
        <v>0</v>
      </c>
      <c r="BJ48" s="274">
        <f t="shared" si="38"/>
        <v>0</v>
      </c>
      <c r="BK48" s="274">
        <f t="shared" si="38"/>
        <v>0</v>
      </c>
      <c r="BL48" s="300">
        <f t="shared" si="38"/>
        <v>0</v>
      </c>
    </row>
    <row r="49" spans="1:64" x14ac:dyDescent="0.25">
      <c r="A49" s="1498"/>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8"/>
        <v>0</v>
      </c>
      <c r="BC49" s="274">
        <f t="shared" si="38"/>
        <v>0</v>
      </c>
      <c r="BD49" s="271">
        <f t="shared" si="38"/>
        <v>0</v>
      </c>
      <c r="BE49" s="274">
        <f t="shared" si="38"/>
        <v>0</v>
      </c>
      <c r="BF49" s="271">
        <f t="shared" si="38"/>
        <v>0</v>
      </c>
      <c r="BG49" s="271">
        <f t="shared" si="38"/>
        <v>0</v>
      </c>
      <c r="BH49" s="271">
        <f t="shared" si="38"/>
        <v>0</v>
      </c>
      <c r="BI49" s="271">
        <f t="shared" si="38"/>
        <v>0</v>
      </c>
      <c r="BJ49" s="271">
        <f t="shared" si="38"/>
        <v>0</v>
      </c>
      <c r="BK49" s="271">
        <f t="shared" si="38"/>
        <v>0</v>
      </c>
      <c r="BL49" s="291">
        <f t="shared" si="38"/>
        <v>0</v>
      </c>
    </row>
    <row r="50" spans="1:64" s="209" customFormat="1" x14ac:dyDescent="0.25">
      <c r="A50" s="1499"/>
      <c r="B50" s="129" t="s">
        <v>213</v>
      </c>
      <c r="C50" s="313" t="s">
        <v>25</v>
      </c>
      <c r="D50" s="278">
        <f>SUM(D46:D49)</f>
        <v>0</v>
      </c>
      <c r="E50" s="278">
        <f t="shared" ref="E50:BL50" si="39">SUM(E46:E49)</f>
        <v>0</v>
      </c>
      <c r="F50" s="278">
        <f t="shared" si="39"/>
        <v>0</v>
      </c>
      <c r="G50" s="278">
        <f t="shared" si="39"/>
        <v>0</v>
      </c>
      <c r="H50" s="278">
        <f t="shared" si="39"/>
        <v>0</v>
      </c>
      <c r="I50" s="278">
        <f t="shared" si="39"/>
        <v>0</v>
      </c>
      <c r="J50" s="278">
        <f t="shared" si="39"/>
        <v>0</v>
      </c>
      <c r="K50" s="278">
        <f t="shared" si="39"/>
        <v>0</v>
      </c>
      <c r="L50" s="278">
        <f t="shared" si="39"/>
        <v>0</v>
      </c>
      <c r="M50" s="278">
        <f t="shared" si="39"/>
        <v>0</v>
      </c>
      <c r="N50" s="278">
        <f t="shared" si="39"/>
        <v>0</v>
      </c>
      <c r="O50" s="283">
        <f t="shared" si="39"/>
        <v>0</v>
      </c>
      <c r="P50" s="278">
        <f t="shared" si="39"/>
        <v>0</v>
      </c>
      <c r="Q50" s="278">
        <f t="shared" si="39"/>
        <v>0</v>
      </c>
      <c r="R50" s="278">
        <f t="shared" si="39"/>
        <v>0</v>
      </c>
      <c r="S50" s="278">
        <f t="shared" si="39"/>
        <v>0</v>
      </c>
      <c r="T50" s="278">
        <f t="shared" si="39"/>
        <v>0</v>
      </c>
      <c r="U50" s="278">
        <f t="shared" si="39"/>
        <v>0</v>
      </c>
      <c r="V50" s="278">
        <f t="shared" si="39"/>
        <v>0</v>
      </c>
      <c r="W50" s="278">
        <f t="shared" si="39"/>
        <v>0</v>
      </c>
      <c r="X50" s="278">
        <f t="shared" si="39"/>
        <v>0</v>
      </c>
      <c r="Y50" s="278">
        <f>SUM(Y46:Y49)</f>
        <v>0</v>
      </c>
      <c r="Z50" s="278">
        <f t="shared" si="39"/>
        <v>0</v>
      </c>
      <c r="AA50" s="284">
        <f t="shared" si="39"/>
        <v>0</v>
      </c>
      <c r="AB50" s="278">
        <f t="shared" si="39"/>
        <v>0</v>
      </c>
      <c r="AC50" s="278">
        <f t="shared" si="39"/>
        <v>0</v>
      </c>
      <c r="AD50" s="278">
        <f t="shared" si="39"/>
        <v>0</v>
      </c>
      <c r="AE50" s="278">
        <f t="shared" si="39"/>
        <v>0</v>
      </c>
      <c r="AF50" s="278">
        <f t="shared" si="39"/>
        <v>0</v>
      </c>
      <c r="AG50" s="278">
        <f t="shared" si="39"/>
        <v>0</v>
      </c>
      <c r="AH50" s="278">
        <f t="shared" si="39"/>
        <v>0</v>
      </c>
      <c r="AI50" s="278">
        <f t="shared" si="39"/>
        <v>0</v>
      </c>
      <c r="AJ50" s="278">
        <f t="shared" si="39"/>
        <v>0</v>
      </c>
      <c r="AK50" s="278">
        <f t="shared" si="39"/>
        <v>0</v>
      </c>
      <c r="AL50" s="278">
        <f t="shared" si="39"/>
        <v>0</v>
      </c>
      <c r="AM50" s="284">
        <f t="shared" si="39"/>
        <v>0</v>
      </c>
      <c r="AN50" s="852">
        <f t="shared" si="39"/>
        <v>0</v>
      </c>
      <c r="AO50" s="278">
        <f t="shared" si="39"/>
        <v>0</v>
      </c>
      <c r="AP50" s="278">
        <f t="shared" si="39"/>
        <v>0</v>
      </c>
      <c r="AQ50" s="278">
        <f t="shared" si="39"/>
        <v>0</v>
      </c>
      <c r="AR50" s="278">
        <f t="shared" si="39"/>
        <v>0</v>
      </c>
      <c r="AS50" s="278">
        <f t="shared" si="39"/>
        <v>0</v>
      </c>
      <c r="AT50" s="278">
        <f t="shared" si="39"/>
        <v>0</v>
      </c>
      <c r="AU50" s="278">
        <f t="shared" si="39"/>
        <v>0</v>
      </c>
      <c r="AV50" s="275">
        <f t="shared" si="39"/>
        <v>0</v>
      </c>
      <c r="AW50" s="278">
        <f>SUM(AW46:AW49)</f>
        <v>0</v>
      </c>
      <c r="AX50" s="278">
        <f t="shared" si="39"/>
        <v>0</v>
      </c>
      <c r="AY50" s="284">
        <f t="shared" si="39"/>
        <v>0</v>
      </c>
      <c r="AZ50" s="305">
        <f t="shared" si="39"/>
        <v>0</v>
      </c>
      <c r="BA50" s="297">
        <f t="shared" si="39"/>
        <v>0</v>
      </c>
      <c r="BB50" s="275">
        <f t="shared" si="39"/>
        <v>0</v>
      </c>
      <c r="BC50" s="275">
        <f t="shared" si="39"/>
        <v>0</v>
      </c>
      <c r="BD50" s="275">
        <f t="shared" si="39"/>
        <v>0</v>
      </c>
      <c r="BE50" s="275">
        <f t="shared" si="39"/>
        <v>0</v>
      </c>
      <c r="BF50" s="275">
        <f t="shared" si="39"/>
        <v>0</v>
      </c>
      <c r="BG50" s="275">
        <f t="shared" si="39"/>
        <v>0</v>
      </c>
      <c r="BH50" s="275">
        <f t="shared" si="39"/>
        <v>0</v>
      </c>
      <c r="BI50" s="275">
        <f t="shared" si="39"/>
        <v>0</v>
      </c>
      <c r="BJ50" s="275">
        <f>SUM(BJ46:BJ49)</f>
        <v>0</v>
      </c>
      <c r="BK50" s="275">
        <f t="shared" si="39"/>
        <v>0</v>
      </c>
      <c r="BL50" s="299">
        <f t="shared" si="39"/>
        <v>0</v>
      </c>
    </row>
    <row r="51" spans="1:64" ht="16.5" customHeight="1" x14ac:dyDescent="0.25">
      <c r="A51" s="1506" t="s">
        <v>156</v>
      </c>
      <c r="B51" s="124">
        <v>7.1</v>
      </c>
      <c r="C51" s="311" t="s">
        <v>20</v>
      </c>
      <c r="D51" s="273">
        <f>SUM(E51:O51)</f>
        <v>554215.72</v>
      </c>
      <c r="E51" s="251">
        <v>140660.76999999999</v>
      </c>
      <c r="F51" s="251">
        <v>19377.599999999999</v>
      </c>
      <c r="G51" s="251">
        <v>109382.9</v>
      </c>
      <c r="H51" s="251">
        <v>89773.42</v>
      </c>
      <c r="I51" s="251">
        <v>54288.77</v>
      </c>
      <c r="J51" s="251">
        <v>1674</v>
      </c>
      <c r="K51" s="251">
        <v>3060.16</v>
      </c>
      <c r="L51" s="251">
        <v>21483</v>
      </c>
      <c r="M51" s="251">
        <v>0</v>
      </c>
      <c r="N51" s="251">
        <v>88684.099999999991</v>
      </c>
      <c r="O51" s="252">
        <v>25831</v>
      </c>
      <c r="P51" s="273">
        <f>SUM(Q51:AA51)</f>
        <v>571251.93999999994</v>
      </c>
      <c r="Q51" s="251">
        <v>132849.35999999999</v>
      </c>
      <c r="R51" s="251">
        <v>20676</v>
      </c>
      <c r="S51" s="251">
        <v>111811.32</v>
      </c>
      <c r="T51" s="251">
        <v>91394.34</v>
      </c>
      <c r="U51" s="251">
        <v>55037.09</v>
      </c>
      <c r="V51" s="251">
        <v>752</v>
      </c>
      <c r="W51" s="251">
        <v>3159.77</v>
      </c>
      <c r="X51" s="251">
        <v>20677.669999999998</v>
      </c>
      <c r="Y51" s="251">
        <v>1136</v>
      </c>
      <c r="Z51" s="251">
        <v>109386.90999999999</v>
      </c>
      <c r="AA51" s="252">
        <v>24371.48</v>
      </c>
      <c r="AB51" s="273">
        <f>SUM(AC51:AM51)</f>
        <v>622323.95000000007</v>
      </c>
      <c r="AC51" s="251">
        <v>163293.82999999999</v>
      </c>
      <c r="AD51" s="251">
        <v>21977.599999999999</v>
      </c>
      <c r="AE51" s="251">
        <v>110979.6</v>
      </c>
      <c r="AF51" s="251">
        <v>90953.94</v>
      </c>
      <c r="AG51" s="251">
        <v>63135.74</v>
      </c>
      <c r="AH51" s="251">
        <v>1696</v>
      </c>
      <c r="AI51" s="251">
        <v>3214</v>
      </c>
      <c r="AJ51" s="251">
        <v>18773.669999999998</v>
      </c>
      <c r="AK51" s="251">
        <v>2245</v>
      </c>
      <c r="AL51" s="251">
        <v>115383.90000000001</v>
      </c>
      <c r="AM51" s="252">
        <v>30670.67</v>
      </c>
      <c r="AN51" s="276">
        <f>SUM(AO51:AY51)</f>
        <v>567049.2699999999</v>
      </c>
      <c r="AO51" s="251">
        <v>149992.07</v>
      </c>
      <c r="AP51" s="251">
        <v>23301</v>
      </c>
      <c r="AQ51" s="251">
        <v>100379</v>
      </c>
      <c r="AR51" s="251">
        <v>82127.66</v>
      </c>
      <c r="AS51" s="251">
        <v>58489.760000000002</v>
      </c>
      <c r="AT51" s="251">
        <v>466</v>
      </c>
      <c r="AU51" s="251">
        <v>2072</v>
      </c>
      <c r="AV51" s="249">
        <v>19947</v>
      </c>
      <c r="AW51" s="251">
        <v>5373</v>
      </c>
      <c r="AX51" s="251">
        <v>90496.2</v>
      </c>
      <c r="AY51" s="252">
        <v>34405.58</v>
      </c>
      <c r="AZ51" s="857">
        <v>611.22999999999922</v>
      </c>
      <c r="BA51" s="294">
        <f>SUM(BB51:BL51)+AZ51</f>
        <v>2315452.11</v>
      </c>
      <c r="BB51" s="274">
        <f t="shared" ref="BB51:BL54" si="40">E51+Q51+AC51+AO51</f>
        <v>586796.03</v>
      </c>
      <c r="BC51" s="274">
        <f t="shared" si="40"/>
        <v>85332.2</v>
      </c>
      <c r="BD51" s="274">
        <f t="shared" si="40"/>
        <v>432552.82</v>
      </c>
      <c r="BE51" s="274">
        <f t="shared" si="40"/>
        <v>354249.36</v>
      </c>
      <c r="BF51" s="274">
        <f t="shared" si="40"/>
        <v>230951.36</v>
      </c>
      <c r="BG51" s="274">
        <f t="shared" si="40"/>
        <v>4588</v>
      </c>
      <c r="BH51" s="274">
        <f t="shared" si="40"/>
        <v>11505.93</v>
      </c>
      <c r="BI51" s="274">
        <f t="shared" si="40"/>
        <v>80881.34</v>
      </c>
      <c r="BJ51" s="274">
        <f t="shared" si="40"/>
        <v>8754</v>
      </c>
      <c r="BK51" s="274">
        <f t="shared" si="40"/>
        <v>403951.11</v>
      </c>
      <c r="BL51" s="298">
        <f t="shared" si="40"/>
        <v>115278.73</v>
      </c>
    </row>
    <row r="52" spans="1:64" s="255" customFormat="1" ht="16.5" customHeight="1" x14ac:dyDescent="0.25">
      <c r="A52" s="1507"/>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40"/>
        <v>0</v>
      </c>
      <c r="BC52" s="274">
        <f t="shared" si="40"/>
        <v>0</v>
      </c>
      <c r="BD52" s="274">
        <f t="shared" si="40"/>
        <v>0</v>
      </c>
      <c r="BE52" s="274">
        <f t="shared" si="40"/>
        <v>0</v>
      </c>
      <c r="BF52" s="274">
        <f t="shared" si="40"/>
        <v>0</v>
      </c>
      <c r="BG52" s="274">
        <f t="shared" si="40"/>
        <v>0</v>
      </c>
      <c r="BH52" s="274">
        <f t="shared" si="40"/>
        <v>0</v>
      </c>
      <c r="BI52" s="274">
        <f t="shared" si="40"/>
        <v>0</v>
      </c>
      <c r="BJ52" s="274">
        <f t="shared" si="40"/>
        <v>0</v>
      </c>
      <c r="BK52" s="274">
        <f t="shared" si="40"/>
        <v>0</v>
      </c>
      <c r="BL52" s="300">
        <f t="shared" si="40"/>
        <v>0</v>
      </c>
    </row>
    <row r="53" spans="1:64" ht="16.5" customHeight="1" x14ac:dyDescent="0.25">
      <c r="A53" s="1507"/>
      <c r="B53" s="126">
        <v>7.3</v>
      </c>
      <c r="C53" s="131" t="s">
        <v>155</v>
      </c>
      <c r="D53" s="274">
        <f>SUM(E53:O53)</f>
        <v>6227.5042025735302</v>
      </c>
      <c r="E53" s="253">
        <v>5884.5637024536945</v>
      </c>
      <c r="F53" s="253">
        <v>810.66470488300922</v>
      </c>
      <c r="G53" s="253">
        <v>12.242291008216931</v>
      </c>
      <c r="H53" s="253">
        <v>9.9460150714405344</v>
      </c>
      <c r="I53" s="253">
        <v>-1169.4961606280419</v>
      </c>
      <c r="J53" s="253">
        <v>70.032032654929239</v>
      </c>
      <c r="K53" s="253">
        <v>-65.890241363003454</v>
      </c>
      <c r="L53" s="253">
        <v>2.3030788149441057</v>
      </c>
      <c r="M53" s="253">
        <v>0</v>
      </c>
      <c r="N53" s="253">
        <v>579.65110391895291</v>
      </c>
      <c r="O53" s="254">
        <v>93.487675759388111</v>
      </c>
      <c r="P53" s="274">
        <f>SUM(Q53:AA53)</f>
        <v>3470.2175753132474</v>
      </c>
      <c r="Q53" s="253">
        <v>3314.6259546715614</v>
      </c>
      <c r="R53" s="253">
        <v>515.8715573698604</v>
      </c>
      <c r="S53" s="253">
        <v>141.36947056855112</v>
      </c>
      <c r="T53" s="253">
        <v>115.44387386826082</v>
      </c>
      <c r="U53" s="253">
        <v>-1674.8987651637535</v>
      </c>
      <c r="V53" s="253">
        <v>18.762594851138342</v>
      </c>
      <c r="W53" s="253">
        <v>-96.120550334959034</v>
      </c>
      <c r="X53" s="253">
        <v>26.107547775367902</v>
      </c>
      <c r="Y53" s="253">
        <v>1.4408145439909801</v>
      </c>
      <c r="Z53" s="253">
        <v>1040.4480954930445</v>
      </c>
      <c r="AA53" s="254">
        <v>67.166981670184725</v>
      </c>
      <c r="AB53" s="274">
        <f>SUM(AC53:AM53)</f>
        <v>9425.6699305694492</v>
      </c>
      <c r="AC53" s="253">
        <v>7003.6550148402457</v>
      </c>
      <c r="AD53" s="253">
        <v>942.6169283564052</v>
      </c>
      <c r="AE53" s="253">
        <v>976.58638634779754</v>
      </c>
      <c r="AF53" s="253">
        <v>800.33649288562481</v>
      </c>
      <c r="AG53" s="253">
        <v>-2504.8321544860646</v>
      </c>
      <c r="AH53" s="253">
        <v>72.741259759594413</v>
      </c>
      <c r="AI53" s="253">
        <v>-127.46523755961817</v>
      </c>
      <c r="AJ53" s="253">
        <v>165.15844310685029</v>
      </c>
      <c r="AK53" s="253">
        <v>19.766342470633511</v>
      </c>
      <c r="AL53" s="253">
        <v>1853.1335148061839</v>
      </c>
      <c r="AM53" s="254">
        <v>223.97294004179892</v>
      </c>
      <c r="AN53" s="289">
        <f>SUM(AO53:AY53)</f>
        <v>35931.626304134057</v>
      </c>
      <c r="AO53" s="253">
        <v>14166.138686504371</v>
      </c>
      <c r="AP53" s="253">
        <v>2200.6843264063109</v>
      </c>
      <c r="AQ53" s="253">
        <v>6609.7740712506366</v>
      </c>
      <c r="AR53" s="253">
        <v>5407.6162003845548</v>
      </c>
      <c r="AS53" s="253">
        <v>-1374.5738950420969</v>
      </c>
      <c r="AT53" s="253">
        <v>44.011797609773893</v>
      </c>
      <c r="AU53" s="253">
        <v>-48.66086453561288</v>
      </c>
      <c r="AV53" s="253">
        <v>1313.3459542458054</v>
      </c>
      <c r="AW53" s="253">
        <v>353.79868897920642</v>
      </c>
      <c r="AX53" s="253">
        <v>5376.3342824106003</v>
      </c>
      <c r="AY53" s="254">
        <v>1883.1570559205124</v>
      </c>
      <c r="AZ53" s="526">
        <v>-29341.057930688752</v>
      </c>
      <c r="BA53" s="296">
        <f>SUM(BB53:BL53)+AZ53</f>
        <v>25713.960081901532</v>
      </c>
      <c r="BB53" s="274">
        <f t="shared" si="40"/>
        <v>30368.983358469872</v>
      </c>
      <c r="BC53" s="274">
        <f t="shared" si="40"/>
        <v>4469.8375170155859</v>
      </c>
      <c r="BD53" s="274">
        <f t="shared" si="40"/>
        <v>7739.9722191752026</v>
      </c>
      <c r="BE53" s="274">
        <f t="shared" si="40"/>
        <v>6333.3425822098807</v>
      </c>
      <c r="BF53" s="274">
        <f t="shared" si="40"/>
        <v>-6723.8009753199567</v>
      </c>
      <c r="BG53" s="274">
        <f t="shared" si="40"/>
        <v>205.54768487543589</v>
      </c>
      <c r="BH53" s="274">
        <f t="shared" si="40"/>
        <v>-338.13689379319351</v>
      </c>
      <c r="BI53" s="274">
        <f t="shared" si="40"/>
        <v>1506.9150239429678</v>
      </c>
      <c r="BJ53" s="274">
        <f t="shared" si="40"/>
        <v>375.00584599383092</v>
      </c>
      <c r="BK53" s="274">
        <f t="shared" si="40"/>
        <v>8849.5669966287824</v>
      </c>
      <c r="BL53" s="300">
        <f t="shared" si="40"/>
        <v>2267.7846533918841</v>
      </c>
    </row>
    <row r="54" spans="1:64" ht="16.5" customHeight="1" x14ac:dyDescent="0.25">
      <c r="A54" s="1507"/>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40"/>
        <v>0</v>
      </c>
      <c r="BC54" s="274">
        <f t="shared" si="40"/>
        <v>0</v>
      </c>
      <c r="BD54" s="274">
        <f t="shared" si="40"/>
        <v>0</v>
      </c>
      <c r="BE54" s="274">
        <f t="shared" si="40"/>
        <v>0</v>
      </c>
      <c r="BF54" s="274">
        <f t="shared" si="40"/>
        <v>0</v>
      </c>
      <c r="BG54" s="274">
        <f t="shared" si="40"/>
        <v>0</v>
      </c>
      <c r="BH54" s="274">
        <f t="shared" si="40"/>
        <v>0</v>
      </c>
      <c r="BI54" s="274">
        <f t="shared" si="40"/>
        <v>0</v>
      </c>
      <c r="BJ54" s="274">
        <f t="shared" si="40"/>
        <v>0</v>
      </c>
      <c r="BK54" s="274">
        <f t="shared" si="40"/>
        <v>0</v>
      </c>
      <c r="BL54" s="300">
        <f t="shared" si="40"/>
        <v>0</v>
      </c>
    </row>
    <row r="55" spans="1:64" s="209" customFormat="1" ht="16.5" customHeight="1" x14ac:dyDescent="0.25">
      <c r="A55" s="1508"/>
      <c r="B55" s="129" t="s">
        <v>261</v>
      </c>
      <c r="C55" s="313" t="s">
        <v>38</v>
      </c>
      <c r="D55" s="278">
        <f>SUM(D51:D54)</f>
        <v>560443.22420257353</v>
      </c>
      <c r="E55" s="278">
        <f t="shared" ref="E55:BL55" si="41">SUM(E51:E54)</f>
        <v>146545.33370245367</v>
      </c>
      <c r="F55" s="278">
        <f t="shared" si="41"/>
        <v>20188.264704883008</v>
      </c>
      <c r="G55" s="278">
        <f t="shared" si="41"/>
        <v>109395.14229100822</v>
      </c>
      <c r="H55" s="278">
        <f t="shared" si="41"/>
        <v>89783.366015071442</v>
      </c>
      <c r="I55" s="278">
        <f t="shared" si="41"/>
        <v>53119.273839371956</v>
      </c>
      <c r="J55" s="278">
        <f t="shared" si="41"/>
        <v>1744.0320326549293</v>
      </c>
      <c r="K55" s="278">
        <f t="shared" si="41"/>
        <v>2994.2697586369964</v>
      </c>
      <c r="L55" s="278">
        <f t="shared" si="41"/>
        <v>21485.303078814944</v>
      </c>
      <c r="M55" s="275">
        <f t="shared" si="41"/>
        <v>0</v>
      </c>
      <c r="N55" s="278">
        <f t="shared" si="41"/>
        <v>89263.751103918941</v>
      </c>
      <c r="O55" s="283">
        <f t="shared" si="41"/>
        <v>25924.487675759388</v>
      </c>
      <c r="P55" s="278">
        <f t="shared" si="41"/>
        <v>574722.15757531323</v>
      </c>
      <c r="Q55" s="278">
        <f t="shared" si="41"/>
        <v>136163.98595467155</v>
      </c>
      <c r="R55" s="278">
        <f t="shared" si="41"/>
        <v>21191.871557369861</v>
      </c>
      <c r="S55" s="278">
        <f t="shared" si="41"/>
        <v>111952.68947056856</v>
      </c>
      <c r="T55" s="278">
        <f t="shared" si="41"/>
        <v>91509.783873868262</v>
      </c>
      <c r="U55" s="278">
        <f t="shared" si="41"/>
        <v>53362.191234836246</v>
      </c>
      <c r="V55" s="278">
        <f t="shared" si="41"/>
        <v>770.76259485113837</v>
      </c>
      <c r="W55" s="278">
        <f t="shared" si="41"/>
        <v>3063.6494496650412</v>
      </c>
      <c r="X55" s="278">
        <f t="shared" si="41"/>
        <v>20703.777547775368</v>
      </c>
      <c r="Y55" s="275">
        <f>SUM(Y51:Y54)</f>
        <v>1137.4408145439909</v>
      </c>
      <c r="Z55" s="278">
        <f>SUM(Z51:Z54)</f>
        <v>110427.35809549304</v>
      </c>
      <c r="AA55" s="284">
        <f t="shared" si="41"/>
        <v>24438.646981670183</v>
      </c>
      <c r="AB55" s="278">
        <f t="shared" si="41"/>
        <v>631749.61993056955</v>
      </c>
      <c r="AC55" s="278">
        <f t="shared" si="41"/>
        <v>170297.48501484023</v>
      </c>
      <c r="AD55" s="278">
        <f t="shared" si="41"/>
        <v>22920.216928356404</v>
      </c>
      <c r="AE55" s="278">
        <f t="shared" si="41"/>
        <v>111956.18638634781</v>
      </c>
      <c r="AF55" s="278">
        <f t="shared" si="41"/>
        <v>91754.276492885634</v>
      </c>
      <c r="AG55" s="278">
        <f t="shared" si="41"/>
        <v>60630.907845513932</v>
      </c>
      <c r="AH55" s="278">
        <f t="shared" si="41"/>
        <v>1768.7412597595944</v>
      </c>
      <c r="AI55" s="278">
        <f t="shared" si="41"/>
        <v>3086.5347624403817</v>
      </c>
      <c r="AJ55" s="278">
        <f t="shared" si="41"/>
        <v>18938.82844310685</v>
      </c>
      <c r="AK55" s="275">
        <f t="shared" si="41"/>
        <v>2264.7663424706334</v>
      </c>
      <c r="AL55" s="278">
        <f t="shared" si="41"/>
        <v>117237.03351480619</v>
      </c>
      <c r="AM55" s="284">
        <f t="shared" si="41"/>
        <v>30894.642940041798</v>
      </c>
      <c r="AN55" s="852">
        <f t="shared" si="41"/>
        <v>602980.89630413393</v>
      </c>
      <c r="AO55" s="278">
        <f t="shared" si="41"/>
        <v>164158.20868650437</v>
      </c>
      <c r="AP55" s="278">
        <f t="shared" si="41"/>
        <v>25501.68432640631</v>
      </c>
      <c r="AQ55" s="278">
        <f t="shared" si="41"/>
        <v>106988.77407125063</v>
      </c>
      <c r="AR55" s="278">
        <f t="shared" si="41"/>
        <v>87535.276200384556</v>
      </c>
      <c r="AS55" s="278">
        <f t="shared" si="41"/>
        <v>57115.186104957902</v>
      </c>
      <c r="AT55" s="278">
        <f t="shared" si="41"/>
        <v>510.01179760977391</v>
      </c>
      <c r="AU55" s="278">
        <f t="shared" si="41"/>
        <v>2023.339135464387</v>
      </c>
      <c r="AV55" s="275">
        <f t="shared" si="41"/>
        <v>21260.345954245804</v>
      </c>
      <c r="AW55" s="275">
        <f>SUM(AW51:AW54)</f>
        <v>5726.7986889792064</v>
      </c>
      <c r="AX55" s="278">
        <f t="shared" si="41"/>
        <v>95872.534282410605</v>
      </c>
      <c r="AY55" s="284">
        <f t="shared" si="41"/>
        <v>36288.737055920516</v>
      </c>
      <c r="AZ55" s="305">
        <f t="shared" si="41"/>
        <v>-28729.827930688753</v>
      </c>
      <c r="BA55" s="297">
        <f t="shared" si="41"/>
        <v>2341166.0700819013</v>
      </c>
      <c r="BB55" s="275">
        <f t="shared" si="41"/>
        <v>617165.01335846994</v>
      </c>
      <c r="BC55" s="275">
        <f t="shared" si="41"/>
        <v>89802.037517015589</v>
      </c>
      <c r="BD55" s="275">
        <f t="shared" si="41"/>
        <v>440292.7922191752</v>
      </c>
      <c r="BE55" s="275">
        <f t="shared" si="41"/>
        <v>360582.70258220989</v>
      </c>
      <c r="BF55" s="275">
        <f t="shared" si="41"/>
        <v>224227.55902468003</v>
      </c>
      <c r="BG55" s="275">
        <f t="shared" si="41"/>
        <v>4793.5476848754361</v>
      </c>
      <c r="BH55" s="275">
        <f t="shared" si="41"/>
        <v>11167.793106206807</v>
      </c>
      <c r="BI55" s="275">
        <f t="shared" si="41"/>
        <v>82388.255023942969</v>
      </c>
      <c r="BJ55" s="275">
        <f>SUM(BJ51:BJ54)</f>
        <v>9129.00584599383</v>
      </c>
      <c r="BK55" s="275">
        <f t="shared" si="41"/>
        <v>412800.67699662875</v>
      </c>
      <c r="BL55" s="299">
        <f t="shared" si="41"/>
        <v>117546.51465339187</v>
      </c>
    </row>
    <row r="56" spans="1:64" ht="14.85" customHeight="1" x14ac:dyDescent="0.25">
      <c r="A56" s="1497" t="s">
        <v>29</v>
      </c>
      <c r="B56" s="124">
        <v>8.1</v>
      </c>
      <c r="C56" s="311" t="s">
        <v>22</v>
      </c>
      <c r="D56" s="273">
        <f t="shared" ref="D56:D62" si="42">SUM(E56:O56)</f>
        <v>13022188.84999997</v>
      </c>
      <c r="E56" s="251">
        <v>4734445.3099999698</v>
      </c>
      <c r="F56" s="251">
        <v>675246.67999999993</v>
      </c>
      <c r="G56" s="251">
        <v>2881435.74</v>
      </c>
      <c r="H56" s="251">
        <v>2035979.7</v>
      </c>
      <c r="I56" s="251">
        <v>1652.48</v>
      </c>
      <c r="J56" s="251">
        <v>42118.36</v>
      </c>
      <c r="K56" s="251">
        <v>0</v>
      </c>
      <c r="L56" s="251">
        <v>1643363.66</v>
      </c>
      <c r="M56" s="251">
        <v>125162.53</v>
      </c>
      <c r="N56" s="251">
        <v>2677.5</v>
      </c>
      <c r="O56" s="252">
        <v>880106.89</v>
      </c>
      <c r="P56" s="276">
        <f t="shared" ref="P56:P62" si="43">SUM(Q56:AA56)</f>
        <v>13251446.699999999</v>
      </c>
      <c r="Q56" s="251">
        <v>4989100.9700000007</v>
      </c>
      <c r="R56" s="251">
        <v>717429.95</v>
      </c>
      <c r="S56" s="251">
        <v>2842462.27</v>
      </c>
      <c r="T56" s="251">
        <v>1933234.38</v>
      </c>
      <c r="U56" s="251">
        <v>486.15000000000003</v>
      </c>
      <c r="V56" s="251">
        <v>77510.83</v>
      </c>
      <c r="W56" s="251">
        <v>5.04</v>
      </c>
      <c r="X56" s="251">
        <v>1713776.69</v>
      </c>
      <c r="Y56" s="251">
        <v>87919.57</v>
      </c>
      <c r="Z56" s="251">
        <v>2359.11</v>
      </c>
      <c r="AA56" s="252">
        <v>887161.74</v>
      </c>
      <c r="AB56" s="273">
        <f t="shared" ref="AB56:AB62" si="44">SUM(AC56:AM56)</f>
        <v>13680846.259999998</v>
      </c>
      <c r="AC56" s="251">
        <v>5619563.1299999999</v>
      </c>
      <c r="AD56" s="251">
        <v>767913.27</v>
      </c>
      <c r="AE56" s="251">
        <v>2742993.36</v>
      </c>
      <c r="AF56" s="251">
        <v>1963354.94</v>
      </c>
      <c r="AG56" s="251">
        <v>1419.58</v>
      </c>
      <c r="AH56" s="251">
        <v>61221.75</v>
      </c>
      <c r="AI56" s="251">
        <v>2.52</v>
      </c>
      <c r="AJ56" s="251">
        <v>1596964.8499999999</v>
      </c>
      <c r="AK56" s="251">
        <v>65372.35</v>
      </c>
      <c r="AL56" s="251">
        <v>1559.23</v>
      </c>
      <c r="AM56" s="252">
        <v>860481.27999999991</v>
      </c>
      <c r="AN56" s="276">
        <f t="shared" ref="AN56:AN62" si="45">SUM(AO56:AY56)</f>
        <v>13947925.279999973</v>
      </c>
      <c r="AO56" s="251">
        <v>5800984.1899999697</v>
      </c>
      <c r="AP56" s="251">
        <v>841610.74000000092</v>
      </c>
      <c r="AQ56" s="251">
        <v>2886723.5000000023</v>
      </c>
      <c r="AR56" s="251">
        <v>1967434.43</v>
      </c>
      <c r="AS56" s="251">
        <v>679.66</v>
      </c>
      <c r="AT56" s="251">
        <v>66696.239999999991</v>
      </c>
      <c r="AU56" s="251">
        <v>0</v>
      </c>
      <c r="AV56" s="249">
        <v>1608510.71</v>
      </c>
      <c r="AW56" s="251">
        <v>64970.81</v>
      </c>
      <c r="AX56" s="251">
        <v>2746.05</v>
      </c>
      <c r="AY56" s="252">
        <v>707568.95000000007</v>
      </c>
      <c r="AZ56" s="857">
        <v>-5795.49</v>
      </c>
      <c r="BA56" s="294">
        <f t="shared" ref="BA56:BA62" si="46">SUM(BB56:BL56)+AZ56</f>
        <v>53896611.599999934</v>
      </c>
      <c r="BB56" s="273">
        <f t="shared" ref="BB56:BL62" si="47">E56+Q56+AC56+AO56</f>
        <v>21144093.599999942</v>
      </c>
      <c r="BC56" s="273">
        <f t="shared" si="47"/>
        <v>3002200.6400000006</v>
      </c>
      <c r="BD56" s="273">
        <f t="shared" si="47"/>
        <v>11353614.870000001</v>
      </c>
      <c r="BE56" s="273">
        <f t="shared" si="47"/>
        <v>7900003.4499999993</v>
      </c>
      <c r="BF56" s="273">
        <f t="shared" si="47"/>
        <v>4237.87</v>
      </c>
      <c r="BG56" s="273">
        <f t="shared" si="47"/>
        <v>247547.18</v>
      </c>
      <c r="BH56" s="273">
        <f t="shared" si="47"/>
        <v>7.5600000000000005</v>
      </c>
      <c r="BI56" s="273">
        <f t="shared" si="47"/>
        <v>6562615.9099999992</v>
      </c>
      <c r="BJ56" s="273">
        <f t="shared" si="47"/>
        <v>343425.26</v>
      </c>
      <c r="BK56" s="273">
        <f t="shared" si="47"/>
        <v>9341.89</v>
      </c>
      <c r="BL56" s="298">
        <f t="shared" si="47"/>
        <v>3335318.86</v>
      </c>
    </row>
    <row r="57" spans="1:64" ht="14.85" customHeight="1" x14ac:dyDescent="0.25">
      <c r="A57" s="1498"/>
      <c r="B57" s="126" t="s">
        <v>112</v>
      </c>
      <c r="C57" s="131" t="s">
        <v>443</v>
      </c>
      <c r="D57" s="274">
        <f t="shared" si="42"/>
        <v>95399.15</v>
      </c>
      <c r="E57" s="253">
        <v>0</v>
      </c>
      <c r="F57" s="253">
        <v>39682.449999999997</v>
      </c>
      <c r="G57" s="253">
        <v>26454.799999999999</v>
      </c>
      <c r="H57" s="253">
        <v>29261.9</v>
      </c>
      <c r="I57" s="253">
        <v>0</v>
      </c>
      <c r="J57" s="253">
        <v>0</v>
      </c>
      <c r="K57" s="253">
        <v>0</v>
      </c>
      <c r="L57" s="253">
        <v>0</v>
      </c>
      <c r="M57" s="253">
        <v>0</v>
      </c>
      <c r="N57" s="253">
        <v>0</v>
      </c>
      <c r="O57" s="254">
        <v>0</v>
      </c>
      <c r="P57" s="274">
        <f t="shared" si="43"/>
        <v>102464.95999999999</v>
      </c>
      <c r="Q57" s="253">
        <v>0</v>
      </c>
      <c r="R57" s="253">
        <v>12909.6</v>
      </c>
      <c r="S57" s="253">
        <v>65183.6</v>
      </c>
      <c r="T57" s="253">
        <v>24371.759999999998</v>
      </c>
      <c r="U57" s="253">
        <v>0</v>
      </c>
      <c r="V57" s="253">
        <v>0</v>
      </c>
      <c r="W57" s="253">
        <v>0</v>
      </c>
      <c r="X57" s="253">
        <v>0</v>
      </c>
      <c r="Y57" s="253">
        <v>0</v>
      </c>
      <c r="Z57" s="253">
        <v>0</v>
      </c>
      <c r="AA57" s="254">
        <v>0</v>
      </c>
      <c r="AB57" s="274">
        <f t="shared" si="44"/>
        <v>158132.72</v>
      </c>
      <c r="AC57" s="253">
        <v>26454.799999999999</v>
      </c>
      <c r="AD57" s="253">
        <v>0</v>
      </c>
      <c r="AE57" s="253">
        <v>28557.599999999999</v>
      </c>
      <c r="AF57" s="253">
        <v>90210.72</v>
      </c>
      <c r="AG57" s="253">
        <v>0</v>
      </c>
      <c r="AH57" s="253">
        <v>0</v>
      </c>
      <c r="AI57" s="253">
        <v>0</v>
      </c>
      <c r="AJ57" s="253">
        <v>12909.6</v>
      </c>
      <c r="AK57" s="253">
        <v>0</v>
      </c>
      <c r="AL57" s="253">
        <v>0</v>
      </c>
      <c r="AM57" s="254">
        <v>0</v>
      </c>
      <c r="AN57" s="289">
        <f t="shared" si="45"/>
        <v>67286.399999999994</v>
      </c>
      <c r="AO57" s="253">
        <v>0</v>
      </c>
      <c r="AP57" s="253">
        <v>0</v>
      </c>
      <c r="AQ57" s="253">
        <v>33643.199999999997</v>
      </c>
      <c r="AR57" s="253">
        <v>33643.199999999997</v>
      </c>
      <c r="AS57" s="253">
        <v>0</v>
      </c>
      <c r="AT57" s="253">
        <v>0</v>
      </c>
      <c r="AU57" s="253">
        <v>0</v>
      </c>
      <c r="AV57" s="253">
        <v>0</v>
      </c>
      <c r="AW57" s="253">
        <v>0</v>
      </c>
      <c r="AX57" s="253">
        <v>0</v>
      </c>
      <c r="AY57" s="254">
        <v>0</v>
      </c>
      <c r="AZ57" s="526">
        <v>0</v>
      </c>
      <c r="BA57" s="296">
        <f t="shared" si="46"/>
        <v>423283.23</v>
      </c>
      <c r="BB57" s="274">
        <f t="shared" si="47"/>
        <v>26454.799999999999</v>
      </c>
      <c r="BC57" s="274">
        <f t="shared" si="47"/>
        <v>52592.049999999996</v>
      </c>
      <c r="BD57" s="274">
        <f t="shared" si="47"/>
        <v>153839.20000000001</v>
      </c>
      <c r="BE57" s="274">
        <f t="shared" si="47"/>
        <v>177487.58000000002</v>
      </c>
      <c r="BF57" s="274">
        <f t="shared" si="47"/>
        <v>0</v>
      </c>
      <c r="BG57" s="274">
        <f t="shared" si="47"/>
        <v>0</v>
      </c>
      <c r="BH57" s="274">
        <f t="shared" si="47"/>
        <v>0</v>
      </c>
      <c r="BI57" s="274">
        <f t="shared" si="47"/>
        <v>12909.6</v>
      </c>
      <c r="BJ57" s="274">
        <f t="shared" si="47"/>
        <v>0</v>
      </c>
      <c r="BK57" s="274">
        <f t="shared" si="47"/>
        <v>0</v>
      </c>
      <c r="BL57" s="300">
        <f t="shared" si="47"/>
        <v>0</v>
      </c>
    </row>
    <row r="58" spans="1:64" ht="14.85" customHeight="1" x14ac:dyDescent="0.25">
      <c r="A58" s="1498"/>
      <c r="B58" s="126" t="s">
        <v>114</v>
      </c>
      <c r="C58" s="131" t="s">
        <v>157</v>
      </c>
      <c r="D58" s="274">
        <f t="shared" si="42"/>
        <v>132.68434573976947</v>
      </c>
      <c r="E58" s="253">
        <v>132.68434573976947</v>
      </c>
      <c r="F58" s="253">
        <v>0</v>
      </c>
      <c r="G58" s="253">
        <v>0</v>
      </c>
      <c r="H58" s="253">
        <v>0</v>
      </c>
      <c r="I58" s="253">
        <v>0</v>
      </c>
      <c r="J58" s="253">
        <v>0</v>
      </c>
      <c r="K58" s="253">
        <v>0</v>
      </c>
      <c r="L58" s="253">
        <v>0</v>
      </c>
      <c r="M58" s="253">
        <v>0</v>
      </c>
      <c r="N58" s="253">
        <v>0</v>
      </c>
      <c r="O58" s="254">
        <v>0</v>
      </c>
      <c r="P58" s="274">
        <f t="shared" si="43"/>
        <v>71.150919022646917</v>
      </c>
      <c r="Q58" s="253">
        <v>22.315964416969791</v>
      </c>
      <c r="R58" s="253">
        <v>3.2667672203255207</v>
      </c>
      <c r="S58" s="253">
        <v>24.837851687383676</v>
      </c>
      <c r="T58" s="253">
        <v>8.6257866584052323</v>
      </c>
      <c r="U58" s="253">
        <v>4.6498220537909002E-3</v>
      </c>
      <c r="V58" s="253">
        <v>0.34670152898637907</v>
      </c>
      <c r="W58" s="253">
        <v>5.1359663506140066E-5</v>
      </c>
      <c r="X58" s="253">
        <v>7.551402606495655</v>
      </c>
      <c r="Y58" s="253">
        <v>0.39105262902247651</v>
      </c>
      <c r="Z58" s="253">
        <v>1.2385527646606913E-3</v>
      </c>
      <c r="AA58" s="254">
        <v>3.8094525405762147</v>
      </c>
      <c r="AB58" s="274">
        <f t="shared" si="44"/>
        <v>0</v>
      </c>
      <c r="AC58" s="253">
        <v>0</v>
      </c>
      <c r="AD58" s="253">
        <v>0</v>
      </c>
      <c r="AE58" s="253">
        <v>0</v>
      </c>
      <c r="AF58" s="253">
        <v>0</v>
      </c>
      <c r="AG58" s="253">
        <v>0</v>
      </c>
      <c r="AH58" s="253">
        <v>0</v>
      </c>
      <c r="AI58" s="253">
        <v>0</v>
      </c>
      <c r="AJ58" s="253">
        <v>0</v>
      </c>
      <c r="AK58" s="253">
        <v>0</v>
      </c>
      <c r="AL58" s="253">
        <v>0</v>
      </c>
      <c r="AM58" s="254">
        <v>0</v>
      </c>
      <c r="AN58" s="289">
        <f t="shared" si="45"/>
        <v>483.61018109826915</v>
      </c>
      <c r="AO58" s="253">
        <v>0</v>
      </c>
      <c r="AP58" s="253">
        <v>0</v>
      </c>
      <c r="AQ58" s="253">
        <v>432.30472824006102</v>
      </c>
      <c r="AR58" s="253">
        <v>0</v>
      </c>
      <c r="AS58" s="253">
        <v>0</v>
      </c>
      <c r="AT58" s="253">
        <v>0</v>
      </c>
      <c r="AU58" s="253">
        <v>0</v>
      </c>
      <c r="AV58" s="253">
        <v>0</v>
      </c>
      <c r="AW58" s="253">
        <v>0</v>
      </c>
      <c r="AX58" s="253">
        <v>51.305452858208135</v>
      </c>
      <c r="AY58" s="254">
        <v>0</v>
      </c>
      <c r="AZ58" s="526">
        <v>-32631.859130036468</v>
      </c>
      <c r="BA58" s="296">
        <f t="shared" si="46"/>
        <v>-31944.413684175783</v>
      </c>
      <c r="BB58" s="274">
        <f t="shared" si="47"/>
        <v>155.00031015673926</v>
      </c>
      <c r="BC58" s="274">
        <f t="shared" si="47"/>
        <v>3.2667672203255207</v>
      </c>
      <c r="BD58" s="274">
        <f t="shared" si="47"/>
        <v>457.14257992744467</v>
      </c>
      <c r="BE58" s="274">
        <f t="shared" si="47"/>
        <v>8.6257866584052323</v>
      </c>
      <c r="BF58" s="274">
        <f t="shared" si="47"/>
        <v>4.6498220537909002E-3</v>
      </c>
      <c r="BG58" s="274">
        <f t="shared" si="47"/>
        <v>0.34670152898637907</v>
      </c>
      <c r="BH58" s="274">
        <f t="shared" si="47"/>
        <v>5.1359663506140066E-5</v>
      </c>
      <c r="BI58" s="274">
        <f t="shared" si="47"/>
        <v>7.551402606495655</v>
      </c>
      <c r="BJ58" s="274">
        <f t="shared" si="47"/>
        <v>0.39105262902247651</v>
      </c>
      <c r="BK58" s="274">
        <f t="shared" si="47"/>
        <v>51.306691410972796</v>
      </c>
      <c r="BL58" s="300">
        <f t="shared" si="47"/>
        <v>3.8094525405762147</v>
      </c>
    </row>
    <row r="59" spans="1:64" x14ac:dyDescent="0.25">
      <c r="A59" s="1498"/>
      <c r="B59" s="126" t="s">
        <v>115</v>
      </c>
      <c r="C59" s="131" t="s">
        <v>113</v>
      </c>
      <c r="D59" s="274">
        <f t="shared" si="42"/>
        <v>-12740.924675070708</v>
      </c>
      <c r="E59" s="253">
        <v>-4329.22030265379</v>
      </c>
      <c r="F59" s="253">
        <v>-654.45638898197501</v>
      </c>
      <c r="G59" s="253">
        <v>-3072.8030259955299</v>
      </c>
      <c r="H59" s="253">
        <v>-2182.3657220233099</v>
      </c>
      <c r="I59" s="253">
        <v>-17.1199537543669</v>
      </c>
      <c r="J59" s="253">
        <v>-38.539232858392602</v>
      </c>
      <c r="K59" s="253">
        <v>0</v>
      </c>
      <c r="L59" s="253">
        <v>-1736.5622116089301</v>
      </c>
      <c r="M59" s="253">
        <v>-132.26075591045301</v>
      </c>
      <c r="N59" s="253">
        <v>-14.916711016947399</v>
      </c>
      <c r="O59" s="254">
        <v>-562.68037026701302</v>
      </c>
      <c r="P59" s="274">
        <f t="shared" si="43"/>
        <v>-12363.098223612365</v>
      </c>
      <c r="Q59" s="253">
        <v>-4158.3583405399804</v>
      </c>
      <c r="R59" s="253">
        <v>-608.725255106899</v>
      </c>
      <c r="S59" s="253">
        <v>-2981.9146753719901</v>
      </c>
      <c r="T59" s="253">
        <v>-2014.1910985493701</v>
      </c>
      <c r="U59" s="253">
        <v>-30.0591826331958</v>
      </c>
      <c r="V59" s="253">
        <v>-64.603922607364595</v>
      </c>
      <c r="W59" s="253">
        <v>-5.1856821090113699E-3</v>
      </c>
      <c r="X59" s="253">
        <v>-1763.31371432018</v>
      </c>
      <c r="Y59" s="253">
        <v>-90.460901027970806</v>
      </c>
      <c r="Z59" s="253">
        <v>-6.4697343812826302</v>
      </c>
      <c r="AA59" s="254">
        <v>-644.99621339202395</v>
      </c>
      <c r="AB59" s="274">
        <f t="shared" si="44"/>
        <v>-10805.771386973409</v>
      </c>
      <c r="AC59" s="253">
        <v>-3819.5813213752899</v>
      </c>
      <c r="AD59" s="253">
        <v>-519.59832832932602</v>
      </c>
      <c r="AE59" s="253">
        <v>-2465.9289343013902</v>
      </c>
      <c r="AF59" s="253">
        <v>-1828.53242905862</v>
      </c>
      <c r="AG59" s="253">
        <v>-45.427189952790101</v>
      </c>
      <c r="AH59" s="253">
        <v>-41.426611378860599</v>
      </c>
      <c r="AI59" s="253">
        <v>-2.2421282110256101E-3</v>
      </c>
      <c r="AJ59" s="253">
        <v>-1432.3624764450601</v>
      </c>
      <c r="AK59" s="253">
        <v>-58.163964347635002</v>
      </c>
      <c r="AL59" s="253">
        <v>-14.985085500300199</v>
      </c>
      <c r="AM59" s="254">
        <v>-579.76280415592703</v>
      </c>
      <c r="AN59" s="289">
        <f t="shared" si="45"/>
        <v>-6498.181540420569</v>
      </c>
      <c r="AO59" s="253">
        <v>-2266.75087384262</v>
      </c>
      <c r="AP59" s="253">
        <v>-330.03825347651002</v>
      </c>
      <c r="AQ59" s="253">
        <v>-1576.85258812812</v>
      </c>
      <c r="AR59" s="253">
        <v>-1037.46786401025</v>
      </c>
      <c r="AS59" s="253">
        <v>-25.8180023378934</v>
      </c>
      <c r="AT59" s="253">
        <v>-23.4826301255668</v>
      </c>
      <c r="AU59" s="253">
        <v>0</v>
      </c>
      <c r="AV59" s="253">
        <v>-906.15778134082302</v>
      </c>
      <c r="AW59" s="253">
        <v>-26.917728880965601</v>
      </c>
      <c r="AX59" s="253">
        <v>-18.8930700464925</v>
      </c>
      <c r="AY59" s="254">
        <v>-285.80274823132601</v>
      </c>
      <c r="AZ59" s="526">
        <v>1464.0708560409491</v>
      </c>
      <c r="BA59" s="296">
        <f t="shared" si="46"/>
        <v>-40943.904970036099</v>
      </c>
      <c r="BB59" s="274">
        <f t="shared" si="47"/>
        <v>-14573.910838411681</v>
      </c>
      <c r="BC59" s="274">
        <f t="shared" si="47"/>
        <v>-2112.8182258947099</v>
      </c>
      <c r="BD59" s="274">
        <f t="shared" si="47"/>
        <v>-10097.499223797031</v>
      </c>
      <c r="BE59" s="274">
        <f t="shared" si="47"/>
        <v>-7062.5571136415492</v>
      </c>
      <c r="BF59" s="274">
        <f t="shared" si="47"/>
        <v>-118.42432867824621</v>
      </c>
      <c r="BG59" s="274">
        <f t="shared" si="47"/>
        <v>-168.05239697018459</v>
      </c>
      <c r="BH59" s="274">
        <f t="shared" si="47"/>
        <v>-7.4278103200369795E-3</v>
      </c>
      <c r="BI59" s="274">
        <f t="shared" si="47"/>
        <v>-5838.3961837149936</v>
      </c>
      <c r="BJ59" s="274">
        <f t="shared" si="47"/>
        <v>-307.80335016702446</v>
      </c>
      <c r="BK59" s="274">
        <f t="shared" si="47"/>
        <v>-55.264600945022735</v>
      </c>
      <c r="BL59" s="300">
        <f t="shared" si="47"/>
        <v>-2073.2421360462899</v>
      </c>
    </row>
    <row r="60" spans="1:64" x14ac:dyDescent="0.25">
      <c r="A60" s="1498"/>
      <c r="B60" s="126" t="s">
        <v>116</v>
      </c>
      <c r="C60" s="131" t="s">
        <v>158</v>
      </c>
      <c r="D60" s="274">
        <f t="shared" si="42"/>
        <v>0</v>
      </c>
      <c r="E60" s="253">
        <v>0</v>
      </c>
      <c r="F60" s="253">
        <v>0</v>
      </c>
      <c r="G60" s="253">
        <v>0</v>
      </c>
      <c r="H60" s="253">
        <v>0</v>
      </c>
      <c r="I60" s="253">
        <v>0</v>
      </c>
      <c r="J60" s="253">
        <v>0</v>
      </c>
      <c r="K60" s="253">
        <v>0</v>
      </c>
      <c r="L60" s="253">
        <v>0</v>
      </c>
      <c r="M60" s="253">
        <v>0</v>
      </c>
      <c r="N60" s="253">
        <v>0</v>
      </c>
      <c r="O60" s="254">
        <v>0</v>
      </c>
      <c r="P60" s="274">
        <f t="shared" si="43"/>
        <v>0</v>
      </c>
      <c r="Q60" s="253">
        <v>0</v>
      </c>
      <c r="R60" s="253">
        <v>0</v>
      </c>
      <c r="S60" s="253">
        <v>0</v>
      </c>
      <c r="T60" s="253">
        <v>0</v>
      </c>
      <c r="U60" s="253">
        <v>0</v>
      </c>
      <c r="V60" s="253">
        <v>0</v>
      </c>
      <c r="W60" s="253">
        <v>0</v>
      </c>
      <c r="X60" s="253">
        <v>0</v>
      </c>
      <c r="Y60" s="253">
        <v>0</v>
      </c>
      <c r="Z60" s="253">
        <v>0</v>
      </c>
      <c r="AA60" s="254">
        <v>0</v>
      </c>
      <c r="AB60" s="274">
        <f t="shared" si="44"/>
        <v>0</v>
      </c>
      <c r="AC60" s="253">
        <v>0</v>
      </c>
      <c r="AD60" s="253">
        <v>0</v>
      </c>
      <c r="AE60" s="253">
        <v>0</v>
      </c>
      <c r="AF60" s="253">
        <v>0</v>
      </c>
      <c r="AG60" s="253">
        <v>0</v>
      </c>
      <c r="AH60" s="253">
        <v>0</v>
      </c>
      <c r="AI60" s="253">
        <v>0</v>
      </c>
      <c r="AJ60" s="253">
        <v>0</v>
      </c>
      <c r="AK60" s="253">
        <v>0</v>
      </c>
      <c r="AL60" s="253">
        <v>0</v>
      </c>
      <c r="AM60" s="254">
        <v>0</v>
      </c>
      <c r="AN60" s="289">
        <f t="shared" si="45"/>
        <v>0</v>
      </c>
      <c r="AO60" s="253">
        <v>0</v>
      </c>
      <c r="AP60" s="253">
        <v>0</v>
      </c>
      <c r="AQ60" s="253">
        <v>0</v>
      </c>
      <c r="AR60" s="253">
        <v>0</v>
      </c>
      <c r="AS60" s="253">
        <v>0</v>
      </c>
      <c r="AT60" s="253">
        <v>0</v>
      </c>
      <c r="AU60" s="253">
        <v>0</v>
      </c>
      <c r="AV60" s="253">
        <v>0</v>
      </c>
      <c r="AW60" s="253">
        <v>0</v>
      </c>
      <c r="AX60" s="253">
        <v>0</v>
      </c>
      <c r="AY60" s="254">
        <v>0</v>
      </c>
      <c r="AZ60" s="526">
        <v>0</v>
      </c>
      <c r="BA60" s="296">
        <f t="shared" si="46"/>
        <v>0</v>
      </c>
      <c r="BB60" s="274">
        <f t="shared" si="47"/>
        <v>0</v>
      </c>
      <c r="BC60" s="274">
        <f t="shared" si="47"/>
        <v>0</v>
      </c>
      <c r="BD60" s="274">
        <f t="shared" si="47"/>
        <v>0</v>
      </c>
      <c r="BE60" s="274">
        <f t="shared" si="47"/>
        <v>0</v>
      </c>
      <c r="BF60" s="274">
        <f t="shared" si="47"/>
        <v>0</v>
      </c>
      <c r="BG60" s="274">
        <f t="shared" si="47"/>
        <v>0</v>
      </c>
      <c r="BH60" s="274">
        <f t="shared" si="47"/>
        <v>0</v>
      </c>
      <c r="BI60" s="274">
        <f t="shared" si="47"/>
        <v>0</v>
      </c>
      <c r="BJ60" s="274">
        <f t="shared" si="47"/>
        <v>0</v>
      </c>
      <c r="BK60" s="274">
        <f t="shared" si="47"/>
        <v>0</v>
      </c>
      <c r="BL60" s="300">
        <f t="shared" si="47"/>
        <v>0</v>
      </c>
    </row>
    <row r="61" spans="1:64" s="255" customFormat="1" x14ac:dyDescent="0.25">
      <c r="A61" s="1498"/>
      <c r="B61" s="126" t="s">
        <v>159</v>
      </c>
      <c r="C61" s="131" t="s">
        <v>23</v>
      </c>
      <c r="D61" s="274">
        <f t="shared" si="42"/>
        <v>0</v>
      </c>
      <c r="E61" s="253">
        <v>0</v>
      </c>
      <c r="F61" s="253">
        <v>0</v>
      </c>
      <c r="G61" s="253">
        <v>0</v>
      </c>
      <c r="H61" s="253">
        <v>0</v>
      </c>
      <c r="I61" s="253">
        <v>0</v>
      </c>
      <c r="J61" s="253">
        <v>0</v>
      </c>
      <c r="K61" s="253">
        <v>0</v>
      </c>
      <c r="L61" s="253">
        <v>0</v>
      </c>
      <c r="M61" s="253">
        <v>0</v>
      </c>
      <c r="N61" s="253">
        <v>0</v>
      </c>
      <c r="O61" s="254">
        <v>0</v>
      </c>
      <c r="P61" s="274">
        <f t="shared" si="43"/>
        <v>0</v>
      </c>
      <c r="Q61" s="253">
        <v>0</v>
      </c>
      <c r="R61" s="253">
        <v>0</v>
      </c>
      <c r="S61" s="253">
        <v>0</v>
      </c>
      <c r="T61" s="253">
        <v>0</v>
      </c>
      <c r="U61" s="253">
        <v>0</v>
      </c>
      <c r="V61" s="253">
        <v>0</v>
      </c>
      <c r="W61" s="253">
        <v>0</v>
      </c>
      <c r="X61" s="253">
        <v>0</v>
      </c>
      <c r="Y61" s="253">
        <v>0</v>
      </c>
      <c r="Z61" s="253">
        <v>0</v>
      </c>
      <c r="AA61" s="254">
        <v>0</v>
      </c>
      <c r="AB61" s="274">
        <f t="shared" si="44"/>
        <v>0</v>
      </c>
      <c r="AC61" s="253">
        <v>0</v>
      </c>
      <c r="AD61" s="253">
        <v>0</v>
      </c>
      <c r="AE61" s="253">
        <v>0</v>
      </c>
      <c r="AF61" s="253">
        <v>0</v>
      </c>
      <c r="AG61" s="253">
        <v>0</v>
      </c>
      <c r="AH61" s="253">
        <v>0</v>
      </c>
      <c r="AI61" s="253">
        <v>0</v>
      </c>
      <c r="AJ61" s="253">
        <v>0</v>
      </c>
      <c r="AK61" s="253">
        <v>0</v>
      </c>
      <c r="AL61" s="253">
        <v>0</v>
      </c>
      <c r="AM61" s="254">
        <v>0</v>
      </c>
      <c r="AN61" s="289">
        <f t="shared" si="45"/>
        <v>0</v>
      </c>
      <c r="AO61" s="253">
        <v>0</v>
      </c>
      <c r="AP61" s="253">
        <v>0</v>
      </c>
      <c r="AQ61" s="253">
        <v>0</v>
      </c>
      <c r="AR61" s="253">
        <v>0</v>
      </c>
      <c r="AS61" s="253">
        <v>0</v>
      </c>
      <c r="AT61" s="253">
        <v>0</v>
      </c>
      <c r="AU61" s="253">
        <v>0</v>
      </c>
      <c r="AV61" s="253">
        <v>0</v>
      </c>
      <c r="AW61" s="253">
        <v>0</v>
      </c>
      <c r="AX61" s="253">
        <v>0</v>
      </c>
      <c r="AY61" s="254">
        <v>0</v>
      </c>
      <c r="AZ61" s="526">
        <v>0</v>
      </c>
      <c r="BA61" s="296">
        <f t="shared" si="46"/>
        <v>0</v>
      </c>
      <c r="BB61" s="274">
        <f t="shared" si="47"/>
        <v>0</v>
      </c>
      <c r="BC61" s="274">
        <f t="shared" si="47"/>
        <v>0</v>
      </c>
      <c r="BD61" s="274">
        <f t="shared" si="47"/>
        <v>0</v>
      </c>
      <c r="BE61" s="274">
        <f t="shared" si="47"/>
        <v>0</v>
      </c>
      <c r="BF61" s="274">
        <f t="shared" si="47"/>
        <v>0</v>
      </c>
      <c r="BG61" s="274">
        <f t="shared" si="47"/>
        <v>0</v>
      </c>
      <c r="BH61" s="274">
        <f t="shared" si="47"/>
        <v>0</v>
      </c>
      <c r="BI61" s="274">
        <f t="shared" si="47"/>
        <v>0</v>
      </c>
      <c r="BJ61" s="274">
        <f t="shared" si="47"/>
        <v>0</v>
      </c>
      <c r="BK61" s="274">
        <f t="shared" si="47"/>
        <v>0</v>
      </c>
      <c r="BL61" s="300">
        <f t="shared" si="47"/>
        <v>0</v>
      </c>
    </row>
    <row r="62" spans="1:64" s="255" customFormat="1" x14ac:dyDescent="0.25">
      <c r="A62" s="1498"/>
      <c r="B62" s="126" t="s">
        <v>442</v>
      </c>
      <c r="C62" s="131" t="s">
        <v>912</v>
      </c>
      <c r="D62" s="274">
        <f t="shared" si="42"/>
        <v>-322488.57873101818</v>
      </c>
      <c r="E62" s="253">
        <v>-219656.87086447899</v>
      </c>
      <c r="F62" s="253">
        <v>-13052.6423658737</v>
      </c>
      <c r="G62" s="253">
        <v>-35388.771909649899</v>
      </c>
      <c r="H62" s="253">
        <v>-13376.601098045699</v>
      </c>
      <c r="I62" s="253">
        <v>-34946.074001966299</v>
      </c>
      <c r="J62" s="253">
        <v>-823.06871239212001</v>
      </c>
      <c r="K62" s="253">
        <v>-360.73021858933402</v>
      </c>
      <c r="L62" s="253">
        <v>-3623.9608237559</v>
      </c>
      <c r="M62" s="253">
        <v>0</v>
      </c>
      <c r="N62" s="253">
        <v>-256.99629310444641</v>
      </c>
      <c r="O62" s="254">
        <v>-1002.8624431618487</v>
      </c>
      <c r="P62" s="274">
        <f t="shared" si="43"/>
        <v>-326972.96934474795</v>
      </c>
      <c r="Q62" s="253">
        <v>-221000.93431540299</v>
      </c>
      <c r="R62" s="253">
        <v>-14594.8729117249</v>
      </c>
      <c r="S62" s="253">
        <v>-43507.119623962797</v>
      </c>
      <c r="T62" s="253">
        <v>-15602.754959949199</v>
      </c>
      <c r="U62" s="253">
        <v>-25802.488068939601</v>
      </c>
      <c r="V62" s="253">
        <v>-872.38736253594902</v>
      </c>
      <c r="W62" s="253">
        <v>-372.17131114964599</v>
      </c>
      <c r="X62" s="253">
        <v>-3682.5322365954798</v>
      </c>
      <c r="Y62" s="253">
        <v>0</v>
      </c>
      <c r="Z62" s="253">
        <v>-180.45197329336133</v>
      </c>
      <c r="AA62" s="254">
        <v>-1357.2565811940458</v>
      </c>
      <c r="AB62" s="274">
        <f t="shared" si="44"/>
        <v>-314802.47053000162</v>
      </c>
      <c r="AC62" s="253">
        <v>-215060.215071468</v>
      </c>
      <c r="AD62" s="253">
        <v>-14127.269406253499</v>
      </c>
      <c r="AE62" s="253">
        <v>-37734.7253802794</v>
      </c>
      <c r="AF62" s="253">
        <v>-13361.1590877205</v>
      </c>
      <c r="AG62" s="253">
        <v>-30056.778753446299</v>
      </c>
      <c r="AH62" s="253">
        <v>-954.39492963126099</v>
      </c>
      <c r="AI62" s="253">
        <v>-147.41507627019899</v>
      </c>
      <c r="AJ62" s="253">
        <v>-2905.4720737232101</v>
      </c>
      <c r="AK62" s="253">
        <v>0</v>
      </c>
      <c r="AL62" s="253">
        <v>-154.85543454128094</v>
      </c>
      <c r="AM62" s="254">
        <v>-300.1853166679262</v>
      </c>
      <c r="AN62" s="289">
        <f t="shared" si="45"/>
        <v>-267087.74365403818</v>
      </c>
      <c r="AO62" s="253">
        <v>-201838.97347488799</v>
      </c>
      <c r="AP62" s="253">
        <v>-13037.658719046</v>
      </c>
      <c r="AQ62" s="253">
        <v>-21804.8666403688</v>
      </c>
      <c r="AR62" s="253">
        <v>-7231.11617605832</v>
      </c>
      <c r="AS62" s="253">
        <v>-20255.841855901599</v>
      </c>
      <c r="AT62" s="253">
        <v>-514.82752319161102</v>
      </c>
      <c r="AU62" s="253">
        <v>-111.979400163519</v>
      </c>
      <c r="AV62" s="253">
        <v>-2050.72251147618</v>
      </c>
      <c r="AW62" s="253">
        <v>0</v>
      </c>
      <c r="AX62" s="253">
        <v>-148.70885638711613</v>
      </c>
      <c r="AY62" s="254">
        <v>-93.048496556966597</v>
      </c>
      <c r="AZ62" s="526">
        <v>3247.1331067228471</v>
      </c>
      <c r="BA62" s="296">
        <f t="shared" si="46"/>
        <v>-1228104.6291530828</v>
      </c>
      <c r="BB62" s="274">
        <f t="shared" si="47"/>
        <v>-857556.99372623803</v>
      </c>
      <c r="BC62" s="274">
        <f t="shared" si="47"/>
        <v>-54812.443402898098</v>
      </c>
      <c r="BD62" s="274">
        <f t="shared" si="47"/>
        <v>-138435.48355426089</v>
      </c>
      <c r="BE62" s="274">
        <f t="shared" si="47"/>
        <v>-49571.631321773719</v>
      </c>
      <c r="BF62" s="274">
        <f t="shared" si="47"/>
        <v>-111061.1826802538</v>
      </c>
      <c r="BG62" s="274">
        <f t="shared" si="47"/>
        <v>-3164.6785277509412</v>
      </c>
      <c r="BH62" s="274">
        <f t="shared" si="47"/>
        <v>-992.29600617269796</v>
      </c>
      <c r="BI62" s="274">
        <f t="shared" si="47"/>
        <v>-12262.687645550772</v>
      </c>
      <c r="BJ62" s="274">
        <f t="shared" si="47"/>
        <v>0</v>
      </c>
      <c r="BK62" s="274">
        <f t="shared" si="47"/>
        <v>-741.01255732620484</v>
      </c>
      <c r="BL62" s="300">
        <f t="shared" si="47"/>
        <v>-2753.3528375807873</v>
      </c>
    </row>
    <row r="63" spans="1:64" s="209" customFormat="1" x14ac:dyDescent="0.25">
      <c r="A63" s="1499"/>
      <c r="B63" s="129" t="s">
        <v>457</v>
      </c>
      <c r="C63" s="313" t="s">
        <v>30</v>
      </c>
      <c r="D63" s="275">
        <f>SUM(D56:D62)</f>
        <v>12782491.180939618</v>
      </c>
      <c r="E63" s="275">
        <f t="shared" ref="E63:BL63" si="48">SUM(E56:E62)</f>
        <v>4510591.9031785773</v>
      </c>
      <c r="F63" s="275">
        <f t="shared" si="48"/>
        <v>701222.0312451442</v>
      </c>
      <c r="G63" s="275">
        <f t="shared" si="48"/>
        <v>2869428.9650643547</v>
      </c>
      <c r="H63" s="275">
        <f t="shared" si="48"/>
        <v>2049682.6331799307</v>
      </c>
      <c r="I63" s="275">
        <f t="shared" si="48"/>
        <v>-33310.713955720668</v>
      </c>
      <c r="J63" s="275">
        <f t="shared" si="48"/>
        <v>41256.752054749486</v>
      </c>
      <c r="K63" s="275">
        <f t="shared" si="48"/>
        <v>-360.73021858933402</v>
      </c>
      <c r="L63" s="275">
        <f t="shared" si="48"/>
        <v>1638003.136964635</v>
      </c>
      <c r="M63" s="275">
        <f>SUM(M56:M62)</f>
        <v>125030.26924408955</v>
      </c>
      <c r="N63" s="275">
        <f t="shared" si="48"/>
        <v>2405.5869958786061</v>
      </c>
      <c r="O63" s="283">
        <f t="shared" si="48"/>
        <v>878541.3471865711</v>
      </c>
      <c r="P63" s="275">
        <f t="shared" si="48"/>
        <v>13014646.743350662</v>
      </c>
      <c r="Q63" s="275">
        <f t="shared" si="48"/>
        <v>4763963.9933084743</v>
      </c>
      <c r="R63" s="275">
        <f t="shared" si="48"/>
        <v>715139.2186003885</v>
      </c>
      <c r="S63" s="275">
        <f t="shared" si="48"/>
        <v>2861181.6735523525</v>
      </c>
      <c r="T63" s="275">
        <f t="shared" si="48"/>
        <v>1939997.8197281596</v>
      </c>
      <c r="U63" s="275">
        <f t="shared" si="48"/>
        <v>-25346.392601750744</v>
      </c>
      <c r="V63" s="275">
        <f t="shared" si="48"/>
        <v>76574.185416385677</v>
      </c>
      <c r="W63" s="275">
        <f t="shared" si="48"/>
        <v>-367.13644547209151</v>
      </c>
      <c r="X63" s="275">
        <f t="shared" si="48"/>
        <v>1708338.395451691</v>
      </c>
      <c r="Y63" s="275">
        <f>SUM(Y56:Y62)</f>
        <v>87829.500151601067</v>
      </c>
      <c r="Z63" s="275">
        <f t="shared" si="48"/>
        <v>2172.1895308781209</v>
      </c>
      <c r="AA63" s="283">
        <f t="shared" si="48"/>
        <v>885163.29665795458</v>
      </c>
      <c r="AB63" s="275">
        <f t="shared" si="48"/>
        <v>13513370.738083024</v>
      </c>
      <c r="AC63" s="275">
        <f t="shared" si="48"/>
        <v>5427138.1336071566</v>
      </c>
      <c r="AD63" s="275">
        <f t="shared" si="48"/>
        <v>753266.40226541727</v>
      </c>
      <c r="AE63" s="275">
        <f t="shared" si="48"/>
        <v>2731350.3056854191</v>
      </c>
      <c r="AF63" s="275">
        <f t="shared" si="48"/>
        <v>2038375.9684832208</v>
      </c>
      <c r="AG63" s="275">
        <f t="shared" si="48"/>
        <v>-28682.625943399089</v>
      </c>
      <c r="AH63" s="275">
        <f t="shared" si="48"/>
        <v>60225.928458989874</v>
      </c>
      <c r="AI63" s="275">
        <f t="shared" si="48"/>
        <v>-144.89731839841002</v>
      </c>
      <c r="AJ63" s="275">
        <f t="shared" si="48"/>
        <v>1605536.6154498318</v>
      </c>
      <c r="AK63" s="275">
        <f>SUM(AK56:AK62)</f>
        <v>65314.186035652361</v>
      </c>
      <c r="AL63" s="275">
        <f t="shared" si="48"/>
        <v>1389.3894799584191</v>
      </c>
      <c r="AM63" s="283">
        <f t="shared" si="48"/>
        <v>859601.33187917608</v>
      </c>
      <c r="AN63" s="277">
        <f t="shared" si="48"/>
        <v>13742109.364986613</v>
      </c>
      <c r="AO63" s="275">
        <f t="shared" si="48"/>
        <v>5596878.4656512393</v>
      </c>
      <c r="AP63" s="275">
        <f t="shared" si="48"/>
        <v>828243.04302747839</v>
      </c>
      <c r="AQ63" s="275">
        <f t="shared" si="48"/>
        <v>2897417.2854997455</v>
      </c>
      <c r="AR63" s="275">
        <f t="shared" si="48"/>
        <v>1992809.0459599313</v>
      </c>
      <c r="AS63" s="275">
        <f t="shared" si="48"/>
        <v>-19601.999858239491</v>
      </c>
      <c r="AT63" s="275">
        <f t="shared" si="48"/>
        <v>66157.929846682819</v>
      </c>
      <c r="AU63" s="275">
        <f t="shared" si="48"/>
        <v>-111.979400163519</v>
      </c>
      <c r="AV63" s="275">
        <f t="shared" si="48"/>
        <v>1605553.8297071829</v>
      </c>
      <c r="AW63" s="275">
        <f>SUM(AW56:AW62)</f>
        <v>64943.892271119032</v>
      </c>
      <c r="AX63" s="275">
        <f t="shared" si="48"/>
        <v>2629.7535264245998</v>
      </c>
      <c r="AY63" s="283">
        <f t="shared" si="48"/>
        <v>707190.0987552118</v>
      </c>
      <c r="AZ63" s="299">
        <f t="shared" si="48"/>
        <v>-33716.145167272676</v>
      </c>
      <c r="BA63" s="297">
        <f t="shared" si="48"/>
        <v>53018901.882192641</v>
      </c>
      <c r="BB63" s="275">
        <f t="shared" si="48"/>
        <v>20298572.49574545</v>
      </c>
      <c r="BC63" s="275">
        <f t="shared" si="48"/>
        <v>2997870.6951384279</v>
      </c>
      <c r="BD63" s="275">
        <f t="shared" si="48"/>
        <v>11359378.229801871</v>
      </c>
      <c r="BE63" s="275">
        <f t="shared" si="48"/>
        <v>8020865.467351242</v>
      </c>
      <c r="BF63" s="275">
        <f t="shared" si="48"/>
        <v>-106941.73235910998</v>
      </c>
      <c r="BG63" s="275">
        <f t="shared" si="48"/>
        <v>244214.79577680785</v>
      </c>
      <c r="BH63" s="275">
        <f t="shared" si="48"/>
        <v>-984.74338262335448</v>
      </c>
      <c r="BI63" s="275">
        <f t="shared" si="48"/>
        <v>6557431.9775733389</v>
      </c>
      <c r="BJ63" s="275">
        <f>SUM(BJ56:BJ62)</f>
        <v>343117.84770246205</v>
      </c>
      <c r="BK63" s="275">
        <f t="shared" si="48"/>
        <v>8596.9195331397441</v>
      </c>
      <c r="BL63" s="299">
        <f t="shared" si="48"/>
        <v>3330496.0744789136</v>
      </c>
    </row>
    <row r="64" spans="1:64" ht="24.75" customHeight="1" x14ac:dyDescent="0.25">
      <c r="A64" s="1497" t="s">
        <v>3</v>
      </c>
      <c r="B64" s="124">
        <v>9.1</v>
      </c>
      <c r="C64" s="131" t="s">
        <v>185</v>
      </c>
      <c r="D64" s="273">
        <f>SUM(E64:M64)</f>
        <v>28375.01</v>
      </c>
      <c r="E64" s="251">
        <v>28023.89</v>
      </c>
      <c r="F64" s="251">
        <v>0</v>
      </c>
      <c r="G64" s="251">
        <v>0</v>
      </c>
      <c r="H64" s="251">
        <v>280</v>
      </c>
      <c r="I64" s="251">
        <v>0</v>
      </c>
      <c r="J64" s="251">
        <v>0</v>
      </c>
      <c r="K64" s="251">
        <v>0</v>
      </c>
      <c r="L64" s="251">
        <v>0</v>
      </c>
      <c r="M64" s="251">
        <v>71.12</v>
      </c>
      <c r="N64" s="301"/>
      <c r="O64" s="1122"/>
      <c r="P64" s="273">
        <f>SUM(Q64:Y64)</f>
        <v>12678</v>
      </c>
      <c r="Q64" s="251">
        <v>12618</v>
      </c>
      <c r="R64" s="251">
        <v>0</v>
      </c>
      <c r="S64" s="251">
        <v>0</v>
      </c>
      <c r="T64" s="251">
        <v>0</v>
      </c>
      <c r="U64" s="251">
        <v>0</v>
      </c>
      <c r="V64" s="251">
        <v>0</v>
      </c>
      <c r="W64" s="251">
        <v>0</v>
      </c>
      <c r="X64" s="251">
        <v>60</v>
      </c>
      <c r="Y64" s="251">
        <v>0</v>
      </c>
      <c r="Z64" s="301"/>
      <c r="AA64" s="1122"/>
      <c r="AB64" s="273">
        <f>SUM(AC64:AK64)</f>
        <v>5184</v>
      </c>
      <c r="AC64" s="251">
        <v>5184</v>
      </c>
      <c r="AD64" s="251">
        <v>0</v>
      </c>
      <c r="AE64" s="251">
        <v>0</v>
      </c>
      <c r="AF64" s="251">
        <v>0</v>
      </c>
      <c r="AG64" s="251">
        <v>0</v>
      </c>
      <c r="AH64" s="251">
        <v>0</v>
      </c>
      <c r="AI64" s="251">
        <v>0</v>
      </c>
      <c r="AJ64" s="251">
        <v>0</v>
      </c>
      <c r="AK64" s="251">
        <v>0</v>
      </c>
      <c r="AL64" s="301"/>
      <c r="AM64" s="1122"/>
      <c r="AN64" s="276">
        <f>SUM(AO64:AW64)</f>
        <v>6802.5</v>
      </c>
      <c r="AO64" s="251">
        <v>5184</v>
      </c>
      <c r="AP64" s="251">
        <v>226</v>
      </c>
      <c r="AQ64" s="251">
        <v>1392.5</v>
      </c>
      <c r="AR64" s="251">
        <v>0</v>
      </c>
      <c r="AS64" s="251">
        <v>0</v>
      </c>
      <c r="AT64" s="251">
        <v>0</v>
      </c>
      <c r="AU64" s="251">
        <v>0</v>
      </c>
      <c r="AV64" s="249">
        <v>0</v>
      </c>
      <c r="AW64" s="251">
        <v>0</v>
      </c>
      <c r="AX64" s="301"/>
      <c r="AY64" s="1122"/>
      <c r="AZ64" s="857">
        <v>13330.98</v>
      </c>
      <c r="BA64" s="294">
        <f>SUM(BB64:BJ64)+AZ64</f>
        <v>66370.490000000005</v>
      </c>
      <c r="BB64" s="274">
        <f t="shared" ref="BB64:BJ71" si="49">E64+Q64+AC64+AO64</f>
        <v>51009.89</v>
      </c>
      <c r="BC64" s="274">
        <f t="shared" si="49"/>
        <v>226</v>
      </c>
      <c r="BD64" s="274">
        <f t="shared" si="49"/>
        <v>1392.5</v>
      </c>
      <c r="BE64" s="274">
        <f t="shared" si="49"/>
        <v>280</v>
      </c>
      <c r="BF64" s="274">
        <f t="shared" si="49"/>
        <v>0</v>
      </c>
      <c r="BG64" s="274">
        <f t="shared" si="49"/>
        <v>0</v>
      </c>
      <c r="BH64" s="274">
        <f t="shared" si="49"/>
        <v>0</v>
      </c>
      <c r="BI64" s="274">
        <f t="shared" si="49"/>
        <v>60</v>
      </c>
      <c r="BJ64" s="274">
        <f t="shared" si="49"/>
        <v>71.12</v>
      </c>
      <c r="BK64" s="301"/>
      <c r="BL64" s="302"/>
    </row>
    <row r="65" spans="1:64" x14ac:dyDescent="0.25">
      <c r="A65" s="1498"/>
      <c r="B65" s="126" t="s">
        <v>106</v>
      </c>
      <c r="C65" s="131" t="s">
        <v>186</v>
      </c>
      <c r="D65" s="274">
        <f>SUM(E65:M65)</f>
        <v>247141.97</v>
      </c>
      <c r="E65" s="253">
        <v>0</v>
      </c>
      <c r="F65" s="253">
        <v>0</v>
      </c>
      <c r="G65" s="253">
        <v>101995.76999999999</v>
      </c>
      <c r="H65" s="253">
        <v>9728.81</v>
      </c>
      <c r="I65" s="253">
        <v>130232.04</v>
      </c>
      <c r="J65" s="253">
        <v>0</v>
      </c>
      <c r="K65" s="253">
        <v>0</v>
      </c>
      <c r="L65" s="253">
        <v>5185.3500000000004</v>
      </c>
      <c r="M65" s="253">
        <v>0</v>
      </c>
      <c r="N65" s="303"/>
      <c r="O65" s="375"/>
      <c r="P65" s="274">
        <f>SUM(Q65:Y65)</f>
        <v>262495.2699999999</v>
      </c>
      <c r="Q65" s="253">
        <v>961.18</v>
      </c>
      <c r="R65" s="253">
        <v>3055.28</v>
      </c>
      <c r="S65" s="253">
        <v>92767.509999999893</v>
      </c>
      <c r="T65" s="253">
        <v>5406.9</v>
      </c>
      <c r="U65" s="253">
        <v>151747.92000000001</v>
      </c>
      <c r="V65" s="253">
        <v>0</v>
      </c>
      <c r="W65" s="253">
        <v>0</v>
      </c>
      <c r="X65" s="253">
        <v>8556.48</v>
      </c>
      <c r="Y65" s="253">
        <v>0</v>
      </c>
      <c r="Z65" s="303"/>
      <c r="AA65" s="375"/>
      <c r="AB65" s="274">
        <f>SUM(AC65:AK65)</f>
        <v>376116.27999999997</v>
      </c>
      <c r="AC65" s="253">
        <v>0</v>
      </c>
      <c r="AD65" s="253">
        <v>13012.5</v>
      </c>
      <c r="AE65" s="253">
        <v>133479.15999999997</v>
      </c>
      <c r="AF65" s="253">
        <v>75767.12999999999</v>
      </c>
      <c r="AG65" s="253">
        <v>143726.68</v>
      </c>
      <c r="AH65" s="253">
        <v>0</v>
      </c>
      <c r="AI65" s="253">
        <v>0</v>
      </c>
      <c r="AJ65" s="253">
        <v>10130.810000000001</v>
      </c>
      <c r="AK65" s="253">
        <v>0</v>
      </c>
      <c r="AL65" s="303"/>
      <c r="AM65" s="375"/>
      <c r="AN65" s="289">
        <f>SUM(AO65:AW65)</f>
        <v>277249.40999999992</v>
      </c>
      <c r="AO65" s="253">
        <v>1208.47</v>
      </c>
      <c r="AP65" s="253">
        <v>0</v>
      </c>
      <c r="AQ65" s="253">
        <v>93240.799999999988</v>
      </c>
      <c r="AR65" s="253">
        <v>16447.66</v>
      </c>
      <c r="AS65" s="253">
        <v>150787.92999999991</v>
      </c>
      <c r="AT65" s="253">
        <v>0</v>
      </c>
      <c r="AU65" s="253">
        <v>0</v>
      </c>
      <c r="AV65" s="253">
        <v>15564.55</v>
      </c>
      <c r="AW65" s="253">
        <v>0</v>
      </c>
      <c r="AX65" s="303"/>
      <c r="AY65" s="375"/>
      <c r="AZ65" s="526">
        <v>38959.760000000002</v>
      </c>
      <c r="BA65" s="296">
        <f>SUM(BB65:BJ65)+AZ65</f>
        <v>1201962.6899999997</v>
      </c>
      <c r="BB65" s="274">
        <f t="shared" si="49"/>
        <v>2169.65</v>
      </c>
      <c r="BC65" s="274">
        <f t="shared" si="49"/>
        <v>16067.78</v>
      </c>
      <c r="BD65" s="274">
        <f t="shared" si="49"/>
        <v>421483.23999999982</v>
      </c>
      <c r="BE65" s="274">
        <f t="shared" si="49"/>
        <v>107350.5</v>
      </c>
      <c r="BF65" s="274">
        <f t="shared" si="49"/>
        <v>576494.56999999995</v>
      </c>
      <c r="BG65" s="274">
        <f t="shared" si="49"/>
        <v>0</v>
      </c>
      <c r="BH65" s="274">
        <f t="shared" si="49"/>
        <v>0</v>
      </c>
      <c r="BI65" s="274">
        <f t="shared" si="49"/>
        <v>39437.19</v>
      </c>
      <c r="BJ65" s="274">
        <f t="shared" si="49"/>
        <v>0</v>
      </c>
      <c r="BK65" s="303"/>
      <c r="BL65" s="304"/>
    </row>
    <row r="66" spans="1:64" x14ac:dyDescent="0.25">
      <c r="A66" s="1498"/>
      <c r="B66" s="126" t="s">
        <v>1302</v>
      </c>
      <c r="C66" s="131" t="s">
        <v>1303</v>
      </c>
      <c r="D66" s="274">
        <f>SUM(E66:M66)</f>
        <v>153374.02000000002</v>
      </c>
      <c r="E66" s="253">
        <v>851.44</v>
      </c>
      <c r="F66" s="253">
        <v>0</v>
      </c>
      <c r="G66" s="253">
        <v>55972.68</v>
      </c>
      <c r="H66" s="253">
        <v>13294.48</v>
      </c>
      <c r="I66" s="253">
        <v>83255.42</v>
      </c>
      <c r="J66" s="253">
        <v>0</v>
      </c>
      <c r="K66" s="253">
        <v>0</v>
      </c>
      <c r="L66" s="253">
        <v>0</v>
      </c>
      <c r="M66" s="253">
        <v>0</v>
      </c>
      <c r="N66" s="303"/>
      <c r="O66" s="375"/>
      <c r="P66" s="274">
        <f>SUM(Q66:Y66)</f>
        <v>338525.93</v>
      </c>
      <c r="Q66" s="253">
        <v>3143.42</v>
      </c>
      <c r="R66" s="253">
        <v>0</v>
      </c>
      <c r="S66" s="253">
        <v>149651.99</v>
      </c>
      <c r="T66" s="253">
        <v>37171.72</v>
      </c>
      <c r="U66" s="253">
        <v>140480.08000000002</v>
      </c>
      <c r="V66" s="253">
        <v>0</v>
      </c>
      <c r="W66" s="253">
        <v>8078.72</v>
      </c>
      <c r="X66" s="253">
        <v>0</v>
      </c>
      <c r="Y66" s="253">
        <v>0</v>
      </c>
      <c r="Z66" s="303"/>
      <c r="AA66" s="375"/>
      <c r="AB66" s="274">
        <f>SUM(AC66:AK66)</f>
        <v>434751.63</v>
      </c>
      <c r="AC66" s="253">
        <v>26549.289999999997</v>
      </c>
      <c r="AD66" s="253">
        <v>0</v>
      </c>
      <c r="AE66" s="253">
        <v>190321.21</v>
      </c>
      <c r="AF66" s="253">
        <v>25819.31</v>
      </c>
      <c r="AG66" s="253">
        <v>192061.82</v>
      </c>
      <c r="AH66" s="253">
        <v>0</v>
      </c>
      <c r="AI66" s="253">
        <v>0</v>
      </c>
      <c r="AJ66" s="253">
        <v>0</v>
      </c>
      <c r="AK66" s="253">
        <v>0</v>
      </c>
      <c r="AL66" s="303"/>
      <c r="AM66" s="375"/>
      <c r="AN66" s="289">
        <f>SUM(AO66:AW66)</f>
        <v>462904.38</v>
      </c>
      <c r="AO66" s="253">
        <v>5649</v>
      </c>
      <c r="AP66" s="253">
        <v>0</v>
      </c>
      <c r="AQ66" s="253">
        <v>289316.12</v>
      </c>
      <c r="AR66" s="253">
        <v>6965.93</v>
      </c>
      <c r="AS66" s="253">
        <v>160973.32999999999</v>
      </c>
      <c r="AT66" s="253">
        <v>0</v>
      </c>
      <c r="AU66" s="253">
        <v>0</v>
      </c>
      <c r="AV66" s="253">
        <v>0</v>
      </c>
      <c r="AW66" s="253">
        <v>0</v>
      </c>
      <c r="AX66" s="303"/>
      <c r="AY66" s="375"/>
      <c r="AZ66" s="526">
        <v>37181.270000000004</v>
      </c>
      <c r="BA66" s="296">
        <f>SUM(BB66:BJ66)+AZ66</f>
        <v>1426737.2300000002</v>
      </c>
      <c r="BB66" s="274">
        <f t="shared" si="49"/>
        <v>36193.149999999994</v>
      </c>
      <c r="BC66" s="274">
        <f t="shared" si="49"/>
        <v>0</v>
      </c>
      <c r="BD66" s="274">
        <f t="shared" si="49"/>
        <v>685262</v>
      </c>
      <c r="BE66" s="274">
        <f t="shared" si="49"/>
        <v>83251.44</v>
      </c>
      <c r="BF66" s="274">
        <f t="shared" si="49"/>
        <v>576770.65</v>
      </c>
      <c r="BG66" s="274">
        <f t="shared" si="49"/>
        <v>0</v>
      </c>
      <c r="BH66" s="274">
        <f t="shared" si="49"/>
        <v>8078.72</v>
      </c>
      <c r="BI66" s="274">
        <f t="shared" si="49"/>
        <v>0</v>
      </c>
      <c r="BJ66" s="274">
        <f t="shared" si="49"/>
        <v>0</v>
      </c>
      <c r="BK66" s="303"/>
      <c r="BL66" s="304"/>
    </row>
    <row r="67" spans="1:64" x14ac:dyDescent="0.25">
      <c r="A67" s="1498"/>
      <c r="B67" s="126" t="s">
        <v>107</v>
      </c>
      <c r="C67" s="131" t="s">
        <v>187</v>
      </c>
      <c r="D67" s="274">
        <f>SUM(E67:M67)</f>
        <v>452100.57999999996</v>
      </c>
      <c r="E67" s="253">
        <v>181566.85</v>
      </c>
      <c r="F67" s="253">
        <v>15544.3</v>
      </c>
      <c r="G67" s="253">
        <v>158894.06</v>
      </c>
      <c r="H67" s="253">
        <v>43053.81</v>
      </c>
      <c r="I67" s="253">
        <v>11709.039999999999</v>
      </c>
      <c r="J67" s="253">
        <v>288.22000000000003</v>
      </c>
      <c r="K67" s="253">
        <v>246.06</v>
      </c>
      <c r="L67" s="253">
        <v>9859.65</v>
      </c>
      <c r="M67" s="253">
        <v>30938.59</v>
      </c>
      <c r="N67" s="303"/>
      <c r="O67" s="375"/>
      <c r="P67" s="274">
        <f>SUM(Q67:Y67)</f>
        <v>382695.06000000006</v>
      </c>
      <c r="Q67" s="253">
        <v>176090.72999999998</v>
      </c>
      <c r="R67" s="253">
        <v>13643.2</v>
      </c>
      <c r="S67" s="253">
        <v>106224.27</v>
      </c>
      <c r="T67" s="253">
        <v>47769.67</v>
      </c>
      <c r="U67" s="253">
        <v>16151.53</v>
      </c>
      <c r="V67" s="253">
        <v>499.53</v>
      </c>
      <c r="W67" s="253">
        <v>0</v>
      </c>
      <c r="X67" s="253">
        <v>7948.68</v>
      </c>
      <c r="Y67" s="253">
        <v>14367.45</v>
      </c>
      <c r="Z67" s="303"/>
      <c r="AA67" s="375"/>
      <c r="AB67" s="274">
        <f>SUM(AC67:AK67)</f>
        <v>394250.47000000003</v>
      </c>
      <c r="AC67" s="253">
        <v>174602.62000000002</v>
      </c>
      <c r="AD67" s="253">
        <v>24403.89</v>
      </c>
      <c r="AE67" s="253">
        <v>125418.17</v>
      </c>
      <c r="AF67" s="253">
        <v>35513.71</v>
      </c>
      <c r="AG67" s="253">
        <v>13471.529999999999</v>
      </c>
      <c r="AH67" s="253">
        <v>3363.52</v>
      </c>
      <c r="AI67" s="253">
        <v>0</v>
      </c>
      <c r="AJ67" s="253">
        <v>7214.49</v>
      </c>
      <c r="AK67" s="253">
        <v>10262.540000000001</v>
      </c>
      <c r="AL67" s="303"/>
      <c r="AM67" s="375"/>
      <c r="AN67" s="289">
        <f>SUM(AO67:AW67)</f>
        <v>306874.61999999994</v>
      </c>
      <c r="AO67" s="253">
        <v>146428.51</v>
      </c>
      <c r="AP67" s="253">
        <v>20616.68</v>
      </c>
      <c r="AQ67" s="253">
        <v>73354.98</v>
      </c>
      <c r="AR67" s="253">
        <v>32177.42</v>
      </c>
      <c r="AS67" s="253">
        <v>13309.9</v>
      </c>
      <c r="AT67" s="253">
        <v>189.12</v>
      </c>
      <c r="AU67" s="253">
        <v>0</v>
      </c>
      <c r="AV67" s="253">
        <v>12610.220000000001</v>
      </c>
      <c r="AW67" s="253">
        <v>8187.7900000000009</v>
      </c>
      <c r="AX67" s="303"/>
      <c r="AY67" s="375"/>
      <c r="AZ67" s="526">
        <v>5391.5199999999968</v>
      </c>
      <c r="BA67" s="296">
        <f>SUM(BB67:BJ67)+AZ67</f>
        <v>1541312.2500000002</v>
      </c>
      <c r="BB67" s="274">
        <f t="shared" si="49"/>
        <v>678688.71</v>
      </c>
      <c r="BC67" s="274">
        <f t="shared" si="49"/>
        <v>74208.070000000007</v>
      </c>
      <c r="BD67" s="274">
        <f t="shared" si="49"/>
        <v>463891.48</v>
      </c>
      <c r="BE67" s="274">
        <f t="shared" si="49"/>
        <v>158514.60999999999</v>
      </c>
      <c r="BF67" s="274">
        <f t="shared" si="49"/>
        <v>54642</v>
      </c>
      <c r="BG67" s="274">
        <f t="shared" si="49"/>
        <v>4340.3900000000003</v>
      </c>
      <c r="BH67" s="274">
        <f t="shared" si="49"/>
        <v>246.06</v>
      </c>
      <c r="BI67" s="274">
        <f t="shared" si="49"/>
        <v>37633.040000000001</v>
      </c>
      <c r="BJ67" s="274">
        <f t="shared" si="49"/>
        <v>63756.37</v>
      </c>
      <c r="BK67" s="303"/>
      <c r="BL67" s="304"/>
    </row>
    <row r="68" spans="1:64" x14ac:dyDescent="0.25">
      <c r="A68" s="1498"/>
      <c r="B68" s="126" t="s">
        <v>108</v>
      </c>
      <c r="C68" s="131" t="s">
        <v>160</v>
      </c>
      <c r="D68" s="274">
        <f>SUM(E68:O68)</f>
        <v>2245395</v>
      </c>
      <c r="E68" s="253">
        <v>574397.64999999991</v>
      </c>
      <c r="F68" s="253">
        <v>18937.009999999998</v>
      </c>
      <c r="G68" s="253">
        <v>614902.15</v>
      </c>
      <c r="H68" s="253">
        <v>151821.25</v>
      </c>
      <c r="I68" s="253">
        <v>645699.32000000007</v>
      </c>
      <c r="J68" s="253">
        <v>2735.21</v>
      </c>
      <c r="K68" s="253">
        <v>3708.67</v>
      </c>
      <c r="L68" s="253">
        <v>46462.239999999998</v>
      </c>
      <c r="M68" s="253">
        <v>47979.66</v>
      </c>
      <c r="N68" s="253">
        <v>82026.859999999986</v>
      </c>
      <c r="O68" s="254">
        <v>56724.979999999996</v>
      </c>
      <c r="P68" s="274">
        <f>SUM(Q68:AA68)</f>
        <v>2137328.06</v>
      </c>
      <c r="Q68" s="253">
        <v>497680.58999999997</v>
      </c>
      <c r="R68" s="253">
        <v>10352.56</v>
      </c>
      <c r="S68" s="253">
        <v>689884.49</v>
      </c>
      <c r="T68" s="253">
        <v>142662.13999999998</v>
      </c>
      <c r="U68" s="253">
        <v>574007.18999999994</v>
      </c>
      <c r="V68" s="253">
        <v>1646.22</v>
      </c>
      <c r="W68" s="253">
        <v>3421.0899999999997</v>
      </c>
      <c r="X68" s="253">
        <v>35509.31</v>
      </c>
      <c r="Y68" s="253">
        <v>46703.87</v>
      </c>
      <c r="Z68" s="253">
        <v>83568.850000000006</v>
      </c>
      <c r="AA68" s="254">
        <v>51891.75</v>
      </c>
      <c r="AB68" s="274">
        <f>SUM(AC68:AM68)</f>
        <v>2260628.2999999993</v>
      </c>
      <c r="AC68" s="253">
        <v>704124.96999999904</v>
      </c>
      <c r="AD68" s="253">
        <v>33966.550000000003</v>
      </c>
      <c r="AE68" s="253">
        <v>663731.45000000007</v>
      </c>
      <c r="AF68" s="253">
        <v>152474.13</v>
      </c>
      <c r="AG68" s="253">
        <v>502713.87</v>
      </c>
      <c r="AH68" s="253">
        <v>2354.71</v>
      </c>
      <c r="AI68" s="253">
        <v>2016.6999999999998</v>
      </c>
      <c r="AJ68" s="253">
        <v>28206.75</v>
      </c>
      <c r="AK68" s="253">
        <v>35909.32</v>
      </c>
      <c r="AL68" s="253">
        <v>83046.720000000001</v>
      </c>
      <c r="AM68" s="254">
        <v>52083.130000000005</v>
      </c>
      <c r="AN68" s="289">
        <f>SUM(AO68:AY68)</f>
        <v>2014405.45</v>
      </c>
      <c r="AO68" s="253">
        <v>575338.92000000004</v>
      </c>
      <c r="AP68" s="253">
        <v>26268.42</v>
      </c>
      <c r="AQ68" s="253">
        <v>517774.18</v>
      </c>
      <c r="AR68" s="253">
        <v>162531.31</v>
      </c>
      <c r="AS68" s="253">
        <v>531742.13</v>
      </c>
      <c r="AT68" s="253">
        <v>1542.96</v>
      </c>
      <c r="AU68" s="253">
        <v>2069.75</v>
      </c>
      <c r="AV68" s="253">
        <v>19468.580000000002</v>
      </c>
      <c r="AW68" s="253">
        <v>37652.199999999997</v>
      </c>
      <c r="AX68" s="253">
        <v>80692.55</v>
      </c>
      <c r="AY68" s="254">
        <v>59324.45</v>
      </c>
      <c r="AZ68" s="526">
        <v>-47164.99000000002</v>
      </c>
      <c r="BA68" s="296">
        <f>SUM(BB68:BL68)+AZ68</f>
        <v>8610591.8199999984</v>
      </c>
      <c r="BB68" s="274">
        <f t="shared" si="49"/>
        <v>2351542.129999999</v>
      </c>
      <c r="BC68" s="274">
        <f t="shared" si="49"/>
        <v>89524.540000000008</v>
      </c>
      <c r="BD68" s="274">
        <f t="shared" si="49"/>
        <v>2486292.2700000005</v>
      </c>
      <c r="BE68" s="274">
        <f t="shared" si="49"/>
        <v>609488.83000000007</v>
      </c>
      <c r="BF68" s="274">
        <f t="shared" si="49"/>
        <v>2254162.5099999998</v>
      </c>
      <c r="BG68" s="274">
        <f t="shared" si="49"/>
        <v>8279.1</v>
      </c>
      <c r="BH68" s="274">
        <f t="shared" si="49"/>
        <v>11216.21</v>
      </c>
      <c r="BI68" s="274">
        <f t="shared" si="49"/>
        <v>129646.87999999999</v>
      </c>
      <c r="BJ68" s="274">
        <f t="shared" si="49"/>
        <v>168245.05</v>
      </c>
      <c r="BK68" s="274">
        <f t="shared" ref="BK68:BL71" si="50">N68+Z68+AL68+AX68</f>
        <v>329334.98</v>
      </c>
      <c r="BL68" s="300">
        <f t="shared" si="50"/>
        <v>220024.31</v>
      </c>
    </row>
    <row r="69" spans="1:64" s="255" customFormat="1" x14ac:dyDescent="0.25">
      <c r="A69" s="1498"/>
      <c r="B69" s="126" t="s">
        <v>109</v>
      </c>
      <c r="C69" s="131" t="s">
        <v>134</v>
      </c>
      <c r="D69" s="274">
        <f>SUM(E69:O69)</f>
        <v>3090201.80001465</v>
      </c>
      <c r="E69" s="253">
        <v>2686676.2600146299</v>
      </c>
      <c r="F69" s="253">
        <v>76554.329999996698</v>
      </c>
      <c r="G69" s="253">
        <v>171261.71000006699</v>
      </c>
      <c r="H69" s="253">
        <v>52920.889999982704</v>
      </c>
      <c r="I69" s="253">
        <v>69811.719999977999</v>
      </c>
      <c r="J69" s="253">
        <v>3057.6000000000104</v>
      </c>
      <c r="K69" s="253">
        <v>1203.6099999999999</v>
      </c>
      <c r="L69" s="253">
        <v>14059.139999999599</v>
      </c>
      <c r="M69" s="253">
        <v>761.28</v>
      </c>
      <c r="N69" s="253">
        <v>11952.0899999962</v>
      </c>
      <c r="O69" s="254">
        <v>1943.1700000001001</v>
      </c>
      <c r="P69" s="274">
        <f>SUM(Q69:AA69)</f>
        <v>3200622.8100179136</v>
      </c>
      <c r="Q69" s="253">
        <v>2788963.7400178802</v>
      </c>
      <c r="R69" s="253">
        <v>81819.740000009304</v>
      </c>
      <c r="S69" s="253">
        <v>174123.80000006501</v>
      </c>
      <c r="T69" s="253">
        <v>53141.329999982503</v>
      </c>
      <c r="U69" s="253">
        <v>70543.269999979399</v>
      </c>
      <c r="V69" s="253">
        <v>3065.3499999999699</v>
      </c>
      <c r="W69" s="253">
        <v>1224.1199999999999</v>
      </c>
      <c r="X69" s="253">
        <v>14470.629999999599</v>
      </c>
      <c r="Y69" s="253">
        <v>652.80999999999995</v>
      </c>
      <c r="Z69" s="253">
        <v>10756.429999997501</v>
      </c>
      <c r="AA69" s="254">
        <v>1861.59000000009</v>
      </c>
      <c r="AB69" s="274">
        <f>SUM(AC69:AM69)</f>
        <v>3134552.1400350258</v>
      </c>
      <c r="AC69" s="253">
        <v>2735599.7600349602</v>
      </c>
      <c r="AD69" s="253">
        <v>83802.830000014306</v>
      </c>
      <c r="AE69" s="253">
        <v>165442.08000008101</v>
      </c>
      <c r="AF69" s="253">
        <v>51042.539999988097</v>
      </c>
      <c r="AG69" s="253">
        <v>68146.719999983601</v>
      </c>
      <c r="AH69" s="253">
        <v>3142.2399999999402</v>
      </c>
      <c r="AI69" s="253">
        <v>1094.1200000000001</v>
      </c>
      <c r="AJ69" s="253">
        <v>14256.21</v>
      </c>
      <c r="AK69" s="253">
        <v>596.80000000000098</v>
      </c>
      <c r="AL69" s="253">
        <v>9674.2799999988292</v>
      </c>
      <c r="AM69" s="254">
        <v>1754.56000000004</v>
      </c>
      <c r="AN69" s="289">
        <f>SUM(AO69:AY69)</f>
        <v>3141156.1000454766</v>
      </c>
      <c r="AO69" s="253">
        <v>2741906.2600453901</v>
      </c>
      <c r="AP69" s="253">
        <v>88390.320000024192</v>
      </c>
      <c r="AQ69" s="253">
        <v>161796.30000008599</v>
      </c>
      <c r="AR69" s="253">
        <v>50643.44999999</v>
      </c>
      <c r="AS69" s="253">
        <v>68028.509999987102</v>
      </c>
      <c r="AT69" s="253">
        <v>2990.0799999999399</v>
      </c>
      <c r="AU69" s="253">
        <v>1141.3800000000001</v>
      </c>
      <c r="AV69" s="253">
        <v>14705.120000000101</v>
      </c>
      <c r="AW69" s="253">
        <v>665.45000000000198</v>
      </c>
      <c r="AX69" s="253">
        <v>8790.4899999990284</v>
      </c>
      <c r="AY69" s="254">
        <v>2098.7400000000198</v>
      </c>
      <c r="AZ69" s="526">
        <v>0</v>
      </c>
      <c r="BA69" s="296">
        <f>SUM(BB69:BL69)+AZ69</f>
        <v>12566532.850113068</v>
      </c>
      <c r="BB69" s="274">
        <f t="shared" si="49"/>
        <v>10953146.020112861</v>
      </c>
      <c r="BC69" s="274">
        <f t="shared" si="49"/>
        <v>330567.2200000445</v>
      </c>
      <c r="BD69" s="274">
        <f t="shared" si="49"/>
        <v>672623.89000029897</v>
      </c>
      <c r="BE69" s="274">
        <f t="shared" si="49"/>
        <v>207748.2099999433</v>
      </c>
      <c r="BF69" s="274">
        <f t="shared" si="49"/>
        <v>276530.21999992809</v>
      </c>
      <c r="BG69" s="274">
        <f t="shared" si="49"/>
        <v>12255.26999999986</v>
      </c>
      <c r="BH69" s="274">
        <f t="shared" si="49"/>
        <v>4663.2299999999996</v>
      </c>
      <c r="BI69" s="274">
        <f t="shared" si="49"/>
        <v>57491.099999999293</v>
      </c>
      <c r="BJ69" s="274">
        <f t="shared" si="49"/>
        <v>2676.3400000000029</v>
      </c>
      <c r="BK69" s="274">
        <f t="shared" si="50"/>
        <v>41173.289999991561</v>
      </c>
      <c r="BL69" s="300">
        <f t="shared" si="50"/>
        <v>7658.0600000002505</v>
      </c>
    </row>
    <row r="70" spans="1:64" x14ac:dyDescent="0.25">
      <c r="A70" s="1498"/>
      <c r="B70" s="126" t="s">
        <v>110</v>
      </c>
      <c r="C70" s="131" t="s">
        <v>162</v>
      </c>
      <c r="D70" s="274">
        <f>SUM(E70:O70)</f>
        <v>16437.559480176224</v>
      </c>
      <c r="E70" s="253">
        <v>32833.888054629067</v>
      </c>
      <c r="F70" s="253">
        <v>1442.5306020936307</v>
      </c>
      <c r="G70" s="253">
        <v>97.907383591180519</v>
      </c>
      <c r="H70" s="253">
        <v>19.619221472711569</v>
      </c>
      <c r="I70" s="253">
        <v>-18753.266420330128</v>
      </c>
      <c r="J70" s="253">
        <v>126.48563231176433</v>
      </c>
      <c r="K70" s="253">
        <v>-85.151794097534491</v>
      </c>
      <c r="L70" s="253">
        <v>5.027367847622946</v>
      </c>
      <c r="M70" s="253">
        <v>9.0816247790869067</v>
      </c>
      <c r="N70" s="253">
        <v>536.13849551391286</v>
      </c>
      <c r="O70" s="254">
        <v>205.2993123649016</v>
      </c>
      <c r="P70" s="274">
        <f>SUM(Q70:AA70)</f>
        <v>-6548.3482813459086</v>
      </c>
      <c r="Q70" s="253">
        <v>17228.002218263733</v>
      </c>
      <c r="R70" s="253">
        <v>674.93045721002056</v>
      </c>
      <c r="S70" s="253">
        <v>1312.8551328778321</v>
      </c>
      <c r="T70" s="253">
        <v>294.04044684668889</v>
      </c>
      <c r="U70" s="253">
        <v>-26843.186832189873</v>
      </c>
      <c r="V70" s="253">
        <v>53.537018486476072</v>
      </c>
      <c r="W70" s="253">
        <v>-349.82548285079866</v>
      </c>
      <c r="X70" s="253">
        <v>65.976184601412825</v>
      </c>
      <c r="Y70" s="253">
        <v>77.434457215599934</v>
      </c>
      <c r="Z70" s="253">
        <v>794.87619519596831</v>
      </c>
      <c r="AA70" s="254">
        <v>143.01192299703609</v>
      </c>
      <c r="AB70" s="274">
        <f>SUM(AC70:AM70)</f>
        <v>23341.924140932253</v>
      </c>
      <c r="AC70" s="253">
        <v>39049.570385040563</v>
      </c>
      <c r="AD70" s="253">
        <v>3061.6067104619979</v>
      </c>
      <c r="AE70" s="253">
        <v>9791.145279627639</v>
      </c>
      <c r="AF70" s="253">
        <v>2544.0999700075868</v>
      </c>
      <c r="AG70" s="253">
        <v>-33790.322499022492</v>
      </c>
      <c r="AH70" s="253">
        <v>245.25427700183161</v>
      </c>
      <c r="AI70" s="253">
        <v>-79.981065521618461</v>
      </c>
      <c r="AJ70" s="253">
        <v>399.97716415732413</v>
      </c>
      <c r="AK70" s="253">
        <v>406.45690615957886</v>
      </c>
      <c r="AL70" s="253">
        <v>1333.779323863424</v>
      </c>
      <c r="AM70" s="254">
        <v>380.33768915642156</v>
      </c>
      <c r="AN70" s="289">
        <f>SUM(AO70:AY70)</f>
        <v>146497.55745734184</v>
      </c>
      <c r="AO70" s="253">
        <v>69305.254916417907</v>
      </c>
      <c r="AP70" s="253">
        <v>4449.4510694717046</v>
      </c>
      <c r="AQ70" s="253">
        <v>64200.436906702744</v>
      </c>
      <c r="AR70" s="253">
        <v>14357.922040832304</v>
      </c>
      <c r="AS70" s="253">
        <v>-20125.185452291887</v>
      </c>
      <c r="AT70" s="253">
        <v>163.58788498698976</v>
      </c>
      <c r="AU70" s="253">
        <v>-48.72595423669113</v>
      </c>
      <c r="AV70" s="253">
        <v>3135.4230218764046</v>
      </c>
      <c r="AW70" s="253">
        <v>3018.4207529487358</v>
      </c>
      <c r="AX70" s="253">
        <v>4793.9043064806192</v>
      </c>
      <c r="AY70" s="254">
        <v>3247.0679641530151</v>
      </c>
      <c r="AZ70" s="526">
        <v>-517047.03837051283</v>
      </c>
      <c r="BA70" s="296">
        <f>SUM(BB70:BL70)+AZ70</f>
        <v>-337318.34557340841</v>
      </c>
      <c r="BB70" s="274">
        <f t="shared" si="49"/>
        <v>158416.71557435126</v>
      </c>
      <c r="BC70" s="274">
        <f t="shared" si="49"/>
        <v>9628.5188392373529</v>
      </c>
      <c r="BD70" s="274">
        <f t="shared" si="49"/>
        <v>75402.344702799397</v>
      </c>
      <c r="BE70" s="274">
        <f t="shared" si="49"/>
        <v>17215.68167915929</v>
      </c>
      <c r="BF70" s="274">
        <f t="shared" si="49"/>
        <v>-99511.961203834391</v>
      </c>
      <c r="BG70" s="274">
        <f t="shared" si="49"/>
        <v>588.86481278706174</v>
      </c>
      <c r="BH70" s="274">
        <f t="shared" si="49"/>
        <v>-563.68429670664273</v>
      </c>
      <c r="BI70" s="274">
        <f t="shared" si="49"/>
        <v>3606.4037384827643</v>
      </c>
      <c r="BJ70" s="274">
        <f t="shared" si="49"/>
        <v>3511.3937411030015</v>
      </c>
      <c r="BK70" s="274">
        <f t="shared" si="50"/>
        <v>7458.6983210539238</v>
      </c>
      <c r="BL70" s="300">
        <f t="shared" si="50"/>
        <v>3975.7168886713744</v>
      </c>
    </row>
    <row r="71" spans="1:64" x14ac:dyDescent="0.25">
      <c r="A71" s="1498"/>
      <c r="B71" s="126" t="s">
        <v>111</v>
      </c>
      <c r="C71" s="131" t="s">
        <v>913</v>
      </c>
      <c r="D71" s="274">
        <f>SUM(E71:O71)</f>
        <v>2011275.2078756473</v>
      </c>
      <c r="E71" s="253">
        <v>1079095.6965138742</v>
      </c>
      <c r="F71" s="253">
        <v>64122.966651195697</v>
      </c>
      <c r="G71" s="253">
        <v>518360.72254771448</v>
      </c>
      <c r="H71" s="253">
        <v>195935.15785510375</v>
      </c>
      <c r="I71" s="253">
        <v>95410.64669680495</v>
      </c>
      <c r="J71" s="253">
        <v>4043.4424016971466</v>
      </c>
      <c r="K71" s="253">
        <v>984.87467967793907</v>
      </c>
      <c r="L71" s="253">
        <v>53082.343628163049</v>
      </c>
      <c r="M71" s="253">
        <v>0</v>
      </c>
      <c r="N71" s="253">
        <v>173.99230179239919</v>
      </c>
      <c r="O71" s="254">
        <v>65.364599623840263</v>
      </c>
      <c r="P71" s="274">
        <f>SUM(Q71:AA71)</f>
        <v>1968008.2005904773</v>
      </c>
      <c r="Q71" s="253">
        <v>1015034.4624192191</v>
      </c>
      <c r="R71" s="253">
        <v>67032.743666536568</v>
      </c>
      <c r="S71" s="253">
        <v>535995.82274674601</v>
      </c>
      <c r="T71" s="253">
        <v>192221.6766854788</v>
      </c>
      <c r="U71" s="253">
        <v>106757.62912664739</v>
      </c>
      <c r="V71" s="253">
        <v>4006.7850405068639</v>
      </c>
      <c r="W71" s="253">
        <v>1539.8564162159405</v>
      </c>
      <c r="X71" s="253">
        <v>45367.790674385848</v>
      </c>
      <c r="Y71" s="253">
        <v>0</v>
      </c>
      <c r="Z71" s="253">
        <v>51.611504720427604</v>
      </c>
      <c r="AA71" s="254">
        <v>-0.17768997980419646</v>
      </c>
      <c r="AB71" s="274">
        <f>SUM(AC71:AM71)</f>
        <v>1413272.441620559</v>
      </c>
      <c r="AC71" s="253">
        <v>694648.50835967844</v>
      </c>
      <c r="AD71" s="253">
        <v>45631.343840087437</v>
      </c>
      <c r="AE71" s="253">
        <v>411249.04778035288</v>
      </c>
      <c r="AF71" s="253">
        <v>145615.58078645775</v>
      </c>
      <c r="AG71" s="253">
        <v>80910.136205265488</v>
      </c>
      <c r="AH71" s="253">
        <v>3082.7134346261128</v>
      </c>
      <c r="AI71" s="253">
        <v>396.82808319450504</v>
      </c>
      <c r="AJ71" s="253">
        <v>31665.067431377884</v>
      </c>
      <c r="AK71" s="253">
        <v>0</v>
      </c>
      <c r="AL71" s="253">
        <v>101.27451253967648</v>
      </c>
      <c r="AM71" s="254">
        <v>-28.058813021365896</v>
      </c>
      <c r="AN71" s="289">
        <f>SUM(AO71:AY71)</f>
        <v>2164449.3154407763</v>
      </c>
      <c r="AO71" s="253">
        <v>1089236.6261067193</v>
      </c>
      <c r="AP71" s="253">
        <v>70358.539537614386</v>
      </c>
      <c r="AQ71" s="253">
        <v>619156.14728535665</v>
      </c>
      <c r="AR71" s="253">
        <v>205329.85163285444</v>
      </c>
      <c r="AS71" s="253">
        <v>118625.06608038823</v>
      </c>
      <c r="AT71" s="253">
        <v>2778.2988821922231</v>
      </c>
      <c r="AU71" s="253">
        <v>655.78927000604824</v>
      </c>
      <c r="AV71" s="253">
        <v>58230.920202292364</v>
      </c>
      <c r="AW71" s="253">
        <v>0</v>
      </c>
      <c r="AX71" s="253">
        <v>78.219997062258813</v>
      </c>
      <c r="AY71" s="254">
        <v>-0.14355370951649302</v>
      </c>
      <c r="AZ71" s="526">
        <v>109122.56698813493</v>
      </c>
      <c r="BA71" s="296">
        <f>SUM(BB71:BL71)+AZ71</f>
        <v>7666127.732515594</v>
      </c>
      <c r="BB71" s="274">
        <f t="shared" si="49"/>
        <v>3878015.2933994913</v>
      </c>
      <c r="BC71" s="274">
        <f t="shared" si="49"/>
        <v>247145.5936954341</v>
      </c>
      <c r="BD71" s="274">
        <f t="shared" si="49"/>
        <v>2084761.7403601699</v>
      </c>
      <c r="BE71" s="274">
        <f t="shared" si="49"/>
        <v>739102.26695989468</v>
      </c>
      <c r="BF71" s="274">
        <f t="shared" si="49"/>
        <v>401703.47810910607</v>
      </c>
      <c r="BG71" s="274">
        <f t="shared" si="49"/>
        <v>13911.239759022345</v>
      </c>
      <c r="BH71" s="274">
        <f t="shared" si="49"/>
        <v>3577.3484490944329</v>
      </c>
      <c r="BI71" s="274">
        <f t="shared" si="49"/>
        <v>188346.12193621913</v>
      </c>
      <c r="BJ71" s="274">
        <f t="shared" si="49"/>
        <v>0</v>
      </c>
      <c r="BK71" s="274">
        <f t="shared" si="50"/>
        <v>405.0983161147621</v>
      </c>
      <c r="BL71" s="300">
        <f t="shared" si="50"/>
        <v>36.984542913153675</v>
      </c>
    </row>
    <row r="72" spans="1:64" s="209" customFormat="1" x14ac:dyDescent="0.25">
      <c r="A72" s="1499"/>
      <c r="B72" s="129" t="s">
        <v>459</v>
      </c>
      <c r="C72" s="313" t="s">
        <v>5</v>
      </c>
      <c r="D72" s="275">
        <f>SUM(D64:D71)</f>
        <v>8244301.1473704744</v>
      </c>
      <c r="E72" s="275">
        <f t="shared" ref="E72:BG72" si="51">SUM(E64:E71)</f>
        <v>4583445.6745831333</v>
      </c>
      <c r="F72" s="275">
        <f t="shared" si="51"/>
        <v>176601.13725328603</v>
      </c>
      <c r="G72" s="275">
        <f t="shared" si="51"/>
        <v>1621484.9999313727</v>
      </c>
      <c r="H72" s="275">
        <f t="shared" si="51"/>
        <v>467054.01707655913</v>
      </c>
      <c r="I72" s="275">
        <f t="shared" si="51"/>
        <v>1017364.9202764528</v>
      </c>
      <c r="J72" s="275">
        <f t="shared" si="51"/>
        <v>10250.958034008921</v>
      </c>
      <c r="K72" s="275">
        <f t="shared" si="51"/>
        <v>6058.0628855804043</v>
      </c>
      <c r="L72" s="275">
        <f t="shared" si="51"/>
        <v>128653.75099601026</v>
      </c>
      <c r="M72" s="275">
        <f>SUM(M64:M71)</f>
        <v>79759.731624779088</v>
      </c>
      <c r="N72" s="275">
        <f>SUM(N68:N71)</f>
        <v>94689.080797302493</v>
      </c>
      <c r="O72" s="275">
        <f>SUM(O68:O71)</f>
        <v>58938.813911988836</v>
      </c>
      <c r="P72" s="277">
        <f>SUM(P64:P71)</f>
        <v>8295804.9823270449</v>
      </c>
      <c r="Q72" s="275">
        <f t="shared" si="51"/>
        <v>4511720.1246553631</v>
      </c>
      <c r="R72" s="275">
        <f t="shared" si="51"/>
        <v>176578.45412375592</v>
      </c>
      <c r="S72" s="275">
        <f t="shared" si="51"/>
        <v>1749960.7378796886</v>
      </c>
      <c r="T72" s="275">
        <f t="shared" si="51"/>
        <v>478667.47713230795</v>
      </c>
      <c r="U72" s="275">
        <f t="shared" si="51"/>
        <v>1032844.4322944368</v>
      </c>
      <c r="V72" s="275">
        <f t="shared" si="51"/>
        <v>9271.4220589933102</v>
      </c>
      <c r="W72" s="275">
        <f t="shared" si="51"/>
        <v>13913.960933365142</v>
      </c>
      <c r="X72" s="275">
        <f t="shared" si="51"/>
        <v>111978.86685898686</v>
      </c>
      <c r="Y72" s="275">
        <f>SUM(Y64:Y71)</f>
        <v>61801.564457215602</v>
      </c>
      <c r="Z72" s="275">
        <f>SUM(Z68:Z71)</f>
        <v>95171.767699913908</v>
      </c>
      <c r="AA72" s="283">
        <f>SUM(AA68:AA71)</f>
        <v>53896.174233017322</v>
      </c>
      <c r="AB72" s="277">
        <f t="shared" si="51"/>
        <v>8042097.185796516</v>
      </c>
      <c r="AC72" s="275">
        <f t="shared" si="51"/>
        <v>4379758.7187796785</v>
      </c>
      <c r="AD72" s="275">
        <f t="shared" si="51"/>
        <v>203878.72055056374</v>
      </c>
      <c r="AE72" s="275">
        <f t="shared" si="51"/>
        <v>1699432.2630600615</v>
      </c>
      <c r="AF72" s="275">
        <f t="shared" si="51"/>
        <v>488776.50075645349</v>
      </c>
      <c r="AG72" s="275">
        <f t="shared" si="51"/>
        <v>967240.43370622664</v>
      </c>
      <c r="AH72" s="275">
        <f t="shared" si="51"/>
        <v>12188.437711627885</v>
      </c>
      <c r="AI72" s="275">
        <f t="shared" si="51"/>
        <v>3427.6670176728862</v>
      </c>
      <c r="AJ72" s="275">
        <f t="shared" si="51"/>
        <v>91873.304595535214</v>
      </c>
      <c r="AK72" s="275">
        <f>SUM(AK64:AK71)</f>
        <v>47175.116906159579</v>
      </c>
      <c r="AL72" s="275">
        <f>SUM(AL68:AL71)</f>
        <v>94156.05383640193</v>
      </c>
      <c r="AM72" s="275">
        <f>SUM(AM68:AM71)</f>
        <v>54189.968876135099</v>
      </c>
      <c r="AN72" s="277">
        <f t="shared" si="51"/>
        <v>8520339.3329435941</v>
      </c>
      <c r="AO72" s="275">
        <f t="shared" si="51"/>
        <v>4634257.0410685269</v>
      </c>
      <c r="AP72" s="275">
        <f t="shared" si="51"/>
        <v>210309.4106071103</v>
      </c>
      <c r="AQ72" s="275">
        <f t="shared" si="51"/>
        <v>1820231.4641921455</v>
      </c>
      <c r="AR72" s="275">
        <f t="shared" si="51"/>
        <v>488453.54367367673</v>
      </c>
      <c r="AS72" s="275">
        <f t="shared" si="51"/>
        <v>1023341.6806280834</v>
      </c>
      <c r="AT72" s="275">
        <f t="shared" si="51"/>
        <v>7664.0467671791521</v>
      </c>
      <c r="AU72" s="275">
        <f t="shared" si="51"/>
        <v>3818.1933157693575</v>
      </c>
      <c r="AV72" s="275">
        <f t="shared" si="51"/>
        <v>123714.81322416887</v>
      </c>
      <c r="AW72" s="275">
        <f>SUM(AW64:AW71)</f>
        <v>49523.860752948734</v>
      </c>
      <c r="AX72" s="275">
        <f>SUM(AX68:AX71)</f>
        <v>94355.164303541911</v>
      </c>
      <c r="AY72" s="283">
        <f>SUM(AY68:AY71)</f>
        <v>64670.114410443515</v>
      </c>
      <c r="AZ72" s="299">
        <f>SUM(AZ64:AZ71)</f>
        <v>-360225.93138237792</v>
      </c>
      <c r="BA72" s="297">
        <f t="shared" si="51"/>
        <v>32742316.717055254</v>
      </c>
      <c r="BB72" s="275">
        <f t="shared" si="51"/>
        <v>18109181.559086703</v>
      </c>
      <c r="BC72" s="275">
        <f>SUM(BC64:BC71)</f>
        <v>767367.7225347159</v>
      </c>
      <c r="BD72" s="275">
        <f t="shared" si="51"/>
        <v>6891109.4650632683</v>
      </c>
      <c r="BE72" s="275">
        <f t="shared" si="51"/>
        <v>1922951.5386389976</v>
      </c>
      <c r="BF72" s="275">
        <f t="shared" si="51"/>
        <v>4040791.466905199</v>
      </c>
      <c r="BG72" s="275">
        <f t="shared" si="51"/>
        <v>39374.864571809274</v>
      </c>
      <c r="BH72" s="275">
        <f>SUM(BH64:BH71)</f>
        <v>27217.884152387785</v>
      </c>
      <c r="BI72" s="275">
        <f>SUM(BI64:BI71)</f>
        <v>456220.73567470117</v>
      </c>
      <c r="BJ72" s="275">
        <f>SUM(BJ64:BJ71)</f>
        <v>238260.27374110298</v>
      </c>
      <c r="BK72" s="275">
        <f>SUM(BK68:BK71)</f>
        <v>378372.0666371602</v>
      </c>
      <c r="BL72" s="299">
        <f>SUM(BL68:BL71)</f>
        <v>231695.07143158477</v>
      </c>
    </row>
    <row r="73" spans="1:64" ht="14.85" customHeight="1" x14ac:dyDescent="0.25">
      <c r="A73" s="1495" t="s">
        <v>6</v>
      </c>
      <c r="B73" s="126" t="s">
        <v>117</v>
      </c>
      <c r="C73" s="131" t="s">
        <v>188</v>
      </c>
      <c r="D73" s="273">
        <f>SUM(E73:O73)</f>
        <v>247144.11</v>
      </c>
      <c r="E73" s="251">
        <v>140235.29999999999</v>
      </c>
      <c r="F73" s="251">
        <v>8999.9600000000009</v>
      </c>
      <c r="G73" s="251">
        <v>36583.31</v>
      </c>
      <c r="H73" s="251">
        <v>29025.480000000003</v>
      </c>
      <c r="I73" s="251">
        <v>10243.99</v>
      </c>
      <c r="J73" s="251">
        <v>289.05</v>
      </c>
      <c r="K73" s="251">
        <v>134.74</v>
      </c>
      <c r="L73" s="251">
        <v>4050.8500000000004</v>
      </c>
      <c r="M73" s="251">
        <v>143.81</v>
      </c>
      <c r="N73" s="251">
        <v>12760.76</v>
      </c>
      <c r="O73" s="252">
        <v>4676.8600000000006</v>
      </c>
      <c r="P73" s="273">
        <f>SUM(Q73:AA73)</f>
        <v>350873.52999999991</v>
      </c>
      <c r="Q73" s="251">
        <v>156208.72999999998</v>
      </c>
      <c r="R73" s="251">
        <v>10542.939999999999</v>
      </c>
      <c r="S73" s="251">
        <v>46716.92</v>
      </c>
      <c r="T73" s="251">
        <v>59527.39</v>
      </c>
      <c r="U73" s="251">
        <v>25493.19</v>
      </c>
      <c r="V73" s="251">
        <v>573.68000000000006</v>
      </c>
      <c r="W73" s="251">
        <v>695.19</v>
      </c>
      <c r="X73" s="251">
        <v>19264.289999999997</v>
      </c>
      <c r="Y73" s="251">
        <v>142.30000000000001</v>
      </c>
      <c r="Z73" s="251">
        <v>24072.03</v>
      </c>
      <c r="AA73" s="252">
        <v>7636.87</v>
      </c>
      <c r="AB73" s="273">
        <f>SUM(AC73:AM73)</f>
        <v>355326.23</v>
      </c>
      <c r="AC73" s="251">
        <v>222733.73</v>
      </c>
      <c r="AD73" s="251">
        <v>14444.18</v>
      </c>
      <c r="AE73" s="251">
        <v>43596.729999999996</v>
      </c>
      <c r="AF73" s="251">
        <v>26085.43</v>
      </c>
      <c r="AG73" s="251">
        <v>13475.789999999999</v>
      </c>
      <c r="AH73" s="251">
        <v>255.92</v>
      </c>
      <c r="AI73" s="251">
        <v>923.5</v>
      </c>
      <c r="AJ73" s="251">
        <v>8692.49</v>
      </c>
      <c r="AK73" s="251">
        <v>139.93</v>
      </c>
      <c r="AL73" s="251">
        <v>20132.829999999998</v>
      </c>
      <c r="AM73" s="252">
        <v>4845.7</v>
      </c>
      <c r="AN73" s="276">
        <f>SUM(AO73:AY73)</f>
        <v>285150.74999999994</v>
      </c>
      <c r="AO73" s="251">
        <v>174270.6</v>
      </c>
      <c r="AP73" s="251">
        <v>12051.83</v>
      </c>
      <c r="AQ73" s="251">
        <v>41290.659999999989</v>
      </c>
      <c r="AR73" s="251">
        <v>23906.649999999991</v>
      </c>
      <c r="AS73" s="251">
        <v>10987.93</v>
      </c>
      <c r="AT73" s="251">
        <v>248.36</v>
      </c>
      <c r="AU73" s="251">
        <v>121.85</v>
      </c>
      <c r="AV73" s="249">
        <v>4501.2</v>
      </c>
      <c r="AW73" s="251">
        <v>153.72</v>
      </c>
      <c r="AX73" s="251">
        <v>14479.630000000001</v>
      </c>
      <c r="AY73" s="252">
        <v>3138.32</v>
      </c>
      <c r="AZ73" s="857">
        <v>10674.270000000002</v>
      </c>
      <c r="BA73" s="294">
        <f>SUM(BB73:BL73)+AZ73</f>
        <v>1249168.8900000001</v>
      </c>
      <c r="BB73" s="274">
        <f t="shared" ref="BB73:BL76" si="52">E73+Q73+AC73+AO73</f>
        <v>693448.36</v>
      </c>
      <c r="BC73" s="274">
        <f t="shared" si="52"/>
        <v>46038.91</v>
      </c>
      <c r="BD73" s="274">
        <f t="shared" si="52"/>
        <v>168187.62</v>
      </c>
      <c r="BE73" s="274">
        <f t="shared" si="52"/>
        <v>138544.94999999998</v>
      </c>
      <c r="BF73" s="274">
        <f t="shared" si="52"/>
        <v>60200.9</v>
      </c>
      <c r="BG73" s="274">
        <f t="shared" si="52"/>
        <v>1367.0100000000002</v>
      </c>
      <c r="BH73" s="274">
        <f t="shared" si="52"/>
        <v>1875.28</v>
      </c>
      <c r="BI73" s="274">
        <f t="shared" si="52"/>
        <v>36508.829999999994</v>
      </c>
      <c r="BJ73" s="274">
        <f t="shared" si="52"/>
        <v>579.76</v>
      </c>
      <c r="BK73" s="274">
        <f t="shared" si="52"/>
        <v>71445.25</v>
      </c>
      <c r="BL73" s="298">
        <f t="shared" si="52"/>
        <v>20297.75</v>
      </c>
    </row>
    <row r="74" spans="1:64" s="255" customFormat="1" x14ac:dyDescent="0.25">
      <c r="A74" s="1495"/>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52"/>
        <v>0</v>
      </c>
      <c r="BC74" s="274">
        <f t="shared" si="52"/>
        <v>0</v>
      </c>
      <c r="BD74" s="274">
        <f t="shared" si="52"/>
        <v>0</v>
      </c>
      <c r="BE74" s="274">
        <f t="shared" si="52"/>
        <v>0</v>
      </c>
      <c r="BF74" s="274">
        <f t="shared" si="52"/>
        <v>0</v>
      </c>
      <c r="BG74" s="274">
        <f t="shared" si="52"/>
        <v>0</v>
      </c>
      <c r="BH74" s="274">
        <f t="shared" si="52"/>
        <v>0</v>
      </c>
      <c r="BI74" s="274">
        <f t="shared" si="52"/>
        <v>0</v>
      </c>
      <c r="BJ74" s="274">
        <f t="shared" si="52"/>
        <v>0</v>
      </c>
      <c r="BK74" s="274">
        <f t="shared" si="52"/>
        <v>0</v>
      </c>
      <c r="BL74" s="300">
        <f t="shared" si="52"/>
        <v>0</v>
      </c>
    </row>
    <row r="75" spans="1:64" x14ac:dyDescent="0.25">
      <c r="A75" s="1495"/>
      <c r="B75" s="126" t="s">
        <v>46</v>
      </c>
      <c r="C75" s="131" t="s">
        <v>164</v>
      </c>
      <c r="D75" s="274">
        <f>SUM(E75:O75)</f>
        <v>1758.8736327712213</v>
      </c>
      <c r="E75" s="253">
        <v>1392.2836645423424</v>
      </c>
      <c r="F75" s="253">
        <v>130.35789332881302</v>
      </c>
      <c r="G75" s="253">
        <v>98.853902554462309</v>
      </c>
      <c r="H75" s="253">
        <v>100.15793859464347</v>
      </c>
      <c r="I75" s="253">
        <v>11.337533752901468</v>
      </c>
      <c r="J75" s="253">
        <v>6.3129233737328683</v>
      </c>
      <c r="K75" s="253">
        <v>0.54385688441701296</v>
      </c>
      <c r="L75" s="253">
        <v>16.740265289562007</v>
      </c>
      <c r="M75" s="253">
        <v>2.2172626826232036</v>
      </c>
      <c r="N75" s="253">
        <v>0</v>
      </c>
      <c r="O75" s="254">
        <v>6.8391767723542218E-2</v>
      </c>
      <c r="P75" s="274">
        <f>SUM(Q75:AA75)</f>
        <v>2155.8118224256964</v>
      </c>
      <c r="Q75" s="253">
        <v>1190.4609485422907</v>
      </c>
      <c r="R75" s="253">
        <v>106.75452788432615</v>
      </c>
      <c r="S75" s="253">
        <v>105.99322602004877</v>
      </c>
      <c r="T75" s="253">
        <v>382.26254772678783</v>
      </c>
      <c r="U75" s="253">
        <v>180.81666042003846</v>
      </c>
      <c r="V75" s="253">
        <v>9.8491674217493408</v>
      </c>
      <c r="W75" s="253">
        <v>0.20660793903100422</v>
      </c>
      <c r="X75" s="253">
        <v>178.20883705838131</v>
      </c>
      <c r="Y75" s="253">
        <v>1.2229742270004527</v>
      </c>
      <c r="Z75" s="253">
        <v>6.7786149830942992E-3</v>
      </c>
      <c r="AA75" s="254">
        <v>2.9546571059265364E-2</v>
      </c>
      <c r="AB75" s="274">
        <f>SUM(AC75:AM75)</f>
        <v>2850.699810762585</v>
      </c>
      <c r="AC75" s="253">
        <v>2231.8403837810934</v>
      </c>
      <c r="AD75" s="253">
        <v>192.31313668092565</v>
      </c>
      <c r="AE75" s="253">
        <v>269.19712305862055</v>
      </c>
      <c r="AF75" s="253">
        <v>137.505863231088</v>
      </c>
      <c r="AG75" s="253">
        <v>-40.620908249341845</v>
      </c>
      <c r="AH75" s="253">
        <v>3.4311914980940772</v>
      </c>
      <c r="AI75" s="253">
        <v>0.30022925608323175</v>
      </c>
      <c r="AJ75" s="253">
        <v>53.127604697566433</v>
      </c>
      <c r="AK75" s="253">
        <v>1.8442654302255628</v>
      </c>
      <c r="AL75" s="253">
        <v>0</v>
      </c>
      <c r="AM75" s="254">
        <v>1.7609213782301567</v>
      </c>
      <c r="AN75" s="289">
        <f>SUM(AO75:AY75)</f>
        <v>8573.4120926764426</v>
      </c>
      <c r="AO75" s="253">
        <v>5194.7842507789992</v>
      </c>
      <c r="AP75" s="253">
        <v>452.89084199633459</v>
      </c>
      <c r="AQ75" s="253">
        <v>1833.944623539008</v>
      </c>
      <c r="AR75" s="253">
        <v>921.18769661000033</v>
      </c>
      <c r="AS75" s="253">
        <v>-17.654430101056271</v>
      </c>
      <c r="AT75" s="253">
        <v>5.6667550570524305</v>
      </c>
      <c r="AU75" s="253">
        <v>2.0778101875858908</v>
      </c>
      <c r="AV75" s="253">
        <v>176.0755864804934</v>
      </c>
      <c r="AW75" s="253">
        <v>4.3445122104068652</v>
      </c>
      <c r="AX75" s="253">
        <v>0</v>
      </c>
      <c r="AY75" s="254">
        <v>9.4445917617540481E-2</v>
      </c>
      <c r="AZ75" s="526">
        <v>-9568.645008766729</v>
      </c>
      <c r="BA75" s="296">
        <f>SUM(BB75:BL75)+AZ75</f>
        <v>5770.152349869215</v>
      </c>
      <c r="BB75" s="274">
        <f t="shared" si="52"/>
        <v>10009.369247644725</v>
      </c>
      <c r="BC75" s="274">
        <f t="shared" si="52"/>
        <v>882.31639989039945</v>
      </c>
      <c r="BD75" s="274">
        <f t="shared" si="52"/>
        <v>2307.9888751721396</v>
      </c>
      <c r="BE75" s="274">
        <f t="shared" si="52"/>
        <v>1541.1140461625196</v>
      </c>
      <c r="BF75" s="274">
        <f t="shared" si="52"/>
        <v>133.87885582254179</v>
      </c>
      <c r="BG75" s="274">
        <f t="shared" si="52"/>
        <v>25.260037350628714</v>
      </c>
      <c r="BH75" s="274">
        <f t="shared" si="52"/>
        <v>3.1285042671171395</v>
      </c>
      <c r="BI75" s="274">
        <f t="shared" si="52"/>
        <v>424.15229352600318</v>
      </c>
      <c r="BJ75" s="274">
        <f t="shared" si="52"/>
        <v>9.629014550256084</v>
      </c>
      <c r="BK75" s="274">
        <f t="shared" si="52"/>
        <v>6.7786149830942992E-3</v>
      </c>
      <c r="BL75" s="300">
        <f t="shared" si="52"/>
        <v>1.9533056346305049</v>
      </c>
    </row>
    <row r="76" spans="1:64" x14ac:dyDescent="0.25">
      <c r="A76" s="1495"/>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52"/>
        <v>0</v>
      </c>
      <c r="BC76" s="274">
        <f t="shared" si="52"/>
        <v>0</v>
      </c>
      <c r="BD76" s="274">
        <f t="shared" si="52"/>
        <v>0</v>
      </c>
      <c r="BE76" s="274">
        <f t="shared" si="52"/>
        <v>0</v>
      </c>
      <c r="BF76" s="274">
        <f t="shared" si="52"/>
        <v>0</v>
      </c>
      <c r="BG76" s="274">
        <f t="shared" si="52"/>
        <v>0</v>
      </c>
      <c r="BH76" s="274">
        <f t="shared" si="52"/>
        <v>0</v>
      </c>
      <c r="BI76" s="274">
        <f t="shared" si="52"/>
        <v>0</v>
      </c>
      <c r="BJ76" s="274">
        <f t="shared" si="52"/>
        <v>0</v>
      </c>
      <c r="BK76" s="274">
        <f t="shared" si="52"/>
        <v>0</v>
      </c>
      <c r="BL76" s="300">
        <f t="shared" si="52"/>
        <v>0</v>
      </c>
    </row>
    <row r="77" spans="1:64" s="209" customFormat="1" x14ac:dyDescent="0.25">
      <c r="A77" s="1496"/>
      <c r="B77" s="314" t="s">
        <v>460</v>
      </c>
      <c r="C77" s="313" t="s">
        <v>8</v>
      </c>
      <c r="D77" s="278">
        <f>SUM(D73:D76)</f>
        <v>248902.98363277121</v>
      </c>
      <c r="E77" s="278">
        <f t="shared" ref="E77:BL77" si="53">SUM(E73:E76)</f>
        <v>141627.58366454233</v>
      </c>
      <c r="F77" s="278">
        <f t="shared" si="53"/>
        <v>9130.3178933288145</v>
      </c>
      <c r="G77" s="278">
        <f t="shared" si="53"/>
        <v>36682.163902554457</v>
      </c>
      <c r="H77" s="278">
        <f t="shared" si="53"/>
        <v>29125.637938594646</v>
      </c>
      <c r="I77" s="278">
        <f t="shared" si="53"/>
        <v>10255.327533752901</v>
      </c>
      <c r="J77" s="278">
        <f t="shared" si="53"/>
        <v>295.36292337373288</v>
      </c>
      <c r="K77" s="278">
        <f t="shared" si="53"/>
        <v>135.28385688441702</v>
      </c>
      <c r="L77" s="278">
        <f t="shared" si="53"/>
        <v>4067.5902652895625</v>
      </c>
      <c r="M77" s="278">
        <f t="shared" si="53"/>
        <v>146.02726268262322</v>
      </c>
      <c r="N77" s="278">
        <f t="shared" si="53"/>
        <v>12760.76</v>
      </c>
      <c r="O77" s="284">
        <f t="shared" si="53"/>
        <v>4676.928391767724</v>
      </c>
      <c r="P77" s="278">
        <f t="shared" si="53"/>
        <v>353029.3418224256</v>
      </c>
      <c r="Q77" s="278">
        <f t="shared" si="53"/>
        <v>157399.19094854227</v>
      </c>
      <c r="R77" s="278">
        <f t="shared" si="53"/>
        <v>10649.694527884325</v>
      </c>
      <c r="S77" s="278">
        <f t="shared" si="53"/>
        <v>46822.913226020049</v>
      </c>
      <c r="T77" s="278">
        <f t="shared" si="53"/>
        <v>59909.652547726786</v>
      </c>
      <c r="U77" s="278">
        <f t="shared" si="53"/>
        <v>25674.006660420036</v>
      </c>
      <c r="V77" s="278">
        <f t="shared" si="53"/>
        <v>583.52916742174943</v>
      </c>
      <c r="W77" s="278">
        <f t="shared" si="53"/>
        <v>695.39660793903101</v>
      </c>
      <c r="X77" s="278">
        <f t="shared" si="53"/>
        <v>19442.498837058378</v>
      </c>
      <c r="Y77" s="278">
        <f>SUM(Y73:Y76)</f>
        <v>143.52297422700047</v>
      </c>
      <c r="Z77" s="278">
        <f>SUM(Z73:Z76)</f>
        <v>24072.036778614984</v>
      </c>
      <c r="AA77" s="284">
        <f t="shared" si="53"/>
        <v>7636.8995465710595</v>
      </c>
      <c r="AB77" s="278">
        <f t="shared" si="53"/>
        <v>358176.92981076258</v>
      </c>
      <c r="AC77" s="278">
        <f t="shared" si="53"/>
        <v>224965.5703837811</v>
      </c>
      <c r="AD77" s="278">
        <f t="shared" si="53"/>
        <v>14636.493136680925</v>
      </c>
      <c r="AE77" s="278">
        <f t="shared" si="53"/>
        <v>43865.927123058616</v>
      </c>
      <c r="AF77" s="278">
        <f t="shared" si="53"/>
        <v>26222.935863231087</v>
      </c>
      <c r="AG77" s="278">
        <f t="shared" si="53"/>
        <v>13435.169091750657</v>
      </c>
      <c r="AH77" s="278">
        <f t="shared" si="53"/>
        <v>259.35119149809407</v>
      </c>
      <c r="AI77" s="278">
        <f t="shared" si="53"/>
        <v>923.80022925608318</v>
      </c>
      <c r="AJ77" s="278">
        <f t="shared" si="53"/>
        <v>8745.617604697567</v>
      </c>
      <c r="AK77" s="278">
        <f t="shared" si="53"/>
        <v>141.77426543022557</v>
      </c>
      <c r="AL77" s="278">
        <f t="shared" si="53"/>
        <v>20132.829999999998</v>
      </c>
      <c r="AM77" s="284">
        <f t="shared" si="53"/>
        <v>4847.4609213782296</v>
      </c>
      <c r="AN77" s="852">
        <f t="shared" si="53"/>
        <v>293724.16209267639</v>
      </c>
      <c r="AO77" s="278">
        <f t="shared" si="53"/>
        <v>179465.384250779</v>
      </c>
      <c r="AP77" s="278">
        <f t="shared" si="53"/>
        <v>12504.720841996335</v>
      </c>
      <c r="AQ77" s="278">
        <f t="shared" si="53"/>
        <v>43124.604623538995</v>
      </c>
      <c r="AR77" s="278">
        <f t="shared" si="53"/>
        <v>24827.83769660999</v>
      </c>
      <c r="AS77" s="278">
        <f t="shared" si="53"/>
        <v>10970.275569898944</v>
      </c>
      <c r="AT77" s="278">
        <f t="shared" si="53"/>
        <v>254.02675505705244</v>
      </c>
      <c r="AU77" s="278">
        <f t="shared" si="53"/>
        <v>123.92781018758589</v>
      </c>
      <c r="AV77" s="278">
        <f t="shared" si="53"/>
        <v>4677.2755864804931</v>
      </c>
      <c r="AW77" s="278">
        <f>SUM(AW73:AW76)</f>
        <v>158.06451221040686</v>
      </c>
      <c r="AX77" s="278">
        <f t="shared" si="53"/>
        <v>14479.630000000001</v>
      </c>
      <c r="AY77" s="284">
        <f t="shared" si="53"/>
        <v>3138.4144459176177</v>
      </c>
      <c r="AZ77" s="305">
        <f t="shared" si="53"/>
        <v>1105.6249912332732</v>
      </c>
      <c r="BA77" s="297">
        <f t="shared" si="53"/>
        <v>1254939.0423498694</v>
      </c>
      <c r="BB77" s="275">
        <f t="shared" si="53"/>
        <v>703457.72924764466</v>
      </c>
      <c r="BC77" s="275">
        <f t="shared" si="53"/>
        <v>46921.226399890402</v>
      </c>
      <c r="BD77" s="275">
        <f t="shared" si="53"/>
        <v>170495.60887517213</v>
      </c>
      <c r="BE77" s="275">
        <f t="shared" si="53"/>
        <v>140086.0640461625</v>
      </c>
      <c r="BF77" s="275">
        <f t="shared" si="53"/>
        <v>60334.778855822544</v>
      </c>
      <c r="BG77" s="275">
        <f t="shared" si="53"/>
        <v>1392.2700373506289</v>
      </c>
      <c r="BH77" s="275">
        <f t="shared" si="53"/>
        <v>1878.4085042671172</v>
      </c>
      <c r="BI77" s="275">
        <f t="shared" si="53"/>
        <v>36932.982293525994</v>
      </c>
      <c r="BJ77" s="275">
        <f>SUM(BJ73:BJ76)</f>
        <v>589.38901455025609</v>
      </c>
      <c r="BK77" s="275">
        <f t="shared" si="53"/>
        <v>71445.256778614988</v>
      </c>
      <c r="BL77" s="299">
        <f t="shared" si="53"/>
        <v>20299.70330563463</v>
      </c>
    </row>
    <row r="78" spans="1:64" s="209" customFormat="1" ht="14.85" customHeight="1" x14ac:dyDescent="0.25">
      <c r="A78" s="1494" t="s">
        <v>232</v>
      </c>
      <c r="B78" s="315" t="s">
        <v>118</v>
      </c>
      <c r="C78" s="125" t="s">
        <v>171</v>
      </c>
      <c r="D78" s="273">
        <f>D20+SUM(D22:D23,D27)+SUM(D29:D32)+D37+D41+D46+D51+SUM(D56:D57)+SUM(D59:D60)+SUM(D64:D68)+D73</f>
        <v>44888306.015324987</v>
      </c>
      <c r="E78" s="273">
        <f>E20+SUM(E22:E23,E27)+SUM(E29:E32)+E37+E41+E46+E51+SUM(E56:E57)+SUM(E59:E60)+SUM(E64:E68)+E73</f>
        <v>22571996.899697416</v>
      </c>
      <c r="F78" s="273">
        <f>F20+SUM(F22:F23,F27)+SUM(F29:F32)+F37+F41+F46+F51+SUM(F56:F57)+SUM(F59:F60)+SUM(F64:F68)+F73</f>
        <v>2375690.8136110171</v>
      </c>
      <c r="G78" s="273">
        <f t="shared" ref="G78:O78" si="54">G20+SUM(G22:G23,G27)+SUM(G29:G32)+G37+G41+G46+G51+SUM(G56:G57)+SUM(G59:G60)+SUM(G64:G68)+G73</f>
        <v>8602153.3669740055</v>
      </c>
      <c r="H78" s="273">
        <f t="shared" si="54"/>
        <v>4912813.9042779747</v>
      </c>
      <c r="I78" s="273">
        <f t="shared" si="54"/>
        <v>1195419.2300462457</v>
      </c>
      <c r="J78" s="273">
        <f t="shared" si="54"/>
        <v>169613.66076714155</v>
      </c>
      <c r="K78" s="273">
        <f t="shared" si="54"/>
        <v>20817.36</v>
      </c>
      <c r="L78" s="273">
        <f t="shared" si="54"/>
        <v>2349807.9077883912</v>
      </c>
      <c r="M78" s="273">
        <f t="shared" si="54"/>
        <v>262034.99924408953</v>
      </c>
      <c r="N78" s="273">
        <f t="shared" si="54"/>
        <v>657778.72328898299</v>
      </c>
      <c r="O78" s="285">
        <f t="shared" si="54"/>
        <v>1770179.1496297331</v>
      </c>
      <c r="P78" s="273">
        <f>P20+SUM(P22:P23,P27)+SUM(P29:P32)+P37+P41+P46+P51+SUM(P56:P57)+SUM(P59:P60)+SUM(P64:P68)+P73</f>
        <v>47100964.161776476</v>
      </c>
      <c r="Q78" s="273">
        <f t="shared" ref="Q78:AA78" si="55">Q20+SUM(Q22:Q23,Q27)+SUM(Q29:Q32)+Q37+Q41+Q46+Q51+SUM(Q56:Q57)+SUM(Q59:Q60)+SUM(Q64:Q68)+Q73</f>
        <v>24325253.961659554</v>
      </c>
      <c r="R78" s="273">
        <f t="shared" si="55"/>
        <v>2607868.5047448929</v>
      </c>
      <c r="S78" s="273">
        <f t="shared" si="55"/>
        <v>8927604.0853246283</v>
      </c>
      <c r="T78" s="273">
        <f t="shared" si="55"/>
        <v>4806243.45890145</v>
      </c>
      <c r="U78" s="273">
        <f t="shared" si="55"/>
        <v>1221806.2308173669</v>
      </c>
      <c r="V78" s="273">
        <f t="shared" si="55"/>
        <v>186743.6260773926</v>
      </c>
      <c r="W78" s="273">
        <f t="shared" si="55"/>
        <v>29570.82481431789</v>
      </c>
      <c r="X78" s="273">
        <f t="shared" si="55"/>
        <v>2412262.1362856799</v>
      </c>
      <c r="Y78" s="273">
        <f t="shared" si="55"/>
        <v>194147.87909897201</v>
      </c>
      <c r="Z78" s="273">
        <f t="shared" si="55"/>
        <v>652828.93026561872</v>
      </c>
      <c r="AA78" s="285">
        <f t="shared" si="55"/>
        <v>1736634.5237866079</v>
      </c>
      <c r="AB78" s="273">
        <f>AB20+SUM(AB22:AB23,AB27)+SUM(AB29:AB32)+AB37+AB41+AB46+AB51+SUM(AB56:AB57)+SUM(AB59:AB60)+SUM(AB64:AB68)+AB73</f>
        <v>49566588.388613157</v>
      </c>
      <c r="AC78" s="273">
        <f t="shared" ref="AC78:AM78" si="56">AC20+SUM(AC22:AC23,AC27)+SUM(AC29:AC32)+AC37+AC41+AC46+AC51+SUM(AC56:AC57)+SUM(AC59:AC60)+SUM(AC64:AC68)+AC73</f>
        <v>26664701.698678754</v>
      </c>
      <c r="AD78" s="273">
        <f t="shared" si="56"/>
        <v>2678121.8716716706</v>
      </c>
      <c r="AE78" s="273">
        <f t="shared" si="56"/>
        <v>8918435.2010656986</v>
      </c>
      <c r="AF78" s="273">
        <f t="shared" si="56"/>
        <v>4939486.8275709394</v>
      </c>
      <c r="AG78" s="273">
        <f t="shared" si="56"/>
        <v>1303793.5628100473</v>
      </c>
      <c r="AH78" s="273">
        <f t="shared" si="56"/>
        <v>170287.02338862116</v>
      </c>
      <c r="AI78" s="273">
        <f t="shared" si="56"/>
        <v>18764.877757871789</v>
      </c>
      <c r="AJ78" s="273">
        <f t="shared" si="56"/>
        <v>2223311.1075235549</v>
      </c>
      <c r="AK78" s="273">
        <f t="shared" si="56"/>
        <v>151136.49603565235</v>
      </c>
      <c r="AL78" s="273">
        <f t="shared" si="56"/>
        <v>699118.6249144997</v>
      </c>
      <c r="AM78" s="273">
        <f t="shared" si="56"/>
        <v>1799431.0971958439</v>
      </c>
      <c r="AN78" s="276">
        <f>AN20+SUM(AN22:AN23,AN27)+SUM(AN29:AN32)+AN37+AN41+AN46+AN51+SUM(AN56:AN57)+SUM(AN59:AN60)+SUM(AN64:AN68)+AN73</f>
        <v>45846209.558459602</v>
      </c>
      <c r="AO78" s="273">
        <f t="shared" ref="AO78:AY78" si="57">AO20+SUM(AO22:AO23,AO27)+SUM(AO29:AO32)+AO37+AO41+AO46+AO51+SUM(AO56:AO57)+SUM(AO59:AO60)+SUM(AO64:AO68)+AO73</f>
        <v>25101215.439126194</v>
      </c>
      <c r="AP78" s="273">
        <f t="shared" si="57"/>
        <v>2591563.0017465251</v>
      </c>
      <c r="AQ78" s="273">
        <f t="shared" si="57"/>
        <v>7994675.5674118735</v>
      </c>
      <c r="AR78" s="273">
        <f t="shared" si="57"/>
        <v>4355082.8721359894</v>
      </c>
      <c r="AS78" s="273">
        <f t="shared" si="57"/>
        <v>1152849.691997662</v>
      </c>
      <c r="AT78" s="273">
        <f t="shared" si="57"/>
        <v>132834.02736987441</v>
      </c>
      <c r="AU78" s="273">
        <f t="shared" si="57"/>
        <v>13748.54</v>
      </c>
      <c r="AV78" s="273">
        <f t="shared" si="57"/>
        <v>2258574.4122186597</v>
      </c>
      <c r="AW78" s="273">
        <f t="shared" si="57"/>
        <v>143090.59227111904</v>
      </c>
      <c r="AX78" s="273">
        <f t="shared" si="57"/>
        <v>668856.83692995366</v>
      </c>
      <c r="AY78" s="285">
        <f t="shared" si="57"/>
        <v>1433718.5772517687</v>
      </c>
      <c r="AZ78" s="298">
        <f>AZ20+SUM(AZ22:AZ23,AZ27)+SUM(AZ29:AZ32)+AZ37+AZ41+AZ46+AZ51+SUM(AZ56:AZ57)+SUM(AZ59:AZ60)+SUM(AZ64:AZ68)+AZ73</f>
        <v>825932.68085604091</v>
      </c>
      <c r="BA78" s="294">
        <f>BA20+SUM(BA22:BA23,BA27)+SUM(BA29:BA32)+BA37+BA41+BA46+BA51+SUM(BA56:BA57)+SUM(BA59:BA60)+SUM(BA64:BA68)+BA73</f>
        <v>188228000.80503023</v>
      </c>
      <c r="BB78" s="273">
        <f t="shared" ref="BB78:BL78" si="58">BB20+SUM(BB22:BB23,BB27)+SUM(BB29:BB32)+BB37+BB41+BB46+BB51+SUM(BB56:BB57)+SUM(BB59:BB60)+SUM(BB64:BB68)+BB73</f>
        <v>98663167.999161914</v>
      </c>
      <c r="BC78" s="273">
        <f t="shared" si="58"/>
        <v>10253244.191774106</v>
      </c>
      <c r="BD78" s="273">
        <f t="shared" si="58"/>
        <v>34442868.2207762</v>
      </c>
      <c r="BE78" s="273">
        <f t="shared" si="58"/>
        <v>19013627.062886354</v>
      </c>
      <c r="BF78" s="273">
        <f t="shared" si="58"/>
        <v>4873868.7156713214</v>
      </c>
      <c r="BG78" s="273">
        <f t="shared" si="58"/>
        <v>659478.33760302979</v>
      </c>
      <c r="BH78" s="273">
        <f t="shared" si="58"/>
        <v>82901.602572189673</v>
      </c>
      <c r="BI78" s="273">
        <f t="shared" si="58"/>
        <v>9243955.5638162848</v>
      </c>
      <c r="BJ78" s="273">
        <f>BJ20+SUM(BJ22:BJ23,BJ27)+SUM(BJ29:BJ32)+BJ37+BJ41+BJ46+BJ51+SUM(BJ56:BJ57)+SUM(BJ59:BJ60)+SUM(BJ64:BJ68)+BJ73</f>
        <v>750409.96664983302</v>
      </c>
      <c r="BK78" s="273">
        <f t="shared" si="58"/>
        <v>2678583.1153990552</v>
      </c>
      <c r="BL78" s="298">
        <f t="shared" si="58"/>
        <v>6739963.3478639526</v>
      </c>
    </row>
    <row r="79" spans="1:64" s="209" customFormat="1" x14ac:dyDescent="0.25">
      <c r="A79" s="1509"/>
      <c r="B79" s="126" t="s">
        <v>55</v>
      </c>
      <c r="C79" s="127" t="s">
        <v>172</v>
      </c>
      <c r="D79" s="274">
        <f>D21+D24+D34+D38+D43+D48+D53+D58+D70+D75</f>
        <v>746768.3154095409</v>
      </c>
      <c r="E79" s="274">
        <f>E21+E24+E34+E38+E43+E48+E53+E58+E70+E75</f>
        <v>704218.09144036565</v>
      </c>
      <c r="F79" s="274">
        <f>F21+F24+F34+F38+F43+F48+F53+F58+F70+F75</f>
        <v>46325.278974822621</v>
      </c>
      <c r="G79" s="274">
        <f t="shared" ref="G79:O79" si="59">G21+G24+G34+G38+G43+G48+G53+G58+G70+G75</f>
        <v>2177.2523812680647</v>
      </c>
      <c r="H79" s="274">
        <f t="shared" si="59"/>
        <v>6557.8921230560218</v>
      </c>
      <c r="I79" s="274">
        <f t="shared" si="59"/>
        <v>-22072.892881736978</v>
      </c>
      <c r="J79" s="274">
        <f t="shared" si="59"/>
        <v>3092.4323040347117</v>
      </c>
      <c r="K79" s="274">
        <f t="shared" si="59"/>
        <v>-140.08731239386216</v>
      </c>
      <c r="L79" s="274">
        <f t="shared" si="59"/>
        <v>1257.4592732712547</v>
      </c>
      <c r="M79" s="274">
        <f t="shared" si="59"/>
        <v>28.958708189334939</v>
      </c>
      <c r="N79" s="274">
        <f t="shared" si="59"/>
        <v>2664.0959676373441</v>
      </c>
      <c r="O79" s="282">
        <f t="shared" si="59"/>
        <v>2659.8344310267867</v>
      </c>
      <c r="P79" s="274">
        <f>P21+P24+P34+P38+P43+P48+P53+P58+P70+P75</f>
        <v>497859.31734763621</v>
      </c>
      <c r="Q79" s="274">
        <f t="shared" ref="Q79:AA79" si="60">Q21+Q24+Q34+Q38+Q43+Q48+Q53+Q58+Q70+Q75</f>
        <v>461149.12287655834</v>
      </c>
      <c r="R79" s="274">
        <f t="shared" si="60"/>
        <v>36479.359775146258</v>
      </c>
      <c r="S79" s="274">
        <f t="shared" si="60"/>
        <v>9485.8179750866893</v>
      </c>
      <c r="T79" s="274">
        <f t="shared" si="60"/>
        <v>10958.930305217706</v>
      </c>
      <c r="U79" s="274">
        <f t="shared" si="60"/>
        <v>-29927.727812104611</v>
      </c>
      <c r="V79" s="274">
        <f t="shared" si="60"/>
        <v>2152.9269893706542</v>
      </c>
      <c r="W79" s="274">
        <f t="shared" si="60"/>
        <v>-275.18343608548838</v>
      </c>
      <c r="X79" s="274">
        <f t="shared" si="60"/>
        <v>2890.9311112932819</v>
      </c>
      <c r="Y79" s="274">
        <f t="shared" si="60"/>
        <v>137.47006985701404</v>
      </c>
      <c r="Z79" s="274">
        <f t="shared" si="60"/>
        <v>2859.2668775859875</v>
      </c>
      <c r="AA79" s="282">
        <f t="shared" si="60"/>
        <v>1948.4026157105959</v>
      </c>
      <c r="AB79" s="274">
        <f>AB21+AB24+AB34+AB38+AB43+AB48+AB53+AB58+AB70+AB75</f>
        <v>998127.41873807053</v>
      </c>
      <c r="AC79" s="274">
        <f t="shared" ref="AC79:AM79" si="61">AC21+AC24+AC34+AC38+AC43+AC48+AC53+AC58+AC70+AC75</f>
        <v>863000.27675785974</v>
      </c>
      <c r="AD79" s="274">
        <f t="shared" si="61"/>
        <v>64989.768600626674</v>
      </c>
      <c r="AE79" s="274">
        <f t="shared" si="61"/>
        <v>55629.913193973407</v>
      </c>
      <c r="AF79" s="274">
        <f t="shared" si="61"/>
        <v>31968.467805232332</v>
      </c>
      <c r="AG79" s="274">
        <f t="shared" si="61"/>
        <v>-40002.805705893086</v>
      </c>
      <c r="AH79" s="274">
        <f t="shared" si="61"/>
        <v>4086.0614599700934</v>
      </c>
      <c r="AI79" s="274">
        <f t="shared" si="61"/>
        <v>53.215692595651312</v>
      </c>
      <c r="AJ79" s="274">
        <f t="shared" si="61"/>
        <v>6709.3656848021192</v>
      </c>
      <c r="AK79" s="274">
        <f t="shared" si="61"/>
        <v>757.37260381823887</v>
      </c>
      <c r="AL79" s="274">
        <f t="shared" si="61"/>
        <v>5067.368584604319</v>
      </c>
      <c r="AM79" s="282">
        <f t="shared" si="61"/>
        <v>5868.414060480939</v>
      </c>
      <c r="AN79" s="289">
        <f>AN21+AN24+AN34+AN38+AN43+AN48+AN53+AN58+AN70+AN75</f>
        <v>2455146.8203189536</v>
      </c>
      <c r="AO79" s="274">
        <f t="shared" ref="AO79:AY79" si="62">AO21+AO24+AO34+AO38+AO43+AO48+AO53+AO58+AO70+AO75</f>
        <v>1762568.2120915079</v>
      </c>
      <c r="AP79" s="274">
        <f t="shared" si="62"/>
        <v>135961.33129708041</v>
      </c>
      <c r="AQ79" s="274">
        <f t="shared" si="62"/>
        <v>331254.85441658332</v>
      </c>
      <c r="AR79" s="274">
        <f t="shared" si="62"/>
        <v>142898.67080315942</v>
      </c>
      <c r="AS79" s="274">
        <f t="shared" si="62"/>
        <v>-19205.223352653731</v>
      </c>
      <c r="AT79" s="274">
        <f t="shared" si="62"/>
        <v>5243.5265434562698</v>
      </c>
      <c r="AU79" s="274">
        <f t="shared" si="62"/>
        <v>353.36476265427098</v>
      </c>
      <c r="AV79" s="274">
        <f t="shared" si="62"/>
        <v>39730.849301477057</v>
      </c>
      <c r="AW79" s="274">
        <f t="shared" si="62"/>
        <v>5135.7793789649786</v>
      </c>
      <c r="AX79" s="274">
        <f t="shared" si="62"/>
        <v>19316.184750956774</v>
      </c>
      <c r="AY79" s="282">
        <f t="shared" si="62"/>
        <v>31889.270325766945</v>
      </c>
      <c r="AZ79" s="300">
        <f>AZ21+AZ24+AZ34+AZ38+AZ43+AZ48+AZ53+AZ58+AZ70+AZ75</f>
        <v>-3864523.7239479548</v>
      </c>
      <c r="BA79" s="296">
        <f>BA21+BA24+BA34+BA38+BA43+BA48+BA53+BA58+BA70+BA75</f>
        <v>833378.14786624641</v>
      </c>
      <c r="BB79" s="274">
        <f t="shared" ref="BB79:BL79" si="63">BB21+BB24+BB34+BB38+BB43+BB48+BB53+BB58+BB70+BB75</f>
        <v>3790935.7031662911</v>
      </c>
      <c r="BC79" s="274">
        <f t="shared" si="63"/>
        <v>283755.73864767596</v>
      </c>
      <c r="BD79" s="274">
        <f t="shared" si="63"/>
        <v>398547.83796691149</v>
      </c>
      <c r="BE79" s="274">
        <f t="shared" si="63"/>
        <v>192383.96103666548</v>
      </c>
      <c r="BF79" s="274">
        <f t="shared" si="63"/>
        <v>-111208.64975238842</v>
      </c>
      <c r="BG79" s="274">
        <f t="shared" si="63"/>
        <v>14574.947296831728</v>
      </c>
      <c r="BH79" s="274">
        <f t="shared" si="63"/>
        <v>-8.6902932294281037</v>
      </c>
      <c r="BI79" s="274">
        <f t="shared" si="63"/>
        <v>50588.605370843696</v>
      </c>
      <c r="BJ79" s="274">
        <f>BJ21+BJ24+BJ34+BJ38+BJ43+BJ48+BJ53+BJ58+BJ70+BJ75</f>
        <v>6059.5807608295663</v>
      </c>
      <c r="BK79" s="274">
        <f t="shared" si="63"/>
        <v>29906.916180784432</v>
      </c>
      <c r="BL79" s="300">
        <f t="shared" si="63"/>
        <v>42365.921432985277</v>
      </c>
    </row>
    <row r="80" spans="1:64" s="209" customFormat="1" x14ac:dyDescent="0.25">
      <c r="A80" s="1509"/>
      <c r="B80" s="126" t="s">
        <v>56</v>
      </c>
      <c r="C80" s="127" t="s">
        <v>173</v>
      </c>
      <c r="D80" s="274">
        <f>D25+D33+D42+D47+D52+D61+D69+D74</f>
        <v>9762424.1300308425</v>
      </c>
      <c r="E80" s="274">
        <f>E25+E33+E42+E47+E52+E61+E69+E74</f>
        <v>8666018.1400309689</v>
      </c>
      <c r="F80" s="274">
        <f>F25+F33+F42+F47+F52+F61+F69+F74</f>
        <v>231084.07999994871</v>
      </c>
      <c r="G80" s="274">
        <f t="shared" ref="G80:O80" si="64">G25+G33+G42+G47+G52+G61+G69+G74</f>
        <v>499116.49999996601</v>
      </c>
      <c r="H80" s="274">
        <f t="shared" si="64"/>
        <v>138127.51999997321</v>
      </c>
      <c r="I80" s="274">
        <f t="shared" si="64"/>
        <v>137297.36999998608</v>
      </c>
      <c r="J80" s="274">
        <f t="shared" si="64"/>
        <v>10448.88000000001</v>
      </c>
      <c r="K80" s="274">
        <f t="shared" si="64"/>
        <v>2207.41</v>
      </c>
      <c r="L80" s="274">
        <f t="shared" si="64"/>
        <v>35609.050000000498</v>
      </c>
      <c r="M80" s="274">
        <f t="shared" si="64"/>
        <v>2590.88</v>
      </c>
      <c r="N80" s="274">
        <f t="shared" si="64"/>
        <v>32013.390000000101</v>
      </c>
      <c r="O80" s="282">
        <f t="shared" si="64"/>
        <v>7910.9100000000399</v>
      </c>
      <c r="P80" s="274">
        <f>P25+P33+P42+P47+P52+P61+P69+P74</f>
        <v>10329753.350037526</v>
      </c>
      <c r="Q80" s="274">
        <f t="shared" ref="Q80:AA80" si="65">Q25+Q33+Q42+Q47+Q52+Q61+Q69+Q74</f>
        <v>9154352.6800375711</v>
      </c>
      <c r="R80" s="274">
        <f t="shared" si="65"/>
        <v>254801.38999994632</v>
      </c>
      <c r="S80" s="274">
        <f t="shared" si="65"/>
        <v>527363.77000005404</v>
      </c>
      <c r="T80" s="274">
        <f t="shared" si="65"/>
        <v>147737.56999997029</v>
      </c>
      <c r="U80" s="274">
        <f t="shared" si="65"/>
        <v>142772.11999998431</v>
      </c>
      <c r="V80" s="274">
        <f t="shared" si="65"/>
        <v>10679.44999999993</v>
      </c>
      <c r="W80" s="274">
        <f t="shared" si="65"/>
        <v>2256.13</v>
      </c>
      <c r="X80" s="274">
        <f t="shared" si="65"/>
        <v>38477.660000000498</v>
      </c>
      <c r="Y80" s="274">
        <f t="shared" si="65"/>
        <v>2168.98</v>
      </c>
      <c r="Z80" s="274">
        <f t="shared" si="65"/>
        <v>32710.210000000901</v>
      </c>
      <c r="AA80" s="282">
        <f t="shared" si="65"/>
        <v>16433.39000000009</v>
      </c>
      <c r="AB80" s="274">
        <f>AB25+AB33+AB42+AB47+AB52+AB61+AB69+AB74</f>
        <v>10375121.680024043</v>
      </c>
      <c r="AC80" s="274">
        <f t="shared" ref="AC80:AM80" si="66">AC25+AC33+AC42+AC47+AC52+AC61+AC69+AC74</f>
        <v>9203505.8000240196</v>
      </c>
      <c r="AD80" s="274">
        <f t="shared" si="66"/>
        <v>268286.09999997634</v>
      </c>
      <c r="AE80" s="274">
        <f t="shared" si="66"/>
        <v>514628.13000007404</v>
      </c>
      <c r="AF80" s="274">
        <f t="shared" si="66"/>
        <v>146292.5899999878</v>
      </c>
      <c r="AG80" s="274">
        <f t="shared" si="66"/>
        <v>141546.70999998401</v>
      </c>
      <c r="AH80" s="274">
        <f t="shared" si="66"/>
        <v>10801.82999999994</v>
      </c>
      <c r="AI80" s="274">
        <f t="shared" si="66"/>
        <v>2026.1499999999992</v>
      </c>
      <c r="AJ80" s="274">
        <f t="shared" si="66"/>
        <v>38607.0800000003</v>
      </c>
      <c r="AK80" s="274">
        <f t="shared" si="66"/>
        <v>1984.8700000000008</v>
      </c>
      <c r="AL80" s="274">
        <f t="shared" si="66"/>
        <v>31111.290000000932</v>
      </c>
      <c r="AM80" s="282">
        <f t="shared" si="66"/>
        <v>16331.129999999639</v>
      </c>
      <c r="AN80" s="289">
        <f>AN25+AN33+AN42+AN47+AN52+AN61+AN69+AN74</f>
        <v>10416073.130017996</v>
      </c>
      <c r="AO80" s="274">
        <f t="shared" ref="AO80:AY80" si="67">AO25+AO33+AO42+AO47+AO52+AO61+AO69+AO74</f>
        <v>9235316.8200179394</v>
      </c>
      <c r="AP80" s="274">
        <f t="shared" si="67"/>
        <v>284257.07999999617</v>
      </c>
      <c r="AQ80" s="274">
        <f t="shared" si="67"/>
        <v>504917.51000008103</v>
      </c>
      <c r="AR80" s="274">
        <f t="shared" si="67"/>
        <v>147066.60999999571</v>
      </c>
      <c r="AS80" s="274">
        <f t="shared" si="67"/>
        <v>141838.76999998509</v>
      </c>
      <c r="AT80" s="274">
        <f t="shared" si="67"/>
        <v>11272.13999999995</v>
      </c>
      <c r="AU80" s="274">
        <f t="shared" si="67"/>
        <v>1932.4399999999982</v>
      </c>
      <c r="AV80" s="274">
        <f t="shared" si="67"/>
        <v>39276.070000000196</v>
      </c>
      <c r="AW80" s="274">
        <f t="shared" si="67"/>
        <v>2066.3300000000022</v>
      </c>
      <c r="AX80" s="274">
        <f t="shared" si="67"/>
        <v>29112.069999999825</v>
      </c>
      <c r="AY80" s="282">
        <f t="shared" si="67"/>
        <v>19017.289999999219</v>
      </c>
      <c r="AZ80" s="300">
        <f>AZ25+AZ33+AZ42+AZ47+AZ52+AZ61+AZ69+AZ74</f>
        <v>0</v>
      </c>
      <c r="BA80" s="296">
        <f>BA25+BA33+BA42+BA47+BA52+BA61+BA69+BA74</f>
        <v>40883372.290110417</v>
      </c>
      <c r="BB80" s="274">
        <f t="shared" ref="BB80:BL80" si="68">BB25+BB33+BB42+BB47+BB52+BB61+BB69+BB74</f>
        <v>36259193.440110505</v>
      </c>
      <c r="BC80" s="274">
        <f t="shared" si="68"/>
        <v>1038428.6499998674</v>
      </c>
      <c r="BD80" s="274">
        <f t="shared" si="68"/>
        <v>2046025.9100001752</v>
      </c>
      <c r="BE80" s="274">
        <f t="shared" si="68"/>
        <v>579224.28999992693</v>
      </c>
      <c r="BF80" s="274">
        <f t="shared" si="68"/>
        <v>563454.96999993944</v>
      </c>
      <c r="BG80" s="274">
        <f t="shared" si="68"/>
        <v>43202.299999999828</v>
      </c>
      <c r="BH80" s="274">
        <f t="shared" si="68"/>
        <v>8422.1299999999974</v>
      </c>
      <c r="BI80" s="274">
        <f t="shared" si="68"/>
        <v>151969.8600000015</v>
      </c>
      <c r="BJ80" s="274">
        <f>BJ25+BJ33+BJ42+BJ47+BJ52+BJ61+BJ69+BJ74</f>
        <v>8811.0600000000031</v>
      </c>
      <c r="BK80" s="274">
        <f t="shared" si="68"/>
        <v>124946.96000000177</v>
      </c>
      <c r="BL80" s="300">
        <f t="shared" si="68"/>
        <v>59692.71999999899</v>
      </c>
    </row>
    <row r="81" spans="1:64" s="209" customFormat="1" x14ac:dyDescent="0.25">
      <c r="A81" s="1509"/>
      <c r="B81" s="126" t="s">
        <v>119</v>
      </c>
      <c r="C81" s="127" t="s">
        <v>915</v>
      </c>
      <c r="D81" s="274">
        <f>D26+D35+D39+D44+D49+D54+D62+D71+D76</f>
        <v>1688786.6291446292</v>
      </c>
      <c r="E81" s="274">
        <f>E26+E35+E39+E44+E49+E54+E62+E71+E76</f>
        <v>859438.82564939524</v>
      </c>
      <c r="F81" s="274">
        <f>F26+F35+F39+F44+F49+F54+F62+F71+F76</f>
        <v>51070.324285322</v>
      </c>
      <c r="G81" s="274">
        <f t="shared" ref="G81:O81" si="69">G26+G35+G39+G44+G49+G54+G62+G71+G76</f>
        <v>482971.95063806459</v>
      </c>
      <c r="H81" s="274">
        <f t="shared" si="69"/>
        <v>182558.55675705805</v>
      </c>
      <c r="I81" s="274">
        <f t="shared" si="69"/>
        <v>60464.572694838651</v>
      </c>
      <c r="J81" s="274">
        <f t="shared" si="69"/>
        <v>3220.3736893050263</v>
      </c>
      <c r="K81" s="274">
        <f t="shared" si="69"/>
        <v>624.14446108860511</v>
      </c>
      <c r="L81" s="274">
        <f t="shared" si="69"/>
        <v>49458.382804407149</v>
      </c>
      <c r="M81" s="274">
        <f t="shared" si="69"/>
        <v>0</v>
      </c>
      <c r="N81" s="274">
        <f t="shared" si="69"/>
        <v>-83.003991312047219</v>
      </c>
      <c r="O81" s="282">
        <f t="shared" si="69"/>
        <v>-937.4978435380084</v>
      </c>
      <c r="P81" s="274">
        <f>P26+P35+P39+P44+P49+P54+P62+P71+P76</f>
        <v>1641035.2312457294</v>
      </c>
      <c r="Q81" s="274">
        <f t="shared" ref="Q81:AA81" si="70">Q26+Q35+Q39+Q44+Q49+Q54+Q62+Q71+Q76</f>
        <v>794033.52810381609</v>
      </c>
      <c r="R81" s="274">
        <f t="shared" si="70"/>
        <v>52437.870754811665</v>
      </c>
      <c r="S81" s="274">
        <f t="shared" si="70"/>
        <v>492488.70312278322</v>
      </c>
      <c r="T81" s="274">
        <f t="shared" si="70"/>
        <v>176618.9217255296</v>
      </c>
      <c r="U81" s="274">
        <f t="shared" si="70"/>
        <v>80955.141057707777</v>
      </c>
      <c r="V81" s="274">
        <f t="shared" si="70"/>
        <v>3134.3976779709146</v>
      </c>
      <c r="W81" s="274">
        <f t="shared" si="70"/>
        <v>1167.6851050662945</v>
      </c>
      <c r="X81" s="274">
        <f t="shared" si="70"/>
        <v>41685.258437790369</v>
      </c>
      <c r="Y81" s="274">
        <f t="shared" si="70"/>
        <v>0</v>
      </c>
      <c r="Z81" s="274">
        <f t="shared" si="70"/>
        <v>-128.84046857293373</v>
      </c>
      <c r="AA81" s="282">
        <f t="shared" si="70"/>
        <v>-1357.43427117385</v>
      </c>
      <c r="AB81" s="274">
        <f>AB26+AB35+AB39+AB44+AB49+AB54+AB62+AB71+AB76</f>
        <v>1098469.9710905573</v>
      </c>
      <c r="AC81" s="274">
        <f t="shared" ref="AC81:AM81" si="71">AC26+AC35+AC39+AC44+AC49+AC54+AC62+AC71+AC76</f>
        <v>479588.29328821041</v>
      </c>
      <c r="AD81" s="274">
        <f t="shared" si="71"/>
        <v>31504.074433833935</v>
      </c>
      <c r="AE81" s="274">
        <f t="shared" si="71"/>
        <v>373514.32240007346</v>
      </c>
      <c r="AF81" s="274">
        <f t="shared" si="71"/>
        <v>132254.42169873725</v>
      </c>
      <c r="AG81" s="274">
        <f t="shared" si="71"/>
        <v>50853.357451819189</v>
      </c>
      <c r="AH81" s="274">
        <f t="shared" si="71"/>
        <v>2128.3185049948515</v>
      </c>
      <c r="AI81" s="274">
        <f t="shared" si="71"/>
        <v>249.41300692430605</v>
      </c>
      <c r="AJ81" s="274">
        <f t="shared" si="71"/>
        <v>28759.595357654674</v>
      </c>
      <c r="AK81" s="274">
        <f t="shared" si="71"/>
        <v>0</v>
      </c>
      <c r="AL81" s="274">
        <f t="shared" si="71"/>
        <v>-53.580922001604463</v>
      </c>
      <c r="AM81" s="282">
        <f t="shared" si="71"/>
        <v>-328.24412968929209</v>
      </c>
      <c r="AN81" s="289">
        <f>AN26+AN35+AN39+AN44+AN49+AN54+AN62+AN71+AN76</f>
        <v>1897361.571786738</v>
      </c>
      <c r="AO81" s="274">
        <f t="shared" ref="AO81:AZ81" si="72">AO26+AO35+AO39+AO44+AO49+AO54+AO62+AO71+AO76</f>
        <v>887397.65263183124</v>
      </c>
      <c r="AP81" s="274">
        <f t="shared" si="72"/>
        <v>57320.880818568388</v>
      </c>
      <c r="AQ81" s="274">
        <f t="shared" si="72"/>
        <v>597351.28064498783</v>
      </c>
      <c r="AR81" s="274">
        <f t="shared" si="72"/>
        <v>198098.73545679613</v>
      </c>
      <c r="AS81" s="274">
        <f t="shared" si="72"/>
        <v>98369.224224486636</v>
      </c>
      <c r="AT81" s="274">
        <f t="shared" si="72"/>
        <v>2263.4713590006122</v>
      </c>
      <c r="AU81" s="274">
        <f t="shared" si="72"/>
        <v>543.80986984252922</v>
      </c>
      <c r="AV81" s="274">
        <f t="shared" si="72"/>
        <v>56180.197690816181</v>
      </c>
      <c r="AW81" s="274">
        <f t="shared" si="72"/>
        <v>0</v>
      </c>
      <c r="AX81" s="274">
        <f t="shared" si="72"/>
        <v>-70.488859324857316</v>
      </c>
      <c r="AY81" s="282">
        <f t="shared" si="72"/>
        <v>-93.192050266483093</v>
      </c>
      <c r="AZ81" s="300">
        <f t="shared" si="72"/>
        <v>112369.70009485778</v>
      </c>
      <c r="BA81" s="296">
        <f>BA26+BA35+BA39+BA44+BA49+BA54+BA62+BA71+BA76</f>
        <v>6438023.1033625109</v>
      </c>
      <c r="BB81" s="274">
        <f t="shared" ref="BB81:BL81" si="73">BB26+BB35+BB39+BB44+BB49+BB54+BB62+BB71+BB76</f>
        <v>3020458.2996732532</v>
      </c>
      <c r="BC81" s="274">
        <f t="shared" si="73"/>
        <v>192333.15029253601</v>
      </c>
      <c r="BD81" s="274">
        <f t="shared" si="73"/>
        <v>1946326.2568059091</v>
      </c>
      <c r="BE81" s="274">
        <f t="shared" si="73"/>
        <v>689530.63563812093</v>
      </c>
      <c r="BF81" s="274">
        <f t="shared" si="73"/>
        <v>290642.29542885226</v>
      </c>
      <c r="BG81" s="274">
        <f t="shared" si="73"/>
        <v>10746.561231271404</v>
      </c>
      <c r="BH81" s="274">
        <f t="shared" si="73"/>
        <v>2585.0524429217348</v>
      </c>
      <c r="BI81" s="274">
        <f t="shared" si="73"/>
        <v>176083.43429066837</v>
      </c>
      <c r="BJ81" s="274">
        <f>BJ26+BJ35+BJ39+BJ44+BJ49+BJ54+BJ62+BJ71+BJ76</f>
        <v>0</v>
      </c>
      <c r="BK81" s="274">
        <f t="shared" si="73"/>
        <v>-335.91424121144274</v>
      </c>
      <c r="BL81" s="300">
        <f t="shared" si="73"/>
        <v>-2716.3682946676336</v>
      </c>
    </row>
    <row r="82" spans="1:64" x14ac:dyDescent="0.25">
      <c r="A82" s="1509"/>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4">E82+Q82+AC82+AO82</f>
        <v>0</v>
      </c>
      <c r="BC82" s="274">
        <f t="shared" si="74"/>
        <v>0</v>
      </c>
      <c r="BD82" s="274">
        <f t="shared" si="74"/>
        <v>0</v>
      </c>
      <c r="BE82" s="274">
        <f t="shared" si="74"/>
        <v>0</v>
      </c>
      <c r="BF82" s="274">
        <f t="shared" si="74"/>
        <v>0</v>
      </c>
      <c r="BG82" s="274">
        <f t="shared" si="74"/>
        <v>0</v>
      </c>
      <c r="BH82" s="274">
        <f t="shared" si="74"/>
        <v>0</v>
      </c>
      <c r="BI82" s="274">
        <f t="shared" si="74"/>
        <v>0</v>
      </c>
      <c r="BJ82" s="274">
        <f t="shared" si="74"/>
        <v>0</v>
      </c>
      <c r="BK82" s="274">
        <f t="shared" si="74"/>
        <v>0</v>
      </c>
      <c r="BL82" s="300">
        <f t="shared" si="74"/>
        <v>0</v>
      </c>
    </row>
    <row r="83" spans="1:64" x14ac:dyDescent="0.25">
      <c r="A83" s="1509"/>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4"/>
        <v>0</v>
      </c>
      <c r="BC83" s="274">
        <f t="shared" si="74"/>
        <v>0</v>
      </c>
      <c r="BD83" s="274">
        <f t="shared" si="74"/>
        <v>0</v>
      </c>
      <c r="BE83" s="274">
        <f t="shared" si="74"/>
        <v>0</v>
      </c>
      <c r="BF83" s="274">
        <f t="shared" si="74"/>
        <v>0</v>
      </c>
      <c r="BG83" s="274">
        <f t="shared" si="74"/>
        <v>0</v>
      </c>
      <c r="BH83" s="274">
        <f t="shared" si="74"/>
        <v>0</v>
      </c>
      <c r="BI83" s="274">
        <f t="shared" si="74"/>
        <v>0</v>
      </c>
      <c r="BJ83" s="274">
        <f t="shared" si="74"/>
        <v>0</v>
      </c>
      <c r="BK83" s="274">
        <f t="shared" si="74"/>
        <v>0</v>
      </c>
      <c r="BL83" s="300">
        <f t="shared" si="74"/>
        <v>0</v>
      </c>
    </row>
    <row r="84" spans="1:64" ht="24.75" x14ac:dyDescent="0.25">
      <c r="A84" s="1509"/>
      <c r="B84" s="316" t="s">
        <v>166</v>
      </c>
      <c r="C84" s="137" t="s">
        <v>328</v>
      </c>
      <c r="D84" s="279">
        <f>SUM(D78:D83)</f>
        <v>57086285.089910001</v>
      </c>
      <c r="E84" s="286">
        <f t="shared" ref="E84:BL84" si="75">SUM(E78:E83)</f>
        <v>32801671.956818145</v>
      </c>
      <c r="F84" s="286">
        <f t="shared" si="75"/>
        <v>2704170.4968711105</v>
      </c>
      <c r="G84" s="286">
        <f t="shared" si="75"/>
        <v>9586419.069993306</v>
      </c>
      <c r="H84" s="286">
        <f t="shared" si="75"/>
        <v>5240057.8731580619</v>
      </c>
      <c r="I84" s="286">
        <f t="shared" si="75"/>
        <v>1371108.2798593335</v>
      </c>
      <c r="J84" s="286">
        <f t="shared" si="75"/>
        <v>186375.3467604813</v>
      </c>
      <c r="K84" s="286">
        <f t="shared" si="75"/>
        <v>23508.827148694745</v>
      </c>
      <c r="L84" s="286">
        <f t="shared" si="75"/>
        <v>2436132.79986607</v>
      </c>
      <c r="M84" s="286">
        <f t="shared" si="75"/>
        <v>264654.83795227885</v>
      </c>
      <c r="N84" s="286">
        <f t="shared" si="75"/>
        <v>692373.2052653085</v>
      </c>
      <c r="O84" s="287">
        <f t="shared" si="75"/>
        <v>1779812.3962172221</v>
      </c>
      <c r="P84" s="279">
        <f t="shared" si="75"/>
        <v>59569612.06040737</v>
      </c>
      <c r="Q84" s="286">
        <f t="shared" si="75"/>
        <v>34734789.292677499</v>
      </c>
      <c r="R84" s="286">
        <f t="shared" si="75"/>
        <v>2951587.125274797</v>
      </c>
      <c r="S84" s="286">
        <f t="shared" si="75"/>
        <v>9956942.3764225524</v>
      </c>
      <c r="T84" s="286">
        <f t="shared" si="75"/>
        <v>5141558.8809321672</v>
      </c>
      <c r="U84" s="286">
        <f t="shared" si="75"/>
        <v>1415605.7640629543</v>
      </c>
      <c r="V84" s="286">
        <f t="shared" si="75"/>
        <v>202710.4007447341</v>
      </c>
      <c r="W84" s="286">
        <f t="shared" si="75"/>
        <v>32719.456483298698</v>
      </c>
      <c r="X84" s="286">
        <f t="shared" si="75"/>
        <v>2495315.9858347643</v>
      </c>
      <c r="Y84" s="286">
        <f>SUM(Y78:Y83)</f>
        <v>196454.32916882905</v>
      </c>
      <c r="Z84" s="286">
        <f t="shared" si="75"/>
        <v>688269.56667463272</v>
      </c>
      <c r="AA84" s="287">
        <f t="shared" si="75"/>
        <v>1753658.8821311449</v>
      </c>
      <c r="AB84" s="279">
        <f t="shared" si="75"/>
        <v>62038307.458465822</v>
      </c>
      <c r="AC84" s="286">
        <f t="shared" si="75"/>
        <v>37210796.068748839</v>
      </c>
      <c r="AD84" s="286">
        <f t="shared" si="75"/>
        <v>3042901.8147061076</v>
      </c>
      <c r="AE84" s="286">
        <f t="shared" si="75"/>
        <v>9862207.5666598175</v>
      </c>
      <c r="AF84" s="286">
        <f t="shared" si="75"/>
        <v>5250002.3070748961</v>
      </c>
      <c r="AG84" s="286">
        <f t="shared" si="75"/>
        <v>1456190.8245559575</v>
      </c>
      <c r="AH84" s="286">
        <f t="shared" si="75"/>
        <v>187303.23335358605</v>
      </c>
      <c r="AI84" s="286">
        <f t="shared" si="75"/>
        <v>21093.656457391746</v>
      </c>
      <c r="AJ84" s="286">
        <f t="shared" si="75"/>
        <v>2297387.1485660118</v>
      </c>
      <c r="AK84" s="286">
        <f t="shared" si="75"/>
        <v>153878.7386394706</v>
      </c>
      <c r="AL84" s="286">
        <f t="shared" si="75"/>
        <v>735243.7025771034</v>
      </c>
      <c r="AM84" s="287">
        <f t="shared" si="75"/>
        <v>1821302.3971266353</v>
      </c>
      <c r="AN84" s="853">
        <f t="shared" si="75"/>
        <v>60614791.080583289</v>
      </c>
      <c r="AO84" s="286">
        <f t="shared" si="75"/>
        <v>36986498.123867474</v>
      </c>
      <c r="AP84" s="286">
        <f t="shared" si="75"/>
        <v>3069102.2938621701</v>
      </c>
      <c r="AQ84" s="286">
        <f t="shared" si="75"/>
        <v>9428199.2124735266</v>
      </c>
      <c r="AR84" s="286">
        <f t="shared" si="75"/>
        <v>4843146.8883959409</v>
      </c>
      <c r="AS84" s="286">
        <f t="shared" si="75"/>
        <v>1373852.46286948</v>
      </c>
      <c r="AT84" s="286">
        <f t="shared" si="75"/>
        <v>151613.16527233124</v>
      </c>
      <c r="AU84" s="286">
        <f t="shared" si="75"/>
        <v>16578.1546324968</v>
      </c>
      <c r="AV84" s="286">
        <f t="shared" si="75"/>
        <v>2393761.529210953</v>
      </c>
      <c r="AW84" s="286">
        <f>SUM(AW78:AW83)</f>
        <v>150292.70165008403</v>
      </c>
      <c r="AX84" s="286">
        <f t="shared" si="75"/>
        <v>717214.60282158537</v>
      </c>
      <c r="AY84" s="287">
        <f t="shared" si="75"/>
        <v>1484531.9455272681</v>
      </c>
      <c r="AZ84" s="859">
        <f t="shared" si="75"/>
        <v>-2926221.342997056</v>
      </c>
      <c r="BA84" s="306">
        <f t="shared" si="75"/>
        <v>236382774.34636939</v>
      </c>
      <c r="BB84" s="279">
        <f t="shared" si="75"/>
        <v>141733755.44211197</v>
      </c>
      <c r="BC84" s="279">
        <f t="shared" si="75"/>
        <v>11767761.730714185</v>
      </c>
      <c r="BD84" s="279">
        <f t="shared" si="75"/>
        <v>38833768.225549199</v>
      </c>
      <c r="BE84" s="279">
        <f t="shared" si="75"/>
        <v>20474765.949561071</v>
      </c>
      <c r="BF84" s="279">
        <f t="shared" si="75"/>
        <v>5616757.3313477244</v>
      </c>
      <c r="BG84" s="279">
        <f t="shared" si="75"/>
        <v>728002.14613113273</v>
      </c>
      <c r="BH84" s="279">
        <f t="shared" si="75"/>
        <v>93900.094721881964</v>
      </c>
      <c r="BI84" s="279">
        <f t="shared" si="75"/>
        <v>9622597.4634777978</v>
      </c>
      <c r="BJ84" s="279">
        <f>SUM(BJ78:BJ83)</f>
        <v>765280.60741066269</v>
      </c>
      <c r="BK84" s="279">
        <f t="shared" si="75"/>
        <v>2833101.0773386299</v>
      </c>
      <c r="BL84" s="307">
        <f t="shared" si="75"/>
        <v>6839305.621002269</v>
      </c>
    </row>
    <row r="85" spans="1:64" x14ac:dyDescent="0.25">
      <c r="A85" s="150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6">E85+Q85+AC85+AO85</f>
        <v>0</v>
      </c>
      <c r="BC85" s="274">
        <f t="shared" si="76"/>
        <v>0</v>
      </c>
      <c r="BD85" s="274">
        <f t="shared" si="76"/>
        <v>0</v>
      </c>
      <c r="BE85" s="274">
        <f t="shared" si="76"/>
        <v>0</v>
      </c>
      <c r="BF85" s="274">
        <f t="shared" si="76"/>
        <v>0</v>
      </c>
      <c r="BG85" s="274">
        <f t="shared" si="76"/>
        <v>0</v>
      </c>
      <c r="BH85" s="274">
        <f t="shared" si="76"/>
        <v>0</v>
      </c>
      <c r="BI85" s="274">
        <f t="shared" si="76"/>
        <v>0</v>
      </c>
      <c r="BJ85" s="274">
        <f t="shared" si="76"/>
        <v>0</v>
      </c>
      <c r="BK85" s="274">
        <f t="shared" si="76"/>
        <v>0</v>
      </c>
      <c r="BL85" s="298">
        <f t="shared" si="76"/>
        <v>0</v>
      </c>
    </row>
    <row r="86" spans="1:64" x14ac:dyDescent="0.25">
      <c r="A86" s="150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6"/>
        <v>0</v>
      </c>
      <c r="BC86" s="274">
        <f t="shared" si="76"/>
        <v>0</v>
      </c>
      <c r="BD86" s="274">
        <f t="shared" si="76"/>
        <v>0</v>
      </c>
      <c r="BE86" s="274">
        <f t="shared" si="76"/>
        <v>0</v>
      </c>
      <c r="BF86" s="274">
        <f t="shared" si="76"/>
        <v>0</v>
      </c>
      <c r="BG86" s="274">
        <f t="shared" si="76"/>
        <v>0</v>
      </c>
      <c r="BH86" s="274">
        <f t="shared" si="76"/>
        <v>0</v>
      </c>
      <c r="BI86" s="274">
        <f t="shared" si="76"/>
        <v>0</v>
      </c>
      <c r="BJ86" s="274">
        <f t="shared" si="76"/>
        <v>0</v>
      </c>
      <c r="BK86" s="274">
        <f t="shared" si="76"/>
        <v>0</v>
      </c>
      <c r="BL86" s="300">
        <f t="shared" si="76"/>
        <v>0</v>
      </c>
    </row>
    <row r="87" spans="1:64" s="209" customFormat="1" x14ac:dyDescent="0.25">
      <c r="A87" s="1509"/>
      <c r="B87" s="126" t="s">
        <v>169</v>
      </c>
      <c r="C87" s="127" t="s">
        <v>251</v>
      </c>
      <c r="D87" s="274">
        <f>SUM(D85:D86)</f>
        <v>0</v>
      </c>
      <c r="E87" s="274">
        <f t="shared" ref="E87:O87" si="77">SUM(E85:E86)</f>
        <v>0</v>
      </c>
      <c r="F87" s="274">
        <f t="shared" si="77"/>
        <v>0</v>
      </c>
      <c r="G87" s="274">
        <f t="shared" si="77"/>
        <v>0</v>
      </c>
      <c r="H87" s="274">
        <f t="shared" si="77"/>
        <v>0</v>
      </c>
      <c r="I87" s="274">
        <f t="shared" si="77"/>
        <v>0</v>
      </c>
      <c r="J87" s="274">
        <f t="shared" si="77"/>
        <v>0</v>
      </c>
      <c r="K87" s="274">
        <f t="shared" si="77"/>
        <v>0</v>
      </c>
      <c r="L87" s="274">
        <f t="shared" si="77"/>
        <v>0</v>
      </c>
      <c r="M87" s="274">
        <f t="shared" si="77"/>
        <v>0</v>
      </c>
      <c r="N87" s="274">
        <f t="shared" si="77"/>
        <v>0</v>
      </c>
      <c r="O87" s="282">
        <f t="shared" si="77"/>
        <v>0</v>
      </c>
      <c r="P87" s="274">
        <f>SUM(P85:P86)</f>
        <v>0</v>
      </c>
      <c r="Q87" s="274">
        <f t="shared" ref="Q87:AA87" si="78">SUM(Q85:Q86)</f>
        <v>0</v>
      </c>
      <c r="R87" s="274">
        <f t="shared" si="78"/>
        <v>0</v>
      </c>
      <c r="S87" s="274">
        <f t="shared" si="78"/>
        <v>0</v>
      </c>
      <c r="T87" s="274">
        <f t="shared" si="78"/>
        <v>0</v>
      </c>
      <c r="U87" s="274">
        <f t="shared" si="78"/>
        <v>0</v>
      </c>
      <c r="V87" s="274">
        <f t="shared" si="78"/>
        <v>0</v>
      </c>
      <c r="W87" s="274">
        <f t="shared" si="78"/>
        <v>0</v>
      </c>
      <c r="X87" s="274">
        <f t="shared" si="78"/>
        <v>0</v>
      </c>
      <c r="Y87" s="274">
        <f t="shared" si="78"/>
        <v>0</v>
      </c>
      <c r="Z87" s="274">
        <f t="shared" si="78"/>
        <v>0</v>
      </c>
      <c r="AA87" s="282">
        <f t="shared" si="78"/>
        <v>0</v>
      </c>
      <c r="AB87" s="274">
        <f>SUM(AB85:AB86)</f>
        <v>0</v>
      </c>
      <c r="AC87" s="274">
        <f t="shared" ref="AC87:AM87" si="79">SUM(AC85:AC86)</f>
        <v>0</v>
      </c>
      <c r="AD87" s="274">
        <f t="shared" si="79"/>
        <v>0</v>
      </c>
      <c r="AE87" s="274">
        <f t="shared" si="79"/>
        <v>0</v>
      </c>
      <c r="AF87" s="274">
        <f t="shared" si="79"/>
        <v>0</v>
      </c>
      <c r="AG87" s="274">
        <f t="shared" si="79"/>
        <v>0</v>
      </c>
      <c r="AH87" s="274">
        <f t="shared" si="79"/>
        <v>0</v>
      </c>
      <c r="AI87" s="274">
        <f t="shared" si="79"/>
        <v>0</v>
      </c>
      <c r="AJ87" s="274">
        <f t="shared" si="79"/>
        <v>0</v>
      </c>
      <c r="AK87" s="274">
        <f t="shared" si="79"/>
        <v>0</v>
      </c>
      <c r="AL87" s="274">
        <f t="shared" si="79"/>
        <v>0</v>
      </c>
      <c r="AM87" s="282">
        <f t="shared" si="79"/>
        <v>0</v>
      </c>
      <c r="AN87" s="289">
        <f>SUM(AN85:AN86)</f>
        <v>0</v>
      </c>
      <c r="AO87" s="274">
        <f>SUM(AO85:AO86)</f>
        <v>0</v>
      </c>
      <c r="AP87" s="274">
        <f t="shared" ref="AP87:AZ87" si="80">SUM(AP85:AP86)</f>
        <v>0</v>
      </c>
      <c r="AQ87" s="274">
        <f t="shared" si="80"/>
        <v>0</v>
      </c>
      <c r="AR87" s="274">
        <f t="shared" si="80"/>
        <v>0</v>
      </c>
      <c r="AS87" s="274">
        <f t="shared" si="80"/>
        <v>0</v>
      </c>
      <c r="AT87" s="274">
        <f t="shared" si="80"/>
        <v>0</v>
      </c>
      <c r="AU87" s="274">
        <f t="shared" si="80"/>
        <v>0</v>
      </c>
      <c r="AV87" s="274">
        <f t="shared" si="80"/>
        <v>0</v>
      </c>
      <c r="AW87" s="274">
        <f t="shared" si="80"/>
        <v>0</v>
      </c>
      <c r="AX87" s="274">
        <f t="shared" si="80"/>
        <v>0</v>
      </c>
      <c r="AY87" s="282">
        <f t="shared" si="80"/>
        <v>0</v>
      </c>
      <c r="AZ87" s="300">
        <f t="shared" si="80"/>
        <v>0</v>
      </c>
      <c r="BA87" s="296">
        <f>SUM(BA85:BA86)</f>
        <v>0</v>
      </c>
      <c r="BB87" s="274">
        <f>SUM(BB85:BB86)</f>
        <v>0</v>
      </c>
      <c r="BC87" s="274">
        <f>F87+R87+AD87+AP87</f>
        <v>0</v>
      </c>
      <c r="BD87" s="274">
        <f>SUM(BD85:BD86)</f>
        <v>0</v>
      </c>
      <c r="BE87" s="274">
        <f>H87+T87+AF87+AR87</f>
        <v>0</v>
      </c>
      <c r="BF87" s="274">
        <f t="shared" ref="BF87:BL87" si="81">SUM(BF85:BF86)</f>
        <v>0</v>
      </c>
      <c r="BG87" s="274">
        <f t="shared" si="81"/>
        <v>0</v>
      </c>
      <c r="BH87" s="274">
        <f t="shared" si="81"/>
        <v>0</v>
      </c>
      <c r="BI87" s="274">
        <f t="shared" si="81"/>
        <v>0</v>
      </c>
      <c r="BJ87" s="274">
        <f>SUM(BJ85:BJ86)</f>
        <v>0</v>
      </c>
      <c r="BK87" s="274">
        <f t="shared" si="81"/>
        <v>0</v>
      </c>
      <c r="BL87" s="300">
        <f t="shared" si="81"/>
        <v>0</v>
      </c>
    </row>
    <row r="88" spans="1:64" s="209" customFormat="1" ht="24.75" x14ac:dyDescent="0.25">
      <c r="A88" s="1510"/>
      <c r="B88" s="129" t="s">
        <v>170</v>
      </c>
      <c r="C88" s="130" t="s">
        <v>324</v>
      </c>
      <c r="D88" s="275">
        <f>D84+D87</f>
        <v>57086285.089910001</v>
      </c>
      <c r="E88" s="275">
        <f t="shared" ref="E88:O88" si="82">E84+E87</f>
        <v>32801671.956818145</v>
      </c>
      <c r="F88" s="275">
        <f t="shared" si="82"/>
        <v>2704170.4968711105</v>
      </c>
      <c r="G88" s="275">
        <f t="shared" si="82"/>
        <v>9586419.069993306</v>
      </c>
      <c r="H88" s="275">
        <f t="shared" si="82"/>
        <v>5240057.8731580619</v>
      </c>
      <c r="I88" s="275">
        <f t="shared" si="82"/>
        <v>1371108.2798593335</v>
      </c>
      <c r="J88" s="275">
        <f t="shared" si="82"/>
        <v>186375.3467604813</v>
      </c>
      <c r="K88" s="275">
        <f t="shared" si="82"/>
        <v>23508.827148694745</v>
      </c>
      <c r="L88" s="275">
        <f t="shared" si="82"/>
        <v>2436132.79986607</v>
      </c>
      <c r="M88" s="275">
        <f t="shared" si="82"/>
        <v>264654.83795227885</v>
      </c>
      <c r="N88" s="275">
        <f t="shared" si="82"/>
        <v>692373.2052653085</v>
      </c>
      <c r="O88" s="283">
        <f t="shared" si="82"/>
        <v>1779812.3962172221</v>
      </c>
      <c r="P88" s="275">
        <f>P84+P87</f>
        <v>59569612.06040737</v>
      </c>
      <c r="Q88" s="275">
        <f t="shared" ref="Q88:AA88" si="83">Q84+Q87</f>
        <v>34734789.292677499</v>
      </c>
      <c r="R88" s="275">
        <f t="shared" si="83"/>
        <v>2951587.125274797</v>
      </c>
      <c r="S88" s="275">
        <f t="shared" si="83"/>
        <v>9956942.3764225524</v>
      </c>
      <c r="T88" s="275">
        <f t="shared" si="83"/>
        <v>5141558.8809321672</v>
      </c>
      <c r="U88" s="275">
        <f t="shared" si="83"/>
        <v>1415605.7640629543</v>
      </c>
      <c r="V88" s="275">
        <f t="shared" si="83"/>
        <v>202710.4007447341</v>
      </c>
      <c r="W88" s="275">
        <f t="shared" si="83"/>
        <v>32719.456483298698</v>
      </c>
      <c r="X88" s="275">
        <f t="shared" si="83"/>
        <v>2495315.9858347643</v>
      </c>
      <c r="Y88" s="275">
        <f t="shared" si="83"/>
        <v>196454.32916882905</v>
      </c>
      <c r="Z88" s="275">
        <f t="shared" si="83"/>
        <v>688269.56667463272</v>
      </c>
      <c r="AA88" s="283">
        <f t="shared" si="83"/>
        <v>1753658.8821311449</v>
      </c>
      <c r="AB88" s="275">
        <f>AB84+AB87</f>
        <v>62038307.458465822</v>
      </c>
      <c r="AC88" s="275">
        <f t="shared" ref="AC88:AM88" si="84">AC84+AC87</f>
        <v>37210796.068748839</v>
      </c>
      <c r="AD88" s="275">
        <f t="shared" si="84"/>
        <v>3042901.8147061076</v>
      </c>
      <c r="AE88" s="275">
        <f t="shared" si="84"/>
        <v>9862207.5666598175</v>
      </c>
      <c r="AF88" s="275">
        <f t="shared" si="84"/>
        <v>5250002.3070748961</v>
      </c>
      <c r="AG88" s="275">
        <f t="shared" si="84"/>
        <v>1456190.8245559575</v>
      </c>
      <c r="AH88" s="275">
        <f t="shared" si="84"/>
        <v>187303.23335358605</v>
      </c>
      <c r="AI88" s="275">
        <f t="shared" si="84"/>
        <v>21093.656457391746</v>
      </c>
      <c r="AJ88" s="275">
        <f t="shared" si="84"/>
        <v>2297387.1485660118</v>
      </c>
      <c r="AK88" s="275">
        <f t="shared" si="84"/>
        <v>153878.7386394706</v>
      </c>
      <c r="AL88" s="275">
        <f t="shared" si="84"/>
        <v>735243.7025771034</v>
      </c>
      <c r="AM88" s="283">
        <f t="shared" si="84"/>
        <v>1821302.3971266353</v>
      </c>
      <c r="AN88" s="277">
        <f>AN84+AN87</f>
        <v>60614791.080583289</v>
      </c>
      <c r="AO88" s="275">
        <f>AO84+AO87</f>
        <v>36986498.123867474</v>
      </c>
      <c r="AP88" s="275">
        <f t="shared" ref="AP88:AZ88" si="85">AP84+AP87</f>
        <v>3069102.2938621701</v>
      </c>
      <c r="AQ88" s="275">
        <f t="shared" si="85"/>
        <v>9428199.2124735266</v>
      </c>
      <c r="AR88" s="275">
        <f t="shared" si="85"/>
        <v>4843146.8883959409</v>
      </c>
      <c r="AS88" s="275">
        <f t="shared" si="85"/>
        <v>1373852.46286948</v>
      </c>
      <c r="AT88" s="275">
        <f t="shared" si="85"/>
        <v>151613.16527233124</v>
      </c>
      <c r="AU88" s="275">
        <f t="shared" si="85"/>
        <v>16578.1546324968</v>
      </c>
      <c r="AV88" s="275">
        <f t="shared" si="85"/>
        <v>2393761.529210953</v>
      </c>
      <c r="AW88" s="275">
        <f t="shared" si="85"/>
        <v>150292.70165008403</v>
      </c>
      <c r="AX88" s="275">
        <f t="shared" si="85"/>
        <v>717214.60282158537</v>
      </c>
      <c r="AY88" s="283">
        <f t="shared" si="85"/>
        <v>1484531.9455272681</v>
      </c>
      <c r="AZ88" s="299">
        <f t="shared" si="85"/>
        <v>-2926221.342997056</v>
      </c>
      <c r="BA88" s="308">
        <f>BA84+BA87</f>
        <v>236382774.34636939</v>
      </c>
      <c r="BB88" s="278">
        <f>BB84+BB87</f>
        <v>141733755.44211197</v>
      </c>
      <c r="BC88" s="278">
        <f t="shared" ref="BC88:BL88" si="86">BC84+BC87</f>
        <v>11767761.730714185</v>
      </c>
      <c r="BD88" s="278">
        <f t="shared" si="86"/>
        <v>38833768.225549199</v>
      </c>
      <c r="BE88" s="278">
        <f t="shared" si="86"/>
        <v>20474765.949561071</v>
      </c>
      <c r="BF88" s="278">
        <f t="shared" si="86"/>
        <v>5616757.3313477244</v>
      </c>
      <c r="BG88" s="278">
        <f t="shared" si="86"/>
        <v>728002.14613113273</v>
      </c>
      <c r="BH88" s="278">
        <f t="shared" si="86"/>
        <v>93900.094721881964</v>
      </c>
      <c r="BI88" s="278">
        <f t="shared" si="86"/>
        <v>9622597.4634777978</v>
      </c>
      <c r="BJ88" s="278">
        <f>BJ84+BJ87</f>
        <v>765280.60741066269</v>
      </c>
      <c r="BK88" s="278">
        <f t="shared" si="86"/>
        <v>2833101.0773386299</v>
      </c>
      <c r="BL88" s="305">
        <f t="shared" si="86"/>
        <v>6839305.621002269</v>
      </c>
    </row>
    <row r="89" spans="1:64" customFormat="1" x14ac:dyDescent="0.25">
      <c r="A89" s="1511" t="s">
        <v>175</v>
      </c>
      <c r="B89" s="1512"/>
      <c r="C89" s="151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92" t="s">
        <v>247</v>
      </c>
      <c r="AO89" s="1461"/>
      <c r="AP89" s="1461"/>
      <c r="AQ89" s="1461"/>
      <c r="AR89" s="1461"/>
      <c r="AS89" s="1461"/>
      <c r="AT89" s="1461"/>
      <c r="AU89" s="1461"/>
      <c r="AV89" s="1461"/>
      <c r="AW89" s="1461"/>
      <c r="AX89" s="1461"/>
      <c r="AY89" s="1493"/>
      <c r="AZ89" s="719"/>
      <c r="BA89" s="1460" t="s">
        <v>807</v>
      </c>
      <c r="BB89" s="1461"/>
      <c r="BC89" s="1461"/>
      <c r="BD89" s="1461"/>
      <c r="BE89" s="1461"/>
      <c r="BF89" s="1461"/>
      <c r="BG89" s="1461"/>
      <c r="BH89" s="1461"/>
      <c r="BI89" s="1461"/>
      <c r="BJ89" s="1461"/>
      <c r="BK89" s="1461"/>
      <c r="BL89" s="1462"/>
    </row>
    <row r="90" spans="1:64" customFormat="1" ht="45" customHeight="1" x14ac:dyDescent="0.25">
      <c r="A90" s="1514"/>
      <c r="B90" s="1515"/>
      <c r="C90" s="1516"/>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494" t="s">
        <v>9</v>
      </c>
      <c r="B91" s="124" t="s">
        <v>121</v>
      </c>
      <c r="C91" s="125" t="s">
        <v>27</v>
      </c>
      <c r="D91" s="274">
        <f t="shared" ref="D91:D97" si="87">E91+F91</f>
        <v>34832156.905538499</v>
      </c>
      <c r="E91" s="253">
        <v>1299073.5740678923</v>
      </c>
      <c r="F91" s="253">
        <v>33533083.331470605</v>
      </c>
      <c r="G91" s="303"/>
      <c r="H91" s="303"/>
      <c r="I91" s="303"/>
      <c r="J91" s="303"/>
      <c r="K91" s="303"/>
      <c r="L91" s="303"/>
      <c r="M91" s="303"/>
      <c r="N91" s="303"/>
      <c r="O91" s="375"/>
      <c r="P91" s="274">
        <f t="shared" ref="P91:P97" si="88">Q91+R91</f>
        <v>3951923.3770493702</v>
      </c>
      <c r="Q91" s="253">
        <v>1220812.6049655364</v>
      </c>
      <c r="R91" s="253">
        <v>2731110.7720838338</v>
      </c>
      <c r="S91" s="303"/>
      <c r="T91" s="303"/>
      <c r="U91" s="303"/>
      <c r="V91" s="303"/>
      <c r="W91" s="303"/>
      <c r="X91" s="303"/>
      <c r="Y91" s="303"/>
      <c r="Z91" s="303"/>
      <c r="AA91" s="375"/>
      <c r="AB91" s="274">
        <f t="shared" ref="AB91:AB97" si="89">AC91+AD91</f>
        <v>112053575.36486341</v>
      </c>
      <c r="AC91" s="253">
        <v>1184704.1951884071</v>
      </c>
      <c r="AD91" s="253">
        <v>110868871.16967501</v>
      </c>
      <c r="AE91" s="303"/>
      <c r="AF91" s="303"/>
      <c r="AG91" s="303"/>
      <c r="AH91" s="303"/>
      <c r="AI91" s="303"/>
      <c r="AJ91" s="303"/>
      <c r="AK91" s="303"/>
      <c r="AL91" s="303"/>
      <c r="AM91" s="375"/>
      <c r="AN91" s="289">
        <f t="shared" ref="AN91:AN97" si="90">AO91+AP91</f>
        <v>3503355.9999898365</v>
      </c>
      <c r="AO91" s="253">
        <v>1151270.7775095485</v>
      </c>
      <c r="AP91" s="253">
        <v>2352085.2224802878</v>
      </c>
      <c r="AQ91" s="303"/>
      <c r="AR91" s="303"/>
      <c r="AS91" s="303"/>
      <c r="AT91" s="303"/>
      <c r="AU91" s="303"/>
      <c r="AV91" s="303"/>
      <c r="AW91" s="303"/>
      <c r="AX91" s="303"/>
      <c r="AY91" s="375"/>
      <c r="AZ91" s="526"/>
      <c r="BA91" s="296">
        <f t="shared" ref="BA91:BA97" si="91">BB91+BC91+AZ91</f>
        <v>154341011.64744112</v>
      </c>
      <c r="BB91" s="274">
        <f t="shared" ref="BB91:BC96" si="92">E91+Q91+AC91+AO91</f>
        <v>4855861.151731384</v>
      </c>
      <c r="BC91" s="274">
        <f t="shared" si="92"/>
        <v>149485150.49570975</v>
      </c>
      <c r="BD91" s="303"/>
      <c r="BE91" s="303"/>
      <c r="BF91" s="303"/>
      <c r="BG91" s="303"/>
      <c r="BH91" s="303"/>
      <c r="BI91" s="303"/>
      <c r="BJ91" s="303"/>
      <c r="BK91" s="303"/>
      <c r="BL91" s="304"/>
    </row>
    <row r="92" spans="1:64" x14ac:dyDescent="0.25">
      <c r="A92" s="1495"/>
      <c r="B92" s="126" t="s">
        <v>122</v>
      </c>
      <c r="C92" s="127" t="s">
        <v>97</v>
      </c>
      <c r="D92" s="274">
        <f t="shared" si="87"/>
        <v>-29502650.77374611</v>
      </c>
      <c r="E92" s="253">
        <v>127837.96103464733</v>
      </c>
      <c r="F92" s="253">
        <v>-29630488.734780759</v>
      </c>
      <c r="G92" s="303"/>
      <c r="H92" s="303"/>
      <c r="I92" s="303"/>
      <c r="J92" s="303"/>
      <c r="K92" s="303"/>
      <c r="L92" s="303"/>
      <c r="M92" s="303"/>
      <c r="N92" s="303"/>
      <c r="O92" s="375"/>
      <c r="P92" s="274">
        <f t="shared" si="88"/>
        <v>1344038.4075579611</v>
      </c>
      <c r="Q92" s="253">
        <v>131963.77166199399</v>
      </c>
      <c r="R92" s="253">
        <v>1212074.635895967</v>
      </c>
      <c r="S92" s="303"/>
      <c r="T92" s="303"/>
      <c r="U92" s="303"/>
      <c r="V92" s="303"/>
      <c r="W92" s="303"/>
      <c r="X92" s="303"/>
      <c r="Y92" s="303"/>
      <c r="Z92" s="303"/>
      <c r="AA92" s="375"/>
      <c r="AB92" s="274">
        <f t="shared" si="89"/>
        <v>-106552747.00673187</v>
      </c>
      <c r="AC92" s="253">
        <v>527557.8127542967</v>
      </c>
      <c r="AD92" s="253">
        <v>-107080304.81948617</v>
      </c>
      <c r="AE92" s="303"/>
      <c r="AF92" s="303"/>
      <c r="AG92" s="303"/>
      <c r="AH92" s="303"/>
      <c r="AI92" s="303"/>
      <c r="AJ92" s="303"/>
      <c r="AK92" s="303"/>
      <c r="AL92" s="303"/>
      <c r="AM92" s="375"/>
      <c r="AN92" s="289">
        <f t="shared" si="90"/>
        <v>2601595.738772647</v>
      </c>
      <c r="AO92" s="253">
        <v>358192.79671431956</v>
      </c>
      <c r="AP92" s="253">
        <v>2243402.9420583276</v>
      </c>
      <c r="AQ92" s="303"/>
      <c r="AR92" s="303"/>
      <c r="AS92" s="303"/>
      <c r="AT92" s="303"/>
      <c r="AU92" s="303"/>
      <c r="AV92" s="303"/>
      <c r="AW92" s="303"/>
      <c r="AX92" s="303"/>
      <c r="AY92" s="375"/>
      <c r="AZ92" s="526"/>
      <c r="BA92" s="296">
        <f t="shared" si="91"/>
        <v>-132109763.63414738</v>
      </c>
      <c r="BB92" s="274">
        <f t="shared" si="92"/>
        <v>1145552.3421652575</v>
      </c>
      <c r="BC92" s="274">
        <f t="shared" si="92"/>
        <v>-133255315.97631264</v>
      </c>
      <c r="BD92" s="303"/>
      <c r="BE92" s="303"/>
      <c r="BF92" s="303"/>
      <c r="BG92" s="303"/>
      <c r="BH92" s="303"/>
      <c r="BI92" s="303"/>
      <c r="BJ92" s="303"/>
      <c r="BK92" s="303"/>
      <c r="BL92" s="304"/>
    </row>
    <row r="93" spans="1:64" x14ac:dyDescent="0.25">
      <c r="A93" s="1495"/>
      <c r="B93" s="126" t="s">
        <v>123</v>
      </c>
      <c r="C93" s="127" t="s">
        <v>98</v>
      </c>
      <c r="D93" s="274">
        <f t="shared" si="87"/>
        <v>1393105.4807449935</v>
      </c>
      <c r="E93" s="253">
        <v>634464.40086506866</v>
      </c>
      <c r="F93" s="253">
        <v>758641.07987992489</v>
      </c>
      <c r="G93" s="303"/>
      <c r="H93" s="303"/>
      <c r="I93" s="303"/>
      <c r="J93" s="303"/>
      <c r="K93" s="303"/>
      <c r="L93" s="303"/>
      <c r="M93" s="303"/>
      <c r="N93" s="303"/>
      <c r="O93" s="375"/>
      <c r="P93" s="274">
        <f t="shared" si="88"/>
        <v>1784064.1535957742</v>
      </c>
      <c r="Q93" s="253">
        <v>904979.83973823243</v>
      </c>
      <c r="R93" s="253">
        <v>879084.31385754177</v>
      </c>
      <c r="S93" s="303"/>
      <c r="T93" s="303"/>
      <c r="U93" s="303"/>
      <c r="V93" s="303"/>
      <c r="W93" s="303"/>
      <c r="X93" s="303"/>
      <c r="Y93" s="303"/>
      <c r="Z93" s="303"/>
      <c r="AA93" s="375"/>
      <c r="AB93" s="274">
        <f t="shared" si="89"/>
        <v>1640999.9087825995</v>
      </c>
      <c r="AC93" s="253">
        <v>860579.83472687891</v>
      </c>
      <c r="AD93" s="253">
        <v>780420.07405572059</v>
      </c>
      <c r="AE93" s="303"/>
      <c r="AF93" s="303"/>
      <c r="AG93" s="303"/>
      <c r="AH93" s="303"/>
      <c r="AI93" s="303"/>
      <c r="AJ93" s="303"/>
      <c r="AK93" s="303"/>
      <c r="AL93" s="303"/>
      <c r="AM93" s="375"/>
      <c r="AN93" s="289">
        <f t="shared" si="90"/>
        <v>1396996.0082796384</v>
      </c>
      <c r="AO93" s="253">
        <v>618963.06570820394</v>
      </c>
      <c r="AP93" s="253">
        <v>778032.94257143443</v>
      </c>
      <c r="AQ93" s="303"/>
      <c r="AR93" s="303"/>
      <c r="AS93" s="303"/>
      <c r="AT93" s="303"/>
      <c r="AU93" s="303"/>
      <c r="AV93" s="303"/>
      <c r="AW93" s="303"/>
      <c r="AX93" s="303"/>
      <c r="AY93" s="375"/>
      <c r="AZ93" s="526"/>
      <c r="BA93" s="296">
        <f t="shared" si="91"/>
        <v>6215165.5514030056</v>
      </c>
      <c r="BB93" s="274">
        <f t="shared" si="92"/>
        <v>3018987.1410383843</v>
      </c>
      <c r="BC93" s="274">
        <f t="shared" si="92"/>
        <v>3196178.4103646213</v>
      </c>
      <c r="BD93" s="303"/>
      <c r="BE93" s="303"/>
      <c r="BF93" s="303"/>
      <c r="BG93" s="303"/>
      <c r="BH93" s="303"/>
      <c r="BI93" s="303"/>
      <c r="BJ93" s="303"/>
      <c r="BK93" s="303"/>
      <c r="BL93" s="304"/>
    </row>
    <row r="94" spans="1:64" x14ac:dyDescent="0.25">
      <c r="A94" s="1495"/>
      <c r="B94" s="132" t="s">
        <v>124</v>
      </c>
      <c r="C94" s="127" t="s">
        <v>99</v>
      </c>
      <c r="D94" s="274">
        <f t="shared" si="87"/>
        <v>88451.458141089883</v>
      </c>
      <c r="E94" s="253">
        <v>52280.262273202643</v>
      </c>
      <c r="F94" s="253">
        <v>36171.195867887247</v>
      </c>
      <c r="G94" s="303"/>
      <c r="H94" s="303"/>
      <c r="I94" s="303"/>
      <c r="J94" s="303"/>
      <c r="K94" s="303"/>
      <c r="L94" s="303"/>
      <c r="M94" s="303"/>
      <c r="N94" s="303"/>
      <c r="O94" s="375"/>
      <c r="P94" s="274">
        <f t="shared" si="88"/>
        <v>112426.55879735715</v>
      </c>
      <c r="Q94" s="253">
        <v>57222.0218165064</v>
      </c>
      <c r="R94" s="253">
        <v>55204.536980850753</v>
      </c>
      <c r="S94" s="303"/>
      <c r="T94" s="303"/>
      <c r="U94" s="303"/>
      <c r="V94" s="303"/>
      <c r="W94" s="303"/>
      <c r="X94" s="303"/>
      <c r="Y94" s="303"/>
      <c r="Z94" s="303"/>
      <c r="AA94" s="375"/>
      <c r="AB94" s="274">
        <f t="shared" si="89"/>
        <v>141956.38975332357</v>
      </c>
      <c r="AC94" s="253">
        <v>83395.339470991879</v>
      </c>
      <c r="AD94" s="253">
        <v>58561.0502823317</v>
      </c>
      <c r="AE94" s="303"/>
      <c r="AF94" s="303"/>
      <c r="AG94" s="303"/>
      <c r="AH94" s="303"/>
      <c r="AI94" s="303"/>
      <c r="AJ94" s="303"/>
      <c r="AK94" s="303"/>
      <c r="AL94" s="303"/>
      <c r="AM94" s="375"/>
      <c r="AN94" s="289">
        <f t="shared" si="90"/>
        <v>351882.12049755862</v>
      </c>
      <c r="AO94" s="253">
        <v>260612.10842987307</v>
      </c>
      <c r="AP94" s="253">
        <v>91270.012067685544</v>
      </c>
      <c r="AQ94" s="303"/>
      <c r="AR94" s="303"/>
      <c r="AS94" s="303"/>
      <c r="AT94" s="303"/>
      <c r="AU94" s="303"/>
      <c r="AV94" s="303"/>
      <c r="AW94" s="303"/>
      <c r="AX94" s="303"/>
      <c r="AY94" s="375"/>
      <c r="AZ94" s="526"/>
      <c r="BA94" s="296">
        <f t="shared" si="91"/>
        <v>694716.52718932927</v>
      </c>
      <c r="BB94" s="274">
        <f t="shared" si="92"/>
        <v>453509.73199057399</v>
      </c>
      <c r="BC94" s="274">
        <f t="shared" si="92"/>
        <v>241206.79519875525</v>
      </c>
      <c r="BD94" s="303"/>
      <c r="BE94" s="303"/>
      <c r="BF94" s="303"/>
      <c r="BG94" s="303"/>
      <c r="BH94" s="303"/>
      <c r="BI94" s="303"/>
      <c r="BJ94" s="303"/>
      <c r="BK94" s="303"/>
      <c r="BL94" s="304"/>
    </row>
    <row r="95" spans="1:64" x14ac:dyDescent="0.25">
      <c r="A95" s="1495"/>
      <c r="B95" s="132" t="s">
        <v>125</v>
      </c>
      <c r="C95" s="127" t="s">
        <v>100</v>
      </c>
      <c r="D95" s="274">
        <f t="shared" si="87"/>
        <v>-1964.8097729308331</v>
      </c>
      <c r="E95" s="253">
        <v>0</v>
      </c>
      <c r="F95" s="253">
        <v>-1964.8097729308331</v>
      </c>
      <c r="G95" s="303"/>
      <c r="H95" s="303"/>
      <c r="I95" s="303"/>
      <c r="J95" s="303"/>
      <c r="K95" s="303"/>
      <c r="L95" s="303"/>
      <c r="M95" s="303"/>
      <c r="N95" s="303"/>
      <c r="O95" s="375"/>
      <c r="P95" s="274">
        <f t="shared" si="88"/>
        <v>-68390.745713704338</v>
      </c>
      <c r="Q95" s="253">
        <v>1.0134296006371302</v>
      </c>
      <c r="R95" s="253">
        <v>-68391.759143304982</v>
      </c>
      <c r="S95" s="303"/>
      <c r="T95" s="303"/>
      <c r="U95" s="303"/>
      <c r="V95" s="303"/>
      <c r="W95" s="303"/>
      <c r="X95" s="303"/>
      <c r="Y95" s="303"/>
      <c r="Z95" s="303"/>
      <c r="AA95" s="375"/>
      <c r="AB95" s="274">
        <f t="shared" si="89"/>
        <v>-32467.173880935814</v>
      </c>
      <c r="AC95" s="253">
        <v>0.98800627354339421</v>
      </c>
      <c r="AD95" s="253">
        <v>-32468.161887209357</v>
      </c>
      <c r="AE95" s="303"/>
      <c r="AF95" s="303"/>
      <c r="AG95" s="303"/>
      <c r="AH95" s="303"/>
      <c r="AI95" s="303"/>
      <c r="AJ95" s="303"/>
      <c r="AK95" s="303"/>
      <c r="AL95" s="303"/>
      <c r="AM95" s="375"/>
      <c r="AN95" s="289">
        <f t="shared" si="90"/>
        <v>-6135.0259028819755</v>
      </c>
      <c r="AO95" s="253">
        <v>0.9401505483189192</v>
      </c>
      <c r="AP95" s="253">
        <v>-6135.9660534302948</v>
      </c>
      <c r="AQ95" s="303"/>
      <c r="AR95" s="303"/>
      <c r="AS95" s="303"/>
      <c r="AT95" s="303"/>
      <c r="AU95" s="303"/>
      <c r="AV95" s="303"/>
      <c r="AW95" s="303"/>
      <c r="AX95" s="303"/>
      <c r="AY95" s="375"/>
      <c r="AZ95" s="526"/>
      <c r="BA95" s="296">
        <f t="shared" si="91"/>
        <v>-108957.75527045297</v>
      </c>
      <c r="BB95" s="274">
        <f t="shared" si="92"/>
        <v>2.9415864224994435</v>
      </c>
      <c r="BC95" s="274">
        <f t="shared" si="92"/>
        <v>-108960.69685687547</v>
      </c>
      <c r="BD95" s="303"/>
      <c r="BE95" s="303"/>
      <c r="BF95" s="303"/>
      <c r="BG95" s="303"/>
      <c r="BH95" s="303"/>
      <c r="BI95" s="303"/>
      <c r="BJ95" s="303"/>
      <c r="BK95" s="303"/>
      <c r="BL95" s="304"/>
    </row>
    <row r="96" spans="1:64" x14ac:dyDescent="0.25">
      <c r="A96" s="1495"/>
      <c r="B96" s="126" t="s">
        <v>126</v>
      </c>
      <c r="C96" s="127" t="s">
        <v>28</v>
      </c>
      <c r="D96" s="274">
        <f t="shared" si="87"/>
        <v>51199.631793233195</v>
      </c>
      <c r="E96" s="253">
        <v>51199.631793233195</v>
      </c>
      <c r="F96" s="253">
        <v>0</v>
      </c>
      <c r="G96" s="303"/>
      <c r="H96" s="303"/>
      <c r="I96" s="303"/>
      <c r="J96" s="303"/>
      <c r="K96" s="303"/>
      <c r="L96" s="303"/>
      <c r="M96" s="303"/>
      <c r="N96" s="303"/>
      <c r="O96" s="375"/>
      <c r="P96" s="274">
        <f t="shared" si="88"/>
        <v>-63902.84774034765</v>
      </c>
      <c r="Q96" s="253">
        <v>-64136.612422673061</v>
      </c>
      <c r="R96" s="253">
        <v>233.7646823254093</v>
      </c>
      <c r="S96" s="303"/>
      <c r="T96" s="303"/>
      <c r="U96" s="303"/>
      <c r="V96" s="303"/>
      <c r="W96" s="303"/>
      <c r="X96" s="303"/>
      <c r="Y96" s="303"/>
      <c r="Z96" s="303"/>
      <c r="AA96" s="375"/>
      <c r="AB96" s="274">
        <f t="shared" si="89"/>
        <v>55095.614504158628</v>
      </c>
      <c r="AC96" s="253">
        <v>55095.614504158628</v>
      </c>
      <c r="AD96" s="253">
        <v>0</v>
      </c>
      <c r="AE96" s="303"/>
      <c r="AF96" s="303"/>
      <c r="AG96" s="303"/>
      <c r="AH96" s="303"/>
      <c r="AI96" s="303"/>
      <c r="AJ96" s="303"/>
      <c r="AK96" s="303"/>
      <c r="AL96" s="303"/>
      <c r="AM96" s="375"/>
      <c r="AN96" s="289">
        <f t="shared" si="90"/>
        <v>15863.262505479208</v>
      </c>
      <c r="AO96" s="253">
        <v>15863.262505479208</v>
      </c>
      <c r="AP96" s="253">
        <v>0</v>
      </c>
      <c r="AQ96" s="303"/>
      <c r="AR96" s="303"/>
      <c r="AS96" s="303"/>
      <c r="AT96" s="303"/>
      <c r="AU96" s="303"/>
      <c r="AV96" s="303"/>
      <c r="AW96" s="303"/>
      <c r="AX96" s="303"/>
      <c r="AY96" s="375"/>
      <c r="AZ96" s="526"/>
      <c r="BA96" s="296">
        <f t="shared" si="91"/>
        <v>58255.661062523381</v>
      </c>
      <c r="BB96" s="274">
        <f t="shared" si="92"/>
        <v>58021.89638019797</v>
      </c>
      <c r="BC96" s="274">
        <f t="shared" si="92"/>
        <v>233.7646823254093</v>
      </c>
      <c r="BD96" s="303"/>
      <c r="BE96" s="303"/>
      <c r="BF96" s="303"/>
      <c r="BG96" s="303"/>
      <c r="BH96" s="303"/>
      <c r="BI96" s="303"/>
      <c r="BJ96" s="303"/>
      <c r="BK96" s="303"/>
      <c r="BL96" s="304"/>
    </row>
    <row r="97" spans="1:64" s="209" customFormat="1" ht="14.85" customHeight="1" x14ac:dyDescent="0.25">
      <c r="A97" s="1496"/>
      <c r="B97" s="129" t="s">
        <v>127</v>
      </c>
      <c r="C97" s="130" t="s">
        <v>105</v>
      </c>
      <c r="D97" s="275">
        <f t="shared" si="87"/>
        <v>6860297.8926987723</v>
      </c>
      <c r="E97" s="275">
        <f>SUM(E91:E96)</f>
        <v>2164855.8300340441</v>
      </c>
      <c r="F97" s="275">
        <f>SUM(F91:F96)</f>
        <v>4695442.0626647277</v>
      </c>
      <c r="G97" s="335"/>
      <c r="H97" s="335"/>
      <c r="I97" s="335"/>
      <c r="J97" s="335"/>
      <c r="K97" s="335"/>
      <c r="L97" s="335"/>
      <c r="M97" s="335"/>
      <c r="N97" s="335"/>
      <c r="O97" s="376"/>
      <c r="P97" s="275">
        <f t="shared" si="88"/>
        <v>7060158.9035464115</v>
      </c>
      <c r="Q97" s="275">
        <f>SUM(Q91:Q96)</f>
        <v>2250842.6391891972</v>
      </c>
      <c r="R97" s="275">
        <f>SUM(R91:R96)</f>
        <v>4809316.2643572139</v>
      </c>
      <c r="S97" s="335"/>
      <c r="T97" s="335"/>
      <c r="U97" s="335"/>
      <c r="V97" s="335"/>
      <c r="W97" s="335"/>
      <c r="X97" s="335"/>
      <c r="Y97" s="335"/>
      <c r="Z97" s="335"/>
      <c r="AA97" s="376"/>
      <c r="AB97" s="275">
        <f t="shared" si="89"/>
        <v>7306413.0972906873</v>
      </c>
      <c r="AC97" s="275">
        <f>SUM(AC91:AC96)</f>
        <v>2711333.784651007</v>
      </c>
      <c r="AD97" s="275">
        <f>SUM(AD91:AD96)</f>
        <v>4595079.3126396798</v>
      </c>
      <c r="AE97" s="335"/>
      <c r="AF97" s="335"/>
      <c r="AG97" s="335"/>
      <c r="AH97" s="335"/>
      <c r="AI97" s="335"/>
      <c r="AJ97" s="335"/>
      <c r="AK97" s="335"/>
      <c r="AL97" s="335"/>
      <c r="AM97" s="376"/>
      <c r="AN97" s="277">
        <f t="shared" si="90"/>
        <v>7863558.1041422775</v>
      </c>
      <c r="AO97" s="275">
        <f>SUM(AO91:AO96)</f>
        <v>2404902.9510179721</v>
      </c>
      <c r="AP97" s="275">
        <f>SUM(AP91:AP96)</f>
        <v>5458655.1531243054</v>
      </c>
      <c r="AQ97" s="335"/>
      <c r="AR97" s="335"/>
      <c r="AS97" s="335"/>
      <c r="AT97" s="335"/>
      <c r="AU97" s="335"/>
      <c r="AV97" s="335"/>
      <c r="AW97" s="335"/>
      <c r="AX97" s="335"/>
      <c r="AY97" s="376"/>
      <c r="AZ97" s="299">
        <f>SUM(AZ91:AZ96)</f>
        <v>0</v>
      </c>
      <c r="BA97" s="297">
        <f t="shared" si="91"/>
        <v>29090427.997678153</v>
      </c>
      <c r="BB97" s="275">
        <f>SUM(BB91:BB96)</f>
        <v>9531935.2048922181</v>
      </c>
      <c r="BC97" s="275">
        <f>SUM(BC91:BC96)</f>
        <v>19558492.792785935</v>
      </c>
      <c r="BD97" s="335"/>
      <c r="BE97" s="335"/>
      <c r="BF97" s="335"/>
      <c r="BG97" s="335"/>
      <c r="BH97" s="335"/>
      <c r="BI97" s="335"/>
      <c r="BJ97" s="335"/>
      <c r="BK97" s="335"/>
      <c r="BL97" s="336"/>
    </row>
    <row r="98" spans="1:64" ht="14.85" customHeight="1" x14ac:dyDescent="0.25">
      <c r="A98" s="1494"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3">D98+P98+AB98+AN98+AZ98</f>
        <v>0</v>
      </c>
      <c r="BB98" s="301"/>
      <c r="BC98" s="301"/>
      <c r="BD98" s="301"/>
      <c r="BE98" s="301"/>
      <c r="BF98" s="301"/>
      <c r="BG98" s="301"/>
      <c r="BH98" s="301"/>
      <c r="BI98" s="301"/>
      <c r="BJ98" s="303"/>
      <c r="BK98" s="301"/>
      <c r="BL98" s="302"/>
    </row>
    <row r="99" spans="1:64" x14ac:dyDescent="0.25">
      <c r="A99" s="1495"/>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3"/>
        <v>0</v>
      </c>
      <c r="BB99" s="303"/>
      <c r="BC99" s="303"/>
      <c r="BD99" s="303"/>
      <c r="BE99" s="303"/>
      <c r="BF99" s="303"/>
      <c r="BG99" s="303"/>
      <c r="BH99" s="303"/>
      <c r="BI99" s="303"/>
      <c r="BJ99" s="303"/>
      <c r="BK99" s="303"/>
      <c r="BL99" s="304"/>
    </row>
    <row r="100" spans="1:64" ht="24.75" x14ac:dyDescent="0.25">
      <c r="A100" s="1495"/>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3"/>
        <v>0</v>
      </c>
      <c r="BB100" s="303"/>
      <c r="BC100" s="303"/>
      <c r="BD100" s="303"/>
      <c r="BE100" s="303"/>
      <c r="BF100" s="303"/>
      <c r="BG100" s="303"/>
      <c r="BH100" s="303"/>
      <c r="BI100" s="303"/>
      <c r="BJ100" s="303"/>
      <c r="BK100" s="303"/>
      <c r="BL100" s="304"/>
    </row>
    <row r="101" spans="1:64" x14ac:dyDescent="0.25">
      <c r="A101" s="1495"/>
      <c r="B101" s="126" t="s">
        <v>131</v>
      </c>
      <c r="C101" s="1124"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3"/>
        <v>0</v>
      </c>
      <c r="BB101" s="303"/>
      <c r="BC101" s="303"/>
      <c r="BD101" s="303"/>
      <c r="BE101" s="303"/>
      <c r="BF101" s="303"/>
      <c r="BG101" s="303"/>
      <c r="BH101" s="303"/>
      <c r="BI101" s="303"/>
      <c r="BJ101" s="303"/>
      <c r="BK101" s="303"/>
      <c r="BL101" s="304"/>
    </row>
    <row r="102" spans="1:64" x14ac:dyDescent="0.25">
      <c r="A102" s="1495"/>
      <c r="B102" s="126" t="s">
        <v>132</v>
      </c>
      <c r="C102" s="1124"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3"/>
        <v>0</v>
      </c>
      <c r="BB102" s="303"/>
      <c r="BC102" s="303"/>
      <c r="BD102" s="303"/>
      <c r="BE102" s="303"/>
      <c r="BF102" s="303"/>
      <c r="BG102" s="303"/>
      <c r="BH102" s="303"/>
      <c r="BI102" s="303"/>
      <c r="BJ102" s="303"/>
      <c r="BK102" s="303"/>
      <c r="BL102" s="304"/>
    </row>
    <row r="103" spans="1:64" x14ac:dyDescent="0.25">
      <c r="A103" s="1495"/>
      <c r="B103" s="126" t="s">
        <v>133</v>
      </c>
      <c r="C103" s="1124"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3"/>
        <v>0</v>
      </c>
      <c r="BB103" s="303"/>
      <c r="BC103" s="303"/>
      <c r="BD103" s="303"/>
      <c r="BE103" s="303"/>
      <c r="BF103" s="303"/>
      <c r="BG103" s="303"/>
      <c r="BH103" s="303"/>
      <c r="BI103" s="303"/>
      <c r="BJ103" s="303"/>
      <c r="BK103" s="303"/>
      <c r="BL103" s="304"/>
    </row>
    <row r="104" spans="1:64" s="209" customFormat="1" x14ac:dyDescent="0.25">
      <c r="A104" s="1496"/>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63946582.982608773</v>
      </c>
      <c r="E105" s="303"/>
      <c r="F105" s="303"/>
      <c r="G105" s="303"/>
      <c r="H105" s="303"/>
      <c r="I105" s="303"/>
      <c r="J105" s="303"/>
      <c r="K105" s="303"/>
      <c r="L105" s="303"/>
      <c r="M105" s="303"/>
      <c r="N105" s="303"/>
      <c r="O105" s="375"/>
      <c r="P105" s="274">
        <f>P88+P97+P104</f>
        <v>66629770.963953778</v>
      </c>
      <c r="Q105" s="303"/>
      <c r="R105" s="303"/>
      <c r="S105" s="303"/>
      <c r="T105" s="303"/>
      <c r="U105" s="303"/>
      <c r="V105" s="303"/>
      <c r="W105" s="303"/>
      <c r="X105" s="303"/>
      <c r="Y105" s="303"/>
      <c r="Z105" s="303"/>
      <c r="AA105" s="375"/>
      <c r="AB105" s="274">
        <f>AB88+AB97+AB104</f>
        <v>69344720.555756509</v>
      </c>
      <c r="AC105" s="303"/>
      <c r="AD105" s="303"/>
      <c r="AE105" s="303"/>
      <c r="AF105" s="303"/>
      <c r="AG105" s="303"/>
      <c r="AH105" s="303"/>
      <c r="AI105" s="303"/>
      <c r="AJ105" s="303"/>
      <c r="AK105" s="303"/>
      <c r="AL105" s="303"/>
      <c r="AM105" s="375"/>
      <c r="AN105" s="289">
        <f>AN88+AN97+AN104</f>
        <v>68478349.184725568</v>
      </c>
      <c r="AO105" s="303"/>
      <c r="AP105" s="303"/>
      <c r="AQ105" s="303"/>
      <c r="AR105" s="303"/>
      <c r="AS105" s="303"/>
      <c r="AT105" s="303"/>
      <c r="AU105" s="303"/>
      <c r="AV105" s="303"/>
      <c r="AW105" s="303"/>
      <c r="AX105" s="303"/>
      <c r="AY105" s="375"/>
      <c r="AZ105" s="300">
        <f>AZ88+AZ97+AZ104</f>
        <v>-2926221.342997056</v>
      </c>
      <c r="BA105" s="296">
        <f>BA88+BA97+BA104</f>
        <v>265473202.34404755</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4495924.6444988027</v>
      </c>
      <c r="E106" s="338"/>
      <c r="F106" s="338"/>
      <c r="G106" s="338"/>
      <c r="H106" s="338"/>
      <c r="I106" s="338"/>
      <c r="J106" s="338"/>
      <c r="K106" s="338"/>
      <c r="L106" s="338"/>
      <c r="M106" s="338"/>
      <c r="N106" s="338"/>
      <c r="O106" s="566"/>
      <c r="P106" s="344">
        <f>P17-P105</f>
        <v>3892789.1964013726</v>
      </c>
      <c r="Q106" s="338"/>
      <c r="R106" s="338"/>
      <c r="S106" s="338"/>
      <c r="T106" s="338"/>
      <c r="U106" s="338"/>
      <c r="V106" s="338"/>
      <c r="W106" s="338"/>
      <c r="X106" s="338"/>
      <c r="Y106" s="338"/>
      <c r="Z106" s="338"/>
      <c r="AA106" s="566"/>
      <c r="AB106" s="344">
        <f>AB17-AB105</f>
        <v>3521660.2774978429</v>
      </c>
      <c r="AC106" s="338"/>
      <c r="AD106" s="338"/>
      <c r="AE106" s="338"/>
      <c r="AF106" s="338"/>
      <c r="AG106" s="338"/>
      <c r="AH106" s="338"/>
      <c r="AI106" s="338"/>
      <c r="AJ106" s="338"/>
      <c r="AK106" s="338"/>
      <c r="AL106" s="338"/>
      <c r="AM106" s="566"/>
      <c r="AN106" s="344">
        <f>AN17-AN105</f>
        <v>10101083.742549688</v>
      </c>
      <c r="AO106" s="338"/>
      <c r="AP106" s="338"/>
      <c r="AQ106" s="338"/>
      <c r="AR106" s="338"/>
      <c r="AS106" s="338"/>
      <c r="AT106" s="338"/>
      <c r="AU106" s="338"/>
      <c r="AV106" s="338"/>
      <c r="AW106" s="338"/>
      <c r="AX106" s="338"/>
      <c r="AY106" s="566"/>
      <c r="AZ106" s="860">
        <f>AZ17-AZ105</f>
        <v>3415788.6160126179</v>
      </c>
      <c r="BA106" s="345">
        <f>BA17-BA105</f>
        <v>25427246.476960301</v>
      </c>
      <c r="BB106" s="338"/>
      <c r="BC106" s="338"/>
      <c r="BD106" s="338"/>
      <c r="BE106" s="338"/>
      <c r="BF106" s="338"/>
      <c r="BG106" s="338"/>
      <c r="BH106" s="338"/>
      <c r="BI106" s="338"/>
      <c r="BJ106" s="338"/>
      <c r="BK106" s="338"/>
      <c r="BL106" s="339"/>
    </row>
    <row r="107" spans="1:64" x14ac:dyDescent="0.25">
      <c r="A107" s="267"/>
      <c r="B107" s="126" t="s">
        <v>269</v>
      </c>
      <c r="C107" s="127" t="s">
        <v>26</v>
      </c>
      <c r="D107" s="257">
        <v>1102054.3360906336</v>
      </c>
      <c r="E107" s="340"/>
      <c r="F107" s="340"/>
      <c r="G107" s="340"/>
      <c r="H107" s="340"/>
      <c r="I107" s="340"/>
      <c r="J107" s="340"/>
      <c r="K107" s="340"/>
      <c r="L107" s="340"/>
      <c r="M107" s="340"/>
      <c r="N107" s="340"/>
      <c r="O107" s="377"/>
      <c r="P107" s="257">
        <v>954211.99254978925</v>
      </c>
      <c r="Q107" s="340"/>
      <c r="R107" s="340"/>
      <c r="S107" s="340"/>
      <c r="T107" s="340"/>
      <c r="U107" s="340"/>
      <c r="V107" s="340"/>
      <c r="W107" s="340"/>
      <c r="X107" s="340"/>
      <c r="Y107" s="340"/>
      <c r="Z107" s="340"/>
      <c r="AA107" s="377"/>
      <c r="AB107" s="257">
        <v>863239.77511578042</v>
      </c>
      <c r="AC107" s="340"/>
      <c r="AD107" s="340"/>
      <c r="AE107" s="340"/>
      <c r="AF107" s="340"/>
      <c r="AG107" s="340"/>
      <c r="AH107" s="340"/>
      <c r="AI107" s="340"/>
      <c r="AJ107" s="340"/>
      <c r="AK107" s="340"/>
      <c r="AL107" s="340"/>
      <c r="AM107" s="340"/>
      <c r="AN107" s="257">
        <v>2476007.4996613865</v>
      </c>
      <c r="AO107" s="340"/>
      <c r="AP107" s="340"/>
      <c r="AQ107" s="340"/>
      <c r="AR107" s="340"/>
      <c r="AS107" s="340"/>
      <c r="AT107" s="340"/>
      <c r="AU107" s="340"/>
      <c r="AV107" s="340"/>
      <c r="AW107" s="340"/>
      <c r="AX107" s="340"/>
      <c r="AY107" s="377"/>
      <c r="AZ107" s="257">
        <v>837288.20055999316</v>
      </c>
      <c r="BA107" s="296">
        <f>D107+P107+AB107+AN107+AZ107</f>
        <v>6232801.8039775835</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3393870.3084081691</v>
      </c>
      <c r="E108" s="342"/>
      <c r="F108" s="342"/>
      <c r="G108" s="342"/>
      <c r="H108" s="342"/>
      <c r="I108" s="342"/>
      <c r="J108" s="342"/>
      <c r="K108" s="342"/>
      <c r="L108" s="342"/>
      <c r="M108" s="342"/>
      <c r="N108" s="342"/>
      <c r="O108" s="1123"/>
      <c r="P108" s="557">
        <f>P106-P107</f>
        <v>2938577.2038515834</v>
      </c>
      <c r="Q108" s="342"/>
      <c r="R108" s="342"/>
      <c r="S108" s="342"/>
      <c r="T108" s="342"/>
      <c r="U108" s="342"/>
      <c r="V108" s="342"/>
      <c r="W108" s="342"/>
      <c r="X108" s="342"/>
      <c r="Y108" s="342"/>
      <c r="Z108" s="342"/>
      <c r="AA108" s="1123"/>
      <c r="AB108" s="557">
        <f>AB106-AB107</f>
        <v>2658420.5023820624</v>
      </c>
      <c r="AC108" s="342"/>
      <c r="AD108" s="342"/>
      <c r="AE108" s="342"/>
      <c r="AF108" s="342"/>
      <c r="AG108" s="342"/>
      <c r="AH108" s="342"/>
      <c r="AI108" s="342"/>
      <c r="AJ108" s="342"/>
      <c r="AK108" s="342"/>
      <c r="AL108" s="342"/>
      <c r="AM108" s="342"/>
      <c r="AN108" s="550">
        <f>AN106-AN107</f>
        <v>7625076.2428883016</v>
      </c>
      <c r="AO108" s="342"/>
      <c r="AP108" s="342"/>
      <c r="AQ108" s="342"/>
      <c r="AR108" s="342"/>
      <c r="AS108" s="342"/>
      <c r="AT108" s="342"/>
      <c r="AU108" s="342"/>
      <c r="AV108" s="342"/>
      <c r="AW108" s="342"/>
      <c r="AX108" s="342"/>
      <c r="AY108" s="1123"/>
      <c r="AZ108" s="579">
        <f>AZ106-AZ107</f>
        <v>2578500.4154526247</v>
      </c>
      <c r="BA108" s="347">
        <f>BA106-BA107</f>
        <v>19194444.672982719</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theme="3"/>
  </sheetPr>
  <dimension ref="A1:BL108"/>
  <sheetViews>
    <sheetView topLeftCell="A82" zoomScale="80" zoomScaleNormal="80" workbookViewId="0">
      <pane xSplit="3" topLeftCell="AK1" activePane="topRight" state="frozen"/>
      <selection pane="topRight" activeCell="AO16" sqref="AO16"/>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403</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390</v>
      </c>
      <c r="B6" s="108"/>
      <c r="C6" s="452"/>
      <c r="E6" s="162"/>
      <c r="F6" s="162"/>
      <c r="G6" s="162"/>
      <c r="H6" s="162"/>
      <c r="I6" s="162"/>
      <c r="J6" s="162"/>
    </row>
    <row r="7" spans="1:64" ht="14.85" customHeight="1" x14ac:dyDescent="0.3">
      <c r="A7" s="259"/>
      <c r="B7" s="260"/>
      <c r="C7" s="261"/>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517" t="s">
        <v>247</v>
      </c>
      <c r="AO7" s="1518"/>
      <c r="AP7" s="1518"/>
      <c r="AQ7" s="1518"/>
      <c r="AR7" s="1518"/>
      <c r="AS7" s="1518"/>
      <c r="AT7" s="1518"/>
      <c r="AU7" s="1518"/>
      <c r="AV7" s="1518"/>
      <c r="AW7" s="1518"/>
      <c r="AX7" s="1518"/>
      <c r="AY7" s="1519"/>
      <c r="AZ7" s="870"/>
      <c r="BA7" s="1486" t="s">
        <v>807</v>
      </c>
      <c r="BB7" s="1487"/>
      <c r="BC7" s="1487"/>
      <c r="BD7" s="1487"/>
      <c r="BE7" s="1487"/>
      <c r="BF7" s="1487"/>
      <c r="BG7" s="1487"/>
      <c r="BH7" s="1487"/>
      <c r="BI7" s="1487"/>
      <c r="BJ7" s="1487"/>
      <c r="BK7" s="1487"/>
      <c r="BL7" s="1488"/>
    </row>
    <row r="8" spans="1:64" ht="45" customHeight="1" x14ac:dyDescent="0.3">
      <c r="A8" s="1254"/>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357957.73</v>
      </c>
      <c r="E9" s="737">
        <v>272321.65000000002</v>
      </c>
      <c r="F9" s="737">
        <v>11682.95</v>
      </c>
      <c r="G9" s="737">
        <v>18467.509999999998</v>
      </c>
      <c r="H9" s="737">
        <v>21037.11</v>
      </c>
      <c r="I9" s="737">
        <v>22004.86</v>
      </c>
      <c r="J9" s="737">
        <v>1115</v>
      </c>
      <c r="K9" s="737">
        <v>223.36</v>
      </c>
      <c r="L9" s="737">
        <v>1848</v>
      </c>
      <c r="M9" s="737">
        <v>49.42</v>
      </c>
      <c r="N9" s="737">
        <v>7586.26</v>
      </c>
      <c r="O9" s="806">
        <v>1621.61</v>
      </c>
      <c r="P9" s="742">
        <f>SUM(Q9:AA9)</f>
        <v>386913.75</v>
      </c>
      <c r="Q9" s="737">
        <v>299957.18</v>
      </c>
      <c r="R9" s="737">
        <v>12760.83</v>
      </c>
      <c r="S9" s="737">
        <v>19130.400000000001</v>
      </c>
      <c r="T9" s="737">
        <v>20822.080000000002</v>
      </c>
      <c r="U9" s="737">
        <v>21346.69</v>
      </c>
      <c r="V9" s="737">
        <v>1184.0999999999999</v>
      </c>
      <c r="W9" s="737">
        <v>228</v>
      </c>
      <c r="X9" s="737">
        <v>1906.94</v>
      </c>
      <c r="Y9" s="737">
        <v>57.97</v>
      </c>
      <c r="Z9" s="737">
        <v>7807.59</v>
      </c>
      <c r="AA9" s="806">
        <v>1711.97</v>
      </c>
      <c r="AB9" s="742">
        <f>SUM(AC9:AM9)</f>
        <v>407745.42</v>
      </c>
      <c r="AC9" s="737">
        <v>319154.38</v>
      </c>
      <c r="AD9" s="737">
        <v>13803.5</v>
      </c>
      <c r="AE9" s="737">
        <v>19083.87</v>
      </c>
      <c r="AF9" s="737">
        <v>20575.939999999999</v>
      </c>
      <c r="AG9" s="737">
        <v>21786.67</v>
      </c>
      <c r="AH9" s="737">
        <v>1176</v>
      </c>
      <c r="AI9" s="737">
        <v>215.94</v>
      </c>
      <c r="AJ9" s="737">
        <v>2025</v>
      </c>
      <c r="AK9" s="737">
        <v>62</v>
      </c>
      <c r="AL9" s="737">
        <v>8048.12</v>
      </c>
      <c r="AM9" s="806">
        <v>1814</v>
      </c>
      <c r="AN9" s="736">
        <f>SUM(AO9:AY9)</f>
        <v>423687.4499999999</v>
      </c>
      <c r="AO9" s="737">
        <v>333300.86</v>
      </c>
      <c r="AP9" s="737">
        <v>14992.3</v>
      </c>
      <c r="AQ9" s="737">
        <v>19036.73</v>
      </c>
      <c r="AR9" s="737">
        <v>20614.89</v>
      </c>
      <c r="AS9" s="737">
        <v>21804.61</v>
      </c>
      <c r="AT9" s="737">
        <v>1206.0999999999999</v>
      </c>
      <c r="AU9" s="737">
        <v>216.1</v>
      </c>
      <c r="AV9" s="737">
        <v>2197</v>
      </c>
      <c r="AW9" s="737">
        <v>59</v>
      </c>
      <c r="AX9" s="737">
        <v>8391.86</v>
      </c>
      <c r="AY9" s="806">
        <v>1868</v>
      </c>
      <c r="AZ9" s="855">
        <v>-115.81000000000076</v>
      </c>
      <c r="BA9" s="740">
        <f>AN9+AB9+P9+D9+AZ9</f>
        <v>1576188.5399999998</v>
      </c>
      <c r="BB9" s="741">
        <f t="shared" ref="BB9:BL9" si="0">AO9+AC9+Q9+E9</f>
        <v>1224734.0699999998</v>
      </c>
      <c r="BC9" s="741">
        <f t="shared" si="0"/>
        <v>53239.58</v>
      </c>
      <c r="BD9" s="741">
        <f t="shared" si="0"/>
        <v>75718.509999999995</v>
      </c>
      <c r="BE9" s="741">
        <f t="shared" si="0"/>
        <v>83050.02</v>
      </c>
      <c r="BF9" s="741">
        <f t="shared" si="0"/>
        <v>86942.83</v>
      </c>
      <c r="BG9" s="741">
        <f t="shared" si="0"/>
        <v>4681.2</v>
      </c>
      <c r="BH9" s="741">
        <f t="shared" si="0"/>
        <v>883.4</v>
      </c>
      <c r="BI9" s="742">
        <f t="shared" si="0"/>
        <v>7976.9400000000005</v>
      </c>
      <c r="BJ9" s="742">
        <f t="shared" si="0"/>
        <v>228.39</v>
      </c>
      <c r="BK9" s="741">
        <f t="shared" si="0"/>
        <v>31833.83</v>
      </c>
      <c r="BL9" s="743">
        <f t="shared" si="0"/>
        <v>7015.58</v>
      </c>
    </row>
    <row r="10" spans="1:64" customFormat="1" ht="18" customHeight="1" x14ac:dyDescent="0.3">
      <c r="A10" s="1503" t="s">
        <v>11</v>
      </c>
      <c r="B10" s="1504"/>
      <c r="C10" s="150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7" t="s">
        <v>183</v>
      </c>
      <c r="B11" s="124">
        <v>1.1000000000000001</v>
      </c>
      <c r="C11" s="125" t="s">
        <v>12</v>
      </c>
      <c r="D11" s="270">
        <f t="shared" ref="D11:D16" si="1">SUM(E11:O11)</f>
        <v>118242504.49000001</v>
      </c>
      <c r="E11" s="249">
        <v>53821605.259999998</v>
      </c>
      <c r="F11" s="249">
        <v>5600173.1299999999</v>
      </c>
      <c r="G11" s="249">
        <v>15785547.41</v>
      </c>
      <c r="H11" s="249">
        <v>26333032.030000001</v>
      </c>
      <c r="I11" s="249">
        <v>4909052.4000000004</v>
      </c>
      <c r="J11" s="249">
        <v>415419.76</v>
      </c>
      <c r="K11" s="249">
        <v>50046.96</v>
      </c>
      <c r="L11" s="249">
        <v>5767812.2400000002</v>
      </c>
      <c r="M11" s="249">
        <v>950274.62</v>
      </c>
      <c r="N11" s="249">
        <v>904886.5</v>
      </c>
      <c r="O11" s="249">
        <v>3704654.18</v>
      </c>
      <c r="P11" s="270">
        <f t="shared" ref="P11:P12" si="2">SUM(Q11:AA11)</f>
        <v>125951892.22</v>
      </c>
      <c r="Q11" s="249">
        <v>59780537.740000002</v>
      </c>
      <c r="R11" s="249">
        <v>6162658.3300000001</v>
      </c>
      <c r="S11" s="249">
        <v>16877609.420000002</v>
      </c>
      <c r="T11" s="249">
        <v>26016025.73</v>
      </c>
      <c r="U11" s="249">
        <v>4702868.41</v>
      </c>
      <c r="V11" s="249">
        <v>449137.08</v>
      </c>
      <c r="W11" s="249">
        <v>51391.95</v>
      </c>
      <c r="X11" s="249">
        <v>5954327.4299999997</v>
      </c>
      <c r="Y11" s="249">
        <v>1114551.19</v>
      </c>
      <c r="Z11" s="249">
        <v>930980.32</v>
      </c>
      <c r="AA11" s="249">
        <v>3911804.62</v>
      </c>
      <c r="AB11" s="270">
        <f t="shared" ref="AB11:AB12" si="3">SUM(AC11:AM11)</f>
        <v>131813197.09</v>
      </c>
      <c r="AC11" s="249">
        <v>64685342.740000002</v>
      </c>
      <c r="AD11" s="249">
        <v>6664585.7800000003</v>
      </c>
      <c r="AE11" s="249">
        <v>16988930.43</v>
      </c>
      <c r="AF11" s="249">
        <v>25693416.449999999</v>
      </c>
      <c r="AG11" s="249">
        <v>4677661.16</v>
      </c>
      <c r="AH11" s="249">
        <v>434524.15999999997</v>
      </c>
      <c r="AI11" s="249">
        <v>48908.6</v>
      </c>
      <c r="AJ11" s="249">
        <v>6314293.29</v>
      </c>
      <c r="AK11" s="249">
        <v>1192101.8999999999</v>
      </c>
      <c r="AL11" s="249">
        <v>958577.68</v>
      </c>
      <c r="AM11" s="249">
        <v>4154854.9</v>
      </c>
      <c r="AN11" s="270">
        <f t="shared" ref="AN11:AN12" si="4">SUM(AO11:AY11)</f>
        <v>141492529.13999999</v>
      </c>
      <c r="AO11" s="249">
        <v>69537352.469999999</v>
      </c>
      <c r="AP11" s="249">
        <v>7169727.8600000003</v>
      </c>
      <c r="AQ11" s="249">
        <v>18218181.98</v>
      </c>
      <c r="AR11" s="249">
        <v>26762854.18</v>
      </c>
      <c r="AS11" s="249">
        <v>4347100.49</v>
      </c>
      <c r="AT11" s="249">
        <v>464313.55</v>
      </c>
      <c r="AU11" s="249">
        <v>32129.9</v>
      </c>
      <c r="AV11" s="249">
        <v>7319374.5199999996</v>
      </c>
      <c r="AW11" s="249">
        <v>1449124.37</v>
      </c>
      <c r="AX11" s="249">
        <v>1080028.8500000001</v>
      </c>
      <c r="AY11" s="249">
        <v>5112340.97</v>
      </c>
      <c r="AZ11" s="856">
        <v>-2215637.3299999717</v>
      </c>
      <c r="BA11" s="321">
        <f t="shared" ref="BA11:BA16" si="5">SUM(BB11:BL11)+AZ11</f>
        <v>515284485.61000013</v>
      </c>
      <c r="BB11" s="271">
        <f t="shared" ref="BB11:BL16" si="6">E11+Q11+AC11+AO11</f>
        <v>247824838.21000001</v>
      </c>
      <c r="BC11" s="271">
        <f t="shared" si="6"/>
        <v>25597145.100000001</v>
      </c>
      <c r="BD11" s="271">
        <f t="shared" si="6"/>
        <v>67870269.24000001</v>
      </c>
      <c r="BE11" s="271">
        <f t="shared" si="6"/>
        <v>104805328.39000002</v>
      </c>
      <c r="BF11" s="271">
        <f t="shared" si="6"/>
        <v>18636682.460000001</v>
      </c>
      <c r="BG11" s="271">
        <f t="shared" si="6"/>
        <v>1763394.55</v>
      </c>
      <c r="BH11" s="271">
        <f t="shared" si="6"/>
        <v>182477.41</v>
      </c>
      <c r="BI11" s="271">
        <f t="shared" si="6"/>
        <v>25355807.48</v>
      </c>
      <c r="BJ11" s="271">
        <f t="shared" si="6"/>
        <v>4706052.08</v>
      </c>
      <c r="BK11" s="271">
        <f t="shared" si="6"/>
        <v>3874473.35</v>
      </c>
      <c r="BL11" s="295">
        <f t="shared" si="6"/>
        <v>16883654.670000002</v>
      </c>
    </row>
    <row r="12" spans="1:64" x14ac:dyDescent="0.25">
      <c r="A12" s="1498"/>
      <c r="B12" s="126" t="s">
        <v>1300</v>
      </c>
      <c r="C12" s="127" t="s">
        <v>1309</v>
      </c>
      <c r="D12" s="270">
        <f t="shared" si="1"/>
        <v>858411.02485419123</v>
      </c>
      <c r="E12" s="249">
        <v>388044.75443341961</v>
      </c>
      <c r="F12" s="249"/>
      <c r="G12" s="249">
        <v>328729.13676536852</v>
      </c>
      <c r="H12" s="249"/>
      <c r="I12" s="249"/>
      <c r="J12" s="249"/>
      <c r="K12" s="249"/>
      <c r="L12" s="249"/>
      <c r="M12" s="249"/>
      <c r="N12" s="249"/>
      <c r="O12" s="249">
        <v>141637.13365540316</v>
      </c>
      <c r="P12" s="270">
        <f t="shared" si="2"/>
        <v>882142.89208493091</v>
      </c>
      <c r="Q12" s="249">
        <v>407860.4530603328</v>
      </c>
      <c r="R12" s="249"/>
      <c r="S12" s="249">
        <v>335356.93685585581</v>
      </c>
      <c r="T12" s="249"/>
      <c r="U12" s="249"/>
      <c r="V12" s="249"/>
      <c r="W12" s="249"/>
      <c r="X12" s="249"/>
      <c r="Y12" s="249"/>
      <c r="Z12" s="249"/>
      <c r="AA12" s="249">
        <v>138925.50216874239</v>
      </c>
      <c r="AB12" s="270">
        <f t="shared" si="3"/>
        <v>894151.57192794385</v>
      </c>
      <c r="AC12" s="249">
        <v>419604.70514244901</v>
      </c>
      <c r="AD12" s="249"/>
      <c r="AE12" s="249">
        <v>334047.4328345877</v>
      </c>
      <c r="AF12" s="249"/>
      <c r="AG12" s="249"/>
      <c r="AH12" s="249"/>
      <c r="AI12" s="249"/>
      <c r="AJ12" s="249"/>
      <c r="AK12" s="249"/>
      <c r="AL12" s="249"/>
      <c r="AM12" s="249">
        <v>140499.43395090717</v>
      </c>
      <c r="AN12" s="270">
        <f t="shared" si="4"/>
        <v>418817.32487811887</v>
      </c>
      <c r="AO12" s="249">
        <v>373805.29871840368</v>
      </c>
      <c r="AP12" s="249"/>
      <c r="AQ12" s="249">
        <v>45012.026159715191</v>
      </c>
      <c r="AR12" s="249"/>
      <c r="AS12" s="249"/>
      <c r="AT12" s="249"/>
      <c r="AU12" s="249"/>
      <c r="AV12" s="249"/>
      <c r="AW12" s="249"/>
      <c r="AX12" s="249"/>
      <c r="AY12" s="249">
        <v>0</v>
      </c>
      <c r="AZ12" s="856">
        <v>1529903.6436569188</v>
      </c>
      <c r="BA12" s="290">
        <f t="shared" si="5"/>
        <v>4583426.4574021045</v>
      </c>
      <c r="BB12" s="271">
        <f t="shared" si="6"/>
        <v>1589315.2113546049</v>
      </c>
      <c r="BC12" s="271">
        <f t="shared" si="6"/>
        <v>0</v>
      </c>
      <c r="BD12" s="271">
        <f t="shared" si="6"/>
        <v>1043145.5326155273</v>
      </c>
      <c r="BE12" s="271">
        <f t="shared" si="6"/>
        <v>0</v>
      </c>
      <c r="BF12" s="271">
        <f t="shared" si="6"/>
        <v>0</v>
      </c>
      <c r="BG12" s="271">
        <f t="shared" si="6"/>
        <v>0</v>
      </c>
      <c r="BH12" s="271">
        <f t="shared" si="6"/>
        <v>0</v>
      </c>
      <c r="BI12" s="271">
        <f t="shared" si="6"/>
        <v>0</v>
      </c>
      <c r="BJ12" s="271">
        <f t="shared" si="6"/>
        <v>0</v>
      </c>
      <c r="BK12" s="271">
        <f t="shared" si="6"/>
        <v>0</v>
      </c>
      <c r="BL12" s="291">
        <f t="shared" si="6"/>
        <v>421062.06977505272</v>
      </c>
    </row>
    <row r="13" spans="1:64" x14ac:dyDescent="0.25">
      <c r="A13" s="1498"/>
      <c r="B13" s="126" t="s">
        <v>63</v>
      </c>
      <c r="C13" s="127" t="s">
        <v>343</v>
      </c>
      <c r="D13" s="271">
        <f t="shared" si="1"/>
        <v>0</v>
      </c>
      <c r="E13" s="249"/>
      <c r="F13" s="249"/>
      <c r="G13" s="249"/>
      <c r="H13" s="249"/>
      <c r="I13" s="249"/>
      <c r="J13" s="249"/>
      <c r="K13" s="249"/>
      <c r="L13" s="249"/>
      <c r="M13" s="249"/>
      <c r="N13" s="249"/>
      <c r="O13" s="250"/>
      <c r="P13" s="271">
        <f t="shared" ref="P13:P16" si="7">SUM(Q13:AA13)</f>
        <v>0</v>
      </c>
      <c r="Q13" s="249"/>
      <c r="R13" s="249"/>
      <c r="S13" s="249"/>
      <c r="T13" s="249"/>
      <c r="U13" s="249"/>
      <c r="V13" s="249"/>
      <c r="W13" s="249"/>
      <c r="X13" s="249"/>
      <c r="Y13" s="249"/>
      <c r="Z13" s="249"/>
      <c r="AA13" s="250"/>
      <c r="AB13" s="271">
        <f t="shared" ref="AB13:AB16" si="8">SUM(AC13:AM13)</f>
        <v>0</v>
      </c>
      <c r="AC13" s="249"/>
      <c r="AD13" s="249"/>
      <c r="AE13" s="249"/>
      <c r="AF13" s="249"/>
      <c r="AG13" s="249"/>
      <c r="AH13" s="249"/>
      <c r="AI13" s="249"/>
      <c r="AJ13" s="249"/>
      <c r="AK13" s="249"/>
      <c r="AL13" s="249"/>
      <c r="AM13" s="250"/>
      <c r="AN13" s="270">
        <f t="shared" ref="AN13:AN16" si="9">SUM(AO13:AY13)</f>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8"/>
      <c r="B14" s="126" t="s">
        <v>896</v>
      </c>
      <c r="C14" s="127" t="s">
        <v>897</v>
      </c>
      <c r="D14" s="271">
        <f t="shared" si="1"/>
        <v>1338588.8022091736</v>
      </c>
      <c r="E14" s="249">
        <v>1338588.8022091736</v>
      </c>
      <c r="F14" s="249"/>
      <c r="G14" s="249"/>
      <c r="H14" s="249"/>
      <c r="I14" s="249"/>
      <c r="J14" s="249"/>
      <c r="K14" s="249"/>
      <c r="L14" s="249"/>
      <c r="M14" s="249"/>
      <c r="N14" s="249"/>
      <c r="O14" s="250"/>
      <c r="P14" s="271">
        <f t="shared" si="7"/>
        <v>1678887.6378802967</v>
      </c>
      <c r="Q14" s="249">
        <v>1671621.1578802967</v>
      </c>
      <c r="R14" s="249">
        <v>3633.24</v>
      </c>
      <c r="S14" s="249"/>
      <c r="T14" s="249"/>
      <c r="U14" s="249">
        <v>3633.24</v>
      </c>
      <c r="V14" s="249"/>
      <c r="W14" s="249"/>
      <c r="X14" s="249"/>
      <c r="Y14" s="249"/>
      <c r="Z14" s="249"/>
      <c r="AA14" s="250"/>
      <c r="AB14" s="271">
        <f t="shared" si="8"/>
        <v>2091208.2816267579</v>
      </c>
      <c r="AC14" s="249">
        <v>2087575.0416267579</v>
      </c>
      <c r="AD14" s="249"/>
      <c r="AE14" s="249"/>
      <c r="AF14" s="249"/>
      <c r="AG14" s="249">
        <v>3633.24</v>
      </c>
      <c r="AH14" s="249"/>
      <c r="AI14" s="249"/>
      <c r="AJ14" s="249"/>
      <c r="AK14" s="249"/>
      <c r="AL14" s="249"/>
      <c r="AM14" s="250"/>
      <c r="AN14" s="270">
        <f t="shared" si="9"/>
        <v>1954745.2644397626</v>
      </c>
      <c r="AO14" s="249">
        <v>1954745.2644397626</v>
      </c>
      <c r="AP14" s="249"/>
      <c r="AQ14" s="249"/>
      <c r="AR14" s="249"/>
      <c r="AS14" s="249"/>
      <c r="AT14" s="249"/>
      <c r="AU14" s="249"/>
      <c r="AV14" s="249"/>
      <c r="AW14" s="249"/>
      <c r="AX14" s="249"/>
      <c r="AY14" s="250"/>
      <c r="AZ14" s="856">
        <v>-40298.319999999811</v>
      </c>
      <c r="BA14" s="290">
        <f t="shared" si="5"/>
        <v>7023131.6661559921</v>
      </c>
      <c r="BB14" s="271">
        <f t="shared" si="6"/>
        <v>7052530.2661559908</v>
      </c>
      <c r="BC14" s="271">
        <f t="shared" si="6"/>
        <v>3633.24</v>
      </c>
      <c r="BD14" s="271">
        <f t="shared" si="6"/>
        <v>0</v>
      </c>
      <c r="BE14" s="271">
        <f t="shared" si="6"/>
        <v>0</v>
      </c>
      <c r="BF14" s="271">
        <f t="shared" si="6"/>
        <v>7266.48</v>
      </c>
      <c r="BG14" s="271">
        <f t="shared" si="6"/>
        <v>0</v>
      </c>
      <c r="BH14" s="271">
        <f t="shared" si="6"/>
        <v>0</v>
      </c>
      <c r="BI14" s="271">
        <f t="shared" si="6"/>
        <v>0</v>
      </c>
      <c r="BJ14" s="271">
        <f t="shared" si="6"/>
        <v>0</v>
      </c>
      <c r="BK14" s="271">
        <f t="shared" si="6"/>
        <v>0</v>
      </c>
      <c r="BL14" s="291">
        <f t="shared" si="6"/>
        <v>0</v>
      </c>
    </row>
    <row r="15" spans="1:64" x14ac:dyDescent="0.25">
      <c r="A15" s="1498"/>
      <c r="B15" s="126" t="s">
        <v>94</v>
      </c>
      <c r="C15" s="127" t="s">
        <v>146</v>
      </c>
      <c r="D15" s="270">
        <f t="shared" si="1"/>
        <v>0</v>
      </c>
      <c r="E15" s="249"/>
      <c r="F15" s="249"/>
      <c r="G15" s="249"/>
      <c r="H15" s="249"/>
      <c r="I15" s="249"/>
      <c r="J15" s="249"/>
      <c r="K15" s="249"/>
      <c r="L15" s="249"/>
      <c r="M15" s="249"/>
      <c r="N15" s="249"/>
      <c r="O15" s="249"/>
      <c r="P15" s="270">
        <f t="shared" si="7"/>
        <v>0</v>
      </c>
      <c r="Q15" s="249"/>
      <c r="R15" s="249"/>
      <c r="S15" s="249"/>
      <c r="T15" s="249"/>
      <c r="U15" s="249"/>
      <c r="V15" s="249"/>
      <c r="W15" s="249"/>
      <c r="X15" s="249"/>
      <c r="Y15" s="249"/>
      <c r="Z15" s="249"/>
      <c r="AA15" s="250"/>
      <c r="AB15" s="270">
        <f t="shared" si="8"/>
        <v>0</v>
      </c>
      <c r="AC15" s="249"/>
      <c r="AD15" s="249"/>
      <c r="AE15" s="249"/>
      <c r="AF15" s="249"/>
      <c r="AG15" s="249"/>
      <c r="AH15" s="249"/>
      <c r="AI15" s="249"/>
      <c r="AJ15" s="249"/>
      <c r="AK15" s="249"/>
      <c r="AL15" s="249"/>
      <c r="AM15" s="250"/>
      <c r="AN15" s="270">
        <f t="shared" si="9"/>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8"/>
      <c r="B16" s="126" t="s">
        <v>35</v>
      </c>
      <c r="C16" s="127" t="s">
        <v>13</v>
      </c>
      <c r="D16" s="270">
        <f t="shared" si="1"/>
        <v>224584.74397732885</v>
      </c>
      <c r="E16" s="249">
        <v>39519.001252220405</v>
      </c>
      <c r="F16" s="249"/>
      <c r="G16" s="249">
        <v>8591.4627251085967</v>
      </c>
      <c r="H16" s="249"/>
      <c r="I16" s="249"/>
      <c r="J16" s="249"/>
      <c r="K16" s="249"/>
      <c r="L16" s="249"/>
      <c r="M16" s="249"/>
      <c r="N16" s="249">
        <v>176474.27999999985</v>
      </c>
      <c r="O16" s="249"/>
      <c r="P16" s="270">
        <f t="shared" si="7"/>
        <v>578344.41513325996</v>
      </c>
      <c r="Q16" s="249">
        <v>391944.2265254939</v>
      </c>
      <c r="R16" s="249"/>
      <c r="S16" s="249">
        <v>9925.9086077662578</v>
      </c>
      <c r="T16" s="249"/>
      <c r="U16" s="249"/>
      <c r="V16" s="249"/>
      <c r="W16" s="249"/>
      <c r="X16" s="249"/>
      <c r="Y16" s="249"/>
      <c r="Z16" s="249">
        <v>176474.27999999985</v>
      </c>
      <c r="AA16" s="250"/>
      <c r="AB16" s="270">
        <f t="shared" si="8"/>
        <v>709962.15231224068</v>
      </c>
      <c r="AC16" s="249">
        <v>554297.81648713036</v>
      </c>
      <c r="AD16" s="249"/>
      <c r="AE16" s="249">
        <v>10430.615825110304</v>
      </c>
      <c r="AF16" s="249"/>
      <c r="AG16" s="249"/>
      <c r="AH16" s="249"/>
      <c r="AI16" s="249"/>
      <c r="AJ16" s="249"/>
      <c r="AK16" s="249"/>
      <c r="AL16" s="249">
        <v>145233.71999999997</v>
      </c>
      <c r="AM16" s="250"/>
      <c r="AN16" s="270">
        <f t="shared" si="9"/>
        <v>283907.45471485693</v>
      </c>
      <c r="AO16" s="249">
        <v>283907.45471485693</v>
      </c>
      <c r="AP16" s="249"/>
      <c r="AQ16" s="249"/>
      <c r="AR16" s="249"/>
      <c r="AS16" s="249"/>
      <c r="AT16" s="249"/>
      <c r="AU16" s="249"/>
      <c r="AV16" s="249"/>
      <c r="AW16" s="249"/>
      <c r="AX16" s="249"/>
      <c r="AY16" s="250"/>
      <c r="AZ16" s="856">
        <v>9793.1411586727481</v>
      </c>
      <c r="BA16" s="290">
        <f t="shared" si="5"/>
        <v>1806591.9072963593</v>
      </c>
      <c r="BB16" s="271">
        <f t="shared" si="6"/>
        <v>1269668.4989797017</v>
      </c>
      <c r="BC16" s="271">
        <f t="shared" si="6"/>
        <v>0</v>
      </c>
      <c r="BD16" s="271">
        <f t="shared" si="6"/>
        <v>28947.987157985161</v>
      </c>
      <c r="BE16" s="271">
        <f t="shared" si="6"/>
        <v>0</v>
      </c>
      <c r="BF16" s="271">
        <f t="shared" si="6"/>
        <v>0</v>
      </c>
      <c r="BG16" s="271">
        <f t="shared" si="6"/>
        <v>0</v>
      </c>
      <c r="BH16" s="271">
        <f t="shared" si="6"/>
        <v>0</v>
      </c>
      <c r="BI16" s="271">
        <f t="shared" si="6"/>
        <v>0</v>
      </c>
      <c r="BJ16" s="271">
        <f t="shared" si="6"/>
        <v>0</v>
      </c>
      <c r="BK16" s="271">
        <f t="shared" si="6"/>
        <v>498182.27999999968</v>
      </c>
      <c r="BL16" s="291">
        <f t="shared" si="6"/>
        <v>0</v>
      </c>
    </row>
    <row r="17" spans="1:64" s="209" customFormat="1" x14ac:dyDescent="0.25">
      <c r="A17" s="1498"/>
      <c r="B17" s="128" t="s">
        <v>201</v>
      </c>
      <c r="C17" s="309" t="s">
        <v>14</v>
      </c>
      <c r="D17" s="272">
        <f>SUM(D11:D16)</f>
        <v>120664089.0610407</v>
      </c>
      <c r="E17" s="272">
        <f>SUM(E11:E16)</f>
        <v>55587757.817894816</v>
      </c>
      <c r="F17" s="272">
        <f>SUM(F11:F16)</f>
        <v>5600173.1299999999</v>
      </c>
      <c r="G17" s="272">
        <f t="shared" ref="G17:O17" si="10">SUM(G11:G16)</f>
        <v>16122868.009490477</v>
      </c>
      <c r="H17" s="272">
        <f t="shared" si="10"/>
        <v>26333032.030000001</v>
      </c>
      <c r="I17" s="272">
        <f t="shared" si="10"/>
        <v>4909052.4000000004</v>
      </c>
      <c r="J17" s="272">
        <f t="shared" si="10"/>
        <v>415419.76</v>
      </c>
      <c r="K17" s="272">
        <f t="shared" si="10"/>
        <v>50046.96</v>
      </c>
      <c r="L17" s="272">
        <f t="shared" si="10"/>
        <v>5767812.2400000002</v>
      </c>
      <c r="M17" s="272">
        <f t="shared" si="10"/>
        <v>950274.62</v>
      </c>
      <c r="N17" s="272">
        <f t="shared" si="10"/>
        <v>1081360.7799999998</v>
      </c>
      <c r="O17" s="272">
        <f t="shared" si="10"/>
        <v>3846291.3136554034</v>
      </c>
      <c r="P17" s="288">
        <f>SUM(P11:P16)</f>
        <v>129091267.16509847</v>
      </c>
      <c r="Q17" s="272">
        <f>SUM(Q11:Q16)</f>
        <v>62251963.57746613</v>
      </c>
      <c r="R17" s="272">
        <f>SUM(R11:R16)</f>
        <v>6166291.5700000003</v>
      </c>
      <c r="S17" s="272">
        <f t="shared" ref="S17:AA17" si="11">SUM(S11:S16)</f>
        <v>17222892.265463624</v>
      </c>
      <c r="T17" s="272">
        <f t="shared" si="11"/>
        <v>26016025.73</v>
      </c>
      <c r="U17" s="272">
        <f t="shared" si="11"/>
        <v>4706501.6500000004</v>
      </c>
      <c r="V17" s="272">
        <f t="shared" si="11"/>
        <v>449137.08</v>
      </c>
      <c r="W17" s="272">
        <f t="shared" si="11"/>
        <v>51391.95</v>
      </c>
      <c r="X17" s="272">
        <f t="shared" si="11"/>
        <v>5954327.4299999997</v>
      </c>
      <c r="Y17" s="272">
        <f t="shared" si="11"/>
        <v>1114551.19</v>
      </c>
      <c r="Z17" s="272">
        <f t="shared" si="11"/>
        <v>1107454.5999999999</v>
      </c>
      <c r="AA17" s="281">
        <f t="shared" si="11"/>
        <v>4050730.1221687426</v>
      </c>
      <c r="AB17" s="288">
        <f>SUM(AB11:AB16)</f>
        <v>135508519.09586695</v>
      </c>
      <c r="AC17" s="272">
        <f>SUM(AC11:AC16)</f>
        <v>67746820.303256333</v>
      </c>
      <c r="AD17" s="272">
        <f>SUM(AD11:AD16)</f>
        <v>6664585.7800000003</v>
      </c>
      <c r="AE17" s="272">
        <f t="shared" ref="AE17:AM17" si="12">SUM(AE11:AE16)</f>
        <v>17333408.478659697</v>
      </c>
      <c r="AF17" s="272">
        <f t="shared" si="12"/>
        <v>25693416.449999999</v>
      </c>
      <c r="AG17" s="272">
        <f t="shared" si="12"/>
        <v>4681294.4000000004</v>
      </c>
      <c r="AH17" s="272">
        <f t="shared" si="12"/>
        <v>434524.15999999997</v>
      </c>
      <c r="AI17" s="272">
        <f t="shared" si="12"/>
        <v>48908.6</v>
      </c>
      <c r="AJ17" s="272">
        <f t="shared" si="12"/>
        <v>6314293.29</v>
      </c>
      <c r="AK17" s="272">
        <f t="shared" si="12"/>
        <v>1192101.8999999999</v>
      </c>
      <c r="AL17" s="272">
        <f t="shared" si="12"/>
        <v>1103811.3999999999</v>
      </c>
      <c r="AM17" s="272">
        <f t="shared" si="12"/>
        <v>4295354.333950907</v>
      </c>
      <c r="AN17" s="288">
        <f>SUM(AN11:AN16)</f>
        <v>144149999.18403274</v>
      </c>
      <c r="AO17" s="272">
        <f>SUM(AO11:AO16)</f>
        <v>72149810.487873018</v>
      </c>
      <c r="AP17" s="272">
        <f t="shared" ref="AP17:AZ17" si="13">SUM(AP11:AP16)</f>
        <v>7169727.8600000003</v>
      </c>
      <c r="AQ17" s="272">
        <f t="shared" si="13"/>
        <v>18263194.006159715</v>
      </c>
      <c r="AR17" s="272">
        <f t="shared" si="13"/>
        <v>26762854.18</v>
      </c>
      <c r="AS17" s="272">
        <f t="shared" si="13"/>
        <v>4347100.49</v>
      </c>
      <c r="AT17" s="272">
        <f t="shared" si="13"/>
        <v>464313.55</v>
      </c>
      <c r="AU17" s="272">
        <f t="shared" si="13"/>
        <v>32129.9</v>
      </c>
      <c r="AV17" s="272">
        <f t="shared" si="13"/>
        <v>7319374.5199999996</v>
      </c>
      <c r="AW17" s="272">
        <f t="shared" si="13"/>
        <v>1449124.37</v>
      </c>
      <c r="AX17" s="272">
        <f t="shared" si="13"/>
        <v>1080028.8500000001</v>
      </c>
      <c r="AY17" s="281">
        <f t="shared" si="13"/>
        <v>5112340.97</v>
      </c>
      <c r="AZ17" s="293">
        <f t="shared" si="13"/>
        <v>-716238.86518437997</v>
      </c>
      <c r="BA17" s="292">
        <f>SUM(BA11:BA16)</f>
        <v>528697635.6408546</v>
      </c>
      <c r="BB17" s="272">
        <f>SUM(BB11:BB16)</f>
        <v>257736352.1864903</v>
      </c>
      <c r="BC17" s="272">
        <f t="shared" ref="BC17:BL17" si="14">SUM(BC11:BC16)</f>
        <v>25600778.34</v>
      </c>
      <c r="BD17" s="272">
        <f t="shared" si="14"/>
        <v>68942362.759773523</v>
      </c>
      <c r="BE17" s="272">
        <f t="shared" si="14"/>
        <v>104805328.39000002</v>
      </c>
      <c r="BF17" s="272">
        <f t="shared" si="14"/>
        <v>18643948.940000001</v>
      </c>
      <c r="BG17" s="272">
        <f t="shared" si="14"/>
        <v>1763394.55</v>
      </c>
      <c r="BH17" s="272">
        <f t="shared" si="14"/>
        <v>182477.41</v>
      </c>
      <c r="BI17" s="272">
        <f t="shared" si="14"/>
        <v>25355807.48</v>
      </c>
      <c r="BJ17" s="272">
        <f>SUM(BJ11:BJ16)</f>
        <v>4706052.08</v>
      </c>
      <c r="BK17" s="272">
        <f t="shared" si="14"/>
        <v>4372655.63</v>
      </c>
      <c r="BL17" s="293">
        <f t="shared" si="14"/>
        <v>17304716.739775054</v>
      </c>
    </row>
    <row r="18" spans="1:64" customFormat="1" ht="14.85" customHeight="1" x14ac:dyDescent="0.25">
      <c r="A18" s="1500" t="s">
        <v>268</v>
      </c>
      <c r="B18" s="1501"/>
      <c r="C18" s="1502"/>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92" t="s">
        <v>247</v>
      </c>
      <c r="AO18" s="1461"/>
      <c r="AP18" s="1461"/>
      <c r="AQ18" s="1461"/>
      <c r="AR18" s="1461"/>
      <c r="AS18" s="1461"/>
      <c r="AT18" s="1461"/>
      <c r="AU18" s="1461"/>
      <c r="AV18" s="1461"/>
      <c r="AW18" s="1461"/>
      <c r="AX18" s="1461"/>
      <c r="AY18" s="1493"/>
      <c r="AZ18" s="719"/>
      <c r="BA18" s="1460" t="s">
        <v>807</v>
      </c>
      <c r="BB18" s="1461"/>
      <c r="BC18" s="1461"/>
      <c r="BD18" s="1461"/>
      <c r="BE18" s="1461"/>
      <c r="BF18" s="1461"/>
      <c r="BG18" s="1461"/>
      <c r="BH18" s="1461"/>
      <c r="BI18" s="1461"/>
      <c r="BJ18" s="1461"/>
      <c r="BK18" s="1461"/>
      <c r="BL18" s="1462"/>
    </row>
    <row r="19" spans="1:64" customFormat="1" ht="45" customHeight="1" x14ac:dyDescent="0.25">
      <c r="A19" s="1503"/>
      <c r="B19" s="1504"/>
      <c r="C19" s="1505"/>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244" t="s">
        <v>36</v>
      </c>
      <c r="BB19" s="215" t="s">
        <v>918</v>
      </c>
      <c r="BC19" s="215" t="s">
        <v>919</v>
      </c>
      <c r="BD19" s="215" t="s">
        <v>920</v>
      </c>
      <c r="BE19" s="215" t="s">
        <v>921</v>
      </c>
      <c r="BF19" s="215" t="s">
        <v>47</v>
      </c>
      <c r="BG19" s="215" t="s">
        <v>48</v>
      </c>
      <c r="BH19" s="215" t="s">
        <v>50</v>
      </c>
      <c r="BI19" s="215" t="s">
        <v>49</v>
      </c>
      <c r="BJ19" s="215" t="s">
        <v>1523</v>
      </c>
      <c r="BK19" s="215" t="s">
        <v>136</v>
      </c>
      <c r="BL19" s="217" t="s">
        <v>137</v>
      </c>
    </row>
    <row r="20" spans="1:64" ht="14.85" customHeight="1" x14ac:dyDescent="0.25">
      <c r="A20" s="1497" t="s">
        <v>0</v>
      </c>
      <c r="B20" s="124">
        <v>2.1</v>
      </c>
      <c r="C20" s="125" t="s">
        <v>147</v>
      </c>
      <c r="D20" s="273">
        <f t="shared" ref="D20:D27" si="15">SUM(E20:O20)</f>
        <v>11557220.039999997</v>
      </c>
      <c r="E20" s="251">
        <v>5199848.1399999997</v>
      </c>
      <c r="F20" s="251">
        <v>277066.92</v>
      </c>
      <c r="G20" s="251">
        <v>1981700.11</v>
      </c>
      <c r="H20" s="251">
        <v>3015135.84</v>
      </c>
      <c r="I20" s="251">
        <v>24407.22</v>
      </c>
      <c r="J20" s="251">
        <v>20957.79</v>
      </c>
      <c r="K20" s="251">
        <v>0</v>
      </c>
      <c r="L20" s="251">
        <v>232488.19999999998</v>
      </c>
      <c r="M20" s="251">
        <v>65740.929999999993</v>
      </c>
      <c r="N20" s="251">
        <v>19102.870000000003</v>
      </c>
      <c r="O20" s="252">
        <v>720772.02</v>
      </c>
      <c r="P20" s="273">
        <f t="shared" ref="P20:P27" si="16">SUM(Q20:AA20)</f>
        <v>15433017.850000001</v>
      </c>
      <c r="Q20" s="251">
        <v>6764798.79</v>
      </c>
      <c r="R20" s="251">
        <v>377783.9</v>
      </c>
      <c r="S20" s="251">
        <v>3202862.5100000002</v>
      </c>
      <c r="T20" s="251">
        <v>3592421.94</v>
      </c>
      <c r="U20" s="251">
        <v>54457.97</v>
      </c>
      <c r="V20" s="251">
        <v>10295.32</v>
      </c>
      <c r="W20" s="251">
        <v>100.95</v>
      </c>
      <c r="X20" s="251">
        <v>540161.62</v>
      </c>
      <c r="Y20" s="251">
        <v>92017.32</v>
      </c>
      <c r="Z20" s="251">
        <v>22077.97</v>
      </c>
      <c r="AA20" s="252">
        <v>776039.56</v>
      </c>
      <c r="AB20" s="273">
        <f t="shared" ref="AB20:AB27" si="17">SUM(AC20:AM20)</f>
        <v>13869501.41</v>
      </c>
      <c r="AC20" s="251">
        <v>6460512.9899999993</v>
      </c>
      <c r="AD20" s="251">
        <v>614650.53</v>
      </c>
      <c r="AE20" s="251">
        <v>2430952.46</v>
      </c>
      <c r="AF20" s="251">
        <v>2624157.37</v>
      </c>
      <c r="AG20" s="251">
        <v>64394.35</v>
      </c>
      <c r="AH20" s="251">
        <v>18206.91</v>
      </c>
      <c r="AI20" s="251">
        <v>1483</v>
      </c>
      <c r="AJ20" s="251">
        <v>587951.87</v>
      </c>
      <c r="AK20" s="251">
        <v>97372.85</v>
      </c>
      <c r="AL20" s="251">
        <v>402344.16000000003</v>
      </c>
      <c r="AM20" s="252">
        <v>567474.91999999993</v>
      </c>
      <c r="AN20" s="276">
        <f t="shared" ref="AN20:AN27" si="18">SUM(AO20:AY20)</f>
        <v>11371042.689999999</v>
      </c>
      <c r="AO20" s="251">
        <v>5560424.4199999999</v>
      </c>
      <c r="AP20" s="251">
        <v>404058.6</v>
      </c>
      <c r="AQ20" s="251">
        <v>1959058.6099999999</v>
      </c>
      <c r="AR20" s="251">
        <v>2321556.2200000002</v>
      </c>
      <c r="AS20" s="251">
        <v>28302.68</v>
      </c>
      <c r="AT20" s="251">
        <v>9130.5499999999993</v>
      </c>
      <c r="AU20" s="251">
        <v>0</v>
      </c>
      <c r="AV20" s="249">
        <v>275900.49</v>
      </c>
      <c r="AW20" s="251">
        <v>35843.919999999998</v>
      </c>
      <c r="AX20" s="251">
        <v>50162.18</v>
      </c>
      <c r="AY20" s="252">
        <v>726605.02</v>
      </c>
      <c r="AZ20" s="857">
        <v>1553336.65</v>
      </c>
      <c r="BA20" s="294">
        <f t="shared" ref="BA20:BA27" si="19">SUM(BB20:BL20)+AZ20</f>
        <v>53784118.640000001</v>
      </c>
      <c r="BB20" s="271">
        <f t="shared" ref="BB20:BL27" si="20">E20+Q20+AC20+AO20</f>
        <v>23985584.339999996</v>
      </c>
      <c r="BC20" s="271">
        <f t="shared" si="20"/>
        <v>1673559.9500000002</v>
      </c>
      <c r="BD20" s="271">
        <f t="shared" si="20"/>
        <v>9574573.6899999995</v>
      </c>
      <c r="BE20" s="271">
        <f t="shared" si="20"/>
        <v>11553271.369999999</v>
      </c>
      <c r="BF20" s="271">
        <f t="shared" si="20"/>
        <v>171562.22</v>
      </c>
      <c r="BG20" s="271">
        <f t="shared" si="20"/>
        <v>58590.570000000007</v>
      </c>
      <c r="BH20" s="271">
        <f t="shared" si="20"/>
        <v>1583.95</v>
      </c>
      <c r="BI20" s="271">
        <f t="shared" si="20"/>
        <v>1636502.18</v>
      </c>
      <c r="BJ20" s="271">
        <f t="shared" si="20"/>
        <v>290975.02</v>
      </c>
      <c r="BK20" s="271">
        <f t="shared" si="20"/>
        <v>493687.18000000005</v>
      </c>
      <c r="BL20" s="295">
        <f t="shared" si="20"/>
        <v>2790891.52</v>
      </c>
    </row>
    <row r="21" spans="1:64" ht="24.75" x14ac:dyDescent="0.25">
      <c r="A21" s="1498"/>
      <c r="B21" s="126">
        <v>2.2000000000000002</v>
      </c>
      <c r="C21" s="127" t="s">
        <v>148</v>
      </c>
      <c r="D21" s="274">
        <f t="shared" si="15"/>
        <v>234976.60440396989</v>
      </c>
      <c r="E21" s="253">
        <v>219446.40179538098</v>
      </c>
      <c r="F21" s="253">
        <v>11591.134760478315</v>
      </c>
      <c r="G21" s="253">
        <v>246.35772125811474</v>
      </c>
      <c r="H21" s="253">
        <v>337.37103663949824</v>
      </c>
      <c r="I21" s="253">
        <v>-526.22433273553088</v>
      </c>
      <c r="J21" s="253">
        <v>876.77218258969503</v>
      </c>
      <c r="K21" s="253">
        <v>0</v>
      </c>
      <c r="L21" s="253">
        <v>25.269600755106062</v>
      </c>
      <c r="M21" s="253">
        <v>7.391534562332664</v>
      </c>
      <c r="N21" s="253">
        <v>124.85890575109003</v>
      </c>
      <c r="O21" s="254">
        <v>2847.2711992903241</v>
      </c>
      <c r="P21" s="274">
        <f t="shared" si="16"/>
        <v>189656.57586622107</v>
      </c>
      <c r="Q21" s="253">
        <v>169586.62424647057</v>
      </c>
      <c r="R21" s="253">
        <v>9425.8061927964645</v>
      </c>
      <c r="S21" s="253">
        <v>4350.5846016353389</v>
      </c>
      <c r="T21" s="253">
        <v>4548.0614800812646</v>
      </c>
      <c r="U21" s="253">
        <v>-1657.5587230223414</v>
      </c>
      <c r="V21" s="253">
        <v>256.87090162609218</v>
      </c>
      <c r="W21" s="253">
        <v>-3.1262804529693229</v>
      </c>
      <c r="X21" s="253">
        <v>684.03353662893903</v>
      </c>
      <c r="Y21" s="253">
        <v>116.56556063049131</v>
      </c>
      <c r="Z21" s="253">
        <v>209.99753845183648</v>
      </c>
      <c r="AA21" s="254">
        <v>2138.7168113753846</v>
      </c>
      <c r="AB21" s="274">
        <f t="shared" si="17"/>
        <v>369749.89803270192</v>
      </c>
      <c r="AC21" s="253">
        <v>283087.07096653536</v>
      </c>
      <c r="AD21" s="253">
        <v>26362.295910437719</v>
      </c>
      <c r="AE21" s="253">
        <v>22402.526316732907</v>
      </c>
      <c r="AF21" s="253">
        <v>23093.016895268498</v>
      </c>
      <c r="AG21" s="253">
        <v>-2555.1605892791295</v>
      </c>
      <c r="AH21" s="253">
        <v>780.89243498205076</v>
      </c>
      <c r="AI21" s="253">
        <v>-58.897405307065682</v>
      </c>
      <c r="AJ21" s="253">
        <v>5175.0830777857391</v>
      </c>
      <c r="AK21" s="253">
        <v>857.19332497365099</v>
      </c>
      <c r="AL21" s="253">
        <v>6461.8846076665932</v>
      </c>
      <c r="AM21" s="254">
        <v>4143.9924929055778</v>
      </c>
      <c r="AN21" s="289">
        <f t="shared" si="18"/>
        <v>916329.78581123659</v>
      </c>
      <c r="AO21" s="253">
        <v>525159.38668988063</v>
      </c>
      <c r="AP21" s="253">
        <v>38161.685248258756</v>
      </c>
      <c r="AQ21" s="253">
        <v>135086.55448070765</v>
      </c>
      <c r="AR21" s="253">
        <v>154449.59195330503</v>
      </c>
      <c r="AS21" s="253">
        <v>-666.33871465084428</v>
      </c>
      <c r="AT21" s="253">
        <v>862.34317310283427</v>
      </c>
      <c r="AU21" s="253">
        <v>0</v>
      </c>
      <c r="AV21" s="253">
        <v>18166.303044731954</v>
      </c>
      <c r="AW21" s="253">
        <v>2360.1472038333141</v>
      </c>
      <c r="AX21" s="253">
        <v>2980.1101926318565</v>
      </c>
      <c r="AY21" s="254">
        <v>39770.002539435372</v>
      </c>
      <c r="AZ21" s="526">
        <v>-3237390.3001682465</v>
      </c>
      <c r="BA21" s="296">
        <f t="shared" si="19"/>
        <v>-1526677.4360541173</v>
      </c>
      <c r="BB21" s="271">
        <f t="shared" si="20"/>
        <v>1197279.4836982675</v>
      </c>
      <c r="BC21" s="271">
        <f t="shared" si="20"/>
        <v>85540.92211197126</v>
      </c>
      <c r="BD21" s="271">
        <f t="shared" si="20"/>
        <v>162086.02312033402</v>
      </c>
      <c r="BE21" s="271">
        <f t="shared" si="20"/>
        <v>182428.04136529431</v>
      </c>
      <c r="BF21" s="271">
        <f t="shared" si="20"/>
        <v>-5405.2823596878452</v>
      </c>
      <c r="BG21" s="271">
        <f t="shared" si="20"/>
        <v>2776.8786923006719</v>
      </c>
      <c r="BH21" s="271">
        <f t="shared" si="20"/>
        <v>-62.023685760035008</v>
      </c>
      <c r="BI21" s="271">
        <f t="shared" si="20"/>
        <v>24050.689259901737</v>
      </c>
      <c r="BJ21" s="271">
        <f t="shared" si="20"/>
        <v>3341.2976239997888</v>
      </c>
      <c r="BK21" s="271">
        <f t="shared" si="20"/>
        <v>9776.8512445013766</v>
      </c>
      <c r="BL21" s="291">
        <f t="shared" si="20"/>
        <v>48899.983043006658</v>
      </c>
    </row>
    <row r="22" spans="1:64" x14ac:dyDescent="0.25">
      <c r="A22" s="1498"/>
      <c r="B22" s="126">
        <v>2.2999999999999998</v>
      </c>
      <c r="C22" s="127" t="s">
        <v>149</v>
      </c>
      <c r="D22" s="274">
        <f t="shared" si="15"/>
        <v>4426618.3000000017</v>
      </c>
      <c r="E22" s="253">
        <v>2926532.32</v>
      </c>
      <c r="F22" s="253">
        <v>264570.52</v>
      </c>
      <c r="G22" s="253">
        <v>274817.98</v>
      </c>
      <c r="H22" s="253">
        <v>754070.88000000094</v>
      </c>
      <c r="I22" s="253">
        <v>13183.650000000001</v>
      </c>
      <c r="J22" s="253">
        <v>8609.17</v>
      </c>
      <c r="K22" s="253">
        <v>132.24</v>
      </c>
      <c r="L22" s="253">
        <v>90984.03</v>
      </c>
      <c r="M22" s="253">
        <v>1420.08</v>
      </c>
      <c r="N22" s="253">
        <v>6141.27</v>
      </c>
      <c r="O22" s="254">
        <v>86156.160000000091</v>
      </c>
      <c r="P22" s="274">
        <f t="shared" si="16"/>
        <v>5314400.7100000307</v>
      </c>
      <c r="Q22" s="253">
        <v>3731593.5800000303</v>
      </c>
      <c r="R22" s="253">
        <v>316399.08</v>
      </c>
      <c r="S22" s="253">
        <v>312422.21000000002</v>
      </c>
      <c r="T22" s="253">
        <v>714777.37</v>
      </c>
      <c r="U22" s="253">
        <v>12832.410000000002</v>
      </c>
      <c r="V22" s="253">
        <v>10719.59</v>
      </c>
      <c r="W22" s="253">
        <v>228.2</v>
      </c>
      <c r="X22" s="253">
        <v>134657.76999999999</v>
      </c>
      <c r="Y22" s="253">
        <v>4480.24</v>
      </c>
      <c r="Z22" s="253">
        <v>6163.25</v>
      </c>
      <c r="AA22" s="254">
        <v>70127.009999999995</v>
      </c>
      <c r="AB22" s="274">
        <f t="shared" si="17"/>
        <v>5801399.23000002</v>
      </c>
      <c r="AC22" s="253">
        <v>4221425.9900000198</v>
      </c>
      <c r="AD22" s="253">
        <v>337849.16</v>
      </c>
      <c r="AE22" s="253">
        <v>377192.86</v>
      </c>
      <c r="AF22" s="253">
        <v>632054.84</v>
      </c>
      <c r="AG22" s="253">
        <v>25561.43</v>
      </c>
      <c r="AH22" s="253">
        <v>12168.62</v>
      </c>
      <c r="AI22" s="253">
        <v>201.23</v>
      </c>
      <c r="AJ22" s="253">
        <v>107448.32999999999</v>
      </c>
      <c r="AK22" s="253">
        <v>2444.04</v>
      </c>
      <c r="AL22" s="253">
        <v>11343.35</v>
      </c>
      <c r="AM22" s="254">
        <v>73709.38</v>
      </c>
      <c r="AN22" s="289">
        <f t="shared" si="18"/>
        <v>5948755.9500000309</v>
      </c>
      <c r="AO22" s="253">
        <v>4402387.3700000299</v>
      </c>
      <c r="AP22" s="253">
        <v>398579.72</v>
      </c>
      <c r="AQ22" s="253">
        <v>308059.90000000002</v>
      </c>
      <c r="AR22" s="253">
        <v>625936.14000000095</v>
      </c>
      <c r="AS22" s="253">
        <v>25335.67</v>
      </c>
      <c r="AT22" s="253">
        <v>16192.43</v>
      </c>
      <c r="AU22" s="253">
        <v>820.56</v>
      </c>
      <c r="AV22" s="253">
        <v>99275.46</v>
      </c>
      <c r="AW22" s="253">
        <v>5692.65</v>
      </c>
      <c r="AX22" s="253">
        <v>9637.1899999999987</v>
      </c>
      <c r="AY22" s="254">
        <v>56838.86</v>
      </c>
      <c r="AZ22" s="526">
        <v>-519861.87000000017</v>
      </c>
      <c r="BA22" s="296">
        <f t="shared" si="19"/>
        <v>20971312.320000079</v>
      </c>
      <c r="BB22" s="271">
        <f t="shared" si="20"/>
        <v>15281939.26000008</v>
      </c>
      <c r="BC22" s="271">
        <f t="shared" si="20"/>
        <v>1317398.48</v>
      </c>
      <c r="BD22" s="271">
        <f t="shared" si="20"/>
        <v>1272492.95</v>
      </c>
      <c r="BE22" s="271">
        <f t="shared" si="20"/>
        <v>2726839.2300000018</v>
      </c>
      <c r="BF22" s="271">
        <f t="shared" si="20"/>
        <v>76913.16</v>
      </c>
      <c r="BG22" s="271">
        <f t="shared" si="20"/>
        <v>47689.810000000005</v>
      </c>
      <c r="BH22" s="271">
        <f t="shared" si="20"/>
        <v>1382.23</v>
      </c>
      <c r="BI22" s="271">
        <f t="shared" si="20"/>
        <v>432365.59</v>
      </c>
      <c r="BJ22" s="271">
        <f t="shared" si="20"/>
        <v>14037.01</v>
      </c>
      <c r="BK22" s="271">
        <f t="shared" si="20"/>
        <v>33285.06</v>
      </c>
      <c r="BL22" s="291">
        <f t="shared" si="20"/>
        <v>286831.41000000009</v>
      </c>
    </row>
    <row r="23" spans="1:64" x14ac:dyDescent="0.25">
      <c r="A23" s="1498"/>
      <c r="B23" s="126">
        <v>2.4</v>
      </c>
      <c r="C23" s="127" t="s">
        <v>150</v>
      </c>
      <c r="D23" s="274">
        <f t="shared" si="15"/>
        <v>4880785.0200000079</v>
      </c>
      <c r="E23" s="253">
        <v>3117550.74000001</v>
      </c>
      <c r="F23" s="253">
        <v>190669.72</v>
      </c>
      <c r="G23" s="253">
        <v>606994.17999999889</v>
      </c>
      <c r="H23" s="253">
        <v>737642.46</v>
      </c>
      <c r="I23" s="253">
        <v>73700.710000000006</v>
      </c>
      <c r="J23" s="253">
        <v>13544.97</v>
      </c>
      <c r="K23" s="253">
        <v>2122.5100000000002</v>
      </c>
      <c r="L23" s="253">
        <v>46371.840000000004</v>
      </c>
      <c r="M23" s="253">
        <v>6187.55</v>
      </c>
      <c r="N23" s="253">
        <v>36532.560000000005</v>
      </c>
      <c r="O23" s="254">
        <v>49467.78</v>
      </c>
      <c r="P23" s="274">
        <f t="shared" si="16"/>
        <v>5889438.2900000112</v>
      </c>
      <c r="Q23" s="253">
        <v>3904413.9200000097</v>
      </c>
      <c r="R23" s="253">
        <v>213196.22</v>
      </c>
      <c r="S23" s="253">
        <v>833660.93000000098</v>
      </c>
      <c r="T23" s="253">
        <v>670311.77</v>
      </c>
      <c r="U23" s="253">
        <v>69679.23</v>
      </c>
      <c r="V23" s="253">
        <v>18413.95</v>
      </c>
      <c r="W23" s="253">
        <v>2594.7200000000003</v>
      </c>
      <c r="X23" s="253">
        <v>40718.29</v>
      </c>
      <c r="Y23" s="253">
        <v>34149.160000000003</v>
      </c>
      <c r="Z23" s="253">
        <v>24881.88</v>
      </c>
      <c r="AA23" s="254">
        <v>77418.22</v>
      </c>
      <c r="AB23" s="274">
        <f t="shared" si="17"/>
        <v>6472112.3200000199</v>
      </c>
      <c r="AC23" s="253">
        <v>4496500.4100000197</v>
      </c>
      <c r="AD23" s="253">
        <v>221055.09</v>
      </c>
      <c r="AE23" s="253">
        <v>891895.04</v>
      </c>
      <c r="AF23" s="253">
        <v>647929.41999999993</v>
      </c>
      <c r="AG23" s="253">
        <v>61586.17</v>
      </c>
      <c r="AH23" s="253">
        <v>8946.4599999999991</v>
      </c>
      <c r="AI23" s="253">
        <v>664.75</v>
      </c>
      <c r="AJ23" s="253">
        <v>36411.42</v>
      </c>
      <c r="AK23" s="253">
        <v>19740.419999999998</v>
      </c>
      <c r="AL23" s="253">
        <v>27050.780000000002</v>
      </c>
      <c r="AM23" s="254">
        <v>60332.36</v>
      </c>
      <c r="AN23" s="289">
        <f t="shared" si="18"/>
        <v>6822157.1100000283</v>
      </c>
      <c r="AO23" s="253">
        <v>4818980.6700000297</v>
      </c>
      <c r="AP23" s="253">
        <v>232329.66999999998</v>
      </c>
      <c r="AQ23" s="253">
        <v>876243.09</v>
      </c>
      <c r="AR23" s="253">
        <v>621593.84</v>
      </c>
      <c r="AS23" s="253">
        <v>86172.36</v>
      </c>
      <c r="AT23" s="253">
        <v>17051.38</v>
      </c>
      <c r="AU23" s="253">
        <v>799.92000000000007</v>
      </c>
      <c r="AV23" s="253">
        <v>55306.92</v>
      </c>
      <c r="AW23" s="253">
        <v>2249.9299999999998</v>
      </c>
      <c r="AX23" s="253">
        <v>33213.31</v>
      </c>
      <c r="AY23" s="254">
        <v>78216.01999999999</v>
      </c>
      <c r="AZ23" s="526">
        <v>-61353.779999999962</v>
      </c>
      <c r="BA23" s="296">
        <f t="shared" si="19"/>
        <v>24003138.96000006</v>
      </c>
      <c r="BB23" s="271">
        <f t="shared" si="20"/>
        <v>16337445.740000069</v>
      </c>
      <c r="BC23" s="271">
        <f t="shared" si="20"/>
        <v>857250.7</v>
      </c>
      <c r="BD23" s="271">
        <f t="shared" si="20"/>
        <v>3208793.2399999998</v>
      </c>
      <c r="BE23" s="271">
        <f t="shared" si="20"/>
        <v>2677477.4899999998</v>
      </c>
      <c r="BF23" s="271">
        <f t="shared" si="20"/>
        <v>291138.46999999997</v>
      </c>
      <c r="BG23" s="271">
        <f t="shared" si="20"/>
        <v>57956.759999999995</v>
      </c>
      <c r="BH23" s="271">
        <f t="shared" si="20"/>
        <v>6181.9000000000005</v>
      </c>
      <c r="BI23" s="271">
        <f t="shared" si="20"/>
        <v>178808.47</v>
      </c>
      <c r="BJ23" s="271">
        <f t="shared" si="20"/>
        <v>62327.060000000005</v>
      </c>
      <c r="BK23" s="271">
        <f t="shared" si="20"/>
        <v>121678.53</v>
      </c>
      <c r="BL23" s="291">
        <f t="shared" si="20"/>
        <v>265434.38</v>
      </c>
    </row>
    <row r="24" spans="1:64" ht="13.7" customHeight="1" x14ac:dyDescent="0.25">
      <c r="A24" s="1498"/>
      <c r="B24" s="126">
        <v>2.5</v>
      </c>
      <c r="C24" s="127" t="s">
        <v>151</v>
      </c>
      <c r="D24" s="274">
        <f t="shared" si="15"/>
        <v>271730.9569951804</v>
      </c>
      <c r="E24" s="253">
        <v>252855.09093609609</v>
      </c>
      <c r="F24" s="253">
        <v>19045.041429819536</v>
      </c>
      <c r="G24" s="253">
        <v>32.796402439686169</v>
      </c>
      <c r="H24" s="253">
        <v>78.720716053169298</v>
      </c>
      <c r="I24" s="253">
        <v>-1930.0100708830125</v>
      </c>
      <c r="J24" s="253">
        <v>926.82165825679397</v>
      </c>
      <c r="K24" s="253">
        <v>-50.259352005795144</v>
      </c>
      <c r="L24" s="253">
        <v>2.6503273166075649</v>
      </c>
      <c r="M24" s="253">
        <v>0.33230787345176072</v>
      </c>
      <c r="N24" s="253">
        <v>278.92184357680463</v>
      </c>
      <c r="O24" s="254">
        <v>490.85079663701441</v>
      </c>
      <c r="P24" s="274">
        <f t="shared" si="16"/>
        <v>205891.30870831525</v>
      </c>
      <c r="Q24" s="253">
        <v>190520.36569515176</v>
      </c>
      <c r="R24" s="253">
        <v>13213.539958732761</v>
      </c>
      <c r="S24" s="253">
        <v>1407.9918093567435</v>
      </c>
      <c r="T24" s="253">
        <v>1701.9636260964783</v>
      </c>
      <c r="U24" s="253">
        <v>-2556.6349989953496</v>
      </c>
      <c r="V24" s="253">
        <v>726.88937180775508</v>
      </c>
      <c r="W24" s="253">
        <v>-87.313165941269816</v>
      </c>
      <c r="X24" s="253">
        <v>214.21579931627704</v>
      </c>
      <c r="Y24" s="253">
        <v>48.307767281058617</v>
      </c>
      <c r="Z24" s="253">
        <v>295.28986953588833</v>
      </c>
      <c r="AA24" s="254">
        <v>406.69297597314761</v>
      </c>
      <c r="AB24" s="274">
        <f t="shared" si="17"/>
        <v>420563.38056945789</v>
      </c>
      <c r="AC24" s="253">
        <v>373910.93680862559</v>
      </c>
      <c r="AD24" s="253">
        <v>23971.34388560805</v>
      </c>
      <c r="AE24" s="253">
        <v>11104.388340533123</v>
      </c>
      <c r="AF24" s="253">
        <v>11188.158059477482</v>
      </c>
      <c r="AG24" s="253">
        <v>-3524.8179637781086</v>
      </c>
      <c r="AH24" s="253">
        <v>905.62353721970362</v>
      </c>
      <c r="AI24" s="253">
        <v>-37.068353195311438</v>
      </c>
      <c r="AJ24" s="253">
        <v>1255.0054633984862</v>
      </c>
      <c r="AK24" s="253">
        <v>194.3369760742427</v>
      </c>
      <c r="AL24" s="253">
        <v>616.63238176925518</v>
      </c>
      <c r="AM24" s="254">
        <v>978.84143372539097</v>
      </c>
      <c r="AN24" s="289">
        <f t="shared" si="18"/>
        <v>1111496.1325217683</v>
      </c>
      <c r="AO24" s="253">
        <v>870920.56622686563</v>
      </c>
      <c r="AP24" s="253">
        <v>59586.8162720728</v>
      </c>
      <c r="AQ24" s="253">
        <v>77925.323530127658</v>
      </c>
      <c r="AR24" s="253">
        <v>82076.366281432158</v>
      </c>
      <c r="AS24" s="253">
        <v>-2733.5098564404275</v>
      </c>
      <c r="AT24" s="253">
        <v>3139.7421405531727</v>
      </c>
      <c r="AU24" s="253">
        <v>-41.59485614760839</v>
      </c>
      <c r="AV24" s="253">
        <v>10167.054182540604</v>
      </c>
      <c r="AW24" s="253">
        <v>522.16978848826523</v>
      </c>
      <c r="AX24" s="253">
        <v>2545.621807118232</v>
      </c>
      <c r="AY24" s="254">
        <v>7387.5770051580275</v>
      </c>
      <c r="AZ24" s="526">
        <v>-696865.30094234482</v>
      </c>
      <c r="BA24" s="296">
        <f t="shared" si="19"/>
        <v>1312816.4778523773</v>
      </c>
      <c r="BB24" s="271">
        <f t="shared" si="20"/>
        <v>1688206.9596667392</v>
      </c>
      <c r="BC24" s="271">
        <f t="shared" si="20"/>
        <v>115816.74154623314</v>
      </c>
      <c r="BD24" s="271">
        <f t="shared" si="20"/>
        <v>90470.500082457205</v>
      </c>
      <c r="BE24" s="271">
        <f t="shared" si="20"/>
        <v>95045.208683059289</v>
      </c>
      <c r="BF24" s="271">
        <f t="shared" si="20"/>
        <v>-10744.972890096898</v>
      </c>
      <c r="BG24" s="271">
        <f t="shared" si="20"/>
        <v>5699.0767078374247</v>
      </c>
      <c r="BH24" s="271">
        <f t="shared" si="20"/>
        <v>-216.23572728998479</v>
      </c>
      <c r="BI24" s="271">
        <f t="shared" si="20"/>
        <v>11638.925772571974</v>
      </c>
      <c r="BJ24" s="271">
        <f t="shared" si="20"/>
        <v>765.14683971701834</v>
      </c>
      <c r="BK24" s="271">
        <f t="shared" si="20"/>
        <v>3736.46590200018</v>
      </c>
      <c r="BL24" s="291">
        <f t="shared" si="20"/>
        <v>9263.962211493581</v>
      </c>
    </row>
    <row r="25" spans="1:64" s="255" customFormat="1" x14ac:dyDescent="0.25">
      <c r="A25" s="1498"/>
      <c r="B25" s="126" t="s">
        <v>96</v>
      </c>
      <c r="C25" s="127" t="s">
        <v>7</v>
      </c>
      <c r="D25" s="274">
        <f t="shared" si="15"/>
        <v>0</v>
      </c>
      <c r="E25" s="253">
        <v>0</v>
      </c>
      <c r="F25" s="253">
        <v>0</v>
      </c>
      <c r="G25" s="253">
        <v>0</v>
      </c>
      <c r="H25" s="253">
        <v>0</v>
      </c>
      <c r="I25" s="253">
        <v>0</v>
      </c>
      <c r="J25" s="253">
        <v>0</v>
      </c>
      <c r="K25" s="253">
        <v>0</v>
      </c>
      <c r="L25" s="253">
        <v>0</v>
      </c>
      <c r="M25" s="253">
        <v>0</v>
      </c>
      <c r="N25" s="253">
        <v>0</v>
      </c>
      <c r="O25" s="254">
        <v>0</v>
      </c>
      <c r="P25" s="274">
        <f t="shared" si="16"/>
        <v>0</v>
      </c>
      <c r="Q25" s="253">
        <v>0</v>
      </c>
      <c r="R25" s="253">
        <v>0</v>
      </c>
      <c r="S25" s="253">
        <v>0</v>
      </c>
      <c r="T25" s="253">
        <v>0</v>
      </c>
      <c r="U25" s="253">
        <v>0</v>
      </c>
      <c r="V25" s="253">
        <v>0</v>
      </c>
      <c r="W25" s="253">
        <v>0</v>
      </c>
      <c r="X25" s="253">
        <v>0</v>
      </c>
      <c r="Y25" s="253">
        <v>0</v>
      </c>
      <c r="Z25" s="253">
        <v>0</v>
      </c>
      <c r="AA25" s="254">
        <v>0</v>
      </c>
      <c r="AB25" s="274">
        <f t="shared" si="17"/>
        <v>0</v>
      </c>
      <c r="AC25" s="253">
        <v>0</v>
      </c>
      <c r="AD25" s="253">
        <v>0</v>
      </c>
      <c r="AE25" s="253">
        <v>0</v>
      </c>
      <c r="AF25" s="253">
        <v>0</v>
      </c>
      <c r="AG25" s="253">
        <v>0</v>
      </c>
      <c r="AH25" s="253">
        <v>0</v>
      </c>
      <c r="AI25" s="253">
        <v>0</v>
      </c>
      <c r="AJ25" s="253">
        <v>0</v>
      </c>
      <c r="AK25" s="253">
        <v>0</v>
      </c>
      <c r="AL25" s="253">
        <v>0</v>
      </c>
      <c r="AM25" s="254">
        <v>0</v>
      </c>
      <c r="AN25" s="289">
        <f t="shared" si="18"/>
        <v>0</v>
      </c>
      <c r="AO25" s="253">
        <v>0</v>
      </c>
      <c r="AP25" s="253">
        <v>0</v>
      </c>
      <c r="AQ25" s="253">
        <v>0</v>
      </c>
      <c r="AR25" s="253">
        <v>0</v>
      </c>
      <c r="AS25" s="253">
        <v>0</v>
      </c>
      <c r="AT25" s="253">
        <v>0</v>
      </c>
      <c r="AU25" s="253">
        <v>0</v>
      </c>
      <c r="AV25" s="253">
        <v>0</v>
      </c>
      <c r="AW25" s="253">
        <v>0</v>
      </c>
      <c r="AX25" s="253">
        <v>0</v>
      </c>
      <c r="AY25" s="254">
        <v>0</v>
      </c>
      <c r="AZ25" s="526">
        <v>0</v>
      </c>
      <c r="BA25" s="296">
        <f t="shared" si="19"/>
        <v>0</v>
      </c>
      <c r="BB25" s="271">
        <f t="shared" si="20"/>
        <v>0</v>
      </c>
      <c r="BC25" s="271">
        <f t="shared" si="20"/>
        <v>0</v>
      </c>
      <c r="BD25" s="271">
        <f t="shared" si="20"/>
        <v>0</v>
      </c>
      <c r="BE25" s="271">
        <f t="shared" si="20"/>
        <v>0</v>
      </c>
      <c r="BF25" s="271">
        <f t="shared" si="20"/>
        <v>0</v>
      </c>
      <c r="BG25" s="271">
        <f t="shared" si="20"/>
        <v>0</v>
      </c>
      <c r="BH25" s="271">
        <f t="shared" si="20"/>
        <v>0</v>
      </c>
      <c r="BI25" s="271">
        <f t="shared" si="20"/>
        <v>0</v>
      </c>
      <c r="BJ25" s="271">
        <f t="shared" si="20"/>
        <v>0</v>
      </c>
      <c r="BK25" s="271">
        <f t="shared" si="20"/>
        <v>0</v>
      </c>
      <c r="BL25" s="291">
        <f t="shared" si="20"/>
        <v>0</v>
      </c>
    </row>
    <row r="26" spans="1:64" s="255" customFormat="1" x14ac:dyDescent="0.25">
      <c r="A26" s="1498"/>
      <c r="B26" s="126" t="s">
        <v>152</v>
      </c>
      <c r="C26" s="127" t="s">
        <v>899</v>
      </c>
      <c r="D26" s="274">
        <f t="shared" si="15"/>
        <v>0</v>
      </c>
      <c r="E26" s="253">
        <v>0</v>
      </c>
      <c r="F26" s="253">
        <v>0</v>
      </c>
      <c r="G26" s="253">
        <v>0</v>
      </c>
      <c r="H26" s="253">
        <v>0</v>
      </c>
      <c r="I26" s="253">
        <v>0</v>
      </c>
      <c r="J26" s="253">
        <v>0</v>
      </c>
      <c r="K26" s="253">
        <v>0</v>
      </c>
      <c r="L26" s="253">
        <v>0</v>
      </c>
      <c r="M26" s="253">
        <v>0</v>
      </c>
      <c r="N26" s="253">
        <v>0</v>
      </c>
      <c r="O26" s="254">
        <v>0</v>
      </c>
      <c r="P26" s="274">
        <f t="shared" si="16"/>
        <v>0</v>
      </c>
      <c r="Q26" s="253">
        <v>0</v>
      </c>
      <c r="R26" s="253">
        <v>0</v>
      </c>
      <c r="S26" s="253">
        <v>0</v>
      </c>
      <c r="T26" s="253">
        <v>0</v>
      </c>
      <c r="U26" s="253">
        <v>0</v>
      </c>
      <c r="V26" s="253">
        <v>0</v>
      </c>
      <c r="W26" s="253">
        <v>0</v>
      </c>
      <c r="X26" s="253">
        <v>0</v>
      </c>
      <c r="Y26" s="253">
        <v>0</v>
      </c>
      <c r="Z26" s="253">
        <v>0</v>
      </c>
      <c r="AA26" s="254">
        <v>0</v>
      </c>
      <c r="AB26" s="274">
        <f t="shared" si="17"/>
        <v>0</v>
      </c>
      <c r="AC26" s="253">
        <v>0</v>
      </c>
      <c r="AD26" s="253">
        <v>0</v>
      </c>
      <c r="AE26" s="253">
        <v>0</v>
      </c>
      <c r="AF26" s="253">
        <v>0</v>
      </c>
      <c r="AG26" s="253">
        <v>0</v>
      </c>
      <c r="AH26" s="253">
        <v>0</v>
      </c>
      <c r="AI26" s="253">
        <v>0</v>
      </c>
      <c r="AJ26" s="253">
        <v>0</v>
      </c>
      <c r="AK26" s="253">
        <v>0</v>
      </c>
      <c r="AL26" s="253">
        <v>0</v>
      </c>
      <c r="AM26" s="254">
        <v>0</v>
      </c>
      <c r="AN26" s="289">
        <f t="shared" si="18"/>
        <v>0</v>
      </c>
      <c r="AO26" s="253">
        <v>0</v>
      </c>
      <c r="AP26" s="253">
        <v>0</v>
      </c>
      <c r="AQ26" s="253">
        <v>0</v>
      </c>
      <c r="AR26" s="253">
        <v>0</v>
      </c>
      <c r="AS26" s="253">
        <v>0</v>
      </c>
      <c r="AT26" s="253">
        <v>0</v>
      </c>
      <c r="AU26" s="253">
        <v>0</v>
      </c>
      <c r="AV26" s="253">
        <v>0</v>
      </c>
      <c r="AW26" s="253">
        <v>0</v>
      </c>
      <c r="AX26" s="253">
        <v>0</v>
      </c>
      <c r="AY26" s="254">
        <v>0</v>
      </c>
      <c r="AZ26" s="526">
        <v>0</v>
      </c>
      <c r="BA26" s="296">
        <f t="shared" si="19"/>
        <v>0</v>
      </c>
      <c r="BB26" s="271">
        <f t="shared" si="20"/>
        <v>0</v>
      </c>
      <c r="BC26" s="271">
        <f t="shared" si="20"/>
        <v>0</v>
      </c>
      <c r="BD26" s="271">
        <f t="shared" si="20"/>
        <v>0</v>
      </c>
      <c r="BE26" s="271">
        <f t="shared" si="20"/>
        <v>0</v>
      </c>
      <c r="BF26" s="271">
        <f t="shared" si="20"/>
        <v>0</v>
      </c>
      <c r="BG26" s="271">
        <f t="shared" si="20"/>
        <v>0</v>
      </c>
      <c r="BH26" s="271">
        <f t="shared" si="20"/>
        <v>0</v>
      </c>
      <c r="BI26" s="271">
        <f t="shared" si="20"/>
        <v>0</v>
      </c>
      <c r="BJ26" s="271">
        <f t="shared" si="20"/>
        <v>0</v>
      </c>
      <c r="BK26" s="271">
        <f t="shared" si="20"/>
        <v>0</v>
      </c>
      <c r="BL26" s="291">
        <f t="shared" si="20"/>
        <v>0</v>
      </c>
    </row>
    <row r="27" spans="1:64" s="255" customFormat="1" x14ac:dyDescent="0.25">
      <c r="A27" s="1498"/>
      <c r="B27" s="126" t="s">
        <v>898</v>
      </c>
      <c r="C27" s="127" t="s">
        <v>24</v>
      </c>
      <c r="D27" s="274">
        <f t="shared" si="15"/>
        <v>405232.39</v>
      </c>
      <c r="E27" s="253">
        <v>45655.42</v>
      </c>
      <c r="F27" s="253">
        <v>0</v>
      </c>
      <c r="G27" s="253">
        <v>245597.49</v>
      </c>
      <c r="H27" s="253">
        <v>48039.65</v>
      </c>
      <c r="I27" s="253">
        <v>0</v>
      </c>
      <c r="J27" s="253">
        <v>0</v>
      </c>
      <c r="K27" s="253">
        <v>0</v>
      </c>
      <c r="L27" s="253">
        <v>0</v>
      </c>
      <c r="M27" s="253">
        <v>0</v>
      </c>
      <c r="N27" s="253">
        <v>0</v>
      </c>
      <c r="O27" s="254">
        <v>65939.83</v>
      </c>
      <c r="P27" s="274">
        <f t="shared" si="16"/>
        <v>264369.43</v>
      </c>
      <c r="Q27" s="253">
        <v>32189.71</v>
      </c>
      <c r="R27" s="253">
        <v>0</v>
      </c>
      <c r="S27" s="253">
        <v>232179.72</v>
      </c>
      <c r="T27" s="253">
        <v>0</v>
      </c>
      <c r="U27" s="253">
        <v>0</v>
      </c>
      <c r="V27" s="253">
        <v>0</v>
      </c>
      <c r="W27" s="253">
        <v>0</v>
      </c>
      <c r="X27" s="253">
        <v>0</v>
      </c>
      <c r="Y27" s="253">
        <v>0</v>
      </c>
      <c r="Z27" s="253">
        <v>0</v>
      </c>
      <c r="AA27" s="254">
        <v>0</v>
      </c>
      <c r="AB27" s="274">
        <f t="shared" si="17"/>
        <v>254329.87</v>
      </c>
      <c r="AC27" s="253">
        <v>139808.12</v>
      </c>
      <c r="AD27" s="253">
        <v>0</v>
      </c>
      <c r="AE27" s="253">
        <v>114521.75</v>
      </c>
      <c r="AF27" s="253">
        <v>0</v>
      </c>
      <c r="AG27" s="253">
        <v>0</v>
      </c>
      <c r="AH27" s="253">
        <v>0</v>
      </c>
      <c r="AI27" s="253">
        <v>0</v>
      </c>
      <c r="AJ27" s="253">
        <v>0</v>
      </c>
      <c r="AK27" s="253">
        <v>0</v>
      </c>
      <c r="AL27" s="253">
        <v>0</v>
      </c>
      <c r="AM27" s="254">
        <v>0</v>
      </c>
      <c r="AN27" s="289">
        <f t="shared" si="18"/>
        <v>116699.14</v>
      </c>
      <c r="AO27" s="253">
        <v>0</v>
      </c>
      <c r="AP27" s="253">
        <v>0</v>
      </c>
      <c r="AQ27" s="253">
        <v>92548.37</v>
      </c>
      <c r="AR27" s="253">
        <v>24150.77</v>
      </c>
      <c r="AS27" s="253">
        <v>0</v>
      </c>
      <c r="AT27" s="253">
        <v>0</v>
      </c>
      <c r="AU27" s="253">
        <v>0</v>
      </c>
      <c r="AV27" s="253">
        <v>0</v>
      </c>
      <c r="AW27" s="253">
        <v>0</v>
      </c>
      <c r="AX27" s="253">
        <v>0</v>
      </c>
      <c r="AY27" s="254">
        <v>0</v>
      </c>
      <c r="AZ27" s="526">
        <v>56457.36</v>
      </c>
      <c r="BA27" s="296">
        <f t="shared" si="19"/>
        <v>1097088.19</v>
      </c>
      <c r="BB27" s="271">
        <f t="shared" si="20"/>
        <v>217653.25</v>
      </c>
      <c r="BC27" s="271">
        <f t="shared" si="20"/>
        <v>0</v>
      </c>
      <c r="BD27" s="271">
        <f t="shared" si="20"/>
        <v>684847.33</v>
      </c>
      <c r="BE27" s="271">
        <f t="shared" si="20"/>
        <v>72190.42</v>
      </c>
      <c r="BF27" s="271">
        <f t="shared" si="20"/>
        <v>0</v>
      </c>
      <c r="BG27" s="271">
        <f t="shared" si="20"/>
        <v>0</v>
      </c>
      <c r="BH27" s="271">
        <f t="shared" si="20"/>
        <v>0</v>
      </c>
      <c r="BI27" s="271">
        <f t="shared" si="20"/>
        <v>0</v>
      </c>
      <c r="BJ27" s="271">
        <f t="shared" si="20"/>
        <v>0</v>
      </c>
      <c r="BK27" s="271">
        <f t="shared" si="20"/>
        <v>0</v>
      </c>
      <c r="BL27" s="291">
        <f t="shared" si="20"/>
        <v>65939.83</v>
      </c>
    </row>
    <row r="28" spans="1:64" s="209" customFormat="1" x14ac:dyDescent="0.25">
      <c r="A28" s="1499"/>
      <c r="B28" s="129" t="s">
        <v>221</v>
      </c>
      <c r="C28" s="130" t="s">
        <v>1</v>
      </c>
      <c r="D28" s="275">
        <f>SUM(D20:D27)</f>
        <v>21776563.311399158</v>
      </c>
      <c r="E28" s="275">
        <f t="shared" ref="E28:O28" si="21">SUM(E20:E27)</f>
        <v>11761888.112731487</v>
      </c>
      <c r="F28" s="275">
        <f t="shared" si="21"/>
        <v>762943.33619029785</v>
      </c>
      <c r="G28" s="275">
        <f t="shared" si="21"/>
        <v>3109388.9141236963</v>
      </c>
      <c r="H28" s="275">
        <f t="shared" si="21"/>
        <v>4555304.9217526941</v>
      </c>
      <c r="I28" s="275">
        <f t="shared" si="21"/>
        <v>108835.34559638146</v>
      </c>
      <c r="J28" s="275">
        <f t="shared" si="21"/>
        <v>44915.523840846487</v>
      </c>
      <c r="K28" s="275">
        <f t="shared" si="21"/>
        <v>2204.4906479942047</v>
      </c>
      <c r="L28" s="275">
        <f t="shared" si="21"/>
        <v>369871.98992807168</v>
      </c>
      <c r="M28" s="275">
        <f>SUM(M20:M27)</f>
        <v>73356.283842435791</v>
      </c>
      <c r="N28" s="275">
        <f t="shared" si="21"/>
        <v>62180.4807493279</v>
      </c>
      <c r="O28" s="283">
        <f t="shared" si="21"/>
        <v>925673.91199592734</v>
      </c>
      <c r="P28" s="275">
        <f>SUM(P20:P27)</f>
        <v>27296774.164574578</v>
      </c>
      <c r="Q28" s="275">
        <f t="shared" ref="Q28:AA28" si="22">SUM(Q20:Q27)</f>
        <v>14793102.989941664</v>
      </c>
      <c r="R28" s="275">
        <f t="shared" si="22"/>
        <v>930018.54615152918</v>
      </c>
      <c r="S28" s="275">
        <f t="shared" si="22"/>
        <v>4586883.9464109931</v>
      </c>
      <c r="T28" s="275">
        <f t="shared" si="22"/>
        <v>4983761.1051061768</v>
      </c>
      <c r="U28" s="275">
        <f t="shared" si="22"/>
        <v>132755.41627798229</v>
      </c>
      <c r="V28" s="275">
        <f t="shared" si="22"/>
        <v>40412.620273433851</v>
      </c>
      <c r="W28" s="275">
        <f t="shared" si="22"/>
        <v>2833.4305536057614</v>
      </c>
      <c r="X28" s="275">
        <f t="shared" si="22"/>
        <v>716435.92933594529</v>
      </c>
      <c r="Y28" s="275">
        <f>SUM(Y20:Y27)</f>
        <v>130811.59332791157</v>
      </c>
      <c r="Z28" s="275">
        <f t="shared" si="22"/>
        <v>53628.387407987728</v>
      </c>
      <c r="AA28" s="283">
        <f t="shared" si="22"/>
        <v>926130.19978734851</v>
      </c>
      <c r="AB28" s="275">
        <f>SUM(AB20:AB27)</f>
        <v>27187656.1086022</v>
      </c>
      <c r="AC28" s="275">
        <f t="shared" ref="AC28:AM28" si="23">SUM(AC20:AC27)</f>
        <v>15975245.517775197</v>
      </c>
      <c r="AD28" s="275">
        <f t="shared" si="23"/>
        <v>1223888.4197960459</v>
      </c>
      <c r="AE28" s="275">
        <f t="shared" si="23"/>
        <v>3848069.0246572662</v>
      </c>
      <c r="AF28" s="275">
        <f t="shared" si="23"/>
        <v>3938422.8049547458</v>
      </c>
      <c r="AG28" s="275">
        <f t="shared" si="23"/>
        <v>145461.97144694277</v>
      </c>
      <c r="AH28" s="275">
        <f t="shared" si="23"/>
        <v>41008.505972201754</v>
      </c>
      <c r="AI28" s="275">
        <f t="shared" si="23"/>
        <v>2253.0142414976231</v>
      </c>
      <c r="AJ28" s="275">
        <f t="shared" si="23"/>
        <v>738241.70854118431</v>
      </c>
      <c r="AK28" s="275">
        <f>SUM(AK20:AK27)</f>
        <v>120608.84030104789</v>
      </c>
      <c r="AL28" s="275">
        <f t="shared" si="23"/>
        <v>447816.80698943586</v>
      </c>
      <c r="AM28" s="283">
        <f t="shared" si="23"/>
        <v>706639.49392663094</v>
      </c>
      <c r="AN28" s="277">
        <f>SUM(AN20:AN27)</f>
        <v>26286480.808333065</v>
      </c>
      <c r="AO28" s="275">
        <f t="shared" ref="AO28:AY28" si="24">SUM(AO20:AO27)</f>
        <v>16177872.412916807</v>
      </c>
      <c r="AP28" s="275">
        <f t="shared" si="24"/>
        <v>1132716.4915203315</v>
      </c>
      <c r="AQ28" s="275">
        <f t="shared" si="24"/>
        <v>3448921.8480108352</v>
      </c>
      <c r="AR28" s="275">
        <f t="shared" si="24"/>
        <v>3829762.9282347383</v>
      </c>
      <c r="AS28" s="275">
        <f t="shared" si="24"/>
        <v>136410.86142890874</v>
      </c>
      <c r="AT28" s="275">
        <f t="shared" si="24"/>
        <v>46376.445313656011</v>
      </c>
      <c r="AU28" s="275">
        <f t="shared" si="24"/>
        <v>1578.8851438523916</v>
      </c>
      <c r="AV28" s="275">
        <f t="shared" si="24"/>
        <v>458816.22722727258</v>
      </c>
      <c r="AW28" s="275">
        <f>SUM(AW20:AW27)</f>
        <v>46668.816992321583</v>
      </c>
      <c r="AX28" s="275">
        <f t="shared" si="24"/>
        <v>98538.411999750097</v>
      </c>
      <c r="AY28" s="283">
        <f t="shared" si="24"/>
        <v>908817.47954459349</v>
      </c>
      <c r="AZ28" s="293">
        <f>SUM(AZ20:AZ27)</f>
        <v>-2905677.2411105917</v>
      </c>
      <c r="BA28" s="297">
        <f>SUM(BA20:BA27)</f>
        <v>99641797.151798397</v>
      </c>
      <c r="BB28" s="280">
        <f t="shared" ref="BB28:BL28" si="25">SUM(BB20:BB27)</f>
        <v>58708109.033365153</v>
      </c>
      <c r="BC28" s="280">
        <f t="shared" si="25"/>
        <v>4049566.7936582044</v>
      </c>
      <c r="BD28" s="280">
        <f t="shared" si="25"/>
        <v>14993263.733202791</v>
      </c>
      <c r="BE28" s="280">
        <f t="shared" si="25"/>
        <v>17307251.760048356</v>
      </c>
      <c r="BF28" s="280">
        <f t="shared" si="25"/>
        <v>523463.59475021524</v>
      </c>
      <c r="BG28" s="280">
        <f t="shared" si="25"/>
        <v>172713.09540013809</v>
      </c>
      <c r="BH28" s="280">
        <f t="shared" si="25"/>
        <v>8869.8205869499816</v>
      </c>
      <c r="BI28" s="280">
        <f t="shared" si="25"/>
        <v>2283365.8550324738</v>
      </c>
      <c r="BJ28" s="280">
        <f>SUM(BJ20:BJ27)</f>
        <v>371445.53446371679</v>
      </c>
      <c r="BK28" s="280">
        <f t="shared" si="25"/>
        <v>662164.08714650164</v>
      </c>
      <c r="BL28" s="293">
        <f t="shared" si="25"/>
        <v>3467261.0852545002</v>
      </c>
    </row>
    <row r="29" spans="1:64" ht="14.85" customHeight="1" x14ac:dyDescent="0.25">
      <c r="A29" s="1497" t="s">
        <v>53</v>
      </c>
      <c r="B29" s="124">
        <v>3.1</v>
      </c>
      <c r="C29" s="131" t="s">
        <v>33</v>
      </c>
      <c r="D29" s="273">
        <f t="shared" ref="D29:D35" si="26">SUM(E29:O29)</f>
        <v>17828238.709999576</v>
      </c>
      <c r="E29" s="251">
        <v>11286734.3899996</v>
      </c>
      <c r="F29" s="251">
        <v>713903.74999999802</v>
      </c>
      <c r="G29" s="251">
        <v>1857490.55999999</v>
      </c>
      <c r="H29" s="251">
        <v>2751051.2899999898</v>
      </c>
      <c r="I29" s="251">
        <v>351379.27</v>
      </c>
      <c r="J29" s="251">
        <v>32339.77</v>
      </c>
      <c r="K29" s="251">
        <v>3526.9</v>
      </c>
      <c r="L29" s="251">
        <v>191723.76</v>
      </c>
      <c r="M29" s="251">
        <v>39903.75</v>
      </c>
      <c r="N29" s="251">
        <v>175150.80000000002</v>
      </c>
      <c r="O29" s="252">
        <v>425034.46999999991</v>
      </c>
      <c r="P29" s="273">
        <f t="shared" ref="P29:P35" si="27">SUM(Q29:AA29)</f>
        <v>19257780.199999399</v>
      </c>
      <c r="Q29" s="251">
        <v>12714959.149999399</v>
      </c>
      <c r="R29" s="251">
        <v>819083.74000000092</v>
      </c>
      <c r="S29" s="251">
        <v>2094072.14</v>
      </c>
      <c r="T29" s="251">
        <v>2622021.9700000002</v>
      </c>
      <c r="U29" s="251">
        <v>202564.86</v>
      </c>
      <c r="V29" s="251">
        <v>43629</v>
      </c>
      <c r="W29" s="251">
        <v>2438.4</v>
      </c>
      <c r="X29" s="251">
        <v>232568.21</v>
      </c>
      <c r="Y29" s="251">
        <v>31001.01</v>
      </c>
      <c r="Z29" s="251">
        <v>91442.58</v>
      </c>
      <c r="AA29" s="252">
        <v>403999.13999999996</v>
      </c>
      <c r="AB29" s="273">
        <f t="shared" ref="AB29:AB35" si="28">SUM(AC29:AM29)</f>
        <v>20502970.269999202</v>
      </c>
      <c r="AC29" s="251">
        <v>13714529.659999199</v>
      </c>
      <c r="AD29" s="251">
        <v>925918.21000000101</v>
      </c>
      <c r="AE29" s="251">
        <v>2276356.62</v>
      </c>
      <c r="AF29" s="251">
        <v>2579919.0099999998</v>
      </c>
      <c r="AG29" s="251">
        <v>182153.24</v>
      </c>
      <c r="AH29" s="251">
        <v>35998.400000000001</v>
      </c>
      <c r="AI29" s="251">
        <v>2914.94</v>
      </c>
      <c r="AJ29" s="251">
        <v>224634.91999999998</v>
      </c>
      <c r="AK29" s="251">
        <v>50952.619999999995</v>
      </c>
      <c r="AL29" s="251">
        <v>105725.28999999989</v>
      </c>
      <c r="AM29" s="252">
        <v>403867.35999999987</v>
      </c>
      <c r="AN29" s="276">
        <f t="shared" ref="AN29:AN35" si="29">SUM(AO29:AY29)</f>
        <v>22613117.809998974</v>
      </c>
      <c r="AO29" s="251">
        <v>16036657.16999897</v>
      </c>
      <c r="AP29" s="251">
        <v>1002823.610000003</v>
      </c>
      <c r="AQ29" s="251">
        <v>2014667.400000002</v>
      </c>
      <c r="AR29" s="251">
        <v>2493902.13</v>
      </c>
      <c r="AS29" s="251">
        <v>212813.05</v>
      </c>
      <c r="AT29" s="251">
        <v>47194.729999999996</v>
      </c>
      <c r="AU29" s="251">
        <v>6930.17</v>
      </c>
      <c r="AV29" s="249">
        <v>234055.47999999998</v>
      </c>
      <c r="AW29" s="251">
        <v>23776.97</v>
      </c>
      <c r="AX29" s="251">
        <v>105367.74</v>
      </c>
      <c r="AY29" s="252">
        <v>434929.36</v>
      </c>
      <c r="AZ29" s="857">
        <v>840201.33000000101</v>
      </c>
      <c r="BA29" s="294">
        <f t="shared" ref="BA29:BA35" si="30">SUM(BB29:BL29)+AZ29</f>
        <v>81042308.319997147</v>
      </c>
      <c r="BB29" s="271">
        <f t="shared" ref="BB29:BL35" si="31">E29+Q29+AC29+AO29</f>
        <v>53752880.369997174</v>
      </c>
      <c r="BC29" s="271">
        <f t="shared" si="31"/>
        <v>3461729.3100000028</v>
      </c>
      <c r="BD29" s="271">
        <f t="shared" si="31"/>
        <v>8242586.7199999923</v>
      </c>
      <c r="BE29" s="271">
        <f t="shared" si="31"/>
        <v>10446894.399999991</v>
      </c>
      <c r="BF29" s="271">
        <f t="shared" si="31"/>
        <v>948910.41999999993</v>
      </c>
      <c r="BG29" s="271">
        <f t="shared" si="31"/>
        <v>159161.90000000002</v>
      </c>
      <c r="BH29" s="271">
        <f t="shared" si="31"/>
        <v>15810.41</v>
      </c>
      <c r="BI29" s="271">
        <f t="shared" si="31"/>
        <v>882982.36999999988</v>
      </c>
      <c r="BJ29" s="271">
        <f t="shared" si="31"/>
        <v>145634.34999999998</v>
      </c>
      <c r="BK29" s="271">
        <f t="shared" si="31"/>
        <v>477686.40999999992</v>
      </c>
      <c r="BL29" s="295">
        <f t="shared" si="31"/>
        <v>1667830.3299999996</v>
      </c>
    </row>
    <row r="30" spans="1:64" x14ac:dyDescent="0.25">
      <c r="A30" s="1498"/>
      <c r="B30" s="126">
        <v>3.2</v>
      </c>
      <c r="C30" s="131" t="s">
        <v>34</v>
      </c>
      <c r="D30" s="274">
        <f t="shared" si="26"/>
        <v>8660.41</v>
      </c>
      <c r="E30" s="253">
        <v>2193.67</v>
      </c>
      <c r="F30" s="253">
        <v>170.4</v>
      </c>
      <c r="G30" s="253">
        <v>34.04</v>
      </c>
      <c r="H30" s="253">
        <v>204.64</v>
      </c>
      <c r="I30" s="253">
        <v>2182.56</v>
      </c>
      <c r="J30" s="253">
        <v>0</v>
      </c>
      <c r="K30" s="253">
        <v>1375</v>
      </c>
      <c r="L30" s="253">
        <v>461.64</v>
      </c>
      <c r="M30" s="253">
        <v>0</v>
      </c>
      <c r="N30" s="253">
        <v>1491.94</v>
      </c>
      <c r="O30" s="254">
        <v>546.52</v>
      </c>
      <c r="P30" s="274">
        <f t="shared" si="27"/>
        <v>7761.43</v>
      </c>
      <c r="Q30" s="253">
        <v>2548.65</v>
      </c>
      <c r="R30" s="253">
        <v>75.52</v>
      </c>
      <c r="S30" s="253">
        <v>187.95</v>
      </c>
      <c r="T30" s="253">
        <v>51.390000000000008</v>
      </c>
      <c r="U30" s="253">
        <v>1406.95</v>
      </c>
      <c r="V30" s="253">
        <v>0</v>
      </c>
      <c r="W30" s="253">
        <v>630</v>
      </c>
      <c r="X30" s="253">
        <v>1419.13</v>
      </c>
      <c r="Y30" s="253">
        <v>0</v>
      </c>
      <c r="Z30" s="253">
        <v>697.94</v>
      </c>
      <c r="AA30" s="254">
        <v>743.9</v>
      </c>
      <c r="AB30" s="274">
        <f t="shared" si="28"/>
        <v>6485.06</v>
      </c>
      <c r="AC30" s="253">
        <v>3578.03</v>
      </c>
      <c r="AD30" s="253">
        <v>202.02</v>
      </c>
      <c r="AE30" s="253">
        <v>158.96</v>
      </c>
      <c r="AF30" s="253">
        <v>806.51</v>
      </c>
      <c r="AG30" s="253">
        <v>183.13</v>
      </c>
      <c r="AH30" s="253">
        <v>0</v>
      </c>
      <c r="AI30" s="253">
        <v>420</v>
      </c>
      <c r="AJ30" s="253">
        <v>430.18</v>
      </c>
      <c r="AK30" s="253">
        <v>0</v>
      </c>
      <c r="AL30" s="253">
        <v>428.87</v>
      </c>
      <c r="AM30" s="254">
        <v>277.36</v>
      </c>
      <c r="AN30" s="289">
        <f t="shared" si="29"/>
        <v>4285.8900000000003</v>
      </c>
      <c r="AO30" s="253">
        <v>2224.08</v>
      </c>
      <c r="AP30" s="253">
        <v>177.27</v>
      </c>
      <c r="AQ30" s="253">
        <v>45.8</v>
      </c>
      <c r="AR30" s="253">
        <v>285.98</v>
      </c>
      <c r="AS30" s="253">
        <v>183.94</v>
      </c>
      <c r="AT30" s="253">
        <v>0</v>
      </c>
      <c r="AU30" s="253">
        <v>433.91999999999996</v>
      </c>
      <c r="AV30" s="253">
        <v>420</v>
      </c>
      <c r="AW30" s="253">
        <v>0</v>
      </c>
      <c r="AX30" s="253">
        <v>303.47000000000003</v>
      </c>
      <c r="AY30" s="254">
        <v>211.43</v>
      </c>
      <c r="AZ30" s="526">
        <v>3168.97</v>
      </c>
      <c r="BA30" s="296">
        <f t="shared" si="30"/>
        <v>30361.760000000006</v>
      </c>
      <c r="BB30" s="271">
        <f t="shared" si="31"/>
        <v>10544.43</v>
      </c>
      <c r="BC30" s="271">
        <f t="shared" si="31"/>
        <v>625.21</v>
      </c>
      <c r="BD30" s="271">
        <f t="shared" si="31"/>
        <v>426.75</v>
      </c>
      <c r="BE30" s="271">
        <f t="shared" si="31"/>
        <v>1348.52</v>
      </c>
      <c r="BF30" s="271">
        <f t="shared" si="31"/>
        <v>3956.5800000000004</v>
      </c>
      <c r="BG30" s="271">
        <f t="shared" si="31"/>
        <v>0</v>
      </c>
      <c r="BH30" s="271">
        <f t="shared" si="31"/>
        <v>2858.92</v>
      </c>
      <c r="BI30" s="271">
        <f t="shared" si="31"/>
        <v>2730.95</v>
      </c>
      <c r="BJ30" s="271">
        <f t="shared" si="31"/>
        <v>0</v>
      </c>
      <c r="BK30" s="271">
        <f t="shared" si="31"/>
        <v>2922.2200000000003</v>
      </c>
      <c r="BL30" s="291">
        <f t="shared" si="31"/>
        <v>1779.2100000000003</v>
      </c>
    </row>
    <row r="31" spans="1:64" x14ac:dyDescent="0.25">
      <c r="A31" s="1498"/>
      <c r="B31" s="126">
        <v>3.3</v>
      </c>
      <c r="C31" s="131" t="s">
        <v>54</v>
      </c>
      <c r="D31" s="274">
        <f t="shared" si="26"/>
        <v>59702.720000000001</v>
      </c>
      <c r="E31" s="253">
        <v>47838.21</v>
      </c>
      <c r="F31" s="253">
        <v>1552.66</v>
      </c>
      <c r="G31" s="253">
        <v>4134.7599999999993</v>
      </c>
      <c r="H31" s="253">
        <v>4642.2</v>
      </c>
      <c r="I31" s="253">
        <v>150.21</v>
      </c>
      <c r="J31" s="253">
        <v>11</v>
      </c>
      <c r="K31" s="253">
        <v>0</v>
      </c>
      <c r="L31" s="253">
        <v>914.71999999999991</v>
      </c>
      <c r="M31" s="253">
        <v>0</v>
      </c>
      <c r="N31" s="253">
        <v>215.59</v>
      </c>
      <c r="O31" s="254">
        <v>243.37</v>
      </c>
      <c r="P31" s="274">
        <f t="shared" si="27"/>
        <v>68507.64</v>
      </c>
      <c r="Q31" s="253">
        <v>54534.590000000004</v>
      </c>
      <c r="R31" s="253">
        <v>2931.14</v>
      </c>
      <c r="S31" s="253">
        <v>5193.6499999999996</v>
      </c>
      <c r="T31" s="253">
        <v>4802.59</v>
      </c>
      <c r="U31" s="253">
        <v>172.28</v>
      </c>
      <c r="V31" s="253">
        <v>5.5</v>
      </c>
      <c r="W31" s="253">
        <v>60.42</v>
      </c>
      <c r="X31" s="253">
        <v>843.57</v>
      </c>
      <c r="Y31" s="253">
        <v>0</v>
      </c>
      <c r="Z31" s="253">
        <v>-76.099999999999994</v>
      </c>
      <c r="AA31" s="254">
        <v>40</v>
      </c>
      <c r="AB31" s="274">
        <f t="shared" si="28"/>
        <v>73809.61</v>
      </c>
      <c r="AC31" s="253">
        <v>64558.09</v>
      </c>
      <c r="AD31" s="253">
        <v>1968.89</v>
      </c>
      <c r="AE31" s="253">
        <v>1826.1</v>
      </c>
      <c r="AF31" s="253">
        <v>4040.96</v>
      </c>
      <c r="AG31" s="253">
        <v>231.48000000000002</v>
      </c>
      <c r="AH31" s="253">
        <v>0</v>
      </c>
      <c r="AI31" s="253">
        <v>0</v>
      </c>
      <c r="AJ31" s="253">
        <v>807.28</v>
      </c>
      <c r="AK31" s="253">
        <v>0</v>
      </c>
      <c r="AL31" s="253">
        <v>86.45</v>
      </c>
      <c r="AM31" s="254">
        <v>290.36</v>
      </c>
      <c r="AN31" s="289">
        <f t="shared" si="29"/>
        <v>111357.11999999991</v>
      </c>
      <c r="AO31" s="253">
        <v>93745.909999999902</v>
      </c>
      <c r="AP31" s="253">
        <v>5001.71</v>
      </c>
      <c r="AQ31" s="253">
        <v>4896.8099999999995</v>
      </c>
      <c r="AR31" s="253">
        <v>3819.6899999999996</v>
      </c>
      <c r="AS31" s="253">
        <v>638.93000000000006</v>
      </c>
      <c r="AT31" s="253">
        <v>88.93</v>
      </c>
      <c r="AU31" s="253">
        <v>107.99</v>
      </c>
      <c r="AV31" s="253">
        <v>2101.3500000000004</v>
      </c>
      <c r="AW31" s="253">
        <v>0</v>
      </c>
      <c r="AX31" s="253">
        <v>161.47</v>
      </c>
      <c r="AY31" s="254">
        <v>794.33</v>
      </c>
      <c r="AZ31" s="526">
        <v>2561.2299999999996</v>
      </c>
      <c r="BA31" s="296">
        <f t="shared" si="30"/>
        <v>315938.31999999989</v>
      </c>
      <c r="BB31" s="271">
        <f t="shared" si="31"/>
        <v>260676.79999999993</v>
      </c>
      <c r="BC31" s="271">
        <f t="shared" si="31"/>
        <v>11454.400000000001</v>
      </c>
      <c r="BD31" s="271">
        <f t="shared" si="31"/>
        <v>16051.32</v>
      </c>
      <c r="BE31" s="271">
        <f t="shared" si="31"/>
        <v>17305.439999999999</v>
      </c>
      <c r="BF31" s="271">
        <f t="shared" si="31"/>
        <v>1192.9000000000001</v>
      </c>
      <c r="BG31" s="271">
        <f t="shared" si="31"/>
        <v>105.43</v>
      </c>
      <c r="BH31" s="271">
        <f t="shared" si="31"/>
        <v>168.41</v>
      </c>
      <c r="BI31" s="271">
        <f t="shared" si="31"/>
        <v>4666.92</v>
      </c>
      <c r="BJ31" s="271">
        <f t="shared" si="31"/>
        <v>0</v>
      </c>
      <c r="BK31" s="271">
        <f t="shared" si="31"/>
        <v>387.40999999999997</v>
      </c>
      <c r="BL31" s="291">
        <f t="shared" si="31"/>
        <v>1368.06</v>
      </c>
    </row>
    <row r="32" spans="1:64" x14ac:dyDescent="0.25">
      <c r="A32" s="1498"/>
      <c r="B32" s="221" t="s">
        <v>44</v>
      </c>
      <c r="C32" s="229" t="s">
        <v>153</v>
      </c>
      <c r="D32" s="274">
        <f t="shared" si="26"/>
        <v>0</v>
      </c>
      <c r="E32" s="253">
        <v>0</v>
      </c>
      <c r="F32" s="253">
        <v>0</v>
      </c>
      <c r="G32" s="253">
        <v>0</v>
      </c>
      <c r="H32" s="253">
        <v>0</v>
      </c>
      <c r="I32" s="253">
        <v>0</v>
      </c>
      <c r="J32" s="253">
        <v>0</v>
      </c>
      <c r="K32" s="253">
        <v>0</v>
      </c>
      <c r="L32" s="253">
        <v>0</v>
      </c>
      <c r="M32" s="253">
        <v>0</v>
      </c>
      <c r="N32" s="253">
        <v>0</v>
      </c>
      <c r="O32" s="254">
        <v>0</v>
      </c>
      <c r="P32" s="274">
        <f t="shared" si="27"/>
        <v>0</v>
      </c>
      <c r="Q32" s="812">
        <v>0</v>
      </c>
      <c r="R32" s="812">
        <v>0</v>
      </c>
      <c r="S32" s="812">
        <v>0</v>
      </c>
      <c r="T32" s="812">
        <v>0</v>
      </c>
      <c r="U32" s="812">
        <v>0</v>
      </c>
      <c r="V32" s="812">
        <v>0</v>
      </c>
      <c r="W32" s="812">
        <v>0</v>
      </c>
      <c r="X32" s="812">
        <v>0</v>
      </c>
      <c r="Y32" s="253">
        <v>0</v>
      </c>
      <c r="Z32" s="812">
        <v>0</v>
      </c>
      <c r="AA32" s="813">
        <v>0</v>
      </c>
      <c r="AB32" s="274">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58">
        <v>0</v>
      </c>
      <c r="BA32" s="296">
        <f t="shared" si="30"/>
        <v>0</v>
      </c>
      <c r="BB32" s="271">
        <f t="shared" si="31"/>
        <v>0</v>
      </c>
      <c r="BC32" s="271">
        <f t="shared" si="31"/>
        <v>0</v>
      </c>
      <c r="BD32" s="271">
        <f t="shared" si="31"/>
        <v>0</v>
      </c>
      <c r="BE32" s="271">
        <f t="shared" si="31"/>
        <v>0</v>
      </c>
      <c r="BF32" s="271">
        <f t="shared" si="31"/>
        <v>0</v>
      </c>
      <c r="BG32" s="271">
        <f t="shared" si="31"/>
        <v>0</v>
      </c>
      <c r="BH32" s="271">
        <f t="shared" si="31"/>
        <v>0</v>
      </c>
      <c r="BI32" s="271">
        <f t="shared" si="31"/>
        <v>0</v>
      </c>
      <c r="BJ32" s="271">
        <f t="shared" si="31"/>
        <v>0</v>
      </c>
      <c r="BK32" s="271">
        <f t="shared" si="31"/>
        <v>0</v>
      </c>
      <c r="BL32" s="546">
        <f t="shared" si="31"/>
        <v>0</v>
      </c>
    </row>
    <row r="33" spans="1:64" x14ac:dyDescent="0.25">
      <c r="A33" s="1498"/>
      <c r="B33" s="126" t="s">
        <v>41</v>
      </c>
      <c r="C33" s="131" t="s">
        <v>52</v>
      </c>
      <c r="D33" s="274">
        <f t="shared" si="26"/>
        <v>8872590.2600368652</v>
      </c>
      <c r="E33" s="253">
        <v>7020374.0200372003</v>
      </c>
      <c r="F33" s="253">
        <v>311040.09999990102</v>
      </c>
      <c r="G33" s="253">
        <v>532080.43000001402</v>
      </c>
      <c r="H33" s="253">
        <v>616277.37999993702</v>
      </c>
      <c r="I33" s="253">
        <v>290342.889999807</v>
      </c>
      <c r="J33" s="253">
        <v>6775.1200000000099</v>
      </c>
      <c r="K33" s="253">
        <v>3774.31000000002</v>
      </c>
      <c r="L33" s="253">
        <v>53023.350000000399</v>
      </c>
      <c r="M33" s="253">
        <v>826.36</v>
      </c>
      <c r="N33" s="253">
        <v>24008.4400000065</v>
      </c>
      <c r="O33" s="254">
        <v>14067.860000000401</v>
      </c>
      <c r="P33" s="274">
        <f t="shared" si="27"/>
        <v>10010352.620053872</v>
      </c>
      <c r="Q33" s="253">
        <v>8015507.0600536</v>
      </c>
      <c r="R33" s="253">
        <v>346034.98999998003</v>
      </c>
      <c r="S33" s="253">
        <v>561659.25000017299</v>
      </c>
      <c r="T33" s="253">
        <v>621020.9600001151</v>
      </c>
      <c r="U33" s="253">
        <v>327970.71999999706</v>
      </c>
      <c r="V33" s="253">
        <v>7821.66999999993</v>
      </c>
      <c r="W33" s="253">
        <v>4390.3200000000197</v>
      </c>
      <c r="X33" s="253">
        <v>55602.130000000005</v>
      </c>
      <c r="Y33" s="253">
        <v>1092.53</v>
      </c>
      <c r="Z33" s="253">
        <v>24310.3100000056</v>
      </c>
      <c r="AA33" s="254">
        <v>44942.680000000699</v>
      </c>
      <c r="AB33" s="274">
        <f t="shared" si="28"/>
        <v>10319379.280004846</v>
      </c>
      <c r="AC33" s="253">
        <v>8334564.1300043799</v>
      </c>
      <c r="AD33" s="253">
        <v>363005.840000008</v>
      </c>
      <c r="AE33" s="253">
        <v>545806.58000017097</v>
      </c>
      <c r="AF33" s="253">
        <v>596685.84000025003</v>
      </c>
      <c r="AG33" s="253">
        <v>338676.69000003202</v>
      </c>
      <c r="AH33" s="253">
        <v>7887.17</v>
      </c>
      <c r="AI33" s="253">
        <v>4371.5300000000298</v>
      </c>
      <c r="AJ33" s="253">
        <v>56999.030000001301</v>
      </c>
      <c r="AK33" s="253">
        <v>1052.45</v>
      </c>
      <c r="AL33" s="253">
        <v>24778.770000005399</v>
      </c>
      <c r="AM33" s="254">
        <v>45551.250000001099</v>
      </c>
      <c r="AN33" s="289">
        <f t="shared" si="29"/>
        <v>10522865.659986645</v>
      </c>
      <c r="AO33" s="253">
        <v>8514474.9899861515</v>
      </c>
      <c r="AP33" s="253">
        <v>386965.42000002798</v>
      </c>
      <c r="AQ33" s="253">
        <v>528505.66000012506</v>
      </c>
      <c r="AR33" s="253">
        <v>589368.07000028098</v>
      </c>
      <c r="AS33" s="253">
        <v>352927.14000005001</v>
      </c>
      <c r="AT33" s="253">
        <v>8551.0099999999693</v>
      </c>
      <c r="AU33" s="253">
        <v>4575.6200000000408</v>
      </c>
      <c r="AV33" s="253">
        <v>61262.480000002302</v>
      </c>
      <c r="AW33" s="253">
        <v>915.80999999999801</v>
      </c>
      <c r="AX33" s="253">
        <v>25137.370000005201</v>
      </c>
      <c r="AY33" s="254">
        <v>50182.090000001495</v>
      </c>
      <c r="AZ33" s="526">
        <v>462</v>
      </c>
      <c r="BA33" s="296">
        <f t="shared" si="30"/>
        <v>39725649.820082225</v>
      </c>
      <c r="BB33" s="271">
        <f t="shared" si="31"/>
        <v>31884920.200081334</v>
      </c>
      <c r="BC33" s="271">
        <f t="shared" si="31"/>
        <v>1407046.3499999172</v>
      </c>
      <c r="BD33" s="271">
        <f t="shared" si="31"/>
        <v>2168051.9200004828</v>
      </c>
      <c r="BE33" s="271">
        <f t="shared" si="31"/>
        <v>2423352.250000583</v>
      </c>
      <c r="BF33" s="271">
        <f t="shared" si="31"/>
        <v>1309917.4399998861</v>
      </c>
      <c r="BG33" s="271">
        <f t="shared" si="31"/>
        <v>31034.96999999991</v>
      </c>
      <c r="BH33" s="271">
        <f t="shared" si="31"/>
        <v>17111.780000000108</v>
      </c>
      <c r="BI33" s="271">
        <f t="shared" si="31"/>
        <v>226886.99000000401</v>
      </c>
      <c r="BJ33" s="271">
        <f t="shared" si="31"/>
        <v>3887.1499999999983</v>
      </c>
      <c r="BK33" s="271">
        <f t="shared" si="31"/>
        <v>98234.8900000227</v>
      </c>
      <c r="BL33" s="291">
        <f t="shared" si="31"/>
        <v>154743.88000000367</v>
      </c>
    </row>
    <row r="34" spans="1:64" s="255" customFormat="1" x14ac:dyDescent="0.25">
      <c r="A34" s="1498"/>
      <c r="B34" s="126" t="s">
        <v>42</v>
      </c>
      <c r="C34" s="131" t="s">
        <v>154</v>
      </c>
      <c r="D34" s="274">
        <f t="shared" si="26"/>
        <v>501090.10452117171</v>
      </c>
      <c r="E34" s="253">
        <v>474275.2602281436</v>
      </c>
      <c r="F34" s="253">
        <v>29938.35133014504</v>
      </c>
      <c r="G34" s="253">
        <v>210.99451629126685</v>
      </c>
      <c r="H34" s="253">
        <v>312.68115866905464</v>
      </c>
      <c r="I34" s="253">
        <v>-7617.7086575607636</v>
      </c>
      <c r="J34" s="253">
        <v>1353.3991523608802</v>
      </c>
      <c r="K34" s="253">
        <v>-105.60927749393998</v>
      </c>
      <c r="L34" s="253">
        <v>21.03308624062101</v>
      </c>
      <c r="M34" s="253">
        <v>4.5878437159139764</v>
      </c>
      <c r="N34" s="253">
        <v>1155.969629525049</v>
      </c>
      <c r="O34" s="254">
        <v>1541.1455111350294</v>
      </c>
      <c r="P34" s="274">
        <f t="shared" si="27"/>
        <v>342277.05919369735</v>
      </c>
      <c r="Q34" s="253">
        <v>318665.7670014943</v>
      </c>
      <c r="R34" s="253">
        <v>20511.368492300866</v>
      </c>
      <c r="S34" s="253">
        <v>2660.6770638429157</v>
      </c>
      <c r="T34" s="253">
        <v>3328.9081471155259</v>
      </c>
      <c r="U34" s="253">
        <v>-6210.6393360070806</v>
      </c>
      <c r="V34" s="253">
        <v>1088.6920811595662</v>
      </c>
      <c r="W34" s="253">
        <v>-95.179047936725638</v>
      </c>
      <c r="X34" s="253">
        <v>296.89408742465838</v>
      </c>
      <c r="Y34" s="253">
        <v>39.319283526769141</v>
      </c>
      <c r="Z34" s="253">
        <v>875.68293547803569</v>
      </c>
      <c r="AA34" s="254">
        <v>1115.5684852984568</v>
      </c>
      <c r="AB34" s="274">
        <f t="shared" si="28"/>
        <v>675018.74356955267</v>
      </c>
      <c r="AC34" s="253">
        <v>591137.07056756807</v>
      </c>
      <c r="AD34" s="253">
        <v>39805.643725220252</v>
      </c>
      <c r="AE34" s="253">
        <v>20056.8010950221</v>
      </c>
      <c r="AF34" s="253">
        <v>22753.489845108612</v>
      </c>
      <c r="AG34" s="253">
        <v>-7242.0956206479759</v>
      </c>
      <c r="AH34" s="253">
        <v>1543.967550312369</v>
      </c>
      <c r="AI34" s="253">
        <v>-132.26164260954369</v>
      </c>
      <c r="AJ34" s="253">
        <v>1987.8312960109233</v>
      </c>
      <c r="AK34" s="253">
        <v>448.61778917418695</v>
      </c>
      <c r="AL34" s="253">
        <v>1706.2868825239254</v>
      </c>
      <c r="AM34" s="254">
        <v>2953.3920818697488</v>
      </c>
      <c r="AN34" s="289">
        <f t="shared" si="29"/>
        <v>1962891.2198647906</v>
      </c>
      <c r="AO34" s="253">
        <v>1523660.7757077597</v>
      </c>
      <c r="AP34" s="253">
        <v>95201.72957340772</v>
      </c>
      <c r="AQ34" s="253">
        <v>132983.60875116382</v>
      </c>
      <c r="AR34" s="253">
        <v>164483.94124676276</v>
      </c>
      <c r="AS34" s="253">
        <v>-5019.8283420798771</v>
      </c>
      <c r="AT34" s="253">
        <v>4465.7486570158035</v>
      </c>
      <c r="AU34" s="253">
        <v>-175.59952967427745</v>
      </c>
      <c r="AV34" s="253">
        <v>15577.223803786397</v>
      </c>
      <c r="AW34" s="253">
        <v>1565.6543483897115</v>
      </c>
      <c r="AX34" s="253">
        <v>6287.4669398647775</v>
      </c>
      <c r="AY34" s="254">
        <v>23860.498708394272</v>
      </c>
      <c r="AZ34" s="526">
        <v>-840254.24974439049</v>
      </c>
      <c r="BA34" s="296">
        <f t="shared" si="30"/>
        <v>2641022.877404822</v>
      </c>
      <c r="BB34" s="271">
        <f t="shared" si="31"/>
        <v>2907738.8735049656</v>
      </c>
      <c r="BC34" s="271">
        <f t="shared" si="31"/>
        <v>185457.09312107388</v>
      </c>
      <c r="BD34" s="271">
        <f t="shared" si="31"/>
        <v>155912.0814263201</v>
      </c>
      <c r="BE34" s="271">
        <f t="shared" si="31"/>
        <v>190879.02039765596</v>
      </c>
      <c r="BF34" s="271">
        <f t="shared" si="31"/>
        <v>-26090.271956295695</v>
      </c>
      <c r="BG34" s="271">
        <f t="shared" si="31"/>
        <v>8451.8074408486191</v>
      </c>
      <c r="BH34" s="271">
        <f t="shared" si="31"/>
        <v>-508.64949771448676</v>
      </c>
      <c r="BI34" s="271">
        <f t="shared" si="31"/>
        <v>17882.9822734626</v>
      </c>
      <c r="BJ34" s="271">
        <f t="shared" si="31"/>
        <v>2058.1792648065816</v>
      </c>
      <c r="BK34" s="271">
        <f t="shared" si="31"/>
        <v>10025.406387391788</v>
      </c>
      <c r="BL34" s="291">
        <f t="shared" si="31"/>
        <v>29470.604786697506</v>
      </c>
    </row>
    <row r="35" spans="1:64" x14ac:dyDescent="0.25">
      <c r="A35" s="1498"/>
      <c r="B35" s="126" t="s">
        <v>43</v>
      </c>
      <c r="C35" s="131" t="s">
        <v>900</v>
      </c>
      <c r="D35" s="274">
        <f t="shared" si="26"/>
        <v>0</v>
      </c>
      <c r="E35" s="253">
        <v>0</v>
      </c>
      <c r="F35" s="253">
        <v>0</v>
      </c>
      <c r="G35" s="253">
        <v>0</v>
      </c>
      <c r="H35" s="253">
        <v>0</v>
      </c>
      <c r="I35" s="253">
        <v>0</v>
      </c>
      <c r="J35" s="253">
        <v>0</v>
      </c>
      <c r="K35" s="253">
        <v>0</v>
      </c>
      <c r="L35" s="253">
        <v>0</v>
      </c>
      <c r="M35" s="253">
        <v>0</v>
      </c>
      <c r="N35" s="253">
        <v>0</v>
      </c>
      <c r="O35" s="254">
        <v>0</v>
      </c>
      <c r="P35" s="274">
        <f t="shared" si="27"/>
        <v>0</v>
      </c>
      <c r="Q35" s="253">
        <v>0</v>
      </c>
      <c r="R35" s="253">
        <v>0</v>
      </c>
      <c r="S35" s="253">
        <v>0</v>
      </c>
      <c r="T35" s="253">
        <v>0</v>
      </c>
      <c r="U35" s="253">
        <v>0</v>
      </c>
      <c r="V35" s="253">
        <v>0</v>
      </c>
      <c r="W35" s="253">
        <v>0</v>
      </c>
      <c r="X35" s="253">
        <v>0</v>
      </c>
      <c r="Y35" s="253">
        <v>0</v>
      </c>
      <c r="Z35" s="253">
        <v>0</v>
      </c>
      <c r="AA35" s="254">
        <v>0</v>
      </c>
      <c r="AB35" s="274">
        <f t="shared" si="28"/>
        <v>0</v>
      </c>
      <c r="AC35" s="253">
        <v>0</v>
      </c>
      <c r="AD35" s="253">
        <v>0</v>
      </c>
      <c r="AE35" s="253">
        <v>0</v>
      </c>
      <c r="AF35" s="253">
        <v>0</v>
      </c>
      <c r="AG35" s="253">
        <v>0</v>
      </c>
      <c r="AH35" s="253">
        <v>0</v>
      </c>
      <c r="AI35" s="253">
        <v>0</v>
      </c>
      <c r="AJ35" s="253">
        <v>0</v>
      </c>
      <c r="AK35" s="253">
        <v>0</v>
      </c>
      <c r="AL35" s="253">
        <v>0</v>
      </c>
      <c r="AM35" s="254">
        <v>0</v>
      </c>
      <c r="AN35" s="289">
        <f t="shared" si="29"/>
        <v>0</v>
      </c>
      <c r="AO35" s="253">
        <v>0</v>
      </c>
      <c r="AP35" s="253">
        <v>0</v>
      </c>
      <c r="AQ35" s="253">
        <v>0</v>
      </c>
      <c r="AR35" s="253">
        <v>0</v>
      </c>
      <c r="AS35" s="253">
        <v>0</v>
      </c>
      <c r="AT35" s="253">
        <v>0</v>
      </c>
      <c r="AU35" s="253">
        <v>0</v>
      </c>
      <c r="AV35" s="253">
        <v>0</v>
      </c>
      <c r="AW35" s="253">
        <v>0</v>
      </c>
      <c r="AX35" s="253">
        <v>0</v>
      </c>
      <c r="AY35" s="254">
        <v>0</v>
      </c>
      <c r="AZ35" s="526">
        <v>0</v>
      </c>
      <c r="BA35" s="296">
        <f t="shared" si="30"/>
        <v>0</v>
      </c>
      <c r="BB35" s="271">
        <f t="shared" si="31"/>
        <v>0</v>
      </c>
      <c r="BC35" s="271">
        <f t="shared" si="31"/>
        <v>0</v>
      </c>
      <c r="BD35" s="271">
        <f t="shared" si="31"/>
        <v>0</v>
      </c>
      <c r="BE35" s="271">
        <f t="shared" si="31"/>
        <v>0</v>
      </c>
      <c r="BF35" s="271">
        <f t="shared" si="31"/>
        <v>0</v>
      </c>
      <c r="BG35" s="271">
        <f t="shared" si="31"/>
        <v>0</v>
      </c>
      <c r="BH35" s="271">
        <f t="shared" si="31"/>
        <v>0</v>
      </c>
      <c r="BI35" s="271">
        <f t="shared" si="31"/>
        <v>0</v>
      </c>
      <c r="BJ35" s="271">
        <f t="shared" si="31"/>
        <v>0</v>
      </c>
      <c r="BK35" s="271">
        <f t="shared" si="31"/>
        <v>0</v>
      </c>
      <c r="BL35" s="291">
        <f t="shared" si="31"/>
        <v>0</v>
      </c>
    </row>
    <row r="36" spans="1:64" s="209" customFormat="1" x14ac:dyDescent="0.25">
      <c r="A36" s="1498"/>
      <c r="B36" s="128" t="s">
        <v>452</v>
      </c>
      <c r="C36" s="310" t="s">
        <v>2</v>
      </c>
      <c r="D36" s="275">
        <f t="shared" ref="D36:BL36" si="32">SUM(D29:D35)</f>
        <v>27270282.204557613</v>
      </c>
      <c r="E36" s="280">
        <f t="shared" si="32"/>
        <v>18831415.550264943</v>
      </c>
      <c r="F36" s="280">
        <f t="shared" si="32"/>
        <v>1056605.2613300441</v>
      </c>
      <c r="G36" s="280">
        <f t="shared" si="32"/>
        <v>2393950.7845162954</v>
      </c>
      <c r="H36" s="280">
        <f t="shared" si="32"/>
        <v>3372488.191158596</v>
      </c>
      <c r="I36" s="280">
        <f t="shared" si="32"/>
        <v>636437.22134224628</v>
      </c>
      <c r="J36" s="280">
        <f t="shared" si="32"/>
        <v>40479.289152360892</v>
      </c>
      <c r="K36" s="280">
        <f t="shared" si="32"/>
        <v>8570.6007225060785</v>
      </c>
      <c r="L36" s="280">
        <f t="shared" si="32"/>
        <v>246144.50308624105</v>
      </c>
      <c r="M36" s="280">
        <f>SUM(M29:M35)</f>
        <v>40734.697843715912</v>
      </c>
      <c r="N36" s="280">
        <f t="shared" si="32"/>
        <v>202022.73962953157</v>
      </c>
      <c r="O36" s="281">
        <f t="shared" si="32"/>
        <v>441433.36551113537</v>
      </c>
      <c r="P36" s="275">
        <f t="shared" si="32"/>
        <v>29686678.949246969</v>
      </c>
      <c r="Q36" s="280">
        <f t="shared" si="32"/>
        <v>21106215.217054494</v>
      </c>
      <c r="R36" s="280">
        <f t="shared" si="32"/>
        <v>1188636.7584922819</v>
      </c>
      <c r="S36" s="280">
        <f t="shared" si="32"/>
        <v>2663773.6670640153</v>
      </c>
      <c r="T36" s="280">
        <f t="shared" si="32"/>
        <v>3251225.8181472309</v>
      </c>
      <c r="U36" s="280">
        <f t="shared" si="32"/>
        <v>525904.17066398996</v>
      </c>
      <c r="V36" s="280">
        <f t="shared" si="32"/>
        <v>52544.862081159496</v>
      </c>
      <c r="W36" s="280">
        <f t="shared" si="32"/>
        <v>7423.9609520632939</v>
      </c>
      <c r="X36" s="280">
        <f t="shared" si="32"/>
        <v>290729.93408742471</v>
      </c>
      <c r="Y36" s="280">
        <f>SUM(Y29:Y35)</f>
        <v>32132.859283526766</v>
      </c>
      <c r="Z36" s="280">
        <f t="shared" si="32"/>
        <v>117250.41293548363</v>
      </c>
      <c r="AA36" s="281">
        <f t="shared" si="32"/>
        <v>450841.28848529916</v>
      </c>
      <c r="AB36" s="275">
        <f t="shared" si="32"/>
        <v>31577662.963573597</v>
      </c>
      <c r="AC36" s="280">
        <f t="shared" si="32"/>
        <v>22708366.980571147</v>
      </c>
      <c r="AD36" s="280">
        <f t="shared" si="32"/>
        <v>1330900.6037252294</v>
      </c>
      <c r="AE36" s="280">
        <f t="shared" si="32"/>
        <v>2844205.061095193</v>
      </c>
      <c r="AF36" s="280">
        <f t="shared" si="32"/>
        <v>3204205.8098453581</v>
      </c>
      <c r="AG36" s="280">
        <f t="shared" si="32"/>
        <v>514002.44437938405</v>
      </c>
      <c r="AH36" s="280">
        <f t="shared" si="32"/>
        <v>45429.537550312365</v>
      </c>
      <c r="AI36" s="280">
        <f t="shared" si="32"/>
        <v>7574.2083573904865</v>
      </c>
      <c r="AJ36" s="280">
        <f t="shared" si="32"/>
        <v>284859.24129601219</v>
      </c>
      <c r="AK36" s="280">
        <f>SUM(AK29:AK35)</f>
        <v>52453.687789174182</v>
      </c>
      <c r="AL36" s="280">
        <f t="shared" si="32"/>
        <v>132725.66688252921</v>
      </c>
      <c r="AM36" s="281">
        <f t="shared" si="32"/>
        <v>452939.72208187071</v>
      </c>
      <c r="AN36" s="277">
        <f t="shared" si="32"/>
        <v>35214517.69985041</v>
      </c>
      <c r="AO36" s="280">
        <f t="shared" si="32"/>
        <v>26170762.925692879</v>
      </c>
      <c r="AP36" s="280">
        <f t="shared" si="32"/>
        <v>1490169.7395734387</v>
      </c>
      <c r="AQ36" s="280">
        <f t="shared" si="32"/>
        <v>2681099.2787512909</v>
      </c>
      <c r="AR36" s="280">
        <f t="shared" si="32"/>
        <v>3251859.8112470438</v>
      </c>
      <c r="AS36" s="280">
        <f t="shared" si="32"/>
        <v>561543.23165797011</v>
      </c>
      <c r="AT36" s="280">
        <f t="shared" si="32"/>
        <v>60300.418657015776</v>
      </c>
      <c r="AU36" s="280">
        <f t="shared" si="32"/>
        <v>11872.100470325764</v>
      </c>
      <c r="AV36" s="280">
        <f t="shared" si="32"/>
        <v>313416.53380378865</v>
      </c>
      <c r="AW36" s="280">
        <f>SUM(AW29:AW35)</f>
        <v>26258.43434838971</v>
      </c>
      <c r="AX36" s="280">
        <f t="shared" si="32"/>
        <v>137257.51693986999</v>
      </c>
      <c r="AY36" s="281">
        <f t="shared" si="32"/>
        <v>509977.70870839577</v>
      </c>
      <c r="AZ36" s="293">
        <f t="shared" si="32"/>
        <v>6139.2802556104725</v>
      </c>
      <c r="BA36" s="297">
        <f t="shared" si="32"/>
        <v>123755281.09748419</v>
      </c>
      <c r="BB36" s="280">
        <f t="shared" si="32"/>
        <v>88816760.673583478</v>
      </c>
      <c r="BC36" s="280">
        <f t="shared" si="32"/>
        <v>5066312.3631209936</v>
      </c>
      <c r="BD36" s="280">
        <f t="shared" si="32"/>
        <v>10583028.791426796</v>
      </c>
      <c r="BE36" s="280">
        <f t="shared" si="32"/>
        <v>13079779.630398229</v>
      </c>
      <c r="BF36" s="280">
        <f t="shared" si="32"/>
        <v>2237887.0680435905</v>
      </c>
      <c r="BG36" s="280">
        <f t="shared" si="32"/>
        <v>198754.10744084854</v>
      </c>
      <c r="BH36" s="280">
        <f t="shared" si="32"/>
        <v>35440.870502285616</v>
      </c>
      <c r="BI36" s="280">
        <f t="shared" si="32"/>
        <v>1135150.2122734666</v>
      </c>
      <c r="BJ36" s="280">
        <f>SUM(BJ29:BJ35)</f>
        <v>151579.67926480656</v>
      </c>
      <c r="BK36" s="280">
        <f t="shared" si="32"/>
        <v>589256.33638741425</v>
      </c>
      <c r="BL36" s="293">
        <f t="shared" si="32"/>
        <v>1855192.0847867008</v>
      </c>
    </row>
    <row r="37" spans="1:64" ht="16.5" customHeight="1" x14ac:dyDescent="0.25">
      <c r="A37" s="1494" t="s">
        <v>901</v>
      </c>
      <c r="B37" s="124" t="s">
        <v>902</v>
      </c>
      <c r="C37" s="311" t="s">
        <v>901</v>
      </c>
      <c r="D37" s="276">
        <f>SUM(E37:O37)</f>
        <v>1092914.21</v>
      </c>
      <c r="E37" s="251">
        <v>1022913.07</v>
      </c>
      <c r="F37" s="251">
        <v>53177.03</v>
      </c>
      <c r="G37" s="251">
        <v>0</v>
      </c>
      <c r="H37" s="251">
        <v>14170.3</v>
      </c>
      <c r="I37" s="251">
        <v>0</v>
      </c>
      <c r="J37" s="251">
        <v>0</v>
      </c>
      <c r="K37" s="251">
        <v>0</v>
      </c>
      <c r="L37" s="251">
        <v>2653.81</v>
      </c>
      <c r="M37" s="251">
        <v>0</v>
      </c>
      <c r="N37" s="251">
        <v>0</v>
      </c>
      <c r="O37" s="252">
        <v>0</v>
      </c>
      <c r="P37" s="273">
        <f>SUM(Q37:AA37)</f>
        <v>1392121.2299999997</v>
      </c>
      <c r="Q37" s="251">
        <v>1304621.03</v>
      </c>
      <c r="R37" s="251">
        <v>68583.89</v>
      </c>
      <c r="S37" s="251">
        <v>3032.47</v>
      </c>
      <c r="T37" s="251">
        <v>12211.64</v>
      </c>
      <c r="U37" s="251">
        <v>0</v>
      </c>
      <c r="V37" s="251">
        <v>0</v>
      </c>
      <c r="W37" s="251">
        <v>0</v>
      </c>
      <c r="X37" s="251">
        <v>3672.2</v>
      </c>
      <c r="Y37" s="251">
        <v>0</v>
      </c>
      <c r="Z37" s="251">
        <v>0</v>
      </c>
      <c r="AA37" s="252">
        <v>0</v>
      </c>
      <c r="AB37" s="276">
        <f>SUM(AC37:AM37)</f>
        <v>1907434.41</v>
      </c>
      <c r="AC37" s="251">
        <v>1762288.9200000002</v>
      </c>
      <c r="AD37" s="251">
        <v>115471.97</v>
      </c>
      <c r="AE37" s="251">
        <v>6797.65</v>
      </c>
      <c r="AF37" s="251">
        <v>6665.16</v>
      </c>
      <c r="AG37" s="251">
        <v>0</v>
      </c>
      <c r="AH37" s="251">
        <v>4785</v>
      </c>
      <c r="AI37" s="251">
        <v>0</v>
      </c>
      <c r="AJ37" s="251">
        <v>11425.71</v>
      </c>
      <c r="AK37" s="251">
        <v>0</v>
      </c>
      <c r="AL37" s="251">
        <v>0</v>
      </c>
      <c r="AM37" s="252">
        <v>0</v>
      </c>
      <c r="AN37" s="276">
        <f>SUM(AO37:AY37)</f>
        <v>1688920.0499999998</v>
      </c>
      <c r="AO37" s="251">
        <v>1583415.8</v>
      </c>
      <c r="AP37" s="251">
        <v>76903.679999999993</v>
      </c>
      <c r="AQ37" s="251">
        <v>11776.21</v>
      </c>
      <c r="AR37" s="251">
        <v>6461.49</v>
      </c>
      <c r="AS37" s="251">
        <v>0</v>
      </c>
      <c r="AT37" s="251">
        <v>3311.43</v>
      </c>
      <c r="AU37" s="251">
        <v>0</v>
      </c>
      <c r="AV37" s="249">
        <v>7051.44</v>
      </c>
      <c r="AW37" s="251">
        <v>0</v>
      </c>
      <c r="AX37" s="251">
        <v>0</v>
      </c>
      <c r="AY37" s="252">
        <v>0</v>
      </c>
      <c r="AZ37" s="857">
        <v>4356.1400000000003</v>
      </c>
      <c r="BA37" s="294">
        <f>SUM(BB37:BL37)+AZ37</f>
        <v>6085746.04</v>
      </c>
      <c r="BB37" s="273">
        <f t="shared" ref="BB37:BL39" si="33">E37+Q37+AC37+AO37</f>
        <v>5673238.8200000003</v>
      </c>
      <c r="BC37" s="273">
        <f t="shared" si="33"/>
        <v>314136.57</v>
      </c>
      <c r="BD37" s="273">
        <f t="shared" si="33"/>
        <v>21606.329999999998</v>
      </c>
      <c r="BE37" s="273">
        <f t="shared" si="33"/>
        <v>39508.589999999997</v>
      </c>
      <c r="BF37" s="273">
        <f t="shared" si="33"/>
        <v>0</v>
      </c>
      <c r="BG37" s="273">
        <f t="shared" si="33"/>
        <v>8096.43</v>
      </c>
      <c r="BH37" s="273">
        <f t="shared" si="33"/>
        <v>0</v>
      </c>
      <c r="BI37" s="273">
        <f t="shared" si="33"/>
        <v>24803.16</v>
      </c>
      <c r="BJ37" s="273">
        <f t="shared" si="33"/>
        <v>0</v>
      </c>
      <c r="BK37" s="273">
        <f t="shared" si="33"/>
        <v>0</v>
      </c>
      <c r="BL37" s="298">
        <f t="shared" si="33"/>
        <v>0</v>
      </c>
    </row>
    <row r="38" spans="1:64" ht="16.5" customHeight="1" x14ac:dyDescent="0.25">
      <c r="A38" s="1495"/>
      <c r="B38" s="126" t="s">
        <v>903</v>
      </c>
      <c r="C38" s="312" t="s">
        <v>906</v>
      </c>
      <c r="D38" s="289">
        <f>SUM(E38:O38)</f>
        <v>45020.111031572924</v>
      </c>
      <c r="E38" s="253">
        <v>42793.716559972505</v>
      </c>
      <c r="F38" s="253">
        <v>2224.6687583346175</v>
      </c>
      <c r="G38" s="253">
        <v>0</v>
      </c>
      <c r="H38" s="253">
        <v>1.4623176147720947</v>
      </c>
      <c r="I38" s="253">
        <v>0</v>
      </c>
      <c r="J38" s="253">
        <v>0</v>
      </c>
      <c r="K38" s="253">
        <v>0</v>
      </c>
      <c r="L38" s="253">
        <v>0.26339565103383172</v>
      </c>
      <c r="M38" s="253">
        <v>0</v>
      </c>
      <c r="N38" s="253">
        <v>0</v>
      </c>
      <c r="O38" s="254">
        <v>0</v>
      </c>
      <c r="P38" s="274">
        <f>SUM(Q38:AA38)</f>
        <v>34285.692140862186</v>
      </c>
      <c r="Q38" s="253">
        <v>32550.632739580811</v>
      </c>
      <c r="R38" s="253">
        <v>1711.1858263098839</v>
      </c>
      <c r="S38" s="253">
        <v>3.8224684862770419</v>
      </c>
      <c r="T38" s="253">
        <v>15.417253942398894</v>
      </c>
      <c r="U38" s="253">
        <v>0</v>
      </c>
      <c r="V38" s="253">
        <v>0</v>
      </c>
      <c r="W38" s="253">
        <v>0</v>
      </c>
      <c r="X38" s="253">
        <v>4.6338525428151973</v>
      </c>
      <c r="Y38" s="253">
        <v>0</v>
      </c>
      <c r="Z38" s="253">
        <v>0</v>
      </c>
      <c r="AA38" s="254">
        <v>0</v>
      </c>
      <c r="AB38" s="289">
        <f>SUM(AC38:AM38)</f>
        <v>80961.088194444106</v>
      </c>
      <c r="AC38" s="253">
        <v>75584.384493617472</v>
      </c>
      <c r="AD38" s="253">
        <v>4952.5805216521776</v>
      </c>
      <c r="AE38" s="253">
        <v>59.782465459961024</v>
      </c>
      <c r="AF38" s="253">
        <v>58.615943092952477</v>
      </c>
      <c r="AG38" s="253">
        <v>0</v>
      </c>
      <c r="AH38" s="253">
        <v>205.22814147975245</v>
      </c>
      <c r="AI38" s="253">
        <v>0</v>
      </c>
      <c r="AJ38" s="253">
        <v>100.49662914178536</v>
      </c>
      <c r="AK38" s="253">
        <v>0</v>
      </c>
      <c r="AL38" s="253">
        <v>0</v>
      </c>
      <c r="AM38" s="254">
        <v>0</v>
      </c>
      <c r="AN38" s="289">
        <f>SUM(AO38:AY38)</f>
        <v>158788.1746656055</v>
      </c>
      <c r="AO38" s="253">
        <v>149547.15820111203</v>
      </c>
      <c r="AP38" s="253">
        <v>7263.2386257656917</v>
      </c>
      <c r="AQ38" s="253">
        <v>775.34834942577311</v>
      </c>
      <c r="AR38" s="253">
        <v>425.41585192620414</v>
      </c>
      <c r="AS38" s="253">
        <v>0</v>
      </c>
      <c r="AT38" s="253">
        <v>312.75104497625262</v>
      </c>
      <c r="AU38" s="253">
        <v>0</v>
      </c>
      <c r="AV38" s="253">
        <v>464.26259239954885</v>
      </c>
      <c r="AW38" s="253">
        <v>0</v>
      </c>
      <c r="AX38" s="253">
        <v>0</v>
      </c>
      <c r="AY38" s="254">
        <v>0</v>
      </c>
      <c r="AZ38" s="526">
        <v>-52327.012656422579</v>
      </c>
      <c r="BA38" s="296">
        <f>SUM(BB38:BL38)+AZ38</f>
        <v>266728.05337606219</v>
      </c>
      <c r="BB38" s="274">
        <f t="shared" si="33"/>
        <v>300475.89199428284</v>
      </c>
      <c r="BC38" s="274">
        <f t="shared" si="33"/>
        <v>16151.673732062369</v>
      </c>
      <c r="BD38" s="274">
        <f t="shared" si="33"/>
        <v>838.95328337201113</v>
      </c>
      <c r="BE38" s="274">
        <f t="shared" si="33"/>
        <v>500.91136657632762</v>
      </c>
      <c r="BF38" s="274">
        <f t="shared" si="33"/>
        <v>0</v>
      </c>
      <c r="BG38" s="274">
        <f t="shared" si="33"/>
        <v>517.9791864560051</v>
      </c>
      <c r="BH38" s="274">
        <f t="shared" si="33"/>
        <v>0</v>
      </c>
      <c r="BI38" s="274">
        <f t="shared" si="33"/>
        <v>569.65646973518324</v>
      </c>
      <c r="BJ38" s="274">
        <f t="shared" si="33"/>
        <v>0</v>
      </c>
      <c r="BK38" s="274">
        <f t="shared" si="33"/>
        <v>0</v>
      </c>
      <c r="BL38" s="300">
        <f t="shared" si="33"/>
        <v>0</v>
      </c>
    </row>
    <row r="39" spans="1:64" ht="16.5" customHeight="1" x14ac:dyDescent="0.25">
      <c r="A39" s="1495"/>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3"/>
        <v>0</v>
      </c>
      <c r="BL39" s="300">
        <f t="shared" si="33"/>
        <v>0</v>
      </c>
    </row>
    <row r="40" spans="1:64" s="209" customFormat="1" ht="16.5" customHeight="1" x14ac:dyDescent="0.25">
      <c r="A40" s="1496"/>
      <c r="B40" s="129" t="s">
        <v>905</v>
      </c>
      <c r="C40" s="313" t="s">
        <v>908</v>
      </c>
      <c r="D40" s="277">
        <f t="shared" ref="D40:O40" si="34">SUM(D37:D39)</f>
        <v>1137934.321031573</v>
      </c>
      <c r="E40" s="275">
        <f t="shared" si="34"/>
        <v>1065706.7865599724</v>
      </c>
      <c r="F40" s="275">
        <f t="shared" si="34"/>
        <v>55401.69875833462</v>
      </c>
      <c r="G40" s="275">
        <f t="shared" si="34"/>
        <v>0</v>
      </c>
      <c r="H40" s="275">
        <f t="shared" si="34"/>
        <v>14171.762317614772</v>
      </c>
      <c r="I40" s="275">
        <f t="shared" si="34"/>
        <v>0</v>
      </c>
      <c r="J40" s="275">
        <f t="shared" si="34"/>
        <v>0</v>
      </c>
      <c r="K40" s="275">
        <f t="shared" si="34"/>
        <v>0</v>
      </c>
      <c r="L40" s="275">
        <f t="shared" si="34"/>
        <v>2654.0733956510339</v>
      </c>
      <c r="M40" s="275">
        <f t="shared" si="34"/>
        <v>0</v>
      </c>
      <c r="N40" s="275">
        <f t="shared" si="34"/>
        <v>0</v>
      </c>
      <c r="O40" s="283">
        <f t="shared" si="34"/>
        <v>0</v>
      </c>
      <c r="P40" s="275">
        <f t="shared" ref="P40:BL40" si="35">SUM(P37:P39)</f>
        <v>1426406.9221408619</v>
      </c>
      <c r="Q40" s="275">
        <f t="shared" si="35"/>
        <v>1337171.6627395807</v>
      </c>
      <c r="R40" s="275">
        <f t="shared" si="35"/>
        <v>70295.075826309883</v>
      </c>
      <c r="S40" s="275">
        <f t="shared" si="35"/>
        <v>3036.2924684862769</v>
      </c>
      <c r="T40" s="275">
        <f t="shared" si="35"/>
        <v>12227.057253942397</v>
      </c>
      <c r="U40" s="275">
        <f t="shared" si="35"/>
        <v>0</v>
      </c>
      <c r="V40" s="275">
        <f>SUM(V37:V39)</f>
        <v>0</v>
      </c>
      <c r="W40" s="275">
        <f t="shared" si="35"/>
        <v>0</v>
      </c>
      <c r="X40" s="275">
        <f t="shared" si="35"/>
        <v>3676.8338525428148</v>
      </c>
      <c r="Y40" s="275">
        <f>SUM(Y37:Y39)</f>
        <v>0</v>
      </c>
      <c r="Z40" s="275">
        <f t="shared" si="35"/>
        <v>0</v>
      </c>
      <c r="AA40" s="283">
        <f t="shared" si="35"/>
        <v>0</v>
      </c>
      <c r="AB40" s="277">
        <f t="shared" si="35"/>
        <v>1988395.498194444</v>
      </c>
      <c r="AC40" s="275">
        <f t="shared" si="35"/>
        <v>1837873.3044936177</v>
      </c>
      <c r="AD40" s="275">
        <f t="shared" si="35"/>
        <v>120424.55052165219</v>
      </c>
      <c r="AE40" s="275">
        <f t="shared" si="35"/>
        <v>6857.4324654599604</v>
      </c>
      <c r="AF40" s="275">
        <f t="shared" si="35"/>
        <v>6723.7759430929527</v>
      </c>
      <c r="AG40" s="275">
        <f t="shared" si="35"/>
        <v>0</v>
      </c>
      <c r="AH40" s="275">
        <f t="shared" si="35"/>
        <v>4990.2281414797526</v>
      </c>
      <c r="AI40" s="275">
        <f t="shared" si="35"/>
        <v>0</v>
      </c>
      <c r="AJ40" s="275">
        <f>SUM(AJ37:AJ39)</f>
        <v>11526.206629141785</v>
      </c>
      <c r="AK40" s="275">
        <f>SUM(AK37:AK39)</f>
        <v>0</v>
      </c>
      <c r="AL40" s="275">
        <f t="shared" si="35"/>
        <v>0</v>
      </c>
      <c r="AM40" s="283">
        <f t="shared" si="35"/>
        <v>0</v>
      </c>
      <c r="AN40" s="277">
        <f t="shared" si="35"/>
        <v>1847708.2246656052</v>
      </c>
      <c r="AO40" s="275">
        <f t="shared" si="35"/>
        <v>1732962.958201112</v>
      </c>
      <c r="AP40" s="275">
        <f t="shared" si="35"/>
        <v>84166.918625765684</v>
      </c>
      <c r="AQ40" s="275">
        <f t="shared" si="35"/>
        <v>12551.558349425772</v>
      </c>
      <c r="AR40" s="275">
        <f t="shared" si="35"/>
        <v>6886.9058519262035</v>
      </c>
      <c r="AS40" s="275">
        <f t="shared" si="35"/>
        <v>0</v>
      </c>
      <c r="AT40" s="275">
        <f t="shared" si="35"/>
        <v>3624.1810449762525</v>
      </c>
      <c r="AU40" s="275">
        <f t="shared" si="35"/>
        <v>0</v>
      </c>
      <c r="AV40" s="275">
        <f t="shared" si="35"/>
        <v>7515.7025923995488</v>
      </c>
      <c r="AW40" s="275">
        <f>SUM(AW37:AW39)</f>
        <v>0</v>
      </c>
      <c r="AX40" s="275">
        <f t="shared" si="35"/>
        <v>0</v>
      </c>
      <c r="AY40" s="283">
        <f t="shared" si="35"/>
        <v>0</v>
      </c>
      <c r="AZ40" s="299">
        <f t="shared" si="35"/>
        <v>-47970.87265642258</v>
      </c>
      <c r="BA40" s="297">
        <f t="shared" si="35"/>
        <v>6352474.0933760619</v>
      </c>
      <c r="BB40" s="275">
        <f>SUM(BB37:BB39)</f>
        <v>5973714.7119942829</v>
      </c>
      <c r="BC40" s="275">
        <f>SUM(BC37:BC39)</f>
        <v>330288.2437320624</v>
      </c>
      <c r="BD40" s="275">
        <f>SUM(BD37:BD39)</f>
        <v>22445.283283372009</v>
      </c>
      <c r="BE40" s="275">
        <f>SUM(BE37:BE39)</f>
        <v>40009.501366576325</v>
      </c>
      <c r="BF40" s="275">
        <f t="shared" si="35"/>
        <v>0</v>
      </c>
      <c r="BG40" s="275">
        <f t="shared" si="35"/>
        <v>8614.409186456005</v>
      </c>
      <c r="BH40" s="275">
        <f t="shared" si="35"/>
        <v>0</v>
      </c>
      <c r="BI40" s="275">
        <f t="shared" si="35"/>
        <v>25372.816469735182</v>
      </c>
      <c r="BJ40" s="275">
        <f>SUM(BJ37:BJ39)</f>
        <v>0</v>
      </c>
      <c r="BK40" s="275">
        <f t="shared" si="35"/>
        <v>0</v>
      </c>
      <c r="BL40" s="299">
        <f t="shared" si="35"/>
        <v>0</v>
      </c>
    </row>
    <row r="41" spans="1:64" ht="14.85" customHeight="1" x14ac:dyDescent="0.25">
      <c r="A41" s="1494" t="s">
        <v>302</v>
      </c>
      <c r="B41" s="124">
        <v>5.0999999999999996</v>
      </c>
      <c r="C41" s="311" t="s">
        <v>37</v>
      </c>
      <c r="D41" s="273">
        <f>SUM(E41:O41)</f>
        <v>11588819.770000003</v>
      </c>
      <c r="E41" s="251">
        <v>1984218.92</v>
      </c>
      <c r="F41" s="251">
        <v>1147700.8600000001</v>
      </c>
      <c r="G41" s="251">
        <v>728014.18</v>
      </c>
      <c r="H41" s="251">
        <v>5197043.25</v>
      </c>
      <c r="I41" s="251">
        <v>1658442.0799999998</v>
      </c>
      <c r="J41" s="251">
        <v>31793.15</v>
      </c>
      <c r="K41" s="251">
        <v>27230.639999999999</v>
      </c>
      <c r="L41" s="251">
        <v>297545.23</v>
      </c>
      <c r="M41" s="251">
        <v>337.5</v>
      </c>
      <c r="N41" s="251">
        <v>271032.24</v>
      </c>
      <c r="O41" s="252">
        <v>245461.72</v>
      </c>
      <c r="P41" s="273">
        <f>SUM(Q41:AA41)</f>
        <v>12983288.720000001</v>
      </c>
      <c r="Q41" s="251">
        <v>2078171.9100000001</v>
      </c>
      <c r="R41" s="251">
        <v>1219661.2300000002</v>
      </c>
      <c r="S41" s="251">
        <v>750478.85</v>
      </c>
      <c r="T41" s="251">
        <v>6042463.6899999995</v>
      </c>
      <c r="U41" s="251">
        <v>1667167.9300000002</v>
      </c>
      <c r="V41" s="251">
        <v>55919.31</v>
      </c>
      <c r="W41" s="251">
        <v>28895.24</v>
      </c>
      <c r="X41" s="251">
        <v>377355.88</v>
      </c>
      <c r="Y41" s="251">
        <v>111</v>
      </c>
      <c r="Z41" s="251">
        <v>341438.87</v>
      </c>
      <c r="AA41" s="252">
        <v>421624.81</v>
      </c>
      <c r="AB41" s="273">
        <f>SUM(AC41:AM41)</f>
        <v>14464841.020000001</v>
      </c>
      <c r="AC41" s="251">
        <v>1912983.8900000001</v>
      </c>
      <c r="AD41" s="251">
        <v>1396141.68</v>
      </c>
      <c r="AE41" s="251">
        <v>825361.46</v>
      </c>
      <c r="AF41" s="251">
        <v>6730735.0500000007</v>
      </c>
      <c r="AG41" s="251">
        <v>2334897.92</v>
      </c>
      <c r="AH41" s="251">
        <v>26159.91</v>
      </c>
      <c r="AI41" s="251">
        <v>26843.07</v>
      </c>
      <c r="AJ41" s="251">
        <v>411967.52999999997</v>
      </c>
      <c r="AK41" s="251">
        <v>388.5</v>
      </c>
      <c r="AL41" s="251">
        <v>380109.35</v>
      </c>
      <c r="AM41" s="252">
        <v>419252.66</v>
      </c>
      <c r="AN41" s="276">
        <f>SUM(AO41:AY41)</f>
        <v>13231267.050000001</v>
      </c>
      <c r="AO41" s="251">
        <v>1857193.74</v>
      </c>
      <c r="AP41" s="251">
        <v>1336371.3400000001</v>
      </c>
      <c r="AQ41" s="251">
        <v>746204.20000000007</v>
      </c>
      <c r="AR41" s="251">
        <v>5785715.2000000002</v>
      </c>
      <c r="AS41" s="251">
        <v>2306718.2000000002</v>
      </c>
      <c r="AT41" s="251">
        <v>46736.9</v>
      </c>
      <c r="AU41" s="251">
        <v>22378.92</v>
      </c>
      <c r="AV41" s="249">
        <v>383283.72</v>
      </c>
      <c r="AW41" s="251">
        <v>111</v>
      </c>
      <c r="AX41" s="251">
        <v>384468.87</v>
      </c>
      <c r="AY41" s="252">
        <v>362084.95999999996</v>
      </c>
      <c r="AZ41" s="857">
        <v>156963.74</v>
      </c>
      <c r="BA41" s="294">
        <f>SUM(BB41:BL41)+AZ41</f>
        <v>52425180.300000004</v>
      </c>
      <c r="BB41" s="274">
        <f t="shared" ref="BB41:BL44" si="36">E41+Q41+AC41+AO41</f>
        <v>7832568.4600000009</v>
      </c>
      <c r="BC41" s="274">
        <f t="shared" si="36"/>
        <v>5099875.1100000003</v>
      </c>
      <c r="BD41" s="274">
        <f t="shared" si="36"/>
        <v>3050058.6900000004</v>
      </c>
      <c r="BE41" s="274">
        <f t="shared" si="36"/>
        <v>23755957.190000001</v>
      </c>
      <c r="BF41" s="274">
        <f t="shared" si="36"/>
        <v>7967226.1299999999</v>
      </c>
      <c r="BG41" s="274">
        <f t="shared" si="36"/>
        <v>160609.26999999999</v>
      </c>
      <c r="BH41" s="274">
        <f t="shared" si="36"/>
        <v>105347.87000000001</v>
      </c>
      <c r="BI41" s="274">
        <f t="shared" si="36"/>
        <v>1470152.3599999999</v>
      </c>
      <c r="BJ41" s="274">
        <f t="shared" si="36"/>
        <v>948</v>
      </c>
      <c r="BK41" s="274">
        <f t="shared" si="36"/>
        <v>1377049.33</v>
      </c>
      <c r="BL41" s="298">
        <f t="shared" si="36"/>
        <v>1448424.15</v>
      </c>
    </row>
    <row r="42" spans="1:64" s="255" customFormat="1" ht="24" x14ac:dyDescent="0.25">
      <c r="A42" s="1495"/>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6"/>
        <v>0</v>
      </c>
      <c r="BC42" s="274">
        <f t="shared" si="36"/>
        <v>0</v>
      </c>
      <c r="BD42" s="274">
        <f t="shared" si="36"/>
        <v>0</v>
      </c>
      <c r="BE42" s="274">
        <f t="shared" si="36"/>
        <v>0</v>
      </c>
      <c r="BF42" s="274">
        <f t="shared" si="36"/>
        <v>0</v>
      </c>
      <c r="BG42" s="274">
        <f t="shared" si="36"/>
        <v>0</v>
      </c>
      <c r="BH42" s="274">
        <f t="shared" si="36"/>
        <v>0</v>
      </c>
      <c r="BI42" s="274">
        <f t="shared" si="36"/>
        <v>0</v>
      </c>
      <c r="BJ42" s="274">
        <f t="shared" si="36"/>
        <v>0</v>
      </c>
      <c r="BK42" s="274">
        <f t="shared" si="36"/>
        <v>0</v>
      </c>
      <c r="BL42" s="300">
        <f t="shared" si="36"/>
        <v>0</v>
      </c>
    </row>
    <row r="43" spans="1:64" ht="24" x14ac:dyDescent="0.25">
      <c r="A43" s="1495"/>
      <c r="B43" s="126">
        <v>5.3</v>
      </c>
      <c r="C43" s="131" t="s">
        <v>304</v>
      </c>
      <c r="D43" s="274">
        <f>SUM(E43:O43)</f>
        <v>94524.844598079027</v>
      </c>
      <c r="E43" s="253">
        <v>16872.835705868471</v>
      </c>
      <c r="F43" s="253">
        <v>8576.0328195422517</v>
      </c>
      <c r="G43" s="253">
        <v>5959.7732687888265</v>
      </c>
      <c r="H43" s="253">
        <v>43051.941678138966</v>
      </c>
      <c r="I43" s="253">
        <v>17069.17857270495</v>
      </c>
      <c r="J43" s="253">
        <v>236.730252807418</v>
      </c>
      <c r="K43" s="253">
        <v>280.04108553134051</v>
      </c>
      <c r="L43" s="253">
        <v>2465.1080374585217</v>
      </c>
      <c r="M43" s="253">
        <v>0.52899400899619808</v>
      </c>
      <c r="N43" s="253">
        <v>11.774119896012007</v>
      </c>
      <c r="O43" s="254">
        <v>0.90006333326124843</v>
      </c>
      <c r="P43" s="274">
        <f>SUM(Q43:AA43)</f>
        <v>136779.3142678928</v>
      </c>
      <c r="Q43" s="253">
        <v>21433.045512734901</v>
      </c>
      <c r="R43" s="253">
        <v>12217.893281333792</v>
      </c>
      <c r="S43" s="253">
        <v>8267.4372673258804</v>
      </c>
      <c r="T43" s="253">
        <v>66835.813517110859</v>
      </c>
      <c r="U43" s="253">
        <v>22885.524379394847</v>
      </c>
      <c r="V43" s="253">
        <v>562.44724383936386</v>
      </c>
      <c r="W43" s="253">
        <v>397.62274014786999</v>
      </c>
      <c r="X43" s="253">
        <v>4173.346038699272</v>
      </c>
      <c r="Y43" s="253">
        <v>0.14078381547799182</v>
      </c>
      <c r="Z43" s="253">
        <v>4.1748457660409919</v>
      </c>
      <c r="AA43" s="254">
        <v>1.8686577244933631</v>
      </c>
      <c r="AB43" s="274">
        <f>SUM(AC43:AM43)</f>
        <v>243250.79336677064</v>
      </c>
      <c r="AC43" s="253">
        <v>30875.625950873058</v>
      </c>
      <c r="AD43" s="253">
        <v>21820.751275245537</v>
      </c>
      <c r="AE43" s="253">
        <v>14370.204812707503</v>
      </c>
      <c r="AF43" s="253">
        <v>117465.38043182377</v>
      </c>
      <c r="AG43" s="253">
        <v>50475.713678771754</v>
      </c>
      <c r="AH43" s="253">
        <v>430.04318294327169</v>
      </c>
      <c r="AI43" s="253">
        <v>579.49973158207354</v>
      </c>
      <c r="AJ43" s="253">
        <v>7187.1763281793274</v>
      </c>
      <c r="AK43" s="253">
        <v>3.4205897772120819</v>
      </c>
      <c r="AL43" s="253">
        <v>33.999421819059748</v>
      </c>
      <c r="AM43" s="254">
        <v>8.9779630480897001</v>
      </c>
      <c r="AN43" s="289">
        <f>SUM(AO43:AY43)</f>
        <v>634439.70395781926</v>
      </c>
      <c r="AO43" s="253">
        <v>83387.35364305212</v>
      </c>
      <c r="AP43" s="253">
        <v>58637.934880983179</v>
      </c>
      <c r="AQ43" s="253">
        <v>37190.691162736322</v>
      </c>
      <c r="AR43" s="253">
        <v>287980.30602163711</v>
      </c>
      <c r="AS43" s="253">
        <v>144590.29388022123</v>
      </c>
      <c r="AT43" s="253">
        <v>2096.1371764315836</v>
      </c>
      <c r="AU43" s="253">
        <v>1404.4080855249181</v>
      </c>
      <c r="AV43" s="253">
        <v>19077.21812599901</v>
      </c>
      <c r="AW43" s="253">
        <v>7.3090739766781851</v>
      </c>
      <c r="AX43" s="253">
        <v>60.157486552247811</v>
      </c>
      <c r="AY43" s="254">
        <v>7.8944207048525001</v>
      </c>
      <c r="AZ43" s="526">
        <v>-40366.06829515953</v>
      </c>
      <c r="BA43" s="296">
        <f>SUM(BB43:BL43)+AZ43</f>
        <v>1068628.5878954022</v>
      </c>
      <c r="BB43" s="274">
        <f t="shared" si="36"/>
        <v>152568.86081252855</v>
      </c>
      <c r="BC43" s="274">
        <f t="shared" si="36"/>
        <v>101252.61225710476</v>
      </c>
      <c r="BD43" s="274">
        <f t="shared" si="36"/>
        <v>65788.106511558537</v>
      </c>
      <c r="BE43" s="274">
        <f t="shared" si="36"/>
        <v>515333.44164871069</v>
      </c>
      <c r="BF43" s="274">
        <f t="shared" si="36"/>
        <v>235020.7105110928</v>
      </c>
      <c r="BG43" s="274">
        <f t="shared" si="36"/>
        <v>3325.3578560216374</v>
      </c>
      <c r="BH43" s="274">
        <f t="shared" si="36"/>
        <v>2661.5716427862021</v>
      </c>
      <c r="BI43" s="274">
        <f t="shared" si="36"/>
        <v>32902.84853033613</v>
      </c>
      <c r="BJ43" s="274">
        <f t="shared" si="36"/>
        <v>11.399441578364456</v>
      </c>
      <c r="BK43" s="274">
        <f t="shared" si="36"/>
        <v>110.10587403336055</v>
      </c>
      <c r="BL43" s="300">
        <f t="shared" si="36"/>
        <v>19.64110481069681</v>
      </c>
    </row>
    <row r="44" spans="1:64" x14ac:dyDescent="0.25">
      <c r="A44" s="1495"/>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6"/>
        <v>0</v>
      </c>
      <c r="BC44" s="274">
        <f t="shared" si="36"/>
        <v>0</v>
      </c>
      <c r="BD44" s="271">
        <f t="shared" si="36"/>
        <v>0</v>
      </c>
      <c r="BE44" s="274">
        <f t="shared" si="36"/>
        <v>0</v>
      </c>
      <c r="BF44" s="271">
        <f t="shared" si="36"/>
        <v>0</v>
      </c>
      <c r="BG44" s="271">
        <f t="shared" si="36"/>
        <v>0</v>
      </c>
      <c r="BH44" s="271">
        <f t="shared" si="36"/>
        <v>0</v>
      </c>
      <c r="BI44" s="271">
        <f t="shared" si="36"/>
        <v>0</v>
      </c>
      <c r="BJ44" s="271">
        <f t="shared" si="36"/>
        <v>0</v>
      </c>
      <c r="BK44" s="271">
        <f t="shared" si="36"/>
        <v>0</v>
      </c>
      <c r="BL44" s="291">
        <f t="shared" si="36"/>
        <v>0</v>
      </c>
    </row>
    <row r="45" spans="1:64" s="209" customFormat="1" ht="24" x14ac:dyDescent="0.25">
      <c r="A45" s="1496"/>
      <c r="B45" s="128" t="s">
        <v>216</v>
      </c>
      <c r="C45" s="313" t="s">
        <v>305</v>
      </c>
      <c r="D45" s="278">
        <f>SUM(D41:D44)</f>
        <v>11683344.614598082</v>
      </c>
      <c r="E45" s="278">
        <f t="shared" ref="E45:BL45" si="37">SUM(E41:E44)</f>
        <v>2001091.7557058684</v>
      </c>
      <c r="F45" s="278">
        <f t="shared" si="37"/>
        <v>1156276.8928195424</v>
      </c>
      <c r="G45" s="278">
        <f t="shared" si="37"/>
        <v>733973.95326878887</v>
      </c>
      <c r="H45" s="278">
        <f t="shared" si="37"/>
        <v>5240095.1916781394</v>
      </c>
      <c r="I45" s="278">
        <f>SUM(I41:I44)</f>
        <v>1675511.2585727049</v>
      </c>
      <c r="J45" s="278">
        <f t="shared" si="37"/>
        <v>32029.880252807419</v>
      </c>
      <c r="K45" s="278">
        <f t="shared" si="37"/>
        <v>27510.681085531342</v>
      </c>
      <c r="L45" s="278">
        <f t="shared" si="37"/>
        <v>300010.33803745848</v>
      </c>
      <c r="M45" s="278">
        <f t="shared" si="37"/>
        <v>338.02899400899622</v>
      </c>
      <c r="N45" s="278">
        <f t="shared" si="37"/>
        <v>271044.01411989599</v>
      </c>
      <c r="O45" s="283">
        <f t="shared" si="37"/>
        <v>245462.62006333325</v>
      </c>
      <c r="P45" s="278">
        <f t="shared" si="37"/>
        <v>13120068.034267893</v>
      </c>
      <c r="Q45" s="278">
        <f t="shared" si="37"/>
        <v>2099604.9555127351</v>
      </c>
      <c r="R45" s="278">
        <f t="shared" si="37"/>
        <v>1231879.1232813341</v>
      </c>
      <c r="S45" s="278">
        <f t="shared" si="37"/>
        <v>758746.28726732591</v>
      </c>
      <c r="T45" s="278">
        <f t="shared" si="37"/>
        <v>6109299.5035171099</v>
      </c>
      <c r="U45" s="278">
        <f t="shared" si="37"/>
        <v>1690053.4543793951</v>
      </c>
      <c r="V45" s="278">
        <f t="shared" si="37"/>
        <v>56481.757243839362</v>
      </c>
      <c r="W45" s="278">
        <f t="shared" si="37"/>
        <v>29292.862740147873</v>
      </c>
      <c r="X45" s="278">
        <f t="shared" si="37"/>
        <v>381529.22603869927</v>
      </c>
      <c r="Y45" s="278">
        <f>SUM(Y41:Y44)</f>
        <v>111.14078381547799</v>
      </c>
      <c r="Z45" s="278">
        <f t="shared" si="37"/>
        <v>341443.04484576604</v>
      </c>
      <c r="AA45" s="284">
        <f t="shared" si="37"/>
        <v>421626.67865772446</v>
      </c>
      <c r="AB45" s="278">
        <f t="shared" si="37"/>
        <v>14708091.813366773</v>
      </c>
      <c r="AC45" s="278">
        <f t="shared" si="37"/>
        <v>1943859.5159508733</v>
      </c>
      <c r="AD45" s="278">
        <f t="shared" si="37"/>
        <v>1417962.4312752455</v>
      </c>
      <c r="AE45" s="278">
        <f t="shared" si="37"/>
        <v>839731.66481270746</v>
      </c>
      <c r="AF45" s="278">
        <f t="shared" si="37"/>
        <v>6848200.4304318242</v>
      </c>
      <c r="AG45" s="278">
        <f t="shared" si="37"/>
        <v>2385373.6336787716</v>
      </c>
      <c r="AH45" s="278">
        <f t="shared" si="37"/>
        <v>26589.953182943271</v>
      </c>
      <c r="AI45" s="278">
        <f t="shared" si="37"/>
        <v>27422.569731582073</v>
      </c>
      <c r="AJ45" s="278">
        <f t="shared" si="37"/>
        <v>419154.70632817928</v>
      </c>
      <c r="AK45" s="278">
        <f t="shared" si="37"/>
        <v>391.92058977721206</v>
      </c>
      <c r="AL45" s="278">
        <f t="shared" si="37"/>
        <v>380143.34942181903</v>
      </c>
      <c r="AM45" s="284">
        <f t="shared" si="37"/>
        <v>419261.63796304807</v>
      </c>
      <c r="AN45" s="852">
        <f t="shared" si="37"/>
        <v>13865706.753957819</v>
      </c>
      <c r="AO45" s="278">
        <f t="shared" si="37"/>
        <v>1940581.093643052</v>
      </c>
      <c r="AP45" s="278">
        <f t="shared" si="37"/>
        <v>1395009.2748809832</v>
      </c>
      <c r="AQ45" s="278">
        <f t="shared" si="37"/>
        <v>783394.89116273634</v>
      </c>
      <c r="AR45" s="278">
        <f t="shared" si="37"/>
        <v>6073695.5060216375</v>
      </c>
      <c r="AS45" s="278">
        <f t="shared" si="37"/>
        <v>2451308.4938802216</v>
      </c>
      <c r="AT45" s="278">
        <f t="shared" si="37"/>
        <v>48833.037176431586</v>
      </c>
      <c r="AU45" s="278">
        <f t="shared" si="37"/>
        <v>23783.328085524918</v>
      </c>
      <c r="AV45" s="275">
        <f t="shared" si="37"/>
        <v>402360.938125999</v>
      </c>
      <c r="AW45" s="278">
        <f>SUM(AW41:AW44)</f>
        <v>118.30907397667818</v>
      </c>
      <c r="AX45" s="278">
        <f t="shared" si="37"/>
        <v>384529.02748655225</v>
      </c>
      <c r="AY45" s="284">
        <f t="shared" si="37"/>
        <v>362092.85442070483</v>
      </c>
      <c r="AZ45" s="305">
        <f t="shared" si="37"/>
        <v>116597.67170484047</v>
      </c>
      <c r="BA45" s="297">
        <f t="shared" si="37"/>
        <v>53493808.887895405</v>
      </c>
      <c r="BB45" s="275">
        <f t="shared" si="37"/>
        <v>7985137.3208125299</v>
      </c>
      <c r="BC45" s="275">
        <f t="shared" si="37"/>
        <v>5201127.7222571047</v>
      </c>
      <c r="BD45" s="275">
        <f t="shared" si="37"/>
        <v>3115846.7965115588</v>
      </c>
      <c r="BE45" s="275">
        <f t="shared" si="37"/>
        <v>24271290.631648712</v>
      </c>
      <c r="BF45" s="275">
        <f t="shared" si="37"/>
        <v>8202246.8405110929</v>
      </c>
      <c r="BG45" s="275">
        <f t="shared" si="37"/>
        <v>163934.62785602163</v>
      </c>
      <c r="BH45" s="275">
        <f t="shared" si="37"/>
        <v>108009.44164278622</v>
      </c>
      <c r="BI45" s="275">
        <f t="shared" si="37"/>
        <v>1503055.2085303359</v>
      </c>
      <c r="BJ45" s="275">
        <f>SUM(BJ41:BJ44)</f>
        <v>959.39944157836442</v>
      </c>
      <c r="BK45" s="275">
        <f t="shared" si="37"/>
        <v>1377159.4358740335</v>
      </c>
      <c r="BL45" s="299">
        <f t="shared" si="37"/>
        <v>1448443.7911048105</v>
      </c>
    </row>
    <row r="46" spans="1:64" ht="14.85" customHeight="1" x14ac:dyDescent="0.25">
      <c r="A46" s="1497"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857">
        <v>0</v>
      </c>
      <c r="BA46" s="296">
        <f>SUM(BB46:BL46)+AZ46</f>
        <v>0</v>
      </c>
      <c r="BB46" s="274">
        <f t="shared" ref="BB46:BL49" si="38">E46+Q46+AC46+AO46</f>
        <v>0</v>
      </c>
      <c r="BC46" s="274">
        <f t="shared" si="38"/>
        <v>0</v>
      </c>
      <c r="BD46" s="274">
        <f t="shared" si="38"/>
        <v>0</v>
      </c>
      <c r="BE46" s="274">
        <f t="shared" si="38"/>
        <v>0</v>
      </c>
      <c r="BF46" s="274">
        <f t="shared" si="38"/>
        <v>0</v>
      </c>
      <c r="BG46" s="274">
        <f t="shared" si="38"/>
        <v>0</v>
      </c>
      <c r="BH46" s="274">
        <f t="shared" si="38"/>
        <v>0</v>
      </c>
      <c r="BI46" s="274">
        <f t="shared" si="38"/>
        <v>0</v>
      </c>
      <c r="BJ46" s="274">
        <f t="shared" si="38"/>
        <v>0</v>
      </c>
      <c r="BK46" s="274">
        <f t="shared" si="38"/>
        <v>0</v>
      </c>
      <c r="BL46" s="300">
        <f t="shared" si="38"/>
        <v>0</v>
      </c>
    </row>
    <row r="47" spans="1:64" s="255" customFormat="1" x14ac:dyDescent="0.25">
      <c r="A47" s="1498"/>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38"/>
        <v>0</v>
      </c>
      <c r="BC47" s="274">
        <f t="shared" si="38"/>
        <v>0</v>
      </c>
      <c r="BD47" s="274">
        <f t="shared" si="38"/>
        <v>0</v>
      </c>
      <c r="BE47" s="274">
        <f t="shared" si="38"/>
        <v>0</v>
      </c>
      <c r="BF47" s="274">
        <f t="shared" si="38"/>
        <v>0</v>
      </c>
      <c r="BG47" s="274">
        <f t="shared" si="38"/>
        <v>0</v>
      </c>
      <c r="BH47" s="274">
        <f t="shared" si="38"/>
        <v>0</v>
      </c>
      <c r="BI47" s="274">
        <f t="shared" si="38"/>
        <v>0</v>
      </c>
      <c r="BJ47" s="274">
        <f t="shared" si="38"/>
        <v>0</v>
      </c>
      <c r="BK47" s="274">
        <f t="shared" si="38"/>
        <v>0</v>
      </c>
      <c r="BL47" s="300">
        <f t="shared" si="38"/>
        <v>0</v>
      </c>
    </row>
    <row r="48" spans="1:64" x14ac:dyDescent="0.25">
      <c r="A48" s="1498"/>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38"/>
        <v>0</v>
      </c>
      <c r="BC48" s="274">
        <f t="shared" si="38"/>
        <v>0</v>
      </c>
      <c r="BD48" s="274">
        <f t="shared" si="38"/>
        <v>0</v>
      </c>
      <c r="BE48" s="274">
        <f t="shared" si="38"/>
        <v>0</v>
      </c>
      <c r="BF48" s="274">
        <f t="shared" si="38"/>
        <v>0</v>
      </c>
      <c r="BG48" s="274">
        <f t="shared" si="38"/>
        <v>0</v>
      </c>
      <c r="BH48" s="274">
        <f t="shared" si="38"/>
        <v>0</v>
      </c>
      <c r="BI48" s="274">
        <f t="shared" si="38"/>
        <v>0</v>
      </c>
      <c r="BJ48" s="274">
        <f t="shared" si="38"/>
        <v>0</v>
      </c>
      <c r="BK48" s="274">
        <f t="shared" si="38"/>
        <v>0</v>
      </c>
      <c r="BL48" s="300">
        <f t="shared" si="38"/>
        <v>0</v>
      </c>
    </row>
    <row r="49" spans="1:64" x14ac:dyDescent="0.25">
      <c r="A49" s="1498"/>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38"/>
        <v>0</v>
      </c>
      <c r="BC49" s="274">
        <f t="shared" si="38"/>
        <v>0</v>
      </c>
      <c r="BD49" s="271">
        <f t="shared" si="38"/>
        <v>0</v>
      </c>
      <c r="BE49" s="274">
        <f t="shared" si="38"/>
        <v>0</v>
      </c>
      <c r="BF49" s="271">
        <f t="shared" si="38"/>
        <v>0</v>
      </c>
      <c r="BG49" s="271">
        <f t="shared" si="38"/>
        <v>0</v>
      </c>
      <c r="BH49" s="271">
        <f t="shared" si="38"/>
        <v>0</v>
      </c>
      <c r="BI49" s="271">
        <f t="shared" si="38"/>
        <v>0</v>
      </c>
      <c r="BJ49" s="271">
        <f t="shared" si="38"/>
        <v>0</v>
      </c>
      <c r="BK49" s="271">
        <f t="shared" si="38"/>
        <v>0</v>
      </c>
      <c r="BL49" s="291">
        <f t="shared" si="38"/>
        <v>0</v>
      </c>
    </row>
    <row r="50" spans="1:64" s="209" customFormat="1" x14ac:dyDescent="0.25">
      <c r="A50" s="1499"/>
      <c r="B50" s="129" t="s">
        <v>213</v>
      </c>
      <c r="C50" s="313" t="s">
        <v>25</v>
      </c>
      <c r="D50" s="278">
        <f>SUM(D46:D49)</f>
        <v>0</v>
      </c>
      <c r="E50" s="278">
        <f t="shared" ref="E50:BL50" si="39">SUM(E46:E49)</f>
        <v>0</v>
      </c>
      <c r="F50" s="278">
        <f t="shared" si="39"/>
        <v>0</v>
      </c>
      <c r="G50" s="278">
        <f t="shared" si="39"/>
        <v>0</v>
      </c>
      <c r="H50" s="278">
        <f t="shared" si="39"/>
        <v>0</v>
      </c>
      <c r="I50" s="278">
        <f t="shared" si="39"/>
        <v>0</v>
      </c>
      <c r="J50" s="278">
        <f t="shared" si="39"/>
        <v>0</v>
      </c>
      <c r="K50" s="278">
        <f t="shared" si="39"/>
        <v>0</v>
      </c>
      <c r="L50" s="278">
        <f t="shared" si="39"/>
        <v>0</v>
      </c>
      <c r="M50" s="278">
        <f t="shared" si="39"/>
        <v>0</v>
      </c>
      <c r="N50" s="278">
        <f t="shared" si="39"/>
        <v>0</v>
      </c>
      <c r="O50" s="283">
        <f t="shared" si="39"/>
        <v>0</v>
      </c>
      <c r="P50" s="278">
        <f t="shared" si="39"/>
        <v>0</v>
      </c>
      <c r="Q50" s="278">
        <f t="shared" si="39"/>
        <v>0</v>
      </c>
      <c r="R50" s="278">
        <f t="shared" si="39"/>
        <v>0</v>
      </c>
      <c r="S50" s="278">
        <f t="shared" si="39"/>
        <v>0</v>
      </c>
      <c r="T50" s="278">
        <f t="shared" si="39"/>
        <v>0</v>
      </c>
      <c r="U50" s="278">
        <f t="shared" si="39"/>
        <v>0</v>
      </c>
      <c r="V50" s="278">
        <f t="shared" si="39"/>
        <v>0</v>
      </c>
      <c r="W50" s="278">
        <f t="shared" si="39"/>
        <v>0</v>
      </c>
      <c r="X50" s="278">
        <f t="shared" si="39"/>
        <v>0</v>
      </c>
      <c r="Y50" s="278">
        <f>SUM(Y46:Y49)</f>
        <v>0</v>
      </c>
      <c r="Z50" s="278">
        <f t="shared" si="39"/>
        <v>0</v>
      </c>
      <c r="AA50" s="284">
        <f t="shared" si="39"/>
        <v>0</v>
      </c>
      <c r="AB50" s="278">
        <f t="shared" si="39"/>
        <v>0</v>
      </c>
      <c r="AC50" s="278">
        <f t="shared" si="39"/>
        <v>0</v>
      </c>
      <c r="AD50" s="278">
        <f t="shared" si="39"/>
        <v>0</v>
      </c>
      <c r="AE50" s="278">
        <f t="shared" si="39"/>
        <v>0</v>
      </c>
      <c r="AF50" s="278">
        <f t="shared" si="39"/>
        <v>0</v>
      </c>
      <c r="AG50" s="278">
        <f t="shared" si="39"/>
        <v>0</v>
      </c>
      <c r="AH50" s="278">
        <f t="shared" si="39"/>
        <v>0</v>
      </c>
      <c r="AI50" s="278">
        <f t="shared" si="39"/>
        <v>0</v>
      </c>
      <c r="AJ50" s="278">
        <f t="shared" si="39"/>
        <v>0</v>
      </c>
      <c r="AK50" s="278">
        <f t="shared" si="39"/>
        <v>0</v>
      </c>
      <c r="AL50" s="278">
        <f t="shared" si="39"/>
        <v>0</v>
      </c>
      <c r="AM50" s="284">
        <f t="shared" si="39"/>
        <v>0</v>
      </c>
      <c r="AN50" s="852">
        <f t="shared" si="39"/>
        <v>0</v>
      </c>
      <c r="AO50" s="278">
        <f t="shared" si="39"/>
        <v>0</v>
      </c>
      <c r="AP50" s="278">
        <f t="shared" si="39"/>
        <v>0</v>
      </c>
      <c r="AQ50" s="278">
        <f t="shared" si="39"/>
        <v>0</v>
      </c>
      <c r="AR50" s="278">
        <f t="shared" si="39"/>
        <v>0</v>
      </c>
      <c r="AS50" s="278">
        <f t="shared" si="39"/>
        <v>0</v>
      </c>
      <c r="AT50" s="278">
        <f t="shared" si="39"/>
        <v>0</v>
      </c>
      <c r="AU50" s="278">
        <f t="shared" si="39"/>
        <v>0</v>
      </c>
      <c r="AV50" s="275">
        <f t="shared" si="39"/>
        <v>0</v>
      </c>
      <c r="AW50" s="278">
        <f>SUM(AW46:AW49)</f>
        <v>0</v>
      </c>
      <c r="AX50" s="278">
        <f t="shared" si="39"/>
        <v>0</v>
      </c>
      <c r="AY50" s="284">
        <f t="shared" si="39"/>
        <v>0</v>
      </c>
      <c r="AZ50" s="305">
        <f t="shared" si="39"/>
        <v>0</v>
      </c>
      <c r="BA50" s="297">
        <f t="shared" si="39"/>
        <v>0</v>
      </c>
      <c r="BB50" s="275">
        <f t="shared" si="39"/>
        <v>0</v>
      </c>
      <c r="BC50" s="275">
        <f t="shared" si="39"/>
        <v>0</v>
      </c>
      <c r="BD50" s="275">
        <f t="shared" si="39"/>
        <v>0</v>
      </c>
      <c r="BE50" s="275">
        <f t="shared" si="39"/>
        <v>0</v>
      </c>
      <c r="BF50" s="275">
        <f t="shared" si="39"/>
        <v>0</v>
      </c>
      <c r="BG50" s="275">
        <f t="shared" si="39"/>
        <v>0</v>
      </c>
      <c r="BH50" s="275">
        <f t="shared" si="39"/>
        <v>0</v>
      </c>
      <c r="BI50" s="275">
        <f t="shared" si="39"/>
        <v>0</v>
      </c>
      <c r="BJ50" s="275">
        <f>SUM(BJ46:BJ49)</f>
        <v>0</v>
      </c>
      <c r="BK50" s="275">
        <f t="shared" si="39"/>
        <v>0</v>
      </c>
      <c r="BL50" s="299">
        <f t="shared" si="39"/>
        <v>0</v>
      </c>
    </row>
    <row r="51" spans="1:64" ht="16.5" customHeight="1" x14ac:dyDescent="0.25">
      <c r="A51" s="1506" t="s">
        <v>156</v>
      </c>
      <c r="B51" s="124">
        <v>7.1</v>
      </c>
      <c r="C51" s="311" t="s">
        <v>20</v>
      </c>
      <c r="D51" s="273">
        <f>SUM(E51:O51)</f>
        <v>1008136.46</v>
      </c>
      <c r="E51" s="251">
        <v>137274.43</v>
      </c>
      <c r="F51" s="251">
        <v>32422</v>
      </c>
      <c r="G51" s="251">
        <v>145331.93999999997</v>
      </c>
      <c r="H51" s="251">
        <v>365413.26999999996</v>
      </c>
      <c r="I51" s="251">
        <v>176503.63999999998</v>
      </c>
      <c r="J51" s="251">
        <v>502</v>
      </c>
      <c r="K51" s="251">
        <v>4268.8</v>
      </c>
      <c r="L51" s="251">
        <v>30747.01</v>
      </c>
      <c r="M51" s="251">
        <v>5637</v>
      </c>
      <c r="N51" s="251">
        <v>81893</v>
      </c>
      <c r="O51" s="252">
        <v>28143.37</v>
      </c>
      <c r="P51" s="273">
        <f>SUM(Q51:AA51)</f>
        <v>1108509.8800000001</v>
      </c>
      <c r="Q51" s="251">
        <v>177788.75</v>
      </c>
      <c r="R51" s="251">
        <v>29891</v>
      </c>
      <c r="S51" s="251">
        <v>158371.69999999998</v>
      </c>
      <c r="T51" s="251">
        <v>399422.55</v>
      </c>
      <c r="U51" s="251">
        <v>171200.40000000002</v>
      </c>
      <c r="V51" s="251">
        <v>722</v>
      </c>
      <c r="W51" s="251">
        <v>2499.62</v>
      </c>
      <c r="X51" s="251">
        <v>30283.01</v>
      </c>
      <c r="Y51" s="251">
        <v>7027</v>
      </c>
      <c r="Z51" s="251">
        <v>90893.78</v>
      </c>
      <c r="AA51" s="252">
        <v>40410.07</v>
      </c>
      <c r="AB51" s="273">
        <f>SUM(AC51:AM51)</f>
        <v>1171516.43</v>
      </c>
      <c r="AC51" s="251">
        <v>197574.23</v>
      </c>
      <c r="AD51" s="251">
        <v>27151</v>
      </c>
      <c r="AE51" s="251">
        <v>159957.09</v>
      </c>
      <c r="AF51" s="251">
        <v>432558.93</v>
      </c>
      <c r="AG51" s="251">
        <v>172419.5</v>
      </c>
      <c r="AH51" s="251">
        <v>1323</v>
      </c>
      <c r="AI51" s="251">
        <v>3303.2200000000003</v>
      </c>
      <c r="AJ51" s="251">
        <v>40272.67</v>
      </c>
      <c r="AK51" s="251">
        <v>2916</v>
      </c>
      <c r="AL51" s="251">
        <v>96184.069999999992</v>
      </c>
      <c r="AM51" s="252">
        <v>37856.720000000001</v>
      </c>
      <c r="AN51" s="276">
        <f>SUM(AO51:AY51)</f>
        <v>1241059.3499999996</v>
      </c>
      <c r="AO51" s="251">
        <v>216388.44</v>
      </c>
      <c r="AP51" s="251">
        <v>42376</v>
      </c>
      <c r="AQ51" s="251">
        <v>155280.35</v>
      </c>
      <c r="AR51" s="251">
        <v>466636.38</v>
      </c>
      <c r="AS51" s="251">
        <v>179411.05</v>
      </c>
      <c r="AT51" s="251">
        <v>1760.67</v>
      </c>
      <c r="AU51" s="251">
        <v>2175.52</v>
      </c>
      <c r="AV51" s="249">
        <v>46575.119999999995</v>
      </c>
      <c r="AW51" s="251">
        <v>4612</v>
      </c>
      <c r="AX51" s="251">
        <v>81098.12999999999</v>
      </c>
      <c r="AY51" s="252">
        <v>44745.69</v>
      </c>
      <c r="AZ51" s="857">
        <v>16226.32</v>
      </c>
      <c r="BA51" s="294">
        <f>SUM(BB51:BL51)+AZ51</f>
        <v>4545448.4400000004</v>
      </c>
      <c r="BB51" s="274">
        <f t="shared" ref="BB51:BL54" si="40">E51+Q51+AC51+AO51</f>
        <v>729025.85000000009</v>
      </c>
      <c r="BC51" s="274">
        <f t="shared" si="40"/>
        <v>131840</v>
      </c>
      <c r="BD51" s="274">
        <f t="shared" si="40"/>
        <v>618941.07999999996</v>
      </c>
      <c r="BE51" s="274">
        <f t="shared" si="40"/>
        <v>1664031.13</v>
      </c>
      <c r="BF51" s="274">
        <f t="shared" si="40"/>
        <v>699534.59000000008</v>
      </c>
      <c r="BG51" s="274">
        <f t="shared" si="40"/>
        <v>4307.67</v>
      </c>
      <c r="BH51" s="274">
        <f t="shared" si="40"/>
        <v>12247.16</v>
      </c>
      <c r="BI51" s="274">
        <f t="shared" si="40"/>
        <v>147877.81</v>
      </c>
      <c r="BJ51" s="274">
        <f t="shared" si="40"/>
        <v>20192</v>
      </c>
      <c r="BK51" s="274">
        <f t="shared" si="40"/>
        <v>350068.98</v>
      </c>
      <c r="BL51" s="298">
        <f t="shared" si="40"/>
        <v>151155.85</v>
      </c>
    </row>
    <row r="52" spans="1:64" s="255" customFormat="1" ht="16.5" customHeight="1" x14ac:dyDescent="0.25">
      <c r="A52" s="1507"/>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40"/>
        <v>0</v>
      </c>
      <c r="BC52" s="274">
        <f t="shared" si="40"/>
        <v>0</v>
      </c>
      <c r="BD52" s="274">
        <f t="shared" si="40"/>
        <v>0</v>
      </c>
      <c r="BE52" s="274">
        <f t="shared" si="40"/>
        <v>0</v>
      </c>
      <c r="BF52" s="274">
        <f t="shared" si="40"/>
        <v>0</v>
      </c>
      <c r="BG52" s="274">
        <f t="shared" si="40"/>
        <v>0</v>
      </c>
      <c r="BH52" s="274">
        <f t="shared" si="40"/>
        <v>0</v>
      </c>
      <c r="BI52" s="274">
        <f t="shared" si="40"/>
        <v>0</v>
      </c>
      <c r="BJ52" s="274">
        <f t="shared" si="40"/>
        <v>0</v>
      </c>
      <c r="BK52" s="274">
        <f t="shared" si="40"/>
        <v>0</v>
      </c>
      <c r="BL52" s="300">
        <f t="shared" si="40"/>
        <v>0</v>
      </c>
    </row>
    <row r="53" spans="1:64" ht="16.5" customHeight="1" x14ac:dyDescent="0.25">
      <c r="A53" s="1507"/>
      <c r="B53" s="126">
        <v>7.3</v>
      </c>
      <c r="C53" s="131" t="s">
        <v>155</v>
      </c>
      <c r="D53" s="274">
        <f>SUM(E53:O53)</f>
        <v>3921.7745303175857</v>
      </c>
      <c r="E53" s="253">
        <v>5740.7994422564079</v>
      </c>
      <c r="F53" s="253">
        <v>1356.3790697360321</v>
      </c>
      <c r="G53" s="253">
        <v>16.333730683318617</v>
      </c>
      <c r="H53" s="253">
        <v>39.968278663369766</v>
      </c>
      <c r="I53" s="253">
        <v>-3801.5807009652517</v>
      </c>
      <c r="J53" s="253">
        <v>21.001242767487703</v>
      </c>
      <c r="K53" s="253">
        <v>-92.104334337432434</v>
      </c>
      <c r="L53" s="253">
        <v>3.4099076564553261</v>
      </c>
      <c r="M53" s="253">
        <v>0.64810136958574383</v>
      </c>
      <c r="N53" s="253">
        <v>535.06317643184832</v>
      </c>
      <c r="O53" s="254">
        <v>101.85661605576591</v>
      </c>
      <c r="P53" s="274">
        <f>SUM(Q53:AA53)</f>
        <v>1638.3917341941496</v>
      </c>
      <c r="Q53" s="253">
        <v>4432.8017591073958</v>
      </c>
      <c r="R53" s="253">
        <v>745.78819507363664</v>
      </c>
      <c r="S53" s="253">
        <v>200.2743677125317</v>
      </c>
      <c r="T53" s="253">
        <v>504.65475307561974</v>
      </c>
      <c r="U53" s="253">
        <v>-5205.6537124407814</v>
      </c>
      <c r="V53" s="253">
        <v>18.01408707782165</v>
      </c>
      <c r="W53" s="253">
        <v>-76.09408522102423</v>
      </c>
      <c r="X53" s="253">
        <v>38.384945919030415</v>
      </c>
      <c r="Y53" s="253">
        <v>8.9125033456202445</v>
      </c>
      <c r="Z53" s="253">
        <v>859.94012263047216</v>
      </c>
      <c r="AA53" s="254">
        <v>111.36879791382717</v>
      </c>
      <c r="AB53" s="274">
        <f>SUM(AC53:AM53)</f>
        <v>10149.543278006246</v>
      </c>
      <c r="AC53" s="253">
        <v>8473.9377277310505</v>
      </c>
      <c r="AD53" s="253">
        <v>1164.5035045594032</v>
      </c>
      <c r="AE53" s="253">
        <v>1408.0192478529209</v>
      </c>
      <c r="AF53" s="253">
        <v>3805.8526835336816</v>
      </c>
      <c r="AG53" s="253">
        <v>-6830.0636831165384</v>
      </c>
      <c r="AH53" s="253">
        <v>56.743329399730854</v>
      </c>
      <c r="AI53" s="253">
        <v>-131.08619644296076</v>
      </c>
      <c r="AJ53" s="253">
        <v>354.55094252020592</v>
      </c>
      <c r="AK53" s="253">
        <v>25.674233694595657</v>
      </c>
      <c r="AL53" s="253">
        <v>1544.9623308628861</v>
      </c>
      <c r="AM53" s="254">
        <v>276.44915741127073</v>
      </c>
      <c r="AN53" s="289">
        <f>SUM(AO53:AY53)</f>
        <v>71928.123546111441</v>
      </c>
      <c r="AO53" s="253">
        <v>20429.930448904975</v>
      </c>
      <c r="AP53" s="253">
        <v>4002.2402049608991</v>
      </c>
      <c r="AQ53" s="253">
        <v>10224.252944296437</v>
      </c>
      <c r="AR53" s="253">
        <v>30724.814753197403</v>
      </c>
      <c r="AS53" s="253">
        <v>-4206.4276508112071</v>
      </c>
      <c r="AT53" s="253">
        <v>166.28809377167505</v>
      </c>
      <c r="AU53" s="253">
        <v>-51.092028964535103</v>
      </c>
      <c r="AV53" s="253">
        <v>3066.7986369991531</v>
      </c>
      <c r="AW53" s="253">
        <v>303.68873135531345</v>
      </c>
      <c r="AX53" s="253">
        <v>4818.516162587428</v>
      </c>
      <c r="AY53" s="254">
        <v>2449.1132498138941</v>
      </c>
      <c r="AZ53" s="526">
        <v>-40908.578328805641</v>
      </c>
      <c r="BA53" s="296">
        <f>SUM(BB53:BL53)+AZ53</f>
        <v>46729.254759823772</v>
      </c>
      <c r="BB53" s="274">
        <f t="shared" si="40"/>
        <v>39077.469377999827</v>
      </c>
      <c r="BC53" s="274">
        <f t="shared" si="40"/>
        <v>7268.9109743299705</v>
      </c>
      <c r="BD53" s="274">
        <f t="shared" si="40"/>
        <v>11848.880290545208</v>
      </c>
      <c r="BE53" s="274">
        <f t="shared" si="40"/>
        <v>35075.290468470077</v>
      </c>
      <c r="BF53" s="274">
        <f t="shared" si="40"/>
        <v>-20043.725747333781</v>
      </c>
      <c r="BG53" s="274">
        <f t="shared" si="40"/>
        <v>262.04675301671523</v>
      </c>
      <c r="BH53" s="274">
        <f t="shared" si="40"/>
        <v>-350.37664496595255</v>
      </c>
      <c r="BI53" s="274">
        <f t="shared" si="40"/>
        <v>3463.1444330948448</v>
      </c>
      <c r="BJ53" s="274">
        <f t="shared" si="40"/>
        <v>338.92356976511508</v>
      </c>
      <c r="BK53" s="274">
        <f t="shared" si="40"/>
        <v>7758.4817925126345</v>
      </c>
      <c r="BL53" s="300">
        <f t="shared" si="40"/>
        <v>2938.7878211947577</v>
      </c>
    </row>
    <row r="54" spans="1:64" ht="16.5" customHeight="1" x14ac:dyDescent="0.25">
      <c r="A54" s="1507"/>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40"/>
        <v>0</v>
      </c>
      <c r="BC54" s="274">
        <f t="shared" si="40"/>
        <v>0</v>
      </c>
      <c r="BD54" s="274">
        <f t="shared" si="40"/>
        <v>0</v>
      </c>
      <c r="BE54" s="274">
        <f t="shared" si="40"/>
        <v>0</v>
      </c>
      <c r="BF54" s="274">
        <f t="shared" si="40"/>
        <v>0</v>
      </c>
      <c r="BG54" s="274">
        <f t="shared" si="40"/>
        <v>0</v>
      </c>
      <c r="BH54" s="274">
        <f t="shared" si="40"/>
        <v>0</v>
      </c>
      <c r="BI54" s="274">
        <f t="shared" si="40"/>
        <v>0</v>
      </c>
      <c r="BJ54" s="274">
        <f t="shared" si="40"/>
        <v>0</v>
      </c>
      <c r="BK54" s="274">
        <f t="shared" si="40"/>
        <v>0</v>
      </c>
      <c r="BL54" s="300">
        <f t="shared" si="40"/>
        <v>0</v>
      </c>
    </row>
    <row r="55" spans="1:64" s="209" customFormat="1" ht="16.5" customHeight="1" x14ac:dyDescent="0.25">
      <c r="A55" s="1508"/>
      <c r="B55" s="129" t="s">
        <v>261</v>
      </c>
      <c r="C55" s="313" t="s">
        <v>38</v>
      </c>
      <c r="D55" s="278">
        <f>SUM(D51:D54)</f>
        <v>1012058.2345303176</v>
      </c>
      <c r="E55" s="278">
        <f t="shared" ref="E55:BL55" si="41">SUM(E51:E54)</f>
        <v>143015.22944225639</v>
      </c>
      <c r="F55" s="278">
        <f t="shared" si="41"/>
        <v>33778.379069736031</v>
      </c>
      <c r="G55" s="278">
        <f t="shared" si="41"/>
        <v>145348.27373068329</v>
      </c>
      <c r="H55" s="278">
        <f t="shared" si="41"/>
        <v>365453.23827866331</v>
      </c>
      <c r="I55" s="278">
        <f t="shared" si="41"/>
        <v>172702.05929903474</v>
      </c>
      <c r="J55" s="278">
        <f t="shared" si="41"/>
        <v>523.00124276748772</v>
      </c>
      <c r="K55" s="278">
        <f t="shared" si="41"/>
        <v>4176.695665662568</v>
      </c>
      <c r="L55" s="278">
        <f t="shared" si="41"/>
        <v>30750.419907656455</v>
      </c>
      <c r="M55" s="275">
        <f t="shared" si="41"/>
        <v>5637.6481013695857</v>
      </c>
      <c r="N55" s="278">
        <f t="shared" si="41"/>
        <v>82428.063176431853</v>
      </c>
      <c r="O55" s="283">
        <f t="shared" si="41"/>
        <v>28245.226616055766</v>
      </c>
      <c r="P55" s="278">
        <f t="shared" si="41"/>
        <v>1110148.2717341944</v>
      </c>
      <c r="Q55" s="278">
        <f t="shared" si="41"/>
        <v>182221.55175910739</v>
      </c>
      <c r="R55" s="278">
        <f t="shared" si="41"/>
        <v>30636.788195073637</v>
      </c>
      <c r="S55" s="278">
        <f t="shared" si="41"/>
        <v>158571.97436771251</v>
      </c>
      <c r="T55" s="278">
        <f t="shared" si="41"/>
        <v>399927.20475307561</v>
      </c>
      <c r="U55" s="278">
        <f t="shared" si="41"/>
        <v>165994.74628755925</v>
      </c>
      <c r="V55" s="278">
        <f t="shared" si="41"/>
        <v>740.01408707782161</v>
      </c>
      <c r="W55" s="278">
        <f t="shared" si="41"/>
        <v>2423.5259147789757</v>
      </c>
      <c r="X55" s="278">
        <f t="shared" si="41"/>
        <v>30321.39494591903</v>
      </c>
      <c r="Y55" s="275">
        <f>SUM(Y51:Y54)</f>
        <v>7035.9125033456203</v>
      </c>
      <c r="Z55" s="278">
        <f>SUM(Z51:Z54)</f>
        <v>91753.720122630475</v>
      </c>
      <c r="AA55" s="284">
        <f t="shared" si="41"/>
        <v>40521.438797913826</v>
      </c>
      <c r="AB55" s="278">
        <f t="shared" si="41"/>
        <v>1181665.9732780061</v>
      </c>
      <c r="AC55" s="278">
        <f t="shared" si="41"/>
        <v>206048.16772773105</v>
      </c>
      <c r="AD55" s="278">
        <f t="shared" si="41"/>
        <v>28315.503504559405</v>
      </c>
      <c r="AE55" s="278">
        <f t="shared" si="41"/>
        <v>161365.10924785293</v>
      </c>
      <c r="AF55" s="278">
        <f t="shared" si="41"/>
        <v>436364.78268353367</v>
      </c>
      <c r="AG55" s="278">
        <f t="shared" si="41"/>
        <v>165589.43631688345</v>
      </c>
      <c r="AH55" s="278">
        <f t="shared" si="41"/>
        <v>1379.7433293997308</v>
      </c>
      <c r="AI55" s="278">
        <f t="shared" si="41"/>
        <v>3172.1338035570393</v>
      </c>
      <c r="AJ55" s="278">
        <f t="shared" si="41"/>
        <v>40627.220942520202</v>
      </c>
      <c r="AK55" s="275">
        <f t="shared" si="41"/>
        <v>2941.6742336945958</v>
      </c>
      <c r="AL55" s="278">
        <f t="shared" si="41"/>
        <v>97729.032330862872</v>
      </c>
      <c r="AM55" s="284">
        <f t="shared" si="41"/>
        <v>38133.16915741127</v>
      </c>
      <c r="AN55" s="852">
        <f t="shared" si="41"/>
        <v>1312987.473546111</v>
      </c>
      <c r="AO55" s="278">
        <f t="shared" si="41"/>
        <v>236818.37044890499</v>
      </c>
      <c r="AP55" s="278">
        <f t="shared" si="41"/>
        <v>46378.240204960901</v>
      </c>
      <c r="AQ55" s="278">
        <f t="shared" si="41"/>
        <v>165504.60294429644</v>
      </c>
      <c r="AR55" s="278">
        <f t="shared" si="41"/>
        <v>497361.19475319743</v>
      </c>
      <c r="AS55" s="278">
        <f t="shared" si="41"/>
        <v>175204.62234918878</v>
      </c>
      <c r="AT55" s="278">
        <f t="shared" si="41"/>
        <v>1926.9580937716751</v>
      </c>
      <c r="AU55" s="278">
        <f t="shared" si="41"/>
        <v>2124.4279710354649</v>
      </c>
      <c r="AV55" s="275">
        <f t="shared" si="41"/>
        <v>49641.918636999151</v>
      </c>
      <c r="AW55" s="275">
        <f>SUM(AW51:AW54)</f>
        <v>4915.6887313553134</v>
      </c>
      <c r="AX55" s="278">
        <f t="shared" si="41"/>
        <v>85916.646162587422</v>
      </c>
      <c r="AY55" s="284">
        <f t="shared" si="41"/>
        <v>47194.803249813893</v>
      </c>
      <c r="AZ55" s="305">
        <f t="shared" si="41"/>
        <v>-24682.258328805641</v>
      </c>
      <c r="BA55" s="297">
        <f t="shared" si="41"/>
        <v>4592177.6947598243</v>
      </c>
      <c r="BB55" s="275">
        <f t="shared" si="41"/>
        <v>768103.31937799987</v>
      </c>
      <c r="BC55" s="275">
        <f t="shared" si="41"/>
        <v>139108.91097432998</v>
      </c>
      <c r="BD55" s="275">
        <f t="shared" si="41"/>
        <v>630789.96029054513</v>
      </c>
      <c r="BE55" s="275">
        <f t="shared" si="41"/>
        <v>1699106.4204684701</v>
      </c>
      <c r="BF55" s="275">
        <f t="shared" si="41"/>
        <v>679490.86425266624</v>
      </c>
      <c r="BG55" s="275">
        <f t="shared" si="41"/>
        <v>4569.7167530167153</v>
      </c>
      <c r="BH55" s="275">
        <f t="shared" si="41"/>
        <v>11896.783355034047</v>
      </c>
      <c r="BI55" s="275">
        <f t="shared" si="41"/>
        <v>151340.95443309486</v>
      </c>
      <c r="BJ55" s="275">
        <f>SUM(BJ51:BJ54)</f>
        <v>20530.923569765117</v>
      </c>
      <c r="BK55" s="275">
        <f t="shared" si="41"/>
        <v>357827.46179251262</v>
      </c>
      <c r="BL55" s="299">
        <f t="shared" si="41"/>
        <v>154094.63782119477</v>
      </c>
    </row>
    <row r="56" spans="1:64" ht="14.85" customHeight="1" x14ac:dyDescent="0.25">
      <c r="A56" s="1497" t="s">
        <v>29</v>
      </c>
      <c r="B56" s="124">
        <v>8.1</v>
      </c>
      <c r="C56" s="311" t="s">
        <v>22</v>
      </c>
      <c r="D56" s="273">
        <f t="shared" ref="D56:D62" si="42">SUM(E56:O56)</f>
        <v>26962368.340000149</v>
      </c>
      <c r="E56" s="251">
        <v>6740952.9600000596</v>
      </c>
      <c r="F56" s="251">
        <v>1373279.6</v>
      </c>
      <c r="G56" s="251">
        <v>4570355.97999998</v>
      </c>
      <c r="H56" s="251">
        <v>9546150.1300001107</v>
      </c>
      <c r="I56" s="251">
        <v>4619.8099999999995</v>
      </c>
      <c r="J56" s="251">
        <v>54846.71</v>
      </c>
      <c r="K56" s="251">
        <v>64.33</v>
      </c>
      <c r="L56" s="251">
        <v>2619705.33</v>
      </c>
      <c r="M56" s="251">
        <v>81351.06</v>
      </c>
      <c r="N56" s="251">
        <v>1259.68</v>
      </c>
      <c r="O56" s="252">
        <v>1969782.75</v>
      </c>
      <c r="P56" s="276">
        <f t="shared" ref="P56:P62" si="43">SUM(Q56:AA56)</f>
        <v>27120480.340000201</v>
      </c>
      <c r="Q56" s="251">
        <v>7653072.4300000807</v>
      </c>
      <c r="R56" s="251">
        <v>1322697.83</v>
      </c>
      <c r="S56" s="251">
        <v>4524834.9599999897</v>
      </c>
      <c r="T56" s="251">
        <v>9140349.4200001303</v>
      </c>
      <c r="U56" s="251">
        <v>2099.96</v>
      </c>
      <c r="V56" s="251">
        <v>41940.71</v>
      </c>
      <c r="W56" s="251">
        <v>44.61</v>
      </c>
      <c r="X56" s="251">
        <v>2472895.4300000002</v>
      </c>
      <c r="Y56" s="251">
        <v>95655.84</v>
      </c>
      <c r="Z56" s="251">
        <v>1134.0900000000001</v>
      </c>
      <c r="AA56" s="252">
        <v>1865755.06</v>
      </c>
      <c r="AB56" s="273">
        <f t="shared" ref="AB56:AB62" si="44">SUM(AC56:AM56)</f>
        <v>29150108.95000032</v>
      </c>
      <c r="AC56" s="251">
        <v>8975774.2000002004</v>
      </c>
      <c r="AD56" s="251">
        <v>1449736.94</v>
      </c>
      <c r="AE56" s="251">
        <v>4647795.4400000004</v>
      </c>
      <c r="AF56" s="251">
        <v>9270087.5800001193</v>
      </c>
      <c r="AG56" s="251">
        <v>2793.86</v>
      </c>
      <c r="AH56" s="251">
        <v>53395.98</v>
      </c>
      <c r="AI56" s="251">
        <v>20.28</v>
      </c>
      <c r="AJ56" s="251">
        <v>2609632.87</v>
      </c>
      <c r="AK56" s="251">
        <v>104816</v>
      </c>
      <c r="AL56" s="251">
        <v>1206.6199999999999</v>
      </c>
      <c r="AM56" s="252">
        <v>2034849.1799999997</v>
      </c>
      <c r="AN56" s="276">
        <f t="shared" ref="AN56:AN62" si="45">SUM(AO56:AY56)</f>
        <v>30449100.709999986</v>
      </c>
      <c r="AO56" s="251">
        <v>9591871.0100000296</v>
      </c>
      <c r="AP56" s="251">
        <v>1905922.1199999999</v>
      </c>
      <c r="AQ56" s="251">
        <v>4608952.2099999944</v>
      </c>
      <c r="AR56" s="251">
        <v>9435889.829999961</v>
      </c>
      <c r="AS56" s="251">
        <v>6300.55</v>
      </c>
      <c r="AT56" s="251">
        <v>66920.430000000008</v>
      </c>
      <c r="AU56" s="251">
        <v>1794.8700000000001</v>
      </c>
      <c r="AV56" s="249">
        <v>2679044.2999999998</v>
      </c>
      <c r="AW56" s="251">
        <v>64059.65</v>
      </c>
      <c r="AX56" s="251">
        <v>1328.32</v>
      </c>
      <c r="AY56" s="252">
        <v>2087017.42</v>
      </c>
      <c r="AZ56" s="857">
        <v>-60876.359999999993</v>
      </c>
      <c r="BA56" s="294">
        <f t="shared" ref="BA56:BA62" si="46">SUM(BB56:BL56)+AZ56</f>
        <v>113621181.98000066</v>
      </c>
      <c r="BB56" s="273">
        <f t="shared" ref="BB56:BL62" si="47">E56+Q56+AC56+AO56</f>
        <v>32961670.600000367</v>
      </c>
      <c r="BC56" s="273">
        <f t="shared" si="47"/>
        <v>6051636.4900000002</v>
      </c>
      <c r="BD56" s="273">
        <f t="shared" si="47"/>
        <v>18351938.589999963</v>
      </c>
      <c r="BE56" s="273">
        <f t="shared" si="47"/>
        <v>37392476.960000321</v>
      </c>
      <c r="BF56" s="273">
        <f t="shared" si="47"/>
        <v>15814.18</v>
      </c>
      <c r="BG56" s="273">
        <f t="shared" si="47"/>
        <v>217103.83000000002</v>
      </c>
      <c r="BH56" s="273">
        <f t="shared" si="47"/>
        <v>1924.0900000000001</v>
      </c>
      <c r="BI56" s="273">
        <f t="shared" si="47"/>
        <v>10381277.93</v>
      </c>
      <c r="BJ56" s="273">
        <f t="shared" si="47"/>
        <v>345882.55000000005</v>
      </c>
      <c r="BK56" s="273">
        <f t="shared" si="47"/>
        <v>4928.71</v>
      </c>
      <c r="BL56" s="298">
        <f t="shared" si="47"/>
        <v>7957404.4100000001</v>
      </c>
    </row>
    <row r="57" spans="1:64" ht="14.85" customHeight="1" x14ac:dyDescent="0.25">
      <c r="A57" s="1498"/>
      <c r="B57" s="126" t="s">
        <v>112</v>
      </c>
      <c r="C57" s="131" t="s">
        <v>443</v>
      </c>
      <c r="D57" s="274">
        <f t="shared" si="42"/>
        <v>21244.400000000001</v>
      </c>
      <c r="E57" s="253">
        <v>8017</v>
      </c>
      <c r="F57" s="253">
        <v>0</v>
      </c>
      <c r="G57" s="253">
        <v>0</v>
      </c>
      <c r="H57" s="253">
        <v>13227.4</v>
      </c>
      <c r="I57" s="253">
        <v>0</v>
      </c>
      <c r="J57" s="253">
        <v>0</v>
      </c>
      <c r="K57" s="253">
        <v>0</v>
      </c>
      <c r="L57" s="253">
        <v>0</v>
      </c>
      <c r="M57" s="253">
        <v>0</v>
      </c>
      <c r="N57" s="253">
        <v>0</v>
      </c>
      <c r="O57" s="254">
        <v>0</v>
      </c>
      <c r="P57" s="274">
        <f t="shared" si="43"/>
        <v>102139.06</v>
      </c>
      <c r="Q57" s="253">
        <v>0</v>
      </c>
      <c r="R57" s="253">
        <v>0</v>
      </c>
      <c r="S57" s="253">
        <v>49926.8</v>
      </c>
      <c r="T57" s="253">
        <v>28740.26</v>
      </c>
      <c r="U57" s="253">
        <v>0</v>
      </c>
      <c r="V57" s="253">
        <v>0</v>
      </c>
      <c r="W57" s="253">
        <v>0</v>
      </c>
      <c r="X57" s="253">
        <v>23472</v>
      </c>
      <c r="Y57" s="253">
        <v>0</v>
      </c>
      <c r="Z57" s="253">
        <v>0</v>
      </c>
      <c r="AA57" s="254">
        <v>0</v>
      </c>
      <c r="AB57" s="274">
        <f t="shared" si="44"/>
        <v>102819.64</v>
      </c>
      <c r="AC57" s="253">
        <v>24970.84</v>
      </c>
      <c r="AD57" s="253">
        <v>0</v>
      </c>
      <c r="AE57" s="253">
        <v>0</v>
      </c>
      <c r="AF57" s="253">
        <v>77848.800000000003</v>
      </c>
      <c r="AG57" s="253">
        <v>0</v>
      </c>
      <c r="AH57" s="253">
        <v>0</v>
      </c>
      <c r="AI57" s="253">
        <v>0</v>
      </c>
      <c r="AJ57" s="253">
        <v>0</v>
      </c>
      <c r="AK57" s="253">
        <v>0</v>
      </c>
      <c r="AL57" s="253">
        <v>0</v>
      </c>
      <c r="AM57" s="254">
        <v>0</v>
      </c>
      <c r="AN57" s="289">
        <f t="shared" si="45"/>
        <v>221130.8</v>
      </c>
      <c r="AO57" s="253">
        <v>112533.68</v>
      </c>
      <c r="AP57" s="253">
        <v>0</v>
      </c>
      <c r="AQ57" s="253">
        <v>7824</v>
      </c>
      <c r="AR57" s="253">
        <v>100773.12</v>
      </c>
      <c r="AS57" s="253">
        <v>0</v>
      </c>
      <c r="AT57" s="253">
        <v>0</v>
      </c>
      <c r="AU57" s="253">
        <v>0</v>
      </c>
      <c r="AV57" s="253">
        <v>0</v>
      </c>
      <c r="AW57" s="253">
        <v>0</v>
      </c>
      <c r="AX57" s="253">
        <v>0</v>
      </c>
      <c r="AY57" s="254">
        <v>0</v>
      </c>
      <c r="AZ57" s="526">
        <v>0</v>
      </c>
      <c r="BA57" s="296">
        <f t="shared" si="46"/>
        <v>447333.9</v>
      </c>
      <c r="BB57" s="274">
        <f t="shared" si="47"/>
        <v>145521.51999999999</v>
      </c>
      <c r="BC57" s="274">
        <f t="shared" si="47"/>
        <v>0</v>
      </c>
      <c r="BD57" s="274">
        <f t="shared" si="47"/>
        <v>57750.8</v>
      </c>
      <c r="BE57" s="274">
        <f t="shared" si="47"/>
        <v>220589.58</v>
      </c>
      <c r="BF57" s="274">
        <f t="shared" si="47"/>
        <v>0</v>
      </c>
      <c r="BG57" s="274">
        <f t="shared" si="47"/>
        <v>0</v>
      </c>
      <c r="BH57" s="274">
        <f t="shared" si="47"/>
        <v>0</v>
      </c>
      <c r="BI57" s="274">
        <f t="shared" si="47"/>
        <v>23472</v>
      </c>
      <c r="BJ57" s="274">
        <f t="shared" si="47"/>
        <v>0</v>
      </c>
      <c r="BK57" s="274">
        <f t="shared" si="47"/>
        <v>0</v>
      </c>
      <c r="BL57" s="300">
        <f t="shared" si="47"/>
        <v>0</v>
      </c>
    </row>
    <row r="58" spans="1:64" ht="14.85" customHeight="1" x14ac:dyDescent="0.25">
      <c r="A58" s="1498"/>
      <c r="B58" s="126" t="s">
        <v>114</v>
      </c>
      <c r="C58" s="131" t="s">
        <v>157</v>
      </c>
      <c r="D58" s="274">
        <f t="shared" si="42"/>
        <v>398.05303721930738</v>
      </c>
      <c r="E58" s="253">
        <v>398.05303721930738</v>
      </c>
      <c r="F58" s="253">
        <v>0</v>
      </c>
      <c r="G58" s="253">
        <v>0</v>
      </c>
      <c r="H58" s="253">
        <v>0</v>
      </c>
      <c r="I58" s="253">
        <v>0</v>
      </c>
      <c r="J58" s="253">
        <v>0</v>
      </c>
      <c r="K58" s="253">
        <v>0</v>
      </c>
      <c r="L58" s="253">
        <v>0</v>
      </c>
      <c r="M58" s="253">
        <v>0</v>
      </c>
      <c r="N58" s="253">
        <v>0</v>
      </c>
      <c r="O58" s="254">
        <v>0</v>
      </c>
      <c r="P58" s="274">
        <f t="shared" si="43"/>
        <v>436.8207244893502</v>
      </c>
      <c r="Q58" s="253">
        <v>350.70024555811233</v>
      </c>
      <c r="R58" s="253">
        <v>5.9163501963731688</v>
      </c>
      <c r="S58" s="253">
        <v>20.157741862766457</v>
      </c>
      <c r="T58" s="253">
        <v>40.401698304338183</v>
      </c>
      <c r="U58" s="253">
        <v>2.0067769457011879E-2</v>
      </c>
      <c r="V58" s="253">
        <v>0.18759840765186422</v>
      </c>
      <c r="W58" s="253">
        <v>4.5459416448589534E-4</v>
      </c>
      <c r="X58" s="253">
        <v>10.99972702193692</v>
      </c>
      <c r="Y58" s="253">
        <v>0.4247352748911396</v>
      </c>
      <c r="Z58" s="253">
        <v>5.9527221141568443E-4</v>
      </c>
      <c r="AA58" s="254">
        <v>8.0115102274472765</v>
      </c>
      <c r="AB58" s="274">
        <f t="shared" si="44"/>
        <v>1494.6187654532832</v>
      </c>
      <c r="AC58" s="253">
        <v>1407.9122294341951</v>
      </c>
      <c r="AD58" s="253">
        <v>0</v>
      </c>
      <c r="AE58" s="253">
        <v>86.706536019088176</v>
      </c>
      <c r="AF58" s="253">
        <v>0</v>
      </c>
      <c r="AG58" s="253">
        <v>0</v>
      </c>
      <c r="AH58" s="253">
        <v>0</v>
      </c>
      <c r="AI58" s="253">
        <v>0</v>
      </c>
      <c r="AJ58" s="253">
        <v>0</v>
      </c>
      <c r="AK58" s="253">
        <v>0</v>
      </c>
      <c r="AL58" s="253">
        <v>0</v>
      </c>
      <c r="AM58" s="254">
        <v>0</v>
      </c>
      <c r="AN58" s="289">
        <f t="shared" si="45"/>
        <v>1208.4650404835272</v>
      </c>
      <c r="AO58" s="253">
        <v>775.07514522422684</v>
      </c>
      <c r="AP58" s="253">
        <v>0</v>
      </c>
      <c r="AQ58" s="253">
        <v>433.38989525930043</v>
      </c>
      <c r="AR58" s="253">
        <v>0</v>
      </c>
      <c r="AS58" s="253">
        <v>0</v>
      </c>
      <c r="AT58" s="253">
        <v>0</v>
      </c>
      <c r="AU58" s="253">
        <v>0</v>
      </c>
      <c r="AV58" s="253">
        <v>0</v>
      </c>
      <c r="AW58" s="253">
        <v>0</v>
      </c>
      <c r="AX58" s="253">
        <v>0</v>
      </c>
      <c r="AY58" s="254">
        <v>0</v>
      </c>
      <c r="AZ58" s="526">
        <v>-228931.32738106599</v>
      </c>
      <c r="BA58" s="296">
        <f t="shared" si="46"/>
        <v>-225393.36981342052</v>
      </c>
      <c r="BB58" s="274">
        <f t="shared" si="47"/>
        <v>2931.740657435842</v>
      </c>
      <c r="BC58" s="274">
        <f t="shared" si="47"/>
        <v>5.9163501963731688</v>
      </c>
      <c r="BD58" s="274">
        <f t="shared" si="47"/>
        <v>540.25417314115509</v>
      </c>
      <c r="BE58" s="274">
        <f t="shared" si="47"/>
        <v>40.401698304338183</v>
      </c>
      <c r="BF58" s="274">
        <f t="shared" si="47"/>
        <v>2.0067769457011879E-2</v>
      </c>
      <c r="BG58" s="274">
        <f t="shared" si="47"/>
        <v>0.18759840765186422</v>
      </c>
      <c r="BH58" s="274">
        <f t="shared" si="47"/>
        <v>4.5459416448589534E-4</v>
      </c>
      <c r="BI58" s="274">
        <f t="shared" si="47"/>
        <v>10.99972702193692</v>
      </c>
      <c r="BJ58" s="274">
        <f t="shared" si="47"/>
        <v>0.4247352748911396</v>
      </c>
      <c r="BK58" s="274">
        <f t="shared" si="47"/>
        <v>5.9527221141568443E-4</v>
      </c>
      <c r="BL58" s="300">
        <f t="shared" si="47"/>
        <v>8.0115102274472765</v>
      </c>
    </row>
    <row r="59" spans="1:64" x14ac:dyDescent="0.25">
      <c r="A59" s="1498"/>
      <c r="B59" s="126" t="s">
        <v>115</v>
      </c>
      <c r="C59" s="131" t="s">
        <v>113</v>
      </c>
      <c r="D59" s="274">
        <f t="shared" si="42"/>
        <v>-26579.87998662965</v>
      </c>
      <c r="E59" s="253">
        <v>-6174.03086234281</v>
      </c>
      <c r="F59" s="253">
        <v>-1256.56887109268</v>
      </c>
      <c r="G59" s="253">
        <v>-4829.78888236691</v>
      </c>
      <c r="H59" s="253">
        <v>-10101.5395561566</v>
      </c>
      <c r="I59" s="253">
        <v>-48.223737860103597</v>
      </c>
      <c r="J59" s="253">
        <v>-50.185955203543799</v>
      </c>
      <c r="K59" s="253">
        <v>-6.7978287333433196E-2</v>
      </c>
      <c r="L59" s="253">
        <v>-2768.2742367739243</v>
      </c>
      <c r="M59" s="253">
        <v>-85.964646845318896</v>
      </c>
      <c r="N59" s="253">
        <v>-5.9049201272817502</v>
      </c>
      <c r="O59" s="254">
        <v>-1259.33033957315</v>
      </c>
      <c r="P59" s="274">
        <f t="shared" si="43"/>
        <v>-25805.392797682161</v>
      </c>
      <c r="Q59" s="253">
        <v>-6368.2784387839201</v>
      </c>
      <c r="R59" s="253">
        <v>-1102.86559087504</v>
      </c>
      <c r="S59" s="253">
        <v>-4706.9631488083096</v>
      </c>
      <c r="T59" s="253">
        <v>-9433.9807810884704</v>
      </c>
      <c r="U59" s="253">
        <v>-131.55663563574001</v>
      </c>
      <c r="V59" s="253">
        <v>-34.956849035649903</v>
      </c>
      <c r="W59" s="253">
        <v>-4.5899460095832803E-2</v>
      </c>
      <c r="X59" s="253">
        <v>-2568.4924558417101</v>
      </c>
      <c r="Y59" s="253">
        <v>-98.420789307629803</v>
      </c>
      <c r="Z59" s="253">
        <v>-3.3659698743216899</v>
      </c>
      <c r="AA59" s="254">
        <v>-1356.4662389712701</v>
      </c>
      <c r="AB59" s="274">
        <f t="shared" si="44"/>
        <v>-23421.707062210771</v>
      </c>
      <c r="AC59" s="253">
        <v>-6067.1274091463501</v>
      </c>
      <c r="AD59" s="253">
        <v>-980.95134889700603</v>
      </c>
      <c r="AE59" s="253">
        <v>-4126.5222323711696</v>
      </c>
      <c r="AF59" s="253">
        <v>-8319.0259382990898</v>
      </c>
      <c r="AG59" s="253">
        <v>-93.271125150370096</v>
      </c>
      <c r="AH59" s="253">
        <v>-36.136911829303699</v>
      </c>
      <c r="AI59" s="253">
        <v>-1.80437936982537E-2</v>
      </c>
      <c r="AJ59" s="253">
        <v>-2321.87757073283</v>
      </c>
      <c r="AK59" s="253">
        <v>-93.258297843992295</v>
      </c>
      <c r="AL59" s="253">
        <v>-12.5026758591776</v>
      </c>
      <c r="AM59" s="254">
        <v>-1371.01550828778</v>
      </c>
      <c r="AN59" s="289">
        <f t="shared" si="45"/>
        <v>-14648.079963073209</v>
      </c>
      <c r="AO59" s="253">
        <v>-3780.0520740490601</v>
      </c>
      <c r="AP59" s="253">
        <v>-756.60917138362402</v>
      </c>
      <c r="AQ59" s="253">
        <v>-2535.47394268977</v>
      </c>
      <c r="AR59" s="253">
        <v>-5040.1570357516903</v>
      </c>
      <c r="AS59" s="253">
        <v>-226.4845349332</v>
      </c>
      <c r="AT59" s="253">
        <v>-27.109133622978199</v>
      </c>
      <c r="AU59" s="253">
        <v>-1.2035119446257501</v>
      </c>
      <c r="AV59" s="253">
        <v>-1386.5099549492099</v>
      </c>
      <c r="AW59" s="253">
        <v>-31.873417687111701</v>
      </c>
      <c r="AX59" s="253">
        <v>-13.5096554366653</v>
      </c>
      <c r="AY59" s="254">
        <v>-849.09753062527295</v>
      </c>
      <c r="AZ59" s="526">
        <v>10598.08210931927</v>
      </c>
      <c r="BA59" s="296">
        <f t="shared" si="46"/>
        <v>-79856.977700276519</v>
      </c>
      <c r="BB59" s="274">
        <f t="shared" si="47"/>
        <v>-22389.48878432214</v>
      </c>
      <c r="BC59" s="274">
        <f t="shared" si="47"/>
        <v>-4096.9949822483504</v>
      </c>
      <c r="BD59" s="274">
        <f t="shared" si="47"/>
        <v>-16198.74820623616</v>
      </c>
      <c r="BE59" s="274">
        <f t="shared" si="47"/>
        <v>-32894.703311295852</v>
      </c>
      <c r="BF59" s="274">
        <f t="shared" si="47"/>
        <v>-499.5360335794137</v>
      </c>
      <c r="BG59" s="274">
        <f t="shared" si="47"/>
        <v>-148.3888496914756</v>
      </c>
      <c r="BH59" s="274">
        <f t="shared" si="47"/>
        <v>-1.3354334857532697</v>
      </c>
      <c r="BI59" s="274">
        <f t="shared" si="47"/>
        <v>-9045.1542182976737</v>
      </c>
      <c r="BJ59" s="274">
        <f t="shared" si="47"/>
        <v>-309.51715168405275</v>
      </c>
      <c r="BK59" s="274">
        <f t="shared" si="47"/>
        <v>-35.283221297446339</v>
      </c>
      <c r="BL59" s="300">
        <f t="shared" si="47"/>
        <v>-4835.9096174574734</v>
      </c>
    </row>
    <row r="60" spans="1:64" x14ac:dyDescent="0.25">
      <c r="A60" s="1498"/>
      <c r="B60" s="126" t="s">
        <v>116</v>
      </c>
      <c r="C60" s="131" t="s">
        <v>158</v>
      </c>
      <c r="D60" s="274">
        <f t="shared" si="42"/>
        <v>0</v>
      </c>
      <c r="E60" s="253">
        <v>0</v>
      </c>
      <c r="F60" s="253">
        <v>0</v>
      </c>
      <c r="G60" s="253">
        <v>0</v>
      </c>
      <c r="H60" s="253">
        <v>0</v>
      </c>
      <c r="I60" s="253">
        <v>0</v>
      </c>
      <c r="J60" s="253">
        <v>0</v>
      </c>
      <c r="K60" s="253">
        <v>0</v>
      </c>
      <c r="L60" s="253">
        <v>0</v>
      </c>
      <c r="M60" s="253">
        <v>0</v>
      </c>
      <c r="N60" s="253">
        <v>0</v>
      </c>
      <c r="O60" s="254">
        <v>0</v>
      </c>
      <c r="P60" s="274">
        <f t="shared" si="43"/>
        <v>0</v>
      </c>
      <c r="Q60" s="253">
        <v>0</v>
      </c>
      <c r="R60" s="253">
        <v>0</v>
      </c>
      <c r="S60" s="253">
        <v>0</v>
      </c>
      <c r="T60" s="253">
        <v>0</v>
      </c>
      <c r="U60" s="253">
        <v>0</v>
      </c>
      <c r="V60" s="253">
        <v>0</v>
      </c>
      <c r="W60" s="253">
        <v>0</v>
      </c>
      <c r="X60" s="253">
        <v>0</v>
      </c>
      <c r="Y60" s="253">
        <v>0</v>
      </c>
      <c r="Z60" s="253">
        <v>0</v>
      </c>
      <c r="AA60" s="254">
        <v>0</v>
      </c>
      <c r="AB60" s="274">
        <f t="shared" si="44"/>
        <v>0</v>
      </c>
      <c r="AC60" s="253">
        <v>0</v>
      </c>
      <c r="AD60" s="253">
        <v>0</v>
      </c>
      <c r="AE60" s="253">
        <v>0</v>
      </c>
      <c r="AF60" s="253">
        <v>0</v>
      </c>
      <c r="AG60" s="253">
        <v>0</v>
      </c>
      <c r="AH60" s="253">
        <v>0</v>
      </c>
      <c r="AI60" s="253">
        <v>0</v>
      </c>
      <c r="AJ60" s="253">
        <v>0</v>
      </c>
      <c r="AK60" s="253">
        <v>0</v>
      </c>
      <c r="AL60" s="253">
        <v>0</v>
      </c>
      <c r="AM60" s="254">
        <v>0</v>
      </c>
      <c r="AN60" s="289">
        <f t="shared" si="45"/>
        <v>0</v>
      </c>
      <c r="AO60" s="253">
        <v>0</v>
      </c>
      <c r="AP60" s="253">
        <v>0</v>
      </c>
      <c r="AQ60" s="253">
        <v>0</v>
      </c>
      <c r="AR60" s="253">
        <v>0</v>
      </c>
      <c r="AS60" s="253">
        <v>0</v>
      </c>
      <c r="AT60" s="253">
        <v>0</v>
      </c>
      <c r="AU60" s="253">
        <v>0</v>
      </c>
      <c r="AV60" s="253">
        <v>0</v>
      </c>
      <c r="AW60" s="253">
        <v>0</v>
      </c>
      <c r="AX60" s="253">
        <v>0</v>
      </c>
      <c r="AY60" s="254">
        <v>0</v>
      </c>
      <c r="AZ60" s="526">
        <v>0</v>
      </c>
      <c r="BA60" s="296">
        <f t="shared" si="46"/>
        <v>0</v>
      </c>
      <c r="BB60" s="274">
        <f t="shared" si="47"/>
        <v>0</v>
      </c>
      <c r="BC60" s="274">
        <f t="shared" si="47"/>
        <v>0</v>
      </c>
      <c r="BD60" s="274">
        <f t="shared" si="47"/>
        <v>0</v>
      </c>
      <c r="BE60" s="274">
        <f t="shared" si="47"/>
        <v>0</v>
      </c>
      <c r="BF60" s="274">
        <f t="shared" si="47"/>
        <v>0</v>
      </c>
      <c r="BG60" s="274">
        <f t="shared" si="47"/>
        <v>0</v>
      </c>
      <c r="BH60" s="274">
        <f t="shared" si="47"/>
        <v>0</v>
      </c>
      <c r="BI60" s="274">
        <f t="shared" si="47"/>
        <v>0</v>
      </c>
      <c r="BJ60" s="274">
        <f t="shared" si="47"/>
        <v>0</v>
      </c>
      <c r="BK60" s="274">
        <f t="shared" si="47"/>
        <v>0</v>
      </c>
      <c r="BL60" s="300">
        <f t="shared" si="47"/>
        <v>0</v>
      </c>
    </row>
    <row r="61" spans="1:64" s="255" customFormat="1" x14ac:dyDescent="0.25">
      <c r="A61" s="1498"/>
      <c r="B61" s="126" t="s">
        <v>159</v>
      </c>
      <c r="C61" s="131" t="s">
        <v>23</v>
      </c>
      <c r="D61" s="274">
        <f t="shared" si="42"/>
        <v>0</v>
      </c>
      <c r="E61" s="253">
        <v>0</v>
      </c>
      <c r="F61" s="253">
        <v>0</v>
      </c>
      <c r="G61" s="253">
        <v>0</v>
      </c>
      <c r="H61" s="253">
        <v>0</v>
      </c>
      <c r="I61" s="253">
        <v>0</v>
      </c>
      <c r="J61" s="253">
        <v>0</v>
      </c>
      <c r="K61" s="253">
        <v>0</v>
      </c>
      <c r="L61" s="253">
        <v>0</v>
      </c>
      <c r="M61" s="253">
        <v>0</v>
      </c>
      <c r="N61" s="253">
        <v>0</v>
      </c>
      <c r="O61" s="254">
        <v>0</v>
      </c>
      <c r="P61" s="274">
        <f t="shared" si="43"/>
        <v>0</v>
      </c>
      <c r="Q61" s="253">
        <v>0</v>
      </c>
      <c r="R61" s="253">
        <v>0</v>
      </c>
      <c r="S61" s="253">
        <v>0</v>
      </c>
      <c r="T61" s="253">
        <v>0</v>
      </c>
      <c r="U61" s="253">
        <v>0</v>
      </c>
      <c r="V61" s="253">
        <v>0</v>
      </c>
      <c r="W61" s="253">
        <v>0</v>
      </c>
      <c r="X61" s="253">
        <v>0</v>
      </c>
      <c r="Y61" s="253">
        <v>0</v>
      </c>
      <c r="Z61" s="253">
        <v>0</v>
      </c>
      <c r="AA61" s="254">
        <v>0</v>
      </c>
      <c r="AB61" s="274">
        <f t="shared" si="44"/>
        <v>0</v>
      </c>
      <c r="AC61" s="253">
        <v>0</v>
      </c>
      <c r="AD61" s="253">
        <v>0</v>
      </c>
      <c r="AE61" s="253">
        <v>0</v>
      </c>
      <c r="AF61" s="253">
        <v>0</v>
      </c>
      <c r="AG61" s="253">
        <v>0</v>
      </c>
      <c r="AH61" s="253">
        <v>0</v>
      </c>
      <c r="AI61" s="253">
        <v>0</v>
      </c>
      <c r="AJ61" s="253">
        <v>0</v>
      </c>
      <c r="AK61" s="253">
        <v>0</v>
      </c>
      <c r="AL61" s="253">
        <v>0</v>
      </c>
      <c r="AM61" s="254">
        <v>0</v>
      </c>
      <c r="AN61" s="289">
        <f t="shared" si="45"/>
        <v>0</v>
      </c>
      <c r="AO61" s="253">
        <v>0</v>
      </c>
      <c r="AP61" s="253">
        <v>0</v>
      </c>
      <c r="AQ61" s="253">
        <v>0</v>
      </c>
      <c r="AR61" s="253">
        <v>0</v>
      </c>
      <c r="AS61" s="253">
        <v>0</v>
      </c>
      <c r="AT61" s="253">
        <v>0</v>
      </c>
      <c r="AU61" s="253">
        <v>0</v>
      </c>
      <c r="AV61" s="253">
        <v>0</v>
      </c>
      <c r="AW61" s="253">
        <v>0</v>
      </c>
      <c r="AX61" s="253">
        <v>0</v>
      </c>
      <c r="AY61" s="254">
        <v>0</v>
      </c>
      <c r="AZ61" s="526">
        <v>0</v>
      </c>
      <c r="BA61" s="296">
        <f t="shared" si="46"/>
        <v>0</v>
      </c>
      <c r="BB61" s="274">
        <f t="shared" si="47"/>
        <v>0</v>
      </c>
      <c r="BC61" s="274">
        <f t="shared" si="47"/>
        <v>0</v>
      </c>
      <c r="BD61" s="274">
        <f t="shared" si="47"/>
        <v>0</v>
      </c>
      <c r="BE61" s="274">
        <f t="shared" si="47"/>
        <v>0</v>
      </c>
      <c r="BF61" s="274">
        <f t="shared" si="47"/>
        <v>0</v>
      </c>
      <c r="BG61" s="274">
        <f t="shared" si="47"/>
        <v>0</v>
      </c>
      <c r="BH61" s="274">
        <f t="shared" si="47"/>
        <v>0</v>
      </c>
      <c r="BI61" s="274">
        <f t="shared" si="47"/>
        <v>0</v>
      </c>
      <c r="BJ61" s="274">
        <f t="shared" si="47"/>
        <v>0</v>
      </c>
      <c r="BK61" s="274">
        <f t="shared" si="47"/>
        <v>0</v>
      </c>
      <c r="BL61" s="300">
        <f t="shared" si="47"/>
        <v>0</v>
      </c>
    </row>
    <row r="62" spans="1:64" s="255" customFormat="1" x14ac:dyDescent="0.25">
      <c r="A62" s="1498"/>
      <c r="B62" s="126" t="s">
        <v>442</v>
      </c>
      <c r="C62" s="131" t="s">
        <v>912</v>
      </c>
      <c r="D62" s="274">
        <f t="shared" si="42"/>
        <v>-536500.15992287197</v>
      </c>
      <c r="E62" s="253">
        <v>-326882.154596548</v>
      </c>
      <c r="F62" s="253">
        <v>-21473.0093757588</v>
      </c>
      <c r="G62" s="253">
        <v>-38765.841420784702</v>
      </c>
      <c r="H62" s="253">
        <v>-57833.9278382185</v>
      </c>
      <c r="I62" s="253">
        <v>-83192.926486009703</v>
      </c>
      <c r="J62" s="253">
        <v>-1020.9562057924099</v>
      </c>
      <c r="K62" s="253">
        <v>-954.45512324573701</v>
      </c>
      <c r="L62" s="253">
        <v>-4098.6765149485</v>
      </c>
      <c r="M62" s="253">
        <v>0</v>
      </c>
      <c r="N62" s="253">
        <v>-288.40049504111323</v>
      </c>
      <c r="O62" s="254">
        <v>-1989.8118665245524</v>
      </c>
      <c r="P62" s="274">
        <f t="shared" si="43"/>
        <v>-586665.46023925021</v>
      </c>
      <c r="Q62" s="253">
        <v>-365246.80163291103</v>
      </c>
      <c r="R62" s="253">
        <v>-23764.0711075978</v>
      </c>
      <c r="S62" s="253">
        <v>-57249.628153257101</v>
      </c>
      <c r="T62" s="253">
        <v>-70489.277807216597</v>
      </c>
      <c r="U62" s="253">
        <v>-57508.773549140897</v>
      </c>
      <c r="V62" s="253">
        <v>-1067.7514430414101</v>
      </c>
      <c r="W62" s="253">
        <v>-613.565113660522</v>
      </c>
      <c r="X62" s="253">
        <v>-7769.1442024613398</v>
      </c>
      <c r="Y62" s="253">
        <v>0</v>
      </c>
      <c r="Z62" s="253">
        <v>-209.90072342345405</v>
      </c>
      <c r="AA62" s="254">
        <v>-2746.5465065400158</v>
      </c>
      <c r="AB62" s="274">
        <f t="shared" si="44"/>
        <v>-550598.7752160728</v>
      </c>
      <c r="AC62" s="253">
        <v>-353971.75421728299</v>
      </c>
      <c r="AD62" s="253">
        <v>-25754.075988646098</v>
      </c>
      <c r="AE62" s="253">
        <v>-45542.851759185498</v>
      </c>
      <c r="AF62" s="253">
        <v>-52927.673419420396</v>
      </c>
      <c r="AG62" s="253">
        <v>-63091.424053590003</v>
      </c>
      <c r="AH62" s="253">
        <v>-942.53459227833298</v>
      </c>
      <c r="AI62" s="253">
        <v>-592.90610629396804</v>
      </c>
      <c r="AJ62" s="253">
        <v>-6947.1114497702501</v>
      </c>
      <c r="AK62" s="253">
        <v>0</v>
      </c>
      <c r="AL62" s="253">
        <v>-372.65089414974358</v>
      </c>
      <c r="AM62" s="254">
        <v>-455.79273545547494</v>
      </c>
      <c r="AN62" s="289">
        <f t="shared" si="45"/>
        <v>-519047.85706371622</v>
      </c>
      <c r="AO62" s="253">
        <v>-376061.55435234599</v>
      </c>
      <c r="AP62" s="253">
        <v>-25276.963167479302</v>
      </c>
      <c r="AQ62" s="253">
        <v>-28401.9002362504</v>
      </c>
      <c r="AR62" s="253">
        <v>-35599.007620782497</v>
      </c>
      <c r="AS62" s="253">
        <v>-48138.414625978003</v>
      </c>
      <c r="AT62" s="253">
        <v>-1094.82101923563</v>
      </c>
      <c r="AU62" s="253">
        <v>-513.99018350789095</v>
      </c>
      <c r="AV62" s="253">
        <v>-3544.3489157456902</v>
      </c>
      <c r="AW62" s="253">
        <v>0</v>
      </c>
      <c r="AX62" s="253">
        <v>-188.52496315010887</v>
      </c>
      <c r="AY62" s="254">
        <v>-228.33197924071436</v>
      </c>
      <c r="AZ62" s="526">
        <v>-285242.43322441512</v>
      </c>
      <c r="BA62" s="296">
        <f t="shared" si="46"/>
        <v>-2478054.6856663264</v>
      </c>
      <c r="BB62" s="274">
        <f t="shared" si="47"/>
        <v>-1422162.264799088</v>
      </c>
      <c r="BC62" s="274">
        <f t="shared" si="47"/>
        <v>-96268.119639482</v>
      </c>
      <c r="BD62" s="274">
        <f t="shared" si="47"/>
        <v>-169960.2215694777</v>
      </c>
      <c r="BE62" s="274">
        <f t="shared" si="47"/>
        <v>-216849.88668563799</v>
      </c>
      <c r="BF62" s="274">
        <f t="shared" si="47"/>
        <v>-251931.53871471863</v>
      </c>
      <c r="BG62" s="274">
        <f t="shared" si="47"/>
        <v>-4126.0632603477825</v>
      </c>
      <c r="BH62" s="274">
        <f t="shared" si="47"/>
        <v>-2674.916526708118</v>
      </c>
      <c r="BI62" s="274">
        <f t="shared" si="47"/>
        <v>-22359.28108292578</v>
      </c>
      <c r="BJ62" s="274">
        <f t="shared" si="47"/>
        <v>0</v>
      </c>
      <c r="BK62" s="274">
        <f t="shared" si="47"/>
        <v>-1059.4770757644196</v>
      </c>
      <c r="BL62" s="300">
        <f t="shared" si="47"/>
        <v>-5420.4830877607574</v>
      </c>
    </row>
    <row r="63" spans="1:64" s="209" customFormat="1" x14ac:dyDescent="0.25">
      <c r="A63" s="1499"/>
      <c r="B63" s="129" t="s">
        <v>457</v>
      </c>
      <c r="C63" s="313" t="s">
        <v>30</v>
      </c>
      <c r="D63" s="275">
        <f>SUM(D56:D62)</f>
        <v>26420930.753127865</v>
      </c>
      <c r="E63" s="275">
        <f t="shared" ref="E63:BL63" si="48">SUM(E56:E62)</f>
        <v>6416311.8275783891</v>
      </c>
      <c r="F63" s="275">
        <f t="shared" si="48"/>
        <v>1350550.0217531486</v>
      </c>
      <c r="G63" s="275">
        <f t="shared" si="48"/>
        <v>4526760.3496968281</v>
      </c>
      <c r="H63" s="275">
        <f t="shared" si="48"/>
        <v>9491442.0626057349</v>
      </c>
      <c r="I63" s="275">
        <f t="shared" si="48"/>
        <v>-78621.340223869804</v>
      </c>
      <c r="J63" s="275">
        <f t="shared" si="48"/>
        <v>53775.567839004041</v>
      </c>
      <c r="K63" s="275">
        <f t="shared" si="48"/>
        <v>-890.19310153307049</v>
      </c>
      <c r="L63" s="275">
        <f t="shared" si="48"/>
        <v>2612838.3792482773</v>
      </c>
      <c r="M63" s="275">
        <f>SUM(M56:M62)</f>
        <v>81265.095353154684</v>
      </c>
      <c r="N63" s="275">
        <f t="shared" si="48"/>
        <v>965.37458483160515</v>
      </c>
      <c r="O63" s="283">
        <f t="shared" si="48"/>
        <v>1966533.6077939023</v>
      </c>
      <c r="P63" s="275">
        <f t="shared" si="48"/>
        <v>26610585.367687758</v>
      </c>
      <c r="Q63" s="275">
        <f t="shared" si="48"/>
        <v>7281808.0501739439</v>
      </c>
      <c r="R63" s="275">
        <f t="shared" si="48"/>
        <v>1297836.8096517236</v>
      </c>
      <c r="S63" s="275">
        <f t="shared" si="48"/>
        <v>4512825.3264397867</v>
      </c>
      <c r="T63" s="275">
        <f t="shared" si="48"/>
        <v>9089206.8231101297</v>
      </c>
      <c r="U63" s="275">
        <f t="shared" si="48"/>
        <v>-55540.350117007183</v>
      </c>
      <c r="V63" s="275">
        <f t="shared" si="48"/>
        <v>40838.189306330598</v>
      </c>
      <c r="W63" s="275">
        <f t="shared" si="48"/>
        <v>-569.00055852645335</v>
      </c>
      <c r="X63" s="275">
        <f t="shared" si="48"/>
        <v>2486040.7930687191</v>
      </c>
      <c r="Y63" s="275">
        <f>SUM(Y56:Y62)</f>
        <v>95557.843945967266</v>
      </c>
      <c r="Z63" s="275">
        <f t="shared" si="48"/>
        <v>920.82390197443578</v>
      </c>
      <c r="AA63" s="283">
        <f t="shared" si="48"/>
        <v>1861660.0587647161</v>
      </c>
      <c r="AB63" s="275">
        <f t="shared" si="48"/>
        <v>28680402.726487491</v>
      </c>
      <c r="AC63" s="275">
        <f t="shared" si="48"/>
        <v>8642114.070603203</v>
      </c>
      <c r="AD63" s="275">
        <f t="shared" si="48"/>
        <v>1423001.9126624567</v>
      </c>
      <c r="AE63" s="275">
        <f t="shared" si="48"/>
        <v>4598212.7725444632</v>
      </c>
      <c r="AF63" s="275">
        <f t="shared" si="48"/>
        <v>9286689.6806424018</v>
      </c>
      <c r="AG63" s="275">
        <f t="shared" si="48"/>
        <v>-60390.835178740374</v>
      </c>
      <c r="AH63" s="275">
        <f t="shared" si="48"/>
        <v>52417.308495892372</v>
      </c>
      <c r="AI63" s="275">
        <f t="shared" si="48"/>
        <v>-572.64415008766628</v>
      </c>
      <c r="AJ63" s="275">
        <f t="shared" si="48"/>
        <v>2600363.880979497</v>
      </c>
      <c r="AK63" s="275">
        <f>SUM(AK56:AK62)</f>
        <v>104722.74170215601</v>
      </c>
      <c r="AL63" s="275">
        <f t="shared" si="48"/>
        <v>821.46642999107871</v>
      </c>
      <c r="AM63" s="283">
        <f t="shared" si="48"/>
        <v>2033022.3717562563</v>
      </c>
      <c r="AN63" s="277">
        <f t="shared" si="48"/>
        <v>30137744.038013682</v>
      </c>
      <c r="AO63" s="275">
        <f t="shared" si="48"/>
        <v>9325338.1587188579</v>
      </c>
      <c r="AP63" s="275">
        <f t="shared" si="48"/>
        <v>1879888.5476611371</v>
      </c>
      <c r="AQ63" s="275">
        <f t="shared" si="48"/>
        <v>4586272.2257163133</v>
      </c>
      <c r="AR63" s="275">
        <f t="shared" si="48"/>
        <v>9496023.7853434272</v>
      </c>
      <c r="AS63" s="275">
        <f t="shared" si="48"/>
        <v>-42064.349160911202</v>
      </c>
      <c r="AT63" s="275">
        <f t="shared" si="48"/>
        <v>65798.4998471414</v>
      </c>
      <c r="AU63" s="275">
        <f t="shared" si="48"/>
        <v>1279.6763045474836</v>
      </c>
      <c r="AV63" s="275">
        <f t="shared" si="48"/>
        <v>2674113.4411293049</v>
      </c>
      <c r="AW63" s="275">
        <f>SUM(AW56:AW62)</f>
        <v>64027.776582312887</v>
      </c>
      <c r="AX63" s="275">
        <f t="shared" si="48"/>
        <v>1126.2853814132259</v>
      </c>
      <c r="AY63" s="283">
        <f t="shared" si="48"/>
        <v>2085939.9904901339</v>
      </c>
      <c r="AZ63" s="299">
        <f t="shared" si="48"/>
        <v>-564452.03849616181</v>
      </c>
      <c r="BA63" s="297">
        <f t="shared" si="48"/>
        <v>111285210.84682064</v>
      </c>
      <c r="BB63" s="275">
        <f t="shared" si="48"/>
        <v>31665572.107074395</v>
      </c>
      <c r="BC63" s="275">
        <f t="shared" si="48"/>
        <v>5951277.2917284658</v>
      </c>
      <c r="BD63" s="275">
        <f t="shared" si="48"/>
        <v>18224070.67439739</v>
      </c>
      <c r="BE63" s="275">
        <f t="shared" si="48"/>
        <v>37363362.351701692</v>
      </c>
      <c r="BF63" s="275">
        <f t="shared" si="48"/>
        <v>-236616.87468052859</v>
      </c>
      <c r="BG63" s="275">
        <f t="shared" si="48"/>
        <v>212829.56548836839</v>
      </c>
      <c r="BH63" s="275">
        <f t="shared" si="48"/>
        <v>-752.16150559970674</v>
      </c>
      <c r="BI63" s="275">
        <f t="shared" si="48"/>
        <v>10373356.494425798</v>
      </c>
      <c r="BJ63" s="275">
        <f>SUM(BJ56:BJ62)</f>
        <v>345573.45758359088</v>
      </c>
      <c r="BK63" s="275">
        <f t="shared" si="48"/>
        <v>3833.9502982103454</v>
      </c>
      <c r="BL63" s="299">
        <f t="shared" si="48"/>
        <v>7947156.02880501</v>
      </c>
    </row>
    <row r="64" spans="1:64" ht="24.75" customHeight="1" x14ac:dyDescent="0.25">
      <c r="A64" s="1497" t="s">
        <v>3</v>
      </c>
      <c r="B64" s="124">
        <v>9.1</v>
      </c>
      <c r="C64" s="131" t="s">
        <v>185</v>
      </c>
      <c r="D64" s="273">
        <f>SUM(E64:M64)</f>
        <v>65123.43</v>
      </c>
      <c r="E64" s="251">
        <v>4299</v>
      </c>
      <c r="F64" s="251">
        <v>0</v>
      </c>
      <c r="G64" s="251">
        <v>15167</v>
      </c>
      <c r="H64" s="251">
        <v>5093.58</v>
      </c>
      <c r="I64" s="251">
        <v>40224.85</v>
      </c>
      <c r="J64" s="251">
        <v>0</v>
      </c>
      <c r="K64" s="251">
        <v>0</v>
      </c>
      <c r="L64" s="251">
        <v>339</v>
      </c>
      <c r="M64" s="251">
        <v>0</v>
      </c>
      <c r="N64" s="301"/>
      <c r="O64" s="1122"/>
      <c r="P64" s="273">
        <f>SUM(Q64:Y64)</f>
        <v>78324.73000000001</v>
      </c>
      <c r="Q64" s="251">
        <v>17181</v>
      </c>
      <c r="R64" s="251">
        <v>400</v>
      </c>
      <c r="S64" s="251">
        <v>7814</v>
      </c>
      <c r="T64" s="251">
        <v>3840.75</v>
      </c>
      <c r="U64" s="251">
        <v>49088.98</v>
      </c>
      <c r="V64" s="251">
        <v>0</v>
      </c>
      <c r="W64" s="251">
        <v>0</v>
      </c>
      <c r="X64" s="251">
        <v>0</v>
      </c>
      <c r="Y64" s="251">
        <v>0</v>
      </c>
      <c r="Z64" s="301"/>
      <c r="AA64" s="1122"/>
      <c r="AB64" s="273">
        <f>SUM(AC64:AK64)</f>
        <v>30393.25</v>
      </c>
      <c r="AC64" s="251">
        <v>24276</v>
      </c>
      <c r="AD64" s="251">
        <v>0</v>
      </c>
      <c r="AE64" s="251">
        <v>1403</v>
      </c>
      <c r="AF64" s="251">
        <v>3466.25</v>
      </c>
      <c r="AG64" s="251">
        <v>1248</v>
      </c>
      <c r="AH64" s="251">
        <v>0</v>
      </c>
      <c r="AI64" s="251">
        <v>0</v>
      </c>
      <c r="AJ64" s="251">
        <v>0</v>
      </c>
      <c r="AK64" s="251">
        <v>0</v>
      </c>
      <c r="AL64" s="301"/>
      <c r="AM64" s="1122"/>
      <c r="AN64" s="276">
        <f>SUM(AO64:AW64)</f>
        <v>54105.25</v>
      </c>
      <c r="AO64" s="251">
        <v>49070</v>
      </c>
      <c r="AP64" s="251">
        <v>0</v>
      </c>
      <c r="AQ64" s="251">
        <v>645</v>
      </c>
      <c r="AR64" s="251">
        <v>2175.25</v>
      </c>
      <c r="AS64" s="251">
        <v>2215</v>
      </c>
      <c r="AT64" s="251">
        <v>0</v>
      </c>
      <c r="AU64" s="251">
        <v>0</v>
      </c>
      <c r="AV64" s="249">
        <v>0</v>
      </c>
      <c r="AW64" s="251">
        <v>0</v>
      </c>
      <c r="AX64" s="301"/>
      <c r="AY64" s="1122"/>
      <c r="AZ64" s="857">
        <v>-2183.17</v>
      </c>
      <c r="BA64" s="294">
        <f>SUM(BB64:BJ64)+AZ64</f>
        <v>225763.48999999996</v>
      </c>
      <c r="BB64" s="274">
        <f t="shared" ref="BB64:BJ71" si="49">E64+Q64+AC64+AO64</f>
        <v>94826</v>
      </c>
      <c r="BC64" s="274">
        <f t="shared" si="49"/>
        <v>400</v>
      </c>
      <c r="BD64" s="274">
        <f t="shared" si="49"/>
        <v>25029</v>
      </c>
      <c r="BE64" s="274">
        <f t="shared" si="49"/>
        <v>14575.83</v>
      </c>
      <c r="BF64" s="274">
        <f t="shared" si="49"/>
        <v>92776.83</v>
      </c>
      <c r="BG64" s="274">
        <f t="shared" si="49"/>
        <v>0</v>
      </c>
      <c r="BH64" s="274">
        <f t="shared" si="49"/>
        <v>0</v>
      </c>
      <c r="BI64" s="274">
        <f t="shared" si="49"/>
        <v>339</v>
      </c>
      <c r="BJ64" s="274">
        <f t="shared" si="49"/>
        <v>0</v>
      </c>
      <c r="BK64" s="301"/>
      <c r="BL64" s="302"/>
    </row>
    <row r="65" spans="1:64" x14ac:dyDescent="0.25">
      <c r="A65" s="1498"/>
      <c r="B65" s="126" t="s">
        <v>106</v>
      </c>
      <c r="C65" s="131" t="s">
        <v>186</v>
      </c>
      <c r="D65" s="274">
        <f>SUM(E65:M65)</f>
        <v>496858.79</v>
      </c>
      <c r="E65" s="253">
        <v>0</v>
      </c>
      <c r="F65" s="253">
        <v>560.73</v>
      </c>
      <c r="G65" s="253">
        <v>86254.99</v>
      </c>
      <c r="H65" s="253">
        <v>245662.78</v>
      </c>
      <c r="I65" s="253">
        <v>164380.28999999998</v>
      </c>
      <c r="J65" s="253">
        <v>0</v>
      </c>
      <c r="K65" s="253">
        <v>0</v>
      </c>
      <c r="L65" s="253">
        <v>0</v>
      </c>
      <c r="M65" s="253">
        <v>0</v>
      </c>
      <c r="N65" s="303"/>
      <c r="O65" s="375"/>
      <c r="P65" s="274">
        <f>SUM(Q65:Y65)</f>
        <v>552796.82000000007</v>
      </c>
      <c r="Q65" s="253">
        <v>0</v>
      </c>
      <c r="R65" s="253">
        <v>19302.07</v>
      </c>
      <c r="S65" s="253">
        <v>137062.53999999998</v>
      </c>
      <c r="T65" s="253">
        <v>234840.66</v>
      </c>
      <c r="U65" s="253">
        <v>161591.54999999999</v>
      </c>
      <c r="V65" s="253">
        <v>0</v>
      </c>
      <c r="W65" s="253">
        <v>0</v>
      </c>
      <c r="X65" s="253">
        <v>0</v>
      </c>
      <c r="Y65" s="253">
        <v>0</v>
      </c>
      <c r="Z65" s="303"/>
      <c r="AA65" s="375"/>
      <c r="AB65" s="274">
        <f>SUM(AC65:AK65)</f>
        <v>552358.41999999993</v>
      </c>
      <c r="AC65" s="253">
        <v>14823.62</v>
      </c>
      <c r="AD65" s="253">
        <v>981.37</v>
      </c>
      <c r="AE65" s="253">
        <v>169837.08</v>
      </c>
      <c r="AF65" s="253">
        <v>195169.81</v>
      </c>
      <c r="AG65" s="253">
        <v>154866.58000000002</v>
      </c>
      <c r="AH65" s="253">
        <v>0</v>
      </c>
      <c r="AI65" s="253">
        <v>0</v>
      </c>
      <c r="AJ65" s="253">
        <v>16679.96</v>
      </c>
      <c r="AK65" s="253">
        <v>0</v>
      </c>
      <c r="AL65" s="303"/>
      <c r="AM65" s="375"/>
      <c r="AN65" s="289">
        <f>SUM(AO65:AW65)</f>
        <v>605453.17999999982</v>
      </c>
      <c r="AO65" s="253">
        <v>9009.65</v>
      </c>
      <c r="AP65" s="253">
        <v>2009.66</v>
      </c>
      <c r="AQ65" s="253">
        <v>181991.53</v>
      </c>
      <c r="AR65" s="253">
        <v>211803.36999999988</v>
      </c>
      <c r="AS65" s="253">
        <v>200638.97</v>
      </c>
      <c r="AT65" s="253">
        <v>0</v>
      </c>
      <c r="AU65" s="253">
        <v>0</v>
      </c>
      <c r="AV65" s="253">
        <v>0</v>
      </c>
      <c r="AW65" s="253">
        <v>0</v>
      </c>
      <c r="AX65" s="303"/>
      <c r="AY65" s="375"/>
      <c r="AZ65" s="526">
        <v>-27282.440000000002</v>
      </c>
      <c r="BA65" s="296">
        <f>SUM(BB65:BJ65)+AZ65</f>
        <v>2180184.77</v>
      </c>
      <c r="BB65" s="274">
        <f t="shared" si="49"/>
        <v>23833.27</v>
      </c>
      <c r="BC65" s="274">
        <f t="shared" si="49"/>
        <v>22853.829999999998</v>
      </c>
      <c r="BD65" s="274">
        <f t="shared" si="49"/>
        <v>575146.14</v>
      </c>
      <c r="BE65" s="274">
        <f t="shared" si="49"/>
        <v>887476.61999999988</v>
      </c>
      <c r="BF65" s="274">
        <f t="shared" si="49"/>
        <v>681477.39</v>
      </c>
      <c r="BG65" s="274">
        <f t="shared" si="49"/>
        <v>0</v>
      </c>
      <c r="BH65" s="274">
        <f t="shared" si="49"/>
        <v>0</v>
      </c>
      <c r="BI65" s="274">
        <f t="shared" si="49"/>
        <v>16679.96</v>
      </c>
      <c r="BJ65" s="274">
        <f t="shared" si="49"/>
        <v>0</v>
      </c>
      <c r="BK65" s="303"/>
      <c r="BL65" s="304"/>
    </row>
    <row r="66" spans="1:64" x14ac:dyDescent="0.25">
      <c r="A66" s="1498"/>
      <c r="B66" s="126" t="s">
        <v>1302</v>
      </c>
      <c r="C66" s="131" t="s">
        <v>1303</v>
      </c>
      <c r="D66" s="274">
        <f>SUM(E66:M66)</f>
        <v>222090.27000000002</v>
      </c>
      <c r="E66" s="253">
        <v>0</v>
      </c>
      <c r="F66" s="253">
        <v>0</v>
      </c>
      <c r="G66" s="253">
        <v>61147.77</v>
      </c>
      <c r="H66" s="253">
        <v>36993.83</v>
      </c>
      <c r="I66" s="253">
        <v>123948.67</v>
      </c>
      <c r="J66" s="253">
        <v>0</v>
      </c>
      <c r="K66" s="253">
        <v>0</v>
      </c>
      <c r="L66" s="253">
        <v>0</v>
      </c>
      <c r="M66" s="253">
        <v>0</v>
      </c>
      <c r="N66" s="303"/>
      <c r="O66" s="375"/>
      <c r="P66" s="274">
        <f>SUM(Q66:Y66)</f>
        <v>190774.04</v>
      </c>
      <c r="Q66" s="253">
        <v>0</v>
      </c>
      <c r="R66" s="253">
        <v>0</v>
      </c>
      <c r="S66" s="253">
        <v>10861.46</v>
      </c>
      <c r="T66" s="253">
        <v>43305.54</v>
      </c>
      <c r="U66" s="253">
        <v>135043.5</v>
      </c>
      <c r="V66" s="253">
        <v>0</v>
      </c>
      <c r="W66" s="253">
        <v>0</v>
      </c>
      <c r="X66" s="253">
        <v>1563.54</v>
      </c>
      <c r="Y66" s="253">
        <v>0</v>
      </c>
      <c r="Z66" s="303"/>
      <c r="AA66" s="375"/>
      <c r="AB66" s="274">
        <f>SUM(AC66:AK66)</f>
        <v>338109.77</v>
      </c>
      <c r="AC66" s="253">
        <v>0</v>
      </c>
      <c r="AD66" s="253">
        <v>0</v>
      </c>
      <c r="AE66" s="253">
        <v>51523.46</v>
      </c>
      <c r="AF66" s="253">
        <v>82110.149999999994</v>
      </c>
      <c r="AG66" s="253">
        <v>196902.51</v>
      </c>
      <c r="AH66" s="253">
        <v>0</v>
      </c>
      <c r="AI66" s="253">
        <v>0</v>
      </c>
      <c r="AJ66" s="253">
        <v>7573.65</v>
      </c>
      <c r="AK66" s="253">
        <v>0</v>
      </c>
      <c r="AL66" s="303"/>
      <c r="AM66" s="375"/>
      <c r="AN66" s="289">
        <f>SUM(AO66:AW66)</f>
        <v>322926.2</v>
      </c>
      <c r="AO66" s="253">
        <v>8152.07</v>
      </c>
      <c r="AP66" s="253">
        <v>0</v>
      </c>
      <c r="AQ66" s="253">
        <v>59922.69</v>
      </c>
      <c r="AR66" s="253">
        <v>29328.870000000003</v>
      </c>
      <c r="AS66" s="253">
        <v>225242.95</v>
      </c>
      <c r="AT66" s="253">
        <v>0</v>
      </c>
      <c r="AU66" s="253">
        <v>0</v>
      </c>
      <c r="AV66" s="253">
        <v>279.62</v>
      </c>
      <c r="AW66" s="253">
        <v>0</v>
      </c>
      <c r="AX66" s="303"/>
      <c r="AY66" s="375"/>
      <c r="AZ66" s="526">
        <v>24024.800000000003</v>
      </c>
      <c r="BA66" s="296">
        <f>SUM(BB66:BJ66)+AZ66</f>
        <v>1097925.08</v>
      </c>
      <c r="BB66" s="274">
        <f t="shared" si="49"/>
        <v>8152.07</v>
      </c>
      <c r="BC66" s="274">
        <f t="shared" si="49"/>
        <v>0</v>
      </c>
      <c r="BD66" s="274">
        <f t="shared" si="49"/>
        <v>183455.38</v>
      </c>
      <c r="BE66" s="274">
        <f t="shared" si="49"/>
        <v>191738.38999999998</v>
      </c>
      <c r="BF66" s="274">
        <f t="shared" si="49"/>
        <v>681137.63</v>
      </c>
      <c r="BG66" s="274">
        <f t="shared" si="49"/>
        <v>0</v>
      </c>
      <c r="BH66" s="274">
        <f t="shared" si="49"/>
        <v>0</v>
      </c>
      <c r="BI66" s="274">
        <f t="shared" si="49"/>
        <v>9416.81</v>
      </c>
      <c r="BJ66" s="274">
        <f t="shared" si="49"/>
        <v>0</v>
      </c>
      <c r="BK66" s="303"/>
      <c r="BL66" s="304"/>
    </row>
    <row r="67" spans="1:64" x14ac:dyDescent="0.25">
      <c r="A67" s="1498"/>
      <c r="B67" s="126" t="s">
        <v>107</v>
      </c>
      <c r="C67" s="131" t="s">
        <v>187</v>
      </c>
      <c r="D67" s="274">
        <f>SUM(E67:M67)</f>
        <v>669108.01000000013</v>
      </c>
      <c r="E67" s="253">
        <v>243257.23</v>
      </c>
      <c r="F67" s="253">
        <v>35151.65</v>
      </c>
      <c r="G67" s="253">
        <v>120341.53</v>
      </c>
      <c r="H67" s="253">
        <v>152236.31</v>
      </c>
      <c r="I67" s="253">
        <v>86122.430000000109</v>
      </c>
      <c r="J67" s="253">
        <v>371.46</v>
      </c>
      <c r="K67" s="253">
        <v>100.04</v>
      </c>
      <c r="L67" s="253">
        <v>3615.74</v>
      </c>
      <c r="M67" s="253">
        <v>27911.62</v>
      </c>
      <c r="N67" s="303"/>
      <c r="O67" s="375"/>
      <c r="P67" s="274">
        <f>SUM(Q67:Y67)</f>
        <v>689829.01000000013</v>
      </c>
      <c r="Q67" s="253">
        <v>277100.03999999998</v>
      </c>
      <c r="R67" s="253">
        <v>23143.649999999998</v>
      </c>
      <c r="S67" s="253">
        <v>107742.32999999999</v>
      </c>
      <c r="T67" s="253">
        <v>167277.41</v>
      </c>
      <c r="U67" s="253">
        <v>61043.840000000098</v>
      </c>
      <c r="V67" s="253">
        <v>371.46</v>
      </c>
      <c r="W67" s="253">
        <v>103.75</v>
      </c>
      <c r="X67" s="253">
        <v>7265.35</v>
      </c>
      <c r="Y67" s="253">
        <v>45781.18</v>
      </c>
      <c r="Z67" s="303"/>
      <c r="AA67" s="375"/>
      <c r="AB67" s="274">
        <f>SUM(AC67:AK67)</f>
        <v>682785.72000000032</v>
      </c>
      <c r="AC67" s="253">
        <v>305767.85000000003</v>
      </c>
      <c r="AD67" s="253">
        <v>34012.26</v>
      </c>
      <c r="AE67" s="253">
        <v>101063.95999999999</v>
      </c>
      <c r="AF67" s="253">
        <v>153461.58000000002</v>
      </c>
      <c r="AG67" s="253">
        <v>45926.9900000001</v>
      </c>
      <c r="AH67" s="253">
        <v>467.55</v>
      </c>
      <c r="AI67" s="253">
        <v>98.49</v>
      </c>
      <c r="AJ67" s="253">
        <v>10199.4</v>
      </c>
      <c r="AK67" s="253">
        <v>31787.64</v>
      </c>
      <c r="AL67" s="303"/>
      <c r="AM67" s="375"/>
      <c r="AN67" s="289">
        <f>SUM(AO67:AW67)</f>
        <v>616405.01</v>
      </c>
      <c r="AO67" s="253">
        <v>222550.98</v>
      </c>
      <c r="AP67" s="253">
        <v>17011.96</v>
      </c>
      <c r="AQ67" s="253">
        <v>137509.66</v>
      </c>
      <c r="AR67" s="253">
        <v>158341.66</v>
      </c>
      <c r="AS67" s="253">
        <v>53889.4</v>
      </c>
      <c r="AT67" s="253">
        <v>351.12</v>
      </c>
      <c r="AU67" s="253">
        <v>373.03999999999996</v>
      </c>
      <c r="AV67" s="253">
        <v>6162.37</v>
      </c>
      <c r="AW67" s="253">
        <v>20214.82</v>
      </c>
      <c r="AX67" s="303"/>
      <c r="AY67" s="375"/>
      <c r="AZ67" s="526">
        <v>52890.489999999991</v>
      </c>
      <c r="BA67" s="296">
        <f>SUM(BB67:BJ67)+AZ67</f>
        <v>2711018.24</v>
      </c>
      <c r="BB67" s="274">
        <f t="shared" si="49"/>
        <v>1048676.1000000001</v>
      </c>
      <c r="BC67" s="274">
        <f t="shared" si="49"/>
        <v>109319.51999999999</v>
      </c>
      <c r="BD67" s="274">
        <f t="shared" si="49"/>
        <v>466657.48</v>
      </c>
      <c r="BE67" s="274">
        <f t="shared" si="49"/>
        <v>631316.96</v>
      </c>
      <c r="BF67" s="274">
        <f t="shared" si="49"/>
        <v>246982.66000000029</v>
      </c>
      <c r="BG67" s="274">
        <f t="shared" si="49"/>
        <v>1561.5900000000001</v>
      </c>
      <c r="BH67" s="274">
        <f t="shared" si="49"/>
        <v>675.31999999999994</v>
      </c>
      <c r="BI67" s="274">
        <f t="shared" si="49"/>
        <v>27242.859999999997</v>
      </c>
      <c r="BJ67" s="274">
        <f t="shared" si="49"/>
        <v>125695.26000000001</v>
      </c>
      <c r="BK67" s="303"/>
      <c r="BL67" s="304"/>
    </row>
    <row r="68" spans="1:64" x14ac:dyDescent="0.25">
      <c r="A68" s="1498"/>
      <c r="B68" s="126" t="s">
        <v>108</v>
      </c>
      <c r="C68" s="131" t="s">
        <v>160</v>
      </c>
      <c r="D68" s="274">
        <f>SUM(E68:O68)</f>
        <v>3901473.2199999988</v>
      </c>
      <c r="E68" s="253">
        <v>608111.51999999804</v>
      </c>
      <c r="F68" s="253">
        <v>50902.92</v>
      </c>
      <c r="G68" s="253">
        <v>592297.62000000104</v>
      </c>
      <c r="H68" s="253">
        <v>824341.25999999989</v>
      </c>
      <c r="I68" s="253">
        <v>1499700.34</v>
      </c>
      <c r="J68" s="253">
        <v>922.03</v>
      </c>
      <c r="K68" s="253">
        <v>17786.900000000001</v>
      </c>
      <c r="L68" s="253">
        <v>34226.639999999999</v>
      </c>
      <c r="M68" s="253">
        <v>56511.85</v>
      </c>
      <c r="N68" s="253">
        <v>135119.73999999987</v>
      </c>
      <c r="O68" s="254">
        <v>81552.399999999994</v>
      </c>
      <c r="P68" s="274">
        <f>SUM(Q68:AA68)</f>
        <v>3890752.3499999978</v>
      </c>
      <c r="Q68" s="253">
        <v>612711.42999999807</v>
      </c>
      <c r="R68" s="253">
        <v>50009.829999999994</v>
      </c>
      <c r="S68" s="253">
        <v>541610.07000000007</v>
      </c>
      <c r="T68" s="253">
        <v>953167.95000000007</v>
      </c>
      <c r="U68" s="253">
        <v>1428476.68</v>
      </c>
      <c r="V68" s="253">
        <v>2264.89</v>
      </c>
      <c r="W68" s="253">
        <v>16403.03</v>
      </c>
      <c r="X68" s="253">
        <v>45076.67</v>
      </c>
      <c r="Y68" s="253">
        <v>68560.38</v>
      </c>
      <c r="Z68" s="253">
        <v>113964.60999999981</v>
      </c>
      <c r="AA68" s="254">
        <v>58506.810000000005</v>
      </c>
      <c r="AB68" s="274">
        <f>SUM(AC68:AM68)</f>
        <v>4161585.0299999984</v>
      </c>
      <c r="AC68" s="253">
        <v>875829.11999999802</v>
      </c>
      <c r="AD68" s="253">
        <v>73993.86</v>
      </c>
      <c r="AE68" s="253">
        <v>541984.35</v>
      </c>
      <c r="AF68" s="253">
        <v>935000.5</v>
      </c>
      <c r="AG68" s="253">
        <v>1415409.02</v>
      </c>
      <c r="AH68" s="253">
        <v>3488.25</v>
      </c>
      <c r="AI68" s="253">
        <v>12707.81</v>
      </c>
      <c r="AJ68" s="253">
        <v>44514.18</v>
      </c>
      <c r="AK68" s="253">
        <v>71017.489999999991</v>
      </c>
      <c r="AL68" s="253">
        <v>111878.1500000002</v>
      </c>
      <c r="AM68" s="254">
        <v>75762.3</v>
      </c>
      <c r="AN68" s="289">
        <f>SUM(AO68:AY68)</f>
        <v>4354131.4499999974</v>
      </c>
      <c r="AO68" s="253">
        <v>793077.87999999803</v>
      </c>
      <c r="AP68" s="253">
        <v>92851.16</v>
      </c>
      <c r="AQ68" s="253">
        <v>571115.07999999996</v>
      </c>
      <c r="AR68" s="253">
        <v>1035069.73</v>
      </c>
      <c r="AS68" s="253">
        <v>1487515.949999999</v>
      </c>
      <c r="AT68" s="253">
        <v>2479.5700000000002</v>
      </c>
      <c r="AU68" s="253">
        <v>15108.390000000001</v>
      </c>
      <c r="AV68" s="253">
        <v>68217.039999999994</v>
      </c>
      <c r="AW68" s="253">
        <v>71966.929999999993</v>
      </c>
      <c r="AX68" s="253">
        <v>129941.04999999999</v>
      </c>
      <c r="AY68" s="254">
        <v>86788.67</v>
      </c>
      <c r="AZ68" s="526">
        <v>-37994.450000000135</v>
      </c>
      <c r="BA68" s="296">
        <f>SUM(BB68:BL68)+AZ68</f>
        <v>16269947.599999994</v>
      </c>
      <c r="BB68" s="274">
        <f t="shared" si="49"/>
        <v>2889729.9499999918</v>
      </c>
      <c r="BC68" s="274">
        <f t="shared" si="49"/>
        <v>267757.77</v>
      </c>
      <c r="BD68" s="274">
        <f t="shared" si="49"/>
        <v>2247007.120000001</v>
      </c>
      <c r="BE68" s="274">
        <f t="shared" si="49"/>
        <v>3747579.44</v>
      </c>
      <c r="BF68" s="274">
        <f t="shared" si="49"/>
        <v>5831101.9899999993</v>
      </c>
      <c r="BG68" s="274">
        <f t="shared" si="49"/>
        <v>9154.74</v>
      </c>
      <c r="BH68" s="274">
        <f t="shared" si="49"/>
        <v>62006.13</v>
      </c>
      <c r="BI68" s="274">
        <f t="shared" si="49"/>
        <v>192034.52999999997</v>
      </c>
      <c r="BJ68" s="274">
        <f t="shared" si="49"/>
        <v>268056.65000000002</v>
      </c>
      <c r="BK68" s="274">
        <f t="shared" ref="BK68:BL71" si="50">N68+Z68+AL68+AX68</f>
        <v>490903.54999999987</v>
      </c>
      <c r="BL68" s="300">
        <f t="shared" si="50"/>
        <v>302610.18</v>
      </c>
    </row>
    <row r="69" spans="1:64" s="255" customFormat="1" x14ac:dyDescent="0.25">
      <c r="A69" s="1498"/>
      <c r="B69" s="126" t="s">
        <v>109</v>
      </c>
      <c r="C69" s="131" t="s">
        <v>134</v>
      </c>
      <c r="D69" s="274">
        <f>SUM(E69:O69)</f>
        <v>4352309.430038278</v>
      </c>
      <c r="E69" s="253">
        <v>3395081.7200381798</v>
      </c>
      <c r="F69" s="253">
        <v>148843.220000095</v>
      </c>
      <c r="G69" s="253">
        <v>241543.06999999</v>
      </c>
      <c r="H69" s="253">
        <v>277541.849999959</v>
      </c>
      <c r="I69" s="253">
        <v>241565.54000005798</v>
      </c>
      <c r="J69" s="253">
        <v>3244.8000000000102</v>
      </c>
      <c r="K69" s="253">
        <v>2579.23000000001</v>
      </c>
      <c r="L69" s="253">
        <v>23237.010000001701</v>
      </c>
      <c r="M69" s="253">
        <v>603.77</v>
      </c>
      <c r="N69" s="253">
        <v>14354.7699999939</v>
      </c>
      <c r="O69" s="254">
        <v>3714.4499999999498</v>
      </c>
      <c r="P69" s="274">
        <f>SUM(Q69:AA69)</f>
        <v>4730897.8400491774</v>
      </c>
      <c r="Q69" s="253">
        <v>3755208.5700491401</v>
      </c>
      <c r="R69" s="253">
        <v>162035.96000007799</v>
      </c>
      <c r="S69" s="253">
        <v>248448.98999998398</v>
      </c>
      <c r="T69" s="253">
        <v>272998.06999996398</v>
      </c>
      <c r="U69" s="253">
        <v>243366.860000015</v>
      </c>
      <c r="V69" s="253">
        <v>3893.7599999999402</v>
      </c>
      <c r="W69" s="253">
        <v>2618.02</v>
      </c>
      <c r="X69" s="253">
        <v>23955.030000001898</v>
      </c>
      <c r="Y69" s="253">
        <v>723.52</v>
      </c>
      <c r="Z69" s="253">
        <v>13722.239999994499</v>
      </c>
      <c r="AA69" s="254">
        <v>3926.8199999999301</v>
      </c>
      <c r="AB69" s="274">
        <f>SUM(AC69:AM69)</f>
        <v>4769146.3400852019</v>
      </c>
      <c r="AC69" s="253">
        <v>3821636.98008506</v>
      </c>
      <c r="AD69" s="253">
        <v>166974.74000008</v>
      </c>
      <c r="AE69" s="253">
        <v>235180.38000002698</v>
      </c>
      <c r="AF69" s="253">
        <v>254838.010000015</v>
      </c>
      <c r="AG69" s="253">
        <v>242745.60000002201</v>
      </c>
      <c r="AH69" s="253">
        <v>3791.3599999999101</v>
      </c>
      <c r="AI69" s="253">
        <v>2536.78999999998</v>
      </c>
      <c r="AJ69" s="253">
        <v>24178.480000000898</v>
      </c>
      <c r="AK69" s="253">
        <v>740.96000000000197</v>
      </c>
      <c r="AL69" s="253">
        <v>12764.6499999974</v>
      </c>
      <c r="AM69" s="254">
        <v>3758.3899999997502</v>
      </c>
      <c r="AN69" s="289">
        <f>SUM(AO69:AY69)</f>
        <v>4838552.4901071051</v>
      </c>
      <c r="AO69" s="253">
        <v>3889430.7101069102</v>
      </c>
      <c r="AP69" s="253">
        <v>176689.80000007799</v>
      </c>
      <c r="AQ69" s="253">
        <v>227106.13000004701</v>
      </c>
      <c r="AR69" s="253">
        <v>247667.00000003501</v>
      </c>
      <c r="AS69" s="253">
        <v>248196.710000035</v>
      </c>
      <c r="AT69" s="253">
        <v>4239.8399999998901</v>
      </c>
      <c r="AU69" s="253">
        <v>2538.5699999999601</v>
      </c>
      <c r="AV69" s="253">
        <v>25555.4300000004</v>
      </c>
      <c r="AW69" s="253">
        <v>689.12000000000205</v>
      </c>
      <c r="AX69" s="253">
        <v>12220.9399999985</v>
      </c>
      <c r="AY69" s="254">
        <v>4218.2399999995905</v>
      </c>
      <c r="AZ69" s="526">
        <v>0</v>
      </c>
      <c r="BA69" s="296">
        <f>SUM(BB69:BL69)+AZ69</f>
        <v>18690906.10027976</v>
      </c>
      <c r="BB69" s="274">
        <f t="shared" si="49"/>
        <v>14861357.980279289</v>
      </c>
      <c r="BC69" s="274">
        <f t="shared" si="49"/>
        <v>654543.72000033106</v>
      </c>
      <c r="BD69" s="274">
        <f t="shared" si="49"/>
        <v>952278.57000004803</v>
      </c>
      <c r="BE69" s="274">
        <f t="shared" si="49"/>
        <v>1053044.9299999729</v>
      </c>
      <c r="BF69" s="274">
        <f t="shared" si="49"/>
        <v>975874.71000013</v>
      </c>
      <c r="BG69" s="274">
        <f t="shared" si="49"/>
        <v>15169.759999999751</v>
      </c>
      <c r="BH69" s="274">
        <f t="shared" si="49"/>
        <v>10272.60999999995</v>
      </c>
      <c r="BI69" s="274">
        <f t="shared" si="49"/>
        <v>96925.950000004901</v>
      </c>
      <c r="BJ69" s="274">
        <f t="shared" si="49"/>
        <v>2757.370000000004</v>
      </c>
      <c r="BK69" s="274">
        <f t="shared" si="50"/>
        <v>53062.599999984304</v>
      </c>
      <c r="BL69" s="300">
        <f t="shared" si="50"/>
        <v>15617.899999999221</v>
      </c>
    </row>
    <row r="70" spans="1:64" x14ac:dyDescent="0.25">
      <c r="A70" s="1498"/>
      <c r="B70" s="126" t="s">
        <v>110</v>
      </c>
      <c r="C70" s="131" t="s">
        <v>162</v>
      </c>
      <c r="D70" s="274">
        <f>SUM(E70:O70)</f>
        <v>-766.64670930290981</v>
      </c>
      <c r="E70" s="253">
        <v>35796.984354701119</v>
      </c>
      <c r="F70" s="253">
        <v>3623.5636308342309</v>
      </c>
      <c r="G70" s="253">
        <v>79.806805833615925</v>
      </c>
      <c r="H70" s="253">
        <v>103.60134211600655</v>
      </c>
      <c r="I70" s="253">
        <v>-41227.764467588408</v>
      </c>
      <c r="J70" s="253">
        <v>54.113341648043232</v>
      </c>
      <c r="K70" s="253">
        <v>-385.19839038615942</v>
      </c>
      <c r="L70" s="253">
        <v>0.30124123077820281</v>
      </c>
      <c r="M70" s="253">
        <v>9.7063981784959861</v>
      </c>
      <c r="N70" s="253">
        <v>883.16063930559994</v>
      </c>
      <c r="O70" s="254">
        <v>295.07839482376852</v>
      </c>
      <c r="P70" s="274">
        <f>SUM(Q70:AA70)</f>
        <v>-27084.594425349205</v>
      </c>
      <c r="Q70" s="253">
        <v>22629.697137823314</v>
      </c>
      <c r="R70" s="253">
        <v>2316.7700323532072</v>
      </c>
      <c r="S70" s="253">
        <v>1013.7256350776103</v>
      </c>
      <c r="T70" s="253">
        <v>1766.8009846732737</v>
      </c>
      <c r="U70" s="253">
        <v>-55832.604234734812</v>
      </c>
      <c r="V70" s="253">
        <v>65.777615606114892</v>
      </c>
      <c r="W70" s="253">
        <v>-502.24880074158165</v>
      </c>
      <c r="X70" s="253">
        <v>67.303956213667419</v>
      </c>
      <c r="Y70" s="253">
        <v>144.95094594295784</v>
      </c>
      <c r="Z70" s="253">
        <v>1083.9894958922173</v>
      </c>
      <c r="AA70" s="254">
        <v>161.24280654482112</v>
      </c>
      <c r="AB70" s="274">
        <f>SUM(AC70:AM70)</f>
        <v>8302.8059708602814</v>
      </c>
      <c r="AC70" s="253">
        <v>52355.547017005338</v>
      </c>
      <c r="AD70" s="253">
        <v>4674.4618635826664</v>
      </c>
      <c r="AE70" s="253">
        <v>7607.8627724479138</v>
      </c>
      <c r="AF70" s="253">
        <v>12020.437411835719</v>
      </c>
      <c r="AG70" s="253">
        <v>-71964.533562800483</v>
      </c>
      <c r="AH70" s="253">
        <v>169.66384160200676</v>
      </c>
      <c r="AI70" s="253">
        <v>-508.22007628615916</v>
      </c>
      <c r="AJ70" s="253">
        <v>692.3437305810005</v>
      </c>
      <c r="AK70" s="253">
        <v>905.15875604365237</v>
      </c>
      <c r="AL70" s="253">
        <v>1796.8291012828763</v>
      </c>
      <c r="AM70" s="254">
        <v>553.25511556574281</v>
      </c>
      <c r="AN70" s="289">
        <f>SUM(AO70:AY70)</f>
        <v>247027.34135125487</v>
      </c>
      <c r="AO70" s="253">
        <v>102177.31521234437</v>
      </c>
      <c r="AP70" s="253">
        <v>10565.927363525239</v>
      </c>
      <c r="AQ70" s="253">
        <v>62619.914595698632</v>
      </c>
      <c r="AR70" s="253">
        <v>94577.397268787958</v>
      </c>
      <c r="AS70" s="253">
        <v>-46267.623935396317</v>
      </c>
      <c r="AT70" s="253">
        <v>267.34711454079627</v>
      </c>
      <c r="AU70" s="253">
        <v>-363.58096913492875</v>
      </c>
      <c r="AV70" s="253">
        <v>4912.8512530526677</v>
      </c>
      <c r="AW70" s="253">
        <v>6069.9390094563514</v>
      </c>
      <c r="AX70" s="253">
        <v>7717.6376518756879</v>
      </c>
      <c r="AY70" s="254">
        <v>4750.2167865044075</v>
      </c>
      <c r="AZ70" s="526">
        <v>-661250.9947898573</v>
      </c>
      <c r="BA70" s="296">
        <f>SUM(BB70:BL70)+AZ70</f>
        <v>-433772.08860239433</v>
      </c>
      <c r="BB70" s="274">
        <f t="shared" si="49"/>
        <v>212959.54372187413</v>
      </c>
      <c r="BC70" s="274">
        <f t="shared" si="49"/>
        <v>21180.722890295343</v>
      </c>
      <c r="BD70" s="274">
        <f t="shared" si="49"/>
        <v>71321.30980905777</v>
      </c>
      <c r="BE70" s="274">
        <f t="shared" si="49"/>
        <v>108468.23700741296</v>
      </c>
      <c r="BF70" s="274">
        <f t="shared" si="49"/>
        <v>-215292.52620052002</v>
      </c>
      <c r="BG70" s="274">
        <f t="shared" si="49"/>
        <v>556.90191339696116</v>
      </c>
      <c r="BH70" s="274">
        <f t="shared" si="49"/>
        <v>-1759.248236548829</v>
      </c>
      <c r="BI70" s="274">
        <f t="shared" si="49"/>
        <v>5672.8001810781134</v>
      </c>
      <c r="BJ70" s="274">
        <f t="shared" si="49"/>
        <v>7129.7551096214574</v>
      </c>
      <c r="BK70" s="274">
        <f t="shared" si="50"/>
        <v>11481.616888356381</v>
      </c>
      <c r="BL70" s="300">
        <f t="shared" si="50"/>
        <v>5759.7931034387402</v>
      </c>
    </row>
    <row r="71" spans="1:64" x14ac:dyDescent="0.25">
      <c r="A71" s="1498"/>
      <c r="B71" s="126" t="s">
        <v>111</v>
      </c>
      <c r="C71" s="131" t="s">
        <v>913</v>
      </c>
      <c r="D71" s="274">
        <f>SUM(E71:O71)</f>
        <v>3421417.2119044606</v>
      </c>
      <c r="E71" s="253">
        <v>1605855.1908897208</v>
      </c>
      <c r="F71" s="253">
        <v>105489.22015227708</v>
      </c>
      <c r="G71" s="253">
        <v>567826.6999587114</v>
      </c>
      <c r="H71" s="253">
        <v>847128.48183964903</v>
      </c>
      <c r="I71" s="253">
        <v>227135.41201175569</v>
      </c>
      <c r="J71" s="253">
        <v>5015.5929275685485</v>
      </c>
      <c r="K71" s="253">
        <v>2605.8772881563286</v>
      </c>
      <c r="L71" s="253">
        <v>60035.791160040608</v>
      </c>
      <c r="M71" s="253">
        <v>0</v>
      </c>
      <c r="N71" s="253">
        <v>195.25365663495006</v>
      </c>
      <c r="O71" s="254">
        <v>129.69201994650129</v>
      </c>
      <c r="P71" s="274">
        <f>SUM(Q71:AA71)</f>
        <v>3701553.4472649526</v>
      </c>
      <c r="Q71" s="253">
        <v>1677540.8307401086</v>
      </c>
      <c r="R71" s="253">
        <v>109145.92382296303</v>
      </c>
      <c r="S71" s="253">
        <v>705299.77183434065</v>
      </c>
      <c r="T71" s="253">
        <v>868408.63701520441</v>
      </c>
      <c r="U71" s="253">
        <v>237942.18223001907</v>
      </c>
      <c r="V71" s="253">
        <v>4904.0720816054154</v>
      </c>
      <c r="W71" s="253">
        <v>2538.6217280367468</v>
      </c>
      <c r="X71" s="253">
        <v>95713.733173519679</v>
      </c>
      <c r="Y71" s="253">
        <v>0</v>
      </c>
      <c r="Z71" s="253">
        <v>60.03421287158254</v>
      </c>
      <c r="AA71" s="254">
        <v>-0.35957371659899207</v>
      </c>
      <c r="AB71" s="274">
        <f>SUM(AC71:AM71)</f>
        <v>2550085.6325946287</v>
      </c>
      <c r="AC71" s="253">
        <v>1143335.3723132017</v>
      </c>
      <c r="AD71" s="253">
        <v>83186.146092849624</v>
      </c>
      <c r="AE71" s="253">
        <v>496345.32199232717</v>
      </c>
      <c r="AF71" s="253">
        <v>576828.241774922</v>
      </c>
      <c r="AG71" s="253">
        <v>169836.42044391885</v>
      </c>
      <c r="AH71" s="253">
        <v>3044.4043236261268</v>
      </c>
      <c r="AI71" s="253">
        <v>1596.0497367562427</v>
      </c>
      <c r="AJ71" s="253">
        <v>75712.568191501836</v>
      </c>
      <c r="AK71" s="253">
        <v>0</v>
      </c>
      <c r="AL71" s="253">
        <v>243.71141874539211</v>
      </c>
      <c r="AM71" s="254">
        <v>-42.603693220576986</v>
      </c>
      <c r="AN71" s="289">
        <f>SUM(AO71:AY71)</f>
        <v>4374752.1157315709</v>
      </c>
      <c r="AO71" s="253">
        <v>2029439.6647937687</v>
      </c>
      <c r="AP71" s="253">
        <v>136408.71039306174</v>
      </c>
      <c r="AQ71" s="253">
        <v>806481.0216863805</v>
      </c>
      <c r="AR71" s="253">
        <v>1010845.1828299268</v>
      </c>
      <c r="AS71" s="253">
        <v>281914.849880605</v>
      </c>
      <c r="AT71" s="253">
        <v>5908.2700067898177</v>
      </c>
      <c r="AU71" s="253">
        <v>3010.1004893820382</v>
      </c>
      <c r="AV71" s="253">
        <v>100642.91864300118</v>
      </c>
      <c r="AW71" s="253">
        <v>0</v>
      </c>
      <c r="AX71" s="253">
        <v>101.74927552504575</v>
      </c>
      <c r="AY71" s="254">
        <v>-0.35226686979493532</v>
      </c>
      <c r="AZ71" s="526">
        <v>1051980.5207113633</v>
      </c>
      <c r="BA71" s="296">
        <f>SUM(BB71:BL71)+AZ71</f>
        <v>15099788.928206977</v>
      </c>
      <c r="BB71" s="274">
        <f t="shared" si="49"/>
        <v>6456171.0587368002</v>
      </c>
      <c r="BC71" s="274">
        <f t="shared" si="49"/>
        <v>434230.00046115147</v>
      </c>
      <c r="BD71" s="274">
        <f t="shared" si="49"/>
        <v>2575952.81547176</v>
      </c>
      <c r="BE71" s="274">
        <f t="shared" si="49"/>
        <v>3303210.5434597023</v>
      </c>
      <c r="BF71" s="274">
        <f t="shared" si="49"/>
        <v>916828.86456629867</v>
      </c>
      <c r="BG71" s="274">
        <f t="shared" si="49"/>
        <v>18872.339339589911</v>
      </c>
      <c r="BH71" s="274">
        <f t="shared" si="49"/>
        <v>9750.6492423313575</v>
      </c>
      <c r="BI71" s="274">
        <f t="shared" si="49"/>
        <v>332105.01116806327</v>
      </c>
      <c r="BJ71" s="274">
        <f t="shared" si="49"/>
        <v>0</v>
      </c>
      <c r="BK71" s="274">
        <f t="shared" si="50"/>
        <v>600.74856377697051</v>
      </c>
      <c r="BL71" s="300">
        <f t="shared" si="50"/>
        <v>86.376486139530385</v>
      </c>
    </row>
    <row r="72" spans="1:64" s="209" customFormat="1" x14ac:dyDescent="0.25">
      <c r="A72" s="1499"/>
      <c r="B72" s="129" t="s">
        <v>459</v>
      </c>
      <c r="C72" s="313" t="s">
        <v>5</v>
      </c>
      <c r="D72" s="275">
        <f>SUM(D64:D71)</f>
        <v>13127613.715233434</v>
      </c>
      <c r="E72" s="275">
        <f t="shared" ref="E72:BG72" si="51">SUM(E64:E71)</f>
        <v>5892401.6452825991</v>
      </c>
      <c r="F72" s="275">
        <f t="shared" si="51"/>
        <v>344571.30378320633</v>
      </c>
      <c r="G72" s="275">
        <f t="shared" si="51"/>
        <v>1684658.4867645362</v>
      </c>
      <c r="H72" s="275">
        <f t="shared" si="51"/>
        <v>2389101.6931817238</v>
      </c>
      <c r="I72" s="275">
        <f t="shared" si="51"/>
        <v>2341849.7675442249</v>
      </c>
      <c r="J72" s="275">
        <f t="shared" si="51"/>
        <v>9607.9962692166009</v>
      </c>
      <c r="K72" s="275">
        <f t="shared" si="51"/>
        <v>22686.848897770182</v>
      </c>
      <c r="L72" s="275">
        <f t="shared" si="51"/>
        <v>121454.4824012731</v>
      </c>
      <c r="M72" s="275">
        <f>SUM(M64:M71)</f>
        <v>85036.946398178508</v>
      </c>
      <c r="N72" s="275">
        <f>SUM(N68:N71)</f>
        <v>150552.92429593432</v>
      </c>
      <c r="O72" s="275">
        <f>SUM(O68:O71)</f>
        <v>85691.620414770208</v>
      </c>
      <c r="P72" s="277">
        <f t="shared" si="51"/>
        <v>13807843.642888779</v>
      </c>
      <c r="Q72" s="275">
        <f t="shared" si="51"/>
        <v>6362371.56792707</v>
      </c>
      <c r="R72" s="275">
        <f t="shared" si="51"/>
        <v>366354.20385539421</v>
      </c>
      <c r="S72" s="275">
        <f t="shared" si="51"/>
        <v>1759852.8874694023</v>
      </c>
      <c r="T72" s="275">
        <f t="shared" si="51"/>
        <v>2545605.8179998416</v>
      </c>
      <c r="U72" s="275">
        <f t="shared" si="51"/>
        <v>2260720.9879952995</v>
      </c>
      <c r="V72" s="275">
        <f t="shared" si="51"/>
        <v>11499.95969721147</v>
      </c>
      <c r="W72" s="275">
        <f t="shared" si="51"/>
        <v>21161.172927295163</v>
      </c>
      <c r="X72" s="275">
        <f t="shared" si="51"/>
        <v>173641.62712973525</v>
      </c>
      <c r="Y72" s="275">
        <f>SUM(Y64:Y71)</f>
        <v>115210.03094594296</v>
      </c>
      <c r="Z72" s="275">
        <f>SUM(Z68:Z71)</f>
        <v>128830.87370875812</v>
      </c>
      <c r="AA72" s="283">
        <f>SUM(AA68:AA71)</f>
        <v>62594.513232828154</v>
      </c>
      <c r="AB72" s="277">
        <f t="shared" si="51"/>
        <v>13092766.968650689</v>
      </c>
      <c r="AC72" s="275">
        <f t="shared" si="51"/>
        <v>6238024.4894152647</v>
      </c>
      <c r="AD72" s="275">
        <f t="shared" si="51"/>
        <v>363822.83795651229</v>
      </c>
      <c r="AE72" s="275">
        <f t="shared" si="51"/>
        <v>1604945.4147648022</v>
      </c>
      <c r="AF72" s="275">
        <f t="shared" si="51"/>
        <v>2212894.9791867724</v>
      </c>
      <c r="AG72" s="275">
        <f t="shared" si="51"/>
        <v>2154970.5868811407</v>
      </c>
      <c r="AH72" s="275">
        <f t="shared" si="51"/>
        <v>10961.228165228044</v>
      </c>
      <c r="AI72" s="275">
        <f t="shared" si="51"/>
        <v>16430.919660470063</v>
      </c>
      <c r="AJ72" s="275">
        <f t="shared" si="51"/>
        <v>179550.58192208374</v>
      </c>
      <c r="AK72" s="275">
        <f>SUM(AK64:AK71)</f>
        <v>104451.24875604364</v>
      </c>
      <c r="AL72" s="275">
        <f>SUM(AL68:AL71)</f>
        <v>126683.34052002587</v>
      </c>
      <c r="AM72" s="275">
        <f>SUM(AM68:AM71)</f>
        <v>80031.341422344922</v>
      </c>
      <c r="AN72" s="277">
        <f t="shared" si="51"/>
        <v>15413353.037189929</v>
      </c>
      <c r="AO72" s="275">
        <f t="shared" si="51"/>
        <v>7102908.2701130221</v>
      </c>
      <c r="AP72" s="275">
        <f t="shared" si="51"/>
        <v>435537.21775666496</v>
      </c>
      <c r="AQ72" s="275">
        <f t="shared" si="51"/>
        <v>2047391.0262821261</v>
      </c>
      <c r="AR72" s="275">
        <f t="shared" si="51"/>
        <v>2789808.4600987495</v>
      </c>
      <c r="AS72" s="275">
        <f t="shared" si="51"/>
        <v>2453346.2059452427</v>
      </c>
      <c r="AT72" s="275">
        <f t="shared" si="51"/>
        <v>13246.147121330505</v>
      </c>
      <c r="AU72" s="275">
        <f t="shared" si="51"/>
        <v>20666.519520247071</v>
      </c>
      <c r="AV72" s="275">
        <f t="shared" si="51"/>
        <v>205770.22989605425</v>
      </c>
      <c r="AW72" s="275">
        <f>SUM(AW64:AW71)</f>
        <v>98940.809009456352</v>
      </c>
      <c r="AX72" s="275">
        <f>SUM(AX68:AX71)</f>
        <v>149981.37692739919</v>
      </c>
      <c r="AY72" s="283">
        <f>SUM(AY68:AY71)</f>
        <v>95756.7745196342</v>
      </c>
      <c r="AZ72" s="299">
        <f>SUM(AZ64:AZ71)</f>
        <v>400184.75592150586</v>
      </c>
      <c r="BA72" s="297">
        <f t="shared" si="51"/>
        <v>55841762.119884342</v>
      </c>
      <c r="BB72" s="275">
        <f t="shared" si="51"/>
        <v>25595705.972737957</v>
      </c>
      <c r="BC72" s="275">
        <f>SUM(BC64:BC71)</f>
        <v>1510285.5633517778</v>
      </c>
      <c r="BD72" s="275">
        <f t="shared" si="51"/>
        <v>7096847.8152808668</v>
      </c>
      <c r="BE72" s="275">
        <f t="shared" si="51"/>
        <v>9937410.9504670873</v>
      </c>
      <c r="BF72" s="275">
        <f t="shared" si="51"/>
        <v>9210887.5483659077</v>
      </c>
      <c r="BG72" s="275">
        <f t="shared" si="51"/>
        <v>45315.331252986623</v>
      </c>
      <c r="BH72" s="275">
        <f>SUM(BH64:BH71)</f>
        <v>80945.461005782476</v>
      </c>
      <c r="BI72" s="275">
        <f>SUM(BI64:BI71)</f>
        <v>680416.92134914629</v>
      </c>
      <c r="BJ72" s="275">
        <f>SUM(BJ64:BJ71)</f>
        <v>403639.03510962147</v>
      </c>
      <c r="BK72" s="275">
        <f>SUM(BK68:BK71)</f>
        <v>556048.51545211754</v>
      </c>
      <c r="BL72" s="299">
        <f>SUM(BL68:BL71)</f>
        <v>324074.24958957749</v>
      </c>
    </row>
    <row r="73" spans="1:64" ht="14.85" customHeight="1" x14ac:dyDescent="0.25">
      <c r="A73" s="1495" t="s">
        <v>6</v>
      </c>
      <c r="B73" s="126" t="s">
        <v>117</v>
      </c>
      <c r="C73" s="131" t="s">
        <v>188</v>
      </c>
      <c r="D73" s="273">
        <f>SUM(E73:O73)</f>
        <v>967860.46999999904</v>
      </c>
      <c r="E73" s="251">
        <v>478239.31999999902</v>
      </c>
      <c r="F73" s="251">
        <v>32739.68</v>
      </c>
      <c r="G73" s="251">
        <v>81501.12000000001</v>
      </c>
      <c r="H73" s="251">
        <v>218088.87000000002</v>
      </c>
      <c r="I73" s="251">
        <v>102969.16</v>
      </c>
      <c r="J73" s="251">
        <v>343.34</v>
      </c>
      <c r="K73" s="251">
        <v>4984.7700000000004</v>
      </c>
      <c r="L73" s="251">
        <v>9004.2000000000007</v>
      </c>
      <c r="M73" s="251">
        <v>192.43</v>
      </c>
      <c r="N73" s="251">
        <v>26545.86</v>
      </c>
      <c r="O73" s="252">
        <v>13251.72</v>
      </c>
      <c r="P73" s="273">
        <f>SUM(Q73:AA73)</f>
        <v>1245477.49</v>
      </c>
      <c r="Q73" s="251">
        <v>501422.24</v>
      </c>
      <c r="R73" s="251">
        <v>39379.880000000005</v>
      </c>
      <c r="S73" s="251">
        <v>73014.670000000013</v>
      </c>
      <c r="T73" s="251">
        <v>339995.91000000003</v>
      </c>
      <c r="U73" s="251">
        <v>175538.31999999998</v>
      </c>
      <c r="V73" s="251">
        <v>590.30999999999995</v>
      </c>
      <c r="W73" s="251">
        <v>11389.6</v>
      </c>
      <c r="X73" s="251">
        <v>25640.769999999997</v>
      </c>
      <c r="Y73" s="251">
        <v>254.71</v>
      </c>
      <c r="Z73" s="251">
        <v>49570.66</v>
      </c>
      <c r="AA73" s="252">
        <v>28680.42</v>
      </c>
      <c r="AB73" s="273">
        <f>SUM(AC73:AM73)</f>
        <v>1323525.7099999981</v>
      </c>
      <c r="AC73" s="251">
        <v>812424.92999999807</v>
      </c>
      <c r="AD73" s="251">
        <v>52093.759999999995</v>
      </c>
      <c r="AE73" s="251">
        <v>99919.480000000098</v>
      </c>
      <c r="AF73" s="251">
        <v>178895.58000000002</v>
      </c>
      <c r="AG73" s="251">
        <v>105595.5</v>
      </c>
      <c r="AH73" s="251">
        <v>909.3900000000001</v>
      </c>
      <c r="AI73" s="251">
        <v>3900.97</v>
      </c>
      <c r="AJ73" s="251">
        <v>16214.900000000001</v>
      </c>
      <c r="AK73" s="251">
        <v>337.51</v>
      </c>
      <c r="AL73" s="251">
        <v>40531.32</v>
      </c>
      <c r="AM73" s="252">
        <v>12702.369999999999</v>
      </c>
      <c r="AN73" s="276">
        <f>SUM(AO73:AY73)</f>
        <v>945540.99999999895</v>
      </c>
      <c r="AO73" s="251">
        <v>594109.70999999903</v>
      </c>
      <c r="AP73" s="251">
        <v>38908.69</v>
      </c>
      <c r="AQ73" s="251">
        <v>69576.160000000003</v>
      </c>
      <c r="AR73" s="251">
        <v>123845.54999999999</v>
      </c>
      <c r="AS73" s="251">
        <v>71667.89</v>
      </c>
      <c r="AT73" s="251">
        <v>852.40000000000009</v>
      </c>
      <c r="AU73" s="251">
        <v>703.06</v>
      </c>
      <c r="AV73" s="249">
        <v>8302.5</v>
      </c>
      <c r="AW73" s="251">
        <v>407.52</v>
      </c>
      <c r="AX73" s="251">
        <v>28229.7</v>
      </c>
      <c r="AY73" s="252">
        <v>8937.82</v>
      </c>
      <c r="AZ73" s="857">
        <v>14870.619999999999</v>
      </c>
      <c r="BA73" s="294">
        <f>SUM(BB73:BL73)+AZ73</f>
        <v>4497275.2899999972</v>
      </c>
      <c r="BB73" s="274">
        <f t="shared" ref="BB73:BL76" si="52">E73+Q73+AC73+AO73</f>
        <v>2386196.199999996</v>
      </c>
      <c r="BC73" s="274">
        <f t="shared" si="52"/>
        <v>163122.01</v>
      </c>
      <c r="BD73" s="274">
        <f t="shared" si="52"/>
        <v>324011.43000000017</v>
      </c>
      <c r="BE73" s="274">
        <f t="shared" si="52"/>
        <v>860825.91000000015</v>
      </c>
      <c r="BF73" s="274">
        <f t="shared" si="52"/>
        <v>455770.87</v>
      </c>
      <c r="BG73" s="274">
        <f t="shared" si="52"/>
        <v>2695.44</v>
      </c>
      <c r="BH73" s="274">
        <f t="shared" si="52"/>
        <v>20978.400000000001</v>
      </c>
      <c r="BI73" s="274">
        <f t="shared" si="52"/>
        <v>59162.37</v>
      </c>
      <c r="BJ73" s="274">
        <f t="shared" si="52"/>
        <v>1192.17</v>
      </c>
      <c r="BK73" s="274">
        <f t="shared" si="52"/>
        <v>144877.54</v>
      </c>
      <c r="BL73" s="298">
        <f t="shared" si="52"/>
        <v>63572.329999999994</v>
      </c>
    </row>
    <row r="74" spans="1:64" s="255" customFormat="1" x14ac:dyDescent="0.25">
      <c r="A74" s="1495"/>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52"/>
        <v>0</v>
      </c>
      <c r="BC74" s="274">
        <f t="shared" si="52"/>
        <v>0</v>
      </c>
      <c r="BD74" s="274">
        <f t="shared" si="52"/>
        <v>0</v>
      </c>
      <c r="BE74" s="274">
        <f t="shared" si="52"/>
        <v>0</v>
      </c>
      <c r="BF74" s="274">
        <f t="shared" si="52"/>
        <v>0</v>
      </c>
      <c r="BG74" s="274">
        <f t="shared" si="52"/>
        <v>0</v>
      </c>
      <c r="BH74" s="274">
        <f t="shared" si="52"/>
        <v>0</v>
      </c>
      <c r="BI74" s="274">
        <f t="shared" si="52"/>
        <v>0</v>
      </c>
      <c r="BJ74" s="274">
        <f t="shared" si="52"/>
        <v>0</v>
      </c>
      <c r="BK74" s="274">
        <f t="shared" si="52"/>
        <v>0</v>
      </c>
      <c r="BL74" s="300">
        <f t="shared" si="52"/>
        <v>0</v>
      </c>
    </row>
    <row r="75" spans="1:64" x14ac:dyDescent="0.25">
      <c r="A75" s="1495"/>
      <c r="B75" s="126" t="s">
        <v>46</v>
      </c>
      <c r="C75" s="131" t="s">
        <v>164</v>
      </c>
      <c r="D75" s="274">
        <f>SUM(E75:O75)</f>
        <v>3439.4630057653362</v>
      </c>
      <c r="E75" s="253">
        <v>1924.1217301651905</v>
      </c>
      <c r="F75" s="253">
        <v>224.96765529344634</v>
      </c>
      <c r="G75" s="253">
        <v>134.54211922815958</v>
      </c>
      <c r="H75" s="253">
        <v>850.61343100027966</v>
      </c>
      <c r="I75" s="253">
        <v>214.68164203060473</v>
      </c>
      <c r="J75" s="253">
        <v>2.9702952918159982</v>
      </c>
      <c r="K75" s="253">
        <v>45.454883370497754</v>
      </c>
      <c r="L75" s="253">
        <v>41.132038940242751</v>
      </c>
      <c r="M75" s="253">
        <v>0.71119746423763264</v>
      </c>
      <c r="N75" s="253">
        <v>1.57518846357965E-2</v>
      </c>
      <c r="O75" s="254">
        <v>0.25226109622595461</v>
      </c>
      <c r="P75" s="274">
        <f>SUM(Q75:AA75)</f>
        <v>6122.7487422417662</v>
      </c>
      <c r="Q75" s="253">
        <v>1655.0743824004144</v>
      </c>
      <c r="R75" s="253">
        <v>294.73159966287847</v>
      </c>
      <c r="S75" s="253">
        <v>88.666779172549042</v>
      </c>
      <c r="T75" s="253">
        <v>2432.4798879347209</v>
      </c>
      <c r="U75" s="253">
        <v>1371.1367852925562</v>
      </c>
      <c r="V75" s="253">
        <v>6.4835569025414497</v>
      </c>
      <c r="W75" s="253">
        <v>110.01034786146246</v>
      </c>
      <c r="X75" s="253">
        <v>163.01629529810972</v>
      </c>
      <c r="Y75" s="253">
        <v>0.94906571750536961</v>
      </c>
      <c r="Z75" s="253">
        <v>1.2905797950258152E-2</v>
      </c>
      <c r="AA75" s="254">
        <v>0.18713620107659296</v>
      </c>
      <c r="AB75" s="274">
        <f>SUM(AC75:AM75)</f>
        <v>4236.2649523012842</v>
      </c>
      <c r="AC75" s="253">
        <v>3368.6816224828549</v>
      </c>
      <c r="AD75" s="253">
        <v>264.76617635468102</v>
      </c>
      <c r="AE75" s="253">
        <v>282.82321114028196</v>
      </c>
      <c r="AF75" s="253">
        <v>344.3736550590296</v>
      </c>
      <c r="AG75" s="253">
        <v>-84.221308902845195</v>
      </c>
      <c r="AH75" s="253">
        <v>8.0607266268975089</v>
      </c>
      <c r="AI75" s="253">
        <v>1.7155957490470399</v>
      </c>
      <c r="AJ75" s="253">
        <v>48.649907298375354</v>
      </c>
      <c r="AK75" s="253">
        <v>1.4153664929638057</v>
      </c>
      <c r="AL75" s="253">
        <v>0</v>
      </c>
      <c r="AM75" s="254">
        <v>0</v>
      </c>
      <c r="AN75" s="289">
        <f>SUM(AO75:AY75)</f>
        <v>12091.956924939055</v>
      </c>
      <c r="AO75" s="253">
        <v>8224.5063418995087</v>
      </c>
      <c r="AP75" s="253">
        <v>599.19795743684347</v>
      </c>
      <c r="AQ75" s="253">
        <v>1289.9229166728646</v>
      </c>
      <c r="AR75" s="253">
        <v>1594.5173832142659</v>
      </c>
      <c r="AS75" s="253">
        <v>43.430172507392946</v>
      </c>
      <c r="AT75" s="253">
        <v>29.826020783619274</v>
      </c>
      <c r="AU75" s="253">
        <v>2.9278234461437611</v>
      </c>
      <c r="AV75" s="253">
        <v>250.89522374334942</v>
      </c>
      <c r="AW75" s="253">
        <v>12.478630749263592</v>
      </c>
      <c r="AX75" s="253">
        <v>16.017944672219915</v>
      </c>
      <c r="AY75" s="254">
        <v>28.236509813584448</v>
      </c>
      <c r="AZ75" s="526">
        <v>-15083.861176180948</v>
      </c>
      <c r="BA75" s="296">
        <f>SUM(BB75:BL75)+AZ75</f>
        <v>10806.572449066498</v>
      </c>
      <c r="BB75" s="274">
        <f t="shared" si="52"/>
        <v>15172.384076947968</v>
      </c>
      <c r="BC75" s="274">
        <f t="shared" si="52"/>
        <v>1383.6633887478492</v>
      </c>
      <c r="BD75" s="274">
        <f t="shared" si="52"/>
        <v>1795.9550262138553</v>
      </c>
      <c r="BE75" s="274">
        <f t="shared" si="52"/>
        <v>5221.9843572082964</v>
      </c>
      <c r="BF75" s="274">
        <f t="shared" si="52"/>
        <v>1545.0272909277085</v>
      </c>
      <c r="BG75" s="274">
        <f t="shared" si="52"/>
        <v>47.340599604874228</v>
      </c>
      <c r="BH75" s="274">
        <f t="shared" si="52"/>
        <v>160.10865042715102</v>
      </c>
      <c r="BI75" s="274">
        <f t="shared" si="52"/>
        <v>503.69346528007725</v>
      </c>
      <c r="BJ75" s="274">
        <f t="shared" si="52"/>
        <v>15.554260423970401</v>
      </c>
      <c r="BK75" s="274">
        <f t="shared" si="52"/>
        <v>16.04660235480597</v>
      </c>
      <c r="BL75" s="300">
        <f t="shared" si="52"/>
        <v>28.675907110886996</v>
      </c>
    </row>
    <row r="76" spans="1:64" x14ac:dyDescent="0.25">
      <c r="A76" s="1495"/>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52"/>
        <v>0</v>
      </c>
      <c r="BC76" s="274">
        <f t="shared" si="52"/>
        <v>0</v>
      </c>
      <c r="BD76" s="274">
        <f t="shared" si="52"/>
        <v>0</v>
      </c>
      <c r="BE76" s="274">
        <f t="shared" si="52"/>
        <v>0</v>
      </c>
      <c r="BF76" s="274">
        <f t="shared" si="52"/>
        <v>0</v>
      </c>
      <c r="BG76" s="274">
        <f t="shared" si="52"/>
        <v>0</v>
      </c>
      <c r="BH76" s="274">
        <f t="shared" si="52"/>
        <v>0</v>
      </c>
      <c r="BI76" s="274">
        <f t="shared" si="52"/>
        <v>0</v>
      </c>
      <c r="BJ76" s="274">
        <f t="shared" si="52"/>
        <v>0</v>
      </c>
      <c r="BK76" s="274">
        <f t="shared" si="52"/>
        <v>0</v>
      </c>
      <c r="BL76" s="300">
        <f t="shared" si="52"/>
        <v>0</v>
      </c>
    </row>
    <row r="77" spans="1:64" s="209" customFormat="1" x14ac:dyDescent="0.25">
      <c r="A77" s="1496"/>
      <c r="B77" s="314" t="s">
        <v>460</v>
      </c>
      <c r="C77" s="313" t="s">
        <v>8</v>
      </c>
      <c r="D77" s="278">
        <f>SUM(D73:D76)</f>
        <v>971299.93300576438</v>
      </c>
      <c r="E77" s="278">
        <f t="shared" ref="E77:BL77" si="53">SUM(E73:E76)</f>
        <v>480163.44173016422</v>
      </c>
      <c r="F77" s="278">
        <f t="shared" si="53"/>
        <v>32964.647655293447</v>
      </c>
      <c r="G77" s="278">
        <f t="shared" si="53"/>
        <v>81635.662119228175</v>
      </c>
      <c r="H77" s="278">
        <f t="shared" si="53"/>
        <v>218939.48343100029</v>
      </c>
      <c r="I77" s="278">
        <f t="shared" si="53"/>
        <v>103183.8416420306</v>
      </c>
      <c r="J77" s="278">
        <f t="shared" si="53"/>
        <v>346.31029529181598</v>
      </c>
      <c r="K77" s="278">
        <f t="shared" si="53"/>
        <v>5030.224883370498</v>
      </c>
      <c r="L77" s="278">
        <f t="shared" si="53"/>
        <v>9045.3320389402434</v>
      </c>
      <c r="M77" s="278">
        <f t="shared" si="53"/>
        <v>193.14119746423765</v>
      </c>
      <c r="N77" s="278">
        <f t="shared" si="53"/>
        <v>26545.875751884636</v>
      </c>
      <c r="O77" s="284">
        <f t="shared" si="53"/>
        <v>13251.972261096225</v>
      </c>
      <c r="P77" s="278">
        <f t="shared" si="53"/>
        <v>1251600.2387422419</v>
      </c>
      <c r="Q77" s="278">
        <f t="shared" si="53"/>
        <v>503077.31438240042</v>
      </c>
      <c r="R77" s="278">
        <f t="shared" si="53"/>
        <v>39674.61159966288</v>
      </c>
      <c r="S77" s="278">
        <f t="shared" si="53"/>
        <v>73103.336779172561</v>
      </c>
      <c r="T77" s="278">
        <f t="shared" si="53"/>
        <v>342428.38988793473</v>
      </c>
      <c r="U77" s="278">
        <f t="shared" si="53"/>
        <v>176909.45678529254</v>
      </c>
      <c r="V77" s="278">
        <f t="shared" si="53"/>
        <v>596.79355690254135</v>
      </c>
      <c r="W77" s="278">
        <f t="shared" si="53"/>
        <v>11499.610347861462</v>
      </c>
      <c r="X77" s="278">
        <f t="shared" si="53"/>
        <v>25803.786295298105</v>
      </c>
      <c r="Y77" s="278">
        <f>SUM(Y73:Y76)</f>
        <v>255.65906571750537</v>
      </c>
      <c r="Z77" s="278">
        <f>SUM(Z73:Z76)</f>
        <v>49570.672905797954</v>
      </c>
      <c r="AA77" s="284">
        <f t="shared" si="53"/>
        <v>28680.607136201073</v>
      </c>
      <c r="AB77" s="278">
        <f t="shared" si="53"/>
        <v>1327761.9749522994</v>
      </c>
      <c r="AC77" s="278">
        <f t="shared" si="53"/>
        <v>815793.61162248091</v>
      </c>
      <c r="AD77" s="278">
        <f t="shared" si="53"/>
        <v>52358.526176354673</v>
      </c>
      <c r="AE77" s="278">
        <f t="shared" si="53"/>
        <v>100202.30321114037</v>
      </c>
      <c r="AF77" s="278">
        <f t="shared" si="53"/>
        <v>179239.95365505904</v>
      </c>
      <c r="AG77" s="278">
        <f t="shared" si="53"/>
        <v>105511.27869109715</v>
      </c>
      <c r="AH77" s="278">
        <f t="shared" si="53"/>
        <v>917.45072662689756</v>
      </c>
      <c r="AI77" s="278">
        <f t="shared" si="53"/>
        <v>3902.685595749047</v>
      </c>
      <c r="AJ77" s="278">
        <f t="shared" si="53"/>
        <v>16263.549907298377</v>
      </c>
      <c r="AK77" s="278">
        <f t="shared" si="53"/>
        <v>338.9253664929638</v>
      </c>
      <c r="AL77" s="278">
        <f t="shared" si="53"/>
        <v>40531.32</v>
      </c>
      <c r="AM77" s="284">
        <f t="shared" si="53"/>
        <v>12702.369999999999</v>
      </c>
      <c r="AN77" s="852">
        <f t="shared" si="53"/>
        <v>957632.95692493801</v>
      </c>
      <c r="AO77" s="278">
        <f t="shared" si="53"/>
        <v>602334.21634189854</v>
      </c>
      <c r="AP77" s="278">
        <f t="shared" si="53"/>
        <v>39507.887957436848</v>
      </c>
      <c r="AQ77" s="278">
        <f t="shared" si="53"/>
        <v>70866.082916672865</v>
      </c>
      <c r="AR77" s="278">
        <f t="shared" si="53"/>
        <v>125440.06738321425</v>
      </c>
      <c r="AS77" s="278">
        <f t="shared" si="53"/>
        <v>71711.320172507389</v>
      </c>
      <c r="AT77" s="278">
        <f t="shared" si="53"/>
        <v>882.22602078361933</v>
      </c>
      <c r="AU77" s="278">
        <f t="shared" si="53"/>
        <v>705.98782344614369</v>
      </c>
      <c r="AV77" s="278">
        <f t="shared" si="53"/>
        <v>8553.3952237433496</v>
      </c>
      <c r="AW77" s="278">
        <f>SUM(AW73:AW76)</f>
        <v>419.99863074926355</v>
      </c>
      <c r="AX77" s="278">
        <f t="shared" si="53"/>
        <v>28245.717944672222</v>
      </c>
      <c r="AY77" s="284">
        <f t="shared" si="53"/>
        <v>8966.0565098135849</v>
      </c>
      <c r="AZ77" s="305">
        <f t="shared" si="53"/>
        <v>-213.24117618094897</v>
      </c>
      <c r="BA77" s="297">
        <f t="shared" si="53"/>
        <v>4508081.8624490639</v>
      </c>
      <c r="BB77" s="275">
        <f t="shared" si="53"/>
        <v>2401368.5840769438</v>
      </c>
      <c r="BC77" s="275">
        <f t="shared" si="53"/>
        <v>164505.67338874785</v>
      </c>
      <c r="BD77" s="275">
        <f t="shared" si="53"/>
        <v>325807.385026214</v>
      </c>
      <c r="BE77" s="275">
        <f t="shared" si="53"/>
        <v>866047.8943572084</v>
      </c>
      <c r="BF77" s="275">
        <f t="shared" si="53"/>
        <v>457315.89729092771</v>
      </c>
      <c r="BG77" s="275">
        <f t="shared" si="53"/>
        <v>2742.7805996048742</v>
      </c>
      <c r="BH77" s="275">
        <f t="shared" si="53"/>
        <v>21138.508650427153</v>
      </c>
      <c r="BI77" s="275">
        <f t="shared" si="53"/>
        <v>59666.06346528008</v>
      </c>
      <c r="BJ77" s="275">
        <f>SUM(BJ73:BJ76)</f>
        <v>1207.7242604239705</v>
      </c>
      <c r="BK77" s="275">
        <f t="shared" si="53"/>
        <v>144893.5866023548</v>
      </c>
      <c r="BL77" s="299">
        <f t="shared" si="53"/>
        <v>63601.005907110884</v>
      </c>
    </row>
    <row r="78" spans="1:64" s="209" customFormat="1" ht="14.85" customHeight="1" x14ac:dyDescent="0.25">
      <c r="A78" s="1494" t="s">
        <v>232</v>
      </c>
      <c r="B78" s="315" t="s">
        <v>118</v>
      </c>
      <c r="C78" s="125" t="s">
        <v>171</v>
      </c>
      <c r="D78" s="273">
        <f>D20+SUM(D22:D23,D27)+SUM(D29:D32)+D37+D41+D46+D51+SUM(D56:D57)+SUM(D59:D60)+SUM(D64:D68)+D73</f>
        <v>86135875.080013111</v>
      </c>
      <c r="E78" s="273">
        <f>E20+SUM(E22:E23,E27)+SUM(E29:E32)+E37+E41+E46+E51+SUM(E56:E57)+SUM(E59:E60)+SUM(E64:E68)+E73</f>
        <v>33847462.309137322</v>
      </c>
      <c r="F78" s="273">
        <f>F20+SUM(F22:F23,F27)+SUM(F29:F32)+F37+F41+F46+F51+SUM(F56:F57)+SUM(F59:F60)+SUM(F64:F68)+F73</f>
        <v>4172611.8711289056</v>
      </c>
      <c r="G78" s="273">
        <f t="shared" ref="G78:O78" si="54">G20+SUM(G22:G23,G27)+SUM(G29:G32)+G37+G41+G46+G51+SUM(G56:G57)+SUM(G59:G60)+SUM(G64:G68)+G73</f>
        <v>11366351.461117601</v>
      </c>
      <c r="H78" s="273">
        <f t="shared" si="54"/>
        <v>23919106.400443945</v>
      </c>
      <c r="I78" s="273">
        <f t="shared" si="54"/>
        <v>4321866.6662621405</v>
      </c>
      <c r="J78" s="273">
        <f t="shared" si="54"/>
        <v>164191.20404479644</v>
      </c>
      <c r="K78" s="273">
        <f t="shared" si="54"/>
        <v>61592.062021712671</v>
      </c>
      <c r="L78" s="273">
        <f t="shared" si="54"/>
        <v>3558012.8757632263</v>
      </c>
      <c r="M78" s="273">
        <f t="shared" si="54"/>
        <v>285107.80535315466</v>
      </c>
      <c r="N78" s="273">
        <f t="shared" si="54"/>
        <v>754479.64507987269</v>
      </c>
      <c r="O78" s="285">
        <f t="shared" si="54"/>
        <v>3685092.779660427</v>
      </c>
      <c r="P78" s="273">
        <f>P20+SUM(P22:P23,P27)+SUM(P29:P32)+P37+P41+P46+P51+SUM(P56:P57)+SUM(P59:P60)+SUM(P64:P68)+P73</f>
        <v>95563963.827201962</v>
      </c>
      <c r="Q78" s="273">
        <f t="shared" ref="Q78:AA78" si="55">Q20+SUM(Q22:Q23,Q27)+SUM(Q29:Q32)+Q37+Q41+Q46+Q51+SUM(Q56:Q57)+SUM(Q59:Q60)+SUM(Q64:Q68)+Q73</f>
        <v>39820738.941560738</v>
      </c>
      <c r="R78" s="273">
        <f t="shared" si="55"/>
        <v>4501436.1144091254</v>
      </c>
      <c r="S78" s="273">
        <f t="shared" si="55"/>
        <v>13040621.996851182</v>
      </c>
      <c r="T78" s="273">
        <f t="shared" si="55"/>
        <v>24960568.82921904</v>
      </c>
      <c r="U78" s="273">
        <f t="shared" si="55"/>
        <v>4192233.303364364</v>
      </c>
      <c r="V78" s="273">
        <f t="shared" si="55"/>
        <v>184837.08315096432</v>
      </c>
      <c r="W78" s="273">
        <f t="shared" si="55"/>
        <v>65388.494100539901</v>
      </c>
      <c r="X78" s="273">
        <f t="shared" si="55"/>
        <v>3935024.9475441589</v>
      </c>
      <c r="Y78" s="273">
        <f t="shared" si="55"/>
        <v>378939.4192106924</v>
      </c>
      <c r="Z78" s="273">
        <f t="shared" si="55"/>
        <v>742186.16403012548</v>
      </c>
      <c r="AA78" s="285">
        <f t="shared" si="55"/>
        <v>3741988.5337610291</v>
      </c>
      <c r="AB78" s="273">
        <f>AB20+SUM(AB22:AB23,AB27)+SUM(AB29:AB32)+AB37+AB41+AB46+AB51+SUM(AB56:AB57)+SUM(AB59:AB60)+SUM(AB64:AB68)+AB73</f>
        <v>100842664.41293733</v>
      </c>
      <c r="AC78" s="273">
        <f t="shared" ref="AC78:AM78" si="56">AC20+SUM(AC22:AC23,AC27)+SUM(AC29:AC32)+AC37+AC41+AC46+AC51+SUM(AC56:AC57)+SUM(AC59:AC60)+SUM(AC64:AC68)+AC73</f>
        <v>44001559.762590289</v>
      </c>
      <c r="AD78" s="273">
        <f t="shared" si="56"/>
        <v>5250245.788651105</v>
      </c>
      <c r="AE78" s="273">
        <f t="shared" si="56"/>
        <v>12694420.237767629</v>
      </c>
      <c r="AF78" s="273">
        <f t="shared" si="56"/>
        <v>24546588.474061821</v>
      </c>
      <c r="AG78" s="273">
        <f t="shared" si="56"/>
        <v>4764076.4088748489</v>
      </c>
      <c r="AH78" s="273">
        <f t="shared" si="56"/>
        <v>165813.33308817074</v>
      </c>
      <c r="AI78" s="273">
        <f t="shared" si="56"/>
        <v>52557.741956206301</v>
      </c>
      <c r="AJ78" s="273">
        <f t="shared" si="56"/>
        <v>4123842.9924292671</v>
      </c>
      <c r="AK78" s="273">
        <f t="shared" si="56"/>
        <v>381679.81170215603</v>
      </c>
      <c r="AL78" s="273">
        <f t="shared" si="56"/>
        <v>1176875.9073241409</v>
      </c>
      <c r="AM78" s="273">
        <f t="shared" si="56"/>
        <v>3685003.9544917117</v>
      </c>
      <c r="AN78" s="276">
        <f>AN20+SUM(AN22:AN23,AN27)+SUM(AN29:AN32)+AN37+AN41+AN46+AN51+SUM(AN56:AN57)+SUM(AN59:AN60)+SUM(AN64:AN68)+AN73</f>
        <v>100702807.68003595</v>
      </c>
      <c r="AO78" s="273">
        <f t="shared" ref="AO78:AY78" si="57">AO20+SUM(AO22:AO23,AO27)+SUM(AO29:AO32)+AO37+AO41+AO46+AO51+SUM(AO56:AO57)+SUM(AO59:AO60)+SUM(AO64:AO68)+AO73</f>
        <v>45948012.527925</v>
      </c>
      <c r="AP78" s="273">
        <f t="shared" si="57"/>
        <v>5554568.5808286201</v>
      </c>
      <c r="AQ78" s="273">
        <f t="shared" si="57"/>
        <v>11803781.596057307</v>
      </c>
      <c r="AR78" s="273">
        <f t="shared" si="57"/>
        <v>23442245.062964208</v>
      </c>
      <c r="AS78" s="273">
        <f t="shared" si="57"/>
        <v>4886820.1054650648</v>
      </c>
      <c r="AT78" s="273">
        <f t="shared" si="57"/>
        <v>212043.43086637702</v>
      </c>
      <c r="AU78" s="273">
        <f t="shared" si="57"/>
        <v>51625.156488055371</v>
      </c>
      <c r="AV78" s="273">
        <f t="shared" si="57"/>
        <v>3864589.3000450502</v>
      </c>
      <c r="AW78" s="273">
        <f t="shared" si="57"/>
        <v>228903.51658231288</v>
      </c>
      <c r="AX78" s="273">
        <f t="shared" si="57"/>
        <v>823897.9203445632</v>
      </c>
      <c r="AY78" s="285">
        <f t="shared" si="57"/>
        <v>3886320.4824693743</v>
      </c>
      <c r="AZ78" s="298">
        <f>AZ20+SUM(AZ22:AZ23,AZ27)+SUM(AZ29:AZ32)+AZ37+AZ41+AZ46+AZ51+SUM(AZ56:AZ57)+SUM(AZ59:AZ60)+SUM(AZ64:AZ68)+AZ73</f>
        <v>2026103.6621093196</v>
      </c>
      <c r="BA78" s="294">
        <f>BA20+SUM(BA22:BA23,BA27)+SUM(BA29:BA32)+BA37+BA41+BA46+BA51+SUM(BA56:BA57)+SUM(BA59:BA60)+SUM(BA64:BA68)+BA73</f>
        <v>385271414.66229767</v>
      </c>
      <c r="BB78" s="273">
        <f t="shared" ref="BB78:BL78" si="58">BB20+SUM(BB22:BB23,BB27)+SUM(BB29:BB32)+BB37+BB41+BB46+BB51+SUM(BB56:BB57)+SUM(BB59:BB60)+SUM(BB64:BB68)+BB73</f>
        <v>163617773.54121333</v>
      </c>
      <c r="BC78" s="273">
        <f t="shared" si="58"/>
        <v>19478862.355017759</v>
      </c>
      <c r="BD78" s="273">
        <f t="shared" si="58"/>
        <v>48905175.291793711</v>
      </c>
      <c r="BE78" s="273">
        <f t="shared" si="58"/>
        <v>96868508.766689017</v>
      </c>
      <c r="BF78" s="273">
        <f t="shared" si="58"/>
        <v>18164996.483966421</v>
      </c>
      <c r="BG78" s="273">
        <f t="shared" si="58"/>
        <v>726885.05115030846</v>
      </c>
      <c r="BH78" s="273">
        <f t="shared" si="58"/>
        <v>231163.45456651427</v>
      </c>
      <c r="BI78" s="273">
        <f t="shared" si="58"/>
        <v>15481470.1157817</v>
      </c>
      <c r="BJ78" s="273">
        <f>BJ20+SUM(BJ22:BJ23,BJ27)+SUM(BJ29:BJ32)+BJ37+BJ41+BJ46+BJ51+SUM(BJ56:BJ57)+SUM(BJ59:BJ60)+SUM(BJ64:BJ68)+BJ73</f>
        <v>1274630.5528483158</v>
      </c>
      <c r="BK78" s="273">
        <f t="shared" si="58"/>
        <v>3497439.636778702</v>
      </c>
      <c r="BL78" s="298">
        <f t="shared" si="58"/>
        <v>14998405.750382543</v>
      </c>
    </row>
    <row r="79" spans="1:64" s="209" customFormat="1" x14ac:dyDescent="0.25">
      <c r="A79" s="1509"/>
      <c r="B79" s="126" t="s">
        <v>55</v>
      </c>
      <c r="C79" s="127" t="s">
        <v>172</v>
      </c>
      <c r="D79" s="274">
        <f>D21+D24+D34+D38+D43+D48+D53+D58+D70+D75</f>
        <v>1154335.2654139735</v>
      </c>
      <c r="E79" s="274">
        <f>E21+E24+E34+E38+E43+E48+E53+E58+E70+E75</f>
        <v>1050103.2637898037</v>
      </c>
      <c r="F79" s="274">
        <f>F21+F24+F34+F38+F43+F48+F53+F58+F70+F75</f>
        <v>76580.139454183474</v>
      </c>
      <c r="G79" s="274">
        <f t="shared" ref="G79:O79" si="59">G21+G24+G34+G38+G43+G48+G53+G58+G70+G75</f>
        <v>6680.6045645229879</v>
      </c>
      <c r="H79" s="274">
        <f t="shared" si="59"/>
        <v>44776.359958895126</v>
      </c>
      <c r="I79" s="274">
        <f t="shared" si="59"/>
        <v>-37819.428014997407</v>
      </c>
      <c r="J79" s="274">
        <f t="shared" si="59"/>
        <v>3471.8081257221343</v>
      </c>
      <c r="K79" s="274">
        <f t="shared" si="59"/>
        <v>-307.67538532148876</v>
      </c>
      <c r="L79" s="274">
        <f t="shared" si="59"/>
        <v>2559.167635249366</v>
      </c>
      <c r="M79" s="274">
        <f t="shared" si="59"/>
        <v>23.906377173013961</v>
      </c>
      <c r="N79" s="274">
        <f t="shared" si="59"/>
        <v>2989.7640663710399</v>
      </c>
      <c r="O79" s="282">
        <f t="shared" si="59"/>
        <v>5277.3548423713901</v>
      </c>
      <c r="P79" s="274">
        <f>P21+P24+P34+P38+P43+P48+P53+P58+P70+P75</f>
        <v>890003.31695256487</v>
      </c>
      <c r="Q79" s="274">
        <f t="shared" ref="Q79:AA79" si="60">Q21+Q24+Q34+Q38+Q43+Q48+Q53+Q58+Q70+Q75</f>
        <v>761824.70872032165</v>
      </c>
      <c r="R79" s="274">
        <f t="shared" si="60"/>
        <v>60442.999928759855</v>
      </c>
      <c r="S79" s="274">
        <f t="shared" si="60"/>
        <v>18013.337734472614</v>
      </c>
      <c r="T79" s="274">
        <f t="shared" si="60"/>
        <v>81174.501348334481</v>
      </c>
      <c r="U79" s="274">
        <f t="shared" si="60"/>
        <v>-47206.409772743507</v>
      </c>
      <c r="V79" s="274">
        <f t="shared" si="60"/>
        <v>2725.3624564269076</v>
      </c>
      <c r="W79" s="274">
        <f t="shared" si="60"/>
        <v>-256.32783769007369</v>
      </c>
      <c r="X79" s="274">
        <f t="shared" si="60"/>
        <v>5652.8282390647064</v>
      </c>
      <c r="Y79" s="274">
        <f t="shared" si="60"/>
        <v>359.57064553477164</v>
      </c>
      <c r="Z79" s="274">
        <f t="shared" si="60"/>
        <v>3329.0883088246524</v>
      </c>
      <c r="AA79" s="282">
        <f t="shared" si="60"/>
        <v>3943.6571812586544</v>
      </c>
      <c r="AB79" s="274">
        <f>AB21+AB24+AB34+AB38+AB43+AB48+AB53+AB58+AB70+AB75</f>
        <v>1813727.1366995482</v>
      </c>
      <c r="AC79" s="274">
        <f t="shared" ref="AC79:AM79" si="61">AC21+AC24+AC34+AC38+AC43+AC48+AC53+AC58+AC70+AC75</f>
        <v>1420201.1673838729</v>
      </c>
      <c r="AD79" s="274">
        <f t="shared" si="61"/>
        <v>123016.34686266047</v>
      </c>
      <c r="AE79" s="274">
        <f t="shared" si="61"/>
        <v>77379.114797915798</v>
      </c>
      <c r="AF79" s="274">
        <f t="shared" si="61"/>
        <v>190729.32492519973</v>
      </c>
      <c r="AG79" s="274">
        <f t="shared" si="61"/>
        <v>-41725.179049753329</v>
      </c>
      <c r="AH79" s="274">
        <f t="shared" si="61"/>
        <v>4100.2227445657827</v>
      </c>
      <c r="AI79" s="274">
        <f t="shared" si="61"/>
        <v>-286.3183465099201</v>
      </c>
      <c r="AJ79" s="274">
        <f t="shared" si="61"/>
        <v>16801.137374915845</v>
      </c>
      <c r="AK79" s="274">
        <f t="shared" si="61"/>
        <v>2435.8170362305045</v>
      </c>
      <c r="AL79" s="274">
        <f t="shared" si="61"/>
        <v>12160.594725924597</v>
      </c>
      <c r="AM79" s="282">
        <f t="shared" si="61"/>
        <v>8914.9082445258191</v>
      </c>
      <c r="AN79" s="289">
        <f>AN21+AN24+AN34+AN38+AN43+AN48+AN53+AN58+AN70+AN75</f>
        <v>5116200.9036840089</v>
      </c>
      <c r="AO79" s="274">
        <f t="shared" ref="AO79:AY79" si="62">AO21+AO24+AO34+AO38+AO43+AO48+AO53+AO58+AO70+AO75</f>
        <v>3284282.0676170429</v>
      </c>
      <c r="AP79" s="274">
        <f t="shared" si="62"/>
        <v>274018.77012641117</v>
      </c>
      <c r="AQ79" s="274">
        <f t="shared" si="62"/>
        <v>458529.00662608852</v>
      </c>
      <c r="AR79" s="274">
        <f t="shared" si="62"/>
        <v>816312.35076026293</v>
      </c>
      <c r="AS79" s="274">
        <f t="shared" si="62"/>
        <v>85739.995553349931</v>
      </c>
      <c r="AT79" s="274">
        <f t="shared" si="62"/>
        <v>11340.183421175738</v>
      </c>
      <c r="AU79" s="274">
        <f t="shared" si="62"/>
        <v>775.46852504971218</v>
      </c>
      <c r="AV79" s="274">
        <f t="shared" si="62"/>
        <v>71682.606863252688</v>
      </c>
      <c r="AW79" s="274">
        <f t="shared" si="62"/>
        <v>10841.386786248897</v>
      </c>
      <c r="AX79" s="274">
        <f t="shared" si="62"/>
        <v>24425.528185302453</v>
      </c>
      <c r="AY79" s="282">
        <f t="shared" si="62"/>
        <v>78253.539219824394</v>
      </c>
      <c r="AZ79" s="300">
        <f>AZ21+AZ24+AZ34+AZ38+AZ43+AZ48+AZ53+AZ58+AZ70+AZ75</f>
        <v>-5813377.6934824735</v>
      </c>
      <c r="BA79" s="296">
        <f>BA21+BA24+BA34+BA38+BA43+BA48+BA53+BA58+BA70+BA75</f>
        <v>3160888.9292676225</v>
      </c>
      <c r="BB79" s="274">
        <f t="shared" ref="BB79:BL79" si="63">BB21+BB24+BB34+BB38+BB43+BB48+BB53+BB58+BB70+BB75</f>
        <v>6516411.2075110422</v>
      </c>
      <c r="BC79" s="274">
        <f t="shared" si="63"/>
        <v>534058.25637201499</v>
      </c>
      <c r="BD79" s="274">
        <f t="shared" si="63"/>
        <v>560602.06372299988</v>
      </c>
      <c r="BE79" s="274">
        <f t="shared" si="63"/>
        <v>1132992.5369926922</v>
      </c>
      <c r="BF79" s="274">
        <f t="shared" si="63"/>
        <v>-41011.021284144284</v>
      </c>
      <c r="BG79" s="274">
        <f t="shared" si="63"/>
        <v>21637.576747890562</v>
      </c>
      <c r="BH79" s="274">
        <f t="shared" si="63"/>
        <v>-74.853044471770659</v>
      </c>
      <c r="BI79" s="274">
        <f t="shared" si="63"/>
        <v>96695.740112482585</v>
      </c>
      <c r="BJ79" s="274">
        <f>BJ21+BJ24+BJ34+BJ38+BJ43+BJ48+BJ53+BJ58+BJ70+BJ75</f>
        <v>13660.680845187188</v>
      </c>
      <c r="BK79" s="274">
        <f t="shared" si="63"/>
        <v>42904.975286422741</v>
      </c>
      <c r="BL79" s="300">
        <f t="shared" si="63"/>
        <v>96389.459487980261</v>
      </c>
    </row>
    <row r="80" spans="1:64" s="209" customFormat="1" x14ac:dyDescent="0.25">
      <c r="A80" s="1509"/>
      <c r="B80" s="126" t="s">
        <v>56</v>
      </c>
      <c r="C80" s="127" t="s">
        <v>173</v>
      </c>
      <c r="D80" s="274">
        <f>D25+D33+D42+D47+D52+D61+D69+D74</f>
        <v>13224899.690075144</v>
      </c>
      <c r="E80" s="274">
        <f>E25+E33+E42+E47+E52+E61+E69+E74</f>
        <v>10415455.74007538</v>
      </c>
      <c r="F80" s="274">
        <f>F25+F33+F42+F47+F52+F61+F69+F74</f>
        <v>459883.31999999599</v>
      </c>
      <c r="G80" s="274">
        <f t="shared" ref="G80:O80" si="64">G25+G33+G42+G47+G52+G61+G69+G74</f>
        <v>773623.50000000396</v>
      </c>
      <c r="H80" s="274">
        <f t="shared" si="64"/>
        <v>893819.22999989602</v>
      </c>
      <c r="I80" s="274">
        <f t="shared" si="64"/>
        <v>531908.42999986501</v>
      </c>
      <c r="J80" s="274">
        <f t="shared" si="64"/>
        <v>10019.92000000002</v>
      </c>
      <c r="K80" s="274">
        <f t="shared" si="64"/>
        <v>6353.54000000003</v>
      </c>
      <c r="L80" s="274">
        <f t="shared" si="64"/>
        <v>76260.360000002096</v>
      </c>
      <c r="M80" s="274">
        <f t="shared" si="64"/>
        <v>1430.13</v>
      </c>
      <c r="N80" s="274">
        <f t="shared" si="64"/>
        <v>38363.210000000399</v>
      </c>
      <c r="O80" s="282">
        <f t="shared" si="64"/>
        <v>17782.310000000351</v>
      </c>
      <c r="P80" s="274">
        <f>P25+P33+P42+P47+P52+P61+P69+P74</f>
        <v>14741250.46010305</v>
      </c>
      <c r="Q80" s="274">
        <f t="shared" ref="Q80:AA80" si="65">Q25+Q33+Q42+Q47+Q52+Q61+Q69+Q74</f>
        <v>11770715.630102741</v>
      </c>
      <c r="R80" s="274">
        <f t="shared" si="65"/>
        <v>508070.95000005804</v>
      </c>
      <c r="S80" s="274">
        <f t="shared" si="65"/>
        <v>810108.24000015692</v>
      </c>
      <c r="T80" s="274">
        <f t="shared" si="65"/>
        <v>894019.03000007907</v>
      </c>
      <c r="U80" s="274">
        <f t="shared" si="65"/>
        <v>571337.58000001207</v>
      </c>
      <c r="V80" s="274">
        <f t="shared" si="65"/>
        <v>11715.429999999869</v>
      </c>
      <c r="W80" s="274">
        <f t="shared" si="65"/>
        <v>7008.3400000000202</v>
      </c>
      <c r="X80" s="274">
        <f t="shared" si="65"/>
        <v>79557.160000001895</v>
      </c>
      <c r="Y80" s="274">
        <f t="shared" si="65"/>
        <v>1816.05</v>
      </c>
      <c r="Z80" s="274">
        <f t="shared" si="65"/>
        <v>38032.550000000097</v>
      </c>
      <c r="AA80" s="282">
        <f t="shared" si="65"/>
        <v>48869.500000000626</v>
      </c>
      <c r="AB80" s="274">
        <f>AB25+AB33+AB42+AB47+AB52+AB61+AB69+AB74</f>
        <v>15088525.620090049</v>
      </c>
      <c r="AC80" s="274">
        <f t="shared" ref="AC80:AM80" si="66">AC25+AC33+AC42+AC47+AC52+AC61+AC69+AC74</f>
        <v>12156201.11008944</v>
      </c>
      <c r="AD80" s="274">
        <f t="shared" si="66"/>
        <v>529980.58000008797</v>
      </c>
      <c r="AE80" s="274">
        <f t="shared" si="66"/>
        <v>780986.96000019799</v>
      </c>
      <c r="AF80" s="274">
        <f t="shared" si="66"/>
        <v>851523.85000026505</v>
      </c>
      <c r="AG80" s="274">
        <f t="shared" si="66"/>
        <v>581422.29000005405</v>
      </c>
      <c r="AH80" s="274">
        <f t="shared" si="66"/>
        <v>11678.52999999991</v>
      </c>
      <c r="AI80" s="274">
        <f t="shared" si="66"/>
        <v>6908.3200000000097</v>
      </c>
      <c r="AJ80" s="274">
        <f t="shared" si="66"/>
        <v>81177.510000002192</v>
      </c>
      <c r="AK80" s="274">
        <f t="shared" si="66"/>
        <v>1793.4100000000021</v>
      </c>
      <c r="AL80" s="274">
        <f t="shared" si="66"/>
        <v>37543.420000002799</v>
      </c>
      <c r="AM80" s="282">
        <f t="shared" si="66"/>
        <v>49309.640000000851</v>
      </c>
      <c r="AN80" s="289">
        <f>AN25+AN33+AN42+AN47+AN52+AN61+AN69+AN74</f>
        <v>15361418.150093749</v>
      </c>
      <c r="AO80" s="274">
        <f t="shared" ref="AO80:AY80" si="67">AO25+AO33+AO42+AO47+AO52+AO61+AO69+AO74</f>
        <v>12403905.700093061</v>
      </c>
      <c r="AP80" s="274">
        <f t="shared" si="67"/>
        <v>563655.22000010591</v>
      </c>
      <c r="AQ80" s="274">
        <f t="shared" si="67"/>
        <v>755611.7900001721</v>
      </c>
      <c r="AR80" s="274">
        <f t="shared" si="67"/>
        <v>837035.07000031602</v>
      </c>
      <c r="AS80" s="274">
        <f t="shared" si="67"/>
        <v>601123.85000008508</v>
      </c>
      <c r="AT80" s="274">
        <f t="shared" si="67"/>
        <v>12790.84999999986</v>
      </c>
      <c r="AU80" s="274">
        <f t="shared" si="67"/>
        <v>7114.1900000000005</v>
      </c>
      <c r="AV80" s="274">
        <f t="shared" si="67"/>
        <v>86817.91000000271</v>
      </c>
      <c r="AW80" s="274">
        <f t="shared" si="67"/>
        <v>1604.93</v>
      </c>
      <c r="AX80" s="274">
        <f t="shared" si="67"/>
        <v>37358.310000003701</v>
      </c>
      <c r="AY80" s="282">
        <f t="shared" si="67"/>
        <v>54400.330000001086</v>
      </c>
      <c r="AZ80" s="300">
        <f>AZ25+AZ33+AZ42+AZ47+AZ52+AZ61+AZ69+AZ74</f>
        <v>462</v>
      </c>
      <c r="BA80" s="296">
        <f>BA25+BA33+BA42+BA47+BA52+BA61+BA69+BA74</f>
        <v>58416555.920361981</v>
      </c>
      <c r="BB80" s="274">
        <f t="shared" ref="BB80:BL80" si="68">BB25+BB33+BB42+BB47+BB52+BB61+BB69+BB74</f>
        <v>46746278.180360623</v>
      </c>
      <c r="BC80" s="274">
        <f t="shared" si="68"/>
        <v>2061590.0700002483</v>
      </c>
      <c r="BD80" s="274">
        <f t="shared" si="68"/>
        <v>3120330.4900005311</v>
      </c>
      <c r="BE80" s="274">
        <f t="shared" si="68"/>
        <v>3476397.1800005557</v>
      </c>
      <c r="BF80" s="274">
        <f t="shared" si="68"/>
        <v>2285792.1500000162</v>
      </c>
      <c r="BG80" s="274">
        <f t="shared" si="68"/>
        <v>46204.729999999661</v>
      </c>
      <c r="BH80" s="274">
        <f t="shared" si="68"/>
        <v>27384.390000000058</v>
      </c>
      <c r="BI80" s="274">
        <f t="shared" si="68"/>
        <v>323812.94000000891</v>
      </c>
      <c r="BJ80" s="274">
        <f>BJ25+BJ33+BJ42+BJ47+BJ52+BJ61+BJ69+BJ74</f>
        <v>6644.5200000000023</v>
      </c>
      <c r="BK80" s="274">
        <f t="shared" si="68"/>
        <v>151297.490000007</v>
      </c>
      <c r="BL80" s="300">
        <f t="shared" si="68"/>
        <v>170361.78000000288</v>
      </c>
    </row>
    <row r="81" spans="1:64" s="209" customFormat="1" x14ac:dyDescent="0.25">
      <c r="A81" s="1509"/>
      <c r="B81" s="126" t="s">
        <v>119</v>
      </c>
      <c r="C81" s="127" t="s">
        <v>915</v>
      </c>
      <c r="D81" s="274">
        <f>D26+D35+D39+D44+D49+D54+D62+D71+D76</f>
        <v>2884917.0519815888</v>
      </c>
      <c r="E81" s="274">
        <f>E26+E35+E39+E44+E49+E54+E62+E71+E76</f>
        <v>1278973.0362931727</v>
      </c>
      <c r="F81" s="274">
        <f>F26+F35+F39+F44+F49+F54+F62+F71+F76</f>
        <v>84016.210776518274</v>
      </c>
      <c r="G81" s="274">
        <f t="shared" ref="G81:O81" si="69">G26+G35+G39+G44+G49+G54+G62+G71+G76</f>
        <v>529060.85853792669</v>
      </c>
      <c r="H81" s="274">
        <f t="shared" si="69"/>
        <v>789294.55400143052</v>
      </c>
      <c r="I81" s="274">
        <f t="shared" si="69"/>
        <v>143942.48552574599</v>
      </c>
      <c r="J81" s="274">
        <f t="shared" si="69"/>
        <v>3994.6367217761385</v>
      </c>
      <c r="K81" s="274">
        <f t="shared" si="69"/>
        <v>1651.4221649105916</v>
      </c>
      <c r="L81" s="274">
        <f t="shared" si="69"/>
        <v>55937.114645092108</v>
      </c>
      <c r="M81" s="274">
        <f t="shared" si="69"/>
        <v>0</v>
      </c>
      <c r="N81" s="274">
        <f t="shared" si="69"/>
        <v>-93.14683840616317</v>
      </c>
      <c r="O81" s="282">
        <f t="shared" si="69"/>
        <v>-1860.1198465780512</v>
      </c>
      <c r="P81" s="274">
        <f>P26+P35+P39+P44+P49+P54+P62+P71+P76</f>
        <v>3114887.9870257024</v>
      </c>
      <c r="Q81" s="274">
        <f t="shared" ref="Q81:AA81" si="70">Q26+Q35+Q39+Q44+Q49+Q54+Q62+Q71+Q76</f>
        <v>1312294.0291071977</v>
      </c>
      <c r="R81" s="274">
        <f t="shared" si="70"/>
        <v>85381.852715365225</v>
      </c>
      <c r="S81" s="274">
        <f t="shared" si="70"/>
        <v>648050.14368108357</v>
      </c>
      <c r="T81" s="274">
        <f t="shared" si="70"/>
        <v>797919.35920798779</v>
      </c>
      <c r="U81" s="274">
        <f t="shared" si="70"/>
        <v>180433.40868087817</v>
      </c>
      <c r="V81" s="274">
        <f t="shared" si="70"/>
        <v>3836.3206385640051</v>
      </c>
      <c r="W81" s="274">
        <f t="shared" si="70"/>
        <v>1925.0566143762248</v>
      </c>
      <c r="X81" s="274">
        <f t="shared" si="70"/>
        <v>87944.588971058343</v>
      </c>
      <c r="Y81" s="274">
        <f t="shared" si="70"/>
        <v>0</v>
      </c>
      <c r="Z81" s="274">
        <f t="shared" si="70"/>
        <v>-149.8665105518715</v>
      </c>
      <c r="AA81" s="282">
        <f t="shared" si="70"/>
        <v>-2746.9060802566146</v>
      </c>
      <c r="AB81" s="274">
        <f>AB26+AB35+AB39+AB44+AB49+AB54+AB62+AB71+AB76</f>
        <v>1999486.8573785559</v>
      </c>
      <c r="AC81" s="274">
        <f t="shared" ref="AC81:AM81" si="71">AC26+AC35+AC39+AC44+AC49+AC54+AC62+AC71+AC76</f>
        <v>789363.61809591867</v>
      </c>
      <c r="AD81" s="274">
        <f t="shared" si="71"/>
        <v>57432.070104203522</v>
      </c>
      <c r="AE81" s="274">
        <f t="shared" si="71"/>
        <v>450802.47023314168</v>
      </c>
      <c r="AF81" s="274">
        <f t="shared" si="71"/>
        <v>523900.56835550163</v>
      </c>
      <c r="AG81" s="274">
        <f t="shared" si="71"/>
        <v>106744.99639032884</v>
      </c>
      <c r="AH81" s="274">
        <f t="shared" si="71"/>
        <v>2101.8697313477937</v>
      </c>
      <c r="AI81" s="274">
        <f t="shared" si="71"/>
        <v>1003.1436304622747</v>
      </c>
      <c r="AJ81" s="274">
        <f t="shared" si="71"/>
        <v>68765.456741731585</v>
      </c>
      <c r="AK81" s="274">
        <f t="shared" si="71"/>
        <v>0</v>
      </c>
      <c r="AL81" s="274">
        <f t="shared" si="71"/>
        <v>-128.93947540435147</v>
      </c>
      <c r="AM81" s="282">
        <f t="shared" si="71"/>
        <v>-498.39642867605193</v>
      </c>
      <c r="AN81" s="289">
        <f>AN26+AN35+AN39+AN44+AN49+AN54+AN62+AN71+AN76</f>
        <v>3855704.2586678546</v>
      </c>
      <c r="AO81" s="274">
        <f t="shared" ref="AO81:AZ81" si="72">AO26+AO35+AO39+AO44+AO49+AO54+AO62+AO71+AO76</f>
        <v>1653378.1104414226</v>
      </c>
      <c r="AP81" s="274">
        <f t="shared" si="72"/>
        <v>111131.74722558244</v>
      </c>
      <c r="AQ81" s="274">
        <f t="shared" si="72"/>
        <v>778079.12145013013</v>
      </c>
      <c r="AR81" s="274">
        <f t="shared" si="72"/>
        <v>975246.17520914436</v>
      </c>
      <c r="AS81" s="274">
        <f t="shared" si="72"/>
        <v>233776.43525462699</v>
      </c>
      <c r="AT81" s="274">
        <f t="shared" si="72"/>
        <v>4813.4489875541876</v>
      </c>
      <c r="AU81" s="274">
        <f t="shared" si="72"/>
        <v>2496.1103058741473</v>
      </c>
      <c r="AV81" s="274">
        <f t="shared" si="72"/>
        <v>97098.569727255483</v>
      </c>
      <c r="AW81" s="274">
        <f t="shared" si="72"/>
        <v>0</v>
      </c>
      <c r="AX81" s="274">
        <f t="shared" si="72"/>
        <v>-86.775687625063128</v>
      </c>
      <c r="AY81" s="282">
        <f t="shared" si="72"/>
        <v>-228.68424611050929</v>
      </c>
      <c r="AZ81" s="300">
        <f t="shared" si="72"/>
        <v>766738.08748694812</v>
      </c>
      <c r="BA81" s="296">
        <f>BA26+BA35+BA39+BA44+BA49+BA54+BA62+BA71+BA76</f>
        <v>12621734.24254065</v>
      </c>
      <c r="BB81" s="274">
        <f t="shared" ref="BB81:BL81" si="73">BB26+BB35+BB39+BB44+BB49+BB54+BB62+BB71+BB76</f>
        <v>5034008.793937712</v>
      </c>
      <c r="BC81" s="274">
        <f t="shared" si="73"/>
        <v>337961.88082166947</v>
      </c>
      <c r="BD81" s="274">
        <f t="shared" si="73"/>
        <v>2405992.5939022824</v>
      </c>
      <c r="BE81" s="274">
        <f t="shared" si="73"/>
        <v>3086360.6567740645</v>
      </c>
      <c r="BF81" s="274">
        <f t="shared" si="73"/>
        <v>664897.32585158001</v>
      </c>
      <c r="BG81" s="274">
        <f t="shared" si="73"/>
        <v>14746.276079242129</v>
      </c>
      <c r="BH81" s="274">
        <f t="shared" si="73"/>
        <v>7075.7327156232395</v>
      </c>
      <c r="BI81" s="274">
        <f t="shared" si="73"/>
        <v>309745.73008513747</v>
      </c>
      <c r="BJ81" s="274">
        <f>BJ26+BJ35+BJ39+BJ44+BJ49+BJ54+BJ62+BJ71+BJ76</f>
        <v>0</v>
      </c>
      <c r="BK81" s="274">
        <f t="shared" si="73"/>
        <v>-458.72851198744911</v>
      </c>
      <c r="BL81" s="300">
        <f t="shared" si="73"/>
        <v>-5334.1066016212271</v>
      </c>
    </row>
    <row r="82" spans="1:64" x14ac:dyDescent="0.25">
      <c r="A82" s="1509"/>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 t="shared" ref="BB82:BL83" si="74">E82+Q82+AC82+AO82</f>
        <v>0</v>
      </c>
      <c r="BC82" s="274">
        <f t="shared" si="74"/>
        <v>0</v>
      </c>
      <c r="BD82" s="274">
        <f t="shared" si="74"/>
        <v>0</v>
      </c>
      <c r="BE82" s="274">
        <f t="shared" si="74"/>
        <v>0</v>
      </c>
      <c r="BF82" s="274">
        <f t="shared" si="74"/>
        <v>0</v>
      </c>
      <c r="BG82" s="274">
        <f t="shared" si="74"/>
        <v>0</v>
      </c>
      <c r="BH82" s="274">
        <f t="shared" si="74"/>
        <v>0</v>
      </c>
      <c r="BI82" s="274">
        <f t="shared" si="74"/>
        <v>0</v>
      </c>
      <c r="BJ82" s="274">
        <f t="shared" si="74"/>
        <v>0</v>
      </c>
      <c r="BK82" s="274">
        <f t="shared" si="74"/>
        <v>0</v>
      </c>
      <c r="BL82" s="300">
        <f t="shared" si="74"/>
        <v>0</v>
      </c>
    </row>
    <row r="83" spans="1:64" x14ac:dyDescent="0.25">
      <c r="A83" s="1509"/>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 t="shared" si="74"/>
        <v>0</v>
      </c>
      <c r="BC83" s="274">
        <f t="shared" si="74"/>
        <v>0</v>
      </c>
      <c r="BD83" s="274">
        <f t="shared" si="74"/>
        <v>0</v>
      </c>
      <c r="BE83" s="274">
        <f t="shared" si="74"/>
        <v>0</v>
      </c>
      <c r="BF83" s="274">
        <f t="shared" si="74"/>
        <v>0</v>
      </c>
      <c r="BG83" s="274">
        <f t="shared" si="74"/>
        <v>0</v>
      </c>
      <c r="BH83" s="274">
        <f t="shared" si="74"/>
        <v>0</v>
      </c>
      <c r="BI83" s="274">
        <f t="shared" si="74"/>
        <v>0</v>
      </c>
      <c r="BJ83" s="274">
        <f t="shared" si="74"/>
        <v>0</v>
      </c>
      <c r="BK83" s="274">
        <f t="shared" si="74"/>
        <v>0</v>
      </c>
      <c r="BL83" s="300">
        <f t="shared" si="74"/>
        <v>0</v>
      </c>
    </row>
    <row r="84" spans="1:64" ht="24.75" x14ac:dyDescent="0.25">
      <c r="A84" s="1509"/>
      <c r="B84" s="316" t="s">
        <v>166</v>
      </c>
      <c r="C84" s="137" t="s">
        <v>328</v>
      </c>
      <c r="D84" s="279">
        <f>SUM(D78:D83)</f>
        <v>103400027.08748381</v>
      </c>
      <c r="E84" s="286">
        <f t="shared" ref="E84:BL84" si="75">SUM(E78:E83)</f>
        <v>46591994.349295676</v>
      </c>
      <c r="F84" s="286">
        <f t="shared" si="75"/>
        <v>4793091.5413596025</v>
      </c>
      <c r="G84" s="286">
        <f t="shared" si="75"/>
        <v>12675716.424220055</v>
      </c>
      <c r="H84" s="286">
        <f t="shared" si="75"/>
        <v>25646996.544404168</v>
      </c>
      <c r="I84" s="286">
        <f t="shared" si="75"/>
        <v>4959898.1537727537</v>
      </c>
      <c r="J84" s="286">
        <f t="shared" si="75"/>
        <v>181677.56889229472</v>
      </c>
      <c r="K84" s="286">
        <f t="shared" si="75"/>
        <v>69289.348801301792</v>
      </c>
      <c r="L84" s="286">
        <f t="shared" si="75"/>
        <v>3692769.5180435702</v>
      </c>
      <c r="M84" s="286">
        <f t="shared" si="75"/>
        <v>286561.84173032769</v>
      </c>
      <c r="N84" s="286">
        <f t="shared" si="75"/>
        <v>795739.47230783792</v>
      </c>
      <c r="O84" s="287">
        <f t="shared" si="75"/>
        <v>3706292.3246562206</v>
      </c>
      <c r="P84" s="279">
        <f t="shared" si="75"/>
        <v>114310105.59128329</v>
      </c>
      <c r="Q84" s="286">
        <f t="shared" si="75"/>
        <v>53665573.309490994</v>
      </c>
      <c r="R84" s="286">
        <f t="shared" si="75"/>
        <v>5155331.9170533083</v>
      </c>
      <c r="S84" s="286">
        <f t="shared" si="75"/>
        <v>14516793.718266893</v>
      </c>
      <c r="T84" s="286">
        <f t="shared" si="75"/>
        <v>26733681.719775442</v>
      </c>
      <c r="U84" s="286">
        <f t="shared" si="75"/>
        <v>4896797.8822725108</v>
      </c>
      <c r="V84" s="286">
        <f t="shared" si="75"/>
        <v>203114.1962459551</v>
      </c>
      <c r="W84" s="286">
        <f t="shared" si="75"/>
        <v>74065.562877226082</v>
      </c>
      <c r="X84" s="286">
        <f t="shared" si="75"/>
        <v>4108179.5247542839</v>
      </c>
      <c r="Y84" s="286">
        <f>SUM(Y78:Y83)</f>
        <v>381115.03985622717</v>
      </c>
      <c r="Z84" s="286">
        <f t="shared" si="75"/>
        <v>783397.93582839833</v>
      </c>
      <c r="AA84" s="287">
        <f t="shared" si="75"/>
        <v>3792054.7848620317</v>
      </c>
      <c r="AB84" s="279">
        <f t="shared" si="75"/>
        <v>119744404.02710548</v>
      </c>
      <c r="AC84" s="286">
        <f t="shared" si="75"/>
        <v>58367325.658159524</v>
      </c>
      <c r="AD84" s="286">
        <f t="shared" si="75"/>
        <v>5960674.7856180565</v>
      </c>
      <c r="AE84" s="286">
        <f t="shared" si="75"/>
        <v>14003588.782798886</v>
      </c>
      <c r="AF84" s="286">
        <f t="shared" si="75"/>
        <v>26112742.217342786</v>
      </c>
      <c r="AG84" s="286">
        <f t="shared" si="75"/>
        <v>5410518.5162154781</v>
      </c>
      <c r="AH84" s="286">
        <f t="shared" si="75"/>
        <v>183693.95556408423</v>
      </c>
      <c r="AI84" s="286">
        <f t="shared" si="75"/>
        <v>60182.887240158663</v>
      </c>
      <c r="AJ84" s="286">
        <f t="shared" si="75"/>
        <v>4290587.096545917</v>
      </c>
      <c r="AK84" s="286">
        <f t="shared" si="75"/>
        <v>385909.03873838653</v>
      </c>
      <c r="AL84" s="286">
        <f t="shared" si="75"/>
        <v>1226450.9825746638</v>
      </c>
      <c r="AM84" s="287">
        <f t="shared" si="75"/>
        <v>3742730.1063075629</v>
      </c>
      <c r="AN84" s="853">
        <f t="shared" si="75"/>
        <v>125036130.99248156</v>
      </c>
      <c r="AO84" s="286">
        <f t="shared" si="75"/>
        <v>63289578.406076528</v>
      </c>
      <c r="AP84" s="286">
        <f t="shared" si="75"/>
        <v>6503374.3181807194</v>
      </c>
      <c r="AQ84" s="286">
        <f t="shared" si="75"/>
        <v>13796001.514133697</v>
      </c>
      <c r="AR84" s="286">
        <f t="shared" si="75"/>
        <v>26070838.658933934</v>
      </c>
      <c r="AS84" s="286">
        <f t="shared" si="75"/>
        <v>5807460.386273127</v>
      </c>
      <c r="AT84" s="286">
        <f t="shared" si="75"/>
        <v>240987.91327510681</v>
      </c>
      <c r="AU84" s="286">
        <f t="shared" si="75"/>
        <v>62010.925318979236</v>
      </c>
      <c r="AV84" s="286">
        <f t="shared" si="75"/>
        <v>4120188.386635561</v>
      </c>
      <c r="AW84" s="286">
        <f>SUM(AW78:AW83)</f>
        <v>241349.83336856175</v>
      </c>
      <c r="AX84" s="286">
        <f t="shared" si="75"/>
        <v>885594.98284224432</v>
      </c>
      <c r="AY84" s="287">
        <f t="shared" si="75"/>
        <v>4018745.6674430892</v>
      </c>
      <c r="AZ84" s="859">
        <f t="shared" si="75"/>
        <v>-3020073.9438862056</v>
      </c>
      <c r="BA84" s="306">
        <f t="shared" si="75"/>
        <v>459470593.75446796</v>
      </c>
      <c r="BB84" s="279">
        <f t="shared" si="75"/>
        <v>221914471.7230227</v>
      </c>
      <c r="BC84" s="279">
        <f t="shared" si="75"/>
        <v>22412472.562211692</v>
      </c>
      <c r="BD84" s="279">
        <f t="shared" si="75"/>
        <v>54992100.439419523</v>
      </c>
      <c r="BE84" s="279">
        <f t="shared" si="75"/>
        <v>104564259.14045633</v>
      </c>
      <c r="BF84" s="279">
        <f t="shared" si="75"/>
        <v>21074674.938533872</v>
      </c>
      <c r="BG84" s="279">
        <f t="shared" si="75"/>
        <v>809473.63397744077</v>
      </c>
      <c r="BH84" s="279">
        <f t="shared" si="75"/>
        <v>265548.72423766577</v>
      </c>
      <c r="BI84" s="279">
        <f t="shared" si="75"/>
        <v>16211724.525979331</v>
      </c>
      <c r="BJ84" s="279">
        <f>SUM(BJ78:BJ83)</f>
        <v>1294935.7536935031</v>
      </c>
      <c r="BK84" s="279">
        <f t="shared" si="75"/>
        <v>3691183.3735531447</v>
      </c>
      <c r="BL84" s="307">
        <f t="shared" si="75"/>
        <v>15259822.883268904</v>
      </c>
    </row>
    <row r="85" spans="1:64" x14ac:dyDescent="0.25">
      <c r="A85" s="150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L86" si="76">E85+Q85+AC85+AO85</f>
        <v>0</v>
      </c>
      <c r="BC85" s="274">
        <f t="shared" si="76"/>
        <v>0</v>
      </c>
      <c r="BD85" s="274">
        <f t="shared" si="76"/>
        <v>0</v>
      </c>
      <c r="BE85" s="274">
        <f t="shared" si="76"/>
        <v>0</v>
      </c>
      <c r="BF85" s="274">
        <f t="shared" si="76"/>
        <v>0</v>
      </c>
      <c r="BG85" s="274">
        <f t="shared" si="76"/>
        <v>0</v>
      </c>
      <c r="BH85" s="274">
        <f t="shared" si="76"/>
        <v>0</v>
      </c>
      <c r="BI85" s="274">
        <f t="shared" si="76"/>
        <v>0</v>
      </c>
      <c r="BJ85" s="274">
        <f t="shared" si="76"/>
        <v>0</v>
      </c>
      <c r="BK85" s="274">
        <f t="shared" si="76"/>
        <v>0</v>
      </c>
      <c r="BL85" s="298">
        <f t="shared" si="76"/>
        <v>0</v>
      </c>
    </row>
    <row r="86" spans="1:64" x14ac:dyDescent="0.25">
      <c r="A86" s="150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76"/>
        <v>0</v>
      </c>
      <c r="BC86" s="274">
        <f t="shared" si="76"/>
        <v>0</v>
      </c>
      <c r="BD86" s="274">
        <f t="shared" si="76"/>
        <v>0</v>
      </c>
      <c r="BE86" s="274">
        <f t="shared" si="76"/>
        <v>0</v>
      </c>
      <c r="BF86" s="274">
        <f t="shared" si="76"/>
        <v>0</v>
      </c>
      <c r="BG86" s="274">
        <f t="shared" si="76"/>
        <v>0</v>
      </c>
      <c r="BH86" s="274">
        <f t="shared" si="76"/>
        <v>0</v>
      </c>
      <c r="BI86" s="274">
        <f t="shared" si="76"/>
        <v>0</v>
      </c>
      <c r="BJ86" s="274">
        <f t="shared" si="76"/>
        <v>0</v>
      </c>
      <c r="BK86" s="274">
        <f t="shared" si="76"/>
        <v>0</v>
      </c>
      <c r="BL86" s="300">
        <f t="shared" si="76"/>
        <v>0</v>
      </c>
    </row>
    <row r="87" spans="1:64" s="209" customFormat="1" x14ac:dyDescent="0.25">
      <c r="A87" s="1509"/>
      <c r="B87" s="126" t="s">
        <v>169</v>
      </c>
      <c r="C87" s="127" t="s">
        <v>251</v>
      </c>
      <c r="D87" s="274">
        <f>SUM(D85:D86)</f>
        <v>0</v>
      </c>
      <c r="E87" s="274">
        <f t="shared" ref="E87:O87" si="77">SUM(E85:E86)</f>
        <v>0</v>
      </c>
      <c r="F87" s="274">
        <f t="shared" si="77"/>
        <v>0</v>
      </c>
      <c r="G87" s="274">
        <f t="shared" si="77"/>
        <v>0</v>
      </c>
      <c r="H87" s="274">
        <f t="shared" si="77"/>
        <v>0</v>
      </c>
      <c r="I87" s="274">
        <f t="shared" si="77"/>
        <v>0</v>
      </c>
      <c r="J87" s="274">
        <f t="shared" si="77"/>
        <v>0</v>
      </c>
      <c r="K87" s="274">
        <f t="shared" si="77"/>
        <v>0</v>
      </c>
      <c r="L87" s="274">
        <f t="shared" si="77"/>
        <v>0</v>
      </c>
      <c r="M87" s="274">
        <f t="shared" si="77"/>
        <v>0</v>
      </c>
      <c r="N87" s="274">
        <f t="shared" si="77"/>
        <v>0</v>
      </c>
      <c r="O87" s="282">
        <f t="shared" si="77"/>
        <v>0</v>
      </c>
      <c r="P87" s="274">
        <f>SUM(P85:P86)</f>
        <v>0</v>
      </c>
      <c r="Q87" s="274">
        <f t="shared" ref="Q87:AA87" si="78">SUM(Q85:Q86)</f>
        <v>0</v>
      </c>
      <c r="R87" s="274">
        <f t="shared" si="78"/>
        <v>0</v>
      </c>
      <c r="S87" s="274">
        <f t="shared" si="78"/>
        <v>0</v>
      </c>
      <c r="T87" s="274">
        <f t="shared" si="78"/>
        <v>0</v>
      </c>
      <c r="U87" s="274">
        <f t="shared" si="78"/>
        <v>0</v>
      </c>
      <c r="V87" s="274">
        <f t="shared" si="78"/>
        <v>0</v>
      </c>
      <c r="W87" s="274">
        <f t="shared" si="78"/>
        <v>0</v>
      </c>
      <c r="X87" s="274">
        <f t="shared" si="78"/>
        <v>0</v>
      </c>
      <c r="Y87" s="274">
        <f t="shared" si="78"/>
        <v>0</v>
      </c>
      <c r="Z87" s="274">
        <f t="shared" si="78"/>
        <v>0</v>
      </c>
      <c r="AA87" s="282">
        <f t="shared" si="78"/>
        <v>0</v>
      </c>
      <c r="AB87" s="274">
        <f>SUM(AB85:AB86)</f>
        <v>0</v>
      </c>
      <c r="AC87" s="274">
        <f t="shared" ref="AC87:AM87" si="79">SUM(AC85:AC86)</f>
        <v>0</v>
      </c>
      <c r="AD87" s="274">
        <f t="shared" si="79"/>
        <v>0</v>
      </c>
      <c r="AE87" s="274">
        <f t="shared" si="79"/>
        <v>0</v>
      </c>
      <c r="AF87" s="274">
        <f t="shared" si="79"/>
        <v>0</v>
      </c>
      <c r="AG87" s="274">
        <f t="shared" si="79"/>
        <v>0</v>
      </c>
      <c r="AH87" s="274">
        <f t="shared" si="79"/>
        <v>0</v>
      </c>
      <c r="AI87" s="274">
        <f t="shared" si="79"/>
        <v>0</v>
      </c>
      <c r="AJ87" s="274">
        <f t="shared" si="79"/>
        <v>0</v>
      </c>
      <c r="AK87" s="274">
        <f t="shared" si="79"/>
        <v>0</v>
      </c>
      <c r="AL87" s="274">
        <f t="shared" si="79"/>
        <v>0</v>
      </c>
      <c r="AM87" s="282">
        <f t="shared" si="79"/>
        <v>0</v>
      </c>
      <c r="AN87" s="289">
        <f>SUM(AN85:AN86)</f>
        <v>0</v>
      </c>
      <c r="AO87" s="274">
        <f>SUM(AO85:AO86)</f>
        <v>0</v>
      </c>
      <c r="AP87" s="274">
        <f t="shared" ref="AP87:AZ87" si="80">SUM(AP85:AP86)</f>
        <v>0</v>
      </c>
      <c r="AQ87" s="274">
        <f t="shared" si="80"/>
        <v>0</v>
      </c>
      <c r="AR87" s="274">
        <f t="shared" si="80"/>
        <v>0</v>
      </c>
      <c r="AS87" s="274">
        <f t="shared" si="80"/>
        <v>0</v>
      </c>
      <c r="AT87" s="274">
        <f t="shared" si="80"/>
        <v>0</v>
      </c>
      <c r="AU87" s="274">
        <f t="shared" si="80"/>
        <v>0</v>
      </c>
      <c r="AV87" s="274">
        <f t="shared" si="80"/>
        <v>0</v>
      </c>
      <c r="AW87" s="274">
        <f t="shared" si="80"/>
        <v>0</v>
      </c>
      <c r="AX87" s="274">
        <f t="shared" si="80"/>
        <v>0</v>
      </c>
      <c r="AY87" s="282">
        <f t="shared" si="80"/>
        <v>0</v>
      </c>
      <c r="AZ87" s="300">
        <f t="shared" si="80"/>
        <v>0</v>
      </c>
      <c r="BA87" s="296">
        <f>SUM(BA85:BA86)</f>
        <v>0</v>
      </c>
      <c r="BB87" s="274">
        <f>SUM(BB85:BB86)</f>
        <v>0</v>
      </c>
      <c r="BC87" s="274">
        <f>F87+R87+AD87+AP87</f>
        <v>0</v>
      </c>
      <c r="BD87" s="274">
        <f>SUM(BD85:BD86)</f>
        <v>0</v>
      </c>
      <c r="BE87" s="274">
        <f>H87+T87+AF87+AR87</f>
        <v>0</v>
      </c>
      <c r="BF87" s="274">
        <f t="shared" ref="BF87:BL87" si="81">SUM(BF85:BF86)</f>
        <v>0</v>
      </c>
      <c r="BG87" s="274">
        <f t="shared" si="81"/>
        <v>0</v>
      </c>
      <c r="BH87" s="274">
        <f t="shared" si="81"/>
        <v>0</v>
      </c>
      <c r="BI87" s="274">
        <f t="shared" si="81"/>
        <v>0</v>
      </c>
      <c r="BJ87" s="274">
        <f>SUM(BJ85:BJ86)</f>
        <v>0</v>
      </c>
      <c r="BK87" s="274">
        <f t="shared" si="81"/>
        <v>0</v>
      </c>
      <c r="BL87" s="300">
        <f t="shared" si="81"/>
        <v>0</v>
      </c>
    </row>
    <row r="88" spans="1:64" s="209" customFormat="1" ht="24.75" x14ac:dyDescent="0.25">
      <c r="A88" s="1510"/>
      <c r="B88" s="129" t="s">
        <v>170</v>
      </c>
      <c r="C88" s="130" t="s">
        <v>324</v>
      </c>
      <c r="D88" s="275">
        <f>D84+D87</f>
        <v>103400027.08748381</v>
      </c>
      <c r="E88" s="275">
        <f t="shared" ref="E88:O88" si="82">E84+E87</f>
        <v>46591994.349295676</v>
      </c>
      <c r="F88" s="275">
        <f t="shared" si="82"/>
        <v>4793091.5413596025</v>
      </c>
      <c r="G88" s="275">
        <f t="shared" si="82"/>
        <v>12675716.424220055</v>
      </c>
      <c r="H88" s="275">
        <f t="shared" si="82"/>
        <v>25646996.544404168</v>
      </c>
      <c r="I88" s="275">
        <f t="shared" si="82"/>
        <v>4959898.1537727537</v>
      </c>
      <c r="J88" s="275">
        <f t="shared" si="82"/>
        <v>181677.56889229472</v>
      </c>
      <c r="K88" s="275">
        <f t="shared" si="82"/>
        <v>69289.348801301792</v>
      </c>
      <c r="L88" s="275">
        <f t="shared" si="82"/>
        <v>3692769.5180435702</v>
      </c>
      <c r="M88" s="275">
        <f t="shared" si="82"/>
        <v>286561.84173032769</v>
      </c>
      <c r="N88" s="275">
        <f t="shared" si="82"/>
        <v>795739.47230783792</v>
      </c>
      <c r="O88" s="283">
        <f t="shared" si="82"/>
        <v>3706292.3246562206</v>
      </c>
      <c r="P88" s="275">
        <f>P84+P87</f>
        <v>114310105.59128329</v>
      </c>
      <c r="Q88" s="275">
        <f t="shared" ref="Q88:AA88" si="83">Q84+Q87</f>
        <v>53665573.309490994</v>
      </c>
      <c r="R88" s="275">
        <f t="shared" si="83"/>
        <v>5155331.9170533083</v>
      </c>
      <c r="S88" s="275">
        <f t="shared" si="83"/>
        <v>14516793.718266893</v>
      </c>
      <c r="T88" s="275">
        <f t="shared" si="83"/>
        <v>26733681.719775442</v>
      </c>
      <c r="U88" s="275">
        <f t="shared" si="83"/>
        <v>4896797.8822725108</v>
      </c>
      <c r="V88" s="275">
        <f t="shared" si="83"/>
        <v>203114.1962459551</v>
      </c>
      <c r="W88" s="275">
        <f t="shared" si="83"/>
        <v>74065.562877226082</v>
      </c>
      <c r="X88" s="275">
        <f t="shared" si="83"/>
        <v>4108179.5247542839</v>
      </c>
      <c r="Y88" s="275">
        <f t="shared" si="83"/>
        <v>381115.03985622717</v>
      </c>
      <c r="Z88" s="275">
        <f t="shared" si="83"/>
        <v>783397.93582839833</v>
      </c>
      <c r="AA88" s="283">
        <f t="shared" si="83"/>
        <v>3792054.7848620317</v>
      </c>
      <c r="AB88" s="275">
        <f>AB84+AB87</f>
        <v>119744404.02710548</v>
      </c>
      <c r="AC88" s="275">
        <f t="shared" ref="AC88:AM88" si="84">AC84+AC87</f>
        <v>58367325.658159524</v>
      </c>
      <c r="AD88" s="275">
        <f t="shared" si="84"/>
        <v>5960674.7856180565</v>
      </c>
      <c r="AE88" s="275">
        <f t="shared" si="84"/>
        <v>14003588.782798886</v>
      </c>
      <c r="AF88" s="275">
        <f t="shared" si="84"/>
        <v>26112742.217342786</v>
      </c>
      <c r="AG88" s="275">
        <f t="shared" si="84"/>
        <v>5410518.5162154781</v>
      </c>
      <c r="AH88" s="275">
        <f t="shared" si="84"/>
        <v>183693.95556408423</v>
      </c>
      <c r="AI88" s="275">
        <f t="shared" si="84"/>
        <v>60182.887240158663</v>
      </c>
      <c r="AJ88" s="275">
        <f t="shared" si="84"/>
        <v>4290587.096545917</v>
      </c>
      <c r="AK88" s="275">
        <f t="shared" si="84"/>
        <v>385909.03873838653</v>
      </c>
      <c r="AL88" s="275">
        <f t="shared" si="84"/>
        <v>1226450.9825746638</v>
      </c>
      <c r="AM88" s="283">
        <f t="shared" si="84"/>
        <v>3742730.1063075629</v>
      </c>
      <c r="AN88" s="277">
        <f>AN84+AN87</f>
        <v>125036130.99248156</v>
      </c>
      <c r="AO88" s="275">
        <f>AO84+AO87</f>
        <v>63289578.406076528</v>
      </c>
      <c r="AP88" s="275">
        <f t="shared" ref="AP88:AZ88" si="85">AP84+AP87</f>
        <v>6503374.3181807194</v>
      </c>
      <c r="AQ88" s="275">
        <f t="shared" si="85"/>
        <v>13796001.514133697</v>
      </c>
      <c r="AR88" s="275">
        <f t="shared" si="85"/>
        <v>26070838.658933934</v>
      </c>
      <c r="AS88" s="275">
        <f t="shared" si="85"/>
        <v>5807460.386273127</v>
      </c>
      <c r="AT88" s="275">
        <f t="shared" si="85"/>
        <v>240987.91327510681</v>
      </c>
      <c r="AU88" s="275">
        <f t="shared" si="85"/>
        <v>62010.925318979236</v>
      </c>
      <c r="AV88" s="275">
        <f t="shared" si="85"/>
        <v>4120188.386635561</v>
      </c>
      <c r="AW88" s="275">
        <f t="shared" si="85"/>
        <v>241349.83336856175</v>
      </c>
      <c r="AX88" s="275">
        <f t="shared" si="85"/>
        <v>885594.98284224432</v>
      </c>
      <c r="AY88" s="283">
        <f t="shared" si="85"/>
        <v>4018745.6674430892</v>
      </c>
      <c r="AZ88" s="299">
        <f t="shared" si="85"/>
        <v>-3020073.9438862056</v>
      </c>
      <c r="BA88" s="308">
        <f>BA84+BA87</f>
        <v>459470593.75446796</v>
      </c>
      <c r="BB88" s="278">
        <f>BB84+BB87</f>
        <v>221914471.7230227</v>
      </c>
      <c r="BC88" s="278">
        <f t="shared" ref="BC88:BL88" si="86">BC84+BC87</f>
        <v>22412472.562211692</v>
      </c>
      <c r="BD88" s="278">
        <f t="shared" si="86"/>
        <v>54992100.439419523</v>
      </c>
      <c r="BE88" s="278">
        <f t="shared" si="86"/>
        <v>104564259.14045633</v>
      </c>
      <c r="BF88" s="278">
        <f t="shared" si="86"/>
        <v>21074674.938533872</v>
      </c>
      <c r="BG88" s="278">
        <f t="shared" si="86"/>
        <v>809473.63397744077</v>
      </c>
      <c r="BH88" s="278">
        <f t="shared" si="86"/>
        <v>265548.72423766577</v>
      </c>
      <c r="BI88" s="278">
        <f t="shared" si="86"/>
        <v>16211724.525979331</v>
      </c>
      <c r="BJ88" s="278">
        <f>BJ84+BJ87</f>
        <v>1294935.7536935031</v>
      </c>
      <c r="BK88" s="278">
        <f t="shared" si="86"/>
        <v>3691183.3735531447</v>
      </c>
      <c r="BL88" s="305">
        <f t="shared" si="86"/>
        <v>15259822.883268904</v>
      </c>
    </row>
    <row r="89" spans="1:64" customFormat="1" x14ac:dyDescent="0.25">
      <c r="A89" s="1511" t="s">
        <v>175</v>
      </c>
      <c r="B89" s="1512"/>
      <c r="C89" s="151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92" t="s">
        <v>247</v>
      </c>
      <c r="AO89" s="1461"/>
      <c r="AP89" s="1461"/>
      <c r="AQ89" s="1461"/>
      <c r="AR89" s="1461"/>
      <c r="AS89" s="1461"/>
      <c r="AT89" s="1461"/>
      <c r="AU89" s="1461"/>
      <c r="AV89" s="1461"/>
      <c r="AW89" s="1461"/>
      <c r="AX89" s="1461"/>
      <c r="AY89" s="1493"/>
      <c r="AZ89" s="719"/>
      <c r="BA89" s="1460" t="s">
        <v>807</v>
      </c>
      <c r="BB89" s="1461"/>
      <c r="BC89" s="1461"/>
      <c r="BD89" s="1461"/>
      <c r="BE89" s="1461"/>
      <c r="BF89" s="1461"/>
      <c r="BG89" s="1461"/>
      <c r="BH89" s="1461"/>
      <c r="BI89" s="1461"/>
      <c r="BJ89" s="1461"/>
      <c r="BK89" s="1461"/>
      <c r="BL89" s="1462"/>
    </row>
    <row r="90" spans="1:64" customFormat="1" ht="45" customHeight="1" x14ac:dyDescent="0.25">
      <c r="A90" s="1514"/>
      <c r="B90" s="1515"/>
      <c r="C90" s="1516"/>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494" t="s">
        <v>9</v>
      </c>
      <c r="B91" s="124" t="s">
        <v>121</v>
      </c>
      <c r="C91" s="125" t="s">
        <v>27</v>
      </c>
      <c r="D91" s="274">
        <f t="shared" ref="D91:D97" si="87">E91+F91</f>
        <v>48705845.690301448</v>
      </c>
      <c r="E91" s="253">
        <v>1816496.0961357665</v>
      </c>
      <c r="F91" s="253">
        <v>46889349.594165683</v>
      </c>
      <c r="G91" s="303"/>
      <c r="H91" s="303"/>
      <c r="I91" s="303"/>
      <c r="J91" s="303"/>
      <c r="K91" s="303"/>
      <c r="L91" s="303"/>
      <c r="M91" s="303"/>
      <c r="N91" s="303"/>
      <c r="O91" s="375"/>
      <c r="P91" s="274">
        <f t="shared" ref="P91:P97" si="88">Q91+R91</f>
        <v>5781244.9421617305</v>
      </c>
      <c r="Q91" s="253">
        <v>1785919.4180667242</v>
      </c>
      <c r="R91" s="253">
        <v>3995325.5240950063</v>
      </c>
      <c r="S91" s="303"/>
      <c r="T91" s="303"/>
      <c r="U91" s="303"/>
      <c r="V91" s="303"/>
      <c r="W91" s="303"/>
      <c r="X91" s="303"/>
      <c r="Y91" s="303"/>
      <c r="Z91" s="303"/>
      <c r="AA91" s="375"/>
      <c r="AB91" s="274">
        <f t="shared" ref="AB91:AB97" si="89">AC91+AD91</f>
        <v>168736082.34606597</v>
      </c>
      <c r="AC91" s="253">
        <v>1783988.9890539283</v>
      </c>
      <c r="AD91" s="253">
        <v>166952093.35701203</v>
      </c>
      <c r="AE91" s="303"/>
      <c r="AF91" s="303"/>
      <c r="AG91" s="303"/>
      <c r="AH91" s="303"/>
      <c r="AI91" s="303"/>
      <c r="AJ91" s="303"/>
      <c r="AK91" s="303"/>
      <c r="AL91" s="303"/>
      <c r="AM91" s="375"/>
      <c r="AN91" s="289">
        <f t="shared" ref="AN91:AN97" si="90">AO91+AP91</f>
        <v>5348581.9158923635</v>
      </c>
      <c r="AO91" s="253">
        <v>1757647.8270837378</v>
      </c>
      <c r="AP91" s="253">
        <v>3590934.0888086255</v>
      </c>
      <c r="AQ91" s="303"/>
      <c r="AR91" s="303"/>
      <c r="AS91" s="303"/>
      <c r="AT91" s="303"/>
      <c r="AU91" s="303"/>
      <c r="AV91" s="303"/>
      <c r="AW91" s="303"/>
      <c r="AX91" s="303"/>
      <c r="AY91" s="375"/>
      <c r="AZ91" s="526"/>
      <c r="BA91" s="296">
        <f t="shared" ref="BA91:BA97" si="91">BB91+BC91+AZ91</f>
        <v>228571754.89442149</v>
      </c>
      <c r="BB91" s="274">
        <f t="shared" ref="BB91:BC96" si="92">E91+Q91+AC91+AO91</f>
        <v>7144052.3303401563</v>
      </c>
      <c r="BC91" s="274">
        <f t="shared" si="92"/>
        <v>221427702.56408134</v>
      </c>
      <c r="BD91" s="303"/>
      <c r="BE91" s="303"/>
      <c r="BF91" s="303"/>
      <c r="BG91" s="303"/>
      <c r="BH91" s="303"/>
      <c r="BI91" s="303"/>
      <c r="BJ91" s="303"/>
      <c r="BK91" s="303"/>
      <c r="BL91" s="304"/>
    </row>
    <row r="92" spans="1:64" x14ac:dyDescent="0.25">
      <c r="A92" s="1495"/>
      <c r="B92" s="126" t="s">
        <v>122</v>
      </c>
      <c r="C92" s="127" t="s">
        <v>97</v>
      </c>
      <c r="D92" s="274">
        <f t="shared" si="87"/>
        <v>-41253591.040537827</v>
      </c>
      <c r="E92" s="253">
        <v>178755.97024903915</v>
      </c>
      <c r="F92" s="253">
        <v>-41432347.010786869</v>
      </c>
      <c r="G92" s="303"/>
      <c r="H92" s="303"/>
      <c r="I92" s="303"/>
      <c r="J92" s="303"/>
      <c r="K92" s="303"/>
      <c r="L92" s="303"/>
      <c r="M92" s="303"/>
      <c r="N92" s="303"/>
      <c r="O92" s="375"/>
      <c r="P92" s="274">
        <f t="shared" si="88"/>
        <v>1966185.7036223852</v>
      </c>
      <c r="Q92" s="253">
        <v>193049.00795903194</v>
      </c>
      <c r="R92" s="253">
        <v>1773136.6956633532</v>
      </c>
      <c r="S92" s="303"/>
      <c r="T92" s="303"/>
      <c r="U92" s="303"/>
      <c r="V92" s="303"/>
      <c r="W92" s="303"/>
      <c r="X92" s="303"/>
      <c r="Y92" s="303"/>
      <c r="Z92" s="303"/>
      <c r="AA92" s="375"/>
      <c r="AB92" s="274">
        <f t="shared" si="89"/>
        <v>-160452649.85596526</v>
      </c>
      <c r="AC92" s="253">
        <v>794423.90165028849</v>
      </c>
      <c r="AD92" s="253">
        <v>-161247073.75761554</v>
      </c>
      <c r="AE92" s="303"/>
      <c r="AF92" s="303"/>
      <c r="AG92" s="303"/>
      <c r="AH92" s="303"/>
      <c r="AI92" s="303"/>
      <c r="AJ92" s="303"/>
      <c r="AK92" s="303"/>
      <c r="AL92" s="303"/>
      <c r="AM92" s="375"/>
      <c r="AN92" s="289">
        <f t="shared" si="90"/>
        <v>3971862.3859243486</v>
      </c>
      <c r="AO92" s="253">
        <v>546853.79245348671</v>
      </c>
      <c r="AP92" s="253">
        <v>3425008.5934708617</v>
      </c>
      <c r="AQ92" s="303"/>
      <c r="AR92" s="303"/>
      <c r="AS92" s="303"/>
      <c r="AT92" s="303"/>
      <c r="AU92" s="303"/>
      <c r="AV92" s="303"/>
      <c r="AW92" s="303"/>
      <c r="AX92" s="303"/>
      <c r="AY92" s="375"/>
      <c r="AZ92" s="526"/>
      <c r="BA92" s="296">
        <f t="shared" si="91"/>
        <v>-195768192.80695635</v>
      </c>
      <c r="BB92" s="274">
        <f t="shared" si="92"/>
        <v>1713082.6723118464</v>
      </c>
      <c r="BC92" s="274">
        <f t="shared" si="92"/>
        <v>-197481275.47926819</v>
      </c>
      <c r="BD92" s="303"/>
      <c r="BE92" s="303"/>
      <c r="BF92" s="303"/>
      <c r="BG92" s="303"/>
      <c r="BH92" s="303"/>
      <c r="BI92" s="303"/>
      <c r="BJ92" s="303"/>
      <c r="BK92" s="303"/>
      <c r="BL92" s="304"/>
    </row>
    <row r="93" spans="1:64" x14ac:dyDescent="0.25">
      <c r="A93" s="1495"/>
      <c r="B93" s="126" t="s">
        <v>123</v>
      </c>
      <c r="C93" s="127" t="s">
        <v>98</v>
      </c>
      <c r="D93" s="274">
        <f t="shared" si="87"/>
        <v>1947981.0210860064</v>
      </c>
      <c r="E93" s="253">
        <v>887172.3128810894</v>
      </c>
      <c r="F93" s="253">
        <v>1060808.7082049171</v>
      </c>
      <c r="G93" s="303"/>
      <c r="H93" s="303"/>
      <c r="I93" s="303"/>
      <c r="J93" s="303"/>
      <c r="K93" s="303"/>
      <c r="L93" s="303"/>
      <c r="M93" s="303"/>
      <c r="N93" s="303"/>
      <c r="O93" s="375"/>
      <c r="P93" s="274">
        <f t="shared" si="88"/>
        <v>2609896.7212690385</v>
      </c>
      <c r="Q93" s="253">
        <v>1323889.5651745398</v>
      </c>
      <c r="R93" s="253">
        <v>1286007.1560944989</v>
      </c>
      <c r="S93" s="303"/>
      <c r="T93" s="303"/>
      <c r="U93" s="303"/>
      <c r="V93" s="303"/>
      <c r="W93" s="303"/>
      <c r="X93" s="303"/>
      <c r="Y93" s="303"/>
      <c r="Z93" s="303"/>
      <c r="AA93" s="375"/>
      <c r="AB93" s="274">
        <f t="shared" si="89"/>
        <v>2471102.7277497612</v>
      </c>
      <c r="AC93" s="253">
        <v>1295905.7253194277</v>
      </c>
      <c r="AD93" s="253">
        <v>1175197.0024303335</v>
      </c>
      <c r="AE93" s="303"/>
      <c r="AF93" s="303"/>
      <c r="AG93" s="303"/>
      <c r="AH93" s="303"/>
      <c r="AI93" s="303"/>
      <c r="AJ93" s="303"/>
      <c r="AK93" s="303"/>
      <c r="AL93" s="303"/>
      <c r="AM93" s="375"/>
      <c r="AN93" s="289">
        <f t="shared" si="90"/>
        <v>2132797.1198131074</v>
      </c>
      <c r="AO93" s="253">
        <v>944972.38072916388</v>
      </c>
      <c r="AP93" s="253">
        <v>1187824.7390839437</v>
      </c>
      <c r="AQ93" s="303"/>
      <c r="AR93" s="303"/>
      <c r="AS93" s="303"/>
      <c r="AT93" s="303"/>
      <c r="AU93" s="303"/>
      <c r="AV93" s="303"/>
      <c r="AW93" s="303"/>
      <c r="AX93" s="303"/>
      <c r="AY93" s="375"/>
      <c r="AZ93" s="526"/>
      <c r="BA93" s="296">
        <f t="shared" si="91"/>
        <v>9161777.5899179131</v>
      </c>
      <c r="BB93" s="274">
        <f t="shared" si="92"/>
        <v>4451939.9841042208</v>
      </c>
      <c r="BC93" s="274">
        <f t="shared" si="92"/>
        <v>4709837.6058136933</v>
      </c>
      <c r="BD93" s="303"/>
      <c r="BE93" s="303"/>
      <c r="BF93" s="303"/>
      <c r="BG93" s="303"/>
      <c r="BH93" s="303"/>
      <c r="BI93" s="303"/>
      <c r="BJ93" s="303"/>
      <c r="BK93" s="303"/>
      <c r="BL93" s="304"/>
    </row>
    <row r="94" spans="1:64" x14ac:dyDescent="0.25">
      <c r="A94" s="1495"/>
      <c r="B94" s="132" t="s">
        <v>124</v>
      </c>
      <c r="C94" s="127" t="s">
        <v>99</v>
      </c>
      <c r="D94" s="274">
        <f t="shared" si="87"/>
        <v>123681.7772435181</v>
      </c>
      <c r="E94" s="253">
        <v>73103.551807962052</v>
      </c>
      <c r="F94" s="253">
        <v>50578.225435556036</v>
      </c>
      <c r="G94" s="303"/>
      <c r="H94" s="303"/>
      <c r="I94" s="303"/>
      <c r="J94" s="303"/>
      <c r="K94" s="303"/>
      <c r="L94" s="303"/>
      <c r="M94" s="303"/>
      <c r="N94" s="303"/>
      <c r="O94" s="375"/>
      <c r="P94" s="274">
        <f t="shared" si="88"/>
        <v>164468.13675247773</v>
      </c>
      <c r="Q94" s="253">
        <v>83709.751592892047</v>
      </c>
      <c r="R94" s="253">
        <v>80758.385159585698</v>
      </c>
      <c r="S94" s="303"/>
      <c r="T94" s="303"/>
      <c r="U94" s="303"/>
      <c r="V94" s="303"/>
      <c r="W94" s="303"/>
      <c r="X94" s="303"/>
      <c r="Y94" s="303"/>
      <c r="Z94" s="303"/>
      <c r="AA94" s="375"/>
      <c r="AB94" s="274">
        <f t="shared" si="89"/>
        <v>213765.29033519822</v>
      </c>
      <c r="AC94" s="253">
        <v>125581.02516975018</v>
      </c>
      <c r="AD94" s="253">
        <v>88184.265165448029</v>
      </c>
      <c r="AE94" s="303"/>
      <c r="AF94" s="303"/>
      <c r="AG94" s="303"/>
      <c r="AH94" s="303"/>
      <c r="AI94" s="303"/>
      <c r="AJ94" s="303"/>
      <c r="AK94" s="303"/>
      <c r="AL94" s="303"/>
      <c r="AM94" s="375"/>
      <c r="AN94" s="289">
        <f t="shared" si="90"/>
        <v>537219.26810308732</v>
      </c>
      <c r="AO94" s="253">
        <v>397877.12416741054</v>
      </c>
      <c r="AP94" s="253">
        <v>139342.14393567678</v>
      </c>
      <c r="AQ94" s="303"/>
      <c r="AR94" s="303"/>
      <c r="AS94" s="303"/>
      <c r="AT94" s="303"/>
      <c r="AU94" s="303"/>
      <c r="AV94" s="303"/>
      <c r="AW94" s="303"/>
      <c r="AX94" s="303"/>
      <c r="AY94" s="375"/>
      <c r="AZ94" s="526"/>
      <c r="BA94" s="296">
        <f t="shared" si="91"/>
        <v>1039134.4724342814</v>
      </c>
      <c r="BB94" s="274">
        <f t="shared" si="92"/>
        <v>680271.45273801486</v>
      </c>
      <c r="BC94" s="274">
        <f t="shared" si="92"/>
        <v>358863.01969626657</v>
      </c>
      <c r="BD94" s="303"/>
      <c r="BE94" s="303"/>
      <c r="BF94" s="303"/>
      <c r="BG94" s="303"/>
      <c r="BH94" s="303"/>
      <c r="BI94" s="303"/>
      <c r="BJ94" s="303"/>
      <c r="BK94" s="303"/>
      <c r="BL94" s="304"/>
    </row>
    <row r="95" spans="1:64" x14ac:dyDescent="0.25">
      <c r="A95" s="1495"/>
      <c r="B95" s="132" t="s">
        <v>125</v>
      </c>
      <c r="C95" s="127" t="s">
        <v>100</v>
      </c>
      <c r="D95" s="274">
        <f t="shared" si="87"/>
        <v>-2747.3958006875237</v>
      </c>
      <c r="E95" s="253">
        <v>0</v>
      </c>
      <c r="F95" s="253">
        <v>-2747.3958006875237</v>
      </c>
      <c r="G95" s="303"/>
      <c r="H95" s="303"/>
      <c r="I95" s="303"/>
      <c r="J95" s="303"/>
      <c r="K95" s="303"/>
      <c r="L95" s="303"/>
      <c r="M95" s="303"/>
      <c r="N95" s="303"/>
      <c r="O95" s="375"/>
      <c r="P95" s="274">
        <f t="shared" si="88"/>
        <v>-100048.41061549835</v>
      </c>
      <c r="Q95" s="253">
        <v>1.4825400681970757</v>
      </c>
      <c r="R95" s="253">
        <v>-100049.89315556655</v>
      </c>
      <c r="S95" s="303"/>
      <c r="T95" s="303"/>
      <c r="U95" s="303"/>
      <c r="V95" s="303"/>
      <c r="W95" s="303"/>
      <c r="X95" s="303"/>
      <c r="Y95" s="303"/>
      <c r="Z95" s="303"/>
      <c r="AA95" s="375"/>
      <c r="AB95" s="274">
        <f t="shared" si="89"/>
        <v>-48890.753442531219</v>
      </c>
      <c r="AC95" s="253">
        <v>1.4877910623396657</v>
      </c>
      <c r="AD95" s="253">
        <v>-48892.241233593559</v>
      </c>
      <c r="AE95" s="303"/>
      <c r="AF95" s="303"/>
      <c r="AG95" s="303"/>
      <c r="AH95" s="303"/>
      <c r="AI95" s="303"/>
      <c r="AJ95" s="303"/>
      <c r="AK95" s="303"/>
      <c r="AL95" s="303"/>
      <c r="AM95" s="375"/>
      <c r="AN95" s="289">
        <f t="shared" si="90"/>
        <v>-9366.3585995202757</v>
      </c>
      <c r="AO95" s="253">
        <v>1.4353300723561775</v>
      </c>
      <c r="AP95" s="253">
        <v>-9367.7939295926317</v>
      </c>
      <c r="AQ95" s="303"/>
      <c r="AR95" s="303"/>
      <c r="AS95" s="303"/>
      <c r="AT95" s="303"/>
      <c r="AU95" s="303"/>
      <c r="AV95" s="303"/>
      <c r="AW95" s="303"/>
      <c r="AX95" s="303"/>
      <c r="AY95" s="375"/>
      <c r="AZ95" s="526"/>
      <c r="BA95" s="296">
        <f t="shared" si="91"/>
        <v>-161052.91845823737</v>
      </c>
      <c r="BB95" s="274">
        <f t="shared" si="92"/>
        <v>4.4056612028929187</v>
      </c>
      <c r="BC95" s="274">
        <f t="shared" si="92"/>
        <v>-161057.32411944025</v>
      </c>
      <c r="BD95" s="303"/>
      <c r="BE95" s="303"/>
      <c r="BF95" s="303"/>
      <c r="BG95" s="303"/>
      <c r="BH95" s="303"/>
      <c r="BI95" s="303"/>
      <c r="BJ95" s="303"/>
      <c r="BK95" s="303"/>
      <c r="BL95" s="304"/>
    </row>
    <row r="96" spans="1:64" x14ac:dyDescent="0.25">
      <c r="A96" s="1495"/>
      <c r="B96" s="126" t="s">
        <v>126</v>
      </c>
      <c r="C96" s="127" t="s">
        <v>28</v>
      </c>
      <c r="D96" s="274">
        <f t="shared" si="87"/>
        <v>71592.504945479086</v>
      </c>
      <c r="E96" s="253">
        <v>71592.504945479086</v>
      </c>
      <c r="F96" s="253">
        <v>0</v>
      </c>
      <c r="G96" s="303"/>
      <c r="H96" s="303"/>
      <c r="I96" s="303"/>
      <c r="J96" s="303"/>
      <c r="K96" s="303"/>
      <c r="L96" s="303"/>
      <c r="M96" s="303"/>
      <c r="N96" s="303"/>
      <c r="O96" s="375"/>
      <c r="P96" s="274">
        <f t="shared" si="88"/>
        <v>-93483.091659649042</v>
      </c>
      <c r="Q96" s="253">
        <v>-93825.064607606051</v>
      </c>
      <c r="R96" s="253">
        <v>341.97294795701526</v>
      </c>
      <c r="S96" s="303"/>
      <c r="T96" s="303"/>
      <c r="U96" s="303"/>
      <c r="V96" s="303"/>
      <c r="W96" s="303"/>
      <c r="X96" s="303"/>
      <c r="Y96" s="303"/>
      <c r="Z96" s="303"/>
      <c r="AA96" s="375"/>
      <c r="AB96" s="274">
        <f t="shared" si="89"/>
        <v>82965.832331629033</v>
      </c>
      <c r="AC96" s="253">
        <v>82965.832331629033</v>
      </c>
      <c r="AD96" s="253">
        <v>0</v>
      </c>
      <c r="AE96" s="303"/>
      <c r="AF96" s="303"/>
      <c r="AG96" s="303"/>
      <c r="AH96" s="303"/>
      <c r="AI96" s="303"/>
      <c r="AJ96" s="303"/>
      <c r="AK96" s="303"/>
      <c r="AL96" s="303"/>
      <c r="AM96" s="375"/>
      <c r="AN96" s="289">
        <f t="shared" si="90"/>
        <v>24218.480498158231</v>
      </c>
      <c r="AO96" s="253">
        <v>24218.480498158231</v>
      </c>
      <c r="AP96" s="253">
        <v>0</v>
      </c>
      <c r="AQ96" s="303"/>
      <c r="AR96" s="303"/>
      <c r="AS96" s="303"/>
      <c r="AT96" s="303"/>
      <c r="AU96" s="303"/>
      <c r="AV96" s="303"/>
      <c r="AW96" s="303"/>
      <c r="AX96" s="303"/>
      <c r="AY96" s="375"/>
      <c r="AZ96" s="526"/>
      <c r="BA96" s="296">
        <f t="shared" si="91"/>
        <v>85293.726115617304</v>
      </c>
      <c r="BB96" s="274">
        <f t="shared" si="92"/>
        <v>84951.753167660296</v>
      </c>
      <c r="BC96" s="274">
        <f t="shared" si="92"/>
        <v>341.97294795701526</v>
      </c>
      <c r="BD96" s="303"/>
      <c r="BE96" s="303"/>
      <c r="BF96" s="303"/>
      <c r="BG96" s="303"/>
      <c r="BH96" s="303"/>
      <c r="BI96" s="303"/>
      <c r="BJ96" s="303"/>
      <c r="BK96" s="303"/>
      <c r="BL96" s="304"/>
    </row>
    <row r="97" spans="1:64" s="209" customFormat="1" ht="14.85" customHeight="1" x14ac:dyDescent="0.25">
      <c r="A97" s="1496"/>
      <c r="B97" s="129" t="s">
        <v>127</v>
      </c>
      <c r="C97" s="130" t="s">
        <v>105</v>
      </c>
      <c r="D97" s="275">
        <f t="shared" si="87"/>
        <v>9592762.5572379362</v>
      </c>
      <c r="E97" s="275">
        <f>SUM(E91:E96)</f>
        <v>3027120.4360193359</v>
      </c>
      <c r="F97" s="275">
        <f>SUM(F91:F96)</f>
        <v>6565642.1212186003</v>
      </c>
      <c r="G97" s="335"/>
      <c r="H97" s="335"/>
      <c r="I97" s="335"/>
      <c r="J97" s="335"/>
      <c r="K97" s="335"/>
      <c r="L97" s="335"/>
      <c r="M97" s="335"/>
      <c r="N97" s="335"/>
      <c r="O97" s="376"/>
      <c r="P97" s="275">
        <f t="shared" si="88"/>
        <v>10328264.001530485</v>
      </c>
      <c r="Q97" s="275">
        <f>SUM(Q91:Q96)</f>
        <v>3292744.1607256504</v>
      </c>
      <c r="R97" s="275">
        <f>SUM(R91:R96)</f>
        <v>7035519.8408048349</v>
      </c>
      <c r="S97" s="335"/>
      <c r="T97" s="335"/>
      <c r="U97" s="335"/>
      <c r="V97" s="335"/>
      <c r="W97" s="335"/>
      <c r="X97" s="335"/>
      <c r="Y97" s="335"/>
      <c r="Z97" s="335"/>
      <c r="AA97" s="376"/>
      <c r="AB97" s="275">
        <f t="shared" si="89"/>
        <v>11002375.587074772</v>
      </c>
      <c r="AC97" s="275">
        <f>SUM(AC91:AC96)</f>
        <v>4082866.9613160864</v>
      </c>
      <c r="AD97" s="275">
        <f>SUM(AD91:AD96)</f>
        <v>6919508.6257586852</v>
      </c>
      <c r="AE97" s="335"/>
      <c r="AF97" s="335"/>
      <c r="AG97" s="335"/>
      <c r="AH97" s="335"/>
      <c r="AI97" s="335"/>
      <c r="AJ97" s="335"/>
      <c r="AK97" s="335"/>
      <c r="AL97" s="335"/>
      <c r="AM97" s="376"/>
      <c r="AN97" s="277">
        <f t="shared" si="90"/>
        <v>12005312.811631545</v>
      </c>
      <c r="AO97" s="275">
        <f>SUM(AO91:AO96)</f>
        <v>3671571.04026203</v>
      </c>
      <c r="AP97" s="275">
        <f>SUM(AP91:AP96)</f>
        <v>8333741.771369515</v>
      </c>
      <c r="AQ97" s="335"/>
      <c r="AR97" s="335"/>
      <c r="AS97" s="335"/>
      <c r="AT97" s="335"/>
      <c r="AU97" s="335"/>
      <c r="AV97" s="335"/>
      <c r="AW97" s="335"/>
      <c r="AX97" s="335"/>
      <c r="AY97" s="376"/>
      <c r="AZ97" s="299">
        <f>SUM(AZ91:AZ96)</f>
        <v>0</v>
      </c>
      <c r="BA97" s="297">
        <f t="shared" si="91"/>
        <v>42928714.957474723</v>
      </c>
      <c r="BB97" s="275">
        <f>SUM(BB91:BB96)</f>
        <v>14074302.598323103</v>
      </c>
      <c r="BC97" s="275">
        <f>SUM(BC91:BC96)</f>
        <v>28854412.359151624</v>
      </c>
      <c r="BD97" s="335"/>
      <c r="BE97" s="335"/>
      <c r="BF97" s="335"/>
      <c r="BG97" s="335"/>
      <c r="BH97" s="335"/>
      <c r="BI97" s="335"/>
      <c r="BJ97" s="335"/>
      <c r="BK97" s="335"/>
      <c r="BL97" s="336"/>
    </row>
    <row r="98" spans="1:64" ht="14.85" customHeight="1" x14ac:dyDescent="0.25">
      <c r="A98" s="1494"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93">D98+P98+AB98+AN98+AZ98</f>
        <v>0</v>
      </c>
      <c r="BB98" s="301"/>
      <c r="BC98" s="301"/>
      <c r="BD98" s="301"/>
      <c r="BE98" s="301"/>
      <c r="BF98" s="301"/>
      <c r="BG98" s="301"/>
      <c r="BH98" s="301"/>
      <c r="BI98" s="301"/>
      <c r="BJ98" s="303"/>
      <c r="BK98" s="301"/>
      <c r="BL98" s="302"/>
    </row>
    <row r="99" spans="1:64" x14ac:dyDescent="0.25">
      <c r="A99" s="1495"/>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93"/>
        <v>0</v>
      </c>
      <c r="BB99" s="303"/>
      <c r="BC99" s="303"/>
      <c r="BD99" s="303"/>
      <c r="BE99" s="303"/>
      <c r="BF99" s="303"/>
      <c r="BG99" s="303"/>
      <c r="BH99" s="303"/>
      <c r="BI99" s="303"/>
      <c r="BJ99" s="303"/>
      <c r="BK99" s="303"/>
      <c r="BL99" s="304"/>
    </row>
    <row r="100" spans="1:64" ht="24.75" x14ac:dyDescent="0.25">
      <c r="A100" s="1495"/>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93"/>
        <v>0</v>
      </c>
      <c r="BB100" s="303"/>
      <c r="BC100" s="303"/>
      <c r="BD100" s="303"/>
      <c r="BE100" s="303"/>
      <c r="BF100" s="303"/>
      <c r="BG100" s="303"/>
      <c r="BH100" s="303"/>
      <c r="BI100" s="303"/>
      <c r="BJ100" s="303"/>
      <c r="BK100" s="303"/>
      <c r="BL100" s="304"/>
    </row>
    <row r="101" spans="1:64" x14ac:dyDescent="0.25">
      <c r="A101" s="1495"/>
      <c r="B101" s="126" t="s">
        <v>131</v>
      </c>
      <c r="C101" s="1124"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93"/>
        <v>0</v>
      </c>
      <c r="BB101" s="303"/>
      <c r="BC101" s="303"/>
      <c r="BD101" s="303"/>
      <c r="BE101" s="303"/>
      <c r="BF101" s="303"/>
      <c r="BG101" s="303"/>
      <c r="BH101" s="303"/>
      <c r="BI101" s="303"/>
      <c r="BJ101" s="303"/>
      <c r="BK101" s="303"/>
      <c r="BL101" s="304"/>
    </row>
    <row r="102" spans="1:64" x14ac:dyDescent="0.25">
      <c r="A102" s="1495"/>
      <c r="B102" s="126" t="s">
        <v>132</v>
      </c>
      <c r="C102" s="1124"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93"/>
        <v>0</v>
      </c>
      <c r="BB102" s="303"/>
      <c r="BC102" s="303"/>
      <c r="BD102" s="303"/>
      <c r="BE102" s="303"/>
      <c r="BF102" s="303"/>
      <c r="BG102" s="303"/>
      <c r="BH102" s="303"/>
      <c r="BI102" s="303"/>
      <c r="BJ102" s="303"/>
      <c r="BK102" s="303"/>
      <c r="BL102" s="304"/>
    </row>
    <row r="103" spans="1:64" x14ac:dyDescent="0.25">
      <c r="A103" s="1495"/>
      <c r="B103" s="126" t="s">
        <v>133</v>
      </c>
      <c r="C103" s="1124"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93"/>
        <v>0</v>
      </c>
      <c r="BB103" s="303"/>
      <c r="BC103" s="303"/>
      <c r="BD103" s="303"/>
      <c r="BE103" s="303"/>
      <c r="BF103" s="303"/>
      <c r="BG103" s="303"/>
      <c r="BH103" s="303"/>
      <c r="BI103" s="303"/>
      <c r="BJ103" s="303"/>
      <c r="BK103" s="303"/>
      <c r="BL103" s="304"/>
    </row>
    <row r="104" spans="1:64" s="209" customFormat="1" x14ac:dyDescent="0.25">
      <c r="A104" s="1496"/>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112992789.64472175</v>
      </c>
      <c r="E105" s="303"/>
      <c r="F105" s="303"/>
      <c r="G105" s="303"/>
      <c r="H105" s="303"/>
      <c r="I105" s="303"/>
      <c r="J105" s="303"/>
      <c r="K105" s="303"/>
      <c r="L105" s="303"/>
      <c r="M105" s="303"/>
      <c r="N105" s="303"/>
      <c r="O105" s="375"/>
      <c r="P105" s="274">
        <f>P88+P97+P104</f>
        <v>124638369.59281377</v>
      </c>
      <c r="Q105" s="303"/>
      <c r="R105" s="303"/>
      <c r="S105" s="303"/>
      <c r="T105" s="303"/>
      <c r="U105" s="303"/>
      <c r="V105" s="303"/>
      <c r="W105" s="303"/>
      <c r="X105" s="303"/>
      <c r="Y105" s="303"/>
      <c r="Z105" s="303"/>
      <c r="AA105" s="375"/>
      <c r="AB105" s="274">
        <f>AB88+AB97+AB104</f>
        <v>130746779.61418025</v>
      </c>
      <c r="AC105" s="303"/>
      <c r="AD105" s="303"/>
      <c r="AE105" s="303"/>
      <c r="AF105" s="303"/>
      <c r="AG105" s="303"/>
      <c r="AH105" s="303"/>
      <c r="AI105" s="303"/>
      <c r="AJ105" s="303"/>
      <c r="AK105" s="303"/>
      <c r="AL105" s="303"/>
      <c r="AM105" s="375"/>
      <c r="AN105" s="289">
        <f>AN88+AN97+AN104</f>
        <v>137041443.80411309</v>
      </c>
      <c r="AO105" s="303"/>
      <c r="AP105" s="303"/>
      <c r="AQ105" s="303"/>
      <c r="AR105" s="303"/>
      <c r="AS105" s="303"/>
      <c r="AT105" s="303"/>
      <c r="AU105" s="303"/>
      <c r="AV105" s="303"/>
      <c r="AW105" s="303"/>
      <c r="AX105" s="303"/>
      <c r="AY105" s="375"/>
      <c r="AZ105" s="300">
        <f>AZ88+AZ97+AZ104</f>
        <v>-3020073.9438862056</v>
      </c>
      <c r="BA105" s="296">
        <f>BA88+BA97+BA104</f>
        <v>502399308.71194267</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7671299.416318953</v>
      </c>
      <c r="E106" s="338"/>
      <c r="F106" s="338"/>
      <c r="G106" s="338"/>
      <c r="H106" s="338"/>
      <c r="I106" s="338"/>
      <c r="J106" s="338"/>
      <c r="K106" s="338"/>
      <c r="L106" s="338"/>
      <c r="M106" s="338"/>
      <c r="N106" s="338"/>
      <c r="O106" s="566"/>
      <c r="P106" s="344">
        <f>P17-P105</f>
        <v>4452897.5722846985</v>
      </c>
      <c r="Q106" s="338"/>
      <c r="R106" s="338"/>
      <c r="S106" s="338"/>
      <c r="T106" s="338"/>
      <c r="U106" s="338"/>
      <c r="V106" s="338"/>
      <c r="W106" s="338"/>
      <c r="X106" s="338"/>
      <c r="Y106" s="338"/>
      <c r="Z106" s="338"/>
      <c r="AA106" s="566"/>
      <c r="AB106" s="344">
        <f>AB17-AB105</f>
        <v>4761739.4816866964</v>
      </c>
      <c r="AC106" s="338"/>
      <c r="AD106" s="338"/>
      <c r="AE106" s="338"/>
      <c r="AF106" s="338"/>
      <c r="AG106" s="338"/>
      <c r="AH106" s="338"/>
      <c r="AI106" s="338"/>
      <c r="AJ106" s="338"/>
      <c r="AK106" s="338"/>
      <c r="AL106" s="338"/>
      <c r="AM106" s="566"/>
      <c r="AN106" s="344">
        <f>AN17-AN105</f>
        <v>7108555.3799196482</v>
      </c>
      <c r="AO106" s="338"/>
      <c r="AP106" s="338"/>
      <c r="AQ106" s="338"/>
      <c r="AR106" s="338"/>
      <c r="AS106" s="338"/>
      <c r="AT106" s="338"/>
      <c r="AU106" s="338"/>
      <c r="AV106" s="338"/>
      <c r="AW106" s="338"/>
      <c r="AX106" s="338"/>
      <c r="AY106" s="566"/>
      <c r="AZ106" s="860">
        <f>AZ17-AZ105</f>
        <v>2303835.0787018258</v>
      </c>
      <c r="BA106" s="345">
        <f>BA17-BA105</f>
        <v>26298326.928911924</v>
      </c>
      <c r="BB106" s="338"/>
      <c r="BC106" s="338"/>
      <c r="BD106" s="338"/>
      <c r="BE106" s="338"/>
      <c r="BF106" s="338"/>
      <c r="BG106" s="338"/>
      <c r="BH106" s="338"/>
      <c r="BI106" s="338"/>
      <c r="BJ106" s="338"/>
      <c r="BK106" s="338"/>
      <c r="BL106" s="339"/>
    </row>
    <row r="107" spans="1:64" x14ac:dyDescent="0.25">
      <c r="A107" s="267"/>
      <c r="B107" s="126" t="s">
        <v>269</v>
      </c>
      <c r="C107" s="127" t="s">
        <v>26</v>
      </c>
      <c r="D107" s="257">
        <v>1880411.5846444098</v>
      </c>
      <c r="E107" s="340"/>
      <c r="F107" s="340"/>
      <c r="G107" s="340"/>
      <c r="H107" s="340"/>
      <c r="I107" s="340"/>
      <c r="J107" s="340"/>
      <c r="K107" s="340"/>
      <c r="L107" s="340"/>
      <c r="M107" s="340"/>
      <c r="N107" s="340"/>
      <c r="O107" s="377"/>
      <c r="P107" s="257">
        <v>1091507.4129875386</v>
      </c>
      <c r="Q107" s="340"/>
      <c r="R107" s="340"/>
      <c r="S107" s="340"/>
      <c r="T107" s="340"/>
      <c r="U107" s="340"/>
      <c r="V107" s="340"/>
      <c r="W107" s="340"/>
      <c r="X107" s="340"/>
      <c r="Y107" s="340"/>
      <c r="Z107" s="340"/>
      <c r="AA107" s="377"/>
      <c r="AB107" s="257">
        <v>1167211.6545698449</v>
      </c>
      <c r="AC107" s="340"/>
      <c r="AD107" s="340"/>
      <c r="AE107" s="340"/>
      <c r="AF107" s="340"/>
      <c r="AG107" s="340"/>
      <c r="AH107" s="340"/>
      <c r="AI107" s="340"/>
      <c r="AJ107" s="340"/>
      <c r="AK107" s="340"/>
      <c r="AL107" s="340"/>
      <c r="AM107" s="340"/>
      <c r="AN107" s="257">
        <v>1742470.1033115671</v>
      </c>
      <c r="AO107" s="340"/>
      <c r="AP107" s="340"/>
      <c r="AQ107" s="340"/>
      <c r="AR107" s="340"/>
      <c r="AS107" s="340"/>
      <c r="AT107" s="340"/>
      <c r="AU107" s="340"/>
      <c r="AV107" s="340"/>
      <c r="AW107" s="340"/>
      <c r="AX107" s="340"/>
      <c r="AY107" s="377"/>
      <c r="AZ107" s="257">
        <v>564722.86323297361</v>
      </c>
      <c r="BA107" s="296">
        <f>D107+P107+AB107+AN107+AZ107</f>
        <v>6446323.6187463347</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5790887.8316745432</v>
      </c>
      <c r="E108" s="342"/>
      <c r="F108" s="342"/>
      <c r="G108" s="342"/>
      <c r="H108" s="342"/>
      <c r="I108" s="342"/>
      <c r="J108" s="342"/>
      <c r="K108" s="342"/>
      <c r="L108" s="342"/>
      <c r="M108" s="342"/>
      <c r="N108" s="342"/>
      <c r="O108" s="1123"/>
      <c r="P108" s="557">
        <f>P106-P107</f>
        <v>3361390.1592971599</v>
      </c>
      <c r="Q108" s="342"/>
      <c r="R108" s="342"/>
      <c r="S108" s="342"/>
      <c r="T108" s="342"/>
      <c r="U108" s="342"/>
      <c r="V108" s="342"/>
      <c r="W108" s="342"/>
      <c r="X108" s="342"/>
      <c r="Y108" s="342"/>
      <c r="Z108" s="342"/>
      <c r="AA108" s="1123"/>
      <c r="AB108" s="557">
        <f>AB106-AB107</f>
        <v>3594527.8271168517</v>
      </c>
      <c r="AC108" s="342"/>
      <c r="AD108" s="342"/>
      <c r="AE108" s="342"/>
      <c r="AF108" s="342"/>
      <c r="AG108" s="342"/>
      <c r="AH108" s="342"/>
      <c r="AI108" s="342"/>
      <c r="AJ108" s="342"/>
      <c r="AK108" s="342"/>
      <c r="AL108" s="342"/>
      <c r="AM108" s="342"/>
      <c r="AN108" s="550">
        <f>AN106-AN107</f>
        <v>5366085.2766080815</v>
      </c>
      <c r="AO108" s="342"/>
      <c r="AP108" s="342"/>
      <c r="AQ108" s="342"/>
      <c r="AR108" s="342"/>
      <c r="AS108" s="342"/>
      <c r="AT108" s="342"/>
      <c r="AU108" s="342"/>
      <c r="AV108" s="342"/>
      <c r="AW108" s="342"/>
      <c r="AX108" s="342"/>
      <c r="AY108" s="1123"/>
      <c r="AZ108" s="579">
        <f>AZ106-AZ107</f>
        <v>1739112.2154688523</v>
      </c>
      <c r="BA108" s="347">
        <f>BA106-BA107</f>
        <v>19852003.310165592</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tabColor theme="3"/>
  </sheetPr>
  <dimension ref="A1:N85"/>
  <sheetViews>
    <sheetView topLeftCell="A49" zoomScale="85" zoomScaleNormal="85" workbookViewId="0">
      <pane xSplit="3" topLeftCell="D1" activePane="topRight" state="frozen"/>
      <selection pane="topRight" activeCell="I40" sqref="I40"/>
    </sheetView>
  </sheetViews>
  <sheetFormatPr defaultColWidth="8.85546875" defaultRowHeight="15" x14ac:dyDescent="0.25"/>
  <cols>
    <col min="1" max="2" width="8.85546875" style="205"/>
    <col min="3" max="3" width="31.85546875" style="205" customWidth="1"/>
    <col min="4" max="4" width="12.85546875" style="205" customWidth="1"/>
    <col min="5" max="5" width="17.5703125" style="775" customWidth="1"/>
    <col min="6" max="6" width="12.85546875" style="205" customWidth="1"/>
    <col min="7" max="7" width="17.5703125" style="775" customWidth="1"/>
    <col min="8" max="8" width="12.85546875" style="205" customWidth="1"/>
    <col min="9" max="9" width="17.5703125" style="775" customWidth="1"/>
    <col min="10" max="10" width="12.85546875" style="205" customWidth="1"/>
    <col min="11" max="12" width="17.5703125" style="775" customWidth="1"/>
    <col min="13" max="13" width="17.5703125" style="205" customWidth="1"/>
    <col min="14" max="14" width="18.85546875" style="205" customWidth="1"/>
    <col min="15" max="16384" width="8.85546875" style="205"/>
  </cols>
  <sheetData>
    <row r="1" spans="1:14" ht="18.75" x14ac:dyDescent="0.3">
      <c r="A1" s="348" t="s">
        <v>702</v>
      </c>
    </row>
    <row r="3" spans="1:14" x14ac:dyDescent="0.25">
      <c r="A3" s="205" t="s">
        <v>371</v>
      </c>
      <c r="C3" s="508" t="str">
        <f>'MMA Rev-Exp Summary'!C3</f>
        <v>Simply Healthcare Plan, Inc</v>
      </c>
    </row>
    <row r="4" spans="1:14" x14ac:dyDescent="0.25">
      <c r="A4" s="205" t="s">
        <v>15</v>
      </c>
      <c r="C4" s="509" t="str">
        <f>IF('MMA Rev-Exp Summary'!C4=0,"",'MMA Rev-Exp Summary'!C4)</f>
        <v>Annual 2021</v>
      </c>
    </row>
    <row r="5" spans="1:14" x14ac:dyDescent="0.25">
      <c r="A5" s="205" t="s">
        <v>16</v>
      </c>
      <c r="C5" s="509">
        <f>IF('MMA Rev-Exp Summary'!C5=0,"",'MMA Rev-Exp Summary'!C5)</f>
        <v>44651</v>
      </c>
      <c r="D5" s="349"/>
      <c r="E5" s="746"/>
    </row>
    <row r="6" spans="1:14" x14ac:dyDescent="0.25">
      <c r="A6" s="350" t="s">
        <v>379</v>
      </c>
      <c r="C6" s="351"/>
    </row>
    <row r="7" spans="1:14" ht="15" customHeight="1" thickBot="1" x14ac:dyDescent="0.3">
      <c r="E7" s="746"/>
      <c r="G7" s="746"/>
      <c r="I7" s="746"/>
      <c r="K7" s="746"/>
      <c r="L7" s="746"/>
    </row>
    <row r="8" spans="1:14" ht="34.5" customHeight="1" x14ac:dyDescent="0.25">
      <c r="A8" s="1531"/>
      <c r="B8" s="1532"/>
      <c r="C8" s="1532"/>
      <c r="D8" s="1527" t="s">
        <v>244</v>
      </c>
      <c r="E8" s="1528"/>
      <c r="F8" s="1527" t="s">
        <v>245</v>
      </c>
      <c r="G8" s="1528"/>
      <c r="H8" s="1527" t="s">
        <v>246</v>
      </c>
      <c r="I8" s="1528"/>
      <c r="J8" s="1527" t="s">
        <v>247</v>
      </c>
      <c r="K8" s="1528"/>
      <c r="L8" s="1535" t="s">
        <v>889</v>
      </c>
      <c r="M8" s="1537" t="s">
        <v>807</v>
      </c>
      <c r="N8" s="1538"/>
    </row>
    <row r="9" spans="1:14" s="352" customFormat="1" ht="19.5" customHeight="1" x14ac:dyDescent="0.25">
      <c r="A9" s="1533"/>
      <c r="B9" s="1534"/>
      <c r="C9" s="1534"/>
      <c r="D9" s="1529"/>
      <c r="E9" s="1530"/>
      <c r="F9" s="1529"/>
      <c r="G9" s="1530"/>
      <c r="H9" s="1529"/>
      <c r="I9" s="1530"/>
      <c r="J9" s="1529"/>
      <c r="K9" s="1530"/>
      <c r="L9" s="1536"/>
      <c r="M9" s="1539"/>
      <c r="N9" s="1540"/>
    </row>
    <row r="10" spans="1:14" s="352" customFormat="1" ht="18.75" x14ac:dyDescent="0.3">
      <c r="A10" s="889"/>
      <c r="B10" s="848"/>
      <c r="C10" s="848"/>
      <c r="D10" s="692" t="s">
        <v>143</v>
      </c>
      <c r="E10" s="776" t="s">
        <v>144</v>
      </c>
      <c r="F10" s="692" t="s">
        <v>143</v>
      </c>
      <c r="G10" s="776" t="s">
        <v>144</v>
      </c>
      <c r="H10" s="692" t="s">
        <v>143</v>
      </c>
      <c r="I10" s="776" t="s">
        <v>144</v>
      </c>
      <c r="J10" s="692" t="s">
        <v>143</v>
      </c>
      <c r="K10" s="783" t="s">
        <v>144</v>
      </c>
      <c r="L10" s="883" t="s">
        <v>144</v>
      </c>
      <c r="M10" s="642" t="s">
        <v>143</v>
      </c>
      <c r="N10" s="691" t="s">
        <v>144</v>
      </c>
    </row>
    <row r="11" spans="1:14" ht="18" customHeight="1" x14ac:dyDescent="0.3">
      <c r="A11" s="890" t="s">
        <v>243</v>
      </c>
      <c r="B11" s="353"/>
      <c r="C11" s="353"/>
      <c r="D11" s="354"/>
      <c r="E11" s="777"/>
      <c r="F11" s="354"/>
      <c r="G11" s="777"/>
      <c r="H11" s="354"/>
      <c r="I11" s="777"/>
      <c r="J11" s="354"/>
      <c r="K11" s="647"/>
      <c r="L11" s="884"/>
      <c r="M11" s="761"/>
      <c r="N11" s="691"/>
    </row>
    <row r="12" spans="1:14" ht="14.85" customHeight="1" x14ac:dyDescent="0.25">
      <c r="A12" s="1526" t="s">
        <v>0</v>
      </c>
      <c r="B12" s="512" t="s">
        <v>61</v>
      </c>
      <c r="C12" s="513" t="s">
        <v>57</v>
      </c>
      <c r="D12" s="825">
        <v>0</v>
      </c>
      <c r="E12" s="778">
        <v>0</v>
      </c>
      <c r="F12" s="825">
        <v>0</v>
      </c>
      <c r="G12" s="778">
        <v>0</v>
      </c>
      <c r="H12" s="825">
        <v>0</v>
      </c>
      <c r="I12" s="778">
        <v>0</v>
      </c>
      <c r="J12" s="825">
        <v>0</v>
      </c>
      <c r="K12" s="784">
        <v>0</v>
      </c>
      <c r="L12" s="885">
        <v>0</v>
      </c>
      <c r="M12" s="880">
        <f t="shared" ref="M12:M17" si="0">D12+F12+H12+J12</f>
        <v>0</v>
      </c>
      <c r="N12" s="770">
        <f t="shared" ref="N12:N17" si="1">E12+G12+I12+K12+L12</f>
        <v>0</v>
      </c>
    </row>
    <row r="13" spans="1:14" x14ac:dyDescent="0.25">
      <c r="A13" s="1524"/>
      <c r="B13" s="514" t="s">
        <v>62</v>
      </c>
      <c r="C13" s="206" t="s">
        <v>58</v>
      </c>
      <c r="D13" s="1186">
        <v>0</v>
      </c>
      <c r="E13" s="779">
        <v>0</v>
      </c>
      <c r="F13" s="1186">
        <v>0</v>
      </c>
      <c r="G13" s="779">
        <v>0</v>
      </c>
      <c r="H13" s="826">
        <v>0</v>
      </c>
      <c r="I13" s="779">
        <v>0</v>
      </c>
      <c r="J13" s="826">
        <v>0</v>
      </c>
      <c r="K13" s="785">
        <v>0</v>
      </c>
      <c r="L13" s="885">
        <v>0</v>
      </c>
      <c r="M13" s="877">
        <f t="shared" si="0"/>
        <v>0</v>
      </c>
      <c r="N13" s="771">
        <f t="shared" si="1"/>
        <v>0</v>
      </c>
    </row>
    <row r="14" spans="1:14" x14ac:dyDescent="0.25">
      <c r="A14" s="1524"/>
      <c r="B14" s="514" t="s">
        <v>63</v>
      </c>
      <c r="C14" s="206" t="s">
        <v>59</v>
      </c>
      <c r="D14" s="826">
        <v>0</v>
      </c>
      <c r="E14" s="779">
        <v>0</v>
      </c>
      <c r="F14" s="826">
        <v>0</v>
      </c>
      <c r="G14" s="779">
        <v>0</v>
      </c>
      <c r="H14" s="826">
        <v>0</v>
      </c>
      <c r="I14" s="779">
        <v>0</v>
      </c>
      <c r="J14" s="826">
        <v>0</v>
      </c>
      <c r="K14" s="785">
        <v>0</v>
      </c>
      <c r="L14" s="885">
        <v>0</v>
      </c>
      <c r="M14" s="877">
        <f t="shared" si="0"/>
        <v>0</v>
      </c>
      <c r="N14" s="771">
        <f t="shared" si="1"/>
        <v>0</v>
      </c>
    </row>
    <row r="15" spans="1:14" x14ac:dyDescent="0.25">
      <c r="A15" s="1524"/>
      <c r="B15" s="514" t="s">
        <v>64</v>
      </c>
      <c r="C15" s="206" t="s">
        <v>139</v>
      </c>
      <c r="D15" s="826">
        <v>0</v>
      </c>
      <c r="E15" s="779">
        <v>0</v>
      </c>
      <c r="F15" s="826">
        <v>0</v>
      </c>
      <c r="G15" s="779">
        <v>0</v>
      </c>
      <c r="H15" s="826">
        <v>0</v>
      </c>
      <c r="I15" s="779">
        <v>0</v>
      </c>
      <c r="J15" s="826">
        <v>0</v>
      </c>
      <c r="K15" s="785">
        <v>0</v>
      </c>
      <c r="L15" s="885">
        <v>0</v>
      </c>
      <c r="M15" s="877">
        <f t="shared" si="0"/>
        <v>0</v>
      </c>
      <c r="N15" s="771">
        <f t="shared" si="1"/>
        <v>0</v>
      </c>
    </row>
    <row r="16" spans="1:14" x14ac:dyDescent="0.25">
      <c r="A16" s="1524"/>
      <c r="B16" s="514" t="s">
        <v>94</v>
      </c>
      <c r="C16" s="206" t="s">
        <v>140</v>
      </c>
      <c r="D16" s="826">
        <v>0</v>
      </c>
      <c r="E16" s="779">
        <v>0</v>
      </c>
      <c r="F16" s="826">
        <v>0</v>
      </c>
      <c r="G16" s="779">
        <v>0</v>
      </c>
      <c r="H16" s="826">
        <v>0</v>
      </c>
      <c r="I16" s="779">
        <v>0</v>
      </c>
      <c r="J16" s="826">
        <v>0</v>
      </c>
      <c r="K16" s="785">
        <v>0</v>
      </c>
      <c r="L16" s="885">
        <v>0</v>
      </c>
      <c r="M16" s="877">
        <f t="shared" si="0"/>
        <v>0</v>
      </c>
      <c r="N16" s="771">
        <f t="shared" si="1"/>
        <v>0</v>
      </c>
    </row>
    <row r="17" spans="1:14" x14ac:dyDescent="0.25">
      <c r="A17" s="1524"/>
      <c r="B17" s="514" t="s">
        <v>35</v>
      </c>
      <c r="C17" s="206" t="s">
        <v>1737</v>
      </c>
      <c r="D17" s="826">
        <v>0</v>
      </c>
      <c r="E17" s="779">
        <v>0</v>
      </c>
      <c r="F17" s="826">
        <v>0</v>
      </c>
      <c r="G17" s="779">
        <v>0</v>
      </c>
      <c r="H17" s="827">
        <v>0</v>
      </c>
      <c r="I17" s="779">
        <v>0</v>
      </c>
      <c r="J17" s="826">
        <v>0</v>
      </c>
      <c r="K17" s="785">
        <v>0</v>
      </c>
      <c r="L17" s="885">
        <v>0</v>
      </c>
      <c r="M17" s="877">
        <f t="shared" si="0"/>
        <v>0</v>
      </c>
      <c r="N17" s="771">
        <f t="shared" si="1"/>
        <v>0</v>
      </c>
    </row>
    <row r="18" spans="1:14" s="209" customFormat="1" x14ac:dyDescent="0.25">
      <c r="A18" s="1525"/>
      <c r="B18" s="516" t="s">
        <v>201</v>
      </c>
      <c r="C18" s="515" t="s">
        <v>60</v>
      </c>
      <c r="D18" s="910"/>
      <c r="E18" s="780">
        <f>SUM(E12:E17)</f>
        <v>0</v>
      </c>
      <c r="F18" s="702"/>
      <c r="G18" s="781">
        <f>SUM(G12:G17)</f>
        <v>0</v>
      </c>
      <c r="H18" s="702"/>
      <c r="I18" s="781">
        <f>SUM(I12:I17)</f>
        <v>0</v>
      </c>
      <c r="J18" s="702"/>
      <c r="K18" s="786">
        <f>SUM(K12:K17)</f>
        <v>0</v>
      </c>
      <c r="L18" s="886">
        <f>SUM(L12:L17)</f>
        <v>0</v>
      </c>
      <c r="M18" s="702"/>
      <c r="N18" s="772">
        <f>SUM(N12:N17)</f>
        <v>0</v>
      </c>
    </row>
    <row r="19" spans="1:14" x14ac:dyDescent="0.25">
      <c r="A19" s="1526" t="s">
        <v>53</v>
      </c>
      <c r="B19" s="512" t="s">
        <v>65</v>
      </c>
      <c r="C19" s="513" t="s">
        <v>1738</v>
      </c>
      <c r="D19" s="825">
        <v>2615382.2099999916</v>
      </c>
      <c r="E19" s="778">
        <v>21821828.080000494</v>
      </c>
      <c r="F19" s="825">
        <v>2899830.889999995</v>
      </c>
      <c r="G19" s="778">
        <v>24730187.000000563</v>
      </c>
      <c r="H19" s="825">
        <v>3049613.0999999936</v>
      </c>
      <c r="I19" s="778">
        <v>26024859.070000671</v>
      </c>
      <c r="J19" s="825">
        <v>3139073.6399999964</v>
      </c>
      <c r="K19" s="784">
        <v>26477807.409999736</v>
      </c>
      <c r="L19" s="887">
        <v>462</v>
      </c>
      <c r="M19" s="880">
        <f t="shared" ref="M19:M24" si="2">D19+F19+H19+J19</f>
        <v>11703899.839999977</v>
      </c>
      <c r="N19" s="770">
        <f t="shared" ref="N19:N24" si="3">E19+G19+I19+K19+L19</f>
        <v>99055143.560001463</v>
      </c>
    </row>
    <row r="20" spans="1:14" x14ac:dyDescent="0.25">
      <c r="A20" s="1524"/>
      <c r="B20" s="514" t="s">
        <v>66</v>
      </c>
      <c r="C20" s="206" t="s">
        <v>1739</v>
      </c>
      <c r="D20" s="826">
        <v>0</v>
      </c>
      <c r="E20" s="779">
        <v>0</v>
      </c>
      <c r="F20" s="826">
        <v>0</v>
      </c>
      <c r="G20" s="779">
        <v>0</v>
      </c>
      <c r="H20" s="826">
        <v>0</v>
      </c>
      <c r="I20" s="779">
        <v>0</v>
      </c>
      <c r="J20" s="826">
        <v>0</v>
      </c>
      <c r="K20" s="785">
        <v>0</v>
      </c>
      <c r="L20" s="885">
        <v>0</v>
      </c>
      <c r="M20" s="877">
        <f t="shared" si="2"/>
        <v>0</v>
      </c>
      <c r="N20" s="771">
        <f t="shared" si="3"/>
        <v>0</v>
      </c>
    </row>
    <row r="21" spans="1:14" x14ac:dyDescent="0.25">
      <c r="A21" s="1524"/>
      <c r="B21" s="514" t="s">
        <v>67</v>
      </c>
      <c r="C21" s="206" t="s">
        <v>1740</v>
      </c>
      <c r="D21" s="826">
        <v>0</v>
      </c>
      <c r="E21" s="779">
        <v>0</v>
      </c>
      <c r="F21" s="826">
        <v>0</v>
      </c>
      <c r="G21" s="779">
        <v>0</v>
      </c>
      <c r="H21" s="826">
        <v>0</v>
      </c>
      <c r="I21" s="779">
        <v>0</v>
      </c>
      <c r="J21" s="826">
        <v>0</v>
      </c>
      <c r="K21" s="785">
        <v>0</v>
      </c>
      <c r="L21" s="885">
        <v>0</v>
      </c>
      <c r="M21" s="877">
        <f t="shared" si="2"/>
        <v>0</v>
      </c>
      <c r="N21" s="771">
        <f t="shared" si="3"/>
        <v>0</v>
      </c>
    </row>
    <row r="22" spans="1:14" x14ac:dyDescent="0.25">
      <c r="A22" s="1524"/>
      <c r="B22" s="514" t="s">
        <v>69</v>
      </c>
      <c r="C22" s="206" t="s">
        <v>1741</v>
      </c>
      <c r="D22" s="826">
        <v>0</v>
      </c>
      <c r="E22" s="779">
        <v>0</v>
      </c>
      <c r="F22" s="826">
        <v>0</v>
      </c>
      <c r="G22" s="779">
        <v>0</v>
      </c>
      <c r="H22" s="826">
        <v>0</v>
      </c>
      <c r="I22" s="779">
        <v>0</v>
      </c>
      <c r="J22" s="826">
        <v>0</v>
      </c>
      <c r="K22" s="785">
        <v>0</v>
      </c>
      <c r="L22" s="885">
        <v>0</v>
      </c>
      <c r="M22" s="877">
        <f t="shared" si="2"/>
        <v>0</v>
      </c>
      <c r="N22" s="771">
        <f t="shared" si="3"/>
        <v>0</v>
      </c>
    </row>
    <row r="23" spans="1:14" x14ac:dyDescent="0.25">
      <c r="A23" s="1524"/>
      <c r="B23" s="514" t="s">
        <v>95</v>
      </c>
      <c r="C23" s="206" t="s">
        <v>1742</v>
      </c>
      <c r="D23" s="826">
        <v>0</v>
      </c>
      <c r="E23" s="779">
        <v>0</v>
      </c>
      <c r="F23" s="826">
        <v>0</v>
      </c>
      <c r="G23" s="779">
        <v>0</v>
      </c>
      <c r="H23" s="826">
        <v>0</v>
      </c>
      <c r="I23" s="779">
        <v>0</v>
      </c>
      <c r="J23" s="826">
        <v>0</v>
      </c>
      <c r="K23" s="785">
        <v>0</v>
      </c>
      <c r="L23" s="885">
        <v>0</v>
      </c>
      <c r="M23" s="877">
        <f t="shared" si="2"/>
        <v>0</v>
      </c>
      <c r="N23" s="771">
        <f t="shared" si="3"/>
        <v>0</v>
      </c>
    </row>
    <row r="24" spans="1:14" x14ac:dyDescent="0.25">
      <c r="A24" s="1524"/>
      <c r="B24" s="514" t="s">
        <v>96</v>
      </c>
      <c r="C24" s="206" t="s">
        <v>1743</v>
      </c>
      <c r="D24" s="826">
        <v>0</v>
      </c>
      <c r="E24" s="779">
        <v>0</v>
      </c>
      <c r="F24" s="826">
        <v>0</v>
      </c>
      <c r="G24" s="779">
        <v>0</v>
      </c>
      <c r="H24" s="826">
        <v>0</v>
      </c>
      <c r="I24" s="779">
        <v>0</v>
      </c>
      <c r="J24" s="826">
        <v>0</v>
      </c>
      <c r="K24" s="785">
        <v>0</v>
      </c>
      <c r="L24" s="885">
        <v>0</v>
      </c>
      <c r="M24" s="877">
        <f t="shared" si="2"/>
        <v>0</v>
      </c>
      <c r="N24" s="771">
        <f t="shared" si="3"/>
        <v>0</v>
      </c>
    </row>
    <row r="25" spans="1:14" s="209" customFormat="1" x14ac:dyDescent="0.25">
      <c r="A25" s="1524"/>
      <c r="B25" s="517" t="s">
        <v>152</v>
      </c>
      <c r="C25" s="515" t="s">
        <v>681</v>
      </c>
      <c r="D25" s="703"/>
      <c r="E25" s="780">
        <f>SUM(E19:E24)</f>
        <v>21821828.080000494</v>
      </c>
      <c r="F25" s="703"/>
      <c r="G25" s="780">
        <f>SUM(G19:G24)</f>
        <v>24730187.000000563</v>
      </c>
      <c r="H25" s="703"/>
      <c r="I25" s="780">
        <f>SUM(I19:I24)</f>
        <v>26024859.070000671</v>
      </c>
      <c r="J25" s="703"/>
      <c r="K25" s="787">
        <f>SUM(K19:K24)</f>
        <v>26477807.409999736</v>
      </c>
      <c r="L25" s="888">
        <f>SUM(L19:L24)</f>
        <v>462</v>
      </c>
      <c r="M25" s="879"/>
      <c r="N25" s="773">
        <f>SUM(N19:N24)</f>
        <v>99055143.560001463</v>
      </c>
    </row>
    <row r="26" spans="1:14" x14ac:dyDescent="0.25">
      <c r="A26" s="1524"/>
      <c r="B26" s="514" t="s">
        <v>221</v>
      </c>
      <c r="C26" s="206" t="s">
        <v>1744</v>
      </c>
      <c r="D26" s="826">
        <v>1574358.7000000011</v>
      </c>
      <c r="E26" s="779">
        <v>5651936.4899986647</v>
      </c>
      <c r="F26" s="826">
        <v>1731101.7899999928</v>
      </c>
      <c r="G26" s="779">
        <v>6214653.8699985305</v>
      </c>
      <c r="H26" s="826">
        <v>1818657.8299999977</v>
      </c>
      <c r="I26" s="779">
        <v>5565067.6500023147</v>
      </c>
      <c r="J26" s="826">
        <v>1883930.8599999978</v>
      </c>
      <c r="K26" s="785">
        <v>5274998.4800157631</v>
      </c>
      <c r="L26" s="885">
        <v>0</v>
      </c>
      <c r="M26" s="880">
        <f t="shared" ref="M26:M31" si="4">D26+F26+H26+J26</f>
        <v>7008049.1799999885</v>
      </c>
      <c r="N26" s="770">
        <f t="shared" ref="N26:N31" si="5">E26+G26+I26+K26+L26</f>
        <v>22706656.490015272</v>
      </c>
    </row>
    <row r="27" spans="1:14" x14ac:dyDescent="0.25">
      <c r="A27" s="1524"/>
      <c r="B27" s="514" t="s">
        <v>220</v>
      </c>
      <c r="C27" s="206" t="s">
        <v>1745</v>
      </c>
      <c r="D27" s="826">
        <v>1633441.98</v>
      </c>
      <c r="E27" s="779">
        <v>3103563.4400016242</v>
      </c>
      <c r="F27" s="826">
        <v>1784362.0299999951</v>
      </c>
      <c r="G27" s="779">
        <v>3390291.5600124742</v>
      </c>
      <c r="H27" s="826">
        <v>1866481.4699999921</v>
      </c>
      <c r="I27" s="779">
        <v>3546322.2200133526</v>
      </c>
      <c r="J27" s="826">
        <v>1932920.1399999952</v>
      </c>
      <c r="K27" s="785">
        <v>3672562.2600144334</v>
      </c>
      <c r="L27" s="885">
        <v>0</v>
      </c>
      <c r="M27" s="877">
        <f t="shared" si="4"/>
        <v>7217205.6199999824</v>
      </c>
      <c r="N27" s="771">
        <f t="shared" si="5"/>
        <v>13712739.480041884</v>
      </c>
    </row>
    <row r="28" spans="1:14" x14ac:dyDescent="0.25">
      <c r="A28" s="1524"/>
      <c r="B28" s="514" t="s">
        <v>219</v>
      </c>
      <c r="C28" s="206" t="s">
        <v>1746</v>
      </c>
      <c r="D28" s="826">
        <v>0</v>
      </c>
      <c r="E28" s="779">
        <v>0</v>
      </c>
      <c r="F28" s="826">
        <v>0</v>
      </c>
      <c r="G28" s="779">
        <v>0</v>
      </c>
      <c r="H28" s="826">
        <v>0</v>
      </c>
      <c r="I28" s="779">
        <v>0</v>
      </c>
      <c r="J28" s="826">
        <v>0</v>
      </c>
      <c r="K28" s="785">
        <v>0</v>
      </c>
      <c r="L28" s="885">
        <v>0</v>
      </c>
      <c r="M28" s="877">
        <f t="shared" si="4"/>
        <v>0</v>
      </c>
      <c r="N28" s="771">
        <f t="shared" si="5"/>
        <v>0</v>
      </c>
    </row>
    <row r="29" spans="1:14" x14ac:dyDescent="0.25">
      <c r="A29" s="1524"/>
      <c r="B29" s="514" t="s">
        <v>217</v>
      </c>
      <c r="C29" s="206" t="s">
        <v>1747</v>
      </c>
      <c r="D29" s="826">
        <v>0</v>
      </c>
      <c r="E29" s="779">
        <v>0</v>
      </c>
      <c r="F29" s="826">
        <v>0</v>
      </c>
      <c r="G29" s="779">
        <v>0</v>
      </c>
      <c r="H29" s="826">
        <v>0</v>
      </c>
      <c r="I29" s="779">
        <v>0</v>
      </c>
      <c r="J29" s="826">
        <v>0</v>
      </c>
      <c r="K29" s="785">
        <v>0</v>
      </c>
      <c r="L29" s="885">
        <v>0</v>
      </c>
      <c r="M29" s="877">
        <f t="shared" si="4"/>
        <v>0</v>
      </c>
      <c r="N29" s="771">
        <f t="shared" si="5"/>
        <v>0</v>
      </c>
    </row>
    <row r="30" spans="1:14" x14ac:dyDescent="0.25">
      <c r="A30" s="1524"/>
      <c r="B30" s="514" t="s">
        <v>682</v>
      </c>
      <c r="C30" s="206" t="s">
        <v>1748</v>
      </c>
      <c r="D30" s="826">
        <v>0</v>
      </c>
      <c r="E30" s="779">
        <v>0</v>
      </c>
      <c r="F30" s="826">
        <v>0</v>
      </c>
      <c r="G30" s="779">
        <v>0</v>
      </c>
      <c r="H30" s="826">
        <v>0</v>
      </c>
      <c r="I30" s="779">
        <v>0</v>
      </c>
      <c r="J30" s="826">
        <v>0</v>
      </c>
      <c r="K30" s="785">
        <v>0</v>
      </c>
      <c r="L30" s="885">
        <v>0</v>
      </c>
      <c r="M30" s="877">
        <f t="shared" si="4"/>
        <v>0</v>
      </c>
      <c r="N30" s="771">
        <f t="shared" si="5"/>
        <v>0</v>
      </c>
    </row>
    <row r="31" spans="1:14" x14ac:dyDescent="0.25">
      <c r="A31" s="1524"/>
      <c r="B31" s="514" t="s">
        <v>683</v>
      </c>
      <c r="C31" s="206" t="s">
        <v>1749</v>
      </c>
      <c r="D31" s="826">
        <v>0</v>
      </c>
      <c r="E31" s="779">
        <v>0</v>
      </c>
      <c r="F31" s="826">
        <v>0</v>
      </c>
      <c r="G31" s="779">
        <v>0</v>
      </c>
      <c r="H31" s="826">
        <v>0</v>
      </c>
      <c r="I31" s="779">
        <v>0</v>
      </c>
      <c r="J31" s="826">
        <v>0</v>
      </c>
      <c r="K31" s="785">
        <v>0</v>
      </c>
      <c r="L31" s="885">
        <v>0</v>
      </c>
      <c r="M31" s="877">
        <f t="shared" si="4"/>
        <v>0</v>
      </c>
      <c r="N31" s="771">
        <f t="shared" si="5"/>
        <v>0</v>
      </c>
    </row>
    <row r="32" spans="1:14" s="209" customFormat="1" x14ac:dyDescent="0.25">
      <c r="A32" s="1524"/>
      <c r="B32" s="517" t="s">
        <v>684</v>
      </c>
      <c r="C32" s="515" t="s">
        <v>685</v>
      </c>
      <c r="D32" s="703"/>
      <c r="E32" s="780">
        <f>SUM(E26:E31)</f>
        <v>8755499.9300002884</v>
      </c>
      <c r="F32" s="703"/>
      <c r="G32" s="780">
        <f>SUM(G26:G31)</f>
        <v>9604945.4300110042</v>
      </c>
      <c r="H32" s="703"/>
      <c r="I32" s="780">
        <f>SUM(I26:I31)</f>
        <v>9111389.8700156678</v>
      </c>
      <c r="J32" s="703"/>
      <c r="K32" s="787">
        <f>SUM(K26:K31)</f>
        <v>8947560.7400301956</v>
      </c>
      <c r="L32" s="888">
        <f>SUM(L26:L31)</f>
        <v>0</v>
      </c>
      <c r="M32" s="879"/>
      <c r="N32" s="773">
        <f>SUM(N26:N31)</f>
        <v>36419395.97005716</v>
      </c>
    </row>
    <row r="33" spans="1:14" x14ac:dyDescent="0.25">
      <c r="A33" s="1524"/>
      <c r="B33" s="514" t="s">
        <v>686</v>
      </c>
      <c r="C33" s="206" t="s">
        <v>1750</v>
      </c>
      <c r="D33" s="826">
        <v>0</v>
      </c>
      <c r="E33" s="779">
        <v>0</v>
      </c>
      <c r="F33" s="826">
        <v>0</v>
      </c>
      <c r="G33" s="779">
        <v>0</v>
      </c>
      <c r="H33" s="826">
        <v>0</v>
      </c>
      <c r="I33" s="779">
        <v>0</v>
      </c>
      <c r="J33" s="826">
        <v>0</v>
      </c>
      <c r="K33" s="785">
        <v>0</v>
      </c>
      <c r="L33" s="885">
        <v>0</v>
      </c>
      <c r="M33" s="880">
        <f t="shared" ref="M33:M38" si="6">D33+F33+H33+J33</f>
        <v>0</v>
      </c>
      <c r="N33" s="770">
        <f t="shared" ref="N33:N38" si="7">E33+G33+I33+K33+L33</f>
        <v>0</v>
      </c>
    </row>
    <row r="34" spans="1:14" x14ac:dyDescent="0.25">
      <c r="A34" s="1524"/>
      <c r="B34" s="514" t="s">
        <v>687</v>
      </c>
      <c r="C34" s="206" t="s">
        <v>1751</v>
      </c>
      <c r="D34" s="826">
        <v>0</v>
      </c>
      <c r="E34" s="779">
        <v>0</v>
      </c>
      <c r="F34" s="826">
        <v>0</v>
      </c>
      <c r="G34" s="779">
        <v>0</v>
      </c>
      <c r="H34" s="826">
        <v>0</v>
      </c>
      <c r="I34" s="779">
        <v>0</v>
      </c>
      <c r="J34" s="826">
        <v>0</v>
      </c>
      <c r="K34" s="785">
        <v>0</v>
      </c>
      <c r="L34" s="885">
        <v>0</v>
      </c>
      <c r="M34" s="877">
        <f t="shared" si="6"/>
        <v>0</v>
      </c>
      <c r="N34" s="771">
        <f t="shared" si="7"/>
        <v>0</v>
      </c>
    </row>
    <row r="35" spans="1:14" x14ac:dyDescent="0.25">
      <c r="A35" s="1524"/>
      <c r="B35" s="514" t="s">
        <v>688</v>
      </c>
      <c r="C35" s="206" t="s">
        <v>1752</v>
      </c>
      <c r="D35" s="826">
        <v>0</v>
      </c>
      <c r="E35" s="779">
        <v>0</v>
      </c>
      <c r="F35" s="826">
        <v>0</v>
      </c>
      <c r="G35" s="779">
        <v>0</v>
      </c>
      <c r="H35" s="826">
        <v>0</v>
      </c>
      <c r="I35" s="779">
        <v>0</v>
      </c>
      <c r="J35" s="826">
        <v>0</v>
      </c>
      <c r="K35" s="785">
        <v>0</v>
      </c>
      <c r="L35" s="885">
        <v>0</v>
      </c>
      <c r="M35" s="877">
        <f t="shared" si="6"/>
        <v>0</v>
      </c>
      <c r="N35" s="771">
        <f t="shared" si="7"/>
        <v>0</v>
      </c>
    </row>
    <row r="36" spans="1:14" x14ac:dyDescent="0.25">
      <c r="A36" s="1524"/>
      <c r="B36" s="514" t="s">
        <v>689</v>
      </c>
      <c r="C36" s="206" t="s">
        <v>1753</v>
      </c>
      <c r="D36" s="826">
        <v>0</v>
      </c>
      <c r="E36" s="779">
        <v>0</v>
      </c>
      <c r="F36" s="826">
        <v>0</v>
      </c>
      <c r="G36" s="779">
        <v>0</v>
      </c>
      <c r="H36" s="826">
        <v>0</v>
      </c>
      <c r="I36" s="779">
        <v>0</v>
      </c>
      <c r="J36" s="826">
        <v>0</v>
      </c>
      <c r="K36" s="785">
        <v>0</v>
      </c>
      <c r="L36" s="885">
        <v>0</v>
      </c>
      <c r="M36" s="877">
        <f t="shared" si="6"/>
        <v>0</v>
      </c>
      <c r="N36" s="771">
        <f t="shared" si="7"/>
        <v>0</v>
      </c>
    </row>
    <row r="37" spans="1:14" x14ac:dyDescent="0.25">
      <c r="A37" s="1524"/>
      <c r="B37" s="514" t="s">
        <v>690</v>
      </c>
      <c r="C37" s="206" t="s">
        <v>1754</v>
      </c>
      <c r="D37" s="826">
        <v>0</v>
      </c>
      <c r="E37" s="779">
        <v>0</v>
      </c>
      <c r="F37" s="826">
        <v>0</v>
      </c>
      <c r="G37" s="779">
        <v>0</v>
      </c>
      <c r="H37" s="826">
        <v>0</v>
      </c>
      <c r="I37" s="779">
        <v>0</v>
      </c>
      <c r="J37" s="826">
        <v>0</v>
      </c>
      <c r="K37" s="785">
        <v>0</v>
      </c>
      <c r="L37" s="885">
        <v>0</v>
      </c>
      <c r="M37" s="877">
        <f t="shared" si="6"/>
        <v>0</v>
      </c>
      <c r="N37" s="771">
        <f t="shared" si="7"/>
        <v>0</v>
      </c>
    </row>
    <row r="38" spans="1:14" x14ac:dyDescent="0.25">
      <c r="A38" s="1524"/>
      <c r="B38" s="514" t="s">
        <v>691</v>
      </c>
      <c r="C38" s="206" t="s">
        <v>1755</v>
      </c>
      <c r="D38" s="826">
        <v>0</v>
      </c>
      <c r="E38" s="779">
        <v>0</v>
      </c>
      <c r="F38" s="826">
        <v>0</v>
      </c>
      <c r="G38" s="779">
        <v>0</v>
      </c>
      <c r="H38" s="826">
        <v>0</v>
      </c>
      <c r="I38" s="779">
        <v>0</v>
      </c>
      <c r="J38" s="826">
        <v>0</v>
      </c>
      <c r="K38" s="785">
        <v>0</v>
      </c>
      <c r="L38" s="885">
        <v>0</v>
      </c>
      <c r="M38" s="877">
        <f t="shared" si="6"/>
        <v>0</v>
      </c>
      <c r="N38" s="771">
        <f t="shared" si="7"/>
        <v>0</v>
      </c>
    </row>
    <row r="39" spans="1:14" s="209" customFormat="1" x14ac:dyDescent="0.25">
      <c r="A39" s="1524"/>
      <c r="B39" s="517" t="s">
        <v>781</v>
      </c>
      <c r="C39" s="515" t="s">
        <v>692</v>
      </c>
      <c r="D39" s="703"/>
      <c r="E39" s="780">
        <f>SUM(E33:E38)</f>
        <v>0</v>
      </c>
      <c r="F39" s="703"/>
      <c r="G39" s="780">
        <f>SUM(G33:G38)</f>
        <v>0</v>
      </c>
      <c r="H39" s="703"/>
      <c r="I39" s="780">
        <f>SUM(I33:I38)</f>
        <v>0</v>
      </c>
      <c r="J39" s="703"/>
      <c r="K39" s="787">
        <f>SUM(K33:K38)</f>
        <v>0</v>
      </c>
      <c r="L39" s="888">
        <f>SUM(L33:L38)</f>
        <v>0</v>
      </c>
      <c r="M39" s="881">
        <f>SUM(M33:M38)</f>
        <v>0</v>
      </c>
      <c r="N39" s="773">
        <f>SUM(N33:N38)</f>
        <v>0</v>
      </c>
    </row>
    <row r="40" spans="1:14" s="209" customFormat="1" ht="14.85" customHeight="1" x14ac:dyDescent="0.25">
      <c r="A40" s="1525"/>
      <c r="B40" s="516" t="s">
        <v>881</v>
      </c>
      <c r="C40" s="204" t="s">
        <v>68</v>
      </c>
      <c r="D40" s="703"/>
      <c r="E40" s="781">
        <f>E25+E32+E39</f>
        <v>30577328.01000078</v>
      </c>
      <c r="F40" s="703"/>
      <c r="G40" s="781">
        <f>G25+G32+G39</f>
        <v>34335132.43001157</v>
      </c>
      <c r="H40" s="703"/>
      <c r="I40" s="781">
        <f>I25+I32+I39</f>
        <v>35136248.940016337</v>
      </c>
      <c r="J40" s="703"/>
      <c r="K40" s="786">
        <f>K25+K32+K39</f>
        <v>35425368.150029927</v>
      </c>
      <c r="L40" s="886">
        <f>L25+L32+L39</f>
        <v>462</v>
      </c>
      <c r="M40" s="879"/>
      <c r="N40" s="772">
        <f>N25+N32+N39</f>
        <v>135474539.53005862</v>
      </c>
    </row>
    <row r="41" spans="1:14" ht="14.85" customHeight="1" x14ac:dyDescent="0.25">
      <c r="A41" s="1526" t="s">
        <v>302</v>
      </c>
      <c r="B41" s="512" t="s">
        <v>70</v>
      </c>
      <c r="C41" s="513" t="s">
        <v>57</v>
      </c>
      <c r="D41" s="825">
        <v>0</v>
      </c>
      <c r="E41" s="778">
        <v>0</v>
      </c>
      <c r="F41" s="825">
        <v>0</v>
      </c>
      <c r="G41" s="778">
        <v>0</v>
      </c>
      <c r="H41" s="825">
        <v>0</v>
      </c>
      <c r="I41" s="778">
        <v>0</v>
      </c>
      <c r="J41" s="878">
        <v>0</v>
      </c>
      <c r="K41" s="784">
        <v>0</v>
      </c>
      <c r="L41" s="887">
        <v>0</v>
      </c>
      <c r="M41" s="880">
        <f t="shared" ref="M41:M46" si="8">D41+F41+H41+J41</f>
        <v>0</v>
      </c>
      <c r="N41" s="770">
        <f t="shared" ref="N41:N46" si="9">E41+G41+I41+K41+L41</f>
        <v>0</v>
      </c>
    </row>
    <row r="42" spans="1:14" x14ac:dyDescent="0.25">
      <c r="A42" s="1524"/>
      <c r="B42" s="514" t="s">
        <v>71</v>
      </c>
      <c r="C42" s="206" t="s">
        <v>58</v>
      </c>
      <c r="D42" s="826">
        <v>0</v>
      </c>
      <c r="E42" s="779">
        <v>0</v>
      </c>
      <c r="F42" s="826">
        <v>0</v>
      </c>
      <c r="G42" s="779">
        <v>0</v>
      </c>
      <c r="H42" s="826">
        <v>0</v>
      </c>
      <c r="I42" s="779">
        <v>0</v>
      </c>
      <c r="J42" s="876">
        <v>0</v>
      </c>
      <c r="K42" s="785">
        <v>0</v>
      </c>
      <c r="L42" s="885">
        <v>0</v>
      </c>
      <c r="M42" s="877">
        <f t="shared" si="8"/>
        <v>0</v>
      </c>
      <c r="N42" s="771">
        <f t="shared" si="9"/>
        <v>0</v>
      </c>
    </row>
    <row r="43" spans="1:14" x14ac:dyDescent="0.25">
      <c r="A43" s="1524"/>
      <c r="B43" s="514" t="s">
        <v>72</v>
      </c>
      <c r="C43" s="206" t="s">
        <v>59</v>
      </c>
      <c r="D43" s="826">
        <v>0</v>
      </c>
      <c r="E43" s="779">
        <v>0</v>
      </c>
      <c r="F43" s="826">
        <v>0</v>
      </c>
      <c r="G43" s="779">
        <v>0</v>
      </c>
      <c r="H43" s="826">
        <v>0</v>
      </c>
      <c r="I43" s="779">
        <v>0</v>
      </c>
      <c r="J43" s="876">
        <v>0</v>
      </c>
      <c r="K43" s="785">
        <v>0</v>
      </c>
      <c r="L43" s="885">
        <v>0</v>
      </c>
      <c r="M43" s="877">
        <f t="shared" si="8"/>
        <v>0</v>
      </c>
      <c r="N43" s="771">
        <f t="shared" si="9"/>
        <v>0</v>
      </c>
    </row>
    <row r="44" spans="1:14" x14ac:dyDescent="0.25">
      <c r="A44" s="1524"/>
      <c r="B44" s="514" t="s">
        <v>44</v>
      </c>
      <c r="C44" s="206" t="s">
        <v>139</v>
      </c>
      <c r="D44" s="826">
        <v>0</v>
      </c>
      <c r="E44" s="779">
        <v>0</v>
      </c>
      <c r="F44" s="826">
        <v>0</v>
      </c>
      <c r="G44" s="779">
        <v>0</v>
      </c>
      <c r="H44" s="826">
        <v>0</v>
      </c>
      <c r="I44" s="779">
        <v>0</v>
      </c>
      <c r="J44" s="876">
        <v>0</v>
      </c>
      <c r="K44" s="785">
        <v>0</v>
      </c>
      <c r="L44" s="885">
        <v>0</v>
      </c>
      <c r="M44" s="877">
        <f t="shared" si="8"/>
        <v>0</v>
      </c>
      <c r="N44" s="771">
        <f t="shared" si="9"/>
        <v>0</v>
      </c>
    </row>
    <row r="45" spans="1:14" x14ac:dyDescent="0.25">
      <c r="A45" s="1524"/>
      <c r="B45" s="514" t="s">
        <v>41</v>
      </c>
      <c r="C45" s="206" t="s">
        <v>140</v>
      </c>
      <c r="D45" s="826">
        <v>0</v>
      </c>
      <c r="E45" s="779">
        <v>0</v>
      </c>
      <c r="F45" s="826">
        <v>0</v>
      </c>
      <c r="G45" s="779">
        <v>0</v>
      </c>
      <c r="H45" s="826">
        <v>0</v>
      </c>
      <c r="I45" s="779">
        <v>0</v>
      </c>
      <c r="J45" s="876">
        <v>0</v>
      </c>
      <c r="K45" s="785">
        <v>0</v>
      </c>
      <c r="L45" s="885">
        <v>0</v>
      </c>
      <c r="M45" s="877">
        <f t="shared" si="8"/>
        <v>0</v>
      </c>
      <c r="N45" s="771">
        <f t="shared" si="9"/>
        <v>0</v>
      </c>
    </row>
    <row r="46" spans="1:14" x14ac:dyDescent="0.25">
      <c r="A46" s="1524"/>
      <c r="B46" s="514" t="s">
        <v>42</v>
      </c>
      <c r="C46" s="206" t="s">
        <v>1737</v>
      </c>
      <c r="D46" s="826">
        <v>0</v>
      </c>
      <c r="E46" s="779">
        <v>0</v>
      </c>
      <c r="F46" s="826">
        <v>0</v>
      </c>
      <c r="G46" s="779">
        <v>0</v>
      </c>
      <c r="H46" s="826">
        <v>0</v>
      </c>
      <c r="I46" s="779">
        <v>0</v>
      </c>
      <c r="J46" s="876">
        <v>0</v>
      </c>
      <c r="K46" s="785">
        <v>0</v>
      </c>
      <c r="L46" s="885">
        <v>0</v>
      </c>
      <c r="M46" s="877">
        <f t="shared" si="8"/>
        <v>0</v>
      </c>
      <c r="N46" s="771">
        <f t="shared" si="9"/>
        <v>0</v>
      </c>
    </row>
    <row r="47" spans="1:14" s="209" customFormat="1" ht="14.85" customHeight="1" x14ac:dyDescent="0.25">
      <c r="A47" s="1525"/>
      <c r="B47" s="517" t="s">
        <v>43</v>
      </c>
      <c r="C47" s="515" t="s">
        <v>312</v>
      </c>
      <c r="D47" s="703"/>
      <c r="E47" s="780">
        <f>SUM(E41:E46)</f>
        <v>0</v>
      </c>
      <c r="F47" s="703"/>
      <c r="G47" s="780">
        <f>SUM(G41:G46)</f>
        <v>0</v>
      </c>
      <c r="H47" s="703"/>
      <c r="I47" s="780">
        <f>SUM(I41:I46)</f>
        <v>0</v>
      </c>
      <c r="J47" s="879"/>
      <c r="K47" s="787">
        <f>SUM(K41:K46)</f>
        <v>0</v>
      </c>
      <c r="L47" s="888">
        <f>SUM(L41:L46)</f>
        <v>0</v>
      </c>
      <c r="M47" s="879"/>
      <c r="N47" s="773">
        <f>SUM(N41:N46)</f>
        <v>0</v>
      </c>
    </row>
    <row r="48" spans="1:14" x14ac:dyDescent="0.25">
      <c r="A48" s="1521" t="s">
        <v>4</v>
      </c>
      <c r="B48" s="512" t="s">
        <v>74</v>
      </c>
      <c r="C48" s="513" t="s">
        <v>57</v>
      </c>
      <c r="D48" s="825">
        <v>0</v>
      </c>
      <c r="E48" s="778">
        <v>0</v>
      </c>
      <c r="F48" s="825">
        <v>0</v>
      </c>
      <c r="G48" s="778">
        <v>0</v>
      </c>
      <c r="H48" s="825">
        <v>0</v>
      </c>
      <c r="I48" s="778">
        <v>0</v>
      </c>
      <c r="J48" s="878">
        <v>0</v>
      </c>
      <c r="K48" s="784">
        <v>0</v>
      </c>
      <c r="L48" s="887">
        <v>0</v>
      </c>
      <c r="M48" s="880">
        <f t="shared" ref="M48:M53" si="10">D48+F48+H48+J48</f>
        <v>0</v>
      </c>
      <c r="N48" s="770">
        <f t="shared" ref="N48:N53" si="11">E48+G48+I48+K48+L48</f>
        <v>0</v>
      </c>
    </row>
    <row r="49" spans="1:14" x14ac:dyDescent="0.25">
      <c r="A49" s="1522"/>
      <c r="B49" s="514" t="s">
        <v>75</v>
      </c>
      <c r="C49" s="206" t="s">
        <v>58</v>
      </c>
      <c r="D49" s="826">
        <v>0</v>
      </c>
      <c r="E49" s="779">
        <v>0</v>
      </c>
      <c r="F49" s="876">
        <v>0</v>
      </c>
      <c r="G49" s="779">
        <v>0</v>
      </c>
      <c r="H49" s="876">
        <v>0</v>
      </c>
      <c r="I49" s="779">
        <v>0</v>
      </c>
      <c r="J49" s="876">
        <v>0</v>
      </c>
      <c r="K49" s="785">
        <v>0</v>
      </c>
      <c r="L49" s="885">
        <v>0</v>
      </c>
      <c r="M49" s="877">
        <f t="shared" si="10"/>
        <v>0</v>
      </c>
      <c r="N49" s="771">
        <f t="shared" si="11"/>
        <v>0</v>
      </c>
    </row>
    <row r="50" spans="1:14" x14ac:dyDescent="0.25">
      <c r="A50" s="1522"/>
      <c r="B50" s="514" t="s">
        <v>76</v>
      </c>
      <c r="C50" s="206" t="s">
        <v>59</v>
      </c>
      <c r="D50" s="826">
        <v>0</v>
      </c>
      <c r="E50" s="779">
        <v>0</v>
      </c>
      <c r="F50" s="826">
        <v>0</v>
      </c>
      <c r="G50" s="779">
        <v>0</v>
      </c>
      <c r="H50" s="826">
        <v>0</v>
      </c>
      <c r="I50" s="779">
        <v>0</v>
      </c>
      <c r="J50" s="876">
        <v>0</v>
      </c>
      <c r="K50" s="785">
        <v>0</v>
      </c>
      <c r="L50" s="885">
        <v>0</v>
      </c>
      <c r="M50" s="877">
        <f t="shared" si="10"/>
        <v>0</v>
      </c>
      <c r="N50" s="771">
        <f t="shared" si="11"/>
        <v>0</v>
      </c>
    </row>
    <row r="51" spans="1:14" x14ac:dyDescent="0.25">
      <c r="A51" s="1522"/>
      <c r="B51" s="514" t="s">
        <v>77</v>
      </c>
      <c r="C51" s="206" t="s">
        <v>139</v>
      </c>
      <c r="D51" s="826">
        <v>0</v>
      </c>
      <c r="E51" s="779">
        <v>0</v>
      </c>
      <c r="F51" s="826">
        <v>0</v>
      </c>
      <c r="G51" s="779">
        <v>0</v>
      </c>
      <c r="H51" s="826">
        <v>0</v>
      </c>
      <c r="I51" s="779">
        <v>0</v>
      </c>
      <c r="J51" s="876">
        <v>0</v>
      </c>
      <c r="K51" s="785">
        <v>0</v>
      </c>
      <c r="L51" s="885">
        <v>0</v>
      </c>
      <c r="M51" s="877">
        <f t="shared" si="10"/>
        <v>0</v>
      </c>
      <c r="N51" s="771">
        <f t="shared" si="11"/>
        <v>0</v>
      </c>
    </row>
    <row r="52" spans="1:14" x14ac:dyDescent="0.25">
      <c r="A52" s="1522"/>
      <c r="B52" s="514" t="s">
        <v>103</v>
      </c>
      <c r="C52" s="206" t="s">
        <v>140</v>
      </c>
      <c r="D52" s="826">
        <v>0</v>
      </c>
      <c r="E52" s="779">
        <v>0</v>
      </c>
      <c r="F52" s="826">
        <v>0</v>
      </c>
      <c r="G52" s="779">
        <v>0</v>
      </c>
      <c r="H52" s="826">
        <v>0</v>
      </c>
      <c r="I52" s="779">
        <v>0</v>
      </c>
      <c r="J52" s="876">
        <v>0</v>
      </c>
      <c r="K52" s="785">
        <v>0</v>
      </c>
      <c r="L52" s="885">
        <v>0</v>
      </c>
      <c r="M52" s="877">
        <f t="shared" si="10"/>
        <v>0</v>
      </c>
      <c r="N52" s="771">
        <f t="shared" si="11"/>
        <v>0</v>
      </c>
    </row>
    <row r="53" spans="1:14" x14ac:dyDescent="0.25">
      <c r="A53" s="1522"/>
      <c r="B53" s="514" t="s">
        <v>104</v>
      </c>
      <c r="C53" s="206" t="s">
        <v>1737</v>
      </c>
      <c r="D53" s="826">
        <v>0</v>
      </c>
      <c r="E53" s="779">
        <v>0</v>
      </c>
      <c r="F53" s="826">
        <v>0</v>
      </c>
      <c r="G53" s="779">
        <v>0</v>
      </c>
      <c r="H53" s="826">
        <v>0</v>
      </c>
      <c r="I53" s="779">
        <v>0</v>
      </c>
      <c r="J53" s="876">
        <v>0</v>
      </c>
      <c r="K53" s="785">
        <v>0</v>
      </c>
      <c r="L53" s="885">
        <v>0</v>
      </c>
      <c r="M53" s="877">
        <f t="shared" si="10"/>
        <v>0</v>
      </c>
      <c r="N53" s="771">
        <f t="shared" si="11"/>
        <v>0</v>
      </c>
    </row>
    <row r="54" spans="1:14" s="209" customFormat="1" ht="14.85" customHeight="1" x14ac:dyDescent="0.25">
      <c r="A54" s="1523"/>
      <c r="B54" s="517" t="s">
        <v>194</v>
      </c>
      <c r="C54" s="515" t="s">
        <v>73</v>
      </c>
      <c r="D54" s="703"/>
      <c r="E54" s="780">
        <f>SUM(E48:E53)</f>
        <v>0</v>
      </c>
      <c r="F54" s="703"/>
      <c r="G54" s="780">
        <f>SUM(G48:G53)</f>
        <v>0</v>
      </c>
      <c r="H54" s="703"/>
      <c r="I54" s="780">
        <f>SUM(I48:I53)</f>
        <v>0</v>
      </c>
      <c r="J54" s="879"/>
      <c r="K54" s="786">
        <f>SUM(K48:K53)</f>
        <v>0</v>
      </c>
      <c r="L54" s="886">
        <f>SUM(L48:L53)</f>
        <v>0</v>
      </c>
      <c r="M54" s="879"/>
      <c r="N54" s="772">
        <f>SUM(N48:N53)</f>
        <v>0</v>
      </c>
    </row>
    <row r="55" spans="1:14" x14ac:dyDescent="0.25">
      <c r="A55" s="1521" t="s">
        <v>156</v>
      </c>
      <c r="B55" s="512" t="s">
        <v>79</v>
      </c>
      <c r="C55" s="513" t="s">
        <v>57</v>
      </c>
      <c r="D55" s="825">
        <v>0</v>
      </c>
      <c r="E55" s="778">
        <v>0</v>
      </c>
      <c r="F55" s="825">
        <v>0</v>
      </c>
      <c r="G55" s="778">
        <v>0</v>
      </c>
      <c r="H55" s="825">
        <v>0</v>
      </c>
      <c r="I55" s="778">
        <v>0</v>
      </c>
      <c r="J55" s="825">
        <v>0</v>
      </c>
      <c r="K55" s="784">
        <v>0</v>
      </c>
      <c r="L55" s="887">
        <v>0</v>
      </c>
      <c r="M55" s="880">
        <f t="shared" ref="M55:M60" si="12">D55+F55+H55+J55</f>
        <v>0</v>
      </c>
      <c r="N55" s="770">
        <f t="shared" ref="N55:N60" si="13">E55+G55+I55+K55+L55</f>
        <v>0</v>
      </c>
    </row>
    <row r="56" spans="1:14" x14ac:dyDescent="0.25">
      <c r="A56" s="1522"/>
      <c r="B56" s="514" t="s">
        <v>80</v>
      </c>
      <c r="C56" s="206" t="s">
        <v>58</v>
      </c>
      <c r="D56" s="826">
        <v>0</v>
      </c>
      <c r="E56" s="779">
        <v>0</v>
      </c>
      <c r="F56" s="826">
        <v>0</v>
      </c>
      <c r="G56" s="779">
        <v>0</v>
      </c>
      <c r="H56" s="826">
        <v>0</v>
      </c>
      <c r="I56" s="779">
        <v>0</v>
      </c>
      <c r="J56" s="826">
        <v>0</v>
      </c>
      <c r="K56" s="785">
        <v>0</v>
      </c>
      <c r="L56" s="885">
        <v>0</v>
      </c>
      <c r="M56" s="877">
        <f t="shared" si="12"/>
        <v>0</v>
      </c>
      <c r="N56" s="771">
        <f t="shared" si="13"/>
        <v>0</v>
      </c>
    </row>
    <row r="57" spans="1:14" x14ac:dyDescent="0.25">
      <c r="A57" s="1522"/>
      <c r="B57" s="514" t="s">
        <v>81</v>
      </c>
      <c r="C57" s="206" t="s">
        <v>59</v>
      </c>
      <c r="D57" s="826">
        <v>0</v>
      </c>
      <c r="E57" s="779">
        <v>0</v>
      </c>
      <c r="F57" s="826">
        <v>0</v>
      </c>
      <c r="G57" s="779">
        <v>0</v>
      </c>
      <c r="H57" s="826">
        <v>0</v>
      </c>
      <c r="I57" s="779">
        <v>0</v>
      </c>
      <c r="J57" s="826">
        <v>0</v>
      </c>
      <c r="K57" s="785">
        <v>0</v>
      </c>
      <c r="L57" s="885">
        <v>0</v>
      </c>
      <c r="M57" s="877">
        <f t="shared" si="12"/>
        <v>0</v>
      </c>
      <c r="N57" s="771">
        <f t="shared" si="13"/>
        <v>0</v>
      </c>
    </row>
    <row r="58" spans="1:14" x14ac:dyDescent="0.25">
      <c r="A58" s="1522"/>
      <c r="B58" s="514" t="s">
        <v>82</v>
      </c>
      <c r="C58" s="206" t="s">
        <v>139</v>
      </c>
      <c r="D58" s="826">
        <v>0</v>
      </c>
      <c r="E58" s="779">
        <v>0</v>
      </c>
      <c r="F58" s="826">
        <v>0</v>
      </c>
      <c r="G58" s="779">
        <v>0</v>
      </c>
      <c r="H58" s="826">
        <v>0</v>
      </c>
      <c r="I58" s="779">
        <v>0</v>
      </c>
      <c r="J58" s="826">
        <v>0</v>
      </c>
      <c r="K58" s="785">
        <v>0</v>
      </c>
      <c r="L58" s="885">
        <v>0</v>
      </c>
      <c r="M58" s="877">
        <f t="shared" si="12"/>
        <v>0</v>
      </c>
      <c r="N58" s="771">
        <f t="shared" si="13"/>
        <v>0</v>
      </c>
    </row>
    <row r="59" spans="1:14" x14ac:dyDescent="0.25">
      <c r="A59" s="1522"/>
      <c r="B59" s="514" t="s">
        <v>216</v>
      </c>
      <c r="C59" s="206" t="s">
        <v>140</v>
      </c>
      <c r="D59" s="826">
        <v>0</v>
      </c>
      <c r="E59" s="779">
        <v>0</v>
      </c>
      <c r="F59" s="826">
        <v>0</v>
      </c>
      <c r="G59" s="779">
        <v>0</v>
      </c>
      <c r="H59" s="826">
        <v>0</v>
      </c>
      <c r="I59" s="779">
        <v>0</v>
      </c>
      <c r="J59" s="826">
        <v>0</v>
      </c>
      <c r="K59" s="785">
        <v>0</v>
      </c>
      <c r="L59" s="885">
        <v>0</v>
      </c>
      <c r="M59" s="877">
        <f t="shared" si="12"/>
        <v>0</v>
      </c>
      <c r="N59" s="771">
        <f t="shared" si="13"/>
        <v>0</v>
      </c>
    </row>
    <row r="60" spans="1:14" x14ac:dyDescent="0.25">
      <c r="A60" s="1522"/>
      <c r="B60" s="514" t="s">
        <v>215</v>
      </c>
      <c r="C60" s="206" t="s">
        <v>1737</v>
      </c>
      <c r="D60" s="826">
        <v>0</v>
      </c>
      <c r="E60" s="779">
        <v>0</v>
      </c>
      <c r="F60" s="826">
        <v>0</v>
      </c>
      <c r="G60" s="779">
        <v>0</v>
      </c>
      <c r="H60" s="826">
        <v>0</v>
      </c>
      <c r="I60" s="779">
        <v>0</v>
      </c>
      <c r="J60" s="826">
        <v>0</v>
      </c>
      <c r="K60" s="785">
        <v>0</v>
      </c>
      <c r="L60" s="885">
        <v>0</v>
      </c>
      <c r="M60" s="877">
        <f t="shared" si="12"/>
        <v>0</v>
      </c>
      <c r="N60" s="771">
        <f t="shared" si="13"/>
        <v>0</v>
      </c>
    </row>
    <row r="61" spans="1:14" s="209" customFormat="1" ht="14.85" customHeight="1" x14ac:dyDescent="0.25">
      <c r="A61" s="1523"/>
      <c r="B61" s="517" t="s">
        <v>214</v>
      </c>
      <c r="C61" s="515" t="s">
        <v>78</v>
      </c>
      <c r="D61" s="703"/>
      <c r="E61" s="781">
        <f>SUM(E55:E60)</f>
        <v>0</v>
      </c>
      <c r="F61" s="703"/>
      <c r="G61" s="781">
        <f>SUM(G55:G60)</f>
        <v>0</v>
      </c>
      <c r="H61" s="703"/>
      <c r="I61" s="781">
        <f>SUM(I55:I60)</f>
        <v>0</v>
      </c>
      <c r="J61" s="703"/>
      <c r="K61" s="786">
        <f>SUM(K55:K60)</f>
        <v>0</v>
      </c>
      <c r="L61" s="886">
        <f>SUM(L55:L60)</f>
        <v>0</v>
      </c>
      <c r="M61" s="879"/>
      <c r="N61" s="772">
        <f>SUM(N55:N60)</f>
        <v>0</v>
      </c>
    </row>
    <row r="62" spans="1:14" ht="14.85" customHeight="1" x14ac:dyDescent="0.25">
      <c r="A62" s="1521" t="s">
        <v>29</v>
      </c>
      <c r="B62" s="512" t="s">
        <v>84</v>
      </c>
      <c r="C62" s="513" t="s">
        <v>57</v>
      </c>
      <c r="D62" s="825">
        <v>0</v>
      </c>
      <c r="E62" s="778">
        <v>0</v>
      </c>
      <c r="F62" s="825">
        <v>0</v>
      </c>
      <c r="G62" s="778">
        <v>0</v>
      </c>
      <c r="H62" s="825">
        <v>0</v>
      </c>
      <c r="I62" s="778">
        <v>0</v>
      </c>
      <c r="J62" s="825">
        <v>0</v>
      </c>
      <c r="K62" s="784">
        <v>0</v>
      </c>
      <c r="L62" s="887">
        <v>0</v>
      </c>
      <c r="M62" s="880">
        <f t="shared" ref="M62:M67" si="14">D62+F62+H62+J62</f>
        <v>0</v>
      </c>
      <c r="N62" s="770">
        <f t="shared" ref="N62:N67" si="15">E62+G62+I62+K62+L62</f>
        <v>0</v>
      </c>
    </row>
    <row r="63" spans="1:14" ht="14.85" customHeight="1" x14ac:dyDescent="0.25">
      <c r="A63" s="1522"/>
      <c r="B63" s="514" t="s">
        <v>85</v>
      </c>
      <c r="C63" s="206" t="s">
        <v>58</v>
      </c>
      <c r="D63" s="826">
        <v>0</v>
      </c>
      <c r="E63" s="779">
        <v>0</v>
      </c>
      <c r="F63" s="826">
        <v>0</v>
      </c>
      <c r="G63" s="779">
        <v>0</v>
      </c>
      <c r="H63" s="826">
        <v>0</v>
      </c>
      <c r="I63" s="779">
        <v>0</v>
      </c>
      <c r="J63" s="826">
        <v>0</v>
      </c>
      <c r="K63" s="785">
        <v>0</v>
      </c>
      <c r="L63" s="885">
        <v>0</v>
      </c>
      <c r="M63" s="877">
        <f t="shared" si="14"/>
        <v>0</v>
      </c>
      <c r="N63" s="771">
        <f t="shared" si="15"/>
        <v>0</v>
      </c>
    </row>
    <row r="64" spans="1:14" x14ac:dyDescent="0.25">
      <c r="A64" s="1522"/>
      <c r="B64" s="514" t="s">
        <v>86</v>
      </c>
      <c r="C64" s="206" t="s">
        <v>59</v>
      </c>
      <c r="D64" s="826">
        <v>0</v>
      </c>
      <c r="E64" s="779">
        <v>0</v>
      </c>
      <c r="F64" s="826">
        <v>0</v>
      </c>
      <c r="G64" s="779">
        <v>0</v>
      </c>
      <c r="H64" s="826">
        <v>0</v>
      </c>
      <c r="I64" s="779">
        <v>0</v>
      </c>
      <c r="J64" s="826">
        <v>0</v>
      </c>
      <c r="K64" s="785">
        <v>0</v>
      </c>
      <c r="L64" s="885">
        <v>0</v>
      </c>
      <c r="M64" s="877">
        <f t="shared" si="14"/>
        <v>0</v>
      </c>
      <c r="N64" s="771">
        <f t="shared" si="15"/>
        <v>0</v>
      </c>
    </row>
    <row r="65" spans="1:14" x14ac:dyDescent="0.25">
      <c r="A65" s="1522"/>
      <c r="B65" s="514" t="s">
        <v>87</v>
      </c>
      <c r="C65" s="206" t="s">
        <v>139</v>
      </c>
      <c r="D65" s="826">
        <v>0</v>
      </c>
      <c r="E65" s="779">
        <v>0</v>
      </c>
      <c r="F65" s="826">
        <v>0</v>
      </c>
      <c r="G65" s="779">
        <v>0</v>
      </c>
      <c r="H65" s="826">
        <v>0</v>
      </c>
      <c r="I65" s="779">
        <v>0</v>
      </c>
      <c r="J65" s="826">
        <v>0</v>
      </c>
      <c r="K65" s="785">
        <v>0</v>
      </c>
      <c r="L65" s="885">
        <v>0</v>
      </c>
      <c r="M65" s="877">
        <f t="shared" si="14"/>
        <v>0</v>
      </c>
      <c r="N65" s="771">
        <f t="shared" si="15"/>
        <v>0</v>
      </c>
    </row>
    <row r="66" spans="1:14" x14ac:dyDescent="0.25">
      <c r="A66" s="1522"/>
      <c r="B66" s="514" t="s">
        <v>213</v>
      </c>
      <c r="C66" s="206" t="s">
        <v>140</v>
      </c>
      <c r="D66" s="826">
        <v>0</v>
      </c>
      <c r="E66" s="779">
        <v>0</v>
      </c>
      <c r="F66" s="826">
        <v>0</v>
      </c>
      <c r="G66" s="779">
        <v>0</v>
      </c>
      <c r="H66" s="826">
        <v>0</v>
      </c>
      <c r="I66" s="779">
        <v>0</v>
      </c>
      <c r="J66" s="826">
        <v>0</v>
      </c>
      <c r="K66" s="785">
        <v>0</v>
      </c>
      <c r="L66" s="885">
        <v>0</v>
      </c>
      <c r="M66" s="877">
        <f t="shared" si="14"/>
        <v>0</v>
      </c>
      <c r="N66" s="771">
        <f t="shared" si="15"/>
        <v>0</v>
      </c>
    </row>
    <row r="67" spans="1:14" x14ac:dyDescent="0.25">
      <c r="A67" s="1522"/>
      <c r="B67" s="514" t="s">
        <v>212</v>
      </c>
      <c r="C67" s="206" t="s">
        <v>1737</v>
      </c>
      <c r="D67" s="826">
        <v>0</v>
      </c>
      <c r="E67" s="779">
        <v>0</v>
      </c>
      <c r="F67" s="826">
        <v>0</v>
      </c>
      <c r="G67" s="779">
        <v>0</v>
      </c>
      <c r="H67" s="826">
        <v>0</v>
      </c>
      <c r="I67" s="779">
        <v>0</v>
      </c>
      <c r="J67" s="826">
        <v>0</v>
      </c>
      <c r="K67" s="785">
        <v>0</v>
      </c>
      <c r="L67" s="885">
        <v>0</v>
      </c>
      <c r="M67" s="877">
        <f t="shared" si="14"/>
        <v>0</v>
      </c>
      <c r="N67" s="771">
        <f t="shared" si="15"/>
        <v>0</v>
      </c>
    </row>
    <row r="68" spans="1:14" s="209" customFormat="1" x14ac:dyDescent="0.25">
      <c r="A68" s="1523"/>
      <c r="B68" s="516" t="s">
        <v>498</v>
      </c>
      <c r="C68" s="515" t="s">
        <v>83</v>
      </c>
      <c r="D68" s="703"/>
      <c r="E68" s="781">
        <f>SUM(E62:E67)</f>
        <v>0</v>
      </c>
      <c r="F68" s="703"/>
      <c r="G68" s="781">
        <f>SUM(G62:G67)</f>
        <v>0</v>
      </c>
      <c r="H68" s="703"/>
      <c r="I68" s="781">
        <f>SUM(I62:I67)</f>
        <v>0</v>
      </c>
      <c r="J68" s="703"/>
      <c r="K68" s="786">
        <f>SUM(K62:K67)</f>
        <v>0</v>
      </c>
      <c r="L68" s="886">
        <f>SUM(L62:L67)</f>
        <v>0</v>
      </c>
      <c r="M68" s="879"/>
      <c r="N68" s="772">
        <f>SUM(N62:N67)</f>
        <v>0</v>
      </c>
    </row>
    <row r="69" spans="1:14" x14ac:dyDescent="0.25">
      <c r="A69" s="1526" t="s">
        <v>3</v>
      </c>
      <c r="B69" s="512" t="s">
        <v>88</v>
      </c>
      <c r="C69" s="513" t="s">
        <v>1756</v>
      </c>
      <c r="D69" s="825">
        <v>3104973.5600000028</v>
      </c>
      <c r="E69" s="778">
        <v>259985.82999998046</v>
      </c>
      <c r="F69" s="825">
        <v>3327972.4999999967</v>
      </c>
      <c r="G69" s="778">
        <v>280254.79999986786</v>
      </c>
      <c r="H69" s="825">
        <v>1146738.6900000058</v>
      </c>
      <c r="I69" s="778">
        <v>96995.889999925261</v>
      </c>
      <c r="J69" s="825">
        <v>0</v>
      </c>
      <c r="K69" s="784">
        <v>0</v>
      </c>
      <c r="L69" s="887">
        <v>0</v>
      </c>
      <c r="M69" s="880">
        <f t="shared" ref="M69:M74" si="16">D69+F69+H69+J69</f>
        <v>7579684.7500000056</v>
      </c>
      <c r="N69" s="770">
        <f t="shared" ref="N69:N74" si="17">E69+G69+I69+K69+L69</f>
        <v>637236.51999977359</v>
      </c>
    </row>
    <row r="70" spans="1:14" ht="14.85" customHeight="1" x14ac:dyDescent="0.25">
      <c r="A70" s="1524"/>
      <c r="B70" s="514" t="s">
        <v>89</v>
      </c>
      <c r="C70" s="206" t="s">
        <v>1757</v>
      </c>
      <c r="D70" s="826">
        <v>3085700.5800000019</v>
      </c>
      <c r="E70" s="779">
        <v>15999370.250005282</v>
      </c>
      <c r="F70" s="826">
        <v>3389960.200000002</v>
      </c>
      <c r="G70" s="779">
        <v>17576968.680005696</v>
      </c>
      <c r="H70" s="826">
        <v>3555162.5399999907</v>
      </c>
      <c r="I70" s="779">
        <v>17634310.310005654</v>
      </c>
      <c r="J70" s="826">
        <v>3686321.359999991</v>
      </c>
      <c r="K70" s="785">
        <v>17878683.250045523</v>
      </c>
      <c r="L70" s="885">
        <v>0</v>
      </c>
      <c r="M70" s="877">
        <f t="shared" si="16"/>
        <v>13717144.679999985</v>
      </c>
      <c r="N70" s="771">
        <f t="shared" si="17"/>
        <v>69089332.490062147</v>
      </c>
    </row>
    <row r="71" spans="1:14" x14ac:dyDescent="0.25">
      <c r="A71" s="1524"/>
      <c r="B71" s="514" t="s">
        <v>90</v>
      </c>
      <c r="C71" s="206" t="s">
        <v>1744</v>
      </c>
      <c r="D71" s="826">
        <v>1574358.7000000011</v>
      </c>
      <c r="E71" s="779">
        <v>771446.67000122753</v>
      </c>
      <c r="F71" s="826">
        <v>1731101.7899999968</v>
      </c>
      <c r="G71" s="779">
        <v>848247.21000103408</v>
      </c>
      <c r="H71" s="826">
        <v>1818657.8299999968</v>
      </c>
      <c r="I71" s="779">
        <v>891147.96000084549</v>
      </c>
      <c r="J71" s="826">
        <v>1883930.8599999954</v>
      </c>
      <c r="K71" s="785">
        <v>923131.62000057613</v>
      </c>
      <c r="L71" s="885">
        <v>0</v>
      </c>
      <c r="M71" s="877">
        <f t="shared" si="16"/>
        <v>7008049.1799999904</v>
      </c>
      <c r="N71" s="771">
        <f t="shared" si="17"/>
        <v>3433973.4600036833</v>
      </c>
    </row>
    <row r="72" spans="1:14" x14ac:dyDescent="0.25">
      <c r="A72" s="1524"/>
      <c r="B72" s="514" t="s">
        <v>91</v>
      </c>
      <c r="C72" s="206" t="s">
        <v>1758</v>
      </c>
      <c r="D72" s="826">
        <v>1634127</v>
      </c>
      <c r="E72" s="779">
        <v>2434849.1499930862</v>
      </c>
      <c r="F72" s="826">
        <v>1784102</v>
      </c>
      <c r="G72" s="779">
        <v>2658311.9799925699</v>
      </c>
      <c r="H72" s="826">
        <v>1865773</v>
      </c>
      <c r="I72" s="779">
        <v>2780001.7699922509</v>
      </c>
      <c r="J72" s="826">
        <v>1932718</v>
      </c>
      <c r="K72" s="785">
        <v>2879749.8199918368</v>
      </c>
      <c r="L72" s="885">
        <v>0</v>
      </c>
      <c r="M72" s="877">
        <f t="shared" si="16"/>
        <v>7216720</v>
      </c>
      <c r="N72" s="771">
        <f t="shared" si="17"/>
        <v>10752912.719969744</v>
      </c>
    </row>
    <row r="73" spans="1:14" x14ac:dyDescent="0.25">
      <c r="A73" s="1524"/>
      <c r="B73" s="514" t="s">
        <v>261</v>
      </c>
      <c r="C73" s="206" t="s">
        <v>1759</v>
      </c>
      <c r="D73" s="826">
        <v>0</v>
      </c>
      <c r="E73" s="779">
        <v>0</v>
      </c>
      <c r="F73" s="826">
        <v>0</v>
      </c>
      <c r="G73" s="779">
        <v>0</v>
      </c>
      <c r="H73" s="826">
        <v>0</v>
      </c>
      <c r="I73" s="779">
        <v>0</v>
      </c>
      <c r="J73" s="826">
        <v>0</v>
      </c>
      <c r="K73" s="785">
        <v>0</v>
      </c>
      <c r="L73" s="885">
        <v>0</v>
      </c>
      <c r="M73" s="877">
        <f t="shared" si="16"/>
        <v>0</v>
      </c>
      <c r="N73" s="771">
        <f t="shared" si="17"/>
        <v>0</v>
      </c>
    </row>
    <row r="74" spans="1:14" x14ac:dyDescent="0.25">
      <c r="A74" s="1524"/>
      <c r="B74" s="514" t="s">
        <v>262</v>
      </c>
      <c r="C74" s="206" t="s">
        <v>1737</v>
      </c>
      <c r="D74" s="826">
        <v>0</v>
      </c>
      <c r="E74" s="779">
        <v>0</v>
      </c>
      <c r="F74" s="826">
        <v>0</v>
      </c>
      <c r="G74" s="779">
        <v>0</v>
      </c>
      <c r="H74" s="826">
        <v>0</v>
      </c>
      <c r="I74" s="779">
        <v>0</v>
      </c>
      <c r="J74" s="826">
        <v>0</v>
      </c>
      <c r="K74" s="785">
        <v>0</v>
      </c>
      <c r="L74" s="885">
        <v>0</v>
      </c>
      <c r="M74" s="877">
        <f t="shared" si="16"/>
        <v>0</v>
      </c>
      <c r="N74" s="771">
        <f t="shared" si="17"/>
        <v>0</v>
      </c>
    </row>
    <row r="75" spans="1:14" s="209" customFormat="1" x14ac:dyDescent="0.25">
      <c r="A75" s="1525"/>
      <c r="B75" s="517" t="s">
        <v>263</v>
      </c>
      <c r="C75" s="515" t="s">
        <v>92</v>
      </c>
      <c r="D75" s="703"/>
      <c r="E75" s="781">
        <f>SUM(E69:E74)</f>
        <v>19465651.899999574</v>
      </c>
      <c r="F75" s="703"/>
      <c r="G75" s="781">
        <f>SUM(G69:G74)</f>
        <v>21363782.669999164</v>
      </c>
      <c r="H75" s="703"/>
      <c r="I75" s="781">
        <f>SUM(I69:I74)</f>
        <v>21402455.929998677</v>
      </c>
      <c r="J75" s="703"/>
      <c r="K75" s="786">
        <f>SUM(K69:K74)</f>
        <v>21681564.690037936</v>
      </c>
      <c r="L75" s="886">
        <f>SUM(L69:L74)</f>
        <v>0</v>
      </c>
      <c r="M75" s="879"/>
      <c r="N75" s="772">
        <f>SUM(N69:N74)</f>
        <v>83913455.190035358</v>
      </c>
    </row>
    <row r="76" spans="1:14" x14ac:dyDescent="0.25">
      <c r="A76" s="1524" t="s">
        <v>6</v>
      </c>
      <c r="B76" s="514" t="s">
        <v>391</v>
      </c>
      <c r="C76" s="206" t="s">
        <v>1760</v>
      </c>
      <c r="D76" s="825">
        <v>0</v>
      </c>
      <c r="E76" s="778">
        <v>0</v>
      </c>
      <c r="F76" s="825">
        <v>0</v>
      </c>
      <c r="G76" s="778">
        <v>0</v>
      </c>
      <c r="H76" s="825">
        <v>0</v>
      </c>
      <c r="I76" s="778">
        <v>0</v>
      </c>
      <c r="J76" s="825">
        <v>0</v>
      </c>
      <c r="K76" s="784">
        <v>0</v>
      </c>
      <c r="L76" s="887">
        <v>0</v>
      </c>
      <c r="M76" s="880">
        <f t="shared" ref="M76:M81" si="18">D76+F76+H76+J76</f>
        <v>0</v>
      </c>
      <c r="N76" s="770">
        <f t="shared" ref="N76:N81" si="19">E76+G76+I76+K76+L76</f>
        <v>0</v>
      </c>
    </row>
    <row r="77" spans="1:14" x14ac:dyDescent="0.25">
      <c r="A77" s="1524"/>
      <c r="B77" s="514" t="s">
        <v>112</v>
      </c>
      <c r="C77" s="206" t="s">
        <v>1761</v>
      </c>
      <c r="D77" s="826">
        <v>0</v>
      </c>
      <c r="E77" s="779">
        <v>0</v>
      </c>
      <c r="F77" s="826">
        <v>0</v>
      </c>
      <c r="G77" s="779">
        <v>0</v>
      </c>
      <c r="H77" s="826">
        <v>0</v>
      </c>
      <c r="I77" s="779">
        <v>0</v>
      </c>
      <c r="J77" s="826">
        <v>0</v>
      </c>
      <c r="K77" s="785">
        <v>0</v>
      </c>
      <c r="L77" s="885">
        <v>0</v>
      </c>
      <c r="M77" s="877">
        <f t="shared" si="18"/>
        <v>0</v>
      </c>
      <c r="N77" s="771">
        <f t="shared" si="19"/>
        <v>0</v>
      </c>
    </row>
    <row r="78" spans="1:14" x14ac:dyDescent="0.25">
      <c r="A78" s="1524"/>
      <c r="B78" s="514" t="s">
        <v>114</v>
      </c>
      <c r="C78" s="206" t="s">
        <v>1762</v>
      </c>
      <c r="D78" s="826">
        <v>0</v>
      </c>
      <c r="E78" s="779">
        <v>0</v>
      </c>
      <c r="F78" s="826">
        <v>0</v>
      </c>
      <c r="G78" s="779">
        <v>0</v>
      </c>
      <c r="H78" s="826">
        <v>0</v>
      </c>
      <c r="I78" s="779">
        <v>0</v>
      </c>
      <c r="J78" s="826">
        <v>0</v>
      </c>
      <c r="K78" s="785">
        <v>0</v>
      </c>
      <c r="L78" s="885">
        <v>0</v>
      </c>
      <c r="M78" s="877">
        <f t="shared" si="18"/>
        <v>0</v>
      </c>
      <c r="N78" s="771">
        <f t="shared" si="19"/>
        <v>0</v>
      </c>
    </row>
    <row r="79" spans="1:14" x14ac:dyDescent="0.25">
      <c r="A79" s="1524"/>
      <c r="B79" s="514" t="s">
        <v>115</v>
      </c>
      <c r="C79" s="206" t="s">
        <v>1763</v>
      </c>
      <c r="D79" s="826">
        <v>0</v>
      </c>
      <c r="E79" s="779">
        <v>0</v>
      </c>
      <c r="F79" s="826">
        <v>0</v>
      </c>
      <c r="G79" s="779">
        <v>0</v>
      </c>
      <c r="H79" s="826">
        <v>0</v>
      </c>
      <c r="I79" s="779">
        <v>0</v>
      </c>
      <c r="J79" s="826">
        <v>0</v>
      </c>
      <c r="K79" s="785">
        <v>0</v>
      </c>
      <c r="L79" s="885">
        <v>0</v>
      </c>
      <c r="M79" s="877">
        <f t="shared" si="18"/>
        <v>0</v>
      </c>
      <c r="N79" s="771">
        <f t="shared" si="19"/>
        <v>0</v>
      </c>
    </row>
    <row r="80" spans="1:14" x14ac:dyDescent="0.25">
      <c r="A80" s="1524"/>
      <c r="B80" s="514" t="s">
        <v>116</v>
      </c>
      <c r="C80" s="206" t="s">
        <v>1759</v>
      </c>
      <c r="D80" s="826">
        <v>0</v>
      </c>
      <c r="E80" s="779">
        <v>0</v>
      </c>
      <c r="F80" s="826">
        <v>0</v>
      </c>
      <c r="G80" s="779">
        <v>0</v>
      </c>
      <c r="H80" s="826">
        <v>0</v>
      </c>
      <c r="I80" s="779">
        <v>0</v>
      </c>
      <c r="J80" s="826">
        <v>0</v>
      </c>
      <c r="K80" s="785">
        <v>0</v>
      </c>
      <c r="L80" s="885">
        <v>0</v>
      </c>
      <c r="M80" s="877">
        <f t="shared" si="18"/>
        <v>0</v>
      </c>
      <c r="N80" s="771">
        <f t="shared" si="19"/>
        <v>0</v>
      </c>
    </row>
    <row r="81" spans="1:14" x14ac:dyDescent="0.25">
      <c r="A81" s="1524"/>
      <c r="B81" s="514" t="s">
        <v>159</v>
      </c>
      <c r="C81" s="206" t="s">
        <v>1737</v>
      </c>
      <c r="D81" s="826">
        <v>0</v>
      </c>
      <c r="E81" s="779">
        <v>0</v>
      </c>
      <c r="F81" s="826">
        <v>0</v>
      </c>
      <c r="G81" s="779">
        <v>0</v>
      </c>
      <c r="H81" s="826">
        <v>0</v>
      </c>
      <c r="I81" s="779">
        <v>0</v>
      </c>
      <c r="J81" s="826">
        <v>0</v>
      </c>
      <c r="K81" s="785">
        <v>0</v>
      </c>
      <c r="L81" s="885">
        <v>0</v>
      </c>
      <c r="M81" s="877">
        <f t="shared" si="18"/>
        <v>0</v>
      </c>
      <c r="N81" s="771">
        <f t="shared" si="19"/>
        <v>0</v>
      </c>
    </row>
    <row r="82" spans="1:14" s="209" customFormat="1" x14ac:dyDescent="0.25">
      <c r="A82" s="1525"/>
      <c r="B82" s="516" t="s">
        <v>442</v>
      </c>
      <c r="C82" s="515" t="s">
        <v>392</v>
      </c>
      <c r="D82" s="703"/>
      <c r="E82" s="781">
        <f>SUM(E76:E81)</f>
        <v>0</v>
      </c>
      <c r="F82" s="703"/>
      <c r="G82" s="781">
        <f>SUM(G76:G81)</f>
        <v>0</v>
      </c>
      <c r="H82" s="703"/>
      <c r="I82" s="781">
        <f>SUM(I76:I81)</f>
        <v>0</v>
      </c>
      <c r="J82" s="703"/>
      <c r="K82" s="786">
        <f>SUM(K76:K81)</f>
        <v>0</v>
      </c>
      <c r="L82" s="886">
        <f>SUM(L76:L81)</f>
        <v>0</v>
      </c>
      <c r="M82" s="879"/>
      <c r="N82" s="772">
        <f>SUM(N76:N81)</f>
        <v>0</v>
      </c>
    </row>
    <row r="83" spans="1:14" s="209" customFormat="1" ht="15.75" thickBot="1" x14ac:dyDescent="0.3">
      <c r="A83" s="767"/>
      <c r="B83" s="695">
        <v>9</v>
      </c>
      <c r="C83" s="696" t="s">
        <v>93</v>
      </c>
      <c r="D83" s="704"/>
      <c r="E83" s="782">
        <f>E18+E40+E47+E54+E61+E68+E75+E82</f>
        <v>50042979.910000354</v>
      </c>
      <c r="F83" s="704"/>
      <c r="G83" s="782">
        <f>G18+G40+G47+G54+G61+G68+G75+G82</f>
        <v>55698915.100010738</v>
      </c>
      <c r="H83" s="704"/>
      <c r="I83" s="782">
        <f>I18+I40+I47+I54+I61+I68+I75+I82</f>
        <v>56538704.87001501</v>
      </c>
      <c r="J83" s="704"/>
      <c r="K83" s="788">
        <f>K18+K40+K47+K54+K61+K68+K75+K82</f>
        <v>57106932.840067863</v>
      </c>
      <c r="L83" s="755">
        <f>L18+L40+L47+L54+L61+L68+L75+L82</f>
        <v>462</v>
      </c>
      <c r="M83" s="882"/>
      <c r="N83" s="774">
        <f>N18+N40+N47+N54+N61+N68+N75+N82</f>
        <v>219387994.72009397</v>
      </c>
    </row>
    <row r="85" spans="1:14" x14ac:dyDescent="0.25">
      <c r="A85" s="511"/>
    </row>
  </sheetData>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V107"/>
  <sheetViews>
    <sheetView topLeftCell="A16" zoomScaleNormal="100" workbookViewId="0"/>
  </sheetViews>
  <sheetFormatPr defaultRowHeight="15" x14ac:dyDescent="0.25"/>
  <cols>
    <col min="1" max="1" width="6" customWidth="1"/>
  </cols>
  <sheetData>
    <row r="1" spans="1:22" ht="18.75" x14ac:dyDescent="0.3">
      <c r="A1" s="720" t="s">
        <v>659</v>
      </c>
      <c r="B1" s="63"/>
      <c r="C1" s="63"/>
      <c r="D1" s="63"/>
      <c r="E1" s="63"/>
      <c r="F1" s="63"/>
      <c r="G1" s="63"/>
      <c r="H1" s="63"/>
      <c r="I1" s="63"/>
      <c r="J1" s="63"/>
      <c r="K1" s="721"/>
      <c r="L1" s="63"/>
      <c r="M1" s="63"/>
      <c r="N1" s="63"/>
      <c r="O1" s="63"/>
      <c r="P1" s="63"/>
      <c r="Q1" s="66"/>
      <c r="R1" s="66"/>
      <c r="S1" s="66"/>
      <c r="T1" s="66"/>
      <c r="U1" s="66"/>
      <c r="V1" s="66"/>
    </row>
    <row r="2" spans="1:22" x14ac:dyDescent="0.25">
      <c r="A2" s="63"/>
      <c r="B2" s="63"/>
      <c r="C2" s="63"/>
      <c r="D2" s="63"/>
      <c r="E2" s="63"/>
      <c r="F2" s="63"/>
      <c r="G2" s="63"/>
      <c r="H2" s="63"/>
      <c r="I2" s="63"/>
      <c r="J2" s="63"/>
      <c r="K2" s="63"/>
      <c r="L2" s="63"/>
      <c r="M2" s="63"/>
      <c r="N2" s="63"/>
      <c r="O2" s="63"/>
      <c r="P2" s="63"/>
      <c r="Q2" s="66"/>
      <c r="R2" s="66"/>
      <c r="S2" s="66"/>
      <c r="T2" s="66"/>
      <c r="U2" s="66"/>
      <c r="V2" s="66"/>
    </row>
    <row r="3" spans="1:22" x14ac:dyDescent="0.25">
      <c r="A3" s="722" t="s">
        <v>404</v>
      </c>
      <c r="B3" s="63"/>
      <c r="C3" s="63"/>
      <c r="D3" s="63"/>
      <c r="E3" s="63"/>
      <c r="F3" s="63"/>
      <c r="G3" s="63"/>
      <c r="H3" s="63"/>
      <c r="I3" s="63"/>
      <c r="J3" s="63"/>
      <c r="K3" s="63"/>
      <c r="L3" s="63"/>
      <c r="M3" s="63"/>
      <c r="N3" s="63"/>
      <c r="O3" s="63"/>
      <c r="P3" s="63"/>
      <c r="Q3" s="66"/>
      <c r="R3" s="66"/>
      <c r="S3" s="66"/>
      <c r="T3" s="66"/>
      <c r="U3" s="66"/>
      <c r="V3" s="66"/>
    </row>
    <row r="4" spans="1:22" x14ac:dyDescent="0.25">
      <c r="A4" s="63" t="s">
        <v>798</v>
      </c>
      <c r="B4" s="63"/>
      <c r="C4" s="63"/>
      <c r="D4" s="63"/>
      <c r="E4" s="63"/>
      <c r="F4" s="63"/>
      <c r="G4" s="63"/>
      <c r="H4" s="63"/>
      <c r="I4" s="63"/>
      <c r="J4" s="63"/>
      <c r="K4" s="63"/>
      <c r="L4" s="63"/>
      <c r="M4" s="63"/>
      <c r="N4" s="63"/>
      <c r="O4" s="63"/>
      <c r="P4" s="63"/>
      <c r="Q4" s="66"/>
      <c r="R4" s="66"/>
      <c r="S4" s="66"/>
      <c r="T4" s="66"/>
      <c r="U4" s="66"/>
      <c r="V4" s="66"/>
    </row>
    <row r="5" spans="1:22" x14ac:dyDescent="0.25">
      <c r="A5" s="63" t="s">
        <v>1322</v>
      </c>
      <c r="B5" s="63"/>
      <c r="C5" s="63"/>
      <c r="D5" s="63"/>
      <c r="E5" s="63"/>
      <c r="F5" s="63"/>
      <c r="G5" s="63"/>
      <c r="H5" s="63"/>
      <c r="I5" s="63"/>
      <c r="J5" s="63"/>
      <c r="K5" s="63"/>
      <c r="L5" s="63"/>
      <c r="M5" s="63"/>
      <c r="N5" s="63"/>
      <c r="O5" s="63"/>
      <c r="P5" s="63"/>
      <c r="Q5" s="66"/>
      <c r="R5" s="66"/>
      <c r="S5" s="66"/>
      <c r="T5" s="66"/>
      <c r="U5" s="66"/>
      <c r="V5" s="66"/>
    </row>
    <row r="6" spans="1:22" x14ac:dyDescent="0.25">
      <c r="A6" s="63"/>
      <c r="B6" s="63"/>
      <c r="C6" s="63"/>
      <c r="D6" s="63"/>
      <c r="E6" s="63"/>
      <c r="F6" s="63"/>
      <c r="G6" s="63"/>
      <c r="H6" s="63"/>
      <c r="I6" s="63"/>
      <c r="J6" s="63"/>
      <c r="K6" s="63"/>
      <c r="L6" s="63"/>
      <c r="M6" s="63"/>
      <c r="N6" s="63"/>
      <c r="O6" s="63"/>
      <c r="P6" s="63"/>
      <c r="Q6" s="66"/>
      <c r="R6" s="66"/>
      <c r="S6" s="66"/>
      <c r="T6" s="66"/>
      <c r="U6" s="66"/>
      <c r="V6" s="66"/>
    </row>
    <row r="7" spans="1:22" x14ac:dyDescent="0.25">
      <c r="A7" s="723" t="s">
        <v>405</v>
      </c>
      <c r="B7" s="63"/>
      <c r="C7" s="63"/>
      <c r="D7" s="63"/>
      <c r="E7" s="63"/>
      <c r="F7" s="63"/>
      <c r="G7" s="63"/>
      <c r="H7" s="63"/>
      <c r="I7" s="63"/>
      <c r="J7" s="63"/>
      <c r="K7" s="63"/>
      <c r="L7" s="63"/>
      <c r="M7" s="63"/>
      <c r="N7" s="63"/>
      <c r="O7" s="63"/>
      <c r="P7" s="63"/>
      <c r="Q7" s="66"/>
      <c r="R7" s="66"/>
      <c r="S7" s="66"/>
      <c r="T7" s="66"/>
      <c r="U7" s="66"/>
      <c r="V7" s="66"/>
    </row>
    <row r="8" spans="1:22" ht="17.25" customHeight="1" x14ac:dyDescent="0.25">
      <c r="A8" s="1412" t="s">
        <v>1500</v>
      </c>
      <c r="B8" s="1412"/>
      <c r="C8" s="1412"/>
      <c r="D8" s="1412"/>
      <c r="E8" s="1412"/>
      <c r="F8" s="1412"/>
      <c r="G8" s="1412"/>
      <c r="H8" s="1412"/>
      <c r="I8" s="1412"/>
      <c r="J8" s="1412"/>
      <c r="K8" s="1412"/>
      <c r="L8" s="1412"/>
      <c r="M8" s="1412"/>
      <c r="N8" s="1412"/>
      <c r="O8" s="1412"/>
      <c r="P8" s="63"/>
      <c r="Q8" s="66"/>
      <c r="R8" s="66"/>
      <c r="S8" s="66"/>
      <c r="T8" s="66"/>
      <c r="U8" s="66"/>
      <c r="V8" s="66"/>
    </row>
    <row r="9" spans="1:22" x14ac:dyDescent="0.25">
      <c r="A9" s="1412"/>
      <c r="B9" s="1412"/>
      <c r="C9" s="1412"/>
      <c r="D9" s="1412"/>
      <c r="E9" s="1412"/>
      <c r="F9" s="1412"/>
      <c r="G9" s="1412"/>
      <c r="H9" s="1412"/>
      <c r="I9" s="1412"/>
      <c r="J9" s="1412"/>
      <c r="K9" s="1412"/>
      <c r="L9" s="1412"/>
      <c r="M9" s="1412"/>
      <c r="N9" s="1412"/>
      <c r="O9" s="1412"/>
      <c r="P9" s="63"/>
      <c r="Q9" s="66"/>
      <c r="R9" s="66"/>
      <c r="S9" s="66"/>
      <c r="T9" s="66"/>
      <c r="U9" s="66"/>
      <c r="V9" s="66"/>
    </row>
    <row r="10" spans="1:22" x14ac:dyDescent="0.25">
      <c r="A10" s="1412"/>
      <c r="B10" s="1412"/>
      <c r="C10" s="1412"/>
      <c r="D10" s="1412"/>
      <c r="E10" s="1412"/>
      <c r="F10" s="1412"/>
      <c r="G10" s="1412"/>
      <c r="H10" s="1412"/>
      <c r="I10" s="1412"/>
      <c r="J10" s="1412"/>
      <c r="K10" s="1412"/>
      <c r="L10" s="1412"/>
      <c r="M10" s="1412"/>
      <c r="N10" s="1412"/>
      <c r="O10" s="1412"/>
      <c r="P10" s="63"/>
      <c r="Q10" s="66"/>
      <c r="R10" s="66"/>
      <c r="S10" s="66"/>
      <c r="T10" s="66"/>
      <c r="U10" s="66"/>
      <c r="V10" s="66"/>
    </row>
    <row r="11" spans="1:22" x14ac:dyDescent="0.25">
      <c r="A11" s="1412"/>
      <c r="B11" s="1412"/>
      <c r="C11" s="1412"/>
      <c r="D11" s="1412"/>
      <c r="E11" s="1412"/>
      <c r="F11" s="1412"/>
      <c r="G11" s="1412"/>
      <c r="H11" s="1412"/>
      <c r="I11" s="1412"/>
      <c r="J11" s="1412"/>
      <c r="K11" s="1412"/>
      <c r="L11" s="1412"/>
      <c r="M11" s="1412"/>
      <c r="N11" s="1412"/>
      <c r="O11" s="1412"/>
      <c r="P11" s="63"/>
      <c r="Q11" s="66"/>
      <c r="R11" s="66"/>
      <c r="S11" s="66"/>
      <c r="T11" s="66"/>
      <c r="U11" s="66"/>
      <c r="V11" s="66"/>
    </row>
    <row r="12" spans="1:22" x14ac:dyDescent="0.25">
      <c r="A12" s="1412"/>
      <c r="B12" s="1412"/>
      <c r="C12" s="1412"/>
      <c r="D12" s="1412"/>
      <c r="E12" s="1412"/>
      <c r="F12" s="1412"/>
      <c r="G12" s="1412"/>
      <c r="H12" s="1412"/>
      <c r="I12" s="1412"/>
      <c r="J12" s="1412"/>
      <c r="K12" s="1412"/>
      <c r="L12" s="1412"/>
      <c r="M12" s="1412"/>
      <c r="N12" s="1412"/>
      <c r="O12" s="1412"/>
      <c r="P12" s="63"/>
      <c r="Q12" s="66"/>
      <c r="R12" s="66"/>
      <c r="S12" s="66"/>
      <c r="T12" s="66"/>
      <c r="U12" s="66"/>
      <c r="V12" s="66"/>
    </row>
    <row r="13" spans="1:22" x14ac:dyDescent="0.25">
      <c r="A13" s="63"/>
      <c r="B13" s="63"/>
      <c r="C13" s="63"/>
      <c r="D13" s="63"/>
      <c r="E13" s="63"/>
      <c r="F13" s="63"/>
      <c r="G13" s="63"/>
      <c r="H13" s="63"/>
      <c r="I13" s="63"/>
      <c r="J13" s="63"/>
      <c r="K13" s="63"/>
      <c r="L13" s="63"/>
      <c r="M13" s="63"/>
      <c r="N13" s="63"/>
      <c r="O13" s="63"/>
      <c r="P13" s="63"/>
      <c r="Q13" s="66"/>
      <c r="R13" s="66"/>
      <c r="S13" s="66"/>
      <c r="T13" s="66"/>
      <c r="U13" s="66"/>
      <c r="V13" s="66"/>
    </row>
    <row r="14" spans="1:22" x14ac:dyDescent="0.25">
      <c r="A14" s="723" t="s">
        <v>406</v>
      </c>
      <c r="B14" s="63"/>
      <c r="C14" s="63"/>
      <c r="D14" s="63"/>
      <c r="E14" s="63"/>
      <c r="F14" s="63"/>
      <c r="G14" s="63"/>
      <c r="H14" s="63"/>
      <c r="I14" s="63"/>
      <c r="J14" s="63"/>
      <c r="K14" s="63"/>
      <c r="L14" s="63"/>
      <c r="M14" s="63"/>
      <c r="N14" s="63"/>
      <c r="O14" s="63"/>
      <c r="P14" s="63"/>
      <c r="Q14" s="66"/>
      <c r="R14" s="66"/>
      <c r="S14" s="66"/>
      <c r="T14" s="66"/>
      <c r="U14" s="66"/>
      <c r="V14" s="66"/>
    </row>
    <row r="15" spans="1:22" x14ac:dyDescent="0.25">
      <c r="A15" s="1411" t="s">
        <v>1530</v>
      </c>
      <c r="B15" s="1411"/>
      <c r="C15" s="1411"/>
      <c r="D15" s="1411"/>
      <c r="E15" s="1411"/>
      <c r="F15" s="1411"/>
      <c r="G15" s="1411"/>
      <c r="H15" s="1411"/>
      <c r="I15" s="1411"/>
      <c r="J15" s="1411"/>
      <c r="K15" s="1411"/>
      <c r="L15" s="1411"/>
      <c r="M15" s="1411"/>
      <c r="N15" s="1411"/>
      <c r="O15" s="1411"/>
      <c r="P15" s="63"/>
      <c r="Q15" s="66"/>
      <c r="R15" s="66"/>
      <c r="S15" s="66"/>
      <c r="T15" s="66"/>
      <c r="U15" s="66"/>
      <c r="V15" s="66"/>
    </row>
    <row r="16" spans="1:22" x14ac:dyDescent="0.25">
      <c r="A16" s="1411"/>
      <c r="B16" s="1411"/>
      <c r="C16" s="1411"/>
      <c r="D16" s="1411"/>
      <c r="E16" s="1411"/>
      <c r="F16" s="1411"/>
      <c r="G16" s="1411"/>
      <c r="H16" s="1411"/>
      <c r="I16" s="1411"/>
      <c r="J16" s="1411"/>
      <c r="K16" s="1411"/>
      <c r="L16" s="1411"/>
      <c r="M16" s="1411"/>
      <c r="N16" s="1411"/>
      <c r="O16" s="1411"/>
      <c r="P16" s="63"/>
      <c r="Q16" s="66"/>
      <c r="R16" s="66"/>
      <c r="S16" s="66"/>
      <c r="T16" s="66"/>
      <c r="U16" s="66"/>
      <c r="V16" s="66"/>
    </row>
    <row r="17" spans="1:22" x14ac:dyDescent="0.25">
      <c r="A17" s="1411"/>
      <c r="B17" s="1411"/>
      <c r="C17" s="1411"/>
      <c r="D17" s="1411"/>
      <c r="E17" s="1411"/>
      <c r="F17" s="1411"/>
      <c r="G17" s="1411"/>
      <c r="H17" s="1411"/>
      <c r="I17" s="1411"/>
      <c r="J17" s="1411"/>
      <c r="K17" s="1411"/>
      <c r="L17" s="1411"/>
      <c r="M17" s="1411"/>
      <c r="N17" s="1411"/>
      <c r="O17" s="1411"/>
      <c r="P17" s="63"/>
      <c r="Q17" s="66"/>
      <c r="R17" s="66"/>
      <c r="S17" s="66"/>
      <c r="T17" s="66"/>
      <c r="U17" s="66"/>
      <c r="V17" s="66"/>
    </row>
    <row r="18" spans="1:22" ht="32.1" customHeight="1" x14ac:dyDescent="0.25">
      <c r="A18" s="1411"/>
      <c r="B18" s="1411"/>
      <c r="C18" s="1411"/>
      <c r="D18" s="1411"/>
      <c r="E18" s="1411"/>
      <c r="F18" s="1411"/>
      <c r="G18" s="1411"/>
      <c r="H18" s="1411"/>
      <c r="I18" s="1411"/>
      <c r="J18" s="1411"/>
      <c r="K18" s="1411"/>
      <c r="L18" s="1411"/>
      <c r="M18" s="1411"/>
      <c r="N18" s="1411"/>
      <c r="O18" s="1411"/>
      <c r="P18" s="63"/>
      <c r="Q18" s="66"/>
      <c r="R18" s="66"/>
      <c r="S18" s="66"/>
      <c r="T18" s="66"/>
      <c r="U18" s="66"/>
      <c r="V18" s="66"/>
    </row>
    <row r="19" spans="1:22" x14ac:dyDescent="0.25">
      <c r="A19" s="724" t="s">
        <v>786</v>
      </c>
      <c r="B19" s="63"/>
      <c r="C19" s="63"/>
      <c r="D19" s="63"/>
      <c r="E19" s="63"/>
      <c r="F19" s="63"/>
      <c r="G19" s="63"/>
      <c r="H19" s="63"/>
      <c r="I19" s="63"/>
      <c r="J19" s="63"/>
      <c r="K19" s="63"/>
      <c r="L19" s="63"/>
      <c r="M19" s="63"/>
      <c r="N19" s="63"/>
      <c r="O19" s="63"/>
      <c r="P19" s="63"/>
      <c r="Q19" s="66"/>
      <c r="R19" s="66"/>
      <c r="S19" s="66"/>
      <c r="T19" s="66"/>
      <c r="U19" s="66"/>
      <c r="V19" s="66"/>
    </row>
    <row r="20" spans="1:22" x14ac:dyDescent="0.25">
      <c r="A20" s="725" t="s">
        <v>275</v>
      </c>
      <c r="B20" s="63"/>
      <c r="C20" s="63"/>
      <c r="D20" s="63"/>
      <c r="E20" s="63"/>
      <c r="F20" s="63"/>
      <c r="G20" s="63"/>
      <c r="H20" s="63"/>
      <c r="I20" s="63"/>
      <c r="J20" s="63"/>
      <c r="K20" s="63"/>
      <c r="L20" s="63"/>
      <c r="M20" s="63"/>
      <c r="N20" s="63"/>
      <c r="O20" s="63"/>
      <c r="P20" s="63"/>
      <c r="Q20" s="66"/>
      <c r="R20" s="66"/>
      <c r="S20" s="66"/>
      <c r="T20" s="66"/>
      <c r="U20" s="66"/>
      <c r="V20" s="66"/>
    </row>
    <row r="21" spans="1:22" x14ac:dyDescent="0.25">
      <c r="A21" s="725" t="s">
        <v>669</v>
      </c>
      <c r="B21" s="63"/>
      <c r="C21" s="63"/>
      <c r="D21" s="63"/>
      <c r="E21" s="63"/>
      <c r="F21" s="63"/>
      <c r="G21" s="63"/>
      <c r="H21" s="63"/>
      <c r="I21" s="63"/>
      <c r="J21" s="63"/>
      <c r="K21" s="63"/>
      <c r="L21" s="63"/>
      <c r="M21" s="63"/>
      <c r="N21" s="63"/>
      <c r="O21" s="63"/>
      <c r="P21" s="63"/>
      <c r="Q21" s="66"/>
      <c r="R21" s="66"/>
      <c r="S21" s="66"/>
      <c r="T21" s="66"/>
      <c r="U21" s="66"/>
      <c r="V21" s="66"/>
    </row>
    <row r="22" spans="1:22" x14ac:dyDescent="0.25">
      <c r="A22" s="725" t="s">
        <v>274</v>
      </c>
      <c r="B22" s="63"/>
      <c r="C22" s="63"/>
      <c r="D22" s="63"/>
      <c r="E22" s="63"/>
      <c r="F22" s="63"/>
      <c r="G22" s="63"/>
      <c r="H22" s="63"/>
      <c r="I22" s="63"/>
      <c r="J22" s="63"/>
      <c r="K22" s="63"/>
      <c r="L22" s="63"/>
      <c r="M22" s="63"/>
      <c r="N22" s="63"/>
      <c r="O22" s="63"/>
      <c r="P22" s="63"/>
      <c r="Q22" s="66"/>
      <c r="R22" s="66"/>
      <c r="S22" s="66"/>
      <c r="T22" s="66"/>
      <c r="U22" s="66"/>
      <c r="V22" s="66"/>
    </row>
    <row r="23" spans="1:22" x14ac:dyDescent="0.25">
      <c r="A23" s="63"/>
      <c r="B23" s="63"/>
      <c r="C23" s="63"/>
      <c r="D23" s="63"/>
      <c r="E23" s="63"/>
      <c r="F23" s="63"/>
      <c r="G23" s="63"/>
      <c r="H23" s="63"/>
      <c r="I23" s="63"/>
      <c r="J23" s="63"/>
      <c r="K23" s="63"/>
      <c r="L23" s="63"/>
      <c r="M23" s="63"/>
      <c r="N23" s="63"/>
      <c r="O23" s="63"/>
      <c r="P23" s="63"/>
      <c r="Q23" s="66"/>
      <c r="R23" s="66"/>
      <c r="S23" s="66"/>
      <c r="T23" s="66"/>
      <c r="U23" s="66"/>
      <c r="V23" s="66"/>
    </row>
    <row r="24" spans="1:22" x14ac:dyDescent="0.25">
      <c r="A24" s="723" t="s">
        <v>271</v>
      </c>
      <c r="B24" s="63"/>
      <c r="C24" s="63"/>
      <c r="D24" s="63"/>
      <c r="E24" s="63"/>
      <c r="F24" s="63"/>
      <c r="G24" s="63"/>
      <c r="H24" s="63"/>
      <c r="I24" s="63"/>
      <c r="J24" s="63"/>
      <c r="K24" s="63"/>
      <c r="L24" s="63"/>
      <c r="M24" s="63"/>
      <c r="N24" s="63"/>
      <c r="O24" s="63"/>
      <c r="P24" s="63"/>
      <c r="Q24" s="66"/>
      <c r="R24" s="66"/>
      <c r="S24" s="66"/>
      <c r="T24" s="66"/>
      <c r="U24" s="66"/>
      <c r="V24" s="66"/>
    </row>
    <row r="25" spans="1:22" x14ac:dyDescent="0.25">
      <c r="A25" s="726" t="s">
        <v>276</v>
      </c>
      <c r="B25" s="1412" t="s">
        <v>675</v>
      </c>
      <c r="C25" s="1412"/>
      <c r="D25" s="1412"/>
      <c r="E25" s="1412"/>
      <c r="F25" s="1412"/>
      <c r="G25" s="1412"/>
      <c r="H25" s="1412"/>
      <c r="I25" s="1412"/>
      <c r="J25" s="1412"/>
      <c r="K25" s="1412"/>
      <c r="L25" s="1412"/>
      <c r="M25" s="1412"/>
      <c r="N25" s="1412"/>
      <c r="O25" s="1412"/>
      <c r="P25" s="63"/>
      <c r="Q25" s="66"/>
      <c r="R25" s="66"/>
      <c r="S25" s="66"/>
      <c r="T25" s="66"/>
      <c r="U25" s="66"/>
      <c r="V25" s="66"/>
    </row>
    <row r="26" spans="1:22" x14ac:dyDescent="0.25">
      <c r="A26" s="727"/>
      <c r="B26" s="1412"/>
      <c r="C26" s="1412"/>
      <c r="D26" s="1412"/>
      <c r="E26" s="1412"/>
      <c r="F26" s="1412"/>
      <c r="G26" s="1412"/>
      <c r="H26" s="1412"/>
      <c r="I26" s="1412"/>
      <c r="J26" s="1412"/>
      <c r="K26" s="1412"/>
      <c r="L26" s="1412"/>
      <c r="M26" s="1412"/>
      <c r="N26" s="1412"/>
      <c r="O26" s="1412"/>
      <c r="P26" s="63"/>
      <c r="Q26" s="66"/>
      <c r="R26" s="66"/>
      <c r="S26" s="66"/>
      <c r="T26" s="66"/>
      <c r="U26" s="66"/>
      <c r="V26" s="66"/>
    </row>
    <row r="27" spans="1:22" x14ac:dyDescent="0.25">
      <c r="A27" s="727"/>
      <c r="B27" s="699"/>
      <c r="C27" s="699"/>
      <c r="D27" s="699"/>
      <c r="E27" s="699"/>
      <c r="F27" s="699"/>
      <c r="G27" s="699"/>
      <c r="H27" s="699"/>
      <c r="I27" s="699"/>
      <c r="J27" s="699"/>
      <c r="K27" s="699"/>
      <c r="L27" s="699"/>
      <c r="M27" s="699"/>
      <c r="N27" s="699"/>
      <c r="O27" s="699"/>
      <c r="P27" s="63"/>
      <c r="Q27" s="66"/>
      <c r="R27" s="66"/>
      <c r="S27" s="66"/>
      <c r="T27" s="66"/>
      <c r="U27" s="66"/>
      <c r="V27" s="66"/>
    </row>
    <row r="28" spans="1:22" x14ac:dyDescent="0.25">
      <c r="A28" s="726" t="s">
        <v>277</v>
      </c>
      <c r="B28" s="1412" t="s">
        <v>676</v>
      </c>
      <c r="C28" s="1412"/>
      <c r="D28" s="1412"/>
      <c r="E28" s="1412"/>
      <c r="F28" s="1412"/>
      <c r="G28" s="1412"/>
      <c r="H28" s="1412"/>
      <c r="I28" s="1412"/>
      <c r="J28" s="1412"/>
      <c r="K28" s="1412"/>
      <c r="L28" s="1412"/>
      <c r="M28" s="1412"/>
      <c r="N28" s="1412"/>
      <c r="O28" s="1412"/>
      <c r="P28" s="63"/>
      <c r="Q28" s="66"/>
      <c r="R28" s="66"/>
      <c r="S28" s="66"/>
      <c r="T28" s="66"/>
      <c r="U28" s="66"/>
      <c r="V28" s="66"/>
    </row>
    <row r="29" spans="1:22" x14ac:dyDescent="0.25">
      <c r="A29" s="727"/>
      <c r="B29" s="1412"/>
      <c r="C29" s="1412"/>
      <c r="D29" s="1412"/>
      <c r="E29" s="1412"/>
      <c r="F29" s="1412"/>
      <c r="G29" s="1412"/>
      <c r="H29" s="1412"/>
      <c r="I29" s="1412"/>
      <c r="J29" s="1412"/>
      <c r="K29" s="1412"/>
      <c r="L29" s="1412"/>
      <c r="M29" s="1412"/>
      <c r="N29" s="1412"/>
      <c r="O29" s="1412"/>
      <c r="P29" s="63"/>
      <c r="Q29" s="66"/>
      <c r="R29" s="66"/>
      <c r="S29" s="66"/>
      <c r="T29" s="66"/>
      <c r="U29" s="66"/>
      <c r="V29" s="66"/>
    </row>
    <row r="30" spans="1:22" x14ac:dyDescent="0.25">
      <c r="A30" s="727"/>
      <c r="B30" s="699"/>
      <c r="C30" s="699"/>
      <c r="D30" s="699"/>
      <c r="E30" s="699"/>
      <c r="F30" s="699"/>
      <c r="G30" s="699"/>
      <c r="H30" s="699"/>
      <c r="I30" s="699"/>
      <c r="J30" s="699"/>
      <c r="K30" s="699"/>
      <c r="L30" s="699"/>
      <c r="M30" s="699"/>
      <c r="N30" s="699"/>
      <c r="O30" s="699"/>
      <c r="P30" s="63"/>
      <c r="Q30" s="66"/>
      <c r="R30" s="66"/>
      <c r="S30" s="66"/>
      <c r="T30" s="66"/>
      <c r="U30" s="66"/>
      <c r="V30" s="66"/>
    </row>
    <row r="31" spans="1:22" x14ac:dyDescent="0.25">
      <c r="A31" s="726" t="s">
        <v>278</v>
      </c>
      <c r="B31" s="1412" t="s">
        <v>407</v>
      </c>
      <c r="C31" s="1412"/>
      <c r="D31" s="1412"/>
      <c r="E31" s="1412"/>
      <c r="F31" s="1412"/>
      <c r="G31" s="1412"/>
      <c r="H31" s="1412"/>
      <c r="I31" s="1412"/>
      <c r="J31" s="1412"/>
      <c r="K31" s="1412"/>
      <c r="L31" s="1412"/>
      <c r="M31" s="1412"/>
      <c r="N31" s="1412"/>
      <c r="O31" s="1412"/>
      <c r="P31" s="63"/>
      <c r="Q31" s="66"/>
      <c r="R31" s="66"/>
      <c r="S31" s="66"/>
      <c r="T31" s="66"/>
      <c r="U31" s="66"/>
      <c r="V31" s="66"/>
    </row>
    <row r="32" spans="1:22" x14ac:dyDescent="0.25">
      <c r="A32" s="728"/>
      <c r="B32" s="1412"/>
      <c r="C32" s="1412"/>
      <c r="D32" s="1412"/>
      <c r="E32" s="1412"/>
      <c r="F32" s="1412"/>
      <c r="G32" s="1412"/>
      <c r="H32" s="1412"/>
      <c r="I32" s="1412"/>
      <c r="J32" s="1412"/>
      <c r="K32" s="1412"/>
      <c r="L32" s="1412"/>
      <c r="M32" s="1412"/>
      <c r="N32" s="1412"/>
      <c r="O32" s="1412"/>
      <c r="P32" s="63"/>
      <c r="Q32" s="66"/>
      <c r="R32" s="66"/>
      <c r="S32" s="66"/>
      <c r="T32" s="66"/>
      <c r="U32" s="66"/>
      <c r="V32" s="66"/>
    </row>
    <row r="33" spans="1:22" x14ac:dyDescent="0.25">
      <c r="A33" s="728"/>
      <c r="B33" s="1412"/>
      <c r="C33" s="1412"/>
      <c r="D33" s="1412"/>
      <c r="E33" s="1412"/>
      <c r="F33" s="1412"/>
      <c r="G33" s="1412"/>
      <c r="H33" s="1412"/>
      <c r="I33" s="1412"/>
      <c r="J33" s="1412"/>
      <c r="K33" s="1412"/>
      <c r="L33" s="1412"/>
      <c r="M33" s="1412"/>
      <c r="N33" s="1412"/>
      <c r="O33" s="1412"/>
      <c r="P33" s="63"/>
      <c r="Q33" s="66"/>
      <c r="R33" s="66"/>
      <c r="S33" s="66"/>
      <c r="T33" s="66"/>
      <c r="U33" s="66"/>
      <c r="V33" s="66"/>
    </row>
    <row r="34" spans="1:22" x14ac:dyDescent="0.25">
      <c r="A34" s="728"/>
      <c r="B34" s="1412"/>
      <c r="C34" s="1412"/>
      <c r="D34" s="1412"/>
      <c r="E34" s="1412"/>
      <c r="F34" s="1412"/>
      <c r="G34" s="1412"/>
      <c r="H34" s="1412"/>
      <c r="I34" s="1412"/>
      <c r="J34" s="1412"/>
      <c r="K34" s="1412"/>
      <c r="L34" s="1412"/>
      <c r="M34" s="1412"/>
      <c r="N34" s="1412"/>
      <c r="O34" s="1412"/>
      <c r="P34" s="63"/>
      <c r="Q34" s="66"/>
      <c r="R34" s="66"/>
      <c r="S34" s="66"/>
      <c r="T34" s="66"/>
      <c r="U34" s="66"/>
      <c r="V34" s="66"/>
    </row>
    <row r="35" spans="1:22" x14ac:dyDescent="0.25">
      <c r="A35" s="728"/>
      <c r="B35" s="699"/>
      <c r="C35" s="699"/>
      <c r="D35" s="699"/>
      <c r="E35" s="699"/>
      <c r="F35" s="699"/>
      <c r="G35" s="699"/>
      <c r="H35" s="699"/>
      <c r="I35" s="699"/>
      <c r="J35" s="699"/>
      <c r="K35" s="699"/>
      <c r="L35" s="699"/>
      <c r="M35" s="699"/>
      <c r="N35" s="699"/>
      <c r="O35" s="699"/>
      <c r="P35" s="63"/>
      <c r="Q35" s="66"/>
      <c r="R35" s="66"/>
      <c r="S35" s="66"/>
      <c r="T35" s="66"/>
      <c r="U35" s="66"/>
      <c r="V35" s="66"/>
    </row>
    <row r="36" spans="1:22" x14ac:dyDescent="0.25">
      <c r="A36" s="726" t="s">
        <v>279</v>
      </c>
      <c r="B36" s="1412" t="s">
        <v>677</v>
      </c>
      <c r="C36" s="1412"/>
      <c r="D36" s="1412"/>
      <c r="E36" s="1412"/>
      <c r="F36" s="1412"/>
      <c r="G36" s="1412"/>
      <c r="H36" s="1412"/>
      <c r="I36" s="1412"/>
      <c r="J36" s="1412"/>
      <c r="K36" s="1412"/>
      <c r="L36" s="1412"/>
      <c r="M36" s="1412"/>
      <c r="N36" s="1412"/>
      <c r="O36" s="1412"/>
      <c r="P36" s="63"/>
      <c r="Q36" s="66"/>
      <c r="R36" s="66"/>
      <c r="S36" s="66"/>
      <c r="T36" s="66"/>
      <c r="U36" s="66"/>
      <c r="V36" s="66"/>
    </row>
    <row r="37" spans="1:22" x14ac:dyDescent="0.25">
      <c r="A37" s="65"/>
      <c r="B37" s="1412"/>
      <c r="C37" s="1412"/>
      <c r="D37" s="1412"/>
      <c r="E37" s="1412"/>
      <c r="F37" s="1412"/>
      <c r="G37" s="1412"/>
      <c r="H37" s="1412"/>
      <c r="I37" s="1412"/>
      <c r="J37" s="1412"/>
      <c r="K37" s="1412"/>
      <c r="L37" s="1412"/>
      <c r="M37" s="1412"/>
      <c r="N37" s="1412"/>
      <c r="O37" s="1412"/>
      <c r="P37" s="63"/>
      <c r="Q37" s="66"/>
      <c r="R37" s="66"/>
      <c r="S37" s="66"/>
      <c r="T37" s="66"/>
      <c r="U37" s="66"/>
      <c r="V37" s="66"/>
    </row>
    <row r="38" spans="1:22" x14ac:dyDescent="0.25">
      <c r="A38" s="65"/>
      <c r="B38" s="1412"/>
      <c r="C38" s="1412"/>
      <c r="D38" s="1412"/>
      <c r="E38" s="1412"/>
      <c r="F38" s="1412"/>
      <c r="G38" s="1412"/>
      <c r="H38" s="1412"/>
      <c r="I38" s="1412"/>
      <c r="J38" s="1412"/>
      <c r="K38" s="1412"/>
      <c r="L38" s="1412"/>
      <c r="M38" s="1412"/>
      <c r="N38" s="1412"/>
      <c r="O38" s="1412"/>
      <c r="P38" s="63"/>
      <c r="Q38" s="66"/>
      <c r="R38" s="66"/>
      <c r="S38" s="66"/>
      <c r="T38" s="66"/>
      <c r="U38" s="66"/>
      <c r="V38" s="66"/>
    </row>
    <row r="39" spans="1:22" x14ac:dyDescent="0.25">
      <c r="A39" s="729"/>
      <c r="B39" s="63"/>
      <c r="C39" s="63"/>
      <c r="D39" s="63"/>
      <c r="E39" s="63"/>
      <c r="F39" s="63"/>
      <c r="G39" s="63"/>
      <c r="H39" s="63"/>
      <c r="I39" s="63"/>
      <c r="J39" s="63"/>
      <c r="K39" s="63"/>
      <c r="L39" s="63"/>
      <c r="M39" s="63"/>
      <c r="N39" s="63"/>
      <c r="O39" s="63"/>
      <c r="P39" s="63"/>
      <c r="Q39" s="66"/>
      <c r="R39" s="66"/>
      <c r="S39" s="66"/>
      <c r="T39" s="66"/>
      <c r="U39" s="66"/>
      <c r="V39" s="66"/>
    </row>
    <row r="40" spans="1:22" x14ac:dyDescent="0.25">
      <c r="A40" s="63"/>
      <c r="B40" s="64" t="s">
        <v>280</v>
      </c>
      <c r="C40" s="698" t="s">
        <v>408</v>
      </c>
      <c r="D40" s="63"/>
      <c r="E40" s="63"/>
      <c r="F40" s="63"/>
      <c r="G40" s="63"/>
      <c r="H40" s="63"/>
      <c r="I40" s="63"/>
      <c r="J40" s="63"/>
      <c r="K40" s="63"/>
      <c r="L40" s="63"/>
      <c r="M40" s="63"/>
      <c r="N40" s="63"/>
      <c r="O40" s="63"/>
      <c r="P40" s="63"/>
      <c r="Q40" s="66"/>
      <c r="R40" s="66"/>
      <c r="S40" s="66"/>
      <c r="T40" s="66"/>
      <c r="U40" s="66"/>
      <c r="V40" s="66"/>
    </row>
    <row r="41" spans="1:22" x14ac:dyDescent="0.25">
      <c r="A41" s="63"/>
      <c r="B41" s="63"/>
      <c r="C41" s="64" t="s">
        <v>281</v>
      </c>
      <c r="D41" s="698" t="s">
        <v>670</v>
      </c>
      <c r="E41" s="63"/>
      <c r="F41" s="63"/>
      <c r="G41" s="63"/>
      <c r="H41" s="63"/>
      <c r="I41" s="63"/>
      <c r="J41" s="63"/>
      <c r="K41" s="63"/>
      <c r="L41" s="63"/>
      <c r="M41" s="63"/>
      <c r="N41" s="63"/>
      <c r="O41" s="63"/>
      <c r="P41" s="63"/>
      <c r="Q41" s="66"/>
      <c r="R41" s="66"/>
      <c r="S41" s="66"/>
      <c r="T41" s="66"/>
      <c r="U41" s="66"/>
      <c r="V41" s="66"/>
    </row>
    <row r="42" spans="1:22" x14ac:dyDescent="0.25">
      <c r="A42" s="63"/>
      <c r="B42" s="63"/>
      <c r="C42" s="64" t="s">
        <v>282</v>
      </c>
      <c r="D42" s="698" t="s">
        <v>671</v>
      </c>
      <c r="E42" s="63"/>
      <c r="F42" s="63"/>
      <c r="G42" s="63"/>
      <c r="H42" s="63"/>
      <c r="I42" s="63"/>
      <c r="J42" s="63"/>
      <c r="K42" s="63"/>
      <c r="L42" s="63"/>
      <c r="M42" s="63"/>
      <c r="N42" s="63"/>
      <c r="O42" s="63"/>
      <c r="P42" s="63"/>
      <c r="Q42" s="66"/>
      <c r="R42" s="66"/>
      <c r="S42" s="66"/>
      <c r="T42" s="66"/>
      <c r="U42" s="66"/>
      <c r="V42" s="66"/>
    </row>
    <row r="43" spans="1:22" x14ac:dyDescent="0.25">
      <c r="A43" s="63"/>
      <c r="B43" s="63"/>
      <c r="C43" s="64" t="s">
        <v>283</v>
      </c>
      <c r="D43" s="698" t="s">
        <v>672</v>
      </c>
      <c r="E43" s="63"/>
      <c r="F43" s="63"/>
      <c r="G43" s="63"/>
      <c r="H43" s="63"/>
      <c r="I43" s="63"/>
      <c r="J43" s="63"/>
      <c r="K43" s="63"/>
      <c r="L43" s="63"/>
      <c r="M43" s="63"/>
      <c r="N43" s="63"/>
      <c r="O43" s="63"/>
      <c r="P43" s="63"/>
      <c r="Q43" s="66"/>
      <c r="R43" s="66"/>
      <c r="S43" s="66"/>
      <c r="T43" s="66"/>
      <c r="U43" s="66"/>
      <c r="V43" s="66"/>
    </row>
    <row r="44" spans="1:22" x14ac:dyDescent="0.25">
      <c r="A44" s="730"/>
      <c r="B44" s="63"/>
      <c r="C44" s="64" t="s">
        <v>284</v>
      </c>
      <c r="D44" s="698" t="s">
        <v>286</v>
      </c>
      <c r="E44" s="63"/>
      <c r="F44" s="63"/>
      <c r="G44" s="63"/>
      <c r="H44" s="63"/>
      <c r="I44" s="63"/>
      <c r="J44" s="63"/>
      <c r="K44" s="63"/>
      <c r="L44" s="63"/>
      <c r="M44" s="63"/>
      <c r="N44" s="63"/>
      <c r="O44" s="63"/>
      <c r="P44" s="63"/>
      <c r="Q44" s="66"/>
      <c r="R44" s="66"/>
      <c r="S44" s="66"/>
      <c r="T44" s="66"/>
      <c r="U44" s="66"/>
      <c r="V44" s="66"/>
    </row>
    <row r="45" spans="1:22" x14ac:dyDescent="0.25">
      <c r="A45" s="731"/>
      <c r="B45" s="63"/>
      <c r="C45" s="64" t="s">
        <v>285</v>
      </c>
      <c r="D45" s="698" t="s">
        <v>1499</v>
      </c>
      <c r="E45" s="64"/>
      <c r="F45" s="63"/>
      <c r="G45" s="63"/>
      <c r="H45" s="63"/>
      <c r="I45" s="63"/>
      <c r="J45" s="63"/>
      <c r="K45" s="63"/>
      <c r="L45" s="63"/>
      <c r="M45" s="63"/>
      <c r="N45" s="63"/>
      <c r="O45" s="63"/>
      <c r="P45" s="63"/>
      <c r="Q45" s="66"/>
      <c r="R45" s="66"/>
      <c r="S45" s="66"/>
      <c r="T45" s="66"/>
      <c r="U45" s="66"/>
      <c r="V45" s="66"/>
    </row>
    <row r="46" spans="1:22" x14ac:dyDescent="0.25">
      <c r="A46" s="731"/>
      <c r="B46" s="63"/>
      <c r="C46" s="64"/>
      <c r="D46" s="698"/>
      <c r="E46" s="64"/>
      <c r="F46" s="63"/>
      <c r="G46" s="63"/>
      <c r="H46" s="63"/>
      <c r="I46" s="63"/>
      <c r="J46" s="63"/>
      <c r="K46" s="63"/>
      <c r="L46" s="63"/>
      <c r="M46" s="63"/>
      <c r="N46" s="63"/>
      <c r="O46" s="63"/>
      <c r="P46" s="63"/>
      <c r="Q46" s="66"/>
      <c r="R46" s="66"/>
      <c r="S46" s="66"/>
      <c r="T46" s="66"/>
      <c r="U46" s="66"/>
      <c r="V46" s="66"/>
    </row>
    <row r="47" spans="1:22" x14ac:dyDescent="0.25">
      <c r="A47" s="63"/>
      <c r="B47" s="64" t="s">
        <v>295</v>
      </c>
      <c r="C47" s="698" t="s">
        <v>806</v>
      </c>
      <c r="D47" s="63"/>
      <c r="E47" s="63"/>
      <c r="F47" s="63"/>
      <c r="G47" s="63"/>
      <c r="H47" s="63"/>
      <c r="I47" s="63"/>
      <c r="J47" s="63"/>
      <c r="K47" s="63"/>
      <c r="L47" s="63"/>
      <c r="M47" s="63"/>
      <c r="N47" s="63"/>
      <c r="O47" s="63"/>
      <c r="P47" s="63"/>
      <c r="Q47" s="66"/>
      <c r="R47" s="66"/>
      <c r="S47" s="66"/>
      <c r="T47" s="66"/>
      <c r="U47" s="66"/>
      <c r="V47" s="66"/>
    </row>
    <row r="48" spans="1:22" x14ac:dyDescent="0.25">
      <c r="A48" s="63"/>
      <c r="B48" s="63"/>
      <c r="C48" s="64" t="s">
        <v>281</v>
      </c>
      <c r="D48" s="698" t="s">
        <v>673</v>
      </c>
      <c r="E48" s="63"/>
      <c r="F48" s="63"/>
      <c r="G48" s="63"/>
      <c r="H48" s="63"/>
      <c r="I48" s="63"/>
      <c r="J48" s="63"/>
      <c r="K48" s="63"/>
      <c r="L48" s="63"/>
      <c r="M48" s="63"/>
      <c r="N48" s="63"/>
      <c r="O48" s="63"/>
      <c r="P48" s="63"/>
      <c r="Q48" s="66"/>
      <c r="R48" s="66"/>
      <c r="S48" s="66"/>
      <c r="T48" s="66"/>
      <c r="U48" s="66"/>
      <c r="V48" s="66"/>
    </row>
    <row r="49" spans="1:22" x14ac:dyDescent="0.25">
      <c r="A49" s="63"/>
      <c r="B49" s="63"/>
      <c r="C49" s="64" t="s">
        <v>282</v>
      </c>
      <c r="D49" s="698" t="s">
        <v>788</v>
      </c>
      <c r="E49" s="63"/>
      <c r="F49" s="63"/>
      <c r="G49" s="63"/>
      <c r="H49" s="63"/>
      <c r="I49" s="63"/>
      <c r="J49" s="63"/>
      <c r="K49" s="63"/>
      <c r="L49" s="63"/>
      <c r="M49" s="63"/>
      <c r="N49" s="63"/>
      <c r="O49" s="63"/>
      <c r="P49" s="63"/>
      <c r="Q49" s="66"/>
      <c r="R49" s="66"/>
      <c r="S49" s="66"/>
      <c r="T49" s="66"/>
      <c r="U49" s="66"/>
      <c r="V49" s="66"/>
    </row>
    <row r="50" spans="1:22" x14ac:dyDescent="0.25">
      <c r="A50" s="63"/>
      <c r="B50" s="63"/>
      <c r="C50" s="64" t="s">
        <v>283</v>
      </c>
      <c r="D50" s="698" t="s">
        <v>787</v>
      </c>
      <c r="E50" s="63"/>
      <c r="F50" s="63"/>
      <c r="G50" s="63"/>
      <c r="H50" s="63"/>
      <c r="I50" s="63"/>
      <c r="J50" s="63"/>
      <c r="K50" s="63"/>
      <c r="L50" s="63"/>
      <c r="M50" s="63"/>
      <c r="N50" s="63"/>
      <c r="O50" s="63"/>
      <c r="P50" s="63"/>
      <c r="Q50" s="66"/>
      <c r="R50" s="66"/>
      <c r="S50" s="66"/>
      <c r="T50" s="66"/>
      <c r="U50" s="66"/>
      <c r="V50" s="66"/>
    </row>
    <row r="51" spans="1:22" x14ac:dyDescent="0.25">
      <c r="A51" s="63"/>
      <c r="B51" s="63"/>
      <c r="C51" s="64" t="s">
        <v>284</v>
      </c>
      <c r="D51" s="698" t="s">
        <v>287</v>
      </c>
      <c r="E51" s="63"/>
      <c r="F51" s="63"/>
      <c r="G51" s="63"/>
      <c r="H51" s="63"/>
      <c r="I51" s="63"/>
      <c r="J51" s="63"/>
      <c r="K51" s="63"/>
      <c r="L51" s="63"/>
      <c r="M51" s="63"/>
      <c r="N51" s="63"/>
      <c r="O51" s="63"/>
      <c r="P51" s="63"/>
      <c r="Q51" s="66"/>
      <c r="R51" s="66"/>
      <c r="S51" s="66"/>
      <c r="T51" s="66"/>
      <c r="U51" s="66"/>
      <c r="V51" s="66"/>
    </row>
    <row r="52" spans="1:22" x14ac:dyDescent="0.25">
      <c r="A52" s="63"/>
      <c r="B52" s="63"/>
      <c r="C52" s="970" t="s">
        <v>285</v>
      </c>
      <c r="D52" s="1211" t="s">
        <v>1461</v>
      </c>
      <c r="H52" s="63"/>
      <c r="I52" s="63"/>
      <c r="J52" s="63"/>
      <c r="K52" s="63"/>
      <c r="L52" s="63"/>
      <c r="M52" s="63"/>
      <c r="N52" s="63"/>
      <c r="O52" s="63"/>
      <c r="P52" s="63"/>
      <c r="Q52" s="66"/>
      <c r="R52" s="66"/>
      <c r="S52" s="66"/>
      <c r="T52" s="66"/>
      <c r="U52" s="66"/>
      <c r="V52" s="66"/>
    </row>
    <row r="53" spans="1:22" x14ac:dyDescent="0.25">
      <c r="A53" s="63"/>
      <c r="B53" s="63"/>
      <c r="C53" s="64" t="s">
        <v>288</v>
      </c>
      <c r="D53" s="698" t="s">
        <v>789</v>
      </c>
      <c r="E53" s="63"/>
      <c r="F53" s="63"/>
      <c r="G53" s="63"/>
      <c r="H53" s="63"/>
      <c r="I53" s="63"/>
      <c r="J53" s="63"/>
      <c r="K53" s="63"/>
      <c r="L53" s="63"/>
      <c r="M53" s="63"/>
      <c r="N53" s="63"/>
      <c r="O53" s="63"/>
      <c r="P53" s="63"/>
      <c r="Q53" s="66"/>
      <c r="R53" s="66"/>
      <c r="S53" s="66"/>
      <c r="T53" s="66"/>
      <c r="U53" s="66"/>
      <c r="V53" s="66"/>
    </row>
    <row r="54" spans="1:22" x14ac:dyDescent="0.25">
      <c r="A54" s="63"/>
      <c r="B54" s="63"/>
      <c r="C54" s="64" t="s">
        <v>1460</v>
      </c>
      <c r="D54" s="698" t="s">
        <v>790</v>
      </c>
      <c r="E54" s="63"/>
      <c r="F54" s="63"/>
      <c r="G54" s="63"/>
      <c r="H54" s="63"/>
      <c r="I54" s="63"/>
      <c r="J54" s="63"/>
      <c r="K54" s="63"/>
      <c r="L54" s="63"/>
      <c r="M54" s="63"/>
      <c r="N54" s="63"/>
      <c r="O54" s="63"/>
      <c r="P54" s="63"/>
      <c r="Q54" s="66"/>
      <c r="R54" s="66"/>
      <c r="S54" s="66"/>
      <c r="T54" s="66"/>
      <c r="U54" s="66"/>
      <c r="V54" s="66"/>
    </row>
    <row r="55" spans="1:22" x14ac:dyDescent="0.25">
      <c r="A55" s="731"/>
      <c r="B55" s="63"/>
      <c r="C55" s="63"/>
      <c r="D55" s="63"/>
      <c r="E55" s="63"/>
      <c r="F55" s="63"/>
      <c r="G55" s="63"/>
      <c r="H55" s="63"/>
      <c r="I55" s="63"/>
      <c r="J55" s="63"/>
      <c r="K55" s="63"/>
      <c r="L55" s="63"/>
      <c r="M55" s="63"/>
      <c r="N55" s="63"/>
      <c r="O55" s="63"/>
      <c r="P55" s="63"/>
      <c r="Q55" s="66"/>
      <c r="R55" s="66"/>
      <c r="S55" s="66"/>
      <c r="T55" s="66"/>
      <c r="U55" s="66"/>
      <c r="V55" s="66"/>
    </row>
    <row r="56" spans="1:22" x14ac:dyDescent="0.25">
      <c r="A56" s="726" t="s">
        <v>289</v>
      </c>
      <c r="B56" s="1412" t="s">
        <v>1465</v>
      </c>
      <c r="C56" s="1412"/>
      <c r="D56" s="1412"/>
      <c r="E56" s="1412"/>
      <c r="F56" s="1412"/>
      <c r="G56" s="1412"/>
      <c r="H56" s="1412"/>
      <c r="I56" s="1412"/>
      <c r="J56" s="1412"/>
      <c r="K56" s="1412"/>
      <c r="L56" s="1412"/>
      <c r="M56" s="1412"/>
      <c r="N56" s="1412"/>
      <c r="O56" s="1412"/>
      <c r="P56" s="63"/>
      <c r="Q56" s="66"/>
      <c r="R56" s="66"/>
      <c r="S56" s="66"/>
      <c r="T56" s="66"/>
      <c r="U56" s="66"/>
      <c r="V56" s="66"/>
    </row>
    <row r="57" spans="1:22" x14ac:dyDescent="0.25">
      <c r="A57" s="698"/>
      <c r="B57" s="1412"/>
      <c r="C57" s="1412"/>
      <c r="D57" s="1412"/>
      <c r="E57" s="1412"/>
      <c r="F57" s="1412"/>
      <c r="G57" s="1412"/>
      <c r="H57" s="1412"/>
      <c r="I57" s="1412"/>
      <c r="J57" s="1412"/>
      <c r="K57" s="1412"/>
      <c r="L57" s="1412"/>
      <c r="M57" s="1412"/>
      <c r="N57" s="1412"/>
      <c r="O57" s="1412"/>
      <c r="P57" s="63"/>
      <c r="Q57" s="66"/>
      <c r="R57" s="66"/>
      <c r="S57" s="66"/>
      <c r="T57" s="66"/>
      <c r="U57" s="66"/>
      <c r="V57" s="66"/>
    </row>
    <row r="58" spans="1:22" x14ac:dyDescent="0.25">
      <c r="A58" s="698"/>
      <c r="B58" s="699"/>
      <c r="C58" s="699"/>
      <c r="D58" s="699"/>
      <c r="E58" s="699"/>
      <c r="F58" s="699"/>
      <c r="G58" s="699"/>
      <c r="H58" s="699"/>
      <c r="I58" s="699"/>
      <c r="J58" s="699"/>
      <c r="K58" s="699"/>
      <c r="L58" s="699"/>
      <c r="M58" s="699"/>
      <c r="N58" s="699"/>
      <c r="O58" s="699"/>
      <c r="P58" s="63"/>
      <c r="Q58" s="66"/>
      <c r="R58" s="66"/>
      <c r="S58" s="66"/>
      <c r="T58" s="66"/>
      <c r="U58" s="66"/>
      <c r="V58" s="66"/>
    </row>
    <row r="59" spans="1:22" x14ac:dyDescent="0.25">
      <c r="A59" s="726" t="s">
        <v>290</v>
      </c>
      <c r="B59" s="698" t="s">
        <v>291</v>
      </c>
      <c r="C59" s="63"/>
      <c r="D59" s="63"/>
      <c r="E59" s="63"/>
      <c r="F59" s="63"/>
      <c r="G59" s="63"/>
      <c r="H59" s="63"/>
      <c r="I59" s="63"/>
      <c r="J59" s="63"/>
      <c r="K59" s="63"/>
      <c r="L59" s="63"/>
      <c r="M59" s="63"/>
      <c r="N59" s="63"/>
      <c r="O59" s="63"/>
      <c r="P59" s="63"/>
      <c r="Q59" s="66"/>
      <c r="R59" s="66"/>
      <c r="S59" s="66"/>
      <c r="T59" s="66"/>
      <c r="U59" s="66"/>
      <c r="V59" s="66"/>
    </row>
    <row r="60" spans="1:22" x14ac:dyDescent="0.25">
      <c r="A60" s="63"/>
      <c r="B60" s="1412" t="s">
        <v>708</v>
      </c>
      <c r="C60" s="1412"/>
      <c r="D60" s="1412"/>
      <c r="E60" s="1412"/>
      <c r="F60" s="1412"/>
      <c r="G60" s="1412"/>
      <c r="H60" s="1412"/>
      <c r="I60" s="1412"/>
      <c r="J60" s="1412"/>
      <c r="K60" s="1412"/>
      <c r="L60" s="1412"/>
      <c r="M60" s="1412"/>
      <c r="N60" s="1412"/>
      <c r="O60" s="1412"/>
      <c r="P60" s="63"/>
      <c r="Q60" s="66"/>
      <c r="R60" s="66"/>
      <c r="S60" s="66"/>
      <c r="T60" s="66"/>
      <c r="U60" s="66"/>
      <c r="V60" s="66"/>
    </row>
    <row r="61" spans="1:22" x14ac:dyDescent="0.25">
      <c r="A61" s="732"/>
      <c r="B61" s="1412"/>
      <c r="C61" s="1412"/>
      <c r="D61" s="1412"/>
      <c r="E61" s="1412"/>
      <c r="F61" s="1412"/>
      <c r="G61" s="1412"/>
      <c r="H61" s="1412"/>
      <c r="I61" s="1412"/>
      <c r="J61" s="1412"/>
      <c r="K61" s="1412"/>
      <c r="L61" s="1412"/>
      <c r="M61" s="1412"/>
      <c r="N61" s="1412"/>
      <c r="O61" s="1412"/>
      <c r="P61" s="63"/>
      <c r="Q61" s="66"/>
      <c r="R61" s="66"/>
      <c r="S61" s="66"/>
      <c r="T61" s="66"/>
      <c r="U61" s="66"/>
      <c r="V61" s="66"/>
    </row>
    <row r="62" spans="1:22" x14ac:dyDescent="0.25">
      <c r="A62" s="732"/>
      <c r="B62" s="1412"/>
      <c r="C62" s="1412"/>
      <c r="D62" s="1412"/>
      <c r="E62" s="1412"/>
      <c r="F62" s="1412"/>
      <c r="G62" s="1412"/>
      <c r="H62" s="1412"/>
      <c r="I62" s="1412"/>
      <c r="J62" s="1412"/>
      <c r="K62" s="1412"/>
      <c r="L62" s="1412"/>
      <c r="M62" s="1412"/>
      <c r="N62" s="1412"/>
      <c r="O62" s="1412"/>
      <c r="P62" s="63"/>
      <c r="Q62" s="66"/>
      <c r="R62" s="66"/>
      <c r="S62" s="66"/>
      <c r="T62" s="66"/>
      <c r="U62" s="66"/>
      <c r="V62" s="66"/>
    </row>
    <row r="63" spans="1:22" x14ac:dyDescent="0.25">
      <c r="A63" s="732"/>
      <c r="B63" s="699"/>
      <c r="C63" s="699"/>
      <c r="D63" s="699"/>
      <c r="E63" s="699"/>
      <c r="F63" s="699"/>
      <c r="G63" s="699"/>
      <c r="H63" s="699"/>
      <c r="I63" s="699"/>
      <c r="J63" s="699"/>
      <c r="K63" s="699"/>
      <c r="L63" s="699"/>
      <c r="M63" s="699"/>
      <c r="N63" s="699"/>
      <c r="O63" s="699"/>
      <c r="P63" s="63"/>
      <c r="Q63" s="66"/>
      <c r="R63" s="66"/>
      <c r="S63" s="66"/>
      <c r="T63" s="66"/>
      <c r="U63" s="66"/>
      <c r="V63" s="66"/>
    </row>
    <row r="64" spans="1:22" x14ac:dyDescent="0.25">
      <c r="A64" s="726" t="s">
        <v>293</v>
      </c>
      <c r="B64" s="698" t="s">
        <v>292</v>
      </c>
      <c r="C64" s="63"/>
      <c r="D64" s="63"/>
      <c r="E64" s="63"/>
      <c r="F64" s="63"/>
      <c r="G64" s="63"/>
      <c r="H64" s="63"/>
      <c r="I64" s="63"/>
      <c r="J64" s="63"/>
      <c r="K64" s="63"/>
      <c r="L64" s="63"/>
      <c r="M64" s="63"/>
      <c r="N64" s="63"/>
      <c r="O64" s="63"/>
      <c r="P64" s="63"/>
      <c r="Q64" s="66"/>
      <c r="R64" s="66"/>
      <c r="S64" s="66"/>
      <c r="T64" s="66"/>
      <c r="U64" s="66"/>
      <c r="V64" s="66"/>
    </row>
    <row r="65" spans="1:22" x14ac:dyDescent="0.25">
      <c r="A65" s="63"/>
      <c r="B65" s="1412" t="s">
        <v>272</v>
      </c>
      <c r="C65" s="1412"/>
      <c r="D65" s="1412"/>
      <c r="E65" s="1412"/>
      <c r="F65" s="1412"/>
      <c r="G65" s="1412"/>
      <c r="H65" s="1412"/>
      <c r="I65" s="1412"/>
      <c r="J65" s="1412"/>
      <c r="K65" s="1412"/>
      <c r="L65" s="1412"/>
      <c r="M65" s="1412"/>
      <c r="N65" s="1412"/>
      <c r="O65" s="1412"/>
      <c r="P65" s="63"/>
      <c r="Q65" s="66"/>
      <c r="R65" s="66"/>
      <c r="S65" s="66"/>
      <c r="T65" s="66"/>
      <c r="U65" s="66"/>
      <c r="V65" s="66"/>
    </row>
    <row r="66" spans="1:22" x14ac:dyDescent="0.25">
      <c r="A66" s="63"/>
      <c r="B66" s="1412"/>
      <c r="C66" s="1412"/>
      <c r="D66" s="1412"/>
      <c r="E66" s="1412"/>
      <c r="F66" s="1412"/>
      <c r="G66" s="1412"/>
      <c r="H66" s="1412"/>
      <c r="I66" s="1412"/>
      <c r="J66" s="1412"/>
      <c r="K66" s="1412"/>
      <c r="L66" s="1412"/>
      <c r="M66" s="1412"/>
      <c r="N66" s="1412"/>
      <c r="O66" s="1412"/>
      <c r="P66" s="63"/>
      <c r="Q66" s="66"/>
      <c r="R66" s="66"/>
      <c r="S66" s="66"/>
      <c r="T66" s="66"/>
      <c r="U66" s="66"/>
      <c r="V66" s="66"/>
    </row>
    <row r="67" spans="1:22" x14ac:dyDescent="0.25">
      <c r="A67" s="63"/>
      <c r="B67" s="1412"/>
      <c r="C67" s="1412"/>
      <c r="D67" s="1412"/>
      <c r="E67" s="1412"/>
      <c r="F67" s="1412"/>
      <c r="G67" s="1412"/>
      <c r="H67" s="1412"/>
      <c r="I67" s="1412"/>
      <c r="J67" s="1412"/>
      <c r="K67" s="1412"/>
      <c r="L67" s="1412"/>
      <c r="M67" s="1412"/>
      <c r="N67" s="1412"/>
      <c r="O67" s="1412"/>
      <c r="P67" s="63"/>
      <c r="Q67" s="66"/>
      <c r="R67" s="66"/>
      <c r="S67" s="66"/>
      <c r="T67" s="66"/>
      <c r="U67" s="66"/>
      <c r="V67" s="66"/>
    </row>
    <row r="68" spans="1:22" x14ac:dyDescent="0.25">
      <c r="A68" s="63"/>
      <c r="B68" s="699"/>
      <c r="C68" s="699"/>
      <c r="D68" s="699"/>
      <c r="E68" s="699"/>
      <c r="F68" s="699"/>
      <c r="G68" s="699"/>
      <c r="H68" s="699"/>
      <c r="I68" s="699"/>
      <c r="J68" s="699"/>
      <c r="K68" s="699"/>
      <c r="L68" s="699"/>
      <c r="M68" s="699"/>
      <c r="N68" s="699"/>
      <c r="O68" s="699"/>
      <c r="P68" s="63"/>
      <c r="Q68" s="66"/>
      <c r="R68" s="66"/>
      <c r="S68" s="66"/>
      <c r="T68" s="66"/>
      <c r="U68" s="66"/>
      <c r="V68" s="66"/>
    </row>
    <row r="69" spans="1:22" x14ac:dyDescent="0.25">
      <c r="A69" s="63"/>
      <c r="B69" s="64" t="s">
        <v>280</v>
      </c>
      <c r="C69" s="1412" t="s">
        <v>678</v>
      </c>
      <c r="D69" s="1412"/>
      <c r="E69" s="1412"/>
      <c r="F69" s="1412"/>
      <c r="G69" s="1412"/>
      <c r="H69" s="1412"/>
      <c r="I69" s="1412"/>
      <c r="J69" s="1412"/>
      <c r="K69" s="1412"/>
      <c r="L69" s="1412"/>
      <c r="M69" s="1412"/>
      <c r="N69" s="1412"/>
      <c r="O69" s="1412"/>
      <c r="P69" s="63"/>
      <c r="Q69" s="66"/>
      <c r="R69" s="66"/>
      <c r="S69" s="66"/>
      <c r="T69" s="66"/>
      <c r="U69" s="66"/>
      <c r="V69" s="66"/>
    </row>
    <row r="70" spans="1:22" x14ac:dyDescent="0.25">
      <c r="A70" s="63"/>
      <c r="B70" s="64"/>
      <c r="C70" s="1412"/>
      <c r="D70" s="1412"/>
      <c r="E70" s="1412"/>
      <c r="F70" s="1412"/>
      <c r="G70" s="1412"/>
      <c r="H70" s="1412"/>
      <c r="I70" s="1412"/>
      <c r="J70" s="1412"/>
      <c r="K70" s="1412"/>
      <c r="L70" s="1412"/>
      <c r="M70" s="1412"/>
      <c r="N70" s="1412"/>
      <c r="O70" s="1412"/>
      <c r="P70" s="63"/>
      <c r="Q70" s="66"/>
      <c r="R70" s="66"/>
      <c r="S70" s="66"/>
      <c r="T70" s="66"/>
      <c r="U70" s="66"/>
      <c r="V70" s="66"/>
    </row>
    <row r="71" spans="1:22" x14ac:dyDescent="0.25">
      <c r="A71" s="63"/>
      <c r="B71" s="73" t="s">
        <v>295</v>
      </c>
      <c r="C71" s="1414" t="s">
        <v>679</v>
      </c>
      <c r="D71" s="1414"/>
      <c r="E71" s="1414"/>
      <c r="F71" s="1414"/>
      <c r="G71" s="1414"/>
      <c r="H71" s="1414"/>
      <c r="I71" s="1414"/>
      <c r="J71" s="1414"/>
      <c r="K71" s="1414"/>
      <c r="L71" s="1414"/>
      <c r="M71" s="1414"/>
      <c r="N71" s="1414"/>
      <c r="O71" s="1414"/>
      <c r="P71" s="63"/>
      <c r="Q71" s="66"/>
      <c r="R71" s="66"/>
      <c r="S71" s="66"/>
      <c r="T71" s="66"/>
      <c r="U71" s="66"/>
      <c r="V71" s="66"/>
    </row>
    <row r="72" spans="1:22" x14ac:dyDescent="0.25">
      <c r="A72" s="63"/>
      <c r="B72" s="64" t="s">
        <v>296</v>
      </c>
      <c r="C72" s="1414" t="s">
        <v>294</v>
      </c>
      <c r="D72" s="1414"/>
      <c r="E72" s="1414"/>
      <c r="F72" s="1414"/>
      <c r="G72" s="1414"/>
      <c r="H72" s="1414"/>
      <c r="I72" s="1414"/>
      <c r="J72" s="1414"/>
      <c r="K72" s="1414"/>
      <c r="L72" s="1414"/>
      <c r="M72" s="1414"/>
      <c r="N72" s="1414"/>
      <c r="O72" s="1414"/>
      <c r="P72" s="63"/>
      <c r="Q72" s="66"/>
      <c r="R72" s="66"/>
      <c r="S72" s="66"/>
      <c r="T72" s="66"/>
      <c r="U72" s="66"/>
      <c r="V72" s="66"/>
    </row>
    <row r="73" spans="1:22" x14ac:dyDescent="0.25">
      <c r="A73" s="63"/>
      <c r="B73" s="63"/>
      <c r="C73" s="698"/>
      <c r="D73" s="63"/>
      <c r="E73" s="63"/>
      <c r="F73" s="63"/>
      <c r="G73" s="63"/>
      <c r="H73" s="63"/>
      <c r="I73" s="63"/>
      <c r="J73" s="63"/>
      <c r="K73" s="63"/>
      <c r="L73" s="63"/>
      <c r="M73" s="63"/>
      <c r="N73" s="63"/>
      <c r="O73" s="63"/>
      <c r="P73" s="63"/>
      <c r="Q73" s="66"/>
      <c r="R73" s="66"/>
      <c r="S73" s="66"/>
      <c r="T73" s="66"/>
      <c r="U73" s="66"/>
      <c r="V73" s="66"/>
    </row>
    <row r="74" spans="1:22" x14ac:dyDescent="0.25">
      <c r="A74" s="733" t="s">
        <v>273</v>
      </c>
      <c r="B74" s="63"/>
      <c r="C74" s="63"/>
      <c r="D74" s="63"/>
      <c r="E74" s="63"/>
      <c r="F74" s="63"/>
      <c r="G74" s="63"/>
      <c r="H74" s="63"/>
      <c r="I74" s="63"/>
      <c r="J74" s="63"/>
      <c r="K74" s="63"/>
      <c r="L74" s="63"/>
      <c r="M74" s="63"/>
      <c r="N74" s="63"/>
      <c r="O74" s="63"/>
      <c r="P74" s="63"/>
      <c r="Q74" s="66"/>
      <c r="R74" s="66"/>
      <c r="S74" s="66"/>
      <c r="T74" s="66"/>
      <c r="U74" s="66"/>
      <c r="V74" s="66"/>
    </row>
    <row r="75" spans="1:22" x14ac:dyDescent="0.25">
      <c r="A75" s="63"/>
      <c r="B75" s="65" t="s">
        <v>298</v>
      </c>
      <c r="C75" s="1412" t="s">
        <v>297</v>
      </c>
      <c r="D75" s="1412"/>
      <c r="E75" s="1412"/>
      <c r="F75" s="1412"/>
      <c r="G75" s="1412"/>
      <c r="H75" s="1412"/>
      <c r="I75" s="1412"/>
      <c r="J75" s="1412"/>
      <c r="K75" s="1412"/>
      <c r="L75" s="1412"/>
      <c r="M75" s="1412"/>
      <c r="N75" s="1412"/>
      <c r="O75" s="1412"/>
      <c r="P75" s="63"/>
      <c r="Q75" s="66"/>
      <c r="R75" s="66"/>
      <c r="S75" s="66"/>
      <c r="T75" s="66"/>
      <c r="U75" s="66"/>
      <c r="V75" s="66"/>
    </row>
    <row r="76" spans="1:22" x14ac:dyDescent="0.25">
      <c r="A76" s="732"/>
      <c r="B76" s="65"/>
      <c r="C76" s="1412"/>
      <c r="D76" s="1412"/>
      <c r="E76" s="1412"/>
      <c r="F76" s="1412"/>
      <c r="G76" s="1412"/>
      <c r="H76" s="1412"/>
      <c r="I76" s="1412"/>
      <c r="J76" s="1412"/>
      <c r="K76" s="1412"/>
      <c r="L76" s="1412"/>
      <c r="M76" s="1412"/>
      <c r="N76" s="1412"/>
      <c r="O76" s="1412"/>
      <c r="P76" s="63"/>
      <c r="Q76" s="66"/>
      <c r="R76" s="66"/>
      <c r="S76" s="66"/>
      <c r="T76" s="66"/>
      <c r="U76" s="66"/>
      <c r="V76" s="66"/>
    </row>
    <row r="77" spans="1:22" x14ac:dyDescent="0.25">
      <c r="A77" s="732"/>
      <c r="B77" s="65"/>
      <c r="C77" s="1412"/>
      <c r="D77" s="1412"/>
      <c r="E77" s="1412"/>
      <c r="F77" s="1412"/>
      <c r="G77" s="1412"/>
      <c r="H77" s="1412"/>
      <c r="I77" s="1412"/>
      <c r="J77" s="1412"/>
      <c r="K77" s="1412"/>
      <c r="L77" s="1412"/>
      <c r="M77" s="1412"/>
      <c r="N77" s="1412"/>
      <c r="O77" s="1412"/>
      <c r="P77" s="63"/>
      <c r="Q77" s="66"/>
      <c r="R77" s="66"/>
      <c r="S77" s="66"/>
      <c r="T77" s="66"/>
      <c r="U77" s="66"/>
      <c r="V77" s="66"/>
    </row>
    <row r="78" spans="1:22" x14ac:dyDescent="0.25">
      <c r="A78" s="63"/>
      <c r="B78" s="65" t="s">
        <v>298</v>
      </c>
      <c r="C78" s="1414" t="s">
        <v>680</v>
      </c>
      <c r="D78" s="1414"/>
      <c r="E78" s="1414"/>
      <c r="F78" s="1414"/>
      <c r="G78" s="1414"/>
      <c r="H78" s="1414"/>
      <c r="I78" s="1414"/>
      <c r="J78" s="1414"/>
      <c r="K78" s="1414"/>
      <c r="L78" s="1414"/>
      <c r="M78" s="1414"/>
      <c r="N78" s="1414"/>
      <c r="O78" s="1414"/>
      <c r="P78" s="63"/>
      <c r="Q78" s="66"/>
      <c r="R78" s="66"/>
      <c r="S78" s="66"/>
      <c r="T78" s="66"/>
      <c r="U78" s="66"/>
      <c r="V78" s="66"/>
    </row>
    <row r="79" spans="1:22" x14ac:dyDescent="0.25">
      <c r="A79" s="732"/>
      <c r="B79" s="65" t="s">
        <v>298</v>
      </c>
      <c r="C79" s="1414" t="s">
        <v>299</v>
      </c>
      <c r="D79" s="1414"/>
      <c r="E79" s="1414"/>
      <c r="F79" s="1414"/>
      <c r="G79" s="1414"/>
      <c r="H79" s="1414"/>
      <c r="I79" s="1414"/>
      <c r="J79" s="1414"/>
      <c r="K79" s="1414"/>
      <c r="L79" s="1414"/>
      <c r="M79" s="1414"/>
      <c r="N79" s="1414"/>
      <c r="O79" s="1414"/>
      <c r="P79" s="63"/>
      <c r="Q79" s="66"/>
      <c r="R79" s="66"/>
      <c r="S79" s="66"/>
      <c r="T79" s="66"/>
      <c r="U79" s="66"/>
      <c r="V79" s="66"/>
    </row>
    <row r="80" spans="1:22" ht="15" customHeight="1" x14ac:dyDescent="0.25">
      <c r="A80" s="63"/>
      <c r="B80" s="65" t="s">
        <v>298</v>
      </c>
      <c r="C80" s="1413" t="s">
        <v>974</v>
      </c>
      <c r="D80" s="1413"/>
      <c r="E80" s="1413"/>
      <c r="F80" s="1413"/>
      <c r="G80" s="1413"/>
      <c r="H80" s="1413"/>
      <c r="I80" s="1413"/>
      <c r="J80" s="1413"/>
      <c r="K80" s="1413"/>
      <c r="L80" s="1413"/>
      <c r="M80" s="1413"/>
      <c r="N80" s="1413"/>
      <c r="O80" s="1413"/>
      <c r="P80" s="63"/>
      <c r="Q80" s="66"/>
      <c r="R80" s="66"/>
      <c r="S80" s="66"/>
      <c r="T80" s="66"/>
      <c r="U80" s="66"/>
      <c r="V80" s="66"/>
    </row>
    <row r="81" spans="1:22" x14ac:dyDescent="0.25">
      <c r="A81" s="675"/>
      <c r="B81" s="63"/>
      <c r="C81" s="1413"/>
      <c r="D81" s="1413"/>
      <c r="E81" s="1413"/>
      <c r="F81" s="1413"/>
      <c r="G81" s="1413"/>
      <c r="H81" s="1413"/>
      <c r="I81" s="1413"/>
      <c r="J81" s="1413"/>
      <c r="K81" s="1413"/>
      <c r="L81" s="1413"/>
      <c r="M81" s="1413"/>
      <c r="N81" s="1413"/>
      <c r="O81" s="1413"/>
      <c r="P81" s="63"/>
      <c r="Q81" s="66"/>
      <c r="R81" s="66"/>
      <c r="S81" s="66"/>
      <c r="T81" s="66"/>
      <c r="U81" s="66"/>
      <c r="V81" s="66"/>
    </row>
    <row r="82" spans="1:22" x14ac:dyDescent="0.25">
      <c r="A82" s="63"/>
      <c r="B82" s="63"/>
      <c r="C82" s="697"/>
      <c r="D82" s="697"/>
      <c r="E82" s="697"/>
      <c r="F82" s="697"/>
      <c r="G82" s="697"/>
      <c r="H82" s="697"/>
      <c r="I82" s="697"/>
      <c r="J82" s="697"/>
      <c r="K82" s="697"/>
      <c r="L82" s="697"/>
      <c r="M82" s="697"/>
      <c r="N82" s="697"/>
      <c r="O82" s="697"/>
      <c r="P82" s="63"/>
      <c r="Q82" s="66"/>
      <c r="R82" s="66"/>
      <c r="S82" s="66"/>
      <c r="T82" s="66"/>
      <c r="U82" s="66"/>
      <c r="V82" s="66"/>
    </row>
    <row r="83" spans="1:22" x14ac:dyDescent="0.25">
      <c r="A83" s="676" t="s">
        <v>361</v>
      </c>
      <c r="B83" s="63" t="s">
        <v>1045</v>
      </c>
      <c r="C83" s="63"/>
      <c r="D83" s="63"/>
      <c r="E83" s="63"/>
      <c r="F83" s="63"/>
      <c r="G83" s="63"/>
      <c r="H83" s="63"/>
      <c r="I83" s="63"/>
      <c r="J83" s="63"/>
      <c r="K83" s="63"/>
      <c r="L83" s="63"/>
      <c r="M83" s="63"/>
      <c r="N83" s="63"/>
      <c r="O83" s="63"/>
      <c r="P83" s="63"/>
      <c r="Q83" s="66"/>
      <c r="R83" s="66"/>
      <c r="S83" s="66"/>
      <c r="T83" s="66"/>
      <c r="U83" s="66"/>
      <c r="V83" s="66"/>
    </row>
    <row r="84" spans="1:22" x14ac:dyDescent="0.25">
      <c r="A84" s="63"/>
      <c r="B84" s="63" t="s">
        <v>833</v>
      </c>
      <c r="C84" s="63"/>
      <c r="D84" s="63"/>
      <c r="E84" s="63"/>
      <c r="F84" s="63"/>
      <c r="G84" s="63"/>
      <c r="H84" s="63"/>
      <c r="I84" s="63"/>
      <c r="J84" s="63"/>
      <c r="K84" s="63"/>
      <c r="L84" s="63"/>
      <c r="M84" s="63"/>
      <c r="N84" s="63"/>
      <c r="O84" s="63"/>
      <c r="P84" s="63"/>
      <c r="Q84" s="66"/>
      <c r="R84" s="66"/>
      <c r="S84" s="66"/>
      <c r="T84" s="66"/>
      <c r="U84" s="66"/>
      <c r="V84" s="66"/>
    </row>
    <row r="85" spans="1:22" x14ac:dyDescent="0.25">
      <c r="A85" s="63" t="s">
        <v>370</v>
      </c>
      <c r="B85" s="63" t="s">
        <v>873</v>
      </c>
      <c r="C85" s="63"/>
      <c r="D85" s="63"/>
      <c r="E85" s="63"/>
      <c r="F85" s="63"/>
      <c r="G85" s="63"/>
      <c r="H85" s="63"/>
      <c r="I85" s="63"/>
      <c r="J85" s="63"/>
      <c r="K85" s="63"/>
      <c r="L85" s="63"/>
      <c r="M85" s="63"/>
      <c r="N85" s="63"/>
      <c r="O85" s="63"/>
      <c r="P85" s="63"/>
      <c r="Q85" s="66"/>
      <c r="R85" s="66"/>
      <c r="S85" s="66"/>
      <c r="T85" s="66"/>
      <c r="U85" s="66"/>
      <c r="V85" s="66"/>
    </row>
    <row r="86" spans="1:22" x14ac:dyDescent="0.25">
      <c r="A86" s="63"/>
      <c r="B86" s="63" t="s">
        <v>874</v>
      </c>
      <c r="C86" s="63"/>
      <c r="D86" s="63"/>
      <c r="E86" s="63"/>
      <c r="F86" s="63"/>
      <c r="G86" s="63"/>
      <c r="H86" s="63"/>
      <c r="I86" s="63"/>
      <c r="J86" s="63"/>
      <c r="K86" s="63"/>
      <c r="L86" s="63"/>
      <c r="M86" s="63"/>
      <c r="N86" s="63"/>
      <c r="O86" s="63"/>
      <c r="P86" s="63"/>
      <c r="Q86" s="66"/>
      <c r="R86" s="66"/>
      <c r="S86" s="66"/>
      <c r="T86" s="66"/>
      <c r="U86" s="66"/>
      <c r="V86" s="66"/>
    </row>
    <row r="87" spans="1:22" x14ac:dyDescent="0.25">
      <c r="A87" s="63"/>
      <c r="B87" s="63" t="s">
        <v>834</v>
      </c>
      <c r="C87" s="63"/>
      <c r="D87" s="63"/>
      <c r="E87" s="63"/>
      <c r="F87" s="63"/>
      <c r="G87" s="63"/>
      <c r="H87" s="63"/>
      <c r="I87" s="63"/>
      <c r="J87" s="63"/>
      <c r="K87" s="63"/>
      <c r="L87" s="63"/>
      <c r="M87" s="63"/>
      <c r="N87" s="63"/>
      <c r="O87" s="63"/>
      <c r="P87" s="63"/>
      <c r="Q87" s="66"/>
      <c r="R87" s="66"/>
      <c r="S87" s="66"/>
      <c r="T87" s="66"/>
      <c r="U87" s="66"/>
      <c r="V87" s="66"/>
    </row>
    <row r="88" spans="1:22" x14ac:dyDescent="0.25">
      <c r="A88" s="63"/>
      <c r="B88" s="65" t="s">
        <v>298</v>
      </c>
      <c r="C88" s="63" t="s">
        <v>869</v>
      </c>
      <c r="D88" s="63"/>
      <c r="E88" s="63"/>
      <c r="F88" s="63"/>
      <c r="G88" s="63"/>
      <c r="H88" s="63"/>
      <c r="I88" s="63"/>
      <c r="J88" s="63"/>
      <c r="K88" s="63"/>
      <c r="L88" s="63"/>
      <c r="M88" s="63"/>
      <c r="N88" s="63"/>
      <c r="O88" s="63"/>
      <c r="P88" s="63"/>
      <c r="Q88" s="66"/>
      <c r="R88" s="66"/>
      <c r="S88" s="66"/>
      <c r="T88" s="66"/>
      <c r="U88" s="66"/>
      <c r="V88" s="66"/>
    </row>
    <row r="89" spans="1:22" x14ac:dyDescent="0.25">
      <c r="A89" s="63"/>
      <c r="B89" s="65" t="s">
        <v>298</v>
      </c>
      <c r="C89" s="63" t="s">
        <v>142</v>
      </c>
      <c r="D89" s="63"/>
      <c r="E89" s="63"/>
      <c r="F89" s="63"/>
      <c r="G89" s="63"/>
      <c r="H89" s="63"/>
      <c r="I89" s="63"/>
      <c r="J89" s="63"/>
      <c r="K89" s="63"/>
      <c r="L89" s="63"/>
      <c r="M89" s="63"/>
      <c r="N89" s="63"/>
      <c r="O89" s="63"/>
      <c r="P89" s="63"/>
      <c r="Q89" s="66"/>
      <c r="R89" s="66"/>
      <c r="S89" s="66"/>
      <c r="T89" s="66"/>
      <c r="U89" s="66"/>
      <c r="V89" s="66"/>
    </row>
    <row r="90" spans="1:22" x14ac:dyDescent="0.25">
      <c r="A90" s="63"/>
      <c r="B90" s="63"/>
      <c r="C90" s="63" t="s">
        <v>835</v>
      </c>
      <c r="D90" s="63"/>
      <c r="E90" s="63"/>
      <c r="F90" s="63"/>
      <c r="G90" s="63"/>
      <c r="H90" s="63"/>
      <c r="I90" s="63"/>
      <c r="J90" s="63"/>
      <c r="K90" s="63"/>
      <c r="L90" s="63"/>
      <c r="M90" s="63"/>
      <c r="N90" s="63"/>
      <c r="O90" s="63"/>
      <c r="P90" s="63"/>
      <c r="Q90" s="66"/>
      <c r="R90" s="66"/>
      <c r="S90" s="66"/>
      <c r="T90" s="66"/>
      <c r="U90" s="66"/>
      <c r="V90" s="66"/>
    </row>
    <row r="91" spans="1:22" x14ac:dyDescent="0.25">
      <c r="A91" s="63"/>
      <c r="B91" s="63"/>
      <c r="C91" s="63" t="s">
        <v>870</v>
      </c>
      <c r="D91" s="63"/>
      <c r="E91" s="63"/>
      <c r="F91" s="63"/>
      <c r="G91" s="63"/>
      <c r="H91" s="63"/>
      <c r="I91" s="63"/>
      <c r="J91" s="63"/>
      <c r="K91" s="63"/>
      <c r="L91" s="63"/>
      <c r="M91" s="63"/>
      <c r="N91" s="63"/>
      <c r="O91" s="63"/>
      <c r="P91" s="63"/>
      <c r="Q91" s="66"/>
      <c r="R91" s="66"/>
      <c r="S91" s="66"/>
      <c r="T91" s="66"/>
      <c r="U91" s="66"/>
      <c r="V91" s="66"/>
    </row>
    <row r="92" spans="1:22" x14ac:dyDescent="0.25">
      <c r="A92" s="63"/>
      <c r="B92" s="63"/>
      <c r="C92" s="63" t="s">
        <v>871</v>
      </c>
      <c r="D92" s="63"/>
      <c r="E92" s="63"/>
      <c r="F92" s="63"/>
      <c r="G92" s="63"/>
      <c r="H92" s="63"/>
      <c r="I92" s="63"/>
      <c r="J92" s="63"/>
      <c r="K92" s="63"/>
      <c r="L92" s="63"/>
      <c r="M92" s="63"/>
      <c r="N92" s="63"/>
      <c r="O92" s="63"/>
      <c r="P92" s="63"/>
      <c r="Q92" s="66"/>
      <c r="R92" s="66"/>
      <c r="S92" s="66"/>
      <c r="T92" s="66"/>
      <c r="U92" s="66"/>
      <c r="V92" s="66"/>
    </row>
    <row r="93" spans="1:22" x14ac:dyDescent="0.25">
      <c r="A93" s="63"/>
      <c r="B93" s="63"/>
      <c r="C93" s="63" t="s">
        <v>872</v>
      </c>
      <c r="D93" s="63"/>
      <c r="E93" s="63"/>
      <c r="F93" s="63"/>
      <c r="G93" s="63"/>
      <c r="H93" s="63"/>
      <c r="I93" s="63"/>
      <c r="J93" s="63"/>
      <c r="K93" s="63"/>
      <c r="L93" s="63"/>
      <c r="M93" s="63"/>
      <c r="N93" s="63"/>
      <c r="O93" s="63"/>
      <c r="P93" s="63"/>
      <c r="Q93" s="66"/>
      <c r="R93" s="66"/>
      <c r="S93" s="66"/>
      <c r="T93" s="66"/>
      <c r="U93" s="66"/>
      <c r="V93" s="66"/>
    </row>
    <row r="94" spans="1:22" x14ac:dyDescent="0.25">
      <c r="A94" s="63"/>
      <c r="B94" s="63"/>
      <c r="C94" s="63" t="s">
        <v>836</v>
      </c>
      <c r="D94" s="63"/>
      <c r="E94" s="63"/>
      <c r="F94" s="63"/>
      <c r="G94" s="63"/>
      <c r="H94" s="63"/>
      <c r="I94" s="63"/>
      <c r="J94" s="63"/>
      <c r="K94" s="63"/>
      <c r="L94" s="63"/>
      <c r="M94" s="63"/>
      <c r="N94" s="63"/>
      <c r="O94" s="63"/>
      <c r="P94" s="63"/>
      <c r="Q94" s="66"/>
      <c r="R94" s="66"/>
      <c r="S94" s="66"/>
      <c r="T94" s="66"/>
      <c r="U94" s="66"/>
      <c r="V94" s="66"/>
    </row>
    <row r="95" spans="1:22" x14ac:dyDescent="0.25">
      <c r="A95" s="63"/>
      <c r="B95" s="63"/>
      <c r="C95" s="63"/>
      <c r="D95" s="63"/>
      <c r="E95" s="63"/>
      <c r="F95" s="63"/>
      <c r="G95" s="63"/>
      <c r="H95" s="63"/>
      <c r="I95" s="63"/>
      <c r="J95" s="63"/>
      <c r="K95" s="63"/>
      <c r="L95" s="63"/>
      <c r="M95" s="63"/>
      <c r="N95" s="63"/>
      <c r="O95" s="63"/>
      <c r="P95" s="63"/>
      <c r="Q95" s="66"/>
      <c r="R95" s="66"/>
      <c r="S95" s="66"/>
      <c r="T95" s="66"/>
      <c r="U95" s="66"/>
      <c r="V95" s="66"/>
    </row>
    <row r="96" spans="1:22" x14ac:dyDescent="0.25">
      <c r="A96" s="676" t="s">
        <v>362</v>
      </c>
      <c r="B96" s="63" t="s">
        <v>973</v>
      </c>
      <c r="C96" s="63"/>
      <c r="D96" s="63"/>
      <c r="E96" s="63"/>
      <c r="F96" s="63"/>
      <c r="G96" s="63"/>
      <c r="H96" s="63"/>
      <c r="I96" s="63"/>
      <c r="J96" s="63"/>
      <c r="K96" s="63"/>
      <c r="L96" s="63"/>
      <c r="M96" s="63"/>
      <c r="N96" s="63"/>
      <c r="O96" s="63"/>
      <c r="P96" s="63"/>
      <c r="Q96" s="66"/>
      <c r="R96" s="66"/>
      <c r="S96" s="66"/>
      <c r="T96" s="66"/>
      <c r="U96" s="66"/>
      <c r="V96" s="66"/>
    </row>
    <row r="97" spans="1:22" x14ac:dyDescent="0.25">
      <c r="A97" s="63"/>
      <c r="B97" s="63" t="s">
        <v>1386</v>
      </c>
      <c r="C97" s="63"/>
      <c r="D97" s="63"/>
      <c r="E97" s="63"/>
      <c r="F97" s="63"/>
      <c r="G97" s="63"/>
      <c r="H97" s="63"/>
      <c r="I97" s="63"/>
      <c r="J97" s="63"/>
      <c r="K97" s="63"/>
      <c r="L97" s="63"/>
      <c r="M97" s="63"/>
      <c r="N97" s="63"/>
      <c r="O97" s="63"/>
      <c r="P97" s="63"/>
      <c r="Q97" s="66"/>
      <c r="R97" s="66"/>
      <c r="S97" s="66"/>
      <c r="T97" s="66"/>
      <c r="U97" s="66"/>
      <c r="V97" s="66"/>
    </row>
    <row r="98" spans="1:22" x14ac:dyDescent="0.25">
      <c r="A98" s="63"/>
      <c r="B98" s="63" t="s">
        <v>1391</v>
      </c>
      <c r="C98" s="63"/>
      <c r="D98" s="63"/>
      <c r="E98" s="63"/>
      <c r="F98" s="63"/>
      <c r="G98" s="63"/>
      <c r="H98" s="63"/>
      <c r="I98" s="63"/>
      <c r="J98" s="63"/>
      <c r="K98" s="63"/>
      <c r="L98" s="63"/>
      <c r="M98" s="63"/>
      <c r="N98" s="63"/>
      <c r="O98" s="63"/>
      <c r="P98" s="63"/>
      <c r="Q98" s="66"/>
      <c r="R98" s="66"/>
      <c r="S98" s="66"/>
      <c r="T98" s="66"/>
      <c r="U98" s="66"/>
      <c r="V98" s="66"/>
    </row>
    <row r="99" spans="1:22" x14ac:dyDescent="0.25">
      <c r="A99" s="63"/>
      <c r="B99" s="63"/>
      <c r="C99" s="63"/>
      <c r="D99" s="63"/>
      <c r="E99" s="63"/>
      <c r="F99" s="63"/>
      <c r="G99" s="63"/>
      <c r="H99" s="63"/>
      <c r="I99" s="63"/>
      <c r="J99" s="63"/>
      <c r="K99" s="63"/>
      <c r="L99" s="63"/>
      <c r="M99" s="63"/>
      <c r="N99" s="63"/>
      <c r="O99" s="63"/>
      <c r="P99" s="63"/>
      <c r="Q99" s="66"/>
      <c r="R99" s="66"/>
      <c r="S99" s="66"/>
      <c r="T99" s="66"/>
      <c r="U99" s="66"/>
      <c r="V99" s="66"/>
    </row>
    <row r="100" spans="1:22" x14ac:dyDescent="0.25">
      <c r="A100" s="63">
        <v>10</v>
      </c>
      <c r="B100" s="63" t="s">
        <v>1393</v>
      </c>
      <c r="C100" s="63"/>
      <c r="D100" s="63"/>
      <c r="E100" s="63"/>
      <c r="F100" s="63"/>
      <c r="G100" s="63"/>
      <c r="H100" s="63"/>
      <c r="I100" s="63"/>
      <c r="J100" s="63"/>
      <c r="K100" s="63"/>
      <c r="L100" s="63"/>
      <c r="M100" s="63"/>
      <c r="N100" s="63"/>
      <c r="O100" s="63"/>
      <c r="P100" s="63"/>
      <c r="Q100" s="66"/>
      <c r="R100" s="66"/>
      <c r="S100" s="66"/>
      <c r="T100" s="66"/>
      <c r="U100" s="66"/>
      <c r="V100" s="66"/>
    </row>
    <row r="101" spans="1:22" x14ac:dyDescent="0.25">
      <c r="A101" s="63"/>
      <c r="B101" s="63"/>
      <c r="C101" s="63"/>
      <c r="D101" s="63"/>
      <c r="E101" s="63"/>
      <c r="F101" s="63"/>
      <c r="G101" s="63"/>
      <c r="H101" s="63"/>
      <c r="I101" s="63"/>
      <c r="J101" s="63"/>
      <c r="K101" s="63"/>
      <c r="L101" s="63"/>
      <c r="M101" s="63"/>
      <c r="N101" s="63"/>
      <c r="O101" s="63"/>
      <c r="P101" s="63"/>
      <c r="Q101" s="66"/>
      <c r="R101" s="66"/>
      <c r="S101" s="66"/>
      <c r="T101" s="66"/>
      <c r="U101" s="66"/>
      <c r="V101" s="66"/>
    </row>
    <row r="102" spans="1:22" x14ac:dyDescent="0.25">
      <c r="A102" s="63"/>
      <c r="B102" s="63"/>
      <c r="C102" s="63"/>
      <c r="D102" s="63"/>
      <c r="E102" s="63"/>
      <c r="F102" s="63"/>
      <c r="G102" s="63"/>
      <c r="H102" s="63"/>
      <c r="I102" s="63"/>
      <c r="J102" s="63"/>
      <c r="K102" s="63"/>
      <c r="L102" s="63"/>
      <c r="M102" s="63"/>
      <c r="N102" s="63"/>
      <c r="O102" s="63"/>
      <c r="P102" s="63"/>
      <c r="Q102" s="66"/>
      <c r="R102" s="66"/>
      <c r="S102" s="66"/>
      <c r="T102" s="66"/>
      <c r="U102" s="66"/>
      <c r="V102" s="66"/>
    </row>
    <row r="103" spans="1:22" x14ac:dyDescent="0.25">
      <c r="A103" s="63"/>
      <c r="B103" s="63"/>
      <c r="C103" s="63"/>
      <c r="D103" s="63"/>
      <c r="E103" s="63"/>
      <c r="F103" s="63"/>
      <c r="G103" s="63"/>
      <c r="H103" s="63"/>
      <c r="I103" s="63"/>
      <c r="J103" s="63"/>
      <c r="K103" s="63"/>
      <c r="L103" s="63"/>
      <c r="M103" s="63"/>
      <c r="N103" s="63"/>
      <c r="O103" s="63"/>
      <c r="P103" s="63"/>
      <c r="Q103" s="66"/>
      <c r="R103" s="66"/>
      <c r="S103" s="66"/>
      <c r="T103" s="66"/>
      <c r="U103" s="66"/>
      <c r="V103" s="66"/>
    </row>
    <row r="104" spans="1:22" x14ac:dyDescent="0.25">
      <c r="A104" s="66"/>
      <c r="B104" s="66"/>
      <c r="C104" s="66"/>
      <c r="D104" s="66"/>
      <c r="E104" s="66"/>
      <c r="F104" s="66"/>
      <c r="G104" s="66"/>
      <c r="H104" s="66"/>
      <c r="I104" s="66"/>
      <c r="J104" s="66"/>
      <c r="K104" s="66"/>
      <c r="L104" s="66"/>
      <c r="M104" s="66"/>
      <c r="N104" s="66"/>
      <c r="O104" s="66"/>
      <c r="P104" s="66"/>
      <c r="Q104" s="66"/>
      <c r="R104" s="66"/>
      <c r="S104" s="66"/>
      <c r="T104" s="66"/>
      <c r="U104" s="66"/>
      <c r="V104" s="66"/>
    </row>
    <row r="105" spans="1:22" x14ac:dyDescent="0.25">
      <c r="A105" s="66"/>
      <c r="B105" s="66"/>
      <c r="C105" s="66"/>
      <c r="D105" s="66"/>
      <c r="E105" s="66"/>
      <c r="F105" s="66"/>
      <c r="G105" s="66"/>
      <c r="H105" s="66"/>
      <c r="I105" s="66"/>
      <c r="J105" s="66"/>
      <c r="K105" s="66"/>
      <c r="L105" s="66"/>
      <c r="M105" s="66"/>
      <c r="N105" s="66"/>
      <c r="O105" s="66"/>
      <c r="P105" s="66"/>
      <c r="Q105" s="66"/>
      <c r="R105" s="66"/>
      <c r="S105" s="66"/>
      <c r="T105" s="66"/>
      <c r="U105" s="66"/>
      <c r="V105" s="66"/>
    </row>
    <row r="106" spans="1:22" x14ac:dyDescent="0.25">
      <c r="A106" s="66"/>
      <c r="B106" s="66"/>
      <c r="C106" s="66"/>
      <c r="D106" s="66"/>
      <c r="E106" s="66"/>
      <c r="F106" s="66"/>
      <c r="G106" s="66"/>
      <c r="H106" s="66"/>
      <c r="I106" s="66"/>
      <c r="J106" s="66"/>
      <c r="K106" s="66"/>
      <c r="L106" s="66"/>
      <c r="M106" s="66"/>
      <c r="N106" s="66"/>
      <c r="O106" s="66"/>
      <c r="P106" s="66"/>
      <c r="Q106" s="66"/>
      <c r="R106" s="66"/>
      <c r="S106" s="66"/>
      <c r="T106" s="66"/>
      <c r="U106" s="66"/>
      <c r="V106" s="66"/>
    </row>
    <row r="107" spans="1:22" x14ac:dyDescent="0.25">
      <c r="A107" s="66"/>
      <c r="B107" s="66"/>
      <c r="C107" s="66"/>
      <c r="D107" s="66"/>
      <c r="E107" s="66"/>
      <c r="F107" s="66"/>
      <c r="G107" s="66"/>
      <c r="H107" s="66"/>
      <c r="I107" s="66"/>
      <c r="J107" s="66"/>
      <c r="K107" s="66"/>
      <c r="L107" s="66"/>
      <c r="M107" s="66"/>
      <c r="N107" s="66"/>
      <c r="O107" s="66"/>
      <c r="P107" s="66"/>
      <c r="Q107" s="66"/>
      <c r="R107" s="66"/>
      <c r="S107" s="66"/>
      <c r="T107" s="66"/>
      <c r="U107" s="66"/>
      <c r="V107" s="66"/>
    </row>
  </sheetData>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1">
    <tabColor theme="3"/>
  </sheetPr>
  <dimension ref="A1:BL80"/>
  <sheetViews>
    <sheetView topLeftCell="A46" zoomScale="70" zoomScaleNormal="70" workbookViewId="0">
      <pane xSplit="3" topLeftCell="AU1" activePane="topRight" state="frozen"/>
      <selection pane="topRight" activeCell="AW56" sqref="AW56"/>
    </sheetView>
  </sheetViews>
  <sheetFormatPr defaultColWidth="8.85546875" defaultRowHeight="15" x14ac:dyDescent="0.25"/>
  <cols>
    <col min="1" max="1" width="8.85546875" style="205" customWidth="1"/>
    <col min="2" max="2" width="8.85546875" style="205"/>
    <col min="3" max="3" width="51.140625" style="352" customWidth="1"/>
    <col min="4" max="4" width="15.140625" style="205" customWidth="1"/>
    <col min="5" max="15" width="12.140625" style="205" customWidth="1"/>
    <col min="16" max="16" width="15.85546875" style="205" customWidth="1"/>
    <col min="17" max="27" width="12.140625" style="205" customWidth="1"/>
    <col min="28" max="28" width="15.85546875" style="205" customWidth="1"/>
    <col min="29" max="39" width="12.140625" style="205" customWidth="1"/>
    <col min="40" max="40" width="15.85546875" style="205" customWidth="1"/>
    <col min="41" max="52" width="12.140625" style="205" customWidth="1"/>
    <col min="53" max="53" width="15.85546875" style="205" customWidth="1"/>
    <col min="54" max="64" width="12.140625" style="205" customWidth="1"/>
    <col min="65" max="16384" width="8.85546875" style="205"/>
  </cols>
  <sheetData>
    <row r="1" spans="1:64" ht="18.75" x14ac:dyDescent="0.3">
      <c r="A1" s="348" t="s">
        <v>935</v>
      </c>
    </row>
    <row r="3" spans="1:64" x14ac:dyDescent="0.25">
      <c r="A3" s="205" t="s">
        <v>371</v>
      </c>
      <c r="C3" s="1078" t="str">
        <f>'MMA Rev-Exp Summary'!C3</f>
        <v>Simply Healthcare Plan, Inc</v>
      </c>
    </row>
    <row r="4" spans="1:64" x14ac:dyDescent="0.25">
      <c r="A4" s="205" t="s">
        <v>15</v>
      </c>
      <c r="C4" s="1079" t="str">
        <f>IF('MMA Rev-Exp Summary'!C4=0,"",'MMA Rev-Exp Summary'!C4)</f>
        <v>Annual 2021</v>
      </c>
    </row>
    <row r="5" spans="1:64" x14ac:dyDescent="0.25">
      <c r="A5" s="205" t="s">
        <v>16</v>
      </c>
      <c r="C5" s="1079">
        <f>IF('MMA Rev-Exp Summary'!C5=0,"",'MMA Rev-Exp Summary'!C5)</f>
        <v>44651</v>
      </c>
    </row>
    <row r="6" spans="1:64" x14ac:dyDescent="0.25">
      <c r="A6" s="350"/>
      <c r="C6" s="1080"/>
    </row>
    <row r="7" spans="1:64" ht="15.75" thickBot="1" x14ac:dyDescent="0.3">
      <c r="A7" s="350"/>
      <c r="C7" s="1080"/>
    </row>
    <row r="8" spans="1:64" s="352" customFormat="1" ht="18.75" x14ac:dyDescent="0.3">
      <c r="A8" s="1548"/>
      <c r="B8" s="1549"/>
      <c r="C8" s="1549"/>
      <c r="D8" s="1542" t="s">
        <v>244</v>
      </c>
      <c r="E8" s="1543"/>
      <c r="F8" s="1543"/>
      <c r="G8" s="1543"/>
      <c r="H8" s="1543"/>
      <c r="I8" s="1543"/>
      <c r="J8" s="1543"/>
      <c r="K8" s="1543"/>
      <c r="L8" s="1543"/>
      <c r="M8" s="1543"/>
      <c r="N8" s="1543"/>
      <c r="O8" s="1544"/>
      <c r="P8" s="1542" t="s">
        <v>245</v>
      </c>
      <c r="Q8" s="1543"/>
      <c r="R8" s="1543"/>
      <c r="S8" s="1543"/>
      <c r="T8" s="1543"/>
      <c r="U8" s="1543"/>
      <c r="V8" s="1543"/>
      <c r="W8" s="1543"/>
      <c r="X8" s="1543"/>
      <c r="Y8" s="1543"/>
      <c r="Z8" s="1543"/>
      <c r="AA8" s="1544"/>
      <c r="AB8" s="1542" t="s">
        <v>246</v>
      </c>
      <c r="AC8" s="1543"/>
      <c r="AD8" s="1543"/>
      <c r="AE8" s="1543"/>
      <c r="AF8" s="1543"/>
      <c r="AG8" s="1543"/>
      <c r="AH8" s="1543"/>
      <c r="AI8" s="1543"/>
      <c r="AJ8" s="1543"/>
      <c r="AK8" s="1543"/>
      <c r="AL8" s="1543"/>
      <c r="AM8" s="1544"/>
      <c r="AN8" s="1545" t="s">
        <v>247</v>
      </c>
      <c r="AO8" s="1487"/>
      <c r="AP8" s="1487"/>
      <c r="AQ8" s="1487"/>
      <c r="AR8" s="1487"/>
      <c r="AS8" s="1487"/>
      <c r="AT8" s="1487"/>
      <c r="AU8" s="1487"/>
      <c r="AV8" s="1487"/>
      <c r="AW8" s="1487"/>
      <c r="AX8" s="1487"/>
      <c r="AY8" s="1487"/>
      <c r="AZ8" s="602"/>
      <c r="BA8" s="1486" t="s">
        <v>807</v>
      </c>
      <c r="BB8" s="1487"/>
      <c r="BC8" s="1487"/>
      <c r="BD8" s="1487"/>
      <c r="BE8" s="1487"/>
      <c r="BF8" s="1487"/>
      <c r="BG8" s="1487"/>
      <c r="BH8" s="1487"/>
      <c r="BI8" s="1487"/>
      <c r="BJ8" s="1487"/>
      <c r="BK8" s="1487"/>
      <c r="BL8" s="1488"/>
    </row>
    <row r="9" spans="1:64" s="352" customFormat="1" ht="45" x14ac:dyDescent="0.25">
      <c r="A9" s="636"/>
      <c r="B9" s="637"/>
      <c r="C9" s="734"/>
      <c r="D9" s="701" t="s">
        <v>36</v>
      </c>
      <c r="E9" s="215" t="s">
        <v>918</v>
      </c>
      <c r="F9" s="215" t="s">
        <v>919</v>
      </c>
      <c r="G9" s="215" t="s">
        <v>920</v>
      </c>
      <c r="H9" s="215" t="s">
        <v>921</v>
      </c>
      <c r="I9" s="215" t="s">
        <v>47</v>
      </c>
      <c r="J9" s="215" t="s">
        <v>48</v>
      </c>
      <c r="K9" s="215" t="s">
        <v>50</v>
      </c>
      <c r="L9" s="215" t="s">
        <v>49</v>
      </c>
      <c r="M9" s="215" t="s">
        <v>1523</v>
      </c>
      <c r="N9" s="215" t="s">
        <v>136</v>
      </c>
      <c r="O9" s="216" t="s">
        <v>137</v>
      </c>
      <c r="P9" s="701" t="s">
        <v>36</v>
      </c>
      <c r="Q9" s="215" t="s">
        <v>918</v>
      </c>
      <c r="R9" s="215" t="s">
        <v>919</v>
      </c>
      <c r="S9" s="215" t="s">
        <v>920</v>
      </c>
      <c r="T9" s="215" t="s">
        <v>921</v>
      </c>
      <c r="U9" s="215" t="s">
        <v>47</v>
      </c>
      <c r="V9" s="215" t="s">
        <v>48</v>
      </c>
      <c r="W9" s="215" t="s">
        <v>50</v>
      </c>
      <c r="X9" s="215" t="s">
        <v>49</v>
      </c>
      <c r="Y9" s="215" t="s">
        <v>1523</v>
      </c>
      <c r="Z9" s="215" t="s">
        <v>136</v>
      </c>
      <c r="AA9" s="216" t="s">
        <v>137</v>
      </c>
      <c r="AB9" s="701" t="s">
        <v>36</v>
      </c>
      <c r="AC9" s="215" t="s">
        <v>918</v>
      </c>
      <c r="AD9" s="215" t="s">
        <v>919</v>
      </c>
      <c r="AE9" s="215" t="s">
        <v>920</v>
      </c>
      <c r="AF9" s="215" t="s">
        <v>921</v>
      </c>
      <c r="AG9" s="215" t="s">
        <v>47</v>
      </c>
      <c r="AH9" s="215" t="s">
        <v>48</v>
      </c>
      <c r="AI9" s="215" t="s">
        <v>50</v>
      </c>
      <c r="AJ9" s="215" t="s">
        <v>49</v>
      </c>
      <c r="AK9" s="215" t="s">
        <v>1523</v>
      </c>
      <c r="AL9" s="215" t="s">
        <v>136</v>
      </c>
      <c r="AM9" s="216" t="s">
        <v>137</v>
      </c>
      <c r="AN9" s="701" t="s">
        <v>36</v>
      </c>
      <c r="AO9" s="215" t="s">
        <v>918</v>
      </c>
      <c r="AP9" s="215" t="s">
        <v>919</v>
      </c>
      <c r="AQ9" s="215" t="s">
        <v>920</v>
      </c>
      <c r="AR9" s="215" t="s">
        <v>921</v>
      </c>
      <c r="AS9" s="215" t="s">
        <v>47</v>
      </c>
      <c r="AT9" s="215" t="s">
        <v>48</v>
      </c>
      <c r="AU9" s="215" t="s">
        <v>50</v>
      </c>
      <c r="AV9" s="215" t="s">
        <v>49</v>
      </c>
      <c r="AW9" s="215" t="s">
        <v>1523</v>
      </c>
      <c r="AX9" s="215" t="s">
        <v>136</v>
      </c>
      <c r="AY9" s="215" t="s">
        <v>137</v>
      </c>
      <c r="AZ9" s="603" t="s">
        <v>889</v>
      </c>
      <c r="BA9" s="244" t="s">
        <v>36</v>
      </c>
      <c r="BB9" s="215" t="s">
        <v>918</v>
      </c>
      <c r="BC9" s="215" t="s">
        <v>919</v>
      </c>
      <c r="BD9" s="215" t="s">
        <v>920</v>
      </c>
      <c r="BE9" s="215" t="s">
        <v>921</v>
      </c>
      <c r="BF9" s="215" t="s">
        <v>47</v>
      </c>
      <c r="BG9" s="215" t="s">
        <v>48</v>
      </c>
      <c r="BH9" s="215" t="s">
        <v>50</v>
      </c>
      <c r="BI9" s="215" t="s">
        <v>49</v>
      </c>
      <c r="BJ9" s="215" t="s">
        <v>1523</v>
      </c>
      <c r="BK9" s="215" t="s">
        <v>136</v>
      </c>
      <c r="BL9" s="217" t="s">
        <v>137</v>
      </c>
    </row>
    <row r="10" spans="1:64" s="352" customFormat="1" ht="15.75" x14ac:dyDescent="0.25">
      <c r="A10" s="735" t="s">
        <v>51</v>
      </c>
      <c r="B10" s="637"/>
      <c r="C10" s="734"/>
      <c r="D10" s="736">
        <f>SUM(E10:O10)</f>
        <v>1634978.1000000003</v>
      </c>
      <c r="E10" s="737">
        <f>'MMA Rev-Exp Summary'!E9</f>
        <v>1354466.0899999999</v>
      </c>
      <c r="F10" s="737">
        <f>'MMA Rev-Exp Summary'!F9</f>
        <v>48448.820000000007</v>
      </c>
      <c r="G10" s="737">
        <f>'MMA Rev-Exp Summary'!G9</f>
        <v>94225.7</v>
      </c>
      <c r="H10" s="737">
        <f>'MMA Rev-Exp Summary'!H9</f>
        <v>45322.080000000002</v>
      </c>
      <c r="I10" s="737">
        <f>'MMA Rev-Exp Summary'!I9</f>
        <v>48664.78</v>
      </c>
      <c r="J10" s="737">
        <f>'MMA Rev-Exp Summary'!J9</f>
        <v>12366.31</v>
      </c>
      <c r="K10" s="737">
        <f>'MMA Rev-Exp Summary'!K9</f>
        <v>651.54999999999995</v>
      </c>
      <c r="L10" s="737">
        <f>'MMA Rev-Exp Summary'!L9</f>
        <v>4679</v>
      </c>
      <c r="M10" s="737">
        <f>'MMA Rev-Exp Summary'!M9</f>
        <v>510.29</v>
      </c>
      <c r="N10" s="737">
        <f>'MMA Rev-Exp Summary'!N9</f>
        <v>21697.870000000003</v>
      </c>
      <c r="O10" s="738">
        <f>'MMA Rev-Exp Summary'!O9</f>
        <v>3945.6099999999997</v>
      </c>
      <c r="P10" s="736">
        <f>SUM(Q10:AA10)</f>
        <v>1786083.92</v>
      </c>
      <c r="Q10" s="737">
        <f>'MMA Rev-Exp Summary'!Q9</f>
        <v>1491394.6199999999</v>
      </c>
      <c r="R10" s="737">
        <f>'MMA Rev-Exp Summary'!R9</f>
        <v>53258.979999999996</v>
      </c>
      <c r="S10" s="737">
        <f>'MMA Rev-Exp Summary'!S9</f>
        <v>99167.06</v>
      </c>
      <c r="T10" s="737">
        <f>'MMA Rev-Exp Summary'!T9</f>
        <v>46761.58</v>
      </c>
      <c r="U10" s="737">
        <f>'MMA Rev-Exp Summary'!U9</f>
        <v>49796.349999999991</v>
      </c>
      <c r="V10" s="737">
        <f>'MMA Rev-Exp Summary'!V9</f>
        <v>13217.410000000002</v>
      </c>
      <c r="W10" s="737">
        <f>'MMA Rev-Exp Summary'!W9</f>
        <v>647.06999999999994</v>
      </c>
      <c r="X10" s="737">
        <f>'MMA Rev-Exp Summary'!X9</f>
        <v>4937.68</v>
      </c>
      <c r="Y10" s="737">
        <f>'MMA Rev-Exp Summary'!Y9</f>
        <v>499.97</v>
      </c>
      <c r="Z10" s="737">
        <f>'MMA Rev-Exp Summary'!Z9</f>
        <v>22288.52</v>
      </c>
      <c r="AA10" s="738">
        <f>'MMA Rev-Exp Summary'!AA9</f>
        <v>4114.68</v>
      </c>
      <c r="AB10" s="736">
        <f>SUM(AC10:AM10)</f>
        <v>1868851.7100000002</v>
      </c>
      <c r="AC10" s="737">
        <f>'MMA Rev-Exp Summary'!AC9</f>
        <v>1565240.1400000001</v>
      </c>
      <c r="AD10" s="737">
        <f>'MMA Rev-Exp Summary'!AD9</f>
        <v>57982.070000000007</v>
      </c>
      <c r="AE10" s="737">
        <f>'MMA Rev-Exp Summary'!AE9</f>
        <v>101859.95</v>
      </c>
      <c r="AF10" s="737">
        <f>'MMA Rev-Exp Summary'!AF9</f>
        <v>45817.75</v>
      </c>
      <c r="AG10" s="737">
        <f>'MMA Rev-Exp Summary'!AG9</f>
        <v>50945.45</v>
      </c>
      <c r="AH10" s="737">
        <f>'MMA Rev-Exp Summary'!AH9</f>
        <v>13302.04</v>
      </c>
      <c r="AI10" s="737">
        <f>'MMA Rev-Exp Summary'!AI9</f>
        <v>615.91000000000008</v>
      </c>
      <c r="AJ10" s="737">
        <f>'MMA Rev-Exp Summary'!AJ9</f>
        <v>5214.37</v>
      </c>
      <c r="AK10" s="737">
        <f>'MMA Rev-Exp Summary'!AK9</f>
        <v>507</v>
      </c>
      <c r="AL10" s="737">
        <f>'MMA Rev-Exp Summary'!AL9</f>
        <v>23072.030000000002</v>
      </c>
      <c r="AM10" s="738">
        <f>'MMA Rev-Exp Summary'!AM9</f>
        <v>4295</v>
      </c>
      <c r="AN10" s="736">
        <f>SUM(AO10:AY10)</f>
        <v>1937403.33</v>
      </c>
      <c r="AO10" s="737">
        <f>'MMA Rev-Exp Summary'!AO9</f>
        <v>1625718.29</v>
      </c>
      <c r="AP10" s="737">
        <f>'MMA Rev-Exp Summary'!AP9</f>
        <v>62765.41</v>
      </c>
      <c r="AQ10" s="737">
        <f>'MMA Rev-Exp Summary'!AQ9</f>
        <v>102727.81999999999</v>
      </c>
      <c r="AR10" s="737">
        <f>'MMA Rev-Exp Summary'!AR9</f>
        <v>46611.42</v>
      </c>
      <c r="AS10" s="737">
        <f>'MMA Rev-Exp Summary'!AS9</f>
        <v>51468.85</v>
      </c>
      <c r="AT10" s="737">
        <f>'MMA Rev-Exp Summary'!AT9</f>
        <v>13154.519999999999</v>
      </c>
      <c r="AU10" s="737">
        <f>'MMA Rev-Exp Summary'!AU9</f>
        <v>631.03</v>
      </c>
      <c r="AV10" s="737">
        <f>'MMA Rev-Exp Summary'!AV9</f>
        <v>5578.55</v>
      </c>
      <c r="AW10" s="737">
        <f>'MMA Rev-Exp Summary'!AW9</f>
        <v>485.97</v>
      </c>
      <c r="AX10" s="737">
        <f>'MMA Rev-Exp Summary'!AX9</f>
        <v>23812.440000000002</v>
      </c>
      <c r="AY10" s="829">
        <f>'MMA Rev-Exp Summary'!AY9</f>
        <v>4449.03</v>
      </c>
      <c r="AZ10" s="1075">
        <f>'MMA Rev-Exp Summary'!AZ9</f>
        <v>-1056.5000000000014</v>
      </c>
      <c r="BA10" s="740">
        <f>SUM(BB10:BL10)+AZ10</f>
        <v>7226260.5600000005</v>
      </c>
      <c r="BB10" s="741">
        <f>E10+Q10+AC10+AO10</f>
        <v>6036819.1399999997</v>
      </c>
      <c r="BC10" s="741">
        <f t="shared" ref="BC10:BL10" si="0">AP10+AD10+R10+F10</f>
        <v>222455.28000000003</v>
      </c>
      <c r="BD10" s="741">
        <f t="shared" si="0"/>
        <v>397980.52999999997</v>
      </c>
      <c r="BE10" s="741">
        <f t="shared" si="0"/>
        <v>184512.83000000002</v>
      </c>
      <c r="BF10" s="741">
        <f t="shared" si="0"/>
        <v>200875.42999999996</v>
      </c>
      <c r="BG10" s="741">
        <f t="shared" si="0"/>
        <v>52040.28</v>
      </c>
      <c r="BH10" s="741">
        <f t="shared" si="0"/>
        <v>2545.56</v>
      </c>
      <c r="BI10" s="742">
        <f t="shared" si="0"/>
        <v>20409.599999999999</v>
      </c>
      <c r="BJ10" s="742">
        <f t="shared" si="0"/>
        <v>2003.23</v>
      </c>
      <c r="BK10" s="741">
        <f t="shared" si="0"/>
        <v>90870.860000000015</v>
      </c>
      <c r="BL10" s="743">
        <f t="shared" si="0"/>
        <v>16804.32</v>
      </c>
    </row>
    <row r="11" spans="1:64" s="352" customFormat="1" ht="15.75" x14ac:dyDescent="0.25">
      <c r="A11" s="1546" t="s">
        <v>936</v>
      </c>
      <c r="B11" s="1547"/>
      <c r="C11" s="1547"/>
      <c r="D11" s="269"/>
      <c r="E11" s="648"/>
      <c r="F11" s="648"/>
      <c r="G11" s="648"/>
      <c r="H11" s="648"/>
      <c r="I11" s="648"/>
      <c r="J11" s="648"/>
      <c r="K11" s="648"/>
      <c r="L11" s="648"/>
      <c r="M11" s="648"/>
      <c r="N11" s="648"/>
      <c r="O11" s="744"/>
      <c r="P11" s="685"/>
      <c r="Q11" s="247"/>
      <c r="R11" s="247"/>
      <c r="S11" s="247"/>
      <c r="T11" s="247"/>
      <c r="U11" s="247"/>
      <c r="V11" s="247"/>
      <c r="W11" s="247"/>
      <c r="X11" s="247"/>
      <c r="Y11" s="247"/>
      <c r="Z11" s="247"/>
      <c r="AA11" s="248"/>
      <c r="AB11" s="685"/>
      <c r="AC11" s="247"/>
      <c r="AD11" s="247"/>
      <c r="AE11" s="247"/>
      <c r="AF11" s="247"/>
      <c r="AG11" s="247"/>
      <c r="AH11" s="247"/>
      <c r="AI11" s="247"/>
      <c r="AJ11" s="247"/>
      <c r="AK11" s="247"/>
      <c r="AL11" s="247"/>
      <c r="AM11" s="248"/>
      <c r="AN11" s="685"/>
      <c r="AO11" s="247"/>
      <c r="AP11" s="247"/>
      <c r="AQ11" s="247"/>
      <c r="AR11" s="247"/>
      <c r="AS11" s="247"/>
      <c r="AT11" s="247"/>
      <c r="AU11" s="247"/>
      <c r="AV11" s="247"/>
      <c r="AW11" s="247"/>
      <c r="AX11" s="247"/>
      <c r="AY11" s="247"/>
      <c r="AZ11" s="604"/>
      <c r="BA11" s="700"/>
      <c r="BB11" s="318"/>
      <c r="BC11" s="318"/>
      <c r="BD11" s="318"/>
      <c r="BE11" s="318"/>
      <c r="BF11" s="318"/>
      <c r="BG11" s="318"/>
      <c r="BH11" s="318"/>
      <c r="BI11" s="318"/>
      <c r="BJ11" s="318"/>
      <c r="BK11" s="318"/>
      <c r="BL11" s="320"/>
    </row>
    <row r="12" spans="1:64" ht="15" customHeight="1" x14ac:dyDescent="0.25">
      <c r="A12" s="1526" t="s">
        <v>937</v>
      </c>
      <c r="B12" s="514" t="s">
        <v>61</v>
      </c>
      <c r="C12" s="1081" t="s">
        <v>1183</v>
      </c>
      <c r="D12" s="745">
        <f>SUM(E12:O12)</f>
        <v>1390084.9499999988</v>
      </c>
      <c r="E12" s="746">
        <v>877039.12999999907</v>
      </c>
      <c r="F12" s="746">
        <v>56323.960000000006</v>
      </c>
      <c r="G12" s="746">
        <v>129656.08</v>
      </c>
      <c r="H12" s="746">
        <v>153888.41999999998</v>
      </c>
      <c r="I12" s="746">
        <v>99048.290000000008</v>
      </c>
      <c r="J12" s="746">
        <v>1388.4199999999998</v>
      </c>
      <c r="K12" s="746">
        <v>1186.71</v>
      </c>
      <c r="L12" s="746">
        <v>8005.1900000000005</v>
      </c>
      <c r="M12" s="746">
        <v>1086.3</v>
      </c>
      <c r="N12" s="746">
        <v>48311.15</v>
      </c>
      <c r="O12" s="747">
        <v>14151.3</v>
      </c>
      <c r="P12" s="745">
        <f>SUM(Q12:AA12)</f>
        <v>1399048.1400000001</v>
      </c>
      <c r="Q12" s="746">
        <v>884855.76</v>
      </c>
      <c r="R12" s="746">
        <v>58444</v>
      </c>
      <c r="S12" s="746">
        <v>122966.22</v>
      </c>
      <c r="T12" s="746">
        <v>148645.54</v>
      </c>
      <c r="U12" s="746">
        <v>92382.86</v>
      </c>
      <c r="V12" s="746">
        <v>1443.2</v>
      </c>
      <c r="W12" s="746">
        <v>6329.8600000000006</v>
      </c>
      <c r="X12" s="746">
        <v>19119.689999999999</v>
      </c>
      <c r="Y12" s="746">
        <v>998.19</v>
      </c>
      <c r="Z12" s="746">
        <v>48997.75</v>
      </c>
      <c r="AA12" s="747">
        <v>14865.07</v>
      </c>
      <c r="AB12" s="745">
        <f>SUM(AC12:AM12)</f>
        <v>2270129.4899999984</v>
      </c>
      <c r="AC12" s="746">
        <v>1476734.109999998</v>
      </c>
      <c r="AD12" s="746">
        <v>98358.6</v>
      </c>
      <c r="AE12" s="746">
        <v>191919.06000000011</v>
      </c>
      <c r="AF12" s="746">
        <v>224813.31</v>
      </c>
      <c r="AG12" s="746">
        <v>140010.1</v>
      </c>
      <c r="AH12" s="746">
        <v>2494.84</v>
      </c>
      <c r="AI12" s="746">
        <v>7554.82</v>
      </c>
      <c r="AJ12" s="746">
        <v>25522.68</v>
      </c>
      <c r="AK12" s="746">
        <v>1359.24</v>
      </c>
      <c r="AL12" s="746">
        <v>78244.929999999993</v>
      </c>
      <c r="AM12" s="747">
        <v>23117.8</v>
      </c>
      <c r="AN12" s="745">
        <f>SUM(AO12:AY12)</f>
        <v>1545346.6099999992</v>
      </c>
      <c r="AO12" s="746">
        <v>1019437.7199999992</v>
      </c>
      <c r="AP12" s="746">
        <v>71062.7</v>
      </c>
      <c r="AQ12" s="746">
        <v>127324.31</v>
      </c>
      <c r="AR12" s="746">
        <v>150439.37</v>
      </c>
      <c r="AS12" s="746">
        <v>93818.790000000008</v>
      </c>
      <c r="AT12" s="746">
        <v>1879.0500000000002</v>
      </c>
      <c r="AU12" s="746">
        <v>1177.31</v>
      </c>
      <c r="AV12" s="746">
        <v>9053.6899999999987</v>
      </c>
      <c r="AW12" s="746">
        <v>997.1</v>
      </c>
      <c r="AX12" s="746">
        <v>54426.15</v>
      </c>
      <c r="AY12" s="746">
        <v>15730.42</v>
      </c>
      <c r="AZ12" s="748">
        <v>0</v>
      </c>
      <c r="BA12" s="749">
        <f>SUM(BB12:BL12)+AZ12</f>
        <v>6604609.1899999958</v>
      </c>
      <c r="BB12" s="752">
        <f t="shared" ref="BB12:BH13" si="1">E12+Q12+AC12+AO12</f>
        <v>4258066.719999996</v>
      </c>
      <c r="BC12" s="752">
        <f t="shared" si="1"/>
        <v>284189.26</v>
      </c>
      <c r="BD12" s="752">
        <f t="shared" si="1"/>
        <v>571865.67000000016</v>
      </c>
      <c r="BE12" s="752">
        <f t="shared" si="1"/>
        <v>677786.64</v>
      </c>
      <c r="BF12" s="752">
        <f t="shared" si="1"/>
        <v>425260.04000000004</v>
      </c>
      <c r="BG12" s="752">
        <f t="shared" si="1"/>
        <v>7205.51</v>
      </c>
      <c r="BH12" s="752">
        <f t="shared" si="1"/>
        <v>16248.699999999999</v>
      </c>
      <c r="BI12" s="752">
        <f t="shared" ref="BI12:BJ73" si="2">L12+X12+AJ12+AV12</f>
        <v>61701.25</v>
      </c>
      <c r="BJ12" s="752">
        <f t="shared" si="2"/>
        <v>4440.83</v>
      </c>
      <c r="BK12" s="752">
        <f>N12+Z12+AL12+AX12</f>
        <v>229979.97999999998</v>
      </c>
      <c r="BL12" s="751">
        <f>O12+AA12+AM12+AY12</f>
        <v>67864.59</v>
      </c>
    </row>
    <row r="13" spans="1:64" x14ac:dyDescent="0.25">
      <c r="A13" s="1524"/>
      <c r="B13" s="514" t="s">
        <v>62</v>
      </c>
      <c r="C13" s="1081" t="s">
        <v>1184</v>
      </c>
      <c r="D13" s="745">
        <f t="shared" ref="D13:D73" si="3">SUM(E13:O13)</f>
        <v>42029.85</v>
      </c>
      <c r="E13" s="746">
        <v>3399.29</v>
      </c>
      <c r="F13" s="746">
        <v>1135.47</v>
      </c>
      <c r="G13" s="746">
        <v>19884.03</v>
      </c>
      <c r="H13" s="746">
        <v>9976.8799999999992</v>
      </c>
      <c r="I13" s="746">
        <v>5338.76</v>
      </c>
      <c r="J13" s="746">
        <v>0</v>
      </c>
      <c r="K13" s="746">
        <v>0</v>
      </c>
      <c r="L13" s="746">
        <v>2295.42</v>
      </c>
      <c r="M13" s="746">
        <v>0</v>
      </c>
      <c r="N13" s="746">
        <v>0</v>
      </c>
      <c r="O13" s="747">
        <v>0</v>
      </c>
      <c r="P13" s="745">
        <f t="shared" ref="P13:P73" si="4">SUM(Q13:AA13)</f>
        <v>63781.39</v>
      </c>
      <c r="Q13" s="746">
        <v>7035.65</v>
      </c>
      <c r="R13" s="746">
        <v>7502.09</v>
      </c>
      <c r="S13" s="746">
        <v>26505.88</v>
      </c>
      <c r="T13" s="746">
        <v>15581.35</v>
      </c>
      <c r="U13" s="746">
        <v>6517.31</v>
      </c>
      <c r="V13" s="746">
        <v>0</v>
      </c>
      <c r="W13" s="746">
        <v>0</v>
      </c>
      <c r="X13" s="746">
        <v>639.11</v>
      </c>
      <c r="Y13" s="746">
        <v>0</v>
      </c>
      <c r="Z13" s="746">
        <v>0</v>
      </c>
      <c r="AA13" s="747">
        <v>0</v>
      </c>
      <c r="AB13" s="745">
        <f t="shared" ref="AB13:AB73" si="5">SUM(AC13:AM13)</f>
        <v>59508.54</v>
      </c>
      <c r="AC13" s="746">
        <v>5754.57</v>
      </c>
      <c r="AD13" s="746">
        <v>1355.76</v>
      </c>
      <c r="AE13" s="746">
        <v>28163.64</v>
      </c>
      <c r="AF13" s="746">
        <v>14578.1</v>
      </c>
      <c r="AG13" s="746">
        <v>8723.3700000000008</v>
      </c>
      <c r="AH13" s="746">
        <v>0</v>
      </c>
      <c r="AI13" s="746">
        <v>18.21</v>
      </c>
      <c r="AJ13" s="746">
        <v>254.89</v>
      </c>
      <c r="AK13" s="746">
        <v>0</v>
      </c>
      <c r="AL13" s="746">
        <v>0</v>
      </c>
      <c r="AM13" s="747">
        <v>660</v>
      </c>
      <c r="AN13" s="745">
        <f t="shared" ref="AN13:AN73" si="6">SUM(AO13:AY13)</f>
        <v>71951.8</v>
      </c>
      <c r="AO13" s="746">
        <v>7663.86</v>
      </c>
      <c r="AP13" s="746">
        <v>5284.29</v>
      </c>
      <c r="AQ13" s="746">
        <v>28558.85</v>
      </c>
      <c r="AR13" s="746">
        <v>17587.84</v>
      </c>
      <c r="AS13" s="746">
        <v>9359.5400000000009</v>
      </c>
      <c r="AT13" s="746">
        <v>0</v>
      </c>
      <c r="AU13" s="746">
        <v>0</v>
      </c>
      <c r="AV13" s="746">
        <v>3372.85</v>
      </c>
      <c r="AW13" s="746">
        <v>14.56</v>
      </c>
      <c r="AX13" s="746">
        <v>110.01</v>
      </c>
      <c r="AY13" s="746">
        <v>0</v>
      </c>
      <c r="AZ13" s="748">
        <v>-12577.230000000001</v>
      </c>
      <c r="BA13" s="749">
        <f>SUM(BB13:BL13)+AZ13</f>
        <v>224694.34999999998</v>
      </c>
      <c r="BB13" s="752">
        <f t="shared" si="1"/>
        <v>23853.37</v>
      </c>
      <c r="BC13" s="752">
        <f t="shared" si="1"/>
        <v>15277.61</v>
      </c>
      <c r="BD13" s="752">
        <f t="shared" si="1"/>
        <v>103112.4</v>
      </c>
      <c r="BE13" s="752">
        <f t="shared" si="1"/>
        <v>57724.17</v>
      </c>
      <c r="BF13" s="752">
        <f t="shared" si="1"/>
        <v>29938.980000000003</v>
      </c>
      <c r="BG13" s="752">
        <f t="shared" si="1"/>
        <v>0</v>
      </c>
      <c r="BH13" s="752">
        <f t="shared" si="1"/>
        <v>18.21</v>
      </c>
      <c r="BI13" s="752">
        <f t="shared" si="2"/>
        <v>6562.27</v>
      </c>
      <c r="BJ13" s="752">
        <f t="shared" si="2"/>
        <v>14.56</v>
      </c>
      <c r="BK13" s="752">
        <f>N13+Z13+AL13+AX13</f>
        <v>110.01</v>
      </c>
      <c r="BL13" s="753">
        <f>O13+AA13+AM13+AY13</f>
        <v>660</v>
      </c>
    </row>
    <row r="14" spans="1:64" x14ac:dyDescent="0.25">
      <c r="A14" s="1524"/>
      <c r="B14" s="514" t="s">
        <v>63</v>
      </c>
      <c r="C14" s="1081" t="s">
        <v>1185</v>
      </c>
      <c r="D14" s="745">
        <f t="shared" si="3"/>
        <v>127405.81999999998</v>
      </c>
      <c r="E14" s="746">
        <v>23189.82</v>
      </c>
      <c r="F14" s="746">
        <v>5391.03</v>
      </c>
      <c r="G14" s="746">
        <v>46230.67</v>
      </c>
      <c r="H14" s="746">
        <v>40397.620000000003</v>
      </c>
      <c r="I14" s="746">
        <v>5532.08</v>
      </c>
      <c r="J14" s="746">
        <v>0</v>
      </c>
      <c r="K14" s="746">
        <v>2.65</v>
      </c>
      <c r="L14" s="746">
        <v>6661.95</v>
      </c>
      <c r="M14" s="746">
        <v>0</v>
      </c>
      <c r="N14" s="746">
        <v>0</v>
      </c>
      <c r="O14" s="747">
        <v>0</v>
      </c>
      <c r="P14" s="745">
        <f t="shared" si="4"/>
        <v>126806.06000000001</v>
      </c>
      <c r="Q14" s="746">
        <v>28792.7</v>
      </c>
      <c r="R14" s="746">
        <v>6419.06</v>
      </c>
      <c r="S14" s="746">
        <v>46517.73</v>
      </c>
      <c r="T14" s="746">
        <v>35579.17</v>
      </c>
      <c r="U14" s="746">
        <v>5546.85</v>
      </c>
      <c r="V14" s="746">
        <v>0</v>
      </c>
      <c r="W14" s="746">
        <v>0</v>
      </c>
      <c r="X14" s="746">
        <v>3950.55</v>
      </c>
      <c r="Y14" s="746">
        <v>0</v>
      </c>
      <c r="Z14" s="746">
        <v>0</v>
      </c>
      <c r="AA14" s="747">
        <v>0</v>
      </c>
      <c r="AB14" s="745">
        <f t="shared" si="5"/>
        <v>126458.37</v>
      </c>
      <c r="AC14" s="746">
        <v>25715.1</v>
      </c>
      <c r="AD14" s="746">
        <v>4306.6400000000003</v>
      </c>
      <c r="AE14" s="746">
        <v>53381.25</v>
      </c>
      <c r="AF14" s="746">
        <v>29662.98</v>
      </c>
      <c r="AG14" s="746">
        <v>9497.02</v>
      </c>
      <c r="AH14" s="746">
        <v>0</v>
      </c>
      <c r="AI14" s="746">
        <v>4.57</v>
      </c>
      <c r="AJ14" s="746">
        <v>3890.81</v>
      </c>
      <c r="AK14" s="746">
        <v>0</v>
      </c>
      <c r="AL14" s="746">
        <v>0</v>
      </c>
      <c r="AM14" s="747">
        <v>0</v>
      </c>
      <c r="AN14" s="745">
        <f t="shared" si="6"/>
        <v>126827.06999999999</v>
      </c>
      <c r="AO14" s="746">
        <v>29926.18</v>
      </c>
      <c r="AP14" s="746">
        <v>8195.5</v>
      </c>
      <c r="AQ14" s="746">
        <v>47778.85</v>
      </c>
      <c r="AR14" s="746">
        <v>30160.18</v>
      </c>
      <c r="AS14" s="746">
        <v>6998.19</v>
      </c>
      <c r="AT14" s="746">
        <v>0</v>
      </c>
      <c r="AU14" s="746">
        <v>0</v>
      </c>
      <c r="AV14" s="746">
        <v>3607.85</v>
      </c>
      <c r="AW14" s="746">
        <v>45.44</v>
      </c>
      <c r="AX14" s="746">
        <v>88.84</v>
      </c>
      <c r="AY14" s="746">
        <v>26.04</v>
      </c>
      <c r="AZ14" s="748">
        <v>-1893.5399999999993</v>
      </c>
      <c r="BA14" s="749">
        <f t="shared" ref="BA14:BA67" si="7">SUM(BB14:BL14)+AZ14</f>
        <v>505603.78</v>
      </c>
      <c r="BB14" s="752">
        <f t="shared" ref="BB14:BB67" si="8">E14+Q14+AC14+AO14</f>
        <v>107623.79999999999</v>
      </c>
      <c r="BC14" s="752">
        <f t="shared" ref="BC14:BC67" si="9">F14+R14+AD14+AP14</f>
        <v>24312.23</v>
      </c>
      <c r="BD14" s="752">
        <f t="shared" ref="BD14:BD67" si="10">G14+S14+AE14+AQ14</f>
        <v>193908.5</v>
      </c>
      <c r="BE14" s="752">
        <f t="shared" ref="BE14:BE67" si="11">H14+T14+AF14+AR14</f>
        <v>135799.95000000001</v>
      </c>
      <c r="BF14" s="752">
        <f t="shared" ref="BF14:BF67" si="12">I14+U14+AG14+AS14</f>
        <v>27574.14</v>
      </c>
      <c r="BG14" s="752">
        <f t="shared" ref="BG14:BG67" si="13">J14+V14+AH14+AT14</f>
        <v>0</v>
      </c>
      <c r="BH14" s="752">
        <f t="shared" ref="BH14:BH67" si="14">K14+W14+AI14+AU14</f>
        <v>7.2200000000000006</v>
      </c>
      <c r="BI14" s="752">
        <f t="shared" ref="BI14:BI67" si="15">L14+X14+AJ14+AV14</f>
        <v>18111.16</v>
      </c>
      <c r="BJ14" s="752">
        <f t="shared" si="2"/>
        <v>45.44</v>
      </c>
      <c r="BK14" s="752">
        <f t="shared" ref="BK14:BK67" si="16">N14+Z14+AL14+AX14</f>
        <v>88.84</v>
      </c>
      <c r="BL14" s="753">
        <f t="shared" ref="BL14:BL67" si="17">O14+AA14+AM14+AY14</f>
        <v>26.04</v>
      </c>
    </row>
    <row r="15" spans="1:64" x14ac:dyDescent="0.25">
      <c r="A15" s="1524"/>
      <c r="B15" s="514" t="s">
        <v>64</v>
      </c>
      <c r="C15" s="1081" t="s">
        <v>1186</v>
      </c>
      <c r="D15" s="745">
        <f t="shared" si="3"/>
        <v>14809.66</v>
      </c>
      <c r="E15" s="746">
        <v>5092.08</v>
      </c>
      <c r="F15" s="746">
        <v>930.28</v>
      </c>
      <c r="G15" s="746">
        <v>3972.61</v>
      </c>
      <c r="H15" s="746">
        <v>3776.35</v>
      </c>
      <c r="I15" s="746">
        <v>842.78</v>
      </c>
      <c r="J15" s="746">
        <v>0</v>
      </c>
      <c r="K15" s="746">
        <v>7.73</v>
      </c>
      <c r="L15" s="746">
        <v>187.83</v>
      </c>
      <c r="M15" s="746">
        <v>0</v>
      </c>
      <c r="N15" s="746">
        <v>0</v>
      </c>
      <c r="O15" s="747">
        <v>0</v>
      </c>
      <c r="P15" s="745">
        <f t="shared" si="4"/>
        <v>14266.07</v>
      </c>
      <c r="Q15" s="746">
        <v>5231.5</v>
      </c>
      <c r="R15" s="746">
        <v>1204.6400000000001</v>
      </c>
      <c r="S15" s="746">
        <v>3218.41</v>
      </c>
      <c r="T15" s="746">
        <v>3857.72</v>
      </c>
      <c r="U15" s="746">
        <v>644.16999999999996</v>
      </c>
      <c r="V15" s="746">
        <v>0</v>
      </c>
      <c r="W15" s="746">
        <v>8.35</v>
      </c>
      <c r="X15" s="746">
        <v>101.28</v>
      </c>
      <c r="Y15" s="746">
        <v>0</v>
      </c>
      <c r="Z15" s="746">
        <v>0</v>
      </c>
      <c r="AA15" s="747">
        <v>0</v>
      </c>
      <c r="AB15" s="745">
        <f t="shared" si="5"/>
        <v>13235.16</v>
      </c>
      <c r="AC15" s="746">
        <v>5358.27</v>
      </c>
      <c r="AD15" s="746">
        <v>836.51</v>
      </c>
      <c r="AE15" s="746">
        <v>3704.84</v>
      </c>
      <c r="AF15" s="746">
        <v>2785.13</v>
      </c>
      <c r="AG15" s="746">
        <v>362.58</v>
      </c>
      <c r="AH15" s="746">
        <v>0</v>
      </c>
      <c r="AI15" s="746">
        <v>0</v>
      </c>
      <c r="AJ15" s="746">
        <v>187.83</v>
      </c>
      <c r="AK15" s="746">
        <v>0</v>
      </c>
      <c r="AL15" s="746">
        <v>0</v>
      </c>
      <c r="AM15" s="747">
        <v>0</v>
      </c>
      <c r="AN15" s="745">
        <f t="shared" si="6"/>
        <v>11659.85</v>
      </c>
      <c r="AO15" s="746">
        <v>4292.71</v>
      </c>
      <c r="AP15" s="746">
        <v>1000.35</v>
      </c>
      <c r="AQ15" s="746">
        <v>2746.12</v>
      </c>
      <c r="AR15" s="746">
        <v>2677.91</v>
      </c>
      <c r="AS15" s="746">
        <v>778.87</v>
      </c>
      <c r="AT15" s="746">
        <v>0</v>
      </c>
      <c r="AU15" s="746">
        <v>0</v>
      </c>
      <c r="AV15" s="746">
        <v>163.89</v>
      </c>
      <c r="AW15" s="746">
        <v>0</v>
      </c>
      <c r="AX15" s="746">
        <v>0</v>
      </c>
      <c r="AY15" s="746">
        <v>0</v>
      </c>
      <c r="AZ15" s="748">
        <v>-310.87</v>
      </c>
      <c r="BA15" s="749">
        <f t="shared" si="7"/>
        <v>53659.87</v>
      </c>
      <c r="BB15" s="752">
        <f t="shared" si="8"/>
        <v>19974.560000000001</v>
      </c>
      <c r="BC15" s="752">
        <f t="shared" si="9"/>
        <v>3971.78</v>
      </c>
      <c r="BD15" s="752">
        <f t="shared" si="10"/>
        <v>13641.98</v>
      </c>
      <c r="BE15" s="752">
        <f t="shared" si="11"/>
        <v>13097.11</v>
      </c>
      <c r="BF15" s="752">
        <f t="shared" si="12"/>
        <v>2628.3999999999996</v>
      </c>
      <c r="BG15" s="752">
        <f t="shared" si="13"/>
        <v>0</v>
      </c>
      <c r="BH15" s="752">
        <f t="shared" si="14"/>
        <v>16.079999999999998</v>
      </c>
      <c r="BI15" s="752">
        <f t="shared" si="15"/>
        <v>640.83000000000004</v>
      </c>
      <c r="BJ15" s="752">
        <f t="shared" si="2"/>
        <v>0</v>
      </c>
      <c r="BK15" s="752">
        <f t="shared" si="16"/>
        <v>0</v>
      </c>
      <c r="BL15" s="753">
        <f t="shared" si="17"/>
        <v>0</v>
      </c>
    </row>
    <row r="16" spans="1:64" x14ac:dyDescent="0.25">
      <c r="A16" s="1524"/>
      <c r="B16" s="514" t="s">
        <v>94</v>
      </c>
      <c r="C16" s="1081" t="s">
        <v>1187</v>
      </c>
      <c r="D16" s="745">
        <f t="shared" si="3"/>
        <v>135180</v>
      </c>
      <c r="E16" s="746">
        <v>0</v>
      </c>
      <c r="F16" s="746">
        <v>0</v>
      </c>
      <c r="G16" s="746">
        <v>3582</v>
      </c>
      <c r="H16" s="746">
        <v>91338</v>
      </c>
      <c r="I16" s="746">
        <v>24606</v>
      </c>
      <c r="J16" s="746">
        <v>0</v>
      </c>
      <c r="K16" s="746">
        <v>4248</v>
      </c>
      <c r="L16" s="746">
        <v>2520</v>
      </c>
      <c r="M16" s="746">
        <v>0</v>
      </c>
      <c r="N16" s="746">
        <v>1962</v>
      </c>
      <c r="O16" s="747">
        <v>6924</v>
      </c>
      <c r="P16" s="745">
        <f t="shared" si="4"/>
        <v>468830</v>
      </c>
      <c r="Q16" s="746">
        <v>2736</v>
      </c>
      <c r="R16" s="746">
        <v>0</v>
      </c>
      <c r="S16" s="746">
        <v>864</v>
      </c>
      <c r="T16" s="746">
        <v>246629</v>
      </c>
      <c r="U16" s="746">
        <v>120765</v>
      </c>
      <c r="V16" s="746">
        <v>0</v>
      </c>
      <c r="W16" s="746">
        <v>7956</v>
      </c>
      <c r="X16" s="746">
        <v>28512</v>
      </c>
      <c r="Y16" s="746">
        <v>0</v>
      </c>
      <c r="Z16" s="746">
        <v>36252</v>
      </c>
      <c r="AA16" s="747">
        <v>25116</v>
      </c>
      <c r="AB16" s="745">
        <f t="shared" si="5"/>
        <v>0</v>
      </c>
      <c r="AC16" s="746">
        <v>0</v>
      </c>
      <c r="AD16" s="746">
        <v>0</v>
      </c>
      <c r="AE16" s="746">
        <v>0</v>
      </c>
      <c r="AF16" s="746">
        <v>0</v>
      </c>
      <c r="AG16" s="746">
        <v>0</v>
      </c>
      <c r="AH16" s="746">
        <v>0</v>
      </c>
      <c r="AI16" s="746">
        <v>0</v>
      </c>
      <c r="AJ16" s="746">
        <v>0</v>
      </c>
      <c r="AK16" s="746">
        <v>0</v>
      </c>
      <c r="AL16" s="746">
        <v>0</v>
      </c>
      <c r="AM16" s="747">
        <v>0</v>
      </c>
      <c r="AN16" s="745">
        <f t="shared" si="6"/>
        <v>0</v>
      </c>
      <c r="AO16" s="746">
        <v>0</v>
      </c>
      <c r="AP16" s="746">
        <v>0</v>
      </c>
      <c r="AQ16" s="746">
        <v>0</v>
      </c>
      <c r="AR16" s="746">
        <v>0</v>
      </c>
      <c r="AS16" s="746">
        <v>0</v>
      </c>
      <c r="AT16" s="746">
        <v>0</v>
      </c>
      <c r="AU16" s="746">
        <v>0</v>
      </c>
      <c r="AV16" s="746">
        <v>0</v>
      </c>
      <c r="AW16" s="746">
        <v>0</v>
      </c>
      <c r="AX16" s="746">
        <v>0</v>
      </c>
      <c r="AY16" s="746">
        <v>0</v>
      </c>
      <c r="AZ16" s="748">
        <v>0</v>
      </c>
      <c r="BA16" s="749">
        <f t="shared" si="7"/>
        <v>604010</v>
      </c>
      <c r="BB16" s="752">
        <f t="shared" si="8"/>
        <v>2736</v>
      </c>
      <c r="BC16" s="752">
        <f t="shared" si="9"/>
        <v>0</v>
      </c>
      <c r="BD16" s="752">
        <f t="shared" si="10"/>
        <v>4446</v>
      </c>
      <c r="BE16" s="752">
        <f t="shared" si="11"/>
        <v>337967</v>
      </c>
      <c r="BF16" s="752">
        <f t="shared" si="12"/>
        <v>145371</v>
      </c>
      <c r="BG16" s="752">
        <f t="shared" si="13"/>
        <v>0</v>
      </c>
      <c r="BH16" s="752">
        <f t="shared" si="14"/>
        <v>12204</v>
      </c>
      <c r="BI16" s="752">
        <f t="shared" si="15"/>
        <v>31032</v>
      </c>
      <c r="BJ16" s="752">
        <f t="shared" si="2"/>
        <v>0</v>
      </c>
      <c r="BK16" s="752">
        <f t="shared" si="16"/>
        <v>38214</v>
      </c>
      <c r="BL16" s="753">
        <f t="shared" si="17"/>
        <v>32040</v>
      </c>
    </row>
    <row r="17" spans="1:64" x14ac:dyDescent="0.25">
      <c r="A17" s="1524"/>
      <c r="B17" s="514" t="s">
        <v>35</v>
      </c>
      <c r="C17" s="1081" t="s">
        <v>1180</v>
      </c>
      <c r="D17" s="745">
        <f t="shared" si="3"/>
        <v>11462.35</v>
      </c>
      <c r="E17" s="746">
        <v>10930.43</v>
      </c>
      <c r="F17" s="746">
        <v>531.92000000000007</v>
      </c>
      <c r="G17" s="746">
        <v>0</v>
      </c>
      <c r="H17" s="746">
        <v>0</v>
      </c>
      <c r="I17" s="746">
        <v>0</v>
      </c>
      <c r="J17" s="746">
        <v>0</v>
      </c>
      <c r="K17" s="746">
        <v>0</v>
      </c>
      <c r="L17" s="746">
        <v>0</v>
      </c>
      <c r="M17" s="746">
        <v>0</v>
      </c>
      <c r="N17" s="746">
        <v>0</v>
      </c>
      <c r="O17" s="747">
        <v>0</v>
      </c>
      <c r="P17" s="745">
        <f t="shared" si="4"/>
        <v>49869.170000000006</v>
      </c>
      <c r="Q17" s="746">
        <v>46232.270000000004</v>
      </c>
      <c r="R17" s="746">
        <v>2444.61</v>
      </c>
      <c r="S17" s="746">
        <v>314.88</v>
      </c>
      <c r="T17" s="746">
        <v>560.19000000000005</v>
      </c>
      <c r="U17" s="746">
        <v>0</v>
      </c>
      <c r="V17" s="746">
        <v>254.82</v>
      </c>
      <c r="W17" s="746">
        <v>0</v>
      </c>
      <c r="X17" s="746">
        <v>62.4</v>
      </c>
      <c r="Y17" s="746">
        <v>0</v>
      </c>
      <c r="Z17" s="746">
        <v>0</v>
      </c>
      <c r="AA17" s="747">
        <v>0</v>
      </c>
      <c r="AB17" s="745">
        <f t="shared" si="5"/>
        <v>80506.360000000015</v>
      </c>
      <c r="AC17" s="746">
        <v>74989.990000000005</v>
      </c>
      <c r="AD17" s="746">
        <v>5033.1100000000006</v>
      </c>
      <c r="AE17" s="746">
        <v>0</v>
      </c>
      <c r="AF17" s="746">
        <v>269.38</v>
      </c>
      <c r="AG17" s="746">
        <v>0</v>
      </c>
      <c r="AH17" s="746">
        <v>84.94</v>
      </c>
      <c r="AI17" s="746">
        <v>0</v>
      </c>
      <c r="AJ17" s="746">
        <v>128.94</v>
      </c>
      <c r="AK17" s="746">
        <v>0</v>
      </c>
      <c r="AL17" s="746">
        <v>0</v>
      </c>
      <c r="AM17" s="747">
        <v>0</v>
      </c>
      <c r="AN17" s="745">
        <f t="shared" si="6"/>
        <v>89991.059999999983</v>
      </c>
      <c r="AO17" s="746">
        <v>84734.049999999988</v>
      </c>
      <c r="AP17" s="746">
        <v>4410.37</v>
      </c>
      <c r="AQ17" s="746">
        <v>531.76</v>
      </c>
      <c r="AR17" s="746">
        <v>75</v>
      </c>
      <c r="AS17" s="746">
        <v>0</v>
      </c>
      <c r="AT17" s="746">
        <v>70</v>
      </c>
      <c r="AU17" s="746">
        <v>0</v>
      </c>
      <c r="AV17" s="746">
        <v>169.88</v>
      </c>
      <c r="AW17" s="746">
        <v>0</v>
      </c>
      <c r="AX17" s="746">
        <v>0</v>
      </c>
      <c r="AY17" s="746">
        <v>0</v>
      </c>
      <c r="AZ17" s="748">
        <v>9246.93</v>
      </c>
      <c r="BA17" s="749">
        <f t="shared" si="7"/>
        <v>241075.87000000002</v>
      </c>
      <c r="BB17" s="752">
        <f t="shared" si="8"/>
        <v>216886.74</v>
      </c>
      <c r="BC17" s="752">
        <f t="shared" si="9"/>
        <v>12420.010000000002</v>
      </c>
      <c r="BD17" s="752">
        <f t="shared" si="10"/>
        <v>846.64</v>
      </c>
      <c r="BE17" s="752">
        <f t="shared" si="11"/>
        <v>904.57</v>
      </c>
      <c r="BF17" s="752">
        <f t="shared" si="12"/>
        <v>0</v>
      </c>
      <c r="BG17" s="752">
        <f t="shared" si="13"/>
        <v>409.76</v>
      </c>
      <c r="BH17" s="752">
        <f t="shared" si="14"/>
        <v>0</v>
      </c>
      <c r="BI17" s="752">
        <f t="shared" si="15"/>
        <v>361.22</v>
      </c>
      <c r="BJ17" s="752">
        <f t="shared" si="2"/>
        <v>0</v>
      </c>
      <c r="BK17" s="752">
        <f t="shared" si="16"/>
        <v>0</v>
      </c>
      <c r="BL17" s="753">
        <f t="shared" si="17"/>
        <v>0</v>
      </c>
    </row>
    <row r="18" spans="1:64" x14ac:dyDescent="0.25">
      <c r="A18" s="1524"/>
      <c r="B18" s="514" t="s">
        <v>201</v>
      </c>
      <c r="C18" s="1081" t="s">
        <v>1188</v>
      </c>
      <c r="D18" s="745">
        <f t="shared" si="3"/>
        <v>0</v>
      </c>
      <c r="E18" s="746">
        <v>0</v>
      </c>
      <c r="F18" s="746">
        <v>0</v>
      </c>
      <c r="G18" s="746">
        <v>0</v>
      </c>
      <c r="H18" s="746">
        <v>0</v>
      </c>
      <c r="I18" s="746">
        <v>0</v>
      </c>
      <c r="J18" s="746">
        <v>0</v>
      </c>
      <c r="K18" s="746">
        <v>0</v>
      </c>
      <c r="L18" s="746">
        <v>0</v>
      </c>
      <c r="M18" s="746">
        <v>0</v>
      </c>
      <c r="N18" s="746">
        <v>0</v>
      </c>
      <c r="O18" s="747">
        <v>0</v>
      </c>
      <c r="P18" s="745">
        <f t="shared" si="4"/>
        <v>0</v>
      </c>
      <c r="Q18" s="746">
        <v>0</v>
      </c>
      <c r="R18" s="746">
        <v>0</v>
      </c>
      <c r="S18" s="746">
        <v>0</v>
      </c>
      <c r="T18" s="746">
        <v>0</v>
      </c>
      <c r="U18" s="746">
        <v>0</v>
      </c>
      <c r="V18" s="746">
        <v>0</v>
      </c>
      <c r="W18" s="746">
        <v>0</v>
      </c>
      <c r="X18" s="746">
        <v>0</v>
      </c>
      <c r="Y18" s="746">
        <v>0</v>
      </c>
      <c r="Z18" s="746">
        <v>0</v>
      </c>
      <c r="AA18" s="747">
        <v>0</v>
      </c>
      <c r="AB18" s="745">
        <f t="shared" si="5"/>
        <v>0</v>
      </c>
      <c r="AC18" s="746">
        <v>0</v>
      </c>
      <c r="AD18" s="746">
        <v>0</v>
      </c>
      <c r="AE18" s="746">
        <v>0</v>
      </c>
      <c r="AF18" s="746">
        <v>0</v>
      </c>
      <c r="AG18" s="746">
        <v>0</v>
      </c>
      <c r="AH18" s="746">
        <v>0</v>
      </c>
      <c r="AI18" s="746">
        <v>0</v>
      </c>
      <c r="AJ18" s="746">
        <v>0</v>
      </c>
      <c r="AK18" s="746">
        <v>0</v>
      </c>
      <c r="AL18" s="746">
        <v>0</v>
      </c>
      <c r="AM18" s="747">
        <v>0</v>
      </c>
      <c r="AN18" s="745">
        <f t="shared" si="6"/>
        <v>0</v>
      </c>
      <c r="AO18" s="746">
        <v>0</v>
      </c>
      <c r="AP18" s="746">
        <v>0</v>
      </c>
      <c r="AQ18" s="746">
        <v>0</v>
      </c>
      <c r="AR18" s="746">
        <v>0</v>
      </c>
      <c r="AS18" s="746">
        <v>0</v>
      </c>
      <c r="AT18" s="746">
        <v>0</v>
      </c>
      <c r="AU18" s="746">
        <v>0</v>
      </c>
      <c r="AV18" s="746">
        <v>0</v>
      </c>
      <c r="AW18" s="746">
        <v>0</v>
      </c>
      <c r="AX18" s="746">
        <v>0</v>
      </c>
      <c r="AY18" s="746">
        <v>0</v>
      </c>
      <c r="AZ18" s="748">
        <v>0</v>
      </c>
      <c r="BA18" s="749">
        <f t="shared" si="7"/>
        <v>0</v>
      </c>
      <c r="BB18" s="752">
        <f t="shared" si="8"/>
        <v>0</v>
      </c>
      <c r="BC18" s="752">
        <f t="shared" si="9"/>
        <v>0</v>
      </c>
      <c r="BD18" s="752">
        <f t="shared" si="10"/>
        <v>0</v>
      </c>
      <c r="BE18" s="752">
        <f t="shared" si="11"/>
        <v>0</v>
      </c>
      <c r="BF18" s="752">
        <f t="shared" si="12"/>
        <v>0</v>
      </c>
      <c r="BG18" s="752">
        <f t="shared" si="13"/>
        <v>0</v>
      </c>
      <c r="BH18" s="752">
        <f t="shared" si="14"/>
        <v>0</v>
      </c>
      <c r="BI18" s="752">
        <f t="shared" si="15"/>
        <v>0</v>
      </c>
      <c r="BJ18" s="752">
        <f t="shared" si="2"/>
        <v>0</v>
      </c>
      <c r="BK18" s="752">
        <f t="shared" si="16"/>
        <v>0</v>
      </c>
      <c r="BL18" s="753">
        <f t="shared" si="17"/>
        <v>0</v>
      </c>
    </row>
    <row r="19" spans="1:64" x14ac:dyDescent="0.25">
      <c r="A19" s="1524"/>
      <c r="B19" s="514" t="s">
        <v>694</v>
      </c>
      <c r="C19" s="1081" t="s">
        <v>1189</v>
      </c>
      <c r="D19" s="745">
        <f t="shared" si="3"/>
        <v>18178.77</v>
      </c>
      <c r="E19" s="746">
        <v>2684.19</v>
      </c>
      <c r="F19" s="746">
        <v>0</v>
      </c>
      <c r="G19" s="746">
        <v>10524.17</v>
      </c>
      <c r="H19" s="746">
        <v>3125.73</v>
      </c>
      <c r="I19" s="746">
        <v>1398.59</v>
      </c>
      <c r="J19" s="746">
        <v>0</v>
      </c>
      <c r="K19" s="746">
        <v>0</v>
      </c>
      <c r="L19" s="746">
        <v>446.09</v>
      </c>
      <c r="M19" s="746">
        <v>0</v>
      </c>
      <c r="N19" s="746">
        <v>0</v>
      </c>
      <c r="O19" s="747">
        <v>0</v>
      </c>
      <c r="P19" s="745">
        <f t="shared" si="4"/>
        <v>30288.67</v>
      </c>
      <c r="Q19" s="746">
        <v>3995.85</v>
      </c>
      <c r="R19" s="746">
        <v>1192.18</v>
      </c>
      <c r="S19" s="746">
        <v>18185.11</v>
      </c>
      <c r="T19" s="746">
        <v>3902.46</v>
      </c>
      <c r="U19" s="746">
        <v>2860.05</v>
      </c>
      <c r="V19" s="746">
        <v>0</v>
      </c>
      <c r="W19" s="746">
        <v>0</v>
      </c>
      <c r="X19" s="746">
        <v>153.02000000000001</v>
      </c>
      <c r="Y19" s="746">
        <v>0</v>
      </c>
      <c r="Z19" s="746">
        <v>0</v>
      </c>
      <c r="AA19" s="747">
        <v>0</v>
      </c>
      <c r="AB19" s="745">
        <f t="shared" si="5"/>
        <v>29786.850000000002</v>
      </c>
      <c r="AC19" s="746">
        <v>3059.47</v>
      </c>
      <c r="AD19" s="746">
        <v>1705.04</v>
      </c>
      <c r="AE19" s="746">
        <v>14372.45</v>
      </c>
      <c r="AF19" s="746">
        <v>9256.82</v>
      </c>
      <c r="AG19" s="746">
        <v>1163.08</v>
      </c>
      <c r="AH19" s="746">
        <v>0</v>
      </c>
      <c r="AI19" s="746">
        <v>0</v>
      </c>
      <c r="AJ19" s="746">
        <v>229.99</v>
      </c>
      <c r="AK19" s="746">
        <v>0</v>
      </c>
      <c r="AL19" s="746">
        <v>0</v>
      </c>
      <c r="AM19" s="747">
        <v>0</v>
      </c>
      <c r="AN19" s="745">
        <f t="shared" si="6"/>
        <v>34124.400000000009</v>
      </c>
      <c r="AO19" s="746">
        <v>4944.8900000000003</v>
      </c>
      <c r="AP19" s="746">
        <v>1457.06</v>
      </c>
      <c r="AQ19" s="746">
        <v>18696.61</v>
      </c>
      <c r="AR19" s="746">
        <v>7662.49</v>
      </c>
      <c r="AS19" s="746">
        <v>515.89</v>
      </c>
      <c r="AT19" s="746">
        <v>0</v>
      </c>
      <c r="AU19" s="746">
        <v>0</v>
      </c>
      <c r="AV19" s="746">
        <v>770.41</v>
      </c>
      <c r="AW19" s="746">
        <v>77.05</v>
      </c>
      <c r="AX19" s="746">
        <v>0</v>
      </c>
      <c r="AY19" s="746">
        <v>0</v>
      </c>
      <c r="AZ19" s="748">
        <v>-5516.73</v>
      </c>
      <c r="BA19" s="749">
        <f t="shared" si="7"/>
        <v>106861.95999999999</v>
      </c>
      <c r="BB19" s="752">
        <f t="shared" si="8"/>
        <v>14684.400000000001</v>
      </c>
      <c r="BC19" s="752">
        <f t="shared" si="9"/>
        <v>4354.2800000000007</v>
      </c>
      <c r="BD19" s="752">
        <f t="shared" si="10"/>
        <v>61778.34</v>
      </c>
      <c r="BE19" s="752">
        <f t="shared" si="11"/>
        <v>23947.5</v>
      </c>
      <c r="BF19" s="752">
        <f t="shared" si="12"/>
        <v>5937.6100000000006</v>
      </c>
      <c r="BG19" s="752">
        <f t="shared" si="13"/>
        <v>0</v>
      </c>
      <c r="BH19" s="752">
        <f t="shared" si="14"/>
        <v>0</v>
      </c>
      <c r="BI19" s="752">
        <f t="shared" si="15"/>
        <v>1599.51</v>
      </c>
      <c r="BJ19" s="752">
        <f t="shared" si="2"/>
        <v>77.05</v>
      </c>
      <c r="BK19" s="752">
        <f t="shared" si="16"/>
        <v>0</v>
      </c>
      <c r="BL19" s="753">
        <f t="shared" si="17"/>
        <v>0</v>
      </c>
    </row>
    <row r="20" spans="1:64" x14ac:dyDescent="0.25">
      <c r="A20" s="1524"/>
      <c r="B20" s="514" t="s">
        <v>695</v>
      </c>
      <c r="C20" s="2" t="s">
        <v>1190</v>
      </c>
      <c r="D20" s="745">
        <f t="shared" si="3"/>
        <v>131556.68</v>
      </c>
      <c r="E20" s="746">
        <v>52198.45</v>
      </c>
      <c r="F20" s="746">
        <v>12281.51</v>
      </c>
      <c r="G20" s="746">
        <v>42661.74</v>
      </c>
      <c r="H20" s="746">
        <v>21771.11</v>
      </c>
      <c r="I20" s="746">
        <v>1685.38</v>
      </c>
      <c r="J20" s="746">
        <v>0</v>
      </c>
      <c r="K20" s="746">
        <v>0</v>
      </c>
      <c r="L20" s="746">
        <v>914.84</v>
      </c>
      <c r="M20" s="746">
        <v>0</v>
      </c>
      <c r="N20" s="746">
        <v>0</v>
      </c>
      <c r="O20" s="747">
        <v>43.65</v>
      </c>
      <c r="P20" s="745">
        <f t="shared" si="4"/>
        <v>144094.46000000002</v>
      </c>
      <c r="Q20" s="746">
        <v>56038</v>
      </c>
      <c r="R20" s="746">
        <v>9973.9699999999993</v>
      </c>
      <c r="S20" s="746">
        <v>50325.73</v>
      </c>
      <c r="T20" s="746">
        <v>23477.360000000001</v>
      </c>
      <c r="U20" s="746">
        <v>992.97</v>
      </c>
      <c r="V20" s="746">
        <v>0</v>
      </c>
      <c r="W20" s="746">
        <v>12.48</v>
      </c>
      <c r="X20" s="746">
        <v>3273.95</v>
      </c>
      <c r="Y20" s="746">
        <v>0</v>
      </c>
      <c r="Z20" s="746">
        <v>0</v>
      </c>
      <c r="AA20" s="747">
        <v>0</v>
      </c>
      <c r="AB20" s="745">
        <f t="shared" si="5"/>
        <v>149931.75999999998</v>
      </c>
      <c r="AC20" s="746">
        <v>50063.63</v>
      </c>
      <c r="AD20" s="746">
        <v>8012.35</v>
      </c>
      <c r="AE20" s="746">
        <v>61845.81</v>
      </c>
      <c r="AF20" s="746">
        <v>25315.45</v>
      </c>
      <c r="AG20" s="746">
        <v>1592.49</v>
      </c>
      <c r="AH20" s="746">
        <v>0</v>
      </c>
      <c r="AI20" s="746">
        <v>20.149999999999999</v>
      </c>
      <c r="AJ20" s="746">
        <v>2896.17</v>
      </c>
      <c r="AK20" s="746">
        <v>0</v>
      </c>
      <c r="AL20" s="746">
        <v>0</v>
      </c>
      <c r="AM20" s="747">
        <v>185.71</v>
      </c>
      <c r="AN20" s="745">
        <f t="shared" si="6"/>
        <v>123269.07999999999</v>
      </c>
      <c r="AO20" s="746">
        <v>45153.22</v>
      </c>
      <c r="AP20" s="746">
        <v>6840.47</v>
      </c>
      <c r="AQ20" s="746">
        <v>48218.52</v>
      </c>
      <c r="AR20" s="746">
        <v>18203.21</v>
      </c>
      <c r="AS20" s="746">
        <v>992.6</v>
      </c>
      <c r="AT20" s="746">
        <v>0</v>
      </c>
      <c r="AU20" s="746">
        <v>0</v>
      </c>
      <c r="AV20" s="746">
        <v>3861.06</v>
      </c>
      <c r="AW20" s="746">
        <v>0</v>
      </c>
      <c r="AX20" s="746">
        <v>0</v>
      </c>
      <c r="AY20" s="746">
        <v>0</v>
      </c>
      <c r="AZ20" s="748">
        <v>1137.7300000000002</v>
      </c>
      <c r="BA20" s="749">
        <f t="shared" si="7"/>
        <v>549989.71</v>
      </c>
      <c r="BB20" s="752">
        <f t="shared" si="8"/>
        <v>203453.3</v>
      </c>
      <c r="BC20" s="752">
        <f t="shared" si="9"/>
        <v>37108.300000000003</v>
      </c>
      <c r="BD20" s="752">
        <f t="shared" si="10"/>
        <v>203051.8</v>
      </c>
      <c r="BE20" s="752">
        <f t="shared" si="11"/>
        <v>88767.13</v>
      </c>
      <c r="BF20" s="752">
        <f t="shared" si="12"/>
        <v>5263.4400000000005</v>
      </c>
      <c r="BG20" s="752">
        <f t="shared" si="13"/>
        <v>0</v>
      </c>
      <c r="BH20" s="752">
        <f t="shared" si="14"/>
        <v>32.629999999999995</v>
      </c>
      <c r="BI20" s="752">
        <f t="shared" si="15"/>
        <v>10946.02</v>
      </c>
      <c r="BJ20" s="752">
        <f t="shared" si="2"/>
        <v>0</v>
      </c>
      <c r="BK20" s="752">
        <f t="shared" si="16"/>
        <v>0</v>
      </c>
      <c r="BL20" s="753">
        <f t="shared" si="17"/>
        <v>229.36</v>
      </c>
    </row>
    <row r="21" spans="1:64" x14ac:dyDescent="0.25">
      <c r="A21" s="1524"/>
      <c r="B21" s="514" t="s">
        <v>696</v>
      </c>
      <c r="C21" s="1081" t="s">
        <v>1181</v>
      </c>
      <c r="D21" s="745">
        <f t="shared" si="3"/>
        <v>9651.11</v>
      </c>
      <c r="E21" s="746">
        <v>9651.11</v>
      </c>
      <c r="F21" s="746">
        <v>0</v>
      </c>
      <c r="G21" s="746">
        <v>0</v>
      </c>
      <c r="H21" s="746">
        <v>0</v>
      </c>
      <c r="I21" s="746">
        <v>0</v>
      </c>
      <c r="J21" s="746">
        <v>0</v>
      </c>
      <c r="K21" s="746">
        <v>0</v>
      </c>
      <c r="L21" s="746">
        <v>0</v>
      </c>
      <c r="M21" s="746">
        <v>0</v>
      </c>
      <c r="N21" s="746">
        <v>0</v>
      </c>
      <c r="O21" s="747">
        <v>0</v>
      </c>
      <c r="P21" s="745">
        <f t="shared" si="4"/>
        <v>11233.27</v>
      </c>
      <c r="Q21" s="746">
        <v>11233.27</v>
      </c>
      <c r="R21" s="746">
        <v>0</v>
      </c>
      <c r="S21" s="746">
        <v>0</v>
      </c>
      <c r="T21" s="746">
        <v>0</v>
      </c>
      <c r="U21" s="746">
        <v>0</v>
      </c>
      <c r="V21" s="746">
        <v>0</v>
      </c>
      <c r="W21" s="746">
        <v>0</v>
      </c>
      <c r="X21" s="746">
        <v>0</v>
      </c>
      <c r="Y21" s="746">
        <v>0</v>
      </c>
      <c r="Z21" s="746">
        <v>0</v>
      </c>
      <c r="AA21" s="747">
        <v>0</v>
      </c>
      <c r="AB21" s="745">
        <f t="shared" si="5"/>
        <v>6245.46</v>
      </c>
      <c r="AC21" s="746">
        <v>6245.46</v>
      </c>
      <c r="AD21" s="746">
        <v>0</v>
      </c>
      <c r="AE21" s="746">
        <v>0</v>
      </c>
      <c r="AF21" s="746">
        <v>0</v>
      </c>
      <c r="AG21" s="746">
        <v>0</v>
      </c>
      <c r="AH21" s="746">
        <v>0</v>
      </c>
      <c r="AI21" s="746">
        <v>0</v>
      </c>
      <c r="AJ21" s="746">
        <v>0</v>
      </c>
      <c r="AK21" s="746">
        <v>0</v>
      </c>
      <c r="AL21" s="746">
        <v>0</v>
      </c>
      <c r="AM21" s="747">
        <v>0</v>
      </c>
      <c r="AN21" s="745">
        <f t="shared" si="6"/>
        <v>7876.8600000000006</v>
      </c>
      <c r="AO21" s="746">
        <v>7876.8600000000006</v>
      </c>
      <c r="AP21" s="746">
        <v>0</v>
      </c>
      <c r="AQ21" s="746">
        <v>0</v>
      </c>
      <c r="AR21" s="746">
        <v>0</v>
      </c>
      <c r="AS21" s="746">
        <v>0</v>
      </c>
      <c r="AT21" s="746">
        <v>0</v>
      </c>
      <c r="AU21" s="746">
        <v>0</v>
      </c>
      <c r="AV21" s="746">
        <v>0</v>
      </c>
      <c r="AW21" s="746">
        <v>0</v>
      </c>
      <c r="AX21" s="746">
        <v>0</v>
      </c>
      <c r="AY21" s="746">
        <v>0</v>
      </c>
      <c r="AZ21" s="748">
        <v>1901.43</v>
      </c>
      <c r="BA21" s="749">
        <f t="shared" si="7"/>
        <v>36908.129999999997</v>
      </c>
      <c r="BB21" s="752">
        <f t="shared" si="8"/>
        <v>35006.699999999997</v>
      </c>
      <c r="BC21" s="752">
        <f t="shared" si="9"/>
        <v>0</v>
      </c>
      <c r="BD21" s="752">
        <f t="shared" si="10"/>
        <v>0</v>
      </c>
      <c r="BE21" s="752">
        <f t="shared" si="11"/>
        <v>0</v>
      </c>
      <c r="BF21" s="752">
        <f t="shared" si="12"/>
        <v>0</v>
      </c>
      <c r="BG21" s="752">
        <f t="shared" si="13"/>
        <v>0</v>
      </c>
      <c r="BH21" s="752">
        <f t="shared" si="14"/>
        <v>0</v>
      </c>
      <c r="BI21" s="752">
        <f t="shared" si="15"/>
        <v>0</v>
      </c>
      <c r="BJ21" s="752">
        <f t="shared" si="2"/>
        <v>0</v>
      </c>
      <c r="BK21" s="752">
        <f t="shared" si="16"/>
        <v>0</v>
      </c>
      <c r="BL21" s="753">
        <f t="shared" si="17"/>
        <v>0</v>
      </c>
    </row>
    <row r="22" spans="1:64" x14ac:dyDescent="0.25">
      <c r="A22" s="1524"/>
      <c r="B22" s="514" t="s">
        <v>697</v>
      </c>
      <c r="C22" s="1081" t="s">
        <v>954</v>
      </c>
      <c r="D22" s="745">
        <f t="shared" si="3"/>
        <v>0</v>
      </c>
      <c r="E22" s="746">
        <v>0</v>
      </c>
      <c r="F22" s="746">
        <v>0</v>
      </c>
      <c r="G22" s="746">
        <v>0</v>
      </c>
      <c r="H22" s="746">
        <v>0</v>
      </c>
      <c r="I22" s="746">
        <v>0</v>
      </c>
      <c r="J22" s="746">
        <v>0</v>
      </c>
      <c r="K22" s="746">
        <v>0</v>
      </c>
      <c r="L22" s="746">
        <v>0</v>
      </c>
      <c r="M22" s="746">
        <v>0</v>
      </c>
      <c r="N22" s="746">
        <v>0</v>
      </c>
      <c r="O22" s="747">
        <v>0</v>
      </c>
      <c r="P22" s="745">
        <f t="shared" si="4"/>
        <v>0</v>
      </c>
      <c r="Q22" s="746">
        <v>0</v>
      </c>
      <c r="R22" s="746">
        <v>0</v>
      </c>
      <c r="S22" s="746">
        <v>0</v>
      </c>
      <c r="T22" s="746">
        <v>0</v>
      </c>
      <c r="U22" s="746">
        <v>0</v>
      </c>
      <c r="V22" s="746">
        <v>0</v>
      </c>
      <c r="W22" s="746">
        <v>0</v>
      </c>
      <c r="X22" s="746">
        <v>0</v>
      </c>
      <c r="Y22" s="746">
        <v>0</v>
      </c>
      <c r="Z22" s="746">
        <v>0</v>
      </c>
      <c r="AA22" s="747">
        <v>0</v>
      </c>
      <c r="AB22" s="745">
        <f t="shared" si="5"/>
        <v>0</v>
      </c>
      <c r="AC22" s="746">
        <v>0</v>
      </c>
      <c r="AD22" s="746">
        <v>0</v>
      </c>
      <c r="AE22" s="746">
        <v>0</v>
      </c>
      <c r="AF22" s="746">
        <v>0</v>
      </c>
      <c r="AG22" s="746">
        <v>0</v>
      </c>
      <c r="AH22" s="746">
        <v>0</v>
      </c>
      <c r="AI22" s="746">
        <v>0</v>
      </c>
      <c r="AJ22" s="746">
        <v>0</v>
      </c>
      <c r="AK22" s="746">
        <v>0</v>
      </c>
      <c r="AL22" s="746">
        <v>0</v>
      </c>
      <c r="AM22" s="747">
        <v>0</v>
      </c>
      <c r="AN22" s="745">
        <f t="shared" si="6"/>
        <v>0</v>
      </c>
      <c r="AO22" s="746">
        <v>0</v>
      </c>
      <c r="AP22" s="746">
        <v>0</v>
      </c>
      <c r="AQ22" s="746">
        <v>0</v>
      </c>
      <c r="AR22" s="746">
        <v>0</v>
      </c>
      <c r="AS22" s="746">
        <v>0</v>
      </c>
      <c r="AT22" s="746">
        <v>0</v>
      </c>
      <c r="AU22" s="746">
        <v>0</v>
      </c>
      <c r="AV22" s="746">
        <v>0</v>
      </c>
      <c r="AW22" s="746">
        <v>0</v>
      </c>
      <c r="AX22" s="746">
        <v>0</v>
      </c>
      <c r="AY22" s="746">
        <v>0</v>
      </c>
      <c r="AZ22" s="748">
        <v>0</v>
      </c>
      <c r="BA22" s="749">
        <f t="shared" si="7"/>
        <v>0</v>
      </c>
      <c r="BB22" s="752">
        <f t="shared" si="8"/>
        <v>0</v>
      </c>
      <c r="BC22" s="752">
        <f t="shared" si="9"/>
        <v>0</v>
      </c>
      <c r="BD22" s="752">
        <f t="shared" si="10"/>
        <v>0</v>
      </c>
      <c r="BE22" s="752">
        <f t="shared" si="11"/>
        <v>0</v>
      </c>
      <c r="BF22" s="752">
        <f t="shared" si="12"/>
        <v>0</v>
      </c>
      <c r="BG22" s="752">
        <f t="shared" si="13"/>
        <v>0</v>
      </c>
      <c r="BH22" s="752">
        <f t="shared" si="14"/>
        <v>0</v>
      </c>
      <c r="BI22" s="752">
        <f t="shared" si="15"/>
        <v>0</v>
      </c>
      <c r="BJ22" s="752">
        <f t="shared" si="2"/>
        <v>0</v>
      </c>
      <c r="BK22" s="752">
        <f t="shared" si="16"/>
        <v>0</v>
      </c>
      <c r="BL22" s="753">
        <f t="shared" si="17"/>
        <v>0</v>
      </c>
    </row>
    <row r="23" spans="1:64" x14ac:dyDescent="0.25">
      <c r="A23" s="1524"/>
      <c r="B23" s="514" t="s">
        <v>698</v>
      </c>
      <c r="C23" s="1081" t="s">
        <v>1191</v>
      </c>
      <c r="D23" s="745">
        <f t="shared" si="3"/>
        <v>0</v>
      </c>
      <c r="E23" s="746">
        <v>0</v>
      </c>
      <c r="F23" s="746">
        <v>0</v>
      </c>
      <c r="G23" s="746">
        <v>0</v>
      </c>
      <c r="H23" s="746">
        <v>0</v>
      </c>
      <c r="I23" s="746">
        <v>0</v>
      </c>
      <c r="J23" s="746">
        <v>0</v>
      </c>
      <c r="K23" s="746">
        <v>0</v>
      </c>
      <c r="L23" s="746">
        <v>0</v>
      </c>
      <c r="M23" s="746">
        <v>0</v>
      </c>
      <c r="N23" s="746">
        <v>0</v>
      </c>
      <c r="O23" s="747">
        <v>0</v>
      </c>
      <c r="P23" s="745">
        <f t="shared" si="4"/>
        <v>0</v>
      </c>
      <c r="Q23" s="746">
        <v>0</v>
      </c>
      <c r="R23" s="746">
        <v>0</v>
      </c>
      <c r="S23" s="746">
        <v>0</v>
      </c>
      <c r="T23" s="746">
        <v>0</v>
      </c>
      <c r="U23" s="746">
        <v>0</v>
      </c>
      <c r="V23" s="746">
        <v>0</v>
      </c>
      <c r="W23" s="746">
        <v>0</v>
      </c>
      <c r="X23" s="746">
        <v>0</v>
      </c>
      <c r="Y23" s="746">
        <v>0</v>
      </c>
      <c r="Z23" s="746">
        <v>0</v>
      </c>
      <c r="AA23" s="747">
        <v>0</v>
      </c>
      <c r="AB23" s="745">
        <f t="shared" si="5"/>
        <v>0</v>
      </c>
      <c r="AC23" s="746">
        <v>0</v>
      </c>
      <c r="AD23" s="746">
        <v>0</v>
      </c>
      <c r="AE23" s="746">
        <v>0</v>
      </c>
      <c r="AF23" s="746">
        <v>0</v>
      </c>
      <c r="AG23" s="746">
        <v>0</v>
      </c>
      <c r="AH23" s="746">
        <v>0</v>
      </c>
      <c r="AI23" s="746">
        <v>0</v>
      </c>
      <c r="AJ23" s="746">
        <v>0</v>
      </c>
      <c r="AK23" s="746">
        <v>0</v>
      </c>
      <c r="AL23" s="746">
        <v>0</v>
      </c>
      <c r="AM23" s="747">
        <v>0</v>
      </c>
      <c r="AN23" s="745">
        <f t="shared" si="6"/>
        <v>0</v>
      </c>
      <c r="AO23" s="746">
        <v>0</v>
      </c>
      <c r="AP23" s="746">
        <v>0</v>
      </c>
      <c r="AQ23" s="746">
        <v>0</v>
      </c>
      <c r="AR23" s="746">
        <v>0</v>
      </c>
      <c r="AS23" s="746">
        <v>0</v>
      </c>
      <c r="AT23" s="746">
        <v>0</v>
      </c>
      <c r="AU23" s="746">
        <v>0</v>
      </c>
      <c r="AV23" s="746">
        <v>0</v>
      </c>
      <c r="AW23" s="746">
        <v>0</v>
      </c>
      <c r="AX23" s="746">
        <v>0</v>
      </c>
      <c r="AY23" s="746">
        <v>0</v>
      </c>
      <c r="AZ23" s="748">
        <v>0</v>
      </c>
      <c r="BA23" s="749">
        <f t="shared" si="7"/>
        <v>0</v>
      </c>
      <c r="BB23" s="752">
        <f t="shared" si="8"/>
        <v>0</v>
      </c>
      <c r="BC23" s="752">
        <f t="shared" si="9"/>
        <v>0</v>
      </c>
      <c r="BD23" s="752">
        <f t="shared" si="10"/>
        <v>0</v>
      </c>
      <c r="BE23" s="752">
        <f t="shared" si="11"/>
        <v>0</v>
      </c>
      <c r="BF23" s="752">
        <f t="shared" si="12"/>
        <v>0</v>
      </c>
      <c r="BG23" s="752">
        <f t="shared" si="13"/>
        <v>0</v>
      </c>
      <c r="BH23" s="752">
        <f t="shared" si="14"/>
        <v>0</v>
      </c>
      <c r="BI23" s="752">
        <f t="shared" si="15"/>
        <v>0</v>
      </c>
      <c r="BJ23" s="752">
        <f t="shared" si="2"/>
        <v>0</v>
      </c>
      <c r="BK23" s="752">
        <f t="shared" si="16"/>
        <v>0</v>
      </c>
      <c r="BL23" s="753">
        <f t="shared" si="17"/>
        <v>0</v>
      </c>
    </row>
    <row r="24" spans="1:64" x14ac:dyDescent="0.25">
      <c r="A24" s="1524"/>
      <c r="B24" s="514" t="s">
        <v>939</v>
      </c>
      <c r="C24" s="1081" t="s">
        <v>1192</v>
      </c>
      <c r="D24" s="745">
        <f t="shared" si="3"/>
        <v>0</v>
      </c>
      <c r="E24" s="746">
        <v>0</v>
      </c>
      <c r="F24" s="746">
        <v>0</v>
      </c>
      <c r="G24" s="746">
        <v>0</v>
      </c>
      <c r="H24" s="746">
        <v>0</v>
      </c>
      <c r="I24" s="746">
        <v>0</v>
      </c>
      <c r="J24" s="746">
        <v>0</v>
      </c>
      <c r="K24" s="746">
        <v>0</v>
      </c>
      <c r="L24" s="746">
        <v>0</v>
      </c>
      <c r="M24" s="746">
        <v>0</v>
      </c>
      <c r="N24" s="746">
        <v>0</v>
      </c>
      <c r="O24" s="747">
        <v>0</v>
      </c>
      <c r="P24" s="745">
        <f t="shared" si="4"/>
        <v>0</v>
      </c>
      <c r="Q24" s="746">
        <v>0</v>
      </c>
      <c r="R24" s="746">
        <v>0</v>
      </c>
      <c r="S24" s="746">
        <v>0</v>
      </c>
      <c r="T24" s="746">
        <v>0</v>
      </c>
      <c r="U24" s="746">
        <v>0</v>
      </c>
      <c r="V24" s="746">
        <v>0</v>
      </c>
      <c r="W24" s="746">
        <v>0</v>
      </c>
      <c r="X24" s="746">
        <v>0</v>
      </c>
      <c r="Y24" s="746">
        <v>0</v>
      </c>
      <c r="Z24" s="746">
        <v>0</v>
      </c>
      <c r="AA24" s="747">
        <v>0</v>
      </c>
      <c r="AB24" s="745">
        <f t="shared" si="5"/>
        <v>0</v>
      </c>
      <c r="AC24" s="746">
        <v>0</v>
      </c>
      <c r="AD24" s="746">
        <v>0</v>
      </c>
      <c r="AE24" s="746">
        <v>0</v>
      </c>
      <c r="AF24" s="746">
        <v>0</v>
      </c>
      <c r="AG24" s="746">
        <v>0</v>
      </c>
      <c r="AH24" s="746">
        <v>0</v>
      </c>
      <c r="AI24" s="746">
        <v>0</v>
      </c>
      <c r="AJ24" s="746">
        <v>0</v>
      </c>
      <c r="AK24" s="746">
        <v>0</v>
      </c>
      <c r="AL24" s="746">
        <v>0</v>
      </c>
      <c r="AM24" s="747">
        <v>0</v>
      </c>
      <c r="AN24" s="745">
        <f t="shared" si="6"/>
        <v>0</v>
      </c>
      <c r="AO24" s="746">
        <v>0</v>
      </c>
      <c r="AP24" s="746">
        <v>0</v>
      </c>
      <c r="AQ24" s="746">
        <v>0</v>
      </c>
      <c r="AR24" s="746">
        <v>0</v>
      </c>
      <c r="AS24" s="746">
        <v>0</v>
      </c>
      <c r="AT24" s="746">
        <v>0</v>
      </c>
      <c r="AU24" s="746">
        <v>0</v>
      </c>
      <c r="AV24" s="746">
        <v>0</v>
      </c>
      <c r="AW24" s="746">
        <v>0</v>
      </c>
      <c r="AX24" s="746">
        <v>0</v>
      </c>
      <c r="AY24" s="746">
        <v>0</v>
      </c>
      <c r="AZ24" s="748">
        <v>0</v>
      </c>
      <c r="BA24" s="749">
        <f t="shared" si="7"/>
        <v>0</v>
      </c>
      <c r="BB24" s="752">
        <f t="shared" si="8"/>
        <v>0</v>
      </c>
      <c r="BC24" s="752">
        <f t="shared" si="9"/>
        <v>0</v>
      </c>
      <c r="BD24" s="752">
        <f t="shared" si="10"/>
        <v>0</v>
      </c>
      <c r="BE24" s="752">
        <f t="shared" si="11"/>
        <v>0</v>
      </c>
      <c r="BF24" s="752">
        <f t="shared" si="12"/>
        <v>0</v>
      </c>
      <c r="BG24" s="752">
        <f t="shared" si="13"/>
        <v>0</v>
      </c>
      <c r="BH24" s="752">
        <f t="shared" si="14"/>
        <v>0</v>
      </c>
      <c r="BI24" s="752">
        <f t="shared" si="15"/>
        <v>0</v>
      </c>
      <c r="BJ24" s="752">
        <f t="shared" si="2"/>
        <v>0</v>
      </c>
      <c r="BK24" s="752">
        <f t="shared" si="16"/>
        <v>0</v>
      </c>
      <c r="BL24" s="753">
        <f t="shared" si="17"/>
        <v>0</v>
      </c>
    </row>
    <row r="25" spans="1:64" x14ac:dyDescent="0.25">
      <c r="A25" s="1524"/>
      <c r="B25" s="514" t="s">
        <v>940</v>
      </c>
      <c r="C25" s="1081" t="s">
        <v>1193</v>
      </c>
      <c r="D25" s="745">
        <f t="shared" si="3"/>
        <v>4405.8499999999995</v>
      </c>
      <c r="E25" s="746">
        <v>1118.3399999999999</v>
      </c>
      <c r="F25" s="746">
        <v>357.88</v>
      </c>
      <c r="G25" s="746">
        <v>1311.89</v>
      </c>
      <c r="H25" s="746">
        <v>1482.35</v>
      </c>
      <c r="I25" s="746">
        <v>0</v>
      </c>
      <c r="J25" s="746">
        <v>0</v>
      </c>
      <c r="K25" s="746">
        <v>0</v>
      </c>
      <c r="L25" s="746">
        <v>135.38999999999999</v>
      </c>
      <c r="M25" s="746">
        <v>0</v>
      </c>
      <c r="N25" s="746">
        <v>0</v>
      </c>
      <c r="O25" s="747">
        <v>0</v>
      </c>
      <c r="P25" s="745">
        <f t="shared" si="4"/>
        <v>6487.9099999999989</v>
      </c>
      <c r="Q25" s="746">
        <v>671.58</v>
      </c>
      <c r="R25" s="746">
        <v>199.94</v>
      </c>
      <c r="S25" s="746">
        <v>4893.12</v>
      </c>
      <c r="T25" s="746">
        <v>648.54</v>
      </c>
      <c r="U25" s="746">
        <v>0</v>
      </c>
      <c r="V25" s="746">
        <v>0</v>
      </c>
      <c r="W25" s="746">
        <v>0</v>
      </c>
      <c r="X25" s="746">
        <v>74.73</v>
      </c>
      <c r="Y25" s="746">
        <v>0</v>
      </c>
      <c r="Z25" s="746">
        <v>0</v>
      </c>
      <c r="AA25" s="747">
        <v>0</v>
      </c>
      <c r="AB25" s="745">
        <f t="shared" si="5"/>
        <v>3605.13</v>
      </c>
      <c r="AC25" s="746">
        <v>1033.78</v>
      </c>
      <c r="AD25" s="746">
        <v>243.98</v>
      </c>
      <c r="AE25" s="746">
        <v>836.37</v>
      </c>
      <c r="AF25" s="746">
        <v>1261.54</v>
      </c>
      <c r="AG25" s="746">
        <v>0</v>
      </c>
      <c r="AH25" s="746">
        <v>0</v>
      </c>
      <c r="AI25" s="746">
        <v>0</v>
      </c>
      <c r="AJ25" s="746">
        <v>229.46</v>
      </c>
      <c r="AK25" s="746">
        <v>0</v>
      </c>
      <c r="AL25" s="746">
        <v>0</v>
      </c>
      <c r="AM25" s="747">
        <v>0</v>
      </c>
      <c r="AN25" s="745">
        <f t="shared" si="6"/>
        <v>1636.4499999999998</v>
      </c>
      <c r="AO25" s="746">
        <v>524.99</v>
      </c>
      <c r="AP25" s="746">
        <v>188.42</v>
      </c>
      <c r="AQ25" s="746">
        <v>508.75</v>
      </c>
      <c r="AR25" s="746">
        <v>340.83</v>
      </c>
      <c r="AS25" s="746">
        <v>0</v>
      </c>
      <c r="AT25" s="746">
        <v>0</v>
      </c>
      <c r="AU25" s="746">
        <v>0</v>
      </c>
      <c r="AV25" s="746">
        <v>73.459999999999994</v>
      </c>
      <c r="AW25" s="746">
        <v>0</v>
      </c>
      <c r="AX25" s="746">
        <v>0</v>
      </c>
      <c r="AY25" s="746">
        <v>0</v>
      </c>
      <c r="AZ25" s="748">
        <v>58.849999999999994</v>
      </c>
      <c r="BA25" s="749">
        <f t="shared" si="7"/>
        <v>16194.190000000002</v>
      </c>
      <c r="BB25" s="752">
        <f t="shared" si="8"/>
        <v>3348.6899999999996</v>
      </c>
      <c r="BC25" s="752">
        <f t="shared" si="9"/>
        <v>990.21999999999991</v>
      </c>
      <c r="BD25" s="752">
        <f t="shared" si="10"/>
        <v>7550.13</v>
      </c>
      <c r="BE25" s="752">
        <f t="shared" si="11"/>
        <v>3733.2599999999998</v>
      </c>
      <c r="BF25" s="752">
        <f t="shared" si="12"/>
        <v>0</v>
      </c>
      <c r="BG25" s="752">
        <f t="shared" si="13"/>
        <v>0</v>
      </c>
      <c r="BH25" s="752">
        <f t="shared" si="14"/>
        <v>0</v>
      </c>
      <c r="BI25" s="752">
        <f t="shared" si="15"/>
        <v>513.04000000000008</v>
      </c>
      <c r="BJ25" s="752">
        <f t="shared" si="2"/>
        <v>0</v>
      </c>
      <c r="BK25" s="752">
        <f t="shared" si="16"/>
        <v>0</v>
      </c>
      <c r="BL25" s="753">
        <f t="shared" si="17"/>
        <v>0</v>
      </c>
    </row>
    <row r="26" spans="1:64" x14ac:dyDescent="0.25">
      <c r="A26" s="1524"/>
      <c r="B26" s="514" t="s">
        <v>941</v>
      </c>
      <c r="C26" s="1081" t="s">
        <v>1194</v>
      </c>
      <c r="D26" s="745">
        <f t="shared" si="3"/>
        <v>0</v>
      </c>
      <c r="E26" s="746">
        <v>0</v>
      </c>
      <c r="F26" s="746">
        <v>0</v>
      </c>
      <c r="G26" s="746">
        <v>0</v>
      </c>
      <c r="H26" s="746">
        <v>0</v>
      </c>
      <c r="I26" s="746">
        <v>0</v>
      </c>
      <c r="J26" s="746">
        <v>0</v>
      </c>
      <c r="K26" s="746">
        <v>0</v>
      </c>
      <c r="L26" s="746">
        <v>0</v>
      </c>
      <c r="M26" s="746">
        <v>0</v>
      </c>
      <c r="N26" s="746">
        <v>0</v>
      </c>
      <c r="O26" s="747">
        <v>0</v>
      </c>
      <c r="P26" s="745">
        <f t="shared" si="4"/>
        <v>0</v>
      </c>
      <c r="Q26" s="746">
        <v>0</v>
      </c>
      <c r="R26" s="746">
        <v>0</v>
      </c>
      <c r="S26" s="746">
        <v>0</v>
      </c>
      <c r="T26" s="746">
        <v>0</v>
      </c>
      <c r="U26" s="746">
        <v>0</v>
      </c>
      <c r="V26" s="746">
        <v>0</v>
      </c>
      <c r="W26" s="746">
        <v>0</v>
      </c>
      <c r="X26" s="746">
        <v>0</v>
      </c>
      <c r="Y26" s="746">
        <v>0</v>
      </c>
      <c r="Z26" s="746">
        <v>0</v>
      </c>
      <c r="AA26" s="747">
        <v>0</v>
      </c>
      <c r="AB26" s="745">
        <f t="shared" si="5"/>
        <v>0</v>
      </c>
      <c r="AC26" s="746">
        <v>0</v>
      </c>
      <c r="AD26" s="746">
        <v>0</v>
      </c>
      <c r="AE26" s="746">
        <v>0</v>
      </c>
      <c r="AF26" s="746">
        <v>0</v>
      </c>
      <c r="AG26" s="746">
        <v>0</v>
      </c>
      <c r="AH26" s="746">
        <v>0</v>
      </c>
      <c r="AI26" s="746">
        <v>0</v>
      </c>
      <c r="AJ26" s="746">
        <v>0</v>
      </c>
      <c r="AK26" s="746">
        <v>0</v>
      </c>
      <c r="AL26" s="746">
        <v>0</v>
      </c>
      <c r="AM26" s="747">
        <v>0</v>
      </c>
      <c r="AN26" s="745">
        <f t="shared" si="6"/>
        <v>0</v>
      </c>
      <c r="AO26" s="746">
        <v>0</v>
      </c>
      <c r="AP26" s="746">
        <v>0</v>
      </c>
      <c r="AQ26" s="746">
        <v>0</v>
      </c>
      <c r="AR26" s="746">
        <v>0</v>
      </c>
      <c r="AS26" s="746">
        <v>0</v>
      </c>
      <c r="AT26" s="746">
        <v>0</v>
      </c>
      <c r="AU26" s="746">
        <v>0</v>
      </c>
      <c r="AV26" s="746">
        <v>0</v>
      </c>
      <c r="AW26" s="746">
        <v>0</v>
      </c>
      <c r="AX26" s="746">
        <v>0</v>
      </c>
      <c r="AY26" s="746">
        <v>0</v>
      </c>
      <c r="AZ26" s="748">
        <v>0</v>
      </c>
      <c r="BA26" s="749">
        <f t="shared" si="7"/>
        <v>0</v>
      </c>
      <c r="BB26" s="752">
        <f t="shared" si="8"/>
        <v>0</v>
      </c>
      <c r="BC26" s="752">
        <f t="shared" si="9"/>
        <v>0</v>
      </c>
      <c r="BD26" s="752">
        <f t="shared" si="10"/>
        <v>0</v>
      </c>
      <c r="BE26" s="752">
        <f t="shared" si="11"/>
        <v>0</v>
      </c>
      <c r="BF26" s="752">
        <f t="shared" si="12"/>
        <v>0</v>
      </c>
      <c r="BG26" s="752">
        <f t="shared" si="13"/>
        <v>0</v>
      </c>
      <c r="BH26" s="752">
        <f t="shared" si="14"/>
        <v>0</v>
      </c>
      <c r="BI26" s="752">
        <f t="shared" si="15"/>
        <v>0</v>
      </c>
      <c r="BJ26" s="752">
        <f t="shared" si="2"/>
        <v>0</v>
      </c>
      <c r="BK26" s="752">
        <f t="shared" si="16"/>
        <v>0</v>
      </c>
      <c r="BL26" s="753">
        <f t="shared" si="17"/>
        <v>0</v>
      </c>
    </row>
    <row r="27" spans="1:64" x14ac:dyDescent="0.25">
      <c r="A27" s="1524"/>
      <c r="B27" s="514" t="s">
        <v>942</v>
      </c>
      <c r="C27" s="1081" t="s">
        <v>1195</v>
      </c>
      <c r="D27" s="745">
        <f t="shared" si="3"/>
        <v>0</v>
      </c>
      <c r="E27" s="746">
        <v>0</v>
      </c>
      <c r="F27" s="746">
        <v>0</v>
      </c>
      <c r="G27" s="746">
        <v>0</v>
      </c>
      <c r="H27" s="746">
        <v>0</v>
      </c>
      <c r="I27" s="746">
        <v>0</v>
      </c>
      <c r="J27" s="746">
        <v>0</v>
      </c>
      <c r="K27" s="746">
        <v>0</v>
      </c>
      <c r="L27" s="746">
        <v>0</v>
      </c>
      <c r="M27" s="746">
        <v>0</v>
      </c>
      <c r="N27" s="746">
        <v>0</v>
      </c>
      <c r="O27" s="747">
        <v>0</v>
      </c>
      <c r="P27" s="745">
        <f t="shared" si="4"/>
        <v>0</v>
      </c>
      <c r="Q27" s="746">
        <v>0</v>
      </c>
      <c r="R27" s="746">
        <v>0</v>
      </c>
      <c r="S27" s="746">
        <v>0</v>
      </c>
      <c r="T27" s="746">
        <v>0</v>
      </c>
      <c r="U27" s="746">
        <v>0</v>
      </c>
      <c r="V27" s="746">
        <v>0</v>
      </c>
      <c r="W27" s="746">
        <v>0</v>
      </c>
      <c r="X27" s="746">
        <v>0</v>
      </c>
      <c r="Y27" s="746">
        <v>0</v>
      </c>
      <c r="Z27" s="746">
        <v>0</v>
      </c>
      <c r="AA27" s="747">
        <v>0</v>
      </c>
      <c r="AB27" s="745">
        <f t="shared" si="5"/>
        <v>0</v>
      </c>
      <c r="AC27" s="746">
        <v>0</v>
      </c>
      <c r="AD27" s="746">
        <v>0</v>
      </c>
      <c r="AE27" s="746">
        <v>0</v>
      </c>
      <c r="AF27" s="746">
        <v>0</v>
      </c>
      <c r="AG27" s="746">
        <v>0</v>
      </c>
      <c r="AH27" s="746">
        <v>0</v>
      </c>
      <c r="AI27" s="746">
        <v>0</v>
      </c>
      <c r="AJ27" s="746">
        <v>0</v>
      </c>
      <c r="AK27" s="746">
        <v>0</v>
      </c>
      <c r="AL27" s="746">
        <v>0</v>
      </c>
      <c r="AM27" s="747">
        <v>0</v>
      </c>
      <c r="AN27" s="745">
        <f t="shared" si="6"/>
        <v>0</v>
      </c>
      <c r="AO27" s="746">
        <v>0</v>
      </c>
      <c r="AP27" s="746">
        <v>0</v>
      </c>
      <c r="AQ27" s="746">
        <v>0</v>
      </c>
      <c r="AR27" s="746">
        <v>0</v>
      </c>
      <c r="AS27" s="746">
        <v>0</v>
      </c>
      <c r="AT27" s="746">
        <v>0</v>
      </c>
      <c r="AU27" s="746">
        <v>0</v>
      </c>
      <c r="AV27" s="746">
        <v>0</v>
      </c>
      <c r="AW27" s="746">
        <v>0</v>
      </c>
      <c r="AX27" s="746">
        <v>0</v>
      </c>
      <c r="AY27" s="746">
        <v>0</v>
      </c>
      <c r="AZ27" s="748">
        <v>0</v>
      </c>
      <c r="BA27" s="749">
        <f t="shared" si="7"/>
        <v>0</v>
      </c>
      <c r="BB27" s="752">
        <f t="shared" si="8"/>
        <v>0</v>
      </c>
      <c r="BC27" s="752">
        <f t="shared" si="9"/>
        <v>0</v>
      </c>
      <c r="BD27" s="752">
        <f t="shared" si="10"/>
        <v>0</v>
      </c>
      <c r="BE27" s="752">
        <f t="shared" si="11"/>
        <v>0</v>
      </c>
      <c r="BF27" s="752">
        <f t="shared" si="12"/>
        <v>0</v>
      </c>
      <c r="BG27" s="752">
        <f t="shared" si="13"/>
        <v>0</v>
      </c>
      <c r="BH27" s="752">
        <f t="shared" si="14"/>
        <v>0</v>
      </c>
      <c r="BI27" s="752">
        <f t="shared" si="15"/>
        <v>0</v>
      </c>
      <c r="BJ27" s="752">
        <f t="shared" si="2"/>
        <v>0</v>
      </c>
      <c r="BK27" s="752">
        <f t="shared" si="16"/>
        <v>0</v>
      </c>
      <c r="BL27" s="753">
        <f t="shared" si="17"/>
        <v>0</v>
      </c>
    </row>
    <row r="28" spans="1:64" ht="24.75" x14ac:dyDescent="0.25">
      <c r="A28" s="1524"/>
      <c r="B28" s="514" t="s">
        <v>943</v>
      </c>
      <c r="C28" s="1081" t="s">
        <v>1196</v>
      </c>
      <c r="D28" s="745">
        <f t="shared" si="3"/>
        <v>40031.950000000004</v>
      </c>
      <c r="E28" s="746">
        <v>15046.2</v>
      </c>
      <c r="F28" s="746">
        <v>4697.55</v>
      </c>
      <c r="G28" s="746">
        <v>9213.75</v>
      </c>
      <c r="H28" s="746">
        <v>9340.5500000000011</v>
      </c>
      <c r="I28" s="746">
        <v>163.80000000000001</v>
      </c>
      <c r="J28" s="746">
        <v>491.4</v>
      </c>
      <c r="K28" s="746">
        <v>0</v>
      </c>
      <c r="L28" s="746">
        <v>1078.7</v>
      </c>
      <c r="M28" s="746">
        <v>0</v>
      </c>
      <c r="N28" s="746">
        <v>0</v>
      </c>
      <c r="O28" s="747">
        <v>0</v>
      </c>
      <c r="P28" s="745">
        <f t="shared" si="4"/>
        <v>37470.25</v>
      </c>
      <c r="Q28" s="746">
        <v>13612.95</v>
      </c>
      <c r="R28" s="746">
        <v>4434.3</v>
      </c>
      <c r="S28" s="746">
        <v>9172.7999999999993</v>
      </c>
      <c r="T28" s="746">
        <v>8133.1</v>
      </c>
      <c r="U28" s="746">
        <v>207</v>
      </c>
      <c r="V28" s="746">
        <v>760.5</v>
      </c>
      <c r="W28" s="746">
        <v>0</v>
      </c>
      <c r="X28" s="746">
        <v>1149.5999999999999</v>
      </c>
      <c r="Y28" s="746">
        <v>0</v>
      </c>
      <c r="Z28" s="746">
        <v>0</v>
      </c>
      <c r="AA28" s="747">
        <v>0</v>
      </c>
      <c r="AB28" s="745">
        <f t="shared" si="5"/>
        <v>26866.35</v>
      </c>
      <c r="AC28" s="746">
        <v>11980.8</v>
      </c>
      <c r="AD28" s="746">
        <v>2480.4</v>
      </c>
      <c r="AE28" s="746">
        <v>5382</v>
      </c>
      <c r="AF28" s="746">
        <v>5821.35</v>
      </c>
      <c r="AG28" s="746">
        <v>127.9</v>
      </c>
      <c r="AH28" s="746">
        <v>81.900000000000006</v>
      </c>
      <c r="AI28" s="746">
        <v>0</v>
      </c>
      <c r="AJ28" s="746">
        <v>992</v>
      </c>
      <c r="AK28" s="746">
        <v>0</v>
      </c>
      <c r="AL28" s="746">
        <v>0</v>
      </c>
      <c r="AM28" s="747">
        <v>0</v>
      </c>
      <c r="AN28" s="745">
        <f t="shared" si="6"/>
        <v>23473.300000000003</v>
      </c>
      <c r="AO28" s="746">
        <v>10623.6</v>
      </c>
      <c r="AP28" s="746">
        <v>2796.3</v>
      </c>
      <c r="AQ28" s="746">
        <v>4399.2</v>
      </c>
      <c r="AR28" s="746">
        <v>4375.8</v>
      </c>
      <c r="AS28" s="746">
        <v>11.7</v>
      </c>
      <c r="AT28" s="746">
        <v>655.20000000000005</v>
      </c>
      <c r="AU28" s="746">
        <v>0</v>
      </c>
      <c r="AV28" s="746">
        <v>545.5</v>
      </c>
      <c r="AW28" s="746">
        <v>0</v>
      </c>
      <c r="AX28" s="746">
        <v>66</v>
      </c>
      <c r="AY28" s="746">
        <v>0</v>
      </c>
      <c r="AZ28" s="748">
        <v>-810.26999999999987</v>
      </c>
      <c r="BA28" s="749">
        <f t="shared" si="7"/>
        <v>127031.57999999999</v>
      </c>
      <c r="BB28" s="752">
        <f t="shared" si="8"/>
        <v>51263.549999999996</v>
      </c>
      <c r="BC28" s="752">
        <f t="shared" si="9"/>
        <v>14408.55</v>
      </c>
      <c r="BD28" s="752">
        <f t="shared" si="10"/>
        <v>28167.75</v>
      </c>
      <c r="BE28" s="752">
        <f t="shared" si="11"/>
        <v>27670.799999999999</v>
      </c>
      <c r="BF28" s="752">
        <f t="shared" si="12"/>
        <v>510.40000000000003</v>
      </c>
      <c r="BG28" s="752">
        <f t="shared" si="13"/>
        <v>1989.0000000000002</v>
      </c>
      <c r="BH28" s="752">
        <f t="shared" si="14"/>
        <v>0</v>
      </c>
      <c r="BI28" s="752">
        <f t="shared" si="15"/>
        <v>3765.8</v>
      </c>
      <c r="BJ28" s="752">
        <f t="shared" si="2"/>
        <v>0</v>
      </c>
      <c r="BK28" s="752">
        <f t="shared" si="16"/>
        <v>66</v>
      </c>
      <c r="BL28" s="753">
        <f t="shared" si="17"/>
        <v>0</v>
      </c>
    </row>
    <row r="29" spans="1:64" x14ac:dyDescent="0.25">
      <c r="A29" s="1524"/>
      <c r="B29" s="514" t="s">
        <v>944</v>
      </c>
      <c r="C29" s="1081" t="s">
        <v>1197</v>
      </c>
      <c r="D29" s="745">
        <f t="shared" si="3"/>
        <v>0</v>
      </c>
      <c r="E29" s="746">
        <v>0</v>
      </c>
      <c r="F29" s="746">
        <v>0</v>
      </c>
      <c r="G29" s="746">
        <v>0</v>
      </c>
      <c r="H29" s="746">
        <v>0</v>
      </c>
      <c r="I29" s="746">
        <v>0</v>
      </c>
      <c r="J29" s="746">
        <v>0</v>
      </c>
      <c r="K29" s="746">
        <v>0</v>
      </c>
      <c r="L29" s="746">
        <v>0</v>
      </c>
      <c r="M29" s="746">
        <v>0</v>
      </c>
      <c r="N29" s="746">
        <v>0</v>
      </c>
      <c r="O29" s="747">
        <v>0</v>
      </c>
      <c r="P29" s="745">
        <f t="shared" si="4"/>
        <v>0</v>
      </c>
      <c r="Q29" s="746">
        <v>0</v>
      </c>
      <c r="R29" s="746">
        <v>0</v>
      </c>
      <c r="S29" s="746">
        <v>0</v>
      </c>
      <c r="T29" s="746">
        <v>0</v>
      </c>
      <c r="U29" s="746">
        <v>0</v>
      </c>
      <c r="V29" s="746">
        <v>0</v>
      </c>
      <c r="W29" s="746">
        <v>0</v>
      </c>
      <c r="X29" s="746">
        <v>0</v>
      </c>
      <c r="Y29" s="746">
        <v>0</v>
      </c>
      <c r="Z29" s="746">
        <v>0</v>
      </c>
      <c r="AA29" s="747">
        <v>0</v>
      </c>
      <c r="AB29" s="745">
        <f t="shared" si="5"/>
        <v>0</v>
      </c>
      <c r="AC29" s="746">
        <v>0</v>
      </c>
      <c r="AD29" s="746">
        <v>0</v>
      </c>
      <c r="AE29" s="746">
        <v>0</v>
      </c>
      <c r="AF29" s="746">
        <v>0</v>
      </c>
      <c r="AG29" s="746">
        <v>0</v>
      </c>
      <c r="AH29" s="746">
        <v>0</v>
      </c>
      <c r="AI29" s="746">
        <v>0</v>
      </c>
      <c r="AJ29" s="746">
        <v>0</v>
      </c>
      <c r="AK29" s="746">
        <v>0</v>
      </c>
      <c r="AL29" s="746">
        <v>0</v>
      </c>
      <c r="AM29" s="747">
        <v>0</v>
      </c>
      <c r="AN29" s="745">
        <f t="shared" si="6"/>
        <v>0</v>
      </c>
      <c r="AO29" s="746">
        <v>0</v>
      </c>
      <c r="AP29" s="746">
        <v>0</v>
      </c>
      <c r="AQ29" s="746">
        <v>0</v>
      </c>
      <c r="AR29" s="746">
        <v>0</v>
      </c>
      <c r="AS29" s="746">
        <v>0</v>
      </c>
      <c r="AT29" s="746">
        <v>0</v>
      </c>
      <c r="AU29" s="746">
        <v>0</v>
      </c>
      <c r="AV29" s="746">
        <v>0</v>
      </c>
      <c r="AW29" s="746">
        <v>0</v>
      </c>
      <c r="AX29" s="746">
        <v>0</v>
      </c>
      <c r="AY29" s="746">
        <v>0</v>
      </c>
      <c r="AZ29" s="748">
        <v>0</v>
      </c>
      <c r="BA29" s="749">
        <f t="shared" si="7"/>
        <v>0</v>
      </c>
      <c r="BB29" s="752">
        <f t="shared" si="8"/>
        <v>0</v>
      </c>
      <c r="BC29" s="752">
        <f t="shared" si="9"/>
        <v>0</v>
      </c>
      <c r="BD29" s="752">
        <f t="shared" si="10"/>
        <v>0</v>
      </c>
      <c r="BE29" s="752">
        <f t="shared" si="11"/>
        <v>0</v>
      </c>
      <c r="BF29" s="752">
        <f t="shared" si="12"/>
        <v>0</v>
      </c>
      <c r="BG29" s="752">
        <f t="shared" si="13"/>
        <v>0</v>
      </c>
      <c r="BH29" s="752">
        <f t="shared" si="14"/>
        <v>0</v>
      </c>
      <c r="BI29" s="752">
        <f t="shared" si="15"/>
        <v>0</v>
      </c>
      <c r="BJ29" s="752">
        <f t="shared" si="2"/>
        <v>0</v>
      </c>
      <c r="BK29" s="752">
        <f t="shared" si="16"/>
        <v>0</v>
      </c>
      <c r="BL29" s="753">
        <f t="shared" si="17"/>
        <v>0</v>
      </c>
    </row>
    <row r="30" spans="1:64" x14ac:dyDescent="0.25">
      <c r="A30" s="1524"/>
      <c r="B30" s="514" t="s">
        <v>945</v>
      </c>
      <c r="C30" s="1081" t="s">
        <v>1198</v>
      </c>
      <c r="D30" s="745">
        <f t="shared" si="3"/>
        <v>0</v>
      </c>
      <c r="E30" s="746">
        <v>0</v>
      </c>
      <c r="F30" s="746">
        <v>0</v>
      </c>
      <c r="G30" s="746">
        <v>0</v>
      </c>
      <c r="H30" s="746">
        <v>0</v>
      </c>
      <c r="I30" s="746">
        <v>0</v>
      </c>
      <c r="J30" s="746">
        <v>0</v>
      </c>
      <c r="K30" s="746">
        <v>0</v>
      </c>
      <c r="L30" s="746">
        <v>0</v>
      </c>
      <c r="M30" s="746">
        <v>0</v>
      </c>
      <c r="N30" s="746">
        <v>0</v>
      </c>
      <c r="O30" s="747">
        <v>0</v>
      </c>
      <c r="P30" s="745">
        <f t="shared" si="4"/>
        <v>0</v>
      </c>
      <c r="Q30" s="746">
        <v>0</v>
      </c>
      <c r="R30" s="746">
        <v>0</v>
      </c>
      <c r="S30" s="746">
        <v>0</v>
      </c>
      <c r="T30" s="746">
        <v>0</v>
      </c>
      <c r="U30" s="746">
        <v>0</v>
      </c>
      <c r="V30" s="746">
        <v>0</v>
      </c>
      <c r="W30" s="746">
        <v>0</v>
      </c>
      <c r="X30" s="746">
        <v>0</v>
      </c>
      <c r="Y30" s="746">
        <v>0</v>
      </c>
      <c r="Z30" s="746">
        <v>0</v>
      </c>
      <c r="AA30" s="747">
        <v>0</v>
      </c>
      <c r="AB30" s="745">
        <f t="shared" si="5"/>
        <v>0</v>
      </c>
      <c r="AC30" s="746">
        <v>0</v>
      </c>
      <c r="AD30" s="746">
        <v>0</v>
      </c>
      <c r="AE30" s="746">
        <v>0</v>
      </c>
      <c r="AF30" s="746">
        <v>0</v>
      </c>
      <c r="AG30" s="746">
        <v>0</v>
      </c>
      <c r="AH30" s="746">
        <v>0</v>
      </c>
      <c r="AI30" s="746">
        <v>0</v>
      </c>
      <c r="AJ30" s="746">
        <v>0</v>
      </c>
      <c r="AK30" s="746">
        <v>0</v>
      </c>
      <c r="AL30" s="746">
        <v>0</v>
      </c>
      <c r="AM30" s="747">
        <v>0</v>
      </c>
      <c r="AN30" s="745">
        <f t="shared" si="6"/>
        <v>0</v>
      </c>
      <c r="AO30" s="746">
        <v>0</v>
      </c>
      <c r="AP30" s="746">
        <v>0</v>
      </c>
      <c r="AQ30" s="746">
        <v>0</v>
      </c>
      <c r="AR30" s="746">
        <v>0</v>
      </c>
      <c r="AS30" s="746">
        <v>0</v>
      </c>
      <c r="AT30" s="746">
        <v>0</v>
      </c>
      <c r="AU30" s="746">
        <v>0</v>
      </c>
      <c r="AV30" s="746">
        <v>0</v>
      </c>
      <c r="AW30" s="746">
        <v>0</v>
      </c>
      <c r="AX30" s="746">
        <v>0</v>
      </c>
      <c r="AY30" s="746">
        <v>0</v>
      </c>
      <c r="AZ30" s="748">
        <v>-60</v>
      </c>
      <c r="BA30" s="749">
        <f t="shared" si="7"/>
        <v>-60</v>
      </c>
      <c r="BB30" s="752">
        <f t="shared" si="8"/>
        <v>0</v>
      </c>
      <c r="BC30" s="752">
        <f t="shared" si="9"/>
        <v>0</v>
      </c>
      <c r="BD30" s="752">
        <f t="shared" si="10"/>
        <v>0</v>
      </c>
      <c r="BE30" s="752">
        <f t="shared" si="11"/>
        <v>0</v>
      </c>
      <c r="BF30" s="752">
        <f t="shared" si="12"/>
        <v>0</v>
      </c>
      <c r="BG30" s="752">
        <f t="shared" si="13"/>
        <v>0</v>
      </c>
      <c r="BH30" s="752">
        <f t="shared" si="14"/>
        <v>0</v>
      </c>
      <c r="BI30" s="752">
        <f t="shared" si="15"/>
        <v>0</v>
      </c>
      <c r="BJ30" s="752">
        <f t="shared" si="2"/>
        <v>0</v>
      </c>
      <c r="BK30" s="752">
        <f t="shared" si="16"/>
        <v>0</v>
      </c>
      <c r="BL30" s="753">
        <f t="shared" si="17"/>
        <v>0</v>
      </c>
    </row>
    <row r="31" spans="1:64" x14ac:dyDescent="0.25">
      <c r="A31" s="1524"/>
      <c r="B31" s="514" t="s">
        <v>946</v>
      </c>
      <c r="C31" s="1081" t="s">
        <v>1199</v>
      </c>
      <c r="D31" s="745">
        <f t="shared" si="3"/>
        <v>1613.0500000000002</v>
      </c>
      <c r="E31" s="746">
        <v>0</v>
      </c>
      <c r="F31" s="746">
        <v>248.58</v>
      </c>
      <c r="G31" s="746">
        <v>993.86</v>
      </c>
      <c r="H31" s="746">
        <v>370.61</v>
      </c>
      <c r="I31" s="746">
        <v>0</v>
      </c>
      <c r="J31" s="746">
        <v>0</v>
      </c>
      <c r="K31" s="746">
        <v>0</v>
      </c>
      <c r="L31" s="746">
        <v>0</v>
      </c>
      <c r="M31" s="746">
        <v>0</v>
      </c>
      <c r="N31" s="746">
        <v>0</v>
      </c>
      <c r="O31" s="747">
        <v>0</v>
      </c>
      <c r="P31" s="745">
        <f t="shared" si="4"/>
        <v>1537.1100000000001</v>
      </c>
      <c r="Q31" s="746">
        <v>95.9</v>
      </c>
      <c r="R31" s="746">
        <v>0</v>
      </c>
      <c r="S31" s="746">
        <v>1344.3</v>
      </c>
      <c r="T31" s="746">
        <v>96.91</v>
      </c>
      <c r="U31" s="746">
        <v>0</v>
      </c>
      <c r="V31" s="746">
        <v>0</v>
      </c>
      <c r="W31" s="746">
        <v>0</v>
      </c>
      <c r="X31" s="746">
        <v>0</v>
      </c>
      <c r="Y31" s="746">
        <v>0</v>
      </c>
      <c r="Z31" s="746">
        <v>0</v>
      </c>
      <c r="AA31" s="747">
        <v>0</v>
      </c>
      <c r="AB31" s="745">
        <f t="shared" si="5"/>
        <v>1369.3899999999999</v>
      </c>
      <c r="AC31" s="746">
        <v>285</v>
      </c>
      <c r="AD31" s="746">
        <v>0</v>
      </c>
      <c r="AE31" s="746">
        <v>876.28</v>
      </c>
      <c r="AF31" s="746">
        <v>208.11</v>
      </c>
      <c r="AG31" s="746">
        <v>0</v>
      </c>
      <c r="AH31" s="746">
        <v>0</v>
      </c>
      <c r="AI31" s="746">
        <v>0</v>
      </c>
      <c r="AJ31" s="746">
        <v>0</v>
      </c>
      <c r="AK31" s="746">
        <v>0</v>
      </c>
      <c r="AL31" s="746">
        <v>0</v>
      </c>
      <c r="AM31" s="747">
        <v>0</v>
      </c>
      <c r="AN31" s="745">
        <f t="shared" si="6"/>
        <v>426.67999999999995</v>
      </c>
      <c r="AO31" s="746">
        <v>0</v>
      </c>
      <c r="AP31" s="746">
        <v>0</v>
      </c>
      <c r="AQ31" s="746">
        <v>313.77999999999997</v>
      </c>
      <c r="AR31" s="746">
        <v>112.9</v>
      </c>
      <c r="AS31" s="746">
        <v>0</v>
      </c>
      <c r="AT31" s="746">
        <v>0</v>
      </c>
      <c r="AU31" s="746">
        <v>0</v>
      </c>
      <c r="AV31" s="746">
        <v>0</v>
      </c>
      <c r="AW31" s="746">
        <v>0</v>
      </c>
      <c r="AX31" s="746">
        <v>0</v>
      </c>
      <c r="AY31" s="746">
        <v>0</v>
      </c>
      <c r="AZ31" s="748">
        <v>992.68000000000006</v>
      </c>
      <c r="BA31" s="749">
        <f t="shared" si="7"/>
        <v>5938.9099999999989</v>
      </c>
      <c r="BB31" s="752">
        <f t="shared" si="8"/>
        <v>380.9</v>
      </c>
      <c r="BC31" s="752">
        <f t="shared" si="9"/>
        <v>248.58</v>
      </c>
      <c r="BD31" s="752">
        <f t="shared" si="10"/>
        <v>3528.2199999999993</v>
      </c>
      <c r="BE31" s="752">
        <f t="shared" si="11"/>
        <v>788.53</v>
      </c>
      <c r="BF31" s="752">
        <f t="shared" si="12"/>
        <v>0</v>
      </c>
      <c r="BG31" s="752">
        <f t="shared" si="13"/>
        <v>0</v>
      </c>
      <c r="BH31" s="752">
        <f t="shared" si="14"/>
        <v>0</v>
      </c>
      <c r="BI31" s="752">
        <f t="shared" si="15"/>
        <v>0</v>
      </c>
      <c r="BJ31" s="752">
        <f t="shared" si="2"/>
        <v>0</v>
      </c>
      <c r="BK31" s="752">
        <f t="shared" si="16"/>
        <v>0</v>
      </c>
      <c r="BL31" s="753">
        <f t="shared" si="17"/>
        <v>0</v>
      </c>
    </row>
    <row r="32" spans="1:64" x14ac:dyDescent="0.25">
      <c r="A32" s="1524"/>
      <c r="B32" s="514" t="s">
        <v>947</v>
      </c>
      <c r="C32" s="1081" t="s">
        <v>1200</v>
      </c>
      <c r="D32" s="745">
        <f t="shared" si="3"/>
        <v>0</v>
      </c>
      <c r="E32" s="746">
        <v>0</v>
      </c>
      <c r="F32" s="746">
        <v>0</v>
      </c>
      <c r="G32" s="746">
        <v>0</v>
      </c>
      <c r="H32" s="746">
        <v>0</v>
      </c>
      <c r="I32" s="746">
        <v>0</v>
      </c>
      <c r="J32" s="746">
        <v>0</v>
      </c>
      <c r="K32" s="746">
        <v>0</v>
      </c>
      <c r="L32" s="746">
        <v>0</v>
      </c>
      <c r="M32" s="746">
        <v>0</v>
      </c>
      <c r="N32" s="746">
        <v>0</v>
      </c>
      <c r="O32" s="747">
        <v>0</v>
      </c>
      <c r="P32" s="745">
        <f t="shared" si="4"/>
        <v>0</v>
      </c>
      <c r="Q32" s="746">
        <v>0</v>
      </c>
      <c r="R32" s="746">
        <v>0</v>
      </c>
      <c r="S32" s="746">
        <v>0</v>
      </c>
      <c r="T32" s="746">
        <v>0</v>
      </c>
      <c r="U32" s="746">
        <v>0</v>
      </c>
      <c r="V32" s="746">
        <v>0</v>
      </c>
      <c r="W32" s="746">
        <v>0</v>
      </c>
      <c r="X32" s="746">
        <v>0</v>
      </c>
      <c r="Y32" s="746">
        <v>0</v>
      </c>
      <c r="Z32" s="746">
        <v>0</v>
      </c>
      <c r="AA32" s="747">
        <v>0</v>
      </c>
      <c r="AB32" s="745">
        <f t="shared" si="5"/>
        <v>0</v>
      </c>
      <c r="AC32" s="746">
        <v>0</v>
      </c>
      <c r="AD32" s="746">
        <v>0</v>
      </c>
      <c r="AE32" s="746">
        <v>0</v>
      </c>
      <c r="AF32" s="746">
        <v>0</v>
      </c>
      <c r="AG32" s="746">
        <v>0</v>
      </c>
      <c r="AH32" s="746">
        <v>0</v>
      </c>
      <c r="AI32" s="746">
        <v>0</v>
      </c>
      <c r="AJ32" s="746">
        <v>0</v>
      </c>
      <c r="AK32" s="746">
        <v>0</v>
      </c>
      <c r="AL32" s="746">
        <v>0</v>
      </c>
      <c r="AM32" s="747">
        <v>0</v>
      </c>
      <c r="AN32" s="745">
        <f t="shared" si="6"/>
        <v>0</v>
      </c>
      <c r="AO32" s="746">
        <v>0</v>
      </c>
      <c r="AP32" s="746">
        <v>0</v>
      </c>
      <c r="AQ32" s="746">
        <v>0</v>
      </c>
      <c r="AR32" s="746">
        <v>0</v>
      </c>
      <c r="AS32" s="746">
        <v>0</v>
      </c>
      <c r="AT32" s="746">
        <v>0</v>
      </c>
      <c r="AU32" s="746">
        <v>0</v>
      </c>
      <c r="AV32" s="746">
        <v>0</v>
      </c>
      <c r="AW32" s="746">
        <v>0</v>
      </c>
      <c r="AX32" s="746">
        <v>0</v>
      </c>
      <c r="AY32" s="746">
        <v>0</v>
      </c>
      <c r="AZ32" s="748">
        <v>0</v>
      </c>
      <c r="BA32" s="749">
        <f t="shared" si="7"/>
        <v>0</v>
      </c>
      <c r="BB32" s="752">
        <f t="shared" si="8"/>
        <v>0</v>
      </c>
      <c r="BC32" s="752">
        <f t="shared" si="9"/>
        <v>0</v>
      </c>
      <c r="BD32" s="752">
        <f t="shared" si="10"/>
        <v>0</v>
      </c>
      <c r="BE32" s="752">
        <f t="shared" si="11"/>
        <v>0</v>
      </c>
      <c r="BF32" s="752">
        <f t="shared" si="12"/>
        <v>0</v>
      </c>
      <c r="BG32" s="752">
        <f t="shared" si="13"/>
        <v>0</v>
      </c>
      <c r="BH32" s="752">
        <f t="shared" si="14"/>
        <v>0</v>
      </c>
      <c r="BI32" s="752">
        <f t="shared" si="15"/>
        <v>0</v>
      </c>
      <c r="BJ32" s="752">
        <f t="shared" si="2"/>
        <v>0</v>
      </c>
      <c r="BK32" s="752">
        <f t="shared" si="16"/>
        <v>0</v>
      </c>
      <c r="BL32" s="753">
        <f t="shared" si="17"/>
        <v>0</v>
      </c>
    </row>
    <row r="33" spans="1:64" x14ac:dyDescent="0.25">
      <c r="A33" s="1524"/>
      <c r="B33" s="514" t="s">
        <v>948</v>
      </c>
      <c r="C33" s="1081" t="s">
        <v>1201</v>
      </c>
      <c r="D33" s="745">
        <f t="shared" si="3"/>
        <v>0</v>
      </c>
      <c r="E33" s="746">
        <v>0</v>
      </c>
      <c r="F33" s="746">
        <v>0</v>
      </c>
      <c r="G33" s="746">
        <v>0</v>
      </c>
      <c r="H33" s="746">
        <v>0</v>
      </c>
      <c r="I33" s="746">
        <v>0</v>
      </c>
      <c r="J33" s="746">
        <v>0</v>
      </c>
      <c r="K33" s="746">
        <v>0</v>
      </c>
      <c r="L33" s="746">
        <v>0</v>
      </c>
      <c r="M33" s="746">
        <v>0</v>
      </c>
      <c r="N33" s="746">
        <v>0</v>
      </c>
      <c r="O33" s="747">
        <v>0</v>
      </c>
      <c r="P33" s="745">
        <f t="shared" si="4"/>
        <v>0</v>
      </c>
      <c r="Q33" s="746">
        <v>0</v>
      </c>
      <c r="R33" s="746">
        <v>0</v>
      </c>
      <c r="S33" s="746">
        <v>0</v>
      </c>
      <c r="T33" s="746">
        <v>0</v>
      </c>
      <c r="U33" s="746">
        <v>0</v>
      </c>
      <c r="V33" s="746">
        <v>0</v>
      </c>
      <c r="W33" s="746">
        <v>0</v>
      </c>
      <c r="X33" s="746">
        <v>0</v>
      </c>
      <c r="Y33" s="746">
        <v>0</v>
      </c>
      <c r="Z33" s="746">
        <v>0</v>
      </c>
      <c r="AA33" s="747">
        <v>0</v>
      </c>
      <c r="AB33" s="745">
        <f t="shared" si="5"/>
        <v>0</v>
      </c>
      <c r="AC33" s="746">
        <v>0</v>
      </c>
      <c r="AD33" s="746">
        <v>0</v>
      </c>
      <c r="AE33" s="746">
        <v>0</v>
      </c>
      <c r="AF33" s="746">
        <v>0</v>
      </c>
      <c r="AG33" s="746">
        <v>0</v>
      </c>
      <c r="AH33" s="746">
        <v>0</v>
      </c>
      <c r="AI33" s="746">
        <v>0</v>
      </c>
      <c r="AJ33" s="746">
        <v>0</v>
      </c>
      <c r="AK33" s="746">
        <v>0</v>
      </c>
      <c r="AL33" s="746">
        <v>0</v>
      </c>
      <c r="AM33" s="747">
        <v>0</v>
      </c>
      <c r="AN33" s="745">
        <f t="shared" si="6"/>
        <v>0</v>
      </c>
      <c r="AO33" s="746">
        <v>0</v>
      </c>
      <c r="AP33" s="746">
        <v>0</v>
      </c>
      <c r="AQ33" s="746">
        <v>0</v>
      </c>
      <c r="AR33" s="746">
        <v>0</v>
      </c>
      <c r="AS33" s="746">
        <v>0</v>
      </c>
      <c r="AT33" s="746">
        <v>0</v>
      </c>
      <c r="AU33" s="746">
        <v>0</v>
      </c>
      <c r="AV33" s="746">
        <v>0</v>
      </c>
      <c r="AW33" s="746">
        <v>0</v>
      </c>
      <c r="AX33" s="746">
        <v>0</v>
      </c>
      <c r="AY33" s="746">
        <v>0</v>
      </c>
      <c r="AZ33" s="748">
        <v>0</v>
      </c>
      <c r="BA33" s="749">
        <f t="shared" si="7"/>
        <v>0</v>
      </c>
      <c r="BB33" s="752">
        <f t="shared" si="8"/>
        <v>0</v>
      </c>
      <c r="BC33" s="752">
        <f t="shared" si="9"/>
        <v>0</v>
      </c>
      <c r="BD33" s="752">
        <f t="shared" si="10"/>
        <v>0</v>
      </c>
      <c r="BE33" s="752">
        <f t="shared" si="11"/>
        <v>0</v>
      </c>
      <c r="BF33" s="752">
        <f t="shared" si="12"/>
        <v>0</v>
      </c>
      <c r="BG33" s="752">
        <f t="shared" si="13"/>
        <v>0</v>
      </c>
      <c r="BH33" s="752">
        <f t="shared" si="14"/>
        <v>0</v>
      </c>
      <c r="BI33" s="752">
        <f t="shared" si="15"/>
        <v>0</v>
      </c>
      <c r="BJ33" s="752">
        <f t="shared" si="2"/>
        <v>0</v>
      </c>
      <c r="BK33" s="752">
        <f t="shared" si="16"/>
        <v>0</v>
      </c>
      <c r="BL33" s="753">
        <f t="shared" si="17"/>
        <v>0</v>
      </c>
    </row>
    <row r="34" spans="1:64" x14ac:dyDescent="0.25">
      <c r="A34" s="1524"/>
      <c r="B34" s="514" t="s">
        <v>949</v>
      </c>
      <c r="C34" s="1081" t="s">
        <v>1202</v>
      </c>
      <c r="D34" s="745">
        <f t="shared" si="3"/>
        <v>0</v>
      </c>
      <c r="E34" s="746">
        <v>0</v>
      </c>
      <c r="F34" s="746">
        <v>0</v>
      </c>
      <c r="G34" s="746">
        <v>0</v>
      </c>
      <c r="H34" s="746">
        <v>0</v>
      </c>
      <c r="I34" s="746">
        <v>0</v>
      </c>
      <c r="J34" s="746">
        <v>0</v>
      </c>
      <c r="K34" s="746">
        <v>0</v>
      </c>
      <c r="L34" s="746">
        <v>0</v>
      </c>
      <c r="M34" s="746">
        <v>0</v>
      </c>
      <c r="N34" s="746">
        <v>0</v>
      </c>
      <c r="O34" s="747">
        <v>0</v>
      </c>
      <c r="P34" s="745">
        <f t="shared" si="4"/>
        <v>0</v>
      </c>
      <c r="Q34" s="746">
        <v>0</v>
      </c>
      <c r="R34" s="746">
        <v>0</v>
      </c>
      <c r="S34" s="746">
        <v>0</v>
      </c>
      <c r="T34" s="746">
        <v>0</v>
      </c>
      <c r="U34" s="746">
        <v>0</v>
      </c>
      <c r="V34" s="746">
        <v>0</v>
      </c>
      <c r="W34" s="746">
        <v>0</v>
      </c>
      <c r="X34" s="746">
        <v>0</v>
      </c>
      <c r="Y34" s="746">
        <v>0</v>
      </c>
      <c r="Z34" s="746">
        <v>0</v>
      </c>
      <c r="AA34" s="747">
        <v>0</v>
      </c>
      <c r="AB34" s="745">
        <f t="shared" si="5"/>
        <v>0</v>
      </c>
      <c r="AC34" s="746">
        <v>0</v>
      </c>
      <c r="AD34" s="746">
        <v>0</v>
      </c>
      <c r="AE34" s="746">
        <v>0</v>
      </c>
      <c r="AF34" s="746">
        <v>0</v>
      </c>
      <c r="AG34" s="746">
        <v>0</v>
      </c>
      <c r="AH34" s="746">
        <v>0</v>
      </c>
      <c r="AI34" s="746">
        <v>0</v>
      </c>
      <c r="AJ34" s="746">
        <v>0</v>
      </c>
      <c r="AK34" s="746">
        <v>0</v>
      </c>
      <c r="AL34" s="746">
        <v>0</v>
      </c>
      <c r="AM34" s="747">
        <v>0</v>
      </c>
      <c r="AN34" s="745">
        <f t="shared" si="6"/>
        <v>0</v>
      </c>
      <c r="AO34" s="746">
        <v>0</v>
      </c>
      <c r="AP34" s="746">
        <v>0</v>
      </c>
      <c r="AQ34" s="746">
        <v>0</v>
      </c>
      <c r="AR34" s="746">
        <v>0</v>
      </c>
      <c r="AS34" s="746">
        <v>0</v>
      </c>
      <c r="AT34" s="746">
        <v>0</v>
      </c>
      <c r="AU34" s="746">
        <v>0</v>
      </c>
      <c r="AV34" s="746">
        <v>0</v>
      </c>
      <c r="AW34" s="746">
        <v>0</v>
      </c>
      <c r="AX34" s="746">
        <v>0</v>
      </c>
      <c r="AY34" s="746">
        <v>0</v>
      </c>
      <c r="AZ34" s="748">
        <v>0</v>
      </c>
      <c r="BA34" s="749">
        <f t="shared" si="7"/>
        <v>0</v>
      </c>
      <c r="BB34" s="752">
        <f t="shared" si="8"/>
        <v>0</v>
      </c>
      <c r="BC34" s="752">
        <f t="shared" si="9"/>
        <v>0</v>
      </c>
      <c r="BD34" s="752">
        <f t="shared" si="10"/>
        <v>0</v>
      </c>
      <c r="BE34" s="752">
        <f t="shared" si="11"/>
        <v>0</v>
      </c>
      <c r="BF34" s="752">
        <f t="shared" si="12"/>
        <v>0</v>
      </c>
      <c r="BG34" s="752">
        <f t="shared" si="13"/>
        <v>0</v>
      </c>
      <c r="BH34" s="752">
        <f t="shared" si="14"/>
        <v>0</v>
      </c>
      <c r="BI34" s="752">
        <f t="shared" si="15"/>
        <v>0</v>
      </c>
      <c r="BJ34" s="752">
        <f t="shared" si="2"/>
        <v>0</v>
      </c>
      <c r="BK34" s="752">
        <f t="shared" si="16"/>
        <v>0</v>
      </c>
      <c r="BL34" s="753">
        <f t="shared" si="17"/>
        <v>0</v>
      </c>
    </row>
    <row r="35" spans="1:64" x14ac:dyDescent="0.25">
      <c r="A35" s="1524"/>
      <c r="B35" s="514" t="s">
        <v>951</v>
      </c>
      <c r="C35" s="1081" t="s">
        <v>938</v>
      </c>
      <c r="D35" s="745">
        <f t="shared" si="3"/>
        <v>6886.88</v>
      </c>
      <c r="E35" s="746">
        <v>2932.3</v>
      </c>
      <c r="F35" s="746">
        <v>737.64</v>
      </c>
      <c r="G35" s="746">
        <v>1171.3599999999999</v>
      </c>
      <c r="H35" s="746">
        <v>1588.76</v>
      </c>
      <c r="I35" s="746">
        <v>111.66</v>
      </c>
      <c r="J35" s="746">
        <v>0</v>
      </c>
      <c r="K35" s="746">
        <v>0</v>
      </c>
      <c r="L35" s="746">
        <v>345.16</v>
      </c>
      <c r="M35" s="746">
        <v>0</v>
      </c>
      <c r="N35" s="746">
        <v>0</v>
      </c>
      <c r="O35" s="747">
        <v>0</v>
      </c>
      <c r="P35" s="745">
        <f t="shared" si="4"/>
        <v>5078.1399999999994</v>
      </c>
      <c r="Q35" s="746">
        <v>2962.47</v>
      </c>
      <c r="R35" s="746">
        <v>401.14</v>
      </c>
      <c r="S35" s="746">
        <v>818.94</v>
      </c>
      <c r="T35" s="746">
        <v>778.35</v>
      </c>
      <c r="U35" s="746">
        <v>0</v>
      </c>
      <c r="V35" s="746">
        <v>0</v>
      </c>
      <c r="W35" s="746">
        <v>0</v>
      </c>
      <c r="X35" s="746">
        <v>117.24</v>
      </c>
      <c r="Y35" s="746">
        <v>0</v>
      </c>
      <c r="Z35" s="746">
        <v>0</v>
      </c>
      <c r="AA35" s="747">
        <v>0</v>
      </c>
      <c r="AB35" s="745">
        <f t="shared" si="5"/>
        <v>8044.5200000000013</v>
      </c>
      <c r="AC35" s="746">
        <v>4671.7700000000004</v>
      </c>
      <c r="AD35" s="746">
        <v>138.88</v>
      </c>
      <c r="AE35" s="746">
        <v>2429.39</v>
      </c>
      <c r="AF35" s="746">
        <v>414.92</v>
      </c>
      <c r="AG35" s="746">
        <v>389.56</v>
      </c>
      <c r="AH35" s="746">
        <v>0</v>
      </c>
      <c r="AI35" s="746">
        <v>0</v>
      </c>
      <c r="AJ35" s="746">
        <v>0</v>
      </c>
      <c r="AK35" s="746">
        <v>0</v>
      </c>
      <c r="AL35" s="746">
        <v>0</v>
      </c>
      <c r="AM35" s="747">
        <v>0</v>
      </c>
      <c r="AN35" s="745">
        <f t="shared" si="6"/>
        <v>4708.3799999999992</v>
      </c>
      <c r="AO35" s="746">
        <v>2933.99</v>
      </c>
      <c r="AP35" s="746">
        <v>0</v>
      </c>
      <c r="AQ35" s="746">
        <v>931.17</v>
      </c>
      <c r="AR35" s="746">
        <v>792.99</v>
      </c>
      <c r="AS35" s="746">
        <v>0</v>
      </c>
      <c r="AT35" s="746">
        <v>0</v>
      </c>
      <c r="AU35" s="746">
        <v>0</v>
      </c>
      <c r="AV35" s="746">
        <v>50.23</v>
      </c>
      <c r="AW35" s="746">
        <v>0</v>
      </c>
      <c r="AX35" s="746">
        <v>0</v>
      </c>
      <c r="AY35" s="746">
        <v>0</v>
      </c>
      <c r="AZ35" s="748">
        <v>172.59999999999997</v>
      </c>
      <c r="BA35" s="749">
        <f t="shared" si="7"/>
        <v>24890.52</v>
      </c>
      <c r="BB35" s="752">
        <f t="shared" si="8"/>
        <v>13500.53</v>
      </c>
      <c r="BC35" s="752">
        <f t="shared" si="9"/>
        <v>1277.6599999999999</v>
      </c>
      <c r="BD35" s="752">
        <f t="shared" si="10"/>
        <v>5350.86</v>
      </c>
      <c r="BE35" s="752">
        <f t="shared" si="11"/>
        <v>3575.0200000000004</v>
      </c>
      <c r="BF35" s="752">
        <f t="shared" si="12"/>
        <v>501.22</v>
      </c>
      <c r="BG35" s="752">
        <f t="shared" si="13"/>
        <v>0</v>
      </c>
      <c r="BH35" s="752">
        <f t="shared" si="14"/>
        <v>0</v>
      </c>
      <c r="BI35" s="752">
        <f t="shared" si="15"/>
        <v>512.63</v>
      </c>
      <c r="BJ35" s="752">
        <f t="shared" si="2"/>
        <v>0</v>
      </c>
      <c r="BK35" s="752">
        <f t="shared" si="16"/>
        <v>0</v>
      </c>
      <c r="BL35" s="753">
        <f t="shared" si="17"/>
        <v>0</v>
      </c>
    </row>
    <row r="36" spans="1:64" x14ac:dyDescent="0.25">
      <c r="A36" s="1524"/>
      <c r="B36" s="514" t="s">
        <v>1240</v>
      </c>
      <c r="C36" s="1081" t="s">
        <v>1203</v>
      </c>
      <c r="D36" s="745">
        <f t="shared" si="3"/>
        <v>12297.23</v>
      </c>
      <c r="E36" s="746">
        <v>2888.6</v>
      </c>
      <c r="F36" s="746">
        <v>867.82</v>
      </c>
      <c r="G36" s="746">
        <v>5740.81</v>
      </c>
      <c r="H36" s="746">
        <v>1800</v>
      </c>
      <c r="I36" s="746">
        <v>0</v>
      </c>
      <c r="J36" s="746">
        <v>0</v>
      </c>
      <c r="K36" s="746">
        <v>0</v>
      </c>
      <c r="L36" s="746">
        <v>400</v>
      </c>
      <c r="M36" s="746">
        <v>0</v>
      </c>
      <c r="N36" s="746">
        <v>0</v>
      </c>
      <c r="O36" s="747">
        <v>600</v>
      </c>
      <c r="P36" s="745">
        <f t="shared" si="4"/>
        <v>21324.03</v>
      </c>
      <c r="Q36" s="746">
        <v>4239.18</v>
      </c>
      <c r="R36" s="746">
        <v>1366.35</v>
      </c>
      <c r="S36" s="746">
        <v>12069.39</v>
      </c>
      <c r="T36" s="746">
        <v>2406.58</v>
      </c>
      <c r="U36" s="746">
        <v>400</v>
      </c>
      <c r="V36" s="746">
        <v>0</v>
      </c>
      <c r="W36" s="746">
        <v>0</v>
      </c>
      <c r="X36" s="746">
        <v>200</v>
      </c>
      <c r="Y36" s="746">
        <v>0</v>
      </c>
      <c r="Z36" s="746">
        <v>0</v>
      </c>
      <c r="AA36" s="747">
        <v>642.53</v>
      </c>
      <c r="AB36" s="745">
        <f t="shared" si="5"/>
        <v>18158.88</v>
      </c>
      <c r="AC36" s="746">
        <v>6626.8</v>
      </c>
      <c r="AD36" s="746">
        <v>668.76</v>
      </c>
      <c r="AE36" s="746">
        <v>8795.1200000000008</v>
      </c>
      <c r="AF36" s="746">
        <v>1503.29</v>
      </c>
      <c r="AG36" s="746">
        <v>0</v>
      </c>
      <c r="AH36" s="746">
        <v>0</v>
      </c>
      <c r="AI36" s="746">
        <v>0</v>
      </c>
      <c r="AJ36" s="746">
        <v>200</v>
      </c>
      <c r="AK36" s="746">
        <v>0</v>
      </c>
      <c r="AL36" s="746">
        <v>0</v>
      </c>
      <c r="AM36" s="747">
        <v>364.91</v>
      </c>
      <c r="AN36" s="745">
        <f t="shared" si="6"/>
        <v>20609.620000000003</v>
      </c>
      <c r="AO36" s="746">
        <v>5382.27</v>
      </c>
      <c r="AP36" s="746">
        <v>1173.27</v>
      </c>
      <c r="AQ36" s="746">
        <v>10734.54</v>
      </c>
      <c r="AR36" s="746">
        <v>2254.0500000000002</v>
      </c>
      <c r="AS36" s="746">
        <v>200</v>
      </c>
      <c r="AT36" s="746">
        <v>0</v>
      </c>
      <c r="AU36" s="746">
        <v>0</v>
      </c>
      <c r="AV36" s="746">
        <v>465.49</v>
      </c>
      <c r="AW36" s="746">
        <v>0</v>
      </c>
      <c r="AX36" s="746">
        <v>0</v>
      </c>
      <c r="AY36" s="746">
        <v>400</v>
      </c>
      <c r="AZ36" s="748">
        <v>0</v>
      </c>
      <c r="BA36" s="749">
        <f t="shared" si="7"/>
        <v>72389.760000000009</v>
      </c>
      <c r="BB36" s="752">
        <f t="shared" si="8"/>
        <v>19136.850000000002</v>
      </c>
      <c r="BC36" s="752">
        <f t="shared" si="9"/>
        <v>4076.2000000000003</v>
      </c>
      <c r="BD36" s="752">
        <f t="shared" si="10"/>
        <v>37339.86</v>
      </c>
      <c r="BE36" s="752">
        <f t="shared" si="11"/>
        <v>7963.92</v>
      </c>
      <c r="BF36" s="752">
        <f t="shared" si="12"/>
        <v>600</v>
      </c>
      <c r="BG36" s="752">
        <f t="shared" si="13"/>
        <v>0</v>
      </c>
      <c r="BH36" s="752">
        <f t="shared" si="14"/>
        <v>0</v>
      </c>
      <c r="BI36" s="752">
        <f t="shared" si="15"/>
        <v>1265.49</v>
      </c>
      <c r="BJ36" s="752">
        <f t="shared" si="2"/>
        <v>0</v>
      </c>
      <c r="BK36" s="752">
        <f t="shared" si="16"/>
        <v>0</v>
      </c>
      <c r="BL36" s="753">
        <f t="shared" si="17"/>
        <v>2007.44</v>
      </c>
    </row>
    <row r="37" spans="1:64" x14ac:dyDescent="0.25">
      <c r="A37" s="1524"/>
      <c r="B37" s="514" t="s">
        <v>1241</v>
      </c>
      <c r="C37" s="1081" t="s">
        <v>1204</v>
      </c>
      <c r="D37" s="745">
        <f t="shared" si="3"/>
        <v>0</v>
      </c>
      <c r="E37" s="746">
        <v>0</v>
      </c>
      <c r="F37" s="746">
        <v>0</v>
      </c>
      <c r="G37" s="746">
        <v>0</v>
      </c>
      <c r="H37" s="746">
        <v>0</v>
      </c>
      <c r="I37" s="746">
        <v>0</v>
      </c>
      <c r="J37" s="746">
        <v>0</v>
      </c>
      <c r="K37" s="746">
        <v>0</v>
      </c>
      <c r="L37" s="746">
        <v>0</v>
      </c>
      <c r="M37" s="746">
        <v>0</v>
      </c>
      <c r="N37" s="746">
        <v>0</v>
      </c>
      <c r="O37" s="747">
        <v>0</v>
      </c>
      <c r="P37" s="745">
        <f t="shared" si="4"/>
        <v>0</v>
      </c>
      <c r="Q37" s="746">
        <v>0</v>
      </c>
      <c r="R37" s="746">
        <v>0</v>
      </c>
      <c r="S37" s="746">
        <v>0</v>
      </c>
      <c r="T37" s="746">
        <v>0</v>
      </c>
      <c r="U37" s="746">
        <v>0</v>
      </c>
      <c r="V37" s="746">
        <v>0</v>
      </c>
      <c r="W37" s="746">
        <v>0</v>
      </c>
      <c r="X37" s="746">
        <v>0</v>
      </c>
      <c r="Y37" s="746">
        <v>0</v>
      </c>
      <c r="Z37" s="746">
        <v>0</v>
      </c>
      <c r="AA37" s="747">
        <v>0</v>
      </c>
      <c r="AB37" s="745">
        <f t="shared" si="5"/>
        <v>0</v>
      </c>
      <c r="AC37" s="746">
        <v>0</v>
      </c>
      <c r="AD37" s="746">
        <v>0</v>
      </c>
      <c r="AE37" s="746">
        <v>0</v>
      </c>
      <c r="AF37" s="746">
        <v>0</v>
      </c>
      <c r="AG37" s="746">
        <v>0</v>
      </c>
      <c r="AH37" s="746">
        <v>0</v>
      </c>
      <c r="AI37" s="746">
        <v>0</v>
      </c>
      <c r="AJ37" s="746">
        <v>0</v>
      </c>
      <c r="AK37" s="746">
        <v>0</v>
      </c>
      <c r="AL37" s="746">
        <v>0</v>
      </c>
      <c r="AM37" s="747">
        <v>0</v>
      </c>
      <c r="AN37" s="745">
        <f t="shared" si="6"/>
        <v>0</v>
      </c>
      <c r="AO37" s="746">
        <v>0</v>
      </c>
      <c r="AP37" s="746">
        <v>0</v>
      </c>
      <c r="AQ37" s="746">
        <v>0</v>
      </c>
      <c r="AR37" s="746">
        <v>0</v>
      </c>
      <c r="AS37" s="746">
        <v>0</v>
      </c>
      <c r="AT37" s="746">
        <v>0</v>
      </c>
      <c r="AU37" s="746">
        <v>0</v>
      </c>
      <c r="AV37" s="746">
        <v>0</v>
      </c>
      <c r="AW37" s="746">
        <v>0</v>
      </c>
      <c r="AX37" s="746">
        <v>0</v>
      </c>
      <c r="AY37" s="746">
        <v>0</v>
      </c>
      <c r="AZ37" s="748">
        <v>0</v>
      </c>
      <c r="BA37" s="749">
        <f t="shared" si="7"/>
        <v>0</v>
      </c>
      <c r="BB37" s="752">
        <f t="shared" si="8"/>
        <v>0</v>
      </c>
      <c r="BC37" s="752">
        <f t="shared" si="9"/>
        <v>0</v>
      </c>
      <c r="BD37" s="752">
        <f t="shared" si="10"/>
        <v>0</v>
      </c>
      <c r="BE37" s="752">
        <f t="shared" si="11"/>
        <v>0</v>
      </c>
      <c r="BF37" s="752">
        <f t="shared" si="12"/>
        <v>0</v>
      </c>
      <c r="BG37" s="752">
        <f t="shared" si="13"/>
        <v>0</v>
      </c>
      <c r="BH37" s="752">
        <f t="shared" si="14"/>
        <v>0</v>
      </c>
      <c r="BI37" s="752">
        <f t="shared" si="15"/>
        <v>0</v>
      </c>
      <c r="BJ37" s="752">
        <f t="shared" si="2"/>
        <v>0</v>
      </c>
      <c r="BK37" s="752">
        <f t="shared" si="16"/>
        <v>0</v>
      </c>
      <c r="BL37" s="753">
        <f t="shared" si="17"/>
        <v>0</v>
      </c>
    </row>
    <row r="38" spans="1:64" x14ac:dyDescent="0.25">
      <c r="A38" s="1524"/>
      <c r="B38" s="514" t="s">
        <v>1242</v>
      </c>
      <c r="C38" s="1081" t="s">
        <v>1205</v>
      </c>
      <c r="D38" s="745">
        <f t="shared" si="3"/>
        <v>0</v>
      </c>
      <c r="E38" s="746">
        <v>0</v>
      </c>
      <c r="F38" s="746">
        <v>0</v>
      </c>
      <c r="G38" s="746">
        <v>0</v>
      </c>
      <c r="H38" s="746">
        <v>0</v>
      </c>
      <c r="I38" s="746">
        <v>0</v>
      </c>
      <c r="J38" s="746">
        <v>0</v>
      </c>
      <c r="K38" s="746">
        <v>0</v>
      </c>
      <c r="L38" s="746">
        <v>0</v>
      </c>
      <c r="M38" s="746">
        <v>0</v>
      </c>
      <c r="N38" s="746">
        <v>0</v>
      </c>
      <c r="O38" s="747">
        <v>0</v>
      </c>
      <c r="P38" s="745">
        <f t="shared" si="4"/>
        <v>0</v>
      </c>
      <c r="Q38" s="746">
        <v>0</v>
      </c>
      <c r="R38" s="746">
        <v>0</v>
      </c>
      <c r="S38" s="746">
        <v>0</v>
      </c>
      <c r="T38" s="746">
        <v>0</v>
      </c>
      <c r="U38" s="746">
        <v>0</v>
      </c>
      <c r="V38" s="746">
        <v>0</v>
      </c>
      <c r="W38" s="746">
        <v>0</v>
      </c>
      <c r="X38" s="746">
        <v>0</v>
      </c>
      <c r="Y38" s="746">
        <v>0</v>
      </c>
      <c r="Z38" s="746">
        <v>0</v>
      </c>
      <c r="AA38" s="747">
        <v>0</v>
      </c>
      <c r="AB38" s="745">
        <f t="shared" si="5"/>
        <v>0</v>
      </c>
      <c r="AC38" s="746">
        <v>0</v>
      </c>
      <c r="AD38" s="746">
        <v>0</v>
      </c>
      <c r="AE38" s="746">
        <v>0</v>
      </c>
      <c r="AF38" s="746">
        <v>0</v>
      </c>
      <c r="AG38" s="746">
        <v>0</v>
      </c>
      <c r="AH38" s="746">
        <v>0</v>
      </c>
      <c r="AI38" s="746">
        <v>0</v>
      </c>
      <c r="AJ38" s="746">
        <v>0</v>
      </c>
      <c r="AK38" s="746">
        <v>0</v>
      </c>
      <c r="AL38" s="746">
        <v>0</v>
      </c>
      <c r="AM38" s="747">
        <v>0</v>
      </c>
      <c r="AN38" s="745">
        <f t="shared" si="6"/>
        <v>0</v>
      </c>
      <c r="AO38" s="746">
        <v>0</v>
      </c>
      <c r="AP38" s="746">
        <v>0</v>
      </c>
      <c r="AQ38" s="746">
        <v>0</v>
      </c>
      <c r="AR38" s="746">
        <v>0</v>
      </c>
      <c r="AS38" s="746">
        <v>0</v>
      </c>
      <c r="AT38" s="746">
        <v>0</v>
      </c>
      <c r="AU38" s="746">
        <v>0</v>
      </c>
      <c r="AV38" s="746">
        <v>0</v>
      </c>
      <c r="AW38" s="746">
        <v>0</v>
      </c>
      <c r="AX38" s="746">
        <v>0</v>
      </c>
      <c r="AY38" s="746">
        <v>0</v>
      </c>
      <c r="AZ38" s="748">
        <v>0</v>
      </c>
      <c r="BA38" s="749">
        <f t="shared" si="7"/>
        <v>0</v>
      </c>
      <c r="BB38" s="752">
        <f t="shared" si="8"/>
        <v>0</v>
      </c>
      <c r="BC38" s="752">
        <f t="shared" si="9"/>
        <v>0</v>
      </c>
      <c r="BD38" s="752">
        <f t="shared" si="10"/>
        <v>0</v>
      </c>
      <c r="BE38" s="752">
        <f t="shared" si="11"/>
        <v>0</v>
      </c>
      <c r="BF38" s="752">
        <f t="shared" si="12"/>
        <v>0</v>
      </c>
      <c r="BG38" s="752">
        <f t="shared" si="13"/>
        <v>0</v>
      </c>
      <c r="BH38" s="752">
        <f t="shared" si="14"/>
        <v>0</v>
      </c>
      <c r="BI38" s="752">
        <f t="shared" si="15"/>
        <v>0</v>
      </c>
      <c r="BJ38" s="752">
        <f t="shared" si="2"/>
        <v>0</v>
      </c>
      <c r="BK38" s="752">
        <f t="shared" si="16"/>
        <v>0</v>
      </c>
      <c r="BL38" s="753">
        <f t="shared" si="17"/>
        <v>0</v>
      </c>
    </row>
    <row r="39" spans="1:64" x14ac:dyDescent="0.25">
      <c r="A39" s="1524"/>
      <c r="B39" s="514" t="s">
        <v>1243</v>
      </c>
      <c r="C39" s="1081" t="s">
        <v>1206</v>
      </c>
      <c r="D39" s="745">
        <f t="shared" si="3"/>
        <v>0</v>
      </c>
      <c r="E39" s="746">
        <v>0</v>
      </c>
      <c r="F39" s="746">
        <v>0</v>
      </c>
      <c r="G39" s="746">
        <v>0</v>
      </c>
      <c r="H39" s="746">
        <v>0</v>
      </c>
      <c r="I39" s="746">
        <v>0</v>
      </c>
      <c r="J39" s="746">
        <v>0</v>
      </c>
      <c r="K39" s="746">
        <v>0</v>
      </c>
      <c r="L39" s="746">
        <v>0</v>
      </c>
      <c r="M39" s="746">
        <v>0</v>
      </c>
      <c r="N39" s="746">
        <v>0</v>
      </c>
      <c r="O39" s="747">
        <v>0</v>
      </c>
      <c r="P39" s="745">
        <f t="shared" si="4"/>
        <v>0</v>
      </c>
      <c r="Q39" s="746">
        <v>0</v>
      </c>
      <c r="R39" s="746">
        <v>0</v>
      </c>
      <c r="S39" s="746">
        <v>0</v>
      </c>
      <c r="T39" s="746">
        <v>0</v>
      </c>
      <c r="U39" s="746">
        <v>0</v>
      </c>
      <c r="V39" s="746">
        <v>0</v>
      </c>
      <c r="W39" s="746">
        <v>0</v>
      </c>
      <c r="X39" s="746">
        <v>0</v>
      </c>
      <c r="Y39" s="746">
        <v>0</v>
      </c>
      <c r="Z39" s="746">
        <v>0</v>
      </c>
      <c r="AA39" s="747">
        <v>0</v>
      </c>
      <c r="AB39" s="745">
        <f t="shared" si="5"/>
        <v>0</v>
      </c>
      <c r="AC39" s="746">
        <v>0</v>
      </c>
      <c r="AD39" s="746">
        <v>0</v>
      </c>
      <c r="AE39" s="746">
        <v>0</v>
      </c>
      <c r="AF39" s="746">
        <v>0</v>
      </c>
      <c r="AG39" s="746">
        <v>0</v>
      </c>
      <c r="AH39" s="746">
        <v>0</v>
      </c>
      <c r="AI39" s="746">
        <v>0</v>
      </c>
      <c r="AJ39" s="746">
        <v>0</v>
      </c>
      <c r="AK39" s="746">
        <v>0</v>
      </c>
      <c r="AL39" s="746">
        <v>0</v>
      </c>
      <c r="AM39" s="747">
        <v>0</v>
      </c>
      <c r="AN39" s="745">
        <f t="shared" si="6"/>
        <v>0</v>
      </c>
      <c r="AO39" s="746">
        <v>0</v>
      </c>
      <c r="AP39" s="746">
        <v>0</v>
      </c>
      <c r="AQ39" s="746">
        <v>0</v>
      </c>
      <c r="AR39" s="746">
        <v>0</v>
      </c>
      <c r="AS39" s="746">
        <v>0</v>
      </c>
      <c r="AT39" s="746">
        <v>0</v>
      </c>
      <c r="AU39" s="746">
        <v>0</v>
      </c>
      <c r="AV39" s="746">
        <v>0</v>
      </c>
      <c r="AW39" s="746">
        <v>0</v>
      </c>
      <c r="AX39" s="746">
        <v>0</v>
      </c>
      <c r="AY39" s="746">
        <v>0</v>
      </c>
      <c r="AZ39" s="748">
        <v>0</v>
      </c>
      <c r="BA39" s="749">
        <f t="shared" si="7"/>
        <v>0</v>
      </c>
      <c r="BB39" s="752">
        <f t="shared" si="8"/>
        <v>0</v>
      </c>
      <c r="BC39" s="752">
        <f t="shared" si="9"/>
        <v>0</v>
      </c>
      <c r="BD39" s="752">
        <f t="shared" si="10"/>
        <v>0</v>
      </c>
      <c r="BE39" s="752">
        <f t="shared" si="11"/>
        <v>0</v>
      </c>
      <c r="BF39" s="752">
        <f t="shared" si="12"/>
        <v>0</v>
      </c>
      <c r="BG39" s="752">
        <f t="shared" si="13"/>
        <v>0</v>
      </c>
      <c r="BH39" s="752">
        <f t="shared" si="14"/>
        <v>0</v>
      </c>
      <c r="BI39" s="752">
        <f t="shared" si="15"/>
        <v>0</v>
      </c>
      <c r="BJ39" s="752">
        <f t="shared" si="2"/>
        <v>0</v>
      </c>
      <c r="BK39" s="752">
        <f t="shared" si="16"/>
        <v>0</v>
      </c>
      <c r="BL39" s="753">
        <f t="shared" si="17"/>
        <v>0</v>
      </c>
    </row>
    <row r="40" spans="1:64" x14ac:dyDescent="0.25">
      <c r="A40" s="1524"/>
      <c r="B40" s="514" t="s">
        <v>1244</v>
      </c>
      <c r="C40" s="1081" t="s">
        <v>1207</v>
      </c>
      <c r="D40" s="745">
        <f t="shared" si="3"/>
        <v>0</v>
      </c>
      <c r="E40" s="746">
        <v>0</v>
      </c>
      <c r="F40" s="746">
        <v>0</v>
      </c>
      <c r="G40" s="746">
        <v>0</v>
      </c>
      <c r="H40" s="746">
        <v>0</v>
      </c>
      <c r="I40" s="746">
        <v>0</v>
      </c>
      <c r="J40" s="746">
        <v>0</v>
      </c>
      <c r="K40" s="746">
        <v>0</v>
      </c>
      <c r="L40" s="746">
        <v>0</v>
      </c>
      <c r="M40" s="746">
        <v>0</v>
      </c>
      <c r="N40" s="746">
        <v>0</v>
      </c>
      <c r="O40" s="747">
        <v>0</v>
      </c>
      <c r="P40" s="745">
        <f t="shared" si="4"/>
        <v>0</v>
      </c>
      <c r="Q40" s="746">
        <v>0</v>
      </c>
      <c r="R40" s="746">
        <v>0</v>
      </c>
      <c r="S40" s="746">
        <v>0</v>
      </c>
      <c r="T40" s="746">
        <v>0</v>
      </c>
      <c r="U40" s="746">
        <v>0</v>
      </c>
      <c r="V40" s="746">
        <v>0</v>
      </c>
      <c r="W40" s="746">
        <v>0</v>
      </c>
      <c r="X40" s="746">
        <v>0</v>
      </c>
      <c r="Y40" s="746">
        <v>0</v>
      </c>
      <c r="Z40" s="746">
        <v>0</v>
      </c>
      <c r="AA40" s="747">
        <v>0</v>
      </c>
      <c r="AB40" s="745">
        <f t="shared" si="5"/>
        <v>0</v>
      </c>
      <c r="AC40" s="746">
        <v>0</v>
      </c>
      <c r="AD40" s="746">
        <v>0</v>
      </c>
      <c r="AE40" s="746">
        <v>0</v>
      </c>
      <c r="AF40" s="746">
        <v>0</v>
      </c>
      <c r="AG40" s="746">
        <v>0</v>
      </c>
      <c r="AH40" s="746">
        <v>0</v>
      </c>
      <c r="AI40" s="746">
        <v>0</v>
      </c>
      <c r="AJ40" s="746">
        <v>0</v>
      </c>
      <c r="AK40" s="746">
        <v>0</v>
      </c>
      <c r="AL40" s="746">
        <v>0</v>
      </c>
      <c r="AM40" s="747">
        <v>0</v>
      </c>
      <c r="AN40" s="745">
        <f t="shared" si="6"/>
        <v>0</v>
      </c>
      <c r="AO40" s="746">
        <v>0</v>
      </c>
      <c r="AP40" s="746">
        <v>0</v>
      </c>
      <c r="AQ40" s="746">
        <v>0</v>
      </c>
      <c r="AR40" s="746">
        <v>0</v>
      </c>
      <c r="AS40" s="746">
        <v>0</v>
      </c>
      <c r="AT40" s="746">
        <v>0</v>
      </c>
      <c r="AU40" s="746">
        <v>0</v>
      </c>
      <c r="AV40" s="746">
        <v>0</v>
      </c>
      <c r="AW40" s="746">
        <v>0</v>
      </c>
      <c r="AX40" s="746">
        <v>0</v>
      </c>
      <c r="AY40" s="746">
        <v>0</v>
      </c>
      <c r="AZ40" s="748">
        <v>0</v>
      </c>
      <c r="BA40" s="749">
        <f t="shared" si="7"/>
        <v>0</v>
      </c>
      <c r="BB40" s="752">
        <f t="shared" si="8"/>
        <v>0</v>
      </c>
      <c r="BC40" s="752">
        <f t="shared" si="9"/>
        <v>0</v>
      </c>
      <c r="BD40" s="752">
        <f t="shared" si="10"/>
        <v>0</v>
      </c>
      <c r="BE40" s="752">
        <f t="shared" si="11"/>
        <v>0</v>
      </c>
      <c r="BF40" s="752">
        <f t="shared" si="12"/>
        <v>0</v>
      </c>
      <c r="BG40" s="752">
        <f t="shared" si="13"/>
        <v>0</v>
      </c>
      <c r="BH40" s="752">
        <f t="shared" si="14"/>
        <v>0</v>
      </c>
      <c r="BI40" s="752">
        <f t="shared" si="15"/>
        <v>0</v>
      </c>
      <c r="BJ40" s="752">
        <f t="shared" si="2"/>
        <v>0</v>
      </c>
      <c r="BK40" s="752">
        <f t="shared" si="16"/>
        <v>0</v>
      </c>
      <c r="BL40" s="753">
        <f t="shared" si="17"/>
        <v>0</v>
      </c>
    </row>
    <row r="41" spans="1:64" x14ac:dyDescent="0.25">
      <c r="A41" s="1524"/>
      <c r="B41" s="514" t="s">
        <v>1245</v>
      </c>
      <c r="C41" s="1081" t="s">
        <v>1208</v>
      </c>
      <c r="D41" s="745">
        <f t="shared" si="3"/>
        <v>3121.38</v>
      </c>
      <c r="E41" s="746">
        <v>2176.8000000000002</v>
      </c>
      <c r="F41" s="746">
        <v>692.91</v>
      </c>
      <c r="G41" s="746">
        <v>82.4</v>
      </c>
      <c r="H41" s="746">
        <v>49.02</v>
      </c>
      <c r="I41" s="746">
        <v>0</v>
      </c>
      <c r="J41" s="746">
        <v>0</v>
      </c>
      <c r="K41" s="746">
        <v>0</v>
      </c>
      <c r="L41" s="746">
        <v>120.25</v>
      </c>
      <c r="M41" s="746">
        <v>0</v>
      </c>
      <c r="N41" s="746">
        <v>0</v>
      </c>
      <c r="O41" s="747">
        <v>0</v>
      </c>
      <c r="P41" s="745">
        <f t="shared" si="4"/>
        <v>3339.33</v>
      </c>
      <c r="Q41" s="746">
        <v>2740.7</v>
      </c>
      <c r="R41" s="746">
        <v>191.91</v>
      </c>
      <c r="S41" s="746">
        <v>210.78</v>
      </c>
      <c r="T41" s="746">
        <v>142.91999999999999</v>
      </c>
      <c r="U41" s="746">
        <v>0</v>
      </c>
      <c r="V41" s="746">
        <v>0</v>
      </c>
      <c r="W41" s="746">
        <v>0</v>
      </c>
      <c r="X41" s="746">
        <v>53.02</v>
      </c>
      <c r="Y41" s="746">
        <v>0</v>
      </c>
      <c r="Z41" s="746">
        <v>0</v>
      </c>
      <c r="AA41" s="747">
        <v>0</v>
      </c>
      <c r="AB41" s="745">
        <f t="shared" si="5"/>
        <v>4467.38</v>
      </c>
      <c r="AC41" s="746">
        <v>3457.81</v>
      </c>
      <c r="AD41" s="746">
        <v>798.12</v>
      </c>
      <c r="AE41" s="746">
        <v>66.77</v>
      </c>
      <c r="AF41" s="746">
        <v>108.86</v>
      </c>
      <c r="AG41" s="746">
        <v>0</v>
      </c>
      <c r="AH41" s="746">
        <v>0</v>
      </c>
      <c r="AI41" s="746">
        <v>0</v>
      </c>
      <c r="AJ41" s="746">
        <v>35.82</v>
      </c>
      <c r="AK41" s="746">
        <v>0</v>
      </c>
      <c r="AL41" s="746">
        <v>0</v>
      </c>
      <c r="AM41" s="747">
        <v>0</v>
      </c>
      <c r="AN41" s="745">
        <f t="shared" si="6"/>
        <v>4495.3500000000004</v>
      </c>
      <c r="AO41" s="746">
        <v>3309.59</v>
      </c>
      <c r="AP41" s="746">
        <v>635.25</v>
      </c>
      <c r="AQ41" s="746">
        <v>291.58999999999997</v>
      </c>
      <c r="AR41" s="746">
        <v>205.88</v>
      </c>
      <c r="AS41" s="746">
        <v>0</v>
      </c>
      <c r="AT41" s="746">
        <v>0</v>
      </c>
      <c r="AU41" s="746">
        <v>0</v>
      </c>
      <c r="AV41" s="746">
        <v>53.04</v>
      </c>
      <c r="AW41" s="746">
        <v>0</v>
      </c>
      <c r="AX41" s="746">
        <v>0</v>
      </c>
      <c r="AY41" s="746">
        <v>0</v>
      </c>
      <c r="AZ41" s="748">
        <v>-134.07</v>
      </c>
      <c r="BA41" s="749">
        <f t="shared" si="7"/>
        <v>15289.37</v>
      </c>
      <c r="BB41" s="752">
        <f t="shared" si="8"/>
        <v>11684.9</v>
      </c>
      <c r="BC41" s="752">
        <f t="shared" si="9"/>
        <v>2318.19</v>
      </c>
      <c r="BD41" s="752">
        <f t="shared" si="10"/>
        <v>651.54</v>
      </c>
      <c r="BE41" s="752">
        <f t="shared" si="11"/>
        <v>506.68</v>
      </c>
      <c r="BF41" s="752">
        <f t="shared" si="12"/>
        <v>0</v>
      </c>
      <c r="BG41" s="752">
        <f t="shared" si="13"/>
        <v>0</v>
      </c>
      <c r="BH41" s="752">
        <f t="shared" si="14"/>
        <v>0</v>
      </c>
      <c r="BI41" s="752">
        <f t="shared" si="15"/>
        <v>262.13</v>
      </c>
      <c r="BJ41" s="752">
        <f t="shared" si="2"/>
        <v>0</v>
      </c>
      <c r="BK41" s="752">
        <f t="shared" si="16"/>
        <v>0</v>
      </c>
      <c r="BL41" s="753">
        <f t="shared" si="17"/>
        <v>0</v>
      </c>
    </row>
    <row r="42" spans="1:64" x14ac:dyDescent="0.25">
      <c r="A42" s="1524"/>
      <c r="B42" s="514" t="s">
        <v>1246</v>
      </c>
      <c r="C42" s="1081" t="s">
        <v>1209</v>
      </c>
      <c r="D42" s="745">
        <f t="shared" si="3"/>
        <v>4547.54</v>
      </c>
      <c r="E42" s="746">
        <v>2417.34</v>
      </c>
      <c r="F42" s="746">
        <v>252.13</v>
      </c>
      <c r="G42" s="746">
        <v>892.93</v>
      </c>
      <c r="H42" s="746">
        <v>726.05</v>
      </c>
      <c r="I42" s="746">
        <v>0</v>
      </c>
      <c r="J42" s="746">
        <v>0</v>
      </c>
      <c r="K42" s="746">
        <v>0</v>
      </c>
      <c r="L42" s="746">
        <v>259.08999999999997</v>
      </c>
      <c r="M42" s="746">
        <v>0</v>
      </c>
      <c r="N42" s="746">
        <v>0</v>
      </c>
      <c r="O42" s="747">
        <v>0</v>
      </c>
      <c r="P42" s="745">
        <f t="shared" si="4"/>
        <v>282.76</v>
      </c>
      <c r="Q42" s="746">
        <v>187.06</v>
      </c>
      <c r="R42" s="746">
        <v>38.61</v>
      </c>
      <c r="S42" s="746">
        <v>38.06</v>
      </c>
      <c r="T42" s="746">
        <v>19.03</v>
      </c>
      <c r="U42" s="746">
        <v>0</v>
      </c>
      <c r="V42" s="746">
        <v>0</v>
      </c>
      <c r="W42" s="746">
        <v>0</v>
      </c>
      <c r="X42" s="746">
        <v>0</v>
      </c>
      <c r="Y42" s="746">
        <v>0</v>
      </c>
      <c r="Z42" s="746">
        <v>0</v>
      </c>
      <c r="AA42" s="747">
        <v>0</v>
      </c>
      <c r="AB42" s="745">
        <f t="shared" si="5"/>
        <v>2244.8000000000002</v>
      </c>
      <c r="AC42" s="746">
        <v>708.91</v>
      </c>
      <c r="AD42" s="746">
        <v>133.66999999999999</v>
      </c>
      <c r="AE42" s="746">
        <v>694.11</v>
      </c>
      <c r="AF42" s="746">
        <v>612.96</v>
      </c>
      <c r="AG42" s="746">
        <v>0</v>
      </c>
      <c r="AH42" s="746">
        <v>0</v>
      </c>
      <c r="AI42" s="746">
        <v>0</v>
      </c>
      <c r="AJ42" s="746">
        <v>95.15</v>
      </c>
      <c r="AK42" s="746">
        <v>0</v>
      </c>
      <c r="AL42" s="746">
        <v>0</v>
      </c>
      <c r="AM42" s="747">
        <v>0</v>
      </c>
      <c r="AN42" s="745">
        <f t="shared" si="6"/>
        <v>15460.6</v>
      </c>
      <c r="AO42" s="746">
        <v>5558.38</v>
      </c>
      <c r="AP42" s="746">
        <v>956.99</v>
      </c>
      <c r="AQ42" s="746">
        <v>4789.63</v>
      </c>
      <c r="AR42" s="746">
        <v>3466.23</v>
      </c>
      <c r="AS42" s="746">
        <v>0</v>
      </c>
      <c r="AT42" s="746">
        <v>0</v>
      </c>
      <c r="AU42" s="746">
        <v>0</v>
      </c>
      <c r="AV42" s="746">
        <v>689.37</v>
      </c>
      <c r="AW42" s="746">
        <v>0</v>
      </c>
      <c r="AX42" s="746">
        <v>0</v>
      </c>
      <c r="AY42" s="746">
        <v>0</v>
      </c>
      <c r="AZ42" s="748">
        <v>309.89999999999992</v>
      </c>
      <c r="BA42" s="749">
        <f t="shared" si="7"/>
        <v>22845.600000000002</v>
      </c>
      <c r="BB42" s="752">
        <f t="shared" si="8"/>
        <v>8871.69</v>
      </c>
      <c r="BC42" s="752">
        <f t="shared" si="9"/>
        <v>1381.4</v>
      </c>
      <c r="BD42" s="752">
        <f t="shared" si="10"/>
        <v>6414.73</v>
      </c>
      <c r="BE42" s="752">
        <f t="shared" si="11"/>
        <v>4824.2700000000004</v>
      </c>
      <c r="BF42" s="752">
        <f t="shared" si="12"/>
        <v>0</v>
      </c>
      <c r="BG42" s="752">
        <f t="shared" si="13"/>
        <v>0</v>
      </c>
      <c r="BH42" s="752">
        <f t="shared" si="14"/>
        <v>0</v>
      </c>
      <c r="BI42" s="752">
        <f t="shared" si="15"/>
        <v>1043.6100000000001</v>
      </c>
      <c r="BJ42" s="752">
        <f t="shared" si="2"/>
        <v>0</v>
      </c>
      <c r="BK42" s="752">
        <f t="shared" si="16"/>
        <v>0</v>
      </c>
      <c r="BL42" s="753">
        <f t="shared" si="17"/>
        <v>0</v>
      </c>
    </row>
    <row r="43" spans="1:64" x14ac:dyDescent="0.25">
      <c r="A43" s="1524"/>
      <c r="B43" s="514" t="s">
        <v>1247</v>
      </c>
      <c r="C43" s="1081" t="s">
        <v>1210</v>
      </c>
      <c r="D43" s="745">
        <f t="shared" si="3"/>
        <v>123.55</v>
      </c>
      <c r="E43" s="746">
        <v>0</v>
      </c>
      <c r="F43" s="746">
        <v>0</v>
      </c>
      <c r="G43" s="746">
        <v>0</v>
      </c>
      <c r="H43" s="746">
        <v>0</v>
      </c>
      <c r="I43" s="746">
        <v>0</v>
      </c>
      <c r="J43" s="746">
        <v>0</v>
      </c>
      <c r="K43" s="746">
        <v>123.55</v>
      </c>
      <c r="L43" s="746">
        <v>0</v>
      </c>
      <c r="M43" s="746">
        <v>0</v>
      </c>
      <c r="N43" s="746">
        <v>0</v>
      </c>
      <c r="O43" s="747">
        <v>0</v>
      </c>
      <c r="P43" s="745">
        <f t="shared" si="4"/>
        <v>68.94</v>
      </c>
      <c r="Q43" s="746">
        <v>0</v>
      </c>
      <c r="R43" s="746">
        <v>0</v>
      </c>
      <c r="S43" s="746">
        <v>68.94</v>
      </c>
      <c r="T43" s="746">
        <v>0</v>
      </c>
      <c r="U43" s="746">
        <v>0</v>
      </c>
      <c r="V43" s="746">
        <v>0</v>
      </c>
      <c r="W43" s="746">
        <v>0</v>
      </c>
      <c r="X43" s="746">
        <v>0</v>
      </c>
      <c r="Y43" s="746">
        <v>0</v>
      </c>
      <c r="Z43" s="746">
        <v>0</v>
      </c>
      <c r="AA43" s="747">
        <v>0</v>
      </c>
      <c r="AB43" s="745">
        <f t="shared" si="5"/>
        <v>169.88</v>
      </c>
      <c r="AC43" s="746">
        <v>0</v>
      </c>
      <c r="AD43" s="746">
        <v>0</v>
      </c>
      <c r="AE43" s="746">
        <v>169.88</v>
      </c>
      <c r="AF43" s="746">
        <v>0</v>
      </c>
      <c r="AG43" s="746">
        <v>0</v>
      </c>
      <c r="AH43" s="746">
        <v>0</v>
      </c>
      <c r="AI43" s="746">
        <v>0</v>
      </c>
      <c r="AJ43" s="746">
        <v>0</v>
      </c>
      <c r="AK43" s="746">
        <v>0</v>
      </c>
      <c r="AL43" s="746">
        <v>0</v>
      </c>
      <c r="AM43" s="747">
        <v>0</v>
      </c>
      <c r="AN43" s="745">
        <f t="shared" si="6"/>
        <v>140.94</v>
      </c>
      <c r="AO43" s="746">
        <v>0</v>
      </c>
      <c r="AP43" s="746">
        <v>0</v>
      </c>
      <c r="AQ43" s="746">
        <v>0</v>
      </c>
      <c r="AR43" s="746">
        <v>0</v>
      </c>
      <c r="AS43" s="746">
        <v>140.94</v>
      </c>
      <c r="AT43" s="746">
        <v>0</v>
      </c>
      <c r="AU43" s="746">
        <v>0</v>
      </c>
      <c r="AV43" s="746">
        <v>0</v>
      </c>
      <c r="AW43" s="746">
        <v>0</v>
      </c>
      <c r="AX43" s="746">
        <v>0</v>
      </c>
      <c r="AY43" s="746">
        <v>0</v>
      </c>
      <c r="AZ43" s="748">
        <v>-45.05</v>
      </c>
      <c r="BA43" s="749">
        <f t="shared" si="7"/>
        <v>458.26</v>
      </c>
      <c r="BB43" s="752">
        <f t="shared" si="8"/>
        <v>0</v>
      </c>
      <c r="BC43" s="752">
        <f t="shared" si="9"/>
        <v>0</v>
      </c>
      <c r="BD43" s="752">
        <f t="shared" si="10"/>
        <v>238.82</v>
      </c>
      <c r="BE43" s="752">
        <f t="shared" si="11"/>
        <v>0</v>
      </c>
      <c r="BF43" s="752">
        <f t="shared" si="12"/>
        <v>140.94</v>
      </c>
      <c r="BG43" s="752">
        <f t="shared" si="13"/>
        <v>0</v>
      </c>
      <c r="BH43" s="752">
        <f t="shared" si="14"/>
        <v>123.55</v>
      </c>
      <c r="BI43" s="752">
        <f t="shared" si="15"/>
        <v>0</v>
      </c>
      <c r="BJ43" s="752">
        <f t="shared" si="2"/>
        <v>0</v>
      </c>
      <c r="BK43" s="752">
        <f t="shared" si="16"/>
        <v>0</v>
      </c>
      <c r="BL43" s="753">
        <f t="shared" si="17"/>
        <v>0</v>
      </c>
    </row>
    <row r="44" spans="1:64" x14ac:dyDescent="0.25">
      <c r="A44" s="1524"/>
      <c r="B44" s="514" t="s">
        <v>1248</v>
      </c>
      <c r="C44" s="1081" t="s">
        <v>1211</v>
      </c>
      <c r="D44" s="745">
        <f t="shared" si="3"/>
        <v>3375.18</v>
      </c>
      <c r="E44" s="746">
        <v>1015.27</v>
      </c>
      <c r="F44" s="746">
        <v>192.71</v>
      </c>
      <c r="G44" s="746">
        <v>1052.6400000000001</v>
      </c>
      <c r="H44" s="746">
        <v>706.89</v>
      </c>
      <c r="I44" s="746">
        <v>0</v>
      </c>
      <c r="J44" s="746">
        <v>0</v>
      </c>
      <c r="K44" s="746">
        <v>0</v>
      </c>
      <c r="L44" s="746">
        <v>407.67</v>
      </c>
      <c r="M44" s="746">
        <v>0</v>
      </c>
      <c r="N44" s="746">
        <v>0</v>
      </c>
      <c r="O44" s="747">
        <v>0</v>
      </c>
      <c r="P44" s="745">
        <f t="shared" si="4"/>
        <v>1778.2399999999998</v>
      </c>
      <c r="Q44" s="746">
        <v>502.76</v>
      </c>
      <c r="R44" s="746">
        <v>176.42</v>
      </c>
      <c r="S44" s="746">
        <v>751.46</v>
      </c>
      <c r="T44" s="746">
        <v>331.58</v>
      </c>
      <c r="U44" s="746">
        <v>0</v>
      </c>
      <c r="V44" s="746">
        <v>0</v>
      </c>
      <c r="W44" s="746">
        <v>0</v>
      </c>
      <c r="X44" s="746">
        <v>16.02</v>
      </c>
      <c r="Y44" s="746">
        <v>0</v>
      </c>
      <c r="Z44" s="746">
        <v>0</v>
      </c>
      <c r="AA44" s="747">
        <v>0</v>
      </c>
      <c r="AB44" s="745">
        <f t="shared" si="5"/>
        <v>2564.3699999999994</v>
      </c>
      <c r="AC44" s="746">
        <v>799.64</v>
      </c>
      <c r="AD44" s="746">
        <v>140.94</v>
      </c>
      <c r="AE44" s="746">
        <v>1272.07</v>
      </c>
      <c r="AF44" s="746">
        <v>334.33</v>
      </c>
      <c r="AG44" s="746">
        <v>0</v>
      </c>
      <c r="AH44" s="746">
        <v>0</v>
      </c>
      <c r="AI44" s="746">
        <v>0</v>
      </c>
      <c r="AJ44" s="746">
        <v>17.39</v>
      </c>
      <c r="AK44" s="746">
        <v>0</v>
      </c>
      <c r="AL44" s="746">
        <v>0</v>
      </c>
      <c r="AM44" s="747">
        <v>0</v>
      </c>
      <c r="AN44" s="745">
        <f t="shared" si="6"/>
        <v>4852.79</v>
      </c>
      <c r="AO44" s="746">
        <v>863.93</v>
      </c>
      <c r="AP44" s="746">
        <v>262.22000000000003</v>
      </c>
      <c r="AQ44" s="746">
        <v>1906</v>
      </c>
      <c r="AR44" s="746">
        <v>1111.17</v>
      </c>
      <c r="AS44" s="746">
        <v>0</v>
      </c>
      <c r="AT44" s="746">
        <v>0</v>
      </c>
      <c r="AU44" s="746">
        <v>0</v>
      </c>
      <c r="AV44" s="746">
        <v>709.47</v>
      </c>
      <c r="AW44" s="746">
        <v>0</v>
      </c>
      <c r="AX44" s="746">
        <v>0</v>
      </c>
      <c r="AY44" s="746">
        <v>0</v>
      </c>
      <c r="AZ44" s="748">
        <v>63.17</v>
      </c>
      <c r="BA44" s="749">
        <f t="shared" si="7"/>
        <v>12633.749999999998</v>
      </c>
      <c r="BB44" s="752">
        <f t="shared" si="8"/>
        <v>3181.6</v>
      </c>
      <c r="BC44" s="752">
        <f t="shared" si="9"/>
        <v>772.29</v>
      </c>
      <c r="BD44" s="752">
        <f t="shared" si="10"/>
        <v>4982.17</v>
      </c>
      <c r="BE44" s="752">
        <f t="shared" si="11"/>
        <v>2483.9700000000003</v>
      </c>
      <c r="BF44" s="752">
        <f t="shared" si="12"/>
        <v>0</v>
      </c>
      <c r="BG44" s="752">
        <f t="shared" si="13"/>
        <v>0</v>
      </c>
      <c r="BH44" s="752">
        <f t="shared" si="14"/>
        <v>0</v>
      </c>
      <c r="BI44" s="752">
        <f t="shared" si="15"/>
        <v>1150.55</v>
      </c>
      <c r="BJ44" s="752">
        <f t="shared" si="2"/>
        <v>0</v>
      </c>
      <c r="BK44" s="752">
        <f t="shared" si="16"/>
        <v>0</v>
      </c>
      <c r="BL44" s="753">
        <f t="shared" si="17"/>
        <v>0</v>
      </c>
    </row>
    <row r="45" spans="1:64" x14ac:dyDescent="0.25">
      <c r="A45" s="1524"/>
      <c r="B45" s="514" t="s">
        <v>1249</v>
      </c>
      <c r="C45" s="1081" t="s">
        <v>1182</v>
      </c>
      <c r="D45" s="745">
        <f t="shared" si="3"/>
        <v>164393</v>
      </c>
      <c r="E45" s="746">
        <v>122385</v>
      </c>
      <c r="F45" s="746">
        <v>8319</v>
      </c>
      <c r="G45" s="746">
        <v>17157</v>
      </c>
      <c r="H45" s="746">
        <v>10455</v>
      </c>
      <c r="I45" s="746">
        <v>2879</v>
      </c>
      <c r="J45" s="746">
        <v>1251</v>
      </c>
      <c r="K45" s="746">
        <v>66</v>
      </c>
      <c r="L45" s="746">
        <v>1430</v>
      </c>
      <c r="M45" s="746">
        <v>448</v>
      </c>
      <c r="N45" s="746">
        <v>0</v>
      </c>
      <c r="O45" s="747">
        <v>3</v>
      </c>
      <c r="P45" s="745">
        <f t="shared" si="4"/>
        <v>179649</v>
      </c>
      <c r="Q45" s="746">
        <v>136493</v>
      </c>
      <c r="R45" s="746">
        <v>8580</v>
      </c>
      <c r="S45" s="746">
        <v>18775</v>
      </c>
      <c r="T45" s="746">
        <v>9927</v>
      </c>
      <c r="U45" s="746">
        <v>2735</v>
      </c>
      <c r="V45" s="746">
        <v>1190</v>
      </c>
      <c r="W45" s="746">
        <v>56</v>
      </c>
      <c r="X45" s="746">
        <v>1467</v>
      </c>
      <c r="Y45" s="746">
        <v>422</v>
      </c>
      <c r="Z45" s="746">
        <v>3</v>
      </c>
      <c r="AA45" s="747">
        <v>1</v>
      </c>
      <c r="AB45" s="745">
        <f t="shared" si="5"/>
        <v>223874</v>
      </c>
      <c r="AC45" s="746">
        <v>176118</v>
      </c>
      <c r="AD45" s="746">
        <v>10817</v>
      </c>
      <c r="AE45" s="746">
        <v>19818</v>
      </c>
      <c r="AF45" s="746">
        <v>10780</v>
      </c>
      <c r="AG45" s="746">
        <v>2846</v>
      </c>
      <c r="AH45" s="746">
        <v>1532</v>
      </c>
      <c r="AI45" s="746">
        <v>66</v>
      </c>
      <c r="AJ45" s="746">
        <v>1480</v>
      </c>
      <c r="AK45" s="746">
        <v>412</v>
      </c>
      <c r="AL45" s="746">
        <v>3</v>
      </c>
      <c r="AM45" s="747">
        <v>2</v>
      </c>
      <c r="AN45" s="745">
        <f t="shared" si="6"/>
        <v>211374</v>
      </c>
      <c r="AO45" s="746">
        <v>165188</v>
      </c>
      <c r="AP45" s="746">
        <v>10729</v>
      </c>
      <c r="AQ45" s="746">
        <v>18555</v>
      </c>
      <c r="AR45" s="746">
        <v>10450</v>
      </c>
      <c r="AS45" s="746">
        <v>3081</v>
      </c>
      <c r="AT45" s="746">
        <v>1224</v>
      </c>
      <c r="AU45" s="746">
        <v>79</v>
      </c>
      <c r="AV45" s="746">
        <v>1680</v>
      </c>
      <c r="AW45" s="746">
        <v>379</v>
      </c>
      <c r="AX45" s="746">
        <v>3</v>
      </c>
      <c r="AY45" s="746">
        <v>6</v>
      </c>
      <c r="AZ45" s="748">
        <v>75176</v>
      </c>
      <c r="BA45" s="749">
        <f t="shared" si="7"/>
        <v>854466</v>
      </c>
      <c r="BB45" s="752">
        <f t="shared" si="8"/>
        <v>600184</v>
      </c>
      <c r="BC45" s="752">
        <f t="shared" si="9"/>
        <v>38445</v>
      </c>
      <c r="BD45" s="752">
        <f t="shared" si="10"/>
        <v>74305</v>
      </c>
      <c r="BE45" s="752">
        <f t="shared" si="11"/>
        <v>41612</v>
      </c>
      <c r="BF45" s="752">
        <f t="shared" si="12"/>
        <v>11541</v>
      </c>
      <c r="BG45" s="752">
        <f t="shared" si="13"/>
        <v>5197</v>
      </c>
      <c r="BH45" s="752">
        <f t="shared" si="14"/>
        <v>267</v>
      </c>
      <c r="BI45" s="752">
        <f t="shared" si="15"/>
        <v>6057</v>
      </c>
      <c r="BJ45" s="752">
        <f t="shared" si="2"/>
        <v>1661</v>
      </c>
      <c r="BK45" s="752">
        <f t="shared" si="16"/>
        <v>9</v>
      </c>
      <c r="BL45" s="753">
        <f t="shared" si="17"/>
        <v>12</v>
      </c>
    </row>
    <row r="46" spans="1:64" x14ac:dyDescent="0.25">
      <c r="A46" s="1524"/>
      <c r="B46" s="514" t="s">
        <v>1250</v>
      </c>
      <c r="C46" s="1081" t="s">
        <v>1212</v>
      </c>
      <c r="D46" s="745">
        <f t="shared" si="3"/>
        <v>0</v>
      </c>
      <c r="E46" s="746">
        <v>0</v>
      </c>
      <c r="F46" s="746">
        <v>0</v>
      </c>
      <c r="G46" s="746">
        <v>0</v>
      </c>
      <c r="H46" s="746">
        <v>0</v>
      </c>
      <c r="I46" s="746">
        <v>0</v>
      </c>
      <c r="J46" s="746">
        <v>0</v>
      </c>
      <c r="K46" s="746">
        <v>0</v>
      </c>
      <c r="L46" s="746">
        <v>0</v>
      </c>
      <c r="M46" s="746">
        <v>0</v>
      </c>
      <c r="N46" s="746">
        <v>0</v>
      </c>
      <c r="O46" s="747">
        <v>0</v>
      </c>
      <c r="P46" s="745">
        <f t="shared" si="4"/>
        <v>0</v>
      </c>
      <c r="Q46" s="746">
        <v>0</v>
      </c>
      <c r="R46" s="746">
        <v>0</v>
      </c>
      <c r="S46" s="746">
        <v>0</v>
      </c>
      <c r="T46" s="746">
        <v>0</v>
      </c>
      <c r="U46" s="746">
        <v>0</v>
      </c>
      <c r="V46" s="746">
        <v>0</v>
      </c>
      <c r="W46" s="746">
        <v>0</v>
      </c>
      <c r="X46" s="746">
        <v>0</v>
      </c>
      <c r="Y46" s="746">
        <v>0</v>
      </c>
      <c r="Z46" s="746">
        <v>0</v>
      </c>
      <c r="AA46" s="747">
        <v>0</v>
      </c>
      <c r="AB46" s="745">
        <f t="shared" si="5"/>
        <v>0</v>
      </c>
      <c r="AC46" s="746">
        <v>0</v>
      </c>
      <c r="AD46" s="746">
        <v>0</v>
      </c>
      <c r="AE46" s="746">
        <v>0</v>
      </c>
      <c r="AF46" s="746">
        <v>0</v>
      </c>
      <c r="AG46" s="746">
        <v>0</v>
      </c>
      <c r="AH46" s="746">
        <v>0</v>
      </c>
      <c r="AI46" s="746">
        <v>0</v>
      </c>
      <c r="AJ46" s="746">
        <v>0</v>
      </c>
      <c r="AK46" s="746">
        <v>0</v>
      </c>
      <c r="AL46" s="746">
        <v>0</v>
      </c>
      <c r="AM46" s="747">
        <v>0</v>
      </c>
      <c r="AN46" s="745">
        <f t="shared" si="6"/>
        <v>0</v>
      </c>
      <c r="AO46" s="746">
        <v>0</v>
      </c>
      <c r="AP46" s="746">
        <v>0</v>
      </c>
      <c r="AQ46" s="746">
        <v>0</v>
      </c>
      <c r="AR46" s="746">
        <v>0</v>
      </c>
      <c r="AS46" s="746">
        <v>0</v>
      </c>
      <c r="AT46" s="746">
        <v>0</v>
      </c>
      <c r="AU46" s="746">
        <v>0</v>
      </c>
      <c r="AV46" s="746">
        <v>0</v>
      </c>
      <c r="AW46" s="746">
        <v>0</v>
      </c>
      <c r="AX46" s="746">
        <v>0</v>
      </c>
      <c r="AY46" s="746">
        <v>0</v>
      </c>
      <c r="AZ46" s="748">
        <v>0</v>
      </c>
      <c r="BA46" s="749">
        <f t="shared" si="7"/>
        <v>0</v>
      </c>
      <c r="BB46" s="752">
        <f t="shared" si="8"/>
        <v>0</v>
      </c>
      <c r="BC46" s="752">
        <f t="shared" si="9"/>
        <v>0</v>
      </c>
      <c r="BD46" s="752">
        <f t="shared" si="10"/>
        <v>0</v>
      </c>
      <c r="BE46" s="752">
        <f t="shared" si="11"/>
        <v>0</v>
      </c>
      <c r="BF46" s="752">
        <f t="shared" si="12"/>
        <v>0</v>
      </c>
      <c r="BG46" s="752">
        <f t="shared" si="13"/>
        <v>0</v>
      </c>
      <c r="BH46" s="752">
        <f t="shared" si="14"/>
        <v>0</v>
      </c>
      <c r="BI46" s="752">
        <f t="shared" si="15"/>
        <v>0</v>
      </c>
      <c r="BJ46" s="752">
        <f t="shared" si="2"/>
        <v>0</v>
      </c>
      <c r="BK46" s="752">
        <f t="shared" si="16"/>
        <v>0</v>
      </c>
      <c r="BL46" s="753">
        <f t="shared" si="17"/>
        <v>0</v>
      </c>
    </row>
    <row r="47" spans="1:64" x14ac:dyDescent="0.25">
      <c r="A47" s="1524"/>
      <c r="B47" s="514" t="s">
        <v>1251</v>
      </c>
      <c r="C47" s="1081" t="s">
        <v>1213</v>
      </c>
      <c r="D47" s="745">
        <f t="shared" si="3"/>
        <v>0</v>
      </c>
      <c r="E47" s="746">
        <v>0</v>
      </c>
      <c r="F47" s="746">
        <v>0</v>
      </c>
      <c r="G47" s="746">
        <v>0</v>
      </c>
      <c r="H47" s="746">
        <v>0</v>
      </c>
      <c r="I47" s="746">
        <v>0</v>
      </c>
      <c r="J47" s="746">
        <v>0</v>
      </c>
      <c r="K47" s="746">
        <v>0</v>
      </c>
      <c r="L47" s="746">
        <v>0</v>
      </c>
      <c r="M47" s="746">
        <v>0</v>
      </c>
      <c r="N47" s="746">
        <v>0</v>
      </c>
      <c r="O47" s="747">
        <v>0</v>
      </c>
      <c r="P47" s="745">
        <f t="shared" si="4"/>
        <v>0</v>
      </c>
      <c r="Q47" s="746">
        <v>0</v>
      </c>
      <c r="R47" s="746">
        <v>0</v>
      </c>
      <c r="S47" s="746">
        <v>0</v>
      </c>
      <c r="T47" s="746">
        <v>0</v>
      </c>
      <c r="U47" s="746">
        <v>0</v>
      </c>
      <c r="V47" s="746">
        <v>0</v>
      </c>
      <c r="W47" s="746">
        <v>0</v>
      </c>
      <c r="X47" s="746">
        <v>0</v>
      </c>
      <c r="Y47" s="746">
        <v>0</v>
      </c>
      <c r="Z47" s="746">
        <v>0</v>
      </c>
      <c r="AA47" s="747">
        <v>0</v>
      </c>
      <c r="AB47" s="745">
        <f t="shared" si="5"/>
        <v>0</v>
      </c>
      <c r="AC47" s="746">
        <v>0</v>
      </c>
      <c r="AD47" s="746">
        <v>0</v>
      </c>
      <c r="AE47" s="746">
        <v>0</v>
      </c>
      <c r="AF47" s="746">
        <v>0</v>
      </c>
      <c r="AG47" s="746">
        <v>0</v>
      </c>
      <c r="AH47" s="746">
        <v>0</v>
      </c>
      <c r="AI47" s="746">
        <v>0</v>
      </c>
      <c r="AJ47" s="746">
        <v>0</v>
      </c>
      <c r="AK47" s="746">
        <v>0</v>
      </c>
      <c r="AL47" s="746">
        <v>0</v>
      </c>
      <c r="AM47" s="747">
        <v>0</v>
      </c>
      <c r="AN47" s="745">
        <f t="shared" si="6"/>
        <v>0</v>
      </c>
      <c r="AO47" s="746">
        <v>0</v>
      </c>
      <c r="AP47" s="746">
        <v>0</v>
      </c>
      <c r="AQ47" s="746">
        <v>0</v>
      </c>
      <c r="AR47" s="746">
        <v>0</v>
      </c>
      <c r="AS47" s="746">
        <v>0</v>
      </c>
      <c r="AT47" s="746">
        <v>0</v>
      </c>
      <c r="AU47" s="746">
        <v>0</v>
      </c>
      <c r="AV47" s="746">
        <v>0</v>
      </c>
      <c r="AW47" s="746">
        <v>0</v>
      </c>
      <c r="AX47" s="746">
        <v>0</v>
      </c>
      <c r="AY47" s="746">
        <v>0</v>
      </c>
      <c r="AZ47" s="748">
        <v>0</v>
      </c>
      <c r="BA47" s="749">
        <f t="shared" si="7"/>
        <v>0</v>
      </c>
      <c r="BB47" s="752">
        <f t="shared" si="8"/>
        <v>0</v>
      </c>
      <c r="BC47" s="752">
        <f t="shared" si="9"/>
        <v>0</v>
      </c>
      <c r="BD47" s="752">
        <f t="shared" si="10"/>
        <v>0</v>
      </c>
      <c r="BE47" s="752">
        <f t="shared" si="11"/>
        <v>0</v>
      </c>
      <c r="BF47" s="752">
        <f t="shared" si="12"/>
        <v>0</v>
      </c>
      <c r="BG47" s="752">
        <f t="shared" si="13"/>
        <v>0</v>
      </c>
      <c r="BH47" s="752">
        <f t="shared" si="14"/>
        <v>0</v>
      </c>
      <c r="BI47" s="752">
        <f t="shared" si="15"/>
        <v>0</v>
      </c>
      <c r="BJ47" s="752">
        <f t="shared" si="2"/>
        <v>0</v>
      </c>
      <c r="BK47" s="752">
        <f t="shared" si="16"/>
        <v>0</v>
      </c>
      <c r="BL47" s="753">
        <f t="shared" si="17"/>
        <v>0</v>
      </c>
    </row>
    <row r="48" spans="1:64" x14ac:dyDescent="0.25">
      <c r="A48" s="1524"/>
      <c r="B48" s="514" t="s">
        <v>1252</v>
      </c>
      <c r="C48" s="1081" t="s">
        <v>1214</v>
      </c>
      <c r="D48" s="745">
        <f t="shared" si="3"/>
        <v>0</v>
      </c>
      <c r="E48" s="746">
        <v>0</v>
      </c>
      <c r="F48" s="746">
        <v>0</v>
      </c>
      <c r="G48" s="746">
        <v>0</v>
      </c>
      <c r="H48" s="746">
        <v>0</v>
      </c>
      <c r="I48" s="746">
        <v>0</v>
      </c>
      <c r="J48" s="746">
        <v>0</v>
      </c>
      <c r="K48" s="746">
        <v>0</v>
      </c>
      <c r="L48" s="746">
        <v>0</v>
      </c>
      <c r="M48" s="746">
        <v>0</v>
      </c>
      <c r="N48" s="746">
        <v>0</v>
      </c>
      <c r="O48" s="747">
        <v>0</v>
      </c>
      <c r="P48" s="745">
        <f t="shared" si="4"/>
        <v>0</v>
      </c>
      <c r="Q48" s="746">
        <v>0</v>
      </c>
      <c r="R48" s="746">
        <v>0</v>
      </c>
      <c r="S48" s="746">
        <v>0</v>
      </c>
      <c r="T48" s="746">
        <v>0</v>
      </c>
      <c r="U48" s="746">
        <v>0</v>
      </c>
      <c r="V48" s="746">
        <v>0</v>
      </c>
      <c r="W48" s="746">
        <v>0</v>
      </c>
      <c r="X48" s="746">
        <v>0</v>
      </c>
      <c r="Y48" s="746">
        <v>0</v>
      </c>
      <c r="Z48" s="746">
        <v>0</v>
      </c>
      <c r="AA48" s="747">
        <v>0</v>
      </c>
      <c r="AB48" s="745">
        <f t="shared" si="5"/>
        <v>0</v>
      </c>
      <c r="AC48" s="746">
        <v>0</v>
      </c>
      <c r="AD48" s="746">
        <v>0</v>
      </c>
      <c r="AE48" s="746">
        <v>0</v>
      </c>
      <c r="AF48" s="746">
        <v>0</v>
      </c>
      <c r="AG48" s="746">
        <v>0</v>
      </c>
      <c r="AH48" s="746">
        <v>0</v>
      </c>
      <c r="AI48" s="746">
        <v>0</v>
      </c>
      <c r="AJ48" s="746">
        <v>0</v>
      </c>
      <c r="AK48" s="746">
        <v>0</v>
      </c>
      <c r="AL48" s="746">
        <v>0</v>
      </c>
      <c r="AM48" s="747">
        <v>0</v>
      </c>
      <c r="AN48" s="745">
        <f t="shared" si="6"/>
        <v>0</v>
      </c>
      <c r="AO48" s="746">
        <v>0</v>
      </c>
      <c r="AP48" s="746">
        <v>0</v>
      </c>
      <c r="AQ48" s="746">
        <v>0</v>
      </c>
      <c r="AR48" s="746">
        <v>0</v>
      </c>
      <c r="AS48" s="746">
        <v>0</v>
      </c>
      <c r="AT48" s="746">
        <v>0</v>
      </c>
      <c r="AU48" s="746">
        <v>0</v>
      </c>
      <c r="AV48" s="746">
        <v>0</v>
      </c>
      <c r="AW48" s="746">
        <v>0</v>
      </c>
      <c r="AX48" s="746">
        <v>0</v>
      </c>
      <c r="AY48" s="746">
        <v>0</v>
      </c>
      <c r="AZ48" s="748">
        <v>0</v>
      </c>
      <c r="BA48" s="749">
        <f t="shared" si="7"/>
        <v>0</v>
      </c>
      <c r="BB48" s="752">
        <f t="shared" si="8"/>
        <v>0</v>
      </c>
      <c r="BC48" s="752">
        <f t="shared" si="9"/>
        <v>0</v>
      </c>
      <c r="BD48" s="752">
        <f t="shared" si="10"/>
        <v>0</v>
      </c>
      <c r="BE48" s="752">
        <f t="shared" si="11"/>
        <v>0</v>
      </c>
      <c r="BF48" s="752">
        <f t="shared" si="12"/>
        <v>0</v>
      </c>
      <c r="BG48" s="752">
        <f t="shared" si="13"/>
        <v>0</v>
      </c>
      <c r="BH48" s="752">
        <f t="shared" si="14"/>
        <v>0</v>
      </c>
      <c r="BI48" s="752">
        <f t="shared" si="15"/>
        <v>0</v>
      </c>
      <c r="BJ48" s="752">
        <f t="shared" si="2"/>
        <v>0</v>
      </c>
      <c r="BK48" s="752">
        <f t="shared" si="16"/>
        <v>0</v>
      </c>
      <c r="BL48" s="753">
        <f t="shared" si="17"/>
        <v>0</v>
      </c>
    </row>
    <row r="49" spans="1:64" x14ac:dyDescent="0.25">
      <c r="A49" s="1524"/>
      <c r="B49" s="514" t="s">
        <v>1253</v>
      </c>
      <c r="C49" s="1081" t="s">
        <v>1215</v>
      </c>
      <c r="D49" s="745">
        <f t="shared" si="3"/>
        <v>2389.5299999999997</v>
      </c>
      <c r="E49" s="746">
        <v>2302.29</v>
      </c>
      <c r="F49" s="746">
        <v>43.62</v>
      </c>
      <c r="G49" s="746">
        <v>0</v>
      </c>
      <c r="H49" s="746">
        <v>43.62</v>
      </c>
      <c r="I49" s="746">
        <v>0</v>
      </c>
      <c r="J49" s="746">
        <v>0</v>
      </c>
      <c r="K49" s="746">
        <v>0</v>
      </c>
      <c r="L49" s="746">
        <v>0</v>
      </c>
      <c r="M49" s="746">
        <v>0</v>
      </c>
      <c r="N49" s="746">
        <v>0</v>
      </c>
      <c r="O49" s="747">
        <v>0</v>
      </c>
      <c r="P49" s="745">
        <f t="shared" si="4"/>
        <v>3489.6099999999997</v>
      </c>
      <c r="Q49" s="746">
        <v>3358.75</v>
      </c>
      <c r="R49" s="746">
        <v>87.24</v>
      </c>
      <c r="S49" s="746">
        <v>43.62</v>
      </c>
      <c r="T49" s="746">
        <v>0</v>
      </c>
      <c r="U49" s="746">
        <v>0</v>
      </c>
      <c r="V49" s="746">
        <v>0</v>
      </c>
      <c r="W49" s="746">
        <v>0</v>
      </c>
      <c r="X49" s="746">
        <v>0</v>
      </c>
      <c r="Y49" s="746">
        <v>0</v>
      </c>
      <c r="Z49" s="746">
        <v>0</v>
      </c>
      <c r="AA49" s="747">
        <v>0</v>
      </c>
      <c r="AB49" s="745">
        <f t="shared" si="5"/>
        <v>2268.2400000000002</v>
      </c>
      <c r="AC49" s="746">
        <v>2093.7600000000002</v>
      </c>
      <c r="AD49" s="746">
        <v>130.86000000000001</v>
      </c>
      <c r="AE49" s="746">
        <v>0</v>
      </c>
      <c r="AF49" s="746">
        <v>0</v>
      </c>
      <c r="AG49" s="746">
        <v>43.62</v>
      </c>
      <c r="AH49" s="746">
        <v>0</v>
      </c>
      <c r="AI49" s="746">
        <v>0</v>
      </c>
      <c r="AJ49" s="746">
        <v>0</v>
      </c>
      <c r="AK49" s="746">
        <v>0</v>
      </c>
      <c r="AL49" s="746">
        <v>0</v>
      </c>
      <c r="AM49" s="747">
        <v>0</v>
      </c>
      <c r="AN49" s="745">
        <f t="shared" si="6"/>
        <v>1308.5999999999999</v>
      </c>
      <c r="AO49" s="746">
        <v>1177.74</v>
      </c>
      <c r="AP49" s="746">
        <v>87.24</v>
      </c>
      <c r="AQ49" s="746">
        <v>43.62</v>
      </c>
      <c r="AR49" s="746">
        <v>0</v>
      </c>
      <c r="AS49" s="746">
        <v>0</v>
      </c>
      <c r="AT49" s="746">
        <v>0</v>
      </c>
      <c r="AU49" s="746">
        <v>0</v>
      </c>
      <c r="AV49" s="746">
        <v>0</v>
      </c>
      <c r="AW49" s="746">
        <v>0</v>
      </c>
      <c r="AX49" s="746">
        <v>0</v>
      </c>
      <c r="AY49" s="746">
        <v>0</v>
      </c>
      <c r="AZ49" s="748">
        <v>-143.68</v>
      </c>
      <c r="BA49" s="749">
        <f t="shared" si="7"/>
        <v>9312.3000000000011</v>
      </c>
      <c r="BB49" s="752">
        <f t="shared" si="8"/>
        <v>8932.5400000000009</v>
      </c>
      <c r="BC49" s="752">
        <f t="shared" si="9"/>
        <v>348.96000000000004</v>
      </c>
      <c r="BD49" s="752">
        <f t="shared" si="10"/>
        <v>87.24</v>
      </c>
      <c r="BE49" s="752">
        <f t="shared" si="11"/>
        <v>43.62</v>
      </c>
      <c r="BF49" s="752">
        <f t="shared" si="12"/>
        <v>43.62</v>
      </c>
      <c r="BG49" s="752">
        <f t="shared" si="13"/>
        <v>0</v>
      </c>
      <c r="BH49" s="752">
        <f t="shared" si="14"/>
        <v>0</v>
      </c>
      <c r="BI49" s="752">
        <f t="shared" si="15"/>
        <v>0</v>
      </c>
      <c r="BJ49" s="752">
        <f t="shared" si="2"/>
        <v>0</v>
      </c>
      <c r="BK49" s="752">
        <f t="shared" si="16"/>
        <v>0</v>
      </c>
      <c r="BL49" s="753">
        <f t="shared" si="17"/>
        <v>0</v>
      </c>
    </row>
    <row r="50" spans="1:64" x14ac:dyDescent="0.25">
      <c r="A50" s="1524"/>
      <c r="B50" s="514" t="s">
        <v>1254</v>
      </c>
      <c r="C50" s="1081" t="s">
        <v>1216</v>
      </c>
      <c r="D50" s="745">
        <f t="shared" si="3"/>
        <v>15</v>
      </c>
      <c r="E50" s="746">
        <v>0</v>
      </c>
      <c r="F50" s="746">
        <v>0</v>
      </c>
      <c r="G50" s="746">
        <v>0</v>
      </c>
      <c r="H50" s="746">
        <v>0</v>
      </c>
      <c r="I50" s="746">
        <v>15</v>
      </c>
      <c r="J50" s="746">
        <v>0</v>
      </c>
      <c r="K50" s="746">
        <v>0</v>
      </c>
      <c r="L50" s="746">
        <v>0</v>
      </c>
      <c r="M50" s="746">
        <v>0</v>
      </c>
      <c r="N50" s="746">
        <v>0</v>
      </c>
      <c r="O50" s="747">
        <v>0</v>
      </c>
      <c r="P50" s="745">
        <f t="shared" si="4"/>
        <v>0</v>
      </c>
      <c r="Q50" s="746">
        <v>0</v>
      </c>
      <c r="R50" s="746">
        <v>0</v>
      </c>
      <c r="S50" s="746">
        <v>0</v>
      </c>
      <c r="T50" s="746">
        <v>0</v>
      </c>
      <c r="U50" s="746">
        <v>0</v>
      </c>
      <c r="V50" s="746">
        <v>0</v>
      </c>
      <c r="W50" s="746">
        <v>0</v>
      </c>
      <c r="X50" s="746">
        <v>0</v>
      </c>
      <c r="Y50" s="746">
        <v>0</v>
      </c>
      <c r="Z50" s="746">
        <v>0</v>
      </c>
      <c r="AA50" s="747">
        <v>0</v>
      </c>
      <c r="AB50" s="745">
        <f t="shared" si="5"/>
        <v>30</v>
      </c>
      <c r="AC50" s="746">
        <v>30</v>
      </c>
      <c r="AD50" s="746">
        <v>0</v>
      </c>
      <c r="AE50" s="746">
        <v>0</v>
      </c>
      <c r="AF50" s="746">
        <v>0</v>
      </c>
      <c r="AG50" s="746">
        <v>0</v>
      </c>
      <c r="AH50" s="746">
        <v>0</v>
      </c>
      <c r="AI50" s="746">
        <v>0</v>
      </c>
      <c r="AJ50" s="746">
        <v>0</v>
      </c>
      <c r="AK50" s="746">
        <v>0</v>
      </c>
      <c r="AL50" s="746">
        <v>0</v>
      </c>
      <c r="AM50" s="747">
        <v>0</v>
      </c>
      <c r="AN50" s="745">
        <f t="shared" si="6"/>
        <v>15</v>
      </c>
      <c r="AO50" s="746">
        <v>0</v>
      </c>
      <c r="AP50" s="746">
        <v>15</v>
      </c>
      <c r="AQ50" s="746">
        <v>0</v>
      </c>
      <c r="AR50" s="746">
        <v>0</v>
      </c>
      <c r="AS50" s="746">
        <v>0</v>
      </c>
      <c r="AT50" s="746">
        <v>0</v>
      </c>
      <c r="AU50" s="746">
        <v>0</v>
      </c>
      <c r="AV50" s="746">
        <v>0</v>
      </c>
      <c r="AW50" s="746">
        <v>0</v>
      </c>
      <c r="AX50" s="746">
        <v>0</v>
      </c>
      <c r="AY50" s="746">
        <v>0</v>
      </c>
      <c r="AZ50" s="748">
        <v>0</v>
      </c>
      <c r="BA50" s="749">
        <f t="shared" si="7"/>
        <v>60</v>
      </c>
      <c r="BB50" s="752">
        <f t="shared" si="8"/>
        <v>30</v>
      </c>
      <c r="BC50" s="752">
        <f t="shared" si="9"/>
        <v>15</v>
      </c>
      <c r="BD50" s="752">
        <f t="shared" si="10"/>
        <v>0</v>
      </c>
      <c r="BE50" s="752">
        <f t="shared" si="11"/>
        <v>0</v>
      </c>
      <c r="BF50" s="752">
        <f t="shared" si="12"/>
        <v>15</v>
      </c>
      <c r="BG50" s="752">
        <f t="shared" si="13"/>
        <v>0</v>
      </c>
      <c r="BH50" s="752">
        <f t="shared" si="14"/>
        <v>0</v>
      </c>
      <c r="BI50" s="752">
        <f t="shared" si="15"/>
        <v>0</v>
      </c>
      <c r="BJ50" s="752">
        <f t="shared" si="2"/>
        <v>0</v>
      </c>
      <c r="BK50" s="752">
        <f t="shared" si="16"/>
        <v>0</v>
      </c>
      <c r="BL50" s="753">
        <f t="shared" si="17"/>
        <v>0</v>
      </c>
    </row>
    <row r="51" spans="1:64" x14ac:dyDescent="0.25">
      <c r="A51" s="1524"/>
      <c r="B51" s="514" t="s">
        <v>1255</v>
      </c>
      <c r="C51" s="1081" t="s">
        <v>1217</v>
      </c>
      <c r="D51" s="745">
        <f t="shared" si="3"/>
        <v>0</v>
      </c>
      <c r="E51" s="746">
        <v>0</v>
      </c>
      <c r="F51" s="746">
        <v>0</v>
      </c>
      <c r="G51" s="746">
        <v>0</v>
      </c>
      <c r="H51" s="746">
        <v>0</v>
      </c>
      <c r="I51" s="746">
        <v>0</v>
      </c>
      <c r="J51" s="746">
        <v>0</v>
      </c>
      <c r="K51" s="746">
        <v>0</v>
      </c>
      <c r="L51" s="746">
        <v>0</v>
      </c>
      <c r="M51" s="746">
        <v>0</v>
      </c>
      <c r="N51" s="746">
        <v>0</v>
      </c>
      <c r="O51" s="747">
        <v>0</v>
      </c>
      <c r="P51" s="745">
        <f t="shared" si="4"/>
        <v>0</v>
      </c>
      <c r="Q51" s="746">
        <v>0</v>
      </c>
      <c r="R51" s="746">
        <v>0</v>
      </c>
      <c r="S51" s="746">
        <v>0</v>
      </c>
      <c r="T51" s="746">
        <v>0</v>
      </c>
      <c r="U51" s="746">
        <v>0</v>
      </c>
      <c r="V51" s="746">
        <v>0</v>
      </c>
      <c r="W51" s="746">
        <v>0</v>
      </c>
      <c r="X51" s="746">
        <v>0</v>
      </c>
      <c r="Y51" s="746">
        <v>0</v>
      </c>
      <c r="Z51" s="746">
        <v>0</v>
      </c>
      <c r="AA51" s="747">
        <v>0</v>
      </c>
      <c r="AB51" s="745">
        <f t="shared" si="5"/>
        <v>0</v>
      </c>
      <c r="AC51" s="746">
        <v>0</v>
      </c>
      <c r="AD51" s="746">
        <v>0</v>
      </c>
      <c r="AE51" s="746">
        <v>0</v>
      </c>
      <c r="AF51" s="746">
        <v>0</v>
      </c>
      <c r="AG51" s="746">
        <v>0</v>
      </c>
      <c r="AH51" s="746">
        <v>0</v>
      </c>
      <c r="AI51" s="746">
        <v>0</v>
      </c>
      <c r="AJ51" s="746">
        <v>0</v>
      </c>
      <c r="AK51" s="746">
        <v>0</v>
      </c>
      <c r="AL51" s="746">
        <v>0</v>
      </c>
      <c r="AM51" s="747">
        <v>0</v>
      </c>
      <c r="AN51" s="745">
        <f t="shared" si="6"/>
        <v>0</v>
      </c>
      <c r="AO51" s="746">
        <v>0</v>
      </c>
      <c r="AP51" s="746">
        <v>0</v>
      </c>
      <c r="AQ51" s="746">
        <v>0</v>
      </c>
      <c r="AR51" s="746">
        <v>0</v>
      </c>
      <c r="AS51" s="746">
        <v>0</v>
      </c>
      <c r="AT51" s="746">
        <v>0</v>
      </c>
      <c r="AU51" s="746">
        <v>0</v>
      </c>
      <c r="AV51" s="746">
        <v>0</v>
      </c>
      <c r="AW51" s="746">
        <v>0</v>
      </c>
      <c r="AX51" s="746">
        <v>0</v>
      </c>
      <c r="AY51" s="746">
        <v>0</v>
      </c>
      <c r="AZ51" s="748">
        <v>0</v>
      </c>
      <c r="BA51" s="749">
        <f t="shared" si="7"/>
        <v>0</v>
      </c>
      <c r="BB51" s="752">
        <f t="shared" si="8"/>
        <v>0</v>
      </c>
      <c r="BC51" s="752">
        <f t="shared" si="9"/>
        <v>0</v>
      </c>
      <c r="BD51" s="752">
        <f t="shared" si="10"/>
        <v>0</v>
      </c>
      <c r="BE51" s="752">
        <f t="shared" si="11"/>
        <v>0</v>
      </c>
      <c r="BF51" s="752">
        <f t="shared" si="12"/>
        <v>0</v>
      </c>
      <c r="BG51" s="752">
        <f t="shared" si="13"/>
        <v>0</v>
      </c>
      <c r="BH51" s="752">
        <f t="shared" si="14"/>
        <v>0</v>
      </c>
      <c r="BI51" s="752">
        <f t="shared" si="15"/>
        <v>0</v>
      </c>
      <c r="BJ51" s="752">
        <f t="shared" si="2"/>
        <v>0</v>
      </c>
      <c r="BK51" s="752">
        <f t="shared" si="16"/>
        <v>0</v>
      </c>
      <c r="BL51" s="753">
        <f t="shared" si="17"/>
        <v>0</v>
      </c>
    </row>
    <row r="52" spans="1:64" x14ac:dyDescent="0.25">
      <c r="A52" s="1524"/>
      <c r="B52" s="514" t="s">
        <v>1256</v>
      </c>
      <c r="C52" s="1081" t="s">
        <v>1218</v>
      </c>
      <c r="D52" s="745">
        <f t="shared" si="3"/>
        <v>0</v>
      </c>
      <c r="E52" s="746">
        <v>0</v>
      </c>
      <c r="F52" s="746">
        <v>0</v>
      </c>
      <c r="G52" s="746">
        <v>0</v>
      </c>
      <c r="H52" s="746">
        <v>0</v>
      </c>
      <c r="I52" s="746">
        <v>0</v>
      </c>
      <c r="J52" s="746">
        <v>0</v>
      </c>
      <c r="K52" s="746">
        <v>0</v>
      </c>
      <c r="L52" s="746">
        <v>0</v>
      </c>
      <c r="M52" s="746">
        <v>0</v>
      </c>
      <c r="N52" s="746">
        <v>0</v>
      </c>
      <c r="O52" s="747">
        <v>0</v>
      </c>
      <c r="P52" s="745">
        <f t="shared" si="4"/>
        <v>0</v>
      </c>
      <c r="Q52" s="746">
        <v>0</v>
      </c>
      <c r="R52" s="746">
        <v>0</v>
      </c>
      <c r="S52" s="746">
        <v>0</v>
      </c>
      <c r="T52" s="746">
        <v>0</v>
      </c>
      <c r="U52" s="746">
        <v>0</v>
      </c>
      <c r="V52" s="746">
        <v>0</v>
      </c>
      <c r="W52" s="746">
        <v>0</v>
      </c>
      <c r="X52" s="746">
        <v>0</v>
      </c>
      <c r="Y52" s="746">
        <v>0</v>
      </c>
      <c r="Z52" s="746">
        <v>0</v>
      </c>
      <c r="AA52" s="747">
        <v>0</v>
      </c>
      <c r="AB52" s="745">
        <f t="shared" si="5"/>
        <v>0</v>
      </c>
      <c r="AC52" s="746">
        <v>0</v>
      </c>
      <c r="AD52" s="746">
        <v>0</v>
      </c>
      <c r="AE52" s="746">
        <v>0</v>
      </c>
      <c r="AF52" s="746">
        <v>0</v>
      </c>
      <c r="AG52" s="746">
        <v>0</v>
      </c>
      <c r="AH52" s="746">
        <v>0</v>
      </c>
      <c r="AI52" s="746">
        <v>0</v>
      </c>
      <c r="AJ52" s="746">
        <v>0</v>
      </c>
      <c r="AK52" s="746">
        <v>0</v>
      </c>
      <c r="AL52" s="746">
        <v>0</v>
      </c>
      <c r="AM52" s="747">
        <v>0</v>
      </c>
      <c r="AN52" s="745">
        <f t="shared" si="6"/>
        <v>0</v>
      </c>
      <c r="AO52" s="746">
        <v>0</v>
      </c>
      <c r="AP52" s="746">
        <v>0</v>
      </c>
      <c r="AQ52" s="746">
        <v>0</v>
      </c>
      <c r="AR52" s="746">
        <v>0</v>
      </c>
      <c r="AS52" s="746">
        <v>0</v>
      </c>
      <c r="AT52" s="746">
        <v>0</v>
      </c>
      <c r="AU52" s="746">
        <v>0</v>
      </c>
      <c r="AV52" s="746">
        <v>0</v>
      </c>
      <c r="AW52" s="746">
        <v>0</v>
      </c>
      <c r="AX52" s="746">
        <v>0</v>
      </c>
      <c r="AY52" s="746">
        <v>0</v>
      </c>
      <c r="AZ52" s="748">
        <v>0</v>
      </c>
      <c r="BA52" s="749">
        <f t="shared" si="7"/>
        <v>0</v>
      </c>
      <c r="BB52" s="752">
        <f t="shared" si="8"/>
        <v>0</v>
      </c>
      <c r="BC52" s="752">
        <f t="shared" si="9"/>
        <v>0</v>
      </c>
      <c r="BD52" s="752">
        <f t="shared" si="10"/>
        <v>0</v>
      </c>
      <c r="BE52" s="752">
        <f t="shared" si="11"/>
        <v>0</v>
      </c>
      <c r="BF52" s="752">
        <f t="shared" si="12"/>
        <v>0</v>
      </c>
      <c r="BG52" s="752">
        <f t="shared" si="13"/>
        <v>0</v>
      </c>
      <c r="BH52" s="752">
        <f t="shared" si="14"/>
        <v>0</v>
      </c>
      <c r="BI52" s="752">
        <f t="shared" si="15"/>
        <v>0</v>
      </c>
      <c r="BJ52" s="752">
        <f t="shared" si="2"/>
        <v>0</v>
      </c>
      <c r="BK52" s="752">
        <f t="shared" si="16"/>
        <v>0</v>
      </c>
      <c r="BL52" s="753">
        <f t="shared" si="17"/>
        <v>0</v>
      </c>
    </row>
    <row r="53" spans="1:64" x14ac:dyDescent="0.25">
      <c r="A53" s="1524"/>
      <c r="B53" s="514" t="s">
        <v>1257</v>
      </c>
      <c r="C53" s="1081" t="s">
        <v>1219</v>
      </c>
      <c r="D53" s="745">
        <f t="shared" si="3"/>
        <v>0</v>
      </c>
      <c r="E53" s="746">
        <v>0</v>
      </c>
      <c r="F53" s="746">
        <v>0</v>
      </c>
      <c r="G53" s="746">
        <v>0</v>
      </c>
      <c r="H53" s="746">
        <v>0</v>
      </c>
      <c r="I53" s="746">
        <v>0</v>
      </c>
      <c r="J53" s="746">
        <v>0</v>
      </c>
      <c r="K53" s="746">
        <v>0</v>
      </c>
      <c r="L53" s="746">
        <v>0</v>
      </c>
      <c r="M53" s="746">
        <v>0</v>
      </c>
      <c r="N53" s="746">
        <v>0</v>
      </c>
      <c r="O53" s="747">
        <v>0</v>
      </c>
      <c r="P53" s="745">
        <f t="shared" si="4"/>
        <v>0</v>
      </c>
      <c r="Q53" s="746">
        <v>0</v>
      </c>
      <c r="R53" s="746">
        <v>0</v>
      </c>
      <c r="S53" s="746">
        <v>0</v>
      </c>
      <c r="T53" s="746">
        <v>0</v>
      </c>
      <c r="U53" s="746">
        <v>0</v>
      </c>
      <c r="V53" s="746">
        <v>0</v>
      </c>
      <c r="W53" s="746">
        <v>0</v>
      </c>
      <c r="X53" s="746">
        <v>0</v>
      </c>
      <c r="Y53" s="746">
        <v>0</v>
      </c>
      <c r="Z53" s="746">
        <v>0</v>
      </c>
      <c r="AA53" s="747">
        <v>0</v>
      </c>
      <c r="AB53" s="745">
        <f t="shared" si="5"/>
        <v>0</v>
      </c>
      <c r="AC53" s="746">
        <v>0</v>
      </c>
      <c r="AD53" s="746">
        <v>0</v>
      </c>
      <c r="AE53" s="746">
        <v>0</v>
      </c>
      <c r="AF53" s="746">
        <v>0</v>
      </c>
      <c r="AG53" s="746">
        <v>0</v>
      </c>
      <c r="AH53" s="746">
        <v>0</v>
      </c>
      <c r="AI53" s="746">
        <v>0</v>
      </c>
      <c r="AJ53" s="746">
        <v>0</v>
      </c>
      <c r="AK53" s="746">
        <v>0</v>
      </c>
      <c r="AL53" s="746">
        <v>0</v>
      </c>
      <c r="AM53" s="747">
        <v>0</v>
      </c>
      <c r="AN53" s="745">
        <f t="shared" si="6"/>
        <v>0</v>
      </c>
      <c r="AO53" s="746">
        <v>0</v>
      </c>
      <c r="AP53" s="746">
        <v>0</v>
      </c>
      <c r="AQ53" s="746">
        <v>0</v>
      </c>
      <c r="AR53" s="746">
        <v>0</v>
      </c>
      <c r="AS53" s="746">
        <v>0</v>
      </c>
      <c r="AT53" s="746">
        <v>0</v>
      </c>
      <c r="AU53" s="746">
        <v>0</v>
      </c>
      <c r="AV53" s="746">
        <v>0</v>
      </c>
      <c r="AW53" s="746">
        <v>0</v>
      </c>
      <c r="AX53" s="746">
        <v>0</v>
      </c>
      <c r="AY53" s="746">
        <v>0</v>
      </c>
      <c r="AZ53" s="748">
        <v>0</v>
      </c>
      <c r="BA53" s="749">
        <f t="shared" si="7"/>
        <v>0</v>
      </c>
      <c r="BB53" s="752">
        <f t="shared" si="8"/>
        <v>0</v>
      </c>
      <c r="BC53" s="752">
        <f t="shared" si="9"/>
        <v>0</v>
      </c>
      <c r="BD53" s="752">
        <f t="shared" si="10"/>
        <v>0</v>
      </c>
      <c r="BE53" s="752">
        <f t="shared" si="11"/>
        <v>0</v>
      </c>
      <c r="BF53" s="752">
        <f t="shared" si="12"/>
        <v>0</v>
      </c>
      <c r="BG53" s="752">
        <f t="shared" si="13"/>
        <v>0</v>
      </c>
      <c r="BH53" s="752">
        <f t="shared" si="14"/>
        <v>0</v>
      </c>
      <c r="BI53" s="752">
        <f t="shared" si="15"/>
        <v>0</v>
      </c>
      <c r="BJ53" s="752">
        <f t="shared" si="2"/>
        <v>0</v>
      </c>
      <c r="BK53" s="752">
        <f t="shared" si="16"/>
        <v>0</v>
      </c>
      <c r="BL53" s="753">
        <f t="shared" si="17"/>
        <v>0</v>
      </c>
    </row>
    <row r="54" spans="1:64" x14ac:dyDescent="0.25">
      <c r="A54" s="1524"/>
      <c r="B54" s="514" t="s">
        <v>1258</v>
      </c>
      <c r="C54" s="1081" t="s">
        <v>1220</v>
      </c>
      <c r="D54" s="745">
        <f t="shared" si="3"/>
        <v>0</v>
      </c>
      <c r="E54" s="746">
        <v>0</v>
      </c>
      <c r="F54" s="746">
        <v>0</v>
      </c>
      <c r="G54" s="746">
        <v>0</v>
      </c>
      <c r="H54" s="746">
        <v>0</v>
      </c>
      <c r="I54" s="746">
        <v>0</v>
      </c>
      <c r="J54" s="746">
        <v>0</v>
      </c>
      <c r="K54" s="746">
        <v>0</v>
      </c>
      <c r="L54" s="746">
        <v>0</v>
      </c>
      <c r="M54" s="746">
        <v>0</v>
      </c>
      <c r="N54" s="746">
        <v>0</v>
      </c>
      <c r="O54" s="747">
        <v>0</v>
      </c>
      <c r="P54" s="745">
        <f t="shared" si="4"/>
        <v>0</v>
      </c>
      <c r="Q54" s="746">
        <v>0</v>
      </c>
      <c r="R54" s="746">
        <v>0</v>
      </c>
      <c r="S54" s="746">
        <v>0</v>
      </c>
      <c r="T54" s="746">
        <v>0</v>
      </c>
      <c r="U54" s="746">
        <v>0</v>
      </c>
      <c r="V54" s="746">
        <v>0</v>
      </c>
      <c r="W54" s="746">
        <v>0</v>
      </c>
      <c r="X54" s="746">
        <v>0</v>
      </c>
      <c r="Y54" s="746">
        <v>0</v>
      </c>
      <c r="Z54" s="746">
        <v>0</v>
      </c>
      <c r="AA54" s="747">
        <v>0</v>
      </c>
      <c r="AB54" s="745">
        <f t="shared" si="5"/>
        <v>0</v>
      </c>
      <c r="AC54" s="746">
        <v>0</v>
      </c>
      <c r="AD54" s="746">
        <v>0</v>
      </c>
      <c r="AE54" s="746">
        <v>0</v>
      </c>
      <c r="AF54" s="746">
        <v>0</v>
      </c>
      <c r="AG54" s="746">
        <v>0</v>
      </c>
      <c r="AH54" s="746">
        <v>0</v>
      </c>
      <c r="AI54" s="746">
        <v>0</v>
      </c>
      <c r="AJ54" s="746">
        <v>0</v>
      </c>
      <c r="AK54" s="746">
        <v>0</v>
      </c>
      <c r="AL54" s="746">
        <v>0</v>
      </c>
      <c r="AM54" s="747">
        <v>0</v>
      </c>
      <c r="AN54" s="745">
        <f t="shared" si="6"/>
        <v>0</v>
      </c>
      <c r="AO54" s="746">
        <v>0</v>
      </c>
      <c r="AP54" s="746">
        <v>0</v>
      </c>
      <c r="AQ54" s="746">
        <v>0</v>
      </c>
      <c r="AR54" s="746">
        <v>0</v>
      </c>
      <c r="AS54" s="746">
        <v>0</v>
      </c>
      <c r="AT54" s="746">
        <v>0</v>
      </c>
      <c r="AU54" s="746">
        <v>0</v>
      </c>
      <c r="AV54" s="746">
        <v>0</v>
      </c>
      <c r="AW54" s="746">
        <v>0</v>
      </c>
      <c r="AX54" s="746">
        <v>0</v>
      </c>
      <c r="AY54" s="746">
        <v>0</v>
      </c>
      <c r="AZ54" s="748">
        <v>0</v>
      </c>
      <c r="BA54" s="749">
        <f t="shared" si="7"/>
        <v>0</v>
      </c>
      <c r="BB54" s="752">
        <f t="shared" si="8"/>
        <v>0</v>
      </c>
      <c r="BC54" s="752">
        <f t="shared" si="9"/>
        <v>0</v>
      </c>
      <c r="BD54" s="752">
        <f t="shared" si="10"/>
        <v>0</v>
      </c>
      <c r="BE54" s="752">
        <f t="shared" si="11"/>
        <v>0</v>
      </c>
      <c r="BF54" s="752">
        <f t="shared" si="12"/>
        <v>0</v>
      </c>
      <c r="BG54" s="752">
        <f t="shared" si="13"/>
        <v>0</v>
      </c>
      <c r="BH54" s="752">
        <f t="shared" si="14"/>
        <v>0</v>
      </c>
      <c r="BI54" s="752">
        <f t="shared" si="15"/>
        <v>0</v>
      </c>
      <c r="BJ54" s="752">
        <f t="shared" si="2"/>
        <v>0</v>
      </c>
      <c r="BK54" s="752">
        <f t="shared" si="16"/>
        <v>0</v>
      </c>
      <c r="BL54" s="753">
        <f t="shared" si="17"/>
        <v>0</v>
      </c>
    </row>
    <row r="55" spans="1:64" x14ac:dyDescent="0.25">
      <c r="A55" s="1524"/>
      <c r="B55" s="514" t="s">
        <v>1259</v>
      </c>
      <c r="C55" s="1081" t="s">
        <v>1221</v>
      </c>
      <c r="D55" s="745">
        <f t="shared" si="3"/>
        <v>0</v>
      </c>
      <c r="E55" s="746">
        <v>0</v>
      </c>
      <c r="F55" s="746">
        <v>0</v>
      </c>
      <c r="G55" s="746">
        <v>0</v>
      </c>
      <c r="H55" s="746">
        <v>0</v>
      </c>
      <c r="I55" s="746">
        <v>0</v>
      </c>
      <c r="J55" s="746">
        <v>0</v>
      </c>
      <c r="K55" s="746">
        <v>0</v>
      </c>
      <c r="L55" s="746">
        <v>0</v>
      </c>
      <c r="M55" s="746">
        <v>0</v>
      </c>
      <c r="N55" s="746">
        <v>0</v>
      </c>
      <c r="O55" s="747">
        <v>0</v>
      </c>
      <c r="P55" s="745">
        <f t="shared" si="4"/>
        <v>0</v>
      </c>
      <c r="Q55" s="746">
        <v>0</v>
      </c>
      <c r="R55" s="746">
        <v>0</v>
      </c>
      <c r="S55" s="746">
        <v>0</v>
      </c>
      <c r="T55" s="746">
        <v>0</v>
      </c>
      <c r="U55" s="746">
        <v>0</v>
      </c>
      <c r="V55" s="746">
        <v>0</v>
      </c>
      <c r="W55" s="746">
        <v>0</v>
      </c>
      <c r="X55" s="746">
        <v>0</v>
      </c>
      <c r="Y55" s="746">
        <v>0</v>
      </c>
      <c r="Z55" s="746">
        <v>0</v>
      </c>
      <c r="AA55" s="747">
        <v>0</v>
      </c>
      <c r="AB55" s="745">
        <f t="shared" si="5"/>
        <v>0</v>
      </c>
      <c r="AC55" s="746">
        <v>0</v>
      </c>
      <c r="AD55" s="746">
        <v>0</v>
      </c>
      <c r="AE55" s="746">
        <v>0</v>
      </c>
      <c r="AF55" s="746">
        <v>0</v>
      </c>
      <c r="AG55" s="746">
        <v>0</v>
      </c>
      <c r="AH55" s="746">
        <v>0</v>
      </c>
      <c r="AI55" s="746">
        <v>0</v>
      </c>
      <c r="AJ55" s="746">
        <v>0</v>
      </c>
      <c r="AK55" s="746">
        <v>0</v>
      </c>
      <c r="AL55" s="746">
        <v>0</v>
      </c>
      <c r="AM55" s="747">
        <v>0</v>
      </c>
      <c r="AN55" s="745">
        <f t="shared" si="6"/>
        <v>0</v>
      </c>
      <c r="AO55" s="746">
        <v>0</v>
      </c>
      <c r="AP55" s="746">
        <v>0</v>
      </c>
      <c r="AQ55" s="746">
        <v>0</v>
      </c>
      <c r="AR55" s="746">
        <v>0</v>
      </c>
      <c r="AS55" s="746">
        <v>0</v>
      </c>
      <c r="AT55" s="746">
        <v>0</v>
      </c>
      <c r="AU55" s="746">
        <v>0</v>
      </c>
      <c r="AV55" s="746">
        <v>0</v>
      </c>
      <c r="AW55" s="746">
        <v>0</v>
      </c>
      <c r="AX55" s="746">
        <v>0</v>
      </c>
      <c r="AY55" s="746">
        <v>0</v>
      </c>
      <c r="AZ55" s="748">
        <v>0</v>
      </c>
      <c r="BA55" s="749">
        <f t="shared" si="7"/>
        <v>0</v>
      </c>
      <c r="BB55" s="752">
        <f t="shared" si="8"/>
        <v>0</v>
      </c>
      <c r="BC55" s="752">
        <f t="shared" si="9"/>
        <v>0</v>
      </c>
      <c r="BD55" s="752">
        <f t="shared" si="10"/>
        <v>0</v>
      </c>
      <c r="BE55" s="752">
        <f t="shared" si="11"/>
        <v>0</v>
      </c>
      <c r="BF55" s="752">
        <f t="shared" si="12"/>
        <v>0</v>
      </c>
      <c r="BG55" s="752">
        <f t="shared" si="13"/>
        <v>0</v>
      </c>
      <c r="BH55" s="752">
        <f t="shared" si="14"/>
        <v>0</v>
      </c>
      <c r="BI55" s="752">
        <f t="shared" si="15"/>
        <v>0</v>
      </c>
      <c r="BJ55" s="752">
        <f t="shared" si="2"/>
        <v>0</v>
      </c>
      <c r="BK55" s="752">
        <f t="shared" si="16"/>
        <v>0</v>
      </c>
      <c r="BL55" s="753">
        <f t="shared" si="17"/>
        <v>0</v>
      </c>
    </row>
    <row r="56" spans="1:64" ht="24.75" x14ac:dyDescent="0.25">
      <c r="A56" s="1524"/>
      <c r="B56" s="514" t="s">
        <v>1260</v>
      </c>
      <c r="C56" s="1081" t="s">
        <v>1222</v>
      </c>
      <c r="D56" s="745">
        <f t="shared" si="3"/>
        <v>0</v>
      </c>
      <c r="E56" s="746">
        <v>0</v>
      </c>
      <c r="F56" s="746">
        <v>0</v>
      </c>
      <c r="G56" s="746">
        <v>0</v>
      </c>
      <c r="H56" s="746">
        <v>0</v>
      </c>
      <c r="I56" s="746">
        <v>0</v>
      </c>
      <c r="J56" s="746">
        <v>0</v>
      </c>
      <c r="K56" s="746">
        <v>0</v>
      </c>
      <c r="L56" s="746">
        <v>0</v>
      </c>
      <c r="M56" s="746">
        <v>0</v>
      </c>
      <c r="N56" s="746">
        <v>0</v>
      </c>
      <c r="O56" s="747">
        <v>0</v>
      </c>
      <c r="P56" s="745">
        <f t="shared" si="4"/>
        <v>0</v>
      </c>
      <c r="Q56" s="746">
        <v>0</v>
      </c>
      <c r="R56" s="746">
        <v>0</v>
      </c>
      <c r="S56" s="746">
        <v>0</v>
      </c>
      <c r="T56" s="746">
        <v>0</v>
      </c>
      <c r="U56" s="746">
        <v>0</v>
      </c>
      <c r="V56" s="746">
        <v>0</v>
      </c>
      <c r="W56" s="746">
        <v>0</v>
      </c>
      <c r="X56" s="746">
        <v>0</v>
      </c>
      <c r="Y56" s="746">
        <v>0</v>
      </c>
      <c r="Z56" s="746">
        <v>0</v>
      </c>
      <c r="AA56" s="747">
        <v>0</v>
      </c>
      <c r="AB56" s="745">
        <f t="shared" si="5"/>
        <v>0</v>
      </c>
      <c r="AC56" s="746">
        <v>0</v>
      </c>
      <c r="AD56" s="746">
        <v>0</v>
      </c>
      <c r="AE56" s="746">
        <v>0</v>
      </c>
      <c r="AF56" s="746">
        <v>0</v>
      </c>
      <c r="AG56" s="746">
        <v>0</v>
      </c>
      <c r="AH56" s="746">
        <v>0</v>
      </c>
      <c r="AI56" s="746">
        <v>0</v>
      </c>
      <c r="AJ56" s="746">
        <v>0</v>
      </c>
      <c r="AK56" s="746">
        <v>0</v>
      </c>
      <c r="AL56" s="746">
        <v>0</v>
      </c>
      <c r="AM56" s="747">
        <v>0</v>
      </c>
      <c r="AN56" s="745">
        <f t="shared" si="6"/>
        <v>0</v>
      </c>
      <c r="AO56" s="746">
        <v>0</v>
      </c>
      <c r="AP56" s="746">
        <v>0</v>
      </c>
      <c r="AQ56" s="746">
        <v>0</v>
      </c>
      <c r="AR56" s="746">
        <v>0</v>
      </c>
      <c r="AS56" s="746">
        <v>0</v>
      </c>
      <c r="AT56" s="746">
        <v>0</v>
      </c>
      <c r="AU56" s="746">
        <v>0</v>
      </c>
      <c r="AV56" s="746">
        <v>0</v>
      </c>
      <c r="AW56" s="746">
        <v>0</v>
      </c>
      <c r="AX56" s="746">
        <v>0</v>
      </c>
      <c r="AY56" s="746">
        <v>0</v>
      </c>
      <c r="AZ56" s="748">
        <v>0</v>
      </c>
      <c r="BA56" s="749">
        <f>SUM(BB56:BL56)+AZ56</f>
        <v>0</v>
      </c>
      <c r="BB56" s="752">
        <f t="shared" si="8"/>
        <v>0</v>
      </c>
      <c r="BC56" s="752">
        <f t="shared" si="9"/>
        <v>0</v>
      </c>
      <c r="BD56" s="752">
        <f t="shared" si="10"/>
        <v>0</v>
      </c>
      <c r="BE56" s="752">
        <f>H56+T56+AF56+AR56</f>
        <v>0</v>
      </c>
      <c r="BF56" s="752">
        <f t="shared" si="12"/>
        <v>0</v>
      </c>
      <c r="BG56" s="752">
        <f t="shared" si="13"/>
        <v>0</v>
      </c>
      <c r="BH56" s="752">
        <f t="shared" si="14"/>
        <v>0</v>
      </c>
      <c r="BI56" s="752">
        <f t="shared" si="15"/>
        <v>0</v>
      </c>
      <c r="BJ56" s="752">
        <f t="shared" si="2"/>
        <v>0</v>
      </c>
      <c r="BK56" s="752">
        <f t="shared" si="16"/>
        <v>0</v>
      </c>
      <c r="BL56" s="753">
        <f>O56+AA56+AM56+AY56</f>
        <v>0</v>
      </c>
    </row>
    <row r="57" spans="1:64" x14ac:dyDescent="0.25">
      <c r="A57" s="1524"/>
      <c r="B57" s="514" t="s">
        <v>1261</v>
      </c>
      <c r="C57" s="1081" t="s">
        <v>1223</v>
      </c>
      <c r="D57" s="745">
        <f t="shared" si="3"/>
        <v>0</v>
      </c>
      <c r="E57" s="746">
        <v>0</v>
      </c>
      <c r="F57" s="746">
        <v>0</v>
      </c>
      <c r="G57" s="746">
        <v>0</v>
      </c>
      <c r="H57" s="746">
        <v>0</v>
      </c>
      <c r="I57" s="746">
        <v>0</v>
      </c>
      <c r="J57" s="746">
        <v>0</v>
      </c>
      <c r="K57" s="746">
        <v>0</v>
      </c>
      <c r="L57" s="746">
        <v>0</v>
      </c>
      <c r="M57" s="746">
        <v>0</v>
      </c>
      <c r="N57" s="746">
        <v>0</v>
      </c>
      <c r="O57" s="747">
        <v>0</v>
      </c>
      <c r="P57" s="745">
        <f t="shared" si="4"/>
        <v>0</v>
      </c>
      <c r="Q57" s="746">
        <v>0</v>
      </c>
      <c r="R57" s="746">
        <v>0</v>
      </c>
      <c r="S57" s="746">
        <v>0</v>
      </c>
      <c r="T57" s="746">
        <v>0</v>
      </c>
      <c r="U57" s="746">
        <v>0</v>
      </c>
      <c r="V57" s="746">
        <v>0</v>
      </c>
      <c r="W57" s="746">
        <v>0</v>
      </c>
      <c r="X57" s="746">
        <v>0</v>
      </c>
      <c r="Y57" s="746">
        <v>0</v>
      </c>
      <c r="Z57" s="746">
        <v>0</v>
      </c>
      <c r="AA57" s="747">
        <v>0</v>
      </c>
      <c r="AB57" s="745">
        <f t="shared" si="5"/>
        <v>0</v>
      </c>
      <c r="AC57" s="746">
        <v>0</v>
      </c>
      <c r="AD57" s="746">
        <v>0</v>
      </c>
      <c r="AE57" s="746">
        <v>0</v>
      </c>
      <c r="AF57" s="746">
        <v>0</v>
      </c>
      <c r="AG57" s="746">
        <v>0</v>
      </c>
      <c r="AH57" s="746">
        <v>0</v>
      </c>
      <c r="AI57" s="746">
        <v>0</v>
      </c>
      <c r="AJ57" s="746">
        <v>0</v>
      </c>
      <c r="AK57" s="746">
        <v>0</v>
      </c>
      <c r="AL57" s="746">
        <v>0</v>
      </c>
      <c r="AM57" s="747">
        <v>0</v>
      </c>
      <c r="AN57" s="745">
        <f t="shared" si="6"/>
        <v>0</v>
      </c>
      <c r="AO57" s="746">
        <v>0</v>
      </c>
      <c r="AP57" s="746">
        <v>0</v>
      </c>
      <c r="AQ57" s="746">
        <v>0</v>
      </c>
      <c r="AR57" s="746">
        <v>0</v>
      </c>
      <c r="AS57" s="746">
        <v>0</v>
      </c>
      <c r="AT57" s="746">
        <v>0</v>
      </c>
      <c r="AU57" s="746">
        <v>0</v>
      </c>
      <c r="AV57" s="746">
        <v>0</v>
      </c>
      <c r="AW57" s="746">
        <v>0</v>
      </c>
      <c r="AX57" s="746">
        <v>0</v>
      </c>
      <c r="AY57" s="746">
        <v>0</v>
      </c>
      <c r="AZ57" s="748">
        <v>0</v>
      </c>
      <c r="BA57" s="749">
        <f t="shared" si="7"/>
        <v>0</v>
      </c>
      <c r="BB57" s="752">
        <f t="shared" si="8"/>
        <v>0</v>
      </c>
      <c r="BC57" s="752">
        <f t="shared" si="9"/>
        <v>0</v>
      </c>
      <c r="BD57" s="752">
        <f t="shared" si="10"/>
        <v>0</v>
      </c>
      <c r="BE57" s="752">
        <f t="shared" si="11"/>
        <v>0</v>
      </c>
      <c r="BF57" s="752">
        <f t="shared" si="12"/>
        <v>0</v>
      </c>
      <c r="BG57" s="752">
        <f t="shared" si="13"/>
        <v>0</v>
      </c>
      <c r="BH57" s="752">
        <f t="shared" si="14"/>
        <v>0</v>
      </c>
      <c r="BI57" s="752">
        <f t="shared" si="15"/>
        <v>0</v>
      </c>
      <c r="BJ57" s="752">
        <f t="shared" si="2"/>
        <v>0</v>
      </c>
      <c r="BK57" s="752">
        <f t="shared" si="16"/>
        <v>0</v>
      </c>
      <c r="BL57" s="753">
        <f t="shared" si="17"/>
        <v>0</v>
      </c>
    </row>
    <row r="58" spans="1:64" x14ac:dyDescent="0.25">
      <c r="A58" s="1524"/>
      <c r="B58" s="514" t="s">
        <v>1262</v>
      </c>
      <c r="C58" s="1081" t="s">
        <v>1224</v>
      </c>
      <c r="D58" s="745">
        <f t="shared" si="3"/>
        <v>0</v>
      </c>
      <c r="E58" s="746">
        <v>0</v>
      </c>
      <c r="F58" s="746">
        <v>0</v>
      </c>
      <c r="G58" s="746">
        <v>0</v>
      </c>
      <c r="H58" s="746">
        <v>0</v>
      </c>
      <c r="I58" s="746">
        <v>0</v>
      </c>
      <c r="J58" s="746">
        <v>0</v>
      </c>
      <c r="K58" s="746">
        <v>0</v>
      </c>
      <c r="L58" s="746">
        <v>0</v>
      </c>
      <c r="M58" s="746">
        <v>0</v>
      </c>
      <c r="N58" s="746">
        <v>0</v>
      </c>
      <c r="O58" s="747">
        <v>0</v>
      </c>
      <c r="P58" s="745">
        <f t="shared" si="4"/>
        <v>0</v>
      </c>
      <c r="Q58" s="746">
        <v>0</v>
      </c>
      <c r="R58" s="746">
        <v>0</v>
      </c>
      <c r="S58" s="746">
        <v>0</v>
      </c>
      <c r="T58" s="746">
        <v>0</v>
      </c>
      <c r="U58" s="746">
        <v>0</v>
      </c>
      <c r="V58" s="746">
        <v>0</v>
      </c>
      <c r="W58" s="746">
        <v>0</v>
      </c>
      <c r="X58" s="746">
        <v>0</v>
      </c>
      <c r="Y58" s="746">
        <v>0</v>
      </c>
      <c r="Z58" s="746">
        <v>0</v>
      </c>
      <c r="AA58" s="747">
        <v>0</v>
      </c>
      <c r="AB58" s="745">
        <f t="shared" si="5"/>
        <v>0</v>
      </c>
      <c r="AC58" s="746">
        <v>0</v>
      </c>
      <c r="AD58" s="746">
        <v>0</v>
      </c>
      <c r="AE58" s="746">
        <v>0</v>
      </c>
      <c r="AF58" s="746">
        <v>0</v>
      </c>
      <c r="AG58" s="746">
        <v>0</v>
      </c>
      <c r="AH58" s="746">
        <v>0</v>
      </c>
      <c r="AI58" s="746">
        <v>0</v>
      </c>
      <c r="AJ58" s="746">
        <v>0</v>
      </c>
      <c r="AK58" s="746">
        <v>0</v>
      </c>
      <c r="AL58" s="746">
        <v>0</v>
      </c>
      <c r="AM58" s="747">
        <v>0</v>
      </c>
      <c r="AN58" s="745">
        <f t="shared" si="6"/>
        <v>0</v>
      </c>
      <c r="AO58" s="746">
        <v>0</v>
      </c>
      <c r="AP58" s="746">
        <v>0</v>
      </c>
      <c r="AQ58" s="746">
        <v>0</v>
      </c>
      <c r="AR58" s="746">
        <v>0</v>
      </c>
      <c r="AS58" s="746">
        <v>0</v>
      </c>
      <c r="AT58" s="746">
        <v>0</v>
      </c>
      <c r="AU58" s="746">
        <v>0</v>
      </c>
      <c r="AV58" s="746">
        <v>0</v>
      </c>
      <c r="AW58" s="746">
        <v>0</v>
      </c>
      <c r="AX58" s="746">
        <v>0</v>
      </c>
      <c r="AY58" s="746">
        <v>0</v>
      </c>
      <c r="AZ58" s="748">
        <v>0</v>
      </c>
      <c r="BA58" s="749">
        <f t="shared" si="7"/>
        <v>0</v>
      </c>
      <c r="BB58" s="752">
        <f t="shared" si="8"/>
        <v>0</v>
      </c>
      <c r="BC58" s="752">
        <f t="shared" si="9"/>
        <v>0</v>
      </c>
      <c r="BD58" s="752">
        <f t="shared" si="10"/>
        <v>0</v>
      </c>
      <c r="BE58" s="752">
        <f t="shared" si="11"/>
        <v>0</v>
      </c>
      <c r="BF58" s="752">
        <f t="shared" si="12"/>
        <v>0</v>
      </c>
      <c r="BG58" s="752">
        <f t="shared" si="13"/>
        <v>0</v>
      </c>
      <c r="BH58" s="752">
        <f t="shared" si="14"/>
        <v>0</v>
      </c>
      <c r="BI58" s="752">
        <f t="shared" si="15"/>
        <v>0</v>
      </c>
      <c r="BJ58" s="752">
        <f t="shared" si="2"/>
        <v>0</v>
      </c>
      <c r="BK58" s="752">
        <f t="shared" si="16"/>
        <v>0</v>
      </c>
      <c r="BL58" s="753">
        <f t="shared" si="17"/>
        <v>0</v>
      </c>
    </row>
    <row r="59" spans="1:64" x14ac:dyDescent="0.25">
      <c r="A59" s="1524"/>
      <c r="B59" s="514" t="s">
        <v>1263</v>
      </c>
      <c r="C59" s="1081" t="s">
        <v>1225</v>
      </c>
      <c r="D59" s="745">
        <f t="shared" si="3"/>
        <v>0</v>
      </c>
      <c r="E59" s="746">
        <v>0</v>
      </c>
      <c r="F59" s="746">
        <v>0</v>
      </c>
      <c r="G59" s="746">
        <v>0</v>
      </c>
      <c r="H59" s="746">
        <v>0</v>
      </c>
      <c r="I59" s="746">
        <v>0</v>
      </c>
      <c r="J59" s="746">
        <v>0</v>
      </c>
      <c r="K59" s="746">
        <v>0</v>
      </c>
      <c r="L59" s="746">
        <v>0</v>
      </c>
      <c r="M59" s="746">
        <v>0</v>
      </c>
      <c r="N59" s="746">
        <v>0</v>
      </c>
      <c r="O59" s="747">
        <v>0</v>
      </c>
      <c r="P59" s="745">
        <f t="shared" si="4"/>
        <v>0</v>
      </c>
      <c r="Q59" s="746">
        <v>0</v>
      </c>
      <c r="R59" s="746">
        <v>0</v>
      </c>
      <c r="S59" s="746">
        <v>0</v>
      </c>
      <c r="T59" s="746">
        <v>0</v>
      </c>
      <c r="U59" s="746">
        <v>0</v>
      </c>
      <c r="V59" s="746">
        <v>0</v>
      </c>
      <c r="W59" s="746">
        <v>0</v>
      </c>
      <c r="X59" s="746">
        <v>0</v>
      </c>
      <c r="Y59" s="746">
        <v>0</v>
      </c>
      <c r="Z59" s="746">
        <v>0</v>
      </c>
      <c r="AA59" s="747">
        <v>0</v>
      </c>
      <c r="AB59" s="745">
        <f t="shared" si="5"/>
        <v>0</v>
      </c>
      <c r="AC59" s="746">
        <v>0</v>
      </c>
      <c r="AD59" s="746">
        <v>0</v>
      </c>
      <c r="AE59" s="746">
        <v>0</v>
      </c>
      <c r="AF59" s="746">
        <v>0</v>
      </c>
      <c r="AG59" s="746">
        <v>0</v>
      </c>
      <c r="AH59" s="746">
        <v>0</v>
      </c>
      <c r="AI59" s="746">
        <v>0</v>
      </c>
      <c r="AJ59" s="746">
        <v>0</v>
      </c>
      <c r="AK59" s="746">
        <v>0</v>
      </c>
      <c r="AL59" s="746">
        <v>0</v>
      </c>
      <c r="AM59" s="747">
        <v>0</v>
      </c>
      <c r="AN59" s="745">
        <f t="shared" si="6"/>
        <v>0</v>
      </c>
      <c r="AO59" s="746">
        <v>0</v>
      </c>
      <c r="AP59" s="746">
        <v>0</v>
      </c>
      <c r="AQ59" s="746">
        <v>0</v>
      </c>
      <c r="AR59" s="746">
        <v>0</v>
      </c>
      <c r="AS59" s="746">
        <v>0</v>
      </c>
      <c r="AT59" s="746">
        <v>0</v>
      </c>
      <c r="AU59" s="746">
        <v>0</v>
      </c>
      <c r="AV59" s="746">
        <v>0</v>
      </c>
      <c r="AW59" s="746">
        <v>0</v>
      </c>
      <c r="AX59" s="746">
        <v>0</v>
      </c>
      <c r="AY59" s="746">
        <v>0</v>
      </c>
      <c r="AZ59" s="748">
        <v>0</v>
      </c>
      <c r="BA59" s="749">
        <f t="shared" si="7"/>
        <v>0</v>
      </c>
      <c r="BB59" s="752">
        <f t="shared" si="8"/>
        <v>0</v>
      </c>
      <c r="BC59" s="752">
        <f t="shared" si="9"/>
        <v>0</v>
      </c>
      <c r="BD59" s="752">
        <f t="shared" si="10"/>
        <v>0</v>
      </c>
      <c r="BE59" s="752">
        <f t="shared" si="11"/>
        <v>0</v>
      </c>
      <c r="BF59" s="752">
        <f t="shared" si="12"/>
        <v>0</v>
      </c>
      <c r="BG59" s="752">
        <f t="shared" si="13"/>
        <v>0</v>
      </c>
      <c r="BH59" s="752">
        <f t="shared" si="14"/>
        <v>0</v>
      </c>
      <c r="BI59" s="752">
        <f t="shared" si="15"/>
        <v>0</v>
      </c>
      <c r="BJ59" s="752">
        <f t="shared" si="2"/>
        <v>0</v>
      </c>
      <c r="BK59" s="752">
        <f t="shared" si="16"/>
        <v>0</v>
      </c>
      <c r="BL59" s="753">
        <f t="shared" si="17"/>
        <v>0</v>
      </c>
    </row>
    <row r="60" spans="1:64" x14ac:dyDescent="0.25">
      <c r="A60" s="1524"/>
      <c r="B60" s="514" t="s">
        <v>1264</v>
      </c>
      <c r="C60" s="1081" t="s">
        <v>1226</v>
      </c>
      <c r="D60" s="745">
        <f t="shared" si="3"/>
        <v>0</v>
      </c>
      <c r="E60" s="746">
        <v>0</v>
      </c>
      <c r="F60" s="746">
        <v>0</v>
      </c>
      <c r="G60" s="746">
        <v>0</v>
      </c>
      <c r="H60" s="746">
        <v>0</v>
      </c>
      <c r="I60" s="746">
        <v>0</v>
      </c>
      <c r="J60" s="746">
        <v>0</v>
      </c>
      <c r="K60" s="746">
        <v>0</v>
      </c>
      <c r="L60" s="746">
        <v>0</v>
      </c>
      <c r="M60" s="746">
        <v>0</v>
      </c>
      <c r="N60" s="746">
        <v>0</v>
      </c>
      <c r="O60" s="747">
        <v>0</v>
      </c>
      <c r="P60" s="745">
        <f t="shared" si="4"/>
        <v>0</v>
      </c>
      <c r="Q60" s="746">
        <v>0</v>
      </c>
      <c r="R60" s="746">
        <v>0</v>
      </c>
      <c r="S60" s="746">
        <v>0</v>
      </c>
      <c r="T60" s="746">
        <v>0</v>
      </c>
      <c r="U60" s="746">
        <v>0</v>
      </c>
      <c r="V60" s="746">
        <v>0</v>
      </c>
      <c r="W60" s="746">
        <v>0</v>
      </c>
      <c r="X60" s="746">
        <v>0</v>
      </c>
      <c r="Y60" s="746">
        <v>0</v>
      </c>
      <c r="Z60" s="746">
        <v>0</v>
      </c>
      <c r="AA60" s="747">
        <v>0</v>
      </c>
      <c r="AB60" s="745">
        <f t="shared" si="5"/>
        <v>0</v>
      </c>
      <c r="AC60" s="746">
        <v>0</v>
      </c>
      <c r="AD60" s="746">
        <v>0</v>
      </c>
      <c r="AE60" s="746">
        <v>0</v>
      </c>
      <c r="AF60" s="746">
        <v>0</v>
      </c>
      <c r="AG60" s="746">
        <v>0</v>
      </c>
      <c r="AH60" s="746">
        <v>0</v>
      </c>
      <c r="AI60" s="746">
        <v>0</v>
      </c>
      <c r="AJ60" s="746">
        <v>0</v>
      </c>
      <c r="AK60" s="746">
        <v>0</v>
      </c>
      <c r="AL60" s="746">
        <v>0</v>
      </c>
      <c r="AM60" s="747">
        <v>0</v>
      </c>
      <c r="AN60" s="745">
        <f t="shared" si="6"/>
        <v>0</v>
      </c>
      <c r="AO60" s="746">
        <v>0</v>
      </c>
      <c r="AP60" s="746">
        <v>0</v>
      </c>
      <c r="AQ60" s="746">
        <v>0</v>
      </c>
      <c r="AR60" s="746">
        <v>0</v>
      </c>
      <c r="AS60" s="746">
        <v>0</v>
      </c>
      <c r="AT60" s="746">
        <v>0</v>
      </c>
      <c r="AU60" s="746">
        <v>0</v>
      </c>
      <c r="AV60" s="746">
        <v>0</v>
      </c>
      <c r="AW60" s="746">
        <v>0</v>
      </c>
      <c r="AX60" s="746">
        <v>0</v>
      </c>
      <c r="AY60" s="746">
        <v>0</v>
      </c>
      <c r="AZ60" s="748">
        <v>0</v>
      </c>
      <c r="BA60" s="749">
        <f t="shared" si="7"/>
        <v>0</v>
      </c>
      <c r="BB60" s="752">
        <f t="shared" si="8"/>
        <v>0</v>
      </c>
      <c r="BC60" s="752">
        <f t="shared" si="9"/>
        <v>0</v>
      </c>
      <c r="BD60" s="752">
        <f t="shared" si="10"/>
        <v>0</v>
      </c>
      <c r="BE60" s="752">
        <f t="shared" si="11"/>
        <v>0</v>
      </c>
      <c r="BF60" s="752">
        <f t="shared" si="12"/>
        <v>0</v>
      </c>
      <c r="BG60" s="752">
        <f t="shared" si="13"/>
        <v>0</v>
      </c>
      <c r="BH60" s="752">
        <f t="shared" si="14"/>
        <v>0</v>
      </c>
      <c r="BI60" s="752">
        <f t="shared" si="15"/>
        <v>0</v>
      </c>
      <c r="BJ60" s="752">
        <f t="shared" si="2"/>
        <v>0</v>
      </c>
      <c r="BK60" s="752">
        <f t="shared" si="16"/>
        <v>0</v>
      </c>
      <c r="BL60" s="753">
        <f t="shared" si="17"/>
        <v>0</v>
      </c>
    </row>
    <row r="61" spans="1:64" x14ac:dyDescent="0.25">
      <c r="A61" s="1524"/>
      <c r="B61" s="514" t="s">
        <v>1265</v>
      </c>
      <c r="C61" s="1081" t="s">
        <v>1227</v>
      </c>
      <c r="D61" s="745">
        <f t="shared" si="3"/>
        <v>0</v>
      </c>
      <c r="E61" s="746">
        <v>0</v>
      </c>
      <c r="F61" s="746">
        <v>0</v>
      </c>
      <c r="G61" s="746">
        <v>0</v>
      </c>
      <c r="H61" s="746">
        <v>0</v>
      </c>
      <c r="I61" s="746">
        <v>0</v>
      </c>
      <c r="J61" s="746">
        <v>0</v>
      </c>
      <c r="K61" s="746">
        <v>0</v>
      </c>
      <c r="L61" s="746">
        <v>0</v>
      </c>
      <c r="M61" s="746">
        <v>0</v>
      </c>
      <c r="N61" s="746">
        <v>0</v>
      </c>
      <c r="O61" s="747">
        <v>0</v>
      </c>
      <c r="P61" s="745">
        <f t="shared" si="4"/>
        <v>0</v>
      </c>
      <c r="Q61" s="746">
        <v>0</v>
      </c>
      <c r="R61" s="746">
        <v>0</v>
      </c>
      <c r="S61" s="746">
        <v>0</v>
      </c>
      <c r="T61" s="746">
        <v>0</v>
      </c>
      <c r="U61" s="746">
        <v>0</v>
      </c>
      <c r="V61" s="746">
        <v>0</v>
      </c>
      <c r="W61" s="746">
        <v>0</v>
      </c>
      <c r="X61" s="746">
        <v>0</v>
      </c>
      <c r="Y61" s="746">
        <v>0</v>
      </c>
      <c r="Z61" s="746">
        <v>0</v>
      </c>
      <c r="AA61" s="747">
        <v>0</v>
      </c>
      <c r="AB61" s="745">
        <f t="shared" si="5"/>
        <v>0</v>
      </c>
      <c r="AC61" s="746">
        <v>0</v>
      </c>
      <c r="AD61" s="746">
        <v>0</v>
      </c>
      <c r="AE61" s="746">
        <v>0</v>
      </c>
      <c r="AF61" s="746">
        <v>0</v>
      </c>
      <c r="AG61" s="746">
        <v>0</v>
      </c>
      <c r="AH61" s="746">
        <v>0</v>
      </c>
      <c r="AI61" s="746">
        <v>0</v>
      </c>
      <c r="AJ61" s="746">
        <v>0</v>
      </c>
      <c r="AK61" s="746">
        <v>0</v>
      </c>
      <c r="AL61" s="746">
        <v>0</v>
      </c>
      <c r="AM61" s="747">
        <v>0</v>
      </c>
      <c r="AN61" s="745">
        <f t="shared" si="6"/>
        <v>0</v>
      </c>
      <c r="AO61" s="746">
        <v>0</v>
      </c>
      <c r="AP61" s="746">
        <v>0</v>
      </c>
      <c r="AQ61" s="746">
        <v>0</v>
      </c>
      <c r="AR61" s="746">
        <v>0</v>
      </c>
      <c r="AS61" s="746">
        <v>0</v>
      </c>
      <c r="AT61" s="746">
        <v>0</v>
      </c>
      <c r="AU61" s="746">
        <v>0</v>
      </c>
      <c r="AV61" s="746">
        <v>0</v>
      </c>
      <c r="AW61" s="746">
        <v>0</v>
      </c>
      <c r="AX61" s="746">
        <v>0</v>
      </c>
      <c r="AY61" s="746">
        <v>0</v>
      </c>
      <c r="AZ61" s="748">
        <v>0</v>
      </c>
      <c r="BA61" s="749">
        <f t="shared" si="7"/>
        <v>0</v>
      </c>
      <c r="BB61" s="752">
        <f t="shared" si="8"/>
        <v>0</v>
      </c>
      <c r="BC61" s="752">
        <f t="shared" si="9"/>
        <v>0</v>
      </c>
      <c r="BD61" s="752">
        <f t="shared" si="10"/>
        <v>0</v>
      </c>
      <c r="BE61" s="752">
        <f t="shared" si="11"/>
        <v>0</v>
      </c>
      <c r="BF61" s="752">
        <f t="shared" si="12"/>
        <v>0</v>
      </c>
      <c r="BG61" s="752">
        <f t="shared" si="13"/>
        <v>0</v>
      </c>
      <c r="BH61" s="752">
        <f t="shared" si="14"/>
        <v>0</v>
      </c>
      <c r="BI61" s="752">
        <f t="shared" si="15"/>
        <v>0</v>
      </c>
      <c r="BJ61" s="752">
        <f t="shared" si="2"/>
        <v>0</v>
      </c>
      <c r="BK61" s="752">
        <f t="shared" si="16"/>
        <v>0</v>
      </c>
      <c r="BL61" s="753">
        <f t="shared" si="17"/>
        <v>0</v>
      </c>
    </row>
    <row r="62" spans="1:64" x14ac:dyDescent="0.25">
      <c r="A62" s="1524"/>
      <c r="B62" s="514" t="s">
        <v>1266</v>
      </c>
      <c r="C62" s="1081" t="s">
        <v>1228</v>
      </c>
      <c r="D62" s="745">
        <f t="shared" si="3"/>
        <v>0</v>
      </c>
      <c r="E62" s="746">
        <v>0</v>
      </c>
      <c r="F62" s="746">
        <v>0</v>
      </c>
      <c r="G62" s="746">
        <v>0</v>
      </c>
      <c r="H62" s="746">
        <v>0</v>
      </c>
      <c r="I62" s="746">
        <v>0</v>
      </c>
      <c r="J62" s="746">
        <v>0</v>
      </c>
      <c r="K62" s="746">
        <v>0</v>
      </c>
      <c r="L62" s="746">
        <v>0</v>
      </c>
      <c r="M62" s="746">
        <v>0</v>
      </c>
      <c r="N62" s="746">
        <v>0</v>
      </c>
      <c r="O62" s="747">
        <v>0</v>
      </c>
      <c r="P62" s="745">
        <f t="shared" si="4"/>
        <v>0</v>
      </c>
      <c r="Q62" s="746">
        <v>0</v>
      </c>
      <c r="R62" s="746">
        <v>0</v>
      </c>
      <c r="S62" s="746">
        <v>0</v>
      </c>
      <c r="T62" s="746">
        <v>0</v>
      </c>
      <c r="U62" s="746">
        <v>0</v>
      </c>
      <c r="V62" s="746">
        <v>0</v>
      </c>
      <c r="W62" s="746">
        <v>0</v>
      </c>
      <c r="X62" s="746">
        <v>0</v>
      </c>
      <c r="Y62" s="746">
        <v>0</v>
      </c>
      <c r="Z62" s="746">
        <v>0</v>
      </c>
      <c r="AA62" s="747">
        <v>0</v>
      </c>
      <c r="AB62" s="745">
        <f t="shared" si="5"/>
        <v>0</v>
      </c>
      <c r="AC62" s="746">
        <v>0</v>
      </c>
      <c r="AD62" s="746">
        <v>0</v>
      </c>
      <c r="AE62" s="746">
        <v>0</v>
      </c>
      <c r="AF62" s="746">
        <v>0</v>
      </c>
      <c r="AG62" s="746">
        <v>0</v>
      </c>
      <c r="AH62" s="746">
        <v>0</v>
      </c>
      <c r="AI62" s="746">
        <v>0</v>
      </c>
      <c r="AJ62" s="746">
        <v>0</v>
      </c>
      <c r="AK62" s="746">
        <v>0</v>
      </c>
      <c r="AL62" s="746">
        <v>0</v>
      </c>
      <c r="AM62" s="747">
        <v>0</v>
      </c>
      <c r="AN62" s="745">
        <f t="shared" si="6"/>
        <v>0</v>
      </c>
      <c r="AO62" s="746">
        <v>0</v>
      </c>
      <c r="AP62" s="746">
        <v>0</v>
      </c>
      <c r="AQ62" s="746">
        <v>0</v>
      </c>
      <c r="AR62" s="746">
        <v>0</v>
      </c>
      <c r="AS62" s="746">
        <v>0</v>
      </c>
      <c r="AT62" s="746">
        <v>0</v>
      </c>
      <c r="AU62" s="746">
        <v>0</v>
      </c>
      <c r="AV62" s="746">
        <v>0</v>
      </c>
      <c r="AW62" s="746">
        <v>0</v>
      </c>
      <c r="AX62" s="746">
        <v>0</v>
      </c>
      <c r="AY62" s="746">
        <v>0</v>
      </c>
      <c r="AZ62" s="748">
        <v>0</v>
      </c>
      <c r="BA62" s="749">
        <f t="shared" si="7"/>
        <v>0</v>
      </c>
      <c r="BB62" s="752">
        <f t="shared" si="8"/>
        <v>0</v>
      </c>
      <c r="BC62" s="752">
        <f t="shared" si="9"/>
        <v>0</v>
      </c>
      <c r="BD62" s="752">
        <f t="shared" si="10"/>
        <v>0</v>
      </c>
      <c r="BE62" s="752">
        <f t="shared" si="11"/>
        <v>0</v>
      </c>
      <c r="BF62" s="752">
        <f t="shared" si="12"/>
        <v>0</v>
      </c>
      <c r="BG62" s="752">
        <f t="shared" si="13"/>
        <v>0</v>
      </c>
      <c r="BH62" s="752">
        <f t="shared" si="14"/>
        <v>0</v>
      </c>
      <c r="BI62" s="752">
        <f t="shared" si="15"/>
        <v>0</v>
      </c>
      <c r="BJ62" s="752">
        <f t="shared" si="2"/>
        <v>0</v>
      </c>
      <c r="BK62" s="752">
        <f t="shared" si="16"/>
        <v>0</v>
      </c>
      <c r="BL62" s="753">
        <f t="shared" si="17"/>
        <v>0</v>
      </c>
    </row>
    <row r="63" spans="1:64" x14ac:dyDescent="0.25">
      <c r="A63" s="1524"/>
      <c r="B63" s="514" t="s">
        <v>1267</v>
      </c>
      <c r="C63" s="1081" t="s">
        <v>1229</v>
      </c>
      <c r="D63" s="745">
        <f t="shared" si="3"/>
        <v>17702.079999999998</v>
      </c>
      <c r="E63" s="746">
        <v>4262.66</v>
      </c>
      <c r="F63" s="746">
        <v>1253.5899999999999</v>
      </c>
      <c r="G63" s="746">
        <v>3954.71</v>
      </c>
      <c r="H63" s="746">
        <v>7604.24</v>
      </c>
      <c r="I63" s="746">
        <v>0</v>
      </c>
      <c r="J63" s="746">
        <v>0</v>
      </c>
      <c r="K63" s="746">
        <v>0</v>
      </c>
      <c r="L63" s="746">
        <v>626.88</v>
      </c>
      <c r="M63" s="746">
        <v>0</v>
      </c>
      <c r="N63" s="746">
        <v>0</v>
      </c>
      <c r="O63" s="747">
        <v>0</v>
      </c>
      <c r="P63" s="745">
        <f t="shared" si="4"/>
        <v>27571.29</v>
      </c>
      <c r="Q63" s="746">
        <v>3672.75</v>
      </c>
      <c r="R63" s="746">
        <v>1111.4100000000001</v>
      </c>
      <c r="S63" s="746">
        <v>14932.1</v>
      </c>
      <c r="T63" s="746">
        <v>7620.24</v>
      </c>
      <c r="U63" s="746">
        <v>0</v>
      </c>
      <c r="V63" s="746">
        <v>0</v>
      </c>
      <c r="W63" s="746">
        <v>0</v>
      </c>
      <c r="X63" s="746">
        <v>234.79</v>
      </c>
      <c r="Y63" s="746">
        <v>0</v>
      </c>
      <c r="Z63" s="746">
        <v>0</v>
      </c>
      <c r="AA63" s="747">
        <v>0</v>
      </c>
      <c r="AB63" s="745">
        <f t="shared" si="5"/>
        <v>15843.439999999999</v>
      </c>
      <c r="AC63" s="746">
        <v>6105.38</v>
      </c>
      <c r="AD63" s="746">
        <v>726.89</v>
      </c>
      <c r="AE63" s="746">
        <v>5688.78</v>
      </c>
      <c r="AF63" s="746">
        <v>3322.39</v>
      </c>
      <c r="AG63" s="746">
        <v>0</v>
      </c>
      <c r="AH63" s="746">
        <v>0</v>
      </c>
      <c r="AI63" s="746">
        <v>0</v>
      </c>
      <c r="AJ63" s="746">
        <v>0</v>
      </c>
      <c r="AK63" s="746">
        <v>0</v>
      </c>
      <c r="AL63" s="746">
        <v>0</v>
      </c>
      <c r="AM63" s="747">
        <v>0</v>
      </c>
      <c r="AN63" s="745">
        <f t="shared" si="6"/>
        <v>16030.33</v>
      </c>
      <c r="AO63" s="746">
        <v>4574.4799999999996</v>
      </c>
      <c r="AP63" s="746">
        <v>966.41</v>
      </c>
      <c r="AQ63" s="746">
        <v>5178.3599999999997</v>
      </c>
      <c r="AR63" s="746">
        <v>5003.2299999999996</v>
      </c>
      <c r="AS63" s="746">
        <v>0</v>
      </c>
      <c r="AT63" s="746">
        <v>0</v>
      </c>
      <c r="AU63" s="746">
        <v>0</v>
      </c>
      <c r="AV63" s="746">
        <v>301.29000000000002</v>
      </c>
      <c r="AW63" s="746">
        <v>6.56</v>
      </c>
      <c r="AX63" s="746">
        <v>0</v>
      </c>
      <c r="AY63" s="746">
        <v>0</v>
      </c>
      <c r="AZ63" s="748">
        <v>12048.669999999998</v>
      </c>
      <c r="BA63" s="749">
        <f t="shared" si="7"/>
        <v>89195.81</v>
      </c>
      <c r="BB63" s="752">
        <f t="shared" si="8"/>
        <v>18615.27</v>
      </c>
      <c r="BC63" s="752">
        <f t="shared" si="9"/>
        <v>4058.2999999999997</v>
      </c>
      <c r="BD63" s="752">
        <f t="shared" si="10"/>
        <v>29753.95</v>
      </c>
      <c r="BE63" s="752">
        <f t="shared" si="11"/>
        <v>23550.1</v>
      </c>
      <c r="BF63" s="752">
        <f t="shared" si="12"/>
        <v>0</v>
      </c>
      <c r="BG63" s="752">
        <f t="shared" si="13"/>
        <v>0</v>
      </c>
      <c r="BH63" s="752">
        <f t="shared" si="14"/>
        <v>0</v>
      </c>
      <c r="BI63" s="752">
        <f t="shared" si="15"/>
        <v>1162.96</v>
      </c>
      <c r="BJ63" s="752">
        <f t="shared" si="2"/>
        <v>6.56</v>
      </c>
      <c r="BK63" s="752">
        <f t="shared" si="16"/>
        <v>0</v>
      </c>
      <c r="BL63" s="753">
        <f t="shared" si="17"/>
        <v>0</v>
      </c>
    </row>
    <row r="64" spans="1:64" ht="18" customHeight="1" x14ac:dyDescent="0.25">
      <c r="A64" s="1524"/>
      <c r="B64" s="514" t="s">
        <v>1268</v>
      </c>
      <c r="C64" s="1081" t="s">
        <v>1230</v>
      </c>
      <c r="D64" s="745">
        <f t="shared" si="3"/>
        <v>0</v>
      </c>
      <c r="E64" s="746">
        <v>0</v>
      </c>
      <c r="F64" s="746">
        <v>0</v>
      </c>
      <c r="G64" s="746">
        <v>0</v>
      </c>
      <c r="H64" s="746">
        <v>0</v>
      </c>
      <c r="I64" s="746">
        <v>0</v>
      </c>
      <c r="J64" s="746">
        <v>0</v>
      </c>
      <c r="K64" s="746">
        <v>0</v>
      </c>
      <c r="L64" s="746">
        <v>0</v>
      </c>
      <c r="M64" s="746">
        <v>0</v>
      </c>
      <c r="N64" s="746">
        <v>0</v>
      </c>
      <c r="O64" s="747">
        <v>0</v>
      </c>
      <c r="P64" s="745">
        <f t="shared" si="4"/>
        <v>0</v>
      </c>
      <c r="Q64" s="746">
        <v>0</v>
      </c>
      <c r="R64" s="746">
        <v>0</v>
      </c>
      <c r="S64" s="746">
        <v>0</v>
      </c>
      <c r="T64" s="746">
        <v>0</v>
      </c>
      <c r="U64" s="746">
        <v>0</v>
      </c>
      <c r="V64" s="746">
        <v>0</v>
      </c>
      <c r="W64" s="746">
        <v>0</v>
      </c>
      <c r="X64" s="746">
        <v>0</v>
      </c>
      <c r="Y64" s="746">
        <v>0</v>
      </c>
      <c r="Z64" s="746">
        <v>0</v>
      </c>
      <c r="AA64" s="747">
        <v>0</v>
      </c>
      <c r="AB64" s="745">
        <f t="shared" si="5"/>
        <v>0</v>
      </c>
      <c r="AC64" s="746">
        <v>0</v>
      </c>
      <c r="AD64" s="746">
        <v>0</v>
      </c>
      <c r="AE64" s="746">
        <v>0</v>
      </c>
      <c r="AF64" s="746">
        <v>0</v>
      </c>
      <c r="AG64" s="746">
        <v>0</v>
      </c>
      <c r="AH64" s="746">
        <v>0</v>
      </c>
      <c r="AI64" s="746">
        <v>0</v>
      </c>
      <c r="AJ64" s="746">
        <v>0</v>
      </c>
      <c r="AK64" s="746">
        <v>0</v>
      </c>
      <c r="AL64" s="746">
        <v>0</v>
      </c>
      <c r="AM64" s="747">
        <v>0</v>
      </c>
      <c r="AN64" s="745">
        <f t="shared" si="6"/>
        <v>0</v>
      </c>
      <c r="AO64" s="746">
        <v>0</v>
      </c>
      <c r="AP64" s="746">
        <v>0</v>
      </c>
      <c r="AQ64" s="746">
        <v>0</v>
      </c>
      <c r="AR64" s="746">
        <v>0</v>
      </c>
      <c r="AS64" s="746">
        <v>0</v>
      </c>
      <c r="AT64" s="746">
        <v>0</v>
      </c>
      <c r="AU64" s="746">
        <v>0</v>
      </c>
      <c r="AV64" s="746">
        <v>0</v>
      </c>
      <c r="AW64" s="746">
        <v>0</v>
      </c>
      <c r="AX64" s="746">
        <v>0</v>
      </c>
      <c r="AY64" s="746">
        <v>0</v>
      </c>
      <c r="AZ64" s="748">
        <v>0</v>
      </c>
      <c r="BA64" s="749">
        <f t="shared" si="7"/>
        <v>0</v>
      </c>
      <c r="BB64" s="752">
        <f t="shared" si="8"/>
        <v>0</v>
      </c>
      <c r="BC64" s="752">
        <f t="shared" si="9"/>
        <v>0</v>
      </c>
      <c r="BD64" s="752">
        <f t="shared" si="10"/>
        <v>0</v>
      </c>
      <c r="BE64" s="752">
        <f t="shared" si="11"/>
        <v>0</v>
      </c>
      <c r="BF64" s="752">
        <f t="shared" si="12"/>
        <v>0</v>
      </c>
      <c r="BG64" s="752">
        <f t="shared" si="13"/>
        <v>0</v>
      </c>
      <c r="BH64" s="752">
        <f t="shared" si="14"/>
        <v>0</v>
      </c>
      <c r="BI64" s="752">
        <f t="shared" si="15"/>
        <v>0</v>
      </c>
      <c r="BJ64" s="752">
        <f t="shared" si="2"/>
        <v>0</v>
      </c>
      <c r="BK64" s="752">
        <f t="shared" si="16"/>
        <v>0</v>
      </c>
      <c r="BL64" s="753">
        <f t="shared" si="17"/>
        <v>0</v>
      </c>
    </row>
    <row r="65" spans="1:64" ht="15.75" customHeight="1" x14ac:dyDescent="0.25">
      <c r="A65" s="1524"/>
      <c r="B65" s="514" t="s">
        <v>1269</v>
      </c>
      <c r="C65" s="1081" t="s">
        <v>1231</v>
      </c>
      <c r="D65" s="745">
        <f t="shared" si="3"/>
        <v>0</v>
      </c>
      <c r="E65" s="746">
        <v>0</v>
      </c>
      <c r="F65" s="746">
        <v>0</v>
      </c>
      <c r="G65" s="746">
        <v>0</v>
      </c>
      <c r="H65" s="746">
        <v>0</v>
      </c>
      <c r="I65" s="746">
        <v>0</v>
      </c>
      <c r="J65" s="746">
        <v>0</v>
      </c>
      <c r="K65" s="746">
        <v>0</v>
      </c>
      <c r="L65" s="746">
        <v>0</v>
      </c>
      <c r="M65" s="746">
        <v>0</v>
      </c>
      <c r="N65" s="746">
        <v>0</v>
      </c>
      <c r="O65" s="747">
        <v>0</v>
      </c>
      <c r="P65" s="745">
        <f t="shared" si="4"/>
        <v>0</v>
      </c>
      <c r="Q65" s="746">
        <v>0</v>
      </c>
      <c r="R65" s="746">
        <v>0</v>
      </c>
      <c r="S65" s="746">
        <v>0</v>
      </c>
      <c r="T65" s="746">
        <v>0</v>
      </c>
      <c r="U65" s="746">
        <v>0</v>
      </c>
      <c r="V65" s="746">
        <v>0</v>
      </c>
      <c r="W65" s="746">
        <v>0</v>
      </c>
      <c r="X65" s="746">
        <v>0</v>
      </c>
      <c r="Y65" s="746">
        <v>0</v>
      </c>
      <c r="Z65" s="746">
        <v>0</v>
      </c>
      <c r="AA65" s="747">
        <v>0</v>
      </c>
      <c r="AB65" s="745">
        <f t="shared" si="5"/>
        <v>0</v>
      </c>
      <c r="AC65" s="746">
        <v>0</v>
      </c>
      <c r="AD65" s="746">
        <v>0</v>
      </c>
      <c r="AE65" s="746">
        <v>0</v>
      </c>
      <c r="AF65" s="746">
        <v>0</v>
      </c>
      <c r="AG65" s="746">
        <v>0</v>
      </c>
      <c r="AH65" s="746">
        <v>0</v>
      </c>
      <c r="AI65" s="746">
        <v>0</v>
      </c>
      <c r="AJ65" s="746">
        <v>0</v>
      </c>
      <c r="AK65" s="746">
        <v>0</v>
      </c>
      <c r="AL65" s="746">
        <v>0</v>
      </c>
      <c r="AM65" s="747">
        <v>0</v>
      </c>
      <c r="AN65" s="745">
        <f t="shared" si="6"/>
        <v>0</v>
      </c>
      <c r="AO65" s="746">
        <v>0</v>
      </c>
      <c r="AP65" s="746">
        <v>0</v>
      </c>
      <c r="AQ65" s="746">
        <v>0</v>
      </c>
      <c r="AR65" s="746">
        <v>0</v>
      </c>
      <c r="AS65" s="746">
        <v>0</v>
      </c>
      <c r="AT65" s="746">
        <v>0</v>
      </c>
      <c r="AU65" s="746">
        <v>0</v>
      </c>
      <c r="AV65" s="746">
        <v>0</v>
      </c>
      <c r="AW65" s="746">
        <v>0</v>
      </c>
      <c r="AX65" s="746">
        <v>0</v>
      </c>
      <c r="AY65" s="746">
        <v>0</v>
      </c>
      <c r="AZ65" s="748">
        <v>0</v>
      </c>
      <c r="BA65" s="749">
        <f t="shared" si="7"/>
        <v>0</v>
      </c>
      <c r="BB65" s="752">
        <f t="shared" si="8"/>
        <v>0</v>
      </c>
      <c r="BC65" s="752">
        <f t="shared" si="9"/>
        <v>0</v>
      </c>
      <c r="BD65" s="752">
        <f t="shared" si="10"/>
        <v>0</v>
      </c>
      <c r="BE65" s="752">
        <f t="shared" si="11"/>
        <v>0</v>
      </c>
      <c r="BF65" s="752">
        <f t="shared" si="12"/>
        <v>0</v>
      </c>
      <c r="BG65" s="752">
        <f t="shared" si="13"/>
        <v>0</v>
      </c>
      <c r="BH65" s="752">
        <f t="shared" si="14"/>
        <v>0</v>
      </c>
      <c r="BI65" s="752">
        <f t="shared" si="15"/>
        <v>0</v>
      </c>
      <c r="BJ65" s="752">
        <f t="shared" si="2"/>
        <v>0</v>
      </c>
      <c r="BK65" s="752">
        <f t="shared" si="16"/>
        <v>0</v>
      </c>
      <c r="BL65" s="753">
        <f t="shared" si="17"/>
        <v>0</v>
      </c>
    </row>
    <row r="66" spans="1:64" x14ac:dyDescent="0.25">
      <c r="A66" s="1524"/>
      <c r="B66" s="514" t="s">
        <v>1270</v>
      </c>
      <c r="C66" s="1081" t="s">
        <v>1232</v>
      </c>
      <c r="D66" s="745">
        <f t="shared" si="3"/>
        <v>0</v>
      </c>
      <c r="E66" s="746">
        <v>0</v>
      </c>
      <c r="F66" s="746">
        <v>0</v>
      </c>
      <c r="G66" s="746">
        <v>0</v>
      </c>
      <c r="H66" s="746">
        <v>0</v>
      </c>
      <c r="I66" s="746">
        <v>0</v>
      </c>
      <c r="J66" s="746">
        <v>0</v>
      </c>
      <c r="K66" s="746">
        <v>0</v>
      </c>
      <c r="L66" s="746">
        <v>0</v>
      </c>
      <c r="M66" s="746">
        <v>0</v>
      </c>
      <c r="N66" s="746">
        <v>0</v>
      </c>
      <c r="O66" s="747">
        <v>0</v>
      </c>
      <c r="P66" s="745">
        <f t="shared" si="4"/>
        <v>0</v>
      </c>
      <c r="Q66" s="746">
        <v>0</v>
      </c>
      <c r="R66" s="746">
        <v>0</v>
      </c>
      <c r="S66" s="746">
        <v>0</v>
      </c>
      <c r="T66" s="746">
        <v>0</v>
      </c>
      <c r="U66" s="746">
        <v>0</v>
      </c>
      <c r="V66" s="746">
        <v>0</v>
      </c>
      <c r="W66" s="746">
        <v>0</v>
      </c>
      <c r="X66" s="746">
        <v>0</v>
      </c>
      <c r="Y66" s="746">
        <v>0</v>
      </c>
      <c r="Z66" s="746">
        <v>0</v>
      </c>
      <c r="AA66" s="747">
        <v>0</v>
      </c>
      <c r="AB66" s="745">
        <f t="shared" si="5"/>
        <v>0</v>
      </c>
      <c r="AC66" s="746">
        <v>0</v>
      </c>
      <c r="AD66" s="746">
        <v>0</v>
      </c>
      <c r="AE66" s="746">
        <v>0</v>
      </c>
      <c r="AF66" s="746">
        <v>0</v>
      </c>
      <c r="AG66" s="746">
        <v>0</v>
      </c>
      <c r="AH66" s="746">
        <v>0</v>
      </c>
      <c r="AI66" s="746">
        <v>0</v>
      </c>
      <c r="AJ66" s="746">
        <v>0</v>
      </c>
      <c r="AK66" s="746">
        <v>0</v>
      </c>
      <c r="AL66" s="746">
        <v>0</v>
      </c>
      <c r="AM66" s="747">
        <v>0</v>
      </c>
      <c r="AN66" s="745">
        <f t="shared" si="6"/>
        <v>0</v>
      </c>
      <c r="AO66" s="746">
        <v>0</v>
      </c>
      <c r="AP66" s="746">
        <v>0</v>
      </c>
      <c r="AQ66" s="746">
        <v>0</v>
      </c>
      <c r="AR66" s="746">
        <v>0</v>
      </c>
      <c r="AS66" s="746">
        <v>0</v>
      </c>
      <c r="AT66" s="746">
        <v>0</v>
      </c>
      <c r="AU66" s="746">
        <v>0</v>
      </c>
      <c r="AV66" s="746">
        <v>0</v>
      </c>
      <c r="AW66" s="746">
        <v>0</v>
      </c>
      <c r="AX66" s="746">
        <v>0</v>
      </c>
      <c r="AY66" s="746">
        <v>0</v>
      </c>
      <c r="AZ66" s="748">
        <v>0</v>
      </c>
      <c r="BA66" s="749">
        <f t="shared" si="7"/>
        <v>0</v>
      </c>
      <c r="BB66" s="752">
        <f t="shared" si="8"/>
        <v>0</v>
      </c>
      <c r="BC66" s="752">
        <f t="shared" si="9"/>
        <v>0</v>
      </c>
      <c r="BD66" s="752">
        <f t="shared" si="10"/>
        <v>0</v>
      </c>
      <c r="BE66" s="752">
        <f t="shared" si="11"/>
        <v>0</v>
      </c>
      <c r="BF66" s="752">
        <f t="shared" si="12"/>
        <v>0</v>
      </c>
      <c r="BG66" s="752">
        <f t="shared" si="13"/>
        <v>0</v>
      </c>
      <c r="BH66" s="752">
        <f t="shared" si="14"/>
        <v>0</v>
      </c>
      <c r="BI66" s="752">
        <f t="shared" si="15"/>
        <v>0</v>
      </c>
      <c r="BJ66" s="752">
        <f t="shared" si="2"/>
        <v>0</v>
      </c>
      <c r="BK66" s="752">
        <f t="shared" si="16"/>
        <v>0</v>
      </c>
      <c r="BL66" s="753">
        <f t="shared" si="17"/>
        <v>0</v>
      </c>
    </row>
    <row r="67" spans="1:64" x14ac:dyDescent="0.25">
      <c r="A67" s="1524"/>
      <c r="B67" s="514" t="s">
        <v>1271</v>
      </c>
      <c r="C67" s="1081" t="s">
        <v>1233</v>
      </c>
      <c r="D67" s="745">
        <f t="shared" si="3"/>
        <v>0</v>
      </c>
      <c r="E67" s="746">
        <v>0</v>
      </c>
      <c r="F67" s="746">
        <v>0</v>
      </c>
      <c r="G67" s="746">
        <v>0</v>
      </c>
      <c r="H67" s="746">
        <v>0</v>
      </c>
      <c r="I67" s="746">
        <v>0</v>
      </c>
      <c r="J67" s="746">
        <v>0</v>
      </c>
      <c r="K67" s="746">
        <v>0</v>
      </c>
      <c r="L67" s="746">
        <v>0</v>
      </c>
      <c r="M67" s="746">
        <v>0</v>
      </c>
      <c r="N67" s="746">
        <v>0</v>
      </c>
      <c r="O67" s="747">
        <v>0</v>
      </c>
      <c r="P67" s="745">
        <f t="shared" si="4"/>
        <v>0</v>
      </c>
      <c r="Q67" s="746">
        <v>0</v>
      </c>
      <c r="R67" s="746">
        <v>0</v>
      </c>
      <c r="S67" s="746">
        <v>0</v>
      </c>
      <c r="T67" s="746">
        <v>0</v>
      </c>
      <c r="U67" s="746">
        <v>0</v>
      </c>
      <c r="V67" s="746">
        <v>0</v>
      </c>
      <c r="W67" s="746">
        <v>0</v>
      </c>
      <c r="X67" s="746">
        <v>0</v>
      </c>
      <c r="Y67" s="746">
        <v>0</v>
      </c>
      <c r="Z67" s="746">
        <v>0</v>
      </c>
      <c r="AA67" s="747">
        <v>0</v>
      </c>
      <c r="AB67" s="745">
        <f t="shared" si="5"/>
        <v>0</v>
      </c>
      <c r="AC67" s="746">
        <v>0</v>
      </c>
      <c r="AD67" s="746">
        <v>0</v>
      </c>
      <c r="AE67" s="746">
        <v>0</v>
      </c>
      <c r="AF67" s="746">
        <v>0</v>
      </c>
      <c r="AG67" s="746">
        <v>0</v>
      </c>
      <c r="AH67" s="746">
        <v>0</v>
      </c>
      <c r="AI67" s="746">
        <v>0</v>
      </c>
      <c r="AJ67" s="746">
        <v>0</v>
      </c>
      <c r="AK67" s="746">
        <v>0</v>
      </c>
      <c r="AL67" s="746">
        <v>0</v>
      </c>
      <c r="AM67" s="747">
        <v>0</v>
      </c>
      <c r="AN67" s="745">
        <f t="shared" si="6"/>
        <v>0</v>
      </c>
      <c r="AO67" s="746">
        <v>0</v>
      </c>
      <c r="AP67" s="746">
        <v>0</v>
      </c>
      <c r="AQ67" s="746">
        <v>0</v>
      </c>
      <c r="AR67" s="746">
        <v>0</v>
      </c>
      <c r="AS67" s="746">
        <v>0</v>
      </c>
      <c r="AT67" s="746">
        <v>0</v>
      </c>
      <c r="AU67" s="746">
        <v>0</v>
      </c>
      <c r="AV67" s="746">
        <v>0</v>
      </c>
      <c r="AW67" s="746">
        <v>0</v>
      </c>
      <c r="AX67" s="746">
        <v>0</v>
      </c>
      <c r="AY67" s="746">
        <v>0</v>
      </c>
      <c r="AZ67" s="748">
        <v>0</v>
      </c>
      <c r="BA67" s="749">
        <f t="shared" si="7"/>
        <v>0</v>
      </c>
      <c r="BB67" s="752">
        <f t="shared" si="8"/>
        <v>0</v>
      </c>
      <c r="BC67" s="752">
        <f t="shared" si="9"/>
        <v>0</v>
      </c>
      <c r="BD67" s="752">
        <f t="shared" si="10"/>
        <v>0</v>
      </c>
      <c r="BE67" s="752">
        <f t="shared" si="11"/>
        <v>0</v>
      </c>
      <c r="BF67" s="752">
        <f t="shared" si="12"/>
        <v>0</v>
      </c>
      <c r="BG67" s="752">
        <f t="shared" si="13"/>
        <v>0</v>
      </c>
      <c r="BH67" s="752">
        <f t="shared" si="14"/>
        <v>0</v>
      </c>
      <c r="BI67" s="752">
        <f t="shared" si="15"/>
        <v>0</v>
      </c>
      <c r="BJ67" s="752">
        <f t="shared" si="2"/>
        <v>0</v>
      </c>
      <c r="BK67" s="752">
        <f t="shared" si="16"/>
        <v>0</v>
      </c>
      <c r="BL67" s="753">
        <f t="shared" si="17"/>
        <v>0</v>
      </c>
    </row>
    <row r="68" spans="1:64" x14ac:dyDescent="0.25">
      <c r="A68" s="1524"/>
      <c r="B68" s="514" t="s">
        <v>1272</v>
      </c>
      <c r="C68" s="1081" t="s">
        <v>1234</v>
      </c>
      <c r="D68" s="745">
        <f t="shared" si="3"/>
        <v>0</v>
      </c>
      <c r="E68" s="746">
        <v>0</v>
      </c>
      <c r="F68" s="746">
        <v>0</v>
      </c>
      <c r="G68" s="746">
        <v>0</v>
      </c>
      <c r="H68" s="746">
        <v>0</v>
      </c>
      <c r="I68" s="746">
        <v>0</v>
      </c>
      <c r="J68" s="746">
        <v>0</v>
      </c>
      <c r="K68" s="746">
        <v>0</v>
      </c>
      <c r="L68" s="746">
        <v>0</v>
      </c>
      <c r="M68" s="746">
        <v>0</v>
      </c>
      <c r="N68" s="746">
        <v>0</v>
      </c>
      <c r="O68" s="747">
        <v>0</v>
      </c>
      <c r="P68" s="745">
        <f t="shared" si="4"/>
        <v>0</v>
      </c>
      <c r="Q68" s="746">
        <v>0</v>
      </c>
      <c r="R68" s="746">
        <v>0</v>
      </c>
      <c r="S68" s="746">
        <v>0</v>
      </c>
      <c r="T68" s="746">
        <v>0</v>
      </c>
      <c r="U68" s="746">
        <v>0</v>
      </c>
      <c r="V68" s="746">
        <v>0</v>
      </c>
      <c r="W68" s="746">
        <v>0</v>
      </c>
      <c r="X68" s="746">
        <v>0</v>
      </c>
      <c r="Y68" s="746">
        <v>0</v>
      </c>
      <c r="Z68" s="746">
        <v>0</v>
      </c>
      <c r="AA68" s="747">
        <v>0</v>
      </c>
      <c r="AB68" s="745">
        <f t="shared" si="5"/>
        <v>0</v>
      </c>
      <c r="AC68" s="746">
        <v>0</v>
      </c>
      <c r="AD68" s="746">
        <v>0</v>
      </c>
      <c r="AE68" s="746">
        <v>0</v>
      </c>
      <c r="AF68" s="746">
        <v>0</v>
      </c>
      <c r="AG68" s="746">
        <v>0</v>
      </c>
      <c r="AH68" s="746">
        <v>0</v>
      </c>
      <c r="AI68" s="746">
        <v>0</v>
      </c>
      <c r="AJ68" s="746">
        <v>0</v>
      </c>
      <c r="AK68" s="746">
        <v>0</v>
      </c>
      <c r="AL68" s="746">
        <v>0</v>
      </c>
      <c r="AM68" s="747">
        <v>0</v>
      </c>
      <c r="AN68" s="745">
        <f t="shared" si="6"/>
        <v>0</v>
      </c>
      <c r="AO68" s="746">
        <v>0</v>
      </c>
      <c r="AP68" s="746">
        <v>0</v>
      </c>
      <c r="AQ68" s="746">
        <v>0</v>
      </c>
      <c r="AR68" s="746">
        <v>0</v>
      </c>
      <c r="AS68" s="746">
        <v>0</v>
      </c>
      <c r="AT68" s="746">
        <v>0</v>
      </c>
      <c r="AU68" s="746">
        <v>0</v>
      </c>
      <c r="AV68" s="746">
        <v>0</v>
      </c>
      <c r="AW68" s="746">
        <v>0</v>
      </c>
      <c r="AX68" s="746">
        <v>0</v>
      </c>
      <c r="AY68" s="746">
        <v>0</v>
      </c>
      <c r="AZ68" s="748">
        <v>0</v>
      </c>
      <c r="BA68" s="749">
        <f t="shared" ref="BA68:BA76" si="18">SUM(BB68:BL68)+AZ68</f>
        <v>0</v>
      </c>
      <c r="BB68" s="752">
        <f t="shared" ref="BB68:BH73" si="19">E68+Q68+AC68+AO68</f>
        <v>0</v>
      </c>
      <c r="BC68" s="752">
        <f t="shared" si="19"/>
        <v>0</v>
      </c>
      <c r="BD68" s="752">
        <f t="shared" si="19"/>
        <v>0</v>
      </c>
      <c r="BE68" s="752">
        <f t="shared" si="19"/>
        <v>0</v>
      </c>
      <c r="BF68" s="752">
        <f t="shared" si="19"/>
        <v>0</v>
      </c>
      <c r="BG68" s="752">
        <f t="shared" si="19"/>
        <v>0</v>
      </c>
      <c r="BH68" s="752">
        <f t="shared" si="19"/>
        <v>0</v>
      </c>
      <c r="BI68" s="752">
        <f t="shared" si="2"/>
        <v>0</v>
      </c>
      <c r="BJ68" s="752">
        <f t="shared" si="2"/>
        <v>0</v>
      </c>
      <c r="BK68" s="752">
        <f t="shared" ref="BK68:BK76" si="20">N68+Z68+AL68+AX68</f>
        <v>0</v>
      </c>
      <c r="BL68" s="753">
        <f t="shared" ref="BL68:BL76" si="21">O68+AA68+AM68+AY68</f>
        <v>0</v>
      </c>
    </row>
    <row r="69" spans="1:64" x14ac:dyDescent="0.25">
      <c r="A69" s="1524"/>
      <c r="B69" s="514" t="s">
        <v>1273</v>
      </c>
      <c r="C69" s="1081" t="s">
        <v>1235</v>
      </c>
      <c r="D69" s="745">
        <f t="shared" si="3"/>
        <v>0</v>
      </c>
      <c r="E69" s="746">
        <v>0</v>
      </c>
      <c r="F69" s="746">
        <v>0</v>
      </c>
      <c r="G69" s="746">
        <v>0</v>
      </c>
      <c r="H69" s="746">
        <v>0</v>
      </c>
      <c r="I69" s="746">
        <v>0</v>
      </c>
      <c r="J69" s="746">
        <v>0</v>
      </c>
      <c r="K69" s="746">
        <v>0</v>
      </c>
      <c r="L69" s="746">
        <v>0</v>
      </c>
      <c r="M69" s="746">
        <v>0</v>
      </c>
      <c r="N69" s="746">
        <v>0</v>
      </c>
      <c r="O69" s="747">
        <v>0</v>
      </c>
      <c r="P69" s="745">
        <f t="shared" si="4"/>
        <v>0</v>
      </c>
      <c r="Q69" s="746">
        <v>0</v>
      </c>
      <c r="R69" s="746">
        <v>0</v>
      </c>
      <c r="S69" s="746">
        <v>0</v>
      </c>
      <c r="T69" s="746">
        <v>0</v>
      </c>
      <c r="U69" s="746">
        <v>0</v>
      </c>
      <c r="V69" s="746">
        <v>0</v>
      </c>
      <c r="W69" s="746">
        <v>0</v>
      </c>
      <c r="X69" s="746">
        <v>0</v>
      </c>
      <c r="Y69" s="746">
        <v>0</v>
      </c>
      <c r="Z69" s="746">
        <v>0</v>
      </c>
      <c r="AA69" s="747">
        <v>0</v>
      </c>
      <c r="AB69" s="745">
        <f t="shared" si="5"/>
        <v>0</v>
      </c>
      <c r="AC69" s="746">
        <v>0</v>
      </c>
      <c r="AD69" s="746">
        <v>0</v>
      </c>
      <c r="AE69" s="746">
        <v>0</v>
      </c>
      <c r="AF69" s="746">
        <v>0</v>
      </c>
      <c r="AG69" s="746">
        <v>0</v>
      </c>
      <c r="AH69" s="746">
        <v>0</v>
      </c>
      <c r="AI69" s="746">
        <v>0</v>
      </c>
      <c r="AJ69" s="746">
        <v>0</v>
      </c>
      <c r="AK69" s="746">
        <v>0</v>
      </c>
      <c r="AL69" s="746">
        <v>0</v>
      </c>
      <c r="AM69" s="747">
        <v>0</v>
      </c>
      <c r="AN69" s="745">
        <f t="shared" si="6"/>
        <v>0</v>
      </c>
      <c r="AO69" s="746">
        <v>0</v>
      </c>
      <c r="AP69" s="746">
        <v>0</v>
      </c>
      <c r="AQ69" s="746">
        <v>0</v>
      </c>
      <c r="AR69" s="746">
        <v>0</v>
      </c>
      <c r="AS69" s="746">
        <v>0</v>
      </c>
      <c r="AT69" s="746">
        <v>0</v>
      </c>
      <c r="AU69" s="746">
        <v>0</v>
      </c>
      <c r="AV69" s="746">
        <v>0</v>
      </c>
      <c r="AW69" s="746">
        <v>0</v>
      </c>
      <c r="AX69" s="746">
        <v>0</v>
      </c>
      <c r="AY69" s="746">
        <v>0</v>
      </c>
      <c r="AZ69" s="748">
        <v>0</v>
      </c>
      <c r="BA69" s="749">
        <f t="shared" si="18"/>
        <v>0</v>
      </c>
      <c r="BB69" s="752">
        <f t="shared" si="19"/>
        <v>0</v>
      </c>
      <c r="BC69" s="752">
        <f t="shared" si="19"/>
        <v>0</v>
      </c>
      <c r="BD69" s="752">
        <f t="shared" si="19"/>
        <v>0</v>
      </c>
      <c r="BE69" s="752">
        <f t="shared" si="19"/>
        <v>0</v>
      </c>
      <c r="BF69" s="752">
        <f t="shared" si="19"/>
        <v>0</v>
      </c>
      <c r="BG69" s="752">
        <f t="shared" si="19"/>
        <v>0</v>
      </c>
      <c r="BH69" s="752">
        <f t="shared" si="19"/>
        <v>0</v>
      </c>
      <c r="BI69" s="752">
        <f t="shared" si="2"/>
        <v>0</v>
      </c>
      <c r="BJ69" s="752">
        <f t="shared" si="2"/>
        <v>0</v>
      </c>
      <c r="BK69" s="752">
        <f t="shared" si="20"/>
        <v>0</v>
      </c>
      <c r="BL69" s="753">
        <f t="shared" si="21"/>
        <v>0</v>
      </c>
    </row>
    <row r="70" spans="1:64" x14ac:dyDescent="0.25">
      <c r="A70" s="1524"/>
      <c r="B70" s="514" t="s">
        <v>1274</v>
      </c>
      <c r="C70" s="1081" t="s">
        <v>1236</v>
      </c>
      <c r="D70" s="745">
        <f t="shared" si="3"/>
        <v>0</v>
      </c>
      <c r="E70" s="746">
        <v>0</v>
      </c>
      <c r="F70" s="746">
        <v>0</v>
      </c>
      <c r="G70" s="746">
        <v>0</v>
      </c>
      <c r="H70" s="746">
        <v>0</v>
      </c>
      <c r="I70" s="746">
        <v>0</v>
      </c>
      <c r="J70" s="746">
        <v>0</v>
      </c>
      <c r="K70" s="746">
        <v>0</v>
      </c>
      <c r="L70" s="746">
        <v>0</v>
      </c>
      <c r="M70" s="746">
        <v>0</v>
      </c>
      <c r="N70" s="746">
        <v>0</v>
      </c>
      <c r="O70" s="747">
        <v>0</v>
      </c>
      <c r="P70" s="745">
        <f t="shared" si="4"/>
        <v>0</v>
      </c>
      <c r="Q70" s="746">
        <v>0</v>
      </c>
      <c r="R70" s="746">
        <v>0</v>
      </c>
      <c r="S70" s="746">
        <v>0</v>
      </c>
      <c r="T70" s="746">
        <v>0</v>
      </c>
      <c r="U70" s="746">
        <v>0</v>
      </c>
      <c r="V70" s="746">
        <v>0</v>
      </c>
      <c r="W70" s="746">
        <v>0</v>
      </c>
      <c r="X70" s="746">
        <v>0</v>
      </c>
      <c r="Y70" s="746">
        <v>0</v>
      </c>
      <c r="Z70" s="746">
        <v>0</v>
      </c>
      <c r="AA70" s="747">
        <v>0</v>
      </c>
      <c r="AB70" s="745">
        <f t="shared" si="5"/>
        <v>0</v>
      </c>
      <c r="AC70" s="746">
        <v>0</v>
      </c>
      <c r="AD70" s="746">
        <v>0</v>
      </c>
      <c r="AE70" s="746">
        <v>0</v>
      </c>
      <c r="AF70" s="746">
        <v>0</v>
      </c>
      <c r="AG70" s="746">
        <v>0</v>
      </c>
      <c r="AH70" s="746">
        <v>0</v>
      </c>
      <c r="AI70" s="746">
        <v>0</v>
      </c>
      <c r="AJ70" s="746">
        <v>0</v>
      </c>
      <c r="AK70" s="746">
        <v>0</v>
      </c>
      <c r="AL70" s="746">
        <v>0</v>
      </c>
      <c r="AM70" s="747">
        <v>0</v>
      </c>
      <c r="AN70" s="745">
        <f t="shared" si="6"/>
        <v>0</v>
      </c>
      <c r="AO70" s="746">
        <v>0</v>
      </c>
      <c r="AP70" s="746">
        <v>0</v>
      </c>
      <c r="AQ70" s="746">
        <v>0</v>
      </c>
      <c r="AR70" s="746">
        <v>0</v>
      </c>
      <c r="AS70" s="746">
        <v>0</v>
      </c>
      <c r="AT70" s="746">
        <v>0</v>
      </c>
      <c r="AU70" s="746">
        <v>0</v>
      </c>
      <c r="AV70" s="746">
        <v>0</v>
      </c>
      <c r="AW70" s="746">
        <v>0</v>
      </c>
      <c r="AX70" s="746">
        <v>0</v>
      </c>
      <c r="AY70" s="746">
        <v>0</v>
      </c>
      <c r="AZ70" s="748">
        <v>0</v>
      </c>
      <c r="BA70" s="749">
        <f t="shared" si="18"/>
        <v>0</v>
      </c>
      <c r="BB70" s="752">
        <f t="shared" si="19"/>
        <v>0</v>
      </c>
      <c r="BC70" s="752">
        <f t="shared" si="19"/>
        <v>0</v>
      </c>
      <c r="BD70" s="752">
        <f t="shared" si="19"/>
        <v>0</v>
      </c>
      <c r="BE70" s="752">
        <f t="shared" si="19"/>
        <v>0</v>
      </c>
      <c r="BF70" s="752">
        <f t="shared" si="19"/>
        <v>0</v>
      </c>
      <c r="BG70" s="752">
        <f t="shared" si="19"/>
        <v>0</v>
      </c>
      <c r="BH70" s="752">
        <f t="shared" si="19"/>
        <v>0</v>
      </c>
      <c r="BI70" s="752">
        <f t="shared" si="2"/>
        <v>0</v>
      </c>
      <c r="BJ70" s="752">
        <f t="shared" si="2"/>
        <v>0</v>
      </c>
      <c r="BK70" s="752">
        <f t="shared" si="20"/>
        <v>0</v>
      </c>
      <c r="BL70" s="753">
        <f t="shared" si="21"/>
        <v>0</v>
      </c>
    </row>
    <row r="71" spans="1:64" x14ac:dyDescent="0.25">
      <c r="A71" s="1524"/>
      <c r="B71" s="514" t="s">
        <v>1275</v>
      </c>
      <c r="C71" s="1081" t="s">
        <v>1237</v>
      </c>
      <c r="D71" s="745">
        <f t="shared" si="3"/>
        <v>0</v>
      </c>
      <c r="E71" s="746">
        <v>0</v>
      </c>
      <c r="F71" s="746">
        <v>0</v>
      </c>
      <c r="G71" s="746">
        <v>0</v>
      </c>
      <c r="H71" s="746">
        <v>0</v>
      </c>
      <c r="I71" s="746">
        <v>0</v>
      </c>
      <c r="J71" s="746">
        <v>0</v>
      </c>
      <c r="K71" s="746">
        <v>0</v>
      </c>
      <c r="L71" s="746">
        <v>0</v>
      </c>
      <c r="M71" s="746">
        <v>0</v>
      </c>
      <c r="N71" s="746">
        <v>0</v>
      </c>
      <c r="O71" s="747">
        <v>0</v>
      </c>
      <c r="P71" s="745">
        <f t="shared" si="4"/>
        <v>0</v>
      </c>
      <c r="Q71" s="746">
        <v>0</v>
      </c>
      <c r="R71" s="746">
        <v>0</v>
      </c>
      <c r="S71" s="746">
        <v>0</v>
      </c>
      <c r="T71" s="746">
        <v>0</v>
      </c>
      <c r="U71" s="746">
        <v>0</v>
      </c>
      <c r="V71" s="746">
        <v>0</v>
      </c>
      <c r="W71" s="746">
        <v>0</v>
      </c>
      <c r="X71" s="746">
        <v>0</v>
      </c>
      <c r="Y71" s="746">
        <v>0</v>
      </c>
      <c r="Z71" s="746">
        <v>0</v>
      </c>
      <c r="AA71" s="747">
        <v>0</v>
      </c>
      <c r="AB71" s="745">
        <f t="shared" si="5"/>
        <v>0</v>
      </c>
      <c r="AC71" s="746">
        <v>0</v>
      </c>
      <c r="AD71" s="746">
        <v>0</v>
      </c>
      <c r="AE71" s="746">
        <v>0</v>
      </c>
      <c r="AF71" s="746">
        <v>0</v>
      </c>
      <c r="AG71" s="746">
        <v>0</v>
      </c>
      <c r="AH71" s="746">
        <v>0</v>
      </c>
      <c r="AI71" s="746">
        <v>0</v>
      </c>
      <c r="AJ71" s="746">
        <v>0</v>
      </c>
      <c r="AK71" s="746">
        <v>0</v>
      </c>
      <c r="AL71" s="746">
        <v>0</v>
      </c>
      <c r="AM71" s="747">
        <v>0</v>
      </c>
      <c r="AN71" s="745">
        <f t="shared" si="6"/>
        <v>0</v>
      </c>
      <c r="AO71" s="746">
        <v>0</v>
      </c>
      <c r="AP71" s="746">
        <v>0</v>
      </c>
      <c r="AQ71" s="746">
        <v>0</v>
      </c>
      <c r="AR71" s="746">
        <v>0</v>
      </c>
      <c r="AS71" s="746">
        <v>0</v>
      </c>
      <c r="AT71" s="746">
        <v>0</v>
      </c>
      <c r="AU71" s="746">
        <v>0</v>
      </c>
      <c r="AV71" s="746">
        <v>0</v>
      </c>
      <c r="AW71" s="746">
        <v>0</v>
      </c>
      <c r="AX71" s="746">
        <v>0</v>
      </c>
      <c r="AY71" s="746">
        <v>0</v>
      </c>
      <c r="AZ71" s="748">
        <v>0</v>
      </c>
      <c r="BA71" s="749">
        <f t="shared" si="18"/>
        <v>0</v>
      </c>
      <c r="BB71" s="752">
        <f t="shared" si="19"/>
        <v>0</v>
      </c>
      <c r="BC71" s="752">
        <f t="shared" si="19"/>
        <v>0</v>
      </c>
      <c r="BD71" s="752">
        <f t="shared" si="19"/>
        <v>0</v>
      </c>
      <c r="BE71" s="752">
        <f t="shared" si="19"/>
        <v>0</v>
      </c>
      <c r="BF71" s="752">
        <f t="shared" si="19"/>
        <v>0</v>
      </c>
      <c r="BG71" s="752">
        <f t="shared" si="19"/>
        <v>0</v>
      </c>
      <c r="BH71" s="752">
        <f t="shared" si="19"/>
        <v>0</v>
      </c>
      <c r="BI71" s="752">
        <f t="shared" si="2"/>
        <v>0</v>
      </c>
      <c r="BJ71" s="752">
        <f t="shared" si="2"/>
        <v>0</v>
      </c>
      <c r="BK71" s="752">
        <f t="shared" si="20"/>
        <v>0</v>
      </c>
      <c r="BL71" s="753">
        <f t="shared" si="21"/>
        <v>0</v>
      </c>
    </row>
    <row r="72" spans="1:64" x14ac:dyDescent="0.25">
      <c r="A72" s="1524"/>
      <c r="B72" s="514" t="s">
        <v>1276</v>
      </c>
      <c r="C72" s="1081" t="s">
        <v>1238</v>
      </c>
      <c r="D72" s="745">
        <f t="shared" si="3"/>
        <v>0</v>
      </c>
      <c r="E72" s="746">
        <v>0</v>
      </c>
      <c r="F72" s="746">
        <v>0</v>
      </c>
      <c r="G72" s="746">
        <v>0</v>
      </c>
      <c r="H72" s="746">
        <v>0</v>
      </c>
      <c r="I72" s="746">
        <v>0</v>
      </c>
      <c r="J72" s="746">
        <v>0</v>
      </c>
      <c r="K72" s="746">
        <v>0</v>
      </c>
      <c r="L72" s="746">
        <v>0</v>
      </c>
      <c r="M72" s="746">
        <v>0</v>
      </c>
      <c r="N72" s="746">
        <v>0</v>
      </c>
      <c r="O72" s="747">
        <v>0</v>
      </c>
      <c r="P72" s="745">
        <f t="shared" si="4"/>
        <v>0</v>
      </c>
      <c r="Q72" s="746">
        <v>0</v>
      </c>
      <c r="R72" s="746">
        <v>0</v>
      </c>
      <c r="S72" s="746">
        <v>0</v>
      </c>
      <c r="T72" s="746">
        <v>0</v>
      </c>
      <c r="U72" s="746">
        <v>0</v>
      </c>
      <c r="V72" s="746">
        <v>0</v>
      </c>
      <c r="W72" s="746">
        <v>0</v>
      </c>
      <c r="X72" s="746">
        <v>0</v>
      </c>
      <c r="Y72" s="746">
        <v>0</v>
      </c>
      <c r="Z72" s="746">
        <v>0</v>
      </c>
      <c r="AA72" s="747">
        <v>0</v>
      </c>
      <c r="AB72" s="745">
        <f t="shared" si="5"/>
        <v>0</v>
      </c>
      <c r="AC72" s="746">
        <v>0</v>
      </c>
      <c r="AD72" s="746">
        <v>0</v>
      </c>
      <c r="AE72" s="746">
        <v>0</v>
      </c>
      <c r="AF72" s="746">
        <v>0</v>
      </c>
      <c r="AG72" s="746">
        <v>0</v>
      </c>
      <c r="AH72" s="746">
        <v>0</v>
      </c>
      <c r="AI72" s="746">
        <v>0</v>
      </c>
      <c r="AJ72" s="746">
        <v>0</v>
      </c>
      <c r="AK72" s="746">
        <v>0</v>
      </c>
      <c r="AL72" s="746">
        <v>0</v>
      </c>
      <c r="AM72" s="747">
        <v>0</v>
      </c>
      <c r="AN72" s="745">
        <f t="shared" si="6"/>
        <v>0</v>
      </c>
      <c r="AO72" s="746">
        <v>0</v>
      </c>
      <c r="AP72" s="746">
        <v>0</v>
      </c>
      <c r="AQ72" s="746">
        <v>0</v>
      </c>
      <c r="AR72" s="746">
        <v>0</v>
      </c>
      <c r="AS72" s="746">
        <v>0</v>
      </c>
      <c r="AT72" s="746">
        <v>0</v>
      </c>
      <c r="AU72" s="746">
        <v>0</v>
      </c>
      <c r="AV72" s="746">
        <v>0</v>
      </c>
      <c r="AW72" s="746">
        <v>0</v>
      </c>
      <c r="AX72" s="746">
        <v>0</v>
      </c>
      <c r="AY72" s="746">
        <v>0</v>
      </c>
      <c r="AZ72" s="748">
        <v>0</v>
      </c>
      <c r="BA72" s="749">
        <f t="shared" si="18"/>
        <v>0</v>
      </c>
      <c r="BB72" s="752">
        <f t="shared" si="19"/>
        <v>0</v>
      </c>
      <c r="BC72" s="752">
        <f t="shared" si="19"/>
        <v>0</v>
      </c>
      <c r="BD72" s="752">
        <f t="shared" si="19"/>
        <v>0</v>
      </c>
      <c r="BE72" s="752">
        <f t="shared" si="19"/>
        <v>0</v>
      </c>
      <c r="BF72" s="752">
        <f t="shared" si="19"/>
        <v>0</v>
      </c>
      <c r="BG72" s="752">
        <f t="shared" si="19"/>
        <v>0</v>
      </c>
      <c r="BH72" s="752">
        <f t="shared" si="19"/>
        <v>0</v>
      </c>
      <c r="BI72" s="752">
        <f t="shared" si="2"/>
        <v>0</v>
      </c>
      <c r="BJ72" s="752">
        <f t="shared" si="2"/>
        <v>0</v>
      </c>
      <c r="BK72" s="752">
        <f t="shared" si="20"/>
        <v>0</v>
      </c>
      <c r="BL72" s="753">
        <f t="shared" si="21"/>
        <v>0</v>
      </c>
    </row>
    <row r="73" spans="1:64" x14ac:dyDescent="0.25">
      <c r="A73" s="1524"/>
      <c r="B73" s="514" t="s">
        <v>1277</v>
      </c>
      <c r="C73" s="1081" t="s">
        <v>1239</v>
      </c>
      <c r="D73" s="745">
        <f t="shared" si="3"/>
        <v>0</v>
      </c>
      <c r="E73" s="746">
        <v>0</v>
      </c>
      <c r="F73" s="746">
        <v>0</v>
      </c>
      <c r="G73" s="746">
        <v>0</v>
      </c>
      <c r="H73" s="746">
        <v>0</v>
      </c>
      <c r="I73" s="746">
        <v>0</v>
      </c>
      <c r="J73" s="746">
        <v>0</v>
      </c>
      <c r="K73" s="746">
        <v>0</v>
      </c>
      <c r="L73" s="746">
        <v>0</v>
      </c>
      <c r="M73" s="746">
        <v>0</v>
      </c>
      <c r="N73" s="746">
        <v>0</v>
      </c>
      <c r="O73" s="747">
        <v>0</v>
      </c>
      <c r="P73" s="745">
        <f t="shared" si="4"/>
        <v>0</v>
      </c>
      <c r="Q73" s="746">
        <v>0</v>
      </c>
      <c r="R73" s="746">
        <v>0</v>
      </c>
      <c r="S73" s="746">
        <v>0</v>
      </c>
      <c r="T73" s="746">
        <v>0</v>
      </c>
      <c r="U73" s="746">
        <v>0</v>
      </c>
      <c r="V73" s="746">
        <v>0</v>
      </c>
      <c r="W73" s="746">
        <v>0</v>
      </c>
      <c r="X73" s="746">
        <v>0</v>
      </c>
      <c r="Y73" s="746">
        <v>0</v>
      </c>
      <c r="Z73" s="746">
        <v>0</v>
      </c>
      <c r="AA73" s="747">
        <v>0</v>
      </c>
      <c r="AB73" s="745">
        <f t="shared" si="5"/>
        <v>0</v>
      </c>
      <c r="AC73" s="746">
        <v>0</v>
      </c>
      <c r="AD73" s="746">
        <v>0</v>
      </c>
      <c r="AE73" s="746">
        <v>0</v>
      </c>
      <c r="AF73" s="746">
        <v>0</v>
      </c>
      <c r="AG73" s="746">
        <v>0</v>
      </c>
      <c r="AH73" s="746">
        <v>0</v>
      </c>
      <c r="AI73" s="746">
        <v>0</v>
      </c>
      <c r="AJ73" s="746">
        <v>0</v>
      </c>
      <c r="AK73" s="746">
        <v>0</v>
      </c>
      <c r="AL73" s="746">
        <v>0</v>
      </c>
      <c r="AM73" s="747">
        <v>0</v>
      </c>
      <c r="AN73" s="745">
        <f t="shared" si="6"/>
        <v>0</v>
      </c>
      <c r="AO73" s="746">
        <v>0</v>
      </c>
      <c r="AP73" s="746">
        <v>0</v>
      </c>
      <c r="AQ73" s="746">
        <v>0</v>
      </c>
      <c r="AR73" s="746">
        <v>0</v>
      </c>
      <c r="AS73" s="746">
        <v>0</v>
      </c>
      <c r="AT73" s="746">
        <v>0</v>
      </c>
      <c r="AU73" s="746">
        <v>0</v>
      </c>
      <c r="AV73" s="746">
        <v>0</v>
      </c>
      <c r="AW73" s="746">
        <v>0</v>
      </c>
      <c r="AX73" s="746">
        <v>0</v>
      </c>
      <c r="AY73" s="746">
        <v>0</v>
      </c>
      <c r="AZ73" s="748">
        <v>0</v>
      </c>
      <c r="BA73" s="749">
        <f t="shared" si="18"/>
        <v>0</v>
      </c>
      <c r="BB73" s="752">
        <f t="shared" si="19"/>
        <v>0</v>
      </c>
      <c r="BC73" s="752">
        <f t="shared" si="19"/>
        <v>0</v>
      </c>
      <c r="BD73" s="752">
        <f t="shared" si="19"/>
        <v>0</v>
      </c>
      <c r="BE73" s="752">
        <f t="shared" si="19"/>
        <v>0</v>
      </c>
      <c r="BF73" s="752">
        <f t="shared" si="19"/>
        <v>0</v>
      </c>
      <c r="BG73" s="752">
        <f t="shared" si="19"/>
        <v>0</v>
      </c>
      <c r="BH73" s="752">
        <f t="shared" si="19"/>
        <v>0</v>
      </c>
      <c r="BI73" s="752">
        <f t="shared" si="2"/>
        <v>0</v>
      </c>
      <c r="BJ73" s="752">
        <f t="shared" si="2"/>
        <v>0</v>
      </c>
      <c r="BK73" s="752">
        <f t="shared" si="20"/>
        <v>0</v>
      </c>
      <c r="BL73" s="753">
        <f t="shared" si="21"/>
        <v>0</v>
      </c>
    </row>
    <row r="74" spans="1:64" x14ac:dyDescent="0.25">
      <c r="A74" s="1524"/>
      <c r="B74" s="514" t="s">
        <v>1278</v>
      </c>
      <c r="C74" s="1082" t="s">
        <v>950</v>
      </c>
      <c r="D74" s="745">
        <f>SUM(E74:O74)</f>
        <v>0</v>
      </c>
      <c r="E74" s="746">
        <v>0</v>
      </c>
      <c r="F74" s="746">
        <v>0</v>
      </c>
      <c r="G74" s="746">
        <v>0</v>
      </c>
      <c r="H74" s="746">
        <v>0</v>
      </c>
      <c r="I74" s="746">
        <v>0</v>
      </c>
      <c r="J74" s="746">
        <v>0</v>
      </c>
      <c r="K74" s="746">
        <v>0</v>
      </c>
      <c r="L74" s="746">
        <v>0</v>
      </c>
      <c r="M74" s="746">
        <v>0</v>
      </c>
      <c r="N74" s="746">
        <v>0</v>
      </c>
      <c r="O74" s="747">
        <v>0</v>
      </c>
      <c r="P74" s="745">
        <f>SUM(Q74:AA74)</f>
        <v>0</v>
      </c>
      <c r="Q74" s="746">
        <v>0</v>
      </c>
      <c r="R74" s="746">
        <v>0</v>
      </c>
      <c r="S74" s="746">
        <v>0</v>
      </c>
      <c r="T74" s="746">
        <v>0</v>
      </c>
      <c r="U74" s="746">
        <v>0</v>
      </c>
      <c r="V74" s="746">
        <v>0</v>
      </c>
      <c r="W74" s="746">
        <v>0</v>
      </c>
      <c r="X74" s="746">
        <v>0</v>
      </c>
      <c r="Y74" s="746">
        <v>0</v>
      </c>
      <c r="Z74" s="746">
        <v>0</v>
      </c>
      <c r="AA74" s="747">
        <v>0</v>
      </c>
      <c r="AB74" s="745">
        <f>SUM(AC74:AM74)</f>
        <v>0</v>
      </c>
      <c r="AC74" s="746">
        <v>0</v>
      </c>
      <c r="AD74" s="746">
        <v>0</v>
      </c>
      <c r="AE74" s="746">
        <v>0</v>
      </c>
      <c r="AF74" s="746">
        <v>0</v>
      </c>
      <c r="AG74" s="746">
        <v>0</v>
      </c>
      <c r="AH74" s="746">
        <v>0</v>
      </c>
      <c r="AI74" s="746">
        <v>0</v>
      </c>
      <c r="AJ74" s="746">
        <v>0</v>
      </c>
      <c r="AK74" s="746">
        <v>0</v>
      </c>
      <c r="AL74" s="746">
        <v>0</v>
      </c>
      <c r="AM74" s="747">
        <v>0</v>
      </c>
      <c r="AN74" s="745">
        <f>SUM(AO74:AY74)</f>
        <v>0</v>
      </c>
      <c r="AO74" s="746">
        <v>0</v>
      </c>
      <c r="AP74" s="746">
        <v>0</v>
      </c>
      <c r="AQ74" s="746">
        <v>0</v>
      </c>
      <c r="AR74" s="746">
        <v>0</v>
      </c>
      <c r="AS74" s="746">
        <v>0</v>
      </c>
      <c r="AT74" s="746">
        <v>0</v>
      </c>
      <c r="AU74" s="746">
        <v>0</v>
      </c>
      <c r="AV74" s="746">
        <v>0</v>
      </c>
      <c r="AW74" s="746">
        <v>0</v>
      </c>
      <c r="AX74" s="746">
        <v>0</v>
      </c>
      <c r="AY74" s="746">
        <v>0</v>
      </c>
      <c r="AZ74" s="748">
        <v>0</v>
      </c>
      <c r="BA74" s="749">
        <f t="shared" si="18"/>
        <v>0</v>
      </c>
      <c r="BB74" s="752">
        <f t="shared" ref="BB74:BI74" si="22">E74+Q74+AC74+AO74</f>
        <v>0</v>
      </c>
      <c r="BC74" s="752">
        <f t="shared" si="22"/>
        <v>0</v>
      </c>
      <c r="BD74" s="752">
        <f t="shared" si="22"/>
        <v>0</v>
      </c>
      <c r="BE74" s="752">
        <f t="shared" si="22"/>
        <v>0</v>
      </c>
      <c r="BF74" s="752">
        <f t="shared" si="22"/>
        <v>0</v>
      </c>
      <c r="BG74" s="752">
        <f t="shared" si="22"/>
        <v>0</v>
      </c>
      <c r="BH74" s="752">
        <f t="shared" si="22"/>
        <v>0</v>
      </c>
      <c r="BI74" s="752">
        <f t="shared" si="22"/>
        <v>0</v>
      </c>
      <c r="BJ74" s="752">
        <f>M74+Y74+AK74+AW74</f>
        <v>0</v>
      </c>
      <c r="BK74" s="752">
        <f t="shared" si="20"/>
        <v>0</v>
      </c>
      <c r="BL74" s="753">
        <f t="shared" si="21"/>
        <v>0</v>
      </c>
    </row>
    <row r="75" spans="1:64" x14ac:dyDescent="0.25">
      <c r="A75" s="1524"/>
      <c r="B75" s="514" t="s">
        <v>1279</v>
      </c>
      <c r="C75" s="229" t="s">
        <v>164</v>
      </c>
      <c r="D75" s="745">
        <f>SUM(E75:O75)</f>
        <v>14828.137008838707</v>
      </c>
      <c r="E75" s="1128">
        <f>'MMA Rev-Exp Summary'!E75</f>
        <v>11031.516485199432</v>
      </c>
      <c r="F75" s="1128">
        <f>'MMA Rev-Exp Summary'!F75</f>
        <v>1586.959328076661</v>
      </c>
      <c r="G75" s="1128">
        <f>'MMA Rev-Exp Summary'!G75</f>
        <v>764.42184507476338</v>
      </c>
      <c r="H75" s="1128">
        <f>'MMA Rev-Exp Summary'!H75</f>
        <v>1175.8197004635811</v>
      </c>
      <c r="I75" s="1128">
        <f>'MMA Rev-Exp Summary'!I75</f>
        <v>51.110271852908824</v>
      </c>
      <c r="J75" s="1128">
        <f>'MMA Rev-Exp Summary'!J75</f>
        <v>72.893556569861758</v>
      </c>
      <c r="K75" s="1128">
        <f>'MMA Rev-Exp Summary'!K75</f>
        <v>43.993546720968261</v>
      </c>
      <c r="L75" s="1128">
        <f>'MMA Rev-Exp Summary'!L75</f>
        <v>82.297736093608663</v>
      </c>
      <c r="M75" s="1128">
        <f>'MMA Rev-Exp Summary'!M75</f>
        <v>18.742144939909362</v>
      </c>
      <c r="N75" s="1128">
        <f>'MMA Rev-Exp Summary'!N75</f>
        <v>1.57518846357965E-2</v>
      </c>
      <c r="O75" s="1128">
        <f>'MMA Rev-Exp Summary'!O75</f>
        <v>0.36664196237672703</v>
      </c>
      <c r="P75" s="745">
        <f>SUM(Q75:AA75)</f>
        <v>14857.302240124644</v>
      </c>
      <c r="Q75" s="1128">
        <f>'MMA Rev-Exp Summary'!Q75</f>
        <v>8192.4836210682861</v>
      </c>
      <c r="R75" s="1128">
        <f>'MMA Rev-Exp Summary'!R75</f>
        <v>1131.1039351452578</v>
      </c>
      <c r="S75" s="1128">
        <f>'MMA Rev-Exp Summary'!S75</f>
        <v>718.775475015864</v>
      </c>
      <c r="T75" s="1128">
        <f>'MMA Rev-Exp Summary'!T75</f>
        <v>3064.4307721801456</v>
      </c>
      <c r="U75" s="1128">
        <f>'MMA Rev-Exp Summary'!U75</f>
        <v>1208.7454044955332</v>
      </c>
      <c r="V75" s="1128">
        <f>'MMA Rev-Exp Summary'!V75</f>
        <v>55.029766158024373</v>
      </c>
      <c r="W75" s="1128">
        <f>'MMA Rev-Exp Summary'!W75</f>
        <v>110.30932982368984</v>
      </c>
      <c r="X75" s="1128">
        <f>'MMA Rev-Exp Summary'!X75</f>
        <v>364.79627123497272</v>
      </c>
      <c r="Y75" s="1128">
        <f>'MMA Rev-Exp Summary'!Y75</f>
        <v>10.533412192595168</v>
      </c>
      <c r="Z75" s="1128">
        <f>'MMA Rev-Exp Summary'!Z75</f>
        <v>0.10064575313460715</v>
      </c>
      <c r="AA75" s="1128">
        <f>'MMA Rev-Exp Summary'!AA75</f>
        <v>0.99360705714066189</v>
      </c>
      <c r="AB75" s="745">
        <f>SUM(AC75:AM75)</f>
        <v>21430.579006393757</v>
      </c>
      <c r="AC75" s="1128">
        <f>'MMA Rev-Exp Summary'!AC75</f>
        <v>16516.818298748025</v>
      </c>
      <c r="AD75" s="1128">
        <f>'MMA Rev-Exp Summary'!AD75</f>
        <v>1609.6109615592243</v>
      </c>
      <c r="AE75" s="1128">
        <f>'MMA Rev-Exp Summary'!AE75</f>
        <v>2502.429617483991</v>
      </c>
      <c r="AF75" s="1128">
        <f>'MMA Rev-Exp Summary'!AF75</f>
        <v>1302.8021759731778</v>
      </c>
      <c r="AG75" s="1128">
        <f>'MMA Rev-Exp Summary'!AG75</f>
        <v>-746.46064738540986</v>
      </c>
      <c r="AH75" s="1128">
        <f>'MMA Rev-Exp Summary'!AH75</f>
        <v>72.863067057776817</v>
      </c>
      <c r="AI75" s="1128">
        <f>'MMA Rev-Exp Summary'!AI75</f>
        <v>1.1281559328988662</v>
      </c>
      <c r="AJ75" s="1128">
        <f>'MMA Rev-Exp Summary'!AJ75</f>
        <v>144.11359469700037</v>
      </c>
      <c r="AK75" s="1128">
        <f>'MMA Rev-Exp Summary'!AK75</f>
        <v>17.670636215184487</v>
      </c>
      <c r="AL75" s="1128">
        <f>'MMA Rev-Exp Summary'!AL75</f>
        <v>0.12866968117852803</v>
      </c>
      <c r="AM75" s="1128">
        <f>'MMA Rev-Exp Summary'!AM75</f>
        <v>9.4744764307071989</v>
      </c>
      <c r="AN75" s="745">
        <f>SUM(AO75:AY75)</f>
        <v>62291.036107132815</v>
      </c>
      <c r="AO75" s="1128">
        <f>'MMA Rev-Exp Summary'!AO75</f>
        <v>36336.058883140198</v>
      </c>
      <c r="AP75" s="1128">
        <f>'MMA Rev-Exp Summary'!AP75</f>
        <v>4249.8906233825546</v>
      </c>
      <c r="AQ75" s="1128">
        <f>'MMA Rev-Exp Summary'!AQ75</f>
        <v>13317.068266960607</v>
      </c>
      <c r="AR75" s="1128">
        <f>'MMA Rev-Exp Summary'!AR75</f>
        <v>7126.5988413383038</v>
      </c>
      <c r="AS75" s="1128">
        <f>'MMA Rev-Exp Summary'!AS75</f>
        <v>-155.1733083291173</v>
      </c>
      <c r="AT75" s="1128">
        <f>'MMA Rev-Exp Summary'!AT75</f>
        <v>184.09398262010987</v>
      </c>
      <c r="AU75" s="1128">
        <f>'MMA Rev-Exp Summary'!AU75</f>
        <v>7.4612274917857055</v>
      </c>
      <c r="AV75" s="1128">
        <f>'MMA Rev-Exp Summary'!AV75</f>
        <v>1135.437325962414</v>
      </c>
      <c r="AW75" s="1128">
        <f>'MMA Rev-Exp Summary'!AW75</f>
        <v>45.251364162550111</v>
      </c>
      <c r="AX75" s="1128">
        <f>'MMA Rev-Exp Summary'!AX75</f>
        <v>16.017944672219915</v>
      </c>
      <c r="AY75" s="1128">
        <f>'MMA Rev-Exp Summary'!AY75</f>
        <v>28.330955731201989</v>
      </c>
      <c r="AZ75" s="748">
        <f>'MMA Rev-Exp Summary'!AZ75</f>
        <v>-92114.544975167533</v>
      </c>
      <c r="BA75" s="749">
        <f t="shared" si="18"/>
        <v>21292.50938732241</v>
      </c>
      <c r="BB75" s="752">
        <f t="shared" ref="BB75:BI76" si="23">E75+Q75+AC75+AO75</f>
        <v>72076.877288155942</v>
      </c>
      <c r="BC75" s="752">
        <f t="shared" si="23"/>
        <v>8577.5648481636963</v>
      </c>
      <c r="BD75" s="752">
        <f t="shared" si="23"/>
        <v>17302.695204535226</v>
      </c>
      <c r="BE75" s="752">
        <f t="shared" si="23"/>
        <v>12669.651489955208</v>
      </c>
      <c r="BF75" s="752">
        <f t="shared" si="23"/>
        <v>358.22172063391497</v>
      </c>
      <c r="BG75" s="752">
        <f t="shared" si="23"/>
        <v>384.88037240577285</v>
      </c>
      <c r="BH75" s="752">
        <f t="shared" si="23"/>
        <v>162.89225996934266</v>
      </c>
      <c r="BI75" s="752">
        <f t="shared" si="23"/>
        <v>1726.6449279879957</v>
      </c>
      <c r="BJ75" s="752">
        <f>M75+Y75+AK75+AW75</f>
        <v>92.197557510239136</v>
      </c>
      <c r="BK75" s="752">
        <f t="shared" si="20"/>
        <v>16.263011991168845</v>
      </c>
      <c r="BL75" s="753">
        <f t="shared" si="21"/>
        <v>39.165681181426578</v>
      </c>
    </row>
    <row r="76" spans="1:64" x14ac:dyDescent="0.25">
      <c r="A76" s="1524"/>
      <c r="B76" s="514" t="s">
        <v>1387</v>
      </c>
      <c r="C76" s="230" t="s">
        <v>914</v>
      </c>
      <c r="D76" s="745">
        <f>SUM(E76:O76)</f>
        <v>0</v>
      </c>
      <c r="E76" s="1128">
        <f>'MMA Rev-Exp Summary'!E76</f>
        <v>0</v>
      </c>
      <c r="F76" s="1128">
        <f>'MMA Rev-Exp Summary'!F76</f>
        <v>0</v>
      </c>
      <c r="G76" s="1128">
        <f>'MMA Rev-Exp Summary'!G76</f>
        <v>0</v>
      </c>
      <c r="H76" s="1128">
        <f>'MMA Rev-Exp Summary'!H76</f>
        <v>0</v>
      </c>
      <c r="I76" s="1128">
        <f>'MMA Rev-Exp Summary'!I76</f>
        <v>0</v>
      </c>
      <c r="J76" s="1128">
        <f>'MMA Rev-Exp Summary'!J76</f>
        <v>0</v>
      </c>
      <c r="K76" s="1128">
        <f>'MMA Rev-Exp Summary'!K76</f>
        <v>0</v>
      </c>
      <c r="L76" s="1128">
        <f>'MMA Rev-Exp Summary'!L76</f>
        <v>0</v>
      </c>
      <c r="M76" s="1128">
        <f>'MMA Rev-Exp Summary'!M76</f>
        <v>0</v>
      </c>
      <c r="N76" s="1128">
        <f>'MMA Rev-Exp Summary'!N76</f>
        <v>0</v>
      </c>
      <c r="O76" s="1128">
        <f>'MMA Rev-Exp Summary'!O76</f>
        <v>0</v>
      </c>
      <c r="P76" s="745">
        <f>SUM(Q76:AA76)</f>
        <v>0</v>
      </c>
      <c r="Q76" s="1128">
        <f>'MMA Rev-Exp Summary'!Q76</f>
        <v>0</v>
      </c>
      <c r="R76" s="1128">
        <f>'MMA Rev-Exp Summary'!R76</f>
        <v>0</v>
      </c>
      <c r="S76" s="1128">
        <f>'MMA Rev-Exp Summary'!S76</f>
        <v>0</v>
      </c>
      <c r="T76" s="1128">
        <f>'MMA Rev-Exp Summary'!T76</f>
        <v>0</v>
      </c>
      <c r="U76" s="1128">
        <f>'MMA Rev-Exp Summary'!U76</f>
        <v>0</v>
      </c>
      <c r="V76" s="1128">
        <f>'MMA Rev-Exp Summary'!V76</f>
        <v>0</v>
      </c>
      <c r="W76" s="1128">
        <f>'MMA Rev-Exp Summary'!W76</f>
        <v>0</v>
      </c>
      <c r="X76" s="1128">
        <f>'MMA Rev-Exp Summary'!X76</f>
        <v>0</v>
      </c>
      <c r="Y76" s="1128">
        <f>'MMA Rev-Exp Summary'!Y76</f>
        <v>0</v>
      </c>
      <c r="Z76" s="1128">
        <f>'MMA Rev-Exp Summary'!Z76</f>
        <v>0</v>
      </c>
      <c r="AA76" s="1128">
        <f>'MMA Rev-Exp Summary'!AA76</f>
        <v>0</v>
      </c>
      <c r="AB76" s="745">
        <f>SUM(AC76:AM76)</f>
        <v>0</v>
      </c>
      <c r="AC76" s="1128">
        <f>'MMA Rev-Exp Summary'!AC76</f>
        <v>0</v>
      </c>
      <c r="AD76" s="1128">
        <f>'MMA Rev-Exp Summary'!AD76</f>
        <v>0</v>
      </c>
      <c r="AE76" s="1128">
        <f>'MMA Rev-Exp Summary'!AE76</f>
        <v>0</v>
      </c>
      <c r="AF76" s="1128">
        <f>'MMA Rev-Exp Summary'!AF76</f>
        <v>0</v>
      </c>
      <c r="AG76" s="1128">
        <f>'MMA Rev-Exp Summary'!AG76</f>
        <v>0</v>
      </c>
      <c r="AH76" s="1128">
        <f>'MMA Rev-Exp Summary'!AH76</f>
        <v>0</v>
      </c>
      <c r="AI76" s="1128">
        <f>'MMA Rev-Exp Summary'!AI76</f>
        <v>0</v>
      </c>
      <c r="AJ76" s="1128">
        <f>'MMA Rev-Exp Summary'!AJ76</f>
        <v>0</v>
      </c>
      <c r="AK76" s="1128">
        <f>'MMA Rev-Exp Summary'!AK76</f>
        <v>0</v>
      </c>
      <c r="AL76" s="1128">
        <f>'MMA Rev-Exp Summary'!AL76</f>
        <v>0</v>
      </c>
      <c r="AM76" s="1128">
        <f>'MMA Rev-Exp Summary'!AM76</f>
        <v>0</v>
      </c>
      <c r="AN76" s="745">
        <f>SUM(AO76:AY76)</f>
        <v>0</v>
      </c>
      <c r="AO76" s="1128">
        <f>'MMA Rev-Exp Summary'!AO76</f>
        <v>0</v>
      </c>
      <c r="AP76" s="1128">
        <f>'MMA Rev-Exp Summary'!AP76</f>
        <v>0</v>
      </c>
      <c r="AQ76" s="1128">
        <f>'MMA Rev-Exp Summary'!AQ76</f>
        <v>0</v>
      </c>
      <c r="AR76" s="1128">
        <f>'MMA Rev-Exp Summary'!AR76</f>
        <v>0</v>
      </c>
      <c r="AS76" s="1128">
        <f>'MMA Rev-Exp Summary'!AS76</f>
        <v>0</v>
      </c>
      <c r="AT76" s="1128">
        <f>'MMA Rev-Exp Summary'!AT76</f>
        <v>0</v>
      </c>
      <c r="AU76" s="1128">
        <f>'MMA Rev-Exp Summary'!AU76</f>
        <v>0</v>
      </c>
      <c r="AV76" s="1128">
        <f>'MMA Rev-Exp Summary'!AV76</f>
        <v>0</v>
      </c>
      <c r="AW76" s="1128">
        <f>'MMA Rev-Exp Summary'!AW76</f>
        <v>0</v>
      </c>
      <c r="AX76" s="1128">
        <f>'MMA Rev-Exp Summary'!AX76</f>
        <v>0</v>
      </c>
      <c r="AY76" s="1128">
        <f>'MMA Rev-Exp Summary'!AY76</f>
        <v>0</v>
      </c>
      <c r="AZ76" s="748">
        <f>'MMA Rev-Exp Summary'!AZ76</f>
        <v>0</v>
      </c>
      <c r="BA76" s="745">
        <f t="shared" si="18"/>
        <v>0</v>
      </c>
      <c r="BB76" s="752">
        <f t="shared" si="23"/>
        <v>0</v>
      </c>
      <c r="BC76" s="752">
        <f t="shared" si="23"/>
        <v>0</v>
      </c>
      <c r="BD76" s="752">
        <f t="shared" si="23"/>
        <v>0</v>
      </c>
      <c r="BE76" s="752">
        <f t="shared" si="23"/>
        <v>0</v>
      </c>
      <c r="BF76" s="752">
        <f t="shared" si="23"/>
        <v>0</v>
      </c>
      <c r="BG76" s="752">
        <f t="shared" si="23"/>
        <v>0</v>
      </c>
      <c r="BH76" s="752">
        <f t="shared" si="23"/>
        <v>0</v>
      </c>
      <c r="BI76" s="752">
        <f t="shared" si="23"/>
        <v>0</v>
      </c>
      <c r="BJ76" s="752">
        <f>M76+Y76+AK76+AW76</f>
        <v>0</v>
      </c>
      <c r="BK76" s="752">
        <f t="shared" si="20"/>
        <v>0</v>
      </c>
      <c r="BL76" s="753">
        <f t="shared" si="21"/>
        <v>0</v>
      </c>
    </row>
    <row r="77" spans="1:64" s="209" customFormat="1" ht="15.75" thickBot="1" x14ac:dyDescent="0.3">
      <c r="A77" s="1541"/>
      <c r="B77" s="1072" t="s">
        <v>1388</v>
      </c>
      <c r="C77" s="1083" t="s">
        <v>36</v>
      </c>
      <c r="D77" s="1073">
        <f>SUM(D12:D76)</f>
        <v>2156089.5470088376</v>
      </c>
      <c r="E77" s="788">
        <f t="shared" ref="E77:O77" si="24">SUM(E12:E76)</f>
        <v>1151760.8164851982</v>
      </c>
      <c r="F77" s="788">
        <f t="shared" si="24"/>
        <v>95844.559328076677</v>
      </c>
      <c r="G77" s="788">
        <f t="shared" si="24"/>
        <v>298847.07184507471</v>
      </c>
      <c r="H77" s="788">
        <f t="shared" si="24"/>
        <v>359617.01970046351</v>
      </c>
      <c r="I77" s="788">
        <f t="shared" si="24"/>
        <v>141672.4502718529</v>
      </c>
      <c r="J77" s="788">
        <f t="shared" si="24"/>
        <v>3203.7135565698613</v>
      </c>
      <c r="K77" s="788">
        <f t="shared" si="24"/>
        <v>5678.6335467209683</v>
      </c>
      <c r="L77" s="788">
        <f>SUM(L12:L76)</f>
        <v>25916.757736093612</v>
      </c>
      <c r="M77" s="788">
        <f>SUM(M12:M76)</f>
        <v>1553.0421449399093</v>
      </c>
      <c r="N77" s="788">
        <f t="shared" si="24"/>
        <v>50273.16575188464</v>
      </c>
      <c r="O77" s="782">
        <f t="shared" si="24"/>
        <v>21722.316641962378</v>
      </c>
      <c r="P77" s="1073">
        <f t="shared" ref="P77:AU77" si="25">SUM(P12:P76)</f>
        <v>2611151.1422401243</v>
      </c>
      <c r="Q77" s="788">
        <f t="shared" si="25"/>
        <v>1222880.5836210682</v>
      </c>
      <c r="R77" s="788">
        <f t="shared" si="25"/>
        <v>104898.97393514527</v>
      </c>
      <c r="S77" s="788">
        <f t="shared" si="25"/>
        <v>332735.24547501589</v>
      </c>
      <c r="T77" s="788">
        <f t="shared" si="25"/>
        <v>511401.47077218012</v>
      </c>
      <c r="U77" s="788">
        <f t="shared" si="25"/>
        <v>234259.95540449553</v>
      </c>
      <c r="V77" s="788">
        <f t="shared" si="25"/>
        <v>3703.5497661580243</v>
      </c>
      <c r="W77" s="788">
        <f t="shared" si="25"/>
        <v>14472.99932982369</v>
      </c>
      <c r="X77" s="788">
        <f t="shared" si="25"/>
        <v>59489.196271234963</v>
      </c>
      <c r="Y77" s="788">
        <f t="shared" si="25"/>
        <v>1430.7234121925953</v>
      </c>
      <c r="Z77" s="788">
        <f t="shared" si="25"/>
        <v>85252.850645753133</v>
      </c>
      <c r="AA77" s="782">
        <f t="shared" si="25"/>
        <v>40625.593607057141</v>
      </c>
      <c r="AB77" s="1073">
        <f t="shared" si="25"/>
        <v>3066738.9490063922</v>
      </c>
      <c r="AC77" s="788">
        <f t="shared" si="25"/>
        <v>1878349.0682987459</v>
      </c>
      <c r="AD77" s="788">
        <f t="shared" si="25"/>
        <v>137497.12096155921</v>
      </c>
      <c r="AE77" s="788">
        <f t="shared" si="25"/>
        <v>401918.24961748422</v>
      </c>
      <c r="AF77" s="788">
        <f t="shared" si="25"/>
        <v>332351.72217597318</v>
      </c>
      <c r="AG77" s="788">
        <f t="shared" si="25"/>
        <v>164009.25935261452</v>
      </c>
      <c r="AH77" s="788">
        <f t="shared" si="25"/>
        <v>4266.5430670577771</v>
      </c>
      <c r="AI77" s="788">
        <f t="shared" si="25"/>
        <v>7664.8781559328982</v>
      </c>
      <c r="AJ77" s="788">
        <f t="shared" si="25"/>
        <v>36305.243594697007</v>
      </c>
      <c r="AK77" s="788">
        <f t="shared" si="25"/>
        <v>1788.9106362151845</v>
      </c>
      <c r="AL77" s="788">
        <f t="shared" si="25"/>
        <v>78248.058669681166</v>
      </c>
      <c r="AM77" s="782">
        <f t="shared" si="25"/>
        <v>24339.894476430705</v>
      </c>
      <c r="AN77" s="1073">
        <f t="shared" si="25"/>
        <v>2377869.8061071327</v>
      </c>
      <c r="AO77" s="788">
        <f t="shared" si="25"/>
        <v>1440502.5188831391</v>
      </c>
      <c r="AP77" s="788">
        <f t="shared" si="25"/>
        <v>120310.73062338257</v>
      </c>
      <c r="AQ77" s="788">
        <f t="shared" si="25"/>
        <v>334823.72826696065</v>
      </c>
      <c r="AR77" s="788">
        <f t="shared" si="25"/>
        <v>262045.67884133826</v>
      </c>
      <c r="AS77" s="788">
        <f t="shared" si="25"/>
        <v>115742.3466916709</v>
      </c>
      <c r="AT77" s="788">
        <f t="shared" si="25"/>
        <v>4012.3439826201097</v>
      </c>
      <c r="AU77" s="788">
        <f t="shared" si="25"/>
        <v>1263.7712274917856</v>
      </c>
      <c r="AV77" s="788">
        <f t="shared" ref="AV77:BL77" si="26">SUM(AV12:AV76)</f>
        <v>26702.917325962419</v>
      </c>
      <c r="AW77" s="788">
        <f t="shared" si="26"/>
        <v>1564.9613641625499</v>
      </c>
      <c r="AX77" s="788">
        <f t="shared" si="26"/>
        <v>54710.017944672218</v>
      </c>
      <c r="AY77" s="782">
        <f t="shared" si="26"/>
        <v>16190.790955731203</v>
      </c>
      <c r="AZ77" s="755">
        <f t="shared" si="26"/>
        <v>-12498.024975167529</v>
      </c>
      <c r="BA77" s="1127">
        <f t="shared" si="26"/>
        <v>10199351.419387318</v>
      </c>
      <c r="BB77" s="788">
        <f t="shared" si="26"/>
        <v>5693492.9872881528</v>
      </c>
      <c r="BC77" s="788">
        <f t="shared" si="26"/>
        <v>458551.3848481637</v>
      </c>
      <c r="BD77" s="788">
        <f t="shared" si="26"/>
        <v>1368324.2952045354</v>
      </c>
      <c r="BE77" s="788">
        <f t="shared" si="26"/>
        <v>1465415.8914899556</v>
      </c>
      <c r="BF77" s="788">
        <f t="shared" si="26"/>
        <v>655684.01172063383</v>
      </c>
      <c r="BG77" s="788">
        <f t="shared" si="26"/>
        <v>15186.150372405773</v>
      </c>
      <c r="BH77" s="788">
        <f t="shared" si="26"/>
        <v>29080.282259969343</v>
      </c>
      <c r="BI77" s="788">
        <f t="shared" si="26"/>
        <v>148414.11492798798</v>
      </c>
      <c r="BJ77" s="788">
        <f t="shared" si="26"/>
        <v>6337.6375575102393</v>
      </c>
      <c r="BK77" s="788">
        <f t="shared" si="26"/>
        <v>268484.09301199112</v>
      </c>
      <c r="BL77" s="774">
        <f t="shared" si="26"/>
        <v>102878.59568118142</v>
      </c>
    </row>
    <row r="80" spans="1:64" x14ac:dyDescent="0.25">
      <c r="A80" s="511"/>
    </row>
  </sheetData>
  <mergeCells count="8">
    <mergeCell ref="A12:A77"/>
    <mergeCell ref="AB8:AM8"/>
    <mergeCell ref="AN8:AY8"/>
    <mergeCell ref="BA8:BL8"/>
    <mergeCell ref="A11:C11"/>
    <mergeCell ref="A8:C8"/>
    <mergeCell ref="D8:O8"/>
    <mergeCell ref="P8:AA8"/>
  </mergeCells>
  <pageMargins left="0.25" right="0.25" top="0.75" bottom="0.75" header="0.3" footer="0.3"/>
  <pageSetup scale="60" orientation="landscape" r:id="rId1"/>
  <colBreaks count="4" manualBreakCount="4">
    <brk id="15" max="1048575" man="1"/>
    <brk id="27" max="1048575" man="1"/>
    <brk id="39" max="1048575" man="1"/>
    <brk id="51"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1">
    <tabColor theme="3"/>
    <pageSetUpPr fitToPage="1"/>
  </sheetPr>
  <dimension ref="A1:P62"/>
  <sheetViews>
    <sheetView topLeftCell="A34" zoomScale="80" zoomScaleNormal="80" workbookViewId="0">
      <pane xSplit="5" topLeftCell="F1" activePane="topRight" state="frozen"/>
      <selection pane="topRight" activeCell="I54" sqref="I54"/>
    </sheetView>
  </sheetViews>
  <sheetFormatPr defaultColWidth="9" defaultRowHeight="15" x14ac:dyDescent="0.25"/>
  <cols>
    <col min="1" max="1" width="8.85546875" style="205" customWidth="1"/>
    <col min="2" max="2" width="9" style="205"/>
    <col min="3" max="3" width="25.140625" style="205" customWidth="1"/>
    <col min="4" max="4" width="24" style="205" customWidth="1"/>
    <col min="5" max="5" width="28.85546875" style="205" customWidth="1"/>
    <col min="6" max="6" width="15.85546875" style="205" customWidth="1"/>
    <col min="7" max="7" width="15.5703125" style="205" customWidth="1"/>
    <col min="8" max="16" width="15.85546875" style="205" customWidth="1"/>
    <col min="17" max="16384" width="9" style="205"/>
  </cols>
  <sheetData>
    <row r="1" spans="1:16" ht="18.75" x14ac:dyDescent="0.3">
      <c r="A1" s="14" t="s">
        <v>703</v>
      </c>
    </row>
    <row r="3" spans="1:16" x14ac:dyDescent="0.25">
      <c r="A3" t="s">
        <v>371</v>
      </c>
      <c r="C3" s="453" t="str">
        <f>'MMA Rev-Exp Summary'!C3</f>
        <v>Simply Healthcare Plan, Inc</v>
      </c>
    </row>
    <row r="4" spans="1:16" x14ac:dyDescent="0.25">
      <c r="A4" t="s">
        <v>15</v>
      </c>
      <c r="C4" s="460" t="str">
        <f>IF('MMA Rev-Exp Summary'!C4=0,"",'MMA Rev-Exp Summary'!C4)</f>
        <v>Annual 2021</v>
      </c>
    </row>
    <row r="5" spans="1:16" x14ac:dyDescent="0.25">
      <c r="A5" t="s">
        <v>16</v>
      </c>
      <c r="C5" s="460">
        <f>IF('MMA Rev-Exp Summary'!C5=0,"",'MMA Rev-Exp Summary'!C5)</f>
        <v>44651</v>
      </c>
      <c r="D5" s="208"/>
      <c r="E5" s="208"/>
      <c r="F5" s="349"/>
      <c r="G5" s="349"/>
    </row>
    <row r="6" spans="1:16" x14ac:dyDescent="0.25">
      <c r="A6" s="976" t="s">
        <v>379</v>
      </c>
      <c r="C6" s="351"/>
      <c r="D6" s="351"/>
      <c r="E6" s="351"/>
    </row>
    <row r="7" spans="1:16" ht="15.75" thickBot="1" x14ac:dyDescent="0.3"/>
    <row r="8" spans="1:16" s="352" customFormat="1" ht="30.75" x14ac:dyDescent="0.3">
      <c r="A8" s="1550"/>
      <c r="B8" s="1551"/>
      <c r="C8" s="1552"/>
      <c r="D8" s="978"/>
      <c r="E8" s="1019"/>
      <c r="F8" s="1555" t="s">
        <v>244</v>
      </c>
      <c r="G8" s="1556"/>
      <c r="H8" s="1557" t="s">
        <v>248</v>
      </c>
      <c r="I8" s="1558"/>
      <c r="J8" s="1557" t="s">
        <v>246</v>
      </c>
      <c r="K8" s="1559"/>
      <c r="L8" s="1557" t="s">
        <v>247</v>
      </c>
      <c r="M8" s="1559"/>
      <c r="N8" s="1020" t="s">
        <v>999</v>
      </c>
      <c r="O8" s="1553" t="s">
        <v>882</v>
      </c>
      <c r="P8" s="1554"/>
    </row>
    <row r="9" spans="1:16" ht="15.75" x14ac:dyDescent="0.25">
      <c r="A9" s="980" t="s">
        <v>10</v>
      </c>
      <c r="B9" s="981"/>
      <c r="C9" s="982" t="s">
        <v>138</v>
      </c>
      <c r="D9" s="984" t="s">
        <v>141</v>
      </c>
      <c r="E9" s="1021" t="s">
        <v>142</v>
      </c>
      <c r="F9" s="985" t="s">
        <v>143</v>
      </c>
      <c r="G9" s="1022" t="s">
        <v>144</v>
      </c>
      <c r="H9" s="985" t="s">
        <v>143</v>
      </c>
      <c r="I9" s="1022" t="s">
        <v>144</v>
      </c>
      <c r="J9" s="985" t="s">
        <v>143</v>
      </c>
      <c r="K9" s="1022" t="s">
        <v>144</v>
      </c>
      <c r="L9" s="985" t="s">
        <v>143</v>
      </c>
      <c r="M9" s="1022" t="s">
        <v>144</v>
      </c>
      <c r="N9" s="1023" t="s">
        <v>144</v>
      </c>
      <c r="O9" s="989" t="s">
        <v>143</v>
      </c>
      <c r="P9" s="1015" t="s">
        <v>144</v>
      </c>
    </row>
    <row r="10" spans="1:16" x14ac:dyDescent="0.25">
      <c r="A10" s="1526" t="s">
        <v>0</v>
      </c>
      <c r="B10" s="512" t="s">
        <v>61</v>
      </c>
      <c r="C10" s="523" t="s">
        <v>57</v>
      </c>
      <c r="D10" s="529"/>
      <c r="E10" s="530"/>
      <c r="F10" s="686"/>
      <c r="G10" s="251"/>
      <c r="H10" s="686"/>
      <c r="I10" s="251"/>
      <c r="J10" s="686"/>
      <c r="K10" s="251"/>
      <c r="L10" s="686"/>
      <c r="M10" s="251"/>
      <c r="N10" s="682"/>
      <c r="O10" s="1016">
        <f>F10+H10+J10+L10</f>
        <v>0</v>
      </c>
      <c r="P10" s="992">
        <f>G10+I10+K10+M10+N10</f>
        <v>0</v>
      </c>
    </row>
    <row r="11" spans="1:16" x14ac:dyDescent="0.25">
      <c r="A11" s="1524"/>
      <c r="B11" s="514" t="s">
        <v>62</v>
      </c>
      <c r="C11" s="524" t="s">
        <v>58</v>
      </c>
      <c r="D11" s="525"/>
      <c r="F11" s="687"/>
      <c r="G11" s="253"/>
      <c r="H11" s="687"/>
      <c r="I11" s="253"/>
      <c r="J11" s="687"/>
      <c r="K11" s="253"/>
      <c r="L11" s="687"/>
      <c r="M11" s="253"/>
      <c r="N11" s="170"/>
      <c r="O11" s="1016">
        <f>F11+H11+J11+L11</f>
        <v>0</v>
      </c>
      <c r="P11" s="992">
        <f t="shared" ref="P11:P20" si="0">G11+I11+K11+M11+N11</f>
        <v>0</v>
      </c>
    </row>
    <row r="12" spans="1:16" x14ac:dyDescent="0.25">
      <c r="A12" s="1524"/>
      <c r="B12" s="514" t="s">
        <v>63</v>
      </c>
      <c r="C12" s="524" t="s">
        <v>59</v>
      </c>
      <c r="D12" s="525"/>
      <c r="F12" s="687"/>
      <c r="G12" s="253"/>
      <c r="H12" s="687"/>
      <c r="I12" s="253"/>
      <c r="J12" s="687"/>
      <c r="K12" s="253"/>
      <c r="L12" s="687"/>
      <c r="M12" s="253"/>
      <c r="N12" s="170"/>
      <c r="O12" s="1016">
        <f>F12+H12+J12+L12</f>
        <v>0</v>
      </c>
      <c r="P12" s="992">
        <f t="shared" si="0"/>
        <v>0</v>
      </c>
    </row>
    <row r="13" spans="1:16" x14ac:dyDescent="0.25">
      <c r="A13" s="1524"/>
      <c r="B13" s="514" t="s">
        <v>64</v>
      </c>
      <c r="C13" s="524" t="s">
        <v>139</v>
      </c>
      <c r="D13" s="525"/>
      <c r="F13" s="687"/>
      <c r="G13" s="253"/>
      <c r="H13" s="687"/>
      <c r="I13" s="253"/>
      <c r="J13" s="687"/>
      <c r="K13" s="253"/>
      <c r="L13" s="687"/>
      <c r="M13" s="253"/>
      <c r="N13" s="170"/>
      <c r="O13" s="1016">
        <f>F13+H13+J13+L13</f>
        <v>0</v>
      </c>
      <c r="P13" s="992">
        <f t="shared" si="0"/>
        <v>0</v>
      </c>
    </row>
    <row r="14" spans="1:16" x14ac:dyDescent="0.25">
      <c r="A14" s="1524"/>
      <c r="B14" s="514" t="s">
        <v>94</v>
      </c>
      <c r="C14" s="524" t="s">
        <v>140</v>
      </c>
      <c r="D14" s="525"/>
      <c r="F14" s="687"/>
      <c r="G14" s="253"/>
      <c r="H14" s="687"/>
      <c r="I14" s="253"/>
      <c r="J14" s="687"/>
      <c r="K14" s="253"/>
      <c r="L14" s="687"/>
      <c r="M14" s="253"/>
      <c r="N14" s="170"/>
      <c r="O14" s="1016">
        <f>F14+H14+J14+L14</f>
        <v>0</v>
      </c>
      <c r="P14" s="992">
        <f>G14+I14+K14+M14+N14</f>
        <v>0</v>
      </c>
    </row>
    <row r="15" spans="1:16" s="209" customFormat="1" x14ac:dyDescent="0.25">
      <c r="A15" s="1525"/>
      <c r="B15" s="516" t="s">
        <v>35</v>
      </c>
      <c r="C15" s="993" t="s">
        <v>1</v>
      </c>
      <c r="D15" s="120"/>
      <c r="E15" s="1006"/>
      <c r="F15" s="996"/>
      <c r="G15" s="1007">
        <f>SUM(G10:G14)</f>
        <v>0</v>
      </c>
      <c r="H15" s="996"/>
      <c r="I15" s="1007">
        <f>SUM(I10:I14)</f>
        <v>0</v>
      </c>
      <c r="J15" s="996"/>
      <c r="K15" s="1007">
        <f>SUM(K10:K14)</f>
        <v>0</v>
      </c>
      <c r="L15" s="996"/>
      <c r="M15" s="1007">
        <f>SUM(M10:M14)</f>
        <v>0</v>
      </c>
      <c r="N15" s="1007">
        <f>SUM(N10:N14)</f>
        <v>0</v>
      </c>
      <c r="O15" s="1008"/>
      <c r="P15" s="773">
        <f>G15+I15+K15+M15+N15</f>
        <v>0</v>
      </c>
    </row>
    <row r="16" spans="1:16" ht="14.85" customHeight="1" x14ac:dyDescent="0.25">
      <c r="A16" s="1526" t="s">
        <v>53</v>
      </c>
      <c r="B16" s="512" t="s">
        <v>65</v>
      </c>
      <c r="C16" s="523" t="s">
        <v>57</v>
      </c>
      <c r="D16" s="529"/>
      <c r="E16" s="530"/>
      <c r="F16" s="686"/>
      <c r="G16" s="251"/>
      <c r="H16" s="686"/>
      <c r="I16" s="251"/>
      <c r="J16" s="686"/>
      <c r="K16" s="251"/>
      <c r="L16" s="686"/>
      <c r="M16" s="251"/>
      <c r="N16" s="682"/>
      <c r="O16" s="1016">
        <f>F16+H16+J16+L16</f>
        <v>0</v>
      </c>
      <c r="P16" s="992">
        <f>G16+I16+K16+M16+N16</f>
        <v>0</v>
      </c>
    </row>
    <row r="17" spans="1:16" x14ac:dyDescent="0.25">
      <c r="A17" s="1524"/>
      <c r="B17" s="514" t="s">
        <v>66</v>
      </c>
      <c r="C17" s="524" t="s">
        <v>58</v>
      </c>
      <c r="D17" s="525"/>
      <c r="F17" s="687"/>
      <c r="G17" s="253"/>
      <c r="H17" s="687"/>
      <c r="I17" s="253"/>
      <c r="J17" s="687"/>
      <c r="K17" s="253"/>
      <c r="L17" s="687"/>
      <c r="M17" s="253"/>
      <c r="N17" s="170"/>
      <c r="O17" s="1016">
        <f>F17+H17+J17+L17</f>
        <v>0</v>
      </c>
      <c r="P17" s="992">
        <f t="shared" si="0"/>
        <v>0</v>
      </c>
    </row>
    <row r="18" spans="1:16" x14ac:dyDescent="0.25">
      <c r="A18" s="1524"/>
      <c r="B18" s="514" t="s">
        <v>67</v>
      </c>
      <c r="C18" s="524" t="s">
        <v>59</v>
      </c>
      <c r="D18" s="525"/>
      <c r="F18" s="687"/>
      <c r="G18" s="253"/>
      <c r="H18" s="687"/>
      <c r="I18" s="253"/>
      <c r="J18" s="687"/>
      <c r="K18" s="253"/>
      <c r="L18" s="687"/>
      <c r="M18" s="253"/>
      <c r="N18" s="170"/>
      <c r="O18" s="1016">
        <f>F18+H18+J18+L18</f>
        <v>0</v>
      </c>
      <c r="P18" s="992">
        <f t="shared" si="0"/>
        <v>0</v>
      </c>
    </row>
    <row r="19" spans="1:16" x14ac:dyDescent="0.25">
      <c r="A19" s="1524"/>
      <c r="B19" s="514" t="s">
        <v>69</v>
      </c>
      <c r="C19" s="524" t="s">
        <v>139</v>
      </c>
      <c r="D19" s="525"/>
      <c r="F19" s="687"/>
      <c r="G19" s="253"/>
      <c r="H19" s="687"/>
      <c r="I19" s="253"/>
      <c r="J19" s="687"/>
      <c r="K19" s="253"/>
      <c r="L19" s="687"/>
      <c r="M19" s="253"/>
      <c r="N19" s="170"/>
      <c r="O19" s="1016">
        <f>F19+H19+J19+L19</f>
        <v>0</v>
      </c>
      <c r="P19" s="992">
        <f>G19+I19+K19+M19+N19</f>
        <v>0</v>
      </c>
    </row>
    <row r="20" spans="1:16" x14ac:dyDescent="0.25">
      <c r="A20" s="1524"/>
      <c r="B20" s="514" t="s">
        <v>95</v>
      </c>
      <c r="C20" s="524" t="s">
        <v>140</v>
      </c>
      <c r="D20" s="525"/>
      <c r="F20" s="687"/>
      <c r="G20" s="253"/>
      <c r="H20" s="687"/>
      <c r="I20" s="253"/>
      <c r="J20" s="687"/>
      <c r="K20" s="253"/>
      <c r="L20" s="687"/>
      <c r="M20" s="253"/>
      <c r="N20" s="170"/>
      <c r="O20" s="1016">
        <f>F20+H20+J20+L20</f>
        <v>0</v>
      </c>
      <c r="P20" s="992">
        <f t="shared" si="0"/>
        <v>0</v>
      </c>
    </row>
    <row r="21" spans="1:16" s="209" customFormat="1" x14ac:dyDescent="0.25">
      <c r="A21" s="1525"/>
      <c r="B21" s="516" t="s">
        <v>96</v>
      </c>
      <c r="C21" s="993" t="s">
        <v>883</v>
      </c>
      <c r="D21" s="120"/>
      <c r="E21" s="1006"/>
      <c r="F21" s="996"/>
      <c r="G21" s="1007">
        <f>SUM(G16:G20)</f>
        <v>0</v>
      </c>
      <c r="H21" s="996"/>
      <c r="I21" s="1007">
        <f>SUM(I16:I20)</f>
        <v>0</v>
      </c>
      <c r="J21" s="996"/>
      <c r="K21" s="1007">
        <f>SUM(K16:K20)</f>
        <v>0</v>
      </c>
      <c r="L21" s="996"/>
      <c r="M21" s="1007">
        <f>SUM(M16:M20)</f>
        <v>0</v>
      </c>
      <c r="N21" s="1007">
        <f>SUM(N16:N20)</f>
        <v>0</v>
      </c>
      <c r="O21" s="1008"/>
      <c r="P21" s="773">
        <f t="shared" ref="P21:P57" si="1">G21+I21+K21+M21+N21</f>
        <v>0</v>
      </c>
    </row>
    <row r="22" spans="1:16" x14ac:dyDescent="0.25">
      <c r="A22" s="1526" t="s">
        <v>302</v>
      </c>
      <c r="B22" s="512" t="s">
        <v>70</v>
      </c>
      <c r="C22" s="523" t="s">
        <v>57</v>
      </c>
      <c r="D22" s="529"/>
      <c r="E22" s="530"/>
      <c r="F22" s="686"/>
      <c r="G22" s="251"/>
      <c r="H22" s="686"/>
      <c r="I22" s="251"/>
      <c r="J22" s="686"/>
      <c r="K22" s="251"/>
      <c r="L22" s="686"/>
      <c r="M22" s="251"/>
      <c r="N22" s="682"/>
      <c r="O22" s="1016">
        <f>F22+H22+J22+L22</f>
        <v>0</v>
      </c>
      <c r="P22" s="992">
        <f t="shared" si="1"/>
        <v>0</v>
      </c>
    </row>
    <row r="23" spans="1:16" x14ac:dyDescent="0.25">
      <c r="A23" s="1524"/>
      <c r="B23" s="514" t="s">
        <v>71</v>
      </c>
      <c r="C23" s="524" t="s">
        <v>58</v>
      </c>
      <c r="D23" s="525"/>
      <c r="F23" s="687"/>
      <c r="G23" s="253"/>
      <c r="H23" s="687"/>
      <c r="I23" s="253"/>
      <c r="J23" s="687"/>
      <c r="K23" s="253"/>
      <c r="L23" s="687"/>
      <c r="M23" s="253"/>
      <c r="N23" s="170"/>
      <c r="O23" s="1016">
        <f>F23+H23+J23+L23</f>
        <v>0</v>
      </c>
      <c r="P23" s="992">
        <f t="shared" si="1"/>
        <v>0</v>
      </c>
    </row>
    <row r="24" spans="1:16" x14ac:dyDescent="0.25">
      <c r="A24" s="1524"/>
      <c r="B24" s="514" t="s">
        <v>72</v>
      </c>
      <c r="C24" s="524" t="s">
        <v>59</v>
      </c>
      <c r="D24" s="525"/>
      <c r="F24" s="687"/>
      <c r="G24" s="253"/>
      <c r="H24" s="687"/>
      <c r="I24" s="253"/>
      <c r="J24" s="687"/>
      <c r="K24" s="253"/>
      <c r="L24" s="687"/>
      <c r="M24" s="253"/>
      <c r="N24" s="170"/>
      <c r="O24" s="1016">
        <f>F24+H24+J24+L24</f>
        <v>0</v>
      </c>
      <c r="P24" s="992">
        <f t="shared" si="1"/>
        <v>0</v>
      </c>
    </row>
    <row r="25" spans="1:16" x14ac:dyDescent="0.25">
      <c r="A25" s="1524"/>
      <c r="B25" s="762" t="s">
        <v>44</v>
      </c>
      <c r="C25" s="524" t="s">
        <v>139</v>
      </c>
      <c r="D25" s="525"/>
      <c r="F25" s="687"/>
      <c r="G25" s="253"/>
      <c r="H25" s="687"/>
      <c r="I25" s="253"/>
      <c r="J25" s="687"/>
      <c r="K25" s="253"/>
      <c r="L25" s="687"/>
      <c r="M25" s="253"/>
      <c r="N25" s="170"/>
      <c r="O25" s="1016">
        <f>F25+H25+J25+L25</f>
        <v>0</v>
      </c>
      <c r="P25" s="992">
        <f t="shared" si="1"/>
        <v>0</v>
      </c>
    </row>
    <row r="26" spans="1:16" x14ac:dyDescent="0.25">
      <c r="A26" s="1524"/>
      <c r="B26" s="762" t="s">
        <v>41</v>
      </c>
      <c r="C26" s="524" t="s">
        <v>140</v>
      </c>
      <c r="D26" s="525"/>
      <c r="F26" s="687"/>
      <c r="G26" s="253"/>
      <c r="H26" s="687"/>
      <c r="I26" s="253"/>
      <c r="J26" s="687"/>
      <c r="K26" s="253"/>
      <c r="L26" s="687"/>
      <c r="M26" s="253"/>
      <c r="N26" s="170"/>
      <c r="O26" s="1016">
        <f>F26+H26+J26+L26</f>
        <v>0</v>
      </c>
      <c r="P26" s="992">
        <f t="shared" si="1"/>
        <v>0</v>
      </c>
    </row>
    <row r="27" spans="1:16" s="209" customFormat="1" x14ac:dyDescent="0.25">
      <c r="A27" s="1525"/>
      <c r="B27" s="517" t="s">
        <v>42</v>
      </c>
      <c r="C27" s="993" t="s">
        <v>884</v>
      </c>
      <c r="D27" s="120"/>
      <c r="E27" s="1006"/>
      <c r="F27" s="996"/>
      <c r="G27" s="1007">
        <f>SUM(G22:G26)</f>
        <v>0</v>
      </c>
      <c r="H27" s="996"/>
      <c r="I27" s="1007">
        <f>SUM(I22:I26)</f>
        <v>0</v>
      </c>
      <c r="J27" s="996"/>
      <c r="K27" s="1007">
        <f>SUM(K22:K26)</f>
        <v>0</v>
      </c>
      <c r="L27" s="996"/>
      <c r="M27" s="1007">
        <f>SUM(M22:M26)</f>
        <v>0</v>
      </c>
      <c r="N27" s="1007">
        <f>SUM(N22:N26)</f>
        <v>0</v>
      </c>
      <c r="O27" s="1008"/>
      <c r="P27" s="773">
        <f t="shared" si="1"/>
        <v>0</v>
      </c>
    </row>
    <row r="28" spans="1:16" s="209" customFormat="1" ht="15" customHeight="1" x14ac:dyDescent="0.25">
      <c r="A28" s="1526" t="s">
        <v>4</v>
      </c>
      <c r="B28" s="512" t="s">
        <v>74</v>
      </c>
      <c r="C28" s="523" t="s">
        <v>57</v>
      </c>
      <c r="D28" s="529"/>
      <c r="E28" s="530"/>
      <c r="F28" s="763"/>
      <c r="G28" s="764"/>
      <c r="H28" s="763"/>
      <c r="I28" s="764"/>
      <c r="J28" s="763"/>
      <c r="K28" s="764"/>
      <c r="L28" s="763"/>
      <c r="M28" s="764"/>
      <c r="N28" s="765"/>
      <c r="O28" s="1016">
        <f>F28+H28+J28+L28</f>
        <v>0</v>
      </c>
      <c r="P28" s="992">
        <f t="shared" si="1"/>
        <v>0</v>
      </c>
    </row>
    <row r="29" spans="1:16" s="209" customFormat="1" x14ac:dyDescent="0.25">
      <c r="A29" s="1524"/>
      <c r="B29" s="514" t="s">
        <v>75</v>
      </c>
      <c r="C29" s="524" t="s">
        <v>58</v>
      </c>
      <c r="D29" s="525"/>
      <c r="E29" s="205"/>
      <c r="F29" s="763"/>
      <c r="G29" s="764"/>
      <c r="H29" s="763"/>
      <c r="I29" s="764"/>
      <c r="J29" s="763"/>
      <c r="K29" s="764"/>
      <c r="L29" s="763"/>
      <c r="M29" s="764"/>
      <c r="N29" s="766"/>
      <c r="O29" s="1016">
        <f>F29+H29+J29+L29</f>
        <v>0</v>
      </c>
      <c r="P29" s="992">
        <f t="shared" si="1"/>
        <v>0</v>
      </c>
    </row>
    <row r="30" spans="1:16" s="209" customFormat="1" x14ac:dyDescent="0.25">
      <c r="A30" s="1524"/>
      <c r="B30" s="514" t="s">
        <v>76</v>
      </c>
      <c r="C30" s="524" t="s">
        <v>59</v>
      </c>
      <c r="D30" s="525"/>
      <c r="E30" s="205"/>
      <c r="F30" s="763"/>
      <c r="G30" s="764"/>
      <c r="H30" s="763"/>
      <c r="I30" s="764"/>
      <c r="J30" s="763"/>
      <c r="K30" s="764"/>
      <c r="L30" s="763"/>
      <c r="M30" s="764"/>
      <c r="N30" s="766"/>
      <c r="O30" s="1016">
        <f>F30+H30+J30+L30</f>
        <v>0</v>
      </c>
      <c r="P30" s="992">
        <f t="shared" si="1"/>
        <v>0</v>
      </c>
    </row>
    <row r="31" spans="1:16" s="209" customFormat="1" x14ac:dyDescent="0.25">
      <c r="A31" s="1524"/>
      <c r="B31" s="514" t="s">
        <v>77</v>
      </c>
      <c r="C31" s="524" t="s">
        <v>139</v>
      </c>
      <c r="D31" s="525"/>
      <c r="E31" s="205"/>
      <c r="F31" s="763"/>
      <c r="G31" s="764"/>
      <c r="H31" s="763"/>
      <c r="I31" s="764"/>
      <c r="J31" s="763"/>
      <c r="K31" s="764"/>
      <c r="L31" s="763"/>
      <c r="M31" s="764"/>
      <c r="N31" s="766"/>
      <c r="O31" s="1016">
        <f>F31+H31+J31+L31</f>
        <v>0</v>
      </c>
      <c r="P31" s="992">
        <f t="shared" si="1"/>
        <v>0</v>
      </c>
    </row>
    <row r="32" spans="1:16" s="209" customFormat="1" x14ac:dyDescent="0.25">
      <c r="A32" s="1524"/>
      <c r="B32" s="514" t="s">
        <v>103</v>
      </c>
      <c r="C32" s="524" t="s">
        <v>140</v>
      </c>
      <c r="D32" s="525"/>
      <c r="E32" s="205"/>
      <c r="F32" s="763"/>
      <c r="G32" s="764"/>
      <c r="H32" s="763"/>
      <c r="I32" s="764"/>
      <c r="J32" s="763"/>
      <c r="K32" s="764"/>
      <c r="L32" s="763"/>
      <c r="M32" s="764"/>
      <c r="N32" s="766"/>
      <c r="O32" s="1016">
        <f>F32+H32+J32+L32</f>
        <v>0</v>
      </c>
      <c r="P32" s="992">
        <f t="shared" si="1"/>
        <v>0</v>
      </c>
    </row>
    <row r="33" spans="1:16" s="209" customFormat="1" x14ac:dyDescent="0.25">
      <c r="A33" s="1525"/>
      <c r="B33" s="517" t="s">
        <v>104</v>
      </c>
      <c r="C33" s="993" t="s">
        <v>885</v>
      </c>
      <c r="D33" s="12"/>
      <c r="E33" s="12"/>
      <c r="F33" s="996"/>
      <c r="G33" s="1007">
        <f>SUM(G28:G32)</f>
        <v>0</v>
      </c>
      <c r="H33" s="996"/>
      <c r="I33" s="1007">
        <f>SUM(I28:I32)</f>
        <v>0</v>
      </c>
      <c r="J33" s="996"/>
      <c r="K33" s="1007">
        <f>SUM(K28:K32)</f>
        <v>0</v>
      </c>
      <c r="L33" s="996"/>
      <c r="M33" s="1007">
        <f>SUM(M28:M32)</f>
        <v>0</v>
      </c>
      <c r="N33" s="1007">
        <f>SUM(N28:N32)</f>
        <v>0</v>
      </c>
      <c r="O33" s="1008"/>
      <c r="P33" s="773">
        <f t="shared" si="1"/>
        <v>0</v>
      </c>
    </row>
    <row r="34" spans="1:16" s="209" customFormat="1" x14ac:dyDescent="0.25">
      <c r="A34" s="1526" t="s">
        <v>156</v>
      </c>
      <c r="B34" s="512" t="s">
        <v>79</v>
      </c>
      <c r="C34" s="523" t="s">
        <v>57</v>
      </c>
      <c r="D34" s="529"/>
      <c r="E34" s="530"/>
      <c r="F34" s="763"/>
      <c r="G34" s="764"/>
      <c r="H34" s="763"/>
      <c r="I34" s="764"/>
      <c r="J34" s="763"/>
      <c r="K34" s="764"/>
      <c r="L34" s="763"/>
      <c r="M34" s="764"/>
      <c r="N34" s="766"/>
      <c r="O34" s="1016">
        <f>F34+H34+J34+L34</f>
        <v>0</v>
      </c>
      <c r="P34" s="992">
        <f t="shared" si="1"/>
        <v>0</v>
      </c>
    </row>
    <row r="35" spans="1:16" s="209" customFormat="1" x14ac:dyDescent="0.25">
      <c r="A35" s="1524"/>
      <c r="B35" s="514" t="s">
        <v>80</v>
      </c>
      <c r="C35" s="524" t="s">
        <v>58</v>
      </c>
      <c r="D35" s="525"/>
      <c r="E35" s="205"/>
      <c r="F35" s="763"/>
      <c r="G35" s="764"/>
      <c r="H35" s="763"/>
      <c r="I35" s="764"/>
      <c r="J35" s="763"/>
      <c r="K35" s="764"/>
      <c r="L35" s="763"/>
      <c r="M35" s="764"/>
      <c r="N35" s="766"/>
      <c r="O35" s="1016">
        <f>F35+H35+J35+L35</f>
        <v>0</v>
      </c>
      <c r="P35" s="992">
        <f t="shared" si="1"/>
        <v>0</v>
      </c>
    </row>
    <row r="36" spans="1:16" s="209" customFormat="1" x14ac:dyDescent="0.25">
      <c r="A36" s="1524"/>
      <c r="B36" s="514" t="s">
        <v>81</v>
      </c>
      <c r="C36" s="524" t="s">
        <v>59</v>
      </c>
      <c r="D36" s="525"/>
      <c r="E36" s="205"/>
      <c r="F36" s="763"/>
      <c r="G36" s="764"/>
      <c r="H36" s="763"/>
      <c r="I36" s="764"/>
      <c r="J36" s="763"/>
      <c r="K36" s="764"/>
      <c r="L36" s="763"/>
      <c r="M36" s="764"/>
      <c r="N36" s="766"/>
      <c r="O36" s="1016">
        <f>F36+H36+J36+L36</f>
        <v>0</v>
      </c>
      <c r="P36" s="992">
        <f t="shared" si="1"/>
        <v>0</v>
      </c>
    </row>
    <row r="37" spans="1:16" s="209" customFormat="1" x14ac:dyDescent="0.25">
      <c r="A37" s="1524"/>
      <c r="B37" s="514" t="s">
        <v>82</v>
      </c>
      <c r="C37" s="524" t="s">
        <v>139</v>
      </c>
      <c r="D37" s="525"/>
      <c r="E37" s="205"/>
      <c r="F37" s="763"/>
      <c r="G37" s="764"/>
      <c r="H37" s="763"/>
      <c r="I37" s="764"/>
      <c r="J37" s="763"/>
      <c r="K37" s="764"/>
      <c r="L37" s="763"/>
      <c r="M37" s="764"/>
      <c r="N37" s="766"/>
      <c r="O37" s="1016">
        <f>F37+H37+J37+L37</f>
        <v>0</v>
      </c>
      <c r="P37" s="992">
        <f t="shared" si="1"/>
        <v>0</v>
      </c>
    </row>
    <row r="38" spans="1:16" s="209" customFormat="1" x14ac:dyDescent="0.25">
      <c r="A38" s="1524"/>
      <c r="B38" s="514" t="s">
        <v>216</v>
      </c>
      <c r="C38" s="524" t="s">
        <v>140</v>
      </c>
      <c r="D38" s="525"/>
      <c r="E38" s="205"/>
      <c r="F38" s="763"/>
      <c r="G38" s="764"/>
      <c r="H38" s="763"/>
      <c r="I38" s="764"/>
      <c r="J38" s="763"/>
      <c r="K38" s="764"/>
      <c r="L38" s="763"/>
      <c r="M38" s="764"/>
      <c r="N38" s="766"/>
      <c r="O38" s="1016">
        <f>F38+H38+J38+L38</f>
        <v>0</v>
      </c>
      <c r="P38" s="992">
        <f t="shared" si="1"/>
        <v>0</v>
      </c>
    </row>
    <row r="39" spans="1:16" s="209" customFormat="1" x14ac:dyDescent="0.25">
      <c r="A39" s="1525"/>
      <c r="B39" s="517" t="s">
        <v>215</v>
      </c>
      <c r="C39" s="993" t="s">
        <v>886</v>
      </c>
      <c r="D39" s="12"/>
      <c r="E39" s="12"/>
      <c r="F39" s="996"/>
      <c r="G39" s="1007">
        <f>SUM(G34:G38)</f>
        <v>0</v>
      </c>
      <c r="H39" s="996"/>
      <c r="I39" s="1007">
        <f>SUM(I34:I38)</f>
        <v>0</v>
      </c>
      <c r="J39" s="996"/>
      <c r="K39" s="1007">
        <f>SUM(K34:K38)</f>
        <v>0</v>
      </c>
      <c r="L39" s="996"/>
      <c r="M39" s="1007">
        <f>SUM(M34:M38)</f>
        <v>0</v>
      </c>
      <c r="N39" s="1007">
        <f>SUM(N34:N38)</f>
        <v>0</v>
      </c>
      <c r="O39" s="1008"/>
      <c r="P39" s="773">
        <f t="shared" si="1"/>
        <v>0</v>
      </c>
    </row>
    <row r="40" spans="1:16" s="209" customFormat="1" x14ac:dyDescent="0.25">
      <c r="A40" s="1526" t="s">
        <v>29</v>
      </c>
      <c r="B40" s="512" t="s">
        <v>84</v>
      </c>
      <c r="C40" s="523" t="s">
        <v>1656</v>
      </c>
      <c r="D40" s="529" t="s">
        <v>1657</v>
      </c>
      <c r="E40" s="530" t="s">
        <v>890</v>
      </c>
      <c r="F40" s="763">
        <f>+'MMA Rev-Exp Summary'!$D$9</f>
        <v>1634978.1000000003</v>
      </c>
      <c r="G40" s="764">
        <f>+'MMA Rev-Exp Summary'!$D$56+'MMA Rev-Exp Summary'!$D$57</f>
        <v>99435751.41000016</v>
      </c>
      <c r="H40" s="763">
        <f>+'MMA Rev-Exp Summary'!$P$9</f>
        <v>1786083.92</v>
      </c>
      <c r="I40" s="764">
        <f>+'MMA Rev-Exp Summary'!$P$56+'MMA Rev-Exp Summary'!$P$57</f>
        <v>103160785.68000045</v>
      </c>
      <c r="J40" s="763">
        <f>+'MMA Rev-Exp Summary'!$AB$9</f>
        <v>1868851.7100000002</v>
      </c>
      <c r="K40" s="764">
        <f>+'MMA Rev-Exp Summary'!$AB$56+'MMA Rev-Exp Summary'!$AB$57</f>
        <v>110482326.7100006</v>
      </c>
      <c r="L40" s="763">
        <f>+'MMA Rev-Exp Summary'!$AN$9</f>
        <v>1937403.33</v>
      </c>
      <c r="M40" s="764">
        <f>+'MMA Rev-Exp Summary'!$AN$56+'MMA Rev-Exp Summary'!$AN$57</f>
        <v>115090711.69000006</v>
      </c>
      <c r="N40" s="766">
        <f>+'MMA Rev-Exp Summary'!AZ56+'MMA Rev-Exp Summary'!AZ57</f>
        <v>-84159.37</v>
      </c>
      <c r="O40" s="1016">
        <f>F40+H40+J40+L40</f>
        <v>7227317.0600000005</v>
      </c>
      <c r="P40" s="992">
        <f t="shared" si="1"/>
        <v>428085416.12000132</v>
      </c>
    </row>
    <row r="41" spans="1:16" s="209" customFormat="1" x14ac:dyDescent="0.25">
      <c r="A41" s="1524"/>
      <c r="B41" s="514" t="s">
        <v>85</v>
      </c>
      <c r="C41" s="524" t="s">
        <v>58</v>
      </c>
      <c r="D41" s="525"/>
      <c r="E41" s="205"/>
      <c r="F41" s="763"/>
      <c r="G41" s="764"/>
      <c r="H41" s="763"/>
      <c r="I41" s="764"/>
      <c r="J41" s="763"/>
      <c r="K41" s="764"/>
      <c r="L41" s="763"/>
      <c r="M41" s="764"/>
      <c r="N41" s="766"/>
      <c r="O41" s="1016">
        <f>F41+H41+J41+L41</f>
        <v>0</v>
      </c>
      <c r="P41" s="992">
        <f t="shared" si="1"/>
        <v>0</v>
      </c>
    </row>
    <row r="42" spans="1:16" s="209" customFormat="1" x14ac:dyDescent="0.25">
      <c r="A42" s="1524"/>
      <c r="B42" s="514" t="s">
        <v>86</v>
      </c>
      <c r="C42" s="524" t="s">
        <v>59</v>
      </c>
      <c r="D42" s="525"/>
      <c r="E42" s="205"/>
      <c r="F42" s="763"/>
      <c r="G42" s="764"/>
      <c r="H42" s="763"/>
      <c r="I42" s="764"/>
      <c r="J42" s="763"/>
      <c r="K42" s="764"/>
      <c r="L42" s="763"/>
      <c r="M42" s="764"/>
      <c r="N42" s="766"/>
      <c r="O42" s="1016">
        <f>F42+H42+J42+L42</f>
        <v>0</v>
      </c>
      <c r="P42" s="992">
        <f t="shared" si="1"/>
        <v>0</v>
      </c>
    </row>
    <row r="43" spans="1:16" s="209" customFormat="1" x14ac:dyDescent="0.25">
      <c r="A43" s="1524"/>
      <c r="B43" s="514" t="s">
        <v>87</v>
      </c>
      <c r="C43" s="524" t="s">
        <v>139</v>
      </c>
      <c r="D43" s="525"/>
      <c r="E43" s="205"/>
      <c r="F43" s="763"/>
      <c r="G43" s="764"/>
      <c r="H43" s="763"/>
      <c r="I43" s="764"/>
      <c r="J43" s="763"/>
      <c r="K43" s="764"/>
      <c r="L43" s="763"/>
      <c r="M43" s="764"/>
      <c r="N43" s="766"/>
      <c r="O43" s="1016">
        <f>F43+H43+J43+L43</f>
        <v>0</v>
      </c>
      <c r="P43" s="992">
        <f t="shared" si="1"/>
        <v>0</v>
      </c>
    </row>
    <row r="44" spans="1:16" s="209" customFormat="1" x14ac:dyDescent="0.25">
      <c r="A44" s="1524"/>
      <c r="B44" s="514" t="s">
        <v>213</v>
      </c>
      <c r="C44" s="524" t="s">
        <v>140</v>
      </c>
      <c r="D44" s="525"/>
      <c r="E44" s="205"/>
      <c r="F44" s="763"/>
      <c r="G44" s="764"/>
      <c r="H44" s="763"/>
      <c r="I44" s="764"/>
      <c r="J44" s="763"/>
      <c r="K44" s="764"/>
      <c r="L44" s="763"/>
      <c r="M44" s="764"/>
      <c r="N44" s="766"/>
      <c r="O44" s="1016">
        <f>F44+H44+J44+L44</f>
        <v>0</v>
      </c>
      <c r="P44" s="992">
        <f t="shared" si="1"/>
        <v>0</v>
      </c>
    </row>
    <row r="45" spans="1:16" s="209" customFormat="1" x14ac:dyDescent="0.25">
      <c r="A45" s="1525"/>
      <c r="B45" s="517" t="s">
        <v>212</v>
      </c>
      <c r="C45" s="993" t="s">
        <v>887</v>
      </c>
      <c r="D45" s="12"/>
      <c r="E45" s="12"/>
      <c r="F45" s="996"/>
      <c r="G45" s="1007">
        <f>SUM(G40:G44)</f>
        <v>99435751.41000016</v>
      </c>
      <c r="H45" s="996"/>
      <c r="I45" s="1007">
        <f>SUM(I40:I44)</f>
        <v>103160785.68000045</v>
      </c>
      <c r="J45" s="996"/>
      <c r="K45" s="1007">
        <f>SUM(K40:K44)</f>
        <v>110482326.7100006</v>
      </c>
      <c r="L45" s="996"/>
      <c r="M45" s="1007">
        <f>SUM(M40:M44)</f>
        <v>115090711.69000006</v>
      </c>
      <c r="N45" s="1007">
        <f>SUM(N40:N44)</f>
        <v>-84159.37</v>
      </c>
      <c r="O45" s="1008"/>
      <c r="P45" s="773">
        <f t="shared" si="1"/>
        <v>428085416.12000132</v>
      </c>
    </row>
    <row r="46" spans="1:16" s="209" customFormat="1" x14ac:dyDescent="0.25">
      <c r="A46" s="1526" t="s">
        <v>3</v>
      </c>
      <c r="B46" s="512" t="s">
        <v>88</v>
      </c>
      <c r="C46" s="523" t="s">
        <v>1658</v>
      </c>
      <c r="D46" s="529" t="s">
        <v>1659</v>
      </c>
      <c r="E46" s="530" t="s">
        <v>890</v>
      </c>
      <c r="F46" s="763">
        <f>+'MMA Rev-Exp Summary'!$D$9</f>
        <v>1634978.1000000003</v>
      </c>
      <c r="G46" s="764">
        <f>'MMA Rev-Exp Summary'!$D$107</f>
        <v>4912558.276268498</v>
      </c>
      <c r="H46" s="763">
        <f>+'MMA Rev-Exp Summary'!$P$9</f>
        <v>1786083.92</v>
      </c>
      <c r="I46" s="764">
        <f>'MMA Rev-Exp Summary'!$P$107</f>
        <v>5676021.1005066698</v>
      </c>
      <c r="J46" s="763">
        <f>+'MMA Rev-Exp Summary'!$AB$9</f>
        <v>1868851.7100000002</v>
      </c>
      <c r="K46" s="764">
        <f>'MMA Rev-Exp Summary'!$AB$107</f>
        <v>5295298.1342132762</v>
      </c>
      <c r="L46" s="763">
        <f>+'MMA Rev-Exp Summary'!$AN$9</f>
        <v>1937403.33</v>
      </c>
      <c r="M46" s="764">
        <f>'MMA Rev-Exp Summary'!$AN$107</f>
        <v>11432690.037822485</v>
      </c>
      <c r="N46" s="766">
        <f>'MMA Rev-Exp Summary'!AZ107</f>
        <v>1135550.6362335128</v>
      </c>
      <c r="O46" s="1016">
        <f>F46+H46+J46+L46</f>
        <v>7227317.0600000005</v>
      </c>
      <c r="P46" s="992">
        <f t="shared" si="1"/>
        <v>28452118.185044441</v>
      </c>
    </row>
    <row r="47" spans="1:16" s="209" customFormat="1" x14ac:dyDescent="0.25">
      <c r="A47" s="1524"/>
      <c r="B47" s="514" t="s">
        <v>89</v>
      </c>
      <c r="C47" s="524" t="s">
        <v>58</v>
      </c>
      <c r="D47" s="525"/>
      <c r="E47" s="205"/>
      <c r="F47" s="763"/>
      <c r="G47" s="764"/>
      <c r="H47" s="763"/>
      <c r="I47" s="764"/>
      <c r="J47" s="763"/>
      <c r="K47" s="764"/>
      <c r="L47" s="763"/>
      <c r="M47" s="764"/>
      <c r="N47" s="766"/>
      <c r="O47" s="1016">
        <f>F47+H47+J47+L47</f>
        <v>0</v>
      </c>
      <c r="P47" s="992">
        <f t="shared" si="1"/>
        <v>0</v>
      </c>
    </row>
    <row r="48" spans="1:16" s="209" customFormat="1" x14ac:dyDescent="0.25">
      <c r="A48" s="1524"/>
      <c r="B48" s="514" t="s">
        <v>90</v>
      </c>
      <c r="C48" s="524" t="s">
        <v>59</v>
      </c>
      <c r="D48" s="525"/>
      <c r="E48" s="205"/>
      <c r="F48" s="763"/>
      <c r="G48" s="764"/>
      <c r="H48" s="763"/>
      <c r="I48" s="764"/>
      <c r="J48" s="763"/>
      <c r="K48" s="764"/>
      <c r="L48" s="763"/>
      <c r="M48" s="764"/>
      <c r="N48" s="766"/>
      <c r="O48" s="1016">
        <f>F48+H48+J48+L48</f>
        <v>0</v>
      </c>
      <c r="P48" s="992">
        <f t="shared" si="1"/>
        <v>0</v>
      </c>
    </row>
    <row r="49" spans="1:16" s="209" customFormat="1" x14ac:dyDescent="0.25">
      <c r="A49" s="1524"/>
      <c r="B49" s="514" t="s">
        <v>91</v>
      </c>
      <c r="C49" s="524" t="s">
        <v>139</v>
      </c>
      <c r="D49" s="525"/>
      <c r="E49" s="205"/>
      <c r="F49" s="763"/>
      <c r="G49" s="764"/>
      <c r="H49" s="763"/>
      <c r="I49" s="764"/>
      <c r="J49" s="763"/>
      <c r="K49" s="764"/>
      <c r="L49" s="763"/>
      <c r="M49" s="764"/>
      <c r="N49" s="766"/>
      <c r="O49" s="1016">
        <f>F49+H49+J49+L49</f>
        <v>0</v>
      </c>
      <c r="P49" s="992">
        <f t="shared" si="1"/>
        <v>0</v>
      </c>
    </row>
    <row r="50" spans="1:16" s="209" customFormat="1" x14ac:dyDescent="0.25">
      <c r="A50" s="1524"/>
      <c r="B50" s="514" t="s">
        <v>261</v>
      </c>
      <c r="C50" s="524" t="s">
        <v>140</v>
      </c>
      <c r="D50" s="525"/>
      <c r="E50" s="205"/>
      <c r="F50" s="763"/>
      <c r="G50" s="764"/>
      <c r="H50" s="763"/>
      <c r="I50" s="764"/>
      <c r="J50" s="763"/>
      <c r="K50" s="764"/>
      <c r="L50" s="763"/>
      <c r="M50" s="764"/>
      <c r="N50" s="766"/>
      <c r="O50" s="1016">
        <f>F50+H50+J50+L50</f>
        <v>0</v>
      </c>
      <c r="P50" s="992">
        <f t="shared" si="1"/>
        <v>0</v>
      </c>
    </row>
    <row r="51" spans="1:16" s="209" customFormat="1" x14ac:dyDescent="0.25">
      <c r="A51" s="1525"/>
      <c r="B51" s="517" t="s">
        <v>262</v>
      </c>
      <c r="C51" s="993" t="s">
        <v>5</v>
      </c>
      <c r="D51" s="12"/>
      <c r="E51" s="12"/>
      <c r="F51" s="996"/>
      <c r="G51" s="1007">
        <f>SUM(G46:G50)</f>
        <v>4912558.276268498</v>
      </c>
      <c r="H51" s="996"/>
      <c r="I51" s="1007">
        <f>SUM(I46:I50)</f>
        <v>5676021.1005066698</v>
      </c>
      <c r="J51" s="996"/>
      <c r="K51" s="1007">
        <f>SUM(K46:K50)</f>
        <v>5295298.1342132762</v>
      </c>
      <c r="L51" s="996"/>
      <c r="M51" s="1007">
        <f>SUM(M46:M50)</f>
        <v>11432690.037822485</v>
      </c>
      <c r="N51" s="1007">
        <f>SUM(N46:N50)</f>
        <v>1135550.6362335128</v>
      </c>
      <c r="O51" s="1008"/>
      <c r="P51" s="773">
        <f t="shared" si="1"/>
        <v>28452118.185044441</v>
      </c>
    </row>
    <row r="52" spans="1:16" s="209" customFormat="1" x14ac:dyDescent="0.25">
      <c r="A52" s="1526" t="s">
        <v>450</v>
      </c>
      <c r="B52" s="512" t="s">
        <v>391</v>
      </c>
      <c r="C52" s="523" t="s">
        <v>1658</v>
      </c>
      <c r="D52" s="529" t="s">
        <v>1659</v>
      </c>
      <c r="E52" s="530" t="s">
        <v>890</v>
      </c>
      <c r="F52" s="763">
        <f>+'MMA Rev-Exp Summary'!$D$9</f>
        <v>1634978.1000000003</v>
      </c>
      <c r="G52" s="764">
        <f>'MMA Rev-Exp Summary'!$F$97-G53</f>
        <v>26443287.971166179</v>
      </c>
      <c r="H52" s="763">
        <f>+'MMA Rev-Exp Summary'!$P$9</f>
        <v>1786083.92</v>
      </c>
      <c r="I52" s="764">
        <f>'MMA Rev-Exp Summary'!$R$97-I53</f>
        <v>28695066.778127845</v>
      </c>
      <c r="J52" s="763">
        <f>+'MMA Rev-Exp Summary'!$AB$9</f>
        <v>1868851.7100000002</v>
      </c>
      <c r="K52" s="764">
        <f>'MMA Rev-Exp Summary'!$AD$97-K53</f>
        <v>27744600.83692801</v>
      </c>
      <c r="L52" s="763">
        <f>+'MMA Rev-Exp Summary'!$AN$9</f>
        <v>1937403.33</v>
      </c>
      <c r="M52" s="764">
        <f>'MMA Rev-Exp Summary'!$AP$97-M53</f>
        <v>33931129.715061344</v>
      </c>
      <c r="N52" s="766"/>
      <c r="O52" s="1016">
        <f>F52+H52+J52+L52</f>
        <v>7227317.0600000005</v>
      </c>
      <c r="P52" s="992">
        <f t="shared" si="1"/>
        <v>116814085.30128339</v>
      </c>
    </row>
    <row r="53" spans="1:16" s="209" customFormat="1" x14ac:dyDescent="0.25">
      <c r="A53" s="1524"/>
      <c r="B53" s="514" t="s">
        <v>112</v>
      </c>
      <c r="C53" s="524" t="s">
        <v>1660</v>
      </c>
      <c r="D53" s="525" t="s">
        <v>1657</v>
      </c>
      <c r="E53" s="205" t="s">
        <v>890</v>
      </c>
      <c r="F53" s="763">
        <f>+'MMA Rev-Exp Summary'!$D$9</f>
        <v>1634978.1000000003</v>
      </c>
      <c r="G53" s="764">
        <v>3545395.5547628743</v>
      </c>
      <c r="H53" s="763">
        <f>+'MMA Rev-Exp Summary'!$P$9</f>
        <v>1786083.92</v>
      </c>
      <c r="I53" s="764">
        <v>3782530.2483476293</v>
      </c>
      <c r="J53" s="763">
        <f>+'MMA Rev-Exp Summary'!$AB$9</f>
        <v>1868851.7100000002</v>
      </c>
      <c r="K53" s="764">
        <v>3970128.2398789581</v>
      </c>
      <c r="L53" s="763">
        <f>+'MMA Rev-Exp Summary'!$AN$9</f>
        <v>1937403.33</v>
      </c>
      <c r="M53" s="764">
        <v>4176723.2770709423</v>
      </c>
      <c r="N53" s="766"/>
      <c r="O53" s="1016">
        <f>F53+H53+J53+L53</f>
        <v>7227317.0600000005</v>
      </c>
      <c r="P53" s="992">
        <f t="shared" si="1"/>
        <v>15474777.320060406</v>
      </c>
    </row>
    <row r="54" spans="1:16" s="209" customFormat="1" x14ac:dyDescent="0.25">
      <c r="A54" s="1524"/>
      <c r="B54" s="514" t="s">
        <v>114</v>
      </c>
      <c r="C54" s="524" t="s">
        <v>59</v>
      </c>
      <c r="D54" s="525"/>
      <c r="E54" s="205"/>
      <c r="F54" s="763"/>
      <c r="G54" s="764"/>
      <c r="H54" s="763"/>
      <c r="I54" s="764"/>
      <c r="J54" s="763"/>
      <c r="K54" s="764"/>
      <c r="L54" s="763"/>
      <c r="M54" s="764"/>
      <c r="N54" s="766"/>
      <c r="O54" s="1016">
        <f>F54+H54+J54+L54</f>
        <v>0</v>
      </c>
      <c r="P54" s="992">
        <f t="shared" si="1"/>
        <v>0</v>
      </c>
    </row>
    <row r="55" spans="1:16" s="209" customFormat="1" x14ac:dyDescent="0.25">
      <c r="A55" s="1524"/>
      <c r="B55" s="514" t="s">
        <v>115</v>
      </c>
      <c r="C55" s="524" t="s">
        <v>139</v>
      </c>
      <c r="D55" s="525"/>
      <c r="E55" s="205"/>
      <c r="F55" s="763"/>
      <c r="G55" s="764"/>
      <c r="H55" s="763"/>
      <c r="I55" s="764"/>
      <c r="J55" s="763"/>
      <c r="K55" s="764"/>
      <c r="L55" s="763"/>
      <c r="M55" s="764"/>
      <c r="N55" s="766"/>
      <c r="O55" s="1016">
        <f>F55+H55+J55+L55</f>
        <v>0</v>
      </c>
      <c r="P55" s="992">
        <f t="shared" si="1"/>
        <v>0</v>
      </c>
    </row>
    <row r="56" spans="1:16" s="209" customFormat="1" x14ac:dyDescent="0.25">
      <c r="A56" s="1524"/>
      <c r="B56" s="514" t="s">
        <v>116</v>
      </c>
      <c r="C56" s="524" t="s">
        <v>140</v>
      </c>
      <c r="D56" s="525"/>
      <c r="E56" s="205"/>
      <c r="F56" s="763"/>
      <c r="G56" s="764"/>
      <c r="H56" s="763"/>
      <c r="I56" s="764"/>
      <c r="J56" s="763"/>
      <c r="K56" s="764"/>
      <c r="L56" s="763"/>
      <c r="M56" s="764"/>
      <c r="N56" s="766"/>
      <c r="O56" s="1016">
        <f>F56+H56+J56+L56</f>
        <v>0</v>
      </c>
      <c r="P56" s="992">
        <f t="shared" si="1"/>
        <v>0</v>
      </c>
    </row>
    <row r="57" spans="1:16" s="209" customFormat="1" x14ac:dyDescent="0.25">
      <c r="A57" s="1525"/>
      <c r="B57" s="517" t="s">
        <v>159</v>
      </c>
      <c r="C57" s="993" t="s">
        <v>888</v>
      </c>
      <c r="D57" s="12"/>
      <c r="E57" s="17"/>
      <c r="F57" s="1009"/>
      <c r="G57" s="1007">
        <f>SUM(G52:G56)</f>
        <v>29988683.525929052</v>
      </c>
      <c r="H57" s="1009"/>
      <c r="I57" s="1007">
        <f>SUM(I52:I56)</f>
        <v>32477597.026475474</v>
      </c>
      <c r="J57" s="1009"/>
      <c r="K57" s="1007">
        <f>SUM(K52:K56)</f>
        <v>31714729.07680697</v>
      </c>
      <c r="L57" s="1009"/>
      <c r="M57" s="1007">
        <f>SUM(M52:M56)</f>
        <v>38107852.992132284</v>
      </c>
      <c r="N57" s="1007">
        <f>SUM(N52:N56)</f>
        <v>0</v>
      </c>
      <c r="O57" s="1008"/>
      <c r="P57" s="773">
        <f t="shared" si="1"/>
        <v>132288862.62134376</v>
      </c>
    </row>
    <row r="58" spans="1:16" ht="15.75" thickBot="1" x14ac:dyDescent="0.3">
      <c r="A58" s="767"/>
      <c r="B58" s="768">
        <v>9</v>
      </c>
      <c r="C58" s="998" t="s">
        <v>102</v>
      </c>
      <c r="D58" s="1010"/>
      <c r="E58" s="1011"/>
      <c r="F58" s="1012"/>
      <c r="G58" s="1013">
        <f>G15+G21+G27+G33+G39+G45+G51+G57</f>
        <v>134336993.21219772</v>
      </c>
      <c r="H58" s="1014"/>
      <c r="I58" s="1013">
        <f>I15+I21+I27+I33+I39+I45+I51+I57</f>
        <v>141314403.80698258</v>
      </c>
      <c r="J58" s="1014"/>
      <c r="K58" s="1013">
        <f>K15+K21+K27+K33+K39+K45+K51+K57</f>
        <v>147492353.92102084</v>
      </c>
      <c r="L58" s="1014"/>
      <c r="M58" s="1013">
        <f>M15+M21+M27+M33+M39+M45+M51+M57</f>
        <v>164631254.71995482</v>
      </c>
      <c r="N58" s="1013">
        <f>N15+N21+N27+N33+N39+N45+N51+N57</f>
        <v>1051391.2662335127</v>
      </c>
      <c r="O58" s="1017"/>
      <c r="P58" s="1018">
        <f>P15+P21+P27+P33+P39+P45+P51+P57</f>
        <v>588826396.92638958</v>
      </c>
    </row>
    <row r="60" spans="1:16" x14ac:dyDescent="0.25">
      <c r="A60" s="511" t="s">
        <v>629</v>
      </c>
    </row>
    <row r="61" spans="1:16" x14ac:dyDescent="0.25">
      <c r="A61" s="205" t="s">
        <v>693</v>
      </c>
    </row>
    <row r="62" spans="1:16" x14ac:dyDescent="0.25">
      <c r="A62" s="205" t="s">
        <v>663</v>
      </c>
    </row>
  </sheetData>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1400-000000000000}">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tabColor theme="3"/>
  </sheetPr>
  <dimension ref="A1:BP173"/>
  <sheetViews>
    <sheetView topLeftCell="A139" zoomScale="70" zoomScaleNormal="70" workbookViewId="0">
      <pane xSplit="6" topLeftCell="AO1" activePane="topRight" state="frozen"/>
      <selection pane="topRight" activeCell="BQ168" sqref="BQ168"/>
    </sheetView>
  </sheetViews>
  <sheetFormatPr defaultColWidth="8.85546875" defaultRowHeight="15" x14ac:dyDescent="0.25"/>
  <cols>
    <col min="1" max="1" width="9.85546875" style="205" customWidth="1"/>
    <col min="2" max="2" width="8.85546875" style="205"/>
    <col min="3" max="3" width="32.140625" style="205" customWidth="1"/>
    <col min="4" max="6" width="14.140625" style="205" customWidth="1"/>
    <col min="7" max="7" width="12.85546875" style="205" customWidth="1"/>
    <col min="8" max="9" width="10.140625" style="205" customWidth="1"/>
    <col min="10" max="11" width="11.140625" style="205" customWidth="1"/>
    <col min="12" max="18" width="10.140625" style="205" customWidth="1"/>
    <col min="19" max="19" width="12.85546875" style="205" customWidth="1"/>
    <col min="20" max="30" width="10.140625" style="205" customWidth="1"/>
    <col min="31" max="31" width="12.85546875" style="205" customWidth="1"/>
    <col min="32" max="42" width="10.140625" style="205" customWidth="1"/>
    <col min="43" max="43" width="12.85546875" style="205" customWidth="1"/>
    <col min="44" max="55" width="10.140625" style="205" customWidth="1"/>
    <col min="56" max="56" width="12.85546875" style="205" customWidth="1"/>
    <col min="57" max="60" width="10.140625" style="205" customWidth="1"/>
    <col min="61" max="61" width="8.85546875" style="205"/>
    <col min="62" max="67" width="10.140625" style="205" customWidth="1"/>
    <col min="68" max="16384" width="8.85546875" style="205"/>
  </cols>
  <sheetData>
    <row r="1" spans="1:67" ht="18.75" x14ac:dyDescent="0.3">
      <c r="A1" s="348" t="s">
        <v>1044</v>
      </c>
      <c r="J1" s="631"/>
      <c r="K1" s="631"/>
    </row>
    <row r="2" spans="1:67" x14ac:dyDescent="0.25">
      <c r="A2" s="674" t="s">
        <v>832</v>
      </c>
    </row>
    <row r="4" spans="1:67" x14ac:dyDescent="0.25">
      <c r="A4" s="205" t="s">
        <v>371</v>
      </c>
      <c r="C4" s="838" t="str">
        <f>'MMA Rev-Exp Summary'!C3</f>
        <v>Simply Healthcare Plan, Inc</v>
      </c>
      <c r="D4" s="116"/>
      <c r="E4" s="633"/>
      <c r="F4" s="633"/>
    </row>
    <row r="5" spans="1:67" x14ac:dyDescent="0.25">
      <c r="A5" s="205" t="s">
        <v>15</v>
      </c>
      <c r="C5" s="451" t="str">
        <f>IF('MMA Rev-Exp Summary'!C4=0,"",'MMA Rev-Exp Summary'!C4)</f>
        <v>Annual 2021</v>
      </c>
      <c r="D5" s="633"/>
      <c r="E5" s="633"/>
      <c r="F5" s="633"/>
    </row>
    <row r="6" spans="1:67" x14ac:dyDescent="0.25">
      <c r="A6" s="205" t="s">
        <v>16</v>
      </c>
      <c r="C6" s="451">
        <f>IF('MMA Rev-Exp Summary'!C5=0,"",'MMA Rev-Exp Summary'!C5)</f>
        <v>44651</v>
      </c>
      <c r="D6" s="208"/>
      <c r="E6" s="208"/>
      <c r="F6" s="208"/>
      <c r="G6" s="349"/>
      <c r="H6" s="349"/>
      <c r="I6" s="349"/>
      <c r="J6" s="349"/>
      <c r="K6" s="349"/>
      <c r="L6" s="349"/>
      <c r="M6" s="349"/>
      <c r="N6" s="349"/>
      <c r="O6" s="349"/>
      <c r="P6" s="349"/>
      <c r="Q6" s="349"/>
    </row>
    <row r="7" spans="1:67" x14ac:dyDescent="0.25">
      <c r="A7" s="205" t="s">
        <v>817</v>
      </c>
      <c r="C7" s="454"/>
      <c r="D7" s="208"/>
      <c r="E7" s="208"/>
      <c r="F7" s="208"/>
      <c r="G7" s="349"/>
      <c r="H7" s="349"/>
      <c r="I7" s="349"/>
      <c r="J7" s="349"/>
      <c r="K7" s="349"/>
      <c r="L7" s="349"/>
      <c r="M7" s="349"/>
      <c r="N7" s="349"/>
      <c r="O7" s="349"/>
      <c r="P7" s="349"/>
      <c r="Q7" s="349"/>
    </row>
    <row r="8" spans="1:67" x14ac:dyDescent="0.25">
      <c r="A8" s="350"/>
      <c r="C8" s="351"/>
      <c r="D8" s="351"/>
      <c r="E8" s="351"/>
      <c r="F8" s="351"/>
    </row>
    <row r="9" spans="1:67" ht="15.75" thickBot="1" x14ac:dyDescent="0.3">
      <c r="A9" s="350"/>
      <c r="C9" s="351"/>
      <c r="D9" s="351"/>
      <c r="E9" s="351"/>
      <c r="F9" s="351"/>
    </row>
    <row r="10" spans="1:67" s="352" customFormat="1" ht="18" customHeight="1" x14ac:dyDescent="0.3">
      <c r="A10" s="1548"/>
      <c r="B10" s="1549"/>
      <c r="C10" s="1563"/>
      <c r="D10" s="634"/>
      <c r="E10" s="634"/>
      <c r="F10" s="635"/>
      <c r="G10" s="1560" t="s">
        <v>818</v>
      </c>
      <c r="H10" s="1561"/>
      <c r="I10" s="1561"/>
      <c r="J10" s="1561"/>
      <c r="K10" s="1561"/>
      <c r="L10" s="1561"/>
      <c r="M10" s="1561"/>
      <c r="N10" s="1561"/>
      <c r="O10" s="1561"/>
      <c r="P10" s="1561"/>
      <c r="Q10" s="1561"/>
      <c r="R10" s="1562"/>
      <c r="S10" s="1560" t="s">
        <v>819</v>
      </c>
      <c r="T10" s="1561"/>
      <c r="U10" s="1561"/>
      <c r="V10" s="1561"/>
      <c r="W10" s="1561"/>
      <c r="X10" s="1561"/>
      <c r="Y10" s="1561"/>
      <c r="Z10" s="1561"/>
      <c r="AA10" s="1561"/>
      <c r="AB10" s="1561"/>
      <c r="AC10" s="1561"/>
      <c r="AD10" s="1562"/>
      <c r="AE10" s="1560" t="s">
        <v>820</v>
      </c>
      <c r="AF10" s="1561"/>
      <c r="AG10" s="1561"/>
      <c r="AH10" s="1561"/>
      <c r="AI10" s="1561"/>
      <c r="AJ10" s="1561"/>
      <c r="AK10" s="1561"/>
      <c r="AL10" s="1561"/>
      <c r="AM10" s="1561"/>
      <c r="AN10" s="1561"/>
      <c r="AO10" s="1561"/>
      <c r="AP10" s="1562"/>
      <c r="AQ10" s="1560" t="s">
        <v>821</v>
      </c>
      <c r="AR10" s="1561"/>
      <c r="AS10" s="1561"/>
      <c r="AT10" s="1561"/>
      <c r="AU10" s="1561"/>
      <c r="AV10" s="1561"/>
      <c r="AW10" s="1561"/>
      <c r="AX10" s="1561"/>
      <c r="AY10" s="1561"/>
      <c r="AZ10" s="1561"/>
      <c r="BA10" s="1561"/>
      <c r="BB10" s="1562"/>
      <c r="BC10" s="1005"/>
      <c r="BD10" s="1560" t="s">
        <v>807</v>
      </c>
      <c r="BE10" s="1561"/>
      <c r="BF10" s="1561"/>
      <c r="BG10" s="1561"/>
      <c r="BH10" s="1561"/>
      <c r="BI10" s="1561"/>
      <c r="BJ10" s="1561"/>
      <c r="BK10" s="1561"/>
      <c r="BL10" s="1561"/>
      <c r="BM10" s="1561"/>
      <c r="BN10" s="1561"/>
      <c r="BO10" s="1562"/>
    </row>
    <row r="11" spans="1:67" s="352" customFormat="1" ht="60" x14ac:dyDescent="0.25">
      <c r="A11" s="636"/>
      <c r="B11" s="637"/>
      <c r="C11" s="638" t="s">
        <v>142</v>
      </c>
      <c r="D11" s="639" t="s">
        <v>822</v>
      </c>
      <c r="E11" s="639" t="s">
        <v>823</v>
      </c>
      <c r="F11" s="640" t="s">
        <v>824</v>
      </c>
      <c r="G11" s="641" t="s">
        <v>36</v>
      </c>
      <c r="H11" s="642" t="s">
        <v>918</v>
      </c>
      <c r="I11" s="642" t="s">
        <v>919</v>
      </c>
      <c r="J11" s="642" t="s">
        <v>920</v>
      </c>
      <c r="K11" s="642" t="s">
        <v>921</v>
      </c>
      <c r="L11" s="247" t="s">
        <v>47</v>
      </c>
      <c r="M11" s="247" t="s">
        <v>48</v>
      </c>
      <c r="N11" s="247" t="s">
        <v>50</v>
      </c>
      <c r="O11" s="247" t="s">
        <v>49</v>
      </c>
      <c r="P11" s="215" t="s">
        <v>1523</v>
      </c>
      <c r="Q11" s="247" t="s">
        <v>136</v>
      </c>
      <c r="R11" s="643" t="s">
        <v>137</v>
      </c>
      <c r="S11" s="641" t="s">
        <v>36</v>
      </c>
      <c r="T11" s="642" t="s">
        <v>918</v>
      </c>
      <c r="U11" s="642" t="s">
        <v>919</v>
      </c>
      <c r="V11" s="642" t="s">
        <v>920</v>
      </c>
      <c r="W11" s="642" t="s">
        <v>921</v>
      </c>
      <c r="X11" s="247" t="s">
        <v>47</v>
      </c>
      <c r="Y11" s="247" t="s">
        <v>48</v>
      </c>
      <c r="Z11" s="247" t="s">
        <v>50</v>
      </c>
      <c r="AA11" s="247" t="s">
        <v>49</v>
      </c>
      <c r="AB11" s="215" t="s">
        <v>1523</v>
      </c>
      <c r="AC11" s="247" t="s">
        <v>136</v>
      </c>
      <c r="AD11" s="643" t="s">
        <v>137</v>
      </c>
      <c r="AE11" s="641" t="s">
        <v>36</v>
      </c>
      <c r="AF11" s="642" t="s">
        <v>918</v>
      </c>
      <c r="AG11" s="642" t="s">
        <v>919</v>
      </c>
      <c r="AH11" s="642" t="s">
        <v>920</v>
      </c>
      <c r="AI11" s="642" t="s">
        <v>921</v>
      </c>
      <c r="AJ11" s="247" t="s">
        <v>47</v>
      </c>
      <c r="AK11" s="247" t="s">
        <v>48</v>
      </c>
      <c r="AL11" s="247" t="s">
        <v>50</v>
      </c>
      <c r="AM11" s="247" t="s">
        <v>49</v>
      </c>
      <c r="AN11" s="215" t="s">
        <v>1523</v>
      </c>
      <c r="AO11" s="247" t="s">
        <v>136</v>
      </c>
      <c r="AP11" s="643" t="s">
        <v>137</v>
      </c>
      <c r="AQ11" s="641" t="s">
        <v>36</v>
      </c>
      <c r="AR11" s="642" t="s">
        <v>918</v>
      </c>
      <c r="AS11" s="642" t="s">
        <v>919</v>
      </c>
      <c r="AT11" s="642" t="s">
        <v>920</v>
      </c>
      <c r="AU11" s="642" t="s">
        <v>921</v>
      </c>
      <c r="AV11" s="247" t="s">
        <v>47</v>
      </c>
      <c r="AW11" s="247" t="s">
        <v>48</v>
      </c>
      <c r="AX11" s="247" t="s">
        <v>50</v>
      </c>
      <c r="AY11" s="247" t="s">
        <v>49</v>
      </c>
      <c r="AZ11" s="215" t="s">
        <v>1523</v>
      </c>
      <c r="BA11" s="247" t="s">
        <v>136</v>
      </c>
      <c r="BB11" s="643" t="s">
        <v>137</v>
      </c>
      <c r="BC11" s="893" t="s">
        <v>825</v>
      </c>
      <c r="BD11" s="641" t="s">
        <v>36</v>
      </c>
      <c r="BE11" s="642" t="s">
        <v>918</v>
      </c>
      <c r="BF11" s="642" t="s">
        <v>919</v>
      </c>
      <c r="BG11" s="642" t="s">
        <v>920</v>
      </c>
      <c r="BH11" s="642" t="s">
        <v>921</v>
      </c>
      <c r="BI11" s="247" t="s">
        <v>47</v>
      </c>
      <c r="BJ11" s="247" t="s">
        <v>48</v>
      </c>
      <c r="BK11" s="247" t="s">
        <v>50</v>
      </c>
      <c r="BL11" s="247" t="s">
        <v>49</v>
      </c>
      <c r="BM11" s="215" t="s">
        <v>1523</v>
      </c>
      <c r="BN11" s="247" t="s">
        <v>136</v>
      </c>
      <c r="BO11" s="643" t="s">
        <v>137</v>
      </c>
    </row>
    <row r="12" spans="1:67" s="352" customFormat="1" ht="15.75" x14ac:dyDescent="0.25">
      <c r="A12" s="644" t="s">
        <v>51</v>
      </c>
      <c r="B12" s="637"/>
      <c r="C12" s="638"/>
      <c r="D12" s="645"/>
      <c r="E12" s="645"/>
      <c r="F12" s="646"/>
      <c r="G12" s="831">
        <f>SUM(H12:R12)</f>
        <v>170189</v>
      </c>
      <c r="H12" s="828">
        <v>157757</v>
      </c>
      <c r="I12" s="828">
        <v>4076</v>
      </c>
      <c r="J12" s="828">
        <v>5590</v>
      </c>
      <c r="K12" s="828">
        <v>824</v>
      </c>
      <c r="L12" s="829">
        <v>38</v>
      </c>
      <c r="M12" s="829">
        <v>1767</v>
      </c>
      <c r="N12" s="829">
        <v>0</v>
      </c>
      <c r="O12" s="829">
        <v>133</v>
      </c>
      <c r="P12" s="829">
        <v>0</v>
      </c>
      <c r="Q12" s="829">
        <v>2</v>
      </c>
      <c r="R12" s="830">
        <v>2</v>
      </c>
      <c r="S12" s="831">
        <f>SUM(T12:AD12)</f>
        <v>185704</v>
      </c>
      <c r="T12" s="828">
        <v>172951</v>
      </c>
      <c r="U12" s="828">
        <v>4106</v>
      </c>
      <c r="V12" s="828">
        <v>5653</v>
      </c>
      <c r="W12" s="828">
        <v>840</v>
      </c>
      <c r="X12" s="829">
        <v>43</v>
      </c>
      <c r="Y12" s="829">
        <v>1997</v>
      </c>
      <c r="Z12" s="829">
        <v>1</v>
      </c>
      <c r="AA12" s="829">
        <v>110</v>
      </c>
      <c r="AB12" s="829">
        <v>0</v>
      </c>
      <c r="AC12" s="829">
        <v>1</v>
      </c>
      <c r="AD12" s="830">
        <v>2</v>
      </c>
      <c r="AE12" s="831">
        <f>SUM(AF12:AP12)</f>
        <v>198497</v>
      </c>
      <c r="AF12" s="828">
        <v>185507</v>
      </c>
      <c r="AG12" s="828">
        <v>4149</v>
      </c>
      <c r="AH12" s="828">
        <v>5683</v>
      </c>
      <c r="AI12" s="828">
        <v>804</v>
      </c>
      <c r="AJ12" s="829">
        <v>41</v>
      </c>
      <c r="AK12" s="829">
        <v>2182</v>
      </c>
      <c r="AL12" s="829">
        <v>0</v>
      </c>
      <c r="AM12" s="829">
        <v>129</v>
      </c>
      <c r="AN12" s="829">
        <v>0</v>
      </c>
      <c r="AO12" s="829">
        <v>0</v>
      </c>
      <c r="AP12" s="830">
        <v>2</v>
      </c>
      <c r="AQ12" s="831">
        <f>SUM(AR12:BB12)</f>
        <v>190666</v>
      </c>
      <c r="AR12" s="828">
        <v>178224</v>
      </c>
      <c r="AS12" s="828">
        <v>4243</v>
      </c>
      <c r="AT12" s="828">
        <v>5223</v>
      </c>
      <c r="AU12" s="828">
        <v>786</v>
      </c>
      <c r="AV12" s="829">
        <v>40</v>
      </c>
      <c r="AW12" s="829">
        <v>2012</v>
      </c>
      <c r="AX12" s="829">
        <v>0</v>
      </c>
      <c r="AY12" s="829">
        <v>134</v>
      </c>
      <c r="AZ12" s="829">
        <v>0</v>
      </c>
      <c r="BA12" s="829">
        <v>0</v>
      </c>
      <c r="BB12" s="830">
        <v>4</v>
      </c>
      <c r="BC12" s="894">
        <v>0</v>
      </c>
      <c r="BD12" s="831">
        <f>SUM(BE12:BO12)+BC12</f>
        <v>745056</v>
      </c>
      <c r="BE12" s="832">
        <f t="shared" ref="BE12:BO12" si="0">H12+T12+AF12+AR12</f>
        <v>694439</v>
      </c>
      <c r="BF12" s="832">
        <f t="shared" si="0"/>
        <v>16574</v>
      </c>
      <c r="BG12" s="832">
        <f t="shared" si="0"/>
        <v>22149</v>
      </c>
      <c r="BH12" s="832">
        <f t="shared" si="0"/>
        <v>3254</v>
      </c>
      <c r="BI12" s="832">
        <f t="shared" si="0"/>
        <v>162</v>
      </c>
      <c r="BJ12" s="832">
        <f t="shared" si="0"/>
        <v>7958</v>
      </c>
      <c r="BK12" s="832">
        <f t="shared" si="0"/>
        <v>1</v>
      </c>
      <c r="BL12" s="832">
        <f t="shared" si="0"/>
        <v>506</v>
      </c>
      <c r="BM12" s="832">
        <f t="shared" si="0"/>
        <v>0</v>
      </c>
      <c r="BN12" s="832">
        <f t="shared" si="0"/>
        <v>3</v>
      </c>
      <c r="BO12" s="833">
        <f t="shared" si="0"/>
        <v>10</v>
      </c>
    </row>
    <row r="13" spans="1:67" s="352" customFormat="1" ht="15.75" x14ac:dyDescent="0.25">
      <c r="A13" s="1546" t="s">
        <v>10</v>
      </c>
      <c r="B13" s="1547"/>
      <c r="C13" s="1564"/>
      <c r="D13" s="639"/>
      <c r="E13" s="639"/>
      <c r="F13" s="649"/>
      <c r="G13" s="650"/>
      <c r="H13" s="642"/>
      <c r="I13" s="642"/>
      <c r="J13" s="642"/>
      <c r="K13" s="642"/>
      <c r="L13" s="247"/>
      <c r="M13" s="247"/>
      <c r="N13" s="247"/>
      <c r="O13" s="247"/>
      <c r="P13" s="247"/>
      <c r="Q13" s="247"/>
      <c r="R13" s="643"/>
      <c r="S13" s="650"/>
      <c r="T13" s="642"/>
      <c r="U13" s="642"/>
      <c r="V13" s="642"/>
      <c r="W13" s="642"/>
      <c r="X13" s="247"/>
      <c r="Y13" s="247"/>
      <c r="Z13" s="247"/>
      <c r="AA13" s="247"/>
      <c r="AB13" s="247"/>
      <c r="AC13" s="247"/>
      <c r="AD13" s="643"/>
      <c r="AE13" s="650"/>
      <c r="AF13" s="642"/>
      <c r="AG13" s="642"/>
      <c r="AH13" s="642"/>
      <c r="AI13" s="642"/>
      <c r="AJ13" s="247"/>
      <c r="AK13" s="247"/>
      <c r="AL13" s="247"/>
      <c r="AM13" s="247"/>
      <c r="AN13" s="247"/>
      <c r="AO13" s="247"/>
      <c r="AP13" s="643"/>
      <c r="AQ13" s="650"/>
      <c r="AR13" s="642"/>
      <c r="AS13" s="642"/>
      <c r="AT13" s="642"/>
      <c r="AU13" s="642"/>
      <c r="AV13" s="247"/>
      <c r="AW13" s="247"/>
      <c r="AX13" s="247"/>
      <c r="AY13" s="247"/>
      <c r="AZ13" s="247"/>
      <c r="BA13" s="247"/>
      <c r="BB13" s="643"/>
      <c r="BC13" s="893"/>
      <c r="BD13" s="650"/>
      <c r="BE13" s="651"/>
      <c r="BF13" s="651"/>
      <c r="BG13" s="651"/>
      <c r="BH13" s="651"/>
      <c r="BI13" s="318"/>
      <c r="BJ13" s="318"/>
      <c r="BK13" s="318"/>
      <c r="BL13" s="318"/>
      <c r="BM13" s="318"/>
      <c r="BN13" s="318"/>
      <c r="BO13" s="652"/>
    </row>
    <row r="14" spans="1:67" x14ac:dyDescent="0.25">
      <c r="A14" s="1524" t="s">
        <v>826</v>
      </c>
      <c r="B14" s="514" t="s">
        <v>61</v>
      </c>
      <c r="C14" s="524" t="s">
        <v>827</v>
      </c>
      <c r="D14" s="653">
        <v>1469</v>
      </c>
      <c r="E14" s="653">
        <v>1172</v>
      </c>
      <c r="F14" s="654">
        <f t="shared" ref="F14:F168" si="1">IFERROR(E14/D14, "")</f>
        <v>0.7978216473791695</v>
      </c>
      <c r="G14" s="655">
        <f t="shared" ref="G14:G45" si="2">SUM(H14:R14)</f>
        <v>3086253.7100010854</v>
      </c>
      <c r="H14" s="253">
        <v>2875881.1700010854</v>
      </c>
      <c r="I14" s="253">
        <v>56550.929999999877</v>
      </c>
      <c r="J14" s="253">
        <v>95996.580000000424</v>
      </c>
      <c r="K14" s="253">
        <v>9808.5500000000029</v>
      </c>
      <c r="L14" s="253">
        <v>160.76</v>
      </c>
      <c r="M14" s="253">
        <v>37028.010000000104</v>
      </c>
      <c r="N14" s="253">
        <v>0</v>
      </c>
      <c r="O14" s="253">
        <v>1829.4599999999989</v>
      </c>
      <c r="P14" s="253">
        <v>8925.2500000000036</v>
      </c>
      <c r="Q14" s="253">
        <v>0</v>
      </c>
      <c r="R14" s="526">
        <v>73</v>
      </c>
      <c r="S14" s="655">
        <f t="shared" ref="S14:S45" si="3">SUM(T14:AD14)</f>
        <v>3421891.7400010927</v>
      </c>
      <c r="T14" s="253">
        <v>3211272.5300010918</v>
      </c>
      <c r="U14" s="253">
        <v>55668.109999999913</v>
      </c>
      <c r="V14" s="253">
        <v>95940.870000000912</v>
      </c>
      <c r="W14" s="253">
        <v>10216.190000000004</v>
      </c>
      <c r="X14" s="253">
        <v>82.899999999999991</v>
      </c>
      <c r="Y14" s="253">
        <v>42062.690000000017</v>
      </c>
      <c r="Z14" s="253">
        <v>0</v>
      </c>
      <c r="AA14" s="253">
        <v>1050.45</v>
      </c>
      <c r="AB14" s="253">
        <v>5194.079999999999</v>
      </c>
      <c r="AC14" s="253">
        <v>0</v>
      </c>
      <c r="AD14" s="526">
        <v>403.92000000000007</v>
      </c>
      <c r="AE14" s="655">
        <f t="shared" ref="AE14:AE45" si="4">SUM(AF14:AP14)</f>
        <v>3649337.2100010877</v>
      </c>
      <c r="AF14" s="253">
        <v>3430866.8100010874</v>
      </c>
      <c r="AG14" s="253">
        <v>68350.400000000023</v>
      </c>
      <c r="AH14" s="253">
        <v>92667.730000000345</v>
      </c>
      <c r="AI14" s="253">
        <v>10622.160000000007</v>
      </c>
      <c r="AJ14" s="253">
        <v>29.310000000000002</v>
      </c>
      <c r="AK14" s="253">
        <v>38429.170000000122</v>
      </c>
      <c r="AL14" s="253">
        <v>0</v>
      </c>
      <c r="AM14" s="253">
        <v>1354.6699999999994</v>
      </c>
      <c r="AN14" s="253">
        <v>7016.9600000000028</v>
      </c>
      <c r="AO14" s="253">
        <v>0</v>
      </c>
      <c r="AP14" s="526">
        <v>0</v>
      </c>
      <c r="AQ14" s="655">
        <f t="shared" ref="AQ14:AQ45" si="5">SUM(AR14:BB14)</f>
        <v>3758222.9400010533</v>
      </c>
      <c r="AR14" s="253">
        <v>3534066.4300010535</v>
      </c>
      <c r="AS14" s="253">
        <v>68935.599999999948</v>
      </c>
      <c r="AT14" s="253">
        <v>96467.120000000461</v>
      </c>
      <c r="AU14" s="253">
        <v>9562.0300000000061</v>
      </c>
      <c r="AV14" s="253">
        <v>119.52999999999997</v>
      </c>
      <c r="AW14" s="253">
        <v>42459.400000000096</v>
      </c>
      <c r="AX14" s="253">
        <v>0</v>
      </c>
      <c r="AY14" s="253">
        <v>2456.6299999999987</v>
      </c>
      <c r="AZ14" s="253">
        <v>3973.300000000002</v>
      </c>
      <c r="BA14" s="253">
        <v>0</v>
      </c>
      <c r="BB14" s="526">
        <v>182.9</v>
      </c>
      <c r="BC14" s="895">
        <v>0</v>
      </c>
      <c r="BD14" s="655">
        <f t="shared" ref="BD14:BD45" si="6">SUM(BE14:BO14)+BC14</f>
        <v>13915705.600004321</v>
      </c>
      <c r="BE14" s="656">
        <f t="shared" ref="BE14:BE45" si="7">H14+T14+AF14+AR14</f>
        <v>13052086.940004319</v>
      </c>
      <c r="BF14" s="656">
        <f t="shared" ref="BF14:BF45" si="8">I14+U14+AG14+AS14</f>
        <v>249505.03999999978</v>
      </c>
      <c r="BG14" s="656">
        <f t="shared" ref="BG14:BG45" si="9">J14+V14+AH14+AT14</f>
        <v>381072.30000000214</v>
      </c>
      <c r="BH14" s="656">
        <f t="shared" ref="BH14:BH45" si="10">K14+W14+AI14+AU14</f>
        <v>40208.930000000022</v>
      </c>
      <c r="BI14" s="656">
        <f t="shared" ref="BI14:BI45" si="11">L14+X14+AJ14+AV14</f>
        <v>392.49999999999994</v>
      </c>
      <c r="BJ14" s="656">
        <f t="shared" ref="BJ14:BJ45" si="12">M14+Y14+AK14+AW14</f>
        <v>159979.27000000037</v>
      </c>
      <c r="BK14" s="656">
        <f t="shared" ref="BK14:BK45" si="13">N14+Z14+AL14+AX14</f>
        <v>0</v>
      </c>
      <c r="BL14" s="656">
        <f t="shared" ref="BL14:BL45" si="14">O14+AA14+AM14+AY14</f>
        <v>6691.2099999999973</v>
      </c>
      <c r="BM14" s="656">
        <f t="shared" ref="BM14:BM45" si="15">P14+AB14+AN14+AZ14</f>
        <v>25109.590000000007</v>
      </c>
      <c r="BN14" s="656">
        <f t="shared" ref="BN14:BN45" si="16">Q14+AC14+AO14+BA14</f>
        <v>0</v>
      </c>
      <c r="BO14" s="657">
        <f t="shared" ref="BO14:BO45" si="17">R14+AD14+AP14+BB14</f>
        <v>659.82</v>
      </c>
    </row>
    <row r="15" spans="1:67" x14ac:dyDescent="0.25">
      <c r="A15" s="1524"/>
      <c r="B15" s="514" t="s">
        <v>62</v>
      </c>
      <c r="C15" s="524" t="s">
        <v>828</v>
      </c>
      <c r="D15" s="653">
        <v>220</v>
      </c>
      <c r="E15" s="653">
        <v>220</v>
      </c>
      <c r="F15" s="654">
        <f t="shared" si="1"/>
        <v>1</v>
      </c>
      <c r="G15" s="655">
        <f t="shared" si="2"/>
        <v>2129523.83</v>
      </c>
      <c r="H15" s="253">
        <v>1998438.17</v>
      </c>
      <c r="I15" s="253">
        <v>40542.550000000003</v>
      </c>
      <c r="J15" s="253">
        <v>62659.77</v>
      </c>
      <c r="K15" s="253">
        <v>8453.68</v>
      </c>
      <c r="L15" s="253">
        <v>263.64999999999998</v>
      </c>
      <c r="M15" s="253">
        <v>17347.02</v>
      </c>
      <c r="N15" s="253">
        <v>0</v>
      </c>
      <c r="O15" s="253">
        <v>1818.99</v>
      </c>
      <c r="P15" s="253">
        <v>0</v>
      </c>
      <c r="Q15" s="253">
        <v>0</v>
      </c>
      <c r="R15" s="526">
        <v>0</v>
      </c>
      <c r="S15" s="655">
        <f t="shared" si="3"/>
        <v>2583029.0500000003</v>
      </c>
      <c r="T15" s="253">
        <v>2430285.02</v>
      </c>
      <c r="U15" s="253">
        <v>46780.59</v>
      </c>
      <c r="V15" s="253">
        <v>71623.17</v>
      </c>
      <c r="W15" s="253">
        <v>10493.33</v>
      </c>
      <c r="X15" s="253">
        <v>515.64</v>
      </c>
      <c r="Y15" s="253">
        <v>21587.14</v>
      </c>
      <c r="Z15" s="253">
        <v>0</v>
      </c>
      <c r="AA15" s="253">
        <v>1744.16</v>
      </c>
      <c r="AB15" s="253">
        <v>0</v>
      </c>
      <c r="AC15" s="253">
        <v>0</v>
      </c>
      <c r="AD15" s="526">
        <v>0</v>
      </c>
      <c r="AE15" s="655">
        <f t="shared" si="4"/>
        <v>2755641.71</v>
      </c>
      <c r="AF15" s="253">
        <v>2594987.44</v>
      </c>
      <c r="AG15" s="253">
        <v>49192.82</v>
      </c>
      <c r="AH15" s="253">
        <v>74327.17</v>
      </c>
      <c r="AI15" s="253">
        <v>10962.95</v>
      </c>
      <c r="AJ15" s="253">
        <v>783.96</v>
      </c>
      <c r="AK15" s="253">
        <v>23724.29</v>
      </c>
      <c r="AL15" s="253">
        <v>0</v>
      </c>
      <c r="AM15" s="253">
        <v>1663.08</v>
      </c>
      <c r="AN15" s="253">
        <v>0</v>
      </c>
      <c r="AO15" s="253">
        <v>0</v>
      </c>
      <c r="AP15" s="526">
        <v>0</v>
      </c>
      <c r="AQ15" s="655">
        <f t="shared" si="5"/>
        <v>2713879.9800000004</v>
      </c>
      <c r="AR15" s="253">
        <v>2556495.41</v>
      </c>
      <c r="AS15" s="253">
        <v>50074.13</v>
      </c>
      <c r="AT15" s="253">
        <v>71444.509999999995</v>
      </c>
      <c r="AU15" s="253">
        <v>10232.719999999999</v>
      </c>
      <c r="AV15" s="253">
        <v>721.43</v>
      </c>
      <c r="AW15" s="253">
        <v>23181.54</v>
      </c>
      <c r="AX15" s="253">
        <v>0</v>
      </c>
      <c r="AY15" s="253">
        <v>1730.24</v>
      </c>
      <c r="AZ15" s="253">
        <v>0</v>
      </c>
      <c r="BA15" s="253">
        <v>0</v>
      </c>
      <c r="BB15" s="526">
        <v>0</v>
      </c>
      <c r="BC15" s="895">
        <v>0</v>
      </c>
      <c r="BD15" s="655">
        <f t="shared" si="6"/>
        <v>10182074.569999998</v>
      </c>
      <c r="BE15" s="658">
        <f t="shared" si="7"/>
        <v>9580206.0399999991</v>
      </c>
      <c r="BF15" s="658">
        <f t="shared" si="8"/>
        <v>186590.09</v>
      </c>
      <c r="BG15" s="658">
        <f t="shared" si="9"/>
        <v>280054.62</v>
      </c>
      <c r="BH15" s="658">
        <f t="shared" si="10"/>
        <v>40142.68</v>
      </c>
      <c r="BI15" s="658">
        <f t="shared" si="11"/>
        <v>2284.6799999999998</v>
      </c>
      <c r="BJ15" s="658">
        <f t="shared" si="12"/>
        <v>85839.99</v>
      </c>
      <c r="BK15" s="658">
        <f t="shared" si="13"/>
        <v>0</v>
      </c>
      <c r="BL15" s="658">
        <f t="shared" si="14"/>
        <v>6956.4699999999993</v>
      </c>
      <c r="BM15" s="658">
        <f t="shared" si="15"/>
        <v>0</v>
      </c>
      <c r="BN15" s="658">
        <f t="shared" si="16"/>
        <v>0</v>
      </c>
      <c r="BO15" s="659">
        <f t="shared" si="17"/>
        <v>0</v>
      </c>
    </row>
    <row r="16" spans="1:67" x14ac:dyDescent="0.25">
      <c r="A16" s="1524"/>
      <c r="B16" s="514" t="s">
        <v>63</v>
      </c>
      <c r="C16" s="524" t="s">
        <v>829</v>
      </c>
      <c r="D16" s="653">
        <v>0</v>
      </c>
      <c r="E16" s="653">
        <v>0</v>
      </c>
      <c r="F16" s="654" t="str">
        <f t="shared" si="1"/>
        <v/>
      </c>
      <c r="G16" s="655">
        <f t="shared" si="2"/>
        <v>0</v>
      </c>
      <c r="H16" s="253">
        <v>0</v>
      </c>
      <c r="I16" s="253">
        <v>0</v>
      </c>
      <c r="J16" s="253">
        <v>0</v>
      </c>
      <c r="K16" s="253">
        <v>0</v>
      </c>
      <c r="L16" s="253">
        <v>0</v>
      </c>
      <c r="M16" s="253">
        <v>0</v>
      </c>
      <c r="N16" s="253">
        <v>0</v>
      </c>
      <c r="O16" s="253">
        <v>0</v>
      </c>
      <c r="P16" s="253">
        <v>0</v>
      </c>
      <c r="Q16" s="253">
        <v>0</v>
      </c>
      <c r="R16" s="526">
        <v>0</v>
      </c>
      <c r="S16" s="655">
        <f t="shared" si="3"/>
        <v>0</v>
      </c>
      <c r="T16" s="253">
        <v>0</v>
      </c>
      <c r="U16" s="253">
        <v>0</v>
      </c>
      <c r="V16" s="253">
        <v>0</v>
      </c>
      <c r="W16" s="253">
        <v>0</v>
      </c>
      <c r="X16" s="253">
        <v>0</v>
      </c>
      <c r="Y16" s="253">
        <v>0</v>
      </c>
      <c r="Z16" s="253">
        <v>0</v>
      </c>
      <c r="AA16" s="253">
        <v>0</v>
      </c>
      <c r="AB16" s="253">
        <v>0</v>
      </c>
      <c r="AC16" s="253">
        <v>0</v>
      </c>
      <c r="AD16" s="526">
        <v>0</v>
      </c>
      <c r="AE16" s="655">
        <f t="shared" si="4"/>
        <v>0</v>
      </c>
      <c r="AF16" s="253">
        <v>0</v>
      </c>
      <c r="AG16" s="253">
        <v>0</v>
      </c>
      <c r="AH16" s="253">
        <v>0</v>
      </c>
      <c r="AI16" s="253">
        <v>0</v>
      </c>
      <c r="AJ16" s="253">
        <v>0</v>
      </c>
      <c r="AK16" s="253">
        <v>0</v>
      </c>
      <c r="AL16" s="253">
        <v>0</v>
      </c>
      <c r="AM16" s="253">
        <v>0</v>
      </c>
      <c r="AN16" s="253">
        <v>0</v>
      </c>
      <c r="AO16" s="253">
        <v>0</v>
      </c>
      <c r="AP16" s="526">
        <v>0</v>
      </c>
      <c r="AQ16" s="655">
        <f t="shared" si="5"/>
        <v>0</v>
      </c>
      <c r="AR16" s="253">
        <v>0</v>
      </c>
      <c r="AS16" s="253">
        <v>0</v>
      </c>
      <c r="AT16" s="253">
        <v>0</v>
      </c>
      <c r="AU16" s="253">
        <v>0</v>
      </c>
      <c r="AV16" s="253">
        <v>0</v>
      </c>
      <c r="AW16" s="253">
        <v>0</v>
      </c>
      <c r="AX16" s="253">
        <v>0</v>
      </c>
      <c r="AY16" s="253">
        <v>0</v>
      </c>
      <c r="AZ16" s="253">
        <v>0</v>
      </c>
      <c r="BA16" s="253">
        <v>0</v>
      </c>
      <c r="BB16" s="526">
        <v>0</v>
      </c>
      <c r="BC16" s="895">
        <v>0</v>
      </c>
      <c r="BD16" s="655">
        <f t="shared" si="6"/>
        <v>0</v>
      </c>
      <c r="BE16" s="658">
        <f t="shared" si="7"/>
        <v>0</v>
      </c>
      <c r="BF16" s="658">
        <f t="shared" si="8"/>
        <v>0</v>
      </c>
      <c r="BG16" s="658">
        <f t="shared" si="9"/>
        <v>0</v>
      </c>
      <c r="BH16" s="658">
        <f t="shared" si="10"/>
        <v>0</v>
      </c>
      <c r="BI16" s="658">
        <f t="shared" si="11"/>
        <v>0</v>
      </c>
      <c r="BJ16" s="658">
        <f t="shared" si="12"/>
        <v>0</v>
      </c>
      <c r="BK16" s="658">
        <f t="shared" si="13"/>
        <v>0</v>
      </c>
      <c r="BL16" s="658">
        <f t="shared" si="14"/>
        <v>0</v>
      </c>
      <c r="BM16" s="658">
        <f t="shared" si="15"/>
        <v>0</v>
      </c>
      <c r="BN16" s="658">
        <f t="shared" si="16"/>
        <v>0</v>
      </c>
      <c r="BO16" s="659">
        <f t="shared" si="17"/>
        <v>0</v>
      </c>
    </row>
    <row r="17" spans="1:67" x14ac:dyDescent="0.25">
      <c r="A17" s="1524"/>
      <c r="B17" s="514" t="s">
        <v>64</v>
      </c>
      <c r="C17" s="524" t="s">
        <v>830</v>
      </c>
      <c r="D17" s="653">
        <v>0</v>
      </c>
      <c r="E17" s="653">
        <v>0</v>
      </c>
      <c r="F17" s="654" t="str">
        <f t="shared" si="1"/>
        <v/>
      </c>
      <c r="G17" s="655">
        <f t="shared" si="2"/>
        <v>0</v>
      </c>
      <c r="H17" s="253">
        <v>0</v>
      </c>
      <c r="I17" s="253">
        <v>0</v>
      </c>
      <c r="J17" s="253">
        <v>0</v>
      </c>
      <c r="K17" s="253">
        <v>0</v>
      </c>
      <c r="L17" s="253">
        <v>0</v>
      </c>
      <c r="M17" s="253">
        <v>0</v>
      </c>
      <c r="N17" s="253">
        <v>0</v>
      </c>
      <c r="O17" s="253">
        <v>0</v>
      </c>
      <c r="P17" s="253">
        <v>0</v>
      </c>
      <c r="Q17" s="253">
        <v>0</v>
      </c>
      <c r="R17" s="526">
        <v>0</v>
      </c>
      <c r="S17" s="655">
        <f t="shared" si="3"/>
        <v>0</v>
      </c>
      <c r="T17" s="253">
        <v>0</v>
      </c>
      <c r="U17" s="253">
        <v>0</v>
      </c>
      <c r="V17" s="253">
        <v>0</v>
      </c>
      <c r="W17" s="253">
        <v>0</v>
      </c>
      <c r="X17" s="253">
        <v>0</v>
      </c>
      <c r="Y17" s="253">
        <v>0</v>
      </c>
      <c r="Z17" s="253">
        <v>0</v>
      </c>
      <c r="AA17" s="253">
        <v>0</v>
      </c>
      <c r="AB17" s="253">
        <v>0</v>
      </c>
      <c r="AC17" s="253">
        <v>0</v>
      </c>
      <c r="AD17" s="526">
        <v>0</v>
      </c>
      <c r="AE17" s="655">
        <f t="shared" si="4"/>
        <v>0</v>
      </c>
      <c r="AF17" s="253">
        <v>0</v>
      </c>
      <c r="AG17" s="253">
        <v>0</v>
      </c>
      <c r="AH17" s="253">
        <v>0</v>
      </c>
      <c r="AI17" s="253">
        <v>0</v>
      </c>
      <c r="AJ17" s="253">
        <v>0</v>
      </c>
      <c r="AK17" s="253">
        <v>0</v>
      </c>
      <c r="AL17" s="253">
        <v>0</v>
      </c>
      <c r="AM17" s="253">
        <v>0</v>
      </c>
      <c r="AN17" s="253">
        <v>0</v>
      </c>
      <c r="AO17" s="253">
        <v>0</v>
      </c>
      <c r="AP17" s="526">
        <v>0</v>
      </c>
      <c r="AQ17" s="655">
        <f t="shared" si="5"/>
        <v>0</v>
      </c>
      <c r="AR17" s="253">
        <v>0</v>
      </c>
      <c r="AS17" s="253">
        <v>0</v>
      </c>
      <c r="AT17" s="253">
        <v>0</v>
      </c>
      <c r="AU17" s="253">
        <v>0</v>
      </c>
      <c r="AV17" s="253">
        <v>0</v>
      </c>
      <c r="AW17" s="253">
        <v>0</v>
      </c>
      <c r="AX17" s="253">
        <v>0</v>
      </c>
      <c r="AY17" s="253">
        <v>0</v>
      </c>
      <c r="AZ17" s="253">
        <v>0</v>
      </c>
      <c r="BA17" s="253">
        <v>0</v>
      </c>
      <c r="BB17" s="526">
        <v>0</v>
      </c>
      <c r="BC17" s="895">
        <v>0</v>
      </c>
      <c r="BD17" s="655">
        <f t="shared" si="6"/>
        <v>0</v>
      </c>
      <c r="BE17" s="658">
        <f t="shared" si="7"/>
        <v>0</v>
      </c>
      <c r="BF17" s="658">
        <f t="shared" si="8"/>
        <v>0</v>
      </c>
      <c r="BG17" s="658">
        <f t="shared" si="9"/>
        <v>0</v>
      </c>
      <c r="BH17" s="658">
        <f t="shared" si="10"/>
        <v>0</v>
      </c>
      <c r="BI17" s="658">
        <f t="shared" si="11"/>
        <v>0</v>
      </c>
      <c r="BJ17" s="658">
        <f t="shared" si="12"/>
        <v>0</v>
      </c>
      <c r="BK17" s="658">
        <f t="shared" si="13"/>
        <v>0</v>
      </c>
      <c r="BL17" s="658">
        <f t="shared" si="14"/>
        <v>0</v>
      </c>
      <c r="BM17" s="658">
        <f t="shared" si="15"/>
        <v>0</v>
      </c>
      <c r="BN17" s="658">
        <f t="shared" si="16"/>
        <v>0</v>
      </c>
      <c r="BO17" s="659">
        <f t="shared" si="17"/>
        <v>0</v>
      </c>
    </row>
    <row r="18" spans="1:67" s="209" customFormat="1" ht="15.75" thickBot="1" x14ac:dyDescent="0.3">
      <c r="A18" s="1541"/>
      <c r="B18" s="660" t="s">
        <v>94</v>
      </c>
      <c r="C18" s="661" t="s">
        <v>36</v>
      </c>
      <c r="D18" s="662">
        <f>SUM(D14:D17)</f>
        <v>1689</v>
      </c>
      <c r="E18" s="662">
        <f>SUM(E14:E17)</f>
        <v>1392</v>
      </c>
      <c r="F18" s="662">
        <f t="shared" si="1"/>
        <v>0.82415630550621666</v>
      </c>
      <c r="G18" s="689">
        <f t="shared" si="2"/>
        <v>5215777.5400010869</v>
      </c>
      <c r="H18" s="663">
        <f t="shared" ref="H18:R18" si="18">SUM(H14:H17)</f>
        <v>4874319.3400010858</v>
      </c>
      <c r="I18" s="663">
        <f t="shared" si="18"/>
        <v>97093.47999999988</v>
      </c>
      <c r="J18" s="663">
        <f t="shared" si="18"/>
        <v>158656.35000000041</v>
      </c>
      <c r="K18" s="663">
        <f t="shared" si="18"/>
        <v>18262.230000000003</v>
      </c>
      <c r="L18" s="663">
        <f t="shared" si="18"/>
        <v>424.40999999999997</v>
      </c>
      <c r="M18" s="663">
        <f t="shared" si="18"/>
        <v>54375.030000000101</v>
      </c>
      <c r="N18" s="663">
        <f t="shared" si="18"/>
        <v>0</v>
      </c>
      <c r="O18" s="663">
        <f>SUM(O14:O17)</f>
        <v>3648.4499999999989</v>
      </c>
      <c r="P18" s="663">
        <f>SUM(P14:P17)</f>
        <v>8925.2500000000036</v>
      </c>
      <c r="Q18" s="663">
        <f t="shared" si="18"/>
        <v>0</v>
      </c>
      <c r="R18" s="891">
        <f t="shared" si="18"/>
        <v>73</v>
      </c>
      <c r="S18" s="689">
        <f t="shared" si="3"/>
        <v>6004920.7900010934</v>
      </c>
      <c r="T18" s="663">
        <f t="shared" ref="T18:AD18" si="19">SUM(T14:T17)</f>
        <v>5641557.5500010923</v>
      </c>
      <c r="U18" s="663">
        <f t="shared" si="19"/>
        <v>102448.69999999991</v>
      </c>
      <c r="V18" s="663">
        <f t="shared" si="19"/>
        <v>167564.04000000091</v>
      </c>
      <c r="W18" s="663">
        <f t="shared" si="19"/>
        <v>20709.520000000004</v>
      </c>
      <c r="X18" s="663">
        <f t="shared" si="19"/>
        <v>598.54</v>
      </c>
      <c r="Y18" s="663">
        <f t="shared" si="19"/>
        <v>63649.830000000016</v>
      </c>
      <c r="Z18" s="663">
        <f t="shared" si="19"/>
        <v>0</v>
      </c>
      <c r="AA18" s="663">
        <f t="shared" si="19"/>
        <v>2794.61</v>
      </c>
      <c r="AB18" s="663">
        <f>SUM(AB14:AB17)</f>
        <v>5194.079999999999</v>
      </c>
      <c r="AC18" s="663">
        <f t="shared" si="19"/>
        <v>0</v>
      </c>
      <c r="AD18" s="891">
        <f t="shared" si="19"/>
        <v>403.92000000000007</v>
      </c>
      <c r="AE18" s="689">
        <f t="shared" si="4"/>
        <v>6404978.9200010877</v>
      </c>
      <c r="AF18" s="663">
        <f t="shared" ref="AF18:AP18" si="20">SUM(AF14:AF17)</f>
        <v>6025854.2500010878</v>
      </c>
      <c r="AG18" s="663">
        <f t="shared" si="20"/>
        <v>117543.22000000003</v>
      </c>
      <c r="AH18" s="663">
        <f t="shared" si="20"/>
        <v>166994.90000000034</v>
      </c>
      <c r="AI18" s="663">
        <f t="shared" si="20"/>
        <v>21585.110000000008</v>
      </c>
      <c r="AJ18" s="663">
        <f t="shared" si="20"/>
        <v>813.27</v>
      </c>
      <c r="AK18" s="663">
        <f t="shared" si="20"/>
        <v>62153.460000000123</v>
      </c>
      <c r="AL18" s="663">
        <f t="shared" si="20"/>
        <v>0</v>
      </c>
      <c r="AM18" s="663">
        <f t="shared" si="20"/>
        <v>3017.7499999999991</v>
      </c>
      <c r="AN18" s="663">
        <f>SUM(AN14:AN17)</f>
        <v>7016.9600000000028</v>
      </c>
      <c r="AO18" s="663">
        <f t="shared" si="20"/>
        <v>0</v>
      </c>
      <c r="AP18" s="891">
        <f t="shared" si="20"/>
        <v>0</v>
      </c>
      <c r="AQ18" s="689">
        <f t="shared" si="5"/>
        <v>6472102.9200010551</v>
      </c>
      <c r="AR18" s="663">
        <f t="shared" ref="AR18:BC18" si="21">SUM(AR14:AR17)</f>
        <v>6090561.8400010541</v>
      </c>
      <c r="AS18" s="663">
        <f t="shared" si="21"/>
        <v>119009.72999999995</v>
      </c>
      <c r="AT18" s="663">
        <f t="shared" si="21"/>
        <v>167911.63000000047</v>
      </c>
      <c r="AU18" s="663">
        <f t="shared" si="21"/>
        <v>19794.750000000007</v>
      </c>
      <c r="AV18" s="663">
        <f t="shared" si="21"/>
        <v>840.95999999999992</v>
      </c>
      <c r="AW18" s="663">
        <f t="shared" si="21"/>
        <v>65640.94000000009</v>
      </c>
      <c r="AX18" s="663">
        <f t="shared" si="21"/>
        <v>0</v>
      </c>
      <c r="AY18" s="663">
        <f t="shared" si="21"/>
        <v>4186.869999999999</v>
      </c>
      <c r="AZ18" s="663">
        <f>SUM(AZ14:AZ17)</f>
        <v>3973.300000000002</v>
      </c>
      <c r="BA18" s="663">
        <f t="shared" si="21"/>
        <v>0</v>
      </c>
      <c r="BB18" s="891">
        <f t="shared" si="21"/>
        <v>182.9</v>
      </c>
      <c r="BC18" s="664">
        <f t="shared" si="21"/>
        <v>0</v>
      </c>
      <c r="BD18" s="655">
        <f t="shared" si="6"/>
        <v>24097780.170004319</v>
      </c>
      <c r="BE18" s="665">
        <f t="shared" si="7"/>
        <v>22632292.980004318</v>
      </c>
      <c r="BF18" s="665">
        <f t="shared" si="8"/>
        <v>436095.12999999977</v>
      </c>
      <c r="BG18" s="665">
        <f t="shared" si="9"/>
        <v>661126.92000000214</v>
      </c>
      <c r="BH18" s="665">
        <f t="shared" si="10"/>
        <v>80351.610000000015</v>
      </c>
      <c r="BI18" s="665">
        <f t="shared" si="11"/>
        <v>2677.18</v>
      </c>
      <c r="BJ18" s="665">
        <f t="shared" si="12"/>
        <v>245819.26000000033</v>
      </c>
      <c r="BK18" s="665">
        <f t="shared" si="13"/>
        <v>0</v>
      </c>
      <c r="BL18" s="665">
        <f t="shared" si="14"/>
        <v>13647.679999999997</v>
      </c>
      <c r="BM18" s="665">
        <f t="shared" si="15"/>
        <v>25109.590000000007</v>
      </c>
      <c r="BN18" s="665">
        <f t="shared" si="16"/>
        <v>0</v>
      </c>
      <c r="BO18" s="666">
        <f t="shared" si="17"/>
        <v>659.82</v>
      </c>
    </row>
    <row r="19" spans="1:67" x14ac:dyDescent="0.25">
      <c r="A19" s="1524" t="s">
        <v>831</v>
      </c>
      <c r="B19" s="514" t="s">
        <v>65</v>
      </c>
      <c r="C19" s="524" t="s">
        <v>827</v>
      </c>
      <c r="D19" s="653">
        <v>1197</v>
      </c>
      <c r="E19" s="653">
        <v>635</v>
      </c>
      <c r="F19" s="973">
        <f t="shared" si="1"/>
        <v>0.53049289891395157</v>
      </c>
      <c r="G19" s="655">
        <f t="shared" si="2"/>
        <v>81337.510000000417</v>
      </c>
      <c r="H19" s="253">
        <v>68021.230000000418</v>
      </c>
      <c r="I19" s="253">
        <v>10170.039999999988</v>
      </c>
      <c r="J19" s="253">
        <v>1094.8600000000004</v>
      </c>
      <c r="K19" s="253">
        <v>1200.8000000000006</v>
      </c>
      <c r="L19" s="253">
        <v>0</v>
      </c>
      <c r="M19" s="253">
        <v>527.68999999999983</v>
      </c>
      <c r="N19" s="253">
        <v>0</v>
      </c>
      <c r="O19" s="253">
        <v>322.89000000000016</v>
      </c>
      <c r="P19" s="253">
        <v>0</v>
      </c>
      <c r="Q19" s="253">
        <v>0</v>
      </c>
      <c r="R19" s="526">
        <v>0</v>
      </c>
      <c r="S19" s="655">
        <f t="shared" si="3"/>
        <v>93574.04000000027</v>
      </c>
      <c r="T19" s="253">
        <v>74904.020000000266</v>
      </c>
      <c r="U19" s="253">
        <v>13059.210000000005</v>
      </c>
      <c r="V19" s="253">
        <v>2369.5500000000002</v>
      </c>
      <c r="W19" s="253">
        <v>2052</v>
      </c>
      <c r="X19" s="253">
        <v>0</v>
      </c>
      <c r="Y19" s="253">
        <v>925.74999999999955</v>
      </c>
      <c r="Z19" s="253">
        <v>0</v>
      </c>
      <c r="AA19" s="253">
        <v>263.50999999999993</v>
      </c>
      <c r="AB19" s="253">
        <v>0</v>
      </c>
      <c r="AC19" s="253">
        <v>0</v>
      </c>
      <c r="AD19" s="526">
        <v>0</v>
      </c>
      <c r="AE19" s="655">
        <f t="shared" si="4"/>
        <v>102803.50000000106</v>
      </c>
      <c r="AF19" s="253">
        <v>87568.310000001075</v>
      </c>
      <c r="AG19" s="253">
        <v>10617.759999999993</v>
      </c>
      <c r="AH19" s="253">
        <v>2244.88</v>
      </c>
      <c r="AI19" s="253">
        <v>866.18</v>
      </c>
      <c r="AJ19" s="253">
        <v>28.089999999999989</v>
      </c>
      <c r="AK19" s="253">
        <v>906.26000000000022</v>
      </c>
      <c r="AL19" s="253">
        <v>0</v>
      </c>
      <c r="AM19" s="253">
        <v>572.01999999999987</v>
      </c>
      <c r="AN19" s="253">
        <v>0</v>
      </c>
      <c r="AO19" s="253">
        <v>0</v>
      </c>
      <c r="AP19" s="526">
        <v>0</v>
      </c>
      <c r="AQ19" s="655">
        <f t="shared" si="5"/>
        <v>116018.81000000115</v>
      </c>
      <c r="AR19" s="253">
        <v>94332.010000001173</v>
      </c>
      <c r="AS19" s="253">
        <v>16985.059999999976</v>
      </c>
      <c r="AT19" s="253">
        <v>1726.8900000000017</v>
      </c>
      <c r="AU19" s="253">
        <v>1235.81</v>
      </c>
      <c r="AV19" s="253">
        <v>25.559999999999988</v>
      </c>
      <c r="AW19" s="253">
        <v>1382.2700000000002</v>
      </c>
      <c r="AX19" s="253">
        <v>0</v>
      </c>
      <c r="AY19" s="253">
        <v>331.21</v>
      </c>
      <c r="AZ19" s="253">
        <v>0</v>
      </c>
      <c r="BA19" s="253">
        <v>0</v>
      </c>
      <c r="BB19" s="526">
        <v>0</v>
      </c>
      <c r="BC19" s="895">
        <v>0</v>
      </c>
      <c r="BD19" s="690">
        <f t="shared" si="6"/>
        <v>393733.8600000029</v>
      </c>
      <c r="BE19" s="656">
        <f t="shared" si="7"/>
        <v>324825.57000000298</v>
      </c>
      <c r="BF19" s="656">
        <f t="shared" si="8"/>
        <v>50832.069999999963</v>
      </c>
      <c r="BG19" s="656">
        <f t="shared" si="9"/>
        <v>7436.1800000000021</v>
      </c>
      <c r="BH19" s="656">
        <f t="shared" si="10"/>
        <v>5354.7900000000009</v>
      </c>
      <c r="BI19" s="656">
        <f t="shared" si="11"/>
        <v>53.649999999999977</v>
      </c>
      <c r="BJ19" s="656">
        <f t="shared" si="12"/>
        <v>3741.9700000000003</v>
      </c>
      <c r="BK19" s="656">
        <f t="shared" si="13"/>
        <v>0</v>
      </c>
      <c r="BL19" s="656">
        <f t="shared" si="14"/>
        <v>1489.63</v>
      </c>
      <c r="BM19" s="656">
        <f t="shared" si="15"/>
        <v>0</v>
      </c>
      <c r="BN19" s="656">
        <f t="shared" si="16"/>
        <v>0</v>
      </c>
      <c r="BO19" s="657">
        <f t="shared" si="17"/>
        <v>0</v>
      </c>
    </row>
    <row r="20" spans="1:67" x14ac:dyDescent="0.25">
      <c r="A20" s="1524"/>
      <c r="B20" s="514" t="s">
        <v>66</v>
      </c>
      <c r="C20" s="524" t="s">
        <v>828</v>
      </c>
      <c r="D20" s="653">
        <v>1</v>
      </c>
      <c r="E20" s="653">
        <v>1</v>
      </c>
      <c r="F20" s="973">
        <f t="shared" si="1"/>
        <v>1</v>
      </c>
      <c r="G20" s="655">
        <f t="shared" si="2"/>
        <v>4585.6699999999992</v>
      </c>
      <c r="H20" s="253">
        <v>4306.6099999999997</v>
      </c>
      <c r="I20" s="253">
        <v>64.400000000000006</v>
      </c>
      <c r="J20" s="253">
        <v>182.46</v>
      </c>
      <c r="K20" s="253">
        <v>0</v>
      </c>
      <c r="L20" s="253">
        <v>0</v>
      </c>
      <c r="M20" s="253">
        <v>32.200000000000003</v>
      </c>
      <c r="N20" s="253">
        <v>0</v>
      </c>
      <c r="O20" s="253">
        <v>0</v>
      </c>
      <c r="P20" s="253">
        <v>0</v>
      </c>
      <c r="Q20" s="253">
        <v>0</v>
      </c>
      <c r="R20" s="526">
        <v>0</v>
      </c>
      <c r="S20" s="655">
        <f t="shared" si="3"/>
        <v>4709.9500000000007</v>
      </c>
      <c r="T20" s="253">
        <v>4485.3100000000004</v>
      </c>
      <c r="U20" s="253">
        <v>32.200000000000003</v>
      </c>
      <c r="V20" s="253">
        <v>170.97</v>
      </c>
      <c r="W20" s="253">
        <v>0</v>
      </c>
      <c r="X20" s="253">
        <v>0</v>
      </c>
      <c r="Y20" s="253">
        <v>21.47</v>
      </c>
      <c r="Z20" s="253">
        <v>0</v>
      </c>
      <c r="AA20" s="253">
        <v>0</v>
      </c>
      <c r="AB20" s="253">
        <v>0</v>
      </c>
      <c r="AC20" s="253">
        <v>0</v>
      </c>
      <c r="AD20" s="526">
        <v>0</v>
      </c>
      <c r="AE20" s="655">
        <f t="shared" si="4"/>
        <v>3286.0499999999997</v>
      </c>
      <c r="AF20" s="253">
        <v>3200.18</v>
      </c>
      <c r="AG20" s="253">
        <v>21.47</v>
      </c>
      <c r="AH20" s="253">
        <v>64.400000000000006</v>
      </c>
      <c r="AI20" s="253">
        <v>0</v>
      </c>
      <c r="AJ20" s="253">
        <v>0</v>
      </c>
      <c r="AK20" s="253">
        <v>0</v>
      </c>
      <c r="AL20" s="253">
        <v>0</v>
      </c>
      <c r="AM20" s="253">
        <v>0</v>
      </c>
      <c r="AN20" s="253">
        <v>0</v>
      </c>
      <c r="AO20" s="253">
        <v>0</v>
      </c>
      <c r="AP20" s="526">
        <v>0</v>
      </c>
      <c r="AQ20" s="655">
        <f t="shared" si="5"/>
        <v>0</v>
      </c>
      <c r="AR20" s="253">
        <v>0</v>
      </c>
      <c r="AS20" s="253">
        <v>0</v>
      </c>
      <c r="AT20" s="253">
        <v>0</v>
      </c>
      <c r="AU20" s="253">
        <v>0</v>
      </c>
      <c r="AV20" s="253">
        <v>0</v>
      </c>
      <c r="AW20" s="253">
        <v>0</v>
      </c>
      <c r="AX20" s="253">
        <v>0</v>
      </c>
      <c r="AY20" s="253">
        <v>0</v>
      </c>
      <c r="AZ20" s="253">
        <v>0</v>
      </c>
      <c r="BA20" s="253">
        <v>0</v>
      </c>
      <c r="BB20" s="526">
        <v>0</v>
      </c>
      <c r="BC20" s="895">
        <v>0</v>
      </c>
      <c r="BD20" s="655">
        <f t="shared" si="6"/>
        <v>12581.67</v>
      </c>
      <c r="BE20" s="658">
        <f t="shared" si="7"/>
        <v>11992.1</v>
      </c>
      <c r="BF20" s="658">
        <f t="shared" si="8"/>
        <v>118.07000000000001</v>
      </c>
      <c r="BG20" s="658">
        <f t="shared" si="9"/>
        <v>417.83000000000004</v>
      </c>
      <c r="BH20" s="658">
        <f t="shared" si="10"/>
        <v>0</v>
      </c>
      <c r="BI20" s="658">
        <f t="shared" si="11"/>
        <v>0</v>
      </c>
      <c r="BJ20" s="658">
        <f t="shared" si="12"/>
        <v>53.67</v>
      </c>
      <c r="BK20" s="658">
        <f t="shared" si="13"/>
        <v>0</v>
      </c>
      <c r="BL20" s="658">
        <f t="shared" si="14"/>
        <v>0</v>
      </c>
      <c r="BM20" s="658">
        <f t="shared" si="15"/>
        <v>0</v>
      </c>
      <c r="BN20" s="658">
        <f t="shared" si="16"/>
        <v>0</v>
      </c>
      <c r="BO20" s="659">
        <f t="shared" si="17"/>
        <v>0</v>
      </c>
    </row>
    <row r="21" spans="1:67" x14ac:dyDescent="0.25">
      <c r="A21" s="1524"/>
      <c r="B21" s="514" t="s">
        <v>67</v>
      </c>
      <c r="C21" s="524" t="s">
        <v>829</v>
      </c>
      <c r="D21" s="653">
        <v>0</v>
      </c>
      <c r="E21" s="653">
        <v>0</v>
      </c>
      <c r="F21" s="973" t="str">
        <f t="shared" si="1"/>
        <v/>
      </c>
      <c r="G21" s="655">
        <f t="shared" si="2"/>
        <v>0</v>
      </c>
      <c r="H21" s="253">
        <v>0</v>
      </c>
      <c r="I21" s="253">
        <v>0</v>
      </c>
      <c r="J21" s="253">
        <v>0</v>
      </c>
      <c r="K21" s="253">
        <v>0</v>
      </c>
      <c r="L21" s="253">
        <v>0</v>
      </c>
      <c r="M21" s="253">
        <v>0</v>
      </c>
      <c r="N21" s="253">
        <v>0</v>
      </c>
      <c r="O21" s="253">
        <v>0</v>
      </c>
      <c r="P21" s="253">
        <v>0</v>
      </c>
      <c r="Q21" s="253">
        <v>0</v>
      </c>
      <c r="R21" s="526">
        <v>0</v>
      </c>
      <c r="S21" s="655">
        <f t="shared" si="3"/>
        <v>0</v>
      </c>
      <c r="T21" s="253">
        <v>0</v>
      </c>
      <c r="U21" s="253">
        <v>0</v>
      </c>
      <c r="V21" s="253">
        <v>0</v>
      </c>
      <c r="W21" s="253">
        <v>0</v>
      </c>
      <c r="X21" s="253">
        <v>0</v>
      </c>
      <c r="Y21" s="253">
        <v>0</v>
      </c>
      <c r="Z21" s="253">
        <v>0</v>
      </c>
      <c r="AA21" s="253">
        <v>0</v>
      </c>
      <c r="AB21" s="253">
        <v>0</v>
      </c>
      <c r="AC21" s="253">
        <v>0</v>
      </c>
      <c r="AD21" s="526">
        <v>0</v>
      </c>
      <c r="AE21" s="655">
        <f t="shared" si="4"/>
        <v>0</v>
      </c>
      <c r="AF21" s="253">
        <v>0</v>
      </c>
      <c r="AG21" s="253">
        <v>0</v>
      </c>
      <c r="AH21" s="253">
        <v>0</v>
      </c>
      <c r="AI21" s="253">
        <v>0</v>
      </c>
      <c r="AJ21" s="253">
        <v>0</v>
      </c>
      <c r="AK21" s="253">
        <v>0</v>
      </c>
      <c r="AL21" s="253">
        <v>0</v>
      </c>
      <c r="AM21" s="253">
        <v>0</v>
      </c>
      <c r="AN21" s="253">
        <v>0</v>
      </c>
      <c r="AO21" s="253">
        <v>0</v>
      </c>
      <c r="AP21" s="526">
        <v>0</v>
      </c>
      <c r="AQ21" s="655">
        <f t="shared" si="5"/>
        <v>0</v>
      </c>
      <c r="AR21" s="253">
        <v>0</v>
      </c>
      <c r="AS21" s="253">
        <v>0</v>
      </c>
      <c r="AT21" s="253">
        <v>0</v>
      </c>
      <c r="AU21" s="253">
        <v>0</v>
      </c>
      <c r="AV21" s="253">
        <v>0</v>
      </c>
      <c r="AW21" s="253">
        <v>0</v>
      </c>
      <c r="AX21" s="253">
        <v>0</v>
      </c>
      <c r="AY21" s="253">
        <v>0</v>
      </c>
      <c r="AZ21" s="253">
        <v>0</v>
      </c>
      <c r="BA21" s="253">
        <v>0</v>
      </c>
      <c r="BB21" s="526">
        <v>0</v>
      </c>
      <c r="BC21" s="895">
        <v>0</v>
      </c>
      <c r="BD21" s="655">
        <f t="shared" si="6"/>
        <v>0</v>
      </c>
      <c r="BE21" s="658">
        <f t="shared" si="7"/>
        <v>0</v>
      </c>
      <c r="BF21" s="658">
        <f t="shared" si="8"/>
        <v>0</v>
      </c>
      <c r="BG21" s="658">
        <f t="shared" si="9"/>
        <v>0</v>
      </c>
      <c r="BH21" s="658">
        <f t="shared" si="10"/>
        <v>0</v>
      </c>
      <c r="BI21" s="658">
        <f t="shared" si="11"/>
        <v>0</v>
      </c>
      <c r="BJ21" s="658">
        <f t="shared" si="12"/>
        <v>0</v>
      </c>
      <c r="BK21" s="658">
        <f t="shared" si="13"/>
        <v>0</v>
      </c>
      <c r="BL21" s="658">
        <f t="shared" si="14"/>
        <v>0</v>
      </c>
      <c r="BM21" s="658">
        <f t="shared" si="15"/>
        <v>0</v>
      </c>
      <c r="BN21" s="658">
        <f t="shared" si="16"/>
        <v>0</v>
      </c>
      <c r="BO21" s="659">
        <f t="shared" si="17"/>
        <v>0</v>
      </c>
    </row>
    <row r="22" spans="1:67" x14ac:dyDescent="0.25">
      <c r="A22" s="1524"/>
      <c r="B22" s="514" t="s">
        <v>69</v>
      </c>
      <c r="C22" s="524" t="s">
        <v>830</v>
      </c>
      <c r="D22" s="653">
        <v>0</v>
      </c>
      <c r="E22" s="653">
        <v>0</v>
      </c>
      <c r="F22" s="973" t="str">
        <f t="shared" si="1"/>
        <v/>
      </c>
      <c r="G22" s="655">
        <f t="shared" si="2"/>
        <v>0</v>
      </c>
      <c r="H22" s="253">
        <v>0</v>
      </c>
      <c r="I22" s="253">
        <v>0</v>
      </c>
      <c r="J22" s="253">
        <v>0</v>
      </c>
      <c r="K22" s="253">
        <v>0</v>
      </c>
      <c r="L22" s="253">
        <v>0</v>
      </c>
      <c r="M22" s="253">
        <v>0</v>
      </c>
      <c r="N22" s="253">
        <v>0</v>
      </c>
      <c r="O22" s="253">
        <v>0</v>
      </c>
      <c r="P22" s="253">
        <v>0</v>
      </c>
      <c r="Q22" s="253">
        <v>0</v>
      </c>
      <c r="R22" s="526">
        <v>0</v>
      </c>
      <c r="S22" s="655">
        <f t="shared" si="3"/>
        <v>0</v>
      </c>
      <c r="T22" s="253">
        <v>0</v>
      </c>
      <c r="U22" s="253">
        <v>0</v>
      </c>
      <c r="V22" s="253">
        <v>0</v>
      </c>
      <c r="W22" s="253">
        <v>0</v>
      </c>
      <c r="X22" s="253">
        <v>0</v>
      </c>
      <c r="Y22" s="253">
        <v>0</v>
      </c>
      <c r="Z22" s="253">
        <v>0</v>
      </c>
      <c r="AA22" s="253">
        <v>0</v>
      </c>
      <c r="AB22" s="253">
        <v>0</v>
      </c>
      <c r="AC22" s="253">
        <v>0</v>
      </c>
      <c r="AD22" s="526">
        <v>0</v>
      </c>
      <c r="AE22" s="655">
        <f t="shared" si="4"/>
        <v>0</v>
      </c>
      <c r="AF22" s="253">
        <v>0</v>
      </c>
      <c r="AG22" s="253">
        <v>0</v>
      </c>
      <c r="AH22" s="253">
        <v>0</v>
      </c>
      <c r="AI22" s="253">
        <v>0</v>
      </c>
      <c r="AJ22" s="253">
        <v>0</v>
      </c>
      <c r="AK22" s="253">
        <v>0</v>
      </c>
      <c r="AL22" s="253">
        <v>0</v>
      </c>
      <c r="AM22" s="253">
        <v>0</v>
      </c>
      <c r="AN22" s="253">
        <v>0</v>
      </c>
      <c r="AO22" s="253">
        <v>0</v>
      </c>
      <c r="AP22" s="526">
        <v>0</v>
      </c>
      <c r="AQ22" s="655">
        <f t="shared" si="5"/>
        <v>0</v>
      </c>
      <c r="AR22" s="253">
        <v>0</v>
      </c>
      <c r="AS22" s="253">
        <v>0</v>
      </c>
      <c r="AT22" s="253">
        <v>0</v>
      </c>
      <c r="AU22" s="253">
        <v>0</v>
      </c>
      <c r="AV22" s="253">
        <v>0</v>
      </c>
      <c r="AW22" s="253">
        <v>0</v>
      </c>
      <c r="AX22" s="253">
        <v>0</v>
      </c>
      <c r="AY22" s="253">
        <v>0</v>
      </c>
      <c r="AZ22" s="253">
        <v>0</v>
      </c>
      <c r="BA22" s="253">
        <v>0</v>
      </c>
      <c r="BB22" s="526">
        <v>0</v>
      </c>
      <c r="BC22" s="895">
        <v>0</v>
      </c>
      <c r="BD22" s="655">
        <f t="shared" si="6"/>
        <v>0</v>
      </c>
      <c r="BE22" s="658">
        <f t="shared" si="7"/>
        <v>0</v>
      </c>
      <c r="BF22" s="658">
        <f t="shared" si="8"/>
        <v>0</v>
      </c>
      <c r="BG22" s="658">
        <f t="shared" si="9"/>
        <v>0</v>
      </c>
      <c r="BH22" s="658">
        <f t="shared" si="10"/>
        <v>0</v>
      </c>
      <c r="BI22" s="658">
        <f t="shared" si="11"/>
        <v>0</v>
      </c>
      <c r="BJ22" s="658">
        <f t="shared" si="12"/>
        <v>0</v>
      </c>
      <c r="BK22" s="658">
        <f t="shared" si="13"/>
        <v>0</v>
      </c>
      <c r="BL22" s="658">
        <f t="shared" si="14"/>
        <v>0</v>
      </c>
      <c r="BM22" s="658">
        <f t="shared" si="15"/>
        <v>0</v>
      </c>
      <c r="BN22" s="658">
        <f t="shared" si="16"/>
        <v>0</v>
      </c>
      <c r="BO22" s="659">
        <f t="shared" si="17"/>
        <v>0</v>
      </c>
    </row>
    <row r="23" spans="1:67" ht="15.75" thickBot="1" x14ac:dyDescent="0.3">
      <c r="A23" s="1541"/>
      <c r="B23" s="660" t="s">
        <v>95</v>
      </c>
      <c r="C23" s="661" t="s">
        <v>36</v>
      </c>
      <c r="D23" s="662">
        <f>SUM(D19:D22)</f>
        <v>1198</v>
      </c>
      <c r="E23" s="662">
        <f>SUM(E19:E22)</f>
        <v>636</v>
      </c>
      <c r="F23" s="974">
        <f t="shared" si="1"/>
        <v>0.53088480801335558</v>
      </c>
      <c r="G23" s="689">
        <f t="shared" si="2"/>
        <v>85923.180000000415</v>
      </c>
      <c r="H23" s="663">
        <f>SUM(H19:H22)</f>
        <v>72327.840000000419</v>
      </c>
      <c r="I23" s="663">
        <f t="shared" ref="I23:R23" si="22">SUM(I19:I22)</f>
        <v>10234.439999999988</v>
      </c>
      <c r="J23" s="663">
        <f t="shared" si="22"/>
        <v>1277.3200000000004</v>
      </c>
      <c r="K23" s="663">
        <f t="shared" si="22"/>
        <v>1200.8000000000006</v>
      </c>
      <c r="L23" s="663">
        <f t="shared" si="22"/>
        <v>0</v>
      </c>
      <c r="M23" s="663">
        <f t="shared" si="22"/>
        <v>559.88999999999987</v>
      </c>
      <c r="N23" s="663">
        <f t="shared" si="22"/>
        <v>0</v>
      </c>
      <c r="O23" s="663">
        <f t="shared" si="22"/>
        <v>322.89000000000016</v>
      </c>
      <c r="P23" s="663">
        <f t="shared" si="22"/>
        <v>0</v>
      </c>
      <c r="Q23" s="663">
        <f t="shared" si="22"/>
        <v>0</v>
      </c>
      <c r="R23" s="891">
        <f t="shared" si="22"/>
        <v>0</v>
      </c>
      <c r="S23" s="689">
        <f t="shared" si="3"/>
        <v>98283.990000000267</v>
      </c>
      <c r="T23" s="663">
        <f t="shared" ref="T23:AD23" si="23">SUM(T19:T22)</f>
        <v>79389.330000000264</v>
      </c>
      <c r="U23" s="663">
        <f t="shared" si="23"/>
        <v>13091.410000000005</v>
      </c>
      <c r="V23" s="663">
        <f t="shared" si="23"/>
        <v>2540.52</v>
      </c>
      <c r="W23" s="663">
        <f t="shared" si="23"/>
        <v>2052</v>
      </c>
      <c r="X23" s="663">
        <f t="shared" si="23"/>
        <v>0</v>
      </c>
      <c r="Y23" s="663">
        <f t="shared" si="23"/>
        <v>947.21999999999957</v>
      </c>
      <c r="Z23" s="663">
        <f t="shared" si="23"/>
        <v>0</v>
      </c>
      <c r="AA23" s="663">
        <f>SUM(AA19:AA22)</f>
        <v>263.50999999999993</v>
      </c>
      <c r="AB23" s="663">
        <f>SUM(AB19:AB22)</f>
        <v>0</v>
      </c>
      <c r="AC23" s="663">
        <f t="shared" si="23"/>
        <v>0</v>
      </c>
      <c r="AD23" s="891">
        <f t="shared" si="23"/>
        <v>0</v>
      </c>
      <c r="AE23" s="689">
        <f t="shared" si="4"/>
        <v>106089.55000000105</v>
      </c>
      <c r="AF23" s="663">
        <f t="shared" ref="AF23:AP23" si="24">SUM(AF19:AF22)</f>
        <v>90768.490000001068</v>
      </c>
      <c r="AG23" s="663">
        <f t="shared" si="24"/>
        <v>10639.229999999992</v>
      </c>
      <c r="AH23" s="663">
        <f t="shared" si="24"/>
        <v>2309.2800000000002</v>
      </c>
      <c r="AI23" s="663">
        <f t="shared" si="24"/>
        <v>866.18</v>
      </c>
      <c r="AJ23" s="663">
        <f t="shared" si="24"/>
        <v>28.089999999999989</v>
      </c>
      <c r="AK23" s="663">
        <f t="shared" si="24"/>
        <v>906.26000000000022</v>
      </c>
      <c r="AL23" s="663">
        <f t="shared" si="24"/>
        <v>0</v>
      </c>
      <c r="AM23" s="663">
        <f t="shared" si="24"/>
        <v>572.01999999999987</v>
      </c>
      <c r="AN23" s="663">
        <f>SUM(AN19:AN22)</f>
        <v>0</v>
      </c>
      <c r="AO23" s="663">
        <f t="shared" si="24"/>
        <v>0</v>
      </c>
      <c r="AP23" s="891">
        <f t="shared" si="24"/>
        <v>0</v>
      </c>
      <c r="AQ23" s="689">
        <f t="shared" si="5"/>
        <v>116018.81000000115</v>
      </c>
      <c r="AR23" s="663">
        <f t="shared" ref="AR23:BB23" si="25">SUM(AR19:AR22)</f>
        <v>94332.010000001173</v>
      </c>
      <c r="AS23" s="663">
        <f t="shared" si="25"/>
        <v>16985.059999999976</v>
      </c>
      <c r="AT23" s="663">
        <f t="shared" si="25"/>
        <v>1726.8900000000017</v>
      </c>
      <c r="AU23" s="663">
        <f t="shared" si="25"/>
        <v>1235.81</v>
      </c>
      <c r="AV23" s="663">
        <f t="shared" si="25"/>
        <v>25.559999999999988</v>
      </c>
      <c r="AW23" s="663">
        <f t="shared" si="25"/>
        <v>1382.2700000000002</v>
      </c>
      <c r="AX23" s="663">
        <f t="shared" si="25"/>
        <v>0</v>
      </c>
      <c r="AY23" s="663">
        <f t="shared" si="25"/>
        <v>331.21</v>
      </c>
      <c r="AZ23" s="663">
        <f>SUM(AZ19:AZ22)</f>
        <v>0</v>
      </c>
      <c r="BA23" s="663">
        <f t="shared" si="25"/>
        <v>0</v>
      </c>
      <c r="BB23" s="891">
        <f t="shared" si="25"/>
        <v>0</v>
      </c>
      <c r="BC23" s="664">
        <f>SUM(BC19:BC22)</f>
        <v>0</v>
      </c>
      <c r="BD23" s="655">
        <f t="shared" si="6"/>
        <v>406315.53000000294</v>
      </c>
      <c r="BE23" s="665">
        <f t="shared" si="7"/>
        <v>336817.67000000295</v>
      </c>
      <c r="BF23" s="665">
        <f t="shared" si="8"/>
        <v>50950.139999999963</v>
      </c>
      <c r="BG23" s="665">
        <f t="shared" si="9"/>
        <v>7854.010000000002</v>
      </c>
      <c r="BH23" s="665">
        <f t="shared" si="10"/>
        <v>5354.7900000000009</v>
      </c>
      <c r="BI23" s="665">
        <f t="shared" si="11"/>
        <v>53.649999999999977</v>
      </c>
      <c r="BJ23" s="665">
        <f t="shared" si="12"/>
        <v>3795.6400000000003</v>
      </c>
      <c r="BK23" s="665">
        <f t="shared" si="13"/>
        <v>0</v>
      </c>
      <c r="BL23" s="665">
        <f t="shared" si="14"/>
        <v>1489.63</v>
      </c>
      <c r="BM23" s="665">
        <f t="shared" si="15"/>
        <v>0</v>
      </c>
      <c r="BN23" s="665">
        <f t="shared" si="16"/>
        <v>0</v>
      </c>
      <c r="BO23" s="666">
        <f t="shared" si="17"/>
        <v>0</v>
      </c>
    </row>
    <row r="24" spans="1:67" x14ac:dyDescent="0.25">
      <c r="A24" s="1524" t="s">
        <v>1054</v>
      </c>
      <c r="B24" s="514" t="s">
        <v>70</v>
      </c>
      <c r="C24" s="524" t="s">
        <v>827</v>
      </c>
      <c r="D24" s="653">
        <v>6</v>
      </c>
      <c r="E24" s="653">
        <v>4</v>
      </c>
      <c r="F24" s="973">
        <f t="shared" si="1"/>
        <v>0.66666666666666663</v>
      </c>
      <c r="G24" s="655">
        <f t="shared" si="2"/>
        <v>481.24000000000007</v>
      </c>
      <c r="H24" s="253">
        <v>352.40000000000009</v>
      </c>
      <c r="I24" s="253">
        <v>128.83999999999997</v>
      </c>
      <c r="J24" s="253">
        <v>0</v>
      </c>
      <c r="K24" s="253">
        <v>0</v>
      </c>
      <c r="L24" s="253">
        <v>0</v>
      </c>
      <c r="M24" s="253">
        <v>0</v>
      </c>
      <c r="N24" s="253">
        <v>0</v>
      </c>
      <c r="O24" s="253">
        <v>0</v>
      </c>
      <c r="P24" s="253">
        <v>0</v>
      </c>
      <c r="Q24" s="253">
        <v>0</v>
      </c>
      <c r="R24" s="526">
        <v>0</v>
      </c>
      <c r="S24" s="655">
        <f t="shared" si="3"/>
        <v>122.57000000000001</v>
      </c>
      <c r="T24" s="253">
        <v>122.57000000000001</v>
      </c>
      <c r="U24" s="253">
        <v>0</v>
      </c>
      <c r="V24" s="253">
        <v>0</v>
      </c>
      <c r="W24" s="253">
        <v>0</v>
      </c>
      <c r="X24" s="253">
        <v>0</v>
      </c>
      <c r="Y24" s="253">
        <v>0</v>
      </c>
      <c r="Z24" s="253">
        <v>0</v>
      </c>
      <c r="AA24" s="253">
        <v>0</v>
      </c>
      <c r="AB24" s="253">
        <v>0</v>
      </c>
      <c r="AC24" s="253">
        <v>0</v>
      </c>
      <c r="AD24" s="526">
        <v>0</v>
      </c>
      <c r="AE24" s="655">
        <f t="shared" si="4"/>
        <v>297.26</v>
      </c>
      <c r="AF24" s="253">
        <v>267.13</v>
      </c>
      <c r="AG24" s="253">
        <v>0</v>
      </c>
      <c r="AH24" s="253">
        <v>30.130000000000024</v>
      </c>
      <c r="AI24" s="253">
        <v>0</v>
      </c>
      <c r="AJ24" s="253">
        <v>0</v>
      </c>
      <c r="AK24" s="253">
        <v>0</v>
      </c>
      <c r="AL24" s="253">
        <v>0</v>
      </c>
      <c r="AM24" s="253">
        <v>0</v>
      </c>
      <c r="AN24" s="253">
        <v>0</v>
      </c>
      <c r="AO24" s="253">
        <v>0</v>
      </c>
      <c r="AP24" s="526">
        <v>0</v>
      </c>
      <c r="AQ24" s="655">
        <f t="shared" si="5"/>
        <v>312.52</v>
      </c>
      <c r="AR24" s="253">
        <v>252.26</v>
      </c>
      <c r="AS24" s="253">
        <v>30.130000000000024</v>
      </c>
      <c r="AT24" s="253">
        <v>0</v>
      </c>
      <c r="AU24" s="253">
        <v>0</v>
      </c>
      <c r="AV24" s="253">
        <v>0</v>
      </c>
      <c r="AW24" s="253">
        <v>30.130000000000024</v>
      </c>
      <c r="AX24" s="253">
        <v>0</v>
      </c>
      <c r="AY24" s="253">
        <v>0</v>
      </c>
      <c r="AZ24" s="253">
        <v>0</v>
      </c>
      <c r="BA24" s="253">
        <v>0</v>
      </c>
      <c r="BB24" s="526">
        <v>0</v>
      </c>
      <c r="BC24" s="895">
        <v>0</v>
      </c>
      <c r="BD24" s="690">
        <f t="shared" si="6"/>
        <v>1213.5900000000004</v>
      </c>
      <c r="BE24" s="656">
        <f t="shared" si="7"/>
        <v>994.36000000000013</v>
      </c>
      <c r="BF24" s="656">
        <f t="shared" si="8"/>
        <v>158.97</v>
      </c>
      <c r="BG24" s="656">
        <f t="shared" si="9"/>
        <v>30.130000000000024</v>
      </c>
      <c r="BH24" s="656">
        <f t="shared" si="10"/>
        <v>0</v>
      </c>
      <c r="BI24" s="656">
        <f t="shared" si="11"/>
        <v>0</v>
      </c>
      <c r="BJ24" s="656">
        <f t="shared" si="12"/>
        <v>30.130000000000024</v>
      </c>
      <c r="BK24" s="656">
        <f t="shared" si="13"/>
        <v>0</v>
      </c>
      <c r="BL24" s="656">
        <f t="shared" si="14"/>
        <v>0</v>
      </c>
      <c r="BM24" s="656">
        <f t="shared" si="15"/>
        <v>0</v>
      </c>
      <c r="BN24" s="656">
        <f t="shared" si="16"/>
        <v>0</v>
      </c>
      <c r="BO24" s="657">
        <f t="shared" si="17"/>
        <v>0</v>
      </c>
    </row>
    <row r="25" spans="1:67" x14ac:dyDescent="0.25">
      <c r="A25" s="1524"/>
      <c r="B25" s="514" t="s">
        <v>71</v>
      </c>
      <c r="C25" s="524" t="s">
        <v>828</v>
      </c>
      <c r="D25" s="653">
        <v>2</v>
      </c>
      <c r="E25" s="653">
        <v>2</v>
      </c>
      <c r="F25" s="973">
        <f t="shared" si="1"/>
        <v>1</v>
      </c>
      <c r="G25" s="655">
        <f t="shared" si="2"/>
        <v>15643.52</v>
      </c>
      <c r="H25" s="253">
        <v>14688.77</v>
      </c>
      <c r="I25" s="253">
        <v>349.98</v>
      </c>
      <c r="J25" s="253">
        <v>377.98</v>
      </c>
      <c r="K25" s="253">
        <v>0</v>
      </c>
      <c r="L25" s="253">
        <v>42</v>
      </c>
      <c r="M25" s="253">
        <v>142.79</v>
      </c>
      <c r="N25" s="253">
        <v>0</v>
      </c>
      <c r="O25" s="253">
        <v>42</v>
      </c>
      <c r="P25" s="253">
        <v>0</v>
      </c>
      <c r="Q25" s="253">
        <v>0</v>
      </c>
      <c r="R25" s="526">
        <v>0</v>
      </c>
      <c r="S25" s="655">
        <f t="shared" si="3"/>
        <v>16057.39</v>
      </c>
      <c r="T25" s="253">
        <v>15116.64</v>
      </c>
      <c r="U25" s="253">
        <v>307.98</v>
      </c>
      <c r="V25" s="253">
        <v>405.98</v>
      </c>
      <c r="W25" s="253">
        <v>0</v>
      </c>
      <c r="X25" s="253">
        <v>42</v>
      </c>
      <c r="Y25" s="253">
        <v>142.79</v>
      </c>
      <c r="Z25" s="253">
        <v>0</v>
      </c>
      <c r="AA25" s="253">
        <v>42</v>
      </c>
      <c r="AB25" s="253">
        <v>0</v>
      </c>
      <c r="AC25" s="253">
        <v>0</v>
      </c>
      <c r="AD25" s="526">
        <v>0</v>
      </c>
      <c r="AE25" s="655">
        <f t="shared" si="4"/>
        <v>16517.080000000002</v>
      </c>
      <c r="AF25" s="253">
        <v>15622.94</v>
      </c>
      <c r="AG25" s="253">
        <v>247.37</v>
      </c>
      <c r="AH25" s="253">
        <v>419.98</v>
      </c>
      <c r="AI25" s="253">
        <v>0</v>
      </c>
      <c r="AJ25" s="253">
        <v>42</v>
      </c>
      <c r="AK25" s="253">
        <v>142.79</v>
      </c>
      <c r="AL25" s="253">
        <v>0</v>
      </c>
      <c r="AM25" s="253">
        <v>42</v>
      </c>
      <c r="AN25" s="253">
        <v>0</v>
      </c>
      <c r="AO25" s="253">
        <v>0</v>
      </c>
      <c r="AP25" s="526">
        <v>0</v>
      </c>
      <c r="AQ25" s="655">
        <f t="shared" si="5"/>
        <v>16265.82</v>
      </c>
      <c r="AR25" s="253">
        <v>15395.06</v>
      </c>
      <c r="AS25" s="253">
        <v>223.99</v>
      </c>
      <c r="AT25" s="253">
        <v>405.98</v>
      </c>
      <c r="AU25" s="253">
        <v>14</v>
      </c>
      <c r="AV25" s="253">
        <v>42</v>
      </c>
      <c r="AW25" s="253">
        <v>142.79</v>
      </c>
      <c r="AX25" s="253">
        <v>0</v>
      </c>
      <c r="AY25" s="253">
        <v>42</v>
      </c>
      <c r="AZ25" s="253">
        <v>0</v>
      </c>
      <c r="BA25" s="253">
        <v>0</v>
      </c>
      <c r="BB25" s="526">
        <v>0</v>
      </c>
      <c r="BC25" s="895">
        <v>0</v>
      </c>
      <c r="BD25" s="655">
        <f t="shared" si="6"/>
        <v>64483.81</v>
      </c>
      <c r="BE25" s="658">
        <f t="shared" si="7"/>
        <v>60823.409999999996</v>
      </c>
      <c r="BF25" s="658">
        <f t="shared" si="8"/>
        <v>1129.3200000000002</v>
      </c>
      <c r="BG25" s="658">
        <f t="shared" si="9"/>
        <v>1609.92</v>
      </c>
      <c r="BH25" s="658">
        <f t="shared" si="10"/>
        <v>14</v>
      </c>
      <c r="BI25" s="658">
        <f t="shared" si="11"/>
        <v>168</v>
      </c>
      <c r="BJ25" s="658">
        <f t="shared" si="12"/>
        <v>571.16</v>
      </c>
      <c r="BK25" s="658">
        <f t="shared" si="13"/>
        <v>0</v>
      </c>
      <c r="BL25" s="658">
        <f t="shared" si="14"/>
        <v>168</v>
      </c>
      <c r="BM25" s="658">
        <f t="shared" si="15"/>
        <v>0</v>
      </c>
      <c r="BN25" s="658">
        <f t="shared" si="16"/>
        <v>0</v>
      </c>
      <c r="BO25" s="659">
        <f t="shared" si="17"/>
        <v>0</v>
      </c>
    </row>
    <row r="26" spans="1:67" x14ac:dyDescent="0.25">
      <c r="A26" s="1524"/>
      <c r="B26" s="514" t="s">
        <v>72</v>
      </c>
      <c r="C26" s="524" t="s">
        <v>829</v>
      </c>
      <c r="D26" s="653">
        <v>0</v>
      </c>
      <c r="E26" s="653">
        <v>0</v>
      </c>
      <c r="F26" s="973" t="str">
        <f t="shared" si="1"/>
        <v/>
      </c>
      <c r="G26" s="655">
        <f t="shared" si="2"/>
        <v>0</v>
      </c>
      <c r="H26" s="253">
        <v>0</v>
      </c>
      <c r="I26" s="253">
        <v>0</v>
      </c>
      <c r="J26" s="253">
        <v>0</v>
      </c>
      <c r="K26" s="253">
        <v>0</v>
      </c>
      <c r="L26" s="253">
        <v>0</v>
      </c>
      <c r="M26" s="253">
        <v>0</v>
      </c>
      <c r="N26" s="253">
        <v>0</v>
      </c>
      <c r="O26" s="253">
        <v>0</v>
      </c>
      <c r="P26" s="253">
        <v>0</v>
      </c>
      <c r="Q26" s="253">
        <v>0</v>
      </c>
      <c r="R26" s="526">
        <v>0</v>
      </c>
      <c r="S26" s="655">
        <f t="shared" si="3"/>
        <v>0</v>
      </c>
      <c r="T26" s="253">
        <v>0</v>
      </c>
      <c r="U26" s="253">
        <v>0</v>
      </c>
      <c r="V26" s="253">
        <v>0</v>
      </c>
      <c r="W26" s="253">
        <v>0</v>
      </c>
      <c r="X26" s="253">
        <v>0</v>
      </c>
      <c r="Y26" s="253">
        <v>0</v>
      </c>
      <c r="Z26" s="253">
        <v>0</v>
      </c>
      <c r="AA26" s="253">
        <v>0</v>
      </c>
      <c r="AB26" s="253">
        <v>0</v>
      </c>
      <c r="AC26" s="253">
        <v>0</v>
      </c>
      <c r="AD26" s="526">
        <v>0</v>
      </c>
      <c r="AE26" s="655">
        <f t="shared" si="4"/>
        <v>0</v>
      </c>
      <c r="AF26" s="253">
        <v>0</v>
      </c>
      <c r="AG26" s="253">
        <v>0</v>
      </c>
      <c r="AH26" s="253">
        <v>0</v>
      </c>
      <c r="AI26" s="253">
        <v>0</v>
      </c>
      <c r="AJ26" s="253">
        <v>0</v>
      </c>
      <c r="AK26" s="253">
        <v>0</v>
      </c>
      <c r="AL26" s="253">
        <v>0</v>
      </c>
      <c r="AM26" s="253">
        <v>0</v>
      </c>
      <c r="AN26" s="253">
        <v>0</v>
      </c>
      <c r="AO26" s="253">
        <v>0</v>
      </c>
      <c r="AP26" s="526">
        <v>0</v>
      </c>
      <c r="AQ26" s="655">
        <f t="shared" si="5"/>
        <v>0</v>
      </c>
      <c r="AR26" s="253">
        <v>0</v>
      </c>
      <c r="AS26" s="253">
        <v>0</v>
      </c>
      <c r="AT26" s="253">
        <v>0</v>
      </c>
      <c r="AU26" s="253">
        <v>0</v>
      </c>
      <c r="AV26" s="253">
        <v>0</v>
      </c>
      <c r="AW26" s="253">
        <v>0</v>
      </c>
      <c r="AX26" s="253">
        <v>0</v>
      </c>
      <c r="AY26" s="253">
        <v>0</v>
      </c>
      <c r="AZ26" s="253">
        <v>0</v>
      </c>
      <c r="BA26" s="253">
        <v>0</v>
      </c>
      <c r="BB26" s="526">
        <v>0</v>
      </c>
      <c r="BC26" s="895">
        <v>0</v>
      </c>
      <c r="BD26" s="655">
        <f t="shared" si="6"/>
        <v>0</v>
      </c>
      <c r="BE26" s="658">
        <f t="shared" si="7"/>
        <v>0</v>
      </c>
      <c r="BF26" s="658">
        <f t="shared" si="8"/>
        <v>0</v>
      </c>
      <c r="BG26" s="658">
        <f t="shared" si="9"/>
        <v>0</v>
      </c>
      <c r="BH26" s="658">
        <f t="shared" si="10"/>
        <v>0</v>
      </c>
      <c r="BI26" s="658">
        <f t="shared" si="11"/>
        <v>0</v>
      </c>
      <c r="BJ26" s="658">
        <f t="shared" si="12"/>
        <v>0</v>
      </c>
      <c r="BK26" s="658">
        <f t="shared" si="13"/>
        <v>0</v>
      </c>
      <c r="BL26" s="658">
        <f t="shared" si="14"/>
        <v>0</v>
      </c>
      <c r="BM26" s="658">
        <f t="shared" si="15"/>
        <v>0</v>
      </c>
      <c r="BN26" s="658">
        <f t="shared" si="16"/>
        <v>0</v>
      </c>
      <c r="BO26" s="659">
        <f t="shared" si="17"/>
        <v>0</v>
      </c>
    </row>
    <row r="27" spans="1:67" x14ac:dyDescent="0.25">
      <c r="A27" s="1524"/>
      <c r="B27" s="514" t="s">
        <v>44</v>
      </c>
      <c r="C27" s="524" t="s">
        <v>830</v>
      </c>
      <c r="D27" s="653">
        <v>0</v>
      </c>
      <c r="E27" s="653">
        <v>0</v>
      </c>
      <c r="F27" s="973" t="str">
        <f t="shared" si="1"/>
        <v/>
      </c>
      <c r="G27" s="655">
        <f t="shared" si="2"/>
        <v>0</v>
      </c>
      <c r="H27" s="253">
        <v>0</v>
      </c>
      <c r="I27" s="253">
        <v>0</v>
      </c>
      <c r="J27" s="253">
        <v>0</v>
      </c>
      <c r="K27" s="253">
        <v>0</v>
      </c>
      <c r="L27" s="253">
        <v>0</v>
      </c>
      <c r="M27" s="253">
        <v>0</v>
      </c>
      <c r="N27" s="253">
        <v>0</v>
      </c>
      <c r="O27" s="253">
        <v>0</v>
      </c>
      <c r="P27" s="253">
        <v>0</v>
      </c>
      <c r="Q27" s="253">
        <v>0</v>
      </c>
      <c r="R27" s="526">
        <v>0</v>
      </c>
      <c r="S27" s="655">
        <f t="shared" si="3"/>
        <v>0</v>
      </c>
      <c r="T27" s="253">
        <v>0</v>
      </c>
      <c r="U27" s="253">
        <v>0</v>
      </c>
      <c r="V27" s="253">
        <v>0</v>
      </c>
      <c r="W27" s="253">
        <v>0</v>
      </c>
      <c r="X27" s="253">
        <v>0</v>
      </c>
      <c r="Y27" s="253">
        <v>0</v>
      </c>
      <c r="Z27" s="253">
        <v>0</v>
      </c>
      <c r="AA27" s="253">
        <v>0</v>
      </c>
      <c r="AB27" s="253">
        <v>0</v>
      </c>
      <c r="AC27" s="253">
        <v>0</v>
      </c>
      <c r="AD27" s="526">
        <v>0</v>
      </c>
      <c r="AE27" s="655">
        <f t="shared" si="4"/>
        <v>0</v>
      </c>
      <c r="AF27" s="253">
        <v>0</v>
      </c>
      <c r="AG27" s="253">
        <v>0</v>
      </c>
      <c r="AH27" s="253">
        <v>0</v>
      </c>
      <c r="AI27" s="253">
        <v>0</v>
      </c>
      <c r="AJ27" s="253">
        <v>0</v>
      </c>
      <c r="AK27" s="253">
        <v>0</v>
      </c>
      <c r="AL27" s="253">
        <v>0</v>
      </c>
      <c r="AM27" s="253">
        <v>0</v>
      </c>
      <c r="AN27" s="253">
        <v>0</v>
      </c>
      <c r="AO27" s="253">
        <v>0</v>
      </c>
      <c r="AP27" s="526">
        <v>0</v>
      </c>
      <c r="AQ27" s="655">
        <f t="shared" si="5"/>
        <v>0</v>
      </c>
      <c r="AR27" s="253">
        <v>0</v>
      </c>
      <c r="AS27" s="253">
        <v>0</v>
      </c>
      <c r="AT27" s="253">
        <v>0</v>
      </c>
      <c r="AU27" s="253">
        <v>0</v>
      </c>
      <c r="AV27" s="253">
        <v>0</v>
      </c>
      <c r="AW27" s="253">
        <v>0</v>
      </c>
      <c r="AX27" s="253">
        <v>0</v>
      </c>
      <c r="AY27" s="253">
        <v>0</v>
      </c>
      <c r="AZ27" s="253">
        <v>0</v>
      </c>
      <c r="BA27" s="253">
        <v>0</v>
      </c>
      <c r="BB27" s="526">
        <v>0</v>
      </c>
      <c r="BC27" s="895">
        <v>0</v>
      </c>
      <c r="BD27" s="655">
        <f t="shared" si="6"/>
        <v>0</v>
      </c>
      <c r="BE27" s="658">
        <f t="shared" si="7"/>
        <v>0</v>
      </c>
      <c r="BF27" s="658">
        <f t="shared" si="8"/>
        <v>0</v>
      </c>
      <c r="BG27" s="658">
        <f t="shared" si="9"/>
        <v>0</v>
      </c>
      <c r="BH27" s="658">
        <f t="shared" si="10"/>
        <v>0</v>
      </c>
      <c r="BI27" s="658">
        <f t="shared" si="11"/>
        <v>0</v>
      </c>
      <c r="BJ27" s="658">
        <f t="shared" si="12"/>
        <v>0</v>
      </c>
      <c r="BK27" s="658">
        <f t="shared" si="13"/>
        <v>0</v>
      </c>
      <c r="BL27" s="658">
        <f t="shared" si="14"/>
        <v>0</v>
      </c>
      <c r="BM27" s="658">
        <f t="shared" si="15"/>
        <v>0</v>
      </c>
      <c r="BN27" s="658">
        <f t="shared" si="16"/>
        <v>0</v>
      </c>
      <c r="BO27" s="659">
        <f t="shared" si="17"/>
        <v>0</v>
      </c>
    </row>
    <row r="28" spans="1:67" ht="15.75" thickBot="1" x14ac:dyDescent="0.3">
      <c r="A28" s="1541"/>
      <c r="B28" s="660" t="s">
        <v>41</v>
      </c>
      <c r="C28" s="661" t="s">
        <v>36</v>
      </c>
      <c r="D28" s="662">
        <f>SUM(D24:D27)</f>
        <v>8</v>
      </c>
      <c r="E28" s="662">
        <f>SUM(E24:E27)</f>
        <v>6</v>
      </c>
      <c r="F28" s="974">
        <f t="shared" si="1"/>
        <v>0.75</v>
      </c>
      <c r="G28" s="689">
        <f t="shared" si="2"/>
        <v>16124.76</v>
      </c>
      <c r="H28" s="663">
        <f>SUM(H24:H27)</f>
        <v>15041.17</v>
      </c>
      <c r="I28" s="663">
        <f t="shared" ref="I28:R28" si="26">SUM(I24:I27)</f>
        <v>478.82</v>
      </c>
      <c r="J28" s="663">
        <f t="shared" si="26"/>
        <v>377.98</v>
      </c>
      <c r="K28" s="663">
        <f t="shared" si="26"/>
        <v>0</v>
      </c>
      <c r="L28" s="663">
        <f t="shared" si="26"/>
        <v>42</v>
      </c>
      <c r="M28" s="663">
        <f t="shared" si="26"/>
        <v>142.79</v>
      </c>
      <c r="N28" s="663">
        <f t="shared" si="26"/>
        <v>0</v>
      </c>
      <c r="O28" s="663">
        <f t="shared" si="26"/>
        <v>42</v>
      </c>
      <c r="P28" s="663">
        <f t="shared" si="26"/>
        <v>0</v>
      </c>
      <c r="Q28" s="663">
        <f t="shared" si="26"/>
        <v>0</v>
      </c>
      <c r="R28" s="891">
        <f t="shared" si="26"/>
        <v>0</v>
      </c>
      <c r="S28" s="689">
        <f t="shared" si="3"/>
        <v>16179.96</v>
      </c>
      <c r="T28" s="663">
        <f t="shared" ref="T28:AD28" si="27">SUM(T24:T27)</f>
        <v>15239.21</v>
      </c>
      <c r="U28" s="663">
        <f t="shared" si="27"/>
        <v>307.98</v>
      </c>
      <c r="V28" s="663">
        <f t="shared" si="27"/>
        <v>405.98</v>
      </c>
      <c r="W28" s="663">
        <f t="shared" si="27"/>
        <v>0</v>
      </c>
      <c r="X28" s="663">
        <f t="shared" si="27"/>
        <v>42</v>
      </c>
      <c r="Y28" s="663">
        <f t="shared" si="27"/>
        <v>142.79</v>
      </c>
      <c r="Z28" s="663">
        <f t="shared" si="27"/>
        <v>0</v>
      </c>
      <c r="AA28" s="663">
        <f t="shared" si="27"/>
        <v>42</v>
      </c>
      <c r="AB28" s="663">
        <f>SUM(AB24:AB27)</f>
        <v>0</v>
      </c>
      <c r="AC28" s="663">
        <f t="shared" si="27"/>
        <v>0</v>
      </c>
      <c r="AD28" s="891">
        <f t="shared" si="27"/>
        <v>0</v>
      </c>
      <c r="AE28" s="689">
        <f t="shared" si="4"/>
        <v>16814.34</v>
      </c>
      <c r="AF28" s="663">
        <f t="shared" ref="AF28:AP28" si="28">SUM(AF24:AF27)</f>
        <v>15890.07</v>
      </c>
      <c r="AG28" s="663">
        <f t="shared" si="28"/>
        <v>247.37</v>
      </c>
      <c r="AH28" s="663">
        <f t="shared" si="28"/>
        <v>450.11</v>
      </c>
      <c r="AI28" s="663">
        <f t="shared" si="28"/>
        <v>0</v>
      </c>
      <c r="AJ28" s="663">
        <f t="shared" si="28"/>
        <v>42</v>
      </c>
      <c r="AK28" s="663">
        <f t="shared" si="28"/>
        <v>142.79</v>
      </c>
      <c r="AL28" s="663">
        <f t="shared" si="28"/>
        <v>0</v>
      </c>
      <c r="AM28" s="663">
        <f t="shared" si="28"/>
        <v>42</v>
      </c>
      <c r="AN28" s="663">
        <f>SUM(AN24:AN27)</f>
        <v>0</v>
      </c>
      <c r="AO28" s="663">
        <f t="shared" si="28"/>
        <v>0</v>
      </c>
      <c r="AP28" s="891">
        <f t="shared" si="28"/>
        <v>0</v>
      </c>
      <c r="AQ28" s="689">
        <f t="shared" si="5"/>
        <v>16578.34</v>
      </c>
      <c r="AR28" s="663">
        <f t="shared" ref="AR28:BB28" si="29">SUM(AR24:AR27)</f>
        <v>15647.32</v>
      </c>
      <c r="AS28" s="663">
        <f t="shared" si="29"/>
        <v>254.12000000000003</v>
      </c>
      <c r="AT28" s="663">
        <f t="shared" si="29"/>
        <v>405.98</v>
      </c>
      <c r="AU28" s="663">
        <f t="shared" si="29"/>
        <v>14</v>
      </c>
      <c r="AV28" s="663">
        <f t="shared" si="29"/>
        <v>42</v>
      </c>
      <c r="AW28" s="663">
        <f t="shared" si="29"/>
        <v>172.92000000000002</v>
      </c>
      <c r="AX28" s="663">
        <f t="shared" si="29"/>
        <v>0</v>
      </c>
      <c r="AY28" s="663">
        <f t="shared" si="29"/>
        <v>42</v>
      </c>
      <c r="AZ28" s="663">
        <f>SUM(AZ24:AZ27)</f>
        <v>0</v>
      </c>
      <c r="BA28" s="663">
        <f t="shared" si="29"/>
        <v>0</v>
      </c>
      <c r="BB28" s="891">
        <f t="shared" si="29"/>
        <v>0</v>
      </c>
      <c r="BC28" s="664">
        <f>SUM(BC24:BC27)</f>
        <v>0</v>
      </c>
      <c r="BD28" s="655">
        <f t="shared" si="6"/>
        <v>65697.399999999994</v>
      </c>
      <c r="BE28" s="665">
        <f t="shared" si="7"/>
        <v>61817.77</v>
      </c>
      <c r="BF28" s="665">
        <f t="shared" si="8"/>
        <v>1288.2900000000002</v>
      </c>
      <c r="BG28" s="665">
        <f t="shared" si="9"/>
        <v>1640.0500000000002</v>
      </c>
      <c r="BH28" s="665">
        <f t="shared" si="10"/>
        <v>14</v>
      </c>
      <c r="BI28" s="665">
        <f t="shared" si="11"/>
        <v>168</v>
      </c>
      <c r="BJ28" s="665">
        <f t="shared" si="12"/>
        <v>601.29</v>
      </c>
      <c r="BK28" s="665">
        <f t="shared" si="13"/>
        <v>0</v>
      </c>
      <c r="BL28" s="665">
        <f t="shared" si="14"/>
        <v>168</v>
      </c>
      <c r="BM28" s="665">
        <f t="shared" si="15"/>
        <v>0</v>
      </c>
      <c r="BN28" s="665">
        <f t="shared" si="16"/>
        <v>0</v>
      </c>
      <c r="BO28" s="666">
        <f t="shared" si="17"/>
        <v>0</v>
      </c>
    </row>
    <row r="29" spans="1:67" x14ac:dyDescent="0.25">
      <c r="A29" s="1524" t="s">
        <v>1035</v>
      </c>
      <c r="B29" s="514" t="s">
        <v>74</v>
      </c>
      <c r="C29" s="524" t="s">
        <v>827</v>
      </c>
      <c r="D29" s="653">
        <v>1248</v>
      </c>
      <c r="E29" s="653">
        <v>435</v>
      </c>
      <c r="F29" s="973">
        <f t="shared" si="1"/>
        <v>0.34855769230769229</v>
      </c>
      <c r="G29" s="655">
        <f t="shared" si="2"/>
        <v>48032.920000000195</v>
      </c>
      <c r="H29" s="253">
        <v>43038.800000000199</v>
      </c>
      <c r="I29" s="253">
        <v>2988.1999999999994</v>
      </c>
      <c r="J29" s="253">
        <v>1178.5600000000002</v>
      </c>
      <c r="K29" s="253">
        <v>449.11999999999989</v>
      </c>
      <c r="L29" s="253">
        <v>0</v>
      </c>
      <c r="M29" s="253">
        <v>329.02</v>
      </c>
      <c r="N29" s="253">
        <v>0</v>
      </c>
      <c r="O29" s="253">
        <v>49.219999999999992</v>
      </c>
      <c r="P29" s="253">
        <v>0</v>
      </c>
      <c r="Q29" s="253">
        <v>0</v>
      </c>
      <c r="R29" s="526">
        <v>0</v>
      </c>
      <c r="S29" s="655">
        <f t="shared" si="3"/>
        <v>59615.290000000365</v>
      </c>
      <c r="T29" s="253">
        <v>54475.630000000368</v>
      </c>
      <c r="U29" s="253">
        <v>2583.7999999999993</v>
      </c>
      <c r="V29" s="253">
        <v>1307.5599999999997</v>
      </c>
      <c r="W29" s="253">
        <v>205.20999999999992</v>
      </c>
      <c r="X29" s="253">
        <v>0</v>
      </c>
      <c r="Y29" s="253">
        <v>942.90999999999985</v>
      </c>
      <c r="Z29" s="253">
        <v>0</v>
      </c>
      <c r="AA29" s="253">
        <v>87.800000000000026</v>
      </c>
      <c r="AB29" s="253">
        <v>12.379999999999995</v>
      </c>
      <c r="AC29" s="253">
        <v>0</v>
      </c>
      <c r="AD29" s="526">
        <v>0</v>
      </c>
      <c r="AE29" s="655">
        <f t="shared" si="4"/>
        <v>67369.650000000402</v>
      </c>
      <c r="AF29" s="253">
        <v>62382.100000000406</v>
      </c>
      <c r="AG29" s="253">
        <v>2799.2299999999996</v>
      </c>
      <c r="AH29" s="253">
        <v>1182.0599999999995</v>
      </c>
      <c r="AI29" s="253">
        <v>276.67999999999995</v>
      </c>
      <c r="AJ29" s="253">
        <v>0</v>
      </c>
      <c r="AK29" s="253">
        <v>598.49</v>
      </c>
      <c r="AL29" s="253">
        <v>0</v>
      </c>
      <c r="AM29" s="253">
        <v>131.08999999999997</v>
      </c>
      <c r="AN29" s="253">
        <v>0</v>
      </c>
      <c r="AO29" s="253">
        <v>0</v>
      </c>
      <c r="AP29" s="526">
        <v>0</v>
      </c>
      <c r="AQ29" s="655">
        <f t="shared" si="5"/>
        <v>68123.750000000509</v>
      </c>
      <c r="AR29" s="253">
        <v>62041.340000000506</v>
      </c>
      <c r="AS29" s="253">
        <v>3599.1100000000006</v>
      </c>
      <c r="AT29" s="253">
        <v>1165.1599999999999</v>
      </c>
      <c r="AU29" s="253">
        <v>388.51</v>
      </c>
      <c r="AV29" s="253">
        <v>0</v>
      </c>
      <c r="AW29" s="253">
        <v>728.85</v>
      </c>
      <c r="AX29" s="253">
        <v>0</v>
      </c>
      <c r="AY29" s="253">
        <v>200.77999999999997</v>
      </c>
      <c r="AZ29" s="253">
        <v>0</v>
      </c>
      <c r="BA29" s="253">
        <v>0</v>
      </c>
      <c r="BB29" s="526">
        <v>0</v>
      </c>
      <c r="BC29" s="895">
        <v>0</v>
      </c>
      <c r="BD29" s="690">
        <f t="shared" si="6"/>
        <v>243141.6100000015</v>
      </c>
      <c r="BE29" s="656">
        <f t="shared" si="7"/>
        <v>221937.87000000151</v>
      </c>
      <c r="BF29" s="656">
        <f t="shared" si="8"/>
        <v>11970.339999999998</v>
      </c>
      <c r="BG29" s="656">
        <f t="shared" si="9"/>
        <v>4833.3399999999992</v>
      </c>
      <c r="BH29" s="656">
        <f t="shared" si="10"/>
        <v>1319.5199999999998</v>
      </c>
      <c r="BI29" s="656">
        <f t="shared" si="11"/>
        <v>0</v>
      </c>
      <c r="BJ29" s="656">
        <f t="shared" si="12"/>
        <v>2599.27</v>
      </c>
      <c r="BK29" s="656">
        <f t="shared" si="13"/>
        <v>0</v>
      </c>
      <c r="BL29" s="656">
        <f t="shared" si="14"/>
        <v>468.89</v>
      </c>
      <c r="BM29" s="656">
        <f t="shared" si="15"/>
        <v>12.379999999999995</v>
      </c>
      <c r="BN29" s="656">
        <f t="shared" si="16"/>
        <v>0</v>
      </c>
      <c r="BO29" s="657">
        <f t="shared" si="17"/>
        <v>0</v>
      </c>
    </row>
    <row r="30" spans="1:67" x14ac:dyDescent="0.25">
      <c r="A30" s="1524"/>
      <c r="B30" s="514" t="s">
        <v>75</v>
      </c>
      <c r="C30" s="524" t="s">
        <v>828</v>
      </c>
      <c r="D30" s="653">
        <v>214</v>
      </c>
      <c r="E30" s="653">
        <v>214</v>
      </c>
      <c r="F30" s="973">
        <f t="shared" si="1"/>
        <v>1</v>
      </c>
      <c r="G30" s="655">
        <f t="shared" si="2"/>
        <v>365685.62</v>
      </c>
      <c r="H30" s="253">
        <v>337706.89</v>
      </c>
      <c r="I30" s="253">
        <v>12790.64</v>
      </c>
      <c r="J30" s="253">
        <v>10537.05</v>
      </c>
      <c r="K30" s="253">
        <v>2420.2199999999998</v>
      </c>
      <c r="L30" s="253">
        <v>365.86</v>
      </c>
      <c r="M30" s="253">
        <v>1519.15</v>
      </c>
      <c r="N30" s="253">
        <v>0</v>
      </c>
      <c r="O30" s="253">
        <v>345.80999999999995</v>
      </c>
      <c r="P30" s="253">
        <v>0</v>
      </c>
      <c r="Q30" s="253">
        <v>0</v>
      </c>
      <c r="R30" s="526">
        <v>0</v>
      </c>
      <c r="S30" s="655">
        <f t="shared" si="3"/>
        <v>452254.14999999991</v>
      </c>
      <c r="T30" s="253">
        <v>419883.52999999997</v>
      </c>
      <c r="U30" s="253">
        <v>14550.26</v>
      </c>
      <c r="V30" s="253">
        <v>12392.94</v>
      </c>
      <c r="W30" s="253">
        <v>2586.98</v>
      </c>
      <c r="X30" s="253">
        <v>314.26</v>
      </c>
      <c r="Y30" s="253">
        <v>2161.9700000000003</v>
      </c>
      <c r="Z30" s="253">
        <v>10.73</v>
      </c>
      <c r="AA30" s="253">
        <v>353.48</v>
      </c>
      <c r="AB30" s="253">
        <v>0</v>
      </c>
      <c r="AC30" s="253">
        <v>0</v>
      </c>
      <c r="AD30" s="526">
        <v>0</v>
      </c>
      <c r="AE30" s="655">
        <f t="shared" si="4"/>
        <v>454577.70000000007</v>
      </c>
      <c r="AF30" s="253">
        <v>421324.66</v>
      </c>
      <c r="AG30" s="253">
        <v>14645.260000000002</v>
      </c>
      <c r="AH30" s="253">
        <v>12791.970000000001</v>
      </c>
      <c r="AI30" s="253">
        <v>2570.94</v>
      </c>
      <c r="AJ30" s="253">
        <v>244</v>
      </c>
      <c r="AK30" s="253">
        <v>2548.69</v>
      </c>
      <c r="AL30" s="253">
        <v>0</v>
      </c>
      <c r="AM30" s="253">
        <v>429.78</v>
      </c>
      <c r="AN30" s="253">
        <v>0</v>
      </c>
      <c r="AO30" s="253">
        <v>0</v>
      </c>
      <c r="AP30" s="526">
        <v>22.4</v>
      </c>
      <c r="AQ30" s="655">
        <f t="shared" si="5"/>
        <v>462370.77999999997</v>
      </c>
      <c r="AR30" s="253">
        <v>428095.52</v>
      </c>
      <c r="AS30" s="253">
        <v>15071.060000000001</v>
      </c>
      <c r="AT30" s="253">
        <v>12762.68</v>
      </c>
      <c r="AU30" s="253">
        <v>2918.2200000000003</v>
      </c>
      <c r="AV30" s="253">
        <v>299.07</v>
      </c>
      <c r="AW30" s="253">
        <v>2656.54</v>
      </c>
      <c r="AX30" s="253">
        <v>0</v>
      </c>
      <c r="AY30" s="253">
        <v>522.89</v>
      </c>
      <c r="AZ30" s="253">
        <v>0</v>
      </c>
      <c r="BA30" s="253">
        <v>0</v>
      </c>
      <c r="BB30" s="526">
        <v>44.8</v>
      </c>
      <c r="BC30" s="895">
        <v>0</v>
      </c>
      <c r="BD30" s="655">
        <f t="shared" si="6"/>
        <v>1734888.2499999998</v>
      </c>
      <c r="BE30" s="658">
        <f t="shared" si="7"/>
        <v>1607010.5999999999</v>
      </c>
      <c r="BF30" s="658">
        <f t="shared" si="8"/>
        <v>57057.22</v>
      </c>
      <c r="BG30" s="658">
        <f t="shared" si="9"/>
        <v>48484.639999999999</v>
      </c>
      <c r="BH30" s="658">
        <f t="shared" si="10"/>
        <v>10496.36</v>
      </c>
      <c r="BI30" s="658">
        <f t="shared" si="11"/>
        <v>1223.19</v>
      </c>
      <c r="BJ30" s="658">
        <f t="shared" si="12"/>
        <v>8886.35</v>
      </c>
      <c r="BK30" s="658">
        <f t="shared" si="13"/>
        <v>10.73</v>
      </c>
      <c r="BL30" s="658">
        <f t="shared" si="14"/>
        <v>1651.96</v>
      </c>
      <c r="BM30" s="658">
        <f t="shared" si="15"/>
        <v>0</v>
      </c>
      <c r="BN30" s="658">
        <f t="shared" si="16"/>
        <v>0</v>
      </c>
      <c r="BO30" s="659">
        <f t="shared" si="17"/>
        <v>67.199999999999989</v>
      </c>
    </row>
    <row r="31" spans="1:67" x14ac:dyDescent="0.25">
      <c r="A31" s="1524"/>
      <c r="B31" s="514" t="s">
        <v>76</v>
      </c>
      <c r="C31" s="524" t="s">
        <v>829</v>
      </c>
      <c r="D31" s="653">
        <v>0</v>
      </c>
      <c r="E31" s="653">
        <v>0</v>
      </c>
      <c r="F31" s="973" t="str">
        <f t="shared" si="1"/>
        <v/>
      </c>
      <c r="G31" s="655">
        <f t="shared" si="2"/>
        <v>0</v>
      </c>
      <c r="H31" s="253">
        <v>0</v>
      </c>
      <c r="I31" s="253">
        <v>0</v>
      </c>
      <c r="J31" s="253">
        <v>0</v>
      </c>
      <c r="K31" s="253">
        <v>0</v>
      </c>
      <c r="L31" s="253">
        <v>0</v>
      </c>
      <c r="M31" s="253">
        <v>0</v>
      </c>
      <c r="N31" s="253">
        <v>0</v>
      </c>
      <c r="O31" s="253">
        <v>0</v>
      </c>
      <c r="P31" s="253">
        <v>0</v>
      </c>
      <c r="Q31" s="253">
        <v>0</v>
      </c>
      <c r="R31" s="526">
        <v>0</v>
      </c>
      <c r="S31" s="655">
        <f t="shared" si="3"/>
        <v>0</v>
      </c>
      <c r="T31" s="253">
        <v>0</v>
      </c>
      <c r="U31" s="253">
        <v>0</v>
      </c>
      <c r="V31" s="253">
        <v>0</v>
      </c>
      <c r="W31" s="253">
        <v>0</v>
      </c>
      <c r="X31" s="253">
        <v>0</v>
      </c>
      <c r="Y31" s="253">
        <v>0</v>
      </c>
      <c r="Z31" s="253">
        <v>0</v>
      </c>
      <c r="AA31" s="253">
        <v>0</v>
      </c>
      <c r="AB31" s="253">
        <v>0</v>
      </c>
      <c r="AC31" s="253">
        <v>0</v>
      </c>
      <c r="AD31" s="526">
        <v>0</v>
      </c>
      <c r="AE31" s="655">
        <f t="shared" si="4"/>
        <v>0</v>
      </c>
      <c r="AF31" s="253">
        <v>0</v>
      </c>
      <c r="AG31" s="253">
        <v>0</v>
      </c>
      <c r="AH31" s="253">
        <v>0</v>
      </c>
      <c r="AI31" s="253">
        <v>0</v>
      </c>
      <c r="AJ31" s="253">
        <v>0</v>
      </c>
      <c r="AK31" s="253">
        <v>0</v>
      </c>
      <c r="AL31" s="253">
        <v>0</v>
      </c>
      <c r="AM31" s="253">
        <v>0</v>
      </c>
      <c r="AN31" s="253">
        <v>0</v>
      </c>
      <c r="AO31" s="253">
        <v>0</v>
      </c>
      <c r="AP31" s="526">
        <v>0</v>
      </c>
      <c r="AQ31" s="655">
        <f t="shared" si="5"/>
        <v>0</v>
      </c>
      <c r="AR31" s="253">
        <v>0</v>
      </c>
      <c r="AS31" s="253">
        <v>0</v>
      </c>
      <c r="AT31" s="253">
        <v>0</v>
      </c>
      <c r="AU31" s="253">
        <v>0</v>
      </c>
      <c r="AV31" s="253">
        <v>0</v>
      </c>
      <c r="AW31" s="253">
        <v>0</v>
      </c>
      <c r="AX31" s="253">
        <v>0</v>
      </c>
      <c r="AY31" s="253">
        <v>0</v>
      </c>
      <c r="AZ31" s="253">
        <v>0</v>
      </c>
      <c r="BA31" s="253">
        <v>0</v>
      </c>
      <c r="BB31" s="526">
        <v>0</v>
      </c>
      <c r="BC31" s="895">
        <v>0</v>
      </c>
      <c r="BD31" s="655">
        <f t="shared" si="6"/>
        <v>0</v>
      </c>
      <c r="BE31" s="658">
        <f t="shared" si="7"/>
        <v>0</v>
      </c>
      <c r="BF31" s="658">
        <f t="shared" si="8"/>
        <v>0</v>
      </c>
      <c r="BG31" s="658">
        <f t="shared" si="9"/>
        <v>0</v>
      </c>
      <c r="BH31" s="658">
        <f t="shared" si="10"/>
        <v>0</v>
      </c>
      <c r="BI31" s="658">
        <f t="shared" si="11"/>
        <v>0</v>
      </c>
      <c r="BJ31" s="658">
        <f t="shared" si="12"/>
        <v>0</v>
      </c>
      <c r="BK31" s="658">
        <f t="shared" si="13"/>
        <v>0</v>
      </c>
      <c r="BL31" s="658">
        <f t="shared" si="14"/>
        <v>0</v>
      </c>
      <c r="BM31" s="658">
        <f t="shared" si="15"/>
        <v>0</v>
      </c>
      <c r="BN31" s="658">
        <f t="shared" si="16"/>
        <v>0</v>
      </c>
      <c r="BO31" s="659">
        <f t="shared" si="17"/>
        <v>0</v>
      </c>
    </row>
    <row r="32" spans="1:67" x14ac:dyDescent="0.25">
      <c r="A32" s="1524"/>
      <c r="B32" s="514" t="s">
        <v>77</v>
      </c>
      <c r="C32" s="524" t="s">
        <v>830</v>
      </c>
      <c r="D32" s="653">
        <v>0</v>
      </c>
      <c r="E32" s="653">
        <v>0</v>
      </c>
      <c r="F32" s="973" t="str">
        <f t="shared" si="1"/>
        <v/>
      </c>
      <c r="G32" s="655">
        <f t="shared" si="2"/>
        <v>0</v>
      </c>
      <c r="H32" s="253">
        <v>0</v>
      </c>
      <c r="I32" s="253">
        <v>0</v>
      </c>
      <c r="J32" s="253">
        <v>0</v>
      </c>
      <c r="K32" s="253">
        <v>0</v>
      </c>
      <c r="L32" s="253">
        <v>0</v>
      </c>
      <c r="M32" s="253">
        <v>0</v>
      </c>
      <c r="N32" s="253">
        <v>0</v>
      </c>
      <c r="O32" s="253">
        <v>0</v>
      </c>
      <c r="P32" s="253">
        <v>0</v>
      </c>
      <c r="Q32" s="253">
        <v>0</v>
      </c>
      <c r="R32" s="526">
        <v>0</v>
      </c>
      <c r="S32" s="655">
        <f t="shared" si="3"/>
        <v>0</v>
      </c>
      <c r="T32" s="253">
        <v>0</v>
      </c>
      <c r="U32" s="253">
        <v>0</v>
      </c>
      <c r="V32" s="253">
        <v>0</v>
      </c>
      <c r="W32" s="253">
        <v>0</v>
      </c>
      <c r="X32" s="253">
        <v>0</v>
      </c>
      <c r="Y32" s="253">
        <v>0</v>
      </c>
      <c r="Z32" s="253">
        <v>0</v>
      </c>
      <c r="AA32" s="253">
        <v>0</v>
      </c>
      <c r="AB32" s="253">
        <v>0</v>
      </c>
      <c r="AC32" s="253">
        <v>0</v>
      </c>
      <c r="AD32" s="526">
        <v>0</v>
      </c>
      <c r="AE32" s="655">
        <f t="shared" si="4"/>
        <v>0</v>
      </c>
      <c r="AF32" s="253">
        <v>0</v>
      </c>
      <c r="AG32" s="253">
        <v>0</v>
      </c>
      <c r="AH32" s="253">
        <v>0</v>
      </c>
      <c r="AI32" s="253">
        <v>0</v>
      </c>
      <c r="AJ32" s="253">
        <v>0</v>
      </c>
      <c r="AK32" s="253">
        <v>0</v>
      </c>
      <c r="AL32" s="253">
        <v>0</v>
      </c>
      <c r="AM32" s="253">
        <v>0</v>
      </c>
      <c r="AN32" s="253">
        <v>0</v>
      </c>
      <c r="AO32" s="253">
        <v>0</v>
      </c>
      <c r="AP32" s="526">
        <v>0</v>
      </c>
      <c r="AQ32" s="655">
        <f t="shared" si="5"/>
        <v>0</v>
      </c>
      <c r="AR32" s="253">
        <v>0</v>
      </c>
      <c r="AS32" s="253">
        <v>0</v>
      </c>
      <c r="AT32" s="253">
        <v>0</v>
      </c>
      <c r="AU32" s="253">
        <v>0</v>
      </c>
      <c r="AV32" s="253">
        <v>0</v>
      </c>
      <c r="AW32" s="253">
        <v>0</v>
      </c>
      <c r="AX32" s="253">
        <v>0</v>
      </c>
      <c r="AY32" s="253">
        <v>0</v>
      </c>
      <c r="AZ32" s="253">
        <v>0</v>
      </c>
      <c r="BA32" s="253">
        <v>0</v>
      </c>
      <c r="BB32" s="526">
        <v>0</v>
      </c>
      <c r="BC32" s="895">
        <v>0</v>
      </c>
      <c r="BD32" s="655">
        <f t="shared" si="6"/>
        <v>0</v>
      </c>
      <c r="BE32" s="658">
        <f t="shared" si="7"/>
        <v>0</v>
      </c>
      <c r="BF32" s="658">
        <f t="shared" si="8"/>
        <v>0</v>
      </c>
      <c r="BG32" s="658">
        <f t="shared" si="9"/>
        <v>0</v>
      </c>
      <c r="BH32" s="658">
        <f t="shared" si="10"/>
        <v>0</v>
      </c>
      <c r="BI32" s="658">
        <f t="shared" si="11"/>
        <v>0</v>
      </c>
      <c r="BJ32" s="658">
        <f t="shared" si="12"/>
        <v>0</v>
      </c>
      <c r="BK32" s="658">
        <f t="shared" si="13"/>
        <v>0</v>
      </c>
      <c r="BL32" s="658">
        <f t="shared" si="14"/>
        <v>0</v>
      </c>
      <c r="BM32" s="658">
        <f t="shared" si="15"/>
        <v>0</v>
      </c>
      <c r="BN32" s="658">
        <f t="shared" si="16"/>
        <v>0</v>
      </c>
      <c r="BO32" s="659">
        <f t="shared" si="17"/>
        <v>0</v>
      </c>
    </row>
    <row r="33" spans="1:67" ht="15.75" thickBot="1" x14ac:dyDescent="0.3">
      <c r="A33" s="1541"/>
      <c r="B33" s="660" t="s">
        <v>103</v>
      </c>
      <c r="C33" s="661" t="s">
        <v>36</v>
      </c>
      <c r="D33" s="662">
        <f>SUM(D29:D32)</f>
        <v>1462</v>
      </c>
      <c r="E33" s="662">
        <f>SUM(E29:E32)</f>
        <v>649</v>
      </c>
      <c r="F33" s="974">
        <f t="shared" si="1"/>
        <v>0.44391244870041041</v>
      </c>
      <c r="G33" s="689">
        <f t="shared" si="2"/>
        <v>413718.54000000027</v>
      </c>
      <c r="H33" s="663">
        <f>SUM(H29:H32)</f>
        <v>380745.69000000024</v>
      </c>
      <c r="I33" s="663">
        <f t="shared" ref="I33:R33" si="30">SUM(I29:I32)</f>
        <v>15778.839999999998</v>
      </c>
      <c r="J33" s="663">
        <f t="shared" si="30"/>
        <v>11715.609999999999</v>
      </c>
      <c r="K33" s="663">
        <f t="shared" si="30"/>
        <v>2869.3399999999997</v>
      </c>
      <c r="L33" s="663">
        <f t="shared" si="30"/>
        <v>365.86</v>
      </c>
      <c r="M33" s="663">
        <f t="shared" si="30"/>
        <v>1848.17</v>
      </c>
      <c r="N33" s="663">
        <f t="shared" si="30"/>
        <v>0</v>
      </c>
      <c r="O33" s="663">
        <f t="shared" si="30"/>
        <v>395.02999999999992</v>
      </c>
      <c r="P33" s="663">
        <f t="shared" si="30"/>
        <v>0</v>
      </c>
      <c r="Q33" s="663">
        <f t="shared" si="30"/>
        <v>0</v>
      </c>
      <c r="R33" s="891">
        <f t="shared" si="30"/>
        <v>0</v>
      </c>
      <c r="S33" s="689">
        <f t="shared" si="3"/>
        <v>511869.44000000035</v>
      </c>
      <c r="T33" s="663">
        <f t="shared" ref="T33:AD33" si="31">SUM(T29:T32)</f>
        <v>474359.16000000032</v>
      </c>
      <c r="U33" s="663">
        <f t="shared" si="31"/>
        <v>17134.059999999998</v>
      </c>
      <c r="V33" s="663">
        <f t="shared" si="31"/>
        <v>13700.5</v>
      </c>
      <c r="W33" s="663">
        <f t="shared" si="31"/>
        <v>2792.19</v>
      </c>
      <c r="X33" s="663">
        <f t="shared" si="31"/>
        <v>314.26</v>
      </c>
      <c r="Y33" s="663">
        <f t="shared" si="31"/>
        <v>3104.88</v>
      </c>
      <c r="Z33" s="663">
        <f t="shared" si="31"/>
        <v>10.73</v>
      </c>
      <c r="AA33" s="663">
        <f t="shared" si="31"/>
        <v>441.28000000000003</v>
      </c>
      <c r="AB33" s="663">
        <f>SUM(AB29:AB32)</f>
        <v>12.379999999999995</v>
      </c>
      <c r="AC33" s="663">
        <f t="shared" si="31"/>
        <v>0</v>
      </c>
      <c r="AD33" s="891">
        <f t="shared" si="31"/>
        <v>0</v>
      </c>
      <c r="AE33" s="689">
        <f t="shared" si="4"/>
        <v>521947.35000000038</v>
      </c>
      <c r="AF33" s="663">
        <f t="shared" ref="AF33:AP33" si="32">SUM(AF29:AF32)</f>
        <v>483706.76000000036</v>
      </c>
      <c r="AG33" s="663">
        <f t="shared" si="32"/>
        <v>17444.490000000002</v>
      </c>
      <c r="AH33" s="663">
        <f t="shared" si="32"/>
        <v>13974.03</v>
      </c>
      <c r="AI33" s="663">
        <f t="shared" si="32"/>
        <v>2847.62</v>
      </c>
      <c r="AJ33" s="663">
        <f t="shared" si="32"/>
        <v>244</v>
      </c>
      <c r="AK33" s="663">
        <f t="shared" si="32"/>
        <v>3147.1800000000003</v>
      </c>
      <c r="AL33" s="663">
        <f t="shared" si="32"/>
        <v>0</v>
      </c>
      <c r="AM33" s="663">
        <f t="shared" si="32"/>
        <v>560.86999999999989</v>
      </c>
      <c r="AN33" s="663">
        <f>SUM(AN29:AN32)</f>
        <v>0</v>
      </c>
      <c r="AO33" s="663">
        <f t="shared" si="32"/>
        <v>0</v>
      </c>
      <c r="AP33" s="891">
        <f t="shared" si="32"/>
        <v>22.4</v>
      </c>
      <c r="AQ33" s="689">
        <f t="shared" si="5"/>
        <v>530494.53000000061</v>
      </c>
      <c r="AR33" s="663">
        <f t="shared" ref="AR33:BC33" si="33">SUM(AR29:AR32)</f>
        <v>490136.86000000051</v>
      </c>
      <c r="AS33" s="663">
        <f t="shared" si="33"/>
        <v>18670.170000000002</v>
      </c>
      <c r="AT33" s="663">
        <f t="shared" si="33"/>
        <v>13927.84</v>
      </c>
      <c r="AU33" s="663">
        <f t="shared" si="33"/>
        <v>3306.7300000000005</v>
      </c>
      <c r="AV33" s="663">
        <f t="shared" si="33"/>
        <v>299.07</v>
      </c>
      <c r="AW33" s="663">
        <f t="shared" si="33"/>
        <v>3385.39</v>
      </c>
      <c r="AX33" s="663">
        <f t="shared" si="33"/>
        <v>0</v>
      </c>
      <c r="AY33" s="663">
        <f t="shared" si="33"/>
        <v>723.67</v>
      </c>
      <c r="AZ33" s="663">
        <f>SUM(AZ29:AZ32)</f>
        <v>0</v>
      </c>
      <c r="BA33" s="663">
        <f t="shared" si="33"/>
        <v>0</v>
      </c>
      <c r="BB33" s="891">
        <f t="shared" si="33"/>
        <v>44.8</v>
      </c>
      <c r="BC33" s="664">
        <f t="shared" si="33"/>
        <v>0</v>
      </c>
      <c r="BD33" s="655">
        <f t="shared" si="6"/>
        <v>1978029.8600000013</v>
      </c>
      <c r="BE33" s="665">
        <f t="shared" si="7"/>
        <v>1828948.4700000014</v>
      </c>
      <c r="BF33" s="665">
        <f t="shared" si="8"/>
        <v>69027.56</v>
      </c>
      <c r="BG33" s="665">
        <f t="shared" si="9"/>
        <v>53317.979999999996</v>
      </c>
      <c r="BH33" s="665">
        <f t="shared" si="10"/>
        <v>11815.880000000001</v>
      </c>
      <c r="BI33" s="665">
        <f t="shared" si="11"/>
        <v>1223.19</v>
      </c>
      <c r="BJ33" s="665">
        <f t="shared" si="12"/>
        <v>11485.62</v>
      </c>
      <c r="BK33" s="665">
        <f t="shared" si="13"/>
        <v>10.73</v>
      </c>
      <c r="BL33" s="665">
        <f t="shared" si="14"/>
        <v>2120.85</v>
      </c>
      <c r="BM33" s="665">
        <f t="shared" si="15"/>
        <v>12.379999999999995</v>
      </c>
      <c r="BN33" s="665">
        <f t="shared" si="16"/>
        <v>0</v>
      </c>
      <c r="BO33" s="666">
        <f t="shared" si="17"/>
        <v>67.199999999999989</v>
      </c>
    </row>
    <row r="34" spans="1:67" x14ac:dyDescent="0.25">
      <c r="A34" s="1524" t="s">
        <v>1055</v>
      </c>
      <c r="B34" s="514" t="s">
        <v>79</v>
      </c>
      <c r="C34" s="524" t="s">
        <v>827</v>
      </c>
      <c r="D34" s="653">
        <v>86</v>
      </c>
      <c r="E34" s="653">
        <v>61</v>
      </c>
      <c r="F34" s="973">
        <f t="shared" si="1"/>
        <v>0.70930232558139539</v>
      </c>
      <c r="G34" s="655">
        <f t="shared" si="2"/>
        <v>3303.1999999999994</v>
      </c>
      <c r="H34" s="253">
        <v>3031.5399999999991</v>
      </c>
      <c r="I34" s="253">
        <v>206.05000000000004</v>
      </c>
      <c r="J34" s="253">
        <v>28.090000000000003</v>
      </c>
      <c r="K34" s="253">
        <v>37.519999999999982</v>
      </c>
      <c r="L34" s="253">
        <v>0</v>
      </c>
      <c r="M34" s="253">
        <v>0</v>
      </c>
      <c r="N34" s="253">
        <v>0</v>
      </c>
      <c r="O34" s="253">
        <v>0</v>
      </c>
      <c r="P34" s="253">
        <v>0</v>
      </c>
      <c r="Q34" s="253">
        <v>0</v>
      </c>
      <c r="R34" s="526">
        <v>0</v>
      </c>
      <c r="S34" s="655">
        <f t="shared" si="3"/>
        <v>4605.199999999998</v>
      </c>
      <c r="T34" s="253">
        <v>3903.3299999999986</v>
      </c>
      <c r="U34" s="253">
        <v>478.47</v>
      </c>
      <c r="V34" s="253">
        <v>62.440000000000005</v>
      </c>
      <c r="W34" s="253">
        <v>113.42000000000003</v>
      </c>
      <c r="X34" s="253">
        <v>0</v>
      </c>
      <c r="Y34" s="253">
        <v>25.72</v>
      </c>
      <c r="Z34" s="253">
        <v>0</v>
      </c>
      <c r="AA34" s="253">
        <v>21.819999999999993</v>
      </c>
      <c r="AB34" s="253">
        <v>0</v>
      </c>
      <c r="AC34" s="253">
        <v>0</v>
      </c>
      <c r="AD34" s="526">
        <v>0</v>
      </c>
      <c r="AE34" s="655">
        <f t="shared" si="4"/>
        <v>5330.5899999999929</v>
      </c>
      <c r="AF34" s="253">
        <v>4826.179999999993</v>
      </c>
      <c r="AG34" s="253">
        <v>418.63999999999993</v>
      </c>
      <c r="AH34" s="253">
        <v>0</v>
      </c>
      <c r="AI34" s="253">
        <v>39.230000000000004</v>
      </c>
      <c r="AJ34" s="253">
        <v>0</v>
      </c>
      <c r="AK34" s="253">
        <v>0</v>
      </c>
      <c r="AL34" s="253">
        <v>0</v>
      </c>
      <c r="AM34" s="253">
        <v>46.54000000000002</v>
      </c>
      <c r="AN34" s="253">
        <v>0</v>
      </c>
      <c r="AO34" s="253">
        <v>0</v>
      </c>
      <c r="AP34" s="526">
        <v>0</v>
      </c>
      <c r="AQ34" s="655">
        <f t="shared" si="5"/>
        <v>3661.9299999999967</v>
      </c>
      <c r="AR34" s="253">
        <v>3308.5699999999965</v>
      </c>
      <c r="AS34" s="253">
        <v>256.80000000000007</v>
      </c>
      <c r="AT34" s="253">
        <v>23.75</v>
      </c>
      <c r="AU34" s="253">
        <v>46.600000000000009</v>
      </c>
      <c r="AV34" s="253">
        <v>0</v>
      </c>
      <c r="AW34" s="253">
        <v>26.21</v>
      </c>
      <c r="AX34" s="253">
        <v>0</v>
      </c>
      <c r="AY34" s="253">
        <v>0</v>
      </c>
      <c r="AZ34" s="253">
        <v>0</v>
      </c>
      <c r="BA34" s="253">
        <v>0</v>
      </c>
      <c r="BB34" s="526">
        <v>0</v>
      </c>
      <c r="BC34" s="895">
        <v>0</v>
      </c>
      <c r="BD34" s="690">
        <f t="shared" si="6"/>
        <v>16900.919999999987</v>
      </c>
      <c r="BE34" s="656">
        <f t="shared" si="7"/>
        <v>15069.619999999986</v>
      </c>
      <c r="BF34" s="656">
        <f t="shared" si="8"/>
        <v>1359.96</v>
      </c>
      <c r="BG34" s="656">
        <f t="shared" si="9"/>
        <v>114.28</v>
      </c>
      <c r="BH34" s="656">
        <f t="shared" si="10"/>
        <v>236.77000000000004</v>
      </c>
      <c r="BI34" s="656">
        <f t="shared" si="11"/>
        <v>0</v>
      </c>
      <c r="BJ34" s="656">
        <f t="shared" si="12"/>
        <v>51.93</v>
      </c>
      <c r="BK34" s="656">
        <f t="shared" si="13"/>
        <v>0</v>
      </c>
      <c r="BL34" s="656">
        <f t="shared" si="14"/>
        <v>68.360000000000014</v>
      </c>
      <c r="BM34" s="656">
        <f t="shared" si="15"/>
        <v>0</v>
      </c>
      <c r="BN34" s="656">
        <f t="shared" si="16"/>
        <v>0</v>
      </c>
      <c r="BO34" s="657">
        <f t="shared" si="17"/>
        <v>0</v>
      </c>
    </row>
    <row r="35" spans="1:67" x14ac:dyDescent="0.25">
      <c r="A35" s="1524"/>
      <c r="B35" s="514" t="s">
        <v>80</v>
      </c>
      <c r="C35" s="524" t="s">
        <v>828</v>
      </c>
      <c r="D35" s="653">
        <v>0</v>
      </c>
      <c r="E35" s="653">
        <v>0</v>
      </c>
      <c r="F35" s="973" t="str">
        <f t="shared" si="1"/>
        <v/>
      </c>
      <c r="G35" s="655">
        <f t="shared" si="2"/>
        <v>0</v>
      </c>
      <c r="H35" s="253">
        <v>0</v>
      </c>
      <c r="I35" s="253">
        <v>0</v>
      </c>
      <c r="J35" s="253">
        <v>0</v>
      </c>
      <c r="K35" s="253">
        <v>0</v>
      </c>
      <c r="L35" s="253">
        <v>0</v>
      </c>
      <c r="M35" s="253">
        <v>0</v>
      </c>
      <c r="N35" s="253">
        <v>0</v>
      </c>
      <c r="O35" s="253">
        <v>0</v>
      </c>
      <c r="P35" s="253">
        <v>0</v>
      </c>
      <c r="Q35" s="253">
        <v>0</v>
      </c>
      <c r="R35" s="526">
        <v>0</v>
      </c>
      <c r="S35" s="655">
        <f t="shared" si="3"/>
        <v>0</v>
      </c>
      <c r="T35" s="253">
        <v>0</v>
      </c>
      <c r="U35" s="253">
        <v>0</v>
      </c>
      <c r="V35" s="253">
        <v>0</v>
      </c>
      <c r="W35" s="253">
        <v>0</v>
      </c>
      <c r="X35" s="253">
        <v>0</v>
      </c>
      <c r="Y35" s="253">
        <v>0</v>
      </c>
      <c r="Z35" s="253">
        <v>0</v>
      </c>
      <c r="AA35" s="253">
        <v>0</v>
      </c>
      <c r="AB35" s="253">
        <v>0</v>
      </c>
      <c r="AC35" s="253">
        <v>0</v>
      </c>
      <c r="AD35" s="526">
        <v>0</v>
      </c>
      <c r="AE35" s="655">
        <f t="shared" si="4"/>
        <v>0</v>
      </c>
      <c r="AF35" s="253">
        <v>0</v>
      </c>
      <c r="AG35" s="253">
        <v>0</v>
      </c>
      <c r="AH35" s="253">
        <v>0</v>
      </c>
      <c r="AI35" s="253">
        <v>0</v>
      </c>
      <c r="AJ35" s="253">
        <v>0</v>
      </c>
      <c r="AK35" s="253">
        <v>0</v>
      </c>
      <c r="AL35" s="253">
        <v>0</v>
      </c>
      <c r="AM35" s="253">
        <v>0</v>
      </c>
      <c r="AN35" s="253">
        <v>0</v>
      </c>
      <c r="AO35" s="253">
        <v>0</v>
      </c>
      <c r="AP35" s="526">
        <v>0</v>
      </c>
      <c r="AQ35" s="655">
        <f t="shared" si="5"/>
        <v>0</v>
      </c>
      <c r="AR35" s="253">
        <v>0</v>
      </c>
      <c r="AS35" s="253">
        <v>0</v>
      </c>
      <c r="AT35" s="253">
        <v>0</v>
      </c>
      <c r="AU35" s="253">
        <v>0</v>
      </c>
      <c r="AV35" s="253">
        <v>0</v>
      </c>
      <c r="AW35" s="253">
        <v>0</v>
      </c>
      <c r="AX35" s="253">
        <v>0</v>
      </c>
      <c r="AY35" s="253">
        <v>0</v>
      </c>
      <c r="AZ35" s="253">
        <v>0</v>
      </c>
      <c r="BA35" s="253">
        <v>0</v>
      </c>
      <c r="BB35" s="526">
        <v>0</v>
      </c>
      <c r="BC35" s="895">
        <v>0</v>
      </c>
      <c r="BD35" s="655">
        <f t="shared" si="6"/>
        <v>0</v>
      </c>
      <c r="BE35" s="658">
        <f t="shared" si="7"/>
        <v>0</v>
      </c>
      <c r="BF35" s="658">
        <f t="shared" si="8"/>
        <v>0</v>
      </c>
      <c r="BG35" s="658">
        <f t="shared" si="9"/>
        <v>0</v>
      </c>
      <c r="BH35" s="658">
        <f t="shared" si="10"/>
        <v>0</v>
      </c>
      <c r="BI35" s="658">
        <f t="shared" si="11"/>
        <v>0</v>
      </c>
      <c r="BJ35" s="658">
        <f t="shared" si="12"/>
        <v>0</v>
      </c>
      <c r="BK35" s="658">
        <f t="shared" si="13"/>
        <v>0</v>
      </c>
      <c r="BL35" s="658">
        <f t="shared" si="14"/>
        <v>0</v>
      </c>
      <c r="BM35" s="658">
        <f t="shared" si="15"/>
        <v>0</v>
      </c>
      <c r="BN35" s="658">
        <f t="shared" si="16"/>
        <v>0</v>
      </c>
      <c r="BO35" s="659">
        <f t="shared" si="17"/>
        <v>0</v>
      </c>
    </row>
    <row r="36" spans="1:67" x14ac:dyDescent="0.25">
      <c r="A36" s="1524"/>
      <c r="B36" s="514" t="s">
        <v>81</v>
      </c>
      <c r="C36" s="524" t="s">
        <v>829</v>
      </c>
      <c r="D36" s="653">
        <v>0</v>
      </c>
      <c r="E36" s="653">
        <v>0</v>
      </c>
      <c r="F36" s="973" t="str">
        <f t="shared" si="1"/>
        <v/>
      </c>
      <c r="G36" s="655">
        <f t="shared" si="2"/>
        <v>0</v>
      </c>
      <c r="H36" s="253">
        <v>0</v>
      </c>
      <c r="I36" s="253">
        <v>0</v>
      </c>
      <c r="J36" s="253">
        <v>0</v>
      </c>
      <c r="K36" s="253">
        <v>0</v>
      </c>
      <c r="L36" s="253">
        <v>0</v>
      </c>
      <c r="M36" s="253">
        <v>0</v>
      </c>
      <c r="N36" s="253">
        <v>0</v>
      </c>
      <c r="O36" s="253">
        <v>0</v>
      </c>
      <c r="P36" s="253">
        <v>0</v>
      </c>
      <c r="Q36" s="253">
        <v>0</v>
      </c>
      <c r="R36" s="526">
        <v>0</v>
      </c>
      <c r="S36" s="655">
        <f t="shared" si="3"/>
        <v>0</v>
      </c>
      <c r="T36" s="253">
        <v>0</v>
      </c>
      <c r="U36" s="253">
        <v>0</v>
      </c>
      <c r="V36" s="253">
        <v>0</v>
      </c>
      <c r="W36" s="253">
        <v>0</v>
      </c>
      <c r="X36" s="253">
        <v>0</v>
      </c>
      <c r="Y36" s="253">
        <v>0</v>
      </c>
      <c r="Z36" s="253">
        <v>0</v>
      </c>
      <c r="AA36" s="253">
        <v>0</v>
      </c>
      <c r="AB36" s="253">
        <v>0</v>
      </c>
      <c r="AC36" s="253">
        <v>0</v>
      </c>
      <c r="AD36" s="526">
        <v>0</v>
      </c>
      <c r="AE36" s="655">
        <f t="shared" si="4"/>
        <v>0</v>
      </c>
      <c r="AF36" s="253">
        <v>0</v>
      </c>
      <c r="AG36" s="253">
        <v>0</v>
      </c>
      <c r="AH36" s="253">
        <v>0</v>
      </c>
      <c r="AI36" s="253">
        <v>0</v>
      </c>
      <c r="AJ36" s="253">
        <v>0</v>
      </c>
      <c r="AK36" s="253">
        <v>0</v>
      </c>
      <c r="AL36" s="253">
        <v>0</v>
      </c>
      <c r="AM36" s="253">
        <v>0</v>
      </c>
      <c r="AN36" s="253">
        <v>0</v>
      </c>
      <c r="AO36" s="253">
        <v>0</v>
      </c>
      <c r="AP36" s="526">
        <v>0</v>
      </c>
      <c r="AQ36" s="655">
        <f t="shared" si="5"/>
        <v>0</v>
      </c>
      <c r="AR36" s="253">
        <v>0</v>
      </c>
      <c r="AS36" s="253">
        <v>0</v>
      </c>
      <c r="AT36" s="253">
        <v>0</v>
      </c>
      <c r="AU36" s="253">
        <v>0</v>
      </c>
      <c r="AV36" s="253">
        <v>0</v>
      </c>
      <c r="AW36" s="253">
        <v>0</v>
      </c>
      <c r="AX36" s="253">
        <v>0</v>
      </c>
      <c r="AY36" s="253">
        <v>0</v>
      </c>
      <c r="AZ36" s="253">
        <v>0</v>
      </c>
      <c r="BA36" s="253">
        <v>0</v>
      </c>
      <c r="BB36" s="526">
        <v>0</v>
      </c>
      <c r="BC36" s="895">
        <v>0</v>
      </c>
      <c r="BD36" s="655">
        <f t="shared" si="6"/>
        <v>0</v>
      </c>
      <c r="BE36" s="658">
        <f t="shared" si="7"/>
        <v>0</v>
      </c>
      <c r="BF36" s="658">
        <f t="shared" si="8"/>
        <v>0</v>
      </c>
      <c r="BG36" s="658">
        <f t="shared" si="9"/>
        <v>0</v>
      </c>
      <c r="BH36" s="658">
        <f t="shared" si="10"/>
        <v>0</v>
      </c>
      <c r="BI36" s="658">
        <f t="shared" si="11"/>
        <v>0</v>
      </c>
      <c r="BJ36" s="658">
        <f t="shared" si="12"/>
        <v>0</v>
      </c>
      <c r="BK36" s="658">
        <f t="shared" si="13"/>
        <v>0</v>
      </c>
      <c r="BL36" s="658">
        <f t="shared" si="14"/>
        <v>0</v>
      </c>
      <c r="BM36" s="658">
        <f t="shared" si="15"/>
        <v>0</v>
      </c>
      <c r="BN36" s="658">
        <f t="shared" si="16"/>
        <v>0</v>
      </c>
      <c r="BO36" s="659">
        <f t="shared" si="17"/>
        <v>0</v>
      </c>
    </row>
    <row r="37" spans="1:67" x14ac:dyDescent="0.25">
      <c r="A37" s="1524"/>
      <c r="B37" s="514" t="s">
        <v>82</v>
      </c>
      <c r="C37" s="524" t="s">
        <v>830</v>
      </c>
      <c r="D37" s="653">
        <v>0</v>
      </c>
      <c r="E37" s="653">
        <v>0</v>
      </c>
      <c r="F37" s="973" t="str">
        <f t="shared" si="1"/>
        <v/>
      </c>
      <c r="G37" s="655">
        <f t="shared" si="2"/>
        <v>0</v>
      </c>
      <c r="H37" s="253">
        <v>0</v>
      </c>
      <c r="I37" s="253">
        <v>0</v>
      </c>
      <c r="J37" s="253">
        <v>0</v>
      </c>
      <c r="K37" s="253">
        <v>0</v>
      </c>
      <c r="L37" s="253">
        <v>0</v>
      </c>
      <c r="M37" s="253">
        <v>0</v>
      </c>
      <c r="N37" s="253">
        <v>0</v>
      </c>
      <c r="O37" s="253">
        <v>0</v>
      </c>
      <c r="P37" s="253">
        <v>0</v>
      </c>
      <c r="Q37" s="253">
        <v>0</v>
      </c>
      <c r="R37" s="526">
        <v>0</v>
      </c>
      <c r="S37" s="655">
        <f t="shared" si="3"/>
        <v>0</v>
      </c>
      <c r="T37" s="253">
        <v>0</v>
      </c>
      <c r="U37" s="253">
        <v>0</v>
      </c>
      <c r="V37" s="253">
        <v>0</v>
      </c>
      <c r="W37" s="253">
        <v>0</v>
      </c>
      <c r="X37" s="253">
        <v>0</v>
      </c>
      <c r="Y37" s="253">
        <v>0</v>
      </c>
      <c r="Z37" s="253">
        <v>0</v>
      </c>
      <c r="AA37" s="253">
        <v>0</v>
      </c>
      <c r="AB37" s="253">
        <v>0</v>
      </c>
      <c r="AC37" s="253">
        <v>0</v>
      </c>
      <c r="AD37" s="526">
        <v>0</v>
      </c>
      <c r="AE37" s="655">
        <f t="shared" si="4"/>
        <v>0</v>
      </c>
      <c r="AF37" s="253">
        <v>0</v>
      </c>
      <c r="AG37" s="253">
        <v>0</v>
      </c>
      <c r="AH37" s="253">
        <v>0</v>
      </c>
      <c r="AI37" s="253">
        <v>0</v>
      </c>
      <c r="AJ37" s="253">
        <v>0</v>
      </c>
      <c r="AK37" s="253">
        <v>0</v>
      </c>
      <c r="AL37" s="253">
        <v>0</v>
      </c>
      <c r="AM37" s="253">
        <v>0</v>
      </c>
      <c r="AN37" s="253">
        <v>0</v>
      </c>
      <c r="AO37" s="253">
        <v>0</v>
      </c>
      <c r="AP37" s="526">
        <v>0</v>
      </c>
      <c r="AQ37" s="655">
        <f t="shared" si="5"/>
        <v>0</v>
      </c>
      <c r="AR37" s="253">
        <v>0</v>
      </c>
      <c r="AS37" s="253">
        <v>0</v>
      </c>
      <c r="AT37" s="253">
        <v>0</v>
      </c>
      <c r="AU37" s="253">
        <v>0</v>
      </c>
      <c r="AV37" s="253">
        <v>0</v>
      </c>
      <c r="AW37" s="253">
        <v>0</v>
      </c>
      <c r="AX37" s="253">
        <v>0</v>
      </c>
      <c r="AY37" s="253">
        <v>0</v>
      </c>
      <c r="AZ37" s="253">
        <v>0</v>
      </c>
      <c r="BA37" s="253">
        <v>0</v>
      </c>
      <c r="BB37" s="526">
        <v>0</v>
      </c>
      <c r="BC37" s="895">
        <v>0</v>
      </c>
      <c r="BD37" s="655">
        <f t="shared" si="6"/>
        <v>0</v>
      </c>
      <c r="BE37" s="658">
        <f t="shared" si="7"/>
        <v>0</v>
      </c>
      <c r="BF37" s="658">
        <f t="shared" si="8"/>
        <v>0</v>
      </c>
      <c r="BG37" s="658">
        <f t="shared" si="9"/>
        <v>0</v>
      </c>
      <c r="BH37" s="658">
        <f t="shared" si="10"/>
        <v>0</v>
      </c>
      <c r="BI37" s="658">
        <f t="shared" si="11"/>
        <v>0</v>
      </c>
      <c r="BJ37" s="658">
        <f t="shared" si="12"/>
        <v>0</v>
      </c>
      <c r="BK37" s="658">
        <f t="shared" si="13"/>
        <v>0</v>
      </c>
      <c r="BL37" s="658">
        <f t="shared" si="14"/>
        <v>0</v>
      </c>
      <c r="BM37" s="658">
        <f t="shared" si="15"/>
        <v>0</v>
      </c>
      <c r="BN37" s="658">
        <f t="shared" si="16"/>
        <v>0</v>
      </c>
      <c r="BO37" s="659">
        <f t="shared" si="17"/>
        <v>0</v>
      </c>
    </row>
    <row r="38" spans="1:67" ht="15.75" thickBot="1" x14ac:dyDescent="0.3">
      <c r="A38" s="1541"/>
      <c r="B38" s="660" t="s">
        <v>216</v>
      </c>
      <c r="C38" s="661" t="s">
        <v>36</v>
      </c>
      <c r="D38" s="662">
        <f>SUM(D34:D37)</f>
        <v>86</v>
      </c>
      <c r="E38" s="662">
        <f>SUM(E34:E37)</f>
        <v>61</v>
      </c>
      <c r="F38" s="974">
        <f t="shared" si="1"/>
        <v>0.70930232558139539</v>
      </c>
      <c r="G38" s="689">
        <f t="shared" si="2"/>
        <v>3303.1999999999994</v>
      </c>
      <c r="H38" s="663">
        <f>SUM(H34:H37)</f>
        <v>3031.5399999999991</v>
      </c>
      <c r="I38" s="663">
        <f t="shared" ref="I38:R38" si="34">SUM(I34:I37)</f>
        <v>206.05000000000004</v>
      </c>
      <c r="J38" s="663">
        <f t="shared" si="34"/>
        <v>28.090000000000003</v>
      </c>
      <c r="K38" s="663">
        <f t="shared" si="34"/>
        <v>37.519999999999982</v>
      </c>
      <c r="L38" s="663">
        <f t="shared" si="34"/>
        <v>0</v>
      </c>
      <c r="M38" s="663">
        <f t="shared" si="34"/>
        <v>0</v>
      </c>
      <c r="N38" s="663">
        <f t="shared" si="34"/>
        <v>0</v>
      </c>
      <c r="O38" s="663">
        <f t="shared" si="34"/>
        <v>0</v>
      </c>
      <c r="P38" s="663">
        <f t="shared" si="34"/>
        <v>0</v>
      </c>
      <c r="Q38" s="663">
        <f t="shared" si="34"/>
        <v>0</v>
      </c>
      <c r="R38" s="891">
        <f t="shared" si="34"/>
        <v>0</v>
      </c>
      <c r="S38" s="689">
        <f t="shared" si="3"/>
        <v>4605.199999999998</v>
      </c>
      <c r="T38" s="663">
        <f t="shared" ref="T38:AD38" si="35">SUM(T34:T37)</f>
        <v>3903.3299999999986</v>
      </c>
      <c r="U38" s="663">
        <f t="shared" si="35"/>
        <v>478.47</v>
      </c>
      <c r="V38" s="663">
        <f t="shared" si="35"/>
        <v>62.440000000000005</v>
      </c>
      <c r="W38" s="663">
        <f t="shared" si="35"/>
        <v>113.42000000000003</v>
      </c>
      <c r="X38" s="663">
        <f t="shared" si="35"/>
        <v>0</v>
      </c>
      <c r="Y38" s="663">
        <f t="shared" si="35"/>
        <v>25.72</v>
      </c>
      <c r="Z38" s="663">
        <f t="shared" si="35"/>
        <v>0</v>
      </c>
      <c r="AA38" s="663">
        <f t="shared" si="35"/>
        <v>21.819999999999993</v>
      </c>
      <c r="AB38" s="663">
        <f>SUM(AB34:AB37)</f>
        <v>0</v>
      </c>
      <c r="AC38" s="663">
        <f t="shared" si="35"/>
        <v>0</v>
      </c>
      <c r="AD38" s="891">
        <f t="shared" si="35"/>
        <v>0</v>
      </c>
      <c r="AE38" s="689">
        <f t="shared" si="4"/>
        <v>5330.5899999999929</v>
      </c>
      <c r="AF38" s="663">
        <f t="shared" ref="AF38:AP38" si="36">SUM(AF34:AF37)</f>
        <v>4826.179999999993</v>
      </c>
      <c r="AG38" s="663">
        <f t="shared" si="36"/>
        <v>418.63999999999993</v>
      </c>
      <c r="AH38" s="663">
        <f t="shared" si="36"/>
        <v>0</v>
      </c>
      <c r="AI38" s="663">
        <f t="shared" si="36"/>
        <v>39.230000000000004</v>
      </c>
      <c r="AJ38" s="663">
        <f t="shared" si="36"/>
        <v>0</v>
      </c>
      <c r="AK38" s="663">
        <f t="shared" si="36"/>
        <v>0</v>
      </c>
      <c r="AL38" s="663">
        <f t="shared" si="36"/>
        <v>0</v>
      </c>
      <c r="AM38" s="663">
        <f t="shared" si="36"/>
        <v>46.54000000000002</v>
      </c>
      <c r="AN38" s="663">
        <f>SUM(AN34:AN37)</f>
        <v>0</v>
      </c>
      <c r="AO38" s="663">
        <f t="shared" si="36"/>
        <v>0</v>
      </c>
      <c r="AP38" s="891">
        <f t="shared" si="36"/>
        <v>0</v>
      </c>
      <c r="AQ38" s="689">
        <f t="shared" si="5"/>
        <v>3661.9299999999967</v>
      </c>
      <c r="AR38" s="663">
        <f t="shared" ref="AR38:BC38" si="37">SUM(AR34:AR37)</f>
        <v>3308.5699999999965</v>
      </c>
      <c r="AS38" s="663">
        <f t="shared" si="37"/>
        <v>256.80000000000007</v>
      </c>
      <c r="AT38" s="663">
        <f t="shared" si="37"/>
        <v>23.75</v>
      </c>
      <c r="AU38" s="663">
        <f t="shared" si="37"/>
        <v>46.600000000000009</v>
      </c>
      <c r="AV38" s="663">
        <f t="shared" si="37"/>
        <v>0</v>
      </c>
      <c r="AW38" s="663">
        <f t="shared" si="37"/>
        <v>26.21</v>
      </c>
      <c r="AX38" s="663">
        <f t="shared" si="37"/>
        <v>0</v>
      </c>
      <c r="AY38" s="663">
        <f t="shared" si="37"/>
        <v>0</v>
      </c>
      <c r="AZ38" s="663">
        <f>SUM(AZ34:AZ37)</f>
        <v>0</v>
      </c>
      <c r="BA38" s="663">
        <f t="shared" si="37"/>
        <v>0</v>
      </c>
      <c r="BB38" s="891">
        <f t="shared" si="37"/>
        <v>0</v>
      </c>
      <c r="BC38" s="664">
        <f t="shared" si="37"/>
        <v>0</v>
      </c>
      <c r="BD38" s="655">
        <f t="shared" si="6"/>
        <v>16900.919999999987</v>
      </c>
      <c r="BE38" s="665">
        <f t="shared" si="7"/>
        <v>15069.619999999986</v>
      </c>
      <c r="BF38" s="665">
        <f t="shared" si="8"/>
        <v>1359.96</v>
      </c>
      <c r="BG38" s="665">
        <f t="shared" si="9"/>
        <v>114.28</v>
      </c>
      <c r="BH38" s="665">
        <f t="shared" si="10"/>
        <v>236.77000000000004</v>
      </c>
      <c r="BI38" s="665">
        <f t="shared" si="11"/>
        <v>0</v>
      </c>
      <c r="BJ38" s="665">
        <f t="shared" si="12"/>
        <v>51.93</v>
      </c>
      <c r="BK38" s="665">
        <f t="shared" si="13"/>
        <v>0</v>
      </c>
      <c r="BL38" s="665">
        <f t="shared" si="14"/>
        <v>68.360000000000014</v>
      </c>
      <c r="BM38" s="665">
        <f t="shared" si="15"/>
        <v>0</v>
      </c>
      <c r="BN38" s="665">
        <f t="shared" si="16"/>
        <v>0</v>
      </c>
      <c r="BO38" s="666">
        <f t="shared" si="17"/>
        <v>0</v>
      </c>
    </row>
    <row r="39" spans="1:67" x14ac:dyDescent="0.25">
      <c r="A39" s="1524" t="s">
        <v>1056</v>
      </c>
      <c r="B39" s="514" t="s">
        <v>84</v>
      </c>
      <c r="C39" s="524" t="s">
        <v>827</v>
      </c>
      <c r="D39" s="653">
        <v>20</v>
      </c>
      <c r="E39" s="653">
        <v>15</v>
      </c>
      <c r="F39" s="973">
        <f t="shared" si="1"/>
        <v>0.75</v>
      </c>
      <c r="G39" s="655">
        <f t="shared" si="2"/>
        <v>30926.450000000004</v>
      </c>
      <c r="H39" s="253">
        <v>27863.050000000003</v>
      </c>
      <c r="I39" s="253">
        <v>326.90999999999991</v>
      </c>
      <c r="J39" s="253">
        <v>2579.1100000000019</v>
      </c>
      <c r="K39" s="253">
        <v>18.809999999999995</v>
      </c>
      <c r="L39" s="253">
        <v>0</v>
      </c>
      <c r="M39" s="253">
        <v>138.56999999999991</v>
      </c>
      <c r="N39" s="253">
        <v>0</v>
      </c>
      <c r="O39" s="253">
        <v>0</v>
      </c>
      <c r="P39" s="253">
        <v>0</v>
      </c>
      <c r="Q39" s="253">
        <v>0</v>
      </c>
      <c r="R39" s="526">
        <v>0</v>
      </c>
      <c r="S39" s="655">
        <f t="shared" si="3"/>
        <v>42343.259999999922</v>
      </c>
      <c r="T39" s="253">
        <v>34347.079999999936</v>
      </c>
      <c r="U39" s="253">
        <v>320.11</v>
      </c>
      <c r="V39" s="253">
        <v>6874.2499999999964</v>
      </c>
      <c r="W39" s="253">
        <v>135.09</v>
      </c>
      <c r="X39" s="253">
        <v>0</v>
      </c>
      <c r="Y39" s="253">
        <v>583.08999999999992</v>
      </c>
      <c r="Z39" s="253">
        <v>0</v>
      </c>
      <c r="AA39" s="253">
        <v>0</v>
      </c>
      <c r="AB39" s="253">
        <v>83.639999999999944</v>
      </c>
      <c r="AC39" s="253">
        <v>0</v>
      </c>
      <c r="AD39" s="526">
        <v>0</v>
      </c>
      <c r="AE39" s="655">
        <f t="shared" si="4"/>
        <v>27844.310000000005</v>
      </c>
      <c r="AF39" s="253">
        <v>25012.560000000005</v>
      </c>
      <c r="AG39" s="253">
        <v>240.83999999999992</v>
      </c>
      <c r="AH39" s="253">
        <v>2066.35</v>
      </c>
      <c r="AI39" s="253">
        <v>128.57</v>
      </c>
      <c r="AJ39" s="253">
        <v>0</v>
      </c>
      <c r="AK39" s="253">
        <v>386.84</v>
      </c>
      <c r="AL39" s="253">
        <v>0</v>
      </c>
      <c r="AM39" s="253">
        <v>0</v>
      </c>
      <c r="AN39" s="253">
        <v>9.1500000000000057</v>
      </c>
      <c r="AO39" s="253">
        <v>0</v>
      </c>
      <c r="AP39" s="526">
        <v>0</v>
      </c>
      <c r="AQ39" s="655">
        <f t="shared" si="5"/>
        <v>29531.820000000014</v>
      </c>
      <c r="AR39" s="253">
        <v>22296.930000000018</v>
      </c>
      <c r="AS39" s="253">
        <v>667.59999999999968</v>
      </c>
      <c r="AT39" s="253">
        <v>6335.5799999999963</v>
      </c>
      <c r="AU39" s="253">
        <v>57.959999999999994</v>
      </c>
      <c r="AV39" s="253">
        <v>0</v>
      </c>
      <c r="AW39" s="253">
        <v>173.74999999999994</v>
      </c>
      <c r="AX39" s="253">
        <v>0</v>
      </c>
      <c r="AY39" s="253">
        <v>0</v>
      </c>
      <c r="AZ39" s="253">
        <v>0</v>
      </c>
      <c r="BA39" s="253">
        <v>0</v>
      </c>
      <c r="BB39" s="526">
        <v>0</v>
      </c>
      <c r="BC39" s="895">
        <v>0</v>
      </c>
      <c r="BD39" s="690">
        <f t="shared" si="6"/>
        <v>130645.83999999995</v>
      </c>
      <c r="BE39" s="656">
        <f t="shared" si="7"/>
        <v>109519.61999999997</v>
      </c>
      <c r="BF39" s="656">
        <f t="shared" si="8"/>
        <v>1555.4599999999996</v>
      </c>
      <c r="BG39" s="656">
        <f t="shared" si="9"/>
        <v>17855.289999999994</v>
      </c>
      <c r="BH39" s="656">
        <f t="shared" si="10"/>
        <v>340.43</v>
      </c>
      <c r="BI39" s="656">
        <f t="shared" si="11"/>
        <v>0</v>
      </c>
      <c r="BJ39" s="656">
        <f t="shared" si="12"/>
        <v>1282.2499999999998</v>
      </c>
      <c r="BK39" s="656">
        <f t="shared" si="13"/>
        <v>0</v>
      </c>
      <c r="BL39" s="656">
        <f t="shared" si="14"/>
        <v>0</v>
      </c>
      <c r="BM39" s="656">
        <f t="shared" si="15"/>
        <v>92.789999999999949</v>
      </c>
      <c r="BN39" s="656">
        <f t="shared" si="16"/>
        <v>0</v>
      </c>
      <c r="BO39" s="657">
        <f t="shared" si="17"/>
        <v>0</v>
      </c>
    </row>
    <row r="40" spans="1:67" x14ac:dyDescent="0.25">
      <c r="A40" s="1524"/>
      <c r="B40" s="514" t="s">
        <v>85</v>
      </c>
      <c r="C40" s="524" t="s">
        <v>828</v>
      </c>
      <c r="D40" s="653">
        <v>0</v>
      </c>
      <c r="E40" s="653">
        <v>0</v>
      </c>
      <c r="F40" s="973" t="str">
        <f t="shared" si="1"/>
        <v/>
      </c>
      <c r="G40" s="655">
        <f t="shared" si="2"/>
        <v>0</v>
      </c>
      <c r="H40" s="253">
        <v>0</v>
      </c>
      <c r="I40" s="253">
        <v>0</v>
      </c>
      <c r="J40" s="253">
        <v>0</v>
      </c>
      <c r="K40" s="253">
        <v>0</v>
      </c>
      <c r="L40" s="253">
        <v>0</v>
      </c>
      <c r="M40" s="253">
        <v>0</v>
      </c>
      <c r="N40" s="253">
        <v>0</v>
      </c>
      <c r="O40" s="253">
        <v>0</v>
      </c>
      <c r="P40" s="253">
        <v>0</v>
      </c>
      <c r="Q40" s="253">
        <v>0</v>
      </c>
      <c r="R40" s="526">
        <v>0</v>
      </c>
      <c r="S40" s="655">
        <f t="shared" si="3"/>
        <v>0</v>
      </c>
      <c r="T40" s="253">
        <v>0</v>
      </c>
      <c r="U40" s="253">
        <v>0</v>
      </c>
      <c r="V40" s="253">
        <v>0</v>
      </c>
      <c r="W40" s="253">
        <v>0</v>
      </c>
      <c r="X40" s="253">
        <v>0</v>
      </c>
      <c r="Y40" s="253">
        <v>0</v>
      </c>
      <c r="Z40" s="253">
        <v>0</v>
      </c>
      <c r="AA40" s="253">
        <v>0</v>
      </c>
      <c r="AB40" s="253">
        <v>0</v>
      </c>
      <c r="AC40" s="253">
        <v>0</v>
      </c>
      <c r="AD40" s="526">
        <v>0</v>
      </c>
      <c r="AE40" s="655">
        <f t="shared" si="4"/>
        <v>0</v>
      </c>
      <c r="AF40" s="253">
        <v>0</v>
      </c>
      <c r="AG40" s="253">
        <v>0</v>
      </c>
      <c r="AH40" s="253">
        <v>0</v>
      </c>
      <c r="AI40" s="253">
        <v>0</v>
      </c>
      <c r="AJ40" s="253">
        <v>0</v>
      </c>
      <c r="AK40" s="253">
        <v>0</v>
      </c>
      <c r="AL40" s="253">
        <v>0</v>
      </c>
      <c r="AM40" s="253">
        <v>0</v>
      </c>
      <c r="AN40" s="253">
        <v>0</v>
      </c>
      <c r="AO40" s="253">
        <v>0</v>
      </c>
      <c r="AP40" s="526">
        <v>0</v>
      </c>
      <c r="AQ40" s="655">
        <f t="shared" si="5"/>
        <v>0</v>
      </c>
      <c r="AR40" s="253">
        <v>0</v>
      </c>
      <c r="AS40" s="253">
        <v>0</v>
      </c>
      <c r="AT40" s="253">
        <v>0</v>
      </c>
      <c r="AU40" s="253">
        <v>0</v>
      </c>
      <c r="AV40" s="253">
        <v>0</v>
      </c>
      <c r="AW40" s="253">
        <v>0</v>
      </c>
      <c r="AX40" s="253">
        <v>0</v>
      </c>
      <c r="AY40" s="253">
        <v>0</v>
      </c>
      <c r="AZ40" s="253">
        <v>0</v>
      </c>
      <c r="BA40" s="253">
        <v>0</v>
      </c>
      <c r="BB40" s="526">
        <v>0</v>
      </c>
      <c r="BC40" s="895">
        <v>0</v>
      </c>
      <c r="BD40" s="655">
        <f t="shared" si="6"/>
        <v>0</v>
      </c>
      <c r="BE40" s="658">
        <f t="shared" si="7"/>
        <v>0</v>
      </c>
      <c r="BF40" s="658">
        <f t="shared" si="8"/>
        <v>0</v>
      </c>
      <c r="BG40" s="658">
        <f t="shared" si="9"/>
        <v>0</v>
      </c>
      <c r="BH40" s="658">
        <f t="shared" si="10"/>
        <v>0</v>
      </c>
      <c r="BI40" s="658">
        <f t="shared" si="11"/>
        <v>0</v>
      </c>
      <c r="BJ40" s="658">
        <f t="shared" si="12"/>
        <v>0</v>
      </c>
      <c r="BK40" s="658">
        <f t="shared" si="13"/>
        <v>0</v>
      </c>
      <c r="BL40" s="658">
        <f t="shared" si="14"/>
        <v>0</v>
      </c>
      <c r="BM40" s="658">
        <f t="shared" si="15"/>
        <v>0</v>
      </c>
      <c r="BN40" s="658">
        <f t="shared" si="16"/>
        <v>0</v>
      </c>
      <c r="BO40" s="659">
        <f t="shared" si="17"/>
        <v>0</v>
      </c>
    </row>
    <row r="41" spans="1:67" x14ac:dyDescent="0.25">
      <c r="A41" s="1524"/>
      <c r="B41" s="514" t="s">
        <v>86</v>
      </c>
      <c r="C41" s="524" t="s">
        <v>829</v>
      </c>
      <c r="D41" s="653">
        <v>0</v>
      </c>
      <c r="E41" s="653">
        <v>0</v>
      </c>
      <c r="F41" s="973" t="str">
        <f t="shared" si="1"/>
        <v/>
      </c>
      <c r="G41" s="655">
        <f t="shared" si="2"/>
        <v>0</v>
      </c>
      <c r="H41" s="253">
        <v>0</v>
      </c>
      <c r="I41" s="253">
        <v>0</v>
      </c>
      <c r="J41" s="253">
        <v>0</v>
      </c>
      <c r="K41" s="253">
        <v>0</v>
      </c>
      <c r="L41" s="253">
        <v>0</v>
      </c>
      <c r="M41" s="253">
        <v>0</v>
      </c>
      <c r="N41" s="253">
        <v>0</v>
      </c>
      <c r="O41" s="253">
        <v>0</v>
      </c>
      <c r="P41" s="253">
        <v>0</v>
      </c>
      <c r="Q41" s="253">
        <v>0</v>
      </c>
      <c r="R41" s="526">
        <v>0</v>
      </c>
      <c r="S41" s="655">
        <f t="shared" si="3"/>
        <v>0</v>
      </c>
      <c r="T41" s="253">
        <v>0</v>
      </c>
      <c r="U41" s="253">
        <v>0</v>
      </c>
      <c r="V41" s="253">
        <v>0</v>
      </c>
      <c r="W41" s="253">
        <v>0</v>
      </c>
      <c r="X41" s="253">
        <v>0</v>
      </c>
      <c r="Y41" s="253">
        <v>0</v>
      </c>
      <c r="Z41" s="253">
        <v>0</v>
      </c>
      <c r="AA41" s="253">
        <v>0</v>
      </c>
      <c r="AB41" s="253">
        <v>0</v>
      </c>
      <c r="AC41" s="253">
        <v>0</v>
      </c>
      <c r="AD41" s="526">
        <v>0</v>
      </c>
      <c r="AE41" s="655">
        <f t="shared" si="4"/>
        <v>0</v>
      </c>
      <c r="AF41" s="253">
        <v>0</v>
      </c>
      <c r="AG41" s="253">
        <v>0</v>
      </c>
      <c r="AH41" s="253">
        <v>0</v>
      </c>
      <c r="AI41" s="253">
        <v>0</v>
      </c>
      <c r="AJ41" s="253">
        <v>0</v>
      </c>
      <c r="AK41" s="253">
        <v>0</v>
      </c>
      <c r="AL41" s="253">
        <v>0</v>
      </c>
      <c r="AM41" s="253">
        <v>0</v>
      </c>
      <c r="AN41" s="253">
        <v>0</v>
      </c>
      <c r="AO41" s="253">
        <v>0</v>
      </c>
      <c r="AP41" s="526">
        <v>0</v>
      </c>
      <c r="AQ41" s="655">
        <f t="shared" si="5"/>
        <v>0</v>
      </c>
      <c r="AR41" s="253">
        <v>0</v>
      </c>
      <c r="AS41" s="253">
        <v>0</v>
      </c>
      <c r="AT41" s="253">
        <v>0</v>
      </c>
      <c r="AU41" s="253">
        <v>0</v>
      </c>
      <c r="AV41" s="253">
        <v>0</v>
      </c>
      <c r="AW41" s="253">
        <v>0</v>
      </c>
      <c r="AX41" s="253">
        <v>0</v>
      </c>
      <c r="AY41" s="253">
        <v>0</v>
      </c>
      <c r="AZ41" s="253">
        <v>0</v>
      </c>
      <c r="BA41" s="253">
        <v>0</v>
      </c>
      <c r="BB41" s="526">
        <v>0</v>
      </c>
      <c r="BC41" s="895">
        <v>0</v>
      </c>
      <c r="BD41" s="655">
        <f t="shared" si="6"/>
        <v>0</v>
      </c>
      <c r="BE41" s="658">
        <f t="shared" si="7"/>
        <v>0</v>
      </c>
      <c r="BF41" s="658">
        <f t="shared" si="8"/>
        <v>0</v>
      </c>
      <c r="BG41" s="658">
        <f t="shared" si="9"/>
        <v>0</v>
      </c>
      <c r="BH41" s="658">
        <f t="shared" si="10"/>
        <v>0</v>
      </c>
      <c r="BI41" s="658">
        <f t="shared" si="11"/>
        <v>0</v>
      </c>
      <c r="BJ41" s="658">
        <f t="shared" si="12"/>
        <v>0</v>
      </c>
      <c r="BK41" s="658">
        <f t="shared" si="13"/>
        <v>0</v>
      </c>
      <c r="BL41" s="658">
        <f t="shared" si="14"/>
        <v>0</v>
      </c>
      <c r="BM41" s="658">
        <f t="shared" si="15"/>
        <v>0</v>
      </c>
      <c r="BN41" s="658">
        <f t="shared" si="16"/>
        <v>0</v>
      </c>
      <c r="BO41" s="659">
        <f t="shared" si="17"/>
        <v>0</v>
      </c>
    </row>
    <row r="42" spans="1:67" x14ac:dyDescent="0.25">
      <c r="A42" s="1524"/>
      <c r="B42" s="514" t="s">
        <v>87</v>
      </c>
      <c r="C42" s="524" t="s">
        <v>830</v>
      </c>
      <c r="D42" s="653">
        <v>0</v>
      </c>
      <c r="E42" s="653">
        <v>0</v>
      </c>
      <c r="F42" s="973" t="str">
        <f t="shared" si="1"/>
        <v/>
      </c>
      <c r="G42" s="655">
        <f t="shared" si="2"/>
        <v>0</v>
      </c>
      <c r="H42" s="253">
        <v>0</v>
      </c>
      <c r="I42" s="253">
        <v>0</v>
      </c>
      <c r="J42" s="253">
        <v>0</v>
      </c>
      <c r="K42" s="253">
        <v>0</v>
      </c>
      <c r="L42" s="253">
        <v>0</v>
      </c>
      <c r="M42" s="253">
        <v>0</v>
      </c>
      <c r="N42" s="253">
        <v>0</v>
      </c>
      <c r="O42" s="253">
        <v>0</v>
      </c>
      <c r="P42" s="253">
        <v>0</v>
      </c>
      <c r="Q42" s="253">
        <v>0</v>
      </c>
      <c r="R42" s="526">
        <v>0</v>
      </c>
      <c r="S42" s="655">
        <f t="shared" si="3"/>
        <v>0</v>
      </c>
      <c r="T42" s="253">
        <v>0</v>
      </c>
      <c r="U42" s="253">
        <v>0</v>
      </c>
      <c r="V42" s="253">
        <v>0</v>
      </c>
      <c r="W42" s="253">
        <v>0</v>
      </c>
      <c r="X42" s="253">
        <v>0</v>
      </c>
      <c r="Y42" s="253">
        <v>0</v>
      </c>
      <c r="Z42" s="253">
        <v>0</v>
      </c>
      <c r="AA42" s="253">
        <v>0</v>
      </c>
      <c r="AB42" s="253">
        <v>0</v>
      </c>
      <c r="AC42" s="253">
        <v>0</v>
      </c>
      <c r="AD42" s="526">
        <v>0</v>
      </c>
      <c r="AE42" s="655">
        <f t="shared" si="4"/>
        <v>0</v>
      </c>
      <c r="AF42" s="253">
        <v>0</v>
      </c>
      <c r="AG42" s="253">
        <v>0</v>
      </c>
      <c r="AH42" s="253">
        <v>0</v>
      </c>
      <c r="AI42" s="253">
        <v>0</v>
      </c>
      <c r="AJ42" s="253">
        <v>0</v>
      </c>
      <c r="AK42" s="253">
        <v>0</v>
      </c>
      <c r="AL42" s="253">
        <v>0</v>
      </c>
      <c r="AM42" s="253">
        <v>0</v>
      </c>
      <c r="AN42" s="253">
        <v>0</v>
      </c>
      <c r="AO42" s="253">
        <v>0</v>
      </c>
      <c r="AP42" s="526">
        <v>0</v>
      </c>
      <c r="AQ42" s="655">
        <f t="shared" si="5"/>
        <v>0</v>
      </c>
      <c r="AR42" s="253">
        <v>0</v>
      </c>
      <c r="AS42" s="253">
        <v>0</v>
      </c>
      <c r="AT42" s="253">
        <v>0</v>
      </c>
      <c r="AU42" s="253">
        <v>0</v>
      </c>
      <c r="AV42" s="253">
        <v>0</v>
      </c>
      <c r="AW42" s="253">
        <v>0</v>
      </c>
      <c r="AX42" s="253">
        <v>0</v>
      </c>
      <c r="AY42" s="253">
        <v>0</v>
      </c>
      <c r="AZ42" s="253">
        <v>0</v>
      </c>
      <c r="BA42" s="253">
        <v>0</v>
      </c>
      <c r="BB42" s="526">
        <v>0</v>
      </c>
      <c r="BC42" s="895">
        <v>0</v>
      </c>
      <c r="BD42" s="655">
        <f t="shared" si="6"/>
        <v>0</v>
      </c>
      <c r="BE42" s="658">
        <f t="shared" si="7"/>
        <v>0</v>
      </c>
      <c r="BF42" s="658">
        <f t="shared" si="8"/>
        <v>0</v>
      </c>
      <c r="BG42" s="658">
        <f t="shared" si="9"/>
        <v>0</v>
      </c>
      <c r="BH42" s="658">
        <f t="shared" si="10"/>
        <v>0</v>
      </c>
      <c r="BI42" s="658">
        <f t="shared" si="11"/>
        <v>0</v>
      </c>
      <c r="BJ42" s="658">
        <f t="shared" si="12"/>
        <v>0</v>
      </c>
      <c r="BK42" s="658">
        <f t="shared" si="13"/>
        <v>0</v>
      </c>
      <c r="BL42" s="658">
        <f t="shared" si="14"/>
        <v>0</v>
      </c>
      <c r="BM42" s="658">
        <f t="shared" si="15"/>
        <v>0</v>
      </c>
      <c r="BN42" s="658">
        <f t="shared" si="16"/>
        <v>0</v>
      </c>
      <c r="BO42" s="659">
        <f t="shared" si="17"/>
        <v>0</v>
      </c>
    </row>
    <row r="43" spans="1:67" ht="15.75" thickBot="1" x14ac:dyDescent="0.3">
      <c r="A43" s="1541"/>
      <c r="B43" s="660" t="s">
        <v>213</v>
      </c>
      <c r="C43" s="661" t="s">
        <v>36</v>
      </c>
      <c r="D43" s="662">
        <f>SUM(D39:D42)</f>
        <v>20</v>
      </c>
      <c r="E43" s="662">
        <f>SUM(E39:E42)</f>
        <v>15</v>
      </c>
      <c r="F43" s="974">
        <f t="shared" si="1"/>
        <v>0.75</v>
      </c>
      <c r="G43" s="689">
        <f t="shared" si="2"/>
        <v>30926.450000000004</v>
      </c>
      <c r="H43" s="663">
        <f>SUM(H39:H42)</f>
        <v>27863.050000000003</v>
      </c>
      <c r="I43" s="663">
        <f t="shared" ref="I43:R43" si="38">SUM(I39:I42)</f>
        <v>326.90999999999991</v>
      </c>
      <c r="J43" s="663">
        <f t="shared" si="38"/>
        <v>2579.1100000000019</v>
      </c>
      <c r="K43" s="663">
        <f t="shared" si="38"/>
        <v>18.809999999999995</v>
      </c>
      <c r="L43" s="663">
        <f t="shared" si="38"/>
        <v>0</v>
      </c>
      <c r="M43" s="663">
        <f t="shared" si="38"/>
        <v>138.56999999999991</v>
      </c>
      <c r="N43" s="663">
        <f t="shared" si="38"/>
        <v>0</v>
      </c>
      <c r="O43" s="663">
        <f t="shared" si="38"/>
        <v>0</v>
      </c>
      <c r="P43" s="663">
        <f t="shared" si="38"/>
        <v>0</v>
      </c>
      <c r="Q43" s="663">
        <f t="shared" si="38"/>
        <v>0</v>
      </c>
      <c r="R43" s="891">
        <f t="shared" si="38"/>
        <v>0</v>
      </c>
      <c r="S43" s="689">
        <f t="shared" si="3"/>
        <v>42343.259999999922</v>
      </c>
      <c r="T43" s="663">
        <f t="shared" ref="T43:AD43" si="39">SUM(T39:T42)</f>
        <v>34347.079999999936</v>
      </c>
      <c r="U43" s="663">
        <f t="shared" si="39"/>
        <v>320.11</v>
      </c>
      <c r="V43" s="663">
        <f t="shared" si="39"/>
        <v>6874.2499999999964</v>
      </c>
      <c r="W43" s="663">
        <f t="shared" si="39"/>
        <v>135.09</v>
      </c>
      <c r="X43" s="663">
        <f t="shared" si="39"/>
        <v>0</v>
      </c>
      <c r="Y43" s="663">
        <f t="shared" si="39"/>
        <v>583.08999999999992</v>
      </c>
      <c r="Z43" s="663">
        <f t="shared" si="39"/>
        <v>0</v>
      </c>
      <c r="AA43" s="663">
        <f t="shared" si="39"/>
        <v>0</v>
      </c>
      <c r="AB43" s="663">
        <f>SUM(AB39:AB42)</f>
        <v>83.639999999999944</v>
      </c>
      <c r="AC43" s="663">
        <f t="shared" si="39"/>
        <v>0</v>
      </c>
      <c r="AD43" s="891">
        <f t="shared" si="39"/>
        <v>0</v>
      </c>
      <c r="AE43" s="689">
        <f t="shared" si="4"/>
        <v>27844.310000000005</v>
      </c>
      <c r="AF43" s="663">
        <f t="shared" ref="AF43:AP43" si="40">SUM(AF39:AF42)</f>
        <v>25012.560000000005</v>
      </c>
      <c r="AG43" s="663">
        <f t="shared" si="40"/>
        <v>240.83999999999992</v>
      </c>
      <c r="AH43" s="663">
        <f t="shared" si="40"/>
        <v>2066.35</v>
      </c>
      <c r="AI43" s="663">
        <f t="shared" si="40"/>
        <v>128.57</v>
      </c>
      <c r="AJ43" s="663">
        <f t="shared" si="40"/>
        <v>0</v>
      </c>
      <c r="AK43" s="663">
        <f t="shared" si="40"/>
        <v>386.84</v>
      </c>
      <c r="AL43" s="663">
        <f t="shared" si="40"/>
        <v>0</v>
      </c>
      <c r="AM43" s="663">
        <f t="shared" si="40"/>
        <v>0</v>
      </c>
      <c r="AN43" s="663">
        <f>SUM(AN39:AN42)</f>
        <v>9.1500000000000057</v>
      </c>
      <c r="AO43" s="663">
        <f t="shared" si="40"/>
        <v>0</v>
      </c>
      <c r="AP43" s="891">
        <f t="shared" si="40"/>
        <v>0</v>
      </c>
      <c r="AQ43" s="689">
        <f t="shared" si="5"/>
        <v>29531.820000000014</v>
      </c>
      <c r="AR43" s="663">
        <f t="shared" ref="AR43:BC43" si="41">SUM(AR39:AR42)</f>
        <v>22296.930000000018</v>
      </c>
      <c r="AS43" s="663">
        <f t="shared" si="41"/>
        <v>667.59999999999968</v>
      </c>
      <c r="AT43" s="663">
        <f t="shared" si="41"/>
        <v>6335.5799999999963</v>
      </c>
      <c r="AU43" s="663">
        <f t="shared" si="41"/>
        <v>57.959999999999994</v>
      </c>
      <c r="AV43" s="663">
        <f t="shared" si="41"/>
        <v>0</v>
      </c>
      <c r="AW43" s="663">
        <f t="shared" si="41"/>
        <v>173.74999999999994</v>
      </c>
      <c r="AX43" s="663">
        <f t="shared" si="41"/>
        <v>0</v>
      </c>
      <c r="AY43" s="663">
        <f t="shared" si="41"/>
        <v>0</v>
      </c>
      <c r="AZ43" s="663">
        <f>SUM(AZ39:AZ42)</f>
        <v>0</v>
      </c>
      <c r="BA43" s="663">
        <f t="shared" si="41"/>
        <v>0</v>
      </c>
      <c r="BB43" s="891">
        <f t="shared" si="41"/>
        <v>0</v>
      </c>
      <c r="BC43" s="664">
        <f t="shared" si="41"/>
        <v>0</v>
      </c>
      <c r="BD43" s="655">
        <f t="shared" si="6"/>
        <v>130645.83999999995</v>
      </c>
      <c r="BE43" s="665">
        <f t="shared" si="7"/>
        <v>109519.61999999997</v>
      </c>
      <c r="BF43" s="665">
        <f t="shared" si="8"/>
        <v>1555.4599999999996</v>
      </c>
      <c r="BG43" s="665">
        <f t="shared" si="9"/>
        <v>17855.289999999994</v>
      </c>
      <c r="BH43" s="665">
        <f t="shared" si="10"/>
        <v>340.43</v>
      </c>
      <c r="BI43" s="665">
        <f t="shared" si="11"/>
        <v>0</v>
      </c>
      <c r="BJ43" s="665">
        <f t="shared" si="12"/>
        <v>1282.2499999999998</v>
      </c>
      <c r="BK43" s="665">
        <f t="shared" si="13"/>
        <v>0</v>
      </c>
      <c r="BL43" s="665">
        <f t="shared" si="14"/>
        <v>0</v>
      </c>
      <c r="BM43" s="665">
        <f t="shared" si="15"/>
        <v>92.789999999999949</v>
      </c>
      <c r="BN43" s="665">
        <f t="shared" si="16"/>
        <v>0</v>
      </c>
      <c r="BO43" s="666">
        <f t="shared" si="17"/>
        <v>0</v>
      </c>
    </row>
    <row r="44" spans="1:67" x14ac:dyDescent="0.25">
      <c r="A44" s="1524" t="s">
        <v>1036</v>
      </c>
      <c r="B44" s="514" t="s">
        <v>88</v>
      </c>
      <c r="C44" s="524" t="s">
        <v>827</v>
      </c>
      <c r="D44" s="653">
        <v>126</v>
      </c>
      <c r="E44" s="653">
        <v>99</v>
      </c>
      <c r="F44" s="973">
        <f t="shared" si="1"/>
        <v>0.7857142857142857</v>
      </c>
      <c r="G44" s="655">
        <f t="shared" si="2"/>
        <v>295480.68000000296</v>
      </c>
      <c r="H44" s="253">
        <v>256043.50000000309</v>
      </c>
      <c r="I44" s="253">
        <v>3600.3900000000026</v>
      </c>
      <c r="J44" s="253">
        <v>26807.369999999959</v>
      </c>
      <c r="K44" s="253">
        <v>2500.6600000000003</v>
      </c>
      <c r="L44" s="253">
        <v>0</v>
      </c>
      <c r="M44" s="253">
        <v>3730.7900000000009</v>
      </c>
      <c r="N44" s="253">
        <v>0</v>
      </c>
      <c r="O44" s="253">
        <v>16.429999999999982</v>
      </c>
      <c r="P44" s="253">
        <v>2781.5400000000004</v>
      </c>
      <c r="Q44" s="253">
        <v>0</v>
      </c>
      <c r="R44" s="526">
        <v>0</v>
      </c>
      <c r="S44" s="655">
        <f t="shared" si="3"/>
        <v>320517.8800000021</v>
      </c>
      <c r="T44" s="253">
        <v>255886.97000000215</v>
      </c>
      <c r="U44" s="253">
        <v>18938.349999999995</v>
      </c>
      <c r="V44" s="253">
        <v>35328.239999999925</v>
      </c>
      <c r="W44" s="253">
        <v>2833.8899999999994</v>
      </c>
      <c r="X44" s="253">
        <v>0</v>
      </c>
      <c r="Y44" s="253">
        <v>4164.3100000000013</v>
      </c>
      <c r="Z44" s="253">
        <v>0</v>
      </c>
      <c r="AA44" s="253">
        <v>28.790000000000006</v>
      </c>
      <c r="AB44" s="253">
        <v>3337.3299999999963</v>
      </c>
      <c r="AC44" s="253">
        <v>0</v>
      </c>
      <c r="AD44" s="526">
        <v>0</v>
      </c>
      <c r="AE44" s="655">
        <f t="shared" si="4"/>
        <v>283031.71000000002</v>
      </c>
      <c r="AF44" s="253">
        <v>221657.42999999993</v>
      </c>
      <c r="AG44" s="253">
        <v>8676.23</v>
      </c>
      <c r="AH44" s="253">
        <v>36388.700000000012</v>
      </c>
      <c r="AI44" s="253">
        <v>2503.84</v>
      </c>
      <c r="AJ44" s="253">
        <v>0</v>
      </c>
      <c r="AK44" s="253">
        <v>8808.1200000000044</v>
      </c>
      <c r="AL44" s="253">
        <v>0</v>
      </c>
      <c r="AM44" s="253">
        <v>270.07000000000005</v>
      </c>
      <c r="AN44" s="253">
        <v>4727.3200000000015</v>
      </c>
      <c r="AO44" s="253">
        <v>0</v>
      </c>
      <c r="AP44" s="526">
        <v>0</v>
      </c>
      <c r="AQ44" s="655">
        <f t="shared" si="5"/>
        <v>255820.73000000115</v>
      </c>
      <c r="AR44" s="253">
        <v>219696.81000000113</v>
      </c>
      <c r="AS44" s="253">
        <v>9671.2700000000023</v>
      </c>
      <c r="AT44" s="253">
        <v>21281.600000000002</v>
      </c>
      <c r="AU44" s="253">
        <v>645.59000000000015</v>
      </c>
      <c r="AV44" s="253">
        <v>5.089999999999999</v>
      </c>
      <c r="AW44" s="253">
        <v>2118.1</v>
      </c>
      <c r="AX44" s="253">
        <v>0</v>
      </c>
      <c r="AY44" s="253">
        <v>86.85</v>
      </c>
      <c r="AZ44" s="253">
        <v>2315.4199999999996</v>
      </c>
      <c r="BA44" s="253">
        <v>0</v>
      </c>
      <c r="BB44" s="526">
        <v>0</v>
      </c>
      <c r="BC44" s="895">
        <v>0</v>
      </c>
      <c r="BD44" s="690">
        <f t="shared" si="6"/>
        <v>1154851.0000000063</v>
      </c>
      <c r="BE44" s="656">
        <f t="shared" si="7"/>
        <v>953284.71000000625</v>
      </c>
      <c r="BF44" s="656">
        <f t="shared" si="8"/>
        <v>40886.239999999998</v>
      </c>
      <c r="BG44" s="656">
        <f t="shared" si="9"/>
        <v>119805.9099999999</v>
      </c>
      <c r="BH44" s="656">
        <f t="shared" si="10"/>
        <v>8483.98</v>
      </c>
      <c r="BI44" s="656">
        <f t="shared" si="11"/>
        <v>5.089999999999999</v>
      </c>
      <c r="BJ44" s="656">
        <f t="shared" si="12"/>
        <v>18821.320000000007</v>
      </c>
      <c r="BK44" s="656">
        <f t="shared" si="13"/>
        <v>0</v>
      </c>
      <c r="BL44" s="656">
        <f t="shared" si="14"/>
        <v>402.14</v>
      </c>
      <c r="BM44" s="656">
        <f t="shared" si="15"/>
        <v>13161.609999999999</v>
      </c>
      <c r="BN44" s="656">
        <f t="shared" si="16"/>
        <v>0</v>
      </c>
      <c r="BO44" s="657">
        <f t="shared" si="17"/>
        <v>0</v>
      </c>
    </row>
    <row r="45" spans="1:67" x14ac:dyDescent="0.25">
      <c r="A45" s="1524"/>
      <c r="B45" s="514" t="s">
        <v>89</v>
      </c>
      <c r="C45" s="524" t="s">
        <v>828</v>
      </c>
      <c r="D45" s="653">
        <v>0</v>
      </c>
      <c r="E45" s="653">
        <v>0</v>
      </c>
      <c r="F45" s="973" t="str">
        <f t="shared" si="1"/>
        <v/>
      </c>
      <c r="G45" s="655">
        <f t="shared" si="2"/>
        <v>0</v>
      </c>
      <c r="H45" s="253">
        <v>0</v>
      </c>
      <c r="I45" s="253">
        <v>0</v>
      </c>
      <c r="J45" s="253">
        <v>0</v>
      </c>
      <c r="K45" s="253">
        <v>0</v>
      </c>
      <c r="L45" s="253">
        <v>0</v>
      </c>
      <c r="M45" s="253">
        <v>0</v>
      </c>
      <c r="N45" s="253">
        <v>0</v>
      </c>
      <c r="O45" s="253">
        <v>0</v>
      </c>
      <c r="P45" s="253">
        <v>0</v>
      </c>
      <c r="Q45" s="253">
        <v>0</v>
      </c>
      <c r="R45" s="526">
        <v>0</v>
      </c>
      <c r="S45" s="655">
        <f t="shared" si="3"/>
        <v>0</v>
      </c>
      <c r="T45" s="253">
        <v>0</v>
      </c>
      <c r="U45" s="253">
        <v>0</v>
      </c>
      <c r="V45" s="253">
        <v>0</v>
      </c>
      <c r="W45" s="253">
        <v>0</v>
      </c>
      <c r="X45" s="253">
        <v>0</v>
      </c>
      <c r="Y45" s="253">
        <v>0</v>
      </c>
      <c r="Z45" s="253">
        <v>0</v>
      </c>
      <c r="AA45" s="253">
        <v>0</v>
      </c>
      <c r="AB45" s="253">
        <v>0</v>
      </c>
      <c r="AC45" s="253">
        <v>0</v>
      </c>
      <c r="AD45" s="526">
        <v>0</v>
      </c>
      <c r="AE45" s="655">
        <f t="shared" si="4"/>
        <v>0</v>
      </c>
      <c r="AF45" s="253">
        <v>0</v>
      </c>
      <c r="AG45" s="253">
        <v>0</v>
      </c>
      <c r="AH45" s="253">
        <v>0</v>
      </c>
      <c r="AI45" s="253">
        <v>0</v>
      </c>
      <c r="AJ45" s="253">
        <v>0</v>
      </c>
      <c r="AK45" s="253">
        <v>0</v>
      </c>
      <c r="AL45" s="253">
        <v>0</v>
      </c>
      <c r="AM45" s="253">
        <v>0</v>
      </c>
      <c r="AN45" s="253">
        <v>0</v>
      </c>
      <c r="AO45" s="253">
        <v>0</v>
      </c>
      <c r="AP45" s="526">
        <v>0</v>
      </c>
      <c r="AQ45" s="655">
        <f t="shared" si="5"/>
        <v>0</v>
      </c>
      <c r="AR45" s="253">
        <v>0</v>
      </c>
      <c r="AS45" s="253">
        <v>0</v>
      </c>
      <c r="AT45" s="253">
        <v>0</v>
      </c>
      <c r="AU45" s="253">
        <v>0</v>
      </c>
      <c r="AV45" s="253">
        <v>0</v>
      </c>
      <c r="AW45" s="253">
        <v>0</v>
      </c>
      <c r="AX45" s="253">
        <v>0</v>
      </c>
      <c r="AY45" s="253">
        <v>0</v>
      </c>
      <c r="AZ45" s="253">
        <v>0</v>
      </c>
      <c r="BA45" s="253">
        <v>0</v>
      </c>
      <c r="BB45" s="526">
        <v>0</v>
      </c>
      <c r="BC45" s="895">
        <v>0</v>
      </c>
      <c r="BD45" s="655">
        <f t="shared" si="6"/>
        <v>0</v>
      </c>
      <c r="BE45" s="658">
        <f t="shared" si="7"/>
        <v>0</v>
      </c>
      <c r="BF45" s="658">
        <f t="shared" si="8"/>
        <v>0</v>
      </c>
      <c r="BG45" s="658">
        <f t="shared" si="9"/>
        <v>0</v>
      </c>
      <c r="BH45" s="658">
        <f t="shared" si="10"/>
        <v>0</v>
      </c>
      <c r="BI45" s="658">
        <f t="shared" si="11"/>
        <v>0</v>
      </c>
      <c r="BJ45" s="658">
        <f t="shared" si="12"/>
        <v>0</v>
      </c>
      <c r="BK45" s="658">
        <f t="shared" si="13"/>
        <v>0</v>
      </c>
      <c r="BL45" s="658">
        <f t="shared" si="14"/>
        <v>0</v>
      </c>
      <c r="BM45" s="658">
        <f t="shared" si="15"/>
        <v>0</v>
      </c>
      <c r="BN45" s="658">
        <f t="shared" si="16"/>
        <v>0</v>
      </c>
      <c r="BO45" s="659">
        <f t="shared" si="17"/>
        <v>0</v>
      </c>
    </row>
    <row r="46" spans="1:67" x14ac:dyDescent="0.25">
      <c r="A46" s="1524"/>
      <c r="B46" s="514" t="s">
        <v>90</v>
      </c>
      <c r="C46" s="524" t="s">
        <v>829</v>
      </c>
      <c r="D46" s="653">
        <v>0</v>
      </c>
      <c r="E46" s="653">
        <v>0</v>
      </c>
      <c r="F46" s="973" t="str">
        <f t="shared" si="1"/>
        <v/>
      </c>
      <c r="G46" s="655">
        <f t="shared" ref="G46:G77" si="42">SUM(H46:R46)</f>
        <v>0</v>
      </c>
      <c r="H46" s="253">
        <v>0</v>
      </c>
      <c r="I46" s="253">
        <v>0</v>
      </c>
      <c r="J46" s="253">
        <v>0</v>
      </c>
      <c r="K46" s="253">
        <v>0</v>
      </c>
      <c r="L46" s="253">
        <v>0</v>
      </c>
      <c r="M46" s="253">
        <v>0</v>
      </c>
      <c r="N46" s="253">
        <v>0</v>
      </c>
      <c r="O46" s="253">
        <v>0</v>
      </c>
      <c r="P46" s="253">
        <v>0</v>
      </c>
      <c r="Q46" s="253">
        <v>0</v>
      </c>
      <c r="R46" s="526">
        <v>0</v>
      </c>
      <c r="S46" s="655">
        <f t="shared" ref="S46:S77" si="43">SUM(T46:AD46)</f>
        <v>0</v>
      </c>
      <c r="T46" s="253">
        <v>0</v>
      </c>
      <c r="U46" s="253">
        <v>0</v>
      </c>
      <c r="V46" s="253">
        <v>0</v>
      </c>
      <c r="W46" s="253">
        <v>0</v>
      </c>
      <c r="X46" s="253">
        <v>0</v>
      </c>
      <c r="Y46" s="253">
        <v>0</v>
      </c>
      <c r="Z46" s="253">
        <v>0</v>
      </c>
      <c r="AA46" s="253">
        <v>0</v>
      </c>
      <c r="AB46" s="253">
        <v>0</v>
      </c>
      <c r="AC46" s="253">
        <v>0</v>
      </c>
      <c r="AD46" s="526">
        <v>0</v>
      </c>
      <c r="AE46" s="655">
        <f t="shared" ref="AE46:AE77" si="44">SUM(AF46:AP46)</f>
        <v>0</v>
      </c>
      <c r="AF46" s="253">
        <v>0</v>
      </c>
      <c r="AG46" s="253">
        <v>0</v>
      </c>
      <c r="AH46" s="253">
        <v>0</v>
      </c>
      <c r="AI46" s="253">
        <v>0</v>
      </c>
      <c r="AJ46" s="253">
        <v>0</v>
      </c>
      <c r="AK46" s="253">
        <v>0</v>
      </c>
      <c r="AL46" s="253">
        <v>0</v>
      </c>
      <c r="AM46" s="253">
        <v>0</v>
      </c>
      <c r="AN46" s="253">
        <v>0</v>
      </c>
      <c r="AO46" s="253">
        <v>0</v>
      </c>
      <c r="AP46" s="526">
        <v>0</v>
      </c>
      <c r="AQ46" s="655">
        <f t="shared" ref="AQ46:AQ77" si="45">SUM(AR46:BB46)</f>
        <v>0</v>
      </c>
      <c r="AR46" s="253">
        <v>0</v>
      </c>
      <c r="AS46" s="253">
        <v>0</v>
      </c>
      <c r="AT46" s="253">
        <v>0</v>
      </c>
      <c r="AU46" s="253">
        <v>0</v>
      </c>
      <c r="AV46" s="253">
        <v>0</v>
      </c>
      <c r="AW46" s="253">
        <v>0</v>
      </c>
      <c r="AX46" s="253">
        <v>0</v>
      </c>
      <c r="AY46" s="253">
        <v>0</v>
      </c>
      <c r="AZ46" s="253">
        <v>0</v>
      </c>
      <c r="BA46" s="253">
        <v>0</v>
      </c>
      <c r="BB46" s="526">
        <v>0</v>
      </c>
      <c r="BC46" s="895">
        <v>0</v>
      </c>
      <c r="BD46" s="655">
        <f t="shared" ref="BD46:BD77" si="46">SUM(BE46:BO46)+BC46</f>
        <v>0</v>
      </c>
      <c r="BE46" s="658">
        <f t="shared" ref="BE46:BE77" si="47">H46+T46+AF46+AR46</f>
        <v>0</v>
      </c>
      <c r="BF46" s="658">
        <f t="shared" ref="BF46:BF77" si="48">I46+U46+AG46+AS46</f>
        <v>0</v>
      </c>
      <c r="BG46" s="658">
        <f t="shared" ref="BG46:BG77" si="49">J46+V46+AH46+AT46</f>
        <v>0</v>
      </c>
      <c r="BH46" s="658">
        <f t="shared" ref="BH46:BH77" si="50">K46+W46+AI46+AU46</f>
        <v>0</v>
      </c>
      <c r="BI46" s="658">
        <f t="shared" ref="BI46:BI77" si="51">L46+X46+AJ46+AV46</f>
        <v>0</v>
      </c>
      <c r="BJ46" s="658">
        <f t="shared" ref="BJ46:BJ77" si="52">M46+Y46+AK46+AW46</f>
        <v>0</v>
      </c>
      <c r="BK46" s="658">
        <f t="shared" ref="BK46:BK77" si="53">N46+Z46+AL46+AX46</f>
        <v>0</v>
      </c>
      <c r="BL46" s="658">
        <f t="shared" ref="BL46:BL77" si="54">O46+AA46+AM46+AY46</f>
        <v>0</v>
      </c>
      <c r="BM46" s="658">
        <f t="shared" ref="BM46:BM77" si="55">P46+AB46+AN46+AZ46</f>
        <v>0</v>
      </c>
      <c r="BN46" s="658">
        <f t="shared" ref="BN46:BN77" si="56">Q46+AC46+AO46+BA46</f>
        <v>0</v>
      </c>
      <c r="BO46" s="659">
        <f t="shared" ref="BO46:BO77" si="57">R46+AD46+AP46+BB46</f>
        <v>0</v>
      </c>
    </row>
    <row r="47" spans="1:67" x14ac:dyDescent="0.25">
      <c r="A47" s="1524"/>
      <c r="B47" s="514" t="s">
        <v>91</v>
      </c>
      <c r="C47" s="524" t="s">
        <v>830</v>
      </c>
      <c r="D47" s="653">
        <v>0</v>
      </c>
      <c r="E47" s="653">
        <v>0</v>
      </c>
      <c r="F47" s="973" t="str">
        <f t="shared" si="1"/>
        <v/>
      </c>
      <c r="G47" s="655">
        <f t="shared" si="42"/>
        <v>0</v>
      </c>
      <c r="H47" s="253">
        <v>0</v>
      </c>
      <c r="I47" s="253">
        <v>0</v>
      </c>
      <c r="J47" s="253">
        <v>0</v>
      </c>
      <c r="K47" s="253">
        <v>0</v>
      </c>
      <c r="L47" s="253">
        <v>0</v>
      </c>
      <c r="M47" s="253">
        <v>0</v>
      </c>
      <c r="N47" s="253">
        <v>0</v>
      </c>
      <c r="O47" s="253">
        <v>0</v>
      </c>
      <c r="P47" s="253">
        <v>0</v>
      </c>
      <c r="Q47" s="253">
        <v>0</v>
      </c>
      <c r="R47" s="526">
        <v>0</v>
      </c>
      <c r="S47" s="655">
        <f t="shared" si="43"/>
        <v>0</v>
      </c>
      <c r="T47" s="253">
        <v>0</v>
      </c>
      <c r="U47" s="253">
        <v>0</v>
      </c>
      <c r="V47" s="253">
        <v>0</v>
      </c>
      <c r="W47" s="253">
        <v>0</v>
      </c>
      <c r="X47" s="253">
        <v>0</v>
      </c>
      <c r="Y47" s="253">
        <v>0</v>
      </c>
      <c r="Z47" s="253">
        <v>0</v>
      </c>
      <c r="AA47" s="253">
        <v>0</v>
      </c>
      <c r="AB47" s="253">
        <v>0</v>
      </c>
      <c r="AC47" s="253">
        <v>0</v>
      </c>
      <c r="AD47" s="526">
        <v>0</v>
      </c>
      <c r="AE47" s="655">
        <f t="shared" si="44"/>
        <v>0</v>
      </c>
      <c r="AF47" s="253">
        <v>0</v>
      </c>
      <c r="AG47" s="253">
        <v>0</v>
      </c>
      <c r="AH47" s="253">
        <v>0</v>
      </c>
      <c r="AI47" s="253">
        <v>0</v>
      </c>
      <c r="AJ47" s="253">
        <v>0</v>
      </c>
      <c r="AK47" s="253">
        <v>0</v>
      </c>
      <c r="AL47" s="253">
        <v>0</v>
      </c>
      <c r="AM47" s="253">
        <v>0</v>
      </c>
      <c r="AN47" s="253">
        <v>0</v>
      </c>
      <c r="AO47" s="253">
        <v>0</v>
      </c>
      <c r="AP47" s="526">
        <v>0</v>
      </c>
      <c r="AQ47" s="655">
        <f t="shared" si="45"/>
        <v>0</v>
      </c>
      <c r="AR47" s="253">
        <v>0</v>
      </c>
      <c r="AS47" s="253">
        <v>0</v>
      </c>
      <c r="AT47" s="253">
        <v>0</v>
      </c>
      <c r="AU47" s="253">
        <v>0</v>
      </c>
      <c r="AV47" s="253">
        <v>0</v>
      </c>
      <c r="AW47" s="253">
        <v>0</v>
      </c>
      <c r="AX47" s="253">
        <v>0</v>
      </c>
      <c r="AY47" s="253">
        <v>0</v>
      </c>
      <c r="AZ47" s="253">
        <v>0</v>
      </c>
      <c r="BA47" s="253">
        <v>0</v>
      </c>
      <c r="BB47" s="526">
        <v>0</v>
      </c>
      <c r="BC47" s="895">
        <v>0</v>
      </c>
      <c r="BD47" s="655">
        <f t="shared" si="46"/>
        <v>0</v>
      </c>
      <c r="BE47" s="658">
        <f t="shared" si="47"/>
        <v>0</v>
      </c>
      <c r="BF47" s="658">
        <f t="shared" si="48"/>
        <v>0</v>
      </c>
      <c r="BG47" s="658">
        <f t="shared" si="49"/>
        <v>0</v>
      </c>
      <c r="BH47" s="658">
        <f t="shared" si="50"/>
        <v>0</v>
      </c>
      <c r="BI47" s="658">
        <f t="shared" si="51"/>
        <v>0</v>
      </c>
      <c r="BJ47" s="658">
        <f t="shared" si="52"/>
        <v>0</v>
      </c>
      <c r="BK47" s="658">
        <f t="shared" si="53"/>
        <v>0</v>
      </c>
      <c r="BL47" s="658">
        <f t="shared" si="54"/>
        <v>0</v>
      </c>
      <c r="BM47" s="658">
        <f t="shared" si="55"/>
        <v>0</v>
      </c>
      <c r="BN47" s="658">
        <f t="shared" si="56"/>
        <v>0</v>
      </c>
      <c r="BO47" s="659">
        <f t="shared" si="57"/>
        <v>0</v>
      </c>
    </row>
    <row r="48" spans="1:67" ht="15.75" thickBot="1" x14ac:dyDescent="0.3">
      <c r="A48" s="1541"/>
      <c r="B48" s="660" t="s">
        <v>261</v>
      </c>
      <c r="C48" s="661" t="s">
        <v>36</v>
      </c>
      <c r="D48" s="662">
        <f>SUM(D44:D47)</f>
        <v>126</v>
      </c>
      <c r="E48" s="662">
        <f>SUM(E44:E47)</f>
        <v>99</v>
      </c>
      <c r="F48" s="974">
        <f t="shared" si="1"/>
        <v>0.7857142857142857</v>
      </c>
      <c r="G48" s="689">
        <f t="shared" si="42"/>
        <v>295480.68000000296</v>
      </c>
      <c r="H48" s="663">
        <f>SUM(H44:H47)</f>
        <v>256043.50000000309</v>
      </c>
      <c r="I48" s="663">
        <f t="shared" ref="I48:R48" si="58">SUM(I44:I47)</f>
        <v>3600.3900000000026</v>
      </c>
      <c r="J48" s="663">
        <f t="shared" si="58"/>
        <v>26807.369999999959</v>
      </c>
      <c r="K48" s="663">
        <f t="shared" si="58"/>
        <v>2500.6600000000003</v>
      </c>
      <c r="L48" s="663">
        <f t="shared" si="58"/>
        <v>0</v>
      </c>
      <c r="M48" s="663">
        <f t="shared" si="58"/>
        <v>3730.7900000000009</v>
      </c>
      <c r="N48" s="663">
        <f t="shared" si="58"/>
        <v>0</v>
      </c>
      <c r="O48" s="663">
        <f t="shared" si="58"/>
        <v>16.429999999999982</v>
      </c>
      <c r="P48" s="663">
        <f t="shared" si="58"/>
        <v>2781.5400000000004</v>
      </c>
      <c r="Q48" s="663">
        <f t="shared" si="58"/>
        <v>0</v>
      </c>
      <c r="R48" s="891">
        <f t="shared" si="58"/>
        <v>0</v>
      </c>
      <c r="S48" s="689">
        <f t="shared" si="43"/>
        <v>320517.8800000021</v>
      </c>
      <c r="T48" s="663">
        <f t="shared" ref="T48:AD48" si="59">SUM(T44:T47)</f>
        <v>255886.97000000215</v>
      </c>
      <c r="U48" s="663">
        <f t="shared" si="59"/>
        <v>18938.349999999995</v>
      </c>
      <c r="V48" s="663">
        <f t="shared" si="59"/>
        <v>35328.239999999925</v>
      </c>
      <c r="W48" s="663">
        <f t="shared" si="59"/>
        <v>2833.8899999999994</v>
      </c>
      <c r="X48" s="663">
        <f t="shared" si="59"/>
        <v>0</v>
      </c>
      <c r="Y48" s="663">
        <f t="shared" si="59"/>
        <v>4164.3100000000013</v>
      </c>
      <c r="Z48" s="663">
        <f t="shared" si="59"/>
        <v>0</v>
      </c>
      <c r="AA48" s="663">
        <f t="shared" si="59"/>
        <v>28.790000000000006</v>
      </c>
      <c r="AB48" s="663">
        <f>SUM(AB44:AB47)</f>
        <v>3337.3299999999963</v>
      </c>
      <c r="AC48" s="663">
        <f t="shared" si="59"/>
        <v>0</v>
      </c>
      <c r="AD48" s="891">
        <f t="shared" si="59"/>
        <v>0</v>
      </c>
      <c r="AE48" s="689">
        <f t="shared" si="44"/>
        <v>283031.71000000002</v>
      </c>
      <c r="AF48" s="663">
        <f t="shared" ref="AF48:AP48" si="60">SUM(AF44:AF47)</f>
        <v>221657.42999999993</v>
      </c>
      <c r="AG48" s="663">
        <f t="shared" si="60"/>
        <v>8676.23</v>
      </c>
      <c r="AH48" s="663">
        <f t="shared" si="60"/>
        <v>36388.700000000012</v>
      </c>
      <c r="AI48" s="663">
        <f t="shared" si="60"/>
        <v>2503.84</v>
      </c>
      <c r="AJ48" s="663">
        <f t="shared" si="60"/>
        <v>0</v>
      </c>
      <c r="AK48" s="663">
        <f t="shared" si="60"/>
        <v>8808.1200000000044</v>
      </c>
      <c r="AL48" s="663">
        <f t="shared" si="60"/>
        <v>0</v>
      </c>
      <c r="AM48" s="663">
        <f t="shared" si="60"/>
        <v>270.07000000000005</v>
      </c>
      <c r="AN48" s="663">
        <f>SUM(AN44:AN47)</f>
        <v>4727.3200000000015</v>
      </c>
      <c r="AO48" s="663">
        <f t="shared" si="60"/>
        <v>0</v>
      </c>
      <c r="AP48" s="891">
        <f t="shared" si="60"/>
        <v>0</v>
      </c>
      <c r="AQ48" s="689">
        <f t="shared" si="45"/>
        <v>255820.73000000115</v>
      </c>
      <c r="AR48" s="663">
        <f t="shared" ref="AR48:BC48" si="61">SUM(AR44:AR47)</f>
        <v>219696.81000000113</v>
      </c>
      <c r="AS48" s="663">
        <f t="shared" si="61"/>
        <v>9671.2700000000023</v>
      </c>
      <c r="AT48" s="663">
        <f t="shared" si="61"/>
        <v>21281.600000000002</v>
      </c>
      <c r="AU48" s="663">
        <f t="shared" si="61"/>
        <v>645.59000000000015</v>
      </c>
      <c r="AV48" s="663">
        <f t="shared" si="61"/>
        <v>5.089999999999999</v>
      </c>
      <c r="AW48" s="663">
        <f t="shared" si="61"/>
        <v>2118.1</v>
      </c>
      <c r="AX48" s="663">
        <f t="shared" si="61"/>
        <v>0</v>
      </c>
      <c r="AY48" s="663">
        <f t="shared" si="61"/>
        <v>86.85</v>
      </c>
      <c r="AZ48" s="663">
        <f>SUM(AZ44:AZ47)</f>
        <v>2315.4199999999996</v>
      </c>
      <c r="BA48" s="663">
        <f t="shared" si="61"/>
        <v>0</v>
      </c>
      <c r="BB48" s="891">
        <f t="shared" si="61"/>
        <v>0</v>
      </c>
      <c r="BC48" s="664">
        <f t="shared" si="61"/>
        <v>0</v>
      </c>
      <c r="BD48" s="655">
        <f t="shared" si="46"/>
        <v>1154851.0000000063</v>
      </c>
      <c r="BE48" s="665">
        <f t="shared" si="47"/>
        <v>953284.71000000625</v>
      </c>
      <c r="BF48" s="665">
        <f t="shared" si="48"/>
        <v>40886.239999999998</v>
      </c>
      <c r="BG48" s="665">
        <f t="shared" si="49"/>
        <v>119805.9099999999</v>
      </c>
      <c r="BH48" s="665">
        <f t="shared" si="50"/>
        <v>8483.98</v>
      </c>
      <c r="BI48" s="665">
        <f t="shared" si="51"/>
        <v>5.089999999999999</v>
      </c>
      <c r="BJ48" s="665">
        <f t="shared" si="52"/>
        <v>18821.320000000007</v>
      </c>
      <c r="BK48" s="665">
        <f t="shared" si="53"/>
        <v>0</v>
      </c>
      <c r="BL48" s="665">
        <f t="shared" si="54"/>
        <v>402.14</v>
      </c>
      <c r="BM48" s="665">
        <f t="shared" si="55"/>
        <v>13161.609999999999</v>
      </c>
      <c r="BN48" s="665">
        <f t="shared" si="56"/>
        <v>0</v>
      </c>
      <c r="BO48" s="666">
        <f t="shared" si="57"/>
        <v>0</v>
      </c>
    </row>
    <row r="49" spans="1:67" x14ac:dyDescent="0.25">
      <c r="A49" s="1524" t="s">
        <v>1057</v>
      </c>
      <c r="B49" s="514" t="s">
        <v>391</v>
      </c>
      <c r="C49" s="524" t="s">
        <v>827</v>
      </c>
      <c r="D49" s="653">
        <v>11</v>
      </c>
      <c r="E49" s="653">
        <v>9</v>
      </c>
      <c r="F49" s="973">
        <f t="shared" si="1"/>
        <v>0.81818181818181823</v>
      </c>
      <c r="G49" s="655">
        <f t="shared" si="42"/>
        <v>17993.539999999935</v>
      </c>
      <c r="H49" s="253">
        <v>16085.519999999933</v>
      </c>
      <c r="I49" s="253">
        <v>442.82999999999993</v>
      </c>
      <c r="J49" s="253">
        <v>450.58</v>
      </c>
      <c r="K49" s="253">
        <v>102.58</v>
      </c>
      <c r="L49" s="253">
        <v>5.44</v>
      </c>
      <c r="M49" s="253">
        <v>5.44</v>
      </c>
      <c r="N49" s="253">
        <v>0</v>
      </c>
      <c r="O49" s="253">
        <v>0</v>
      </c>
      <c r="P49" s="253">
        <v>847.49000000000012</v>
      </c>
      <c r="Q49" s="253">
        <v>0</v>
      </c>
      <c r="R49" s="526">
        <v>53.66</v>
      </c>
      <c r="S49" s="655">
        <f t="shared" si="43"/>
        <v>10729.330000000011</v>
      </c>
      <c r="T49" s="253">
        <v>8933.9900000000107</v>
      </c>
      <c r="U49" s="253">
        <v>68.5</v>
      </c>
      <c r="V49" s="253">
        <v>799.76</v>
      </c>
      <c r="W49" s="253">
        <v>0</v>
      </c>
      <c r="X49" s="253">
        <v>0</v>
      </c>
      <c r="Y49" s="253">
        <v>342.31</v>
      </c>
      <c r="Z49" s="253">
        <v>0</v>
      </c>
      <c r="AA49" s="253">
        <v>0</v>
      </c>
      <c r="AB49" s="253">
        <v>584.77</v>
      </c>
      <c r="AC49" s="253">
        <v>0</v>
      </c>
      <c r="AD49" s="526">
        <v>0</v>
      </c>
      <c r="AE49" s="655">
        <f t="shared" si="44"/>
        <v>26529.609999999982</v>
      </c>
      <c r="AF49" s="253">
        <v>24475.089999999982</v>
      </c>
      <c r="AG49" s="253">
        <v>266.61999999999995</v>
      </c>
      <c r="AH49" s="253">
        <v>741.6099999999999</v>
      </c>
      <c r="AI49" s="253">
        <v>0</v>
      </c>
      <c r="AJ49" s="253">
        <v>0</v>
      </c>
      <c r="AK49" s="253">
        <v>5.089999999999999</v>
      </c>
      <c r="AL49" s="253">
        <v>0</v>
      </c>
      <c r="AM49" s="253">
        <v>127.03999999999996</v>
      </c>
      <c r="AN49" s="253">
        <v>914.15999999999985</v>
      </c>
      <c r="AO49" s="253">
        <v>0</v>
      </c>
      <c r="AP49" s="526">
        <v>0</v>
      </c>
      <c r="AQ49" s="655">
        <f t="shared" si="45"/>
        <v>16873.929999999975</v>
      </c>
      <c r="AR49" s="253">
        <v>14094.919999999973</v>
      </c>
      <c r="AS49" s="253">
        <v>1332.9499999999998</v>
      </c>
      <c r="AT49" s="253">
        <v>906.65999999999985</v>
      </c>
      <c r="AU49" s="253">
        <v>185.60999999999999</v>
      </c>
      <c r="AV49" s="253">
        <v>0</v>
      </c>
      <c r="AW49" s="253">
        <v>56.2</v>
      </c>
      <c r="AX49" s="253">
        <v>0</v>
      </c>
      <c r="AY49" s="253">
        <v>5.089999999999999</v>
      </c>
      <c r="AZ49" s="253">
        <v>292.5</v>
      </c>
      <c r="BA49" s="253">
        <v>0</v>
      </c>
      <c r="BB49" s="526">
        <v>0</v>
      </c>
      <c r="BC49" s="895">
        <v>0</v>
      </c>
      <c r="BD49" s="690">
        <f t="shared" si="46"/>
        <v>72126.409999999902</v>
      </c>
      <c r="BE49" s="656">
        <f t="shared" si="47"/>
        <v>63589.519999999902</v>
      </c>
      <c r="BF49" s="656">
        <f t="shared" si="48"/>
        <v>2110.8999999999996</v>
      </c>
      <c r="BG49" s="656">
        <f t="shared" si="49"/>
        <v>2898.6099999999997</v>
      </c>
      <c r="BH49" s="656">
        <f t="shared" si="50"/>
        <v>288.19</v>
      </c>
      <c r="BI49" s="656">
        <f t="shared" si="51"/>
        <v>5.44</v>
      </c>
      <c r="BJ49" s="656">
        <f t="shared" si="52"/>
        <v>409.03999999999996</v>
      </c>
      <c r="BK49" s="656">
        <f t="shared" si="53"/>
        <v>0</v>
      </c>
      <c r="BL49" s="656">
        <f t="shared" si="54"/>
        <v>132.12999999999997</v>
      </c>
      <c r="BM49" s="656">
        <f t="shared" si="55"/>
        <v>2638.92</v>
      </c>
      <c r="BN49" s="656">
        <f t="shared" si="56"/>
        <v>0</v>
      </c>
      <c r="BO49" s="657">
        <f t="shared" si="57"/>
        <v>53.66</v>
      </c>
    </row>
    <row r="50" spans="1:67" x14ac:dyDescent="0.25">
      <c r="A50" s="1524"/>
      <c r="B50" s="514" t="s">
        <v>112</v>
      </c>
      <c r="C50" s="524" t="s">
        <v>828</v>
      </c>
      <c r="D50" s="653">
        <v>0</v>
      </c>
      <c r="E50" s="653">
        <v>0</v>
      </c>
      <c r="F50" s="973" t="str">
        <f t="shared" si="1"/>
        <v/>
      </c>
      <c r="G50" s="655">
        <f t="shared" si="42"/>
        <v>0</v>
      </c>
      <c r="H50" s="253">
        <v>0</v>
      </c>
      <c r="I50" s="253">
        <v>0</v>
      </c>
      <c r="J50" s="253">
        <v>0</v>
      </c>
      <c r="K50" s="253">
        <v>0</v>
      </c>
      <c r="L50" s="253">
        <v>0</v>
      </c>
      <c r="M50" s="253">
        <v>0</v>
      </c>
      <c r="N50" s="253">
        <v>0</v>
      </c>
      <c r="O50" s="253">
        <v>0</v>
      </c>
      <c r="P50" s="253">
        <v>0</v>
      </c>
      <c r="Q50" s="253">
        <v>0</v>
      </c>
      <c r="R50" s="526">
        <v>0</v>
      </c>
      <c r="S50" s="655">
        <f t="shared" si="43"/>
        <v>0</v>
      </c>
      <c r="T50" s="253">
        <v>0</v>
      </c>
      <c r="U50" s="253">
        <v>0</v>
      </c>
      <c r="V50" s="253">
        <v>0</v>
      </c>
      <c r="W50" s="253">
        <v>0</v>
      </c>
      <c r="X50" s="253">
        <v>0</v>
      </c>
      <c r="Y50" s="253">
        <v>0</v>
      </c>
      <c r="Z50" s="253">
        <v>0</v>
      </c>
      <c r="AA50" s="253">
        <v>0</v>
      </c>
      <c r="AB50" s="253">
        <v>0</v>
      </c>
      <c r="AC50" s="253">
        <v>0</v>
      </c>
      <c r="AD50" s="526">
        <v>0</v>
      </c>
      <c r="AE50" s="655">
        <f t="shared" si="44"/>
        <v>0</v>
      </c>
      <c r="AF50" s="253">
        <v>0</v>
      </c>
      <c r="AG50" s="253">
        <v>0</v>
      </c>
      <c r="AH50" s="253">
        <v>0</v>
      </c>
      <c r="AI50" s="253">
        <v>0</v>
      </c>
      <c r="AJ50" s="253">
        <v>0</v>
      </c>
      <c r="AK50" s="253">
        <v>0</v>
      </c>
      <c r="AL50" s="253">
        <v>0</v>
      </c>
      <c r="AM50" s="253">
        <v>0</v>
      </c>
      <c r="AN50" s="253">
        <v>0</v>
      </c>
      <c r="AO50" s="253">
        <v>0</v>
      </c>
      <c r="AP50" s="526">
        <v>0</v>
      </c>
      <c r="AQ50" s="655">
        <f t="shared" si="45"/>
        <v>0</v>
      </c>
      <c r="AR50" s="253">
        <v>0</v>
      </c>
      <c r="AS50" s="253">
        <v>0</v>
      </c>
      <c r="AT50" s="253">
        <v>0</v>
      </c>
      <c r="AU50" s="253">
        <v>0</v>
      </c>
      <c r="AV50" s="253">
        <v>0</v>
      </c>
      <c r="AW50" s="253">
        <v>0</v>
      </c>
      <c r="AX50" s="253">
        <v>0</v>
      </c>
      <c r="AY50" s="253">
        <v>0</v>
      </c>
      <c r="AZ50" s="253">
        <v>0</v>
      </c>
      <c r="BA50" s="253">
        <v>0</v>
      </c>
      <c r="BB50" s="526">
        <v>0</v>
      </c>
      <c r="BC50" s="895">
        <v>0</v>
      </c>
      <c r="BD50" s="655">
        <f t="shared" si="46"/>
        <v>0</v>
      </c>
      <c r="BE50" s="658">
        <f t="shared" si="47"/>
        <v>0</v>
      </c>
      <c r="BF50" s="658">
        <f t="shared" si="48"/>
        <v>0</v>
      </c>
      <c r="BG50" s="658">
        <f t="shared" si="49"/>
        <v>0</v>
      </c>
      <c r="BH50" s="658">
        <f t="shared" si="50"/>
        <v>0</v>
      </c>
      <c r="BI50" s="658">
        <f t="shared" si="51"/>
        <v>0</v>
      </c>
      <c r="BJ50" s="658">
        <f t="shared" si="52"/>
        <v>0</v>
      </c>
      <c r="BK50" s="658">
        <f t="shared" si="53"/>
        <v>0</v>
      </c>
      <c r="BL50" s="658">
        <f t="shared" si="54"/>
        <v>0</v>
      </c>
      <c r="BM50" s="658">
        <f t="shared" si="55"/>
        <v>0</v>
      </c>
      <c r="BN50" s="658">
        <f t="shared" si="56"/>
        <v>0</v>
      </c>
      <c r="BO50" s="659">
        <f t="shared" si="57"/>
        <v>0</v>
      </c>
    </row>
    <row r="51" spans="1:67" x14ac:dyDescent="0.25">
      <c r="A51" s="1524"/>
      <c r="B51" s="514" t="s">
        <v>114</v>
      </c>
      <c r="C51" s="524" t="s">
        <v>829</v>
      </c>
      <c r="D51" s="653">
        <v>0</v>
      </c>
      <c r="E51" s="653">
        <v>0</v>
      </c>
      <c r="F51" s="973" t="str">
        <f t="shared" si="1"/>
        <v/>
      </c>
      <c r="G51" s="655">
        <f t="shared" si="42"/>
        <v>0</v>
      </c>
      <c r="H51" s="253">
        <v>0</v>
      </c>
      <c r="I51" s="253">
        <v>0</v>
      </c>
      <c r="J51" s="253">
        <v>0</v>
      </c>
      <c r="K51" s="253">
        <v>0</v>
      </c>
      <c r="L51" s="253">
        <v>0</v>
      </c>
      <c r="M51" s="253">
        <v>0</v>
      </c>
      <c r="N51" s="253">
        <v>0</v>
      </c>
      <c r="O51" s="253">
        <v>0</v>
      </c>
      <c r="P51" s="253">
        <v>0</v>
      </c>
      <c r="Q51" s="253">
        <v>0</v>
      </c>
      <c r="R51" s="526">
        <v>0</v>
      </c>
      <c r="S51" s="655">
        <f t="shared" si="43"/>
        <v>0</v>
      </c>
      <c r="T51" s="253">
        <v>0</v>
      </c>
      <c r="U51" s="253">
        <v>0</v>
      </c>
      <c r="V51" s="253">
        <v>0</v>
      </c>
      <c r="W51" s="253">
        <v>0</v>
      </c>
      <c r="X51" s="253">
        <v>0</v>
      </c>
      <c r="Y51" s="253">
        <v>0</v>
      </c>
      <c r="Z51" s="253">
        <v>0</v>
      </c>
      <c r="AA51" s="253">
        <v>0</v>
      </c>
      <c r="AB51" s="253">
        <v>0</v>
      </c>
      <c r="AC51" s="253">
        <v>0</v>
      </c>
      <c r="AD51" s="526">
        <v>0</v>
      </c>
      <c r="AE51" s="655">
        <f t="shared" si="44"/>
        <v>0</v>
      </c>
      <c r="AF51" s="253">
        <v>0</v>
      </c>
      <c r="AG51" s="253">
        <v>0</v>
      </c>
      <c r="AH51" s="253">
        <v>0</v>
      </c>
      <c r="AI51" s="253">
        <v>0</v>
      </c>
      <c r="AJ51" s="253">
        <v>0</v>
      </c>
      <c r="AK51" s="253">
        <v>0</v>
      </c>
      <c r="AL51" s="253">
        <v>0</v>
      </c>
      <c r="AM51" s="253">
        <v>0</v>
      </c>
      <c r="AN51" s="253">
        <v>0</v>
      </c>
      <c r="AO51" s="253">
        <v>0</v>
      </c>
      <c r="AP51" s="526">
        <v>0</v>
      </c>
      <c r="AQ51" s="655">
        <f t="shared" si="45"/>
        <v>0</v>
      </c>
      <c r="AR51" s="253">
        <v>0</v>
      </c>
      <c r="AS51" s="253">
        <v>0</v>
      </c>
      <c r="AT51" s="253">
        <v>0</v>
      </c>
      <c r="AU51" s="253">
        <v>0</v>
      </c>
      <c r="AV51" s="253">
        <v>0</v>
      </c>
      <c r="AW51" s="253">
        <v>0</v>
      </c>
      <c r="AX51" s="253">
        <v>0</v>
      </c>
      <c r="AY51" s="253">
        <v>0</v>
      </c>
      <c r="AZ51" s="253">
        <v>0</v>
      </c>
      <c r="BA51" s="253">
        <v>0</v>
      </c>
      <c r="BB51" s="526">
        <v>0</v>
      </c>
      <c r="BC51" s="895">
        <v>0</v>
      </c>
      <c r="BD51" s="655">
        <f t="shared" si="46"/>
        <v>0</v>
      </c>
      <c r="BE51" s="658">
        <f t="shared" si="47"/>
        <v>0</v>
      </c>
      <c r="BF51" s="658">
        <f t="shared" si="48"/>
        <v>0</v>
      </c>
      <c r="BG51" s="658">
        <f t="shared" si="49"/>
        <v>0</v>
      </c>
      <c r="BH51" s="658">
        <f t="shared" si="50"/>
        <v>0</v>
      </c>
      <c r="BI51" s="658">
        <f t="shared" si="51"/>
        <v>0</v>
      </c>
      <c r="BJ51" s="658">
        <f t="shared" si="52"/>
        <v>0</v>
      </c>
      <c r="BK51" s="658">
        <f t="shared" si="53"/>
        <v>0</v>
      </c>
      <c r="BL51" s="658">
        <f t="shared" si="54"/>
        <v>0</v>
      </c>
      <c r="BM51" s="658">
        <f t="shared" si="55"/>
        <v>0</v>
      </c>
      <c r="BN51" s="658">
        <f t="shared" si="56"/>
        <v>0</v>
      </c>
      <c r="BO51" s="659">
        <f t="shared" si="57"/>
        <v>0</v>
      </c>
    </row>
    <row r="52" spans="1:67" x14ac:dyDescent="0.25">
      <c r="A52" s="1524"/>
      <c r="B52" s="514" t="s">
        <v>115</v>
      </c>
      <c r="C52" s="524" t="s">
        <v>830</v>
      </c>
      <c r="D52" s="653">
        <v>0</v>
      </c>
      <c r="E52" s="653">
        <v>0</v>
      </c>
      <c r="F52" s="973" t="str">
        <f t="shared" si="1"/>
        <v/>
      </c>
      <c r="G52" s="655">
        <f t="shared" si="42"/>
        <v>0</v>
      </c>
      <c r="H52" s="253">
        <v>0</v>
      </c>
      <c r="I52" s="253">
        <v>0</v>
      </c>
      <c r="J52" s="253">
        <v>0</v>
      </c>
      <c r="K52" s="253">
        <v>0</v>
      </c>
      <c r="L52" s="253">
        <v>0</v>
      </c>
      <c r="M52" s="253">
        <v>0</v>
      </c>
      <c r="N52" s="253">
        <v>0</v>
      </c>
      <c r="O52" s="253">
        <v>0</v>
      </c>
      <c r="P52" s="253">
        <v>0</v>
      </c>
      <c r="Q52" s="253">
        <v>0</v>
      </c>
      <c r="R52" s="526">
        <v>0</v>
      </c>
      <c r="S52" s="655">
        <f t="shared" si="43"/>
        <v>0</v>
      </c>
      <c r="T52" s="253">
        <v>0</v>
      </c>
      <c r="U52" s="253">
        <v>0</v>
      </c>
      <c r="V52" s="253">
        <v>0</v>
      </c>
      <c r="W52" s="253">
        <v>0</v>
      </c>
      <c r="X52" s="253">
        <v>0</v>
      </c>
      <c r="Y52" s="253">
        <v>0</v>
      </c>
      <c r="Z52" s="253">
        <v>0</v>
      </c>
      <c r="AA52" s="253">
        <v>0</v>
      </c>
      <c r="AB52" s="253">
        <v>0</v>
      </c>
      <c r="AC52" s="253">
        <v>0</v>
      </c>
      <c r="AD52" s="526">
        <v>0</v>
      </c>
      <c r="AE52" s="655">
        <f t="shared" si="44"/>
        <v>0</v>
      </c>
      <c r="AF52" s="253">
        <v>0</v>
      </c>
      <c r="AG52" s="253">
        <v>0</v>
      </c>
      <c r="AH52" s="253">
        <v>0</v>
      </c>
      <c r="AI52" s="253">
        <v>0</v>
      </c>
      <c r="AJ52" s="253">
        <v>0</v>
      </c>
      <c r="AK52" s="253">
        <v>0</v>
      </c>
      <c r="AL52" s="253">
        <v>0</v>
      </c>
      <c r="AM52" s="253">
        <v>0</v>
      </c>
      <c r="AN52" s="253">
        <v>0</v>
      </c>
      <c r="AO52" s="253">
        <v>0</v>
      </c>
      <c r="AP52" s="526">
        <v>0</v>
      </c>
      <c r="AQ52" s="655">
        <f t="shared" si="45"/>
        <v>0</v>
      </c>
      <c r="AR52" s="253">
        <v>0</v>
      </c>
      <c r="AS52" s="253">
        <v>0</v>
      </c>
      <c r="AT52" s="253">
        <v>0</v>
      </c>
      <c r="AU52" s="253">
        <v>0</v>
      </c>
      <c r="AV52" s="253">
        <v>0</v>
      </c>
      <c r="AW52" s="253">
        <v>0</v>
      </c>
      <c r="AX52" s="253">
        <v>0</v>
      </c>
      <c r="AY52" s="253">
        <v>0</v>
      </c>
      <c r="AZ52" s="253">
        <v>0</v>
      </c>
      <c r="BA52" s="253">
        <v>0</v>
      </c>
      <c r="BB52" s="526">
        <v>0</v>
      </c>
      <c r="BC52" s="895">
        <v>0</v>
      </c>
      <c r="BD52" s="655">
        <f t="shared" si="46"/>
        <v>0</v>
      </c>
      <c r="BE52" s="658">
        <f t="shared" si="47"/>
        <v>0</v>
      </c>
      <c r="BF52" s="658">
        <f t="shared" si="48"/>
        <v>0</v>
      </c>
      <c r="BG52" s="658">
        <f t="shared" si="49"/>
        <v>0</v>
      </c>
      <c r="BH52" s="658">
        <f t="shared" si="50"/>
        <v>0</v>
      </c>
      <c r="BI52" s="658">
        <f t="shared" si="51"/>
        <v>0</v>
      </c>
      <c r="BJ52" s="658">
        <f t="shared" si="52"/>
        <v>0</v>
      </c>
      <c r="BK52" s="658">
        <f t="shared" si="53"/>
        <v>0</v>
      </c>
      <c r="BL52" s="658">
        <f t="shared" si="54"/>
        <v>0</v>
      </c>
      <c r="BM52" s="658">
        <f t="shared" si="55"/>
        <v>0</v>
      </c>
      <c r="BN52" s="658">
        <f t="shared" si="56"/>
        <v>0</v>
      </c>
      <c r="BO52" s="659">
        <f t="shared" si="57"/>
        <v>0</v>
      </c>
    </row>
    <row r="53" spans="1:67" ht="15.75" thickBot="1" x14ac:dyDescent="0.3">
      <c r="A53" s="1541"/>
      <c r="B53" s="660" t="s">
        <v>116</v>
      </c>
      <c r="C53" s="661" t="s">
        <v>36</v>
      </c>
      <c r="D53" s="662">
        <f>SUM(D49:D52)</f>
        <v>11</v>
      </c>
      <c r="E53" s="662">
        <f>SUM(E49:E52)</f>
        <v>9</v>
      </c>
      <c r="F53" s="974">
        <f t="shared" si="1"/>
        <v>0.81818181818181823</v>
      </c>
      <c r="G53" s="689">
        <f t="shared" si="42"/>
        <v>17993.539999999935</v>
      </c>
      <c r="H53" s="663">
        <f>SUM(H49:H52)</f>
        <v>16085.519999999933</v>
      </c>
      <c r="I53" s="663">
        <f t="shared" ref="I53:R53" si="62">SUM(I49:I52)</f>
        <v>442.82999999999993</v>
      </c>
      <c r="J53" s="663">
        <f t="shared" si="62"/>
        <v>450.58</v>
      </c>
      <c r="K53" s="663">
        <f t="shared" si="62"/>
        <v>102.58</v>
      </c>
      <c r="L53" s="663">
        <f t="shared" si="62"/>
        <v>5.44</v>
      </c>
      <c r="M53" s="663">
        <f t="shared" si="62"/>
        <v>5.44</v>
      </c>
      <c r="N53" s="663">
        <f t="shared" si="62"/>
        <v>0</v>
      </c>
      <c r="O53" s="663">
        <f t="shared" si="62"/>
        <v>0</v>
      </c>
      <c r="P53" s="663">
        <f t="shared" si="62"/>
        <v>847.49000000000012</v>
      </c>
      <c r="Q53" s="663">
        <f t="shared" si="62"/>
        <v>0</v>
      </c>
      <c r="R53" s="891">
        <f t="shared" si="62"/>
        <v>53.66</v>
      </c>
      <c r="S53" s="689">
        <f t="shared" si="43"/>
        <v>10729.330000000011</v>
      </c>
      <c r="T53" s="663">
        <f t="shared" ref="T53:AD53" si="63">SUM(T49:T52)</f>
        <v>8933.9900000000107</v>
      </c>
      <c r="U53" s="663">
        <f t="shared" si="63"/>
        <v>68.5</v>
      </c>
      <c r="V53" s="663">
        <f t="shared" si="63"/>
        <v>799.76</v>
      </c>
      <c r="W53" s="663">
        <f t="shared" si="63"/>
        <v>0</v>
      </c>
      <c r="X53" s="663">
        <f t="shared" si="63"/>
        <v>0</v>
      </c>
      <c r="Y53" s="663">
        <f t="shared" si="63"/>
        <v>342.31</v>
      </c>
      <c r="Z53" s="663">
        <f t="shared" si="63"/>
        <v>0</v>
      </c>
      <c r="AA53" s="663">
        <f t="shared" si="63"/>
        <v>0</v>
      </c>
      <c r="AB53" s="663">
        <f>SUM(AB49:AB52)</f>
        <v>584.77</v>
      </c>
      <c r="AC53" s="663">
        <f t="shared" si="63"/>
        <v>0</v>
      </c>
      <c r="AD53" s="891">
        <f t="shared" si="63"/>
        <v>0</v>
      </c>
      <c r="AE53" s="689">
        <f t="shared" si="44"/>
        <v>26529.609999999982</v>
      </c>
      <c r="AF53" s="663">
        <f t="shared" ref="AF53:AP53" si="64">SUM(AF49:AF52)</f>
        <v>24475.089999999982</v>
      </c>
      <c r="AG53" s="663">
        <f t="shared" si="64"/>
        <v>266.61999999999995</v>
      </c>
      <c r="AH53" s="663">
        <f t="shared" si="64"/>
        <v>741.6099999999999</v>
      </c>
      <c r="AI53" s="663">
        <f t="shared" si="64"/>
        <v>0</v>
      </c>
      <c r="AJ53" s="663">
        <f t="shared" si="64"/>
        <v>0</v>
      </c>
      <c r="AK53" s="663">
        <f t="shared" si="64"/>
        <v>5.089999999999999</v>
      </c>
      <c r="AL53" s="663">
        <f t="shared" si="64"/>
        <v>0</v>
      </c>
      <c r="AM53" s="663">
        <f t="shared" si="64"/>
        <v>127.03999999999996</v>
      </c>
      <c r="AN53" s="663">
        <f>SUM(AN49:AN52)</f>
        <v>914.15999999999985</v>
      </c>
      <c r="AO53" s="663">
        <f t="shared" si="64"/>
        <v>0</v>
      </c>
      <c r="AP53" s="891">
        <f t="shared" si="64"/>
        <v>0</v>
      </c>
      <c r="AQ53" s="689">
        <f t="shared" si="45"/>
        <v>16873.929999999975</v>
      </c>
      <c r="AR53" s="663">
        <f t="shared" ref="AR53:BC53" si="65">SUM(AR49:AR52)</f>
        <v>14094.919999999973</v>
      </c>
      <c r="AS53" s="663">
        <f t="shared" si="65"/>
        <v>1332.9499999999998</v>
      </c>
      <c r="AT53" s="663">
        <f t="shared" si="65"/>
        <v>906.65999999999985</v>
      </c>
      <c r="AU53" s="663">
        <f t="shared" si="65"/>
        <v>185.60999999999999</v>
      </c>
      <c r="AV53" s="663">
        <f t="shared" si="65"/>
        <v>0</v>
      </c>
      <c r="AW53" s="663">
        <f t="shared" si="65"/>
        <v>56.2</v>
      </c>
      <c r="AX53" s="663">
        <f t="shared" si="65"/>
        <v>0</v>
      </c>
      <c r="AY53" s="663">
        <f t="shared" si="65"/>
        <v>5.089999999999999</v>
      </c>
      <c r="AZ53" s="663">
        <f>SUM(AZ49:AZ52)</f>
        <v>292.5</v>
      </c>
      <c r="BA53" s="663">
        <f t="shared" si="65"/>
        <v>0</v>
      </c>
      <c r="BB53" s="891">
        <f t="shared" si="65"/>
        <v>0</v>
      </c>
      <c r="BC53" s="664">
        <f t="shared" si="65"/>
        <v>0</v>
      </c>
      <c r="BD53" s="655">
        <f t="shared" si="46"/>
        <v>72126.409999999902</v>
      </c>
      <c r="BE53" s="665">
        <f t="shared" si="47"/>
        <v>63589.519999999902</v>
      </c>
      <c r="BF53" s="665">
        <f t="shared" si="48"/>
        <v>2110.8999999999996</v>
      </c>
      <c r="BG53" s="665">
        <f t="shared" si="49"/>
        <v>2898.6099999999997</v>
      </c>
      <c r="BH53" s="665">
        <f t="shared" si="50"/>
        <v>288.19</v>
      </c>
      <c r="BI53" s="665">
        <f t="shared" si="51"/>
        <v>5.44</v>
      </c>
      <c r="BJ53" s="665">
        <f t="shared" si="52"/>
        <v>409.03999999999996</v>
      </c>
      <c r="BK53" s="665">
        <f t="shared" si="53"/>
        <v>0</v>
      </c>
      <c r="BL53" s="665">
        <f t="shared" si="54"/>
        <v>132.12999999999997</v>
      </c>
      <c r="BM53" s="665">
        <f t="shared" si="55"/>
        <v>2638.92</v>
      </c>
      <c r="BN53" s="665">
        <f t="shared" si="56"/>
        <v>0</v>
      </c>
      <c r="BO53" s="666">
        <f t="shared" si="57"/>
        <v>53.66</v>
      </c>
    </row>
    <row r="54" spans="1:67" x14ac:dyDescent="0.25">
      <c r="A54" s="1524" t="s">
        <v>1058</v>
      </c>
      <c r="B54" s="514" t="s">
        <v>1042</v>
      </c>
      <c r="C54" s="524" t="s">
        <v>827</v>
      </c>
      <c r="D54" s="653">
        <v>143</v>
      </c>
      <c r="E54" s="653">
        <v>105</v>
      </c>
      <c r="F54" s="973">
        <f t="shared" si="1"/>
        <v>0.73426573426573427</v>
      </c>
      <c r="G54" s="655">
        <f t="shared" si="42"/>
        <v>116071.22</v>
      </c>
      <c r="H54" s="253">
        <v>75892.789999999994</v>
      </c>
      <c r="I54" s="253">
        <v>1067</v>
      </c>
      <c r="J54" s="253">
        <v>22348.079999999987</v>
      </c>
      <c r="K54" s="253">
        <v>113.18999999999997</v>
      </c>
      <c r="L54" s="253">
        <v>0</v>
      </c>
      <c r="M54" s="253">
        <v>3481.7999999999997</v>
      </c>
      <c r="N54" s="253">
        <v>0</v>
      </c>
      <c r="O54" s="253">
        <v>0</v>
      </c>
      <c r="P54" s="253">
        <v>13168.360000000015</v>
      </c>
      <c r="Q54" s="253">
        <v>0</v>
      </c>
      <c r="R54" s="526">
        <v>0</v>
      </c>
      <c r="S54" s="655">
        <f t="shared" si="43"/>
        <v>129181.19000000012</v>
      </c>
      <c r="T54" s="253">
        <v>87473.290000000008</v>
      </c>
      <c r="U54" s="253">
        <v>1431.5700000000002</v>
      </c>
      <c r="V54" s="253">
        <v>21782.510000000071</v>
      </c>
      <c r="W54" s="253">
        <v>1957.1399999999999</v>
      </c>
      <c r="X54" s="253">
        <v>0</v>
      </c>
      <c r="Y54" s="253">
        <v>1900.8799999999994</v>
      </c>
      <c r="Z54" s="253">
        <v>0</v>
      </c>
      <c r="AA54" s="253">
        <v>0</v>
      </c>
      <c r="AB54" s="253">
        <v>14635.800000000027</v>
      </c>
      <c r="AC54" s="253">
        <v>0</v>
      </c>
      <c r="AD54" s="526">
        <v>0</v>
      </c>
      <c r="AE54" s="655">
        <f t="shared" si="44"/>
        <v>102180.0900000001</v>
      </c>
      <c r="AF54" s="253">
        <v>57692.600000000035</v>
      </c>
      <c r="AG54" s="253">
        <v>767.98</v>
      </c>
      <c r="AH54" s="253">
        <v>19960.750000000029</v>
      </c>
      <c r="AI54" s="253">
        <v>473.94</v>
      </c>
      <c r="AJ54" s="253">
        <v>0</v>
      </c>
      <c r="AK54" s="253">
        <v>5355.71</v>
      </c>
      <c r="AL54" s="253">
        <v>0</v>
      </c>
      <c r="AM54" s="253">
        <v>0</v>
      </c>
      <c r="AN54" s="253">
        <v>17929.110000000015</v>
      </c>
      <c r="AO54" s="253">
        <v>0</v>
      </c>
      <c r="AP54" s="526">
        <v>0</v>
      </c>
      <c r="AQ54" s="655">
        <f t="shared" si="45"/>
        <v>57863.480000000069</v>
      </c>
      <c r="AR54" s="253">
        <v>42414.350000000049</v>
      </c>
      <c r="AS54" s="253">
        <v>931.33</v>
      </c>
      <c r="AT54" s="253">
        <v>13114.090000000015</v>
      </c>
      <c r="AU54" s="253">
        <v>31.179999999999978</v>
      </c>
      <c r="AV54" s="253">
        <v>0</v>
      </c>
      <c r="AW54" s="253">
        <v>703.3</v>
      </c>
      <c r="AX54" s="253">
        <v>0</v>
      </c>
      <c r="AY54" s="253">
        <v>2.6499999999999995</v>
      </c>
      <c r="AZ54" s="253">
        <v>666.5799999999997</v>
      </c>
      <c r="BA54" s="253">
        <v>0</v>
      </c>
      <c r="BB54" s="526">
        <v>0</v>
      </c>
      <c r="BC54" s="895">
        <v>0</v>
      </c>
      <c r="BD54" s="690">
        <f t="shared" si="46"/>
        <v>405295.98000000027</v>
      </c>
      <c r="BE54" s="656">
        <f t="shared" si="47"/>
        <v>263473.03000000009</v>
      </c>
      <c r="BF54" s="656">
        <f t="shared" si="48"/>
        <v>4197.88</v>
      </c>
      <c r="BG54" s="656">
        <f t="shared" si="49"/>
        <v>77205.430000000095</v>
      </c>
      <c r="BH54" s="656">
        <f t="shared" si="50"/>
        <v>2575.4499999999998</v>
      </c>
      <c r="BI54" s="656">
        <f t="shared" si="51"/>
        <v>0</v>
      </c>
      <c r="BJ54" s="656">
        <f t="shared" si="52"/>
        <v>11441.689999999999</v>
      </c>
      <c r="BK54" s="656">
        <f t="shared" si="53"/>
        <v>0</v>
      </c>
      <c r="BL54" s="656">
        <f t="shared" si="54"/>
        <v>2.6499999999999995</v>
      </c>
      <c r="BM54" s="656">
        <f t="shared" si="55"/>
        <v>46399.850000000057</v>
      </c>
      <c r="BN54" s="656">
        <f t="shared" si="56"/>
        <v>0</v>
      </c>
      <c r="BO54" s="657">
        <f t="shared" si="57"/>
        <v>0</v>
      </c>
    </row>
    <row r="55" spans="1:67" x14ac:dyDescent="0.25">
      <c r="A55" s="1524"/>
      <c r="B55" s="514" t="s">
        <v>106</v>
      </c>
      <c r="C55" s="524" t="s">
        <v>828</v>
      </c>
      <c r="D55" s="653">
        <v>0</v>
      </c>
      <c r="E55" s="653">
        <v>0</v>
      </c>
      <c r="F55" s="973" t="str">
        <f t="shared" si="1"/>
        <v/>
      </c>
      <c r="G55" s="655">
        <f t="shared" si="42"/>
        <v>0</v>
      </c>
      <c r="H55" s="253">
        <v>0</v>
      </c>
      <c r="I55" s="253">
        <v>0</v>
      </c>
      <c r="J55" s="253">
        <v>0</v>
      </c>
      <c r="K55" s="253">
        <v>0</v>
      </c>
      <c r="L55" s="253">
        <v>0</v>
      </c>
      <c r="M55" s="253">
        <v>0</v>
      </c>
      <c r="N55" s="253">
        <v>0</v>
      </c>
      <c r="O55" s="253">
        <v>0</v>
      </c>
      <c r="P55" s="253">
        <v>0</v>
      </c>
      <c r="Q55" s="253">
        <v>0</v>
      </c>
      <c r="R55" s="526">
        <v>0</v>
      </c>
      <c r="S55" s="655">
        <f t="shared" si="43"/>
        <v>0</v>
      </c>
      <c r="T55" s="253">
        <v>0</v>
      </c>
      <c r="U55" s="253">
        <v>0</v>
      </c>
      <c r="V55" s="253">
        <v>0</v>
      </c>
      <c r="W55" s="253">
        <v>0</v>
      </c>
      <c r="X55" s="253">
        <v>0</v>
      </c>
      <c r="Y55" s="253">
        <v>0</v>
      </c>
      <c r="Z55" s="253">
        <v>0</v>
      </c>
      <c r="AA55" s="253">
        <v>0</v>
      </c>
      <c r="AB55" s="253">
        <v>0</v>
      </c>
      <c r="AC55" s="253">
        <v>0</v>
      </c>
      <c r="AD55" s="526">
        <v>0</v>
      </c>
      <c r="AE55" s="655">
        <f t="shared" si="44"/>
        <v>0</v>
      </c>
      <c r="AF55" s="253">
        <v>0</v>
      </c>
      <c r="AG55" s="253">
        <v>0</v>
      </c>
      <c r="AH55" s="253">
        <v>0</v>
      </c>
      <c r="AI55" s="253">
        <v>0</v>
      </c>
      <c r="AJ55" s="253">
        <v>0</v>
      </c>
      <c r="AK55" s="253">
        <v>0</v>
      </c>
      <c r="AL55" s="253">
        <v>0</v>
      </c>
      <c r="AM55" s="253">
        <v>0</v>
      </c>
      <c r="AN55" s="253">
        <v>0</v>
      </c>
      <c r="AO55" s="253">
        <v>0</v>
      </c>
      <c r="AP55" s="526">
        <v>0</v>
      </c>
      <c r="AQ55" s="655">
        <f t="shared" si="45"/>
        <v>0</v>
      </c>
      <c r="AR55" s="253">
        <v>0</v>
      </c>
      <c r="AS55" s="253">
        <v>0</v>
      </c>
      <c r="AT55" s="253">
        <v>0</v>
      </c>
      <c r="AU55" s="253">
        <v>0</v>
      </c>
      <c r="AV55" s="253">
        <v>0</v>
      </c>
      <c r="AW55" s="253">
        <v>0</v>
      </c>
      <c r="AX55" s="253">
        <v>0</v>
      </c>
      <c r="AY55" s="253">
        <v>0</v>
      </c>
      <c r="AZ55" s="253">
        <v>0</v>
      </c>
      <c r="BA55" s="253">
        <v>0</v>
      </c>
      <c r="BB55" s="526">
        <v>0</v>
      </c>
      <c r="BC55" s="895">
        <v>0</v>
      </c>
      <c r="BD55" s="655">
        <f t="shared" si="46"/>
        <v>0</v>
      </c>
      <c r="BE55" s="658">
        <f t="shared" si="47"/>
        <v>0</v>
      </c>
      <c r="BF55" s="658">
        <f t="shared" si="48"/>
        <v>0</v>
      </c>
      <c r="BG55" s="658">
        <f t="shared" si="49"/>
        <v>0</v>
      </c>
      <c r="BH55" s="658">
        <f t="shared" si="50"/>
        <v>0</v>
      </c>
      <c r="BI55" s="658">
        <f t="shared" si="51"/>
        <v>0</v>
      </c>
      <c r="BJ55" s="658">
        <f t="shared" si="52"/>
        <v>0</v>
      </c>
      <c r="BK55" s="658">
        <f t="shared" si="53"/>
        <v>0</v>
      </c>
      <c r="BL55" s="658">
        <f t="shared" si="54"/>
        <v>0</v>
      </c>
      <c r="BM55" s="658">
        <f t="shared" si="55"/>
        <v>0</v>
      </c>
      <c r="BN55" s="658">
        <f t="shared" si="56"/>
        <v>0</v>
      </c>
      <c r="BO55" s="659">
        <f t="shared" si="57"/>
        <v>0</v>
      </c>
    </row>
    <row r="56" spans="1:67" x14ac:dyDescent="0.25">
      <c r="A56" s="1524"/>
      <c r="B56" s="514" t="s">
        <v>107</v>
      </c>
      <c r="C56" s="524" t="s">
        <v>829</v>
      </c>
      <c r="D56" s="653">
        <v>0</v>
      </c>
      <c r="E56" s="653">
        <v>0</v>
      </c>
      <c r="F56" s="973" t="str">
        <f t="shared" si="1"/>
        <v/>
      </c>
      <c r="G56" s="655">
        <f t="shared" si="42"/>
        <v>0</v>
      </c>
      <c r="H56" s="253">
        <v>0</v>
      </c>
      <c r="I56" s="253">
        <v>0</v>
      </c>
      <c r="J56" s="253">
        <v>0</v>
      </c>
      <c r="K56" s="253">
        <v>0</v>
      </c>
      <c r="L56" s="253">
        <v>0</v>
      </c>
      <c r="M56" s="253">
        <v>0</v>
      </c>
      <c r="N56" s="253">
        <v>0</v>
      </c>
      <c r="O56" s="253">
        <v>0</v>
      </c>
      <c r="P56" s="253">
        <v>0</v>
      </c>
      <c r="Q56" s="253">
        <v>0</v>
      </c>
      <c r="R56" s="526">
        <v>0</v>
      </c>
      <c r="S56" s="655">
        <f t="shared" si="43"/>
        <v>0</v>
      </c>
      <c r="T56" s="253">
        <v>0</v>
      </c>
      <c r="U56" s="253">
        <v>0</v>
      </c>
      <c r="V56" s="253">
        <v>0</v>
      </c>
      <c r="W56" s="253">
        <v>0</v>
      </c>
      <c r="X56" s="253">
        <v>0</v>
      </c>
      <c r="Y56" s="253">
        <v>0</v>
      </c>
      <c r="Z56" s="253">
        <v>0</v>
      </c>
      <c r="AA56" s="253">
        <v>0</v>
      </c>
      <c r="AB56" s="253">
        <v>0</v>
      </c>
      <c r="AC56" s="253">
        <v>0</v>
      </c>
      <c r="AD56" s="526">
        <v>0</v>
      </c>
      <c r="AE56" s="655">
        <f t="shared" si="44"/>
        <v>0</v>
      </c>
      <c r="AF56" s="253">
        <v>0</v>
      </c>
      <c r="AG56" s="253">
        <v>0</v>
      </c>
      <c r="AH56" s="253">
        <v>0</v>
      </c>
      <c r="AI56" s="253">
        <v>0</v>
      </c>
      <c r="AJ56" s="253">
        <v>0</v>
      </c>
      <c r="AK56" s="253">
        <v>0</v>
      </c>
      <c r="AL56" s="253">
        <v>0</v>
      </c>
      <c r="AM56" s="253">
        <v>0</v>
      </c>
      <c r="AN56" s="253">
        <v>0</v>
      </c>
      <c r="AO56" s="253">
        <v>0</v>
      </c>
      <c r="AP56" s="526">
        <v>0</v>
      </c>
      <c r="AQ56" s="655">
        <f t="shared" si="45"/>
        <v>0</v>
      </c>
      <c r="AR56" s="253">
        <v>0</v>
      </c>
      <c r="AS56" s="253">
        <v>0</v>
      </c>
      <c r="AT56" s="253">
        <v>0</v>
      </c>
      <c r="AU56" s="253">
        <v>0</v>
      </c>
      <c r="AV56" s="253">
        <v>0</v>
      </c>
      <c r="AW56" s="253">
        <v>0</v>
      </c>
      <c r="AX56" s="253">
        <v>0</v>
      </c>
      <c r="AY56" s="253">
        <v>0</v>
      </c>
      <c r="AZ56" s="253">
        <v>0</v>
      </c>
      <c r="BA56" s="253">
        <v>0</v>
      </c>
      <c r="BB56" s="526">
        <v>0</v>
      </c>
      <c r="BC56" s="895">
        <v>0</v>
      </c>
      <c r="BD56" s="655">
        <f t="shared" si="46"/>
        <v>0</v>
      </c>
      <c r="BE56" s="658">
        <f t="shared" si="47"/>
        <v>0</v>
      </c>
      <c r="BF56" s="658">
        <f t="shared" si="48"/>
        <v>0</v>
      </c>
      <c r="BG56" s="658">
        <f t="shared" si="49"/>
        <v>0</v>
      </c>
      <c r="BH56" s="658">
        <f t="shared" si="50"/>
        <v>0</v>
      </c>
      <c r="BI56" s="658">
        <f t="shared" si="51"/>
        <v>0</v>
      </c>
      <c r="BJ56" s="658">
        <f t="shared" si="52"/>
        <v>0</v>
      </c>
      <c r="BK56" s="658">
        <f t="shared" si="53"/>
        <v>0</v>
      </c>
      <c r="BL56" s="658">
        <f t="shared" si="54"/>
        <v>0</v>
      </c>
      <c r="BM56" s="658">
        <f t="shared" si="55"/>
        <v>0</v>
      </c>
      <c r="BN56" s="658">
        <f t="shared" si="56"/>
        <v>0</v>
      </c>
      <c r="BO56" s="659">
        <f t="shared" si="57"/>
        <v>0</v>
      </c>
    </row>
    <row r="57" spans="1:67" x14ac:dyDescent="0.25">
      <c r="A57" s="1524"/>
      <c r="B57" s="514" t="s">
        <v>108</v>
      </c>
      <c r="C57" s="524" t="s">
        <v>830</v>
      </c>
      <c r="D57" s="653">
        <v>0</v>
      </c>
      <c r="E57" s="653">
        <v>0</v>
      </c>
      <c r="F57" s="973" t="str">
        <f t="shared" si="1"/>
        <v/>
      </c>
      <c r="G57" s="655">
        <f t="shared" si="42"/>
        <v>0</v>
      </c>
      <c r="H57" s="253">
        <v>0</v>
      </c>
      <c r="I57" s="253">
        <v>0</v>
      </c>
      <c r="J57" s="253">
        <v>0</v>
      </c>
      <c r="K57" s="253">
        <v>0</v>
      </c>
      <c r="L57" s="253">
        <v>0</v>
      </c>
      <c r="M57" s="253">
        <v>0</v>
      </c>
      <c r="N57" s="253">
        <v>0</v>
      </c>
      <c r="O57" s="253">
        <v>0</v>
      </c>
      <c r="P57" s="253">
        <v>0</v>
      </c>
      <c r="Q57" s="253">
        <v>0</v>
      </c>
      <c r="R57" s="526">
        <v>0</v>
      </c>
      <c r="S57" s="655">
        <f t="shared" si="43"/>
        <v>0</v>
      </c>
      <c r="T57" s="253">
        <v>0</v>
      </c>
      <c r="U57" s="253">
        <v>0</v>
      </c>
      <c r="V57" s="253">
        <v>0</v>
      </c>
      <c r="W57" s="253">
        <v>0</v>
      </c>
      <c r="X57" s="253">
        <v>0</v>
      </c>
      <c r="Y57" s="253">
        <v>0</v>
      </c>
      <c r="Z57" s="253">
        <v>0</v>
      </c>
      <c r="AA57" s="253">
        <v>0</v>
      </c>
      <c r="AB57" s="253">
        <v>0</v>
      </c>
      <c r="AC57" s="253">
        <v>0</v>
      </c>
      <c r="AD57" s="526">
        <v>0</v>
      </c>
      <c r="AE57" s="655">
        <f t="shared" si="44"/>
        <v>0</v>
      </c>
      <c r="AF57" s="253">
        <v>0</v>
      </c>
      <c r="AG57" s="253">
        <v>0</v>
      </c>
      <c r="AH57" s="253">
        <v>0</v>
      </c>
      <c r="AI57" s="253">
        <v>0</v>
      </c>
      <c r="AJ57" s="253">
        <v>0</v>
      </c>
      <c r="AK57" s="253">
        <v>0</v>
      </c>
      <c r="AL57" s="253">
        <v>0</v>
      </c>
      <c r="AM57" s="253">
        <v>0</v>
      </c>
      <c r="AN57" s="253">
        <v>0</v>
      </c>
      <c r="AO57" s="253">
        <v>0</v>
      </c>
      <c r="AP57" s="526">
        <v>0</v>
      </c>
      <c r="AQ57" s="655">
        <f t="shared" si="45"/>
        <v>0</v>
      </c>
      <c r="AR57" s="253">
        <v>0</v>
      </c>
      <c r="AS57" s="253">
        <v>0</v>
      </c>
      <c r="AT57" s="253">
        <v>0</v>
      </c>
      <c r="AU57" s="253">
        <v>0</v>
      </c>
      <c r="AV57" s="253">
        <v>0</v>
      </c>
      <c r="AW57" s="253">
        <v>0</v>
      </c>
      <c r="AX57" s="253">
        <v>0</v>
      </c>
      <c r="AY57" s="253">
        <v>0</v>
      </c>
      <c r="AZ57" s="253">
        <v>0</v>
      </c>
      <c r="BA57" s="253">
        <v>0</v>
      </c>
      <c r="BB57" s="526">
        <v>0</v>
      </c>
      <c r="BC57" s="895">
        <v>0</v>
      </c>
      <c r="BD57" s="655">
        <f t="shared" si="46"/>
        <v>0</v>
      </c>
      <c r="BE57" s="658">
        <f t="shared" si="47"/>
        <v>0</v>
      </c>
      <c r="BF57" s="658">
        <f t="shared" si="48"/>
        <v>0</v>
      </c>
      <c r="BG57" s="658">
        <f t="shared" si="49"/>
        <v>0</v>
      </c>
      <c r="BH57" s="658">
        <f t="shared" si="50"/>
        <v>0</v>
      </c>
      <c r="BI57" s="658">
        <f t="shared" si="51"/>
        <v>0</v>
      </c>
      <c r="BJ57" s="658">
        <f t="shared" si="52"/>
        <v>0</v>
      </c>
      <c r="BK57" s="658">
        <f t="shared" si="53"/>
        <v>0</v>
      </c>
      <c r="BL57" s="658">
        <f t="shared" si="54"/>
        <v>0</v>
      </c>
      <c r="BM57" s="658">
        <f t="shared" si="55"/>
        <v>0</v>
      </c>
      <c r="BN57" s="658">
        <f t="shared" si="56"/>
        <v>0</v>
      </c>
      <c r="BO57" s="659">
        <f t="shared" si="57"/>
        <v>0</v>
      </c>
    </row>
    <row r="58" spans="1:67" ht="15.75" thickBot="1" x14ac:dyDescent="0.3">
      <c r="A58" s="1541"/>
      <c r="B58" s="660" t="s">
        <v>109</v>
      </c>
      <c r="C58" s="661" t="s">
        <v>36</v>
      </c>
      <c r="D58" s="662">
        <f>SUM(D54:D57)</f>
        <v>143</v>
      </c>
      <c r="E58" s="662">
        <f>SUM(E54:E57)</f>
        <v>105</v>
      </c>
      <c r="F58" s="974">
        <f t="shared" si="1"/>
        <v>0.73426573426573427</v>
      </c>
      <c r="G58" s="689">
        <f t="shared" si="42"/>
        <v>116071.22</v>
      </c>
      <c r="H58" s="663">
        <f>SUM(H54:H57)</f>
        <v>75892.789999999994</v>
      </c>
      <c r="I58" s="663">
        <f t="shared" ref="I58:R58" si="66">SUM(I54:I57)</f>
        <v>1067</v>
      </c>
      <c r="J58" s="663">
        <f t="shared" si="66"/>
        <v>22348.079999999987</v>
      </c>
      <c r="K58" s="663">
        <f t="shared" si="66"/>
        <v>113.18999999999997</v>
      </c>
      <c r="L58" s="663">
        <f t="shared" si="66"/>
        <v>0</v>
      </c>
      <c r="M58" s="663">
        <f t="shared" si="66"/>
        <v>3481.7999999999997</v>
      </c>
      <c r="N58" s="663">
        <f t="shared" si="66"/>
        <v>0</v>
      </c>
      <c r="O58" s="663">
        <f t="shared" si="66"/>
        <v>0</v>
      </c>
      <c r="P58" s="663">
        <f t="shared" si="66"/>
        <v>13168.360000000015</v>
      </c>
      <c r="Q58" s="663">
        <f t="shared" si="66"/>
        <v>0</v>
      </c>
      <c r="R58" s="891">
        <f t="shared" si="66"/>
        <v>0</v>
      </c>
      <c r="S58" s="689">
        <f t="shared" si="43"/>
        <v>129181.19000000012</v>
      </c>
      <c r="T58" s="663">
        <f t="shared" ref="T58:AD58" si="67">SUM(T54:T57)</f>
        <v>87473.290000000008</v>
      </c>
      <c r="U58" s="663">
        <f t="shared" si="67"/>
        <v>1431.5700000000002</v>
      </c>
      <c r="V58" s="663">
        <f t="shared" si="67"/>
        <v>21782.510000000071</v>
      </c>
      <c r="W58" s="663">
        <f t="shared" si="67"/>
        <v>1957.1399999999999</v>
      </c>
      <c r="X58" s="663">
        <f t="shared" si="67"/>
        <v>0</v>
      </c>
      <c r="Y58" s="663">
        <f t="shared" si="67"/>
        <v>1900.8799999999994</v>
      </c>
      <c r="Z58" s="663">
        <f t="shared" si="67"/>
        <v>0</v>
      </c>
      <c r="AA58" s="663">
        <f t="shared" si="67"/>
        <v>0</v>
      </c>
      <c r="AB58" s="663">
        <f>SUM(AB54:AB57)</f>
        <v>14635.800000000027</v>
      </c>
      <c r="AC58" s="663">
        <f t="shared" si="67"/>
        <v>0</v>
      </c>
      <c r="AD58" s="891">
        <f t="shared" si="67"/>
        <v>0</v>
      </c>
      <c r="AE58" s="689">
        <f t="shared" si="44"/>
        <v>102180.0900000001</v>
      </c>
      <c r="AF58" s="663">
        <f t="shared" ref="AF58:AP58" si="68">SUM(AF54:AF57)</f>
        <v>57692.600000000035</v>
      </c>
      <c r="AG58" s="663">
        <f t="shared" si="68"/>
        <v>767.98</v>
      </c>
      <c r="AH58" s="663">
        <f t="shared" si="68"/>
        <v>19960.750000000029</v>
      </c>
      <c r="AI58" s="663">
        <f t="shared" si="68"/>
        <v>473.94</v>
      </c>
      <c r="AJ58" s="663">
        <f t="shared" si="68"/>
        <v>0</v>
      </c>
      <c r="AK58" s="663">
        <f t="shared" si="68"/>
        <v>5355.71</v>
      </c>
      <c r="AL58" s="663">
        <f t="shared" si="68"/>
        <v>0</v>
      </c>
      <c r="AM58" s="663">
        <f t="shared" si="68"/>
        <v>0</v>
      </c>
      <c r="AN58" s="663">
        <f>SUM(AN54:AN57)</f>
        <v>17929.110000000015</v>
      </c>
      <c r="AO58" s="663">
        <f t="shared" si="68"/>
        <v>0</v>
      </c>
      <c r="AP58" s="891">
        <f t="shared" si="68"/>
        <v>0</v>
      </c>
      <c r="AQ58" s="689">
        <f t="shared" si="45"/>
        <v>57863.480000000069</v>
      </c>
      <c r="AR58" s="663">
        <f t="shared" ref="AR58:BC58" si="69">SUM(AR54:AR57)</f>
        <v>42414.350000000049</v>
      </c>
      <c r="AS58" s="663">
        <f t="shared" si="69"/>
        <v>931.33</v>
      </c>
      <c r="AT58" s="663">
        <f t="shared" si="69"/>
        <v>13114.090000000015</v>
      </c>
      <c r="AU58" s="663">
        <f t="shared" si="69"/>
        <v>31.179999999999978</v>
      </c>
      <c r="AV58" s="663">
        <f t="shared" si="69"/>
        <v>0</v>
      </c>
      <c r="AW58" s="663">
        <f t="shared" si="69"/>
        <v>703.3</v>
      </c>
      <c r="AX58" s="663">
        <f t="shared" si="69"/>
        <v>0</v>
      </c>
      <c r="AY58" s="663">
        <f t="shared" si="69"/>
        <v>2.6499999999999995</v>
      </c>
      <c r="AZ58" s="663">
        <f>SUM(AZ54:AZ57)</f>
        <v>666.5799999999997</v>
      </c>
      <c r="BA58" s="663">
        <f t="shared" si="69"/>
        <v>0</v>
      </c>
      <c r="BB58" s="891">
        <f t="shared" si="69"/>
        <v>0</v>
      </c>
      <c r="BC58" s="664">
        <f t="shared" si="69"/>
        <v>0</v>
      </c>
      <c r="BD58" s="655">
        <f t="shared" si="46"/>
        <v>405295.98000000027</v>
      </c>
      <c r="BE58" s="665">
        <f t="shared" si="47"/>
        <v>263473.03000000009</v>
      </c>
      <c r="BF58" s="665">
        <f t="shared" si="48"/>
        <v>4197.88</v>
      </c>
      <c r="BG58" s="665">
        <f t="shared" si="49"/>
        <v>77205.430000000095</v>
      </c>
      <c r="BH58" s="665">
        <f t="shared" si="50"/>
        <v>2575.4499999999998</v>
      </c>
      <c r="BI58" s="665">
        <f t="shared" si="51"/>
        <v>0</v>
      </c>
      <c r="BJ58" s="665">
        <f t="shared" si="52"/>
        <v>11441.689999999999</v>
      </c>
      <c r="BK58" s="665">
        <f t="shared" si="53"/>
        <v>0</v>
      </c>
      <c r="BL58" s="665">
        <f t="shared" si="54"/>
        <v>2.6499999999999995</v>
      </c>
      <c r="BM58" s="665">
        <f t="shared" si="55"/>
        <v>46399.850000000057</v>
      </c>
      <c r="BN58" s="665">
        <f t="shared" si="56"/>
        <v>0</v>
      </c>
      <c r="BO58" s="666">
        <f t="shared" si="57"/>
        <v>0</v>
      </c>
    </row>
    <row r="59" spans="1:67" x14ac:dyDescent="0.25">
      <c r="A59" s="1524" t="s">
        <v>1059</v>
      </c>
      <c r="B59" s="514" t="s">
        <v>117</v>
      </c>
      <c r="C59" s="524" t="s">
        <v>827</v>
      </c>
      <c r="D59" s="653">
        <v>2</v>
      </c>
      <c r="E59" s="653">
        <v>1</v>
      </c>
      <c r="F59" s="973">
        <f t="shared" si="1"/>
        <v>0.5</v>
      </c>
      <c r="G59" s="655">
        <f t="shared" si="42"/>
        <v>2287.4100000000008</v>
      </c>
      <c r="H59" s="253">
        <v>2190.9400000000005</v>
      </c>
      <c r="I59" s="253">
        <v>70.789999999999935</v>
      </c>
      <c r="J59" s="253">
        <v>12.839999999999975</v>
      </c>
      <c r="K59" s="253">
        <v>12.839999999999975</v>
      </c>
      <c r="L59" s="253">
        <v>0</v>
      </c>
      <c r="M59" s="253">
        <v>0</v>
      </c>
      <c r="N59" s="253">
        <v>0</v>
      </c>
      <c r="O59" s="253">
        <v>0</v>
      </c>
      <c r="P59" s="253">
        <v>0</v>
      </c>
      <c r="Q59" s="253">
        <v>0</v>
      </c>
      <c r="R59" s="526">
        <v>0</v>
      </c>
      <c r="S59" s="655">
        <f t="shared" si="43"/>
        <v>1672.4899999999989</v>
      </c>
      <c r="T59" s="253">
        <v>1581.829999999999</v>
      </c>
      <c r="U59" s="253">
        <v>45.109999999999992</v>
      </c>
      <c r="V59" s="253">
        <v>25.209999999999994</v>
      </c>
      <c r="W59" s="253">
        <v>20.339999999999989</v>
      </c>
      <c r="X59" s="253">
        <v>0</v>
      </c>
      <c r="Y59" s="253">
        <v>0</v>
      </c>
      <c r="Z59" s="253">
        <v>0</v>
      </c>
      <c r="AA59" s="253">
        <v>0</v>
      </c>
      <c r="AB59" s="253">
        <v>0</v>
      </c>
      <c r="AC59" s="253">
        <v>0</v>
      </c>
      <c r="AD59" s="526">
        <v>0</v>
      </c>
      <c r="AE59" s="655">
        <f t="shared" si="44"/>
        <v>2082.5799999999977</v>
      </c>
      <c r="AF59" s="253">
        <v>2069.8999999999978</v>
      </c>
      <c r="AG59" s="253">
        <v>12.680000000000007</v>
      </c>
      <c r="AH59" s="253">
        <v>0</v>
      </c>
      <c r="AI59" s="253">
        <v>0</v>
      </c>
      <c r="AJ59" s="253">
        <v>0</v>
      </c>
      <c r="AK59" s="253">
        <v>0</v>
      </c>
      <c r="AL59" s="253">
        <v>0</v>
      </c>
      <c r="AM59" s="253">
        <v>0</v>
      </c>
      <c r="AN59" s="253">
        <v>0</v>
      </c>
      <c r="AO59" s="253">
        <v>0</v>
      </c>
      <c r="AP59" s="526">
        <v>0</v>
      </c>
      <c r="AQ59" s="655">
        <f t="shared" si="45"/>
        <v>1777.5699999999988</v>
      </c>
      <c r="AR59" s="253">
        <v>1665.9899999999989</v>
      </c>
      <c r="AS59" s="253">
        <v>111.57999999999998</v>
      </c>
      <c r="AT59" s="253">
        <v>0</v>
      </c>
      <c r="AU59" s="253">
        <v>0</v>
      </c>
      <c r="AV59" s="253">
        <v>0</v>
      </c>
      <c r="AW59" s="253">
        <v>0</v>
      </c>
      <c r="AX59" s="253">
        <v>0</v>
      </c>
      <c r="AY59" s="253">
        <v>0</v>
      </c>
      <c r="AZ59" s="253">
        <v>0</v>
      </c>
      <c r="BA59" s="253">
        <v>0</v>
      </c>
      <c r="BB59" s="526">
        <v>0</v>
      </c>
      <c r="BC59" s="895">
        <v>0</v>
      </c>
      <c r="BD59" s="690">
        <f t="shared" si="46"/>
        <v>7820.0499999999965</v>
      </c>
      <c r="BE59" s="656">
        <f t="shared" si="47"/>
        <v>7508.6599999999962</v>
      </c>
      <c r="BF59" s="656">
        <f t="shared" si="48"/>
        <v>240.15999999999991</v>
      </c>
      <c r="BG59" s="656">
        <f t="shared" si="49"/>
        <v>38.049999999999969</v>
      </c>
      <c r="BH59" s="656">
        <f t="shared" si="50"/>
        <v>33.179999999999964</v>
      </c>
      <c r="BI59" s="656">
        <f t="shared" si="51"/>
        <v>0</v>
      </c>
      <c r="BJ59" s="656">
        <f t="shared" si="52"/>
        <v>0</v>
      </c>
      <c r="BK59" s="656">
        <f t="shared" si="53"/>
        <v>0</v>
      </c>
      <c r="BL59" s="656">
        <f t="shared" si="54"/>
        <v>0</v>
      </c>
      <c r="BM59" s="656">
        <f t="shared" si="55"/>
        <v>0</v>
      </c>
      <c r="BN59" s="656">
        <f t="shared" si="56"/>
        <v>0</v>
      </c>
      <c r="BO59" s="657">
        <f t="shared" si="57"/>
        <v>0</v>
      </c>
    </row>
    <row r="60" spans="1:67" x14ac:dyDescent="0.25">
      <c r="A60" s="1524"/>
      <c r="B60" s="514" t="s">
        <v>45</v>
      </c>
      <c r="C60" s="524" t="s">
        <v>828</v>
      </c>
      <c r="D60" s="653">
        <v>0</v>
      </c>
      <c r="E60" s="653">
        <v>0</v>
      </c>
      <c r="F60" s="973" t="str">
        <f t="shared" si="1"/>
        <v/>
      </c>
      <c r="G60" s="655">
        <f t="shared" si="42"/>
        <v>0</v>
      </c>
      <c r="H60" s="253">
        <v>0</v>
      </c>
      <c r="I60" s="253">
        <v>0</v>
      </c>
      <c r="J60" s="253">
        <v>0</v>
      </c>
      <c r="K60" s="253">
        <v>0</v>
      </c>
      <c r="L60" s="253">
        <v>0</v>
      </c>
      <c r="M60" s="253">
        <v>0</v>
      </c>
      <c r="N60" s="253">
        <v>0</v>
      </c>
      <c r="O60" s="253">
        <v>0</v>
      </c>
      <c r="P60" s="253">
        <v>0</v>
      </c>
      <c r="Q60" s="253">
        <v>0</v>
      </c>
      <c r="R60" s="526">
        <v>0</v>
      </c>
      <c r="S60" s="655">
        <f t="shared" si="43"/>
        <v>0</v>
      </c>
      <c r="T60" s="253">
        <v>0</v>
      </c>
      <c r="U60" s="253">
        <v>0</v>
      </c>
      <c r="V60" s="253">
        <v>0</v>
      </c>
      <c r="W60" s="253">
        <v>0</v>
      </c>
      <c r="X60" s="253">
        <v>0</v>
      </c>
      <c r="Y60" s="253">
        <v>0</v>
      </c>
      <c r="Z60" s="253">
        <v>0</v>
      </c>
      <c r="AA60" s="253">
        <v>0</v>
      </c>
      <c r="AB60" s="253">
        <v>0</v>
      </c>
      <c r="AC60" s="253">
        <v>0</v>
      </c>
      <c r="AD60" s="526">
        <v>0</v>
      </c>
      <c r="AE60" s="655">
        <f t="shared" si="44"/>
        <v>0</v>
      </c>
      <c r="AF60" s="253">
        <v>0</v>
      </c>
      <c r="AG60" s="253">
        <v>0</v>
      </c>
      <c r="AH60" s="253">
        <v>0</v>
      </c>
      <c r="AI60" s="253">
        <v>0</v>
      </c>
      <c r="AJ60" s="253">
        <v>0</v>
      </c>
      <c r="AK60" s="253">
        <v>0</v>
      </c>
      <c r="AL60" s="253">
        <v>0</v>
      </c>
      <c r="AM60" s="253">
        <v>0</v>
      </c>
      <c r="AN60" s="253">
        <v>0</v>
      </c>
      <c r="AO60" s="253">
        <v>0</v>
      </c>
      <c r="AP60" s="526">
        <v>0</v>
      </c>
      <c r="AQ60" s="655">
        <f t="shared" si="45"/>
        <v>0</v>
      </c>
      <c r="AR60" s="253">
        <v>0</v>
      </c>
      <c r="AS60" s="253">
        <v>0</v>
      </c>
      <c r="AT60" s="253">
        <v>0</v>
      </c>
      <c r="AU60" s="253">
        <v>0</v>
      </c>
      <c r="AV60" s="253">
        <v>0</v>
      </c>
      <c r="AW60" s="253">
        <v>0</v>
      </c>
      <c r="AX60" s="253">
        <v>0</v>
      </c>
      <c r="AY60" s="253">
        <v>0</v>
      </c>
      <c r="AZ60" s="253">
        <v>0</v>
      </c>
      <c r="BA60" s="253">
        <v>0</v>
      </c>
      <c r="BB60" s="526">
        <v>0</v>
      </c>
      <c r="BC60" s="895">
        <v>0</v>
      </c>
      <c r="BD60" s="655">
        <f t="shared" si="46"/>
        <v>0</v>
      </c>
      <c r="BE60" s="658">
        <f t="shared" si="47"/>
        <v>0</v>
      </c>
      <c r="BF60" s="658">
        <f t="shared" si="48"/>
        <v>0</v>
      </c>
      <c r="BG60" s="658">
        <f t="shared" si="49"/>
        <v>0</v>
      </c>
      <c r="BH60" s="658">
        <f t="shared" si="50"/>
        <v>0</v>
      </c>
      <c r="BI60" s="658">
        <f t="shared" si="51"/>
        <v>0</v>
      </c>
      <c r="BJ60" s="658">
        <f t="shared" si="52"/>
        <v>0</v>
      </c>
      <c r="BK60" s="658">
        <f t="shared" si="53"/>
        <v>0</v>
      </c>
      <c r="BL60" s="658">
        <f t="shared" si="54"/>
        <v>0</v>
      </c>
      <c r="BM60" s="658">
        <f t="shared" si="55"/>
        <v>0</v>
      </c>
      <c r="BN60" s="658">
        <f t="shared" si="56"/>
        <v>0</v>
      </c>
      <c r="BO60" s="659">
        <f t="shared" si="57"/>
        <v>0</v>
      </c>
    </row>
    <row r="61" spans="1:67" x14ac:dyDescent="0.25">
      <c r="A61" s="1524"/>
      <c r="B61" s="514" t="s">
        <v>46</v>
      </c>
      <c r="C61" s="524" t="s">
        <v>829</v>
      </c>
      <c r="D61" s="653">
        <v>0</v>
      </c>
      <c r="E61" s="653">
        <v>0</v>
      </c>
      <c r="F61" s="973" t="str">
        <f t="shared" si="1"/>
        <v/>
      </c>
      <c r="G61" s="655">
        <f t="shared" si="42"/>
        <v>0</v>
      </c>
      <c r="H61" s="253">
        <v>0</v>
      </c>
      <c r="I61" s="253">
        <v>0</v>
      </c>
      <c r="J61" s="253">
        <v>0</v>
      </c>
      <c r="K61" s="253">
        <v>0</v>
      </c>
      <c r="L61" s="253">
        <v>0</v>
      </c>
      <c r="M61" s="253">
        <v>0</v>
      </c>
      <c r="N61" s="253">
        <v>0</v>
      </c>
      <c r="O61" s="253">
        <v>0</v>
      </c>
      <c r="P61" s="253">
        <v>0</v>
      </c>
      <c r="Q61" s="253">
        <v>0</v>
      </c>
      <c r="R61" s="526">
        <v>0</v>
      </c>
      <c r="S61" s="655">
        <f t="shared" si="43"/>
        <v>0</v>
      </c>
      <c r="T61" s="253">
        <v>0</v>
      </c>
      <c r="U61" s="253">
        <v>0</v>
      </c>
      <c r="V61" s="253">
        <v>0</v>
      </c>
      <c r="W61" s="253">
        <v>0</v>
      </c>
      <c r="X61" s="253">
        <v>0</v>
      </c>
      <c r="Y61" s="253">
        <v>0</v>
      </c>
      <c r="Z61" s="253">
        <v>0</v>
      </c>
      <c r="AA61" s="253">
        <v>0</v>
      </c>
      <c r="AB61" s="253">
        <v>0</v>
      </c>
      <c r="AC61" s="253">
        <v>0</v>
      </c>
      <c r="AD61" s="526">
        <v>0</v>
      </c>
      <c r="AE61" s="655">
        <f t="shared" si="44"/>
        <v>0</v>
      </c>
      <c r="AF61" s="253">
        <v>0</v>
      </c>
      <c r="AG61" s="253">
        <v>0</v>
      </c>
      <c r="AH61" s="253">
        <v>0</v>
      </c>
      <c r="AI61" s="253">
        <v>0</v>
      </c>
      <c r="AJ61" s="253">
        <v>0</v>
      </c>
      <c r="AK61" s="253">
        <v>0</v>
      </c>
      <c r="AL61" s="253">
        <v>0</v>
      </c>
      <c r="AM61" s="253">
        <v>0</v>
      </c>
      <c r="AN61" s="253">
        <v>0</v>
      </c>
      <c r="AO61" s="253">
        <v>0</v>
      </c>
      <c r="AP61" s="526">
        <v>0</v>
      </c>
      <c r="AQ61" s="655">
        <f t="shared" si="45"/>
        <v>0</v>
      </c>
      <c r="AR61" s="253">
        <v>0</v>
      </c>
      <c r="AS61" s="253">
        <v>0</v>
      </c>
      <c r="AT61" s="253">
        <v>0</v>
      </c>
      <c r="AU61" s="253">
        <v>0</v>
      </c>
      <c r="AV61" s="253">
        <v>0</v>
      </c>
      <c r="AW61" s="253">
        <v>0</v>
      </c>
      <c r="AX61" s="253">
        <v>0</v>
      </c>
      <c r="AY61" s="253">
        <v>0</v>
      </c>
      <c r="AZ61" s="253">
        <v>0</v>
      </c>
      <c r="BA61" s="253">
        <v>0</v>
      </c>
      <c r="BB61" s="526">
        <v>0</v>
      </c>
      <c r="BC61" s="895">
        <v>0</v>
      </c>
      <c r="BD61" s="655">
        <f t="shared" si="46"/>
        <v>0</v>
      </c>
      <c r="BE61" s="658">
        <f t="shared" si="47"/>
        <v>0</v>
      </c>
      <c r="BF61" s="658">
        <f t="shared" si="48"/>
        <v>0</v>
      </c>
      <c r="BG61" s="658">
        <f t="shared" si="49"/>
        <v>0</v>
      </c>
      <c r="BH61" s="658">
        <f t="shared" si="50"/>
        <v>0</v>
      </c>
      <c r="BI61" s="658">
        <f t="shared" si="51"/>
        <v>0</v>
      </c>
      <c r="BJ61" s="658">
        <f t="shared" si="52"/>
        <v>0</v>
      </c>
      <c r="BK61" s="658">
        <f t="shared" si="53"/>
        <v>0</v>
      </c>
      <c r="BL61" s="658">
        <f t="shared" si="54"/>
        <v>0</v>
      </c>
      <c r="BM61" s="658">
        <f t="shared" si="55"/>
        <v>0</v>
      </c>
      <c r="BN61" s="658">
        <f t="shared" si="56"/>
        <v>0</v>
      </c>
      <c r="BO61" s="659">
        <f t="shared" si="57"/>
        <v>0</v>
      </c>
    </row>
    <row r="62" spans="1:67" x14ac:dyDescent="0.25">
      <c r="A62" s="1524"/>
      <c r="B62" s="514" t="s">
        <v>165</v>
      </c>
      <c r="C62" s="524" t="s">
        <v>830</v>
      </c>
      <c r="D62" s="653">
        <v>0</v>
      </c>
      <c r="E62" s="653">
        <v>0</v>
      </c>
      <c r="F62" s="973" t="str">
        <f t="shared" si="1"/>
        <v/>
      </c>
      <c r="G62" s="655">
        <f t="shared" si="42"/>
        <v>0</v>
      </c>
      <c r="H62" s="253">
        <v>0</v>
      </c>
      <c r="I62" s="253">
        <v>0</v>
      </c>
      <c r="J62" s="253">
        <v>0</v>
      </c>
      <c r="K62" s="253">
        <v>0</v>
      </c>
      <c r="L62" s="253">
        <v>0</v>
      </c>
      <c r="M62" s="253">
        <v>0</v>
      </c>
      <c r="N62" s="253">
        <v>0</v>
      </c>
      <c r="O62" s="253">
        <v>0</v>
      </c>
      <c r="P62" s="253">
        <v>0</v>
      </c>
      <c r="Q62" s="253">
        <v>0</v>
      </c>
      <c r="R62" s="526">
        <v>0</v>
      </c>
      <c r="S62" s="655">
        <f t="shared" si="43"/>
        <v>0</v>
      </c>
      <c r="T62" s="253">
        <v>0</v>
      </c>
      <c r="U62" s="253">
        <v>0</v>
      </c>
      <c r="V62" s="253">
        <v>0</v>
      </c>
      <c r="W62" s="253">
        <v>0</v>
      </c>
      <c r="X62" s="253">
        <v>0</v>
      </c>
      <c r="Y62" s="253">
        <v>0</v>
      </c>
      <c r="Z62" s="253">
        <v>0</v>
      </c>
      <c r="AA62" s="253">
        <v>0</v>
      </c>
      <c r="AB62" s="253">
        <v>0</v>
      </c>
      <c r="AC62" s="253">
        <v>0</v>
      </c>
      <c r="AD62" s="526">
        <v>0</v>
      </c>
      <c r="AE62" s="655">
        <f t="shared" si="44"/>
        <v>0</v>
      </c>
      <c r="AF62" s="253">
        <v>0</v>
      </c>
      <c r="AG62" s="253">
        <v>0</v>
      </c>
      <c r="AH62" s="253">
        <v>0</v>
      </c>
      <c r="AI62" s="253">
        <v>0</v>
      </c>
      <c r="AJ62" s="253">
        <v>0</v>
      </c>
      <c r="AK62" s="253">
        <v>0</v>
      </c>
      <c r="AL62" s="253">
        <v>0</v>
      </c>
      <c r="AM62" s="253">
        <v>0</v>
      </c>
      <c r="AN62" s="253">
        <v>0</v>
      </c>
      <c r="AO62" s="253">
        <v>0</v>
      </c>
      <c r="AP62" s="526">
        <v>0</v>
      </c>
      <c r="AQ62" s="655">
        <f t="shared" si="45"/>
        <v>0</v>
      </c>
      <c r="AR62" s="253">
        <v>0</v>
      </c>
      <c r="AS62" s="253">
        <v>0</v>
      </c>
      <c r="AT62" s="253">
        <v>0</v>
      </c>
      <c r="AU62" s="253">
        <v>0</v>
      </c>
      <c r="AV62" s="253">
        <v>0</v>
      </c>
      <c r="AW62" s="253">
        <v>0</v>
      </c>
      <c r="AX62" s="253">
        <v>0</v>
      </c>
      <c r="AY62" s="253">
        <v>0</v>
      </c>
      <c r="AZ62" s="253">
        <v>0</v>
      </c>
      <c r="BA62" s="253">
        <v>0</v>
      </c>
      <c r="BB62" s="526">
        <v>0</v>
      </c>
      <c r="BC62" s="895">
        <v>0</v>
      </c>
      <c r="BD62" s="655">
        <f t="shared" si="46"/>
        <v>0</v>
      </c>
      <c r="BE62" s="658">
        <f t="shared" si="47"/>
        <v>0</v>
      </c>
      <c r="BF62" s="658">
        <f t="shared" si="48"/>
        <v>0</v>
      </c>
      <c r="BG62" s="658">
        <f t="shared" si="49"/>
        <v>0</v>
      </c>
      <c r="BH62" s="658">
        <f t="shared" si="50"/>
        <v>0</v>
      </c>
      <c r="BI62" s="658">
        <f t="shared" si="51"/>
        <v>0</v>
      </c>
      <c r="BJ62" s="658">
        <f t="shared" si="52"/>
        <v>0</v>
      </c>
      <c r="BK62" s="658">
        <f t="shared" si="53"/>
        <v>0</v>
      </c>
      <c r="BL62" s="658">
        <f t="shared" si="54"/>
        <v>0</v>
      </c>
      <c r="BM62" s="658">
        <f t="shared" si="55"/>
        <v>0</v>
      </c>
      <c r="BN62" s="658">
        <f t="shared" si="56"/>
        <v>0</v>
      </c>
      <c r="BO62" s="659">
        <f t="shared" si="57"/>
        <v>0</v>
      </c>
    </row>
    <row r="63" spans="1:67" ht="15.75" thickBot="1" x14ac:dyDescent="0.3">
      <c r="A63" s="1541"/>
      <c r="B63" s="660" t="s">
        <v>460</v>
      </c>
      <c r="C63" s="661" t="s">
        <v>36</v>
      </c>
      <c r="D63" s="662">
        <f>SUM(D59:D62)</f>
        <v>2</v>
      </c>
      <c r="E63" s="662">
        <f>SUM(E59:E62)</f>
        <v>1</v>
      </c>
      <c r="F63" s="974">
        <f t="shared" si="1"/>
        <v>0.5</v>
      </c>
      <c r="G63" s="689">
        <f t="shared" si="42"/>
        <v>2287.4100000000008</v>
      </c>
      <c r="H63" s="663">
        <f>SUM(H59:H62)</f>
        <v>2190.9400000000005</v>
      </c>
      <c r="I63" s="663">
        <f t="shared" ref="I63:R63" si="70">SUM(I59:I62)</f>
        <v>70.789999999999935</v>
      </c>
      <c r="J63" s="663">
        <f t="shared" si="70"/>
        <v>12.839999999999975</v>
      </c>
      <c r="K63" s="663">
        <f t="shared" si="70"/>
        <v>12.839999999999975</v>
      </c>
      <c r="L63" s="663">
        <f t="shared" si="70"/>
        <v>0</v>
      </c>
      <c r="M63" s="663">
        <f t="shared" si="70"/>
        <v>0</v>
      </c>
      <c r="N63" s="663">
        <f t="shared" si="70"/>
        <v>0</v>
      </c>
      <c r="O63" s="663">
        <f t="shared" si="70"/>
        <v>0</v>
      </c>
      <c r="P63" s="663">
        <f t="shared" si="70"/>
        <v>0</v>
      </c>
      <c r="Q63" s="663">
        <f t="shared" si="70"/>
        <v>0</v>
      </c>
      <c r="R63" s="891">
        <f t="shared" si="70"/>
        <v>0</v>
      </c>
      <c r="S63" s="689">
        <f t="shared" si="43"/>
        <v>1672.4899999999989</v>
      </c>
      <c r="T63" s="663">
        <f t="shared" ref="T63:AD63" si="71">SUM(T59:T62)</f>
        <v>1581.829999999999</v>
      </c>
      <c r="U63" s="663">
        <f t="shared" si="71"/>
        <v>45.109999999999992</v>
      </c>
      <c r="V63" s="663">
        <f t="shared" si="71"/>
        <v>25.209999999999994</v>
      </c>
      <c r="W63" s="663">
        <f t="shared" si="71"/>
        <v>20.339999999999989</v>
      </c>
      <c r="X63" s="663">
        <f t="shared" si="71"/>
        <v>0</v>
      </c>
      <c r="Y63" s="663">
        <f t="shared" si="71"/>
        <v>0</v>
      </c>
      <c r="Z63" s="663">
        <f t="shared" si="71"/>
        <v>0</v>
      </c>
      <c r="AA63" s="663">
        <f t="shared" si="71"/>
        <v>0</v>
      </c>
      <c r="AB63" s="663">
        <f>SUM(AB59:AB62)</f>
        <v>0</v>
      </c>
      <c r="AC63" s="663">
        <f t="shared" si="71"/>
        <v>0</v>
      </c>
      <c r="AD63" s="891">
        <f t="shared" si="71"/>
        <v>0</v>
      </c>
      <c r="AE63" s="689">
        <f t="shared" si="44"/>
        <v>2082.5799999999977</v>
      </c>
      <c r="AF63" s="663">
        <f t="shared" ref="AF63:AP63" si="72">SUM(AF59:AF62)</f>
        <v>2069.8999999999978</v>
      </c>
      <c r="AG63" s="663">
        <f t="shared" si="72"/>
        <v>12.680000000000007</v>
      </c>
      <c r="AH63" s="663">
        <f t="shared" si="72"/>
        <v>0</v>
      </c>
      <c r="AI63" s="663">
        <f t="shared" si="72"/>
        <v>0</v>
      </c>
      <c r="AJ63" s="663">
        <f t="shared" si="72"/>
        <v>0</v>
      </c>
      <c r="AK63" s="663">
        <f t="shared" si="72"/>
        <v>0</v>
      </c>
      <c r="AL63" s="663">
        <f t="shared" si="72"/>
        <v>0</v>
      </c>
      <c r="AM63" s="663">
        <f t="shared" si="72"/>
        <v>0</v>
      </c>
      <c r="AN63" s="663">
        <f>SUM(AN59:AN62)</f>
        <v>0</v>
      </c>
      <c r="AO63" s="663">
        <f t="shared" si="72"/>
        <v>0</v>
      </c>
      <c r="AP63" s="891">
        <f t="shared" si="72"/>
        <v>0</v>
      </c>
      <c r="AQ63" s="689">
        <f t="shared" si="45"/>
        <v>1777.5699999999988</v>
      </c>
      <c r="AR63" s="663">
        <f t="shared" ref="AR63:BC63" si="73">SUM(AR59:AR62)</f>
        <v>1665.9899999999989</v>
      </c>
      <c r="AS63" s="663">
        <f t="shared" si="73"/>
        <v>111.57999999999998</v>
      </c>
      <c r="AT63" s="663">
        <f t="shared" si="73"/>
        <v>0</v>
      </c>
      <c r="AU63" s="663">
        <f t="shared" si="73"/>
        <v>0</v>
      </c>
      <c r="AV63" s="663">
        <f t="shared" si="73"/>
        <v>0</v>
      </c>
      <c r="AW63" s="663">
        <f t="shared" si="73"/>
        <v>0</v>
      </c>
      <c r="AX63" s="663">
        <f t="shared" si="73"/>
        <v>0</v>
      </c>
      <c r="AY63" s="663">
        <f t="shared" si="73"/>
        <v>0</v>
      </c>
      <c r="AZ63" s="663">
        <f>SUM(AZ59:AZ62)</f>
        <v>0</v>
      </c>
      <c r="BA63" s="663">
        <f t="shared" si="73"/>
        <v>0</v>
      </c>
      <c r="BB63" s="891">
        <f t="shared" si="73"/>
        <v>0</v>
      </c>
      <c r="BC63" s="664">
        <f t="shared" si="73"/>
        <v>0</v>
      </c>
      <c r="BD63" s="655">
        <f t="shared" si="46"/>
        <v>7820.0499999999965</v>
      </c>
      <c r="BE63" s="665">
        <f t="shared" si="47"/>
        <v>7508.6599999999962</v>
      </c>
      <c r="BF63" s="665">
        <f t="shared" si="48"/>
        <v>240.15999999999991</v>
      </c>
      <c r="BG63" s="665">
        <f t="shared" si="49"/>
        <v>38.049999999999969</v>
      </c>
      <c r="BH63" s="665">
        <f t="shared" si="50"/>
        <v>33.179999999999964</v>
      </c>
      <c r="BI63" s="665">
        <f t="shared" si="51"/>
        <v>0</v>
      </c>
      <c r="BJ63" s="665">
        <f t="shared" si="52"/>
        <v>0</v>
      </c>
      <c r="BK63" s="665">
        <f t="shared" si="53"/>
        <v>0</v>
      </c>
      <c r="BL63" s="665">
        <f t="shared" si="54"/>
        <v>0</v>
      </c>
      <c r="BM63" s="665">
        <f t="shared" si="55"/>
        <v>0</v>
      </c>
      <c r="BN63" s="665">
        <f t="shared" si="56"/>
        <v>0</v>
      </c>
      <c r="BO63" s="666">
        <f t="shared" si="57"/>
        <v>0</v>
      </c>
    </row>
    <row r="64" spans="1:67" x14ac:dyDescent="0.25">
      <c r="A64" s="1524" t="s">
        <v>1037</v>
      </c>
      <c r="B64" s="514" t="s">
        <v>118</v>
      </c>
      <c r="C64" s="524" t="s">
        <v>827</v>
      </c>
      <c r="D64" s="653">
        <v>63</v>
      </c>
      <c r="E64" s="653">
        <v>48</v>
      </c>
      <c r="F64" s="973">
        <f t="shared" si="1"/>
        <v>0.76190476190476186</v>
      </c>
      <c r="G64" s="655">
        <f t="shared" si="42"/>
        <v>74344.409999999742</v>
      </c>
      <c r="H64" s="253">
        <v>63954.429999999746</v>
      </c>
      <c r="I64" s="253">
        <v>3841.62</v>
      </c>
      <c r="J64" s="253">
        <v>4255.510000000002</v>
      </c>
      <c r="K64" s="253">
        <v>851.80000000000018</v>
      </c>
      <c r="L64" s="253">
        <v>0</v>
      </c>
      <c r="M64" s="253">
        <v>1046.05</v>
      </c>
      <c r="N64" s="253">
        <v>0</v>
      </c>
      <c r="O64" s="253">
        <v>16.399999999999991</v>
      </c>
      <c r="P64" s="253">
        <v>378.6</v>
      </c>
      <c r="Q64" s="253">
        <v>0</v>
      </c>
      <c r="R64" s="526">
        <v>0</v>
      </c>
      <c r="S64" s="655">
        <f t="shared" si="43"/>
        <v>66909.999999999898</v>
      </c>
      <c r="T64" s="253">
        <v>56964.059999999903</v>
      </c>
      <c r="U64" s="253">
        <v>3049.8099999999986</v>
      </c>
      <c r="V64" s="253">
        <v>4762.7700000000004</v>
      </c>
      <c r="W64" s="253">
        <v>623.2399999999999</v>
      </c>
      <c r="X64" s="253">
        <v>0</v>
      </c>
      <c r="Y64" s="253">
        <v>938.70000000000016</v>
      </c>
      <c r="Z64" s="253">
        <v>0</v>
      </c>
      <c r="AA64" s="253">
        <v>0</v>
      </c>
      <c r="AB64" s="253">
        <v>571.41999999999996</v>
      </c>
      <c r="AC64" s="253">
        <v>0</v>
      </c>
      <c r="AD64" s="526">
        <v>0</v>
      </c>
      <c r="AE64" s="655">
        <f t="shared" si="44"/>
        <v>70418.469999999987</v>
      </c>
      <c r="AF64" s="253">
        <v>59122.229999999989</v>
      </c>
      <c r="AG64" s="253">
        <v>3742.5600000000004</v>
      </c>
      <c r="AH64" s="253">
        <v>5126.32</v>
      </c>
      <c r="AI64" s="253">
        <v>1218.1099999999999</v>
      </c>
      <c r="AJ64" s="253">
        <v>0</v>
      </c>
      <c r="AK64" s="253">
        <v>1055.8099999999997</v>
      </c>
      <c r="AL64" s="253">
        <v>0</v>
      </c>
      <c r="AM64" s="253">
        <v>24.449999999999989</v>
      </c>
      <c r="AN64" s="253">
        <v>128.99</v>
      </c>
      <c r="AO64" s="253">
        <v>0</v>
      </c>
      <c r="AP64" s="526">
        <v>0</v>
      </c>
      <c r="AQ64" s="655">
        <f t="shared" si="45"/>
        <v>65592.139999999694</v>
      </c>
      <c r="AR64" s="253">
        <v>56025.929999999709</v>
      </c>
      <c r="AS64" s="253">
        <v>3954.9099999999994</v>
      </c>
      <c r="AT64" s="253">
        <v>3582.5199999999986</v>
      </c>
      <c r="AU64" s="253">
        <v>519.2399999999999</v>
      </c>
      <c r="AV64" s="253">
        <v>0</v>
      </c>
      <c r="AW64" s="253">
        <v>1088.31</v>
      </c>
      <c r="AX64" s="253">
        <v>0</v>
      </c>
      <c r="AY64" s="253">
        <v>20.5</v>
      </c>
      <c r="AZ64" s="253">
        <v>400.7299999999999</v>
      </c>
      <c r="BA64" s="253">
        <v>0</v>
      </c>
      <c r="BB64" s="526">
        <v>0</v>
      </c>
      <c r="BC64" s="895">
        <v>0</v>
      </c>
      <c r="BD64" s="690">
        <f t="shared" si="46"/>
        <v>277265.01999999932</v>
      </c>
      <c r="BE64" s="656">
        <f t="shared" si="47"/>
        <v>236066.64999999932</v>
      </c>
      <c r="BF64" s="656">
        <f t="shared" si="48"/>
        <v>14588.899999999998</v>
      </c>
      <c r="BG64" s="656">
        <f t="shared" si="49"/>
        <v>17727.120000000003</v>
      </c>
      <c r="BH64" s="656">
        <f t="shared" si="50"/>
        <v>3212.3899999999994</v>
      </c>
      <c r="BI64" s="656">
        <f t="shared" si="51"/>
        <v>0</v>
      </c>
      <c r="BJ64" s="656">
        <f t="shared" si="52"/>
        <v>4128.869999999999</v>
      </c>
      <c r="BK64" s="656">
        <f t="shared" si="53"/>
        <v>0</v>
      </c>
      <c r="BL64" s="656">
        <f t="shared" si="54"/>
        <v>61.34999999999998</v>
      </c>
      <c r="BM64" s="656">
        <f t="shared" si="55"/>
        <v>1479.7399999999998</v>
      </c>
      <c r="BN64" s="656">
        <f t="shared" si="56"/>
        <v>0</v>
      </c>
      <c r="BO64" s="657">
        <f t="shared" si="57"/>
        <v>0</v>
      </c>
    </row>
    <row r="65" spans="1:67" x14ac:dyDescent="0.25">
      <c r="A65" s="1524"/>
      <c r="B65" s="514" t="s">
        <v>55</v>
      </c>
      <c r="C65" s="524" t="s">
        <v>828</v>
      </c>
      <c r="D65" s="653">
        <v>0</v>
      </c>
      <c r="E65" s="653">
        <v>0</v>
      </c>
      <c r="F65" s="973" t="str">
        <f t="shared" si="1"/>
        <v/>
      </c>
      <c r="G65" s="655">
        <f t="shared" si="42"/>
        <v>0</v>
      </c>
      <c r="H65" s="253">
        <v>0</v>
      </c>
      <c r="I65" s="253">
        <v>0</v>
      </c>
      <c r="J65" s="253">
        <v>0</v>
      </c>
      <c r="K65" s="253">
        <v>0</v>
      </c>
      <c r="L65" s="253">
        <v>0</v>
      </c>
      <c r="M65" s="253">
        <v>0</v>
      </c>
      <c r="N65" s="253">
        <v>0</v>
      </c>
      <c r="O65" s="253">
        <v>0</v>
      </c>
      <c r="P65" s="253">
        <v>0</v>
      </c>
      <c r="Q65" s="253">
        <v>0</v>
      </c>
      <c r="R65" s="526">
        <v>0</v>
      </c>
      <c r="S65" s="655">
        <f t="shared" si="43"/>
        <v>0</v>
      </c>
      <c r="T65" s="253">
        <v>0</v>
      </c>
      <c r="U65" s="253">
        <v>0</v>
      </c>
      <c r="V65" s="253">
        <v>0</v>
      </c>
      <c r="W65" s="253">
        <v>0</v>
      </c>
      <c r="X65" s="253">
        <v>0</v>
      </c>
      <c r="Y65" s="253">
        <v>0</v>
      </c>
      <c r="Z65" s="253">
        <v>0</v>
      </c>
      <c r="AA65" s="253">
        <v>0</v>
      </c>
      <c r="AB65" s="253">
        <v>0</v>
      </c>
      <c r="AC65" s="253">
        <v>0</v>
      </c>
      <c r="AD65" s="526">
        <v>0</v>
      </c>
      <c r="AE65" s="655">
        <f t="shared" si="44"/>
        <v>0</v>
      </c>
      <c r="AF65" s="253">
        <v>0</v>
      </c>
      <c r="AG65" s="253">
        <v>0</v>
      </c>
      <c r="AH65" s="253">
        <v>0</v>
      </c>
      <c r="AI65" s="253">
        <v>0</v>
      </c>
      <c r="AJ65" s="253">
        <v>0</v>
      </c>
      <c r="AK65" s="253">
        <v>0</v>
      </c>
      <c r="AL65" s="253">
        <v>0</v>
      </c>
      <c r="AM65" s="253">
        <v>0</v>
      </c>
      <c r="AN65" s="253">
        <v>0</v>
      </c>
      <c r="AO65" s="253">
        <v>0</v>
      </c>
      <c r="AP65" s="526">
        <v>0</v>
      </c>
      <c r="AQ65" s="655">
        <f t="shared" si="45"/>
        <v>0</v>
      </c>
      <c r="AR65" s="253">
        <v>0</v>
      </c>
      <c r="AS65" s="253">
        <v>0</v>
      </c>
      <c r="AT65" s="253">
        <v>0</v>
      </c>
      <c r="AU65" s="253">
        <v>0</v>
      </c>
      <c r="AV65" s="253">
        <v>0</v>
      </c>
      <c r="AW65" s="253">
        <v>0</v>
      </c>
      <c r="AX65" s="253">
        <v>0</v>
      </c>
      <c r="AY65" s="253">
        <v>0</v>
      </c>
      <c r="AZ65" s="253">
        <v>0</v>
      </c>
      <c r="BA65" s="253">
        <v>0</v>
      </c>
      <c r="BB65" s="526">
        <v>0</v>
      </c>
      <c r="BC65" s="895">
        <v>0</v>
      </c>
      <c r="BD65" s="655">
        <f t="shared" si="46"/>
        <v>0</v>
      </c>
      <c r="BE65" s="658">
        <f t="shared" si="47"/>
        <v>0</v>
      </c>
      <c r="BF65" s="658">
        <f t="shared" si="48"/>
        <v>0</v>
      </c>
      <c r="BG65" s="658">
        <f t="shared" si="49"/>
        <v>0</v>
      </c>
      <c r="BH65" s="658">
        <f t="shared" si="50"/>
        <v>0</v>
      </c>
      <c r="BI65" s="658">
        <f t="shared" si="51"/>
        <v>0</v>
      </c>
      <c r="BJ65" s="658">
        <f t="shared" si="52"/>
        <v>0</v>
      </c>
      <c r="BK65" s="658">
        <f t="shared" si="53"/>
        <v>0</v>
      </c>
      <c r="BL65" s="658">
        <f t="shared" si="54"/>
        <v>0</v>
      </c>
      <c r="BM65" s="658">
        <f t="shared" si="55"/>
        <v>0</v>
      </c>
      <c r="BN65" s="658">
        <f t="shared" si="56"/>
        <v>0</v>
      </c>
      <c r="BO65" s="659">
        <f t="shared" si="57"/>
        <v>0</v>
      </c>
    </row>
    <row r="66" spans="1:67" x14ac:dyDescent="0.25">
      <c r="A66" s="1524"/>
      <c r="B66" s="514" t="s">
        <v>56</v>
      </c>
      <c r="C66" s="524" t="s">
        <v>829</v>
      </c>
      <c r="D66" s="653">
        <v>0</v>
      </c>
      <c r="E66" s="653">
        <v>0</v>
      </c>
      <c r="F66" s="973" t="str">
        <f t="shared" si="1"/>
        <v/>
      </c>
      <c r="G66" s="655">
        <f t="shared" si="42"/>
        <v>0</v>
      </c>
      <c r="H66" s="253">
        <v>0</v>
      </c>
      <c r="I66" s="253">
        <v>0</v>
      </c>
      <c r="J66" s="253">
        <v>0</v>
      </c>
      <c r="K66" s="253">
        <v>0</v>
      </c>
      <c r="L66" s="253">
        <v>0</v>
      </c>
      <c r="M66" s="253">
        <v>0</v>
      </c>
      <c r="N66" s="253">
        <v>0</v>
      </c>
      <c r="O66" s="253">
        <v>0</v>
      </c>
      <c r="P66" s="253">
        <v>0</v>
      </c>
      <c r="Q66" s="253">
        <v>0</v>
      </c>
      <c r="R66" s="526">
        <v>0</v>
      </c>
      <c r="S66" s="655">
        <f t="shared" si="43"/>
        <v>0</v>
      </c>
      <c r="T66" s="253">
        <v>0</v>
      </c>
      <c r="U66" s="253">
        <v>0</v>
      </c>
      <c r="V66" s="253">
        <v>0</v>
      </c>
      <c r="W66" s="253">
        <v>0</v>
      </c>
      <c r="X66" s="253">
        <v>0</v>
      </c>
      <c r="Y66" s="253">
        <v>0</v>
      </c>
      <c r="Z66" s="253">
        <v>0</v>
      </c>
      <c r="AA66" s="253">
        <v>0</v>
      </c>
      <c r="AB66" s="253">
        <v>0</v>
      </c>
      <c r="AC66" s="253">
        <v>0</v>
      </c>
      <c r="AD66" s="526">
        <v>0</v>
      </c>
      <c r="AE66" s="655">
        <f t="shared" si="44"/>
        <v>0</v>
      </c>
      <c r="AF66" s="253">
        <v>0</v>
      </c>
      <c r="AG66" s="253">
        <v>0</v>
      </c>
      <c r="AH66" s="253">
        <v>0</v>
      </c>
      <c r="AI66" s="253">
        <v>0</v>
      </c>
      <c r="AJ66" s="253">
        <v>0</v>
      </c>
      <c r="AK66" s="253">
        <v>0</v>
      </c>
      <c r="AL66" s="253">
        <v>0</v>
      </c>
      <c r="AM66" s="253">
        <v>0</v>
      </c>
      <c r="AN66" s="253">
        <v>0</v>
      </c>
      <c r="AO66" s="253">
        <v>0</v>
      </c>
      <c r="AP66" s="526">
        <v>0</v>
      </c>
      <c r="AQ66" s="655">
        <f t="shared" si="45"/>
        <v>0</v>
      </c>
      <c r="AR66" s="253">
        <v>0</v>
      </c>
      <c r="AS66" s="253">
        <v>0</v>
      </c>
      <c r="AT66" s="253">
        <v>0</v>
      </c>
      <c r="AU66" s="253">
        <v>0</v>
      </c>
      <c r="AV66" s="253">
        <v>0</v>
      </c>
      <c r="AW66" s="253">
        <v>0</v>
      </c>
      <c r="AX66" s="253">
        <v>0</v>
      </c>
      <c r="AY66" s="253">
        <v>0</v>
      </c>
      <c r="AZ66" s="253">
        <v>0</v>
      </c>
      <c r="BA66" s="253">
        <v>0</v>
      </c>
      <c r="BB66" s="526">
        <v>0</v>
      </c>
      <c r="BC66" s="895">
        <v>0</v>
      </c>
      <c r="BD66" s="655">
        <f t="shared" si="46"/>
        <v>0</v>
      </c>
      <c r="BE66" s="658">
        <f t="shared" si="47"/>
        <v>0</v>
      </c>
      <c r="BF66" s="658">
        <f t="shared" si="48"/>
        <v>0</v>
      </c>
      <c r="BG66" s="658">
        <f t="shared" si="49"/>
        <v>0</v>
      </c>
      <c r="BH66" s="658">
        <f t="shared" si="50"/>
        <v>0</v>
      </c>
      <c r="BI66" s="658">
        <f t="shared" si="51"/>
        <v>0</v>
      </c>
      <c r="BJ66" s="658">
        <f t="shared" si="52"/>
        <v>0</v>
      </c>
      <c r="BK66" s="658">
        <f t="shared" si="53"/>
        <v>0</v>
      </c>
      <c r="BL66" s="658">
        <f t="shared" si="54"/>
        <v>0</v>
      </c>
      <c r="BM66" s="658">
        <f t="shared" si="55"/>
        <v>0</v>
      </c>
      <c r="BN66" s="658">
        <f t="shared" si="56"/>
        <v>0</v>
      </c>
      <c r="BO66" s="659">
        <f t="shared" si="57"/>
        <v>0</v>
      </c>
    </row>
    <row r="67" spans="1:67" x14ac:dyDescent="0.25">
      <c r="A67" s="1524"/>
      <c r="B67" s="514" t="s">
        <v>119</v>
      </c>
      <c r="C67" s="524" t="s">
        <v>830</v>
      </c>
      <c r="D67" s="653">
        <v>0</v>
      </c>
      <c r="E67" s="653">
        <v>0</v>
      </c>
      <c r="F67" s="973" t="str">
        <f t="shared" si="1"/>
        <v/>
      </c>
      <c r="G67" s="655">
        <f t="shared" si="42"/>
        <v>0</v>
      </c>
      <c r="H67" s="253">
        <v>0</v>
      </c>
      <c r="I67" s="253">
        <v>0</v>
      </c>
      <c r="J67" s="253">
        <v>0</v>
      </c>
      <c r="K67" s="253">
        <v>0</v>
      </c>
      <c r="L67" s="253">
        <v>0</v>
      </c>
      <c r="M67" s="253">
        <v>0</v>
      </c>
      <c r="N67" s="253">
        <v>0</v>
      </c>
      <c r="O67" s="253">
        <v>0</v>
      </c>
      <c r="P67" s="253">
        <v>0</v>
      </c>
      <c r="Q67" s="253">
        <v>0</v>
      </c>
      <c r="R67" s="526">
        <v>0</v>
      </c>
      <c r="S67" s="655">
        <f t="shared" si="43"/>
        <v>0</v>
      </c>
      <c r="T67" s="253">
        <v>0</v>
      </c>
      <c r="U67" s="253">
        <v>0</v>
      </c>
      <c r="V67" s="253">
        <v>0</v>
      </c>
      <c r="W67" s="253">
        <v>0</v>
      </c>
      <c r="X67" s="253">
        <v>0</v>
      </c>
      <c r="Y67" s="253">
        <v>0</v>
      </c>
      <c r="Z67" s="253">
        <v>0</v>
      </c>
      <c r="AA67" s="253">
        <v>0</v>
      </c>
      <c r="AB67" s="253">
        <v>0</v>
      </c>
      <c r="AC67" s="253">
        <v>0</v>
      </c>
      <c r="AD67" s="526">
        <v>0</v>
      </c>
      <c r="AE67" s="655">
        <f t="shared" si="44"/>
        <v>0</v>
      </c>
      <c r="AF67" s="253">
        <v>0</v>
      </c>
      <c r="AG67" s="253">
        <v>0</v>
      </c>
      <c r="AH67" s="253">
        <v>0</v>
      </c>
      <c r="AI67" s="253">
        <v>0</v>
      </c>
      <c r="AJ67" s="253">
        <v>0</v>
      </c>
      <c r="AK67" s="253">
        <v>0</v>
      </c>
      <c r="AL67" s="253">
        <v>0</v>
      </c>
      <c r="AM67" s="253">
        <v>0</v>
      </c>
      <c r="AN67" s="253">
        <v>0</v>
      </c>
      <c r="AO67" s="253">
        <v>0</v>
      </c>
      <c r="AP67" s="526">
        <v>0</v>
      </c>
      <c r="AQ67" s="655">
        <f t="shared" si="45"/>
        <v>0</v>
      </c>
      <c r="AR67" s="253">
        <v>0</v>
      </c>
      <c r="AS67" s="253">
        <v>0</v>
      </c>
      <c r="AT67" s="253">
        <v>0</v>
      </c>
      <c r="AU67" s="253">
        <v>0</v>
      </c>
      <c r="AV67" s="253">
        <v>0</v>
      </c>
      <c r="AW67" s="253">
        <v>0</v>
      </c>
      <c r="AX67" s="253">
        <v>0</v>
      </c>
      <c r="AY67" s="253">
        <v>0</v>
      </c>
      <c r="AZ67" s="253">
        <v>0</v>
      </c>
      <c r="BA67" s="253">
        <v>0</v>
      </c>
      <c r="BB67" s="526">
        <v>0</v>
      </c>
      <c r="BC67" s="895">
        <v>0</v>
      </c>
      <c r="BD67" s="655">
        <f t="shared" si="46"/>
        <v>0</v>
      </c>
      <c r="BE67" s="658">
        <f t="shared" si="47"/>
        <v>0</v>
      </c>
      <c r="BF67" s="658">
        <f t="shared" si="48"/>
        <v>0</v>
      </c>
      <c r="BG67" s="658">
        <f t="shared" si="49"/>
        <v>0</v>
      </c>
      <c r="BH67" s="658">
        <f t="shared" si="50"/>
        <v>0</v>
      </c>
      <c r="BI67" s="658">
        <f t="shared" si="51"/>
        <v>0</v>
      </c>
      <c r="BJ67" s="658">
        <f t="shared" si="52"/>
        <v>0</v>
      </c>
      <c r="BK67" s="658">
        <f t="shared" si="53"/>
        <v>0</v>
      </c>
      <c r="BL67" s="658">
        <f t="shared" si="54"/>
        <v>0</v>
      </c>
      <c r="BM67" s="658">
        <f t="shared" si="55"/>
        <v>0</v>
      </c>
      <c r="BN67" s="658">
        <f t="shared" si="56"/>
        <v>0</v>
      </c>
      <c r="BO67" s="659">
        <f t="shared" si="57"/>
        <v>0</v>
      </c>
    </row>
    <row r="68" spans="1:67" ht="15.75" thickBot="1" x14ac:dyDescent="0.3">
      <c r="A68" s="1541"/>
      <c r="B68" s="660" t="s">
        <v>120</v>
      </c>
      <c r="C68" s="661" t="s">
        <v>36</v>
      </c>
      <c r="D68" s="662">
        <f>SUM(D64:D67)</f>
        <v>63</v>
      </c>
      <c r="E68" s="662">
        <f>SUM(E64:E67)</f>
        <v>48</v>
      </c>
      <c r="F68" s="974">
        <f t="shared" si="1"/>
        <v>0.76190476190476186</v>
      </c>
      <c r="G68" s="689">
        <f t="shared" si="42"/>
        <v>74344.409999999742</v>
      </c>
      <c r="H68" s="663">
        <f>SUM(H64:H67)</f>
        <v>63954.429999999746</v>
      </c>
      <c r="I68" s="663">
        <f t="shared" ref="I68:R68" si="74">SUM(I64:I67)</f>
        <v>3841.62</v>
      </c>
      <c r="J68" s="663">
        <f t="shared" si="74"/>
        <v>4255.510000000002</v>
      </c>
      <c r="K68" s="663">
        <f t="shared" si="74"/>
        <v>851.80000000000018</v>
      </c>
      <c r="L68" s="663">
        <f t="shared" si="74"/>
        <v>0</v>
      </c>
      <c r="M68" s="663">
        <f t="shared" si="74"/>
        <v>1046.05</v>
      </c>
      <c r="N68" s="663">
        <f t="shared" si="74"/>
        <v>0</v>
      </c>
      <c r="O68" s="663">
        <f t="shared" si="74"/>
        <v>16.399999999999991</v>
      </c>
      <c r="P68" s="663">
        <f t="shared" si="74"/>
        <v>378.6</v>
      </c>
      <c r="Q68" s="663">
        <f t="shared" si="74"/>
        <v>0</v>
      </c>
      <c r="R68" s="891">
        <f t="shared" si="74"/>
        <v>0</v>
      </c>
      <c r="S68" s="689">
        <f t="shared" si="43"/>
        <v>66909.999999999898</v>
      </c>
      <c r="T68" s="663">
        <f t="shared" ref="T68:AD68" si="75">SUM(T64:T67)</f>
        <v>56964.059999999903</v>
      </c>
      <c r="U68" s="663">
        <f t="shared" si="75"/>
        <v>3049.8099999999986</v>
      </c>
      <c r="V68" s="663">
        <f t="shared" si="75"/>
        <v>4762.7700000000004</v>
      </c>
      <c r="W68" s="663">
        <f t="shared" si="75"/>
        <v>623.2399999999999</v>
      </c>
      <c r="X68" s="663">
        <f t="shared" si="75"/>
        <v>0</v>
      </c>
      <c r="Y68" s="663">
        <f t="shared" si="75"/>
        <v>938.70000000000016</v>
      </c>
      <c r="Z68" s="663">
        <f t="shared" si="75"/>
        <v>0</v>
      </c>
      <c r="AA68" s="663">
        <f t="shared" si="75"/>
        <v>0</v>
      </c>
      <c r="AB68" s="663">
        <f>SUM(AB64:AB67)</f>
        <v>571.41999999999996</v>
      </c>
      <c r="AC68" s="663">
        <f t="shared" si="75"/>
        <v>0</v>
      </c>
      <c r="AD68" s="891">
        <f t="shared" si="75"/>
        <v>0</v>
      </c>
      <c r="AE68" s="689">
        <f t="shared" si="44"/>
        <v>70418.469999999987</v>
      </c>
      <c r="AF68" s="663">
        <f t="shared" ref="AF68:AP68" si="76">SUM(AF64:AF67)</f>
        <v>59122.229999999989</v>
      </c>
      <c r="AG68" s="663">
        <f t="shared" si="76"/>
        <v>3742.5600000000004</v>
      </c>
      <c r="AH68" s="663">
        <f t="shared" si="76"/>
        <v>5126.32</v>
      </c>
      <c r="AI68" s="663">
        <f t="shared" si="76"/>
        <v>1218.1099999999999</v>
      </c>
      <c r="AJ68" s="663">
        <f t="shared" si="76"/>
        <v>0</v>
      </c>
      <c r="AK68" s="663">
        <f t="shared" si="76"/>
        <v>1055.8099999999997</v>
      </c>
      <c r="AL68" s="663">
        <f t="shared" si="76"/>
        <v>0</v>
      </c>
      <c r="AM68" s="663">
        <f t="shared" si="76"/>
        <v>24.449999999999989</v>
      </c>
      <c r="AN68" s="663">
        <f>SUM(AN64:AN67)</f>
        <v>128.99</v>
      </c>
      <c r="AO68" s="663">
        <f t="shared" si="76"/>
        <v>0</v>
      </c>
      <c r="AP68" s="891">
        <f t="shared" si="76"/>
        <v>0</v>
      </c>
      <c r="AQ68" s="689">
        <f t="shared" si="45"/>
        <v>65592.139999999694</v>
      </c>
      <c r="AR68" s="663">
        <f t="shared" ref="AR68:BC68" si="77">SUM(AR64:AR67)</f>
        <v>56025.929999999709</v>
      </c>
      <c r="AS68" s="663">
        <f t="shared" si="77"/>
        <v>3954.9099999999994</v>
      </c>
      <c r="AT68" s="663">
        <f t="shared" si="77"/>
        <v>3582.5199999999986</v>
      </c>
      <c r="AU68" s="663">
        <f t="shared" si="77"/>
        <v>519.2399999999999</v>
      </c>
      <c r="AV68" s="663">
        <f t="shared" si="77"/>
        <v>0</v>
      </c>
      <c r="AW68" s="663">
        <f t="shared" si="77"/>
        <v>1088.31</v>
      </c>
      <c r="AX68" s="663">
        <f t="shared" si="77"/>
        <v>0</v>
      </c>
      <c r="AY68" s="663">
        <f t="shared" si="77"/>
        <v>20.5</v>
      </c>
      <c r="AZ68" s="663">
        <f>SUM(AZ64:AZ67)</f>
        <v>400.7299999999999</v>
      </c>
      <c r="BA68" s="663">
        <f t="shared" si="77"/>
        <v>0</v>
      </c>
      <c r="BB68" s="891">
        <f t="shared" si="77"/>
        <v>0</v>
      </c>
      <c r="BC68" s="664">
        <f t="shared" si="77"/>
        <v>0</v>
      </c>
      <c r="BD68" s="655">
        <f t="shared" si="46"/>
        <v>277265.01999999932</v>
      </c>
      <c r="BE68" s="665">
        <f t="shared" si="47"/>
        <v>236066.64999999932</v>
      </c>
      <c r="BF68" s="665">
        <f t="shared" si="48"/>
        <v>14588.899999999998</v>
      </c>
      <c r="BG68" s="665">
        <f t="shared" si="49"/>
        <v>17727.120000000003</v>
      </c>
      <c r="BH68" s="665">
        <f t="shared" si="50"/>
        <v>3212.3899999999994</v>
      </c>
      <c r="BI68" s="665">
        <f t="shared" si="51"/>
        <v>0</v>
      </c>
      <c r="BJ68" s="665">
        <f t="shared" si="52"/>
        <v>4128.869999999999</v>
      </c>
      <c r="BK68" s="665">
        <f t="shared" si="53"/>
        <v>0</v>
      </c>
      <c r="BL68" s="665">
        <f t="shared" si="54"/>
        <v>61.34999999999998</v>
      </c>
      <c r="BM68" s="665">
        <f t="shared" si="55"/>
        <v>1479.7399999999998</v>
      </c>
      <c r="BN68" s="665">
        <f t="shared" si="56"/>
        <v>0</v>
      </c>
      <c r="BO68" s="666">
        <f t="shared" si="57"/>
        <v>0</v>
      </c>
    </row>
    <row r="69" spans="1:67" ht="15.75" customHeight="1" x14ac:dyDescent="0.25">
      <c r="A69" s="1524" t="s">
        <v>1060</v>
      </c>
      <c r="B69" s="514" t="s">
        <v>121</v>
      </c>
      <c r="C69" s="524" t="s">
        <v>827</v>
      </c>
      <c r="D69" s="653">
        <v>75</v>
      </c>
      <c r="E69" s="653">
        <v>65</v>
      </c>
      <c r="F69" s="973">
        <f t="shared" si="1"/>
        <v>0.8666666666666667</v>
      </c>
      <c r="G69" s="655">
        <f t="shared" si="42"/>
        <v>152805.5500000001</v>
      </c>
      <c r="H69" s="253">
        <v>123677.96000000005</v>
      </c>
      <c r="I69" s="253">
        <v>4238.4700000000021</v>
      </c>
      <c r="J69" s="253">
        <v>16207.650000000043</v>
      </c>
      <c r="K69" s="253">
        <v>702.99</v>
      </c>
      <c r="L69" s="253">
        <v>0</v>
      </c>
      <c r="M69" s="253">
        <v>3708.9500000000012</v>
      </c>
      <c r="N69" s="253">
        <v>0</v>
      </c>
      <c r="O69" s="253">
        <v>63.599999999999994</v>
      </c>
      <c r="P69" s="253">
        <v>4083.0599999999977</v>
      </c>
      <c r="Q69" s="253">
        <v>0</v>
      </c>
      <c r="R69" s="526">
        <v>122.87</v>
      </c>
      <c r="S69" s="655">
        <f t="shared" si="43"/>
        <v>135429.08999999909</v>
      </c>
      <c r="T69" s="253">
        <v>111767.19999999911</v>
      </c>
      <c r="U69" s="253">
        <v>5572.43</v>
      </c>
      <c r="V69" s="253">
        <v>12220.520000000017</v>
      </c>
      <c r="W69" s="253">
        <v>432.9199999999999</v>
      </c>
      <c r="X69" s="253">
        <v>0</v>
      </c>
      <c r="Y69" s="253">
        <v>2273.1600000000003</v>
      </c>
      <c r="Z69" s="253">
        <v>0</v>
      </c>
      <c r="AA69" s="253">
        <v>0</v>
      </c>
      <c r="AB69" s="253">
        <v>3162.8599999999988</v>
      </c>
      <c r="AC69" s="253">
        <v>0</v>
      </c>
      <c r="AD69" s="526">
        <v>0</v>
      </c>
      <c r="AE69" s="655">
        <f t="shared" si="44"/>
        <v>131002.27999999849</v>
      </c>
      <c r="AF69" s="253">
        <v>110921.6699999985</v>
      </c>
      <c r="AG69" s="253">
        <v>4333.449999999998</v>
      </c>
      <c r="AH69" s="253">
        <v>10157.769999999995</v>
      </c>
      <c r="AI69" s="253">
        <v>529.14999999999986</v>
      </c>
      <c r="AJ69" s="253">
        <v>0</v>
      </c>
      <c r="AK69" s="253">
        <v>1882.5199999999993</v>
      </c>
      <c r="AL69" s="253">
        <v>0</v>
      </c>
      <c r="AM69" s="253">
        <v>63.599999999999994</v>
      </c>
      <c r="AN69" s="253">
        <v>3114.12</v>
      </c>
      <c r="AO69" s="253">
        <v>0</v>
      </c>
      <c r="AP69" s="526">
        <v>0</v>
      </c>
      <c r="AQ69" s="655">
        <f t="shared" si="45"/>
        <v>134576.87999999864</v>
      </c>
      <c r="AR69" s="253">
        <v>114040.06999999864</v>
      </c>
      <c r="AS69" s="253">
        <v>6131.9800000000014</v>
      </c>
      <c r="AT69" s="253">
        <v>9614.6799999999985</v>
      </c>
      <c r="AU69" s="253">
        <v>302.63999999999982</v>
      </c>
      <c r="AV69" s="253">
        <v>0</v>
      </c>
      <c r="AW69" s="253">
        <v>2088.2299999999996</v>
      </c>
      <c r="AX69" s="253">
        <v>0</v>
      </c>
      <c r="AY69" s="253">
        <v>84.13</v>
      </c>
      <c r="AZ69" s="253">
        <v>2315.1500000000015</v>
      </c>
      <c r="BA69" s="253">
        <v>0</v>
      </c>
      <c r="BB69" s="526">
        <v>0</v>
      </c>
      <c r="BC69" s="895">
        <v>0</v>
      </c>
      <c r="BD69" s="690">
        <f t="shared" si="46"/>
        <v>553813.7999999962</v>
      </c>
      <c r="BE69" s="656">
        <f t="shared" si="47"/>
        <v>460406.8999999963</v>
      </c>
      <c r="BF69" s="656">
        <f t="shared" si="48"/>
        <v>20276.330000000002</v>
      </c>
      <c r="BG69" s="656">
        <f t="shared" si="49"/>
        <v>48200.620000000054</v>
      </c>
      <c r="BH69" s="656">
        <f t="shared" si="50"/>
        <v>1967.6999999999996</v>
      </c>
      <c r="BI69" s="656">
        <f t="shared" si="51"/>
        <v>0</v>
      </c>
      <c r="BJ69" s="656">
        <f t="shared" si="52"/>
        <v>9952.86</v>
      </c>
      <c r="BK69" s="656">
        <f t="shared" si="53"/>
        <v>0</v>
      </c>
      <c r="BL69" s="656">
        <f t="shared" si="54"/>
        <v>211.32999999999998</v>
      </c>
      <c r="BM69" s="656">
        <f t="shared" si="55"/>
        <v>12675.189999999999</v>
      </c>
      <c r="BN69" s="656">
        <f t="shared" si="56"/>
        <v>0</v>
      </c>
      <c r="BO69" s="657">
        <f t="shared" si="57"/>
        <v>122.87</v>
      </c>
    </row>
    <row r="70" spans="1:67" x14ac:dyDescent="0.25">
      <c r="A70" s="1524"/>
      <c r="B70" s="514" t="s">
        <v>122</v>
      </c>
      <c r="C70" s="524" t="s">
        <v>828</v>
      </c>
      <c r="D70" s="653">
        <v>0</v>
      </c>
      <c r="E70" s="653">
        <v>0</v>
      </c>
      <c r="F70" s="973" t="str">
        <f t="shared" si="1"/>
        <v/>
      </c>
      <c r="G70" s="655">
        <f t="shared" si="42"/>
        <v>0</v>
      </c>
      <c r="H70" s="253">
        <v>0</v>
      </c>
      <c r="I70" s="253">
        <v>0</v>
      </c>
      <c r="J70" s="253">
        <v>0</v>
      </c>
      <c r="K70" s="253">
        <v>0</v>
      </c>
      <c r="L70" s="253">
        <v>0</v>
      </c>
      <c r="M70" s="253">
        <v>0</v>
      </c>
      <c r="N70" s="253">
        <v>0</v>
      </c>
      <c r="O70" s="253">
        <v>0</v>
      </c>
      <c r="P70" s="253">
        <v>0</v>
      </c>
      <c r="Q70" s="253">
        <v>0</v>
      </c>
      <c r="R70" s="526">
        <v>0</v>
      </c>
      <c r="S70" s="655">
        <f t="shared" si="43"/>
        <v>0</v>
      </c>
      <c r="T70" s="253">
        <v>0</v>
      </c>
      <c r="U70" s="253">
        <v>0</v>
      </c>
      <c r="V70" s="253">
        <v>0</v>
      </c>
      <c r="W70" s="253">
        <v>0</v>
      </c>
      <c r="X70" s="253">
        <v>0</v>
      </c>
      <c r="Y70" s="253">
        <v>0</v>
      </c>
      <c r="Z70" s="253">
        <v>0</v>
      </c>
      <c r="AA70" s="253">
        <v>0</v>
      </c>
      <c r="AB70" s="253">
        <v>0</v>
      </c>
      <c r="AC70" s="253">
        <v>0</v>
      </c>
      <c r="AD70" s="526">
        <v>0</v>
      </c>
      <c r="AE70" s="655">
        <f t="shared" si="44"/>
        <v>0</v>
      </c>
      <c r="AF70" s="253">
        <v>0</v>
      </c>
      <c r="AG70" s="253">
        <v>0</v>
      </c>
      <c r="AH70" s="253">
        <v>0</v>
      </c>
      <c r="AI70" s="253">
        <v>0</v>
      </c>
      <c r="AJ70" s="253">
        <v>0</v>
      </c>
      <c r="AK70" s="253">
        <v>0</v>
      </c>
      <c r="AL70" s="253">
        <v>0</v>
      </c>
      <c r="AM70" s="253">
        <v>0</v>
      </c>
      <c r="AN70" s="253">
        <v>0</v>
      </c>
      <c r="AO70" s="253">
        <v>0</v>
      </c>
      <c r="AP70" s="526">
        <v>0</v>
      </c>
      <c r="AQ70" s="655">
        <f t="shared" si="45"/>
        <v>0</v>
      </c>
      <c r="AR70" s="253">
        <v>0</v>
      </c>
      <c r="AS70" s="253">
        <v>0</v>
      </c>
      <c r="AT70" s="253">
        <v>0</v>
      </c>
      <c r="AU70" s="253">
        <v>0</v>
      </c>
      <c r="AV70" s="253">
        <v>0</v>
      </c>
      <c r="AW70" s="253">
        <v>0</v>
      </c>
      <c r="AX70" s="253">
        <v>0</v>
      </c>
      <c r="AY70" s="253">
        <v>0</v>
      </c>
      <c r="AZ70" s="253">
        <v>0</v>
      </c>
      <c r="BA70" s="253">
        <v>0</v>
      </c>
      <c r="BB70" s="526">
        <v>0</v>
      </c>
      <c r="BC70" s="895">
        <v>0</v>
      </c>
      <c r="BD70" s="655">
        <f t="shared" si="46"/>
        <v>0</v>
      </c>
      <c r="BE70" s="658">
        <f t="shared" si="47"/>
        <v>0</v>
      </c>
      <c r="BF70" s="658">
        <f t="shared" si="48"/>
        <v>0</v>
      </c>
      <c r="BG70" s="658">
        <f t="shared" si="49"/>
        <v>0</v>
      </c>
      <c r="BH70" s="658">
        <f t="shared" si="50"/>
        <v>0</v>
      </c>
      <c r="BI70" s="658">
        <f t="shared" si="51"/>
        <v>0</v>
      </c>
      <c r="BJ70" s="658">
        <f t="shared" si="52"/>
        <v>0</v>
      </c>
      <c r="BK70" s="658">
        <f t="shared" si="53"/>
        <v>0</v>
      </c>
      <c r="BL70" s="658">
        <f t="shared" si="54"/>
        <v>0</v>
      </c>
      <c r="BM70" s="658">
        <f t="shared" si="55"/>
        <v>0</v>
      </c>
      <c r="BN70" s="658">
        <f t="shared" si="56"/>
        <v>0</v>
      </c>
      <c r="BO70" s="659">
        <f t="shared" si="57"/>
        <v>0</v>
      </c>
    </row>
    <row r="71" spans="1:67" x14ac:dyDescent="0.25">
      <c r="A71" s="1524"/>
      <c r="B71" s="514" t="s">
        <v>123</v>
      </c>
      <c r="C71" s="524" t="s">
        <v>829</v>
      </c>
      <c r="D71" s="653">
        <v>0</v>
      </c>
      <c r="E71" s="653">
        <v>0</v>
      </c>
      <c r="F71" s="973" t="str">
        <f t="shared" si="1"/>
        <v/>
      </c>
      <c r="G71" s="655">
        <f t="shared" si="42"/>
        <v>0</v>
      </c>
      <c r="H71" s="253">
        <v>0</v>
      </c>
      <c r="I71" s="253">
        <v>0</v>
      </c>
      <c r="J71" s="253">
        <v>0</v>
      </c>
      <c r="K71" s="253">
        <v>0</v>
      </c>
      <c r="L71" s="253">
        <v>0</v>
      </c>
      <c r="M71" s="253">
        <v>0</v>
      </c>
      <c r="N71" s="253">
        <v>0</v>
      </c>
      <c r="O71" s="253">
        <v>0</v>
      </c>
      <c r="P71" s="253">
        <v>0</v>
      </c>
      <c r="Q71" s="253">
        <v>0</v>
      </c>
      <c r="R71" s="526">
        <v>0</v>
      </c>
      <c r="S71" s="655">
        <f t="shared" si="43"/>
        <v>0</v>
      </c>
      <c r="T71" s="253">
        <v>0</v>
      </c>
      <c r="U71" s="253">
        <v>0</v>
      </c>
      <c r="V71" s="253">
        <v>0</v>
      </c>
      <c r="W71" s="253">
        <v>0</v>
      </c>
      <c r="X71" s="253">
        <v>0</v>
      </c>
      <c r="Y71" s="253">
        <v>0</v>
      </c>
      <c r="Z71" s="253">
        <v>0</v>
      </c>
      <c r="AA71" s="253">
        <v>0</v>
      </c>
      <c r="AB71" s="253">
        <v>0</v>
      </c>
      <c r="AC71" s="253">
        <v>0</v>
      </c>
      <c r="AD71" s="526">
        <v>0</v>
      </c>
      <c r="AE71" s="655">
        <f t="shared" si="44"/>
        <v>0</v>
      </c>
      <c r="AF71" s="253">
        <v>0</v>
      </c>
      <c r="AG71" s="253">
        <v>0</v>
      </c>
      <c r="AH71" s="253">
        <v>0</v>
      </c>
      <c r="AI71" s="253">
        <v>0</v>
      </c>
      <c r="AJ71" s="253">
        <v>0</v>
      </c>
      <c r="AK71" s="253">
        <v>0</v>
      </c>
      <c r="AL71" s="253">
        <v>0</v>
      </c>
      <c r="AM71" s="253">
        <v>0</v>
      </c>
      <c r="AN71" s="253">
        <v>0</v>
      </c>
      <c r="AO71" s="253">
        <v>0</v>
      </c>
      <c r="AP71" s="526">
        <v>0</v>
      </c>
      <c r="AQ71" s="655">
        <f t="shared" si="45"/>
        <v>0</v>
      </c>
      <c r="AR71" s="253">
        <v>0</v>
      </c>
      <c r="AS71" s="253">
        <v>0</v>
      </c>
      <c r="AT71" s="253">
        <v>0</v>
      </c>
      <c r="AU71" s="253">
        <v>0</v>
      </c>
      <c r="AV71" s="253">
        <v>0</v>
      </c>
      <c r="AW71" s="253">
        <v>0</v>
      </c>
      <c r="AX71" s="253">
        <v>0</v>
      </c>
      <c r="AY71" s="253">
        <v>0</v>
      </c>
      <c r="AZ71" s="253">
        <v>0</v>
      </c>
      <c r="BA71" s="253">
        <v>0</v>
      </c>
      <c r="BB71" s="526">
        <v>0</v>
      </c>
      <c r="BC71" s="895">
        <v>0</v>
      </c>
      <c r="BD71" s="655">
        <f t="shared" si="46"/>
        <v>0</v>
      </c>
      <c r="BE71" s="658">
        <f t="shared" si="47"/>
        <v>0</v>
      </c>
      <c r="BF71" s="658">
        <f t="shared" si="48"/>
        <v>0</v>
      </c>
      <c r="BG71" s="658">
        <f t="shared" si="49"/>
        <v>0</v>
      </c>
      <c r="BH71" s="658">
        <f t="shared" si="50"/>
        <v>0</v>
      </c>
      <c r="BI71" s="658">
        <f t="shared" si="51"/>
        <v>0</v>
      </c>
      <c r="BJ71" s="658">
        <f t="shared" si="52"/>
        <v>0</v>
      </c>
      <c r="BK71" s="658">
        <f t="shared" si="53"/>
        <v>0</v>
      </c>
      <c r="BL71" s="658">
        <f t="shared" si="54"/>
        <v>0</v>
      </c>
      <c r="BM71" s="658">
        <f t="shared" si="55"/>
        <v>0</v>
      </c>
      <c r="BN71" s="658">
        <f t="shared" si="56"/>
        <v>0</v>
      </c>
      <c r="BO71" s="659">
        <f t="shared" si="57"/>
        <v>0</v>
      </c>
    </row>
    <row r="72" spans="1:67" x14ac:dyDescent="0.25">
      <c r="A72" s="1524"/>
      <c r="B72" s="514" t="s">
        <v>124</v>
      </c>
      <c r="C72" s="524" t="s">
        <v>830</v>
      </c>
      <c r="D72" s="653">
        <v>0</v>
      </c>
      <c r="E72" s="653">
        <v>0</v>
      </c>
      <c r="F72" s="973" t="str">
        <f t="shared" si="1"/>
        <v/>
      </c>
      <c r="G72" s="655">
        <f t="shared" si="42"/>
        <v>0</v>
      </c>
      <c r="H72" s="253">
        <v>0</v>
      </c>
      <c r="I72" s="253">
        <v>0</v>
      </c>
      <c r="J72" s="253">
        <v>0</v>
      </c>
      <c r="K72" s="253">
        <v>0</v>
      </c>
      <c r="L72" s="253">
        <v>0</v>
      </c>
      <c r="M72" s="253">
        <v>0</v>
      </c>
      <c r="N72" s="253">
        <v>0</v>
      </c>
      <c r="O72" s="253">
        <v>0</v>
      </c>
      <c r="P72" s="253">
        <v>0</v>
      </c>
      <c r="Q72" s="253">
        <v>0</v>
      </c>
      <c r="R72" s="526">
        <v>0</v>
      </c>
      <c r="S72" s="655">
        <f t="shared" si="43"/>
        <v>0</v>
      </c>
      <c r="T72" s="253">
        <v>0</v>
      </c>
      <c r="U72" s="253">
        <v>0</v>
      </c>
      <c r="V72" s="253">
        <v>0</v>
      </c>
      <c r="W72" s="253">
        <v>0</v>
      </c>
      <c r="X72" s="253">
        <v>0</v>
      </c>
      <c r="Y72" s="253">
        <v>0</v>
      </c>
      <c r="Z72" s="253">
        <v>0</v>
      </c>
      <c r="AA72" s="253">
        <v>0</v>
      </c>
      <c r="AB72" s="253">
        <v>0</v>
      </c>
      <c r="AC72" s="253">
        <v>0</v>
      </c>
      <c r="AD72" s="526">
        <v>0</v>
      </c>
      <c r="AE72" s="655">
        <f t="shared" si="44"/>
        <v>0</v>
      </c>
      <c r="AF72" s="253">
        <v>0</v>
      </c>
      <c r="AG72" s="253">
        <v>0</v>
      </c>
      <c r="AH72" s="253">
        <v>0</v>
      </c>
      <c r="AI72" s="253">
        <v>0</v>
      </c>
      <c r="AJ72" s="253">
        <v>0</v>
      </c>
      <c r="AK72" s="253">
        <v>0</v>
      </c>
      <c r="AL72" s="253">
        <v>0</v>
      </c>
      <c r="AM72" s="253">
        <v>0</v>
      </c>
      <c r="AN72" s="253">
        <v>0</v>
      </c>
      <c r="AO72" s="253">
        <v>0</v>
      </c>
      <c r="AP72" s="526">
        <v>0</v>
      </c>
      <c r="AQ72" s="655">
        <f t="shared" si="45"/>
        <v>0</v>
      </c>
      <c r="AR72" s="253">
        <v>0</v>
      </c>
      <c r="AS72" s="253">
        <v>0</v>
      </c>
      <c r="AT72" s="253">
        <v>0</v>
      </c>
      <c r="AU72" s="253">
        <v>0</v>
      </c>
      <c r="AV72" s="253">
        <v>0</v>
      </c>
      <c r="AW72" s="253">
        <v>0</v>
      </c>
      <c r="AX72" s="253">
        <v>0</v>
      </c>
      <c r="AY72" s="253">
        <v>0</v>
      </c>
      <c r="AZ72" s="253">
        <v>0</v>
      </c>
      <c r="BA72" s="253">
        <v>0</v>
      </c>
      <c r="BB72" s="526">
        <v>0</v>
      </c>
      <c r="BC72" s="895">
        <v>0</v>
      </c>
      <c r="BD72" s="655">
        <f t="shared" si="46"/>
        <v>0</v>
      </c>
      <c r="BE72" s="658">
        <f t="shared" si="47"/>
        <v>0</v>
      </c>
      <c r="BF72" s="658">
        <f t="shared" si="48"/>
        <v>0</v>
      </c>
      <c r="BG72" s="658">
        <f t="shared" si="49"/>
        <v>0</v>
      </c>
      <c r="BH72" s="658">
        <f t="shared" si="50"/>
        <v>0</v>
      </c>
      <c r="BI72" s="658">
        <f t="shared" si="51"/>
        <v>0</v>
      </c>
      <c r="BJ72" s="658">
        <f t="shared" si="52"/>
        <v>0</v>
      </c>
      <c r="BK72" s="658">
        <f t="shared" si="53"/>
        <v>0</v>
      </c>
      <c r="BL72" s="658">
        <f t="shared" si="54"/>
        <v>0</v>
      </c>
      <c r="BM72" s="658">
        <f t="shared" si="55"/>
        <v>0</v>
      </c>
      <c r="BN72" s="658">
        <f t="shared" si="56"/>
        <v>0</v>
      </c>
      <c r="BO72" s="659">
        <f t="shared" si="57"/>
        <v>0</v>
      </c>
    </row>
    <row r="73" spans="1:67" ht="21.75" customHeight="1" thickBot="1" x14ac:dyDescent="0.3">
      <c r="A73" s="1541"/>
      <c r="B73" s="660" t="s">
        <v>125</v>
      </c>
      <c r="C73" s="661" t="s">
        <v>36</v>
      </c>
      <c r="D73" s="662">
        <f>SUM(D69:D72)</f>
        <v>75</v>
      </c>
      <c r="E73" s="662">
        <f>SUM(E69:E72)</f>
        <v>65</v>
      </c>
      <c r="F73" s="974">
        <f t="shared" si="1"/>
        <v>0.8666666666666667</v>
      </c>
      <c r="G73" s="689">
        <f t="shared" si="42"/>
        <v>152805.5500000001</v>
      </c>
      <c r="H73" s="663">
        <f>SUM(H69:H72)</f>
        <v>123677.96000000005</v>
      </c>
      <c r="I73" s="663">
        <f t="shared" ref="I73:R73" si="78">SUM(I69:I72)</f>
        <v>4238.4700000000021</v>
      </c>
      <c r="J73" s="663">
        <f t="shared" si="78"/>
        <v>16207.650000000043</v>
      </c>
      <c r="K73" s="663">
        <f t="shared" si="78"/>
        <v>702.99</v>
      </c>
      <c r="L73" s="663">
        <f t="shared" si="78"/>
        <v>0</v>
      </c>
      <c r="M73" s="663">
        <f t="shared" si="78"/>
        <v>3708.9500000000012</v>
      </c>
      <c r="N73" s="663">
        <f t="shared" si="78"/>
        <v>0</v>
      </c>
      <c r="O73" s="663">
        <f t="shared" si="78"/>
        <v>63.599999999999994</v>
      </c>
      <c r="P73" s="663">
        <f t="shared" si="78"/>
        <v>4083.0599999999977</v>
      </c>
      <c r="Q73" s="663">
        <f t="shared" si="78"/>
        <v>0</v>
      </c>
      <c r="R73" s="891">
        <f t="shared" si="78"/>
        <v>122.87</v>
      </c>
      <c r="S73" s="689">
        <f t="shared" si="43"/>
        <v>135429.08999999909</v>
      </c>
      <c r="T73" s="663">
        <f t="shared" ref="T73:AD73" si="79">SUM(T69:T72)</f>
        <v>111767.19999999911</v>
      </c>
      <c r="U73" s="663">
        <f t="shared" si="79"/>
        <v>5572.43</v>
      </c>
      <c r="V73" s="663">
        <f t="shared" si="79"/>
        <v>12220.520000000017</v>
      </c>
      <c r="W73" s="663">
        <f t="shared" si="79"/>
        <v>432.9199999999999</v>
      </c>
      <c r="X73" s="663">
        <f t="shared" si="79"/>
        <v>0</v>
      </c>
      <c r="Y73" s="663">
        <f t="shared" si="79"/>
        <v>2273.1600000000003</v>
      </c>
      <c r="Z73" s="663">
        <f t="shared" si="79"/>
        <v>0</v>
      </c>
      <c r="AA73" s="663">
        <f t="shared" si="79"/>
        <v>0</v>
      </c>
      <c r="AB73" s="663">
        <f>SUM(AB69:AB72)</f>
        <v>3162.8599999999988</v>
      </c>
      <c r="AC73" s="663">
        <f t="shared" si="79"/>
        <v>0</v>
      </c>
      <c r="AD73" s="891">
        <f t="shared" si="79"/>
        <v>0</v>
      </c>
      <c r="AE73" s="689">
        <f t="shared" si="44"/>
        <v>131002.27999999849</v>
      </c>
      <c r="AF73" s="663">
        <f t="shared" ref="AF73:AP73" si="80">SUM(AF69:AF72)</f>
        <v>110921.6699999985</v>
      </c>
      <c r="AG73" s="663">
        <f t="shared" si="80"/>
        <v>4333.449999999998</v>
      </c>
      <c r="AH73" s="663">
        <f t="shared" si="80"/>
        <v>10157.769999999995</v>
      </c>
      <c r="AI73" s="663">
        <f t="shared" si="80"/>
        <v>529.14999999999986</v>
      </c>
      <c r="AJ73" s="663">
        <f t="shared" si="80"/>
        <v>0</v>
      </c>
      <c r="AK73" s="663">
        <f t="shared" si="80"/>
        <v>1882.5199999999993</v>
      </c>
      <c r="AL73" s="663">
        <f t="shared" si="80"/>
        <v>0</v>
      </c>
      <c r="AM73" s="663">
        <f t="shared" si="80"/>
        <v>63.599999999999994</v>
      </c>
      <c r="AN73" s="663">
        <f>SUM(AN69:AN72)</f>
        <v>3114.12</v>
      </c>
      <c r="AO73" s="663">
        <f t="shared" si="80"/>
        <v>0</v>
      </c>
      <c r="AP73" s="891">
        <f t="shared" si="80"/>
        <v>0</v>
      </c>
      <c r="AQ73" s="689">
        <f t="shared" si="45"/>
        <v>134576.87999999864</v>
      </c>
      <c r="AR73" s="663">
        <f t="shared" ref="AR73:BC73" si="81">SUM(AR69:AR72)</f>
        <v>114040.06999999864</v>
      </c>
      <c r="AS73" s="663">
        <f t="shared" si="81"/>
        <v>6131.9800000000014</v>
      </c>
      <c r="AT73" s="663">
        <f t="shared" si="81"/>
        <v>9614.6799999999985</v>
      </c>
      <c r="AU73" s="663">
        <f t="shared" si="81"/>
        <v>302.63999999999982</v>
      </c>
      <c r="AV73" s="663">
        <f t="shared" si="81"/>
        <v>0</v>
      </c>
      <c r="AW73" s="663">
        <f t="shared" si="81"/>
        <v>2088.2299999999996</v>
      </c>
      <c r="AX73" s="663">
        <f t="shared" si="81"/>
        <v>0</v>
      </c>
      <c r="AY73" s="663">
        <f t="shared" si="81"/>
        <v>84.13</v>
      </c>
      <c r="AZ73" s="663">
        <f>SUM(AZ69:AZ72)</f>
        <v>2315.1500000000015</v>
      </c>
      <c r="BA73" s="663">
        <f t="shared" si="81"/>
        <v>0</v>
      </c>
      <c r="BB73" s="891">
        <f t="shared" si="81"/>
        <v>0</v>
      </c>
      <c r="BC73" s="664">
        <f t="shared" si="81"/>
        <v>0</v>
      </c>
      <c r="BD73" s="655">
        <f t="shared" si="46"/>
        <v>553813.7999999962</v>
      </c>
      <c r="BE73" s="665">
        <f t="shared" si="47"/>
        <v>460406.8999999963</v>
      </c>
      <c r="BF73" s="665">
        <f t="shared" si="48"/>
        <v>20276.330000000002</v>
      </c>
      <c r="BG73" s="665">
        <f t="shared" si="49"/>
        <v>48200.620000000054</v>
      </c>
      <c r="BH73" s="665">
        <f t="shared" si="50"/>
        <v>1967.6999999999996</v>
      </c>
      <c r="BI73" s="665">
        <f t="shared" si="51"/>
        <v>0</v>
      </c>
      <c r="BJ73" s="665">
        <f t="shared" si="52"/>
        <v>9952.86</v>
      </c>
      <c r="BK73" s="665">
        <f t="shared" si="53"/>
        <v>0</v>
      </c>
      <c r="BL73" s="665">
        <f t="shared" si="54"/>
        <v>211.32999999999998</v>
      </c>
      <c r="BM73" s="665">
        <f t="shared" si="55"/>
        <v>12675.189999999999</v>
      </c>
      <c r="BN73" s="665">
        <f t="shared" si="56"/>
        <v>0</v>
      </c>
      <c r="BO73" s="666">
        <f t="shared" si="57"/>
        <v>122.87</v>
      </c>
    </row>
    <row r="74" spans="1:67" x14ac:dyDescent="0.25">
      <c r="A74" s="1524" t="s">
        <v>1061</v>
      </c>
      <c r="B74" s="514" t="s">
        <v>128</v>
      </c>
      <c r="C74" s="524" t="s">
        <v>827</v>
      </c>
      <c r="D74" s="653">
        <v>73</v>
      </c>
      <c r="E74" s="653">
        <v>60</v>
      </c>
      <c r="F74" s="973">
        <f t="shared" si="1"/>
        <v>0.82191780821917804</v>
      </c>
      <c r="G74" s="655">
        <f t="shared" si="42"/>
        <v>115906.40999999983</v>
      </c>
      <c r="H74" s="253">
        <v>102783.18999999983</v>
      </c>
      <c r="I74" s="253">
        <v>3510.5799999999995</v>
      </c>
      <c r="J74" s="253">
        <v>8050.3799999999992</v>
      </c>
      <c r="K74" s="253">
        <v>104.72999999999999</v>
      </c>
      <c r="L74" s="253">
        <v>0</v>
      </c>
      <c r="M74" s="253">
        <v>1184.49</v>
      </c>
      <c r="N74" s="253">
        <v>0</v>
      </c>
      <c r="O74" s="253">
        <v>18.679999999999993</v>
      </c>
      <c r="P74" s="253">
        <v>254.35999999999996</v>
      </c>
      <c r="Q74" s="253">
        <v>0</v>
      </c>
      <c r="R74" s="526">
        <v>0</v>
      </c>
      <c r="S74" s="655">
        <f t="shared" si="43"/>
        <v>155839.57999999984</v>
      </c>
      <c r="T74" s="253">
        <v>131871.18999999986</v>
      </c>
      <c r="U74" s="253">
        <v>5348.91</v>
      </c>
      <c r="V74" s="253">
        <v>15400.929999999995</v>
      </c>
      <c r="W74" s="253">
        <v>633.74000000000012</v>
      </c>
      <c r="X74" s="253">
        <v>0</v>
      </c>
      <c r="Y74" s="253">
        <v>1395.91</v>
      </c>
      <c r="Z74" s="253">
        <v>0</v>
      </c>
      <c r="AA74" s="253">
        <v>101.97999999999999</v>
      </c>
      <c r="AB74" s="253">
        <v>688.71</v>
      </c>
      <c r="AC74" s="253">
        <v>0</v>
      </c>
      <c r="AD74" s="526">
        <v>398.20999999999987</v>
      </c>
      <c r="AE74" s="655">
        <f t="shared" si="44"/>
        <v>137928.30999999968</v>
      </c>
      <c r="AF74" s="253">
        <v>119653.46999999965</v>
      </c>
      <c r="AG74" s="253">
        <v>5744.8899999999994</v>
      </c>
      <c r="AH74" s="253">
        <v>9048.7500000000018</v>
      </c>
      <c r="AI74" s="253">
        <v>1455.6599999999999</v>
      </c>
      <c r="AJ74" s="253">
        <v>347.67000000000007</v>
      </c>
      <c r="AK74" s="253">
        <v>631.21</v>
      </c>
      <c r="AL74" s="253">
        <v>0</v>
      </c>
      <c r="AM74" s="253">
        <v>0</v>
      </c>
      <c r="AN74" s="253">
        <v>1023.18</v>
      </c>
      <c r="AO74" s="253">
        <v>0</v>
      </c>
      <c r="AP74" s="526">
        <v>23.47999999999999</v>
      </c>
      <c r="AQ74" s="655">
        <f t="shared" si="45"/>
        <v>143175.77000000008</v>
      </c>
      <c r="AR74" s="253">
        <v>131586.46000000005</v>
      </c>
      <c r="AS74" s="253">
        <v>2679.51</v>
      </c>
      <c r="AT74" s="253">
        <v>7097.0299999999979</v>
      </c>
      <c r="AU74" s="253">
        <v>142.6</v>
      </c>
      <c r="AV74" s="253">
        <v>0</v>
      </c>
      <c r="AW74" s="253">
        <v>1045.57</v>
      </c>
      <c r="AX74" s="253">
        <v>0</v>
      </c>
      <c r="AY74" s="253">
        <v>54.47999999999999</v>
      </c>
      <c r="AZ74" s="253">
        <v>501.51000000000005</v>
      </c>
      <c r="BA74" s="253">
        <v>0</v>
      </c>
      <c r="BB74" s="526">
        <v>68.61</v>
      </c>
      <c r="BC74" s="895">
        <v>0</v>
      </c>
      <c r="BD74" s="690">
        <f t="shared" si="46"/>
        <v>552850.06999999948</v>
      </c>
      <c r="BE74" s="656">
        <f t="shared" si="47"/>
        <v>485894.30999999936</v>
      </c>
      <c r="BF74" s="656">
        <f t="shared" si="48"/>
        <v>17283.89</v>
      </c>
      <c r="BG74" s="656">
        <f t="shared" si="49"/>
        <v>39597.089999999997</v>
      </c>
      <c r="BH74" s="656">
        <f t="shared" si="50"/>
        <v>2336.73</v>
      </c>
      <c r="BI74" s="656">
        <f t="shared" si="51"/>
        <v>347.67000000000007</v>
      </c>
      <c r="BJ74" s="656">
        <f t="shared" si="52"/>
        <v>4257.18</v>
      </c>
      <c r="BK74" s="656">
        <f t="shared" si="53"/>
        <v>0</v>
      </c>
      <c r="BL74" s="656">
        <f t="shared" si="54"/>
        <v>175.14</v>
      </c>
      <c r="BM74" s="656">
        <f t="shared" si="55"/>
        <v>2467.7600000000002</v>
      </c>
      <c r="BN74" s="656">
        <f t="shared" si="56"/>
        <v>0</v>
      </c>
      <c r="BO74" s="657">
        <f t="shared" si="57"/>
        <v>490.29999999999984</v>
      </c>
    </row>
    <row r="75" spans="1:67" x14ac:dyDescent="0.25">
      <c r="A75" s="1524"/>
      <c r="B75" s="514" t="s">
        <v>129</v>
      </c>
      <c r="C75" s="524" t="s">
        <v>828</v>
      </c>
      <c r="D75" s="653">
        <v>0</v>
      </c>
      <c r="E75" s="653">
        <v>0</v>
      </c>
      <c r="F75" s="973" t="str">
        <f t="shared" si="1"/>
        <v/>
      </c>
      <c r="G75" s="655">
        <f t="shared" si="42"/>
        <v>0</v>
      </c>
      <c r="H75" s="253">
        <v>0</v>
      </c>
      <c r="I75" s="253">
        <v>0</v>
      </c>
      <c r="J75" s="253">
        <v>0</v>
      </c>
      <c r="K75" s="253">
        <v>0</v>
      </c>
      <c r="L75" s="253">
        <v>0</v>
      </c>
      <c r="M75" s="253">
        <v>0</v>
      </c>
      <c r="N75" s="253">
        <v>0</v>
      </c>
      <c r="O75" s="253">
        <v>0</v>
      </c>
      <c r="P75" s="253">
        <v>0</v>
      </c>
      <c r="Q75" s="253">
        <v>0</v>
      </c>
      <c r="R75" s="526">
        <v>0</v>
      </c>
      <c r="S75" s="655">
        <f t="shared" si="43"/>
        <v>0</v>
      </c>
      <c r="T75" s="253">
        <v>0</v>
      </c>
      <c r="U75" s="253">
        <v>0</v>
      </c>
      <c r="V75" s="253">
        <v>0</v>
      </c>
      <c r="W75" s="253">
        <v>0</v>
      </c>
      <c r="X75" s="253">
        <v>0</v>
      </c>
      <c r="Y75" s="253">
        <v>0</v>
      </c>
      <c r="Z75" s="253">
        <v>0</v>
      </c>
      <c r="AA75" s="253">
        <v>0</v>
      </c>
      <c r="AB75" s="253">
        <v>0</v>
      </c>
      <c r="AC75" s="253">
        <v>0</v>
      </c>
      <c r="AD75" s="526">
        <v>0</v>
      </c>
      <c r="AE75" s="655">
        <f t="shared" si="44"/>
        <v>0</v>
      </c>
      <c r="AF75" s="253">
        <v>0</v>
      </c>
      <c r="AG75" s="253">
        <v>0</v>
      </c>
      <c r="AH75" s="253">
        <v>0</v>
      </c>
      <c r="AI75" s="253">
        <v>0</v>
      </c>
      <c r="AJ75" s="253">
        <v>0</v>
      </c>
      <c r="AK75" s="253">
        <v>0</v>
      </c>
      <c r="AL75" s="253">
        <v>0</v>
      </c>
      <c r="AM75" s="253">
        <v>0</v>
      </c>
      <c r="AN75" s="253">
        <v>0</v>
      </c>
      <c r="AO75" s="253">
        <v>0</v>
      </c>
      <c r="AP75" s="526">
        <v>0</v>
      </c>
      <c r="AQ75" s="655">
        <f t="shared" si="45"/>
        <v>0</v>
      </c>
      <c r="AR75" s="253">
        <v>0</v>
      </c>
      <c r="AS75" s="253">
        <v>0</v>
      </c>
      <c r="AT75" s="253">
        <v>0</v>
      </c>
      <c r="AU75" s="253">
        <v>0</v>
      </c>
      <c r="AV75" s="253">
        <v>0</v>
      </c>
      <c r="AW75" s="253">
        <v>0</v>
      </c>
      <c r="AX75" s="253">
        <v>0</v>
      </c>
      <c r="AY75" s="253">
        <v>0</v>
      </c>
      <c r="AZ75" s="253">
        <v>0</v>
      </c>
      <c r="BA75" s="253">
        <v>0</v>
      </c>
      <c r="BB75" s="526">
        <v>0</v>
      </c>
      <c r="BC75" s="895">
        <v>0</v>
      </c>
      <c r="BD75" s="655">
        <f t="shared" si="46"/>
        <v>0</v>
      </c>
      <c r="BE75" s="658">
        <f t="shared" si="47"/>
        <v>0</v>
      </c>
      <c r="BF75" s="658">
        <f t="shared" si="48"/>
        <v>0</v>
      </c>
      <c r="BG75" s="658">
        <f t="shared" si="49"/>
        <v>0</v>
      </c>
      <c r="BH75" s="658">
        <f t="shared" si="50"/>
        <v>0</v>
      </c>
      <c r="BI75" s="658">
        <f t="shared" si="51"/>
        <v>0</v>
      </c>
      <c r="BJ75" s="658">
        <f t="shared" si="52"/>
        <v>0</v>
      </c>
      <c r="BK75" s="658">
        <f t="shared" si="53"/>
        <v>0</v>
      </c>
      <c r="BL75" s="658">
        <f t="shared" si="54"/>
        <v>0</v>
      </c>
      <c r="BM75" s="658">
        <f t="shared" si="55"/>
        <v>0</v>
      </c>
      <c r="BN75" s="658">
        <f t="shared" si="56"/>
        <v>0</v>
      </c>
      <c r="BO75" s="659">
        <f t="shared" si="57"/>
        <v>0</v>
      </c>
    </row>
    <row r="76" spans="1:67" x14ac:dyDescent="0.25">
      <c r="A76" s="1524"/>
      <c r="B76" s="514" t="s">
        <v>130</v>
      </c>
      <c r="C76" s="524" t="s">
        <v>829</v>
      </c>
      <c r="D76" s="653">
        <v>0</v>
      </c>
      <c r="E76" s="653">
        <v>0</v>
      </c>
      <c r="F76" s="973" t="str">
        <f t="shared" si="1"/>
        <v/>
      </c>
      <c r="G76" s="655">
        <f t="shared" si="42"/>
        <v>0</v>
      </c>
      <c r="H76" s="253">
        <v>0</v>
      </c>
      <c r="I76" s="253">
        <v>0</v>
      </c>
      <c r="J76" s="253">
        <v>0</v>
      </c>
      <c r="K76" s="253">
        <v>0</v>
      </c>
      <c r="L76" s="253">
        <v>0</v>
      </c>
      <c r="M76" s="253">
        <v>0</v>
      </c>
      <c r="N76" s="253">
        <v>0</v>
      </c>
      <c r="O76" s="253">
        <v>0</v>
      </c>
      <c r="P76" s="253">
        <v>0</v>
      </c>
      <c r="Q76" s="253">
        <v>0</v>
      </c>
      <c r="R76" s="526">
        <v>0</v>
      </c>
      <c r="S76" s="655">
        <f t="shared" si="43"/>
        <v>0</v>
      </c>
      <c r="T76" s="253">
        <v>0</v>
      </c>
      <c r="U76" s="253">
        <v>0</v>
      </c>
      <c r="V76" s="253">
        <v>0</v>
      </c>
      <c r="W76" s="253">
        <v>0</v>
      </c>
      <c r="X76" s="253">
        <v>0</v>
      </c>
      <c r="Y76" s="253">
        <v>0</v>
      </c>
      <c r="Z76" s="253">
        <v>0</v>
      </c>
      <c r="AA76" s="253">
        <v>0</v>
      </c>
      <c r="AB76" s="253">
        <v>0</v>
      </c>
      <c r="AC76" s="253">
        <v>0</v>
      </c>
      <c r="AD76" s="526">
        <v>0</v>
      </c>
      <c r="AE76" s="655">
        <f t="shared" si="44"/>
        <v>0</v>
      </c>
      <c r="AF76" s="253">
        <v>0</v>
      </c>
      <c r="AG76" s="253">
        <v>0</v>
      </c>
      <c r="AH76" s="253">
        <v>0</v>
      </c>
      <c r="AI76" s="253">
        <v>0</v>
      </c>
      <c r="AJ76" s="253">
        <v>0</v>
      </c>
      <c r="AK76" s="253">
        <v>0</v>
      </c>
      <c r="AL76" s="253">
        <v>0</v>
      </c>
      <c r="AM76" s="253">
        <v>0</v>
      </c>
      <c r="AN76" s="253">
        <v>0</v>
      </c>
      <c r="AO76" s="253">
        <v>0</v>
      </c>
      <c r="AP76" s="526">
        <v>0</v>
      </c>
      <c r="AQ76" s="655">
        <f t="shared" si="45"/>
        <v>0</v>
      </c>
      <c r="AR76" s="253">
        <v>0</v>
      </c>
      <c r="AS76" s="253">
        <v>0</v>
      </c>
      <c r="AT76" s="253">
        <v>0</v>
      </c>
      <c r="AU76" s="253">
        <v>0</v>
      </c>
      <c r="AV76" s="253">
        <v>0</v>
      </c>
      <c r="AW76" s="253">
        <v>0</v>
      </c>
      <c r="AX76" s="253">
        <v>0</v>
      </c>
      <c r="AY76" s="253">
        <v>0</v>
      </c>
      <c r="AZ76" s="253">
        <v>0</v>
      </c>
      <c r="BA76" s="253">
        <v>0</v>
      </c>
      <c r="BB76" s="526">
        <v>0</v>
      </c>
      <c r="BC76" s="895">
        <v>0</v>
      </c>
      <c r="BD76" s="655">
        <f t="shared" si="46"/>
        <v>0</v>
      </c>
      <c r="BE76" s="658">
        <f t="shared" si="47"/>
        <v>0</v>
      </c>
      <c r="BF76" s="658">
        <f t="shared" si="48"/>
        <v>0</v>
      </c>
      <c r="BG76" s="658">
        <f t="shared" si="49"/>
        <v>0</v>
      </c>
      <c r="BH76" s="658">
        <f t="shared" si="50"/>
        <v>0</v>
      </c>
      <c r="BI76" s="658">
        <f t="shared" si="51"/>
        <v>0</v>
      </c>
      <c r="BJ76" s="658">
        <f t="shared" si="52"/>
        <v>0</v>
      </c>
      <c r="BK76" s="658">
        <f t="shared" si="53"/>
        <v>0</v>
      </c>
      <c r="BL76" s="658">
        <f t="shared" si="54"/>
        <v>0</v>
      </c>
      <c r="BM76" s="658">
        <f t="shared" si="55"/>
        <v>0</v>
      </c>
      <c r="BN76" s="658">
        <f t="shared" si="56"/>
        <v>0</v>
      </c>
      <c r="BO76" s="659">
        <f t="shared" si="57"/>
        <v>0</v>
      </c>
    </row>
    <row r="77" spans="1:67" x14ac:dyDescent="0.25">
      <c r="A77" s="1524"/>
      <c r="B77" s="514" t="s">
        <v>131</v>
      </c>
      <c r="C77" s="524" t="s">
        <v>830</v>
      </c>
      <c r="D77" s="653">
        <v>0</v>
      </c>
      <c r="E77" s="653">
        <v>0</v>
      </c>
      <c r="F77" s="973" t="str">
        <f t="shared" si="1"/>
        <v/>
      </c>
      <c r="G77" s="655">
        <f t="shared" si="42"/>
        <v>0</v>
      </c>
      <c r="H77" s="253">
        <v>0</v>
      </c>
      <c r="I77" s="253">
        <v>0</v>
      </c>
      <c r="J77" s="253">
        <v>0</v>
      </c>
      <c r="K77" s="253">
        <v>0</v>
      </c>
      <c r="L77" s="253">
        <v>0</v>
      </c>
      <c r="M77" s="253">
        <v>0</v>
      </c>
      <c r="N77" s="253">
        <v>0</v>
      </c>
      <c r="O77" s="253">
        <v>0</v>
      </c>
      <c r="P77" s="253">
        <v>0</v>
      </c>
      <c r="Q77" s="253">
        <v>0</v>
      </c>
      <c r="R77" s="526">
        <v>0</v>
      </c>
      <c r="S77" s="655">
        <f t="shared" si="43"/>
        <v>0</v>
      </c>
      <c r="T77" s="253">
        <v>0</v>
      </c>
      <c r="U77" s="253">
        <v>0</v>
      </c>
      <c r="V77" s="253">
        <v>0</v>
      </c>
      <c r="W77" s="253">
        <v>0</v>
      </c>
      <c r="X77" s="253">
        <v>0</v>
      </c>
      <c r="Y77" s="253">
        <v>0</v>
      </c>
      <c r="Z77" s="253">
        <v>0</v>
      </c>
      <c r="AA77" s="253">
        <v>0</v>
      </c>
      <c r="AB77" s="253">
        <v>0</v>
      </c>
      <c r="AC77" s="253">
        <v>0</v>
      </c>
      <c r="AD77" s="526">
        <v>0</v>
      </c>
      <c r="AE77" s="655">
        <f t="shared" si="44"/>
        <v>0</v>
      </c>
      <c r="AF77" s="253">
        <v>0</v>
      </c>
      <c r="AG77" s="253">
        <v>0</v>
      </c>
      <c r="AH77" s="253">
        <v>0</v>
      </c>
      <c r="AI77" s="253">
        <v>0</v>
      </c>
      <c r="AJ77" s="253">
        <v>0</v>
      </c>
      <c r="AK77" s="253">
        <v>0</v>
      </c>
      <c r="AL77" s="253">
        <v>0</v>
      </c>
      <c r="AM77" s="253">
        <v>0</v>
      </c>
      <c r="AN77" s="253">
        <v>0</v>
      </c>
      <c r="AO77" s="253">
        <v>0</v>
      </c>
      <c r="AP77" s="526">
        <v>0</v>
      </c>
      <c r="AQ77" s="655">
        <f t="shared" si="45"/>
        <v>0</v>
      </c>
      <c r="AR77" s="253">
        <v>0</v>
      </c>
      <c r="AS77" s="253">
        <v>0</v>
      </c>
      <c r="AT77" s="253">
        <v>0</v>
      </c>
      <c r="AU77" s="253">
        <v>0</v>
      </c>
      <c r="AV77" s="253">
        <v>0</v>
      </c>
      <c r="AW77" s="253">
        <v>0</v>
      </c>
      <c r="AX77" s="253">
        <v>0</v>
      </c>
      <c r="AY77" s="253">
        <v>0</v>
      </c>
      <c r="AZ77" s="253">
        <v>0</v>
      </c>
      <c r="BA77" s="253">
        <v>0</v>
      </c>
      <c r="BB77" s="526">
        <v>0</v>
      </c>
      <c r="BC77" s="895">
        <v>0</v>
      </c>
      <c r="BD77" s="655">
        <f t="shared" si="46"/>
        <v>0</v>
      </c>
      <c r="BE77" s="658">
        <f t="shared" si="47"/>
        <v>0</v>
      </c>
      <c r="BF77" s="658">
        <f t="shared" si="48"/>
        <v>0</v>
      </c>
      <c r="BG77" s="658">
        <f t="shared" si="49"/>
        <v>0</v>
      </c>
      <c r="BH77" s="658">
        <f t="shared" si="50"/>
        <v>0</v>
      </c>
      <c r="BI77" s="658">
        <f t="shared" si="51"/>
        <v>0</v>
      </c>
      <c r="BJ77" s="658">
        <f t="shared" si="52"/>
        <v>0</v>
      </c>
      <c r="BK77" s="658">
        <f t="shared" si="53"/>
        <v>0</v>
      </c>
      <c r="BL77" s="658">
        <f t="shared" si="54"/>
        <v>0</v>
      </c>
      <c r="BM77" s="658">
        <f t="shared" si="55"/>
        <v>0</v>
      </c>
      <c r="BN77" s="658">
        <f t="shared" si="56"/>
        <v>0</v>
      </c>
      <c r="BO77" s="659">
        <f t="shared" si="57"/>
        <v>0</v>
      </c>
    </row>
    <row r="78" spans="1:67" ht="15.75" thickBot="1" x14ac:dyDescent="0.3">
      <c r="A78" s="1541"/>
      <c r="B78" s="660" t="s">
        <v>132</v>
      </c>
      <c r="C78" s="661" t="s">
        <v>36</v>
      </c>
      <c r="D78" s="662">
        <f>SUM(D74:D77)</f>
        <v>73</v>
      </c>
      <c r="E78" s="662">
        <f>SUM(E74:E77)</f>
        <v>60</v>
      </c>
      <c r="F78" s="974">
        <f t="shared" si="1"/>
        <v>0.82191780821917804</v>
      </c>
      <c r="G78" s="689">
        <f t="shared" ref="G78:G109" si="82">SUM(H78:R78)</f>
        <v>115906.40999999983</v>
      </c>
      <c r="H78" s="663">
        <f>SUM(H74:H77)</f>
        <v>102783.18999999983</v>
      </c>
      <c r="I78" s="663">
        <f t="shared" ref="I78:R78" si="83">SUM(I74:I77)</f>
        <v>3510.5799999999995</v>
      </c>
      <c r="J78" s="663">
        <f t="shared" si="83"/>
        <v>8050.3799999999992</v>
      </c>
      <c r="K78" s="663">
        <f t="shared" si="83"/>
        <v>104.72999999999999</v>
      </c>
      <c r="L78" s="663">
        <f t="shared" si="83"/>
        <v>0</v>
      </c>
      <c r="M78" s="663">
        <f t="shared" si="83"/>
        <v>1184.49</v>
      </c>
      <c r="N78" s="663">
        <f t="shared" si="83"/>
        <v>0</v>
      </c>
      <c r="O78" s="663">
        <f t="shared" si="83"/>
        <v>18.679999999999993</v>
      </c>
      <c r="P78" s="663">
        <f t="shared" si="83"/>
        <v>254.35999999999996</v>
      </c>
      <c r="Q78" s="663">
        <f t="shared" si="83"/>
        <v>0</v>
      </c>
      <c r="R78" s="891">
        <f t="shared" si="83"/>
        <v>0</v>
      </c>
      <c r="S78" s="689">
        <f t="shared" ref="S78:S109" si="84">SUM(T78:AD78)</f>
        <v>155839.57999999984</v>
      </c>
      <c r="T78" s="663">
        <f t="shared" ref="T78:AD78" si="85">SUM(T74:T77)</f>
        <v>131871.18999999986</v>
      </c>
      <c r="U78" s="663">
        <f t="shared" si="85"/>
        <v>5348.91</v>
      </c>
      <c r="V78" s="663">
        <f t="shared" si="85"/>
        <v>15400.929999999995</v>
      </c>
      <c r="W78" s="663">
        <f t="shared" si="85"/>
        <v>633.74000000000012</v>
      </c>
      <c r="X78" s="663">
        <f t="shared" si="85"/>
        <v>0</v>
      </c>
      <c r="Y78" s="663">
        <f t="shared" si="85"/>
        <v>1395.91</v>
      </c>
      <c r="Z78" s="663">
        <f t="shared" si="85"/>
        <v>0</v>
      </c>
      <c r="AA78" s="663">
        <f t="shared" si="85"/>
        <v>101.97999999999999</v>
      </c>
      <c r="AB78" s="663">
        <f>SUM(AB74:AB77)</f>
        <v>688.71</v>
      </c>
      <c r="AC78" s="663">
        <f t="shared" si="85"/>
        <v>0</v>
      </c>
      <c r="AD78" s="891">
        <f t="shared" si="85"/>
        <v>398.20999999999987</v>
      </c>
      <c r="AE78" s="689">
        <f t="shared" ref="AE78:AE109" si="86">SUM(AF78:AP78)</f>
        <v>137928.30999999968</v>
      </c>
      <c r="AF78" s="663">
        <f t="shared" ref="AF78:AP78" si="87">SUM(AF74:AF77)</f>
        <v>119653.46999999965</v>
      </c>
      <c r="AG78" s="663">
        <f t="shared" si="87"/>
        <v>5744.8899999999994</v>
      </c>
      <c r="AH78" s="663">
        <f t="shared" si="87"/>
        <v>9048.7500000000018</v>
      </c>
      <c r="AI78" s="663">
        <f t="shared" si="87"/>
        <v>1455.6599999999999</v>
      </c>
      <c r="AJ78" s="663">
        <f t="shared" si="87"/>
        <v>347.67000000000007</v>
      </c>
      <c r="AK78" s="663">
        <f t="shared" si="87"/>
        <v>631.21</v>
      </c>
      <c r="AL78" s="663">
        <f t="shared" si="87"/>
        <v>0</v>
      </c>
      <c r="AM78" s="663">
        <f t="shared" si="87"/>
        <v>0</v>
      </c>
      <c r="AN78" s="663">
        <f>SUM(AN74:AN77)</f>
        <v>1023.18</v>
      </c>
      <c r="AO78" s="663">
        <f t="shared" si="87"/>
        <v>0</v>
      </c>
      <c r="AP78" s="891">
        <f t="shared" si="87"/>
        <v>23.47999999999999</v>
      </c>
      <c r="AQ78" s="689">
        <f t="shared" ref="AQ78:AQ109" si="88">SUM(AR78:BB78)</f>
        <v>143175.77000000008</v>
      </c>
      <c r="AR78" s="663">
        <f t="shared" ref="AR78:BC78" si="89">SUM(AR74:AR77)</f>
        <v>131586.46000000005</v>
      </c>
      <c r="AS78" s="663">
        <f t="shared" si="89"/>
        <v>2679.51</v>
      </c>
      <c r="AT78" s="663">
        <f t="shared" si="89"/>
        <v>7097.0299999999979</v>
      </c>
      <c r="AU78" s="663">
        <f t="shared" si="89"/>
        <v>142.6</v>
      </c>
      <c r="AV78" s="663">
        <f t="shared" si="89"/>
        <v>0</v>
      </c>
      <c r="AW78" s="663">
        <f t="shared" si="89"/>
        <v>1045.57</v>
      </c>
      <c r="AX78" s="663">
        <f t="shared" si="89"/>
        <v>0</v>
      </c>
      <c r="AY78" s="663">
        <f t="shared" si="89"/>
        <v>54.47999999999999</v>
      </c>
      <c r="AZ78" s="663">
        <f>SUM(AZ74:AZ77)</f>
        <v>501.51000000000005</v>
      </c>
      <c r="BA78" s="663">
        <f t="shared" si="89"/>
        <v>0</v>
      </c>
      <c r="BB78" s="891">
        <f t="shared" si="89"/>
        <v>68.61</v>
      </c>
      <c r="BC78" s="664">
        <f t="shared" si="89"/>
        <v>0</v>
      </c>
      <c r="BD78" s="655">
        <f t="shared" ref="BD78:BD109" si="90">SUM(BE78:BO78)+BC78</f>
        <v>552850.06999999948</v>
      </c>
      <c r="BE78" s="665">
        <f t="shared" ref="BE78:BE109" si="91">H78+T78+AF78+AR78</f>
        <v>485894.30999999936</v>
      </c>
      <c r="BF78" s="665">
        <f t="shared" ref="BF78:BF109" si="92">I78+U78+AG78+AS78</f>
        <v>17283.89</v>
      </c>
      <c r="BG78" s="665">
        <f t="shared" ref="BG78:BG109" si="93">J78+V78+AH78+AT78</f>
        <v>39597.089999999997</v>
      </c>
      <c r="BH78" s="665">
        <f t="shared" ref="BH78:BH109" si="94">K78+W78+AI78+AU78</f>
        <v>2336.73</v>
      </c>
      <c r="BI78" s="665">
        <f t="shared" ref="BI78:BI109" si="95">L78+X78+AJ78+AV78</f>
        <v>347.67000000000007</v>
      </c>
      <c r="BJ78" s="665">
        <f t="shared" ref="BJ78:BJ109" si="96">M78+Y78+AK78+AW78</f>
        <v>4257.18</v>
      </c>
      <c r="BK78" s="665">
        <f t="shared" ref="BK78:BK109" si="97">N78+Z78+AL78+AX78</f>
        <v>0</v>
      </c>
      <c r="BL78" s="665">
        <f t="shared" ref="BL78:BL109" si="98">O78+AA78+AM78+AY78</f>
        <v>175.14</v>
      </c>
      <c r="BM78" s="665">
        <f t="shared" ref="BM78:BM109" si="99">P78+AB78+AN78+AZ78</f>
        <v>2467.7600000000002</v>
      </c>
      <c r="BN78" s="665">
        <f t="shared" ref="BN78:BN109" si="100">Q78+AC78+AO78+BA78</f>
        <v>0</v>
      </c>
      <c r="BO78" s="666">
        <f t="shared" ref="BO78:BO109" si="101">R78+AD78+AP78+BB78</f>
        <v>490.29999999999984</v>
      </c>
    </row>
    <row r="79" spans="1:67" x14ac:dyDescent="0.25">
      <c r="A79" s="1524" t="s">
        <v>1062</v>
      </c>
      <c r="B79" s="514" t="s">
        <v>1063</v>
      </c>
      <c r="C79" s="524" t="s">
        <v>827</v>
      </c>
      <c r="D79" s="653">
        <v>89</v>
      </c>
      <c r="E79" s="653">
        <v>70</v>
      </c>
      <c r="F79" s="973">
        <f t="shared" si="1"/>
        <v>0.7865168539325843</v>
      </c>
      <c r="G79" s="655">
        <f t="shared" si="82"/>
        <v>65268.39999999998</v>
      </c>
      <c r="H79" s="253">
        <v>39677.999999999985</v>
      </c>
      <c r="I79" s="253">
        <v>2264.1200000000003</v>
      </c>
      <c r="J79" s="253">
        <v>18659.679999999986</v>
      </c>
      <c r="K79" s="253">
        <v>1934.5300000000032</v>
      </c>
      <c r="L79" s="253">
        <v>0</v>
      </c>
      <c r="M79" s="253">
        <v>810.74</v>
      </c>
      <c r="N79" s="253">
        <v>0</v>
      </c>
      <c r="O79" s="253">
        <v>1206.4700000000009</v>
      </c>
      <c r="P79" s="253">
        <v>714.8599999999999</v>
      </c>
      <c r="Q79" s="253">
        <v>0</v>
      </c>
      <c r="R79" s="526">
        <v>0</v>
      </c>
      <c r="S79" s="655">
        <f t="shared" si="84"/>
        <v>63134.319999999963</v>
      </c>
      <c r="T79" s="253">
        <v>40014.089999999931</v>
      </c>
      <c r="U79" s="253">
        <v>1406.69</v>
      </c>
      <c r="V79" s="253">
        <v>19158.190000000031</v>
      </c>
      <c r="W79" s="253">
        <v>1043.150000000001</v>
      </c>
      <c r="X79" s="253">
        <v>0</v>
      </c>
      <c r="Y79" s="253">
        <v>555.99</v>
      </c>
      <c r="Z79" s="253">
        <v>0</v>
      </c>
      <c r="AA79" s="253">
        <v>756.07000000000016</v>
      </c>
      <c r="AB79" s="253">
        <v>200.14000000000001</v>
      </c>
      <c r="AC79" s="253">
        <v>0</v>
      </c>
      <c r="AD79" s="526">
        <v>0</v>
      </c>
      <c r="AE79" s="655">
        <f t="shared" si="86"/>
        <v>65055.919999999918</v>
      </c>
      <c r="AF79" s="253">
        <v>41507.469999999863</v>
      </c>
      <c r="AG79" s="253">
        <v>479</v>
      </c>
      <c r="AH79" s="253">
        <v>20329.050000000061</v>
      </c>
      <c r="AI79" s="253">
        <v>685.81</v>
      </c>
      <c r="AJ79" s="253">
        <v>0</v>
      </c>
      <c r="AK79" s="253">
        <v>978.99</v>
      </c>
      <c r="AL79" s="253">
        <v>0</v>
      </c>
      <c r="AM79" s="253">
        <v>686.71000000000026</v>
      </c>
      <c r="AN79" s="253">
        <v>388.89</v>
      </c>
      <c r="AO79" s="253">
        <v>0</v>
      </c>
      <c r="AP79" s="526">
        <v>0</v>
      </c>
      <c r="AQ79" s="655">
        <f t="shared" si="88"/>
        <v>62382.850000000006</v>
      </c>
      <c r="AR79" s="253">
        <v>38631.74000000002</v>
      </c>
      <c r="AS79" s="253">
        <v>1039.74</v>
      </c>
      <c r="AT79" s="253">
        <v>21466.119999999992</v>
      </c>
      <c r="AU79" s="253">
        <v>433.9799999999999</v>
      </c>
      <c r="AV79" s="253">
        <v>0</v>
      </c>
      <c r="AW79" s="253">
        <v>428.05999999999995</v>
      </c>
      <c r="AX79" s="253">
        <v>0</v>
      </c>
      <c r="AY79" s="253">
        <v>174.37</v>
      </c>
      <c r="AZ79" s="253">
        <v>208.83999999999997</v>
      </c>
      <c r="BA79" s="253">
        <v>0</v>
      </c>
      <c r="BB79" s="526">
        <v>0</v>
      </c>
      <c r="BC79" s="895">
        <v>0</v>
      </c>
      <c r="BD79" s="690">
        <f t="shared" si="90"/>
        <v>255841.48999999985</v>
      </c>
      <c r="BE79" s="656">
        <f t="shared" si="91"/>
        <v>159831.29999999978</v>
      </c>
      <c r="BF79" s="656">
        <f t="shared" si="92"/>
        <v>5189.55</v>
      </c>
      <c r="BG79" s="656">
        <f t="shared" si="93"/>
        <v>79613.040000000066</v>
      </c>
      <c r="BH79" s="656">
        <f t="shared" si="94"/>
        <v>4097.4700000000039</v>
      </c>
      <c r="BI79" s="656">
        <f t="shared" si="95"/>
        <v>0</v>
      </c>
      <c r="BJ79" s="656">
        <f t="shared" si="96"/>
        <v>2773.78</v>
      </c>
      <c r="BK79" s="656">
        <f t="shared" si="97"/>
        <v>0</v>
      </c>
      <c r="BL79" s="656">
        <f t="shared" si="98"/>
        <v>2823.6200000000013</v>
      </c>
      <c r="BM79" s="656">
        <f t="shared" si="99"/>
        <v>1512.7299999999998</v>
      </c>
      <c r="BN79" s="656">
        <f t="shared" si="100"/>
        <v>0</v>
      </c>
      <c r="BO79" s="657">
        <f t="shared" si="101"/>
        <v>0</v>
      </c>
    </row>
    <row r="80" spans="1:67" x14ac:dyDescent="0.25">
      <c r="A80" s="1524"/>
      <c r="B80" s="514" t="s">
        <v>1064</v>
      </c>
      <c r="C80" s="524" t="s">
        <v>828</v>
      </c>
      <c r="D80" s="653">
        <v>0</v>
      </c>
      <c r="E80" s="653">
        <v>0</v>
      </c>
      <c r="F80" s="973" t="str">
        <f t="shared" si="1"/>
        <v/>
      </c>
      <c r="G80" s="655">
        <f t="shared" si="82"/>
        <v>0</v>
      </c>
      <c r="H80" s="253">
        <v>0</v>
      </c>
      <c r="I80" s="253">
        <v>0</v>
      </c>
      <c r="J80" s="253">
        <v>0</v>
      </c>
      <c r="K80" s="253">
        <v>0</v>
      </c>
      <c r="L80" s="253">
        <v>0</v>
      </c>
      <c r="M80" s="253">
        <v>0</v>
      </c>
      <c r="N80" s="253">
        <v>0</v>
      </c>
      <c r="O80" s="253">
        <v>0</v>
      </c>
      <c r="P80" s="253">
        <v>0</v>
      </c>
      <c r="Q80" s="253">
        <v>0</v>
      </c>
      <c r="R80" s="526">
        <v>0</v>
      </c>
      <c r="S80" s="655">
        <f t="shared" si="84"/>
        <v>0</v>
      </c>
      <c r="T80" s="253">
        <v>0</v>
      </c>
      <c r="U80" s="253">
        <v>0</v>
      </c>
      <c r="V80" s="253">
        <v>0</v>
      </c>
      <c r="W80" s="253">
        <v>0</v>
      </c>
      <c r="X80" s="253">
        <v>0</v>
      </c>
      <c r="Y80" s="253">
        <v>0</v>
      </c>
      <c r="Z80" s="253">
        <v>0</v>
      </c>
      <c r="AA80" s="253">
        <v>0</v>
      </c>
      <c r="AB80" s="253">
        <v>0</v>
      </c>
      <c r="AC80" s="253">
        <v>0</v>
      </c>
      <c r="AD80" s="526">
        <v>0</v>
      </c>
      <c r="AE80" s="655">
        <f t="shared" si="86"/>
        <v>0</v>
      </c>
      <c r="AF80" s="253">
        <v>0</v>
      </c>
      <c r="AG80" s="253">
        <v>0</v>
      </c>
      <c r="AH80" s="253">
        <v>0</v>
      </c>
      <c r="AI80" s="253">
        <v>0</v>
      </c>
      <c r="AJ80" s="253">
        <v>0</v>
      </c>
      <c r="AK80" s="253">
        <v>0</v>
      </c>
      <c r="AL80" s="253">
        <v>0</v>
      </c>
      <c r="AM80" s="253">
        <v>0</v>
      </c>
      <c r="AN80" s="253">
        <v>0</v>
      </c>
      <c r="AO80" s="253">
        <v>0</v>
      </c>
      <c r="AP80" s="526">
        <v>0</v>
      </c>
      <c r="AQ80" s="655">
        <f t="shared" si="88"/>
        <v>0</v>
      </c>
      <c r="AR80" s="253">
        <v>0</v>
      </c>
      <c r="AS80" s="253">
        <v>0</v>
      </c>
      <c r="AT80" s="253">
        <v>0</v>
      </c>
      <c r="AU80" s="253">
        <v>0</v>
      </c>
      <c r="AV80" s="253">
        <v>0</v>
      </c>
      <c r="AW80" s="253">
        <v>0</v>
      </c>
      <c r="AX80" s="253">
        <v>0</v>
      </c>
      <c r="AY80" s="253">
        <v>0</v>
      </c>
      <c r="AZ80" s="253">
        <v>0</v>
      </c>
      <c r="BA80" s="253">
        <v>0</v>
      </c>
      <c r="BB80" s="526">
        <v>0</v>
      </c>
      <c r="BC80" s="895">
        <v>0</v>
      </c>
      <c r="BD80" s="655">
        <f t="shared" si="90"/>
        <v>0</v>
      </c>
      <c r="BE80" s="658">
        <f t="shared" si="91"/>
        <v>0</v>
      </c>
      <c r="BF80" s="658">
        <f t="shared" si="92"/>
        <v>0</v>
      </c>
      <c r="BG80" s="658">
        <f t="shared" si="93"/>
        <v>0</v>
      </c>
      <c r="BH80" s="658">
        <f t="shared" si="94"/>
        <v>0</v>
      </c>
      <c r="BI80" s="658">
        <f t="shared" si="95"/>
        <v>0</v>
      </c>
      <c r="BJ80" s="658">
        <f t="shared" si="96"/>
        <v>0</v>
      </c>
      <c r="BK80" s="658">
        <f t="shared" si="97"/>
        <v>0</v>
      </c>
      <c r="BL80" s="658">
        <f t="shared" si="98"/>
        <v>0</v>
      </c>
      <c r="BM80" s="658">
        <f t="shared" si="99"/>
        <v>0</v>
      </c>
      <c r="BN80" s="658">
        <f t="shared" si="100"/>
        <v>0</v>
      </c>
      <c r="BO80" s="659">
        <f t="shared" si="101"/>
        <v>0</v>
      </c>
    </row>
    <row r="81" spans="1:67" x14ac:dyDescent="0.25">
      <c r="A81" s="1524"/>
      <c r="B81" s="514" t="s">
        <v>1065</v>
      </c>
      <c r="C81" s="524" t="s">
        <v>829</v>
      </c>
      <c r="D81" s="653">
        <v>0</v>
      </c>
      <c r="E81" s="653">
        <v>0</v>
      </c>
      <c r="F81" s="973" t="str">
        <f t="shared" si="1"/>
        <v/>
      </c>
      <c r="G81" s="655">
        <f t="shared" si="82"/>
        <v>0</v>
      </c>
      <c r="H81" s="253">
        <v>0</v>
      </c>
      <c r="I81" s="253">
        <v>0</v>
      </c>
      <c r="J81" s="253">
        <v>0</v>
      </c>
      <c r="K81" s="253">
        <v>0</v>
      </c>
      <c r="L81" s="253">
        <v>0</v>
      </c>
      <c r="M81" s="253">
        <v>0</v>
      </c>
      <c r="N81" s="253">
        <v>0</v>
      </c>
      <c r="O81" s="253">
        <v>0</v>
      </c>
      <c r="P81" s="253">
        <v>0</v>
      </c>
      <c r="Q81" s="253">
        <v>0</v>
      </c>
      <c r="R81" s="526">
        <v>0</v>
      </c>
      <c r="S81" s="655">
        <f t="shared" si="84"/>
        <v>0</v>
      </c>
      <c r="T81" s="253">
        <v>0</v>
      </c>
      <c r="U81" s="253">
        <v>0</v>
      </c>
      <c r="V81" s="253">
        <v>0</v>
      </c>
      <c r="W81" s="253">
        <v>0</v>
      </c>
      <c r="X81" s="253">
        <v>0</v>
      </c>
      <c r="Y81" s="253">
        <v>0</v>
      </c>
      <c r="Z81" s="253">
        <v>0</v>
      </c>
      <c r="AA81" s="253">
        <v>0</v>
      </c>
      <c r="AB81" s="253">
        <v>0</v>
      </c>
      <c r="AC81" s="253">
        <v>0</v>
      </c>
      <c r="AD81" s="526">
        <v>0</v>
      </c>
      <c r="AE81" s="655">
        <f t="shared" si="86"/>
        <v>0</v>
      </c>
      <c r="AF81" s="253">
        <v>0</v>
      </c>
      <c r="AG81" s="253">
        <v>0</v>
      </c>
      <c r="AH81" s="253">
        <v>0</v>
      </c>
      <c r="AI81" s="253">
        <v>0</v>
      </c>
      <c r="AJ81" s="253">
        <v>0</v>
      </c>
      <c r="AK81" s="253">
        <v>0</v>
      </c>
      <c r="AL81" s="253">
        <v>0</v>
      </c>
      <c r="AM81" s="253">
        <v>0</v>
      </c>
      <c r="AN81" s="253">
        <v>0</v>
      </c>
      <c r="AO81" s="253">
        <v>0</v>
      </c>
      <c r="AP81" s="526">
        <v>0</v>
      </c>
      <c r="AQ81" s="655">
        <f t="shared" si="88"/>
        <v>0</v>
      </c>
      <c r="AR81" s="253">
        <v>0</v>
      </c>
      <c r="AS81" s="253">
        <v>0</v>
      </c>
      <c r="AT81" s="253">
        <v>0</v>
      </c>
      <c r="AU81" s="253">
        <v>0</v>
      </c>
      <c r="AV81" s="253">
        <v>0</v>
      </c>
      <c r="AW81" s="253">
        <v>0</v>
      </c>
      <c r="AX81" s="253">
        <v>0</v>
      </c>
      <c r="AY81" s="253">
        <v>0</v>
      </c>
      <c r="AZ81" s="253">
        <v>0</v>
      </c>
      <c r="BA81" s="253">
        <v>0</v>
      </c>
      <c r="BB81" s="526">
        <v>0</v>
      </c>
      <c r="BC81" s="895">
        <v>0</v>
      </c>
      <c r="BD81" s="655">
        <f t="shared" si="90"/>
        <v>0</v>
      </c>
      <c r="BE81" s="658">
        <f t="shared" si="91"/>
        <v>0</v>
      </c>
      <c r="BF81" s="658">
        <f t="shared" si="92"/>
        <v>0</v>
      </c>
      <c r="BG81" s="658">
        <f t="shared" si="93"/>
        <v>0</v>
      </c>
      <c r="BH81" s="658">
        <f t="shared" si="94"/>
        <v>0</v>
      </c>
      <c r="BI81" s="658">
        <f t="shared" si="95"/>
        <v>0</v>
      </c>
      <c r="BJ81" s="658">
        <f t="shared" si="96"/>
        <v>0</v>
      </c>
      <c r="BK81" s="658">
        <f t="shared" si="97"/>
        <v>0</v>
      </c>
      <c r="BL81" s="658">
        <f t="shared" si="98"/>
        <v>0</v>
      </c>
      <c r="BM81" s="658">
        <f t="shared" si="99"/>
        <v>0</v>
      </c>
      <c r="BN81" s="658">
        <f t="shared" si="100"/>
        <v>0</v>
      </c>
      <c r="BO81" s="659">
        <f t="shared" si="101"/>
        <v>0</v>
      </c>
    </row>
    <row r="82" spans="1:67" x14ac:dyDescent="0.25">
      <c r="A82" s="1524"/>
      <c r="B82" s="514" t="s">
        <v>1066</v>
      </c>
      <c r="C82" s="524" t="s">
        <v>830</v>
      </c>
      <c r="D82" s="653">
        <v>0</v>
      </c>
      <c r="E82" s="653">
        <v>0</v>
      </c>
      <c r="F82" s="973" t="str">
        <f t="shared" si="1"/>
        <v/>
      </c>
      <c r="G82" s="655">
        <f t="shared" si="82"/>
        <v>0</v>
      </c>
      <c r="H82" s="253">
        <v>0</v>
      </c>
      <c r="I82" s="253">
        <v>0</v>
      </c>
      <c r="J82" s="253">
        <v>0</v>
      </c>
      <c r="K82" s="253">
        <v>0</v>
      </c>
      <c r="L82" s="253">
        <v>0</v>
      </c>
      <c r="M82" s="253">
        <v>0</v>
      </c>
      <c r="N82" s="253">
        <v>0</v>
      </c>
      <c r="O82" s="253">
        <v>0</v>
      </c>
      <c r="P82" s="253">
        <v>0</v>
      </c>
      <c r="Q82" s="253">
        <v>0</v>
      </c>
      <c r="R82" s="526">
        <v>0</v>
      </c>
      <c r="S82" s="655">
        <f t="shared" si="84"/>
        <v>0</v>
      </c>
      <c r="T82" s="253">
        <v>0</v>
      </c>
      <c r="U82" s="253">
        <v>0</v>
      </c>
      <c r="V82" s="253">
        <v>0</v>
      </c>
      <c r="W82" s="253">
        <v>0</v>
      </c>
      <c r="X82" s="253">
        <v>0</v>
      </c>
      <c r="Y82" s="253">
        <v>0</v>
      </c>
      <c r="Z82" s="253">
        <v>0</v>
      </c>
      <c r="AA82" s="253">
        <v>0</v>
      </c>
      <c r="AB82" s="253">
        <v>0</v>
      </c>
      <c r="AC82" s="253">
        <v>0</v>
      </c>
      <c r="AD82" s="526">
        <v>0</v>
      </c>
      <c r="AE82" s="655">
        <f t="shared" si="86"/>
        <v>0</v>
      </c>
      <c r="AF82" s="253">
        <v>0</v>
      </c>
      <c r="AG82" s="253">
        <v>0</v>
      </c>
      <c r="AH82" s="253">
        <v>0</v>
      </c>
      <c r="AI82" s="253">
        <v>0</v>
      </c>
      <c r="AJ82" s="253">
        <v>0</v>
      </c>
      <c r="AK82" s="253">
        <v>0</v>
      </c>
      <c r="AL82" s="253">
        <v>0</v>
      </c>
      <c r="AM82" s="253">
        <v>0</v>
      </c>
      <c r="AN82" s="253">
        <v>0</v>
      </c>
      <c r="AO82" s="253">
        <v>0</v>
      </c>
      <c r="AP82" s="526">
        <v>0</v>
      </c>
      <c r="AQ82" s="655">
        <f t="shared" si="88"/>
        <v>0</v>
      </c>
      <c r="AR82" s="253">
        <v>0</v>
      </c>
      <c r="AS82" s="253">
        <v>0</v>
      </c>
      <c r="AT82" s="253">
        <v>0</v>
      </c>
      <c r="AU82" s="253">
        <v>0</v>
      </c>
      <c r="AV82" s="253">
        <v>0</v>
      </c>
      <c r="AW82" s="253">
        <v>0</v>
      </c>
      <c r="AX82" s="253">
        <v>0</v>
      </c>
      <c r="AY82" s="253">
        <v>0</v>
      </c>
      <c r="AZ82" s="253">
        <v>0</v>
      </c>
      <c r="BA82" s="253">
        <v>0</v>
      </c>
      <c r="BB82" s="526">
        <v>0</v>
      </c>
      <c r="BC82" s="895">
        <v>0</v>
      </c>
      <c r="BD82" s="655">
        <f t="shared" si="90"/>
        <v>0</v>
      </c>
      <c r="BE82" s="658">
        <f t="shared" si="91"/>
        <v>0</v>
      </c>
      <c r="BF82" s="658">
        <f t="shared" si="92"/>
        <v>0</v>
      </c>
      <c r="BG82" s="658">
        <f t="shared" si="93"/>
        <v>0</v>
      </c>
      <c r="BH82" s="658">
        <f t="shared" si="94"/>
        <v>0</v>
      </c>
      <c r="BI82" s="658">
        <f t="shared" si="95"/>
        <v>0</v>
      </c>
      <c r="BJ82" s="658">
        <f t="shared" si="96"/>
        <v>0</v>
      </c>
      <c r="BK82" s="658">
        <f t="shared" si="97"/>
        <v>0</v>
      </c>
      <c r="BL82" s="658">
        <f t="shared" si="98"/>
        <v>0</v>
      </c>
      <c r="BM82" s="658">
        <f t="shared" si="99"/>
        <v>0</v>
      </c>
      <c r="BN82" s="658">
        <f t="shared" si="100"/>
        <v>0</v>
      </c>
      <c r="BO82" s="659">
        <f t="shared" si="101"/>
        <v>0</v>
      </c>
    </row>
    <row r="83" spans="1:67" ht="15.75" thickBot="1" x14ac:dyDescent="0.3">
      <c r="A83" s="1541"/>
      <c r="B83" s="660" t="s">
        <v>1067</v>
      </c>
      <c r="C83" s="661" t="s">
        <v>36</v>
      </c>
      <c r="D83" s="662">
        <f>SUM(D79:D82)</f>
        <v>89</v>
      </c>
      <c r="E83" s="662">
        <f>SUM(E79:E82)</f>
        <v>70</v>
      </c>
      <c r="F83" s="974">
        <f t="shared" si="1"/>
        <v>0.7865168539325843</v>
      </c>
      <c r="G83" s="689">
        <f t="shared" si="82"/>
        <v>65268.39999999998</v>
      </c>
      <c r="H83" s="663">
        <f>SUM(H79:H82)</f>
        <v>39677.999999999985</v>
      </c>
      <c r="I83" s="663">
        <f t="shared" ref="I83:R83" si="102">SUM(I79:I82)</f>
        <v>2264.1200000000003</v>
      </c>
      <c r="J83" s="663">
        <f t="shared" si="102"/>
        <v>18659.679999999986</v>
      </c>
      <c r="K83" s="663">
        <f t="shared" si="102"/>
        <v>1934.5300000000032</v>
      </c>
      <c r="L83" s="663">
        <f t="shared" si="102"/>
        <v>0</v>
      </c>
      <c r="M83" s="663">
        <f t="shared" si="102"/>
        <v>810.74</v>
      </c>
      <c r="N83" s="663">
        <f t="shared" si="102"/>
        <v>0</v>
      </c>
      <c r="O83" s="663">
        <f t="shared" si="102"/>
        <v>1206.4700000000009</v>
      </c>
      <c r="P83" s="663">
        <f t="shared" si="102"/>
        <v>714.8599999999999</v>
      </c>
      <c r="Q83" s="663">
        <f t="shared" si="102"/>
        <v>0</v>
      </c>
      <c r="R83" s="891">
        <f t="shared" si="102"/>
        <v>0</v>
      </c>
      <c r="S83" s="689">
        <f t="shared" si="84"/>
        <v>63134.319999999963</v>
      </c>
      <c r="T83" s="663">
        <f t="shared" ref="T83:AD83" si="103">SUM(T79:T82)</f>
        <v>40014.089999999931</v>
      </c>
      <c r="U83" s="663">
        <f t="shared" si="103"/>
        <v>1406.69</v>
      </c>
      <c r="V83" s="663">
        <f t="shared" si="103"/>
        <v>19158.190000000031</v>
      </c>
      <c r="W83" s="663">
        <f t="shared" si="103"/>
        <v>1043.150000000001</v>
      </c>
      <c r="X83" s="663">
        <f t="shared" si="103"/>
        <v>0</v>
      </c>
      <c r="Y83" s="663">
        <f t="shared" si="103"/>
        <v>555.99</v>
      </c>
      <c r="Z83" s="663">
        <f t="shared" si="103"/>
        <v>0</v>
      </c>
      <c r="AA83" s="663">
        <f t="shared" si="103"/>
        <v>756.07000000000016</v>
      </c>
      <c r="AB83" s="663">
        <f>SUM(AB79:AB82)</f>
        <v>200.14000000000001</v>
      </c>
      <c r="AC83" s="663">
        <f t="shared" si="103"/>
        <v>0</v>
      </c>
      <c r="AD83" s="891">
        <f t="shared" si="103"/>
        <v>0</v>
      </c>
      <c r="AE83" s="689">
        <f t="shared" si="86"/>
        <v>65055.919999999918</v>
      </c>
      <c r="AF83" s="663">
        <f t="shared" ref="AF83:AP83" si="104">SUM(AF79:AF82)</f>
        <v>41507.469999999863</v>
      </c>
      <c r="AG83" s="663">
        <f t="shared" si="104"/>
        <v>479</v>
      </c>
      <c r="AH83" s="663">
        <f t="shared" si="104"/>
        <v>20329.050000000061</v>
      </c>
      <c r="AI83" s="663">
        <f t="shared" si="104"/>
        <v>685.81</v>
      </c>
      <c r="AJ83" s="663">
        <f t="shared" si="104"/>
        <v>0</v>
      </c>
      <c r="AK83" s="663">
        <f t="shared" si="104"/>
        <v>978.99</v>
      </c>
      <c r="AL83" s="663">
        <f t="shared" si="104"/>
        <v>0</v>
      </c>
      <c r="AM83" s="663">
        <f t="shared" si="104"/>
        <v>686.71000000000026</v>
      </c>
      <c r="AN83" s="663">
        <f>SUM(AN79:AN82)</f>
        <v>388.89</v>
      </c>
      <c r="AO83" s="663">
        <f t="shared" si="104"/>
        <v>0</v>
      </c>
      <c r="AP83" s="891">
        <f t="shared" si="104"/>
        <v>0</v>
      </c>
      <c r="AQ83" s="689">
        <f t="shared" si="88"/>
        <v>62382.850000000006</v>
      </c>
      <c r="AR83" s="663">
        <f t="shared" ref="AR83:BC83" si="105">SUM(AR79:AR82)</f>
        <v>38631.74000000002</v>
      </c>
      <c r="AS83" s="663">
        <f t="shared" si="105"/>
        <v>1039.74</v>
      </c>
      <c r="AT83" s="663">
        <f t="shared" si="105"/>
        <v>21466.119999999992</v>
      </c>
      <c r="AU83" s="663">
        <f t="shared" si="105"/>
        <v>433.9799999999999</v>
      </c>
      <c r="AV83" s="663">
        <f t="shared" si="105"/>
        <v>0</v>
      </c>
      <c r="AW83" s="663">
        <f t="shared" si="105"/>
        <v>428.05999999999995</v>
      </c>
      <c r="AX83" s="663">
        <f t="shared" si="105"/>
        <v>0</v>
      </c>
      <c r="AY83" s="663">
        <f t="shared" si="105"/>
        <v>174.37</v>
      </c>
      <c r="AZ83" s="663">
        <f>SUM(AZ79:AZ82)</f>
        <v>208.83999999999997</v>
      </c>
      <c r="BA83" s="663">
        <f t="shared" si="105"/>
        <v>0</v>
      </c>
      <c r="BB83" s="891">
        <f t="shared" si="105"/>
        <v>0</v>
      </c>
      <c r="BC83" s="664">
        <f t="shared" si="105"/>
        <v>0</v>
      </c>
      <c r="BD83" s="655">
        <f t="shared" si="90"/>
        <v>255841.48999999985</v>
      </c>
      <c r="BE83" s="665">
        <f t="shared" si="91"/>
        <v>159831.29999999978</v>
      </c>
      <c r="BF83" s="665">
        <f t="shared" si="92"/>
        <v>5189.55</v>
      </c>
      <c r="BG83" s="665">
        <f t="shared" si="93"/>
        <v>79613.040000000066</v>
      </c>
      <c r="BH83" s="665">
        <f t="shared" si="94"/>
        <v>4097.4700000000039</v>
      </c>
      <c r="BI83" s="665">
        <f t="shared" si="95"/>
        <v>0</v>
      </c>
      <c r="BJ83" s="665">
        <f t="shared" si="96"/>
        <v>2773.78</v>
      </c>
      <c r="BK83" s="665">
        <f t="shared" si="97"/>
        <v>0</v>
      </c>
      <c r="BL83" s="665">
        <f t="shared" si="98"/>
        <v>2823.6200000000013</v>
      </c>
      <c r="BM83" s="665">
        <f t="shared" si="99"/>
        <v>1512.7299999999998</v>
      </c>
      <c r="BN83" s="665">
        <f t="shared" si="100"/>
        <v>0</v>
      </c>
      <c r="BO83" s="666">
        <f t="shared" si="101"/>
        <v>0</v>
      </c>
    </row>
    <row r="84" spans="1:67" x14ac:dyDescent="0.25">
      <c r="A84" s="1524" t="s">
        <v>1068</v>
      </c>
      <c r="B84" s="514" t="s">
        <v>1069</v>
      </c>
      <c r="C84" s="524" t="s">
        <v>827</v>
      </c>
      <c r="D84" s="653">
        <v>1</v>
      </c>
      <c r="E84" s="653">
        <v>0</v>
      </c>
      <c r="F84" s="973">
        <f t="shared" si="1"/>
        <v>0</v>
      </c>
      <c r="G84" s="655">
        <f t="shared" si="82"/>
        <v>0</v>
      </c>
      <c r="H84" s="253">
        <v>0</v>
      </c>
      <c r="I84" s="253">
        <v>0</v>
      </c>
      <c r="J84" s="253">
        <v>0</v>
      </c>
      <c r="K84" s="253">
        <v>0</v>
      </c>
      <c r="L84" s="253">
        <v>0</v>
      </c>
      <c r="M84" s="253">
        <v>0</v>
      </c>
      <c r="N84" s="253">
        <v>0</v>
      </c>
      <c r="O84" s="253">
        <v>0</v>
      </c>
      <c r="P84" s="253">
        <v>0</v>
      </c>
      <c r="Q84" s="253">
        <v>0</v>
      </c>
      <c r="R84" s="526">
        <v>0</v>
      </c>
      <c r="S84" s="655">
        <f t="shared" si="84"/>
        <v>0</v>
      </c>
      <c r="T84" s="253">
        <v>0</v>
      </c>
      <c r="U84" s="253">
        <v>0</v>
      </c>
      <c r="V84" s="253">
        <v>0</v>
      </c>
      <c r="W84" s="253">
        <v>0</v>
      </c>
      <c r="X84" s="253">
        <v>0</v>
      </c>
      <c r="Y84" s="253">
        <v>0</v>
      </c>
      <c r="Z84" s="253">
        <v>0</v>
      </c>
      <c r="AA84" s="253">
        <v>0</v>
      </c>
      <c r="AB84" s="253">
        <v>0</v>
      </c>
      <c r="AC84" s="253">
        <v>0</v>
      </c>
      <c r="AD84" s="526">
        <v>0</v>
      </c>
      <c r="AE84" s="655">
        <f t="shared" si="86"/>
        <v>0</v>
      </c>
      <c r="AF84" s="253">
        <v>0</v>
      </c>
      <c r="AG84" s="253">
        <v>0</v>
      </c>
      <c r="AH84" s="253">
        <v>0</v>
      </c>
      <c r="AI84" s="253">
        <v>0</v>
      </c>
      <c r="AJ84" s="253">
        <v>0</v>
      </c>
      <c r="AK84" s="253">
        <v>0</v>
      </c>
      <c r="AL84" s="253">
        <v>0</v>
      </c>
      <c r="AM84" s="253">
        <v>0</v>
      </c>
      <c r="AN84" s="253">
        <v>0</v>
      </c>
      <c r="AO84" s="253">
        <v>0</v>
      </c>
      <c r="AP84" s="526">
        <v>0</v>
      </c>
      <c r="AQ84" s="655">
        <f t="shared" si="88"/>
        <v>0</v>
      </c>
      <c r="AR84" s="253">
        <v>0</v>
      </c>
      <c r="AS84" s="253">
        <v>0</v>
      </c>
      <c r="AT84" s="253">
        <v>0</v>
      </c>
      <c r="AU84" s="253">
        <v>0</v>
      </c>
      <c r="AV84" s="253">
        <v>0</v>
      </c>
      <c r="AW84" s="253">
        <v>0</v>
      </c>
      <c r="AX84" s="253">
        <v>0</v>
      </c>
      <c r="AY84" s="253">
        <v>0</v>
      </c>
      <c r="AZ84" s="253">
        <v>0</v>
      </c>
      <c r="BA84" s="253">
        <v>0</v>
      </c>
      <c r="BB84" s="526">
        <v>0</v>
      </c>
      <c r="BC84" s="895">
        <v>0</v>
      </c>
      <c r="BD84" s="690">
        <f t="shared" si="90"/>
        <v>0</v>
      </c>
      <c r="BE84" s="656">
        <f t="shared" si="91"/>
        <v>0</v>
      </c>
      <c r="BF84" s="656">
        <f t="shared" si="92"/>
        <v>0</v>
      </c>
      <c r="BG84" s="656">
        <f t="shared" si="93"/>
        <v>0</v>
      </c>
      <c r="BH84" s="656">
        <f t="shared" si="94"/>
        <v>0</v>
      </c>
      <c r="BI84" s="656">
        <f t="shared" si="95"/>
        <v>0</v>
      </c>
      <c r="BJ84" s="656">
        <f t="shared" si="96"/>
        <v>0</v>
      </c>
      <c r="BK84" s="656">
        <f t="shared" si="97"/>
        <v>0</v>
      </c>
      <c r="BL84" s="656">
        <f t="shared" si="98"/>
        <v>0</v>
      </c>
      <c r="BM84" s="656">
        <f t="shared" si="99"/>
        <v>0</v>
      </c>
      <c r="BN84" s="656">
        <f t="shared" si="100"/>
        <v>0</v>
      </c>
      <c r="BO84" s="657">
        <f t="shared" si="101"/>
        <v>0</v>
      </c>
    </row>
    <row r="85" spans="1:67" x14ac:dyDescent="0.25">
      <c r="A85" s="1524"/>
      <c r="B85" s="514" t="s">
        <v>1070</v>
      </c>
      <c r="C85" s="524" t="s">
        <v>828</v>
      </c>
      <c r="D85" s="653">
        <v>0</v>
      </c>
      <c r="E85" s="653">
        <v>0</v>
      </c>
      <c r="F85" s="973" t="str">
        <f t="shared" si="1"/>
        <v/>
      </c>
      <c r="G85" s="655">
        <f t="shared" si="82"/>
        <v>0</v>
      </c>
      <c r="H85" s="253">
        <v>0</v>
      </c>
      <c r="I85" s="253">
        <v>0</v>
      </c>
      <c r="J85" s="253">
        <v>0</v>
      </c>
      <c r="K85" s="253">
        <v>0</v>
      </c>
      <c r="L85" s="253">
        <v>0</v>
      </c>
      <c r="M85" s="253">
        <v>0</v>
      </c>
      <c r="N85" s="253">
        <v>0</v>
      </c>
      <c r="O85" s="253">
        <v>0</v>
      </c>
      <c r="P85" s="253">
        <v>0</v>
      </c>
      <c r="Q85" s="253">
        <v>0</v>
      </c>
      <c r="R85" s="526">
        <v>0</v>
      </c>
      <c r="S85" s="655">
        <f t="shared" si="84"/>
        <v>0</v>
      </c>
      <c r="T85" s="253">
        <v>0</v>
      </c>
      <c r="U85" s="253">
        <v>0</v>
      </c>
      <c r="V85" s="253">
        <v>0</v>
      </c>
      <c r="W85" s="253">
        <v>0</v>
      </c>
      <c r="X85" s="253">
        <v>0</v>
      </c>
      <c r="Y85" s="253">
        <v>0</v>
      </c>
      <c r="Z85" s="253">
        <v>0</v>
      </c>
      <c r="AA85" s="253">
        <v>0</v>
      </c>
      <c r="AB85" s="253">
        <v>0</v>
      </c>
      <c r="AC85" s="253">
        <v>0</v>
      </c>
      <c r="AD85" s="526">
        <v>0</v>
      </c>
      <c r="AE85" s="655">
        <f t="shared" si="86"/>
        <v>0</v>
      </c>
      <c r="AF85" s="253">
        <v>0</v>
      </c>
      <c r="AG85" s="253">
        <v>0</v>
      </c>
      <c r="AH85" s="253">
        <v>0</v>
      </c>
      <c r="AI85" s="253">
        <v>0</v>
      </c>
      <c r="AJ85" s="253">
        <v>0</v>
      </c>
      <c r="AK85" s="253">
        <v>0</v>
      </c>
      <c r="AL85" s="253">
        <v>0</v>
      </c>
      <c r="AM85" s="253">
        <v>0</v>
      </c>
      <c r="AN85" s="253">
        <v>0</v>
      </c>
      <c r="AO85" s="253">
        <v>0</v>
      </c>
      <c r="AP85" s="526">
        <v>0</v>
      </c>
      <c r="AQ85" s="655">
        <f t="shared" si="88"/>
        <v>0</v>
      </c>
      <c r="AR85" s="253">
        <v>0</v>
      </c>
      <c r="AS85" s="253">
        <v>0</v>
      </c>
      <c r="AT85" s="253">
        <v>0</v>
      </c>
      <c r="AU85" s="253">
        <v>0</v>
      </c>
      <c r="AV85" s="253">
        <v>0</v>
      </c>
      <c r="AW85" s="253">
        <v>0</v>
      </c>
      <c r="AX85" s="253">
        <v>0</v>
      </c>
      <c r="AY85" s="253">
        <v>0</v>
      </c>
      <c r="AZ85" s="253">
        <v>0</v>
      </c>
      <c r="BA85" s="253">
        <v>0</v>
      </c>
      <c r="BB85" s="526">
        <v>0</v>
      </c>
      <c r="BC85" s="895">
        <v>0</v>
      </c>
      <c r="BD85" s="655">
        <f t="shared" si="90"/>
        <v>0</v>
      </c>
      <c r="BE85" s="658">
        <f t="shared" si="91"/>
        <v>0</v>
      </c>
      <c r="BF85" s="658">
        <f t="shared" si="92"/>
        <v>0</v>
      </c>
      <c r="BG85" s="658">
        <f t="shared" si="93"/>
        <v>0</v>
      </c>
      <c r="BH85" s="658">
        <f t="shared" si="94"/>
        <v>0</v>
      </c>
      <c r="BI85" s="658">
        <f t="shared" si="95"/>
        <v>0</v>
      </c>
      <c r="BJ85" s="658">
        <f t="shared" si="96"/>
        <v>0</v>
      </c>
      <c r="BK85" s="658">
        <f t="shared" si="97"/>
        <v>0</v>
      </c>
      <c r="BL85" s="658">
        <f t="shared" si="98"/>
        <v>0</v>
      </c>
      <c r="BM85" s="658">
        <f t="shared" si="99"/>
        <v>0</v>
      </c>
      <c r="BN85" s="658">
        <f t="shared" si="100"/>
        <v>0</v>
      </c>
      <c r="BO85" s="659">
        <f t="shared" si="101"/>
        <v>0</v>
      </c>
    </row>
    <row r="86" spans="1:67" x14ac:dyDescent="0.25">
      <c r="A86" s="1524"/>
      <c r="B86" s="514" t="s">
        <v>1071</v>
      </c>
      <c r="C86" s="524" t="s">
        <v>829</v>
      </c>
      <c r="D86" s="653">
        <v>0</v>
      </c>
      <c r="E86" s="653">
        <v>0</v>
      </c>
      <c r="F86" s="973" t="str">
        <f t="shared" si="1"/>
        <v/>
      </c>
      <c r="G86" s="655">
        <f t="shared" si="82"/>
        <v>0</v>
      </c>
      <c r="H86" s="253">
        <v>0</v>
      </c>
      <c r="I86" s="253">
        <v>0</v>
      </c>
      <c r="J86" s="253">
        <v>0</v>
      </c>
      <c r="K86" s="253">
        <v>0</v>
      </c>
      <c r="L86" s="253">
        <v>0</v>
      </c>
      <c r="M86" s="253">
        <v>0</v>
      </c>
      <c r="N86" s="253">
        <v>0</v>
      </c>
      <c r="O86" s="253">
        <v>0</v>
      </c>
      <c r="P86" s="253">
        <v>0</v>
      </c>
      <c r="Q86" s="253">
        <v>0</v>
      </c>
      <c r="R86" s="526">
        <v>0</v>
      </c>
      <c r="S86" s="655">
        <f t="shared" si="84"/>
        <v>0</v>
      </c>
      <c r="T86" s="253">
        <v>0</v>
      </c>
      <c r="U86" s="253">
        <v>0</v>
      </c>
      <c r="V86" s="253">
        <v>0</v>
      </c>
      <c r="W86" s="253">
        <v>0</v>
      </c>
      <c r="X86" s="253">
        <v>0</v>
      </c>
      <c r="Y86" s="253">
        <v>0</v>
      </c>
      <c r="Z86" s="253">
        <v>0</v>
      </c>
      <c r="AA86" s="253">
        <v>0</v>
      </c>
      <c r="AB86" s="253">
        <v>0</v>
      </c>
      <c r="AC86" s="253">
        <v>0</v>
      </c>
      <c r="AD86" s="526">
        <v>0</v>
      </c>
      <c r="AE86" s="655">
        <f t="shared" si="86"/>
        <v>0</v>
      </c>
      <c r="AF86" s="253">
        <v>0</v>
      </c>
      <c r="AG86" s="253">
        <v>0</v>
      </c>
      <c r="AH86" s="253">
        <v>0</v>
      </c>
      <c r="AI86" s="253">
        <v>0</v>
      </c>
      <c r="AJ86" s="253">
        <v>0</v>
      </c>
      <c r="AK86" s="253">
        <v>0</v>
      </c>
      <c r="AL86" s="253">
        <v>0</v>
      </c>
      <c r="AM86" s="253">
        <v>0</v>
      </c>
      <c r="AN86" s="253">
        <v>0</v>
      </c>
      <c r="AO86" s="253">
        <v>0</v>
      </c>
      <c r="AP86" s="526">
        <v>0</v>
      </c>
      <c r="AQ86" s="655">
        <f t="shared" si="88"/>
        <v>0</v>
      </c>
      <c r="AR86" s="253">
        <v>0</v>
      </c>
      <c r="AS86" s="253">
        <v>0</v>
      </c>
      <c r="AT86" s="253">
        <v>0</v>
      </c>
      <c r="AU86" s="253">
        <v>0</v>
      </c>
      <c r="AV86" s="253">
        <v>0</v>
      </c>
      <c r="AW86" s="253">
        <v>0</v>
      </c>
      <c r="AX86" s="253">
        <v>0</v>
      </c>
      <c r="AY86" s="253">
        <v>0</v>
      </c>
      <c r="AZ86" s="253">
        <v>0</v>
      </c>
      <c r="BA86" s="253">
        <v>0</v>
      </c>
      <c r="BB86" s="526">
        <v>0</v>
      </c>
      <c r="BC86" s="895">
        <v>0</v>
      </c>
      <c r="BD86" s="655">
        <f t="shared" si="90"/>
        <v>0</v>
      </c>
      <c r="BE86" s="658">
        <f t="shared" si="91"/>
        <v>0</v>
      </c>
      <c r="BF86" s="658">
        <f t="shared" si="92"/>
        <v>0</v>
      </c>
      <c r="BG86" s="658">
        <f t="shared" si="93"/>
        <v>0</v>
      </c>
      <c r="BH86" s="658">
        <f t="shared" si="94"/>
        <v>0</v>
      </c>
      <c r="BI86" s="658">
        <f t="shared" si="95"/>
        <v>0</v>
      </c>
      <c r="BJ86" s="658">
        <f t="shared" si="96"/>
        <v>0</v>
      </c>
      <c r="BK86" s="658">
        <f t="shared" si="97"/>
        <v>0</v>
      </c>
      <c r="BL86" s="658">
        <f t="shared" si="98"/>
        <v>0</v>
      </c>
      <c r="BM86" s="658">
        <f t="shared" si="99"/>
        <v>0</v>
      </c>
      <c r="BN86" s="658">
        <f t="shared" si="100"/>
        <v>0</v>
      </c>
      <c r="BO86" s="659">
        <f t="shared" si="101"/>
        <v>0</v>
      </c>
    </row>
    <row r="87" spans="1:67" x14ac:dyDescent="0.25">
      <c r="A87" s="1524"/>
      <c r="B87" s="514" t="s">
        <v>1072</v>
      </c>
      <c r="C87" s="524" t="s">
        <v>830</v>
      </c>
      <c r="D87" s="653">
        <v>0</v>
      </c>
      <c r="E87" s="653">
        <v>0</v>
      </c>
      <c r="F87" s="973" t="str">
        <f t="shared" si="1"/>
        <v/>
      </c>
      <c r="G87" s="655">
        <f t="shared" si="82"/>
        <v>0</v>
      </c>
      <c r="H87" s="253">
        <v>0</v>
      </c>
      <c r="I87" s="253">
        <v>0</v>
      </c>
      <c r="J87" s="253">
        <v>0</v>
      </c>
      <c r="K87" s="253">
        <v>0</v>
      </c>
      <c r="L87" s="253">
        <v>0</v>
      </c>
      <c r="M87" s="253">
        <v>0</v>
      </c>
      <c r="N87" s="253">
        <v>0</v>
      </c>
      <c r="O87" s="253">
        <v>0</v>
      </c>
      <c r="P87" s="253">
        <v>0</v>
      </c>
      <c r="Q87" s="253">
        <v>0</v>
      </c>
      <c r="R87" s="526">
        <v>0</v>
      </c>
      <c r="S87" s="655">
        <f t="shared" si="84"/>
        <v>0</v>
      </c>
      <c r="T87" s="253">
        <v>0</v>
      </c>
      <c r="U87" s="253">
        <v>0</v>
      </c>
      <c r="V87" s="253">
        <v>0</v>
      </c>
      <c r="W87" s="253">
        <v>0</v>
      </c>
      <c r="X87" s="253">
        <v>0</v>
      </c>
      <c r="Y87" s="253">
        <v>0</v>
      </c>
      <c r="Z87" s="253">
        <v>0</v>
      </c>
      <c r="AA87" s="253">
        <v>0</v>
      </c>
      <c r="AB87" s="253">
        <v>0</v>
      </c>
      <c r="AC87" s="253">
        <v>0</v>
      </c>
      <c r="AD87" s="526">
        <v>0</v>
      </c>
      <c r="AE87" s="655">
        <f t="shared" si="86"/>
        <v>0</v>
      </c>
      <c r="AF87" s="253">
        <v>0</v>
      </c>
      <c r="AG87" s="253">
        <v>0</v>
      </c>
      <c r="AH87" s="253">
        <v>0</v>
      </c>
      <c r="AI87" s="253">
        <v>0</v>
      </c>
      <c r="AJ87" s="253">
        <v>0</v>
      </c>
      <c r="AK87" s="253">
        <v>0</v>
      </c>
      <c r="AL87" s="253">
        <v>0</v>
      </c>
      <c r="AM87" s="253">
        <v>0</v>
      </c>
      <c r="AN87" s="253">
        <v>0</v>
      </c>
      <c r="AO87" s="253">
        <v>0</v>
      </c>
      <c r="AP87" s="526">
        <v>0</v>
      </c>
      <c r="AQ87" s="655">
        <f t="shared" si="88"/>
        <v>0</v>
      </c>
      <c r="AR87" s="253">
        <v>0</v>
      </c>
      <c r="AS87" s="253">
        <v>0</v>
      </c>
      <c r="AT87" s="253">
        <v>0</v>
      </c>
      <c r="AU87" s="253">
        <v>0</v>
      </c>
      <c r="AV87" s="253">
        <v>0</v>
      </c>
      <c r="AW87" s="253">
        <v>0</v>
      </c>
      <c r="AX87" s="253">
        <v>0</v>
      </c>
      <c r="AY87" s="253">
        <v>0</v>
      </c>
      <c r="AZ87" s="253">
        <v>0</v>
      </c>
      <c r="BA87" s="253">
        <v>0</v>
      </c>
      <c r="BB87" s="526">
        <v>0</v>
      </c>
      <c r="BC87" s="895">
        <v>0</v>
      </c>
      <c r="BD87" s="655">
        <f t="shared" si="90"/>
        <v>0</v>
      </c>
      <c r="BE87" s="658">
        <f t="shared" si="91"/>
        <v>0</v>
      </c>
      <c r="BF87" s="658">
        <f t="shared" si="92"/>
        <v>0</v>
      </c>
      <c r="BG87" s="658">
        <f t="shared" si="93"/>
        <v>0</v>
      </c>
      <c r="BH87" s="658">
        <f t="shared" si="94"/>
        <v>0</v>
      </c>
      <c r="BI87" s="658">
        <f t="shared" si="95"/>
        <v>0</v>
      </c>
      <c r="BJ87" s="658">
        <f t="shared" si="96"/>
        <v>0</v>
      </c>
      <c r="BK87" s="658">
        <f t="shared" si="97"/>
        <v>0</v>
      </c>
      <c r="BL87" s="658">
        <f t="shared" si="98"/>
        <v>0</v>
      </c>
      <c r="BM87" s="658">
        <f t="shared" si="99"/>
        <v>0</v>
      </c>
      <c r="BN87" s="658">
        <f t="shared" si="100"/>
        <v>0</v>
      </c>
      <c r="BO87" s="659">
        <f t="shared" si="101"/>
        <v>0</v>
      </c>
    </row>
    <row r="88" spans="1:67" ht="15.75" thickBot="1" x14ac:dyDescent="0.3">
      <c r="A88" s="1541"/>
      <c r="B88" s="660" t="s">
        <v>1073</v>
      </c>
      <c r="C88" s="661" t="s">
        <v>36</v>
      </c>
      <c r="D88" s="662">
        <f>SUM(D84:D87)</f>
        <v>1</v>
      </c>
      <c r="E88" s="662">
        <f>SUM(E84:E87)</f>
        <v>0</v>
      </c>
      <c r="F88" s="974">
        <f t="shared" si="1"/>
        <v>0</v>
      </c>
      <c r="G88" s="689">
        <f t="shared" si="82"/>
        <v>0</v>
      </c>
      <c r="H88" s="663">
        <f>SUM(H84:H87)</f>
        <v>0</v>
      </c>
      <c r="I88" s="663">
        <f t="shared" ref="I88:R88" si="106">SUM(I84:I87)</f>
        <v>0</v>
      </c>
      <c r="J88" s="663">
        <f t="shared" si="106"/>
        <v>0</v>
      </c>
      <c r="K88" s="663">
        <f t="shared" si="106"/>
        <v>0</v>
      </c>
      <c r="L88" s="663">
        <f t="shared" si="106"/>
        <v>0</v>
      </c>
      <c r="M88" s="663">
        <f t="shared" si="106"/>
        <v>0</v>
      </c>
      <c r="N88" s="663">
        <f t="shared" si="106"/>
        <v>0</v>
      </c>
      <c r="O88" s="663">
        <f t="shared" si="106"/>
        <v>0</v>
      </c>
      <c r="P88" s="663">
        <f t="shared" si="106"/>
        <v>0</v>
      </c>
      <c r="Q88" s="663">
        <f t="shared" si="106"/>
        <v>0</v>
      </c>
      <c r="R88" s="891">
        <f t="shared" si="106"/>
        <v>0</v>
      </c>
      <c r="S88" s="689">
        <f t="shared" si="84"/>
        <v>0</v>
      </c>
      <c r="T88" s="663">
        <f t="shared" ref="T88:AD88" si="107">SUM(T84:T87)</f>
        <v>0</v>
      </c>
      <c r="U88" s="663">
        <f t="shared" si="107"/>
        <v>0</v>
      </c>
      <c r="V88" s="663">
        <f t="shared" si="107"/>
        <v>0</v>
      </c>
      <c r="W88" s="663">
        <f t="shared" si="107"/>
        <v>0</v>
      </c>
      <c r="X88" s="663">
        <f t="shared" si="107"/>
        <v>0</v>
      </c>
      <c r="Y88" s="663">
        <f t="shared" si="107"/>
        <v>0</v>
      </c>
      <c r="Z88" s="663">
        <f t="shared" si="107"/>
        <v>0</v>
      </c>
      <c r="AA88" s="663">
        <f t="shared" si="107"/>
        <v>0</v>
      </c>
      <c r="AB88" s="663">
        <f>SUM(AB84:AB87)</f>
        <v>0</v>
      </c>
      <c r="AC88" s="663">
        <f t="shared" si="107"/>
        <v>0</v>
      </c>
      <c r="AD88" s="891">
        <f t="shared" si="107"/>
        <v>0</v>
      </c>
      <c r="AE88" s="689">
        <f t="shared" si="86"/>
        <v>0</v>
      </c>
      <c r="AF88" s="663">
        <f t="shared" ref="AF88:AP88" si="108">SUM(AF84:AF87)</f>
        <v>0</v>
      </c>
      <c r="AG88" s="663">
        <f t="shared" si="108"/>
        <v>0</v>
      </c>
      <c r="AH88" s="663">
        <f t="shared" si="108"/>
        <v>0</v>
      </c>
      <c r="AI88" s="663">
        <f t="shared" si="108"/>
        <v>0</v>
      </c>
      <c r="AJ88" s="663">
        <f t="shared" si="108"/>
        <v>0</v>
      </c>
      <c r="AK88" s="663">
        <f t="shared" si="108"/>
        <v>0</v>
      </c>
      <c r="AL88" s="663">
        <f t="shared" si="108"/>
        <v>0</v>
      </c>
      <c r="AM88" s="663">
        <f t="shared" si="108"/>
        <v>0</v>
      </c>
      <c r="AN88" s="663">
        <f>SUM(AN84:AN87)</f>
        <v>0</v>
      </c>
      <c r="AO88" s="663">
        <f t="shared" si="108"/>
        <v>0</v>
      </c>
      <c r="AP88" s="891">
        <f t="shared" si="108"/>
        <v>0</v>
      </c>
      <c r="AQ88" s="689">
        <f t="shared" si="88"/>
        <v>0</v>
      </c>
      <c r="AR88" s="663">
        <f t="shared" ref="AR88:BC88" si="109">SUM(AR84:AR87)</f>
        <v>0</v>
      </c>
      <c r="AS88" s="663">
        <f t="shared" si="109"/>
        <v>0</v>
      </c>
      <c r="AT88" s="663">
        <f t="shared" si="109"/>
        <v>0</v>
      </c>
      <c r="AU88" s="663">
        <f t="shared" si="109"/>
        <v>0</v>
      </c>
      <c r="AV88" s="663">
        <f t="shared" si="109"/>
        <v>0</v>
      </c>
      <c r="AW88" s="663">
        <f t="shared" si="109"/>
        <v>0</v>
      </c>
      <c r="AX88" s="663">
        <f t="shared" si="109"/>
        <v>0</v>
      </c>
      <c r="AY88" s="663">
        <f t="shared" si="109"/>
        <v>0</v>
      </c>
      <c r="AZ88" s="663">
        <f>SUM(AZ84:AZ87)</f>
        <v>0</v>
      </c>
      <c r="BA88" s="663">
        <f t="shared" si="109"/>
        <v>0</v>
      </c>
      <c r="BB88" s="891">
        <f t="shared" si="109"/>
        <v>0</v>
      </c>
      <c r="BC88" s="664">
        <f t="shared" si="109"/>
        <v>0</v>
      </c>
      <c r="BD88" s="655">
        <f t="shared" si="90"/>
        <v>0</v>
      </c>
      <c r="BE88" s="665">
        <f t="shared" si="91"/>
        <v>0</v>
      </c>
      <c r="BF88" s="665">
        <f t="shared" si="92"/>
        <v>0</v>
      </c>
      <c r="BG88" s="665">
        <f t="shared" si="93"/>
        <v>0</v>
      </c>
      <c r="BH88" s="665">
        <f t="shared" si="94"/>
        <v>0</v>
      </c>
      <c r="BI88" s="665">
        <f t="shared" si="95"/>
        <v>0</v>
      </c>
      <c r="BJ88" s="665">
        <f t="shared" si="96"/>
        <v>0</v>
      </c>
      <c r="BK88" s="665">
        <f t="shared" si="97"/>
        <v>0</v>
      </c>
      <c r="BL88" s="665">
        <f t="shared" si="98"/>
        <v>0</v>
      </c>
      <c r="BM88" s="665">
        <f t="shared" si="99"/>
        <v>0</v>
      </c>
      <c r="BN88" s="665">
        <f t="shared" si="100"/>
        <v>0</v>
      </c>
      <c r="BO88" s="666">
        <f t="shared" si="101"/>
        <v>0</v>
      </c>
    </row>
    <row r="89" spans="1:67" x14ac:dyDescent="0.25">
      <c r="A89" s="1524" t="s">
        <v>1038</v>
      </c>
      <c r="B89" s="514" t="s">
        <v>1074</v>
      </c>
      <c r="C89" s="524" t="s">
        <v>827</v>
      </c>
      <c r="D89" s="653">
        <v>26</v>
      </c>
      <c r="E89" s="653">
        <v>21</v>
      </c>
      <c r="F89" s="973">
        <f t="shared" si="1"/>
        <v>0.80769230769230771</v>
      </c>
      <c r="G89" s="655">
        <f t="shared" si="82"/>
        <v>31525.72000000003</v>
      </c>
      <c r="H89" s="253">
        <v>26355.06000000003</v>
      </c>
      <c r="I89" s="253">
        <v>213.37999999999994</v>
      </c>
      <c r="J89" s="253">
        <v>2939.079999999999</v>
      </c>
      <c r="K89" s="253">
        <v>24.64</v>
      </c>
      <c r="L89" s="253">
        <v>0</v>
      </c>
      <c r="M89" s="253">
        <v>116.12999999999994</v>
      </c>
      <c r="N89" s="253">
        <v>0</v>
      </c>
      <c r="O89" s="253">
        <v>127.67999999999998</v>
      </c>
      <c r="P89" s="253">
        <v>1749.75</v>
      </c>
      <c r="Q89" s="253">
        <v>0</v>
      </c>
      <c r="R89" s="526">
        <v>0</v>
      </c>
      <c r="S89" s="655">
        <f t="shared" si="84"/>
        <v>24753.630000000034</v>
      </c>
      <c r="T89" s="253">
        <v>18923.13000000003</v>
      </c>
      <c r="U89" s="253">
        <v>440.9899999999999</v>
      </c>
      <c r="V89" s="253">
        <v>3540.8099999999972</v>
      </c>
      <c r="W89" s="253">
        <v>245.53999999999996</v>
      </c>
      <c r="X89" s="253">
        <v>0</v>
      </c>
      <c r="Y89" s="253">
        <v>276.2</v>
      </c>
      <c r="Z89" s="253">
        <v>0</v>
      </c>
      <c r="AA89" s="253">
        <v>347.96999999999997</v>
      </c>
      <c r="AB89" s="253">
        <v>978.99000000000024</v>
      </c>
      <c r="AC89" s="253">
        <v>0</v>
      </c>
      <c r="AD89" s="526">
        <v>0</v>
      </c>
      <c r="AE89" s="655">
        <f t="shared" si="86"/>
        <v>39683.960000000254</v>
      </c>
      <c r="AF89" s="253">
        <v>32209.540000000259</v>
      </c>
      <c r="AG89" s="253">
        <v>718.96000000000015</v>
      </c>
      <c r="AH89" s="253">
        <v>3960.4799999999968</v>
      </c>
      <c r="AI89" s="253">
        <v>356.70999999999992</v>
      </c>
      <c r="AJ89" s="253">
        <v>0</v>
      </c>
      <c r="AK89" s="253">
        <v>374.85000000000008</v>
      </c>
      <c r="AL89" s="253">
        <v>0</v>
      </c>
      <c r="AM89" s="253">
        <v>476.34</v>
      </c>
      <c r="AN89" s="253">
        <v>1587.0800000000006</v>
      </c>
      <c r="AO89" s="253">
        <v>0</v>
      </c>
      <c r="AP89" s="526">
        <v>0</v>
      </c>
      <c r="AQ89" s="655">
        <f t="shared" si="88"/>
        <v>26060.970000000038</v>
      </c>
      <c r="AR89" s="253">
        <v>24006.920000000038</v>
      </c>
      <c r="AS89" s="253">
        <v>179.2</v>
      </c>
      <c r="AT89" s="253">
        <v>794.02000000000021</v>
      </c>
      <c r="AU89" s="253">
        <v>0</v>
      </c>
      <c r="AV89" s="253">
        <v>0</v>
      </c>
      <c r="AW89" s="253">
        <v>57.959999999999994</v>
      </c>
      <c r="AX89" s="253">
        <v>0</v>
      </c>
      <c r="AY89" s="253">
        <v>161.16999999999999</v>
      </c>
      <c r="AZ89" s="253">
        <v>861.69999999999993</v>
      </c>
      <c r="BA89" s="253">
        <v>0</v>
      </c>
      <c r="BB89" s="526">
        <v>0</v>
      </c>
      <c r="BC89" s="895">
        <v>0</v>
      </c>
      <c r="BD89" s="690">
        <f t="shared" si="90"/>
        <v>122024.28000000036</v>
      </c>
      <c r="BE89" s="656">
        <f t="shared" si="91"/>
        <v>101494.65000000036</v>
      </c>
      <c r="BF89" s="656">
        <f t="shared" si="92"/>
        <v>1552.53</v>
      </c>
      <c r="BG89" s="656">
        <f t="shared" si="93"/>
        <v>11234.389999999992</v>
      </c>
      <c r="BH89" s="656">
        <f t="shared" si="94"/>
        <v>626.88999999999987</v>
      </c>
      <c r="BI89" s="656">
        <f t="shared" si="95"/>
        <v>0</v>
      </c>
      <c r="BJ89" s="656">
        <f t="shared" si="96"/>
        <v>825.1400000000001</v>
      </c>
      <c r="BK89" s="656">
        <f t="shared" si="97"/>
        <v>0</v>
      </c>
      <c r="BL89" s="656">
        <f t="shared" si="98"/>
        <v>1113.1600000000001</v>
      </c>
      <c r="BM89" s="656">
        <f t="shared" si="99"/>
        <v>5177.5200000000004</v>
      </c>
      <c r="BN89" s="656">
        <f t="shared" si="100"/>
        <v>0</v>
      </c>
      <c r="BO89" s="657">
        <f t="shared" si="101"/>
        <v>0</v>
      </c>
    </row>
    <row r="90" spans="1:67" x14ac:dyDescent="0.25">
      <c r="A90" s="1524"/>
      <c r="B90" s="514" t="s">
        <v>1075</v>
      </c>
      <c r="C90" s="524" t="s">
        <v>828</v>
      </c>
      <c r="D90" s="653">
        <v>0</v>
      </c>
      <c r="E90" s="653">
        <v>0</v>
      </c>
      <c r="F90" s="973" t="str">
        <f t="shared" si="1"/>
        <v/>
      </c>
      <c r="G90" s="655">
        <f t="shared" si="82"/>
        <v>0</v>
      </c>
      <c r="H90" s="253">
        <v>0</v>
      </c>
      <c r="I90" s="253">
        <v>0</v>
      </c>
      <c r="J90" s="253">
        <v>0</v>
      </c>
      <c r="K90" s="253">
        <v>0</v>
      </c>
      <c r="L90" s="253">
        <v>0</v>
      </c>
      <c r="M90" s="253">
        <v>0</v>
      </c>
      <c r="N90" s="253">
        <v>0</v>
      </c>
      <c r="O90" s="253">
        <v>0</v>
      </c>
      <c r="P90" s="253">
        <v>0</v>
      </c>
      <c r="Q90" s="253">
        <v>0</v>
      </c>
      <c r="R90" s="526">
        <v>0</v>
      </c>
      <c r="S90" s="655">
        <f t="shared" si="84"/>
        <v>0</v>
      </c>
      <c r="T90" s="253">
        <v>0</v>
      </c>
      <c r="U90" s="253">
        <v>0</v>
      </c>
      <c r="V90" s="253">
        <v>0</v>
      </c>
      <c r="W90" s="253">
        <v>0</v>
      </c>
      <c r="X90" s="253">
        <v>0</v>
      </c>
      <c r="Y90" s="253">
        <v>0</v>
      </c>
      <c r="Z90" s="253">
        <v>0</v>
      </c>
      <c r="AA90" s="253">
        <v>0</v>
      </c>
      <c r="AB90" s="253">
        <v>0</v>
      </c>
      <c r="AC90" s="253">
        <v>0</v>
      </c>
      <c r="AD90" s="526">
        <v>0</v>
      </c>
      <c r="AE90" s="655">
        <f t="shared" si="86"/>
        <v>0</v>
      </c>
      <c r="AF90" s="253">
        <v>0</v>
      </c>
      <c r="AG90" s="253">
        <v>0</v>
      </c>
      <c r="AH90" s="253">
        <v>0</v>
      </c>
      <c r="AI90" s="253">
        <v>0</v>
      </c>
      <c r="AJ90" s="253">
        <v>0</v>
      </c>
      <c r="AK90" s="253">
        <v>0</v>
      </c>
      <c r="AL90" s="253">
        <v>0</v>
      </c>
      <c r="AM90" s="253">
        <v>0</v>
      </c>
      <c r="AN90" s="253">
        <v>0</v>
      </c>
      <c r="AO90" s="253">
        <v>0</v>
      </c>
      <c r="AP90" s="526">
        <v>0</v>
      </c>
      <c r="AQ90" s="655">
        <f t="shared" si="88"/>
        <v>0</v>
      </c>
      <c r="AR90" s="253">
        <v>0</v>
      </c>
      <c r="AS90" s="253">
        <v>0</v>
      </c>
      <c r="AT90" s="253">
        <v>0</v>
      </c>
      <c r="AU90" s="253">
        <v>0</v>
      </c>
      <c r="AV90" s="253">
        <v>0</v>
      </c>
      <c r="AW90" s="253">
        <v>0</v>
      </c>
      <c r="AX90" s="253">
        <v>0</v>
      </c>
      <c r="AY90" s="253">
        <v>0</v>
      </c>
      <c r="AZ90" s="253">
        <v>0</v>
      </c>
      <c r="BA90" s="253">
        <v>0</v>
      </c>
      <c r="BB90" s="526">
        <v>0</v>
      </c>
      <c r="BC90" s="895">
        <v>0</v>
      </c>
      <c r="BD90" s="655">
        <f t="shared" si="90"/>
        <v>0</v>
      </c>
      <c r="BE90" s="658">
        <f t="shared" si="91"/>
        <v>0</v>
      </c>
      <c r="BF90" s="658">
        <f t="shared" si="92"/>
        <v>0</v>
      </c>
      <c r="BG90" s="658">
        <f t="shared" si="93"/>
        <v>0</v>
      </c>
      <c r="BH90" s="658">
        <f t="shared" si="94"/>
        <v>0</v>
      </c>
      <c r="BI90" s="658">
        <f t="shared" si="95"/>
        <v>0</v>
      </c>
      <c r="BJ90" s="658">
        <f t="shared" si="96"/>
        <v>0</v>
      </c>
      <c r="BK90" s="658">
        <f t="shared" si="97"/>
        <v>0</v>
      </c>
      <c r="BL90" s="658">
        <f t="shared" si="98"/>
        <v>0</v>
      </c>
      <c r="BM90" s="658">
        <f t="shared" si="99"/>
        <v>0</v>
      </c>
      <c r="BN90" s="658">
        <f t="shared" si="100"/>
        <v>0</v>
      </c>
      <c r="BO90" s="659">
        <f t="shared" si="101"/>
        <v>0</v>
      </c>
    </row>
    <row r="91" spans="1:67" x14ac:dyDescent="0.25">
      <c r="A91" s="1524"/>
      <c r="B91" s="514" t="s">
        <v>1076</v>
      </c>
      <c r="C91" s="524" t="s">
        <v>829</v>
      </c>
      <c r="D91" s="653">
        <v>0</v>
      </c>
      <c r="E91" s="653">
        <v>0</v>
      </c>
      <c r="F91" s="973" t="str">
        <f t="shared" si="1"/>
        <v/>
      </c>
      <c r="G91" s="655">
        <f t="shared" si="82"/>
        <v>0</v>
      </c>
      <c r="H91" s="253">
        <v>0</v>
      </c>
      <c r="I91" s="253">
        <v>0</v>
      </c>
      <c r="J91" s="253">
        <v>0</v>
      </c>
      <c r="K91" s="253">
        <v>0</v>
      </c>
      <c r="L91" s="253">
        <v>0</v>
      </c>
      <c r="M91" s="253">
        <v>0</v>
      </c>
      <c r="N91" s="253">
        <v>0</v>
      </c>
      <c r="O91" s="253">
        <v>0</v>
      </c>
      <c r="P91" s="253">
        <v>0</v>
      </c>
      <c r="Q91" s="253">
        <v>0</v>
      </c>
      <c r="R91" s="526">
        <v>0</v>
      </c>
      <c r="S91" s="655">
        <f t="shared" si="84"/>
        <v>0</v>
      </c>
      <c r="T91" s="253">
        <v>0</v>
      </c>
      <c r="U91" s="253">
        <v>0</v>
      </c>
      <c r="V91" s="253">
        <v>0</v>
      </c>
      <c r="W91" s="253">
        <v>0</v>
      </c>
      <c r="X91" s="253">
        <v>0</v>
      </c>
      <c r="Y91" s="253">
        <v>0</v>
      </c>
      <c r="Z91" s="253">
        <v>0</v>
      </c>
      <c r="AA91" s="253">
        <v>0</v>
      </c>
      <c r="AB91" s="253">
        <v>0</v>
      </c>
      <c r="AC91" s="253">
        <v>0</v>
      </c>
      <c r="AD91" s="526">
        <v>0</v>
      </c>
      <c r="AE91" s="655">
        <f t="shared" si="86"/>
        <v>0</v>
      </c>
      <c r="AF91" s="253">
        <v>0</v>
      </c>
      <c r="AG91" s="253">
        <v>0</v>
      </c>
      <c r="AH91" s="253">
        <v>0</v>
      </c>
      <c r="AI91" s="253">
        <v>0</v>
      </c>
      <c r="AJ91" s="253">
        <v>0</v>
      </c>
      <c r="AK91" s="253">
        <v>0</v>
      </c>
      <c r="AL91" s="253">
        <v>0</v>
      </c>
      <c r="AM91" s="253">
        <v>0</v>
      </c>
      <c r="AN91" s="253">
        <v>0</v>
      </c>
      <c r="AO91" s="253">
        <v>0</v>
      </c>
      <c r="AP91" s="526">
        <v>0</v>
      </c>
      <c r="AQ91" s="655">
        <f t="shared" si="88"/>
        <v>0</v>
      </c>
      <c r="AR91" s="253">
        <v>0</v>
      </c>
      <c r="AS91" s="253">
        <v>0</v>
      </c>
      <c r="AT91" s="253">
        <v>0</v>
      </c>
      <c r="AU91" s="253">
        <v>0</v>
      </c>
      <c r="AV91" s="253">
        <v>0</v>
      </c>
      <c r="AW91" s="253">
        <v>0</v>
      </c>
      <c r="AX91" s="253">
        <v>0</v>
      </c>
      <c r="AY91" s="253">
        <v>0</v>
      </c>
      <c r="AZ91" s="253">
        <v>0</v>
      </c>
      <c r="BA91" s="253">
        <v>0</v>
      </c>
      <c r="BB91" s="526">
        <v>0</v>
      </c>
      <c r="BC91" s="895">
        <v>0</v>
      </c>
      <c r="BD91" s="655">
        <f t="shared" si="90"/>
        <v>0</v>
      </c>
      <c r="BE91" s="658">
        <f t="shared" si="91"/>
        <v>0</v>
      </c>
      <c r="BF91" s="658">
        <f t="shared" si="92"/>
        <v>0</v>
      </c>
      <c r="BG91" s="658">
        <f t="shared" si="93"/>
        <v>0</v>
      </c>
      <c r="BH91" s="658">
        <f t="shared" si="94"/>
        <v>0</v>
      </c>
      <c r="BI91" s="658">
        <f t="shared" si="95"/>
        <v>0</v>
      </c>
      <c r="BJ91" s="658">
        <f t="shared" si="96"/>
        <v>0</v>
      </c>
      <c r="BK91" s="658">
        <f t="shared" si="97"/>
        <v>0</v>
      </c>
      <c r="BL91" s="658">
        <f t="shared" si="98"/>
        <v>0</v>
      </c>
      <c r="BM91" s="658">
        <f t="shared" si="99"/>
        <v>0</v>
      </c>
      <c r="BN91" s="658">
        <f t="shared" si="100"/>
        <v>0</v>
      </c>
      <c r="BO91" s="659">
        <f t="shared" si="101"/>
        <v>0</v>
      </c>
    </row>
    <row r="92" spans="1:67" x14ac:dyDescent="0.25">
      <c r="A92" s="1524"/>
      <c r="B92" s="514" t="s">
        <v>1077</v>
      </c>
      <c r="C92" s="524" t="s">
        <v>830</v>
      </c>
      <c r="D92" s="653">
        <v>0</v>
      </c>
      <c r="E92" s="653">
        <v>0</v>
      </c>
      <c r="F92" s="973" t="str">
        <f t="shared" si="1"/>
        <v/>
      </c>
      <c r="G92" s="655">
        <f t="shared" si="82"/>
        <v>0</v>
      </c>
      <c r="H92" s="253">
        <v>0</v>
      </c>
      <c r="I92" s="253">
        <v>0</v>
      </c>
      <c r="J92" s="253">
        <v>0</v>
      </c>
      <c r="K92" s="253">
        <v>0</v>
      </c>
      <c r="L92" s="253">
        <v>0</v>
      </c>
      <c r="M92" s="253">
        <v>0</v>
      </c>
      <c r="N92" s="253">
        <v>0</v>
      </c>
      <c r="O92" s="253">
        <v>0</v>
      </c>
      <c r="P92" s="253">
        <v>0</v>
      </c>
      <c r="Q92" s="253">
        <v>0</v>
      </c>
      <c r="R92" s="526">
        <v>0</v>
      </c>
      <c r="S92" s="655">
        <f t="shared" si="84"/>
        <v>0</v>
      </c>
      <c r="T92" s="253">
        <v>0</v>
      </c>
      <c r="U92" s="253">
        <v>0</v>
      </c>
      <c r="V92" s="253">
        <v>0</v>
      </c>
      <c r="W92" s="253">
        <v>0</v>
      </c>
      <c r="X92" s="253">
        <v>0</v>
      </c>
      <c r="Y92" s="253">
        <v>0</v>
      </c>
      <c r="Z92" s="253">
        <v>0</v>
      </c>
      <c r="AA92" s="253">
        <v>0</v>
      </c>
      <c r="AB92" s="253">
        <v>0</v>
      </c>
      <c r="AC92" s="253">
        <v>0</v>
      </c>
      <c r="AD92" s="526">
        <v>0</v>
      </c>
      <c r="AE92" s="655">
        <f t="shared" si="86"/>
        <v>0</v>
      </c>
      <c r="AF92" s="253">
        <v>0</v>
      </c>
      <c r="AG92" s="253">
        <v>0</v>
      </c>
      <c r="AH92" s="253">
        <v>0</v>
      </c>
      <c r="AI92" s="253">
        <v>0</v>
      </c>
      <c r="AJ92" s="253">
        <v>0</v>
      </c>
      <c r="AK92" s="253">
        <v>0</v>
      </c>
      <c r="AL92" s="253">
        <v>0</v>
      </c>
      <c r="AM92" s="253">
        <v>0</v>
      </c>
      <c r="AN92" s="253">
        <v>0</v>
      </c>
      <c r="AO92" s="253">
        <v>0</v>
      </c>
      <c r="AP92" s="526">
        <v>0</v>
      </c>
      <c r="AQ92" s="655">
        <f t="shared" si="88"/>
        <v>0</v>
      </c>
      <c r="AR92" s="253">
        <v>0</v>
      </c>
      <c r="AS92" s="253">
        <v>0</v>
      </c>
      <c r="AT92" s="253">
        <v>0</v>
      </c>
      <c r="AU92" s="253">
        <v>0</v>
      </c>
      <c r="AV92" s="253">
        <v>0</v>
      </c>
      <c r="AW92" s="253">
        <v>0</v>
      </c>
      <c r="AX92" s="253">
        <v>0</v>
      </c>
      <c r="AY92" s="253">
        <v>0</v>
      </c>
      <c r="AZ92" s="253">
        <v>0</v>
      </c>
      <c r="BA92" s="253">
        <v>0</v>
      </c>
      <c r="BB92" s="526">
        <v>0</v>
      </c>
      <c r="BC92" s="895">
        <v>0</v>
      </c>
      <c r="BD92" s="655">
        <f t="shared" si="90"/>
        <v>0</v>
      </c>
      <c r="BE92" s="658">
        <f t="shared" si="91"/>
        <v>0</v>
      </c>
      <c r="BF92" s="658">
        <f t="shared" si="92"/>
        <v>0</v>
      </c>
      <c r="BG92" s="658">
        <f t="shared" si="93"/>
        <v>0</v>
      </c>
      <c r="BH92" s="658">
        <f t="shared" si="94"/>
        <v>0</v>
      </c>
      <c r="BI92" s="658">
        <f t="shared" si="95"/>
        <v>0</v>
      </c>
      <c r="BJ92" s="658">
        <f t="shared" si="96"/>
        <v>0</v>
      </c>
      <c r="BK92" s="658">
        <f t="shared" si="97"/>
        <v>0</v>
      </c>
      <c r="BL92" s="658">
        <f t="shared" si="98"/>
        <v>0</v>
      </c>
      <c r="BM92" s="658">
        <f t="shared" si="99"/>
        <v>0</v>
      </c>
      <c r="BN92" s="658">
        <f t="shared" si="100"/>
        <v>0</v>
      </c>
      <c r="BO92" s="659">
        <f t="shared" si="101"/>
        <v>0</v>
      </c>
    </row>
    <row r="93" spans="1:67" ht="15.75" thickBot="1" x14ac:dyDescent="0.3">
      <c r="A93" s="1541"/>
      <c r="B93" s="660" t="s">
        <v>1078</v>
      </c>
      <c r="C93" s="661" t="s">
        <v>36</v>
      </c>
      <c r="D93" s="662">
        <f>SUM(D89:D92)</f>
        <v>26</v>
      </c>
      <c r="E93" s="662">
        <f>SUM(E89:E92)</f>
        <v>21</v>
      </c>
      <c r="F93" s="974">
        <f t="shared" si="1"/>
        <v>0.80769230769230771</v>
      </c>
      <c r="G93" s="689">
        <f t="shared" si="82"/>
        <v>31525.72000000003</v>
      </c>
      <c r="H93" s="663">
        <f>SUM(H89:H92)</f>
        <v>26355.06000000003</v>
      </c>
      <c r="I93" s="663">
        <f t="shared" ref="I93:R93" si="110">SUM(I89:I92)</f>
        <v>213.37999999999994</v>
      </c>
      <c r="J93" s="663">
        <f t="shared" si="110"/>
        <v>2939.079999999999</v>
      </c>
      <c r="K93" s="663">
        <f t="shared" si="110"/>
        <v>24.64</v>
      </c>
      <c r="L93" s="663">
        <f t="shared" si="110"/>
        <v>0</v>
      </c>
      <c r="M93" s="663">
        <f t="shared" si="110"/>
        <v>116.12999999999994</v>
      </c>
      <c r="N93" s="663">
        <f t="shared" si="110"/>
        <v>0</v>
      </c>
      <c r="O93" s="663">
        <f t="shared" si="110"/>
        <v>127.67999999999998</v>
      </c>
      <c r="P93" s="663">
        <f t="shared" si="110"/>
        <v>1749.75</v>
      </c>
      <c r="Q93" s="663">
        <f t="shared" si="110"/>
        <v>0</v>
      </c>
      <c r="R93" s="891">
        <f t="shared" si="110"/>
        <v>0</v>
      </c>
      <c r="S93" s="689">
        <f t="shared" si="84"/>
        <v>24753.630000000034</v>
      </c>
      <c r="T93" s="663">
        <f t="shared" ref="T93:AD93" si="111">SUM(T89:T92)</f>
        <v>18923.13000000003</v>
      </c>
      <c r="U93" s="663">
        <f t="shared" si="111"/>
        <v>440.9899999999999</v>
      </c>
      <c r="V93" s="663">
        <f t="shared" si="111"/>
        <v>3540.8099999999972</v>
      </c>
      <c r="W93" s="663">
        <f t="shared" si="111"/>
        <v>245.53999999999996</v>
      </c>
      <c r="X93" s="663">
        <f t="shared" si="111"/>
        <v>0</v>
      </c>
      <c r="Y93" s="663">
        <f t="shared" si="111"/>
        <v>276.2</v>
      </c>
      <c r="Z93" s="663">
        <f t="shared" si="111"/>
        <v>0</v>
      </c>
      <c r="AA93" s="663">
        <f t="shared" si="111"/>
        <v>347.96999999999997</v>
      </c>
      <c r="AB93" s="663">
        <f>SUM(AB89:AB92)</f>
        <v>978.99000000000024</v>
      </c>
      <c r="AC93" s="663">
        <f t="shared" si="111"/>
        <v>0</v>
      </c>
      <c r="AD93" s="891">
        <f t="shared" si="111"/>
        <v>0</v>
      </c>
      <c r="AE93" s="689">
        <f t="shared" si="86"/>
        <v>39683.960000000254</v>
      </c>
      <c r="AF93" s="663">
        <f t="shared" ref="AF93:AP93" si="112">SUM(AF89:AF92)</f>
        <v>32209.540000000259</v>
      </c>
      <c r="AG93" s="663">
        <f t="shared" si="112"/>
        <v>718.96000000000015</v>
      </c>
      <c r="AH93" s="663">
        <f t="shared" si="112"/>
        <v>3960.4799999999968</v>
      </c>
      <c r="AI93" s="663">
        <f t="shared" si="112"/>
        <v>356.70999999999992</v>
      </c>
      <c r="AJ93" s="663">
        <f t="shared" si="112"/>
        <v>0</v>
      </c>
      <c r="AK93" s="663">
        <f t="shared" si="112"/>
        <v>374.85000000000008</v>
      </c>
      <c r="AL93" s="663">
        <f t="shared" si="112"/>
        <v>0</v>
      </c>
      <c r="AM93" s="663">
        <f t="shared" si="112"/>
        <v>476.34</v>
      </c>
      <c r="AN93" s="663">
        <f>SUM(AN89:AN92)</f>
        <v>1587.0800000000006</v>
      </c>
      <c r="AO93" s="663">
        <f t="shared" si="112"/>
        <v>0</v>
      </c>
      <c r="AP93" s="891">
        <f t="shared" si="112"/>
        <v>0</v>
      </c>
      <c r="AQ93" s="689">
        <f t="shared" si="88"/>
        <v>26060.970000000038</v>
      </c>
      <c r="AR93" s="663">
        <f t="shared" ref="AR93:BC93" si="113">SUM(AR89:AR92)</f>
        <v>24006.920000000038</v>
      </c>
      <c r="AS93" s="663">
        <f t="shared" si="113"/>
        <v>179.2</v>
      </c>
      <c r="AT93" s="663">
        <f t="shared" si="113"/>
        <v>794.02000000000021</v>
      </c>
      <c r="AU93" s="663">
        <f t="shared" si="113"/>
        <v>0</v>
      </c>
      <c r="AV93" s="663">
        <f t="shared" si="113"/>
        <v>0</v>
      </c>
      <c r="AW93" s="663">
        <f t="shared" si="113"/>
        <v>57.959999999999994</v>
      </c>
      <c r="AX93" s="663">
        <f t="shared" si="113"/>
        <v>0</v>
      </c>
      <c r="AY93" s="663">
        <f t="shared" si="113"/>
        <v>161.16999999999999</v>
      </c>
      <c r="AZ93" s="663">
        <f>SUM(AZ89:AZ92)</f>
        <v>861.69999999999993</v>
      </c>
      <c r="BA93" s="663">
        <f t="shared" si="113"/>
        <v>0</v>
      </c>
      <c r="BB93" s="891">
        <f t="shared" si="113"/>
        <v>0</v>
      </c>
      <c r="BC93" s="664">
        <f t="shared" si="113"/>
        <v>0</v>
      </c>
      <c r="BD93" s="655">
        <f t="shared" si="90"/>
        <v>122024.28000000036</v>
      </c>
      <c r="BE93" s="665">
        <f t="shared" si="91"/>
        <v>101494.65000000036</v>
      </c>
      <c r="BF93" s="665">
        <f t="shared" si="92"/>
        <v>1552.53</v>
      </c>
      <c r="BG93" s="665">
        <f t="shared" si="93"/>
        <v>11234.389999999992</v>
      </c>
      <c r="BH93" s="665">
        <f t="shared" si="94"/>
        <v>626.88999999999987</v>
      </c>
      <c r="BI93" s="665">
        <f t="shared" si="95"/>
        <v>0</v>
      </c>
      <c r="BJ93" s="665">
        <f t="shared" si="96"/>
        <v>825.1400000000001</v>
      </c>
      <c r="BK93" s="665">
        <f t="shared" si="97"/>
        <v>0</v>
      </c>
      <c r="BL93" s="665">
        <f t="shared" si="98"/>
        <v>1113.1600000000001</v>
      </c>
      <c r="BM93" s="665">
        <f t="shared" si="99"/>
        <v>5177.5200000000004</v>
      </c>
      <c r="BN93" s="665">
        <f t="shared" si="100"/>
        <v>0</v>
      </c>
      <c r="BO93" s="666">
        <f t="shared" si="101"/>
        <v>0</v>
      </c>
    </row>
    <row r="94" spans="1:67" x14ac:dyDescent="0.25">
      <c r="A94" s="1524" t="s">
        <v>1079</v>
      </c>
      <c r="B94" s="514" t="s">
        <v>1080</v>
      </c>
      <c r="C94" s="524" t="s">
        <v>827</v>
      </c>
      <c r="D94" s="653">
        <v>107</v>
      </c>
      <c r="E94" s="653">
        <v>84</v>
      </c>
      <c r="F94" s="973">
        <f t="shared" si="1"/>
        <v>0.78504672897196259</v>
      </c>
      <c r="G94" s="655">
        <f t="shared" si="82"/>
        <v>0</v>
      </c>
      <c r="H94" s="253">
        <v>0</v>
      </c>
      <c r="I94" s="253">
        <v>0</v>
      </c>
      <c r="J94" s="253">
        <v>0</v>
      </c>
      <c r="K94" s="253">
        <v>0</v>
      </c>
      <c r="L94" s="253">
        <v>0</v>
      </c>
      <c r="M94" s="253">
        <v>0</v>
      </c>
      <c r="N94" s="253">
        <v>0</v>
      </c>
      <c r="O94" s="253">
        <v>0</v>
      </c>
      <c r="P94" s="253">
        <v>0</v>
      </c>
      <c r="Q94" s="253">
        <v>0</v>
      </c>
      <c r="R94" s="526">
        <v>0</v>
      </c>
      <c r="S94" s="655">
        <f t="shared" si="84"/>
        <v>0</v>
      </c>
      <c r="T94" s="253">
        <v>0</v>
      </c>
      <c r="U94" s="253">
        <v>0</v>
      </c>
      <c r="V94" s="253">
        <v>0</v>
      </c>
      <c r="W94" s="253">
        <v>0</v>
      </c>
      <c r="X94" s="253">
        <v>0</v>
      </c>
      <c r="Y94" s="253">
        <v>0</v>
      </c>
      <c r="Z94" s="253">
        <v>0</v>
      </c>
      <c r="AA94" s="253">
        <v>0</v>
      </c>
      <c r="AB94" s="253">
        <v>0</v>
      </c>
      <c r="AC94" s="253">
        <v>0</v>
      </c>
      <c r="AD94" s="526">
        <v>0</v>
      </c>
      <c r="AE94" s="655">
        <f t="shared" si="86"/>
        <v>0</v>
      </c>
      <c r="AF94" s="253">
        <v>0</v>
      </c>
      <c r="AG94" s="253">
        <v>0</v>
      </c>
      <c r="AH94" s="253">
        <v>0</v>
      </c>
      <c r="AI94" s="253">
        <v>0</v>
      </c>
      <c r="AJ94" s="253">
        <v>0</v>
      </c>
      <c r="AK94" s="253">
        <v>0</v>
      </c>
      <c r="AL94" s="253">
        <v>0</v>
      </c>
      <c r="AM94" s="253">
        <v>0</v>
      </c>
      <c r="AN94" s="253">
        <v>0</v>
      </c>
      <c r="AO94" s="253">
        <v>0</v>
      </c>
      <c r="AP94" s="526">
        <v>0</v>
      </c>
      <c r="AQ94" s="655">
        <f t="shared" si="88"/>
        <v>0</v>
      </c>
      <c r="AR94" s="253">
        <v>0</v>
      </c>
      <c r="AS94" s="253">
        <v>0</v>
      </c>
      <c r="AT94" s="253">
        <v>0</v>
      </c>
      <c r="AU94" s="253">
        <v>0</v>
      </c>
      <c r="AV94" s="253">
        <v>0</v>
      </c>
      <c r="AW94" s="253">
        <v>0</v>
      </c>
      <c r="AX94" s="253">
        <v>0</v>
      </c>
      <c r="AY94" s="253">
        <v>0</v>
      </c>
      <c r="AZ94" s="253">
        <v>0</v>
      </c>
      <c r="BA94" s="253">
        <v>0</v>
      </c>
      <c r="BB94" s="526">
        <v>0</v>
      </c>
      <c r="BC94" s="895">
        <v>0</v>
      </c>
      <c r="BD94" s="690">
        <f t="shared" si="90"/>
        <v>0</v>
      </c>
      <c r="BE94" s="656">
        <f t="shared" si="91"/>
        <v>0</v>
      </c>
      <c r="BF94" s="656">
        <f t="shared" si="92"/>
        <v>0</v>
      </c>
      <c r="BG94" s="656">
        <f t="shared" si="93"/>
        <v>0</v>
      </c>
      <c r="BH94" s="656">
        <f t="shared" si="94"/>
        <v>0</v>
      </c>
      <c r="BI94" s="656">
        <f t="shared" si="95"/>
        <v>0</v>
      </c>
      <c r="BJ94" s="656">
        <f t="shared" si="96"/>
        <v>0</v>
      </c>
      <c r="BK94" s="656">
        <f t="shared" si="97"/>
        <v>0</v>
      </c>
      <c r="BL94" s="656">
        <f t="shared" si="98"/>
        <v>0</v>
      </c>
      <c r="BM94" s="656">
        <f t="shared" si="99"/>
        <v>0</v>
      </c>
      <c r="BN94" s="656">
        <f t="shared" si="100"/>
        <v>0</v>
      </c>
      <c r="BO94" s="657">
        <f t="shared" si="101"/>
        <v>0</v>
      </c>
    </row>
    <row r="95" spans="1:67" x14ac:dyDescent="0.25">
      <c r="A95" s="1524"/>
      <c r="B95" s="514" t="s">
        <v>1081</v>
      </c>
      <c r="C95" s="524" t="s">
        <v>828</v>
      </c>
      <c r="D95" s="653">
        <v>0</v>
      </c>
      <c r="E95" s="653">
        <v>0</v>
      </c>
      <c r="F95" s="973" t="str">
        <f t="shared" si="1"/>
        <v/>
      </c>
      <c r="G95" s="655">
        <f t="shared" si="82"/>
        <v>0</v>
      </c>
      <c r="H95" s="253">
        <v>0</v>
      </c>
      <c r="I95" s="253">
        <v>0</v>
      </c>
      <c r="J95" s="253">
        <v>0</v>
      </c>
      <c r="K95" s="253">
        <v>0</v>
      </c>
      <c r="L95" s="253">
        <v>0</v>
      </c>
      <c r="M95" s="253">
        <v>0</v>
      </c>
      <c r="N95" s="253">
        <v>0</v>
      </c>
      <c r="O95" s="253">
        <v>0</v>
      </c>
      <c r="P95" s="253">
        <v>0</v>
      </c>
      <c r="Q95" s="253">
        <v>0</v>
      </c>
      <c r="R95" s="526">
        <v>0</v>
      </c>
      <c r="S95" s="655">
        <f t="shared" si="84"/>
        <v>0</v>
      </c>
      <c r="T95" s="253">
        <v>0</v>
      </c>
      <c r="U95" s="253">
        <v>0</v>
      </c>
      <c r="V95" s="253">
        <v>0</v>
      </c>
      <c r="W95" s="253">
        <v>0</v>
      </c>
      <c r="X95" s="253">
        <v>0</v>
      </c>
      <c r="Y95" s="253">
        <v>0</v>
      </c>
      <c r="Z95" s="253">
        <v>0</v>
      </c>
      <c r="AA95" s="253">
        <v>0</v>
      </c>
      <c r="AB95" s="253">
        <v>0</v>
      </c>
      <c r="AC95" s="253">
        <v>0</v>
      </c>
      <c r="AD95" s="526">
        <v>0</v>
      </c>
      <c r="AE95" s="655">
        <f t="shared" si="86"/>
        <v>0</v>
      </c>
      <c r="AF95" s="253">
        <v>0</v>
      </c>
      <c r="AG95" s="253">
        <v>0</v>
      </c>
      <c r="AH95" s="253">
        <v>0</v>
      </c>
      <c r="AI95" s="253">
        <v>0</v>
      </c>
      <c r="AJ95" s="253">
        <v>0</v>
      </c>
      <c r="AK95" s="253">
        <v>0</v>
      </c>
      <c r="AL95" s="253">
        <v>0</v>
      </c>
      <c r="AM95" s="253">
        <v>0</v>
      </c>
      <c r="AN95" s="253">
        <v>0</v>
      </c>
      <c r="AO95" s="253">
        <v>0</v>
      </c>
      <c r="AP95" s="526">
        <v>0</v>
      </c>
      <c r="AQ95" s="655">
        <f t="shared" si="88"/>
        <v>0</v>
      </c>
      <c r="AR95" s="253">
        <v>0</v>
      </c>
      <c r="AS95" s="253">
        <v>0</v>
      </c>
      <c r="AT95" s="253">
        <v>0</v>
      </c>
      <c r="AU95" s="253">
        <v>0</v>
      </c>
      <c r="AV95" s="253">
        <v>0</v>
      </c>
      <c r="AW95" s="253">
        <v>0</v>
      </c>
      <c r="AX95" s="253">
        <v>0</v>
      </c>
      <c r="AY95" s="253">
        <v>0</v>
      </c>
      <c r="AZ95" s="253">
        <v>0</v>
      </c>
      <c r="BA95" s="253">
        <v>0</v>
      </c>
      <c r="BB95" s="526">
        <v>0</v>
      </c>
      <c r="BC95" s="895">
        <v>0</v>
      </c>
      <c r="BD95" s="655">
        <f t="shared" si="90"/>
        <v>0</v>
      </c>
      <c r="BE95" s="658">
        <f t="shared" si="91"/>
        <v>0</v>
      </c>
      <c r="BF95" s="658">
        <f t="shared" si="92"/>
        <v>0</v>
      </c>
      <c r="BG95" s="658">
        <f t="shared" si="93"/>
        <v>0</v>
      </c>
      <c r="BH95" s="658">
        <f t="shared" si="94"/>
        <v>0</v>
      </c>
      <c r="BI95" s="658">
        <f t="shared" si="95"/>
        <v>0</v>
      </c>
      <c r="BJ95" s="658">
        <f t="shared" si="96"/>
        <v>0</v>
      </c>
      <c r="BK95" s="658">
        <f t="shared" si="97"/>
        <v>0</v>
      </c>
      <c r="BL95" s="658">
        <f t="shared" si="98"/>
        <v>0</v>
      </c>
      <c r="BM95" s="658">
        <f t="shared" si="99"/>
        <v>0</v>
      </c>
      <c r="BN95" s="658">
        <f t="shared" si="100"/>
        <v>0</v>
      </c>
      <c r="BO95" s="659">
        <f t="shared" si="101"/>
        <v>0</v>
      </c>
    </row>
    <row r="96" spans="1:67" x14ac:dyDescent="0.25">
      <c r="A96" s="1524"/>
      <c r="B96" s="514" t="s">
        <v>1082</v>
      </c>
      <c r="C96" s="524" t="s">
        <v>829</v>
      </c>
      <c r="D96" s="653">
        <v>0</v>
      </c>
      <c r="E96" s="653">
        <v>0</v>
      </c>
      <c r="F96" s="973" t="str">
        <f t="shared" si="1"/>
        <v/>
      </c>
      <c r="G96" s="655">
        <f t="shared" si="82"/>
        <v>0</v>
      </c>
      <c r="H96" s="253">
        <v>0</v>
      </c>
      <c r="I96" s="253">
        <v>0</v>
      </c>
      <c r="J96" s="253">
        <v>0</v>
      </c>
      <c r="K96" s="253">
        <v>0</v>
      </c>
      <c r="L96" s="253">
        <v>0</v>
      </c>
      <c r="M96" s="253">
        <v>0</v>
      </c>
      <c r="N96" s="253">
        <v>0</v>
      </c>
      <c r="O96" s="253">
        <v>0</v>
      </c>
      <c r="P96" s="253">
        <v>0</v>
      </c>
      <c r="Q96" s="253">
        <v>0</v>
      </c>
      <c r="R96" s="526">
        <v>0</v>
      </c>
      <c r="S96" s="655">
        <f t="shared" si="84"/>
        <v>0</v>
      </c>
      <c r="T96" s="253">
        <v>0</v>
      </c>
      <c r="U96" s="253">
        <v>0</v>
      </c>
      <c r="V96" s="253">
        <v>0</v>
      </c>
      <c r="W96" s="253">
        <v>0</v>
      </c>
      <c r="X96" s="253">
        <v>0</v>
      </c>
      <c r="Y96" s="253">
        <v>0</v>
      </c>
      <c r="Z96" s="253">
        <v>0</v>
      </c>
      <c r="AA96" s="253">
        <v>0</v>
      </c>
      <c r="AB96" s="253">
        <v>0</v>
      </c>
      <c r="AC96" s="253">
        <v>0</v>
      </c>
      <c r="AD96" s="526">
        <v>0</v>
      </c>
      <c r="AE96" s="655">
        <f t="shared" si="86"/>
        <v>0</v>
      </c>
      <c r="AF96" s="253">
        <v>0</v>
      </c>
      <c r="AG96" s="253">
        <v>0</v>
      </c>
      <c r="AH96" s="253">
        <v>0</v>
      </c>
      <c r="AI96" s="253">
        <v>0</v>
      </c>
      <c r="AJ96" s="253">
        <v>0</v>
      </c>
      <c r="AK96" s="253">
        <v>0</v>
      </c>
      <c r="AL96" s="253">
        <v>0</v>
      </c>
      <c r="AM96" s="253">
        <v>0</v>
      </c>
      <c r="AN96" s="253">
        <v>0</v>
      </c>
      <c r="AO96" s="253">
        <v>0</v>
      </c>
      <c r="AP96" s="526">
        <v>0</v>
      </c>
      <c r="AQ96" s="655">
        <f t="shared" si="88"/>
        <v>0</v>
      </c>
      <c r="AR96" s="253">
        <v>0</v>
      </c>
      <c r="AS96" s="253">
        <v>0</v>
      </c>
      <c r="AT96" s="253">
        <v>0</v>
      </c>
      <c r="AU96" s="253">
        <v>0</v>
      </c>
      <c r="AV96" s="253">
        <v>0</v>
      </c>
      <c r="AW96" s="253">
        <v>0</v>
      </c>
      <c r="AX96" s="253">
        <v>0</v>
      </c>
      <c r="AY96" s="253">
        <v>0</v>
      </c>
      <c r="AZ96" s="253">
        <v>0</v>
      </c>
      <c r="BA96" s="253">
        <v>0</v>
      </c>
      <c r="BB96" s="526">
        <v>0</v>
      </c>
      <c r="BC96" s="895">
        <v>0</v>
      </c>
      <c r="BD96" s="655">
        <f t="shared" si="90"/>
        <v>0</v>
      </c>
      <c r="BE96" s="658">
        <f t="shared" si="91"/>
        <v>0</v>
      </c>
      <c r="BF96" s="658">
        <f t="shared" si="92"/>
        <v>0</v>
      </c>
      <c r="BG96" s="658">
        <f t="shared" si="93"/>
        <v>0</v>
      </c>
      <c r="BH96" s="658">
        <f t="shared" si="94"/>
        <v>0</v>
      </c>
      <c r="BI96" s="658">
        <f t="shared" si="95"/>
        <v>0</v>
      </c>
      <c r="BJ96" s="658">
        <f t="shared" si="96"/>
        <v>0</v>
      </c>
      <c r="BK96" s="658">
        <f t="shared" si="97"/>
        <v>0</v>
      </c>
      <c r="BL96" s="658">
        <f t="shared" si="98"/>
        <v>0</v>
      </c>
      <c r="BM96" s="658">
        <f t="shared" si="99"/>
        <v>0</v>
      </c>
      <c r="BN96" s="658">
        <f t="shared" si="100"/>
        <v>0</v>
      </c>
      <c r="BO96" s="659">
        <f t="shared" si="101"/>
        <v>0</v>
      </c>
    </row>
    <row r="97" spans="1:67" x14ac:dyDescent="0.25">
      <c r="A97" s="1524"/>
      <c r="B97" s="514" t="s">
        <v>1083</v>
      </c>
      <c r="C97" s="524" t="s">
        <v>830</v>
      </c>
      <c r="D97" s="653">
        <v>0</v>
      </c>
      <c r="E97" s="653">
        <v>0</v>
      </c>
      <c r="F97" s="973" t="str">
        <f t="shared" si="1"/>
        <v/>
      </c>
      <c r="G97" s="655">
        <f t="shared" si="82"/>
        <v>0</v>
      </c>
      <c r="H97" s="253">
        <v>0</v>
      </c>
      <c r="I97" s="253">
        <v>0</v>
      </c>
      <c r="J97" s="253">
        <v>0</v>
      </c>
      <c r="K97" s="253">
        <v>0</v>
      </c>
      <c r="L97" s="253">
        <v>0</v>
      </c>
      <c r="M97" s="253">
        <v>0</v>
      </c>
      <c r="N97" s="253">
        <v>0</v>
      </c>
      <c r="O97" s="253">
        <v>0</v>
      </c>
      <c r="P97" s="253">
        <v>0</v>
      </c>
      <c r="Q97" s="253">
        <v>0</v>
      </c>
      <c r="R97" s="526">
        <v>0</v>
      </c>
      <c r="S97" s="655">
        <f t="shared" si="84"/>
        <v>0</v>
      </c>
      <c r="T97" s="253">
        <v>0</v>
      </c>
      <c r="U97" s="253">
        <v>0</v>
      </c>
      <c r="V97" s="253">
        <v>0</v>
      </c>
      <c r="W97" s="253">
        <v>0</v>
      </c>
      <c r="X97" s="253">
        <v>0</v>
      </c>
      <c r="Y97" s="253">
        <v>0</v>
      </c>
      <c r="Z97" s="253">
        <v>0</v>
      </c>
      <c r="AA97" s="253">
        <v>0</v>
      </c>
      <c r="AB97" s="253">
        <v>0</v>
      </c>
      <c r="AC97" s="253">
        <v>0</v>
      </c>
      <c r="AD97" s="526">
        <v>0</v>
      </c>
      <c r="AE97" s="655">
        <f t="shared" si="86"/>
        <v>0</v>
      </c>
      <c r="AF97" s="253">
        <v>0</v>
      </c>
      <c r="AG97" s="253">
        <v>0</v>
      </c>
      <c r="AH97" s="253">
        <v>0</v>
      </c>
      <c r="AI97" s="253">
        <v>0</v>
      </c>
      <c r="AJ97" s="253">
        <v>0</v>
      </c>
      <c r="AK97" s="253">
        <v>0</v>
      </c>
      <c r="AL97" s="253">
        <v>0</v>
      </c>
      <c r="AM97" s="253">
        <v>0</v>
      </c>
      <c r="AN97" s="253">
        <v>0</v>
      </c>
      <c r="AO97" s="253">
        <v>0</v>
      </c>
      <c r="AP97" s="526">
        <v>0</v>
      </c>
      <c r="AQ97" s="655">
        <f t="shared" si="88"/>
        <v>0</v>
      </c>
      <c r="AR97" s="253">
        <v>0</v>
      </c>
      <c r="AS97" s="253">
        <v>0</v>
      </c>
      <c r="AT97" s="253">
        <v>0</v>
      </c>
      <c r="AU97" s="253">
        <v>0</v>
      </c>
      <c r="AV97" s="253">
        <v>0</v>
      </c>
      <c r="AW97" s="253">
        <v>0</v>
      </c>
      <c r="AX97" s="253">
        <v>0</v>
      </c>
      <c r="AY97" s="253">
        <v>0</v>
      </c>
      <c r="AZ97" s="253">
        <v>0</v>
      </c>
      <c r="BA97" s="253">
        <v>0</v>
      </c>
      <c r="BB97" s="526">
        <v>0</v>
      </c>
      <c r="BC97" s="895">
        <v>0</v>
      </c>
      <c r="BD97" s="655">
        <f t="shared" si="90"/>
        <v>0</v>
      </c>
      <c r="BE97" s="658">
        <f t="shared" si="91"/>
        <v>0</v>
      </c>
      <c r="BF97" s="658">
        <f t="shared" si="92"/>
        <v>0</v>
      </c>
      <c r="BG97" s="658">
        <f t="shared" si="93"/>
        <v>0</v>
      </c>
      <c r="BH97" s="658">
        <f t="shared" si="94"/>
        <v>0</v>
      </c>
      <c r="BI97" s="658">
        <f t="shared" si="95"/>
        <v>0</v>
      </c>
      <c r="BJ97" s="658">
        <f t="shared" si="96"/>
        <v>0</v>
      </c>
      <c r="BK97" s="658">
        <f t="shared" si="97"/>
        <v>0</v>
      </c>
      <c r="BL97" s="658">
        <f t="shared" si="98"/>
        <v>0</v>
      </c>
      <c r="BM97" s="658">
        <f t="shared" si="99"/>
        <v>0</v>
      </c>
      <c r="BN97" s="658">
        <f t="shared" si="100"/>
        <v>0</v>
      </c>
      <c r="BO97" s="659">
        <f t="shared" si="101"/>
        <v>0</v>
      </c>
    </row>
    <row r="98" spans="1:67" ht="15.75" thickBot="1" x14ac:dyDescent="0.3">
      <c r="A98" s="1541"/>
      <c r="B98" s="660" t="s">
        <v>1084</v>
      </c>
      <c r="C98" s="661" t="s">
        <v>36</v>
      </c>
      <c r="D98" s="662">
        <f>SUM(D94:D97)</f>
        <v>107</v>
      </c>
      <c r="E98" s="662">
        <f>SUM(E94:E97)</f>
        <v>84</v>
      </c>
      <c r="F98" s="974">
        <f t="shared" si="1"/>
        <v>0.78504672897196259</v>
      </c>
      <c r="G98" s="689">
        <f t="shared" si="82"/>
        <v>0</v>
      </c>
      <c r="H98" s="663">
        <f>SUM(H94:H97)</f>
        <v>0</v>
      </c>
      <c r="I98" s="663">
        <f t="shared" ref="I98:R98" si="114">SUM(I94:I97)</f>
        <v>0</v>
      </c>
      <c r="J98" s="663">
        <f t="shared" si="114"/>
        <v>0</v>
      </c>
      <c r="K98" s="663">
        <f t="shared" si="114"/>
        <v>0</v>
      </c>
      <c r="L98" s="663">
        <f t="shared" si="114"/>
        <v>0</v>
      </c>
      <c r="M98" s="663">
        <f t="shared" si="114"/>
        <v>0</v>
      </c>
      <c r="N98" s="663">
        <f t="shared" si="114"/>
        <v>0</v>
      </c>
      <c r="O98" s="663">
        <f t="shared" si="114"/>
        <v>0</v>
      </c>
      <c r="P98" s="663">
        <f t="shared" si="114"/>
        <v>0</v>
      </c>
      <c r="Q98" s="663">
        <f t="shared" si="114"/>
        <v>0</v>
      </c>
      <c r="R98" s="891">
        <f t="shared" si="114"/>
        <v>0</v>
      </c>
      <c r="S98" s="689">
        <f t="shared" si="84"/>
        <v>0</v>
      </c>
      <c r="T98" s="663">
        <f t="shared" ref="T98:AD98" si="115">SUM(T94:T97)</f>
        <v>0</v>
      </c>
      <c r="U98" s="663">
        <f t="shared" si="115"/>
        <v>0</v>
      </c>
      <c r="V98" s="663">
        <f t="shared" si="115"/>
        <v>0</v>
      </c>
      <c r="W98" s="663">
        <f t="shared" si="115"/>
        <v>0</v>
      </c>
      <c r="X98" s="663">
        <f t="shared" si="115"/>
        <v>0</v>
      </c>
      <c r="Y98" s="663">
        <f t="shared" si="115"/>
        <v>0</v>
      </c>
      <c r="Z98" s="663">
        <f t="shared" si="115"/>
        <v>0</v>
      </c>
      <c r="AA98" s="663">
        <f t="shared" si="115"/>
        <v>0</v>
      </c>
      <c r="AB98" s="663">
        <f>SUM(AB94:AB97)</f>
        <v>0</v>
      </c>
      <c r="AC98" s="663">
        <f t="shared" si="115"/>
        <v>0</v>
      </c>
      <c r="AD98" s="891">
        <f t="shared" si="115"/>
        <v>0</v>
      </c>
      <c r="AE98" s="689">
        <f t="shared" si="86"/>
        <v>0</v>
      </c>
      <c r="AF98" s="663">
        <f t="shared" ref="AF98:AP98" si="116">SUM(AF94:AF97)</f>
        <v>0</v>
      </c>
      <c r="AG98" s="663">
        <f t="shared" si="116"/>
        <v>0</v>
      </c>
      <c r="AH98" s="663">
        <f t="shared" si="116"/>
        <v>0</v>
      </c>
      <c r="AI98" s="663">
        <f t="shared" si="116"/>
        <v>0</v>
      </c>
      <c r="AJ98" s="663">
        <f t="shared" si="116"/>
        <v>0</v>
      </c>
      <c r="AK98" s="663">
        <f t="shared" si="116"/>
        <v>0</v>
      </c>
      <c r="AL98" s="663">
        <f t="shared" si="116"/>
        <v>0</v>
      </c>
      <c r="AM98" s="663">
        <f t="shared" si="116"/>
        <v>0</v>
      </c>
      <c r="AN98" s="663">
        <f>SUM(AN94:AN97)</f>
        <v>0</v>
      </c>
      <c r="AO98" s="663">
        <f t="shared" si="116"/>
        <v>0</v>
      </c>
      <c r="AP98" s="891">
        <f t="shared" si="116"/>
        <v>0</v>
      </c>
      <c r="AQ98" s="689">
        <f t="shared" si="88"/>
        <v>0</v>
      </c>
      <c r="AR98" s="663">
        <f t="shared" ref="AR98:BC98" si="117">SUM(AR94:AR97)</f>
        <v>0</v>
      </c>
      <c r="AS98" s="663">
        <f t="shared" si="117"/>
        <v>0</v>
      </c>
      <c r="AT98" s="663">
        <f t="shared" si="117"/>
        <v>0</v>
      </c>
      <c r="AU98" s="663">
        <f t="shared" si="117"/>
        <v>0</v>
      </c>
      <c r="AV98" s="663">
        <f t="shared" si="117"/>
        <v>0</v>
      </c>
      <c r="AW98" s="663">
        <f t="shared" si="117"/>
        <v>0</v>
      </c>
      <c r="AX98" s="663">
        <f t="shared" si="117"/>
        <v>0</v>
      </c>
      <c r="AY98" s="663">
        <f t="shared" si="117"/>
        <v>0</v>
      </c>
      <c r="AZ98" s="663">
        <f>SUM(AZ94:AZ97)</f>
        <v>0</v>
      </c>
      <c r="BA98" s="663">
        <f t="shared" si="117"/>
        <v>0</v>
      </c>
      <c r="BB98" s="891">
        <f t="shared" si="117"/>
        <v>0</v>
      </c>
      <c r="BC98" s="664">
        <f t="shared" si="117"/>
        <v>0</v>
      </c>
      <c r="BD98" s="655">
        <f t="shared" si="90"/>
        <v>0</v>
      </c>
      <c r="BE98" s="665">
        <f t="shared" si="91"/>
        <v>0</v>
      </c>
      <c r="BF98" s="665">
        <f t="shared" si="92"/>
        <v>0</v>
      </c>
      <c r="BG98" s="665">
        <f t="shared" si="93"/>
        <v>0</v>
      </c>
      <c r="BH98" s="665">
        <f t="shared" si="94"/>
        <v>0</v>
      </c>
      <c r="BI98" s="665">
        <f t="shared" si="95"/>
        <v>0</v>
      </c>
      <c r="BJ98" s="665">
        <f t="shared" si="96"/>
        <v>0</v>
      </c>
      <c r="BK98" s="665">
        <f t="shared" si="97"/>
        <v>0</v>
      </c>
      <c r="BL98" s="665">
        <f t="shared" si="98"/>
        <v>0</v>
      </c>
      <c r="BM98" s="665">
        <f t="shared" si="99"/>
        <v>0</v>
      </c>
      <c r="BN98" s="665">
        <f t="shared" si="100"/>
        <v>0</v>
      </c>
      <c r="BO98" s="666">
        <f t="shared" si="101"/>
        <v>0</v>
      </c>
    </row>
    <row r="99" spans="1:67" x14ac:dyDescent="0.25">
      <c r="A99" s="1524" t="s">
        <v>1039</v>
      </c>
      <c r="B99" s="514" t="s">
        <v>1085</v>
      </c>
      <c r="C99" s="524" t="s">
        <v>827</v>
      </c>
      <c r="D99" s="653">
        <v>26</v>
      </c>
      <c r="E99" s="653">
        <v>23</v>
      </c>
      <c r="F99" s="973">
        <f t="shared" si="1"/>
        <v>0.88461538461538458</v>
      </c>
      <c r="G99" s="655">
        <f t="shared" si="82"/>
        <v>26142.550000000036</v>
      </c>
      <c r="H99" s="253">
        <v>22555.020000000037</v>
      </c>
      <c r="I99" s="253">
        <v>521.26</v>
      </c>
      <c r="J99" s="253">
        <v>1513.3699999999988</v>
      </c>
      <c r="K99" s="253">
        <v>361.07</v>
      </c>
      <c r="L99" s="253">
        <v>0</v>
      </c>
      <c r="M99" s="253">
        <v>443.4799999999999</v>
      </c>
      <c r="N99" s="253">
        <v>0</v>
      </c>
      <c r="O99" s="253">
        <v>0</v>
      </c>
      <c r="P99" s="253">
        <v>715.38000000000011</v>
      </c>
      <c r="Q99" s="253">
        <v>0</v>
      </c>
      <c r="R99" s="526">
        <v>32.97</v>
      </c>
      <c r="S99" s="655">
        <f t="shared" si="84"/>
        <v>29668.080000000016</v>
      </c>
      <c r="T99" s="253">
        <v>23804.170000000024</v>
      </c>
      <c r="U99" s="253">
        <v>668.34999999999991</v>
      </c>
      <c r="V99" s="253">
        <v>2963.6099999999979</v>
      </c>
      <c r="W99" s="253">
        <v>369.42000000000007</v>
      </c>
      <c r="X99" s="253">
        <v>0</v>
      </c>
      <c r="Y99" s="253">
        <v>1065.3699999999999</v>
      </c>
      <c r="Z99" s="253">
        <v>0</v>
      </c>
      <c r="AA99" s="253">
        <v>0</v>
      </c>
      <c r="AB99" s="253">
        <v>797.16</v>
      </c>
      <c r="AC99" s="253">
        <v>0</v>
      </c>
      <c r="AD99" s="526">
        <v>0</v>
      </c>
      <c r="AE99" s="655">
        <f t="shared" si="86"/>
        <v>26067.69000000001</v>
      </c>
      <c r="AF99" s="253">
        <v>20921.990000000013</v>
      </c>
      <c r="AG99" s="253">
        <v>826.42999999999984</v>
      </c>
      <c r="AH99" s="253">
        <v>1296.3199999999997</v>
      </c>
      <c r="AI99" s="253">
        <v>418.27</v>
      </c>
      <c r="AJ99" s="253">
        <v>37.78</v>
      </c>
      <c r="AK99" s="253">
        <v>1236.6499999999996</v>
      </c>
      <c r="AL99" s="253">
        <v>0</v>
      </c>
      <c r="AM99" s="253">
        <v>0</v>
      </c>
      <c r="AN99" s="253">
        <v>1280.53</v>
      </c>
      <c r="AO99" s="253">
        <v>0</v>
      </c>
      <c r="AP99" s="526">
        <v>49.72</v>
      </c>
      <c r="AQ99" s="655">
        <f t="shared" si="88"/>
        <v>27797.670000000027</v>
      </c>
      <c r="AR99" s="253">
        <v>22923.77000000003</v>
      </c>
      <c r="AS99" s="253">
        <v>567.75999999999988</v>
      </c>
      <c r="AT99" s="253">
        <v>3356.9600000000005</v>
      </c>
      <c r="AU99" s="253">
        <v>140.07</v>
      </c>
      <c r="AV99" s="253">
        <v>0</v>
      </c>
      <c r="AW99" s="253">
        <v>379.71999999999991</v>
      </c>
      <c r="AX99" s="253">
        <v>0</v>
      </c>
      <c r="AY99" s="253">
        <v>0</v>
      </c>
      <c r="AZ99" s="253">
        <v>353.44999999999993</v>
      </c>
      <c r="BA99" s="253">
        <v>0</v>
      </c>
      <c r="BB99" s="526">
        <v>75.94</v>
      </c>
      <c r="BC99" s="895">
        <v>0</v>
      </c>
      <c r="BD99" s="690">
        <f t="shared" si="90"/>
        <v>109675.99000000012</v>
      </c>
      <c r="BE99" s="656">
        <f t="shared" si="91"/>
        <v>90204.950000000114</v>
      </c>
      <c r="BF99" s="656">
        <f t="shared" si="92"/>
        <v>2583.7999999999997</v>
      </c>
      <c r="BG99" s="656">
        <f t="shared" si="93"/>
        <v>9130.2599999999966</v>
      </c>
      <c r="BH99" s="656">
        <f t="shared" si="94"/>
        <v>1288.83</v>
      </c>
      <c r="BI99" s="656">
        <f t="shared" si="95"/>
        <v>37.78</v>
      </c>
      <c r="BJ99" s="656">
        <f t="shared" si="96"/>
        <v>3125.2199999999993</v>
      </c>
      <c r="BK99" s="656">
        <f t="shared" si="97"/>
        <v>0</v>
      </c>
      <c r="BL99" s="656">
        <f t="shared" si="98"/>
        <v>0</v>
      </c>
      <c r="BM99" s="656">
        <f t="shared" si="99"/>
        <v>3146.5199999999995</v>
      </c>
      <c r="BN99" s="656">
        <f t="shared" si="100"/>
        <v>0</v>
      </c>
      <c r="BO99" s="657">
        <f t="shared" si="101"/>
        <v>158.63</v>
      </c>
    </row>
    <row r="100" spans="1:67" x14ac:dyDescent="0.25">
      <c r="A100" s="1524"/>
      <c r="B100" s="514" t="s">
        <v>1086</v>
      </c>
      <c r="C100" s="524" t="s">
        <v>828</v>
      </c>
      <c r="D100" s="653">
        <v>1</v>
      </c>
      <c r="E100" s="653">
        <v>1</v>
      </c>
      <c r="F100" s="973">
        <f t="shared" si="1"/>
        <v>1</v>
      </c>
      <c r="G100" s="655">
        <f t="shared" si="82"/>
        <v>224.41</v>
      </c>
      <c r="H100" s="253">
        <v>224.41</v>
      </c>
      <c r="I100" s="253">
        <v>0</v>
      </c>
      <c r="J100" s="253">
        <v>0</v>
      </c>
      <c r="K100" s="253">
        <v>0</v>
      </c>
      <c r="L100" s="253">
        <v>0</v>
      </c>
      <c r="M100" s="253">
        <v>0</v>
      </c>
      <c r="N100" s="253">
        <v>0</v>
      </c>
      <c r="O100" s="253">
        <v>0</v>
      </c>
      <c r="P100" s="253">
        <v>0</v>
      </c>
      <c r="Q100" s="253">
        <v>0</v>
      </c>
      <c r="R100" s="526">
        <v>0</v>
      </c>
      <c r="S100" s="655">
        <f t="shared" si="84"/>
        <v>176.39</v>
      </c>
      <c r="T100" s="253">
        <v>176.39</v>
      </c>
      <c r="U100" s="253">
        <v>0</v>
      </c>
      <c r="V100" s="253">
        <v>0</v>
      </c>
      <c r="W100" s="253">
        <v>0</v>
      </c>
      <c r="X100" s="253">
        <v>0</v>
      </c>
      <c r="Y100" s="253">
        <v>0</v>
      </c>
      <c r="Z100" s="253">
        <v>0</v>
      </c>
      <c r="AA100" s="253">
        <v>0</v>
      </c>
      <c r="AB100" s="253">
        <v>0</v>
      </c>
      <c r="AC100" s="253">
        <v>0</v>
      </c>
      <c r="AD100" s="526">
        <v>0</v>
      </c>
      <c r="AE100" s="655">
        <f t="shared" si="86"/>
        <v>176.39</v>
      </c>
      <c r="AF100" s="253">
        <v>176.39</v>
      </c>
      <c r="AG100" s="253">
        <v>0</v>
      </c>
      <c r="AH100" s="253">
        <v>0</v>
      </c>
      <c r="AI100" s="253">
        <v>0</v>
      </c>
      <c r="AJ100" s="253">
        <v>0</v>
      </c>
      <c r="AK100" s="253">
        <v>0</v>
      </c>
      <c r="AL100" s="253">
        <v>0</v>
      </c>
      <c r="AM100" s="253">
        <v>0</v>
      </c>
      <c r="AN100" s="253">
        <v>0</v>
      </c>
      <c r="AO100" s="253">
        <v>0</v>
      </c>
      <c r="AP100" s="526">
        <v>0</v>
      </c>
      <c r="AQ100" s="655">
        <f t="shared" si="88"/>
        <v>137.19</v>
      </c>
      <c r="AR100" s="253">
        <v>137.19</v>
      </c>
      <c r="AS100" s="253">
        <v>0</v>
      </c>
      <c r="AT100" s="253">
        <v>0</v>
      </c>
      <c r="AU100" s="253">
        <v>0</v>
      </c>
      <c r="AV100" s="253">
        <v>0</v>
      </c>
      <c r="AW100" s="253">
        <v>0</v>
      </c>
      <c r="AX100" s="253">
        <v>0</v>
      </c>
      <c r="AY100" s="253">
        <v>0</v>
      </c>
      <c r="AZ100" s="253">
        <v>0</v>
      </c>
      <c r="BA100" s="253">
        <v>0</v>
      </c>
      <c r="BB100" s="526">
        <v>0</v>
      </c>
      <c r="BC100" s="895">
        <v>0</v>
      </c>
      <c r="BD100" s="655">
        <f t="shared" si="90"/>
        <v>714.37999999999988</v>
      </c>
      <c r="BE100" s="658">
        <f t="shared" si="91"/>
        <v>714.37999999999988</v>
      </c>
      <c r="BF100" s="658">
        <f t="shared" si="92"/>
        <v>0</v>
      </c>
      <c r="BG100" s="658">
        <f t="shared" si="93"/>
        <v>0</v>
      </c>
      <c r="BH100" s="658">
        <f t="shared" si="94"/>
        <v>0</v>
      </c>
      <c r="BI100" s="658">
        <f t="shared" si="95"/>
        <v>0</v>
      </c>
      <c r="BJ100" s="658">
        <f t="shared" si="96"/>
        <v>0</v>
      </c>
      <c r="BK100" s="658">
        <f t="shared" si="97"/>
        <v>0</v>
      </c>
      <c r="BL100" s="658">
        <f t="shared" si="98"/>
        <v>0</v>
      </c>
      <c r="BM100" s="658">
        <f t="shared" si="99"/>
        <v>0</v>
      </c>
      <c r="BN100" s="658">
        <f t="shared" si="100"/>
        <v>0</v>
      </c>
      <c r="BO100" s="659">
        <f t="shared" si="101"/>
        <v>0</v>
      </c>
    </row>
    <row r="101" spans="1:67" x14ac:dyDescent="0.25">
      <c r="A101" s="1524"/>
      <c r="B101" s="514" t="s">
        <v>1087</v>
      </c>
      <c r="C101" s="524" t="s">
        <v>829</v>
      </c>
      <c r="D101" s="653">
        <v>0</v>
      </c>
      <c r="E101" s="653">
        <v>0</v>
      </c>
      <c r="F101" s="973" t="str">
        <f t="shared" si="1"/>
        <v/>
      </c>
      <c r="G101" s="655">
        <f t="shared" si="82"/>
        <v>0</v>
      </c>
      <c r="H101" s="253">
        <v>0</v>
      </c>
      <c r="I101" s="253">
        <v>0</v>
      </c>
      <c r="J101" s="253">
        <v>0</v>
      </c>
      <c r="K101" s="253">
        <v>0</v>
      </c>
      <c r="L101" s="253">
        <v>0</v>
      </c>
      <c r="M101" s="253">
        <v>0</v>
      </c>
      <c r="N101" s="253">
        <v>0</v>
      </c>
      <c r="O101" s="253">
        <v>0</v>
      </c>
      <c r="P101" s="253">
        <v>0</v>
      </c>
      <c r="Q101" s="253">
        <v>0</v>
      </c>
      <c r="R101" s="526">
        <v>0</v>
      </c>
      <c r="S101" s="655">
        <f t="shared" si="84"/>
        <v>0</v>
      </c>
      <c r="T101" s="253">
        <v>0</v>
      </c>
      <c r="U101" s="253">
        <v>0</v>
      </c>
      <c r="V101" s="253">
        <v>0</v>
      </c>
      <c r="W101" s="253">
        <v>0</v>
      </c>
      <c r="X101" s="253">
        <v>0</v>
      </c>
      <c r="Y101" s="253">
        <v>0</v>
      </c>
      <c r="Z101" s="253">
        <v>0</v>
      </c>
      <c r="AA101" s="253">
        <v>0</v>
      </c>
      <c r="AB101" s="253">
        <v>0</v>
      </c>
      <c r="AC101" s="253">
        <v>0</v>
      </c>
      <c r="AD101" s="526">
        <v>0</v>
      </c>
      <c r="AE101" s="655">
        <f t="shared" si="86"/>
        <v>0</v>
      </c>
      <c r="AF101" s="253">
        <v>0</v>
      </c>
      <c r="AG101" s="253">
        <v>0</v>
      </c>
      <c r="AH101" s="253">
        <v>0</v>
      </c>
      <c r="AI101" s="253">
        <v>0</v>
      </c>
      <c r="AJ101" s="253">
        <v>0</v>
      </c>
      <c r="AK101" s="253">
        <v>0</v>
      </c>
      <c r="AL101" s="253">
        <v>0</v>
      </c>
      <c r="AM101" s="253">
        <v>0</v>
      </c>
      <c r="AN101" s="253">
        <v>0</v>
      </c>
      <c r="AO101" s="253">
        <v>0</v>
      </c>
      <c r="AP101" s="526">
        <v>0</v>
      </c>
      <c r="AQ101" s="655">
        <f t="shared" si="88"/>
        <v>0</v>
      </c>
      <c r="AR101" s="253">
        <v>0</v>
      </c>
      <c r="AS101" s="253">
        <v>0</v>
      </c>
      <c r="AT101" s="253">
        <v>0</v>
      </c>
      <c r="AU101" s="253">
        <v>0</v>
      </c>
      <c r="AV101" s="253">
        <v>0</v>
      </c>
      <c r="AW101" s="253">
        <v>0</v>
      </c>
      <c r="AX101" s="253">
        <v>0</v>
      </c>
      <c r="AY101" s="253">
        <v>0</v>
      </c>
      <c r="AZ101" s="253">
        <v>0</v>
      </c>
      <c r="BA101" s="253">
        <v>0</v>
      </c>
      <c r="BB101" s="526">
        <v>0</v>
      </c>
      <c r="BC101" s="895">
        <v>0</v>
      </c>
      <c r="BD101" s="655">
        <f t="shared" si="90"/>
        <v>0</v>
      </c>
      <c r="BE101" s="658">
        <f t="shared" si="91"/>
        <v>0</v>
      </c>
      <c r="BF101" s="658">
        <f t="shared" si="92"/>
        <v>0</v>
      </c>
      <c r="BG101" s="658">
        <f t="shared" si="93"/>
        <v>0</v>
      </c>
      <c r="BH101" s="658">
        <f t="shared" si="94"/>
        <v>0</v>
      </c>
      <c r="BI101" s="658">
        <f t="shared" si="95"/>
        <v>0</v>
      </c>
      <c r="BJ101" s="658">
        <f t="shared" si="96"/>
        <v>0</v>
      </c>
      <c r="BK101" s="658">
        <f t="shared" si="97"/>
        <v>0</v>
      </c>
      <c r="BL101" s="658">
        <f t="shared" si="98"/>
        <v>0</v>
      </c>
      <c r="BM101" s="658">
        <f t="shared" si="99"/>
        <v>0</v>
      </c>
      <c r="BN101" s="658">
        <f t="shared" si="100"/>
        <v>0</v>
      </c>
      <c r="BO101" s="659">
        <f t="shared" si="101"/>
        <v>0</v>
      </c>
    </row>
    <row r="102" spans="1:67" x14ac:dyDescent="0.25">
      <c r="A102" s="1524"/>
      <c r="B102" s="514" t="s">
        <v>1088</v>
      </c>
      <c r="C102" s="524" t="s">
        <v>830</v>
      </c>
      <c r="D102" s="653">
        <v>0</v>
      </c>
      <c r="E102" s="653">
        <v>0</v>
      </c>
      <c r="F102" s="973" t="str">
        <f t="shared" si="1"/>
        <v/>
      </c>
      <c r="G102" s="655">
        <f t="shared" si="82"/>
        <v>0</v>
      </c>
      <c r="H102" s="253">
        <v>0</v>
      </c>
      <c r="I102" s="253">
        <v>0</v>
      </c>
      <c r="J102" s="253">
        <v>0</v>
      </c>
      <c r="K102" s="253">
        <v>0</v>
      </c>
      <c r="L102" s="253">
        <v>0</v>
      </c>
      <c r="M102" s="253">
        <v>0</v>
      </c>
      <c r="N102" s="253">
        <v>0</v>
      </c>
      <c r="O102" s="253">
        <v>0</v>
      </c>
      <c r="P102" s="253">
        <v>0</v>
      </c>
      <c r="Q102" s="253">
        <v>0</v>
      </c>
      <c r="R102" s="526">
        <v>0</v>
      </c>
      <c r="S102" s="655">
        <f t="shared" si="84"/>
        <v>0</v>
      </c>
      <c r="T102" s="253">
        <v>0</v>
      </c>
      <c r="U102" s="253">
        <v>0</v>
      </c>
      <c r="V102" s="253">
        <v>0</v>
      </c>
      <c r="W102" s="253">
        <v>0</v>
      </c>
      <c r="X102" s="253">
        <v>0</v>
      </c>
      <c r="Y102" s="253">
        <v>0</v>
      </c>
      <c r="Z102" s="253">
        <v>0</v>
      </c>
      <c r="AA102" s="253">
        <v>0</v>
      </c>
      <c r="AB102" s="253">
        <v>0</v>
      </c>
      <c r="AC102" s="253">
        <v>0</v>
      </c>
      <c r="AD102" s="526">
        <v>0</v>
      </c>
      <c r="AE102" s="655">
        <f t="shared" si="86"/>
        <v>0</v>
      </c>
      <c r="AF102" s="253">
        <v>0</v>
      </c>
      <c r="AG102" s="253">
        <v>0</v>
      </c>
      <c r="AH102" s="253">
        <v>0</v>
      </c>
      <c r="AI102" s="253">
        <v>0</v>
      </c>
      <c r="AJ102" s="253">
        <v>0</v>
      </c>
      <c r="AK102" s="253">
        <v>0</v>
      </c>
      <c r="AL102" s="253">
        <v>0</v>
      </c>
      <c r="AM102" s="253">
        <v>0</v>
      </c>
      <c r="AN102" s="253">
        <v>0</v>
      </c>
      <c r="AO102" s="253">
        <v>0</v>
      </c>
      <c r="AP102" s="526">
        <v>0</v>
      </c>
      <c r="AQ102" s="655">
        <f t="shared" si="88"/>
        <v>0</v>
      </c>
      <c r="AR102" s="253">
        <v>0</v>
      </c>
      <c r="AS102" s="253">
        <v>0</v>
      </c>
      <c r="AT102" s="253">
        <v>0</v>
      </c>
      <c r="AU102" s="253">
        <v>0</v>
      </c>
      <c r="AV102" s="253">
        <v>0</v>
      </c>
      <c r="AW102" s="253">
        <v>0</v>
      </c>
      <c r="AX102" s="253">
        <v>0</v>
      </c>
      <c r="AY102" s="253">
        <v>0</v>
      </c>
      <c r="AZ102" s="253">
        <v>0</v>
      </c>
      <c r="BA102" s="253">
        <v>0</v>
      </c>
      <c r="BB102" s="526">
        <v>0</v>
      </c>
      <c r="BC102" s="895">
        <v>0</v>
      </c>
      <c r="BD102" s="655">
        <f t="shared" si="90"/>
        <v>0</v>
      </c>
      <c r="BE102" s="658">
        <f t="shared" si="91"/>
        <v>0</v>
      </c>
      <c r="BF102" s="658">
        <f t="shared" si="92"/>
        <v>0</v>
      </c>
      <c r="BG102" s="658">
        <f t="shared" si="93"/>
        <v>0</v>
      </c>
      <c r="BH102" s="658">
        <f t="shared" si="94"/>
        <v>0</v>
      </c>
      <c r="BI102" s="658">
        <f t="shared" si="95"/>
        <v>0</v>
      </c>
      <c r="BJ102" s="658">
        <f t="shared" si="96"/>
        <v>0</v>
      </c>
      <c r="BK102" s="658">
        <f t="shared" si="97"/>
        <v>0</v>
      </c>
      <c r="BL102" s="658">
        <f t="shared" si="98"/>
        <v>0</v>
      </c>
      <c r="BM102" s="658">
        <f t="shared" si="99"/>
        <v>0</v>
      </c>
      <c r="BN102" s="658">
        <f t="shared" si="100"/>
        <v>0</v>
      </c>
      <c r="BO102" s="659">
        <f t="shared" si="101"/>
        <v>0</v>
      </c>
    </row>
    <row r="103" spans="1:67" ht="15.75" thickBot="1" x14ac:dyDescent="0.3">
      <c r="A103" s="1541"/>
      <c r="B103" s="660" t="s">
        <v>1089</v>
      </c>
      <c r="C103" s="661" t="s">
        <v>36</v>
      </c>
      <c r="D103" s="662">
        <f>SUM(D99:D102)</f>
        <v>27</v>
      </c>
      <c r="E103" s="662">
        <f>SUM(E99:E102)</f>
        <v>24</v>
      </c>
      <c r="F103" s="974">
        <f t="shared" si="1"/>
        <v>0.88888888888888884</v>
      </c>
      <c r="G103" s="689">
        <f t="shared" si="82"/>
        <v>26366.960000000036</v>
      </c>
      <c r="H103" s="663">
        <f>SUM(H99:H102)</f>
        <v>22779.430000000037</v>
      </c>
      <c r="I103" s="663">
        <f t="shared" ref="I103:R103" si="118">SUM(I99:I102)</f>
        <v>521.26</v>
      </c>
      <c r="J103" s="663">
        <f t="shared" si="118"/>
        <v>1513.3699999999988</v>
      </c>
      <c r="K103" s="663">
        <f t="shared" si="118"/>
        <v>361.07</v>
      </c>
      <c r="L103" s="663">
        <f t="shared" si="118"/>
        <v>0</v>
      </c>
      <c r="M103" s="663">
        <f t="shared" si="118"/>
        <v>443.4799999999999</v>
      </c>
      <c r="N103" s="663">
        <f t="shared" si="118"/>
        <v>0</v>
      </c>
      <c r="O103" s="663">
        <f t="shared" si="118"/>
        <v>0</v>
      </c>
      <c r="P103" s="663">
        <f t="shared" si="118"/>
        <v>715.38000000000011</v>
      </c>
      <c r="Q103" s="663">
        <f t="shared" si="118"/>
        <v>0</v>
      </c>
      <c r="R103" s="891">
        <f t="shared" si="118"/>
        <v>32.97</v>
      </c>
      <c r="S103" s="689">
        <f t="shared" si="84"/>
        <v>29844.470000000016</v>
      </c>
      <c r="T103" s="663">
        <f t="shared" ref="T103:AD103" si="119">SUM(T99:T102)</f>
        <v>23980.560000000023</v>
      </c>
      <c r="U103" s="663">
        <f t="shared" si="119"/>
        <v>668.34999999999991</v>
      </c>
      <c r="V103" s="663">
        <f t="shared" si="119"/>
        <v>2963.6099999999979</v>
      </c>
      <c r="W103" s="663">
        <f t="shared" si="119"/>
        <v>369.42000000000007</v>
      </c>
      <c r="X103" s="663">
        <f t="shared" si="119"/>
        <v>0</v>
      </c>
      <c r="Y103" s="663">
        <f t="shared" si="119"/>
        <v>1065.3699999999999</v>
      </c>
      <c r="Z103" s="663">
        <f t="shared" si="119"/>
        <v>0</v>
      </c>
      <c r="AA103" s="663">
        <f t="shared" si="119"/>
        <v>0</v>
      </c>
      <c r="AB103" s="663">
        <f>SUM(AB99:AB102)</f>
        <v>797.16</v>
      </c>
      <c r="AC103" s="663">
        <f t="shared" si="119"/>
        <v>0</v>
      </c>
      <c r="AD103" s="891">
        <f t="shared" si="119"/>
        <v>0</v>
      </c>
      <c r="AE103" s="689">
        <f t="shared" si="86"/>
        <v>26244.080000000009</v>
      </c>
      <c r="AF103" s="663">
        <f t="shared" ref="AF103:AP103" si="120">SUM(AF99:AF102)</f>
        <v>21098.380000000012</v>
      </c>
      <c r="AG103" s="663">
        <f t="shared" si="120"/>
        <v>826.42999999999984</v>
      </c>
      <c r="AH103" s="663">
        <f t="shared" si="120"/>
        <v>1296.3199999999997</v>
      </c>
      <c r="AI103" s="663">
        <f t="shared" si="120"/>
        <v>418.27</v>
      </c>
      <c r="AJ103" s="663">
        <f t="shared" si="120"/>
        <v>37.78</v>
      </c>
      <c r="AK103" s="663">
        <f t="shared" si="120"/>
        <v>1236.6499999999996</v>
      </c>
      <c r="AL103" s="663">
        <f t="shared" si="120"/>
        <v>0</v>
      </c>
      <c r="AM103" s="663">
        <f t="shared" si="120"/>
        <v>0</v>
      </c>
      <c r="AN103" s="663">
        <f>SUM(AN99:AN102)</f>
        <v>1280.53</v>
      </c>
      <c r="AO103" s="663">
        <f t="shared" si="120"/>
        <v>0</v>
      </c>
      <c r="AP103" s="891">
        <f t="shared" si="120"/>
        <v>49.72</v>
      </c>
      <c r="AQ103" s="689">
        <f t="shared" si="88"/>
        <v>27934.860000000026</v>
      </c>
      <c r="AR103" s="663">
        <f t="shared" ref="AR103:BC103" si="121">SUM(AR99:AR102)</f>
        <v>23060.960000000028</v>
      </c>
      <c r="AS103" s="663">
        <f t="shared" si="121"/>
        <v>567.75999999999988</v>
      </c>
      <c r="AT103" s="663">
        <f t="shared" si="121"/>
        <v>3356.9600000000005</v>
      </c>
      <c r="AU103" s="663">
        <f t="shared" si="121"/>
        <v>140.07</v>
      </c>
      <c r="AV103" s="663">
        <f t="shared" si="121"/>
        <v>0</v>
      </c>
      <c r="AW103" s="663">
        <f t="shared" si="121"/>
        <v>379.71999999999991</v>
      </c>
      <c r="AX103" s="663">
        <f t="shared" si="121"/>
        <v>0</v>
      </c>
      <c r="AY103" s="663">
        <f t="shared" si="121"/>
        <v>0</v>
      </c>
      <c r="AZ103" s="663">
        <f>SUM(AZ99:AZ102)</f>
        <v>353.44999999999993</v>
      </c>
      <c r="BA103" s="663">
        <f t="shared" si="121"/>
        <v>0</v>
      </c>
      <c r="BB103" s="891">
        <f t="shared" si="121"/>
        <v>75.94</v>
      </c>
      <c r="BC103" s="664">
        <f t="shared" si="121"/>
        <v>0</v>
      </c>
      <c r="BD103" s="655">
        <f t="shared" si="90"/>
        <v>110390.37000000011</v>
      </c>
      <c r="BE103" s="665">
        <f t="shared" si="91"/>
        <v>90919.330000000104</v>
      </c>
      <c r="BF103" s="665">
        <f t="shared" si="92"/>
        <v>2583.7999999999997</v>
      </c>
      <c r="BG103" s="665">
        <f t="shared" si="93"/>
        <v>9130.2599999999966</v>
      </c>
      <c r="BH103" s="665">
        <f t="shared" si="94"/>
        <v>1288.83</v>
      </c>
      <c r="BI103" s="665">
        <f t="shared" si="95"/>
        <v>37.78</v>
      </c>
      <c r="BJ103" s="665">
        <f t="shared" si="96"/>
        <v>3125.2199999999993</v>
      </c>
      <c r="BK103" s="665">
        <f t="shared" si="97"/>
        <v>0</v>
      </c>
      <c r="BL103" s="665">
        <f t="shared" si="98"/>
        <v>0</v>
      </c>
      <c r="BM103" s="665">
        <f t="shared" si="99"/>
        <v>3146.5199999999995</v>
      </c>
      <c r="BN103" s="665">
        <f t="shared" si="100"/>
        <v>0</v>
      </c>
      <c r="BO103" s="666">
        <f t="shared" si="101"/>
        <v>158.63</v>
      </c>
    </row>
    <row r="104" spans="1:67" x14ac:dyDescent="0.25">
      <c r="A104" s="1524" t="s">
        <v>1040</v>
      </c>
      <c r="B104" s="514" t="s">
        <v>1090</v>
      </c>
      <c r="C104" s="524" t="s">
        <v>827</v>
      </c>
      <c r="D104" s="653">
        <v>78</v>
      </c>
      <c r="E104" s="653">
        <v>65</v>
      </c>
      <c r="F104" s="973">
        <f t="shared" si="1"/>
        <v>0.83333333333333337</v>
      </c>
      <c r="G104" s="655">
        <f t="shared" si="82"/>
        <v>208312.20000000103</v>
      </c>
      <c r="H104" s="253">
        <v>157310.99000000104</v>
      </c>
      <c r="I104" s="253">
        <v>8288.119999999999</v>
      </c>
      <c r="J104" s="253">
        <v>33160.189999999995</v>
      </c>
      <c r="K104" s="253">
        <v>2861.5199999999995</v>
      </c>
      <c r="L104" s="253">
        <v>0</v>
      </c>
      <c r="M104" s="253">
        <v>2695.6099999999997</v>
      </c>
      <c r="N104" s="253">
        <v>0</v>
      </c>
      <c r="O104" s="253">
        <v>216.57</v>
      </c>
      <c r="P104" s="253">
        <v>3302.849999999999</v>
      </c>
      <c r="Q104" s="253">
        <v>0</v>
      </c>
      <c r="R104" s="526">
        <v>476.35</v>
      </c>
      <c r="S104" s="655">
        <f t="shared" si="84"/>
        <v>239978.41999999908</v>
      </c>
      <c r="T104" s="253">
        <v>185848.31999999916</v>
      </c>
      <c r="U104" s="253">
        <v>13623.880000000005</v>
      </c>
      <c r="V104" s="253">
        <v>30173.989999999914</v>
      </c>
      <c r="W104" s="253">
        <v>3647.2200000000016</v>
      </c>
      <c r="X104" s="253">
        <v>0</v>
      </c>
      <c r="Y104" s="253">
        <v>2987.3900000000012</v>
      </c>
      <c r="Z104" s="253">
        <v>0</v>
      </c>
      <c r="AA104" s="253">
        <v>0</v>
      </c>
      <c r="AB104" s="253">
        <v>3485.8599999999988</v>
      </c>
      <c r="AC104" s="253">
        <v>0</v>
      </c>
      <c r="AD104" s="526">
        <v>211.76</v>
      </c>
      <c r="AE104" s="655">
        <f t="shared" si="86"/>
        <v>250155.43999999805</v>
      </c>
      <c r="AF104" s="253">
        <v>199027.16999999821</v>
      </c>
      <c r="AG104" s="253">
        <v>8239.1199999999972</v>
      </c>
      <c r="AH104" s="253">
        <v>33310.569999999883</v>
      </c>
      <c r="AI104" s="253">
        <v>4622.7999999999993</v>
      </c>
      <c r="AJ104" s="253">
        <v>0</v>
      </c>
      <c r="AK104" s="253">
        <v>3025.8599999999988</v>
      </c>
      <c r="AL104" s="253">
        <v>0</v>
      </c>
      <c r="AM104" s="253">
        <v>0</v>
      </c>
      <c r="AN104" s="253">
        <v>1594.1399999999994</v>
      </c>
      <c r="AO104" s="253">
        <v>0</v>
      </c>
      <c r="AP104" s="526">
        <v>335.78</v>
      </c>
      <c r="AQ104" s="655">
        <f t="shared" si="88"/>
        <v>269008.73999999667</v>
      </c>
      <c r="AR104" s="253">
        <v>217500.41999999678</v>
      </c>
      <c r="AS104" s="253">
        <v>10243.259999999993</v>
      </c>
      <c r="AT104" s="253">
        <v>32345.509999999958</v>
      </c>
      <c r="AU104" s="253">
        <v>3522.94</v>
      </c>
      <c r="AV104" s="253">
        <v>0</v>
      </c>
      <c r="AW104" s="253">
        <v>3631.5900000000024</v>
      </c>
      <c r="AX104" s="253">
        <v>0</v>
      </c>
      <c r="AY104" s="253">
        <v>0</v>
      </c>
      <c r="AZ104" s="253">
        <v>1338.3500000000004</v>
      </c>
      <c r="BA104" s="253">
        <v>0</v>
      </c>
      <c r="BB104" s="526">
        <v>426.67</v>
      </c>
      <c r="BC104" s="895">
        <v>0</v>
      </c>
      <c r="BD104" s="690">
        <f t="shared" si="90"/>
        <v>967454.79999999481</v>
      </c>
      <c r="BE104" s="656">
        <f t="shared" si="91"/>
        <v>759686.89999999513</v>
      </c>
      <c r="BF104" s="656">
        <f t="shared" si="92"/>
        <v>40394.379999999997</v>
      </c>
      <c r="BG104" s="656">
        <f t="shared" si="93"/>
        <v>128990.25999999975</v>
      </c>
      <c r="BH104" s="656">
        <f t="shared" si="94"/>
        <v>14654.480000000001</v>
      </c>
      <c r="BI104" s="656">
        <f t="shared" si="95"/>
        <v>0</v>
      </c>
      <c r="BJ104" s="656">
        <f t="shared" si="96"/>
        <v>12340.450000000003</v>
      </c>
      <c r="BK104" s="656">
        <f t="shared" si="97"/>
        <v>0</v>
      </c>
      <c r="BL104" s="656">
        <f t="shared" si="98"/>
        <v>216.57</v>
      </c>
      <c r="BM104" s="656">
        <f t="shared" si="99"/>
        <v>9721.1999999999971</v>
      </c>
      <c r="BN104" s="656">
        <f t="shared" si="100"/>
        <v>0</v>
      </c>
      <c r="BO104" s="657">
        <f t="shared" si="101"/>
        <v>1450.56</v>
      </c>
    </row>
    <row r="105" spans="1:67" x14ac:dyDescent="0.25">
      <c r="A105" s="1524"/>
      <c r="B105" s="514" t="s">
        <v>1091</v>
      </c>
      <c r="C105" s="524" t="s">
        <v>828</v>
      </c>
      <c r="D105" s="653">
        <v>0</v>
      </c>
      <c r="E105" s="653">
        <v>0</v>
      </c>
      <c r="F105" s="973" t="str">
        <f t="shared" si="1"/>
        <v/>
      </c>
      <c r="G105" s="655">
        <f t="shared" si="82"/>
        <v>0</v>
      </c>
      <c r="H105" s="253">
        <v>0</v>
      </c>
      <c r="I105" s="253">
        <v>0</v>
      </c>
      <c r="J105" s="253">
        <v>0</v>
      </c>
      <c r="K105" s="253">
        <v>0</v>
      </c>
      <c r="L105" s="253">
        <v>0</v>
      </c>
      <c r="M105" s="253">
        <v>0</v>
      </c>
      <c r="N105" s="253">
        <v>0</v>
      </c>
      <c r="O105" s="253">
        <v>0</v>
      </c>
      <c r="P105" s="253">
        <v>0</v>
      </c>
      <c r="Q105" s="253">
        <v>0</v>
      </c>
      <c r="R105" s="526">
        <v>0</v>
      </c>
      <c r="S105" s="655">
        <f t="shared" si="84"/>
        <v>0</v>
      </c>
      <c r="T105" s="253">
        <v>0</v>
      </c>
      <c r="U105" s="253">
        <v>0</v>
      </c>
      <c r="V105" s="253">
        <v>0</v>
      </c>
      <c r="W105" s="253">
        <v>0</v>
      </c>
      <c r="X105" s="253">
        <v>0</v>
      </c>
      <c r="Y105" s="253">
        <v>0</v>
      </c>
      <c r="Z105" s="253">
        <v>0</v>
      </c>
      <c r="AA105" s="253">
        <v>0</v>
      </c>
      <c r="AB105" s="253">
        <v>0</v>
      </c>
      <c r="AC105" s="253">
        <v>0</v>
      </c>
      <c r="AD105" s="526">
        <v>0</v>
      </c>
      <c r="AE105" s="655">
        <f t="shared" si="86"/>
        <v>0</v>
      </c>
      <c r="AF105" s="253">
        <v>0</v>
      </c>
      <c r="AG105" s="253">
        <v>0</v>
      </c>
      <c r="AH105" s="253">
        <v>0</v>
      </c>
      <c r="AI105" s="253">
        <v>0</v>
      </c>
      <c r="AJ105" s="253">
        <v>0</v>
      </c>
      <c r="AK105" s="253">
        <v>0</v>
      </c>
      <c r="AL105" s="253">
        <v>0</v>
      </c>
      <c r="AM105" s="253">
        <v>0</v>
      </c>
      <c r="AN105" s="253">
        <v>0</v>
      </c>
      <c r="AO105" s="253">
        <v>0</v>
      </c>
      <c r="AP105" s="526">
        <v>0</v>
      </c>
      <c r="AQ105" s="655">
        <f t="shared" si="88"/>
        <v>0</v>
      </c>
      <c r="AR105" s="253">
        <v>0</v>
      </c>
      <c r="AS105" s="253">
        <v>0</v>
      </c>
      <c r="AT105" s="253">
        <v>0</v>
      </c>
      <c r="AU105" s="253">
        <v>0</v>
      </c>
      <c r="AV105" s="253">
        <v>0</v>
      </c>
      <c r="AW105" s="253">
        <v>0</v>
      </c>
      <c r="AX105" s="253">
        <v>0</v>
      </c>
      <c r="AY105" s="253">
        <v>0</v>
      </c>
      <c r="AZ105" s="253">
        <v>0</v>
      </c>
      <c r="BA105" s="253">
        <v>0</v>
      </c>
      <c r="BB105" s="526">
        <v>0</v>
      </c>
      <c r="BC105" s="895">
        <v>0</v>
      </c>
      <c r="BD105" s="655">
        <f t="shared" si="90"/>
        <v>0</v>
      </c>
      <c r="BE105" s="658">
        <f t="shared" si="91"/>
        <v>0</v>
      </c>
      <c r="BF105" s="658">
        <f t="shared" si="92"/>
        <v>0</v>
      </c>
      <c r="BG105" s="658">
        <f t="shared" si="93"/>
        <v>0</v>
      </c>
      <c r="BH105" s="658">
        <f t="shared" si="94"/>
        <v>0</v>
      </c>
      <c r="BI105" s="658">
        <f t="shared" si="95"/>
        <v>0</v>
      </c>
      <c r="BJ105" s="658">
        <f t="shared" si="96"/>
        <v>0</v>
      </c>
      <c r="BK105" s="658">
        <f t="shared" si="97"/>
        <v>0</v>
      </c>
      <c r="BL105" s="658">
        <f t="shared" si="98"/>
        <v>0</v>
      </c>
      <c r="BM105" s="658">
        <f t="shared" si="99"/>
        <v>0</v>
      </c>
      <c r="BN105" s="658">
        <f t="shared" si="100"/>
        <v>0</v>
      </c>
      <c r="BO105" s="659">
        <f t="shared" si="101"/>
        <v>0</v>
      </c>
    </row>
    <row r="106" spans="1:67" x14ac:dyDescent="0.25">
      <c r="A106" s="1524"/>
      <c r="B106" s="514" t="s">
        <v>1092</v>
      </c>
      <c r="C106" s="524" t="s">
        <v>829</v>
      </c>
      <c r="D106" s="653">
        <v>0</v>
      </c>
      <c r="E106" s="653">
        <v>0</v>
      </c>
      <c r="F106" s="973" t="str">
        <f t="shared" si="1"/>
        <v/>
      </c>
      <c r="G106" s="655">
        <f t="shared" si="82"/>
        <v>0</v>
      </c>
      <c r="H106" s="253">
        <v>0</v>
      </c>
      <c r="I106" s="253">
        <v>0</v>
      </c>
      <c r="J106" s="253">
        <v>0</v>
      </c>
      <c r="K106" s="253">
        <v>0</v>
      </c>
      <c r="L106" s="253">
        <v>0</v>
      </c>
      <c r="M106" s="253">
        <v>0</v>
      </c>
      <c r="N106" s="253">
        <v>0</v>
      </c>
      <c r="O106" s="253">
        <v>0</v>
      </c>
      <c r="P106" s="253">
        <v>0</v>
      </c>
      <c r="Q106" s="253">
        <v>0</v>
      </c>
      <c r="R106" s="526">
        <v>0</v>
      </c>
      <c r="S106" s="655">
        <f t="shared" si="84"/>
        <v>0</v>
      </c>
      <c r="T106" s="253">
        <v>0</v>
      </c>
      <c r="U106" s="253">
        <v>0</v>
      </c>
      <c r="V106" s="253">
        <v>0</v>
      </c>
      <c r="W106" s="253">
        <v>0</v>
      </c>
      <c r="X106" s="253">
        <v>0</v>
      </c>
      <c r="Y106" s="253">
        <v>0</v>
      </c>
      <c r="Z106" s="253">
        <v>0</v>
      </c>
      <c r="AA106" s="253">
        <v>0</v>
      </c>
      <c r="AB106" s="253">
        <v>0</v>
      </c>
      <c r="AC106" s="253">
        <v>0</v>
      </c>
      <c r="AD106" s="526">
        <v>0</v>
      </c>
      <c r="AE106" s="655">
        <f t="shared" si="86"/>
        <v>0</v>
      </c>
      <c r="AF106" s="253">
        <v>0</v>
      </c>
      <c r="AG106" s="253">
        <v>0</v>
      </c>
      <c r="AH106" s="253">
        <v>0</v>
      </c>
      <c r="AI106" s="253">
        <v>0</v>
      </c>
      <c r="AJ106" s="253">
        <v>0</v>
      </c>
      <c r="AK106" s="253">
        <v>0</v>
      </c>
      <c r="AL106" s="253">
        <v>0</v>
      </c>
      <c r="AM106" s="253">
        <v>0</v>
      </c>
      <c r="AN106" s="253">
        <v>0</v>
      </c>
      <c r="AO106" s="253">
        <v>0</v>
      </c>
      <c r="AP106" s="526">
        <v>0</v>
      </c>
      <c r="AQ106" s="655">
        <f t="shared" si="88"/>
        <v>0</v>
      </c>
      <c r="AR106" s="253">
        <v>0</v>
      </c>
      <c r="AS106" s="253">
        <v>0</v>
      </c>
      <c r="AT106" s="253">
        <v>0</v>
      </c>
      <c r="AU106" s="253">
        <v>0</v>
      </c>
      <c r="AV106" s="253">
        <v>0</v>
      </c>
      <c r="AW106" s="253">
        <v>0</v>
      </c>
      <c r="AX106" s="253">
        <v>0</v>
      </c>
      <c r="AY106" s="253">
        <v>0</v>
      </c>
      <c r="AZ106" s="253">
        <v>0</v>
      </c>
      <c r="BA106" s="253">
        <v>0</v>
      </c>
      <c r="BB106" s="526">
        <v>0</v>
      </c>
      <c r="BC106" s="895">
        <v>0</v>
      </c>
      <c r="BD106" s="655">
        <f t="shared" si="90"/>
        <v>0</v>
      </c>
      <c r="BE106" s="658">
        <f t="shared" si="91"/>
        <v>0</v>
      </c>
      <c r="BF106" s="658">
        <f t="shared" si="92"/>
        <v>0</v>
      </c>
      <c r="BG106" s="658">
        <f t="shared" si="93"/>
        <v>0</v>
      </c>
      <c r="BH106" s="658">
        <f t="shared" si="94"/>
        <v>0</v>
      </c>
      <c r="BI106" s="658">
        <f t="shared" si="95"/>
        <v>0</v>
      </c>
      <c r="BJ106" s="658">
        <f t="shared" si="96"/>
        <v>0</v>
      </c>
      <c r="BK106" s="658">
        <f t="shared" si="97"/>
        <v>0</v>
      </c>
      <c r="BL106" s="658">
        <f t="shared" si="98"/>
        <v>0</v>
      </c>
      <c r="BM106" s="658">
        <f t="shared" si="99"/>
        <v>0</v>
      </c>
      <c r="BN106" s="658">
        <f t="shared" si="100"/>
        <v>0</v>
      </c>
      <c r="BO106" s="659">
        <f t="shared" si="101"/>
        <v>0</v>
      </c>
    </row>
    <row r="107" spans="1:67" x14ac:dyDescent="0.25">
      <c r="A107" s="1524"/>
      <c r="B107" s="514" t="s">
        <v>1093</v>
      </c>
      <c r="C107" s="524" t="s">
        <v>830</v>
      </c>
      <c r="D107" s="653">
        <v>0</v>
      </c>
      <c r="E107" s="653">
        <v>0</v>
      </c>
      <c r="F107" s="973" t="str">
        <f t="shared" si="1"/>
        <v/>
      </c>
      <c r="G107" s="655">
        <f t="shared" si="82"/>
        <v>0</v>
      </c>
      <c r="H107" s="253">
        <v>0</v>
      </c>
      <c r="I107" s="253">
        <v>0</v>
      </c>
      <c r="J107" s="253">
        <v>0</v>
      </c>
      <c r="K107" s="253">
        <v>0</v>
      </c>
      <c r="L107" s="253">
        <v>0</v>
      </c>
      <c r="M107" s="253">
        <v>0</v>
      </c>
      <c r="N107" s="253">
        <v>0</v>
      </c>
      <c r="O107" s="253">
        <v>0</v>
      </c>
      <c r="P107" s="253">
        <v>0</v>
      </c>
      <c r="Q107" s="253">
        <v>0</v>
      </c>
      <c r="R107" s="526">
        <v>0</v>
      </c>
      <c r="S107" s="655">
        <f t="shared" si="84"/>
        <v>0</v>
      </c>
      <c r="T107" s="253">
        <v>0</v>
      </c>
      <c r="U107" s="253">
        <v>0</v>
      </c>
      <c r="V107" s="253">
        <v>0</v>
      </c>
      <c r="W107" s="253">
        <v>0</v>
      </c>
      <c r="X107" s="253">
        <v>0</v>
      </c>
      <c r="Y107" s="253">
        <v>0</v>
      </c>
      <c r="Z107" s="253">
        <v>0</v>
      </c>
      <c r="AA107" s="253">
        <v>0</v>
      </c>
      <c r="AB107" s="253">
        <v>0</v>
      </c>
      <c r="AC107" s="253">
        <v>0</v>
      </c>
      <c r="AD107" s="526">
        <v>0</v>
      </c>
      <c r="AE107" s="655">
        <f t="shared" si="86"/>
        <v>0</v>
      </c>
      <c r="AF107" s="253">
        <v>0</v>
      </c>
      <c r="AG107" s="253">
        <v>0</v>
      </c>
      <c r="AH107" s="253">
        <v>0</v>
      </c>
      <c r="AI107" s="253">
        <v>0</v>
      </c>
      <c r="AJ107" s="253">
        <v>0</v>
      </c>
      <c r="AK107" s="253">
        <v>0</v>
      </c>
      <c r="AL107" s="253">
        <v>0</v>
      </c>
      <c r="AM107" s="253">
        <v>0</v>
      </c>
      <c r="AN107" s="253">
        <v>0</v>
      </c>
      <c r="AO107" s="253">
        <v>0</v>
      </c>
      <c r="AP107" s="526">
        <v>0</v>
      </c>
      <c r="AQ107" s="655">
        <f t="shared" si="88"/>
        <v>0</v>
      </c>
      <c r="AR107" s="253">
        <v>0</v>
      </c>
      <c r="AS107" s="253">
        <v>0</v>
      </c>
      <c r="AT107" s="253">
        <v>0</v>
      </c>
      <c r="AU107" s="253">
        <v>0</v>
      </c>
      <c r="AV107" s="253">
        <v>0</v>
      </c>
      <c r="AW107" s="253">
        <v>0</v>
      </c>
      <c r="AX107" s="253">
        <v>0</v>
      </c>
      <c r="AY107" s="253">
        <v>0</v>
      </c>
      <c r="AZ107" s="253">
        <v>0</v>
      </c>
      <c r="BA107" s="253">
        <v>0</v>
      </c>
      <c r="BB107" s="526">
        <v>0</v>
      </c>
      <c r="BC107" s="895">
        <v>0</v>
      </c>
      <c r="BD107" s="655">
        <f t="shared" si="90"/>
        <v>0</v>
      </c>
      <c r="BE107" s="658">
        <f t="shared" si="91"/>
        <v>0</v>
      </c>
      <c r="BF107" s="658">
        <f t="shared" si="92"/>
        <v>0</v>
      </c>
      <c r="BG107" s="658">
        <f t="shared" si="93"/>
        <v>0</v>
      </c>
      <c r="BH107" s="658">
        <f t="shared" si="94"/>
        <v>0</v>
      </c>
      <c r="BI107" s="658">
        <f t="shared" si="95"/>
        <v>0</v>
      </c>
      <c r="BJ107" s="658">
        <f t="shared" si="96"/>
        <v>0</v>
      </c>
      <c r="BK107" s="658">
        <f t="shared" si="97"/>
        <v>0</v>
      </c>
      <c r="BL107" s="658">
        <f t="shared" si="98"/>
        <v>0</v>
      </c>
      <c r="BM107" s="658">
        <f t="shared" si="99"/>
        <v>0</v>
      </c>
      <c r="BN107" s="658">
        <f t="shared" si="100"/>
        <v>0</v>
      </c>
      <c r="BO107" s="659">
        <f t="shared" si="101"/>
        <v>0</v>
      </c>
    </row>
    <row r="108" spans="1:67" ht="15.75" thickBot="1" x14ac:dyDescent="0.3">
      <c r="A108" s="1541"/>
      <c r="B108" s="660" t="s">
        <v>1094</v>
      </c>
      <c r="C108" s="661" t="s">
        <v>36</v>
      </c>
      <c r="D108" s="662">
        <f>SUM(D104:D107)</f>
        <v>78</v>
      </c>
      <c r="E108" s="662">
        <f>SUM(E104:E107)</f>
        <v>65</v>
      </c>
      <c r="F108" s="974">
        <f t="shared" si="1"/>
        <v>0.83333333333333337</v>
      </c>
      <c r="G108" s="689">
        <f t="shared" si="82"/>
        <v>208312.20000000103</v>
      </c>
      <c r="H108" s="663">
        <f>SUM(H104:H107)</f>
        <v>157310.99000000104</v>
      </c>
      <c r="I108" s="663">
        <f t="shared" ref="I108:R108" si="122">SUM(I104:I107)</f>
        <v>8288.119999999999</v>
      </c>
      <c r="J108" s="663">
        <f t="shared" si="122"/>
        <v>33160.189999999995</v>
      </c>
      <c r="K108" s="663">
        <f t="shared" si="122"/>
        <v>2861.5199999999995</v>
      </c>
      <c r="L108" s="663">
        <f t="shared" si="122"/>
        <v>0</v>
      </c>
      <c r="M108" s="663">
        <f t="shared" si="122"/>
        <v>2695.6099999999997</v>
      </c>
      <c r="N108" s="663">
        <f t="shared" si="122"/>
        <v>0</v>
      </c>
      <c r="O108" s="663">
        <f t="shared" si="122"/>
        <v>216.57</v>
      </c>
      <c r="P108" s="663">
        <f t="shared" si="122"/>
        <v>3302.849999999999</v>
      </c>
      <c r="Q108" s="663">
        <f t="shared" si="122"/>
        <v>0</v>
      </c>
      <c r="R108" s="891">
        <f t="shared" si="122"/>
        <v>476.35</v>
      </c>
      <c r="S108" s="689">
        <f t="shared" si="84"/>
        <v>239978.41999999908</v>
      </c>
      <c r="T108" s="663">
        <f t="shared" ref="T108:AD108" si="123">SUM(T104:T107)</f>
        <v>185848.31999999916</v>
      </c>
      <c r="U108" s="663">
        <f t="shared" si="123"/>
        <v>13623.880000000005</v>
      </c>
      <c r="V108" s="663">
        <f t="shared" si="123"/>
        <v>30173.989999999914</v>
      </c>
      <c r="W108" s="663">
        <f t="shared" si="123"/>
        <v>3647.2200000000016</v>
      </c>
      <c r="X108" s="663">
        <f t="shared" si="123"/>
        <v>0</v>
      </c>
      <c r="Y108" s="663">
        <f t="shared" si="123"/>
        <v>2987.3900000000012</v>
      </c>
      <c r="Z108" s="663">
        <f t="shared" si="123"/>
        <v>0</v>
      </c>
      <c r="AA108" s="663">
        <f t="shared" si="123"/>
        <v>0</v>
      </c>
      <c r="AB108" s="663">
        <f>SUM(AB104:AB107)</f>
        <v>3485.8599999999988</v>
      </c>
      <c r="AC108" s="663">
        <f t="shared" si="123"/>
        <v>0</v>
      </c>
      <c r="AD108" s="891">
        <f t="shared" si="123"/>
        <v>211.76</v>
      </c>
      <c r="AE108" s="689">
        <f t="shared" si="86"/>
        <v>250155.43999999805</v>
      </c>
      <c r="AF108" s="663">
        <f t="shared" ref="AF108:AP108" si="124">SUM(AF104:AF107)</f>
        <v>199027.16999999821</v>
      </c>
      <c r="AG108" s="663">
        <f t="shared" si="124"/>
        <v>8239.1199999999972</v>
      </c>
      <c r="AH108" s="663">
        <f t="shared" si="124"/>
        <v>33310.569999999883</v>
      </c>
      <c r="AI108" s="663">
        <f t="shared" si="124"/>
        <v>4622.7999999999993</v>
      </c>
      <c r="AJ108" s="663">
        <f t="shared" si="124"/>
        <v>0</v>
      </c>
      <c r="AK108" s="663">
        <f t="shared" si="124"/>
        <v>3025.8599999999988</v>
      </c>
      <c r="AL108" s="663">
        <f t="shared" si="124"/>
        <v>0</v>
      </c>
      <c r="AM108" s="663">
        <f t="shared" si="124"/>
        <v>0</v>
      </c>
      <c r="AN108" s="663">
        <f>SUM(AN104:AN107)</f>
        <v>1594.1399999999994</v>
      </c>
      <c r="AO108" s="663">
        <f t="shared" si="124"/>
        <v>0</v>
      </c>
      <c r="AP108" s="891">
        <f t="shared" si="124"/>
        <v>335.78</v>
      </c>
      <c r="AQ108" s="689">
        <f t="shared" si="88"/>
        <v>269008.73999999667</v>
      </c>
      <c r="AR108" s="663">
        <f t="shared" ref="AR108:BC108" si="125">SUM(AR104:AR107)</f>
        <v>217500.41999999678</v>
      </c>
      <c r="AS108" s="663">
        <f t="shared" si="125"/>
        <v>10243.259999999993</v>
      </c>
      <c r="AT108" s="663">
        <f t="shared" si="125"/>
        <v>32345.509999999958</v>
      </c>
      <c r="AU108" s="663">
        <f t="shared" si="125"/>
        <v>3522.94</v>
      </c>
      <c r="AV108" s="663">
        <f t="shared" si="125"/>
        <v>0</v>
      </c>
      <c r="AW108" s="663">
        <f t="shared" si="125"/>
        <v>3631.5900000000024</v>
      </c>
      <c r="AX108" s="663">
        <f t="shared" si="125"/>
        <v>0</v>
      </c>
      <c r="AY108" s="663">
        <f t="shared" si="125"/>
        <v>0</v>
      </c>
      <c r="AZ108" s="663">
        <f>SUM(AZ104:AZ107)</f>
        <v>1338.3500000000004</v>
      </c>
      <c r="BA108" s="663">
        <f t="shared" si="125"/>
        <v>0</v>
      </c>
      <c r="BB108" s="891">
        <f t="shared" si="125"/>
        <v>426.67</v>
      </c>
      <c r="BC108" s="664">
        <f t="shared" si="125"/>
        <v>0</v>
      </c>
      <c r="BD108" s="655">
        <f t="shared" si="90"/>
        <v>967454.79999999481</v>
      </c>
      <c r="BE108" s="665">
        <f t="shared" si="91"/>
        <v>759686.89999999513</v>
      </c>
      <c r="BF108" s="665">
        <f t="shared" si="92"/>
        <v>40394.379999999997</v>
      </c>
      <c r="BG108" s="665">
        <f t="shared" si="93"/>
        <v>128990.25999999975</v>
      </c>
      <c r="BH108" s="665">
        <f t="shared" si="94"/>
        <v>14654.480000000001</v>
      </c>
      <c r="BI108" s="665">
        <f t="shared" si="95"/>
        <v>0</v>
      </c>
      <c r="BJ108" s="665">
        <f t="shared" si="96"/>
        <v>12340.450000000003</v>
      </c>
      <c r="BK108" s="665">
        <f t="shared" si="97"/>
        <v>0</v>
      </c>
      <c r="BL108" s="665">
        <f t="shared" si="98"/>
        <v>216.57</v>
      </c>
      <c r="BM108" s="665">
        <f t="shared" si="99"/>
        <v>9721.1999999999971</v>
      </c>
      <c r="BN108" s="665">
        <f t="shared" si="100"/>
        <v>0</v>
      </c>
      <c r="BO108" s="666">
        <f t="shared" si="101"/>
        <v>1450.56</v>
      </c>
    </row>
    <row r="109" spans="1:67" x14ac:dyDescent="0.25">
      <c r="A109" s="1524" t="s">
        <v>1095</v>
      </c>
      <c r="B109" s="514" t="s">
        <v>1096</v>
      </c>
      <c r="C109" s="524" t="s">
        <v>827</v>
      </c>
      <c r="D109" s="653">
        <v>17</v>
      </c>
      <c r="E109" s="653">
        <v>9</v>
      </c>
      <c r="F109" s="973">
        <f t="shared" si="1"/>
        <v>0.52941176470588236</v>
      </c>
      <c r="G109" s="655">
        <f t="shared" si="82"/>
        <v>18856.170000000002</v>
      </c>
      <c r="H109" s="253">
        <v>17844.820000000003</v>
      </c>
      <c r="I109" s="253">
        <v>94.18</v>
      </c>
      <c r="J109" s="253">
        <v>852.75000000000011</v>
      </c>
      <c r="K109" s="253">
        <v>0</v>
      </c>
      <c r="L109" s="253">
        <v>0</v>
      </c>
      <c r="M109" s="253">
        <v>0</v>
      </c>
      <c r="N109" s="253">
        <v>0</v>
      </c>
      <c r="O109" s="253">
        <v>0</v>
      </c>
      <c r="P109" s="253">
        <v>64.419999999999987</v>
      </c>
      <c r="Q109" s="253">
        <v>0</v>
      </c>
      <c r="R109" s="526">
        <v>0</v>
      </c>
      <c r="S109" s="655">
        <f t="shared" si="84"/>
        <v>5082.8900000000031</v>
      </c>
      <c r="T109" s="253">
        <v>4419.2600000000029</v>
      </c>
      <c r="U109" s="253">
        <v>31.710000000000008</v>
      </c>
      <c r="V109" s="253">
        <v>631.92000000000007</v>
      </c>
      <c r="W109" s="253">
        <v>0</v>
      </c>
      <c r="X109" s="253">
        <v>0</v>
      </c>
      <c r="Y109" s="253">
        <v>0</v>
      </c>
      <c r="Z109" s="253">
        <v>0</v>
      </c>
      <c r="AA109" s="253">
        <v>0</v>
      </c>
      <c r="AB109" s="253">
        <v>0</v>
      </c>
      <c r="AC109" s="253">
        <v>0</v>
      </c>
      <c r="AD109" s="526">
        <v>0</v>
      </c>
      <c r="AE109" s="655">
        <f t="shared" si="86"/>
        <v>20147.300000000003</v>
      </c>
      <c r="AF109" s="253">
        <v>15694.41</v>
      </c>
      <c r="AG109" s="253">
        <v>14.300000000000011</v>
      </c>
      <c r="AH109" s="253">
        <v>4344.9400000000005</v>
      </c>
      <c r="AI109" s="253">
        <v>17.450000000000003</v>
      </c>
      <c r="AJ109" s="253">
        <v>0</v>
      </c>
      <c r="AK109" s="253">
        <v>57.959999999999994</v>
      </c>
      <c r="AL109" s="253">
        <v>0</v>
      </c>
      <c r="AM109" s="253">
        <v>0</v>
      </c>
      <c r="AN109" s="253">
        <v>18.240000000000009</v>
      </c>
      <c r="AO109" s="253">
        <v>0</v>
      </c>
      <c r="AP109" s="526">
        <v>0</v>
      </c>
      <c r="AQ109" s="655">
        <f t="shared" si="88"/>
        <v>19224.079999999991</v>
      </c>
      <c r="AR109" s="253">
        <v>15185.38999999999</v>
      </c>
      <c r="AS109" s="253">
        <v>471.71000000000004</v>
      </c>
      <c r="AT109" s="253">
        <v>1223</v>
      </c>
      <c r="AU109" s="253">
        <v>71.59</v>
      </c>
      <c r="AV109" s="253">
        <v>0</v>
      </c>
      <c r="AW109" s="253">
        <v>2071.6200000000003</v>
      </c>
      <c r="AX109" s="253">
        <v>0</v>
      </c>
      <c r="AY109" s="253">
        <v>61.870000000000005</v>
      </c>
      <c r="AZ109" s="253">
        <v>138.9</v>
      </c>
      <c r="BA109" s="253">
        <v>0</v>
      </c>
      <c r="BB109" s="526">
        <v>0</v>
      </c>
      <c r="BC109" s="895">
        <v>0</v>
      </c>
      <c r="BD109" s="690">
        <f t="shared" si="90"/>
        <v>63310.44</v>
      </c>
      <c r="BE109" s="656">
        <f t="shared" si="91"/>
        <v>53143.88</v>
      </c>
      <c r="BF109" s="656">
        <f t="shared" si="92"/>
        <v>611.90000000000009</v>
      </c>
      <c r="BG109" s="656">
        <f t="shared" si="93"/>
        <v>7052.6100000000006</v>
      </c>
      <c r="BH109" s="656">
        <f t="shared" si="94"/>
        <v>89.04</v>
      </c>
      <c r="BI109" s="656">
        <f t="shared" si="95"/>
        <v>0</v>
      </c>
      <c r="BJ109" s="656">
        <f t="shared" si="96"/>
        <v>2129.5800000000004</v>
      </c>
      <c r="BK109" s="656">
        <f t="shared" si="97"/>
        <v>0</v>
      </c>
      <c r="BL109" s="656">
        <f t="shared" si="98"/>
        <v>61.870000000000005</v>
      </c>
      <c r="BM109" s="656">
        <f t="shared" si="99"/>
        <v>221.56</v>
      </c>
      <c r="BN109" s="656">
        <f t="shared" si="100"/>
        <v>0</v>
      </c>
      <c r="BO109" s="657">
        <f t="shared" si="101"/>
        <v>0</v>
      </c>
    </row>
    <row r="110" spans="1:67" x14ac:dyDescent="0.25">
      <c r="A110" s="1524"/>
      <c r="B110" s="514" t="s">
        <v>1097</v>
      </c>
      <c r="C110" s="524" t="s">
        <v>828</v>
      </c>
      <c r="D110" s="653">
        <v>0</v>
      </c>
      <c r="E110" s="653">
        <v>0</v>
      </c>
      <c r="F110" s="973" t="str">
        <f t="shared" si="1"/>
        <v/>
      </c>
      <c r="G110" s="655">
        <f t="shared" ref="G110:G141" si="126">SUM(H110:R110)</f>
        <v>0</v>
      </c>
      <c r="H110" s="253">
        <v>0</v>
      </c>
      <c r="I110" s="253">
        <v>0</v>
      </c>
      <c r="J110" s="253">
        <v>0</v>
      </c>
      <c r="K110" s="253">
        <v>0</v>
      </c>
      <c r="L110" s="253">
        <v>0</v>
      </c>
      <c r="M110" s="253">
        <v>0</v>
      </c>
      <c r="N110" s="253">
        <v>0</v>
      </c>
      <c r="O110" s="253">
        <v>0</v>
      </c>
      <c r="P110" s="253">
        <v>0</v>
      </c>
      <c r="Q110" s="253">
        <v>0</v>
      </c>
      <c r="R110" s="526">
        <v>0</v>
      </c>
      <c r="S110" s="655">
        <f t="shared" ref="S110:S141" si="127">SUM(T110:AD110)</f>
        <v>0</v>
      </c>
      <c r="T110" s="253">
        <v>0</v>
      </c>
      <c r="U110" s="253">
        <v>0</v>
      </c>
      <c r="V110" s="253">
        <v>0</v>
      </c>
      <c r="W110" s="253">
        <v>0</v>
      </c>
      <c r="X110" s="253">
        <v>0</v>
      </c>
      <c r="Y110" s="253">
        <v>0</v>
      </c>
      <c r="Z110" s="253">
        <v>0</v>
      </c>
      <c r="AA110" s="253">
        <v>0</v>
      </c>
      <c r="AB110" s="253">
        <v>0</v>
      </c>
      <c r="AC110" s="253">
        <v>0</v>
      </c>
      <c r="AD110" s="526">
        <v>0</v>
      </c>
      <c r="AE110" s="655">
        <f t="shared" ref="AE110:AE141" si="128">SUM(AF110:AP110)</f>
        <v>0</v>
      </c>
      <c r="AF110" s="253">
        <v>0</v>
      </c>
      <c r="AG110" s="253">
        <v>0</v>
      </c>
      <c r="AH110" s="253">
        <v>0</v>
      </c>
      <c r="AI110" s="253">
        <v>0</v>
      </c>
      <c r="AJ110" s="253">
        <v>0</v>
      </c>
      <c r="AK110" s="253">
        <v>0</v>
      </c>
      <c r="AL110" s="253">
        <v>0</v>
      </c>
      <c r="AM110" s="253">
        <v>0</v>
      </c>
      <c r="AN110" s="253">
        <v>0</v>
      </c>
      <c r="AO110" s="253">
        <v>0</v>
      </c>
      <c r="AP110" s="526">
        <v>0</v>
      </c>
      <c r="AQ110" s="655">
        <f t="shared" ref="AQ110:AQ141" si="129">SUM(AR110:BB110)</f>
        <v>0</v>
      </c>
      <c r="AR110" s="253">
        <v>0</v>
      </c>
      <c r="AS110" s="253">
        <v>0</v>
      </c>
      <c r="AT110" s="253">
        <v>0</v>
      </c>
      <c r="AU110" s="253">
        <v>0</v>
      </c>
      <c r="AV110" s="253">
        <v>0</v>
      </c>
      <c r="AW110" s="253">
        <v>0</v>
      </c>
      <c r="AX110" s="253">
        <v>0</v>
      </c>
      <c r="AY110" s="253">
        <v>0</v>
      </c>
      <c r="AZ110" s="253">
        <v>0</v>
      </c>
      <c r="BA110" s="253">
        <v>0</v>
      </c>
      <c r="BB110" s="526">
        <v>0</v>
      </c>
      <c r="BC110" s="895">
        <v>0</v>
      </c>
      <c r="BD110" s="655">
        <f t="shared" ref="BD110:BD141" si="130">SUM(BE110:BO110)+BC110</f>
        <v>0</v>
      </c>
      <c r="BE110" s="658">
        <f t="shared" ref="BE110:BE141" si="131">H110+T110+AF110+AR110</f>
        <v>0</v>
      </c>
      <c r="BF110" s="658">
        <f t="shared" ref="BF110:BF141" si="132">I110+U110+AG110+AS110</f>
        <v>0</v>
      </c>
      <c r="BG110" s="658">
        <f t="shared" ref="BG110:BG141" si="133">J110+V110+AH110+AT110</f>
        <v>0</v>
      </c>
      <c r="BH110" s="658">
        <f t="shared" ref="BH110:BH141" si="134">K110+W110+AI110+AU110</f>
        <v>0</v>
      </c>
      <c r="BI110" s="658">
        <f t="shared" ref="BI110:BI141" si="135">L110+X110+AJ110+AV110</f>
        <v>0</v>
      </c>
      <c r="BJ110" s="658">
        <f t="shared" ref="BJ110:BJ141" si="136">M110+Y110+AK110+AW110</f>
        <v>0</v>
      </c>
      <c r="BK110" s="658">
        <f t="shared" ref="BK110:BK141" si="137">N110+Z110+AL110+AX110</f>
        <v>0</v>
      </c>
      <c r="BL110" s="658">
        <f t="shared" ref="BL110:BL141" si="138">O110+AA110+AM110+AY110</f>
        <v>0</v>
      </c>
      <c r="BM110" s="658">
        <f t="shared" ref="BM110:BM141" si="139">P110+AB110+AN110+AZ110</f>
        <v>0</v>
      </c>
      <c r="BN110" s="658">
        <f t="shared" ref="BN110:BN141" si="140">Q110+AC110+AO110+BA110</f>
        <v>0</v>
      </c>
      <c r="BO110" s="659">
        <f t="shared" ref="BO110:BO141" si="141">R110+AD110+AP110+BB110</f>
        <v>0</v>
      </c>
    </row>
    <row r="111" spans="1:67" x14ac:dyDescent="0.25">
      <c r="A111" s="1524"/>
      <c r="B111" s="514" t="s">
        <v>1098</v>
      </c>
      <c r="C111" s="524" t="s">
        <v>829</v>
      </c>
      <c r="D111" s="653">
        <v>0</v>
      </c>
      <c r="E111" s="653">
        <v>0</v>
      </c>
      <c r="F111" s="973" t="str">
        <f t="shared" si="1"/>
        <v/>
      </c>
      <c r="G111" s="655">
        <f t="shared" si="126"/>
        <v>0</v>
      </c>
      <c r="H111" s="253">
        <v>0</v>
      </c>
      <c r="I111" s="253">
        <v>0</v>
      </c>
      <c r="J111" s="253">
        <v>0</v>
      </c>
      <c r="K111" s="253">
        <v>0</v>
      </c>
      <c r="L111" s="253">
        <v>0</v>
      </c>
      <c r="M111" s="253">
        <v>0</v>
      </c>
      <c r="N111" s="253">
        <v>0</v>
      </c>
      <c r="O111" s="253">
        <v>0</v>
      </c>
      <c r="P111" s="253">
        <v>0</v>
      </c>
      <c r="Q111" s="253">
        <v>0</v>
      </c>
      <c r="R111" s="526">
        <v>0</v>
      </c>
      <c r="S111" s="655">
        <f t="shared" si="127"/>
        <v>0</v>
      </c>
      <c r="T111" s="253">
        <v>0</v>
      </c>
      <c r="U111" s="253">
        <v>0</v>
      </c>
      <c r="V111" s="253">
        <v>0</v>
      </c>
      <c r="W111" s="253">
        <v>0</v>
      </c>
      <c r="X111" s="253">
        <v>0</v>
      </c>
      <c r="Y111" s="253">
        <v>0</v>
      </c>
      <c r="Z111" s="253">
        <v>0</v>
      </c>
      <c r="AA111" s="253">
        <v>0</v>
      </c>
      <c r="AB111" s="253">
        <v>0</v>
      </c>
      <c r="AC111" s="253">
        <v>0</v>
      </c>
      <c r="AD111" s="526">
        <v>0</v>
      </c>
      <c r="AE111" s="655">
        <f t="shared" si="128"/>
        <v>0</v>
      </c>
      <c r="AF111" s="253">
        <v>0</v>
      </c>
      <c r="AG111" s="253">
        <v>0</v>
      </c>
      <c r="AH111" s="253">
        <v>0</v>
      </c>
      <c r="AI111" s="253">
        <v>0</v>
      </c>
      <c r="AJ111" s="253">
        <v>0</v>
      </c>
      <c r="AK111" s="253">
        <v>0</v>
      </c>
      <c r="AL111" s="253">
        <v>0</v>
      </c>
      <c r="AM111" s="253">
        <v>0</v>
      </c>
      <c r="AN111" s="253">
        <v>0</v>
      </c>
      <c r="AO111" s="253">
        <v>0</v>
      </c>
      <c r="AP111" s="526">
        <v>0</v>
      </c>
      <c r="AQ111" s="655">
        <f t="shared" si="129"/>
        <v>0</v>
      </c>
      <c r="AR111" s="253">
        <v>0</v>
      </c>
      <c r="AS111" s="253">
        <v>0</v>
      </c>
      <c r="AT111" s="253">
        <v>0</v>
      </c>
      <c r="AU111" s="253">
        <v>0</v>
      </c>
      <c r="AV111" s="253">
        <v>0</v>
      </c>
      <c r="AW111" s="253">
        <v>0</v>
      </c>
      <c r="AX111" s="253">
        <v>0</v>
      </c>
      <c r="AY111" s="253">
        <v>0</v>
      </c>
      <c r="AZ111" s="253">
        <v>0</v>
      </c>
      <c r="BA111" s="253">
        <v>0</v>
      </c>
      <c r="BB111" s="526">
        <v>0</v>
      </c>
      <c r="BC111" s="895">
        <v>0</v>
      </c>
      <c r="BD111" s="655">
        <f t="shared" si="130"/>
        <v>0</v>
      </c>
      <c r="BE111" s="658">
        <f t="shared" si="131"/>
        <v>0</v>
      </c>
      <c r="BF111" s="658">
        <f t="shared" si="132"/>
        <v>0</v>
      </c>
      <c r="BG111" s="658">
        <f t="shared" si="133"/>
        <v>0</v>
      </c>
      <c r="BH111" s="658">
        <f t="shared" si="134"/>
        <v>0</v>
      </c>
      <c r="BI111" s="658">
        <f t="shared" si="135"/>
        <v>0</v>
      </c>
      <c r="BJ111" s="658">
        <f t="shared" si="136"/>
        <v>0</v>
      </c>
      <c r="BK111" s="658">
        <f t="shared" si="137"/>
        <v>0</v>
      </c>
      <c r="BL111" s="658">
        <f t="shared" si="138"/>
        <v>0</v>
      </c>
      <c r="BM111" s="658">
        <f t="shared" si="139"/>
        <v>0</v>
      </c>
      <c r="BN111" s="658">
        <f t="shared" si="140"/>
        <v>0</v>
      </c>
      <c r="BO111" s="659">
        <f t="shared" si="141"/>
        <v>0</v>
      </c>
    </row>
    <row r="112" spans="1:67" x14ac:dyDescent="0.25">
      <c r="A112" s="1524"/>
      <c r="B112" s="514" t="s">
        <v>1099</v>
      </c>
      <c r="C112" s="524" t="s">
        <v>830</v>
      </c>
      <c r="D112" s="653">
        <v>0</v>
      </c>
      <c r="E112" s="653">
        <v>0</v>
      </c>
      <c r="F112" s="973" t="str">
        <f t="shared" si="1"/>
        <v/>
      </c>
      <c r="G112" s="655">
        <f t="shared" si="126"/>
        <v>0</v>
      </c>
      <c r="H112" s="253">
        <v>0</v>
      </c>
      <c r="I112" s="253">
        <v>0</v>
      </c>
      <c r="J112" s="253">
        <v>0</v>
      </c>
      <c r="K112" s="253">
        <v>0</v>
      </c>
      <c r="L112" s="253">
        <v>0</v>
      </c>
      <c r="M112" s="253">
        <v>0</v>
      </c>
      <c r="N112" s="253">
        <v>0</v>
      </c>
      <c r="O112" s="253">
        <v>0</v>
      </c>
      <c r="P112" s="253">
        <v>0</v>
      </c>
      <c r="Q112" s="253">
        <v>0</v>
      </c>
      <c r="R112" s="526">
        <v>0</v>
      </c>
      <c r="S112" s="655">
        <f t="shared" si="127"/>
        <v>0</v>
      </c>
      <c r="T112" s="253">
        <v>0</v>
      </c>
      <c r="U112" s="253">
        <v>0</v>
      </c>
      <c r="V112" s="253">
        <v>0</v>
      </c>
      <c r="W112" s="253">
        <v>0</v>
      </c>
      <c r="X112" s="253">
        <v>0</v>
      </c>
      <c r="Y112" s="253">
        <v>0</v>
      </c>
      <c r="Z112" s="253">
        <v>0</v>
      </c>
      <c r="AA112" s="253">
        <v>0</v>
      </c>
      <c r="AB112" s="253">
        <v>0</v>
      </c>
      <c r="AC112" s="253">
        <v>0</v>
      </c>
      <c r="AD112" s="526">
        <v>0</v>
      </c>
      <c r="AE112" s="655">
        <f t="shared" si="128"/>
        <v>0</v>
      </c>
      <c r="AF112" s="253">
        <v>0</v>
      </c>
      <c r="AG112" s="253">
        <v>0</v>
      </c>
      <c r="AH112" s="253">
        <v>0</v>
      </c>
      <c r="AI112" s="253">
        <v>0</v>
      </c>
      <c r="AJ112" s="253">
        <v>0</v>
      </c>
      <c r="AK112" s="253">
        <v>0</v>
      </c>
      <c r="AL112" s="253">
        <v>0</v>
      </c>
      <c r="AM112" s="253">
        <v>0</v>
      </c>
      <c r="AN112" s="253">
        <v>0</v>
      </c>
      <c r="AO112" s="253">
        <v>0</v>
      </c>
      <c r="AP112" s="526">
        <v>0</v>
      </c>
      <c r="AQ112" s="655">
        <f t="shared" si="129"/>
        <v>0</v>
      </c>
      <c r="AR112" s="253">
        <v>0</v>
      </c>
      <c r="AS112" s="253">
        <v>0</v>
      </c>
      <c r="AT112" s="253">
        <v>0</v>
      </c>
      <c r="AU112" s="253">
        <v>0</v>
      </c>
      <c r="AV112" s="253">
        <v>0</v>
      </c>
      <c r="AW112" s="253">
        <v>0</v>
      </c>
      <c r="AX112" s="253">
        <v>0</v>
      </c>
      <c r="AY112" s="253">
        <v>0</v>
      </c>
      <c r="AZ112" s="253">
        <v>0</v>
      </c>
      <c r="BA112" s="253">
        <v>0</v>
      </c>
      <c r="BB112" s="526">
        <v>0</v>
      </c>
      <c r="BC112" s="895">
        <v>0</v>
      </c>
      <c r="BD112" s="655">
        <f t="shared" si="130"/>
        <v>0</v>
      </c>
      <c r="BE112" s="658">
        <f t="shared" si="131"/>
        <v>0</v>
      </c>
      <c r="BF112" s="658">
        <f t="shared" si="132"/>
        <v>0</v>
      </c>
      <c r="BG112" s="658">
        <f t="shared" si="133"/>
        <v>0</v>
      </c>
      <c r="BH112" s="658">
        <f t="shared" si="134"/>
        <v>0</v>
      </c>
      <c r="BI112" s="658">
        <f t="shared" si="135"/>
        <v>0</v>
      </c>
      <c r="BJ112" s="658">
        <f t="shared" si="136"/>
        <v>0</v>
      </c>
      <c r="BK112" s="658">
        <f t="shared" si="137"/>
        <v>0</v>
      </c>
      <c r="BL112" s="658">
        <f t="shared" si="138"/>
        <v>0</v>
      </c>
      <c r="BM112" s="658">
        <f t="shared" si="139"/>
        <v>0</v>
      </c>
      <c r="BN112" s="658">
        <f t="shared" si="140"/>
        <v>0</v>
      </c>
      <c r="BO112" s="659">
        <f t="shared" si="141"/>
        <v>0</v>
      </c>
    </row>
    <row r="113" spans="1:67" ht="15.75" thickBot="1" x14ac:dyDescent="0.3">
      <c r="A113" s="1541"/>
      <c r="B113" s="660" t="s">
        <v>1100</v>
      </c>
      <c r="C113" s="661" t="s">
        <v>36</v>
      </c>
      <c r="D113" s="662">
        <f>SUM(D109:D112)</f>
        <v>17</v>
      </c>
      <c r="E113" s="662">
        <f>SUM(E109:E112)</f>
        <v>9</v>
      </c>
      <c r="F113" s="974">
        <f t="shared" si="1"/>
        <v>0.52941176470588236</v>
      </c>
      <c r="G113" s="689">
        <f t="shared" si="126"/>
        <v>18856.170000000002</v>
      </c>
      <c r="H113" s="663">
        <f>SUM(H109:H112)</f>
        <v>17844.820000000003</v>
      </c>
      <c r="I113" s="663">
        <f t="shared" ref="I113:R113" si="142">SUM(I109:I112)</f>
        <v>94.18</v>
      </c>
      <c r="J113" s="663">
        <f t="shared" si="142"/>
        <v>852.75000000000011</v>
      </c>
      <c r="K113" s="663">
        <f t="shared" si="142"/>
        <v>0</v>
      </c>
      <c r="L113" s="663">
        <f t="shared" si="142"/>
        <v>0</v>
      </c>
      <c r="M113" s="663">
        <f t="shared" si="142"/>
        <v>0</v>
      </c>
      <c r="N113" s="663">
        <f t="shared" si="142"/>
        <v>0</v>
      </c>
      <c r="O113" s="663">
        <f t="shared" si="142"/>
        <v>0</v>
      </c>
      <c r="P113" s="663">
        <f t="shared" si="142"/>
        <v>64.419999999999987</v>
      </c>
      <c r="Q113" s="663">
        <f t="shared" si="142"/>
        <v>0</v>
      </c>
      <c r="R113" s="891">
        <f t="shared" si="142"/>
        <v>0</v>
      </c>
      <c r="S113" s="689">
        <f t="shared" si="127"/>
        <v>5082.8900000000031</v>
      </c>
      <c r="T113" s="663">
        <f t="shared" ref="T113:AD113" si="143">SUM(T109:T112)</f>
        <v>4419.2600000000029</v>
      </c>
      <c r="U113" s="663">
        <f t="shared" si="143"/>
        <v>31.710000000000008</v>
      </c>
      <c r="V113" s="663">
        <f t="shared" si="143"/>
        <v>631.92000000000007</v>
      </c>
      <c r="W113" s="663">
        <f t="shared" si="143"/>
        <v>0</v>
      </c>
      <c r="X113" s="663">
        <f t="shared" si="143"/>
        <v>0</v>
      </c>
      <c r="Y113" s="663">
        <f t="shared" si="143"/>
        <v>0</v>
      </c>
      <c r="Z113" s="663">
        <f t="shared" si="143"/>
        <v>0</v>
      </c>
      <c r="AA113" s="663">
        <f t="shared" si="143"/>
        <v>0</v>
      </c>
      <c r="AB113" s="663">
        <f>SUM(AB109:AB112)</f>
        <v>0</v>
      </c>
      <c r="AC113" s="663">
        <f t="shared" si="143"/>
        <v>0</v>
      </c>
      <c r="AD113" s="891">
        <f t="shared" si="143"/>
        <v>0</v>
      </c>
      <c r="AE113" s="689">
        <f t="shared" si="128"/>
        <v>20147.300000000003</v>
      </c>
      <c r="AF113" s="663">
        <f t="shared" ref="AF113:AP113" si="144">SUM(AF109:AF112)</f>
        <v>15694.41</v>
      </c>
      <c r="AG113" s="663">
        <f t="shared" si="144"/>
        <v>14.300000000000011</v>
      </c>
      <c r="AH113" s="663">
        <f t="shared" si="144"/>
        <v>4344.9400000000005</v>
      </c>
      <c r="AI113" s="663">
        <f t="shared" si="144"/>
        <v>17.450000000000003</v>
      </c>
      <c r="AJ113" s="663">
        <f t="shared" si="144"/>
        <v>0</v>
      </c>
      <c r="AK113" s="663">
        <f t="shared" si="144"/>
        <v>57.959999999999994</v>
      </c>
      <c r="AL113" s="663">
        <f t="shared" si="144"/>
        <v>0</v>
      </c>
      <c r="AM113" s="663">
        <f t="shared" si="144"/>
        <v>0</v>
      </c>
      <c r="AN113" s="663">
        <f>SUM(AN109:AN112)</f>
        <v>18.240000000000009</v>
      </c>
      <c r="AO113" s="663">
        <f t="shared" si="144"/>
        <v>0</v>
      </c>
      <c r="AP113" s="891">
        <f t="shared" si="144"/>
        <v>0</v>
      </c>
      <c r="AQ113" s="689">
        <f t="shared" si="129"/>
        <v>19224.079999999991</v>
      </c>
      <c r="AR113" s="663">
        <f t="shared" ref="AR113:BC113" si="145">SUM(AR109:AR112)</f>
        <v>15185.38999999999</v>
      </c>
      <c r="AS113" s="663">
        <f t="shared" si="145"/>
        <v>471.71000000000004</v>
      </c>
      <c r="AT113" s="663">
        <f t="shared" si="145"/>
        <v>1223</v>
      </c>
      <c r="AU113" s="663">
        <f t="shared" si="145"/>
        <v>71.59</v>
      </c>
      <c r="AV113" s="663">
        <f t="shared" si="145"/>
        <v>0</v>
      </c>
      <c r="AW113" s="663">
        <f t="shared" si="145"/>
        <v>2071.6200000000003</v>
      </c>
      <c r="AX113" s="663">
        <f t="shared" si="145"/>
        <v>0</v>
      </c>
      <c r="AY113" s="663">
        <f t="shared" si="145"/>
        <v>61.870000000000005</v>
      </c>
      <c r="AZ113" s="663">
        <f>SUM(AZ109:AZ112)</f>
        <v>138.9</v>
      </c>
      <c r="BA113" s="663">
        <f t="shared" si="145"/>
        <v>0</v>
      </c>
      <c r="BB113" s="891">
        <f t="shared" si="145"/>
        <v>0</v>
      </c>
      <c r="BC113" s="664">
        <f t="shared" si="145"/>
        <v>0</v>
      </c>
      <c r="BD113" s="655">
        <f t="shared" si="130"/>
        <v>63310.44</v>
      </c>
      <c r="BE113" s="665">
        <f t="shared" si="131"/>
        <v>53143.88</v>
      </c>
      <c r="BF113" s="665">
        <f t="shared" si="132"/>
        <v>611.90000000000009</v>
      </c>
      <c r="BG113" s="665">
        <f t="shared" si="133"/>
        <v>7052.6100000000006</v>
      </c>
      <c r="BH113" s="665">
        <f t="shared" si="134"/>
        <v>89.04</v>
      </c>
      <c r="BI113" s="665">
        <f t="shared" si="135"/>
        <v>0</v>
      </c>
      <c r="BJ113" s="665">
        <f t="shared" si="136"/>
        <v>2129.5800000000004</v>
      </c>
      <c r="BK113" s="665">
        <f t="shared" si="137"/>
        <v>0</v>
      </c>
      <c r="BL113" s="665">
        <f t="shared" si="138"/>
        <v>61.870000000000005</v>
      </c>
      <c r="BM113" s="665">
        <f t="shared" si="139"/>
        <v>221.56</v>
      </c>
      <c r="BN113" s="665">
        <f t="shared" si="140"/>
        <v>0</v>
      </c>
      <c r="BO113" s="666">
        <f t="shared" si="141"/>
        <v>0</v>
      </c>
    </row>
    <row r="114" spans="1:67" x14ac:dyDescent="0.25">
      <c r="A114" s="1524" t="s">
        <v>1101</v>
      </c>
      <c r="B114" s="514" t="s">
        <v>1102</v>
      </c>
      <c r="C114" s="524" t="s">
        <v>827</v>
      </c>
      <c r="D114" s="653">
        <v>3</v>
      </c>
      <c r="E114" s="653">
        <v>3</v>
      </c>
      <c r="F114" s="973">
        <f t="shared" si="1"/>
        <v>1</v>
      </c>
      <c r="G114" s="655">
        <f t="shared" si="126"/>
        <v>1822.3299999999995</v>
      </c>
      <c r="H114" s="253">
        <v>1700.5399999999995</v>
      </c>
      <c r="I114" s="253">
        <v>0</v>
      </c>
      <c r="J114" s="253">
        <v>0</v>
      </c>
      <c r="K114" s="253">
        <v>121.78999999999999</v>
      </c>
      <c r="L114" s="253">
        <v>0</v>
      </c>
      <c r="M114" s="253">
        <v>0</v>
      </c>
      <c r="N114" s="253">
        <v>0</v>
      </c>
      <c r="O114" s="253">
        <v>0</v>
      </c>
      <c r="P114" s="253">
        <v>0</v>
      </c>
      <c r="Q114" s="253">
        <v>0</v>
      </c>
      <c r="R114" s="526">
        <v>0</v>
      </c>
      <c r="S114" s="655">
        <f t="shared" si="127"/>
        <v>1132.44</v>
      </c>
      <c r="T114" s="253">
        <v>1063.55</v>
      </c>
      <c r="U114" s="253">
        <v>68.889999999999986</v>
      </c>
      <c r="V114" s="253">
        <v>0</v>
      </c>
      <c r="W114" s="253">
        <v>0</v>
      </c>
      <c r="X114" s="253">
        <v>0</v>
      </c>
      <c r="Y114" s="253">
        <v>0</v>
      </c>
      <c r="Z114" s="253">
        <v>0</v>
      </c>
      <c r="AA114" s="253">
        <v>0</v>
      </c>
      <c r="AB114" s="253">
        <v>0</v>
      </c>
      <c r="AC114" s="253">
        <v>0</v>
      </c>
      <c r="AD114" s="526">
        <v>0</v>
      </c>
      <c r="AE114" s="655">
        <f t="shared" si="128"/>
        <v>1882.8599999999997</v>
      </c>
      <c r="AF114" s="253">
        <v>1787.4499999999996</v>
      </c>
      <c r="AG114" s="253">
        <v>0</v>
      </c>
      <c r="AH114" s="253">
        <v>95.41</v>
      </c>
      <c r="AI114" s="253">
        <v>0</v>
      </c>
      <c r="AJ114" s="253">
        <v>0</v>
      </c>
      <c r="AK114" s="253">
        <v>0</v>
      </c>
      <c r="AL114" s="253">
        <v>0</v>
      </c>
      <c r="AM114" s="253">
        <v>0</v>
      </c>
      <c r="AN114" s="253">
        <v>0</v>
      </c>
      <c r="AO114" s="253">
        <v>0</v>
      </c>
      <c r="AP114" s="526">
        <v>0</v>
      </c>
      <c r="AQ114" s="655">
        <f t="shared" si="129"/>
        <v>1570.61</v>
      </c>
      <c r="AR114" s="253">
        <v>1176.0999999999999</v>
      </c>
      <c r="AS114" s="253">
        <v>62.03</v>
      </c>
      <c r="AT114" s="253">
        <v>244.26999999999998</v>
      </c>
      <c r="AU114" s="253">
        <v>88.21</v>
      </c>
      <c r="AV114" s="253">
        <v>0</v>
      </c>
      <c r="AW114" s="253">
        <v>0</v>
      </c>
      <c r="AX114" s="253">
        <v>0</v>
      </c>
      <c r="AY114" s="253">
        <v>0</v>
      </c>
      <c r="AZ114" s="253">
        <v>0</v>
      </c>
      <c r="BA114" s="253">
        <v>0</v>
      </c>
      <c r="BB114" s="526">
        <v>0</v>
      </c>
      <c r="BC114" s="895">
        <v>0</v>
      </c>
      <c r="BD114" s="690">
        <f t="shared" si="130"/>
        <v>6408.24</v>
      </c>
      <c r="BE114" s="656">
        <f t="shared" si="131"/>
        <v>5727.6399999999994</v>
      </c>
      <c r="BF114" s="656">
        <f t="shared" si="132"/>
        <v>130.91999999999999</v>
      </c>
      <c r="BG114" s="656">
        <f t="shared" si="133"/>
        <v>339.67999999999995</v>
      </c>
      <c r="BH114" s="656">
        <f t="shared" si="134"/>
        <v>210</v>
      </c>
      <c r="BI114" s="656">
        <f t="shared" si="135"/>
        <v>0</v>
      </c>
      <c r="BJ114" s="656">
        <f t="shared" si="136"/>
        <v>0</v>
      </c>
      <c r="BK114" s="656">
        <f t="shared" si="137"/>
        <v>0</v>
      </c>
      <c r="BL114" s="656">
        <f t="shared" si="138"/>
        <v>0</v>
      </c>
      <c r="BM114" s="656">
        <f t="shared" si="139"/>
        <v>0</v>
      </c>
      <c r="BN114" s="656">
        <f t="shared" si="140"/>
        <v>0</v>
      </c>
      <c r="BO114" s="657">
        <f t="shared" si="141"/>
        <v>0</v>
      </c>
    </row>
    <row r="115" spans="1:67" x14ac:dyDescent="0.25">
      <c r="A115" s="1524"/>
      <c r="B115" s="514" t="s">
        <v>1103</v>
      </c>
      <c r="C115" s="524" t="s">
        <v>828</v>
      </c>
      <c r="D115" s="653">
        <v>0</v>
      </c>
      <c r="E115" s="653">
        <v>0</v>
      </c>
      <c r="F115" s="973" t="str">
        <f t="shared" si="1"/>
        <v/>
      </c>
      <c r="G115" s="655">
        <f t="shared" si="126"/>
        <v>0</v>
      </c>
      <c r="H115" s="253">
        <v>0</v>
      </c>
      <c r="I115" s="253">
        <v>0</v>
      </c>
      <c r="J115" s="253">
        <v>0</v>
      </c>
      <c r="K115" s="253">
        <v>0</v>
      </c>
      <c r="L115" s="253">
        <v>0</v>
      </c>
      <c r="M115" s="253">
        <v>0</v>
      </c>
      <c r="N115" s="253">
        <v>0</v>
      </c>
      <c r="O115" s="253">
        <v>0</v>
      </c>
      <c r="P115" s="253">
        <v>0</v>
      </c>
      <c r="Q115" s="253">
        <v>0</v>
      </c>
      <c r="R115" s="526">
        <v>0</v>
      </c>
      <c r="S115" s="655">
        <f t="shared" si="127"/>
        <v>0</v>
      </c>
      <c r="T115" s="253">
        <v>0</v>
      </c>
      <c r="U115" s="253">
        <v>0</v>
      </c>
      <c r="V115" s="253">
        <v>0</v>
      </c>
      <c r="W115" s="253">
        <v>0</v>
      </c>
      <c r="X115" s="253">
        <v>0</v>
      </c>
      <c r="Y115" s="253">
        <v>0</v>
      </c>
      <c r="Z115" s="253">
        <v>0</v>
      </c>
      <c r="AA115" s="253">
        <v>0</v>
      </c>
      <c r="AB115" s="253">
        <v>0</v>
      </c>
      <c r="AC115" s="253">
        <v>0</v>
      </c>
      <c r="AD115" s="526">
        <v>0</v>
      </c>
      <c r="AE115" s="655">
        <f t="shared" si="128"/>
        <v>0</v>
      </c>
      <c r="AF115" s="253">
        <v>0</v>
      </c>
      <c r="AG115" s="253">
        <v>0</v>
      </c>
      <c r="AH115" s="253">
        <v>0</v>
      </c>
      <c r="AI115" s="253">
        <v>0</v>
      </c>
      <c r="AJ115" s="253">
        <v>0</v>
      </c>
      <c r="AK115" s="253">
        <v>0</v>
      </c>
      <c r="AL115" s="253">
        <v>0</v>
      </c>
      <c r="AM115" s="253">
        <v>0</v>
      </c>
      <c r="AN115" s="253">
        <v>0</v>
      </c>
      <c r="AO115" s="253">
        <v>0</v>
      </c>
      <c r="AP115" s="526">
        <v>0</v>
      </c>
      <c r="AQ115" s="655">
        <f t="shared" si="129"/>
        <v>0</v>
      </c>
      <c r="AR115" s="253">
        <v>0</v>
      </c>
      <c r="AS115" s="253">
        <v>0</v>
      </c>
      <c r="AT115" s="253">
        <v>0</v>
      </c>
      <c r="AU115" s="253">
        <v>0</v>
      </c>
      <c r="AV115" s="253">
        <v>0</v>
      </c>
      <c r="AW115" s="253">
        <v>0</v>
      </c>
      <c r="AX115" s="253">
        <v>0</v>
      </c>
      <c r="AY115" s="253">
        <v>0</v>
      </c>
      <c r="AZ115" s="253">
        <v>0</v>
      </c>
      <c r="BA115" s="253">
        <v>0</v>
      </c>
      <c r="BB115" s="526">
        <v>0</v>
      </c>
      <c r="BC115" s="895">
        <v>0</v>
      </c>
      <c r="BD115" s="655">
        <f t="shared" si="130"/>
        <v>0</v>
      </c>
      <c r="BE115" s="658">
        <f t="shared" si="131"/>
        <v>0</v>
      </c>
      <c r="BF115" s="658">
        <f t="shared" si="132"/>
        <v>0</v>
      </c>
      <c r="BG115" s="658">
        <f t="shared" si="133"/>
        <v>0</v>
      </c>
      <c r="BH115" s="658">
        <f t="shared" si="134"/>
        <v>0</v>
      </c>
      <c r="BI115" s="658">
        <f t="shared" si="135"/>
        <v>0</v>
      </c>
      <c r="BJ115" s="658">
        <f t="shared" si="136"/>
        <v>0</v>
      </c>
      <c r="BK115" s="658">
        <f t="shared" si="137"/>
        <v>0</v>
      </c>
      <c r="BL115" s="658">
        <f t="shared" si="138"/>
        <v>0</v>
      </c>
      <c r="BM115" s="658">
        <f t="shared" si="139"/>
        <v>0</v>
      </c>
      <c r="BN115" s="658">
        <f t="shared" si="140"/>
        <v>0</v>
      </c>
      <c r="BO115" s="659">
        <f t="shared" si="141"/>
        <v>0</v>
      </c>
    </row>
    <row r="116" spans="1:67" x14ac:dyDescent="0.25">
      <c r="A116" s="1524"/>
      <c r="B116" s="514" t="s">
        <v>1104</v>
      </c>
      <c r="C116" s="524" t="s">
        <v>829</v>
      </c>
      <c r="D116" s="653">
        <v>0</v>
      </c>
      <c r="E116" s="653">
        <v>0</v>
      </c>
      <c r="F116" s="973" t="str">
        <f t="shared" si="1"/>
        <v/>
      </c>
      <c r="G116" s="655">
        <f t="shared" si="126"/>
        <v>0</v>
      </c>
      <c r="H116" s="253">
        <v>0</v>
      </c>
      <c r="I116" s="253">
        <v>0</v>
      </c>
      <c r="J116" s="253">
        <v>0</v>
      </c>
      <c r="K116" s="253">
        <v>0</v>
      </c>
      <c r="L116" s="253">
        <v>0</v>
      </c>
      <c r="M116" s="253">
        <v>0</v>
      </c>
      <c r="N116" s="253">
        <v>0</v>
      </c>
      <c r="O116" s="253">
        <v>0</v>
      </c>
      <c r="P116" s="253">
        <v>0</v>
      </c>
      <c r="Q116" s="253">
        <v>0</v>
      </c>
      <c r="R116" s="526">
        <v>0</v>
      </c>
      <c r="S116" s="655">
        <f t="shared" si="127"/>
        <v>0</v>
      </c>
      <c r="T116" s="253">
        <v>0</v>
      </c>
      <c r="U116" s="253">
        <v>0</v>
      </c>
      <c r="V116" s="253">
        <v>0</v>
      </c>
      <c r="W116" s="253">
        <v>0</v>
      </c>
      <c r="X116" s="253">
        <v>0</v>
      </c>
      <c r="Y116" s="253">
        <v>0</v>
      </c>
      <c r="Z116" s="253">
        <v>0</v>
      </c>
      <c r="AA116" s="253">
        <v>0</v>
      </c>
      <c r="AB116" s="253">
        <v>0</v>
      </c>
      <c r="AC116" s="253">
        <v>0</v>
      </c>
      <c r="AD116" s="526">
        <v>0</v>
      </c>
      <c r="AE116" s="655">
        <f t="shared" si="128"/>
        <v>0</v>
      </c>
      <c r="AF116" s="253">
        <v>0</v>
      </c>
      <c r="AG116" s="253">
        <v>0</v>
      </c>
      <c r="AH116" s="253">
        <v>0</v>
      </c>
      <c r="AI116" s="253">
        <v>0</v>
      </c>
      <c r="AJ116" s="253">
        <v>0</v>
      </c>
      <c r="AK116" s="253">
        <v>0</v>
      </c>
      <c r="AL116" s="253">
        <v>0</v>
      </c>
      <c r="AM116" s="253">
        <v>0</v>
      </c>
      <c r="AN116" s="253">
        <v>0</v>
      </c>
      <c r="AO116" s="253">
        <v>0</v>
      </c>
      <c r="AP116" s="526">
        <v>0</v>
      </c>
      <c r="AQ116" s="655">
        <f t="shared" si="129"/>
        <v>0</v>
      </c>
      <c r="AR116" s="253">
        <v>0</v>
      </c>
      <c r="AS116" s="253">
        <v>0</v>
      </c>
      <c r="AT116" s="253">
        <v>0</v>
      </c>
      <c r="AU116" s="253">
        <v>0</v>
      </c>
      <c r="AV116" s="253">
        <v>0</v>
      </c>
      <c r="AW116" s="253">
        <v>0</v>
      </c>
      <c r="AX116" s="253">
        <v>0</v>
      </c>
      <c r="AY116" s="253">
        <v>0</v>
      </c>
      <c r="AZ116" s="253">
        <v>0</v>
      </c>
      <c r="BA116" s="253">
        <v>0</v>
      </c>
      <c r="BB116" s="526">
        <v>0</v>
      </c>
      <c r="BC116" s="895">
        <v>0</v>
      </c>
      <c r="BD116" s="655">
        <f t="shared" si="130"/>
        <v>0</v>
      </c>
      <c r="BE116" s="658">
        <f t="shared" si="131"/>
        <v>0</v>
      </c>
      <c r="BF116" s="658">
        <f t="shared" si="132"/>
        <v>0</v>
      </c>
      <c r="BG116" s="658">
        <f t="shared" si="133"/>
        <v>0</v>
      </c>
      <c r="BH116" s="658">
        <f t="shared" si="134"/>
        <v>0</v>
      </c>
      <c r="BI116" s="658">
        <f t="shared" si="135"/>
        <v>0</v>
      </c>
      <c r="BJ116" s="658">
        <f t="shared" si="136"/>
        <v>0</v>
      </c>
      <c r="BK116" s="658">
        <f t="shared" si="137"/>
        <v>0</v>
      </c>
      <c r="BL116" s="658">
        <f t="shared" si="138"/>
        <v>0</v>
      </c>
      <c r="BM116" s="658">
        <f t="shared" si="139"/>
        <v>0</v>
      </c>
      <c r="BN116" s="658">
        <f t="shared" si="140"/>
        <v>0</v>
      </c>
      <c r="BO116" s="659">
        <f t="shared" si="141"/>
        <v>0</v>
      </c>
    </row>
    <row r="117" spans="1:67" x14ac:dyDescent="0.25">
      <c r="A117" s="1524"/>
      <c r="B117" s="514" t="s">
        <v>1105</v>
      </c>
      <c r="C117" s="524" t="s">
        <v>830</v>
      </c>
      <c r="D117" s="653">
        <v>0</v>
      </c>
      <c r="E117" s="653">
        <v>0</v>
      </c>
      <c r="F117" s="973" t="str">
        <f t="shared" si="1"/>
        <v/>
      </c>
      <c r="G117" s="655">
        <f t="shared" si="126"/>
        <v>0</v>
      </c>
      <c r="H117" s="253">
        <v>0</v>
      </c>
      <c r="I117" s="253">
        <v>0</v>
      </c>
      <c r="J117" s="253">
        <v>0</v>
      </c>
      <c r="K117" s="253">
        <v>0</v>
      </c>
      <c r="L117" s="253">
        <v>0</v>
      </c>
      <c r="M117" s="253">
        <v>0</v>
      </c>
      <c r="N117" s="253">
        <v>0</v>
      </c>
      <c r="O117" s="253">
        <v>0</v>
      </c>
      <c r="P117" s="253">
        <v>0</v>
      </c>
      <c r="Q117" s="253">
        <v>0</v>
      </c>
      <c r="R117" s="526">
        <v>0</v>
      </c>
      <c r="S117" s="655">
        <f t="shared" si="127"/>
        <v>0</v>
      </c>
      <c r="T117" s="253">
        <v>0</v>
      </c>
      <c r="U117" s="253">
        <v>0</v>
      </c>
      <c r="V117" s="253">
        <v>0</v>
      </c>
      <c r="W117" s="253">
        <v>0</v>
      </c>
      <c r="X117" s="253">
        <v>0</v>
      </c>
      <c r="Y117" s="253">
        <v>0</v>
      </c>
      <c r="Z117" s="253">
        <v>0</v>
      </c>
      <c r="AA117" s="253">
        <v>0</v>
      </c>
      <c r="AB117" s="253">
        <v>0</v>
      </c>
      <c r="AC117" s="253">
        <v>0</v>
      </c>
      <c r="AD117" s="526">
        <v>0</v>
      </c>
      <c r="AE117" s="655">
        <f t="shared" si="128"/>
        <v>0</v>
      </c>
      <c r="AF117" s="253">
        <v>0</v>
      </c>
      <c r="AG117" s="253">
        <v>0</v>
      </c>
      <c r="AH117" s="253">
        <v>0</v>
      </c>
      <c r="AI117" s="253">
        <v>0</v>
      </c>
      <c r="AJ117" s="253">
        <v>0</v>
      </c>
      <c r="AK117" s="253">
        <v>0</v>
      </c>
      <c r="AL117" s="253">
        <v>0</v>
      </c>
      <c r="AM117" s="253">
        <v>0</v>
      </c>
      <c r="AN117" s="253">
        <v>0</v>
      </c>
      <c r="AO117" s="253">
        <v>0</v>
      </c>
      <c r="AP117" s="526">
        <v>0</v>
      </c>
      <c r="AQ117" s="655">
        <f t="shared" si="129"/>
        <v>0</v>
      </c>
      <c r="AR117" s="253">
        <v>0</v>
      </c>
      <c r="AS117" s="253">
        <v>0</v>
      </c>
      <c r="AT117" s="253">
        <v>0</v>
      </c>
      <c r="AU117" s="253">
        <v>0</v>
      </c>
      <c r="AV117" s="253">
        <v>0</v>
      </c>
      <c r="AW117" s="253">
        <v>0</v>
      </c>
      <c r="AX117" s="253">
        <v>0</v>
      </c>
      <c r="AY117" s="253">
        <v>0</v>
      </c>
      <c r="AZ117" s="253">
        <v>0</v>
      </c>
      <c r="BA117" s="253">
        <v>0</v>
      </c>
      <c r="BB117" s="526">
        <v>0</v>
      </c>
      <c r="BC117" s="895">
        <v>0</v>
      </c>
      <c r="BD117" s="655">
        <f t="shared" si="130"/>
        <v>0</v>
      </c>
      <c r="BE117" s="658">
        <f t="shared" si="131"/>
        <v>0</v>
      </c>
      <c r="BF117" s="658">
        <f t="shared" si="132"/>
        <v>0</v>
      </c>
      <c r="BG117" s="658">
        <f t="shared" si="133"/>
        <v>0</v>
      </c>
      <c r="BH117" s="658">
        <f t="shared" si="134"/>
        <v>0</v>
      </c>
      <c r="BI117" s="658">
        <f t="shared" si="135"/>
        <v>0</v>
      </c>
      <c r="BJ117" s="658">
        <f t="shared" si="136"/>
        <v>0</v>
      </c>
      <c r="BK117" s="658">
        <f t="shared" si="137"/>
        <v>0</v>
      </c>
      <c r="BL117" s="658">
        <f t="shared" si="138"/>
        <v>0</v>
      </c>
      <c r="BM117" s="658">
        <f t="shared" si="139"/>
        <v>0</v>
      </c>
      <c r="BN117" s="658">
        <f t="shared" si="140"/>
        <v>0</v>
      </c>
      <c r="BO117" s="659">
        <f t="shared" si="141"/>
        <v>0</v>
      </c>
    </row>
    <row r="118" spans="1:67" ht="15.75" thickBot="1" x14ac:dyDescent="0.3">
      <c r="A118" s="1541"/>
      <c r="B118" s="660" t="s">
        <v>1106</v>
      </c>
      <c r="C118" s="661" t="s">
        <v>36</v>
      </c>
      <c r="D118" s="662">
        <f>SUM(D114:D117)</f>
        <v>3</v>
      </c>
      <c r="E118" s="662">
        <f>SUM(E114:E117)</f>
        <v>3</v>
      </c>
      <c r="F118" s="974">
        <f t="shared" si="1"/>
        <v>1</v>
      </c>
      <c r="G118" s="689">
        <f t="shared" si="126"/>
        <v>1822.3299999999995</v>
      </c>
      <c r="H118" s="663">
        <f>SUM(H114:H117)</f>
        <v>1700.5399999999995</v>
      </c>
      <c r="I118" s="663">
        <f t="shared" ref="I118:R118" si="146">SUM(I114:I117)</f>
        <v>0</v>
      </c>
      <c r="J118" s="663">
        <f t="shared" si="146"/>
        <v>0</v>
      </c>
      <c r="K118" s="663">
        <f t="shared" si="146"/>
        <v>121.78999999999999</v>
      </c>
      <c r="L118" s="663">
        <f t="shared" si="146"/>
        <v>0</v>
      </c>
      <c r="M118" s="663">
        <f t="shared" si="146"/>
        <v>0</v>
      </c>
      <c r="N118" s="663">
        <f t="shared" si="146"/>
        <v>0</v>
      </c>
      <c r="O118" s="663">
        <f t="shared" si="146"/>
        <v>0</v>
      </c>
      <c r="P118" s="663">
        <f t="shared" si="146"/>
        <v>0</v>
      </c>
      <c r="Q118" s="663">
        <f t="shared" si="146"/>
        <v>0</v>
      </c>
      <c r="R118" s="891">
        <f t="shared" si="146"/>
        <v>0</v>
      </c>
      <c r="S118" s="689">
        <f t="shared" si="127"/>
        <v>1132.44</v>
      </c>
      <c r="T118" s="663">
        <f t="shared" ref="T118:AD118" si="147">SUM(T114:T117)</f>
        <v>1063.55</v>
      </c>
      <c r="U118" s="663">
        <f t="shared" si="147"/>
        <v>68.889999999999986</v>
      </c>
      <c r="V118" s="663">
        <f t="shared" si="147"/>
        <v>0</v>
      </c>
      <c r="W118" s="663">
        <f t="shared" si="147"/>
        <v>0</v>
      </c>
      <c r="X118" s="663">
        <f t="shared" si="147"/>
        <v>0</v>
      </c>
      <c r="Y118" s="663">
        <f t="shared" si="147"/>
        <v>0</v>
      </c>
      <c r="Z118" s="663">
        <f t="shared" si="147"/>
        <v>0</v>
      </c>
      <c r="AA118" s="663">
        <f t="shared" si="147"/>
        <v>0</v>
      </c>
      <c r="AB118" s="663">
        <f>SUM(AB114:AB117)</f>
        <v>0</v>
      </c>
      <c r="AC118" s="663">
        <f t="shared" si="147"/>
        <v>0</v>
      </c>
      <c r="AD118" s="891">
        <f t="shared" si="147"/>
        <v>0</v>
      </c>
      <c r="AE118" s="689">
        <f t="shared" si="128"/>
        <v>1882.8599999999997</v>
      </c>
      <c r="AF118" s="663">
        <f t="shared" ref="AF118:AP118" si="148">SUM(AF114:AF117)</f>
        <v>1787.4499999999996</v>
      </c>
      <c r="AG118" s="663">
        <f t="shared" si="148"/>
        <v>0</v>
      </c>
      <c r="AH118" s="663">
        <f t="shared" si="148"/>
        <v>95.41</v>
      </c>
      <c r="AI118" s="663">
        <f t="shared" si="148"/>
        <v>0</v>
      </c>
      <c r="AJ118" s="663">
        <f t="shared" si="148"/>
        <v>0</v>
      </c>
      <c r="AK118" s="663">
        <f t="shared" si="148"/>
        <v>0</v>
      </c>
      <c r="AL118" s="663">
        <f t="shared" si="148"/>
        <v>0</v>
      </c>
      <c r="AM118" s="663">
        <f t="shared" si="148"/>
        <v>0</v>
      </c>
      <c r="AN118" s="663">
        <f>SUM(AN114:AN117)</f>
        <v>0</v>
      </c>
      <c r="AO118" s="663">
        <f t="shared" si="148"/>
        <v>0</v>
      </c>
      <c r="AP118" s="891">
        <f t="shared" si="148"/>
        <v>0</v>
      </c>
      <c r="AQ118" s="689">
        <f t="shared" si="129"/>
        <v>1570.61</v>
      </c>
      <c r="AR118" s="663">
        <f t="shared" ref="AR118:BC118" si="149">SUM(AR114:AR117)</f>
        <v>1176.0999999999999</v>
      </c>
      <c r="AS118" s="663">
        <f t="shared" si="149"/>
        <v>62.03</v>
      </c>
      <c r="AT118" s="663">
        <f t="shared" si="149"/>
        <v>244.26999999999998</v>
      </c>
      <c r="AU118" s="663">
        <f t="shared" si="149"/>
        <v>88.21</v>
      </c>
      <c r="AV118" s="663">
        <f t="shared" si="149"/>
        <v>0</v>
      </c>
      <c r="AW118" s="663">
        <f t="shared" si="149"/>
        <v>0</v>
      </c>
      <c r="AX118" s="663">
        <f t="shared" si="149"/>
        <v>0</v>
      </c>
      <c r="AY118" s="663">
        <f t="shared" si="149"/>
        <v>0</v>
      </c>
      <c r="AZ118" s="663">
        <f>SUM(AZ114:AZ117)</f>
        <v>0</v>
      </c>
      <c r="BA118" s="663">
        <f t="shared" si="149"/>
        <v>0</v>
      </c>
      <c r="BB118" s="891">
        <f t="shared" si="149"/>
        <v>0</v>
      </c>
      <c r="BC118" s="664">
        <f t="shared" si="149"/>
        <v>0</v>
      </c>
      <c r="BD118" s="655">
        <f t="shared" si="130"/>
        <v>6408.24</v>
      </c>
      <c r="BE118" s="665">
        <f t="shared" si="131"/>
        <v>5727.6399999999994</v>
      </c>
      <c r="BF118" s="665">
        <f t="shared" si="132"/>
        <v>130.91999999999999</v>
      </c>
      <c r="BG118" s="665">
        <f t="shared" si="133"/>
        <v>339.67999999999995</v>
      </c>
      <c r="BH118" s="665">
        <f t="shared" si="134"/>
        <v>210</v>
      </c>
      <c r="BI118" s="665">
        <f t="shared" si="135"/>
        <v>0</v>
      </c>
      <c r="BJ118" s="665">
        <f t="shared" si="136"/>
        <v>0</v>
      </c>
      <c r="BK118" s="665">
        <f t="shared" si="137"/>
        <v>0</v>
      </c>
      <c r="BL118" s="665">
        <f t="shared" si="138"/>
        <v>0</v>
      </c>
      <c r="BM118" s="665">
        <f t="shared" si="139"/>
        <v>0</v>
      </c>
      <c r="BN118" s="665">
        <f t="shared" si="140"/>
        <v>0</v>
      </c>
      <c r="BO118" s="666">
        <f t="shared" si="141"/>
        <v>0</v>
      </c>
    </row>
    <row r="119" spans="1:67" x14ac:dyDescent="0.25">
      <c r="A119" s="1524" t="s">
        <v>1107</v>
      </c>
      <c r="B119" s="514" t="s">
        <v>1108</v>
      </c>
      <c r="C119" s="524" t="s">
        <v>827</v>
      </c>
      <c r="D119" s="653">
        <v>0</v>
      </c>
      <c r="E119" s="653">
        <v>0</v>
      </c>
      <c r="F119" s="973" t="str">
        <f t="shared" si="1"/>
        <v/>
      </c>
      <c r="G119" s="655">
        <f t="shared" si="126"/>
        <v>0</v>
      </c>
      <c r="H119" s="253">
        <v>0</v>
      </c>
      <c r="I119" s="253">
        <v>0</v>
      </c>
      <c r="J119" s="253">
        <v>0</v>
      </c>
      <c r="K119" s="253">
        <v>0</v>
      </c>
      <c r="L119" s="253">
        <v>0</v>
      </c>
      <c r="M119" s="253">
        <v>0</v>
      </c>
      <c r="N119" s="253">
        <v>0</v>
      </c>
      <c r="O119" s="253">
        <v>0</v>
      </c>
      <c r="P119" s="253">
        <v>0</v>
      </c>
      <c r="Q119" s="253">
        <v>0</v>
      </c>
      <c r="R119" s="526">
        <v>0</v>
      </c>
      <c r="S119" s="655">
        <f t="shared" si="127"/>
        <v>0</v>
      </c>
      <c r="T119" s="253">
        <v>0</v>
      </c>
      <c r="U119" s="253">
        <v>0</v>
      </c>
      <c r="V119" s="253">
        <v>0</v>
      </c>
      <c r="W119" s="253">
        <v>0</v>
      </c>
      <c r="X119" s="253">
        <v>0</v>
      </c>
      <c r="Y119" s="253">
        <v>0</v>
      </c>
      <c r="Z119" s="253">
        <v>0</v>
      </c>
      <c r="AA119" s="253">
        <v>0</v>
      </c>
      <c r="AB119" s="253">
        <v>0</v>
      </c>
      <c r="AC119" s="253">
        <v>0</v>
      </c>
      <c r="AD119" s="526">
        <v>0</v>
      </c>
      <c r="AE119" s="655">
        <f t="shared" si="128"/>
        <v>0</v>
      </c>
      <c r="AF119" s="253">
        <v>0</v>
      </c>
      <c r="AG119" s="253">
        <v>0</v>
      </c>
      <c r="AH119" s="253">
        <v>0</v>
      </c>
      <c r="AI119" s="253">
        <v>0</v>
      </c>
      <c r="AJ119" s="253">
        <v>0</v>
      </c>
      <c r="AK119" s="253">
        <v>0</v>
      </c>
      <c r="AL119" s="253">
        <v>0</v>
      </c>
      <c r="AM119" s="253">
        <v>0</v>
      </c>
      <c r="AN119" s="253">
        <v>0</v>
      </c>
      <c r="AO119" s="253">
        <v>0</v>
      </c>
      <c r="AP119" s="526">
        <v>0</v>
      </c>
      <c r="AQ119" s="655">
        <f t="shared" si="129"/>
        <v>0</v>
      </c>
      <c r="AR119" s="253">
        <v>0</v>
      </c>
      <c r="AS119" s="253">
        <v>0</v>
      </c>
      <c r="AT119" s="253">
        <v>0</v>
      </c>
      <c r="AU119" s="253">
        <v>0</v>
      </c>
      <c r="AV119" s="253">
        <v>0</v>
      </c>
      <c r="AW119" s="253">
        <v>0</v>
      </c>
      <c r="AX119" s="253">
        <v>0</v>
      </c>
      <c r="AY119" s="253">
        <v>0</v>
      </c>
      <c r="AZ119" s="253">
        <v>0</v>
      </c>
      <c r="BA119" s="253">
        <v>0</v>
      </c>
      <c r="BB119" s="526">
        <v>0</v>
      </c>
      <c r="BC119" s="895">
        <v>0</v>
      </c>
      <c r="BD119" s="690">
        <f t="shared" si="130"/>
        <v>0</v>
      </c>
      <c r="BE119" s="656">
        <f t="shared" si="131"/>
        <v>0</v>
      </c>
      <c r="BF119" s="656">
        <f t="shared" si="132"/>
        <v>0</v>
      </c>
      <c r="BG119" s="656">
        <f t="shared" si="133"/>
        <v>0</v>
      </c>
      <c r="BH119" s="656">
        <f t="shared" si="134"/>
        <v>0</v>
      </c>
      <c r="BI119" s="656">
        <f t="shared" si="135"/>
        <v>0</v>
      </c>
      <c r="BJ119" s="656">
        <f t="shared" si="136"/>
        <v>0</v>
      </c>
      <c r="BK119" s="656">
        <f t="shared" si="137"/>
        <v>0</v>
      </c>
      <c r="BL119" s="656">
        <f t="shared" si="138"/>
        <v>0</v>
      </c>
      <c r="BM119" s="656">
        <f t="shared" si="139"/>
        <v>0</v>
      </c>
      <c r="BN119" s="656">
        <f t="shared" si="140"/>
        <v>0</v>
      </c>
      <c r="BO119" s="657">
        <f t="shared" si="141"/>
        <v>0</v>
      </c>
    </row>
    <row r="120" spans="1:67" x14ac:dyDescent="0.25">
      <c r="A120" s="1524"/>
      <c r="B120" s="514" t="s">
        <v>1109</v>
      </c>
      <c r="C120" s="524" t="s">
        <v>828</v>
      </c>
      <c r="D120" s="653">
        <v>0</v>
      </c>
      <c r="E120" s="653">
        <v>0</v>
      </c>
      <c r="F120" s="973" t="str">
        <f t="shared" si="1"/>
        <v/>
      </c>
      <c r="G120" s="655">
        <f t="shared" si="126"/>
        <v>0</v>
      </c>
      <c r="H120" s="253">
        <v>0</v>
      </c>
      <c r="I120" s="253">
        <v>0</v>
      </c>
      <c r="J120" s="253">
        <v>0</v>
      </c>
      <c r="K120" s="253">
        <v>0</v>
      </c>
      <c r="L120" s="253">
        <v>0</v>
      </c>
      <c r="M120" s="253">
        <v>0</v>
      </c>
      <c r="N120" s="253">
        <v>0</v>
      </c>
      <c r="O120" s="253">
        <v>0</v>
      </c>
      <c r="P120" s="253">
        <v>0</v>
      </c>
      <c r="Q120" s="253">
        <v>0</v>
      </c>
      <c r="R120" s="526">
        <v>0</v>
      </c>
      <c r="S120" s="655">
        <f t="shared" si="127"/>
        <v>0</v>
      </c>
      <c r="T120" s="253">
        <v>0</v>
      </c>
      <c r="U120" s="253">
        <v>0</v>
      </c>
      <c r="V120" s="253">
        <v>0</v>
      </c>
      <c r="W120" s="253">
        <v>0</v>
      </c>
      <c r="X120" s="253">
        <v>0</v>
      </c>
      <c r="Y120" s="253">
        <v>0</v>
      </c>
      <c r="Z120" s="253">
        <v>0</v>
      </c>
      <c r="AA120" s="253">
        <v>0</v>
      </c>
      <c r="AB120" s="253">
        <v>0</v>
      </c>
      <c r="AC120" s="253">
        <v>0</v>
      </c>
      <c r="AD120" s="526">
        <v>0</v>
      </c>
      <c r="AE120" s="655">
        <f t="shared" si="128"/>
        <v>0</v>
      </c>
      <c r="AF120" s="253">
        <v>0</v>
      </c>
      <c r="AG120" s="253">
        <v>0</v>
      </c>
      <c r="AH120" s="253">
        <v>0</v>
      </c>
      <c r="AI120" s="253">
        <v>0</v>
      </c>
      <c r="AJ120" s="253">
        <v>0</v>
      </c>
      <c r="AK120" s="253">
        <v>0</v>
      </c>
      <c r="AL120" s="253">
        <v>0</v>
      </c>
      <c r="AM120" s="253">
        <v>0</v>
      </c>
      <c r="AN120" s="253">
        <v>0</v>
      </c>
      <c r="AO120" s="253">
        <v>0</v>
      </c>
      <c r="AP120" s="526">
        <v>0</v>
      </c>
      <c r="AQ120" s="655">
        <f t="shared" si="129"/>
        <v>0</v>
      </c>
      <c r="AR120" s="253">
        <v>0</v>
      </c>
      <c r="AS120" s="253">
        <v>0</v>
      </c>
      <c r="AT120" s="253">
        <v>0</v>
      </c>
      <c r="AU120" s="253">
        <v>0</v>
      </c>
      <c r="AV120" s="253">
        <v>0</v>
      </c>
      <c r="AW120" s="253">
        <v>0</v>
      </c>
      <c r="AX120" s="253">
        <v>0</v>
      </c>
      <c r="AY120" s="253">
        <v>0</v>
      </c>
      <c r="AZ120" s="253">
        <v>0</v>
      </c>
      <c r="BA120" s="253">
        <v>0</v>
      </c>
      <c r="BB120" s="526">
        <v>0</v>
      </c>
      <c r="BC120" s="895">
        <v>0</v>
      </c>
      <c r="BD120" s="655">
        <f t="shared" si="130"/>
        <v>0</v>
      </c>
      <c r="BE120" s="658">
        <f t="shared" si="131"/>
        <v>0</v>
      </c>
      <c r="BF120" s="658">
        <f t="shared" si="132"/>
        <v>0</v>
      </c>
      <c r="BG120" s="658">
        <f t="shared" si="133"/>
        <v>0</v>
      </c>
      <c r="BH120" s="658">
        <f t="shared" si="134"/>
        <v>0</v>
      </c>
      <c r="BI120" s="658">
        <f t="shared" si="135"/>
        <v>0</v>
      </c>
      <c r="BJ120" s="658">
        <f t="shared" si="136"/>
        <v>0</v>
      </c>
      <c r="BK120" s="658">
        <f t="shared" si="137"/>
        <v>0</v>
      </c>
      <c r="BL120" s="658">
        <f t="shared" si="138"/>
        <v>0</v>
      </c>
      <c r="BM120" s="658">
        <f t="shared" si="139"/>
        <v>0</v>
      </c>
      <c r="BN120" s="658">
        <f t="shared" si="140"/>
        <v>0</v>
      </c>
      <c r="BO120" s="659">
        <f t="shared" si="141"/>
        <v>0</v>
      </c>
    </row>
    <row r="121" spans="1:67" x14ac:dyDescent="0.25">
      <c r="A121" s="1524"/>
      <c r="B121" s="514" t="s">
        <v>1110</v>
      </c>
      <c r="C121" s="524" t="s">
        <v>829</v>
      </c>
      <c r="D121" s="653">
        <v>0</v>
      </c>
      <c r="E121" s="653">
        <v>0</v>
      </c>
      <c r="F121" s="973" t="str">
        <f t="shared" si="1"/>
        <v/>
      </c>
      <c r="G121" s="655">
        <f t="shared" si="126"/>
        <v>0</v>
      </c>
      <c r="H121" s="253">
        <v>0</v>
      </c>
      <c r="I121" s="253">
        <v>0</v>
      </c>
      <c r="J121" s="253">
        <v>0</v>
      </c>
      <c r="K121" s="253">
        <v>0</v>
      </c>
      <c r="L121" s="253">
        <v>0</v>
      </c>
      <c r="M121" s="253">
        <v>0</v>
      </c>
      <c r="N121" s="253">
        <v>0</v>
      </c>
      <c r="O121" s="253">
        <v>0</v>
      </c>
      <c r="P121" s="253">
        <v>0</v>
      </c>
      <c r="Q121" s="253">
        <v>0</v>
      </c>
      <c r="R121" s="526">
        <v>0</v>
      </c>
      <c r="S121" s="655">
        <f t="shared" si="127"/>
        <v>0</v>
      </c>
      <c r="T121" s="253">
        <v>0</v>
      </c>
      <c r="U121" s="253">
        <v>0</v>
      </c>
      <c r="V121" s="253">
        <v>0</v>
      </c>
      <c r="W121" s="253">
        <v>0</v>
      </c>
      <c r="X121" s="253">
        <v>0</v>
      </c>
      <c r="Y121" s="253">
        <v>0</v>
      </c>
      <c r="Z121" s="253">
        <v>0</v>
      </c>
      <c r="AA121" s="253">
        <v>0</v>
      </c>
      <c r="AB121" s="253">
        <v>0</v>
      </c>
      <c r="AC121" s="253">
        <v>0</v>
      </c>
      <c r="AD121" s="526">
        <v>0</v>
      </c>
      <c r="AE121" s="655">
        <f t="shared" si="128"/>
        <v>0</v>
      </c>
      <c r="AF121" s="253">
        <v>0</v>
      </c>
      <c r="AG121" s="253">
        <v>0</v>
      </c>
      <c r="AH121" s="253">
        <v>0</v>
      </c>
      <c r="AI121" s="253">
        <v>0</v>
      </c>
      <c r="AJ121" s="253">
        <v>0</v>
      </c>
      <c r="AK121" s="253">
        <v>0</v>
      </c>
      <c r="AL121" s="253">
        <v>0</v>
      </c>
      <c r="AM121" s="253">
        <v>0</v>
      </c>
      <c r="AN121" s="253">
        <v>0</v>
      </c>
      <c r="AO121" s="253">
        <v>0</v>
      </c>
      <c r="AP121" s="526">
        <v>0</v>
      </c>
      <c r="AQ121" s="655">
        <f t="shared" si="129"/>
        <v>0</v>
      </c>
      <c r="AR121" s="253">
        <v>0</v>
      </c>
      <c r="AS121" s="253">
        <v>0</v>
      </c>
      <c r="AT121" s="253">
        <v>0</v>
      </c>
      <c r="AU121" s="253">
        <v>0</v>
      </c>
      <c r="AV121" s="253">
        <v>0</v>
      </c>
      <c r="AW121" s="253">
        <v>0</v>
      </c>
      <c r="AX121" s="253">
        <v>0</v>
      </c>
      <c r="AY121" s="253">
        <v>0</v>
      </c>
      <c r="AZ121" s="253">
        <v>0</v>
      </c>
      <c r="BA121" s="253">
        <v>0</v>
      </c>
      <c r="BB121" s="526">
        <v>0</v>
      </c>
      <c r="BC121" s="895">
        <v>0</v>
      </c>
      <c r="BD121" s="655">
        <f t="shared" si="130"/>
        <v>0</v>
      </c>
      <c r="BE121" s="658">
        <f t="shared" si="131"/>
        <v>0</v>
      </c>
      <c r="BF121" s="658">
        <f t="shared" si="132"/>
        <v>0</v>
      </c>
      <c r="BG121" s="658">
        <f t="shared" si="133"/>
        <v>0</v>
      </c>
      <c r="BH121" s="658">
        <f t="shared" si="134"/>
        <v>0</v>
      </c>
      <c r="BI121" s="658">
        <f t="shared" si="135"/>
        <v>0</v>
      </c>
      <c r="BJ121" s="658">
        <f t="shared" si="136"/>
        <v>0</v>
      </c>
      <c r="BK121" s="658">
        <f t="shared" si="137"/>
        <v>0</v>
      </c>
      <c r="BL121" s="658">
        <f t="shared" si="138"/>
        <v>0</v>
      </c>
      <c r="BM121" s="658">
        <f t="shared" si="139"/>
        <v>0</v>
      </c>
      <c r="BN121" s="658">
        <f t="shared" si="140"/>
        <v>0</v>
      </c>
      <c r="BO121" s="659">
        <f t="shared" si="141"/>
        <v>0</v>
      </c>
    </row>
    <row r="122" spans="1:67" x14ac:dyDescent="0.25">
      <c r="A122" s="1524"/>
      <c r="B122" s="514" t="s">
        <v>1111</v>
      </c>
      <c r="C122" s="524" t="s">
        <v>830</v>
      </c>
      <c r="D122" s="653">
        <v>0</v>
      </c>
      <c r="E122" s="653">
        <v>0</v>
      </c>
      <c r="F122" s="973" t="str">
        <f t="shared" si="1"/>
        <v/>
      </c>
      <c r="G122" s="655">
        <f t="shared" si="126"/>
        <v>0</v>
      </c>
      <c r="H122" s="253">
        <v>0</v>
      </c>
      <c r="I122" s="253">
        <v>0</v>
      </c>
      <c r="J122" s="253">
        <v>0</v>
      </c>
      <c r="K122" s="253">
        <v>0</v>
      </c>
      <c r="L122" s="253">
        <v>0</v>
      </c>
      <c r="M122" s="253">
        <v>0</v>
      </c>
      <c r="N122" s="253">
        <v>0</v>
      </c>
      <c r="O122" s="253">
        <v>0</v>
      </c>
      <c r="P122" s="253">
        <v>0</v>
      </c>
      <c r="Q122" s="253">
        <v>0</v>
      </c>
      <c r="R122" s="526">
        <v>0</v>
      </c>
      <c r="S122" s="655">
        <f t="shared" si="127"/>
        <v>0</v>
      </c>
      <c r="T122" s="253">
        <v>0</v>
      </c>
      <c r="U122" s="253">
        <v>0</v>
      </c>
      <c r="V122" s="253">
        <v>0</v>
      </c>
      <c r="W122" s="253">
        <v>0</v>
      </c>
      <c r="X122" s="253">
        <v>0</v>
      </c>
      <c r="Y122" s="253">
        <v>0</v>
      </c>
      <c r="Z122" s="253">
        <v>0</v>
      </c>
      <c r="AA122" s="253">
        <v>0</v>
      </c>
      <c r="AB122" s="253">
        <v>0</v>
      </c>
      <c r="AC122" s="253">
        <v>0</v>
      </c>
      <c r="AD122" s="526">
        <v>0</v>
      </c>
      <c r="AE122" s="655">
        <f t="shared" si="128"/>
        <v>0</v>
      </c>
      <c r="AF122" s="253">
        <v>0</v>
      </c>
      <c r="AG122" s="253">
        <v>0</v>
      </c>
      <c r="AH122" s="253">
        <v>0</v>
      </c>
      <c r="AI122" s="253">
        <v>0</v>
      </c>
      <c r="AJ122" s="253">
        <v>0</v>
      </c>
      <c r="AK122" s="253">
        <v>0</v>
      </c>
      <c r="AL122" s="253">
        <v>0</v>
      </c>
      <c r="AM122" s="253">
        <v>0</v>
      </c>
      <c r="AN122" s="253">
        <v>0</v>
      </c>
      <c r="AO122" s="253">
        <v>0</v>
      </c>
      <c r="AP122" s="526">
        <v>0</v>
      </c>
      <c r="AQ122" s="655">
        <f t="shared" si="129"/>
        <v>0</v>
      </c>
      <c r="AR122" s="253">
        <v>0</v>
      </c>
      <c r="AS122" s="253">
        <v>0</v>
      </c>
      <c r="AT122" s="253">
        <v>0</v>
      </c>
      <c r="AU122" s="253">
        <v>0</v>
      </c>
      <c r="AV122" s="253">
        <v>0</v>
      </c>
      <c r="AW122" s="253">
        <v>0</v>
      </c>
      <c r="AX122" s="253">
        <v>0</v>
      </c>
      <c r="AY122" s="253">
        <v>0</v>
      </c>
      <c r="AZ122" s="253">
        <v>0</v>
      </c>
      <c r="BA122" s="253">
        <v>0</v>
      </c>
      <c r="BB122" s="526">
        <v>0</v>
      </c>
      <c r="BC122" s="895">
        <v>0</v>
      </c>
      <c r="BD122" s="655">
        <f t="shared" si="130"/>
        <v>0</v>
      </c>
      <c r="BE122" s="658">
        <f t="shared" si="131"/>
        <v>0</v>
      </c>
      <c r="BF122" s="658">
        <f t="shared" si="132"/>
        <v>0</v>
      </c>
      <c r="BG122" s="658">
        <f t="shared" si="133"/>
        <v>0</v>
      </c>
      <c r="BH122" s="658">
        <f t="shared" si="134"/>
        <v>0</v>
      </c>
      <c r="BI122" s="658">
        <f t="shared" si="135"/>
        <v>0</v>
      </c>
      <c r="BJ122" s="658">
        <f t="shared" si="136"/>
        <v>0</v>
      </c>
      <c r="BK122" s="658">
        <f t="shared" si="137"/>
        <v>0</v>
      </c>
      <c r="BL122" s="658">
        <f t="shared" si="138"/>
        <v>0</v>
      </c>
      <c r="BM122" s="658">
        <f t="shared" si="139"/>
        <v>0</v>
      </c>
      <c r="BN122" s="658">
        <f t="shared" si="140"/>
        <v>0</v>
      </c>
      <c r="BO122" s="659">
        <f t="shared" si="141"/>
        <v>0</v>
      </c>
    </row>
    <row r="123" spans="1:67" ht="15.75" thickBot="1" x14ac:dyDescent="0.3">
      <c r="A123" s="1541"/>
      <c r="B123" s="660" t="s">
        <v>1112</v>
      </c>
      <c r="C123" s="661" t="s">
        <v>36</v>
      </c>
      <c r="D123" s="662">
        <f>SUM(D119:D122)</f>
        <v>0</v>
      </c>
      <c r="E123" s="662">
        <f>SUM(E119:E122)</f>
        <v>0</v>
      </c>
      <c r="F123" s="974" t="str">
        <f t="shared" si="1"/>
        <v/>
      </c>
      <c r="G123" s="689">
        <f t="shared" si="126"/>
        <v>0</v>
      </c>
      <c r="H123" s="663">
        <f>SUM(H119:H122)</f>
        <v>0</v>
      </c>
      <c r="I123" s="663">
        <f t="shared" ref="I123:R123" si="150">SUM(I119:I122)</f>
        <v>0</v>
      </c>
      <c r="J123" s="663">
        <f t="shared" si="150"/>
        <v>0</v>
      </c>
      <c r="K123" s="663">
        <f t="shared" si="150"/>
        <v>0</v>
      </c>
      <c r="L123" s="663">
        <f t="shared" si="150"/>
        <v>0</v>
      </c>
      <c r="M123" s="663">
        <f t="shared" si="150"/>
        <v>0</v>
      </c>
      <c r="N123" s="663">
        <f t="shared" si="150"/>
        <v>0</v>
      </c>
      <c r="O123" s="663">
        <f t="shared" si="150"/>
        <v>0</v>
      </c>
      <c r="P123" s="663">
        <f t="shared" si="150"/>
        <v>0</v>
      </c>
      <c r="Q123" s="663">
        <f t="shared" si="150"/>
        <v>0</v>
      </c>
      <c r="R123" s="891">
        <f t="shared" si="150"/>
        <v>0</v>
      </c>
      <c r="S123" s="689">
        <f t="shared" si="127"/>
        <v>0</v>
      </c>
      <c r="T123" s="663">
        <f t="shared" ref="T123:AD123" si="151">SUM(T119:T122)</f>
        <v>0</v>
      </c>
      <c r="U123" s="663">
        <f t="shared" si="151"/>
        <v>0</v>
      </c>
      <c r="V123" s="663">
        <f t="shared" si="151"/>
        <v>0</v>
      </c>
      <c r="W123" s="663">
        <f t="shared" si="151"/>
        <v>0</v>
      </c>
      <c r="X123" s="663">
        <f t="shared" si="151"/>
        <v>0</v>
      </c>
      <c r="Y123" s="663">
        <f t="shared" si="151"/>
        <v>0</v>
      </c>
      <c r="Z123" s="663">
        <f t="shared" si="151"/>
        <v>0</v>
      </c>
      <c r="AA123" s="663">
        <f t="shared" si="151"/>
        <v>0</v>
      </c>
      <c r="AB123" s="663">
        <f>SUM(AB119:AB122)</f>
        <v>0</v>
      </c>
      <c r="AC123" s="663">
        <f t="shared" si="151"/>
        <v>0</v>
      </c>
      <c r="AD123" s="891">
        <f t="shared" si="151"/>
        <v>0</v>
      </c>
      <c r="AE123" s="689">
        <f t="shared" si="128"/>
        <v>0</v>
      </c>
      <c r="AF123" s="663">
        <f t="shared" ref="AF123:AP123" si="152">SUM(AF119:AF122)</f>
        <v>0</v>
      </c>
      <c r="AG123" s="663">
        <f t="shared" si="152"/>
        <v>0</v>
      </c>
      <c r="AH123" s="663">
        <f t="shared" si="152"/>
        <v>0</v>
      </c>
      <c r="AI123" s="663">
        <f t="shared" si="152"/>
        <v>0</v>
      </c>
      <c r="AJ123" s="663">
        <f t="shared" si="152"/>
        <v>0</v>
      </c>
      <c r="AK123" s="663">
        <f t="shared" si="152"/>
        <v>0</v>
      </c>
      <c r="AL123" s="663">
        <f t="shared" si="152"/>
        <v>0</v>
      </c>
      <c r="AM123" s="663">
        <f t="shared" si="152"/>
        <v>0</v>
      </c>
      <c r="AN123" s="663">
        <f>SUM(AN119:AN122)</f>
        <v>0</v>
      </c>
      <c r="AO123" s="663">
        <f t="shared" si="152"/>
        <v>0</v>
      </c>
      <c r="AP123" s="891">
        <f t="shared" si="152"/>
        <v>0</v>
      </c>
      <c r="AQ123" s="689">
        <f t="shared" si="129"/>
        <v>0</v>
      </c>
      <c r="AR123" s="663">
        <f t="shared" ref="AR123:BC123" si="153">SUM(AR119:AR122)</f>
        <v>0</v>
      </c>
      <c r="AS123" s="663">
        <f t="shared" si="153"/>
        <v>0</v>
      </c>
      <c r="AT123" s="663">
        <f t="shared" si="153"/>
        <v>0</v>
      </c>
      <c r="AU123" s="663">
        <f t="shared" si="153"/>
        <v>0</v>
      </c>
      <c r="AV123" s="663">
        <f t="shared" si="153"/>
        <v>0</v>
      </c>
      <c r="AW123" s="663">
        <f t="shared" si="153"/>
        <v>0</v>
      </c>
      <c r="AX123" s="663">
        <f t="shared" si="153"/>
        <v>0</v>
      </c>
      <c r="AY123" s="663">
        <f t="shared" si="153"/>
        <v>0</v>
      </c>
      <c r="AZ123" s="663">
        <f>SUM(AZ119:AZ122)</f>
        <v>0</v>
      </c>
      <c r="BA123" s="663">
        <f t="shared" si="153"/>
        <v>0</v>
      </c>
      <c r="BB123" s="891">
        <f t="shared" si="153"/>
        <v>0</v>
      </c>
      <c r="BC123" s="664">
        <f t="shared" si="153"/>
        <v>0</v>
      </c>
      <c r="BD123" s="655">
        <f t="shared" si="130"/>
        <v>0</v>
      </c>
      <c r="BE123" s="665">
        <f t="shared" si="131"/>
        <v>0</v>
      </c>
      <c r="BF123" s="665">
        <f t="shared" si="132"/>
        <v>0</v>
      </c>
      <c r="BG123" s="665">
        <f t="shared" si="133"/>
        <v>0</v>
      </c>
      <c r="BH123" s="665">
        <f t="shared" si="134"/>
        <v>0</v>
      </c>
      <c r="BI123" s="665">
        <f t="shared" si="135"/>
        <v>0</v>
      </c>
      <c r="BJ123" s="665">
        <f t="shared" si="136"/>
        <v>0</v>
      </c>
      <c r="BK123" s="665">
        <f t="shared" si="137"/>
        <v>0</v>
      </c>
      <c r="BL123" s="665">
        <f t="shared" si="138"/>
        <v>0</v>
      </c>
      <c r="BM123" s="665">
        <f t="shared" si="139"/>
        <v>0</v>
      </c>
      <c r="BN123" s="665">
        <f t="shared" si="140"/>
        <v>0</v>
      </c>
      <c r="BO123" s="666">
        <f t="shared" si="141"/>
        <v>0</v>
      </c>
    </row>
    <row r="124" spans="1:67" x14ac:dyDescent="0.25">
      <c r="A124" s="1524" t="s">
        <v>1113</v>
      </c>
      <c r="B124" s="514" t="s">
        <v>1114</v>
      </c>
      <c r="C124" s="524" t="s">
        <v>827</v>
      </c>
      <c r="D124" s="653">
        <v>52</v>
      </c>
      <c r="E124" s="653">
        <v>45</v>
      </c>
      <c r="F124" s="973">
        <f t="shared" si="1"/>
        <v>0.86538461538461542</v>
      </c>
      <c r="G124" s="655">
        <f t="shared" si="126"/>
        <v>174887.81999999931</v>
      </c>
      <c r="H124" s="253">
        <v>157442.18999999933</v>
      </c>
      <c r="I124" s="253">
        <v>4761.0799999999954</v>
      </c>
      <c r="J124" s="253">
        <v>6747.7299999999959</v>
      </c>
      <c r="K124" s="253">
        <v>1007.8799999999999</v>
      </c>
      <c r="L124" s="253">
        <v>54.77</v>
      </c>
      <c r="M124" s="253">
        <v>1860.65</v>
      </c>
      <c r="N124" s="253">
        <v>0</v>
      </c>
      <c r="O124" s="253">
        <v>220.25</v>
      </c>
      <c r="P124" s="253">
        <v>2668.6399999999994</v>
      </c>
      <c r="Q124" s="253">
        <v>0</v>
      </c>
      <c r="R124" s="526">
        <v>124.63</v>
      </c>
      <c r="S124" s="655">
        <f t="shared" si="127"/>
        <v>168123.15000000148</v>
      </c>
      <c r="T124" s="253">
        <v>137872.19000000152</v>
      </c>
      <c r="U124" s="253">
        <v>16068.269999999999</v>
      </c>
      <c r="V124" s="253">
        <v>9248.0300000000007</v>
      </c>
      <c r="W124" s="253">
        <v>583.30000000000018</v>
      </c>
      <c r="X124" s="253">
        <v>0</v>
      </c>
      <c r="Y124" s="253">
        <v>2384.5699999999993</v>
      </c>
      <c r="Z124" s="253">
        <v>0</v>
      </c>
      <c r="AA124" s="253">
        <v>70.609999999999985</v>
      </c>
      <c r="AB124" s="253">
        <v>1849.4599999999998</v>
      </c>
      <c r="AC124" s="253">
        <v>0</v>
      </c>
      <c r="AD124" s="526">
        <v>46.72</v>
      </c>
      <c r="AE124" s="655">
        <f t="shared" si="128"/>
        <v>153718.54000000141</v>
      </c>
      <c r="AF124" s="253">
        <v>124452.53000000144</v>
      </c>
      <c r="AG124" s="253">
        <v>5132.6699999999964</v>
      </c>
      <c r="AH124" s="253">
        <v>7699.6099999999988</v>
      </c>
      <c r="AI124" s="253">
        <v>854.57</v>
      </c>
      <c r="AJ124" s="253">
        <v>0</v>
      </c>
      <c r="AK124" s="253">
        <v>2315.6800000000003</v>
      </c>
      <c r="AL124" s="253">
        <v>0</v>
      </c>
      <c r="AM124" s="253">
        <v>116.27</v>
      </c>
      <c r="AN124" s="253">
        <v>13147.210000000003</v>
      </c>
      <c r="AO124" s="253">
        <v>0</v>
      </c>
      <c r="AP124" s="526">
        <v>0</v>
      </c>
      <c r="AQ124" s="655">
        <f t="shared" si="129"/>
        <v>152377.60000000146</v>
      </c>
      <c r="AR124" s="253">
        <v>131186.84000000148</v>
      </c>
      <c r="AS124" s="253">
        <v>10400.169999999996</v>
      </c>
      <c r="AT124" s="253">
        <v>6358.5699999999952</v>
      </c>
      <c r="AU124" s="253">
        <v>902.9599999999997</v>
      </c>
      <c r="AV124" s="253">
        <v>0</v>
      </c>
      <c r="AW124" s="253">
        <v>1736.8499999999992</v>
      </c>
      <c r="AX124" s="253">
        <v>0</v>
      </c>
      <c r="AY124" s="253">
        <v>38.159999999999997</v>
      </c>
      <c r="AZ124" s="253">
        <v>1707.3300000000002</v>
      </c>
      <c r="BA124" s="253">
        <v>0</v>
      </c>
      <c r="BB124" s="526">
        <v>46.72</v>
      </c>
      <c r="BC124" s="895">
        <v>0</v>
      </c>
      <c r="BD124" s="690">
        <f t="shared" si="130"/>
        <v>649107.11000000359</v>
      </c>
      <c r="BE124" s="656">
        <f t="shared" si="131"/>
        <v>550953.75000000373</v>
      </c>
      <c r="BF124" s="656">
        <f t="shared" si="132"/>
        <v>36362.189999999988</v>
      </c>
      <c r="BG124" s="656">
        <f t="shared" si="133"/>
        <v>30053.939999999991</v>
      </c>
      <c r="BH124" s="656">
        <f t="shared" si="134"/>
        <v>3348.7099999999996</v>
      </c>
      <c r="BI124" s="656">
        <f t="shared" si="135"/>
        <v>54.77</v>
      </c>
      <c r="BJ124" s="656">
        <f t="shared" si="136"/>
        <v>8297.7499999999982</v>
      </c>
      <c r="BK124" s="656">
        <f t="shared" si="137"/>
        <v>0</v>
      </c>
      <c r="BL124" s="656">
        <f t="shared" si="138"/>
        <v>445.28999999999996</v>
      </c>
      <c r="BM124" s="656">
        <f t="shared" si="139"/>
        <v>19372.640000000003</v>
      </c>
      <c r="BN124" s="656">
        <f t="shared" si="140"/>
        <v>0</v>
      </c>
      <c r="BO124" s="657">
        <f t="shared" si="141"/>
        <v>218.07</v>
      </c>
    </row>
    <row r="125" spans="1:67" x14ac:dyDescent="0.25">
      <c r="A125" s="1524"/>
      <c r="B125" s="514" t="s">
        <v>1115</v>
      </c>
      <c r="C125" s="524" t="s">
        <v>828</v>
      </c>
      <c r="D125" s="653">
        <v>0</v>
      </c>
      <c r="E125" s="653">
        <v>0</v>
      </c>
      <c r="F125" s="973" t="str">
        <f t="shared" si="1"/>
        <v/>
      </c>
      <c r="G125" s="655">
        <f t="shared" si="126"/>
        <v>0</v>
      </c>
      <c r="H125" s="253">
        <v>0</v>
      </c>
      <c r="I125" s="253">
        <v>0</v>
      </c>
      <c r="J125" s="253">
        <v>0</v>
      </c>
      <c r="K125" s="253">
        <v>0</v>
      </c>
      <c r="L125" s="253">
        <v>0</v>
      </c>
      <c r="M125" s="253">
        <v>0</v>
      </c>
      <c r="N125" s="253">
        <v>0</v>
      </c>
      <c r="O125" s="253">
        <v>0</v>
      </c>
      <c r="P125" s="253">
        <v>0</v>
      </c>
      <c r="Q125" s="253">
        <v>0</v>
      </c>
      <c r="R125" s="526">
        <v>0</v>
      </c>
      <c r="S125" s="655">
        <f t="shared" si="127"/>
        <v>0</v>
      </c>
      <c r="T125" s="253">
        <v>0</v>
      </c>
      <c r="U125" s="253">
        <v>0</v>
      </c>
      <c r="V125" s="253">
        <v>0</v>
      </c>
      <c r="W125" s="253">
        <v>0</v>
      </c>
      <c r="X125" s="253">
        <v>0</v>
      </c>
      <c r="Y125" s="253">
        <v>0</v>
      </c>
      <c r="Z125" s="253">
        <v>0</v>
      </c>
      <c r="AA125" s="253">
        <v>0</v>
      </c>
      <c r="AB125" s="253">
        <v>0</v>
      </c>
      <c r="AC125" s="253">
        <v>0</v>
      </c>
      <c r="AD125" s="526">
        <v>0</v>
      </c>
      <c r="AE125" s="655">
        <f t="shared" si="128"/>
        <v>0</v>
      </c>
      <c r="AF125" s="253">
        <v>0</v>
      </c>
      <c r="AG125" s="253">
        <v>0</v>
      </c>
      <c r="AH125" s="253">
        <v>0</v>
      </c>
      <c r="AI125" s="253">
        <v>0</v>
      </c>
      <c r="AJ125" s="253">
        <v>0</v>
      </c>
      <c r="AK125" s="253">
        <v>0</v>
      </c>
      <c r="AL125" s="253">
        <v>0</v>
      </c>
      <c r="AM125" s="253">
        <v>0</v>
      </c>
      <c r="AN125" s="253">
        <v>0</v>
      </c>
      <c r="AO125" s="253">
        <v>0</v>
      </c>
      <c r="AP125" s="526">
        <v>0</v>
      </c>
      <c r="AQ125" s="655">
        <f t="shared" si="129"/>
        <v>0</v>
      </c>
      <c r="AR125" s="253">
        <v>0</v>
      </c>
      <c r="AS125" s="253">
        <v>0</v>
      </c>
      <c r="AT125" s="253">
        <v>0</v>
      </c>
      <c r="AU125" s="253">
        <v>0</v>
      </c>
      <c r="AV125" s="253">
        <v>0</v>
      </c>
      <c r="AW125" s="253">
        <v>0</v>
      </c>
      <c r="AX125" s="253">
        <v>0</v>
      </c>
      <c r="AY125" s="253">
        <v>0</v>
      </c>
      <c r="AZ125" s="253">
        <v>0</v>
      </c>
      <c r="BA125" s="253">
        <v>0</v>
      </c>
      <c r="BB125" s="526">
        <v>0</v>
      </c>
      <c r="BC125" s="895">
        <v>0</v>
      </c>
      <c r="BD125" s="655">
        <f t="shared" si="130"/>
        <v>0</v>
      </c>
      <c r="BE125" s="658">
        <f t="shared" si="131"/>
        <v>0</v>
      </c>
      <c r="BF125" s="658">
        <f t="shared" si="132"/>
        <v>0</v>
      </c>
      <c r="BG125" s="658">
        <f t="shared" si="133"/>
        <v>0</v>
      </c>
      <c r="BH125" s="658">
        <f t="shared" si="134"/>
        <v>0</v>
      </c>
      <c r="BI125" s="658">
        <f t="shared" si="135"/>
        <v>0</v>
      </c>
      <c r="BJ125" s="658">
        <f t="shared" si="136"/>
        <v>0</v>
      </c>
      <c r="BK125" s="658">
        <f t="shared" si="137"/>
        <v>0</v>
      </c>
      <c r="BL125" s="658">
        <f t="shared" si="138"/>
        <v>0</v>
      </c>
      <c r="BM125" s="658">
        <f t="shared" si="139"/>
        <v>0</v>
      </c>
      <c r="BN125" s="658">
        <f t="shared" si="140"/>
        <v>0</v>
      </c>
      <c r="BO125" s="659">
        <f t="shared" si="141"/>
        <v>0</v>
      </c>
    </row>
    <row r="126" spans="1:67" x14ac:dyDescent="0.25">
      <c r="A126" s="1524"/>
      <c r="B126" s="514" t="s">
        <v>1116</v>
      </c>
      <c r="C126" s="524" t="s">
        <v>829</v>
      </c>
      <c r="D126" s="653">
        <v>0</v>
      </c>
      <c r="E126" s="653">
        <v>0</v>
      </c>
      <c r="F126" s="973" t="str">
        <f t="shared" si="1"/>
        <v/>
      </c>
      <c r="G126" s="655">
        <f t="shared" si="126"/>
        <v>0</v>
      </c>
      <c r="H126" s="253">
        <v>0</v>
      </c>
      <c r="I126" s="253">
        <v>0</v>
      </c>
      <c r="J126" s="253">
        <v>0</v>
      </c>
      <c r="K126" s="253">
        <v>0</v>
      </c>
      <c r="L126" s="253">
        <v>0</v>
      </c>
      <c r="M126" s="253">
        <v>0</v>
      </c>
      <c r="N126" s="253">
        <v>0</v>
      </c>
      <c r="O126" s="253">
        <v>0</v>
      </c>
      <c r="P126" s="253">
        <v>0</v>
      </c>
      <c r="Q126" s="253">
        <v>0</v>
      </c>
      <c r="R126" s="526">
        <v>0</v>
      </c>
      <c r="S126" s="655">
        <f t="shared" si="127"/>
        <v>0</v>
      </c>
      <c r="T126" s="253">
        <v>0</v>
      </c>
      <c r="U126" s="253">
        <v>0</v>
      </c>
      <c r="V126" s="253">
        <v>0</v>
      </c>
      <c r="W126" s="253">
        <v>0</v>
      </c>
      <c r="X126" s="253">
        <v>0</v>
      </c>
      <c r="Y126" s="253">
        <v>0</v>
      </c>
      <c r="Z126" s="253">
        <v>0</v>
      </c>
      <c r="AA126" s="253">
        <v>0</v>
      </c>
      <c r="AB126" s="253">
        <v>0</v>
      </c>
      <c r="AC126" s="253">
        <v>0</v>
      </c>
      <c r="AD126" s="526">
        <v>0</v>
      </c>
      <c r="AE126" s="655">
        <f t="shared" si="128"/>
        <v>0</v>
      </c>
      <c r="AF126" s="253">
        <v>0</v>
      </c>
      <c r="AG126" s="253">
        <v>0</v>
      </c>
      <c r="AH126" s="253">
        <v>0</v>
      </c>
      <c r="AI126" s="253">
        <v>0</v>
      </c>
      <c r="AJ126" s="253">
        <v>0</v>
      </c>
      <c r="AK126" s="253">
        <v>0</v>
      </c>
      <c r="AL126" s="253">
        <v>0</v>
      </c>
      <c r="AM126" s="253">
        <v>0</v>
      </c>
      <c r="AN126" s="253">
        <v>0</v>
      </c>
      <c r="AO126" s="253">
        <v>0</v>
      </c>
      <c r="AP126" s="526">
        <v>0</v>
      </c>
      <c r="AQ126" s="655">
        <f t="shared" si="129"/>
        <v>0</v>
      </c>
      <c r="AR126" s="253">
        <v>0</v>
      </c>
      <c r="AS126" s="253">
        <v>0</v>
      </c>
      <c r="AT126" s="253">
        <v>0</v>
      </c>
      <c r="AU126" s="253">
        <v>0</v>
      </c>
      <c r="AV126" s="253">
        <v>0</v>
      </c>
      <c r="AW126" s="253">
        <v>0</v>
      </c>
      <c r="AX126" s="253">
        <v>0</v>
      </c>
      <c r="AY126" s="253">
        <v>0</v>
      </c>
      <c r="AZ126" s="253">
        <v>0</v>
      </c>
      <c r="BA126" s="253">
        <v>0</v>
      </c>
      <c r="BB126" s="526">
        <v>0</v>
      </c>
      <c r="BC126" s="895">
        <v>0</v>
      </c>
      <c r="BD126" s="655">
        <f t="shared" si="130"/>
        <v>0</v>
      </c>
      <c r="BE126" s="658">
        <f t="shared" si="131"/>
        <v>0</v>
      </c>
      <c r="BF126" s="658">
        <f t="shared" si="132"/>
        <v>0</v>
      </c>
      <c r="BG126" s="658">
        <f t="shared" si="133"/>
        <v>0</v>
      </c>
      <c r="BH126" s="658">
        <f t="shared" si="134"/>
        <v>0</v>
      </c>
      <c r="BI126" s="658">
        <f t="shared" si="135"/>
        <v>0</v>
      </c>
      <c r="BJ126" s="658">
        <f t="shared" si="136"/>
        <v>0</v>
      </c>
      <c r="BK126" s="658">
        <f t="shared" si="137"/>
        <v>0</v>
      </c>
      <c r="BL126" s="658">
        <f t="shared" si="138"/>
        <v>0</v>
      </c>
      <c r="BM126" s="658">
        <f t="shared" si="139"/>
        <v>0</v>
      </c>
      <c r="BN126" s="658">
        <f t="shared" si="140"/>
        <v>0</v>
      </c>
      <c r="BO126" s="659">
        <f t="shared" si="141"/>
        <v>0</v>
      </c>
    </row>
    <row r="127" spans="1:67" x14ac:dyDescent="0.25">
      <c r="A127" s="1524"/>
      <c r="B127" s="514" t="s">
        <v>1117</v>
      </c>
      <c r="C127" s="524" t="s">
        <v>830</v>
      </c>
      <c r="D127" s="653">
        <v>0</v>
      </c>
      <c r="E127" s="653">
        <v>0</v>
      </c>
      <c r="F127" s="973" t="str">
        <f t="shared" si="1"/>
        <v/>
      </c>
      <c r="G127" s="655">
        <f t="shared" si="126"/>
        <v>0</v>
      </c>
      <c r="H127" s="253">
        <v>0</v>
      </c>
      <c r="I127" s="253">
        <v>0</v>
      </c>
      <c r="J127" s="253">
        <v>0</v>
      </c>
      <c r="K127" s="253">
        <v>0</v>
      </c>
      <c r="L127" s="253">
        <v>0</v>
      </c>
      <c r="M127" s="253">
        <v>0</v>
      </c>
      <c r="N127" s="253">
        <v>0</v>
      </c>
      <c r="O127" s="253">
        <v>0</v>
      </c>
      <c r="P127" s="253">
        <v>0</v>
      </c>
      <c r="Q127" s="253">
        <v>0</v>
      </c>
      <c r="R127" s="526">
        <v>0</v>
      </c>
      <c r="S127" s="655">
        <f t="shared" si="127"/>
        <v>0</v>
      </c>
      <c r="T127" s="253">
        <v>0</v>
      </c>
      <c r="U127" s="253">
        <v>0</v>
      </c>
      <c r="V127" s="253">
        <v>0</v>
      </c>
      <c r="W127" s="253">
        <v>0</v>
      </c>
      <c r="X127" s="253">
        <v>0</v>
      </c>
      <c r="Y127" s="253">
        <v>0</v>
      </c>
      <c r="Z127" s="253">
        <v>0</v>
      </c>
      <c r="AA127" s="253">
        <v>0</v>
      </c>
      <c r="AB127" s="253">
        <v>0</v>
      </c>
      <c r="AC127" s="253">
        <v>0</v>
      </c>
      <c r="AD127" s="526">
        <v>0</v>
      </c>
      <c r="AE127" s="655">
        <f t="shared" si="128"/>
        <v>0</v>
      </c>
      <c r="AF127" s="253">
        <v>0</v>
      </c>
      <c r="AG127" s="253">
        <v>0</v>
      </c>
      <c r="AH127" s="253">
        <v>0</v>
      </c>
      <c r="AI127" s="253">
        <v>0</v>
      </c>
      <c r="AJ127" s="253">
        <v>0</v>
      </c>
      <c r="AK127" s="253">
        <v>0</v>
      </c>
      <c r="AL127" s="253">
        <v>0</v>
      </c>
      <c r="AM127" s="253">
        <v>0</v>
      </c>
      <c r="AN127" s="253">
        <v>0</v>
      </c>
      <c r="AO127" s="253">
        <v>0</v>
      </c>
      <c r="AP127" s="526">
        <v>0</v>
      </c>
      <c r="AQ127" s="655">
        <f t="shared" si="129"/>
        <v>0</v>
      </c>
      <c r="AR127" s="253">
        <v>0</v>
      </c>
      <c r="AS127" s="253">
        <v>0</v>
      </c>
      <c r="AT127" s="253">
        <v>0</v>
      </c>
      <c r="AU127" s="253">
        <v>0</v>
      </c>
      <c r="AV127" s="253">
        <v>0</v>
      </c>
      <c r="AW127" s="253">
        <v>0</v>
      </c>
      <c r="AX127" s="253">
        <v>0</v>
      </c>
      <c r="AY127" s="253">
        <v>0</v>
      </c>
      <c r="AZ127" s="253">
        <v>0</v>
      </c>
      <c r="BA127" s="253">
        <v>0</v>
      </c>
      <c r="BB127" s="526">
        <v>0</v>
      </c>
      <c r="BC127" s="895">
        <v>0</v>
      </c>
      <c r="BD127" s="655">
        <f t="shared" si="130"/>
        <v>0</v>
      </c>
      <c r="BE127" s="658">
        <f t="shared" si="131"/>
        <v>0</v>
      </c>
      <c r="BF127" s="658">
        <f t="shared" si="132"/>
        <v>0</v>
      </c>
      <c r="BG127" s="658">
        <f t="shared" si="133"/>
        <v>0</v>
      </c>
      <c r="BH127" s="658">
        <f t="shared" si="134"/>
        <v>0</v>
      </c>
      <c r="BI127" s="658">
        <f t="shared" si="135"/>
        <v>0</v>
      </c>
      <c r="BJ127" s="658">
        <f t="shared" si="136"/>
        <v>0</v>
      </c>
      <c r="BK127" s="658">
        <f t="shared" si="137"/>
        <v>0</v>
      </c>
      <c r="BL127" s="658">
        <f t="shared" si="138"/>
        <v>0</v>
      </c>
      <c r="BM127" s="658">
        <f t="shared" si="139"/>
        <v>0</v>
      </c>
      <c r="BN127" s="658">
        <f t="shared" si="140"/>
        <v>0</v>
      </c>
      <c r="BO127" s="659">
        <f t="shared" si="141"/>
        <v>0</v>
      </c>
    </row>
    <row r="128" spans="1:67" ht="15.75" thickBot="1" x14ac:dyDescent="0.3">
      <c r="A128" s="1541"/>
      <c r="B128" s="660" t="s">
        <v>1118</v>
      </c>
      <c r="C128" s="661" t="s">
        <v>36</v>
      </c>
      <c r="D128" s="662">
        <f>SUM(D124:D127)</f>
        <v>52</v>
      </c>
      <c r="E128" s="662">
        <f>SUM(E124:E127)</f>
        <v>45</v>
      </c>
      <c r="F128" s="974">
        <f t="shared" si="1"/>
        <v>0.86538461538461542</v>
      </c>
      <c r="G128" s="689">
        <f t="shared" si="126"/>
        <v>174887.81999999931</v>
      </c>
      <c r="H128" s="663">
        <f>SUM(H124:H127)</f>
        <v>157442.18999999933</v>
      </c>
      <c r="I128" s="663">
        <f t="shared" ref="I128:R128" si="154">SUM(I124:I127)</f>
        <v>4761.0799999999954</v>
      </c>
      <c r="J128" s="663">
        <f t="shared" si="154"/>
        <v>6747.7299999999959</v>
      </c>
      <c r="K128" s="663">
        <f t="shared" si="154"/>
        <v>1007.8799999999999</v>
      </c>
      <c r="L128" s="663">
        <f t="shared" si="154"/>
        <v>54.77</v>
      </c>
      <c r="M128" s="663">
        <f t="shared" si="154"/>
        <v>1860.65</v>
      </c>
      <c r="N128" s="663">
        <f t="shared" si="154"/>
        <v>0</v>
      </c>
      <c r="O128" s="663">
        <f t="shared" si="154"/>
        <v>220.25</v>
      </c>
      <c r="P128" s="663">
        <f t="shared" si="154"/>
        <v>2668.6399999999994</v>
      </c>
      <c r="Q128" s="663">
        <f t="shared" si="154"/>
        <v>0</v>
      </c>
      <c r="R128" s="891">
        <f t="shared" si="154"/>
        <v>124.63</v>
      </c>
      <c r="S128" s="689">
        <f t="shared" si="127"/>
        <v>168123.15000000148</v>
      </c>
      <c r="T128" s="663">
        <f t="shared" ref="T128:AD128" si="155">SUM(T124:T127)</f>
        <v>137872.19000000152</v>
      </c>
      <c r="U128" s="663">
        <f t="shared" si="155"/>
        <v>16068.269999999999</v>
      </c>
      <c r="V128" s="663">
        <f t="shared" si="155"/>
        <v>9248.0300000000007</v>
      </c>
      <c r="W128" s="663">
        <f t="shared" si="155"/>
        <v>583.30000000000018</v>
      </c>
      <c r="X128" s="663">
        <f t="shared" si="155"/>
        <v>0</v>
      </c>
      <c r="Y128" s="663">
        <f t="shared" si="155"/>
        <v>2384.5699999999993</v>
      </c>
      <c r="Z128" s="663">
        <f t="shared" si="155"/>
        <v>0</v>
      </c>
      <c r="AA128" s="663">
        <f t="shared" si="155"/>
        <v>70.609999999999985</v>
      </c>
      <c r="AB128" s="663">
        <f>SUM(AB124:AB127)</f>
        <v>1849.4599999999998</v>
      </c>
      <c r="AC128" s="663">
        <f t="shared" si="155"/>
        <v>0</v>
      </c>
      <c r="AD128" s="891">
        <f t="shared" si="155"/>
        <v>46.72</v>
      </c>
      <c r="AE128" s="689">
        <f t="shared" si="128"/>
        <v>153718.54000000141</v>
      </c>
      <c r="AF128" s="663">
        <f t="shared" ref="AF128:AP128" si="156">SUM(AF124:AF127)</f>
        <v>124452.53000000144</v>
      </c>
      <c r="AG128" s="663">
        <f t="shared" si="156"/>
        <v>5132.6699999999964</v>
      </c>
      <c r="AH128" s="663">
        <f t="shared" si="156"/>
        <v>7699.6099999999988</v>
      </c>
      <c r="AI128" s="663">
        <f t="shared" si="156"/>
        <v>854.57</v>
      </c>
      <c r="AJ128" s="663">
        <f t="shared" si="156"/>
        <v>0</v>
      </c>
      <c r="AK128" s="663">
        <f t="shared" si="156"/>
        <v>2315.6800000000003</v>
      </c>
      <c r="AL128" s="663">
        <f t="shared" si="156"/>
        <v>0</v>
      </c>
      <c r="AM128" s="663">
        <f t="shared" si="156"/>
        <v>116.27</v>
      </c>
      <c r="AN128" s="663">
        <f>SUM(AN124:AN127)</f>
        <v>13147.210000000003</v>
      </c>
      <c r="AO128" s="663">
        <f t="shared" si="156"/>
        <v>0</v>
      </c>
      <c r="AP128" s="891">
        <f t="shared" si="156"/>
        <v>0</v>
      </c>
      <c r="AQ128" s="689">
        <f t="shared" si="129"/>
        <v>152377.60000000146</v>
      </c>
      <c r="AR128" s="663">
        <f t="shared" ref="AR128:BC128" si="157">SUM(AR124:AR127)</f>
        <v>131186.84000000148</v>
      </c>
      <c r="AS128" s="663">
        <f t="shared" si="157"/>
        <v>10400.169999999996</v>
      </c>
      <c r="AT128" s="663">
        <f t="shared" si="157"/>
        <v>6358.5699999999952</v>
      </c>
      <c r="AU128" s="663">
        <f t="shared" si="157"/>
        <v>902.9599999999997</v>
      </c>
      <c r="AV128" s="663">
        <f t="shared" si="157"/>
        <v>0</v>
      </c>
      <c r="AW128" s="663">
        <f t="shared" si="157"/>
        <v>1736.8499999999992</v>
      </c>
      <c r="AX128" s="663">
        <f t="shared" si="157"/>
        <v>0</v>
      </c>
      <c r="AY128" s="663">
        <f t="shared" si="157"/>
        <v>38.159999999999997</v>
      </c>
      <c r="AZ128" s="663">
        <f>SUM(AZ124:AZ127)</f>
        <v>1707.3300000000002</v>
      </c>
      <c r="BA128" s="663">
        <f t="shared" si="157"/>
        <v>0</v>
      </c>
      <c r="BB128" s="891">
        <f t="shared" si="157"/>
        <v>46.72</v>
      </c>
      <c r="BC128" s="664">
        <f t="shared" si="157"/>
        <v>0</v>
      </c>
      <c r="BD128" s="655">
        <f t="shared" si="130"/>
        <v>649107.11000000359</v>
      </c>
      <c r="BE128" s="665">
        <f t="shared" si="131"/>
        <v>550953.75000000373</v>
      </c>
      <c r="BF128" s="665">
        <f t="shared" si="132"/>
        <v>36362.189999999988</v>
      </c>
      <c r="BG128" s="665">
        <f t="shared" si="133"/>
        <v>30053.939999999991</v>
      </c>
      <c r="BH128" s="665">
        <f t="shared" si="134"/>
        <v>3348.7099999999996</v>
      </c>
      <c r="BI128" s="665">
        <f t="shared" si="135"/>
        <v>54.77</v>
      </c>
      <c r="BJ128" s="665">
        <f t="shared" si="136"/>
        <v>8297.7499999999982</v>
      </c>
      <c r="BK128" s="665">
        <f t="shared" si="137"/>
        <v>0</v>
      </c>
      <c r="BL128" s="665">
        <f t="shared" si="138"/>
        <v>445.28999999999996</v>
      </c>
      <c r="BM128" s="665">
        <f t="shared" si="139"/>
        <v>19372.640000000003</v>
      </c>
      <c r="BN128" s="665">
        <f t="shared" si="140"/>
        <v>0</v>
      </c>
      <c r="BO128" s="666">
        <f t="shared" si="141"/>
        <v>218.07</v>
      </c>
    </row>
    <row r="129" spans="1:67" x14ac:dyDescent="0.25">
      <c r="A129" s="1524" t="s">
        <v>1119</v>
      </c>
      <c r="B129" s="514" t="s">
        <v>1120</v>
      </c>
      <c r="C129" s="524" t="s">
        <v>827</v>
      </c>
      <c r="D129" s="653">
        <v>0</v>
      </c>
      <c r="E129" s="653">
        <v>0</v>
      </c>
      <c r="F129" s="973" t="str">
        <f t="shared" si="1"/>
        <v/>
      </c>
      <c r="G129" s="655">
        <f t="shared" si="126"/>
        <v>0</v>
      </c>
      <c r="H129" s="253">
        <v>0</v>
      </c>
      <c r="I129" s="253">
        <v>0</v>
      </c>
      <c r="J129" s="253">
        <v>0</v>
      </c>
      <c r="K129" s="253">
        <v>0</v>
      </c>
      <c r="L129" s="253">
        <v>0</v>
      </c>
      <c r="M129" s="253">
        <v>0</v>
      </c>
      <c r="N129" s="253">
        <v>0</v>
      </c>
      <c r="O129" s="253">
        <v>0</v>
      </c>
      <c r="P129" s="253">
        <v>0</v>
      </c>
      <c r="Q129" s="253">
        <v>0</v>
      </c>
      <c r="R129" s="526">
        <v>0</v>
      </c>
      <c r="S129" s="655">
        <f t="shared" si="127"/>
        <v>0</v>
      </c>
      <c r="T129" s="253">
        <v>0</v>
      </c>
      <c r="U129" s="253">
        <v>0</v>
      </c>
      <c r="V129" s="253">
        <v>0</v>
      </c>
      <c r="W129" s="253">
        <v>0</v>
      </c>
      <c r="X129" s="253">
        <v>0</v>
      </c>
      <c r="Y129" s="253">
        <v>0</v>
      </c>
      <c r="Z129" s="253">
        <v>0</v>
      </c>
      <c r="AA129" s="253">
        <v>0</v>
      </c>
      <c r="AB129" s="253">
        <v>0</v>
      </c>
      <c r="AC129" s="253">
        <v>0</v>
      </c>
      <c r="AD129" s="526">
        <v>0</v>
      </c>
      <c r="AE129" s="655">
        <f t="shared" si="128"/>
        <v>0</v>
      </c>
      <c r="AF129" s="253">
        <v>0</v>
      </c>
      <c r="AG129" s="253">
        <v>0</v>
      </c>
      <c r="AH129" s="253">
        <v>0</v>
      </c>
      <c r="AI129" s="253">
        <v>0</v>
      </c>
      <c r="AJ129" s="253">
        <v>0</v>
      </c>
      <c r="AK129" s="253">
        <v>0</v>
      </c>
      <c r="AL129" s="253">
        <v>0</v>
      </c>
      <c r="AM129" s="253">
        <v>0</v>
      </c>
      <c r="AN129" s="253">
        <v>0</v>
      </c>
      <c r="AO129" s="253">
        <v>0</v>
      </c>
      <c r="AP129" s="526">
        <v>0</v>
      </c>
      <c r="AQ129" s="655">
        <f t="shared" si="129"/>
        <v>0</v>
      </c>
      <c r="AR129" s="253">
        <v>0</v>
      </c>
      <c r="AS129" s="253">
        <v>0</v>
      </c>
      <c r="AT129" s="253">
        <v>0</v>
      </c>
      <c r="AU129" s="253">
        <v>0</v>
      </c>
      <c r="AV129" s="253">
        <v>0</v>
      </c>
      <c r="AW129" s="253">
        <v>0</v>
      </c>
      <c r="AX129" s="253">
        <v>0</v>
      </c>
      <c r="AY129" s="253">
        <v>0</v>
      </c>
      <c r="AZ129" s="253">
        <v>0</v>
      </c>
      <c r="BA129" s="253">
        <v>0</v>
      </c>
      <c r="BB129" s="526">
        <v>0</v>
      </c>
      <c r="BC129" s="895">
        <v>0</v>
      </c>
      <c r="BD129" s="690">
        <f t="shared" si="130"/>
        <v>0</v>
      </c>
      <c r="BE129" s="656">
        <f t="shared" si="131"/>
        <v>0</v>
      </c>
      <c r="BF129" s="656">
        <f t="shared" si="132"/>
        <v>0</v>
      </c>
      <c r="BG129" s="656">
        <f t="shared" si="133"/>
        <v>0</v>
      </c>
      <c r="BH129" s="656">
        <f t="shared" si="134"/>
        <v>0</v>
      </c>
      <c r="BI129" s="656">
        <f t="shared" si="135"/>
        <v>0</v>
      </c>
      <c r="BJ129" s="656">
        <f t="shared" si="136"/>
        <v>0</v>
      </c>
      <c r="BK129" s="656">
        <f t="shared" si="137"/>
        <v>0</v>
      </c>
      <c r="BL129" s="656">
        <f t="shared" si="138"/>
        <v>0</v>
      </c>
      <c r="BM129" s="656">
        <f t="shared" si="139"/>
        <v>0</v>
      </c>
      <c r="BN129" s="656">
        <f t="shared" si="140"/>
        <v>0</v>
      </c>
      <c r="BO129" s="657">
        <f t="shared" si="141"/>
        <v>0</v>
      </c>
    </row>
    <row r="130" spans="1:67" x14ac:dyDescent="0.25">
      <c r="A130" s="1524"/>
      <c r="B130" s="514" t="s">
        <v>1121</v>
      </c>
      <c r="C130" s="524" t="s">
        <v>828</v>
      </c>
      <c r="D130" s="653">
        <v>0</v>
      </c>
      <c r="E130" s="653">
        <v>0</v>
      </c>
      <c r="F130" s="973" t="str">
        <f t="shared" si="1"/>
        <v/>
      </c>
      <c r="G130" s="655">
        <f t="shared" si="126"/>
        <v>0</v>
      </c>
      <c r="H130" s="253">
        <v>0</v>
      </c>
      <c r="I130" s="253">
        <v>0</v>
      </c>
      <c r="J130" s="253">
        <v>0</v>
      </c>
      <c r="K130" s="253">
        <v>0</v>
      </c>
      <c r="L130" s="253">
        <v>0</v>
      </c>
      <c r="M130" s="253">
        <v>0</v>
      </c>
      <c r="N130" s="253">
        <v>0</v>
      </c>
      <c r="O130" s="253">
        <v>0</v>
      </c>
      <c r="P130" s="253">
        <v>0</v>
      </c>
      <c r="Q130" s="253">
        <v>0</v>
      </c>
      <c r="R130" s="526">
        <v>0</v>
      </c>
      <c r="S130" s="655">
        <f t="shared" si="127"/>
        <v>0</v>
      </c>
      <c r="T130" s="253">
        <v>0</v>
      </c>
      <c r="U130" s="253">
        <v>0</v>
      </c>
      <c r="V130" s="253">
        <v>0</v>
      </c>
      <c r="W130" s="253">
        <v>0</v>
      </c>
      <c r="X130" s="253">
        <v>0</v>
      </c>
      <c r="Y130" s="253">
        <v>0</v>
      </c>
      <c r="Z130" s="253">
        <v>0</v>
      </c>
      <c r="AA130" s="253">
        <v>0</v>
      </c>
      <c r="AB130" s="253">
        <v>0</v>
      </c>
      <c r="AC130" s="253">
        <v>0</v>
      </c>
      <c r="AD130" s="526">
        <v>0</v>
      </c>
      <c r="AE130" s="655">
        <f t="shared" si="128"/>
        <v>0</v>
      </c>
      <c r="AF130" s="253">
        <v>0</v>
      </c>
      <c r="AG130" s="253">
        <v>0</v>
      </c>
      <c r="AH130" s="253">
        <v>0</v>
      </c>
      <c r="AI130" s="253">
        <v>0</v>
      </c>
      <c r="AJ130" s="253">
        <v>0</v>
      </c>
      <c r="AK130" s="253">
        <v>0</v>
      </c>
      <c r="AL130" s="253">
        <v>0</v>
      </c>
      <c r="AM130" s="253">
        <v>0</v>
      </c>
      <c r="AN130" s="253">
        <v>0</v>
      </c>
      <c r="AO130" s="253">
        <v>0</v>
      </c>
      <c r="AP130" s="526">
        <v>0</v>
      </c>
      <c r="AQ130" s="655">
        <f t="shared" si="129"/>
        <v>0</v>
      </c>
      <c r="AR130" s="253">
        <v>0</v>
      </c>
      <c r="AS130" s="253">
        <v>0</v>
      </c>
      <c r="AT130" s="253">
        <v>0</v>
      </c>
      <c r="AU130" s="253">
        <v>0</v>
      </c>
      <c r="AV130" s="253">
        <v>0</v>
      </c>
      <c r="AW130" s="253">
        <v>0</v>
      </c>
      <c r="AX130" s="253">
        <v>0</v>
      </c>
      <c r="AY130" s="253">
        <v>0</v>
      </c>
      <c r="AZ130" s="253">
        <v>0</v>
      </c>
      <c r="BA130" s="253">
        <v>0</v>
      </c>
      <c r="BB130" s="526">
        <v>0</v>
      </c>
      <c r="BC130" s="895">
        <v>0</v>
      </c>
      <c r="BD130" s="655">
        <f t="shared" si="130"/>
        <v>0</v>
      </c>
      <c r="BE130" s="658">
        <f t="shared" si="131"/>
        <v>0</v>
      </c>
      <c r="BF130" s="658">
        <f t="shared" si="132"/>
        <v>0</v>
      </c>
      <c r="BG130" s="658">
        <f t="shared" si="133"/>
        <v>0</v>
      </c>
      <c r="BH130" s="658">
        <f t="shared" si="134"/>
        <v>0</v>
      </c>
      <c r="BI130" s="658">
        <f t="shared" si="135"/>
        <v>0</v>
      </c>
      <c r="BJ130" s="658">
        <f t="shared" si="136"/>
        <v>0</v>
      </c>
      <c r="BK130" s="658">
        <f t="shared" si="137"/>
        <v>0</v>
      </c>
      <c r="BL130" s="658">
        <f t="shared" si="138"/>
        <v>0</v>
      </c>
      <c r="BM130" s="658">
        <f t="shared" si="139"/>
        <v>0</v>
      </c>
      <c r="BN130" s="658">
        <f t="shared" si="140"/>
        <v>0</v>
      </c>
      <c r="BO130" s="659">
        <f t="shared" si="141"/>
        <v>0</v>
      </c>
    </row>
    <row r="131" spans="1:67" x14ac:dyDescent="0.25">
      <c r="A131" s="1524"/>
      <c r="B131" s="514" t="s">
        <v>1122</v>
      </c>
      <c r="C131" s="524" t="s">
        <v>829</v>
      </c>
      <c r="D131" s="653">
        <v>0</v>
      </c>
      <c r="E131" s="653">
        <v>0</v>
      </c>
      <c r="F131" s="973" t="str">
        <f t="shared" si="1"/>
        <v/>
      </c>
      <c r="G131" s="655">
        <f t="shared" si="126"/>
        <v>0</v>
      </c>
      <c r="H131" s="253">
        <v>0</v>
      </c>
      <c r="I131" s="253">
        <v>0</v>
      </c>
      <c r="J131" s="253">
        <v>0</v>
      </c>
      <c r="K131" s="253">
        <v>0</v>
      </c>
      <c r="L131" s="253">
        <v>0</v>
      </c>
      <c r="M131" s="253">
        <v>0</v>
      </c>
      <c r="N131" s="253">
        <v>0</v>
      </c>
      <c r="O131" s="253">
        <v>0</v>
      </c>
      <c r="P131" s="253">
        <v>0</v>
      </c>
      <c r="Q131" s="253">
        <v>0</v>
      </c>
      <c r="R131" s="526">
        <v>0</v>
      </c>
      <c r="S131" s="655">
        <f t="shared" si="127"/>
        <v>0</v>
      </c>
      <c r="T131" s="253">
        <v>0</v>
      </c>
      <c r="U131" s="253">
        <v>0</v>
      </c>
      <c r="V131" s="253">
        <v>0</v>
      </c>
      <c r="W131" s="253">
        <v>0</v>
      </c>
      <c r="X131" s="253">
        <v>0</v>
      </c>
      <c r="Y131" s="253">
        <v>0</v>
      </c>
      <c r="Z131" s="253">
        <v>0</v>
      </c>
      <c r="AA131" s="253">
        <v>0</v>
      </c>
      <c r="AB131" s="253">
        <v>0</v>
      </c>
      <c r="AC131" s="253">
        <v>0</v>
      </c>
      <c r="AD131" s="526">
        <v>0</v>
      </c>
      <c r="AE131" s="655">
        <f t="shared" si="128"/>
        <v>0</v>
      </c>
      <c r="AF131" s="253">
        <v>0</v>
      </c>
      <c r="AG131" s="253">
        <v>0</v>
      </c>
      <c r="AH131" s="253">
        <v>0</v>
      </c>
      <c r="AI131" s="253">
        <v>0</v>
      </c>
      <c r="AJ131" s="253">
        <v>0</v>
      </c>
      <c r="AK131" s="253">
        <v>0</v>
      </c>
      <c r="AL131" s="253">
        <v>0</v>
      </c>
      <c r="AM131" s="253">
        <v>0</v>
      </c>
      <c r="AN131" s="253">
        <v>0</v>
      </c>
      <c r="AO131" s="253">
        <v>0</v>
      </c>
      <c r="AP131" s="526">
        <v>0</v>
      </c>
      <c r="AQ131" s="655">
        <f t="shared" si="129"/>
        <v>0</v>
      </c>
      <c r="AR131" s="253">
        <v>0</v>
      </c>
      <c r="AS131" s="253">
        <v>0</v>
      </c>
      <c r="AT131" s="253">
        <v>0</v>
      </c>
      <c r="AU131" s="253">
        <v>0</v>
      </c>
      <c r="AV131" s="253">
        <v>0</v>
      </c>
      <c r="AW131" s="253">
        <v>0</v>
      </c>
      <c r="AX131" s="253">
        <v>0</v>
      </c>
      <c r="AY131" s="253">
        <v>0</v>
      </c>
      <c r="AZ131" s="253">
        <v>0</v>
      </c>
      <c r="BA131" s="253">
        <v>0</v>
      </c>
      <c r="BB131" s="526">
        <v>0</v>
      </c>
      <c r="BC131" s="895">
        <v>0</v>
      </c>
      <c r="BD131" s="655">
        <f t="shared" si="130"/>
        <v>0</v>
      </c>
      <c r="BE131" s="658">
        <f t="shared" si="131"/>
        <v>0</v>
      </c>
      <c r="BF131" s="658">
        <f t="shared" si="132"/>
        <v>0</v>
      </c>
      <c r="BG131" s="658">
        <f t="shared" si="133"/>
        <v>0</v>
      </c>
      <c r="BH131" s="658">
        <f t="shared" si="134"/>
        <v>0</v>
      </c>
      <c r="BI131" s="658">
        <f t="shared" si="135"/>
        <v>0</v>
      </c>
      <c r="BJ131" s="658">
        <f t="shared" si="136"/>
        <v>0</v>
      </c>
      <c r="BK131" s="658">
        <f t="shared" si="137"/>
        <v>0</v>
      </c>
      <c r="BL131" s="658">
        <f t="shared" si="138"/>
        <v>0</v>
      </c>
      <c r="BM131" s="658">
        <f t="shared" si="139"/>
        <v>0</v>
      </c>
      <c r="BN131" s="658">
        <f t="shared" si="140"/>
        <v>0</v>
      </c>
      <c r="BO131" s="659">
        <f t="shared" si="141"/>
        <v>0</v>
      </c>
    </row>
    <row r="132" spans="1:67" x14ac:dyDescent="0.25">
      <c r="A132" s="1524"/>
      <c r="B132" s="514" t="s">
        <v>1123</v>
      </c>
      <c r="C132" s="524" t="s">
        <v>830</v>
      </c>
      <c r="D132" s="653">
        <v>0</v>
      </c>
      <c r="E132" s="653">
        <v>0</v>
      </c>
      <c r="F132" s="973" t="str">
        <f t="shared" si="1"/>
        <v/>
      </c>
      <c r="G132" s="655">
        <f t="shared" si="126"/>
        <v>0</v>
      </c>
      <c r="H132" s="253">
        <v>0</v>
      </c>
      <c r="I132" s="253">
        <v>0</v>
      </c>
      <c r="J132" s="253">
        <v>0</v>
      </c>
      <c r="K132" s="253">
        <v>0</v>
      </c>
      <c r="L132" s="253">
        <v>0</v>
      </c>
      <c r="M132" s="253">
        <v>0</v>
      </c>
      <c r="N132" s="253">
        <v>0</v>
      </c>
      <c r="O132" s="253">
        <v>0</v>
      </c>
      <c r="P132" s="253">
        <v>0</v>
      </c>
      <c r="Q132" s="253">
        <v>0</v>
      </c>
      <c r="R132" s="526">
        <v>0</v>
      </c>
      <c r="S132" s="655">
        <f t="shared" si="127"/>
        <v>0</v>
      </c>
      <c r="T132" s="253">
        <v>0</v>
      </c>
      <c r="U132" s="253">
        <v>0</v>
      </c>
      <c r="V132" s="253">
        <v>0</v>
      </c>
      <c r="W132" s="253">
        <v>0</v>
      </c>
      <c r="X132" s="253">
        <v>0</v>
      </c>
      <c r="Y132" s="253">
        <v>0</v>
      </c>
      <c r="Z132" s="253">
        <v>0</v>
      </c>
      <c r="AA132" s="253">
        <v>0</v>
      </c>
      <c r="AB132" s="253">
        <v>0</v>
      </c>
      <c r="AC132" s="253">
        <v>0</v>
      </c>
      <c r="AD132" s="526">
        <v>0</v>
      </c>
      <c r="AE132" s="655">
        <f t="shared" si="128"/>
        <v>0</v>
      </c>
      <c r="AF132" s="253">
        <v>0</v>
      </c>
      <c r="AG132" s="253">
        <v>0</v>
      </c>
      <c r="AH132" s="253">
        <v>0</v>
      </c>
      <c r="AI132" s="253">
        <v>0</v>
      </c>
      <c r="AJ132" s="253">
        <v>0</v>
      </c>
      <c r="AK132" s="253">
        <v>0</v>
      </c>
      <c r="AL132" s="253">
        <v>0</v>
      </c>
      <c r="AM132" s="253">
        <v>0</v>
      </c>
      <c r="AN132" s="253">
        <v>0</v>
      </c>
      <c r="AO132" s="253">
        <v>0</v>
      </c>
      <c r="AP132" s="526">
        <v>0</v>
      </c>
      <c r="AQ132" s="655">
        <f t="shared" si="129"/>
        <v>0</v>
      </c>
      <c r="AR132" s="253">
        <v>0</v>
      </c>
      <c r="AS132" s="253">
        <v>0</v>
      </c>
      <c r="AT132" s="253">
        <v>0</v>
      </c>
      <c r="AU132" s="253">
        <v>0</v>
      </c>
      <c r="AV132" s="253">
        <v>0</v>
      </c>
      <c r="AW132" s="253">
        <v>0</v>
      </c>
      <c r="AX132" s="253">
        <v>0</v>
      </c>
      <c r="AY132" s="253">
        <v>0</v>
      </c>
      <c r="AZ132" s="253">
        <v>0</v>
      </c>
      <c r="BA132" s="253">
        <v>0</v>
      </c>
      <c r="BB132" s="526">
        <v>0</v>
      </c>
      <c r="BC132" s="895">
        <v>0</v>
      </c>
      <c r="BD132" s="655">
        <f t="shared" si="130"/>
        <v>0</v>
      </c>
      <c r="BE132" s="658">
        <f t="shared" si="131"/>
        <v>0</v>
      </c>
      <c r="BF132" s="658">
        <f t="shared" si="132"/>
        <v>0</v>
      </c>
      <c r="BG132" s="658">
        <f t="shared" si="133"/>
        <v>0</v>
      </c>
      <c r="BH132" s="658">
        <f t="shared" si="134"/>
        <v>0</v>
      </c>
      <c r="BI132" s="658">
        <f t="shared" si="135"/>
        <v>0</v>
      </c>
      <c r="BJ132" s="658">
        <f t="shared" si="136"/>
        <v>0</v>
      </c>
      <c r="BK132" s="658">
        <f t="shared" si="137"/>
        <v>0</v>
      </c>
      <c r="BL132" s="658">
        <f t="shared" si="138"/>
        <v>0</v>
      </c>
      <c r="BM132" s="658">
        <f t="shared" si="139"/>
        <v>0</v>
      </c>
      <c r="BN132" s="658">
        <f t="shared" si="140"/>
        <v>0</v>
      </c>
      <c r="BO132" s="659">
        <f t="shared" si="141"/>
        <v>0</v>
      </c>
    </row>
    <row r="133" spans="1:67" ht="15.75" thickBot="1" x14ac:dyDescent="0.3">
      <c r="A133" s="1541"/>
      <c r="B133" s="660" t="s">
        <v>1124</v>
      </c>
      <c r="C133" s="661" t="s">
        <v>36</v>
      </c>
      <c r="D133" s="662">
        <f>SUM(D129:D132)</f>
        <v>0</v>
      </c>
      <c r="E133" s="662">
        <f>SUM(E129:E132)</f>
        <v>0</v>
      </c>
      <c r="F133" s="974" t="str">
        <f t="shared" si="1"/>
        <v/>
      </c>
      <c r="G133" s="689">
        <f t="shared" si="126"/>
        <v>0</v>
      </c>
      <c r="H133" s="663">
        <f>SUM(H129:H132)</f>
        <v>0</v>
      </c>
      <c r="I133" s="663">
        <f t="shared" ref="I133:R133" si="158">SUM(I129:I132)</f>
        <v>0</v>
      </c>
      <c r="J133" s="663">
        <f t="shared" si="158"/>
        <v>0</v>
      </c>
      <c r="K133" s="663">
        <f t="shared" si="158"/>
        <v>0</v>
      </c>
      <c r="L133" s="663">
        <f t="shared" si="158"/>
        <v>0</v>
      </c>
      <c r="M133" s="663">
        <f t="shared" si="158"/>
        <v>0</v>
      </c>
      <c r="N133" s="663">
        <f t="shared" si="158"/>
        <v>0</v>
      </c>
      <c r="O133" s="663">
        <f t="shared" si="158"/>
        <v>0</v>
      </c>
      <c r="P133" s="663">
        <f t="shared" si="158"/>
        <v>0</v>
      </c>
      <c r="Q133" s="663">
        <f t="shared" si="158"/>
        <v>0</v>
      </c>
      <c r="R133" s="891">
        <f t="shared" si="158"/>
        <v>0</v>
      </c>
      <c r="S133" s="689">
        <f t="shared" si="127"/>
        <v>0</v>
      </c>
      <c r="T133" s="663">
        <f t="shared" ref="T133:AD133" si="159">SUM(T129:T132)</f>
        <v>0</v>
      </c>
      <c r="U133" s="663">
        <f t="shared" si="159"/>
        <v>0</v>
      </c>
      <c r="V133" s="663">
        <f t="shared" si="159"/>
        <v>0</v>
      </c>
      <c r="W133" s="663">
        <f t="shared" si="159"/>
        <v>0</v>
      </c>
      <c r="X133" s="663">
        <f t="shared" si="159"/>
        <v>0</v>
      </c>
      <c r="Y133" s="663">
        <f t="shared" si="159"/>
        <v>0</v>
      </c>
      <c r="Z133" s="663">
        <f t="shared" si="159"/>
        <v>0</v>
      </c>
      <c r="AA133" s="663">
        <f t="shared" si="159"/>
        <v>0</v>
      </c>
      <c r="AB133" s="663">
        <f>SUM(AB129:AB132)</f>
        <v>0</v>
      </c>
      <c r="AC133" s="663">
        <f t="shared" si="159"/>
        <v>0</v>
      </c>
      <c r="AD133" s="891">
        <f t="shared" si="159"/>
        <v>0</v>
      </c>
      <c r="AE133" s="689">
        <f t="shared" si="128"/>
        <v>0</v>
      </c>
      <c r="AF133" s="663">
        <f t="shared" ref="AF133:AP133" si="160">SUM(AF129:AF132)</f>
        <v>0</v>
      </c>
      <c r="AG133" s="663">
        <f t="shared" si="160"/>
        <v>0</v>
      </c>
      <c r="AH133" s="663">
        <f t="shared" si="160"/>
        <v>0</v>
      </c>
      <c r="AI133" s="663">
        <f t="shared" si="160"/>
        <v>0</v>
      </c>
      <c r="AJ133" s="663">
        <f t="shared" si="160"/>
        <v>0</v>
      </c>
      <c r="AK133" s="663">
        <f t="shared" si="160"/>
        <v>0</v>
      </c>
      <c r="AL133" s="663">
        <f t="shared" si="160"/>
        <v>0</v>
      </c>
      <c r="AM133" s="663">
        <f t="shared" si="160"/>
        <v>0</v>
      </c>
      <c r="AN133" s="663">
        <f>SUM(AN129:AN132)</f>
        <v>0</v>
      </c>
      <c r="AO133" s="663">
        <f t="shared" si="160"/>
        <v>0</v>
      </c>
      <c r="AP133" s="891">
        <f t="shared" si="160"/>
        <v>0</v>
      </c>
      <c r="AQ133" s="689">
        <f t="shared" si="129"/>
        <v>0</v>
      </c>
      <c r="AR133" s="663">
        <f t="shared" ref="AR133:BC133" si="161">SUM(AR129:AR132)</f>
        <v>0</v>
      </c>
      <c r="AS133" s="663">
        <f t="shared" si="161"/>
        <v>0</v>
      </c>
      <c r="AT133" s="663">
        <f t="shared" si="161"/>
        <v>0</v>
      </c>
      <c r="AU133" s="663">
        <f t="shared" si="161"/>
        <v>0</v>
      </c>
      <c r="AV133" s="663">
        <f t="shared" si="161"/>
        <v>0</v>
      </c>
      <c r="AW133" s="663">
        <f t="shared" si="161"/>
        <v>0</v>
      </c>
      <c r="AX133" s="663">
        <f t="shared" si="161"/>
        <v>0</v>
      </c>
      <c r="AY133" s="663">
        <f t="shared" si="161"/>
        <v>0</v>
      </c>
      <c r="AZ133" s="663">
        <f>SUM(AZ129:AZ132)</f>
        <v>0</v>
      </c>
      <c r="BA133" s="663">
        <f t="shared" si="161"/>
        <v>0</v>
      </c>
      <c r="BB133" s="891">
        <f t="shared" si="161"/>
        <v>0</v>
      </c>
      <c r="BC133" s="664">
        <f t="shared" si="161"/>
        <v>0</v>
      </c>
      <c r="BD133" s="655">
        <f t="shared" si="130"/>
        <v>0</v>
      </c>
      <c r="BE133" s="665">
        <f t="shared" si="131"/>
        <v>0</v>
      </c>
      <c r="BF133" s="665">
        <f t="shared" si="132"/>
        <v>0</v>
      </c>
      <c r="BG133" s="665">
        <f t="shared" si="133"/>
        <v>0</v>
      </c>
      <c r="BH133" s="665">
        <f t="shared" si="134"/>
        <v>0</v>
      </c>
      <c r="BI133" s="665">
        <f t="shared" si="135"/>
        <v>0</v>
      </c>
      <c r="BJ133" s="665">
        <f t="shared" si="136"/>
        <v>0</v>
      </c>
      <c r="BK133" s="665">
        <f t="shared" si="137"/>
        <v>0</v>
      </c>
      <c r="BL133" s="665">
        <f t="shared" si="138"/>
        <v>0</v>
      </c>
      <c r="BM133" s="665">
        <f t="shared" si="139"/>
        <v>0</v>
      </c>
      <c r="BN133" s="665">
        <f t="shared" si="140"/>
        <v>0</v>
      </c>
      <c r="BO133" s="666">
        <f t="shared" si="141"/>
        <v>0</v>
      </c>
    </row>
    <row r="134" spans="1:67" x14ac:dyDescent="0.25">
      <c r="A134" s="1524" t="s">
        <v>1125</v>
      </c>
      <c r="B134" s="514" t="s">
        <v>1126</v>
      </c>
      <c r="C134" s="524" t="s">
        <v>827</v>
      </c>
      <c r="D134" s="653">
        <v>0</v>
      </c>
      <c r="E134" s="653">
        <v>0</v>
      </c>
      <c r="F134" s="973" t="str">
        <f t="shared" si="1"/>
        <v/>
      </c>
      <c r="G134" s="655">
        <f t="shared" si="126"/>
        <v>0</v>
      </c>
      <c r="H134" s="253">
        <v>0</v>
      </c>
      <c r="I134" s="253">
        <v>0</v>
      </c>
      <c r="J134" s="253">
        <v>0</v>
      </c>
      <c r="K134" s="253">
        <v>0</v>
      </c>
      <c r="L134" s="253">
        <v>0</v>
      </c>
      <c r="M134" s="253">
        <v>0</v>
      </c>
      <c r="N134" s="253">
        <v>0</v>
      </c>
      <c r="O134" s="253">
        <v>0</v>
      </c>
      <c r="P134" s="253">
        <v>0</v>
      </c>
      <c r="Q134" s="253">
        <v>0</v>
      </c>
      <c r="R134" s="526">
        <v>0</v>
      </c>
      <c r="S134" s="655">
        <f t="shared" si="127"/>
        <v>0</v>
      </c>
      <c r="T134" s="253">
        <v>0</v>
      </c>
      <c r="U134" s="253">
        <v>0</v>
      </c>
      <c r="V134" s="253">
        <v>0</v>
      </c>
      <c r="W134" s="253">
        <v>0</v>
      </c>
      <c r="X134" s="253">
        <v>0</v>
      </c>
      <c r="Y134" s="253">
        <v>0</v>
      </c>
      <c r="Z134" s="253">
        <v>0</v>
      </c>
      <c r="AA134" s="253">
        <v>0</v>
      </c>
      <c r="AB134" s="253">
        <v>0</v>
      </c>
      <c r="AC134" s="253">
        <v>0</v>
      </c>
      <c r="AD134" s="526">
        <v>0</v>
      </c>
      <c r="AE134" s="655">
        <f t="shared" si="128"/>
        <v>0</v>
      </c>
      <c r="AF134" s="253">
        <v>0</v>
      </c>
      <c r="AG134" s="253">
        <v>0</v>
      </c>
      <c r="AH134" s="253">
        <v>0</v>
      </c>
      <c r="AI134" s="253">
        <v>0</v>
      </c>
      <c r="AJ134" s="253">
        <v>0</v>
      </c>
      <c r="AK134" s="253">
        <v>0</v>
      </c>
      <c r="AL134" s="253">
        <v>0</v>
      </c>
      <c r="AM134" s="253">
        <v>0</v>
      </c>
      <c r="AN134" s="253">
        <v>0</v>
      </c>
      <c r="AO134" s="253">
        <v>0</v>
      </c>
      <c r="AP134" s="526">
        <v>0</v>
      </c>
      <c r="AQ134" s="655">
        <f t="shared" si="129"/>
        <v>0</v>
      </c>
      <c r="AR134" s="253">
        <v>0</v>
      </c>
      <c r="AS134" s="253">
        <v>0</v>
      </c>
      <c r="AT134" s="253">
        <v>0</v>
      </c>
      <c r="AU134" s="253">
        <v>0</v>
      </c>
      <c r="AV134" s="253">
        <v>0</v>
      </c>
      <c r="AW134" s="253">
        <v>0</v>
      </c>
      <c r="AX134" s="253">
        <v>0</v>
      </c>
      <c r="AY134" s="253">
        <v>0</v>
      </c>
      <c r="AZ134" s="253">
        <v>0</v>
      </c>
      <c r="BA134" s="253">
        <v>0</v>
      </c>
      <c r="BB134" s="526">
        <v>0</v>
      </c>
      <c r="BC134" s="895">
        <v>0</v>
      </c>
      <c r="BD134" s="690">
        <f t="shared" si="130"/>
        <v>0</v>
      </c>
      <c r="BE134" s="656">
        <f t="shared" si="131"/>
        <v>0</v>
      </c>
      <c r="BF134" s="656">
        <f t="shared" si="132"/>
        <v>0</v>
      </c>
      <c r="BG134" s="656">
        <f t="shared" si="133"/>
        <v>0</v>
      </c>
      <c r="BH134" s="656">
        <f t="shared" si="134"/>
        <v>0</v>
      </c>
      <c r="BI134" s="656">
        <f t="shared" si="135"/>
        <v>0</v>
      </c>
      <c r="BJ134" s="656">
        <f t="shared" si="136"/>
        <v>0</v>
      </c>
      <c r="BK134" s="656">
        <f t="shared" si="137"/>
        <v>0</v>
      </c>
      <c r="BL134" s="656">
        <f t="shared" si="138"/>
        <v>0</v>
      </c>
      <c r="BM134" s="656">
        <f t="shared" si="139"/>
        <v>0</v>
      </c>
      <c r="BN134" s="656">
        <f t="shared" si="140"/>
        <v>0</v>
      </c>
      <c r="BO134" s="657">
        <f t="shared" si="141"/>
        <v>0</v>
      </c>
    </row>
    <row r="135" spans="1:67" x14ac:dyDescent="0.25">
      <c r="A135" s="1524"/>
      <c r="B135" s="514" t="s">
        <v>1127</v>
      </c>
      <c r="C135" s="524" t="s">
        <v>828</v>
      </c>
      <c r="D135" s="653">
        <v>0</v>
      </c>
      <c r="E135" s="653">
        <v>0</v>
      </c>
      <c r="F135" s="973" t="str">
        <f t="shared" si="1"/>
        <v/>
      </c>
      <c r="G135" s="655">
        <f t="shared" si="126"/>
        <v>0</v>
      </c>
      <c r="H135" s="253">
        <v>0</v>
      </c>
      <c r="I135" s="253">
        <v>0</v>
      </c>
      <c r="J135" s="253">
        <v>0</v>
      </c>
      <c r="K135" s="253">
        <v>0</v>
      </c>
      <c r="L135" s="253">
        <v>0</v>
      </c>
      <c r="M135" s="253">
        <v>0</v>
      </c>
      <c r="N135" s="253">
        <v>0</v>
      </c>
      <c r="O135" s="253">
        <v>0</v>
      </c>
      <c r="P135" s="253">
        <v>0</v>
      </c>
      <c r="Q135" s="253">
        <v>0</v>
      </c>
      <c r="R135" s="526">
        <v>0</v>
      </c>
      <c r="S135" s="655">
        <f t="shared" si="127"/>
        <v>0</v>
      </c>
      <c r="T135" s="253">
        <v>0</v>
      </c>
      <c r="U135" s="253">
        <v>0</v>
      </c>
      <c r="V135" s="253">
        <v>0</v>
      </c>
      <c r="W135" s="253">
        <v>0</v>
      </c>
      <c r="X135" s="253">
        <v>0</v>
      </c>
      <c r="Y135" s="253">
        <v>0</v>
      </c>
      <c r="Z135" s="253">
        <v>0</v>
      </c>
      <c r="AA135" s="253">
        <v>0</v>
      </c>
      <c r="AB135" s="253">
        <v>0</v>
      </c>
      <c r="AC135" s="253">
        <v>0</v>
      </c>
      <c r="AD135" s="526">
        <v>0</v>
      </c>
      <c r="AE135" s="655">
        <f t="shared" si="128"/>
        <v>0</v>
      </c>
      <c r="AF135" s="253">
        <v>0</v>
      </c>
      <c r="AG135" s="253">
        <v>0</v>
      </c>
      <c r="AH135" s="253">
        <v>0</v>
      </c>
      <c r="AI135" s="253">
        <v>0</v>
      </c>
      <c r="AJ135" s="253">
        <v>0</v>
      </c>
      <c r="AK135" s="253">
        <v>0</v>
      </c>
      <c r="AL135" s="253">
        <v>0</v>
      </c>
      <c r="AM135" s="253">
        <v>0</v>
      </c>
      <c r="AN135" s="253">
        <v>0</v>
      </c>
      <c r="AO135" s="253">
        <v>0</v>
      </c>
      <c r="AP135" s="526">
        <v>0</v>
      </c>
      <c r="AQ135" s="655">
        <f t="shared" si="129"/>
        <v>0</v>
      </c>
      <c r="AR135" s="253">
        <v>0</v>
      </c>
      <c r="AS135" s="253">
        <v>0</v>
      </c>
      <c r="AT135" s="253">
        <v>0</v>
      </c>
      <c r="AU135" s="253">
        <v>0</v>
      </c>
      <c r="AV135" s="253">
        <v>0</v>
      </c>
      <c r="AW135" s="253">
        <v>0</v>
      </c>
      <c r="AX135" s="253">
        <v>0</v>
      </c>
      <c r="AY135" s="253">
        <v>0</v>
      </c>
      <c r="AZ135" s="253">
        <v>0</v>
      </c>
      <c r="BA135" s="253">
        <v>0</v>
      </c>
      <c r="BB135" s="526">
        <v>0</v>
      </c>
      <c r="BC135" s="895">
        <v>0</v>
      </c>
      <c r="BD135" s="655">
        <f t="shared" si="130"/>
        <v>0</v>
      </c>
      <c r="BE135" s="658">
        <f t="shared" si="131"/>
        <v>0</v>
      </c>
      <c r="BF135" s="658">
        <f t="shared" si="132"/>
        <v>0</v>
      </c>
      <c r="BG135" s="658">
        <f t="shared" si="133"/>
        <v>0</v>
      </c>
      <c r="BH135" s="658">
        <f t="shared" si="134"/>
        <v>0</v>
      </c>
      <c r="BI135" s="658">
        <f t="shared" si="135"/>
        <v>0</v>
      </c>
      <c r="BJ135" s="658">
        <f t="shared" si="136"/>
        <v>0</v>
      </c>
      <c r="BK135" s="658">
        <f t="shared" si="137"/>
        <v>0</v>
      </c>
      <c r="BL135" s="658">
        <f t="shared" si="138"/>
        <v>0</v>
      </c>
      <c r="BM135" s="658">
        <f t="shared" si="139"/>
        <v>0</v>
      </c>
      <c r="BN135" s="658">
        <f t="shared" si="140"/>
        <v>0</v>
      </c>
      <c r="BO135" s="659">
        <f t="shared" si="141"/>
        <v>0</v>
      </c>
    </row>
    <row r="136" spans="1:67" x14ac:dyDescent="0.25">
      <c r="A136" s="1524"/>
      <c r="B136" s="514" t="s">
        <v>1128</v>
      </c>
      <c r="C136" s="524" t="s">
        <v>829</v>
      </c>
      <c r="D136" s="653">
        <v>0</v>
      </c>
      <c r="E136" s="653">
        <v>0</v>
      </c>
      <c r="F136" s="973" t="str">
        <f t="shared" si="1"/>
        <v/>
      </c>
      <c r="G136" s="655">
        <f t="shared" si="126"/>
        <v>0</v>
      </c>
      <c r="H136" s="253">
        <v>0</v>
      </c>
      <c r="I136" s="253">
        <v>0</v>
      </c>
      <c r="J136" s="253">
        <v>0</v>
      </c>
      <c r="K136" s="253">
        <v>0</v>
      </c>
      <c r="L136" s="253">
        <v>0</v>
      </c>
      <c r="M136" s="253">
        <v>0</v>
      </c>
      <c r="N136" s="253">
        <v>0</v>
      </c>
      <c r="O136" s="253">
        <v>0</v>
      </c>
      <c r="P136" s="253">
        <v>0</v>
      </c>
      <c r="Q136" s="253">
        <v>0</v>
      </c>
      <c r="R136" s="526">
        <v>0</v>
      </c>
      <c r="S136" s="655">
        <f t="shared" si="127"/>
        <v>0</v>
      </c>
      <c r="T136" s="253">
        <v>0</v>
      </c>
      <c r="U136" s="253">
        <v>0</v>
      </c>
      <c r="V136" s="253">
        <v>0</v>
      </c>
      <c r="W136" s="253">
        <v>0</v>
      </c>
      <c r="X136" s="253">
        <v>0</v>
      </c>
      <c r="Y136" s="253">
        <v>0</v>
      </c>
      <c r="Z136" s="253">
        <v>0</v>
      </c>
      <c r="AA136" s="253">
        <v>0</v>
      </c>
      <c r="AB136" s="253">
        <v>0</v>
      </c>
      <c r="AC136" s="253">
        <v>0</v>
      </c>
      <c r="AD136" s="526">
        <v>0</v>
      </c>
      <c r="AE136" s="655">
        <f t="shared" si="128"/>
        <v>0</v>
      </c>
      <c r="AF136" s="253">
        <v>0</v>
      </c>
      <c r="AG136" s="253">
        <v>0</v>
      </c>
      <c r="AH136" s="253">
        <v>0</v>
      </c>
      <c r="AI136" s="253">
        <v>0</v>
      </c>
      <c r="AJ136" s="253">
        <v>0</v>
      </c>
      <c r="AK136" s="253">
        <v>0</v>
      </c>
      <c r="AL136" s="253">
        <v>0</v>
      </c>
      <c r="AM136" s="253">
        <v>0</v>
      </c>
      <c r="AN136" s="253">
        <v>0</v>
      </c>
      <c r="AO136" s="253">
        <v>0</v>
      </c>
      <c r="AP136" s="526">
        <v>0</v>
      </c>
      <c r="AQ136" s="655">
        <f t="shared" si="129"/>
        <v>0</v>
      </c>
      <c r="AR136" s="253">
        <v>0</v>
      </c>
      <c r="AS136" s="253">
        <v>0</v>
      </c>
      <c r="AT136" s="253">
        <v>0</v>
      </c>
      <c r="AU136" s="253">
        <v>0</v>
      </c>
      <c r="AV136" s="253">
        <v>0</v>
      </c>
      <c r="AW136" s="253">
        <v>0</v>
      </c>
      <c r="AX136" s="253">
        <v>0</v>
      </c>
      <c r="AY136" s="253">
        <v>0</v>
      </c>
      <c r="AZ136" s="253">
        <v>0</v>
      </c>
      <c r="BA136" s="253">
        <v>0</v>
      </c>
      <c r="BB136" s="526">
        <v>0</v>
      </c>
      <c r="BC136" s="895">
        <v>0</v>
      </c>
      <c r="BD136" s="655">
        <f t="shared" si="130"/>
        <v>0</v>
      </c>
      <c r="BE136" s="658">
        <f t="shared" si="131"/>
        <v>0</v>
      </c>
      <c r="BF136" s="658">
        <f t="shared" si="132"/>
        <v>0</v>
      </c>
      <c r="BG136" s="658">
        <f t="shared" si="133"/>
        <v>0</v>
      </c>
      <c r="BH136" s="658">
        <f t="shared" si="134"/>
        <v>0</v>
      </c>
      <c r="BI136" s="658">
        <f t="shared" si="135"/>
        <v>0</v>
      </c>
      <c r="BJ136" s="658">
        <f t="shared" si="136"/>
        <v>0</v>
      </c>
      <c r="BK136" s="658">
        <f t="shared" si="137"/>
        <v>0</v>
      </c>
      <c r="BL136" s="658">
        <f t="shared" si="138"/>
        <v>0</v>
      </c>
      <c r="BM136" s="658">
        <f t="shared" si="139"/>
        <v>0</v>
      </c>
      <c r="BN136" s="658">
        <f t="shared" si="140"/>
        <v>0</v>
      </c>
      <c r="BO136" s="659">
        <f t="shared" si="141"/>
        <v>0</v>
      </c>
    </row>
    <row r="137" spans="1:67" x14ac:dyDescent="0.25">
      <c r="A137" s="1524"/>
      <c r="B137" s="514" t="s">
        <v>1129</v>
      </c>
      <c r="C137" s="524" t="s">
        <v>830</v>
      </c>
      <c r="D137" s="653">
        <v>0</v>
      </c>
      <c r="E137" s="653">
        <v>0</v>
      </c>
      <c r="F137" s="973" t="str">
        <f t="shared" si="1"/>
        <v/>
      </c>
      <c r="G137" s="655">
        <f t="shared" si="126"/>
        <v>0</v>
      </c>
      <c r="H137" s="253">
        <v>0</v>
      </c>
      <c r="I137" s="253">
        <v>0</v>
      </c>
      <c r="J137" s="253">
        <v>0</v>
      </c>
      <c r="K137" s="253">
        <v>0</v>
      </c>
      <c r="L137" s="253">
        <v>0</v>
      </c>
      <c r="M137" s="253">
        <v>0</v>
      </c>
      <c r="N137" s="253">
        <v>0</v>
      </c>
      <c r="O137" s="253">
        <v>0</v>
      </c>
      <c r="P137" s="253">
        <v>0</v>
      </c>
      <c r="Q137" s="253">
        <v>0</v>
      </c>
      <c r="R137" s="526">
        <v>0</v>
      </c>
      <c r="S137" s="655">
        <f t="shared" si="127"/>
        <v>0</v>
      </c>
      <c r="T137" s="253">
        <v>0</v>
      </c>
      <c r="U137" s="253">
        <v>0</v>
      </c>
      <c r="V137" s="253">
        <v>0</v>
      </c>
      <c r="W137" s="253">
        <v>0</v>
      </c>
      <c r="X137" s="253">
        <v>0</v>
      </c>
      <c r="Y137" s="253">
        <v>0</v>
      </c>
      <c r="Z137" s="253">
        <v>0</v>
      </c>
      <c r="AA137" s="253">
        <v>0</v>
      </c>
      <c r="AB137" s="253">
        <v>0</v>
      </c>
      <c r="AC137" s="253">
        <v>0</v>
      </c>
      <c r="AD137" s="526">
        <v>0</v>
      </c>
      <c r="AE137" s="655">
        <f t="shared" si="128"/>
        <v>0</v>
      </c>
      <c r="AF137" s="253">
        <v>0</v>
      </c>
      <c r="AG137" s="253">
        <v>0</v>
      </c>
      <c r="AH137" s="253">
        <v>0</v>
      </c>
      <c r="AI137" s="253">
        <v>0</v>
      </c>
      <c r="AJ137" s="253">
        <v>0</v>
      </c>
      <c r="AK137" s="253">
        <v>0</v>
      </c>
      <c r="AL137" s="253">
        <v>0</v>
      </c>
      <c r="AM137" s="253">
        <v>0</v>
      </c>
      <c r="AN137" s="253">
        <v>0</v>
      </c>
      <c r="AO137" s="253">
        <v>0</v>
      </c>
      <c r="AP137" s="526">
        <v>0</v>
      </c>
      <c r="AQ137" s="655">
        <f t="shared" si="129"/>
        <v>0</v>
      </c>
      <c r="AR137" s="253">
        <v>0</v>
      </c>
      <c r="AS137" s="253">
        <v>0</v>
      </c>
      <c r="AT137" s="253">
        <v>0</v>
      </c>
      <c r="AU137" s="253">
        <v>0</v>
      </c>
      <c r="AV137" s="253">
        <v>0</v>
      </c>
      <c r="AW137" s="253">
        <v>0</v>
      </c>
      <c r="AX137" s="253">
        <v>0</v>
      </c>
      <c r="AY137" s="253">
        <v>0</v>
      </c>
      <c r="AZ137" s="253">
        <v>0</v>
      </c>
      <c r="BA137" s="253">
        <v>0</v>
      </c>
      <c r="BB137" s="526">
        <v>0</v>
      </c>
      <c r="BC137" s="895">
        <v>0</v>
      </c>
      <c r="BD137" s="655">
        <f t="shared" si="130"/>
        <v>0</v>
      </c>
      <c r="BE137" s="658">
        <f t="shared" si="131"/>
        <v>0</v>
      </c>
      <c r="BF137" s="658">
        <f t="shared" si="132"/>
        <v>0</v>
      </c>
      <c r="BG137" s="658">
        <f t="shared" si="133"/>
        <v>0</v>
      </c>
      <c r="BH137" s="658">
        <f t="shared" si="134"/>
        <v>0</v>
      </c>
      <c r="BI137" s="658">
        <f t="shared" si="135"/>
        <v>0</v>
      </c>
      <c r="BJ137" s="658">
        <f t="shared" si="136"/>
        <v>0</v>
      </c>
      <c r="BK137" s="658">
        <f t="shared" si="137"/>
        <v>0</v>
      </c>
      <c r="BL137" s="658">
        <f t="shared" si="138"/>
        <v>0</v>
      </c>
      <c r="BM137" s="658">
        <f t="shared" si="139"/>
        <v>0</v>
      </c>
      <c r="BN137" s="658">
        <f t="shared" si="140"/>
        <v>0</v>
      </c>
      <c r="BO137" s="659">
        <f t="shared" si="141"/>
        <v>0</v>
      </c>
    </row>
    <row r="138" spans="1:67" ht="15.75" thickBot="1" x14ac:dyDescent="0.3">
      <c r="A138" s="1541"/>
      <c r="B138" s="660" t="s">
        <v>1130</v>
      </c>
      <c r="C138" s="661" t="s">
        <v>36</v>
      </c>
      <c r="D138" s="662">
        <f>SUM(D134:D137)</f>
        <v>0</v>
      </c>
      <c r="E138" s="662">
        <f>SUM(E134:E137)</f>
        <v>0</v>
      </c>
      <c r="F138" s="974" t="str">
        <f t="shared" si="1"/>
        <v/>
      </c>
      <c r="G138" s="689">
        <f t="shared" si="126"/>
        <v>0</v>
      </c>
      <c r="H138" s="663">
        <f>SUM(H134:H137)</f>
        <v>0</v>
      </c>
      <c r="I138" s="663">
        <f t="shared" ref="I138:R138" si="162">SUM(I134:I137)</f>
        <v>0</v>
      </c>
      <c r="J138" s="663">
        <f t="shared" si="162"/>
        <v>0</v>
      </c>
      <c r="K138" s="663">
        <f t="shared" si="162"/>
        <v>0</v>
      </c>
      <c r="L138" s="663">
        <f t="shared" si="162"/>
        <v>0</v>
      </c>
      <c r="M138" s="663">
        <f t="shared" si="162"/>
        <v>0</v>
      </c>
      <c r="N138" s="663">
        <f t="shared" si="162"/>
        <v>0</v>
      </c>
      <c r="O138" s="663">
        <f t="shared" si="162"/>
        <v>0</v>
      </c>
      <c r="P138" s="663">
        <f t="shared" si="162"/>
        <v>0</v>
      </c>
      <c r="Q138" s="663">
        <f t="shared" si="162"/>
        <v>0</v>
      </c>
      <c r="R138" s="891">
        <f t="shared" si="162"/>
        <v>0</v>
      </c>
      <c r="S138" s="689">
        <f t="shared" si="127"/>
        <v>0</v>
      </c>
      <c r="T138" s="663">
        <f t="shared" ref="T138:AD138" si="163">SUM(T134:T137)</f>
        <v>0</v>
      </c>
      <c r="U138" s="663">
        <f t="shared" si="163"/>
        <v>0</v>
      </c>
      <c r="V138" s="663">
        <f t="shared" si="163"/>
        <v>0</v>
      </c>
      <c r="W138" s="663">
        <f t="shared" si="163"/>
        <v>0</v>
      </c>
      <c r="X138" s="663">
        <f t="shared" si="163"/>
        <v>0</v>
      </c>
      <c r="Y138" s="663">
        <f t="shared" si="163"/>
        <v>0</v>
      </c>
      <c r="Z138" s="663">
        <f t="shared" si="163"/>
        <v>0</v>
      </c>
      <c r="AA138" s="663">
        <f t="shared" si="163"/>
        <v>0</v>
      </c>
      <c r="AB138" s="663">
        <f>SUM(AB134:AB137)</f>
        <v>0</v>
      </c>
      <c r="AC138" s="663">
        <f t="shared" si="163"/>
        <v>0</v>
      </c>
      <c r="AD138" s="891">
        <f t="shared" si="163"/>
        <v>0</v>
      </c>
      <c r="AE138" s="689">
        <f t="shared" si="128"/>
        <v>0</v>
      </c>
      <c r="AF138" s="663">
        <f t="shared" ref="AF138:AP138" si="164">SUM(AF134:AF137)</f>
        <v>0</v>
      </c>
      <c r="AG138" s="663">
        <f t="shared" si="164"/>
        <v>0</v>
      </c>
      <c r="AH138" s="663">
        <f t="shared" si="164"/>
        <v>0</v>
      </c>
      <c r="AI138" s="663">
        <f t="shared" si="164"/>
        <v>0</v>
      </c>
      <c r="AJ138" s="663">
        <f t="shared" si="164"/>
        <v>0</v>
      </c>
      <c r="AK138" s="663">
        <f t="shared" si="164"/>
        <v>0</v>
      </c>
      <c r="AL138" s="663">
        <f t="shared" si="164"/>
        <v>0</v>
      </c>
      <c r="AM138" s="663">
        <f t="shared" si="164"/>
        <v>0</v>
      </c>
      <c r="AN138" s="663">
        <f>SUM(AN134:AN137)</f>
        <v>0</v>
      </c>
      <c r="AO138" s="663">
        <f t="shared" si="164"/>
        <v>0</v>
      </c>
      <c r="AP138" s="891">
        <f t="shared" si="164"/>
        <v>0</v>
      </c>
      <c r="AQ138" s="689">
        <f t="shared" si="129"/>
        <v>0</v>
      </c>
      <c r="AR138" s="663">
        <f t="shared" ref="AR138:BC138" si="165">SUM(AR134:AR137)</f>
        <v>0</v>
      </c>
      <c r="AS138" s="663">
        <f t="shared" si="165"/>
        <v>0</v>
      </c>
      <c r="AT138" s="663">
        <f t="shared" si="165"/>
        <v>0</v>
      </c>
      <c r="AU138" s="663">
        <f t="shared" si="165"/>
        <v>0</v>
      </c>
      <c r="AV138" s="663">
        <f t="shared" si="165"/>
        <v>0</v>
      </c>
      <c r="AW138" s="663">
        <f t="shared" si="165"/>
        <v>0</v>
      </c>
      <c r="AX138" s="663">
        <f t="shared" si="165"/>
        <v>0</v>
      </c>
      <c r="AY138" s="663">
        <f t="shared" si="165"/>
        <v>0</v>
      </c>
      <c r="AZ138" s="663">
        <f>SUM(AZ134:AZ137)</f>
        <v>0</v>
      </c>
      <c r="BA138" s="663">
        <f t="shared" si="165"/>
        <v>0</v>
      </c>
      <c r="BB138" s="891">
        <f t="shared" si="165"/>
        <v>0</v>
      </c>
      <c r="BC138" s="664">
        <f t="shared" si="165"/>
        <v>0</v>
      </c>
      <c r="BD138" s="655">
        <f t="shared" si="130"/>
        <v>0</v>
      </c>
      <c r="BE138" s="665">
        <f t="shared" si="131"/>
        <v>0</v>
      </c>
      <c r="BF138" s="665">
        <f t="shared" si="132"/>
        <v>0</v>
      </c>
      <c r="BG138" s="665">
        <f t="shared" si="133"/>
        <v>0</v>
      </c>
      <c r="BH138" s="665">
        <f t="shared" si="134"/>
        <v>0</v>
      </c>
      <c r="BI138" s="665">
        <f t="shared" si="135"/>
        <v>0</v>
      </c>
      <c r="BJ138" s="665">
        <f t="shared" si="136"/>
        <v>0</v>
      </c>
      <c r="BK138" s="665">
        <f t="shared" si="137"/>
        <v>0</v>
      </c>
      <c r="BL138" s="665">
        <f t="shared" si="138"/>
        <v>0</v>
      </c>
      <c r="BM138" s="665">
        <f t="shared" si="139"/>
        <v>0</v>
      </c>
      <c r="BN138" s="665">
        <f t="shared" si="140"/>
        <v>0</v>
      </c>
      <c r="BO138" s="666">
        <f t="shared" si="141"/>
        <v>0</v>
      </c>
    </row>
    <row r="139" spans="1:67" x14ac:dyDescent="0.25">
      <c r="A139" s="1524" t="s">
        <v>1131</v>
      </c>
      <c r="B139" s="514" t="s">
        <v>1132</v>
      </c>
      <c r="C139" s="524" t="s">
        <v>827</v>
      </c>
      <c r="D139" s="653">
        <v>0</v>
      </c>
      <c r="E139" s="653">
        <v>0</v>
      </c>
      <c r="F139" s="973" t="str">
        <f t="shared" si="1"/>
        <v/>
      </c>
      <c r="G139" s="655">
        <f t="shared" si="126"/>
        <v>0</v>
      </c>
      <c r="H139" s="253">
        <v>0</v>
      </c>
      <c r="I139" s="253">
        <v>0</v>
      </c>
      <c r="J139" s="253">
        <v>0</v>
      </c>
      <c r="K139" s="253">
        <v>0</v>
      </c>
      <c r="L139" s="253">
        <v>0</v>
      </c>
      <c r="M139" s="253">
        <v>0</v>
      </c>
      <c r="N139" s="253">
        <v>0</v>
      </c>
      <c r="O139" s="253">
        <v>0</v>
      </c>
      <c r="P139" s="253">
        <v>0</v>
      </c>
      <c r="Q139" s="253">
        <v>0</v>
      </c>
      <c r="R139" s="526">
        <v>0</v>
      </c>
      <c r="S139" s="655">
        <f t="shared" si="127"/>
        <v>0</v>
      </c>
      <c r="T139" s="253">
        <v>0</v>
      </c>
      <c r="U139" s="253">
        <v>0</v>
      </c>
      <c r="V139" s="253">
        <v>0</v>
      </c>
      <c r="W139" s="253">
        <v>0</v>
      </c>
      <c r="X139" s="253">
        <v>0</v>
      </c>
      <c r="Y139" s="253">
        <v>0</v>
      </c>
      <c r="Z139" s="253">
        <v>0</v>
      </c>
      <c r="AA139" s="253">
        <v>0</v>
      </c>
      <c r="AB139" s="253">
        <v>0</v>
      </c>
      <c r="AC139" s="253">
        <v>0</v>
      </c>
      <c r="AD139" s="526">
        <v>0</v>
      </c>
      <c r="AE139" s="655">
        <f t="shared" si="128"/>
        <v>0</v>
      </c>
      <c r="AF139" s="253">
        <v>0</v>
      </c>
      <c r="AG139" s="253">
        <v>0</v>
      </c>
      <c r="AH139" s="253">
        <v>0</v>
      </c>
      <c r="AI139" s="253">
        <v>0</v>
      </c>
      <c r="AJ139" s="253">
        <v>0</v>
      </c>
      <c r="AK139" s="253">
        <v>0</v>
      </c>
      <c r="AL139" s="253">
        <v>0</v>
      </c>
      <c r="AM139" s="253">
        <v>0</v>
      </c>
      <c r="AN139" s="253">
        <v>0</v>
      </c>
      <c r="AO139" s="253">
        <v>0</v>
      </c>
      <c r="AP139" s="526">
        <v>0</v>
      </c>
      <c r="AQ139" s="655">
        <f t="shared" si="129"/>
        <v>0</v>
      </c>
      <c r="AR139" s="253">
        <v>0</v>
      </c>
      <c r="AS139" s="253">
        <v>0</v>
      </c>
      <c r="AT139" s="253">
        <v>0</v>
      </c>
      <c r="AU139" s="253">
        <v>0</v>
      </c>
      <c r="AV139" s="253">
        <v>0</v>
      </c>
      <c r="AW139" s="253">
        <v>0</v>
      </c>
      <c r="AX139" s="253">
        <v>0</v>
      </c>
      <c r="AY139" s="253">
        <v>0</v>
      </c>
      <c r="AZ139" s="253">
        <v>0</v>
      </c>
      <c r="BA139" s="253">
        <v>0</v>
      </c>
      <c r="BB139" s="526">
        <v>0</v>
      </c>
      <c r="BC139" s="895">
        <v>0</v>
      </c>
      <c r="BD139" s="690">
        <f t="shared" si="130"/>
        <v>0</v>
      </c>
      <c r="BE139" s="656">
        <f t="shared" si="131"/>
        <v>0</v>
      </c>
      <c r="BF139" s="656">
        <f t="shared" si="132"/>
        <v>0</v>
      </c>
      <c r="BG139" s="656">
        <f t="shared" si="133"/>
        <v>0</v>
      </c>
      <c r="BH139" s="656">
        <f t="shared" si="134"/>
        <v>0</v>
      </c>
      <c r="BI139" s="656">
        <f t="shared" si="135"/>
        <v>0</v>
      </c>
      <c r="BJ139" s="656">
        <f t="shared" si="136"/>
        <v>0</v>
      </c>
      <c r="BK139" s="656">
        <f t="shared" si="137"/>
        <v>0</v>
      </c>
      <c r="BL139" s="656">
        <f t="shared" si="138"/>
        <v>0</v>
      </c>
      <c r="BM139" s="656">
        <f t="shared" si="139"/>
        <v>0</v>
      </c>
      <c r="BN139" s="656">
        <f t="shared" si="140"/>
        <v>0</v>
      </c>
      <c r="BO139" s="657">
        <f t="shared" si="141"/>
        <v>0</v>
      </c>
    </row>
    <row r="140" spans="1:67" x14ac:dyDescent="0.25">
      <c r="A140" s="1524"/>
      <c r="B140" s="514" t="s">
        <v>1133</v>
      </c>
      <c r="C140" s="524" t="s">
        <v>828</v>
      </c>
      <c r="D140" s="653">
        <v>0</v>
      </c>
      <c r="E140" s="653">
        <v>0</v>
      </c>
      <c r="F140" s="973" t="str">
        <f t="shared" si="1"/>
        <v/>
      </c>
      <c r="G140" s="655">
        <f t="shared" si="126"/>
        <v>0</v>
      </c>
      <c r="H140" s="253">
        <v>0</v>
      </c>
      <c r="I140" s="253">
        <v>0</v>
      </c>
      <c r="J140" s="253">
        <v>0</v>
      </c>
      <c r="K140" s="253">
        <v>0</v>
      </c>
      <c r="L140" s="253">
        <v>0</v>
      </c>
      <c r="M140" s="253">
        <v>0</v>
      </c>
      <c r="N140" s="253">
        <v>0</v>
      </c>
      <c r="O140" s="253">
        <v>0</v>
      </c>
      <c r="P140" s="253">
        <v>0</v>
      </c>
      <c r="Q140" s="253">
        <v>0</v>
      </c>
      <c r="R140" s="526">
        <v>0</v>
      </c>
      <c r="S140" s="655">
        <f t="shared" si="127"/>
        <v>0</v>
      </c>
      <c r="T140" s="253">
        <v>0</v>
      </c>
      <c r="U140" s="253">
        <v>0</v>
      </c>
      <c r="V140" s="253">
        <v>0</v>
      </c>
      <c r="W140" s="253">
        <v>0</v>
      </c>
      <c r="X140" s="253">
        <v>0</v>
      </c>
      <c r="Y140" s="253">
        <v>0</v>
      </c>
      <c r="Z140" s="253">
        <v>0</v>
      </c>
      <c r="AA140" s="253">
        <v>0</v>
      </c>
      <c r="AB140" s="253">
        <v>0</v>
      </c>
      <c r="AC140" s="253">
        <v>0</v>
      </c>
      <c r="AD140" s="526">
        <v>0</v>
      </c>
      <c r="AE140" s="655">
        <f t="shared" si="128"/>
        <v>0</v>
      </c>
      <c r="AF140" s="253">
        <v>0</v>
      </c>
      <c r="AG140" s="253">
        <v>0</v>
      </c>
      <c r="AH140" s="253">
        <v>0</v>
      </c>
      <c r="AI140" s="253">
        <v>0</v>
      </c>
      <c r="AJ140" s="253">
        <v>0</v>
      </c>
      <c r="AK140" s="253">
        <v>0</v>
      </c>
      <c r="AL140" s="253">
        <v>0</v>
      </c>
      <c r="AM140" s="253">
        <v>0</v>
      </c>
      <c r="AN140" s="253">
        <v>0</v>
      </c>
      <c r="AO140" s="253">
        <v>0</v>
      </c>
      <c r="AP140" s="526">
        <v>0</v>
      </c>
      <c r="AQ140" s="655">
        <f t="shared" si="129"/>
        <v>0</v>
      </c>
      <c r="AR140" s="253">
        <v>0</v>
      </c>
      <c r="AS140" s="253">
        <v>0</v>
      </c>
      <c r="AT140" s="253">
        <v>0</v>
      </c>
      <c r="AU140" s="253">
        <v>0</v>
      </c>
      <c r="AV140" s="253">
        <v>0</v>
      </c>
      <c r="AW140" s="253">
        <v>0</v>
      </c>
      <c r="AX140" s="253">
        <v>0</v>
      </c>
      <c r="AY140" s="253">
        <v>0</v>
      </c>
      <c r="AZ140" s="253">
        <v>0</v>
      </c>
      <c r="BA140" s="253">
        <v>0</v>
      </c>
      <c r="BB140" s="526">
        <v>0</v>
      </c>
      <c r="BC140" s="895">
        <v>0</v>
      </c>
      <c r="BD140" s="655">
        <f t="shared" si="130"/>
        <v>0</v>
      </c>
      <c r="BE140" s="658">
        <f t="shared" si="131"/>
        <v>0</v>
      </c>
      <c r="BF140" s="658">
        <f t="shared" si="132"/>
        <v>0</v>
      </c>
      <c r="BG140" s="658">
        <f t="shared" si="133"/>
        <v>0</v>
      </c>
      <c r="BH140" s="658">
        <f t="shared" si="134"/>
        <v>0</v>
      </c>
      <c r="BI140" s="658">
        <f t="shared" si="135"/>
        <v>0</v>
      </c>
      <c r="BJ140" s="658">
        <f t="shared" si="136"/>
        <v>0</v>
      </c>
      <c r="BK140" s="658">
        <f t="shared" si="137"/>
        <v>0</v>
      </c>
      <c r="BL140" s="658">
        <f t="shared" si="138"/>
        <v>0</v>
      </c>
      <c r="BM140" s="658">
        <f t="shared" si="139"/>
        <v>0</v>
      </c>
      <c r="BN140" s="658">
        <f t="shared" si="140"/>
        <v>0</v>
      </c>
      <c r="BO140" s="659">
        <f t="shared" si="141"/>
        <v>0</v>
      </c>
    </row>
    <row r="141" spans="1:67" x14ac:dyDescent="0.25">
      <c r="A141" s="1524"/>
      <c r="B141" s="514" t="s">
        <v>1134</v>
      </c>
      <c r="C141" s="524" t="s">
        <v>829</v>
      </c>
      <c r="D141" s="653">
        <v>0</v>
      </c>
      <c r="E141" s="653">
        <v>0</v>
      </c>
      <c r="F141" s="973" t="str">
        <f t="shared" si="1"/>
        <v/>
      </c>
      <c r="G141" s="655">
        <f t="shared" si="126"/>
        <v>0</v>
      </c>
      <c r="H141" s="253">
        <v>0</v>
      </c>
      <c r="I141" s="253">
        <v>0</v>
      </c>
      <c r="J141" s="253">
        <v>0</v>
      </c>
      <c r="K141" s="253">
        <v>0</v>
      </c>
      <c r="L141" s="253">
        <v>0</v>
      </c>
      <c r="M141" s="253">
        <v>0</v>
      </c>
      <c r="N141" s="253">
        <v>0</v>
      </c>
      <c r="O141" s="253">
        <v>0</v>
      </c>
      <c r="P141" s="253">
        <v>0</v>
      </c>
      <c r="Q141" s="253">
        <v>0</v>
      </c>
      <c r="R141" s="526">
        <v>0</v>
      </c>
      <c r="S141" s="655">
        <f t="shared" si="127"/>
        <v>0</v>
      </c>
      <c r="T141" s="253">
        <v>0</v>
      </c>
      <c r="U141" s="253">
        <v>0</v>
      </c>
      <c r="V141" s="253">
        <v>0</v>
      </c>
      <c r="W141" s="253">
        <v>0</v>
      </c>
      <c r="X141" s="253">
        <v>0</v>
      </c>
      <c r="Y141" s="253">
        <v>0</v>
      </c>
      <c r="Z141" s="253">
        <v>0</v>
      </c>
      <c r="AA141" s="253">
        <v>0</v>
      </c>
      <c r="AB141" s="253">
        <v>0</v>
      </c>
      <c r="AC141" s="253">
        <v>0</v>
      </c>
      <c r="AD141" s="526">
        <v>0</v>
      </c>
      <c r="AE141" s="655">
        <f t="shared" si="128"/>
        <v>0</v>
      </c>
      <c r="AF141" s="253">
        <v>0</v>
      </c>
      <c r="AG141" s="253">
        <v>0</v>
      </c>
      <c r="AH141" s="253">
        <v>0</v>
      </c>
      <c r="AI141" s="253">
        <v>0</v>
      </c>
      <c r="AJ141" s="253">
        <v>0</v>
      </c>
      <c r="AK141" s="253">
        <v>0</v>
      </c>
      <c r="AL141" s="253">
        <v>0</v>
      </c>
      <c r="AM141" s="253">
        <v>0</v>
      </c>
      <c r="AN141" s="253">
        <v>0</v>
      </c>
      <c r="AO141" s="253">
        <v>0</v>
      </c>
      <c r="AP141" s="526">
        <v>0</v>
      </c>
      <c r="AQ141" s="655">
        <f t="shared" si="129"/>
        <v>0</v>
      </c>
      <c r="AR141" s="253">
        <v>0</v>
      </c>
      <c r="AS141" s="253">
        <v>0</v>
      </c>
      <c r="AT141" s="253">
        <v>0</v>
      </c>
      <c r="AU141" s="253">
        <v>0</v>
      </c>
      <c r="AV141" s="253">
        <v>0</v>
      </c>
      <c r="AW141" s="253">
        <v>0</v>
      </c>
      <c r="AX141" s="253">
        <v>0</v>
      </c>
      <c r="AY141" s="253">
        <v>0</v>
      </c>
      <c r="AZ141" s="253">
        <v>0</v>
      </c>
      <c r="BA141" s="253">
        <v>0</v>
      </c>
      <c r="BB141" s="526">
        <v>0</v>
      </c>
      <c r="BC141" s="895">
        <v>0</v>
      </c>
      <c r="BD141" s="655">
        <f t="shared" si="130"/>
        <v>0</v>
      </c>
      <c r="BE141" s="658">
        <f t="shared" si="131"/>
        <v>0</v>
      </c>
      <c r="BF141" s="658">
        <f t="shared" si="132"/>
        <v>0</v>
      </c>
      <c r="BG141" s="658">
        <f t="shared" si="133"/>
        <v>0</v>
      </c>
      <c r="BH141" s="658">
        <f t="shared" si="134"/>
        <v>0</v>
      </c>
      <c r="BI141" s="658">
        <f t="shared" si="135"/>
        <v>0</v>
      </c>
      <c r="BJ141" s="658">
        <f t="shared" si="136"/>
        <v>0</v>
      </c>
      <c r="BK141" s="658">
        <f t="shared" si="137"/>
        <v>0</v>
      </c>
      <c r="BL141" s="658">
        <f t="shared" si="138"/>
        <v>0</v>
      </c>
      <c r="BM141" s="658">
        <f t="shared" si="139"/>
        <v>0</v>
      </c>
      <c r="BN141" s="658">
        <f t="shared" si="140"/>
        <v>0</v>
      </c>
      <c r="BO141" s="659">
        <f t="shared" si="141"/>
        <v>0</v>
      </c>
    </row>
    <row r="142" spans="1:67" x14ac:dyDescent="0.25">
      <c r="A142" s="1524"/>
      <c r="B142" s="514" t="s">
        <v>1135</v>
      </c>
      <c r="C142" s="524" t="s">
        <v>830</v>
      </c>
      <c r="D142" s="653">
        <v>0</v>
      </c>
      <c r="E142" s="653">
        <v>0</v>
      </c>
      <c r="F142" s="973" t="str">
        <f t="shared" si="1"/>
        <v/>
      </c>
      <c r="G142" s="655">
        <f t="shared" ref="G142:G169" si="166">SUM(H142:R142)</f>
        <v>0</v>
      </c>
      <c r="H142" s="253">
        <v>0</v>
      </c>
      <c r="I142" s="253">
        <v>0</v>
      </c>
      <c r="J142" s="253">
        <v>0</v>
      </c>
      <c r="K142" s="253">
        <v>0</v>
      </c>
      <c r="L142" s="253">
        <v>0</v>
      </c>
      <c r="M142" s="253">
        <v>0</v>
      </c>
      <c r="N142" s="253">
        <v>0</v>
      </c>
      <c r="O142" s="253">
        <v>0</v>
      </c>
      <c r="P142" s="253">
        <v>0</v>
      </c>
      <c r="Q142" s="253">
        <v>0</v>
      </c>
      <c r="R142" s="526">
        <v>0</v>
      </c>
      <c r="S142" s="655">
        <f t="shared" ref="S142:S169" si="167">SUM(T142:AD142)</f>
        <v>0</v>
      </c>
      <c r="T142" s="253">
        <v>0</v>
      </c>
      <c r="U142" s="253">
        <v>0</v>
      </c>
      <c r="V142" s="253">
        <v>0</v>
      </c>
      <c r="W142" s="253">
        <v>0</v>
      </c>
      <c r="X142" s="253">
        <v>0</v>
      </c>
      <c r="Y142" s="253">
        <v>0</v>
      </c>
      <c r="Z142" s="253">
        <v>0</v>
      </c>
      <c r="AA142" s="253">
        <v>0</v>
      </c>
      <c r="AB142" s="253">
        <v>0</v>
      </c>
      <c r="AC142" s="253">
        <v>0</v>
      </c>
      <c r="AD142" s="526">
        <v>0</v>
      </c>
      <c r="AE142" s="655">
        <f t="shared" ref="AE142:AE169" si="168">SUM(AF142:AP142)</f>
        <v>0</v>
      </c>
      <c r="AF142" s="253">
        <v>0</v>
      </c>
      <c r="AG142" s="253">
        <v>0</v>
      </c>
      <c r="AH142" s="253">
        <v>0</v>
      </c>
      <c r="AI142" s="253">
        <v>0</v>
      </c>
      <c r="AJ142" s="253">
        <v>0</v>
      </c>
      <c r="AK142" s="253">
        <v>0</v>
      </c>
      <c r="AL142" s="253">
        <v>0</v>
      </c>
      <c r="AM142" s="253">
        <v>0</v>
      </c>
      <c r="AN142" s="253">
        <v>0</v>
      </c>
      <c r="AO142" s="253">
        <v>0</v>
      </c>
      <c r="AP142" s="526">
        <v>0</v>
      </c>
      <c r="AQ142" s="655">
        <f t="shared" ref="AQ142:AQ169" si="169">SUM(AR142:BB142)</f>
        <v>0</v>
      </c>
      <c r="AR142" s="253">
        <v>0</v>
      </c>
      <c r="AS142" s="253">
        <v>0</v>
      </c>
      <c r="AT142" s="253">
        <v>0</v>
      </c>
      <c r="AU142" s="253">
        <v>0</v>
      </c>
      <c r="AV142" s="253">
        <v>0</v>
      </c>
      <c r="AW142" s="253">
        <v>0</v>
      </c>
      <c r="AX142" s="253">
        <v>0</v>
      </c>
      <c r="AY142" s="253">
        <v>0</v>
      </c>
      <c r="AZ142" s="253">
        <v>0</v>
      </c>
      <c r="BA142" s="253">
        <v>0</v>
      </c>
      <c r="BB142" s="526">
        <v>0</v>
      </c>
      <c r="BC142" s="895">
        <v>0</v>
      </c>
      <c r="BD142" s="655">
        <f t="shared" ref="BD142:BD168" si="170">SUM(BE142:BO142)+BC142</f>
        <v>0</v>
      </c>
      <c r="BE142" s="658">
        <f t="shared" ref="BE142:BE169" si="171">H142+T142+AF142+AR142</f>
        <v>0</v>
      </c>
      <c r="BF142" s="658">
        <f t="shared" ref="BF142:BF169" si="172">I142+U142+AG142+AS142</f>
        <v>0</v>
      </c>
      <c r="BG142" s="658">
        <f t="shared" ref="BG142:BG169" si="173">J142+V142+AH142+AT142</f>
        <v>0</v>
      </c>
      <c r="BH142" s="658">
        <f t="shared" ref="BH142:BH169" si="174">K142+W142+AI142+AU142</f>
        <v>0</v>
      </c>
      <c r="BI142" s="658">
        <f t="shared" ref="BI142:BI169" si="175">L142+X142+AJ142+AV142</f>
        <v>0</v>
      </c>
      <c r="BJ142" s="658">
        <f t="shared" ref="BJ142:BJ169" si="176">M142+Y142+AK142+AW142</f>
        <v>0</v>
      </c>
      <c r="BK142" s="658">
        <f t="shared" ref="BK142:BK169" si="177">N142+Z142+AL142+AX142</f>
        <v>0</v>
      </c>
      <c r="BL142" s="658">
        <f t="shared" ref="BL142:BL169" si="178">O142+AA142+AM142+AY142</f>
        <v>0</v>
      </c>
      <c r="BM142" s="658">
        <f t="shared" ref="BM142:BM169" si="179">P142+AB142+AN142+AZ142</f>
        <v>0</v>
      </c>
      <c r="BN142" s="658">
        <f t="shared" ref="BN142:BN169" si="180">Q142+AC142+AO142+BA142</f>
        <v>0</v>
      </c>
      <c r="BO142" s="659">
        <f t="shared" ref="BO142:BO169" si="181">R142+AD142+AP142+BB142</f>
        <v>0</v>
      </c>
    </row>
    <row r="143" spans="1:67" ht="15.75" thickBot="1" x14ac:dyDescent="0.3">
      <c r="A143" s="1541"/>
      <c r="B143" s="660" t="s">
        <v>1136</v>
      </c>
      <c r="C143" s="661" t="s">
        <v>36</v>
      </c>
      <c r="D143" s="662">
        <f>SUM(D139:D142)</f>
        <v>0</v>
      </c>
      <c r="E143" s="662">
        <f>SUM(E139:E142)</f>
        <v>0</v>
      </c>
      <c r="F143" s="974" t="str">
        <f t="shared" si="1"/>
        <v/>
      </c>
      <c r="G143" s="689">
        <f t="shared" si="166"/>
        <v>0</v>
      </c>
      <c r="H143" s="663">
        <f>SUM(H139:H142)</f>
        <v>0</v>
      </c>
      <c r="I143" s="663">
        <f t="shared" ref="I143:R143" si="182">SUM(I139:I142)</f>
        <v>0</v>
      </c>
      <c r="J143" s="663">
        <f t="shared" si="182"/>
        <v>0</v>
      </c>
      <c r="K143" s="663">
        <f t="shared" si="182"/>
        <v>0</v>
      </c>
      <c r="L143" s="663">
        <f t="shared" si="182"/>
        <v>0</v>
      </c>
      <c r="M143" s="663">
        <f t="shared" si="182"/>
        <v>0</v>
      </c>
      <c r="N143" s="663">
        <f t="shared" si="182"/>
        <v>0</v>
      </c>
      <c r="O143" s="663">
        <f t="shared" si="182"/>
        <v>0</v>
      </c>
      <c r="P143" s="663">
        <f t="shared" si="182"/>
        <v>0</v>
      </c>
      <c r="Q143" s="663">
        <f t="shared" si="182"/>
        <v>0</v>
      </c>
      <c r="R143" s="891">
        <f t="shared" si="182"/>
        <v>0</v>
      </c>
      <c r="S143" s="689">
        <f t="shared" si="167"/>
        <v>0</v>
      </c>
      <c r="T143" s="663">
        <f t="shared" ref="T143:AD143" si="183">SUM(T139:T142)</f>
        <v>0</v>
      </c>
      <c r="U143" s="663">
        <f t="shared" si="183"/>
        <v>0</v>
      </c>
      <c r="V143" s="663">
        <f t="shared" si="183"/>
        <v>0</v>
      </c>
      <c r="W143" s="663">
        <f t="shared" si="183"/>
        <v>0</v>
      </c>
      <c r="X143" s="663">
        <f t="shared" si="183"/>
        <v>0</v>
      </c>
      <c r="Y143" s="663">
        <f t="shared" si="183"/>
        <v>0</v>
      </c>
      <c r="Z143" s="663">
        <f t="shared" si="183"/>
        <v>0</v>
      </c>
      <c r="AA143" s="663">
        <f t="shared" si="183"/>
        <v>0</v>
      </c>
      <c r="AB143" s="663">
        <f>SUM(AB139:AB142)</f>
        <v>0</v>
      </c>
      <c r="AC143" s="663">
        <f t="shared" si="183"/>
        <v>0</v>
      </c>
      <c r="AD143" s="891">
        <f t="shared" si="183"/>
        <v>0</v>
      </c>
      <c r="AE143" s="689">
        <f t="shared" si="168"/>
        <v>0</v>
      </c>
      <c r="AF143" s="663">
        <f t="shared" ref="AF143:AP143" si="184">SUM(AF139:AF142)</f>
        <v>0</v>
      </c>
      <c r="AG143" s="663">
        <f t="shared" si="184"/>
        <v>0</v>
      </c>
      <c r="AH143" s="663">
        <f t="shared" si="184"/>
        <v>0</v>
      </c>
      <c r="AI143" s="663">
        <f t="shared" si="184"/>
        <v>0</v>
      </c>
      <c r="AJ143" s="663">
        <f t="shared" si="184"/>
        <v>0</v>
      </c>
      <c r="AK143" s="663">
        <f t="shared" si="184"/>
        <v>0</v>
      </c>
      <c r="AL143" s="663">
        <f t="shared" si="184"/>
        <v>0</v>
      </c>
      <c r="AM143" s="663">
        <f t="shared" si="184"/>
        <v>0</v>
      </c>
      <c r="AN143" s="663">
        <f>SUM(AN139:AN142)</f>
        <v>0</v>
      </c>
      <c r="AO143" s="663">
        <f t="shared" si="184"/>
        <v>0</v>
      </c>
      <c r="AP143" s="891">
        <f t="shared" si="184"/>
        <v>0</v>
      </c>
      <c r="AQ143" s="689">
        <f t="shared" si="169"/>
        <v>0</v>
      </c>
      <c r="AR143" s="663">
        <f t="shared" ref="AR143:BC143" si="185">SUM(AR139:AR142)</f>
        <v>0</v>
      </c>
      <c r="AS143" s="663">
        <f t="shared" si="185"/>
        <v>0</v>
      </c>
      <c r="AT143" s="663">
        <f t="shared" si="185"/>
        <v>0</v>
      </c>
      <c r="AU143" s="663">
        <f t="shared" si="185"/>
        <v>0</v>
      </c>
      <c r="AV143" s="663">
        <f t="shared" si="185"/>
        <v>0</v>
      </c>
      <c r="AW143" s="663">
        <f t="shared" si="185"/>
        <v>0</v>
      </c>
      <c r="AX143" s="663">
        <f t="shared" si="185"/>
        <v>0</v>
      </c>
      <c r="AY143" s="663">
        <f t="shared" si="185"/>
        <v>0</v>
      </c>
      <c r="AZ143" s="663">
        <f>SUM(AZ139:AZ142)</f>
        <v>0</v>
      </c>
      <c r="BA143" s="663">
        <f t="shared" si="185"/>
        <v>0</v>
      </c>
      <c r="BB143" s="891">
        <f t="shared" si="185"/>
        <v>0</v>
      </c>
      <c r="BC143" s="664">
        <f t="shared" si="185"/>
        <v>0</v>
      </c>
      <c r="BD143" s="655">
        <f t="shared" si="170"/>
        <v>0</v>
      </c>
      <c r="BE143" s="665">
        <f t="shared" si="171"/>
        <v>0</v>
      </c>
      <c r="BF143" s="665">
        <f t="shared" si="172"/>
        <v>0</v>
      </c>
      <c r="BG143" s="665">
        <f t="shared" si="173"/>
        <v>0</v>
      </c>
      <c r="BH143" s="665">
        <f t="shared" si="174"/>
        <v>0</v>
      </c>
      <c r="BI143" s="665">
        <f t="shared" si="175"/>
        <v>0</v>
      </c>
      <c r="BJ143" s="665">
        <f t="shared" si="176"/>
        <v>0</v>
      </c>
      <c r="BK143" s="665">
        <f t="shared" si="177"/>
        <v>0</v>
      </c>
      <c r="BL143" s="665">
        <f t="shared" si="178"/>
        <v>0</v>
      </c>
      <c r="BM143" s="665">
        <f t="shared" si="179"/>
        <v>0</v>
      </c>
      <c r="BN143" s="665">
        <f t="shared" si="180"/>
        <v>0</v>
      </c>
      <c r="BO143" s="666">
        <f t="shared" si="181"/>
        <v>0</v>
      </c>
    </row>
    <row r="144" spans="1:67" x14ac:dyDescent="0.25">
      <c r="A144" s="1524" t="s">
        <v>1041</v>
      </c>
      <c r="B144" s="514" t="s">
        <v>1137</v>
      </c>
      <c r="C144" s="524" t="s">
        <v>827</v>
      </c>
      <c r="D144" s="653">
        <v>11</v>
      </c>
      <c r="E144" s="653">
        <v>0</v>
      </c>
      <c r="F144" s="973">
        <f t="shared" si="1"/>
        <v>0</v>
      </c>
      <c r="G144" s="655">
        <f t="shared" si="166"/>
        <v>0</v>
      </c>
      <c r="H144" s="253">
        <v>0</v>
      </c>
      <c r="I144" s="253">
        <v>0</v>
      </c>
      <c r="J144" s="253">
        <v>0</v>
      </c>
      <c r="K144" s="253">
        <v>0</v>
      </c>
      <c r="L144" s="253">
        <v>0</v>
      </c>
      <c r="M144" s="253">
        <v>0</v>
      </c>
      <c r="N144" s="253">
        <v>0</v>
      </c>
      <c r="O144" s="253">
        <v>0</v>
      </c>
      <c r="P144" s="253">
        <v>0</v>
      </c>
      <c r="Q144" s="253">
        <v>0</v>
      </c>
      <c r="R144" s="526">
        <v>0</v>
      </c>
      <c r="S144" s="655">
        <f t="shared" si="167"/>
        <v>0</v>
      </c>
      <c r="T144" s="253">
        <v>0</v>
      </c>
      <c r="U144" s="253">
        <v>0</v>
      </c>
      <c r="V144" s="253">
        <v>0</v>
      </c>
      <c r="W144" s="253">
        <v>0</v>
      </c>
      <c r="X144" s="253">
        <v>0</v>
      </c>
      <c r="Y144" s="253">
        <v>0</v>
      </c>
      <c r="Z144" s="253">
        <v>0</v>
      </c>
      <c r="AA144" s="253">
        <v>0</v>
      </c>
      <c r="AB144" s="253">
        <v>0</v>
      </c>
      <c r="AC144" s="253">
        <v>0</v>
      </c>
      <c r="AD144" s="526">
        <v>0</v>
      </c>
      <c r="AE144" s="655">
        <f t="shared" si="168"/>
        <v>0</v>
      </c>
      <c r="AF144" s="253">
        <v>0</v>
      </c>
      <c r="AG144" s="253">
        <v>0</v>
      </c>
      <c r="AH144" s="253">
        <v>0</v>
      </c>
      <c r="AI144" s="253">
        <v>0</v>
      </c>
      <c r="AJ144" s="253">
        <v>0</v>
      </c>
      <c r="AK144" s="253">
        <v>0</v>
      </c>
      <c r="AL144" s="253">
        <v>0</v>
      </c>
      <c r="AM144" s="253">
        <v>0</v>
      </c>
      <c r="AN144" s="253">
        <v>0</v>
      </c>
      <c r="AO144" s="253">
        <v>0</v>
      </c>
      <c r="AP144" s="526">
        <v>0</v>
      </c>
      <c r="AQ144" s="655">
        <f t="shared" si="169"/>
        <v>0</v>
      </c>
      <c r="AR144" s="253">
        <v>0</v>
      </c>
      <c r="AS144" s="253">
        <v>0</v>
      </c>
      <c r="AT144" s="253">
        <v>0</v>
      </c>
      <c r="AU144" s="253">
        <v>0</v>
      </c>
      <c r="AV144" s="253">
        <v>0</v>
      </c>
      <c r="AW144" s="253">
        <v>0</v>
      </c>
      <c r="AX144" s="253">
        <v>0</v>
      </c>
      <c r="AY144" s="253">
        <v>0</v>
      </c>
      <c r="AZ144" s="253">
        <v>0</v>
      </c>
      <c r="BA144" s="253">
        <v>0</v>
      </c>
      <c r="BB144" s="526">
        <v>0</v>
      </c>
      <c r="BC144" s="895">
        <v>0</v>
      </c>
      <c r="BD144" s="690">
        <f t="shared" si="170"/>
        <v>0</v>
      </c>
      <c r="BE144" s="656">
        <f t="shared" si="171"/>
        <v>0</v>
      </c>
      <c r="BF144" s="656">
        <f t="shared" si="172"/>
        <v>0</v>
      </c>
      <c r="BG144" s="656">
        <f t="shared" si="173"/>
        <v>0</v>
      </c>
      <c r="BH144" s="656">
        <f t="shared" si="174"/>
        <v>0</v>
      </c>
      <c r="BI144" s="656">
        <f t="shared" si="175"/>
        <v>0</v>
      </c>
      <c r="BJ144" s="656">
        <f t="shared" si="176"/>
        <v>0</v>
      </c>
      <c r="BK144" s="656">
        <f t="shared" si="177"/>
        <v>0</v>
      </c>
      <c r="BL144" s="656">
        <f t="shared" si="178"/>
        <v>0</v>
      </c>
      <c r="BM144" s="656">
        <f t="shared" si="179"/>
        <v>0</v>
      </c>
      <c r="BN144" s="656">
        <f t="shared" si="180"/>
        <v>0</v>
      </c>
      <c r="BO144" s="657">
        <f t="shared" si="181"/>
        <v>0</v>
      </c>
    </row>
    <row r="145" spans="1:67" x14ac:dyDescent="0.25">
      <c r="A145" s="1524"/>
      <c r="B145" s="514" t="s">
        <v>1138</v>
      </c>
      <c r="C145" s="524" t="s">
        <v>828</v>
      </c>
      <c r="D145" s="653">
        <v>0</v>
      </c>
      <c r="E145" s="653">
        <v>0</v>
      </c>
      <c r="F145" s="973" t="str">
        <f t="shared" si="1"/>
        <v/>
      </c>
      <c r="G145" s="655">
        <f t="shared" si="166"/>
        <v>0</v>
      </c>
      <c r="H145" s="253">
        <v>0</v>
      </c>
      <c r="I145" s="253">
        <v>0</v>
      </c>
      <c r="J145" s="253">
        <v>0</v>
      </c>
      <c r="K145" s="253">
        <v>0</v>
      </c>
      <c r="L145" s="253">
        <v>0</v>
      </c>
      <c r="M145" s="253">
        <v>0</v>
      </c>
      <c r="N145" s="253">
        <v>0</v>
      </c>
      <c r="O145" s="253">
        <v>0</v>
      </c>
      <c r="P145" s="253">
        <v>0</v>
      </c>
      <c r="Q145" s="253">
        <v>0</v>
      </c>
      <c r="R145" s="526">
        <v>0</v>
      </c>
      <c r="S145" s="655">
        <f t="shared" si="167"/>
        <v>0</v>
      </c>
      <c r="T145" s="253">
        <v>0</v>
      </c>
      <c r="U145" s="253">
        <v>0</v>
      </c>
      <c r="V145" s="253">
        <v>0</v>
      </c>
      <c r="W145" s="253">
        <v>0</v>
      </c>
      <c r="X145" s="253">
        <v>0</v>
      </c>
      <c r="Y145" s="253">
        <v>0</v>
      </c>
      <c r="Z145" s="253">
        <v>0</v>
      </c>
      <c r="AA145" s="253">
        <v>0</v>
      </c>
      <c r="AB145" s="253">
        <v>0</v>
      </c>
      <c r="AC145" s="253">
        <v>0</v>
      </c>
      <c r="AD145" s="526">
        <v>0</v>
      </c>
      <c r="AE145" s="655">
        <f t="shared" si="168"/>
        <v>0</v>
      </c>
      <c r="AF145" s="253">
        <v>0</v>
      </c>
      <c r="AG145" s="253">
        <v>0</v>
      </c>
      <c r="AH145" s="253">
        <v>0</v>
      </c>
      <c r="AI145" s="253">
        <v>0</v>
      </c>
      <c r="AJ145" s="253">
        <v>0</v>
      </c>
      <c r="AK145" s="253">
        <v>0</v>
      </c>
      <c r="AL145" s="253">
        <v>0</v>
      </c>
      <c r="AM145" s="253">
        <v>0</v>
      </c>
      <c r="AN145" s="253">
        <v>0</v>
      </c>
      <c r="AO145" s="253">
        <v>0</v>
      </c>
      <c r="AP145" s="526">
        <v>0</v>
      </c>
      <c r="AQ145" s="655">
        <f t="shared" si="169"/>
        <v>0</v>
      </c>
      <c r="AR145" s="253">
        <v>0</v>
      </c>
      <c r="AS145" s="253">
        <v>0</v>
      </c>
      <c r="AT145" s="253">
        <v>0</v>
      </c>
      <c r="AU145" s="253">
        <v>0</v>
      </c>
      <c r="AV145" s="253">
        <v>0</v>
      </c>
      <c r="AW145" s="253">
        <v>0</v>
      </c>
      <c r="AX145" s="253">
        <v>0</v>
      </c>
      <c r="AY145" s="253">
        <v>0</v>
      </c>
      <c r="AZ145" s="253">
        <v>0</v>
      </c>
      <c r="BA145" s="253">
        <v>0</v>
      </c>
      <c r="BB145" s="526">
        <v>0</v>
      </c>
      <c r="BC145" s="895">
        <v>0</v>
      </c>
      <c r="BD145" s="655">
        <f t="shared" si="170"/>
        <v>0</v>
      </c>
      <c r="BE145" s="658">
        <f t="shared" si="171"/>
        <v>0</v>
      </c>
      <c r="BF145" s="658">
        <f t="shared" si="172"/>
        <v>0</v>
      </c>
      <c r="BG145" s="658">
        <f t="shared" si="173"/>
        <v>0</v>
      </c>
      <c r="BH145" s="658">
        <f t="shared" si="174"/>
        <v>0</v>
      </c>
      <c r="BI145" s="658">
        <f t="shared" si="175"/>
        <v>0</v>
      </c>
      <c r="BJ145" s="658">
        <f t="shared" si="176"/>
        <v>0</v>
      </c>
      <c r="BK145" s="658">
        <f t="shared" si="177"/>
        <v>0</v>
      </c>
      <c r="BL145" s="658">
        <f t="shared" si="178"/>
        <v>0</v>
      </c>
      <c r="BM145" s="658">
        <f t="shared" si="179"/>
        <v>0</v>
      </c>
      <c r="BN145" s="658">
        <f t="shared" si="180"/>
        <v>0</v>
      </c>
      <c r="BO145" s="659">
        <f t="shared" si="181"/>
        <v>0</v>
      </c>
    </row>
    <row r="146" spans="1:67" x14ac:dyDescent="0.25">
      <c r="A146" s="1524"/>
      <c r="B146" s="514" t="s">
        <v>1139</v>
      </c>
      <c r="C146" s="524" t="s">
        <v>829</v>
      </c>
      <c r="D146" s="653">
        <v>0</v>
      </c>
      <c r="E146" s="653">
        <v>0</v>
      </c>
      <c r="F146" s="973" t="str">
        <f t="shared" si="1"/>
        <v/>
      </c>
      <c r="G146" s="655">
        <f t="shared" si="166"/>
        <v>0</v>
      </c>
      <c r="H146" s="253">
        <v>0</v>
      </c>
      <c r="I146" s="253">
        <v>0</v>
      </c>
      <c r="J146" s="253">
        <v>0</v>
      </c>
      <c r="K146" s="253">
        <v>0</v>
      </c>
      <c r="L146" s="253">
        <v>0</v>
      </c>
      <c r="M146" s="253">
        <v>0</v>
      </c>
      <c r="N146" s="253">
        <v>0</v>
      </c>
      <c r="O146" s="253">
        <v>0</v>
      </c>
      <c r="P146" s="253">
        <v>0</v>
      </c>
      <c r="Q146" s="253">
        <v>0</v>
      </c>
      <c r="R146" s="526">
        <v>0</v>
      </c>
      <c r="S146" s="655">
        <f t="shared" si="167"/>
        <v>0</v>
      </c>
      <c r="T146" s="253">
        <v>0</v>
      </c>
      <c r="U146" s="253">
        <v>0</v>
      </c>
      <c r="V146" s="253">
        <v>0</v>
      </c>
      <c r="W146" s="253">
        <v>0</v>
      </c>
      <c r="X146" s="253">
        <v>0</v>
      </c>
      <c r="Y146" s="253">
        <v>0</v>
      </c>
      <c r="Z146" s="253">
        <v>0</v>
      </c>
      <c r="AA146" s="253">
        <v>0</v>
      </c>
      <c r="AB146" s="253">
        <v>0</v>
      </c>
      <c r="AC146" s="253">
        <v>0</v>
      </c>
      <c r="AD146" s="526">
        <v>0</v>
      </c>
      <c r="AE146" s="655">
        <f t="shared" si="168"/>
        <v>0</v>
      </c>
      <c r="AF146" s="253">
        <v>0</v>
      </c>
      <c r="AG146" s="253">
        <v>0</v>
      </c>
      <c r="AH146" s="253">
        <v>0</v>
      </c>
      <c r="AI146" s="253">
        <v>0</v>
      </c>
      <c r="AJ146" s="253">
        <v>0</v>
      </c>
      <c r="AK146" s="253">
        <v>0</v>
      </c>
      <c r="AL146" s="253">
        <v>0</v>
      </c>
      <c r="AM146" s="253">
        <v>0</v>
      </c>
      <c r="AN146" s="253">
        <v>0</v>
      </c>
      <c r="AO146" s="253">
        <v>0</v>
      </c>
      <c r="AP146" s="526">
        <v>0</v>
      </c>
      <c r="AQ146" s="655">
        <f t="shared" si="169"/>
        <v>0</v>
      </c>
      <c r="AR146" s="253">
        <v>0</v>
      </c>
      <c r="AS146" s="253">
        <v>0</v>
      </c>
      <c r="AT146" s="253">
        <v>0</v>
      </c>
      <c r="AU146" s="253">
        <v>0</v>
      </c>
      <c r="AV146" s="253">
        <v>0</v>
      </c>
      <c r="AW146" s="253">
        <v>0</v>
      </c>
      <c r="AX146" s="253">
        <v>0</v>
      </c>
      <c r="AY146" s="253">
        <v>0</v>
      </c>
      <c r="AZ146" s="253">
        <v>0</v>
      </c>
      <c r="BA146" s="253">
        <v>0</v>
      </c>
      <c r="BB146" s="526">
        <v>0</v>
      </c>
      <c r="BC146" s="895">
        <v>0</v>
      </c>
      <c r="BD146" s="655">
        <f t="shared" si="170"/>
        <v>0</v>
      </c>
      <c r="BE146" s="658">
        <f t="shared" si="171"/>
        <v>0</v>
      </c>
      <c r="BF146" s="658">
        <f t="shared" si="172"/>
        <v>0</v>
      </c>
      <c r="BG146" s="658">
        <f t="shared" si="173"/>
        <v>0</v>
      </c>
      <c r="BH146" s="658">
        <f t="shared" si="174"/>
        <v>0</v>
      </c>
      <c r="BI146" s="658">
        <f t="shared" si="175"/>
        <v>0</v>
      </c>
      <c r="BJ146" s="658">
        <f t="shared" si="176"/>
        <v>0</v>
      </c>
      <c r="BK146" s="658">
        <f t="shared" si="177"/>
        <v>0</v>
      </c>
      <c r="BL146" s="658">
        <f t="shared" si="178"/>
        <v>0</v>
      </c>
      <c r="BM146" s="658">
        <f t="shared" si="179"/>
        <v>0</v>
      </c>
      <c r="BN146" s="658">
        <f t="shared" si="180"/>
        <v>0</v>
      </c>
      <c r="BO146" s="659">
        <f t="shared" si="181"/>
        <v>0</v>
      </c>
    </row>
    <row r="147" spans="1:67" x14ac:dyDescent="0.25">
      <c r="A147" s="1524"/>
      <c r="B147" s="514" t="s">
        <v>1140</v>
      </c>
      <c r="C147" s="524" t="s">
        <v>830</v>
      </c>
      <c r="D147" s="653">
        <v>0</v>
      </c>
      <c r="E147" s="653">
        <v>0</v>
      </c>
      <c r="F147" s="973" t="str">
        <f t="shared" si="1"/>
        <v/>
      </c>
      <c r="G147" s="655">
        <f t="shared" si="166"/>
        <v>0</v>
      </c>
      <c r="H147" s="253">
        <v>0</v>
      </c>
      <c r="I147" s="253">
        <v>0</v>
      </c>
      <c r="J147" s="253">
        <v>0</v>
      </c>
      <c r="K147" s="253">
        <v>0</v>
      </c>
      <c r="L147" s="253">
        <v>0</v>
      </c>
      <c r="M147" s="253">
        <v>0</v>
      </c>
      <c r="N147" s="253">
        <v>0</v>
      </c>
      <c r="O147" s="253">
        <v>0</v>
      </c>
      <c r="P147" s="253">
        <v>0</v>
      </c>
      <c r="Q147" s="253">
        <v>0</v>
      </c>
      <c r="R147" s="526">
        <v>0</v>
      </c>
      <c r="S147" s="655">
        <f t="shared" si="167"/>
        <v>0</v>
      </c>
      <c r="T147" s="253">
        <v>0</v>
      </c>
      <c r="U147" s="253">
        <v>0</v>
      </c>
      <c r="V147" s="253">
        <v>0</v>
      </c>
      <c r="W147" s="253">
        <v>0</v>
      </c>
      <c r="X147" s="253">
        <v>0</v>
      </c>
      <c r="Y147" s="253">
        <v>0</v>
      </c>
      <c r="Z147" s="253">
        <v>0</v>
      </c>
      <c r="AA147" s="253">
        <v>0</v>
      </c>
      <c r="AB147" s="253">
        <v>0</v>
      </c>
      <c r="AC147" s="253">
        <v>0</v>
      </c>
      <c r="AD147" s="526">
        <v>0</v>
      </c>
      <c r="AE147" s="655">
        <f t="shared" si="168"/>
        <v>0</v>
      </c>
      <c r="AF147" s="253">
        <v>0</v>
      </c>
      <c r="AG147" s="253">
        <v>0</v>
      </c>
      <c r="AH147" s="253">
        <v>0</v>
      </c>
      <c r="AI147" s="253">
        <v>0</v>
      </c>
      <c r="AJ147" s="253">
        <v>0</v>
      </c>
      <c r="AK147" s="253">
        <v>0</v>
      </c>
      <c r="AL147" s="253">
        <v>0</v>
      </c>
      <c r="AM147" s="253">
        <v>0</v>
      </c>
      <c r="AN147" s="253">
        <v>0</v>
      </c>
      <c r="AO147" s="253">
        <v>0</v>
      </c>
      <c r="AP147" s="526">
        <v>0</v>
      </c>
      <c r="AQ147" s="655">
        <f t="shared" si="169"/>
        <v>0</v>
      </c>
      <c r="AR147" s="253">
        <v>0</v>
      </c>
      <c r="AS147" s="253">
        <v>0</v>
      </c>
      <c r="AT147" s="253">
        <v>0</v>
      </c>
      <c r="AU147" s="253">
        <v>0</v>
      </c>
      <c r="AV147" s="253">
        <v>0</v>
      </c>
      <c r="AW147" s="253">
        <v>0</v>
      </c>
      <c r="AX147" s="253">
        <v>0</v>
      </c>
      <c r="AY147" s="253">
        <v>0</v>
      </c>
      <c r="AZ147" s="253">
        <v>0</v>
      </c>
      <c r="BA147" s="253">
        <v>0</v>
      </c>
      <c r="BB147" s="526">
        <v>0</v>
      </c>
      <c r="BC147" s="895">
        <v>0</v>
      </c>
      <c r="BD147" s="655">
        <f t="shared" si="170"/>
        <v>0</v>
      </c>
      <c r="BE147" s="658">
        <f t="shared" si="171"/>
        <v>0</v>
      </c>
      <c r="BF147" s="658">
        <f t="shared" si="172"/>
        <v>0</v>
      </c>
      <c r="BG147" s="658">
        <f t="shared" si="173"/>
        <v>0</v>
      </c>
      <c r="BH147" s="658">
        <f t="shared" si="174"/>
        <v>0</v>
      </c>
      <c r="BI147" s="658">
        <f t="shared" si="175"/>
        <v>0</v>
      </c>
      <c r="BJ147" s="658">
        <f t="shared" si="176"/>
        <v>0</v>
      </c>
      <c r="BK147" s="658">
        <f t="shared" si="177"/>
        <v>0</v>
      </c>
      <c r="BL147" s="658">
        <f t="shared" si="178"/>
        <v>0</v>
      </c>
      <c r="BM147" s="658">
        <f t="shared" si="179"/>
        <v>0</v>
      </c>
      <c r="BN147" s="658">
        <f t="shared" si="180"/>
        <v>0</v>
      </c>
      <c r="BO147" s="659">
        <f t="shared" si="181"/>
        <v>0</v>
      </c>
    </row>
    <row r="148" spans="1:67" ht="15.75" thickBot="1" x14ac:dyDescent="0.3">
      <c r="A148" s="1541"/>
      <c r="B148" s="660" t="s">
        <v>1141</v>
      </c>
      <c r="C148" s="661" t="s">
        <v>36</v>
      </c>
      <c r="D148" s="662">
        <f>SUM(D144:D147)</f>
        <v>11</v>
      </c>
      <c r="E148" s="662">
        <f>SUM(E144:E147)</f>
        <v>0</v>
      </c>
      <c r="F148" s="974">
        <f t="shared" si="1"/>
        <v>0</v>
      </c>
      <c r="G148" s="689">
        <f t="shared" si="166"/>
        <v>0</v>
      </c>
      <c r="H148" s="663">
        <f>SUM(H144:H147)</f>
        <v>0</v>
      </c>
      <c r="I148" s="663">
        <f t="shared" ref="I148:R148" si="186">SUM(I144:I147)</f>
        <v>0</v>
      </c>
      <c r="J148" s="663">
        <f t="shared" si="186"/>
        <v>0</v>
      </c>
      <c r="K148" s="663">
        <f t="shared" si="186"/>
        <v>0</v>
      </c>
      <c r="L148" s="663">
        <f t="shared" si="186"/>
        <v>0</v>
      </c>
      <c r="M148" s="663">
        <f t="shared" si="186"/>
        <v>0</v>
      </c>
      <c r="N148" s="663">
        <f t="shared" si="186"/>
        <v>0</v>
      </c>
      <c r="O148" s="663">
        <f t="shared" si="186"/>
        <v>0</v>
      </c>
      <c r="P148" s="663">
        <f t="shared" si="186"/>
        <v>0</v>
      </c>
      <c r="Q148" s="663">
        <f t="shared" si="186"/>
        <v>0</v>
      </c>
      <c r="R148" s="891">
        <f t="shared" si="186"/>
        <v>0</v>
      </c>
      <c r="S148" s="689">
        <f t="shared" si="167"/>
        <v>0</v>
      </c>
      <c r="T148" s="663">
        <f t="shared" ref="T148:AD148" si="187">SUM(T144:T147)</f>
        <v>0</v>
      </c>
      <c r="U148" s="663">
        <f t="shared" si="187"/>
        <v>0</v>
      </c>
      <c r="V148" s="663">
        <f t="shared" si="187"/>
        <v>0</v>
      </c>
      <c r="W148" s="663">
        <f t="shared" si="187"/>
        <v>0</v>
      </c>
      <c r="X148" s="663">
        <f t="shared" si="187"/>
        <v>0</v>
      </c>
      <c r="Y148" s="663">
        <f t="shared" si="187"/>
        <v>0</v>
      </c>
      <c r="Z148" s="663">
        <f t="shared" si="187"/>
        <v>0</v>
      </c>
      <c r="AA148" s="663">
        <f t="shared" si="187"/>
        <v>0</v>
      </c>
      <c r="AB148" s="663">
        <f>SUM(AB144:AB147)</f>
        <v>0</v>
      </c>
      <c r="AC148" s="663">
        <f t="shared" si="187"/>
        <v>0</v>
      </c>
      <c r="AD148" s="891">
        <f t="shared" si="187"/>
        <v>0</v>
      </c>
      <c r="AE148" s="689">
        <f t="shared" si="168"/>
        <v>0</v>
      </c>
      <c r="AF148" s="663">
        <f t="shared" ref="AF148:AP148" si="188">SUM(AF144:AF147)</f>
        <v>0</v>
      </c>
      <c r="AG148" s="663">
        <f t="shared" si="188"/>
        <v>0</v>
      </c>
      <c r="AH148" s="663">
        <f t="shared" si="188"/>
        <v>0</v>
      </c>
      <c r="AI148" s="663">
        <f t="shared" si="188"/>
        <v>0</v>
      </c>
      <c r="AJ148" s="663">
        <f t="shared" si="188"/>
        <v>0</v>
      </c>
      <c r="AK148" s="663">
        <f t="shared" si="188"/>
        <v>0</v>
      </c>
      <c r="AL148" s="663">
        <f t="shared" si="188"/>
        <v>0</v>
      </c>
      <c r="AM148" s="663">
        <f t="shared" si="188"/>
        <v>0</v>
      </c>
      <c r="AN148" s="663">
        <f>SUM(AN144:AN147)</f>
        <v>0</v>
      </c>
      <c r="AO148" s="663">
        <f t="shared" si="188"/>
        <v>0</v>
      </c>
      <c r="AP148" s="891">
        <f t="shared" si="188"/>
        <v>0</v>
      </c>
      <c r="AQ148" s="689">
        <f t="shared" si="169"/>
        <v>0</v>
      </c>
      <c r="AR148" s="663">
        <f t="shared" ref="AR148:BC148" si="189">SUM(AR144:AR147)</f>
        <v>0</v>
      </c>
      <c r="AS148" s="663">
        <f t="shared" si="189"/>
        <v>0</v>
      </c>
      <c r="AT148" s="663">
        <f t="shared" si="189"/>
        <v>0</v>
      </c>
      <c r="AU148" s="663">
        <f t="shared" si="189"/>
        <v>0</v>
      </c>
      <c r="AV148" s="663">
        <f t="shared" si="189"/>
        <v>0</v>
      </c>
      <c r="AW148" s="663">
        <f t="shared" si="189"/>
        <v>0</v>
      </c>
      <c r="AX148" s="663">
        <f t="shared" si="189"/>
        <v>0</v>
      </c>
      <c r="AY148" s="663">
        <f t="shared" si="189"/>
        <v>0</v>
      </c>
      <c r="AZ148" s="663">
        <f>SUM(AZ144:AZ147)</f>
        <v>0</v>
      </c>
      <c r="BA148" s="663">
        <f t="shared" si="189"/>
        <v>0</v>
      </c>
      <c r="BB148" s="891">
        <f t="shared" si="189"/>
        <v>0</v>
      </c>
      <c r="BC148" s="664">
        <f t="shared" si="189"/>
        <v>0</v>
      </c>
      <c r="BD148" s="655">
        <f t="shared" si="170"/>
        <v>0</v>
      </c>
      <c r="BE148" s="665">
        <f t="shared" si="171"/>
        <v>0</v>
      </c>
      <c r="BF148" s="665">
        <f t="shared" si="172"/>
        <v>0</v>
      </c>
      <c r="BG148" s="665">
        <f t="shared" si="173"/>
        <v>0</v>
      </c>
      <c r="BH148" s="665">
        <f t="shared" si="174"/>
        <v>0</v>
      </c>
      <c r="BI148" s="665">
        <f t="shared" si="175"/>
        <v>0</v>
      </c>
      <c r="BJ148" s="665">
        <f t="shared" si="176"/>
        <v>0</v>
      </c>
      <c r="BK148" s="665">
        <f t="shared" si="177"/>
        <v>0</v>
      </c>
      <c r="BL148" s="665">
        <f t="shared" si="178"/>
        <v>0</v>
      </c>
      <c r="BM148" s="665">
        <f t="shared" si="179"/>
        <v>0</v>
      </c>
      <c r="BN148" s="665">
        <f t="shared" si="180"/>
        <v>0</v>
      </c>
      <c r="BO148" s="666">
        <f t="shared" si="181"/>
        <v>0</v>
      </c>
    </row>
    <row r="149" spans="1:67" x14ac:dyDescent="0.25">
      <c r="A149" s="1524" t="s">
        <v>1142</v>
      </c>
      <c r="B149" s="514" t="s">
        <v>1143</v>
      </c>
      <c r="C149" s="524" t="s">
        <v>827</v>
      </c>
      <c r="D149" s="653">
        <v>43</v>
      </c>
      <c r="E149" s="653">
        <v>36</v>
      </c>
      <c r="F149" s="973">
        <f t="shared" si="1"/>
        <v>0.83720930232558144</v>
      </c>
      <c r="G149" s="655">
        <f t="shared" si="166"/>
        <v>64180.199999999946</v>
      </c>
      <c r="H149" s="253">
        <v>47617.049999999945</v>
      </c>
      <c r="I149" s="253">
        <v>639.25999999999965</v>
      </c>
      <c r="J149" s="253">
        <v>10209.280000000001</v>
      </c>
      <c r="K149" s="253">
        <v>749.39999999999986</v>
      </c>
      <c r="L149" s="253">
        <v>0</v>
      </c>
      <c r="M149" s="253">
        <v>998.06000000000006</v>
      </c>
      <c r="N149" s="253">
        <v>0</v>
      </c>
      <c r="O149" s="253">
        <v>0</v>
      </c>
      <c r="P149" s="253">
        <v>3967.15</v>
      </c>
      <c r="Q149" s="253">
        <v>0</v>
      </c>
      <c r="R149" s="526">
        <v>0</v>
      </c>
      <c r="S149" s="655">
        <f t="shared" si="167"/>
        <v>86765.689999999828</v>
      </c>
      <c r="T149" s="253">
        <v>68249.62999999983</v>
      </c>
      <c r="U149" s="253">
        <v>647.76999999999987</v>
      </c>
      <c r="V149" s="253">
        <v>12806.039999999992</v>
      </c>
      <c r="W149" s="253">
        <v>413.93999999999971</v>
      </c>
      <c r="X149" s="253">
        <v>0</v>
      </c>
      <c r="Y149" s="253">
        <v>1269.6899999999994</v>
      </c>
      <c r="Z149" s="253">
        <v>0</v>
      </c>
      <c r="AA149" s="253">
        <v>1.120000000000001</v>
      </c>
      <c r="AB149" s="253">
        <v>3377.4999999999991</v>
      </c>
      <c r="AC149" s="253">
        <v>0</v>
      </c>
      <c r="AD149" s="526">
        <v>0</v>
      </c>
      <c r="AE149" s="655">
        <f t="shared" si="168"/>
        <v>81040.269999999844</v>
      </c>
      <c r="AF149" s="253">
        <v>60916.189999999842</v>
      </c>
      <c r="AG149" s="253">
        <v>2558.9799999999996</v>
      </c>
      <c r="AH149" s="253">
        <v>10898.580000000002</v>
      </c>
      <c r="AI149" s="253">
        <v>840.34999999999991</v>
      </c>
      <c r="AJ149" s="253">
        <v>0</v>
      </c>
      <c r="AK149" s="253">
        <v>1054.1300000000001</v>
      </c>
      <c r="AL149" s="253">
        <v>0</v>
      </c>
      <c r="AM149" s="253">
        <v>64.72</v>
      </c>
      <c r="AN149" s="253">
        <v>4707.3199999999979</v>
      </c>
      <c r="AO149" s="253">
        <v>0</v>
      </c>
      <c r="AP149" s="526">
        <v>0</v>
      </c>
      <c r="AQ149" s="655">
        <f t="shared" si="169"/>
        <v>67392.359999999768</v>
      </c>
      <c r="AR149" s="253">
        <v>55939.98999999978</v>
      </c>
      <c r="AS149" s="253">
        <v>1592.6299999999994</v>
      </c>
      <c r="AT149" s="253">
        <v>6904.3699999999981</v>
      </c>
      <c r="AU149" s="253">
        <v>348.45</v>
      </c>
      <c r="AV149" s="253">
        <v>0</v>
      </c>
      <c r="AW149" s="253">
        <v>1055.2499999999995</v>
      </c>
      <c r="AX149" s="253">
        <v>0</v>
      </c>
      <c r="AY149" s="253">
        <v>2.0500000000000007</v>
      </c>
      <c r="AZ149" s="253">
        <v>1549.62</v>
      </c>
      <c r="BA149" s="253">
        <v>0</v>
      </c>
      <c r="BB149" s="526">
        <v>0</v>
      </c>
      <c r="BC149" s="895">
        <v>0</v>
      </c>
      <c r="BD149" s="690">
        <f t="shared" si="170"/>
        <v>299378.51999999944</v>
      </c>
      <c r="BE149" s="656">
        <f t="shared" si="171"/>
        <v>232722.8599999994</v>
      </c>
      <c r="BF149" s="656">
        <f t="shared" si="172"/>
        <v>5438.6399999999985</v>
      </c>
      <c r="BG149" s="656">
        <f t="shared" si="173"/>
        <v>40818.26999999999</v>
      </c>
      <c r="BH149" s="656">
        <f t="shared" si="174"/>
        <v>2352.1399999999994</v>
      </c>
      <c r="BI149" s="656">
        <f t="shared" si="175"/>
        <v>0</v>
      </c>
      <c r="BJ149" s="656">
        <f t="shared" si="176"/>
        <v>4377.1299999999992</v>
      </c>
      <c r="BK149" s="656">
        <f t="shared" si="177"/>
        <v>0</v>
      </c>
      <c r="BL149" s="656">
        <f t="shared" si="178"/>
        <v>67.89</v>
      </c>
      <c r="BM149" s="656">
        <f t="shared" si="179"/>
        <v>13601.589999999997</v>
      </c>
      <c r="BN149" s="656">
        <f t="shared" si="180"/>
        <v>0</v>
      </c>
      <c r="BO149" s="657">
        <f t="shared" si="181"/>
        <v>0</v>
      </c>
    </row>
    <row r="150" spans="1:67" x14ac:dyDescent="0.25">
      <c r="A150" s="1524"/>
      <c r="B150" s="514" t="s">
        <v>1144</v>
      </c>
      <c r="C150" s="524" t="s">
        <v>828</v>
      </c>
      <c r="D150" s="653">
        <v>0</v>
      </c>
      <c r="E150" s="653">
        <v>0</v>
      </c>
      <c r="F150" s="973" t="str">
        <f t="shared" si="1"/>
        <v/>
      </c>
      <c r="G150" s="655">
        <f t="shared" si="166"/>
        <v>0</v>
      </c>
      <c r="H150" s="253">
        <v>0</v>
      </c>
      <c r="I150" s="253">
        <v>0</v>
      </c>
      <c r="J150" s="253">
        <v>0</v>
      </c>
      <c r="K150" s="253">
        <v>0</v>
      </c>
      <c r="L150" s="253">
        <v>0</v>
      </c>
      <c r="M150" s="253">
        <v>0</v>
      </c>
      <c r="N150" s="253">
        <v>0</v>
      </c>
      <c r="O150" s="253">
        <v>0</v>
      </c>
      <c r="P150" s="253">
        <v>0</v>
      </c>
      <c r="Q150" s="253">
        <v>0</v>
      </c>
      <c r="R150" s="526">
        <v>0</v>
      </c>
      <c r="S150" s="655">
        <f t="shared" si="167"/>
        <v>0</v>
      </c>
      <c r="T150" s="253">
        <v>0</v>
      </c>
      <c r="U150" s="253">
        <v>0</v>
      </c>
      <c r="V150" s="253">
        <v>0</v>
      </c>
      <c r="W150" s="253">
        <v>0</v>
      </c>
      <c r="X150" s="253">
        <v>0</v>
      </c>
      <c r="Y150" s="253">
        <v>0</v>
      </c>
      <c r="Z150" s="253">
        <v>0</v>
      </c>
      <c r="AA150" s="253">
        <v>0</v>
      </c>
      <c r="AB150" s="253">
        <v>0</v>
      </c>
      <c r="AC150" s="253">
        <v>0</v>
      </c>
      <c r="AD150" s="526">
        <v>0</v>
      </c>
      <c r="AE150" s="655">
        <f t="shared" si="168"/>
        <v>0</v>
      </c>
      <c r="AF150" s="253">
        <v>0</v>
      </c>
      <c r="AG150" s="253">
        <v>0</v>
      </c>
      <c r="AH150" s="253">
        <v>0</v>
      </c>
      <c r="AI150" s="253">
        <v>0</v>
      </c>
      <c r="AJ150" s="253">
        <v>0</v>
      </c>
      <c r="AK150" s="253">
        <v>0</v>
      </c>
      <c r="AL150" s="253">
        <v>0</v>
      </c>
      <c r="AM150" s="253">
        <v>0</v>
      </c>
      <c r="AN150" s="253">
        <v>0</v>
      </c>
      <c r="AO150" s="253">
        <v>0</v>
      </c>
      <c r="AP150" s="526">
        <v>0</v>
      </c>
      <c r="AQ150" s="655">
        <f t="shared" si="169"/>
        <v>0</v>
      </c>
      <c r="AR150" s="253">
        <v>0</v>
      </c>
      <c r="AS150" s="253">
        <v>0</v>
      </c>
      <c r="AT150" s="253">
        <v>0</v>
      </c>
      <c r="AU150" s="253">
        <v>0</v>
      </c>
      <c r="AV150" s="253">
        <v>0</v>
      </c>
      <c r="AW150" s="253">
        <v>0</v>
      </c>
      <c r="AX150" s="253">
        <v>0</v>
      </c>
      <c r="AY150" s="253">
        <v>0</v>
      </c>
      <c r="AZ150" s="253">
        <v>0</v>
      </c>
      <c r="BA150" s="253">
        <v>0</v>
      </c>
      <c r="BB150" s="526">
        <v>0</v>
      </c>
      <c r="BC150" s="895">
        <v>0</v>
      </c>
      <c r="BD150" s="655">
        <f t="shared" si="170"/>
        <v>0</v>
      </c>
      <c r="BE150" s="658">
        <f t="shared" si="171"/>
        <v>0</v>
      </c>
      <c r="BF150" s="658">
        <f t="shared" si="172"/>
        <v>0</v>
      </c>
      <c r="BG150" s="658">
        <f t="shared" si="173"/>
        <v>0</v>
      </c>
      <c r="BH150" s="658">
        <f t="shared" si="174"/>
        <v>0</v>
      </c>
      <c r="BI150" s="658">
        <f t="shared" si="175"/>
        <v>0</v>
      </c>
      <c r="BJ150" s="658">
        <f t="shared" si="176"/>
        <v>0</v>
      </c>
      <c r="BK150" s="658">
        <f t="shared" si="177"/>
        <v>0</v>
      </c>
      <c r="BL150" s="658">
        <f t="shared" si="178"/>
        <v>0</v>
      </c>
      <c r="BM150" s="658">
        <f t="shared" si="179"/>
        <v>0</v>
      </c>
      <c r="BN150" s="658">
        <f t="shared" si="180"/>
        <v>0</v>
      </c>
      <c r="BO150" s="659">
        <f t="shared" si="181"/>
        <v>0</v>
      </c>
    </row>
    <row r="151" spans="1:67" x14ac:dyDescent="0.25">
      <c r="A151" s="1524"/>
      <c r="B151" s="514" t="s">
        <v>1145</v>
      </c>
      <c r="C151" s="524" t="s">
        <v>829</v>
      </c>
      <c r="D151" s="653">
        <v>0</v>
      </c>
      <c r="E151" s="653">
        <v>0</v>
      </c>
      <c r="F151" s="973" t="str">
        <f t="shared" si="1"/>
        <v/>
      </c>
      <c r="G151" s="655">
        <f t="shared" si="166"/>
        <v>0</v>
      </c>
      <c r="H151" s="253">
        <v>0</v>
      </c>
      <c r="I151" s="253">
        <v>0</v>
      </c>
      <c r="J151" s="253">
        <v>0</v>
      </c>
      <c r="K151" s="253">
        <v>0</v>
      </c>
      <c r="L151" s="253">
        <v>0</v>
      </c>
      <c r="M151" s="253">
        <v>0</v>
      </c>
      <c r="N151" s="253">
        <v>0</v>
      </c>
      <c r="O151" s="253">
        <v>0</v>
      </c>
      <c r="P151" s="253">
        <v>0</v>
      </c>
      <c r="Q151" s="253">
        <v>0</v>
      </c>
      <c r="R151" s="526">
        <v>0</v>
      </c>
      <c r="S151" s="655">
        <f t="shared" si="167"/>
        <v>0</v>
      </c>
      <c r="T151" s="253">
        <v>0</v>
      </c>
      <c r="U151" s="253">
        <v>0</v>
      </c>
      <c r="V151" s="253">
        <v>0</v>
      </c>
      <c r="W151" s="253">
        <v>0</v>
      </c>
      <c r="X151" s="253">
        <v>0</v>
      </c>
      <c r="Y151" s="253">
        <v>0</v>
      </c>
      <c r="Z151" s="253">
        <v>0</v>
      </c>
      <c r="AA151" s="253">
        <v>0</v>
      </c>
      <c r="AB151" s="253">
        <v>0</v>
      </c>
      <c r="AC151" s="253">
        <v>0</v>
      </c>
      <c r="AD151" s="526">
        <v>0</v>
      </c>
      <c r="AE151" s="655">
        <f t="shared" si="168"/>
        <v>0</v>
      </c>
      <c r="AF151" s="253">
        <v>0</v>
      </c>
      <c r="AG151" s="253">
        <v>0</v>
      </c>
      <c r="AH151" s="253">
        <v>0</v>
      </c>
      <c r="AI151" s="253">
        <v>0</v>
      </c>
      <c r="AJ151" s="253">
        <v>0</v>
      </c>
      <c r="AK151" s="253">
        <v>0</v>
      </c>
      <c r="AL151" s="253">
        <v>0</v>
      </c>
      <c r="AM151" s="253">
        <v>0</v>
      </c>
      <c r="AN151" s="253">
        <v>0</v>
      </c>
      <c r="AO151" s="253">
        <v>0</v>
      </c>
      <c r="AP151" s="526">
        <v>0</v>
      </c>
      <c r="AQ151" s="655">
        <f t="shared" si="169"/>
        <v>0</v>
      </c>
      <c r="AR151" s="253">
        <v>0</v>
      </c>
      <c r="AS151" s="253">
        <v>0</v>
      </c>
      <c r="AT151" s="253">
        <v>0</v>
      </c>
      <c r="AU151" s="253">
        <v>0</v>
      </c>
      <c r="AV151" s="253">
        <v>0</v>
      </c>
      <c r="AW151" s="253">
        <v>0</v>
      </c>
      <c r="AX151" s="253">
        <v>0</v>
      </c>
      <c r="AY151" s="253">
        <v>0</v>
      </c>
      <c r="AZ151" s="253">
        <v>0</v>
      </c>
      <c r="BA151" s="253">
        <v>0</v>
      </c>
      <c r="BB151" s="526">
        <v>0</v>
      </c>
      <c r="BC151" s="895">
        <v>0</v>
      </c>
      <c r="BD151" s="655">
        <f t="shared" si="170"/>
        <v>0</v>
      </c>
      <c r="BE151" s="658">
        <f t="shared" si="171"/>
        <v>0</v>
      </c>
      <c r="BF151" s="658">
        <f t="shared" si="172"/>
        <v>0</v>
      </c>
      <c r="BG151" s="658">
        <f t="shared" si="173"/>
        <v>0</v>
      </c>
      <c r="BH151" s="658">
        <f t="shared" si="174"/>
        <v>0</v>
      </c>
      <c r="BI151" s="658">
        <f t="shared" si="175"/>
        <v>0</v>
      </c>
      <c r="BJ151" s="658">
        <f t="shared" si="176"/>
        <v>0</v>
      </c>
      <c r="BK151" s="658">
        <f t="shared" si="177"/>
        <v>0</v>
      </c>
      <c r="BL151" s="658">
        <f t="shared" si="178"/>
        <v>0</v>
      </c>
      <c r="BM151" s="658">
        <f t="shared" si="179"/>
        <v>0</v>
      </c>
      <c r="BN151" s="658">
        <f t="shared" si="180"/>
        <v>0</v>
      </c>
      <c r="BO151" s="659">
        <f t="shared" si="181"/>
        <v>0</v>
      </c>
    </row>
    <row r="152" spans="1:67" x14ac:dyDescent="0.25">
      <c r="A152" s="1524"/>
      <c r="B152" s="514" t="s">
        <v>1146</v>
      </c>
      <c r="C152" s="524" t="s">
        <v>830</v>
      </c>
      <c r="D152" s="653">
        <v>0</v>
      </c>
      <c r="E152" s="653">
        <v>0</v>
      </c>
      <c r="F152" s="973" t="str">
        <f t="shared" si="1"/>
        <v/>
      </c>
      <c r="G152" s="655">
        <f t="shared" si="166"/>
        <v>0</v>
      </c>
      <c r="H152" s="253">
        <v>0</v>
      </c>
      <c r="I152" s="253">
        <v>0</v>
      </c>
      <c r="J152" s="253">
        <v>0</v>
      </c>
      <c r="K152" s="253">
        <v>0</v>
      </c>
      <c r="L152" s="253">
        <v>0</v>
      </c>
      <c r="M152" s="253">
        <v>0</v>
      </c>
      <c r="N152" s="253">
        <v>0</v>
      </c>
      <c r="O152" s="253">
        <v>0</v>
      </c>
      <c r="P152" s="253">
        <v>0</v>
      </c>
      <c r="Q152" s="253">
        <v>0</v>
      </c>
      <c r="R152" s="526">
        <v>0</v>
      </c>
      <c r="S152" s="655">
        <f t="shared" si="167"/>
        <v>0</v>
      </c>
      <c r="T152" s="253">
        <v>0</v>
      </c>
      <c r="U152" s="253">
        <v>0</v>
      </c>
      <c r="V152" s="253">
        <v>0</v>
      </c>
      <c r="W152" s="253">
        <v>0</v>
      </c>
      <c r="X152" s="253">
        <v>0</v>
      </c>
      <c r="Y152" s="253">
        <v>0</v>
      </c>
      <c r="Z152" s="253">
        <v>0</v>
      </c>
      <c r="AA152" s="253">
        <v>0</v>
      </c>
      <c r="AB152" s="253">
        <v>0</v>
      </c>
      <c r="AC152" s="253">
        <v>0</v>
      </c>
      <c r="AD152" s="526">
        <v>0</v>
      </c>
      <c r="AE152" s="655">
        <f t="shared" si="168"/>
        <v>0</v>
      </c>
      <c r="AF152" s="253">
        <v>0</v>
      </c>
      <c r="AG152" s="253">
        <v>0</v>
      </c>
      <c r="AH152" s="253">
        <v>0</v>
      </c>
      <c r="AI152" s="253">
        <v>0</v>
      </c>
      <c r="AJ152" s="253">
        <v>0</v>
      </c>
      <c r="AK152" s="253">
        <v>0</v>
      </c>
      <c r="AL152" s="253">
        <v>0</v>
      </c>
      <c r="AM152" s="253">
        <v>0</v>
      </c>
      <c r="AN152" s="253">
        <v>0</v>
      </c>
      <c r="AO152" s="253">
        <v>0</v>
      </c>
      <c r="AP152" s="526">
        <v>0</v>
      </c>
      <c r="AQ152" s="655">
        <f t="shared" si="169"/>
        <v>0</v>
      </c>
      <c r="AR152" s="253">
        <v>0</v>
      </c>
      <c r="AS152" s="253">
        <v>0</v>
      </c>
      <c r="AT152" s="253">
        <v>0</v>
      </c>
      <c r="AU152" s="253">
        <v>0</v>
      </c>
      <c r="AV152" s="253">
        <v>0</v>
      </c>
      <c r="AW152" s="253">
        <v>0</v>
      </c>
      <c r="AX152" s="253">
        <v>0</v>
      </c>
      <c r="AY152" s="253">
        <v>0</v>
      </c>
      <c r="AZ152" s="253">
        <v>0</v>
      </c>
      <c r="BA152" s="253">
        <v>0</v>
      </c>
      <c r="BB152" s="526">
        <v>0</v>
      </c>
      <c r="BC152" s="895">
        <v>0</v>
      </c>
      <c r="BD152" s="655">
        <f t="shared" si="170"/>
        <v>0</v>
      </c>
      <c r="BE152" s="658">
        <f t="shared" si="171"/>
        <v>0</v>
      </c>
      <c r="BF152" s="658">
        <f t="shared" si="172"/>
        <v>0</v>
      </c>
      <c r="BG152" s="658">
        <f t="shared" si="173"/>
        <v>0</v>
      </c>
      <c r="BH152" s="658">
        <f t="shared" si="174"/>
        <v>0</v>
      </c>
      <c r="BI152" s="658">
        <f t="shared" si="175"/>
        <v>0</v>
      </c>
      <c r="BJ152" s="658">
        <f t="shared" si="176"/>
        <v>0</v>
      </c>
      <c r="BK152" s="658">
        <f t="shared" si="177"/>
        <v>0</v>
      </c>
      <c r="BL152" s="658">
        <f t="shared" si="178"/>
        <v>0</v>
      </c>
      <c r="BM152" s="658">
        <f t="shared" si="179"/>
        <v>0</v>
      </c>
      <c r="BN152" s="658">
        <f t="shared" si="180"/>
        <v>0</v>
      </c>
      <c r="BO152" s="659">
        <f t="shared" si="181"/>
        <v>0</v>
      </c>
    </row>
    <row r="153" spans="1:67" ht="15.75" thickBot="1" x14ac:dyDescent="0.3">
      <c r="A153" s="1541"/>
      <c r="B153" s="660" t="s">
        <v>1147</v>
      </c>
      <c r="C153" s="661" t="s">
        <v>36</v>
      </c>
      <c r="D153" s="662">
        <f>SUM(D149:D152)</f>
        <v>43</v>
      </c>
      <c r="E153" s="662">
        <f>SUM(E149:E152)</f>
        <v>36</v>
      </c>
      <c r="F153" s="974">
        <f t="shared" si="1"/>
        <v>0.83720930232558144</v>
      </c>
      <c r="G153" s="689">
        <f t="shared" si="166"/>
        <v>64180.199999999946</v>
      </c>
      <c r="H153" s="663">
        <f>SUM(H149:H152)</f>
        <v>47617.049999999945</v>
      </c>
      <c r="I153" s="663">
        <f t="shared" ref="I153:R153" si="190">SUM(I149:I152)</f>
        <v>639.25999999999965</v>
      </c>
      <c r="J153" s="663">
        <f t="shared" si="190"/>
        <v>10209.280000000001</v>
      </c>
      <c r="K153" s="663">
        <f t="shared" si="190"/>
        <v>749.39999999999986</v>
      </c>
      <c r="L153" s="663">
        <f t="shared" si="190"/>
        <v>0</v>
      </c>
      <c r="M153" s="663">
        <f t="shared" si="190"/>
        <v>998.06000000000006</v>
      </c>
      <c r="N153" s="663">
        <f t="shared" si="190"/>
        <v>0</v>
      </c>
      <c r="O153" s="663">
        <f t="shared" si="190"/>
        <v>0</v>
      </c>
      <c r="P153" s="663">
        <f t="shared" si="190"/>
        <v>3967.15</v>
      </c>
      <c r="Q153" s="663">
        <f t="shared" si="190"/>
        <v>0</v>
      </c>
      <c r="R153" s="891">
        <f t="shared" si="190"/>
        <v>0</v>
      </c>
      <c r="S153" s="689">
        <f t="shared" si="167"/>
        <v>86765.689999999828</v>
      </c>
      <c r="T153" s="663">
        <f t="shared" ref="T153:AD153" si="191">SUM(T149:T152)</f>
        <v>68249.62999999983</v>
      </c>
      <c r="U153" s="663">
        <f t="shared" si="191"/>
        <v>647.76999999999987</v>
      </c>
      <c r="V153" s="663">
        <f t="shared" si="191"/>
        <v>12806.039999999992</v>
      </c>
      <c r="W153" s="663">
        <f t="shared" si="191"/>
        <v>413.93999999999971</v>
      </c>
      <c r="X153" s="663">
        <f t="shared" si="191"/>
        <v>0</v>
      </c>
      <c r="Y153" s="663">
        <f t="shared" si="191"/>
        <v>1269.6899999999994</v>
      </c>
      <c r="Z153" s="663">
        <f t="shared" si="191"/>
        <v>0</v>
      </c>
      <c r="AA153" s="663">
        <f t="shared" si="191"/>
        <v>1.120000000000001</v>
      </c>
      <c r="AB153" s="663">
        <f>SUM(AB149:AB152)</f>
        <v>3377.4999999999991</v>
      </c>
      <c r="AC153" s="663">
        <f t="shared" si="191"/>
        <v>0</v>
      </c>
      <c r="AD153" s="891">
        <f t="shared" si="191"/>
        <v>0</v>
      </c>
      <c r="AE153" s="689">
        <f t="shared" si="168"/>
        <v>81040.269999999844</v>
      </c>
      <c r="AF153" s="663">
        <f t="shared" ref="AF153:AP153" si="192">SUM(AF149:AF152)</f>
        <v>60916.189999999842</v>
      </c>
      <c r="AG153" s="663">
        <f t="shared" si="192"/>
        <v>2558.9799999999996</v>
      </c>
      <c r="AH153" s="663">
        <f t="shared" si="192"/>
        <v>10898.580000000002</v>
      </c>
      <c r="AI153" s="663">
        <f t="shared" si="192"/>
        <v>840.34999999999991</v>
      </c>
      <c r="AJ153" s="663">
        <f t="shared" si="192"/>
        <v>0</v>
      </c>
      <c r="AK153" s="663">
        <f t="shared" si="192"/>
        <v>1054.1300000000001</v>
      </c>
      <c r="AL153" s="663">
        <f t="shared" si="192"/>
        <v>0</v>
      </c>
      <c r="AM153" s="663">
        <f t="shared" si="192"/>
        <v>64.72</v>
      </c>
      <c r="AN153" s="663">
        <f>SUM(AN149:AN152)</f>
        <v>4707.3199999999979</v>
      </c>
      <c r="AO153" s="663">
        <f t="shared" si="192"/>
        <v>0</v>
      </c>
      <c r="AP153" s="891">
        <f t="shared" si="192"/>
        <v>0</v>
      </c>
      <c r="AQ153" s="689">
        <f t="shared" si="169"/>
        <v>67392.359999999768</v>
      </c>
      <c r="AR153" s="663">
        <f t="shared" ref="AR153:BC153" si="193">SUM(AR149:AR152)</f>
        <v>55939.98999999978</v>
      </c>
      <c r="AS153" s="663">
        <f t="shared" si="193"/>
        <v>1592.6299999999994</v>
      </c>
      <c r="AT153" s="663">
        <f t="shared" si="193"/>
        <v>6904.3699999999981</v>
      </c>
      <c r="AU153" s="663">
        <f t="shared" si="193"/>
        <v>348.45</v>
      </c>
      <c r="AV153" s="663">
        <f t="shared" si="193"/>
        <v>0</v>
      </c>
      <c r="AW153" s="663">
        <f t="shared" si="193"/>
        <v>1055.2499999999995</v>
      </c>
      <c r="AX153" s="663">
        <f t="shared" si="193"/>
        <v>0</v>
      </c>
      <c r="AY153" s="663">
        <f t="shared" si="193"/>
        <v>2.0500000000000007</v>
      </c>
      <c r="AZ153" s="663">
        <f>SUM(AZ149:AZ152)</f>
        <v>1549.62</v>
      </c>
      <c r="BA153" s="663">
        <f t="shared" si="193"/>
        <v>0</v>
      </c>
      <c r="BB153" s="891">
        <f t="shared" si="193"/>
        <v>0</v>
      </c>
      <c r="BC153" s="664">
        <f t="shared" si="193"/>
        <v>0</v>
      </c>
      <c r="BD153" s="655">
        <f t="shared" si="170"/>
        <v>299378.51999999944</v>
      </c>
      <c r="BE153" s="665">
        <f t="shared" si="171"/>
        <v>232722.8599999994</v>
      </c>
      <c r="BF153" s="665">
        <f t="shared" si="172"/>
        <v>5438.6399999999985</v>
      </c>
      <c r="BG153" s="665">
        <f t="shared" si="173"/>
        <v>40818.26999999999</v>
      </c>
      <c r="BH153" s="665">
        <f t="shared" si="174"/>
        <v>2352.1399999999994</v>
      </c>
      <c r="BI153" s="665">
        <f t="shared" si="175"/>
        <v>0</v>
      </c>
      <c r="BJ153" s="665">
        <f t="shared" si="176"/>
        <v>4377.1299999999992</v>
      </c>
      <c r="BK153" s="665">
        <f t="shared" si="177"/>
        <v>0</v>
      </c>
      <c r="BL153" s="665">
        <f t="shared" si="178"/>
        <v>67.89</v>
      </c>
      <c r="BM153" s="665">
        <f t="shared" si="179"/>
        <v>13601.589999999997</v>
      </c>
      <c r="BN153" s="665">
        <f t="shared" si="180"/>
        <v>0</v>
      </c>
      <c r="BO153" s="666">
        <f t="shared" si="181"/>
        <v>0</v>
      </c>
    </row>
    <row r="154" spans="1:67" x14ac:dyDescent="0.25">
      <c r="A154" s="1524" t="s">
        <v>1148</v>
      </c>
      <c r="B154" s="514" t="s">
        <v>1149</v>
      </c>
      <c r="C154" s="524" t="s">
        <v>827</v>
      </c>
      <c r="D154" s="653">
        <v>15</v>
      </c>
      <c r="E154" s="653">
        <v>12</v>
      </c>
      <c r="F154" s="973">
        <f t="shared" si="1"/>
        <v>0.8</v>
      </c>
      <c r="G154" s="655">
        <f t="shared" si="166"/>
        <v>12236.910000000002</v>
      </c>
      <c r="H154" s="253">
        <v>10541.360000000002</v>
      </c>
      <c r="I154" s="253">
        <v>520.90999999999985</v>
      </c>
      <c r="J154" s="253">
        <v>880.42000000000007</v>
      </c>
      <c r="K154" s="253">
        <v>99.210000000000008</v>
      </c>
      <c r="L154" s="253">
        <v>0</v>
      </c>
      <c r="M154" s="253">
        <v>195.01000000000005</v>
      </c>
      <c r="N154" s="253">
        <v>0</v>
      </c>
      <c r="O154" s="253">
        <v>0</v>
      </c>
      <c r="P154" s="253">
        <v>0</v>
      </c>
      <c r="Q154" s="253">
        <v>0</v>
      </c>
      <c r="R154" s="526">
        <v>0</v>
      </c>
      <c r="S154" s="655">
        <f t="shared" si="167"/>
        <v>12710.78</v>
      </c>
      <c r="T154" s="253">
        <v>10992.29</v>
      </c>
      <c r="U154" s="253">
        <v>914.76</v>
      </c>
      <c r="V154" s="253">
        <v>660.86000000000013</v>
      </c>
      <c r="W154" s="253">
        <v>57.959999999999994</v>
      </c>
      <c r="X154" s="253">
        <v>0</v>
      </c>
      <c r="Y154" s="253">
        <v>84.91</v>
      </c>
      <c r="Z154" s="253">
        <v>0</v>
      </c>
      <c r="AA154" s="253">
        <v>0</v>
      </c>
      <c r="AB154" s="253">
        <v>0</v>
      </c>
      <c r="AC154" s="253">
        <v>0</v>
      </c>
      <c r="AD154" s="526">
        <v>0</v>
      </c>
      <c r="AE154" s="655">
        <f t="shared" si="168"/>
        <v>11503.860000000004</v>
      </c>
      <c r="AF154" s="253">
        <v>10146.320000000005</v>
      </c>
      <c r="AG154" s="253">
        <v>876.5</v>
      </c>
      <c r="AH154" s="253">
        <v>423.07999999999993</v>
      </c>
      <c r="AI154" s="253">
        <v>57.959999999999994</v>
      </c>
      <c r="AJ154" s="253">
        <v>0</v>
      </c>
      <c r="AK154" s="253">
        <v>0</v>
      </c>
      <c r="AL154" s="253">
        <v>0</v>
      </c>
      <c r="AM154" s="253">
        <v>0</v>
      </c>
      <c r="AN154" s="253">
        <v>0</v>
      </c>
      <c r="AO154" s="253">
        <v>0</v>
      </c>
      <c r="AP154" s="526">
        <v>0</v>
      </c>
      <c r="AQ154" s="655">
        <f t="shared" si="169"/>
        <v>9816.549999999992</v>
      </c>
      <c r="AR154" s="253">
        <v>8492.8799999999919</v>
      </c>
      <c r="AS154" s="253">
        <v>720.71</v>
      </c>
      <c r="AT154" s="253">
        <v>373.34</v>
      </c>
      <c r="AU154" s="253">
        <v>134.20999999999998</v>
      </c>
      <c r="AV154" s="253">
        <v>0</v>
      </c>
      <c r="AW154" s="253">
        <v>95.409999999999982</v>
      </c>
      <c r="AX154" s="253">
        <v>0</v>
      </c>
      <c r="AY154" s="253">
        <v>0</v>
      </c>
      <c r="AZ154" s="253">
        <v>0</v>
      </c>
      <c r="BA154" s="253">
        <v>0</v>
      </c>
      <c r="BB154" s="526">
        <v>0</v>
      </c>
      <c r="BC154" s="895">
        <v>0</v>
      </c>
      <c r="BD154" s="690">
        <f t="shared" si="170"/>
        <v>46268.099999999991</v>
      </c>
      <c r="BE154" s="656">
        <f t="shared" si="171"/>
        <v>40172.85</v>
      </c>
      <c r="BF154" s="656">
        <f t="shared" si="172"/>
        <v>3032.88</v>
      </c>
      <c r="BG154" s="656">
        <f t="shared" si="173"/>
        <v>2337.7000000000003</v>
      </c>
      <c r="BH154" s="656">
        <f t="shared" si="174"/>
        <v>349.34</v>
      </c>
      <c r="BI154" s="656">
        <f t="shared" si="175"/>
        <v>0</v>
      </c>
      <c r="BJ154" s="656">
        <f t="shared" si="176"/>
        <v>375.33000000000004</v>
      </c>
      <c r="BK154" s="656">
        <f t="shared" si="177"/>
        <v>0</v>
      </c>
      <c r="BL154" s="656">
        <f t="shared" si="178"/>
        <v>0</v>
      </c>
      <c r="BM154" s="656">
        <f t="shared" si="179"/>
        <v>0</v>
      </c>
      <c r="BN154" s="656">
        <f t="shared" si="180"/>
        <v>0</v>
      </c>
      <c r="BO154" s="657">
        <f t="shared" si="181"/>
        <v>0</v>
      </c>
    </row>
    <row r="155" spans="1:67" x14ac:dyDescent="0.25">
      <c r="A155" s="1524"/>
      <c r="B155" s="514" t="s">
        <v>1150</v>
      </c>
      <c r="C155" s="524" t="s">
        <v>828</v>
      </c>
      <c r="D155" s="653">
        <v>0</v>
      </c>
      <c r="E155" s="653">
        <v>0</v>
      </c>
      <c r="F155" s="973" t="str">
        <f t="shared" si="1"/>
        <v/>
      </c>
      <c r="G155" s="655">
        <f t="shared" si="166"/>
        <v>0</v>
      </c>
      <c r="H155" s="253">
        <v>0</v>
      </c>
      <c r="I155" s="253">
        <v>0</v>
      </c>
      <c r="J155" s="253">
        <v>0</v>
      </c>
      <c r="K155" s="253">
        <v>0</v>
      </c>
      <c r="L155" s="253">
        <v>0</v>
      </c>
      <c r="M155" s="253">
        <v>0</v>
      </c>
      <c r="N155" s="253">
        <v>0</v>
      </c>
      <c r="O155" s="253">
        <v>0</v>
      </c>
      <c r="P155" s="253">
        <v>0</v>
      </c>
      <c r="Q155" s="253">
        <v>0</v>
      </c>
      <c r="R155" s="526">
        <v>0</v>
      </c>
      <c r="S155" s="655">
        <f t="shared" si="167"/>
        <v>0</v>
      </c>
      <c r="T155" s="253">
        <v>0</v>
      </c>
      <c r="U155" s="253">
        <v>0</v>
      </c>
      <c r="V155" s="253">
        <v>0</v>
      </c>
      <c r="W155" s="253">
        <v>0</v>
      </c>
      <c r="X155" s="253">
        <v>0</v>
      </c>
      <c r="Y155" s="253">
        <v>0</v>
      </c>
      <c r="Z155" s="253">
        <v>0</v>
      </c>
      <c r="AA155" s="253">
        <v>0</v>
      </c>
      <c r="AB155" s="253">
        <v>0</v>
      </c>
      <c r="AC155" s="253">
        <v>0</v>
      </c>
      <c r="AD155" s="526">
        <v>0</v>
      </c>
      <c r="AE155" s="655">
        <f t="shared" si="168"/>
        <v>0</v>
      </c>
      <c r="AF155" s="253">
        <v>0</v>
      </c>
      <c r="AG155" s="253">
        <v>0</v>
      </c>
      <c r="AH155" s="253">
        <v>0</v>
      </c>
      <c r="AI155" s="253">
        <v>0</v>
      </c>
      <c r="AJ155" s="253">
        <v>0</v>
      </c>
      <c r="AK155" s="253">
        <v>0</v>
      </c>
      <c r="AL155" s="253">
        <v>0</v>
      </c>
      <c r="AM155" s="253">
        <v>0</v>
      </c>
      <c r="AN155" s="253">
        <v>0</v>
      </c>
      <c r="AO155" s="253">
        <v>0</v>
      </c>
      <c r="AP155" s="526">
        <v>0</v>
      </c>
      <c r="AQ155" s="655">
        <f t="shared" si="169"/>
        <v>0</v>
      </c>
      <c r="AR155" s="253">
        <v>0</v>
      </c>
      <c r="AS155" s="253">
        <v>0</v>
      </c>
      <c r="AT155" s="253">
        <v>0</v>
      </c>
      <c r="AU155" s="253">
        <v>0</v>
      </c>
      <c r="AV155" s="253">
        <v>0</v>
      </c>
      <c r="AW155" s="253">
        <v>0</v>
      </c>
      <c r="AX155" s="253">
        <v>0</v>
      </c>
      <c r="AY155" s="253">
        <v>0</v>
      </c>
      <c r="AZ155" s="253">
        <v>0</v>
      </c>
      <c r="BA155" s="253">
        <v>0</v>
      </c>
      <c r="BB155" s="526">
        <v>0</v>
      </c>
      <c r="BC155" s="895">
        <v>0</v>
      </c>
      <c r="BD155" s="655">
        <f t="shared" si="170"/>
        <v>0</v>
      </c>
      <c r="BE155" s="658">
        <f t="shared" si="171"/>
        <v>0</v>
      </c>
      <c r="BF155" s="658">
        <f t="shared" si="172"/>
        <v>0</v>
      </c>
      <c r="BG155" s="658">
        <f t="shared" si="173"/>
        <v>0</v>
      </c>
      <c r="BH155" s="658">
        <f t="shared" si="174"/>
        <v>0</v>
      </c>
      <c r="BI155" s="658">
        <f t="shared" si="175"/>
        <v>0</v>
      </c>
      <c r="BJ155" s="658">
        <f t="shared" si="176"/>
        <v>0</v>
      </c>
      <c r="BK155" s="658">
        <f t="shared" si="177"/>
        <v>0</v>
      </c>
      <c r="BL155" s="658">
        <f t="shared" si="178"/>
        <v>0</v>
      </c>
      <c r="BM155" s="658">
        <f t="shared" si="179"/>
        <v>0</v>
      </c>
      <c r="BN155" s="658">
        <f t="shared" si="180"/>
        <v>0</v>
      </c>
      <c r="BO155" s="659">
        <f t="shared" si="181"/>
        <v>0</v>
      </c>
    </row>
    <row r="156" spans="1:67" x14ac:dyDescent="0.25">
      <c r="A156" s="1524"/>
      <c r="B156" s="514" t="s">
        <v>1151</v>
      </c>
      <c r="C156" s="524" t="s">
        <v>829</v>
      </c>
      <c r="D156" s="653">
        <v>0</v>
      </c>
      <c r="E156" s="653">
        <v>0</v>
      </c>
      <c r="F156" s="973" t="str">
        <f t="shared" si="1"/>
        <v/>
      </c>
      <c r="G156" s="655">
        <f t="shared" si="166"/>
        <v>0</v>
      </c>
      <c r="H156" s="253">
        <v>0</v>
      </c>
      <c r="I156" s="253">
        <v>0</v>
      </c>
      <c r="J156" s="253">
        <v>0</v>
      </c>
      <c r="K156" s="253">
        <v>0</v>
      </c>
      <c r="L156" s="253">
        <v>0</v>
      </c>
      <c r="M156" s="253">
        <v>0</v>
      </c>
      <c r="N156" s="253">
        <v>0</v>
      </c>
      <c r="O156" s="253">
        <v>0</v>
      </c>
      <c r="P156" s="253">
        <v>0</v>
      </c>
      <c r="Q156" s="253">
        <v>0</v>
      </c>
      <c r="R156" s="526">
        <v>0</v>
      </c>
      <c r="S156" s="655">
        <f t="shared" si="167"/>
        <v>0</v>
      </c>
      <c r="T156" s="253">
        <v>0</v>
      </c>
      <c r="U156" s="253">
        <v>0</v>
      </c>
      <c r="V156" s="253">
        <v>0</v>
      </c>
      <c r="W156" s="253">
        <v>0</v>
      </c>
      <c r="X156" s="253">
        <v>0</v>
      </c>
      <c r="Y156" s="253">
        <v>0</v>
      </c>
      <c r="Z156" s="253">
        <v>0</v>
      </c>
      <c r="AA156" s="253">
        <v>0</v>
      </c>
      <c r="AB156" s="253">
        <v>0</v>
      </c>
      <c r="AC156" s="253">
        <v>0</v>
      </c>
      <c r="AD156" s="526">
        <v>0</v>
      </c>
      <c r="AE156" s="655">
        <f t="shared" si="168"/>
        <v>0</v>
      </c>
      <c r="AF156" s="253">
        <v>0</v>
      </c>
      <c r="AG156" s="253">
        <v>0</v>
      </c>
      <c r="AH156" s="253">
        <v>0</v>
      </c>
      <c r="AI156" s="253">
        <v>0</v>
      </c>
      <c r="AJ156" s="253">
        <v>0</v>
      </c>
      <c r="AK156" s="253">
        <v>0</v>
      </c>
      <c r="AL156" s="253">
        <v>0</v>
      </c>
      <c r="AM156" s="253">
        <v>0</v>
      </c>
      <c r="AN156" s="253">
        <v>0</v>
      </c>
      <c r="AO156" s="253">
        <v>0</v>
      </c>
      <c r="AP156" s="526">
        <v>0</v>
      </c>
      <c r="AQ156" s="655">
        <f t="shared" si="169"/>
        <v>0</v>
      </c>
      <c r="AR156" s="253">
        <v>0</v>
      </c>
      <c r="AS156" s="253">
        <v>0</v>
      </c>
      <c r="AT156" s="253">
        <v>0</v>
      </c>
      <c r="AU156" s="253">
        <v>0</v>
      </c>
      <c r="AV156" s="253">
        <v>0</v>
      </c>
      <c r="AW156" s="253">
        <v>0</v>
      </c>
      <c r="AX156" s="253">
        <v>0</v>
      </c>
      <c r="AY156" s="253">
        <v>0</v>
      </c>
      <c r="AZ156" s="253">
        <v>0</v>
      </c>
      <c r="BA156" s="253">
        <v>0</v>
      </c>
      <c r="BB156" s="526">
        <v>0</v>
      </c>
      <c r="BC156" s="895">
        <v>0</v>
      </c>
      <c r="BD156" s="655">
        <f t="shared" si="170"/>
        <v>0</v>
      </c>
      <c r="BE156" s="658">
        <f t="shared" si="171"/>
        <v>0</v>
      </c>
      <c r="BF156" s="658">
        <f t="shared" si="172"/>
        <v>0</v>
      </c>
      <c r="BG156" s="658">
        <f t="shared" si="173"/>
        <v>0</v>
      </c>
      <c r="BH156" s="658">
        <f t="shared" si="174"/>
        <v>0</v>
      </c>
      <c r="BI156" s="658">
        <f t="shared" si="175"/>
        <v>0</v>
      </c>
      <c r="BJ156" s="658">
        <f t="shared" si="176"/>
        <v>0</v>
      </c>
      <c r="BK156" s="658">
        <f t="shared" si="177"/>
        <v>0</v>
      </c>
      <c r="BL156" s="658">
        <f t="shared" si="178"/>
        <v>0</v>
      </c>
      <c r="BM156" s="658">
        <f t="shared" si="179"/>
        <v>0</v>
      </c>
      <c r="BN156" s="658">
        <f t="shared" si="180"/>
        <v>0</v>
      </c>
      <c r="BO156" s="659">
        <f t="shared" si="181"/>
        <v>0</v>
      </c>
    </row>
    <row r="157" spans="1:67" x14ac:dyDescent="0.25">
      <c r="A157" s="1524"/>
      <c r="B157" s="514" t="s">
        <v>1152</v>
      </c>
      <c r="C157" s="524" t="s">
        <v>830</v>
      </c>
      <c r="D157" s="653">
        <v>0</v>
      </c>
      <c r="E157" s="653">
        <v>0</v>
      </c>
      <c r="F157" s="973" t="str">
        <f t="shared" si="1"/>
        <v/>
      </c>
      <c r="G157" s="655">
        <f t="shared" si="166"/>
        <v>0</v>
      </c>
      <c r="H157" s="253">
        <v>0</v>
      </c>
      <c r="I157" s="253">
        <v>0</v>
      </c>
      <c r="J157" s="253">
        <v>0</v>
      </c>
      <c r="K157" s="253">
        <v>0</v>
      </c>
      <c r="L157" s="253">
        <v>0</v>
      </c>
      <c r="M157" s="253">
        <v>0</v>
      </c>
      <c r="N157" s="253">
        <v>0</v>
      </c>
      <c r="O157" s="253">
        <v>0</v>
      </c>
      <c r="P157" s="253">
        <v>0</v>
      </c>
      <c r="Q157" s="253">
        <v>0</v>
      </c>
      <c r="R157" s="526">
        <v>0</v>
      </c>
      <c r="S157" s="655">
        <f t="shared" si="167"/>
        <v>0</v>
      </c>
      <c r="T157" s="253">
        <v>0</v>
      </c>
      <c r="U157" s="253">
        <v>0</v>
      </c>
      <c r="V157" s="253">
        <v>0</v>
      </c>
      <c r="W157" s="253">
        <v>0</v>
      </c>
      <c r="X157" s="253">
        <v>0</v>
      </c>
      <c r="Y157" s="253">
        <v>0</v>
      </c>
      <c r="Z157" s="253">
        <v>0</v>
      </c>
      <c r="AA157" s="253">
        <v>0</v>
      </c>
      <c r="AB157" s="253">
        <v>0</v>
      </c>
      <c r="AC157" s="253">
        <v>0</v>
      </c>
      <c r="AD157" s="526">
        <v>0</v>
      </c>
      <c r="AE157" s="655">
        <f t="shared" si="168"/>
        <v>0</v>
      </c>
      <c r="AF157" s="253">
        <v>0</v>
      </c>
      <c r="AG157" s="253">
        <v>0</v>
      </c>
      <c r="AH157" s="253">
        <v>0</v>
      </c>
      <c r="AI157" s="253">
        <v>0</v>
      </c>
      <c r="AJ157" s="253">
        <v>0</v>
      </c>
      <c r="AK157" s="253">
        <v>0</v>
      </c>
      <c r="AL157" s="253">
        <v>0</v>
      </c>
      <c r="AM157" s="253">
        <v>0</v>
      </c>
      <c r="AN157" s="253">
        <v>0</v>
      </c>
      <c r="AO157" s="253">
        <v>0</v>
      </c>
      <c r="AP157" s="526">
        <v>0</v>
      </c>
      <c r="AQ157" s="655">
        <f t="shared" si="169"/>
        <v>0</v>
      </c>
      <c r="AR157" s="253">
        <v>0</v>
      </c>
      <c r="AS157" s="253">
        <v>0</v>
      </c>
      <c r="AT157" s="253">
        <v>0</v>
      </c>
      <c r="AU157" s="253">
        <v>0</v>
      </c>
      <c r="AV157" s="253">
        <v>0</v>
      </c>
      <c r="AW157" s="253">
        <v>0</v>
      </c>
      <c r="AX157" s="253">
        <v>0</v>
      </c>
      <c r="AY157" s="253">
        <v>0</v>
      </c>
      <c r="AZ157" s="253">
        <v>0</v>
      </c>
      <c r="BA157" s="253">
        <v>0</v>
      </c>
      <c r="BB157" s="526">
        <v>0</v>
      </c>
      <c r="BC157" s="895">
        <v>0</v>
      </c>
      <c r="BD157" s="655">
        <f t="shared" si="170"/>
        <v>0</v>
      </c>
      <c r="BE157" s="658">
        <f t="shared" si="171"/>
        <v>0</v>
      </c>
      <c r="BF157" s="658">
        <f t="shared" si="172"/>
        <v>0</v>
      </c>
      <c r="BG157" s="658">
        <f t="shared" si="173"/>
        <v>0</v>
      </c>
      <c r="BH157" s="658">
        <f t="shared" si="174"/>
        <v>0</v>
      </c>
      <c r="BI157" s="658">
        <f t="shared" si="175"/>
        <v>0</v>
      </c>
      <c r="BJ157" s="658">
        <f t="shared" si="176"/>
        <v>0</v>
      </c>
      <c r="BK157" s="658">
        <f t="shared" si="177"/>
        <v>0</v>
      </c>
      <c r="BL157" s="658">
        <f t="shared" si="178"/>
        <v>0</v>
      </c>
      <c r="BM157" s="658">
        <f t="shared" si="179"/>
        <v>0</v>
      </c>
      <c r="BN157" s="658">
        <f t="shared" si="180"/>
        <v>0</v>
      </c>
      <c r="BO157" s="659">
        <f t="shared" si="181"/>
        <v>0</v>
      </c>
    </row>
    <row r="158" spans="1:67" ht="15.75" thickBot="1" x14ac:dyDescent="0.3">
      <c r="A158" s="1541"/>
      <c r="B158" s="660" t="s">
        <v>1153</v>
      </c>
      <c r="C158" s="661" t="s">
        <v>36</v>
      </c>
      <c r="D158" s="662">
        <f>SUM(D154:D157)</f>
        <v>15</v>
      </c>
      <c r="E158" s="662">
        <f>SUM(E154:E157)</f>
        <v>12</v>
      </c>
      <c r="F158" s="974">
        <f t="shared" si="1"/>
        <v>0.8</v>
      </c>
      <c r="G158" s="689">
        <f t="shared" si="166"/>
        <v>12236.910000000002</v>
      </c>
      <c r="H158" s="663">
        <f>SUM(H154:H157)</f>
        <v>10541.360000000002</v>
      </c>
      <c r="I158" s="663">
        <f t="shared" ref="I158:R158" si="194">SUM(I154:I157)</f>
        <v>520.90999999999985</v>
      </c>
      <c r="J158" s="663">
        <f t="shared" si="194"/>
        <v>880.42000000000007</v>
      </c>
      <c r="K158" s="663">
        <f t="shared" si="194"/>
        <v>99.210000000000008</v>
      </c>
      <c r="L158" s="663">
        <f t="shared" si="194"/>
        <v>0</v>
      </c>
      <c r="M158" s="663">
        <f t="shared" si="194"/>
        <v>195.01000000000005</v>
      </c>
      <c r="N158" s="663">
        <f t="shared" si="194"/>
        <v>0</v>
      </c>
      <c r="O158" s="663">
        <f t="shared" si="194"/>
        <v>0</v>
      </c>
      <c r="P158" s="663">
        <f t="shared" si="194"/>
        <v>0</v>
      </c>
      <c r="Q158" s="663">
        <f t="shared" si="194"/>
        <v>0</v>
      </c>
      <c r="R158" s="891">
        <f t="shared" si="194"/>
        <v>0</v>
      </c>
      <c r="S158" s="689">
        <f t="shared" si="167"/>
        <v>12710.78</v>
      </c>
      <c r="T158" s="663">
        <f t="shared" ref="T158:AD158" si="195">SUM(T154:T157)</f>
        <v>10992.29</v>
      </c>
      <c r="U158" s="663">
        <f t="shared" si="195"/>
        <v>914.76</v>
      </c>
      <c r="V158" s="663">
        <f t="shared" si="195"/>
        <v>660.86000000000013</v>
      </c>
      <c r="W158" s="663">
        <f t="shared" si="195"/>
        <v>57.959999999999994</v>
      </c>
      <c r="X158" s="663">
        <f t="shared" si="195"/>
        <v>0</v>
      </c>
      <c r="Y158" s="663">
        <f t="shared" si="195"/>
        <v>84.91</v>
      </c>
      <c r="Z158" s="663">
        <f t="shared" si="195"/>
        <v>0</v>
      </c>
      <c r="AA158" s="663">
        <f t="shared" si="195"/>
        <v>0</v>
      </c>
      <c r="AB158" s="663">
        <f>SUM(AB154:AB157)</f>
        <v>0</v>
      </c>
      <c r="AC158" s="663">
        <f t="shared" si="195"/>
        <v>0</v>
      </c>
      <c r="AD158" s="891">
        <f t="shared" si="195"/>
        <v>0</v>
      </c>
      <c r="AE158" s="689">
        <f t="shared" si="168"/>
        <v>11503.860000000004</v>
      </c>
      <c r="AF158" s="663">
        <f t="shared" ref="AF158:AP158" si="196">SUM(AF154:AF157)</f>
        <v>10146.320000000005</v>
      </c>
      <c r="AG158" s="663">
        <f t="shared" si="196"/>
        <v>876.5</v>
      </c>
      <c r="AH158" s="663">
        <f t="shared" si="196"/>
        <v>423.07999999999993</v>
      </c>
      <c r="AI158" s="663">
        <f t="shared" si="196"/>
        <v>57.959999999999994</v>
      </c>
      <c r="AJ158" s="663">
        <f t="shared" si="196"/>
        <v>0</v>
      </c>
      <c r="AK158" s="663">
        <f t="shared" si="196"/>
        <v>0</v>
      </c>
      <c r="AL158" s="663">
        <f t="shared" si="196"/>
        <v>0</v>
      </c>
      <c r="AM158" s="663">
        <f t="shared" si="196"/>
        <v>0</v>
      </c>
      <c r="AN158" s="663">
        <f>SUM(AN154:AN157)</f>
        <v>0</v>
      </c>
      <c r="AO158" s="663">
        <f t="shared" si="196"/>
        <v>0</v>
      </c>
      <c r="AP158" s="891">
        <f t="shared" si="196"/>
        <v>0</v>
      </c>
      <c r="AQ158" s="689">
        <f t="shared" si="169"/>
        <v>9816.549999999992</v>
      </c>
      <c r="AR158" s="663">
        <f t="shared" ref="AR158:BC158" si="197">SUM(AR154:AR157)</f>
        <v>8492.8799999999919</v>
      </c>
      <c r="AS158" s="663">
        <f t="shared" si="197"/>
        <v>720.71</v>
      </c>
      <c r="AT158" s="663">
        <f t="shared" si="197"/>
        <v>373.34</v>
      </c>
      <c r="AU158" s="663">
        <f t="shared" si="197"/>
        <v>134.20999999999998</v>
      </c>
      <c r="AV158" s="663">
        <f t="shared" si="197"/>
        <v>0</v>
      </c>
      <c r="AW158" s="663">
        <f t="shared" si="197"/>
        <v>95.409999999999982</v>
      </c>
      <c r="AX158" s="663">
        <f t="shared" si="197"/>
        <v>0</v>
      </c>
      <c r="AY158" s="663">
        <f t="shared" si="197"/>
        <v>0</v>
      </c>
      <c r="AZ158" s="663">
        <f>SUM(AZ154:AZ157)</f>
        <v>0</v>
      </c>
      <c r="BA158" s="663">
        <f t="shared" si="197"/>
        <v>0</v>
      </c>
      <c r="BB158" s="891">
        <f t="shared" si="197"/>
        <v>0</v>
      </c>
      <c r="BC158" s="664">
        <f t="shared" si="197"/>
        <v>0</v>
      </c>
      <c r="BD158" s="655">
        <f t="shared" si="170"/>
        <v>46268.099999999991</v>
      </c>
      <c r="BE158" s="665">
        <f t="shared" si="171"/>
        <v>40172.85</v>
      </c>
      <c r="BF158" s="665">
        <f t="shared" si="172"/>
        <v>3032.88</v>
      </c>
      <c r="BG158" s="665">
        <f t="shared" si="173"/>
        <v>2337.7000000000003</v>
      </c>
      <c r="BH158" s="665">
        <f t="shared" si="174"/>
        <v>349.34</v>
      </c>
      <c r="BI158" s="665">
        <f t="shared" si="175"/>
        <v>0</v>
      </c>
      <c r="BJ158" s="665">
        <f t="shared" si="176"/>
        <v>375.33000000000004</v>
      </c>
      <c r="BK158" s="665">
        <f t="shared" si="177"/>
        <v>0</v>
      </c>
      <c r="BL158" s="665">
        <f t="shared" si="178"/>
        <v>0</v>
      </c>
      <c r="BM158" s="665">
        <f t="shared" si="179"/>
        <v>0</v>
      </c>
      <c r="BN158" s="665">
        <f t="shared" si="180"/>
        <v>0</v>
      </c>
      <c r="BO158" s="666">
        <f t="shared" si="181"/>
        <v>0</v>
      </c>
    </row>
    <row r="159" spans="1:67" x14ac:dyDescent="0.25">
      <c r="A159" s="1524" t="s">
        <v>1154</v>
      </c>
      <c r="B159" s="514" t="s">
        <v>1155</v>
      </c>
      <c r="C159" s="524" t="s">
        <v>827</v>
      </c>
      <c r="D159" s="653">
        <v>0</v>
      </c>
      <c r="E159" s="653">
        <v>0</v>
      </c>
      <c r="F159" s="973" t="str">
        <f t="shared" si="1"/>
        <v/>
      </c>
      <c r="G159" s="655">
        <f t="shared" si="166"/>
        <v>0</v>
      </c>
      <c r="H159" s="253">
        <v>0</v>
      </c>
      <c r="I159" s="253">
        <v>0</v>
      </c>
      <c r="J159" s="253">
        <v>0</v>
      </c>
      <c r="K159" s="253">
        <v>0</v>
      </c>
      <c r="L159" s="253">
        <v>0</v>
      </c>
      <c r="M159" s="253">
        <v>0</v>
      </c>
      <c r="N159" s="253">
        <v>0</v>
      </c>
      <c r="O159" s="253">
        <v>0</v>
      </c>
      <c r="P159" s="253">
        <v>0</v>
      </c>
      <c r="Q159" s="253">
        <v>0</v>
      </c>
      <c r="R159" s="526">
        <v>0</v>
      </c>
      <c r="S159" s="655">
        <f t="shared" si="167"/>
        <v>0</v>
      </c>
      <c r="T159" s="253">
        <v>0</v>
      </c>
      <c r="U159" s="253">
        <v>0</v>
      </c>
      <c r="V159" s="253">
        <v>0</v>
      </c>
      <c r="W159" s="253">
        <v>0</v>
      </c>
      <c r="X159" s="253">
        <v>0</v>
      </c>
      <c r="Y159" s="253">
        <v>0</v>
      </c>
      <c r="Z159" s="253">
        <v>0</v>
      </c>
      <c r="AA159" s="253">
        <v>0</v>
      </c>
      <c r="AB159" s="253">
        <v>0</v>
      </c>
      <c r="AC159" s="253">
        <v>0</v>
      </c>
      <c r="AD159" s="526">
        <v>0</v>
      </c>
      <c r="AE159" s="655">
        <f t="shared" si="168"/>
        <v>0</v>
      </c>
      <c r="AF159" s="253">
        <v>0</v>
      </c>
      <c r="AG159" s="253">
        <v>0</v>
      </c>
      <c r="AH159" s="253">
        <v>0</v>
      </c>
      <c r="AI159" s="253">
        <v>0</v>
      </c>
      <c r="AJ159" s="253">
        <v>0</v>
      </c>
      <c r="AK159" s="253">
        <v>0</v>
      </c>
      <c r="AL159" s="253">
        <v>0</v>
      </c>
      <c r="AM159" s="253">
        <v>0</v>
      </c>
      <c r="AN159" s="253">
        <v>0</v>
      </c>
      <c r="AO159" s="253">
        <v>0</v>
      </c>
      <c r="AP159" s="526">
        <v>0</v>
      </c>
      <c r="AQ159" s="655">
        <f t="shared" si="169"/>
        <v>0</v>
      </c>
      <c r="AR159" s="253">
        <v>0</v>
      </c>
      <c r="AS159" s="253">
        <v>0</v>
      </c>
      <c r="AT159" s="253">
        <v>0</v>
      </c>
      <c r="AU159" s="253">
        <v>0</v>
      </c>
      <c r="AV159" s="253">
        <v>0</v>
      </c>
      <c r="AW159" s="253">
        <v>0</v>
      </c>
      <c r="AX159" s="253">
        <v>0</v>
      </c>
      <c r="AY159" s="253">
        <v>0</v>
      </c>
      <c r="AZ159" s="253">
        <v>0</v>
      </c>
      <c r="BA159" s="253">
        <v>0</v>
      </c>
      <c r="BB159" s="526">
        <v>0</v>
      </c>
      <c r="BC159" s="895">
        <v>0</v>
      </c>
      <c r="BD159" s="690">
        <f t="shared" si="170"/>
        <v>0</v>
      </c>
      <c r="BE159" s="656">
        <f t="shared" si="171"/>
        <v>0</v>
      </c>
      <c r="BF159" s="656">
        <f t="shared" si="172"/>
        <v>0</v>
      </c>
      <c r="BG159" s="656">
        <f t="shared" si="173"/>
        <v>0</v>
      </c>
      <c r="BH159" s="656">
        <f t="shared" si="174"/>
        <v>0</v>
      </c>
      <c r="BI159" s="656">
        <f t="shared" si="175"/>
        <v>0</v>
      </c>
      <c r="BJ159" s="656">
        <f t="shared" si="176"/>
        <v>0</v>
      </c>
      <c r="BK159" s="656">
        <f t="shared" si="177"/>
        <v>0</v>
      </c>
      <c r="BL159" s="656">
        <f t="shared" si="178"/>
        <v>0</v>
      </c>
      <c r="BM159" s="656">
        <f t="shared" si="179"/>
        <v>0</v>
      </c>
      <c r="BN159" s="656">
        <f t="shared" si="180"/>
        <v>0</v>
      </c>
      <c r="BO159" s="657">
        <f t="shared" si="181"/>
        <v>0</v>
      </c>
    </row>
    <row r="160" spans="1:67" x14ac:dyDescent="0.25">
      <c r="A160" s="1524"/>
      <c r="B160" s="514" t="s">
        <v>1156</v>
      </c>
      <c r="C160" s="524" t="s">
        <v>828</v>
      </c>
      <c r="D160" s="653">
        <v>0</v>
      </c>
      <c r="E160" s="653">
        <v>0</v>
      </c>
      <c r="F160" s="973" t="str">
        <f t="shared" si="1"/>
        <v/>
      </c>
      <c r="G160" s="655">
        <f t="shared" si="166"/>
        <v>0</v>
      </c>
      <c r="H160" s="253">
        <v>0</v>
      </c>
      <c r="I160" s="253">
        <v>0</v>
      </c>
      <c r="J160" s="253">
        <v>0</v>
      </c>
      <c r="K160" s="253">
        <v>0</v>
      </c>
      <c r="L160" s="253">
        <v>0</v>
      </c>
      <c r="M160" s="253">
        <v>0</v>
      </c>
      <c r="N160" s="253">
        <v>0</v>
      </c>
      <c r="O160" s="253">
        <v>0</v>
      </c>
      <c r="P160" s="253">
        <v>0</v>
      </c>
      <c r="Q160" s="253">
        <v>0</v>
      </c>
      <c r="R160" s="526">
        <v>0</v>
      </c>
      <c r="S160" s="655">
        <f t="shared" si="167"/>
        <v>0</v>
      </c>
      <c r="T160" s="253">
        <v>0</v>
      </c>
      <c r="U160" s="253">
        <v>0</v>
      </c>
      <c r="V160" s="253">
        <v>0</v>
      </c>
      <c r="W160" s="253">
        <v>0</v>
      </c>
      <c r="X160" s="253">
        <v>0</v>
      </c>
      <c r="Y160" s="253">
        <v>0</v>
      </c>
      <c r="Z160" s="253">
        <v>0</v>
      </c>
      <c r="AA160" s="253">
        <v>0</v>
      </c>
      <c r="AB160" s="253">
        <v>0</v>
      </c>
      <c r="AC160" s="253">
        <v>0</v>
      </c>
      <c r="AD160" s="526">
        <v>0</v>
      </c>
      <c r="AE160" s="655">
        <f t="shared" si="168"/>
        <v>0</v>
      </c>
      <c r="AF160" s="253">
        <v>0</v>
      </c>
      <c r="AG160" s="253">
        <v>0</v>
      </c>
      <c r="AH160" s="253">
        <v>0</v>
      </c>
      <c r="AI160" s="253">
        <v>0</v>
      </c>
      <c r="AJ160" s="253">
        <v>0</v>
      </c>
      <c r="AK160" s="253">
        <v>0</v>
      </c>
      <c r="AL160" s="253">
        <v>0</v>
      </c>
      <c r="AM160" s="253">
        <v>0</v>
      </c>
      <c r="AN160" s="253">
        <v>0</v>
      </c>
      <c r="AO160" s="253">
        <v>0</v>
      </c>
      <c r="AP160" s="526">
        <v>0</v>
      </c>
      <c r="AQ160" s="655">
        <f t="shared" si="169"/>
        <v>0</v>
      </c>
      <c r="AR160" s="253">
        <v>0</v>
      </c>
      <c r="AS160" s="253">
        <v>0</v>
      </c>
      <c r="AT160" s="253">
        <v>0</v>
      </c>
      <c r="AU160" s="253">
        <v>0</v>
      </c>
      <c r="AV160" s="253">
        <v>0</v>
      </c>
      <c r="AW160" s="253">
        <v>0</v>
      </c>
      <c r="AX160" s="253">
        <v>0</v>
      </c>
      <c r="AY160" s="253">
        <v>0</v>
      </c>
      <c r="AZ160" s="253">
        <v>0</v>
      </c>
      <c r="BA160" s="253">
        <v>0</v>
      </c>
      <c r="BB160" s="526">
        <v>0</v>
      </c>
      <c r="BC160" s="895">
        <v>0</v>
      </c>
      <c r="BD160" s="655">
        <f t="shared" si="170"/>
        <v>0</v>
      </c>
      <c r="BE160" s="658">
        <f t="shared" si="171"/>
        <v>0</v>
      </c>
      <c r="BF160" s="658">
        <f t="shared" si="172"/>
        <v>0</v>
      </c>
      <c r="BG160" s="658">
        <f t="shared" si="173"/>
        <v>0</v>
      </c>
      <c r="BH160" s="658">
        <f t="shared" si="174"/>
        <v>0</v>
      </c>
      <c r="BI160" s="658">
        <f t="shared" si="175"/>
        <v>0</v>
      </c>
      <c r="BJ160" s="658">
        <f t="shared" si="176"/>
        <v>0</v>
      </c>
      <c r="BK160" s="658">
        <f t="shared" si="177"/>
        <v>0</v>
      </c>
      <c r="BL160" s="658">
        <f t="shared" si="178"/>
        <v>0</v>
      </c>
      <c r="BM160" s="658">
        <f t="shared" si="179"/>
        <v>0</v>
      </c>
      <c r="BN160" s="658">
        <f t="shared" si="180"/>
        <v>0</v>
      </c>
      <c r="BO160" s="659">
        <f t="shared" si="181"/>
        <v>0</v>
      </c>
    </row>
    <row r="161" spans="1:68" x14ac:dyDescent="0.25">
      <c r="A161" s="1524"/>
      <c r="B161" s="514" t="s">
        <v>1157</v>
      </c>
      <c r="C161" s="524" t="s">
        <v>829</v>
      </c>
      <c r="D161" s="653">
        <v>0</v>
      </c>
      <c r="E161" s="653">
        <v>0</v>
      </c>
      <c r="F161" s="973" t="str">
        <f t="shared" si="1"/>
        <v/>
      </c>
      <c r="G161" s="655">
        <f t="shared" si="166"/>
        <v>0</v>
      </c>
      <c r="H161" s="253">
        <v>0</v>
      </c>
      <c r="I161" s="253">
        <v>0</v>
      </c>
      <c r="J161" s="253">
        <v>0</v>
      </c>
      <c r="K161" s="253">
        <v>0</v>
      </c>
      <c r="L161" s="253">
        <v>0</v>
      </c>
      <c r="M161" s="253">
        <v>0</v>
      </c>
      <c r="N161" s="253">
        <v>0</v>
      </c>
      <c r="O161" s="253">
        <v>0</v>
      </c>
      <c r="P161" s="253">
        <v>0</v>
      </c>
      <c r="Q161" s="253">
        <v>0</v>
      </c>
      <c r="R161" s="526">
        <v>0</v>
      </c>
      <c r="S161" s="655">
        <f t="shared" si="167"/>
        <v>0</v>
      </c>
      <c r="T161" s="253">
        <v>0</v>
      </c>
      <c r="U161" s="253">
        <v>0</v>
      </c>
      <c r="V161" s="253">
        <v>0</v>
      </c>
      <c r="W161" s="253">
        <v>0</v>
      </c>
      <c r="X161" s="253">
        <v>0</v>
      </c>
      <c r="Y161" s="253">
        <v>0</v>
      </c>
      <c r="Z161" s="253">
        <v>0</v>
      </c>
      <c r="AA161" s="253">
        <v>0</v>
      </c>
      <c r="AB161" s="253">
        <v>0</v>
      </c>
      <c r="AC161" s="253">
        <v>0</v>
      </c>
      <c r="AD161" s="526">
        <v>0</v>
      </c>
      <c r="AE161" s="655">
        <f t="shared" si="168"/>
        <v>0</v>
      </c>
      <c r="AF161" s="253">
        <v>0</v>
      </c>
      <c r="AG161" s="253">
        <v>0</v>
      </c>
      <c r="AH161" s="253">
        <v>0</v>
      </c>
      <c r="AI161" s="253">
        <v>0</v>
      </c>
      <c r="AJ161" s="253">
        <v>0</v>
      </c>
      <c r="AK161" s="253">
        <v>0</v>
      </c>
      <c r="AL161" s="253">
        <v>0</v>
      </c>
      <c r="AM161" s="253">
        <v>0</v>
      </c>
      <c r="AN161" s="253">
        <v>0</v>
      </c>
      <c r="AO161" s="253">
        <v>0</v>
      </c>
      <c r="AP161" s="526">
        <v>0</v>
      </c>
      <c r="AQ161" s="655">
        <f t="shared" si="169"/>
        <v>0</v>
      </c>
      <c r="AR161" s="253">
        <v>0</v>
      </c>
      <c r="AS161" s="253">
        <v>0</v>
      </c>
      <c r="AT161" s="253">
        <v>0</v>
      </c>
      <c r="AU161" s="253">
        <v>0</v>
      </c>
      <c r="AV161" s="253">
        <v>0</v>
      </c>
      <c r="AW161" s="253">
        <v>0</v>
      </c>
      <c r="AX161" s="253">
        <v>0</v>
      </c>
      <c r="AY161" s="253">
        <v>0</v>
      </c>
      <c r="AZ161" s="253">
        <v>0</v>
      </c>
      <c r="BA161" s="253">
        <v>0</v>
      </c>
      <c r="BB161" s="526">
        <v>0</v>
      </c>
      <c r="BC161" s="895">
        <v>0</v>
      </c>
      <c r="BD161" s="655">
        <f t="shared" si="170"/>
        <v>0</v>
      </c>
      <c r="BE161" s="658">
        <f t="shared" si="171"/>
        <v>0</v>
      </c>
      <c r="BF161" s="658">
        <f t="shared" si="172"/>
        <v>0</v>
      </c>
      <c r="BG161" s="658">
        <f t="shared" si="173"/>
        <v>0</v>
      </c>
      <c r="BH161" s="658">
        <f t="shared" si="174"/>
        <v>0</v>
      </c>
      <c r="BI161" s="658">
        <f t="shared" si="175"/>
        <v>0</v>
      </c>
      <c r="BJ161" s="658">
        <f t="shared" si="176"/>
        <v>0</v>
      </c>
      <c r="BK161" s="658">
        <f t="shared" si="177"/>
        <v>0</v>
      </c>
      <c r="BL161" s="658">
        <f t="shared" si="178"/>
        <v>0</v>
      </c>
      <c r="BM161" s="658">
        <f t="shared" si="179"/>
        <v>0</v>
      </c>
      <c r="BN161" s="658">
        <f t="shared" si="180"/>
        <v>0</v>
      </c>
      <c r="BO161" s="659">
        <f t="shared" si="181"/>
        <v>0</v>
      </c>
    </row>
    <row r="162" spans="1:68" x14ac:dyDescent="0.25">
      <c r="A162" s="1524"/>
      <c r="B162" s="514" t="s">
        <v>1158</v>
      </c>
      <c r="C162" s="524" t="s">
        <v>830</v>
      </c>
      <c r="D162" s="653">
        <v>0</v>
      </c>
      <c r="E162" s="653">
        <v>0</v>
      </c>
      <c r="F162" s="973" t="str">
        <f t="shared" si="1"/>
        <v/>
      </c>
      <c r="G162" s="655">
        <f t="shared" si="166"/>
        <v>0</v>
      </c>
      <c r="H162" s="253">
        <v>0</v>
      </c>
      <c r="I162" s="253">
        <v>0</v>
      </c>
      <c r="J162" s="253">
        <v>0</v>
      </c>
      <c r="K162" s="253">
        <v>0</v>
      </c>
      <c r="L162" s="253">
        <v>0</v>
      </c>
      <c r="M162" s="253">
        <v>0</v>
      </c>
      <c r="N162" s="253">
        <v>0</v>
      </c>
      <c r="O162" s="253">
        <v>0</v>
      </c>
      <c r="P162" s="253">
        <v>0</v>
      </c>
      <c r="Q162" s="253">
        <v>0</v>
      </c>
      <c r="R162" s="526">
        <v>0</v>
      </c>
      <c r="S162" s="655">
        <f t="shared" si="167"/>
        <v>0</v>
      </c>
      <c r="T162" s="253">
        <v>0</v>
      </c>
      <c r="U162" s="253">
        <v>0</v>
      </c>
      <c r="V162" s="253">
        <v>0</v>
      </c>
      <c r="W162" s="253">
        <v>0</v>
      </c>
      <c r="X162" s="253">
        <v>0</v>
      </c>
      <c r="Y162" s="253">
        <v>0</v>
      </c>
      <c r="Z162" s="253">
        <v>0</v>
      </c>
      <c r="AA162" s="253">
        <v>0</v>
      </c>
      <c r="AB162" s="253">
        <v>0</v>
      </c>
      <c r="AC162" s="253">
        <v>0</v>
      </c>
      <c r="AD162" s="526">
        <v>0</v>
      </c>
      <c r="AE162" s="655">
        <f t="shared" si="168"/>
        <v>0</v>
      </c>
      <c r="AF162" s="253">
        <v>0</v>
      </c>
      <c r="AG162" s="253">
        <v>0</v>
      </c>
      <c r="AH162" s="253">
        <v>0</v>
      </c>
      <c r="AI162" s="253">
        <v>0</v>
      </c>
      <c r="AJ162" s="253">
        <v>0</v>
      </c>
      <c r="AK162" s="253">
        <v>0</v>
      </c>
      <c r="AL162" s="253">
        <v>0</v>
      </c>
      <c r="AM162" s="253">
        <v>0</v>
      </c>
      <c r="AN162" s="253">
        <v>0</v>
      </c>
      <c r="AO162" s="253">
        <v>0</v>
      </c>
      <c r="AP162" s="526">
        <v>0</v>
      </c>
      <c r="AQ162" s="655">
        <f t="shared" si="169"/>
        <v>0</v>
      </c>
      <c r="AR162" s="253">
        <v>0</v>
      </c>
      <c r="AS162" s="253">
        <v>0</v>
      </c>
      <c r="AT162" s="253">
        <v>0</v>
      </c>
      <c r="AU162" s="253">
        <v>0</v>
      </c>
      <c r="AV162" s="253">
        <v>0</v>
      </c>
      <c r="AW162" s="253">
        <v>0</v>
      </c>
      <c r="AX162" s="253">
        <v>0</v>
      </c>
      <c r="AY162" s="253">
        <v>0</v>
      </c>
      <c r="AZ162" s="253">
        <v>0</v>
      </c>
      <c r="BA162" s="253">
        <v>0</v>
      </c>
      <c r="BB162" s="526">
        <v>0</v>
      </c>
      <c r="BC162" s="895">
        <v>0</v>
      </c>
      <c r="BD162" s="655">
        <f t="shared" si="170"/>
        <v>0</v>
      </c>
      <c r="BE162" s="658">
        <f t="shared" si="171"/>
        <v>0</v>
      </c>
      <c r="BF162" s="658">
        <f t="shared" si="172"/>
        <v>0</v>
      </c>
      <c r="BG162" s="658">
        <f t="shared" si="173"/>
        <v>0</v>
      </c>
      <c r="BH162" s="658">
        <f t="shared" si="174"/>
        <v>0</v>
      </c>
      <c r="BI162" s="658">
        <f t="shared" si="175"/>
        <v>0</v>
      </c>
      <c r="BJ162" s="658">
        <f t="shared" si="176"/>
        <v>0</v>
      </c>
      <c r="BK162" s="658">
        <f t="shared" si="177"/>
        <v>0</v>
      </c>
      <c r="BL162" s="658">
        <f t="shared" si="178"/>
        <v>0</v>
      </c>
      <c r="BM162" s="658">
        <f t="shared" si="179"/>
        <v>0</v>
      </c>
      <c r="BN162" s="658">
        <f t="shared" si="180"/>
        <v>0</v>
      </c>
      <c r="BO162" s="659">
        <f t="shared" si="181"/>
        <v>0</v>
      </c>
    </row>
    <row r="163" spans="1:68" ht="15.75" thickBot="1" x14ac:dyDescent="0.3">
      <c r="A163" s="1541"/>
      <c r="B163" s="660" t="s">
        <v>1159</v>
      </c>
      <c r="C163" s="661" t="s">
        <v>36</v>
      </c>
      <c r="D163" s="662">
        <f>SUM(D159:D162)</f>
        <v>0</v>
      </c>
      <c r="E163" s="662">
        <f>SUM(E159:E162)</f>
        <v>0</v>
      </c>
      <c r="F163" s="974" t="str">
        <f t="shared" si="1"/>
        <v/>
      </c>
      <c r="G163" s="689">
        <f t="shared" si="166"/>
        <v>0</v>
      </c>
      <c r="H163" s="663">
        <f>SUM(H159:H162)</f>
        <v>0</v>
      </c>
      <c r="I163" s="663">
        <f t="shared" ref="I163:R163" si="198">SUM(I159:I162)</f>
        <v>0</v>
      </c>
      <c r="J163" s="663">
        <f t="shared" si="198"/>
        <v>0</v>
      </c>
      <c r="K163" s="663">
        <f t="shared" si="198"/>
        <v>0</v>
      </c>
      <c r="L163" s="663">
        <f t="shared" si="198"/>
        <v>0</v>
      </c>
      <c r="M163" s="663">
        <f t="shared" si="198"/>
        <v>0</v>
      </c>
      <c r="N163" s="663">
        <f t="shared" si="198"/>
        <v>0</v>
      </c>
      <c r="O163" s="663">
        <f t="shared" si="198"/>
        <v>0</v>
      </c>
      <c r="P163" s="663">
        <f t="shared" si="198"/>
        <v>0</v>
      </c>
      <c r="Q163" s="663">
        <f t="shared" si="198"/>
        <v>0</v>
      </c>
      <c r="R163" s="891">
        <f t="shared" si="198"/>
        <v>0</v>
      </c>
      <c r="S163" s="689">
        <f t="shared" si="167"/>
        <v>0</v>
      </c>
      <c r="T163" s="663">
        <f t="shared" ref="T163:AD163" si="199">SUM(T159:T162)</f>
        <v>0</v>
      </c>
      <c r="U163" s="663">
        <f t="shared" si="199"/>
        <v>0</v>
      </c>
      <c r="V163" s="663">
        <f t="shared" si="199"/>
        <v>0</v>
      </c>
      <c r="W163" s="663">
        <f t="shared" si="199"/>
        <v>0</v>
      </c>
      <c r="X163" s="663">
        <f t="shared" si="199"/>
        <v>0</v>
      </c>
      <c r="Y163" s="663">
        <f t="shared" si="199"/>
        <v>0</v>
      </c>
      <c r="Z163" s="663">
        <f t="shared" si="199"/>
        <v>0</v>
      </c>
      <c r="AA163" s="663">
        <f t="shared" si="199"/>
        <v>0</v>
      </c>
      <c r="AB163" s="663">
        <f>SUM(AB159:AB162)</f>
        <v>0</v>
      </c>
      <c r="AC163" s="663">
        <f t="shared" si="199"/>
        <v>0</v>
      </c>
      <c r="AD163" s="891">
        <f t="shared" si="199"/>
        <v>0</v>
      </c>
      <c r="AE163" s="689">
        <f t="shared" si="168"/>
        <v>0</v>
      </c>
      <c r="AF163" s="663">
        <f t="shared" ref="AF163:AP163" si="200">SUM(AF159:AF162)</f>
        <v>0</v>
      </c>
      <c r="AG163" s="663">
        <f t="shared" si="200"/>
        <v>0</v>
      </c>
      <c r="AH163" s="663">
        <f t="shared" si="200"/>
        <v>0</v>
      </c>
      <c r="AI163" s="663">
        <f t="shared" si="200"/>
        <v>0</v>
      </c>
      <c r="AJ163" s="663">
        <f t="shared" si="200"/>
        <v>0</v>
      </c>
      <c r="AK163" s="663">
        <f t="shared" si="200"/>
        <v>0</v>
      </c>
      <c r="AL163" s="663">
        <f t="shared" si="200"/>
        <v>0</v>
      </c>
      <c r="AM163" s="663">
        <f t="shared" si="200"/>
        <v>0</v>
      </c>
      <c r="AN163" s="663">
        <f>SUM(AN159:AN162)</f>
        <v>0</v>
      </c>
      <c r="AO163" s="663">
        <f t="shared" si="200"/>
        <v>0</v>
      </c>
      <c r="AP163" s="891">
        <f t="shared" si="200"/>
        <v>0</v>
      </c>
      <c r="AQ163" s="689">
        <f t="shared" si="169"/>
        <v>0</v>
      </c>
      <c r="AR163" s="663">
        <f t="shared" ref="AR163:BC163" si="201">SUM(AR159:AR162)</f>
        <v>0</v>
      </c>
      <c r="AS163" s="663">
        <f t="shared" si="201"/>
        <v>0</v>
      </c>
      <c r="AT163" s="663">
        <f t="shared" si="201"/>
        <v>0</v>
      </c>
      <c r="AU163" s="663">
        <f t="shared" si="201"/>
        <v>0</v>
      </c>
      <c r="AV163" s="663">
        <f t="shared" si="201"/>
        <v>0</v>
      </c>
      <c r="AW163" s="663">
        <f t="shared" si="201"/>
        <v>0</v>
      </c>
      <c r="AX163" s="663">
        <f t="shared" si="201"/>
        <v>0</v>
      </c>
      <c r="AY163" s="663">
        <f t="shared" si="201"/>
        <v>0</v>
      </c>
      <c r="AZ163" s="663">
        <f>SUM(AZ159:AZ162)</f>
        <v>0</v>
      </c>
      <c r="BA163" s="663">
        <f t="shared" si="201"/>
        <v>0</v>
      </c>
      <c r="BB163" s="891">
        <f t="shared" si="201"/>
        <v>0</v>
      </c>
      <c r="BC163" s="664">
        <f t="shared" si="201"/>
        <v>0</v>
      </c>
      <c r="BD163" s="655">
        <f t="shared" si="170"/>
        <v>0</v>
      </c>
      <c r="BE163" s="665">
        <f t="shared" si="171"/>
        <v>0</v>
      </c>
      <c r="BF163" s="665">
        <f t="shared" si="172"/>
        <v>0</v>
      </c>
      <c r="BG163" s="665">
        <f t="shared" si="173"/>
        <v>0</v>
      </c>
      <c r="BH163" s="665">
        <f t="shared" si="174"/>
        <v>0</v>
      </c>
      <c r="BI163" s="665">
        <f t="shared" si="175"/>
        <v>0</v>
      </c>
      <c r="BJ163" s="665">
        <f t="shared" si="176"/>
        <v>0</v>
      </c>
      <c r="BK163" s="665">
        <f t="shared" si="177"/>
        <v>0</v>
      </c>
      <c r="BL163" s="665">
        <f t="shared" si="178"/>
        <v>0</v>
      </c>
      <c r="BM163" s="665">
        <f t="shared" si="179"/>
        <v>0</v>
      </c>
      <c r="BN163" s="665">
        <f t="shared" si="180"/>
        <v>0</v>
      </c>
      <c r="BO163" s="666">
        <f t="shared" si="181"/>
        <v>0</v>
      </c>
    </row>
    <row r="164" spans="1:68" x14ac:dyDescent="0.25">
      <c r="A164" s="1524" t="s">
        <v>830</v>
      </c>
      <c r="B164" s="514" t="s">
        <v>1160</v>
      </c>
      <c r="C164" s="524" t="s">
        <v>827</v>
      </c>
      <c r="D164" s="653">
        <v>13379</v>
      </c>
      <c r="E164" s="653">
        <v>5013</v>
      </c>
      <c r="F164" s="973">
        <f t="shared" si="1"/>
        <v>0.37469168099260036</v>
      </c>
      <c r="G164" s="655">
        <f t="shared" si="166"/>
        <v>1131503.0899999882</v>
      </c>
      <c r="H164" s="253">
        <v>1001378.8399999879</v>
      </c>
      <c r="I164" s="253">
        <v>20338.919999999984</v>
      </c>
      <c r="J164" s="253">
        <v>74656.01000000014</v>
      </c>
      <c r="K164" s="253">
        <v>7184.9299999999985</v>
      </c>
      <c r="L164" s="253">
        <v>0</v>
      </c>
      <c r="M164" s="253">
        <v>9105.31</v>
      </c>
      <c r="N164" s="253">
        <v>0</v>
      </c>
      <c r="O164" s="253">
        <v>460.93</v>
      </c>
      <c r="P164" s="253">
        <v>17425.130000000008</v>
      </c>
      <c r="Q164" s="253">
        <v>0</v>
      </c>
      <c r="R164" s="526">
        <v>953.02</v>
      </c>
      <c r="S164" s="655">
        <f t="shared" si="167"/>
        <v>1342875.6300000041</v>
      </c>
      <c r="T164" s="253">
        <v>1158431.560000004</v>
      </c>
      <c r="U164" s="253">
        <v>39409.559999999947</v>
      </c>
      <c r="V164" s="253">
        <v>94966.26999999996</v>
      </c>
      <c r="W164" s="253">
        <v>12276.169999999991</v>
      </c>
      <c r="X164" s="253">
        <v>0</v>
      </c>
      <c r="Y164" s="253">
        <v>17279.889999999989</v>
      </c>
      <c r="Z164" s="253">
        <v>0</v>
      </c>
      <c r="AA164" s="253">
        <v>1461.8300000000002</v>
      </c>
      <c r="AB164" s="253">
        <v>18497.359999999997</v>
      </c>
      <c r="AC164" s="253">
        <v>0</v>
      </c>
      <c r="AD164" s="526">
        <v>552.9899999999999</v>
      </c>
      <c r="AE164" s="655">
        <f t="shared" si="168"/>
        <v>1403438.5700000031</v>
      </c>
      <c r="AF164" s="253">
        <v>1243768.3600000029</v>
      </c>
      <c r="AG164" s="253">
        <v>38500.070000000007</v>
      </c>
      <c r="AH164" s="253">
        <v>69336.630000000092</v>
      </c>
      <c r="AI164" s="253">
        <v>11177.269999999988</v>
      </c>
      <c r="AJ164" s="253">
        <v>242.01999999999998</v>
      </c>
      <c r="AK164" s="253">
        <v>18209.819999999982</v>
      </c>
      <c r="AL164" s="253">
        <v>0</v>
      </c>
      <c r="AM164" s="253">
        <v>1207.9100000000001</v>
      </c>
      <c r="AN164" s="253">
        <v>20607.300000000007</v>
      </c>
      <c r="AO164" s="253">
        <v>0</v>
      </c>
      <c r="AP164" s="526">
        <v>389.19000000000005</v>
      </c>
      <c r="AQ164" s="655">
        <f t="shared" si="169"/>
        <v>1371610.1199999989</v>
      </c>
      <c r="AR164" s="253">
        <v>1216267.8399999992</v>
      </c>
      <c r="AS164" s="253">
        <v>43643.840000000004</v>
      </c>
      <c r="AT164" s="253">
        <v>82270.700000000026</v>
      </c>
      <c r="AU164" s="253">
        <v>8855.9799999999977</v>
      </c>
      <c r="AV164" s="253">
        <v>39.379999999999995</v>
      </c>
      <c r="AW164" s="253">
        <v>10236.460000000005</v>
      </c>
      <c r="AX164" s="253">
        <v>0</v>
      </c>
      <c r="AY164" s="253">
        <v>1896.7799999999997</v>
      </c>
      <c r="AZ164" s="253">
        <v>6441.49</v>
      </c>
      <c r="BA164" s="253">
        <v>0</v>
      </c>
      <c r="BB164" s="526">
        <v>1957.6500000000005</v>
      </c>
      <c r="BC164" s="895">
        <v>0</v>
      </c>
      <c r="BD164" s="690">
        <f t="shared" si="170"/>
        <v>5249427.4099999946</v>
      </c>
      <c r="BE164" s="656">
        <f t="shared" si="171"/>
        <v>4619846.599999994</v>
      </c>
      <c r="BF164" s="656">
        <f t="shared" si="172"/>
        <v>141892.38999999993</v>
      </c>
      <c r="BG164" s="656">
        <f t="shared" si="173"/>
        <v>321229.61000000022</v>
      </c>
      <c r="BH164" s="656">
        <f t="shared" si="174"/>
        <v>39494.349999999977</v>
      </c>
      <c r="BI164" s="656">
        <f t="shared" si="175"/>
        <v>281.39999999999998</v>
      </c>
      <c r="BJ164" s="656">
        <f t="shared" si="176"/>
        <v>54831.479999999981</v>
      </c>
      <c r="BK164" s="656">
        <f t="shared" si="177"/>
        <v>0</v>
      </c>
      <c r="BL164" s="656">
        <f t="shared" si="178"/>
        <v>5027.45</v>
      </c>
      <c r="BM164" s="656">
        <f t="shared" si="179"/>
        <v>62971.280000000006</v>
      </c>
      <c r="BN164" s="656">
        <f t="shared" si="180"/>
        <v>0</v>
      </c>
      <c r="BO164" s="657">
        <f t="shared" si="181"/>
        <v>3852.8500000000004</v>
      </c>
    </row>
    <row r="165" spans="1:68" x14ac:dyDescent="0.25">
      <c r="A165" s="1524"/>
      <c r="B165" s="514" t="s">
        <v>1161</v>
      </c>
      <c r="C165" s="524" t="s">
        <v>828</v>
      </c>
      <c r="D165" s="653">
        <v>175</v>
      </c>
      <c r="E165" s="653">
        <v>175</v>
      </c>
      <c r="F165" s="973">
        <f t="shared" si="1"/>
        <v>1</v>
      </c>
      <c r="G165" s="655">
        <f t="shared" si="166"/>
        <v>146315.39000000001</v>
      </c>
      <c r="H165" s="253">
        <v>131929.20000000001</v>
      </c>
      <c r="I165" s="253">
        <v>6546.65</v>
      </c>
      <c r="J165" s="253">
        <v>5827.66</v>
      </c>
      <c r="K165" s="253">
        <v>1191.6099999999999</v>
      </c>
      <c r="L165" s="253">
        <v>67.2</v>
      </c>
      <c r="M165" s="253">
        <v>597.68000000000006</v>
      </c>
      <c r="N165" s="253">
        <v>0</v>
      </c>
      <c r="O165" s="253">
        <v>155.38999999999999</v>
      </c>
      <c r="P165" s="253">
        <v>0</v>
      </c>
      <c r="Q165" s="253">
        <v>0</v>
      </c>
      <c r="R165" s="526">
        <v>0</v>
      </c>
      <c r="S165" s="655">
        <f t="shared" si="167"/>
        <v>183331.60999999996</v>
      </c>
      <c r="T165" s="253">
        <v>166294.96</v>
      </c>
      <c r="U165" s="253">
        <v>7648.4</v>
      </c>
      <c r="V165" s="253">
        <v>7001.07</v>
      </c>
      <c r="W165" s="253">
        <v>1345.46</v>
      </c>
      <c r="X165" s="253">
        <v>37.33</v>
      </c>
      <c r="Y165" s="253">
        <v>864.4</v>
      </c>
      <c r="Z165" s="253">
        <v>0</v>
      </c>
      <c r="AA165" s="253">
        <v>139.99</v>
      </c>
      <c r="AB165" s="253">
        <v>0</v>
      </c>
      <c r="AC165" s="253">
        <v>0</v>
      </c>
      <c r="AD165" s="526">
        <v>0</v>
      </c>
      <c r="AE165" s="655">
        <f t="shared" si="168"/>
        <v>196943.62</v>
      </c>
      <c r="AF165" s="253">
        <v>178665.43</v>
      </c>
      <c r="AG165" s="253">
        <v>8268.91</v>
      </c>
      <c r="AH165" s="253">
        <v>7052.47</v>
      </c>
      <c r="AI165" s="253">
        <v>1651.81</v>
      </c>
      <c r="AJ165" s="253">
        <v>60.2</v>
      </c>
      <c r="AK165" s="253">
        <v>1066.08</v>
      </c>
      <c r="AL165" s="253">
        <v>0</v>
      </c>
      <c r="AM165" s="253">
        <v>178.72</v>
      </c>
      <c r="AN165" s="253">
        <v>0</v>
      </c>
      <c r="AO165" s="253">
        <v>0</v>
      </c>
      <c r="AP165" s="526">
        <v>0</v>
      </c>
      <c r="AQ165" s="655">
        <f t="shared" si="169"/>
        <v>140526.90000000005</v>
      </c>
      <c r="AR165" s="253">
        <v>125681.04000000001</v>
      </c>
      <c r="AS165" s="253">
        <v>7947.1</v>
      </c>
      <c r="AT165" s="253">
        <v>4915.95</v>
      </c>
      <c r="AU165" s="253">
        <v>1209.42</v>
      </c>
      <c r="AV165" s="253">
        <v>48.62</v>
      </c>
      <c r="AW165" s="253">
        <v>506.38</v>
      </c>
      <c r="AX165" s="253">
        <v>0</v>
      </c>
      <c r="AY165" s="253">
        <v>218.39</v>
      </c>
      <c r="AZ165" s="253">
        <v>0</v>
      </c>
      <c r="BA165" s="253">
        <v>0</v>
      </c>
      <c r="BB165" s="526">
        <v>0</v>
      </c>
      <c r="BC165" s="895">
        <v>0</v>
      </c>
      <c r="BD165" s="655">
        <f t="shared" si="170"/>
        <v>667117.52</v>
      </c>
      <c r="BE165" s="658">
        <f t="shared" si="171"/>
        <v>602570.63</v>
      </c>
      <c r="BF165" s="658">
        <f t="shared" si="172"/>
        <v>30411.059999999998</v>
      </c>
      <c r="BG165" s="658">
        <f t="shared" si="173"/>
        <v>24797.15</v>
      </c>
      <c r="BH165" s="658">
        <f t="shared" si="174"/>
        <v>5398.2999999999993</v>
      </c>
      <c r="BI165" s="658">
        <f t="shared" si="175"/>
        <v>213.35000000000002</v>
      </c>
      <c r="BJ165" s="658">
        <f t="shared" si="176"/>
        <v>3034.54</v>
      </c>
      <c r="BK165" s="658">
        <f t="shared" si="177"/>
        <v>0</v>
      </c>
      <c r="BL165" s="658">
        <f t="shared" si="178"/>
        <v>692.49</v>
      </c>
      <c r="BM165" s="658">
        <f t="shared" si="179"/>
        <v>0</v>
      </c>
      <c r="BN165" s="658">
        <f t="shared" si="180"/>
        <v>0</v>
      </c>
      <c r="BO165" s="659">
        <f t="shared" si="181"/>
        <v>0</v>
      </c>
    </row>
    <row r="166" spans="1:68" x14ac:dyDescent="0.25">
      <c r="A166" s="1524"/>
      <c r="B166" s="514" t="s">
        <v>1162</v>
      </c>
      <c r="C166" s="524" t="s">
        <v>829</v>
      </c>
      <c r="D166" s="653">
        <v>0</v>
      </c>
      <c r="E166" s="653">
        <v>0</v>
      </c>
      <c r="F166" s="973" t="str">
        <f t="shared" si="1"/>
        <v/>
      </c>
      <c r="G166" s="655">
        <f t="shared" si="166"/>
        <v>0</v>
      </c>
      <c r="H166" s="253">
        <v>0</v>
      </c>
      <c r="I166" s="253">
        <v>0</v>
      </c>
      <c r="J166" s="253">
        <v>0</v>
      </c>
      <c r="K166" s="253">
        <v>0</v>
      </c>
      <c r="L166" s="253">
        <v>0</v>
      </c>
      <c r="M166" s="253">
        <v>0</v>
      </c>
      <c r="N166" s="253">
        <v>0</v>
      </c>
      <c r="O166" s="253">
        <v>0</v>
      </c>
      <c r="P166" s="253">
        <v>0</v>
      </c>
      <c r="Q166" s="253">
        <v>0</v>
      </c>
      <c r="R166" s="526">
        <v>0</v>
      </c>
      <c r="S166" s="655">
        <f t="shared" si="167"/>
        <v>0</v>
      </c>
      <c r="T166" s="253">
        <v>0</v>
      </c>
      <c r="U166" s="253">
        <v>0</v>
      </c>
      <c r="V166" s="253">
        <v>0</v>
      </c>
      <c r="W166" s="253">
        <v>0</v>
      </c>
      <c r="X166" s="253">
        <v>0</v>
      </c>
      <c r="Y166" s="253">
        <v>0</v>
      </c>
      <c r="Z166" s="253">
        <v>0</v>
      </c>
      <c r="AA166" s="253">
        <v>0</v>
      </c>
      <c r="AB166" s="253">
        <v>0</v>
      </c>
      <c r="AC166" s="253">
        <v>0</v>
      </c>
      <c r="AD166" s="526">
        <v>0</v>
      </c>
      <c r="AE166" s="655">
        <f t="shared" si="168"/>
        <v>0</v>
      </c>
      <c r="AF166" s="253">
        <v>0</v>
      </c>
      <c r="AG166" s="253">
        <v>0</v>
      </c>
      <c r="AH166" s="253">
        <v>0</v>
      </c>
      <c r="AI166" s="253">
        <v>0</v>
      </c>
      <c r="AJ166" s="253">
        <v>0</v>
      </c>
      <c r="AK166" s="253">
        <v>0</v>
      </c>
      <c r="AL166" s="253">
        <v>0</v>
      </c>
      <c r="AM166" s="253">
        <v>0</v>
      </c>
      <c r="AN166" s="253">
        <v>0</v>
      </c>
      <c r="AO166" s="253">
        <v>0</v>
      </c>
      <c r="AP166" s="526">
        <v>0</v>
      </c>
      <c r="AQ166" s="655">
        <f t="shared" si="169"/>
        <v>0</v>
      </c>
      <c r="AR166" s="253">
        <v>0</v>
      </c>
      <c r="AS166" s="253">
        <v>0</v>
      </c>
      <c r="AT166" s="253">
        <v>0</v>
      </c>
      <c r="AU166" s="253">
        <v>0</v>
      </c>
      <c r="AV166" s="253">
        <v>0</v>
      </c>
      <c r="AW166" s="253">
        <v>0</v>
      </c>
      <c r="AX166" s="253">
        <v>0</v>
      </c>
      <c r="AY166" s="253">
        <v>0</v>
      </c>
      <c r="AZ166" s="253">
        <v>0</v>
      </c>
      <c r="BA166" s="253">
        <v>0</v>
      </c>
      <c r="BB166" s="526">
        <v>0</v>
      </c>
      <c r="BC166" s="895">
        <v>0</v>
      </c>
      <c r="BD166" s="655">
        <f t="shared" si="170"/>
        <v>0</v>
      </c>
      <c r="BE166" s="658">
        <f t="shared" si="171"/>
        <v>0</v>
      </c>
      <c r="BF166" s="658">
        <f t="shared" si="172"/>
        <v>0</v>
      </c>
      <c r="BG166" s="658">
        <f t="shared" si="173"/>
        <v>0</v>
      </c>
      <c r="BH166" s="658">
        <f t="shared" si="174"/>
        <v>0</v>
      </c>
      <c r="BI166" s="658">
        <f t="shared" si="175"/>
        <v>0</v>
      </c>
      <c r="BJ166" s="658">
        <f t="shared" si="176"/>
        <v>0</v>
      </c>
      <c r="BK166" s="658">
        <f t="shared" si="177"/>
        <v>0</v>
      </c>
      <c r="BL166" s="658">
        <f t="shared" si="178"/>
        <v>0</v>
      </c>
      <c r="BM166" s="658">
        <f t="shared" si="179"/>
        <v>0</v>
      </c>
      <c r="BN166" s="658">
        <f t="shared" si="180"/>
        <v>0</v>
      </c>
      <c r="BO166" s="659">
        <f t="shared" si="181"/>
        <v>0</v>
      </c>
    </row>
    <row r="167" spans="1:68" x14ac:dyDescent="0.25">
      <c r="A167" s="1524"/>
      <c r="B167" s="514" t="s">
        <v>1163</v>
      </c>
      <c r="C167" s="524" t="s">
        <v>830</v>
      </c>
      <c r="D167" s="653">
        <v>0</v>
      </c>
      <c r="E167" s="653">
        <v>0</v>
      </c>
      <c r="F167" s="973" t="str">
        <f t="shared" si="1"/>
        <v/>
      </c>
      <c r="G167" s="655">
        <f t="shared" si="166"/>
        <v>0</v>
      </c>
      <c r="H167" s="253">
        <v>0</v>
      </c>
      <c r="I167" s="253">
        <v>0</v>
      </c>
      <c r="J167" s="253">
        <v>0</v>
      </c>
      <c r="K167" s="253">
        <v>0</v>
      </c>
      <c r="L167" s="253">
        <v>0</v>
      </c>
      <c r="M167" s="253">
        <v>0</v>
      </c>
      <c r="N167" s="253">
        <v>0</v>
      </c>
      <c r="O167" s="253">
        <v>0</v>
      </c>
      <c r="P167" s="253">
        <v>0</v>
      </c>
      <c r="Q167" s="253">
        <v>0</v>
      </c>
      <c r="R167" s="526">
        <v>0</v>
      </c>
      <c r="S167" s="655">
        <f t="shared" si="167"/>
        <v>0</v>
      </c>
      <c r="T167" s="253">
        <v>0</v>
      </c>
      <c r="U167" s="253">
        <v>0</v>
      </c>
      <c r="V167" s="253">
        <v>0</v>
      </c>
      <c r="W167" s="253">
        <v>0</v>
      </c>
      <c r="X167" s="253">
        <v>0</v>
      </c>
      <c r="Y167" s="253">
        <v>0</v>
      </c>
      <c r="Z167" s="253">
        <v>0</v>
      </c>
      <c r="AA167" s="253">
        <v>0</v>
      </c>
      <c r="AB167" s="253">
        <v>0</v>
      </c>
      <c r="AC167" s="253">
        <v>0</v>
      </c>
      <c r="AD167" s="526">
        <v>0</v>
      </c>
      <c r="AE167" s="655">
        <f t="shared" si="168"/>
        <v>0</v>
      </c>
      <c r="AF167" s="253">
        <v>0</v>
      </c>
      <c r="AG167" s="253">
        <v>0</v>
      </c>
      <c r="AH167" s="253">
        <v>0</v>
      </c>
      <c r="AI167" s="253">
        <v>0</v>
      </c>
      <c r="AJ167" s="253">
        <v>0</v>
      </c>
      <c r="AK167" s="253">
        <v>0</v>
      </c>
      <c r="AL167" s="253">
        <v>0</v>
      </c>
      <c r="AM167" s="253">
        <v>0</v>
      </c>
      <c r="AN167" s="253">
        <v>0</v>
      </c>
      <c r="AO167" s="253">
        <v>0</v>
      </c>
      <c r="AP167" s="526">
        <v>0</v>
      </c>
      <c r="AQ167" s="655">
        <f t="shared" si="169"/>
        <v>0</v>
      </c>
      <c r="AR167" s="253">
        <v>0</v>
      </c>
      <c r="AS167" s="253">
        <v>0</v>
      </c>
      <c r="AT167" s="253">
        <v>0</v>
      </c>
      <c r="AU167" s="253">
        <v>0</v>
      </c>
      <c r="AV167" s="253">
        <v>0</v>
      </c>
      <c r="AW167" s="253">
        <v>0</v>
      </c>
      <c r="AX167" s="253">
        <v>0</v>
      </c>
      <c r="AY167" s="253">
        <v>0</v>
      </c>
      <c r="AZ167" s="253">
        <v>0</v>
      </c>
      <c r="BA167" s="253">
        <v>0</v>
      </c>
      <c r="BB167" s="526">
        <v>0</v>
      </c>
      <c r="BC167" s="895">
        <v>0</v>
      </c>
      <c r="BD167" s="655">
        <f t="shared" si="170"/>
        <v>0</v>
      </c>
      <c r="BE167" s="658">
        <f t="shared" si="171"/>
        <v>0</v>
      </c>
      <c r="BF167" s="658">
        <f t="shared" si="172"/>
        <v>0</v>
      </c>
      <c r="BG167" s="658">
        <f t="shared" si="173"/>
        <v>0</v>
      </c>
      <c r="BH167" s="658">
        <f t="shared" si="174"/>
        <v>0</v>
      </c>
      <c r="BI167" s="658">
        <f t="shared" si="175"/>
        <v>0</v>
      </c>
      <c r="BJ167" s="658">
        <f t="shared" si="176"/>
        <v>0</v>
      </c>
      <c r="BK167" s="658">
        <f t="shared" si="177"/>
        <v>0</v>
      </c>
      <c r="BL167" s="658">
        <f t="shared" si="178"/>
        <v>0</v>
      </c>
      <c r="BM167" s="658">
        <f t="shared" si="179"/>
        <v>0</v>
      </c>
      <c r="BN167" s="658">
        <f t="shared" si="180"/>
        <v>0</v>
      </c>
      <c r="BO167" s="659">
        <f t="shared" si="181"/>
        <v>0</v>
      </c>
    </row>
    <row r="168" spans="1:68" ht="15.75" thickBot="1" x14ac:dyDescent="0.3">
      <c r="A168" s="1541"/>
      <c r="B168" s="660" t="s">
        <v>1164</v>
      </c>
      <c r="C168" s="661" t="s">
        <v>36</v>
      </c>
      <c r="D168" s="662">
        <f>SUM(D164:D167)</f>
        <v>13554</v>
      </c>
      <c r="E168" s="662">
        <f>SUM(E164:E167)</f>
        <v>5188</v>
      </c>
      <c r="F168" s="974">
        <f t="shared" si="1"/>
        <v>0.38276523535487678</v>
      </c>
      <c r="G168" s="655">
        <f t="shared" si="166"/>
        <v>1277818.4799999883</v>
      </c>
      <c r="H168" s="663">
        <f t="shared" ref="H168:R168" si="202">SUM(H164:H167)</f>
        <v>1133308.0399999879</v>
      </c>
      <c r="I168" s="663">
        <f t="shared" si="202"/>
        <v>26885.569999999985</v>
      </c>
      <c r="J168" s="663">
        <f t="shared" si="202"/>
        <v>80483.670000000144</v>
      </c>
      <c r="K168" s="663">
        <f t="shared" si="202"/>
        <v>8376.5399999999991</v>
      </c>
      <c r="L168" s="663">
        <f t="shared" si="202"/>
        <v>67.2</v>
      </c>
      <c r="M168" s="663">
        <f t="shared" si="202"/>
        <v>9702.99</v>
      </c>
      <c r="N168" s="663">
        <f t="shared" si="202"/>
        <v>0</v>
      </c>
      <c r="O168" s="663">
        <f>SUM(O164:O167)</f>
        <v>616.31999999999994</v>
      </c>
      <c r="P168" s="663">
        <f t="shared" si="202"/>
        <v>17425.130000000008</v>
      </c>
      <c r="Q168" s="663">
        <f t="shared" si="202"/>
        <v>0</v>
      </c>
      <c r="R168" s="891">
        <f t="shared" si="202"/>
        <v>953.02</v>
      </c>
      <c r="S168" s="655">
        <f t="shared" si="167"/>
        <v>1526207.2400000042</v>
      </c>
      <c r="T168" s="663">
        <f t="shared" ref="T168:AD168" si="203">SUM(T164:T167)</f>
        <v>1324726.520000004</v>
      </c>
      <c r="U168" s="663">
        <f t="shared" si="203"/>
        <v>47057.959999999948</v>
      </c>
      <c r="V168" s="663">
        <f t="shared" si="203"/>
        <v>101967.33999999997</v>
      </c>
      <c r="W168" s="663">
        <f t="shared" si="203"/>
        <v>13621.62999999999</v>
      </c>
      <c r="X168" s="663">
        <f t="shared" si="203"/>
        <v>37.33</v>
      </c>
      <c r="Y168" s="663">
        <f t="shared" si="203"/>
        <v>18144.28999999999</v>
      </c>
      <c r="Z168" s="663">
        <f t="shared" si="203"/>
        <v>0</v>
      </c>
      <c r="AA168" s="663">
        <f t="shared" si="203"/>
        <v>1601.8200000000002</v>
      </c>
      <c r="AB168" s="663">
        <f>SUM(AB164:AB167)</f>
        <v>18497.359999999997</v>
      </c>
      <c r="AC168" s="663">
        <f t="shared" si="203"/>
        <v>0</v>
      </c>
      <c r="AD168" s="891">
        <f t="shared" si="203"/>
        <v>552.9899999999999</v>
      </c>
      <c r="AE168" s="655">
        <f t="shared" si="168"/>
        <v>1600382.1900000027</v>
      </c>
      <c r="AF168" s="663">
        <f t="shared" ref="AF168:AP168" si="204">SUM(AF164:AF167)</f>
        <v>1422433.7900000028</v>
      </c>
      <c r="AG168" s="663">
        <f t="shared" si="204"/>
        <v>46768.98000000001</v>
      </c>
      <c r="AH168" s="663">
        <f t="shared" si="204"/>
        <v>76389.100000000093</v>
      </c>
      <c r="AI168" s="663">
        <f t="shared" si="204"/>
        <v>12829.079999999987</v>
      </c>
      <c r="AJ168" s="663">
        <f t="shared" si="204"/>
        <v>302.21999999999997</v>
      </c>
      <c r="AK168" s="663">
        <f t="shared" si="204"/>
        <v>19275.89999999998</v>
      </c>
      <c r="AL168" s="663">
        <f t="shared" si="204"/>
        <v>0</v>
      </c>
      <c r="AM168" s="663">
        <f t="shared" si="204"/>
        <v>1386.63</v>
      </c>
      <c r="AN168" s="663">
        <f>SUM(AN164:AN167)</f>
        <v>20607.300000000007</v>
      </c>
      <c r="AO168" s="663">
        <f t="shared" si="204"/>
        <v>0</v>
      </c>
      <c r="AP168" s="891">
        <f t="shared" si="204"/>
        <v>389.19000000000005</v>
      </c>
      <c r="AQ168" s="655">
        <f t="shared" si="169"/>
        <v>1512137.0199999991</v>
      </c>
      <c r="AR168" s="663">
        <f t="shared" ref="AR168:BC168" si="205">SUM(AR164:AR167)</f>
        <v>1341948.8799999992</v>
      </c>
      <c r="AS168" s="663">
        <f t="shared" si="205"/>
        <v>51590.94</v>
      </c>
      <c r="AT168" s="663">
        <f t="shared" si="205"/>
        <v>87186.650000000023</v>
      </c>
      <c r="AU168" s="663">
        <f t="shared" si="205"/>
        <v>10065.399999999998</v>
      </c>
      <c r="AV168" s="663">
        <f t="shared" si="205"/>
        <v>88</v>
      </c>
      <c r="AW168" s="663">
        <f t="shared" si="205"/>
        <v>10742.840000000004</v>
      </c>
      <c r="AX168" s="663">
        <f t="shared" si="205"/>
        <v>0</v>
      </c>
      <c r="AY168" s="663">
        <f t="shared" si="205"/>
        <v>2115.1699999999996</v>
      </c>
      <c r="AZ168" s="663">
        <f>SUM(AZ164:AZ167)</f>
        <v>6441.49</v>
      </c>
      <c r="BA168" s="663">
        <f t="shared" si="205"/>
        <v>0</v>
      </c>
      <c r="BB168" s="891">
        <f t="shared" si="205"/>
        <v>1957.6500000000005</v>
      </c>
      <c r="BC168" s="664">
        <f t="shared" si="205"/>
        <v>0</v>
      </c>
      <c r="BD168" s="655">
        <f t="shared" si="170"/>
        <v>5916544.9299999941</v>
      </c>
      <c r="BE168" s="665">
        <f t="shared" si="171"/>
        <v>5222417.2299999939</v>
      </c>
      <c r="BF168" s="665">
        <f t="shared" si="172"/>
        <v>172303.44999999995</v>
      </c>
      <c r="BG168" s="665">
        <f t="shared" si="173"/>
        <v>346026.76000000024</v>
      </c>
      <c r="BH168" s="665">
        <f t="shared" si="174"/>
        <v>44892.64999999998</v>
      </c>
      <c r="BI168" s="665">
        <f t="shared" si="175"/>
        <v>494.75</v>
      </c>
      <c r="BJ168" s="665">
        <f t="shared" si="176"/>
        <v>57866.019999999975</v>
      </c>
      <c r="BK168" s="665">
        <f t="shared" si="177"/>
        <v>0</v>
      </c>
      <c r="BL168" s="665">
        <f t="shared" si="178"/>
        <v>5719.9400000000005</v>
      </c>
      <c r="BM168" s="665">
        <f t="shared" si="179"/>
        <v>62971.280000000006</v>
      </c>
      <c r="BN168" s="665">
        <f t="shared" si="180"/>
        <v>0</v>
      </c>
      <c r="BO168" s="666">
        <f t="shared" si="181"/>
        <v>3852.8500000000004</v>
      </c>
    </row>
    <row r="169" spans="1:68" ht="15.75" thickBot="1" x14ac:dyDescent="0.3">
      <c r="A169" s="667"/>
      <c r="B169" s="668">
        <v>32</v>
      </c>
      <c r="C169" s="669" t="s">
        <v>1043</v>
      </c>
      <c r="D169" s="1216"/>
      <c r="E169" s="1217"/>
      <c r="F169" s="1218"/>
      <c r="G169" s="672">
        <f t="shared" si="166"/>
        <v>0</v>
      </c>
      <c r="H169" s="1219"/>
      <c r="I169" s="1219"/>
      <c r="J169" s="1219"/>
      <c r="K169" s="1219"/>
      <c r="L169" s="1219"/>
      <c r="M169" s="1219"/>
      <c r="N169" s="1219"/>
      <c r="O169" s="1219"/>
      <c r="P169" s="1219"/>
      <c r="Q169" s="1219"/>
      <c r="R169" s="1219"/>
      <c r="S169" s="672">
        <f t="shared" si="167"/>
        <v>0</v>
      </c>
      <c r="T169" s="1219"/>
      <c r="U169" s="1219"/>
      <c r="V169" s="1219"/>
      <c r="W169" s="1219"/>
      <c r="X169" s="1219"/>
      <c r="Y169" s="1219"/>
      <c r="Z169" s="1219"/>
      <c r="AA169" s="1219"/>
      <c r="AB169" s="1219"/>
      <c r="AC169" s="1219"/>
      <c r="AD169" s="1220"/>
      <c r="AE169" s="672">
        <f t="shared" si="168"/>
        <v>0</v>
      </c>
      <c r="AF169" s="1219"/>
      <c r="AG169" s="1219"/>
      <c r="AH169" s="1219"/>
      <c r="AI169" s="1219"/>
      <c r="AJ169" s="1219"/>
      <c r="AK169" s="1219"/>
      <c r="AL169" s="1219"/>
      <c r="AM169" s="1219"/>
      <c r="AN169" s="1219"/>
      <c r="AO169" s="1219"/>
      <c r="AP169" s="1220"/>
      <c r="AQ169" s="672">
        <f t="shared" si="169"/>
        <v>0</v>
      </c>
      <c r="AR169" s="1219"/>
      <c r="AS169" s="1219"/>
      <c r="AT169" s="1219"/>
      <c r="AU169" s="1219"/>
      <c r="AV169" s="1219"/>
      <c r="AW169" s="1219"/>
      <c r="AX169" s="1219"/>
      <c r="AY169" s="1219"/>
      <c r="AZ169" s="1219"/>
      <c r="BA169" s="1219"/>
      <c r="BB169" s="1220"/>
      <c r="BC169" s="1221"/>
      <c r="BD169" s="672">
        <f>SUM(BE169:BO169,BC169)</f>
        <v>0</v>
      </c>
      <c r="BE169" s="665">
        <f t="shared" si="171"/>
        <v>0</v>
      </c>
      <c r="BF169" s="665">
        <f t="shared" si="172"/>
        <v>0</v>
      </c>
      <c r="BG169" s="665">
        <f t="shared" si="173"/>
        <v>0</v>
      </c>
      <c r="BH169" s="665">
        <f t="shared" si="174"/>
        <v>0</v>
      </c>
      <c r="BI169" s="665">
        <f t="shared" si="175"/>
        <v>0</v>
      </c>
      <c r="BJ169" s="665">
        <f t="shared" si="176"/>
        <v>0</v>
      </c>
      <c r="BK169" s="665">
        <f t="shared" si="177"/>
        <v>0</v>
      </c>
      <c r="BL169" s="665">
        <f t="shared" si="178"/>
        <v>0</v>
      </c>
      <c r="BM169" s="665">
        <f t="shared" si="179"/>
        <v>0</v>
      </c>
      <c r="BN169" s="665">
        <f t="shared" si="180"/>
        <v>0</v>
      </c>
      <c r="BO169" s="666">
        <f t="shared" si="181"/>
        <v>0</v>
      </c>
      <c r="BP169" s="268"/>
    </row>
    <row r="170" spans="1:68" ht="15.75" thickBot="1" x14ac:dyDescent="0.3">
      <c r="A170" s="667"/>
      <c r="B170" s="668">
        <v>33</v>
      </c>
      <c r="C170" s="669" t="s">
        <v>102</v>
      </c>
      <c r="D170" s="670">
        <f>SUMIF(C14:C168,"Total",D14:D168)</f>
        <v>18979</v>
      </c>
      <c r="E170" s="975">
        <f>SUMIF(C14:C168,"Total",E14:E168)+E169</f>
        <v>8703</v>
      </c>
      <c r="F170" s="671">
        <f>IFERROR(E170/D170, "")</f>
        <v>0.45855946045629381</v>
      </c>
      <c r="G170" s="672">
        <f>SUMIF($C$14:$C$168,"Total",G14:G168)+G169</f>
        <v>8421938.0800010804</v>
      </c>
      <c r="H170" s="673">
        <f>SUMIF($C$14:$C$168,"Total",H14:H168)+H169</f>
        <v>7628534.440001077</v>
      </c>
      <c r="I170" s="673">
        <f t="shared" ref="I170:R170" si="206">SUMIF($C$14:$C$168,"Total",I14:I168)+I169</f>
        <v>185078.09999999983</v>
      </c>
      <c r="J170" s="673">
        <f t="shared" si="206"/>
        <v>408213.04000000056</v>
      </c>
      <c r="K170" s="673">
        <f t="shared" si="206"/>
        <v>42314.070000000007</v>
      </c>
      <c r="L170" s="673">
        <f t="shared" si="206"/>
        <v>959.68000000000006</v>
      </c>
      <c r="M170" s="673">
        <f t="shared" si="206"/>
        <v>87044.640000000116</v>
      </c>
      <c r="N170" s="673">
        <f t="shared" si="206"/>
        <v>0</v>
      </c>
      <c r="O170" s="673">
        <f>SUMIF($C$14:$C$168,"Total",O14:O168)+O169</f>
        <v>6910.77</v>
      </c>
      <c r="P170" s="673">
        <f>SUMIF($C$14:$C$168,"Total",P14:P168)+P169</f>
        <v>61046.840000000026</v>
      </c>
      <c r="Q170" s="673">
        <f t="shared" si="206"/>
        <v>0</v>
      </c>
      <c r="R170" s="892">
        <f t="shared" si="206"/>
        <v>1836.5</v>
      </c>
      <c r="S170" s="672">
        <f>SUMIF($C$14:$C$168,"Total",S14:S168)+S169</f>
        <v>9656215.2300010994</v>
      </c>
      <c r="T170" s="673">
        <f t="shared" ref="T170:AD170" si="207">SUMIF($C$14:$C$168,"Total",T14:T168)+T169</f>
        <v>8719363.7300010975</v>
      </c>
      <c r="U170" s="673">
        <f t="shared" si="207"/>
        <v>249164.67999999982</v>
      </c>
      <c r="V170" s="673">
        <f t="shared" si="207"/>
        <v>462618.46000000078</v>
      </c>
      <c r="W170" s="673">
        <f t="shared" si="207"/>
        <v>52285.649999999994</v>
      </c>
      <c r="X170" s="673">
        <f t="shared" si="207"/>
        <v>992.13</v>
      </c>
      <c r="Y170" s="673">
        <f t="shared" si="207"/>
        <v>106237.21</v>
      </c>
      <c r="Z170" s="673">
        <f t="shared" si="207"/>
        <v>10.73</v>
      </c>
      <c r="AA170" s="673">
        <f t="shared" si="207"/>
        <v>6471.58</v>
      </c>
      <c r="AB170" s="673">
        <f>SUMIF($C$14:$C$168,"Total",AB14:AB168)+AB169</f>
        <v>57457.460000000021</v>
      </c>
      <c r="AC170" s="673">
        <f t="shared" si="207"/>
        <v>0</v>
      </c>
      <c r="AD170" s="892">
        <f t="shared" si="207"/>
        <v>1613.6</v>
      </c>
      <c r="AE170" s="672">
        <f>SUMIF($C$14:$C$168,"Total",AE14:AE168)+AE169</f>
        <v>10085992.530001087</v>
      </c>
      <c r="AF170" s="673">
        <f t="shared" ref="AF170:AP170" si="208">SUMIF($C$14:$C$168,"Total",AF14:AF168)+AF169</f>
        <v>9170923.9500010889</v>
      </c>
      <c r="AG170" s="673">
        <f t="shared" si="208"/>
        <v>235693.14000000004</v>
      </c>
      <c r="AH170" s="673">
        <f t="shared" si="208"/>
        <v>425965.71000000037</v>
      </c>
      <c r="AI170" s="673">
        <f t="shared" si="208"/>
        <v>52330.409999999982</v>
      </c>
      <c r="AJ170" s="673">
        <f t="shared" si="208"/>
        <v>1815.0300000000002</v>
      </c>
      <c r="AK170" s="673">
        <f t="shared" si="208"/>
        <v>112795.01000000014</v>
      </c>
      <c r="AL170" s="673">
        <f t="shared" si="208"/>
        <v>0</v>
      </c>
      <c r="AM170" s="673">
        <f t="shared" si="208"/>
        <v>7455.01</v>
      </c>
      <c r="AN170" s="673">
        <f>SUMIF($C$14:$C$168,"Total",AN14:AN168)+AN169</f>
        <v>78193.700000000026</v>
      </c>
      <c r="AO170" s="673">
        <f t="shared" si="208"/>
        <v>0</v>
      </c>
      <c r="AP170" s="892">
        <f t="shared" si="208"/>
        <v>820.57</v>
      </c>
      <c r="AQ170" s="672">
        <f>SUMIF($C$14:$C$168,"Total",AQ14:AQ168)+AQ169</f>
        <v>9991974.4900010545</v>
      </c>
      <c r="AR170" s="673">
        <f t="shared" ref="AR170:BB170" si="209">SUMIF($C$14:$C$168,"Total",AR14:AR168)+AR169</f>
        <v>9152938.180001054</v>
      </c>
      <c r="AS170" s="673">
        <f t="shared" si="209"/>
        <v>257525.15999999989</v>
      </c>
      <c r="AT170" s="673">
        <f t="shared" si="209"/>
        <v>406181.06000000052</v>
      </c>
      <c r="AU170" s="673">
        <f t="shared" si="209"/>
        <v>41990.520000000004</v>
      </c>
      <c r="AV170" s="673">
        <f t="shared" si="209"/>
        <v>1300.6799999999998</v>
      </c>
      <c r="AW170" s="673">
        <f t="shared" si="209"/>
        <v>98080.490000000107</v>
      </c>
      <c r="AX170" s="673">
        <f t="shared" si="209"/>
        <v>0</v>
      </c>
      <c r="AY170" s="673">
        <f t="shared" si="209"/>
        <v>8090.239999999998</v>
      </c>
      <c r="AZ170" s="673">
        <f>SUMIF($C$14:$C$168,"Total",AZ14:AZ168)+AZ169</f>
        <v>23064.870000000003</v>
      </c>
      <c r="BA170" s="673">
        <f t="shared" si="209"/>
        <v>0</v>
      </c>
      <c r="BB170" s="892">
        <f t="shared" si="209"/>
        <v>2803.2900000000009</v>
      </c>
      <c r="BC170" s="673">
        <f>SUMIF($C$14:$C$168,"Total",BC14:BC168)+BC169</f>
        <v>0</v>
      </c>
      <c r="BD170" s="672">
        <f>SUMIF($C$14:$C$168,"Total",BD14:BD168)+BD169</f>
        <v>38156120.33000432</v>
      </c>
      <c r="BE170" s="673">
        <f>SUMIF($C$14:$C$168,"Total",BE14:BE168)+BE169</f>
        <v>34671760.300004318</v>
      </c>
      <c r="BF170" s="673">
        <f t="shared" ref="BF170:BO170" si="210">SUMIF($C$14:$C$168,"Total",BF14:BF168)+BF169</f>
        <v>927461.07999999973</v>
      </c>
      <c r="BG170" s="673">
        <f t="shared" si="210"/>
        <v>1702978.2700000023</v>
      </c>
      <c r="BH170" s="673">
        <f t="shared" si="210"/>
        <v>188920.65000000002</v>
      </c>
      <c r="BI170" s="673">
        <f t="shared" si="210"/>
        <v>5067.5200000000004</v>
      </c>
      <c r="BJ170" s="673">
        <f t="shared" si="210"/>
        <v>404157.35000000033</v>
      </c>
      <c r="BK170" s="673">
        <f t="shared" si="210"/>
        <v>10.73</v>
      </c>
      <c r="BL170" s="673">
        <f t="shared" si="210"/>
        <v>28927.599999999999</v>
      </c>
      <c r="BM170" s="673">
        <f>SUMIF($C$14:$C$168,"Total",BM14:BM168)+BM169</f>
        <v>219762.87000000008</v>
      </c>
      <c r="BN170" s="673">
        <f t="shared" si="210"/>
        <v>0</v>
      </c>
      <c r="BO170" s="892">
        <f t="shared" si="210"/>
        <v>7073.9600000000009</v>
      </c>
      <c r="BP170" s="268"/>
    </row>
    <row r="173" spans="1:68" x14ac:dyDescent="0.25">
      <c r="A173" s="511"/>
    </row>
  </sheetData>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Q10:BB10"/>
    <mergeCell ref="BD10:BO10"/>
    <mergeCell ref="A34:A38"/>
    <mergeCell ref="A10:C10"/>
    <mergeCell ref="G10:R10"/>
    <mergeCell ref="S10:AD10"/>
    <mergeCell ref="AE10:AP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8" max="1048575" man="1"/>
    <brk id="30" max="1048575" man="1"/>
    <brk id="42" max="1048575" man="1"/>
    <brk id="54"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43">
    <tabColor theme="7"/>
    <pageSetUpPr fitToPage="1"/>
  </sheetPr>
  <dimension ref="A1:E85"/>
  <sheetViews>
    <sheetView topLeftCell="A7" zoomScaleNormal="100" workbookViewId="0"/>
  </sheetViews>
  <sheetFormatPr defaultColWidth="9" defaultRowHeight="15" x14ac:dyDescent="0.25"/>
  <cols>
    <col min="1" max="1" width="17" style="108" customWidth="1"/>
    <col min="2" max="2" width="8.85546875" style="167" customWidth="1"/>
    <col min="3" max="3" width="37.85546875" style="108" customWidth="1"/>
    <col min="4" max="4" width="120.140625" style="182" customWidth="1"/>
    <col min="5" max="7" width="9" style="108"/>
    <col min="8" max="8" width="8.5703125" style="108" customWidth="1"/>
    <col min="9" max="16384" width="9" style="108"/>
  </cols>
  <sheetData>
    <row r="1" spans="1:2" ht="18.75" x14ac:dyDescent="0.3">
      <c r="A1" s="141" t="s">
        <v>225</v>
      </c>
    </row>
    <row r="2" spans="1:2" ht="15.75" x14ac:dyDescent="0.25">
      <c r="A2" s="183" t="s">
        <v>208</v>
      </c>
    </row>
    <row r="4" spans="1:2" x14ac:dyDescent="0.25">
      <c r="A4" s="167" t="s">
        <v>205</v>
      </c>
      <c r="B4" s="108" t="s">
        <v>227</v>
      </c>
    </row>
    <row r="5" spans="1:2" x14ac:dyDescent="0.25">
      <c r="A5" s="167" t="s">
        <v>15</v>
      </c>
      <c r="B5" s="108" t="s">
        <v>226</v>
      </c>
    </row>
    <row r="6" spans="1:2" x14ac:dyDescent="0.25">
      <c r="A6" s="184" t="s">
        <v>799</v>
      </c>
      <c r="B6" s="185" t="s">
        <v>792</v>
      </c>
    </row>
    <row r="7" spans="1:2" x14ac:dyDescent="0.25">
      <c r="A7" s="186" t="s">
        <v>198</v>
      </c>
      <c r="B7" s="185" t="s">
        <v>793</v>
      </c>
    </row>
    <row r="8" spans="1:2" x14ac:dyDescent="0.25">
      <c r="A8" s="186" t="s">
        <v>200</v>
      </c>
      <c r="B8" s="185" t="s">
        <v>794</v>
      </c>
    </row>
    <row r="9" spans="1:2" x14ac:dyDescent="0.25">
      <c r="A9" s="186" t="s">
        <v>199</v>
      </c>
      <c r="B9" s="185" t="s">
        <v>795</v>
      </c>
    </row>
    <row r="10" spans="1:2" x14ac:dyDescent="0.25">
      <c r="A10" s="187" t="s">
        <v>791</v>
      </c>
      <c r="B10" s="38" t="s">
        <v>796</v>
      </c>
    </row>
    <row r="12" spans="1:2" x14ac:dyDescent="0.25">
      <c r="A12" s="123" t="s">
        <v>371</v>
      </c>
      <c r="B12" s="188" t="s">
        <v>378</v>
      </c>
    </row>
    <row r="13" spans="1:2" x14ac:dyDescent="0.25">
      <c r="A13" s="123" t="s">
        <v>15</v>
      </c>
      <c r="B13" s="188" t="s">
        <v>372</v>
      </c>
    </row>
    <row r="14" spans="1:2" x14ac:dyDescent="0.25">
      <c r="A14" s="123" t="s">
        <v>16</v>
      </c>
      <c r="B14" s="188" t="s">
        <v>374</v>
      </c>
    </row>
    <row r="15" spans="1:2" x14ac:dyDescent="0.25">
      <c r="A15" s="123" t="s">
        <v>17</v>
      </c>
      <c r="B15" s="188" t="s">
        <v>373</v>
      </c>
    </row>
    <row r="16" spans="1:2" x14ac:dyDescent="0.25">
      <c r="A16" s="123"/>
      <c r="B16" s="188"/>
    </row>
    <row r="17" spans="1:4" x14ac:dyDescent="0.25">
      <c r="A17" s="1" t="s">
        <v>996</v>
      </c>
      <c r="B17" s="188"/>
    </row>
    <row r="19" spans="1:4" ht="18.75" x14ac:dyDescent="0.3">
      <c r="A19" s="1565" t="s">
        <v>51</v>
      </c>
      <c r="B19" s="1566"/>
      <c r="C19" s="1567"/>
      <c r="D19" s="189" t="s">
        <v>145</v>
      </c>
    </row>
    <row r="20" spans="1:4" x14ac:dyDescent="0.25">
      <c r="A20" s="1584" t="s">
        <v>11</v>
      </c>
      <c r="B20" s="1585"/>
      <c r="C20" s="1586"/>
      <c r="D20" s="1582"/>
    </row>
    <row r="21" spans="1:4" x14ac:dyDescent="0.25">
      <c r="A21" s="1587"/>
      <c r="B21" s="1588"/>
      <c r="C21" s="1589"/>
      <c r="D21" s="1583"/>
    </row>
    <row r="22" spans="1:4" ht="24.75" x14ac:dyDescent="0.25">
      <c r="A22" s="1590" t="s">
        <v>183</v>
      </c>
      <c r="B22" s="124">
        <v>1.1000000000000001</v>
      </c>
      <c r="C22" s="152" t="s">
        <v>12</v>
      </c>
      <c r="D22" s="190" t="s">
        <v>1286</v>
      </c>
    </row>
    <row r="23" spans="1:4" ht="36.75" x14ac:dyDescent="0.25">
      <c r="A23" s="1591"/>
      <c r="B23" s="126">
        <v>1.2</v>
      </c>
      <c r="C23" s="153" t="s">
        <v>222</v>
      </c>
      <c r="D23" s="191" t="s">
        <v>1287</v>
      </c>
    </row>
    <row r="24" spans="1:4" ht="14.25" customHeight="1" x14ac:dyDescent="0.25">
      <c r="A24" s="1591"/>
      <c r="B24" s="114" t="s">
        <v>1300</v>
      </c>
      <c r="C24" s="144" t="s">
        <v>1304</v>
      </c>
      <c r="D24" s="7" t="s">
        <v>1310</v>
      </c>
    </row>
    <row r="25" spans="1:4" ht="36.75" x14ac:dyDescent="0.25">
      <c r="A25" s="1591"/>
      <c r="B25" s="114" t="s">
        <v>1305</v>
      </c>
      <c r="C25" s="144" t="s">
        <v>1306</v>
      </c>
      <c r="D25" s="191" t="s">
        <v>1307</v>
      </c>
    </row>
    <row r="26" spans="1:4" ht="24.75" x14ac:dyDescent="0.25">
      <c r="A26" s="1591"/>
      <c r="B26" s="126" t="s">
        <v>63</v>
      </c>
      <c r="C26" s="153" t="s">
        <v>13</v>
      </c>
      <c r="D26" s="191" t="s">
        <v>972</v>
      </c>
    </row>
    <row r="27" spans="1:4" x14ac:dyDescent="0.25">
      <c r="A27" s="1591"/>
      <c r="B27" s="128" t="s">
        <v>64</v>
      </c>
      <c r="C27" s="202" t="s">
        <v>14</v>
      </c>
      <c r="D27" s="192" t="s">
        <v>249</v>
      </c>
    </row>
    <row r="28" spans="1:4" x14ac:dyDescent="0.25">
      <c r="A28" s="1584" t="s">
        <v>10</v>
      </c>
      <c r="B28" s="1585"/>
      <c r="C28" s="1586"/>
      <c r="D28" s="1582"/>
    </row>
    <row r="29" spans="1:4" x14ac:dyDescent="0.25">
      <c r="A29" s="1587"/>
      <c r="B29" s="1588"/>
      <c r="C29" s="1589"/>
      <c r="D29" s="1583"/>
    </row>
    <row r="30" spans="1:4" ht="14.85" customHeight="1" x14ac:dyDescent="0.25">
      <c r="A30" s="1576" t="s">
        <v>764</v>
      </c>
      <c r="B30" s="383">
        <v>2.1</v>
      </c>
      <c r="C30" s="587" t="s">
        <v>712</v>
      </c>
      <c r="D30" s="193" t="s">
        <v>767</v>
      </c>
    </row>
    <row r="31" spans="1:4" ht="24" x14ac:dyDescent="0.25">
      <c r="A31" s="1577"/>
      <c r="B31" s="383">
        <v>2.2000000000000002</v>
      </c>
      <c r="C31" s="587" t="s">
        <v>713</v>
      </c>
      <c r="D31" s="194" t="s">
        <v>768</v>
      </c>
    </row>
    <row r="32" spans="1:4" x14ac:dyDescent="0.25">
      <c r="A32" s="1577"/>
      <c r="B32" s="383">
        <v>2.2999999999999998</v>
      </c>
      <c r="C32" s="587" t="s">
        <v>714</v>
      </c>
      <c r="D32" s="194" t="s">
        <v>765</v>
      </c>
    </row>
    <row r="33" spans="1:5" ht="24" x14ac:dyDescent="0.25">
      <c r="A33" s="1577"/>
      <c r="B33" s="383">
        <v>2.4</v>
      </c>
      <c r="C33" s="587" t="s">
        <v>715</v>
      </c>
      <c r="D33" s="194" t="s">
        <v>766</v>
      </c>
    </row>
    <row r="34" spans="1:5" x14ac:dyDescent="0.25">
      <c r="A34" s="1577"/>
      <c r="B34" s="383">
        <v>2.5</v>
      </c>
      <c r="C34" s="587" t="s">
        <v>757</v>
      </c>
      <c r="D34" s="194" t="s">
        <v>769</v>
      </c>
    </row>
    <row r="35" spans="1:5" x14ac:dyDescent="0.25">
      <c r="A35" s="1577"/>
      <c r="B35" s="383">
        <v>2.6</v>
      </c>
      <c r="C35" s="587" t="s">
        <v>186</v>
      </c>
      <c r="D35" s="194" t="s">
        <v>749</v>
      </c>
    </row>
    <row r="36" spans="1:5" ht="24.75" x14ac:dyDescent="0.25">
      <c r="A36" s="1577"/>
      <c r="B36" s="383">
        <v>2.7</v>
      </c>
      <c r="C36" s="587" t="s">
        <v>758</v>
      </c>
      <c r="D36" s="191" t="s">
        <v>855</v>
      </c>
    </row>
    <row r="37" spans="1:5" x14ac:dyDescent="0.25">
      <c r="A37" s="1577"/>
      <c r="B37" s="383">
        <v>2.8</v>
      </c>
      <c r="C37" s="587" t="s">
        <v>759</v>
      </c>
      <c r="D37" s="195" t="s">
        <v>770</v>
      </c>
    </row>
    <row r="38" spans="1:5" ht="24.75" x14ac:dyDescent="0.25">
      <c r="A38" s="1577"/>
      <c r="B38" s="383">
        <v>2.9</v>
      </c>
      <c r="C38" s="587" t="s">
        <v>926</v>
      </c>
      <c r="D38" s="191" t="s">
        <v>963</v>
      </c>
    </row>
    <row r="39" spans="1:5" x14ac:dyDescent="0.25">
      <c r="A39" s="1578"/>
      <c r="B39" s="594">
        <v>2.1</v>
      </c>
      <c r="C39" s="146" t="s">
        <v>761</v>
      </c>
      <c r="D39" s="195" t="s">
        <v>771</v>
      </c>
    </row>
    <row r="40" spans="1:5" ht="14.85" customHeight="1" x14ac:dyDescent="0.25">
      <c r="A40" s="1579" t="s">
        <v>717</v>
      </c>
      <c r="B40" s="580">
        <v>2.11</v>
      </c>
      <c r="C40" s="144" t="s">
        <v>228</v>
      </c>
      <c r="D40" s="193" t="s">
        <v>750</v>
      </c>
    </row>
    <row r="41" spans="1:5" x14ac:dyDescent="0.25">
      <c r="A41" s="1580"/>
      <c r="B41" s="388">
        <v>2.12</v>
      </c>
      <c r="C41" s="144" t="s">
        <v>552</v>
      </c>
      <c r="D41" s="194" t="s">
        <v>751</v>
      </c>
    </row>
    <row r="42" spans="1:5" x14ac:dyDescent="0.25">
      <c r="A42" s="1580"/>
      <c r="B42" s="388">
        <v>2.13</v>
      </c>
      <c r="C42" s="144" t="s">
        <v>229</v>
      </c>
      <c r="D42" s="194" t="s">
        <v>752</v>
      </c>
    </row>
    <row r="43" spans="1:5" x14ac:dyDescent="0.25">
      <c r="A43" s="1580"/>
      <c r="B43" s="388">
        <v>2.14</v>
      </c>
      <c r="C43" s="144" t="s">
        <v>554</v>
      </c>
      <c r="D43" s="194" t="s">
        <v>753</v>
      </c>
    </row>
    <row r="44" spans="1:5" x14ac:dyDescent="0.25">
      <c r="A44" s="1580"/>
      <c r="B44" s="388">
        <v>2.15</v>
      </c>
      <c r="C44" s="144" t="s">
        <v>553</v>
      </c>
      <c r="D44" s="194" t="s">
        <v>754</v>
      </c>
    </row>
    <row r="45" spans="1:5" ht="24.75" x14ac:dyDescent="0.25">
      <c r="A45" s="1580"/>
      <c r="B45" s="388">
        <v>2.16</v>
      </c>
      <c r="C45" s="144" t="s">
        <v>762</v>
      </c>
      <c r="D45" s="596" t="s">
        <v>773</v>
      </c>
      <c r="E45" s="598"/>
    </row>
    <row r="46" spans="1:5" x14ac:dyDescent="0.25">
      <c r="A46" s="1580"/>
      <c r="B46" s="388">
        <v>2.17</v>
      </c>
      <c r="C46" s="144" t="s">
        <v>763</v>
      </c>
      <c r="D46" s="182" t="s">
        <v>774</v>
      </c>
      <c r="E46" s="598"/>
    </row>
    <row r="47" spans="1:5" x14ac:dyDescent="0.25">
      <c r="A47" s="1580"/>
      <c r="B47" s="388">
        <v>2.1800000000000002</v>
      </c>
      <c r="C47" s="144" t="s">
        <v>649</v>
      </c>
      <c r="D47" s="194" t="s">
        <v>772</v>
      </c>
    </row>
    <row r="48" spans="1:5" x14ac:dyDescent="0.25">
      <c r="A48" s="1580"/>
      <c r="B48" s="388">
        <v>2.19</v>
      </c>
      <c r="C48" s="387" t="s">
        <v>725</v>
      </c>
      <c r="D48" s="195" t="s">
        <v>775</v>
      </c>
    </row>
    <row r="49" spans="1:5" ht="36.75" x14ac:dyDescent="0.25">
      <c r="A49" s="1580"/>
      <c r="B49" s="388">
        <v>2.2000000000000002</v>
      </c>
      <c r="C49" s="145" t="s">
        <v>718</v>
      </c>
      <c r="D49" s="191" t="s">
        <v>856</v>
      </c>
    </row>
    <row r="50" spans="1:5" ht="24.75" x14ac:dyDescent="0.25">
      <c r="A50" s="1580"/>
      <c r="B50" s="388">
        <v>2.21</v>
      </c>
      <c r="C50" s="145" t="s">
        <v>927</v>
      </c>
      <c r="D50" s="191" t="s">
        <v>964</v>
      </c>
    </row>
    <row r="51" spans="1:5" x14ac:dyDescent="0.25">
      <c r="A51" s="1581"/>
      <c r="B51" s="389">
        <v>2.2200000000000002</v>
      </c>
      <c r="C51" s="146" t="s">
        <v>716</v>
      </c>
      <c r="D51" s="597" t="s">
        <v>776</v>
      </c>
      <c r="E51" s="598"/>
    </row>
    <row r="52" spans="1:5" x14ac:dyDescent="0.25">
      <c r="A52" s="1568" t="s">
        <v>6</v>
      </c>
      <c r="B52" s="114" t="s">
        <v>70</v>
      </c>
      <c r="C52" s="144" t="s">
        <v>188</v>
      </c>
      <c r="D52" s="190" t="s">
        <v>1280</v>
      </c>
    </row>
    <row r="53" spans="1:5" x14ac:dyDescent="0.25">
      <c r="A53" s="1569"/>
      <c r="B53" s="114" t="s">
        <v>71</v>
      </c>
      <c r="C53" s="115" t="s">
        <v>231</v>
      </c>
      <c r="D53" s="191" t="s">
        <v>740</v>
      </c>
    </row>
    <row r="54" spans="1:5" ht="24.75" x14ac:dyDescent="0.25">
      <c r="A54" s="1569"/>
      <c r="B54" s="114" t="s">
        <v>72</v>
      </c>
      <c r="C54" s="147" t="s">
        <v>164</v>
      </c>
      <c r="D54" s="191" t="s">
        <v>854</v>
      </c>
    </row>
    <row r="55" spans="1:5" ht="24.75" x14ac:dyDescent="0.25">
      <c r="A55" s="1569"/>
      <c r="B55" s="114">
        <v>3.4</v>
      </c>
      <c r="C55" s="147" t="s">
        <v>965</v>
      </c>
      <c r="D55" s="191" t="s">
        <v>966</v>
      </c>
    </row>
    <row r="56" spans="1:5" x14ac:dyDescent="0.25">
      <c r="A56" s="1570"/>
      <c r="B56" s="148">
        <v>3.5</v>
      </c>
      <c r="C56" s="146" t="s">
        <v>8</v>
      </c>
      <c r="D56" s="192" t="s">
        <v>468</v>
      </c>
    </row>
    <row r="57" spans="1:5" x14ac:dyDescent="0.25">
      <c r="A57" s="1568" t="s">
        <v>232</v>
      </c>
      <c r="B57" s="150" t="s">
        <v>74</v>
      </c>
      <c r="C57" s="143" t="s">
        <v>171</v>
      </c>
      <c r="D57" s="196" t="s">
        <v>857</v>
      </c>
    </row>
    <row r="58" spans="1:5" x14ac:dyDescent="0.25">
      <c r="A58" s="1571"/>
      <c r="B58" s="114" t="s">
        <v>75</v>
      </c>
      <c r="C58" s="144" t="s">
        <v>172</v>
      </c>
      <c r="D58" s="195" t="s">
        <v>858</v>
      </c>
    </row>
    <row r="59" spans="1:5" x14ac:dyDescent="0.25">
      <c r="A59" s="1571"/>
      <c r="B59" s="114" t="s">
        <v>76</v>
      </c>
      <c r="C59" s="144" t="s">
        <v>173</v>
      </c>
      <c r="D59" s="195" t="s">
        <v>859</v>
      </c>
    </row>
    <row r="60" spans="1:5" x14ac:dyDescent="0.25">
      <c r="A60" s="1571"/>
      <c r="B60" s="114">
        <v>4.4000000000000004</v>
      </c>
      <c r="C60" s="144" t="s">
        <v>465</v>
      </c>
      <c r="D60" s="191" t="s">
        <v>860</v>
      </c>
    </row>
    <row r="61" spans="1:5" ht="24.75" x14ac:dyDescent="0.25">
      <c r="A61" s="1571"/>
      <c r="B61" s="114">
        <v>4.5</v>
      </c>
      <c r="C61" s="144" t="s">
        <v>32</v>
      </c>
      <c r="D61" s="191" t="s">
        <v>321</v>
      </c>
    </row>
    <row r="62" spans="1:5" x14ac:dyDescent="0.25">
      <c r="A62" s="1571"/>
      <c r="B62" s="114" t="s">
        <v>925</v>
      </c>
      <c r="C62" s="145" t="s">
        <v>916</v>
      </c>
      <c r="D62" s="7" t="s">
        <v>934</v>
      </c>
    </row>
    <row r="63" spans="1:5" x14ac:dyDescent="0.25">
      <c r="A63" s="1571"/>
      <c r="B63" s="149" t="s">
        <v>194</v>
      </c>
      <c r="C63" s="151" t="s">
        <v>328</v>
      </c>
      <c r="D63" s="197" t="s">
        <v>967</v>
      </c>
    </row>
    <row r="64" spans="1:5" x14ac:dyDescent="0.25">
      <c r="A64" s="1571"/>
      <c r="B64" s="126" t="s">
        <v>193</v>
      </c>
      <c r="C64" s="127" t="s">
        <v>40</v>
      </c>
      <c r="D64" s="191" t="s">
        <v>755</v>
      </c>
    </row>
    <row r="65" spans="1:4" ht="24.75" x14ac:dyDescent="0.25">
      <c r="A65" s="1571"/>
      <c r="B65" s="126" t="s">
        <v>192</v>
      </c>
      <c r="C65" s="127" t="s">
        <v>329</v>
      </c>
      <c r="D65" s="191" t="s">
        <v>314</v>
      </c>
    </row>
    <row r="66" spans="1:4" x14ac:dyDescent="0.25">
      <c r="A66" s="1571"/>
      <c r="B66" s="126" t="s">
        <v>191</v>
      </c>
      <c r="C66" s="127" t="s">
        <v>313</v>
      </c>
      <c r="D66" s="191" t="s">
        <v>322</v>
      </c>
    </row>
    <row r="67" spans="1:4" ht="24.75" x14ac:dyDescent="0.25">
      <c r="A67" s="1572"/>
      <c r="B67" s="203" t="s">
        <v>190</v>
      </c>
      <c r="C67" s="130" t="s">
        <v>330</v>
      </c>
      <c r="D67" s="192" t="s">
        <v>233</v>
      </c>
    </row>
    <row r="68" spans="1:4" ht="39" customHeight="1" x14ac:dyDescent="0.3">
      <c r="A68" s="1573" t="s">
        <v>175</v>
      </c>
      <c r="B68" s="1574"/>
      <c r="C68" s="1575"/>
      <c r="D68" s="198"/>
    </row>
    <row r="69" spans="1:4" ht="24.75" x14ac:dyDescent="0.25">
      <c r="A69" s="1568" t="s">
        <v>9</v>
      </c>
      <c r="B69" s="124" t="s">
        <v>79</v>
      </c>
      <c r="C69" s="125" t="s">
        <v>27</v>
      </c>
      <c r="D69" s="125" t="s">
        <v>719</v>
      </c>
    </row>
    <row r="70" spans="1:4" ht="36.75" x14ac:dyDescent="0.25">
      <c r="A70" s="1569"/>
      <c r="B70" s="126" t="s">
        <v>80</v>
      </c>
      <c r="C70" s="127" t="s">
        <v>97</v>
      </c>
      <c r="D70" s="127" t="s">
        <v>720</v>
      </c>
    </row>
    <row r="71" spans="1:4" ht="24.75" x14ac:dyDescent="0.25">
      <c r="A71" s="1569"/>
      <c r="B71" s="126" t="s">
        <v>81</v>
      </c>
      <c r="C71" s="127" t="s">
        <v>98</v>
      </c>
      <c r="D71" s="127" t="s">
        <v>721</v>
      </c>
    </row>
    <row r="72" spans="1:4" ht="24.75" x14ac:dyDescent="0.25">
      <c r="A72" s="1569"/>
      <c r="B72" s="132" t="s">
        <v>82</v>
      </c>
      <c r="C72" s="127" t="s">
        <v>99</v>
      </c>
      <c r="D72" s="127" t="s">
        <v>722</v>
      </c>
    </row>
    <row r="73" spans="1:4" ht="36.75" x14ac:dyDescent="0.25">
      <c r="A73" s="1569"/>
      <c r="B73" s="132" t="s">
        <v>216</v>
      </c>
      <c r="C73" s="127" t="s">
        <v>100</v>
      </c>
      <c r="D73" s="127" t="s">
        <v>723</v>
      </c>
    </row>
    <row r="74" spans="1:4" ht="36.75" x14ac:dyDescent="0.25">
      <c r="A74" s="1569"/>
      <c r="B74" s="126" t="s">
        <v>215</v>
      </c>
      <c r="C74" s="127" t="s">
        <v>28</v>
      </c>
      <c r="D74" s="127" t="s">
        <v>724</v>
      </c>
    </row>
    <row r="75" spans="1:4" x14ac:dyDescent="0.25">
      <c r="A75" s="1570"/>
      <c r="B75" s="129" t="s">
        <v>214</v>
      </c>
      <c r="C75" s="130" t="s">
        <v>105</v>
      </c>
      <c r="D75" s="137" t="s">
        <v>234</v>
      </c>
    </row>
    <row r="76" spans="1:4" ht="14.85" customHeight="1" x14ac:dyDescent="0.25">
      <c r="A76" s="1568" t="s">
        <v>176</v>
      </c>
      <c r="B76" s="124" t="s">
        <v>84</v>
      </c>
      <c r="C76" s="125" t="s">
        <v>327</v>
      </c>
      <c r="D76" s="125" t="s">
        <v>235</v>
      </c>
    </row>
    <row r="77" spans="1:4" x14ac:dyDescent="0.25">
      <c r="A77" s="1569"/>
      <c r="B77" s="126" t="s">
        <v>85</v>
      </c>
      <c r="C77" s="127" t="s">
        <v>325</v>
      </c>
      <c r="D77" s="127" t="s">
        <v>236</v>
      </c>
    </row>
    <row r="78" spans="1:4" ht="24.75" x14ac:dyDescent="0.25">
      <c r="A78" s="1569"/>
      <c r="B78" s="126" t="s">
        <v>86</v>
      </c>
      <c r="C78" s="127" t="s">
        <v>494</v>
      </c>
      <c r="D78" s="127" t="s">
        <v>497</v>
      </c>
    </row>
    <row r="79" spans="1:4" ht="24.75" x14ac:dyDescent="0.25">
      <c r="A79" s="1569"/>
      <c r="B79" s="126" t="s">
        <v>87</v>
      </c>
      <c r="C79" s="127" t="s">
        <v>495</v>
      </c>
      <c r="D79" s="127" t="s">
        <v>497</v>
      </c>
    </row>
    <row r="80" spans="1:4" ht="24.75" x14ac:dyDescent="0.25">
      <c r="A80" s="1569"/>
      <c r="B80" s="126" t="s">
        <v>213</v>
      </c>
      <c r="C80" s="127" t="s">
        <v>496</v>
      </c>
      <c r="D80" s="127" t="s">
        <v>497</v>
      </c>
    </row>
    <row r="81" spans="1:5" x14ac:dyDescent="0.25">
      <c r="A81" s="1570"/>
      <c r="B81" s="129" t="s">
        <v>212</v>
      </c>
      <c r="C81" s="130" t="s">
        <v>180</v>
      </c>
      <c r="D81" s="137" t="s">
        <v>237</v>
      </c>
    </row>
    <row r="82" spans="1:5" x14ac:dyDescent="0.25">
      <c r="A82" s="140"/>
      <c r="B82" s="133" t="s">
        <v>253</v>
      </c>
      <c r="C82" s="134" t="s">
        <v>31</v>
      </c>
      <c r="D82" s="199" t="s">
        <v>493</v>
      </c>
      <c r="E82" s="200"/>
    </row>
    <row r="83" spans="1:5" ht="24.75" x14ac:dyDescent="0.25">
      <c r="A83" s="135"/>
      <c r="B83" s="126" t="s">
        <v>254</v>
      </c>
      <c r="C83" s="127" t="s">
        <v>181</v>
      </c>
      <c r="D83" s="196" t="s">
        <v>239</v>
      </c>
    </row>
    <row r="84" spans="1:5" x14ac:dyDescent="0.25">
      <c r="A84" s="135"/>
      <c r="B84" s="126" t="s">
        <v>204</v>
      </c>
      <c r="C84" s="127" t="s">
        <v>26</v>
      </c>
      <c r="D84" s="197" t="s">
        <v>308</v>
      </c>
    </row>
    <row r="85" spans="1:5" x14ac:dyDescent="0.25">
      <c r="A85" s="140"/>
      <c r="B85" s="138" t="s">
        <v>264</v>
      </c>
      <c r="C85" s="139" t="s">
        <v>307</v>
      </c>
      <c r="D85" s="201" t="s">
        <v>211</v>
      </c>
    </row>
  </sheetData>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4">
    <tabColor theme="7"/>
  </sheetPr>
  <dimension ref="A1:X75"/>
  <sheetViews>
    <sheetView topLeftCell="A49" zoomScale="80" zoomScaleNormal="80" workbookViewId="0">
      <pane xSplit="3" topLeftCell="D1" activePane="topRight" state="frozen"/>
      <selection pane="topRight" activeCell="R69" sqref="R69"/>
    </sheetView>
  </sheetViews>
  <sheetFormatPr defaultColWidth="9" defaultRowHeight="15" x14ac:dyDescent="0.25"/>
  <cols>
    <col min="1" max="1" width="11" style="246" customWidth="1"/>
    <col min="2" max="2" width="6.140625" style="110" customWidth="1"/>
    <col min="3" max="3" width="42" style="110" customWidth="1"/>
    <col min="4" max="24" width="16.140625" style="110" customWidth="1"/>
    <col min="25" max="16384" width="9" style="110"/>
  </cols>
  <sheetData>
    <row r="1" spans="1:24" x14ac:dyDescent="0.25">
      <c r="A1" s="245" t="s">
        <v>241</v>
      </c>
    </row>
    <row r="3" spans="1:24" x14ac:dyDescent="0.25">
      <c r="A3" s="246" t="s">
        <v>371</v>
      </c>
      <c r="C3" s="205" t="s">
        <v>1654</v>
      </c>
      <c r="L3" s="355"/>
      <c r="M3" s="355"/>
      <c r="N3" s="355"/>
    </row>
    <row r="4" spans="1:24" x14ac:dyDescent="0.25">
      <c r="A4" s="246" t="s">
        <v>15</v>
      </c>
      <c r="C4" s="449" t="s">
        <v>1655</v>
      </c>
    </row>
    <row r="5" spans="1:24" x14ac:dyDescent="0.25">
      <c r="A5" s="246" t="s">
        <v>16</v>
      </c>
      <c r="C5" s="450">
        <v>44651</v>
      </c>
      <c r="D5" s="162"/>
      <c r="E5" s="162"/>
      <c r="F5" s="162"/>
      <c r="G5" s="162"/>
      <c r="K5" s="479"/>
      <c r="O5" s="479"/>
      <c r="S5" s="479"/>
      <c r="T5" s="479"/>
      <c r="X5" s="479"/>
    </row>
    <row r="6" spans="1:24" ht="15.75" thickBot="1" x14ac:dyDescent="0.3">
      <c r="A6" s="245" t="s">
        <v>379</v>
      </c>
      <c r="C6" s="162"/>
      <c r="D6" s="162"/>
      <c r="E6" s="162"/>
      <c r="F6" s="162"/>
      <c r="G6" s="162"/>
      <c r="K6" s="479"/>
      <c r="O6" s="479"/>
      <c r="S6" s="479"/>
      <c r="T6" s="479"/>
      <c r="X6" s="479"/>
    </row>
    <row r="7" spans="1:24" ht="18" customHeight="1" x14ac:dyDescent="0.3">
      <c r="A7" s="896"/>
      <c r="B7" s="357"/>
      <c r="C7" s="358"/>
      <c r="D7" s="1612" t="s">
        <v>244</v>
      </c>
      <c r="E7" s="1613"/>
      <c r="F7" s="1613"/>
      <c r="G7" s="1614"/>
      <c r="H7" s="1612" t="s">
        <v>245</v>
      </c>
      <c r="I7" s="1613"/>
      <c r="J7" s="1613"/>
      <c r="K7" s="1614"/>
      <c r="L7" s="1612" t="s">
        <v>246</v>
      </c>
      <c r="M7" s="1613"/>
      <c r="N7" s="1613"/>
      <c r="O7" s="1614"/>
      <c r="P7" s="1612" t="s">
        <v>247</v>
      </c>
      <c r="Q7" s="1613"/>
      <c r="R7" s="1613"/>
      <c r="S7" s="1618"/>
      <c r="T7" s="609"/>
      <c r="U7" s="1615" t="s">
        <v>807</v>
      </c>
      <c r="V7" s="1616"/>
      <c r="W7" s="1616"/>
      <c r="X7" s="1617"/>
    </row>
    <row r="8" spans="1:24" ht="30.75" x14ac:dyDescent="0.3">
      <c r="A8" s="356"/>
      <c r="B8" s="359"/>
      <c r="C8" s="360"/>
      <c r="D8" s="849" t="s">
        <v>36</v>
      </c>
      <c r="E8" s="367" t="s">
        <v>421</v>
      </c>
      <c r="F8" s="367" t="s">
        <v>410</v>
      </c>
      <c r="G8" s="367" t="s">
        <v>545</v>
      </c>
      <c r="H8" s="849"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 customHeight="1" x14ac:dyDescent="0.3">
      <c r="A9" s="361" t="s">
        <v>51</v>
      </c>
      <c r="B9" s="362"/>
      <c r="C9" s="363"/>
      <c r="D9" s="824">
        <f>SUM(E9:G9)</f>
        <v>34890</v>
      </c>
      <c r="E9" s="741">
        <f>SUM('LTC Rev-Exp Region 1:LTC Rev-Exp Region 11'!E9)</f>
        <v>7750</v>
      </c>
      <c r="F9" s="741">
        <f>SUM('LTC Rev-Exp Region 1:LTC Rev-Exp Region 11'!F9)</f>
        <v>27140</v>
      </c>
      <c r="G9" s="741">
        <f>SUM('LTC Rev-Exp Region 1:LTC Rev-Exp Region 11'!G9)</f>
        <v>0</v>
      </c>
      <c r="H9" s="807">
        <f>SUM(I9:K9)</f>
        <v>36683</v>
      </c>
      <c r="I9" s="741">
        <f>SUM('LTC Rev-Exp Region 1:LTC Rev-Exp Region 11'!I9)</f>
        <v>8416</v>
      </c>
      <c r="J9" s="741">
        <f>SUM('LTC Rev-Exp Region 1:LTC Rev-Exp Region 11'!J9)</f>
        <v>28267</v>
      </c>
      <c r="K9" s="741">
        <f>SUM('LTC Rev-Exp Region 1:LTC Rev-Exp Region 11'!K9)</f>
        <v>0</v>
      </c>
      <c r="L9" s="807">
        <f>SUM(M9:O9)</f>
        <v>38669</v>
      </c>
      <c r="M9" s="741">
        <f>SUM('LTC Rev-Exp Region 1:LTC Rev-Exp Region 11'!M9)</f>
        <v>9055</v>
      </c>
      <c r="N9" s="741">
        <f>SUM('LTC Rev-Exp Region 1:LTC Rev-Exp Region 11'!N9)</f>
        <v>29614</v>
      </c>
      <c r="O9" s="901">
        <f>SUM('LTC Rev-Exp Region 1:LTC Rev-Exp Region 11'!O9)</f>
        <v>0</v>
      </c>
      <c r="P9" s="807">
        <f>SUM(Q9:S9)</f>
        <v>40689</v>
      </c>
      <c r="Q9" s="741">
        <f>SUM('LTC Rev-Exp Region 1:LTC Rev-Exp Region 11'!Q9)</f>
        <v>9552</v>
      </c>
      <c r="R9" s="741">
        <f>SUM('LTC Rev-Exp Region 1:LTC Rev-Exp Region 11'!R9)</f>
        <v>31137</v>
      </c>
      <c r="S9" s="741">
        <f>SUM('LTC Rev-Exp Region 1:LTC Rev-Exp Region 11'!S9)</f>
        <v>0</v>
      </c>
      <c r="T9" s="815">
        <f>SUM('LTC Rev-Exp Region 1:LTC Rev-Exp Region 11'!T9)</f>
        <v>-191</v>
      </c>
      <c r="U9" s="816">
        <f>SUM(V9:X9)+T9</f>
        <v>150740</v>
      </c>
      <c r="V9" s="741">
        <f>SUM('LTC Rev-Exp Region 1:LTC Rev-Exp Region 11'!V9)</f>
        <v>34773</v>
      </c>
      <c r="W9" s="741">
        <f>SUM('LTC Rev-Exp Region 1:LTC Rev-Exp Region 11'!W9)</f>
        <v>116158</v>
      </c>
      <c r="X9" s="743">
        <f>G9+K9+O9+S9</f>
        <v>0</v>
      </c>
    </row>
    <row r="10" spans="1:24" ht="18" customHeight="1" x14ac:dyDescent="0.3">
      <c r="A10" s="1595" t="s">
        <v>11</v>
      </c>
      <c r="B10" s="1596"/>
      <c r="C10" s="1597"/>
      <c r="D10" s="368"/>
      <c r="E10" s="369"/>
      <c r="F10" s="369"/>
      <c r="G10" s="369"/>
      <c r="H10" s="368"/>
      <c r="I10" s="369"/>
      <c r="J10" s="369"/>
      <c r="K10" s="480"/>
      <c r="L10" s="369"/>
      <c r="M10" s="369"/>
      <c r="N10" s="369"/>
      <c r="O10" s="480"/>
      <c r="P10" s="369"/>
      <c r="Q10" s="369"/>
      <c r="R10" s="369"/>
      <c r="S10" s="369"/>
      <c r="T10" s="610"/>
      <c r="U10" s="370"/>
      <c r="V10" s="371"/>
      <c r="W10" s="371"/>
      <c r="X10" s="482"/>
    </row>
    <row r="11" spans="1:24" ht="14.85" customHeight="1" x14ac:dyDescent="0.25">
      <c r="A11" s="1598" t="s">
        <v>183</v>
      </c>
      <c r="B11" s="381">
        <v>1.1000000000000001</v>
      </c>
      <c r="C11" s="143" t="s">
        <v>12</v>
      </c>
      <c r="D11" s="372">
        <f>SUM('LTC Rev-Exp Region 1:LTC Rev-Exp Region 11'!D11)</f>
        <v>95143283.789999992</v>
      </c>
      <c r="E11" s="463"/>
      <c r="F11" s="463"/>
      <c r="G11" s="473"/>
      <c r="H11" s="372">
        <f>SUM('LTC Rev-Exp Region 1:LTC Rev-Exp Region 11'!H11)</f>
        <v>100830523.12</v>
      </c>
      <c r="I11" s="463"/>
      <c r="J11" s="463"/>
      <c r="K11" s="473"/>
      <c r="L11" s="372">
        <f>SUM('LTC Rev-Exp Region 1:LTC Rev-Exp Region 11'!L11)</f>
        <v>106390973.47</v>
      </c>
      <c r="M11" s="463"/>
      <c r="N11" s="463"/>
      <c r="O11" s="473"/>
      <c r="P11" s="372">
        <f>SUM('LTC Rev-Exp Region 1:LTC Rev-Exp Region 11'!P11)</f>
        <v>125416960.98999999</v>
      </c>
      <c r="Q11" s="463"/>
      <c r="R11" s="463"/>
      <c r="S11" s="463"/>
      <c r="T11" s="614">
        <f>SUM('LTC Rev-Exp Region 1:LTC Rev-Exp Region 11'!T11)</f>
        <v>-5431548.6699999999</v>
      </c>
      <c r="U11" s="321">
        <f>SUM('LTC Rev-Exp Region 1:LTC Rev-Exp Region 11'!U11)</f>
        <v>422350192.69999999</v>
      </c>
      <c r="V11" s="463"/>
      <c r="W11" s="463"/>
      <c r="X11" s="469"/>
    </row>
    <row r="12" spans="1:24" x14ac:dyDescent="0.25">
      <c r="A12" s="1599"/>
      <c r="B12" s="114">
        <v>1.2</v>
      </c>
      <c r="C12" s="144" t="s">
        <v>222</v>
      </c>
      <c r="D12" s="270">
        <f>SUM('LTC Rev-Exp Region 1:LTC Rev-Exp Region 11'!D12)</f>
        <v>50000</v>
      </c>
      <c r="E12" s="464"/>
      <c r="F12" s="464"/>
      <c r="G12" s="465"/>
      <c r="H12" s="270">
        <f>SUM('LTC Rev-Exp Region 1:LTC Rev-Exp Region 11'!H12)</f>
        <v>50000</v>
      </c>
      <c r="I12" s="464"/>
      <c r="J12" s="464"/>
      <c r="K12" s="465"/>
      <c r="L12" s="270">
        <f>SUM('LTC Rev-Exp Region 1:LTC Rev-Exp Region 11'!L12)</f>
        <v>50000</v>
      </c>
      <c r="M12" s="464"/>
      <c r="N12" s="464"/>
      <c r="O12" s="465"/>
      <c r="P12" s="270">
        <f>SUM('LTC Rev-Exp Region 1:LTC Rev-Exp Region 11'!P12)</f>
        <v>50000</v>
      </c>
      <c r="Q12" s="464"/>
      <c r="R12" s="464"/>
      <c r="S12" s="464"/>
      <c r="T12" s="615">
        <f>SUM('LTC Rev-Exp Region 1:LTC Rev-Exp Region 11'!T12)</f>
        <v>0</v>
      </c>
      <c r="U12" s="290">
        <f>SUM('LTC Rev-Exp Region 1:LTC Rev-Exp Region 11'!U12)</f>
        <v>200000</v>
      </c>
      <c r="V12" s="464"/>
      <c r="W12" s="464"/>
      <c r="X12" s="470"/>
    </row>
    <row r="13" spans="1:24" x14ac:dyDescent="0.25">
      <c r="A13" s="1599"/>
      <c r="B13" s="114" t="s">
        <v>1300</v>
      </c>
      <c r="C13" s="144" t="s">
        <v>1304</v>
      </c>
      <c r="D13" s="270">
        <f>SUM('LTC Rev-Exp Region 1:LTC Rev-Exp Region 11'!D13)</f>
        <v>329551.13250000007</v>
      </c>
      <c r="E13" s="464"/>
      <c r="F13" s="464"/>
      <c r="G13" s="465"/>
      <c r="H13" s="270">
        <f>SUM('LTC Rev-Exp Region 1:LTC Rev-Exp Region 11'!H13)</f>
        <v>374394.99250000005</v>
      </c>
      <c r="I13" s="464"/>
      <c r="J13" s="464"/>
      <c r="K13" s="465"/>
      <c r="L13" s="270">
        <f>SUM('LTC Rev-Exp Region 1:LTC Rev-Exp Region 11'!L13)</f>
        <v>333547.39750000002</v>
      </c>
      <c r="M13" s="464"/>
      <c r="N13" s="464"/>
      <c r="O13" s="465"/>
      <c r="P13" s="270">
        <f>SUM('LTC Rev-Exp Region 1:LTC Rev-Exp Region 11'!P13)</f>
        <v>144958.75999999998</v>
      </c>
      <c r="Q13" s="464"/>
      <c r="R13" s="464"/>
      <c r="S13" s="464"/>
      <c r="T13" s="615">
        <f>SUM('LTC Rev-Exp Region 1:LTC Rev-Exp Region 11'!T13)</f>
        <v>304693.51624999964</v>
      </c>
      <c r="U13" s="290">
        <f>SUM('LTC Rev-Exp Region 1:LTC Rev-Exp Region 11'!U13)</f>
        <v>1487145.7987499998</v>
      </c>
      <c r="V13" s="464"/>
      <c r="W13" s="464"/>
      <c r="X13" s="470"/>
    </row>
    <row r="14" spans="1:24" x14ac:dyDescent="0.25">
      <c r="A14" s="1599"/>
      <c r="B14" s="114" t="s">
        <v>1305</v>
      </c>
      <c r="C14" s="144" t="s">
        <v>1306</v>
      </c>
      <c r="D14" s="270">
        <f>SUM('LTC Rev-Exp Region 1:LTC Rev-Exp Region 11'!D14)</f>
        <v>-454471.38534082536</v>
      </c>
      <c r="E14" s="464"/>
      <c r="F14" s="464"/>
      <c r="G14" s="465"/>
      <c r="H14" s="270">
        <f>SUM('LTC Rev-Exp Region 1:LTC Rev-Exp Region 11'!H14)</f>
        <v>-454471.38534082536</v>
      </c>
      <c r="I14" s="464"/>
      <c r="J14" s="464"/>
      <c r="K14" s="465"/>
      <c r="L14" s="270">
        <f>SUM('LTC Rev-Exp Region 1:LTC Rev-Exp Region 11'!L14)</f>
        <v>-454471.38534082536</v>
      </c>
      <c r="M14" s="464"/>
      <c r="N14" s="464"/>
      <c r="O14" s="465"/>
      <c r="P14" s="270">
        <f>SUM('LTC Rev-Exp Region 1:LTC Rev-Exp Region 11'!P14)</f>
        <v>643475.41959799675</v>
      </c>
      <c r="Q14" s="464"/>
      <c r="R14" s="464"/>
      <c r="S14" s="464"/>
      <c r="T14" s="615">
        <f>SUM('LTC Rev-Exp Region 1:LTC Rev-Exp Region 11'!T14)</f>
        <v>-1779335.6518727371</v>
      </c>
      <c r="U14" s="290">
        <f>SUM('LTC Rev-Exp Region 1:LTC Rev-Exp Region 11'!U14)</f>
        <v>-2499274.3882972165</v>
      </c>
      <c r="V14" s="464"/>
      <c r="W14" s="464"/>
      <c r="X14" s="470"/>
    </row>
    <row r="15" spans="1:24" x14ac:dyDescent="0.25">
      <c r="A15" s="1599"/>
      <c r="B15" s="114" t="s">
        <v>63</v>
      </c>
      <c r="C15" s="144" t="s">
        <v>13</v>
      </c>
      <c r="D15" s="271">
        <f>SUM('LTC Rev-Exp Region 1:LTC Rev-Exp Region 11'!D15)</f>
        <v>0</v>
      </c>
      <c r="E15" s="464"/>
      <c r="F15" s="464"/>
      <c r="G15" s="465"/>
      <c r="H15" s="271">
        <f>SUM('LTC Rev-Exp Region 1:LTC Rev-Exp Region 11'!H15)</f>
        <v>0</v>
      </c>
      <c r="I15" s="464"/>
      <c r="J15" s="464"/>
      <c r="K15" s="465"/>
      <c r="L15" s="271">
        <f>SUM('LTC Rev-Exp Region 1:LTC Rev-Exp Region 11'!L15)</f>
        <v>0</v>
      </c>
      <c r="M15" s="464"/>
      <c r="N15" s="464"/>
      <c r="O15" s="465"/>
      <c r="P15" s="271">
        <f>SUM('LTC Rev-Exp Region 1:LTC Rev-Exp Region 11'!P15)</f>
        <v>-5358447.7811486349</v>
      </c>
      <c r="Q15" s="464"/>
      <c r="R15" s="464"/>
      <c r="S15" s="464"/>
      <c r="T15" s="615">
        <f>SUM('LTC Rev-Exp Region 1:LTC Rev-Exp Region 11'!T15)</f>
        <v>-11885.019999999993</v>
      </c>
      <c r="U15" s="290">
        <f>SUM('LTC Rev-Exp Region 1:LTC Rev-Exp Region 11'!U15)</f>
        <v>-5370332.8011486344</v>
      </c>
      <c r="V15" s="464"/>
      <c r="W15" s="464"/>
      <c r="X15" s="470"/>
    </row>
    <row r="16" spans="1:24" x14ac:dyDescent="0.25">
      <c r="A16" s="1600"/>
      <c r="B16" s="384" t="s">
        <v>64</v>
      </c>
      <c r="C16" s="391" t="s">
        <v>14</v>
      </c>
      <c r="D16" s="288">
        <f>SUM(D11:D15)</f>
        <v>95068363.53715916</v>
      </c>
      <c r="E16" s="466"/>
      <c r="F16" s="468"/>
      <c r="G16" s="467"/>
      <c r="H16" s="280">
        <f>SUM(H11:H15)</f>
        <v>100800446.72715919</v>
      </c>
      <c r="I16" s="466"/>
      <c r="J16" s="468"/>
      <c r="K16" s="467"/>
      <c r="L16" s="280">
        <f>SUM(L11:L15)</f>
        <v>106320049.48215917</v>
      </c>
      <c r="M16" s="468"/>
      <c r="N16" s="468"/>
      <c r="O16" s="467"/>
      <c r="P16" s="280">
        <f>SUM(P11:P15)</f>
        <v>120896947.38844937</v>
      </c>
      <c r="Q16" s="468"/>
      <c r="R16" s="468"/>
      <c r="S16" s="468"/>
      <c r="T16" s="606">
        <f>SUM(T11:T15)</f>
        <v>-6918075.8256227374</v>
      </c>
      <c r="U16" s="292">
        <f>SUM(U11:U15)</f>
        <v>416167731.30930412</v>
      </c>
      <c r="V16" s="466"/>
      <c r="W16" s="466"/>
      <c r="X16" s="474"/>
    </row>
    <row r="17" spans="1:24" ht="15" customHeight="1" x14ac:dyDescent="0.25">
      <c r="A17" s="1603" t="s">
        <v>10</v>
      </c>
      <c r="B17" s="1604"/>
      <c r="C17" s="1605"/>
      <c r="D17" s="1612" t="s">
        <v>244</v>
      </c>
      <c r="E17" s="1613"/>
      <c r="F17" s="1613"/>
      <c r="G17" s="1614"/>
      <c r="H17" s="1612" t="s">
        <v>245</v>
      </c>
      <c r="I17" s="1613"/>
      <c r="J17" s="1613"/>
      <c r="K17" s="1614"/>
      <c r="L17" s="1612" t="s">
        <v>246</v>
      </c>
      <c r="M17" s="1613"/>
      <c r="N17" s="1613"/>
      <c r="O17" s="1614"/>
      <c r="P17" s="1612" t="s">
        <v>247</v>
      </c>
      <c r="Q17" s="1613"/>
      <c r="R17" s="1613"/>
      <c r="S17" s="1613"/>
      <c r="T17" s="611"/>
      <c r="U17" s="1619" t="s">
        <v>807</v>
      </c>
      <c r="V17" s="1613"/>
      <c r="W17" s="1613"/>
      <c r="X17" s="1618"/>
    </row>
    <row r="18" spans="1:24" ht="30" x14ac:dyDescent="0.25">
      <c r="A18" s="1595"/>
      <c r="B18" s="1596"/>
      <c r="C18" s="1597"/>
      <c r="D18" s="849" t="s">
        <v>36</v>
      </c>
      <c r="E18" s="367" t="s">
        <v>421</v>
      </c>
      <c r="F18" s="367" t="s">
        <v>410</v>
      </c>
      <c r="G18" s="478" t="s">
        <v>545</v>
      </c>
      <c r="H18" s="367" t="s">
        <v>36</v>
      </c>
      <c r="I18" s="367" t="s">
        <v>421</v>
      </c>
      <c r="J18" s="367" t="s">
        <v>410</v>
      </c>
      <c r="K18" s="478" t="s">
        <v>545</v>
      </c>
      <c r="L18" s="367" t="s">
        <v>36</v>
      </c>
      <c r="M18" s="367" t="s">
        <v>421</v>
      </c>
      <c r="N18" s="367" t="s">
        <v>410</v>
      </c>
      <c r="O18" s="478" t="s">
        <v>545</v>
      </c>
      <c r="P18" s="367" t="s">
        <v>36</v>
      </c>
      <c r="Q18" s="367" t="s">
        <v>421</v>
      </c>
      <c r="R18" s="367" t="s">
        <v>410</v>
      </c>
      <c r="S18" s="367" t="s">
        <v>545</v>
      </c>
      <c r="T18" s="603" t="s">
        <v>889</v>
      </c>
      <c r="U18" s="850" t="s">
        <v>36</v>
      </c>
      <c r="V18" s="367" t="s">
        <v>421</v>
      </c>
      <c r="W18" s="367" t="s">
        <v>410</v>
      </c>
      <c r="X18" s="481" t="s">
        <v>545</v>
      </c>
    </row>
    <row r="19" spans="1:24" ht="14.85" customHeight="1" x14ac:dyDescent="0.25">
      <c r="A19" s="1576" t="s">
        <v>764</v>
      </c>
      <c r="B19" s="383">
        <v>2.1</v>
      </c>
      <c r="C19" s="587" t="s">
        <v>712</v>
      </c>
      <c r="D19" s="334">
        <f>SUM(E19:G19)</f>
        <v>174057</v>
      </c>
      <c r="E19" s="372">
        <f>SUM('LTC Rev-Exp Region 1:LTC Rev-Exp Region 11'!E19)</f>
        <v>161384</v>
      </c>
      <c r="F19" s="372">
        <f>SUM('LTC Rev-Exp Region 1:LTC Rev-Exp Region 11'!F19)</f>
        <v>12673</v>
      </c>
      <c r="G19" s="463"/>
      <c r="H19" s="334">
        <f>SUM(I19:K19)</f>
        <v>184888</v>
      </c>
      <c r="I19" s="372">
        <f>SUM('LTC Rev-Exp Region 1:LTC Rev-Exp Region 11'!I19)</f>
        <v>169427</v>
      </c>
      <c r="J19" s="372">
        <f>SUM('LTC Rev-Exp Region 1:LTC Rev-Exp Region 11'!J19)</f>
        <v>15461</v>
      </c>
      <c r="K19" s="473"/>
      <c r="L19" s="372">
        <f>SUM(M19:O19)</f>
        <v>193647</v>
      </c>
      <c r="M19" s="372">
        <f>SUM('LTC Rev-Exp Region 1:LTC Rev-Exp Region 11'!M19)</f>
        <v>167954</v>
      </c>
      <c r="N19" s="372">
        <f>SUM('LTC Rev-Exp Region 1:LTC Rev-Exp Region 11'!N19)</f>
        <v>25693</v>
      </c>
      <c r="O19" s="473"/>
      <c r="P19" s="372">
        <f>SUM(Q19:S19)</f>
        <v>197336</v>
      </c>
      <c r="Q19" s="372">
        <f>SUM('LTC Rev-Exp Region 1:LTC Rev-Exp Region 11'!Q19)</f>
        <v>170724</v>
      </c>
      <c r="R19" s="372">
        <f>SUM('LTC Rev-Exp Region 1:LTC Rev-Exp Region 11'!R19)</f>
        <v>26612</v>
      </c>
      <c r="S19" s="463"/>
      <c r="T19" s="614">
        <f>SUM('LTC Rev-Exp Region 1:LTC Rev-Exp Region 11'!T19)</f>
        <v>12527</v>
      </c>
      <c r="U19" s="321">
        <f>SUM(V19:X19)+T19</f>
        <v>762455</v>
      </c>
      <c r="V19" s="271">
        <f>SUM('LTC Rev-Exp Region 1:LTC Rev-Exp Region 11'!V19)</f>
        <v>669489</v>
      </c>
      <c r="W19" s="271">
        <f>SUM('LTC Rev-Exp Region 1:LTC Rev-Exp Region 11'!W19)</f>
        <v>80439</v>
      </c>
      <c r="X19" s="470"/>
    </row>
    <row r="20" spans="1:24" ht="14.85" customHeight="1" x14ac:dyDescent="0.25">
      <c r="A20" s="1577"/>
      <c r="B20" s="383">
        <v>2.2000000000000002</v>
      </c>
      <c r="C20" s="587" t="s">
        <v>713</v>
      </c>
      <c r="D20" s="270">
        <f t="shared" ref="D20:D27" si="0">SUM(E20:G20)</f>
        <v>907</v>
      </c>
      <c r="E20" s="271">
        <f>SUM('LTC Rev-Exp Region 1:LTC Rev-Exp Region 11'!E20)</f>
        <v>593</v>
      </c>
      <c r="F20" s="271">
        <f>SUM('LTC Rev-Exp Region 1:LTC Rev-Exp Region 11'!F20)</f>
        <v>314</v>
      </c>
      <c r="G20" s="464"/>
      <c r="H20" s="270">
        <f t="shared" ref="H20:H27" si="1">SUM(I20:K20)</f>
        <v>750</v>
      </c>
      <c r="I20" s="271">
        <f>SUM('LTC Rev-Exp Region 1:LTC Rev-Exp Region 11'!I20)</f>
        <v>310</v>
      </c>
      <c r="J20" s="271">
        <f>SUM('LTC Rev-Exp Region 1:LTC Rev-Exp Region 11'!J20)</f>
        <v>440</v>
      </c>
      <c r="K20" s="465"/>
      <c r="L20" s="271">
        <f t="shared" ref="L20:L27" si="2">SUM(M20:O20)</f>
        <v>1210</v>
      </c>
      <c r="M20" s="271">
        <f>SUM('LTC Rev-Exp Region 1:LTC Rev-Exp Region 11'!M20)</f>
        <v>638</v>
      </c>
      <c r="N20" s="271">
        <f>SUM('LTC Rev-Exp Region 1:LTC Rev-Exp Region 11'!N20)</f>
        <v>572</v>
      </c>
      <c r="O20" s="465"/>
      <c r="P20" s="271">
        <f t="shared" ref="P20:P27" si="3">SUM(Q20:S20)</f>
        <v>1135</v>
      </c>
      <c r="Q20" s="271">
        <f>SUM('LTC Rev-Exp Region 1:LTC Rev-Exp Region 11'!Q20)</f>
        <v>590</v>
      </c>
      <c r="R20" s="271">
        <f>SUM('LTC Rev-Exp Region 1:LTC Rev-Exp Region 11'!R20)</f>
        <v>545</v>
      </c>
      <c r="S20" s="464"/>
      <c r="T20" s="615">
        <f>SUM('LTC Rev-Exp Region 1:LTC Rev-Exp Region 11'!T20)</f>
        <v>-42</v>
      </c>
      <c r="U20" s="290">
        <f t="shared" ref="U20:U27" si="4">SUM(V20:X20)+T20</f>
        <v>3960</v>
      </c>
      <c r="V20" s="271">
        <f>SUM('LTC Rev-Exp Region 1:LTC Rev-Exp Region 11'!V20)</f>
        <v>2131</v>
      </c>
      <c r="W20" s="271">
        <f>SUM('LTC Rev-Exp Region 1:LTC Rev-Exp Region 11'!W20)</f>
        <v>1871</v>
      </c>
      <c r="X20" s="470"/>
    </row>
    <row r="21" spans="1:24" x14ac:dyDescent="0.25">
      <c r="A21" s="1577"/>
      <c r="B21" s="383">
        <v>2.2999999999999998</v>
      </c>
      <c r="C21" s="587" t="s">
        <v>714</v>
      </c>
      <c r="D21" s="270">
        <f t="shared" si="0"/>
        <v>36373486.030000009</v>
      </c>
      <c r="E21" s="271">
        <f>SUM('LTC Rev-Exp Region 1:LTC Rev-Exp Region 11'!E21)</f>
        <v>33608676.70000001</v>
      </c>
      <c r="F21" s="271">
        <f>SUM('LTC Rev-Exp Region 1:LTC Rev-Exp Region 11'!F21)</f>
        <v>2764809.33</v>
      </c>
      <c r="G21" s="464"/>
      <c r="H21" s="270">
        <f t="shared" si="1"/>
        <v>38666073.620000012</v>
      </c>
      <c r="I21" s="271">
        <f>SUM('LTC Rev-Exp Region 1:LTC Rev-Exp Region 11'!I21)</f>
        <v>35280812.090000011</v>
      </c>
      <c r="J21" s="271">
        <f>SUM('LTC Rev-Exp Region 1:LTC Rev-Exp Region 11'!J21)</f>
        <v>3385261.53</v>
      </c>
      <c r="K21" s="465"/>
      <c r="L21" s="271">
        <f t="shared" si="2"/>
        <v>40580772.890000001</v>
      </c>
      <c r="M21" s="271">
        <f>SUM('LTC Rev-Exp Region 1:LTC Rev-Exp Region 11'!M21)</f>
        <v>35042606.32</v>
      </c>
      <c r="N21" s="271">
        <f>SUM('LTC Rev-Exp Region 1:LTC Rev-Exp Region 11'!N21)</f>
        <v>5538166.5700000003</v>
      </c>
      <c r="O21" s="465"/>
      <c r="P21" s="271">
        <f t="shared" si="3"/>
        <v>45884401.270000003</v>
      </c>
      <c r="Q21" s="271">
        <f>SUM('LTC Rev-Exp Region 1:LTC Rev-Exp Region 11'!Q21)</f>
        <v>39539144.280000001</v>
      </c>
      <c r="R21" s="271">
        <f>SUM('LTC Rev-Exp Region 1:LTC Rev-Exp Region 11'!R21)</f>
        <v>6345256.9900000002</v>
      </c>
      <c r="S21" s="464"/>
      <c r="T21" s="615">
        <f>SUM('LTC Rev-Exp Region 1:LTC Rev-Exp Region 11'!T21)</f>
        <v>1608713.9300000002</v>
      </c>
      <c r="U21" s="290">
        <f t="shared" si="4"/>
        <v>163113447.74000007</v>
      </c>
      <c r="V21" s="271">
        <f>SUM('LTC Rev-Exp Region 1:LTC Rev-Exp Region 11'!V21)</f>
        <v>143471239.39000005</v>
      </c>
      <c r="W21" s="271">
        <f>SUM('LTC Rev-Exp Region 1:LTC Rev-Exp Region 11'!W21)</f>
        <v>18033494.420000002</v>
      </c>
      <c r="X21" s="470"/>
    </row>
    <row r="22" spans="1:24" x14ac:dyDescent="0.25">
      <c r="A22" s="1577"/>
      <c r="B22" s="383">
        <v>2.4</v>
      </c>
      <c r="C22" s="587" t="s">
        <v>715</v>
      </c>
      <c r="D22" s="270">
        <f t="shared" si="0"/>
        <v>68359.94</v>
      </c>
      <c r="E22" s="271">
        <f>SUM('LTC Rev-Exp Region 1:LTC Rev-Exp Region 11'!E22)</f>
        <v>48901.26</v>
      </c>
      <c r="F22" s="271">
        <f>SUM('LTC Rev-Exp Region 1:LTC Rev-Exp Region 11'!F22)</f>
        <v>19458.68</v>
      </c>
      <c r="G22" s="464"/>
      <c r="H22" s="270">
        <f t="shared" si="1"/>
        <v>41943.22</v>
      </c>
      <c r="I22" s="271">
        <f>SUM('LTC Rev-Exp Region 1:LTC Rev-Exp Region 11'!I22)</f>
        <v>13490.650000000001</v>
      </c>
      <c r="J22" s="271">
        <f>SUM('LTC Rev-Exp Region 1:LTC Rev-Exp Region 11'!J22)</f>
        <v>28452.57</v>
      </c>
      <c r="K22" s="465"/>
      <c r="L22" s="271">
        <f t="shared" si="2"/>
        <v>47978.47</v>
      </c>
      <c r="M22" s="271">
        <f>SUM('LTC Rev-Exp Region 1:LTC Rev-Exp Region 11'!M22)</f>
        <v>31724.370000000003</v>
      </c>
      <c r="N22" s="271">
        <f>SUM('LTC Rev-Exp Region 1:LTC Rev-Exp Region 11'!N22)</f>
        <v>16254.099999999999</v>
      </c>
      <c r="O22" s="465"/>
      <c r="P22" s="271">
        <f t="shared" si="3"/>
        <v>78494.509999999995</v>
      </c>
      <c r="Q22" s="271">
        <f>SUM('LTC Rev-Exp Region 1:LTC Rev-Exp Region 11'!Q22)</f>
        <v>50695.899999999994</v>
      </c>
      <c r="R22" s="271">
        <f>SUM('LTC Rev-Exp Region 1:LTC Rev-Exp Region 11'!R22)</f>
        <v>27798.61</v>
      </c>
      <c r="S22" s="464"/>
      <c r="T22" s="615">
        <f>SUM('LTC Rev-Exp Region 1:LTC Rev-Exp Region 11'!T22)</f>
        <v>-97221.3</v>
      </c>
      <c r="U22" s="290">
        <f t="shared" si="4"/>
        <v>139554.84000000003</v>
      </c>
      <c r="V22" s="271">
        <f>SUM('LTC Rev-Exp Region 1:LTC Rev-Exp Region 11'!V22)</f>
        <v>144812.18000000002</v>
      </c>
      <c r="W22" s="271">
        <f>SUM('LTC Rev-Exp Region 1:LTC Rev-Exp Region 11'!W22)</f>
        <v>91963.959999999992</v>
      </c>
      <c r="X22" s="470"/>
    </row>
    <row r="23" spans="1:24" x14ac:dyDescent="0.25">
      <c r="A23" s="1577"/>
      <c r="B23" s="383">
        <v>2.5</v>
      </c>
      <c r="C23" s="587" t="s">
        <v>757</v>
      </c>
      <c r="D23" s="270">
        <f t="shared" si="0"/>
        <v>15958</v>
      </c>
      <c r="E23" s="271">
        <f>SUM('LTC Rev-Exp Region 1:LTC Rev-Exp Region 11'!E23)</f>
        <v>12371</v>
      </c>
      <c r="F23" s="271">
        <f>SUM('LTC Rev-Exp Region 1:LTC Rev-Exp Region 11'!F23)</f>
        <v>3587</v>
      </c>
      <c r="G23" s="464"/>
      <c r="H23" s="270">
        <f t="shared" si="1"/>
        <v>17300</v>
      </c>
      <c r="I23" s="271">
        <f>SUM('LTC Rev-Exp Region 1:LTC Rev-Exp Region 11'!I23)</f>
        <v>13311</v>
      </c>
      <c r="J23" s="271">
        <f>SUM('LTC Rev-Exp Region 1:LTC Rev-Exp Region 11'!J23)</f>
        <v>3989</v>
      </c>
      <c r="K23" s="465"/>
      <c r="L23" s="271">
        <f t="shared" si="2"/>
        <v>18028</v>
      </c>
      <c r="M23" s="271">
        <f>SUM('LTC Rev-Exp Region 1:LTC Rev-Exp Region 11'!M23)</f>
        <v>12900</v>
      </c>
      <c r="N23" s="271">
        <f>SUM('LTC Rev-Exp Region 1:LTC Rev-Exp Region 11'!N23)</f>
        <v>5128</v>
      </c>
      <c r="O23" s="465"/>
      <c r="P23" s="271">
        <f t="shared" si="3"/>
        <v>19478</v>
      </c>
      <c r="Q23" s="271">
        <f>SUM('LTC Rev-Exp Region 1:LTC Rev-Exp Region 11'!Q23)</f>
        <v>15337</v>
      </c>
      <c r="R23" s="271">
        <f>SUM('LTC Rev-Exp Region 1:LTC Rev-Exp Region 11'!R23)</f>
        <v>4141</v>
      </c>
      <c r="S23" s="464"/>
      <c r="T23" s="615">
        <f>SUM('LTC Rev-Exp Region 1:LTC Rev-Exp Region 11'!T23)</f>
        <v>7265</v>
      </c>
      <c r="U23" s="290">
        <f t="shared" si="4"/>
        <v>78029</v>
      </c>
      <c r="V23" s="271">
        <f>SUM('LTC Rev-Exp Region 1:LTC Rev-Exp Region 11'!V23)</f>
        <v>53919</v>
      </c>
      <c r="W23" s="271">
        <f>SUM('LTC Rev-Exp Region 1:LTC Rev-Exp Region 11'!W23)</f>
        <v>16845</v>
      </c>
      <c r="X23" s="470"/>
    </row>
    <row r="24" spans="1:24" x14ac:dyDescent="0.25">
      <c r="A24" s="1577"/>
      <c r="B24" s="383">
        <v>2.6</v>
      </c>
      <c r="C24" s="587" t="s">
        <v>186</v>
      </c>
      <c r="D24" s="270">
        <f t="shared" si="0"/>
        <v>3883872.9500000011</v>
      </c>
      <c r="E24" s="271">
        <f>SUM('LTC Rev-Exp Region 1:LTC Rev-Exp Region 11'!E24)</f>
        <v>2656213.0300000012</v>
      </c>
      <c r="F24" s="271">
        <f>SUM('LTC Rev-Exp Region 1:LTC Rev-Exp Region 11'!F24)</f>
        <v>1227659.92</v>
      </c>
      <c r="G24" s="464"/>
      <c r="H24" s="270">
        <f t="shared" si="1"/>
        <v>3997110.700000002</v>
      </c>
      <c r="I24" s="271">
        <f>SUM('LTC Rev-Exp Region 1:LTC Rev-Exp Region 11'!I24)</f>
        <v>2769977.2100000023</v>
      </c>
      <c r="J24" s="271">
        <f>SUM('LTC Rev-Exp Region 1:LTC Rev-Exp Region 11'!J24)</f>
        <v>1227133.49</v>
      </c>
      <c r="K24" s="465"/>
      <c r="L24" s="271">
        <f t="shared" si="2"/>
        <v>4234212.9600000009</v>
      </c>
      <c r="M24" s="271">
        <f>SUM('LTC Rev-Exp Region 1:LTC Rev-Exp Region 11'!M24)</f>
        <v>2684961.0300000012</v>
      </c>
      <c r="N24" s="271">
        <f>SUM('LTC Rev-Exp Region 1:LTC Rev-Exp Region 11'!N24)</f>
        <v>1549251.9299999992</v>
      </c>
      <c r="O24" s="465"/>
      <c r="P24" s="271">
        <f t="shared" si="3"/>
        <v>4395999.9399999985</v>
      </c>
      <c r="Q24" s="271">
        <f>SUM('LTC Rev-Exp Region 1:LTC Rev-Exp Region 11'!Q24)</f>
        <v>3132171.1799999988</v>
      </c>
      <c r="R24" s="271">
        <f>SUM('LTC Rev-Exp Region 1:LTC Rev-Exp Region 11'!R24)</f>
        <v>1263828.7599999998</v>
      </c>
      <c r="S24" s="464"/>
      <c r="T24" s="615">
        <f>SUM('LTC Rev-Exp Region 1:LTC Rev-Exp Region 11'!T24)</f>
        <v>360687.12999999995</v>
      </c>
      <c r="U24" s="290">
        <f t="shared" si="4"/>
        <v>16871883.680000003</v>
      </c>
      <c r="V24" s="271">
        <f>SUM('LTC Rev-Exp Region 1:LTC Rev-Exp Region 11'!V24)</f>
        <v>11243322.450000003</v>
      </c>
      <c r="W24" s="271">
        <f>SUM('LTC Rev-Exp Region 1:LTC Rev-Exp Region 11'!W24)</f>
        <v>5267874.0999999996</v>
      </c>
      <c r="X24" s="470"/>
    </row>
    <row r="25" spans="1:24" x14ac:dyDescent="0.25">
      <c r="A25" s="1577"/>
      <c r="B25" s="383">
        <v>2.7</v>
      </c>
      <c r="C25" s="587" t="s">
        <v>758</v>
      </c>
      <c r="D25" s="270">
        <f t="shared" si="0"/>
        <v>251101.22865275393</v>
      </c>
      <c r="E25" s="271">
        <f>SUM('LTC Rev-Exp Region 1:LTC Rev-Exp Region 11'!E25)</f>
        <v>227030.90452185326</v>
      </c>
      <c r="F25" s="271">
        <f>SUM('LTC Rev-Exp Region 1:LTC Rev-Exp Region 11'!F25)</f>
        <v>24070.324130900684</v>
      </c>
      <c r="G25" s="464"/>
      <c r="H25" s="270">
        <f t="shared" si="1"/>
        <v>376159.4788868652</v>
      </c>
      <c r="I25" s="271">
        <f>SUM('LTC Rev-Exp Region 1:LTC Rev-Exp Region 11'!I25)</f>
        <v>337042.73416158487</v>
      </c>
      <c r="J25" s="271">
        <f>SUM('LTC Rev-Exp Region 1:LTC Rev-Exp Region 11'!J25)</f>
        <v>39116.744725280325</v>
      </c>
      <c r="K25" s="465"/>
      <c r="L25" s="271">
        <f t="shared" si="2"/>
        <v>678988.76111768454</v>
      </c>
      <c r="M25" s="271">
        <f>SUM('LTC Rev-Exp Region 1:LTC Rev-Exp Region 11'!M25)</f>
        <v>575643.4110771697</v>
      </c>
      <c r="N25" s="271">
        <f>SUM('LTC Rev-Exp Region 1:LTC Rev-Exp Region 11'!N25)</f>
        <v>103345.35004051485</v>
      </c>
      <c r="O25" s="465"/>
      <c r="P25" s="271">
        <f t="shared" si="3"/>
        <v>2943996.3168257046</v>
      </c>
      <c r="Q25" s="271">
        <f>SUM('LTC Rev-Exp Region 1:LTC Rev-Exp Region 11'!Q25)</f>
        <v>2499977.5750321941</v>
      </c>
      <c r="R25" s="271">
        <f>SUM('LTC Rev-Exp Region 1:LTC Rev-Exp Region 11'!R25)</f>
        <v>444018.74179351056</v>
      </c>
      <c r="S25" s="464"/>
      <c r="T25" s="615">
        <f>SUM('LTC Rev-Exp Region 1:LTC Rev-Exp Region 11'!T25)</f>
        <v>-4794002.3166890601</v>
      </c>
      <c r="U25" s="290">
        <f t="shared" si="4"/>
        <v>-543756.53120605182</v>
      </c>
      <c r="V25" s="271">
        <f>SUM('LTC Rev-Exp Region 1:LTC Rev-Exp Region 11'!V25)</f>
        <v>3639694.6247928021</v>
      </c>
      <c r="W25" s="271">
        <f>SUM('LTC Rev-Exp Region 1:LTC Rev-Exp Region 11'!W25)</f>
        <v>610551.16069020634</v>
      </c>
      <c r="X25" s="470"/>
    </row>
    <row r="26" spans="1:24" x14ac:dyDescent="0.25">
      <c r="A26" s="1577"/>
      <c r="B26" s="383">
        <v>2.8</v>
      </c>
      <c r="C26" s="587" t="s">
        <v>759</v>
      </c>
      <c r="D26" s="270">
        <f t="shared" si="0"/>
        <v>0</v>
      </c>
      <c r="E26" s="271">
        <f>SUM('LTC Rev-Exp Region 1:LTC Rev-Exp Region 11'!E26)</f>
        <v>0</v>
      </c>
      <c r="F26" s="271">
        <f>SUM('LTC Rev-Exp Region 1:LTC Rev-Exp Region 11'!F26)</f>
        <v>0</v>
      </c>
      <c r="G26" s="464"/>
      <c r="H26" s="270">
        <f t="shared" si="1"/>
        <v>0</v>
      </c>
      <c r="I26" s="271">
        <f>SUM('LTC Rev-Exp Region 1:LTC Rev-Exp Region 11'!I26)</f>
        <v>0</v>
      </c>
      <c r="J26" s="271">
        <f>SUM('LTC Rev-Exp Region 1:LTC Rev-Exp Region 11'!J26)</f>
        <v>0</v>
      </c>
      <c r="K26" s="465"/>
      <c r="L26" s="271">
        <f t="shared" si="2"/>
        <v>0</v>
      </c>
      <c r="M26" s="271">
        <f>SUM('LTC Rev-Exp Region 1:LTC Rev-Exp Region 11'!M26)</f>
        <v>0</v>
      </c>
      <c r="N26" s="271">
        <f>SUM('LTC Rev-Exp Region 1:LTC Rev-Exp Region 11'!N26)</f>
        <v>0</v>
      </c>
      <c r="O26" s="465"/>
      <c r="P26" s="271">
        <f t="shared" si="3"/>
        <v>0</v>
      </c>
      <c r="Q26" s="271">
        <f>SUM('LTC Rev-Exp Region 1:LTC Rev-Exp Region 11'!Q26)</f>
        <v>0</v>
      </c>
      <c r="R26" s="271">
        <f>SUM('LTC Rev-Exp Region 1:LTC Rev-Exp Region 11'!R26)</f>
        <v>0</v>
      </c>
      <c r="S26" s="464"/>
      <c r="T26" s="615">
        <f>SUM('LTC Rev-Exp Region 1:LTC Rev-Exp Region 11'!T26)</f>
        <v>0</v>
      </c>
      <c r="U26" s="290">
        <f t="shared" si="4"/>
        <v>0</v>
      </c>
      <c r="V26" s="271">
        <f>SUM('LTC Rev-Exp Region 1:LTC Rev-Exp Region 11'!V26)</f>
        <v>0</v>
      </c>
      <c r="W26" s="271">
        <f>SUM('LTC Rev-Exp Region 1:LTC Rev-Exp Region 11'!W26)</f>
        <v>0</v>
      </c>
      <c r="X26" s="470"/>
    </row>
    <row r="27" spans="1:24" s="116" customFormat="1" x14ac:dyDescent="0.25">
      <c r="A27" s="1577"/>
      <c r="B27" s="383">
        <v>2.9</v>
      </c>
      <c r="C27" s="587" t="s">
        <v>926</v>
      </c>
      <c r="D27" s="270">
        <f t="shared" si="0"/>
        <v>0</v>
      </c>
      <c r="E27" s="271">
        <f>SUM('LTC Rev-Exp Region 1:LTC Rev-Exp Region 11'!E27)</f>
        <v>0</v>
      </c>
      <c r="F27" s="271">
        <f>SUM('LTC Rev-Exp Region 1:LTC Rev-Exp Region 11'!F27)</f>
        <v>0</v>
      </c>
      <c r="G27" s="464"/>
      <c r="H27" s="270">
        <f t="shared" si="1"/>
        <v>0</v>
      </c>
      <c r="I27" s="271">
        <f>SUM('LTC Rev-Exp Region 1:LTC Rev-Exp Region 11'!I27)</f>
        <v>0</v>
      </c>
      <c r="J27" s="271">
        <f>SUM('LTC Rev-Exp Region 1:LTC Rev-Exp Region 11'!J27)</f>
        <v>0</v>
      </c>
      <c r="K27" s="465"/>
      <c r="L27" s="271">
        <f t="shared" si="2"/>
        <v>0</v>
      </c>
      <c r="M27" s="271">
        <f>SUM('LTC Rev-Exp Region 1:LTC Rev-Exp Region 11'!M27)</f>
        <v>0</v>
      </c>
      <c r="N27" s="271">
        <f>SUM('LTC Rev-Exp Region 1:LTC Rev-Exp Region 11'!N27)</f>
        <v>0</v>
      </c>
      <c r="O27" s="465"/>
      <c r="P27" s="271">
        <f t="shared" si="3"/>
        <v>0</v>
      </c>
      <c r="Q27" s="271">
        <f>SUM('LTC Rev-Exp Region 1:LTC Rev-Exp Region 11'!Q27)</f>
        <v>0</v>
      </c>
      <c r="R27" s="271">
        <f>SUM('LTC Rev-Exp Region 1:LTC Rev-Exp Region 11'!R27)</f>
        <v>0</v>
      </c>
      <c r="S27" s="464"/>
      <c r="T27" s="615">
        <f>SUM('LTC Rev-Exp Region 1:LTC Rev-Exp Region 11'!T27)</f>
        <v>0</v>
      </c>
      <c r="U27" s="290">
        <f t="shared" si="4"/>
        <v>0</v>
      </c>
      <c r="V27" s="271">
        <f>SUM('LTC Rev-Exp Region 1:LTC Rev-Exp Region 11'!V27)</f>
        <v>0</v>
      </c>
      <c r="W27" s="271">
        <f>SUM('LTC Rev-Exp Region 1:LTC Rev-Exp Region 11'!W27)</f>
        <v>0</v>
      </c>
      <c r="X27" s="470"/>
    </row>
    <row r="28" spans="1:24" s="116" customFormat="1" x14ac:dyDescent="0.25">
      <c r="A28" s="1578"/>
      <c r="B28" s="594">
        <v>2.1</v>
      </c>
      <c r="C28" s="146" t="s">
        <v>761</v>
      </c>
      <c r="D28" s="288">
        <f>SUM(E28:G28)</f>
        <v>40576820.148652762</v>
      </c>
      <c r="E28" s="280">
        <f>SUM('LTC Rev-Exp Region 1:LTC Rev-Exp Region 11'!E28)</f>
        <v>36540821.894521862</v>
      </c>
      <c r="F28" s="280">
        <f>SUM('LTC Rev-Exp Region 1:LTC Rev-Exp Region 11'!F28)</f>
        <v>4035998.2541309008</v>
      </c>
      <c r="G28" s="466"/>
      <c r="H28" s="288">
        <f>SUM(I28:K28)</f>
        <v>43081287.018886879</v>
      </c>
      <c r="I28" s="280">
        <f>SUM('LTC Rev-Exp Region 1:LTC Rev-Exp Region 11'!I28)</f>
        <v>38401322.684161596</v>
      </c>
      <c r="J28" s="280">
        <f>SUM('LTC Rev-Exp Region 1:LTC Rev-Exp Region 11'!J28)</f>
        <v>4679964.3347252803</v>
      </c>
      <c r="K28" s="1107"/>
      <c r="L28" s="280">
        <f>SUM(M28:O28)</f>
        <v>45541953.081117682</v>
      </c>
      <c r="M28" s="280">
        <f>SUM('LTC Rev-Exp Region 1:LTC Rev-Exp Region 11'!M28)</f>
        <v>38334935.13107717</v>
      </c>
      <c r="N28" s="280">
        <f>SUM('LTC Rev-Exp Region 1:LTC Rev-Exp Region 11'!N28)</f>
        <v>7207017.9500405146</v>
      </c>
      <c r="O28" s="1107"/>
      <c r="P28" s="280">
        <f>SUM(Q28:S28)</f>
        <v>53302892.036825702</v>
      </c>
      <c r="Q28" s="280">
        <f>SUM('LTC Rev-Exp Region 1:LTC Rev-Exp Region 11'!Q28)</f>
        <v>45221988.935032189</v>
      </c>
      <c r="R28" s="280">
        <f>SUM('LTC Rev-Exp Region 1:LTC Rev-Exp Region 11'!R28)</f>
        <v>8080903.1017935099</v>
      </c>
      <c r="S28" s="466"/>
      <c r="T28" s="613">
        <f>SUM(T21:T22,T24:T27)</f>
        <v>-2921822.5566890603</v>
      </c>
      <c r="U28" s="292">
        <f>SUM(V28:X28)+T28</f>
        <v>179581129.72879398</v>
      </c>
      <c r="V28" s="280">
        <f>SUM('LTC Rev-Exp Region 1:LTC Rev-Exp Region 11'!V28)</f>
        <v>158499068.64479282</v>
      </c>
      <c r="W28" s="280">
        <f>SUM('LTC Rev-Exp Region 1:LTC Rev-Exp Region 11'!W28)</f>
        <v>24003883.640690207</v>
      </c>
      <c r="X28" s="1404"/>
    </row>
    <row r="29" spans="1:24" x14ac:dyDescent="0.25">
      <c r="A29" s="1580" t="s">
        <v>717</v>
      </c>
      <c r="B29" s="580">
        <v>2.11</v>
      </c>
      <c r="C29" s="144" t="s">
        <v>228</v>
      </c>
      <c r="D29" s="270">
        <f>SUM(E29:G29)</f>
        <v>12693549.549999999</v>
      </c>
      <c r="E29" s="271">
        <f>SUM('LTC Rev-Exp Region 1:LTC Rev-Exp Region 11'!E29)</f>
        <v>535066.91</v>
      </c>
      <c r="F29" s="271">
        <f>SUM('LTC Rev-Exp Region 1:LTC Rev-Exp Region 11'!F29)</f>
        <v>12158482.639999999</v>
      </c>
      <c r="G29" s="464"/>
      <c r="H29" s="270">
        <f>SUM(I29:K29)</f>
        <v>12773998.4</v>
      </c>
      <c r="I29" s="271">
        <f>SUM('LTC Rev-Exp Region 1:LTC Rev-Exp Region 11'!I29)</f>
        <v>842292.8</v>
      </c>
      <c r="J29" s="271">
        <f>SUM('LTC Rev-Exp Region 1:LTC Rev-Exp Region 11'!J29)</f>
        <v>11931705.6</v>
      </c>
      <c r="K29" s="464"/>
      <c r="L29" s="270">
        <f>SUM(M29:O29)</f>
        <v>12645976.700000001</v>
      </c>
      <c r="M29" s="271">
        <f>SUM('LTC Rev-Exp Region 1:LTC Rev-Exp Region 11'!M29)</f>
        <v>1007416.26</v>
      </c>
      <c r="N29" s="271">
        <f>SUM('LTC Rev-Exp Region 1:LTC Rev-Exp Region 11'!N29)</f>
        <v>11638560.440000001</v>
      </c>
      <c r="O29" s="465"/>
      <c r="P29" s="270">
        <f>SUM(Q29:S29)</f>
        <v>12019257.32</v>
      </c>
      <c r="Q29" s="271">
        <f>SUM('LTC Rev-Exp Region 1:LTC Rev-Exp Region 11'!Q29)</f>
        <v>1229925.32</v>
      </c>
      <c r="R29" s="271">
        <f>SUM('LTC Rev-Exp Region 1:LTC Rev-Exp Region 11'!R29)</f>
        <v>10789332</v>
      </c>
      <c r="S29" s="463"/>
      <c r="T29" s="614">
        <f>SUM('LTC Rev-Exp Region 1:LTC Rev-Exp Region 11'!T29)</f>
        <v>289300.06</v>
      </c>
      <c r="U29" s="321">
        <f>SUM(V29:X29)+T29</f>
        <v>50422082.030000009</v>
      </c>
      <c r="V29" s="271">
        <f>SUM('LTC Rev-Exp Region 1:LTC Rev-Exp Region 11'!V29)</f>
        <v>3614701.29</v>
      </c>
      <c r="W29" s="271">
        <f>SUM('LTC Rev-Exp Region 1:LTC Rev-Exp Region 11'!W29)</f>
        <v>46518080.680000007</v>
      </c>
      <c r="X29" s="470"/>
    </row>
    <row r="30" spans="1:24" x14ac:dyDescent="0.25">
      <c r="A30" s="1580"/>
      <c r="B30" s="388">
        <v>2.12</v>
      </c>
      <c r="C30" s="144" t="s">
        <v>552</v>
      </c>
      <c r="D30" s="270">
        <f t="shared" ref="D30:D39" si="5">SUM(E30:G30)</f>
        <v>26102831.429998543</v>
      </c>
      <c r="E30" s="271">
        <f>SUM('LTC Rev-Exp Region 1:LTC Rev-Exp Region 11'!E30)</f>
        <v>294096.5199999999</v>
      </c>
      <c r="F30" s="271">
        <f>SUM('LTC Rev-Exp Region 1:LTC Rev-Exp Region 11'!F30)</f>
        <v>25808734.909998544</v>
      </c>
      <c r="G30" s="464"/>
      <c r="H30" s="270">
        <f t="shared" ref="H30:H39" si="6">SUM(I30:K30)</f>
        <v>29367993.569999516</v>
      </c>
      <c r="I30" s="271">
        <f>SUM('LTC Rev-Exp Region 1:LTC Rev-Exp Region 11'!I30)</f>
        <v>444254.52999999991</v>
      </c>
      <c r="J30" s="271">
        <f>SUM('LTC Rev-Exp Region 1:LTC Rev-Exp Region 11'!J30)</f>
        <v>28923739.039999515</v>
      </c>
      <c r="K30" s="464"/>
      <c r="L30" s="270">
        <f t="shared" ref="L30:L39" si="7">SUM(M30:O30)</f>
        <v>31091085.630001627</v>
      </c>
      <c r="M30" s="271">
        <f>SUM('LTC Rev-Exp Region 1:LTC Rev-Exp Region 11'!M30)</f>
        <v>534822.35999999987</v>
      </c>
      <c r="N30" s="271">
        <f>SUM('LTC Rev-Exp Region 1:LTC Rev-Exp Region 11'!N30)</f>
        <v>30556263.270001628</v>
      </c>
      <c r="O30" s="465"/>
      <c r="P30" s="270">
        <f t="shared" ref="P30:P39" si="8">SUM(Q30:S30)</f>
        <v>35610013.450002097</v>
      </c>
      <c r="Q30" s="271">
        <f>SUM('LTC Rev-Exp Region 1:LTC Rev-Exp Region 11'!Q30)</f>
        <v>801189.21999999904</v>
      </c>
      <c r="R30" s="271">
        <f>SUM('LTC Rev-Exp Region 1:LTC Rev-Exp Region 11'!R30)</f>
        <v>34808824.230002098</v>
      </c>
      <c r="S30" s="464"/>
      <c r="T30" s="615">
        <f>SUM('LTC Rev-Exp Region 1:LTC Rev-Exp Region 11'!T30)</f>
        <v>1760193.4300000081</v>
      </c>
      <c r="U30" s="290">
        <f t="shared" ref="U30:U39" si="9">SUM(V30:X30)+T30</f>
        <v>123932117.51000178</v>
      </c>
      <c r="V30" s="271">
        <f>SUM('LTC Rev-Exp Region 1:LTC Rev-Exp Region 11'!V30)</f>
        <v>2074362.6299999987</v>
      </c>
      <c r="W30" s="271">
        <f>SUM('LTC Rev-Exp Region 1:LTC Rev-Exp Region 11'!W30)</f>
        <v>120097561.45000178</v>
      </c>
      <c r="X30" s="470"/>
    </row>
    <row r="31" spans="1:24" x14ac:dyDescent="0.25">
      <c r="A31" s="1580"/>
      <c r="B31" s="388">
        <v>2.13</v>
      </c>
      <c r="C31" s="144" t="s">
        <v>229</v>
      </c>
      <c r="D31" s="270">
        <f t="shared" si="5"/>
        <v>1393776.559999998</v>
      </c>
      <c r="E31" s="271">
        <f>SUM('LTC Rev-Exp Region 1:LTC Rev-Exp Region 11'!E31)</f>
        <v>89297.279999999999</v>
      </c>
      <c r="F31" s="271">
        <f>SUM('LTC Rev-Exp Region 1:LTC Rev-Exp Region 11'!F31)</f>
        <v>1304479.2799999979</v>
      </c>
      <c r="G31" s="464"/>
      <c r="H31" s="270">
        <f t="shared" si="6"/>
        <v>1557934.0400000061</v>
      </c>
      <c r="I31" s="271">
        <f>SUM('LTC Rev-Exp Region 1:LTC Rev-Exp Region 11'!I31)</f>
        <v>70878.710000000006</v>
      </c>
      <c r="J31" s="271">
        <f>SUM('LTC Rev-Exp Region 1:LTC Rev-Exp Region 11'!J31)</f>
        <v>1487055.3300000061</v>
      </c>
      <c r="K31" s="464"/>
      <c r="L31" s="270">
        <f t="shared" si="7"/>
        <v>1728095.3300000189</v>
      </c>
      <c r="M31" s="271">
        <f>SUM('LTC Rev-Exp Region 1:LTC Rev-Exp Region 11'!M31)</f>
        <v>87178.36</v>
      </c>
      <c r="N31" s="271">
        <f>SUM('LTC Rev-Exp Region 1:LTC Rev-Exp Region 11'!N31)</f>
        <v>1640916.9700000188</v>
      </c>
      <c r="O31" s="465"/>
      <c r="P31" s="270">
        <f t="shared" si="8"/>
        <v>1861697.0900000108</v>
      </c>
      <c r="Q31" s="271">
        <f>SUM('LTC Rev-Exp Region 1:LTC Rev-Exp Region 11'!Q31)</f>
        <v>112450.31000000001</v>
      </c>
      <c r="R31" s="271">
        <f>SUM('LTC Rev-Exp Region 1:LTC Rev-Exp Region 11'!R31)</f>
        <v>1749246.7800000107</v>
      </c>
      <c r="S31" s="464"/>
      <c r="T31" s="615">
        <f>SUM('LTC Rev-Exp Region 1:LTC Rev-Exp Region 11'!T31)</f>
        <v>176595.47</v>
      </c>
      <c r="U31" s="290">
        <f t="shared" si="9"/>
        <v>6718098.4900000338</v>
      </c>
      <c r="V31" s="271">
        <f>SUM('LTC Rev-Exp Region 1:LTC Rev-Exp Region 11'!V31)</f>
        <v>359804.66</v>
      </c>
      <c r="W31" s="271">
        <f>SUM('LTC Rev-Exp Region 1:LTC Rev-Exp Region 11'!W31)</f>
        <v>6181698.3600000339</v>
      </c>
      <c r="X31" s="470"/>
    </row>
    <row r="32" spans="1:24" x14ac:dyDescent="0.25">
      <c r="A32" s="1580"/>
      <c r="B32" s="388">
        <v>2.14</v>
      </c>
      <c r="C32" s="144" t="s">
        <v>554</v>
      </c>
      <c r="D32" s="270">
        <f t="shared" si="5"/>
        <v>339622.61999999918</v>
      </c>
      <c r="E32" s="271">
        <f>SUM('LTC Rev-Exp Region 1:LTC Rev-Exp Region 11'!E32)</f>
        <v>246506.57999999917</v>
      </c>
      <c r="F32" s="271">
        <f>SUM('LTC Rev-Exp Region 1:LTC Rev-Exp Region 11'!F32)</f>
        <v>93116.04</v>
      </c>
      <c r="G32" s="464"/>
      <c r="H32" s="270">
        <f t="shared" si="6"/>
        <v>403516.27999999945</v>
      </c>
      <c r="I32" s="271">
        <f>SUM('LTC Rev-Exp Region 1:LTC Rev-Exp Region 11'!I32)</f>
        <v>275518.76999999944</v>
      </c>
      <c r="J32" s="271">
        <f>SUM('LTC Rev-Exp Region 1:LTC Rev-Exp Region 11'!J32)</f>
        <v>127997.51000000001</v>
      </c>
      <c r="K32" s="464"/>
      <c r="L32" s="270">
        <f t="shared" si="7"/>
        <v>409489.49999999953</v>
      </c>
      <c r="M32" s="271">
        <f>SUM('LTC Rev-Exp Region 1:LTC Rev-Exp Region 11'!M32)</f>
        <v>265078.67999999953</v>
      </c>
      <c r="N32" s="271">
        <f>SUM('LTC Rev-Exp Region 1:LTC Rev-Exp Region 11'!N32)</f>
        <v>144410.82</v>
      </c>
      <c r="O32" s="465"/>
      <c r="P32" s="270">
        <f t="shared" si="8"/>
        <v>341642.82999999926</v>
      </c>
      <c r="Q32" s="271">
        <f>SUM('LTC Rev-Exp Region 1:LTC Rev-Exp Region 11'!Q32)</f>
        <v>223964.33999999927</v>
      </c>
      <c r="R32" s="271">
        <f>SUM('LTC Rev-Exp Region 1:LTC Rev-Exp Region 11'!R32)</f>
        <v>117678.49000000002</v>
      </c>
      <c r="S32" s="464"/>
      <c r="T32" s="615">
        <f>SUM('LTC Rev-Exp Region 1:LTC Rev-Exp Region 11'!T32)</f>
        <v>-80918.070000000007</v>
      </c>
      <c r="U32" s="290">
        <f t="shared" si="9"/>
        <v>1413353.1599999971</v>
      </c>
      <c r="V32" s="271">
        <f>SUM('LTC Rev-Exp Region 1:LTC Rev-Exp Region 11'!V32)</f>
        <v>1011068.3699999973</v>
      </c>
      <c r="W32" s="271">
        <f>SUM('LTC Rev-Exp Region 1:LTC Rev-Exp Region 11'!W32)</f>
        <v>483202.86</v>
      </c>
      <c r="X32" s="470"/>
    </row>
    <row r="33" spans="1:24" x14ac:dyDescent="0.25">
      <c r="A33" s="1580"/>
      <c r="B33" s="388">
        <v>2.15</v>
      </c>
      <c r="C33" s="144" t="s">
        <v>553</v>
      </c>
      <c r="D33" s="270">
        <f t="shared" si="5"/>
        <v>977093.77000000014</v>
      </c>
      <c r="E33" s="271">
        <f>SUM('LTC Rev-Exp Region 1:LTC Rev-Exp Region 11'!E33)</f>
        <v>76032.920000000013</v>
      </c>
      <c r="F33" s="271">
        <f>SUM('LTC Rev-Exp Region 1:LTC Rev-Exp Region 11'!F33)</f>
        <v>901060.85000000009</v>
      </c>
      <c r="G33" s="464"/>
      <c r="H33" s="270">
        <f t="shared" si="6"/>
        <v>1173881.3800000001</v>
      </c>
      <c r="I33" s="271">
        <f>SUM('LTC Rev-Exp Region 1:LTC Rev-Exp Region 11'!I33)</f>
        <v>89672.540000000008</v>
      </c>
      <c r="J33" s="271">
        <f>SUM('LTC Rev-Exp Region 1:LTC Rev-Exp Region 11'!J33)</f>
        <v>1084208.8400000001</v>
      </c>
      <c r="K33" s="464"/>
      <c r="L33" s="270">
        <f t="shared" si="7"/>
        <v>1223693.2100000002</v>
      </c>
      <c r="M33" s="271">
        <f>SUM('LTC Rev-Exp Region 1:LTC Rev-Exp Region 11'!M33)</f>
        <v>88637.09</v>
      </c>
      <c r="N33" s="271">
        <f>SUM('LTC Rev-Exp Region 1:LTC Rev-Exp Region 11'!N33)</f>
        <v>1135056.1200000001</v>
      </c>
      <c r="O33" s="465"/>
      <c r="P33" s="270">
        <f t="shared" si="8"/>
        <v>1307796.71</v>
      </c>
      <c r="Q33" s="271">
        <f>SUM('LTC Rev-Exp Region 1:LTC Rev-Exp Region 11'!Q33)</f>
        <v>104986.13</v>
      </c>
      <c r="R33" s="271">
        <f>SUM('LTC Rev-Exp Region 1:LTC Rev-Exp Region 11'!R33)</f>
        <v>1202810.58</v>
      </c>
      <c r="S33" s="464"/>
      <c r="T33" s="615">
        <f>SUM('LTC Rev-Exp Region 1:LTC Rev-Exp Region 11'!T33)</f>
        <v>-12094.659999999989</v>
      </c>
      <c r="U33" s="290">
        <f t="shared" si="9"/>
        <v>4670370.41</v>
      </c>
      <c r="V33" s="271">
        <f>SUM('LTC Rev-Exp Region 1:LTC Rev-Exp Region 11'!V33)</f>
        <v>359328.68</v>
      </c>
      <c r="W33" s="271">
        <f>SUM('LTC Rev-Exp Region 1:LTC Rev-Exp Region 11'!W33)</f>
        <v>4323136.3900000006</v>
      </c>
      <c r="X33" s="470"/>
    </row>
    <row r="34" spans="1:24" x14ac:dyDescent="0.25">
      <c r="A34" s="1580"/>
      <c r="B34" s="388">
        <v>2.16</v>
      </c>
      <c r="C34" s="144" t="s">
        <v>762</v>
      </c>
      <c r="D34" s="270">
        <f t="shared" si="5"/>
        <v>2490944.1119999997</v>
      </c>
      <c r="E34" s="271">
        <f>SUM('LTC Rev-Exp Region 1:LTC Rev-Exp Region 11'!E34)</f>
        <v>345619.73275129148</v>
      </c>
      <c r="F34" s="271">
        <f>SUM('LTC Rev-Exp Region 1:LTC Rev-Exp Region 11'!F34)</f>
        <v>2145324.3792487085</v>
      </c>
      <c r="G34" s="464"/>
      <c r="H34" s="270">
        <f t="shared" si="6"/>
        <v>2489660.4719999996</v>
      </c>
      <c r="I34" s="271">
        <f>SUM('LTC Rev-Exp Region 1:LTC Rev-Exp Region 11'!I34)</f>
        <v>345441.62706372835</v>
      </c>
      <c r="J34" s="271">
        <f>SUM('LTC Rev-Exp Region 1:LTC Rev-Exp Region 11'!J34)</f>
        <v>2144218.8449362712</v>
      </c>
      <c r="K34" s="464"/>
      <c r="L34" s="270">
        <f t="shared" si="7"/>
        <v>2480920.6880000001</v>
      </c>
      <c r="M34" s="271">
        <f>SUM('LTC Rev-Exp Region 1:LTC Rev-Exp Region 11'!M34)</f>
        <v>344228.97769282031</v>
      </c>
      <c r="N34" s="271">
        <f>SUM('LTC Rev-Exp Region 1:LTC Rev-Exp Region 11'!N34)</f>
        <v>2136691.71030718</v>
      </c>
      <c r="O34" s="465"/>
      <c r="P34" s="270">
        <f t="shared" si="8"/>
        <v>2508485.5680000004</v>
      </c>
      <c r="Q34" s="271">
        <f>SUM('LTC Rev-Exp Region 1:LTC Rev-Exp Region 11'!Q34)</f>
        <v>348053.61848384643</v>
      </c>
      <c r="R34" s="271">
        <f>SUM('LTC Rev-Exp Region 1:LTC Rev-Exp Region 11'!R34)</f>
        <v>2160431.9495161539</v>
      </c>
      <c r="S34" s="464"/>
      <c r="T34" s="615">
        <f>SUM('LTC Rev-Exp Region 1:LTC Rev-Exp Region 11'!T34)</f>
        <v>0</v>
      </c>
      <c r="U34" s="290">
        <f t="shared" si="9"/>
        <v>9970010.8400000017</v>
      </c>
      <c r="V34" s="271">
        <f>SUM('LTC Rev-Exp Region 1:LTC Rev-Exp Region 11'!V34)</f>
        <v>1383343.9559916866</v>
      </c>
      <c r="W34" s="271">
        <f>SUM('LTC Rev-Exp Region 1:LTC Rev-Exp Region 11'!W34)</f>
        <v>8586666.8840083145</v>
      </c>
      <c r="X34" s="470"/>
    </row>
    <row r="35" spans="1:24" x14ac:dyDescent="0.25">
      <c r="A35" s="1580"/>
      <c r="B35" s="388">
        <v>2.17</v>
      </c>
      <c r="C35" s="144" t="s">
        <v>763</v>
      </c>
      <c r="D35" s="270">
        <f t="shared" si="5"/>
        <v>0</v>
      </c>
      <c r="E35" s="271">
        <f>SUM('LTC Rev-Exp Region 1:LTC Rev-Exp Region 11'!E35)</f>
        <v>0</v>
      </c>
      <c r="F35" s="271">
        <f>SUM('LTC Rev-Exp Region 1:LTC Rev-Exp Region 11'!F35)</f>
        <v>0</v>
      </c>
      <c r="G35" s="464"/>
      <c r="H35" s="270">
        <f t="shared" si="6"/>
        <v>0</v>
      </c>
      <c r="I35" s="271">
        <f>SUM('LTC Rev-Exp Region 1:LTC Rev-Exp Region 11'!I35)</f>
        <v>0</v>
      </c>
      <c r="J35" s="271">
        <f>SUM('LTC Rev-Exp Region 1:LTC Rev-Exp Region 11'!J35)</f>
        <v>0</v>
      </c>
      <c r="K35" s="464"/>
      <c r="L35" s="270">
        <f t="shared" si="7"/>
        <v>0</v>
      </c>
      <c r="M35" s="271">
        <f>SUM('LTC Rev-Exp Region 1:LTC Rev-Exp Region 11'!M35)</f>
        <v>0</v>
      </c>
      <c r="N35" s="271">
        <f>SUM('LTC Rev-Exp Region 1:LTC Rev-Exp Region 11'!N35)</f>
        <v>0</v>
      </c>
      <c r="O35" s="465"/>
      <c r="P35" s="270">
        <f t="shared" si="8"/>
        <v>0</v>
      </c>
      <c r="Q35" s="271">
        <f>SUM('LTC Rev-Exp Region 1:LTC Rev-Exp Region 11'!Q35)</f>
        <v>0</v>
      </c>
      <c r="R35" s="271">
        <f>SUM('LTC Rev-Exp Region 1:LTC Rev-Exp Region 11'!R35)</f>
        <v>0</v>
      </c>
      <c r="S35" s="464"/>
      <c r="T35" s="615">
        <f>SUM('LTC Rev-Exp Region 1:LTC Rev-Exp Region 11'!T35)</f>
        <v>0</v>
      </c>
      <c r="U35" s="290">
        <f t="shared" si="9"/>
        <v>0</v>
      </c>
      <c r="V35" s="271">
        <f>SUM('LTC Rev-Exp Region 1:LTC Rev-Exp Region 11'!V35)</f>
        <v>0</v>
      </c>
      <c r="W35" s="271">
        <f>SUM('LTC Rev-Exp Region 1:LTC Rev-Exp Region 11'!W35)</f>
        <v>0</v>
      </c>
      <c r="X35" s="470"/>
    </row>
    <row r="36" spans="1:24" x14ac:dyDescent="0.25">
      <c r="A36" s="1580"/>
      <c r="B36" s="388">
        <v>2.1800000000000002</v>
      </c>
      <c r="C36" s="144" t="s">
        <v>649</v>
      </c>
      <c r="D36" s="270">
        <f t="shared" si="5"/>
        <v>2209832.75</v>
      </c>
      <c r="E36" s="271">
        <f>SUM('LTC Rev-Exp Region 1:LTC Rev-Exp Region 11'!E36)</f>
        <v>613351.58000000007</v>
      </c>
      <c r="F36" s="271">
        <f>SUM('LTC Rev-Exp Region 1:LTC Rev-Exp Region 11'!F36)</f>
        <v>1596481.17</v>
      </c>
      <c r="G36" s="464"/>
      <c r="H36" s="270">
        <f t="shared" si="6"/>
        <v>1966745.2799999993</v>
      </c>
      <c r="I36" s="271">
        <f>SUM('LTC Rev-Exp Region 1:LTC Rev-Exp Region 11'!I36)</f>
        <v>467442.56999999925</v>
      </c>
      <c r="J36" s="271">
        <f>SUM('LTC Rev-Exp Region 1:LTC Rev-Exp Region 11'!J36)</f>
        <v>1499302.71</v>
      </c>
      <c r="K36" s="464"/>
      <c r="L36" s="270">
        <f t="shared" si="7"/>
        <v>2120294.75</v>
      </c>
      <c r="M36" s="271">
        <f>SUM('LTC Rev-Exp Region 1:LTC Rev-Exp Region 11'!M36)</f>
        <v>449840.80000000022</v>
      </c>
      <c r="N36" s="271">
        <f>SUM('LTC Rev-Exp Region 1:LTC Rev-Exp Region 11'!N36)</f>
        <v>1670453.95</v>
      </c>
      <c r="O36" s="465"/>
      <c r="P36" s="270">
        <f t="shared" si="8"/>
        <v>2463415.7599999993</v>
      </c>
      <c r="Q36" s="271">
        <f>SUM('LTC Rev-Exp Region 1:LTC Rev-Exp Region 11'!Q36)</f>
        <v>518526.61999999918</v>
      </c>
      <c r="R36" s="271">
        <f>SUM('LTC Rev-Exp Region 1:LTC Rev-Exp Region 11'!R36)</f>
        <v>1944889.1400000001</v>
      </c>
      <c r="S36" s="464"/>
      <c r="T36" s="615">
        <f>SUM('LTC Rev-Exp Region 1:LTC Rev-Exp Region 11'!T36)</f>
        <v>-2736438.65</v>
      </c>
      <c r="U36" s="290">
        <f t="shared" si="9"/>
        <v>6023849.8899999987</v>
      </c>
      <c r="V36" s="271">
        <f>SUM('LTC Rev-Exp Region 1:LTC Rev-Exp Region 11'!V36)</f>
        <v>2049161.5699999987</v>
      </c>
      <c r="W36" s="271">
        <f>SUM('LTC Rev-Exp Region 1:LTC Rev-Exp Region 11'!W36)</f>
        <v>6711126.9700000007</v>
      </c>
      <c r="X36" s="470"/>
    </row>
    <row r="37" spans="1:24" x14ac:dyDescent="0.25">
      <c r="A37" s="1580"/>
      <c r="B37" s="388">
        <v>2.19</v>
      </c>
      <c r="C37" s="387" t="s">
        <v>725</v>
      </c>
      <c r="D37" s="270">
        <f t="shared" si="5"/>
        <v>0.8700000000000041</v>
      </c>
      <c r="E37" s="271">
        <f>SUM('LTC Rev-Exp Region 1:LTC Rev-Exp Region 11'!E37)</f>
        <v>0</v>
      </c>
      <c r="F37" s="271">
        <f>SUM('LTC Rev-Exp Region 1:LTC Rev-Exp Region 11'!F37)</f>
        <v>0.8700000000000041</v>
      </c>
      <c r="G37" s="464"/>
      <c r="H37" s="270">
        <f t="shared" si="6"/>
        <v>7.5199999999999978</v>
      </c>
      <c r="I37" s="271">
        <f>SUM('LTC Rev-Exp Region 1:LTC Rev-Exp Region 11'!I37)</f>
        <v>0</v>
      </c>
      <c r="J37" s="271">
        <f>SUM('LTC Rev-Exp Region 1:LTC Rev-Exp Region 11'!J37)</f>
        <v>7.5199999999999978</v>
      </c>
      <c r="K37" s="464"/>
      <c r="L37" s="270">
        <f t="shared" si="7"/>
        <v>45.61</v>
      </c>
      <c r="M37" s="271">
        <f>SUM('LTC Rev-Exp Region 1:LTC Rev-Exp Region 11'!M37)</f>
        <v>0</v>
      </c>
      <c r="N37" s="271">
        <f>SUM('LTC Rev-Exp Region 1:LTC Rev-Exp Region 11'!N37)</f>
        <v>45.61</v>
      </c>
      <c r="O37" s="465"/>
      <c r="P37" s="270">
        <f t="shared" si="8"/>
        <v>615.91</v>
      </c>
      <c r="Q37" s="271">
        <f>SUM('LTC Rev-Exp Region 1:LTC Rev-Exp Region 11'!Q37)</f>
        <v>0</v>
      </c>
      <c r="R37" s="271">
        <f>SUM('LTC Rev-Exp Region 1:LTC Rev-Exp Region 11'!R37)</f>
        <v>615.91</v>
      </c>
      <c r="S37" s="464"/>
      <c r="T37" s="615">
        <f>SUM('LTC Rev-Exp Region 1:LTC Rev-Exp Region 11'!T37)</f>
        <v>0</v>
      </c>
      <c r="U37" s="290">
        <f t="shared" si="9"/>
        <v>669.91000000000008</v>
      </c>
      <c r="V37" s="271">
        <f>SUM('LTC Rev-Exp Region 1:LTC Rev-Exp Region 11'!V37)</f>
        <v>0</v>
      </c>
      <c r="W37" s="271">
        <f>SUM('LTC Rev-Exp Region 1:LTC Rev-Exp Region 11'!W37)</f>
        <v>669.91000000000008</v>
      </c>
      <c r="X37" s="470"/>
    </row>
    <row r="38" spans="1:24" ht="24.75" x14ac:dyDescent="0.25">
      <c r="A38" s="1580"/>
      <c r="B38" s="971" t="s">
        <v>691</v>
      </c>
      <c r="C38" s="145" t="s">
        <v>718</v>
      </c>
      <c r="D38" s="270">
        <f t="shared" si="5"/>
        <v>266289.53513260343</v>
      </c>
      <c r="E38" s="271">
        <f>SUM('LTC Rev-Exp Region 1:LTC Rev-Exp Region 11'!E38)</f>
        <v>11127.575716629543</v>
      </c>
      <c r="F38" s="271">
        <f>SUM('LTC Rev-Exp Region 1:LTC Rev-Exp Region 11'!F38)</f>
        <v>255161.95941597386</v>
      </c>
      <c r="G38" s="464"/>
      <c r="H38" s="270">
        <f t="shared" si="6"/>
        <v>399898.70324170496</v>
      </c>
      <c r="I38" s="271">
        <f>SUM('LTC Rev-Exp Region 1:LTC Rev-Exp Region 11'!I38)</f>
        <v>17871.368789725686</v>
      </c>
      <c r="J38" s="271">
        <f>SUM('LTC Rev-Exp Region 1:LTC Rev-Exp Region 11'!J38)</f>
        <v>382027.33445197926</v>
      </c>
      <c r="K38" s="464"/>
      <c r="L38" s="270">
        <f t="shared" si="7"/>
        <v>725984.70009488973</v>
      </c>
      <c r="M38" s="271">
        <f>SUM('LTC Rev-Exp Region 1:LTC Rev-Exp Region 11'!M38)</f>
        <v>35723.029553861961</v>
      </c>
      <c r="N38" s="271">
        <f>SUM('LTC Rev-Exp Region 1:LTC Rev-Exp Region 11'!N38)</f>
        <v>690261.67054102779</v>
      </c>
      <c r="O38" s="465"/>
      <c r="P38" s="270">
        <f t="shared" si="8"/>
        <v>3147876.8493058966</v>
      </c>
      <c r="Q38" s="271">
        <f>SUM('LTC Rev-Exp Region 1:LTC Rev-Exp Region 11'!Q38)</f>
        <v>175795.05886531292</v>
      </c>
      <c r="R38" s="271">
        <f>SUM('LTC Rev-Exp Region 1:LTC Rev-Exp Region 11'!R38)</f>
        <v>2972081.7904405836</v>
      </c>
      <c r="S38" s="464"/>
      <c r="T38" s="615">
        <f>SUM('LTC Rev-Exp Region 1:LTC Rev-Exp Region 11'!T38)</f>
        <v>-5636368.8831358384</v>
      </c>
      <c r="U38" s="290">
        <f t="shared" si="9"/>
        <v>-1096319.0953607438</v>
      </c>
      <c r="V38" s="271">
        <f>SUM('LTC Rev-Exp Region 1:LTC Rev-Exp Region 11'!V38)</f>
        <v>240517.03292553016</v>
      </c>
      <c r="W38" s="271">
        <f>SUM('LTC Rev-Exp Region 1:LTC Rev-Exp Region 11'!W38)</f>
        <v>4299532.7548495643</v>
      </c>
      <c r="X38" s="470"/>
    </row>
    <row r="39" spans="1:24" x14ac:dyDescent="0.25">
      <c r="A39" s="1580"/>
      <c r="B39" s="388">
        <v>2.21</v>
      </c>
      <c r="C39" s="145" t="s">
        <v>927</v>
      </c>
      <c r="D39" s="270">
        <f t="shared" si="5"/>
        <v>-28945.3474436949</v>
      </c>
      <c r="E39" s="271">
        <f>SUM('LTC Rev-Exp Region 1:LTC Rev-Exp Region 11'!E39)</f>
        <v>-12012.984591220837</v>
      </c>
      <c r="F39" s="271">
        <f>SUM('LTC Rev-Exp Region 1:LTC Rev-Exp Region 11'!F39)</f>
        <v>-16932.362852474063</v>
      </c>
      <c r="G39" s="464"/>
      <c r="H39" s="270">
        <f t="shared" si="6"/>
        <v>-56179.266023556222</v>
      </c>
      <c r="I39" s="271">
        <f>SUM('LTC Rev-Exp Region 1:LTC Rev-Exp Region 11'!I39)</f>
        <v>-23494.728745860077</v>
      </c>
      <c r="J39" s="271">
        <f>SUM('LTC Rev-Exp Region 1:LTC Rev-Exp Region 11'!J39)</f>
        <v>-32684.537277696141</v>
      </c>
      <c r="K39" s="464"/>
      <c r="L39" s="270">
        <f t="shared" si="7"/>
        <v>-19058.393544135062</v>
      </c>
      <c r="M39" s="271">
        <f>SUM('LTC Rev-Exp Region 1:LTC Rev-Exp Region 11'!M39)</f>
        <v>-7846.9629255246382</v>
      </c>
      <c r="N39" s="271">
        <f>SUM('LTC Rev-Exp Region 1:LTC Rev-Exp Region 11'!N39)</f>
        <v>-11211.430618610426</v>
      </c>
      <c r="O39" s="465"/>
      <c r="P39" s="270">
        <f t="shared" si="8"/>
        <v>-21638.6164213921</v>
      </c>
      <c r="Q39" s="271">
        <f>SUM('LTC Rev-Exp Region 1:LTC Rev-Exp Region 11'!Q39)</f>
        <v>-9479.9884662780769</v>
      </c>
      <c r="R39" s="271">
        <f>SUM('LTC Rev-Exp Region 1:LTC Rev-Exp Region 11'!R39)</f>
        <v>-12158.627955114025</v>
      </c>
      <c r="S39" s="464"/>
      <c r="T39" s="615">
        <f>SUM('LTC Rev-Exp Region 1:LTC Rev-Exp Region 11'!T39)</f>
        <v>131166.62927486261</v>
      </c>
      <c r="U39" s="290">
        <f t="shared" si="9"/>
        <v>5345.005842084327</v>
      </c>
      <c r="V39" s="271">
        <f>SUM('LTC Rev-Exp Region 1:LTC Rev-Exp Region 11'!V39)</f>
        <v>-52834.664728883625</v>
      </c>
      <c r="W39" s="271">
        <f>SUM('LTC Rev-Exp Region 1:LTC Rev-Exp Region 11'!W39)</f>
        <v>-72986.958703894663</v>
      </c>
      <c r="X39" s="470"/>
    </row>
    <row r="40" spans="1:24" s="116" customFormat="1" x14ac:dyDescent="0.25">
      <c r="A40" s="1581"/>
      <c r="B40" s="389">
        <v>2.2200000000000002</v>
      </c>
      <c r="C40" s="146" t="s">
        <v>716</v>
      </c>
      <c r="D40" s="595">
        <f>D28+SUM(D29:D39)</f>
        <v>87021815.998340204</v>
      </c>
      <c r="E40" s="280">
        <f>SUM('LTC Rev-Exp Region 1:LTC Rev-Exp Region 11'!E40)</f>
        <v>38739908.008398563</v>
      </c>
      <c r="F40" s="280">
        <f>SUM('LTC Rev-Exp Region 1:LTC Rev-Exp Region 11'!F40)</f>
        <v>48281907.989941642</v>
      </c>
      <c r="G40" s="466"/>
      <c r="H40" s="595">
        <f>H28+SUM(H29:H39)</f>
        <v>93158743.398104563</v>
      </c>
      <c r="I40" s="280">
        <f>SUM('LTC Rev-Exp Region 1:LTC Rev-Exp Region 11'!I40)</f>
        <v>40931200.871269181</v>
      </c>
      <c r="J40" s="280">
        <f>SUM('LTC Rev-Exp Region 1:LTC Rev-Exp Region 11'!J40)</f>
        <v>52227542.52683536</v>
      </c>
      <c r="K40" s="466"/>
      <c r="L40" s="595">
        <f>L28+SUM(L29:L39)</f>
        <v>97948480.805670083</v>
      </c>
      <c r="M40" s="280">
        <f>SUM('LTC Rev-Exp Region 1:LTC Rev-Exp Region 11'!M40)</f>
        <v>41140013.725398324</v>
      </c>
      <c r="N40" s="280">
        <f>SUM('LTC Rev-Exp Region 1:LTC Rev-Exp Region 11'!N40)</f>
        <v>56808467.080271758</v>
      </c>
      <c r="O40" s="1107"/>
      <c r="P40" s="595">
        <f>P28+SUM(P29:P39)</f>
        <v>112542054.90771231</v>
      </c>
      <c r="Q40" s="280">
        <f>SUM('LTC Rev-Exp Region 1:LTC Rev-Exp Region 11'!Q40)</f>
        <v>48727399.563915074</v>
      </c>
      <c r="R40" s="280">
        <f>SUM('LTC Rev-Exp Region 1:LTC Rev-Exp Region 11'!R40)</f>
        <v>63814655.343797244</v>
      </c>
      <c r="S40" s="466"/>
      <c r="T40" s="606">
        <f>SUM(T28:T39)</f>
        <v>-9030387.2305500284</v>
      </c>
      <c r="U40" s="292">
        <f>U28+SUM(U29:U39)</f>
        <v>381640707.87927711</v>
      </c>
      <c r="V40" s="280">
        <f>SUM('LTC Rev-Exp Region 1:LTC Rev-Exp Region 11'!V40)</f>
        <v>169538522.16898119</v>
      </c>
      <c r="W40" s="280">
        <f>SUM('LTC Rev-Exp Region 1:LTC Rev-Exp Region 11'!W40)</f>
        <v>221132572.940846</v>
      </c>
      <c r="X40" s="1404"/>
    </row>
    <row r="41" spans="1:24" ht="14.85" customHeight="1" x14ac:dyDescent="0.25">
      <c r="A41" s="1592" t="s">
        <v>6</v>
      </c>
      <c r="B41" s="114" t="s">
        <v>70</v>
      </c>
      <c r="C41" s="144" t="s">
        <v>188</v>
      </c>
      <c r="D41" s="334">
        <f>SUM(E41:G41)</f>
        <v>64073.020000000004</v>
      </c>
      <c r="E41" s="271">
        <f>SUM('LTC Rev-Exp Region 1:LTC Rev-Exp Region 11'!E41)</f>
        <v>28684.690000000002</v>
      </c>
      <c r="F41" s="271">
        <f>SUM('LTC Rev-Exp Region 1:LTC Rev-Exp Region 11'!F41)</f>
        <v>35388.33</v>
      </c>
      <c r="G41" s="464"/>
      <c r="H41" s="334">
        <f>SUM(I41:K41)</f>
        <v>53740.700000000004</v>
      </c>
      <c r="I41" s="271">
        <f>SUM('LTC Rev-Exp Region 1:LTC Rev-Exp Region 11'!I41)</f>
        <v>24978.33</v>
      </c>
      <c r="J41" s="271">
        <f>SUM('LTC Rev-Exp Region 1:LTC Rev-Exp Region 11'!J41)</f>
        <v>28762.370000000003</v>
      </c>
      <c r="K41" s="464"/>
      <c r="L41" s="334">
        <f>SUM(M41:O41)</f>
        <v>67045.84</v>
      </c>
      <c r="M41" s="271">
        <f>SUM('LTC Rev-Exp Region 1:LTC Rev-Exp Region 11'!M41)</f>
        <v>28476.270000000004</v>
      </c>
      <c r="N41" s="271">
        <f>SUM('LTC Rev-Exp Region 1:LTC Rev-Exp Region 11'!N41)</f>
        <v>38569.57</v>
      </c>
      <c r="O41" s="465"/>
      <c r="P41" s="334">
        <f>SUM(Q41:S41)</f>
        <v>50901.289999999994</v>
      </c>
      <c r="Q41" s="271">
        <f>SUM('LTC Rev-Exp Region 1:LTC Rev-Exp Region 11'!Q41)</f>
        <v>21352.05</v>
      </c>
      <c r="R41" s="271">
        <f>SUM('LTC Rev-Exp Region 1:LTC Rev-Exp Region 11'!R41)</f>
        <v>29549.239999999998</v>
      </c>
      <c r="S41" s="463"/>
      <c r="T41" s="614">
        <f>SUM('LTC Rev-Exp Region 1:LTC Rev-Exp Region 11'!T41)</f>
        <v>-773.11</v>
      </c>
      <c r="U41" s="321">
        <f>SUM(V41:X41)+T41</f>
        <v>234987.74000000002</v>
      </c>
      <c r="V41" s="271">
        <f>SUM('LTC Rev-Exp Region 1:LTC Rev-Exp Region 11'!V41)</f>
        <v>103491.34</v>
      </c>
      <c r="W41" s="271">
        <f>SUM('LTC Rev-Exp Region 1:LTC Rev-Exp Region 11'!W41)</f>
        <v>132269.51</v>
      </c>
      <c r="X41" s="470"/>
    </row>
    <row r="42" spans="1:24" s="116" customFormat="1" x14ac:dyDescent="0.25">
      <c r="A42" s="1592"/>
      <c r="B42" s="114" t="s">
        <v>71</v>
      </c>
      <c r="C42" s="115" t="s">
        <v>231</v>
      </c>
      <c r="D42" s="270">
        <f>SUM(E42:G42)</f>
        <v>0</v>
      </c>
      <c r="E42" s="271">
        <f>SUM('LTC Rev-Exp Region 1:LTC Rev-Exp Region 11'!E42)</f>
        <v>0</v>
      </c>
      <c r="F42" s="271">
        <f>SUM('LTC Rev-Exp Region 1:LTC Rev-Exp Region 11'!F42)</f>
        <v>0</v>
      </c>
      <c r="G42" s="464"/>
      <c r="H42" s="270">
        <f>SUM(I42:K42)</f>
        <v>0</v>
      </c>
      <c r="I42" s="271">
        <f>SUM('LTC Rev-Exp Region 1:LTC Rev-Exp Region 11'!I42)</f>
        <v>0</v>
      </c>
      <c r="J42" s="271">
        <f>SUM('LTC Rev-Exp Region 1:LTC Rev-Exp Region 11'!J42)</f>
        <v>0</v>
      </c>
      <c r="K42" s="464"/>
      <c r="L42" s="270">
        <f>SUM(M42:O42)</f>
        <v>0</v>
      </c>
      <c r="M42" s="271">
        <f>SUM('LTC Rev-Exp Region 1:LTC Rev-Exp Region 11'!M42)</f>
        <v>0</v>
      </c>
      <c r="N42" s="271">
        <f>SUM('LTC Rev-Exp Region 1:LTC Rev-Exp Region 11'!N42)</f>
        <v>0</v>
      </c>
      <c r="O42" s="465"/>
      <c r="P42" s="270">
        <f>SUM(Q42:S42)</f>
        <v>0</v>
      </c>
      <c r="Q42" s="271">
        <f>SUM('LTC Rev-Exp Region 1:LTC Rev-Exp Region 11'!Q42)</f>
        <v>0</v>
      </c>
      <c r="R42" s="271">
        <f>SUM('LTC Rev-Exp Region 1:LTC Rev-Exp Region 11'!R42)</f>
        <v>0</v>
      </c>
      <c r="S42" s="464"/>
      <c r="T42" s="615">
        <f>SUM('LTC Rev-Exp Region 1:LTC Rev-Exp Region 11'!T42)</f>
        <v>0</v>
      </c>
      <c r="U42" s="290">
        <f>SUM(V42:X42)+T42</f>
        <v>0</v>
      </c>
      <c r="V42" s="271">
        <f>SUM('LTC Rev-Exp Region 1:LTC Rev-Exp Region 11'!V42)</f>
        <v>0</v>
      </c>
      <c r="W42" s="271">
        <f>SUM('LTC Rev-Exp Region 1:LTC Rev-Exp Region 11'!W42)</f>
        <v>0</v>
      </c>
      <c r="X42" s="470"/>
    </row>
    <row r="43" spans="1:24" x14ac:dyDescent="0.25">
      <c r="A43" s="1592"/>
      <c r="B43" s="114" t="s">
        <v>72</v>
      </c>
      <c r="C43" s="147" t="s">
        <v>164</v>
      </c>
      <c r="D43" s="270">
        <f>SUM(E43:G43)</f>
        <v>184.70476459111865</v>
      </c>
      <c r="E43" s="271">
        <f>SUM('LTC Rev-Exp Region 1:LTC Rev-Exp Region 11'!E43)</f>
        <v>154.92608508967413</v>
      </c>
      <c r="F43" s="271">
        <f>SUM('LTC Rev-Exp Region 1:LTC Rev-Exp Region 11'!F43)</f>
        <v>29.778679501444518</v>
      </c>
      <c r="G43" s="464"/>
      <c r="H43" s="270">
        <f>SUM(I43:K43)</f>
        <v>203.49418396274592</v>
      </c>
      <c r="I43" s="271">
        <f>SUM('LTC Rev-Exp Region 1:LTC Rev-Exp Region 11'!I43)</f>
        <v>149.00118753127018</v>
      </c>
      <c r="J43" s="271">
        <f>SUM('LTC Rev-Exp Region 1:LTC Rev-Exp Region 11'!J43)</f>
        <v>54.49299643147576</v>
      </c>
      <c r="K43" s="464"/>
      <c r="L43" s="270">
        <f>SUM(M43:O43)</f>
        <v>404.36676067880853</v>
      </c>
      <c r="M43" s="271">
        <f>SUM('LTC Rev-Exp Region 1:LTC Rev-Exp Region 11'!M43)</f>
        <v>335.11623993555992</v>
      </c>
      <c r="N43" s="271">
        <f>SUM('LTC Rev-Exp Region 1:LTC Rev-Exp Region 11'!N43)</f>
        <v>69.250520743248643</v>
      </c>
      <c r="O43" s="465"/>
      <c r="P43" s="270">
        <f>SUM(Q43:S43)</f>
        <v>1585.8260650278996</v>
      </c>
      <c r="Q43" s="271">
        <f>SUM('LTC Rev-Exp Region 1:LTC Rev-Exp Region 11'!Q43)</f>
        <v>1190.5893305336169</v>
      </c>
      <c r="R43" s="271">
        <f>SUM('LTC Rev-Exp Region 1:LTC Rev-Exp Region 11'!R43)</f>
        <v>395.2367344942827</v>
      </c>
      <c r="S43" s="464"/>
      <c r="T43" s="615">
        <f>SUM('LTC Rev-Exp Region 1:LTC Rev-Exp Region 11'!T43)</f>
        <v>-5908.9939884521118</v>
      </c>
      <c r="U43" s="290">
        <f>SUM(V43:X43)+T43</f>
        <v>-3530.6022141915391</v>
      </c>
      <c r="V43" s="271">
        <f>SUM('LTC Rev-Exp Region 1:LTC Rev-Exp Region 11'!V43)</f>
        <v>1829.6328430901212</v>
      </c>
      <c r="W43" s="271">
        <f>SUM('LTC Rev-Exp Region 1:LTC Rev-Exp Region 11'!W43)</f>
        <v>548.75893117045166</v>
      </c>
      <c r="X43" s="470"/>
    </row>
    <row r="44" spans="1:24" x14ac:dyDescent="0.25">
      <c r="A44" s="1592"/>
      <c r="B44" s="114">
        <v>3.4</v>
      </c>
      <c r="C44" s="147" t="s">
        <v>464</v>
      </c>
      <c r="D44" s="270">
        <f>SUM(E44:G44)</f>
        <v>0</v>
      </c>
      <c r="E44" s="271">
        <f>SUM('LTC Rev-Exp Region 1:LTC Rev-Exp Region 11'!E44)</f>
        <v>0</v>
      </c>
      <c r="F44" s="271">
        <f>SUM('LTC Rev-Exp Region 1:LTC Rev-Exp Region 11'!F44)</f>
        <v>0</v>
      </c>
      <c r="G44" s="464"/>
      <c r="H44" s="270">
        <f>SUM(I44:K44)</f>
        <v>0</v>
      </c>
      <c r="I44" s="271">
        <f>SUM('LTC Rev-Exp Region 1:LTC Rev-Exp Region 11'!I44)</f>
        <v>0</v>
      </c>
      <c r="J44" s="271">
        <f>SUM('LTC Rev-Exp Region 1:LTC Rev-Exp Region 11'!J44)</f>
        <v>0</v>
      </c>
      <c r="K44" s="464"/>
      <c r="L44" s="270">
        <f>SUM(M44:O44)</f>
        <v>0</v>
      </c>
      <c r="M44" s="271">
        <f>SUM('LTC Rev-Exp Region 1:LTC Rev-Exp Region 11'!M44)</f>
        <v>0</v>
      </c>
      <c r="N44" s="271">
        <f>SUM('LTC Rev-Exp Region 1:LTC Rev-Exp Region 11'!N44)</f>
        <v>0</v>
      </c>
      <c r="O44" s="465"/>
      <c r="P44" s="270">
        <f>SUM(Q44:S44)</f>
        <v>0</v>
      </c>
      <c r="Q44" s="271">
        <f>SUM('LTC Rev-Exp Region 1:LTC Rev-Exp Region 11'!Q44)</f>
        <v>0</v>
      </c>
      <c r="R44" s="271">
        <f>SUM('LTC Rev-Exp Region 1:LTC Rev-Exp Region 11'!R44)</f>
        <v>0</v>
      </c>
      <c r="S44" s="464"/>
      <c r="T44" s="615">
        <f>SUM('LTC Rev-Exp Region 1:LTC Rev-Exp Region 11'!T44)</f>
        <v>0</v>
      </c>
      <c r="U44" s="290">
        <f>SUM(V44:X44)+T44</f>
        <v>0</v>
      </c>
      <c r="V44" s="271">
        <f>SUM('LTC Rev-Exp Region 1:LTC Rev-Exp Region 11'!V44)</f>
        <v>0</v>
      </c>
      <c r="W44" s="271">
        <f>SUM('LTC Rev-Exp Region 1:LTC Rev-Exp Region 11'!W44)</f>
        <v>0</v>
      </c>
      <c r="X44" s="470"/>
    </row>
    <row r="45" spans="1:24" x14ac:dyDescent="0.25">
      <c r="A45" s="1593"/>
      <c r="B45" s="148">
        <v>3.5</v>
      </c>
      <c r="C45" s="146" t="s">
        <v>8</v>
      </c>
      <c r="D45" s="288">
        <f t="shared" ref="D45:W45" si="10">SUM(D41:D44)</f>
        <v>64257.724764591119</v>
      </c>
      <c r="E45" s="280">
        <f t="shared" si="10"/>
        <v>28839.616085089678</v>
      </c>
      <c r="F45" s="280">
        <f t="shared" si="10"/>
        <v>35418.108679501449</v>
      </c>
      <c r="G45" s="466"/>
      <c r="H45" s="288">
        <f t="shared" si="10"/>
        <v>53944.194183962747</v>
      </c>
      <c r="I45" s="280">
        <f t="shared" si="10"/>
        <v>25127.331187531272</v>
      </c>
      <c r="J45" s="280">
        <f t="shared" si="10"/>
        <v>28816.862996431479</v>
      </c>
      <c r="K45" s="466"/>
      <c r="L45" s="288">
        <f t="shared" si="10"/>
        <v>67450.206760678804</v>
      </c>
      <c r="M45" s="280">
        <f t="shared" si="10"/>
        <v>28811.386239935564</v>
      </c>
      <c r="N45" s="280">
        <f t="shared" si="10"/>
        <v>38638.820520743247</v>
      </c>
      <c r="O45" s="1107"/>
      <c r="P45" s="288">
        <f t="shared" si="10"/>
        <v>52487.116065027891</v>
      </c>
      <c r="Q45" s="280">
        <f t="shared" si="10"/>
        <v>22542.639330533617</v>
      </c>
      <c r="R45" s="280">
        <f t="shared" si="10"/>
        <v>29944.476734494281</v>
      </c>
      <c r="S45" s="466"/>
      <c r="T45" s="606">
        <f>SUM(T41:T44)</f>
        <v>-6682.1039884521115</v>
      </c>
      <c r="U45" s="292">
        <f t="shared" si="10"/>
        <v>231457.13778580847</v>
      </c>
      <c r="V45" s="280">
        <f t="shared" si="10"/>
        <v>105320.97284309012</v>
      </c>
      <c r="W45" s="280">
        <f t="shared" si="10"/>
        <v>132818.26893117046</v>
      </c>
      <c r="X45" s="1404"/>
    </row>
    <row r="46" spans="1:24" ht="15" customHeight="1" x14ac:dyDescent="0.25">
      <c r="A46" s="1594" t="s">
        <v>232</v>
      </c>
      <c r="B46" s="150" t="s">
        <v>74</v>
      </c>
      <c r="C46" s="143" t="s">
        <v>171</v>
      </c>
      <c r="D46" s="334">
        <f t="shared" ref="D46:W46" si="11">D21+D22+D24+SUM(D29:D36)+D41</f>
        <v>86597442.731998548</v>
      </c>
      <c r="E46" s="372">
        <f t="shared" si="11"/>
        <v>38542447.202751294</v>
      </c>
      <c r="F46" s="372">
        <f t="shared" si="11"/>
        <v>48054995.529247254</v>
      </c>
      <c r="G46" s="463"/>
      <c r="H46" s="334">
        <f t="shared" si="11"/>
        <v>92492597.661999539</v>
      </c>
      <c r="I46" s="372">
        <f t="shared" si="11"/>
        <v>40624759.827063739</v>
      </c>
      <c r="J46" s="372">
        <f t="shared" si="11"/>
        <v>51867837.834935792</v>
      </c>
      <c r="K46" s="463"/>
      <c r="L46" s="334">
        <f t="shared" si="11"/>
        <v>96629565.968001664</v>
      </c>
      <c r="M46" s="372">
        <f t="shared" si="11"/>
        <v>40564970.517692819</v>
      </c>
      <c r="N46" s="372">
        <f t="shared" si="11"/>
        <v>56064595.450308837</v>
      </c>
      <c r="O46" s="473"/>
      <c r="P46" s="334">
        <f t="shared" si="11"/>
        <v>106522105.73800211</v>
      </c>
      <c r="Q46" s="372">
        <f t="shared" si="11"/>
        <v>46082458.968483843</v>
      </c>
      <c r="R46" s="372">
        <f t="shared" si="11"/>
        <v>60439646.769518264</v>
      </c>
      <c r="S46" s="463"/>
      <c r="T46" s="614">
        <f>SUM(T21+T22+T24, T29:T36)+T41</f>
        <v>1268044.2300000081</v>
      </c>
      <c r="U46" s="321">
        <f t="shared" si="11"/>
        <v>383509756.33000189</v>
      </c>
      <c r="V46" s="372">
        <f t="shared" si="11"/>
        <v>165814636.51599172</v>
      </c>
      <c r="W46" s="372">
        <f t="shared" si="11"/>
        <v>216427075.58401018</v>
      </c>
      <c r="X46" s="469"/>
    </row>
    <row r="47" spans="1:24" x14ac:dyDescent="0.25">
      <c r="A47" s="1601"/>
      <c r="B47" s="114" t="s">
        <v>75</v>
      </c>
      <c r="C47" s="144" t="s">
        <v>172</v>
      </c>
      <c r="D47" s="270">
        <f t="shared" ref="D47:W47" si="12">D25+D38+D43</f>
        <v>517575.46854994848</v>
      </c>
      <c r="E47" s="271">
        <f t="shared" si="12"/>
        <v>238313.40632357248</v>
      </c>
      <c r="F47" s="271">
        <f t="shared" si="12"/>
        <v>279262.06222637597</v>
      </c>
      <c r="G47" s="464"/>
      <c r="H47" s="270">
        <f t="shared" si="12"/>
        <v>776261.67631253286</v>
      </c>
      <c r="I47" s="271">
        <f t="shared" si="12"/>
        <v>355063.10413884185</v>
      </c>
      <c r="J47" s="271">
        <f t="shared" si="12"/>
        <v>421198.57217369106</v>
      </c>
      <c r="K47" s="464"/>
      <c r="L47" s="270">
        <f t="shared" si="12"/>
        <v>1405377.8279732531</v>
      </c>
      <c r="M47" s="271">
        <f t="shared" si="12"/>
        <v>611701.55687096715</v>
      </c>
      <c r="N47" s="271">
        <f t="shared" si="12"/>
        <v>793676.27110228583</v>
      </c>
      <c r="O47" s="465"/>
      <c r="P47" s="270">
        <f t="shared" si="12"/>
        <v>6093458.9921966288</v>
      </c>
      <c r="Q47" s="271">
        <f t="shared" si="12"/>
        <v>2676963.2232280406</v>
      </c>
      <c r="R47" s="271">
        <f t="shared" si="12"/>
        <v>3416495.7689685882</v>
      </c>
      <c r="S47" s="464"/>
      <c r="T47" s="615">
        <f t="shared" si="12"/>
        <v>-10436280.193813352</v>
      </c>
      <c r="U47" s="290">
        <f t="shared" si="12"/>
        <v>-1643606.2287809872</v>
      </c>
      <c r="V47" s="271">
        <f t="shared" si="12"/>
        <v>3882041.2905614227</v>
      </c>
      <c r="W47" s="271">
        <f t="shared" si="12"/>
        <v>4910632.6744709406</v>
      </c>
      <c r="X47" s="470"/>
    </row>
    <row r="48" spans="1:24" x14ac:dyDescent="0.25">
      <c r="A48" s="1601"/>
      <c r="B48" s="114" t="s">
        <v>76</v>
      </c>
      <c r="C48" s="144" t="s">
        <v>173</v>
      </c>
      <c r="D48" s="270">
        <f t="shared" ref="D48:W48" si="13">D26+D37+D42</f>
        <v>0.8700000000000041</v>
      </c>
      <c r="E48" s="271">
        <f t="shared" si="13"/>
        <v>0</v>
      </c>
      <c r="F48" s="271">
        <f t="shared" si="13"/>
        <v>0.8700000000000041</v>
      </c>
      <c r="G48" s="464"/>
      <c r="H48" s="270">
        <f t="shared" si="13"/>
        <v>7.5199999999999978</v>
      </c>
      <c r="I48" s="271">
        <f t="shared" si="13"/>
        <v>0</v>
      </c>
      <c r="J48" s="271">
        <f t="shared" si="13"/>
        <v>7.5199999999999978</v>
      </c>
      <c r="K48" s="464"/>
      <c r="L48" s="270">
        <f t="shared" si="13"/>
        <v>45.61</v>
      </c>
      <c r="M48" s="271">
        <f t="shared" si="13"/>
        <v>0</v>
      </c>
      <c r="N48" s="271">
        <f t="shared" si="13"/>
        <v>45.61</v>
      </c>
      <c r="O48" s="465"/>
      <c r="P48" s="270">
        <f t="shared" si="13"/>
        <v>615.91</v>
      </c>
      <c r="Q48" s="271">
        <f t="shared" si="13"/>
        <v>0</v>
      </c>
      <c r="R48" s="271">
        <f t="shared" si="13"/>
        <v>615.91</v>
      </c>
      <c r="S48" s="464"/>
      <c r="T48" s="616">
        <f t="shared" si="13"/>
        <v>0</v>
      </c>
      <c r="U48" s="290">
        <f t="shared" si="13"/>
        <v>669.91000000000008</v>
      </c>
      <c r="V48" s="271">
        <f t="shared" si="13"/>
        <v>0</v>
      </c>
      <c r="W48" s="271">
        <f t="shared" si="13"/>
        <v>669.91000000000008</v>
      </c>
      <c r="X48" s="470"/>
    </row>
    <row r="49" spans="1:24" x14ac:dyDescent="0.25">
      <c r="A49" s="1601"/>
      <c r="B49" s="114">
        <v>4.4000000000000004</v>
      </c>
      <c r="C49" s="144" t="s">
        <v>915</v>
      </c>
      <c r="D49" s="270">
        <f t="shared" ref="D49:W49" si="14">D27+D39+D44</f>
        <v>-28945.3474436949</v>
      </c>
      <c r="E49" s="271">
        <f t="shared" si="14"/>
        <v>-12012.984591220837</v>
      </c>
      <c r="F49" s="271">
        <f t="shared" si="14"/>
        <v>-16932.362852474063</v>
      </c>
      <c r="G49" s="464"/>
      <c r="H49" s="270">
        <f t="shared" si="14"/>
        <v>-56179.266023556222</v>
      </c>
      <c r="I49" s="271">
        <f t="shared" si="14"/>
        <v>-23494.728745860077</v>
      </c>
      <c r="J49" s="271">
        <f t="shared" si="14"/>
        <v>-32684.537277696141</v>
      </c>
      <c r="K49" s="464"/>
      <c r="L49" s="270">
        <f t="shared" si="14"/>
        <v>-19058.393544135062</v>
      </c>
      <c r="M49" s="271">
        <f t="shared" si="14"/>
        <v>-7846.9629255246382</v>
      </c>
      <c r="N49" s="271">
        <f t="shared" si="14"/>
        <v>-11211.430618610426</v>
      </c>
      <c r="O49" s="465"/>
      <c r="P49" s="270">
        <f t="shared" si="14"/>
        <v>-21638.6164213921</v>
      </c>
      <c r="Q49" s="271">
        <f t="shared" si="14"/>
        <v>-9479.9884662780769</v>
      </c>
      <c r="R49" s="271">
        <f t="shared" si="14"/>
        <v>-12158.627955114025</v>
      </c>
      <c r="S49" s="464"/>
      <c r="T49" s="615">
        <f t="shared" si="14"/>
        <v>131166.62927486261</v>
      </c>
      <c r="U49" s="290">
        <f t="shared" si="14"/>
        <v>5345.005842084327</v>
      </c>
      <c r="V49" s="271">
        <f t="shared" si="14"/>
        <v>-52834.664728883625</v>
      </c>
      <c r="W49" s="271">
        <f t="shared" si="14"/>
        <v>-72986.958703894663</v>
      </c>
      <c r="X49" s="470"/>
    </row>
    <row r="50" spans="1:24" x14ac:dyDescent="0.25">
      <c r="A50" s="1601"/>
      <c r="B50" s="114">
        <v>4.5</v>
      </c>
      <c r="C50" s="144" t="s">
        <v>32</v>
      </c>
      <c r="D50" s="270">
        <f>SUM(E50:G50)</f>
        <v>0</v>
      </c>
      <c r="E50" s="271">
        <f>SUM('LTC Rev-Exp Region 1:LTC Rev-Exp Region 11'!E50)</f>
        <v>0</v>
      </c>
      <c r="F50" s="271">
        <f>SUM('LTC Rev-Exp Region 1:LTC Rev-Exp Region 11'!F50)</f>
        <v>0</v>
      </c>
      <c r="G50" s="464"/>
      <c r="H50" s="270">
        <f>SUM(I50:K50)</f>
        <v>0</v>
      </c>
      <c r="I50" s="271">
        <f>SUM('LTC Rev-Exp Region 1:LTC Rev-Exp Region 11'!I50)</f>
        <v>0</v>
      </c>
      <c r="J50" s="271">
        <f>SUM('LTC Rev-Exp Region 1:LTC Rev-Exp Region 11'!J50)</f>
        <v>0</v>
      </c>
      <c r="K50" s="464"/>
      <c r="L50" s="270">
        <f>SUM(M50:O50)</f>
        <v>0</v>
      </c>
      <c r="M50" s="271">
        <f>SUM('LTC Rev-Exp Region 1:LTC Rev-Exp Region 11'!M50)</f>
        <v>0</v>
      </c>
      <c r="N50" s="271">
        <f>SUM('LTC Rev-Exp Region 1:LTC Rev-Exp Region 11'!N50)</f>
        <v>0</v>
      </c>
      <c r="O50" s="465"/>
      <c r="P50" s="270">
        <f>SUM(Q50:S50)</f>
        <v>0</v>
      </c>
      <c r="Q50" s="271">
        <f>SUM('LTC Rev-Exp Region 1:LTC Rev-Exp Region 11'!Q50)</f>
        <v>0</v>
      </c>
      <c r="R50" s="271">
        <f>SUM('LTC Rev-Exp Region 1:LTC Rev-Exp Region 11'!R50)</f>
        <v>0</v>
      </c>
      <c r="S50" s="464"/>
      <c r="T50" s="615">
        <f>SUM('LTC Rev-Exp Region 1:LTC Rev-Exp Region 11'!T50)</f>
        <v>0</v>
      </c>
      <c r="U50" s="290">
        <f>SUM(V50:X50)+T50</f>
        <v>0</v>
      </c>
      <c r="V50" s="271">
        <f>SUM('LTC Rev-Exp Region 1:LTC Rev-Exp Region 11'!V50)</f>
        <v>0</v>
      </c>
      <c r="W50" s="271">
        <f>SUM('LTC Rev-Exp Region 1:LTC Rev-Exp Region 11'!W50)</f>
        <v>0</v>
      </c>
      <c r="X50" s="470"/>
    </row>
    <row r="51" spans="1:24" x14ac:dyDescent="0.25">
      <c r="A51" s="1601"/>
      <c r="B51" s="114" t="s">
        <v>925</v>
      </c>
      <c r="C51" s="145" t="s">
        <v>916</v>
      </c>
      <c r="D51" s="270">
        <f>SUM(E51:G51)</f>
        <v>0</v>
      </c>
      <c r="E51" s="271">
        <f>SUM('LTC Rev-Exp Region 1:LTC Rev-Exp Region 11'!E51)</f>
        <v>0</v>
      </c>
      <c r="F51" s="271">
        <f>SUM('LTC Rev-Exp Region 1:LTC Rev-Exp Region 11'!F51)</f>
        <v>0</v>
      </c>
      <c r="G51" s="464"/>
      <c r="H51" s="270">
        <f>SUM(I51:K51)</f>
        <v>0</v>
      </c>
      <c r="I51" s="271">
        <f>SUM('LTC Rev-Exp Region 1:LTC Rev-Exp Region 11'!I51)</f>
        <v>0</v>
      </c>
      <c r="J51" s="271">
        <f>SUM('LTC Rev-Exp Region 1:LTC Rev-Exp Region 11'!J51)</f>
        <v>0</v>
      </c>
      <c r="K51" s="464"/>
      <c r="L51" s="270">
        <f>SUM(M51:O51)</f>
        <v>0</v>
      </c>
      <c r="M51" s="271">
        <f>SUM('LTC Rev-Exp Region 1:LTC Rev-Exp Region 11'!M51)</f>
        <v>0</v>
      </c>
      <c r="N51" s="271">
        <f>SUM('LTC Rev-Exp Region 1:LTC Rev-Exp Region 11'!N51)</f>
        <v>0</v>
      </c>
      <c r="O51" s="465"/>
      <c r="P51" s="270">
        <f>SUM(Q51:S51)</f>
        <v>0</v>
      </c>
      <c r="Q51" s="271">
        <f>SUM('LTC Rev-Exp Region 1:LTC Rev-Exp Region 11'!Q51)</f>
        <v>0</v>
      </c>
      <c r="R51" s="271">
        <f>SUM('LTC Rev-Exp Region 1:LTC Rev-Exp Region 11'!R51)</f>
        <v>0</v>
      </c>
      <c r="S51" s="464"/>
      <c r="T51" s="615">
        <f>SUM('LTC Rev-Exp Region 1:LTC Rev-Exp Region 11'!T51)</f>
        <v>0</v>
      </c>
      <c r="U51" s="290">
        <f>SUM(V51:X51)+T51</f>
        <v>0</v>
      </c>
      <c r="V51" s="271">
        <f>SUM('LTC Rev-Exp Region 1:LTC Rev-Exp Region 11'!V51)</f>
        <v>0</v>
      </c>
      <c r="W51" s="271">
        <f>SUM('LTC Rev-Exp Region 1:LTC Rev-Exp Region 11'!W51)</f>
        <v>0</v>
      </c>
      <c r="X51" s="470"/>
    </row>
    <row r="52" spans="1:24" s="116" customFormat="1" x14ac:dyDescent="0.25">
      <c r="A52" s="1601"/>
      <c r="B52" s="384" t="s">
        <v>194</v>
      </c>
      <c r="C52" s="385" t="s">
        <v>328</v>
      </c>
      <c r="D52" s="288">
        <f t="shared" ref="D52:W52" si="15">SUM(D46:D51)</f>
        <v>87086073.723104805</v>
      </c>
      <c r="E52" s="280">
        <f t="shared" si="15"/>
        <v>38768747.624483645</v>
      </c>
      <c r="F52" s="280">
        <f t="shared" si="15"/>
        <v>48317326.098621152</v>
      </c>
      <c r="G52" s="1107"/>
      <c r="H52" s="288">
        <f t="shared" si="15"/>
        <v>93212687.592288509</v>
      </c>
      <c r="I52" s="280">
        <f t="shared" si="15"/>
        <v>40956328.20245672</v>
      </c>
      <c r="J52" s="280">
        <f t="shared" si="15"/>
        <v>52256359.389831789</v>
      </c>
      <c r="K52" s="1107"/>
      <c r="L52" s="288">
        <f t="shared" si="15"/>
        <v>98015931.012430772</v>
      </c>
      <c r="M52" s="280">
        <f t="shared" si="15"/>
        <v>41168825.111638263</v>
      </c>
      <c r="N52" s="280">
        <f t="shared" si="15"/>
        <v>56847105.900792509</v>
      </c>
      <c r="O52" s="1107"/>
      <c r="P52" s="288">
        <f t="shared" si="15"/>
        <v>112594542.02377735</v>
      </c>
      <c r="Q52" s="280">
        <f t="shared" si="15"/>
        <v>48749942.203245603</v>
      </c>
      <c r="R52" s="280">
        <f t="shared" si="15"/>
        <v>63844599.820531733</v>
      </c>
      <c r="S52" s="466"/>
      <c r="T52" s="606">
        <f>SUM(T46:T51)</f>
        <v>-9037069.3345384821</v>
      </c>
      <c r="U52" s="292">
        <f t="shared" si="15"/>
        <v>381872165.01706302</v>
      </c>
      <c r="V52" s="280">
        <f t="shared" si="15"/>
        <v>169643843.14182425</v>
      </c>
      <c r="W52" s="280">
        <f t="shared" si="15"/>
        <v>221265391.20977721</v>
      </c>
      <c r="X52" s="1404"/>
    </row>
    <row r="53" spans="1:24" x14ac:dyDescent="0.25">
      <c r="A53" s="1601"/>
      <c r="B53" s="114" t="s">
        <v>193</v>
      </c>
      <c r="C53" s="145" t="s">
        <v>40</v>
      </c>
      <c r="D53" s="270">
        <f>SUM(E53:G53)</f>
        <v>0</v>
      </c>
      <c r="E53" s="271">
        <f>SUM('LTC Rev-Exp Region 1:LTC Rev-Exp Region 11'!E53)</f>
        <v>0</v>
      </c>
      <c r="F53" s="271">
        <f>SUM('LTC Rev-Exp Region 1:LTC Rev-Exp Region 11'!F53)</f>
        <v>0</v>
      </c>
      <c r="G53" s="464"/>
      <c r="H53" s="270">
        <f>SUM(I53:K53)</f>
        <v>0</v>
      </c>
      <c r="I53" s="271">
        <f>SUM('LTC Rev-Exp Region 1:LTC Rev-Exp Region 11'!I53)</f>
        <v>0</v>
      </c>
      <c r="J53" s="271">
        <f>SUM('LTC Rev-Exp Region 1:LTC Rev-Exp Region 11'!J53)</f>
        <v>0</v>
      </c>
      <c r="K53" s="464"/>
      <c r="L53" s="270">
        <f>SUM(M53:O53)</f>
        <v>0</v>
      </c>
      <c r="M53" s="271">
        <f>SUM('LTC Rev-Exp Region 1:LTC Rev-Exp Region 11'!M53)</f>
        <v>0</v>
      </c>
      <c r="N53" s="271">
        <f>SUM('LTC Rev-Exp Region 1:LTC Rev-Exp Region 11'!N53)</f>
        <v>0</v>
      </c>
      <c r="O53" s="465"/>
      <c r="P53" s="270">
        <f>SUM(Q53:S53)</f>
        <v>0</v>
      </c>
      <c r="Q53" s="271">
        <f>SUM('LTC Rev-Exp Region 1:LTC Rev-Exp Region 11'!Q53)</f>
        <v>0</v>
      </c>
      <c r="R53" s="271">
        <f>SUM('LTC Rev-Exp Region 1:LTC Rev-Exp Region 11'!R53)</f>
        <v>0</v>
      </c>
      <c r="S53" s="463"/>
      <c r="T53" s="614">
        <f>SUM('LTC Rev-Exp Region 1:LTC Rev-Exp Region 11'!T53)</f>
        <v>0</v>
      </c>
      <c r="U53" s="321">
        <f>SUM(V53:X53)+T53</f>
        <v>0</v>
      </c>
      <c r="V53" s="271">
        <f>SUM('LTC Rev-Exp Region 1:LTC Rev-Exp Region 11'!V53)</f>
        <v>0</v>
      </c>
      <c r="W53" s="271">
        <f>SUM('LTC Rev-Exp Region 1:LTC Rev-Exp Region 11'!W53)</f>
        <v>0</v>
      </c>
      <c r="X53" s="470"/>
    </row>
    <row r="54" spans="1:24" x14ac:dyDescent="0.25">
      <c r="A54" s="1601"/>
      <c r="B54" s="114" t="s">
        <v>192</v>
      </c>
      <c r="C54" s="145" t="s">
        <v>329</v>
      </c>
      <c r="D54" s="270">
        <f>SUM(E54:G54)</f>
        <v>0</v>
      </c>
      <c r="E54" s="271">
        <f>SUM('LTC Rev-Exp Region 1:LTC Rev-Exp Region 11'!E54)</f>
        <v>0</v>
      </c>
      <c r="F54" s="271">
        <f>SUM('LTC Rev-Exp Region 1:LTC Rev-Exp Region 11'!F54)</f>
        <v>0</v>
      </c>
      <c r="G54" s="464"/>
      <c r="H54" s="270">
        <f>SUM(I54:K54)</f>
        <v>0</v>
      </c>
      <c r="I54" s="271">
        <f>SUM('LTC Rev-Exp Region 1:LTC Rev-Exp Region 11'!I54)</f>
        <v>0</v>
      </c>
      <c r="J54" s="271">
        <f>SUM('LTC Rev-Exp Region 1:LTC Rev-Exp Region 11'!J54)</f>
        <v>0</v>
      </c>
      <c r="K54" s="464"/>
      <c r="L54" s="270">
        <f>SUM(M54:O54)</f>
        <v>0</v>
      </c>
      <c r="M54" s="271">
        <f>SUM('LTC Rev-Exp Region 1:LTC Rev-Exp Region 11'!M54)</f>
        <v>0</v>
      </c>
      <c r="N54" s="271">
        <f>SUM('LTC Rev-Exp Region 1:LTC Rev-Exp Region 11'!N54)</f>
        <v>0</v>
      </c>
      <c r="O54" s="465"/>
      <c r="P54" s="270">
        <f>SUM(Q54:S54)</f>
        <v>0</v>
      </c>
      <c r="Q54" s="271">
        <f>SUM('LTC Rev-Exp Region 1:LTC Rev-Exp Region 11'!Q54)</f>
        <v>0</v>
      </c>
      <c r="R54" s="271">
        <f>SUM('LTC Rev-Exp Region 1:LTC Rev-Exp Region 11'!R54)</f>
        <v>0</v>
      </c>
      <c r="S54" s="464"/>
      <c r="T54" s="615">
        <f>SUM('LTC Rev-Exp Region 1:LTC Rev-Exp Region 11'!T54)</f>
        <v>0</v>
      </c>
      <c r="U54" s="290">
        <f>SUM(V54:X54)+T54</f>
        <v>0</v>
      </c>
      <c r="V54" s="271">
        <f>SUM('LTC Rev-Exp Region 1:LTC Rev-Exp Region 11'!V54)</f>
        <v>0</v>
      </c>
      <c r="W54" s="271">
        <f>SUM('LTC Rev-Exp Region 1:LTC Rev-Exp Region 11'!W54)</f>
        <v>0</v>
      </c>
      <c r="X54" s="470"/>
    </row>
    <row r="55" spans="1:24" s="116" customFormat="1" x14ac:dyDescent="0.25">
      <c r="A55" s="1601"/>
      <c r="B55" s="114" t="s">
        <v>191</v>
      </c>
      <c r="C55" s="145" t="s">
        <v>313</v>
      </c>
      <c r="D55" s="270">
        <f>SUM(D53:D54)</f>
        <v>0</v>
      </c>
      <c r="E55" s="271">
        <f>SUM('LTC Rev-Exp Region 1:LTC Rev-Exp Region 11'!E55)</f>
        <v>0</v>
      </c>
      <c r="F55" s="271">
        <f>SUM('LTC Rev-Exp Region 1:LTC Rev-Exp Region 11'!F55)</f>
        <v>0</v>
      </c>
      <c r="G55" s="464"/>
      <c r="H55" s="270">
        <f>SUM(H53:H54)</f>
        <v>0</v>
      </c>
      <c r="I55" s="271">
        <f>SUM('LTC Rev-Exp Region 1:LTC Rev-Exp Region 11'!I55)</f>
        <v>0</v>
      </c>
      <c r="J55" s="271">
        <f>SUM('LTC Rev-Exp Region 1:LTC Rev-Exp Region 11'!J55)</f>
        <v>0</v>
      </c>
      <c r="K55" s="464"/>
      <c r="L55" s="270">
        <f>SUM(L53:L54)</f>
        <v>0</v>
      </c>
      <c r="M55" s="271">
        <f>SUM('LTC Rev-Exp Region 1:LTC Rev-Exp Region 11'!M55)</f>
        <v>0</v>
      </c>
      <c r="N55" s="271">
        <f>SUM('LTC Rev-Exp Region 1:LTC Rev-Exp Region 11'!N55)</f>
        <v>0</v>
      </c>
      <c r="O55" s="465"/>
      <c r="P55" s="270">
        <f>SUM(P53:P54)</f>
        <v>0</v>
      </c>
      <c r="Q55" s="271">
        <f>SUM('LTC Rev-Exp Region 1:LTC Rev-Exp Region 11'!Q55)</f>
        <v>0</v>
      </c>
      <c r="R55" s="271">
        <f>SUM('LTC Rev-Exp Region 1:LTC Rev-Exp Region 11'!R55)</f>
        <v>0</v>
      </c>
      <c r="S55" s="464"/>
      <c r="T55" s="608">
        <f>SUM(T53:T54)</f>
        <v>0</v>
      </c>
      <c r="U55" s="290">
        <f>SUM(V55:X55)+T55</f>
        <v>0</v>
      </c>
      <c r="V55" s="271">
        <f>SUM('LTC Rev-Exp Region 1:LTC Rev-Exp Region 11'!V55)</f>
        <v>0</v>
      </c>
      <c r="W55" s="271">
        <f>SUM('LTC Rev-Exp Region 1:LTC Rev-Exp Region 11'!W55)</f>
        <v>0</v>
      </c>
      <c r="X55" s="470"/>
    </row>
    <row r="56" spans="1:24" x14ac:dyDescent="0.25">
      <c r="A56" s="1602"/>
      <c r="B56" s="390" t="s">
        <v>190</v>
      </c>
      <c r="C56" s="385" t="s">
        <v>330</v>
      </c>
      <c r="D56" s="288">
        <f t="shared" ref="D56:W56" si="16">D52+D55</f>
        <v>87086073.723104805</v>
      </c>
      <c r="E56" s="280">
        <f t="shared" si="16"/>
        <v>38768747.624483645</v>
      </c>
      <c r="F56" s="280">
        <f t="shared" si="16"/>
        <v>48317326.098621152</v>
      </c>
      <c r="G56" s="1107"/>
      <c r="H56" s="288">
        <f t="shared" si="16"/>
        <v>93212687.592288509</v>
      </c>
      <c r="I56" s="280">
        <f t="shared" si="16"/>
        <v>40956328.20245672</v>
      </c>
      <c r="J56" s="280">
        <f t="shared" si="16"/>
        <v>52256359.389831789</v>
      </c>
      <c r="K56" s="1107"/>
      <c r="L56" s="288">
        <f t="shared" si="16"/>
        <v>98015931.012430772</v>
      </c>
      <c r="M56" s="280">
        <f t="shared" si="16"/>
        <v>41168825.111638263</v>
      </c>
      <c r="N56" s="280">
        <f t="shared" si="16"/>
        <v>56847105.900792509</v>
      </c>
      <c r="O56" s="1107"/>
      <c r="P56" s="288">
        <f t="shared" si="16"/>
        <v>112594542.02377735</v>
      </c>
      <c r="Q56" s="280">
        <f t="shared" si="16"/>
        <v>48749942.203245603</v>
      </c>
      <c r="R56" s="280">
        <f t="shared" si="16"/>
        <v>63844599.820531733</v>
      </c>
      <c r="S56" s="466"/>
      <c r="T56" s="606">
        <f t="shared" si="16"/>
        <v>-9037069.3345384821</v>
      </c>
      <c r="U56" s="292">
        <f t="shared" si="16"/>
        <v>381872165.01706302</v>
      </c>
      <c r="V56" s="280">
        <f t="shared" si="16"/>
        <v>169643843.14182425</v>
      </c>
      <c r="W56" s="280">
        <f t="shared" si="16"/>
        <v>221265391.20977721</v>
      </c>
      <c r="X56" s="1404"/>
    </row>
    <row r="57" spans="1:24" ht="15" customHeight="1" x14ac:dyDescent="0.25">
      <c r="A57" s="1606" t="s">
        <v>175</v>
      </c>
      <c r="B57" s="1607"/>
      <c r="C57" s="1608"/>
      <c r="D57" s="1612" t="s">
        <v>244</v>
      </c>
      <c r="E57" s="1613"/>
      <c r="F57" s="1613"/>
      <c r="G57" s="1614"/>
      <c r="H57" s="1612" t="s">
        <v>245</v>
      </c>
      <c r="I57" s="1613"/>
      <c r="J57" s="1613"/>
      <c r="K57" s="1614"/>
      <c r="L57" s="1612" t="s">
        <v>246</v>
      </c>
      <c r="M57" s="1613"/>
      <c r="N57" s="1613"/>
      <c r="O57" s="1614"/>
      <c r="P57" s="1612" t="s">
        <v>247</v>
      </c>
      <c r="Q57" s="1613"/>
      <c r="R57" s="1613"/>
      <c r="S57" s="1613"/>
      <c r="T57" s="611"/>
      <c r="U57" s="1619" t="s">
        <v>807</v>
      </c>
      <c r="V57" s="1613"/>
      <c r="W57" s="1613"/>
      <c r="X57" s="1618"/>
    </row>
    <row r="58" spans="1:24" ht="30" x14ac:dyDescent="0.25">
      <c r="A58" s="1609"/>
      <c r="B58" s="1610"/>
      <c r="C58" s="1611"/>
      <c r="D58" s="849" t="s">
        <v>36</v>
      </c>
      <c r="E58" s="367" t="s">
        <v>421</v>
      </c>
      <c r="F58" s="367" t="s">
        <v>410</v>
      </c>
      <c r="G58" s="478" t="s">
        <v>545</v>
      </c>
      <c r="H58" s="367" t="s">
        <v>36</v>
      </c>
      <c r="I58" s="367" t="s">
        <v>421</v>
      </c>
      <c r="J58" s="367" t="s">
        <v>410</v>
      </c>
      <c r="K58" s="478" t="s">
        <v>545</v>
      </c>
      <c r="L58" s="367" t="s">
        <v>36</v>
      </c>
      <c r="M58" s="367" t="s">
        <v>421</v>
      </c>
      <c r="N58" s="367" t="s">
        <v>410</v>
      </c>
      <c r="O58" s="478" t="s">
        <v>545</v>
      </c>
      <c r="P58" s="367" t="s">
        <v>36</v>
      </c>
      <c r="Q58" s="367" t="s">
        <v>421</v>
      </c>
      <c r="R58" s="367" t="s">
        <v>410</v>
      </c>
      <c r="S58" s="367" t="s">
        <v>545</v>
      </c>
      <c r="T58" s="603" t="s">
        <v>889</v>
      </c>
      <c r="U58" s="850" t="s">
        <v>36</v>
      </c>
      <c r="V58" s="367" t="s">
        <v>421</v>
      </c>
      <c r="W58" s="367" t="s">
        <v>410</v>
      </c>
      <c r="X58" s="481" t="s">
        <v>545</v>
      </c>
    </row>
    <row r="59" spans="1:24" ht="14.85" customHeight="1" x14ac:dyDescent="0.25">
      <c r="A59" s="1594" t="s">
        <v>9</v>
      </c>
      <c r="B59" s="381" t="s">
        <v>79</v>
      </c>
      <c r="C59" s="382" t="s">
        <v>27</v>
      </c>
      <c r="D59" s="271">
        <f>SUM('LTC Rev-Exp Region 1:LTC Rev-Exp Region 11'!D59)</f>
        <v>-28745844.347092543</v>
      </c>
      <c r="E59" s="271">
        <f>SUM('LTC Rev-Exp Region 1:LTC Rev-Exp Region 11'!E59)</f>
        <v>-5470558.4877221687</v>
      </c>
      <c r="F59" s="271">
        <f>SUM('LTC Rev-Exp Region 1:LTC Rev-Exp Region 11'!F59)</f>
        <v>-23275285.859370373</v>
      </c>
      <c r="G59" s="473"/>
      <c r="H59" s="271">
        <f>SUM('LTC Rev-Exp Region 1:LTC Rev-Exp Region 11'!H59)</f>
        <v>4725974.6556166774</v>
      </c>
      <c r="I59" s="271">
        <f>SUM('LTC Rev-Exp Region 1:LTC Rev-Exp Region 11'!I59)</f>
        <v>1099557.8130603591</v>
      </c>
      <c r="J59" s="271">
        <f>SUM('LTC Rev-Exp Region 1:LTC Rev-Exp Region 11'!J59)</f>
        <v>3626416.8425563187</v>
      </c>
      <c r="K59" s="473"/>
      <c r="L59" s="271">
        <f>SUM('LTC Rev-Exp Region 1:LTC Rev-Exp Region 11'!L59)</f>
        <v>-537736856.51031446</v>
      </c>
      <c r="M59" s="271">
        <f>SUM('LTC Rev-Exp Region 1:LTC Rev-Exp Region 11'!M59)</f>
        <v>-108368153.9393702</v>
      </c>
      <c r="N59" s="271">
        <f>SUM('LTC Rev-Exp Region 1:LTC Rev-Exp Region 11'!N59)</f>
        <v>-429368702.57094431</v>
      </c>
      <c r="O59" s="473"/>
      <c r="P59" s="271">
        <f>SUM('LTC Rev-Exp Region 1:LTC Rev-Exp Region 11'!P59)</f>
        <v>4153032.3644086113</v>
      </c>
      <c r="Q59" s="271">
        <f>SUM('LTC Rev-Exp Region 1:LTC Rev-Exp Region 11'!Q59)</f>
        <v>975714.40097773785</v>
      </c>
      <c r="R59" s="271">
        <f>SUM('LTC Rev-Exp Region 1:LTC Rev-Exp Region 11'!R59)</f>
        <v>3177317.9634308736</v>
      </c>
      <c r="S59" s="463"/>
      <c r="T59" s="614">
        <f>SUM('LTC Rev-Exp Region 1:LTC Rev-Exp Region 11'!T59)</f>
        <v>0</v>
      </c>
      <c r="U59" s="321">
        <f t="shared" ref="U59:U64" si="17">SUM(V59:X59)+T59</f>
        <v>-557603693.83738184</v>
      </c>
      <c r="V59" s="271">
        <f>SUM('LTC Rev-Exp Region 1:LTC Rev-Exp Region 11'!V59)</f>
        <v>-111763440.2130543</v>
      </c>
      <c r="W59" s="271">
        <f>SUM('LTC Rev-Exp Region 1:LTC Rev-Exp Region 11'!W59)</f>
        <v>-445840253.62432748</v>
      </c>
      <c r="X59" s="470"/>
    </row>
    <row r="60" spans="1:24" x14ac:dyDescent="0.25">
      <c r="A60" s="1592"/>
      <c r="B60" s="114" t="s">
        <v>80</v>
      </c>
      <c r="C60" s="145" t="s">
        <v>97</v>
      </c>
      <c r="D60" s="271">
        <f>SUM('LTC Rev-Exp Region 1:LTC Rev-Exp Region 11'!D60)</f>
        <v>34088354.360051453</v>
      </c>
      <c r="E60" s="271">
        <f>SUM('LTC Rev-Exp Region 1:LTC Rev-Exp Region 11'!E60)</f>
        <v>6653398.5747720636</v>
      </c>
      <c r="F60" s="271">
        <f>SUM('LTC Rev-Exp Region 1:LTC Rev-Exp Region 11'!F60)</f>
        <v>27434955.785279393</v>
      </c>
      <c r="G60" s="465"/>
      <c r="H60" s="271">
        <f>SUM('LTC Rev-Exp Region 1:LTC Rev-Exp Region 11'!H60)</f>
        <v>1112446.46321596</v>
      </c>
      <c r="I60" s="271">
        <f>SUM('LTC Rev-Exp Region 1:LTC Rev-Exp Region 11'!I60)</f>
        <v>225338.27843985718</v>
      </c>
      <c r="J60" s="271">
        <f>SUM('LTC Rev-Exp Region 1:LTC Rev-Exp Region 11'!J60)</f>
        <v>887108.18477610277</v>
      </c>
      <c r="K60" s="465"/>
      <c r="L60" s="271">
        <f>SUM('LTC Rev-Exp Region 1:LTC Rev-Exp Region 11'!L60)</f>
        <v>543499878.33164036</v>
      </c>
      <c r="M60" s="271">
        <f>SUM('LTC Rev-Exp Region 1:LTC Rev-Exp Region 11'!M60)</f>
        <v>109687669.07839519</v>
      </c>
      <c r="N60" s="271">
        <f>SUM('LTC Rev-Exp Region 1:LTC Rev-Exp Region 11'!N60)</f>
        <v>433812209.25324517</v>
      </c>
      <c r="O60" s="465"/>
      <c r="P60" s="271">
        <f>SUM('LTC Rev-Exp Region 1:LTC Rev-Exp Region 11'!P60)</f>
        <v>2388934.2146758726</v>
      </c>
      <c r="Q60" s="271">
        <f>SUM('LTC Rev-Exp Region 1:LTC Rev-Exp Region 11'!Q60)</f>
        <v>479220.23225706362</v>
      </c>
      <c r="R60" s="271">
        <f>SUM('LTC Rev-Exp Region 1:LTC Rev-Exp Region 11'!R60)</f>
        <v>1909713.9824188086</v>
      </c>
      <c r="S60" s="464"/>
      <c r="T60" s="615">
        <f>SUM('LTC Rev-Exp Region 1:LTC Rev-Exp Region 11'!T60)</f>
        <v>0</v>
      </c>
      <c r="U60" s="290">
        <f t="shared" si="17"/>
        <v>581089613.36958361</v>
      </c>
      <c r="V60" s="271">
        <f>SUM('LTC Rev-Exp Region 1:LTC Rev-Exp Region 11'!V60)</f>
        <v>117045626.16386417</v>
      </c>
      <c r="W60" s="271">
        <f>SUM('LTC Rev-Exp Region 1:LTC Rev-Exp Region 11'!W60)</f>
        <v>464043987.20571947</v>
      </c>
      <c r="X60" s="470"/>
    </row>
    <row r="61" spans="1:24" x14ac:dyDescent="0.25">
      <c r="A61" s="1592"/>
      <c r="B61" s="114" t="s">
        <v>81</v>
      </c>
      <c r="C61" s="145" t="s">
        <v>98</v>
      </c>
      <c r="D61" s="271">
        <f>SUM('LTC Rev-Exp Region 1:LTC Rev-Exp Region 11'!D61)</f>
        <v>1261601.8617647444</v>
      </c>
      <c r="E61" s="271">
        <f>SUM('LTC Rev-Exp Region 1:LTC Rev-Exp Region 11'!E61)</f>
        <v>246163.15146977364</v>
      </c>
      <c r="F61" s="271">
        <f>SUM('LTC Rev-Exp Region 1:LTC Rev-Exp Region 11'!F61)</f>
        <v>1015438.710294971</v>
      </c>
      <c r="G61" s="465"/>
      <c r="H61" s="271">
        <f>SUM('LTC Rev-Exp Region 1:LTC Rev-Exp Region 11'!H61)</f>
        <v>1053854.4202770153</v>
      </c>
      <c r="I61" s="271">
        <f>SUM('LTC Rev-Exp Region 1:LTC Rev-Exp Region 11'!I61)</f>
        <v>211368.3408195386</v>
      </c>
      <c r="J61" s="271">
        <f>SUM('LTC Rev-Exp Region 1:LTC Rev-Exp Region 11'!J61)</f>
        <v>842486.07945747674</v>
      </c>
      <c r="K61" s="465"/>
      <c r="L61" s="271">
        <f>SUM('LTC Rev-Exp Region 1:LTC Rev-Exp Region 11'!L61)</f>
        <v>1230989.1974167796</v>
      </c>
      <c r="M61" s="271">
        <f>SUM('LTC Rev-Exp Region 1:LTC Rev-Exp Region 11'!M61)</f>
        <v>248431.01860893657</v>
      </c>
      <c r="N61" s="271">
        <f>SUM('LTC Rev-Exp Region 1:LTC Rev-Exp Region 11'!N61)</f>
        <v>982558.17880784301</v>
      </c>
      <c r="O61" s="465"/>
      <c r="P61" s="271">
        <f>SUM('LTC Rev-Exp Region 1:LTC Rev-Exp Region 11'!P61)</f>
        <v>1007198.7058219361</v>
      </c>
      <c r="Q61" s="271">
        <f>SUM('LTC Rev-Exp Region 1:LTC Rev-Exp Region 11'!Q61)</f>
        <v>200649.36030054296</v>
      </c>
      <c r="R61" s="271">
        <f>SUM('LTC Rev-Exp Region 1:LTC Rev-Exp Region 11'!R61)</f>
        <v>806549.34552139312</v>
      </c>
      <c r="S61" s="464"/>
      <c r="T61" s="615">
        <f>SUM('LTC Rev-Exp Region 1:LTC Rev-Exp Region 11'!T61)</f>
        <v>0</v>
      </c>
      <c r="U61" s="290">
        <f t="shared" si="17"/>
        <v>4553644.1852804758</v>
      </c>
      <c r="V61" s="271">
        <f>SUM('LTC Rev-Exp Region 1:LTC Rev-Exp Region 11'!V61)</f>
        <v>906611.87119879178</v>
      </c>
      <c r="W61" s="271">
        <f>SUM('LTC Rev-Exp Region 1:LTC Rev-Exp Region 11'!W61)</f>
        <v>3647032.3140816838</v>
      </c>
      <c r="X61" s="470"/>
    </row>
    <row r="62" spans="1:24" x14ac:dyDescent="0.25">
      <c r="A62" s="1592"/>
      <c r="B62" s="383" t="s">
        <v>82</v>
      </c>
      <c r="C62" s="145" t="s">
        <v>99</v>
      </c>
      <c r="D62" s="271">
        <f>SUM('LTC Rev-Exp Region 1:LTC Rev-Exp Region 11'!D62)</f>
        <v>12939.084705787367</v>
      </c>
      <c r="E62" s="271">
        <f>SUM('LTC Rev-Exp Region 1:LTC Rev-Exp Region 11'!E62)</f>
        <v>2524.6680151974188</v>
      </c>
      <c r="F62" s="271">
        <f>SUM('LTC Rev-Exp Region 1:LTC Rev-Exp Region 11'!F62)</f>
        <v>10414.416690589947</v>
      </c>
      <c r="G62" s="465"/>
      <c r="H62" s="271">
        <f>SUM('LTC Rev-Exp Region 1:LTC Rev-Exp Region 11'!H62)</f>
        <v>15649.393933240201</v>
      </c>
      <c r="I62" s="271">
        <f>SUM('LTC Rev-Exp Region 1:LTC Rev-Exp Region 11'!I62)</f>
        <v>3138.750824455291</v>
      </c>
      <c r="J62" s="271">
        <f>SUM('LTC Rev-Exp Region 1:LTC Rev-Exp Region 11'!J62)</f>
        <v>12510.643108784909</v>
      </c>
      <c r="K62" s="465"/>
      <c r="L62" s="271">
        <f>SUM('LTC Rev-Exp Region 1:LTC Rev-Exp Region 11'!L62)</f>
        <v>21290.182443377602</v>
      </c>
      <c r="M62" s="271">
        <f>SUM('LTC Rev-Exp Region 1:LTC Rev-Exp Region 11'!M62)</f>
        <v>4296.6597285155831</v>
      </c>
      <c r="N62" s="271">
        <f>SUM('LTC Rev-Exp Region 1:LTC Rev-Exp Region 11'!N62)</f>
        <v>16993.522714862022</v>
      </c>
      <c r="O62" s="465"/>
      <c r="P62" s="271">
        <f>SUM('LTC Rev-Exp Region 1:LTC Rev-Exp Region 11'!P62)</f>
        <v>52572.325381414368</v>
      </c>
      <c r="Q62" s="271">
        <f>SUM('LTC Rev-Exp Region 1:LTC Rev-Exp Region 11'!Q62)</f>
        <v>10473.209900209793</v>
      </c>
      <c r="R62" s="271">
        <f>SUM('LTC Rev-Exp Region 1:LTC Rev-Exp Region 11'!R62)</f>
        <v>42099.115481204579</v>
      </c>
      <c r="S62" s="464"/>
      <c r="T62" s="615">
        <f>SUM('LTC Rev-Exp Region 1:LTC Rev-Exp Region 11'!T62)</f>
        <v>0</v>
      </c>
      <c r="U62" s="290">
        <f t="shared" si="17"/>
        <v>102450.98646381954</v>
      </c>
      <c r="V62" s="271">
        <f>SUM('LTC Rev-Exp Region 1:LTC Rev-Exp Region 11'!V62)</f>
        <v>20433.288468378087</v>
      </c>
      <c r="W62" s="271">
        <f>SUM('LTC Rev-Exp Region 1:LTC Rev-Exp Region 11'!W62)</f>
        <v>82017.697995441456</v>
      </c>
      <c r="X62" s="470"/>
    </row>
    <row r="63" spans="1:24" x14ac:dyDescent="0.25">
      <c r="A63" s="1592"/>
      <c r="B63" s="383" t="s">
        <v>216</v>
      </c>
      <c r="C63" s="145" t="s">
        <v>100</v>
      </c>
      <c r="D63" s="271">
        <f>SUM('LTC Rev-Exp Region 1:LTC Rev-Exp Region 11'!D63)</f>
        <v>-21325.790673421754</v>
      </c>
      <c r="E63" s="271">
        <f>SUM('LTC Rev-Exp Region 1:LTC Rev-Exp Region 11'!E63)</f>
        <v>-4161.0780697572563</v>
      </c>
      <c r="F63" s="271">
        <f>SUM('LTC Rev-Exp Region 1:LTC Rev-Exp Region 11'!F63)</f>
        <v>-17164.712603664499</v>
      </c>
      <c r="G63" s="465"/>
      <c r="H63" s="271">
        <f>SUM('LTC Rev-Exp Region 1:LTC Rev-Exp Region 11'!H63)</f>
        <v>-41149.977526672927</v>
      </c>
      <c r="I63" s="271">
        <f>SUM('LTC Rev-Exp Region 1:LTC Rev-Exp Region 11'!I63)</f>
        <v>-8253.3244698901199</v>
      </c>
      <c r="J63" s="271">
        <f>SUM('LTC Rev-Exp Region 1:LTC Rev-Exp Region 11'!J63)</f>
        <v>-32896.653056782809</v>
      </c>
      <c r="K63" s="465"/>
      <c r="L63" s="271">
        <f>SUM('LTC Rev-Exp Region 1:LTC Rev-Exp Region 11'!L63)</f>
        <v>-37867.700851222333</v>
      </c>
      <c r="M63" s="271">
        <f>SUM('LTC Rev-Exp Region 1:LTC Rev-Exp Region 11'!M63)</f>
        <v>-7642.2372467518326</v>
      </c>
      <c r="N63" s="271">
        <f>SUM('LTC Rev-Exp Region 1:LTC Rev-Exp Region 11'!N63)</f>
        <v>-30225.463604470497</v>
      </c>
      <c r="O63" s="465"/>
      <c r="P63" s="271">
        <f>SUM('LTC Rev-Exp Region 1:LTC Rev-Exp Region 11'!P63)</f>
        <v>-43862.413495460649</v>
      </c>
      <c r="Q63" s="271">
        <f>SUM('LTC Rev-Exp Region 1:LTC Rev-Exp Region 11'!Q63)</f>
        <v>-8738.0624679416687</v>
      </c>
      <c r="R63" s="271">
        <f>SUM('LTC Rev-Exp Region 1:LTC Rev-Exp Region 11'!R63)</f>
        <v>-35124.351027518976</v>
      </c>
      <c r="S63" s="464"/>
      <c r="T63" s="615">
        <f>SUM('LTC Rev-Exp Region 1:LTC Rev-Exp Region 11'!T63)</f>
        <v>0</v>
      </c>
      <c r="U63" s="290">
        <f t="shared" si="17"/>
        <v>-144205.88254677766</v>
      </c>
      <c r="V63" s="271">
        <f>SUM('LTC Rev-Exp Region 1:LTC Rev-Exp Region 11'!V63)</f>
        <v>-28794.702254340878</v>
      </c>
      <c r="W63" s="271">
        <f>SUM('LTC Rev-Exp Region 1:LTC Rev-Exp Region 11'!W63)</f>
        <v>-115411.18029243678</v>
      </c>
      <c r="X63" s="470"/>
    </row>
    <row r="64" spans="1:24" x14ac:dyDescent="0.25">
      <c r="A64" s="1592"/>
      <c r="B64" s="114" t="s">
        <v>215</v>
      </c>
      <c r="C64" s="145" t="s">
        <v>28</v>
      </c>
      <c r="D64" s="271">
        <f>SUM('LTC Rev-Exp Region 1:LTC Rev-Exp Region 11'!D64)</f>
        <v>359999.99999999691</v>
      </c>
      <c r="E64" s="271">
        <f>SUM('LTC Rev-Exp Region 1:LTC Rev-Exp Region 11'!E64)</f>
        <v>70243.02770539411</v>
      </c>
      <c r="F64" s="271">
        <f>SUM('LTC Rev-Exp Region 1:LTC Rev-Exp Region 11'!F64)</f>
        <v>289756.97229460278</v>
      </c>
      <c r="G64" s="465"/>
      <c r="H64" s="271">
        <f>SUM('LTC Rev-Exp Region 1:LTC Rev-Exp Region 11'!H64)</f>
        <v>309.80557132053758</v>
      </c>
      <c r="I64" s="271">
        <f>SUM('LTC Rev-Exp Region 1:LTC Rev-Exp Region 11'!I64)</f>
        <v>62.136750889613786</v>
      </c>
      <c r="J64" s="271">
        <f>SUM('LTC Rev-Exp Region 1:LTC Rev-Exp Region 11'!J64)</f>
        <v>247.6688204309238</v>
      </c>
      <c r="K64" s="465"/>
      <c r="L64" s="271">
        <f>SUM('LTC Rev-Exp Region 1:LTC Rev-Exp Region 11'!L64)</f>
        <v>66286.163745166778</v>
      </c>
      <c r="M64" s="271">
        <f>SUM('LTC Rev-Exp Region 1:LTC Rev-Exp Region 11'!M64)</f>
        <v>13377.484719969547</v>
      </c>
      <c r="N64" s="271">
        <f>SUM('LTC Rev-Exp Region 1:LTC Rev-Exp Region 11'!N64)</f>
        <v>52908.679025197227</v>
      </c>
      <c r="O64" s="465"/>
      <c r="P64" s="271">
        <f>SUM('LTC Rev-Exp Region 1:LTC Rev-Exp Region 11'!P64)</f>
        <v>18168.276519519215</v>
      </c>
      <c r="Q64" s="271">
        <f>SUM('LTC Rev-Exp Region 1:LTC Rev-Exp Region 11'!Q64)</f>
        <v>3619.398079378976</v>
      </c>
      <c r="R64" s="271">
        <f>SUM('LTC Rev-Exp Region 1:LTC Rev-Exp Region 11'!R64)</f>
        <v>14548.878440140241</v>
      </c>
      <c r="S64" s="464"/>
      <c r="T64" s="615">
        <f>SUM('LTC Rev-Exp Region 1:LTC Rev-Exp Region 11'!T64)</f>
        <v>0</v>
      </c>
      <c r="U64" s="290">
        <f t="shared" si="17"/>
        <v>444764.24583600345</v>
      </c>
      <c r="V64" s="271">
        <f>SUM('LTC Rev-Exp Region 1:LTC Rev-Exp Region 11'!V64)</f>
        <v>87302.047255632235</v>
      </c>
      <c r="W64" s="271">
        <f>SUM('LTC Rev-Exp Region 1:LTC Rev-Exp Region 11'!W64)</f>
        <v>357462.19858037122</v>
      </c>
      <c r="X64" s="470"/>
    </row>
    <row r="65" spans="1:24" x14ac:dyDescent="0.25">
      <c r="A65" s="1593"/>
      <c r="B65" s="384" t="s">
        <v>214</v>
      </c>
      <c r="C65" s="385" t="s">
        <v>105</v>
      </c>
      <c r="D65" s="288">
        <f t="shared" ref="D65:W65" si="18">SUM(D59:D64)</f>
        <v>6955725.1687560175</v>
      </c>
      <c r="E65" s="280">
        <f t="shared" si="18"/>
        <v>1497609.856170503</v>
      </c>
      <c r="F65" s="280">
        <f t="shared" si="18"/>
        <v>5458115.3125855187</v>
      </c>
      <c r="G65" s="1107"/>
      <c r="H65" s="288">
        <f t="shared" si="18"/>
        <v>6867084.7610875405</v>
      </c>
      <c r="I65" s="280">
        <f t="shared" si="18"/>
        <v>1531211.9954252096</v>
      </c>
      <c r="J65" s="280">
        <f t="shared" si="18"/>
        <v>5335872.7656623311</v>
      </c>
      <c r="K65" s="1107"/>
      <c r="L65" s="288">
        <f t="shared" si="18"/>
        <v>7043719.6640799996</v>
      </c>
      <c r="M65" s="280">
        <f t="shared" si="18"/>
        <v>1577978.0648356578</v>
      </c>
      <c r="N65" s="280">
        <f t="shared" si="18"/>
        <v>5465741.5992442975</v>
      </c>
      <c r="O65" s="1107"/>
      <c r="P65" s="288">
        <f t="shared" si="18"/>
        <v>7576043.4733118927</v>
      </c>
      <c r="Q65" s="280">
        <f t="shared" si="18"/>
        <v>1660938.5390469914</v>
      </c>
      <c r="R65" s="280">
        <f t="shared" si="18"/>
        <v>5915104.9342649002</v>
      </c>
      <c r="S65" s="466"/>
      <c r="T65" s="606">
        <f>SUM(T59:T64)</f>
        <v>0</v>
      </c>
      <c r="U65" s="292">
        <f t="shared" si="18"/>
        <v>28442573.067235287</v>
      </c>
      <c r="V65" s="280">
        <f t="shared" si="18"/>
        <v>6267738.4554783273</v>
      </c>
      <c r="W65" s="280">
        <f t="shared" si="18"/>
        <v>22174834.611757055</v>
      </c>
      <c r="X65" s="1404"/>
    </row>
    <row r="66" spans="1:24" ht="14.85" customHeight="1" x14ac:dyDescent="0.25">
      <c r="A66" s="1594" t="s">
        <v>176</v>
      </c>
      <c r="B66" s="381" t="s">
        <v>84</v>
      </c>
      <c r="C66" s="382" t="s">
        <v>327</v>
      </c>
      <c r="D66" s="271">
        <f>SUM('LTC Rev-Exp Region 1:LTC Rev-Exp Region 11'!D66)</f>
        <v>0</v>
      </c>
      <c r="E66" s="303"/>
      <c r="F66" s="303"/>
      <c r="G66" s="375"/>
      <c r="H66" s="271">
        <f>SUM('LTC Rev-Exp Region 1:LTC Rev-Exp Region 11'!H66)</f>
        <v>0</v>
      </c>
      <c r="I66" s="303"/>
      <c r="J66" s="303"/>
      <c r="K66" s="375"/>
      <c r="L66" s="271">
        <f>SUM('LTC Rev-Exp Region 1:LTC Rev-Exp Region 11'!L66)</f>
        <v>0</v>
      </c>
      <c r="M66" s="303"/>
      <c r="N66" s="303"/>
      <c r="O66" s="375"/>
      <c r="P66" s="271">
        <f>SUM('LTC Rev-Exp Region 1:LTC Rev-Exp Region 11'!P66)</f>
        <v>0</v>
      </c>
      <c r="Q66" s="303"/>
      <c r="R66" s="303"/>
      <c r="S66" s="301"/>
      <c r="T66" s="615">
        <f>SUM('LTC Rev-Exp Region 1:LTC Rev-Exp Region 11'!T66)</f>
        <v>0</v>
      </c>
      <c r="U66" s="290">
        <f>SUM('LTC Rev-Exp Region 1:LTC Rev-Exp Region 11'!U66)</f>
        <v>0</v>
      </c>
      <c r="V66" s="324"/>
      <c r="W66" s="324"/>
      <c r="X66" s="304"/>
    </row>
    <row r="67" spans="1:24" x14ac:dyDescent="0.25">
      <c r="A67" s="1592"/>
      <c r="B67" s="114" t="s">
        <v>85</v>
      </c>
      <c r="C67" s="145" t="s">
        <v>325</v>
      </c>
      <c r="D67" s="271">
        <f>SUM('LTC Rev-Exp Region 1:LTC Rev-Exp Region 11'!D67)</f>
        <v>0</v>
      </c>
      <c r="E67" s="303"/>
      <c r="F67" s="303"/>
      <c r="G67" s="375"/>
      <c r="H67" s="271">
        <f>SUM('LTC Rev-Exp Region 1:LTC Rev-Exp Region 11'!H67)</f>
        <v>0</v>
      </c>
      <c r="I67" s="303"/>
      <c r="J67" s="303"/>
      <c r="K67" s="375"/>
      <c r="L67" s="271">
        <f>SUM('LTC Rev-Exp Region 1:LTC Rev-Exp Region 11'!L67)</f>
        <v>0</v>
      </c>
      <c r="M67" s="303"/>
      <c r="N67" s="303"/>
      <c r="O67" s="375"/>
      <c r="P67" s="271">
        <f>SUM('LTC Rev-Exp Region 1:LTC Rev-Exp Region 11'!P67)</f>
        <v>0</v>
      </c>
      <c r="Q67" s="303"/>
      <c r="R67" s="303"/>
      <c r="S67" s="303"/>
      <c r="T67" s="615">
        <f>SUM('LTC Rev-Exp Region 1:LTC Rev-Exp Region 11'!T67)</f>
        <v>0</v>
      </c>
      <c r="U67" s="290">
        <f>SUM('LTC Rev-Exp Region 1:LTC Rev-Exp Region 11'!U67)</f>
        <v>0</v>
      </c>
      <c r="V67" s="324"/>
      <c r="W67" s="324"/>
      <c r="X67" s="304"/>
    </row>
    <row r="68" spans="1:24" x14ac:dyDescent="0.25">
      <c r="A68" s="1592"/>
      <c r="B68" s="114" t="s">
        <v>86</v>
      </c>
      <c r="C68" s="145" t="s">
        <v>494</v>
      </c>
      <c r="D68" s="271">
        <f>SUM('LTC Rev-Exp Region 1:LTC Rev-Exp Region 11'!D68)</f>
        <v>0</v>
      </c>
      <c r="E68" s="303"/>
      <c r="F68" s="303"/>
      <c r="G68" s="375"/>
      <c r="H68" s="271">
        <f>SUM('LTC Rev-Exp Region 1:LTC Rev-Exp Region 11'!H68)</f>
        <v>0</v>
      </c>
      <c r="I68" s="303"/>
      <c r="J68" s="303"/>
      <c r="K68" s="375"/>
      <c r="L68" s="271">
        <f>SUM('LTC Rev-Exp Region 1:LTC Rev-Exp Region 11'!L68)</f>
        <v>0</v>
      </c>
      <c r="M68" s="303"/>
      <c r="N68" s="303"/>
      <c r="O68" s="375"/>
      <c r="P68" s="271">
        <f>SUM('LTC Rev-Exp Region 1:LTC Rev-Exp Region 11'!P68)</f>
        <v>0</v>
      </c>
      <c r="Q68" s="303"/>
      <c r="R68" s="303"/>
      <c r="S68" s="303"/>
      <c r="T68" s="615">
        <f>SUM('LTC Rev-Exp Region 1:LTC Rev-Exp Region 11'!T68)</f>
        <v>0</v>
      </c>
      <c r="U68" s="290">
        <f>SUM('LTC Rev-Exp Region 1:LTC Rev-Exp Region 11'!U68)</f>
        <v>0</v>
      </c>
      <c r="V68" s="324"/>
      <c r="W68" s="324"/>
      <c r="X68" s="304"/>
    </row>
    <row r="69" spans="1:24" x14ac:dyDescent="0.25">
      <c r="A69" s="1592"/>
      <c r="B69" s="114" t="s">
        <v>87</v>
      </c>
      <c r="C69" s="145" t="s">
        <v>495</v>
      </c>
      <c r="D69" s="271">
        <f>SUM('LTC Rev-Exp Region 1:LTC Rev-Exp Region 11'!D69)</f>
        <v>0</v>
      </c>
      <c r="E69" s="303"/>
      <c r="F69" s="303"/>
      <c r="G69" s="375"/>
      <c r="H69" s="271">
        <f>SUM('LTC Rev-Exp Region 1:LTC Rev-Exp Region 11'!H69)</f>
        <v>0</v>
      </c>
      <c r="I69" s="303"/>
      <c r="J69" s="303"/>
      <c r="K69" s="375"/>
      <c r="L69" s="271">
        <f>SUM('LTC Rev-Exp Region 1:LTC Rev-Exp Region 11'!L69)</f>
        <v>0</v>
      </c>
      <c r="M69" s="303"/>
      <c r="N69" s="303"/>
      <c r="O69" s="375"/>
      <c r="P69" s="271">
        <f>SUM('LTC Rev-Exp Region 1:LTC Rev-Exp Region 11'!P69)</f>
        <v>0</v>
      </c>
      <c r="Q69" s="303"/>
      <c r="R69" s="303"/>
      <c r="S69" s="303"/>
      <c r="T69" s="615">
        <f>SUM('LTC Rev-Exp Region 1:LTC Rev-Exp Region 11'!T69)</f>
        <v>0</v>
      </c>
      <c r="U69" s="290">
        <f>SUM('LTC Rev-Exp Region 1:LTC Rev-Exp Region 11'!U69)</f>
        <v>0</v>
      </c>
      <c r="V69" s="324"/>
      <c r="W69" s="324"/>
      <c r="X69" s="304"/>
    </row>
    <row r="70" spans="1:24" x14ac:dyDescent="0.25">
      <c r="A70" s="1592"/>
      <c r="B70" s="114" t="s">
        <v>213</v>
      </c>
      <c r="C70" s="145" t="s">
        <v>496</v>
      </c>
      <c r="D70" s="271">
        <f>SUM('LTC Rev-Exp Region 1:LTC Rev-Exp Region 11'!D70)</f>
        <v>0</v>
      </c>
      <c r="E70" s="303"/>
      <c r="F70" s="303"/>
      <c r="G70" s="375"/>
      <c r="H70" s="271">
        <f>SUM('LTC Rev-Exp Region 1:LTC Rev-Exp Region 11'!H70)</f>
        <v>0</v>
      </c>
      <c r="I70" s="303"/>
      <c r="J70" s="303"/>
      <c r="K70" s="375"/>
      <c r="L70" s="271">
        <f>SUM('LTC Rev-Exp Region 1:LTC Rev-Exp Region 11'!L70)</f>
        <v>0</v>
      </c>
      <c r="M70" s="303"/>
      <c r="N70" s="303"/>
      <c r="O70" s="375"/>
      <c r="P70" s="271">
        <f>SUM('LTC Rev-Exp Region 1:LTC Rev-Exp Region 11'!P70)</f>
        <v>0</v>
      </c>
      <c r="Q70" s="303"/>
      <c r="R70" s="303"/>
      <c r="S70" s="303"/>
      <c r="T70" s="615">
        <f>SUM('LTC Rev-Exp Region 1:LTC Rev-Exp Region 11'!T70)</f>
        <v>0</v>
      </c>
      <c r="U70" s="290">
        <f>SUM('LTC Rev-Exp Region 1:LTC Rev-Exp Region 11'!U70)</f>
        <v>0</v>
      </c>
      <c r="V70" s="324"/>
      <c r="W70" s="324"/>
      <c r="X70" s="304"/>
    </row>
    <row r="71" spans="1:24" x14ac:dyDescent="0.25">
      <c r="A71" s="1593"/>
      <c r="B71" s="384" t="s">
        <v>212</v>
      </c>
      <c r="C71" s="385" t="s">
        <v>180</v>
      </c>
      <c r="D71" s="288">
        <f>SUM(D66:D70)</f>
        <v>0</v>
      </c>
      <c r="E71" s="340"/>
      <c r="F71" s="340"/>
      <c r="G71" s="377"/>
      <c r="H71" s="288">
        <f>SUM(H66:H70)</f>
        <v>0</v>
      </c>
      <c r="I71" s="340"/>
      <c r="J71" s="340"/>
      <c r="K71" s="377"/>
      <c r="L71" s="288">
        <f>SUM(L66:L70)</f>
        <v>0</v>
      </c>
      <c r="M71" s="340"/>
      <c r="N71" s="340"/>
      <c r="O71" s="377"/>
      <c r="P71" s="288">
        <f>SUM(P66:P70)</f>
        <v>0</v>
      </c>
      <c r="Q71" s="340"/>
      <c r="R71" s="340"/>
      <c r="S71" s="340"/>
      <c r="T71" s="606">
        <f>SUM(T66:T70)</f>
        <v>0</v>
      </c>
      <c r="U71" s="292">
        <f>SUM(U66:U70)</f>
        <v>0</v>
      </c>
      <c r="V71" s="378"/>
      <c r="W71" s="378"/>
      <c r="X71" s="341"/>
    </row>
    <row r="72" spans="1:24" x14ac:dyDescent="0.25">
      <c r="A72" s="365"/>
      <c r="B72" s="410" t="s">
        <v>253</v>
      </c>
      <c r="C72" s="571" t="s">
        <v>31</v>
      </c>
      <c r="D72" s="270">
        <f>D56+D65+D71</f>
        <v>94041798.891860828</v>
      </c>
      <c r="E72" s="303"/>
      <c r="F72" s="303"/>
      <c r="G72" s="375"/>
      <c r="H72" s="270">
        <f>H56+H65+H71</f>
        <v>100079772.35337605</v>
      </c>
      <c r="I72" s="303"/>
      <c r="J72" s="303"/>
      <c r="K72" s="375"/>
      <c r="L72" s="270">
        <f>L56+L65+L71</f>
        <v>105059650.67651077</v>
      </c>
      <c r="M72" s="303"/>
      <c r="N72" s="303"/>
      <c r="O72" s="375"/>
      <c r="P72" s="270">
        <f>P56+P65+P71</f>
        <v>120170585.49708924</v>
      </c>
      <c r="Q72" s="303"/>
      <c r="R72" s="303"/>
      <c r="S72" s="303"/>
      <c r="T72" s="615">
        <f>T56+T65+T71</f>
        <v>-9037069.3345384821</v>
      </c>
      <c r="U72" s="290">
        <f>U56+U65+U71</f>
        <v>410314738.08429831</v>
      </c>
      <c r="V72" s="331"/>
      <c r="W72" s="331"/>
      <c r="X72" s="304"/>
    </row>
    <row r="73" spans="1:24" s="116" customFormat="1" ht="24.75" x14ac:dyDescent="0.25">
      <c r="A73" s="562"/>
      <c r="B73" s="563" t="s">
        <v>254</v>
      </c>
      <c r="C73" s="564" t="s">
        <v>181</v>
      </c>
      <c r="D73" s="565">
        <f>D16-D72</f>
        <v>1026564.645298332</v>
      </c>
      <c r="E73" s="338"/>
      <c r="F73" s="338"/>
      <c r="G73" s="566"/>
      <c r="H73" s="565">
        <f>H16-H72</f>
        <v>720674.37378314137</v>
      </c>
      <c r="I73" s="338"/>
      <c r="J73" s="338"/>
      <c r="K73" s="566"/>
      <c r="L73" s="565">
        <f>L16-L72</f>
        <v>1260398.8056484014</v>
      </c>
      <c r="M73" s="338"/>
      <c r="N73" s="338"/>
      <c r="O73" s="566"/>
      <c r="P73" s="565">
        <f>P16-P72</f>
        <v>726361.89136013389</v>
      </c>
      <c r="Q73" s="338"/>
      <c r="R73" s="338"/>
      <c r="S73" s="338"/>
      <c r="T73" s="618">
        <f>T16-T72</f>
        <v>2118993.5089157447</v>
      </c>
      <c r="U73" s="568">
        <f>U16-U72</f>
        <v>5852993.2250058055</v>
      </c>
      <c r="V73" s="330"/>
      <c r="W73" s="330"/>
      <c r="X73" s="339"/>
    </row>
    <row r="74" spans="1:24" x14ac:dyDescent="0.25">
      <c r="A74" s="366"/>
      <c r="B74" s="114" t="s">
        <v>204</v>
      </c>
      <c r="C74" s="145" t="s">
        <v>26</v>
      </c>
      <c r="D74" s="373">
        <f>SUM('LTC Rev-Exp Region 1:LTC Rev-Exp Region 11'!D74)</f>
        <v>251634.55975906295</v>
      </c>
      <c r="E74" s="379"/>
      <c r="F74" s="379"/>
      <c r="G74" s="380"/>
      <c r="H74" s="373">
        <f>SUM('LTC Rev-Exp Region 1:LTC Rev-Exp Region 11'!H74)</f>
        <v>176653.83237882255</v>
      </c>
      <c r="I74" s="340"/>
      <c r="J74" s="340"/>
      <c r="K74" s="377"/>
      <c r="L74" s="373">
        <f>SUM('LTC Rev-Exp Region 1:LTC Rev-Exp Region 11'!L74)</f>
        <v>308952.68021628016</v>
      </c>
      <c r="M74" s="340"/>
      <c r="N74" s="340"/>
      <c r="O74" s="377"/>
      <c r="P74" s="373">
        <f>SUM('LTC Rev-Exp Region 1:LTC Rev-Exp Region 11'!P74)</f>
        <v>178047.97349614871</v>
      </c>
      <c r="Q74" s="340"/>
      <c r="R74" s="340"/>
      <c r="S74" s="340"/>
      <c r="T74" s="617">
        <f>SUM('LTC Rev-Exp Region 1:LTC Rev-Exp Region 11'!T74)</f>
        <v>519413.95136724564</v>
      </c>
      <c r="U74" s="374">
        <f>SUM('LTC Rev-Exp Region 1:LTC Rev-Exp Region 11'!U74)</f>
        <v>1434702.9972175602</v>
      </c>
      <c r="V74" s="378"/>
      <c r="W74" s="378"/>
      <c r="X74" s="341"/>
    </row>
    <row r="75" spans="1:24" s="116" customFormat="1" ht="15.75" thickBot="1" x14ac:dyDescent="0.3">
      <c r="A75" s="569"/>
      <c r="B75" s="570" t="s">
        <v>264</v>
      </c>
      <c r="C75" s="386" t="s">
        <v>182</v>
      </c>
      <c r="D75" s="288">
        <f>D73-D74</f>
        <v>774930.08553926903</v>
      </c>
      <c r="E75" s="335"/>
      <c r="F75" s="335"/>
      <c r="G75" s="376"/>
      <c r="H75" s="288">
        <f>H73-H74</f>
        <v>544020.54140431876</v>
      </c>
      <c r="I75" s="335"/>
      <c r="J75" s="335"/>
      <c r="K75" s="376"/>
      <c r="L75" s="288">
        <f>L73-L74</f>
        <v>951446.12543212122</v>
      </c>
      <c r="M75" s="335"/>
      <c r="N75" s="335"/>
      <c r="O75" s="376"/>
      <c r="P75" s="288">
        <f>P73-P74</f>
        <v>548313.91786398517</v>
      </c>
      <c r="Q75" s="342"/>
      <c r="R75" s="342"/>
      <c r="S75" s="335"/>
      <c r="T75" s="897">
        <f>T73-T74</f>
        <v>1599579.5575484992</v>
      </c>
      <c r="U75" s="898">
        <f>U73-U74</f>
        <v>4418290.2277882453</v>
      </c>
      <c r="V75" s="899"/>
      <c r="W75" s="899"/>
      <c r="X75" s="900"/>
    </row>
  </sheetData>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7"/>
    <pageSetUpPr fitToPage="1"/>
  </sheetPr>
  <dimension ref="A1:X76"/>
  <sheetViews>
    <sheetView zoomScaleNormal="100" workbookViewId="0">
      <pane xSplit="3" topLeftCell="K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409</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2021</v>
      </c>
    </row>
    <row r="5" spans="1:24" x14ac:dyDescent="0.25">
      <c r="A5" s="456" t="s">
        <v>16</v>
      </c>
      <c r="B5" s="457"/>
      <c r="C5" s="451">
        <f>IF('LTC Rev-Exp Summary'!C5=0,"",'LTC Rev-Exp Summary'!C5)</f>
        <v>44651</v>
      </c>
      <c r="D5" s="397"/>
      <c r="E5" s="397"/>
      <c r="F5" s="397"/>
      <c r="G5" s="397"/>
    </row>
    <row r="6" spans="1:24" ht="15.75" thickBot="1" x14ac:dyDescent="0.3">
      <c r="A6" s="458" t="s">
        <v>380</v>
      </c>
      <c r="B6" s="457"/>
      <c r="C6" s="459"/>
      <c r="D6" s="397"/>
      <c r="E6" s="397"/>
      <c r="F6" s="397"/>
      <c r="G6" s="397"/>
    </row>
    <row r="7" spans="1:24" s="1116" customFormat="1" ht="19.149999999999999" customHeight="1" x14ac:dyDescent="0.3">
      <c r="A7" s="1112"/>
      <c r="B7" s="1113"/>
      <c r="C7" s="1114"/>
      <c r="D7" s="1612" t="s">
        <v>244</v>
      </c>
      <c r="E7" s="1613"/>
      <c r="F7" s="1613"/>
      <c r="G7" s="1614"/>
      <c r="H7" s="1612" t="s">
        <v>245</v>
      </c>
      <c r="I7" s="1613"/>
      <c r="J7" s="1613"/>
      <c r="K7" s="1614"/>
      <c r="L7" s="1612" t="s">
        <v>246</v>
      </c>
      <c r="M7" s="1613"/>
      <c r="N7" s="1613"/>
      <c r="O7" s="1614"/>
      <c r="P7" s="1612" t="s">
        <v>247</v>
      </c>
      <c r="Q7" s="1613"/>
      <c r="R7" s="1613"/>
      <c r="S7" s="1613"/>
      <c r="T7" s="1115"/>
      <c r="U7" s="1615" t="s">
        <v>807</v>
      </c>
      <c r="V7" s="1616"/>
      <c r="W7" s="1616"/>
      <c r="X7" s="1617"/>
    </row>
    <row r="8" spans="1:24" s="1116" customFormat="1" ht="30.75" x14ac:dyDescent="0.3">
      <c r="A8" s="1112"/>
      <c r="B8" s="1117"/>
      <c r="C8" s="1118"/>
      <c r="D8" s="849"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2" t="s">
        <v>11</v>
      </c>
      <c r="B10" s="1623"/>
      <c r="C10" s="162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79"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0"/>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0"/>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0"/>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0"/>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1"/>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5" t="s">
        <v>10</v>
      </c>
      <c r="B17" s="1626"/>
      <c r="C17" s="1627"/>
      <c r="D17" s="1612" t="s">
        <v>244</v>
      </c>
      <c r="E17" s="1613"/>
      <c r="F17" s="1613"/>
      <c r="G17" s="1614"/>
      <c r="H17" s="1612" t="s">
        <v>245</v>
      </c>
      <c r="I17" s="1613"/>
      <c r="J17" s="1613"/>
      <c r="K17" s="1614"/>
      <c r="L17" s="1612" t="s">
        <v>246</v>
      </c>
      <c r="M17" s="1613"/>
      <c r="N17" s="1613"/>
      <c r="O17" s="1614"/>
      <c r="P17" s="1612" t="s">
        <v>247</v>
      </c>
      <c r="Q17" s="1613"/>
      <c r="R17" s="1613"/>
      <c r="S17" s="1613"/>
      <c r="T17" s="1119"/>
      <c r="U17" s="1619" t="s">
        <v>807</v>
      </c>
      <c r="V17" s="1613"/>
      <c r="W17" s="1613"/>
      <c r="X17" s="1618"/>
    </row>
    <row r="18" spans="1:24" s="1116" customFormat="1" ht="45" x14ac:dyDescent="0.25">
      <c r="A18" s="1622"/>
      <c r="B18" s="1623"/>
      <c r="C18" s="1624"/>
      <c r="D18" s="849" t="s">
        <v>36</v>
      </c>
      <c r="E18" s="367" t="s">
        <v>421</v>
      </c>
      <c r="F18" s="367" t="s">
        <v>410</v>
      </c>
      <c r="G18" s="478" t="s">
        <v>545</v>
      </c>
      <c r="H18" s="849" t="s">
        <v>36</v>
      </c>
      <c r="I18" s="367" t="s">
        <v>421</v>
      </c>
      <c r="J18" s="367" t="s">
        <v>410</v>
      </c>
      <c r="K18" s="478" t="s">
        <v>545</v>
      </c>
      <c r="L18" s="849" t="s">
        <v>36</v>
      </c>
      <c r="M18" s="367" t="s">
        <v>421</v>
      </c>
      <c r="N18" s="367" t="s">
        <v>410</v>
      </c>
      <c r="O18" s="478" t="s">
        <v>545</v>
      </c>
      <c r="P18" s="367" t="s">
        <v>36</v>
      </c>
      <c r="Q18" s="367" t="s">
        <v>421</v>
      </c>
      <c r="R18" s="367" t="s">
        <v>410</v>
      </c>
      <c r="S18" s="367" t="s">
        <v>545</v>
      </c>
      <c r="T18" s="603" t="s">
        <v>808</v>
      </c>
      <c r="U18" s="850" t="s">
        <v>36</v>
      </c>
      <c r="V18" s="367" t="s">
        <v>421</v>
      </c>
      <c r="W18" s="367" t="s">
        <v>410</v>
      </c>
      <c r="X18" s="481" t="s">
        <v>545</v>
      </c>
    </row>
    <row r="19" spans="1:24" x14ac:dyDescent="0.25">
      <c r="A19" s="1576" t="s">
        <v>764</v>
      </c>
      <c r="B19" s="383">
        <v>2.1</v>
      </c>
      <c r="C19" s="587" t="s">
        <v>712</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V27" si="1">E19+I19+M19+Q19</f>
        <v>0</v>
      </c>
      <c r="W19" s="271">
        <f t="shared" ref="W19:W27" si="2">F19+J19+N19+R19</f>
        <v>0</v>
      </c>
      <c r="X19" s="1402"/>
    </row>
    <row r="20" spans="1:24" x14ac:dyDescent="0.25">
      <c r="A20" s="1577"/>
      <c r="B20" s="383">
        <v>2.2000000000000002</v>
      </c>
      <c r="C20" s="587" t="s">
        <v>713</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3">SUM(V20:X20)+T20</f>
        <v>0</v>
      </c>
      <c r="V20" s="271">
        <f t="shared" si="1"/>
        <v>0</v>
      </c>
      <c r="W20" s="271">
        <f t="shared" si="2"/>
        <v>0</v>
      </c>
      <c r="X20" s="1267"/>
    </row>
    <row r="21" spans="1:24" x14ac:dyDescent="0.25">
      <c r="A21" s="1577"/>
      <c r="B21" s="383">
        <v>2.2999999999999998</v>
      </c>
      <c r="C21" s="587" t="s">
        <v>714</v>
      </c>
      <c r="D21" s="588">
        <f t="shared" si="0"/>
        <v>0</v>
      </c>
      <c r="E21" s="601"/>
      <c r="F21" s="601"/>
      <c r="G21" s="467"/>
      <c r="H21" s="588">
        <f t="shared" ref="H21:H27" si="4">SUM(I21:J21)</f>
        <v>0</v>
      </c>
      <c r="I21" s="601"/>
      <c r="J21" s="601"/>
      <c r="K21" s="811"/>
      <c r="L21" s="588">
        <f t="shared" ref="L21:L27" si="5">SUM(M21:N21)</f>
        <v>0</v>
      </c>
      <c r="M21" s="601"/>
      <c r="N21" s="601"/>
      <c r="O21" s="811"/>
      <c r="P21" s="588">
        <f t="shared" ref="P21:P27" si="6">SUM(Q21:R21)</f>
        <v>0</v>
      </c>
      <c r="Q21" s="601"/>
      <c r="R21" s="601"/>
      <c r="S21" s="684"/>
      <c r="T21" s="612"/>
      <c r="U21" s="290">
        <f t="shared" si="3"/>
        <v>0</v>
      </c>
      <c r="V21" s="271">
        <f t="shared" si="1"/>
        <v>0</v>
      </c>
      <c r="W21" s="271">
        <f t="shared" si="2"/>
        <v>0</v>
      </c>
      <c r="X21" s="1267"/>
    </row>
    <row r="22" spans="1:24" x14ac:dyDescent="0.25">
      <c r="A22" s="1577"/>
      <c r="B22" s="383">
        <v>2.4</v>
      </c>
      <c r="C22" s="587" t="s">
        <v>715</v>
      </c>
      <c r="D22" s="588">
        <f t="shared" si="0"/>
        <v>0</v>
      </c>
      <c r="E22" s="601"/>
      <c r="F22" s="601"/>
      <c r="G22" s="467"/>
      <c r="H22" s="588">
        <f t="shared" si="4"/>
        <v>0</v>
      </c>
      <c r="I22" s="601"/>
      <c r="J22" s="601"/>
      <c r="K22" s="811"/>
      <c r="L22" s="588">
        <f t="shared" si="5"/>
        <v>0</v>
      </c>
      <c r="M22" s="601"/>
      <c r="N22" s="601"/>
      <c r="O22" s="811"/>
      <c r="P22" s="588">
        <f t="shared" si="6"/>
        <v>0</v>
      </c>
      <c r="Q22" s="601"/>
      <c r="R22" s="601"/>
      <c r="S22" s="684"/>
      <c r="T22" s="612"/>
      <c r="U22" s="290">
        <f t="shared" si="3"/>
        <v>0</v>
      </c>
      <c r="V22" s="271">
        <f t="shared" si="1"/>
        <v>0</v>
      </c>
      <c r="W22" s="271">
        <f t="shared" si="2"/>
        <v>0</v>
      </c>
      <c r="X22" s="1267"/>
    </row>
    <row r="23" spans="1:24" x14ac:dyDescent="0.25">
      <c r="A23" s="1577"/>
      <c r="B23" s="383">
        <v>2.5</v>
      </c>
      <c r="C23" s="587" t="s">
        <v>757</v>
      </c>
      <c r="D23" s="588">
        <f t="shared" si="0"/>
        <v>0</v>
      </c>
      <c r="E23" s="601"/>
      <c r="F23" s="601"/>
      <c r="G23" s="467"/>
      <c r="H23" s="588">
        <f t="shared" si="4"/>
        <v>0</v>
      </c>
      <c r="I23" s="601"/>
      <c r="J23" s="601"/>
      <c r="K23" s="811"/>
      <c r="L23" s="588">
        <f t="shared" si="5"/>
        <v>0</v>
      </c>
      <c r="M23" s="601"/>
      <c r="N23" s="601"/>
      <c r="O23" s="811"/>
      <c r="P23" s="588">
        <f t="shared" si="6"/>
        <v>0</v>
      </c>
      <c r="Q23" s="601"/>
      <c r="R23" s="601"/>
      <c r="S23" s="684"/>
      <c r="T23" s="612"/>
      <c r="U23" s="290">
        <f t="shared" si="3"/>
        <v>0</v>
      </c>
      <c r="V23" s="271">
        <f t="shared" si="1"/>
        <v>0</v>
      </c>
      <c r="W23" s="271">
        <f t="shared" si="2"/>
        <v>0</v>
      </c>
      <c r="X23" s="1267"/>
    </row>
    <row r="24" spans="1:24" x14ac:dyDescent="0.25">
      <c r="A24" s="1577"/>
      <c r="B24" s="383">
        <v>2.6</v>
      </c>
      <c r="C24" s="587" t="s">
        <v>186</v>
      </c>
      <c r="D24" s="588">
        <f t="shared" si="0"/>
        <v>0</v>
      </c>
      <c r="E24" s="601"/>
      <c r="F24" s="601"/>
      <c r="G24" s="467"/>
      <c r="H24" s="588">
        <f t="shared" si="4"/>
        <v>0</v>
      </c>
      <c r="I24" s="601"/>
      <c r="J24" s="601"/>
      <c r="K24" s="811"/>
      <c r="L24" s="588">
        <f t="shared" si="5"/>
        <v>0</v>
      </c>
      <c r="M24" s="601"/>
      <c r="N24" s="601"/>
      <c r="O24" s="811"/>
      <c r="P24" s="588">
        <f t="shared" si="6"/>
        <v>0</v>
      </c>
      <c r="Q24" s="601"/>
      <c r="R24" s="601"/>
      <c r="S24" s="684"/>
      <c r="T24" s="612"/>
      <c r="U24" s="290">
        <f t="shared" si="3"/>
        <v>0</v>
      </c>
      <c r="V24" s="271">
        <f t="shared" si="1"/>
        <v>0</v>
      </c>
      <c r="W24" s="271">
        <f t="shared" si="2"/>
        <v>0</v>
      </c>
      <c r="X24" s="1267"/>
    </row>
    <row r="25" spans="1:24" x14ac:dyDescent="0.25">
      <c r="A25" s="1577"/>
      <c r="B25" s="383">
        <v>2.7</v>
      </c>
      <c r="C25" s="587" t="s">
        <v>758</v>
      </c>
      <c r="D25" s="588">
        <f t="shared" si="0"/>
        <v>0</v>
      </c>
      <c r="E25" s="601"/>
      <c r="F25" s="601"/>
      <c r="G25" s="467"/>
      <c r="H25" s="588">
        <f t="shared" si="4"/>
        <v>0</v>
      </c>
      <c r="I25" s="601"/>
      <c r="J25" s="601"/>
      <c r="K25" s="811"/>
      <c r="L25" s="588">
        <f t="shared" si="5"/>
        <v>0</v>
      </c>
      <c r="M25" s="601"/>
      <c r="N25" s="601"/>
      <c r="O25" s="811"/>
      <c r="P25" s="588">
        <f t="shared" si="6"/>
        <v>0</v>
      </c>
      <c r="Q25" s="601"/>
      <c r="R25" s="601"/>
      <c r="S25" s="684"/>
      <c r="T25" s="612"/>
      <c r="U25" s="290">
        <f t="shared" si="3"/>
        <v>0</v>
      </c>
      <c r="V25" s="271">
        <f t="shared" si="1"/>
        <v>0</v>
      </c>
      <c r="W25" s="271">
        <f t="shared" si="2"/>
        <v>0</v>
      </c>
      <c r="X25" s="1267"/>
    </row>
    <row r="26" spans="1:24" x14ac:dyDescent="0.25">
      <c r="A26" s="1577"/>
      <c r="B26" s="383">
        <v>2.8</v>
      </c>
      <c r="C26" s="587" t="s">
        <v>759</v>
      </c>
      <c r="D26" s="588">
        <f t="shared" si="0"/>
        <v>0</v>
      </c>
      <c r="E26" s="601"/>
      <c r="F26" s="601"/>
      <c r="G26" s="467"/>
      <c r="H26" s="588">
        <f t="shared" si="4"/>
        <v>0</v>
      </c>
      <c r="I26" s="601"/>
      <c r="J26" s="601"/>
      <c r="K26" s="811"/>
      <c r="L26" s="588">
        <f t="shared" si="5"/>
        <v>0</v>
      </c>
      <c r="M26" s="601"/>
      <c r="N26" s="601"/>
      <c r="O26" s="811"/>
      <c r="P26" s="588">
        <f t="shared" si="6"/>
        <v>0</v>
      </c>
      <c r="Q26" s="601"/>
      <c r="R26" s="601"/>
      <c r="S26" s="684"/>
      <c r="T26" s="612"/>
      <c r="U26" s="290">
        <f t="shared" si="3"/>
        <v>0</v>
      </c>
      <c r="V26" s="271">
        <f t="shared" si="1"/>
        <v>0</v>
      </c>
      <c r="W26" s="271">
        <f t="shared" si="2"/>
        <v>0</v>
      </c>
      <c r="X26" s="1267"/>
    </row>
    <row r="27" spans="1:24" x14ac:dyDescent="0.25">
      <c r="A27" s="1577"/>
      <c r="B27" s="383">
        <v>2.9</v>
      </c>
      <c r="C27" s="587" t="s">
        <v>926</v>
      </c>
      <c r="D27" s="588">
        <f t="shared" si="0"/>
        <v>0</v>
      </c>
      <c r="E27" s="601"/>
      <c r="F27" s="601"/>
      <c r="G27" s="467"/>
      <c r="H27" s="588">
        <f t="shared" si="4"/>
        <v>0</v>
      </c>
      <c r="I27" s="601"/>
      <c r="J27" s="601"/>
      <c r="K27" s="811"/>
      <c r="L27" s="588">
        <f t="shared" si="5"/>
        <v>0</v>
      </c>
      <c r="M27" s="601"/>
      <c r="N27" s="601"/>
      <c r="O27" s="811"/>
      <c r="P27" s="588">
        <f t="shared" si="6"/>
        <v>0</v>
      </c>
      <c r="Q27" s="601"/>
      <c r="R27" s="601"/>
      <c r="S27" s="684"/>
      <c r="T27" s="612"/>
      <c r="U27" s="290">
        <f t="shared" si="3"/>
        <v>0</v>
      </c>
      <c r="V27" s="271">
        <f t="shared" si="1"/>
        <v>0</v>
      </c>
      <c r="W27" s="271">
        <f t="shared" si="2"/>
        <v>0</v>
      </c>
      <c r="X27" s="1267"/>
    </row>
    <row r="28" spans="1:24" x14ac:dyDescent="0.25">
      <c r="A28" s="1578"/>
      <c r="B28" s="594">
        <v>2.1</v>
      </c>
      <c r="C28" s="146" t="s">
        <v>761</v>
      </c>
      <c r="D28" s="589">
        <f t="shared" ref="D28:W28" si="7">SUM(D21:D22,D24:D27)</f>
        <v>0</v>
      </c>
      <c r="E28" s="590">
        <f t="shared" si="7"/>
        <v>0</v>
      </c>
      <c r="F28" s="590">
        <f t="shared" si="7"/>
        <v>0</v>
      </c>
      <c r="G28" s="1107"/>
      <c r="H28" s="589">
        <f>SUM(H21:H22,H24:H27)</f>
        <v>0</v>
      </c>
      <c r="I28" s="590">
        <f t="shared" si="7"/>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7"/>
        <v>0</v>
      </c>
      <c r="U28" s="599">
        <f t="shared" si="7"/>
        <v>0</v>
      </c>
      <c r="V28" s="590">
        <f t="shared" si="7"/>
        <v>0</v>
      </c>
      <c r="W28" s="590">
        <f t="shared" si="7"/>
        <v>0</v>
      </c>
      <c r="X28" s="1403"/>
    </row>
    <row r="29" spans="1:24" x14ac:dyDescent="0.25">
      <c r="A29" s="1580" t="s">
        <v>717</v>
      </c>
      <c r="B29" s="580">
        <v>2.11</v>
      </c>
      <c r="C29" s="144" t="s">
        <v>228</v>
      </c>
      <c r="D29" s="577">
        <f t="shared" ref="D29:D39" si="8">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V38" si="9">E29+I29+M29+Q29</f>
        <v>0</v>
      </c>
      <c r="W29" s="271">
        <f t="shared" ref="W29:W38" si="10">F29+J29+N29+R29</f>
        <v>0</v>
      </c>
      <c r="X29" s="304"/>
    </row>
    <row r="30" spans="1:24" x14ac:dyDescent="0.25">
      <c r="A30" s="1580"/>
      <c r="B30" s="388">
        <v>2.12</v>
      </c>
      <c r="C30" s="144" t="s">
        <v>552</v>
      </c>
      <c r="D30" s="577">
        <f t="shared" si="8"/>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11">SUM(V30:X30)+T30</f>
        <v>0</v>
      </c>
      <c r="V30" s="271">
        <f t="shared" si="9"/>
        <v>0</v>
      </c>
      <c r="W30" s="271">
        <f t="shared" si="10"/>
        <v>0</v>
      </c>
      <c r="X30" s="304"/>
    </row>
    <row r="31" spans="1:24" x14ac:dyDescent="0.25">
      <c r="A31" s="1580"/>
      <c r="B31" s="388">
        <v>2.13</v>
      </c>
      <c r="C31" s="144" t="s">
        <v>229</v>
      </c>
      <c r="D31" s="577">
        <f t="shared" si="8"/>
        <v>0</v>
      </c>
      <c r="E31" s="253"/>
      <c r="F31" s="253"/>
      <c r="G31" s="467"/>
      <c r="H31" s="588">
        <f t="shared" ref="H31:H39" si="12">SUM(I31:J31)</f>
        <v>0</v>
      </c>
      <c r="I31" s="253"/>
      <c r="J31" s="253"/>
      <c r="K31" s="375"/>
      <c r="L31" s="588">
        <f t="shared" ref="L31:L39" si="13">SUM(M31:N31)</f>
        <v>0</v>
      </c>
      <c r="M31" s="253"/>
      <c r="N31" s="253"/>
      <c r="O31" s="375"/>
      <c r="P31" s="588">
        <f t="shared" ref="P31:P39" si="14">SUM(Q31:R31)</f>
        <v>0</v>
      </c>
      <c r="Q31" s="253"/>
      <c r="R31" s="253"/>
      <c r="S31" s="303"/>
      <c r="T31" s="607"/>
      <c r="U31" s="290">
        <f t="shared" si="11"/>
        <v>0</v>
      </c>
      <c r="V31" s="271">
        <f t="shared" si="9"/>
        <v>0</v>
      </c>
      <c r="W31" s="271">
        <f t="shared" si="10"/>
        <v>0</v>
      </c>
      <c r="X31" s="304"/>
    </row>
    <row r="32" spans="1:24" x14ac:dyDescent="0.25">
      <c r="A32" s="1580"/>
      <c r="B32" s="388">
        <v>2.14</v>
      </c>
      <c r="C32" s="144" t="s">
        <v>554</v>
      </c>
      <c r="D32" s="577">
        <f t="shared" si="8"/>
        <v>0</v>
      </c>
      <c r="E32" s="253"/>
      <c r="F32" s="253"/>
      <c r="G32" s="467"/>
      <c r="H32" s="588">
        <f t="shared" si="12"/>
        <v>0</v>
      </c>
      <c r="I32" s="253"/>
      <c r="J32" s="253"/>
      <c r="K32" s="375"/>
      <c r="L32" s="588">
        <f t="shared" si="13"/>
        <v>0</v>
      </c>
      <c r="M32" s="253"/>
      <c r="N32" s="253"/>
      <c r="O32" s="375"/>
      <c r="P32" s="588">
        <f t="shared" si="14"/>
        <v>0</v>
      </c>
      <c r="Q32" s="253"/>
      <c r="R32" s="253"/>
      <c r="S32" s="303"/>
      <c r="T32" s="607"/>
      <c r="U32" s="290">
        <f t="shared" si="11"/>
        <v>0</v>
      </c>
      <c r="V32" s="271">
        <f t="shared" si="9"/>
        <v>0</v>
      </c>
      <c r="W32" s="271">
        <f t="shared" si="10"/>
        <v>0</v>
      </c>
      <c r="X32" s="304"/>
    </row>
    <row r="33" spans="1:24" x14ac:dyDescent="0.25">
      <c r="A33" s="1580"/>
      <c r="B33" s="388">
        <v>2.15</v>
      </c>
      <c r="C33" s="144" t="s">
        <v>553</v>
      </c>
      <c r="D33" s="577">
        <f t="shared" si="8"/>
        <v>0</v>
      </c>
      <c r="E33" s="253"/>
      <c r="F33" s="253"/>
      <c r="G33" s="467"/>
      <c r="H33" s="588">
        <f t="shared" si="12"/>
        <v>0</v>
      </c>
      <c r="I33" s="253"/>
      <c r="J33" s="253"/>
      <c r="K33" s="375"/>
      <c r="L33" s="588">
        <f t="shared" si="13"/>
        <v>0</v>
      </c>
      <c r="M33" s="253"/>
      <c r="N33" s="253"/>
      <c r="O33" s="375"/>
      <c r="P33" s="588">
        <f t="shared" si="14"/>
        <v>0</v>
      </c>
      <c r="Q33" s="253"/>
      <c r="R33" s="253"/>
      <c r="S33" s="303"/>
      <c r="T33" s="607"/>
      <c r="U33" s="290">
        <f t="shared" si="11"/>
        <v>0</v>
      </c>
      <c r="V33" s="271">
        <f t="shared" si="9"/>
        <v>0</v>
      </c>
      <c r="W33" s="271">
        <f t="shared" si="10"/>
        <v>0</v>
      </c>
      <c r="X33" s="304"/>
    </row>
    <row r="34" spans="1:24" x14ac:dyDescent="0.25">
      <c r="A34" s="1580"/>
      <c r="B34" s="388">
        <v>2.16</v>
      </c>
      <c r="C34" s="144" t="s">
        <v>762</v>
      </c>
      <c r="D34" s="577">
        <f t="shared" si="8"/>
        <v>0</v>
      </c>
      <c r="E34" s="253"/>
      <c r="F34" s="253"/>
      <c r="G34" s="467"/>
      <c r="H34" s="588">
        <f t="shared" si="12"/>
        <v>0</v>
      </c>
      <c r="I34" s="253"/>
      <c r="J34" s="253"/>
      <c r="K34" s="375"/>
      <c r="L34" s="588">
        <f t="shared" si="13"/>
        <v>0</v>
      </c>
      <c r="M34" s="253"/>
      <c r="N34" s="253"/>
      <c r="O34" s="375"/>
      <c r="P34" s="588">
        <f t="shared" si="14"/>
        <v>0</v>
      </c>
      <c r="Q34" s="253"/>
      <c r="R34" s="253"/>
      <c r="S34" s="303"/>
      <c r="T34" s="607"/>
      <c r="U34" s="290">
        <f t="shared" si="11"/>
        <v>0</v>
      </c>
      <c r="V34" s="271">
        <f t="shared" si="9"/>
        <v>0</v>
      </c>
      <c r="W34" s="271">
        <f t="shared" si="10"/>
        <v>0</v>
      </c>
      <c r="X34" s="304"/>
    </row>
    <row r="35" spans="1:24" x14ac:dyDescent="0.25">
      <c r="A35" s="1580"/>
      <c r="B35" s="388">
        <v>2.17</v>
      </c>
      <c r="C35" s="144" t="s">
        <v>763</v>
      </c>
      <c r="D35" s="577">
        <f t="shared" si="8"/>
        <v>0</v>
      </c>
      <c r="E35" s="253"/>
      <c r="F35" s="253"/>
      <c r="G35" s="467"/>
      <c r="H35" s="588">
        <f t="shared" si="12"/>
        <v>0</v>
      </c>
      <c r="I35" s="253"/>
      <c r="J35" s="253"/>
      <c r="K35" s="375"/>
      <c r="L35" s="588">
        <f t="shared" si="13"/>
        <v>0</v>
      </c>
      <c r="M35" s="253"/>
      <c r="N35" s="253"/>
      <c r="O35" s="375"/>
      <c r="P35" s="588">
        <f t="shared" si="14"/>
        <v>0</v>
      </c>
      <c r="Q35" s="253"/>
      <c r="R35" s="253"/>
      <c r="S35" s="303"/>
      <c r="T35" s="607"/>
      <c r="U35" s="290">
        <f t="shared" si="11"/>
        <v>0</v>
      </c>
      <c r="V35" s="271">
        <f t="shared" si="9"/>
        <v>0</v>
      </c>
      <c r="W35" s="271">
        <f t="shared" si="10"/>
        <v>0</v>
      </c>
      <c r="X35" s="304"/>
    </row>
    <row r="36" spans="1:24" x14ac:dyDescent="0.25">
      <c r="A36" s="1580"/>
      <c r="B36" s="388">
        <v>2.1800000000000002</v>
      </c>
      <c r="C36" s="144" t="s">
        <v>649</v>
      </c>
      <c r="D36" s="577">
        <f t="shared" si="8"/>
        <v>0</v>
      </c>
      <c r="E36" s="253"/>
      <c r="F36" s="253"/>
      <c r="G36" s="467"/>
      <c r="H36" s="588">
        <f t="shared" si="12"/>
        <v>0</v>
      </c>
      <c r="I36" s="253"/>
      <c r="J36" s="253"/>
      <c r="K36" s="375"/>
      <c r="L36" s="588">
        <f t="shared" si="13"/>
        <v>0</v>
      </c>
      <c r="M36" s="253"/>
      <c r="N36" s="253"/>
      <c r="O36" s="375"/>
      <c r="P36" s="588">
        <f t="shared" si="14"/>
        <v>0</v>
      </c>
      <c r="Q36" s="253"/>
      <c r="R36" s="253"/>
      <c r="S36" s="303"/>
      <c r="T36" s="607"/>
      <c r="U36" s="290">
        <f t="shared" si="11"/>
        <v>0</v>
      </c>
      <c r="V36" s="271">
        <f t="shared" si="9"/>
        <v>0</v>
      </c>
      <c r="W36" s="271">
        <f t="shared" si="10"/>
        <v>0</v>
      </c>
      <c r="X36" s="304"/>
    </row>
    <row r="37" spans="1:24" s="401" customFormat="1" x14ac:dyDescent="0.25">
      <c r="A37" s="1580"/>
      <c r="B37" s="388">
        <v>2.19</v>
      </c>
      <c r="C37" s="387" t="s">
        <v>725</v>
      </c>
      <c r="D37" s="577">
        <f t="shared" si="8"/>
        <v>0</v>
      </c>
      <c r="E37" s="249"/>
      <c r="F37" s="249"/>
      <c r="G37" s="467"/>
      <c r="H37" s="588">
        <f t="shared" si="12"/>
        <v>0</v>
      </c>
      <c r="I37" s="249"/>
      <c r="J37" s="249"/>
      <c r="K37" s="465"/>
      <c r="L37" s="588">
        <f t="shared" si="13"/>
        <v>0</v>
      </c>
      <c r="M37" s="249"/>
      <c r="N37" s="249"/>
      <c r="O37" s="465"/>
      <c r="P37" s="588">
        <f t="shared" si="14"/>
        <v>0</v>
      </c>
      <c r="Q37" s="249"/>
      <c r="R37" s="249"/>
      <c r="S37" s="464"/>
      <c r="T37" s="605"/>
      <c r="U37" s="290">
        <f t="shared" si="11"/>
        <v>0</v>
      </c>
      <c r="V37" s="271">
        <f t="shared" si="9"/>
        <v>0</v>
      </c>
      <c r="W37" s="271">
        <f t="shared" si="10"/>
        <v>0</v>
      </c>
      <c r="X37" s="470"/>
    </row>
    <row r="38" spans="1:24" ht="24.75" x14ac:dyDescent="0.25">
      <c r="A38" s="1580"/>
      <c r="B38" s="971" t="s">
        <v>691</v>
      </c>
      <c r="C38" s="145" t="s">
        <v>718</v>
      </c>
      <c r="D38" s="577">
        <f t="shared" si="8"/>
        <v>0</v>
      </c>
      <c r="E38" s="253"/>
      <c r="F38" s="253"/>
      <c r="G38" s="467"/>
      <c r="H38" s="588">
        <f t="shared" si="12"/>
        <v>0</v>
      </c>
      <c r="I38" s="253"/>
      <c r="J38" s="253"/>
      <c r="K38" s="375"/>
      <c r="L38" s="588">
        <f t="shared" si="13"/>
        <v>0</v>
      </c>
      <c r="M38" s="253"/>
      <c r="N38" s="253"/>
      <c r="O38" s="375"/>
      <c r="P38" s="588">
        <f t="shared" si="14"/>
        <v>0</v>
      </c>
      <c r="Q38" s="253"/>
      <c r="R38" s="253"/>
      <c r="S38" s="303"/>
      <c r="T38" s="607"/>
      <c r="U38" s="290">
        <f t="shared" si="11"/>
        <v>0</v>
      </c>
      <c r="V38" s="271">
        <f t="shared" si="9"/>
        <v>0</v>
      </c>
      <c r="W38" s="271">
        <f t="shared" si="10"/>
        <v>0</v>
      </c>
      <c r="X38" s="304"/>
    </row>
    <row r="39" spans="1:24" x14ac:dyDescent="0.25">
      <c r="A39" s="1580"/>
      <c r="B39" s="388">
        <v>2.21</v>
      </c>
      <c r="C39" s="145" t="s">
        <v>927</v>
      </c>
      <c r="D39" s="577">
        <f t="shared" si="8"/>
        <v>0</v>
      </c>
      <c r="E39" s="253"/>
      <c r="F39" s="253"/>
      <c r="G39" s="467"/>
      <c r="H39" s="588">
        <f t="shared" si="12"/>
        <v>0</v>
      </c>
      <c r="I39" s="253"/>
      <c r="J39" s="253"/>
      <c r="K39" s="375"/>
      <c r="L39" s="588">
        <f t="shared" si="13"/>
        <v>0</v>
      </c>
      <c r="M39" s="253"/>
      <c r="N39" s="253"/>
      <c r="O39" s="375"/>
      <c r="P39" s="588">
        <f t="shared" si="14"/>
        <v>0</v>
      </c>
      <c r="Q39" s="253"/>
      <c r="R39" s="253"/>
      <c r="S39" s="303"/>
      <c r="T39" s="607"/>
      <c r="U39" s="290">
        <f t="shared" si="11"/>
        <v>0</v>
      </c>
      <c r="V39" s="271">
        <f>E39+I39+M39+Q39</f>
        <v>0</v>
      </c>
      <c r="W39" s="271">
        <f>F39+J39+N39+R39</f>
        <v>0</v>
      </c>
      <c r="X39" s="304"/>
    </row>
    <row r="40" spans="1:24" s="403" customFormat="1" x14ac:dyDescent="0.25">
      <c r="A40" s="1581"/>
      <c r="B40" s="389">
        <v>2.2200000000000002</v>
      </c>
      <c r="C40" s="146" t="s">
        <v>716</v>
      </c>
      <c r="D40" s="578">
        <f>SUM(D28,D29:D39)</f>
        <v>0</v>
      </c>
      <c r="E40" s="280">
        <f t="shared" ref="E40:J40" si="15">SUM(E28:E39)</f>
        <v>0</v>
      </c>
      <c r="F40" s="280">
        <f t="shared" si="15"/>
        <v>0</v>
      </c>
      <c r="G40" s="1107"/>
      <c r="H40" s="288">
        <f t="shared" si="15"/>
        <v>0</v>
      </c>
      <c r="I40" s="280">
        <f t="shared" si="15"/>
        <v>0</v>
      </c>
      <c r="J40" s="280">
        <f t="shared" si="15"/>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77"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6">E41+I41+M41+Q41</f>
        <v>0</v>
      </c>
      <c r="W41" s="271">
        <f t="shared" si="16"/>
        <v>0</v>
      </c>
      <c r="X41" s="304"/>
    </row>
    <row r="42" spans="1:24" s="401" customFormat="1" x14ac:dyDescent="0.25">
      <c r="A42" s="1577"/>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6"/>
        <v>0</v>
      </c>
      <c r="W42" s="271">
        <f t="shared" si="16"/>
        <v>0</v>
      </c>
      <c r="X42" s="470"/>
    </row>
    <row r="43" spans="1:24" x14ac:dyDescent="0.25">
      <c r="A43" s="1577"/>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6"/>
        <v>0</v>
      </c>
      <c r="W43" s="271">
        <f t="shared" si="16"/>
        <v>0</v>
      </c>
      <c r="X43" s="304"/>
    </row>
    <row r="44" spans="1:24" x14ac:dyDescent="0.25">
      <c r="A44" s="1577"/>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6"/>
        <v>0</v>
      </c>
      <c r="W44" s="271">
        <f t="shared" si="16"/>
        <v>0</v>
      </c>
      <c r="X44" s="304"/>
    </row>
    <row r="45" spans="1:24" s="403" customFormat="1" x14ac:dyDescent="0.25">
      <c r="A45" s="1578"/>
      <c r="B45" s="390">
        <v>3.5</v>
      </c>
      <c r="C45" s="146" t="s">
        <v>8</v>
      </c>
      <c r="D45" s="576">
        <f t="shared" ref="D45:W45" si="17">SUM(D41:D44)</f>
        <v>0</v>
      </c>
      <c r="E45" s="280">
        <f t="shared" si="17"/>
        <v>0</v>
      </c>
      <c r="F45" s="280">
        <f t="shared" si="17"/>
        <v>0</v>
      </c>
      <c r="G45" s="1107"/>
      <c r="H45" s="288">
        <f>SUM(H41:H44)</f>
        <v>0</v>
      </c>
      <c r="I45" s="280">
        <f t="shared" si="17"/>
        <v>0</v>
      </c>
      <c r="J45" s="280">
        <f t="shared" si="17"/>
        <v>0</v>
      </c>
      <c r="K45" s="1107"/>
      <c r="L45" s="288">
        <f>SUM(L41:L44)</f>
        <v>0</v>
      </c>
      <c r="M45" s="280">
        <f>SUM(M41:M44)</f>
        <v>0</v>
      </c>
      <c r="N45" s="280">
        <f>SUM(N41:N44)</f>
        <v>0</v>
      </c>
      <c r="O45" s="1107"/>
      <c r="P45" s="288">
        <f>SUM(P41:P44)</f>
        <v>0</v>
      </c>
      <c r="Q45" s="280">
        <f>SUM(Q41:Q44)</f>
        <v>0</v>
      </c>
      <c r="R45" s="280">
        <f>SUM(R41:R44)</f>
        <v>0</v>
      </c>
      <c r="S45" s="466"/>
      <c r="T45" s="606">
        <f t="shared" si="17"/>
        <v>0</v>
      </c>
      <c r="U45" s="292">
        <f t="shared" si="17"/>
        <v>0</v>
      </c>
      <c r="V45" s="280">
        <f t="shared" si="17"/>
        <v>0</v>
      </c>
      <c r="W45" s="280">
        <f t="shared" si="17"/>
        <v>0</v>
      </c>
      <c r="X45" s="1404"/>
    </row>
    <row r="46" spans="1:24" s="403" customFormat="1" x14ac:dyDescent="0.25">
      <c r="A46" s="1576" t="s">
        <v>232</v>
      </c>
      <c r="B46" s="150" t="s">
        <v>74</v>
      </c>
      <c r="C46" s="143" t="s">
        <v>171</v>
      </c>
      <c r="D46" s="334">
        <f t="shared" ref="D46:J46" si="18">SUM(D21+D22+D24, D29:D36)+D41</f>
        <v>0</v>
      </c>
      <c r="E46" s="372">
        <f t="shared" si="18"/>
        <v>0</v>
      </c>
      <c r="F46" s="372">
        <f t="shared" si="18"/>
        <v>0</v>
      </c>
      <c r="G46" s="467"/>
      <c r="H46" s="334">
        <f t="shared" si="18"/>
        <v>0</v>
      </c>
      <c r="I46" s="372">
        <f t="shared" si="18"/>
        <v>0</v>
      </c>
      <c r="J46" s="372">
        <f t="shared" si="18"/>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0"/>
      <c r="B47" s="114" t="s">
        <v>75</v>
      </c>
      <c r="C47" s="144" t="s">
        <v>172</v>
      </c>
      <c r="D47" s="270">
        <f t="shared" ref="D47:W47" si="19">D25+D38+D43</f>
        <v>0</v>
      </c>
      <c r="E47" s="271">
        <f t="shared" si="19"/>
        <v>0</v>
      </c>
      <c r="F47" s="271">
        <f t="shared" si="19"/>
        <v>0</v>
      </c>
      <c r="G47" s="467"/>
      <c r="H47" s="270">
        <f t="shared" si="19"/>
        <v>0</v>
      </c>
      <c r="I47" s="271">
        <f t="shared" si="19"/>
        <v>0</v>
      </c>
      <c r="J47" s="271">
        <f t="shared" si="19"/>
        <v>0</v>
      </c>
      <c r="K47" s="464"/>
      <c r="L47" s="270">
        <f>L25+L38+L43</f>
        <v>0</v>
      </c>
      <c r="M47" s="271">
        <f>M25+M38+M43</f>
        <v>0</v>
      </c>
      <c r="N47" s="271">
        <f>N25+N38+N43</f>
        <v>0</v>
      </c>
      <c r="O47" s="464"/>
      <c r="P47" s="270">
        <f>P25+P38+P43</f>
        <v>0</v>
      </c>
      <c r="Q47" s="271">
        <f>Q25+Q38+Q43</f>
        <v>0</v>
      </c>
      <c r="R47" s="271">
        <f>R25+R38+R43</f>
        <v>0</v>
      </c>
      <c r="S47" s="464"/>
      <c r="T47" s="615">
        <f>T25+T38+T43</f>
        <v>0</v>
      </c>
      <c r="U47" s="290">
        <f t="shared" si="19"/>
        <v>0</v>
      </c>
      <c r="V47" s="271">
        <f t="shared" si="19"/>
        <v>0</v>
      </c>
      <c r="W47" s="271">
        <f t="shared" si="19"/>
        <v>0</v>
      </c>
      <c r="X47" s="470"/>
    </row>
    <row r="48" spans="1:24" s="403" customFormat="1" x14ac:dyDescent="0.25">
      <c r="A48" s="1620"/>
      <c r="B48" s="114" t="s">
        <v>76</v>
      </c>
      <c r="C48" s="144" t="s">
        <v>173</v>
      </c>
      <c r="D48" s="591">
        <f t="shared" ref="D48:W48" si="20">D26+D37+D42</f>
        <v>0</v>
      </c>
      <c r="E48" s="592">
        <f t="shared" si="20"/>
        <v>0</v>
      </c>
      <c r="F48" s="592">
        <f t="shared" si="20"/>
        <v>0</v>
      </c>
      <c r="G48" s="467"/>
      <c r="H48" s="591">
        <f t="shared" si="20"/>
        <v>0</v>
      </c>
      <c r="I48" s="592">
        <f t="shared" si="20"/>
        <v>0</v>
      </c>
      <c r="J48" s="592">
        <f t="shared" si="20"/>
        <v>0</v>
      </c>
      <c r="K48" s="1109"/>
      <c r="L48" s="591">
        <f>L26+L37+L42</f>
        <v>0</v>
      </c>
      <c r="M48" s="592">
        <f>M26+M37+M42</f>
        <v>0</v>
      </c>
      <c r="N48" s="592">
        <f>N26+N37+N42</f>
        <v>0</v>
      </c>
      <c r="O48" s="1109"/>
      <c r="P48" s="591">
        <f>P26+P37+P42</f>
        <v>0</v>
      </c>
      <c r="Q48" s="592">
        <f>Q26+Q37+Q42</f>
        <v>0</v>
      </c>
      <c r="R48" s="592">
        <f>R26+R37+R42</f>
        <v>0</v>
      </c>
      <c r="S48" s="1104"/>
      <c r="T48" s="616">
        <f>T26+T37+T42</f>
        <v>0</v>
      </c>
      <c r="U48" s="593">
        <f t="shared" si="20"/>
        <v>0</v>
      </c>
      <c r="V48" s="592">
        <f t="shared" si="20"/>
        <v>0</v>
      </c>
      <c r="W48" s="592">
        <f t="shared" si="20"/>
        <v>0</v>
      </c>
      <c r="X48" s="1405"/>
    </row>
    <row r="49" spans="1:24" s="403" customFormat="1" x14ac:dyDescent="0.25">
      <c r="A49" s="1620"/>
      <c r="B49" s="114">
        <v>4.4000000000000004</v>
      </c>
      <c r="C49" s="144" t="s">
        <v>915</v>
      </c>
      <c r="D49" s="270">
        <f t="shared" ref="D49:W49" si="21">D27+D39+D44</f>
        <v>0</v>
      </c>
      <c r="E49" s="271">
        <f t="shared" si="21"/>
        <v>0</v>
      </c>
      <c r="F49" s="271">
        <f t="shared" si="21"/>
        <v>0</v>
      </c>
      <c r="G49" s="467"/>
      <c r="H49" s="270">
        <f t="shared" si="21"/>
        <v>0</v>
      </c>
      <c r="I49" s="271">
        <f t="shared" si="21"/>
        <v>0</v>
      </c>
      <c r="J49" s="271">
        <f t="shared" si="21"/>
        <v>0</v>
      </c>
      <c r="K49" s="465"/>
      <c r="L49" s="270">
        <f>L27+L39+L44</f>
        <v>0</v>
      </c>
      <c r="M49" s="271">
        <f>M27+M39+M44</f>
        <v>0</v>
      </c>
      <c r="N49" s="271">
        <f>N27+N39+N44</f>
        <v>0</v>
      </c>
      <c r="O49" s="465"/>
      <c r="P49" s="270">
        <f>P27+P39+P44</f>
        <v>0</v>
      </c>
      <c r="Q49" s="271">
        <f>Q27+Q39+Q44</f>
        <v>0</v>
      </c>
      <c r="R49" s="271">
        <f>R27+R39+R44</f>
        <v>0</v>
      </c>
      <c r="S49" s="464"/>
      <c r="T49" s="615">
        <f>T27+T39+T44</f>
        <v>0</v>
      </c>
      <c r="U49" s="290">
        <f t="shared" si="21"/>
        <v>0</v>
      </c>
      <c r="V49" s="271">
        <f t="shared" si="21"/>
        <v>0</v>
      </c>
      <c r="W49" s="271">
        <f t="shared" si="21"/>
        <v>0</v>
      </c>
      <c r="X49" s="470"/>
    </row>
    <row r="50" spans="1:24" x14ac:dyDescent="0.25">
      <c r="A50" s="162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2">E50+I50+M50+Q50</f>
        <v>0</v>
      </c>
      <c r="W50" s="271">
        <f t="shared" si="22"/>
        <v>0</v>
      </c>
      <c r="X50" s="304"/>
    </row>
    <row r="51" spans="1:24" x14ac:dyDescent="0.25">
      <c r="A51" s="1620"/>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2"/>
        <v>0</v>
      </c>
      <c r="W51" s="271">
        <f t="shared" si="22"/>
        <v>0</v>
      </c>
      <c r="X51" s="304"/>
    </row>
    <row r="52" spans="1:24" s="403" customFormat="1" x14ac:dyDescent="0.25">
      <c r="A52" s="1620"/>
      <c r="B52" s="384" t="s">
        <v>194</v>
      </c>
      <c r="C52" s="385" t="s">
        <v>328</v>
      </c>
      <c r="D52" s="288">
        <f t="shared" ref="D52:W52" si="23">SUM(D46:D51)</f>
        <v>0</v>
      </c>
      <c r="E52" s="280">
        <f t="shared" si="23"/>
        <v>0</v>
      </c>
      <c r="F52" s="280">
        <f t="shared" si="23"/>
        <v>0</v>
      </c>
      <c r="G52" s="1107"/>
      <c r="H52" s="288">
        <f t="shared" si="23"/>
        <v>0</v>
      </c>
      <c r="I52" s="280">
        <f t="shared" si="23"/>
        <v>0</v>
      </c>
      <c r="J52" s="280">
        <f t="shared" si="23"/>
        <v>0</v>
      </c>
      <c r="K52" s="1107"/>
      <c r="L52" s="288">
        <f>SUM(L46:L51)</f>
        <v>0</v>
      </c>
      <c r="M52" s="280">
        <f>SUM(M46:M51)</f>
        <v>0</v>
      </c>
      <c r="N52" s="280">
        <f>SUM(N46:N51)</f>
        <v>0</v>
      </c>
      <c r="O52" s="1107"/>
      <c r="P52" s="288">
        <f>SUM(P46:P51)</f>
        <v>0</v>
      </c>
      <c r="Q52" s="280">
        <f>SUM(Q46:Q51)</f>
        <v>0</v>
      </c>
      <c r="R52" s="280">
        <f>SUM(R46:R51)</f>
        <v>0</v>
      </c>
      <c r="S52" s="466"/>
      <c r="T52" s="606">
        <f t="shared" si="23"/>
        <v>0</v>
      </c>
      <c r="U52" s="292">
        <f t="shared" si="23"/>
        <v>0</v>
      </c>
      <c r="V52" s="280">
        <f t="shared" si="23"/>
        <v>0</v>
      </c>
      <c r="W52" s="280">
        <f t="shared" si="23"/>
        <v>0</v>
      </c>
      <c r="X52" s="1404"/>
    </row>
    <row r="53" spans="1:24" x14ac:dyDescent="0.25">
      <c r="A53" s="1620"/>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4">E53+I53+M53+Q53</f>
        <v>0</v>
      </c>
      <c r="W53" s="271">
        <f t="shared" si="24"/>
        <v>0</v>
      </c>
      <c r="X53" s="304"/>
    </row>
    <row r="54" spans="1:24" x14ac:dyDescent="0.25">
      <c r="A54" s="1620"/>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4"/>
        <v>0</v>
      </c>
      <c r="W54" s="271">
        <f t="shared" si="24"/>
        <v>0</v>
      </c>
      <c r="X54" s="304"/>
    </row>
    <row r="55" spans="1:24" s="403" customFormat="1" x14ac:dyDescent="0.25">
      <c r="A55" s="1620"/>
      <c r="B55" s="114" t="s">
        <v>191</v>
      </c>
      <c r="C55" s="145" t="s">
        <v>313</v>
      </c>
      <c r="D55" s="270">
        <f t="shared" ref="D55:J55" si="25">SUM(D53:D54)</f>
        <v>0</v>
      </c>
      <c r="E55" s="274">
        <f t="shared" si="25"/>
        <v>0</v>
      </c>
      <c r="F55" s="274">
        <f t="shared" si="25"/>
        <v>0</v>
      </c>
      <c r="G55" s="467"/>
      <c r="H55" s="270">
        <f t="shared" si="25"/>
        <v>0</v>
      </c>
      <c r="I55" s="274">
        <f t="shared" si="25"/>
        <v>0</v>
      </c>
      <c r="J55" s="274">
        <f t="shared" si="25"/>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4"/>
        <v>0</v>
      </c>
      <c r="W55" s="271">
        <f t="shared" si="24"/>
        <v>0</v>
      </c>
      <c r="X55" s="304"/>
    </row>
    <row r="56" spans="1:24" s="403" customFormat="1" x14ac:dyDescent="0.25">
      <c r="A56" s="1621"/>
      <c r="B56" s="390" t="s">
        <v>190</v>
      </c>
      <c r="C56" s="385" t="s">
        <v>330</v>
      </c>
      <c r="D56" s="288">
        <f t="shared" ref="D56:W56" si="26">D52+D55</f>
        <v>0</v>
      </c>
      <c r="E56" s="280">
        <f t="shared" si="26"/>
        <v>0</v>
      </c>
      <c r="F56" s="280">
        <f t="shared" si="26"/>
        <v>0</v>
      </c>
      <c r="G56" s="467"/>
      <c r="H56" s="288">
        <f t="shared" si="26"/>
        <v>0</v>
      </c>
      <c r="I56" s="280">
        <f t="shared" si="26"/>
        <v>0</v>
      </c>
      <c r="J56" s="280">
        <f t="shared" si="26"/>
        <v>0</v>
      </c>
      <c r="K56" s="1107"/>
      <c r="L56" s="288">
        <f>L52+L55</f>
        <v>0</v>
      </c>
      <c r="M56" s="280">
        <f>M52+M55</f>
        <v>0</v>
      </c>
      <c r="N56" s="280">
        <f>N52+N55</f>
        <v>0</v>
      </c>
      <c r="O56" s="1107"/>
      <c r="P56" s="288">
        <f>P52+P55</f>
        <v>0</v>
      </c>
      <c r="Q56" s="280">
        <f>Q52+Q55</f>
        <v>0</v>
      </c>
      <c r="R56" s="280">
        <f>R52+R55</f>
        <v>0</v>
      </c>
      <c r="S56" s="466"/>
      <c r="T56" s="606">
        <f>T52+T55</f>
        <v>0</v>
      </c>
      <c r="U56" s="292">
        <f t="shared" si="26"/>
        <v>0</v>
      </c>
      <c r="V56" s="280">
        <f t="shared" si="26"/>
        <v>0</v>
      </c>
      <c r="W56" s="280">
        <f t="shared" si="26"/>
        <v>0</v>
      </c>
      <c r="X56" s="1404"/>
    </row>
    <row r="57" spans="1:24" s="1116" customFormat="1" ht="15" customHeight="1" x14ac:dyDescent="0.25">
      <c r="A57" s="1628" t="s">
        <v>175</v>
      </c>
      <c r="B57" s="1629"/>
      <c r="C57" s="1630"/>
      <c r="D57" s="1612" t="s">
        <v>244</v>
      </c>
      <c r="E57" s="1613"/>
      <c r="F57" s="1613"/>
      <c r="G57" s="1614"/>
      <c r="H57" s="1612" t="s">
        <v>245</v>
      </c>
      <c r="I57" s="1613"/>
      <c r="J57" s="1613"/>
      <c r="K57" s="1614"/>
      <c r="L57" s="1612" t="s">
        <v>246</v>
      </c>
      <c r="M57" s="1613"/>
      <c r="N57" s="1613"/>
      <c r="O57" s="1614"/>
      <c r="P57" s="1612" t="s">
        <v>247</v>
      </c>
      <c r="Q57" s="1613"/>
      <c r="R57" s="1613"/>
      <c r="S57" s="1613"/>
      <c r="T57" s="1119"/>
      <c r="U57" s="1619" t="s">
        <v>807</v>
      </c>
      <c r="V57" s="1613"/>
      <c r="W57" s="1613"/>
      <c r="X57" s="1618"/>
    </row>
    <row r="58" spans="1:24" s="1116" customFormat="1" ht="45" x14ac:dyDescent="0.25">
      <c r="A58" s="1631"/>
      <c r="B58" s="1632"/>
      <c r="C58" s="1633"/>
      <c r="D58" s="849" t="s">
        <v>36</v>
      </c>
      <c r="E58" s="367" t="s">
        <v>421</v>
      </c>
      <c r="F58" s="367" t="s">
        <v>410</v>
      </c>
      <c r="G58" s="478" t="s">
        <v>545</v>
      </c>
      <c r="H58" s="849" t="s">
        <v>36</v>
      </c>
      <c r="I58" s="367" t="s">
        <v>421</v>
      </c>
      <c r="J58" s="367" t="s">
        <v>410</v>
      </c>
      <c r="K58" s="478" t="s">
        <v>545</v>
      </c>
      <c r="L58" s="849" t="s">
        <v>36</v>
      </c>
      <c r="M58" s="367" t="s">
        <v>421</v>
      </c>
      <c r="N58" s="367" t="s">
        <v>410</v>
      </c>
      <c r="O58" s="478" t="s">
        <v>545</v>
      </c>
      <c r="P58" s="367" t="s">
        <v>36</v>
      </c>
      <c r="Q58" s="367" t="s">
        <v>421</v>
      </c>
      <c r="R58" s="367" t="s">
        <v>410</v>
      </c>
      <c r="S58" s="367" t="s">
        <v>545</v>
      </c>
      <c r="T58" s="603" t="s">
        <v>808</v>
      </c>
      <c r="U58" s="850" t="s">
        <v>36</v>
      </c>
      <c r="V58" s="367" t="s">
        <v>421</v>
      </c>
      <c r="W58" s="367" t="s">
        <v>410</v>
      </c>
      <c r="X58" s="481" t="s">
        <v>545</v>
      </c>
    </row>
    <row r="59" spans="1:24" ht="14.85" customHeight="1" x14ac:dyDescent="0.25">
      <c r="A59" s="1576" t="s">
        <v>9</v>
      </c>
      <c r="B59" s="381" t="s">
        <v>79</v>
      </c>
      <c r="C59" s="382" t="s">
        <v>27</v>
      </c>
      <c r="D59" s="270">
        <f t="shared" ref="D59:D64" si="27">SUM(E59:G59)</f>
        <v>0</v>
      </c>
      <c r="E59" s="251"/>
      <c r="F59" s="253"/>
      <c r="G59" s="467"/>
      <c r="H59" s="270">
        <f t="shared" ref="H59:H64" si="28">SUM(I59:J59)</f>
        <v>0</v>
      </c>
      <c r="I59" s="251"/>
      <c r="J59" s="253"/>
      <c r="K59" s="375"/>
      <c r="L59" s="270">
        <f t="shared" ref="L59:L64" si="29">SUM(M59:N59)</f>
        <v>0</v>
      </c>
      <c r="M59" s="251"/>
      <c r="N59" s="253"/>
      <c r="O59" s="375"/>
      <c r="P59" s="270">
        <f t="shared" ref="P59:P64" si="30">SUM(Q59:R59)</f>
        <v>0</v>
      </c>
      <c r="Q59" s="253"/>
      <c r="R59" s="253"/>
      <c r="S59" s="303"/>
      <c r="T59" s="607"/>
      <c r="U59" s="290">
        <f t="shared" ref="U59:U64" si="31">D59+H59+L59+P59+T59</f>
        <v>0</v>
      </c>
      <c r="V59" s="271">
        <f t="shared" ref="V59:V65" si="32">E59+I59+M59+Q59</f>
        <v>0</v>
      </c>
      <c r="W59" s="271">
        <f t="shared" ref="W59:W65" si="33">F59+J59+N59+R59</f>
        <v>0</v>
      </c>
      <c r="X59" s="304"/>
    </row>
    <row r="60" spans="1:24" x14ac:dyDescent="0.25">
      <c r="A60" s="1577"/>
      <c r="B60" s="114" t="s">
        <v>80</v>
      </c>
      <c r="C60" s="145" t="s">
        <v>97</v>
      </c>
      <c r="D60" s="270">
        <f t="shared" si="27"/>
        <v>0</v>
      </c>
      <c r="E60" s="253"/>
      <c r="F60" s="253"/>
      <c r="G60" s="467"/>
      <c r="H60" s="270">
        <f t="shared" si="28"/>
        <v>0</v>
      </c>
      <c r="I60" s="253"/>
      <c r="J60" s="253"/>
      <c r="K60" s="375"/>
      <c r="L60" s="270">
        <f t="shared" si="29"/>
        <v>0</v>
      </c>
      <c r="M60" s="253"/>
      <c r="N60" s="253"/>
      <c r="O60" s="375"/>
      <c r="P60" s="270">
        <f t="shared" si="30"/>
        <v>0</v>
      </c>
      <c r="Q60" s="253"/>
      <c r="R60" s="253"/>
      <c r="S60" s="303"/>
      <c r="T60" s="607"/>
      <c r="U60" s="290">
        <f t="shared" si="31"/>
        <v>0</v>
      </c>
      <c r="V60" s="271">
        <f t="shared" si="32"/>
        <v>0</v>
      </c>
      <c r="W60" s="271">
        <f t="shared" si="33"/>
        <v>0</v>
      </c>
      <c r="X60" s="304"/>
    </row>
    <row r="61" spans="1:24" x14ac:dyDescent="0.25">
      <c r="A61" s="1577"/>
      <c r="B61" s="114" t="s">
        <v>81</v>
      </c>
      <c r="C61" s="145" t="s">
        <v>98</v>
      </c>
      <c r="D61" s="270">
        <f t="shared" si="27"/>
        <v>0</v>
      </c>
      <c r="E61" s="253"/>
      <c r="F61" s="253"/>
      <c r="G61" s="467"/>
      <c r="H61" s="270">
        <f t="shared" si="28"/>
        <v>0</v>
      </c>
      <c r="I61" s="253"/>
      <c r="J61" s="253"/>
      <c r="K61" s="375"/>
      <c r="L61" s="270">
        <f t="shared" si="29"/>
        <v>0</v>
      </c>
      <c r="M61" s="253"/>
      <c r="N61" s="253"/>
      <c r="O61" s="375"/>
      <c r="P61" s="270">
        <f t="shared" si="30"/>
        <v>0</v>
      </c>
      <c r="Q61" s="253"/>
      <c r="R61" s="253"/>
      <c r="S61" s="303"/>
      <c r="T61" s="607"/>
      <c r="U61" s="290">
        <f t="shared" si="31"/>
        <v>0</v>
      </c>
      <c r="V61" s="271">
        <f t="shared" si="32"/>
        <v>0</v>
      </c>
      <c r="W61" s="271">
        <f t="shared" si="33"/>
        <v>0</v>
      </c>
      <c r="X61" s="304"/>
    </row>
    <row r="62" spans="1:24" x14ac:dyDescent="0.25">
      <c r="A62" s="1577"/>
      <c r="B62" s="383" t="s">
        <v>82</v>
      </c>
      <c r="C62" s="145" t="s">
        <v>99</v>
      </c>
      <c r="D62" s="270">
        <f t="shared" si="27"/>
        <v>0</v>
      </c>
      <c r="E62" s="253"/>
      <c r="F62" s="253"/>
      <c r="G62" s="467"/>
      <c r="H62" s="270">
        <f t="shared" si="28"/>
        <v>0</v>
      </c>
      <c r="I62" s="253"/>
      <c r="J62" s="253"/>
      <c r="K62" s="375"/>
      <c r="L62" s="270">
        <f t="shared" si="29"/>
        <v>0</v>
      </c>
      <c r="M62" s="253"/>
      <c r="N62" s="253"/>
      <c r="O62" s="375"/>
      <c r="P62" s="270">
        <f t="shared" si="30"/>
        <v>0</v>
      </c>
      <c r="Q62" s="253"/>
      <c r="R62" s="253"/>
      <c r="S62" s="303"/>
      <c r="T62" s="607"/>
      <c r="U62" s="290">
        <f t="shared" si="31"/>
        <v>0</v>
      </c>
      <c r="V62" s="271">
        <f t="shared" si="32"/>
        <v>0</v>
      </c>
      <c r="W62" s="271">
        <f t="shared" si="33"/>
        <v>0</v>
      </c>
      <c r="X62" s="304"/>
    </row>
    <row r="63" spans="1:24" x14ac:dyDescent="0.25">
      <c r="A63" s="1577"/>
      <c r="B63" s="383" t="s">
        <v>216</v>
      </c>
      <c r="C63" s="145" t="s">
        <v>100</v>
      </c>
      <c r="D63" s="270">
        <f t="shared" si="27"/>
        <v>0</v>
      </c>
      <c r="E63" s="253"/>
      <c r="F63" s="253"/>
      <c r="G63" s="467"/>
      <c r="H63" s="270">
        <f t="shared" si="28"/>
        <v>0</v>
      </c>
      <c r="I63" s="253"/>
      <c r="J63" s="253"/>
      <c r="K63" s="375"/>
      <c r="L63" s="270">
        <f t="shared" si="29"/>
        <v>0</v>
      </c>
      <c r="M63" s="253"/>
      <c r="N63" s="253"/>
      <c r="O63" s="375"/>
      <c r="P63" s="270">
        <f t="shared" si="30"/>
        <v>0</v>
      </c>
      <c r="Q63" s="253"/>
      <c r="R63" s="253"/>
      <c r="S63" s="303"/>
      <c r="T63" s="607"/>
      <c r="U63" s="290">
        <f t="shared" si="31"/>
        <v>0</v>
      </c>
      <c r="V63" s="271">
        <f t="shared" si="32"/>
        <v>0</v>
      </c>
      <c r="W63" s="271">
        <f t="shared" si="33"/>
        <v>0</v>
      </c>
      <c r="X63" s="304"/>
    </row>
    <row r="64" spans="1:24" x14ac:dyDescent="0.25">
      <c r="A64" s="1577"/>
      <c r="B64" s="114" t="s">
        <v>215</v>
      </c>
      <c r="C64" s="145" t="s">
        <v>28</v>
      </c>
      <c r="D64" s="270">
        <f t="shared" si="27"/>
        <v>0</v>
      </c>
      <c r="E64" s="253"/>
      <c r="F64" s="253"/>
      <c r="G64" s="467"/>
      <c r="H64" s="270">
        <f t="shared" si="28"/>
        <v>0</v>
      </c>
      <c r="I64" s="253"/>
      <c r="J64" s="253"/>
      <c r="K64" s="375"/>
      <c r="L64" s="270">
        <f t="shared" si="29"/>
        <v>0</v>
      </c>
      <c r="M64" s="253"/>
      <c r="N64" s="253"/>
      <c r="O64" s="375"/>
      <c r="P64" s="270">
        <f t="shared" si="30"/>
        <v>0</v>
      </c>
      <c r="Q64" s="253"/>
      <c r="R64" s="253"/>
      <c r="S64" s="303"/>
      <c r="T64" s="607"/>
      <c r="U64" s="290">
        <f t="shared" si="31"/>
        <v>0</v>
      </c>
      <c r="V64" s="271">
        <f t="shared" si="32"/>
        <v>0</v>
      </c>
      <c r="W64" s="271">
        <f t="shared" si="33"/>
        <v>0</v>
      </c>
      <c r="X64" s="304"/>
    </row>
    <row r="65" spans="1:24" s="403" customFormat="1" x14ac:dyDescent="0.25">
      <c r="A65" s="1578"/>
      <c r="B65" s="384" t="s">
        <v>214</v>
      </c>
      <c r="C65" s="385" t="s">
        <v>105</v>
      </c>
      <c r="D65" s="288">
        <f t="shared" ref="D65:U65" si="34">SUM(D59:D64)</f>
        <v>0</v>
      </c>
      <c r="E65" s="280">
        <f t="shared" si="34"/>
        <v>0</v>
      </c>
      <c r="F65" s="280">
        <f t="shared" si="34"/>
        <v>0</v>
      </c>
      <c r="G65" s="1107"/>
      <c r="H65" s="288">
        <f t="shared" si="34"/>
        <v>0</v>
      </c>
      <c r="I65" s="280">
        <f t="shared" si="34"/>
        <v>0</v>
      </c>
      <c r="J65" s="280">
        <f t="shared" si="34"/>
        <v>0</v>
      </c>
      <c r="K65" s="1107"/>
      <c r="L65" s="288">
        <f t="shared" si="34"/>
        <v>0</v>
      </c>
      <c r="M65" s="280">
        <f t="shared" si="34"/>
        <v>0</v>
      </c>
      <c r="N65" s="280">
        <f t="shared" si="34"/>
        <v>0</v>
      </c>
      <c r="O65" s="1107"/>
      <c r="P65" s="288">
        <f t="shared" si="34"/>
        <v>0</v>
      </c>
      <c r="Q65" s="280">
        <f t="shared" si="34"/>
        <v>0</v>
      </c>
      <c r="R65" s="280">
        <f t="shared" si="34"/>
        <v>0</v>
      </c>
      <c r="S65" s="466"/>
      <c r="T65" s="606">
        <f t="shared" si="34"/>
        <v>0</v>
      </c>
      <c r="U65" s="292">
        <f t="shared" si="34"/>
        <v>0</v>
      </c>
      <c r="V65" s="280">
        <f t="shared" si="32"/>
        <v>0</v>
      </c>
      <c r="W65" s="280">
        <f t="shared" si="33"/>
        <v>0</v>
      </c>
      <c r="X65" s="1404"/>
    </row>
    <row r="66" spans="1:24" ht="14.85" customHeight="1" x14ac:dyDescent="0.25">
      <c r="A66" s="1576"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77"/>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77"/>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77"/>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77"/>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7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6">
    <tabColor theme="7"/>
    <pageSetUpPr fitToPage="1"/>
  </sheetPr>
  <dimension ref="A1:X76"/>
  <sheetViews>
    <sheetView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411</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2021</v>
      </c>
    </row>
    <row r="5" spans="1:24" x14ac:dyDescent="0.25">
      <c r="A5" s="456" t="s">
        <v>16</v>
      </c>
      <c r="B5" s="457"/>
      <c r="C5" s="451">
        <f>IF('LTC Rev-Exp Summary'!C5=0,"",'LTC Rev-Exp Summary'!C5)</f>
        <v>44651</v>
      </c>
      <c r="D5" s="397"/>
      <c r="E5" s="397"/>
      <c r="F5" s="397"/>
      <c r="G5" s="397"/>
    </row>
    <row r="6" spans="1:24" ht="15.75" thickBot="1" x14ac:dyDescent="0.3">
      <c r="A6" s="458" t="s">
        <v>381</v>
      </c>
      <c r="B6" s="457"/>
      <c r="C6" s="459"/>
      <c r="D6" s="397"/>
      <c r="E6" s="397"/>
      <c r="F6" s="397"/>
      <c r="G6" s="397"/>
    </row>
    <row r="7" spans="1:24" s="1116" customFormat="1" ht="19.149999999999999" customHeight="1" x14ac:dyDescent="0.3">
      <c r="A7" s="1112"/>
      <c r="B7" s="1113"/>
      <c r="C7" s="1114"/>
      <c r="D7" s="1612" t="s">
        <v>244</v>
      </c>
      <c r="E7" s="1613"/>
      <c r="F7" s="1613"/>
      <c r="G7" s="1614"/>
      <c r="H7" s="1612" t="s">
        <v>245</v>
      </c>
      <c r="I7" s="1613"/>
      <c r="J7" s="1613"/>
      <c r="K7" s="1614"/>
      <c r="L7" s="1612" t="s">
        <v>246</v>
      </c>
      <c r="M7" s="1613"/>
      <c r="N7" s="1613"/>
      <c r="O7" s="1614"/>
      <c r="P7" s="1612" t="s">
        <v>247</v>
      </c>
      <c r="Q7" s="1613"/>
      <c r="R7" s="1613"/>
      <c r="S7" s="1613"/>
      <c r="T7" s="1115"/>
      <c r="U7" s="1615" t="s">
        <v>807</v>
      </c>
      <c r="V7" s="1616"/>
      <c r="W7" s="1616"/>
      <c r="X7" s="1617"/>
    </row>
    <row r="8" spans="1:24" s="1116" customFormat="1" ht="30.75" x14ac:dyDescent="0.3">
      <c r="A8" s="1112"/>
      <c r="B8" s="1117"/>
      <c r="C8" s="1118"/>
      <c r="D8" s="849"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2" t="s">
        <v>11</v>
      </c>
      <c r="B10" s="1623"/>
      <c r="C10" s="162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79"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0"/>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0"/>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0"/>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0"/>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1"/>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5" t="s">
        <v>10</v>
      </c>
      <c r="B17" s="1626"/>
      <c r="C17" s="1627"/>
      <c r="D17" s="1612" t="s">
        <v>244</v>
      </c>
      <c r="E17" s="1613"/>
      <c r="F17" s="1613"/>
      <c r="G17" s="1614"/>
      <c r="H17" s="1612" t="s">
        <v>245</v>
      </c>
      <c r="I17" s="1613"/>
      <c r="J17" s="1613"/>
      <c r="K17" s="1614"/>
      <c r="L17" s="1612" t="s">
        <v>246</v>
      </c>
      <c r="M17" s="1613"/>
      <c r="N17" s="1613"/>
      <c r="O17" s="1614"/>
      <c r="P17" s="1612" t="s">
        <v>247</v>
      </c>
      <c r="Q17" s="1613"/>
      <c r="R17" s="1613"/>
      <c r="S17" s="1613"/>
      <c r="T17" s="1119"/>
      <c r="U17" s="1619" t="s">
        <v>807</v>
      </c>
      <c r="V17" s="1613"/>
      <c r="W17" s="1613"/>
      <c r="X17" s="1618"/>
    </row>
    <row r="18" spans="1:24" s="1116" customFormat="1" ht="45" x14ac:dyDescent="0.25">
      <c r="A18" s="1622"/>
      <c r="B18" s="1623"/>
      <c r="C18" s="1624"/>
      <c r="D18" s="849" t="s">
        <v>36</v>
      </c>
      <c r="E18" s="367" t="s">
        <v>421</v>
      </c>
      <c r="F18" s="367" t="s">
        <v>410</v>
      </c>
      <c r="G18" s="478" t="s">
        <v>545</v>
      </c>
      <c r="H18" s="849" t="s">
        <v>36</v>
      </c>
      <c r="I18" s="367" t="s">
        <v>421</v>
      </c>
      <c r="J18" s="367" t="s">
        <v>410</v>
      </c>
      <c r="K18" s="478" t="s">
        <v>545</v>
      </c>
      <c r="L18" s="849" t="s">
        <v>36</v>
      </c>
      <c r="M18" s="367" t="s">
        <v>421</v>
      </c>
      <c r="N18" s="367" t="s">
        <v>410</v>
      </c>
      <c r="O18" s="478" t="s">
        <v>545</v>
      </c>
      <c r="P18" s="367" t="s">
        <v>36</v>
      </c>
      <c r="Q18" s="367" t="s">
        <v>421</v>
      </c>
      <c r="R18" s="367" t="s">
        <v>410</v>
      </c>
      <c r="S18" s="367" t="s">
        <v>545</v>
      </c>
      <c r="T18" s="603" t="s">
        <v>808</v>
      </c>
      <c r="U18" s="850" t="s">
        <v>36</v>
      </c>
      <c r="V18" s="367" t="s">
        <v>421</v>
      </c>
      <c r="W18" s="367" t="s">
        <v>410</v>
      </c>
      <c r="X18" s="481" t="s">
        <v>545</v>
      </c>
    </row>
    <row r="19" spans="1:24" x14ac:dyDescent="0.25">
      <c r="A19" s="1576" t="s">
        <v>764</v>
      </c>
      <c r="B19" s="383">
        <v>2.1</v>
      </c>
      <c r="C19" s="587" t="s">
        <v>712</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77"/>
      <c r="B20" s="383">
        <v>2.2000000000000002</v>
      </c>
      <c r="C20" s="587" t="s">
        <v>713</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77"/>
      <c r="B21" s="383">
        <v>2.2999999999999998</v>
      </c>
      <c r="C21" s="587" t="s">
        <v>714</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77"/>
      <c r="B22" s="383">
        <v>2.4</v>
      </c>
      <c r="C22" s="587" t="s">
        <v>715</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77"/>
      <c r="B23" s="383">
        <v>2.5</v>
      </c>
      <c r="C23" s="587" t="s">
        <v>757</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77"/>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77"/>
      <c r="B25" s="383">
        <v>2.7</v>
      </c>
      <c r="C25" s="587" t="s">
        <v>758</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77"/>
      <c r="B26" s="383">
        <v>2.8</v>
      </c>
      <c r="C26" s="587" t="s">
        <v>759</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77"/>
      <c r="B27" s="383">
        <v>2.9</v>
      </c>
      <c r="C27" s="587" t="s">
        <v>926</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78"/>
      <c r="B28" s="594">
        <v>2.1</v>
      </c>
      <c r="C28" s="146" t="s">
        <v>761</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3"/>
    </row>
    <row r="29" spans="1:24" x14ac:dyDescent="0.25">
      <c r="A29" s="1580" t="s">
        <v>717</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0"/>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0"/>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0"/>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0"/>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0"/>
      <c r="B34" s="388">
        <v>2.16</v>
      </c>
      <c r="C34" s="144" t="s">
        <v>762</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0"/>
      <c r="B35" s="388">
        <v>2.17</v>
      </c>
      <c r="C35" s="144" t="s">
        <v>763</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0"/>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0"/>
      <c r="B37" s="388">
        <v>2.19</v>
      </c>
      <c r="C37" s="387" t="s">
        <v>725</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0"/>
      <c r="B38" s="971" t="s">
        <v>691</v>
      </c>
      <c r="C38" s="145" t="s">
        <v>718</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0"/>
      <c r="B39" s="388">
        <v>2.21</v>
      </c>
      <c r="C39" s="145" t="s">
        <v>927</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1"/>
      <c r="B40" s="389">
        <v>2.2200000000000002</v>
      </c>
      <c r="C40" s="146" t="s">
        <v>716</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77"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77"/>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77"/>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77"/>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78"/>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76"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0"/>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0"/>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5"/>
    </row>
    <row r="49" spans="1:24" s="403" customFormat="1" x14ac:dyDescent="0.25">
      <c r="A49" s="1620"/>
      <c r="B49" s="114">
        <v>4.4000000000000004</v>
      </c>
      <c r="C49" s="144" t="s">
        <v>915</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0"/>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0"/>
      <c r="B52" s="384" t="s">
        <v>194</v>
      </c>
      <c r="C52" s="385" t="s">
        <v>328</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0"/>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0"/>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0"/>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1"/>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4"/>
    </row>
    <row r="57" spans="1:24" s="1116" customFormat="1" ht="15" customHeight="1" x14ac:dyDescent="0.25">
      <c r="A57" s="1628" t="s">
        <v>175</v>
      </c>
      <c r="B57" s="1629"/>
      <c r="C57" s="1630"/>
      <c r="D57" s="1612" t="s">
        <v>244</v>
      </c>
      <c r="E57" s="1613"/>
      <c r="F57" s="1613"/>
      <c r="G57" s="1614"/>
      <c r="H57" s="1612" t="s">
        <v>245</v>
      </c>
      <c r="I57" s="1613"/>
      <c r="J57" s="1613"/>
      <c r="K57" s="1614"/>
      <c r="L57" s="1612" t="s">
        <v>246</v>
      </c>
      <c r="M57" s="1613"/>
      <c r="N57" s="1613"/>
      <c r="O57" s="1614"/>
      <c r="P57" s="1612" t="s">
        <v>247</v>
      </c>
      <c r="Q57" s="1613"/>
      <c r="R57" s="1613"/>
      <c r="S57" s="1613"/>
      <c r="T57" s="1119"/>
      <c r="U57" s="1619" t="s">
        <v>807</v>
      </c>
      <c r="V57" s="1613"/>
      <c r="W57" s="1613"/>
      <c r="X57" s="1618"/>
    </row>
    <row r="58" spans="1:24" s="1116" customFormat="1" ht="45" x14ac:dyDescent="0.25">
      <c r="A58" s="1631"/>
      <c r="B58" s="1632"/>
      <c r="C58" s="1633"/>
      <c r="D58" s="849" t="s">
        <v>36</v>
      </c>
      <c r="E58" s="367" t="s">
        <v>421</v>
      </c>
      <c r="F58" s="367" t="s">
        <v>410</v>
      </c>
      <c r="G58" s="478" t="s">
        <v>545</v>
      </c>
      <c r="H58" s="849" t="s">
        <v>36</v>
      </c>
      <c r="I58" s="367" t="s">
        <v>421</v>
      </c>
      <c r="J58" s="367" t="s">
        <v>410</v>
      </c>
      <c r="K58" s="478" t="s">
        <v>545</v>
      </c>
      <c r="L58" s="849" t="s">
        <v>36</v>
      </c>
      <c r="M58" s="367" t="s">
        <v>421</v>
      </c>
      <c r="N58" s="367" t="s">
        <v>410</v>
      </c>
      <c r="O58" s="478" t="s">
        <v>545</v>
      </c>
      <c r="P58" s="367" t="s">
        <v>36</v>
      </c>
      <c r="Q58" s="367" t="s">
        <v>421</v>
      </c>
      <c r="R58" s="367" t="s">
        <v>410</v>
      </c>
      <c r="S58" s="367" t="s">
        <v>545</v>
      </c>
      <c r="T58" s="603" t="s">
        <v>808</v>
      </c>
      <c r="U58" s="850" t="s">
        <v>36</v>
      </c>
      <c r="V58" s="367" t="s">
        <v>421</v>
      </c>
      <c r="W58" s="367" t="s">
        <v>410</v>
      </c>
      <c r="X58" s="481" t="s">
        <v>545</v>
      </c>
    </row>
    <row r="59" spans="1:24" ht="14.85" customHeight="1" x14ac:dyDescent="0.25">
      <c r="A59" s="1576"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77"/>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77"/>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77"/>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77"/>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77"/>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78"/>
      <c r="B65" s="384" t="s">
        <v>214</v>
      </c>
      <c r="C65" s="385" t="s">
        <v>105</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76"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77"/>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77"/>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77"/>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77"/>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7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839"/>
      <c r="B75" s="841" t="s">
        <v>264</v>
      </c>
      <c r="C75" s="842" t="s">
        <v>182</v>
      </c>
      <c r="D75" s="844">
        <f>D73-D74</f>
        <v>0</v>
      </c>
      <c r="E75" s="518"/>
      <c r="F75" s="518"/>
      <c r="G75" s="1120"/>
      <c r="H75" s="844">
        <f>H73-H74</f>
        <v>0</v>
      </c>
      <c r="I75" s="518"/>
      <c r="J75" s="518"/>
      <c r="K75" s="1120"/>
      <c r="L75" s="844">
        <f>L73-L74</f>
        <v>0</v>
      </c>
      <c r="M75" s="518"/>
      <c r="N75" s="518"/>
      <c r="O75" s="1120"/>
      <c r="P75" s="845">
        <f>P73-P74</f>
        <v>0</v>
      </c>
      <c r="Q75" s="518"/>
      <c r="R75" s="518"/>
      <c r="S75" s="518"/>
      <c r="T75" s="846">
        <f>T73-T74</f>
        <v>0</v>
      </c>
      <c r="U75" s="847">
        <f>U73-U74</f>
        <v>0</v>
      </c>
      <c r="V75" s="518"/>
      <c r="W75" s="518"/>
      <c r="X75" s="475"/>
    </row>
    <row r="76" spans="1:24" x14ac:dyDescent="0.25">
      <c r="A76" s="840"/>
      <c r="C76" s="843"/>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7">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412</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2021</v>
      </c>
    </row>
    <row r="5" spans="1:24" x14ac:dyDescent="0.25">
      <c r="A5" s="456" t="s">
        <v>16</v>
      </c>
      <c r="B5" s="457"/>
      <c r="C5" s="451">
        <f>IF('LTC Rev-Exp Summary'!C5=0,"",'LTC Rev-Exp Summary'!C5)</f>
        <v>44651</v>
      </c>
      <c r="D5" s="397"/>
      <c r="E5" s="397"/>
      <c r="F5" s="397"/>
      <c r="G5" s="397"/>
    </row>
    <row r="6" spans="1:24" ht="15.75" thickBot="1" x14ac:dyDescent="0.3">
      <c r="A6" s="458" t="s">
        <v>382</v>
      </c>
      <c r="B6" s="457"/>
      <c r="C6" s="459"/>
      <c r="D6" s="397"/>
      <c r="E6" s="397"/>
      <c r="F6" s="397"/>
      <c r="G6" s="397"/>
    </row>
    <row r="7" spans="1:24" s="1116" customFormat="1" ht="19.149999999999999" customHeight="1" x14ac:dyDescent="0.3">
      <c r="A7" s="1112"/>
      <c r="B7" s="1113"/>
      <c r="C7" s="1114"/>
      <c r="D7" s="1612" t="s">
        <v>244</v>
      </c>
      <c r="E7" s="1613"/>
      <c r="F7" s="1613"/>
      <c r="G7" s="1614"/>
      <c r="H7" s="1612" t="s">
        <v>245</v>
      </c>
      <c r="I7" s="1613"/>
      <c r="J7" s="1613"/>
      <c r="K7" s="1614"/>
      <c r="L7" s="1612" t="s">
        <v>246</v>
      </c>
      <c r="M7" s="1613"/>
      <c r="N7" s="1613"/>
      <c r="O7" s="1614"/>
      <c r="P7" s="1612" t="s">
        <v>247</v>
      </c>
      <c r="Q7" s="1613"/>
      <c r="R7" s="1613"/>
      <c r="S7" s="1613"/>
      <c r="T7" s="1115"/>
      <c r="U7" s="1615" t="s">
        <v>807</v>
      </c>
      <c r="V7" s="1616"/>
      <c r="W7" s="1616"/>
      <c r="X7" s="1617"/>
    </row>
    <row r="8" spans="1:24" s="1116" customFormat="1" ht="30.75" x14ac:dyDescent="0.3">
      <c r="A8" s="1112"/>
      <c r="B8" s="1117"/>
      <c r="C8" s="1118"/>
      <c r="D8" s="849"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2" t="s">
        <v>11</v>
      </c>
      <c r="B10" s="1623"/>
      <c r="C10" s="162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79"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0"/>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0"/>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0"/>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0"/>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1"/>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5" t="s">
        <v>10</v>
      </c>
      <c r="B17" s="1626"/>
      <c r="C17" s="1627"/>
      <c r="D17" s="1612" t="s">
        <v>244</v>
      </c>
      <c r="E17" s="1613"/>
      <c r="F17" s="1613"/>
      <c r="G17" s="1614"/>
      <c r="H17" s="1612" t="s">
        <v>245</v>
      </c>
      <c r="I17" s="1613"/>
      <c r="J17" s="1613"/>
      <c r="K17" s="1614"/>
      <c r="L17" s="1612" t="s">
        <v>246</v>
      </c>
      <c r="M17" s="1613"/>
      <c r="N17" s="1613"/>
      <c r="O17" s="1614"/>
      <c r="P17" s="1612" t="s">
        <v>247</v>
      </c>
      <c r="Q17" s="1613"/>
      <c r="R17" s="1613"/>
      <c r="S17" s="1613"/>
      <c r="T17" s="1119"/>
      <c r="U17" s="1619" t="s">
        <v>807</v>
      </c>
      <c r="V17" s="1613"/>
      <c r="W17" s="1613"/>
      <c r="X17" s="1618"/>
    </row>
    <row r="18" spans="1:24" s="1116" customFormat="1" ht="45" x14ac:dyDescent="0.25">
      <c r="A18" s="1622"/>
      <c r="B18" s="1623"/>
      <c r="C18" s="1624"/>
      <c r="D18" s="849" t="s">
        <v>36</v>
      </c>
      <c r="E18" s="367" t="s">
        <v>421</v>
      </c>
      <c r="F18" s="367" t="s">
        <v>410</v>
      </c>
      <c r="G18" s="478" t="s">
        <v>545</v>
      </c>
      <c r="H18" s="849" t="s">
        <v>36</v>
      </c>
      <c r="I18" s="367" t="s">
        <v>421</v>
      </c>
      <c r="J18" s="367" t="s">
        <v>410</v>
      </c>
      <c r="K18" s="478" t="s">
        <v>545</v>
      </c>
      <c r="L18" s="849" t="s">
        <v>36</v>
      </c>
      <c r="M18" s="367" t="s">
        <v>421</v>
      </c>
      <c r="N18" s="367" t="s">
        <v>410</v>
      </c>
      <c r="O18" s="478" t="s">
        <v>545</v>
      </c>
      <c r="P18" s="367" t="s">
        <v>36</v>
      </c>
      <c r="Q18" s="367" t="s">
        <v>421</v>
      </c>
      <c r="R18" s="367" t="s">
        <v>410</v>
      </c>
      <c r="S18" s="367" t="s">
        <v>545</v>
      </c>
      <c r="T18" s="603" t="s">
        <v>808</v>
      </c>
      <c r="U18" s="850" t="s">
        <v>36</v>
      </c>
      <c r="V18" s="367" t="s">
        <v>421</v>
      </c>
      <c r="W18" s="367" t="s">
        <v>410</v>
      </c>
      <c r="X18" s="481" t="s">
        <v>545</v>
      </c>
    </row>
    <row r="19" spans="1:24" x14ac:dyDescent="0.25">
      <c r="A19" s="1576" t="s">
        <v>764</v>
      </c>
      <c r="B19" s="383">
        <v>2.1</v>
      </c>
      <c r="C19" s="587" t="s">
        <v>712</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77"/>
      <c r="B20" s="383">
        <v>2.2000000000000002</v>
      </c>
      <c r="C20" s="587" t="s">
        <v>713</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77"/>
      <c r="B21" s="383">
        <v>2.2999999999999998</v>
      </c>
      <c r="C21" s="587" t="s">
        <v>714</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77"/>
      <c r="B22" s="383">
        <v>2.4</v>
      </c>
      <c r="C22" s="587" t="s">
        <v>715</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77"/>
      <c r="B23" s="383">
        <v>2.5</v>
      </c>
      <c r="C23" s="587" t="s">
        <v>757</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77"/>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77"/>
      <c r="B25" s="383">
        <v>2.7</v>
      </c>
      <c r="C25" s="587" t="s">
        <v>758</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77"/>
      <c r="B26" s="383">
        <v>2.8</v>
      </c>
      <c r="C26" s="587" t="s">
        <v>759</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77"/>
      <c r="B27" s="383">
        <v>2.9</v>
      </c>
      <c r="C27" s="587" t="s">
        <v>926</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78"/>
      <c r="B28" s="594">
        <v>2.1</v>
      </c>
      <c r="C28" s="146" t="s">
        <v>761</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3"/>
    </row>
    <row r="29" spans="1:24" x14ac:dyDescent="0.25">
      <c r="A29" s="1580" t="s">
        <v>717</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0"/>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0"/>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0"/>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0"/>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0"/>
      <c r="B34" s="388">
        <v>2.16</v>
      </c>
      <c r="C34" s="144" t="s">
        <v>762</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0"/>
      <c r="B35" s="388">
        <v>2.17</v>
      </c>
      <c r="C35" s="144" t="s">
        <v>763</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0"/>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0"/>
      <c r="B37" s="388">
        <v>2.19</v>
      </c>
      <c r="C37" s="387" t="s">
        <v>725</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0"/>
      <c r="B38" s="971" t="s">
        <v>691</v>
      </c>
      <c r="C38" s="145" t="s">
        <v>718</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0"/>
      <c r="B39" s="388">
        <v>2.21</v>
      </c>
      <c r="C39" s="145" t="s">
        <v>927</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1"/>
      <c r="B40" s="389">
        <v>2.2200000000000002</v>
      </c>
      <c r="C40" s="146" t="s">
        <v>716</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77"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77"/>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77"/>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77"/>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78"/>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76"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0"/>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0"/>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5"/>
    </row>
    <row r="49" spans="1:24" s="403" customFormat="1" x14ac:dyDescent="0.25">
      <c r="A49" s="1620"/>
      <c r="B49" s="114">
        <v>4.4000000000000004</v>
      </c>
      <c r="C49" s="144" t="s">
        <v>915</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0"/>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0"/>
      <c r="B52" s="384" t="s">
        <v>194</v>
      </c>
      <c r="C52" s="385" t="s">
        <v>328</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0"/>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0"/>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0"/>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1"/>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4"/>
    </row>
    <row r="57" spans="1:24" s="1116" customFormat="1" ht="15" customHeight="1" x14ac:dyDescent="0.25">
      <c r="A57" s="1628" t="s">
        <v>175</v>
      </c>
      <c r="B57" s="1629"/>
      <c r="C57" s="1630"/>
      <c r="D57" s="1612" t="s">
        <v>244</v>
      </c>
      <c r="E57" s="1613"/>
      <c r="F57" s="1613"/>
      <c r="G57" s="1614"/>
      <c r="H57" s="1612" t="s">
        <v>245</v>
      </c>
      <c r="I57" s="1613"/>
      <c r="J57" s="1613"/>
      <c r="K57" s="1614"/>
      <c r="L57" s="1612" t="s">
        <v>246</v>
      </c>
      <c r="M57" s="1613"/>
      <c r="N57" s="1613"/>
      <c r="O57" s="1614"/>
      <c r="P57" s="1612" t="s">
        <v>247</v>
      </c>
      <c r="Q57" s="1613"/>
      <c r="R57" s="1613"/>
      <c r="S57" s="1613"/>
      <c r="T57" s="1119"/>
      <c r="U57" s="1619" t="s">
        <v>807</v>
      </c>
      <c r="V57" s="1613"/>
      <c r="W57" s="1613"/>
      <c r="X57" s="1618"/>
    </row>
    <row r="58" spans="1:24" s="1116" customFormat="1" ht="45" x14ac:dyDescent="0.25">
      <c r="A58" s="1631"/>
      <c r="B58" s="1632"/>
      <c r="C58" s="1633"/>
      <c r="D58" s="849" t="s">
        <v>36</v>
      </c>
      <c r="E58" s="367" t="s">
        <v>421</v>
      </c>
      <c r="F58" s="367" t="s">
        <v>410</v>
      </c>
      <c r="G58" s="478" t="s">
        <v>545</v>
      </c>
      <c r="H58" s="849" t="s">
        <v>36</v>
      </c>
      <c r="I58" s="367" t="s">
        <v>421</v>
      </c>
      <c r="J58" s="367" t="s">
        <v>410</v>
      </c>
      <c r="K58" s="478" t="s">
        <v>545</v>
      </c>
      <c r="L58" s="849" t="s">
        <v>36</v>
      </c>
      <c r="M58" s="367" t="s">
        <v>421</v>
      </c>
      <c r="N58" s="367" t="s">
        <v>410</v>
      </c>
      <c r="O58" s="478" t="s">
        <v>545</v>
      </c>
      <c r="P58" s="367" t="s">
        <v>36</v>
      </c>
      <c r="Q58" s="367" t="s">
        <v>421</v>
      </c>
      <c r="R58" s="367" t="s">
        <v>410</v>
      </c>
      <c r="S58" s="367" t="s">
        <v>545</v>
      </c>
      <c r="T58" s="603" t="s">
        <v>808</v>
      </c>
      <c r="U58" s="850" t="s">
        <v>36</v>
      </c>
      <c r="V58" s="367" t="s">
        <v>421</v>
      </c>
      <c r="W58" s="367" t="s">
        <v>410</v>
      </c>
      <c r="X58" s="481" t="s">
        <v>545</v>
      </c>
    </row>
    <row r="59" spans="1:24" ht="14.85" customHeight="1" x14ac:dyDescent="0.25">
      <c r="A59" s="1576"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77"/>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77"/>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77"/>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77"/>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77"/>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78"/>
      <c r="B65" s="384" t="s">
        <v>214</v>
      </c>
      <c r="C65" s="385" t="s">
        <v>105</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76"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77"/>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77"/>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77"/>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77"/>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7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842" t="s">
        <v>182</v>
      </c>
      <c r="D75" s="288">
        <f>D73-D74</f>
        <v>0</v>
      </c>
      <c r="E75" s="335"/>
      <c r="F75" s="335"/>
      <c r="G75" s="376"/>
      <c r="H75" s="288">
        <f>H73-H74</f>
        <v>0</v>
      </c>
      <c r="I75" s="335"/>
      <c r="J75" s="335"/>
      <c r="K75" s="376"/>
      <c r="L75" s="288">
        <f>L73-L74</f>
        <v>0</v>
      </c>
      <c r="M75" s="335"/>
      <c r="N75" s="335"/>
      <c r="O75" s="376"/>
      <c r="P75" s="280">
        <f>P73-P74</f>
        <v>0</v>
      </c>
      <c r="Q75" s="342"/>
      <c r="R75" s="342"/>
      <c r="S75" s="343"/>
      <c r="T75" s="897">
        <f>T73-T74</f>
        <v>0</v>
      </c>
      <c r="U75" s="898">
        <f>U73-U74</f>
        <v>0</v>
      </c>
      <c r="V75" s="518"/>
      <c r="W75" s="518"/>
      <c r="X75" s="475"/>
    </row>
    <row r="76" spans="1:24" x14ac:dyDescent="0.25">
      <c r="C76" s="843"/>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48">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413</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2021</v>
      </c>
    </row>
    <row r="5" spans="1:24" x14ac:dyDescent="0.25">
      <c r="A5" s="456" t="s">
        <v>16</v>
      </c>
      <c r="B5" s="457"/>
      <c r="C5" s="451">
        <f>IF('LTC Rev-Exp Summary'!C5=0,"",'LTC Rev-Exp Summary'!C5)</f>
        <v>44651</v>
      </c>
      <c r="D5" s="397"/>
      <c r="E5" s="397"/>
      <c r="F5" s="397"/>
      <c r="G5" s="397"/>
    </row>
    <row r="6" spans="1:24" ht="15.75" thickBot="1" x14ac:dyDescent="0.3">
      <c r="A6" s="458" t="s">
        <v>383</v>
      </c>
      <c r="B6" s="457"/>
      <c r="C6" s="459"/>
      <c r="D6" s="397"/>
      <c r="E6" s="397"/>
      <c r="F6" s="397"/>
      <c r="G6" s="397"/>
    </row>
    <row r="7" spans="1:24" s="1116" customFormat="1" ht="19.149999999999999" customHeight="1" x14ac:dyDescent="0.3">
      <c r="A7" s="1112"/>
      <c r="B7" s="1113"/>
      <c r="C7" s="1114"/>
      <c r="D7" s="1612" t="s">
        <v>244</v>
      </c>
      <c r="E7" s="1613"/>
      <c r="F7" s="1613"/>
      <c r="G7" s="1614"/>
      <c r="H7" s="1612" t="s">
        <v>245</v>
      </c>
      <c r="I7" s="1613"/>
      <c r="J7" s="1613"/>
      <c r="K7" s="1614"/>
      <c r="L7" s="1612" t="s">
        <v>246</v>
      </c>
      <c r="M7" s="1613"/>
      <c r="N7" s="1613"/>
      <c r="O7" s="1614"/>
      <c r="P7" s="1612" t="s">
        <v>247</v>
      </c>
      <c r="Q7" s="1613"/>
      <c r="R7" s="1613"/>
      <c r="S7" s="1613"/>
      <c r="T7" s="1115"/>
      <c r="U7" s="1615" t="s">
        <v>807</v>
      </c>
      <c r="V7" s="1616"/>
      <c r="W7" s="1616"/>
      <c r="X7" s="1617"/>
    </row>
    <row r="8" spans="1:24" s="1116" customFormat="1" ht="30.75" x14ac:dyDescent="0.3">
      <c r="A8" s="1112"/>
      <c r="B8" s="1117"/>
      <c r="C8" s="1118"/>
      <c r="D8" s="849"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2" t="s">
        <v>11</v>
      </c>
      <c r="B10" s="1623"/>
      <c r="C10" s="162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79"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0"/>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0"/>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0"/>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0"/>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1"/>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5" t="s">
        <v>10</v>
      </c>
      <c r="B17" s="1626"/>
      <c r="C17" s="1627"/>
      <c r="D17" s="1612" t="s">
        <v>244</v>
      </c>
      <c r="E17" s="1613"/>
      <c r="F17" s="1613"/>
      <c r="G17" s="1614"/>
      <c r="H17" s="1612" t="s">
        <v>245</v>
      </c>
      <c r="I17" s="1613"/>
      <c r="J17" s="1613"/>
      <c r="K17" s="1614"/>
      <c r="L17" s="1612" t="s">
        <v>246</v>
      </c>
      <c r="M17" s="1613"/>
      <c r="N17" s="1613"/>
      <c r="O17" s="1614"/>
      <c r="P17" s="1612" t="s">
        <v>247</v>
      </c>
      <c r="Q17" s="1613"/>
      <c r="R17" s="1613"/>
      <c r="S17" s="1613"/>
      <c r="T17" s="1119"/>
      <c r="U17" s="1619" t="s">
        <v>807</v>
      </c>
      <c r="V17" s="1613"/>
      <c r="W17" s="1613"/>
      <c r="X17" s="1618"/>
    </row>
    <row r="18" spans="1:24" s="1116" customFormat="1" ht="45" x14ac:dyDescent="0.25">
      <c r="A18" s="1622"/>
      <c r="B18" s="1623"/>
      <c r="C18" s="1624"/>
      <c r="D18" s="849" t="s">
        <v>36</v>
      </c>
      <c r="E18" s="367" t="s">
        <v>421</v>
      </c>
      <c r="F18" s="367" t="s">
        <v>410</v>
      </c>
      <c r="G18" s="478" t="s">
        <v>545</v>
      </c>
      <c r="H18" s="849" t="s">
        <v>36</v>
      </c>
      <c r="I18" s="367" t="s">
        <v>421</v>
      </c>
      <c r="J18" s="367" t="s">
        <v>410</v>
      </c>
      <c r="K18" s="478" t="s">
        <v>545</v>
      </c>
      <c r="L18" s="849" t="s">
        <v>36</v>
      </c>
      <c r="M18" s="367" t="s">
        <v>421</v>
      </c>
      <c r="N18" s="367" t="s">
        <v>410</v>
      </c>
      <c r="O18" s="478" t="s">
        <v>545</v>
      </c>
      <c r="P18" s="367" t="s">
        <v>36</v>
      </c>
      <c r="Q18" s="367" t="s">
        <v>421</v>
      </c>
      <c r="R18" s="367" t="s">
        <v>410</v>
      </c>
      <c r="S18" s="367" t="s">
        <v>545</v>
      </c>
      <c r="T18" s="603" t="s">
        <v>808</v>
      </c>
      <c r="U18" s="850" t="s">
        <v>36</v>
      </c>
      <c r="V18" s="367" t="s">
        <v>421</v>
      </c>
      <c r="W18" s="367" t="s">
        <v>410</v>
      </c>
      <c r="X18" s="481" t="s">
        <v>545</v>
      </c>
    </row>
    <row r="19" spans="1:24" x14ac:dyDescent="0.25">
      <c r="A19" s="1576" t="s">
        <v>764</v>
      </c>
      <c r="B19" s="383">
        <v>2.1</v>
      </c>
      <c r="C19" s="587" t="s">
        <v>712</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77"/>
      <c r="B20" s="383">
        <v>2.2000000000000002</v>
      </c>
      <c r="C20" s="587" t="s">
        <v>713</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77"/>
      <c r="B21" s="383">
        <v>2.2999999999999998</v>
      </c>
      <c r="C21" s="587" t="s">
        <v>714</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77"/>
      <c r="B22" s="383">
        <v>2.4</v>
      </c>
      <c r="C22" s="587" t="s">
        <v>715</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77"/>
      <c r="B23" s="383">
        <v>2.5</v>
      </c>
      <c r="C23" s="587" t="s">
        <v>757</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77"/>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77"/>
      <c r="B25" s="383">
        <v>2.7</v>
      </c>
      <c r="C25" s="587" t="s">
        <v>758</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77"/>
      <c r="B26" s="383">
        <v>2.8</v>
      </c>
      <c r="C26" s="587" t="s">
        <v>759</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77"/>
      <c r="B27" s="383">
        <v>2.9</v>
      </c>
      <c r="C27" s="587" t="s">
        <v>926</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78"/>
      <c r="B28" s="594">
        <v>2.1</v>
      </c>
      <c r="C28" s="146" t="s">
        <v>761</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3"/>
    </row>
    <row r="29" spans="1:24" x14ac:dyDescent="0.25">
      <c r="A29" s="1580" t="s">
        <v>717</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0"/>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0"/>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0"/>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0"/>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0"/>
      <c r="B34" s="388">
        <v>2.16</v>
      </c>
      <c r="C34" s="144" t="s">
        <v>762</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0"/>
      <c r="B35" s="388">
        <v>2.17</v>
      </c>
      <c r="C35" s="144" t="s">
        <v>763</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0"/>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0"/>
      <c r="B37" s="388">
        <v>2.19</v>
      </c>
      <c r="C37" s="387" t="s">
        <v>725</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0"/>
      <c r="B38" s="971" t="s">
        <v>691</v>
      </c>
      <c r="C38" s="145" t="s">
        <v>718</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0"/>
      <c r="B39" s="388">
        <v>2.21</v>
      </c>
      <c r="C39" s="145" t="s">
        <v>927</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1"/>
      <c r="B40" s="389">
        <v>2.2200000000000002</v>
      </c>
      <c r="C40" s="146" t="s">
        <v>716</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77"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77"/>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77"/>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77"/>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78"/>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76"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0"/>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0"/>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5"/>
    </row>
    <row r="49" spans="1:24" s="403" customFormat="1" x14ac:dyDescent="0.25">
      <c r="A49" s="1620"/>
      <c r="B49" s="114">
        <v>4.4000000000000004</v>
      </c>
      <c r="C49" s="144" t="s">
        <v>915</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0"/>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0"/>
      <c r="B52" s="384" t="s">
        <v>194</v>
      </c>
      <c r="C52" s="385" t="s">
        <v>328</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0"/>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0"/>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0"/>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1"/>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4"/>
    </row>
    <row r="57" spans="1:24" s="1116" customFormat="1" ht="15" customHeight="1" x14ac:dyDescent="0.25">
      <c r="A57" s="1628" t="s">
        <v>175</v>
      </c>
      <c r="B57" s="1629"/>
      <c r="C57" s="1630"/>
      <c r="D57" s="1612" t="s">
        <v>244</v>
      </c>
      <c r="E57" s="1613"/>
      <c r="F57" s="1613"/>
      <c r="G57" s="1614"/>
      <c r="H57" s="1612" t="s">
        <v>245</v>
      </c>
      <c r="I57" s="1613"/>
      <c r="J57" s="1613"/>
      <c r="K57" s="1614"/>
      <c r="L57" s="1612" t="s">
        <v>246</v>
      </c>
      <c r="M57" s="1613"/>
      <c r="N57" s="1613"/>
      <c r="O57" s="1614"/>
      <c r="P57" s="1612" t="s">
        <v>247</v>
      </c>
      <c r="Q57" s="1613"/>
      <c r="R57" s="1613"/>
      <c r="S57" s="1613"/>
      <c r="T57" s="1119"/>
      <c r="U57" s="1619" t="s">
        <v>807</v>
      </c>
      <c r="V57" s="1613"/>
      <c r="W57" s="1613"/>
      <c r="X57" s="1618"/>
    </row>
    <row r="58" spans="1:24" s="1116" customFormat="1" ht="45" x14ac:dyDescent="0.25">
      <c r="A58" s="1631"/>
      <c r="B58" s="1632"/>
      <c r="C58" s="1633"/>
      <c r="D58" s="849" t="s">
        <v>36</v>
      </c>
      <c r="E58" s="367" t="s">
        <v>421</v>
      </c>
      <c r="F58" s="367" t="s">
        <v>410</v>
      </c>
      <c r="G58" s="478" t="s">
        <v>545</v>
      </c>
      <c r="H58" s="849" t="s">
        <v>36</v>
      </c>
      <c r="I58" s="367" t="s">
        <v>421</v>
      </c>
      <c r="J58" s="367" t="s">
        <v>410</v>
      </c>
      <c r="K58" s="478" t="s">
        <v>545</v>
      </c>
      <c r="L58" s="849" t="s">
        <v>36</v>
      </c>
      <c r="M58" s="367" t="s">
        <v>421</v>
      </c>
      <c r="N58" s="367" t="s">
        <v>410</v>
      </c>
      <c r="O58" s="478" t="s">
        <v>545</v>
      </c>
      <c r="P58" s="367" t="s">
        <v>36</v>
      </c>
      <c r="Q58" s="367" t="s">
        <v>421</v>
      </c>
      <c r="R58" s="367" t="s">
        <v>410</v>
      </c>
      <c r="S58" s="367" t="s">
        <v>545</v>
      </c>
      <c r="T58" s="603" t="s">
        <v>808</v>
      </c>
      <c r="U58" s="850" t="s">
        <v>36</v>
      </c>
      <c r="V58" s="367" t="s">
        <v>421</v>
      </c>
      <c r="W58" s="367" t="s">
        <v>410</v>
      </c>
      <c r="X58" s="481" t="s">
        <v>545</v>
      </c>
    </row>
    <row r="59" spans="1:24" ht="14.85" customHeight="1" x14ac:dyDescent="0.25">
      <c r="A59" s="1576"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77"/>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77"/>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77"/>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77"/>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77"/>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78"/>
      <c r="B65" s="384" t="s">
        <v>214</v>
      </c>
      <c r="C65" s="385" t="s">
        <v>105</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76"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77"/>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77"/>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77"/>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77"/>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7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9">
    <tabColor theme="7"/>
    <pageSetUpPr fitToPage="1"/>
  </sheetPr>
  <dimension ref="A1:X76"/>
  <sheetViews>
    <sheetView topLeftCell="A25" zoomScale="80" zoomScaleNormal="80" workbookViewId="0">
      <pane xSplit="3" topLeftCell="H1" activePane="topRight" state="frozen"/>
      <selection activeCell="W68" sqref="W68"/>
      <selection pane="topRight" activeCell="S35" sqref="S35"/>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414</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2021</v>
      </c>
    </row>
    <row r="5" spans="1:24" x14ac:dyDescent="0.25">
      <c r="A5" s="456" t="s">
        <v>16</v>
      </c>
      <c r="B5" s="457"/>
      <c r="C5" s="451">
        <f>IF('LTC Rev-Exp Summary'!C5=0,"",'LTC Rev-Exp Summary'!C5)</f>
        <v>44651</v>
      </c>
      <c r="D5" s="397"/>
      <c r="E5" s="397"/>
      <c r="F5" s="397"/>
      <c r="G5" s="397"/>
    </row>
    <row r="6" spans="1:24" ht="15.75" thickBot="1" x14ac:dyDescent="0.3">
      <c r="A6" s="458" t="s">
        <v>384</v>
      </c>
      <c r="B6" s="457"/>
      <c r="C6" s="459"/>
      <c r="D6" s="397"/>
      <c r="E6" s="397"/>
      <c r="F6" s="397"/>
      <c r="G6" s="397"/>
    </row>
    <row r="7" spans="1:24" s="1116" customFormat="1" ht="19.149999999999999" customHeight="1" x14ac:dyDescent="0.3">
      <c r="A7" s="1112"/>
      <c r="B7" s="1113"/>
      <c r="C7" s="1114"/>
      <c r="D7" s="1612" t="s">
        <v>244</v>
      </c>
      <c r="E7" s="1613"/>
      <c r="F7" s="1613"/>
      <c r="G7" s="1614"/>
      <c r="H7" s="1612" t="s">
        <v>245</v>
      </c>
      <c r="I7" s="1613"/>
      <c r="J7" s="1613"/>
      <c r="K7" s="1614"/>
      <c r="L7" s="1612" t="s">
        <v>246</v>
      </c>
      <c r="M7" s="1613"/>
      <c r="N7" s="1613"/>
      <c r="O7" s="1614"/>
      <c r="P7" s="1612" t="s">
        <v>247</v>
      </c>
      <c r="Q7" s="1613"/>
      <c r="R7" s="1613"/>
      <c r="S7" s="1613"/>
      <c r="T7" s="1115"/>
      <c r="U7" s="1615" t="s">
        <v>807</v>
      </c>
      <c r="V7" s="1616"/>
      <c r="W7" s="1616"/>
      <c r="X7" s="1617"/>
    </row>
    <row r="8" spans="1:24" s="1116" customFormat="1" ht="30.75" x14ac:dyDescent="0.3">
      <c r="A8" s="1112"/>
      <c r="B8" s="1117"/>
      <c r="C8" s="1118"/>
      <c r="D8" s="849"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75" x14ac:dyDescent="0.3">
      <c r="A9" s="405" t="s">
        <v>51</v>
      </c>
      <c r="B9" s="406"/>
      <c r="C9" s="407"/>
      <c r="D9" s="818">
        <f>SUM(E9:G9)</f>
        <v>3695</v>
      </c>
      <c r="E9" s="819">
        <v>1658</v>
      </c>
      <c r="F9" s="819">
        <v>2037</v>
      </c>
      <c r="G9" s="1111"/>
      <c r="H9" s="818">
        <f>SUM(I9:J9)</f>
        <v>3998</v>
      </c>
      <c r="I9" s="819">
        <v>1907</v>
      </c>
      <c r="J9" s="819">
        <v>2091</v>
      </c>
      <c r="K9" s="1111"/>
      <c r="L9" s="818">
        <f>SUM(M9:N9)</f>
        <v>4211</v>
      </c>
      <c r="M9" s="819">
        <v>2095</v>
      </c>
      <c r="N9" s="819">
        <v>2116</v>
      </c>
      <c r="O9" s="1111"/>
      <c r="P9" s="818">
        <f>SUM(Q9:R9)</f>
        <v>4397</v>
      </c>
      <c r="Q9" s="819">
        <v>2225</v>
      </c>
      <c r="R9" s="819">
        <v>2172</v>
      </c>
      <c r="S9" s="1106"/>
      <c r="T9" s="820">
        <v>-26</v>
      </c>
      <c r="U9" s="821">
        <f>SUM(V9:X9)+T9</f>
        <v>16275</v>
      </c>
      <c r="V9" s="822">
        <v>7885</v>
      </c>
      <c r="W9" s="822">
        <v>8416</v>
      </c>
      <c r="X9" s="823">
        <f>G9+K9+O9+S9</f>
        <v>0</v>
      </c>
    </row>
    <row r="10" spans="1:24" ht="18.75" x14ac:dyDescent="0.3">
      <c r="A10" s="1622" t="s">
        <v>11</v>
      </c>
      <c r="B10" s="1623"/>
      <c r="C10" s="162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79" t="s">
        <v>183</v>
      </c>
      <c r="B11" s="381">
        <v>1.1000000000000001</v>
      </c>
      <c r="C11" s="143" t="s">
        <v>12</v>
      </c>
      <c r="D11" s="1410">
        <v>12516557.279999999</v>
      </c>
      <c r="E11" s="463"/>
      <c r="F11" s="463"/>
      <c r="G11" s="473"/>
      <c r="H11" s="1410">
        <v>13908960.32</v>
      </c>
      <c r="I11" s="463"/>
      <c r="J11" s="463"/>
      <c r="K11" s="473"/>
      <c r="L11" s="1410">
        <v>14782801.699999999</v>
      </c>
      <c r="M11" s="463"/>
      <c r="N11" s="463"/>
      <c r="O11" s="473"/>
      <c r="P11" s="1410">
        <v>17346626.25</v>
      </c>
      <c r="Q11" s="463"/>
      <c r="R11" s="463"/>
      <c r="S11" s="463"/>
      <c r="T11" s="619">
        <v>-1707794.1699999997</v>
      </c>
      <c r="U11" s="321">
        <f>D11+H11+L11+P11+T11</f>
        <v>56847151.379999995</v>
      </c>
      <c r="V11" s="464"/>
      <c r="W11" s="464"/>
      <c r="X11" s="302"/>
    </row>
    <row r="12" spans="1:24" x14ac:dyDescent="0.25">
      <c r="A12" s="1580"/>
      <c r="B12" s="114">
        <v>1.2</v>
      </c>
      <c r="C12" s="144" t="s">
        <v>222</v>
      </c>
      <c r="D12" s="472">
        <v>5295.2135282315849</v>
      </c>
      <c r="E12" s="464"/>
      <c r="F12" s="464"/>
      <c r="G12" s="465"/>
      <c r="H12" s="472">
        <v>5449.3907259493499</v>
      </c>
      <c r="I12" s="464"/>
      <c r="J12" s="464"/>
      <c r="K12" s="465"/>
      <c r="L12" s="472">
        <v>5444.9300473247304</v>
      </c>
      <c r="M12" s="464"/>
      <c r="N12" s="464"/>
      <c r="O12" s="465"/>
      <c r="P12" s="472">
        <v>5403.1802206984694</v>
      </c>
      <c r="Q12" s="464"/>
      <c r="R12" s="464"/>
      <c r="S12" s="464"/>
      <c r="T12" s="605"/>
      <c r="U12" s="290">
        <f>D12+H12+L12+P12+T12</f>
        <v>21592.714522204133</v>
      </c>
      <c r="V12" s="464"/>
      <c r="W12" s="464"/>
      <c r="X12" s="304"/>
    </row>
    <row r="13" spans="1:24" x14ac:dyDescent="0.25">
      <c r="A13" s="1580"/>
      <c r="B13" s="114" t="s">
        <v>1300</v>
      </c>
      <c r="C13" s="144" t="s">
        <v>1304</v>
      </c>
      <c r="D13" s="472">
        <v>34721.08</v>
      </c>
      <c r="E13" s="464"/>
      <c r="F13" s="464"/>
      <c r="G13" s="465"/>
      <c r="H13" s="472">
        <v>42801.860000000008</v>
      </c>
      <c r="I13" s="464"/>
      <c r="J13" s="464"/>
      <c r="K13" s="465"/>
      <c r="L13" s="472">
        <v>42986.577499999999</v>
      </c>
      <c r="M13" s="464"/>
      <c r="N13" s="464"/>
      <c r="O13" s="465"/>
      <c r="P13" s="472">
        <v>38549.79</v>
      </c>
      <c r="Q13" s="464"/>
      <c r="R13" s="464"/>
      <c r="S13" s="464"/>
      <c r="T13" s="605">
        <v>36585.838183468441</v>
      </c>
      <c r="U13" s="290">
        <f>D13+H13+L13+P13+T13</f>
        <v>195645.14568346844</v>
      </c>
      <c r="V13" s="464"/>
      <c r="W13" s="464"/>
      <c r="X13" s="304"/>
    </row>
    <row r="14" spans="1:24" x14ac:dyDescent="0.25">
      <c r="A14" s="1580"/>
      <c r="B14" s="114" t="s">
        <v>1305</v>
      </c>
      <c r="C14" s="144" t="s">
        <v>1306</v>
      </c>
      <c r="D14" s="472">
        <v>-134634.75668058638</v>
      </c>
      <c r="E14" s="464"/>
      <c r="F14" s="464"/>
      <c r="G14" s="465"/>
      <c r="H14" s="472">
        <v>-134634.75668058638</v>
      </c>
      <c r="I14" s="464"/>
      <c r="J14" s="464"/>
      <c r="K14" s="465"/>
      <c r="L14" s="472">
        <v>-134634.75668058638</v>
      </c>
      <c r="M14" s="464"/>
      <c r="N14" s="464"/>
      <c r="O14" s="465"/>
      <c r="P14" s="472">
        <v>298547.39650558069</v>
      </c>
      <c r="Q14" s="464"/>
      <c r="R14" s="464"/>
      <c r="S14" s="464"/>
      <c r="T14" s="605">
        <v>219392.63136821665</v>
      </c>
      <c r="U14" s="290">
        <f>D14+H14+L14+P14+T14</f>
        <v>114035.75783203822</v>
      </c>
      <c r="V14" s="464"/>
      <c r="W14" s="464"/>
      <c r="X14" s="304"/>
    </row>
    <row r="15" spans="1:24" x14ac:dyDescent="0.25">
      <c r="A15" s="1580"/>
      <c r="B15" s="114" t="s">
        <v>63</v>
      </c>
      <c r="C15" s="144" t="s">
        <v>13</v>
      </c>
      <c r="D15" s="472"/>
      <c r="E15" s="464"/>
      <c r="F15" s="464"/>
      <c r="G15" s="465"/>
      <c r="H15" s="472"/>
      <c r="I15" s="464"/>
      <c r="J15" s="464"/>
      <c r="K15" s="465"/>
      <c r="L15" s="472"/>
      <c r="M15" s="464"/>
      <c r="N15" s="464"/>
      <c r="O15" s="465"/>
      <c r="P15" s="472">
        <v>-2017034.7190130681</v>
      </c>
      <c r="Q15" s="464"/>
      <c r="R15" s="464"/>
      <c r="S15" s="464"/>
      <c r="T15" s="605"/>
      <c r="U15" s="290">
        <f>D15+H15+L15+P15+T15</f>
        <v>-2017034.7190130681</v>
      </c>
      <c r="V15" s="464"/>
      <c r="W15" s="464"/>
      <c r="X15" s="304"/>
    </row>
    <row r="16" spans="1:24" s="401" customFormat="1" x14ac:dyDescent="0.25">
      <c r="A16" s="1581"/>
      <c r="B16" s="384" t="s">
        <v>64</v>
      </c>
      <c r="C16" s="391" t="s">
        <v>14</v>
      </c>
      <c r="D16" s="576">
        <f>SUM(D11:D15)</f>
        <v>12421938.816847645</v>
      </c>
      <c r="E16" s="466"/>
      <c r="F16" s="468"/>
      <c r="G16" s="467"/>
      <c r="H16" s="288">
        <f>SUM(H11:H15)</f>
        <v>13822576.814045362</v>
      </c>
      <c r="I16" s="466"/>
      <c r="J16" s="468"/>
      <c r="K16" s="467"/>
      <c r="L16" s="288">
        <f>SUM(L11:L15)</f>
        <v>14696598.450866736</v>
      </c>
      <c r="M16" s="466"/>
      <c r="N16" s="468"/>
      <c r="O16" s="467"/>
      <c r="P16" s="288">
        <f>SUM(P11:P15)</f>
        <v>15672091.897713207</v>
      </c>
      <c r="Q16" s="466"/>
      <c r="R16" s="468"/>
      <c r="S16" s="468"/>
      <c r="T16" s="606">
        <f>SUM(T11:T15)</f>
        <v>-1451815.7004483147</v>
      </c>
      <c r="U16" s="292">
        <f>SUM(U11:U15)</f>
        <v>55161390.279024638</v>
      </c>
      <c r="V16" s="466"/>
      <c r="W16" s="466"/>
      <c r="X16" s="474"/>
    </row>
    <row r="17" spans="1:24" s="1116" customFormat="1" ht="15" customHeight="1" x14ac:dyDescent="0.25">
      <c r="A17" s="1625" t="s">
        <v>10</v>
      </c>
      <c r="B17" s="1626"/>
      <c r="C17" s="1627"/>
      <c r="D17" s="1612" t="s">
        <v>244</v>
      </c>
      <c r="E17" s="1613"/>
      <c r="F17" s="1613"/>
      <c r="G17" s="1614"/>
      <c r="H17" s="1612" t="s">
        <v>245</v>
      </c>
      <c r="I17" s="1613"/>
      <c r="J17" s="1613"/>
      <c r="K17" s="1614"/>
      <c r="L17" s="1612" t="s">
        <v>246</v>
      </c>
      <c r="M17" s="1613"/>
      <c r="N17" s="1613"/>
      <c r="O17" s="1614"/>
      <c r="P17" s="1612" t="s">
        <v>247</v>
      </c>
      <c r="Q17" s="1613"/>
      <c r="R17" s="1613"/>
      <c r="S17" s="1613"/>
      <c r="T17" s="1119"/>
      <c r="U17" s="1619" t="s">
        <v>807</v>
      </c>
      <c r="V17" s="1613"/>
      <c r="W17" s="1613"/>
      <c r="X17" s="1618"/>
    </row>
    <row r="18" spans="1:24" s="1116" customFormat="1" ht="45" x14ac:dyDescent="0.25">
      <c r="A18" s="1622"/>
      <c r="B18" s="1623"/>
      <c r="C18" s="1624"/>
      <c r="D18" s="849" t="s">
        <v>36</v>
      </c>
      <c r="E18" s="367" t="s">
        <v>421</v>
      </c>
      <c r="F18" s="367" t="s">
        <v>410</v>
      </c>
      <c r="G18" s="478" t="s">
        <v>545</v>
      </c>
      <c r="H18" s="849" t="s">
        <v>36</v>
      </c>
      <c r="I18" s="367" t="s">
        <v>421</v>
      </c>
      <c r="J18" s="367" t="s">
        <v>410</v>
      </c>
      <c r="K18" s="478" t="s">
        <v>545</v>
      </c>
      <c r="L18" s="849" t="s">
        <v>36</v>
      </c>
      <c r="M18" s="367" t="s">
        <v>421</v>
      </c>
      <c r="N18" s="367" t="s">
        <v>410</v>
      </c>
      <c r="O18" s="478" t="s">
        <v>545</v>
      </c>
      <c r="P18" s="367" t="s">
        <v>36</v>
      </c>
      <c r="Q18" s="367" t="s">
        <v>421</v>
      </c>
      <c r="R18" s="367" t="s">
        <v>410</v>
      </c>
      <c r="S18" s="367" t="s">
        <v>545</v>
      </c>
      <c r="T18" s="603" t="s">
        <v>808</v>
      </c>
      <c r="U18" s="850" t="s">
        <v>36</v>
      </c>
      <c r="V18" s="367" t="s">
        <v>421</v>
      </c>
      <c r="W18" s="367" t="s">
        <v>410</v>
      </c>
      <c r="X18" s="481" t="s">
        <v>545</v>
      </c>
    </row>
    <row r="19" spans="1:24" x14ac:dyDescent="0.25">
      <c r="A19" s="1576" t="s">
        <v>764</v>
      </c>
      <c r="B19" s="383">
        <v>2.1</v>
      </c>
      <c r="C19" s="587" t="s">
        <v>712</v>
      </c>
      <c r="D19" s="588">
        <f t="shared" ref="D19:D27" si="0">SUM(E19:G19)</f>
        <v>37607</v>
      </c>
      <c r="E19" s="600">
        <v>35823</v>
      </c>
      <c r="F19" s="600">
        <v>1784</v>
      </c>
      <c r="G19" s="467"/>
      <c r="H19" s="588">
        <f>SUM(I19:J19)</f>
        <v>40934</v>
      </c>
      <c r="I19" s="600">
        <v>38358</v>
      </c>
      <c r="J19" s="600">
        <v>2576</v>
      </c>
      <c r="K19" s="810"/>
      <c r="L19" s="588">
        <f>SUM(M19:N19)</f>
        <v>41271</v>
      </c>
      <c r="M19" s="600">
        <v>36371</v>
      </c>
      <c r="N19" s="600">
        <v>4900</v>
      </c>
      <c r="O19" s="810"/>
      <c r="P19" s="588">
        <f>SUM(Q19:R19)</f>
        <v>42916</v>
      </c>
      <c r="Q19" s="600">
        <v>36822</v>
      </c>
      <c r="R19" s="600">
        <v>6094</v>
      </c>
      <c r="S19" s="683"/>
      <c r="T19" s="612">
        <v>3279</v>
      </c>
      <c r="U19" s="290">
        <f>SUM(V19:X19)+T19</f>
        <v>166007</v>
      </c>
      <c r="V19" s="271">
        <f t="shared" ref="V19:W27" si="1">E19+I19+M19+Q19</f>
        <v>147374</v>
      </c>
      <c r="W19" s="271">
        <f t="shared" si="1"/>
        <v>15354</v>
      </c>
      <c r="X19" s="1402"/>
    </row>
    <row r="20" spans="1:24" x14ac:dyDescent="0.25">
      <c r="A20" s="1577"/>
      <c r="B20" s="383">
        <v>2.2000000000000002</v>
      </c>
      <c r="C20" s="587" t="s">
        <v>713</v>
      </c>
      <c r="D20" s="588">
        <f t="shared" si="0"/>
        <v>149</v>
      </c>
      <c r="E20" s="601">
        <v>121</v>
      </c>
      <c r="F20" s="601">
        <v>28</v>
      </c>
      <c r="G20" s="467"/>
      <c r="H20" s="588">
        <f>SUM(I20:J20)</f>
        <v>204</v>
      </c>
      <c r="I20" s="601">
        <v>127</v>
      </c>
      <c r="J20" s="601">
        <v>77</v>
      </c>
      <c r="K20" s="811"/>
      <c r="L20" s="588">
        <f>SUM(M20:N20)</f>
        <v>329</v>
      </c>
      <c r="M20" s="601">
        <v>150</v>
      </c>
      <c r="N20" s="601">
        <v>179</v>
      </c>
      <c r="O20" s="811"/>
      <c r="P20" s="588">
        <f>SUM(Q20:R20)</f>
        <v>241</v>
      </c>
      <c r="Q20" s="601">
        <v>141</v>
      </c>
      <c r="R20" s="601">
        <v>100</v>
      </c>
      <c r="S20" s="684"/>
      <c r="T20" s="612">
        <v>44</v>
      </c>
      <c r="U20" s="290">
        <f t="shared" ref="U20:U27" si="2">SUM(V20:X20)+T20</f>
        <v>967</v>
      </c>
      <c r="V20" s="271">
        <f t="shared" si="1"/>
        <v>539</v>
      </c>
      <c r="W20" s="271">
        <f t="shared" si="1"/>
        <v>384</v>
      </c>
      <c r="X20" s="1267"/>
    </row>
    <row r="21" spans="1:24" x14ac:dyDescent="0.25">
      <c r="A21" s="1577"/>
      <c r="B21" s="383">
        <v>2.2999999999999998</v>
      </c>
      <c r="C21" s="587" t="s">
        <v>714</v>
      </c>
      <c r="D21" s="588">
        <f t="shared" si="0"/>
        <v>7232489.7599999998</v>
      </c>
      <c r="E21" s="601">
        <v>6893200.2299999995</v>
      </c>
      <c r="F21" s="601">
        <v>339289.52999999997</v>
      </c>
      <c r="G21" s="467"/>
      <c r="H21" s="588">
        <f t="shared" ref="H21:H27" si="3">SUM(I21:J21)</f>
        <v>7857400.1299999999</v>
      </c>
      <c r="I21" s="601">
        <v>7346450.3200000003</v>
      </c>
      <c r="J21" s="601">
        <v>510949.81</v>
      </c>
      <c r="K21" s="811"/>
      <c r="L21" s="588">
        <f t="shared" ref="L21:L27" si="4">SUM(M21:N21)</f>
        <v>8013414.169999999</v>
      </c>
      <c r="M21" s="601">
        <v>7027600.879999999</v>
      </c>
      <c r="N21" s="601">
        <v>985813.29</v>
      </c>
      <c r="O21" s="811"/>
      <c r="P21" s="588">
        <f t="shared" ref="P21:P27" si="5">SUM(Q21:R21)</f>
        <v>9463677.4199999999</v>
      </c>
      <c r="Q21" s="601">
        <v>8082216.8499999996</v>
      </c>
      <c r="R21" s="601">
        <v>1381460.57</v>
      </c>
      <c r="S21" s="684"/>
      <c r="T21" s="612">
        <v>401047.7</v>
      </c>
      <c r="U21" s="290">
        <f t="shared" si="2"/>
        <v>32968029.18</v>
      </c>
      <c r="V21" s="271">
        <f t="shared" si="1"/>
        <v>29349468.280000001</v>
      </c>
      <c r="W21" s="271">
        <f t="shared" si="1"/>
        <v>3217513.2</v>
      </c>
      <c r="X21" s="1267"/>
    </row>
    <row r="22" spans="1:24" x14ac:dyDescent="0.25">
      <c r="A22" s="1577"/>
      <c r="B22" s="383">
        <v>2.4</v>
      </c>
      <c r="C22" s="587" t="s">
        <v>715</v>
      </c>
      <c r="D22" s="588">
        <f t="shared" si="0"/>
        <v>7622.579999999999</v>
      </c>
      <c r="E22" s="601">
        <v>7622.579999999999</v>
      </c>
      <c r="F22" s="601">
        <v>0</v>
      </c>
      <c r="G22" s="467"/>
      <c r="H22" s="588">
        <f t="shared" si="3"/>
        <v>10438.540000000001</v>
      </c>
      <c r="I22" s="601">
        <v>2798.2</v>
      </c>
      <c r="J22" s="601">
        <v>7640.34</v>
      </c>
      <c r="K22" s="811"/>
      <c r="L22" s="588">
        <f t="shared" si="4"/>
        <v>7803.9100000000008</v>
      </c>
      <c r="M22" s="601">
        <v>4782.9600000000009</v>
      </c>
      <c r="N22" s="601">
        <v>3020.95</v>
      </c>
      <c r="O22" s="811"/>
      <c r="P22" s="588">
        <f t="shared" si="5"/>
        <v>23429.120000000003</v>
      </c>
      <c r="Q22" s="601">
        <v>11453.62</v>
      </c>
      <c r="R22" s="601">
        <v>11975.5</v>
      </c>
      <c r="S22" s="684"/>
      <c r="T22" s="612">
        <v>-14648.53</v>
      </c>
      <c r="U22" s="290">
        <f t="shared" si="2"/>
        <v>34645.620000000003</v>
      </c>
      <c r="V22" s="271">
        <f t="shared" si="1"/>
        <v>26657.360000000001</v>
      </c>
      <c r="W22" s="271">
        <f t="shared" si="1"/>
        <v>22636.79</v>
      </c>
      <c r="X22" s="1267"/>
    </row>
    <row r="23" spans="1:24" x14ac:dyDescent="0.25">
      <c r="A23" s="1577"/>
      <c r="B23" s="383">
        <v>2.5</v>
      </c>
      <c r="C23" s="587" t="s">
        <v>757</v>
      </c>
      <c r="D23" s="588">
        <f t="shared" si="0"/>
        <v>2205</v>
      </c>
      <c r="E23" s="601">
        <v>2056</v>
      </c>
      <c r="F23" s="601">
        <v>149</v>
      </c>
      <c r="G23" s="467"/>
      <c r="H23" s="588">
        <f t="shared" si="3"/>
        <v>2351</v>
      </c>
      <c r="I23" s="601">
        <v>2228</v>
      </c>
      <c r="J23" s="601">
        <v>123</v>
      </c>
      <c r="K23" s="811"/>
      <c r="L23" s="588">
        <f t="shared" si="4"/>
        <v>2606</v>
      </c>
      <c r="M23" s="601">
        <v>2125</v>
      </c>
      <c r="N23" s="601">
        <v>481</v>
      </c>
      <c r="O23" s="811"/>
      <c r="P23" s="588">
        <f t="shared" si="5"/>
        <v>2798</v>
      </c>
      <c r="Q23" s="601">
        <v>2253</v>
      </c>
      <c r="R23" s="601">
        <v>545</v>
      </c>
      <c r="S23" s="684"/>
      <c r="T23" s="612">
        <v>589</v>
      </c>
      <c r="U23" s="290">
        <f t="shared" si="2"/>
        <v>10549</v>
      </c>
      <c r="V23" s="271">
        <f t="shared" si="1"/>
        <v>8662</v>
      </c>
      <c r="W23" s="271">
        <f t="shared" si="1"/>
        <v>1298</v>
      </c>
      <c r="X23" s="1267"/>
    </row>
    <row r="24" spans="1:24" x14ac:dyDescent="0.25">
      <c r="A24" s="1577"/>
      <c r="B24" s="383">
        <v>2.6</v>
      </c>
      <c r="C24" s="587" t="s">
        <v>186</v>
      </c>
      <c r="D24" s="588">
        <f t="shared" si="0"/>
        <v>404426.66000000003</v>
      </c>
      <c r="E24" s="601">
        <v>358247.53</v>
      </c>
      <c r="F24" s="601">
        <v>46179.130000000005</v>
      </c>
      <c r="G24" s="467"/>
      <c r="H24" s="588">
        <f t="shared" si="3"/>
        <v>437169.71999999991</v>
      </c>
      <c r="I24" s="601">
        <v>400216.29999999993</v>
      </c>
      <c r="J24" s="601">
        <v>36953.42</v>
      </c>
      <c r="K24" s="811"/>
      <c r="L24" s="588">
        <f t="shared" si="4"/>
        <v>457126.65000000101</v>
      </c>
      <c r="M24" s="601">
        <v>350498.09000000102</v>
      </c>
      <c r="N24" s="601">
        <v>106628.56</v>
      </c>
      <c r="O24" s="811"/>
      <c r="P24" s="588">
        <f t="shared" si="5"/>
        <v>529095.22</v>
      </c>
      <c r="Q24" s="601">
        <v>396374.99000000005</v>
      </c>
      <c r="R24" s="601">
        <v>132720.22999999989</v>
      </c>
      <c r="S24" s="684"/>
      <c r="T24" s="612">
        <v>-32029.559999999983</v>
      </c>
      <c r="U24" s="290">
        <f t="shared" si="2"/>
        <v>1795788.6900000006</v>
      </c>
      <c r="V24" s="271">
        <f t="shared" si="1"/>
        <v>1505336.9100000008</v>
      </c>
      <c r="W24" s="271">
        <f t="shared" si="1"/>
        <v>322481.33999999985</v>
      </c>
      <c r="X24" s="1267"/>
    </row>
    <row r="25" spans="1:24" x14ac:dyDescent="0.25">
      <c r="A25" s="1577"/>
      <c r="B25" s="383">
        <v>2.7</v>
      </c>
      <c r="C25" s="587" t="s">
        <v>758</v>
      </c>
      <c r="D25" s="588">
        <f t="shared" si="0"/>
        <v>47639.897897745541</v>
      </c>
      <c r="E25" s="601">
        <v>45249.51078635337</v>
      </c>
      <c r="F25" s="601">
        <v>2390.3871113921687</v>
      </c>
      <c r="G25" s="467"/>
      <c r="H25" s="588">
        <f t="shared" si="3"/>
        <v>73316.375858832602</v>
      </c>
      <c r="I25" s="601">
        <v>68384.720007140131</v>
      </c>
      <c r="J25" s="601">
        <v>4931.6558516924742</v>
      </c>
      <c r="K25" s="811"/>
      <c r="L25" s="588">
        <f t="shared" si="4"/>
        <v>128069.34033308747</v>
      </c>
      <c r="M25" s="601">
        <v>112343.81014300601</v>
      </c>
      <c r="N25" s="601">
        <v>15725.530190081461</v>
      </c>
      <c r="O25" s="811"/>
      <c r="P25" s="588">
        <f t="shared" si="5"/>
        <v>585456.43055537809</v>
      </c>
      <c r="Q25" s="601">
        <v>497120.64357331215</v>
      </c>
      <c r="R25" s="601">
        <v>88335.78698206594</v>
      </c>
      <c r="S25" s="684"/>
      <c r="T25" s="612">
        <v>-932891.16797459591</v>
      </c>
      <c r="U25" s="290">
        <f t="shared" si="2"/>
        <v>-98409.123329552123</v>
      </c>
      <c r="V25" s="271">
        <f t="shared" si="1"/>
        <v>723098.68450981169</v>
      </c>
      <c r="W25" s="271">
        <f t="shared" si="1"/>
        <v>111383.36013523204</v>
      </c>
      <c r="X25" s="1267"/>
    </row>
    <row r="26" spans="1:24" x14ac:dyDescent="0.25">
      <c r="A26" s="1577"/>
      <c r="B26" s="383">
        <v>2.8</v>
      </c>
      <c r="C26" s="587" t="s">
        <v>759</v>
      </c>
      <c r="D26" s="588">
        <f t="shared" si="0"/>
        <v>0</v>
      </c>
      <c r="E26" s="601">
        <v>0</v>
      </c>
      <c r="F26" s="601">
        <v>0</v>
      </c>
      <c r="G26" s="467"/>
      <c r="H26" s="588">
        <f t="shared" si="3"/>
        <v>0</v>
      </c>
      <c r="I26" s="601">
        <v>0</v>
      </c>
      <c r="J26" s="601">
        <v>0</v>
      </c>
      <c r="K26" s="811"/>
      <c r="L26" s="588">
        <f t="shared" si="4"/>
        <v>0</v>
      </c>
      <c r="M26" s="601">
        <v>0</v>
      </c>
      <c r="N26" s="601">
        <v>0</v>
      </c>
      <c r="O26" s="811"/>
      <c r="P26" s="588">
        <f t="shared" si="5"/>
        <v>0</v>
      </c>
      <c r="Q26" s="601">
        <v>0</v>
      </c>
      <c r="R26" s="601">
        <v>0</v>
      </c>
      <c r="S26" s="684"/>
      <c r="T26" s="612">
        <v>0</v>
      </c>
      <c r="U26" s="290">
        <f t="shared" si="2"/>
        <v>0</v>
      </c>
      <c r="V26" s="271">
        <f t="shared" si="1"/>
        <v>0</v>
      </c>
      <c r="W26" s="271">
        <f t="shared" si="1"/>
        <v>0</v>
      </c>
      <c r="X26" s="1267"/>
    </row>
    <row r="27" spans="1:24" x14ac:dyDescent="0.25">
      <c r="A27" s="1577"/>
      <c r="B27" s="383">
        <v>2.9</v>
      </c>
      <c r="C27" s="587" t="s">
        <v>926</v>
      </c>
      <c r="D27" s="588">
        <f t="shared" si="0"/>
        <v>0</v>
      </c>
      <c r="E27" s="601">
        <v>0</v>
      </c>
      <c r="F27" s="601">
        <v>0</v>
      </c>
      <c r="G27" s="467"/>
      <c r="H27" s="588">
        <f t="shared" si="3"/>
        <v>0</v>
      </c>
      <c r="I27" s="601">
        <v>0</v>
      </c>
      <c r="J27" s="601">
        <v>0</v>
      </c>
      <c r="K27" s="811"/>
      <c r="L27" s="588">
        <f t="shared" si="4"/>
        <v>0</v>
      </c>
      <c r="M27" s="601">
        <v>0</v>
      </c>
      <c r="N27" s="601">
        <v>0</v>
      </c>
      <c r="O27" s="811"/>
      <c r="P27" s="588">
        <f t="shared" si="5"/>
        <v>0</v>
      </c>
      <c r="Q27" s="601">
        <v>0</v>
      </c>
      <c r="R27" s="601">
        <v>0</v>
      </c>
      <c r="S27" s="684"/>
      <c r="T27" s="612">
        <v>0</v>
      </c>
      <c r="U27" s="290">
        <f t="shared" si="2"/>
        <v>0</v>
      </c>
      <c r="V27" s="271">
        <f t="shared" si="1"/>
        <v>0</v>
      </c>
      <c r="W27" s="271">
        <f t="shared" si="1"/>
        <v>0</v>
      </c>
      <c r="X27" s="1267"/>
    </row>
    <row r="28" spans="1:24" x14ac:dyDescent="0.25">
      <c r="A28" s="1578"/>
      <c r="B28" s="594">
        <v>2.1</v>
      </c>
      <c r="C28" s="146" t="s">
        <v>761</v>
      </c>
      <c r="D28" s="589">
        <f t="shared" ref="D28:W28" si="6">SUM(D21:D22,D24:D27)</f>
        <v>7692178.8978977455</v>
      </c>
      <c r="E28" s="590">
        <f t="shared" si="6"/>
        <v>7304319.8507863535</v>
      </c>
      <c r="F28" s="590">
        <f t="shared" si="6"/>
        <v>387859.04711139214</v>
      </c>
      <c r="G28" s="1107"/>
      <c r="H28" s="589">
        <f>SUM(H21:H22,H24:H27)</f>
        <v>8378324.7658588318</v>
      </c>
      <c r="I28" s="590">
        <f t="shared" si="6"/>
        <v>7817849.5400071405</v>
      </c>
      <c r="J28" s="590">
        <f>SUM(J21:J22,J24:J27)</f>
        <v>560475.22585169249</v>
      </c>
      <c r="K28" s="1108"/>
      <c r="L28" s="589">
        <f>SUM(L21:L22,L24:L27)</f>
        <v>8606414.0703330878</v>
      </c>
      <c r="M28" s="590">
        <f>SUM(M21:M22,M24:M27)</f>
        <v>7495225.7401430057</v>
      </c>
      <c r="N28" s="590">
        <f>SUM(N21:N22,N24:N27)</f>
        <v>1111188.3301900816</v>
      </c>
      <c r="O28" s="1108"/>
      <c r="P28" s="589">
        <f>SUM(P21:P22,P24:P27)</f>
        <v>10601658.190555379</v>
      </c>
      <c r="Q28" s="590">
        <f>SUM(Q21:Q22,Q24:Q27)</f>
        <v>8987166.1035733111</v>
      </c>
      <c r="R28" s="590">
        <f>SUM(R21:R22,R24:R27)</f>
        <v>1614492.086982066</v>
      </c>
      <c r="S28" s="1103"/>
      <c r="T28" s="613">
        <f t="shared" si="6"/>
        <v>-578521.55797459593</v>
      </c>
      <c r="U28" s="599">
        <f t="shared" si="6"/>
        <v>34700054.366670452</v>
      </c>
      <c r="V28" s="590">
        <f t="shared" si="6"/>
        <v>31604561.234509811</v>
      </c>
      <c r="W28" s="590">
        <f t="shared" si="6"/>
        <v>3674014.6901352322</v>
      </c>
      <c r="X28" s="1403"/>
    </row>
    <row r="29" spans="1:24" x14ac:dyDescent="0.25">
      <c r="A29" s="1580" t="s">
        <v>717</v>
      </c>
      <c r="B29" s="580">
        <v>2.11</v>
      </c>
      <c r="C29" s="144" t="s">
        <v>228</v>
      </c>
      <c r="D29" s="577">
        <f t="shared" ref="D29:D39" si="7">SUM(E29:G29)</f>
        <v>1623113.67</v>
      </c>
      <c r="E29" s="253">
        <v>180391.65999999997</v>
      </c>
      <c r="F29" s="253">
        <v>1442722.01</v>
      </c>
      <c r="G29" s="467"/>
      <c r="H29" s="588">
        <f>SUM(I29:J29)</f>
        <v>1699242.66</v>
      </c>
      <c r="I29" s="253">
        <v>288979.82</v>
      </c>
      <c r="J29" s="253">
        <v>1410262.8399999999</v>
      </c>
      <c r="K29" s="375"/>
      <c r="L29" s="588">
        <f>SUM(M29:N29)</f>
        <v>1749895.6300000001</v>
      </c>
      <c r="M29" s="253">
        <v>370212.34</v>
      </c>
      <c r="N29" s="253">
        <v>1379683.29</v>
      </c>
      <c r="O29" s="375"/>
      <c r="P29" s="588">
        <f>SUM(Q29:R29)</f>
        <v>1767995.8199999998</v>
      </c>
      <c r="Q29" s="253">
        <v>443589.16</v>
      </c>
      <c r="R29" s="253">
        <v>1324406.6599999999</v>
      </c>
      <c r="S29" s="303"/>
      <c r="T29" s="607">
        <v>6158.73</v>
      </c>
      <c r="U29" s="290">
        <f>SUM(V29:X29)+T29</f>
        <v>6846406.5099999998</v>
      </c>
      <c r="V29" s="271">
        <f t="shared" ref="V29:W38" si="8">E29+I29+M29+Q29</f>
        <v>1283172.98</v>
      </c>
      <c r="W29" s="271">
        <f t="shared" si="8"/>
        <v>5557074.7999999998</v>
      </c>
      <c r="X29" s="304"/>
    </row>
    <row r="30" spans="1:24" x14ac:dyDescent="0.25">
      <c r="A30" s="1580"/>
      <c r="B30" s="388">
        <v>2.12</v>
      </c>
      <c r="C30" s="144" t="s">
        <v>552</v>
      </c>
      <c r="D30" s="577">
        <f t="shared" si="7"/>
        <v>892488.07999999903</v>
      </c>
      <c r="E30" s="253">
        <v>45537.04</v>
      </c>
      <c r="F30" s="253">
        <v>846951.03999999899</v>
      </c>
      <c r="G30" s="467"/>
      <c r="H30" s="588">
        <f>SUM(I30:J30)</f>
        <v>1014688.620000002</v>
      </c>
      <c r="I30" s="253">
        <v>65837.740000000005</v>
      </c>
      <c r="J30" s="253">
        <v>948850.88000000198</v>
      </c>
      <c r="K30" s="375"/>
      <c r="L30" s="588">
        <f>SUM(M30:N30)</f>
        <v>985745.71000000089</v>
      </c>
      <c r="M30" s="253">
        <v>64119.840000000004</v>
      </c>
      <c r="N30" s="253">
        <v>921625.87000000093</v>
      </c>
      <c r="O30" s="375"/>
      <c r="P30" s="588">
        <f>SUM(Q30:R30)</f>
        <v>1247082.01</v>
      </c>
      <c r="Q30" s="253">
        <v>135717.67999999991</v>
      </c>
      <c r="R30" s="253">
        <v>1111364.33</v>
      </c>
      <c r="S30" s="303"/>
      <c r="T30" s="607">
        <v>196480.6</v>
      </c>
      <c r="U30" s="290">
        <f t="shared" ref="U30:U39" si="9">SUM(V30:X30)+T30</f>
        <v>4336485.0200000014</v>
      </c>
      <c r="V30" s="271">
        <f t="shared" si="8"/>
        <v>311212.29999999993</v>
      </c>
      <c r="W30" s="271">
        <f t="shared" si="8"/>
        <v>3828792.120000002</v>
      </c>
      <c r="X30" s="304"/>
    </row>
    <row r="31" spans="1:24" x14ac:dyDescent="0.25">
      <c r="A31" s="1580"/>
      <c r="B31" s="388">
        <v>2.13</v>
      </c>
      <c r="C31" s="144" t="s">
        <v>229</v>
      </c>
      <c r="D31" s="577">
        <f t="shared" si="7"/>
        <v>98668.049999999988</v>
      </c>
      <c r="E31" s="253">
        <v>36517.699999999997</v>
      </c>
      <c r="F31" s="253">
        <v>62150.349999999991</v>
      </c>
      <c r="G31" s="467"/>
      <c r="H31" s="588">
        <f t="shared" ref="H31:H39" si="10">SUM(I31:J31)</f>
        <v>81256.23000000001</v>
      </c>
      <c r="I31" s="253">
        <v>14570.769999999999</v>
      </c>
      <c r="J31" s="253">
        <v>66685.460000000006</v>
      </c>
      <c r="K31" s="375"/>
      <c r="L31" s="588">
        <f t="shared" ref="L31:L39" si="11">SUM(M31:N31)</f>
        <v>89051.079999999987</v>
      </c>
      <c r="M31" s="253">
        <v>27877.11</v>
      </c>
      <c r="N31" s="253">
        <v>61173.969999999994</v>
      </c>
      <c r="O31" s="375"/>
      <c r="P31" s="588">
        <f t="shared" ref="P31:P39" si="12">SUM(Q31:R31)</f>
        <v>108213.66999999998</v>
      </c>
      <c r="Q31" s="253">
        <v>31701.43</v>
      </c>
      <c r="R31" s="253">
        <v>76512.239999999991</v>
      </c>
      <c r="S31" s="303"/>
      <c r="T31" s="607">
        <v>13225.279999999999</v>
      </c>
      <c r="U31" s="290">
        <f t="shared" si="9"/>
        <v>390414.31000000006</v>
      </c>
      <c r="V31" s="271">
        <f t="shared" si="8"/>
        <v>110667.00999999998</v>
      </c>
      <c r="W31" s="271">
        <f t="shared" si="8"/>
        <v>266522.02</v>
      </c>
      <c r="X31" s="304"/>
    </row>
    <row r="32" spans="1:24" x14ac:dyDescent="0.25">
      <c r="A32" s="1580"/>
      <c r="B32" s="388">
        <v>2.14</v>
      </c>
      <c r="C32" s="144" t="s">
        <v>554</v>
      </c>
      <c r="D32" s="577">
        <f t="shared" si="7"/>
        <v>67698.229999999894</v>
      </c>
      <c r="E32" s="253">
        <v>47738.669999999904</v>
      </c>
      <c r="F32" s="253">
        <v>19959.559999999998</v>
      </c>
      <c r="G32" s="467"/>
      <c r="H32" s="588">
        <f t="shared" si="10"/>
        <v>81390.259999999806</v>
      </c>
      <c r="I32" s="253">
        <v>62954.139999999803</v>
      </c>
      <c r="J32" s="253">
        <v>18436.12</v>
      </c>
      <c r="K32" s="375"/>
      <c r="L32" s="588">
        <f t="shared" si="11"/>
        <v>105799.10999999981</v>
      </c>
      <c r="M32" s="253">
        <v>71375.339999999807</v>
      </c>
      <c r="N32" s="253">
        <v>34423.769999999997</v>
      </c>
      <c r="O32" s="375"/>
      <c r="P32" s="588">
        <f t="shared" si="12"/>
        <v>64628.089999999895</v>
      </c>
      <c r="Q32" s="253">
        <v>39769.949999999895</v>
      </c>
      <c r="R32" s="253">
        <v>24858.14</v>
      </c>
      <c r="S32" s="303"/>
      <c r="T32" s="607">
        <v>-40058.520000000004</v>
      </c>
      <c r="U32" s="290">
        <f t="shared" si="9"/>
        <v>279457.16999999934</v>
      </c>
      <c r="V32" s="271">
        <f t="shared" si="8"/>
        <v>221838.09999999939</v>
      </c>
      <c r="W32" s="271">
        <f t="shared" si="8"/>
        <v>97677.589999999982</v>
      </c>
      <c r="X32" s="304"/>
    </row>
    <row r="33" spans="1:24" x14ac:dyDescent="0.25">
      <c r="A33" s="1580"/>
      <c r="B33" s="388">
        <v>2.15</v>
      </c>
      <c r="C33" s="144" t="s">
        <v>553</v>
      </c>
      <c r="D33" s="577">
        <f t="shared" si="7"/>
        <v>24767.690000000002</v>
      </c>
      <c r="E33" s="253">
        <v>4381.2500000000009</v>
      </c>
      <c r="F33" s="253">
        <v>20386.440000000002</v>
      </c>
      <c r="G33" s="467"/>
      <c r="H33" s="588">
        <f t="shared" si="10"/>
        <v>29807.989999999998</v>
      </c>
      <c r="I33" s="253">
        <v>4804.7700000000004</v>
      </c>
      <c r="J33" s="253">
        <v>25003.219999999998</v>
      </c>
      <c r="K33" s="375"/>
      <c r="L33" s="588">
        <f t="shared" si="11"/>
        <v>31074.400000000001</v>
      </c>
      <c r="M33" s="253">
        <v>8317.43</v>
      </c>
      <c r="N33" s="253">
        <v>22756.97</v>
      </c>
      <c r="O33" s="375"/>
      <c r="P33" s="588">
        <f t="shared" si="12"/>
        <v>33064.85</v>
      </c>
      <c r="Q33" s="253">
        <v>15816.789999999999</v>
      </c>
      <c r="R33" s="253">
        <v>17248.059999999998</v>
      </c>
      <c r="S33" s="303"/>
      <c r="T33" s="607">
        <v>-6951.8199999999988</v>
      </c>
      <c r="U33" s="290">
        <f t="shared" si="9"/>
        <v>111763.11</v>
      </c>
      <c r="V33" s="271">
        <f t="shared" si="8"/>
        <v>33320.239999999998</v>
      </c>
      <c r="W33" s="271">
        <f t="shared" si="8"/>
        <v>85394.69</v>
      </c>
      <c r="X33" s="304"/>
    </row>
    <row r="34" spans="1:24" x14ac:dyDescent="0.25">
      <c r="A34" s="1580"/>
      <c r="B34" s="388">
        <v>2.16</v>
      </c>
      <c r="C34" s="144" t="s">
        <v>762</v>
      </c>
      <c r="D34" s="577">
        <f t="shared" si="7"/>
        <v>234958.22308610124</v>
      </c>
      <c r="E34" s="253">
        <v>73940.324761502095</v>
      </c>
      <c r="F34" s="253">
        <v>161017.89832459914</v>
      </c>
      <c r="G34" s="467"/>
      <c r="H34" s="588">
        <f t="shared" si="10"/>
        <v>239209.30223621987</v>
      </c>
      <c r="I34" s="253">
        <v>78274.380086802514</v>
      </c>
      <c r="J34" s="253">
        <v>160934.92214941734</v>
      </c>
      <c r="K34" s="375"/>
      <c r="L34" s="588">
        <f t="shared" si="11"/>
        <v>240012.1254544812</v>
      </c>
      <c r="M34" s="253">
        <v>79642.154419266531</v>
      </c>
      <c r="N34" s="253">
        <v>160369.97103521466</v>
      </c>
      <c r="O34" s="375"/>
      <c r="P34" s="588">
        <f t="shared" si="12"/>
        <v>243225.84851246374</v>
      </c>
      <c r="Q34" s="253">
        <v>81074.047437872519</v>
      </c>
      <c r="R34" s="253">
        <v>162151.80107459123</v>
      </c>
      <c r="S34" s="303"/>
      <c r="T34" s="607">
        <v>0</v>
      </c>
      <c r="U34" s="290">
        <f t="shared" si="9"/>
        <v>957405.49928926607</v>
      </c>
      <c r="V34" s="271">
        <f t="shared" si="8"/>
        <v>312930.90670544369</v>
      </c>
      <c r="W34" s="271">
        <f t="shared" si="8"/>
        <v>644474.59258382232</v>
      </c>
      <c r="X34" s="304"/>
    </row>
    <row r="35" spans="1:24" x14ac:dyDescent="0.25">
      <c r="A35" s="1580"/>
      <c r="B35" s="388">
        <v>2.17</v>
      </c>
      <c r="C35" s="144" t="s">
        <v>763</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580"/>
      <c r="B36" s="388">
        <v>2.1800000000000002</v>
      </c>
      <c r="C36" s="144" t="s">
        <v>649</v>
      </c>
      <c r="D36" s="577">
        <f t="shared" si="7"/>
        <v>226574.68000000023</v>
      </c>
      <c r="E36" s="253">
        <v>113996.39000000022</v>
      </c>
      <c r="F36" s="253">
        <v>112578.29000000001</v>
      </c>
      <c r="G36" s="467"/>
      <c r="H36" s="588">
        <f t="shared" si="10"/>
        <v>193039.79999999987</v>
      </c>
      <c r="I36" s="253">
        <v>95711.389999999898</v>
      </c>
      <c r="J36" s="253">
        <v>97328.409999999989</v>
      </c>
      <c r="K36" s="375"/>
      <c r="L36" s="588">
        <f t="shared" si="11"/>
        <v>221295.390000001</v>
      </c>
      <c r="M36" s="253">
        <v>123211.980000001</v>
      </c>
      <c r="N36" s="253">
        <v>98083.409999999989</v>
      </c>
      <c r="O36" s="375"/>
      <c r="P36" s="588">
        <f t="shared" si="12"/>
        <v>267499.95</v>
      </c>
      <c r="Q36" s="253">
        <v>134116.79</v>
      </c>
      <c r="R36" s="253">
        <v>133383.16</v>
      </c>
      <c r="S36" s="303"/>
      <c r="T36" s="607">
        <v>-381054.6</v>
      </c>
      <c r="U36" s="290">
        <f t="shared" si="9"/>
        <v>527355.22000000114</v>
      </c>
      <c r="V36" s="271">
        <f t="shared" si="8"/>
        <v>467036.55000000109</v>
      </c>
      <c r="W36" s="271">
        <f t="shared" si="8"/>
        <v>441373.27</v>
      </c>
      <c r="X36" s="304"/>
    </row>
    <row r="37" spans="1:24" s="401" customFormat="1" x14ac:dyDescent="0.25">
      <c r="A37" s="1580"/>
      <c r="B37" s="388">
        <v>2.19</v>
      </c>
      <c r="C37" s="387" t="s">
        <v>725</v>
      </c>
      <c r="D37" s="577">
        <f t="shared" si="7"/>
        <v>7.7715611723760895E-15</v>
      </c>
      <c r="E37" s="249">
        <v>0</v>
      </c>
      <c r="F37" s="249">
        <v>7.7715611723760895E-15</v>
      </c>
      <c r="G37" s="467"/>
      <c r="H37" s="588">
        <f t="shared" si="10"/>
        <v>5.6898930012039302E-16</v>
      </c>
      <c r="I37" s="249">
        <v>0</v>
      </c>
      <c r="J37" s="249">
        <v>5.6898930012039302E-16</v>
      </c>
      <c r="K37" s="465"/>
      <c r="L37" s="588">
        <f t="shared" si="11"/>
        <v>4.4408920985006202E-16</v>
      </c>
      <c r="M37" s="249">
        <v>0</v>
      </c>
      <c r="N37" s="249">
        <v>4.4408920985006202E-16</v>
      </c>
      <c r="O37" s="465"/>
      <c r="P37" s="588">
        <f t="shared" si="12"/>
        <v>45.53</v>
      </c>
      <c r="Q37" s="249">
        <v>0</v>
      </c>
      <c r="R37" s="249">
        <v>45.53</v>
      </c>
      <c r="S37" s="464"/>
      <c r="T37" s="605">
        <v>0</v>
      </c>
      <c r="U37" s="290">
        <f t="shared" si="9"/>
        <v>45.530000000000008</v>
      </c>
      <c r="V37" s="271">
        <f t="shared" si="8"/>
        <v>0</v>
      </c>
      <c r="W37" s="271">
        <f t="shared" si="8"/>
        <v>45.530000000000008</v>
      </c>
      <c r="X37" s="470"/>
    </row>
    <row r="38" spans="1:24" ht="24.75" x14ac:dyDescent="0.25">
      <c r="A38" s="1580"/>
      <c r="B38" s="971" t="s">
        <v>691</v>
      </c>
      <c r="C38" s="145" t="s">
        <v>718</v>
      </c>
      <c r="D38" s="577">
        <f t="shared" si="7"/>
        <v>17507.911715104889</v>
      </c>
      <c r="E38" s="253">
        <v>2493.8691972738634</v>
      </c>
      <c r="F38" s="253">
        <v>15014.042517831025</v>
      </c>
      <c r="G38" s="467"/>
      <c r="H38" s="588">
        <f t="shared" si="10"/>
        <v>25645.828120833619</v>
      </c>
      <c r="I38" s="253">
        <v>4410.1782151094058</v>
      </c>
      <c r="J38" s="253">
        <v>21235.649905724214</v>
      </c>
      <c r="K38" s="375"/>
      <c r="L38" s="588">
        <f t="shared" si="11"/>
        <v>46442.094200013671</v>
      </c>
      <c r="M38" s="253">
        <v>9613.460329893056</v>
      </c>
      <c r="N38" s="253">
        <v>36828.633870120611</v>
      </c>
      <c r="O38" s="375"/>
      <c r="P38" s="588">
        <f t="shared" si="12"/>
        <v>204585.75954375224</v>
      </c>
      <c r="Q38" s="253">
        <v>47026.469956576577</v>
      </c>
      <c r="R38" s="253">
        <v>157559.28958717568</v>
      </c>
      <c r="S38" s="303"/>
      <c r="T38" s="607">
        <v>-732595.21317610214</v>
      </c>
      <c r="U38" s="290">
        <f t="shared" si="9"/>
        <v>-438413.61959639774</v>
      </c>
      <c r="V38" s="271">
        <f t="shared" si="8"/>
        <v>63543.977698852905</v>
      </c>
      <c r="W38" s="271">
        <f t="shared" si="8"/>
        <v>230637.61588085152</v>
      </c>
      <c r="X38" s="304"/>
    </row>
    <row r="39" spans="1:24" x14ac:dyDescent="0.25">
      <c r="A39" s="1580"/>
      <c r="B39" s="388">
        <v>2.21</v>
      </c>
      <c r="C39" s="145" t="s">
        <v>927</v>
      </c>
      <c r="D39" s="577">
        <f t="shared" si="7"/>
        <v>-3622.782951560383</v>
      </c>
      <c r="E39" s="253">
        <v>-2505.4207533128501</v>
      </c>
      <c r="F39" s="253">
        <v>-1117.3621982475329</v>
      </c>
      <c r="G39" s="467"/>
      <c r="H39" s="588">
        <f t="shared" si="10"/>
        <v>-6994.83271389535</v>
      </c>
      <c r="I39" s="253">
        <v>-4890.6207355037295</v>
      </c>
      <c r="J39" s="253">
        <v>-2104.211978391621</v>
      </c>
      <c r="K39" s="375"/>
      <c r="L39" s="588">
        <f t="shared" si="11"/>
        <v>-2354.2117157233388</v>
      </c>
      <c r="M39" s="253">
        <v>-1584.691325422061</v>
      </c>
      <c r="N39" s="253">
        <v>-769.52039030127798</v>
      </c>
      <c r="O39" s="375"/>
      <c r="P39" s="588">
        <f t="shared" si="12"/>
        <v>-2791.9455289148618</v>
      </c>
      <c r="Q39" s="253">
        <v>-1929.955068698298</v>
      </c>
      <c r="R39" s="253">
        <v>-861.99046021656397</v>
      </c>
      <c r="S39" s="303"/>
      <c r="T39" s="607">
        <v>-659.05500507202623</v>
      </c>
      <c r="U39" s="290">
        <f t="shared" si="9"/>
        <v>-16422.827915165963</v>
      </c>
      <c r="V39" s="271">
        <f>E39+I39+M39+Q39</f>
        <v>-10910.68788293694</v>
      </c>
      <c r="W39" s="271">
        <f>F39+J39+N39+R39</f>
        <v>-4853.0850271569961</v>
      </c>
      <c r="X39" s="304"/>
    </row>
    <row r="40" spans="1:24" s="403" customFormat="1" x14ac:dyDescent="0.25">
      <c r="A40" s="1581"/>
      <c r="B40" s="389">
        <v>2.2200000000000002</v>
      </c>
      <c r="C40" s="146" t="s">
        <v>716</v>
      </c>
      <c r="D40" s="578">
        <f>SUM(D28,D29:D39)</f>
        <v>10874332.64974739</v>
      </c>
      <c r="E40" s="280">
        <f t="shared" ref="E40:J40" si="13">SUM(E28:E39)</f>
        <v>7806811.3339918172</v>
      </c>
      <c r="F40" s="280">
        <f t="shared" si="13"/>
        <v>3067521.315755574</v>
      </c>
      <c r="G40" s="1107"/>
      <c r="H40" s="288">
        <f t="shared" si="13"/>
        <v>11735610.623501994</v>
      </c>
      <c r="I40" s="280">
        <f t="shared" si="13"/>
        <v>8428502.1075735483</v>
      </c>
      <c r="J40" s="280">
        <f t="shared" si="13"/>
        <v>3307108.5159284445</v>
      </c>
      <c r="K40" s="1107"/>
      <c r="L40" s="288">
        <f>SUM(L28:L39)</f>
        <v>12073375.398271862</v>
      </c>
      <c r="M40" s="280">
        <f>SUM(M28:M39)</f>
        <v>8248010.703566744</v>
      </c>
      <c r="N40" s="280">
        <f>SUM(N28:N39)</f>
        <v>3825364.694705117</v>
      </c>
      <c r="O40" s="1107"/>
      <c r="P40" s="288">
        <f>SUM(P28:P39)</f>
        <v>14535207.773082677</v>
      </c>
      <c r="Q40" s="280">
        <f>SUM(Q28:Q39)</f>
        <v>9914048.4658990595</v>
      </c>
      <c r="R40" s="280">
        <f>SUM(R28:R39)</f>
        <v>4621159.3071836168</v>
      </c>
      <c r="S40" s="466"/>
      <c r="T40" s="606">
        <f>SUM(T28:T39)</f>
        <v>-1523976.1561557699</v>
      </c>
      <c r="U40" s="292">
        <f>SUM(U28:U39)</f>
        <v>47694550.288448155</v>
      </c>
      <c r="V40" s="280">
        <f>SUM(V28:V39)</f>
        <v>34397372.611031182</v>
      </c>
      <c r="W40" s="280">
        <f>SUM(W28:W39)</f>
        <v>14821153.833572749</v>
      </c>
      <c r="X40" s="1404"/>
    </row>
    <row r="41" spans="1:24" ht="14.85" customHeight="1" x14ac:dyDescent="0.25">
      <c r="A41" s="1577" t="s">
        <v>6</v>
      </c>
      <c r="B41" s="114" t="s">
        <v>70</v>
      </c>
      <c r="C41" s="144" t="s">
        <v>188</v>
      </c>
      <c r="D41" s="574">
        <f>SUM(E41:G41)</f>
        <v>12470.93</v>
      </c>
      <c r="E41" s="251">
        <v>10238.700000000001</v>
      </c>
      <c r="F41" s="253">
        <v>2232.2299999999996</v>
      </c>
      <c r="G41" s="467"/>
      <c r="H41" s="588">
        <f>SUM(I41:J41)</f>
        <v>12784.99</v>
      </c>
      <c r="I41" s="251">
        <v>8135.84</v>
      </c>
      <c r="J41" s="253">
        <v>4649.1499999999996</v>
      </c>
      <c r="K41" s="375"/>
      <c r="L41" s="588">
        <f>SUM(M41:N41)</f>
        <v>10557.99</v>
      </c>
      <c r="M41" s="251">
        <v>7431.16</v>
      </c>
      <c r="N41" s="253">
        <v>3126.8300000000004</v>
      </c>
      <c r="O41" s="375"/>
      <c r="P41" s="588">
        <f>SUM(Q41:R41)</f>
        <v>6000.16</v>
      </c>
      <c r="Q41" s="251">
        <v>3713.6</v>
      </c>
      <c r="R41" s="253">
        <v>2286.5599999999995</v>
      </c>
      <c r="S41" s="303"/>
      <c r="T41" s="607">
        <v>-80.92</v>
      </c>
      <c r="U41" s="321">
        <f>SUM(V41:X41)+T41</f>
        <v>41733.15</v>
      </c>
      <c r="V41" s="271">
        <f t="shared" ref="V41:W44" si="14">E41+I41+M41+Q41</f>
        <v>29519.3</v>
      </c>
      <c r="W41" s="271">
        <f t="shared" si="14"/>
        <v>12294.769999999999</v>
      </c>
      <c r="X41" s="304"/>
    </row>
    <row r="42" spans="1:24" s="401" customFormat="1" x14ac:dyDescent="0.25">
      <c r="A42" s="1577"/>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577"/>
      <c r="B43" s="114" t="s">
        <v>72</v>
      </c>
      <c r="C43" s="147" t="s">
        <v>164</v>
      </c>
      <c r="D43" s="575">
        <f>SUM(E43:G43)</f>
        <v>64.183774883834957</v>
      </c>
      <c r="E43" s="253">
        <v>53.969906115313904</v>
      </c>
      <c r="F43" s="253">
        <v>10.213868768521056</v>
      </c>
      <c r="G43" s="467"/>
      <c r="H43" s="588">
        <f>SUM(I43:J43)</f>
        <v>72.697911349882986</v>
      </c>
      <c r="I43" s="253">
        <v>40.979640642036472</v>
      </c>
      <c r="J43" s="253">
        <v>31.718270707846521</v>
      </c>
      <c r="K43" s="375"/>
      <c r="L43" s="588">
        <f>SUM(M43:N43)</f>
        <v>93.599011980381718</v>
      </c>
      <c r="M43" s="253">
        <v>66.082067944522507</v>
      </c>
      <c r="N43" s="253">
        <v>27.516944035859215</v>
      </c>
      <c r="O43" s="375"/>
      <c r="P43" s="588">
        <f>SUM(Q43:R43)</f>
        <v>291.41002202291611</v>
      </c>
      <c r="Q43" s="253">
        <v>198.58035110809283</v>
      </c>
      <c r="R43" s="253">
        <v>92.829670914823311</v>
      </c>
      <c r="S43" s="303"/>
      <c r="T43" s="607">
        <v>-342.06896303436628</v>
      </c>
      <c r="U43" s="290">
        <f>SUM(V43:X43)+T43</f>
        <v>179.82175720264951</v>
      </c>
      <c r="V43" s="271">
        <f t="shared" si="14"/>
        <v>359.61196580996568</v>
      </c>
      <c r="W43" s="271">
        <f t="shared" si="14"/>
        <v>162.2787544270501</v>
      </c>
      <c r="X43" s="304"/>
    </row>
    <row r="44" spans="1:24" x14ac:dyDescent="0.25">
      <c r="A44" s="1577"/>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578"/>
      <c r="B45" s="148">
        <v>3.5</v>
      </c>
      <c r="C45" s="146" t="s">
        <v>8</v>
      </c>
      <c r="D45" s="576">
        <f t="shared" ref="D45:W45" si="15">SUM(D41:D44)</f>
        <v>12535.113774883836</v>
      </c>
      <c r="E45" s="280">
        <f t="shared" si="15"/>
        <v>10292.669906115314</v>
      </c>
      <c r="F45" s="280">
        <f t="shared" si="15"/>
        <v>2242.4438687685206</v>
      </c>
      <c r="G45" s="1107"/>
      <c r="H45" s="288">
        <f>SUM(H41:H44)</f>
        <v>12857.687911349884</v>
      </c>
      <c r="I45" s="280">
        <f t="shared" si="15"/>
        <v>8176.8196406420366</v>
      </c>
      <c r="J45" s="280">
        <f t="shared" si="15"/>
        <v>4680.868270707846</v>
      </c>
      <c r="K45" s="1107"/>
      <c r="L45" s="288">
        <f>SUM(L41:L44)</f>
        <v>10651.589011980381</v>
      </c>
      <c r="M45" s="280">
        <f>SUM(M41:M44)</f>
        <v>7497.2420679445222</v>
      </c>
      <c r="N45" s="280">
        <f>SUM(N41:N44)</f>
        <v>3154.3469440358595</v>
      </c>
      <c r="O45" s="1107"/>
      <c r="P45" s="288">
        <f>SUM(P41:P44)</f>
        <v>6291.5700220229155</v>
      </c>
      <c r="Q45" s="280">
        <f>SUM(Q41:Q44)</f>
        <v>3912.1803511080925</v>
      </c>
      <c r="R45" s="280">
        <f>SUM(R41:R44)</f>
        <v>2379.389670914823</v>
      </c>
      <c r="S45" s="466"/>
      <c r="T45" s="606">
        <f t="shared" si="15"/>
        <v>-422.98896303436629</v>
      </c>
      <c r="U45" s="292">
        <f t="shared" si="15"/>
        <v>41912.971757202649</v>
      </c>
      <c r="V45" s="280">
        <f t="shared" si="15"/>
        <v>29878.911965809966</v>
      </c>
      <c r="W45" s="280">
        <f t="shared" si="15"/>
        <v>12457.048754427049</v>
      </c>
      <c r="X45" s="1404"/>
    </row>
    <row r="46" spans="1:24" s="403" customFormat="1" x14ac:dyDescent="0.25">
      <c r="A46" s="1576" t="s">
        <v>232</v>
      </c>
      <c r="B46" s="150" t="s">
        <v>74</v>
      </c>
      <c r="C46" s="143" t="s">
        <v>171</v>
      </c>
      <c r="D46" s="334">
        <f t="shared" ref="D46:J46" si="16">SUM(D21+D22+D24, D29:D36)+D41</f>
        <v>10825278.5530861</v>
      </c>
      <c r="E46" s="372">
        <f t="shared" si="16"/>
        <v>7771812.0747615034</v>
      </c>
      <c r="F46" s="372">
        <f t="shared" si="16"/>
        <v>3053466.4783245982</v>
      </c>
      <c r="G46" s="467"/>
      <c r="H46" s="334">
        <f t="shared" si="16"/>
        <v>11656428.242236223</v>
      </c>
      <c r="I46" s="372">
        <f t="shared" si="16"/>
        <v>8368733.670086802</v>
      </c>
      <c r="J46" s="372">
        <f t="shared" si="16"/>
        <v>3287694.5721494197</v>
      </c>
      <c r="K46" s="463"/>
      <c r="L46" s="334">
        <f>SUM(L21+L22+L24, L29:L36)+L41</f>
        <v>11911776.165454485</v>
      </c>
      <c r="M46" s="372">
        <f>SUM(M21+M22+M24, M29:M36)+M41</f>
        <v>8135069.2844192674</v>
      </c>
      <c r="N46" s="372">
        <f>SUM(N21+N22+N24, N29:N36)+N41</f>
        <v>3776706.8810352162</v>
      </c>
      <c r="O46" s="463"/>
      <c r="P46" s="334">
        <f>SUM(P21+P22+P24, P29:P36)+P41</f>
        <v>13753912.158512462</v>
      </c>
      <c r="Q46" s="372">
        <f>SUM(Q21+Q22+Q24, Q29:Q36)+Q41</f>
        <v>9375544.9074378684</v>
      </c>
      <c r="R46" s="372">
        <f>SUM(R21+R22+R24, R29:R36)+R41</f>
        <v>4378367.2510745917</v>
      </c>
      <c r="S46" s="463"/>
      <c r="T46" s="614">
        <f>SUM(T21+T22+T24, T29:T36)+T41</f>
        <v>142088.35999999996</v>
      </c>
      <c r="U46" s="321">
        <f>SUM(U21+U22+U24, U29:U36)+U41</f>
        <v>48289483.479289271</v>
      </c>
      <c r="V46" s="372">
        <f>SUM(V21+V22+V24, V29:V36)+V41</f>
        <v>33651159.93670544</v>
      </c>
      <c r="W46" s="372">
        <f>SUM(W21+W22+W24, W29:W36)+W41</f>
        <v>14496235.18258382</v>
      </c>
      <c r="X46" s="469"/>
    </row>
    <row r="47" spans="1:24" s="403" customFormat="1" x14ac:dyDescent="0.25">
      <c r="A47" s="1620"/>
      <c r="B47" s="114" t="s">
        <v>75</v>
      </c>
      <c r="C47" s="144" t="s">
        <v>172</v>
      </c>
      <c r="D47" s="270">
        <f t="shared" ref="D47:W47" si="17">D25+D38+D43</f>
        <v>65211.993387734263</v>
      </c>
      <c r="E47" s="271">
        <f t="shared" si="17"/>
        <v>47797.349889742552</v>
      </c>
      <c r="F47" s="271">
        <f t="shared" si="17"/>
        <v>17414.643497991718</v>
      </c>
      <c r="G47" s="467"/>
      <c r="H47" s="270">
        <f t="shared" si="17"/>
        <v>99034.90189101611</v>
      </c>
      <c r="I47" s="271">
        <f t="shared" si="17"/>
        <v>72835.877862891575</v>
      </c>
      <c r="J47" s="271">
        <f t="shared" si="17"/>
        <v>26199.024028124535</v>
      </c>
      <c r="K47" s="464"/>
      <c r="L47" s="270">
        <f>L25+L38+L43</f>
        <v>174605.03354508153</v>
      </c>
      <c r="M47" s="271">
        <f>M25+M38+M43</f>
        <v>122023.35254084358</v>
      </c>
      <c r="N47" s="271">
        <f>N25+N38+N43</f>
        <v>52581.681004237929</v>
      </c>
      <c r="O47" s="464"/>
      <c r="P47" s="270">
        <f>P25+P38+P43</f>
        <v>790333.60012115329</v>
      </c>
      <c r="Q47" s="271">
        <f>Q25+Q38+Q43</f>
        <v>544345.69388099678</v>
      </c>
      <c r="R47" s="271">
        <f>R25+R38+R43</f>
        <v>245987.90624015644</v>
      </c>
      <c r="S47" s="464"/>
      <c r="T47" s="615">
        <f t="shared" si="17"/>
        <v>-1665828.4501137324</v>
      </c>
      <c r="U47" s="290">
        <f t="shared" si="17"/>
        <v>-536642.92116874724</v>
      </c>
      <c r="V47" s="271">
        <f t="shared" si="17"/>
        <v>787002.27417447453</v>
      </c>
      <c r="W47" s="271">
        <f t="shared" si="17"/>
        <v>342183.2547705106</v>
      </c>
      <c r="X47" s="470"/>
    </row>
    <row r="48" spans="1:24" s="403" customFormat="1" x14ac:dyDescent="0.25">
      <c r="A48" s="1620"/>
      <c r="B48" s="114" t="s">
        <v>76</v>
      </c>
      <c r="C48" s="144" t="s">
        <v>173</v>
      </c>
      <c r="D48" s="591">
        <f t="shared" ref="D48:W48" si="18">D26+D37+D42</f>
        <v>7.7715611723760895E-15</v>
      </c>
      <c r="E48" s="592">
        <f t="shared" si="18"/>
        <v>0</v>
      </c>
      <c r="F48" s="592">
        <f t="shared" si="18"/>
        <v>7.7715611723760895E-15</v>
      </c>
      <c r="G48" s="467"/>
      <c r="H48" s="591">
        <f t="shared" si="18"/>
        <v>5.6898930012039302E-16</v>
      </c>
      <c r="I48" s="592">
        <f t="shared" si="18"/>
        <v>0</v>
      </c>
      <c r="J48" s="592">
        <f t="shared" si="18"/>
        <v>5.6898930012039302E-16</v>
      </c>
      <c r="K48" s="1109"/>
      <c r="L48" s="591">
        <f>L26+L37+L42</f>
        <v>4.4408920985006202E-16</v>
      </c>
      <c r="M48" s="592">
        <f>M26+M37+M42</f>
        <v>0</v>
      </c>
      <c r="N48" s="592">
        <f>N26+N37+N42</f>
        <v>4.4408920985006202E-16</v>
      </c>
      <c r="O48" s="1109"/>
      <c r="P48" s="591">
        <f>P26+P37+P42</f>
        <v>45.53</v>
      </c>
      <c r="Q48" s="592">
        <f>Q26+Q37+Q42</f>
        <v>0</v>
      </c>
      <c r="R48" s="592">
        <f>R26+R37+R42</f>
        <v>45.53</v>
      </c>
      <c r="S48" s="1104"/>
      <c r="T48" s="616">
        <f t="shared" si="18"/>
        <v>0</v>
      </c>
      <c r="U48" s="593">
        <f t="shared" si="18"/>
        <v>45.530000000000008</v>
      </c>
      <c r="V48" s="592">
        <f t="shared" si="18"/>
        <v>0</v>
      </c>
      <c r="W48" s="592">
        <f t="shared" si="18"/>
        <v>45.530000000000008</v>
      </c>
      <c r="X48" s="1405"/>
    </row>
    <row r="49" spans="1:24" s="403" customFormat="1" x14ac:dyDescent="0.25">
      <c r="A49" s="1620"/>
      <c r="B49" s="114">
        <v>4.4000000000000004</v>
      </c>
      <c r="C49" s="144" t="s">
        <v>915</v>
      </c>
      <c r="D49" s="270">
        <f t="shared" ref="D49:W49" si="19">D27+D39+D44</f>
        <v>-3622.782951560383</v>
      </c>
      <c r="E49" s="271">
        <f t="shared" si="19"/>
        <v>-2505.4207533128501</v>
      </c>
      <c r="F49" s="271">
        <f t="shared" si="19"/>
        <v>-1117.3621982475329</v>
      </c>
      <c r="G49" s="467"/>
      <c r="H49" s="270">
        <f t="shared" si="19"/>
        <v>-6994.83271389535</v>
      </c>
      <c r="I49" s="271">
        <f t="shared" si="19"/>
        <v>-4890.6207355037295</v>
      </c>
      <c r="J49" s="271">
        <f t="shared" si="19"/>
        <v>-2104.211978391621</v>
      </c>
      <c r="K49" s="465"/>
      <c r="L49" s="270">
        <f>L27+L39+L44</f>
        <v>-2354.2117157233388</v>
      </c>
      <c r="M49" s="271">
        <f>M27+M39+M44</f>
        <v>-1584.691325422061</v>
      </c>
      <c r="N49" s="271">
        <f>N27+N39+N44</f>
        <v>-769.52039030127798</v>
      </c>
      <c r="O49" s="465"/>
      <c r="P49" s="270">
        <f>P27+P39+P44</f>
        <v>-2791.9455289148618</v>
      </c>
      <c r="Q49" s="271">
        <f>Q27+Q39+Q44</f>
        <v>-1929.955068698298</v>
      </c>
      <c r="R49" s="271">
        <f>R27+R39+R44</f>
        <v>-861.99046021656397</v>
      </c>
      <c r="S49" s="464"/>
      <c r="T49" s="615">
        <f t="shared" si="19"/>
        <v>-659.05500507202623</v>
      </c>
      <c r="U49" s="290">
        <f t="shared" si="19"/>
        <v>-16422.827915165963</v>
      </c>
      <c r="V49" s="271">
        <f t="shared" si="19"/>
        <v>-10910.68788293694</v>
      </c>
      <c r="W49" s="271">
        <f t="shared" si="19"/>
        <v>-4853.0850271569961</v>
      </c>
      <c r="X49" s="470"/>
    </row>
    <row r="50" spans="1:24" x14ac:dyDescent="0.25">
      <c r="A50" s="162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0"/>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0"/>
      <c r="B52" s="384" t="s">
        <v>194</v>
      </c>
      <c r="C52" s="385" t="s">
        <v>328</v>
      </c>
      <c r="D52" s="288">
        <f t="shared" ref="D52:W52" si="21">SUM(D46:D51)</f>
        <v>10886867.763522275</v>
      </c>
      <c r="E52" s="280">
        <f t="shared" si="21"/>
        <v>7817104.0038979324</v>
      </c>
      <c r="F52" s="280">
        <f t="shared" si="21"/>
        <v>3069763.7596243424</v>
      </c>
      <c r="G52" s="1107"/>
      <c r="H52" s="288">
        <f t="shared" si="21"/>
        <v>11748468.311413344</v>
      </c>
      <c r="I52" s="280">
        <f t="shared" si="21"/>
        <v>8436678.9272141904</v>
      </c>
      <c r="J52" s="280">
        <f t="shared" si="21"/>
        <v>3311789.3841991527</v>
      </c>
      <c r="K52" s="1107"/>
      <c r="L52" s="288">
        <f>SUM(L46:L51)</f>
        <v>12084026.987283845</v>
      </c>
      <c r="M52" s="280">
        <f>SUM(M46:M51)</f>
        <v>8255507.9456346883</v>
      </c>
      <c r="N52" s="280">
        <f>SUM(N46:N51)</f>
        <v>3828519.0416491525</v>
      </c>
      <c r="O52" s="1107"/>
      <c r="P52" s="288">
        <f>SUM(P46:P51)</f>
        <v>14541499.3431047</v>
      </c>
      <c r="Q52" s="280">
        <f>SUM(Q46:Q51)</f>
        <v>9917960.6462501679</v>
      </c>
      <c r="R52" s="280">
        <f>SUM(R46:R51)</f>
        <v>4623538.6968545318</v>
      </c>
      <c r="S52" s="466"/>
      <c r="T52" s="606">
        <f t="shared" si="21"/>
        <v>-1524399.1451188044</v>
      </c>
      <c r="U52" s="292">
        <f t="shared" si="21"/>
        <v>47736463.260205358</v>
      </c>
      <c r="V52" s="280">
        <f t="shared" si="21"/>
        <v>34427251.522996977</v>
      </c>
      <c r="W52" s="280">
        <f t="shared" si="21"/>
        <v>14833610.882327173</v>
      </c>
      <c r="X52" s="1404"/>
    </row>
    <row r="53" spans="1:24" x14ac:dyDescent="0.25">
      <c r="A53" s="1620"/>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0"/>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0"/>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1"/>
      <c r="B56" s="390" t="s">
        <v>190</v>
      </c>
      <c r="C56" s="385" t="s">
        <v>330</v>
      </c>
      <c r="D56" s="288">
        <f t="shared" ref="D56:W56" si="24">D52+D55</f>
        <v>10886867.763522275</v>
      </c>
      <c r="E56" s="280">
        <f t="shared" si="24"/>
        <v>7817104.0038979324</v>
      </c>
      <c r="F56" s="280">
        <f t="shared" si="24"/>
        <v>3069763.7596243424</v>
      </c>
      <c r="G56" s="467"/>
      <c r="H56" s="288">
        <f t="shared" si="24"/>
        <v>11748468.311413344</v>
      </c>
      <c r="I56" s="280">
        <f t="shared" si="24"/>
        <v>8436678.9272141904</v>
      </c>
      <c r="J56" s="280">
        <f t="shared" si="24"/>
        <v>3311789.3841991527</v>
      </c>
      <c r="K56" s="1107"/>
      <c r="L56" s="288">
        <f>L52+L55</f>
        <v>12084026.987283845</v>
      </c>
      <c r="M56" s="280">
        <f>M52+M55</f>
        <v>8255507.9456346883</v>
      </c>
      <c r="N56" s="280">
        <f>N52+N55</f>
        <v>3828519.0416491525</v>
      </c>
      <c r="O56" s="1107"/>
      <c r="P56" s="288">
        <f>P52+P55</f>
        <v>14541499.3431047</v>
      </c>
      <c r="Q56" s="280">
        <f>Q52+Q55</f>
        <v>9917960.6462501679</v>
      </c>
      <c r="R56" s="280">
        <f>R52+R55</f>
        <v>4623538.6968545318</v>
      </c>
      <c r="S56" s="466"/>
      <c r="T56" s="606">
        <f t="shared" si="24"/>
        <v>-1524399.1451188044</v>
      </c>
      <c r="U56" s="292">
        <f t="shared" si="24"/>
        <v>47736463.260205358</v>
      </c>
      <c r="V56" s="280">
        <f t="shared" si="24"/>
        <v>34427251.522996977</v>
      </c>
      <c r="W56" s="280">
        <f t="shared" si="24"/>
        <v>14833610.882327173</v>
      </c>
      <c r="X56" s="1404"/>
    </row>
    <row r="57" spans="1:24" s="1116" customFormat="1" ht="15" customHeight="1" x14ac:dyDescent="0.25">
      <c r="A57" s="1628" t="s">
        <v>175</v>
      </c>
      <c r="B57" s="1629"/>
      <c r="C57" s="1630"/>
      <c r="D57" s="1612" t="s">
        <v>244</v>
      </c>
      <c r="E57" s="1613"/>
      <c r="F57" s="1613"/>
      <c r="G57" s="1614"/>
      <c r="H57" s="1612" t="s">
        <v>245</v>
      </c>
      <c r="I57" s="1613"/>
      <c r="J57" s="1613"/>
      <c r="K57" s="1614"/>
      <c r="L57" s="1612" t="s">
        <v>246</v>
      </c>
      <c r="M57" s="1613"/>
      <c r="N57" s="1613"/>
      <c r="O57" s="1614"/>
      <c r="P57" s="1612" t="s">
        <v>247</v>
      </c>
      <c r="Q57" s="1613"/>
      <c r="R57" s="1613"/>
      <c r="S57" s="1613"/>
      <c r="T57" s="1119"/>
      <c r="U57" s="1619" t="s">
        <v>807</v>
      </c>
      <c r="V57" s="1613"/>
      <c r="W57" s="1613"/>
      <c r="X57" s="1618"/>
    </row>
    <row r="58" spans="1:24" s="1116" customFormat="1" ht="45" x14ac:dyDescent="0.25">
      <c r="A58" s="1631"/>
      <c r="B58" s="1632"/>
      <c r="C58" s="1633"/>
      <c r="D58" s="849" t="s">
        <v>36</v>
      </c>
      <c r="E58" s="367" t="s">
        <v>421</v>
      </c>
      <c r="F58" s="367" t="s">
        <v>410</v>
      </c>
      <c r="G58" s="478" t="s">
        <v>545</v>
      </c>
      <c r="H58" s="849" t="s">
        <v>36</v>
      </c>
      <c r="I58" s="367" t="s">
        <v>421</v>
      </c>
      <c r="J58" s="367" t="s">
        <v>410</v>
      </c>
      <c r="K58" s="478" t="s">
        <v>545</v>
      </c>
      <c r="L58" s="849" t="s">
        <v>36</v>
      </c>
      <c r="M58" s="367" t="s">
        <v>421</v>
      </c>
      <c r="N58" s="367" t="s">
        <v>410</v>
      </c>
      <c r="O58" s="478" t="s">
        <v>545</v>
      </c>
      <c r="P58" s="367" t="s">
        <v>36</v>
      </c>
      <c r="Q58" s="367" t="s">
        <v>421</v>
      </c>
      <c r="R58" s="367" t="s">
        <v>410</v>
      </c>
      <c r="S58" s="367" t="s">
        <v>545</v>
      </c>
      <c r="T58" s="603" t="s">
        <v>808</v>
      </c>
      <c r="U58" s="850" t="s">
        <v>36</v>
      </c>
      <c r="V58" s="367" t="s">
        <v>421</v>
      </c>
      <c r="W58" s="367" t="s">
        <v>410</v>
      </c>
      <c r="X58" s="481" t="s">
        <v>545</v>
      </c>
    </row>
    <row r="59" spans="1:24" ht="14.85" customHeight="1" x14ac:dyDescent="0.25">
      <c r="A59" s="1576" t="s">
        <v>9</v>
      </c>
      <c r="B59" s="381" t="s">
        <v>79</v>
      </c>
      <c r="C59" s="382" t="s">
        <v>27</v>
      </c>
      <c r="D59" s="270">
        <f t="shared" ref="D59:D64" si="25">SUM(E59:G59)</f>
        <v>-3015894.6736331377</v>
      </c>
      <c r="E59" s="251">
        <v>-1322256.642164649</v>
      </c>
      <c r="F59" s="253">
        <v>-1693638.031468489</v>
      </c>
      <c r="G59" s="467"/>
      <c r="H59" s="270">
        <f t="shared" ref="H59:H64" si="26">SUM(I59:J59)</f>
        <v>546743.83693709306</v>
      </c>
      <c r="I59" s="251">
        <v>296099.83971651905</v>
      </c>
      <c r="J59" s="253">
        <v>250643.99722057403</v>
      </c>
      <c r="K59" s="375"/>
      <c r="L59" s="270">
        <f t="shared" ref="L59:L64" si="27">SUM(M59:N59)</f>
        <v>-58528964.652417481</v>
      </c>
      <c r="M59" s="251">
        <v>-29079211.798229929</v>
      </c>
      <c r="N59" s="253">
        <v>-29449752.854187548</v>
      </c>
      <c r="O59" s="375"/>
      <c r="P59" s="270">
        <f t="shared" ref="P59:P64" si="28">SUM(Q59:R59)</f>
        <v>476034.37297395337</v>
      </c>
      <c r="Q59" s="253">
        <v>281974.79491241433</v>
      </c>
      <c r="R59" s="253">
        <v>194059.57806153907</v>
      </c>
      <c r="S59" s="303"/>
      <c r="T59" s="607"/>
      <c r="U59" s="290">
        <f t="shared" ref="U59:U64" si="29">D59+H59+L59+P59+T59</f>
        <v>-60522081.116139568</v>
      </c>
      <c r="V59" s="271">
        <f t="shared" ref="V59:W65" si="30">E59+I59+M59+Q59</f>
        <v>-29823393.805765647</v>
      </c>
      <c r="W59" s="271">
        <f t="shared" si="30"/>
        <v>-30698687.310373925</v>
      </c>
      <c r="X59" s="304"/>
    </row>
    <row r="60" spans="1:24" x14ac:dyDescent="0.25">
      <c r="A60" s="1577"/>
      <c r="B60" s="114" t="s">
        <v>80</v>
      </c>
      <c r="C60" s="145" t="s">
        <v>97</v>
      </c>
      <c r="D60" s="270">
        <f t="shared" si="25"/>
        <v>3610532.6956523154</v>
      </c>
      <c r="E60" s="253">
        <v>1620568.1643272475</v>
      </c>
      <c r="F60" s="253">
        <v>1989964.5313250679</v>
      </c>
      <c r="G60" s="467"/>
      <c r="H60" s="270">
        <f t="shared" si="26"/>
        <v>121706.27254734476</v>
      </c>
      <c r="I60" s="253">
        <v>58568.876282544916</v>
      </c>
      <c r="J60" s="253">
        <v>63137.396264799856</v>
      </c>
      <c r="K60" s="375"/>
      <c r="L60" s="270">
        <f t="shared" si="27"/>
        <v>59186706.332511924</v>
      </c>
      <c r="M60" s="253">
        <v>29446208.024866227</v>
      </c>
      <c r="N60" s="253">
        <v>29740498.307645697</v>
      </c>
      <c r="O60" s="375"/>
      <c r="P60" s="270">
        <f t="shared" si="28"/>
        <v>258764.25910368032</v>
      </c>
      <c r="Q60" s="253">
        <v>131857.79156214593</v>
      </c>
      <c r="R60" s="253">
        <v>126906.4675415344</v>
      </c>
      <c r="S60" s="303"/>
      <c r="T60" s="607"/>
      <c r="U60" s="290">
        <f t="shared" si="29"/>
        <v>63177709.559815265</v>
      </c>
      <c r="V60" s="271">
        <f t="shared" si="30"/>
        <v>31257202.857038166</v>
      </c>
      <c r="W60" s="271">
        <f t="shared" si="30"/>
        <v>31920506.702777099</v>
      </c>
      <c r="X60" s="304"/>
    </row>
    <row r="61" spans="1:24" x14ac:dyDescent="0.25">
      <c r="A61" s="1577"/>
      <c r="B61" s="114" t="s">
        <v>81</v>
      </c>
      <c r="C61" s="145" t="s">
        <v>98</v>
      </c>
      <c r="D61" s="270">
        <f t="shared" si="25"/>
        <v>133609.0249131766</v>
      </c>
      <c r="E61" s="253">
        <v>59952.304007049206</v>
      </c>
      <c r="F61" s="253">
        <v>73656.720906127404</v>
      </c>
      <c r="G61" s="467"/>
      <c r="H61" s="270">
        <f t="shared" si="26"/>
        <v>114857.29008716591</v>
      </c>
      <c r="I61" s="253">
        <v>54785.605851982335</v>
      </c>
      <c r="J61" s="253">
        <v>60071.684235183573</v>
      </c>
      <c r="K61" s="375"/>
      <c r="L61" s="270">
        <f t="shared" si="27"/>
        <v>134053.00137893559</v>
      </c>
      <c r="M61" s="253">
        <v>66692.243621199246</v>
      </c>
      <c r="N61" s="253">
        <v>67360.757757736326</v>
      </c>
      <c r="O61" s="375"/>
      <c r="P61" s="270">
        <f t="shared" si="28"/>
        <v>108841.52251220361</v>
      </c>
      <c r="Q61" s="253">
        <v>55076.731314453726</v>
      </c>
      <c r="R61" s="253">
        <v>53764.791197749888</v>
      </c>
      <c r="S61" s="303"/>
      <c r="T61" s="607"/>
      <c r="U61" s="290">
        <f t="shared" si="29"/>
        <v>491360.83889148169</v>
      </c>
      <c r="V61" s="271">
        <f t="shared" si="30"/>
        <v>236506.88479468451</v>
      </c>
      <c r="W61" s="271">
        <f t="shared" si="30"/>
        <v>254853.95409679721</v>
      </c>
      <c r="X61" s="304"/>
    </row>
    <row r="62" spans="1:24" x14ac:dyDescent="0.25">
      <c r="A62" s="1577"/>
      <c r="B62" s="383" t="s">
        <v>82</v>
      </c>
      <c r="C62" s="145" t="s">
        <v>99</v>
      </c>
      <c r="D62" s="270">
        <f t="shared" si="25"/>
        <v>1370.3043275403929</v>
      </c>
      <c r="E62" s="253">
        <v>614.87539243896379</v>
      </c>
      <c r="F62" s="253">
        <v>755.42893510142903</v>
      </c>
      <c r="G62" s="467"/>
      <c r="H62" s="270">
        <f t="shared" si="26"/>
        <v>1705.5932433305434</v>
      </c>
      <c r="I62" s="253">
        <v>813.54835293430381</v>
      </c>
      <c r="J62" s="253">
        <v>892.04489039623968</v>
      </c>
      <c r="K62" s="375"/>
      <c r="L62" s="270">
        <f t="shared" si="27"/>
        <v>2318.4710819794432</v>
      </c>
      <c r="M62" s="253">
        <v>1153.4545040956859</v>
      </c>
      <c r="N62" s="253">
        <v>1165.0165778837572</v>
      </c>
      <c r="O62" s="375"/>
      <c r="P62" s="270">
        <f t="shared" si="28"/>
        <v>5681.1549731396435</v>
      </c>
      <c r="Q62" s="253">
        <v>2874.8168786071656</v>
      </c>
      <c r="R62" s="253">
        <v>2806.338094532478</v>
      </c>
      <c r="S62" s="303"/>
      <c r="T62" s="607"/>
      <c r="U62" s="290">
        <f t="shared" si="29"/>
        <v>11075.523625990023</v>
      </c>
      <c r="V62" s="271">
        <f t="shared" si="30"/>
        <v>5456.6951280761186</v>
      </c>
      <c r="W62" s="271">
        <f t="shared" si="30"/>
        <v>5618.8284979139044</v>
      </c>
      <c r="X62" s="304"/>
    </row>
    <row r="63" spans="1:24" x14ac:dyDescent="0.25">
      <c r="A63" s="1577"/>
      <c r="B63" s="383" t="s">
        <v>216</v>
      </c>
      <c r="C63" s="145" t="s">
        <v>100</v>
      </c>
      <c r="D63" s="270">
        <f t="shared" si="25"/>
        <v>-2258.4923054827564</v>
      </c>
      <c r="E63" s="253">
        <v>-1013.4181982382706</v>
      </c>
      <c r="F63" s="253">
        <v>-1245.0741072444857</v>
      </c>
      <c r="G63" s="467"/>
      <c r="H63" s="270">
        <f t="shared" si="26"/>
        <v>-4484.8461181375114</v>
      </c>
      <c r="I63" s="253">
        <v>-2139.2199968204691</v>
      </c>
      <c r="J63" s="253">
        <v>-2345.6261213170428</v>
      </c>
      <c r="K63" s="375"/>
      <c r="L63" s="270">
        <f t="shared" si="27"/>
        <v>-4123.7396437584948</v>
      </c>
      <c r="M63" s="253">
        <v>-2051.5874029147581</v>
      </c>
      <c r="N63" s="253">
        <v>-2072.1522408437368</v>
      </c>
      <c r="O63" s="375"/>
      <c r="P63" s="270">
        <f t="shared" si="28"/>
        <v>-4739.9305006154109</v>
      </c>
      <c r="Q63" s="253">
        <v>-2398.5320363587193</v>
      </c>
      <c r="R63" s="253">
        <v>-2341.3984642566916</v>
      </c>
      <c r="S63" s="303"/>
      <c r="T63" s="607"/>
      <c r="U63" s="290">
        <f t="shared" si="29"/>
        <v>-15607.008567994173</v>
      </c>
      <c r="V63" s="271">
        <f t="shared" si="30"/>
        <v>-7602.757634332218</v>
      </c>
      <c r="W63" s="271">
        <f t="shared" si="30"/>
        <v>-8004.2509336619569</v>
      </c>
      <c r="X63" s="304"/>
    </row>
    <row r="64" spans="1:24" x14ac:dyDescent="0.25">
      <c r="A64" s="1577"/>
      <c r="B64" s="114" t="s">
        <v>215</v>
      </c>
      <c r="C64" s="145" t="s">
        <v>28</v>
      </c>
      <c r="D64" s="270">
        <f t="shared" si="25"/>
        <v>38125.537403267081</v>
      </c>
      <c r="E64" s="253">
        <v>17107.480653482224</v>
      </c>
      <c r="F64" s="253">
        <v>21018.056749784857</v>
      </c>
      <c r="G64" s="467"/>
      <c r="H64" s="270">
        <f t="shared" si="26"/>
        <v>33.765032144031544</v>
      </c>
      <c r="I64" s="253">
        <v>16.105531840587332</v>
      </c>
      <c r="J64" s="253">
        <v>17.659500303444212</v>
      </c>
      <c r="K64" s="375"/>
      <c r="L64" s="270">
        <f t="shared" si="27"/>
        <v>7218.4704939589155</v>
      </c>
      <c r="M64" s="253">
        <v>3591.2362110766867</v>
      </c>
      <c r="N64" s="253">
        <v>3627.2342828822284</v>
      </c>
      <c r="O64" s="375"/>
      <c r="P64" s="270">
        <f t="shared" si="28"/>
        <v>1963.3294466889326</v>
      </c>
      <c r="Q64" s="253">
        <v>993.49738887488638</v>
      </c>
      <c r="R64" s="253">
        <v>969.83205781404627</v>
      </c>
      <c r="S64" s="303"/>
      <c r="T64" s="607"/>
      <c r="U64" s="290">
        <f t="shared" si="29"/>
        <v>47341.10237605896</v>
      </c>
      <c r="V64" s="271">
        <f t="shared" si="30"/>
        <v>21708.319785274387</v>
      </c>
      <c r="W64" s="271">
        <f t="shared" si="30"/>
        <v>25632.782590784576</v>
      </c>
      <c r="X64" s="304"/>
    </row>
    <row r="65" spans="1:24" s="403" customFormat="1" x14ac:dyDescent="0.25">
      <c r="A65" s="1578"/>
      <c r="B65" s="384" t="s">
        <v>214</v>
      </c>
      <c r="C65" s="385" t="s">
        <v>105</v>
      </c>
      <c r="D65" s="288">
        <f t="shared" ref="D65:U65" si="31">SUM(D59:D64)</f>
        <v>765484.39635767916</v>
      </c>
      <c r="E65" s="280">
        <f t="shared" si="31"/>
        <v>374972.76401733066</v>
      </c>
      <c r="F65" s="280">
        <f t="shared" si="31"/>
        <v>390511.63234034809</v>
      </c>
      <c r="G65" s="1107"/>
      <c r="H65" s="288">
        <f t="shared" si="31"/>
        <v>780561.9117289409</v>
      </c>
      <c r="I65" s="280">
        <f t="shared" si="31"/>
        <v>408144.75573900068</v>
      </c>
      <c r="J65" s="280">
        <f t="shared" si="31"/>
        <v>372417.1559899401</v>
      </c>
      <c r="K65" s="1107"/>
      <c r="L65" s="288">
        <f t="shared" si="31"/>
        <v>797207.88340555865</v>
      </c>
      <c r="M65" s="280">
        <f t="shared" si="31"/>
        <v>436381.57356975484</v>
      </c>
      <c r="N65" s="280">
        <f t="shared" si="31"/>
        <v>360826.30983580754</v>
      </c>
      <c r="O65" s="1107"/>
      <c r="P65" s="288">
        <f t="shared" si="31"/>
        <v>846544.70850905031</v>
      </c>
      <c r="Q65" s="280">
        <f t="shared" si="31"/>
        <v>470379.10002013727</v>
      </c>
      <c r="R65" s="280">
        <f t="shared" si="31"/>
        <v>376165.60848891322</v>
      </c>
      <c r="S65" s="466"/>
      <c r="T65" s="606">
        <f t="shared" si="31"/>
        <v>0</v>
      </c>
      <c r="U65" s="292">
        <f t="shared" si="31"/>
        <v>3189798.9000012334</v>
      </c>
      <c r="V65" s="280">
        <f t="shared" si="30"/>
        <v>1689878.1933462233</v>
      </c>
      <c r="W65" s="280">
        <f t="shared" si="30"/>
        <v>1499920.7066550087</v>
      </c>
      <c r="X65" s="1404"/>
    </row>
    <row r="66" spans="1:24" ht="14.85" customHeight="1" x14ac:dyDescent="0.25">
      <c r="A66" s="1576"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77"/>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77"/>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77"/>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77"/>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7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11652352.159879955</v>
      </c>
      <c r="E72" s="303"/>
      <c r="F72" s="303"/>
      <c r="G72" s="375"/>
      <c r="H72" s="270">
        <f>H56+H65+H71</f>
        <v>12529030.223142285</v>
      </c>
      <c r="I72" s="303"/>
      <c r="J72" s="303"/>
      <c r="K72" s="375"/>
      <c r="L72" s="270">
        <f>L56+L65+L71</f>
        <v>12881234.870689403</v>
      </c>
      <c r="M72" s="303"/>
      <c r="N72" s="303"/>
      <c r="O72" s="375"/>
      <c r="P72" s="271">
        <f>P56+P65+P71</f>
        <v>15388044.05161375</v>
      </c>
      <c r="Q72" s="303"/>
      <c r="R72" s="303"/>
      <c r="S72" s="303"/>
      <c r="T72" s="615">
        <f>T56+T65+T71</f>
        <v>-1524399.1451188044</v>
      </c>
      <c r="U72" s="290">
        <f>U56+U65+U71</f>
        <v>50926262.160206594</v>
      </c>
      <c r="V72" s="346"/>
      <c r="W72" s="346"/>
      <c r="X72" s="304"/>
    </row>
    <row r="73" spans="1:24" s="403" customFormat="1" ht="24.75" x14ac:dyDescent="0.25">
      <c r="A73" s="573"/>
      <c r="B73" s="563" t="s">
        <v>254</v>
      </c>
      <c r="C73" s="564" t="s">
        <v>181</v>
      </c>
      <c r="D73" s="565">
        <f>D16-D72</f>
        <v>769586.65696769021</v>
      </c>
      <c r="E73" s="338"/>
      <c r="F73" s="338"/>
      <c r="G73" s="566"/>
      <c r="H73" s="565">
        <f>H16-H72</f>
        <v>1293546.5909030773</v>
      </c>
      <c r="I73" s="338"/>
      <c r="J73" s="338"/>
      <c r="K73" s="566"/>
      <c r="L73" s="565">
        <f>L16-L72</f>
        <v>1815363.5801773332</v>
      </c>
      <c r="M73" s="338"/>
      <c r="N73" s="338"/>
      <c r="O73" s="566"/>
      <c r="P73" s="567">
        <f>P16-P72</f>
        <v>284047.84609945677</v>
      </c>
      <c r="Q73" s="338"/>
      <c r="R73" s="338"/>
      <c r="S73" s="338"/>
      <c r="T73" s="618">
        <f>T16-T72</f>
        <v>72583.444670489756</v>
      </c>
      <c r="U73" s="568">
        <f>U16-U72</f>
        <v>4235128.1188180447</v>
      </c>
      <c r="V73" s="337"/>
      <c r="W73" s="337"/>
      <c r="X73" s="339"/>
    </row>
    <row r="74" spans="1:24" x14ac:dyDescent="0.25">
      <c r="A74" s="409"/>
      <c r="B74" s="114" t="s">
        <v>204</v>
      </c>
      <c r="C74" s="145" t="s">
        <v>26</v>
      </c>
      <c r="D74" s="257">
        <v>188643.35578811407</v>
      </c>
      <c r="E74" s="379"/>
      <c r="F74" s="379"/>
      <c r="G74" s="380"/>
      <c r="H74" s="257">
        <v>317077.96330267715</v>
      </c>
      <c r="I74" s="379"/>
      <c r="J74" s="379"/>
      <c r="K74" s="380"/>
      <c r="L74" s="257">
        <v>444987.28588865686</v>
      </c>
      <c r="M74" s="379"/>
      <c r="N74" s="379"/>
      <c r="O74" s="380"/>
      <c r="P74" s="404">
        <v>69626.647509348535</v>
      </c>
      <c r="Q74" s="340"/>
      <c r="R74" s="340"/>
      <c r="S74" s="340"/>
      <c r="T74" s="617">
        <v>17791.868470345562</v>
      </c>
      <c r="U74" s="374">
        <f>D74+H74+L74+P74+T74</f>
        <v>1038127.1209591421</v>
      </c>
      <c r="V74" s="340"/>
      <c r="W74" s="340"/>
      <c r="X74" s="341"/>
    </row>
    <row r="75" spans="1:24" s="403" customFormat="1" ht="15.75" thickBot="1" x14ac:dyDescent="0.3">
      <c r="A75" s="572"/>
      <c r="B75" s="570" t="s">
        <v>264</v>
      </c>
      <c r="C75" s="386" t="s">
        <v>182</v>
      </c>
      <c r="D75" s="288">
        <f>D73-D74</f>
        <v>580943.3011795762</v>
      </c>
      <c r="E75" s="335"/>
      <c r="F75" s="335"/>
      <c r="G75" s="376"/>
      <c r="H75" s="288">
        <f>H73-H74</f>
        <v>976468.62760040013</v>
      </c>
      <c r="I75" s="335"/>
      <c r="J75" s="335"/>
      <c r="K75" s="376"/>
      <c r="L75" s="288">
        <f>L73-L74</f>
        <v>1370376.2942886762</v>
      </c>
      <c r="M75" s="335"/>
      <c r="N75" s="335"/>
      <c r="O75" s="376"/>
      <c r="P75" s="280">
        <f>P73-P74</f>
        <v>214421.19859010825</v>
      </c>
      <c r="Q75" s="342"/>
      <c r="R75" s="342"/>
      <c r="S75" s="337"/>
      <c r="T75" s="897">
        <f>T73-T74</f>
        <v>54791.576200144191</v>
      </c>
      <c r="U75" s="898">
        <f>U73-U74</f>
        <v>3197000.9978589024</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C48"/>
  <sheetViews>
    <sheetView topLeftCell="A16" zoomScaleNormal="100" workbookViewId="0"/>
  </sheetViews>
  <sheetFormatPr defaultRowHeight="15" x14ac:dyDescent="0.25"/>
  <cols>
    <col min="1" max="1" width="14.140625" customWidth="1"/>
    <col min="2" max="2" width="28.85546875" bestFit="1" customWidth="1"/>
    <col min="3" max="3" width="100" customWidth="1"/>
  </cols>
  <sheetData>
    <row r="1" spans="1:3" ht="18.75" x14ac:dyDescent="0.3">
      <c r="A1" s="14" t="s">
        <v>571</v>
      </c>
    </row>
    <row r="2" spans="1:3" ht="18.75" x14ac:dyDescent="0.3">
      <c r="A2" s="14"/>
    </row>
    <row r="4" spans="1:3" x14ac:dyDescent="0.25">
      <c r="A4" s="109" t="s">
        <v>565</v>
      </c>
      <c r="B4" s="495" t="s">
        <v>566</v>
      </c>
      <c r="C4" s="496" t="s">
        <v>568</v>
      </c>
    </row>
    <row r="5" spans="1:3" x14ac:dyDescent="0.25">
      <c r="A5" s="486" t="s">
        <v>507</v>
      </c>
      <c r="B5" s="36" t="s">
        <v>651</v>
      </c>
      <c r="C5" s="488" t="s">
        <v>801</v>
      </c>
    </row>
    <row r="6" spans="1:3" ht="24.75" x14ac:dyDescent="0.25">
      <c r="A6" s="99" t="s">
        <v>507</v>
      </c>
      <c r="B6" s="16" t="s">
        <v>503</v>
      </c>
      <c r="C6" s="8" t="s">
        <v>802</v>
      </c>
    </row>
    <row r="7" spans="1:3" x14ac:dyDescent="0.25">
      <c r="A7" s="99" t="s">
        <v>507</v>
      </c>
      <c r="B7" s="16" t="s">
        <v>567</v>
      </c>
      <c r="C7" s="8" t="s">
        <v>569</v>
      </c>
    </row>
    <row r="8" spans="1:3" x14ac:dyDescent="0.25">
      <c r="A8" s="99" t="s">
        <v>507</v>
      </c>
      <c r="B8" s="16" t="s">
        <v>551</v>
      </c>
      <c r="C8" s="487" t="s">
        <v>803</v>
      </c>
    </row>
    <row r="9" spans="1:3" x14ac:dyDescent="0.25">
      <c r="A9" s="12" t="s">
        <v>507</v>
      </c>
      <c r="B9" s="17" t="s">
        <v>508</v>
      </c>
      <c r="C9" s="494" t="s">
        <v>570</v>
      </c>
    </row>
    <row r="10" spans="1:3" x14ac:dyDescent="0.25">
      <c r="A10" s="486" t="s">
        <v>420</v>
      </c>
      <c r="B10" s="36" t="s">
        <v>510</v>
      </c>
      <c r="C10" s="488" t="s">
        <v>572</v>
      </c>
    </row>
    <row r="11" spans="1:3" x14ac:dyDescent="0.25">
      <c r="A11" s="99" t="s">
        <v>420</v>
      </c>
      <c r="B11" s="16" t="s">
        <v>585</v>
      </c>
      <c r="C11" s="487" t="s">
        <v>634</v>
      </c>
    </row>
    <row r="12" spans="1:3" x14ac:dyDescent="0.25">
      <c r="A12" s="99" t="s">
        <v>420</v>
      </c>
      <c r="B12" s="16" t="s">
        <v>586</v>
      </c>
      <c r="C12" s="487" t="s">
        <v>573</v>
      </c>
    </row>
    <row r="13" spans="1:3" x14ac:dyDescent="0.25">
      <c r="A13" s="99" t="s">
        <v>420</v>
      </c>
      <c r="B13" s="16" t="s">
        <v>587</v>
      </c>
      <c r="C13" s="487" t="s">
        <v>574</v>
      </c>
    </row>
    <row r="14" spans="1:3" x14ac:dyDescent="0.25">
      <c r="A14" s="99" t="s">
        <v>420</v>
      </c>
      <c r="B14" s="16" t="s">
        <v>588</v>
      </c>
      <c r="C14" s="487" t="s">
        <v>575</v>
      </c>
    </row>
    <row r="15" spans="1:3" x14ac:dyDescent="0.25">
      <c r="A15" s="99" t="s">
        <v>420</v>
      </c>
      <c r="B15" s="16" t="s">
        <v>589</v>
      </c>
      <c r="C15" s="487" t="s">
        <v>576</v>
      </c>
    </row>
    <row r="16" spans="1:3" x14ac:dyDescent="0.25">
      <c r="A16" s="99" t="s">
        <v>420</v>
      </c>
      <c r="B16" s="16" t="s">
        <v>590</v>
      </c>
      <c r="C16" s="487" t="s">
        <v>577</v>
      </c>
    </row>
    <row r="17" spans="1:3" x14ac:dyDescent="0.25">
      <c r="A17" s="99" t="s">
        <v>420</v>
      </c>
      <c r="B17" s="16" t="s">
        <v>591</v>
      </c>
      <c r="C17" s="487" t="s">
        <v>578</v>
      </c>
    </row>
    <row r="18" spans="1:3" x14ac:dyDescent="0.25">
      <c r="A18" s="99" t="s">
        <v>420</v>
      </c>
      <c r="B18" s="16" t="s">
        <v>592</v>
      </c>
      <c r="C18" s="487" t="s">
        <v>579</v>
      </c>
    </row>
    <row r="19" spans="1:3" x14ac:dyDescent="0.25">
      <c r="A19" s="99" t="s">
        <v>420</v>
      </c>
      <c r="B19" s="16" t="s">
        <v>593</v>
      </c>
      <c r="C19" s="487" t="s">
        <v>580</v>
      </c>
    </row>
    <row r="20" spans="1:3" x14ac:dyDescent="0.25">
      <c r="A20" s="99" t="s">
        <v>420</v>
      </c>
      <c r="B20" s="16" t="s">
        <v>594</v>
      </c>
      <c r="C20" s="487" t="s">
        <v>581</v>
      </c>
    </row>
    <row r="21" spans="1:3" x14ac:dyDescent="0.25">
      <c r="A21" s="99" t="s">
        <v>420</v>
      </c>
      <c r="B21" s="16" t="s">
        <v>595</v>
      </c>
      <c r="C21" s="487" t="s">
        <v>582</v>
      </c>
    </row>
    <row r="22" spans="1:3" x14ac:dyDescent="0.25">
      <c r="A22" s="99" t="s">
        <v>420</v>
      </c>
      <c r="B22" s="16" t="s">
        <v>596</v>
      </c>
      <c r="C22" s="487" t="s">
        <v>583</v>
      </c>
    </row>
    <row r="23" spans="1:3" x14ac:dyDescent="0.25">
      <c r="A23" s="99" t="s">
        <v>420</v>
      </c>
      <c r="B23" s="16" t="s">
        <v>584</v>
      </c>
      <c r="C23" s="487" t="s">
        <v>1008</v>
      </c>
    </row>
    <row r="24" spans="1:3" x14ac:dyDescent="0.25">
      <c r="A24" s="99" t="s">
        <v>420</v>
      </c>
      <c r="B24" s="16" t="s">
        <v>985</v>
      </c>
      <c r="C24" s="487" t="s">
        <v>1006</v>
      </c>
    </row>
    <row r="25" spans="1:3" x14ac:dyDescent="0.25">
      <c r="A25" s="99" t="s">
        <v>420</v>
      </c>
      <c r="B25" s="16" t="s">
        <v>598</v>
      </c>
      <c r="C25" s="487" t="s">
        <v>597</v>
      </c>
    </row>
    <row r="26" spans="1:3" x14ac:dyDescent="0.25">
      <c r="A26" s="99" t="s">
        <v>420</v>
      </c>
      <c r="B26" s="16" t="s">
        <v>837</v>
      </c>
      <c r="C26" s="487" t="s">
        <v>839</v>
      </c>
    </row>
    <row r="27" spans="1:3" x14ac:dyDescent="0.25">
      <c r="A27" s="486" t="s">
        <v>437</v>
      </c>
      <c r="B27" s="36" t="s">
        <v>549</v>
      </c>
      <c r="C27" s="488" t="s">
        <v>599</v>
      </c>
    </row>
    <row r="28" spans="1:3" x14ac:dyDescent="0.25">
      <c r="A28" s="99" t="s">
        <v>437</v>
      </c>
      <c r="B28" s="16" t="s">
        <v>622</v>
      </c>
      <c r="C28" s="487" t="s">
        <v>635</v>
      </c>
    </row>
    <row r="29" spans="1:3" x14ac:dyDescent="0.25">
      <c r="A29" s="99" t="s">
        <v>437</v>
      </c>
      <c r="B29" s="16" t="s">
        <v>600</v>
      </c>
      <c r="C29" s="487" t="s">
        <v>601</v>
      </c>
    </row>
    <row r="30" spans="1:3" x14ac:dyDescent="0.25">
      <c r="A30" s="99" t="s">
        <v>437</v>
      </c>
      <c r="B30" s="16" t="s">
        <v>602</v>
      </c>
      <c r="C30" s="487" t="s">
        <v>603</v>
      </c>
    </row>
    <row r="31" spans="1:3" x14ac:dyDescent="0.25">
      <c r="A31" s="99" t="s">
        <v>437</v>
      </c>
      <c r="B31" s="16" t="s">
        <v>604</v>
      </c>
      <c r="C31" s="487" t="s">
        <v>605</v>
      </c>
    </row>
    <row r="32" spans="1:3" x14ac:dyDescent="0.25">
      <c r="A32" s="99" t="s">
        <v>437</v>
      </c>
      <c r="B32" s="16" t="s">
        <v>606</v>
      </c>
      <c r="C32" s="487" t="s">
        <v>607</v>
      </c>
    </row>
    <row r="33" spans="1:3" x14ac:dyDescent="0.25">
      <c r="A33" s="99" t="s">
        <v>437</v>
      </c>
      <c r="B33" s="16" t="s">
        <v>608</v>
      </c>
      <c r="C33" s="487" t="s">
        <v>609</v>
      </c>
    </row>
    <row r="34" spans="1:3" x14ac:dyDescent="0.25">
      <c r="A34" s="99" t="s">
        <v>437</v>
      </c>
      <c r="B34" s="16" t="s">
        <v>610</v>
      </c>
      <c r="C34" s="487" t="s">
        <v>611</v>
      </c>
    </row>
    <row r="35" spans="1:3" x14ac:dyDescent="0.25">
      <c r="A35" s="99" t="s">
        <v>437</v>
      </c>
      <c r="B35" s="16" t="s">
        <v>612</v>
      </c>
      <c r="C35" s="487" t="s">
        <v>613</v>
      </c>
    </row>
    <row r="36" spans="1:3" x14ac:dyDescent="0.25">
      <c r="A36" s="99" t="s">
        <v>437</v>
      </c>
      <c r="B36" s="16" t="s">
        <v>614</v>
      </c>
      <c r="C36" s="487" t="s">
        <v>615</v>
      </c>
    </row>
    <row r="37" spans="1:3" x14ac:dyDescent="0.25">
      <c r="A37" s="99" t="s">
        <v>437</v>
      </c>
      <c r="B37" s="16" t="s">
        <v>616</v>
      </c>
      <c r="C37" s="487" t="s">
        <v>617</v>
      </c>
    </row>
    <row r="38" spans="1:3" x14ac:dyDescent="0.25">
      <c r="A38" s="99" t="s">
        <v>437</v>
      </c>
      <c r="B38" s="16" t="s">
        <v>618</v>
      </c>
      <c r="C38" s="487" t="s">
        <v>619</v>
      </c>
    </row>
    <row r="39" spans="1:3" x14ac:dyDescent="0.25">
      <c r="A39" s="99" t="s">
        <v>437</v>
      </c>
      <c r="B39" s="16" t="s">
        <v>620</v>
      </c>
      <c r="C39" s="487" t="s">
        <v>621</v>
      </c>
    </row>
    <row r="40" spans="1:3" x14ac:dyDescent="0.25">
      <c r="A40" s="99" t="s">
        <v>437</v>
      </c>
      <c r="B40" s="16" t="s">
        <v>623</v>
      </c>
      <c r="C40" s="487" t="s">
        <v>1007</v>
      </c>
    </row>
    <row r="41" spans="1:3" x14ac:dyDescent="0.25">
      <c r="A41" s="99" t="s">
        <v>437</v>
      </c>
      <c r="B41" s="16" t="s">
        <v>993</v>
      </c>
      <c r="C41" s="487" t="s">
        <v>1009</v>
      </c>
    </row>
    <row r="42" spans="1:3" x14ac:dyDescent="0.25">
      <c r="A42" s="99" t="s">
        <v>437</v>
      </c>
      <c r="B42" s="16" t="s">
        <v>624</v>
      </c>
      <c r="C42" s="487" t="s">
        <v>625</v>
      </c>
    </row>
    <row r="43" spans="1:3" x14ac:dyDescent="0.25">
      <c r="A43" s="486" t="s">
        <v>626</v>
      </c>
      <c r="B43" s="36" t="s">
        <v>627</v>
      </c>
      <c r="C43" s="488" t="s">
        <v>630</v>
      </c>
    </row>
    <row r="44" spans="1:3" x14ac:dyDescent="0.25">
      <c r="A44" s="99" t="s">
        <v>626</v>
      </c>
      <c r="B44" s="16" t="s">
        <v>534</v>
      </c>
      <c r="C44" s="487" t="s">
        <v>631</v>
      </c>
    </row>
    <row r="45" spans="1:3" x14ac:dyDescent="0.25">
      <c r="A45" s="12" t="s">
        <v>626</v>
      </c>
      <c r="B45" s="17" t="s">
        <v>628</v>
      </c>
      <c r="C45" s="487" t="s">
        <v>632</v>
      </c>
    </row>
    <row r="46" spans="1:3" x14ac:dyDescent="0.25">
      <c r="A46" s="99" t="s">
        <v>626</v>
      </c>
      <c r="B46" s="16" t="s">
        <v>1462</v>
      </c>
      <c r="C46" s="488" t="s">
        <v>1468</v>
      </c>
    </row>
    <row r="47" spans="1:3" x14ac:dyDescent="0.25">
      <c r="A47" s="99" t="s">
        <v>626</v>
      </c>
      <c r="B47" s="16" t="s">
        <v>1464</v>
      </c>
      <c r="C47" s="487" t="s">
        <v>1467</v>
      </c>
    </row>
    <row r="48" spans="1:3" x14ac:dyDescent="0.25">
      <c r="A48" s="13" t="s">
        <v>629</v>
      </c>
      <c r="B48" s="485" t="s">
        <v>629</v>
      </c>
      <c r="C48" s="70" t="s">
        <v>633</v>
      </c>
    </row>
  </sheetData>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0">
    <tabColor theme="7"/>
    <pageSetUpPr fitToPage="1"/>
  </sheetPr>
  <dimension ref="A1:X76"/>
  <sheetViews>
    <sheetView topLeftCell="A34" zoomScale="70" zoomScaleNormal="70" workbookViewId="0">
      <pane xSplit="3" topLeftCell="D1" activePane="topRight" state="frozen"/>
      <selection activeCell="W68" sqref="W68"/>
      <selection pane="topRight" activeCell="R46" sqref="R46"/>
    </sheetView>
  </sheetViews>
  <sheetFormatPr defaultColWidth="9" defaultRowHeight="15" x14ac:dyDescent="0.25"/>
  <cols>
    <col min="1" max="1" width="12.140625" style="395" customWidth="1"/>
    <col min="2" max="2" width="6.140625" style="393" customWidth="1"/>
    <col min="3" max="3" width="42" style="394" customWidth="1"/>
    <col min="4" max="4" width="15.5703125" style="394" bestFit="1" customWidth="1"/>
    <col min="5" max="7" width="14.140625" style="394" customWidth="1"/>
    <col min="8" max="8" width="15.5703125" style="394" bestFit="1" customWidth="1"/>
    <col min="9" max="11" width="14.140625" style="394" customWidth="1"/>
    <col min="12" max="12" width="15.5703125" style="394" bestFit="1" customWidth="1"/>
    <col min="13" max="15" width="14.140625" style="394" customWidth="1"/>
    <col min="16" max="16" width="15.5703125" style="394" bestFit="1" customWidth="1"/>
    <col min="17" max="24" width="14.140625" style="394" customWidth="1"/>
    <col min="25" max="16384" width="9" style="394"/>
  </cols>
  <sheetData>
    <row r="1" spans="1:24" x14ac:dyDescent="0.25">
      <c r="A1" s="392" t="s">
        <v>415</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2021</v>
      </c>
    </row>
    <row r="5" spans="1:24" x14ac:dyDescent="0.25">
      <c r="A5" s="456" t="s">
        <v>16</v>
      </c>
      <c r="B5" s="457"/>
      <c r="C5" s="451">
        <f>IF('LTC Rev-Exp Summary'!C5=0,"",'LTC Rev-Exp Summary'!C5)</f>
        <v>44651</v>
      </c>
      <c r="D5" s="397"/>
      <c r="E5" s="397"/>
      <c r="F5" s="397"/>
      <c r="G5" s="397"/>
    </row>
    <row r="6" spans="1:24" ht="15.75" thickBot="1" x14ac:dyDescent="0.3">
      <c r="A6" s="458" t="s">
        <v>385</v>
      </c>
      <c r="B6" s="457"/>
      <c r="C6" s="459"/>
      <c r="D6" s="397"/>
      <c r="E6" s="397"/>
      <c r="F6" s="397"/>
      <c r="G6" s="397"/>
    </row>
    <row r="7" spans="1:24" s="1116" customFormat="1" ht="19.149999999999999" customHeight="1" x14ac:dyDescent="0.3">
      <c r="A7" s="1112"/>
      <c r="B7" s="1113"/>
      <c r="C7" s="1114"/>
      <c r="D7" s="1612" t="s">
        <v>244</v>
      </c>
      <c r="E7" s="1613"/>
      <c r="F7" s="1613"/>
      <c r="G7" s="1614"/>
      <c r="H7" s="1612" t="s">
        <v>245</v>
      </c>
      <c r="I7" s="1613"/>
      <c r="J7" s="1613"/>
      <c r="K7" s="1614"/>
      <c r="L7" s="1612" t="s">
        <v>246</v>
      </c>
      <c r="M7" s="1613"/>
      <c r="N7" s="1613"/>
      <c r="O7" s="1614"/>
      <c r="P7" s="1612" t="s">
        <v>247</v>
      </c>
      <c r="Q7" s="1613"/>
      <c r="R7" s="1613"/>
      <c r="S7" s="1613"/>
      <c r="T7" s="1115"/>
      <c r="U7" s="1615" t="s">
        <v>807</v>
      </c>
      <c r="V7" s="1616"/>
      <c r="W7" s="1616"/>
      <c r="X7" s="1617"/>
    </row>
    <row r="8" spans="1:24" s="1116" customFormat="1" ht="30.75" x14ac:dyDescent="0.3">
      <c r="A8" s="1112"/>
      <c r="B8" s="1117"/>
      <c r="C8" s="1118"/>
      <c r="D8" s="849"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75" x14ac:dyDescent="0.3">
      <c r="A9" s="405" t="s">
        <v>51</v>
      </c>
      <c r="B9" s="406"/>
      <c r="C9" s="407"/>
      <c r="D9" s="807">
        <f>SUM(E9:G9)</f>
        <v>4829</v>
      </c>
      <c r="E9" s="814">
        <v>1166</v>
      </c>
      <c r="F9" s="814">
        <v>3663</v>
      </c>
      <c r="G9" s="1110"/>
      <c r="H9" s="807">
        <f>SUM(I9:J9)</f>
        <v>5140</v>
      </c>
      <c r="I9" s="814">
        <v>1324</v>
      </c>
      <c r="J9" s="814">
        <v>3816</v>
      </c>
      <c r="K9" s="1110"/>
      <c r="L9" s="807">
        <f>SUM(M9:N9)</f>
        <v>5435</v>
      </c>
      <c r="M9" s="814">
        <v>1439</v>
      </c>
      <c r="N9" s="814">
        <v>3996</v>
      </c>
      <c r="O9" s="1110"/>
      <c r="P9" s="807">
        <f>SUM(Q9:R9)</f>
        <v>5833</v>
      </c>
      <c r="Q9" s="814">
        <v>1577</v>
      </c>
      <c r="R9" s="814">
        <v>4256</v>
      </c>
      <c r="S9" s="1105"/>
      <c r="T9" s="815">
        <v>-7</v>
      </c>
      <c r="U9" s="816">
        <f>SUM(V9:X9)+T9</f>
        <v>21230</v>
      </c>
      <c r="V9" s="817">
        <f>E9+I9+M9+Q9</f>
        <v>5506</v>
      </c>
      <c r="W9" s="817">
        <f>F9+J9+N9+R9</f>
        <v>15731</v>
      </c>
      <c r="X9" s="743">
        <f>G9+K9+O9+S9</f>
        <v>0</v>
      </c>
    </row>
    <row r="10" spans="1:24" ht="18.75" x14ac:dyDescent="0.3">
      <c r="A10" s="1622" t="s">
        <v>11</v>
      </c>
      <c r="B10" s="1623"/>
      <c r="C10" s="162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79" t="s">
        <v>183</v>
      </c>
      <c r="B11" s="381">
        <v>1.1000000000000001</v>
      </c>
      <c r="C11" s="143" t="s">
        <v>12</v>
      </c>
      <c r="D11" s="1410">
        <v>12466774.76</v>
      </c>
      <c r="E11" s="463"/>
      <c r="F11" s="463"/>
      <c r="G11" s="473"/>
      <c r="H11" s="1410">
        <v>13624604.859999999</v>
      </c>
      <c r="I11" s="463"/>
      <c r="J11" s="463"/>
      <c r="K11" s="473"/>
      <c r="L11" s="1410">
        <v>14497856.08</v>
      </c>
      <c r="M11" s="463"/>
      <c r="N11" s="463"/>
      <c r="O11" s="473"/>
      <c r="P11" s="1410">
        <v>17208831.460000001</v>
      </c>
      <c r="Q11" s="463"/>
      <c r="R11" s="463"/>
      <c r="S11" s="463"/>
      <c r="T11" s="619">
        <v>-1133490.46</v>
      </c>
      <c r="U11" s="321">
        <f>D11+H11+L11+P11+T11</f>
        <v>56664576.699999996</v>
      </c>
      <c r="V11" s="464"/>
      <c r="W11" s="464"/>
      <c r="X11" s="302"/>
    </row>
    <row r="12" spans="1:24" x14ac:dyDescent="0.25">
      <c r="A12" s="1580"/>
      <c r="B12" s="114">
        <v>1.2</v>
      </c>
      <c r="C12" s="144" t="s">
        <v>222</v>
      </c>
      <c r="D12" s="472">
        <v>6920.3210088850674</v>
      </c>
      <c r="E12" s="464"/>
      <c r="F12" s="464"/>
      <c r="G12" s="465"/>
      <c r="H12" s="472">
        <v>7005.970067878854</v>
      </c>
      <c r="I12" s="464"/>
      <c r="J12" s="464"/>
      <c r="K12" s="465"/>
      <c r="L12" s="472">
        <v>7027.5931624815739</v>
      </c>
      <c r="M12" s="464"/>
      <c r="N12" s="464"/>
      <c r="O12" s="465"/>
      <c r="P12" s="472">
        <v>7167.7849050111818</v>
      </c>
      <c r="Q12" s="464"/>
      <c r="R12" s="464"/>
      <c r="S12" s="464"/>
      <c r="T12" s="605"/>
      <c r="U12" s="290">
        <f>D12+H12+L12+P12+T12</f>
        <v>28121.669144256681</v>
      </c>
      <c r="V12" s="464"/>
      <c r="W12" s="464"/>
      <c r="X12" s="304"/>
    </row>
    <row r="13" spans="1:24" x14ac:dyDescent="0.25">
      <c r="A13" s="1580"/>
      <c r="B13" s="114" t="s">
        <v>1300</v>
      </c>
      <c r="C13" s="144" t="s">
        <v>1304</v>
      </c>
      <c r="D13" s="472">
        <v>106378.08500000002</v>
      </c>
      <c r="E13" s="464"/>
      <c r="F13" s="464"/>
      <c r="G13" s="465"/>
      <c r="H13" s="472">
        <v>105647.76250000001</v>
      </c>
      <c r="I13" s="464"/>
      <c r="J13" s="464"/>
      <c r="K13" s="465"/>
      <c r="L13" s="472">
        <v>107423.55249999999</v>
      </c>
      <c r="M13" s="464"/>
      <c r="N13" s="464"/>
      <c r="O13" s="465"/>
      <c r="P13" s="472">
        <v>40325.663749999992</v>
      </c>
      <c r="Q13" s="464"/>
      <c r="R13" s="464"/>
      <c r="S13" s="464"/>
      <c r="T13" s="605">
        <v>54557.299469492849</v>
      </c>
      <c r="U13" s="290">
        <f>D13+H13+L13+P13+T13</f>
        <v>414332.36321949289</v>
      </c>
      <c r="V13" s="464"/>
      <c r="W13" s="464"/>
      <c r="X13" s="304"/>
    </row>
    <row r="14" spans="1:24" x14ac:dyDescent="0.25">
      <c r="A14" s="1580"/>
      <c r="B14" s="114" t="s">
        <v>1305</v>
      </c>
      <c r="C14" s="144" t="s">
        <v>1306</v>
      </c>
      <c r="D14" s="472">
        <v>-136436.74210803758</v>
      </c>
      <c r="E14" s="464"/>
      <c r="F14" s="464"/>
      <c r="G14" s="465"/>
      <c r="H14" s="472">
        <v>-136436.74210803758</v>
      </c>
      <c r="I14" s="464"/>
      <c r="J14" s="464"/>
      <c r="K14" s="465"/>
      <c r="L14" s="472">
        <v>-136436.74210803758</v>
      </c>
      <c r="M14" s="464"/>
      <c r="N14" s="464"/>
      <c r="O14" s="465"/>
      <c r="P14" s="472">
        <v>-16972.389920922738</v>
      </c>
      <c r="Q14" s="464"/>
      <c r="R14" s="464"/>
      <c r="S14" s="464"/>
      <c r="T14" s="605">
        <v>88593.087925524567</v>
      </c>
      <c r="U14" s="290">
        <f>D14+H14+L14+P14+T14</f>
        <v>-337689.52831951092</v>
      </c>
      <c r="V14" s="464"/>
      <c r="W14" s="464"/>
      <c r="X14" s="304"/>
    </row>
    <row r="15" spans="1:24" x14ac:dyDescent="0.25">
      <c r="A15" s="1580"/>
      <c r="B15" s="114" t="s">
        <v>63</v>
      </c>
      <c r="C15" s="144" t="s">
        <v>13</v>
      </c>
      <c r="D15" s="472"/>
      <c r="E15" s="464"/>
      <c r="F15" s="464"/>
      <c r="G15" s="465"/>
      <c r="H15" s="472"/>
      <c r="I15" s="464"/>
      <c r="J15" s="464"/>
      <c r="K15" s="465"/>
      <c r="L15" s="472"/>
      <c r="M15" s="464"/>
      <c r="N15" s="464"/>
      <c r="O15" s="465"/>
      <c r="P15" s="472">
        <v>-1215530.4279808071</v>
      </c>
      <c r="Q15" s="464"/>
      <c r="R15" s="464"/>
      <c r="S15" s="464"/>
      <c r="T15" s="605"/>
      <c r="U15" s="290">
        <f>D15+H15+L15+P15+T15</f>
        <v>-1215530.4279808071</v>
      </c>
      <c r="V15" s="464"/>
      <c r="W15" s="464"/>
      <c r="X15" s="304"/>
    </row>
    <row r="16" spans="1:24" s="401" customFormat="1" x14ac:dyDescent="0.25">
      <c r="A16" s="1581"/>
      <c r="B16" s="384" t="s">
        <v>64</v>
      </c>
      <c r="C16" s="391" t="s">
        <v>14</v>
      </c>
      <c r="D16" s="576">
        <f>SUM(D11:D15)</f>
        <v>12443636.423900848</v>
      </c>
      <c r="E16" s="466"/>
      <c r="F16" s="468"/>
      <c r="G16" s="467"/>
      <c r="H16" s="288">
        <f>SUM(H11:H15)</f>
        <v>13600821.85045984</v>
      </c>
      <c r="I16" s="466"/>
      <c r="J16" s="468"/>
      <c r="K16" s="467"/>
      <c r="L16" s="288">
        <f>SUM(L11:L15)</f>
        <v>14475870.483554443</v>
      </c>
      <c r="M16" s="466"/>
      <c r="N16" s="468"/>
      <c r="O16" s="467"/>
      <c r="P16" s="288">
        <f>SUM(P11:P15)</f>
        <v>16023822.090753283</v>
      </c>
      <c r="Q16" s="466"/>
      <c r="R16" s="468"/>
      <c r="S16" s="468"/>
      <c r="T16" s="606">
        <f>SUM(T11:T15)</f>
        <v>-990340.07260498253</v>
      </c>
      <c r="U16" s="292">
        <f>SUM(U11:U15)</f>
        <v>55553810.776063427</v>
      </c>
      <c r="V16" s="466"/>
      <c r="W16" s="466"/>
      <c r="X16" s="474"/>
    </row>
    <row r="17" spans="1:24" s="1116" customFormat="1" ht="15" customHeight="1" x14ac:dyDescent="0.25">
      <c r="A17" s="1625" t="s">
        <v>10</v>
      </c>
      <c r="B17" s="1626"/>
      <c r="C17" s="1627"/>
      <c r="D17" s="1612" t="s">
        <v>244</v>
      </c>
      <c r="E17" s="1613"/>
      <c r="F17" s="1613"/>
      <c r="G17" s="1614"/>
      <c r="H17" s="1612" t="s">
        <v>245</v>
      </c>
      <c r="I17" s="1613"/>
      <c r="J17" s="1613"/>
      <c r="K17" s="1614"/>
      <c r="L17" s="1612" t="s">
        <v>246</v>
      </c>
      <c r="M17" s="1613"/>
      <c r="N17" s="1613"/>
      <c r="O17" s="1614"/>
      <c r="P17" s="1612" t="s">
        <v>247</v>
      </c>
      <c r="Q17" s="1613"/>
      <c r="R17" s="1613"/>
      <c r="S17" s="1613"/>
      <c r="T17" s="1119"/>
      <c r="U17" s="1619" t="s">
        <v>807</v>
      </c>
      <c r="V17" s="1613"/>
      <c r="W17" s="1613"/>
      <c r="X17" s="1618"/>
    </row>
    <row r="18" spans="1:24" s="1116" customFormat="1" ht="45" x14ac:dyDescent="0.25">
      <c r="A18" s="1622"/>
      <c r="B18" s="1623"/>
      <c r="C18" s="1624"/>
      <c r="D18" s="849" t="s">
        <v>36</v>
      </c>
      <c r="E18" s="367" t="s">
        <v>421</v>
      </c>
      <c r="F18" s="367" t="s">
        <v>410</v>
      </c>
      <c r="G18" s="478" t="s">
        <v>545</v>
      </c>
      <c r="H18" s="849" t="s">
        <v>36</v>
      </c>
      <c r="I18" s="367" t="s">
        <v>421</v>
      </c>
      <c r="J18" s="367" t="s">
        <v>410</v>
      </c>
      <c r="K18" s="478" t="s">
        <v>545</v>
      </c>
      <c r="L18" s="849" t="s">
        <v>36</v>
      </c>
      <c r="M18" s="367" t="s">
        <v>421</v>
      </c>
      <c r="N18" s="367" t="s">
        <v>410</v>
      </c>
      <c r="O18" s="478" t="s">
        <v>545</v>
      </c>
      <c r="P18" s="367" t="s">
        <v>36</v>
      </c>
      <c r="Q18" s="367" t="s">
        <v>421</v>
      </c>
      <c r="R18" s="367" t="s">
        <v>410</v>
      </c>
      <c r="S18" s="367" t="s">
        <v>545</v>
      </c>
      <c r="T18" s="603" t="s">
        <v>808</v>
      </c>
      <c r="U18" s="850" t="s">
        <v>36</v>
      </c>
      <c r="V18" s="367" t="s">
        <v>421</v>
      </c>
      <c r="W18" s="367" t="s">
        <v>410</v>
      </c>
      <c r="X18" s="481" t="s">
        <v>545</v>
      </c>
    </row>
    <row r="19" spans="1:24" x14ac:dyDescent="0.25">
      <c r="A19" s="1576" t="s">
        <v>764</v>
      </c>
      <c r="B19" s="383">
        <v>2.1</v>
      </c>
      <c r="C19" s="587" t="s">
        <v>712</v>
      </c>
      <c r="D19" s="588">
        <f t="shared" ref="D19:D27" si="0">SUM(E19:G19)</f>
        <v>25565</v>
      </c>
      <c r="E19" s="600">
        <v>23881</v>
      </c>
      <c r="F19" s="600">
        <v>1684</v>
      </c>
      <c r="G19" s="467"/>
      <c r="H19" s="588">
        <f>SUM(I19:J19)</f>
        <v>27995</v>
      </c>
      <c r="I19" s="600">
        <v>25746</v>
      </c>
      <c r="J19" s="600">
        <v>2249</v>
      </c>
      <c r="K19" s="810"/>
      <c r="L19" s="588">
        <f>SUM(M19:N19)</f>
        <v>29666</v>
      </c>
      <c r="M19" s="600">
        <v>25297</v>
      </c>
      <c r="N19" s="600">
        <v>4369</v>
      </c>
      <c r="O19" s="810"/>
      <c r="P19" s="588">
        <f>SUM(Q19:R19)</f>
        <v>31754</v>
      </c>
      <c r="Q19" s="600">
        <v>26818</v>
      </c>
      <c r="R19" s="600">
        <v>4936</v>
      </c>
      <c r="S19" s="683"/>
      <c r="T19" s="612">
        <v>2060</v>
      </c>
      <c r="U19" s="290">
        <f>SUM(V19:X19)+T19</f>
        <v>117040</v>
      </c>
      <c r="V19" s="271">
        <f t="shared" ref="V19:W27" si="1">E19+I19+M19+Q19</f>
        <v>101742</v>
      </c>
      <c r="W19" s="271">
        <f t="shared" si="1"/>
        <v>13238</v>
      </c>
      <c r="X19" s="1402"/>
    </row>
    <row r="20" spans="1:24" x14ac:dyDescent="0.25">
      <c r="A20" s="1577"/>
      <c r="B20" s="383">
        <v>2.2000000000000002</v>
      </c>
      <c r="C20" s="587" t="s">
        <v>713</v>
      </c>
      <c r="D20" s="588">
        <f t="shared" si="0"/>
        <v>115</v>
      </c>
      <c r="E20" s="601">
        <v>75</v>
      </c>
      <c r="F20" s="601">
        <v>40</v>
      </c>
      <c r="G20" s="467"/>
      <c r="H20" s="588">
        <f>SUM(I20:J20)</f>
        <v>102</v>
      </c>
      <c r="I20" s="601">
        <v>57</v>
      </c>
      <c r="J20" s="601">
        <v>45</v>
      </c>
      <c r="K20" s="811"/>
      <c r="L20" s="588">
        <f>SUM(M20:N20)</f>
        <v>334</v>
      </c>
      <c r="M20" s="601">
        <v>165</v>
      </c>
      <c r="N20" s="601">
        <v>169</v>
      </c>
      <c r="O20" s="811"/>
      <c r="P20" s="588">
        <f>SUM(Q20:R20)</f>
        <v>216</v>
      </c>
      <c r="Q20" s="601">
        <v>123</v>
      </c>
      <c r="R20" s="601">
        <v>93</v>
      </c>
      <c r="S20" s="684"/>
      <c r="T20" s="612">
        <v>32</v>
      </c>
      <c r="U20" s="290">
        <f t="shared" ref="U20:U27" si="2">SUM(V20:X20)+T20</f>
        <v>799</v>
      </c>
      <c r="V20" s="271">
        <f t="shared" si="1"/>
        <v>420</v>
      </c>
      <c r="W20" s="271">
        <f t="shared" si="1"/>
        <v>347</v>
      </c>
      <c r="X20" s="1267"/>
    </row>
    <row r="21" spans="1:24" x14ac:dyDescent="0.25">
      <c r="A21" s="1577"/>
      <c r="B21" s="383">
        <v>2.2999999999999998</v>
      </c>
      <c r="C21" s="587" t="s">
        <v>714</v>
      </c>
      <c r="D21" s="588">
        <f t="shared" si="0"/>
        <v>5038274.6500000004</v>
      </c>
      <c r="E21" s="601">
        <v>4682850.16</v>
      </c>
      <c r="F21" s="601">
        <v>355424.49000000005</v>
      </c>
      <c r="G21" s="467"/>
      <c r="H21" s="588">
        <f t="shared" ref="H21:H27" si="3">SUM(I21:J21)</f>
        <v>5524951.1399999987</v>
      </c>
      <c r="I21" s="601">
        <v>5052630.7499999991</v>
      </c>
      <c r="J21" s="601">
        <v>472320.39</v>
      </c>
      <c r="K21" s="811"/>
      <c r="L21" s="588">
        <f t="shared" ref="L21:L27" si="4">SUM(M21:N21)</f>
        <v>5817903.1800000006</v>
      </c>
      <c r="M21" s="601">
        <v>4918991.6800000006</v>
      </c>
      <c r="N21" s="601">
        <v>898911.50000000012</v>
      </c>
      <c r="O21" s="811"/>
      <c r="P21" s="588">
        <f t="shared" ref="P21:P27" si="5">SUM(Q21:R21)</f>
        <v>6969046.5099999998</v>
      </c>
      <c r="Q21" s="601">
        <v>5838903.2299999995</v>
      </c>
      <c r="R21" s="601">
        <v>1130143.28</v>
      </c>
      <c r="S21" s="684"/>
      <c r="T21" s="612">
        <v>243371.02999999997</v>
      </c>
      <c r="U21" s="290">
        <f t="shared" si="2"/>
        <v>23593546.510000002</v>
      </c>
      <c r="V21" s="271">
        <f t="shared" si="1"/>
        <v>20493375.82</v>
      </c>
      <c r="W21" s="271">
        <f t="shared" si="1"/>
        <v>2856799.66</v>
      </c>
      <c r="X21" s="1267"/>
    </row>
    <row r="22" spans="1:24" x14ac:dyDescent="0.25">
      <c r="A22" s="1577"/>
      <c r="B22" s="383">
        <v>2.4</v>
      </c>
      <c r="C22" s="587" t="s">
        <v>715</v>
      </c>
      <c r="D22" s="588">
        <f t="shared" si="0"/>
        <v>12634.140000000001</v>
      </c>
      <c r="E22" s="601">
        <v>9036.9600000000009</v>
      </c>
      <c r="F22" s="601">
        <v>3597.18</v>
      </c>
      <c r="G22" s="467"/>
      <c r="H22" s="588">
        <f t="shared" si="3"/>
        <v>2762.3400000000011</v>
      </c>
      <c r="I22" s="601">
        <v>647.97000000000105</v>
      </c>
      <c r="J22" s="601">
        <v>2114.37</v>
      </c>
      <c r="K22" s="811"/>
      <c r="L22" s="588">
        <f t="shared" si="4"/>
        <v>12719.359999999999</v>
      </c>
      <c r="M22" s="601">
        <v>10980.71</v>
      </c>
      <c r="N22" s="601">
        <v>1738.6499999999999</v>
      </c>
      <c r="O22" s="811"/>
      <c r="P22" s="588">
        <f t="shared" si="5"/>
        <v>11505.2</v>
      </c>
      <c r="Q22" s="601">
        <v>7157.26</v>
      </c>
      <c r="R22" s="601">
        <v>4347.9399999999996</v>
      </c>
      <c r="S22" s="684"/>
      <c r="T22" s="612">
        <v>-15745.27</v>
      </c>
      <c r="U22" s="290">
        <f t="shared" si="2"/>
        <v>23875.77</v>
      </c>
      <c r="V22" s="271">
        <f t="shared" si="1"/>
        <v>27822.9</v>
      </c>
      <c r="W22" s="271">
        <f t="shared" si="1"/>
        <v>11798.14</v>
      </c>
      <c r="X22" s="1267"/>
    </row>
    <row r="23" spans="1:24" x14ac:dyDescent="0.25">
      <c r="A23" s="1577"/>
      <c r="B23" s="383">
        <v>2.5</v>
      </c>
      <c r="C23" s="587" t="s">
        <v>757</v>
      </c>
      <c r="D23" s="588">
        <f t="shared" si="0"/>
        <v>1404</v>
      </c>
      <c r="E23" s="601">
        <v>1284</v>
      </c>
      <c r="F23" s="601">
        <v>120</v>
      </c>
      <c r="G23" s="467"/>
      <c r="H23" s="588">
        <f t="shared" si="3"/>
        <v>1957</v>
      </c>
      <c r="I23" s="601">
        <v>1641</v>
      </c>
      <c r="J23" s="601">
        <v>316</v>
      </c>
      <c r="K23" s="811"/>
      <c r="L23" s="588">
        <f t="shared" si="4"/>
        <v>2073</v>
      </c>
      <c r="M23" s="601">
        <v>1511</v>
      </c>
      <c r="N23" s="601">
        <v>562</v>
      </c>
      <c r="O23" s="811"/>
      <c r="P23" s="588">
        <f t="shared" si="5"/>
        <v>2510</v>
      </c>
      <c r="Q23" s="601">
        <v>1860</v>
      </c>
      <c r="R23" s="601">
        <v>650</v>
      </c>
      <c r="S23" s="684"/>
      <c r="T23" s="612">
        <v>397</v>
      </c>
      <c r="U23" s="290">
        <f t="shared" si="2"/>
        <v>8341</v>
      </c>
      <c r="V23" s="271">
        <f t="shared" si="1"/>
        <v>6296</v>
      </c>
      <c r="W23" s="271">
        <f t="shared" si="1"/>
        <v>1648</v>
      </c>
      <c r="X23" s="1267"/>
    </row>
    <row r="24" spans="1:24" x14ac:dyDescent="0.25">
      <c r="A24" s="1577"/>
      <c r="B24" s="383">
        <v>2.6</v>
      </c>
      <c r="C24" s="587" t="s">
        <v>186</v>
      </c>
      <c r="D24" s="588">
        <f t="shared" si="0"/>
        <v>342496.67000000004</v>
      </c>
      <c r="E24" s="601">
        <v>261354.08000000002</v>
      </c>
      <c r="F24" s="601">
        <v>81142.59</v>
      </c>
      <c r="G24" s="467"/>
      <c r="H24" s="588">
        <f t="shared" si="3"/>
        <v>436279.76</v>
      </c>
      <c r="I24" s="601">
        <v>331541.77</v>
      </c>
      <c r="J24" s="601">
        <v>104737.98999999999</v>
      </c>
      <c r="K24" s="811"/>
      <c r="L24" s="588">
        <f t="shared" si="4"/>
        <v>496802.54000000004</v>
      </c>
      <c r="M24" s="601">
        <v>327790.07</v>
      </c>
      <c r="N24" s="601">
        <v>169012.47</v>
      </c>
      <c r="O24" s="811"/>
      <c r="P24" s="588">
        <f t="shared" si="5"/>
        <v>563974.56999999995</v>
      </c>
      <c r="Q24" s="601">
        <v>376089.72</v>
      </c>
      <c r="R24" s="601">
        <v>187884.85</v>
      </c>
      <c r="S24" s="684"/>
      <c r="T24" s="612">
        <v>33404.53</v>
      </c>
      <c r="U24" s="290">
        <f t="shared" si="2"/>
        <v>1872958.07</v>
      </c>
      <c r="V24" s="271">
        <f t="shared" si="1"/>
        <v>1296775.6400000001</v>
      </c>
      <c r="W24" s="271">
        <f t="shared" si="1"/>
        <v>542777.9</v>
      </c>
      <c r="X24" s="1267"/>
    </row>
    <row r="25" spans="1:24" x14ac:dyDescent="0.25">
      <c r="A25" s="1577"/>
      <c r="B25" s="383">
        <v>2.7</v>
      </c>
      <c r="C25" s="587" t="s">
        <v>758</v>
      </c>
      <c r="D25" s="588">
        <f t="shared" si="0"/>
        <v>33114.22338311762</v>
      </c>
      <c r="E25" s="601">
        <v>30460.804584402376</v>
      </c>
      <c r="F25" s="601">
        <v>2653.4187987152427</v>
      </c>
      <c r="G25" s="467"/>
      <c r="H25" s="588">
        <f t="shared" si="3"/>
        <v>51538.649868471126</v>
      </c>
      <c r="I25" s="601">
        <v>46535.851531381799</v>
      </c>
      <c r="J25" s="601">
        <v>5002.7983370893235</v>
      </c>
      <c r="K25" s="811"/>
      <c r="L25" s="588">
        <f t="shared" si="4"/>
        <v>94305.800686484203</v>
      </c>
      <c r="M25" s="601">
        <v>78611.556356301546</v>
      </c>
      <c r="N25" s="601">
        <v>15694.244330182662</v>
      </c>
      <c r="O25" s="811"/>
      <c r="P25" s="588">
        <f t="shared" si="5"/>
        <v>441983.60400353628</v>
      </c>
      <c r="Q25" s="601">
        <v>364947.87901053613</v>
      </c>
      <c r="R25" s="601">
        <v>77035.724993000142</v>
      </c>
      <c r="S25" s="684"/>
      <c r="T25" s="612">
        <v>-685600.87849525851</v>
      </c>
      <c r="U25" s="290">
        <f t="shared" si="2"/>
        <v>-64658.600553649245</v>
      </c>
      <c r="V25" s="271">
        <f t="shared" si="1"/>
        <v>520556.09148262185</v>
      </c>
      <c r="W25" s="271">
        <f t="shared" si="1"/>
        <v>100386.18645898737</v>
      </c>
      <c r="X25" s="1267"/>
    </row>
    <row r="26" spans="1:24" x14ac:dyDescent="0.25">
      <c r="A26" s="1577"/>
      <c r="B26" s="383">
        <v>2.8</v>
      </c>
      <c r="C26" s="587" t="s">
        <v>759</v>
      </c>
      <c r="D26" s="588">
        <f t="shared" si="0"/>
        <v>0</v>
      </c>
      <c r="E26" s="601">
        <v>0</v>
      </c>
      <c r="F26" s="601">
        <v>0</v>
      </c>
      <c r="G26" s="467"/>
      <c r="H26" s="588">
        <f t="shared" si="3"/>
        <v>0</v>
      </c>
      <c r="I26" s="601">
        <v>0</v>
      </c>
      <c r="J26" s="601">
        <v>0</v>
      </c>
      <c r="K26" s="811"/>
      <c r="L26" s="588">
        <f t="shared" si="4"/>
        <v>0</v>
      </c>
      <c r="M26" s="601">
        <v>0</v>
      </c>
      <c r="N26" s="601">
        <v>0</v>
      </c>
      <c r="O26" s="811"/>
      <c r="P26" s="588">
        <f t="shared" si="5"/>
        <v>0</v>
      </c>
      <c r="Q26" s="601">
        <v>0</v>
      </c>
      <c r="R26" s="601">
        <v>0</v>
      </c>
      <c r="S26" s="684"/>
      <c r="T26" s="612">
        <v>0</v>
      </c>
      <c r="U26" s="290">
        <f t="shared" si="2"/>
        <v>0</v>
      </c>
      <c r="V26" s="271">
        <f t="shared" si="1"/>
        <v>0</v>
      </c>
      <c r="W26" s="271">
        <f t="shared" si="1"/>
        <v>0</v>
      </c>
      <c r="X26" s="1267"/>
    </row>
    <row r="27" spans="1:24" x14ac:dyDescent="0.25">
      <c r="A27" s="1577"/>
      <c r="B27" s="383">
        <v>2.9</v>
      </c>
      <c r="C27" s="587" t="s">
        <v>926</v>
      </c>
      <c r="D27" s="588">
        <f t="shared" si="0"/>
        <v>0</v>
      </c>
      <c r="E27" s="601">
        <v>0</v>
      </c>
      <c r="F27" s="601">
        <v>0</v>
      </c>
      <c r="G27" s="467"/>
      <c r="H27" s="588">
        <f t="shared" si="3"/>
        <v>0</v>
      </c>
      <c r="I27" s="601">
        <v>0</v>
      </c>
      <c r="J27" s="601">
        <v>0</v>
      </c>
      <c r="K27" s="811"/>
      <c r="L27" s="588">
        <f t="shared" si="4"/>
        <v>0</v>
      </c>
      <c r="M27" s="601">
        <v>0</v>
      </c>
      <c r="N27" s="601">
        <v>0</v>
      </c>
      <c r="O27" s="811"/>
      <c r="P27" s="588">
        <f t="shared" si="5"/>
        <v>0</v>
      </c>
      <c r="Q27" s="601">
        <v>0</v>
      </c>
      <c r="R27" s="601">
        <v>0</v>
      </c>
      <c r="S27" s="684"/>
      <c r="T27" s="612">
        <v>0</v>
      </c>
      <c r="U27" s="290">
        <f t="shared" si="2"/>
        <v>0</v>
      </c>
      <c r="V27" s="271">
        <f t="shared" si="1"/>
        <v>0</v>
      </c>
      <c r="W27" s="271">
        <f t="shared" si="1"/>
        <v>0</v>
      </c>
      <c r="X27" s="1267"/>
    </row>
    <row r="28" spans="1:24" x14ac:dyDescent="0.25">
      <c r="A28" s="1578"/>
      <c r="B28" s="594">
        <v>2.1</v>
      </c>
      <c r="C28" s="146" t="s">
        <v>761</v>
      </c>
      <c r="D28" s="589">
        <f t="shared" ref="D28:W28" si="6">SUM(D21:D22,D24:D27)</f>
        <v>5426519.6833831174</v>
      </c>
      <c r="E28" s="590">
        <f t="shared" si="6"/>
        <v>4983702.0045844028</v>
      </c>
      <c r="F28" s="590">
        <f t="shared" si="6"/>
        <v>442817.67879871523</v>
      </c>
      <c r="G28" s="1107"/>
      <c r="H28" s="589">
        <f>SUM(H21:H22,H24:H27)</f>
        <v>6015531.8898684699</v>
      </c>
      <c r="I28" s="590">
        <f t="shared" si="6"/>
        <v>5431356.3415313801</v>
      </c>
      <c r="J28" s="590">
        <f>SUM(J21:J22,J24:J27)</f>
        <v>584175.54833708936</v>
      </c>
      <c r="K28" s="1108"/>
      <c r="L28" s="589">
        <f>SUM(L21:L22,L24:L27)</f>
        <v>6421730.8806864852</v>
      </c>
      <c r="M28" s="590">
        <f>SUM(M21:M22,M24:M27)</f>
        <v>5336374.0163563024</v>
      </c>
      <c r="N28" s="590">
        <f>SUM(N21:N22,N24:N27)</f>
        <v>1085356.8643301828</v>
      </c>
      <c r="O28" s="1108"/>
      <c r="P28" s="589">
        <f>SUM(P21:P22,P24:P27)</f>
        <v>7986509.8840035368</v>
      </c>
      <c r="Q28" s="590">
        <f>SUM(Q21:Q22,Q24:Q27)</f>
        <v>6587098.0890105348</v>
      </c>
      <c r="R28" s="590">
        <f>SUM(R21:R22,R24:R27)</f>
        <v>1399411.7949930001</v>
      </c>
      <c r="S28" s="1103"/>
      <c r="T28" s="613">
        <f t="shared" si="6"/>
        <v>-424570.58849525853</v>
      </c>
      <c r="U28" s="599">
        <f t="shared" si="6"/>
        <v>25425721.749446351</v>
      </c>
      <c r="V28" s="590">
        <f t="shared" si="6"/>
        <v>22338530.45148262</v>
      </c>
      <c r="W28" s="590">
        <f t="shared" si="6"/>
        <v>3511761.8864589874</v>
      </c>
      <c r="X28" s="1403"/>
    </row>
    <row r="29" spans="1:24" x14ac:dyDescent="0.25">
      <c r="A29" s="1580" t="s">
        <v>717</v>
      </c>
      <c r="B29" s="580">
        <v>2.11</v>
      </c>
      <c r="C29" s="144" t="s">
        <v>228</v>
      </c>
      <c r="D29" s="577">
        <f t="shared" ref="D29:D39" si="7">SUM(E29:G29)</f>
        <v>2304843.69</v>
      </c>
      <c r="E29" s="253">
        <v>101349.06999999999</v>
      </c>
      <c r="F29" s="253">
        <v>2203494.62</v>
      </c>
      <c r="G29" s="467"/>
      <c r="H29" s="588">
        <f>SUM(I29:J29)</f>
        <v>2354143.54</v>
      </c>
      <c r="I29" s="253">
        <v>182837.16999999998</v>
      </c>
      <c r="J29" s="253">
        <v>2171306.37</v>
      </c>
      <c r="K29" s="375"/>
      <c r="L29" s="588">
        <f>SUM(M29:N29)</f>
        <v>2433621.0499999998</v>
      </c>
      <c r="M29" s="253">
        <v>228254.56</v>
      </c>
      <c r="N29" s="253">
        <v>2205366.4899999998</v>
      </c>
      <c r="O29" s="375"/>
      <c r="P29" s="588">
        <f>SUM(Q29:R29)</f>
        <v>2521483.9000000004</v>
      </c>
      <c r="Q29" s="253">
        <v>298909.53000000003</v>
      </c>
      <c r="R29" s="253">
        <v>2222574.37</v>
      </c>
      <c r="S29" s="303"/>
      <c r="T29" s="607">
        <v>12652.98</v>
      </c>
      <c r="U29" s="290">
        <f>SUM(V29:X29)+T29</f>
        <v>9626745.160000002</v>
      </c>
      <c r="V29" s="271">
        <f t="shared" ref="V29:W38" si="8">E29+I29+M29+Q29</f>
        <v>811350.33000000007</v>
      </c>
      <c r="W29" s="271">
        <f t="shared" si="8"/>
        <v>8802741.8500000015</v>
      </c>
      <c r="X29" s="304"/>
    </row>
    <row r="30" spans="1:24" x14ac:dyDescent="0.25">
      <c r="A30" s="1580"/>
      <c r="B30" s="388">
        <v>2.12</v>
      </c>
      <c r="C30" s="144" t="s">
        <v>552</v>
      </c>
      <c r="D30" s="577">
        <f t="shared" si="7"/>
        <v>2802264.279999984</v>
      </c>
      <c r="E30" s="253">
        <v>45023.87</v>
      </c>
      <c r="F30" s="253">
        <v>2757240.4099999839</v>
      </c>
      <c r="G30" s="467"/>
      <c r="H30" s="588">
        <f>SUM(I30:J30)</f>
        <v>3282164.4300000388</v>
      </c>
      <c r="I30" s="253">
        <v>75690.45</v>
      </c>
      <c r="J30" s="253">
        <v>3206473.9800000386</v>
      </c>
      <c r="K30" s="375"/>
      <c r="L30" s="588">
        <f>SUM(M30:N30)</f>
        <v>3418571.4000000497</v>
      </c>
      <c r="M30" s="253">
        <v>93752.82</v>
      </c>
      <c r="N30" s="253">
        <v>3324818.5800000499</v>
      </c>
      <c r="O30" s="375"/>
      <c r="P30" s="588">
        <f>SUM(Q30:R30)</f>
        <v>4240757.8700000457</v>
      </c>
      <c r="Q30" s="253">
        <v>137238.81999999977</v>
      </c>
      <c r="R30" s="253">
        <v>4103519.0500000464</v>
      </c>
      <c r="S30" s="303"/>
      <c r="T30" s="607">
        <v>197164.12</v>
      </c>
      <c r="U30" s="290">
        <f t="shared" ref="U30:U39" si="9">SUM(V30:X30)+T30</f>
        <v>13940922.100000117</v>
      </c>
      <c r="V30" s="271">
        <f t="shared" si="8"/>
        <v>351705.95999999979</v>
      </c>
      <c r="W30" s="271">
        <f t="shared" si="8"/>
        <v>13392052.020000119</v>
      </c>
      <c r="X30" s="304"/>
    </row>
    <row r="31" spans="1:24" x14ac:dyDescent="0.25">
      <c r="A31" s="1580"/>
      <c r="B31" s="388">
        <v>2.13</v>
      </c>
      <c r="C31" s="144" t="s">
        <v>229</v>
      </c>
      <c r="D31" s="577">
        <f t="shared" si="7"/>
        <v>149233.31000000003</v>
      </c>
      <c r="E31" s="253">
        <v>19115.29</v>
      </c>
      <c r="F31" s="253">
        <v>130118.02000000002</v>
      </c>
      <c r="G31" s="467"/>
      <c r="H31" s="588">
        <f t="shared" ref="H31:H39" si="10">SUM(I31:J31)</f>
        <v>176959.73</v>
      </c>
      <c r="I31" s="253">
        <v>16537.41</v>
      </c>
      <c r="J31" s="253">
        <v>160422.32</v>
      </c>
      <c r="K31" s="375"/>
      <c r="L31" s="588">
        <f t="shared" ref="L31:L39" si="11">SUM(M31:N31)</f>
        <v>179991.14</v>
      </c>
      <c r="M31" s="253">
        <v>14050.170000000002</v>
      </c>
      <c r="N31" s="253">
        <v>165940.97</v>
      </c>
      <c r="O31" s="375"/>
      <c r="P31" s="588">
        <f t="shared" ref="P31:P39" si="12">SUM(Q31:R31)</f>
        <v>219482.19999999995</v>
      </c>
      <c r="Q31" s="253">
        <v>17308.14</v>
      </c>
      <c r="R31" s="253">
        <v>202174.05999999997</v>
      </c>
      <c r="S31" s="303"/>
      <c r="T31" s="607">
        <v>7782.5</v>
      </c>
      <c r="U31" s="290">
        <f t="shared" si="9"/>
        <v>733448.88</v>
      </c>
      <c r="V31" s="271">
        <f t="shared" si="8"/>
        <v>67011.009999999995</v>
      </c>
      <c r="W31" s="271">
        <f t="shared" si="8"/>
        <v>658655.37</v>
      </c>
      <c r="X31" s="304"/>
    </row>
    <row r="32" spans="1:24" x14ac:dyDescent="0.25">
      <c r="A32" s="1580"/>
      <c r="B32" s="388">
        <v>2.14</v>
      </c>
      <c r="C32" s="144" t="s">
        <v>554</v>
      </c>
      <c r="D32" s="577">
        <f t="shared" si="7"/>
        <v>66691.619999999806</v>
      </c>
      <c r="E32" s="253">
        <v>51031.949999999801</v>
      </c>
      <c r="F32" s="253">
        <v>15659.67</v>
      </c>
      <c r="G32" s="467"/>
      <c r="H32" s="588">
        <f t="shared" si="10"/>
        <v>78734.299999999799</v>
      </c>
      <c r="I32" s="253">
        <v>65104.259999999798</v>
      </c>
      <c r="J32" s="253">
        <v>13630.04</v>
      </c>
      <c r="K32" s="375"/>
      <c r="L32" s="588">
        <f t="shared" si="11"/>
        <v>67738.559999999794</v>
      </c>
      <c r="M32" s="253">
        <v>47399.679999999797</v>
      </c>
      <c r="N32" s="253">
        <v>20338.88</v>
      </c>
      <c r="O32" s="375"/>
      <c r="P32" s="588">
        <f t="shared" si="12"/>
        <v>56680.089999999589</v>
      </c>
      <c r="Q32" s="253">
        <v>44968.469999999594</v>
      </c>
      <c r="R32" s="253">
        <v>11711.619999999999</v>
      </c>
      <c r="S32" s="303"/>
      <c r="T32" s="607">
        <v>-23252.39</v>
      </c>
      <c r="U32" s="290">
        <f t="shared" si="9"/>
        <v>246592.179999999</v>
      </c>
      <c r="V32" s="271">
        <f t="shared" si="8"/>
        <v>208504.359999999</v>
      </c>
      <c r="W32" s="271">
        <f t="shared" si="8"/>
        <v>61340.209999999992</v>
      </c>
      <c r="X32" s="304"/>
    </row>
    <row r="33" spans="1:24" x14ac:dyDescent="0.25">
      <c r="A33" s="1580"/>
      <c r="B33" s="388">
        <v>2.15</v>
      </c>
      <c r="C33" s="144" t="s">
        <v>553</v>
      </c>
      <c r="D33" s="577">
        <f t="shared" si="7"/>
        <v>35514.869999999995</v>
      </c>
      <c r="E33" s="253">
        <v>16719.989999999998</v>
      </c>
      <c r="F33" s="253">
        <v>18794.88</v>
      </c>
      <c r="G33" s="467"/>
      <c r="H33" s="588">
        <f t="shared" si="10"/>
        <v>35682.03</v>
      </c>
      <c r="I33" s="253">
        <v>15026.85</v>
      </c>
      <c r="J33" s="253">
        <v>20655.18</v>
      </c>
      <c r="K33" s="375"/>
      <c r="L33" s="588">
        <f t="shared" si="11"/>
        <v>36843.750000000015</v>
      </c>
      <c r="M33" s="253">
        <v>12029.340000000009</v>
      </c>
      <c r="N33" s="253">
        <v>24814.410000000003</v>
      </c>
      <c r="O33" s="375"/>
      <c r="P33" s="588">
        <f t="shared" si="12"/>
        <v>29152.879999999997</v>
      </c>
      <c r="Q33" s="253">
        <v>13145.75</v>
      </c>
      <c r="R33" s="253">
        <v>16007.13</v>
      </c>
      <c r="S33" s="303"/>
      <c r="T33" s="607">
        <v>1346.71</v>
      </c>
      <c r="U33" s="290">
        <f t="shared" si="9"/>
        <v>138540.24000000002</v>
      </c>
      <c r="V33" s="271">
        <f t="shared" si="8"/>
        <v>56921.930000000008</v>
      </c>
      <c r="W33" s="271">
        <f t="shared" si="8"/>
        <v>80271.600000000006</v>
      </c>
      <c r="X33" s="304"/>
    </row>
    <row r="34" spans="1:24" x14ac:dyDescent="0.25">
      <c r="A34" s="1580"/>
      <c r="B34" s="388">
        <v>2.16</v>
      </c>
      <c r="C34" s="144" t="s">
        <v>762</v>
      </c>
      <c r="D34" s="577">
        <f t="shared" si="7"/>
        <v>341546.69551362179</v>
      </c>
      <c r="E34" s="253">
        <v>51999.046243613659</v>
      </c>
      <c r="F34" s="253">
        <v>289547.64927000814</v>
      </c>
      <c r="G34" s="467"/>
      <c r="H34" s="588">
        <f t="shared" si="10"/>
        <v>343743.10541394231</v>
      </c>
      <c r="I34" s="253">
        <v>54344.666615063739</v>
      </c>
      <c r="J34" s="253">
        <v>289398.43879887857</v>
      </c>
      <c r="K34" s="375"/>
      <c r="L34" s="588">
        <f t="shared" si="11"/>
        <v>343086.61125293432</v>
      </c>
      <c r="M34" s="253">
        <v>54704.086018770671</v>
      </c>
      <c r="N34" s="253">
        <v>288382.52523416362</v>
      </c>
      <c r="O34" s="375"/>
      <c r="P34" s="588">
        <f t="shared" si="12"/>
        <v>349049.04007018672</v>
      </c>
      <c r="Q34" s="253">
        <v>57462.369802033681</v>
      </c>
      <c r="R34" s="253">
        <v>291586.67026815302</v>
      </c>
      <c r="S34" s="303"/>
      <c r="T34" s="607">
        <v>0</v>
      </c>
      <c r="U34" s="290">
        <f t="shared" si="9"/>
        <v>1377425.4522506851</v>
      </c>
      <c r="V34" s="271">
        <f t="shared" si="8"/>
        <v>218510.16867948175</v>
      </c>
      <c r="W34" s="271">
        <f t="shared" si="8"/>
        <v>1158915.2835712032</v>
      </c>
      <c r="X34" s="304"/>
    </row>
    <row r="35" spans="1:24" x14ac:dyDescent="0.25">
      <c r="A35" s="1580"/>
      <c r="B35" s="388">
        <v>2.17</v>
      </c>
      <c r="C35" s="144" t="s">
        <v>763</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580"/>
      <c r="B36" s="388">
        <v>2.1800000000000002</v>
      </c>
      <c r="C36" s="144" t="s">
        <v>649</v>
      </c>
      <c r="D36" s="577">
        <f t="shared" si="7"/>
        <v>251256.5199999999</v>
      </c>
      <c r="E36" s="253">
        <v>99078.4399999999</v>
      </c>
      <c r="F36" s="253">
        <v>152178.07999999999</v>
      </c>
      <c r="G36" s="467"/>
      <c r="H36" s="588">
        <f t="shared" si="10"/>
        <v>254860.58999999979</v>
      </c>
      <c r="I36" s="253">
        <v>108596.3799999998</v>
      </c>
      <c r="J36" s="253">
        <v>146264.21</v>
      </c>
      <c r="K36" s="375"/>
      <c r="L36" s="588">
        <f t="shared" si="11"/>
        <v>252001.70999999961</v>
      </c>
      <c r="M36" s="253">
        <v>75017.259999999602</v>
      </c>
      <c r="N36" s="253">
        <v>176984.45</v>
      </c>
      <c r="O36" s="375"/>
      <c r="P36" s="588">
        <f t="shared" si="12"/>
        <v>309301.66999999987</v>
      </c>
      <c r="Q36" s="253">
        <v>85245.569999999789</v>
      </c>
      <c r="R36" s="253">
        <v>224056.10000000009</v>
      </c>
      <c r="S36" s="303"/>
      <c r="T36" s="607">
        <v>-423978.93999999994</v>
      </c>
      <c r="U36" s="290">
        <f t="shared" si="9"/>
        <v>643441.54999999935</v>
      </c>
      <c r="V36" s="271">
        <f t="shared" si="8"/>
        <v>367937.64999999909</v>
      </c>
      <c r="W36" s="271">
        <f t="shared" si="8"/>
        <v>699482.84000000008</v>
      </c>
      <c r="X36" s="304"/>
    </row>
    <row r="37" spans="1:24" s="401" customFormat="1" x14ac:dyDescent="0.25">
      <c r="A37" s="1580"/>
      <c r="B37" s="388">
        <v>2.19</v>
      </c>
      <c r="C37" s="387" t="s">
        <v>725</v>
      </c>
      <c r="D37" s="577">
        <f t="shared" si="7"/>
        <v>5.3290705182007553E-15</v>
      </c>
      <c r="E37" s="249">
        <v>0</v>
      </c>
      <c r="F37" s="249">
        <v>5.3290705182007553E-15</v>
      </c>
      <c r="G37" s="467"/>
      <c r="H37" s="588">
        <f t="shared" si="10"/>
        <v>-2.2204460492503506E-16</v>
      </c>
      <c r="I37" s="249">
        <v>0</v>
      </c>
      <c r="J37" s="249">
        <v>-2.2204460492503506E-16</v>
      </c>
      <c r="K37" s="465"/>
      <c r="L37" s="588">
        <f t="shared" si="11"/>
        <v>2.0955459589799849E-15</v>
      </c>
      <c r="M37" s="249">
        <v>0</v>
      </c>
      <c r="N37" s="249">
        <v>2.0955459589799849E-15</v>
      </c>
      <c r="O37" s="465"/>
      <c r="P37" s="588">
        <f t="shared" si="12"/>
        <v>67.63</v>
      </c>
      <c r="Q37" s="249">
        <v>0</v>
      </c>
      <c r="R37" s="249">
        <v>67.63</v>
      </c>
      <c r="S37" s="464"/>
      <c r="T37" s="605">
        <v>0</v>
      </c>
      <c r="U37" s="290">
        <f t="shared" si="9"/>
        <v>67.63000000000001</v>
      </c>
      <c r="V37" s="271">
        <f t="shared" si="8"/>
        <v>0</v>
      </c>
      <c r="W37" s="271">
        <f t="shared" si="8"/>
        <v>67.63000000000001</v>
      </c>
      <c r="X37" s="470"/>
    </row>
    <row r="38" spans="1:24" ht="24.75" x14ac:dyDescent="0.25">
      <c r="A38" s="1580"/>
      <c r="B38" s="971" t="s">
        <v>691</v>
      </c>
      <c r="C38" s="145" t="s">
        <v>718</v>
      </c>
      <c r="D38" s="577">
        <f t="shared" si="7"/>
        <v>33107.840599821269</v>
      </c>
      <c r="E38" s="253">
        <v>1940.0141325715913</v>
      </c>
      <c r="F38" s="253">
        <v>31167.826467249681</v>
      </c>
      <c r="G38" s="467"/>
      <c r="H38" s="588">
        <f t="shared" si="10"/>
        <v>49733.032771872189</v>
      </c>
      <c r="I38" s="253">
        <v>3759.2298555352882</v>
      </c>
      <c r="J38" s="253">
        <v>45973.802916336899</v>
      </c>
      <c r="K38" s="375"/>
      <c r="L38" s="588">
        <f t="shared" si="11"/>
        <v>90531.581261593717</v>
      </c>
      <c r="M38" s="253">
        <v>7017.2394708466254</v>
      </c>
      <c r="N38" s="253">
        <v>83514.341790747087</v>
      </c>
      <c r="O38" s="375"/>
      <c r="P38" s="588">
        <f t="shared" si="12"/>
        <v>431392.8459355206</v>
      </c>
      <c r="Q38" s="253">
        <v>35293.64735282024</v>
      </c>
      <c r="R38" s="253">
        <v>396099.19858270034</v>
      </c>
      <c r="S38" s="303"/>
      <c r="T38" s="607">
        <v>-714046.45265861973</v>
      </c>
      <c r="U38" s="290">
        <f t="shared" si="9"/>
        <v>-109281.15208981209</v>
      </c>
      <c r="V38" s="271">
        <f t="shared" si="8"/>
        <v>48010.13081177375</v>
      </c>
      <c r="W38" s="271">
        <f t="shared" si="8"/>
        <v>556755.16975703393</v>
      </c>
      <c r="X38" s="304"/>
    </row>
    <row r="39" spans="1:24" x14ac:dyDescent="0.25">
      <c r="A39" s="1580"/>
      <c r="B39" s="388">
        <v>2.21</v>
      </c>
      <c r="C39" s="145" t="s">
        <v>927</v>
      </c>
      <c r="D39" s="577">
        <f t="shared" si="7"/>
        <v>-4340.3832415241141</v>
      </c>
      <c r="E39" s="253">
        <v>-1874.738400195025</v>
      </c>
      <c r="F39" s="253">
        <v>-2465.6448413290891</v>
      </c>
      <c r="G39" s="467"/>
      <c r="H39" s="588">
        <f t="shared" si="10"/>
        <v>-8363.214464916131</v>
      </c>
      <c r="I39" s="253">
        <v>-3698.4607567335597</v>
      </c>
      <c r="J39" s="253">
        <v>-4664.7537081825703</v>
      </c>
      <c r="K39" s="375"/>
      <c r="L39" s="588">
        <f t="shared" si="11"/>
        <v>-2714.3150432060779</v>
      </c>
      <c r="M39" s="253">
        <v>-1160.4636376180879</v>
      </c>
      <c r="N39" s="253">
        <v>-1553.85140558799</v>
      </c>
      <c r="O39" s="375"/>
      <c r="P39" s="588">
        <f t="shared" si="12"/>
        <v>-3093.5540785904059</v>
      </c>
      <c r="Q39" s="253">
        <v>-1428.211147782733</v>
      </c>
      <c r="R39" s="253">
        <v>-1665.3429308076732</v>
      </c>
      <c r="S39" s="303"/>
      <c r="T39" s="607">
        <v>14424.972093516992</v>
      </c>
      <c r="U39" s="290">
        <f t="shared" si="9"/>
        <v>-4086.4947347197358</v>
      </c>
      <c r="V39" s="271">
        <f>E39+I39+M39+Q39</f>
        <v>-8161.8739423294055</v>
      </c>
      <c r="W39" s="271">
        <f>F39+J39+N39+R39</f>
        <v>-10349.592885907323</v>
      </c>
      <c r="X39" s="304"/>
    </row>
    <row r="40" spans="1:24" s="403" customFormat="1" x14ac:dyDescent="0.25">
      <c r="A40" s="1581"/>
      <c r="B40" s="389">
        <v>2.2200000000000002</v>
      </c>
      <c r="C40" s="146" t="s">
        <v>716</v>
      </c>
      <c r="D40" s="578">
        <f>SUM(D28,D29:D39)</f>
        <v>11406638.126255019</v>
      </c>
      <c r="E40" s="280">
        <f t="shared" ref="E40:J40" si="13">SUM(E28:E39)</f>
        <v>5368084.9365603933</v>
      </c>
      <c r="F40" s="280">
        <f t="shared" si="13"/>
        <v>6038553.1896946272</v>
      </c>
      <c r="G40" s="1107"/>
      <c r="H40" s="288">
        <f t="shared" si="13"/>
        <v>12583189.433589404</v>
      </c>
      <c r="I40" s="280">
        <f t="shared" si="13"/>
        <v>5949554.2972452445</v>
      </c>
      <c r="J40" s="280">
        <f t="shared" si="13"/>
        <v>6633635.13634416</v>
      </c>
      <c r="K40" s="1107"/>
      <c r="L40" s="288">
        <f>SUM(L28:L39)</f>
        <v>13241402.368157858</v>
      </c>
      <c r="M40" s="280">
        <f>SUM(M28:M39)</f>
        <v>5867438.7082083011</v>
      </c>
      <c r="N40" s="280">
        <f>SUM(N28:N39)</f>
        <v>7373963.6599495551</v>
      </c>
      <c r="O40" s="1107"/>
      <c r="P40" s="288">
        <f>SUM(P28:P39)</f>
        <v>16140784.455930701</v>
      </c>
      <c r="Q40" s="280">
        <f>SUM(Q28:Q39)</f>
        <v>7275242.1750176046</v>
      </c>
      <c r="R40" s="280">
        <f>SUM(R28:R39)</f>
        <v>8865542.2809130922</v>
      </c>
      <c r="S40" s="466"/>
      <c r="T40" s="606">
        <f>SUM(T28:T39)</f>
        <v>-1352477.0890603613</v>
      </c>
      <c r="U40" s="292">
        <f>SUM(U28:U39)</f>
        <v>52019537.294872627</v>
      </c>
      <c r="V40" s="280">
        <f>SUM(V28:V39)</f>
        <v>24460320.117031548</v>
      </c>
      <c r="W40" s="280">
        <f>SUM(W28:W39)</f>
        <v>28911694.266901441</v>
      </c>
      <c r="X40" s="1404"/>
    </row>
    <row r="41" spans="1:24" ht="14.85" customHeight="1" x14ac:dyDescent="0.25">
      <c r="A41" s="1577" t="s">
        <v>6</v>
      </c>
      <c r="B41" s="114" t="s">
        <v>70</v>
      </c>
      <c r="C41" s="144" t="s">
        <v>188</v>
      </c>
      <c r="D41" s="574">
        <f>SUM(E41:G41)</f>
        <v>8897.23</v>
      </c>
      <c r="E41" s="251">
        <v>6345.85</v>
      </c>
      <c r="F41" s="253">
        <v>2551.38</v>
      </c>
      <c r="G41" s="467"/>
      <c r="H41" s="588">
        <f>SUM(I41:J41)</f>
        <v>11886.71</v>
      </c>
      <c r="I41" s="251">
        <v>9481.9499999999989</v>
      </c>
      <c r="J41" s="253">
        <v>2404.7599999999998</v>
      </c>
      <c r="K41" s="375"/>
      <c r="L41" s="588">
        <f>SUM(M41:N41)</f>
        <v>15519.11</v>
      </c>
      <c r="M41" s="251">
        <v>11051.81</v>
      </c>
      <c r="N41" s="253">
        <v>4467.3</v>
      </c>
      <c r="O41" s="375"/>
      <c r="P41" s="588">
        <f>SUM(Q41:R41)</f>
        <v>11806.96</v>
      </c>
      <c r="Q41" s="251">
        <v>7061.8399999999992</v>
      </c>
      <c r="R41" s="253">
        <v>4745.1200000000008</v>
      </c>
      <c r="S41" s="303"/>
      <c r="T41" s="607">
        <v>1387.86</v>
      </c>
      <c r="U41" s="321">
        <f>SUM(V41:X41)+T41</f>
        <v>49497.869999999995</v>
      </c>
      <c r="V41" s="271">
        <f t="shared" ref="V41:W44" si="14">E41+I41+M41+Q41</f>
        <v>33941.449999999997</v>
      </c>
      <c r="W41" s="271">
        <f t="shared" si="14"/>
        <v>14168.56</v>
      </c>
      <c r="X41" s="304"/>
    </row>
    <row r="42" spans="1:24" s="401" customFormat="1" x14ac:dyDescent="0.25">
      <c r="A42" s="1577"/>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577"/>
      <c r="B43" s="114" t="s">
        <v>72</v>
      </c>
      <c r="C43" s="147" t="s">
        <v>164</v>
      </c>
      <c r="D43" s="575">
        <f>SUM(E43:G43)</f>
        <v>35.372996626835899</v>
      </c>
      <c r="E43" s="253">
        <v>31.909708241944156</v>
      </c>
      <c r="F43" s="253">
        <v>3.4632883848917446</v>
      </c>
      <c r="G43" s="467"/>
      <c r="H43" s="588">
        <f>SUM(I43:J43)</f>
        <v>61.671972040703274</v>
      </c>
      <c r="I43" s="253">
        <v>60.334725246833827</v>
      </c>
      <c r="J43" s="253">
        <v>1.3372467938694488</v>
      </c>
      <c r="K43" s="375"/>
      <c r="L43" s="588">
        <f>SUM(M43:N43)</f>
        <v>156.2490891773698</v>
      </c>
      <c r="M43" s="253">
        <v>143.34390275018845</v>
      </c>
      <c r="N43" s="253">
        <v>12.905186427181359</v>
      </c>
      <c r="O43" s="375"/>
      <c r="P43" s="588">
        <f>SUM(Q43:R43)</f>
        <v>526.35122312069416</v>
      </c>
      <c r="Q43" s="253">
        <v>401.5422423834292</v>
      </c>
      <c r="R43" s="253">
        <v>124.80898073726493</v>
      </c>
      <c r="S43" s="303"/>
      <c r="T43" s="607">
        <v>-1378.1683046868666</v>
      </c>
      <c r="U43" s="290">
        <f>SUM(V43:X43)+T43</f>
        <v>-598.52302372126337</v>
      </c>
      <c r="V43" s="271">
        <f t="shared" si="14"/>
        <v>637.13057862239566</v>
      </c>
      <c r="W43" s="271">
        <f t="shared" si="14"/>
        <v>142.51470234320749</v>
      </c>
      <c r="X43" s="304"/>
    </row>
    <row r="44" spans="1:24" x14ac:dyDescent="0.25">
      <c r="A44" s="1577"/>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578"/>
      <c r="B45" s="148">
        <v>3.5</v>
      </c>
      <c r="C45" s="146" t="s">
        <v>8</v>
      </c>
      <c r="D45" s="576">
        <f t="shared" ref="D45:W45" si="15">SUM(D41:D44)</f>
        <v>8932.6029966268361</v>
      </c>
      <c r="E45" s="280">
        <f t="shared" si="15"/>
        <v>6377.7597082419443</v>
      </c>
      <c r="F45" s="280">
        <f t="shared" si="15"/>
        <v>2554.8432883848918</v>
      </c>
      <c r="G45" s="1107"/>
      <c r="H45" s="288">
        <f>SUM(H41:H44)</f>
        <v>11948.381972040703</v>
      </c>
      <c r="I45" s="280">
        <f t="shared" si="15"/>
        <v>9542.2847252468327</v>
      </c>
      <c r="J45" s="280">
        <f t="shared" si="15"/>
        <v>2406.0972467938691</v>
      </c>
      <c r="K45" s="1107"/>
      <c r="L45" s="288">
        <f>SUM(L41:L44)</f>
        <v>15675.359089177371</v>
      </c>
      <c r="M45" s="280">
        <f>SUM(M41:M44)</f>
        <v>11195.153902750188</v>
      </c>
      <c r="N45" s="280">
        <f>SUM(N41:N44)</f>
        <v>4480.2051864271816</v>
      </c>
      <c r="O45" s="1107"/>
      <c r="P45" s="288">
        <f>SUM(P41:P44)</f>
        <v>12333.311223120694</v>
      </c>
      <c r="Q45" s="280">
        <f>SUM(Q41:Q44)</f>
        <v>7463.3822423834281</v>
      </c>
      <c r="R45" s="280">
        <f>SUM(R41:R44)</f>
        <v>4869.9289807372661</v>
      </c>
      <c r="S45" s="466"/>
      <c r="T45" s="606">
        <f t="shared" si="15"/>
        <v>9.691695313133323</v>
      </c>
      <c r="U45" s="292">
        <f t="shared" si="15"/>
        <v>48899.346976278735</v>
      </c>
      <c r="V45" s="280">
        <f t="shared" si="15"/>
        <v>34578.580578622394</v>
      </c>
      <c r="W45" s="280">
        <f t="shared" si="15"/>
        <v>14311.074702343207</v>
      </c>
      <c r="X45" s="1404"/>
    </row>
    <row r="46" spans="1:24" s="403" customFormat="1" x14ac:dyDescent="0.25">
      <c r="A46" s="1576" t="s">
        <v>232</v>
      </c>
      <c r="B46" s="150" t="s">
        <v>74</v>
      </c>
      <c r="C46" s="143" t="s">
        <v>171</v>
      </c>
      <c r="D46" s="334">
        <f t="shared" ref="D46:J46" si="16">SUM(D21+D22+D24, D29:D36)+D41</f>
        <v>11353653.675513605</v>
      </c>
      <c r="E46" s="372">
        <f t="shared" si="16"/>
        <v>5343904.7062436137</v>
      </c>
      <c r="F46" s="372">
        <f t="shared" si="16"/>
        <v>6009748.9692699919</v>
      </c>
      <c r="G46" s="467"/>
      <c r="H46" s="334">
        <f t="shared" si="16"/>
        <v>12502167.675413979</v>
      </c>
      <c r="I46" s="372">
        <f t="shared" si="16"/>
        <v>5912439.6266150614</v>
      </c>
      <c r="J46" s="372">
        <f t="shared" si="16"/>
        <v>6589728.0487989169</v>
      </c>
      <c r="K46" s="463"/>
      <c r="L46" s="334">
        <f>SUM(L21+L22+L24, L29:L36)+L41</f>
        <v>13074798.411252983</v>
      </c>
      <c r="M46" s="372">
        <f>SUM(M21+M22+M24, M29:M36)+M41</f>
        <v>5794022.1860187706</v>
      </c>
      <c r="N46" s="372">
        <f>SUM(N21+N22+N24, N29:N36)+N41</f>
        <v>7280776.2252342133</v>
      </c>
      <c r="O46" s="463"/>
      <c r="P46" s="334">
        <f>SUM(P21+P22+P24, P29:P36)+P41</f>
        <v>15282240.890070233</v>
      </c>
      <c r="Q46" s="372">
        <f>SUM(Q21+Q22+Q24, Q29:Q36)+Q41</f>
        <v>6883490.6998020308</v>
      </c>
      <c r="R46" s="372">
        <f>SUM(R21+R22+R24, R29:R36)+R41</f>
        <v>8398750.190268198</v>
      </c>
      <c r="S46" s="463"/>
      <c r="T46" s="614">
        <f>SUM(T21+T22+T24, T29:T36)+T41</f>
        <v>34133.130000000019</v>
      </c>
      <c r="U46" s="321">
        <f>SUM(U21+U22+U24, U29:U36)+U41</f>
        <v>52246993.782250799</v>
      </c>
      <c r="V46" s="372">
        <f>SUM(V21+V22+V24, V29:V36)+V41</f>
        <v>23933857.21867948</v>
      </c>
      <c r="W46" s="372">
        <f>SUM(W21+W22+W24, W29:W36)+W41</f>
        <v>28279003.433571324</v>
      </c>
      <c r="X46" s="469"/>
    </row>
    <row r="47" spans="1:24" s="403" customFormat="1" x14ac:dyDescent="0.25">
      <c r="A47" s="1620"/>
      <c r="B47" s="114" t="s">
        <v>75</v>
      </c>
      <c r="C47" s="144" t="s">
        <v>172</v>
      </c>
      <c r="D47" s="270">
        <f t="shared" ref="D47:W47" si="17">D25+D38+D43</f>
        <v>66257.436979565711</v>
      </c>
      <c r="E47" s="271">
        <f t="shared" si="17"/>
        <v>32432.728425215912</v>
      </c>
      <c r="F47" s="271">
        <f t="shared" si="17"/>
        <v>33824.708554349811</v>
      </c>
      <c r="G47" s="467"/>
      <c r="H47" s="270">
        <f t="shared" si="17"/>
        <v>101333.35461238402</v>
      </c>
      <c r="I47" s="271">
        <f t="shared" si="17"/>
        <v>50355.416112163919</v>
      </c>
      <c r="J47" s="271">
        <f t="shared" si="17"/>
        <v>50977.938500220094</v>
      </c>
      <c r="K47" s="464"/>
      <c r="L47" s="270">
        <f>L25+L38+L43</f>
        <v>184993.63103725531</v>
      </c>
      <c r="M47" s="271">
        <f>M25+M38+M43</f>
        <v>85772.139729898365</v>
      </c>
      <c r="N47" s="271">
        <f>N25+N38+N43</f>
        <v>99221.491307356919</v>
      </c>
      <c r="O47" s="464"/>
      <c r="P47" s="270">
        <f>P25+P38+P43</f>
        <v>873902.80116217758</v>
      </c>
      <c r="Q47" s="271">
        <f>Q25+Q38+Q43</f>
        <v>400643.0686057398</v>
      </c>
      <c r="R47" s="271">
        <f>R25+R38+R43</f>
        <v>473259.73255643778</v>
      </c>
      <c r="S47" s="464"/>
      <c r="T47" s="615">
        <f t="shared" si="17"/>
        <v>-1401025.4994585651</v>
      </c>
      <c r="U47" s="290">
        <f t="shared" si="17"/>
        <v>-174538.27566718261</v>
      </c>
      <c r="V47" s="271">
        <f t="shared" si="17"/>
        <v>569203.3528730179</v>
      </c>
      <c r="W47" s="271">
        <f t="shared" si="17"/>
        <v>657283.87091836461</v>
      </c>
      <c r="X47" s="470"/>
    </row>
    <row r="48" spans="1:24" s="403" customFormat="1" x14ac:dyDescent="0.25">
      <c r="A48" s="1620"/>
      <c r="B48" s="114" t="s">
        <v>76</v>
      </c>
      <c r="C48" s="144" t="s">
        <v>173</v>
      </c>
      <c r="D48" s="591">
        <f t="shared" ref="D48:W48" si="18">D26+D37+D42</f>
        <v>5.3290705182007553E-15</v>
      </c>
      <c r="E48" s="592">
        <f t="shared" si="18"/>
        <v>0</v>
      </c>
      <c r="F48" s="592">
        <f t="shared" si="18"/>
        <v>5.3290705182007553E-15</v>
      </c>
      <c r="G48" s="467"/>
      <c r="H48" s="591">
        <f t="shared" si="18"/>
        <v>-2.2204460492503506E-16</v>
      </c>
      <c r="I48" s="592">
        <f t="shared" si="18"/>
        <v>0</v>
      </c>
      <c r="J48" s="592">
        <f t="shared" si="18"/>
        <v>-2.2204460492503506E-16</v>
      </c>
      <c r="K48" s="1109"/>
      <c r="L48" s="591">
        <f>L26+L37+L42</f>
        <v>2.0955459589799849E-15</v>
      </c>
      <c r="M48" s="592">
        <f>M26+M37+M42</f>
        <v>0</v>
      </c>
      <c r="N48" s="592">
        <f>N26+N37+N42</f>
        <v>2.0955459589799849E-15</v>
      </c>
      <c r="O48" s="1109"/>
      <c r="P48" s="591">
        <f>P26+P37+P42</f>
        <v>67.63</v>
      </c>
      <c r="Q48" s="592">
        <f>Q26+Q37+Q42</f>
        <v>0</v>
      </c>
      <c r="R48" s="592">
        <f>R26+R37+R42</f>
        <v>67.63</v>
      </c>
      <c r="S48" s="1104"/>
      <c r="T48" s="616">
        <f t="shared" si="18"/>
        <v>0</v>
      </c>
      <c r="U48" s="593">
        <f t="shared" si="18"/>
        <v>67.63000000000001</v>
      </c>
      <c r="V48" s="592">
        <f t="shared" si="18"/>
        <v>0</v>
      </c>
      <c r="W48" s="592">
        <f t="shared" si="18"/>
        <v>67.63000000000001</v>
      </c>
      <c r="X48" s="1405"/>
    </row>
    <row r="49" spans="1:24" s="403" customFormat="1" x14ac:dyDescent="0.25">
      <c r="A49" s="1620"/>
      <c r="B49" s="114">
        <v>4.4000000000000004</v>
      </c>
      <c r="C49" s="144" t="s">
        <v>915</v>
      </c>
      <c r="D49" s="270">
        <f t="shared" ref="D49:W49" si="19">D27+D39+D44</f>
        <v>-4340.3832415241141</v>
      </c>
      <c r="E49" s="271">
        <f t="shared" si="19"/>
        <v>-1874.738400195025</v>
      </c>
      <c r="F49" s="271">
        <f t="shared" si="19"/>
        <v>-2465.6448413290891</v>
      </c>
      <c r="G49" s="467"/>
      <c r="H49" s="270">
        <f t="shared" si="19"/>
        <v>-8363.214464916131</v>
      </c>
      <c r="I49" s="271">
        <f t="shared" si="19"/>
        <v>-3698.4607567335597</v>
      </c>
      <c r="J49" s="271">
        <f t="shared" si="19"/>
        <v>-4664.7537081825703</v>
      </c>
      <c r="K49" s="465"/>
      <c r="L49" s="270">
        <f>L27+L39+L44</f>
        <v>-2714.3150432060779</v>
      </c>
      <c r="M49" s="271">
        <f>M27+M39+M44</f>
        <v>-1160.4636376180879</v>
      </c>
      <c r="N49" s="271">
        <f>N27+N39+N44</f>
        <v>-1553.85140558799</v>
      </c>
      <c r="O49" s="465"/>
      <c r="P49" s="270">
        <f>P27+P39+P44</f>
        <v>-3093.5540785904059</v>
      </c>
      <c r="Q49" s="271">
        <f>Q27+Q39+Q44</f>
        <v>-1428.211147782733</v>
      </c>
      <c r="R49" s="271">
        <f>R27+R39+R44</f>
        <v>-1665.3429308076732</v>
      </c>
      <c r="S49" s="464"/>
      <c r="T49" s="615">
        <f t="shared" si="19"/>
        <v>14424.972093516992</v>
      </c>
      <c r="U49" s="290">
        <f t="shared" si="19"/>
        <v>-4086.4947347197358</v>
      </c>
      <c r="V49" s="271">
        <f t="shared" si="19"/>
        <v>-8161.8739423294055</v>
      </c>
      <c r="W49" s="271">
        <f t="shared" si="19"/>
        <v>-10349.592885907323</v>
      </c>
      <c r="X49" s="470"/>
    </row>
    <row r="50" spans="1:24" x14ac:dyDescent="0.25">
      <c r="A50" s="162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0"/>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0"/>
      <c r="B52" s="384" t="s">
        <v>194</v>
      </c>
      <c r="C52" s="385" t="s">
        <v>328</v>
      </c>
      <c r="D52" s="288">
        <f t="shared" ref="D52:W52" si="21">SUM(D46:D51)</f>
        <v>11415570.729251646</v>
      </c>
      <c r="E52" s="280">
        <f t="shared" si="21"/>
        <v>5374462.6962686349</v>
      </c>
      <c r="F52" s="280">
        <f t="shared" si="21"/>
        <v>6041108.0329830125</v>
      </c>
      <c r="G52" s="1107"/>
      <c r="H52" s="288">
        <f t="shared" si="21"/>
        <v>12595137.815561447</v>
      </c>
      <c r="I52" s="280">
        <f t="shared" si="21"/>
        <v>5959096.5819704914</v>
      </c>
      <c r="J52" s="280">
        <f t="shared" si="21"/>
        <v>6636041.233590954</v>
      </c>
      <c r="K52" s="1107"/>
      <c r="L52" s="288">
        <f>SUM(L46:L51)</f>
        <v>13257077.727247033</v>
      </c>
      <c r="M52" s="280">
        <f>SUM(M46:M51)</f>
        <v>5878633.8621110506</v>
      </c>
      <c r="N52" s="280">
        <f>SUM(N46:N51)</f>
        <v>7378443.8651359826</v>
      </c>
      <c r="O52" s="1107"/>
      <c r="P52" s="288">
        <f>SUM(P46:P51)</f>
        <v>16153117.767153822</v>
      </c>
      <c r="Q52" s="280">
        <f>SUM(Q46:Q51)</f>
        <v>7282705.557259988</v>
      </c>
      <c r="R52" s="280">
        <f>SUM(R46:R51)</f>
        <v>8870412.2098938301</v>
      </c>
      <c r="S52" s="466"/>
      <c r="T52" s="606">
        <f t="shared" si="21"/>
        <v>-1352467.3973650481</v>
      </c>
      <c r="U52" s="292">
        <f t="shared" si="21"/>
        <v>52068436.641848899</v>
      </c>
      <c r="V52" s="280">
        <f t="shared" si="21"/>
        <v>24494898.697610166</v>
      </c>
      <c r="W52" s="280">
        <f t="shared" si="21"/>
        <v>28926005.341603778</v>
      </c>
      <c r="X52" s="1404"/>
    </row>
    <row r="53" spans="1:24" x14ac:dyDescent="0.25">
      <c r="A53" s="1620"/>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0"/>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0"/>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1"/>
      <c r="B56" s="390" t="s">
        <v>190</v>
      </c>
      <c r="C56" s="385" t="s">
        <v>330</v>
      </c>
      <c r="D56" s="288">
        <f t="shared" ref="D56:W56" si="24">D52+D55</f>
        <v>11415570.729251646</v>
      </c>
      <c r="E56" s="280">
        <f t="shared" si="24"/>
        <v>5374462.6962686349</v>
      </c>
      <c r="F56" s="280">
        <f t="shared" si="24"/>
        <v>6041108.0329830125</v>
      </c>
      <c r="G56" s="467"/>
      <c r="H56" s="288">
        <f t="shared" si="24"/>
        <v>12595137.815561447</v>
      </c>
      <c r="I56" s="280">
        <f t="shared" si="24"/>
        <v>5959096.5819704914</v>
      </c>
      <c r="J56" s="280">
        <f t="shared" si="24"/>
        <v>6636041.233590954</v>
      </c>
      <c r="K56" s="1107"/>
      <c r="L56" s="288">
        <f>L52+L55</f>
        <v>13257077.727247033</v>
      </c>
      <c r="M56" s="280">
        <f>M52+M55</f>
        <v>5878633.8621110506</v>
      </c>
      <c r="N56" s="280">
        <f>N52+N55</f>
        <v>7378443.8651359826</v>
      </c>
      <c r="O56" s="1107"/>
      <c r="P56" s="288">
        <f>P52+P55</f>
        <v>16153117.767153822</v>
      </c>
      <c r="Q56" s="280">
        <f>Q52+Q55</f>
        <v>7282705.557259988</v>
      </c>
      <c r="R56" s="280">
        <f>R52+R55</f>
        <v>8870412.2098938301</v>
      </c>
      <c r="S56" s="466"/>
      <c r="T56" s="606">
        <f t="shared" si="24"/>
        <v>-1352467.3973650481</v>
      </c>
      <c r="U56" s="292">
        <f t="shared" si="24"/>
        <v>52068436.641848899</v>
      </c>
      <c r="V56" s="280">
        <f t="shared" si="24"/>
        <v>24494898.697610166</v>
      </c>
      <c r="W56" s="280">
        <f t="shared" si="24"/>
        <v>28926005.341603778</v>
      </c>
      <c r="X56" s="1404"/>
    </row>
    <row r="57" spans="1:24" s="1116" customFormat="1" ht="15" customHeight="1" x14ac:dyDescent="0.25">
      <c r="A57" s="1628" t="s">
        <v>175</v>
      </c>
      <c r="B57" s="1629"/>
      <c r="C57" s="1630"/>
      <c r="D57" s="1612" t="s">
        <v>244</v>
      </c>
      <c r="E57" s="1613"/>
      <c r="F57" s="1613"/>
      <c r="G57" s="1614"/>
      <c r="H57" s="1612" t="s">
        <v>245</v>
      </c>
      <c r="I57" s="1613"/>
      <c r="J57" s="1613"/>
      <c r="K57" s="1614"/>
      <c r="L57" s="1612" t="s">
        <v>246</v>
      </c>
      <c r="M57" s="1613"/>
      <c r="N57" s="1613"/>
      <c r="O57" s="1614"/>
      <c r="P57" s="1612" t="s">
        <v>247</v>
      </c>
      <c r="Q57" s="1613"/>
      <c r="R57" s="1613"/>
      <c r="S57" s="1613"/>
      <c r="T57" s="1119"/>
      <c r="U57" s="1619" t="s">
        <v>807</v>
      </c>
      <c r="V57" s="1613"/>
      <c r="W57" s="1613"/>
      <c r="X57" s="1618"/>
    </row>
    <row r="58" spans="1:24" s="1116" customFormat="1" ht="45" x14ac:dyDescent="0.25">
      <c r="A58" s="1631"/>
      <c r="B58" s="1632"/>
      <c r="C58" s="1633"/>
      <c r="D58" s="849" t="s">
        <v>36</v>
      </c>
      <c r="E58" s="367" t="s">
        <v>421</v>
      </c>
      <c r="F58" s="367" t="s">
        <v>410</v>
      </c>
      <c r="G58" s="478" t="s">
        <v>545</v>
      </c>
      <c r="H58" s="849" t="s">
        <v>36</v>
      </c>
      <c r="I58" s="367" t="s">
        <v>421</v>
      </c>
      <c r="J58" s="367" t="s">
        <v>410</v>
      </c>
      <c r="K58" s="478" t="s">
        <v>545</v>
      </c>
      <c r="L58" s="849" t="s">
        <v>36</v>
      </c>
      <c r="M58" s="367" t="s">
        <v>421</v>
      </c>
      <c r="N58" s="367" t="s">
        <v>410</v>
      </c>
      <c r="O58" s="478" t="s">
        <v>545</v>
      </c>
      <c r="P58" s="367" t="s">
        <v>36</v>
      </c>
      <c r="Q58" s="367" t="s">
        <v>421</v>
      </c>
      <c r="R58" s="367" t="s">
        <v>410</v>
      </c>
      <c r="S58" s="367" t="s">
        <v>545</v>
      </c>
      <c r="T58" s="603" t="s">
        <v>808</v>
      </c>
      <c r="U58" s="850" t="s">
        <v>36</v>
      </c>
      <c r="V58" s="367" t="s">
        <v>421</v>
      </c>
      <c r="W58" s="367" t="s">
        <v>410</v>
      </c>
      <c r="X58" s="481" t="s">
        <v>545</v>
      </c>
    </row>
    <row r="59" spans="1:24" ht="14.85" customHeight="1" x14ac:dyDescent="0.25">
      <c r="A59" s="1576" t="s">
        <v>9</v>
      </c>
      <c r="B59" s="381" t="s">
        <v>79</v>
      </c>
      <c r="C59" s="382" t="s">
        <v>27</v>
      </c>
      <c r="D59" s="270">
        <f t="shared" ref="D59:D64" si="25">SUM(E59:G59)</f>
        <v>-3975441.4367827149</v>
      </c>
      <c r="E59" s="251">
        <v>-929886.15486367955</v>
      </c>
      <c r="F59" s="253">
        <v>-3045555.2819190351</v>
      </c>
      <c r="G59" s="467"/>
      <c r="H59" s="270">
        <f t="shared" ref="H59:H64" si="26">SUM(I59:J59)</f>
        <v>667233.7631380565</v>
      </c>
      <c r="I59" s="251">
        <v>205577.44508897286</v>
      </c>
      <c r="J59" s="253">
        <v>461656.31804908358</v>
      </c>
      <c r="K59" s="375"/>
      <c r="L59" s="270">
        <f t="shared" ref="L59:L64" si="27">SUM(M59:N59)</f>
        <v>-75574367.105361283</v>
      </c>
      <c r="M59" s="251">
        <v>-19973740.227996595</v>
      </c>
      <c r="N59" s="253">
        <v>-55600626.877364688</v>
      </c>
      <c r="O59" s="375"/>
      <c r="P59" s="270">
        <f t="shared" ref="P59:P64" si="28">SUM(Q59:R59)</f>
        <v>605687.27069447562</v>
      </c>
      <c r="Q59" s="253">
        <v>199853.59621432691</v>
      </c>
      <c r="R59" s="253">
        <v>405833.67448014871</v>
      </c>
      <c r="S59" s="303"/>
      <c r="T59" s="607"/>
      <c r="U59" s="290">
        <f t="shared" ref="U59:U64" si="29">D59+H59+L59+P59+T59</f>
        <v>-78276887.508311465</v>
      </c>
      <c r="V59" s="271">
        <f t="shared" ref="V59:W65" si="30">E59+I59+M59+Q59</f>
        <v>-20498195.341556974</v>
      </c>
      <c r="W59" s="271">
        <f t="shared" si="30"/>
        <v>-57778692.166754492</v>
      </c>
      <c r="X59" s="304"/>
    </row>
    <row r="60" spans="1:24" x14ac:dyDescent="0.25">
      <c r="A60" s="1577"/>
      <c r="B60" s="114" t="s">
        <v>80</v>
      </c>
      <c r="C60" s="145" t="s">
        <v>97</v>
      </c>
      <c r="D60" s="270">
        <f t="shared" si="25"/>
        <v>4718095.0843309052</v>
      </c>
      <c r="E60" s="253">
        <v>1139675.8019333961</v>
      </c>
      <c r="F60" s="253">
        <v>3578419.2823975086</v>
      </c>
      <c r="G60" s="467"/>
      <c r="H60" s="270">
        <f t="shared" si="26"/>
        <v>155948.93841252863</v>
      </c>
      <c r="I60" s="253">
        <v>40663.446354530395</v>
      </c>
      <c r="J60" s="253">
        <v>115285.49205799824</v>
      </c>
      <c r="K60" s="375"/>
      <c r="L60" s="270">
        <f t="shared" si="27"/>
        <v>76389981.97431694</v>
      </c>
      <c r="M60" s="253">
        <v>20225820.213738665</v>
      </c>
      <c r="N60" s="253">
        <v>56164161.760578275</v>
      </c>
      <c r="O60" s="375"/>
      <c r="P60" s="270">
        <f t="shared" si="28"/>
        <v>342697.57490330184</v>
      </c>
      <c r="Q60" s="253">
        <v>93456.061704945692</v>
      </c>
      <c r="R60" s="253">
        <v>249241.51319835614</v>
      </c>
      <c r="S60" s="303"/>
      <c r="T60" s="607"/>
      <c r="U60" s="290">
        <f t="shared" si="29"/>
        <v>81606723.571963668</v>
      </c>
      <c r="V60" s="271">
        <f t="shared" si="30"/>
        <v>21499615.523731537</v>
      </c>
      <c r="W60" s="271">
        <f t="shared" si="30"/>
        <v>60107108.048232138</v>
      </c>
      <c r="X60" s="304"/>
    </row>
    <row r="61" spans="1:24" x14ac:dyDescent="0.25">
      <c r="A61" s="1577"/>
      <c r="B61" s="114" t="s">
        <v>81</v>
      </c>
      <c r="C61" s="145" t="s">
        <v>98</v>
      </c>
      <c r="D61" s="270">
        <f t="shared" si="25"/>
        <v>174613.79737638155</v>
      </c>
      <c r="E61" s="253">
        <v>42161.8736261878</v>
      </c>
      <c r="F61" s="253">
        <v>132451.92375019376</v>
      </c>
      <c r="G61" s="467"/>
      <c r="H61" s="270">
        <f t="shared" si="26"/>
        <v>147665.45048725183</v>
      </c>
      <c r="I61" s="253">
        <v>38036.781409556701</v>
      </c>
      <c r="J61" s="253">
        <v>109628.66907769513</v>
      </c>
      <c r="K61" s="375"/>
      <c r="L61" s="270">
        <f t="shared" si="27"/>
        <v>173017.82533709685</v>
      </c>
      <c r="M61" s="253">
        <v>45809.135356040912</v>
      </c>
      <c r="N61" s="253">
        <v>127208.68998105594</v>
      </c>
      <c r="O61" s="375"/>
      <c r="P61" s="270">
        <f t="shared" si="28"/>
        <v>144387.67359874546</v>
      </c>
      <c r="Q61" s="253">
        <v>39036.4068687162</v>
      </c>
      <c r="R61" s="253">
        <v>105351.26673002927</v>
      </c>
      <c r="S61" s="303"/>
      <c r="T61" s="607"/>
      <c r="U61" s="290">
        <f t="shared" si="29"/>
        <v>639684.74679947575</v>
      </c>
      <c r="V61" s="271">
        <f t="shared" si="30"/>
        <v>165044.19726050162</v>
      </c>
      <c r="W61" s="271">
        <f t="shared" si="30"/>
        <v>474640.54953897407</v>
      </c>
      <c r="X61" s="304"/>
    </row>
    <row r="62" spans="1:24" x14ac:dyDescent="0.25">
      <c r="A62" s="1577"/>
      <c r="B62" s="383" t="s">
        <v>82</v>
      </c>
      <c r="C62" s="145" t="s">
        <v>99</v>
      </c>
      <c r="D62" s="270">
        <f t="shared" si="25"/>
        <v>1790.8523945040756</v>
      </c>
      <c r="E62" s="253">
        <v>432.41538454995901</v>
      </c>
      <c r="F62" s="253">
        <v>1358.4370099541165</v>
      </c>
      <c r="G62" s="467"/>
      <c r="H62" s="270">
        <f t="shared" si="26"/>
        <v>2192.7837095345153</v>
      </c>
      <c r="I62" s="253">
        <v>564.8337804326261</v>
      </c>
      <c r="J62" s="253">
        <v>1627.9499291018892</v>
      </c>
      <c r="K62" s="375"/>
      <c r="L62" s="270">
        <f t="shared" si="27"/>
        <v>2992.3748113413139</v>
      </c>
      <c r="M62" s="253">
        <v>792.27734195402968</v>
      </c>
      <c r="N62" s="253">
        <v>2200.0974693872845</v>
      </c>
      <c r="O62" s="375"/>
      <c r="P62" s="270">
        <f t="shared" si="28"/>
        <v>7536.5424058047629</v>
      </c>
      <c r="Q62" s="253">
        <v>2037.5668393543822</v>
      </c>
      <c r="R62" s="253">
        <v>5498.9755664503809</v>
      </c>
      <c r="S62" s="303"/>
      <c r="T62" s="607"/>
      <c r="U62" s="290">
        <f t="shared" si="29"/>
        <v>14512.553321184667</v>
      </c>
      <c r="V62" s="271">
        <f t="shared" si="30"/>
        <v>3827.093346290997</v>
      </c>
      <c r="W62" s="271">
        <f t="shared" si="30"/>
        <v>10685.459974893671</v>
      </c>
      <c r="X62" s="304"/>
    </row>
    <row r="63" spans="1:24" x14ac:dyDescent="0.25">
      <c r="A63" s="1577"/>
      <c r="B63" s="383" t="s">
        <v>216</v>
      </c>
      <c r="C63" s="145" t="s">
        <v>100</v>
      </c>
      <c r="D63" s="270">
        <f t="shared" si="25"/>
        <v>-2951.6263445673158</v>
      </c>
      <c r="E63" s="253">
        <v>-712.69337704814461</v>
      </c>
      <c r="F63" s="253">
        <v>-2238.9329675191711</v>
      </c>
      <c r="G63" s="467"/>
      <c r="H63" s="270">
        <f t="shared" si="26"/>
        <v>-5765.9102169151611</v>
      </c>
      <c r="I63" s="253">
        <v>-1485.2266784427379</v>
      </c>
      <c r="J63" s="253">
        <v>-4280.6835384724236</v>
      </c>
      <c r="K63" s="375"/>
      <c r="L63" s="270">
        <f t="shared" si="27"/>
        <v>-5322.3759116189549</v>
      </c>
      <c r="M63" s="253">
        <v>-1409.1810371333352</v>
      </c>
      <c r="N63" s="253">
        <v>-3913.1948744856199</v>
      </c>
      <c r="O63" s="375"/>
      <c r="P63" s="270">
        <f t="shared" si="28"/>
        <v>-6287.926907002432</v>
      </c>
      <c r="Q63" s="253">
        <v>-1699.9932680169443</v>
      </c>
      <c r="R63" s="253">
        <v>-4587.933638985488</v>
      </c>
      <c r="S63" s="303"/>
      <c r="T63" s="607"/>
      <c r="U63" s="290">
        <f t="shared" si="29"/>
        <v>-20327.839380103862</v>
      </c>
      <c r="V63" s="271">
        <f t="shared" si="30"/>
        <v>-5307.094360641162</v>
      </c>
      <c r="W63" s="271">
        <f t="shared" si="30"/>
        <v>-15020.745019462702</v>
      </c>
      <c r="X63" s="304"/>
    </row>
    <row r="64" spans="1:24" x14ac:dyDescent="0.25">
      <c r="A64" s="1577"/>
      <c r="B64" s="114" t="s">
        <v>215</v>
      </c>
      <c r="C64" s="145" t="s">
        <v>28</v>
      </c>
      <c r="D64" s="270">
        <f t="shared" si="25"/>
        <v>49826.311263972064</v>
      </c>
      <c r="E64" s="253">
        <v>12030.954428202822</v>
      </c>
      <c r="F64" s="253">
        <v>37795.356835769242</v>
      </c>
      <c r="G64" s="467"/>
      <c r="H64" s="270">
        <f t="shared" si="26"/>
        <v>43.409771190675876</v>
      </c>
      <c r="I64" s="253">
        <v>11.181816547948415</v>
      </c>
      <c r="J64" s="253">
        <v>32.227954642727461</v>
      </c>
      <c r="K64" s="375"/>
      <c r="L64" s="270">
        <f t="shared" si="27"/>
        <v>9316.6438220533619</v>
      </c>
      <c r="M64" s="253">
        <v>2466.7250156273758</v>
      </c>
      <c r="N64" s="253">
        <v>6849.9188064259861</v>
      </c>
      <c r="O64" s="375"/>
      <c r="P64" s="270">
        <f t="shared" si="28"/>
        <v>2604.5259637335785</v>
      </c>
      <c r="Q64" s="253">
        <v>704.15522798008794</v>
      </c>
      <c r="R64" s="253">
        <v>1900.3707357534904</v>
      </c>
      <c r="S64" s="303"/>
      <c r="T64" s="607"/>
      <c r="U64" s="290">
        <f t="shared" si="29"/>
        <v>61790.890820949673</v>
      </c>
      <c r="V64" s="271">
        <f t="shared" si="30"/>
        <v>15213.016488358235</v>
      </c>
      <c r="W64" s="271">
        <f t="shared" si="30"/>
        <v>46577.874332591447</v>
      </c>
      <c r="X64" s="304"/>
    </row>
    <row r="65" spans="1:24" s="403" customFormat="1" x14ac:dyDescent="0.25">
      <c r="A65" s="1578"/>
      <c r="B65" s="384" t="s">
        <v>214</v>
      </c>
      <c r="C65" s="385" t="s">
        <v>105</v>
      </c>
      <c r="D65" s="288">
        <f t="shared" ref="D65:U65" si="31">SUM(D59:D64)</f>
        <v>965932.98223848082</v>
      </c>
      <c r="E65" s="280">
        <f t="shared" si="31"/>
        <v>263702.19713160902</v>
      </c>
      <c r="F65" s="280">
        <f t="shared" si="31"/>
        <v>702230.78510687151</v>
      </c>
      <c r="G65" s="1107"/>
      <c r="H65" s="288">
        <f t="shared" si="31"/>
        <v>967318.43530164706</v>
      </c>
      <c r="I65" s="280">
        <f t="shared" si="31"/>
        <v>283368.46177159779</v>
      </c>
      <c r="J65" s="280">
        <f t="shared" si="31"/>
        <v>683949.97353004909</v>
      </c>
      <c r="K65" s="1107"/>
      <c r="L65" s="288">
        <f t="shared" si="31"/>
        <v>995619.33701452939</v>
      </c>
      <c r="M65" s="280">
        <f t="shared" si="31"/>
        <v>299738.94241855876</v>
      </c>
      <c r="N65" s="280">
        <f t="shared" si="31"/>
        <v>695880.39459597063</v>
      </c>
      <c r="O65" s="1107"/>
      <c r="P65" s="288">
        <f t="shared" si="31"/>
        <v>1096625.660659059</v>
      </c>
      <c r="Q65" s="280">
        <f t="shared" si="31"/>
        <v>333387.79358730634</v>
      </c>
      <c r="R65" s="280">
        <f t="shared" si="31"/>
        <v>763237.86707175244</v>
      </c>
      <c r="S65" s="466"/>
      <c r="T65" s="606">
        <f t="shared" si="31"/>
        <v>0</v>
      </c>
      <c r="U65" s="292">
        <f t="shared" si="31"/>
        <v>4025496.4152137083</v>
      </c>
      <c r="V65" s="280">
        <f t="shared" si="30"/>
        <v>1180197.394909072</v>
      </c>
      <c r="W65" s="280">
        <f t="shared" si="30"/>
        <v>2845299.0203046435</v>
      </c>
      <c r="X65" s="1404"/>
    </row>
    <row r="66" spans="1:24" ht="14.85" customHeight="1" x14ac:dyDescent="0.25">
      <c r="A66" s="1576"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77"/>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77"/>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77"/>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77"/>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7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12381503.711490126</v>
      </c>
      <c r="E72" s="303"/>
      <c r="F72" s="303"/>
      <c r="G72" s="375"/>
      <c r="H72" s="270">
        <f>H56+H65+H71</f>
        <v>13562456.250863094</v>
      </c>
      <c r="I72" s="303"/>
      <c r="J72" s="303"/>
      <c r="K72" s="375"/>
      <c r="L72" s="270">
        <f>L56+L65+L71</f>
        <v>14252697.064261563</v>
      </c>
      <c r="M72" s="303"/>
      <c r="N72" s="303"/>
      <c r="O72" s="375"/>
      <c r="P72" s="271">
        <f>P56+P65+P71</f>
        <v>17249743.427812882</v>
      </c>
      <c r="Q72" s="303"/>
      <c r="R72" s="303"/>
      <c r="S72" s="303"/>
      <c r="T72" s="615">
        <f>T56+T65+T71</f>
        <v>-1352467.3973650481</v>
      </c>
      <c r="U72" s="290">
        <f>U56+U65+U71</f>
        <v>56093933.057062611</v>
      </c>
      <c r="V72" s="346"/>
      <c r="W72" s="346"/>
      <c r="X72" s="304"/>
    </row>
    <row r="73" spans="1:24" s="403" customFormat="1" ht="24.75" x14ac:dyDescent="0.25">
      <c r="A73" s="573"/>
      <c r="B73" s="563" t="s">
        <v>254</v>
      </c>
      <c r="C73" s="564" t="s">
        <v>181</v>
      </c>
      <c r="D73" s="565">
        <f>D16-D72</f>
        <v>62132.712410721928</v>
      </c>
      <c r="E73" s="338"/>
      <c r="F73" s="338"/>
      <c r="G73" s="566"/>
      <c r="H73" s="565">
        <f>H16-H72</f>
        <v>38365.599596746266</v>
      </c>
      <c r="I73" s="338"/>
      <c r="J73" s="338"/>
      <c r="K73" s="566"/>
      <c r="L73" s="565">
        <f>L16-L72</f>
        <v>223173.41929288022</v>
      </c>
      <c r="M73" s="338"/>
      <c r="N73" s="338"/>
      <c r="O73" s="566"/>
      <c r="P73" s="567">
        <f>P16-P72</f>
        <v>-1225921.3370595984</v>
      </c>
      <c r="Q73" s="338"/>
      <c r="R73" s="338"/>
      <c r="S73" s="338"/>
      <c r="T73" s="618">
        <f>T16-T72</f>
        <v>362127.32476006553</v>
      </c>
      <c r="U73" s="568">
        <f>U16-U72</f>
        <v>-540122.28099918365</v>
      </c>
      <c r="V73" s="337"/>
      <c r="W73" s="337"/>
      <c r="X73" s="339"/>
    </row>
    <row r="74" spans="1:24" x14ac:dyDescent="0.25">
      <c r="A74" s="409"/>
      <c r="B74" s="114" t="s">
        <v>204</v>
      </c>
      <c r="C74" s="145" t="s">
        <v>26</v>
      </c>
      <c r="D74" s="257">
        <v>15230.15409279435</v>
      </c>
      <c r="E74" s="379"/>
      <c r="F74" s="379"/>
      <c r="G74" s="380"/>
      <c r="H74" s="257">
        <v>9404.2891586375081</v>
      </c>
      <c r="I74" s="379"/>
      <c r="J74" s="379"/>
      <c r="K74" s="380"/>
      <c r="L74" s="257">
        <v>54704.928102572696</v>
      </c>
      <c r="M74" s="379"/>
      <c r="N74" s="379"/>
      <c r="O74" s="380"/>
      <c r="P74" s="257">
        <v>-300501.46122125851</v>
      </c>
      <c r="Q74" s="340"/>
      <c r="R74" s="340"/>
      <c r="S74" s="340"/>
      <c r="T74" s="257">
        <v>88765.720074300843</v>
      </c>
      <c r="U74" s="374">
        <f>D74+H74+L74+P74+T74</f>
        <v>-132396.36979295313</v>
      </c>
      <c r="V74" s="340"/>
      <c r="W74" s="340"/>
      <c r="X74" s="341"/>
    </row>
    <row r="75" spans="1:24" s="403" customFormat="1" ht="15.75" thickBot="1" x14ac:dyDescent="0.3">
      <c r="A75" s="572"/>
      <c r="B75" s="570" t="s">
        <v>264</v>
      </c>
      <c r="C75" s="386" t="s">
        <v>182</v>
      </c>
      <c r="D75" s="288">
        <f>D73-D74</f>
        <v>46902.558317927578</v>
      </c>
      <c r="E75" s="335"/>
      <c r="F75" s="335"/>
      <c r="G75" s="376"/>
      <c r="H75" s="288">
        <f>H73-H74</f>
        <v>28961.310438108758</v>
      </c>
      <c r="I75" s="335"/>
      <c r="J75" s="335"/>
      <c r="K75" s="376"/>
      <c r="L75" s="288">
        <f>L73-L74</f>
        <v>168468.49119030754</v>
      </c>
      <c r="M75" s="335"/>
      <c r="N75" s="335"/>
      <c r="O75" s="376"/>
      <c r="P75" s="280">
        <f>P73-P74</f>
        <v>-925419.87583833991</v>
      </c>
      <c r="Q75" s="342"/>
      <c r="R75" s="342"/>
      <c r="S75" s="337"/>
      <c r="T75" s="897">
        <f>T73-T74</f>
        <v>273361.6046857647</v>
      </c>
      <c r="U75" s="898">
        <f>U73-U74</f>
        <v>-407725.91120623052</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1">
    <tabColor theme="7"/>
    <pageSetUpPr fitToPage="1"/>
  </sheetPr>
  <dimension ref="A1:X76"/>
  <sheetViews>
    <sheetView topLeftCell="A31" zoomScale="80" zoomScaleNormal="80" workbookViewId="0">
      <pane xSplit="3" topLeftCell="D1" activePane="topRight" state="frozen"/>
      <selection activeCell="W68" sqref="W68"/>
      <selection pane="topRight" activeCell="T15" sqref="T15"/>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1010</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2021</v>
      </c>
    </row>
    <row r="5" spans="1:24" x14ac:dyDescent="0.25">
      <c r="A5" s="456" t="s">
        <v>16</v>
      </c>
      <c r="B5" s="457"/>
      <c r="C5" s="451">
        <f>IF('LTC Rev-Exp Summary'!C5=0,"",'LTC Rev-Exp Summary'!C5)</f>
        <v>44651</v>
      </c>
      <c r="D5" s="397"/>
      <c r="E5" s="397"/>
      <c r="F5" s="397"/>
      <c r="G5" s="397"/>
    </row>
    <row r="6" spans="1:24" ht="15.75" thickBot="1" x14ac:dyDescent="0.3">
      <c r="A6" s="458" t="s">
        <v>386</v>
      </c>
      <c r="B6" s="457"/>
      <c r="C6" s="459"/>
      <c r="D6" s="397"/>
      <c r="E6" s="397"/>
      <c r="F6" s="397"/>
      <c r="G6" s="397"/>
    </row>
    <row r="7" spans="1:24" s="1116" customFormat="1" ht="19.149999999999999" customHeight="1" x14ac:dyDescent="0.3">
      <c r="A7" s="1112"/>
      <c r="B7" s="1113"/>
      <c r="C7" s="1114"/>
      <c r="D7" s="1612" t="s">
        <v>244</v>
      </c>
      <c r="E7" s="1613"/>
      <c r="F7" s="1613"/>
      <c r="G7" s="1614"/>
      <c r="H7" s="1612" t="s">
        <v>245</v>
      </c>
      <c r="I7" s="1613"/>
      <c r="J7" s="1613"/>
      <c r="K7" s="1614"/>
      <c r="L7" s="1612" t="s">
        <v>246</v>
      </c>
      <c r="M7" s="1613"/>
      <c r="N7" s="1613"/>
      <c r="O7" s="1614"/>
      <c r="P7" s="1612" t="s">
        <v>247</v>
      </c>
      <c r="Q7" s="1613"/>
      <c r="R7" s="1613"/>
      <c r="S7" s="1613"/>
      <c r="T7" s="1115"/>
      <c r="U7" s="1615" t="s">
        <v>807</v>
      </c>
      <c r="V7" s="1616"/>
      <c r="W7" s="1616"/>
      <c r="X7" s="1617"/>
    </row>
    <row r="8" spans="1:24" s="1116" customFormat="1" ht="30.75" x14ac:dyDescent="0.3">
      <c r="A8" s="1112"/>
      <c r="B8" s="1117"/>
      <c r="C8" s="1118"/>
      <c r="D8" s="849"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75" x14ac:dyDescent="0.3">
      <c r="A9" s="405" t="s">
        <v>51</v>
      </c>
      <c r="B9" s="406"/>
      <c r="C9" s="407"/>
      <c r="D9" s="807">
        <f>SUM(E9:G9)</f>
        <v>2923</v>
      </c>
      <c r="E9" s="814">
        <v>1361</v>
      </c>
      <c r="F9" s="814">
        <v>1562</v>
      </c>
      <c r="G9" s="1110"/>
      <c r="H9" s="807">
        <f>SUM(I9:J9)</f>
        <v>3138</v>
      </c>
      <c r="I9" s="814">
        <v>1498</v>
      </c>
      <c r="J9" s="814">
        <v>1640</v>
      </c>
      <c r="K9" s="1110"/>
      <c r="L9" s="807">
        <f>SUM(M9:N9)</f>
        <v>3395</v>
      </c>
      <c r="M9" s="814">
        <v>1711</v>
      </c>
      <c r="N9" s="814">
        <v>1684</v>
      </c>
      <c r="O9" s="1110"/>
      <c r="P9" s="807">
        <f>SUM(Q9:R9)</f>
        <v>3618</v>
      </c>
      <c r="Q9" s="814">
        <v>1904</v>
      </c>
      <c r="R9" s="814">
        <v>1714</v>
      </c>
      <c r="S9" s="1105"/>
      <c r="T9" s="815">
        <v>-18</v>
      </c>
      <c r="U9" s="816">
        <f>SUM(V9:X9)+T9</f>
        <v>13056</v>
      </c>
      <c r="V9" s="817">
        <f>E9+I9+M9+Q9</f>
        <v>6474</v>
      </c>
      <c r="W9" s="817">
        <f>F9+J9+N9+R9</f>
        <v>6600</v>
      </c>
      <c r="X9" s="743">
        <f>G9+K9+O9+S9</f>
        <v>0</v>
      </c>
    </row>
    <row r="10" spans="1:24" ht="18.75" x14ac:dyDescent="0.3">
      <c r="A10" s="1622" t="s">
        <v>11</v>
      </c>
      <c r="B10" s="1623"/>
      <c r="C10" s="162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79" t="s">
        <v>183</v>
      </c>
      <c r="B11" s="381">
        <v>1.1000000000000001</v>
      </c>
      <c r="C11" s="143" t="s">
        <v>12</v>
      </c>
      <c r="D11" s="1410">
        <v>10509174.469999997</v>
      </c>
      <c r="E11" s="463"/>
      <c r="F11" s="463"/>
      <c r="G11" s="473"/>
      <c r="H11" s="1410">
        <v>11341223.810000001</v>
      </c>
      <c r="I11" s="463"/>
      <c r="J11" s="463"/>
      <c r="K11" s="473"/>
      <c r="L11" s="1410">
        <v>12416354.07</v>
      </c>
      <c r="M11" s="463"/>
      <c r="N11" s="463"/>
      <c r="O11" s="473"/>
      <c r="P11" s="1410">
        <v>15537790.829999998</v>
      </c>
      <c r="Q11" s="463"/>
      <c r="R11" s="463"/>
      <c r="S11" s="463"/>
      <c r="T11" s="619">
        <v>-1029936.25</v>
      </c>
      <c r="U11" s="321">
        <f>D11+H11+L11+P11+T11</f>
        <v>48774606.929999992</v>
      </c>
      <c r="V11" s="464"/>
      <c r="W11" s="464"/>
      <c r="X11" s="302"/>
    </row>
    <row r="12" spans="1:24" x14ac:dyDescent="0.25">
      <c r="A12" s="1580"/>
      <c r="B12" s="114">
        <v>1.2</v>
      </c>
      <c r="C12" s="144" t="s">
        <v>222</v>
      </c>
      <c r="D12" s="472">
        <v>4188.8793350530241</v>
      </c>
      <c r="E12" s="464"/>
      <c r="F12" s="464"/>
      <c r="G12" s="465"/>
      <c r="H12" s="472">
        <v>4277.1856173159231</v>
      </c>
      <c r="I12" s="464"/>
      <c r="J12" s="464"/>
      <c r="K12" s="465"/>
      <c r="L12" s="472">
        <v>4389.8213038868344</v>
      </c>
      <c r="M12" s="464"/>
      <c r="N12" s="464"/>
      <c r="O12" s="465"/>
      <c r="P12" s="472">
        <v>4445.9190444591904</v>
      </c>
      <c r="Q12" s="464"/>
      <c r="R12" s="464"/>
      <c r="S12" s="464"/>
      <c r="T12" s="605"/>
      <c r="U12" s="290">
        <f>D12+H12+L12+P12+T12</f>
        <v>17301.805300714972</v>
      </c>
      <c r="V12" s="464"/>
      <c r="W12" s="464"/>
      <c r="X12" s="304"/>
    </row>
    <row r="13" spans="1:24" x14ac:dyDescent="0.25">
      <c r="A13" s="1580"/>
      <c r="B13" s="114" t="s">
        <v>1300</v>
      </c>
      <c r="C13" s="144" t="s">
        <v>1304</v>
      </c>
      <c r="D13" s="472">
        <v>18051.584999999999</v>
      </c>
      <c r="E13" s="464"/>
      <c r="F13" s="464"/>
      <c r="G13" s="465"/>
      <c r="H13" s="472">
        <v>31215.991249999999</v>
      </c>
      <c r="I13" s="464"/>
      <c r="J13" s="464"/>
      <c r="K13" s="465"/>
      <c r="L13" s="472">
        <v>25140.537500000002</v>
      </c>
      <c r="M13" s="464"/>
      <c r="N13" s="464"/>
      <c r="O13" s="465"/>
      <c r="P13" s="472">
        <v>13155.435000000001</v>
      </c>
      <c r="Q13" s="464"/>
      <c r="R13" s="464"/>
      <c r="S13" s="464"/>
      <c r="T13" s="605">
        <v>41810.431474554622</v>
      </c>
      <c r="U13" s="290">
        <f>D13+H13+L13+P13+T13</f>
        <v>129373.98022455463</v>
      </c>
      <c r="V13" s="464"/>
      <c r="W13" s="464"/>
      <c r="X13" s="304"/>
    </row>
    <row r="14" spans="1:24" x14ac:dyDescent="0.25">
      <c r="A14" s="1580"/>
      <c r="B14" s="114" t="s">
        <v>1305</v>
      </c>
      <c r="C14" s="144" t="s">
        <v>1306</v>
      </c>
      <c r="D14" s="472">
        <v>-56278.914919468574</v>
      </c>
      <c r="E14" s="464"/>
      <c r="F14" s="464"/>
      <c r="G14" s="465"/>
      <c r="H14" s="472">
        <v>-56278.914919468574</v>
      </c>
      <c r="I14" s="464"/>
      <c r="J14" s="464"/>
      <c r="K14" s="465"/>
      <c r="L14" s="472">
        <v>-56278.914919468574</v>
      </c>
      <c r="M14" s="464"/>
      <c r="N14" s="464"/>
      <c r="O14" s="465"/>
      <c r="P14" s="472">
        <v>146499.38078962217</v>
      </c>
      <c r="Q14" s="464"/>
      <c r="R14" s="464"/>
      <c r="S14" s="464"/>
      <c r="T14" s="605">
        <v>-902378.22829894663</v>
      </c>
      <c r="U14" s="290">
        <f>D14+H14+L14+P14+T14</f>
        <v>-924715.59226773016</v>
      </c>
      <c r="V14" s="464"/>
      <c r="W14" s="464"/>
      <c r="X14" s="304"/>
    </row>
    <row r="15" spans="1:24" x14ac:dyDescent="0.25">
      <c r="A15" s="1580"/>
      <c r="B15" s="114" t="s">
        <v>63</v>
      </c>
      <c r="C15" s="144" t="s">
        <v>13</v>
      </c>
      <c r="D15" s="472"/>
      <c r="E15" s="464"/>
      <c r="F15" s="464"/>
      <c r="G15" s="465"/>
      <c r="H15" s="472"/>
      <c r="I15" s="464"/>
      <c r="J15" s="464"/>
      <c r="K15" s="465"/>
      <c r="L15" s="472"/>
      <c r="M15" s="464"/>
      <c r="N15" s="464"/>
      <c r="O15" s="465"/>
      <c r="P15" s="472">
        <v>73914.29303643202</v>
      </c>
      <c r="Q15" s="464"/>
      <c r="R15" s="464"/>
      <c r="S15" s="464"/>
      <c r="T15" s="605">
        <v>-8201.24</v>
      </c>
      <c r="U15" s="290">
        <f>D15+H15+L15+P15+T15</f>
        <v>65713.053036432015</v>
      </c>
      <c r="V15" s="464"/>
      <c r="W15" s="464"/>
      <c r="X15" s="304"/>
    </row>
    <row r="16" spans="1:24" s="401" customFormat="1" x14ac:dyDescent="0.25">
      <c r="A16" s="1581"/>
      <c r="B16" s="384" t="s">
        <v>64</v>
      </c>
      <c r="C16" s="391" t="s">
        <v>14</v>
      </c>
      <c r="D16" s="576">
        <f>SUM(D11:D15)</f>
        <v>10475136.019415583</v>
      </c>
      <c r="E16" s="466"/>
      <c r="F16" s="468"/>
      <c r="G16" s="467"/>
      <c r="H16" s="288">
        <f>SUM(H11:H15)</f>
        <v>11320438.07194785</v>
      </c>
      <c r="I16" s="466"/>
      <c r="J16" s="468"/>
      <c r="K16" s="467"/>
      <c r="L16" s="288">
        <f>SUM(L11:L15)</f>
        <v>12389605.513884418</v>
      </c>
      <c r="M16" s="466"/>
      <c r="N16" s="468"/>
      <c r="O16" s="467"/>
      <c r="P16" s="288">
        <f>SUM(P11:P15)</f>
        <v>15775805.857870514</v>
      </c>
      <c r="Q16" s="466"/>
      <c r="R16" s="468"/>
      <c r="S16" s="468"/>
      <c r="T16" s="606">
        <f>SUM(T11:T15)</f>
        <v>-1898705.2868243919</v>
      </c>
      <c r="U16" s="292">
        <f>SUM(U11:U15)</f>
        <v>48062280.176293962</v>
      </c>
      <c r="V16" s="466"/>
      <c r="W16" s="466"/>
      <c r="X16" s="474"/>
    </row>
    <row r="17" spans="1:24" s="1116" customFormat="1" ht="15" customHeight="1" x14ac:dyDescent="0.25">
      <c r="A17" s="1625" t="s">
        <v>10</v>
      </c>
      <c r="B17" s="1626"/>
      <c r="C17" s="1627"/>
      <c r="D17" s="1612" t="s">
        <v>244</v>
      </c>
      <c r="E17" s="1613"/>
      <c r="F17" s="1613"/>
      <c r="G17" s="1614"/>
      <c r="H17" s="1612" t="s">
        <v>245</v>
      </c>
      <c r="I17" s="1613"/>
      <c r="J17" s="1613"/>
      <c r="K17" s="1614"/>
      <c r="L17" s="1612" t="s">
        <v>246</v>
      </c>
      <c r="M17" s="1613"/>
      <c r="N17" s="1613"/>
      <c r="O17" s="1614"/>
      <c r="P17" s="1612" t="s">
        <v>247</v>
      </c>
      <c r="Q17" s="1613"/>
      <c r="R17" s="1613"/>
      <c r="S17" s="1613"/>
      <c r="T17" s="1119"/>
      <c r="U17" s="1619" t="s">
        <v>807</v>
      </c>
      <c r="V17" s="1613"/>
      <c r="W17" s="1613"/>
      <c r="X17" s="1618"/>
    </row>
    <row r="18" spans="1:24" s="1116" customFormat="1" ht="45" x14ac:dyDescent="0.25">
      <c r="A18" s="1622"/>
      <c r="B18" s="1623"/>
      <c r="C18" s="1624"/>
      <c r="D18" s="849" t="s">
        <v>36</v>
      </c>
      <c r="E18" s="367" t="s">
        <v>421</v>
      </c>
      <c r="F18" s="367" t="s">
        <v>410</v>
      </c>
      <c r="G18" s="478" t="s">
        <v>545</v>
      </c>
      <c r="H18" s="849" t="s">
        <v>36</v>
      </c>
      <c r="I18" s="367" t="s">
        <v>421</v>
      </c>
      <c r="J18" s="367" t="s">
        <v>410</v>
      </c>
      <c r="K18" s="478" t="s">
        <v>545</v>
      </c>
      <c r="L18" s="849" t="s">
        <v>36</v>
      </c>
      <c r="M18" s="367" t="s">
        <v>421</v>
      </c>
      <c r="N18" s="367" t="s">
        <v>410</v>
      </c>
      <c r="O18" s="478" t="s">
        <v>545</v>
      </c>
      <c r="P18" s="367" t="s">
        <v>36</v>
      </c>
      <c r="Q18" s="367" t="s">
        <v>421</v>
      </c>
      <c r="R18" s="367" t="s">
        <v>410</v>
      </c>
      <c r="S18" s="367" t="s">
        <v>545</v>
      </c>
      <c r="T18" s="603" t="s">
        <v>808</v>
      </c>
      <c r="U18" s="850" t="s">
        <v>36</v>
      </c>
      <c r="V18" s="367" t="s">
        <v>421</v>
      </c>
      <c r="W18" s="367" t="s">
        <v>410</v>
      </c>
      <c r="X18" s="481" t="s">
        <v>545</v>
      </c>
    </row>
    <row r="19" spans="1:24" x14ac:dyDescent="0.25">
      <c r="A19" s="1576" t="s">
        <v>764</v>
      </c>
      <c r="B19" s="383">
        <v>2.1</v>
      </c>
      <c r="C19" s="587" t="s">
        <v>712</v>
      </c>
      <c r="D19" s="588">
        <f t="shared" ref="D19:D27" si="0">SUM(E19:G19)</f>
        <v>30537</v>
      </c>
      <c r="E19" s="600">
        <v>27881</v>
      </c>
      <c r="F19" s="600">
        <v>2656</v>
      </c>
      <c r="G19" s="467"/>
      <c r="H19" s="588">
        <f>SUM(I19:J19)</f>
        <v>33645</v>
      </c>
      <c r="I19" s="600">
        <v>30672</v>
      </c>
      <c r="J19" s="600">
        <v>2973</v>
      </c>
      <c r="K19" s="810"/>
      <c r="L19" s="588">
        <f>SUM(M19:N19)</f>
        <v>38594</v>
      </c>
      <c r="M19" s="600">
        <v>32536</v>
      </c>
      <c r="N19" s="600">
        <v>6058</v>
      </c>
      <c r="O19" s="810"/>
      <c r="P19" s="588">
        <f>SUM(Q19:R19)</f>
        <v>42381</v>
      </c>
      <c r="Q19" s="600">
        <v>37168</v>
      </c>
      <c r="R19" s="600">
        <v>5213</v>
      </c>
      <c r="S19" s="683"/>
      <c r="T19" s="612">
        <v>2362</v>
      </c>
      <c r="U19" s="290">
        <f>SUM(V19:X19)+T19</f>
        <v>147519</v>
      </c>
      <c r="V19" s="271">
        <f t="shared" ref="V19:W27" si="1">E19+I19+M19+Q19</f>
        <v>128257</v>
      </c>
      <c r="W19" s="271">
        <f t="shared" si="1"/>
        <v>16900</v>
      </c>
      <c r="X19" s="1402"/>
    </row>
    <row r="20" spans="1:24" x14ac:dyDescent="0.25">
      <c r="A20" s="1577"/>
      <c r="B20" s="383">
        <v>2.2000000000000002</v>
      </c>
      <c r="C20" s="587" t="s">
        <v>713</v>
      </c>
      <c r="D20" s="588">
        <f t="shared" si="0"/>
        <v>234</v>
      </c>
      <c r="E20" s="601">
        <v>138</v>
      </c>
      <c r="F20" s="601">
        <v>96</v>
      </c>
      <c r="G20" s="467"/>
      <c r="H20" s="588">
        <f>SUM(I20:J20)</f>
        <v>54</v>
      </c>
      <c r="I20" s="601">
        <v>6</v>
      </c>
      <c r="J20" s="601">
        <v>48</v>
      </c>
      <c r="K20" s="811"/>
      <c r="L20" s="588">
        <f>SUM(M20:N20)</f>
        <v>82</v>
      </c>
      <c r="M20" s="601">
        <v>55</v>
      </c>
      <c r="N20" s="601">
        <v>27</v>
      </c>
      <c r="O20" s="811"/>
      <c r="P20" s="588">
        <f>SUM(Q20:R20)</f>
        <v>164</v>
      </c>
      <c r="Q20" s="601">
        <v>141</v>
      </c>
      <c r="R20" s="601">
        <v>23</v>
      </c>
      <c r="S20" s="684"/>
      <c r="T20" s="612">
        <v>-31</v>
      </c>
      <c r="U20" s="290">
        <f t="shared" ref="U20:U27" si="2">SUM(V20:X20)+T20</f>
        <v>503</v>
      </c>
      <c r="V20" s="271">
        <f t="shared" si="1"/>
        <v>340</v>
      </c>
      <c r="W20" s="271">
        <f t="shared" si="1"/>
        <v>194</v>
      </c>
      <c r="X20" s="1267"/>
    </row>
    <row r="21" spans="1:24" x14ac:dyDescent="0.25">
      <c r="A21" s="1577"/>
      <c r="B21" s="383">
        <v>2.2999999999999998</v>
      </c>
      <c r="C21" s="587" t="s">
        <v>714</v>
      </c>
      <c r="D21" s="588">
        <f t="shared" si="0"/>
        <v>5873438.1600000001</v>
      </c>
      <c r="E21" s="601">
        <v>5337790.59</v>
      </c>
      <c r="F21" s="601">
        <v>535647.57000000007</v>
      </c>
      <c r="G21" s="467"/>
      <c r="H21" s="588">
        <f t="shared" ref="H21:H27" si="3">SUM(I21:J21)</f>
        <v>6517106.8099999996</v>
      </c>
      <c r="I21" s="601">
        <v>5913289.8899999997</v>
      </c>
      <c r="J21" s="601">
        <v>603816.91999999993</v>
      </c>
      <c r="K21" s="811"/>
      <c r="L21" s="588">
        <f t="shared" ref="L21:L27" si="4">SUM(M21:N21)</f>
        <v>7513190.0099999998</v>
      </c>
      <c r="M21" s="601">
        <v>6284399.25</v>
      </c>
      <c r="N21" s="601">
        <v>1228790.76</v>
      </c>
      <c r="O21" s="811"/>
      <c r="P21" s="588">
        <f t="shared" ref="P21:P27" si="5">SUM(Q21:R21)</f>
        <v>9356015.0499999989</v>
      </c>
      <c r="Q21" s="601">
        <v>8165131.4399999995</v>
      </c>
      <c r="R21" s="601">
        <v>1190883.6100000001</v>
      </c>
      <c r="S21" s="684"/>
      <c r="T21" s="612">
        <v>256578.36000000002</v>
      </c>
      <c r="U21" s="290">
        <f t="shared" si="2"/>
        <v>29516328.390000001</v>
      </c>
      <c r="V21" s="271">
        <f t="shared" si="1"/>
        <v>25700611.170000002</v>
      </c>
      <c r="W21" s="271">
        <f t="shared" si="1"/>
        <v>3559138.8600000003</v>
      </c>
      <c r="X21" s="1267"/>
    </row>
    <row r="22" spans="1:24" x14ac:dyDescent="0.25">
      <c r="A22" s="1577"/>
      <c r="B22" s="383">
        <v>2.4</v>
      </c>
      <c r="C22" s="587" t="s">
        <v>715</v>
      </c>
      <c r="D22" s="588">
        <f t="shared" si="0"/>
        <v>15027.16</v>
      </c>
      <c r="E22" s="601">
        <v>10295.66</v>
      </c>
      <c r="F22" s="601">
        <v>4731.5</v>
      </c>
      <c r="G22" s="467"/>
      <c r="H22" s="588">
        <f t="shared" si="3"/>
        <v>3862.3599999999997</v>
      </c>
      <c r="I22" s="601">
        <v>27.64</v>
      </c>
      <c r="J22" s="601">
        <v>3834.72</v>
      </c>
      <c r="K22" s="811"/>
      <c r="L22" s="588">
        <f t="shared" si="4"/>
        <v>3584.1200000000003</v>
      </c>
      <c r="M22" s="601">
        <v>3584.1200000000008</v>
      </c>
      <c r="N22" s="601">
        <v>-4.5474735088646402E-13</v>
      </c>
      <c r="O22" s="811"/>
      <c r="P22" s="588">
        <f t="shared" si="5"/>
        <v>11193.3</v>
      </c>
      <c r="Q22" s="601">
        <v>11193.3</v>
      </c>
      <c r="R22" s="601">
        <v>-4.5474735088646402E-13</v>
      </c>
      <c r="S22" s="684"/>
      <c r="T22" s="612">
        <v>-1009.75</v>
      </c>
      <c r="U22" s="290">
        <f t="shared" si="2"/>
        <v>32657.190000000002</v>
      </c>
      <c r="V22" s="271">
        <f t="shared" si="1"/>
        <v>25100.720000000001</v>
      </c>
      <c r="W22" s="271">
        <f t="shared" si="1"/>
        <v>8566.2199999999993</v>
      </c>
      <c r="X22" s="1267"/>
    </row>
    <row r="23" spans="1:24" x14ac:dyDescent="0.25">
      <c r="A23" s="1577"/>
      <c r="B23" s="383">
        <v>2.5</v>
      </c>
      <c r="C23" s="587" t="s">
        <v>757</v>
      </c>
      <c r="D23" s="588">
        <f t="shared" si="0"/>
        <v>3264</v>
      </c>
      <c r="E23" s="601">
        <v>2831</v>
      </c>
      <c r="F23" s="601">
        <v>433</v>
      </c>
      <c r="G23" s="467"/>
      <c r="H23" s="588">
        <f t="shared" si="3"/>
        <v>4225</v>
      </c>
      <c r="I23" s="601">
        <v>3527</v>
      </c>
      <c r="J23" s="601">
        <v>698</v>
      </c>
      <c r="K23" s="811"/>
      <c r="L23" s="588">
        <f t="shared" si="4"/>
        <v>4666</v>
      </c>
      <c r="M23" s="601">
        <v>3607</v>
      </c>
      <c r="N23" s="601">
        <v>1059</v>
      </c>
      <c r="O23" s="811"/>
      <c r="P23" s="588">
        <f t="shared" si="5"/>
        <v>5133</v>
      </c>
      <c r="Q23" s="601">
        <v>4406</v>
      </c>
      <c r="R23" s="601">
        <v>727</v>
      </c>
      <c r="S23" s="684"/>
      <c r="T23" s="612">
        <v>383</v>
      </c>
      <c r="U23" s="290">
        <f t="shared" si="2"/>
        <v>17671</v>
      </c>
      <c r="V23" s="271">
        <f t="shared" si="1"/>
        <v>14371</v>
      </c>
      <c r="W23" s="271">
        <f t="shared" si="1"/>
        <v>2917</v>
      </c>
      <c r="X23" s="1267"/>
    </row>
    <row r="24" spans="1:24" x14ac:dyDescent="0.25">
      <c r="A24" s="1577"/>
      <c r="B24" s="383">
        <v>2.6</v>
      </c>
      <c r="C24" s="587" t="s">
        <v>186</v>
      </c>
      <c r="D24" s="588">
        <f t="shared" si="0"/>
        <v>651630.40999999992</v>
      </c>
      <c r="E24" s="601">
        <v>540274.34</v>
      </c>
      <c r="F24" s="601">
        <v>111356.06999999999</v>
      </c>
      <c r="G24" s="467"/>
      <c r="H24" s="588">
        <f t="shared" si="3"/>
        <v>786718.85000000009</v>
      </c>
      <c r="I24" s="601">
        <v>630870.78</v>
      </c>
      <c r="J24" s="601">
        <v>155848.07</v>
      </c>
      <c r="K24" s="811"/>
      <c r="L24" s="588">
        <f t="shared" si="4"/>
        <v>901446.77</v>
      </c>
      <c r="M24" s="601">
        <v>686821.01</v>
      </c>
      <c r="N24" s="601">
        <v>214625.76</v>
      </c>
      <c r="O24" s="811"/>
      <c r="P24" s="588">
        <f t="shared" si="5"/>
        <v>974260.36999999895</v>
      </c>
      <c r="Q24" s="601">
        <v>830349.72999999905</v>
      </c>
      <c r="R24" s="601">
        <v>143910.6399999999</v>
      </c>
      <c r="S24" s="684"/>
      <c r="T24" s="612">
        <v>-38813.99</v>
      </c>
      <c r="U24" s="290">
        <f t="shared" si="2"/>
        <v>3275242.4099999992</v>
      </c>
      <c r="V24" s="271">
        <f t="shared" si="1"/>
        <v>2688315.8599999994</v>
      </c>
      <c r="W24" s="271">
        <f t="shared" si="1"/>
        <v>625740.53999999992</v>
      </c>
      <c r="X24" s="1267"/>
    </row>
    <row r="25" spans="1:24" x14ac:dyDescent="0.25">
      <c r="A25" s="1577"/>
      <c r="B25" s="383">
        <v>2.7</v>
      </c>
      <c r="C25" s="587" t="s">
        <v>758</v>
      </c>
      <c r="D25" s="588">
        <f t="shared" si="0"/>
        <v>41136.374883283359</v>
      </c>
      <c r="E25" s="601">
        <v>36987.044993745614</v>
      </c>
      <c r="F25" s="601">
        <v>4149.3298895377466</v>
      </c>
      <c r="G25" s="467"/>
      <c r="H25" s="588">
        <f t="shared" si="3"/>
        <v>65387.686669338371</v>
      </c>
      <c r="I25" s="601">
        <v>58496.781139778162</v>
      </c>
      <c r="J25" s="601">
        <v>6890.9055295602066</v>
      </c>
      <c r="K25" s="811"/>
      <c r="L25" s="588">
        <f t="shared" si="4"/>
        <v>129129.10311167481</v>
      </c>
      <c r="M25" s="601">
        <v>106909.72198865683</v>
      </c>
      <c r="N25" s="601">
        <v>22219.381123017971</v>
      </c>
      <c r="O25" s="811"/>
      <c r="P25" s="588">
        <f t="shared" si="5"/>
        <v>606910.40365984628</v>
      </c>
      <c r="Q25" s="601">
        <v>528937.09696614975</v>
      </c>
      <c r="R25" s="601">
        <v>77973.30669369649</v>
      </c>
      <c r="S25" s="684"/>
      <c r="T25" s="612">
        <v>-725113.12781370233</v>
      </c>
      <c r="U25" s="290">
        <f t="shared" si="2"/>
        <v>117450.4405104405</v>
      </c>
      <c r="V25" s="271">
        <f t="shared" si="1"/>
        <v>731330.64508833038</v>
      </c>
      <c r="W25" s="271">
        <f t="shared" si="1"/>
        <v>111232.92323581241</v>
      </c>
      <c r="X25" s="1267"/>
    </row>
    <row r="26" spans="1:24" x14ac:dyDescent="0.25">
      <c r="A26" s="1577"/>
      <c r="B26" s="383">
        <v>2.8</v>
      </c>
      <c r="C26" s="587" t="s">
        <v>759</v>
      </c>
      <c r="D26" s="588">
        <f t="shared" si="0"/>
        <v>0</v>
      </c>
      <c r="E26" s="601">
        <v>0</v>
      </c>
      <c r="F26" s="601">
        <v>0</v>
      </c>
      <c r="G26" s="467"/>
      <c r="H26" s="588">
        <f t="shared" si="3"/>
        <v>0</v>
      </c>
      <c r="I26" s="601">
        <v>0</v>
      </c>
      <c r="J26" s="601">
        <v>0</v>
      </c>
      <c r="K26" s="811"/>
      <c r="L26" s="588">
        <f t="shared" si="4"/>
        <v>0</v>
      </c>
      <c r="M26" s="601">
        <v>0</v>
      </c>
      <c r="N26" s="601">
        <v>0</v>
      </c>
      <c r="O26" s="811"/>
      <c r="P26" s="588">
        <f t="shared" si="5"/>
        <v>0</v>
      </c>
      <c r="Q26" s="601">
        <v>0</v>
      </c>
      <c r="R26" s="601">
        <v>0</v>
      </c>
      <c r="S26" s="684"/>
      <c r="T26" s="612">
        <v>0</v>
      </c>
      <c r="U26" s="290">
        <f t="shared" si="2"/>
        <v>0</v>
      </c>
      <c r="V26" s="271">
        <f t="shared" si="1"/>
        <v>0</v>
      </c>
      <c r="W26" s="271">
        <f t="shared" si="1"/>
        <v>0</v>
      </c>
      <c r="X26" s="1267"/>
    </row>
    <row r="27" spans="1:24" x14ac:dyDescent="0.25">
      <c r="A27" s="1577"/>
      <c r="B27" s="383">
        <v>2.9</v>
      </c>
      <c r="C27" s="587" t="s">
        <v>926</v>
      </c>
      <c r="D27" s="588">
        <f t="shared" si="0"/>
        <v>0</v>
      </c>
      <c r="E27" s="601">
        <v>0</v>
      </c>
      <c r="F27" s="601">
        <v>0</v>
      </c>
      <c r="G27" s="467"/>
      <c r="H27" s="588">
        <f t="shared" si="3"/>
        <v>0</v>
      </c>
      <c r="I27" s="601">
        <v>0</v>
      </c>
      <c r="J27" s="601">
        <v>0</v>
      </c>
      <c r="K27" s="811"/>
      <c r="L27" s="588">
        <f t="shared" si="4"/>
        <v>0</v>
      </c>
      <c r="M27" s="601">
        <v>0</v>
      </c>
      <c r="N27" s="601">
        <v>0</v>
      </c>
      <c r="O27" s="811"/>
      <c r="P27" s="588">
        <f t="shared" si="5"/>
        <v>0</v>
      </c>
      <c r="Q27" s="601">
        <v>0</v>
      </c>
      <c r="R27" s="601">
        <v>0</v>
      </c>
      <c r="S27" s="684"/>
      <c r="T27" s="612">
        <v>0</v>
      </c>
      <c r="U27" s="290">
        <f t="shared" si="2"/>
        <v>0</v>
      </c>
      <c r="V27" s="271">
        <f t="shared" si="1"/>
        <v>0</v>
      </c>
      <c r="W27" s="271">
        <f t="shared" si="1"/>
        <v>0</v>
      </c>
      <c r="X27" s="1267"/>
    </row>
    <row r="28" spans="1:24" x14ac:dyDescent="0.25">
      <c r="A28" s="1578"/>
      <c r="B28" s="594">
        <v>2.1</v>
      </c>
      <c r="C28" s="146" t="s">
        <v>761</v>
      </c>
      <c r="D28" s="589">
        <f t="shared" ref="D28:W28" si="6">SUM(D21:D22,D24:D27)</f>
        <v>6581232.1048832834</v>
      </c>
      <c r="E28" s="590">
        <f t="shared" si="6"/>
        <v>5925347.634993745</v>
      </c>
      <c r="F28" s="590">
        <f t="shared" si="6"/>
        <v>655884.46988953778</v>
      </c>
      <c r="G28" s="1107"/>
      <c r="H28" s="589">
        <f>SUM(H21:H22,H24:H27)</f>
        <v>7373075.706669338</v>
      </c>
      <c r="I28" s="590">
        <f t="shared" si="6"/>
        <v>6602685.0911397776</v>
      </c>
      <c r="J28" s="590">
        <f>SUM(J21:J22,J24:J27)</f>
        <v>770390.61552956013</v>
      </c>
      <c r="K28" s="1108"/>
      <c r="L28" s="589">
        <f>SUM(L21:L22,L24:L27)</f>
        <v>8547350.0031116754</v>
      </c>
      <c r="M28" s="590">
        <f>SUM(M21:M22,M24:M27)</f>
        <v>7081714.1019886564</v>
      </c>
      <c r="N28" s="590">
        <f>SUM(N21:N22,N24:N27)</f>
        <v>1465635.901123018</v>
      </c>
      <c r="O28" s="1108"/>
      <c r="P28" s="589">
        <f>SUM(P21:P22,P24:P27)</f>
        <v>10948379.123659845</v>
      </c>
      <c r="Q28" s="590">
        <f>SUM(Q21:Q22,Q24:Q27)</f>
        <v>9535611.5669661481</v>
      </c>
      <c r="R28" s="590">
        <f>SUM(R21:R22,R24:R27)</f>
        <v>1412767.5566936964</v>
      </c>
      <c r="S28" s="1103"/>
      <c r="T28" s="613">
        <f t="shared" si="6"/>
        <v>-508358.50781370234</v>
      </c>
      <c r="U28" s="599">
        <f t="shared" si="6"/>
        <v>32941678.430510443</v>
      </c>
      <c r="V28" s="590">
        <f t="shared" si="6"/>
        <v>29145358.39508833</v>
      </c>
      <c r="W28" s="590">
        <f t="shared" si="6"/>
        <v>4304678.5432358133</v>
      </c>
      <c r="X28" s="1403"/>
    </row>
    <row r="29" spans="1:24" x14ac:dyDescent="0.25">
      <c r="A29" s="1580" t="s">
        <v>717</v>
      </c>
      <c r="B29" s="580">
        <v>2.11</v>
      </c>
      <c r="C29" s="144" t="s">
        <v>228</v>
      </c>
      <c r="D29" s="577">
        <f t="shared" ref="D29:D39" si="7">SUM(E29:G29)</f>
        <v>850753.58</v>
      </c>
      <c r="E29" s="253">
        <v>48053.71</v>
      </c>
      <c r="F29" s="253">
        <v>802699.87</v>
      </c>
      <c r="G29" s="467"/>
      <c r="H29" s="588">
        <f>SUM(I29:J29)</f>
        <v>884870.74000000011</v>
      </c>
      <c r="I29" s="253">
        <v>76829.919999999998</v>
      </c>
      <c r="J29" s="253">
        <v>808040.82000000007</v>
      </c>
      <c r="K29" s="375"/>
      <c r="L29" s="588">
        <f>SUM(M29:N29)</f>
        <v>859173.38</v>
      </c>
      <c r="M29" s="253">
        <v>88755.25</v>
      </c>
      <c r="N29" s="253">
        <v>770418.13</v>
      </c>
      <c r="O29" s="375"/>
      <c r="P29" s="588">
        <f>SUM(Q29:R29)</f>
        <v>874237.90999999992</v>
      </c>
      <c r="Q29" s="253">
        <v>119409.31</v>
      </c>
      <c r="R29" s="253">
        <v>754828.6</v>
      </c>
      <c r="S29" s="303"/>
      <c r="T29" s="607">
        <v>-14018.69</v>
      </c>
      <c r="U29" s="290">
        <f>SUM(V29:X29)+T29</f>
        <v>3455016.92</v>
      </c>
      <c r="V29" s="271">
        <f t="shared" ref="V29:W38" si="8">E29+I29+M29+Q29</f>
        <v>333048.19</v>
      </c>
      <c r="W29" s="271">
        <f t="shared" si="8"/>
        <v>3135987.42</v>
      </c>
      <c r="X29" s="304"/>
    </row>
    <row r="30" spans="1:24" x14ac:dyDescent="0.25">
      <c r="A30" s="1580"/>
      <c r="B30" s="388">
        <v>2.12</v>
      </c>
      <c r="C30" s="144" t="s">
        <v>552</v>
      </c>
      <c r="D30" s="577">
        <f t="shared" si="7"/>
        <v>1411967.2000000002</v>
      </c>
      <c r="E30" s="253">
        <v>47734.61</v>
      </c>
      <c r="F30" s="253">
        <v>1364232.59</v>
      </c>
      <c r="G30" s="467"/>
      <c r="H30" s="588">
        <f>SUM(I30:J30)</f>
        <v>1600533.63</v>
      </c>
      <c r="I30" s="253">
        <v>55865.29</v>
      </c>
      <c r="J30" s="253">
        <v>1544668.3399999999</v>
      </c>
      <c r="K30" s="375"/>
      <c r="L30" s="588">
        <f>SUM(M30:N30)</f>
        <v>1737836.21</v>
      </c>
      <c r="M30" s="253">
        <v>77440.180000000008</v>
      </c>
      <c r="N30" s="253">
        <v>1660396.03</v>
      </c>
      <c r="O30" s="375"/>
      <c r="P30" s="588">
        <f>SUM(Q30:R30)</f>
        <v>2080288.2900000045</v>
      </c>
      <c r="Q30" s="253">
        <v>140606.98999999961</v>
      </c>
      <c r="R30" s="253">
        <v>1939681.3000000049</v>
      </c>
      <c r="S30" s="303"/>
      <c r="T30" s="607">
        <v>252377.80000000002</v>
      </c>
      <c r="U30" s="290">
        <f t="shared" ref="U30:U39" si="9">SUM(V30:X30)+T30</f>
        <v>7083003.1300000045</v>
      </c>
      <c r="V30" s="271">
        <f t="shared" si="8"/>
        <v>321647.0699999996</v>
      </c>
      <c r="W30" s="271">
        <f t="shared" si="8"/>
        <v>6508978.2600000054</v>
      </c>
      <c r="X30" s="304"/>
    </row>
    <row r="31" spans="1:24" x14ac:dyDescent="0.25">
      <c r="A31" s="1580"/>
      <c r="B31" s="388">
        <v>2.13</v>
      </c>
      <c r="C31" s="144" t="s">
        <v>229</v>
      </c>
      <c r="D31" s="577">
        <f t="shared" si="7"/>
        <v>74333.19</v>
      </c>
      <c r="E31" s="253">
        <v>7512.01</v>
      </c>
      <c r="F31" s="253">
        <v>66821.180000000008</v>
      </c>
      <c r="G31" s="467"/>
      <c r="H31" s="588">
        <f t="shared" ref="H31:H39" si="10">SUM(I31:J31)</f>
        <v>85220.66</v>
      </c>
      <c r="I31" s="253">
        <v>11041.720000000001</v>
      </c>
      <c r="J31" s="253">
        <v>74178.94</v>
      </c>
      <c r="K31" s="375"/>
      <c r="L31" s="588">
        <f t="shared" ref="L31:L39" si="11">SUM(M31:N31)</f>
        <v>101393.28</v>
      </c>
      <c r="M31" s="253">
        <v>15070.6</v>
      </c>
      <c r="N31" s="253">
        <v>86322.68</v>
      </c>
      <c r="O31" s="375"/>
      <c r="P31" s="588">
        <f t="shared" ref="P31:P39" si="12">SUM(Q31:R31)</f>
        <v>128102.90000000002</v>
      </c>
      <c r="Q31" s="253">
        <v>17125.260000000002</v>
      </c>
      <c r="R31" s="253">
        <v>110977.64000000001</v>
      </c>
      <c r="S31" s="303"/>
      <c r="T31" s="607">
        <v>7847.0700000000006</v>
      </c>
      <c r="U31" s="290">
        <f t="shared" si="9"/>
        <v>396897.10000000003</v>
      </c>
      <c r="V31" s="271">
        <f t="shared" si="8"/>
        <v>50749.590000000004</v>
      </c>
      <c r="W31" s="271">
        <f t="shared" si="8"/>
        <v>338300.44</v>
      </c>
      <c r="X31" s="304"/>
    </row>
    <row r="32" spans="1:24" x14ac:dyDescent="0.25">
      <c r="A32" s="1580"/>
      <c r="B32" s="388">
        <v>2.14</v>
      </c>
      <c r="C32" s="144" t="s">
        <v>554</v>
      </c>
      <c r="D32" s="577">
        <f t="shared" si="7"/>
        <v>65761.529999999708</v>
      </c>
      <c r="E32" s="253">
        <v>51381.1699999997</v>
      </c>
      <c r="F32" s="253">
        <v>14380.36000000001</v>
      </c>
      <c r="G32" s="467"/>
      <c r="H32" s="588">
        <f t="shared" si="10"/>
        <v>64392.539999999703</v>
      </c>
      <c r="I32" s="253">
        <v>45424.879999999699</v>
      </c>
      <c r="J32" s="253">
        <v>18967.66</v>
      </c>
      <c r="K32" s="375"/>
      <c r="L32" s="588">
        <f t="shared" si="11"/>
        <v>83764.149999999703</v>
      </c>
      <c r="M32" s="253">
        <v>66562.129999999699</v>
      </c>
      <c r="N32" s="253">
        <v>17202.019999999997</v>
      </c>
      <c r="O32" s="375"/>
      <c r="P32" s="588">
        <f t="shared" si="12"/>
        <v>78756.549999999799</v>
      </c>
      <c r="Q32" s="253">
        <v>56714.939999999799</v>
      </c>
      <c r="R32" s="253">
        <v>22041.61</v>
      </c>
      <c r="S32" s="303"/>
      <c r="T32" s="607">
        <v>-32260.06</v>
      </c>
      <c r="U32" s="290">
        <f t="shared" si="9"/>
        <v>260414.70999999892</v>
      </c>
      <c r="V32" s="271">
        <f t="shared" si="8"/>
        <v>220083.11999999892</v>
      </c>
      <c r="W32" s="271">
        <f t="shared" si="8"/>
        <v>72591.650000000009</v>
      </c>
      <c r="X32" s="304"/>
    </row>
    <row r="33" spans="1:24" x14ac:dyDescent="0.25">
      <c r="A33" s="1580"/>
      <c r="B33" s="388">
        <v>2.15</v>
      </c>
      <c r="C33" s="144" t="s">
        <v>553</v>
      </c>
      <c r="D33" s="577">
        <f t="shared" si="7"/>
        <v>11705.73</v>
      </c>
      <c r="E33" s="253">
        <v>2314.83</v>
      </c>
      <c r="F33" s="253">
        <v>9390.9</v>
      </c>
      <c r="G33" s="467"/>
      <c r="H33" s="588">
        <f t="shared" si="10"/>
        <v>15404.220000000001</v>
      </c>
      <c r="I33" s="253">
        <v>5205.08</v>
      </c>
      <c r="J33" s="253">
        <v>10199.140000000001</v>
      </c>
      <c r="K33" s="375"/>
      <c r="L33" s="588">
        <f t="shared" si="11"/>
        <v>20871.400000000001</v>
      </c>
      <c r="M33" s="253">
        <v>4560.17</v>
      </c>
      <c r="N33" s="253">
        <v>16311.23</v>
      </c>
      <c r="O33" s="375"/>
      <c r="P33" s="588">
        <f t="shared" si="12"/>
        <v>24743.98</v>
      </c>
      <c r="Q33" s="253">
        <v>7977.09</v>
      </c>
      <c r="R33" s="253">
        <v>16766.89</v>
      </c>
      <c r="S33" s="303"/>
      <c r="T33" s="607">
        <v>1653.71</v>
      </c>
      <c r="U33" s="290">
        <f t="shared" si="9"/>
        <v>74379.040000000008</v>
      </c>
      <c r="V33" s="271">
        <f t="shared" si="8"/>
        <v>20057.169999999998</v>
      </c>
      <c r="W33" s="271">
        <f t="shared" si="8"/>
        <v>52668.160000000003</v>
      </c>
      <c r="X33" s="304"/>
    </row>
    <row r="34" spans="1:24" x14ac:dyDescent="0.25">
      <c r="A34" s="1580"/>
      <c r="B34" s="388">
        <v>2.16</v>
      </c>
      <c r="C34" s="144" t="s">
        <v>762</v>
      </c>
      <c r="D34" s="577">
        <f t="shared" si="7"/>
        <v>184166.05403896346</v>
      </c>
      <c r="E34" s="253">
        <v>60695.28468058163</v>
      </c>
      <c r="F34" s="253">
        <v>123470.76935838183</v>
      </c>
      <c r="G34" s="467"/>
      <c r="H34" s="588">
        <f t="shared" si="10"/>
        <v>184893.78148834239</v>
      </c>
      <c r="I34" s="253">
        <v>61486.639417949751</v>
      </c>
      <c r="J34" s="253">
        <v>123407.14207039264</v>
      </c>
      <c r="K34" s="375"/>
      <c r="L34" s="588">
        <f t="shared" si="11"/>
        <v>188018.19040084843</v>
      </c>
      <c r="M34" s="253">
        <v>65044.260721415303</v>
      </c>
      <c r="N34" s="253">
        <v>122973.92967943312</v>
      </c>
      <c r="O34" s="375"/>
      <c r="P34" s="588">
        <f t="shared" si="12"/>
        <v>193717.7837383704</v>
      </c>
      <c r="Q34" s="253">
        <v>69377.521942341235</v>
      </c>
      <c r="R34" s="253">
        <v>124340.26179602918</v>
      </c>
      <c r="S34" s="303"/>
      <c r="T34" s="607">
        <v>0</v>
      </c>
      <c r="U34" s="290">
        <f t="shared" si="9"/>
        <v>750795.80966652464</v>
      </c>
      <c r="V34" s="271">
        <f t="shared" si="8"/>
        <v>256603.70676228791</v>
      </c>
      <c r="W34" s="271">
        <f t="shared" si="8"/>
        <v>494192.10290423676</v>
      </c>
      <c r="X34" s="304"/>
    </row>
    <row r="35" spans="1:24" x14ac:dyDescent="0.25">
      <c r="A35" s="1580"/>
      <c r="B35" s="388">
        <v>2.17</v>
      </c>
      <c r="C35" s="144" t="s">
        <v>763</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580"/>
      <c r="B36" s="388">
        <v>2.1800000000000002</v>
      </c>
      <c r="C36" s="144" t="s">
        <v>649</v>
      </c>
      <c r="D36" s="577">
        <f t="shared" si="7"/>
        <v>180332.07</v>
      </c>
      <c r="E36" s="253">
        <v>112049.68000000001</v>
      </c>
      <c r="F36" s="253">
        <v>68282.39</v>
      </c>
      <c r="G36" s="467"/>
      <c r="H36" s="588">
        <f t="shared" si="10"/>
        <v>134857.32</v>
      </c>
      <c r="I36" s="253">
        <v>67946.41</v>
      </c>
      <c r="J36" s="253">
        <v>66910.91</v>
      </c>
      <c r="K36" s="375"/>
      <c r="L36" s="588">
        <f t="shared" si="11"/>
        <v>165447.24999999988</v>
      </c>
      <c r="M36" s="253">
        <v>91210.82</v>
      </c>
      <c r="N36" s="253">
        <v>74236.429999999891</v>
      </c>
      <c r="O36" s="375"/>
      <c r="P36" s="588">
        <f t="shared" si="12"/>
        <v>200124.50999999989</v>
      </c>
      <c r="Q36" s="253">
        <v>105699.74999999988</v>
      </c>
      <c r="R36" s="253">
        <v>94424.760000000009</v>
      </c>
      <c r="S36" s="303"/>
      <c r="T36" s="607">
        <v>-421331.33999999997</v>
      </c>
      <c r="U36" s="290">
        <f t="shared" si="9"/>
        <v>259429.80999999982</v>
      </c>
      <c r="V36" s="271">
        <f t="shared" si="8"/>
        <v>376906.65999999992</v>
      </c>
      <c r="W36" s="271">
        <f t="shared" si="8"/>
        <v>303854.48999999987</v>
      </c>
      <c r="X36" s="304"/>
    </row>
    <row r="37" spans="1:24" s="401" customFormat="1" x14ac:dyDescent="0.25">
      <c r="A37" s="1580"/>
      <c r="B37" s="388">
        <v>2.19</v>
      </c>
      <c r="C37" s="387" t="s">
        <v>725</v>
      </c>
      <c r="D37" s="577">
        <f t="shared" si="7"/>
        <v>0.80999999999999694</v>
      </c>
      <c r="E37" s="249">
        <v>0</v>
      </c>
      <c r="F37" s="249">
        <v>0.80999999999999694</v>
      </c>
      <c r="G37" s="467"/>
      <c r="H37" s="588">
        <f t="shared" si="10"/>
        <v>8.8817841970012504E-16</v>
      </c>
      <c r="I37" s="249">
        <v>0</v>
      </c>
      <c r="J37" s="249">
        <v>8.8817841970012504E-16</v>
      </c>
      <c r="K37" s="465"/>
      <c r="L37" s="588">
        <f t="shared" si="11"/>
        <v>-8.8817841970012504E-16</v>
      </c>
      <c r="M37" s="249">
        <v>0</v>
      </c>
      <c r="N37" s="249">
        <v>-8.8817841970012504E-16</v>
      </c>
      <c r="O37" s="465"/>
      <c r="P37" s="588">
        <f t="shared" si="12"/>
        <v>10.56</v>
      </c>
      <c r="Q37" s="249">
        <v>0</v>
      </c>
      <c r="R37" s="249">
        <v>10.56</v>
      </c>
      <c r="S37" s="464"/>
      <c r="T37" s="605">
        <v>0</v>
      </c>
      <c r="U37" s="290">
        <f t="shared" si="9"/>
        <v>11.369999999999997</v>
      </c>
      <c r="V37" s="271">
        <f t="shared" si="8"/>
        <v>0</v>
      </c>
      <c r="W37" s="271">
        <f t="shared" si="8"/>
        <v>11.369999999999997</v>
      </c>
      <c r="X37" s="470"/>
    </row>
    <row r="38" spans="1:24" ht="24.75" x14ac:dyDescent="0.25">
      <c r="A38" s="1580"/>
      <c r="B38" s="971" t="s">
        <v>691</v>
      </c>
      <c r="C38" s="145" t="s">
        <v>718</v>
      </c>
      <c r="D38" s="577">
        <f t="shared" si="7"/>
        <v>15649.518187287418</v>
      </c>
      <c r="E38" s="253">
        <v>1716.7646136813494</v>
      </c>
      <c r="F38" s="253">
        <v>13932.753573606069</v>
      </c>
      <c r="G38" s="467"/>
      <c r="H38" s="588">
        <f t="shared" si="10"/>
        <v>22926.95449330382</v>
      </c>
      <c r="I38" s="253">
        <v>2327.7188708404719</v>
      </c>
      <c r="J38" s="253">
        <v>20599.235622463348</v>
      </c>
      <c r="K38" s="375"/>
      <c r="L38" s="588">
        <f t="shared" si="11"/>
        <v>43051.021133574395</v>
      </c>
      <c r="M38" s="253">
        <v>5385.842625280412</v>
      </c>
      <c r="N38" s="253">
        <v>37665.178508293982</v>
      </c>
      <c r="O38" s="375"/>
      <c r="P38" s="588">
        <f t="shared" si="12"/>
        <v>198359.89051901462</v>
      </c>
      <c r="Q38" s="253">
        <v>26488.38621759064</v>
      </c>
      <c r="R38" s="253">
        <v>171871.50430142396</v>
      </c>
      <c r="S38" s="303"/>
      <c r="T38" s="607">
        <v>-704388.15836586535</v>
      </c>
      <c r="U38" s="290">
        <f t="shared" si="9"/>
        <v>-424400.77403268509</v>
      </c>
      <c r="V38" s="271">
        <f t="shared" si="8"/>
        <v>35918.712327392874</v>
      </c>
      <c r="W38" s="271">
        <f t="shared" si="8"/>
        <v>244068.67200578738</v>
      </c>
      <c r="X38" s="304"/>
    </row>
    <row r="39" spans="1:24" x14ac:dyDescent="0.25">
      <c r="A39" s="1580"/>
      <c r="B39" s="388">
        <v>2.21</v>
      </c>
      <c r="C39" s="145" t="s">
        <v>927</v>
      </c>
      <c r="D39" s="577">
        <f t="shared" si="7"/>
        <v>-2939.364821858604</v>
      </c>
      <c r="E39" s="253">
        <v>-1835.3464805112112</v>
      </c>
      <c r="F39" s="253">
        <v>-1104.0183413473928</v>
      </c>
      <c r="G39" s="467"/>
      <c r="H39" s="588">
        <f t="shared" si="10"/>
        <v>-6022.3097150516096</v>
      </c>
      <c r="I39" s="253">
        <v>-3788.3895237940296</v>
      </c>
      <c r="J39" s="253">
        <v>-2233.92019125758</v>
      </c>
      <c r="K39" s="375"/>
      <c r="L39" s="588">
        <f t="shared" si="11"/>
        <v>-2248.1941581109991</v>
      </c>
      <c r="M39" s="253">
        <v>-1402.2682947962101</v>
      </c>
      <c r="N39" s="253">
        <v>-845.92586331478901</v>
      </c>
      <c r="O39" s="375"/>
      <c r="P39" s="588">
        <f t="shared" si="12"/>
        <v>-2865.9009200239334</v>
      </c>
      <c r="Q39" s="253">
        <v>-1985.9878748825381</v>
      </c>
      <c r="R39" s="253">
        <v>-879.91304514139506</v>
      </c>
      <c r="S39" s="303"/>
      <c r="T39" s="607">
        <v>-22570.052799924062</v>
      </c>
      <c r="U39" s="290">
        <f t="shared" si="9"/>
        <v>-36645.822414969211</v>
      </c>
      <c r="V39" s="271">
        <f>E39+I39+M39+Q39</f>
        <v>-9011.9921739839901</v>
      </c>
      <c r="W39" s="271">
        <f>F39+J39+N39+R39</f>
        <v>-5063.7774410611564</v>
      </c>
      <c r="X39" s="304"/>
    </row>
    <row r="40" spans="1:24" s="403" customFormat="1" x14ac:dyDescent="0.25">
      <c r="A40" s="1581"/>
      <c r="B40" s="389">
        <v>2.2200000000000002</v>
      </c>
      <c r="C40" s="146" t="s">
        <v>716</v>
      </c>
      <c r="D40" s="578">
        <f>SUM(D28,D29:D39)</f>
        <v>9372962.4222876783</v>
      </c>
      <c r="E40" s="280">
        <f t="shared" ref="E40:J40" si="13">SUM(E28:E39)</f>
        <v>6254970.3478074968</v>
      </c>
      <c r="F40" s="280">
        <f t="shared" si="13"/>
        <v>3117992.0744801783</v>
      </c>
      <c r="G40" s="1107"/>
      <c r="H40" s="288">
        <f t="shared" si="13"/>
        <v>10360153.242935935</v>
      </c>
      <c r="I40" s="280">
        <f t="shared" si="13"/>
        <v>6925024.3599047735</v>
      </c>
      <c r="J40" s="280">
        <f t="shared" si="13"/>
        <v>3435128.8830311587</v>
      </c>
      <c r="K40" s="1107"/>
      <c r="L40" s="288">
        <f>SUM(L28:L39)</f>
        <v>11744656.690487986</v>
      </c>
      <c r="M40" s="280">
        <f>SUM(M28:M39)</f>
        <v>7494341.0870405557</v>
      </c>
      <c r="N40" s="280">
        <f>SUM(N28:N39)</f>
        <v>4250315.6034474308</v>
      </c>
      <c r="O40" s="1107"/>
      <c r="P40" s="288">
        <f>SUM(P28:P39)</f>
        <v>14723855.596997213</v>
      </c>
      <c r="Q40" s="280">
        <f>SUM(Q28:Q39)</f>
        <v>10077024.827251198</v>
      </c>
      <c r="R40" s="280">
        <f>SUM(R28:R39)</f>
        <v>4646830.7697460121</v>
      </c>
      <c r="S40" s="466"/>
      <c r="T40" s="606">
        <f>SUM(T28:T39)</f>
        <v>-1441048.2289794919</v>
      </c>
      <c r="U40" s="292">
        <f>SUM(U28:U39)</f>
        <v>44760579.723729312</v>
      </c>
      <c r="V40" s="280">
        <f>SUM(V28:V39)</f>
        <v>30751360.622004028</v>
      </c>
      <c r="W40" s="280">
        <f>SUM(W28:W39)</f>
        <v>15450267.33070478</v>
      </c>
      <c r="X40" s="1404"/>
    </row>
    <row r="41" spans="1:24" ht="14.85" customHeight="1" x14ac:dyDescent="0.25">
      <c r="A41" s="1577" t="s">
        <v>6</v>
      </c>
      <c r="B41" s="114" t="s">
        <v>70</v>
      </c>
      <c r="C41" s="144" t="s">
        <v>188</v>
      </c>
      <c r="D41" s="574">
        <f>SUM(E41:G41)</f>
        <v>11811.84</v>
      </c>
      <c r="E41" s="251">
        <v>9557.27</v>
      </c>
      <c r="F41" s="253">
        <v>2254.5699999999997</v>
      </c>
      <c r="G41" s="467"/>
      <c r="H41" s="588">
        <f>SUM(I41:J41)</f>
        <v>4881.5500000000011</v>
      </c>
      <c r="I41" s="251">
        <v>2455.0800000000004</v>
      </c>
      <c r="J41" s="253">
        <v>2426.4700000000003</v>
      </c>
      <c r="K41" s="375"/>
      <c r="L41" s="588">
        <f>SUM(M41:N41)</f>
        <v>6822.42</v>
      </c>
      <c r="M41" s="251">
        <v>4761.5</v>
      </c>
      <c r="N41" s="253">
        <v>2060.92</v>
      </c>
      <c r="O41" s="375"/>
      <c r="P41" s="588">
        <f>SUM(Q41:R41)</f>
        <v>7232.5</v>
      </c>
      <c r="Q41" s="251">
        <v>5893.38</v>
      </c>
      <c r="R41" s="253">
        <v>1339.1200000000001</v>
      </c>
      <c r="S41" s="303"/>
      <c r="T41" s="607">
        <v>677.07999999999993</v>
      </c>
      <c r="U41" s="321">
        <f>SUM(V41:X41)+T41</f>
        <v>31425.39</v>
      </c>
      <c r="V41" s="271">
        <f t="shared" ref="V41:W44" si="14">E41+I41+M41+Q41</f>
        <v>22667.23</v>
      </c>
      <c r="W41" s="271">
        <f t="shared" si="14"/>
        <v>8081.08</v>
      </c>
      <c r="X41" s="304"/>
    </row>
    <row r="42" spans="1:24" s="401" customFormat="1" x14ac:dyDescent="0.25">
      <c r="A42" s="1577"/>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577"/>
      <c r="B43" s="114" t="s">
        <v>72</v>
      </c>
      <c r="C43" s="147" t="s">
        <v>164</v>
      </c>
      <c r="D43" s="575">
        <f>SUM(E43:G43)</f>
        <v>64.306718421303842</v>
      </c>
      <c r="E43" s="253">
        <v>56.828421597719263</v>
      </c>
      <c r="F43" s="253">
        <v>7.4782968235845786</v>
      </c>
      <c r="G43" s="467"/>
      <c r="H43" s="588">
        <f>SUM(I43:J43)</f>
        <v>19.949878140680966</v>
      </c>
      <c r="I43" s="253">
        <v>14.064195632873226</v>
      </c>
      <c r="J43" s="253">
        <v>5.8856825078077408</v>
      </c>
      <c r="K43" s="375"/>
      <c r="L43" s="588">
        <f>SUM(M43:N43)</f>
        <v>66.909687773302608</v>
      </c>
      <c r="M43" s="253">
        <v>58.261565350128599</v>
      </c>
      <c r="N43" s="253">
        <v>8.6481224231740121</v>
      </c>
      <c r="O43" s="375"/>
      <c r="P43" s="588">
        <f>SUM(Q43:R43)</f>
        <v>360.94523127383519</v>
      </c>
      <c r="Q43" s="253">
        <v>329.06881230976944</v>
      </c>
      <c r="R43" s="253">
        <v>31.876418964065763</v>
      </c>
      <c r="S43" s="303"/>
      <c r="T43" s="607">
        <v>-630.96746071135499</v>
      </c>
      <c r="U43" s="290">
        <f>SUM(V43:X43)+T43</f>
        <v>-118.85594510223234</v>
      </c>
      <c r="V43" s="271">
        <f t="shared" si="14"/>
        <v>458.22299489049055</v>
      </c>
      <c r="W43" s="271">
        <f t="shared" si="14"/>
        <v>53.888520718632094</v>
      </c>
      <c r="X43" s="304"/>
    </row>
    <row r="44" spans="1:24" x14ac:dyDescent="0.25">
      <c r="A44" s="1577"/>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578"/>
      <c r="B45" s="148">
        <v>3.5</v>
      </c>
      <c r="C45" s="146" t="s">
        <v>8</v>
      </c>
      <c r="D45" s="576">
        <f t="shared" ref="D45:W45" si="15">SUM(D41:D44)</f>
        <v>11876.146718421303</v>
      </c>
      <c r="E45" s="280">
        <f t="shared" si="15"/>
        <v>9614.0984215977205</v>
      </c>
      <c r="F45" s="280">
        <f t="shared" si="15"/>
        <v>2262.0482968235842</v>
      </c>
      <c r="G45" s="1107"/>
      <c r="H45" s="288">
        <f>SUM(H41:H44)</f>
        <v>4901.4998781406821</v>
      </c>
      <c r="I45" s="280">
        <f t="shared" si="15"/>
        <v>2469.1441956328736</v>
      </c>
      <c r="J45" s="280">
        <f t="shared" si="15"/>
        <v>2432.3556825078081</v>
      </c>
      <c r="K45" s="1107"/>
      <c r="L45" s="288">
        <f>SUM(L41:L44)</f>
        <v>6889.3296877733028</v>
      </c>
      <c r="M45" s="280">
        <f>SUM(M41:M44)</f>
        <v>4819.7615653501289</v>
      </c>
      <c r="N45" s="280">
        <f>SUM(N41:N44)</f>
        <v>2069.5681224231739</v>
      </c>
      <c r="O45" s="1107"/>
      <c r="P45" s="288">
        <f>SUM(P41:P44)</f>
        <v>7593.4452312738349</v>
      </c>
      <c r="Q45" s="280">
        <f>SUM(Q41:Q44)</f>
        <v>6222.4488123097699</v>
      </c>
      <c r="R45" s="280">
        <f>SUM(R41:R44)</f>
        <v>1370.9964189640659</v>
      </c>
      <c r="S45" s="466"/>
      <c r="T45" s="606">
        <f t="shared" si="15"/>
        <v>46.112539288644939</v>
      </c>
      <c r="U45" s="292">
        <f t="shared" si="15"/>
        <v>31306.534054897766</v>
      </c>
      <c r="V45" s="280">
        <f t="shared" si="15"/>
        <v>23125.452994890489</v>
      </c>
      <c r="W45" s="280">
        <f t="shared" si="15"/>
        <v>8134.9685207186321</v>
      </c>
      <c r="X45" s="1404"/>
    </row>
    <row r="46" spans="1:24" s="403" customFormat="1" x14ac:dyDescent="0.25">
      <c r="A46" s="1576" t="s">
        <v>232</v>
      </c>
      <c r="B46" s="150" t="s">
        <v>74</v>
      </c>
      <c r="C46" s="143" t="s">
        <v>171</v>
      </c>
      <c r="D46" s="334">
        <f t="shared" ref="D46:J46" si="16">SUM(D21+D22+D24, D29:D36)+D41</f>
        <v>9330926.9240389653</v>
      </c>
      <c r="E46" s="372">
        <f t="shared" si="16"/>
        <v>6227659.1546805808</v>
      </c>
      <c r="F46" s="372">
        <f t="shared" si="16"/>
        <v>3103267.7693583816</v>
      </c>
      <c r="G46" s="467"/>
      <c r="H46" s="334">
        <f t="shared" si="16"/>
        <v>10282742.461488344</v>
      </c>
      <c r="I46" s="372">
        <f t="shared" si="16"/>
        <v>6870443.3294179495</v>
      </c>
      <c r="J46" s="372">
        <f t="shared" si="16"/>
        <v>3412299.1320703933</v>
      </c>
      <c r="K46" s="463"/>
      <c r="L46" s="334">
        <f>SUM(L21+L22+L24, L29:L36)+L41</f>
        <v>11581547.18040085</v>
      </c>
      <c r="M46" s="372">
        <f>SUM(M21+M22+M24, M29:M36)+M41</f>
        <v>7388209.2907214146</v>
      </c>
      <c r="N46" s="372">
        <f>SUM(N21+N22+N24, N29:N36)+N41</f>
        <v>4193337.8896794328</v>
      </c>
      <c r="O46" s="463"/>
      <c r="P46" s="334">
        <f>SUM(P21+P22+P24, P29:P36)+P41</f>
        <v>13928673.143738374</v>
      </c>
      <c r="Q46" s="372">
        <f>SUM(Q21+Q22+Q24, Q29:Q36)+Q41</f>
        <v>9529478.7119423412</v>
      </c>
      <c r="R46" s="372">
        <f>SUM(R21+R22+R24, R29:R36)+R41</f>
        <v>4399194.4317960339</v>
      </c>
      <c r="S46" s="463"/>
      <c r="T46" s="614">
        <f>SUM(T21+T22+T24, T29:T36)+T41</f>
        <v>11700.190000000102</v>
      </c>
      <c r="U46" s="321">
        <f>SUM(U21+U22+U24, U29:U36)+U41</f>
        <v>45135589.899666533</v>
      </c>
      <c r="V46" s="372">
        <f>SUM(V21+V22+V24, V29:V36)+V41</f>
        <v>30015790.486762289</v>
      </c>
      <c r="W46" s="372">
        <f>SUM(W21+W22+W24, W29:W36)+W41</f>
        <v>15108099.222904243</v>
      </c>
      <c r="X46" s="469"/>
    </row>
    <row r="47" spans="1:24" s="403" customFormat="1" x14ac:dyDescent="0.25">
      <c r="A47" s="1620"/>
      <c r="B47" s="114" t="s">
        <v>75</v>
      </c>
      <c r="C47" s="144" t="s">
        <v>172</v>
      </c>
      <c r="D47" s="270">
        <f t="shared" ref="D47:W47" si="17">D25+D38+D43</f>
        <v>56850.199788992082</v>
      </c>
      <c r="E47" s="271">
        <f t="shared" si="17"/>
        <v>38760.638029024682</v>
      </c>
      <c r="F47" s="271">
        <f t="shared" si="17"/>
        <v>18089.561759967401</v>
      </c>
      <c r="G47" s="467"/>
      <c r="H47" s="270">
        <f t="shared" si="17"/>
        <v>88334.591040782878</v>
      </c>
      <c r="I47" s="271">
        <f t="shared" si="17"/>
        <v>60838.564206251511</v>
      </c>
      <c r="J47" s="271">
        <f t="shared" si="17"/>
        <v>27496.026834531363</v>
      </c>
      <c r="K47" s="464"/>
      <c r="L47" s="270">
        <f>L25+L38+L43</f>
        <v>172247.0339330225</v>
      </c>
      <c r="M47" s="271">
        <f>M25+M38+M43</f>
        <v>112353.82617928737</v>
      </c>
      <c r="N47" s="271">
        <f>N25+N38+N43</f>
        <v>59893.207753735129</v>
      </c>
      <c r="O47" s="464"/>
      <c r="P47" s="270">
        <f>P25+P38+P43</f>
        <v>805631.23941013485</v>
      </c>
      <c r="Q47" s="271">
        <f>Q25+Q38+Q43</f>
        <v>555754.55199605017</v>
      </c>
      <c r="R47" s="271">
        <f>R25+R38+R43</f>
        <v>249876.6874140845</v>
      </c>
      <c r="S47" s="464"/>
      <c r="T47" s="615">
        <f t="shared" si="17"/>
        <v>-1430132.2536402789</v>
      </c>
      <c r="U47" s="290">
        <f t="shared" si="17"/>
        <v>-307069.18946734682</v>
      </c>
      <c r="V47" s="271">
        <f t="shared" si="17"/>
        <v>767707.58041061379</v>
      </c>
      <c r="W47" s="271">
        <f t="shared" si="17"/>
        <v>355355.48376231838</v>
      </c>
      <c r="X47" s="470"/>
    </row>
    <row r="48" spans="1:24" s="403" customFormat="1" x14ac:dyDescent="0.25">
      <c r="A48" s="1620"/>
      <c r="B48" s="114" t="s">
        <v>76</v>
      </c>
      <c r="C48" s="144" t="s">
        <v>173</v>
      </c>
      <c r="D48" s="591">
        <f t="shared" ref="D48:W48" si="18">D26+D37+D42</f>
        <v>0.80999999999999694</v>
      </c>
      <c r="E48" s="592">
        <f t="shared" si="18"/>
        <v>0</v>
      </c>
      <c r="F48" s="592">
        <f t="shared" si="18"/>
        <v>0.80999999999999694</v>
      </c>
      <c r="G48" s="467"/>
      <c r="H48" s="591">
        <f t="shared" si="18"/>
        <v>8.8817841970012504E-16</v>
      </c>
      <c r="I48" s="592">
        <f t="shared" si="18"/>
        <v>0</v>
      </c>
      <c r="J48" s="592">
        <f t="shared" si="18"/>
        <v>8.8817841970012504E-16</v>
      </c>
      <c r="K48" s="1109"/>
      <c r="L48" s="591">
        <f>L26+L37+L42</f>
        <v>-8.8817841970012504E-16</v>
      </c>
      <c r="M48" s="592">
        <f>M26+M37+M42</f>
        <v>0</v>
      </c>
      <c r="N48" s="592">
        <f>N26+N37+N42</f>
        <v>-8.8817841970012504E-16</v>
      </c>
      <c r="O48" s="1109"/>
      <c r="P48" s="591">
        <f>P26+P37+P42</f>
        <v>10.56</v>
      </c>
      <c r="Q48" s="592">
        <f>Q26+Q37+Q42</f>
        <v>0</v>
      </c>
      <c r="R48" s="592">
        <f>R26+R37+R42</f>
        <v>10.56</v>
      </c>
      <c r="S48" s="1104"/>
      <c r="T48" s="616">
        <f t="shared" si="18"/>
        <v>0</v>
      </c>
      <c r="U48" s="593">
        <f t="shared" si="18"/>
        <v>11.369999999999997</v>
      </c>
      <c r="V48" s="592">
        <f t="shared" si="18"/>
        <v>0</v>
      </c>
      <c r="W48" s="592">
        <f t="shared" si="18"/>
        <v>11.369999999999997</v>
      </c>
      <c r="X48" s="1405"/>
    </row>
    <row r="49" spans="1:24" s="403" customFormat="1" x14ac:dyDescent="0.25">
      <c r="A49" s="1620"/>
      <c r="B49" s="114">
        <v>4.4000000000000004</v>
      </c>
      <c r="C49" s="144" t="s">
        <v>915</v>
      </c>
      <c r="D49" s="270">
        <f t="shared" ref="D49:W49" si="19">D27+D39+D44</f>
        <v>-2939.364821858604</v>
      </c>
      <c r="E49" s="271">
        <f t="shared" si="19"/>
        <v>-1835.3464805112112</v>
      </c>
      <c r="F49" s="271">
        <f t="shared" si="19"/>
        <v>-1104.0183413473928</v>
      </c>
      <c r="G49" s="467"/>
      <c r="H49" s="270">
        <f t="shared" si="19"/>
        <v>-6022.3097150516096</v>
      </c>
      <c r="I49" s="271">
        <f t="shared" si="19"/>
        <v>-3788.3895237940296</v>
      </c>
      <c r="J49" s="271">
        <f t="shared" si="19"/>
        <v>-2233.92019125758</v>
      </c>
      <c r="K49" s="465"/>
      <c r="L49" s="270">
        <f>L27+L39+L44</f>
        <v>-2248.1941581109991</v>
      </c>
      <c r="M49" s="271">
        <f>M27+M39+M44</f>
        <v>-1402.2682947962101</v>
      </c>
      <c r="N49" s="271">
        <f>N27+N39+N44</f>
        <v>-845.92586331478901</v>
      </c>
      <c r="O49" s="465"/>
      <c r="P49" s="270">
        <f>P27+P39+P44</f>
        <v>-2865.9009200239334</v>
      </c>
      <c r="Q49" s="271">
        <f>Q27+Q39+Q44</f>
        <v>-1985.9878748825381</v>
      </c>
      <c r="R49" s="271">
        <f>R27+R39+R44</f>
        <v>-879.91304514139506</v>
      </c>
      <c r="S49" s="464"/>
      <c r="T49" s="615">
        <f t="shared" si="19"/>
        <v>-22570.052799924062</v>
      </c>
      <c r="U49" s="290">
        <f t="shared" si="19"/>
        <v>-36645.822414969211</v>
      </c>
      <c r="V49" s="271">
        <f t="shared" si="19"/>
        <v>-9011.9921739839901</v>
      </c>
      <c r="W49" s="271">
        <f t="shared" si="19"/>
        <v>-5063.7774410611564</v>
      </c>
      <c r="X49" s="470"/>
    </row>
    <row r="50" spans="1:24" x14ac:dyDescent="0.25">
      <c r="A50" s="162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0"/>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0"/>
      <c r="B52" s="384" t="s">
        <v>194</v>
      </c>
      <c r="C52" s="385" t="s">
        <v>328</v>
      </c>
      <c r="D52" s="288">
        <f t="shared" ref="D52:W52" si="21">SUM(D46:D51)</f>
        <v>9384838.5690060984</v>
      </c>
      <c r="E52" s="280">
        <f t="shared" si="21"/>
        <v>6264584.4462290946</v>
      </c>
      <c r="F52" s="280">
        <f t="shared" si="21"/>
        <v>3120254.1227770015</v>
      </c>
      <c r="G52" s="1107"/>
      <c r="H52" s="288">
        <f t="shared" si="21"/>
        <v>10365054.742814075</v>
      </c>
      <c r="I52" s="280">
        <f t="shared" si="21"/>
        <v>6927493.5041004075</v>
      </c>
      <c r="J52" s="280">
        <f t="shared" si="21"/>
        <v>3437561.2387136668</v>
      </c>
      <c r="K52" s="1107"/>
      <c r="L52" s="288">
        <f>SUM(L46:L51)</f>
        <v>11751546.020175762</v>
      </c>
      <c r="M52" s="280">
        <f>SUM(M46:M51)</f>
        <v>7499160.8486059057</v>
      </c>
      <c r="N52" s="280">
        <f>SUM(N46:N51)</f>
        <v>4252385.171569854</v>
      </c>
      <c r="O52" s="1107"/>
      <c r="P52" s="288">
        <f>SUM(P46:P51)</f>
        <v>14731449.042228485</v>
      </c>
      <c r="Q52" s="280">
        <f>SUM(Q46:Q51)</f>
        <v>10083247.276063509</v>
      </c>
      <c r="R52" s="280">
        <f>SUM(R46:R51)</f>
        <v>4648201.7661649762</v>
      </c>
      <c r="S52" s="466"/>
      <c r="T52" s="606">
        <f t="shared" si="21"/>
        <v>-1441002.1164402028</v>
      </c>
      <c r="U52" s="292">
        <f t="shared" si="21"/>
        <v>44791886.25778421</v>
      </c>
      <c r="V52" s="280">
        <f t="shared" si="21"/>
        <v>30774486.074998919</v>
      </c>
      <c r="W52" s="280">
        <f t="shared" si="21"/>
        <v>15458402.299225498</v>
      </c>
      <c r="X52" s="1404"/>
    </row>
    <row r="53" spans="1:24" x14ac:dyDescent="0.25">
      <c r="A53" s="1620"/>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0"/>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0"/>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1"/>
      <c r="B56" s="390" t="s">
        <v>190</v>
      </c>
      <c r="C56" s="385" t="s">
        <v>330</v>
      </c>
      <c r="D56" s="288">
        <f t="shared" ref="D56:W56" si="24">D52+D55</f>
        <v>9384838.5690060984</v>
      </c>
      <c r="E56" s="280">
        <f t="shared" si="24"/>
        <v>6264584.4462290946</v>
      </c>
      <c r="F56" s="280">
        <f t="shared" si="24"/>
        <v>3120254.1227770015</v>
      </c>
      <c r="G56" s="467"/>
      <c r="H56" s="288">
        <f t="shared" si="24"/>
        <v>10365054.742814075</v>
      </c>
      <c r="I56" s="280">
        <f t="shared" si="24"/>
        <v>6927493.5041004075</v>
      </c>
      <c r="J56" s="280">
        <f t="shared" si="24"/>
        <v>3437561.2387136668</v>
      </c>
      <c r="K56" s="1107"/>
      <c r="L56" s="288">
        <f>L52+L55</f>
        <v>11751546.020175762</v>
      </c>
      <c r="M56" s="280">
        <f>M52+M55</f>
        <v>7499160.8486059057</v>
      </c>
      <c r="N56" s="280">
        <f>N52+N55</f>
        <v>4252385.171569854</v>
      </c>
      <c r="O56" s="1107"/>
      <c r="P56" s="288">
        <f>P52+P55</f>
        <v>14731449.042228485</v>
      </c>
      <c r="Q56" s="280">
        <f>Q52+Q55</f>
        <v>10083247.276063509</v>
      </c>
      <c r="R56" s="280">
        <f>R52+R55</f>
        <v>4648201.7661649762</v>
      </c>
      <c r="S56" s="466"/>
      <c r="T56" s="606">
        <f t="shared" si="24"/>
        <v>-1441002.1164402028</v>
      </c>
      <c r="U56" s="292">
        <f t="shared" si="24"/>
        <v>44791886.25778421</v>
      </c>
      <c r="V56" s="280">
        <f t="shared" si="24"/>
        <v>30774486.074998919</v>
      </c>
      <c r="W56" s="280">
        <f t="shared" si="24"/>
        <v>15458402.299225498</v>
      </c>
      <c r="X56" s="1404"/>
    </row>
    <row r="57" spans="1:24" s="1116" customFormat="1" ht="15" customHeight="1" x14ac:dyDescent="0.25">
      <c r="A57" s="1628" t="s">
        <v>175</v>
      </c>
      <c r="B57" s="1629"/>
      <c r="C57" s="1630"/>
      <c r="D57" s="1612" t="s">
        <v>244</v>
      </c>
      <c r="E57" s="1613"/>
      <c r="F57" s="1613"/>
      <c r="G57" s="1614"/>
      <c r="H57" s="1612" t="s">
        <v>245</v>
      </c>
      <c r="I57" s="1613"/>
      <c r="J57" s="1613"/>
      <c r="K57" s="1614"/>
      <c r="L57" s="1612" t="s">
        <v>246</v>
      </c>
      <c r="M57" s="1613"/>
      <c r="N57" s="1613"/>
      <c r="O57" s="1614"/>
      <c r="P57" s="1612" t="s">
        <v>247</v>
      </c>
      <c r="Q57" s="1613"/>
      <c r="R57" s="1613"/>
      <c r="S57" s="1613"/>
      <c r="T57" s="1119"/>
      <c r="U57" s="1619" t="s">
        <v>807</v>
      </c>
      <c r="V57" s="1613"/>
      <c r="W57" s="1613"/>
      <c r="X57" s="1618"/>
    </row>
    <row r="58" spans="1:24" s="1116" customFormat="1" ht="45" x14ac:dyDescent="0.25">
      <c r="A58" s="1631"/>
      <c r="B58" s="1632"/>
      <c r="C58" s="1633"/>
      <c r="D58" s="849" t="s">
        <v>36</v>
      </c>
      <c r="E58" s="367" t="s">
        <v>421</v>
      </c>
      <c r="F58" s="367" t="s">
        <v>410</v>
      </c>
      <c r="G58" s="478" t="s">
        <v>545</v>
      </c>
      <c r="H58" s="849" t="s">
        <v>36</v>
      </c>
      <c r="I58" s="367" t="s">
        <v>421</v>
      </c>
      <c r="J58" s="367" t="s">
        <v>410</v>
      </c>
      <c r="K58" s="478" t="s">
        <v>545</v>
      </c>
      <c r="L58" s="849" t="s">
        <v>36</v>
      </c>
      <c r="M58" s="367" t="s">
        <v>421</v>
      </c>
      <c r="N58" s="367" t="s">
        <v>410</v>
      </c>
      <c r="O58" s="478" t="s">
        <v>545</v>
      </c>
      <c r="P58" s="367" t="s">
        <v>36</v>
      </c>
      <c r="Q58" s="367" t="s">
        <v>421</v>
      </c>
      <c r="R58" s="367" t="s">
        <v>410</v>
      </c>
      <c r="S58" s="367" t="s">
        <v>545</v>
      </c>
      <c r="T58" s="603" t="s">
        <v>808</v>
      </c>
      <c r="U58" s="850" t="s">
        <v>36</v>
      </c>
      <c r="V58" s="367" t="s">
        <v>421</v>
      </c>
      <c r="W58" s="367" t="s">
        <v>410</v>
      </c>
      <c r="X58" s="481" t="s">
        <v>545</v>
      </c>
    </row>
    <row r="59" spans="1:24" ht="14.85" customHeight="1" x14ac:dyDescent="0.25">
      <c r="A59" s="1576" t="s">
        <v>9</v>
      </c>
      <c r="B59" s="381" t="s">
        <v>79</v>
      </c>
      <c r="C59" s="382" t="s">
        <v>27</v>
      </c>
      <c r="D59" s="270">
        <f t="shared" ref="D59:D64" si="25">SUM(E59:G59)</f>
        <v>-2384104.1033541206</v>
      </c>
      <c r="E59" s="251">
        <v>-375324.65974270995</v>
      </c>
      <c r="F59" s="253">
        <v>-2008779.4436114104</v>
      </c>
      <c r="G59" s="467"/>
      <c r="H59" s="270">
        <f t="shared" ref="H59:H64" si="26">SUM(I59:J59)</f>
        <v>431953.68004671845</v>
      </c>
      <c r="I59" s="251">
        <v>25400.135473112794</v>
      </c>
      <c r="J59" s="253">
        <v>406553.54457360564</v>
      </c>
      <c r="K59" s="375"/>
      <c r="L59" s="270">
        <f t="shared" ref="L59:L64" si="27">SUM(M59:N59)</f>
        <v>-47181902.433236614</v>
      </c>
      <c r="M59" s="251">
        <v>-6431289.2872458277</v>
      </c>
      <c r="N59" s="253">
        <v>-40750613.145990789</v>
      </c>
      <c r="O59" s="375"/>
      <c r="P59" s="270">
        <f t="shared" ref="P59:P64" si="28">SUM(Q59:R59)</f>
        <v>397973.85325457435</v>
      </c>
      <c r="Q59" s="253">
        <v>6481.4879484592529</v>
      </c>
      <c r="R59" s="253">
        <v>391492.36530611513</v>
      </c>
      <c r="S59" s="303"/>
      <c r="T59" s="607"/>
      <c r="U59" s="290">
        <f t="shared" ref="U59:U64" si="29">D59+H59+L59+P59+T59</f>
        <v>-48736079.003289446</v>
      </c>
      <c r="V59" s="271">
        <f t="shared" ref="V59:W65" si="30">E59+I59+M59+Q59</f>
        <v>-6774732.3235669648</v>
      </c>
      <c r="W59" s="271">
        <f t="shared" si="30"/>
        <v>-41961346.67972248</v>
      </c>
      <c r="X59" s="304"/>
    </row>
    <row r="60" spans="1:24" x14ac:dyDescent="0.25">
      <c r="A60" s="1577"/>
      <c r="B60" s="114" t="s">
        <v>80</v>
      </c>
      <c r="C60" s="145" t="s">
        <v>97</v>
      </c>
      <c r="D60" s="270">
        <f t="shared" si="25"/>
        <v>2856205.9314376828</v>
      </c>
      <c r="E60" s="253">
        <v>408639.82815759769</v>
      </c>
      <c r="F60" s="253">
        <v>2447566.1032800851</v>
      </c>
      <c r="G60" s="467"/>
      <c r="H60" s="270">
        <f t="shared" si="26"/>
        <v>95567.554467796654</v>
      </c>
      <c r="I60" s="253">
        <v>12868.699980158328</v>
      </c>
      <c r="J60" s="253">
        <v>82698.854487638324</v>
      </c>
      <c r="K60" s="375"/>
      <c r="L60" s="270">
        <f t="shared" si="27"/>
        <v>47717672.931944914</v>
      </c>
      <c r="M60" s="253">
        <v>6464303.0952841835</v>
      </c>
      <c r="N60" s="253">
        <v>41253369.836660728</v>
      </c>
      <c r="O60" s="375"/>
      <c r="P60" s="270">
        <f t="shared" si="28"/>
        <v>213059.91424084472</v>
      </c>
      <c r="Q60" s="253">
        <v>25985.000856033512</v>
      </c>
      <c r="R60" s="253">
        <v>187074.91338481123</v>
      </c>
      <c r="S60" s="303"/>
      <c r="T60" s="607"/>
      <c r="U60" s="290">
        <f t="shared" si="29"/>
        <v>50882506.332091235</v>
      </c>
      <c r="V60" s="271">
        <f t="shared" si="30"/>
        <v>6911796.6242779726</v>
      </c>
      <c r="W60" s="271">
        <f t="shared" si="30"/>
        <v>43970709.707813263</v>
      </c>
      <c r="X60" s="304"/>
    </row>
    <row r="61" spans="1:24" x14ac:dyDescent="0.25">
      <c r="A61" s="1577"/>
      <c r="B61" s="114" t="s">
        <v>81</v>
      </c>
      <c r="C61" s="145" t="s">
        <v>98</v>
      </c>
      <c r="D61" s="270">
        <f t="shared" si="25"/>
        <v>105693.95935621521</v>
      </c>
      <c r="E61" s="253">
        <v>15140.672397977876</v>
      </c>
      <c r="F61" s="253">
        <v>90553.286958237339</v>
      </c>
      <c r="G61" s="467"/>
      <c r="H61" s="270">
        <f t="shared" si="26"/>
        <v>90150.619383073194</v>
      </c>
      <c r="I61" s="253">
        <v>12623.285085918353</v>
      </c>
      <c r="J61" s="253">
        <v>77527.334297154841</v>
      </c>
      <c r="K61" s="375"/>
      <c r="L61" s="270">
        <f t="shared" si="27"/>
        <v>108076.4520734947</v>
      </c>
      <c r="M61" s="253">
        <v>14642.07485996892</v>
      </c>
      <c r="N61" s="253">
        <v>93434.377213525775</v>
      </c>
      <c r="O61" s="375"/>
      <c r="P61" s="270">
        <f t="shared" si="28"/>
        <v>89558.478155367906</v>
      </c>
      <c r="Q61" s="253">
        <v>11333.926101467847</v>
      </c>
      <c r="R61" s="253">
        <v>78224.552053900057</v>
      </c>
      <c r="S61" s="303"/>
      <c r="T61" s="607"/>
      <c r="U61" s="290">
        <f t="shared" si="29"/>
        <v>393479.508968151</v>
      </c>
      <c r="V61" s="271">
        <f t="shared" si="30"/>
        <v>53739.958445332995</v>
      </c>
      <c r="W61" s="271">
        <f t="shared" si="30"/>
        <v>339739.550522818</v>
      </c>
      <c r="X61" s="304"/>
    </row>
    <row r="62" spans="1:24" x14ac:dyDescent="0.25">
      <c r="A62" s="1577"/>
      <c r="B62" s="383" t="s">
        <v>82</v>
      </c>
      <c r="C62" s="145" t="s">
        <v>99</v>
      </c>
      <c r="D62" s="270">
        <f t="shared" si="25"/>
        <v>1084.0052907714667</v>
      </c>
      <c r="E62" s="253">
        <v>155.28388836235231</v>
      </c>
      <c r="F62" s="253">
        <v>928.72140240911426</v>
      </c>
      <c r="G62" s="467"/>
      <c r="H62" s="270">
        <f t="shared" si="26"/>
        <v>1338.7072530193209</v>
      </c>
      <c r="I62" s="253">
        <v>187.45166053315526</v>
      </c>
      <c r="J62" s="253">
        <v>1151.2555924861656</v>
      </c>
      <c r="K62" s="375"/>
      <c r="L62" s="270">
        <f t="shared" si="27"/>
        <v>1869.2019290715293</v>
      </c>
      <c r="M62" s="253">
        <v>253.23735234435756</v>
      </c>
      <c r="N62" s="253">
        <v>1615.9645767271718</v>
      </c>
      <c r="O62" s="375"/>
      <c r="P62" s="270">
        <f t="shared" si="28"/>
        <v>4674.6460524947088</v>
      </c>
      <c r="Q62" s="253">
        <v>591.59215297940841</v>
      </c>
      <c r="R62" s="253">
        <v>4083.0538995153006</v>
      </c>
      <c r="S62" s="303"/>
      <c r="T62" s="607"/>
      <c r="U62" s="290">
        <f t="shared" si="29"/>
        <v>8966.5605253570247</v>
      </c>
      <c r="V62" s="271">
        <f t="shared" si="30"/>
        <v>1187.5650542192734</v>
      </c>
      <c r="W62" s="271">
        <f t="shared" si="30"/>
        <v>7778.9954711377522</v>
      </c>
      <c r="X62" s="304"/>
    </row>
    <row r="63" spans="1:24" x14ac:dyDescent="0.25">
      <c r="A63" s="1577"/>
      <c r="B63" s="383" t="s">
        <v>216</v>
      </c>
      <c r="C63" s="145" t="s">
        <v>100</v>
      </c>
      <c r="D63" s="270">
        <f t="shared" si="25"/>
        <v>-1786.6232771112579</v>
      </c>
      <c r="E63" s="253">
        <v>-255.93399946515029</v>
      </c>
      <c r="F63" s="253">
        <v>-1530.6892776461077</v>
      </c>
      <c r="G63" s="467"/>
      <c r="H63" s="270">
        <f t="shared" si="26"/>
        <v>-3520.1218405991776</v>
      </c>
      <c r="I63" s="253">
        <v>-492.90289778524073</v>
      </c>
      <c r="J63" s="253">
        <v>-3027.2189428139368</v>
      </c>
      <c r="K63" s="375"/>
      <c r="L63" s="270">
        <f t="shared" si="27"/>
        <v>-3324.6487985181889</v>
      </c>
      <c r="M63" s="253">
        <v>-450.41963958907155</v>
      </c>
      <c r="N63" s="253">
        <v>-2874.2291589291171</v>
      </c>
      <c r="O63" s="375"/>
      <c r="P63" s="270">
        <f t="shared" si="28"/>
        <v>-3900.1747899082466</v>
      </c>
      <c r="Q63" s="253">
        <v>-493.5802144263933</v>
      </c>
      <c r="R63" s="253">
        <v>-3406.5945754818531</v>
      </c>
      <c r="S63" s="303"/>
      <c r="T63" s="607"/>
      <c r="U63" s="290">
        <f t="shared" si="29"/>
        <v>-12531.56870613687</v>
      </c>
      <c r="V63" s="271">
        <f t="shared" si="30"/>
        <v>-1692.8367512658558</v>
      </c>
      <c r="W63" s="271">
        <f t="shared" si="30"/>
        <v>-10838.731954871015</v>
      </c>
      <c r="X63" s="304"/>
    </row>
    <row r="64" spans="1:24" x14ac:dyDescent="0.25">
      <c r="A64" s="1577"/>
      <c r="B64" s="114" t="s">
        <v>215</v>
      </c>
      <c r="C64" s="145" t="s">
        <v>28</v>
      </c>
      <c r="D64" s="270">
        <f t="shared" si="25"/>
        <v>30159.931212381511</v>
      </c>
      <c r="E64" s="253">
        <v>4320.4137759019795</v>
      </c>
      <c r="F64" s="253">
        <v>25839.517436479531</v>
      </c>
      <c r="G64" s="467"/>
      <c r="H64" s="270">
        <f t="shared" si="26"/>
        <v>26.501918676330916</v>
      </c>
      <c r="I64" s="253">
        <v>3.7109148785056831</v>
      </c>
      <c r="J64" s="253">
        <v>22.791003797825233</v>
      </c>
      <c r="K64" s="375"/>
      <c r="L64" s="270">
        <f t="shared" si="27"/>
        <v>5819.688275229285</v>
      </c>
      <c r="M64" s="253">
        <v>788.44475140286886</v>
      </c>
      <c r="N64" s="253">
        <v>5031.2435238264161</v>
      </c>
      <c r="O64" s="375"/>
      <c r="P64" s="270">
        <f t="shared" si="28"/>
        <v>1615.4937316626242</v>
      </c>
      <c r="Q64" s="253">
        <v>204.44615573172581</v>
      </c>
      <c r="R64" s="253">
        <v>1411.0475759308983</v>
      </c>
      <c r="S64" s="303"/>
      <c r="T64" s="607"/>
      <c r="U64" s="290">
        <f t="shared" si="29"/>
        <v>37621.615137949753</v>
      </c>
      <c r="V64" s="271">
        <f t="shared" si="30"/>
        <v>5317.0155979150795</v>
      </c>
      <c r="W64" s="271">
        <f t="shared" si="30"/>
        <v>32304.599540034669</v>
      </c>
      <c r="X64" s="304"/>
    </row>
    <row r="65" spans="1:24" s="403" customFormat="1" x14ac:dyDescent="0.25">
      <c r="A65" s="1578"/>
      <c r="B65" s="384" t="s">
        <v>214</v>
      </c>
      <c r="C65" s="385" t="s">
        <v>105</v>
      </c>
      <c r="D65" s="288">
        <f t="shared" ref="D65:U65" si="31">SUM(D59:D64)</f>
        <v>607253.10066581913</v>
      </c>
      <c r="E65" s="280">
        <f t="shared" si="31"/>
        <v>52675.604477664798</v>
      </c>
      <c r="F65" s="280">
        <f t="shared" si="31"/>
        <v>554577.49618815456</v>
      </c>
      <c r="G65" s="1107"/>
      <c r="H65" s="288">
        <f t="shared" si="31"/>
        <v>615516.94122868474</v>
      </c>
      <c r="I65" s="280">
        <f t="shared" si="31"/>
        <v>50590.380216815887</v>
      </c>
      <c r="J65" s="280">
        <f t="shared" si="31"/>
        <v>564926.56101186876</v>
      </c>
      <c r="K65" s="1107"/>
      <c r="L65" s="288">
        <f t="shared" si="31"/>
        <v>648211.1921875776</v>
      </c>
      <c r="M65" s="280">
        <f t="shared" si="31"/>
        <v>48247.145362482857</v>
      </c>
      <c r="N65" s="280">
        <f t="shared" si="31"/>
        <v>599964.04682508926</v>
      </c>
      <c r="O65" s="1107"/>
      <c r="P65" s="288">
        <f t="shared" si="31"/>
        <v>702982.21064503619</v>
      </c>
      <c r="Q65" s="280">
        <f t="shared" si="31"/>
        <v>44102.873000245352</v>
      </c>
      <c r="R65" s="280">
        <f t="shared" si="31"/>
        <v>658879.33764479088</v>
      </c>
      <c r="S65" s="466"/>
      <c r="T65" s="606">
        <f t="shared" si="31"/>
        <v>0</v>
      </c>
      <c r="U65" s="292">
        <f t="shared" si="31"/>
        <v>2573963.4447271093</v>
      </c>
      <c r="V65" s="280">
        <f t="shared" si="30"/>
        <v>195616.0030572089</v>
      </c>
      <c r="W65" s="280">
        <f t="shared" si="30"/>
        <v>2378347.4416699037</v>
      </c>
      <c r="X65" s="1404"/>
    </row>
    <row r="66" spans="1:24" ht="14.85" customHeight="1" x14ac:dyDescent="0.25">
      <c r="A66" s="1576"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77"/>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77"/>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77"/>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77"/>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7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9992091.6696719173</v>
      </c>
      <c r="E72" s="303"/>
      <c r="F72" s="303"/>
      <c r="G72" s="375"/>
      <c r="H72" s="270">
        <f>H56+H65+H71</f>
        <v>10980571.684042759</v>
      </c>
      <c r="I72" s="303"/>
      <c r="J72" s="303"/>
      <c r="K72" s="375"/>
      <c r="L72" s="270">
        <f>L56+L65+L71</f>
        <v>12399757.21236334</v>
      </c>
      <c r="M72" s="303"/>
      <c r="N72" s="303"/>
      <c r="O72" s="375"/>
      <c r="P72" s="271">
        <f>P56+P65+P71</f>
        <v>15434431.252873521</v>
      </c>
      <c r="Q72" s="303"/>
      <c r="R72" s="303"/>
      <c r="S72" s="303"/>
      <c r="T72" s="615">
        <f>T56+T65+T71</f>
        <v>-1441002.1164402028</v>
      </c>
      <c r="U72" s="290">
        <f>U56+U65+U71</f>
        <v>47365849.702511318</v>
      </c>
      <c r="V72" s="346"/>
      <c r="W72" s="346"/>
      <c r="X72" s="304"/>
    </row>
    <row r="73" spans="1:24" s="403" customFormat="1" ht="24.75" x14ac:dyDescent="0.25">
      <c r="A73" s="573"/>
      <c r="B73" s="563" t="s">
        <v>254</v>
      </c>
      <c r="C73" s="564" t="s">
        <v>181</v>
      </c>
      <c r="D73" s="565">
        <f>D16-D72</f>
        <v>483044.34974366613</v>
      </c>
      <c r="E73" s="338"/>
      <c r="F73" s="338"/>
      <c r="G73" s="566"/>
      <c r="H73" s="565">
        <f>H16-H72</f>
        <v>339866.38790509105</v>
      </c>
      <c r="I73" s="338"/>
      <c r="J73" s="338"/>
      <c r="K73" s="566"/>
      <c r="L73" s="565">
        <f>L16-L72</f>
        <v>-10151.698478922248</v>
      </c>
      <c r="M73" s="338"/>
      <c r="N73" s="338"/>
      <c r="O73" s="566"/>
      <c r="P73" s="567">
        <f>P16-P72</f>
        <v>341374.60499699228</v>
      </c>
      <c r="Q73" s="338"/>
      <c r="R73" s="338"/>
      <c r="S73" s="338"/>
      <c r="T73" s="618">
        <f>T16-T72</f>
        <v>-457703.17038418911</v>
      </c>
      <c r="U73" s="568">
        <f>U16-U72</f>
        <v>696430.47378264368</v>
      </c>
      <c r="V73" s="337"/>
      <c r="W73" s="337"/>
      <c r="X73" s="339"/>
    </row>
    <row r="74" spans="1:24" x14ac:dyDescent="0.25">
      <c r="A74" s="409"/>
      <c r="B74" s="114" t="s">
        <v>204</v>
      </c>
      <c r="C74" s="145" t="s">
        <v>26</v>
      </c>
      <c r="D74" s="257">
        <v>118405.25859579485</v>
      </c>
      <c r="E74" s="379"/>
      <c r="F74" s="379"/>
      <c r="G74" s="380"/>
      <c r="H74" s="257">
        <v>83309.053442558565</v>
      </c>
      <c r="I74" s="379"/>
      <c r="J74" s="379"/>
      <c r="K74" s="380"/>
      <c r="L74" s="257">
        <v>-2488.4143334275432</v>
      </c>
      <c r="M74" s="379"/>
      <c r="N74" s="379"/>
      <c r="O74" s="380"/>
      <c r="P74" s="257">
        <v>83678.752073501921</v>
      </c>
      <c r="Q74" s="340"/>
      <c r="R74" s="340"/>
      <c r="S74" s="340"/>
      <c r="T74" s="257">
        <v>-112193.55381801707</v>
      </c>
      <c r="U74" s="374">
        <f>D74+H74+L74+P74+T74</f>
        <v>170711.09596041072</v>
      </c>
      <c r="V74" s="340"/>
      <c r="W74" s="340"/>
      <c r="X74" s="341"/>
    </row>
    <row r="75" spans="1:24" s="403" customFormat="1" ht="15.75" thickBot="1" x14ac:dyDescent="0.3">
      <c r="A75" s="572"/>
      <c r="B75" s="570" t="s">
        <v>264</v>
      </c>
      <c r="C75" s="386" t="s">
        <v>182</v>
      </c>
      <c r="D75" s="288">
        <f>D73-D74</f>
        <v>364639.09114787128</v>
      </c>
      <c r="E75" s="335"/>
      <c r="F75" s="335"/>
      <c r="G75" s="376"/>
      <c r="H75" s="288">
        <f>H73-H74</f>
        <v>256557.33446253248</v>
      </c>
      <c r="I75" s="335"/>
      <c r="J75" s="335"/>
      <c r="K75" s="376"/>
      <c r="L75" s="288">
        <f>L73-L74</f>
        <v>-7663.2841454947047</v>
      </c>
      <c r="M75" s="335"/>
      <c r="N75" s="335"/>
      <c r="O75" s="376"/>
      <c r="P75" s="280">
        <f>P73-P74</f>
        <v>257695.85292349034</v>
      </c>
      <c r="Q75" s="342"/>
      <c r="R75" s="342"/>
      <c r="S75" s="337"/>
      <c r="T75" s="897">
        <f>T73-T74</f>
        <v>-345509.61656617204</v>
      </c>
      <c r="U75" s="898">
        <f>U73-U74</f>
        <v>525719.3778222329</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52">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416</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2021</v>
      </c>
    </row>
    <row r="5" spans="1:24" x14ac:dyDescent="0.25">
      <c r="A5" s="456" t="s">
        <v>16</v>
      </c>
      <c r="B5" s="457"/>
      <c r="C5" s="451">
        <f>IF('LTC Rev-Exp Summary'!C5=0,"",'LTC Rev-Exp Summary'!C5)</f>
        <v>44651</v>
      </c>
      <c r="D5" s="397"/>
      <c r="E5" s="397"/>
      <c r="F5" s="397"/>
      <c r="G5" s="397"/>
    </row>
    <row r="6" spans="1:24" ht="15.75" thickBot="1" x14ac:dyDescent="0.3">
      <c r="A6" s="458" t="s">
        <v>387</v>
      </c>
      <c r="B6" s="457"/>
      <c r="C6" s="459"/>
      <c r="D6" s="397"/>
      <c r="E6" s="397"/>
      <c r="F6" s="397"/>
      <c r="G6" s="397"/>
    </row>
    <row r="7" spans="1:24" s="1116" customFormat="1" ht="19.149999999999999" customHeight="1" x14ac:dyDescent="0.3">
      <c r="A7" s="1112"/>
      <c r="B7" s="1113"/>
      <c r="C7" s="1114"/>
      <c r="D7" s="1612" t="s">
        <v>244</v>
      </c>
      <c r="E7" s="1613"/>
      <c r="F7" s="1613"/>
      <c r="G7" s="1614"/>
      <c r="H7" s="1612" t="s">
        <v>245</v>
      </c>
      <c r="I7" s="1613"/>
      <c r="J7" s="1613"/>
      <c r="K7" s="1614"/>
      <c r="L7" s="1612" t="s">
        <v>246</v>
      </c>
      <c r="M7" s="1613"/>
      <c r="N7" s="1613"/>
      <c r="O7" s="1614"/>
      <c r="P7" s="1612" t="s">
        <v>247</v>
      </c>
      <c r="Q7" s="1613"/>
      <c r="R7" s="1613"/>
      <c r="S7" s="1613"/>
      <c r="T7" s="1115"/>
      <c r="U7" s="1615" t="s">
        <v>807</v>
      </c>
      <c r="V7" s="1616"/>
      <c r="W7" s="1616"/>
      <c r="X7" s="1617"/>
    </row>
    <row r="8" spans="1:24" s="1116" customFormat="1" ht="30.75" x14ac:dyDescent="0.3">
      <c r="A8" s="1112"/>
      <c r="B8" s="1117"/>
      <c r="C8" s="1118"/>
      <c r="D8" s="849"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2" t="s">
        <v>11</v>
      </c>
      <c r="B10" s="1623"/>
      <c r="C10" s="162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79"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0"/>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0"/>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0"/>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0"/>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1"/>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5" t="s">
        <v>10</v>
      </c>
      <c r="B17" s="1626"/>
      <c r="C17" s="1627"/>
      <c r="D17" s="1612" t="s">
        <v>244</v>
      </c>
      <c r="E17" s="1613"/>
      <c r="F17" s="1613"/>
      <c r="G17" s="1614"/>
      <c r="H17" s="1612" t="s">
        <v>245</v>
      </c>
      <c r="I17" s="1613"/>
      <c r="J17" s="1613"/>
      <c r="K17" s="1614"/>
      <c r="L17" s="1612" t="s">
        <v>246</v>
      </c>
      <c r="M17" s="1613"/>
      <c r="N17" s="1613"/>
      <c r="O17" s="1614"/>
      <c r="P17" s="1612" t="s">
        <v>247</v>
      </c>
      <c r="Q17" s="1613"/>
      <c r="R17" s="1613"/>
      <c r="S17" s="1613"/>
      <c r="T17" s="1119"/>
      <c r="U17" s="1619" t="s">
        <v>807</v>
      </c>
      <c r="V17" s="1613"/>
      <c r="W17" s="1613"/>
      <c r="X17" s="1618"/>
    </row>
    <row r="18" spans="1:24" s="1116" customFormat="1" ht="45" x14ac:dyDescent="0.25">
      <c r="A18" s="1622"/>
      <c r="B18" s="1623"/>
      <c r="C18" s="1624"/>
      <c r="D18" s="849" t="s">
        <v>36</v>
      </c>
      <c r="E18" s="367" t="s">
        <v>421</v>
      </c>
      <c r="F18" s="367" t="s">
        <v>410</v>
      </c>
      <c r="G18" s="478" t="s">
        <v>545</v>
      </c>
      <c r="H18" s="849" t="s">
        <v>36</v>
      </c>
      <c r="I18" s="367" t="s">
        <v>421</v>
      </c>
      <c r="J18" s="367" t="s">
        <v>410</v>
      </c>
      <c r="K18" s="478" t="s">
        <v>545</v>
      </c>
      <c r="L18" s="849" t="s">
        <v>36</v>
      </c>
      <c r="M18" s="367" t="s">
        <v>421</v>
      </c>
      <c r="N18" s="367" t="s">
        <v>410</v>
      </c>
      <c r="O18" s="478" t="s">
        <v>545</v>
      </c>
      <c r="P18" s="367" t="s">
        <v>36</v>
      </c>
      <c r="Q18" s="367" t="s">
        <v>421</v>
      </c>
      <c r="R18" s="367" t="s">
        <v>410</v>
      </c>
      <c r="S18" s="367" t="s">
        <v>545</v>
      </c>
      <c r="T18" s="603" t="s">
        <v>808</v>
      </c>
      <c r="U18" s="850" t="s">
        <v>36</v>
      </c>
      <c r="V18" s="367" t="s">
        <v>421</v>
      </c>
      <c r="W18" s="367" t="s">
        <v>410</v>
      </c>
      <c r="X18" s="481" t="s">
        <v>545</v>
      </c>
    </row>
    <row r="19" spans="1:24" x14ac:dyDescent="0.25">
      <c r="A19" s="1576" t="s">
        <v>764</v>
      </c>
      <c r="B19" s="383">
        <v>2.1</v>
      </c>
      <c r="C19" s="587" t="s">
        <v>712</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77"/>
      <c r="B20" s="383">
        <v>2.2000000000000002</v>
      </c>
      <c r="C20" s="587" t="s">
        <v>713</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77"/>
      <c r="B21" s="383">
        <v>2.2999999999999998</v>
      </c>
      <c r="C21" s="587" t="s">
        <v>714</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77"/>
      <c r="B22" s="383">
        <v>2.4</v>
      </c>
      <c r="C22" s="587" t="s">
        <v>715</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77"/>
      <c r="B23" s="383">
        <v>2.5</v>
      </c>
      <c r="C23" s="587" t="s">
        <v>757</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77"/>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77"/>
      <c r="B25" s="383">
        <v>2.7</v>
      </c>
      <c r="C25" s="587" t="s">
        <v>758</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77"/>
      <c r="B26" s="383">
        <v>2.8</v>
      </c>
      <c r="C26" s="587" t="s">
        <v>759</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77"/>
      <c r="B27" s="383">
        <v>2.9</v>
      </c>
      <c r="C27" s="587" t="s">
        <v>926</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78"/>
      <c r="B28" s="594">
        <v>2.1</v>
      </c>
      <c r="C28" s="146" t="s">
        <v>761</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3"/>
    </row>
    <row r="29" spans="1:24" x14ac:dyDescent="0.25">
      <c r="A29" s="1580" t="s">
        <v>717</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0"/>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0"/>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0"/>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0"/>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0"/>
      <c r="B34" s="388">
        <v>2.16</v>
      </c>
      <c r="C34" s="144" t="s">
        <v>762</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0"/>
      <c r="B35" s="388">
        <v>2.17</v>
      </c>
      <c r="C35" s="144" t="s">
        <v>763</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0"/>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0"/>
      <c r="B37" s="388">
        <v>2.19</v>
      </c>
      <c r="C37" s="387" t="s">
        <v>725</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0"/>
      <c r="B38" s="971" t="s">
        <v>691</v>
      </c>
      <c r="C38" s="145" t="s">
        <v>718</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0"/>
      <c r="B39" s="388">
        <v>2.21</v>
      </c>
      <c r="C39" s="145" t="s">
        <v>927</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1"/>
      <c r="B40" s="389">
        <v>2.2200000000000002</v>
      </c>
      <c r="C40" s="146" t="s">
        <v>716</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77"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77"/>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77"/>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77"/>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78"/>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76"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0"/>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0"/>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5"/>
    </row>
    <row r="49" spans="1:24" s="403" customFormat="1" x14ac:dyDescent="0.25">
      <c r="A49" s="1620"/>
      <c r="B49" s="114">
        <v>4.4000000000000004</v>
      </c>
      <c r="C49" s="144" t="s">
        <v>915</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0"/>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0"/>
      <c r="B52" s="384" t="s">
        <v>194</v>
      </c>
      <c r="C52" s="385" t="s">
        <v>328</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0"/>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0"/>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0"/>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1"/>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4"/>
    </row>
    <row r="57" spans="1:24" s="1116" customFormat="1" ht="15" customHeight="1" x14ac:dyDescent="0.25">
      <c r="A57" s="1628" t="s">
        <v>175</v>
      </c>
      <c r="B57" s="1629"/>
      <c r="C57" s="1630"/>
      <c r="D57" s="1612" t="s">
        <v>244</v>
      </c>
      <c r="E57" s="1613"/>
      <c r="F57" s="1613"/>
      <c r="G57" s="1614"/>
      <c r="H57" s="1612" t="s">
        <v>245</v>
      </c>
      <c r="I57" s="1613"/>
      <c r="J57" s="1613"/>
      <c r="K57" s="1614"/>
      <c r="L57" s="1612" t="s">
        <v>246</v>
      </c>
      <c r="M57" s="1613"/>
      <c r="N57" s="1613"/>
      <c r="O57" s="1614"/>
      <c r="P57" s="1612" t="s">
        <v>247</v>
      </c>
      <c r="Q57" s="1613"/>
      <c r="R57" s="1613"/>
      <c r="S57" s="1613"/>
      <c r="T57" s="1119"/>
      <c r="U57" s="1619" t="s">
        <v>807</v>
      </c>
      <c r="V57" s="1613"/>
      <c r="W57" s="1613"/>
      <c r="X57" s="1618"/>
    </row>
    <row r="58" spans="1:24" s="1116" customFormat="1" ht="45" x14ac:dyDescent="0.25">
      <c r="A58" s="1631"/>
      <c r="B58" s="1632"/>
      <c r="C58" s="1633"/>
      <c r="D58" s="849" t="s">
        <v>36</v>
      </c>
      <c r="E58" s="367" t="s">
        <v>421</v>
      </c>
      <c r="F58" s="367" t="s">
        <v>410</v>
      </c>
      <c r="G58" s="478" t="s">
        <v>545</v>
      </c>
      <c r="H58" s="849" t="s">
        <v>36</v>
      </c>
      <c r="I58" s="367" t="s">
        <v>421</v>
      </c>
      <c r="J58" s="367" t="s">
        <v>410</v>
      </c>
      <c r="K58" s="478" t="s">
        <v>545</v>
      </c>
      <c r="L58" s="849" t="s">
        <v>36</v>
      </c>
      <c r="M58" s="367" t="s">
        <v>421</v>
      </c>
      <c r="N58" s="367" t="s">
        <v>410</v>
      </c>
      <c r="O58" s="478" t="s">
        <v>545</v>
      </c>
      <c r="P58" s="367" t="s">
        <v>36</v>
      </c>
      <c r="Q58" s="367" t="s">
        <v>421</v>
      </c>
      <c r="R58" s="367" t="s">
        <v>410</v>
      </c>
      <c r="S58" s="367" t="s">
        <v>545</v>
      </c>
      <c r="T58" s="603" t="s">
        <v>808</v>
      </c>
      <c r="U58" s="850" t="s">
        <v>36</v>
      </c>
      <c r="V58" s="367" t="s">
        <v>421</v>
      </c>
      <c r="W58" s="367" t="s">
        <v>410</v>
      </c>
      <c r="X58" s="481" t="s">
        <v>545</v>
      </c>
    </row>
    <row r="59" spans="1:24" ht="14.85" customHeight="1" x14ac:dyDescent="0.25">
      <c r="A59" s="1576"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77"/>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77"/>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77"/>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77"/>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77"/>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78"/>
      <c r="B65" s="384" t="s">
        <v>214</v>
      </c>
      <c r="C65" s="385" t="s">
        <v>105</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76"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77"/>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77"/>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77"/>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77"/>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7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theme="7"/>
    <pageSetUpPr fitToPage="1"/>
  </sheetPr>
  <dimension ref="A1:X76"/>
  <sheetViews>
    <sheetView zoomScaleNormal="100" workbookViewId="0">
      <pane xSplit="3" topLeftCell="D1" activePane="topRight" state="frozen"/>
      <selection activeCell="W68" sqref="W68"/>
      <selection pane="topRight" activeCell="W68" sqref="W68"/>
    </sheetView>
  </sheetViews>
  <sheetFormatPr defaultColWidth="9" defaultRowHeight="15" x14ac:dyDescent="0.25"/>
  <cols>
    <col min="1" max="1" width="12.140625" style="395" customWidth="1"/>
    <col min="2" max="2" width="6.140625" style="393" customWidth="1"/>
    <col min="3" max="3" width="42" style="394" customWidth="1"/>
    <col min="4" max="24" width="14.140625" style="394" customWidth="1"/>
    <col min="25" max="16384" width="9" style="394"/>
  </cols>
  <sheetData>
    <row r="1" spans="1:24" x14ac:dyDescent="0.25">
      <c r="A1" s="392" t="s">
        <v>417</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2021</v>
      </c>
    </row>
    <row r="5" spans="1:24" x14ac:dyDescent="0.25">
      <c r="A5" s="456" t="s">
        <v>16</v>
      </c>
      <c r="B5" s="457"/>
      <c r="C5" s="451">
        <f>IF('LTC Rev-Exp Summary'!C5=0,"",'LTC Rev-Exp Summary'!C5)</f>
        <v>44651</v>
      </c>
      <c r="D5" s="397"/>
      <c r="E5" s="397"/>
      <c r="F5" s="397"/>
      <c r="G5" s="397"/>
    </row>
    <row r="6" spans="1:24" ht="15.75" thickBot="1" x14ac:dyDescent="0.3">
      <c r="A6" s="458" t="s">
        <v>388</v>
      </c>
      <c r="B6" s="457"/>
      <c r="C6" s="459"/>
      <c r="D6" s="397"/>
      <c r="E6" s="397"/>
      <c r="F6" s="397"/>
      <c r="G6" s="397"/>
    </row>
    <row r="7" spans="1:24" s="1116" customFormat="1" ht="19.149999999999999" customHeight="1" x14ac:dyDescent="0.3">
      <c r="A7" s="1112"/>
      <c r="B7" s="1113"/>
      <c r="C7" s="1114"/>
      <c r="D7" s="1612" t="s">
        <v>244</v>
      </c>
      <c r="E7" s="1613"/>
      <c r="F7" s="1613"/>
      <c r="G7" s="1614"/>
      <c r="H7" s="1612" t="s">
        <v>245</v>
      </c>
      <c r="I7" s="1613"/>
      <c r="J7" s="1613"/>
      <c r="K7" s="1614"/>
      <c r="L7" s="1612" t="s">
        <v>246</v>
      </c>
      <c r="M7" s="1613"/>
      <c r="N7" s="1613"/>
      <c r="O7" s="1614"/>
      <c r="P7" s="1612" t="s">
        <v>247</v>
      </c>
      <c r="Q7" s="1613"/>
      <c r="R7" s="1613"/>
      <c r="S7" s="1613"/>
      <c r="T7" s="1115"/>
      <c r="U7" s="1615" t="s">
        <v>807</v>
      </c>
      <c r="V7" s="1616"/>
      <c r="W7" s="1616"/>
      <c r="X7" s="1617"/>
    </row>
    <row r="8" spans="1:24" s="1116" customFormat="1" ht="30.75" x14ac:dyDescent="0.3">
      <c r="A8" s="1112"/>
      <c r="B8" s="1117"/>
      <c r="C8" s="1118"/>
      <c r="D8" s="849"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75" x14ac:dyDescent="0.3">
      <c r="A9" s="405" t="s">
        <v>51</v>
      </c>
      <c r="B9" s="406"/>
      <c r="C9" s="407"/>
      <c r="D9" s="807">
        <f>SUM(E9:G9)</f>
        <v>0</v>
      </c>
      <c r="E9" s="814"/>
      <c r="F9" s="814"/>
      <c r="G9" s="1110"/>
      <c r="H9" s="807">
        <f>SUM(I9:J9)</f>
        <v>0</v>
      </c>
      <c r="I9" s="814"/>
      <c r="J9" s="814"/>
      <c r="K9" s="1110"/>
      <c r="L9" s="807">
        <f>SUM(M9:N9)</f>
        <v>0</v>
      </c>
      <c r="M9" s="814"/>
      <c r="N9" s="814"/>
      <c r="O9" s="1110"/>
      <c r="P9" s="807">
        <f>SUM(Q9:R9)</f>
        <v>0</v>
      </c>
      <c r="Q9" s="814"/>
      <c r="R9" s="814"/>
      <c r="S9" s="1105"/>
      <c r="T9" s="815"/>
      <c r="U9" s="816">
        <f>SUM(V9:X9)+T9</f>
        <v>0</v>
      </c>
      <c r="V9" s="817">
        <f>E9+I9+M9+Q9</f>
        <v>0</v>
      </c>
      <c r="W9" s="817">
        <f>F9+J9+N9+R9</f>
        <v>0</v>
      </c>
      <c r="X9" s="743">
        <f>G9+K9+O9+S9</f>
        <v>0</v>
      </c>
    </row>
    <row r="10" spans="1:24" ht="18.75" x14ac:dyDescent="0.3">
      <c r="A10" s="1622" t="s">
        <v>11</v>
      </c>
      <c r="B10" s="1623"/>
      <c r="C10" s="162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79" t="s">
        <v>183</v>
      </c>
      <c r="B11" s="381">
        <v>1.1000000000000001</v>
      </c>
      <c r="C11" s="143" t="s">
        <v>12</v>
      </c>
      <c r="D11" s="471"/>
      <c r="E11" s="463"/>
      <c r="F11" s="463"/>
      <c r="G11" s="473"/>
      <c r="H11" s="471"/>
      <c r="I11" s="463"/>
      <c r="J11" s="463"/>
      <c r="K11" s="473"/>
      <c r="L11" s="471"/>
      <c r="M11" s="463"/>
      <c r="N11" s="463"/>
      <c r="O11" s="473"/>
      <c r="P11" s="471"/>
      <c r="Q11" s="463"/>
      <c r="R11" s="463"/>
      <c r="S11" s="463"/>
      <c r="T11" s="619"/>
      <c r="U11" s="321">
        <f>D11+H11+L11+P11+T11</f>
        <v>0</v>
      </c>
      <c r="V11" s="464"/>
      <c r="W11" s="464"/>
      <c r="X11" s="302"/>
    </row>
    <row r="12" spans="1:24" x14ac:dyDescent="0.25">
      <c r="A12" s="1580"/>
      <c r="B12" s="114">
        <v>1.2</v>
      </c>
      <c r="C12" s="144" t="s">
        <v>222</v>
      </c>
      <c r="D12" s="472"/>
      <c r="E12" s="464"/>
      <c r="F12" s="464"/>
      <c r="G12" s="465"/>
      <c r="H12" s="472"/>
      <c r="I12" s="464"/>
      <c r="J12" s="464"/>
      <c r="K12" s="465"/>
      <c r="L12" s="472"/>
      <c r="M12" s="464"/>
      <c r="N12" s="464"/>
      <c r="O12" s="465"/>
      <c r="P12" s="472"/>
      <c r="Q12" s="464"/>
      <c r="R12" s="464"/>
      <c r="S12" s="464"/>
      <c r="T12" s="605"/>
      <c r="U12" s="290">
        <f>D12+H12+L12+P12+T12</f>
        <v>0</v>
      </c>
      <c r="V12" s="464"/>
      <c r="W12" s="464"/>
      <c r="X12" s="304"/>
    </row>
    <row r="13" spans="1:24" x14ac:dyDescent="0.25">
      <c r="A13" s="1580"/>
      <c r="B13" s="114" t="s">
        <v>1300</v>
      </c>
      <c r="C13" s="144" t="s">
        <v>1304</v>
      </c>
      <c r="D13" s="472"/>
      <c r="E13" s="464"/>
      <c r="F13" s="464"/>
      <c r="G13" s="465"/>
      <c r="H13" s="472"/>
      <c r="I13" s="464"/>
      <c r="J13" s="464"/>
      <c r="K13" s="465"/>
      <c r="L13" s="472"/>
      <c r="M13" s="464"/>
      <c r="N13" s="464"/>
      <c r="O13" s="465"/>
      <c r="P13" s="472"/>
      <c r="Q13" s="464"/>
      <c r="R13" s="464"/>
      <c r="S13" s="464"/>
      <c r="T13" s="605"/>
      <c r="U13" s="290">
        <f>D13+H13+L13+P13+T13</f>
        <v>0</v>
      </c>
      <c r="V13" s="464"/>
      <c r="W13" s="464"/>
      <c r="X13" s="304"/>
    </row>
    <row r="14" spans="1:24" x14ac:dyDescent="0.25">
      <c r="A14" s="1580"/>
      <c r="B14" s="114" t="s">
        <v>1305</v>
      </c>
      <c r="C14" s="144" t="s">
        <v>1306</v>
      </c>
      <c r="D14" s="472"/>
      <c r="E14" s="464"/>
      <c r="F14" s="464"/>
      <c r="G14" s="465"/>
      <c r="H14" s="472"/>
      <c r="I14" s="464"/>
      <c r="J14" s="464"/>
      <c r="K14" s="465"/>
      <c r="L14" s="472"/>
      <c r="M14" s="464"/>
      <c r="N14" s="464"/>
      <c r="O14" s="465"/>
      <c r="P14" s="472"/>
      <c r="Q14" s="464"/>
      <c r="R14" s="464"/>
      <c r="S14" s="464"/>
      <c r="T14" s="605"/>
      <c r="U14" s="290">
        <f>D14+H14+L14+P14+T14</f>
        <v>0</v>
      </c>
      <c r="V14" s="464"/>
      <c r="W14" s="464"/>
      <c r="X14" s="304"/>
    </row>
    <row r="15" spans="1:24" x14ac:dyDescent="0.25">
      <c r="A15" s="1580"/>
      <c r="B15" s="114" t="s">
        <v>63</v>
      </c>
      <c r="C15" s="144" t="s">
        <v>13</v>
      </c>
      <c r="D15" s="472"/>
      <c r="E15" s="464"/>
      <c r="F15" s="464"/>
      <c r="G15" s="465"/>
      <c r="H15" s="472"/>
      <c r="I15" s="464"/>
      <c r="J15" s="464"/>
      <c r="K15" s="465"/>
      <c r="L15" s="472"/>
      <c r="M15" s="464"/>
      <c r="N15" s="464"/>
      <c r="O15" s="465"/>
      <c r="P15" s="472"/>
      <c r="Q15" s="464"/>
      <c r="R15" s="464"/>
      <c r="S15" s="464"/>
      <c r="T15" s="605"/>
      <c r="U15" s="290">
        <f>D15+H15+L15+P15+T15</f>
        <v>0</v>
      </c>
      <c r="V15" s="464"/>
      <c r="W15" s="464"/>
      <c r="X15" s="304"/>
    </row>
    <row r="16" spans="1:24" s="401" customFormat="1" x14ac:dyDescent="0.25">
      <c r="A16" s="1581"/>
      <c r="B16" s="384" t="s">
        <v>64</v>
      </c>
      <c r="C16" s="391" t="s">
        <v>14</v>
      </c>
      <c r="D16" s="576">
        <f>SUM(D11:D15)</f>
        <v>0</v>
      </c>
      <c r="E16" s="466"/>
      <c r="F16" s="468"/>
      <c r="G16" s="467"/>
      <c r="H16" s="288">
        <f>SUM(H11:H15)</f>
        <v>0</v>
      </c>
      <c r="I16" s="466"/>
      <c r="J16" s="468"/>
      <c r="K16" s="467"/>
      <c r="L16" s="288">
        <f>SUM(L11:L15)</f>
        <v>0</v>
      </c>
      <c r="M16" s="466"/>
      <c r="N16" s="468"/>
      <c r="O16" s="467"/>
      <c r="P16" s="288">
        <f>SUM(P11:P15)</f>
        <v>0</v>
      </c>
      <c r="Q16" s="466"/>
      <c r="R16" s="468"/>
      <c r="S16" s="468"/>
      <c r="T16" s="606">
        <f>SUM(T11:T15)</f>
        <v>0</v>
      </c>
      <c r="U16" s="292">
        <f>SUM(U11:U15)</f>
        <v>0</v>
      </c>
      <c r="V16" s="466"/>
      <c r="W16" s="466"/>
      <c r="X16" s="474"/>
    </row>
    <row r="17" spans="1:24" s="1116" customFormat="1" ht="15" customHeight="1" x14ac:dyDescent="0.25">
      <c r="A17" s="1625" t="s">
        <v>10</v>
      </c>
      <c r="B17" s="1626"/>
      <c r="C17" s="1627"/>
      <c r="D17" s="1612" t="s">
        <v>244</v>
      </c>
      <c r="E17" s="1613"/>
      <c r="F17" s="1613"/>
      <c r="G17" s="1614"/>
      <c r="H17" s="1612" t="s">
        <v>245</v>
      </c>
      <c r="I17" s="1613"/>
      <c r="J17" s="1613"/>
      <c r="K17" s="1614"/>
      <c r="L17" s="1612" t="s">
        <v>246</v>
      </c>
      <c r="M17" s="1613"/>
      <c r="N17" s="1613"/>
      <c r="O17" s="1614"/>
      <c r="P17" s="1612" t="s">
        <v>247</v>
      </c>
      <c r="Q17" s="1613"/>
      <c r="R17" s="1613"/>
      <c r="S17" s="1613"/>
      <c r="T17" s="1119"/>
      <c r="U17" s="1619" t="s">
        <v>807</v>
      </c>
      <c r="V17" s="1613"/>
      <c r="W17" s="1613"/>
      <c r="X17" s="1618"/>
    </row>
    <row r="18" spans="1:24" s="1116" customFormat="1" ht="45" x14ac:dyDescent="0.25">
      <c r="A18" s="1622"/>
      <c r="B18" s="1623"/>
      <c r="C18" s="1624"/>
      <c r="D18" s="849" t="s">
        <v>36</v>
      </c>
      <c r="E18" s="367" t="s">
        <v>421</v>
      </c>
      <c r="F18" s="367" t="s">
        <v>410</v>
      </c>
      <c r="G18" s="478" t="s">
        <v>545</v>
      </c>
      <c r="H18" s="849" t="s">
        <v>36</v>
      </c>
      <c r="I18" s="367" t="s">
        <v>421</v>
      </c>
      <c r="J18" s="367" t="s">
        <v>410</v>
      </c>
      <c r="K18" s="478" t="s">
        <v>545</v>
      </c>
      <c r="L18" s="849" t="s">
        <v>36</v>
      </c>
      <c r="M18" s="367" t="s">
        <v>421</v>
      </c>
      <c r="N18" s="367" t="s">
        <v>410</v>
      </c>
      <c r="O18" s="478" t="s">
        <v>545</v>
      </c>
      <c r="P18" s="367" t="s">
        <v>36</v>
      </c>
      <c r="Q18" s="367" t="s">
        <v>421</v>
      </c>
      <c r="R18" s="367" t="s">
        <v>410</v>
      </c>
      <c r="S18" s="367" t="s">
        <v>545</v>
      </c>
      <c r="T18" s="603" t="s">
        <v>808</v>
      </c>
      <c r="U18" s="850" t="s">
        <v>36</v>
      </c>
      <c r="V18" s="367" t="s">
        <v>421</v>
      </c>
      <c r="W18" s="367" t="s">
        <v>410</v>
      </c>
      <c r="X18" s="481" t="s">
        <v>545</v>
      </c>
    </row>
    <row r="19" spans="1:24" x14ac:dyDescent="0.25">
      <c r="A19" s="1576" t="s">
        <v>764</v>
      </c>
      <c r="B19" s="383">
        <v>2.1</v>
      </c>
      <c r="C19" s="587" t="s">
        <v>712</v>
      </c>
      <c r="D19" s="588">
        <f t="shared" ref="D19:D27" si="0">SUM(E19:G19)</f>
        <v>0</v>
      </c>
      <c r="E19" s="600"/>
      <c r="F19" s="600"/>
      <c r="G19" s="467"/>
      <c r="H19" s="588">
        <f>SUM(I19:J19)</f>
        <v>0</v>
      </c>
      <c r="I19" s="600"/>
      <c r="J19" s="600"/>
      <c r="K19" s="810"/>
      <c r="L19" s="588">
        <f>SUM(M19:N19)</f>
        <v>0</v>
      </c>
      <c r="M19" s="600"/>
      <c r="N19" s="600"/>
      <c r="O19" s="810"/>
      <c r="P19" s="588">
        <f>SUM(Q19:R19)</f>
        <v>0</v>
      </c>
      <c r="Q19" s="600"/>
      <c r="R19" s="600"/>
      <c r="S19" s="683"/>
      <c r="T19" s="612"/>
      <c r="U19" s="290">
        <f>SUM(V19:X19)+T19</f>
        <v>0</v>
      </c>
      <c r="V19" s="271">
        <f t="shared" ref="V19:W27" si="1">E19+I19+M19+Q19</f>
        <v>0</v>
      </c>
      <c r="W19" s="271">
        <f t="shared" si="1"/>
        <v>0</v>
      </c>
      <c r="X19" s="1402"/>
    </row>
    <row r="20" spans="1:24" x14ac:dyDescent="0.25">
      <c r="A20" s="1577"/>
      <c r="B20" s="383">
        <v>2.2000000000000002</v>
      </c>
      <c r="C20" s="587" t="s">
        <v>713</v>
      </c>
      <c r="D20" s="588">
        <f t="shared" si="0"/>
        <v>0</v>
      </c>
      <c r="E20" s="601"/>
      <c r="F20" s="601"/>
      <c r="G20" s="467"/>
      <c r="H20" s="588">
        <f>SUM(I20:J20)</f>
        <v>0</v>
      </c>
      <c r="I20" s="601"/>
      <c r="J20" s="601"/>
      <c r="K20" s="811"/>
      <c r="L20" s="588">
        <f>SUM(M20:N20)</f>
        <v>0</v>
      </c>
      <c r="M20" s="601"/>
      <c r="N20" s="601"/>
      <c r="O20" s="811"/>
      <c r="P20" s="588">
        <f>SUM(Q20:R20)</f>
        <v>0</v>
      </c>
      <c r="Q20" s="601"/>
      <c r="R20" s="601"/>
      <c r="S20" s="684"/>
      <c r="T20" s="612"/>
      <c r="U20" s="290">
        <f t="shared" ref="U20:U27" si="2">SUM(V20:X20)+T20</f>
        <v>0</v>
      </c>
      <c r="V20" s="271">
        <f t="shared" si="1"/>
        <v>0</v>
      </c>
      <c r="W20" s="271">
        <f t="shared" si="1"/>
        <v>0</v>
      </c>
      <c r="X20" s="1267"/>
    </row>
    <row r="21" spans="1:24" x14ac:dyDescent="0.25">
      <c r="A21" s="1577"/>
      <c r="B21" s="383">
        <v>2.2999999999999998</v>
      </c>
      <c r="C21" s="587" t="s">
        <v>714</v>
      </c>
      <c r="D21" s="588">
        <f t="shared" si="0"/>
        <v>0</v>
      </c>
      <c r="E21" s="601"/>
      <c r="F21" s="601"/>
      <c r="G21" s="467"/>
      <c r="H21" s="588">
        <f t="shared" ref="H21:H27" si="3">SUM(I21:J21)</f>
        <v>0</v>
      </c>
      <c r="I21" s="601"/>
      <c r="J21" s="601"/>
      <c r="K21" s="811"/>
      <c r="L21" s="588">
        <f t="shared" ref="L21:L27" si="4">SUM(M21:N21)</f>
        <v>0</v>
      </c>
      <c r="M21" s="601"/>
      <c r="N21" s="601"/>
      <c r="O21" s="811"/>
      <c r="P21" s="588">
        <f t="shared" ref="P21:P27" si="5">SUM(Q21:R21)</f>
        <v>0</v>
      </c>
      <c r="Q21" s="601"/>
      <c r="R21" s="601"/>
      <c r="S21" s="684"/>
      <c r="T21" s="612"/>
      <c r="U21" s="290">
        <f t="shared" si="2"/>
        <v>0</v>
      </c>
      <c r="V21" s="271">
        <f t="shared" si="1"/>
        <v>0</v>
      </c>
      <c r="W21" s="271">
        <f t="shared" si="1"/>
        <v>0</v>
      </c>
      <c r="X21" s="1267"/>
    </row>
    <row r="22" spans="1:24" x14ac:dyDescent="0.25">
      <c r="A22" s="1577"/>
      <c r="B22" s="383">
        <v>2.4</v>
      </c>
      <c r="C22" s="587" t="s">
        <v>715</v>
      </c>
      <c r="D22" s="588">
        <f t="shared" si="0"/>
        <v>0</v>
      </c>
      <c r="E22" s="601"/>
      <c r="F22" s="601"/>
      <c r="G22" s="467"/>
      <c r="H22" s="588">
        <f t="shared" si="3"/>
        <v>0</v>
      </c>
      <c r="I22" s="601"/>
      <c r="J22" s="601"/>
      <c r="K22" s="811"/>
      <c r="L22" s="588">
        <f t="shared" si="4"/>
        <v>0</v>
      </c>
      <c r="M22" s="601"/>
      <c r="N22" s="601"/>
      <c r="O22" s="811"/>
      <c r="P22" s="588">
        <f t="shared" si="5"/>
        <v>0</v>
      </c>
      <c r="Q22" s="601"/>
      <c r="R22" s="601"/>
      <c r="S22" s="684"/>
      <c r="T22" s="612"/>
      <c r="U22" s="290">
        <f t="shared" si="2"/>
        <v>0</v>
      </c>
      <c r="V22" s="271">
        <f t="shared" si="1"/>
        <v>0</v>
      </c>
      <c r="W22" s="271">
        <f t="shared" si="1"/>
        <v>0</v>
      </c>
      <c r="X22" s="1267"/>
    </row>
    <row r="23" spans="1:24" x14ac:dyDescent="0.25">
      <c r="A23" s="1577"/>
      <c r="B23" s="383">
        <v>2.5</v>
      </c>
      <c r="C23" s="587" t="s">
        <v>757</v>
      </c>
      <c r="D23" s="588">
        <f t="shared" si="0"/>
        <v>0</v>
      </c>
      <c r="E23" s="601"/>
      <c r="F23" s="601"/>
      <c r="G23" s="467"/>
      <c r="H23" s="588">
        <f t="shared" si="3"/>
        <v>0</v>
      </c>
      <c r="I23" s="601"/>
      <c r="J23" s="601"/>
      <c r="K23" s="811"/>
      <c r="L23" s="588">
        <f t="shared" si="4"/>
        <v>0</v>
      </c>
      <c r="M23" s="601"/>
      <c r="N23" s="601"/>
      <c r="O23" s="811"/>
      <c r="P23" s="588">
        <f t="shared" si="5"/>
        <v>0</v>
      </c>
      <c r="Q23" s="601"/>
      <c r="R23" s="601"/>
      <c r="S23" s="684"/>
      <c r="T23" s="612"/>
      <c r="U23" s="290">
        <f t="shared" si="2"/>
        <v>0</v>
      </c>
      <c r="V23" s="271">
        <f t="shared" si="1"/>
        <v>0</v>
      </c>
      <c r="W23" s="271">
        <f t="shared" si="1"/>
        <v>0</v>
      </c>
      <c r="X23" s="1267"/>
    </row>
    <row r="24" spans="1:24" x14ac:dyDescent="0.25">
      <c r="A24" s="1577"/>
      <c r="B24" s="383">
        <v>2.6</v>
      </c>
      <c r="C24" s="587" t="s">
        <v>186</v>
      </c>
      <c r="D24" s="588">
        <f t="shared" si="0"/>
        <v>0</v>
      </c>
      <c r="E24" s="601"/>
      <c r="F24" s="601"/>
      <c r="G24" s="467"/>
      <c r="H24" s="588">
        <f t="shared" si="3"/>
        <v>0</v>
      </c>
      <c r="I24" s="601"/>
      <c r="J24" s="601"/>
      <c r="K24" s="811"/>
      <c r="L24" s="588">
        <f t="shared" si="4"/>
        <v>0</v>
      </c>
      <c r="M24" s="601"/>
      <c r="N24" s="601"/>
      <c r="O24" s="811"/>
      <c r="P24" s="588">
        <f t="shared" si="5"/>
        <v>0</v>
      </c>
      <c r="Q24" s="601"/>
      <c r="R24" s="601"/>
      <c r="S24" s="684"/>
      <c r="T24" s="612"/>
      <c r="U24" s="290">
        <f t="shared" si="2"/>
        <v>0</v>
      </c>
      <c r="V24" s="271">
        <f t="shared" si="1"/>
        <v>0</v>
      </c>
      <c r="W24" s="271">
        <f t="shared" si="1"/>
        <v>0</v>
      </c>
      <c r="X24" s="1267"/>
    </row>
    <row r="25" spans="1:24" x14ac:dyDescent="0.25">
      <c r="A25" s="1577"/>
      <c r="B25" s="383">
        <v>2.7</v>
      </c>
      <c r="C25" s="587" t="s">
        <v>758</v>
      </c>
      <c r="D25" s="588">
        <f t="shared" si="0"/>
        <v>0</v>
      </c>
      <c r="E25" s="601"/>
      <c r="F25" s="601"/>
      <c r="G25" s="467"/>
      <c r="H25" s="588">
        <f t="shared" si="3"/>
        <v>0</v>
      </c>
      <c r="I25" s="601"/>
      <c r="J25" s="601"/>
      <c r="K25" s="811"/>
      <c r="L25" s="588">
        <f t="shared" si="4"/>
        <v>0</v>
      </c>
      <c r="M25" s="601"/>
      <c r="N25" s="601"/>
      <c r="O25" s="811"/>
      <c r="P25" s="588">
        <f t="shared" si="5"/>
        <v>0</v>
      </c>
      <c r="Q25" s="601"/>
      <c r="R25" s="601"/>
      <c r="S25" s="684"/>
      <c r="T25" s="612"/>
      <c r="U25" s="290">
        <f t="shared" si="2"/>
        <v>0</v>
      </c>
      <c r="V25" s="271">
        <f t="shared" si="1"/>
        <v>0</v>
      </c>
      <c r="W25" s="271">
        <f t="shared" si="1"/>
        <v>0</v>
      </c>
      <c r="X25" s="1267"/>
    </row>
    <row r="26" spans="1:24" x14ac:dyDescent="0.25">
      <c r="A26" s="1577"/>
      <c r="B26" s="383">
        <v>2.8</v>
      </c>
      <c r="C26" s="587" t="s">
        <v>759</v>
      </c>
      <c r="D26" s="588">
        <f t="shared" si="0"/>
        <v>0</v>
      </c>
      <c r="E26" s="601"/>
      <c r="F26" s="601"/>
      <c r="G26" s="467"/>
      <c r="H26" s="588">
        <f t="shared" si="3"/>
        <v>0</v>
      </c>
      <c r="I26" s="601"/>
      <c r="J26" s="601"/>
      <c r="K26" s="811"/>
      <c r="L26" s="588">
        <f t="shared" si="4"/>
        <v>0</v>
      </c>
      <c r="M26" s="601"/>
      <c r="N26" s="601"/>
      <c r="O26" s="811"/>
      <c r="P26" s="588">
        <f t="shared" si="5"/>
        <v>0</v>
      </c>
      <c r="Q26" s="601"/>
      <c r="R26" s="601"/>
      <c r="S26" s="684"/>
      <c r="T26" s="612"/>
      <c r="U26" s="290">
        <f t="shared" si="2"/>
        <v>0</v>
      </c>
      <c r="V26" s="271">
        <f t="shared" si="1"/>
        <v>0</v>
      </c>
      <c r="W26" s="271">
        <f t="shared" si="1"/>
        <v>0</v>
      </c>
      <c r="X26" s="1267"/>
    </row>
    <row r="27" spans="1:24" x14ac:dyDescent="0.25">
      <c r="A27" s="1577"/>
      <c r="B27" s="383">
        <v>2.9</v>
      </c>
      <c r="C27" s="587" t="s">
        <v>926</v>
      </c>
      <c r="D27" s="588">
        <f t="shared" si="0"/>
        <v>0</v>
      </c>
      <c r="E27" s="601"/>
      <c r="F27" s="601"/>
      <c r="G27" s="467"/>
      <c r="H27" s="588">
        <f t="shared" si="3"/>
        <v>0</v>
      </c>
      <c r="I27" s="601"/>
      <c r="J27" s="601"/>
      <c r="K27" s="811"/>
      <c r="L27" s="588">
        <f t="shared" si="4"/>
        <v>0</v>
      </c>
      <c r="M27" s="601"/>
      <c r="N27" s="601"/>
      <c r="O27" s="811"/>
      <c r="P27" s="588">
        <f t="shared" si="5"/>
        <v>0</v>
      </c>
      <c r="Q27" s="601"/>
      <c r="R27" s="601"/>
      <c r="S27" s="684"/>
      <c r="T27" s="612"/>
      <c r="U27" s="290">
        <f t="shared" si="2"/>
        <v>0</v>
      </c>
      <c r="V27" s="271">
        <f t="shared" si="1"/>
        <v>0</v>
      </c>
      <c r="W27" s="271">
        <f t="shared" si="1"/>
        <v>0</v>
      </c>
      <c r="X27" s="1267"/>
    </row>
    <row r="28" spans="1:24" x14ac:dyDescent="0.25">
      <c r="A28" s="1578"/>
      <c r="B28" s="594">
        <v>2.1</v>
      </c>
      <c r="C28" s="146" t="s">
        <v>761</v>
      </c>
      <c r="D28" s="589">
        <f t="shared" ref="D28:W28" si="6">SUM(D21:D22,D24:D27)</f>
        <v>0</v>
      </c>
      <c r="E28" s="590">
        <f t="shared" si="6"/>
        <v>0</v>
      </c>
      <c r="F28" s="590">
        <f t="shared" si="6"/>
        <v>0</v>
      </c>
      <c r="G28" s="1107"/>
      <c r="H28" s="589">
        <f>SUM(H21:H22,H24:H27)</f>
        <v>0</v>
      </c>
      <c r="I28" s="590">
        <f t="shared" si="6"/>
        <v>0</v>
      </c>
      <c r="J28" s="590">
        <f>SUM(J21:J22,J24:J27)</f>
        <v>0</v>
      </c>
      <c r="K28" s="1108"/>
      <c r="L28" s="589">
        <f>SUM(L21:L22,L24:L27)</f>
        <v>0</v>
      </c>
      <c r="M28" s="590">
        <f>SUM(M21:M22,M24:M27)</f>
        <v>0</v>
      </c>
      <c r="N28" s="590">
        <f>SUM(N21:N22,N24:N27)</f>
        <v>0</v>
      </c>
      <c r="O28" s="1108"/>
      <c r="P28" s="589">
        <f>SUM(P21:P22,P24:P27)</f>
        <v>0</v>
      </c>
      <c r="Q28" s="590">
        <f>SUM(Q21:Q22,Q24:Q27)</f>
        <v>0</v>
      </c>
      <c r="R28" s="590">
        <f>SUM(R21:R22,R24:R27)</f>
        <v>0</v>
      </c>
      <c r="S28" s="1103"/>
      <c r="T28" s="613">
        <f t="shared" si="6"/>
        <v>0</v>
      </c>
      <c r="U28" s="599">
        <f t="shared" si="6"/>
        <v>0</v>
      </c>
      <c r="V28" s="590">
        <f t="shared" si="6"/>
        <v>0</v>
      </c>
      <c r="W28" s="590">
        <f t="shared" si="6"/>
        <v>0</v>
      </c>
      <c r="X28" s="1403"/>
    </row>
    <row r="29" spans="1:24" x14ac:dyDescent="0.25">
      <c r="A29" s="1580" t="s">
        <v>717</v>
      </c>
      <c r="B29" s="580">
        <v>2.11</v>
      </c>
      <c r="C29" s="144" t="s">
        <v>228</v>
      </c>
      <c r="D29" s="577">
        <f t="shared" ref="D29:D39" si="7">SUM(E29:G29)</f>
        <v>0</v>
      </c>
      <c r="E29" s="253"/>
      <c r="F29" s="253"/>
      <c r="G29" s="467"/>
      <c r="H29" s="588">
        <f>SUM(I29:J29)</f>
        <v>0</v>
      </c>
      <c r="I29" s="253"/>
      <c r="J29" s="253"/>
      <c r="K29" s="375"/>
      <c r="L29" s="588">
        <f>SUM(M29:N29)</f>
        <v>0</v>
      </c>
      <c r="M29" s="253"/>
      <c r="N29" s="253"/>
      <c r="O29" s="375"/>
      <c r="P29" s="588">
        <f>SUM(Q29:R29)</f>
        <v>0</v>
      </c>
      <c r="Q29" s="253"/>
      <c r="R29" s="253"/>
      <c r="S29" s="303"/>
      <c r="T29" s="607"/>
      <c r="U29" s="290">
        <f>SUM(V29:X29)+T29</f>
        <v>0</v>
      </c>
      <c r="V29" s="271">
        <f t="shared" ref="V29:W38" si="8">E29+I29+M29+Q29</f>
        <v>0</v>
      </c>
      <c r="W29" s="271">
        <f t="shared" si="8"/>
        <v>0</v>
      </c>
      <c r="X29" s="304"/>
    </row>
    <row r="30" spans="1:24" x14ac:dyDescent="0.25">
      <c r="A30" s="1580"/>
      <c r="B30" s="388">
        <v>2.12</v>
      </c>
      <c r="C30" s="144" t="s">
        <v>552</v>
      </c>
      <c r="D30" s="577">
        <f t="shared" si="7"/>
        <v>0</v>
      </c>
      <c r="E30" s="253"/>
      <c r="F30" s="253"/>
      <c r="G30" s="467"/>
      <c r="H30" s="588">
        <f>SUM(I30:J30)</f>
        <v>0</v>
      </c>
      <c r="I30" s="253"/>
      <c r="J30" s="253"/>
      <c r="K30" s="375"/>
      <c r="L30" s="588">
        <f>SUM(M30:N30)</f>
        <v>0</v>
      </c>
      <c r="M30" s="253"/>
      <c r="N30" s="253"/>
      <c r="O30" s="375"/>
      <c r="P30" s="588">
        <f>SUM(Q30:R30)</f>
        <v>0</v>
      </c>
      <c r="Q30" s="253"/>
      <c r="R30" s="253"/>
      <c r="S30" s="303"/>
      <c r="T30" s="607"/>
      <c r="U30" s="290">
        <f t="shared" ref="U30:U39" si="9">SUM(V30:X30)+T30</f>
        <v>0</v>
      </c>
      <c r="V30" s="271">
        <f t="shared" si="8"/>
        <v>0</v>
      </c>
      <c r="W30" s="271">
        <f t="shared" si="8"/>
        <v>0</v>
      </c>
      <c r="X30" s="304"/>
    </row>
    <row r="31" spans="1:24" x14ac:dyDescent="0.25">
      <c r="A31" s="1580"/>
      <c r="B31" s="388">
        <v>2.13</v>
      </c>
      <c r="C31" s="144" t="s">
        <v>229</v>
      </c>
      <c r="D31" s="577">
        <f t="shared" si="7"/>
        <v>0</v>
      </c>
      <c r="E31" s="253"/>
      <c r="F31" s="253"/>
      <c r="G31" s="467"/>
      <c r="H31" s="588">
        <f t="shared" ref="H31:H39" si="10">SUM(I31:J31)</f>
        <v>0</v>
      </c>
      <c r="I31" s="253"/>
      <c r="J31" s="253"/>
      <c r="K31" s="375"/>
      <c r="L31" s="588">
        <f t="shared" ref="L31:L39" si="11">SUM(M31:N31)</f>
        <v>0</v>
      </c>
      <c r="M31" s="253"/>
      <c r="N31" s="253"/>
      <c r="O31" s="375"/>
      <c r="P31" s="588">
        <f t="shared" ref="P31:P39" si="12">SUM(Q31:R31)</f>
        <v>0</v>
      </c>
      <c r="Q31" s="253"/>
      <c r="R31" s="253"/>
      <c r="S31" s="303"/>
      <c r="T31" s="607"/>
      <c r="U31" s="290">
        <f t="shared" si="9"/>
        <v>0</v>
      </c>
      <c r="V31" s="271">
        <f t="shared" si="8"/>
        <v>0</v>
      </c>
      <c r="W31" s="271">
        <f t="shared" si="8"/>
        <v>0</v>
      </c>
      <c r="X31" s="304"/>
    </row>
    <row r="32" spans="1:24" x14ac:dyDescent="0.25">
      <c r="A32" s="1580"/>
      <c r="B32" s="388">
        <v>2.14</v>
      </c>
      <c r="C32" s="144" t="s">
        <v>554</v>
      </c>
      <c r="D32" s="577">
        <f t="shared" si="7"/>
        <v>0</v>
      </c>
      <c r="E32" s="253"/>
      <c r="F32" s="253"/>
      <c r="G32" s="467"/>
      <c r="H32" s="588">
        <f t="shared" si="10"/>
        <v>0</v>
      </c>
      <c r="I32" s="253"/>
      <c r="J32" s="253"/>
      <c r="K32" s="375"/>
      <c r="L32" s="588">
        <f t="shared" si="11"/>
        <v>0</v>
      </c>
      <c r="M32" s="253"/>
      <c r="N32" s="253"/>
      <c r="O32" s="375"/>
      <c r="P32" s="588">
        <f t="shared" si="12"/>
        <v>0</v>
      </c>
      <c r="Q32" s="253"/>
      <c r="R32" s="253"/>
      <c r="S32" s="303"/>
      <c r="T32" s="607"/>
      <c r="U32" s="290">
        <f t="shared" si="9"/>
        <v>0</v>
      </c>
      <c r="V32" s="271">
        <f t="shared" si="8"/>
        <v>0</v>
      </c>
      <c r="W32" s="271">
        <f t="shared" si="8"/>
        <v>0</v>
      </c>
      <c r="X32" s="304"/>
    </row>
    <row r="33" spans="1:24" x14ac:dyDescent="0.25">
      <c r="A33" s="1580"/>
      <c r="B33" s="388">
        <v>2.15</v>
      </c>
      <c r="C33" s="144" t="s">
        <v>553</v>
      </c>
      <c r="D33" s="577">
        <f t="shared" si="7"/>
        <v>0</v>
      </c>
      <c r="E33" s="253"/>
      <c r="F33" s="253"/>
      <c r="G33" s="467"/>
      <c r="H33" s="588">
        <f t="shared" si="10"/>
        <v>0</v>
      </c>
      <c r="I33" s="253"/>
      <c r="J33" s="253"/>
      <c r="K33" s="375"/>
      <c r="L33" s="588">
        <f t="shared" si="11"/>
        <v>0</v>
      </c>
      <c r="M33" s="253"/>
      <c r="N33" s="253"/>
      <c r="O33" s="375"/>
      <c r="P33" s="588">
        <f t="shared" si="12"/>
        <v>0</v>
      </c>
      <c r="Q33" s="253"/>
      <c r="R33" s="253"/>
      <c r="S33" s="303"/>
      <c r="T33" s="607"/>
      <c r="U33" s="290">
        <f t="shared" si="9"/>
        <v>0</v>
      </c>
      <c r="V33" s="271">
        <f t="shared" si="8"/>
        <v>0</v>
      </c>
      <c r="W33" s="271">
        <f t="shared" si="8"/>
        <v>0</v>
      </c>
      <c r="X33" s="304"/>
    </row>
    <row r="34" spans="1:24" x14ac:dyDescent="0.25">
      <c r="A34" s="1580"/>
      <c r="B34" s="388">
        <v>2.16</v>
      </c>
      <c r="C34" s="144" t="s">
        <v>762</v>
      </c>
      <c r="D34" s="577">
        <f t="shared" si="7"/>
        <v>0</v>
      </c>
      <c r="E34" s="253"/>
      <c r="F34" s="253"/>
      <c r="G34" s="467"/>
      <c r="H34" s="588">
        <f t="shared" si="10"/>
        <v>0</v>
      </c>
      <c r="I34" s="253"/>
      <c r="J34" s="253"/>
      <c r="K34" s="375"/>
      <c r="L34" s="588">
        <f t="shared" si="11"/>
        <v>0</v>
      </c>
      <c r="M34" s="253"/>
      <c r="N34" s="253"/>
      <c r="O34" s="375"/>
      <c r="P34" s="588">
        <f t="shared" si="12"/>
        <v>0</v>
      </c>
      <c r="Q34" s="253"/>
      <c r="R34" s="253"/>
      <c r="S34" s="303"/>
      <c r="T34" s="607"/>
      <c r="U34" s="290">
        <f t="shared" si="9"/>
        <v>0</v>
      </c>
      <c r="V34" s="271">
        <f t="shared" si="8"/>
        <v>0</v>
      </c>
      <c r="W34" s="271">
        <f t="shared" si="8"/>
        <v>0</v>
      </c>
      <c r="X34" s="304"/>
    </row>
    <row r="35" spans="1:24" x14ac:dyDescent="0.25">
      <c r="A35" s="1580"/>
      <c r="B35" s="388">
        <v>2.17</v>
      </c>
      <c r="C35" s="144" t="s">
        <v>763</v>
      </c>
      <c r="D35" s="577">
        <f t="shared" si="7"/>
        <v>0</v>
      </c>
      <c r="E35" s="253"/>
      <c r="F35" s="253"/>
      <c r="G35" s="467"/>
      <c r="H35" s="588">
        <f t="shared" si="10"/>
        <v>0</v>
      </c>
      <c r="I35" s="253"/>
      <c r="J35" s="253"/>
      <c r="K35" s="375"/>
      <c r="L35" s="588">
        <f t="shared" si="11"/>
        <v>0</v>
      </c>
      <c r="M35" s="253"/>
      <c r="N35" s="253"/>
      <c r="O35" s="375"/>
      <c r="P35" s="588">
        <f t="shared" si="12"/>
        <v>0</v>
      </c>
      <c r="Q35" s="253"/>
      <c r="R35" s="253"/>
      <c r="S35" s="303"/>
      <c r="T35" s="607"/>
      <c r="U35" s="290">
        <f t="shared" si="9"/>
        <v>0</v>
      </c>
      <c r="V35" s="271">
        <f t="shared" si="8"/>
        <v>0</v>
      </c>
      <c r="W35" s="271">
        <f t="shared" si="8"/>
        <v>0</v>
      </c>
      <c r="X35" s="304"/>
    </row>
    <row r="36" spans="1:24" x14ac:dyDescent="0.25">
      <c r="A36" s="1580"/>
      <c r="B36" s="388">
        <v>2.1800000000000002</v>
      </c>
      <c r="C36" s="144" t="s">
        <v>649</v>
      </c>
      <c r="D36" s="577">
        <f t="shared" si="7"/>
        <v>0</v>
      </c>
      <c r="E36" s="253"/>
      <c r="F36" s="253"/>
      <c r="G36" s="467"/>
      <c r="H36" s="588">
        <f t="shared" si="10"/>
        <v>0</v>
      </c>
      <c r="I36" s="253"/>
      <c r="J36" s="253"/>
      <c r="K36" s="375"/>
      <c r="L36" s="588">
        <f t="shared" si="11"/>
        <v>0</v>
      </c>
      <c r="M36" s="253"/>
      <c r="N36" s="253"/>
      <c r="O36" s="375"/>
      <c r="P36" s="588">
        <f t="shared" si="12"/>
        <v>0</v>
      </c>
      <c r="Q36" s="253"/>
      <c r="R36" s="253"/>
      <c r="S36" s="303"/>
      <c r="T36" s="607"/>
      <c r="U36" s="290">
        <f t="shared" si="9"/>
        <v>0</v>
      </c>
      <c r="V36" s="271">
        <f t="shared" si="8"/>
        <v>0</v>
      </c>
      <c r="W36" s="271">
        <f t="shared" si="8"/>
        <v>0</v>
      </c>
      <c r="X36" s="304"/>
    </row>
    <row r="37" spans="1:24" s="401" customFormat="1" x14ac:dyDescent="0.25">
      <c r="A37" s="1580"/>
      <c r="B37" s="388">
        <v>2.19</v>
      </c>
      <c r="C37" s="387" t="s">
        <v>725</v>
      </c>
      <c r="D37" s="577">
        <f t="shared" si="7"/>
        <v>0</v>
      </c>
      <c r="E37" s="249"/>
      <c r="F37" s="249"/>
      <c r="G37" s="467"/>
      <c r="H37" s="588">
        <f t="shared" si="10"/>
        <v>0</v>
      </c>
      <c r="I37" s="249"/>
      <c r="J37" s="249"/>
      <c r="K37" s="465"/>
      <c r="L37" s="588">
        <f t="shared" si="11"/>
        <v>0</v>
      </c>
      <c r="M37" s="249"/>
      <c r="N37" s="249"/>
      <c r="O37" s="465"/>
      <c r="P37" s="588">
        <f t="shared" si="12"/>
        <v>0</v>
      </c>
      <c r="Q37" s="249"/>
      <c r="R37" s="249"/>
      <c r="S37" s="464"/>
      <c r="T37" s="605"/>
      <c r="U37" s="290">
        <f t="shared" si="9"/>
        <v>0</v>
      </c>
      <c r="V37" s="271">
        <f t="shared" si="8"/>
        <v>0</v>
      </c>
      <c r="W37" s="271">
        <f t="shared" si="8"/>
        <v>0</v>
      </c>
      <c r="X37" s="470"/>
    </row>
    <row r="38" spans="1:24" ht="24.75" x14ac:dyDescent="0.25">
      <c r="A38" s="1580"/>
      <c r="B38" s="971" t="s">
        <v>691</v>
      </c>
      <c r="C38" s="145" t="s">
        <v>718</v>
      </c>
      <c r="D38" s="577">
        <f t="shared" si="7"/>
        <v>0</v>
      </c>
      <c r="E38" s="253"/>
      <c r="F38" s="253"/>
      <c r="G38" s="467"/>
      <c r="H38" s="588">
        <f t="shared" si="10"/>
        <v>0</v>
      </c>
      <c r="I38" s="253"/>
      <c r="J38" s="253"/>
      <c r="K38" s="375"/>
      <c r="L38" s="588">
        <f t="shared" si="11"/>
        <v>0</v>
      </c>
      <c r="M38" s="253"/>
      <c r="N38" s="253"/>
      <c r="O38" s="375"/>
      <c r="P38" s="588">
        <f t="shared" si="12"/>
        <v>0</v>
      </c>
      <c r="Q38" s="253"/>
      <c r="R38" s="253"/>
      <c r="S38" s="303"/>
      <c r="T38" s="607"/>
      <c r="U38" s="290">
        <f t="shared" si="9"/>
        <v>0</v>
      </c>
      <c r="V38" s="271">
        <f t="shared" si="8"/>
        <v>0</v>
      </c>
      <c r="W38" s="271">
        <f t="shared" si="8"/>
        <v>0</v>
      </c>
      <c r="X38" s="304"/>
    </row>
    <row r="39" spans="1:24" x14ac:dyDescent="0.25">
      <c r="A39" s="1580"/>
      <c r="B39" s="388">
        <v>2.21</v>
      </c>
      <c r="C39" s="145" t="s">
        <v>927</v>
      </c>
      <c r="D39" s="577">
        <f t="shared" si="7"/>
        <v>0</v>
      </c>
      <c r="E39" s="253"/>
      <c r="F39" s="253"/>
      <c r="G39" s="467"/>
      <c r="H39" s="588">
        <f t="shared" si="10"/>
        <v>0</v>
      </c>
      <c r="I39" s="253"/>
      <c r="J39" s="253"/>
      <c r="K39" s="375"/>
      <c r="L39" s="588">
        <f t="shared" si="11"/>
        <v>0</v>
      </c>
      <c r="M39" s="253"/>
      <c r="N39" s="253"/>
      <c r="O39" s="375"/>
      <c r="P39" s="588">
        <f t="shared" si="12"/>
        <v>0</v>
      </c>
      <c r="Q39" s="253"/>
      <c r="R39" s="253"/>
      <c r="S39" s="303"/>
      <c r="T39" s="607"/>
      <c r="U39" s="290">
        <f t="shared" si="9"/>
        <v>0</v>
      </c>
      <c r="V39" s="271">
        <f>E39+I39+M39+Q39</f>
        <v>0</v>
      </c>
      <c r="W39" s="271">
        <f>F39+J39+N39+R39</f>
        <v>0</v>
      </c>
      <c r="X39" s="304"/>
    </row>
    <row r="40" spans="1:24" s="403" customFormat="1" x14ac:dyDescent="0.25">
      <c r="A40" s="1581"/>
      <c r="B40" s="389">
        <v>2.2200000000000002</v>
      </c>
      <c r="C40" s="146" t="s">
        <v>716</v>
      </c>
      <c r="D40" s="578">
        <f>SUM(D28,D29:D39)</f>
        <v>0</v>
      </c>
      <c r="E40" s="280">
        <f t="shared" ref="E40:J40" si="13">SUM(E28:E39)</f>
        <v>0</v>
      </c>
      <c r="F40" s="280">
        <f t="shared" si="13"/>
        <v>0</v>
      </c>
      <c r="G40" s="1107"/>
      <c r="H40" s="288">
        <f t="shared" si="13"/>
        <v>0</v>
      </c>
      <c r="I40" s="280">
        <f t="shared" si="13"/>
        <v>0</v>
      </c>
      <c r="J40" s="280">
        <f t="shared" si="13"/>
        <v>0</v>
      </c>
      <c r="K40" s="1107"/>
      <c r="L40" s="288">
        <f>SUM(L28:L39)</f>
        <v>0</v>
      </c>
      <c r="M40" s="280">
        <f>SUM(M28:M39)</f>
        <v>0</v>
      </c>
      <c r="N40" s="280">
        <f>SUM(N28:N39)</f>
        <v>0</v>
      </c>
      <c r="O40" s="1107"/>
      <c r="P40" s="288">
        <f>SUM(P28:P39)</f>
        <v>0</v>
      </c>
      <c r="Q40" s="280">
        <f>SUM(Q28:Q39)</f>
        <v>0</v>
      </c>
      <c r="R40" s="280">
        <f>SUM(R28:R39)</f>
        <v>0</v>
      </c>
      <c r="S40" s="466"/>
      <c r="T40" s="606">
        <f>SUM(T28:T39)</f>
        <v>0</v>
      </c>
      <c r="U40" s="292">
        <f>SUM(U28:U39)</f>
        <v>0</v>
      </c>
      <c r="V40" s="280">
        <f>SUM(V28:V39)</f>
        <v>0</v>
      </c>
      <c r="W40" s="280">
        <f>SUM(W28:W39)</f>
        <v>0</v>
      </c>
      <c r="X40" s="1404"/>
    </row>
    <row r="41" spans="1:24" ht="14.85" customHeight="1" x14ac:dyDescent="0.25">
      <c r="A41" s="1577" t="s">
        <v>6</v>
      </c>
      <c r="B41" s="114" t="s">
        <v>70</v>
      </c>
      <c r="C41" s="144" t="s">
        <v>188</v>
      </c>
      <c r="D41" s="574">
        <f>SUM(E41:G41)</f>
        <v>0</v>
      </c>
      <c r="E41" s="251"/>
      <c r="F41" s="253"/>
      <c r="G41" s="467"/>
      <c r="H41" s="588">
        <f>SUM(I41:J41)</f>
        <v>0</v>
      </c>
      <c r="I41" s="251"/>
      <c r="J41" s="253"/>
      <c r="K41" s="375"/>
      <c r="L41" s="588">
        <f>SUM(M41:N41)</f>
        <v>0</v>
      </c>
      <c r="M41" s="251"/>
      <c r="N41" s="253"/>
      <c r="O41" s="375"/>
      <c r="P41" s="588">
        <f>SUM(Q41:R41)</f>
        <v>0</v>
      </c>
      <c r="Q41" s="251"/>
      <c r="R41" s="253"/>
      <c r="S41" s="303"/>
      <c r="T41" s="607"/>
      <c r="U41" s="321">
        <f>SUM(V41:X41)+T41</f>
        <v>0</v>
      </c>
      <c r="V41" s="271">
        <f t="shared" ref="V41:W44" si="14">E41+I41+M41+Q41</f>
        <v>0</v>
      </c>
      <c r="W41" s="271">
        <f t="shared" si="14"/>
        <v>0</v>
      </c>
      <c r="X41" s="304"/>
    </row>
    <row r="42" spans="1:24" s="401" customFormat="1" x14ac:dyDescent="0.25">
      <c r="A42" s="1577"/>
      <c r="B42" s="114" t="s">
        <v>71</v>
      </c>
      <c r="C42" s="115" t="s">
        <v>231</v>
      </c>
      <c r="D42" s="575">
        <f>SUM(E42:G42)</f>
        <v>0</v>
      </c>
      <c r="E42" s="249"/>
      <c r="F42" s="249"/>
      <c r="G42" s="467"/>
      <c r="H42" s="588">
        <f>SUM(I42:J42)</f>
        <v>0</v>
      </c>
      <c r="I42" s="249"/>
      <c r="J42" s="249"/>
      <c r="K42" s="465"/>
      <c r="L42" s="588">
        <f>SUM(M42:N42)</f>
        <v>0</v>
      </c>
      <c r="M42" s="249"/>
      <c r="N42" s="249"/>
      <c r="O42" s="465"/>
      <c r="P42" s="588">
        <f>SUM(Q42:R42)</f>
        <v>0</v>
      </c>
      <c r="Q42" s="249"/>
      <c r="R42" s="249"/>
      <c r="S42" s="464"/>
      <c r="T42" s="605"/>
      <c r="U42" s="290">
        <f>SUM(V42:X42)+T42</f>
        <v>0</v>
      </c>
      <c r="V42" s="271">
        <f t="shared" si="14"/>
        <v>0</v>
      </c>
      <c r="W42" s="271">
        <f t="shared" si="14"/>
        <v>0</v>
      </c>
      <c r="X42" s="470"/>
    </row>
    <row r="43" spans="1:24" x14ac:dyDescent="0.25">
      <c r="A43" s="1577"/>
      <c r="B43" s="114" t="s">
        <v>72</v>
      </c>
      <c r="C43" s="147" t="s">
        <v>164</v>
      </c>
      <c r="D43" s="575">
        <f>SUM(E43:G43)</f>
        <v>0</v>
      </c>
      <c r="E43" s="253"/>
      <c r="F43" s="253"/>
      <c r="G43" s="467"/>
      <c r="H43" s="588">
        <f>SUM(I43:J43)</f>
        <v>0</v>
      </c>
      <c r="I43" s="253"/>
      <c r="J43" s="253"/>
      <c r="K43" s="375"/>
      <c r="L43" s="588">
        <f>SUM(M43:N43)</f>
        <v>0</v>
      </c>
      <c r="M43" s="253"/>
      <c r="N43" s="253"/>
      <c r="O43" s="375"/>
      <c r="P43" s="588">
        <f>SUM(Q43:R43)</f>
        <v>0</v>
      </c>
      <c r="Q43" s="253"/>
      <c r="R43" s="253"/>
      <c r="S43" s="303"/>
      <c r="T43" s="607"/>
      <c r="U43" s="290">
        <f>SUM(V43:X43)+T43</f>
        <v>0</v>
      </c>
      <c r="V43" s="271">
        <f t="shared" si="14"/>
        <v>0</v>
      </c>
      <c r="W43" s="271">
        <f t="shared" si="14"/>
        <v>0</v>
      </c>
      <c r="X43" s="304"/>
    </row>
    <row r="44" spans="1:24" x14ac:dyDescent="0.25">
      <c r="A44" s="1577"/>
      <c r="B44" s="114">
        <v>3.4</v>
      </c>
      <c r="C44" s="147" t="s">
        <v>464</v>
      </c>
      <c r="D44" s="575">
        <f>SUM(E44:G44)</f>
        <v>0</v>
      </c>
      <c r="E44" s="253"/>
      <c r="F44" s="253"/>
      <c r="G44" s="467"/>
      <c r="H44" s="588">
        <f>SUM(I44:J44)</f>
        <v>0</v>
      </c>
      <c r="I44" s="253"/>
      <c r="J44" s="253"/>
      <c r="K44" s="375"/>
      <c r="L44" s="588">
        <f>SUM(M44:N44)</f>
        <v>0</v>
      </c>
      <c r="M44" s="253"/>
      <c r="N44" s="253"/>
      <c r="O44" s="375"/>
      <c r="P44" s="588">
        <f>SUM(Q44:R44)</f>
        <v>0</v>
      </c>
      <c r="Q44" s="253"/>
      <c r="R44" s="253"/>
      <c r="S44" s="303"/>
      <c r="T44" s="607"/>
      <c r="U44" s="290">
        <f>SUM(V44:X44)+T44</f>
        <v>0</v>
      </c>
      <c r="V44" s="271">
        <f t="shared" si="14"/>
        <v>0</v>
      </c>
      <c r="W44" s="271">
        <f t="shared" si="14"/>
        <v>0</v>
      </c>
      <c r="X44" s="304"/>
    </row>
    <row r="45" spans="1:24" s="403" customFormat="1" x14ac:dyDescent="0.25">
      <c r="A45" s="1578"/>
      <c r="B45" s="148">
        <v>3.5</v>
      </c>
      <c r="C45" s="146" t="s">
        <v>8</v>
      </c>
      <c r="D45" s="576">
        <f t="shared" ref="D45:W45" si="15">SUM(D41:D44)</f>
        <v>0</v>
      </c>
      <c r="E45" s="280">
        <f t="shared" si="15"/>
        <v>0</v>
      </c>
      <c r="F45" s="280">
        <f t="shared" si="15"/>
        <v>0</v>
      </c>
      <c r="G45" s="1107"/>
      <c r="H45" s="288">
        <f>SUM(H41:H44)</f>
        <v>0</v>
      </c>
      <c r="I45" s="280">
        <f t="shared" si="15"/>
        <v>0</v>
      </c>
      <c r="J45" s="280">
        <f t="shared" si="15"/>
        <v>0</v>
      </c>
      <c r="K45" s="1107"/>
      <c r="L45" s="288">
        <f>SUM(L41:L44)</f>
        <v>0</v>
      </c>
      <c r="M45" s="280">
        <f>SUM(M41:M44)</f>
        <v>0</v>
      </c>
      <c r="N45" s="280">
        <f>SUM(N41:N44)</f>
        <v>0</v>
      </c>
      <c r="O45" s="1107"/>
      <c r="P45" s="288">
        <f>SUM(P41:P44)</f>
        <v>0</v>
      </c>
      <c r="Q45" s="280">
        <f>SUM(Q41:Q44)</f>
        <v>0</v>
      </c>
      <c r="R45" s="280">
        <f>SUM(R41:R44)</f>
        <v>0</v>
      </c>
      <c r="S45" s="466"/>
      <c r="T45" s="606">
        <f t="shared" si="15"/>
        <v>0</v>
      </c>
      <c r="U45" s="292">
        <f t="shared" si="15"/>
        <v>0</v>
      </c>
      <c r="V45" s="280">
        <f t="shared" si="15"/>
        <v>0</v>
      </c>
      <c r="W45" s="280">
        <f t="shared" si="15"/>
        <v>0</v>
      </c>
      <c r="X45" s="1404"/>
    </row>
    <row r="46" spans="1:24" s="403" customFormat="1" x14ac:dyDescent="0.25">
      <c r="A46" s="1576" t="s">
        <v>232</v>
      </c>
      <c r="B46" s="150" t="s">
        <v>74</v>
      </c>
      <c r="C46" s="143" t="s">
        <v>171</v>
      </c>
      <c r="D46" s="334">
        <f t="shared" ref="D46:J46" si="16">SUM(D21+D22+D24, D29:D36)+D41</f>
        <v>0</v>
      </c>
      <c r="E46" s="372">
        <f t="shared" si="16"/>
        <v>0</v>
      </c>
      <c r="F46" s="372">
        <f t="shared" si="16"/>
        <v>0</v>
      </c>
      <c r="G46" s="467"/>
      <c r="H46" s="334">
        <f t="shared" si="16"/>
        <v>0</v>
      </c>
      <c r="I46" s="372">
        <f t="shared" si="16"/>
        <v>0</v>
      </c>
      <c r="J46" s="372">
        <f t="shared" si="16"/>
        <v>0</v>
      </c>
      <c r="K46" s="463"/>
      <c r="L46" s="334">
        <f>SUM(L21+L22+L24, L29:L36)+L41</f>
        <v>0</v>
      </c>
      <c r="M46" s="372">
        <f>SUM(M21+M22+M24, M29:M36)+M41</f>
        <v>0</v>
      </c>
      <c r="N46" s="372">
        <f>SUM(N21+N22+N24, N29:N36)+N41</f>
        <v>0</v>
      </c>
      <c r="O46" s="463"/>
      <c r="P46" s="334">
        <f>SUM(P21+P22+P24, P29:P36)+P41</f>
        <v>0</v>
      </c>
      <c r="Q46" s="372">
        <f>SUM(Q21+Q22+Q24, Q29:Q36)+Q41</f>
        <v>0</v>
      </c>
      <c r="R46" s="372">
        <f>SUM(R21+R22+R24, R29:R36)+R41</f>
        <v>0</v>
      </c>
      <c r="S46" s="463"/>
      <c r="T46" s="614">
        <f>SUM(T21+T22+T24, T29:T36)+T41</f>
        <v>0</v>
      </c>
      <c r="U46" s="321">
        <f>SUM(U21+U22+U24, U29:U36)+U41</f>
        <v>0</v>
      </c>
      <c r="V46" s="372">
        <f>SUM(V21+V22+V24, V29:V36)+V41</f>
        <v>0</v>
      </c>
      <c r="W46" s="372">
        <f>SUM(W21+W22+W24, W29:W36)+W41</f>
        <v>0</v>
      </c>
      <c r="X46" s="469"/>
    </row>
    <row r="47" spans="1:24" s="403" customFormat="1" x14ac:dyDescent="0.25">
      <c r="A47" s="1620"/>
      <c r="B47" s="114" t="s">
        <v>75</v>
      </c>
      <c r="C47" s="144" t="s">
        <v>172</v>
      </c>
      <c r="D47" s="270">
        <f t="shared" ref="D47:W47" si="17">D25+D38+D43</f>
        <v>0</v>
      </c>
      <c r="E47" s="271">
        <f t="shared" si="17"/>
        <v>0</v>
      </c>
      <c r="F47" s="271">
        <f t="shared" si="17"/>
        <v>0</v>
      </c>
      <c r="G47" s="467"/>
      <c r="H47" s="270">
        <f t="shared" si="17"/>
        <v>0</v>
      </c>
      <c r="I47" s="271">
        <f t="shared" si="17"/>
        <v>0</v>
      </c>
      <c r="J47" s="271">
        <f t="shared" si="17"/>
        <v>0</v>
      </c>
      <c r="K47" s="464"/>
      <c r="L47" s="270">
        <f>L25+L38+L43</f>
        <v>0</v>
      </c>
      <c r="M47" s="271">
        <f>M25+M38+M43</f>
        <v>0</v>
      </c>
      <c r="N47" s="271">
        <f>N25+N38+N43</f>
        <v>0</v>
      </c>
      <c r="O47" s="464"/>
      <c r="P47" s="270">
        <f>P25+P38+P43</f>
        <v>0</v>
      </c>
      <c r="Q47" s="271">
        <f>Q25+Q38+Q43</f>
        <v>0</v>
      </c>
      <c r="R47" s="271">
        <f>R25+R38+R43</f>
        <v>0</v>
      </c>
      <c r="S47" s="464"/>
      <c r="T47" s="615">
        <f t="shared" si="17"/>
        <v>0</v>
      </c>
      <c r="U47" s="290">
        <f t="shared" si="17"/>
        <v>0</v>
      </c>
      <c r="V47" s="271">
        <f t="shared" si="17"/>
        <v>0</v>
      </c>
      <c r="W47" s="271">
        <f t="shared" si="17"/>
        <v>0</v>
      </c>
      <c r="X47" s="470"/>
    </row>
    <row r="48" spans="1:24" s="403" customFormat="1" x14ac:dyDescent="0.25">
      <c r="A48" s="1620"/>
      <c r="B48" s="114" t="s">
        <v>76</v>
      </c>
      <c r="C48" s="144" t="s">
        <v>173</v>
      </c>
      <c r="D48" s="591">
        <f t="shared" ref="D48:W48" si="18">D26+D37+D42</f>
        <v>0</v>
      </c>
      <c r="E48" s="592">
        <f t="shared" si="18"/>
        <v>0</v>
      </c>
      <c r="F48" s="592">
        <f t="shared" si="18"/>
        <v>0</v>
      </c>
      <c r="G48" s="467"/>
      <c r="H48" s="591">
        <f t="shared" si="18"/>
        <v>0</v>
      </c>
      <c r="I48" s="592">
        <f t="shared" si="18"/>
        <v>0</v>
      </c>
      <c r="J48" s="592">
        <f t="shared" si="18"/>
        <v>0</v>
      </c>
      <c r="K48" s="1109"/>
      <c r="L48" s="591">
        <f>L26+L37+L42</f>
        <v>0</v>
      </c>
      <c r="M48" s="592">
        <f>M26+M37+M42</f>
        <v>0</v>
      </c>
      <c r="N48" s="592">
        <f>N26+N37+N42</f>
        <v>0</v>
      </c>
      <c r="O48" s="1109"/>
      <c r="P48" s="591">
        <f>P26+P37+P42</f>
        <v>0</v>
      </c>
      <c r="Q48" s="592">
        <f>Q26+Q37+Q42</f>
        <v>0</v>
      </c>
      <c r="R48" s="592">
        <f>R26+R37+R42</f>
        <v>0</v>
      </c>
      <c r="S48" s="1104"/>
      <c r="T48" s="616">
        <f t="shared" si="18"/>
        <v>0</v>
      </c>
      <c r="U48" s="593">
        <f t="shared" si="18"/>
        <v>0</v>
      </c>
      <c r="V48" s="592">
        <f t="shared" si="18"/>
        <v>0</v>
      </c>
      <c r="W48" s="592">
        <f t="shared" si="18"/>
        <v>0</v>
      </c>
      <c r="X48" s="1405"/>
    </row>
    <row r="49" spans="1:24" s="403" customFormat="1" x14ac:dyDescent="0.25">
      <c r="A49" s="1620"/>
      <c r="B49" s="114">
        <v>4.4000000000000004</v>
      </c>
      <c r="C49" s="144" t="s">
        <v>915</v>
      </c>
      <c r="D49" s="270">
        <f t="shared" ref="D49:W49" si="19">D27+D39+D44</f>
        <v>0</v>
      </c>
      <c r="E49" s="271">
        <f t="shared" si="19"/>
        <v>0</v>
      </c>
      <c r="F49" s="271">
        <f t="shared" si="19"/>
        <v>0</v>
      </c>
      <c r="G49" s="467"/>
      <c r="H49" s="270">
        <f t="shared" si="19"/>
        <v>0</v>
      </c>
      <c r="I49" s="271">
        <f t="shared" si="19"/>
        <v>0</v>
      </c>
      <c r="J49" s="271">
        <f t="shared" si="19"/>
        <v>0</v>
      </c>
      <c r="K49" s="465"/>
      <c r="L49" s="270">
        <f>L27+L39+L44</f>
        <v>0</v>
      </c>
      <c r="M49" s="271">
        <f>M27+M39+M44</f>
        <v>0</v>
      </c>
      <c r="N49" s="271">
        <f>N27+N39+N44</f>
        <v>0</v>
      </c>
      <c r="O49" s="465"/>
      <c r="P49" s="270">
        <f>P27+P39+P44</f>
        <v>0</v>
      </c>
      <c r="Q49" s="271">
        <f>Q27+Q39+Q44</f>
        <v>0</v>
      </c>
      <c r="R49" s="271">
        <f>R27+R39+R44</f>
        <v>0</v>
      </c>
      <c r="S49" s="464"/>
      <c r="T49" s="615">
        <f t="shared" si="19"/>
        <v>0</v>
      </c>
      <c r="U49" s="290">
        <f t="shared" si="19"/>
        <v>0</v>
      </c>
      <c r="V49" s="271">
        <f t="shared" si="19"/>
        <v>0</v>
      </c>
      <c r="W49" s="271">
        <f t="shared" si="19"/>
        <v>0</v>
      </c>
      <c r="X49" s="470"/>
    </row>
    <row r="50" spans="1:24" x14ac:dyDescent="0.25">
      <c r="A50" s="162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0"/>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0"/>
      <c r="B52" s="384" t="s">
        <v>194</v>
      </c>
      <c r="C52" s="385" t="s">
        <v>328</v>
      </c>
      <c r="D52" s="288">
        <f t="shared" ref="D52:W52" si="21">SUM(D46:D51)</f>
        <v>0</v>
      </c>
      <c r="E52" s="280">
        <f t="shared" si="21"/>
        <v>0</v>
      </c>
      <c r="F52" s="280">
        <f t="shared" si="21"/>
        <v>0</v>
      </c>
      <c r="G52" s="1107"/>
      <c r="H52" s="288">
        <f t="shared" si="21"/>
        <v>0</v>
      </c>
      <c r="I52" s="280">
        <f t="shared" si="21"/>
        <v>0</v>
      </c>
      <c r="J52" s="280">
        <f t="shared" si="21"/>
        <v>0</v>
      </c>
      <c r="K52" s="1107"/>
      <c r="L52" s="288">
        <f>SUM(L46:L51)</f>
        <v>0</v>
      </c>
      <c r="M52" s="280">
        <f>SUM(M46:M51)</f>
        <v>0</v>
      </c>
      <c r="N52" s="280">
        <f>SUM(N46:N51)</f>
        <v>0</v>
      </c>
      <c r="O52" s="1107"/>
      <c r="P52" s="288">
        <f>SUM(P46:P51)</f>
        <v>0</v>
      </c>
      <c r="Q52" s="280">
        <f>SUM(Q46:Q51)</f>
        <v>0</v>
      </c>
      <c r="R52" s="280">
        <f>SUM(R46:R51)</f>
        <v>0</v>
      </c>
      <c r="S52" s="466"/>
      <c r="T52" s="606">
        <f t="shared" si="21"/>
        <v>0</v>
      </c>
      <c r="U52" s="292">
        <f t="shared" si="21"/>
        <v>0</v>
      </c>
      <c r="V52" s="280">
        <f t="shared" si="21"/>
        <v>0</v>
      </c>
      <c r="W52" s="280">
        <f t="shared" si="21"/>
        <v>0</v>
      </c>
      <c r="X52" s="1404"/>
    </row>
    <row r="53" spans="1:24" x14ac:dyDescent="0.25">
      <c r="A53" s="1620"/>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0"/>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0"/>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1"/>
      <c r="B56" s="390" t="s">
        <v>190</v>
      </c>
      <c r="C56" s="385" t="s">
        <v>330</v>
      </c>
      <c r="D56" s="288">
        <f t="shared" ref="D56:W56" si="24">D52+D55</f>
        <v>0</v>
      </c>
      <c r="E56" s="280">
        <f t="shared" si="24"/>
        <v>0</v>
      </c>
      <c r="F56" s="280">
        <f t="shared" si="24"/>
        <v>0</v>
      </c>
      <c r="G56" s="467"/>
      <c r="H56" s="288">
        <f t="shared" si="24"/>
        <v>0</v>
      </c>
      <c r="I56" s="280">
        <f t="shared" si="24"/>
        <v>0</v>
      </c>
      <c r="J56" s="280">
        <f t="shared" si="24"/>
        <v>0</v>
      </c>
      <c r="K56" s="1107"/>
      <c r="L56" s="288">
        <f>L52+L55</f>
        <v>0</v>
      </c>
      <c r="M56" s="280">
        <f>M52+M55</f>
        <v>0</v>
      </c>
      <c r="N56" s="280">
        <f>N52+N55</f>
        <v>0</v>
      </c>
      <c r="O56" s="1107"/>
      <c r="P56" s="288">
        <f>P52+P55</f>
        <v>0</v>
      </c>
      <c r="Q56" s="280">
        <f>Q52+Q55</f>
        <v>0</v>
      </c>
      <c r="R56" s="280">
        <f>R52+R55</f>
        <v>0</v>
      </c>
      <c r="S56" s="466"/>
      <c r="T56" s="606">
        <f t="shared" si="24"/>
        <v>0</v>
      </c>
      <c r="U56" s="292">
        <f t="shared" si="24"/>
        <v>0</v>
      </c>
      <c r="V56" s="280">
        <f t="shared" si="24"/>
        <v>0</v>
      </c>
      <c r="W56" s="280">
        <f t="shared" si="24"/>
        <v>0</v>
      </c>
      <c r="X56" s="1404"/>
    </row>
    <row r="57" spans="1:24" s="1116" customFormat="1" ht="15" customHeight="1" x14ac:dyDescent="0.25">
      <c r="A57" s="1628" t="s">
        <v>175</v>
      </c>
      <c r="B57" s="1629"/>
      <c r="C57" s="1630"/>
      <c r="D57" s="1612" t="s">
        <v>244</v>
      </c>
      <c r="E57" s="1613"/>
      <c r="F57" s="1613"/>
      <c r="G57" s="1614"/>
      <c r="H57" s="1612" t="s">
        <v>245</v>
      </c>
      <c r="I57" s="1613"/>
      <c r="J57" s="1613"/>
      <c r="K57" s="1614"/>
      <c r="L57" s="1612" t="s">
        <v>246</v>
      </c>
      <c r="M57" s="1613"/>
      <c r="N57" s="1613"/>
      <c r="O57" s="1614"/>
      <c r="P57" s="1612" t="s">
        <v>247</v>
      </c>
      <c r="Q57" s="1613"/>
      <c r="R57" s="1613"/>
      <c r="S57" s="1613"/>
      <c r="T57" s="1119"/>
      <c r="U57" s="1619" t="s">
        <v>807</v>
      </c>
      <c r="V57" s="1613"/>
      <c r="W57" s="1613"/>
      <c r="X57" s="1618"/>
    </row>
    <row r="58" spans="1:24" s="1116" customFormat="1" ht="45" x14ac:dyDescent="0.25">
      <c r="A58" s="1631"/>
      <c r="B58" s="1632"/>
      <c r="C58" s="1633"/>
      <c r="D58" s="849" t="s">
        <v>36</v>
      </c>
      <c r="E58" s="367" t="s">
        <v>421</v>
      </c>
      <c r="F58" s="367" t="s">
        <v>410</v>
      </c>
      <c r="G58" s="478" t="s">
        <v>545</v>
      </c>
      <c r="H58" s="849" t="s">
        <v>36</v>
      </c>
      <c r="I58" s="367" t="s">
        <v>421</v>
      </c>
      <c r="J58" s="367" t="s">
        <v>410</v>
      </c>
      <c r="K58" s="478" t="s">
        <v>545</v>
      </c>
      <c r="L58" s="849" t="s">
        <v>36</v>
      </c>
      <c r="M58" s="367" t="s">
        <v>421</v>
      </c>
      <c r="N58" s="367" t="s">
        <v>410</v>
      </c>
      <c r="O58" s="478" t="s">
        <v>545</v>
      </c>
      <c r="P58" s="367" t="s">
        <v>36</v>
      </c>
      <c r="Q58" s="367" t="s">
        <v>421</v>
      </c>
      <c r="R58" s="367" t="s">
        <v>410</v>
      </c>
      <c r="S58" s="367" t="s">
        <v>545</v>
      </c>
      <c r="T58" s="603" t="s">
        <v>808</v>
      </c>
      <c r="U58" s="850" t="s">
        <v>36</v>
      </c>
      <c r="V58" s="367" t="s">
        <v>421</v>
      </c>
      <c r="W58" s="367" t="s">
        <v>410</v>
      </c>
      <c r="X58" s="481" t="s">
        <v>545</v>
      </c>
    </row>
    <row r="59" spans="1:24" ht="14.85" customHeight="1" x14ac:dyDescent="0.25">
      <c r="A59" s="1576" t="s">
        <v>9</v>
      </c>
      <c r="B59" s="381" t="s">
        <v>79</v>
      </c>
      <c r="C59" s="382" t="s">
        <v>27</v>
      </c>
      <c r="D59" s="270">
        <f t="shared" ref="D59:D64" si="25">SUM(E59:G59)</f>
        <v>0</v>
      </c>
      <c r="E59" s="251"/>
      <c r="F59" s="253"/>
      <c r="G59" s="467"/>
      <c r="H59" s="270">
        <f t="shared" ref="H59:H64" si="26">SUM(I59:J59)</f>
        <v>0</v>
      </c>
      <c r="I59" s="251"/>
      <c r="J59" s="253"/>
      <c r="K59" s="375"/>
      <c r="L59" s="270">
        <f t="shared" ref="L59:L64" si="27">SUM(M59:N59)</f>
        <v>0</v>
      </c>
      <c r="M59" s="251"/>
      <c r="N59" s="253"/>
      <c r="O59" s="375"/>
      <c r="P59" s="270">
        <f t="shared" ref="P59:P64" si="28">SUM(Q59:R59)</f>
        <v>0</v>
      </c>
      <c r="Q59" s="253"/>
      <c r="R59" s="253"/>
      <c r="S59" s="303"/>
      <c r="T59" s="607"/>
      <c r="U59" s="290">
        <f t="shared" ref="U59:U64" si="29">D59+H59+L59+P59+T59</f>
        <v>0</v>
      </c>
      <c r="V59" s="271">
        <f t="shared" ref="V59:W65" si="30">E59+I59+M59+Q59</f>
        <v>0</v>
      </c>
      <c r="W59" s="271">
        <f t="shared" si="30"/>
        <v>0</v>
      </c>
      <c r="X59" s="304"/>
    </row>
    <row r="60" spans="1:24" x14ac:dyDescent="0.25">
      <c r="A60" s="1577"/>
      <c r="B60" s="114" t="s">
        <v>80</v>
      </c>
      <c r="C60" s="145" t="s">
        <v>97</v>
      </c>
      <c r="D60" s="270">
        <f t="shared" si="25"/>
        <v>0</v>
      </c>
      <c r="E60" s="253"/>
      <c r="F60" s="253"/>
      <c r="G60" s="467"/>
      <c r="H60" s="270">
        <f t="shared" si="26"/>
        <v>0</v>
      </c>
      <c r="I60" s="253"/>
      <c r="J60" s="253"/>
      <c r="K60" s="375"/>
      <c r="L60" s="270">
        <f t="shared" si="27"/>
        <v>0</v>
      </c>
      <c r="M60" s="253"/>
      <c r="N60" s="253"/>
      <c r="O60" s="375"/>
      <c r="P60" s="270">
        <f t="shared" si="28"/>
        <v>0</v>
      </c>
      <c r="Q60" s="253"/>
      <c r="R60" s="253"/>
      <c r="S60" s="303"/>
      <c r="T60" s="607"/>
      <c r="U60" s="290">
        <f t="shared" si="29"/>
        <v>0</v>
      </c>
      <c r="V60" s="271">
        <f t="shared" si="30"/>
        <v>0</v>
      </c>
      <c r="W60" s="271">
        <f t="shared" si="30"/>
        <v>0</v>
      </c>
      <c r="X60" s="304"/>
    </row>
    <row r="61" spans="1:24" x14ac:dyDescent="0.25">
      <c r="A61" s="1577"/>
      <c r="B61" s="114" t="s">
        <v>81</v>
      </c>
      <c r="C61" s="145" t="s">
        <v>98</v>
      </c>
      <c r="D61" s="270">
        <f t="shared" si="25"/>
        <v>0</v>
      </c>
      <c r="E61" s="253"/>
      <c r="F61" s="253"/>
      <c r="G61" s="467"/>
      <c r="H61" s="270">
        <f t="shared" si="26"/>
        <v>0</v>
      </c>
      <c r="I61" s="253"/>
      <c r="J61" s="253"/>
      <c r="K61" s="375"/>
      <c r="L61" s="270">
        <f t="shared" si="27"/>
        <v>0</v>
      </c>
      <c r="M61" s="253"/>
      <c r="N61" s="253"/>
      <c r="O61" s="375"/>
      <c r="P61" s="270">
        <f t="shared" si="28"/>
        <v>0</v>
      </c>
      <c r="Q61" s="253"/>
      <c r="R61" s="253"/>
      <c r="S61" s="303"/>
      <c r="T61" s="607"/>
      <c r="U61" s="290">
        <f t="shared" si="29"/>
        <v>0</v>
      </c>
      <c r="V61" s="271">
        <f t="shared" si="30"/>
        <v>0</v>
      </c>
      <c r="W61" s="271">
        <f t="shared" si="30"/>
        <v>0</v>
      </c>
      <c r="X61" s="304"/>
    </row>
    <row r="62" spans="1:24" x14ac:dyDescent="0.25">
      <c r="A62" s="1577"/>
      <c r="B62" s="383" t="s">
        <v>82</v>
      </c>
      <c r="C62" s="145" t="s">
        <v>99</v>
      </c>
      <c r="D62" s="270">
        <f t="shared" si="25"/>
        <v>0</v>
      </c>
      <c r="E62" s="253"/>
      <c r="F62" s="253"/>
      <c r="G62" s="467"/>
      <c r="H62" s="270">
        <f t="shared" si="26"/>
        <v>0</v>
      </c>
      <c r="I62" s="253"/>
      <c r="J62" s="253"/>
      <c r="K62" s="375"/>
      <c r="L62" s="270">
        <f t="shared" si="27"/>
        <v>0</v>
      </c>
      <c r="M62" s="253"/>
      <c r="N62" s="253"/>
      <c r="O62" s="375"/>
      <c r="P62" s="270">
        <f t="shared" si="28"/>
        <v>0</v>
      </c>
      <c r="Q62" s="253"/>
      <c r="R62" s="253"/>
      <c r="S62" s="303"/>
      <c r="T62" s="607"/>
      <c r="U62" s="290">
        <f t="shared" si="29"/>
        <v>0</v>
      </c>
      <c r="V62" s="271">
        <f t="shared" si="30"/>
        <v>0</v>
      </c>
      <c r="W62" s="271">
        <f t="shared" si="30"/>
        <v>0</v>
      </c>
      <c r="X62" s="304"/>
    </row>
    <row r="63" spans="1:24" x14ac:dyDescent="0.25">
      <c r="A63" s="1577"/>
      <c r="B63" s="383" t="s">
        <v>216</v>
      </c>
      <c r="C63" s="145" t="s">
        <v>100</v>
      </c>
      <c r="D63" s="270">
        <f t="shared" si="25"/>
        <v>0</v>
      </c>
      <c r="E63" s="253"/>
      <c r="F63" s="253"/>
      <c r="G63" s="467"/>
      <c r="H63" s="270">
        <f t="shared" si="26"/>
        <v>0</v>
      </c>
      <c r="I63" s="253"/>
      <c r="J63" s="253"/>
      <c r="K63" s="375"/>
      <c r="L63" s="270">
        <f t="shared" si="27"/>
        <v>0</v>
      </c>
      <c r="M63" s="253"/>
      <c r="N63" s="253"/>
      <c r="O63" s="375"/>
      <c r="P63" s="270">
        <f t="shared" si="28"/>
        <v>0</v>
      </c>
      <c r="Q63" s="253"/>
      <c r="R63" s="253"/>
      <c r="S63" s="303"/>
      <c r="T63" s="607"/>
      <c r="U63" s="290">
        <f t="shared" si="29"/>
        <v>0</v>
      </c>
      <c r="V63" s="271">
        <f t="shared" si="30"/>
        <v>0</v>
      </c>
      <c r="W63" s="271">
        <f t="shared" si="30"/>
        <v>0</v>
      </c>
      <c r="X63" s="304"/>
    </row>
    <row r="64" spans="1:24" x14ac:dyDescent="0.25">
      <c r="A64" s="1577"/>
      <c r="B64" s="114" t="s">
        <v>215</v>
      </c>
      <c r="C64" s="145" t="s">
        <v>28</v>
      </c>
      <c r="D64" s="270">
        <f t="shared" si="25"/>
        <v>0</v>
      </c>
      <c r="E64" s="253"/>
      <c r="F64" s="253"/>
      <c r="G64" s="467"/>
      <c r="H64" s="270">
        <f t="shared" si="26"/>
        <v>0</v>
      </c>
      <c r="I64" s="253"/>
      <c r="J64" s="253"/>
      <c r="K64" s="375"/>
      <c r="L64" s="270">
        <f t="shared" si="27"/>
        <v>0</v>
      </c>
      <c r="M64" s="253"/>
      <c r="N64" s="253"/>
      <c r="O64" s="375"/>
      <c r="P64" s="270">
        <f t="shared" si="28"/>
        <v>0</v>
      </c>
      <c r="Q64" s="253"/>
      <c r="R64" s="253"/>
      <c r="S64" s="303"/>
      <c r="T64" s="607"/>
      <c r="U64" s="290">
        <f t="shared" si="29"/>
        <v>0</v>
      </c>
      <c r="V64" s="271">
        <f t="shared" si="30"/>
        <v>0</v>
      </c>
      <c r="W64" s="271">
        <f t="shared" si="30"/>
        <v>0</v>
      </c>
      <c r="X64" s="304"/>
    </row>
    <row r="65" spans="1:24" s="403" customFormat="1" x14ac:dyDescent="0.25">
      <c r="A65" s="1578"/>
      <c r="B65" s="384" t="s">
        <v>214</v>
      </c>
      <c r="C65" s="385" t="s">
        <v>105</v>
      </c>
      <c r="D65" s="288">
        <f t="shared" ref="D65:U65" si="31">SUM(D59:D64)</f>
        <v>0</v>
      </c>
      <c r="E65" s="280">
        <f t="shared" si="31"/>
        <v>0</v>
      </c>
      <c r="F65" s="280">
        <f t="shared" si="31"/>
        <v>0</v>
      </c>
      <c r="G65" s="1107"/>
      <c r="H65" s="288">
        <f t="shared" si="31"/>
        <v>0</v>
      </c>
      <c r="I65" s="280">
        <f t="shared" si="31"/>
        <v>0</v>
      </c>
      <c r="J65" s="280">
        <f t="shared" si="31"/>
        <v>0</v>
      </c>
      <c r="K65" s="1107"/>
      <c r="L65" s="288">
        <f t="shared" si="31"/>
        <v>0</v>
      </c>
      <c r="M65" s="280">
        <f t="shared" si="31"/>
        <v>0</v>
      </c>
      <c r="N65" s="280">
        <f t="shared" si="31"/>
        <v>0</v>
      </c>
      <c r="O65" s="1107"/>
      <c r="P65" s="288">
        <f t="shared" si="31"/>
        <v>0</v>
      </c>
      <c r="Q65" s="280">
        <f t="shared" si="31"/>
        <v>0</v>
      </c>
      <c r="R65" s="280">
        <f t="shared" si="31"/>
        <v>0</v>
      </c>
      <c r="S65" s="466"/>
      <c r="T65" s="606">
        <f t="shared" si="31"/>
        <v>0</v>
      </c>
      <c r="U65" s="292">
        <f t="shared" si="31"/>
        <v>0</v>
      </c>
      <c r="V65" s="280">
        <f t="shared" si="30"/>
        <v>0</v>
      </c>
      <c r="W65" s="280">
        <f t="shared" si="30"/>
        <v>0</v>
      </c>
      <c r="X65" s="1404"/>
    </row>
    <row r="66" spans="1:24" ht="14.85" customHeight="1" x14ac:dyDescent="0.25">
      <c r="A66" s="1576"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77"/>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77"/>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77"/>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77"/>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7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0</v>
      </c>
      <c r="E72" s="303"/>
      <c r="F72" s="303"/>
      <c r="G72" s="375"/>
      <c r="H72" s="270">
        <f>H56+H65+H71</f>
        <v>0</v>
      </c>
      <c r="I72" s="303"/>
      <c r="J72" s="303"/>
      <c r="K72" s="375"/>
      <c r="L72" s="270">
        <f>L56+L65+L71</f>
        <v>0</v>
      </c>
      <c r="M72" s="303"/>
      <c r="N72" s="303"/>
      <c r="O72" s="375"/>
      <c r="P72" s="271">
        <f>P56+P65+P71</f>
        <v>0</v>
      </c>
      <c r="Q72" s="303"/>
      <c r="R72" s="303"/>
      <c r="S72" s="303"/>
      <c r="T72" s="615">
        <f>T56+T65+T71</f>
        <v>0</v>
      </c>
      <c r="U72" s="290">
        <f>U56+U65+U71</f>
        <v>0</v>
      </c>
      <c r="V72" s="346"/>
      <c r="W72" s="346"/>
      <c r="X72" s="304"/>
    </row>
    <row r="73" spans="1:24" s="403" customFormat="1" ht="24.75" x14ac:dyDescent="0.25">
      <c r="A73" s="573"/>
      <c r="B73" s="563" t="s">
        <v>254</v>
      </c>
      <c r="C73" s="564" t="s">
        <v>181</v>
      </c>
      <c r="D73" s="565">
        <f>D16-D72</f>
        <v>0</v>
      </c>
      <c r="E73" s="338"/>
      <c r="F73" s="338"/>
      <c r="G73" s="566"/>
      <c r="H73" s="565">
        <f>H16-H72</f>
        <v>0</v>
      </c>
      <c r="I73" s="338"/>
      <c r="J73" s="338"/>
      <c r="K73" s="566"/>
      <c r="L73" s="565">
        <f>L16-L72</f>
        <v>0</v>
      </c>
      <c r="M73" s="338"/>
      <c r="N73" s="338"/>
      <c r="O73" s="566"/>
      <c r="P73" s="567">
        <f>P16-P72</f>
        <v>0</v>
      </c>
      <c r="Q73" s="338"/>
      <c r="R73" s="338"/>
      <c r="S73" s="338"/>
      <c r="T73" s="618">
        <f>T16-T72</f>
        <v>0</v>
      </c>
      <c r="U73" s="568">
        <f>U16-U72</f>
        <v>0</v>
      </c>
      <c r="V73" s="337"/>
      <c r="W73" s="337"/>
      <c r="X73" s="339"/>
    </row>
    <row r="74" spans="1:24" x14ac:dyDescent="0.25">
      <c r="A74" s="409"/>
      <c r="B74" s="114" t="s">
        <v>204</v>
      </c>
      <c r="C74" s="145" t="s">
        <v>26</v>
      </c>
      <c r="D74" s="257"/>
      <c r="E74" s="379"/>
      <c r="F74" s="379"/>
      <c r="G74" s="380"/>
      <c r="H74" s="257"/>
      <c r="I74" s="379"/>
      <c r="J74" s="379"/>
      <c r="K74" s="380"/>
      <c r="L74" s="257"/>
      <c r="M74" s="379"/>
      <c r="N74" s="379"/>
      <c r="O74" s="380"/>
      <c r="P74" s="404"/>
      <c r="Q74" s="340"/>
      <c r="R74" s="340"/>
      <c r="S74" s="340"/>
      <c r="T74" s="617"/>
      <c r="U74" s="374">
        <f>D74+H74+L74+P74+T74</f>
        <v>0</v>
      </c>
      <c r="V74" s="340"/>
      <c r="W74" s="340"/>
      <c r="X74" s="341"/>
    </row>
    <row r="75" spans="1:24" s="403" customFormat="1" ht="15.75" thickBot="1" x14ac:dyDescent="0.3">
      <c r="A75" s="572"/>
      <c r="B75" s="570" t="s">
        <v>264</v>
      </c>
      <c r="C75" s="386" t="s">
        <v>182</v>
      </c>
      <c r="D75" s="288">
        <f>D73-D74</f>
        <v>0</v>
      </c>
      <c r="E75" s="335"/>
      <c r="F75" s="335"/>
      <c r="G75" s="376"/>
      <c r="H75" s="288">
        <f>H73-H74</f>
        <v>0</v>
      </c>
      <c r="I75" s="335"/>
      <c r="J75" s="335"/>
      <c r="K75" s="376"/>
      <c r="L75" s="288">
        <f>L73-L74</f>
        <v>0</v>
      </c>
      <c r="M75" s="335"/>
      <c r="N75" s="335"/>
      <c r="O75" s="376"/>
      <c r="P75" s="280">
        <f>P73-P74</f>
        <v>0</v>
      </c>
      <c r="Q75" s="342"/>
      <c r="R75" s="342"/>
      <c r="S75" s="337"/>
      <c r="T75" s="897">
        <f>T73-T74</f>
        <v>0</v>
      </c>
      <c r="U75" s="898">
        <f>U73-U74</f>
        <v>0</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theme="7"/>
    <pageSetUpPr fitToPage="1"/>
  </sheetPr>
  <dimension ref="A1:X76"/>
  <sheetViews>
    <sheetView topLeftCell="A34" zoomScale="70" zoomScaleNormal="70" workbookViewId="0">
      <pane xSplit="3" topLeftCell="D1" activePane="topRight" state="frozen"/>
      <selection activeCell="W68" sqref="W68"/>
      <selection pane="topRight" activeCell="T15" sqref="T15"/>
    </sheetView>
  </sheetViews>
  <sheetFormatPr defaultColWidth="9" defaultRowHeight="15" x14ac:dyDescent="0.25"/>
  <cols>
    <col min="1" max="1" width="12.140625" style="395" customWidth="1"/>
    <col min="2" max="2" width="6.140625" style="393" customWidth="1"/>
    <col min="3" max="3" width="42" style="394" customWidth="1"/>
    <col min="4" max="4" width="15.5703125" style="394" bestFit="1" customWidth="1"/>
    <col min="5" max="7" width="14.140625" style="394" customWidth="1"/>
    <col min="8" max="8" width="15.5703125" style="394" bestFit="1" customWidth="1"/>
    <col min="9" max="11" width="14.140625" style="394" customWidth="1"/>
    <col min="12" max="12" width="15.5703125" style="394" bestFit="1" customWidth="1"/>
    <col min="13" max="15" width="14.140625" style="394" customWidth="1"/>
    <col min="16" max="16" width="15.5703125" style="394" bestFit="1" customWidth="1"/>
    <col min="17" max="24" width="14.140625" style="394" customWidth="1"/>
    <col min="25" max="16384" width="9" style="394"/>
  </cols>
  <sheetData>
    <row r="1" spans="1:24" x14ac:dyDescent="0.25">
      <c r="A1" s="392" t="s">
        <v>418</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2021</v>
      </c>
    </row>
    <row r="5" spans="1:24" x14ac:dyDescent="0.25">
      <c r="A5" s="456" t="s">
        <v>16</v>
      </c>
      <c r="B5" s="457"/>
      <c r="C5" s="451">
        <f>IF('LTC Rev-Exp Summary'!C5=0,"",'LTC Rev-Exp Summary'!C5)</f>
        <v>44651</v>
      </c>
      <c r="D5" s="397"/>
      <c r="E5" s="397"/>
      <c r="F5" s="397"/>
      <c r="G5" s="397"/>
    </row>
    <row r="6" spans="1:24" ht="15.75" thickBot="1" x14ac:dyDescent="0.3">
      <c r="A6" s="458" t="s">
        <v>389</v>
      </c>
      <c r="B6" s="457"/>
      <c r="C6" s="459"/>
      <c r="D6" s="397"/>
      <c r="E6" s="397"/>
      <c r="F6" s="397"/>
      <c r="G6" s="397"/>
    </row>
    <row r="7" spans="1:24" s="1116" customFormat="1" ht="19.149999999999999" customHeight="1" x14ac:dyDescent="0.3">
      <c r="A7" s="1112"/>
      <c r="B7" s="1113"/>
      <c r="C7" s="1114"/>
      <c r="D7" s="1612" t="s">
        <v>244</v>
      </c>
      <c r="E7" s="1613"/>
      <c r="F7" s="1613"/>
      <c r="G7" s="1614"/>
      <c r="H7" s="1612" t="s">
        <v>245</v>
      </c>
      <c r="I7" s="1613"/>
      <c r="J7" s="1613"/>
      <c r="K7" s="1614"/>
      <c r="L7" s="1612" t="s">
        <v>246</v>
      </c>
      <c r="M7" s="1613"/>
      <c r="N7" s="1613"/>
      <c r="O7" s="1614"/>
      <c r="P7" s="1612" t="s">
        <v>247</v>
      </c>
      <c r="Q7" s="1613"/>
      <c r="R7" s="1613"/>
      <c r="S7" s="1613"/>
      <c r="T7" s="1115"/>
      <c r="U7" s="1615" t="s">
        <v>807</v>
      </c>
      <c r="V7" s="1616"/>
      <c r="W7" s="1616"/>
      <c r="X7" s="1617"/>
    </row>
    <row r="8" spans="1:24" s="1116" customFormat="1" ht="30.75" x14ac:dyDescent="0.3">
      <c r="A8" s="1112"/>
      <c r="B8" s="1117"/>
      <c r="C8" s="1118"/>
      <c r="D8" s="849"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75" x14ac:dyDescent="0.3">
      <c r="A9" s="405" t="s">
        <v>51</v>
      </c>
      <c r="B9" s="406"/>
      <c r="C9" s="407"/>
      <c r="D9" s="807">
        <f>SUM(E9:G9)</f>
        <v>8902</v>
      </c>
      <c r="E9" s="814">
        <v>1482</v>
      </c>
      <c r="F9" s="814">
        <v>7420</v>
      </c>
      <c r="G9" s="1110"/>
      <c r="H9" s="807">
        <f>SUM(I9:J9)</f>
        <v>8824</v>
      </c>
      <c r="I9" s="814">
        <v>1505</v>
      </c>
      <c r="J9" s="814">
        <v>7319</v>
      </c>
      <c r="K9" s="1110"/>
      <c r="L9" s="807">
        <f>SUM(M9:N9)</f>
        <v>8880</v>
      </c>
      <c r="M9" s="814">
        <v>1541</v>
      </c>
      <c r="N9" s="814">
        <v>7339</v>
      </c>
      <c r="O9" s="1110"/>
      <c r="P9" s="807">
        <f>SUM(Q9:R9)</f>
        <v>8896</v>
      </c>
      <c r="Q9" s="814">
        <v>1575</v>
      </c>
      <c r="R9" s="814">
        <v>7321</v>
      </c>
      <c r="S9" s="1105"/>
      <c r="T9" s="815">
        <v>-12</v>
      </c>
      <c r="U9" s="816">
        <f>SUM(V9:X9)+T9</f>
        <v>35490</v>
      </c>
      <c r="V9" s="817">
        <f>E9+I9+M9+Q9</f>
        <v>6103</v>
      </c>
      <c r="W9" s="817">
        <f>F9+J9+N9+R9</f>
        <v>29399</v>
      </c>
      <c r="X9" s="743">
        <f>G9+K9+O9+S9</f>
        <v>0</v>
      </c>
    </row>
    <row r="10" spans="1:24" ht="18.75" x14ac:dyDescent="0.3">
      <c r="A10" s="1622" t="s">
        <v>11</v>
      </c>
      <c r="B10" s="1623"/>
      <c r="C10" s="162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79" t="s">
        <v>183</v>
      </c>
      <c r="B11" s="381">
        <v>1.1000000000000001</v>
      </c>
      <c r="C11" s="143" t="s">
        <v>12</v>
      </c>
      <c r="D11" s="1410">
        <v>22929136.899999999</v>
      </c>
      <c r="E11" s="463"/>
      <c r="F11" s="463"/>
      <c r="G11" s="473"/>
      <c r="H11" s="1410">
        <v>22849314.550000001</v>
      </c>
      <c r="I11" s="463"/>
      <c r="J11" s="463"/>
      <c r="K11" s="473"/>
      <c r="L11" s="1410">
        <v>23069108.120000001</v>
      </c>
      <c r="M11" s="463"/>
      <c r="N11" s="463"/>
      <c r="O11" s="473"/>
      <c r="P11" s="1410">
        <v>26175328.400000002</v>
      </c>
      <c r="Q11" s="463"/>
      <c r="R11" s="463"/>
      <c r="S11" s="463"/>
      <c r="T11" s="619">
        <v>-752966.33</v>
      </c>
      <c r="U11" s="321">
        <f>D11+H11+L11+P11+T11</f>
        <v>94269921.640000015</v>
      </c>
      <c r="V11" s="464"/>
      <c r="W11" s="464"/>
      <c r="X11" s="302"/>
    </row>
    <row r="12" spans="1:24" x14ac:dyDescent="0.25">
      <c r="A12" s="1580"/>
      <c r="B12" s="114">
        <v>1.2</v>
      </c>
      <c r="C12" s="144" t="s">
        <v>222</v>
      </c>
      <c r="D12" s="472">
        <v>12757.237030667811</v>
      </c>
      <c r="E12" s="464"/>
      <c r="F12" s="464"/>
      <c r="G12" s="465"/>
      <c r="H12" s="472">
        <v>12027.369626257394</v>
      </c>
      <c r="I12" s="464"/>
      <c r="J12" s="464"/>
      <c r="K12" s="465"/>
      <c r="L12" s="472">
        <v>11482.065737412397</v>
      </c>
      <c r="M12" s="464"/>
      <c r="N12" s="464"/>
      <c r="O12" s="465"/>
      <c r="P12" s="472">
        <v>10931.701442650348</v>
      </c>
      <c r="Q12" s="464"/>
      <c r="R12" s="464"/>
      <c r="S12" s="464"/>
      <c r="T12" s="605"/>
      <c r="U12" s="290">
        <f>D12+H12+L12+P12+T12</f>
        <v>47198.373836987957</v>
      </c>
      <c r="V12" s="464"/>
      <c r="W12" s="464"/>
      <c r="X12" s="304"/>
    </row>
    <row r="13" spans="1:24" x14ac:dyDescent="0.25">
      <c r="A13" s="1580"/>
      <c r="B13" s="114" t="s">
        <v>1300</v>
      </c>
      <c r="C13" s="144" t="s">
        <v>1304</v>
      </c>
      <c r="D13" s="472">
        <v>37052.305</v>
      </c>
      <c r="E13" s="464"/>
      <c r="F13" s="464"/>
      <c r="G13" s="465"/>
      <c r="H13" s="472">
        <v>57016.365000000005</v>
      </c>
      <c r="I13" s="464"/>
      <c r="J13" s="464"/>
      <c r="K13" s="465"/>
      <c r="L13" s="472">
        <v>22260.182500000003</v>
      </c>
      <c r="M13" s="464"/>
      <c r="N13" s="464"/>
      <c r="O13" s="465"/>
      <c r="P13" s="472">
        <v>4988.902500000002</v>
      </c>
      <c r="Q13" s="464"/>
      <c r="R13" s="464"/>
      <c r="S13" s="464"/>
      <c r="T13" s="605">
        <v>46220.63201212266</v>
      </c>
      <c r="U13" s="290">
        <f>D13+H13+L13+P13+T13</f>
        <v>167538.38701212266</v>
      </c>
      <c r="V13" s="464"/>
      <c r="W13" s="464"/>
      <c r="X13" s="304"/>
    </row>
    <row r="14" spans="1:24" x14ac:dyDescent="0.25">
      <c r="A14" s="1580"/>
      <c r="B14" s="114" t="s">
        <v>1305</v>
      </c>
      <c r="C14" s="144" t="s">
        <v>1306</v>
      </c>
      <c r="D14" s="472">
        <v>6194.4259821121414</v>
      </c>
      <c r="E14" s="464"/>
      <c r="F14" s="464"/>
      <c r="G14" s="465"/>
      <c r="H14" s="472">
        <v>6194.4259821121414</v>
      </c>
      <c r="I14" s="464"/>
      <c r="J14" s="464"/>
      <c r="K14" s="465"/>
      <c r="L14" s="472">
        <v>6194.4259821121414</v>
      </c>
      <c r="M14" s="464"/>
      <c r="N14" s="464"/>
      <c r="O14" s="465"/>
      <c r="P14" s="472">
        <v>25227.907118152882</v>
      </c>
      <c r="Q14" s="464"/>
      <c r="R14" s="464"/>
      <c r="S14" s="464"/>
      <c r="T14" s="605">
        <v>-1150628.2419219704</v>
      </c>
      <c r="U14" s="290">
        <f>D14+H14+L14+P14+T14</f>
        <v>-1106817.0568574811</v>
      </c>
      <c r="V14" s="464"/>
      <c r="W14" s="464"/>
      <c r="X14" s="304"/>
    </row>
    <row r="15" spans="1:24" x14ac:dyDescent="0.25">
      <c r="A15" s="1580"/>
      <c r="B15" s="114" t="s">
        <v>63</v>
      </c>
      <c r="C15" s="144" t="s">
        <v>13</v>
      </c>
      <c r="D15" s="472"/>
      <c r="E15" s="464"/>
      <c r="F15" s="464"/>
      <c r="G15" s="465"/>
      <c r="H15" s="472"/>
      <c r="I15" s="464"/>
      <c r="J15" s="464"/>
      <c r="K15" s="465"/>
      <c r="L15" s="472"/>
      <c r="M15" s="464"/>
      <c r="N15" s="464"/>
      <c r="O15" s="465"/>
      <c r="P15" s="472">
        <v>-366768.93859334756</v>
      </c>
      <c r="Q15" s="464"/>
      <c r="R15" s="464"/>
      <c r="S15" s="464"/>
      <c r="T15" s="605">
        <v>-983.88</v>
      </c>
      <c r="U15" s="290">
        <f>D15+H15+L15+P15+T15</f>
        <v>-367752.81859334756</v>
      </c>
      <c r="V15" s="464"/>
      <c r="W15" s="464"/>
      <c r="X15" s="304"/>
    </row>
    <row r="16" spans="1:24" s="401" customFormat="1" x14ac:dyDescent="0.25">
      <c r="A16" s="1581"/>
      <c r="B16" s="384" t="s">
        <v>64</v>
      </c>
      <c r="C16" s="391" t="s">
        <v>14</v>
      </c>
      <c r="D16" s="576">
        <f>SUM(D11:D15)</f>
        <v>22985140.868012778</v>
      </c>
      <c r="E16" s="466"/>
      <c r="F16" s="468"/>
      <c r="G16" s="467"/>
      <c r="H16" s="288">
        <f>SUM(H11:H15)</f>
        <v>22924552.710608371</v>
      </c>
      <c r="I16" s="466"/>
      <c r="J16" s="468"/>
      <c r="K16" s="467"/>
      <c r="L16" s="288">
        <f>SUM(L11:L15)</f>
        <v>23109044.794219527</v>
      </c>
      <c r="M16" s="466"/>
      <c r="N16" s="468"/>
      <c r="O16" s="467"/>
      <c r="P16" s="288">
        <f>SUM(P11:P15)</f>
        <v>25849707.97246746</v>
      </c>
      <c r="Q16" s="466"/>
      <c r="R16" s="468"/>
      <c r="S16" s="468"/>
      <c r="T16" s="606">
        <f>SUM(T11:T15)</f>
        <v>-1858357.8199098476</v>
      </c>
      <c r="U16" s="292">
        <f>SUM(U11:U15)</f>
        <v>93010088.525398299</v>
      </c>
      <c r="V16" s="466"/>
      <c r="W16" s="466"/>
      <c r="X16" s="474"/>
    </row>
    <row r="17" spans="1:24" s="1116" customFormat="1" ht="15" customHeight="1" x14ac:dyDescent="0.25">
      <c r="A17" s="1625" t="s">
        <v>10</v>
      </c>
      <c r="B17" s="1626"/>
      <c r="C17" s="1627"/>
      <c r="D17" s="1612" t="s">
        <v>244</v>
      </c>
      <c r="E17" s="1613"/>
      <c r="F17" s="1613"/>
      <c r="G17" s="1614"/>
      <c r="H17" s="1612" t="s">
        <v>245</v>
      </c>
      <c r="I17" s="1613"/>
      <c r="J17" s="1613"/>
      <c r="K17" s="1614"/>
      <c r="L17" s="1612" t="s">
        <v>246</v>
      </c>
      <c r="M17" s="1613"/>
      <c r="N17" s="1613"/>
      <c r="O17" s="1614"/>
      <c r="P17" s="1612" t="s">
        <v>247</v>
      </c>
      <c r="Q17" s="1613"/>
      <c r="R17" s="1613"/>
      <c r="S17" s="1613"/>
      <c r="T17" s="1119"/>
      <c r="U17" s="1619" t="s">
        <v>807</v>
      </c>
      <c r="V17" s="1613"/>
      <c r="W17" s="1613"/>
      <c r="X17" s="1618"/>
    </row>
    <row r="18" spans="1:24" s="1116" customFormat="1" ht="45" x14ac:dyDescent="0.25">
      <c r="A18" s="1622"/>
      <c r="B18" s="1623"/>
      <c r="C18" s="1624"/>
      <c r="D18" s="849" t="s">
        <v>36</v>
      </c>
      <c r="E18" s="367" t="s">
        <v>421</v>
      </c>
      <c r="F18" s="367" t="s">
        <v>410</v>
      </c>
      <c r="G18" s="478" t="s">
        <v>545</v>
      </c>
      <c r="H18" s="849" t="s">
        <v>36</v>
      </c>
      <c r="I18" s="367" t="s">
        <v>421</v>
      </c>
      <c r="J18" s="367" t="s">
        <v>410</v>
      </c>
      <c r="K18" s="478" t="s">
        <v>545</v>
      </c>
      <c r="L18" s="849" t="s">
        <v>36</v>
      </c>
      <c r="M18" s="367" t="s">
        <v>421</v>
      </c>
      <c r="N18" s="367" t="s">
        <v>410</v>
      </c>
      <c r="O18" s="478" t="s">
        <v>545</v>
      </c>
      <c r="P18" s="367" t="s">
        <v>36</v>
      </c>
      <c r="Q18" s="367" t="s">
        <v>421</v>
      </c>
      <c r="R18" s="367" t="s">
        <v>410</v>
      </c>
      <c r="S18" s="367" t="s">
        <v>545</v>
      </c>
      <c r="T18" s="603" t="s">
        <v>808</v>
      </c>
      <c r="U18" s="850" t="s">
        <v>36</v>
      </c>
      <c r="V18" s="367" t="s">
        <v>421</v>
      </c>
      <c r="W18" s="367" t="s">
        <v>410</v>
      </c>
      <c r="X18" s="481" t="s">
        <v>545</v>
      </c>
    </row>
    <row r="19" spans="1:24" x14ac:dyDescent="0.25">
      <c r="A19" s="1576" t="s">
        <v>764</v>
      </c>
      <c r="B19" s="383">
        <v>2.1</v>
      </c>
      <c r="C19" s="587" t="s">
        <v>712</v>
      </c>
      <c r="D19" s="588">
        <f t="shared" ref="D19:D27" si="0">SUM(E19:G19)</f>
        <v>32797</v>
      </c>
      <c r="E19" s="600">
        <v>30010</v>
      </c>
      <c r="F19" s="600">
        <v>2787</v>
      </c>
      <c r="G19" s="467"/>
      <c r="H19" s="588">
        <f>SUM(I19:J19)</f>
        <v>33113</v>
      </c>
      <c r="I19" s="600">
        <v>29380</v>
      </c>
      <c r="J19" s="600">
        <v>3733</v>
      </c>
      <c r="K19" s="810"/>
      <c r="L19" s="588">
        <f>SUM(M19:N19)</f>
        <v>33378</v>
      </c>
      <c r="M19" s="600">
        <v>28762</v>
      </c>
      <c r="N19" s="600">
        <v>4616</v>
      </c>
      <c r="O19" s="810"/>
      <c r="P19" s="588">
        <f>SUM(Q19:R19)</f>
        <v>32665</v>
      </c>
      <c r="Q19" s="600">
        <v>27809</v>
      </c>
      <c r="R19" s="600">
        <v>4856</v>
      </c>
      <c r="S19" s="683"/>
      <c r="T19" s="612">
        <v>1254</v>
      </c>
      <c r="U19" s="290">
        <f>SUM(V19:X19)+T19</f>
        <v>133207</v>
      </c>
      <c r="V19" s="271">
        <f t="shared" ref="V19:W27" si="1">E19+I19+M19+Q19</f>
        <v>115961</v>
      </c>
      <c r="W19" s="271">
        <f t="shared" si="1"/>
        <v>15992</v>
      </c>
      <c r="X19" s="1402"/>
    </row>
    <row r="20" spans="1:24" x14ac:dyDescent="0.25">
      <c r="A20" s="1577"/>
      <c r="B20" s="383">
        <v>2.2000000000000002</v>
      </c>
      <c r="C20" s="587" t="s">
        <v>713</v>
      </c>
      <c r="D20" s="588">
        <f t="shared" si="0"/>
        <v>290</v>
      </c>
      <c r="E20" s="601">
        <v>179</v>
      </c>
      <c r="F20" s="601">
        <v>111</v>
      </c>
      <c r="G20" s="467"/>
      <c r="H20" s="588">
        <f>SUM(I20:J20)</f>
        <v>342</v>
      </c>
      <c r="I20" s="601">
        <v>120</v>
      </c>
      <c r="J20" s="601">
        <v>222</v>
      </c>
      <c r="K20" s="811"/>
      <c r="L20" s="588">
        <f>SUM(M20:N20)</f>
        <v>386</v>
      </c>
      <c r="M20" s="601">
        <v>223</v>
      </c>
      <c r="N20" s="601">
        <v>163</v>
      </c>
      <c r="O20" s="811"/>
      <c r="P20" s="588">
        <f>SUM(Q20:R20)</f>
        <v>382</v>
      </c>
      <c r="Q20" s="601">
        <v>135</v>
      </c>
      <c r="R20" s="601">
        <v>247</v>
      </c>
      <c r="S20" s="684"/>
      <c r="T20" s="612">
        <v>-21</v>
      </c>
      <c r="U20" s="290">
        <f t="shared" ref="U20:U27" si="2">SUM(V20:X20)+T20</f>
        <v>1379</v>
      </c>
      <c r="V20" s="271">
        <f t="shared" si="1"/>
        <v>657</v>
      </c>
      <c r="W20" s="271">
        <f t="shared" si="1"/>
        <v>743</v>
      </c>
      <c r="X20" s="1267"/>
    </row>
    <row r="21" spans="1:24" x14ac:dyDescent="0.25">
      <c r="A21" s="1577"/>
      <c r="B21" s="383">
        <v>2.2999999999999998</v>
      </c>
      <c r="C21" s="587" t="s">
        <v>714</v>
      </c>
      <c r="D21" s="588">
        <f t="shared" si="0"/>
        <v>7170163.54</v>
      </c>
      <c r="E21" s="601">
        <v>6538816.9299999997</v>
      </c>
      <c r="F21" s="601">
        <v>631346.61</v>
      </c>
      <c r="G21" s="467"/>
      <c r="H21" s="588">
        <f t="shared" ref="H21:H27" si="3">SUM(I21:J21)</f>
        <v>7297648.5700000003</v>
      </c>
      <c r="I21" s="601">
        <v>6452788.9100000001</v>
      </c>
      <c r="J21" s="601">
        <v>844859.65999999992</v>
      </c>
      <c r="K21" s="811"/>
      <c r="L21" s="588">
        <f t="shared" ref="L21:L27" si="4">SUM(M21:N21)</f>
        <v>7384397.3700000001</v>
      </c>
      <c r="M21" s="601">
        <v>6336000.9800000004</v>
      </c>
      <c r="N21" s="601">
        <v>1048396.39</v>
      </c>
      <c r="O21" s="811"/>
      <c r="P21" s="588">
        <f t="shared" ref="P21:P27" si="5">SUM(Q21:R21)</f>
        <v>8104995.2000000002</v>
      </c>
      <c r="Q21" s="601">
        <v>6884100.9900000002</v>
      </c>
      <c r="R21" s="601">
        <v>1220894.21</v>
      </c>
      <c r="S21" s="684"/>
      <c r="T21" s="612">
        <v>23215.66</v>
      </c>
      <c r="U21" s="290">
        <f t="shared" si="2"/>
        <v>29980420.340000004</v>
      </c>
      <c r="V21" s="271">
        <f t="shared" si="1"/>
        <v>26211707.810000002</v>
      </c>
      <c r="W21" s="271">
        <f t="shared" si="1"/>
        <v>3745496.87</v>
      </c>
      <c r="X21" s="1267"/>
    </row>
    <row r="22" spans="1:24" x14ac:dyDescent="0.25">
      <c r="A22" s="1577"/>
      <c r="B22" s="383">
        <v>2.4</v>
      </c>
      <c r="C22" s="587" t="s">
        <v>715</v>
      </c>
      <c r="D22" s="588">
        <f t="shared" si="0"/>
        <v>22547.059999999998</v>
      </c>
      <c r="E22" s="601">
        <v>11417.06</v>
      </c>
      <c r="F22" s="601">
        <v>11130</v>
      </c>
      <c r="G22" s="467"/>
      <c r="H22" s="588">
        <f t="shared" si="3"/>
        <v>19129.48</v>
      </c>
      <c r="I22" s="601">
        <v>10016.84</v>
      </c>
      <c r="J22" s="601">
        <v>9112.64</v>
      </c>
      <c r="K22" s="811"/>
      <c r="L22" s="588">
        <f t="shared" si="4"/>
        <v>19050.07</v>
      </c>
      <c r="M22" s="601">
        <v>7555.5700000000015</v>
      </c>
      <c r="N22" s="601">
        <v>11494.5</v>
      </c>
      <c r="O22" s="811"/>
      <c r="P22" s="588">
        <f t="shared" si="5"/>
        <v>25324.58</v>
      </c>
      <c r="Q22" s="601">
        <v>17188.41</v>
      </c>
      <c r="R22" s="601">
        <v>8136.17</v>
      </c>
      <c r="S22" s="684"/>
      <c r="T22" s="612">
        <v>-37723.53</v>
      </c>
      <c r="U22" s="290">
        <f t="shared" si="2"/>
        <v>48327.66</v>
      </c>
      <c r="V22" s="271">
        <f t="shared" si="1"/>
        <v>46177.880000000005</v>
      </c>
      <c r="W22" s="271">
        <f t="shared" si="1"/>
        <v>39873.31</v>
      </c>
      <c r="X22" s="1267"/>
    </row>
    <row r="23" spans="1:24" x14ac:dyDescent="0.25">
      <c r="A23" s="1577"/>
      <c r="B23" s="383">
        <v>2.5</v>
      </c>
      <c r="C23" s="587" t="s">
        <v>757</v>
      </c>
      <c r="D23" s="588">
        <f t="shared" si="0"/>
        <v>3841</v>
      </c>
      <c r="E23" s="601">
        <v>2050</v>
      </c>
      <c r="F23" s="601">
        <v>1791</v>
      </c>
      <c r="G23" s="467"/>
      <c r="H23" s="588">
        <f t="shared" si="3"/>
        <v>3242</v>
      </c>
      <c r="I23" s="601">
        <v>1602</v>
      </c>
      <c r="J23" s="601">
        <v>1640</v>
      </c>
      <c r="K23" s="811"/>
      <c r="L23" s="588">
        <f t="shared" si="4"/>
        <v>3643</v>
      </c>
      <c r="M23" s="601">
        <v>1960</v>
      </c>
      <c r="N23" s="601">
        <v>1683</v>
      </c>
      <c r="O23" s="811"/>
      <c r="P23" s="588">
        <f t="shared" si="5"/>
        <v>3400</v>
      </c>
      <c r="Q23" s="601">
        <v>2576</v>
      </c>
      <c r="R23" s="601">
        <v>824</v>
      </c>
      <c r="S23" s="684"/>
      <c r="T23" s="612">
        <v>1167</v>
      </c>
      <c r="U23" s="290">
        <f t="shared" si="2"/>
        <v>15293</v>
      </c>
      <c r="V23" s="271">
        <f t="shared" si="1"/>
        <v>8188</v>
      </c>
      <c r="W23" s="271">
        <f t="shared" si="1"/>
        <v>5938</v>
      </c>
      <c r="X23" s="1267"/>
    </row>
    <row r="24" spans="1:24" x14ac:dyDescent="0.25">
      <c r="A24" s="1577"/>
      <c r="B24" s="383">
        <v>2.6</v>
      </c>
      <c r="C24" s="587" t="s">
        <v>186</v>
      </c>
      <c r="D24" s="588">
        <f t="shared" si="0"/>
        <v>1023559.31</v>
      </c>
      <c r="E24" s="601">
        <v>521171.19000000006</v>
      </c>
      <c r="F24" s="601">
        <v>502388.12</v>
      </c>
      <c r="G24" s="467"/>
      <c r="H24" s="588">
        <f t="shared" si="3"/>
        <v>765699.09000000008</v>
      </c>
      <c r="I24" s="601">
        <v>350344.89</v>
      </c>
      <c r="J24" s="601">
        <v>415354.2</v>
      </c>
      <c r="K24" s="811"/>
      <c r="L24" s="588">
        <f t="shared" si="4"/>
        <v>910198.85999999894</v>
      </c>
      <c r="M24" s="601">
        <v>425310.01999999996</v>
      </c>
      <c r="N24" s="601">
        <v>484888.83999999904</v>
      </c>
      <c r="O24" s="811"/>
      <c r="P24" s="588">
        <f t="shared" si="5"/>
        <v>800602.02000000025</v>
      </c>
      <c r="Q24" s="601">
        <v>557778.94000000018</v>
      </c>
      <c r="R24" s="601">
        <v>242823.0800000001</v>
      </c>
      <c r="S24" s="684"/>
      <c r="T24" s="612">
        <v>63156.489999999903</v>
      </c>
      <c r="U24" s="290">
        <f t="shared" si="2"/>
        <v>3563215.7699999991</v>
      </c>
      <c r="V24" s="271">
        <f t="shared" si="1"/>
        <v>1854605.0400000003</v>
      </c>
      <c r="W24" s="271">
        <f t="shared" si="1"/>
        <v>1645454.2399999993</v>
      </c>
      <c r="X24" s="1267"/>
    </row>
    <row r="25" spans="1:24" x14ac:dyDescent="0.25">
      <c r="A25" s="1577"/>
      <c r="B25" s="383">
        <v>2.7</v>
      </c>
      <c r="C25" s="587" t="s">
        <v>758</v>
      </c>
      <c r="D25" s="588">
        <f t="shared" si="0"/>
        <v>51367.684381560546</v>
      </c>
      <c r="E25" s="601">
        <v>44379.068430355925</v>
      </c>
      <c r="F25" s="601">
        <v>6988.6159512046224</v>
      </c>
      <c r="G25" s="467"/>
      <c r="H25" s="588">
        <f t="shared" si="3"/>
        <v>72465.406243357837</v>
      </c>
      <c r="I25" s="601">
        <v>61255.666703575866</v>
      </c>
      <c r="J25" s="601">
        <v>11209.739539781967</v>
      </c>
      <c r="K25" s="811"/>
      <c r="L25" s="588">
        <f t="shared" si="4"/>
        <v>127220.92452908005</v>
      </c>
      <c r="M25" s="601">
        <v>104226.41423605093</v>
      </c>
      <c r="N25" s="601">
        <v>22994.510293029114</v>
      </c>
      <c r="O25" s="811"/>
      <c r="P25" s="588">
        <f t="shared" si="5"/>
        <v>520712.72052583518</v>
      </c>
      <c r="Q25" s="601">
        <v>434825.688375536</v>
      </c>
      <c r="R25" s="601">
        <v>85887.032150299143</v>
      </c>
      <c r="S25" s="684"/>
      <c r="T25" s="612">
        <v>-865378.14329226245</v>
      </c>
      <c r="U25" s="290">
        <f t="shared" si="2"/>
        <v>-93611.407612429</v>
      </c>
      <c r="V25" s="271">
        <f t="shared" si="1"/>
        <v>644686.83774551866</v>
      </c>
      <c r="W25" s="271">
        <f t="shared" si="1"/>
        <v>127079.89793431485</v>
      </c>
      <c r="X25" s="1267"/>
    </row>
    <row r="26" spans="1:24" x14ac:dyDescent="0.25">
      <c r="A26" s="1577"/>
      <c r="B26" s="383">
        <v>2.8</v>
      </c>
      <c r="C26" s="587" t="s">
        <v>759</v>
      </c>
      <c r="D26" s="588">
        <f t="shared" si="0"/>
        <v>0</v>
      </c>
      <c r="E26" s="601">
        <v>0</v>
      </c>
      <c r="F26" s="601">
        <v>0</v>
      </c>
      <c r="G26" s="467"/>
      <c r="H26" s="588">
        <f t="shared" si="3"/>
        <v>0</v>
      </c>
      <c r="I26" s="601">
        <v>0</v>
      </c>
      <c r="J26" s="601">
        <v>0</v>
      </c>
      <c r="K26" s="811"/>
      <c r="L26" s="588">
        <f t="shared" si="4"/>
        <v>0</v>
      </c>
      <c r="M26" s="601">
        <v>0</v>
      </c>
      <c r="N26" s="601">
        <v>0</v>
      </c>
      <c r="O26" s="811"/>
      <c r="P26" s="588">
        <f t="shared" si="5"/>
        <v>0</v>
      </c>
      <c r="Q26" s="601">
        <v>0</v>
      </c>
      <c r="R26" s="601">
        <v>0</v>
      </c>
      <c r="S26" s="684"/>
      <c r="T26" s="612">
        <v>0</v>
      </c>
      <c r="U26" s="290">
        <f t="shared" si="2"/>
        <v>0</v>
      </c>
      <c r="V26" s="271">
        <f t="shared" si="1"/>
        <v>0</v>
      </c>
      <c r="W26" s="271">
        <f t="shared" si="1"/>
        <v>0</v>
      </c>
      <c r="X26" s="1267"/>
    </row>
    <row r="27" spans="1:24" x14ac:dyDescent="0.25">
      <c r="A27" s="1577"/>
      <c r="B27" s="383">
        <v>2.9</v>
      </c>
      <c r="C27" s="587" t="s">
        <v>926</v>
      </c>
      <c r="D27" s="588">
        <f t="shared" si="0"/>
        <v>0</v>
      </c>
      <c r="E27" s="601">
        <v>0</v>
      </c>
      <c r="F27" s="601">
        <v>0</v>
      </c>
      <c r="G27" s="467"/>
      <c r="H27" s="588">
        <f t="shared" si="3"/>
        <v>0</v>
      </c>
      <c r="I27" s="601">
        <v>0</v>
      </c>
      <c r="J27" s="601">
        <v>0</v>
      </c>
      <c r="K27" s="811"/>
      <c r="L27" s="588">
        <f t="shared" si="4"/>
        <v>0</v>
      </c>
      <c r="M27" s="601">
        <v>0</v>
      </c>
      <c r="N27" s="601">
        <v>0</v>
      </c>
      <c r="O27" s="811"/>
      <c r="P27" s="588">
        <f t="shared" si="5"/>
        <v>0</v>
      </c>
      <c r="Q27" s="601">
        <v>0</v>
      </c>
      <c r="R27" s="601">
        <v>0</v>
      </c>
      <c r="S27" s="684"/>
      <c r="T27" s="612">
        <v>0</v>
      </c>
      <c r="U27" s="290">
        <f t="shared" si="2"/>
        <v>0</v>
      </c>
      <c r="V27" s="271">
        <f t="shared" si="1"/>
        <v>0</v>
      </c>
      <c r="W27" s="271">
        <f t="shared" si="1"/>
        <v>0</v>
      </c>
      <c r="X27" s="1267"/>
    </row>
    <row r="28" spans="1:24" x14ac:dyDescent="0.25">
      <c r="A28" s="1578"/>
      <c r="B28" s="594">
        <v>2.1</v>
      </c>
      <c r="C28" s="146" t="s">
        <v>761</v>
      </c>
      <c r="D28" s="589">
        <f t="shared" ref="D28:W28" si="6">SUM(D21:D22,D24:D27)</f>
        <v>8267637.5943815606</v>
      </c>
      <c r="E28" s="590">
        <f t="shared" si="6"/>
        <v>7115784.2484303555</v>
      </c>
      <c r="F28" s="590">
        <f t="shared" si="6"/>
        <v>1151853.3459512047</v>
      </c>
      <c r="G28" s="1107"/>
      <c r="H28" s="589">
        <f>SUM(H21:H22,H24:H27)</f>
        <v>8154942.5462433584</v>
      </c>
      <c r="I28" s="590">
        <f t="shared" si="6"/>
        <v>6874406.3067035759</v>
      </c>
      <c r="J28" s="590">
        <f>SUM(J21:J22,J24:J27)</f>
        <v>1280536.2395397821</v>
      </c>
      <c r="K28" s="1108"/>
      <c r="L28" s="589">
        <f>SUM(L21:L22,L24:L27)</f>
        <v>8440867.2245290782</v>
      </c>
      <c r="M28" s="590">
        <f>SUM(M21:M22,M24:M27)</f>
        <v>6873092.9842360513</v>
      </c>
      <c r="N28" s="590">
        <f>SUM(N21:N22,N24:N27)</f>
        <v>1567774.2402930281</v>
      </c>
      <c r="O28" s="1108"/>
      <c r="P28" s="589">
        <f>SUM(P21:P22,P24:P27)</f>
        <v>9451634.5205258355</v>
      </c>
      <c r="Q28" s="590">
        <f>SUM(Q21:Q22,Q24:Q27)</f>
        <v>7893894.0283755371</v>
      </c>
      <c r="R28" s="590">
        <f>SUM(R21:R22,R24:R27)</f>
        <v>1557740.492150299</v>
      </c>
      <c r="S28" s="1103"/>
      <c r="T28" s="613">
        <f t="shared" si="6"/>
        <v>-816729.52329226257</v>
      </c>
      <c r="U28" s="599">
        <f t="shared" si="6"/>
        <v>33498352.362387575</v>
      </c>
      <c r="V28" s="590">
        <f t="shared" si="6"/>
        <v>28757177.567745518</v>
      </c>
      <c r="W28" s="590">
        <f t="shared" si="6"/>
        <v>5557904.3179343147</v>
      </c>
      <c r="X28" s="1403"/>
    </row>
    <row r="29" spans="1:24" x14ac:dyDescent="0.25">
      <c r="A29" s="1580" t="s">
        <v>717</v>
      </c>
      <c r="B29" s="580">
        <v>2.11</v>
      </c>
      <c r="C29" s="144" t="s">
        <v>228</v>
      </c>
      <c r="D29" s="577">
        <f t="shared" ref="D29:D39" si="7">SUM(E29:G29)</f>
        <v>5808418.6399999997</v>
      </c>
      <c r="E29" s="253">
        <v>103955.61</v>
      </c>
      <c r="F29" s="253">
        <v>5704463.0299999993</v>
      </c>
      <c r="G29" s="467"/>
      <c r="H29" s="588">
        <f>SUM(I29:J29)</f>
        <v>5713783.0199999996</v>
      </c>
      <c r="I29" s="253">
        <v>172570.37</v>
      </c>
      <c r="J29" s="253">
        <v>5541212.6499999994</v>
      </c>
      <c r="K29" s="375"/>
      <c r="L29" s="588">
        <f>SUM(M29:N29)</f>
        <v>5417853.830000001</v>
      </c>
      <c r="M29" s="253">
        <v>189349.03</v>
      </c>
      <c r="N29" s="253">
        <v>5228504.8000000007</v>
      </c>
      <c r="O29" s="375"/>
      <c r="P29" s="588">
        <f>SUM(Q29:R29)</f>
        <v>4839081.4800000004</v>
      </c>
      <c r="Q29" s="253">
        <v>252508.79999999999</v>
      </c>
      <c r="R29" s="253">
        <v>4586572.6800000006</v>
      </c>
      <c r="S29" s="303"/>
      <c r="T29" s="607">
        <v>285883.36</v>
      </c>
      <c r="U29" s="290">
        <f>SUM(V29:X29)+T29</f>
        <v>22065020.329999998</v>
      </c>
      <c r="V29" s="271">
        <f t="shared" ref="V29:W38" si="8">E29+I29+M29+Q29</f>
        <v>718383.81</v>
      </c>
      <c r="W29" s="271">
        <f t="shared" si="8"/>
        <v>21060753.16</v>
      </c>
      <c r="X29" s="304"/>
    </row>
    <row r="30" spans="1:24" x14ac:dyDescent="0.25">
      <c r="A30" s="1580"/>
      <c r="B30" s="388">
        <v>2.12</v>
      </c>
      <c r="C30" s="144" t="s">
        <v>552</v>
      </c>
      <c r="D30" s="577">
        <f t="shared" si="7"/>
        <v>4408369.2499999683</v>
      </c>
      <c r="E30" s="253">
        <v>58978.17</v>
      </c>
      <c r="F30" s="253">
        <v>4349391.0799999684</v>
      </c>
      <c r="G30" s="467"/>
      <c r="H30" s="588">
        <f>SUM(I30:J30)</f>
        <v>4648674.6899999799</v>
      </c>
      <c r="I30" s="253">
        <v>85340.21</v>
      </c>
      <c r="J30" s="253">
        <v>4563334.47999998</v>
      </c>
      <c r="K30" s="375"/>
      <c r="L30" s="588">
        <f>SUM(M30:N30)</f>
        <v>4498798.5199999791</v>
      </c>
      <c r="M30" s="253">
        <v>111598.58</v>
      </c>
      <c r="N30" s="253">
        <v>4387199.939999979</v>
      </c>
      <c r="O30" s="375"/>
      <c r="P30" s="588">
        <f>SUM(Q30:R30)</f>
        <v>4750396.3499999577</v>
      </c>
      <c r="Q30" s="253">
        <v>100244.77</v>
      </c>
      <c r="R30" s="253">
        <v>4650151.5799999582</v>
      </c>
      <c r="S30" s="303"/>
      <c r="T30" s="607">
        <v>229862.39999999999</v>
      </c>
      <c r="U30" s="290">
        <f t="shared" ref="U30:U39" si="9">SUM(V30:X30)+T30</f>
        <v>18536101.209999885</v>
      </c>
      <c r="V30" s="271">
        <f t="shared" si="8"/>
        <v>356161.73000000004</v>
      </c>
      <c r="W30" s="271">
        <f t="shared" si="8"/>
        <v>17950077.079999886</v>
      </c>
      <c r="X30" s="304"/>
    </row>
    <row r="31" spans="1:24" x14ac:dyDescent="0.25">
      <c r="A31" s="1580"/>
      <c r="B31" s="388">
        <v>2.13</v>
      </c>
      <c r="C31" s="144" t="s">
        <v>229</v>
      </c>
      <c r="D31" s="577">
        <f t="shared" si="7"/>
        <v>260463.33000000002</v>
      </c>
      <c r="E31" s="253">
        <v>8404.2900000000009</v>
      </c>
      <c r="F31" s="253">
        <v>252059.04</v>
      </c>
      <c r="G31" s="467"/>
      <c r="H31" s="588">
        <f t="shared" ref="H31:H39" si="10">SUM(I31:J31)</f>
        <v>290990.64</v>
      </c>
      <c r="I31" s="253">
        <v>12207.119999999999</v>
      </c>
      <c r="J31" s="253">
        <v>278783.52</v>
      </c>
      <c r="K31" s="375"/>
      <c r="L31" s="588">
        <f t="shared" ref="L31:L39" si="11">SUM(M31:N31)</f>
        <v>259315.86000000002</v>
      </c>
      <c r="M31" s="253">
        <v>11123.35</v>
      </c>
      <c r="N31" s="253">
        <v>248192.51</v>
      </c>
      <c r="O31" s="375"/>
      <c r="P31" s="588">
        <f t="shared" ref="P31:P39" si="12">SUM(Q31:R31)</f>
        <v>235859.7499999998</v>
      </c>
      <c r="Q31" s="253">
        <v>10850.900000000001</v>
      </c>
      <c r="R31" s="253">
        <v>225008.8499999998</v>
      </c>
      <c r="S31" s="303"/>
      <c r="T31" s="607">
        <v>117211.78</v>
      </c>
      <c r="U31" s="290">
        <f t="shared" si="9"/>
        <v>1163841.3599999999</v>
      </c>
      <c r="V31" s="271">
        <f t="shared" si="8"/>
        <v>42585.66</v>
      </c>
      <c r="W31" s="271">
        <f t="shared" si="8"/>
        <v>1004043.9199999999</v>
      </c>
      <c r="X31" s="304"/>
    </row>
    <row r="32" spans="1:24" x14ac:dyDescent="0.25">
      <c r="A32" s="1580"/>
      <c r="B32" s="388">
        <v>2.14</v>
      </c>
      <c r="C32" s="144" t="s">
        <v>554</v>
      </c>
      <c r="D32" s="577">
        <f t="shared" si="7"/>
        <v>78627.889999999796</v>
      </c>
      <c r="E32" s="253">
        <v>51920.389999999796</v>
      </c>
      <c r="F32" s="253">
        <v>26707.5</v>
      </c>
      <c r="G32" s="467"/>
      <c r="H32" s="588">
        <f t="shared" si="10"/>
        <v>118817.8900000001</v>
      </c>
      <c r="I32" s="253">
        <v>62774.330000000096</v>
      </c>
      <c r="J32" s="253">
        <v>56043.56</v>
      </c>
      <c r="K32" s="375"/>
      <c r="L32" s="588">
        <f t="shared" si="11"/>
        <v>92244.400000000198</v>
      </c>
      <c r="M32" s="253">
        <v>41697.050000000199</v>
      </c>
      <c r="N32" s="253">
        <v>50547.350000000006</v>
      </c>
      <c r="O32" s="375"/>
      <c r="P32" s="588">
        <f t="shared" si="12"/>
        <v>78568.110000000015</v>
      </c>
      <c r="Q32" s="253">
        <v>44052.090000000004</v>
      </c>
      <c r="R32" s="253">
        <v>34516.020000000019</v>
      </c>
      <c r="S32" s="303"/>
      <c r="T32" s="607">
        <v>-21731.309999999998</v>
      </c>
      <c r="U32" s="290">
        <f t="shared" si="9"/>
        <v>346526.9800000001</v>
      </c>
      <c r="V32" s="271">
        <f t="shared" si="8"/>
        <v>200443.86000000007</v>
      </c>
      <c r="W32" s="271">
        <f t="shared" si="8"/>
        <v>167814.43000000002</v>
      </c>
      <c r="X32" s="304"/>
    </row>
    <row r="33" spans="1:24" x14ac:dyDescent="0.25">
      <c r="A33" s="1580"/>
      <c r="B33" s="388">
        <v>2.15</v>
      </c>
      <c r="C33" s="144" t="s">
        <v>553</v>
      </c>
      <c r="D33" s="577">
        <f t="shared" si="7"/>
        <v>191176.30000000002</v>
      </c>
      <c r="E33" s="253">
        <v>18812.98</v>
      </c>
      <c r="F33" s="253">
        <v>172363.32</v>
      </c>
      <c r="G33" s="467"/>
      <c r="H33" s="588">
        <f t="shared" si="10"/>
        <v>225741.55</v>
      </c>
      <c r="I33" s="253">
        <v>21439.66</v>
      </c>
      <c r="J33" s="253">
        <v>204301.88999999998</v>
      </c>
      <c r="K33" s="375"/>
      <c r="L33" s="588">
        <f t="shared" si="11"/>
        <v>225041.08</v>
      </c>
      <c r="M33" s="253">
        <v>26097.129999999997</v>
      </c>
      <c r="N33" s="253">
        <v>198943.94999999998</v>
      </c>
      <c r="O33" s="375"/>
      <c r="P33" s="588">
        <f t="shared" si="12"/>
        <v>232938.66</v>
      </c>
      <c r="Q33" s="253">
        <v>28967.750000000004</v>
      </c>
      <c r="R33" s="253">
        <v>203970.91</v>
      </c>
      <c r="S33" s="303"/>
      <c r="T33" s="607">
        <v>3100.95</v>
      </c>
      <c r="U33" s="290">
        <f t="shared" si="9"/>
        <v>877998.53999999992</v>
      </c>
      <c r="V33" s="271">
        <f t="shared" si="8"/>
        <v>95317.51999999999</v>
      </c>
      <c r="W33" s="271">
        <f t="shared" si="8"/>
        <v>779580.07</v>
      </c>
      <c r="X33" s="304"/>
    </row>
    <row r="34" spans="1:24" x14ac:dyDescent="0.25">
      <c r="A34" s="1580"/>
      <c r="B34" s="388">
        <v>2.16</v>
      </c>
      <c r="C34" s="144" t="s">
        <v>762</v>
      </c>
      <c r="D34" s="577">
        <f t="shared" si="7"/>
        <v>652617.08986691898</v>
      </c>
      <c r="E34" s="253">
        <v>66091.412120956636</v>
      </c>
      <c r="F34" s="253">
        <v>586525.6777459624</v>
      </c>
      <c r="G34" s="467"/>
      <c r="H34" s="588">
        <f t="shared" si="10"/>
        <v>647997.38792365743</v>
      </c>
      <c r="I34" s="253">
        <v>61773.96016289344</v>
      </c>
      <c r="J34" s="253">
        <v>586223.42776076403</v>
      </c>
      <c r="K34" s="375"/>
      <c r="L34" s="588">
        <f t="shared" si="11"/>
        <v>642747.1817636285</v>
      </c>
      <c r="M34" s="253">
        <v>58581.651532262404</v>
      </c>
      <c r="N34" s="253">
        <v>584165.53023136605</v>
      </c>
      <c r="O34" s="375"/>
      <c r="P34" s="588">
        <f t="shared" si="12"/>
        <v>648045.5394052068</v>
      </c>
      <c r="Q34" s="253">
        <v>57389.494253774923</v>
      </c>
      <c r="R34" s="253">
        <v>590656.04515143193</v>
      </c>
      <c r="S34" s="303"/>
      <c r="T34" s="607">
        <v>0</v>
      </c>
      <c r="U34" s="290">
        <f t="shared" si="9"/>
        <v>2591407.1989594121</v>
      </c>
      <c r="V34" s="271">
        <f t="shared" si="8"/>
        <v>243836.51806988742</v>
      </c>
      <c r="W34" s="271">
        <f t="shared" si="8"/>
        <v>2347570.6808895245</v>
      </c>
      <c r="X34" s="304"/>
    </row>
    <row r="35" spans="1:24" x14ac:dyDescent="0.25">
      <c r="A35" s="1580"/>
      <c r="B35" s="388">
        <v>2.17</v>
      </c>
      <c r="C35" s="144" t="s">
        <v>763</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580"/>
      <c r="B36" s="388">
        <v>2.1800000000000002</v>
      </c>
      <c r="C36" s="144" t="s">
        <v>649</v>
      </c>
      <c r="D36" s="577">
        <f t="shared" si="7"/>
        <v>421639.88</v>
      </c>
      <c r="E36" s="253">
        <v>117657.26</v>
      </c>
      <c r="F36" s="253">
        <v>303982.62</v>
      </c>
      <c r="G36" s="467"/>
      <c r="H36" s="588">
        <f t="shared" si="10"/>
        <v>241788.89999999956</v>
      </c>
      <c r="I36" s="253">
        <v>57424.339999999604</v>
      </c>
      <c r="J36" s="253">
        <v>184364.55999999997</v>
      </c>
      <c r="K36" s="375"/>
      <c r="L36" s="588">
        <f t="shared" si="11"/>
        <v>270282.98999999958</v>
      </c>
      <c r="M36" s="253">
        <v>56053.12999999959</v>
      </c>
      <c r="N36" s="253">
        <v>214229.86</v>
      </c>
      <c r="O36" s="375"/>
      <c r="P36" s="588">
        <f t="shared" si="12"/>
        <v>317516.49999999971</v>
      </c>
      <c r="Q36" s="253">
        <v>83528.779999999693</v>
      </c>
      <c r="R36" s="253">
        <v>233987.72</v>
      </c>
      <c r="S36" s="303"/>
      <c r="T36" s="607">
        <v>-611821.17000000004</v>
      </c>
      <c r="U36" s="290">
        <f t="shared" si="9"/>
        <v>639407.09999999881</v>
      </c>
      <c r="V36" s="271">
        <f t="shared" si="8"/>
        <v>314663.5099999989</v>
      </c>
      <c r="W36" s="271">
        <f t="shared" si="8"/>
        <v>936564.75999999989</v>
      </c>
      <c r="X36" s="304"/>
    </row>
    <row r="37" spans="1:24" s="401" customFormat="1" x14ac:dyDescent="0.25">
      <c r="A37" s="1580"/>
      <c r="B37" s="388">
        <v>2.19</v>
      </c>
      <c r="C37" s="387" t="s">
        <v>725</v>
      </c>
      <c r="D37" s="577">
        <f t="shared" si="7"/>
        <v>7.7715611723760997E-16</v>
      </c>
      <c r="E37" s="249">
        <v>0</v>
      </c>
      <c r="F37" s="249">
        <v>7.7715611723760997E-16</v>
      </c>
      <c r="G37" s="467"/>
      <c r="H37" s="588">
        <f t="shared" si="10"/>
        <v>3.76</v>
      </c>
      <c r="I37" s="249">
        <v>0</v>
      </c>
      <c r="J37" s="249">
        <v>3.76</v>
      </c>
      <c r="K37" s="465"/>
      <c r="L37" s="588">
        <f t="shared" si="11"/>
        <v>-1.3322676295501871E-15</v>
      </c>
      <c r="M37" s="249">
        <v>0</v>
      </c>
      <c r="N37" s="249">
        <v>-1.3322676295501871E-15</v>
      </c>
      <c r="O37" s="465"/>
      <c r="P37" s="588">
        <f t="shared" si="12"/>
        <v>150.93</v>
      </c>
      <c r="Q37" s="249">
        <v>0</v>
      </c>
      <c r="R37" s="249">
        <v>150.93</v>
      </c>
      <c r="S37" s="464"/>
      <c r="T37" s="605">
        <v>0</v>
      </c>
      <c r="U37" s="290">
        <f t="shared" si="9"/>
        <v>154.69</v>
      </c>
      <c r="V37" s="271">
        <f t="shared" si="8"/>
        <v>0</v>
      </c>
      <c r="W37" s="271">
        <f t="shared" si="8"/>
        <v>154.69</v>
      </c>
      <c r="X37" s="470"/>
    </row>
    <row r="38" spans="1:24" ht="24.75" x14ac:dyDescent="0.25">
      <c r="A38" s="1580"/>
      <c r="B38" s="971" t="s">
        <v>691</v>
      </c>
      <c r="C38" s="145" t="s">
        <v>718</v>
      </c>
      <c r="D38" s="577">
        <f t="shared" si="7"/>
        <v>68833.318494271254</v>
      </c>
      <c r="E38" s="253">
        <v>2258.317566061954</v>
      </c>
      <c r="F38" s="253">
        <v>66575.000928209294</v>
      </c>
      <c r="G38" s="467"/>
      <c r="H38" s="588">
        <f t="shared" si="10"/>
        <v>96447.191271377378</v>
      </c>
      <c r="I38" s="253">
        <v>3547.7684135206296</v>
      </c>
      <c r="J38" s="253">
        <v>92899.422857856742</v>
      </c>
      <c r="K38" s="375"/>
      <c r="L38" s="588">
        <f t="shared" si="11"/>
        <v>160285.86028962617</v>
      </c>
      <c r="M38" s="253">
        <v>6502.8306854131115</v>
      </c>
      <c r="N38" s="253">
        <v>153783.02960421305</v>
      </c>
      <c r="O38" s="375"/>
      <c r="P38" s="588">
        <f t="shared" si="12"/>
        <v>614427.39897390234</v>
      </c>
      <c r="Q38" s="253">
        <v>30482.730086675481</v>
      </c>
      <c r="R38" s="253">
        <v>583944.66888722684</v>
      </c>
      <c r="S38" s="303"/>
      <c r="T38" s="607">
        <v>-1364308.8744032732</v>
      </c>
      <c r="U38" s="290">
        <f t="shared" si="9"/>
        <v>-424315.10537409608</v>
      </c>
      <c r="V38" s="271">
        <f t="shared" si="8"/>
        <v>42791.646751671178</v>
      </c>
      <c r="W38" s="271">
        <f t="shared" si="8"/>
        <v>897202.12227750593</v>
      </c>
      <c r="X38" s="304"/>
    </row>
    <row r="39" spans="1:24" x14ac:dyDescent="0.25">
      <c r="A39" s="1580"/>
      <c r="B39" s="388">
        <v>2.21</v>
      </c>
      <c r="C39" s="145" t="s">
        <v>927</v>
      </c>
      <c r="D39" s="577">
        <f t="shared" si="7"/>
        <v>-6361.165243996712</v>
      </c>
      <c r="E39" s="253">
        <v>-2238.6213729987621</v>
      </c>
      <c r="F39" s="253">
        <v>-4122.5438709979499</v>
      </c>
      <c r="G39" s="467"/>
      <c r="H39" s="588">
        <f t="shared" si="10"/>
        <v>-11576.366041847599</v>
      </c>
      <c r="I39" s="253">
        <v>-3971.7545514580897</v>
      </c>
      <c r="J39" s="253">
        <v>-7604.6114903895104</v>
      </c>
      <c r="K39" s="375"/>
      <c r="L39" s="588">
        <f t="shared" si="11"/>
        <v>-3792.1789494664536</v>
      </c>
      <c r="M39" s="253">
        <v>-1375.4400390044232</v>
      </c>
      <c r="N39" s="253">
        <v>-2416.7389104620302</v>
      </c>
      <c r="O39" s="375"/>
      <c r="P39" s="588">
        <f t="shared" si="12"/>
        <v>-4028.4557686098578</v>
      </c>
      <c r="Q39" s="253">
        <v>-1633.3708500891189</v>
      </c>
      <c r="R39" s="253">
        <v>-2395.0849185207389</v>
      </c>
      <c r="S39" s="303"/>
      <c r="T39" s="607">
        <v>-34570.198958682304</v>
      </c>
      <c r="U39" s="290">
        <f t="shared" si="9"/>
        <v>-60328.364962602922</v>
      </c>
      <c r="V39" s="271">
        <f>E39+I39+M39+Q39</f>
        <v>-9219.1868135503937</v>
      </c>
      <c r="W39" s="271">
        <f>F39+J39+N39+R39</f>
        <v>-16538.979190370228</v>
      </c>
      <c r="X39" s="304"/>
    </row>
    <row r="40" spans="1:24" s="403" customFormat="1" x14ac:dyDescent="0.25">
      <c r="A40" s="1581"/>
      <c r="B40" s="389">
        <v>2.2200000000000002</v>
      </c>
      <c r="C40" s="146" t="s">
        <v>716</v>
      </c>
      <c r="D40" s="578">
        <f>SUM(D28,D29:D39)</f>
        <v>20151422.127498716</v>
      </c>
      <c r="E40" s="280">
        <f t="shared" ref="E40:J40" si="13">SUM(E28:E39)</f>
        <v>7541624.0567443762</v>
      </c>
      <c r="F40" s="280">
        <f t="shared" si="13"/>
        <v>12609798.070754346</v>
      </c>
      <c r="G40" s="1107"/>
      <c r="H40" s="288">
        <f t="shared" si="13"/>
        <v>20127611.209396526</v>
      </c>
      <c r="I40" s="280">
        <f t="shared" si="13"/>
        <v>7347512.3107285323</v>
      </c>
      <c r="J40" s="280">
        <f t="shared" si="13"/>
        <v>12780098.898667995</v>
      </c>
      <c r="K40" s="1107"/>
      <c r="L40" s="288">
        <f>SUM(L28:L39)</f>
        <v>20003644.767632838</v>
      </c>
      <c r="M40" s="280">
        <f>SUM(M28:M39)</f>
        <v>7372720.2964147227</v>
      </c>
      <c r="N40" s="280">
        <f>SUM(N28:N39)</f>
        <v>12630924.471218122</v>
      </c>
      <c r="O40" s="1107"/>
      <c r="P40" s="288">
        <f>SUM(P28:P39)</f>
        <v>21164590.78313629</v>
      </c>
      <c r="Q40" s="280">
        <f>SUM(Q28:Q39)</f>
        <v>8500285.9718658961</v>
      </c>
      <c r="R40" s="280">
        <f>SUM(R28:R39)</f>
        <v>12664304.811270393</v>
      </c>
      <c r="S40" s="466"/>
      <c r="T40" s="606">
        <f>SUM(T28:T39)</f>
        <v>-2213102.5866542184</v>
      </c>
      <c r="U40" s="292">
        <f>SUM(U28:U39)</f>
        <v>79234166.301010162</v>
      </c>
      <c r="V40" s="280">
        <f>SUM(V28:V39)</f>
        <v>30762142.63575352</v>
      </c>
      <c r="W40" s="280">
        <f>SUM(W28:W39)</f>
        <v>50685126.251910858</v>
      </c>
      <c r="X40" s="1404"/>
    </row>
    <row r="41" spans="1:24" ht="14.85" customHeight="1" x14ac:dyDescent="0.25">
      <c r="A41" s="1577" t="s">
        <v>6</v>
      </c>
      <c r="B41" s="114" t="s">
        <v>70</v>
      </c>
      <c r="C41" s="144" t="s">
        <v>188</v>
      </c>
      <c r="D41" s="574">
        <f>SUM(E41:G41)</f>
        <v>3894.12</v>
      </c>
      <c r="E41" s="251">
        <v>573.29999999999995</v>
      </c>
      <c r="F41" s="253">
        <v>3320.82</v>
      </c>
      <c r="G41" s="467"/>
      <c r="H41" s="588">
        <f>SUM(I41:J41)</f>
        <v>7716.58</v>
      </c>
      <c r="I41" s="251">
        <v>3518.24</v>
      </c>
      <c r="J41" s="253">
        <v>4198.34</v>
      </c>
      <c r="K41" s="375"/>
      <c r="L41" s="588">
        <f>SUM(M41:N41)</f>
        <v>9467.380000000001</v>
      </c>
      <c r="M41" s="251">
        <v>4016.76</v>
      </c>
      <c r="N41" s="253">
        <v>5450.62</v>
      </c>
      <c r="O41" s="375"/>
      <c r="P41" s="588">
        <f>SUM(Q41:R41)</f>
        <v>7637.0400000000009</v>
      </c>
      <c r="Q41" s="251">
        <v>3123.5899999999997</v>
      </c>
      <c r="R41" s="253">
        <v>4513.4500000000007</v>
      </c>
      <c r="S41" s="303"/>
      <c r="T41" s="607">
        <v>-2021.1599999999999</v>
      </c>
      <c r="U41" s="321">
        <f>SUM(V41:X41)+T41</f>
        <v>26693.96</v>
      </c>
      <c r="V41" s="271">
        <f t="shared" ref="V41:W44" si="14">E41+I41+M41+Q41</f>
        <v>11231.89</v>
      </c>
      <c r="W41" s="271">
        <f t="shared" si="14"/>
        <v>17483.23</v>
      </c>
      <c r="X41" s="304"/>
    </row>
    <row r="42" spans="1:24" s="401" customFormat="1" x14ac:dyDescent="0.25">
      <c r="A42" s="1577"/>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577"/>
      <c r="B43" s="114" t="s">
        <v>72</v>
      </c>
      <c r="C43" s="147" t="s">
        <v>164</v>
      </c>
      <c r="D43" s="575">
        <f>SUM(E43:G43)</f>
        <v>4.9256601630062242</v>
      </c>
      <c r="E43" s="253">
        <v>2.657838233640021</v>
      </c>
      <c r="F43" s="253">
        <v>2.2678219293662032</v>
      </c>
      <c r="G43" s="467"/>
      <c r="H43" s="588">
        <f>SUM(I43:J43)</f>
        <v>29.41553451838795</v>
      </c>
      <c r="I43" s="253">
        <v>27.751479794770436</v>
      </c>
      <c r="J43" s="253">
        <v>1.6640547236175145</v>
      </c>
      <c r="K43" s="375"/>
      <c r="L43" s="588">
        <f>SUM(M43:N43)</f>
        <v>64.560428101198994</v>
      </c>
      <c r="M43" s="253">
        <v>58.685013043095942</v>
      </c>
      <c r="N43" s="253">
        <v>5.8754150581030569</v>
      </c>
      <c r="O43" s="375"/>
      <c r="P43" s="588">
        <f>SUM(Q43:R43)</f>
        <v>261.17285499843746</v>
      </c>
      <c r="Q43" s="253">
        <v>180.9222442914066</v>
      </c>
      <c r="R43" s="253">
        <v>80.250610707030845</v>
      </c>
      <c r="S43" s="303"/>
      <c r="T43" s="607">
        <v>-2077.0319637986877</v>
      </c>
      <c r="U43" s="290">
        <f>SUM(V43:X43)+T43</f>
        <v>-1716.9574860176572</v>
      </c>
      <c r="V43" s="271">
        <f t="shared" si="14"/>
        <v>270.01657536291299</v>
      </c>
      <c r="W43" s="271">
        <f t="shared" si="14"/>
        <v>90.057902418117621</v>
      </c>
      <c r="X43" s="304"/>
    </row>
    <row r="44" spans="1:24" x14ac:dyDescent="0.25">
      <c r="A44" s="1577"/>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578"/>
      <c r="B45" s="148">
        <v>3.5</v>
      </c>
      <c r="C45" s="146" t="s">
        <v>8</v>
      </c>
      <c r="D45" s="576">
        <f t="shared" ref="D45:W45" si="15">SUM(D41:D44)</f>
        <v>3899.0456601630062</v>
      </c>
      <c r="E45" s="280">
        <f t="shared" si="15"/>
        <v>575.95783823364002</v>
      </c>
      <c r="F45" s="280">
        <f t="shared" si="15"/>
        <v>3323.0878219293663</v>
      </c>
      <c r="G45" s="1107"/>
      <c r="H45" s="288">
        <f>SUM(H41:H44)</f>
        <v>7745.995534518388</v>
      </c>
      <c r="I45" s="280">
        <f t="shared" si="15"/>
        <v>3545.9914797947704</v>
      </c>
      <c r="J45" s="280">
        <f t="shared" si="15"/>
        <v>4200.0040547236176</v>
      </c>
      <c r="K45" s="1107"/>
      <c r="L45" s="288">
        <f>SUM(L41:L44)</f>
        <v>9531.9404281011994</v>
      </c>
      <c r="M45" s="280">
        <f>SUM(M41:M44)</f>
        <v>4075.445013043096</v>
      </c>
      <c r="N45" s="280">
        <f>SUM(N41:N44)</f>
        <v>5456.4954150581034</v>
      </c>
      <c r="O45" s="1107"/>
      <c r="P45" s="288">
        <f>SUM(P41:P44)</f>
        <v>7898.2128549984382</v>
      </c>
      <c r="Q45" s="280">
        <f>SUM(Q41:Q44)</f>
        <v>3304.5122442914062</v>
      </c>
      <c r="R45" s="280">
        <f>SUM(R41:R44)</f>
        <v>4593.700610707032</v>
      </c>
      <c r="S45" s="466"/>
      <c r="T45" s="606">
        <f t="shared" si="15"/>
        <v>-4098.1919637986875</v>
      </c>
      <c r="U45" s="292">
        <f t="shared" si="15"/>
        <v>24977.002513982341</v>
      </c>
      <c r="V45" s="280">
        <f t="shared" si="15"/>
        <v>11501.906575362913</v>
      </c>
      <c r="W45" s="280">
        <f t="shared" si="15"/>
        <v>17573.287902418117</v>
      </c>
      <c r="X45" s="1404"/>
    </row>
    <row r="46" spans="1:24" s="403" customFormat="1" x14ac:dyDescent="0.25">
      <c r="A46" s="1576" t="s">
        <v>232</v>
      </c>
      <c r="B46" s="150" t="s">
        <v>74</v>
      </c>
      <c r="C46" s="143" t="s">
        <v>171</v>
      </c>
      <c r="D46" s="334">
        <f t="shared" ref="D46:J46" si="16">SUM(D21+D22+D24, D29:D36)+D41</f>
        <v>20041476.409866884</v>
      </c>
      <c r="E46" s="372">
        <f t="shared" si="16"/>
        <v>7497798.5921209566</v>
      </c>
      <c r="F46" s="372">
        <f t="shared" si="16"/>
        <v>12543677.81774593</v>
      </c>
      <c r="G46" s="467"/>
      <c r="H46" s="334">
        <f t="shared" si="16"/>
        <v>19977987.797923636</v>
      </c>
      <c r="I46" s="372">
        <f t="shared" si="16"/>
        <v>7290198.870162894</v>
      </c>
      <c r="J46" s="372">
        <f t="shared" si="16"/>
        <v>12687788.927760744</v>
      </c>
      <c r="K46" s="463"/>
      <c r="L46" s="334">
        <f>SUM(L21+L22+L24, L29:L36)+L41</f>
        <v>19729397.541763596</v>
      </c>
      <c r="M46" s="372">
        <f>SUM(M21+M22+M24, M29:M36)+M41</f>
        <v>7267383.2515322622</v>
      </c>
      <c r="N46" s="372">
        <f>SUM(N21+N22+N24, N29:N36)+N41</f>
        <v>12462014.290231341</v>
      </c>
      <c r="O46" s="463"/>
      <c r="P46" s="334">
        <f>SUM(P21+P22+P24, P29:P36)+P41</f>
        <v>20040965.229405165</v>
      </c>
      <c r="Q46" s="372">
        <f>SUM(Q21+Q22+Q24, Q29:Q36)+Q41</f>
        <v>8039734.5142537747</v>
      </c>
      <c r="R46" s="372">
        <f>SUM(R21+R22+R24, R29:R36)+R41</f>
        <v>12001230.715151388</v>
      </c>
      <c r="S46" s="463"/>
      <c r="T46" s="614">
        <f>SUM(T21+T22+T24, T29:T36)+T41</f>
        <v>49133.469999999768</v>
      </c>
      <c r="U46" s="321">
        <f>SUM(U21+U22+U24, U29:U36)+U41</f>
        <v>79838960.448959291</v>
      </c>
      <c r="V46" s="372">
        <f>SUM(V21+V22+V24, V29:V36)+V41</f>
        <v>30095115.228069883</v>
      </c>
      <c r="W46" s="372">
        <f>SUM(W21+W22+W24, W29:W36)+W41</f>
        <v>49694711.750889406</v>
      </c>
      <c r="X46" s="469"/>
    </row>
    <row r="47" spans="1:24" s="403" customFormat="1" x14ac:dyDescent="0.25">
      <c r="A47" s="1620"/>
      <c r="B47" s="114" t="s">
        <v>75</v>
      </c>
      <c r="C47" s="144" t="s">
        <v>172</v>
      </c>
      <c r="D47" s="270">
        <f t="shared" ref="D47:W47" si="17">D25+D38+D43</f>
        <v>120205.9285359948</v>
      </c>
      <c r="E47" s="271">
        <f t="shared" si="17"/>
        <v>46640.043834651515</v>
      </c>
      <c r="F47" s="271">
        <f t="shared" si="17"/>
        <v>73565.884701343282</v>
      </c>
      <c r="G47" s="467"/>
      <c r="H47" s="270">
        <f t="shared" si="17"/>
        <v>168942.01304925361</v>
      </c>
      <c r="I47" s="271">
        <f t="shared" si="17"/>
        <v>64831.186596891268</v>
      </c>
      <c r="J47" s="271">
        <f t="shared" si="17"/>
        <v>104110.82645236232</v>
      </c>
      <c r="K47" s="464"/>
      <c r="L47" s="270">
        <f>L25+L38+L43</f>
        <v>287571.34524680744</v>
      </c>
      <c r="M47" s="271">
        <f>M25+M38+M43</f>
        <v>110787.92993450713</v>
      </c>
      <c r="N47" s="271">
        <f>N25+N38+N43</f>
        <v>176783.41531230026</v>
      </c>
      <c r="O47" s="464"/>
      <c r="P47" s="270">
        <f>P25+P38+P43</f>
        <v>1135401.2923547358</v>
      </c>
      <c r="Q47" s="271">
        <f>Q25+Q38+Q43</f>
        <v>465489.3407065029</v>
      </c>
      <c r="R47" s="271">
        <f>R25+R38+R43</f>
        <v>669911.95164823299</v>
      </c>
      <c r="S47" s="464"/>
      <c r="T47" s="615">
        <f t="shared" si="17"/>
        <v>-2231764.0496593346</v>
      </c>
      <c r="U47" s="290">
        <f t="shared" si="17"/>
        <v>-519643.47047254274</v>
      </c>
      <c r="V47" s="271">
        <f t="shared" si="17"/>
        <v>687748.50107255275</v>
      </c>
      <c r="W47" s="271">
        <f t="shared" si="17"/>
        <v>1024372.0781142388</v>
      </c>
      <c r="X47" s="470"/>
    </row>
    <row r="48" spans="1:24" s="403" customFormat="1" x14ac:dyDescent="0.25">
      <c r="A48" s="1620"/>
      <c r="B48" s="114" t="s">
        <v>76</v>
      </c>
      <c r="C48" s="144" t="s">
        <v>173</v>
      </c>
      <c r="D48" s="591">
        <f t="shared" ref="D48:W48" si="18">D26+D37+D42</f>
        <v>7.7715611723760997E-16</v>
      </c>
      <c r="E48" s="592">
        <f t="shared" si="18"/>
        <v>0</v>
      </c>
      <c r="F48" s="592">
        <f t="shared" si="18"/>
        <v>7.7715611723760997E-16</v>
      </c>
      <c r="G48" s="467"/>
      <c r="H48" s="591">
        <f t="shared" si="18"/>
        <v>3.76</v>
      </c>
      <c r="I48" s="592">
        <f t="shared" si="18"/>
        <v>0</v>
      </c>
      <c r="J48" s="592">
        <f t="shared" si="18"/>
        <v>3.76</v>
      </c>
      <c r="K48" s="1109"/>
      <c r="L48" s="591">
        <f>L26+L37+L42</f>
        <v>-1.3322676295501871E-15</v>
      </c>
      <c r="M48" s="592">
        <f>M26+M37+M42</f>
        <v>0</v>
      </c>
      <c r="N48" s="592">
        <f>N26+N37+N42</f>
        <v>-1.3322676295501871E-15</v>
      </c>
      <c r="O48" s="1109"/>
      <c r="P48" s="591">
        <f>P26+P37+P42</f>
        <v>150.93</v>
      </c>
      <c r="Q48" s="592">
        <f>Q26+Q37+Q42</f>
        <v>0</v>
      </c>
      <c r="R48" s="592">
        <f>R26+R37+R42</f>
        <v>150.93</v>
      </c>
      <c r="S48" s="1104"/>
      <c r="T48" s="616">
        <f t="shared" si="18"/>
        <v>0</v>
      </c>
      <c r="U48" s="593">
        <f t="shared" si="18"/>
        <v>154.69</v>
      </c>
      <c r="V48" s="592">
        <f t="shared" si="18"/>
        <v>0</v>
      </c>
      <c r="W48" s="592">
        <f t="shared" si="18"/>
        <v>154.69</v>
      </c>
      <c r="X48" s="1405"/>
    </row>
    <row r="49" spans="1:24" s="403" customFormat="1" x14ac:dyDescent="0.25">
      <c r="A49" s="1620"/>
      <c r="B49" s="114">
        <v>4.4000000000000004</v>
      </c>
      <c r="C49" s="144" t="s">
        <v>915</v>
      </c>
      <c r="D49" s="270">
        <f t="shared" ref="D49:W49" si="19">D27+D39+D44</f>
        <v>-6361.165243996712</v>
      </c>
      <c r="E49" s="271">
        <f t="shared" si="19"/>
        <v>-2238.6213729987621</v>
      </c>
      <c r="F49" s="271">
        <f t="shared" si="19"/>
        <v>-4122.5438709979499</v>
      </c>
      <c r="G49" s="467"/>
      <c r="H49" s="270">
        <f t="shared" si="19"/>
        <v>-11576.366041847599</v>
      </c>
      <c r="I49" s="271">
        <f t="shared" si="19"/>
        <v>-3971.7545514580897</v>
      </c>
      <c r="J49" s="271">
        <f t="shared" si="19"/>
        <v>-7604.6114903895104</v>
      </c>
      <c r="K49" s="465"/>
      <c r="L49" s="270">
        <f>L27+L39+L44</f>
        <v>-3792.1789494664536</v>
      </c>
      <c r="M49" s="271">
        <f>M27+M39+M44</f>
        <v>-1375.4400390044232</v>
      </c>
      <c r="N49" s="271">
        <f>N27+N39+N44</f>
        <v>-2416.7389104620302</v>
      </c>
      <c r="O49" s="465"/>
      <c r="P49" s="270">
        <f>P27+P39+P44</f>
        <v>-4028.4557686098578</v>
      </c>
      <c r="Q49" s="271">
        <f>Q27+Q39+Q44</f>
        <v>-1633.3708500891189</v>
      </c>
      <c r="R49" s="271">
        <f>R27+R39+R44</f>
        <v>-2395.0849185207389</v>
      </c>
      <c r="S49" s="464"/>
      <c r="T49" s="615">
        <f t="shared" si="19"/>
        <v>-34570.198958682304</v>
      </c>
      <c r="U49" s="290">
        <f t="shared" si="19"/>
        <v>-60328.364962602922</v>
      </c>
      <c r="V49" s="271">
        <f t="shared" si="19"/>
        <v>-9219.1868135503937</v>
      </c>
      <c r="W49" s="271">
        <f t="shared" si="19"/>
        <v>-16538.979190370228</v>
      </c>
      <c r="X49" s="470"/>
    </row>
    <row r="50" spans="1:24" x14ac:dyDescent="0.25">
      <c r="A50" s="162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0"/>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0"/>
      <c r="B52" s="384" t="s">
        <v>194</v>
      </c>
      <c r="C52" s="385" t="s">
        <v>328</v>
      </c>
      <c r="D52" s="288">
        <f t="shared" ref="D52:W52" si="21">SUM(D46:D51)</f>
        <v>20155321.17315888</v>
      </c>
      <c r="E52" s="280">
        <f t="shared" si="21"/>
        <v>7542200.0145826098</v>
      </c>
      <c r="F52" s="280">
        <f t="shared" si="21"/>
        <v>12613121.158576274</v>
      </c>
      <c r="G52" s="1107"/>
      <c r="H52" s="288">
        <f t="shared" si="21"/>
        <v>20135357.204931043</v>
      </c>
      <c r="I52" s="280">
        <f t="shared" si="21"/>
        <v>7351058.3022083268</v>
      </c>
      <c r="J52" s="280">
        <f t="shared" si="21"/>
        <v>12784298.902722716</v>
      </c>
      <c r="K52" s="1107"/>
      <c r="L52" s="288">
        <f>SUM(L46:L51)</f>
        <v>20013176.708060935</v>
      </c>
      <c r="M52" s="280">
        <f>SUM(M46:M51)</f>
        <v>7376795.7414277652</v>
      </c>
      <c r="N52" s="280">
        <f>SUM(N46:N51)</f>
        <v>12636380.966633178</v>
      </c>
      <c r="O52" s="1107"/>
      <c r="P52" s="288">
        <f>SUM(P46:P51)</f>
        <v>21172488.99599129</v>
      </c>
      <c r="Q52" s="280">
        <f>SUM(Q46:Q51)</f>
        <v>8503590.4841101877</v>
      </c>
      <c r="R52" s="280">
        <f>SUM(R46:R51)</f>
        <v>12668898.5118811</v>
      </c>
      <c r="S52" s="466"/>
      <c r="T52" s="606">
        <f t="shared" si="21"/>
        <v>-2217200.7786180172</v>
      </c>
      <c r="U52" s="292">
        <f t="shared" si="21"/>
        <v>79259143.303524137</v>
      </c>
      <c r="V52" s="280">
        <f t="shared" si="21"/>
        <v>30773644.542328883</v>
      </c>
      <c r="W52" s="280">
        <f t="shared" si="21"/>
        <v>50702699.539813273</v>
      </c>
      <c r="X52" s="1404"/>
    </row>
    <row r="53" spans="1:24" x14ac:dyDescent="0.25">
      <c r="A53" s="1620"/>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0"/>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0"/>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1"/>
      <c r="B56" s="390" t="s">
        <v>190</v>
      </c>
      <c r="C56" s="385" t="s">
        <v>330</v>
      </c>
      <c r="D56" s="288">
        <f t="shared" ref="D56:W56" si="24">D52+D55</f>
        <v>20155321.17315888</v>
      </c>
      <c r="E56" s="280">
        <f t="shared" si="24"/>
        <v>7542200.0145826098</v>
      </c>
      <c r="F56" s="280">
        <f t="shared" si="24"/>
        <v>12613121.158576274</v>
      </c>
      <c r="G56" s="467"/>
      <c r="H56" s="288">
        <f t="shared" si="24"/>
        <v>20135357.204931043</v>
      </c>
      <c r="I56" s="280">
        <f t="shared" si="24"/>
        <v>7351058.3022083268</v>
      </c>
      <c r="J56" s="280">
        <f t="shared" si="24"/>
        <v>12784298.902722716</v>
      </c>
      <c r="K56" s="1107"/>
      <c r="L56" s="288">
        <f>L52+L55</f>
        <v>20013176.708060935</v>
      </c>
      <c r="M56" s="280">
        <f>M52+M55</f>
        <v>7376795.7414277652</v>
      </c>
      <c r="N56" s="280">
        <f>N52+N55</f>
        <v>12636380.966633178</v>
      </c>
      <c r="O56" s="1107"/>
      <c r="P56" s="288">
        <f>P52+P55</f>
        <v>21172488.99599129</v>
      </c>
      <c r="Q56" s="280">
        <f>Q52+Q55</f>
        <v>8503590.4841101877</v>
      </c>
      <c r="R56" s="280">
        <f>R52+R55</f>
        <v>12668898.5118811</v>
      </c>
      <c r="S56" s="466"/>
      <c r="T56" s="606">
        <f t="shared" si="24"/>
        <v>-2217200.7786180172</v>
      </c>
      <c r="U56" s="292">
        <f t="shared" si="24"/>
        <v>79259143.303524137</v>
      </c>
      <c r="V56" s="280">
        <f t="shared" si="24"/>
        <v>30773644.542328883</v>
      </c>
      <c r="W56" s="280">
        <f t="shared" si="24"/>
        <v>50702699.539813273</v>
      </c>
      <c r="X56" s="1404"/>
    </row>
    <row r="57" spans="1:24" s="1116" customFormat="1" ht="15" customHeight="1" x14ac:dyDescent="0.25">
      <c r="A57" s="1628" t="s">
        <v>175</v>
      </c>
      <c r="B57" s="1629"/>
      <c r="C57" s="1630"/>
      <c r="D57" s="1612" t="s">
        <v>244</v>
      </c>
      <c r="E57" s="1613"/>
      <c r="F57" s="1613"/>
      <c r="G57" s="1614"/>
      <c r="H57" s="1612" t="s">
        <v>245</v>
      </c>
      <c r="I57" s="1613"/>
      <c r="J57" s="1613"/>
      <c r="K57" s="1614"/>
      <c r="L57" s="1612" t="s">
        <v>246</v>
      </c>
      <c r="M57" s="1613"/>
      <c r="N57" s="1613"/>
      <c r="O57" s="1614"/>
      <c r="P57" s="1612" t="s">
        <v>247</v>
      </c>
      <c r="Q57" s="1613"/>
      <c r="R57" s="1613"/>
      <c r="S57" s="1613"/>
      <c r="T57" s="1119"/>
      <c r="U57" s="1619" t="s">
        <v>807</v>
      </c>
      <c r="V57" s="1613"/>
      <c r="W57" s="1613"/>
      <c r="X57" s="1618"/>
    </row>
    <row r="58" spans="1:24" s="1116" customFormat="1" ht="45" x14ac:dyDescent="0.25">
      <c r="A58" s="1631"/>
      <c r="B58" s="1632"/>
      <c r="C58" s="1633"/>
      <c r="D58" s="849" t="s">
        <v>36</v>
      </c>
      <c r="E58" s="367" t="s">
        <v>421</v>
      </c>
      <c r="F58" s="367" t="s">
        <v>410</v>
      </c>
      <c r="G58" s="478" t="s">
        <v>545</v>
      </c>
      <c r="H58" s="849" t="s">
        <v>36</v>
      </c>
      <c r="I58" s="367" t="s">
        <v>421</v>
      </c>
      <c r="J58" s="367" t="s">
        <v>410</v>
      </c>
      <c r="K58" s="478" t="s">
        <v>545</v>
      </c>
      <c r="L58" s="849" t="s">
        <v>36</v>
      </c>
      <c r="M58" s="367" t="s">
        <v>421</v>
      </c>
      <c r="N58" s="367" t="s">
        <v>410</v>
      </c>
      <c r="O58" s="478" t="s">
        <v>545</v>
      </c>
      <c r="P58" s="367" t="s">
        <v>36</v>
      </c>
      <c r="Q58" s="367" t="s">
        <v>421</v>
      </c>
      <c r="R58" s="367" t="s">
        <v>410</v>
      </c>
      <c r="S58" s="367" t="s">
        <v>545</v>
      </c>
      <c r="T58" s="603" t="s">
        <v>808</v>
      </c>
      <c r="U58" s="850" t="s">
        <v>36</v>
      </c>
      <c r="V58" s="367" t="s">
        <v>421</v>
      </c>
      <c r="W58" s="367" t="s">
        <v>410</v>
      </c>
      <c r="X58" s="481" t="s">
        <v>545</v>
      </c>
    </row>
    <row r="59" spans="1:24" ht="14.85" customHeight="1" x14ac:dyDescent="0.25">
      <c r="A59" s="1576" t="s">
        <v>9</v>
      </c>
      <c r="B59" s="381" t="s">
        <v>79</v>
      </c>
      <c r="C59" s="382" t="s">
        <v>27</v>
      </c>
      <c r="D59" s="270">
        <f t="shared" ref="D59:D64" si="25">SUM(E59:G59)</f>
        <v>-7351162.1494833967</v>
      </c>
      <c r="E59" s="251">
        <v>-1181896.4678456027</v>
      </c>
      <c r="F59" s="253">
        <v>-6169265.6816377938</v>
      </c>
      <c r="G59" s="467"/>
      <c r="H59" s="270">
        <f t="shared" ref="H59:H64" si="26">SUM(I59:J59)</f>
        <v>1088412.7764804461</v>
      </c>
      <c r="I59" s="251">
        <v>233681.31031639286</v>
      </c>
      <c r="J59" s="253">
        <v>854731.4661640533</v>
      </c>
      <c r="K59" s="375"/>
      <c r="L59" s="270">
        <f t="shared" ref="L59:L64" si="27">SUM(M59:N59)</f>
        <v>-123558824.98412204</v>
      </c>
      <c r="M59" s="251">
        <v>-21389530.014831655</v>
      </c>
      <c r="N59" s="253">
        <v>-102169294.96929039</v>
      </c>
      <c r="O59" s="375"/>
      <c r="P59" s="270">
        <f t="shared" ref="P59:P64" si="28">SUM(Q59:R59)</f>
        <v>810561.37433807657</v>
      </c>
      <c r="Q59" s="253">
        <v>199600.13572451801</v>
      </c>
      <c r="R59" s="253">
        <v>610961.23861355858</v>
      </c>
      <c r="S59" s="303"/>
      <c r="T59" s="607"/>
      <c r="U59" s="290">
        <f t="shared" ref="U59:U64" si="29">D59+H59+L59+P59+T59</f>
        <v>-129011012.98278691</v>
      </c>
      <c r="V59" s="271">
        <f t="shared" ref="V59:W65" si="30">E59+I59+M59+Q59</f>
        <v>-22138145.036636345</v>
      </c>
      <c r="W59" s="271">
        <f t="shared" si="30"/>
        <v>-106872867.94615057</v>
      </c>
      <c r="X59" s="304"/>
    </row>
    <row r="60" spans="1:24" x14ac:dyDescent="0.25">
      <c r="A60" s="1577"/>
      <c r="B60" s="114" t="s">
        <v>80</v>
      </c>
      <c r="C60" s="145" t="s">
        <v>97</v>
      </c>
      <c r="D60" s="270">
        <f t="shared" si="25"/>
        <v>8697209.6804357469</v>
      </c>
      <c r="E60" s="253">
        <v>1448541.6281863579</v>
      </c>
      <c r="F60" s="253">
        <v>7248668.0522493888</v>
      </c>
      <c r="G60" s="467"/>
      <c r="H60" s="270">
        <f t="shared" si="26"/>
        <v>266888.14700737275</v>
      </c>
      <c r="I60" s="253">
        <v>46222.422026864231</v>
      </c>
      <c r="J60" s="253">
        <v>220665.7249805085</v>
      </c>
      <c r="K60" s="375"/>
      <c r="L60" s="270">
        <f t="shared" si="27"/>
        <v>124809227.59890899</v>
      </c>
      <c r="M60" s="253">
        <v>21659478.07461521</v>
      </c>
      <c r="N60" s="253">
        <v>103149749.52429378</v>
      </c>
      <c r="O60" s="375"/>
      <c r="P60" s="270">
        <f t="shared" si="28"/>
        <v>520129.90211514442</v>
      </c>
      <c r="Q60" s="253">
        <v>93337.537847361731</v>
      </c>
      <c r="R60" s="253">
        <v>426792.36426778272</v>
      </c>
      <c r="S60" s="303"/>
      <c r="T60" s="607"/>
      <c r="U60" s="290">
        <f t="shared" si="29"/>
        <v>134293455.32846725</v>
      </c>
      <c r="V60" s="271">
        <f t="shared" si="30"/>
        <v>23247579.662675794</v>
      </c>
      <c r="W60" s="271">
        <f t="shared" si="30"/>
        <v>111045875.66579147</v>
      </c>
      <c r="X60" s="304"/>
    </row>
    <row r="61" spans="1:24" x14ac:dyDescent="0.25">
      <c r="A61" s="1577"/>
      <c r="B61" s="114" t="s">
        <v>81</v>
      </c>
      <c r="C61" s="145" t="s">
        <v>98</v>
      </c>
      <c r="D61" s="270">
        <f t="shared" si="25"/>
        <v>321891.07977729308</v>
      </c>
      <c r="E61" s="253">
        <v>53588.247610643491</v>
      </c>
      <c r="F61" s="253">
        <v>268302.83216664958</v>
      </c>
      <c r="G61" s="467"/>
      <c r="H61" s="270">
        <f t="shared" si="26"/>
        <v>253501.93289873737</v>
      </c>
      <c r="I61" s="253">
        <v>43236.673732162257</v>
      </c>
      <c r="J61" s="253">
        <v>210265.25916657512</v>
      </c>
      <c r="K61" s="375"/>
      <c r="L61" s="270">
        <f t="shared" si="27"/>
        <v>282685.97773567983</v>
      </c>
      <c r="M61" s="253">
        <v>49056.204019221012</v>
      </c>
      <c r="N61" s="253">
        <v>233629.77371645882</v>
      </c>
      <c r="O61" s="375"/>
      <c r="P61" s="270">
        <f t="shared" si="28"/>
        <v>220207.91090938443</v>
      </c>
      <c r="Q61" s="253">
        <v>38986.899694500957</v>
      </c>
      <c r="R61" s="253">
        <v>181221.01121488347</v>
      </c>
      <c r="S61" s="303"/>
      <c r="T61" s="607"/>
      <c r="U61" s="290">
        <f t="shared" si="29"/>
        <v>1078286.9013210947</v>
      </c>
      <c r="V61" s="271">
        <f t="shared" si="30"/>
        <v>184868.02505652772</v>
      </c>
      <c r="W61" s="271">
        <f t="shared" si="30"/>
        <v>893418.87626456702</v>
      </c>
      <c r="X61" s="304"/>
    </row>
    <row r="62" spans="1:24" x14ac:dyDescent="0.25">
      <c r="A62" s="1577"/>
      <c r="B62" s="383" t="s">
        <v>82</v>
      </c>
      <c r="C62" s="145" t="s">
        <v>99</v>
      </c>
      <c r="D62" s="270">
        <f t="shared" si="25"/>
        <v>3301.3394110323625</v>
      </c>
      <c r="E62" s="253">
        <v>549.60514571444185</v>
      </c>
      <c r="F62" s="253">
        <v>2751.7342653179207</v>
      </c>
      <c r="G62" s="467"/>
      <c r="H62" s="270">
        <f t="shared" si="26"/>
        <v>3764.4209052397982</v>
      </c>
      <c r="I62" s="253">
        <v>642.05048304463924</v>
      </c>
      <c r="J62" s="253">
        <v>3122.3704221951589</v>
      </c>
      <c r="K62" s="375"/>
      <c r="L62" s="270">
        <f t="shared" si="27"/>
        <v>4889.1054875272985</v>
      </c>
      <c r="M62" s="253">
        <v>848.4359860675188</v>
      </c>
      <c r="N62" s="253">
        <v>4040.6695014597799</v>
      </c>
      <c r="O62" s="375"/>
      <c r="P62" s="270">
        <f t="shared" si="28"/>
        <v>11494.099304309817</v>
      </c>
      <c r="Q62" s="253">
        <v>2034.98273429496</v>
      </c>
      <c r="R62" s="253">
        <v>9459.1165700148576</v>
      </c>
      <c r="S62" s="303"/>
      <c r="T62" s="607"/>
      <c r="U62" s="290">
        <f t="shared" si="29"/>
        <v>23448.965108109274</v>
      </c>
      <c r="V62" s="271">
        <f t="shared" si="30"/>
        <v>4075.0743491215599</v>
      </c>
      <c r="W62" s="271">
        <f t="shared" si="30"/>
        <v>19373.89075898772</v>
      </c>
      <c r="X62" s="304"/>
    </row>
    <row r="63" spans="1:24" x14ac:dyDescent="0.25">
      <c r="A63" s="1577"/>
      <c r="B63" s="383" t="s">
        <v>216</v>
      </c>
      <c r="C63" s="145" t="s">
        <v>100</v>
      </c>
      <c r="D63" s="270">
        <f t="shared" si="25"/>
        <v>-5441.1633297449262</v>
      </c>
      <c r="E63" s="253">
        <v>-905.84183943855101</v>
      </c>
      <c r="F63" s="253">
        <v>-4535.3214903063754</v>
      </c>
      <c r="G63" s="467"/>
      <c r="H63" s="270">
        <f t="shared" si="26"/>
        <v>-9898.5197965096086</v>
      </c>
      <c r="I63" s="253">
        <v>-1688.2674856920848</v>
      </c>
      <c r="J63" s="253">
        <v>-8210.2523108175228</v>
      </c>
      <c r="K63" s="375"/>
      <c r="L63" s="270">
        <f t="shared" si="27"/>
        <v>-8695.9886099680461</v>
      </c>
      <c r="M63" s="253">
        <v>-1509.0673927883738</v>
      </c>
      <c r="N63" s="253">
        <v>-7186.9212171796726</v>
      </c>
      <c r="O63" s="375"/>
      <c r="P63" s="270">
        <f t="shared" si="28"/>
        <v>-9589.8161777290643</v>
      </c>
      <c r="Q63" s="253">
        <v>-1697.8372841640373</v>
      </c>
      <c r="R63" s="253">
        <v>-7891.9788935650276</v>
      </c>
      <c r="S63" s="303"/>
      <c r="T63" s="607"/>
      <c r="U63" s="290">
        <f t="shared" si="29"/>
        <v>-33625.487913951649</v>
      </c>
      <c r="V63" s="271">
        <f t="shared" si="30"/>
        <v>-5801.0140020830468</v>
      </c>
      <c r="W63" s="271">
        <f t="shared" si="30"/>
        <v>-27824.473911868597</v>
      </c>
      <c r="X63" s="304"/>
    </row>
    <row r="64" spans="1:24" x14ac:dyDescent="0.25">
      <c r="A64" s="1577"/>
      <c r="B64" s="114" t="s">
        <v>215</v>
      </c>
      <c r="C64" s="145" t="s">
        <v>28</v>
      </c>
      <c r="D64" s="270">
        <f t="shared" si="25"/>
        <v>91852.106620807463</v>
      </c>
      <c r="E64" s="253">
        <v>15291.487532244064</v>
      </c>
      <c r="F64" s="253">
        <v>76560.619088563399</v>
      </c>
      <c r="G64" s="467"/>
      <c r="H64" s="270">
        <f t="shared" si="26"/>
        <v>74.522922370919048</v>
      </c>
      <c r="I64" s="253">
        <v>12.710448568476107</v>
      </c>
      <c r="J64" s="253">
        <v>61.812473802442945</v>
      </c>
      <c r="K64" s="375"/>
      <c r="L64" s="270">
        <f t="shared" si="27"/>
        <v>15222.041792057746</v>
      </c>
      <c r="M64" s="253">
        <v>2641.5727929685795</v>
      </c>
      <c r="N64" s="253">
        <v>12580.468999089166</v>
      </c>
      <c r="O64" s="375"/>
      <c r="P64" s="270">
        <f t="shared" si="28"/>
        <v>3972.2034927779732</v>
      </c>
      <c r="Q64" s="253">
        <v>703.26219661930168</v>
      </c>
      <c r="R64" s="253">
        <v>3268.9412961586718</v>
      </c>
      <c r="S64" s="303"/>
      <c r="T64" s="607"/>
      <c r="U64" s="290">
        <f t="shared" si="29"/>
        <v>111120.8748280141</v>
      </c>
      <c r="V64" s="271">
        <f t="shared" si="30"/>
        <v>18649.032970400418</v>
      </c>
      <c r="W64" s="271">
        <f t="shared" si="30"/>
        <v>92471.84185761369</v>
      </c>
      <c r="X64" s="304"/>
    </row>
    <row r="65" spans="1:24" s="403" customFormat="1" x14ac:dyDescent="0.25">
      <c r="A65" s="1578"/>
      <c r="B65" s="384" t="s">
        <v>214</v>
      </c>
      <c r="C65" s="385" t="s">
        <v>105</v>
      </c>
      <c r="D65" s="288">
        <f t="shared" ref="D65:U65" si="31">SUM(D59:D64)</f>
        <v>1757650.8934317383</v>
      </c>
      <c r="E65" s="280">
        <f t="shared" si="31"/>
        <v>335168.6587899187</v>
      </c>
      <c r="F65" s="280">
        <f t="shared" si="31"/>
        <v>1422482.2346418195</v>
      </c>
      <c r="G65" s="1107"/>
      <c r="H65" s="288">
        <f t="shared" si="31"/>
        <v>1602743.2804176575</v>
      </c>
      <c r="I65" s="280">
        <f t="shared" si="31"/>
        <v>322106.89952134038</v>
      </c>
      <c r="J65" s="280">
        <f t="shared" si="31"/>
        <v>1280636.3808963168</v>
      </c>
      <c r="K65" s="1107"/>
      <c r="L65" s="288">
        <f t="shared" si="31"/>
        <v>1544503.7511922496</v>
      </c>
      <c r="M65" s="280">
        <f t="shared" si="31"/>
        <v>320985.20518902433</v>
      </c>
      <c r="N65" s="280">
        <f t="shared" si="31"/>
        <v>1223518.5460032178</v>
      </c>
      <c r="O65" s="1107"/>
      <c r="P65" s="288">
        <f t="shared" si="31"/>
        <v>1556775.6739819641</v>
      </c>
      <c r="Q65" s="280">
        <f t="shared" si="31"/>
        <v>332964.98091313092</v>
      </c>
      <c r="R65" s="280">
        <f t="shared" si="31"/>
        <v>1223810.6930688333</v>
      </c>
      <c r="S65" s="466"/>
      <c r="T65" s="606">
        <f t="shared" si="31"/>
        <v>0</v>
      </c>
      <c r="U65" s="292">
        <f t="shared" si="31"/>
        <v>6461673.5990236085</v>
      </c>
      <c r="V65" s="280">
        <f t="shared" si="30"/>
        <v>1311225.7444134145</v>
      </c>
      <c r="W65" s="280">
        <f t="shared" si="30"/>
        <v>5150447.854610187</v>
      </c>
      <c r="X65" s="1404"/>
    </row>
    <row r="66" spans="1:24" ht="14.85" customHeight="1" x14ac:dyDescent="0.25">
      <c r="A66" s="1576"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77"/>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77"/>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77"/>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77"/>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7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21912972.066590618</v>
      </c>
      <c r="E72" s="303"/>
      <c r="F72" s="303"/>
      <c r="G72" s="375"/>
      <c r="H72" s="270">
        <f>H56+H65+H71</f>
        <v>21738100.485348701</v>
      </c>
      <c r="I72" s="303"/>
      <c r="J72" s="303"/>
      <c r="K72" s="375"/>
      <c r="L72" s="270">
        <f>L56+L65+L71</f>
        <v>21557680.459253184</v>
      </c>
      <c r="M72" s="303"/>
      <c r="N72" s="303"/>
      <c r="O72" s="375"/>
      <c r="P72" s="271">
        <f>P56+P65+P71</f>
        <v>22729264.669973254</v>
      </c>
      <c r="Q72" s="303"/>
      <c r="R72" s="303"/>
      <c r="S72" s="303"/>
      <c r="T72" s="615">
        <f>T56+T65+T71</f>
        <v>-2217200.7786180172</v>
      </c>
      <c r="U72" s="290">
        <f>U56+U65+U71</f>
        <v>85720816.902547747</v>
      </c>
      <c r="V72" s="346"/>
      <c r="W72" s="346"/>
      <c r="X72" s="304"/>
    </row>
    <row r="73" spans="1:24" s="403" customFormat="1" ht="24.75" x14ac:dyDescent="0.25">
      <c r="A73" s="573"/>
      <c r="B73" s="563" t="s">
        <v>254</v>
      </c>
      <c r="C73" s="564" t="s">
        <v>181</v>
      </c>
      <c r="D73" s="565">
        <f>D16-D72</f>
        <v>1072168.8014221601</v>
      </c>
      <c r="E73" s="338"/>
      <c r="F73" s="338"/>
      <c r="G73" s="566"/>
      <c r="H73" s="565">
        <f>H16-H72</f>
        <v>1186452.2252596691</v>
      </c>
      <c r="I73" s="338"/>
      <c r="J73" s="338"/>
      <c r="K73" s="566"/>
      <c r="L73" s="565">
        <f>L16-L72</f>
        <v>1551364.3349663429</v>
      </c>
      <c r="M73" s="338"/>
      <c r="N73" s="338"/>
      <c r="O73" s="566"/>
      <c r="P73" s="567">
        <f>P16-P72</f>
        <v>3120443.3024942055</v>
      </c>
      <c r="Q73" s="338"/>
      <c r="R73" s="338"/>
      <c r="S73" s="338"/>
      <c r="T73" s="618">
        <f>T16-T72</f>
        <v>358842.95870816964</v>
      </c>
      <c r="U73" s="568">
        <f>U16-U72</f>
        <v>7289271.6228505522</v>
      </c>
      <c r="V73" s="337"/>
      <c r="W73" s="337"/>
      <c r="X73" s="339"/>
    </row>
    <row r="74" spans="1:24" x14ac:dyDescent="0.25">
      <c r="A74" s="409"/>
      <c r="B74" s="114" t="s">
        <v>204</v>
      </c>
      <c r="C74" s="145" t="s">
        <v>26</v>
      </c>
      <c r="D74" s="257">
        <v>262813.18528640736</v>
      </c>
      <c r="E74" s="379"/>
      <c r="F74" s="379"/>
      <c r="G74" s="380"/>
      <c r="H74" s="257">
        <v>290826.67589006288</v>
      </c>
      <c r="I74" s="379"/>
      <c r="J74" s="379"/>
      <c r="K74" s="380"/>
      <c r="L74" s="257">
        <v>380275.0106806145</v>
      </c>
      <c r="M74" s="379"/>
      <c r="N74" s="379"/>
      <c r="O74" s="380"/>
      <c r="P74" s="257">
        <v>764892.28444843693</v>
      </c>
      <c r="Q74" s="340"/>
      <c r="R74" s="340"/>
      <c r="S74" s="340"/>
      <c r="T74" s="257">
        <v>87960.646561062676</v>
      </c>
      <c r="U74" s="374">
        <f>D74+H74+L74+P74+T74</f>
        <v>1786767.8028665844</v>
      </c>
      <c r="V74" s="340"/>
      <c r="W74" s="340"/>
      <c r="X74" s="341"/>
    </row>
    <row r="75" spans="1:24" s="403" customFormat="1" ht="15.75" thickBot="1" x14ac:dyDescent="0.3">
      <c r="A75" s="572"/>
      <c r="B75" s="570" t="s">
        <v>264</v>
      </c>
      <c r="C75" s="386" t="s">
        <v>182</v>
      </c>
      <c r="D75" s="288">
        <f>D73-D74</f>
        <v>809355.61613575276</v>
      </c>
      <c r="E75" s="335"/>
      <c r="F75" s="335"/>
      <c r="G75" s="376"/>
      <c r="H75" s="288">
        <f>H73-H74</f>
        <v>895625.54936960619</v>
      </c>
      <c r="I75" s="335"/>
      <c r="J75" s="335"/>
      <c r="K75" s="376"/>
      <c r="L75" s="288">
        <f>L73-L74</f>
        <v>1171089.3242857284</v>
      </c>
      <c r="M75" s="335"/>
      <c r="N75" s="335"/>
      <c r="O75" s="376"/>
      <c r="P75" s="280">
        <f>P73-P74</f>
        <v>2355551.0180457686</v>
      </c>
      <c r="Q75" s="342"/>
      <c r="R75" s="342"/>
      <c r="S75" s="337"/>
      <c r="T75" s="897">
        <f>T73-T74</f>
        <v>270882.31214710698</v>
      </c>
      <c r="U75" s="898">
        <f>U73-U74</f>
        <v>5502503.8199839676</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theme="7"/>
    <pageSetUpPr fitToPage="1"/>
  </sheetPr>
  <dimension ref="A1:X76"/>
  <sheetViews>
    <sheetView topLeftCell="A31" zoomScale="70" zoomScaleNormal="70" workbookViewId="0">
      <pane xSplit="3" topLeftCell="D1" activePane="topRight" state="frozen"/>
      <selection activeCell="W68" sqref="W68"/>
      <selection pane="topRight" activeCell="N59" sqref="N59"/>
    </sheetView>
  </sheetViews>
  <sheetFormatPr defaultColWidth="9" defaultRowHeight="15" x14ac:dyDescent="0.25"/>
  <cols>
    <col min="1" max="1" width="12.140625" style="395" customWidth="1"/>
    <col min="2" max="2" width="6.140625" style="393" customWidth="1"/>
    <col min="3" max="3" width="42" style="394" customWidth="1"/>
    <col min="4" max="4" width="15.5703125" style="394" bestFit="1" customWidth="1"/>
    <col min="5" max="7" width="14.140625" style="394" customWidth="1"/>
    <col min="8" max="8" width="15.5703125" style="394" bestFit="1" customWidth="1"/>
    <col min="9" max="11" width="14.140625" style="394" customWidth="1"/>
    <col min="12" max="12" width="15.5703125" style="394" bestFit="1" customWidth="1"/>
    <col min="13" max="15" width="14.140625" style="394" customWidth="1"/>
    <col min="16" max="16" width="15.5703125" style="394" bestFit="1" customWidth="1"/>
    <col min="17" max="24" width="14.140625" style="394" customWidth="1"/>
    <col min="25" max="16384" width="9" style="394"/>
  </cols>
  <sheetData>
    <row r="1" spans="1:24" x14ac:dyDescent="0.25">
      <c r="A1" s="392" t="s">
        <v>419</v>
      </c>
    </row>
    <row r="3" spans="1:24" x14ac:dyDescent="0.25">
      <c r="A3" s="456" t="s">
        <v>371</v>
      </c>
      <c r="B3" s="457"/>
      <c r="C3" s="632" t="str">
        <f>'LTC Rev-Exp Summary'!C3</f>
        <v>Simply Healthcare Plan, Inc</v>
      </c>
      <c r="L3" s="396"/>
      <c r="M3" s="396"/>
      <c r="N3" s="396"/>
      <c r="O3" s="396"/>
    </row>
    <row r="4" spans="1:24" x14ac:dyDescent="0.25">
      <c r="A4" s="456" t="s">
        <v>15</v>
      </c>
      <c r="B4" s="457"/>
      <c r="C4" s="451" t="str">
        <f>IF('LTC Rev-Exp Summary'!C4=0,"",'LTC Rev-Exp Summary'!C4)</f>
        <v>Annual 2021</v>
      </c>
    </row>
    <row r="5" spans="1:24" x14ac:dyDescent="0.25">
      <c r="A5" s="456" t="s">
        <v>16</v>
      </c>
      <c r="B5" s="457"/>
      <c r="C5" s="451">
        <f>IF('LTC Rev-Exp Summary'!C5=0,"",'LTC Rev-Exp Summary'!C5)</f>
        <v>44651</v>
      </c>
      <c r="D5" s="397"/>
      <c r="E5" s="397"/>
      <c r="F5" s="397"/>
      <c r="G5" s="397"/>
    </row>
    <row r="6" spans="1:24" ht="15.75" thickBot="1" x14ac:dyDescent="0.3">
      <c r="A6" s="458" t="s">
        <v>390</v>
      </c>
      <c r="B6" s="457"/>
      <c r="C6" s="459"/>
      <c r="D6" s="397"/>
      <c r="E6" s="397"/>
      <c r="F6" s="397"/>
      <c r="G6" s="397"/>
    </row>
    <row r="7" spans="1:24" s="1116" customFormat="1" ht="19.149999999999999" customHeight="1" x14ac:dyDescent="0.3">
      <c r="A7" s="1112"/>
      <c r="B7" s="1113"/>
      <c r="C7" s="1114"/>
      <c r="D7" s="1612" t="s">
        <v>244</v>
      </c>
      <c r="E7" s="1613"/>
      <c r="F7" s="1613"/>
      <c r="G7" s="1614"/>
      <c r="H7" s="1612" t="s">
        <v>245</v>
      </c>
      <c r="I7" s="1613"/>
      <c r="J7" s="1613"/>
      <c r="K7" s="1614"/>
      <c r="L7" s="1612" t="s">
        <v>246</v>
      </c>
      <c r="M7" s="1613"/>
      <c r="N7" s="1613"/>
      <c r="O7" s="1614"/>
      <c r="P7" s="1612" t="s">
        <v>247</v>
      </c>
      <c r="Q7" s="1613"/>
      <c r="R7" s="1613"/>
      <c r="S7" s="1613"/>
      <c r="T7" s="1115"/>
      <c r="U7" s="1615" t="s">
        <v>807</v>
      </c>
      <c r="V7" s="1616"/>
      <c r="W7" s="1616"/>
      <c r="X7" s="1617"/>
    </row>
    <row r="8" spans="1:24" s="1116" customFormat="1" ht="30.75" x14ac:dyDescent="0.3">
      <c r="A8" s="1112"/>
      <c r="B8" s="1117"/>
      <c r="C8" s="1118"/>
      <c r="D8" s="849" t="s">
        <v>36</v>
      </c>
      <c r="E8" s="367" t="s">
        <v>421</v>
      </c>
      <c r="F8" s="367" t="s">
        <v>410</v>
      </c>
      <c r="G8" s="478" t="s">
        <v>545</v>
      </c>
      <c r="H8" s="367" t="s">
        <v>36</v>
      </c>
      <c r="I8" s="367" t="s">
        <v>421</v>
      </c>
      <c r="J8" s="367" t="s">
        <v>410</v>
      </c>
      <c r="K8" s="478" t="s">
        <v>545</v>
      </c>
      <c r="L8" s="367" t="s">
        <v>36</v>
      </c>
      <c r="M8" s="367" t="s">
        <v>421</v>
      </c>
      <c r="N8" s="367" t="s">
        <v>410</v>
      </c>
      <c r="O8" s="478" t="s">
        <v>545</v>
      </c>
      <c r="P8" s="367" t="s">
        <v>36</v>
      </c>
      <c r="Q8" s="367" t="s">
        <v>421</v>
      </c>
      <c r="R8" s="367" t="s">
        <v>410</v>
      </c>
      <c r="S8" s="367" t="s">
        <v>545</v>
      </c>
      <c r="T8" s="603" t="s">
        <v>889</v>
      </c>
      <c r="U8" s="850" t="s">
        <v>36</v>
      </c>
      <c r="V8" s="367" t="s">
        <v>421</v>
      </c>
      <c r="W8" s="367" t="s">
        <v>410</v>
      </c>
      <c r="X8" s="481" t="s">
        <v>545</v>
      </c>
    </row>
    <row r="9" spans="1:24" s="364" customFormat="1" ht="18.75" x14ac:dyDescent="0.3">
      <c r="A9" s="405" t="s">
        <v>51</v>
      </c>
      <c r="B9" s="406"/>
      <c r="C9" s="407"/>
      <c r="D9" s="807">
        <f>SUM(E9:G9)</f>
        <v>14541</v>
      </c>
      <c r="E9" s="814">
        <v>2083</v>
      </c>
      <c r="F9" s="814">
        <v>12458</v>
      </c>
      <c r="G9" s="1110"/>
      <c r="H9" s="807">
        <f>SUM(I9:J9)</f>
        <v>15583</v>
      </c>
      <c r="I9" s="814">
        <v>2182</v>
      </c>
      <c r="J9" s="814">
        <v>13401</v>
      </c>
      <c r="K9" s="1110"/>
      <c r="L9" s="807">
        <f>SUM(M9:N9)</f>
        <v>16748</v>
      </c>
      <c r="M9" s="814">
        <v>2269</v>
      </c>
      <c r="N9" s="814">
        <v>14479</v>
      </c>
      <c r="O9" s="1110"/>
      <c r="P9" s="807">
        <f>SUM(Q9:R9)</f>
        <v>17945</v>
      </c>
      <c r="Q9" s="814">
        <v>2271</v>
      </c>
      <c r="R9" s="814">
        <v>15674</v>
      </c>
      <c r="S9" s="1105"/>
      <c r="T9" s="815">
        <v>-128</v>
      </c>
      <c r="U9" s="816">
        <f>SUM(V9:X9)+T9</f>
        <v>64689</v>
      </c>
      <c r="V9" s="817">
        <f>E9+I9+M9+Q9</f>
        <v>8805</v>
      </c>
      <c r="W9" s="817">
        <f>F9+J9+N9+R9</f>
        <v>56012</v>
      </c>
      <c r="X9" s="743">
        <f>G9+K9+O9+S9</f>
        <v>0</v>
      </c>
    </row>
    <row r="10" spans="1:24" ht="18.75" x14ac:dyDescent="0.3">
      <c r="A10" s="1622" t="s">
        <v>11</v>
      </c>
      <c r="B10" s="1623"/>
      <c r="C10" s="1624"/>
      <c r="D10" s="398"/>
      <c r="E10" s="399"/>
      <c r="F10" s="399"/>
      <c r="G10" s="400"/>
      <c r="H10" s="398"/>
      <c r="I10" s="399"/>
      <c r="J10" s="399"/>
      <c r="K10" s="400"/>
      <c r="L10" s="398"/>
      <c r="M10" s="399"/>
      <c r="N10" s="399"/>
      <c r="O10" s="400"/>
      <c r="P10" s="398"/>
      <c r="Q10" s="399"/>
      <c r="R10" s="399"/>
      <c r="S10" s="399"/>
      <c r="T10" s="610"/>
      <c r="U10" s="370"/>
      <c r="V10" s="411"/>
      <c r="W10" s="411"/>
      <c r="X10" s="477"/>
    </row>
    <row r="11" spans="1:24" ht="14.85" customHeight="1" x14ac:dyDescent="0.25">
      <c r="A11" s="1579" t="s">
        <v>183</v>
      </c>
      <c r="B11" s="381">
        <v>1.1000000000000001</v>
      </c>
      <c r="C11" s="143" t="s">
        <v>12</v>
      </c>
      <c r="D11" s="1410">
        <v>36721640.379999995</v>
      </c>
      <c r="E11" s="463"/>
      <c r="F11" s="463"/>
      <c r="G11" s="473"/>
      <c r="H11" s="1410">
        <v>39106419.580000006</v>
      </c>
      <c r="I11" s="463"/>
      <c r="J11" s="463"/>
      <c r="K11" s="473"/>
      <c r="L11" s="1410">
        <v>41624853.5</v>
      </c>
      <c r="M11" s="463"/>
      <c r="N11" s="463"/>
      <c r="O11" s="473"/>
      <c r="P11" s="1410">
        <v>49148384.049999997</v>
      </c>
      <c r="Q11" s="463"/>
      <c r="R11" s="463"/>
      <c r="S11" s="463"/>
      <c r="T11" s="619">
        <v>-807361.46</v>
      </c>
      <c r="U11" s="321">
        <f>D11+H11+L11+P11+T11</f>
        <v>165793936.04999998</v>
      </c>
      <c r="V11" s="464"/>
      <c r="W11" s="464"/>
      <c r="X11" s="302"/>
    </row>
    <row r="12" spans="1:24" x14ac:dyDescent="0.25">
      <c r="A12" s="1580"/>
      <c r="B12" s="114">
        <v>1.2</v>
      </c>
      <c r="C12" s="144" t="s">
        <v>222</v>
      </c>
      <c r="D12" s="472">
        <v>20838.349097162511</v>
      </c>
      <c r="E12" s="464"/>
      <c r="F12" s="464"/>
      <c r="G12" s="465"/>
      <c r="H12" s="472">
        <v>21240.083962598481</v>
      </c>
      <c r="I12" s="464"/>
      <c r="J12" s="464"/>
      <c r="K12" s="465"/>
      <c r="L12" s="472">
        <v>21655.589748894465</v>
      </c>
      <c r="M12" s="464"/>
      <c r="N12" s="464"/>
      <c r="O12" s="465"/>
      <c r="P12" s="472">
        <v>22051.414387180808</v>
      </c>
      <c r="Q12" s="464"/>
      <c r="R12" s="464"/>
      <c r="S12" s="464"/>
      <c r="T12" s="605"/>
      <c r="U12" s="290">
        <f>D12+H12+L12+P12+T12</f>
        <v>85785.437195836261</v>
      </c>
      <c r="V12" s="464"/>
      <c r="W12" s="464"/>
      <c r="X12" s="304"/>
    </row>
    <row r="13" spans="1:24" x14ac:dyDescent="0.25">
      <c r="A13" s="1580"/>
      <c r="B13" s="114" t="s">
        <v>1300</v>
      </c>
      <c r="C13" s="144" t="s">
        <v>1304</v>
      </c>
      <c r="D13" s="472">
        <v>133348.07750000001</v>
      </c>
      <c r="E13" s="464"/>
      <c r="F13" s="464"/>
      <c r="G13" s="465"/>
      <c r="H13" s="472">
        <v>137713.01375000001</v>
      </c>
      <c r="I13" s="464"/>
      <c r="J13" s="464"/>
      <c r="K13" s="465"/>
      <c r="L13" s="472">
        <v>135736.54750000002</v>
      </c>
      <c r="M13" s="464"/>
      <c r="N13" s="464"/>
      <c r="O13" s="465"/>
      <c r="P13" s="472">
        <v>47938.96875</v>
      </c>
      <c r="Q13" s="464"/>
      <c r="R13" s="464"/>
      <c r="S13" s="464"/>
      <c r="T13" s="605">
        <v>125519.31511036109</v>
      </c>
      <c r="U13" s="290">
        <f>D13+H13+L13+P13+T13</f>
        <v>580255.92261036113</v>
      </c>
      <c r="V13" s="464"/>
      <c r="W13" s="464"/>
      <c r="X13" s="304"/>
    </row>
    <row r="14" spans="1:24" x14ac:dyDescent="0.25">
      <c r="A14" s="1580"/>
      <c r="B14" s="114" t="s">
        <v>1305</v>
      </c>
      <c r="C14" s="144" t="s">
        <v>1306</v>
      </c>
      <c r="D14" s="472">
        <v>-133315.39761484496</v>
      </c>
      <c r="E14" s="464"/>
      <c r="F14" s="464"/>
      <c r="G14" s="465"/>
      <c r="H14" s="472">
        <v>-133315.39761484496</v>
      </c>
      <c r="I14" s="464"/>
      <c r="J14" s="464"/>
      <c r="K14" s="465"/>
      <c r="L14" s="472">
        <v>-133315.39761484496</v>
      </c>
      <c r="M14" s="464"/>
      <c r="N14" s="464"/>
      <c r="O14" s="465"/>
      <c r="P14" s="472">
        <v>190173.1251055637</v>
      </c>
      <c r="Q14" s="464"/>
      <c r="R14" s="464"/>
      <c r="S14" s="464"/>
      <c r="T14" s="605">
        <v>-34314.900945561167</v>
      </c>
      <c r="U14" s="290">
        <f>D14+H14+L14+P14+T14</f>
        <v>-244087.96868453233</v>
      </c>
      <c r="V14" s="464"/>
      <c r="W14" s="464"/>
      <c r="X14" s="304"/>
    </row>
    <row r="15" spans="1:24" x14ac:dyDescent="0.25">
      <c r="A15" s="1580"/>
      <c r="B15" s="114" t="s">
        <v>63</v>
      </c>
      <c r="C15" s="144" t="s">
        <v>13</v>
      </c>
      <c r="D15" s="472"/>
      <c r="E15" s="464"/>
      <c r="F15" s="464"/>
      <c r="G15" s="465"/>
      <c r="H15" s="472"/>
      <c r="I15" s="464"/>
      <c r="J15" s="464"/>
      <c r="K15" s="465"/>
      <c r="L15" s="472"/>
      <c r="M15" s="464"/>
      <c r="N15" s="464"/>
      <c r="O15" s="465"/>
      <c r="P15" s="472">
        <v>-1833027.9885978438</v>
      </c>
      <c r="Q15" s="464"/>
      <c r="R15" s="464"/>
      <c r="S15" s="464"/>
      <c r="T15" s="605">
        <v>-2699.8999999999942</v>
      </c>
      <c r="U15" s="290">
        <f>D15+H15+L15+P15+T15</f>
        <v>-1835727.8885978437</v>
      </c>
      <c r="V15" s="464"/>
      <c r="W15" s="464"/>
      <c r="X15" s="304"/>
    </row>
    <row r="16" spans="1:24" s="401" customFormat="1" x14ac:dyDescent="0.25">
      <c r="A16" s="1581"/>
      <c r="B16" s="384" t="s">
        <v>64</v>
      </c>
      <c r="C16" s="391" t="s">
        <v>14</v>
      </c>
      <c r="D16" s="576">
        <f>SUM(D11:D15)</f>
        <v>36742511.408982314</v>
      </c>
      <c r="E16" s="466"/>
      <c r="F16" s="468"/>
      <c r="G16" s="467"/>
      <c r="H16" s="288">
        <f>SUM(H11:H15)</f>
        <v>39132057.28009776</v>
      </c>
      <c r="I16" s="466"/>
      <c r="J16" s="468"/>
      <c r="K16" s="467"/>
      <c r="L16" s="288">
        <f>SUM(L11:L15)</f>
        <v>41648930.239634052</v>
      </c>
      <c r="M16" s="466"/>
      <c r="N16" s="468"/>
      <c r="O16" s="467"/>
      <c r="P16" s="288">
        <f>SUM(P11:P15)</f>
        <v>47575519.569644898</v>
      </c>
      <c r="Q16" s="466"/>
      <c r="R16" s="468"/>
      <c r="S16" s="468"/>
      <c r="T16" s="606">
        <f>SUM(T11:T15)</f>
        <v>-718856.94583520002</v>
      </c>
      <c r="U16" s="292">
        <f>SUM(U11:U15)</f>
        <v>164380161.55252382</v>
      </c>
      <c r="V16" s="466"/>
      <c r="W16" s="466"/>
      <c r="X16" s="474"/>
    </row>
    <row r="17" spans="1:24" s="1116" customFormat="1" ht="15" customHeight="1" x14ac:dyDescent="0.25">
      <c r="A17" s="1625" t="s">
        <v>10</v>
      </c>
      <c r="B17" s="1626"/>
      <c r="C17" s="1627"/>
      <c r="D17" s="1612" t="s">
        <v>244</v>
      </c>
      <c r="E17" s="1613"/>
      <c r="F17" s="1613"/>
      <c r="G17" s="1614"/>
      <c r="H17" s="1612" t="s">
        <v>245</v>
      </c>
      <c r="I17" s="1613"/>
      <c r="J17" s="1613"/>
      <c r="K17" s="1614"/>
      <c r="L17" s="1612" t="s">
        <v>246</v>
      </c>
      <c r="M17" s="1613"/>
      <c r="N17" s="1613"/>
      <c r="O17" s="1614"/>
      <c r="P17" s="1612" t="s">
        <v>247</v>
      </c>
      <c r="Q17" s="1613"/>
      <c r="R17" s="1613"/>
      <c r="S17" s="1613"/>
      <c r="T17" s="1119"/>
      <c r="U17" s="1619" t="s">
        <v>807</v>
      </c>
      <c r="V17" s="1613"/>
      <c r="W17" s="1613"/>
      <c r="X17" s="1618"/>
    </row>
    <row r="18" spans="1:24" s="1116" customFormat="1" ht="45" x14ac:dyDescent="0.25">
      <c r="A18" s="1622"/>
      <c r="B18" s="1623"/>
      <c r="C18" s="1624"/>
      <c r="D18" s="849" t="s">
        <v>36</v>
      </c>
      <c r="E18" s="367" t="s">
        <v>421</v>
      </c>
      <c r="F18" s="367" t="s">
        <v>410</v>
      </c>
      <c r="G18" s="478" t="s">
        <v>545</v>
      </c>
      <c r="H18" s="849" t="s">
        <v>36</v>
      </c>
      <c r="I18" s="367" t="s">
        <v>421</v>
      </c>
      <c r="J18" s="367" t="s">
        <v>410</v>
      </c>
      <c r="K18" s="478" t="s">
        <v>545</v>
      </c>
      <c r="L18" s="849" t="s">
        <v>36</v>
      </c>
      <c r="M18" s="367" t="s">
        <v>421</v>
      </c>
      <c r="N18" s="367" t="s">
        <v>410</v>
      </c>
      <c r="O18" s="478" t="s">
        <v>545</v>
      </c>
      <c r="P18" s="367" t="s">
        <v>36</v>
      </c>
      <c r="Q18" s="367" t="s">
        <v>421</v>
      </c>
      <c r="R18" s="367" t="s">
        <v>410</v>
      </c>
      <c r="S18" s="367" t="s">
        <v>545</v>
      </c>
      <c r="T18" s="603" t="s">
        <v>808</v>
      </c>
      <c r="U18" s="850" t="s">
        <v>36</v>
      </c>
      <c r="V18" s="367" t="s">
        <v>421</v>
      </c>
      <c r="W18" s="367" t="s">
        <v>410</v>
      </c>
      <c r="X18" s="481" t="s">
        <v>545</v>
      </c>
    </row>
    <row r="19" spans="1:24" x14ac:dyDescent="0.25">
      <c r="A19" s="1576" t="s">
        <v>764</v>
      </c>
      <c r="B19" s="383">
        <v>2.1</v>
      </c>
      <c r="C19" s="587" t="s">
        <v>712</v>
      </c>
      <c r="D19" s="588">
        <f t="shared" ref="D19:D27" si="0">SUM(E19:G19)</f>
        <v>47551</v>
      </c>
      <c r="E19" s="600">
        <v>43789</v>
      </c>
      <c r="F19" s="600">
        <v>3762</v>
      </c>
      <c r="G19" s="467"/>
      <c r="H19" s="588">
        <f>SUM(I19:J19)</f>
        <v>49201</v>
      </c>
      <c r="I19" s="600">
        <v>45271</v>
      </c>
      <c r="J19" s="600">
        <v>3930</v>
      </c>
      <c r="K19" s="810"/>
      <c r="L19" s="588">
        <f>SUM(M19:N19)</f>
        <v>50738</v>
      </c>
      <c r="M19" s="600">
        <v>44988</v>
      </c>
      <c r="N19" s="600">
        <v>5750</v>
      </c>
      <c r="O19" s="810"/>
      <c r="P19" s="588">
        <f>SUM(Q19:R19)</f>
        <v>47620</v>
      </c>
      <c r="Q19" s="600">
        <v>42107</v>
      </c>
      <c r="R19" s="600">
        <v>5513</v>
      </c>
      <c r="S19" s="683"/>
      <c r="T19" s="612">
        <v>3572</v>
      </c>
      <c r="U19" s="290">
        <f>SUM(V19:X19)+T19</f>
        <v>198682</v>
      </c>
      <c r="V19" s="271">
        <f t="shared" ref="V19:W27" si="1">E19+I19+M19+Q19</f>
        <v>176155</v>
      </c>
      <c r="W19" s="271">
        <f t="shared" si="1"/>
        <v>18955</v>
      </c>
      <c r="X19" s="1402"/>
    </row>
    <row r="20" spans="1:24" x14ac:dyDescent="0.25">
      <c r="A20" s="1577"/>
      <c r="B20" s="383">
        <v>2.2000000000000002</v>
      </c>
      <c r="C20" s="587" t="s">
        <v>713</v>
      </c>
      <c r="D20" s="588">
        <f t="shared" si="0"/>
        <v>119</v>
      </c>
      <c r="E20" s="601">
        <v>80</v>
      </c>
      <c r="F20" s="601">
        <v>39</v>
      </c>
      <c r="G20" s="467"/>
      <c r="H20" s="588">
        <f>SUM(I20:J20)</f>
        <v>48</v>
      </c>
      <c r="I20" s="601">
        <v>0</v>
      </c>
      <c r="J20" s="601">
        <v>48</v>
      </c>
      <c r="K20" s="811"/>
      <c r="L20" s="588">
        <f>SUM(M20:N20)</f>
        <v>79</v>
      </c>
      <c r="M20" s="601">
        <v>45</v>
      </c>
      <c r="N20" s="601">
        <v>34</v>
      </c>
      <c r="O20" s="811"/>
      <c r="P20" s="588">
        <f>SUM(Q20:R20)</f>
        <v>132</v>
      </c>
      <c r="Q20" s="601">
        <v>50</v>
      </c>
      <c r="R20" s="601">
        <v>82</v>
      </c>
      <c r="S20" s="684"/>
      <c r="T20" s="612">
        <v>-66</v>
      </c>
      <c r="U20" s="290">
        <f t="shared" ref="U20:U27" si="2">SUM(V20:X20)+T20</f>
        <v>312</v>
      </c>
      <c r="V20" s="271">
        <f t="shared" si="1"/>
        <v>175</v>
      </c>
      <c r="W20" s="271">
        <f t="shared" si="1"/>
        <v>203</v>
      </c>
      <c r="X20" s="1267"/>
    </row>
    <row r="21" spans="1:24" x14ac:dyDescent="0.25">
      <c r="A21" s="1577"/>
      <c r="B21" s="383">
        <v>2.2999999999999998</v>
      </c>
      <c r="C21" s="587" t="s">
        <v>714</v>
      </c>
      <c r="D21" s="588">
        <f t="shared" si="0"/>
        <v>11059119.920000009</v>
      </c>
      <c r="E21" s="601">
        <v>10156018.79000001</v>
      </c>
      <c r="F21" s="601">
        <v>903101.12999999989</v>
      </c>
      <c r="G21" s="467"/>
      <c r="H21" s="588">
        <f t="shared" ref="H21:H27" si="3">SUM(I21:J21)</f>
        <v>11468966.97000001</v>
      </c>
      <c r="I21" s="601">
        <v>10515652.22000001</v>
      </c>
      <c r="J21" s="601">
        <v>953314.75</v>
      </c>
      <c r="K21" s="811"/>
      <c r="L21" s="588">
        <f t="shared" ref="L21:L27" si="4">SUM(M21:N21)</f>
        <v>11851868.16</v>
      </c>
      <c r="M21" s="601">
        <v>10475613.529999999</v>
      </c>
      <c r="N21" s="601">
        <v>1376254.6300000001</v>
      </c>
      <c r="O21" s="811"/>
      <c r="P21" s="588">
        <f t="shared" ref="P21:P27" si="5">SUM(Q21:R21)</f>
        <v>11990667.090000002</v>
      </c>
      <c r="Q21" s="601">
        <v>10568791.770000001</v>
      </c>
      <c r="R21" s="601">
        <v>1421875.3199999998</v>
      </c>
      <c r="S21" s="684"/>
      <c r="T21" s="612">
        <v>684501.18</v>
      </c>
      <c r="U21" s="290">
        <f t="shared" si="2"/>
        <v>47055123.320000023</v>
      </c>
      <c r="V21" s="271">
        <f t="shared" si="1"/>
        <v>41716076.310000025</v>
      </c>
      <c r="W21" s="271">
        <f t="shared" si="1"/>
        <v>4654545.83</v>
      </c>
      <c r="X21" s="1267"/>
    </row>
    <row r="22" spans="1:24" x14ac:dyDescent="0.25">
      <c r="A22" s="1577"/>
      <c r="B22" s="383">
        <v>2.4</v>
      </c>
      <c r="C22" s="587" t="s">
        <v>715</v>
      </c>
      <c r="D22" s="588">
        <f t="shared" si="0"/>
        <v>10529</v>
      </c>
      <c r="E22" s="601">
        <v>10529</v>
      </c>
      <c r="F22" s="601">
        <v>0</v>
      </c>
      <c r="G22" s="467"/>
      <c r="H22" s="588">
        <f t="shared" si="3"/>
        <v>5750.5</v>
      </c>
      <c r="I22" s="601">
        <v>0</v>
      </c>
      <c r="J22" s="601">
        <v>5750.5</v>
      </c>
      <c r="K22" s="811"/>
      <c r="L22" s="588">
        <f t="shared" si="4"/>
        <v>4821.01</v>
      </c>
      <c r="M22" s="601">
        <v>4821.01</v>
      </c>
      <c r="N22" s="601">
        <v>0</v>
      </c>
      <c r="O22" s="811"/>
      <c r="P22" s="588">
        <f t="shared" si="5"/>
        <v>7042.31</v>
      </c>
      <c r="Q22" s="601">
        <v>3703.3100000000004</v>
      </c>
      <c r="R22" s="601">
        <v>3339</v>
      </c>
      <c r="S22" s="684"/>
      <c r="T22" s="612">
        <v>-28094.22</v>
      </c>
      <c r="U22" s="290">
        <f t="shared" si="2"/>
        <v>48.599999999998545</v>
      </c>
      <c r="V22" s="271">
        <f t="shared" si="1"/>
        <v>19053.32</v>
      </c>
      <c r="W22" s="271">
        <f t="shared" si="1"/>
        <v>9089.5</v>
      </c>
      <c r="X22" s="1267"/>
    </row>
    <row r="23" spans="1:24" x14ac:dyDescent="0.25">
      <c r="A23" s="1577"/>
      <c r="B23" s="383">
        <v>2.5</v>
      </c>
      <c r="C23" s="587" t="s">
        <v>757</v>
      </c>
      <c r="D23" s="588">
        <f t="shared" si="0"/>
        <v>5244</v>
      </c>
      <c r="E23" s="601">
        <v>4150</v>
      </c>
      <c r="F23" s="601">
        <v>1094</v>
      </c>
      <c r="G23" s="467"/>
      <c r="H23" s="588">
        <f t="shared" si="3"/>
        <v>5525</v>
      </c>
      <c r="I23" s="601">
        <v>4313</v>
      </c>
      <c r="J23" s="601">
        <v>1212</v>
      </c>
      <c r="K23" s="811"/>
      <c r="L23" s="588">
        <f t="shared" si="4"/>
        <v>5040</v>
      </c>
      <c r="M23" s="601">
        <v>3697</v>
      </c>
      <c r="N23" s="601">
        <v>1343</v>
      </c>
      <c r="O23" s="811"/>
      <c r="P23" s="588">
        <f t="shared" si="5"/>
        <v>5637</v>
      </c>
      <c r="Q23" s="601">
        <v>4242</v>
      </c>
      <c r="R23" s="601">
        <v>1395</v>
      </c>
      <c r="S23" s="684"/>
      <c r="T23" s="612">
        <v>4729</v>
      </c>
      <c r="U23" s="290">
        <f t="shared" si="2"/>
        <v>26175</v>
      </c>
      <c r="V23" s="271">
        <f t="shared" si="1"/>
        <v>16402</v>
      </c>
      <c r="W23" s="271">
        <f t="shared" si="1"/>
        <v>5044</v>
      </c>
      <c r="X23" s="1267"/>
    </row>
    <row r="24" spans="1:24" x14ac:dyDescent="0.25">
      <c r="A24" s="1577"/>
      <c r="B24" s="383">
        <v>2.6</v>
      </c>
      <c r="C24" s="587" t="s">
        <v>186</v>
      </c>
      <c r="D24" s="588">
        <f t="shared" si="0"/>
        <v>1461759.9000000011</v>
      </c>
      <c r="E24" s="601">
        <v>975165.89000000106</v>
      </c>
      <c r="F24" s="601">
        <v>486594.01</v>
      </c>
      <c r="G24" s="467"/>
      <c r="H24" s="588">
        <f t="shared" si="3"/>
        <v>1571243.2800000021</v>
      </c>
      <c r="I24" s="601">
        <v>1057003.4700000021</v>
      </c>
      <c r="J24" s="601">
        <v>514239.81</v>
      </c>
      <c r="K24" s="811"/>
      <c r="L24" s="588">
        <f t="shared" si="4"/>
        <v>1468638.14</v>
      </c>
      <c r="M24" s="601">
        <v>894541.83999999985</v>
      </c>
      <c r="N24" s="601">
        <v>574096.30000000005</v>
      </c>
      <c r="O24" s="811"/>
      <c r="P24" s="588">
        <f t="shared" si="5"/>
        <v>1528067.7599999998</v>
      </c>
      <c r="Q24" s="601">
        <v>971577.79999999993</v>
      </c>
      <c r="R24" s="601">
        <v>556489.96</v>
      </c>
      <c r="S24" s="684"/>
      <c r="T24" s="612">
        <v>334969.66000000003</v>
      </c>
      <c r="U24" s="290">
        <f t="shared" si="2"/>
        <v>6364678.740000003</v>
      </c>
      <c r="V24" s="271">
        <f t="shared" si="1"/>
        <v>3898289.0000000028</v>
      </c>
      <c r="W24" s="271">
        <f t="shared" si="1"/>
        <v>2131420.08</v>
      </c>
      <c r="X24" s="1267"/>
    </row>
    <row r="25" spans="1:24" x14ac:dyDescent="0.25">
      <c r="A25" s="1577"/>
      <c r="B25" s="383">
        <v>2.7</v>
      </c>
      <c r="C25" s="587" t="s">
        <v>758</v>
      </c>
      <c r="D25" s="588">
        <f t="shared" si="0"/>
        <v>77843.048107046881</v>
      </c>
      <c r="E25" s="601">
        <v>69954.475726995981</v>
      </c>
      <c r="F25" s="601">
        <v>7888.5723800509031</v>
      </c>
      <c r="G25" s="467"/>
      <c r="H25" s="588">
        <f t="shared" si="3"/>
        <v>113451.36024686521</v>
      </c>
      <c r="I25" s="601">
        <v>102369.71477970885</v>
      </c>
      <c r="J25" s="601">
        <v>11081.645467156353</v>
      </c>
      <c r="K25" s="811"/>
      <c r="L25" s="588">
        <f t="shared" si="4"/>
        <v>200263.59245735797</v>
      </c>
      <c r="M25" s="601">
        <v>173551.90835315431</v>
      </c>
      <c r="N25" s="601">
        <v>26711.684104203643</v>
      </c>
      <c r="O25" s="811"/>
      <c r="P25" s="588">
        <f t="shared" si="5"/>
        <v>788933.1580811087</v>
      </c>
      <c r="Q25" s="601">
        <v>674146.26710665994</v>
      </c>
      <c r="R25" s="601">
        <v>114786.8909744488</v>
      </c>
      <c r="S25" s="684"/>
      <c r="T25" s="612">
        <v>-1585018.9991132414</v>
      </c>
      <c r="U25" s="290">
        <f t="shared" si="2"/>
        <v>-404527.84022086277</v>
      </c>
      <c r="V25" s="271">
        <f t="shared" si="1"/>
        <v>1020022.3659665191</v>
      </c>
      <c r="W25" s="271">
        <f t="shared" si="1"/>
        <v>160468.79292585969</v>
      </c>
      <c r="X25" s="1267"/>
    </row>
    <row r="26" spans="1:24" x14ac:dyDescent="0.25">
      <c r="A26" s="1577"/>
      <c r="B26" s="383">
        <v>2.8</v>
      </c>
      <c r="C26" s="587" t="s">
        <v>759</v>
      </c>
      <c r="D26" s="588">
        <f t="shared" si="0"/>
        <v>0</v>
      </c>
      <c r="E26" s="601">
        <v>0</v>
      </c>
      <c r="F26" s="601">
        <v>0</v>
      </c>
      <c r="G26" s="467"/>
      <c r="H26" s="588">
        <f t="shared" si="3"/>
        <v>0</v>
      </c>
      <c r="I26" s="601">
        <v>0</v>
      </c>
      <c r="J26" s="601">
        <v>0</v>
      </c>
      <c r="K26" s="811"/>
      <c r="L26" s="588">
        <f t="shared" si="4"/>
        <v>0</v>
      </c>
      <c r="M26" s="601">
        <v>0</v>
      </c>
      <c r="N26" s="601">
        <v>0</v>
      </c>
      <c r="O26" s="811"/>
      <c r="P26" s="588">
        <f t="shared" si="5"/>
        <v>0</v>
      </c>
      <c r="Q26" s="601">
        <v>0</v>
      </c>
      <c r="R26" s="601">
        <v>0</v>
      </c>
      <c r="S26" s="684"/>
      <c r="T26" s="612">
        <v>0</v>
      </c>
      <c r="U26" s="290">
        <f t="shared" si="2"/>
        <v>0</v>
      </c>
      <c r="V26" s="271">
        <f t="shared" si="1"/>
        <v>0</v>
      </c>
      <c r="W26" s="271">
        <f t="shared" si="1"/>
        <v>0</v>
      </c>
      <c r="X26" s="1267"/>
    </row>
    <row r="27" spans="1:24" x14ac:dyDescent="0.25">
      <c r="A27" s="1577"/>
      <c r="B27" s="383">
        <v>2.9</v>
      </c>
      <c r="C27" s="587" t="s">
        <v>926</v>
      </c>
      <c r="D27" s="588">
        <f t="shared" si="0"/>
        <v>0</v>
      </c>
      <c r="E27" s="601">
        <v>0</v>
      </c>
      <c r="F27" s="601">
        <v>0</v>
      </c>
      <c r="G27" s="467"/>
      <c r="H27" s="588">
        <f t="shared" si="3"/>
        <v>0</v>
      </c>
      <c r="I27" s="601">
        <v>0</v>
      </c>
      <c r="J27" s="601">
        <v>0</v>
      </c>
      <c r="K27" s="811"/>
      <c r="L27" s="588">
        <f t="shared" si="4"/>
        <v>0</v>
      </c>
      <c r="M27" s="601">
        <v>0</v>
      </c>
      <c r="N27" s="601">
        <v>0</v>
      </c>
      <c r="O27" s="811"/>
      <c r="P27" s="588">
        <f t="shared" si="5"/>
        <v>0</v>
      </c>
      <c r="Q27" s="601">
        <v>0</v>
      </c>
      <c r="R27" s="601">
        <v>0</v>
      </c>
      <c r="S27" s="684"/>
      <c r="T27" s="612">
        <v>0</v>
      </c>
      <c r="U27" s="290">
        <f t="shared" si="2"/>
        <v>0</v>
      </c>
      <c r="V27" s="271">
        <f t="shared" si="1"/>
        <v>0</v>
      </c>
      <c r="W27" s="271">
        <f t="shared" si="1"/>
        <v>0</v>
      </c>
      <c r="X27" s="1267"/>
    </row>
    <row r="28" spans="1:24" x14ac:dyDescent="0.25">
      <c r="A28" s="1578"/>
      <c r="B28" s="594">
        <v>2.1</v>
      </c>
      <c r="C28" s="146" t="s">
        <v>761</v>
      </c>
      <c r="D28" s="589">
        <f t="shared" ref="D28:W28" si="6">SUM(D21:D22,D24:D27)</f>
        <v>12609251.868107056</v>
      </c>
      <c r="E28" s="590">
        <f t="shared" si="6"/>
        <v>11211668.155727006</v>
      </c>
      <c r="F28" s="590">
        <f t="shared" si="6"/>
        <v>1397583.7123800509</v>
      </c>
      <c r="G28" s="1107"/>
      <c r="H28" s="589">
        <f>SUM(H21:H22,H24:H27)</f>
        <v>13159412.110246876</v>
      </c>
      <c r="I28" s="590">
        <f t="shared" si="6"/>
        <v>11675025.404779721</v>
      </c>
      <c r="J28" s="590">
        <f>SUM(J21:J22,J24:J27)</f>
        <v>1484386.7054671564</v>
      </c>
      <c r="K28" s="1108"/>
      <c r="L28" s="589">
        <f>SUM(L21:L22,L24:L27)</f>
        <v>13525590.902457358</v>
      </c>
      <c r="M28" s="590">
        <f>SUM(M21:M22,M24:M27)</f>
        <v>11548528.288353153</v>
      </c>
      <c r="N28" s="590">
        <f>SUM(N21:N22,N24:N27)</f>
        <v>1977062.6141042039</v>
      </c>
      <c r="O28" s="1108"/>
      <c r="P28" s="589">
        <f>SUM(P21:P22,P24:P27)</f>
        <v>14314710.318081111</v>
      </c>
      <c r="Q28" s="590">
        <f>SUM(Q21:Q22,Q24:Q27)</f>
        <v>12218219.147106662</v>
      </c>
      <c r="R28" s="590">
        <f>SUM(R21:R22,R24:R27)</f>
        <v>2096491.1709744486</v>
      </c>
      <c r="S28" s="1103"/>
      <c r="T28" s="613">
        <f t="shared" si="6"/>
        <v>-593642.37911324133</v>
      </c>
      <c r="U28" s="599">
        <f t="shared" si="6"/>
        <v>53015322.819779165</v>
      </c>
      <c r="V28" s="590">
        <f t="shared" si="6"/>
        <v>46653440.995966546</v>
      </c>
      <c r="W28" s="590">
        <f t="shared" si="6"/>
        <v>6955524.20292586</v>
      </c>
      <c r="X28" s="1403"/>
    </row>
    <row r="29" spans="1:24" x14ac:dyDescent="0.25">
      <c r="A29" s="1580" t="s">
        <v>717</v>
      </c>
      <c r="B29" s="580">
        <v>2.11</v>
      </c>
      <c r="C29" s="144" t="s">
        <v>228</v>
      </c>
      <c r="D29" s="577">
        <f t="shared" ref="D29:D39" si="7">SUM(E29:G29)</f>
        <v>2106419.9700000002</v>
      </c>
      <c r="E29" s="253">
        <v>101316.86</v>
      </c>
      <c r="F29" s="253">
        <v>2005103.11</v>
      </c>
      <c r="G29" s="467"/>
      <c r="H29" s="588">
        <f>SUM(I29:J29)</f>
        <v>2121958.44</v>
      </c>
      <c r="I29" s="253">
        <v>121075.52</v>
      </c>
      <c r="J29" s="253">
        <v>2000882.9200000002</v>
      </c>
      <c r="K29" s="375"/>
      <c r="L29" s="588">
        <f>SUM(M29:N29)</f>
        <v>2185432.81</v>
      </c>
      <c r="M29" s="253">
        <v>130845.07999999999</v>
      </c>
      <c r="N29" s="253">
        <v>2054587.73</v>
      </c>
      <c r="O29" s="375"/>
      <c r="P29" s="588">
        <f>SUM(Q29:R29)</f>
        <v>2016458.21</v>
      </c>
      <c r="Q29" s="253">
        <v>115508.52</v>
      </c>
      <c r="R29" s="253">
        <v>1900949.69</v>
      </c>
      <c r="S29" s="303"/>
      <c r="T29" s="607">
        <v>-1376.3200000000068</v>
      </c>
      <c r="U29" s="290">
        <f>SUM(V29:X29)+T29</f>
        <v>8428893.1099999994</v>
      </c>
      <c r="V29" s="271">
        <f t="shared" ref="V29:W38" si="8">E29+I29+M29+Q29</f>
        <v>468745.98</v>
      </c>
      <c r="W29" s="271">
        <f t="shared" si="8"/>
        <v>7961523.4499999993</v>
      </c>
      <c r="X29" s="304"/>
    </row>
    <row r="30" spans="1:24" x14ac:dyDescent="0.25">
      <c r="A30" s="1580"/>
      <c r="B30" s="388">
        <v>2.12</v>
      </c>
      <c r="C30" s="144" t="s">
        <v>552</v>
      </c>
      <c r="D30" s="577">
        <f t="shared" si="7"/>
        <v>16587742.619998591</v>
      </c>
      <c r="E30" s="253">
        <v>96822.8299999999</v>
      </c>
      <c r="F30" s="253">
        <v>16490919.789998591</v>
      </c>
      <c r="G30" s="467"/>
      <c r="H30" s="588">
        <f>SUM(I30:J30)</f>
        <v>18821932.199999493</v>
      </c>
      <c r="I30" s="253">
        <v>161520.83999999991</v>
      </c>
      <c r="J30" s="253">
        <v>18660411.359999493</v>
      </c>
      <c r="K30" s="375"/>
      <c r="L30" s="588">
        <f>SUM(M30:N30)</f>
        <v>20450133.790001601</v>
      </c>
      <c r="M30" s="253">
        <v>187910.93999999986</v>
      </c>
      <c r="N30" s="253">
        <v>20262222.8500016</v>
      </c>
      <c r="O30" s="375"/>
      <c r="P30" s="588">
        <f>SUM(Q30:R30)</f>
        <v>23291488.93000209</v>
      </c>
      <c r="Q30" s="253">
        <v>287380.95999999979</v>
      </c>
      <c r="R30" s="253">
        <v>23004107.970002089</v>
      </c>
      <c r="S30" s="303"/>
      <c r="T30" s="607">
        <v>884308.51000000804</v>
      </c>
      <c r="U30" s="290">
        <f t="shared" ref="U30:U39" si="9">SUM(V30:X30)+T30</f>
        <v>80035606.05000177</v>
      </c>
      <c r="V30" s="271">
        <f t="shared" si="8"/>
        <v>733635.56999999937</v>
      </c>
      <c r="W30" s="271">
        <f t="shared" si="8"/>
        <v>78417661.970001772</v>
      </c>
      <c r="X30" s="304"/>
    </row>
    <row r="31" spans="1:24" x14ac:dyDescent="0.25">
      <c r="A31" s="1580"/>
      <c r="B31" s="388">
        <v>2.13</v>
      </c>
      <c r="C31" s="144" t="s">
        <v>229</v>
      </c>
      <c r="D31" s="577">
        <f t="shared" si="7"/>
        <v>811078.67999999784</v>
      </c>
      <c r="E31" s="253">
        <v>17747.989999999998</v>
      </c>
      <c r="F31" s="253">
        <v>793330.68999999785</v>
      </c>
      <c r="G31" s="467"/>
      <c r="H31" s="588">
        <f t="shared" ref="H31:H39" si="10">SUM(I31:J31)</f>
        <v>923506.78000000597</v>
      </c>
      <c r="I31" s="253">
        <v>16521.689999999999</v>
      </c>
      <c r="J31" s="253">
        <v>906985.09000000602</v>
      </c>
      <c r="K31" s="375"/>
      <c r="L31" s="588">
        <f t="shared" ref="L31:L39" si="11">SUM(M31:N31)</f>
        <v>1098343.9700000188</v>
      </c>
      <c r="M31" s="253">
        <v>19057.13</v>
      </c>
      <c r="N31" s="253">
        <v>1079286.8400000189</v>
      </c>
      <c r="O31" s="375"/>
      <c r="P31" s="588">
        <f t="shared" ref="P31:P39" si="12">SUM(Q31:R31)</f>
        <v>1170038.570000011</v>
      </c>
      <c r="Q31" s="253">
        <v>35464.58</v>
      </c>
      <c r="R31" s="253">
        <v>1134573.9900000109</v>
      </c>
      <c r="S31" s="303"/>
      <c r="T31" s="607">
        <v>30528.84</v>
      </c>
      <c r="U31" s="290">
        <f t="shared" si="9"/>
        <v>4033496.8400000338</v>
      </c>
      <c r="V31" s="271">
        <f t="shared" si="8"/>
        <v>88791.39</v>
      </c>
      <c r="W31" s="271">
        <f t="shared" si="8"/>
        <v>3914176.6100000339</v>
      </c>
      <c r="X31" s="304"/>
    </row>
    <row r="32" spans="1:24" x14ac:dyDescent="0.25">
      <c r="A32" s="1580"/>
      <c r="B32" s="388">
        <v>2.14</v>
      </c>
      <c r="C32" s="144" t="s">
        <v>554</v>
      </c>
      <c r="D32" s="577">
        <f t="shared" si="7"/>
        <v>60843.350000000006</v>
      </c>
      <c r="E32" s="253">
        <v>44434.400000000001</v>
      </c>
      <c r="F32" s="253">
        <v>16408.95</v>
      </c>
      <c r="G32" s="467"/>
      <c r="H32" s="588">
        <f t="shared" si="10"/>
        <v>60181.290000000008</v>
      </c>
      <c r="I32" s="253">
        <v>39261.160000000003</v>
      </c>
      <c r="J32" s="253">
        <v>20920.13</v>
      </c>
      <c r="K32" s="375"/>
      <c r="L32" s="588">
        <f t="shared" si="11"/>
        <v>59943.280000000006</v>
      </c>
      <c r="M32" s="253">
        <v>38044.480000000003</v>
      </c>
      <c r="N32" s="253">
        <v>21898.800000000003</v>
      </c>
      <c r="O32" s="375"/>
      <c r="P32" s="588">
        <f t="shared" si="12"/>
        <v>63009.990000000005</v>
      </c>
      <c r="Q32" s="253">
        <v>38458.89</v>
      </c>
      <c r="R32" s="253">
        <v>24551.100000000002</v>
      </c>
      <c r="S32" s="303"/>
      <c r="T32" s="607">
        <v>36384.21</v>
      </c>
      <c r="U32" s="290">
        <f t="shared" si="9"/>
        <v>280362.12</v>
      </c>
      <c r="V32" s="271">
        <f t="shared" si="8"/>
        <v>160198.93</v>
      </c>
      <c r="W32" s="271">
        <f t="shared" si="8"/>
        <v>83778.98000000001</v>
      </c>
      <c r="X32" s="304"/>
    </row>
    <row r="33" spans="1:24" x14ac:dyDescent="0.25">
      <c r="A33" s="1580"/>
      <c r="B33" s="388">
        <v>2.15</v>
      </c>
      <c r="C33" s="144" t="s">
        <v>553</v>
      </c>
      <c r="D33" s="577">
        <f t="shared" si="7"/>
        <v>713929.18</v>
      </c>
      <c r="E33" s="253">
        <v>33803.870000000003</v>
      </c>
      <c r="F33" s="253">
        <v>680125.31</v>
      </c>
      <c r="G33" s="467"/>
      <c r="H33" s="588">
        <f t="shared" si="10"/>
        <v>867245.59000000008</v>
      </c>
      <c r="I33" s="253">
        <v>43196.18</v>
      </c>
      <c r="J33" s="253">
        <v>824049.41</v>
      </c>
      <c r="K33" s="375"/>
      <c r="L33" s="588">
        <f t="shared" si="11"/>
        <v>909862.58000000007</v>
      </c>
      <c r="M33" s="253">
        <v>37633.019999999997</v>
      </c>
      <c r="N33" s="253">
        <v>872229.56</v>
      </c>
      <c r="O33" s="375"/>
      <c r="P33" s="588">
        <f t="shared" si="12"/>
        <v>987896.34</v>
      </c>
      <c r="Q33" s="253">
        <v>39078.75</v>
      </c>
      <c r="R33" s="253">
        <v>948817.59</v>
      </c>
      <c r="S33" s="303"/>
      <c r="T33" s="607">
        <v>-11244.20999999999</v>
      </c>
      <c r="U33" s="290">
        <f t="shared" si="9"/>
        <v>3467689.48</v>
      </c>
      <c r="V33" s="271">
        <f t="shared" si="8"/>
        <v>153711.82</v>
      </c>
      <c r="W33" s="271">
        <f t="shared" si="8"/>
        <v>3325221.87</v>
      </c>
      <c r="X33" s="304"/>
    </row>
    <row r="34" spans="1:24" x14ac:dyDescent="0.25">
      <c r="A34" s="1580"/>
      <c r="B34" s="388">
        <v>2.16</v>
      </c>
      <c r="C34" s="144" t="s">
        <v>762</v>
      </c>
      <c r="D34" s="577">
        <f t="shared" si="7"/>
        <v>1077656.0494943946</v>
      </c>
      <c r="E34" s="253">
        <v>92893.664944637436</v>
      </c>
      <c r="F34" s="253">
        <v>984762.38454975712</v>
      </c>
      <c r="G34" s="467"/>
      <c r="H34" s="588">
        <f t="shared" si="10"/>
        <v>1073816.894937838</v>
      </c>
      <c r="I34" s="253">
        <v>89561.980781018923</v>
      </c>
      <c r="J34" s="253">
        <v>984254.914156819</v>
      </c>
      <c r="K34" s="375"/>
      <c r="L34" s="588">
        <f t="shared" si="11"/>
        <v>1067056.5791281078</v>
      </c>
      <c r="M34" s="253">
        <v>86256.82500110539</v>
      </c>
      <c r="N34" s="253">
        <v>980799.75412700232</v>
      </c>
      <c r="O34" s="375"/>
      <c r="P34" s="588">
        <f t="shared" si="12"/>
        <v>1074447.3562737724</v>
      </c>
      <c r="Q34" s="253">
        <v>82750.185047824038</v>
      </c>
      <c r="R34" s="253">
        <v>991697.17122594838</v>
      </c>
      <c r="S34" s="303"/>
      <c r="T34" s="607">
        <v>0</v>
      </c>
      <c r="U34" s="290">
        <f t="shared" si="9"/>
        <v>4292976.8798341127</v>
      </c>
      <c r="V34" s="271">
        <f t="shared" si="8"/>
        <v>351462.65577458579</v>
      </c>
      <c r="W34" s="271">
        <f t="shared" si="8"/>
        <v>3941514.2240595268</v>
      </c>
      <c r="X34" s="304"/>
    </row>
    <row r="35" spans="1:24" x14ac:dyDescent="0.25">
      <c r="A35" s="1580"/>
      <c r="B35" s="388">
        <v>2.17</v>
      </c>
      <c r="C35" s="144" t="s">
        <v>763</v>
      </c>
      <c r="D35" s="577">
        <f t="shared" si="7"/>
        <v>0</v>
      </c>
      <c r="E35" s="253">
        <v>0</v>
      </c>
      <c r="F35" s="253">
        <v>0</v>
      </c>
      <c r="G35" s="467"/>
      <c r="H35" s="588">
        <f t="shared" si="10"/>
        <v>0</v>
      </c>
      <c r="I35" s="253">
        <v>0</v>
      </c>
      <c r="J35" s="253">
        <v>0</v>
      </c>
      <c r="K35" s="375"/>
      <c r="L35" s="588">
        <f t="shared" si="11"/>
        <v>0</v>
      </c>
      <c r="M35" s="253">
        <v>0</v>
      </c>
      <c r="N35" s="253">
        <v>0</v>
      </c>
      <c r="O35" s="375"/>
      <c r="P35" s="588">
        <f t="shared" si="12"/>
        <v>0</v>
      </c>
      <c r="Q35" s="253">
        <v>0</v>
      </c>
      <c r="R35" s="253">
        <v>0</v>
      </c>
      <c r="S35" s="303"/>
      <c r="T35" s="607">
        <v>0</v>
      </c>
      <c r="U35" s="290">
        <f t="shared" si="9"/>
        <v>0</v>
      </c>
      <c r="V35" s="271">
        <f t="shared" si="8"/>
        <v>0</v>
      </c>
      <c r="W35" s="271">
        <f t="shared" si="8"/>
        <v>0</v>
      </c>
      <c r="X35" s="304"/>
    </row>
    <row r="36" spans="1:24" x14ac:dyDescent="0.25">
      <c r="A36" s="1580"/>
      <c r="B36" s="388">
        <v>2.1800000000000002</v>
      </c>
      <c r="C36" s="144" t="s">
        <v>649</v>
      </c>
      <c r="D36" s="577">
        <f t="shared" si="7"/>
        <v>1130029.6000000001</v>
      </c>
      <c r="E36" s="253">
        <v>170569.81</v>
      </c>
      <c r="F36" s="253">
        <v>959459.79</v>
      </c>
      <c r="G36" s="467"/>
      <c r="H36" s="588">
        <f t="shared" si="10"/>
        <v>1142198.67</v>
      </c>
      <c r="I36" s="253">
        <v>137764.0499999999</v>
      </c>
      <c r="J36" s="253">
        <v>1004434.62</v>
      </c>
      <c r="K36" s="375"/>
      <c r="L36" s="588">
        <f t="shared" si="11"/>
        <v>1211267.4100000001</v>
      </c>
      <c r="M36" s="253">
        <v>104347.61</v>
      </c>
      <c r="N36" s="253">
        <v>1106919.8</v>
      </c>
      <c r="O36" s="375"/>
      <c r="P36" s="588">
        <f t="shared" si="12"/>
        <v>1368973.13</v>
      </c>
      <c r="Q36" s="253">
        <v>109935.72999999981</v>
      </c>
      <c r="R36" s="253">
        <v>1259037.4000000001</v>
      </c>
      <c r="S36" s="303"/>
      <c r="T36" s="607">
        <v>-898252.60000000009</v>
      </c>
      <c r="U36" s="290">
        <f t="shared" si="9"/>
        <v>3954216.2099999995</v>
      </c>
      <c r="V36" s="271">
        <f t="shared" si="8"/>
        <v>522617.19999999966</v>
      </c>
      <c r="W36" s="271">
        <f t="shared" si="8"/>
        <v>4329851.6100000003</v>
      </c>
      <c r="X36" s="304"/>
    </row>
    <row r="37" spans="1:24" s="401" customFormat="1" x14ac:dyDescent="0.25">
      <c r="A37" s="1580"/>
      <c r="B37" s="388">
        <v>2.19</v>
      </c>
      <c r="C37" s="387" t="s">
        <v>725</v>
      </c>
      <c r="D37" s="577">
        <f t="shared" si="7"/>
        <v>5.9999999999993267E-2</v>
      </c>
      <c r="E37" s="249">
        <v>0</v>
      </c>
      <c r="F37" s="249">
        <v>5.9999999999993267E-2</v>
      </c>
      <c r="G37" s="467"/>
      <c r="H37" s="588">
        <f t="shared" si="10"/>
        <v>3.7599999999999962</v>
      </c>
      <c r="I37" s="249">
        <v>0</v>
      </c>
      <c r="J37" s="249">
        <v>3.7599999999999962</v>
      </c>
      <c r="K37" s="465"/>
      <c r="L37" s="588">
        <f t="shared" si="11"/>
        <v>45.61</v>
      </c>
      <c r="M37" s="249">
        <v>0</v>
      </c>
      <c r="N37" s="249">
        <v>45.61</v>
      </c>
      <c r="O37" s="465"/>
      <c r="P37" s="588">
        <f t="shared" si="12"/>
        <v>341.26</v>
      </c>
      <c r="Q37" s="249">
        <v>0</v>
      </c>
      <c r="R37" s="249">
        <v>341.26</v>
      </c>
      <c r="S37" s="464"/>
      <c r="T37" s="605">
        <v>0</v>
      </c>
      <c r="U37" s="290">
        <f t="shared" si="9"/>
        <v>390.69</v>
      </c>
      <c r="V37" s="271">
        <f t="shared" si="8"/>
        <v>0</v>
      </c>
      <c r="W37" s="271">
        <f t="shared" si="8"/>
        <v>390.69</v>
      </c>
      <c r="X37" s="470"/>
    </row>
    <row r="38" spans="1:24" ht="24.75" x14ac:dyDescent="0.25">
      <c r="A38" s="1580"/>
      <c r="B38" s="971" t="s">
        <v>691</v>
      </c>
      <c r="C38" s="145" t="s">
        <v>718</v>
      </c>
      <c r="D38" s="577">
        <f t="shared" si="7"/>
        <v>131190.94613611858</v>
      </c>
      <c r="E38" s="253">
        <v>2718.6102070407846</v>
      </c>
      <c r="F38" s="253">
        <v>128472.33592907779</v>
      </c>
      <c r="G38" s="467"/>
      <c r="H38" s="588">
        <f t="shared" si="10"/>
        <v>205145.69658431792</v>
      </c>
      <c r="I38" s="253">
        <v>3826.4734347198887</v>
      </c>
      <c r="J38" s="253">
        <v>201319.22314959802</v>
      </c>
      <c r="K38" s="375"/>
      <c r="L38" s="588">
        <f t="shared" si="11"/>
        <v>385674.14321008179</v>
      </c>
      <c r="M38" s="253">
        <v>7203.6564424287562</v>
      </c>
      <c r="N38" s="253">
        <v>378470.48676765303</v>
      </c>
      <c r="O38" s="375"/>
      <c r="P38" s="588">
        <f t="shared" si="12"/>
        <v>1699110.9543337068</v>
      </c>
      <c r="Q38" s="253">
        <v>36503.825251649985</v>
      </c>
      <c r="R38" s="253">
        <v>1662607.1290820567</v>
      </c>
      <c r="S38" s="303"/>
      <c r="T38" s="607">
        <v>-2121030.1845319779</v>
      </c>
      <c r="U38" s="290">
        <f t="shared" si="9"/>
        <v>300091.55573224742</v>
      </c>
      <c r="V38" s="271">
        <f t="shared" si="8"/>
        <v>50252.565335839419</v>
      </c>
      <c r="W38" s="271">
        <f t="shared" si="8"/>
        <v>2370869.1749283858</v>
      </c>
      <c r="X38" s="304"/>
    </row>
    <row r="39" spans="1:24" x14ac:dyDescent="0.25">
      <c r="A39" s="1580"/>
      <c r="B39" s="388">
        <v>2.21</v>
      </c>
      <c r="C39" s="145" t="s">
        <v>927</v>
      </c>
      <c r="D39" s="577">
        <f t="shared" si="7"/>
        <v>-11681.65118475509</v>
      </c>
      <c r="E39" s="253">
        <v>-3558.85758420299</v>
      </c>
      <c r="F39" s="253">
        <v>-8122.7936005521005</v>
      </c>
      <c r="G39" s="467"/>
      <c r="H39" s="588">
        <f t="shared" si="10"/>
        <v>-23222.54308784553</v>
      </c>
      <c r="I39" s="253">
        <v>-7145.50317837067</v>
      </c>
      <c r="J39" s="253">
        <v>-16077.039909474861</v>
      </c>
      <c r="K39" s="375"/>
      <c r="L39" s="588">
        <f t="shared" si="11"/>
        <v>-7949.4936776281957</v>
      </c>
      <c r="M39" s="253">
        <v>-2324.0996286838558</v>
      </c>
      <c r="N39" s="253">
        <v>-5625.3940489443394</v>
      </c>
      <c r="O39" s="375"/>
      <c r="P39" s="588">
        <f t="shared" si="12"/>
        <v>-8858.760125253044</v>
      </c>
      <c r="Q39" s="253">
        <v>-2502.463524825389</v>
      </c>
      <c r="R39" s="253">
        <v>-6356.296600427655</v>
      </c>
      <c r="S39" s="303"/>
      <c r="T39" s="607">
        <v>174540.96394502401</v>
      </c>
      <c r="U39" s="290">
        <f t="shared" si="9"/>
        <v>122828.51586954214</v>
      </c>
      <c r="V39" s="271">
        <f>E39+I39+M39+Q39</f>
        <v>-15530.923916082906</v>
      </c>
      <c r="W39" s="271">
        <f>F39+J39+N39+R39</f>
        <v>-36181.524159398956</v>
      </c>
      <c r="X39" s="304"/>
    </row>
    <row r="40" spans="1:24" s="403" customFormat="1" x14ac:dyDescent="0.25">
      <c r="A40" s="1581"/>
      <c r="B40" s="389">
        <v>2.2200000000000002</v>
      </c>
      <c r="C40" s="146" t="s">
        <v>716</v>
      </c>
      <c r="D40" s="578">
        <f>SUM(D28,D29:D39)</f>
        <v>35216460.672551408</v>
      </c>
      <c r="E40" s="280">
        <f t="shared" ref="E40:J40" si="13">SUM(E28:E39)</f>
        <v>11768417.333294481</v>
      </c>
      <c r="F40" s="280">
        <f t="shared" si="13"/>
        <v>23448043.339256916</v>
      </c>
      <c r="G40" s="1107"/>
      <c r="H40" s="288">
        <f t="shared" si="13"/>
        <v>38352178.888680689</v>
      </c>
      <c r="I40" s="280">
        <f t="shared" si="13"/>
        <v>12280607.795817088</v>
      </c>
      <c r="J40" s="280">
        <f t="shared" si="13"/>
        <v>26071571.092863601</v>
      </c>
      <c r="K40" s="1107"/>
      <c r="L40" s="288">
        <f>SUM(L28:L39)</f>
        <v>40885401.581119537</v>
      </c>
      <c r="M40" s="280">
        <f>SUM(M28:M39)</f>
        <v>12157502.930168003</v>
      </c>
      <c r="N40" s="280">
        <f>SUM(N28:N39)</f>
        <v>28727898.650951535</v>
      </c>
      <c r="O40" s="1107"/>
      <c r="P40" s="288">
        <f>SUM(P28:P39)</f>
        <v>45977616.29856544</v>
      </c>
      <c r="Q40" s="280">
        <f>SUM(Q28:Q39)</f>
        <v>12960798.12388131</v>
      </c>
      <c r="R40" s="280">
        <f>SUM(R28:R39)</f>
        <v>33016818.17468413</v>
      </c>
      <c r="S40" s="466"/>
      <c r="T40" s="606">
        <f>SUM(T28:T39)</f>
        <v>-2499783.1697001872</v>
      </c>
      <c r="U40" s="292">
        <f>SUM(U28:U39)</f>
        <v>157931874.27121687</v>
      </c>
      <c r="V40" s="280">
        <f>SUM(V28:V39)</f>
        <v>49167326.183160886</v>
      </c>
      <c r="W40" s="280">
        <f>SUM(W28:W39)</f>
        <v>111264331.25775617</v>
      </c>
      <c r="X40" s="1404"/>
    </row>
    <row r="41" spans="1:24" ht="14.85" customHeight="1" x14ac:dyDescent="0.25">
      <c r="A41" s="1577" t="s">
        <v>6</v>
      </c>
      <c r="B41" s="114" t="s">
        <v>70</v>
      </c>
      <c r="C41" s="144" t="s">
        <v>188</v>
      </c>
      <c r="D41" s="574">
        <f>SUM(E41:G41)</f>
        <v>26998.9</v>
      </c>
      <c r="E41" s="251">
        <v>1969.57</v>
      </c>
      <c r="F41" s="253">
        <v>25029.33</v>
      </c>
      <c r="G41" s="467"/>
      <c r="H41" s="588">
        <f>SUM(I41:J41)</f>
        <v>16470.87</v>
      </c>
      <c r="I41" s="251">
        <v>1387.22</v>
      </c>
      <c r="J41" s="253">
        <v>15083.65</v>
      </c>
      <c r="K41" s="375"/>
      <c r="L41" s="588">
        <f>SUM(M41:N41)</f>
        <v>24678.94</v>
      </c>
      <c r="M41" s="251">
        <v>1215.04</v>
      </c>
      <c r="N41" s="253">
        <v>23463.899999999998</v>
      </c>
      <c r="O41" s="375"/>
      <c r="P41" s="588">
        <f>SUM(Q41:R41)</f>
        <v>18224.629999999997</v>
      </c>
      <c r="Q41" s="251">
        <v>1559.6399999999999</v>
      </c>
      <c r="R41" s="253">
        <v>16664.989999999998</v>
      </c>
      <c r="S41" s="303"/>
      <c r="T41" s="607">
        <v>-735.96999999999991</v>
      </c>
      <c r="U41" s="321">
        <f>SUM(V41:X41)+T41</f>
        <v>85637.37</v>
      </c>
      <c r="V41" s="271">
        <f t="shared" ref="V41:W44" si="14">E41+I41+M41+Q41</f>
        <v>6131.4699999999993</v>
      </c>
      <c r="W41" s="271">
        <f t="shared" si="14"/>
        <v>80241.87</v>
      </c>
      <c r="X41" s="304"/>
    </row>
    <row r="42" spans="1:24" s="401" customFormat="1" x14ac:dyDescent="0.25">
      <c r="A42" s="1577"/>
      <c r="B42" s="114" t="s">
        <v>71</v>
      </c>
      <c r="C42" s="115" t="s">
        <v>231</v>
      </c>
      <c r="D42" s="575">
        <f>SUM(E42:G42)</f>
        <v>0</v>
      </c>
      <c r="E42" s="249">
        <v>0</v>
      </c>
      <c r="F42" s="249">
        <v>0</v>
      </c>
      <c r="G42" s="467"/>
      <c r="H42" s="588">
        <f>SUM(I42:J42)</f>
        <v>0</v>
      </c>
      <c r="I42" s="249">
        <v>0</v>
      </c>
      <c r="J42" s="249">
        <v>0</v>
      </c>
      <c r="K42" s="465"/>
      <c r="L42" s="588">
        <f>SUM(M42:N42)</f>
        <v>0</v>
      </c>
      <c r="M42" s="249">
        <v>0</v>
      </c>
      <c r="N42" s="249">
        <v>0</v>
      </c>
      <c r="O42" s="465"/>
      <c r="P42" s="588">
        <f>SUM(Q42:R42)</f>
        <v>0</v>
      </c>
      <c r="Q42" s="249">
        <v>0</v>
      </c>
      <c r="R42" s="249">
        <v>0</v>
      </c>
      <c r="S42" s="464"/>
      <c r="T42" s="605">
        <v>0</v>
      </c>
      <c r="U42" s="290">
        <f>SUM(V42:X42)+T42</f>
        <v>0</v>
      </c>
      <c r="V42" s="271">
        <f t="shared" si="14"/>
        <v>0</v>
      </c>
      <c r="W42" s="271">
        <f t="shared" si="14"/>
        <v>0</v>
      </c>
      <c r="X42" s="470"/>
    </row>
    <row r="43" spans="1:24" x14ac:dyDescent="0.25">
      <c r="A43" s="1577"/>
      <c r="B43" s="114" t="s">
        <v>72</v>
      </c>
      <c r="C43" s="147" t="s">
        <v>164</v>
      </c>
      <c r="D43" s="575">
        <f>SUM(E43:G43)</f>
        <v>15.915614496137717</v>
      </c>
      <c r="E43" s="253">
        <v>9.5602109010567826</v>
      </c>
      <c r="F43" s="253">
        <v>6.3554035950809356</v>
      </c>
      <c r="G43" s="467"/>
      <c r="H43" s="588">
        <f>SUM(I43:J43)</f>
        <v>19.758887913090735</v>
      </c>
      <c r="I43" s="253">
        <v>5.8711462147561964</v>
      </c>
      <c r="J43" s="253">
        <v>13.887741698334539</v>
      </c>
      <c r="K43" s="375"/>
      <c r="L43" s="588">
        <f>SUM(M43:N43)</f>
        <v>23.048543646555437</v>
      </c>
      <c r="M43" s="253">
        <v>8.7436908476244444</v>
      </c>
      <c r="N43" s="253">
        <v>14.304852798930995</v>
      </c>
      <c r="O43" s="375"/>
      <c r="P43" s="588">
        <f>SUM(Q43:R43)</f>
        <v>145.94673361201677</v>
      </c>
      <c r="Q43" s="253">
        <v>80.475680440918921</v>
      </c>
      <c r="R43" s="253">
        <v>65.47105317109785</v>
      </c>
      <c r="S43" s="303"/>
      <c r="T43" s="607">
        <v>-1480.7572962208365</v>
      </c>
      <c r="U43" s="290">
        <f>SUM(V43:X43)+T43</f>
        <v>-1276.0875165530358</v>
      </c>
      <c r="V43" s="271">
        <f t="shared" si="14"/>
        <v>104.65072840435634</v>
      </c>
      <c r="W43" s="271">
        <f t="shared" si="14"/>
        <v>100.01905126344431</v>
      </c>
      <c r="X43" s="304"/>
    </row>
    <row r="44" spans="1:24" x14ac:dyDescent="0.25">
      <c r="A44" s="1577"/>
      <c r="B44" s="114">
        <v>3.4</v>
      </c>
      <c r="C44" s="147" t="s">
        <v>464</v>
      </c>
      <c r="D44" s="575">
        <f>SUM(E44:G44)</f>
        <v>0</v>
      </c>
      <c r="E44" s="253">
        <v>0</v>
      </c>
      <c r="F44" s="253">
        <v>0</v>
      </c>
      <c r="G44" s="467"/>
      <c r="H44" s="588">
        <f>SUM(I44:J44)</f>
        <v>0</v>
      </c>
      <c r="I44" s="253">
        <v>0</v>
      </c>
      <c r="J44" s="253">
        <v>0</v>
      </c>
      <c r="K44" s="375"/>
      <c r="L44" s="588">
        <f>SUM(M44:N44)</f>
        <v>0</v>
      </c>
      <c r="M44" s="253">
        <v>0</v>
      </c>
      <c r="N44" s="253">
        <v>0</v>
      </c>
      <c r="O44" s="375"/>
      <c r="P44" s="588">
        <f>SUM(Q44:R44)</f>
        <v>0</v>
      </c>
      <c r="Q44" s="253">
        <v>0</v>
      </c>
      <c r="R44" s="253">
        <v>0</v>
      </c>
      <c r="S44" s="303"/>
      <c r="T44" s="607">
        <v>0</v>
      </c>
      <c r="U44" s="290">
        <f>SUM(V44:X44)+T44</f>
        <v>0</v>
      </c>
      <c r="V44" s="271">
        <f t="shared" si="14"/>
        <v>0</v>
      </c>
      <c r="W44" s="271">
        <f t="shared" si="14"/>
        <v>0</v>
      </c>
      <c r="X44" s="304"/>
    </row>
    <row r="45" spans="1:24" s="403" customFormat="1" x14ac:dyDescent="0.25">
      <c r="A45" s="1578"/>
      <c r="B45" s="148">
        <v>3.5</v>
      </c>
      <c r="C45" s="146" t="s">
        <v>8</v>
      </c>
      <c r="D45" s="576">
        <f t="shared" ref="D45:W45" si="15">SUM(D41:D44)</f>
        <v>27014.815614496139</v>
      </c>
      <c r="E45" s="280">
        <f t="shared" si="15"/>
        <v>1979.1302109010567</v>
      </c>
      <c r="F45" s="280">
        <f t="shared" si="15"/>
        <v>25035.685403595082</v>
      </c>
      <c r="G45" s="1107"/>
      <c r="H45" s="288">
        <f>SUM(H41:H44)</f>
        <v>16490.628887913088</v>
      </c>
      <c r="I45" s="280">
        <f t="shared" si="15"/>
        <v>1393.0911462147562</v>
      </c>
      <c r="J45" s="280">
        <f t="shared" si="15"/>
        <v>15097.537741698334</v>
      </c>
      <c r="K45" s="1107"/>
      <c r="L45" s="288">
        <f>SUM(L41:L44)</f>
        <v>24701.988543646556</v>
      </c>
      <c r="M45" s="280">
        <f>SUM(M41:M44)</f>
        <v>1223.7836908476245</v>
      </c>
      <c r="N45" s="280">
        <f>SUM(N41:N44)</f>
        <v>23478.204852798928</v>
      </c>
      <c r="O45" s="1107"/>
      <c r="P45" s="288">
        <f>SUM(P41:P44)</f>
        <v>18370.576733612015</v>
      </c>
      <c r="Q45" s="280">
        <f>SUM(Q41:Q44)</f>
        <v>1640.1156804409188</v>
      </c>
      <c r="R45" s="280">
        <f>SUM(R41:R44)</f>
        <v>16730.461053171097</v>
      </c>
      <c r="S45" s="466"/>
      <c r="T45" s="606">
        <f t="shared" si="15"/>
        <v>-2216.7272962208363</v>
      </c>
      <c r="U45" s="292">
        <f t="shared" si="15"/>
        <v>84361.282483446965</v>
      </c>
      <c r="V45" s="280">
        <f t="shared" si="15"/>
        <v>6236.1207284043558</v>
      </c>
      <c r="W45" s="280">
        <f t="shared" si="15"/>
        <v>80341.889051263439</v>
      </c>
      <c r="X45" s="1404"/>
    </row>
    <row r="46" spans="1:24" s="403" customFormat="1" x14ac:dyDescent="0.25">
      <c r="A46" s="1576" t="s">
        <v>232</v>
      </c>
      <c r="B46" s="150" t="s">
        <v>74</v>
      </c>
      <c r="C46" s="143" t="s">
        <v>171</v>
      </c>
      <c r="D46" s="334">
        <f t="shared" ref="D46:J46" si="16">SUM(D21+D22+D24, D29:D36)+D41</f>
        <v>35046107.169492997</v>
      </c>
      <c r="E46" s="372">
        <f t="shared" si="16"/>
        <v>11701272.674944649</v>
      </c>
      <c r="F46" s="372">
        <f t="shared" si="16"/>
        <v>23344834.494548339</v>
      </c>
      <c r="G46" s="467"/>
      <c r="H46" s="334">
        <f t="shared" si="16"/>
        <v>38073271.484937347</v>
      </c>
      <c r="I46" s="372">
        <f t="shared" si="16"/>
        <v>12182944.330781031</v>
      </c>
      <c r="J46" s="372">
        <f t="shared" si="16"/>
        <v>25890327.15415632</v>
      </c>
      <c r="K46" s="463"/>
      <c r="L46" s="334">
        <f>SUM(L21+L22+L24, L29:L36)+L41</f>
        <v>40332046.669129729</v>
      </c>
      <c r="M46" s="372">
        <f>SUM(M21+M22+M24, M29:M36)+M41</f>
        <v>11980286.505001104</v>
      </c>
      <c r="N46" s="372">
        <f>SUM(N21+N22+N24, N29:N36)+N41</f>
        <v>28351760.16412862</v>
      </c>
      <c r="O46" s="463"/>
      <c r="P46" s="334">
        <f>SUM(P21+P22+P24, P29:P36)+P41</f>
        <v>43516314.31627588</v>
      </c>
      <c r="Q46" s="372">
        <f>SUM(Q21+Q22+Q24, Q29:Q36)+Q41</f>
        <v>12254210.135047827</v>
      </c>
      <c r="R46" s="372">
        <f>SUM(R21+R22+R24, R29:R36)+R41</f>
        <v>31262104.181228045</v>
      </c>
      <c r="S46" s="463"/>
      <c r="T46" s="614">
        <f>SUM(T21+T22+T24, T29:T36)+T41</f>
        <v>1030989.0800000082</v>
      </c>
      <c r="U46" s="321">
        <f>SUM(U21+U22+U24, U29:U36)+U41</f>
        <v>157998728.71983594</v>
      </c>
      <c r="V46" s="372">
        <f>SUM(V21+V22+V24, V29:V36)+V41</f>
        <v>48118713.64577461</v>
      </c>
      <c r="W46" s="372">
        <f>SUM(W21+W22+W24, W29:W36)+W41</f>
        <v>108849025.99406134</v>
      </c>
      <c r="X46" s="469"/>
    </row>
    <row r="47" spans="1:24" s="403" customFormat="1" x14ac:dyDescent="0.25">
      <c r="A47" s="1620"/>
      <c r="B47" s="114" t="s">
        <v>75</v>
      </c>
      <c r="C47" s="144" t="s">
        <v>172</v>
      </c>
      <c r="D47" s="270">
        <f t="shared" ref="D47:W47" si="17">D25+D38+D43</f>
        <v>209049.90985766161</v>
      </c>
      <c r="E47" s="271">
        <f t="shared" si="17"/>
        <v>72682.646144937811</v>
      </c>
      <c r="F47" s="271">
        <f t="shared" si="17"/>
        <v>136367.26371272377</v>
      </c>
      <c r="G47" s="467"/>
      <c r="H47" s="270">
        <f t="shared" si="17"/>
        <v>318616.81571909622</v>
      </c>
      <c r="I47" s="271">
        <f t="shared" si="17"/>
        <v>106202.0593606435</v>
      </c>
      <c r="J47" s="271">
        <f t="shared" si="17"/>
        <v>212414.75635845269</v>
      </c>
      <c r="K47" s="464"/>
      <c r="L47" s="270">
        <f>L25+L38+L43</f>
        <v>585960.78421108634</v>
      </c>
      <c r="M47" s="271">
        <f>M25+M38+M43</f>
        <v>180764.3084864307</v>
      </c>
      <c r="N47" s="271">
        <f>N25+N38+N43</f>
        <v>405196.47572465561</v>
      </c>
      <c r="O47" s="464"/>
      <c r="P47" s="270">
        <f>P25+P38+P43</f>
        <v>2488190.0591484276</v>
      </c>
      <c r="Q47" s="271">
        <f>Q25+Q38+Q43</f>
        <v>710730.56803875079</v>
      </c>
      <c r="R47" s="271">
        <f>R25+R38+R43</f>
        <v>1777459.4911096767</v>
      </c>
      <c r="S47" s="464"/>
      <c r="T47" s="615">
        <f t="shared" si="17"/>
        <v>-3707529.9409414404</v>
      </c>
      <c r="U47" s="290">
        <f t="shared" si="17"/>
        <v>-105712.37200516838</v>
      </c>
      <c r="V47" s="271">
        <f t="shared" si="17"/>
        <v>1070379.5820307629</v>
      </c>
      <c r="W47" s="271">
        <f t="shared" si="17"/>
        <v>2531437.9869055091</v>
      </c>
      <c r="X47" s="470"/>
    </row>
    <row r="48" spans="1:24" s="403" customFormat="1" x14ac:dyDescent="0.25">
      <c r="A48" s="1620"/>
      <c r="B48" s="114" t="s">
        <v>76</v>
      </c>
      <c r="C48" s="144" t="s">
        <v>173</v>
      </c>
      <c r="D48" s="591">
        <f t="shared" ref="D48:W48" si="18">D26+D37+D42</f>
        <v>5.9999999999993267E-2</v>
      </c>
      <c r="E48" s="592">
        <f t="shared" si="18"/>
        <v>0</v>
      </c>
      <c r="F48" s="592">
        <f t="shared" si="18"/>
        <v>5.9999999999993267E-2</v>
      </c>
      <c r="G48" s="467"/>
      <c r="H48" s="591">
        <f t="shared" si="18"/>
        <v>3.7599999999999962</v>
      </c>
      <c r="I48" s="592">
        <f t="shared" si="18"/>
        <v>0</v>
      </c>
      <c r="J48" s="592">
        <f t="shared" si="18"/>
        <v>3.7599999999999962</v>
      </c>
      <c r="K48" s="1109"/>
      <c r="L48" s="591">
        <f>L26+L37+L42</f>
        <v>45.61</v>
      </c>
      <c r="M48" s="592">
        <f>M26+M37+M42</f>
        <v>0</v>
      </c>
      <c r="N48" s="592">
        <f>N26+N37+N42</f>
        <v>45.61</v>
      </c>
      <c r="O48" s="1109"/>
      <c r="P48" s="591">
        <f>P26+P37+P42</f>
        <v>341.26</v>
      </c>
      <c r="Q48" s="592">
        <f>Q26+Q37+Q42</f>
        <v>0</v>
      </c>
      <c r="R48" s="592">
        <f>R26+R37+R42</f>
        <v>341.26</v>
      </c>
      <c r="S48" s="1104"/>
      <c r="T48" s="616">
        <f t="shared" si="18"/>
        <v>0</v>
      </c>
      <c r="U48" s="593">
        <f t="shared" si="18"/>
        <v>390.69</v>
      </c>
      <c r="V48" s="592">
        <f t="shared" si="18"/>
        <v>0</v>
      </c>
      <c r="W48" s="592">
        <f t="shared" si="18"/>
        <v>390.69</v>
      </c>
      <c r="X48" s="1405"/>
    </row>
    <row r="49" spans="1:24" s="403" customFormat="1" x14ac:dyDescent="0.25">
      <c r="A49" s="1620"/>
      <c r="B49" s="114">
        <v>4.4000000000000004</v>
      </c>
      <c r="C49" s="144" t="s">
        <v>915</v>
      </c>
      <c r="D49" s="270">
        <f t="shared" ref="D49:W49" si="19">D27+D39+D44</f>
        <v>-11681.65118475509</v>
      </c>
      <c r="E49" s="271">
        <f t="shared" si="19"/>
        <v>-3558.85758420299</v>
      </c>
      <c r="F49" s="271">
        <f t="shared" si="19"/>
        <v>-8122.7936005521005</v>
      </c>
      <c r="G49" s="467"/>
      <c r="H49" s="270">
        <f t="shared" si="19"/>
        <v>-23222.54308784553</v>
      </c>
      <c r="I49" s="271">
        <f t="shared" si="19"/>
        <v>-7145.50317837067</v>
      </c>
      <c r="J49" s="271">
        <f t="shared" si="19"/>
        <v>-16077.039909474861</v>
      </c>
      <c r="K49" s="465"/>
      <c r="L49" s="270">
        <f>L27+L39+L44</f>
        <v>-7949.4936776281957</v>
      </c>
      <c r="M49" s="271">
        <f>M27+M39+M44</f>
        <v>-2324.0996286838558</v>
      </c>
      <c r="N49" s="271">
        <f>N27+N39+N44</f>
        <v>-5625.3940489443394</v>
      </c>
      <c r="O49" s="465"/>
      <c r="P49" s="270">
        <f>P27+P39+P44</f>
        <v>-8858.760125253044</v>
      </c>
      <c r="Q49" s="271">
        <f>Q27+Q39+Q44</f>
        <v>-2502.463524825389</v>
      </c>
      <c r="R49" s="271">
        <f>R27+R39+R44</f>
        <v>-6356.296600427655</v>
      </c>
      <c r="S49" s="464"/>
      <c r="T49" s="615">
        <f t="shared" si="19"/>
        <v>174540.96394502401</v>
      </c>
      <c r="U49" s="290">
        <f t="shared" si="19"/>
        <v>122828.51586954214</v>
      </c>
      <c r="V49" s="271">
        <f t="shared" si="19"/>
        <v>-15530.923916082906</v>
      </c>
      <c r="W49" s="271">
        <f t="shared" si="19"/>
        <v>-36181.524159398956</v>
      </c>
      <c r="X49" s="470"/>
    </row>
    <row r="50" spans="1:24" x14ac:dyDescent="0.25">
      <c r="A50" s="1620"/>
      <c r="B50" s="114">
        <v>4.5</v>
      </c>
      <c r="C50" s="144" t="s">
        <v>32</v>
      </c>
      <c r="D50" s="270">
        <f>SUM(E50:G50)</f>
        <v>0</v>
      </c>
      <c r="E50" s="253"/>
      <c r="F50" s="253"/>
      <c r="G50" s="467"/>
      <c r="H50" s="270">
        <f>SUM(I50:J50)</f>
        <v>0</v>
      </c>
      <c r="I50" s="253"/>
      <c r="J50" s="253"/>
      <c r="K50" s="375"/>
      <c r="L50" s="270">
        <f>SUM(M50:N50)</f>
        <v>0</v>
      </c>
      <c r="M50" s="253"/>
      <c r="N50" s="253"/>
      <c r="O50" s="375"/>
      <c r="P50" s="270">
        <f>SUM(Q50:R50)</f>
        <v>0</v>
      </c>
      <c r="Q50" s="253"/>
      <c r="R50" s="253"/>
      <c r="S50" s="303"/>
      <c r="T50" s="607"/>
      <c r="U50" s="290">
        <f>SUM(V50:X50)+T50</f>
        <v>0</v>
      </c>
      <c r="V50" s="271">
        <f t="shared" ref="V50:W51" si="20">E50+I50+M50+Q50</f>
        <v>0</v>
      </c>
      <c r="W50" s="271">
        <f t="shared" si="20"/>
        <v>0</v>
      </c>
      <c r="X50" s="304"/>
    </row>
    <row r="51" spans="1:24" x14ac:dyDescent="0.25">
      <c r="A51" s="1620"/>
      <c r="B51" s="114" t="s">
        <v>925</v>
      </c>
      <c r="C51" s="145" t="s">
        <v>916</v>
      </c>
      <c r="D51" s="270">
        <f>SUM(E51:G51)</f>
        <v>0</v>
      </c>
      <c r="E51" s="253"/>
      <c r="F51" s="253"/>
      <c r="G51" s="467"/>
      <c r="H51" s="270">
        <f>SUM(I51:J51)</f>
        <v>0</v>
      </c>
      <c r="I51" s="253"/>
      <c r="J51" s="253"/>
      <c r="K51" s="375"/>
      <c r="L51" s="270">
        <f>SUM(M51:N51)</f>
        <v>0</v>
      </c>
      <c r="M51" s="253"/>
      <c r="N51" s="253"/>
      <c r="O51" s="375"/>
      <c r="P51" s="270">
        <f>SUM(Q51:R51)</f>
        <v>0</v>
      </c>
      <c r="Q51" s="253"/>
      <c r="R51" s="253"/>
      <c r="S51" s="303"/>
      <c r="T51" s="607"/>
      <c r="U51" s="290">
        <f>SUM(V51:X51)+T51</f>
        <v>0</v>
      </c>
      <c r="V51" s="271">
        <f t="shared" si="20"/>
        <v>0</v>
      </c>
      <c r="W51" s="271">
        <f t="shared" si="20"/>
        <v>0</v>
      </c>
      <c r="X51" s="304"/>
    </row>
    <row r="52" spans="1:24" s="403" customFormat="1" x14ac:dyDescent="0.25">
      <c r="A52" s="1620"/>
      <c r="B52" s="384" t="s">
        <v>194</v>
      </c>
      <c r="C52" s="385" t="s">
        <v>328</v>
      </c>
      <c r="D52" s="288">
        <f t="shared" ref="D52:W52" si="21">SUM(D46:D51)</f>
        <v>35243475.488165908</v>
      </c>
      <c r="E52" s="280">
        <f t="shared" si="21"/>
        <v>11770396.463505384</v>
      </c>
      <c r="F52" s="280">
        <f t="shared" si="21"/>
        <v>23473079.024660509</v>
      </c>
      <c r="G52" s="1107"/>
      <c r="H52" s="288">
        <f t="shared" si="21"/>
        <v>38368669.517568596</v>
      </c>
      <c r="I52" s="280">
        <f t="shared" si="21"/>
        <v>12282000.886963304</v>
      </c>
      <c r="J52" s="280">
        <f t="shared" si="21"/>
        <v>26086668.630605299</v>
      </c>
      <c r="K52" s="1107"/>
      <c r="L52" s="288">
        <f>SUM(L46:L51)</f>
        <v>40910103.569663182</v>
      </c>
      <c r="M52" s="280">
        <f>SUM(M46:M51)</f>
        <v>12158726.71385885</v>
      </c>
      <c r="N52" s="280">
        <f>SUM(N46:N51)</f>
        <v>28751376.855804332</v>
      </c>
      <c r="O52" s="1107"/>
      <c r="P52" s="288">
        <f>SUM(P46:P51)</f>
        <v>45995986.875299059</v>
      </c>
      <c r="Q52" s="280">
        <f>SUM(Q46:Q51)</f>
        <v>12962438.239561751</v>
      </c>
      <c r="R52" s="280">
        <f>SUM(R46:R51)</f>
        <v>33033548.635737296</v>
      </c>
      <c r="S52" s="466"/>
      <c r="T52" s="606">
        <f t="shared" si="21"/>
        <v>-2501999.8969964082</v>
      </c>
      <c r="U52" s="292">
        <f t="shared" si="21"/>
        <v>158016235.5537003</v>
      </c>
      <c r="V52" s="280">
        <f t="shared" si="21"/>
        <v>49173562.303889289</v>
      </c>
      <c r="W52" s="280">
        <f t="shared" si="21"/>
        <v>111344673.14680745</v>
      </c>
      <c r="X52" s="1404"/>
    </row>
    <row r="53" spans="1:24" x14ac:dyDescent="0.25">
      <c r="A53" s="1620"/>
      <c r="B53" s="114" t="s">
        <v>193</v>
      </c>
      <c r="C53" s="145" t="s">
        <v>40</v>
      </c>
      <c r="D53" s="270">
        <f>SUM(E53:G53)</f>
        <v>0</v>
      </c>
      <c r="E53" s="253"/>
      <c r="F53" s="253"/>
      <c r="G53" s="467"/>
      <c r="H53" s="270">
        <f>SUM(I53:J53)</f>
        <v>0</v>
      </c>
      <c r="I53" s="253"/>
      <c r="J53" s="253"/>
      <c r="K53" s="375"/>
      <c r="L53" s="270">
        <f>SUM(M53:N53)</f>
        <v>0</v>
      </c>
      <c r="M53" s="253"/>
      <c r="N53" s="253"/>
      <c r="O53" s="375"/>
      <c r="P53" s="270">
        <f>SUM(Q53:R53)</f>
        <v>0</v>
      </c>
      <c r="Q53" s="253"/>
      <c r="R53" s="253"/>
      <c r="S53" s="303"/>
      <c r="T53" s="607"/>
      <c r="U53" s="290">
        <f>SUM(V53:X53)+T53</f>
        <v>0</v>
      </c>
      <c r="V53" s="271">
        <f t="shared" ref="V53:W55" si="22">E53+I53+M53+Q53</f>
        <v>0</v>
      </c>
      <c r="W53" s="271">
        <f t="shared" si="22"/>
        <v>0</v>
      </c>
      <c r="X53" s="304"/>
    </row>
    <row r="54" spans="1:24" x14ac:dyDescent="0.25">
      <c r="A54" s="1620"/>
      <c r="B54" s="114" t="s">
        <v>192</v>
      </c>
      <c r="C54" s="145" t="s">
        <v>329</v>
      </c>
      <c r="D54" s="270">
        <f>SUM(E54:G54)</f>
        <v>0</v>
      </c>
      <c r="E54" s="253"/>
      <c r="F54" s="253"/>
      <c r="G54" s="467"/>
      <c r="H54" s="270">
        <f>SUM(I54:J54)</f>
        <v>0</v>
      </c>
      <c r="I54" s="253"/>
      <c r="J54" s="253"/>
      <c r="K54" s="375"/>
      <c r="L54" s="270">
        <f>SUM(M54:N54)</f>
        <v>0</v>
      </c>
      <c r="M54" s="253"/>
      <c r="N54" s="253"/>
      <c r="O54" s="375"/>
      <c r="P54" s="270">
        <f>SUM(Q54:R54)</f>
        <v>0</v>
      </c>
      <c r="Q54" s="253"/>
      <c r="R54" s="253"/>
      <c r="S54" s="303"/>
      <c r="T54" s="607"/>
      <c r="U54" s="290">
        <f>SUM(V54:X54)+T54</f>
        <v>0</v>
      </c>
      <c r="V54" s="271">
        <f t="shared" si="22"/>
        <v>0</v>
      </c>
      <c r="W54" s="271">
        <f t="shared" si="22"/>
        <v>0</v>
      </c>
      <c r="X54" s="304"/>
    </row>
    <row r="55" spans="1:24" s="403" customFormat="1" x14ac:dyDescent="0.25">
      <c r="A55" s="1620"/>
      <c r="B55" s="114" t="s">
        <v>191</v>
      </c>
      <c r="C55" s="145" t="s">
        <v>313</v>
      </c>
      <c r="D55" s="270">
        <f t="shared" ref="D55:J55" si="23">SUM(D53:D54)</f>
        <v>0</v>
      </c>
      <c r="E55" s="274">
        <f t="shared" si="23"/>
        <v>0</v>
      </c>
      <c r="F55" s="274">
        <f t="shared" si="23"/>
        <v>0</v>
      </c>
      <c r="G55" s="467"/>
      <c r="H55" s="270">
        <f t="shared" si="23"/>
        <v>0</v>
      </c>
      <c r="I55" s="274">
        <f t="shared" si="23"/>
        <v>0</v>
      </c>
      <c r="J55" s="274">
        <f t="shared" si="23"/>
        <v>0</v>
      </c>
      <c r="K55" s="375"/>
      <c r="L55" s="270">
        <f>SUM(L53:L54)</f>
        <v>0</v>
      </c>
      <c r="M55" s="274">
        <f>SUM(M53:M54)</f>
        <v>0</v>
      </c>
      <c r="N55" s="274">
        <f>SUM(N53:N54)</f>
        <v>0</v>
      </c>
      <c r="O55" s="375"/>
      <c r="P55" s="270">
        <f>SUM(P53:P54)</f>
        <v>0</v>
      </c>
      <c r="Q55" s="274">
        <f>SUM(Q53:Q54)</f>
        <v>0</v>
      </c>
      <c r="R55" s="274">
        <f>SUM(R53:R54)</f>
        <v>0</v>
      </c>
      <c r="S55" s="303"/>
      <c r="T55" s="608">
        <f>SUM(T53:T54)</f>
        <v>0</v>
      </c>
      <c r="U55" s="290">
        <f>SUM(U53:U54)</f>
        <v>0</v>
      </c>
      <c r="V55" s="271">
        <f t="shared" si="22"/>
        <v>0</v>
      </c>
      <c r="W55" s="271">
        <f t="shared" si="22"/>
        <v>0</v>
      </c>
      <c r="X55" s="304"/>
    </row>
    <row r="56" spans="1:24" s="403" customFormat="1" x14ac:dyDescent="0.25">
      <c r="A56" s="1621"/>
      <c r="B56" s="390" t="s">
        <v>190</v>
      </c>
      <c r="C56" s="385" t="s">
        <v>330</v>
      </c>
      <c r="D56" s="288">
        <f t="shared" ref="D56:W56" si="24">D52+D55</f>
        <v>35243475.488165908</v>
      </c>
      <c r="E56" s="280">
        <f t="shared" si="24"/>
        <v>11770396.463505384</v>
      </c>
      <c r="F56" s="280">
        <f t="shared" si="24"/>
        <v>23473079.024660509</v>
      </c>
      <c r="G56" s="467"/>
      <c r="H56" s="288">
        <f t="shared" si="24"/>
        <v>38368669.517568596</v>
      </c>
      <c r="I56" s="280">
        <f t="shared" si="24"/>
        <v>12282000.886963304</v>
      </c>
      <c r="J56" s="280">
        <f t="shared" si="24"/>
        <v>26086668.630605299</v>
      </c>
      <c r="K56" s="1107"/>
      <c r="L56" s="288">
        <f>L52+L55</f>
        <v>40910103.569663182</v>
      </c>
      <c r="M56" s="280">
        <f>M52+M55</f>
        <v>12158726.71385885</v>
      </c>
      <c r="N56" s="280">
        <f>N52+N55</f>
        <v>28751376.855804332</v>
      </c>
      <c r="O56" s="1107"/>
      <c r="P56" s="288">
        <f>P52+P55</f>
        <v>45995986.875299059</v>
      </c>
      <c r="Q56" s="280">
        <f>Q52+Q55</f>
        <v>12962438.239561751</v>
      </c>
      <c r="R56" s="280">
        <f>R52+R55</f>
        <v>33033548.635737296</v>
      </c>
      <c r="S56" s="466"/>
      <c r="T56" s="606">
        <f t="shared" si="24"/>
        <v>-2501999.8969964082</v>
      </c>
      <c r="U56" s="292">
        <f t="shared" si="24"/>
        <v>158016235.5537003</v>
      </c>
      <c r="V56" s="280">
        <f t="shared" si="24"/>
        <v>49173562.303889289</v>
      </c>
      <c r="W56" s="280">
        <f t="shared" si="24"/>
        <v>111344673.14680745</v>
      </c>
      <c r="X56" s="1404"/>
    </row>
    <row r="57" spans="1:24" s="1116" customFormat="1" ht="15" customHeight="1" x14ac:dyDescent="0.25">
      <c r="A57" s="1628" t="s">
        <v>175</v>
      </c>
      <c r="B57" s="1629"/>
      <c r="C57" s="1630"/>
      <c r="D57" s="1612" t="s">
        <v>244</v>
      </c>
      <c r="E57" s="1613"/>
      <c r="F57" s="1613"/>
      <c r="G57" s="1614"/>
      <c r="H57" s="1612" t="s">
        <v>245</v>
      </c>
      <c r="I57" s="1613"/>
      <c r="J57" s="1613"/>
      <c r="K57" s="1614"/>
      <c r="L57" s="1612" t="s">
        <v>246</v>
      </c>
      <c r="M57" s="1613"/>
      <c r="N57" s="1613"/>
      <c r="O57" s="1614"/>
      <c r="P57" s="1612" t="s">
        <v>247</v>
      </c>
      <c r="Q57" s="1613"/>
      <c r="R57" s="1613"/>
      <c r="S57" s="1613"/>
      <c r="T57" s="1119"/>
      <c r="U57" s="1619" t="s">
        <v>807</v>
      </c>
      <c r="V57" s="1613"/>
      <c r="W57" s="1613"/>
      <c r="X57" s="1618"/>
    </row>
    <row r="58" spans="1:24" s="1116" customFormat="1" ht="45" x14ac:dyDescent="0.25">
      <c r="A58" s="1631"/>
      <c r="B58" s="1632"/>
      <c r="C58" s="1633"/>
      <c r="D58" s="849" t="s">
        <v>36</v>
      </c>
      <c r="E58" s="367" t="s">
        <v>421</v>
      </c>
      <c r="F58" s="367" t="s">
        <v>410</v>
      </c>
      <c r="G58" s="478" t="s">
        <v>545</v>
      </c>
      <c r="H58" s="849" t="s">
        <v>36</v>
      </c>
      <c r="I58" s="367" t="s">
        <v>421</v>
      </c>
      <c r="J58" s="367" t="s">
        <v>410</v>
      </c>
      <c r="K58" s="478" t="s">
        <v>545</v>
      </c>
      <c r="L58" s="849" t="s">
        <v>36</v>
      </c>
      <c r="M58" s="367" t="s">
        <v>421</v>
      </c>
      <c r="N58" s="367" t="s">
        <v>410</v>
      </c>
      <c r="O58" s="478" t="s">
        <v>545</v>
      </c>
      <c r="P58" s="367" t="s">
        <v>36</v>
      </c>
      <c r="Q58" s="367" t="s">
        <v>421</v>
      </c>
      <c r="R58" s="367" t="s">
        <v>410</v>
      </c>
      <c r="S58" s="367" t="s">
        <v>545</v>
      </c>
      <c r="T58" s="603" t="s">
        <v>808</v>
      </c>
      <c r="U58" s="850" t="s">
        <v>36</v>
      </c>
      <c r="V58" s="367" t="s">
        <v>421</v>
      </c>
      <c r="W58" s="367" t="s">
        <v>410</v>
      </c>
      <c r="X58" s="481" t="s">
        <v>545</v>
      </c>
    </row>
    <row r="59" spans="1:24" ht="14.85" customHeight="1" x14ac:dyDescent="0.25">
      <c r="A59" s="1576" t="s">
        <v>9</v>
      </c>
      <c r="B59" s="381" t="s">
        <v>79</v>
      </c>
      <c r="C59" s="382" t="s">
        <v>27</v>
      </c>
      <c r="D59" s="270">
        <f t="shared" ref="D59:D64" si="25">SUM(E59:G59)</f>
        <v>-12019241.983839173</v>
      </c>
      <c r="E59" s="251">
        <v>-1661194.5631055271</v>
      </c>
      <c r="F59" s="253">
        <v>-10358047.420733646</v>
      </c>
      <c r="G59" s="467"/>
      <c r="H59" s="270">
        <f t="shared" ref="H59:H64" si="26">SUM(I59:J59)</f>
        <v>1991630.5990143635</v>
      </c>
      <c r="I59" s="251">
        <v>338799.08246536163</v>
      </c>
      <c r="J59" s="253">
        <v>1652831.5165490019</v>
      </c>
      <c r="K59" s="375"/>
      <c r="L59" s="270">
        <f t="shared" ref="L59:L64" si="27">SUM(M59:N59)</f>
        <v>-232892797.33517709</v>
      </c>
      <c r="M59" s="251">
        <v>-31494382.611066211</v>
      </c>
      <c r="N59" s="253">
        <v>-201398414.72411087</v>
      </c>
      <c r="O59" s="375"/>
      <c r="P59" s="270">
        <f t="shared" ref="P59:P64" si="28">SUM(Q59:R59)</f>
        <v>1862775.4931475315</v>
      </c>
      <c r="Q59" s="253">
        <v>287804.38617801934</v>
      </c>
      <c r="R59" s="253">
        <v>1574971.1069695121</v>
      </c>
      <c r="S59" s="303"/>
      <c r="T59" s="607"/>
      <c r="U59" s="290">
        <f t="shared" ref="U59:U64" si="29">D59+H59+L59+P59+T59</f>
        <v>-241057633.22685438</v>
      </c>
      <c r="V59" s="271">
        <f t="shared" ref="V59:W65" si="30">E59+I59+M59+Q59</f>
        <v>-32528973.705528356</v>
      </c>
      <c r="W59" s="271">
        <f t="shared" si="30"/>
        <v>-208528659.52132601</v>
      </c>
      <c r="X59" s="304"/>
    </row>
    <row r="60" spans="1:24" x14ac:dyDescent="0.25">
      <c r="A60" s="1577"/>
      <c r="B60" s="114" t="s">
        <v>80</v>
      </c>
      <c r="C60" s="145" t="s">
        <v>97</v>
      </c>
      <c r="D60" s="270">
        <f t="shared" si="25"/>
        <v>14206310.968194807</v>
      </c>
      <c r="E60" s="253">
        <v>2035973.1521674648</v>
      </c>
      <c r="F60" s="253">
        <v>12170337.816027341</v>
      </c>
      <c r="G60" s="467"/>
      <c r="H60" s="270">
        <f t="shared" si="26"/>
        <v>472335.55078091717</v>
      </c>
      <c r="I60" s="253">
        <v>67014.833795759318</v>
      </c>
      <c r="J60" s="253">
        <v>405320.71698515787</v>
      </c>
      <c r="K60" s="375"/>
      <c r="L60" s="270">
        <f t="shared" si="27"/>
        <v>235396289.49395761</v>
      </c>
      <c r="M60" s="253">
        <v>31891859.669890914</v>
      </c>
      <c r="N60" s="253">
        <v>203504429.8240667</v>
      </c>
      <c r="O60" s="375"/>
      <c r="P60" s="270">
        <f t="shared" si="28"/>
        <v>1054282.5643129011</v>
      </c>
      <c r="Q60" s="253">
        <v>134583.8402865768</v>
      </c>
      <c r="R60" s="253">
        <v>919698.72402632434</v>
      </c>
      <c r="S60" s="303"/>
      <c r="T60" s="607"/>
      <c r="U60" s="290">
        <f t="shared" si="29"/>
        <v>251129218.57724625</v>
      </c>
      <c r="V60" s="271">
        <f t="shared" si="30"/>
        <v>34129431.496140711</v>
      </c>
      <c r="W60" s="271">
        <f t="shared" si="30"/>
        <v>216999787.08110553</v>
      </c>
      <c r="X60" s="304"/>
    </row>
    <row r="61" spans="1:24" x14ac:dyDescent="0.25">
      <c r="A61" s="1577"/>
      <c r="B61" s="114" t="s">
        <v>81</v>
      </c>
      <c r="C61" s="145" t="s">
        <v>98</v>
      </c>
      <c r="D61" s="270">
        <f t="shared" si="25"/>
        <v>525794.00034167815</v>
      </c>
      <c r="E61" s="253">
        <v>75320.053827915253</v>
      </c>
      <c r="F61" s="253">
        <v>450473.94651376287</v>
      </c>
      <c r="G61" s="467"/>
      <c r="H61" s="270">
        <f t="shared" si="26"/>
        <v>447679.127420787</v>
      </c>
      <c r="I61" s="253">
        <v>62685.994739918962</v>
      </c>
      <c r="J61" s="253">
        <v>384993.13268086803</v>
      </c>
      <c r="K61" s="375"/>
      <c r="L61" s="270">
        <f t="shared" si="27"/>
        <v>533155.94089157262</v>
      </c>
      <c r="M61" s="253">
        <v>72231.360752506458</v>
      </c>
      <c r="N61" s="253">
        <v>460924.58013906615</v>
      </c>
      <c r="O61" s="375"/>
      <c r="P61" s="270">
        <f t="shared" si="28"/>
        <v>444203.12064623472</v>
      </c>
      <c r="Q61" s="253">
        <v>56215.396321404238</v>
      </c>
      <c r="R61" s="253">
        <v>387987.72432483046</v>
      </c>
      <c r="S61" s="303"/>
      <c r="T61" s="607"/>
      <c r="U61" s="290">
        <f t="shared" si="29"/>
        <v>1950832.1893002726</v>
      </c>
      <c r="V61" s="271">
        <f t="shared" si="30"/>
        <v>266452.80564174493</v>
      </c>
      <c r="W61" s="271">
        <f t="shared" si="30"/>
        <v>1684379.3836585274</v>
      </c>
      <c r="X61" s="304"/>
    </row>
    <row r="62" spans="1:24" x14ac:dyDescent="0.25">
      <c r="A62" s="1577"/>
      <c r="B62" s="383" t="s">
        <v>82</v>
      </c>
      <c r="C62" s="145" t="s">
        <v>99</v>
      </c>
      <c r="D62" s="270">
        <f t="shared" si="25"/>
        <v>5392.5832819390689</v>
      </c>
      <c r="E62" s="253">
        <v>772.48820413170199</v>
      </c>
      <c r="F62" s="253">
        <v>4620.0950778073666</v>
      </c>
      <c r="G62" s="467"/>
      <c r="H62" s="270">
        <f t="shared" si="26"/>
        <v>6647.8888221160232</v>
      </c>
      <c r="I62" s="253">
        <v>930.86654751056676</v>
      </c>
      <c r="J62" s="253">
        <v>5717.022274605456</v>
      </c>
      <c r="K62" s="375"/>
      <c r="L62" s="270">
        <f t="shared" si="27"/>
        <v>9221.0291334580179</v>
      </c>
      <c r="M62" s="253">
        <v>1249.2545440539909</v>
      </c>
      <c r="N62" s="253">
        <v>7971.7745894040272</v>
      </c>
      <c r="O62" s="375"/>
      <c r="P62" s="270">
        <f t="shared" si="28"/>
        <v>23185.882645665435</v>
      </c>
      <c r="Q62" s="253">
        <v>2934.2512949738757</v>
      </c>
      <c r="R62" s="253">
        <v>20251.631350691561</v>
      </c>
      <c r="S62" s="303"/>
      <c r="T62" s="607"/>
      <c r="U62" s="290">
        <f t="shared" si="29"/>
        <v>44447.383883178547</v>
      </c>
      <c r="V62" s="271">
        <f t="shared" si="30"/>
        <v>5886.860590670135</v>
      </c>
      <c r="W62" s="271">
        <f t="shared" si="30"/>
        <v>38560.523292508413</v>
      </c>
      <c r="X62" s="304"/>
    </row>
    <row r="63" spans="1:24" x14ac:dyDescent="0.25">
      <c r="A63" s="1577"/>
      <c r="B63" s="383" t="s">
        <v>216</v>
      </c>
      <c r="C63" s="145" t="s">
        <v>100</v>
      </c>
      <c r="D63" s="270">
        <f t="shared" si="25"/>
        <v>-8887.8854165154971</v>
      </c>
      <c r="E63" s="253">
        <v>-1273.1906555671399</v>
      </c>
      <c r="F63" s="253">
        <v>-7614.6947609483568</v>
      </c>
      <c r="G63" s="467"/>
      <c r="H63" s="270">
        <f t="shared" si="26"/>
        <v>-17480.579554511471</v>
      </c>
      <c r="I63" s="253">
        <v>-2447.7074111495881</v>
      </c>
      <c r="J63" s="253">
        <v>-15032.872143361883</v>
      </c>
      <c r="K63" s="375"/>
      <c r="L63" s="270">
        <f t="shared" si="27"/>
        <v>-16400.947887358649</v>
      </c>
      <c r="M63" s="253">
        <v>-2221.9817743262943</v>
      </c>
      <c r="N63" s="253">
        <v>-14178.966113032353</v>
      </c>
      <c r="O63" s="375"/>
      <c r="P63" s="270">
        <f t="shared" si="28"/>
        <v>-19344.565120205494</v>
      </c>
      <c r="Q63" s="253">
        <v>-2448.1196649755739</v>
      </c>
      <c r="R63" s="253">
        <v>-16896.445455229921</v>
      </c>
      <c r="S63" s="303"/>
      <c r="T63" s="607"/>
      <c r="U63" s="290">
        <f t="shared" si="29"/>
        <v>-62113.977978591109</v>
      </c>
      <c r="V63" s="271">
        <f t="shared" si="30"/>
        <v>-8390.9995060185975</v>
      </c>
      <c r="W63" s="271">
        <f t="shared" si="30"/>
        <v>-53722.978472572511</v>
      </c>
      <c r="X63" s="304"/>
    </row>
    <row r="64" spans="1:24" x14ac:dyDescent="0.25">
      <c r="A64" s="1577"/>
      <c r="B64" s="114" t="s">
        <v>215</v>
      </c>
      <c r="C64" s="145" t="s">
        <v>28</v>
      </c>
      <c r="D64" s="270">
        <f t="shared" si="25"/>
        <v>150036.1134995688</v>
      </c>
      <c r="E64" s="253">
        <v>21492.691315563014</v>
      </c>
      <c r="F64" s="253">
        <v>128543.42218400579</v>
      </c>
      <c r="G64" s="467"/>
      <c r="H64" s="270">
        <f t="shared" si="26"/>
        <v>131.60592693858018</v>
      </c>
      <c r="I64" s="253">
        <v>18.428039054096253</v>
      </c>
      <c r="J64" s="253">
        <v>113.17788788448394</v>
      </c>
      <c r="K64" s="375"/>
      <c r="L64" s="270">
        <f t="shared" si="27"/>
        <v>28709.31936186747</v>
      </c>
      <c r="M64" s="253">
        <v>3889.5059488940346</v>
      </c>
      <c r="N64" s="253">
        <v>24819.813412973435</v>
      </c>
      <c r="O64" s="375"/>
      <c r="P64" s="270">
        <f t="shared" si="28"/>
        <v>8012.7238846561077</v>
      </c>
      <c r="Q64" s="253">
        <v>1014.0371101729741</v>
      </c>
      <c r="R64" s="253">
        <v>6998.6867744831334</v>
      </c>
      <c r="S64" s="303"/>
      <c r="T64" s="607"/>
      <c r="U64" s="290">
        <f t="shared" si="29"/>
        <v>186889.76267303096</v>
      </c>
      <c r="V64" s="271">
        <f t="shared" si="30"/>
        <v>26414.662413684116</v>
      </c>
      <c r="W64" s="271">
        <f t="shared" si="30"/>
        <v>160475.10025934683</v>
      </c>
      <c r="X64" s="304"/>
    </row>
    <row r="65" spans="1:24" s="403" customFormat="1" x14ac:dyDescent="0.25">
      <c r="A65" s="1578"/>
      <c r="B65" s="384" t="s">
        <v>214</v>
      </c>
      <c r="C65" s="385" t="s">
        <v>105</v>
      </c>
      <c r="D65" s="288">
        <f t="shared" ref="D65:U65" si="31">SUM(D59:D64)</f>
        <v>2859403.7960623042</v>
      </c>
      <c r="E65" s="280">
        <f t="shared" si="31"/>
        <v>471090.63175398053</v>
      </c>
      <c r="F65" s="280">
        <f t="shared" si="31"/>
        <v>2388313.1643083235</v>
      </c>
      <c r="G65" s="1107"/>
      <c r="H65" s="288">
        <f t="shared" si="31"/>
        <v>2900944.1924106102</v>
      </c>
      <c r="I65" s="280">
        <f t="shared" si="31"/>
        <v>467001.49817645497</v>
      </c>
      <c r="J65" s="280">
        <f t="shared" si="31"/>
        <v>2433942.694234156</v>
      </c>
      <c r="K65" s="1107"/>
      <c r="L65" s="288">
        <f t="shared" si="31"/>
        <v>3058177.5002800548</v>
      </c>
      <c r="M65" s="280">
        <f t="shared" si="31"/>
        <v>472625.19829583127</v>
      </c>
      <c r="N65" s="280">
        <f t="shared" si="31"/>
        <v>2585552.3019842384</v>
      </c>
      <c r="O65" s="1107"/>
      <c r="P65" s="288">
        <f t="shared" si="31"/>
        <v>3373115.219516784</v>
      </c>
      <c r="Q65" s="280">
        <f t="shared" si="31"/>
        <v>480103.79152617167</v>
      </c>
      <c r="R65" s="280">
        <f t="shared" si="31"/>
        <v>2893011.4279906112</v>
      </c>
      <c r="S65" s="466"/>
      <c r="T65" s="606">
        <f t="shared" si="31"/>
        <v>0</v>
      </c>
      <c r="U65" s="292">
        <f t="shared" si="31"/>
        <v>12191640.708269756</v>
      </c>
      <c r="V65" s="280">
        <f t="shared" si="30"/>
        <v>1890821.1197524383</v>
      </c>
      <c r="W65" s="280">
        <f t="shared" si="30"/>
        <v>10300819.588517329</v>
      </c>
      <c r="X65" s="1404"/>
    </row>
    <row r="66" spans="1:24" ht="14.85" customHeight="1" x14ac:dyDescent="0.25">
      <c r="A66" s="1576" t="s">
        <v>176</v>
      </c>
      <c r="B66" s="381" t="s">
        <v>84</v>
      </c>
      <c r="C66" s="382" t="s">
        <v>327</v>
      </c>
      <c r="D66" s="256"/>
      <c r="E66" s="303"/>
      <c r="F66" s="303"/>
      <c r="G66" s="375"/>
      <c r="H66" s="256"/>
      <c r="I66" s="303"/>
      <c r="J66" s="303"/>
      <c r="K66" s="375"/>
      <c r="L66" s="256"/>
      <c r="M66" s="303"/>
      <c r="N66" s="303"/>
      <c r="O66" s="375"/>
      <c r="P66" s="253"/>
      <c r="Q66" s="303"/>
      <c r="R66" s="303"/>
      <c r="S66" s="303"/>
      <c r="T66" s="607"/>
      <c r="U66" s="290">
        <f>D66+H66+L66+P66+T66</f>
        <v>0</v>
      </c>
      <c r="V66" s="303"/>
      <c r="W66" s="303"/>
      <c r="X66" s="304"/>
    </row>
    <row r="67" spans="1:24" x14ac:dyDescent="0.25">
      <c r="A67" s="1577"/>
      <c r="B67" s="114" t="s">
        <v>85</v>
      </c>
      <c r="C67" s="145" t="s">
        <v>325</v>
      </c>
      <c r="D67" s="256"/>
      <c r="E67" s="303"/>
      <c r="F67" s="303"/>
      <c r="G67" s="375"/>
      <c r="H67" s="256"/>
      <c r="I67" s="303"/>
      <c r="J67" s="303"/>
      <c r="K67" s="375"/>
      <c r="L67" s="256"/>
      <c r="M67" s="303"/>
      <c r="N67" s="303"/>
      <c r="O67" s="375"/>
      <c r="P67" s="253"/>
      <c r="Q67" s="303"/>
      <c r="R67" s="303"/>
      <c r="S67" s="303"/>
      <c r="T67" s="607"/>
      <c r="U67" s="290">
        <f>D67+H67+L67+P67+T67</f>
        <v>0</v>
      </c>
      <c r="V67" s="303"/>
      <c r="W67" s="303"/>
      <c r="X67" s="304"/>
    </row>
    <row r="68" spans="1:24" x14ac:dyDescent="0.25">
      <c r="A68" s="1577"/>
      <c r="B68" s="114" t="s">
        <v>86</v>
      </c>
      <c r="C68" s="402" t="s">
        <v>494</v>
      </c>
      <c r="D68" s="256"/>
      <c r="E68" s="303"/>
      <c r="F68" s="303"/>
      <c r="G68" s="375"/>
      <c r="H68" s="256"/>
      <c r="I68" s="303"/>
      <c r="J68" s="303"/>
      <c r="K68" s="375"/>
      <c r="L68" s="256"/>
      <c r="M68" s="303"/>
      <c r="N68" s="303"/>
      <c r="O68" s="375"/>
      <c r="P68" s="253"/>
      <c r="Q68" s="303"/>
      <c r="R68" s="303"/>
      <c r="S68" s="303"/>
      <c r="T68" s="607"/>
      <c r="U68" s="290">
        <f>D68+H68+L68+P68+T68</f>
        <v>0</v>
      </c>
      <c r="V68" s="303"/>
      <c r="W68" s="303"/>
      <c r="X68" s="304"/>
    </row>
    <row r="69" spans="1:24" x14ac:dyDescent="0.25">
      <c r="A69" s="1577"/>
      <c r="B69" s="114" t="s">
        <v>87</v>
      </c>
      <c r="C69" s="402" t="s">
        <v>495</v>
      </c>
      <c r="D69" s="256"/>
      <c r="E69" s="303"/>
      <c r="F69" s="303"/>
      <c r="G69" s="375"/>
      <c r="H69" s="256"/>
      <c r="I69" s="303"/>
      <c r="J69" s="303"/>
      <c r="K69" s="375"/>
      <c r="L69" s="256"/>
      <c r="M69" s="303"/>
      <c r="N69" s="303"/>
      <c r="O69" s="375"/>
      <c r="P69" s="253"/>
      <c r="Q69" s="303"/>
      <c r="R69" s="303"/>
      <c r="S69" s="303"/>
      <c r="T69" s="607"/>
      <c r="U69" s="290">
        <f>D69+H69+L69+P69+T69</f>
        <v>0</v>
      </c>
      <c r="V69" s="303"/>
      <c r="W69" s="303"/>
      <c r="X69" s="304"/>
    </row>
    <row r="70" spans="1:24" x14ac:dyDescent="0.25">
      <c r="A70" s="1577"/>
      <c r="B70" s="114" t="s">
        <v>213</v>
      </c>
      <c r="C70" s="402" t="s">
        <v>496</v>
      </c>
      <c r="D70" s="256"/>
      <c r="E70" s="303"/>
      <c r="F70" s="303"/>
      <c r="G70" s="375"/>
      <c r="H70" s="256"/>
      <c r="I70" s="303"/>
      <c r="J70" s="303"/>
      <c r="K70" s="375"/>
      <c r="L70" s="256"/>
      <c r="M70" s="303"/>
      <c r="N70" s="303"/>
      <c r="O70" s="375"/>
      <c r="P70" s="253"/>
      <c r="Q70" s="303"/>
      <c r="R70" s="303"/>
      <c r="S70" s="303"/>
      <c r="T70" s="607"/>
      <c r="U70" s="290">
        <f>D70+H70+L70+P70+T70</f>
        <v>0</v>
      </c>
      <c r="V70" s="303"/>
      <c r="W70" s="303"/>
      <c r="X70" s="304"/>
    </row>
    <row r="71" spans="1:24" x14ac:dyDescent="0.25">
      <c r="A71" s="1578"/>
      <c r="B71" s="384" t="s">
        <v>212</v>
      </c>
      <c r="C71" s="385" t="s">
        <v>180</v>
      </c>
      <c r="D71" s="288">
        <f>SUM(D66:D70)</f>
        <v>0</v>
      </c>
      <c r="E71" s="340"/>
      <c r="F71" s="340"/>
      <c r="G71" s="377"/>
      <c r="H71" s="288">
        <f>SUM(H66:H70)</f>
        <v>0</v>
      </c>
      <c r="I71" s="340"/>
      <c r="J71" s="340"/>
      <c r="K71" s="377"/>
      <c r="L71" s="288">
        <f>SUM(L66:L70)</f>
        <v>0</v>
      </c>
      <c r="M71" s="340"/>
      <c r="N71" s="340"/>
      <c r="O71" s="377"/>
      <c r="P71" s="280">
        <f>SUM(P66:P70)</f>
        <v>0</v>
      </c>
      <c r="Q71" s="340"/>
      <c r="R71" s="340"/>
      <c r="S71" s="340"/>
      <c r="T71" s="606">
        <f>SUM(T66:T70)</f>
        <v>0</v>
      </c>
      <c r="U71" s="292">
        <f>SUM(U66:U70)</f>
        <v>0</v>
      </c>
      <c r="V71" s="340"/>
      <c r="W71" s="340"/>
      <c r="X71" s="341"/>
    </row>
    <row r="72" spans="1:24" x14ac:dyDescent="0.25">
      <c r="A72" s="408"/>
      <c r="B72" s="410" t="s">
        <v>253</v>
      </c>
      <c r="C72" s="571" t="s">
        <v>31</v>
      </c>
      <c r="D72" s="270">
        <f>D56+D65+D71</f>
        <v>38102879.284228213</v>
      </c>
      <c r="E72" s="303"/>
      <c r="F72" s="303"/>
      <c r="G72" s="375"/>
      <c r="H72" s="270">
        <f>H56+H65+H71</f>
        <v>41269613.709979206</v>
      </c>
      <c r="I72" s="303"/>
      <c r="J72" s="303"/>
      <c r="K72" s="375"/>
      <c r="L72" s="270">
        <f>L56+L65+L71</f>
        <v>43968281.069943234</v>
      </c>
      <c r="M72" s="303"/>
      <c r="N72" s="303"/>
      <c r="O72" s="375"/>
      <c r="P72" s="271">
        <f>P56+P65+P71</f>
        <v>49369102.094815843</v>
      </c>
      <c r="Q72" s="303"/>
      <c r="R72" s="303"/>
      <c r="S72" s="303"/>
      <c r="T72" s="615">
        <f>T56+T65+T71</f>
        <v>-2501999.8969964082</v>
      </c>
      <c r="U72" s="290">
        <f>U56+U65+U71</f>
        <v>170207876.26197004</v>
      </c>
      <c r="V72" s="346"/>
      <c r="W72" s="346"/>
      <c r="X72" s="304"/>
    </row>
    <row r="73" spans="1:24" s="403" customFormat="1" ht="24.75" x14ac:dyDescent="0.25">
      <c r="A73" s="573"/>
      <c r="B73" s="563" t="s">
        <v>254</v>
      </c>
      <c r="C73" s="564" t="s">
        <v>181</v>
      </c>
      <c r="D73" s="565">
        <f>D16-D72</f>
        <v>-1360367.875245899</v>
      </c>
      <c r="E73" s="338"/>
      <c r="F73" s="338"/>
      <c r="G73" s="566"/>
      <c r="H73" s="565">
        <f>H16-H72</f>
        <v>-2137556.4298814461</v>
      </c>
      <c r="I73" s="338"/>
      <c r="J73" s="338"/>
      <c r="K73" s="566"/>
      <c r="L73" s="565">
        <f>L16-L72</f>
        <v>-2319350.8303091824</v>
      </c>
      <c r="M73" s="338"/>
      <c r="N73" s="338"/>
      <c r="O73" s="566"/>
      <c r="P73" s="567">
        <f>P16-P72</f>
        <v>-1793582.5251709446</v>
      </c>
      <c r="Q73" s="338"/>
      <c r="R73" s="338"/>
      <c r="S73" s="338"/>
      <c r="T73" s="618">
        <f>T16-T72</f>
        <v>1783142.9511612081</v>
      </c>
      <c r="U73" s="568">
        <f>U16-U72</f>
        <v>-5827714.7094462216</v>
      </c>
      <c r="V73" s="337"/>
      <c r="W73" s="337"/>
      <c r="X73" s="339"/>
    </row>
    <row r="74" spans="1:24" x14ac:dyDescent="0.25">
      <c r="A74" s="409"/>
      <c r="B74" s="114" t="s">
        <v>204</v>
      </c>
      <c r="C74" s="145" t="s">
        <v>26</v>
      </c>
      <c r="D74" s="257">
        <v>-333457.39400404762</v>
      </c>
      <c r="E74" s="379"/>
      <c r="F74" s="379"/>
      <c r="G74" s="380"/>
      <c r="H74" s="257">
        <v>-523964.14941511356</v>
      </c>
      <c r="I74" s="379"/>
      <c r="J74" s="379"/>
      <c r="K74" s="380"/>
      <c r="L74" s="257">
        <v>-568526.13012213632</v>
      </c>
      <c r="M74" s="379"/>
      <c r="N74" s="379"/>
      <c r="O74" s="380"/>
      <c r="P74" s="257">
        <v>-439648.24931388011</v>
      </c>
      <c r="Q74" s="340"/>
      <c r="R74" s="340"/>
      <c r="S74" s="340"/>
      <c r="T74" s="257">
        <v>437089.27007955359</v>
      </c>
      <c r="U74" s="374">
        <f>D74+H74+L74+P74+T74</f>
        <v>-1428506.6527756238</v>
      </c>
      <c r="V74" s="340"/>
      <c r="W74" s="340"/>
      <c r="X74" s="341"/>
    </row>
    <row r="75" spans="1:24" s="403" customFormat="1" ht="15.75" thickBot="1" x14ac:dyDescent="0.3">
      <c r="A75" s="572"/>
      <c r="B75" s="570" t="s">
        <v>264</v>
      </c>
      <c r="C75" s="386" t="s">
        <v>182</v>
      </c>
      <c r="D75" s="288">
        <f>D73-D74</f>
        <v>-1026910.4812418513</v>
      </c>
      <c r="E75" s="335"/>
      <c r="F75" s="335"/>
      <c r="G75" s="376"/>
      <c r="H75" s="288">
        <f>H73-H74</f>
        <v>-1613592.2804663326</v>
      </c>
      <c r="I75" s="335"/>
      <c r="J75" s="335"/>
      <c r="K75" s="376"/>
      <c r="L75" s="288">
        <f>L73-L74</f>
        <v>-1750824.7001870461</v>
      </c>
      <c r="M75" s="335"/>
      <c r="N75" s="335"/>
      <c r="O75" s="376"/>
      <c r="P75" s="280">
        <f>P73-P74</f>
        <v>-1353934.2758570644</v>
      </c>
      <c r="Q75" s="342"/>
      <c r="R75" s="342"/>
      <c r="S75" s="337"/>
      <c r="T75" s="897">
        <f>T73-T74</f>
        <v>1346053.6810816545</v>
      </c>
      <c r="U75" s="898">
        <f>U73-U74</f>
        <v>-4399208.0566705978</v>
      </c>
      <c r="V75" s="518"/>
      <c r="W75" s="518"/>
      <c r="X75" s="475"/>
    </row>
    <row r="76" spans="1:24" x14ac:dyDescent="0.25">
      <c r="S76" s="476"/>
    </row>
  </sheetData>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6">
    <tabColor theme="7"/>
    <pageSetUpPr fitToPage="1"/>
  </sheetPr>
  <dimension ref="A1:O34"/>
  <sheetViews>
    <sheetView topLeftCell="A19" zoomScale="90" zoomScaleNormal="90" workbookViewId="0">
      <selection activeCell="Q23" sqref="Q23"/>
    </sheetView>
  </sheetViews>
  <sheetFormatPr defaultColWidth="9" defaultRowHeight="15" x14ac:dyDescent="0.25"/>
  <cols>
    <col min="1" max="2" width="9" style="108"/>
    <col min="3" max="3" width="26" style="108" customWidth="1"/>
    <col min="4" max="4" width="21" style="108" customWidth="1"/>
    <col min="5" max="5" width="11.140625" style="108" customWidth="1"/>
    <col min="6" max="6" width="14.5703125" style="108" customWidth="1"/>
    <col min="7" max="7" width="11.140625" style="108" customWidth="1"/>
    <col min="8" max="8" width="14.5703125" style="108" customWidth="1"/>
    <col min="9" max="9" width="11.140625" style="108" customWidth="1"/>
    <col min="10" max="10" width="14.5703125" style="108" customWidth="1"/>
    <col min="11" max="11" width="11.140625" style="108" customWidth="1"/>
    <col min="12" max="12" width="14.5703125" style="108" customWidth="1"/>
    <col min="13" max="13" width="13" style="108" customWidth="1"/>
    <col min="14" max="14" width="14.85546875" style="108" customWidth="1"/>
    <col min="15" max="15" width="16.85546875" style="108" customWidth="1"/>
    <col min="16" max="16384" width="9" style="108"/>
  </cols>
  <sheetData>
    <row r="1" spans="1:15" ht="18.75" x14ac:dyDescent="0.3">
      <c r="A1" s="141" t="s">
        <v>704</v>
      </c>
    </row>
    <row r="2" spans="1:15" x14ac:dyDescent="0.25">
      <c r="D2" s="110"/>
      <c r="E2" s="110"/>
      <c r="F2" s="110"/>
      <c r="G2" s="110"/>
      <c r="H2" s="110"/>
      <c r="I2" s="110"/>
      <c r="J2" s="110"/>
      <c r="K2" s="110"/>
      <c r="L2" s="110"/>
      <c r="M2" s="110"/>
      <c r="N2" s="110"/>
      <c r="O2" s="110"/>
    </row>
    <row r="3" spans="1:15" x14ac:dyDescent="0.25">
      <c r="A3" s="108" t="s">
        <v>371</v>
      </c>
      <c r="C3" s="453" t="str">
        <f>'LTC Rev-Exp Summary'!C3</f>
        <v>Simply Healthcare Plan, Inc</v>
      </c>
      <c r="D3" s="632"/>
      <c r="E3" s="110"/>
      <c r="F3" s="110"/>
      <c r="G3" s="110"/>
      <c r="H3" s="110"/>
      <c r="I3" s="110"/>
      <c r="J3" s="110"/>
      <c r="K3" s="110"/>
      <c r="L3" s="110"/>
      <c r="M3" s="110"/>
      <c r="N3" s="110"/>
      <c r="O3" s="110"/>
    </row>
    <row r="4" spans="1:15" x14ac:dyDescent="0.25">
      <c r="A4" s="108" t="s">
        <v>15</v>
      </c>
      <c r="C4" s="460" t="str">
        <f>IF('LTC Rev-Exp Summary'!C4=0,"",'LTC Rev-Exp Summary'!C4)</f>
        <v>Annual 2021</v>
      </c>
      <c r="D4" s="451"/>
      <c r="E4" s="110"/>
      <c r="F4" s="110"/>
      <c r="G4" s="110"/>
      <c r="H4" s="110"/>
      <c r="I4" s="110"/>
      <c r="J4" s="110"/>
      <c r="K4" s="110"/>
      <c r="L4" s="110"/>
      <c r="M4" s="110"/>
      <c r="N4" s="110"/>
      <c r="O4" s="110"/>
    </row>
    <row r="5" spans="1:15" x14ac:dyDescent="0.25">
      <c r="A5" s="108" t="s">
        <v>16</v>
      </c>
      <c r="C5" s="460">
        <f>IF('LTC Rev-Exp Summary'!C5=0,"",'LTC Rev-Exp Summary'!C5)</f>
        <v>44651</v>
      </c>
      <c r="D5" s="451"/>
      <c r="E5" s="110"/>
      <c r="F5" s="110"/>
      <c r="G5" s="110"/>
      <c r="H5" s="110"/>
      <c r="I5" s="110"/>
      <c r="J5" s="110"/>
      <c r="K5" s="110"/>
      <c r="L5" s="110"/>
      <c r="M5" s="110"/>
      <c r="N5" s="110"/>
      <c r="O5" s="110"/>
    </row>
    <row r="6" spans="1:15" x14ac:dyDescent="0.25">
      <c r="A6" s="154" t="s">
        <v>379</v>
      </c>
      <c r="C6" s="142"/>
      <c r="D6" s="355"/>
      <c r="E6" s="110"/>
      <c r="F6" s="110"/>
      <c r="G6" s="110"/>
      <c r="H6" s="110"/>
      <c r="I6" s="110"/>
      <c r="J6" s="110"/>
      <c r="K6" s="110"/>
      <c r="L6" s="110"/>
      <c r="M6" s="110"/>
      <c r="N6" s="110"/>
      <c r="O6" s="110"/>
    </row>
    <row r="7" spans="1:15" ht="15.75" thickBot="1" x14ac:dyDescent="0.3">
      <c r="D7" s="110"/>
      <c r="E7" s="1035"/>
      <c r="F7" s="1035"/>
      <c r="G7" s="1035"/>
      <c r="H7" s="1035"/>
      <c r="I7" s="1035"/>
      <c r="J7" s="1035"/>
      <c r="K7" s="1035"/>
      <c r="L7" s="1035"/>
      <c r="M7" s="110"/>
      <c r="N7" s="110"/>
      <c r="O7" s="110"/>
    </row>
    <row r="8" spans="1:15" ht="32.25" customHeight="1" x14ac:dyDescent="0.3">
      <c r="A8" s="1647"/>
      <c r="B8" s="1648"/>
      <c r="C8" s="1648"/>
      <c r="D8" s="709"/>
      <c r="E8" s="1635" t="s">
        <v>244</v>
      </c>
      <c r="F8" s="1651"/>
      <c r="G8" s="1635" t="s">
        <v>245</v>
      </c>
      <c r="H8" s="1653"/>
      <c r="I8" s="1634" t="s">
        <v>246</v>
      </c>
      <c r="J8" s="1634"/>
      <c r="K8" s="1635" t="s">
        <v>247</v>
      </c>
      <c r="L8" s="1636"/>
      <c r="M8" s="1639" t="s">
        <v>889</v>
      </c>
      <c r="N8" s="1641" t="s">
        <v>807</v>
      </c>
      <c r="O8" s="1636"/>
    </row>
    <row r="9" spans="1:15" ht="15" customHeight="1" x14ac:dyDescent="0.3">
      <c r="A9" s="1649"/>
      <c r="B9" s="1650"/>
      <c r="C9" s="1650"/>
      <c r="D9" s="694"/>
      <c r="E9" s="1637"/>
      <c r="F9" s="1652"/>
      <c r="G9" s="1637"/>
      <c r="H9" s="1654"/>
      <c r="I9" s="1634"/>
      <c r="J9" s="1634"/>
      <c r="K9" s="1637"/>
      <c r="L9" s="1638"/>
      <c r="M9" s="1640"/>
      <c r="N9" s="1642"/>
      <c r="O9" s="1643"/>
    </row>
    <row r="10" spans="1:15" ht="18.75" x14ac:dyDescent="0.3">
      <c r="A10" s="710" t="s">
        <v>10</v>
      </c>
      <c r="B10" s="694"/>
      <c r="C10" s="694"/>
      <c r="D10" s="694"/>
      <c r="E10" s="716" t="s">
        <v>143</v>
      </c>
      <c r="F10" s="155" t="s">
        <v>144</v>
      </c>
      <c r="G10" s="685" t="s">
        <v>143</v>
      </c>
      <c r="H10" s="902" t="s">
        <v>144</v>
      </c>
      <c r="I10" s="685" t="s">
        <v>143</v>
      </c>
      <c r="J10" s="693" t="s">
        <v>144</v>
      </c>
      <c r="K10" s="685" t="s">
        <v>143</v>
      </c>
      <c r="L10" s="693" t="s">
        <v>144</v>
      </c>
      <c r="M10" s="718" t="s">
        <v>144</v>
      </c>
      <c r="N10" s="700" t="s">
        <v>143</v>
      </c>
      <c r="O10" s="719" t="s">
        <v>144</v>
      </c>
    </row>
    <row r="11" spans="1:15" ht="18.75" x14ac:dyDescent="0.3">
      <c r="A11" s="711"/>
      <c r="B11" s="156"/>
      <c r="C11" s="483" t="s">
        <v>138</v>
      </c>
      <c r="D11" s="483" t="s">
        <v>555</v>
      </c>
      <c r="E11" s="158"/>
      <c r="F11" s="157"/>
      <c r="G11" s="158"/>
      <c r="H11" s="903"/>
      <c r="I11" s="158"/>
      <c r="J11" s="157"/>
      <c r="K11" s="158"/>
      <c r="L11" s="157"/>
      <c r="M11" s="717"/>
      <c r="N11" s="705"/>
      <c r="O11" s="159"/>
    </row>
    <row r="12" spans="1:15" ht="14.85" customHeight="1" x14ac:dyDescent="0.25">
      <c r="A12" s="1644" t="s">
        <v>223</v>
      </c>
      <c r="B12" s="124" t="s">
        <v>61</v>
      </c>
      <c r="C12" s="527" t="s">
        <v>1757</v>
      </c>
      <c r="D12" s="527" t="s">
        <v>1764</v>
      </c>
      <c r="E12" s="834">
        <v>0</v>
      </c>
      <c r="F12" s="794">
        <v>0</v>
      </c>
      <c r="G12" s="834">
        <v>0</v>
      </c>
      <c r="H12" s="904">
        <v>3.5527136788005009E-15</v>
      </c>
      <c r="I12" s="834">
        <v>0</v>
      </c>
      <c r="J12" s="794">
        <v>0</v>
      </c>
      <c r="K12" s="834">
        <v>10</v>
      </c>
      <c r="L12" s="794">
        <v>48.5</v>
      </c>
      <c r="M12" s="800">
        <v>0</v>
      </c>
      <c r="N12" s="836">
        <f t="shared" ref="N12:N22" si="0">E12+G12+I12+K12</f>
        <v>10</v>
      </c>
      <c r="O12" s="789">
        <f t="shared" ref="O12:O22" si="1">F12+H12+J12+L12+M12</f>
        <v>48.5</v>
      </c>
    </row>
    <row r="13" spans="1:15" x14ac:dyDescent="0.25">
      <c r="A13" s="1645"/>
      <c r="B13" s="126" t="s">
        <v>62</v>
      </c>
      <c r="C13" s="246" t="s">
        <v>1756</v>
      </c>
      <c r="D13" s="246" t="s">
        <v>1765</v>
      </c>
      <c r="E13" s="835">
        <v>0.76000000000000512</v>
      </c>
      <c r="F13" s="795">
        <v>0.10000000000000142</v>
      </c>
      <c r="G13" s="835">
        <v>4</v>
      </c>
      <c r="H13" s="905">
        <v>0.51999999999999957</v>
      </c>
      <c r="I13" s="835">
        <v>2</v>
      </c>
      <c r="J13" s="795">
        <v>0.26</v>
      </c>
      <c r="K13" s="835">
        <v>0</v>
      </c>
      <c r="L13" s="795">
        <v>0</v>
      </c>
      <c r="M13" s="801">
        <v>0</v>
      </c>
      <c r="N13" s="837">
        <f t="shared" si="0"/>
        <v>6.7600000000000051</v>
      </c>
      <c r="O13" s="790">
        <f t="shared" si="1"/>
        <v>0.880000000000001</v>
      </c>
    </row>
    <row r="14" spans="1:15" x14ac:dyDescent="0.25">
      <c r="A14" s="1645"/>
      <c r="B14" s="126" t="s">
        <v>63</v>
      </c>
      <c r="C14" s="246" t="s">
        <v>1744</v>
      </c>
      <c r="D14" s="246" t="s">
        <v>1765</v>
      </c>
      <c r="E14" s="835">
        <v>0</v>
      </c>
      <c r="F14" s="795">
        <v>0</v>
      </c>
      <c r="G14" s="835">
        <v>0</v>
      </c>
      <c r="H14" s="905">
        <v>0</v>
      </c>
      <c r="I14" s="835">
        <v>2</v>
      </c>
      <c r="J14" s="795">
        <v>3.29</v>
      </c>
      <c r="K14" s="835">
        <v>10</v>
      </c>
      <c r="L14" s="795">
        <v>16.45</v>
      </c>
      <c r="M14" s="801">
        <v>0</v>
      </c>
      <c r="N14" s="837">
        <f t="shared" si="0"/>
        <v>12</v>
      </c>
      <c r="O14" s="790">
        <f t="shared" si="1"/>
        <v>19.739999999999998</v>
      </c>
    </row>
    <row r="15" spans="1:15" x14ac:dyDescent="0.25">
      <c r="A15" s="1645"/>
      <c r="B15" s="126" t="s">
        <v>64</v>
      </c>
      <c r="C15" s="246" t="s">
        <v>1758</v>
      </c>
      <c r="D15" s="246" t="s">
        <v>1766</v>
      </c>
      <c r="E15" s="835">
        <v>0</v>
      </c>
      <c r="F15" s="795">
        <v>0</v>
      </c>
      <c r="G15" s="835">
        <v>2</v>
      </c>
      <c r="H15" s="905">
        <v>2.9800000000000004</v>
      </c>
      <c r="I15" s="835">
        <v>4</v>
      </c>
      <c r="J15" s="795">
        <v>5.9599999999999973</v>
      </c>
      <c r="K15" s="835">
        <v>98</v>
      </c>
      <c r="L15" s="795">
        <v>146.01999999999992</v>
      </c>
      <c r="M15" s="801">
        <v>0</v>
      </c>
      <c r="N15" s="837">
        <f t="shared" si="0"/>
        <v>104</v>
      </c>
      <c r="O15" s="790">
        <f t="shared" si="1"/>
        <v>154.95999999999992</v>
      </c>
    </row>
    <row r="16" spans="1:15" x14ac:dyDescent="0.25">
      <c r="A16" s="1645"/>
      <c r="B16" s="126" t="s">
        <v>94</v>
      </c>
      <c r="C16" s="246" t="s">
        <v>1738</v>
      </c>
      <c r="D16" s="246" t="s">
        <v>1766</v>
      </c>
      <c r="E16" s="835">
        <v>0.38000000000000256</v>
      </c>
      <c r="F16" s="795">
        <v>4.0000000000000022E-2</v>
      </c>
      <c r="G16" s="835">
        <v>2</v>
      </c>
      <c r="H16" s="905">
        <v>0.21999999999999975</v>
      </c>
      <c r="I16" s="835">
        <v>5</v>
      </c>
      <c r="J16" s="795">
        <v>28.5</v>
      </c>
      <c r="K16" s="835">
        <v>105</v>
      </c>
      <c r="L16" s="795">
        <v>218.74</v>
      </c>
      <c r="M16" s="801">
        <v>0</v>
      </c>
      <c r="N16" s="837">
        <f t="shared" si="0"/>
        <v>112.38</v>
      </c>
      <c r="O16" s="790">
        <f t="shared" si="1"/>
        <v>247.5</v>
      </c>
    </row>
    <row r="17" spans="1:15" x14ac:dyDescent="0.25">
      <c r="A17" s="1645"/>
      <c r="B17" s="126" t="s">
        <v>35</v>
      </c>
      <c r="C17" s="246" t="s">
        <v>1745</v>
      </c>
      <c r="D17" s="246" t="s">
        <v>1767</v>
      </c>
      <c r="E17" s="835">
        <v>0.38000000000000256</v>
      </c>
      <c r="F17" s="795">
        <v>0.73000000000000398</v>
      </c>
      <c r="G17" s="835">
        <v>2</v>
      </c>
      <c r="H17" s="905">
        <v>3.8000000000000047</v>
      </c>
      <c r="I17" s="835">
        <v>4</v>
      </c>
      <c r="J17" s="795">
        <v>7.6000000000000023</v>
      </c>
      <c r="K17" s="835">
        <v>98</v>
      </c>
      <c r="L17" s="795">
        <v>186.20000000000002</v>
      </c>
      <c r="M17" s="801">
        <v>0</v>
      </c>
      <c r="N17" s="837">
        <f t="shared" si="0"/>
        <v>104.38</v>
      </c>
      <c r="O17" s="790">
        <f t="shared" si="1"/>
        <v>198.33000000000004</v>
      </c>
    </row>
    <row r="18" spans="1:15" x14ac:dyDescent="0.25">
      <c r="A18" s="1645"/>
      <c r="B18" s="126" t="s">
        <v>201</v>
      </c>
      <c r="C18" s="246" t="s">
        <v>1768</v>
      </c>
      <c r="D18" s="246">
        <v>0</v>
      </c>
      <c r="E18" s="835">
        <v>0</v>
      </c>
      <c r="F18" s="795">
        <v>0</v>
      </c>
      <c r="G18" s="835">
        <v>0</v>
      </c>
      <c r="H18" s="905">
        <v>0</v>
      </c>
      <c r="I18" s="835">
        <v>0</v>
      </c>
      <c r="J18" s="795">
        <v>0</v>
      </c>
      <c r="K18" s="835">
        <v>0</v>
      </c>
      <c r="L18" s="795">
        <v>0</v>
      </c>
      <c r="M18" s="801">
        <v>0</v>
      </c>
      <c r="N18" s="837">
        <f t="shared" si="0"/>
        <v>0</v>
      </c>
      <c r="O18" s="790">
        <f t="shared" si="1"/>
        <v>0</v>
      </c>
    </row>
    <row r="19" spans="1:15" x14ac:dyDescent="0.25">
      <c r="A19" s="1645"/>
      <c r="B19" s="126" t="s">
        <v>694</v>
      </c>
      <c r="C19" s="246" t="s">
        <v>1769</v>
      </c>
      <c r="D19" s="246">
        <v>0</v>
      </c>
      <c r="E19" s="835">
        <v>0</v>
      </c>
      <c r="F19" s="795">
        <v>0</v>
      </c>
      <c r="G19" s="835">
        <v>0</v>
      </c>
      <c r="H19" s="905">
        <v>0</v>
      </c>
      <c r="I19" s="835">
        <v>0</v>
      </c>
      <c r="J19" s="795">
        <v>0</v>
      </c>
      <c r="K19" s="835">
        <v>0</v>
      </c>
      <c r="L19" s="795">
        <v>0</v>
      </c>
      <c r="M19" s="801">
        <v>0</v>
      </c>
      <c r="N19" s="837">
        <f t="shared" si="0"/>
        <v>0</v>
      </c>
      <c r="O19" s="790">
        <f t="shared" si="1"/>
        <v>0</v>
      </c>
    </row>
    <row r="20" spans="1:15" x14ac:dyDescent="0.25">
      <c r="A20" s="1645"/>
      <c r="B20" s="126" t="s">
        <v>695</v>
      </c>
      <c r="C20" s="246" t="s">
        <v>1770</v>
      </c>
      <c r="D20" s="246">
        <v>0</v>
      </c>
      <c r="E20" s="835">
        <v>0</v>
      </c>
      <c r="F20" s="795">
        <v>0</v>
      </c>
      <c r="G20" s="835">
        <v>0</v>
      </c>
      <c r="H20" s="905">
        <v>0</v>
      </c>
      <c r="I20" s="835">
        <v>0</v>
      </c>
      <c r="J20" s="795">
        <v>0</v>
      </c>
      <c r="K20" s="835">
        <v>0</v>
      </c>
      <c r="L20" s="795">
        <v>0</v>
      </c>
      <c r="M20" s="801">
        <v>0</v>
      </c>
      <c r="N20" s="837">
        <f t="shared" si="0"/>
        <v>0</v>
      </c>
      <c r="O20" s="790">
        <f t="shared" si="1"/>
        <v>0</v>
      </c>
    </row>
    <row r="21" spans="1:15" x14ac:dyDescent="0.25">
      <c r="A21" s="1645"/>
      <c r="B21" s="126" t="s">
        <v>696</v>
      </c>
      <c r="C21" s="246" t="s">
        <v>1771</v>
      </c>
      <c r="D21" s="246">
        <v>0</v>
      </c>
      <c r="E21" s="835">
        <v>0</v>
      </c>
      <c r="F21" s="795">
        <v>0</v>
      </c>
      <c r="G21" s="835">
        <v>0</v>
      </c>
      <c r="H21" s="905">
        <v>0</v>
      </c>
      <c r="I21" s="835">
        <v>0</v>
      </c>
      <c r="J21" s="795">
        <v>0</v>
      </c>
      <c r="K21" s="835">
        <v>0</v>
      </c>
      <c r="L21" s="795">
        <v>0</v>
      </c>
      <c r="M21" s="801">
        <v>0</v>
      </c>
      <c r="N21" s="837">
        <f t="shared" si="0"/>
        <v>0</v>
      </c>
      <c r="O21" s="790">
        <f t="shared" si="1"/>
        <v>0</v>
      </c>
    </row>
    <row r="22" spans="1:15" x14ac:dyDescent="0.25">
      <c r="A22" s="1645"/>
      <c r="B22" s="126" t="s">
        <v>697</v>
      </c>
      <c r="C22" s="246" t="s">
        <v>1737</v>
      </c>
      <c r="D22" s="246">
        <v>0</v>
      </c>
      <c r="E22" s="835">
        <v>0</v>
      </c>
      <c r="F22" s="795">
        <v>0</v>
      </c>
      <c r="G22" s="835">
        <v>0</v>
      </c>
      <c r="H22" s="905">
        <v>0</v>
      </c>
      <c r="I22" s="835">
        <v>0</v>
      </c>
      <c r="J22" s="795">
        <v>0</v>
      </c>
      <c r="K22" s="835">
        <v>0</v>
      </c>
      <c r="L22" s="795">
        <v>0</v>
      </c>
      <c r="M22" s="801">
        <v>0</v>
      </c>
      <c r="N22" s="837">
        <f t="shared" si="0"/>
        <v>0</v>
      </c>
      <c r="O22" s="790">
        <f t="shared" si="1"/>
        <v>0</v>
      </c>
    </row>
    <row r="23" spans="1:15" s="117" customFormat="1" x14ac:dyDescent="0.25">
      <c r="A23" s="1646"/>
      <c r="B23" s="129" t="s">
        <v>698</v>
      </c>
      <c r="C23" s="519" t="s">
        <v>224</v>
      </c>
      <c r="D23" s="519"/>
      <c r="E23" s="520"/>
      <c r="F23" s="796">
        <f>SUM(F12:F22)</f>
        <v>0.87000000000000544</v>
      </c>
      <c r="G23" s="520"/>
      <c r="H23" s="906">
        <f>SUM(H12:H22)</f>
        <v>7.5200000000000085</v>
      </c>
      <c r="I23" s="520"/>
      <c r="J23" s="796">
        <f>SUM(J12:J22)</f>
        <v>45.61</v>
      </c>
      <c r="K23" s="520"/>
      <c r="L23" s="796">
        <f>SUM(L12:L22)</f>
        <v>615.91</v>
      </c>
      <c r="M23" s="802">
        <f>SUM(M12:M22)</f>
        <v>0</v>
      </c>
      <c r="N23" s="706"/>
      <c r="O23" s="791">
        <f>SUM(O12:O22)</f>
        <v>669.91</v>
      </c>
    </row>
    <row r="24" spans="1:15" x14ac:dyDescent="0.25">
      <c r="A24" s="1644" t="s">
        <v>6</v>
      </c>
      <c r="B24" s="124" t="s">
        <v>65</v>
      </c>
      <c r="C24" s="527" t="s">
        <v>57</v>
      </c>
      <c r="D24" s="527">
        <v>0</v>
      </c>
      <c r="E24" s="834">
        <v>0</v>
      </c>
      <c r="F24" s="794">
        <v>0</v>
      </c>
      <c r="G24" s="834">
        <v>0</v>
      </c>
      <c r="H24" s="904">
        <v>0</v>
      </c>
      <c r="I24" s="834">
        <v>0</v>
      </c>
      <c r="J24" s="794">
        <v>0</v>
      </c>
      <c r="K24" s="834">
        <v>0</v>
      </c>
      <c r="L24" s="794">
        <v>0</v>
      </c>
      <c r="M24" s="800">
        <v>0</v>
      </c>
      <c r="N24" s="836">
        <f t="shared" ref="N24:N29" si="2">E24+G24+I24+K24</f>
        <v>0</v>
      </c>
      <c r="O24" s="789">
        <f t="shared" ref="O24:O29" si="3">F24+H24+J24+L24+M24</f>
        <v>0</v>
      </c>
    </row>
    <row r="25" spans="1:15" x14ac:dyDescent="0.25">
      <c r="A25" s="1645"/>
      <c r="B25" s="126" t="s">
        <v>66</v>
      </c>
      <c r="C25" s="246" t="s">
        <v>58</v>
      </c>
      <c r="D25" s="246">
        <v>0</v>
      </c>
      <c r="E25" s="835">
        <v>0</v>
      </c>
      <c r="F25" s="795">
        <v>0</v>
      </c>
      <c r="G25" s="835">
        <v>0</v>
      </c>
      <c r="H25" s="905">
        <v>0</v>
      </c>
      <c r="I25" s="835">
        <v>0</v>
      </c>
      <c r="J25" s="795">
        <v>0</v>
      </c>
      <c r="K25" s="835">
        <v>0</v>
      </c>
      <c r="L25" s="795">
        <v>0</v>
      </c>
      <c r="M25" s="801">
        <v>0</v>
      </c>
      <c r="N25" s="837">
        <f t="shared" si="2"/>
        <v>0</v>
      </c>
      <c r="O25" s="790">
        <f t="shared" si="3"/>
        <v>0</v>
      </c>
    </row>
    <row r="26" spans="1:15" x14ac:dyDescent="0.25">
      <c r="A26" s="1645"/>
      <c r="B26" s="126" t="s">
        <v>67</v>
      </c>
      <c r="C26" s="246" t="s">
        <v>59</v>
      </c>
      <c r="D26" s="246">
        <v>0</v>
      </c>
      <c r="E26" s="835">
        <v>0</v>
      </c>
      <c r="F26" s="795">
        <v>0</v>
      </c>
      <c r="G26" s="835">
        <v>0</v>
      </c>
      <c r="H26" s="905">
        <v>0</v>
      </c>
      <c r="I26" s="835">
        <v>0</v>
      </c>
      <c r="J26" s="795">
        <v>0</v>
      </c>
      <c r="K26" s="835">
        <v>0</v>
      </c>
      <c r="L26" s="795">
        <v>0</v>
      </c>
      <c r="M26" s="801">
        <v>0</v>
      </c>
      <c r="N26" s="837">
        <f t="shared" si="2"/>
        <v>0</v>
      </c>
      <c r="O26" s="790">
        <f t="shared" si="3"/>
        <v>0</v>
      </c>
    </row>
    <row r="27" spans="1:15" x14ac:dyDescent="0.25">
      <c r="A27" s="1645"/>
      <c r="B27" s="126" t="s">
        <v>69</v>
      </c>
      <c r="C27" s="246" t="s">
        <v>139</v>
      </c>
      <c r="D27" s="246">
        <v>0</v>
      </c>
      <c r="E27" s="835">
        <v>0</v>
      </c>
      <c r="F27" s="795">
        <v>0</v>
      </c>
      <c r="G27" s="835">
        <v>0</v>
      </c>
      <c r="H27" s="905">
        <v>0</v>
      </c>
      <c r="I27" s="835">
        <v>0</v>
      </c>
      <c r="J27" s="795">
        <v>0</v>
      </c>
      <c r="K27" s="835">
        <v>0</v>
      </c>
      <c r="L27" s="795">
        <v>0</v>
      </c>
      <c r="M27" s="801">
        <v>0</v>
      </c>
      <c r="N27" s="837">
        <f t="shared" si="2"/>
        <v>0</v>
      </c>
      <c r="O27" s="790">
        <f t="shared" si="3"/>
        <v>0</v>
      </c>
    </row>
    <row r="28" spans="1:15" x14ac:dyDescent="0.25">
      <c r="A28" s="1645"/>
      <c r="B28" s="126" t="s">
        <v>95</v>
      </c>
      <c r="C28" s="246" t="s">
        <v>140</v>
      </c>
      <c r="D28" s="246">
        <v>0</v>
      </c>
      <c r="E28" s="835">
        <v>0</v>
      </c>
      <c r="F28" s="795">
        <v>0</v>
      </c>
      <c r="G28" s="835">
        <v>0</v>
      </c>
      <c r="H28" s="905">
        <v>0</v>
      </c>
      <c r="I28" s="835">
        <v>0</v>
      </c>
      <c r="J28" s="795">
        <v>0</v>
      </c>
      <c r="K28" s="835">
        <v>0</v>
      </c>
      <c r="L28" s="795">
        <v>0</v>
      </c>
      <c r="M28" s="801">
        <v>0</v>
      </c>
      <c r="N28" s="837">
        <f t="shared" si="2"/>
        <v>0</v>
      </c>
      <c r="O28" s="790">
        <f t="shared" si="3"/>
        <v>0</v>
      </c>
    </row>
    <row r="29" spans="1:15" x14ac:dyDescent="0.25">
      <c r="A29" s="1645"/>
      <c r="B29" s="126" t="s">
        <v>96</v>
      </c>
      <c r="C29" s="246" t="s">
        <v>1737</v>
      </c>
      <c r="D29" s="246">
        <v>0</v>
      </c>
      <c r="E29" s="835">
        <v>0</v>
      </c>
      <c r="F29" s="797">
        <v>0</v>
      </c>
      <c r="G29" s="835">
        <v>0</v>
      </c>
      <c r="H29" s="907">
        <v>0</v>
      </c>
      <c r="I29" s="835">
        <v>0</v>
      </c>
      <c r="J29" s="797">
        <v>0</v>
      </c>
      <c r="K29" s="835">
        <v>0</v>
      </c>
      <c r="L29" s="797">
        <v>0</v>
      </c>
      <c r="M29" s="803">
        <v>0</v>
      </c>
      <c r="N29" s="837">
        <f t="shared" si="2"/>
        <v>0</v>
      </c>
      <c r="O29" s="790">
        <f t="shared" si="3"/>
        <v>0</v>
      </c>
    </row>
    <row r="30" spans="1:15" s="122" customFormat="1" ht="12.75" x14ac:dyDescent="0.2">
      <c r="A30" s="712"/>
      <c r="B30" s="521">
        <v>2.7</v>
      </c>
      <c r="C30" s="528" t="s">
        <v>224</v>
      </c>
      <c r="D30" s="528"/>
      <c r="E30" s="522"/>
      <c r="F30" s="798">
        <f>SUM(F24:F29)</f>
        <v>0</v>
      </c>
      <c r="G30" s="522"/>
      <c r="H30" s="908">
        <f>SUM(H24:H29)</f>
        <v>0</v>
      </c>
      <c r="I30" s="522"/>
      <c r="J30" s="798">
        <f>SUM(J24:J29)</f>
        <v>0</v>
      </c>
      <c r="K30" s="522"/>
      <c r="L30" s="798">
        <f>SUM(L24:L29)</f>
        <v>0</v>
      </c>
      <c r="M30" s="804">
        <f>SUM(M24:M29)</f>
        <v>0</v>
      </c>
      <c r="N30" s="707"/>
      <c r="O30" s="792">
        <f>SUM(O24:O29)</f>
        <v>0</v>
      </c>
    </row>
    <row r="31" spans="1:15" s="117" customFormat="1" ht="15.75" thickBot="1" x14ac:dyDescent="0.3">
      <c r="A31" s="713"/>
      <c r="B31" s="714">
        <v>3</v>
      </c>
      <c r="C31" s="715" t="s">
        <v>93</v>
      </c>
      <c r="D31" s="715"/>
      <c r="E31" s="510"/>
      <c r="F31" s="799">
        <f>F23+F30</f>
        <v>0.87000000000000544</v>
      </c>
      <c r="G31" s="510"/>
      <c r="H31" s="909">
        <f>H23+H30</f>
        <v>7.5200000000000085</v>
      </c>
      <c r="I31" s="510"/>
      <c r="J31" s="799">
        <f>J23+J30</f>
        <v>45.61</v>
      </c>
      <c r="K31" s="510"/>
      <c r="L31" s="799">
        <f>L23+L30</f>
        <v>615.91</v>
      </c>
      <c r="M31" s="805">
        <f>M23+M30</f>
        <v>0</v>
      </c>
      <c r="N31" s="708"/>
      <c r="O31" s="793">
        <f>O23+O30</f>
        <v>669.91</v>
      </c>
    </row>
    <row r="33" spans="1:1" x14ac:dyDescent="0.25">
      <c r="A33" s="511" t="s">
        <v>660</v>
      </c>
    </row>
    <row r="34" spans="1:1" x14ac:dyDescent="0.25">
      <c r="A34" s="205" t="s">
        <v>661</v>
      </c>
    </row>
  </sheetData>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2">
    <tabColor theme="7"/>
    <pageSetUpPr fitToPage="1"/>
  </sheetPr>
  <dimension ref="A1:X80"/>
  <sheetViews>
    <sheetView topLeftCell="A58" zoomScale="80" zoomScaleNormal="80" workbookViewId="0">
      <pane xSplit="3" topLeftCell="D1" activePane="topRight" state="frozen"/>
      <selection pane="topRight" activeCell="E10" sqref="E10"/>
    </sheetView>
  </sheetViews>
  <sheetFormatPr defaultColWidth="8.85546875" defaultRowHeight="15" x14ac:dyDescent="0.25"/>
  <cols>
    <col min="1" max="1" width="8.85546875" style="205" customWidth="1"/>
    <col min="2" max="2" width="8.85546875" style="205"/>
    <col min="3" max="3" width="47" style="205" customWidth="1"/>
    <col min="4" max="24" width="12.140625" style="205" customWidth="1"/>
    <col min="25" max="16384" width="8.85546875" style="205"/>
  </cols>
  <sheetData>
    <row r="1" spans="1:24" ht="18.75" x14ac:dyDescent="0.3">
      <c r="A1" s="348" t="s">
        <v>952</v>
      </c>
    </row>
    <row r="3" spans="1:24" x14ac:dyDescent="0.25">
      <c r="A3" s="205" t="s">
        <v>371</v>
      </c>
      <c r="C3" s="453" t="str">
        <f>'LTC Rev-Exp Summary'!C3</f>
        <v>Simply Healthcare Plan, Inc</v>
      </c>
    </row>
    <row r="4" spans="1:24" x14ac:dyDescent="0.25">
      <c r="A4" s="205" t="s">
        <v>15</v>
      </c>
      <c r="C4" s="460" t="str">
        <f>IF('LTC Rev-Exp Summary'!C4=0,"",'LTC Rev-Exp Summary'!C4)</f>
        <v>Annual 2021</v>
      </c>
    </row>
    <row r="5" spans="1:24" x14ac:dyDescent="0.25">
      <c r="A5" s="205" t="s">
        <v>16</v>
      </c>
      <c r="C5" s="460">
        <f>IF('LTC Rev-Exp Summary'!C5=0,"",'LTC Rev-Exp Summary'!C5)</f>
        <v>44651</v>
      </c>
    </row>
    <row r="6" spans="1:24" x14ac:dyDescent="0.25">
      <c r="A6" s="350"/>
      <c r="C6" s="351"/>
    </row>
    <row r="7" spans="1:24" ht="15.75" thickBot="1" x14ac:dyDescent="0.3">
      <c r="A7" s="350"/>
      <c r="C7" s="351"/>
    </row>
    <row r="8" spans="1:24" s="352" customFormat="1" ht="18.75" x14ac:dyDescent="0.3">
      <c r="A8" s="1548"/>
      <c r="B8" s="1549"/>
      <c r="C8" s="1549"/>
      <c r="D8" s="1542" t="s">
        <v>244</v>
      </c>
      <c r="E8" s="1543"/>
      <c r="F8" s="1543"/>
      <c r="G8" s="1544"/>
      <c r="H8" s="1543" t="s">
        <v>245</v>
      </c>
      <c r="I8" s="1543"/>
      <c r="J8" s="1543"/>
      <c r="K8" s="1543"/>
      <c r="L8" s="1542" t="s">
        <v>246</v>
      </c>
      <c r="M8" s="1543"/>
      <c r="N8" s="1543"/>
      <c r="O8" s="1543"/>
      <c r="P8" s="1487" t="s">
        <v>247</v>
      </c>
      <c r="Q8" s="1487"/>
      <c r="R8" s="1487"/>
      <c r="S8" s="1487"/>
      <c r="T8" s="602"/>
      <c r="U8" s="1486" t="s">
        <v>807</v>
      </c>
      <c r="V8" s="1487"/>
      <c r="W8" s="1487"/>
      <c r="X8" s="1488"/>
    </row>
    <row r="9" spans="1:24" s="352" customFormat="1" ht="45" x14ac:dyDescent="0.25">
      <c r="A9" s="636"/>
      <c r="B9" s="637"/>
      <c r="C9" s="734"/>
      <c r="D9" s="701" t="s">
        <v>36</v>
      </c>
      <c r="E9" s="215" t="s">
        <v>421</v>
      </c>
      <c r="F9" s="215" t="s">
        <v>410</v>
      </c>
      <c r="G9" s="216" t="s">
        <v>953</v>
      </c>
      <c r="H9" s="701" t="s">
        <v>36</v>
      </c>
      <c r="I9" s="215" t="s">
        <v>421</v>
      </c>
      <c r="J9" s="215" t="s">
        <v>410</v>
      </c>
      <c r="K9" s="216" t="s">
        <v>953</v>
      </c>
      <c r="L9" s="701" t="s">
        <v>36</v>
      </c>
      <c r="M9" s="215" t="s">
        <v>421</v>
      </c>
      <c r="N9" s="215" t="s">
        <v>410</v>
      </c>
      <c r="O9" s="216" t="s">
        <v>953</v>
      </c>
      <c r="P9" s="701" t="s">
        <v>36</v>
      </c>
      <c r="Q9" s="215" t="s">
        <v>421</v>
      </c>
      <c r="R9" s="215" t="s">
        <v>410</v>
      </c>
      <c r="S9" s="216" t="s">
        <v>953</v>
      </c>
      <c r="T9" s="603" t="s">
        <v>889</v>
      </c>
      <c r="U9" s="701" t="s">
        <v>36</v>
      </c>
      <c r="V9" s="215" t="s">
        <v>421</v>
      </c>
      <c r="W9" s="215" t="s">
        <v>410</v>
      </c>
      <c r="X9" s="217" t="s">
        <v>953</v>
      </c>
    </row>
    <row r="10" spans="1:24" s="352" customFormat="1" ht="15.75" x14ac:dyDescent="0.25">
      <c r="A10" s="735" t="s">
        <v>51</v>
      </c>
      <c r="B10" s="637"/>
      <c r="C10" s="734"/>
      <c r="D10" s="736">
        <f>SUM(E10:G10)</f>
        <v>34890</v>
      </c>
      <c r="E10" s="737">
        <f>'LTC Rev-Exp Summary'!E9</f>
        <v>7750</v>
      </c>
      <c r="F10" s="737">
        <f>'LTC Rev-Exp Summary'!F9</f>
        <v>27140</v>
      </c>
      <c r="G10" s="737">
        <f>'LTC Rev-Exp Summary'!G9</f>
        <v>0</v>
      </c>
      <c r="H10" s="736">
        <f>SUM(I10:K10)</f>
        <v>36683</v>
      </c>
      <c r="I10" s="737">
        <f>'LTC Rev-Exp Summary'!I9</f>
        <v>8416</v>
      </c>
      <c r="J10" s="737">
        <f>'LTC Rev-Exp Summary'!J9</f>
        <v>28267</v>
      </c>
      <c r="K10" s="737">
        <f>'LTC Rev-Exp Summary'!K9</f>
        <v>0</v>
      </c>
      <c r="L10" s="736">
        <f>SUM(M10:O10)</f>
        <v>38669</v>
      </c>
      <c r="M10" s="737">
        <f>'LTC Rev-Exp Summary'!M9</f>
        <v>9055</v>
      </c>
      <c r="N10" s="737">
        <f>'LTC Rev-Exp Summary'!N9</f>
        <v>29614</v>
      </c>
      <c r="O10" s="737">
        <f>'LTC Rev-Exp Summary'!O9</f>
        <v>0</v>
      </c>
      <c r="P10" s="736">
        <f>SUM(Q10:S10)</f>
        <v>40689</v>
      </c>
      <c r="Q10" s="737">
        <f>'LTC Rev-Exp Summary'!Q9</f>
        <v>9552</v>
      </c>
      <c r="R10" s="737">
        <f>'LTC Rev-Exp Summary'!R9</f>
        <v>31137</v>
      </c>
      <c r="S10" s="737">
        <f>'LTC Rev-Exp Summary'!S9</f>
        <v>0</v>
      </c>
      <c r="T10" s="739">
        <f>'LTC Rev-Exp Summary'!T9</f>
        <v>-191</v>
      </c>
      <c r="U10" s="740">
        <f>SUM(V10:X10)+T10</f>
        <v>150740</v>
      </c>
      <c r="V10" s="741">
        <f>E10+I10+M10+Q10</f>
        <v>34773</v>
      </c>
      <c r="W10" s="741">
        <f>R10+N10+J10+F10</f>
        <v>116158</v>
      </c>
      <c r="X10" s="743">
        <f>S10+O10+K10+G10</f>
        <v>0</v>
      </c>
    </row>
    <row r="11" spans="1:24" s="352" customFormat="1" ht="15.75" x14ac:dyDescent="0.25">
      <c r="A11" s="1546" t="s">
        <v>936</v>
      </c>
      <c r="B11" s="1547"/>
      <c r="C11" s="1655"/>
      <c r="D11" s="269"/>
      <c r="E11" s="648"/>
      <c r="F11" s="648"/>
      <c r="G11" s="648"/>
      <c r="H11" s="685"/>
      <c r="I11" s="247"/>
      <c r="J11" s="247"/>
      <c r="K11" s="247"/>
      <c r="L11" s="685"/>
      <c r="M11" s="247"/>
      <c r="N11" s="247"/>
      <c r="O11" s="247"/>
      <c r="P11" s="685"/>
      <c r="Q11" s="247"/>
      <c r="R11" s="247"/>
      <c r="S11" s="247"/>
      <c r="T11" s="604"/>
      <c r="U11" s="700"/>
      <c r="V11" s="318"/>
      <c r="W11" s="318"/>
      <c r="X11" s="652"/>
    </row>
    <row r="12" spans="1:24" x14ac:dyDescent="0.25">
      <c r="A12" s="1524" t="s">
        <v>937</v>
      </c>
      <c r="B12" s="512" t="s">
        <v>61</v>
      </c>
      <c r="C12" s="1076" t="s">
        <v>1183</v>
      </c>
      <c r="D12" s="752">
        <f t="shared" ref="D12:D74" si="0">SUM(E12:G12)</f>
        <v>23457.210000000003</v>
      </c>
      <c r="E12" s="746">
        <v>74.08</v>
      </c>
      <c r="F12" s="746">
        <v>23383.13</v>
      </c>
      <c r="G12" s="746">
        <v>0</v>
      </c>
      <c r="H12" s="1077">
        <f t="shared" ref="H12:H74" si="1">SUM(I12:K12)</f>
        <v>18370.330000000002</v>
      </c>
      <c r="I12" s="746">
        <v>57.68</v>
      </c>
      <c r="J12" s="746">
        <v>18312.650000000001</v>
      </c>
      <c r="K12" s="746">
        <v>0</v>
      </c>
      <c r="L12" s="1077">
        <f t="shared" ref="L12:L74" si="2">SUM(M12:O12)</f>
        <v>31270.03</v>
      </c>
      <c r="M12" s="746">
        <v>213.07999999999998</v>
      </c>
      <c r="N12" s="746">
        <v>31056.949999999997</v>
      </c>
      <c r="O12" s="746">
        <v>0</v>
      </c>
      <c r="P12" s="1077">
        <f t="shared" ref="P12:P74" si="3">SUM(Q12:S12)</f>
        <v>22825.579999999998</v>
      </c>
      <c r="Q12" s="746">
        <v>377.57</v>
      </c>
      <c r="R12" s="746">
        <v>22448.01</v>
      </c>
      <c r="S12" s="746">
        <v>0</v>
      </c>
      <c r="T12" s="748">
        <v>0</v>
      </c>
      <c r="U12" s="749">
        <f t="shared" ref="U12:U74" si="4">SUM(V12:X12)+T12</f>
        <v>95923.15</v>
      </c>
      <c r="V12" s="750">
        <f>E12+I12+M12+Q12</f>
        <v>722.41</v>
      </c>
      <c r="W12" s="750">
        <f>F12+J12+N12+R12</f>
        <v>95200.739999999991</v>
      </c>
      <c r="X12" s="751">
        <f>G12+K12+O12+S12</f>
        <v>0</v>
      </c>
    </row>
    <row r="13" spans="1:24" x14ac:dyDescent="0.25">
      <c r="A13" s="1524"/>
      <c r="B13" s="514" t="s">
        <v>62</v>
      </c>
      <c r="C13" s="1076" t="s">
        <v>1184</v>
      </c>
      <c r="D13" s="752">
        <f t="shared" si="0"/>
        <v>0</v>
      </c>
      <c r="E13" s="746">
        <v>0</v>
      </c>
      <c r="F13" s="746">
        <v>0</v>
      </c>
      <c r="G13" s="746">
        <v>0</v>
      </c>
      <c r="H13" s="745">
        <f t="shared" si="1"/>
        <v>0</v>
      </c>
      <c r="I13" s="746">
        <v>0</v>
      </c>
      <c r="J13" s="746">
        <v>0</v>
      </c>
      <c r="K13" s="746">
        <v>0</v>
      </c>
      <c r="L13" s="745">
        <f t="shared" si="2"/>
        <v>0</v>
      </c>
      <c r="M13" s="746">
        <v>0</v>
      </c>
      <c r="N13" s="746">
        <v>0</v>
      </c>
      <c r="O13" s="746">
        <v>0</v>
      </c>
      <c r="P13" s="745">
        <f t="shared" si="3"/>
        <v>0</v>
      </c>
      <c r="Q13" s="746">
        <v>0</v>
      </c>
      <c r="R13" s="746">
        <v>0</v>
      </c>
      <c r="S13" s="746">
        <v>0</v>
      </c>
      <c r="T13" s="748">
        <v>0</v>
      </c>
      <c r="U13" s="749">
        <f t="shared" si="4"/>
        <v>0</v>
      </c>
      <c r="V13" s="752">
        <f t="shared" ref="V13:V67" si="5">E13+I13+M13+Q13</f>
        <v>0</v>
      </c>
      <c r="W13" s="752">
        <f t="shared" ref="W13:W67" si="6">F13+J13+N13+R13</f>
        <v>0</v>
      </c>
      <c r="X13" s="753">
        <f t="shared" ref="X13:X67" si="7">G13+K13+O13+S13</f>
        <v>0</v>
      </c>
    </row>
    <row r="14" spans="1:24" x14ac:dyDescent="0.25">
      <c r="A14" s="1524"/>
      <c r="B14" s="514" t="s">
        <v>63</v>
      </c>
      <c r="C14" s="1076" t="s">
        <v>1185</v>
      </c>
      <c r="D14" s="752">
        <f t="shared" si="0"/>
        <v>0</v>
      </c>
      <c r="E14" s="746">
        <v>0</v>
      </c>
      <c r="F14" s="746">
        <v>0</v>
      </c>
      <c r="G14" s="746">
        <v>0</v>
      </c>
      <c r="H14" s="745">
        <f t="shared" si="1"/>
        <v>0</v>
      </c>
      <c r="I14" s="746">
        <v>0</v>
      </c>
      <c r="J14" s="746">
        <v>0</v>
      </c>
      <c r="K14" s="746">
        <v>0</v>
      </c>
      <c r="L14" s="745">
        <f t="shared" si="2"/>
        <v>0</v>
      </c>
      <c r="M14" s="746">
        <v>0</v>
      </c>
      <c r="N14" s="746">
        <v>0</v>
      </c>
      <c r="O14" s="746">
        <v>0</v>
      </c>
      <c r="P14" s="745">
        <f t="shared" si="3"/>
        <v>0</v>
      </c>
      <c r="Q14" s="746">
        <v>0</v>
      </c>
      <c r="R14" s="746">
        <v>0</v>
      </c>
      <c r="S14" s="746">
        <v>0</v>
      </c>
      <c r="T14" s="748">
        <v>0</v>
      </c>
      <c r="U14" s="749">
        <f t="shared" si="4"/>
        <v>0</v>
      </c>
      <c r="V14" s="752">
        <f t="shared" si="5"/>
        <v>0</v>
      </c>
      <c r="W14" s="752">
        <f t="shared" si="6"/>
        <v>0</v>
      </c>
      <c r="X14" s="753">
        <f t="shared" si="7"/>
        <v>0</v>
      </c>
    </row>
    <row r="15" spans="1:24" x14ac:dyDescent="0.25">
      <c r="A15" s="1524"/>
      <c r="B15" s="514" t="s">
        <v>64</v>
      </c>
      <c r="C15" s="1076" t="s">
        <v>1186</v>
      </c>
      <c r="D15" s="752">
        <f t="shared" si="0"/>
        <v>592.12</v>
      </c>
      <c r="E15" s="746">
        <v>149.34</v>
      </c>
      <c r="F15" s="746">
        <v>442.78</v>
      </c>
      <c r="G15" s="746">
        <v>0</v>
      </c>
      <c r="H15" s="745">
        <f t="shared" si="1"/>
        <v>596.4</v>
      </c>
      <c r="I15" s="746">
        <v>19.12</v>
      </c>
      <c r="J15" s="746">
        <v>577.28</v>
      </c>
      <c r="K15" s="746">
        <v>0</v>
      </c>
      <c r="L15" s="745">
        <f t="shared" si="2"/>
        <v>491.94</v>
      </c>
      <c r="M15" s="746">
        <v>176.83999999999997</v>
      </c>
      <c r="N15" s="746">
        <v>315.10000000000002</v>
      </c>
      <c r="O15" s="746">
        <v>0</v>
      </c>
      <c r="P15" s="745">
        <f t="shared" si="3"/>
        <v>456.23</v>
      </c>
      <c r="Q15" s="746">
        <v>69</v>
      </c>
      <c r="R15" s="746">
        <v>387.23</v>
      </c>
      <c r="S15" s="746">
        <v>0</v>
      </c>
      <c r="T15" s="748">
        <v>-12.72</v>
      </c>
      <c r="U15" s="749">
        <f t="shared" si="4"/>
        <v>2123.9699999999998</v>
      </c>
      <c r="V15" s="752">
        <f t="shared" si="5"/>
        <v>414.29999999999995</v>
      </c>
      <c r="W15" s="752">
        <f t="shared" si="6"/>
        <v>1722.3899999999999</v>
      </c>
      <c r="X15" s="753">
        <f t="shared" si="7"/>
        <v>0</v>
      </c>
    </row>
    <row r="16" spans="1:24" x14ac:dyDescent="0.25">
      <c r="A16" s="1524"/>
      <c r="B16" s="514" t="s">
        <v>94</v>
      </c>
      <c r="C16" s="1076" t="s">
        <v>1187</v>
      </c>
      <c r="D16" s="752">
        <f t="shared" si="0"/>
        <v>5778</v>
      </c>
      <c r="E16" s="746">
        <v>0</v>
      </c>
      <c r="F16" s="746">
        <v>5778</v>
      </c>
      <c r="G16" s="746">
        <v>0</v>
      </c>
      <c r="H16" s="745">
        <f t="shared" si="1"/>
        <v>720</v>
      </c>
      <c r="I16" s="746">
        <v>0</v>
      </c>
      <c r="J16" s="746">
        <v>720</v>
      </c>
      <c r="K16" s="746">
        <v>0</v>
      </c>
      <c r="L16" s="745">
        <f t="shared" si="2"/>
        <v>0</v>
      </c>
      <c r="M16" s="746">
        <v>0</v>
      </c>
      <c r="N16" s="746">
        <v>0</v>
      </c>
      <c r="O16" s="746">
        <v>0</v>
      </c>
      <c r="P16" s="745">
        <f t="shared" si="3"/>
        <v>0</v>
      </c>
      <c r="Q16" s="746">
        <v>0</v>
      </c>
      <c r="R16" s="746">
        <v>0</v>
      </c>
      <c r="S16" s="746">
        <v>0</v>
      </c>
      <c r="T16" s="748">
        <v>995</v>
      </c>
      <c r="U16" s="749">
        <f t="shared" si="4"/>
        <v>7493</v>
      </c>
      <c r="V16" s="752">
        <f t="shared" si="5"/>
        <v>0</v>
      </c>
      <c r="W16" s="752">
        <f t="shared" si="6"/>
        <v>6498</v>
      </c>
      <c r="X16" s="753">
        <f t="shared" si="7"/>
        <v>0</v>
      </c>
    </row>
    <row r="17" spans="1:24" x14ac:dyDescent="0.25">
      <c r="A17" s="1524"/>
      <c r="B17" s="514" t="s">
        <v>35</v>
      </c>
      <c r="C17" s="1076" t="s">
        <v>1180</v>
      </c>
      <c r="D17" s="752">
        <f t="shared" si="0"/>
        <v>0</v>
      </c>
      <c r="E17" s="746">
        <v>0</v>
      </c>
      <c r="F17" s="746">
        <v>0</v>
      </c>
      <c r="G17" s="746">
        <v>0</v>
      </c>
      <c r="H17" s="745">
        <f t="shared" si="1"/>
        <v>0</v>
      </c>
      <c r="I17" s="746">
        <v>0</v>
      </c>
      <c r="J17" s="746">
        <v>0</v>
      </c>
      <c r="K17" s="746">
        <v>0</v>
      </c>
      <c r="L17" s="745">
        <f t="shared" si="2"/>
        <v>0</v>
      </c>
      <c r="M17" s="746">
        <v>0</v>
      </c>
      <c r="N17" s="746">
        <v>0</v>
      </c>
      <c r="O17" s="746">
        <v>0</v>
      </c>
      <c r="P17" s="745">
        <f t="shared" si="3"/>
        <v>0</v>
      </c>
      <c r="Q17" s="746">
        <v>0</v>
      </c>
      <c r="R17" s="746">
        <v>0</v>
      </c>
      <c r="S17" s="746">
        <v>0</v>
      </c>
      <c r="T17" s="748">
        <v>0</v>
      </c>
      <c r="U17" s="749">
        <f t="shared" si="4"/>
        <v>0</v>
      </c>
      <c r="V17" s="752">
        <f t="shared" si="5"/>
        <v>0</v>
      </c>
      <c r="W17" s="752">
        <f t="shared" si="6"/>
        <v>0</v>
      </c>
      <c r="X17" s="753">
        <f t="shared" si="7"/>
        <v>0</v>
      </c>
    </row>
    <row r="18" spans="1:24" x14ac:dyDescent="0.25">
      <c r="A18" s="1524"/>
      <c r="B18" s="514" t="s">
        <v>201</v>
      </c>
      <c r="C18" s="1076" t="s">
        <v>1188</v>
      </c>
      <c r="D18" s="752">
        <f t="shared" si="0"/>
        <v>0</v>
      </c>
      <c r="E18" s="746">
        <v>0</v>
      </c>
      <c r="F18" s="746">
        <v>0</v>
      </c>
      <c r="G18" s="746">
        <v>0</v>
      </c>
      <c r="H18" s="745">
        <f t="shared" si="1"/>
        <v>0</v>
      </c>
      <c r="I18" s="746">
        <v>0</v>
      </c>
      <c r="J18" s="746">
        <v>0</v>
      </c>
      <c r="K18" s="746">
        <v>0</v>
      </c>
      <c r="L18" s="745">
        <f t="shared" si="2"/>
        <v>0</v>
      </c>
      <c r="M18" s="746">
        <v>0</v>
      </c>
      <c r="N18" s="746">
        <v>0</v>
      </c>
      <c r="O18" s="746">
        <v>0</v>
      </c>
      <c r="P18" s="745">
        <f t="shared" si="3"/>
        <v>0</v>
      </c>
      <c r="Q18" s="746">
        <v>0</v>
      </c>
      <c r="R18" s="746">
        <v>0</v>
      </c>
      <c r="S18" s="746">
        <v>0</v>
      </c>
      <c r="T18" s="748">
        <v>0</v>
      </c>
      <c r="U18" s="749">
        <f t="shared" si="4"/>
        <v>0</v>
      </c>
      <c r="V18" s="752">
        <f t="shared" si="5"/>
        <v>0</v>
      </c>
      <c r="W18" s="752">
        <f t="shared" si="6"/>
        <v>0</v>
      </c>
      <c r="X18" s="753">
        <f t="shared" si="7"/>
        <v>0</v>
      </c>
    </row>
    <row r="19" spans="1:24" x14ac:dyDescent="0.25">
      <c r="A19" s="1524"/>
      <c r="B19" s="514" t="s">
        <v>694</v>
      </c>
      <c r="C19" s="1076" t="s">
        <v>1189</v>
      </c>
      <c r="D19" s="752">
        <f t="shared" si="0"/>
        <v>0</v>
      </c>
      <c r="E19" s="746">
        <v>0</v>
      </c>
      <c r="F19" s="746">
        <v>0</v>
      </c>
      <c r="G19" s="746">
        <v>0</v>
      </c>
      <c r="H19" s="745">
        <f t="shared" si="1"/>
        <v>0</v>
      </c>
      <c r="I19" s="746">
        <v>0</v>
      </c>
      <c r="J19" s="746">
        <v>0</v>
      </c>
      <c r="K19" s="746">
        <v>0</v>
      </c>
      <c r="L19" s="745">
        <f t="shared" si="2"/>
        <v>0</v>
      </c>
      <c r="M19" s="746">
        <v>0</v>
      </c>
      <c r="N19" s="746">
        <v>0</v>
      </c>
      <c r="O19" s="746">
        <v>0</v>
      </c>
      <c r="P19" s="745">
        <f t="shared" si="3"/>
        <v>0</v>
      </c>
      <c r="Q19" s="746">
        <v>0</v>
      </c>
      <c r="R19" s="746">
        <v>0</v>
      </c>
      <c r="S19" s="746">
        <v>0</v>
      </c>
      <c r="T19" s="748">
        <v>0</v>
      </c>
      <c r="U19" s="749">
        <f t="shared" si="4"/>
        <v>0</v>
      </c>
      <c r="V19" s="752">
        <f t="shared" si="5"/>
        <v>0</v>
      </c>
      <c r="W19" s="752">
        <f t="shared" si="6"/>
        <v>0</v>
      </c>
      <c r="X19" s="753">
        <f t="shared" si="7"/>
        <v>0</v>
      </c>
    </row>
    <row r="20" spans="1:24" x14ac:dyDescent="0.25">
      <c r="A20" s="1524"/>
      <c r="B20" s="514" t="s">
        <v>695</v>
      </c>
      <c r="C20" s="1084" t="s">
        <v>1190</v>
      </c>
      <c r="D20" s="752">
        <f t="shared" si="0"/>
        <v>17578.87</v>
      </c>
      <c r="E20" s="746">
        <v>13447.89</v>
      </c>
      <c r="F20" s="746">
        <v>4130.9799999999996</v>
      </c>
      <c r="G20" s="746">
        <v>0</v>
      </c>
      <c r="H20" s="745">
        <f t="shared" si="1"/>
        <v>19664.27</v>
      </c>
      <c r="I20" s="746">
        <v>13477.6</v>
      </c>
      <c r="J20" s="746">
        <v>6186.67</v>
      </c>
      <c r="K20" s="746">
        <v>0</v>
      </c>
      <c r="L20" s="745">
        <f t="shared" si="2"/>
        <v>20944.960000000003</v>
      </c>
      <c r="M20" s="746">
        <v>15671.900000000001</v>
      </c>
      <c r="N20" s="746">
        <v>5273.06</v>
      </c>
      <c r="O20" s="746">
        <v>0</v>
      </c>
      <c r="P20" s="745">
        <f t="shared" si="3"/>
        <v>18928.43</v>
      </c>
      <c r="Q20" s="746">
        <v>13847.2</v>
      </c>
      <c r="R20" s="746">
        <v>5081.2300000000005</v>
      </c>
      <c r="S20" s="746">
        <v>0</v>
      </c>
      <c r="T20" s="748">
        <v>1195.0500000000002</v>
      </c>
      <c r="U20" s="749">
        <f t="shared" si="4"/>
        <v>78311.58</v>
      </c>
      <c r="V20" s="752">
        <f t="shared" si="5"/>
        <v>56444.59</v>
      </c>
      <c r="W20" s="752">
        <f t="shared" si="6"/>
        <v>20671.939999999999</v>
      </c>
      <c r="X20" s="753">
        <f t="shared" si="7"/>
        <v>0</v>
      </c>
    </row>
    <row r="21" spans="1:24" x14ac:dyDescent="0.25">
      <c r="A21" s="1524"/>
      <c r="B21" s="514" t="s">
        <v>696</v>
      </c>
      <c r="C21" s="1076" t="s">
        <v>1181</v>
      </c>
      <c r="D21" s="752">
        <f t="shared" si="0"/>
        <v>0</v>
      </c>
      <c r="E21" s="746">
        <v>0</v>
      </c>
      <c r="F21" s="746">
        <v>0</v>
      </c>
      <c r="G21" s="746">
        <v>0</v>
      </c>
      <c r="H21" s="745">
        <f t="shared" si="1"/>
        <v>0</v>
      </c>
      <c r="I21" s="746">
        <v>0</v>
      </c>
      <c r="J21" s="746">
        <v>0</v>
      </c>
      <c r="K21" s="746">
        <v>0</v>
      </c>
      <c r="L21" s="745">
        <f t="shared" si="2"/>
        <v>0</v>
      </c>
      <c r="M21" s="746">
        <v>0</v>
      </c>
      <c r="N21" s="746">
        <v>0</v>
      </c>
      <c r="O21" s="746">
        <v>0</v>
      </c>
      <c r="P21" s="745">
        <f t="shared" si="3"/>
        <v>0</v>
      </c>
      <c r="Q21" s="746">
        <v>0</v>
      </c>
      <c r="R21" s="746">
        <v>0</v>
      </c>
      <c r="S21" s="746">
        <v>0</v>
      </c>
      <c r="T21" s="748">
        <v>0</v>
      </c>
      <c r="U21" s="749">
        <f t="shared" si="4"/>
        <v>0</v>
      </c>
      <c r="V21" s="752">
        <f t="shared" si="5"/>
        <v>0</v>
      </c>
      <c r="W21" s="752">
        <f t="shared" si="6"/>
        <v>0</v>
      </c>
      <c r="X21" s="753">
        <f t="shared" si="7"/>
        <v>0</v>
      </c>
    </row>
    <row r="22" spans="1:24" x14ac:dyDescent="0.25">
      <c r="A22" s="1524"/>
      <c r="B22" s="514" t="s">
        <v>697</v>
      </c>
      <c r="C22" s="1076" t="s">
        <v>954</v>
      </c>
      <c r="D22" s="752">
        <f t="shared" si="0"/>
        <v>0</v>
      </c>
      <c r="E22" s="746">
        <v>0</v>
      </c>
      <c r="F22" s="746">
        <v>0</v>
      </c>
      <c r="G22" s="746">
        <v>0</v>
      </c>
      <c r="H22" s="745">
        <f t="shared" si="1"/>
        <v>0</v>
      </c>
      <c r="I22" s="746">
        <v>0</v>
      </c>
      <c r="J22" s="746">
        <v>0</v>
      </c>
      <c r="K22" s="746">
        <v>0</v>
      </c>
      <c r="L22" s="745">
        <f t="shared" si="2"/>
        <v>0</v>
      </c>
      <c r="M22" s="746">
        <v>0</v>
      </c>
      <c r="N22" s="746">
        <v>0</v>
      </c>
      <c r="O22" s="746">
        <v>0</v>
      </c>
      <c r="P22" s="745">
        <f t="shared" si="3"/>
        <v>0</v>
      </c>
      <c r="Q22" s="746">
        <v>0</v>
      </c>
      <c r="R22" s="746">
        <v>0</v>
      </c>
      <c r="S22" s="746">
        <v>0</v>
      </c>
      <c r="T22" s="748">
        <v>0</v>
      </c>
      <c r="U22" s="749">
        <f t="shared" si="4"/>
        <v>0</v>
      </c>
      <c r="V22" s="752">
        <f t="shared" si="5"/>
        <v>0</v>
      </c>
      <c r="W22" s="752">
        <f t="shared" si="6"/>
        <v>0</v>
      </c>
      <c r="X22" s="753">
        <f t="shared" si="7"/>
        <v>0</v>
      </c>
    </row>
    <row r="23" spans="1:24" x14ac:dyDescent="0.25">
      <c r="A23" s="1524"/>
      <c r="B23" s="514" t="s">
        <v>698</v>
      </c>
      <c r="C23" s="1076" t="s">
        <v>1191</v>
      </c>
      <c r="D23" s="752">
        <f t="shared" si="0"/>
        <v>0</v>
      </c>
      <c r="E23" s="746">
        <v>0</v>
      </c>
      <c r="F23" s="746">
        <v>0</v>
      </c>
      <c r="G23" s="746">
        <v>0</v>
      </c>
      <c r="H23" s="745">
        <f t="shared" si="1"/>
        <v>0</v>
      </c>
      <c r="I23" s="746">
        <v>0</v>
      </c>
      <c r="J23" s="746">
        <v>0</v>
      </c>
      <c r="K23" s="746">
        <v>0</v>
      </c>
      <c r="L23" s="745">
        <f t="shared" si="2"/>
        <v>0</v>
      </c>
      <c r="M23" s="746">
        <v>0</v>
      </c>
      <c r="N23" s="746">
        <v>0</v>
      </c>
      <c r="O23" s="746">
        <v>0</v>
      </c>
      <c r="P23" s="745">
        <f t="shared" si="3"/>
        <v>0</v>
      </c>
      <c r="Q23" s="746">
        <v>0</v>
      </c>
      <c r="R23" s="746">
        <v>0</v>
      </c>
      <c r="S23" s="746">
        <v>0</v>
      </c>
      <c r="T23" s="748">
        <v>0</v>
      </c>
      <c r="U23" s="749">
        <f t="shared" si="4"/>
        <v>0</v>
      </c>
      <c r="V23" s="752">
        <f t="shared" si="5"/>
        <v>0</v>
      </c>
      <c r="W23" s="752">
        <f t="shared" si="6"/>
        <v>0</v>
      </c>
      <c r="X23" s="753">
        <f t="shared" si="7"/>
        <v>0</v>
      </c>
    </row>
    <row r="24" spans="1:24" x14ac:dyDescent="0.25">
      <c r="A24" s="1524"/>
      <c r="B24" s="514" t="s">
        <v>939</v>
      </c>
      <c r="C24" s="1076" t="s">
        <v>1192</v>
      </c>
      <c r="D24" s="752">
        <f t="shared" si="0"/>
        <v>0</v>
      </c>
      <c r="E24" s="746">
        <v>0</v>
      </c>
      <c r="F24" s="746">
        <v>0</v>
      </c>
      <c r="G24" s="746">
        <v>0</v>
      </c>
      <c r="H24" s="745">
        <f t="shared" si="1"/>
        <v>0</v>
      </c>
      <c r="I24" s="746">
        <v>0</v>
      </c>
      <c r="J24" s="746">
        <v>0</v>
      </c>
      <c r="K24" s="746">
        <v>0</v>
      </c>
      <c r="L24" s="745">
        <f t="shared" si="2"/>
        <v>0</v>
      </c>
      <c r="M24" s="746">
        <v>0</v>
      </c>
      <c r="N24" s="746">
        <v>0</v>
      </c>
      <c r="O24" s="746">
        <v>0</v>
      </c>
      <c r="P24" s="745">
        <f t="shared" si="3"/>
        <v>0.01</v>
      </c>
      <c r="Q24" s="746">
        <v>0</v>
      </c>
      <c r="R24" s="746">
        <v>0.01</v>
      </c>
      <c r="S24" s="746">
        <v>0</v>
      </c>
      <c r="T24" s="748">
        <v>0</v>
      </c>
      <c r="U24" s="749">
        <f t="shared" si="4"/>
        <v>0.01</v>
      </c>
      <c r="V24" s="752">
        <f t="shared" si="5"/>
        <v>0</v>
      </c>
      <c r="W24" s="752">
        <f t="shared" si="6"/>
        <v>0.01</v>
      </c>
      <c r="X24" s="753">
        <f t="shared" si="7"/>
        <v>0</v>
      </c>
    </row>
    <row r="25" spans="1:24" x14ac:dyDescent="0.25">
      <c r="A25" s="1524"/>
      <c r="B25" s="514" t="s">
        <v>940</v>
      </c>
      <c r="C25" s="1076" t="s">
        <v>1193</v>
      </c>
      <c r="D25" s="752">
        <f t="shared" si="0"/>
        <v>0</v>
      </c>
      <c r="E25" s="746">
        <v>0</v>
      </c>
      <c r="F25" s="746">
        <v>0</v>
      </c>
      <c r="G25" s="746">
        <v>0</v>
      </c>
      <c r="H25" s="745">
        <f t="shared" si="1"/>
        <v>74.73</v>
      </c>
      <c r="I25" s="746">
        <v>0</v>
      </c>
      <c r="J25" s="746">
        <v>74.73</v>
      </c>
      <c r="K25" s="746">
        <v>0</v>
      </c>
      <c r="L25" s="745">
        <f t="shared" si="2"/>
        <v>169.39</v>
      </c>
      <c r="M25" s="746">
        <v>0</v>
      </c>
      <c r="N25" s="746">
        <v>169.39</v>
      </c>
      <c r="O25" s="746">
        <v>0</v>
      </c>
      <c r="P25" s="745">
        <f t="shared" si="3"/>
        <v>0</v>
      </c>
      <c r="Q25" s="746">
        <v>0</v>
      </c>
      <c r="R25" s="746">
        <v>0</v>
      </c>
      <c r="S25" s="746">
        <v>0</v>
      </c>
      <c r="T25" s="748">
        <v>0</v>
      </c>
      <c r="U25" s="749">
        <f t="shared" si="4"/>
        <v>244.12</v>
      </c>
      <c r="V25" s="752">
        <f t="shared" si="5"/>
        <v>0</v>
      </c>
      <c r="W25" s="752">
        <f t="shared" si="6"/>
        <v>244.12</v>
      </c>
      <c r="X25" s="753">
        <f t="shared" si="7"/>
        <v>0</v>
      </c>
    </row>
    <row r="26" spans="1:24" x14ac:dyDescent="0.25">
      <c r="A26" s="1524"/>
      <c r="B26" s="514" t="s">
        <v>941</v>
      </c>
      <c r="C26" s="1076" t="s">
        <v>1194</v>
      </c>
      <c r="D26" s="752">
        <f t="shared" si="0"/>
        <v>0</v>
      </c>
      <c r="E26" s="746">
        <v>0</v>
      </c>
      <c r="F26" s="746">
        <v>0</v>
      </c>
      <c r="G26" s="746">
        <v>0</v>
      </c>
      <c r="H26" s="745">
        <f t="shared" si="1"/>
        <v>0</v>
      </c>
      <c r="I26" s="746">
        <v>0</v>
      </c>
      <c r="J26" s="746">
        <v>0</v>
      </c>
      <c r="K26" s="746">
        <v>0</v>
      </c>
      <c r="L26" s="745">
        <f t="shared" si="2"/>
        <v>0</v>
      </c>
      <c r="M26" s="746">
        <v>0</v>
      </c>
      <c r="N26" s="746">
        <v>0</v>
      </c>
      <c r="O26" s="746">
        <v>0</v>
      </c>
      <c r="P26" s="745">
        <f t="shared" si="3"/>
        <v>0</v>
      </c>
      <c r="Q26" s="746">
        <v>0</v>
      </c>
      <c r="R26" s="746">
        <v>0</v>
      </c>
      <c r="S26" s="746">
        <v>0</v>
      </c>
      <c r="T26" s="748">
        <v>0</v>
      </c>
      <c r="U26" s="749">
        <f t="shared" si="4"/>
        <v>0</v>
      </c>
      <c r="V26" s="752">
        <f t="shared" si="5"/>
        <v>0</v>
      </c>
      <c r="W26" s="752">
        <f t="shared" si="6"/>
        <v>0</v>
      </c>
      <c r="X26" s="753">
        <f t="shared" si="7"/>
        <v>0</v>
      </c>
    </row>
    <row r="27" spans="1:24" x14ac:dyDescent="0.25">
      <c r="A27" s="1524"/>
      <c r="B27" s="514" t="s">
        <v>942</v>
      </c>
      <c r="C27" s="1076" t="s">
        <v>1195</v>
      </c>
      <c r="D27" s="752">
        <f t="shared" si="0"/>
        <v>0</v>
      </c>
      <c r="E27" s="746">
        <v>0</v>
      </c>
      <c r="F27" s="746">
        <v>0</v>
      </c>
      <c r="G27" s="746">
        <v>0</v>
      </c>
      <c r="H27" s="745">
        <f t="shared" si="1"/>
        <v>0</v>
      </c>
      <c r="I27" s="746">
        <v>0</v>
      </c>
      <c r="J27" s="746">
        <v>0</v>
      </c>
      <c r="K27" s="746">
        <v>0</v>
      </c>
      <c r="L27" s="745">
        <f t="shared" si="2"/>
        <v>0</v>
      </c>
      <c r="M27" s="746">
        <v>0</v>
      </c>
      <c r="N27" s="746">
        <v>0</v>
      </c>
      <c r="O27" s="746">
        <v>0</v>
      </c>
      <c r="P27" s="745">
        <f t="shared" si="3"/>
        <v>0</v>
      </c>
      <c r="Q27" s="746">
        <v>0</v>
      </c>
      <c r="R27" s="746">
        <v>0</v>
      </c>
      <c r="S27" s="746">
        <v>0</v>
      </c>
      <c r="T27" s="748">
        <v>0</v>
      </c>
      <c r="U27" s="749">
        <f t="shared" si="4"/>
        <v>0</v>
      </c>
      <c r="V27" s="752">
        <f t="shared" si="5"/>
        <v>0</v>
      </c>
      <c r="W27" s="752">
        <f t="shared" si="6"/>
        <v>0</v>
      </c>
      <c r="X27" s="753">
        <f t="shared" si="7"/>
        <v>0</v>
      </c>
    </row>
    <row r="28" spans="1:24" ht="25.5" x14ac:dyDescent="0.25">
      <c r="A28" s="1524"/>
      <c r="B28" s="514" t="s">
        <v>943</v>
      </c>
      <c r="C28" s="1076" t="s">
        <v>1196</v>
      </c>
      <c r="D28" s="752">
        <f t="shared" si="0"/>
        <v>0</v>
      </c>
      <c r="E28" s="746">
        <v>0</v>
      </c>
      <c r="F28" s="746">
        <v>0</v>
      </c>
      <c r="G28" s="746">
        <v>0</v>
      </c>
      <c r="H28" s="745">
        <f t="shared" si="1"/>
        <v>0</v>
      </c>
      <c r="I28" s="746">
        <v>0</v>
      </c>
      <c r="J28" s="746">
        <v>0</v>
      </c>
      <c r="K28" s="746">
        <v>0</v>
      </c>
      <c r="L28" s="745">
        <f t="shared" si="2"/>
        <v>0</v>
      </c>
      <c r="M28" s="746">
        <v>0</v>
      </c>
      <c r="N28" s="746">
        <v>0</v>
      </c>
      <c r="O28" s="746">
        <v>0</v>
      </c>
      <c r="P28" s="745">
        <f t="shared" si="3"/>
        <v>0</v>
      </c>
      <c r="Q28" s="746">
        <v>0</v>
      </c>
      <c r="R28" s="746">
        <v>0</v>
      </c>
      <c r="S28" s="746">
        <v>0</v>
      </c>
      <c r="T28" s="748">
        <v>0</v>
      </c>
      <c r="U28" s="749">
        <f t="shared" si="4"/>
        <v>0</v>
      </c>
      <c r="V28" s="752">
        <f t="shared" si="5"/>
        <v>0</v>
      </c>
      <c r="W28" s="752">
        <f t="shared" si="6"/>
        <v>0</v>
      </c>
      <c r="X28" s="753">
        <f t="shared" si="7"/>
        <v>0</v>
      </c>
    </row>
    <row r="29" spans="1:24" x14ac:dyDescent="0.25">
      <c r="A29" s="1524"/>
      <c r="B29" s="514" t="s">
        <v>944</v>
      </c>
      <c r="C29" s="1076" t="s">
        <v>1197</v>
      </c>
      <c r="D29" s="752">
        <f t="shared" si="0"/>
        <v>0</v>
      </c>
      <c r="E29" s="746">
        <v>0</v>
      </c>
      <c r="F29" s="746">
        <v>0</v>
      </c>
      <c r="G29" s="746">
        <v>0</v>
      </c>
      <c r="H29" s="745">
        <f t="shared" si="1"/>
        <v>0</v>
      </c>
      <c r="I29" s="746">
        <v>0</v>
      </c>
      <c r="J29" s="746">
        <v>0</v>
      </c>
      <c r="K29" s="746">
        <v>0</v>
      </c>
      <c r="L29" s="745">
        <f t="shared" si="2"/>
        <v>0</v>
      </c>
      <c r="M29" s="746">
        <v>0</v>
      </c>
      <c r="N29" s="746">
        <v>0</v>
      </c>
      <c r="O29" s="746">
        <v>0</v>
      </c>
      <c r="P29" s="745">
        <f t="shared" si="3"/>
        <v>0</v>
      </c>
      <c r="Q29" s="746">
        <v>0</v>
      </c>
      <c r="R29" s="746">
        <v>0</v>
      </c>
      <c r="S29" s="746">
        <v>0</v>
      </c>
      <c r="T29" s="748">
        <v>0</v>
      </c>
      <c r="U29" s="749">
        <f t="shared" si="4"/>
        <v>0</v>
      </c>
      <c r="V29" s="752">
        <f t="shared" si="5"/>
        <v>0</v>
      </c>
      <c r="W29" s="752">
        <f t="shared" si="6"/>
        <v>0</v>
      </c>
      <c r="X29" s="753">
        <f t="shared" si="7"/>
        <v>0</v>
      </c>
    </row>
    <row r="30" spans="1:24" x14ac:dyDescent="0.25">
      <c r="A30" s="1524"/>
      <c r="B30" s="514" t="s">
        <v>945</v>
      </c>
      <c r="C30" s="1076" t="s">
        <v>1198</v>
      </c>
      <c r="D30" s="752">
        <f t="shared" si="0"/>
        <v>0</v>
      </c>
      <c r="E30" s="746">
        <v>0</v>
      </c>
      <c r="F30" s="746">
        <v>0</v>
      </c>
      <c r="G30" s="746">
        <v>0</v>
      </c>
      <c r="H30" s="745">
        <f t="shared" si="1"/>
        <v>0</v>
      </c>
      <c r="I30" s="746">
        <v>0</v>
      </c>
      <c r="J30" s="746">
        <v>0</v>
      </c>
      <c r="K30" s="746">
        <v>0</v>
      </c>
      <c r="L30" s="745">
        <f t="shared" si="2"/>
        <v>0</v>
      </c>
      <c r="M30" s="746">
        <v>0</v>
      </c>
      <c r="N30" s="746">
        <v>0</v>
      </c>
      <c r="O30" s="746">
        <v>0</v>
      </c>
      <c r="P30" s="745">
        <f t="shared" si="3"/>
        <v>0</v>
      </c>
      <c r="Q30" s="746">
        <v>0</v>
      </c>
      <c r="R30" s="746">
        <v>0</v>
      </c>
      <c r="S30" s="746">
        <v>0</v>
      </c>
      <c r="T30" s="748">
        <v>40</v>
      </c>
      <c r="U30" s="749">
        <f t="shared" si="4"/>
        <v>40</v>
      </c>
      <c r="V30" s="752">
        <f t="shared" si="5"/>
        <v>0</v>
      </c>
      <c r="W30" s="752">
        <f t="shared" si="6"/>
        <v>0</v>
      </c>
      <c r="X30" s="753">
        <f t="shared" si="7"/>
        <v>0</v>
      </c>
    </row>
    <row r="31" spans="1:24" x14ac:dyDescent="0.25">
      <c r="A31" s="1524"/>
      <c r="B31" s="514" t="s">
        <v>946</v>
      </c>
      <c r="C31" s="1076" t="s">
        <v>1199</v>
      </c>
      <c r="D31" s="752">
        <f t="shared" si="0"/>
        <v>122.92</v>
      </c>
      <c r="E31" s="746">
        <v>13.38</v>
      </c>
      <c r="F31" s="746">
        <v>109.54</v>
      </c>
      <c r="G31" s="746">
        <v>0</v>
      </c>
      <c r="H31" s="745">
        <f t="shared" si="1"/>
        <v>366.83</v>
      </c>
      <c r="I31" s="746">
        <v>323.93</v>
      </c>
      <c r="J31" s="746">
        <v>42.9</v>
      </c>
      <c r="K31" s="746">
        <v>0</v>
      </c>
      <c r="L31" s="745">
        <f t="shared" si="2"/>
        <v>363.49</v>
      </c>
      <c r="M31" s="746">
        <v>172.09</v>
      </c>
      <c r="N31" s="746">
        <v>191.4</v>
      </c>
      <c r="O31" s="746">
        <v>0</v>
      </c>
      <c r="P31" s="745">
        <f t="shared" si="3"/>
        <v>171.4</v>
      </c>
      <c r="Q31" s="746">
        <v>58.28</v>
      </c>
      <c r="R31" s="746">
        <v>113.12</v>
      </c>
      <c r="S31" s="746">
        <v>0</v>
      </c>
      <c r="T31" s="748">
        <v>-111.16</v>
      </c>
      <c r="U31" s="749">
        <f t="shared" si="4"/>
        <v>913.4799999999999</v>
      </c>
      <c r="V31" s="752">
        <f t="shared" si="5"/>
        <v>567.67999999999995</v>
      </c>
      <c r="W31" s="752">
        <f t="shared" si="6"/>
        <v>456.96000000000004</v>
      </c>
      <c r="X31" s="753">
        <f t="shared" si="7"/>
        <v>0</v>
      </c>
    </row>
    <row r="32" spans="1:24" x14ac:dyDescent="0.25">
      <c r="A32" s="1524"/>
      <c r="B32" s="514" t="s">
        <v>947</v>
      </c>
      <c r="C32" s="1076" t="s">
        <v>1200</v>
      </c>
      <c r="D32" s="752">
        <f t="shared" si="0"/>
        <v>0</v>
      </c>
      <c r="E32" s="746">
        <v>0</v>
      </c>
      <c r="F32" s="746">
        <v>0</v>
      </c>
      <c r="G32" s="746">
        <v>0</v>
      </c>
      <c r="H32" s="745">
        <f t="shared" si="1"/>
        <v>0</v>
      </c>
      <c r="I32" s="746">
        <v>0</v>
      </c>
      <c r="J32" s="746">
        <v>0</v>
      </c>
      <c r="K32" s="746">
        <v>0</v>
      </c>
      <c r="L32" s="745">
        <f t="shared" si="2"/>
        <v>0</v>
      </c>
      <c r="M32" s="746">
        <v>0</v>
      </c>
      <c r="N32" s="746">
        <v>0</v>
      </c>
      <c r="O32" s="746">
        <v>0</v>
      </c>
      <c r="P32" s="745">
        <f t="shared" si="3"/>
        <v>0</v>
      </c>
      <c r="Q32" s="746">
        <v>0</v>
      </c>
      <c r="R32" s="746">
        <v>0</v>
      </c>
      <c r="S32" s="746">
        <v>0</v>
      </c>
      <c r="T32" s="748">
        <v>0</v>
      </c>
      <c r="U32" s="749">
        <f t="shared" si="4"/>
        <v>0</v>
      </c>
      <c r="V32" s="752">
        <f t="shared" si="5"/>
        <v>0</v>
      </c>
      <c r="W32" s="752">
        <f t="shared" si="6"/>
        <v>0</v>
      </c>
      <c r="X32" s="753">
        <f t="shared" si="7"/>
        <v>0</v>
      </c>
    </row>
    <row r="33" spans="1:24" x14ac:dyDescent="0.25">
      <c r="A33" s="1524"/>
      <c r="B33" s="514" t="s">
        <v>948</v>
      </c>
      <c r="C33" s="1076" t="s">
        <v>1201</v>
      </c>
      <c r="D33" s="752">
        <f t="shared" si="0"/>
        <v>0</v>
      </c>
      <c r="E33" s="746">
        <v>0</v>
      </c>
      <c r="F33" s="746">
        <v>0</v>
      </c>
      <c r="G33" s="746">
        <v>0</v>
      </c>
      <c r="H33" s="745">
        <f t="shared" si="1"/>
        <v>0</v>
      </c>
      <c r="I33" s="746">
        <v>0</v>
      </c>
      <c r="J33" s="746">
        <v>0</v>
      </c>
      <c r="K33" s="746">
        <v>0</v>
      </c>
      <c r="L33" s="745">
        <f t="shared" si="2"/>
        <v>0</v>
      </c>
      <c r="M33" s="746">
        <v>0</v>
      </c>
      <c r="N33" s="746">
        <v>0</v>
      </c>
      <c r="O33" s="746">
        <v>0</v>
      </c>
      <c r="P33" s="745">
        <f t="shared" si="3"/>
        <v>0</v>
      </c>
      <c r="Q33" s="746">
        <v>0</v>
      </c>
      <c r="R33" s="746">
        <v>0</v>
      </c>
      <c r="S33" s="746">
        <v>0</v>
      </c>
      <c r="T33" s="748">
        <v>0</v>
      </c>
      <c r="U33" s="749">
        <f t="shared" si="4"/>
        <v>0</v>
      </c>
      <c r="V33" s="752">
        <f t="shared" si="5"/>
        <v>0</v>
      </c>
      <c r="W33" s="752">
        <f t="shared" si="6"/>
        <v>0</v>
      </c>
      <c r="X33" s="753">
        <f t="shared" si="7"/>
        <v>0</v>
      </c>
    </row>
    <row r="34" spans="1:24" x14ac:dyDescent="0.25">
      <c r="A34" s="1524"/>
      <c r="B34" s="514" t="s">
        <v>949</v>
      </c>
      <c r="C34" s="1076" t="s">
        <v>1202</v>
      </c>
      <c r="D34" s="752">
        <f t="shared" si="0"/>
        <v>0</v>
      </c>
      <c r="E34" s="746">
        <v>0</v>
      </c>
      <c r="F34" s="746">
        <v>0</v>
      </c>
      <c r="G34" s="746">
        <v>0</v>
      </c>
      <c r="H34" s="745">
        <f t="shared" si="1"/>
        <v>0</v>
      </c>
      <c r="I34" s="746">
        <v>0</v>
      </c>
      <c r="J34" s="746">
        <v>0</v>
      </c>
      <c r="K34" s="746">
        <v>0</v>
      </c>
      <c r="L34" s="745">
        <f t="shared" si="2"/>
        <v>0</v>
      </c>
      <c r="M34" s="746">
        <v>0</v>
      </c>
      <c r="N34" s="746">
        <v>0</v>
      </c>
      <c r="O34" s="746">
        <v>0</v>
      </c>
      <c r="P34" s="745">
        <f t="shared" si="3"/>
        <v>0</v>
      </c>
      <c r="Q34" s="746">
        <v>0</v>
      </c>
      <c r="R34" s="746">
        <v>0</v>
      </c>
      <c r="S34" s="746">
        <v>0</v>
      </c>
      <c r="T34" s="748">
        <v>0</v>
      </c>
      <c r="U34" s="749">
        <f t="shared" si="4"/>
        <v>0</v>
      </c>
      <c r="V34" s="752">
        <f t="shared" si="5"/>
        <v>0</v>
      </c>
      <c r="W34" s="752">
        <f t="shared" si="6"/>
        <v>0</v>
      </c>
      <c r="X34" s="753">
        <f t="shared" si="7"/>
        <v>0</v>
      </c>
    </row>
    <row r="35" spans="1:24" x14ac:dyDescent="0.25">
      <c r="A35" s="1524"/>
      <c r="B35" s="514" t="s">
        <v>951</v>
      </c>
      <c r="C35" s="1076" t="s">
        <v>938</v>
      </c>
      <c r="D35" s="752">
        <f t="shared" si="0"/>
        <v>0</v>
      </c>
      <c r="E35" s="746">
        <v>0</v>
      </c>
      <c r="F35" s="746">
        <v>0</v>
      </c>
      <c r="G35" s="746">
        <v>0</v>
      </c>
      <c r="H35" s="745">
        <f t="shared" si="1"/>
        <v>117.24</v>
      </c>
      <c r="I35" s="746">
        <v>0</v>
      </c>
      <c r="J35" s="746">
        <v>117.24</v>
      </c>
      <c r="K35" s="746">
        <v>0</v>
      </c>
      <c r="L35" s="745">
        <f t="shared" si="2"/>
        <v>314.68</v>
      </c>
      <c r="M35" s="746">
        <v>0</v>
      </c>
      <c r="N35" s="746">
        <v>314.68</v>
      </c>
      <c r="O35" s="746">
        <v>0</v>
      </c>
      <c r="P35" s="745">
        <f t="shared" si="3"/>
        <v>110</v>
      </c>
      <c r="Q35" s="746">
        <v>0</v>
      </c>
      <c r="R35" s="746">
        <v>110</v>
      </c>
      <c r="S35" s="746">
        <v>0</v>
      </c>
      <c r="T35" s="748">
        <v>0</v>
      </c>
      <c r="U35" s="749">
        <f t="shared" si="4"/>
        <v>541.92000000000007</v>
      </c>
      <c r="V35" s="752">
        <f t="shared" si="5"/>
        <v>0</v>
      </c>
      <c r="W35" s="752">
        <f t="shared" si="6"/>
        <v>541.92000000000007</v>
      </c>
      <c r="X35" s="753">
        <f t="shared" si="7"/>
        <v>0</v>
      </c>
    </row>
    <row r="36" spans="1:24" x14ac:dyDescent="0.25">
      <c r="A36" s="1524"/>
      <c r="B36" s="514" t="s">
        <v>1240</v>
      </c>
      <c r="C36" s="1076" t="s">
        <v>1203</v>
      </c>
      <c r="D36" s="752">
        <f t="shared" si="0"/>
        <v>0</v>
      </c>
      <c r="E36" s="746">
        <v>0</v>
      </c>
      <c r="F36" s="746">
        <v>0</v>
      </c>
      <c r="G36" s="746">
        <v>0</v>
      </c>
      <c r="H36" s="745">
        <f t="shared" si="1"/>
        <v>0</v>
      </c>
      <c r="I36" s="746">
        <v>0</v>
      </c>
      <c r="J36" s="746">
        <v>0</v>
      </c>
      <c r="K36" s="746">
        <v>0</v>
      </c>
      <c r="L36" s="745">
        <f t="shared" si="2"/>
        <v>0</v>
      </c>
      <c r="M36" s="746">
        <v>0</v>
      </c>
      <c r="N36" s="746">
        <v>0</v>
      </c>
      <c r="O36" s="746">
        <v>0</v>
      </c>
      <c r="P36" s="745">
        <f t="shared" si="3"/>
        <v>0</v>
      </c>
      <c r="Q36" s="746">
        <v>0</v>
      </c>
      <c r="R36" s="746">
        <v>0</v>
      </c>
      <c r="S36" s="746">
        <v>0</v>
      </c>
      <c r="T36" s="748">
        <v>0</v>
      </c>
      <c r="U36" s="749">
        <f t="shared" si="4"/>
        <v>0</v>
      </c>
      <c r="V36" s="752">
        <f t="shared" si="5"/>
        <v>0</v>
      </c>
      <c r="W36" s="752">
        <f t="shared" si="6"/>
        <v>0</v>
      </c>
      <c r="X36" s="753">
        <f t="shared" si="7"/>
        <v>0</v>
      </c>
    </row>
    <row r="37" spans="1:24" x14ac:dyDescent="0.25">
      <c r="A37" s="1524"/>
      <c r="B37" s="514" t="s">
        <v>1241</v>
      </c>
      <c r="C37" s="1076" t="s">
        <v>1204</v>
      </c>
      <c r="D37" s="752">
        <f t="shared" si="0"/>
        <v>0</v>
      </c>
      <c r="E37" s="746">
        <v>0</v>
      </c>
      <c r="F37" s="746">
        <v>0</v>
      </c>
      <c r="G37" s="746">
        <v>0</v>
      </c>
      <c r="H37" s="745">
        <f t="shared" si="1"/>
        <v>0</v>
      </c>
      <c r="I37" s="746">
        <v>0</v>
      </c>
      <c r="J37" s="746">
        <v>0</v>
      </c>
      <c r="K37" s="746">
        <v>0</v>
      </c>
      <c r="L37" s="745">
        <f t="shared" si="2"/>
        <v>0</v>
      </c>
      <c r="M37" s="746">
        <v>0</v>
      </c>
      <c r="N37" s="746">
        <v>0</v>
      </c>
      <c r="O37" s="746">
        <v>0</v>
      </c>
      <c r="P37" s="745">
        <f t="shared" si="3"/>
        <v>0</v>
      </c>
      <c r="Q37" s="746">
        <v>0</v>
      </c>
      <c r="R37" s="746">
        <v>0</v>
      </c>
      <c r="S37" s="746">
        <v>0</v>
      </c>
      <c r="T37" s="748">
        <v>0</v>
      </c>
      <c r="U37" s="749">
        <f t="shared" si="4"/>
        <v>0</v>
      </c>
      <c r="V37" s="752">
        <f t="shared" si="5"/>
        <v>0</v>
      </c>
      <c r="W37" s="752">
        <f t="shared" si="6"/>
        <v>0</v>
      </c>
      <c r="X37" s="753">
        <f t="shared" si="7"/>
        <v>0</v>
      </c>
    </row>
    <row r="38" spans="1:24" x14ac:dyDescent="0.25">
      <c r="A38" s="1524"/>
      <c r="B38" s="514" t="s">
        <v>1242</v>
      </c>
      <c r="C38" s="1076" t="s">
        <v>1205</v>
      </c>
      <c r="D38" s="752">
        <f t="shared" si="0"/>
        <v>0</v>
      </c>
      <c r="E38" s="746">
        <v>0</v>
      </c>
      <c r="F38" s="746">
        <v>0</v>
      </c>
      <c r="G38" s="746">
        <v>0</v>
      </c>
      <c r="H38" s="745">
        <f t="shared" si="1"/>
        <v>0</v>
      </c>
      <c r="I38" s="746">
        <v>0</v>
      </c>
      <c r="J38" s="746">
        <v>0</v>
      </c>
      <c r="K38" s="746">
        <v>0</v>
      </c>
      <c r="L38" s="745">
        <f t="shared" si="2"/>
        <v>0</v>
      </c>
      <c r="M38" s="746">
        <v>0</v>
      </c>
      <c r="N38" s="746">
        <v>0</v>
      </c>
      <c r="O38" s="746">
        <v>0</v>
      </c>
      <c r="P38" s="745">
        <f t="shared" si="3"/>
        <v>0</v>
      </c>
      <c r="Q38" s="746">
        <v>0</v>
      </c>
      <c r="R38" s="746">
        <v>0</v>
      </c>
      <c r="S38" s="746">
        <v>0</v>
      </c>
      <c r="T38" s="748">
        <v>0</v>
      </c>
      <c r="U38" s="749">
        <f t="shared" si="4"/>
        <v>0</v>
      </c>
      <c r="V38" s="752">
        <f t="shared" si="5"/>
        <v>0</v>
      </c>
      <c r="W38" s="752">
        <f t="shared" si="6"/>
        <v>0</v>
      </c>
      <c r="X38" s="753">
        <f t="shared" si="7"/>
        <v>0</v>
      </c>
    </row>
    <row r="39" spans="1:24" x14ac:dyDescent="0.25">
      <c r="A39" s="1524"/>
      <c r="B39" s="514" t="s">
        <v>1243</v>
      </c>
      <c r="C39" s="1076" t="s">
        <v>1206</v>
      </c>
      <c r="D39" s="752">
        <f t="shared" si="0"/>
        <v>0</v>
      </c>
      <c r="E39" s="746">
        <v>0</v>
      </c>
      <c r="F39" s="746">
        <v>0</v>
      </c>
      <c r="G39" s="746">
        <v>0</v>
      </c>
      <c r="H39" s="745">
        <f t="shared" si="1"/>
        <v>0</v>
      </c>
      <c r="I39" s="746">
        <v>0</v>
      </c>
      <c r="J39" s="746">
        <v>0</v>
      </c>
      <c r="K39" s="746">
        <v>0</v>
      </c>
      <c r="L39" s="745">
        <f t="shared" si="2"/>
        <v>0</v>
      </c>
      <c r="M39" s="746">
        <v>0</v>
      </c>
      <c r="N39" s="746">
        <v>0</v>
      </c>
      <c r="O39" s="746">
        <v>0</v>
      </c>
      <c r="P39" s="745">
        <f t="shared" si="3"/>
        <v>0</v>
      </c>
      <c r="Q39" s="746">
        <v>0</v>
      </c>
      <c r="R39" s="746">
        <v>0</v>
      </c>
      <c r="S39" s="746">
        <v>0</v>
      </c>
      <c r="T39" s="748">
        <v>0</v>
      </c>
      <c r="U39" s="749">
        <f t="shared" si="4"/>
        <v>0</v>
      </c>
      <c r="V39" s="752">
        <f t="shared" si="5"/>
        <v>0</v>
      </c>
      <c r="W39" s="752">
        <f t="shared" si="6"/>
        <v>0</v>
      </c>
      <c r="X39" s="753">
        <f t="shared" si="7"/>
        <v>0</v>
      </c>
    </row>
    <row r="40" spans="1:24" x14ac:dyDescent="0.25">
      <c r="A40" s="1524"/>
      <c r="B40" s="514" t="s">
        <v>1244</v>
      </c>
      <c r="C40" s="1076" t="s">
        <v>1207</v>
      </c>
      <c r="D40" s="752">
        <f t="shared" si="0"/>
        <v>0</v>
      </c>
      <c r="E40" s="746">
        <v>0</v>
      </c>
      <c r="F40" s="746">
        <v>0</v>
      </c>
      <c r="G40" s="746">
        <v>0</v>
      </c>
      <c r="H40" s="745">
        <f t="shared" si="1"/>
        <v>0</v>
      </c>
      <c r="I40" s="746">
        <v>0</v>
      </c>
      <c r="J40" s="746">
        <v>0</v>
      </c>
      <c r="K40" s="746">
        <v>0</v>
      </c>
      <c r="L40" s="745">
        <f t="shared" si="2"/>
        <v>0</v>
      </c>
      <c r="M40" s="746">
        <v>0</v>
      </c>
      <c r="N40" s="746">
        <v>0</v>
      </c>
      <c r="O40" s="746">
        <v>0</v>
      </c>
      <c r="P40" s="745">
        <f t="shared" si="3"/>
        <v>0</v>
      </c>
      <c r="Q40" s="746">
        <v>0</v>
      </c>
      <c r="R40" s="746">
        <v>0</v>
      </c>
      <c r="S40" s="746">
        <v>0</v>
      </c>
      <c r="T40" s="748">
        <v>0</v>
      </c>
      <c r="U40" s="749">
        <f t="shared" si="4"/>
        <v>0</v>
      </c>
      <c r="V40" s="752">
        <f t="shared" si="5"/>
        <v>0</v>
      </c>
      <c r="W40" s="752">
        <f t="shared" si="6"/>
        <v>0</v>
      </c>
      <c r="X40" s="753">
        <f t="shared" si="7"/>
        <v>0</v>
      </c>
    </row>
    <row r="41" spans="1:24" x14ac:dyDescent="0.25">
      <c r="A41" s="1524"/>
      <c r="B41" s="514" t="s">
        <v>1245</v>
      </c>
      <c r="C41" s="1076" t="s">
        <v>1208</v>
      </c>
      <c r="D41" s="752">
        <f t="shared" si="0"/>
        <v>0</v>
      </c>
      <c r="E41" s="746">
        <v>0</v>
      </c>
      <c r="F41" s="746">
        <v>0</v>
      </c>
      <c r="G41" s="746">
        <v>0</v>
      </c>
      <c r="H41" s="745">
        <f t="shared" si="1"/>
        <v>0</v>
      </c>
      <c r="I41" s="746">
        <v>0</v>
      </c>
      <c r="J41" s="746">
        <v>0</v>
      </c>
      <c r="K41" s="746">
        <v>0</v>
      </c>
      <c r="L41" s="745">
        <f t="shared" si="2"/>
        <v>0</v>
      </c>
      <c r="M41" s="746">
        <v>0</v>
      </c>
      <c r="N41" s="746">
        <v>0</v>
      </c>
      <c r="O41" s="746">
        <v>0</v>
      </c>
      <c r="P41" s="745">
        <f t="shared" si="3"/>
        <v>0</v>
      </c>
      <c r="Q41" s="746">
        <v>0</v>
      </c>
      <c r="R41" s="746">
        <v>0</v>
      </c>
      <c r="S41" s="746">
        <v>0</v>
      </c>
      <c r="T41" s="748">
        <v>0</v>
      </c>
      <c r="U41" s="749">
        <f t="shared" si="4"/>
        <v>0</v>
      </c>
      <c r="V41" s="752">
        <f t="shared" si="5"/>
        <v>0</v>
      </c>
      <c r="W41" s="752">
        <f t="shared" si="6"/>
        <v>0</v>
      </c>
      <c r="X41" s="753">
        <f t="shared" si="7"/>
        <v>0</v>
      </c>
    </row>
    <row r="42" spans="1:24" x14ac:dyDescent="0.25">
      <c r="A42" s="1524"/>
      <c r="B42" s="514" t="s">
        <v>1246</v>
      </c>
      <c r="C42" s="1076" t="s">
        <v>1209</v>
      </c>
      <c r="D42" s="752">
        <f t="shared" si="0"/>
        <v>292.20999999999998</v>
      </c>
      <c r="E42" s="746">
        <v>0</v>
      </c>
      <c r="F42" s="746">
        <v>292.20999999999998</v>
      </c>
      <c r="G42" s="746">
        <v>0</v>
      </c>
      <c r="H42" s="745">
        <f t="shared" si="1"/>
        <v>71.02</v>
      </c>
      <c r="I42" s="746">
        <v>0</v>
      </c>
      <c r="J42" s="746">
        <v>71.02</v>
      </c>
      <c r="K42" s="746">
        <v>0</v>
      </c>
      <c r="L42" s="745">
        <f t="shared" si="2"/>
        <v>19.03</v>
      </c>
      <c r="M42" s="746">
        <v>0</v>
      </c>
      <c r="N42" s="746">
        <v>19.03</v>
      </c>
      <c r="O42" s="746">
        <v>0</v>
      </c>
      <c r="P42" s="745">
        <f t="shared" si="3"/>
        <v>442.53000000000003</v>
      </c>
      <c r="Q42" s="746">
        <v>0</v>
      </c>
      <c r="R42" s="746">
        <v>442.53000000000003</v>
      </c>
      <c r="S42" s="746">
        <v>0</v>
      </c>
      <c r="T42" s="748">
        <v>40.93</v>
      </c>
      <c r="U42" s="749">
        <f t="shared" si="4"/>
        <v>865.71999999999991</v>
      </c>
      <c r="V42" s="752">
        <f t="shared" si="5"/>
        <v>0</v>
      </c>
      <c r="W42" s="752">
        <f t="shared" si="6"/>
        <v>824.79</v>
      </c>
      <c r="X42" s="753">
        <f t="shared" si="7"/>
        <v>0</v>
      </c>
    </row>
    <row r="43" spans="1:24" x14ac:dyDescent="0.25">
      <c r="A43" s="1524"/>
      <c r="B43" s="514" t="s">
        <v>1247</v>
      </c>
      <c r="C43" s="1076" t="s">
        <v>1210</v>
      </c>
      <c r="D43" s="752">
        <f t="shared" si="0"/>
        <v>0</v>
      </c>
      <c r="E43" s="746">
        <v>0</v>
      </c>
      <c r="F43" s="746">
        <v>0</v>
      </c>
      <c r="G43" s="746">
        <v>0</v>
      </c>
      <c r="H43" s="745">
        <f t="shared" si="1"/>
        <v>0</v>
      </c>
      <c r="I43" s="746">
        <v>0</v>
      </c>
      <c r="J43" s="746">
        <v>0</v>
      </c>
      <c r="K43" s="746">
        <v>0</v>
      </c>
      <c r="L43" s="745">
        <f t="shared" si="2"/>
        <v>0</v>
      </c>
      <c r="M43" s="746">
        <v>0</v>
      </c>
      <c r="N43" s="746">
        <v>0</v>
      </c>
      <c r="O43" s="746">
        <v>0</v>
      </c>
      <c r="P43" s="745">
        <f t="shared" si="3"/>
        <v>70.47</v>
      </c>
      <c r="Q43" s="746">
        <v>0</v>
      </c>
      <c r="R43" s="746">
        <v>70.47</v>
      </c>
      <c r="S43" s="746">
        <v>0</v>
      </c>
      <c r="T43" s="748">
        <v>0</v>
      </c>
      <c r="U43" s="749">
        <f t="shared" si="4"/>
        <v>70.47</v>
      </c>
      <c r="V43" s="752">
        <f t="shared" si="5"/>
        <v>0</v>
      </c>
      <c r="W43" s="752">
        <f t="shared" si="6"/>
        <v>70.47</v>
      </c>
      <c r="X43" s="753">
        <f t="shared" si="7"/>
        <v>0</v>
      </c>
    </row>
    <row r="44" spans="1:24" x14ac:dyDescent="0.25">
      <c r="A44" s="1524"/>
      <c r="B44" s="514" t="s">
        <v>1248</v>
      </c>
      <c r="C44" s="1076" t="s">
        <v>1211</v>
      </c>
      <c r="D44" s="752">
        <f t="shared" si="0"/>
        <v>176.69</v>
      </c>
      <c r="E44" s="746">
        <v>0</v>
      </c>
      <c r="F44" s="746">
        <v>176.69</v>
      </c>
      <c r="G44" s="746">
        <v>0</v>
      </c>
      <c r="H44" s="745">
        <f t="shared" si="1"/>
        <v>0</v>
      </c>
      <c r="I44" s="746">
        <v>0</v>
      </c>
      <c r="J44" s="746">
        <v>0</v>
      </c>
      <c r="K44" s="746">
        <v>0</v>
      </c>
      <c r="L44" s="745">
        <f t="shared" si="2"/>
        <v>10</v>
      </c>
      <c r="M44" s="746">
        <v>0</v>
      </c>
      <c r="N44" s="746">
        <v>10</v>
      </c>
      <c r="O44" s="746">
        <v>0</v>
      </c>
      <c r="P44" s="745">
        <f t="shared" si="3"/>
        <v>0</v>
      </c>
      <c r="Q44" s="746">
        <v>0</v>
      </c>
      <c r="R44" s="746">
        <v>0</v>
      </c>
      <c r="S44" s="746">
        <v>0</v>
      </c>
      <c r="T44" s="748">
        <v>0</v>
      </c>
      <c r="U44" s="749">
        <f t="shared" si="4"/>
        <v>186.69</v>
      </c>
      <c r="V44" s="752">
        <f t="shared" si="5"/>
        <v>0</v>
      </c>
      <c r="W44" s="752">
        <f t="shared" si="6"/>
        <v>186.69</v>
      </c>
      <c r="X44" s="753">
        <f t="shared" si="7"/>
        <v>0</v>
      </c>
    </row>
    <row r="45" spans="1:24" x14ac:dyDescent="0.25">
      <c r="A45" s="1524"/>
      <c r="B45" s="514" t="s">
        <v>1249</v>
      </c>
      <c r="C45" s="1076" t="s">
        <v>1182</v>
      </c>
      <c r="D45" s="752">
        <f t="shared" si="0"/>
        <v>0</v>
      </c>
      <c r="E45" s="746">
        <v>0</v>
      </c>
      <c r="F45" s="746">
        <v>0</v>
      </c>
      <c r="G45" s="746">
        <v>0</v>
      </c>
      <c r="H45" s="745">
        <f t="shared" si="1"/>
        <v>0</v>
      </c>
      <c r="I45" s="746">
        <v>0</v>
      </c>
      <c r="J45" s="746">
        <v>0</v>
      </c>
      <c r="K45" s="746">
        <v>0</v>
      </c>
      <c r="L45" s="745">
        <f t="shared" si="2"/>
        <v>0</v>
      </c>
      <c r="M45" s="746">
        <v>0</v>
      </c>
      <c r="N45" s="746">
        <v>0</v>
      </c>
      <c r="O45" s="746">
        <v>0</v>
      </c>
      <c r="P45" s="745">
        <f t="shared" si="3"/>
        <v>0</v>
      </c>
      <c r="Q45" s="746">
        <v>0</v>
      </c>
      <c r="R45" s="746">
        <v>0</v>
      </c>
      <c r="S45" s="746">
        <v>0</v>
      </c>
      <c r="T45" s="748">
        <v>0</v>
      </c>
      <c r="U45" s="749">
        <f t="shared" si="4"/>
        <v>0</v>
      </c>
      <c r="V45" s="752">
        <f t="shared" si="5"/>
        <v>0</v>
      </c>
      <c r="W45" s="752">
        <f t="shared" si="6"/>
        <v>0</v>
      </c>
      <c r="X45" s="753">
        <f t="shared" si="7"/>
        <v>0</v>
      </c>
    </row>
    <row r="46" spans="1:24" x14ac:dyDescent="0.25">
      <c r="A46" s="1524"/>
      <c r="B46" s="514" t="s">
        <v>1250</v>
      </c>
      <c r="C46" s="1076" t="s">
        <v>1212</v>
      </c>
      <c r="D46" s="752">
        <f t="shared" si="0"/>
        <v>0</v>
      </c>
      <c r="E46" s="746">
        <v>0</v>
      </c>
      <c r="F46" s="746">
        <v>0</v>
      </c>
      <c r="G46" s="746">
        <v>0</v>
      </c>
      <c r="H46" s="745">
        <f t="shared" si="1"/>
        <v>0</v>
      </c>
      <c r="I46" s="746">
        <v>0</v>
      </c>
      <c r="J46" s="746">
        <v>0</v>
      </c>
      <c r="K46" s="746">
        <v>0</v>
      </c>
      <c r="L46" s="745">
        <f t="shared" si="2"/>
        <v>0</v>
      </c>
      <c r="M46" s="746">
        <v>0</v>
      </c>
      <c r="N46" s="746">
        <v>0</v>
      </c>
      <c r="O46" s="746">
        <v>0</v>
      </c>
      <c r="P46" s="745">
        <f t="shared" si="3"/>
        <v>0</v>
      </c>
      <c r="Q46" s="746">
        <v>0</v>
      </c>
      <c r="R46" s="746">
        <v>0</v>
      </c>
      <c r="S46" s="746">
        <v>0</v>
      </c>
      <c r="T46" s="748">
        <v>0</v>
      </c>
      <c r="U46" s="749">
        <f t="shared" si="4"/>
        <v>0</v>
      </c>
      <c r="V46" s="752">
        <f t="shared" si="5"/>
        <v>0</v>
      </c>
      <c r="W46" s="752">
        <f t="shared" si="6"/>
        <v>0</v>
      </c>
      <c r="X46" s="753">
        <f t="shared" si="7"/>
        <v>0</v>
      </c>
    </row>
    <row r="47" spans="1:24" x14ac:dyDescent="0.25">
      <c r="A47" s="1524"/>
      <c r="B47" s="514" t="s">
        <v>1251</v>
      </c>
      <c r="C47" s="1076" t="s">
        <v>1213</v>
      </c>
      <c r="D47" s="752">
        <f t="shared" si="0"/>
        <v>0</v>
      </c>
      <c r="E47" s="746">
        <v>0</v>
      </c>
      <c r="F47" s="746">
        <v>0</v>
      </c>
      <c r="G47" s="746">
        <v>0</v>
      </c>
      <c r="H47" s="745">
        <f t="shared" si="1"/>
        <v>0</v>
      </c>
      <c r="I47" s="746">
        <v>0</v>
      </c>
      <c r="J47" s="746">
        <v>0</v>
      </c>
      <c r="K47" s="746">
        <v>0</v>
      </c>
      <c r="L47" s="745">
        <f t="shared" si="2"/>
        <v>0</v>
      </c>
      <c r="M47" s="746">
        <v>0</v>
      </c>
      <c r="N47" s="746">
        <v>0</v>
      </c>
      <c r="O47" s="746">
        <v>0</v>
      </c>
      <c r="P47" s="745">
        <f t="shared" si="3"/>
        <v>0</v>
      </c>
      <c r="Q47" s="746">
        <v>0</v>
      </c>
      <c r="R47" s="746">
        <v>0</v>
      </c>
      <c r="S47" s="746">
        <v>0</v>
      </c>
      <c r="T47" s="748">
        <v>0</v>
      </c>
      <c r="U47" s="749">
        <f t="shared" si="4"/>
        <v>0</v>
      </c>
      <c r="V47" s="752">
        <f t="shared" si="5"/>
        <v>0</v>
      </c>
      <c r="W47" s="752">
        <f t="shared" si="6"/>
        <v>0</v>
      </c>
      <c r="X47" s="753">
        <f t="shared" si="7"/>
        <v>0</v>
      </c>
    </row>
    <row r="48" spans="1:24" x14ac:dyDescent="0.25">
      <c r="A48" s="1524"/>
      <c r="B48" s="514" t="s">
        <v>1252</v>
      </c>
      <c r="C48" s="1076" t="s">
        <v>1214</v>
      </c>
      <c r="D48" s="752">
        <f t="shared" si="0"/>
        <v>0</v>
      </c>
      <c r="E48" s="746">
        <v>0</v>
      </c>
      <c r="F48" s="746">
        <v>0</v>
      </c>
      <c r="G48" s="746">
        <v>0</v>
      </c>
      <c r="H48" s="745">
        <f t="shared" si="1"/>
        <v>0</v>
      </c>
      <c r="I48" s="746">
        <v>0</v>
      </c>
      <c r="J48" s="746">
        <v>0</v>
      </c>
      <c r="K48" s="746">
        <v>0</v>
      </c>
      <c r="L48" s="745">
        <f t="shared" si="2"/>
        <v>0</v>
      </c>
      <c r="M48" s="746">
        <v>0</v>
      </c>
      <c r="N48" s="746">
        <v>0</v>
      </c>
      <c r="O48" s="746">
        <v>0</v>
      </c>
      <c r="P48" s="745">
        <f t="shared" si="3"/>
        <v>0</v>
      </c>
      <c r="Q48" s="746">
        <v>0</v>
      </c>
      <c r="R48" s="746">
        <v>0</v>
      </c>
      <c r="S48" s="746">
        <v>0</v>
      </c>
      <c r="T48" s="748">
        <v>0</v>
      </c>
      <c r="U48" s="749">
        <f t="shared" si="4"/>
        <v>0</v>
      </c>
      <c r="V48" s="752">
        <f t="shared" si="5"/>
        <v>0</v>
      </c>
      <c r="W48" s="752">
        <f t="shared" si="6"/>
        <v>0</v>
      </c>
      <c r="X48" s="753">
        <f t="shared" si="7"/>
        <v>0</v>
      </c>
    </row>
    <row r="49" spans="1:24" x14ac:dyDescent="0.25">
      <c r="A49" s="1524"/>
      <c r="B49" s="514" t="s">
        <v>1253</v>
      </c>
      <c r="C49" s="1076" t="s">
        <v>1215</v>
      </c>
      <c r="D49" s="752">
        <f t="shared" si="0"/>
        <v>0</v>
      </c>
      <c r="E49" s="746">
        <v>0</v>
      </c>
      <c r="F49" s="746">
        <v>0</v>
      </c>
      <c r="G49" s="746">
        <v>0</v>
      </c>
      <c r="H49" s="745">
        <f t="shared" si="1"/>
        <v>0</v>
      </c>
      <c r="I49" s="746">
        <v>0</v>
      </c>
      <c r="J49" s="746">
        <v>0</v>
      </c>
      <c r="K49" s="746">
        <v>0</v>
      </c>
      <c r="L49" s="745">
        <f t="shared" si="2"/>
        <v>0</v>
      </c>
      <c r="M49" s="746">
        <v>0</v>
      </c>
      <c r="N49" s="746">
        <v>0</v>
      </c>
      <c r="O49" s="746">
        <v>0</v>
      </c>
      <c r="P49" s="745">
        <f t="shared" si="3"/>
        <v>0</v>
      </c>
      <c r="Q49" s="746">
        <v>0</v>
      </c>
      <c r="R49" s="746">
        <v>0</v>
      </c>
      <c r="S49" s="746">
        <v>0</v>
      </c>
      <c r="T49" s="748">
        <v>0</v>
      </c>
      <c r="U49" s="749">
        <f t="shared" si="4"/>
        <v>0</v>
      </c>
      <c r="V49" s="752">
        <f t="shared" si="5"/>
        <v>0</v>
      </c>
      <c r="W49" s="752">
        <f t="shared" si="6"/>
        <v>0</v>
      </c>
      <c r="X49" s="753">
        <f t="shared" si="7"/>
        <v>0</v>
      </c>
    </row>
    <row r="50" spans="1:24" x14ac:dyDescent="0.25">
      <c r="A50" s="1524"/>
      <c r="B50" s="514" t="s">
        <v>1254</v>
      </c>
      <c r="C50" s="1076" t="s">
        <v>1216</v>
      </c>
      <c r="D50" s="752">
        <f t="shared" si="0"/>
        <v>75</v>
      </c>
      <c r="E50" s="746">
        <v>0</v>
      </c>
      <c r="F50" s="746">
        <v>75</v>
      </c>
      <c r="G50" s="746">
        <v>0</v>
      </c>
      <c r="H50" s="745">
        <f t="shared" si="1"/>
        <v>0</v>
      </c>
      <c r="I50" s="746">
        <v>0</v>
      </c>
      <c r="J50" s="746">
        <v>0</v>
      </c>
      <c r="K50" s="746">
        <v>0</v>
      </c>
      <c r="L50" s="745">
        <f t="shared" si="2"/>
        <v>0</v>
      </c>
      <c r="M50" s="746">
        <v>0</v>
      </c>
      <c r="N50" s="746">
        <v>0</v>
      </c>
      <c r="O50" s="746">
        <v>0</v>
      </c>
      <c r="P50" s="745">
        <f t="shared" si="3"/>
        <v>0</v>
      </c>
      <c r="Q50" s="746">
        <v>0</v>
      </c>
      <c r="R50" s="746">
        <v>0</v>
      </c>
      <c r="S50" s="746">
        <v>0</v>
      </c>
      <c r="T50" s="748">
        <v>0</v>
      </c>
      <c r="U50" s="749">
        <f t="shared" si="4"/>
        <v>75</v>
      </c>
      <c r="V50" s="752">
        <f t="shared" si="5"/>
        <v>0</v>
      </c>
      <c r="W50" s="752">
        <f t="shared" si="6"/>
        <v>75</v>
      </c>
      <c r="X50" s="753">
        <f t="shared" si="7"/>
        <v>0</v>
      </c>
    </row>
    <row r="51" spans="1:24" ht="25.5" x14ac:dyDescent="0.25">
      <c r="A51" s="1524"/>
      <c r="B51" s="514" t="s">
        <v>1255</v>
      </c>
      <c r="C51" s="1076" t="s">
        <v>1217</v>
      </c>
      <c r="D51" s="752">
        <f t="shared" si="0"/>
        <v>0</v>
      </c>
      <c r="E51" s="746">
        <v>0</v>
      </c>
      <c r="F51" s="746">
        <v>0</v>
      </c>
      <c r="G51" s="746">
        <v>0</v>
      </c>
      <c r="H51" s="745">
        <f t="shared" si="1"/>
        <v>0</v>
      </c>
      <c r="I51" s="746">
        <v>0</v>
      </c>
      <c r="J51" s="746">
        <v>0</v>
      </c>
      <c r="K51" s="746">
        <v>0</v>
      </c>
      <c r="L51" s="745">
        <f t="shared" si="2"/>
        <v>0</v>
      </c>
      <c r="M51" s="746">
        <v>0</v>
      </c>
      <c r="N51" s="746">
        <v>0</v>
      </c>
      <c r="O51" s="746">
        <v>0</v>
      </c>
      <c r="P51" s="745">
        <f t="shared" si="3"/>
        <v>0</v>
      </c>
      <c r="Q51" s="746">
        <v>0</v>
      </c>
      <c r="R51" s="746">
        <v>0</v>
      </c>
      <c r="S51" s="746">
        <v>0</v>
      </c>
      <c r="T51" s="748">
        <v>0</v>
      </c>
      <c r="U51" s="749">
        <f t="shared" si="4"/>
        <v>0</v>
      </c>
      <c r="V51" s="752">
        <f t="shared" si="5"/>
        <v>0</v>
      </c>
      <c r="W51" s="752">
        <f t="shared" si="6"/>
        <v>0</v>
      </c>
      <c r="X51" s="753">
        <f t="shared" si="7"/>
        <v>0</v>
      </c>
    </row>
    <row r="52" spans="1:24" x14ac:dyDescent="0.25">
      <c r="A52" s="1524"/>
      <c r="B52" s="514" t="s">
        <v>1256</v>
      </c>
      <c r="C52" s="1076" t="s">
        <v>1218</v>
      </c>
      <c r="D52" s="752">
        <f t="shared" si="0"/>
        <v>0</v>
      </c>
      <c r="E52" s="746">
        <v>0</v>
      </c>
      <c r="F52" s="746">
        <v>0</v>
      </c>
      <c r="G52" s="746">
        <v>0</v>
      </c>
      <c r="H52" s="745">
        <f t="shared" si="1"/>
        <v>0</v>
      </c>
      <c r="I52" s="746">
        <v>0</v>
      </c>
      <c r="J52" s="746">
        <v>0</v>
      </c>
      <c r="K52" s="746">
        <v>0</v>
      </c>
      <c r="L52" s="745">
        <f t="shared" si="2"/>
        <v>0</v>
      </c>
      <c r="M52" s="746">
        <v>0</v>
      </c>
      <c r="N52" s="746">
        <v>0</v>
      </c>
      <c r="O52" s="746">
        <v>0</v>
      </c>
      <c r="P52" s="745">
        <f t="shared" si="3"/>
        <v>0</v>
      </c>
      <c r="Q52" s="746">
        <v>0</v>
      </c>
      <c r="R52" s="746">
        <v>0</v>
      </c>
      <c r="S52" s="746">
        <v>0</v>
      </c>
      <c r="T52" s="748">
        <v>0</v>
      </c>
      <c r="U52" s="749">
        <f t="shared" si="4"/>
        <v>0</v>
      </c>
      <c r="V52" s="752">
        <f t="shared" si="5"/>
        <v>0</v>
      </c>
      <c r="W52" s="752">
        <f t="shared" si="6"/>
        <v>0</v>
      </c>
      <c r="X52" s="753">
        <f t="shared" si="7"/>
        <v>0</v>
      </c>
    </row>
    <row r="53" spans="1:24" x14ac:dyDescent="0.25">
      <c r="A53" s="1524"/>
      <c r="B53" s="514" t="s">
        <v>1257</v>
      </c>
      <c r="C53" s="1076" t="s">
        <v>1219</v>
      </c>
      <c r="D53" s="752">
        <f t="shared" si="0"/>
        <v>0</v>
      </c>
      <c r="E53" s="746">
        <v>0</v>
      </c>
      <c r="F53" s="746">
        <v>0</v>
      </c>
      <c r="G53" s="746">
        <v>0</v>
      </c>
      <c r="H53" s="745">
        <f t="shared" si="1"/>
        <v>0</v>
      </c>
      <c r="I53" s="746">
        <v>0</v>
      </c>
      <c r="J53" s="746">
        <v>0</v>
      </c>
      <c r="K53" s="746">
        <v>0</v>
      </c>
      <c r="L53" s="745">
        <f t="shared" si="2"/>
        <v>0</v>
      </c>
      <c r="M53" s="746">
        <v>0</v>
      </c>
      <c r="N53" s="746">
        <v>0</v>
      </c>
      <c r="O53" s="746">
        <v>0</v>
      </c>
      <c r="P53" s="745">
        <f t="shared" si="3"/>
        <v>0</v>
      </c>
      <c r="Q53" s="746">
        <v>0</v>
      </c>
      <c r="R53" s="746">
        <v>0</v>
      </c>
      <c r="S53" s="746">
        <v>0</v>
      </c>
      <c r="T53" s="748">
        <v>0</v>
      </c>
      <c r="U53" s="749">
        <f t="shared" si="4"/>
        <v>0</v>
      </c>
      <c r="V53" s="752">
        <f t="shared" si="5"/>
        <v>0</v>
      </c>
      <c r="W53" s="752">
        <f t="shared" si="6"/>
        <v>0</v>
      </c>
      <c r="X53" s="753">
        <f t="shared" si="7"/>
        <v>0</v>
      </c>
    </row>
    <row r="54" spans="1:24" x14ac:dyDescent="0.25">
      <c r="A54" s="1524"/>
      <c r="B54" s="514" t="s">
        <v>1258</v>
      </c>
      <c r="C54" s="1076" t="s">
        <v>1220</v>
      </c>
      <c r="D54" s="752">
        <f t="shared" si="0"/>
        <v>0</v>
      </c>
      <c r="E54" s="746">
        <v>0</v>
      </c>
      <c r="F54" s="746">
        <v>0</v>
      </c>
      <c r="G54" s="746">
        <v>0</v>
      </c>
      <c r="H54" s="745">
        <f t="shared" si="1"/>
        <v>0</v>
      </c>
      <c r="I54" s="746">
        <v>0</v>
      </c>
      <c r="J54" s="746">
        <v>0</v>
      </c>
      <c r="K54" s="746">
        <v>0</v>
      </c>
      <c r="L54" s="745">
        <f t="shared" si="2"/>
        <v>0</v>
      </c>
      <c r="M54" s="746">
        <v>0</v>
      </c>
      <c r="N54" s="746">
        <v>0</v>
      </c>
      <c r="O54" s="746">
        <v>0</v>
      </c>
      <c r="P54" s="745">
        <f t="shared" si="3"/>
        <v>0</v>
      </c>
      <c r="Q54" s="746">
        <v>0</v>
      </c>
      <c r="R54" s="746">
        <v>0</v>
      </c>
      <c r="S54" s="746">
        <v>0</v>
      </c>
      <c r="T54" s="748">
        <v>0</v>
      </c>
      <c r="U54" s="749">
        <f t="shared" si="4"/>
        <v>0</v>
      </c>
      <c r="V54" s="752">
        <f t="shared" si="5"/>
        <v>0</v>
      </c>
      <c r="W54" s="752">
        <f t="shared" si="6"/>
        <v>0</v>
      </c>
      <c r="X54" s="753">
        <f t="shared" si="7"/>
        <v>0</v>
      </c>
    </row>
    <row r="55" spans="1:24" x14ac:dyDescent="0.25">
      <c r="A55" s="1524"/>
      <c r="B55" s="514" t="s">
        <v>1259</v>
      </c>
      <c r="C55" s="1076" t="s">
        <v>1221</v>
      </c>
      <c r="D55" s="752">
        <f t="shared" si="0"/>
        <v>0</v>
      </c>
      <c r="E55" s="746">
        <v>0</v>
      </c>
      <c r="F55" s="746">
        <v>0</v>
      </c>
      <c r="G55" s="746">
        <v>0</v>
      </c>
      <c r="H55" s="745">
        <f t="shared" si="1"/>
        <v>0</v>
      </c>
      <c r="I55" s="746">
        <v>0</v>
      </c>
      <c r="J55" s="746">
        <v>0</v>
      </c>
      <c r="K55" s="746">
        <v>0</v>
      </c>
      <c r="L55" s="745">
        <f t="shared" si="2"/>
        <v>0</v>
      </c>
      <c r="M55" s="746">
        <v>0</v>
      </c>
      <c r="N55" s="746">
        <v>0</v>
      </c>
      <c r="O55" s="746">
        <v>0</v>
      </c>
      <c r="P55" s="745">
        <f t="shared" si="3"/>
        <v>0</v>
      </c>
      <c r="Q55" s="746">
        <v>0</v>
      </c>
      <c r="R55" s="746">
        <v>0</v>
      </c>
      <c r="S55" s="746">
        <v>0</v>
      </c>
      <c r="T55" s="748">
        <v>0</v>
      </c>
      <c r="U55" s="749">
        <f t="shared" si="4"/>
        <v>0</v>
      </c>
      <c r="V55" s="752">
        <f t="shared" si="5"/>
        <v>0</v>
      </c>
      <c r="W55" s="752">
        <f t="shared" si="6"/>
        <v>0</v>
      </c>
      <c r="X55" s="753">
        <f t="shared" si="7"/>
        <v>0</v>
      </c>
    </row>
    <row r="56" spans="1:24" ht="25.5" x14ac:dyDescent="0.25">
      <c r="A56" s="1524"/>
      <c r="B56" s="514" t="s">
        <v>1260</v>
      </c>
      <c r="C56" s="1076" t="s">
        <v>1222</v>
      </c>
      <c r="D56" s="752">
        <f t="shared" si="0"/>
        <v>0</v>
      </c>
      <c r="E56" s="746">
        <v>0</v>
      </c>
      <c r="F56" s="746">
        <v>0</v>
      </c>
      <c r="G56" s="746">
        <v>0</v>
      </c>
      <c r="H56" s="745">
        <f t="shared" si="1"/>
        <v>0</v>
      </c>
      <c r="I56" s="746">
        <v>0</v>
      </c>
      <c r="J56" s="746">
        <v>0</v>
      </c>
      <c r="K56" s="746">
        <v>0</v>
      </c>
      <c r="L56" s="745">
        <f t="shared" si="2"/>
        <v>0</v>
      </c>
      <c r="M56" s="746">
        <v>0</v>
      </c>
      <c r="N56" s="746">
        <v>0</v>
      </c>
      <c r="O56" s="746">
        <v>0</v>
      </c>
      <c r="P56" s="745">
        <f t="shared" si="3"/>
        <v>0</v>
      </c>
      <c r="Q56" s="746">
        <v>0</v>
      </c>
      <c r="R56" s="746">
        <v>0</v>
      </c>
      <c r="S56" s="746">
        <v>0</v>
      </c>
      <c r="T56" s="748">
        <v>0</v>
      </c>
      <c r="U56" s="749">
        <f t="shared" si="4"/>
        <v>0</v>
      </c>
      <c r="V56" s="752">
        <f t="shared" si="5"/>
        <v>0</v>
      </c>
      <c r="W56" s="752">
        <f t="shared" si="6"/>
        <v>0</v>
      </c>
      <c r="X56" s="753">
        <f t="shared" si="7"/>
        <v>0</v>
      </c>
    </row>
    <row r="57" spans="1:24" x14ac:dyDescent="0.25">
      <c r="A57" s="1524"/>
      <c r="B57" s="514" t="s">
        <v>1261</v>
      </c>
      <c r="C57" s="1076" t="s">
        <v>1223</v>
      </c>
      <c r="D57" s="752">
        <f t="shared" si="0"/>
        <v>0</v>
      </c>
      <c r="E57" s="746">
        <v>0</v>
      </c>
      <c r="F57" s="746">
        <v>0</v>
      </c>
      <c r="G57" s="746">
        <v>0</v>
      </c>
      <c r="H57" s="745">
        <f t="shared" si="1"/>
        <v>0</v>
      </c>
      <c r="I57" s="746">
        <v>0</v>
      </c>
      <c r="J57" s="746">
        <v>0</v>
      </c>
      <c r="K57" s="746">
        <v>0</v>
      </c>
      <c r="L57" s="745">
        <f t="shared" si="2"/>
        <v>0</v>
      </c>
      <c r="M57" s="746">
        <v>0</v>
      </c>
      <c r="N57" s="746">
        <v>0</v>
      </c>
      <c r="O57" s="746">
        <v>0</v>
      </c>
      <c r="P57" s="745">
        <f t="shared" si="3"/>
        <v>0</v>
      </c>
      <c r="Q57" s="746">
        <v>0</v>
      </c>
      <c r="R57" s="746">
        <v>0</v>
      </c>
      <c r="S57" s="746">
        <v>0</v>
      </c>
      <c r="T57" s="748">
        <v>0</v>
      </c>
      <c r="U57" s="749">
        <f t="shared" si="4"/>
        <v>0</v>
      </c>
      <c r="V57" s="752">
        <f t="shared" si="5"/>
        <v>0</v>
      </c>
      <c r="W57" s="752">
        <f t="shared" si="6"/>
        <v>0</v>
      </c>
      <c r="X57" s="753">
        <f t="shared" si="7"/>
        <v>0</v>
      </c>
    </row>
    <row r="58" spans="1:24" x14ac:dyDescent="0.25">
      <c r="A58" s="1524"/>
      <c r="B58" s="514" t="s">
        <v>1262</v>
      </c>
      <c r="C58" s="1076" t="s">
        <v>1224</v>
      </c>
      <c r="D58" s="752">
        <f t="shared" si="0"/>
        <v>0</v>
      </c>
      <c r="E58" s="746">
        <v>0</v>
      </c>
      <c r="F58" s="746">
        <v>0</v>
      </c>
      <c r="G58" s="746">
        <v>0</v>
      </c>
      <c r="H58" s="745">
        <f t="shared" si="1"/>
        <v>0</v>
      </c>
      <c r="I58" s="746">
        <v>0</v>
      </c>
      <c r="J58" s="746">
        <v>0</v>
      </c>
      <c r="K58" s="746">
        <v>0</v>
      </c>
      <c r="L58" s="745">
        <f t="shared" si="2"/>
        <v>0</v>
      </c>
      <c r="M58" s="746">
        <v>0</v>
      </c>
      <c r="N58" s="746">
        <v>0</v>
      </c>
      <c r="O58" s="746">
        <v>0</v>
      </c>
      <c r="P58" s="745">
        <f t="shared" si="3"/>
        <v>0</v>
      </c>
      <c r="Q58" s="746">
        <v>0</v>
      </c>
      <c r="R58" s="746">
        <v>0</v>
      </c>
      <c r="S58" s="746">
        <v>0</v>
      </c>
      <c r="T58" s="748">
        <v>0</v>
      </c>
      <c r="U58" s="749">
        <f t="shared" si="4"/>
        <v>0</v>
      </c>
      <c r="V58" s="752">
        <f t="shared" si="5"/>
        <v>0</v>
      </c>
      <c r="W58" s="752">
        <f t="shared" si="6"/>
        <v>0</v>
      </c>
      <c r="X58" s="753">
        <f t="shared" si="7"/>
        <v>0</v>
      </c>
    </row>
    <row r="59" spans="1:24" x14ac:dyDescent="0.25">
      <c r="A59" s="1524"/>
      <c r="B59" s="514" t="s">
        <v>1263</v>
      </c>
      <c r="C59" s="1076" t="s">
        <v>1225</v>
      </c>
      <c r="D59" s="752">
        <f t="shared" si="0"/>
        <v>0</v>
      </c>
      <c r="E59" s="746">
        <v>0</v>
      </c>
      <c r="F59" s="746">
        <v>0</v>
      </c>
      <c r="G59" s="746">
        <v>0</v>
      </c>
      <c r="H59" s="745">
        <f t="shared" si="1"/>
        <v>0</v>
      </c>
      <c r="I59" s="746">
        <v>0</v>
      </c>
      <c r="J59" s="746">
        <v>0</v>
      </c>
      <c r="K59" s="746">
        <v>0</v>
      </c>
      <c r="L59" s="745">
        <f t="shared" si="2"/>
        <v>0</v>
      </c>
      <c r="M59" s="746">
        <v>0</v>
      </c>
      <c r="N59" s="746">
        <v>0</v>
      </c>
      <c r="O59" s="746">
        <v>0</v>
      </c>
      <c r="P59" s="745">
        <f t="shared" si="3"/>
        <v>0</v>
      </c>
      <c r="Q59" s="746">
        <v>0</v>
      </c>
      <c r="R59" s="746">
        <v>0</v>
      </c>
      <c r="S59" s="746">
        <v>0</v>
      </c>
      <c r="T59" s="748">
        <v>0</v>
      </c>
      <c r="U59" s="749">
        <f t="shared" si="4"/>
        <v>0</v>
      </c>
      <c r="V59" s="752">
        <f t="shared" si="5"/>
        <v>0</v>
      </c>
      <c r="W59" s="752">
        <f t="shared" si="6"/>
        <v>0</v>
      </c>
      <c r="X59" s="753">
        <f t="shared" si="7"/>
        <v>0</v>
      </c>
    </row>
    <row r="60" spans="1:24" x14ac:dyDescent="0.25">
      <c r="A60" s="1524"/>
      <c r="B60" s="514" t="s">
        <v>1264</v>
      </c>
      <c r="C60" s="1076" t="s">
        <v>1226</v>
      </c>
      <c r="D60" s="752">
        <f t="shared" si="0"/>
        <v>0</v>
      </c>
      <c r="E60" s="746">
        <v>0</v>
      </c>
      <c r="F60" s="746">
        <v>0</v>
      </c>
      <c r="G60" s="746">
        <v>0</v>
      </c>
      <c r="H60" s="745">
        <f t="shared" si="1"/>
        <v>0</v>
      </c>
      <c r="I60" s="746">
        <v>0</v>
      </c>
      <c r="J60" s="746">
        <v>0</v>
      </c>
      <c r="K60" s="746">
        <v>0</v>
      </c>
      <c r="L60" s="745">
        <f t="shared" si="2"/>
        <v>0</v>
      </c>
      <c r="M60" s="746">
        <v>0</v>
      </c>
      <c r="N60" s="746">
        <v>0</v>
      </c>
      <c r="O60" s="746">
        <v>0</v>
      </c>
      <c r="P60" s="745">
        <f t="shared" si="3"/>
        <v>0</v>
      </c>
      <c r="Q60" s="746">
        <v>0</v>
      </c>
      <c r="R60" s="746">
        <v>0</v>
      </c>
      <c r="S60" s="746">
        <v>0</v>
      </c>
      <c r="T60" s="748">
        <v>0</v>
      </c>
      <c r="U60" s="749">
        <f t="shared" si="4"/>
        <v>0</v>
      </c>
      <c r="V60" s="752">
        <f t="shared" si="5"/>
        <v>0</v>
      </c>
      <c r="W60" s="752">
        <f t="shared" si="6"/>
        <v>0</v>
      </c>
      <c r="X60" s="753">
        <f t="shared" si="7"/>
        <v>0</v>
      </c>
    </row>
    <row r="61" spans="1:24" x14ac:dyDescent="0.25">
      <c r="A61" s="1524"/>
      <c r="B61" s="514" t="s">
        <v>1265</v>
      </c>
      <c r="C61" s="1076" t="s">
        <v>1227</v>
      </c>
      <c r="D61" s="752">
        <f t="shared" si="0"/>
        <v>0</v>
      </c>
      <c r="E61" s="746">
        <v>0</v>
      </c>
      <c r="F61" s="746">
        <v>0</v>
      </c>
      <c r="G61" s="746">
        <v>0</v>
      </c>
      <c r="H61" s="745">
        <f t="shared" si="1"/>
        <v>0</v>
      </c>
      <c r="I61" s="746">
        <v>0</v>
      </c>
      <c r="J61" s="746">
        <v>0</v>
      </c>
      <c r="K61" s="746">
        <v>0</v>
      </c>
      <c r="L61" s="745">
        <f t="shared" si="2"/>
        <v>0</v>
      </c>
      <c r="M61" s="746">
        <v>0</v>
      </c>
      <c r="N61" s="746">
        <v>0</v>
      </c>
      <c r="O61" s="746">
        <v>0</v>
      </c>
      <c r="P61" s="745">
        <f t="shared" si="3"/>
        <v>0</v>
      </c>
      <c r="Q61" s="746">
        <v>0</v>
      </c>
      <c r="R61" s="746">
        <v>0</v>
      </c>
      <c r="S61" s="746">
        <v>0</v>
      </c>
      <c r="T61" s="748">
        <v>0</v>
      </c>
      <c r="U61" s="749">
        <f t="shared" si="4"/>
        <v>0</v>
      </c>
      <c r="V61" s="752">
        <f t="shared" si="5"/>
        <v>0</v>
      </c>
      <c r="W61" s="752">
        <f t="shared" si="6"/>
        <v>0</v>
      </c>
      <c r="X61" s="753">
        <f t="shared" si="7"/>
        <v>0</v>
      </c>
    </row>
    <row r="62" spans="1:24" x14ac:dyDescent="0.25">
      <c r="A62" s="1524"/>
      <c r="B62" s="514" t="s">
        <v>1266</v>
      </c>
      <c r="C62" s="1076" t="s">
        <v>1228</v>
      </c>
      <c r="D62" s="752">
        <f t="shared" si="0"/>
        <v>0</v>
      </c>
      <c r="E62" s="746">
        <v>0</v>
      </c>
      <c r="F62" s="746">
        <v>0</v>
      </c>
      <c r="G62" s="746">
        <v>0</v>
      </c>
      <c r="H62" s="745">
        <f t="shared" si="1"/>
        <v>0</v>
      </c>
      <c r="I62" s="746">
        <v>0</v>
      </c>
      <c r="J62" s="746">
        <v>0</v>
      </c>
      <c r="K62" s="746">
        <v>0</v>
      </c>
      <c r="L62" s="745">
        <f t="shared" si="2"/>
        <v>0</v>
      </c>
      <c r="M62" s="746">
        <v>0</v>
      </c>
      <c r="N62" s="746">
        <v>0</v>
      </c>
      <c r="O62" s="746">
        <v>0</v>
      </c>
      <c r="P62" s="745">
        <f t="shared" si="3"/>
        <v>0</v>
      </c>
      <c r="Q62" s="746">
        <v>0</v>
      </c>
      <c r="R62" s="746">
        <v>0</v>
      </c>
      <c r="S62" s="746">
        <v>0</v>
      </c>
      <c r="T62" s="748">
        <v>0</v>
      </c>
      <c r="U62" s="749">
        <f t="shared" si="4"/>
        <v>0</v>
      </c>
      <c r="V62" s="752">
        <f t="shared" si="5"/>
        <v>0</v>
      </c>
      <c r="W62" s="752">
        <f t="shared" si="6"/>
        <v>0</v>
      </c>
      <c r="X62" s="753">
        <f t="shared" si="7"/>
        <v>0</v>
      </c>
    </row>
    <row r="63" spans="1:24" x14ac:dyDescent="0.25">
      <c r="A63" s="1524"/>
      <c r="B63" s="514" t="s">
        <v>1267</v>
      </c>
      <c r="C63" s="1076" t="s">
        <v>1229</v>
      </c>
      <c r="D63" s="752">
        <f t="shared" si="0"/>
        <v>0</v>
      </c>
      <c r="E63" s="746">
        <v>0</v>
      </c>
      <c r="F63" s="746">
        <v>0</v>
      </c>
      <c r="G63" s="746">
        <v>0</v>
      </c>
      <c r="H63" s="745">
        <f t="shared" si="1"/>
        <v>0</v>
      </c>
      <c r="I63" s="746">
        <v>0</v>
      </c>
      <c r="J63" s="746">
        <v>0</v>
      </c>
      <c r="K63" s="746">
        <v>0</v>
      </c>
      <c r="L63" s="745">
        <f t="shared" si="2"/>
        <v>0</v>
      </c>
      <c r="M63" s="746">
        <v>0</v>
      </c>
      <c r="N63" s="746">
        <v>0</v>
      </c>
      <c r="O63" s="746">
        <v>0</v>
      </c>
      <c r="P63" s="745">
        <f t="shared" si="3"/>
        <v>0</v>
      </c>
      <c r="Q63" s="746">
        <v>0</v>
      </c>
      <c r="R63" s="746">
        <v>0</v>
      </c>
      <c r="S63" s="746">
        <v>0</v>
      </c>
      <c r="T63" s="748">
        <v>0</v>
      </c>
      <c r="U63" s="749">
        <f t="shared" si="4"/>
        <v>0</v>
      </c>
      <c r="V63" s="752">
        <f t="shared" si="5"/>
        <v>0</v>
      </c>
      <c r="W63" s="752">
        <f t="shared" si="6"/>
        <v>0</v>
      </c>
      <c r="X63" s="753">
        <f t="shared" si="7"/>
        <v>0</v>
      </c>
    </row>
    <row r="64" spans="1:24" ht="25.5" x14ac:dyDescent="0.25">
      <c r="A64" s="1524"/>
      <c r="B64" s="514" t="s">
        <v>1268</v>
      </c>
      <c r="C64" s="1076" t="s">
        <v>1230</v>
      </c>
      <c r="D64" s="752">
        <f t="shared" si="0"/>
        <v>0</v>
      </c>
      <c r="E64" s="746">
        <v>0</v>
      </c>
      <c r="F64" s="746">
        <v>0</v>
      </c>
      <c r="G64" s="746">
        <v>0</v>
      </c>
      <c r="H64" s="745">
        <f t="shared" si="1"/>
        <v>0</v>
      </c>
      <c r="I64" s="746">
        <v>0</v>
      </c>
      <c r="J64" s="746">
        <v>0</v>
      </c>
      <c r="K64" s="746">
        <v>0</v>
      </c>
      <c r="L64" s="745">
        <f t="shared" si="2"/>
        <v>0</v>
      </c>
      <c r="M64" s="746">
        <v>0</v>
      </c>
      <c r="N64" s="746">
        <v>0</v>
      </c>
      <c r="O64" s="746">
        <v>0</v>
      </c>
      <c r="P64" s="745">
        <f t="shared" si="3"/>
        <v>0</v>
      </c>
      <c r="Q64" s="746">
        <v>0</v>
      </c>
      <c r="R64" s="746">
        <v>0</v>
      </c>
      <c r="S64" s="746">
        <v>0</v>
      </c>
      <c r="T64" s="748">
        <v>-3470.21</v>
      </c>
      <c r="U64" s="749">
        <f t="shared" si="4"/>
        <v>-3470.21</v>
      </c>
      <c r="V64" s="752">
        <f t="shared" si="5"/>
        <v>0</v>
      </c>
      <c r="W64" s="752">
        <f t="shared" si="6"/>
        <v>0</v>
      </c>
      <c r="X64" s="753">
        <f t="shared" si="7"/>
        <v>0</v>
      </c>
    </row>
    <row r="65" spans="1:24" ht="25.5" x14ac:dyDescent="0.25">
      <c r="A65" s="1524"/>
      <c r="B65" s="514" t="s">
        <v>1269</v>
      </c>
      <c r="C65" s="1076" t="s">
        <v>1231</v>
      </c>
      <c r="D65" s="752">
        <f t="shared" si="0"/>
        <v>16000</v>
      </c>
      <c r="E65" s="746">
        <v>15000</v>
      </c>
      <c r="F65" s="746">
        <v>1000</v>
      </c>
      <c r="G65" s="746">
        <v>0</v>
      </c>
      <c r="H65" s="745">
        <f t="shared" si="1"/>
        <v>13100</v>
      </c>
      <c r="I65" s="746">
        <v>11100</v>
      </c>
      <c r="J65" s="746">
        <v>2000</v>
      </c>
      <c r="K65" s="746">
        <v>0</v>
      </c>
      <c r="L65" s="745">
        <f t="shared" si="2"/>
        <v>13242.36</v>
      </c>
      <c r="M65" s="746">
        <v>12242.36</v>
      </c>
      <c r="N65" s="746">
        <v>1000</v>
      </c>
      <c r="O65" s="746">
        <v>0</v>
      </c>
      <c r="P65" s="745">
        <f t="shared" si="3"/>
        <v>7750</v>
      </c>
      <c r="Q65" s="746">
        <v>7000</v>
      </c>
      <c r="R65" s="746">
        <v>750</v>
      </c>
      <c r="S65" s="746">
        <v>0</v>
      </c>
      <c r="T65" s="748">
        <v>550</v>
      </c>
      <c r="U65" s="749">
        <f t="shared" si="4"/>
        <v>50642.36</v>
      </c>
      <c r="V65" s="752">
        <f t="shared" si="5"/>
        <v>45342.36</v>
      </c>
      <c r="W65" s="752">
        <f t="shared" si="6"/>
        <v>4750</v>
      </c>
      <c r="X65" s="753">
        <f t="shared" si="7"/>
        <v>0</v>
      </c>
    </row>
    <row r="66" spans="1:24" x14ac:dyDescent="0.25">
      <c r="A66" s="1524"/>
      <c r="B66" s="514" t="s">
        <v>1270</v>
      </c>
      <c r="C66" s="1076" t="s">
        <v>1232</v>
      </c>
      <c r="D66" s="752">
        <f t="shared" si="0"/>
        <v>0</v>
      </c>
      <c r="E66" s="746">
        <v>0</v>
      </c>
      <c r="F66" s="746">
        <v>0</v>
      </c>
      <c r="G66" s="746">
        <v>0</v>
      </c>
      <c r="H66" s="745">
        <f t="shared" si="1"/>
        <v>659.88</v>
      </c>
      <c r="I66" s="746">
        <v>0</v>
      </c>
      <c r="J66" s="746">
        <v>659.88</v>
      </c>
      <c r="K66" s="746">
        <v>0</v>
      </c>
      <c r="L66" s="745">
        <f t="shared" si="2"/>
        <v>219.95999999999998</v>
      </c>
      <c r="M66" s="746">
        <v>0</v>
      </c>
      <c r="N66" s="746">
        <v>219.95999999999998</v>
      </c>
      <c r="O66" s="746">
        <v>0</v>
      </c>
      <c r="P66" s="745">
        <f t="shared" si="3"/>
        <v>146.63999999999999</v>
      </c>
      <c r="Q66" s="746">
        <v>0</v>
      </c>
      <c r="R66" s="746">
        <v>146.63999999999999</v>
      </c>
      <c r="S66" s="746">
        <v>0</v>
      </c>
      <c r="T66" s="748">
        <v>0</v>
      </c>
      <c r="U66" s="749">
        <f t="shared" si="4"/>
        <v>1026.48</v>
      </c>
      <c r="V66" s="752">
        <f t="shared" si="5"/>
        <v>0</v>
      </c>
      <c r="W66" s="752">
        <f t="shared" si="6"/>
        <v>1026.48</v>
      </c>
      <c r="X66" s="753">
        <f t="shared" si="7"/>
        <v>0</v>
      </c>
    </row>
    <row r="67" spans="1:24" x14ac:dyDescent="0.25">
      <c r="A67" s="1524"/>
      <c r="B67" s="514" t="s">
        <v>1271</v>
      </c>
      <c r="C67" s="1076" t="s">
        <v>1233</v>
      </c>
      <c r="D67" s="752">
        <f t="shared" si="0"/>
        <v>0</v>
      </c>
      <c r="E67" s="746">
        <v>0</v>
      </c>
      <c r="F67" s="746">
        <v>0</v>
      </c>
      <c r="G67" s="746">
        <v>0</v>
      </c>
      <c r="H67" s="745">
        <f t="shared" si="1"/>
        <v>0</v>
      </c>
      <c r="I67" s="746">
        <v>0</v>
      </c>
      <c r="J67" s="746">
        <v>0</v>
      </c>
      <c r="K67" s="746">
        <v>0</v>
      </c>
      <c r="L67" s="745">
        <f t="shared" si="2"/>
        <v>0</v>
      </c>
      <c r="M67" s="746">
        <v>0</v>
      </c>
      <c r="N67" s="746">
        <v>0</v>
      </c>
      <c r="O67" s="746">
        <v>0</v>
      </c>
      <c r="P67" s="745">
        <f t="shared" si="3"/>
        <v>0</v>
      </c>
      <c r="Q67" s="746">
        <v>0</v>
      </c>
      <c r="R67" s="746">
        <v>0</v>
      </c>
      <c r="S67" s="746">
        <v>0</v>
      </c>
      <c r="T67" s="748">
        <v>0</v>
      </c>
      <c r="U67" s="749">
        <f t="shared" si="4"/>
        <v>0</v>
      </c>
      <c r="V67" s="752">
        <f t="shared" si="5"/>
        <v>0</v>
      </c>
      <c r="W67" s="752">
        <f t="shared" si="6"/>
        <v>0</v>
      </c>
      <c r="X67" s="753">
        <f t="shared" si="7"/>
        <v>0</v>
      </c>
    </row>
    <row r="68" spans="1:24" x14ac:dyDescent="0.25">
      <c r="A68" s="1524"/>
      <c r="B68" s="514" t="s">
        <v>1272</v>
      </c>
      <c r="C68" s="756" t="s">
        <v>1234</v>
      </c>
      <c r="D68" s="752">
        <f t="shared" si="0"/>
        <v>0</v>
      </c>
      <c r="E68" s="746">
        <v>0</v>
      </c>
      <c r="F68" s="746">
        <v>0</v>
      </c>
      <c r="G68" s="746">
        <v>0</v>
      </c>
      <c r="H68" s="745">
        <f t="shared" si="1"/>
        <v>0</v>
      </c>
      <c r="I68" s="746">
        <v>0</v>
      </c>
      <c r="J68" s="746">
        <v>0</v>
      </c>
      <c r="K68" s="746">
        <v>0</v>
      </c>
      <c r="L68" s="745">
        <f t="shared" si="2"/>
        <v>0</v>
      </c>
      <c r="M68" s="746">
        <v>0</v>
      </c>
      <c r="N68" s="746">
        <v>0</v>
      </c>
      <c r="O68" s="746">
        <v>0</v>
      </c>
      <c r="P68" s="745">
        <f t="shared" si="3"/>
        <v>0</v>
      </c>
      <c r="Q68" s="746">
        <v>0</v>
      </c>
      <c r="R68" s="746">
        <v>0</v>
      </c>
      <c r="S68" s="746">
        <v>0</v>
      </c>
      <c r="T68" s="748">
        <v>0</v>
      </c>
      <c r="U68" s="749">
        <f t="shared" si="4"/>
        <v>0</v>
      </c>
      <c r="V68" s="752">
        <f t="shared" ref="V68:V76" si="8">E68+I68+M68+Q68</f>
        <v>0</v>
      </c>
      <c r="W68" s="752">
        <f t="shared" ref="W68:W76" si="9">F68+J68+N68+R68</f>
        <v>0</v>
      </c>
      <c r="X68" s="753">
        <f t="shared" ref="X68:X76" si="10">G68+K68+O68+S68</f>
        <v>0</v>
      </c>
    </row>
    <row r="69" spans="1:24" x14ac:dyDescent="0.25">
      <c r="A69" s="1524"/>
      <c r="B69" s="514" t="s">
        <v>1273</v>
      </c>
      <c r="C69" s="756" t="s">
        <v>1235</v>
      </c>
      <c r="D69" s="752">
        <f t="shared" si="0"/>
        <v>0</v>
      </c>
      <c r="E69" s="746">
        <v>0</v>
      </c>
      <c r="F69" s="746">
        <v>0</v>
      </c>
      <c r="G69" s="746">
        <v>0</v>
      </c>
      <c r="H69" s="745">
        <f t="shared" si="1"/>
        <v>0</v>
      </c>
      <c r="I69" s="746">
        <v>0</v>
      </c>
      <c r="J69" s="746">
        <v>0</v>
      </c>
      <c r="K69" s="746">
        <v>0</v>
      </c>
      <c r="L69" s="745">
        <f t="shared" si="2"/>
        <v>0</v>
      </c>
      <c r="M69" s="746">
        <v>0</v>
      </c>
      <c r="N69" s="746">
        <v>0</v>
      </c>
      <c r="O69" s="746">
        <v>0</v>
      </c>
      <c r="P69" s="745">
        <f t="shared" si="3"/>
        <v>0</v>
      </c>
      <c r="Q69" s="746">
        <v>0</v>
      </c>
      <c r="R69" s="746">
        <v>0</v>
      </c>
      <c r="S69" s="746">
        <v>0</v>
      </c>
      <c r="T69" s="748">
        <v>0</v>
      </c>
      <c r="U69" s="749">
        <f t="shared" si="4"/>
        <v>0</v>
      </c>
      <c r="V69" s="752">
        <f t="shared" si="8"/>
        <v>0</v>
      </c>
      <c r="W69" s="752">
        <f t="shared" si="9"/>
        <v>0</v>
      </c>
      <c r="X69" s="753">
        <f t="shared" si="10"/>
        <v>0</v>
      </c>
    </row>
    <row r="70" spans="1:24" x14ac:dyDescent="0.25">
      <c r="A70" s="1524"/>
      <c r="B70" s="514" t="s">
        <v>1274</v>
      </c>
      <c r="C70" s="756" t="s">
        <v>1236</v>
      </c>
      <c r="D70" s="752">
        <f t="shared" si="0"/>
        <v>0</v>
      </c>
      <c r="E70" s="746">
        <v>0</v>
      </c>
      <c r="F70" s="746">
        <v>0</v>
      </c>
      <c r="G70" s="746">
        <v>0</v>
      </c>
      <c r="H70" s="745">
        <f t="shared" si="1"/>
        <v>0</v>
      </c>
      <c r="I70" s="746">
        <v>0</v>
      </c>
      <c r="J70" s="746">
        <v>0</v>
      </c>
      <c r="K70" s="746">
        <v>0</v>
      </c>
      <c r="L70" s="745">
        <f t="shared" si="2"/>
        <v>0</v>
      </c>
      <c r="M70" s="746">
        <v>0</v>
      </c>
      <c r="N70" s="746">
        <v>0</v>
      </c>
      <c r="O70" s="746">
        <v>0</v>
      </c>
      <c r="P70" s="745">
        <f t="shared" si="3"/>
        <v>0</v>
      </c>
      <c r="Q70" s="746">
        <v>0</v>
      </c>
      <c r="R70" s="746">
        <v>0</v>
      </c>
      <c r="S70" s="746">
        <v>0</v>
      </c>
      <c r="T70" s="748">
        <v>0</v>
      </c>
      <c r="U70" s="749">
        <f t="shared" si="4"/>
        <v>0</v>
      </c>
      <c r="V70" s="752">
        <f t="shared" si="8"/>
        <v>0</v>
      </c>
      <c r="W70" s="752">
        <f t="shared" si="9"/>
        <v>0</v>
      </c>
      <c r="X70" s="753">
        <f t="shared" si="10"/>
        <v>0</v>
      </c>
    </row>
    <row r="71" spans="1:24" x14ac:dyDescent="0.25">
      <c r="A71" s="1524"/>
      <c r="B71" s="514" t="s">
        <v>1275</v>
      </c>
      <c r="C71" s="756" t="s">
        <v>1237</v>
      </c>
      <c r="D71" s="752">
        <f t="shared" si="0"/>
        <v>0</v>
      </c>
      <c r="E71" s="746">
        <v>0</v>
      </c>
      <c r="F71" s="746">
        <v>0</v>
      </c>
      <c r="G71" s="746">
        <v>0</v>
      </c>
      <c r="H71" s="745">
        <f t="shared" si="1"/>
        <v>0</v>
      </c>
      <c r="I71" s="746">
        <v>0</v>
      </c>
      <c r="J71" s="746">
        <v>0</v>
      </c>
      <c r="K71" s="746">
        <v>0</v>
      </c>
      <c r="L71" s="745">
        <f t="shared" si="2"/>
        <v>0</v>
      </c>
      <c r="M71" s="746">
        <v>0</v>
      </c>
      <c r="N71" s="746">
        <v>0</v>
      </c>
      <c r="O71" s="746">
        <v>0</v>
      </c>
      <c r="P71" s="745">
        <f t="shared" si="3"/>
        <v>0</v>
      </c>
      <c r="Q71" s="746">
        <v>0</v>
      </c>
      <c r="R71" s="746">
        <v>0</v>
      </c>
      <c r="S71" s="746">
        <v>0</v>
      </c>
      <c r="T71" s="748">
        <v>0</v>
      </c>
      <c r="U71" s="749">
        <f>SUM(V71:X71)+T71</f>
        <v>0</v>
      </c>
      <c r="V71" s="752">
        <f t="shared" si="8"/>
        <v>0</v>
      </c>
      <c r="W71" s="752">
        <f t="shared" si="9"/>
        <v>0</v>
      </c>
      <c r="X71" s="753">
        <f t="shared" si="10"/>
        <v>0</v>
      </c>
    </row>
    <row r="72" spans="1:24" x14ac:dyDescent="0.25">
      <c r="A72" s="1524"/>
      <c r="B72" s="514" t="s">
        <v>1276</v>
      </c>
      <c r="C72" s="757" t="s">
        <v>1238</v>
      </c>
      <c r="D72" s="752">
        <f t="shared" si="0"/>
        <v>0</v>
      </c>
      <c r="E72" s="746">
        <v>0</v>
      </c>
      <c r="F72" s="746">
        <v>0</v>
      </c>
      <c r="G72" s="746">
        <v>0</v>
      </c>
      <c r="H72" s="745">
        <f t="shared" si="1"/>
        <v>0</v>
      </c>
      <c r="I72" s="746">
        <v>0</v>
      </c>
      <c r="J72" s="746">
        <v>0</v>
      </c>
      <c r="K72" s="746">
        <v>0</v>
      </c>
      <c r="L72" s="745">
        <f t="shared" si="2"/>
        <v>0</v>
      </c>
      <c r="M72" s="746">
        <v>0</v>
      </c>
      <c r="N72" s="746">
        <v>0</v>
      </c>
      <c r="O72" s="746">
        <v>0</v>
      </c>
      <c r="P72" s="745">
        <f t="shared" si="3"/>
        <v>0</v>
      </c>
      <c r="Q72" s="746">
        <v>0</v>
      </c>
      <c r="R72" s="746">
        <v>0</v>
      </c>
      <c r="S72" s="746">
        <v>0</v>
      </c>
      <c r="T72" s="748">
        <v>0</v>
      </c>
      <c r="U72" s="749">
        <f t="shared" si="4"/>
        <v>0</v>
      </c>
      <c r="V72" s="752">
        <f t="shared" si="8"/>
        <v>0</v>
      </c>
      <c r="W72" s="752">
        <f t="shared" si="9"/>
        <v>0</v>
      </c>
      <c r="X72" s="753">
        <f t="shared" si="10"/>
        <v>0</v>
      </c>
    </row>
    <row r="73" spans="1:24" x14ac:dyDescent="0.25">
      <c r="A73" s="1524"/>
      <c r="B73" s="514" t="s">
        <v>1277</v>
      </c>
      <c r="C73" s="756" t="s">
        <v>1239</v>
      </c>
      <c r="D73" s="752">
        <f t="shared" si="0"/>
        <v>0</v>
      </c>
      <c r="E73" s="746">
        <v>0</v>
      </c>
      <c r="F73" s="746">
        <v>0</v>
      </c>
      <c r="G73" s="746">
        <v>0</v>
      </c>
      <c r="H73" s="745">
        <f t="shared" si="1"/>
        <v>0</v>
      </c>
      <c r="I73" s="746">
        <v>0</v>
      </c>
      <c r="J73" s="746">
        <v>0</v>
      </c>
      <c r="K73" s="746">
        <v>0</v>
      </c>
      <c r="L73" s="745">
        <f t="shared" si="2"/>
        <v>0</v>
      </c>
      <c r="M73" s="746">
        <v>0</v>
      </c>
      <c r="N73" s="746">
        <v>0</v>
      </c>
      <c r="O73" s="746">
        <v>0</v>
      </c>
      <c r="P73" s="745">
        <f t="shared" si="3"/>
        <v>0</v>
      </c>
      <c r="Q73" s="746">
        <v>0</v>
      </c>
      <c r="R73" s="746">
        <v>0</v>
      </c>
      <c r="S73" s="746">
        <v>0</v>
      </c>
      <c r="T73" s="748">
        <v>0</v>
      </c>
      <c r="U73" s="749">
        <f t="shared" si="4"/>
        <v>0</v>
      </c>
      <c r="V73" s="752">
        <f t="shared" si="8"/>
        <v>0</v>
      </c>
      <c r="W73" s="752">
        <f t="shared" si="9"/>
        <v>0</v>
      </c>
      <c r="X73" s="753">
        <f t="shared" si="10"/>
        <v>0</v>
      </c>
    </row>
    <row r="74" spans="1:24" x14ac:dyDescent="0.25">
      <c r="A74" s="1524"/>
      <c r="B74" s="514" t="s">
        <v>1278</v>
      </c>
      <c r="C74" s="206" t="s">
        <v>950</v>
      </c>
      <c r="D74" s="752">
        <f t="shared" si="0"/>
        <v>0</v>
      </c>
      <c r="E74" s="746">
        <v>0</v>
      </c>
      <c r="F74" s="746">
        <v>0</v>
      </c>
      <c r="G74" s="746">
        <v>0</v>
      </c>
      <c r="H74" s="745">
        <f t="shared" si="1"/>
        <v>0</v>
      </c>
      <c r="I74" s="746">
        <v>0</v>
      </c>
      <c r="J74" s="746">
        <v>0</v>
      </c>
      <c r="K74" s="746">
        <v>0</v>
      </c>
      <c r="L74" s="745">
        <f t="shared" si="2"/>
        <v>0</v>
      </c>
      <c r="M74" s="746">
        <v>0</v>
      </c>
      <c r="N74" s="746">
        <v>0</v>
      </c>
      <c r="O74" s="746">
        <v>0</v>
      </c>
      <c r="P74" s="745">
        <f t="shared" si="3"/>
        <v>0</v>
      </c>
      <c r="Q74" s="746">
        <v>0</v>
      </c>
      <c r="R74" s="746">
        <v>0</v>
      </c>
      <c r="S74" s="746">
        <v>0</v>
      </c>
      <c r="T74" s="748">
        <v>0</v>
      </c>
      <c r="U74" s="749">
        <f t="shared" si="4"/>
        <v>0</v>
      </c>
      <c r="V74" s="752">
        <f t="shared" si="8"/>
        <v>0</v>
      </c>
      <c r="W74" s="752">
        <f t="shared" si="9"/>
        <v>0</v>
      </c>
      <c r="X74" s="753">
        <f t="shared" si="10"/>
        <v>0</v>
      </c>
    </row>
    <row r="75" spans="1:24" x14ac:dyDescent="0.25">
      <c r="A75" s="1524"/>
      <c r="B75" s="514" t="s">
        <v>1279</v>
      </c>
      <c r="C75" s="1129" t="s">
        <v>164</v>
      </c>
      <c r="D75" s="752">
        <f>SUM(E75:G75)</f>
        <v>184.70476459111865</v>
      </c>
      <c r="E75" s="1128">
        <f>+'LTC Rev-Exp Summary'!E43</f>
        <v>154.92608508967413</v>
      </c>
      <c r="F75" s="1128">
        <f>+'LTC Rev-Exp Summary'!F43</f>
        <v>29.778679501444518</v>
      </c>
      <c r="G75" s="1128">
        <f>+'LTC Rev-Exp Summary'!G43</f>
        <v>0</v>
      </c>
      <c r="H75" s="745">
        <f>SUM(I75:K75)</f>
        <v>203.49418396274592</v>
      </c>
      <c r="I75" s="746">
        <f>+'LTC Rev-Exp Summary'!I43</f>
        <v>149.00118753127018</v>
      </c>
      <c r="J75" s="746">
        <f>+'LTC Rev-Exp Summary'!J43</f>
        <v>54.49299643147576</v>
      </c>
      <c r="K75" s="746">
        <f>+'LTC Rev-Exp Summary'!K43</f>
        <v>0</v>
      </c>
      <c r="L75" s="745">
        <f>SUM(M75:O75)</f>
        <v>404.36676067880853</v>
      </c>
      <c r="M75" s="746">
        <f>+'LTC Rev-Exp Summary'!M43</f>
        <v>335.11623993555992</v>
      </c>
      <c r="N75" s="746">
        <f>+'LTC Rev-Exp Summary'!N43</f>
        <v>69.250520743248643</v>
      </c>
      <c r="O75" s="746">
        <f>+'LTC Rev-Exp Summary'!O43</f>
        <v>0</v>
      </c>
      <c r="P75" s="745">
        <f>SUM(Q75:S75)</f>
        <v>1585.8260650278996</v>
      </c>
      <c r="Q75" s="746">
        <f>+'LTC Rev-Exp Summary'!Q43</f>
        <v>1190.5893305336169</v>
      </c>
      <c r="R75" s="746">
        <f>+'LTC Rev-Exp Summary'!R43</f>
        <v>395.2367344942827</v>
      </c>
      <c r="S75" s="746">
        <f>+'LTC Rev-Exp Summary'!S43</f>
        <v>0</v>
      </c>
      <c r="T75" s="748">
        <f>+'LTC Rev-Exp Summary'!T43</f>
        <v>-5908.9939884521118</v>
      </c>
      <c r="U75" s="749">
        <f>SUM(V75:X75)+T75</f>
        <v>-3530.6022141915391</v>
      </c>
      <c r="V75" s="752">
        <f t="shared" si="8"/>
        <v>1829.6328430901212</v>
      </c>
      <c r="W75" s="752">
        <f t="shared" si="9"/>
        <v>548.75893117045166</v>
      </c>
      <c r="X75" s="753">
        <f t="shared" si="10"/>
        <v>0</v>
      </c>
    </row>
    <row r="76" spans="1:24" x14ac:dyDescent="0.25">
      <c r="A76" s="1524"/>
      <c r="B76" s="514" t="s">
        <v>1387</v>
      </c>
      <c r="C76" s="230" t="s">
        <v>914</v>
      </c>
      <c r="D76" s="752">
        <f>SUM(E76:G76)</f>
        <v>0</v>
      </c>
      <c r="E76" s="1128">
        <f>+'LTC Rev-Exp Summary'!E44</f>
        <v>0</v>
      </c>
      <c r="F76" s="1128">
        <f>+'LTC Rev-Exp Summary'!F44</f>
        <v>0</v>
      </c>
      <c r="G76" s="1128">
        <f>+'LTC Rev-Exp Summary'!G44</f>
        <v>0</v>
      </c>
      <c r="H76" s="745">
        <f>SUM(I76:K76)</f>
        <v>0</v>
      </c>
      <c r="I76" s="746">
        <f>+'LTC Rev-Exp Summary'!I44</f>
        <v>0</v>
      </c>
      <c r="J76" s="746">
        <f>+'LTC Rev-Exp Summary'!J44</f>
        <v>0</v>
      </c>
      <c r="K76" s="746">
        <f>+'LTC Rev-Exp Summary'!K44</f>
        <v>0</v>
      </c>
      <c r="L76" s="745">
        <f>SUM(M76:O76)</f>
        <v>0</v>
      </c>
      <c r="M76" s="746">
        <f>+'LTC Rev-Exp Summary'!M44</f>
        <v>0</v>
      </c>
      <c r="N76" s="746">
        <f>+'LTC Rev-Exp Summary'!N44</f>
        <v>0</v>
      </c>
      <c r="O76" s="746">
        <f>+'LTC Rev-Exp Summary'!O44</f>
        <v>0</v>
      </c>
      <c r="P76" s="754">
        <f>SUM(Q76:S76)</f>
        <v>0</v>
      </c>
      <c r="Q76" s="746">
        <f>+'LTC Rev-Exp Summary'!Q44</f>
        <v>0</v>
      </c>
      <c r="R76" s="746">
        <f>+'LTC Rev-Exp Summary'!R44</f>
        <v>0</v>
      </c>
      <c r="S76" s="746">
        <f>+'LTC Rev-Exp Summary'!S44</f>
        <v>0</v>
      </c>
      <c r="T76" s="748">
        <f>+'LTC Rev-Exp Summary'!T44</f>
        <v>0</v>
      </c>
      <c r="U76" s="749">
        <f>SUM(V76:X76)+T76</f>
        <v>0</v>
      </c>
      <c r="V76" s="752">
        <f t="shared" si="8"/>
        <v>0</v>
      </c>
      <c r="W76" s="752">
        <f t="shared" si="9"/>
        <v>0</v>
      </c>
      <c r="X76" s="753">
        <f t="shared" si="10"/>
        <v>0</v>
      </c>
    </row>
    <row r="77" spans="1:24" s="209" customFormat="1" ht="15.75" thickBot="1" x14ac:dyDescent="0.3">
      <c r="A77" s="1541"/>
      <c r="B77" s="1072" t="s">
        <v>1388</v>
      </c>
      <c r="C77" s="1083" t="s">
        <v>36</v>
      </c>
      <c r="D77" s="1073">
        <f t="shared" ref="D77:T77" si="11">SUM(D12:D76)</f>
        <v>64257.724764591112</v>
      </c>
      <c r="E77" s="788">
        <f t="shared" si="11"/>
        <v>28839.616085089674</v>
      </c>
      <c r="F77" s="788">
        <f t="shared" si="11"/>
        <v>35418.108679501449</v>
      </c>
      <c r="G77" s="788">
        <f t="shared" si="11"/>
        <v>0</v>
      </c>
      <c r="H77" s="1073">
        <f t="shared" si="11"/>
        <v>53944.19418396274</v>
      </c>
      <c r="I77" s="788">
        <f t="shared" si="11"/>
        <v>25127.331187531272</v>
      </c>
      <c r="J77" s="788">
        <f t="shared" si="11"/>
        <v>28816.862996431479</v>
      </c>
      <c r="K77" s="788">
        <f t="shared" si="11"/>
        <v>0</v>
      </c>
      <c r="L77" s="1073">
        <f t="shared" si="11"/>
        <v>67450.206760678819</v>
      </c>
      <c r="M77" s="788">
        <f t="shared" si="11"/>
        <v>28811.386239935564</v>
      </c>
      <c r="N77" s="788">
        <f t="shared" si="11"/>
        <v>38638.82052074324</v>
      </c>
      <c r="O77" s="788">
        <f t="shared" si="11"/>
        <v>0</v>
      </c>
      <c r="P77" s="1073">
        <f t="shared" si="11"/>
        <v>52487.116065027898</v>
      </c>
      <c r="Q77" s="788">
        <f t="shared" si="11"/>
        <v>22542.639330533621</v>
      </c>
      <c r="R77" s="788">
        <f t="shared" si="11"/>
        <v>29944.476734494277</v>
      </c>
      <c r="S77" s="788">
        <f t="shared" si="11"/>
        <v>0</v>
      </c>
      <c r="T77" s="755">
        <f t="shared" si="11"/>
        <v>-6682.1039884521124</v>
      </c>
      <c r="U77" s="1074">
        <f>SUM(V77:X77)+T77</f>
        <v>231457.13778580842</v>
      </c>
      <c r="V77" s="788">
        <f>SUM(V12:V76)</f>
        <v>105320.97284309012</v>
      </c>
      <c r="W77" s="788">
        <f>SUM(W12:W76)</f>
        <v>132818.26893117043</v>
      </c>
      <c r="X77" s="774">
        <f>SUM(X12:X76)</f>
        <v>0</v>
      </c>
    </row>
    <row r="80" spans="1:24" x14ac:dyDescent="0.25">
      <c r="A80" s="511"/>
    </row>
  </sheetData>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68">
    <tabColor theme="7"/>
    <pageSetUpPr fitToPage="1"/>
  </sheetPr>
  <dimension ref="A1:P33"/>
  <sheetViews>
    <sheetView topLeftCell="A7" zoomScale="80" zoomScaleNormal="80" workbookViewId="0">
      <selection activeCell="G22" sqref="G22"/>
    </sheetView>
  </sheetViews>
  <sheetFormatPr defaultColWidth="9" defaultRowHeight="15" x14ac:dyDescent="0.25"/>
  <cols>
    <col min="1" max="2" width="9" style="205"/>
    <col min="3" max="3" width="28.85546875" style="205" bestFit="1" customWidth="1"/>
    <col min="4" max="5" width="27.85546875" style="205" customWidth="1"/>
    <col min="6" max="6" width="12.140625" style="205" customWidth="1"/>
    <col min="7" max="7" width="13.5703125" style="205" customWidth="1"/>
    <col min="8" max="8" width="12.140625" style="205" customWidth="1"/>
    <col min="9" max="9" width="13.5703125" style="205" customWidth="1"/>
    <col min="10" max="10" width="12.140625" style="205" customWidth="1"/>
    <col min="11" max="11" width="13.5703125" style="205" customWidth="1"/>
    <col min="12" max="12" width="12.140625" style="205" customWidth="1"/>
    <col min="13" max="13" width="13.5703125" style="205" customWidth="1"/>
    <col min="14" max="14" width="13.140625" style="205" customWidth="1"/>
    <col min="15" max="15" width="12.140625" style="205" customWidth="1"/>
    <col min="16" max="16" width="15.140625" style="205" customWidth="1"/>
    <col min="17" max="16384" width="9" style="205"/>
  </cols>
  <sheetData>
    <row r="1" spans="1:16" ht="18.75" x14ac:dyDescent="0.3">
      <c r="A1" s="14" t="s">
        <v>705</v>
      </c>
    </row>
    <row r="3" spans="1:16" x14ac:dyDescent="0.25">
      <c r="A3" t="s">
        <v>371</v>
      </c>
      <c r="C3" s="453" t="s">
        <v>1654</v>
      </c>
    </row>
    <row r="4" spans="1:16" x14ac:dyDescent="0.25">
      <c r="A4" t="s">
        <v>15</v>
      </c>
      <c r="C4" s="460" t="str">
        <f>IF('LTC Rev-Exp Summary'!C4=0,"",'LTC Rev-Exp Summary'!C4)</f>
        <v>Annual 2021</v>
      </c>
    </row>
    <row r="5" spans="1:16" x14ac:dyDescent="0.25">
      <c r="A5" t="s">
        <v>16</v>
      </c>
      <c r="C5" s="460">
        <f>IF('LTC Rev-Exp Summary'!C5=0,"",'LTC Rev-Exp Summary'!C5)</f>
        <v>44651</v>
      </c>
      <c r="D5" s="208"/>
      <c r="E5" s="208"/>
      <c r="F5" s="208"/>
      <c r="G5" s="349"/>
      <c r="H5" s="349"/>
    </row>
    <row r="6" spans="1:16" x14ac:dyDescent="0.25">
      <c r="A6" s="976" t="s">
        <v>379</v>
      </c>
      <c r="C6" s="351"/>
      <c r="D6" s="351"/>
      <c r="E6" s="351"/>
      <c r="F6" s="351"/>
    </row>
    <row r="7" spans="1:16" ht="15.75" thickBot="1" x14ac:dyDescent="0.3"/>
    <row r="8" spans="1:16" ht="40.700000000000003" customHeight="1" x14ac:dyDescent="0.3">
      <c r="A8" s="1663"/>
      <c r="B8" s="1664"/>
      <c r="C8" s="1665"/>
      <c r="D8" s="977"/>
      <c r="E8" s="978"/>
      <c r="F8" s="1661" t="s">
        <v>244</v>
      </c>
      <c r="G8" s="1662"/>
      <c r="H8" s="1656" t="s">
        <v>245</v>
      </c>
      <c r="I8" s="1657"/>
      <c r="J8" s="1656" t="s">
        <v>246</v>
      </c>
      <c r="K8" s="1657"/>
      <c r="L8" s="1656" t="s">
        <v>247</v>
      </c>
      <c r="M8" s="1658"/>
      <c r="N8" s="979" t="s">
        <v>889</v>
      </c>
      <c r="O8" s="1659" t="s">
        <v>807</v>
      </c>
      <c r="P8" s="1660"/>
    </row>
    <row r="9" spans="1:16" ht="15.75" x14ac:dyDescent="0.25">
      <c r="A9" s="980" t="s">
        <v>10</v>
      </c>
      <c r="B9" s="981"/>
      <c r="C9" s="982" t="s">
        <v>138</v>
      </c>
      <c r="D9" s="983" t="s">
        <v>141</v>
      </c>
      <c r="E9" s="984" t="s">
        <v>142</v>
      </c>
      <c r="F9" s="985" t="s">
        <v>143</v>
      </c>
      <c r="G9" s="986" t="s">
        <v>144</v>
      </c>
      <c r="H9" s="985" t="s">
        <v>143</v>
      </c>
      <c r="I9" s="987" t="s">
        <v>144</v>
      </c>
      <c r="J9" s="985" t="s">
        <v>143</v>
      </c>
      <c r="K9" s="987" t="s">
        <v>144</v>
      </c>
      <c r="L9" s="985" t="s">
        <v>143</v>
      </c>
      <c r="M9" s="987" t="s">
        <v>144</v>
      </c>
      <c r="N9" s="988" t="s">
        <v>144</v>
      </c>
      <c r="O9" s="989" t="s">
        <v>143</v>
      </c>
      <c r="P9" s="990" t="s">
        <v>144</v>
      </c>
    </row>
    <row r="10" spans="1:16" x14ac:dyDescent="0.25">
      <c r="A10" s="1526" t="s">
        <v>764</v>
      </c>
      <c r="B10" s="512" t="s">
        <v>61</v>
      </c>
      <c r="C10" s="523" t="s">
        <v>57</v>
      </c>
      <c r="D10" s="529"/>
      <c r="E10" s="530"/>
      <c r="F10" s="1024"/>
      <c r="G10" s="1025"/>
      <c r="H10" s="834"/>
      <c r="I10" s="1026"/>
      <c r="J10" s="834"/>
      <c r="K10" s="1026"/>
      <c r="L10" s="834"/>
      <c r="M10" s="1026"/>
      <c r="N10" s="1027"/>
      <c r="O10" s="836">
        <f>F10+H10+J10+L10</f>
        <v>0</v>
      </c>
      <c r="P10" s="991">
        <f>G10+I10+K10+M10+N10</f>
        <v>0</v>
      </c>
    </row>
    <row r="11" spans="1:16" x14ac:dyDescent="0.25">
      <c r="A11" s="1524"/>
      <c r="B11" s="514" t="s">
        <v>62</v>
      </c>
      <c r="C11" s="524" t="s">
        <v>58</v>
      </c>
      <c r="D11" s="525"/>
      <c r="F11" s="1028"/>
      <c r="G11" s="1029"/>
      <c r="H11" s="835"/>
      <c r="I11" s="797"/>
      <c r="J11" s="835"/>
      <c r="K11" s="797"/>
      <c r="L11" s="835"/>
      <c r="M11" s="797"/>
      <c r="N11" s="1030"/>
      <c r="O11" s="837">
        <f>F11+H11+J11+L11</f>
        <v>0</v>
      </c>
      <c r="P11" s="992">
        <f>G11+I11+K11+M11+N11</f>
        <v>0</v>
      </c>
    </row>
    <row r="12" spans="1:16" x14ac:dyDescent="0.25">
      <c r="A12" s="1524"/>
      <c r="B12" s="514" t="s">
        <v>63</v>
      </c>
      <c r="C12" s="524" t="s">
        <v>59</v>
      </c>
      <c r="D12" s="525"/>
      <c r="F12" s="1028"/>
      <c r="G12" s="1029"/>
      <c r="H12" s="835"/>
      <c r="I12" s="797"/>
      <c r="J12" s="835"/>
      <c r="K12" s="797"/>
      <c r="L12" s="835"/>
      <c r="M12" s="797"/>
      <c r="N12" s="1030"/>
      <c r="O12" s="837">
        <f>F12+H12+J12+L12</f>
        <v>0</v>
      </c>
      <c r="P12" s="992">
        <f>G12+I12+K12+M12+N12</f>
        <v>0</v>
      </c>
    </row>
    <row r="13" spans="1:16" x14ac:dyDescent="0.25">
      <c r="A13" s="1524"/>
      <c r="B13" s="514" t="s">
        <v>64</v>
      </c>
      <c r="C13" s="524" t="s">
        <v>139</v>
      </c>
      <c r="D13" s="525"/>
      <c r="F13" s="1028"/>
      <c r="G13" s="1029"/>
      <c r="H13" s="835"/>
      <c r="I13" s="797"/>
      <c r="J13" s="835"/>
      <c r="K13" s="797"/>
      <c r="L13" s="835"/>
      <c r="M13" s="797"/>
      <c r="N13" s="1030"/>
      <c r="O13" s="837">
        <f>F13+H13+J13+L13</f>
        <v>0</v>
      </c>
      <c r="P13" s="992">
        <f>G13+I13+K13+M13+N13</f>
        <v>0</v>
      </c>
    </row>
    <row r="14" spans="1:16" x14ac:dyDescent="0.25">
      <c r="A14" s="1524"/>
      <c r="B14" s="514" t="s">
        <v>94</v>
      </c>
      <c r="C14" s="524" t="s">
        <v>140</v>
      </c>
      <c r="D14" s="525"/>
      <c r="F14" s="1028"/>
      <c r="G14" s="1029"/>
      <c r="H14" s="835"/>
      <c r="I14" s="797"/>
      <c r="J14" s="835"/>
      <c r="K14" s="797"/>
      <c r="L14" s="835"/>
      <c r="M14" s="797"/>
      <c r="N14" s="1030"/>
      <c r="O14" s="837">
        <f>F14+H14+J14+L14</f>
        <v>0</v>
      </c>
      <c r="P14" s="992">
        <f>G14+I14+K14+M14+N14</f>
        <v>0</v>
      </c>
    </row>
    <row r="15" spans="1:16" s="209" customFormat="1" x14ac:dyDescent="0.25">
      <c r="A15" s="1525"/>
      <c r="B15" s="516" t="s">
        <v>35</v>
      </c>
      <c r="C15" s="993" t="s">
        <v>892</v>
      </c>
      <c r="D15" s="994"/>
      <c r="E15" s="120"/>
      <c r="F15" s="995"/>
      <c r="G15" s="780">
        <f>SUM(G10:G14)</f>
        <v>0</v>
      </c>
      <c r="H15" s="996"/>
      <c r="I15" s="780">
        <f>SUM(I10:I14)</f>
        <v>0</v>
      </c>
      <c r="J15" s="996"/>
      <c r="K15" s="780">
        <f>SUM(K10:K14)</f>
        <v>0</v>
      </c>
      <c r="L15" s="996"/>
      <c r="M15" s="780">
        <f>SUM(M10:M14)</f>
        <v>0</v>
      </c>
      <c r="N15" s="780">
        <f>SUM(N10:N14)</f>
        <v>0</v>
      </c>
      <c r="O15" s="997"/>
      <c r="P15" s="773">
        <f>SUM(P10:P14)</f>
        <v>0</v>
      </c>
    </row>
    <row r="16" spans="1:16" x14ac:dyDescent="0.25">
      <c r="A16" s="1526" t="s">
        <v>717</v>
      </c>
      <c r="B16" s="512" t="s">
        <v>65</v>
      </c>
      <c r="C16" s="523" t="s">
        <v>57</v>
      </c>
      <c r="D16" s="525"/>
      <c r="E16" s="530"/>
      <c r="F16" s="1028"/>
      <c r="G16" s="1031"/>
      <c r="H16" s="834"/>
      <c r="I16" s="1031"/>
      <c r="J16" s="834"/>
      <c r="K16" s="1031"/>
      <c r="L16" s="834"/>
      <c r="M16" s="1031"/>
      <c r="N16" s="1032"/>
      <c r="O16" s="836">
        <f>F16+H16+J16+L16</f>
        <v>0</v>
      </c>
      <c r="P16" s="991">
        <f>G16+I16+K16+M16+N16</f>
        <v>0</v>
      </c>
    </row>
    <row r="17" spans="1:16" x14ac:dyDescent="0.25">
      <c r="A17" s="1524"/>
      <c r="B17" s="514" t="s">
        <v>66</v>
      </c>
      <c r="C17" s="524" t="s">
        <v>58</v>
      </c>
      <c r="D17" s="525"/>
      <c r="F17" s="1028"/>
      <c r="G17" s="747"/>
      <c r="H17" s="835"/>
      <c r="I17" s="747"/>
      <c r="J17" s="835"/>
      <c r="K17" s="747"/>
      <c r="L17" s="835"/>
      <c r="M17" s="747"/>
      <c r="N17" s="746"/>
      <c r="O17" s="837">
        <f>F17+H17+J17+L17</f>
        <v>0</v>
      </c>
      <c r="P17" s="992">
        <f>G17+I17+K17+M17+N17</f>
        <v>0</v>
      </c>
    </row>
    <row r="18" spans="1:16" x14ac:dyDescent="0.25">
      <c r="A18" s="1524"/>
      <c r="B18" s="514" t="s">
        <v>67</v>
      </c>
      <c r="C18" s="524" t="s">
        <v>59</v>
      </c>
      <c r="D18" s="525"/>
      <c r="F18" s="1028"/>
      <c r="G18" s="747"/>
      <c r="H18" s="835"/>
      <c r="I18" s="747"/>
      <c r="J18" s="835"/>
      <c r="K18" s="747"/>
      <c r="L18" s="835"/>
      <c r="M18" s="747"/>
      <c r="N18" s="746"/>
      <c r="O18" s="837">
        <f>F18+H18+J18+L18</f>
        <v>0</v>
      </c>
      <c r="P18" s="992">
        <f>G18+I18+K18+M18+N18</f>
        <v>0</v>
      </c>
    </row>
    <row r="19" spans="1:16" x14ac:dyDescent="0.25">
      <c r="A19" s="1524"/>
      <c r="B19" s="514" t="s">
        <v>69</v>
      </c>
      <c r="C19" s="524" t="s">
        <v>139</v>
      </c>
      <c r="D19" s="525"/>
      <c r="F19" s="1028"/>
      <c r="G19" s="747"/>
      <c r="H19" s="835"/>
      <c r="I19" s="747"/>
      <c r="J19" s="835"/>
      <c r="K19" s="747"/>
      <c r="L19" s="835"/>
      <c r="M19" s="747"/>
      <c r="N19" s="746"/>
      <c r="O19" s="837">
        <f>F19+H19+J19+L19</f>
        <v>0</v>
      </c>
      <c r="P19" s="992">
        <f>G19+I19+K19+M19+N19</f>
        <v>0</v>
      </c>
    </row>
    <row r="20" spans="1:16" x14ac:dyDescent="0.25">
      <c r="A20" s="1524"/>
      <c r="B20" s="514" t="s">
        <v>95</v>
      </c>
      <c r="C20" s="524" t="s">
        <v>140</v>
      </c>
      <c r="D20" s="525"/>
      <c r="F20" s="1028"/>
      <c r="G20" s="747"/>
      <c r="H20" s="835"/>
      <c r="I20" s="747"/>
      <c r="J20" s="835"/>
      <c r="K20" s="747"/>
      <c r="L20" s="835"/>
      <c r="M20" s="747"/>
      <c r="N20" s="746"/>
      <c r="O20" s="837">
        <f>F20+H20+J20+L20</f>
        <v>0</v>
      </c>
      <c r="P20" s="992">
        <f>G20+I20+K20+M20+N20</f>
        <v>0</v>
      </c>
    </row>
    <row r="21" spans="1:16" s="209" customFormat="1" x14ac:dyDescent="0.25">
      <c r="A21" s="1525"/>
      <c r="B21" s="516" t="s">
        <v>96</v>
      </c>
      <c r="C21" s="993" t="s">
        <v>891</v>
      </c>
      <c r="D21" s="994"/>
      <c r="E21" s="120"/>
      <c r="F21" s="995"/>
      <c r="G21" s="780">
        <f>SUM(G16:G20)</f>
        <v>0</v>
      </c>
      <c r="H21" s="996"/>
      <c r="I21" s="780">
        <f>SUM(I16:I20)</f>
        <v>0</v>
      </c>
      <c r="J21" s="996"/>
      <c r="K21" s="780">
        <f>SUM(K16:K20)</f>
        <v>0</v>
      </c>
      <c r="L21" s="996"/>
      <c r="M21" s="780">
        <f>SUM(M16:M20)</f>
        <v>0</v>
      </c>
      <c r="N21" s="780">
        <f>SUM(N16:N20)</f>
        <v>0</v>
      </c>
      <c r="O21" s="997"/>
      <c r="P21" s="773">
        <f>SUM(P16:P20)</f>
        <v>0</v>
      </c>
    </row>
    <row r="22" spans="1:16" x14ac:dyDescent="0.25">
      <c r="A22" s="1526" t="s">
        <v>9</v>
      </c>
      <c r="B22" s="512" t="s">
        <v>70</v>
      </c>
      <c r="C22" s="523" t="s">
        <v>1661</v>
      </c>
      <c r="D22" s="525" t="s">
        <v>1659</v>
      </c>
      <c r="E22" s="530" t="s">
        <v>890</v>
      </c>
      <c r="F22" s="1028">
        <f>+'LTC Rev-Exp Summary'!$D$9</f>
        <v>34890</v>
      </c>
      <c r="G22" s="1025">
        <v>2161161.0592802018</v>
      </c>
      <c r="H22" s="834">
        <f>+'LTC Rev-Exp Summary'!$H$9</f>
        <v>36683</v>
      </c>
      <c r="I22" s="1025">
        <v>2069520.1843699045</v>
      </c>
      <c r="J22" s="834">
        <f>+'LTC Rev-Exp Summary'!$L$9</f>
        <v>38669</v>
      </c>
      <c r="K22" s="1025">
        <v>1760995.6804967918</v>
      </c>
      <c r="L22" s="834">
        <f>+'LTC Rev-Exp Summary'!$P$9</f>
        <v>40689</v>
      </c>
      <c r="M22" s="1025">
        <v>2267409.1003816132</v>
      </c>
      <c r="N22" s="1033"/>
      <c r="O22" s="836">
        <f>F22+H22+J22+L22</f>
        <v>150931</v>
      </c>
      <c r="P22" s="991">
        <f>G22+I22+K22+M22+N22</f>
        <v>8259086.0245285109</v>
      </c>
    </row>
    <row r="23" spans="1:16" x14ac:dyDescent="0.25">
      <c r="A23" s="1524"/>
      <c r="B23" s="514" t="s">
        <v>71</v>
      </c>
      <c r="C23" s="524" t="s">
        <v>1660</v>
      </c>
      <c r="D23" s="525" t="s">
        <v>1657</v>
      </c>
      <c r="E23" s="530" t="s">
        <v>890</v>
      </c>
      <c r="F23" s="1028">
        <f>+'LTC Rev-Exp Summary'!$D$9</f>
        <v>34890</v>
      </c>
      <c r="G23" s="1029">
        <v>78227.660405821996</v>
      </c>
      <c r="H23" s="835">
        <f>+'LTC Rev-Exp Summary'!$H$9</f>
        <v>36683</v>
      </c>
      <c r="I23" s="1029">
        <v>79334.216967636137</v>
      </c>
      <c r="J23" s="835">
        <f>+'LTC Rev-Exp Summary'!$L$9</f>
        <v>38669</v>
      </c>
      <c r="K23" s="1029">
        <v>82924.841648068599</v>
      </c>
      <c r="L23" s="835">
        <f>+'LTC Rev-Exp Summary'!$P$9</f>
        <v>40689</v>
      </c>
      <c r="M23" s="1029">
        <v>88050.646870760509</v>
      </c>
      <c r="N23" s="1034"/>
      <c r="O23" s="837">
        <f>F23+H23+J23+L23</f>
        <v>150931</v>
      </c>
      <c r="P23" s="992">
        <f>G23+I23+K23+M23+N23</f>
        <v>328537.36589228723</v>
      </c>
    </row>
    <row r="24" spans="1:16" x14ac:dyDescent="0.25">
      <c r="A24" s="1524"/>
      <c r="B24" s="514" t="s">
        <v>72</v>
      </c>
      <c r="C24" s="524" t="s">
        <v>59</v>
      </c>
      <c r="D24" s="525"/>
      <c r="F24" s="1028"/>
      <c r="G24" s="1029"/>
      <c r="H24" s="835"/>
      <c r="I24" s="1029"/>
      <c r="J24" s="835"/>
      <c r="K24" s="1029"/>
      <c r="L24" s="835"/>
      <c r="M24" s="1029"/>
      <c r="N24" s="1034"/>
      <c r="O24" s="837">
        <f>F24+H24+J24+L24</f>
        <v>0</v>
      </c>
      <c r="P24" s="992">
        <f>G24+I24+K24+M24+N24</f>
        <v>0</v>
      </c>
    </row>
    <row r="25" spans="1:16" x14ac:dyDescent="0.25">
      <c r="A25" s="1524"/>
      <c r="B25" s="762" t="s">
        <v>44</v>
      </c>
      <c r="C25" s="524" t="s">
        <v>139</v>
      </c>
      <c r="D25" s="525"/>
      <c r="F25" s="1028"/>
      <c r="G25" s="1029"/>
      <c r="H25" s="835"/>
      <c r="I25" s="1029"/>
      <c r="J25" s="835"/>
      <c r="K25" s="1029"/>
      <c r="L25" s="835"/>
      <c r="M25" s="1029"/>
      <c r="N25" s="1034"/>
      <c r="O25" s="837">
        <f>F25+H25+J25+L25</f>
        <v>0</v>
      </c>
      <c r="P25" s="992">
        <f>G25+I25+K25+M25+N25</f>
        <v>0</v>
      </c>
    </row>
    <row r="26" spans="1:16" x14ac:dyDescent="0.25">
      <c r="A26" s="1524"/>
      <c r="B26" s="762" t="s">
        <v>41</v>
      </c>
      <c r="C26" s="524" t="s">
        <v>140</v>
      </c>
      <c r="D26" s="525"/>
      <c r="F26" s="1028"/>
      <c r="G26" s="1029"/>
      <c r="H26" s="835"/>
      <c r="I26" s="1029"/>
      <c r="J26" s="835"/>
      <c r="K26" s="1029"/>
      <c r="L26" s="835"/>
      <c r="M26" s="1029"/>
      <c r="N26" s="1034"/>
      <c r="O26" s="837">
        <f>F26+H26+J26+L26</f>
        <v>0</v>
      </c>
      <c r="P26" s="992">
        <f>G26+I26+K26+M26+N26</f>
        <v>0</v>
      </c>
    </row>
    <row r="27" spans="1:16" s="209" customFormat="1" x14ac:dyDescent="0.25">
      <c r="A27" s="1524"/>
      <c r="B27" s="516" t="s">
        <v>42</v>
      </c>
      <c r="C27" s="993" t="s">
        <v>101</v>
      </c>
      <c r="D27" s="994"/>
      <c r="E27" s="120"/>
      <c r="F27" s="995"/>
      <c r="G27" s="780">
        <f>SUM(G22:G26)</f>
        <v>2239388.7196860239</v>
      </c>
      <c r="H27" s="996"/>
      <c r="I27" s="780">
        <f>SUM(I22:I26)</f>
        <v>2148854.4013375407</v>
      </c>
      <c r="J27" s="996"/>
      <c r="K27" s="780">
        <f>SUM(K22:K26)</f>
        <v>1843920.5221448604</v>
      </c>
      <c r="L27" s="996"/>
      <c r="M27" s="780">
        <f>SUM(M22:M26)</f>
        <v>2355459.747252374</v>
      </c>
      <c r="N27" s="780">
        <f>SUM(N22:N26)</f>
        <v>0</v>
      </c>
      <c r="O27" s="997"/>
      <c r="P27" s="773">
        <f>SUM(P22:P26)</f>
        <v>8587623.3904207982</v>
      </c>
    </row>
    <row r="28" spans="1:16" s="209" customFormat="1" ht="15.75" thickBot="1" x14ac:dyDescent="0.3">
      <c r="A28" s="767"/>
      <c r="B28" s="768">
        <v>4</v>
      </c>
      <c r="C28" s="998" t="s">
        <v>102</v>
      </c>
      <c r="D28" s="999"/>
      <c r="E28" s="1000"/>
      <c r="F28" s="1001"/>
      <c r="G28" s="782">
        <f>G15+G21+G27</f>
        <v>2239388.7196860239</v>
      </c>
      <c r="H28" s="1002"/>
      <c r="I28" s="782">
        <f>I15+I21+I27</f>
        <v>2148854.4013375407</v>
      </c>
      <c r="J28" s="1003"/>
      <c r="K28" s="782">
        <f>K15+K21+K27</f>
        <v>1843920.5221448604</v>
      </c>
      <c r="L28" s="1002"/>
      <c r="M28" s="782">
        <f>M15+M21+M27</f>
        <v>2355459.747252374</v>
      </c>
      <c r="N28" s="788">
        <f>N15+N21+N27</f>
        <v>0</v>
      </c>
      <c r="O28" s="1004"/>
      <c r="P28" s="774">
        <f>P15+P21+P27</f>
        <v>8587623.3904207982</v>
      </c>
    </row>
    <row r="30" spans="1:16" x14ac:dyDescent="0.25">
      <c r="A30" s="461" t="s">
        <v>629</v>
      </c>
    </row>
    <row r="31" spans="1:16" x14ac:dyDescent="0.25">
      <c r="A31" s="205" t="s">
        <v>662</v>
      </c>
    </row>
    <row r="33" spans="1:1" x14ac:dyDescent="0.25">
      <c r="A33" s="205" t="s">
        <v>663</v>
      </c>
    </row>
  </sheetData>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1 O22:P28 O15:O21 G24:N28 N22 N23"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2500-000000000000}">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80">
    <tabColor theme="5"/>
    <pageSetUpPr fitToPage="1"/>
  </sheetPr>
  <dimension ref="A1:D48"/>
  <sheetViews>
    <sheetView topLeftCell="A10" zoomScaleNormal="100" workbookViewId="0">
      <selection activeCell="A20" sqref="A20:XFD20"/>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209</v>
      </c>
      <c r="D1"/>
    </row>
    <row r="2" spans="1:4" ht="15.75" x14ac:dyDescent="0.25">
      <c r="A2" s="41" t="s">
        <v>208</v>
      </c>
      <c r="D2"/>
    </row>
    <row r="3" spans="1:4" x14ac:dyDescent="0.25">
      <c r="A3" s="3"/>
      <c r="D3"/>
    </row>
    <row r="4" spans="1:4" x14ac:dyDescent="0.25">
      <c r="A4" s="3" t="s">
        <v>205</v>
      </c>
      <c r="B4" t="s">
        <v>206</v>
      </c>
      <c r="D4"/>
    </row>
    <row r="5" spans="1:4" x14ac:dyDescent="0.25">
      <c r="A5" s="3" t="s">
        <v>15</v>
      </c>
      <c r="B5" t="s">
        <v>1495</v>
      </c>
      <c r="D5"/>
    </row>
    <row r="6" spans="1:4" x14ac:dyDescent="0.25">
      <c r="A6" s="33" t="s">
        <v>799</v>
      </c>
      <c r="B6" s="37" t="s">
        <v>792</v>
      </c>
      <c r="D6"/>
    </row>
    <row r="7" spans="1:4" x14ac:dyDescent="0.25">
      <c r="A7" s="34" t="s">
        <v>198</v>
      </c>
      <c r="B7" s="37" t="s">
        <v>793</v>
      </c>
      <c r="C7" s="32"/>
      <c r="D7"/>
    </row>
    <row r="8" spans="1:4" x14ac:dyDescent="0.25">
      <c r="A8" s="34" t="s">
        <v>200</v>
      </c>
      <c r="B8" s="37" t="s">
        <v>794</v>
      </c>
      <c r="C8" s="32"/>
      <c r="D8"/>
    </row>
    <row r="9" spans="1:4" x14ac:dyDescent="0.25">
      <c r="A9" s="34" t="s">
        <v>199</v>
      </c>
      <c r="B9" s="37" t="s">
        <v>795</v>
      </c>
      <c r="C9" s="32"/>
      <c r="D9"/>
    </row>
    <row r="10" spans="1:4" x14ac:dyDescent="0.25">
      <c r="A10" s="35" t="s">
        <v>791</v>
      </c>
      <c r="B10" s="38" t="s">
        <v>796</v>
      </c>
      <c r="C10" s="32"/>
      <c r="D10"/>
    </row>
    <row r="11" spans="1:4" x14ac:dyDescent="0.25">
      <c r="A11" s="35"/>
      <c r="B11" s="38"/>
      <c r="C11" s="32"/>
      <c r="D11"/>
    </row>
    <row r="12" spans="1:4" x14ac:dyDescent="0.25">
      <c r="A12" s="1" t="s">
        <v>371</v>
      </c>
      <c r="B12" s="97" t="s">
        <v>378</v>
      </c>
      <c r="C12"/>
      <c r="D12"/>
    </row>
    <row r="13" spans="1:4" x14ac:dyDescent="0.25">
      <c r="A13" s="1" t="s">
        <v>15</v>
      </c>
      <c r="B13" s="97" t="s">
        <v>372</v>
      </c>
      <c r="C13"/>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 t="s">
        <v>816</v>
      </c>
      <c r="C17" s="32"/>
      <c r="D17"/>
    </row>
    <row r="18" spans="1:4" x14ac:dyDescent="0.25">
      <c r="C18" s="32"/>
      <c r="D18"/>
    </row>
    <row r="19" spans="1:4" ht="18.75" x14ac:dyDescent="0.3">
      <c r="A19" s="1455" t="s">
        <v>11</v>
      </c>
      <c r="B19" s="1456"/>
      <c r="C19" s="30"/>
    </row>
    <row r="20" spans="1:4" ht="30" customHeight="1" x14ac:dyDescent="0.25">
      <c r="A20" s="39">
        <v>1.1000000000000001</v>
      </c>
      <c r="B20" s="49" t="s">
        <v>564</v>
      </c>
      <c r="C20" s="50" t="s">
        <v>1646</v>
      </c>
      <c r="D20" s="113"/>
    </row>
    <row r="21" spans="1:4" ht="36" customHeight="1" x14ac:dyDescent="0.25">
      <c r="A21" s="40">
        <v>1.2</v>
      </c>
      <c r="B21" s="44" t="s">
        <v>1532</v>
      </c>
      <c r="C21" s="46" t="s">
        <v>1531</v>
      </c>
    </row>
    <row r="22" spans="1:4" ht="30" customHeight="1" x14ac:dyDescent="0.25">
      <c r="A22" s="40">
        <v>1.3</v>
      </c>
      <c r="B22" s="44" t="s">
        <v>332</v>
      </c>
      <c r="C22" s="46" t="s">
        <v>1503</v>
      </c>
    </row>
    <row r="23" spans="1:4" ht="30" customHeight="1" x14ac:dyDescent="0.25">
      <c r="A23" s="40">
        <v>1.4</v>
      </c>
      <c r="B23" s="44" t="s">
        <v>333</v>
      </c>
      <c r="C23" s="46" t="s">
        <v>845</v>
      </c>
    </row>
    <row r="24" spans="1:4" ht="30" customHeight="1" x14ac:dyDescent="0.25">
      <c r="A24" s="40" t="s">
        <v>94</v>
      </c>
      <c r="B24" s="44" t="s">
        <v>195</v>
      </c>
      <c r="C24" s="47" t="s">
        <v>323</v>
      </c>
    </row>
    <row r="25" spans="1:4" ht="30" customHeight="1" x14ac:dyDescent="0.25">
      <c r="A25" s="40" t="s">
        <v>35</v>
      </c>
      <c r="B25" s="51" t="s">
        <v>250</v>
      </c>
      <c r="C25" s="48" t="s">
        <v>1504</v>
      </c>
    </row>
    <row r="26" spans="1:4" ht="18.75" x14ac:dyDescent="0.3">
      <c r="A26" s="52" t="s">
        <v>10</v>
      </c>
      <c r="B26" s="53"/>
      <c r="C26" s="54"/>
    </row>
    <row r="27" spans="1:4" x14ac:dyDescent="0.25">
      <c r="A27" s="61" t="s">
        <v>265</v>
      </c>
      <c r="B27" s="55"/>
      <c r="C27" s="30"/>
    </row>
    <row r="28" spans="1:4" ht="32.25" customHeight="1" x14ac:dyDescent="0.25">
      <c r="A28" s="43" t="s">
        <v>65</v>
      </c>
      <c r="B28" s="44" t="s">
        <v>334</v>
      </c>
      <c r="C28" s="47" t="s">
        <v>846</v>
      </c>
    </row>
    <row r="29" spans="1:4" ht="32.25" customHeight="1" x14ac:dyDescent="0.25">
      <c r="A29" s="43" t="s">
        <v>66</v>
      </c>
      <c r="B29" s="45" t="s">
        <v>928</v>
      </c>
      <c r="C29" s="47" t="s">
        <v>844</v>
      </c>
    </row>
    <row r="30" spans="1:4" ht="36" x14ac:dyDescent="0.25">
      <c r="A30" s="43" t="s">
        <v>67</v>
      </c>
      <c r="B30" s="45" t="s">
        <v>917</v>
      </c>
      <c r="C30" s="46" t="s">
        <v>922</v>
      </c>
    </row>
    <row r="31" spans="1:4" ht="32.25" customHeight="1" x14ac:dyDescent="0.25">
      <c r="A31" s="43" t="s">
        <v>69</v>
      </c>
      <c r="B31" s="57" t="s">
        <v>300</v>
      </c>
      <c r="C31" s="48" t="s">
        <v>1625</v>
      </c>
    </row>
    <row r="32" spans="1:4" ht="36" x14ac:dyDescent="0.25">
      <c r="A32" s="1379">
        <v>2.5</v>
      </c>
      <c r="B32" s="45" t="s">
        <v>313</v>
      </c>
      <c r="C32" s="47" t="s">
        <v>252</v>
      </c>
    </row>
    <row r="33" spans="1:4" ht="32.25" customHeight="1" x14ac:dyDescent="0.25">
      <c r="A33" s="1190" t="s">
        <v>96</v>
      </c>
      <c r="B33" s="51" t="s">
        <v>301</v>
      </c>
      <c r="C33" s="48" t="s">
        <v>1626</v>
      </c>
    </row>
    <row r="34" spans="1:4" x14ac:dyDescent="0.25">
      <c r="A34" s="61" t="s">
        <v>9</v>
      </c>
      <c r="C34" s="42"/>
    </row>
    <row r="35" spans="1:4" ht="30" customHeight="1" x14ac:dyDescent="0.25">
      <c r="A35" s="67" t="s">
        <v>70</v>
      </c>
      <c r="B35" s="20" t="s">
        <v>335</v>
      </c>
      <c r="C35" s="46" t="s">
        <v>647</v>
      </c>
    </row>
    <row r="36" spans="1:4" ht="37.35" customHeight="1" x14ac:dyDescent="0.25">
      <c r="A36" s="67" t="s">
        <v>71</v>
      </c>
      <c r="B36" s="20" t="s">
        <v>202</v>
      </c>
      <c r="C36" s="46" t="s">
        <v>1432</v>
      </c>
    </row>
    <row r="37" spans="1:4" ht="30" customHeight="1" x14ac:dyDescent="0.25">
      <c r="A37" s="67" t="s">
        <v>72</v>
      </c>
      <c r="B37" s="20" t="s">
        <v>203</v>
      </c>
      <c r="C37" s="46" t="s">
        <v>1428</v>
      </c>
    </row>
    <row r="38" spans="1:4" ht="37.35" customHeight="1" x14ac:dyDescent="0.25">
      <c r="A38" s="67" t="s">
        <v>44</v>
      </c>
      <c r="B38" s="20" t="s">
        <v>336</v>
      </c>
      <c r="C38" s="46" t="s">
        <v>1429</v>
      </c>
    </row>
    <row r="39" spans="1:4" ht="30" customHeight="1" x14ac:dyDescent="0.25">
      <c r="A39" s="67" t="s">
        <v>41</v>
      </c>
      <c r="B39" s="20" t="s">
        <v>337</v>
      </c>
      <c r="C39" s="46" t="s">
        <v>1492</v>
      </c>
    </row>
    <row r="40" spans="1:4" ht="30" customHeight="1" x14ac:dyDescent="0.25">
      <c r="A40" s="68" t="s">
        <v>42</v>
      </c>
      <c r="B40" s="27" t="s">
        <v>338</v>
      </c>
      <c r="C40" s="58" t="s">
        <v>1430</v>
      </c>
    </row>
    <row r="41" spans="1:4" ht="39" customHeight="1" x14ac:dyDescent="0.25">
      <c r="A41" s="68" t="s">
        <v>1427</v>
      </c>
      <c r="B41" s="57" t="s">
        <v>207</v>
      </c>
      <c r="C41" s="50" t="s">
        <v>1405</v>
      </c>
    </row>
    <row r="42" spans="1:4" ht="30" customHeight="1" x14ac:dyDescent="0.25">
      <c r="A42" s="67" t="s">
        <v>258</v>
      </c>
      <c r="B42" s="44" t="s">
        <v>189</v>
      </c>
      <c r="C42" s="50" t="s">
        <v>1431</v>
      </c>
    </row>
    <row r="43" spans="1:4" ht="30" customHeight="1" x14ac:dyDescent="0.25">
      <c r="A43" s="1380" t="s">
        <v>260</v>
      </c>
      <c r="B43" s="59" t="s">
        <v>339</v>
      </c>
      <c r="C43" s="56" t="s">
        <v>1627</v>
      </c>
    </row>
    <row r="44" spans="1:4" ht="15" customHeight="1" x14ac:dyDescent="0.25">
      <c r="A44" s="69" t="s">
        <v>256</v>
      </c>
      <c r="B44" s="49"/>
      <c r="C44" s="60"/>
    </row>
    <row r="45" spans="1:4" ht="30" customHeight="1" x14ac:dyDescent="0.25">
      <c r="A45" s="67" t="s">
        <v>88</v>
      </c>
      <c r="B45" s="20" t="s">
        <v>257</v>
      </c>
      <c r="C45" s="47" t="s">
        <v>1511</v>
      </c>
    </row>
    <row r="46" spans="1:4" ht="30" customHeight="1" x14ac:dyDescent="0.25">
      <c r="A46" s="67" t="s">
        <v>89</v>
      </c>
      <c r="B46" s="44" t="s">
        <v>341</v>
      </c>
      <c r="C46" s="47" t="s">
        <v>1512</v>
      </c>
      <c r="D46" s="31"/>
    </row>
    <row r="47" spans="1:4" ht="49.7" customHeight="1" x14ac:dyDescent="0.25">
      <c r="A47" s="67" t="s">
        <v>90</v>
      </c>
      <c r="B47" s="44" t="s">
        <v>255</v>
      </c>
      <c r="C47" s="48" t="s">
        <v>1513</v>
      </c>
      <c r="D47" s="31"/>
    </row>
    <row r="48" spans="1:4" ht="35.25" customHeight="1" x14ac:dyDescent="0.25">
      <c r="A48" s="1666"/>
      <c r="B48" s="1666"/>
      <c r="C48" s="1666"/>
    </row>
  </sheetData>
  <mergeCells count="2">
    <mergeCell ref="A19:B19"/>
    <mergeCell ref="A48:C48"/>
  </mergeCells>
  <pageMargins left="0.25" right="0.25" top="0.75" bottom="0.75" header="0.3" footer="0.3"/>
  <pageSetup scale="55" fitToHeight="3" orientation="portrait" r:id="rId1"/>
  <headerFooter>
    <oddHeader>&amp;R&amp;G</oddHeader>
    <oddFooter>&amp;L&amp;A&amp;R&amp;P of &amp;N</oddFooter>
  </headerFooter>
  <rowBreaks count="1" manualBreakCount="1">
    <brk id="43"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E193"/>
  <sheetViews>
    <sheetView topLeftCell="A173" zoomScaleNormal="100" workbookViewId="0">
      <selection activeCell="D196" sqref="D196"/>
    </sheetView>
  </sheetViews>
  <sheetFormatPr defaultColWidth="9" defaultRowHeight="15" x14ac:dyDescent="0.25"/>
  <cols>
    <col min="2" max="2" width="11.140625" customWidth="1"/>
    <col min="3" max="3" width="15.85546875" customWidth="1"/>
    <col min="4" max="4" width="38.85546875" customWidth="1"/>
    <col min="5" max="5" width="156" customWidth="1"/>
  </cols>
  <sheetData>
    <row r="1" spans="1:5" ht="18.75" x14ac:dyDescent="0.3">
      <c r="A1" s="14" t="s">
        <v>988</v>
      </c>
    </row>
    <row r="3" spans="1:5" x14ac:dyDescent="0.25">
      <c r="A3" s="107" t="s">
        <v>500</v>
      </c>
      <c r="C3" s="960" t="s">
        <v>1650</v>
      </c>
    </row>
    <row r="4" spans="1:5" x14ac:dyDescent="0.25">
      <c r="A4" t="s">
        <v>501</v>
      </c>
      <c r="C4" s="960" t="s">
        <v>1638</v>
      </c>
    </row>
    <row r="6" spans="1:5" x14ac:dyDescent="0.25">
      <c r="A6" s="759"/>
      <c r="B6" t="s">
        <v>987</v>
      </c>
    </row>
    <row r="7" spans="1:5" x14ac:dyDescent="0.25">
      <c r="B7" s="461"/>
      <c r="C7" s="11"/>
    </row>
    <row r="8" spans="1:5" x14ac:dyDescent="0.25">
      <c r="A8" s="497" t="s">
        <v>565</v>
      </c>
      <c r="B8" s="496" t="s">
        <v>518</v>
      </c>
      <c r="C8" s="495" t="s">
        <v>525</v>
      </c>
      <c r="D8" s="497" t="s">
        <v>506</v>
      </c>
      <c r="E8" s="462" t="s">
        <v>502</v>
      </c>
    </row>
    <row r="9" spans="1:5" x14ac:dyDescent="0.25">
      <c r="A9" s="498" t="s">
        <v>537</v>
      </c>
      <c r="B9" s="1363">
        <v>1</v>
      </c>
      <c r="C9" s="1364" t="s">
        <v>548</v>
      </c>
      <c r="D9" s="498" t="s">
        <v>537</v>
      </c>
      <c r="E9" s="487" t="s">
        <v>538</v>
      </c>
    </row>
    <row r="10" spans="1:5" x14ac:dyDescent="0.25">
      <c r="A10" s="1365" t="s">
        <v>507</v>
      </c>
      <c r="B10" s="1366">
        <v>1</v>
      </c>
      <c r="C10" s="1367" t="s">
        <v>548</v>
      </c>
      <c r="D10" s="1365" t="s">
        <v>503</v>
      </c>
      <c r="E10" s="488" t="s">
        <v>504</v>
      </c>
    </row>
    <row r="11" spans="1:5" x14ac:dyDescent="0.25">
      <c r="A11" s="498" t="s">
        <v>507</v>
      </c>
      <c r="B11" s="1363">
        <f>1+B10</f>
        <v>2</v>
      </c>
      <c r="C11" s="1364" t="s">
        <v>548</v>
      </c>
      <c r="D11" s="498" t="s">
        <v>503</v>
      </c>
      <c r="E11" s="487" t="s">
        <v>544</v>
      </c>
    </row>
    <row r="12" spans="1:5" x14ac:dyDescent="0.25">
      <c r="A12" s="498" t="s">
        <v>507</v>
      </c>
      <c r="B12" s="1363">
        <f>1+B11</f>
        <v>3</v>
      </c>
      <c r="C12" s="1364" t="s">
        <v>548</v>
      </c>
      <c r="D12" s="498" t="s">
        <v>508</v>
      </c>
      <c r="E12" s="487" t="s">
        <v>505</v>
      </c>
    </row>
    <row r="13" spans="1:5" x14ac:dyDescent="0.25">
      <c r="A13" s="498" t="s">
        <v>509</v>
      </c>
      <c r="B13" s="1363">
        <f>B12+1</f>
        <v>4</v>
      </c>
      <c r="C13" s="1364" t="s">
        <v>548</v>
      </c>
      <c r="D13" s="498" t="s">
        <v>551</v>
      </c>
      <c r="E13" s="487" t="s">
        <v>542</v>
      </c>
    </row>
    <row r="14" spans="1:5" x14ac:dyDescent="0.25">
      <c r="A14" s="498" t="s">
        <v>507</v>
      </c>
      <c r="B14" s="1363">
        <v>6</v>
      </c>
      <c r="C14" s="1364" t="s">
        <v>650</v>
      </c>
      <c r="D14" s="498" t="s">
        <v>651</v>
      </c>
      <c r="E14" s="8" t="s">
        <v>652</v>
      </c>
    </row>
    <row r="15" spans="1:5" x14ac:dyDescent="0.25">
      <c r="A15" s="498" t="s">
        <v>507</v>
      </c>
      <c r="B15" s="1368">
        <v>7</v>
      </c>
      <c r="C15" s="1364" t="s">
        <v>650</v>
      </c>
      <c r="D15" s="498" t="s">
        <v>567</v>
      </c>
      <c r="E15" s="487" t="s">
        <v>638</v>
      </c>
    </row>
    <row r="16" spans="1:5" x14ac:dyDescent="0.25">
      <c r="A16" s="498" t="s">
        <v>507</v>
      </c>
      <c r="B16" s="1368">
        <v>8</v>
      </c>
      <c r="C16" s="1364" t="s">
        <v>667</v>
      </c>
      <c r="D16" s="498" t="s">
        <v>503</v>
      </c>
      <c r="E16" s="498" t="s">
        <v>674</v>
      </c>
    </row>
    <row r="17" spans="1:5" x14ac:dyDescent="0.25">
      <c r="A17" s="498" t="s">
        <v>507</v>
      </c>
      <c r="B17" s="1363">
        <v>9</v>
      </c>
      <c r="C17" s="1364" t="s">
        <v>699</v>
      </c>
      <c r="D17" s="498" t="s">
        <v>503</v>
      </c>
      <c r="E17" s="498" t="s">
        <v>709</v>
      </c>
    </row>
    <row r="18" spans="1:5" x14ac:dyDescent="0.25">
      <c r="A18" s="498" t="s">
        <v>507</v>
      </c>
      <c r="B18" s="1368">
        <v>10</v>
      </c>
      <c r="C18" s="1364" t="s">
        <v>785</v>
      </c>
      <c r="D18" s="498" t="s">
        <v>503</v>
      </c>
      <c r="E18" s="7" t="s">
        <v>800</v>
      </c>
    </row>
    <row r="19" spans="1:5" x14ac:dyDescent="0.25">
      <c r="A19" s="498" t="s">
        <v>507</v>
      </c>
      <c r="B19" s="1363">
        <v>11</v>
      </c>
      <c r="C19" s="1364" t="s">
        <v>815</v>
      </c>
      <c r="D19" s="498" t="s">
        <v>503</v>
      </c>
      <c r="E19" s="7" t="s">
        <v>868</v>
      </c>
    </row>
    <row r="20" spans="1:5" x14ac:dyDescent="0.25">
      <c r="A20" s="1369" t="s">
        <v>507</v>
      </c>
      <c r="B20" s="1368">
        <v>12</v>
      </c>
      <c r="C20" s="1364" t="s">
        <v>975</v>
      </c>
      <c r="D20" s="498" t="s">
        <v>503</v>
      </c>
      <c r="E20" s="7" t="s">
        <v>976</v>
      </c>
    </row>
    <row r="21" spans="1:5" x14ac:dyDescent="0.25">
      <c r="A21" s="1369" t="s">
        <v>507</v>
      </c>
      <c r="B21" s="1368">
        <v>13</v>
      </c>
      <c r="C21" s="1364" t="s">
        <v>1380</v>
      </c>
      <c r="D21" s="498" t="s">
        <v>651</v>
      </c>
      <c r="E21" s="7" t="s">
        <v>1384</v>
      </c>
    </row>
    <row r="22" spans="1:5" x14ac:dyDescent="0.25">
      <c r="A22" s="1369" t="s">
        <v>507</v>
      </c>
      <c r="B22" s="1368">
        <v>14</v>
      </c>
      <c r="C22" s="1364" t="s">
        <v>1383</v>
      </c>
      <c r="D22" s="498" t="s">
        <v>651</v>
      </c>
      <c r="E22" s="7" t="s">
        <v>1385</v>
      </c>
    </row>
    <row r="23" spans="1:5" x14ac:dyDescent="0.25">
      <c r="A23" s="1369" t="s">
        <v>507</v>
      </c>
      <c r="B23" s="1368">
        <v>15</v>
      </c>
      <c r="C23" s="1364" t="s">
        <v>1383</v>
      </c>
      <c r="D23" s="498" t="s">
        <v>503</v>
      </c>
      <c r="E23" s="7" t="s">
        <v>1394</v>
      </c>
    </row>
    <row r="24" spans="1:5" ht="24.75" x14ac:dyDescent="0.25">
      <c r="A24" s="2" t="s">
        <v>507</v>
      </c>
      <c r="B24" s="1368">
        <f>16</f>
        <v>16</v>
      </c>
      <c r="C24" s="1364" t="s">
        <v>1383</v>
      </c>
      <c r="D24" s="498" t="s">
        <v>503</v>
      </c>
      <c r="E24" s="7" t="s">
        <v>1392</v>
      </c>
    </row>
    <row r="25" spans="1:5" x14ac:dyDescent="0.25">
      <c r="A25" s="2" t="s">
        <v>507</v>
      </c>
      <c r="B25" s="1368">
        <v>17</v>
      </c>
      <c r="C25" s="1364" t="s">
        <v>1502</v>
      </c>
      <c r="D25" s="498" t="s">
        <v>503</v>
      </c>
      <c r="E25" s="498" t="s">
        <v>1501</v>
      </c>
    </row>
    <row r="26" spans="1:5" x14ac:dyDescent="0.25">
      <c r="A26" s="1370" t="s">
        <v>507</v>
      </c>
      <c r="B26" s="1371">
        <v>18</v>
      </c>
      <c r="C26" s="1372" t="s">
        <v>1502</v>
      </c>
      <c r="D26" s="1223" t="s">
        <v>503</v>
      </c>
      <c r="E26" s="1223" t="s">
        <v>1474</v>
      </c>
    </row>
    <row r="27" spans="1:5" x14ac:dyDescent="0.25">
      <c r="A27" s="498" t="s">
        <v>420</v>
      </c>
      <c r="B27" s="1363">
        <v>1</v>
      </c>
      <c r="C27" s="1364" t="s">
        <v>548</v>
      </c>
      <c r="D27" s="498" t="s">
        <v>510</v>
      </c>
      <c r="E27" s="487" t="s">
        <v>511</v>
      </c>
    </row>
    <row r="28" spans="1:5" x14ac:dyDescent="0.25">
      <c r="A28" s="498" t="s">
        <v>420</v>
      </c>
      <c r="B28" s="1363">
        <f t="shared" ref="B28:B42" si="0">B27+1</f>
        <v>2</v>
      </c>
      <c r="C28" s="1364" t="s">
        <v>548</v>
      </c>
      <c r="D28" s="498" t="s">
        <v>510</v>
      </c>
      <c r="E28" s="487" t="s">
        <v>512</v>
      </c>
    </row>
    <row r="29" spans="1:5" x14ac:dyDescent="0.25">
      <c r="A29" s="498" t="s">
        <v>420</v>
      </c>
      <c r="B29" s="1363">
        <f t="shared" si="0"/>
        <v>3</v>
      </c>
      <c r="C29" s="1364" t="s">
        <v>548</v>
      </c>
      <c r="D29" s="498" t="s">
        <v>513</v>
      </c>
      <c r="E29" s="487" t="s">
        <v>514</v>
      </c>
    </row>
    <row r="30" spans="1:5" x14ac:dyDescent="0.25">
      <c r="A30" s="498" t="s">
        <v>420</v>
      </c>
      <c r="B30" s="1363">
        <f t="shared" si="0"/>
        <v>4</v>
      </c>
      <c r="C30" s="1364" t="s">
        <v>548</v>
      </c>
      <c r="D30" s="498" t="s">
        <v>513</v>
      </c>
      <c r="E30" s="487" t="s">
        <v>541</v>
      </c>
    </row>
    <row r="31" spans="1:5" x14ac:dyDescent="0.25">
      <c r="A31" s="498" t="s">
        <v>420</v>
      </c>
      <c r="B31" s="1363">
        <f t="shared" si="0"/>
        <v>5</v>
      </c>
      <c r="C31" s="1364" t="s">
        <v>548</v>
      </c>
      <c r="D31" s="498" t="s">
        <v>513</v>
      </c>
      <c r="E31" s="487" t="s">
        <v>539</v>
      </c>
    </row>
    <row r="32" spans="1:5" x14ac:dyDescent="0.25">
      <c r="A32" s="498" t="s">
        <v>420</v>
      </c>
      <c r="B32" s="1363">
        <f t="shared" si="0"/>
        <v>6</v>
      </c>
      <c r="C32" s="1364" t="s">
        <v>548</v>
      </c>
      <c r="D32" s="498" t="s">
        <v>513</v>
      </c>
      <c r="E32" s="8" t="s">
        <v>540</v>
      </c>
    </row>
    <row r="33" spans="1:5" x14ac:dyDescent="0.25">
      <c r="A33" s="498" t="s">
        <v>420</v>
      </c>
      <c r="B33" s="1363">
        <f t="shared" si="0"/>
        <v>7</v>
      </c>
      <c r="C33" s="1364" t="s">
        <v>548</v>
      </c>
      <c r="D33" s="498" t="s">
        <v>513</v>
      </c>
      <c r="E33" s="8" t="s">
        <v>515</v>
      </c>
    </row>
    <row r="34" spans="1:5" x14ac:dyDescent="0.25">
      <c r="A34" s="498" t="s">
        <v>420</v>
      </c>
      <c r="B34" s="1363">
        <f t="shared" si="0"/>
        <v>8</v>
      </c>
      <c r="C34" s="1364" t="s">
        <v>548</v>
      </c>
      <c r="D34" s="498" t="s">
        <v>516</v>
      </c>
      <c r="E34" s="487" t="s">
        <v>517</v>
      </c>
    </row>
    <row r="35" spans="1:5" x14ac:dyDescent="0.25">
      <c r="A35" s="498" t="s">
        <v>420</v>
      </c>
      <c r="B35" s="1363">
        <f t="shared" si="0"/>
        <v>9</v>
      </c>
      <c r="C35" s="1364" t="s">
        <v>548</v>
      </c>
      <c r="D35" s="498" t="s">
        <v>516</v>
      </c>
      <c r="E35" s="487" t="s">
        <v>543</v>
      </c>
    </row>
    <row r="36" spans="1:5" x14ac:dyDescent="0.25">
      <c r="A36" s="498" t="s">
        <v>420</v>
      </c>
      <c r="B36" s="1363">
        <f t="shared" si="0"/>
        <v>10</v>
      </c>
      <c r="C36" s="1364" t="s">
        <v>548</v>
      </c>
      <c r="D36" s="498" t="s">
        <v>516</v>
      </c>
      <c r="E36" s="487" t="s">
        <v>519</v>
      </c>
    </row>
    <row r="37" spans="1:5" x14ac:dyDescent="0.25">
      <c r="A37" s="498" t="s">
        <v>420</v>
      </c>
      <c r="B37" s="1363">
        <f t="shared" si="0"/>
        <v>11</v>
      </c>
      <c r="C37" s="1364" t="s">
        <v>548</v>
      </c>
      <c r="D37" s="498" t="s">
        <v>520</v>
      </c>
      <c r="E37" s="487" t="s">
        <v>521</v>
      </c>
    </row>
    <row r="38" spans="1:5" x14ac:dyDescent="0.25">
      <c r="A38" s="498" t="s">
        <v>420</v>
      </c>
      <c r="B38" s="1363">
        <f t="shared" si="0"/>
        <v>12</v>
      </c>
      <c r="C38" s="1364" t="s">
        <v>548</v>
      </c>
      <c r="D38" s="498" t="s">
        <v>520</v>
      </c>
      <c r="E38" s="487" t="s">
        <v>523</v>
      </c>
    </row>
    <row r="39" spans="1:5" x14ac:dyDescent="0.25">
      <c r="A39" s="498"/>
      <c r="B39" s="1363">
        <f t="shared" si="0"/>
        <v>13</v>
      </c>
      <c r="C39" s="1364" t="s">
        <v>548</v>
      </c>
      <c r="D39" s="498" t="s">
        <v>520</v>
      </c>
      <c r="E39" s="487" t="s">
        <v>524</v>
      </c>
    </row>
    <row r="40" spans="1:5" x14ac:dyDescent="0.25">
      <c r="A40" s="498" t="s">
        <v>420</v>
      </c>
      <c r="B40" s="1363">
        <f t="shared" si="0"/>
        <v>14</v>
      </c>
      <c r="C40" s="1364" t="s">
        <v>548</v>
      </c>
      <c r="D40" s="498" t="s">
        <v>522</v>
      </c>
      <c r="E40" s="487" t="s">
        <v>521</v>
      </c>
    </row>
    <row r="41" spans="1:5" x14ac:dyDescent="0.25">
      <c r="A41" s="498" t="s">
        <v>420</v>
      </c>
      <c r="B41" s="1363">
        <f t="shared" si="0"/>
        <v>15</v>
      </c>
      <c r="C41" s="1364" t="s">
        <v>548</v>
      </c>
      <c r="D41" s="498" t="s">
        <v>522</v>
      </c>
      <c r="E41" s="487" t="s">
        <v>523</v>
      </c>
    </row>
    <row r="42" spans="1:5" x14ac:dyDescent="0.25">
      <c r="A42" s="498" t="s">
        <v>420</v>
      </c>
      <c r="B42" s="1368">
        <f t="shared" si="0"/>
        <v>16</v>
      </c>
      <c r="C42" s="1364" t="s">
        <v>548</v>
      </c>
      <c r="D42" s="498" t="s">
        <v>522</v>
      </c>
      <c r="E42" s="498" t="s">
        <v>524</v>
      </c>
    </row>
    <row r="43" spans="1:5" ht="24.75" x14ac:dyDescent="0.25">
      <c r="A43" s="498" t="s">
        <v>420</v>
      </c>
      <c r="B43" s="1363">
        <v>17</v>
      </c>
      <c r="C43" s="1364" t="s">
        <v>650</v>
      </c>
      <c r="D43" s="498" t="s">
        <v>639</v>
      </c>
      <c r="E43" s="8" t="s">
        <v>653</v>
      </c>
    </row>
    <row r="44" spans="1:5" ht="24.75" x14ac:dyDescent="0.25">
      <c r="A44" s="498" t="s">
        <v>420</v>
      </c>
      <c r="B44" s="1368">
        <v>18</v>
      </c>
      <c r="C44" s="1364" t="s">
        <v>650</v>
      </c>
      <c r="D44" s="498" t="s">
        <v>640</v>
      </c>
      <c r="E44" s="8" t="s">
        <v>653</v>
      </c>
    </row>
    <row r="45" spans="1:5" x14ac:dyDescent="0.25">
      <c r="A45" s="498" t="s">
        <v>420</v>
      </c>
      <c r="B45" s="1363">
        <v>19</v>
      </c>
      <c r="C45" s="1364" t="s">
        <v>699</v>
      </c>
      <c r="D45" s="498" t="s">
        <v>520</v>
      </c>
      <c r="E45" s="8" t="s">
        <v>706</v>
      </c>
    </row>
    <row r="46" spans="1:5" x14ac:dyDescent="0.25">
      <c r="A46" s="498" t="s">
        <v>420</v>
      </c>
      <c r="B46" s="1368">
        <v>20</v>
      </c>
      <c r="C46" s="1364" t="s">
        <v>699</v>
      </c>
      <c r="D46" s="498" t="s">
        <v>522</v>
      </c>
      <c r="E46" s="8" t="s">
        <v>700</v>
      </c>
    </row>
    <row r="47" spans="1:5" x14ac:dyDescent="0.25">
      <c r="A47" s="498" t="s">
        <v>420</v>
      </c>
      <c r="B47" s="1368">
        <v>21</v>
      </c>
      <c r="C47" s="1364" t="s">
        <v>699</v>
      </c>
      <c r="D47" s="498" t="s">
        <v>510</v>
      </c>
      <c r="E47" s="8" t="s">
        <v>711</v>
      </c>
    </row>
    <row r="48" spans="1:5" x14ac:dyDescent="0.25">
      <c r="A48" s="498" t="s">
        <v>420</v>
      </c>
      <c r="B48" s="1368">
        <v>22</v>
      </c>
      <c r="C48" s="1364" t="s">
        <v>785</v>
      </c>
      <c r="D48" s="498" t="s">
        <v>510</v>
      </c>
      <c r="E48" s="8" t="s">
        <v>756</v>
      </c>
    </row>
    <row r="49" spans="1:5" x14ac:dyDescent="0.25">
      <c r="A49" s="498" t="s">
        <v>420</v>
      </c>
      <c r="B49" s="1368">
        <v>23</v>
      </c>
      <c r="C49" s="1373" t="s">
        <v>809</v>
      </c>
      <c r="D49" s="498" t="s">
        <v>810</v>
      </c>
      <c r="E49" s="8" t="s">
        <v>811</v>
      </c>
    </row>
    <row r="50" spans="1:5" x14ac:dyDescent="0.25">
      <c r="A50" s="498" t="s">
        <v>420</v>
      </c>
      <c r="B50" s="1368">
        <v>24</v>
      </c>
      <c r="C50" s="1373" t="s">
        <v>812</v>
      </c>
      <c r="D50" s="498" t="s">
        <v>810</v>
      </c>
      <c r="E50" s="8" t="s">
        <v>813</v>
      </c>
    </row>
    <row r="51" spans="1:5" x14ac:dyDescent="0.25">
      <c r="A51" s="498" t="s">
        <v>420</v>
      </c>
      <c r="B51" s="1368">
        <v>25</v>
      </c>
      <c r="C51" s="1373" t="s">
        <v>815</v>
      </c>
      <c r="D51" s="498" t="s">
        <v>510</v>
      </c>
      <c r="E51" s="8" t="s">
        <v>866</v>
      </c>
    </row>
    <row r="52" spans="1:5" x14ac:dyDescent="0.25">
      <c r="A52" s="498" t="s">
        <v>420</v>
      </c>
      <c r="B52" s="1368">
        <v>26</v>
      </c>
      <c r="C52" s="1373" t="s">
        <v>815</v>
      </c>
      <c r="D52" s="498" t="s">
        <v>867</v>
      </c>
      <c r="E52" s="8" t="s">
        <v>842</v>
      </c>
    </row>
    <row r="53" spans="1:5" x14ac:dyDescent="0.25">
      <c r="A53" s="498" t="s">
        <v>420</v>
      </c>
      <c r="B53" s="1368">
        <v>27</v>
      </c>
      <c r="C53" s="1373" t="s">
        <v>815</v>
      </c>
      <c r="D53" s="498" t="s">
        <v>837</v>
      </c>
      <c r="E53" s="8" t="s">
        <v>838</v>
      </c>
    </row>
    <row r="54" spans="1:5" ht="24.75" x14ac:dyDescent="0.25">
      <c r="A54" s="498" t="s">
        <v>420</v>
      </c>
      <c r="B54" s="1368">
        <v>28</v>
      </c>
      <c r="C54" s="1373" t="s">
        <v>975</v>
      </c>
      <c r="D54" s="7" t="s">
        <v>989</v>
      </c>
      <c r="E54" s="8" t="s">
        <v>986</v>
      </c>
    </row>
    <row r="55" spans="1:5" x14ac:dyDescent="0.25">
      <c r="A55" s="498" t="s">
        <v>420</v>
      </c>
      <c r="B55" s="1368">
        <f>B54+1</f>
        <v>29</v>
      </c>
      <c r="C55" s="1373" t="s">
        <v>975</v>
      </c>
      <c r="D55" s="498" t="s">
        <v>810</v>
      </c>
      <c r="E55" s="8" t="s">
        <v>977</v>
      </c>
    </row>
    <row r="56" spans="1:5" x14ac:dyDescent="0.25">
      <c r="A56" s="498" t="s">
        <v>420</v>
      </c>
      <c r="B56" s="1368">
        <f t="shared" ref="B56:B64" si="1">B55+1</f>
        <v>30</v>
      </c>
      <c r="C56" s="1373" t="s">
        <v>975</v>
      </c>
      <c r="D56" s="498" t="s">
        <v>810</v>
      </c>
      <c r="E56" s="8" t="s">
        <v>978</v>
      </c>
    </row>
    <row r="57" spans="1:5" ht="24.75" x14ac:dyDescent="0.25">
      <c r="A57" s="498" t="s">
        <v>420</v>
      </c>
      <c r="B57" s="1368">
        <f t="shared" si="1"/>
        <v>31</v>
      </c>
      <c r="C57" s="1373" t="s">
        <v>975</v>
      </c>
      <c r="D57" s="498" t="s">
        <v>810</v>
      </c>
      <c r="E57" s="8" t="s">
        <v>979</v>
      </c>
    </row>
    <row r="58" spans="1:5" x14ac:dyDescent="0.25">
      <c r="A58" s="498" t="s">
        <v>420</v>
      </c>
      <c r="B58" s="1368">
        <f t="shared" si="1"/>
        <v>32</v>
      </c>
      <c r="C58" s="1373" t="s">
        <v>975</v>
      </c>
      <c r="D58" s="498" t="s">
        <v>810</v>
      </c>
      <c r="E58" s="8" t="s">
        <v>980</v>
      </c>
    </row>
    <row r="59" spans="1:5" ht="24.75" x14ac:dyDescent="0.25">
      <c r="A59" s="498" t="s">
        <v>420</v>
      </c>
      <c r="B59" s="1368">
        <f t="shared" si="1"/>
        <v>33</v>
      </c>
      <c r="C59" s="1373" t="s">
        <v>975</v>
      </c>
      <c r="D59" s="498" t="s">
        <v>810</v>
      </c>
      <c r="E59" s="8" t="s">
        <v>981</v>
      </c>
    </row>
    <row r="60" spans="1:5" x14ac:dyDescent="0.25">
      <c r="A60" s="498" t="s">
        <v>420</v>
      </c>
      <c r="B60" s="1368">
        <f t="shared" si="1"/>
        <v>34</v>
      </c>
      <c r="C60" s="1373" t="s">
        <v>975</v>
      </c>
      <c r="D60" s="498" t="s">
        <v>810</v>
      </c>
      <c r="E60" s="8" t="s">
        <v>982</v>
      </c>
    </row>
    <row r="61" spans="1:5" x14ac:dyDescent="0.25">
      <c r="A61" s="498" t="s">
        <v>420</v>
      </c>
      <c r="B61" s="1368">
        <f>B60+1</f>
        <v>35</v>
      </c>
      <c r="C61" s="1373" t="s">
        <v>975</v>
      </c>
      <c r="D61" s="498" t="s">
        <v>639</v>
      </c>
      <c r="E61" s="8" t="s">
        <v>983</v>
      </c>
    </row>
    <row r="62" spans="1:5" x14ac:dyDescent="0.25">
      <c r="A62" s="498" t="s">
        <v>420</v>
      </c>
      <c r="B62" s="1368">
        <f t="shared" si="1"/>
        <v>36</v>
      </c>
      <c r="C62" s="1373" t="s">
        <v>975</v>
      </c>
      <c r="D62" s="498" t="s">
        <v>640</v>
      </c>
      <c r="E62" s="8" t="s">
        <v>984</v>
      </c>
    </row>
    <row r="63" spans="1:5" x14ac:dyDescent="0.25">
      <c r="A63" s="498" t="s">
        <v>420</v>
      </c>
      <c r="B63" s="1368">
        <f t="shared" si="1"/>
        <v>37</v>
      </c>
      <c r="C63" s="1373" t="s">
        <v>975</v>
      </c>
      <c r="D63" s="498" t="s">
        <v>985</v>
      </c>
      <c r="E63" s="8" t="s">
        <v>990</v>
      </c>
    </row>
    <row r="64" spans="1:5" ht="24.75" x14ac:dyDescent="0.25">
      <c r="A64" s="498" t="s">
        <v>420</v>
      </c>
      <c r="B64" s="1368">
        <f t="shared" si="1"/>
        <v>38</v>
      </c>
      <c r="C64" s="1373" t="s">
        <v>975</v>
      </c>
      <c r="D64" s="498" t="s">
        <v>510</v>
      </c>
      <c r="E64" s="8" t="s">
        <v>1049</v>
      </c>
    </row>
    <row r="65" spans="1:5" ht="24.75" x14ac:dyDescent="0.25">
      <c r="A65" s="498" t="s">
        <v>420</v>
      </c>
      <c r="B65" s="1368">
        <v>39</v>
      </c>
      <c r="C65" s="1373" t="s">
        <v>1051</v>
      </c>
      <c r="D65" s="498" t="s">
        <v>1046</v>
      </c>
      <c r="E65" s="8" t="s">
        <v>1050</v>
      </c>
    </row>
    <row r="66" spans="1:5" ht="24.75" x14ac:dyDescent="0.25">
      <c r="A66" s="498" t="s">
        <v>420</v>
      </c>
      <c r="B66" s="1368">
        <v>40</v>
      </c>
      <c r="C66" s="1373" t="s">
        <v>1051</v>
      </c>
      <c r="D66" s="498" t="s">
        <v>867</v>
      </c>
      <c r="E66" s="8" t="s">
        <v>1048</v>
      </c>
    </row>
    <row r="67" spans="1:5" ht="24.75" x14ac:dyDescent="0.25">
      <c r="A67" s="498" t="s">
        <v>420</v>
      </c>
      <c r="B67" s="1368">
        <v>41</v>
      </c>
      <c r="C67" s="1373" t="s">
        <v>1051</v>
      </c>
      <c r="D67" s="498" t="s">
        <v>867</v>
      </c>
      <c r="E67" s="8" t="s">
        <v>1052</v>
      </c>
    </row>
    <row r="68" spans="1:5" x14ac:dyDescent="0.25">
      <c r="A68" s="498" t="s">
        <v>420</v>
      </c>
      <c r="B68" s="1363">
        <f t="shared" ref="B68:B74" si="2">B67+1</f>
        <v>42</v>
      </c>
      <c r="C68" s="1368" t="s">
        <v>1051</v>
      </c>
      <c r="D68" s="498" t="s">
        <v>513</v>
      </c>
      <c r="E68" s="487" t="s">
        <v>1298</v>
      </c>
    </row>
    <row r="69" spans="1:5" x14ac:dyDescent="0.25">
      <c r="A69" s="498" t="s">
        <v>420</v>
      </c>
      <c r="B69" s="1363">
        <f t="shared" si="2"/>
        <v>43</v>
      </c>
      <c r="C69" s="1373" t="s">
        <v>1383</v>
      </c>
      <c r="D69" s="498" t="s">
        <v>867</v>
      </c>
      <c r="E69" s="487" t="s">
        <v>1312</v>
      </c>
    </row>
    <row r="70" spans="1:5" x14ac:dyDescent="0.25">
      <c r="A70" s="498" t="s">
        <v>420</v>
      </c>
      <c r="B70" s="1363">
        <f t="shared" si="2"/>
        <v>44</v>
      </c>
      <c r="C70" s="1373" t="s">
        <v>1383</v>
      </c>
      <c r="D70" s="498" t="s">
        <v>867</v>
      </c>
      <c r="E70" s="8" t="s">
        <v>1313</v>
      </c>
    </row>
    <row r="71" spans="1:5" x14ac:dyDescent="0.25">
      <c r="A71" s="498" t="s">
        <v>420</v>
      </c>
      <c r="B71" s="1363">
        <f t="shared" si="2"/>
        <v>45</v>
      </c>
      <c r="C71" s="1373" t="s">
        <v>1383</v>
      </c>
      <c r="D71" s="498" t="s">
        <v>867</v>
      </c>
      <c r="E71" s="487" t="s">
        <v>1314</v>
      </c>
    </row>
    <row r="72" spans="1:5" x14ac:dyDescent="0.25">
      <c r="A72" s="498" t="s">
        <v>420</v>
      </c>
      <c r="B72" s="1363">
        <f t="shared" si="2"/>
        <v>46</v>
      </c>
      <c r="C72" s="1373" t="s">
        <v>1383</v>
      </c>
      <c r="D72" s="498" t="s">
        <v>510</v>
      </c>
      <c r="E72" s="487" t="s">
        <v>1316</v>
      </c>
    </row>
    <row r="73" spans="1:5" x14ac:dyDescent="0.25">
      <c r="A73" s="498" t="s">
        <v>420</v>
      </c>
      <c r="B73" s="1363">
        <f t="shared" si="2"/>
        <v>47</v>
      </c>
      <c r="C73" s="1373" t="s">
        <v>1383</v>
      </c>
      <c r="D73" s="498" t="s">
        <v>985</v>
      </c>
      <c r="E73" s="487" t="s">
        <v>1315</v>
      </c>
    </row>
    <row r="74" spans="1:5" x14ac:dyDescent="0.25">
      <c r="A74" s="498" t="s">
        <v>420</v>
      </c>
      <c r="B74" s="1363">
        <f t="shared" si="2"/>
        <v>48</v>
      </c>
      <c r="C74" s="1373" t="s">
        <v>1383</v>
      </c>
      <c r="D74" s="498" t="s">
        <v>510</v>
      </c>
      <c r="E74" s="487" t="s">
        <v>1382</v>
      </c>
    </row>
    <row r="75" spans="1:5" x14ac:dyDescent="0.25">
      <c r="A75" s="498" t="s">
        <v>420</v>
      </c>
      <c r="B75" s="1363">
        <f>+B74+1</f>
        <v>49</v>
      </c>
      <c r="C75" s="1364" t="s">
        <v>1383</v>
      </c>
      <c r="D75" s="498" t="s">
        <v>985</v>
      </c>
      <c r="E75" s="8" t="s">
        <v>1389</v>
      </c>
    </row>
    <row r="76" spans="1:5" x14ac:dyDescent="0.25">
      <c r="A76" s="498" t="s">
        <v>420</v>
      </c>
      <c r="B76" s="1363">
        <v>50</v>
      </c>
      <c r="C76" s="1364" t="s">
        <v>1527</v>
      </c>
      <c r="D76" s="498" t="s">
        <v>810</v>
      </c>
      <c r="E76" s="8" t="s">
        <v>1525</v>
      </c>
    </row>
    <row r="77" spans="1:5" x14ac:dyDescent="0.25">
      <c r="A77" s="498" t="s">
        <v>420</v>
      </c>
      <c r="B77" s="1363">
        <v>51</v>
      </c>
      <c r="C77" s="1364" t="s">
        <v>1527</v>
      </c>
      <c r="D77" s="498" t="s">
        <v>513</v>
      </c>
      <c r="E77" s="8" t="s">
        <v>1524</v>
      </c>
    </row>
    <row r="78" spans="1:5" x14ac:dyDescent="0.25">
      <c r="A78" s="498" t="s">
        <v>420</v>
      </c>
      <c r="B78" s="1363">
        <v>52</v>
      </c>
      <c r="C78" s="1364" t="s">
        <v>1527</v>
      </c>
      <c r="D78" s="498" t="s">
        <v>985</v>
      </c>
      <c r="E78" s="8" t="s">
        <v>1526</v>
      </c>
    </row>
    <row r="79" spans="1:5" x14ac:dyDescent="0.25">
      <c r="A79" s="498" t="s">
        <v>420</v>
      </c>
      <c r="B79" s="1363">
        <v>53</v>
      </c>
      <c r="C79" s="1364" t="s">
        <v>1527</v>
      </c>
      <c r="D79" s="498" t="s">
        <v>1046</v>
      </c>
      <c r="E79" s="8" t="s">
        <v>1526</v>
      </c>
    </row>
    <row r="80" spans="1:5" x14ac:dyDescent="0.25">
      <c r="A80" s="498" t="s">
        <v>420</v>
      </c>
      <c r="B80" s="1363">
        <v>54</v>
      </c>
      <c r="C80" s="1364" t="s">
        <v>1533</v>
      </c>
      <c r="D80" s="498" t="s">
        <v>1534</v>
      </c>
      <c r="E80" s="8" t="s">
        <v>1540</v>
      </c>
    </row>
    <row r="81" spans="1:5" x14ac:dyDescent="0.25">
      <c r="A81" s="498" t="s">
        <v>420</v>
      </c>
      <c r="B81" s="1363">
        <v>55</v>
      </c>
      <c r="C81" s="1374" t="s">
        <v>1533</v>
      </c>
      <c r="D81" s="498" t="s">
        <v>1535</v>
      </c>
      <c r="E81" s="8" t="s">
        <v>1538</v>
      </c>
    </row>
    <row r="82" spans="1:5" x14ac:dyDescent="0.25">
      <c r="A82" s="498" t="s">
        <v>420</v>
      </c>
      <c r="B82" s="1363">
        <v>56</v>
      </c>
      <c r="C82" s="1374" t="s">
        <v>1533</v>
      </c>
      <c r="D82" s="498" t="s">
        <v>1536</v>
      </c>
      <c r="E82" s="8" t="s">
        <v>1537</v>
      </c>
    </row>
    <row r="83" spans="1:5" x14ac:dyDescent="0.25">
      <c r="A83" s="498" t="s">
        <v>420</v>
      </c>
      <c r="B83" s="1363">
        <v>57</v>
      </c>
      <c r="C83" s="1374" t="s">
        <v>1533</v>
      </c>
      <c r="D83" s="498" t="s">
        <v>513</v>
      </c>
      <c r="E83" s="8" t="s">
        <v>1539</v>
      </c>
    </row>
    <row r="84" spans="1:5" x14ac:dyDescent="0.25">
      <c r="A84" s="498" t="s">
        <v>420</v>
      </c>
      <c r="B84" s="1363">
        <v>58</v>
      </c>
      <c r="C84" s="1374" t="s">
        <v>1577</v>
      </c>
      <c r="D84" s="498" t="s">
        <v>1576</v>
      </c>
      <c r="E84" s="8" t="s">
        <v>1578</v>
      </c>
    </row>
    <row r="85" spans="1:5" x14ac:dyDescent="0.25">
      <c r="A85" s="498" t="s">
        <v>420</v>
      </c>
      <c r="B85" s="1363">
        <v>59</v>
      </c>
      <c r="C85" s="1374" t="s">
        <v>1618</v>
      </c>
      <c r="D85" s="498" t="s">
        <v>513</v>
      </c>
      <c r="E85" s="8" t="s">
        <v>1623</v>
      </c>
    </row>
    <row r="86" spans="1:5" x14ac:dyDescent="0.25">
      <c r="A86" s="1375" t="s">
        <v>437</v>
      </c>
      <c r="B86" s="1376">
        <v>1</v>
      </c>
      <c r="C86" s="1367" t="s">
        <v>548</v>
      </c>
      <c r="D86" s="488" t="s">
        <v>549</v>
      </c>
      <c r="E86" s="488" t="s">
        <v>550</v>
      </c>
    </row>
    <row r="87" spans="1:5" x14ac:dyDescent="0.25">
      <c r="A87" s="1369" t="s">
        <v>437</v>
      </c>
      <c r="B87" s="1377">
        <f t="shared" ref="B87:B102" si="3">B86+1</f>
        <v>2</v>
      </c>
      <c r="C87" s="1364" t="s">
        <v>548</v>
      </c>
      <c r="D87" s="487" t="s">
        <v>526</v>
      </c>
      <c r="E87" s="487" t="s">
        <v>546</v>
      </c>
    </row>
    <row r="88" spans="1:5" x14ac:dyDescent="0.25">
      <c r="A88" s="1369" t="s">
        <v>437</v>
      </c>
      <c r="B88" s="1377">
        <f t="shared" si="3"/>
        <v>3</v>
      </c>
      <c r="C88" s="1364" t="s">
        <v>548</v>
      </c>
      <c r="D88" s="487" t="s">
        <v>526</v>
      </c>
      <c r="E88" s="8" t="s">
        <v>540</v>
      </c>
    </row>
    <row r="89" spans="1:5" x14ac:dyDescent="0.25">
      <c r="A89" s="1369" t="s">
        <v>437</v>
      </c>
      <c r="B89" s="1377">
        <f t="shared" si="3"/>
        <v>4</v>
      </c>
      <c r="C89" s="1364" t="s">
        <v>548</v>
      </c>
      <c r="D89" s="487" t="s">
        <v>526</v>
      </c>
      <c r="E89" s="8" t="s">
        <v>515</v>
      </c>
    </row>
    <row r="90" spans="1:5" x14ac:dyDescent="0.25">
      <c r="A90" s="1369" t="s">
        <v>437</v>
      </c>
      <c r="B90" s="1377">
        <f t="shared" si="3"/>
        <v>5</v>
      </c>
      <c r="C90" s="1364" t="s">
        <v>548</v>
      </c>
      <c r="D90" s="487" t="s">
        <v>527</v>
      </c>
      <c r="E90" s="487" t="s">
        <v>546</v>
      </c>
    </row>
    <row r="91" spans="1:5" x14ac:dyDescent="0.25">
      <c r="A91" s="1369" t="s">
        <v>437</v>
      </c>
      <c r="B91" s="1377">
        <f t="shared" si="3"/>
        <v>6</v>
      </c>
      <c r="C91" s="1364" t="s">
        <v>548</v>
      </c>
      <c r="D91" s="487" t="s">
        <v>527</v>
      </c>
      <c r="E91" s="487" t="s">
        <v>517</v>
      </c>
    </row>
    <row r="92" spans="1:5" x14ac:dyDescent="0.25">
      <c r="A92" s="1369" t="s">
        <v>437</v>
      </c>
      <c r="B92" s="1377">
        <f t="shared" si="3"/>
        <v>7</v>
      </c>
      <c r="C92" s="1364" t="s">
        <v>548</v>
      </c>
      <c r="D92" s="487" t="s">
        <v>527</v>
      </c>
      <c r="E92" s="487" t="s">
        <v>519</v>
      </c>
    </row>
    <row r="93" spans="1:5" x14ac:dyDescent="0.25">
      <c r="A93" s="1369" t="s">
        <v>437</v>
      </c>
      <c r="B93" s="1377">
        <f t="shared" si="3"/>
        <v>8</v>
      </c>
      <c r="C93" s="1364" t="s">
        <v>548</v>
      </c>
      <c r="D93" s="487" t="s">
        <v>528</v>
      </c>
      <c r="E93" s="487" t="s">
        <v>547</v>
      </c>
    </row>
    <row r="94" spans="1:5" x14ac:dyDescent="0.25">
      <c r="A94" s="1369" t="s">
        <v>437</v>
      </c>
      <c r="B94" s="1377">
        <f t="shared" si="3"/>
        <v>9</v>
      </c>
      <c r="C94" s="1364" t="s">
        <v>548</v>
      </c>
      <c r="D94" s="487" t="s">
        <v>528</v>
      </c>
      <c r="E94" s="487" t="s">
        <v>521</v>
      </c>
    </row>
    <row r="95" spans="1:5" x14ac:dyDescent="0.25">
      <c r="A95" s="1369" t="s">
        <v>437</v>
      </c>
      <c r="B95" s="1377">
        <f t="shared" si="3"/>
        <v>10</v>
      </c>
      <c r="C95" s="1364" t="s">
        <v>548</v>
      </c>
      <c r="D95" s="487" t="s">
        <v>528</v>
      </c>
      <c r="E95" s="487" t="s">
        <v>523</v>
      </c>
    </row>
    <row r="96" spans="1:5" x14ac:dyDescent="0.25">
      <c r="A96" s="1369" t="s">
        <v>437</v>
      </c>
      <c r="B96" s="1377">
        <f t="shared" si="3"/>
        <v>11</v>
      </c>
      <c r="C96" s="1364" t="s">
        <v>548</v>
      </c>
      <c r="D96" s="487" t="s">
        <v>528</v>
      </c>
      <c r="E96" s="487" t="s">
        <v>524</v>
      </c>
    </row>
    <row r="97" spans="1:5" x14ac:dyDescent="0.25">
      <c r="A97" s="1369" t="s">
        <v>437</v>
      </c>
      <c r="B97" s="1377">
        <f t="shared" si="3"/>
        <v>12</v>
      </c>
      <c r="C97" s="1364" t="s">
        <v>548</v>
      </c>
      <c r="D97" s="487" t="s">
        <v>529</v>
      </c>
      <c r="E97" s="487" t="s">
        <v>521</v>
      </c>
    </row>
    <row r="98" spans="1:5" x14ac:dyDescent="0.25">
      <c r="A98" s="1369" t="s">
        <v>437</v>
      </c>
      <c r="B98" s="1377">
        <f t="shared" si="3"/>
        <v>13</v>
      </c>
      <c r="C98" s="1364" t="s">
        <v>548</v>
      </c>
      <c r="D98" s="487" t="s">
        <v>529</v>
      </c>
      <c r="E98" s="487" t="s">
        <v>523</v>
      </c>
    </row>
    <row r="99" spans="1:5" x14ac:dyDescent="0.25">
      <c r="A99" s="1369" t="s">
        <v>437</v>
      </c>
      <c r="B99" s="1377">
        <f t="shared" si="3"/>
        <v>14</v>
      </c>
      <c r="C99" s="1364" t="s">
        <v>548</v>
      </c>
      <c r="D99" s="487" t="s">
        <v>529</v>
      </c>
      <c r="E99" s="487" t="s">
        <v>524</v>
      </c>
    </row>
    <row r="100" spans="1:5" x14ac:dyDescent="0.25">
      <c r="A100" s="1369" t="s">
        <v>437</v>
      </c>
      <c r="B100" s="1377">
        <f t="shared" si="3"/>
        <v>15</v>
      </c>
      <c r="C100" s="1364" t="s">
        <v>650</v>
      </c>
      <c r="D100" s="487" t="s">
        <v>549</v>
      </c>
      <c r="E100" s="487" t="s">
        <v>643</v>
      </c>
    </row>
    <row r="101" spans="1:5" x14ac:dyDescent="0.25">
      <c r="A101" s="1369" t="s">
        <v>437</v>
      </c>
      <c r="B101" s="1377">
        <f t="shared" si="3"/>
        <v>16</v>
      </c>
      <c r="C101" s="1364" t="s">
        <v>650</v>
      </c>
      <c r="D101" s="487" t="s">
        <v>641</v>
      </c>
      <c r="E101" s="487" t="s">
        <v>642</v>
      </c>
    </row>
    <row r="102" spans="1:5" ht="24.75" x14ac:dyDescent="0.25">
      <c r="A102" s="1369" t="s">
        <v>437</v>
      </c>
      <c r="B102" s="1377">
        <f t="shared" si="3"/>
        <v>17</v>
      </c>
      <c r="C102" s="1364" t="s">
        <v>650</v>
      </c>
      <c r="D102" s="487" t="s">
        <v>644</v>
      </c>
      <c r="E102" s="8" t="s">
        <v>653</v>
      </c>
    </row>
    <row r="103" spans="1:5" ht="24.75" x14ac:dyDescent="0.25">
      <c r="A103" s="1369" t="s">
        <v>437</v>
      </c>
      <c r="B103" s="1377">
        <v>18</v>
      </c>
      <c r="C103" s="1364" t="s">
        <v>650</v>
      </c>
      <c r="D103" s="487" t="s">
        <v>645</v>
      </c>
      <c r="E103" s="8" t="s">
        <v>653</v>
      </c>
    </row>
    <row r="104" spans="1:5" x14ac:dyDescent="0.25">
      <c r="A104" s="1369" t="s">
        <v>437</v>
      </c>
      <c r="B104" s="1377">
        <v>19</v>
      </c>
      <c r="C104" s="1364" t="s">
        <v>667</v>
      </c>
      <c r="D104" s="487" t="s">
        <v>549</v>
      </c>
      <c r="E104" s="8" t="s">
        <v>668</v>
      </c>
    </row>
    <row r="105" spans="1:5" x14ac:dyDescent="0.25">
      <c r="A105" s="1369" t="s">
        <v>437</v>
      </c>
      <c r="B105" s="1377">
        <v>20</v>
      </c>
      <c r="C105" s="1364" t="s">
        <v>699</v>
      </c>
      <c r="D105" s="487" t="s">
        <v>528</v>
      </c>
      <c r="E105" s="8" t="s">
        <v>707</v>
      </c>
    </row>
    <row r="106" spans="1:5" x14ac:dyDescent="0.25">
      <c r="A106" s="1369" t="s">
        <v>437</v>
      </c>
      <c r="B106" s="1377">
        <v>21</v>
      </c>
      <c r="C106" s="1364" t="s">
        <v>699</v>
      </c>
      <c r="D106" s="487" t="s">
        <v>529</v>
      </c>
      <c r="E106" s="8" t="s">
        <v>701</v>
      </c>
    </row>
    <row r="107" spans="1:5" x14ac:dyDescent="0.25">
      <c r="A107" s="1369" t="s">
        <v>437</v>
      </c>
      <c r="B107" s="1377">
        <v>22</v>
      </c>
      <c r="C107" s="1364" t="s">
        <v>699</v>
      </c>
      <c r="D107" s="487" t="s">
        <v>549</v>
      </c>
      <c r="E107" s="8" t="s">
        <v>711</v>
      </c>
    </row>
    <row r="108" spans="1:5" x14ac:dyDescent="0.25">
      <c r="A108" s="1369" t="s">
        <v>437</v>
      </c>
      <c r="B108" s="1377">
        <v>23</v>
      </c>
      <c r="C108" s="1364" t="s">
        <v>785</v>
      </c>
      <c r="D108" s="487" t="s">
        <v>549</v>
      </c>
      <c r="E108" s="8" t="s">
        <v>756</v>
      </c>
    </row>
    <row r="109" spans="1:5" ht="24.75" x14ac:dyDescent="0.25">
      <c r="A109" s="1369" t="s">
        <v>437</v>
      </c>
      <c r="B109" s="1377">
        <v>24</v>
      </c>
      <c r="C109" s="1364" t="s">
        <v>785</v>
      </c>
      <c r="D109" s="487" t="s">
        <v>641</v>
      </c>
      <c r="E109" s="8" t="s">
        <v>797</v>
      </c>
    </row>
    <row r="110" spans="1:5" x14ac:dyDescent="0.25">
      <c r="A110" s="1369" t="s">
        <v>437</v>
      </c>
      <c r="B110" s="1377">
        <v>25</v>
      </c>
      <c r="C110" s="1364" t="s">
        <v>785</v>
      </c>
      <c r="D110" s="487" t="s">
        <v>641</v>
      </c>
      <c r="E110" s="8" t="s">
        <v>782</v>
      </c>
    </row>
    <row r="111" spans="1:5" x14ac:dyDescent="0.25">
      <c r="A111" s="1369" t="s">
        <v>437</v>
      </c>
      <c r="B111" s="1377">
        <v>26</v>
      </c>
      <c r="C111" s="1364" t="s">
        <v>785</v>
      </c>
      <c r="D111" s="487" t="s">
        <v>641</v>
      </c>
      <c r="E111" s="8" t="s">
        <v>783</v>
      </c>
    </row>
    <row r="112" spans="1:5" x14ac:dyDescent="0.25">
      <c r="A112" s="1369" t="s">
        <v>437</v>
      </c>
      <c r="B112" s="1377">
        <v>27</v>
      </c>
      <c r="C112" s="1364" t="s">
        <v>785</v>
      </c>
      <c r="D112" s="487" t="s">
        <v>549</v>
      </c>
      <c r="E112" s="8" t="s">
        <v>784</v>
      </c>
    </row>
    <row r="113" spans="1:5" x14ac:dyDescent="0.25">
      <c r="A113" s="1369" t="s">
        <v>437</v>
      </c>
      <c r="B113" s="1377">
        <v>28</v>
      </c>
      <c r="C113" s="1364" t="s">
        <v>809</v>
      </c>
      <c r="D113" s="487" t="s">
        <v>641</v>
      </c>
      <c r="E113" s="8" t="s">
        <v>811</v>
      </c>
    </row>
    <row r="114" spans="1:5" x14ac:dyDescent="0.25">
      <c r="A114" s="1369" t="s">
        <v>437</v>
      </c>
      <c r="B114" s="1377">
        <v>29</v>
      </c>
      <c r="C114" s="1364" t="s">
        <v>812</v>
      </c>
      <c r="D114" s="487" t="s">
        <v>641</v>
      </c>
      <c r="E114" s="8" t="s">
        <v>813</v>
      </c>
    </row>
    <row r="115" spans="1:5" x14ac:dyDescent="0.25">
      <c r="A115" s="1369" t="s">
        <v>437</v>
      </c>
      <c r="B115" s="1377">
        <v>30</v>
      </c>
      <c r="C115" s="1364" t="s">
        <v>815</v>
      </c>
      <c r="D115" s="487" t="s">
        <v>549</v>
      </c>
      <c r="E115" s="8" t="s">
        <v>866</v>
      </c>
    </row>
    <row r="116" spans="1:5" x14ac:dyDescent="0.25">
      <c r="A116" s="1369" t="s">
        <v>437</v>
      </c>
      <c r="B116" s="1377">
        <v>31</v>
      </c>
      <c r="C116" s="1364" t="s">
        <v>975</v>
      </c>
      <c r="D116" s="487" t="s">
        <v>641</v>
      </c>
      <c r="E116" s="8" t="s">
        <v>980</v>
      </c>
    </row>
    <row r="117" spans="1:5" ht="24.75" x14ac:dyDescent="0.25">
      <c r="A117" s="1369" t="s">
        <v>437</v>
      </c>
      <c r="B117" s="1377">
        <v>32</v>
      </c>
      <c r="C117" s="1364" t="s">
        <v>975</v>
      </c>
      <c r="D117" s="487" t="s">
        <v>641</v>
      </c>
      <c r="E117" s="8" t="s">
        <v>991</v>
      </c>
    </row>
    <row r="118" spans="1:5" x14ac:dyDescent="0.25">
      <c r="A118" s="1369" t="s">
        <v>437</v>
      </c>
      <c r="B118" s="1377"/>
      <c r="C118" s="1364" t="s">
        <v>975</v>
      </c>
      <c r="D118" s="487" t="s">
        <v>641</v>
      </c>
      <c r="E118" s="8" t="s">
        <v>982</v>
      </c>
    </row>
    <row r="119" spans="1:5" x14ac:dyDescent="0.25">
      <c r="A119" s="1369" t="s">
        <v>437</v>
      </c>
      <c r="B119" s="1377">
        <v>33</v>
      </c>
      <c r="C119" s="1364" t="s">
        <v>975</v>
      </c>
      <c r="D119" s="487" t="s">
        <v>528</v>
      </c>
      <c r="E119" s="8" t="s">
        <v>992</v>
      </c>
    </row>
    <row r="120" spans="1:5" x14ac:dyDescent="0.25">
      <c r="A120" s="1369" t="s">
        <v>437</v>
      </c>
      <c r="B120" s="1377">
        <v>34</v>
      </c>
      <c r="C120" s="1364" t="s">
        <v>975</v>
      </c>
      <c r="D120" s="487" t="s">
        <v>993</v>
      </c>
      <c r="E120" s="8" t="s">
        <v>994</v>
      </c>
    </row>
    <row r="121" spans="1:5" ht="24.75" x14ac:dyDescent="0.25">
      <c r="A121" s="1369" t="s">
        <v>437</v>
      </c>
      <c r="B121" s="1377">
        <v>35</v>
      </c>
      <c r="C121" s="1364" t="s">
        <v>815</v>
      </c>
      <c r="D121" s="487" t="s">
        <v>549</v>
      </c>
      <c r="E121" s="8" t="s">
        <v>995</v>
      </c>
    </row>
    <row r="122" spans="1:5" ht="17.25" customHeight="1" x14ac:dyDescent="0.25">
      <c r="A122" s="1369" t="s">
        <v>437</v>
      </c>
      <c r="B122" s="1377">
        <f t="shared" ref="B122:B128" si="4">+B121+1</f>
        <v>36</v>
      </c>
      <c r="C122" s="1364" t="s">
        <v>1051</v>
      </c>
      <c r="D122" s="487" t="s">
        <v>549</v>
      </c>
      <c r="E122" s="8" t="s">
        <v>1466</v>
      </c>
    </row>
    <row r="123" spans="1:5" x14ac:dyDescent="0.25">
      <c r="A123" s="1369" t="s">
        <v>437</v>
      </c>
      <c r="B123" s="1377">
        <f t="shared" si="4"/>
        <v>37</v>
      </c>
      <c r="C123" s="1364" t="s">
        <v>1383</v>
      </c>
      <c r="D123" s="487" t="s">
        <v>1317</v>
      </c>
      <c r="E123" s="8" t="s">
        <v>1318</v>
      </c>
    </row>
    <row r="124" spans="1:5" x14ac:dyDescent="0.25">
      <c r="A124" s="1369" t="s">
        <v>437</v>
      </c>
      <c r="B124" s="1377">
        <f t="shared" si="4"/>
        <v>38</v>
      </c>
      <c r="C124" s="1364" t="s">
        <v>1383</v>
      </c>
      <c r="D124" s="487" t="s">
        <v>1317</v>
      </c>
      <c r="E124" s="8" t="s">
        <v>1319</v>
      </c>
    </row>
    <row r="125" spans="1:5" x14ac:dyDescent="0.25">
      <c r="A125" s="1369" t="s">
        <v>437</v>
      </c>
      <c r="B125" s="1377">
        <f t="shared" si="4"/>
        <v>39</v>
      </c>
      <c r="C125" s="1364" t="s">
        <v>1383</v>
      </c>
      <c r="D125" s="487" t="s">
        <v>549</v>
      </c>
      <c r="E125" s="487" t="s">
        <v>1316</v>
      </c>
    </row>
    <row r="126" spans="1:5" x14ac:dyDescent="0.25">
      <c r="A126" s="1369" t="s">
        <v>437</v>
      </c>
      <c r="B126" s="1377">
        <f t="shared" si="4"/>
        <v>40</v>
      </c>
      <c r="C126" s="1364" t="s">
        <v>1383</v>
      </c>
      <c r="D126" s="487" t="s">
        <v>993</v>
      </c>
      <c r="E126" s="487" t="s">
        <v>1320</v>
      </c>
    </row>
    <row r="127" spans="1:5" x14ac:dyDescent="0.25">
      <c r="A127" s="1369" t="s">
        <v>437</v>
      </c>
      <c r="B127" s="1377">
        <f t="shared" si="4"/>
        <v>41</v>
      </c>
      <c r="C127" s="1364" t="s">
        <v>1383</v>
      </c>
      <c r="D127" s="487" t="s">
        <v>993</v>
      </c>
      <c r="E127" s="8" t="s">
        <v>1390</v>
      </c>
    </row>
    <row r="128" spans="1:5" x14ac:dyDescent="0.25">
      <c r="A128" s="1378" t="s">
        <v>437</v>
      </c>
      <c r="B128" s="1371">
        <f t="shared" si="4"/>
        <v>42</v>
      </c>
      <c r="C128" s="1372" t="s">
        <v>1489</v>
      </c>
      <c r="D128" s="494" t="s">
        <v>1490</v>
      </c>
      <c r="E128" s="9" t="s">
        <v>1491</v>
      </c>
    </row>
    <row r="129" spans="1:5" x14ac:dyDescent="0.25">
      <c r="A129" s="1369" t="s">
        <v>530</v>
      </c>
      <c r="B129" s="1377">
        <v>1</v>
      </c>
      <c r="C129" s="1364" t="s">
        <v>548</v>
      </c>
      <c r="D129" s="487" t="s">
        <v>531</v>
      </c>
      <c r="E129" s="487" t="s">
        <v>532</v>
      </c>
    </row>
    <row r="130" spans="1:5" x14ac:dyDescent="0.25">
      <c r="A130" s="1369" t="s">
        <v>530</v>
      </c>
      <c r="B130" s="1377">
        <f>B129+1</f>
        <v>2</v>
      </c>
      <c r="C130" s="1364" t="s">
        <v>548</v>
      </c>
      <c r="D130" s="487" t="s">
        <v>534</v>
      </c>
      <c r="E130" s="487" t="s">
        <v>533</v>
      </c>
    </row>
    <row r="131" spans="1:5" x14ac:dyDescent="0.25">
      <c r="A131" s="1369" t="s">
        <v>530</v>
      </c>
      <c r="B131" s="1377">
        <f>B130+1</f>
        <v>3</v>
      </c>
      <c r="C131" s="1364" t="s">
        <v>548</v>
      </c>
      <c r="D131" s="487" t="s">
        <v>534</v>
      </c>
      <c r="E131" s="487" t="s">
        <v>535</v>
      </c>
    </row>
    <row r="132" spans="1:5" x14ac:dyDescent="0.25">
      <c r="A132" s="1369" t="s">
        <v>530</v>
      </c>
      <c r="B132" s="1377">
        <f>B131+1</f>
        <v>4</v>
      </c>
      <c r="C132" s="1364" t="s">
        <v>548</v>
      </c>
      <c r="D132" s="487" t="s">
        <v>534</v>
      </c>
      <c r="E132" s="487" t="s">
        <v>536</v>
      </c>
    </row>
    <row r="133" spans="1:5" x14ac:dyDescent="0.25">
      <c r="A133" s="1369" t="s">
        <v>530</v>
      </c>
      <c r="B133" s="1377">
        <v>5</v>
      </c>
      <c r="C133" s="1364" t="s">
        <v>650</v>
      </c>
      <c r="D133" s="487" t="s">
        <v>628</v>
      </c>
      <c r="E133" s="8" t="s">
        <v>636</v>
      </c>
    </row>
    <row r="134" spans="1:5" x14ac:dyDescent="0.25">
      <c r="A134" s="1369" t="s">
        <v>626</v>
      </c>
      <c r="B134" s="1377">
        <v>6</v>
      </c>
      <c r="C134" s="1364" t="s">
        <v>650</v>
      </c>
      <c r="D134" s="487" t="s">
        <v>531</v>
      </c>
      <c r="E134" s="487" t="s">
        <v>637</v>
      </c>
    </row>
    <row r="135" spans="1:5" x14ac:dyDescent="0.25">
      <c r="A135" s="1369" t="s">
        <v>626</v>
      </c>
      <c r="B135" s="1377">
        <v>7</v>
      </c>
      <c r="C135" s="1364" t="s">
        <v>650</v>
      </c>
      <c r="D135" s="487" t="s">
        <v>531</v>
      </c>
      <c r="E135" s="8" t="s">
        <v>664</v>
      </c>
    </row>
    <row r="136" spans="1:5" x14ac:dyDescent="0.25">
      <c r="A136" s="1369" t="s">
        <v>626</v>
      </c>
      <c r="B136" s="1377">
        <v>8</v>
      </c>
      <c r="C136" s="1364" t="s">
        <v>667</v>
      </c>
      <c r="D136" s="487" t="s">
        <v>534</v>
      </c>
      <c r="E136" s="8" t="s">
        <v>666</v>
      </c>
    </row>
    <row r="137" spans="1:5" x14ac:dyDescent="0.25">
      <c r="A137" s="1369" t="s">
        <v>626</v>
      </c>
      <c r="B137" s="1377">
        <v>9</v>
      </c>
      <c r="C137" s="1364" t="s">
        <v>785</v>
      </c>
      <c r="D137" s="487" t="s">
        <v>531</v>
      </c>
      <c r="E137" s="8" t="s">
        <v>1425</v>
      </c>
    </row>
    <row r="138" spans="1:5" x14ac:dyDescent="0.25">
      <c r="A138" s="1369" t="s">
        <v>530</v>
      </c>
      <c r="B138" s="1377">
        <v>10</v>
      </c>
      <c r="C138" s="1364" t="s">
        <v>812</v>
      </c>
      <c r="D138" s="487" t="s">
        <v>534</v>
      </c>
      <c r="E138" s="8" t="s">
        <v>811</v>
      </c>
    </row>
    <row r="139" spans="1:5" x14ac:dyDescent="0.25">
      <c r="A139" s="1369" t="s">
        <v>530</v>
      </c>
      <c r="B139" s="1368">
        <v>11</v>
      </c>
      <c r="C139" s="1364" t="s">
        <v>815</v>
      </c>
      <c r="D139" s="487" t="s">
        <v>534</v>
      </c>
      <c r="E139" s="8" t="s">
        <v>876</v>
      </c>
    </row>
    <row r="140" spans="1:5" x14ac:dyDescent="0.25">
      <c r="A140" s="1369" t="s">
        <v>530</v>
      </c>
      <c r="B140" s="1377">
        <v>12</v>
      </c>
      <c r="C140" s="1364" t="s">
        <v>815</v>
      </c>
      <c r="D140" s="487" t="s">
        <v>627</v>
      </c>
      <c r="E140" s="8" t="s">
        <v>877</v>
      </c>
    </row>
    <row r="141" spans="1:5" x14ac:dyDescent="0.25">
      <c r="A141" s="1369" t="s">
        <v>530</v>
      </c>
      <c r="B141" s="1377">
        <v>13</v>
      </c>
      <c r="C141" s="1364" t="s">
        <v>815</v>
      </c>
      <c r="D141" s="487" t="s">
        <v>628</v>
      </c>
      <c r="E141" s="8" t="s">
        <v>875</v>
      </c>
    </row>
    <row r="142" spans="1:5" ht="24.75" x14ac:dyDescent="0.25">
      <c r="A142" s="1369" t="s">
        <v>530</v>
      </c>
      <c r="B142" s="1377">
        <v>14</v>
      </c>
      <c r="C142" s="1364" t="s">
        <v>975</v>
      </c>
      <c r="D142" s="487" t="s">
        <v>534</v>
      </c>
      <c r="E142" s="8" t="s">
        <v>998</v>
      </c>
    </row>
    <row r="143" spans="1:5" x14ac:dyDescent="0.25">
      <c r="A143" s="1369" t="s">
        <v>626</v>
      </c>
      <c r="B143" s="1377">
        <v>15</v>
      </c>
      <c r="C143" s="1364" t="s">
        <v>975</v>
      </c>
      <c r="D143" s="487" t="s">
        <v>627</v>
      </c>
      <c r="E143" s="8" t="s">
        <v>997</v>
      </c>
    </row>
    <row r="144" spans="1:5" x14ac:dyDescent="0.25">
      <c r="A144" s="1369" t="s">
        <v>530</v>
      </c>
      <c r="B144" s="1377">
        <v>16</v>
      </c>
      <c r="C144" s="1364" t="s">
        <v>1051</v>
      </c>
      <c r="D144" s="487" t="s">
        <v>629</v>
      </c>
      <c r="E144" s="8" t="s">
        <v>1299</v>
      </c>
    </row>
    <row r="145" spans="1:5" x14ac:dyDescent="0.25">
      <c r="A145" s="1369" t="s">
        <v>530</v>
      </c>
      <c r="B145" s="1377">
        <v>17</v>
      </c>
      <c r="C145" s="1364" t="s">
        <v>1311</v>
      </c>
      <c r="D145" s="487" t="s">
        <v>629</v>
      </c>
      <c r="E145" s="8" t="s">
        <v>1321</v>
      </c>
    </row>
    <row r="146" spans="1:5" x14ac:dyDescent="0.25">
      <c r="A146" s="1369" t="s">
        <v>530</v>
      </c>
      <c r="B146" s="1377">
        <v>18</v>
      </c>
      <c r="C146" s="1364" t="s">
        <v>1406</v>
      </c>
      <c r="D146" s="487" t="s">
        <v>627</v>
      </c>
      <c r="E146" s="487" t="s">
        <v>637</v>
      </c>
    </row>
    <row r="147" spans="1:5" x14ac:dyDescent="0.25">
      <c r="A147" s="1369" t="s">
        <v>530</v>
      </c>
      <c r="B147" s="1377">
        <v>19</v>
      </c>
      <c r="C147" s="1364" t="s">
        <v>1406</v>
      </c>
      <c r="D147" s="487" t="s">
        <v>628</v>
      </c>
      <c r="E147" s="487" t="s">
        <v>1407</v>
      </c>
    </row>
    <row r="148" spans="1:5" x14ac:dyDescent="0.25">
      <c r="A148" s="1369" t="s">
        <v>530</v>
      </c>
      <c r="B148" s="1377">
        <v>20</v>
      </c>
      <c r="C148" s="1364" t="s">
        <v>1406</v>
      </c>
      <c r="D148" s="487" t="s">
        <v>628</v>
      </c>
      <c r="E148" s="487" t="s">
        <v>1420</v>
      </c>
    </row>
    <row r="149" spans="1:5" x14ac:dyDescent="0.25">
      <c r="A149" s="1369" t="s">
        <v>530</v>
      </c>
      <c r="B149" s="1377">
        <v>21</v>
      </c>
      <c r="C149" s="1364" t="s">
        <v>1406</v>
      </c>
      <c r="D149" s="487" t="s">
        <v>628</v>
      </c>
      <c r="E149" s="487" t="s">
        <v>1423</v>
      </c>
    </row>
    <row r="150" spans="1:5" x14ac:dyDescent="0.25">
      <c r="A150" s="1369" t="s">
        <v>530</v>
      </c>
      <c r="B150" s="1368">
        <v>22</v>
      </c>
      <c r="C150" s="1364" t="s">
        <v>1406</v>
      </c>
      <c r="D150" s="487" t="s">
        <v>628</v>
      </c>
      <c r="E150" s="487" t="s">
        <v>1424</v>
      </c>
    </row>
    <row r="151" spans="1:5" x14ac:dyDescent="0.25">
      <c r="A151" s="1369" t="s">
        <v>530</v>
      </c>
      <c r="B151" s="1377">
        <v>23</v>
      </c>
      <c r="C151" s="1364" t="s">
        <v>1502</v>
      </c>
      <c r="D151" s="487" t="s">
        <v>534</v>
      </c>
      <c r="E151" s="487" t="s">
        <v>1475</v>
      </c>
    </row>
    <row r="152" spans="1:5" x14ac:dyDescent="0.25">
      <c r="A152" s="1369" t="s">
        <v>530</v>
      </c>
      <c r="B152" s="1377">
        <v>24</v>
      </c>
      <c r="C152" s="1364" t="s">
        <v>1502</v>
      </c>
      <c r="D152" s="487" t="s">
        <v>534</v>
      </c>
      <c r="E152" s="487" t="s">
        <v>1476</v>
      </c>
    </row>
    <row r="153" spans="1:5" x14ac:dyDescent="0.25">
      <c r="A153" s="1369" t="s">
        <v>530</v>
      </c>
      <c r="B153" s="1377">
        <v>25</v>
      </c>
      <c r="C153" s="1364" t="s">
        <v>1502</v>
      </c>
      <c r="D153" s="487" t="s">
        <v>534</v>
      </c>
      <c r="E153" s="487" t="s">
        <v>1477</v>
      </c>
    </row>
    <row r="154" spans="1:5" x14ac:dyDescent="0.25">
      <c r="A154" s="1369" t="s">
        <v>530</v>
      </c>
      <c r="B154" s="1377">
        <v>26</v>
      </c>
      <c r="C154" s="1364" t="s">
        <v>1502</v>
      </c>
      <c r="D154" s="487" t="s">
        <v>534</v>
      </c>
      <c r="E154" s="487" t="s">
        <v>1478</v>
      </c>
    </row>
    <row r="155" spans="1:5" x14ac:dyDescent="0.25">
      <c r="A155" s="1369" t="s">
        <v>530</v>
      </c>
      <c r="B155" s="1377">
        <v>27</v>
      </c>
      <c r="C155" s="1364" t="s">
        <v>1502</v>
      </c>
      <c r="D155" s="487" t="s">
        <v>534</v>
      </c>
      <c r="E155" s="487" t="s">
        <v>1479</v>
      </c>
    </row>
    <row r="156" spans="1:5" x14ac:dyDescent="0.25">
      <c r="A156" s="1369" t="s">
        <v>530</v>
      </c>
      <c r="B156" s="1377">
        <v>28</v>
      </c>
      <c r="C156" s="1364" t="s">
        <v>1502</v>
      </c>
      <c r="D156" s="487" t="s">
        <v>534</v>
      </c>
      <c r="E156" s="487" t="s">
        <v>1480</v>
      </c>
    </row>
    <row r="157" spans="1:5" x14ac:dyDescent="0.25">
      <c r="A157" s="1369" t="s">
        <v>530</v>
      </c>
      <c r="B157" s="1377">
        <v>29</v>
      </c>
      <c r="C157" s="1364" t="s">
        <v>1502</v>
      </c>
      <c r="D157" s="487" t="s">
        <v>534</v>
      </c>
      <c r="E157" s="487" t="s">
        <v>1481</v>
      </c>
    </row>
    <row r="158" spans="1:5" x14ac:dyDescent="0.25">
      <c r="A158" s="1369" t="s">
        <v>530</v>
      </c>
      <c r="B158" s="1377">
        <v>30</v>
      </c>
      <c r="C158" s="1364" t="s">
        <v>1502</v>
      </c>
      <c r="D158" s="487" t="s">
        <v>534</v>
      </c>
      <c r="E158" s="487" t="s">
        <v>1482</v>
      </c>
    </row>
    <row r="159" spans="1:5" x14ac:dyDescent="0.25">
      <c r="A159" s="1369" t="s">
        <v>530</v>
      </c>
      <c r="B159" s="1377">
        <v>31</v>
      </c>
      <c r="C159" s="1364" t="s">
        <v>1502</v>
      </c>
      <c r="D159" s="487" t="s">
        <v>534</v>
      </c>
      <c r="E159" s="487" t="s">
        <v>1483</v>
      </c>
    </row>
    <row r="160" spans="1:5" x14ac:dyDescent="0.25">
      <c r="A160" s="1369" t="s">
        <v>530</v>
      </c>
      <c r="B160" s="1377">
        <v>32</v>
      </c>
      <c r="C160" s="1364" t="s">
        <v>1502</v>
      </c>
      <c r="D160" s="487" t="s">
        <v>534</v>
      </c>
      <c r="E160" s="487" t="s">
        <v>1484</v>
      </c>
    </row>
    <row r="161" spans="1:5" x14ac:dyDescent="0.25">
      <c r="A161" s="1369" t="s">
        <v>530</v>
      </c>
      <c r="B161" s="1368">
        <v>33</v>
      </c>
      <c r="C161" s="1364" t="s">
        <v>1502</v>
      </c>
      <c r="D161" s="487" t="s">
        <v>534</v>
      </c>
      <c r="E161" s="487" t="s">
        <v>1485</v>
      </c>
    </row>
    <row r="162" spans="1:5" x14ac:dyDescent="0.25">
      <c r="A162" s="1369" t="s">
        <v>530</v>
      </c>
      <c r="B162" s="1377">
        <v>34</v>
      </c>
      <c r="C162" s="1364" t="s">
        <v>1502</v>
      </c>
      <c r="D162" s="487" t="s">
        <v>534</v>
      </c>
      <c r="E162" s="487" t="s">
        <v>1486</v>
      </c>
    </row>
    <row r="163" spans="1:5" x14ac:dyDescent="0.25">
      <c r="A163" s="1369" t="s">
        <v>530</v>
      </c>
      <c r="B163" s="1377">
        <v>35</v>
      </c>
      <c r="C163" s="1364" t="s">
        <v>1502</v>
      </c>
      <c r="D163" s="487" t="s">
        <v>534</v>
      </c>
      <c r="E163" s="487" t="s">
        <v>1506</v>
      </c>
    </row>
    <row r="164" spans="1:5" x14ac:dyDescent="0.25">
      <c r="A164" s="1369" t="s">
        <v>530</v>
      </c>
      <c r="B164" s="1377">
        <v>36</v>
      </c>
      <c r="C164" s="1364" t="s">
        <v>1502</v>
      </c>
      <c r="D164" s="487" t="s">
        <v>627</v>
      </c>
      <c r="E164" s="8" t="s">
        <v>1426</v>
      </c>
    </row>
    <row r="165" spans="1:5" x14ac:dyDescent="0.25">
      <c r="A165" s="1369" t="s">
        <v>530</v>
      </c>
      <c r="B165" s="1377">
        <v>37</v>
      </c>
      <c r="C165" s="1364" t="s">
        <v>1502</v>
      </c>
      <c r="D165" s="487" t="s">
        <v>627</v>
      </c>
      <c r="E165" s="8" t="s">
        <v>1507</v>
      </c>
    </row>
    <row r="166" spans="1:5" x14ac:dyDescent="0.25">
      <c r="A166" s="1369" t="s">
        <v>530</v>
      </c>
      <c r="B166" s="1377">
        <v>38</v>
      </c>
      <c r="C166" s="1364" t="s">
        <v>1502</v>
      </c>
      <c r="D166" s="487" t="s">
        <v>627</v>
      </c>
      <c r="E166" s="8" t="s">
        <v>1509</v>
      </c>
    </row>
    <row r="167" spans="1:5" x14ac:dyDescent="0.25">
      <c r="A167" s="1369" t="s">
        <v>530</v>
      </c>
      <c r="B167" s="1377">
        <v>39</v>
      </c>
      <c r="C167" s="1364" t="s">
        <v>1502</v>
      </c>
      <c r="D167" s="487" t="s">
        <v>627</v>
      </c>
      <c r="E167" s="8" t="s">
        <v>1510</v>
      </c>
    </row>
    <row r="168" spans="1:5" x14ac:dyDescent="0.25">
      <c r="A168" s="1369" t="s">
        <v>530</v>
      </c>
      <c r="B168" s="1377">
        <v>40</v>
      </c>
      <c r="C168" s="1364" t="s">
        <v>1502</v>
      </c>
      <c r="D168" s="487" t="s">
        <v>627</v>
      </c>
      <c r="E168" s="8" t="s">
        <v>1508</v>
      </c>
    </row>
    <row r="169" spans="1:5" x14ac:dyDescent="0.25">
      <c r="A169" s="1369" t="s">
        <v>530</v>
      </c>
      <c r="B169" s="1377">
        <v>41</v>
      </c>
      <c r="C169" s="1364" t="s">
        <v>1502</v>
      </c>
      <c r="D169" s="487" t="s">
        <v>1463</v>
      </c>
      <c r="E169" s="487" t="s">
        <v>1487</v>
      </c>
    </row>
    <row r="170" spans="1:5" x14ac:dyDescent="0.25">
      <c r="A170" s="1369" t="s">
        <v>530</v>
      </c>
      <c r="B170" s="1377">
        <v>42</v>
      </c>
      <c r="C170" s="1364" t="s">
        <v>1502</v>
      </c>
      <c r="D170" s="487" t="s">
        <v>1464</v>
      </c>
      <c r="E170" s="487" t="s">
        <v>1494</v>
      </c>
    </row>
    <row r="171" spans="1:5" x14ac:dyDescent="0.25">
      <c r="A171" s="1369" t="s">
        <v>530</v>
      </c>
      <c r="B171" s="1377">
        <v>43</v>
      </c>
      <c r="C171" s="1364" t="s">
        <v>1527</v>
      </c>
      <c r="D171" s="487" t="s">
        <v>629</v>
      </c>
      <c r="E171" s="487" t="s">
        <v>1514</v>
      </c>
    </row>
    <row r="172" spans="1:5" x14ac:dyDescent="0.25">
      <c r="A172" s="1369" t="s">
        <v>530</v>
      </c>
      <c r="B172" s="1368">
        <v>44</v>
      </c>
      <c r="C172" s="1364" t="s">
        <v>1527</v>
      </c>
      <c r="D172" s="487" t="s">
        <v>1463</v>
      </c>
      <c r="E172" s="487" t="s">
        <v>1521</v>
      </c>
    </row>
    <row r="173" spans="1:5" x14ac:dyDescent="0.25">
      <c r="A173" s="1369" t="s">
        <v>530</v>
      </c>
      <c r="B173" s="1377">
        <v>45</v>
      </c>
      <c r="C173" s="1364" t="s">
        <v>1527</v>
      </c>
      <c r="D173" s="487" t="s">
        <v>1519</v>
      </c>
      <c r="E173" s="487" t="s">
        <v>1522</v>
      </c>
    </row>
    <row r="174" spans="1:5" x14ac:dyDescent="0.25">
      <c r="A174" s="487" t="s">
        <v>530</v>
      </c>
      <c r="B174" s="1368">
        <v>46</v>
      </c>
      <c r="C174" s="1364" t="s">
        <v>1548</v>
      </c>
      <c r="D174" s="487" t="s">
        <v>628</v>
      </c>
      <c r="E174" s="487" t="s">
        <v>1547</v>
      </c>
    </row>
    <row r="175" spans="1:5" x14ac:dyDescent="0.25">
      <c r="A175" s="487" t="s">
        <v>530</v>
      </c>
      <c r="B175" s="1368">
        <v>47</v>
      </c>
      <c r="C175" s="1364" t="s">
        <v>1548</v>
      </c>
      <c r="D175" s="487" t="s">
        <v>628</v>
      </c>
      <c r="E175" s="487" t="s">
        <v>1544</v>
      </c>
    </row>
    <row r="176" spans="1:5" x14ac:dyDescent="0.25">
      <c r="A176" s="487" t="s">
        <v>530</v>
      </c>
      <c r="B176" s="1368">
        <v>48</v>
      </c>
      <c r="C176" s="1364" t="s">
        <v>1548</v>
      </c>
      <c r="D176" s="487" t="s">
        <v>628</v>
      </c>
      <c r="E176" s="487" t="s">
        <v>1545</v>
      </c>
    </row>
    <row r="177" spans="1:5" x14ac:dyDescent="0.25">
      <c r="A177" s="487" t="s">
        <v>530</v>
      </c>
      <c r="B177" s="1368">
        <v>49</v>
      </c>
      <c r="C177" s="1364" t="s">
        <v>1548</v>
      </c>
      <c r="D177" s="487" t="s">
        <v>1549</v>
      </c>
      <c r="E177" s="487" t="s">
        <v>1550</v>
      </c>
    </row>
    <row r="178" spans="1:5" x14ac:dyDescent="0.25">
      <c r="A178" s="9" t="s">
        <v>530</v>
      </c>
      <c r="B178" s="1371">
        <v>50</v>
      </c>
      <c r="C178" s="1372" t="s">
        <v>1548</v>
      </c>
      <c r="D178" s="9" t="s">
        <v>1542</v>
      </c>
      <c r="E178" s="9" t="s">
        <v>1546</v>
      </c>
    </row>
    <row r="179" spans="1:5" x14ac:dyDescent="0.25">
      <c r="A179" s="487" t="s">
        <v>530</v>
      </c>
      <c r="B179" s="1368">
        <v>51</v>
      </c>
      <c r="C179" s="1364" t="s">
        <v>1575</v>
      </c>
      <c r="D179" s="487" t="s">
        <v>628</v>
      </c>
      <c r="E179" s="487" t="s">
        <v>1574</v>
      </c>
    </row>
    <row r="180" spans="1:5" x14ac:dyDescent="0.25">
      <c r="A180" s="9" t="s">
        <v>530</v>
      </c>
      <c r="B180" s="1371">
        <v>52</v>
      </c>
      <c r="C180" s="1372" t="s">
        <v>1575</v>
      </c>
      <c r="D180" s="9" t="s">
        <v>1549</v>
      </c>
      <c r="E180" s="9" t="s">
        <v>1570</v>
      </c>
    </row>
    <row r="181" spans="1:5" x14ac:dyDescent="0.25">
      <c r="A181" s="487" t="s">
        <v>530</v>
      </c>
      <c r="B181" s="1368">
        <v>53</v>
      </c>
      <c r="C181" s="1364" t="s">
        <v>1618</v>
      </c>
      <c r="D181" s="487" t="s">
        <v>1619</v>
      </c>
      <c r="E181" s="487" t="s">
        <v>1620</v>
      </c>
    </row>
    <row r="182" spans="1:5" x14ac:dyDescent="0.25">
      <c r="A182" s="9" t="s">
        <v>530</v>
      </c>
      <c r="B182" s="1371">
        <v>54</v>
      </c>
      <c r="C182" s="1372" t="s">
        <v>1618</v>
      </c>
      <c r="D182" s="9" t="s">
        <v>1621</v>
      </c>
      <c r="E182" s="9" t="s">
        <v>1622</v>
      </c>
    </row>
    <row r="183" spans="1:5" x14ac:dyDescent="0.25">
      <c r="A183" s="9" t="s">
        <v>626</v>
      </c>
      <c r="B183" s="1371">
        <v>55</v>
      </c>
      <c r="C183" s="1372" t="s">
        <v>1636</v>
      </c>
      <c r="D183" s="9" t="s">
        <v>1631</v>
      </c>
      <c r="E183" s="9" t="s">
        <v>1632</v>
      </c>
    </row>
    <row r="184" spans="1:5" x14ac:dyDescent="0.25">
      <c r="A184" s="9" t="s">
        <v>530</v>
      </c>
      <c r="B184" s="1371">
        <v>56</v>
      </c>
      <c r="C184" s="1372" t="s">
        <v>1636</v>
      </c>
      <c r="D184" s="9" t="s">
        <v>1464</v>
      </c>
      <c r="E184" s="9" t="s">
        <v>1632</v>
      </c>
    </row>
    <row r="185" spans="1:5" x14ac:dyDescent="0.25">
      <c r="A185" s="9" t="s">
        <v>530</v>
      </c>
      <c r="B185" s="1371">
        <v>57</v>
      </c>
      <c r="C185" s="1372" t="s">
        <v>1636</v>
      </c>
      <c r="D185" s="9" t="s">
        <v>1621</v>
      </c>
      <c r="E185" s="9" t="s">
        <v>1633</v>
      </c>
    </row>
    <row r="186" spans="1:5" x14ac:dyDescent="0.25">
      <c r="A186" s="9" t="s">
        <v>530</v>
      </c>
      <c r="B186" s="1371">
        <v>58</v>
      </c>
      <c r="C186" s="1372" t="s">
        <v>1636</v>
      </c>
      <c r="D186" s="9" t="s">
        <v>1634</v>
      </c>
      <c r="E186" s="9" t="s">
        <v>1635</v>
      </c>
    </row>
    <row r="187" spans="1:5" x14ac:dyDescent="0.25">
      <c r="A187" s="9" t="s">
        <v>530</v>
      </c>
      <c r="B187" s="1371">
        <v>59</v>
      </c>
      <c r="C187" s="1372" t="s">
        <v>1636</v>
      </c>
      <c r="D187" s="9" t="s">
        <v>810</v>
      </c>
      <c r="E187" s="9" t="s">
        <v>1637</v>
      </c>
    </row>
    <row r="188" spans="1:5" x14ac:dyDescent="0.25">
      <c r="A188" s="9" t="s">
        <v>530</v>
      </c>
      <c r="B188" s="1371">
        <v>60</v>
      </c>
      <c r="C188" s="1372" t="s">
        <v>1636</v>
      </c>
      <c r="D188" s="9" t="s">
        <v>641</v>
      </c>
      <c r="E188" s="9" t="s">
        <v>1637</v>
      </c>
    </row>
    <row r="189" spans="1:5" x14ac:dyDescent="0.25">
      <c r="A189" s="1381" t="s">
        <v>530</v>
      </c>
      <c r="B189" s="1382">
        <v>61</v>
      </c>
      <c r="C189" s="1383" t="s">
        <v>1649</v>
      </c>
      <c r="D189" s="1381" t="s">
        <v>651</v>
      </c>
      <c r="E189" s="1381" t="s">
        <v>1640</v>
      </c>
    </row>
    <row r="190" spans="1:5" x14ac:dyDescent="0.25">
      <c r="A190" s="1381" t="s">
        <v>530</v>
      </c>
      <c r="B190" s="1382">
        <v>62</v>
      </c>
      <c r="C190" s="1383" t="s">
        <v>1649</v>
      </c>
      <c r="D190" s="1381" t="s">
        <v>1641</v>
      </c>
      <c r="E190" s="1381" t="s">
        <v>1644</v>
      </c>
    </row>
    <row r="191" spans="1:5" x14ac:dyDescent="0.25">
      <c r="A191" s="1381" t="s">
        <v>530</v>
      </c>
      <c r="B191" s="1382">
        <v>63</v>
      </c>
      <c r="C191" s="1383" t="s">
        <v>1649</v>
      </c>
      <c r="D191" s="1381" t="s">
        <v>1643</v>
      </c>
      <c r="E191" s="1381" t="s">
        <v>1645</v>
      </c>
    </row>
    <row r="192" spans="1:5" x14ac:dyDescent="0.25">
      <c r="A192" s="1381" t="s">
        <v>530</v>
      </c>
      <c r="B192" s="1382">
        <v>64</v>
      </c>
      <c r="C192" s="1383" t="s">
        <v>1649</v>
      </c>
      <c r="D192" s="1381" t="s">
        <v>1642</v>
      </c>
      <c r="E192" s="1381" t="s">
        <v>1645</v>
      </c>
    </row>
    <row r="193" spans="1:5" x14ac:dyDescent="0.25">
      <c r="A193" s="1381" t="s">
        <v>420</v>
      </c>
      <c r="B193" s="1382">
        <v>65</v>
      </c>
      <c r="C193" s="1383" t="s">
        <v>1649</v>
      </c>
      <c r="D193" s="1381" t="s">
        <v>510</v>
      </c>
      <c r="E193" s="1381" t="s">
        <v>1648</v>
      </c>
    </row>
  </sheetData>
  <phoneticPr fontId="63" type="noConversion"/>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81">
    <tabColor theme="5"/>
    <pageSetUpPr fitToPage="1"/>
  </sheetPr>
  <dimension ref="A1:T43"/>
  <sheetViews>
    <sheetView zoomScale="70" zoomScaleNormal="70" workbookViewId="0">
      <pane xSplit="2" ySplit="6" topLeftCell="C7" activePane="bottomRight" state="frozen"/>
      <selection pane="topRight"/>
      <selection pane="bottomLeft"/>
      <selection pane="bottomRight" activeCell="D23" sqref="D23"/>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0" ht="18.75" x14ac:dyDescent="0.3">
      <c r="A1" s="160" t="s">
        <v>197</v>
      </c>
    </row>
    <row r="2" spans="1:20" x14ac:dyDescent="0.25">
      <c r="A2" s="161" t="s">
        <v>371</v>
      </c>
      <c r="B2" s="110" t="s">
        <v>1654</v>
      </c>
    </row>
    <row r="3" spans="1:20" x14ac:dyDescent="0.25">
      <c r="A3" s="161" t="s">
        <v>15</v>
      </c>
      <c r="B3" s="454" t="s">
        <v>1655</v>
      </c>
    </row>
    <row r="4" spans="1:20" ht="15.75" thickBot="1" x14ac:dyDescent="0.3">
      <c r="A4" s="161" t="s">
        <v>16</v>
      </c>
      <c r="B4" s="455">
        <v>44651</v>
      </c>
    </row>
    <row r="5" spans="1:20" ht="15" customHeight="1" x14ac:dyDescent="0.25">
      <c r="A5" s="161" t="s">
        <v>196</v>
      </c>
      <c r="B5" s="162" t="s">
        <v>420</v>
      </c>
      <c r="C5" s="1667" t="s">
        <v>244</v>
      </c>
      <c r="D5" s="1668"/>
      <c r="E5" s="1669"/>
      <c r="F5" s="1667" t="s">
        <v>245</v>
      </c>
      <c r="G5" s="1668"/>
      <c r="H5" s="1669"/>
      <c r="I5" s="1667" t="s">
        <v>246</v>
      </c>
      <c r="J5" s="1668"/>
      <c r="K5" s="1669"/>
      <c r="L5" s="1667" t="s">
        <v>247</v>
      </c>
      <c r="M5" s="1668"/>
      <c r="N5" s="1669"/>
      <c r="O5" s="1667" t="s">
        <v>889</v>
      </c>
      <c r="P5" s="1668"/>
      <c r="Q5" s="1669"/>
      <c r="R5" s="1667" t="s">
        <v>807</v>
      </c>
      <c r="S5" s="1668"/>
      <c r="T5" s="1669"/>
    </row>
    <row r="6" spans="1:20" ht="15" customHeight="1" x14ac:dyDescent="0.25">
      <c r="C6" s="414" t="s">
        <v>36</v>
      </c>
      <c r="D6" s="163" t="s">
        <v>420</v>
      </c>
      <c r="E6" s="164" t="s">
        <v>437</v>
      </c>
      <c r="F6" s="111" t="s">
        <v>36</v>
      </c>
      <c r="G6" s="163" t="s">
        <v>420</v>
      </c>
      <c r="H6" s="164" t="s">
        <v>437</v>
      </c>
      <c r="I6" s="111" t="s">
        <v>36</v>
      </c>
      <c r="J6" s="163" t="s">
        <v>420</v>
      </c>
      <c r="K6" s="164" t="s">
        <v>437</v>
      </c>
      <c r="L6" s="111" t="s">
        <v>36</v>
      </c>
      <c r="M6" s="163" t="s">
        <v>420</v>
      </c>
      <c r="N6" s="164" t="s">
        <v>437</v>
      </c>
      <c r="O6" s="111" t="s">
        <v>36</v>
      </c>
      <c r="P6" s="622" t="s">
        <v>814</v>
      </c>
      <c r="Q6" s="484" t="s">
        <v>437</v>
      </c>
      <c r="R6" s="111" t="s">
        <v>36</v>
      </c>
      <c r="S6" s="163" t="s">
        <v>420</v>
      </c>
      <c r="T6" s="164" t="s">
        <v>437</v>
      </c>
    </row>
    <row r="7" spans="1:20" ht="19.149999999999999" customHeight="1" x14ac:dyDescent="0.3">
      <c r="A7" s="424" t="s">
        <v>11</v>
      </c>
      <c r="B7" s="425"/>
      <c r="C7" s="415"/>
      <c r="D7" s="165"/>
      <c r="E7" s="166"/>
      <c r="F7" s="112"/>
      <c r="G7" s="165"/>
      <c r="H7" s="166"/>
      <c r="I7" s="112"/>
      <c r="J7" s="165"/>
      <c r="K7" s="166"/>
      <c r="L7" s="112"/>
      <c r="M7" s="165"/>
      <c r="N7" s="166"/>
      <c r="O7" s="620"/>
      <c r="P7" s="623"/>
      <c r="Q7" s="625"/>
      <c r="R7" s="112"/>
      <c r="S7" s="165"/>
      <c r="T7" s="166"/>
    </row>
    <row r="8" spans="1:20" s="116" customFormat="1" x14ac:dyDescent="0.25">
      <c r="A8" s="426">
        <v>1.1000000000000001</v>
      </c>
      <c r="B8" s="427" t="s">
        <v>564</v>
      </c>
      <c r="C8" s="416">
        <f>SUM(D8:E8)</f>
        <v>569706043.36501276</v>
      </c>
      <c r="D8" s="169">
        <f>+'MMA Rev-Exp Summary'!D17</f>
        <v>474637679.82785356</v>
      </c>
      <c r="E8" s="170">
        <f>+'LTC Rev-Exp Summary'!D16</f>
        <v>95068363.53715916</v>
      </c>
      <c r="F8" s="416">
        <f>SUM(G8:H8)</f>
        <v>611800034.00645399</v>
      </c>
      <c r="G8" s="169">
        <f>+'MMA Rev-Exp Summary'!P17</f>
        <v>510999587.27929479</v>
      </c>
      <c r="H8" s="170">
        <f>+'LTC Rev-Exp Summary'!H16</f>
        <v>100800446.72715919</v>
      </c>
      <c r="I8" s="416">
        <f>SUM(J8:K8)</f>
        <v>642818568.16299856</v>
      </c>
      <c r="J8" s="169">
        <f>+'MMA Rev-Exp Summary'!AB17</f>
        <v>536498518.68083936</v>
      </c>
      <c r="K8" s="170">
        <f>+'LTC Rev-Exp Summary'!L16</f>
        <v>106320049.48215917</v>
      </c>
      <c r="L8" s="416">
        <f>SUM(M8:N8)</f>
        <v>698255572.84803391</v>
      </c>
      <c r="M8" s="169">
        <f>+'MMA Rev-Exp Summary'!AN17</f>
        <v>577358625.45958459</v>
      </c>
      <c r="N8" s="170">
        <f>+'LTC Rev-Exp Summary'!P16</f>
        <v>120896947.38844937</v>
      </c>
      <c r="O8" s="416">
        <f>SUM(P8:Q8)</f>
        <v>-9136139.0838066954</v>
      </c>
      <c r="P8" s="169">
        <f>+'MMA Rev-Exp Summary'!AZ17</f>
        <v>-2218063.2581839585</v>
      </c>
      <c r="Q8" s="526">
        <f>+'LTC Rev-Exp Summary'!T16</f>
        <v>-6918075.8256227374</v>
      </c>
      <c r="R8" s="416">
        <f>SUM(S8:T8)</f>
        <v>2513444079.2986927</v>
      </c>
      <c r="S8" s="422">
        <f t="shared" ref="S8:T12" si="0">D8+G8+J8+M8+P8</f>
        <v>2097276347.9893885</v>
      </c>
      <c r="T8" s="423">
        <f t="shared" si="0"/>
        <v>416167731.30930412</v>
      </c>
    </row>
    <row r="9" spans="1:20" x14ac:dyDescent="0.25">
      <c r="A9" s="428">
        <v>1.2</v>
      </c>
      <c r="B9" s="429" t="s">
        <v>1505</v>
      </c>
      <c r="C9" s="416">
        <f>SUM(D9:E9)</f>
        <v>0</v>
      </c>
      <c r="D9" s="169"/>
      <c r="E9" s="170"/>
      <c r="F9" s="416">
        <f>SUM(G9:H9)</f>
        <v>0</v>
      </c>
      <c r="G9" s="169"/>
      <c r="H9" s="170"/>
      <c r="I9" s="416">
        <f>SUM(J9:K9)</f>
        <v>0</v>
      </c>
      <c r="J9" s="169"/>
      <c r="K9" s="170"/>
      <c r="L9" s="416">
        <f>SUM(M9:N9)</f>
        <v>0</v>
      </c>
      <c r="M9" s="169"/>
      <c r="N9" s="170"/>
      <c r="O9" s="416">
        <f>SUM(P9:Q9)</f>
        <v>0</v>
      </c>
      <c r="P9" s="169"/>
      <c r="Q9" s="526"/>
      <c r="R9" s="416">
        <f>SUM(S9:T9)</f>
        <v>0</v>
      </c>
      <c r="S9" s="422">
        <f t="shared" si="0"/>
        <v>0</v>
      </c>
      <c r="T9" s="423">
        <f t="shared" si="0"/>
        <v>0</v>
      </c>
    </row>
    <row r="10" spans="1:20" x14ac:dyDescent="0.25">
      <c r="A10" s="428">
        <v>1.3</v>
      </c>
      <c r="B10" s="429" t="s">
        <v>332</v>
      </c>
      <c r="C10" s="416">
        <f>SUM(D10:E10)</f>
        <v>0</v>
      </c>
      <c r="D10" s="169"/>
      <c r="E10" s="170"/>
      <c r="F10" s="416">
        <f>SUM(G10:H10)</f>
        <v>0</v>
      </c>
      <c r="G10" s="169"/>
      <c r="H10" s="170"/>
      <c r="I10" s="416">
        <f>SUM(J10:K10)</f>
        <v>0</v>
      </c>
      <c r="J10" s="169"/>
      <c r="K10" s="170"/>
      <c r="L10" s="416">
        <f>SUM(M10:N10)</f>
        <v>0</v>
      </c>
      <c r="M10" s="169"/>
      <c r="N10" s="170"/>
      <c r="O10" s="416">
        <f>SUM(P10:Q10)</f>
        <v>0</v>
      </c>
      <c r="P10" s="169"/>
      <c r="Q10" s="526"/>
      <c r="R10" s="416">
        <f>SUM(S10:T10)</f>
        <v>0</v>
      </c>
      <c r="S10" s="422">
        <f t="shared" si="0"/>
        <v>0</v>
      </c>
      <c r="T10" s="423">
        <f t="shared" si="0"/>
        <v>0</v>
      </c>
    </row>
    <row r="11" spans="1:20" x14ac:dyDescent="0.25">
      <c r="A11" s="428">
        <v>1.4</v>
      </c>
      <c r="B11" s="429" t="s">
        <v>333</v>
      </c>
      <c r="C11" s="416">
        <f>SUM(D11:E11)</f>
        <v>0</v>
      </c>
      <c r="D11" s="169"/>
      <c r="E11" s="170"/>
      <c r="F11" s="416">
        <f>SUM(G11:H11)</f>
        <v>0</v>
      </c>
      <c r="G11" s="169"/>
      <c r="H11" s="170"/>
      <c r="I11" s="416">
        <f>SUM(J11:K11)</f>
        <v>0</v>
      </c>
      <c r="J11" s="169"/>
      <c r="K11" s="170"/>
      <c r="L11" s="416">
        <f>SUM(M11:N11)</f>
        <v>0</v>
      </c>
      <c r="M11" s="169"/>
      <c r="N11" s="170"/>
      <c r="O11" s="416">
        <f>SUM(P11:Q11)</f>
        <v>0</v>
      </c>
      <c r="P11" s="169"/>
      <c r="Q11" s="526"/>
      <c r="R11" s="416">
        <f>SUM(S11:T11)</f>
        <v>0</v>
      </c>
      <c r="S11" s="422">
        <f t="shared" si="0"/>
        <v>0</v>
      </c>
      <c r="T11" s="423">
        <f t="shared" si="0"/>
        <v>0</v>
      </c>
    </row>
    <row r="12" spans="1:20" x14ac:dyDescent="0.25">
      <c r="A12" s="428" t="s">
        <v>94</v>
      </c>
      <c r="B12" s="429" t="s">
        <v>195</v>
      </c>
      <c r="C12" s="416">
        <f>SUM(D12:E12)</f>
        <v>0</v>
      </c>
      <c r="D12" s="171"/>
      <c r="E12" s="172"/>
      <c r="F12" s="416">
        <f>SUM(G12:H12)</f>
        <v>0</v>
      </c>
      <c r="G12" s="171"/>
      <c r="H12" s="172"/>
      <c r="I12" s="416">
        <f>SUM(J12:K12)</f>
        <v>0</v>
      </c>
      <c r="J12" s="171"/>
      <c r="K12" s="172"/>
      <c r="L12" s="416">
        <f>SUM(M12:N12)</f>
        <v>0</v>
      </c>
      <c r="M12" s="171"/>
      <c r="N12" s="172"/>
      <c r="O12" s="416">
        <f>SUM(P12:Q12)</f>
        <v>0</v>
      </c>
      <c r="P12" s="171"/>
      <c r="Q12" s="621"/>
      <c r="R12" s="416">
        <f>SUM(S12:T12)</f>
        <v>0</v>
      </c>
      <c r="S12" s="422">
        <f t="shared" si="0"/>
        <v>0</v>
      </c>
      <c r="T12" s="423">
        <f t="shared" si="0"/>
        <v>0</v>
      </c>
    </row>
    <row r="13" spans="1:20" x14ac:dyDescent="0.25">
      <c r="A13" s="428" t="s">
        <v>35</v>
      </c>
      <c r="B13" s="429" t="s">
        <v>250</v>
      </c>
      <c r="C13" s="416">
        <f t="shared" ref="C13:T13" si="1">SUM(C8:C12)</f>
        <v>569706043.36501276</v>
      </c>
      <c r="D13" s="171">
        <f t="shared" si="1"/>
        <v>474637679.82785356</v>
      </c>
      <c r="E13" s="172">
        <f t="shared" si="1"/>
        <v>95068363.53715916</v>
      </c>
      <c r="F13" s="416">
        <f t="shared" si="1"/>
        <v>611800034.00645399</v>
      </c>
      <c r="G13" s="171">
        <f t="shared" si="1"/>
        <v>510999587.27929479</v>
      </c>
      <c r="H13" s="172">
        <f t="shared" si="1"/>
        <v>100800446.72715919</v>
      </c>
      <c r="I13" s="416">
        <f t="shared" si="1"/>
        <v>642818568.16299856</v>
      </c>
      <c r="J13" s="171">
        <f t="shared" si="1"/>
        <v>536498518.68083936</v>
      </c>
      <c r="K13" s="172">
        <f t="shared" si="1"/>
        <v>106320049.48215917</v>
      </c>
      <c r="L13" s="416">
        <f t="shared" si="1"/>
        <v>698255572.84803391</v>
      </c>
      <c r="M13" s="171">
        <f t="shared" si="1"/>
        <v>577358625.45958459</v>
      </c>
      <c r="N13" s="172">
        <f t="shared" si="1"/>
        <v>120896947.38844937</v>
      </c>
      <c r="O13" s="416">
        <f t="shared" si="1"/>
        <v>-9136139.0838066954</v>
      </c>
      <c r="P13" s="171">
        <f t="shared" si="1"/>
        <v>-2218063.2581839585</v>
      </c>
      <c r="Q13" s="621">
        <f t="shared" si="1"/>
        <v>-6918075.8256227374</v>
      </c>
      <c r="R13" s="416">
        <f t="shared" si="1"/>
        <v>2513444079.2986927</v>
      </c>
      <c r="S13" s="422">
        <f t="shared" si="1"/>
        <v>2097276347.9893885</v>
      </c>
      <c r="T13" s="423">
        <f t="shared" si="1"/>
        <v>416167731.30930412</v>
      </c>
    </row>
    <row r="14" spans="1:20" ht="19.149999999999999" customHeight="1" x14ac:dyDescent="0.3">
      <c r="A14" s="431" t="s">
        <v>10</v>
      </c>
      <c r="B14" s="432"/>
      <c r="C14" s="175"/>
      <c r="D14" s="176"/>
      <c r="E14" s="177"/>
      <c r="F14" s="175"/>
      <c r="G14" s="176"/>
      <c r="H14" s="177"/>
      <c r="I14" s="175"/>
      <c r="J14" s="176"/>
      <c r="K14" s="177"/>
      <c r="L14" s="175"/>
      <c r="M14" s="176"/>
      <c r="N14" s="177"/>
      <c r="O14" s="175"/>
      <c r="P14" s="624"/>
      <c r="Q14" s="626"/>
      <c r="R14" s="178"/>
      <c r="S14" s="176"/>
      <c r="T14" s="177"/>
    </row>
    <row r="15" spans="1:20" ht="14.85" customHeight="1" x14ac:dyDescent="0.25">
      <c r="A15" s="433" t="s">
        <v>265</v>
      </c>
      <c r="B15" s="108"/>
      <c r="C15" s="168"/>
      <c r="D15" s="169"/>
      <c r="E15" s="170"/>
      <c r="F15" s="168"/>
      <c r="G15" s="169"/>
      <c r="H15" s="170"/>
      <c r="I15" s="168"/>
      <c r="J15" s="169"/>
      <c r="K15" s="170"/>
      <c r="L15" s="168"/>
      <c r="M15" s="169"/>
      <c r="N15" s="170"/>
      <c r="O15" s="168"/>
      <c r="P15" s="254"/>
      <c r="Q15" s="526"/>
      <c r="R15" s="173"/>
      <c r="S15" s="169"/>
      <c r="T15" s="170"/>
    </row>
    <row r="16" spans="1:20" s="116" customFormat="1" x14ac:dyDescent="0.25">
      <c r="A16" s="434" t="s">
        <v>65</v>
      </c>
      <c r="B16" s="429" t="s">
        <v>334</v>
      </c>
      <c r="C16" s="416">
        <f>SUM(D16:E16)</f>
        <v>478861233.46218789</v>
      </c>
      <c r="D16" s="169">
        <f>+'MMA Rev-Exp Summary'!D78+'MMA Rev-Exp Summary'!D80+'MMA Rev-Exp Summary'!D82</f>
        <v>392263789.86018932</v>
      </c>
      <c r="E16" s="170">
        <f>+'LTC Rev-Exp Summary'!D46+'LTC Rev-Exp Summary'!D48+'LTC Rev-Exp Summary'!D50</f>
        <v>86597443.601998553</v>
      </c>
      <c r="F16" s="416">
        <f>SUM(G16:H16)</f>
        <v>515899298.4722141</v>
      </c>
      <c r="G16" s="169">
        <f>+'MMA Rev-Exp Summary'!P78+'MMA Rev-Exp Summary'!P80+'MMA Rev-Exp Summary'!P82</f>
        <v>423406693.29021454</v>
      </c>
      <c r="H16" s="170">
        <f>+'LTC Rev-Exp Summary'!H46+'LTC Rev-Exp Summary'!H48+'LTC Rev-Exp Summary'!H50</f>
        <v>92492605.181999534</v>
      </c>
      <c r="I16" s="416">
        <f>SUM(J16:K16)</f>
        <v>544521067.05818629</v>
      </c>
      <c r="J16" s="169">
        <f>+'MMA Rev-Exp Summary'!AB78+'MMA Rev-Exp Summary'!AB80+'MMA Rev-Exp Summary'!AB82</f>
        <v>447891455.48018461</v>
      </c>
      <c r="K16" s="170">
        <f>+'LTC Rev-Exp Summary'!L46+'LTC Rev-Exp Summary'!L48+'LTC Rev-Exp Summary'!L50</f>
        <v>96629611.578001663</v>
      </c>
      <c r="L16" s="416">
        <f>SUM(M16:N16)</f>
        <v>545657607.48818588</v>
      </c>
      <c r="M16" s="169">
        <f>+'MMA Rev-Exp Summary'!AN78+'MMA Rev-Exp Summary'!AN80+'MMA Rev-Exp Summary'!AN82</f>
        <v>439134885.84018373</v>
      </c>
      <c r="N16" s="170">
        <f>+'LTC Rev-Exp Summary'!P46+'LTC Rev-Exp Summary'!P48+'LTC Rev-Exp Summary'!P50</f>
        <v>106522721.6480021</v>
      </c>
      <c r="O16" s="416">
        <f>SUM(P16:Q16)</f>
        <v>16668511.010000005</v>
      </c>
      <c r="P16" s="169">
        <f>+'MMA Rev-Exp Summary'!AZ78+'MMA Rev-Exp Summary'!AZ80+'MMA Rev-Exp Summary'!AZ82</f>
        <v>15400466.779999997</v>
      </c>
      <c r="Q16" s="526">
        <f>+'LTC Rev-Exp Summary'!T46+'LTC Rev-Exp Summary'!T48+'LTC Rev-Exp Summary'!T50</f>
        <v>1268044.2300000081</v>
      </c>
      <c r="R16" s="416">
        <f>SUM(S16:T16)</f>
        <v>2101607717.4907742</v>
      </c>
      <c r="S16" s="422">
        <f t="shared" ref="S16:T18" si="2">D16+G16+J16+M16+P16</f>
        <v>1718097291.2507722</v>
      </c>
      <c r="T16" s="423">
        <f t="shared" si="2"/>
        <v>383510426.24000186</v>
      </c>
    </row>
    <row r="17" spans="1:20" x14ac:dyDescent="0.25">
      <c r="A17" s="434" t="s">
        <v>66</v>
      </c>
      <c r="B17" s="435" t="s">
        <v>843</v>
      </c>
      <c r="C17" s="416">
        <f>SUM(D17:E17)</f>
        <v>6217609.3419277649</v>
      </c>
      <c r="D17" s="169">
        <f>+'MMA Rev-Exp Summary'!D79</f>
        <v>5700033.8733778168</v>
      </c>
      <c r="E17" s="170">
        <f>+'LTC Rev-Exp Summary'!D47</f>
        <v>517575.46854994848</v>
      </c>
      <c r="F17" s="416">
        <f>SUM(G17:H17)</f>
        <v>4781041.0845331419</v>
      </c>
      <c r="G17" s="169">
        <f>+'MMA Rev-Exp Summary'!P79</f>
        <v>4004779.4082206092</v>
      </c>
      <c r="H17" s="170">
        <f>+'LTC Rev-Exp Summary'!H47</f>
        <v>776261.67631253286</v>
      </c>
      <c r="I17" s="416">
        <f>SUM(J17:K17)</f>
        <v>9461132.4951424003</v>
      </c>
      <c r="J17" s="169">
        <f>+'MMA Rev-Exp Summary'!AB79</f>
        <v>8055754.6671691481</v>
      </c>
      <c r="K17" s="170">
        <f>+'LTC Rev-Exp Summary'!L47</f>
        <v>1405377.8279732531</v>
      </c>
      <c r="L17" s="416">
        <f>SUM(M17:N17)</f>
        <v>27070653.495378554</v>
      </c>
      <c r="M17" s="169">
        <f>+'MMA Rev-Exp Summary'!AN79</f>
        <v>20977194.503181927</v>
      </c>
      <c r="N17" s="170">
        <f>+'LTC Rev-Exp Summary'!P47</f>
        <v>6093458.9921966288</v>
      </c>
      <c r="O17" s="416">
        <f>SUM(P17:Q17)</f>
        <v>-36695829.949993797</v>
      </c>
      <c r="P17" s="169">
        <f>+'MMA Rev-Exp Summary'!AZ79</f>
        <v>-26259549.756180443</v>
      </c>
      <c r="Q17" s="170">
        <f>+'LTC Rev-Exp Summary'!T47</f>
        <v>-10436280.193813352</v>
      </c>
      <c r="R17" s="416">
        <f>SUM(S17:T17)</f>
        <v>10834606.466988068</v>
      </c>
      <c r="S17" s="422">
        <f t="shared" si="2"/>
        <v>12478212.695769057</v>
      </c>
      <c r="T17" s="423">
        <f t="shared" si="2"/>
        <v>-1643606.2287809886</v>
      </c>
    </row>
    <row r="18" spans="1:20" s="116" customFormat="1" x14ac:dyDescent="0.25">
      <c r="A18" s="434" t="s">
        <v>67</v>
      </c>
      <c r="B18" s="435" t="s">
        <v>917</v>
      </c>
      <c r="C18" s="416">
        <f>SUM(D18:E18)</f>
        <v>12788602.048294222</v>
      </c>
      <c r="D18" s="169">
        <f>+'MMA Rev-Exp Summary'!D81</f>
        <v>12817547.395737916</v>
      </c>
      <c r="E18" s="170">
        <f>+'LTC Rev-Exp Summary'!D49</f>
        <v>-28945.3474436949</v>
      </c>
      <c r="F18" s="416">
        <f>SUM(G18:H18)</f>
        <v>12698452.775485424</v>
      </c>
      <c r="G18" s="169">
        <f>+'MMA Rev-Exp Summary'!P81</f>
        <v>12754632.04150898</v>
      </c>
      <c r="H18" s="170">
        <f>+'LTC Rev-Exp Summary'!H49</f>
        <v>-56179.266023556222</v>
      </c>
      <c r="I18" s="416">
        <f>SUM(J18:K18)</f>
        <v>8501574.9195135999</v>
      </c>
      <c r="J18" s="169">
        <f>+'MMA Rev-Exp Summary'!AB81</f>
        <v>8520633.3130577356</v>
      </c>
      <c r="K18" s="170">
        <f>+'LTC Rev-Exp Summary'!L49</f>
        <v>-19058.393544135062</v>
      </c>
      <c r="L18" s="416">
        <f>SUM(M18:N18)</f>
        <v>15687359.68794718</v>
      </c>
      <c r="M18" s="169">
        <f>+'MMA Rev-Exp Summary'!AN81</f>
        <v>15708998.304368572</v>
      </c>
      <c r="N18" s="170">
        <f>+'LTC Rev-Exp Summary'!P49</f>
        <v>-21638.6164213921</v>
      </c>
      <c r="O18" s="416">
        <f>SUM(P18:Q18)</f>
        <v>4139610.6898595924</v>
      </c>
      <c r="P18" s="169">
        <f>+'MMA Rev-Exp Summary'!AZ81</f>
        <v>4008444.0605847295</v>
      </c>
      <c r="Q18" s="170">
        <f>+'LTC Rev-Exp Summary'!T49</f>
        <v>131166.62927486261</v>
      </c>
      <c r="R18" s="416">
        <f>SUM(S18:T18)</f>
        <v>53815600.121100016</v>
      </c>
      <c r="S18" s="422">
        <f t="shared" si="2"/>
        <v>53810255.115257934</v>
      </c>
      <c r="T18" s="423">
        <f t="shared" si="2"/>
        <v>5345.005842084327</v>
      </c>
    </row>
    <row r="19" spans="1:20" s="116" customFormat="1" x14ac:dyDescent="0.25">
      <c r="A19" s="434" t="s">
        <v>69</v>
      </c>
      <c r="B19" s="436" t="s">
        <v>300</v>
      </c>
      <c r="C19" s="417">
        <f t="shared" ref="C19:T19" si="3">SUM(C16:C18)</f>
        <v>497867444.8524099</v>
      </c>
      <c r="D19" s="420">
        <f t="shared" si="3"/>
        <v>410781371.12930501</v>
      </c>
      <c r="E19" s="421">
        <f t="shared" si="3"/>
        <v>87086073.723104805</v>
      </c>
      <c r="F19" s="417">
        <f t="shared" si="3"/>
        <v>533378792.33223265</v>
      </c>
      <c r="G19" s="420">
        <f t="shared" si="3"/>
        <v>440166104.7399441</v>
      </c>
      <c r="H19" s="421">
        <f t="shared" si="3"/>
        <v>93212687.592288509</v>
      </c>
      <c r="I19" s="417">
        <f t="shared" si="3"/>
        <v>562483774.47284234</v>
      </c>
      <c r="J19" s="420">
        <f t="shared" si="3"/>
        <v>464467843.46041149</v>
      </c>
      <c r="K19" s="421">
        <f t="shared" si="3"/>
        <v>98015931.012430772</v>
      </c>
      <c r="L19" s="417">
        <f t="shared" si="3"/>
        <v>588415620.67151153</v>
      </c>
      <c r="M19" s="420">
        <f t="shared" si="3"/>
        <v>475821078.64773422</v>
      </c>
      <c r="N19" s="421">
        <f t="shared" si="3"/>
        <v>112594542.02377735</v>
      </c>
      <c r="O19" s="417">
        <f t="shared" si="3"/>
        <v>-15887708.2501342</v>
      </c>
      <c r="P19" s="420">
        <f t="shared" si="3"/>
        <v>-6850638.9155957159</v>
      </c>
      <c r="Q19" s="421">
        <f t="shared" si="3"/>
        <v>-9037069.3345384821</v>
      </c>
      <c r="R19" s="417">
        <f t="shared" si="3"/>
        <v>2166257924.0788622</v>
      </c>
      <c r="S19" s="420">
        <f t="shared" si="3"/>
        <v>1784385759.0617993</v>
      </c>
      <c r="T19" s="421">
        <f t="shared" si="3"/>
        <v>381872165.01706296</v>
      </c>
    </row>
    <row r="20" spans="1:20" s="116" customFormat="1" x14ac:dyDescent="0.25">
      <c r="A20" s="437">
        <v>2.5</v>
      </c>
      <c r="B20" s="435" t="s">
        <v>313</v>
      </c>
      <c r="C20" s="416">
        <f>SUM(D20:E20)</f>
        <v>0</v>
      </c>
      <c r="D20" s="169"/>
      <c r="E20" s="170"/>
      <c r="F20" s="416">
        <f>SUM(G20:H20)</f>
        <v>0</v>
      </c>
      <c r="G20" s="169"/>
      <c r="H20" s="170"/>
      <c r="I20" s="416">
        <f>SUM(J20:K20)</f>
        <v>0</v>
      </c>
      <c r="J20" s="169"/>
      <c r="K20" s="170"/>
      <c r="L20" s="416">
        <f>SUM(M20:N20)</f>
        <v>0</v>
      </c>
      <c r="M20" s="169"/>
      <c r="N20" s="170"/>
      <c r="O20" s="416">
        <f>SUM(P20:Q20)</f>
        <v>0</v>
      </c>
      <c r="P20" s="169"/>
      <c r="Q20" s="170"/>
      <c r="R20" s="416">
        <f>SUM(S20:T20)</f>
        <v>0</v>
      </c>
      <c r="S20" s="422">
        <f>D20+G20+J20+M20+P20</f>
        <v>0</v>
      </c>
      <c r="T20" s="423">
        <f>E20+H20+K20+N20+Q20</f>
        <v>0</v>
      </c>
    </row>
    <row r="21" spans="1:20" s="116" customFormat="1" x14ac:dyDescent="0.25">
      <c r="A21" s="438" t="s">
        <v>96</v>
      </c>
      <c r="B21" s="430" t="s">
        <v>301</v>
      </c>
      <c r="C21" s="174">
        <f t="shared" ref="C21:T21" si="4">SUM(C19:C20)</f>
        <v>497867444.8524099</v>
      </c>
      <c r="D21" s="418">
        <f t="shared" si="4"/>
        <v>410781371.12930501</v>
      </c>
      <c r="E21" s="419">
        <f t="shared" si="4"/>
        <v>87086073.723104805</v>
      </c>
      <c r="F21" s="174">
        <f t="shared" si="4"/>
        <v>533378792.33223265</v>
      </c>
      <c r="G21" s="418">
        <f t="shared" si="4"/>
        <v>440166104.7399441</v>
      </c>
      <c r="H21" s="419">
        <f t="shared" si="4"/>
        <v>93212687.592288509</v>
      </c>
      <c r="I21" s="174">
        <f t="shared" si="4"/>
        <v>562483774.47284234</v>
      </c>
      <c r="J21" s="418">
        <f t="shared" si="4"/>
        <v>464467843.46041149</v>
      </c>
      <c r="K21" s="419">
        <f t="shared" si="4"/>
        <v>98015931.012430772</v>
      </c>
      <c r="L21" s="174">
        <f t="shared" si="4"/>
        <v>588415620.67151153</v>
      </c>
      <c r="M21" s="418">
        <f t="shared" si="4"/>
        <v>475821078.64773422</v>
      </c>
      <c r="N21" s="419">
        <f t="shared" si="4"/>
        <v>112594542.02377735</v>
      </c>
      <c r="O21" s="174">
        <f>SUM(O19:O20)</f>
        <v>-15887708.2501342</v>
      </c>
      <c r="P21" s="418">
        <f>SUM(P19:P20)</f>
        <v>-6850638.9155957159</v>
      </c>
      <c r="Q21" s="419">
        <f>SUM(Q19:Q20)</f>
        <v>-9037069.3345384821</v>
      </c>
      <c r="R21" s="174">
        <f t="shared" si="4"/>
        <v>2166257924.0788622</v>
      </c>
      <c r="S21" s="418">
        <f t="shared" si="4"/>
        <v>1784385759.0617993</v>
      </c>
      <c r="T21" s="419">
        <f t="shared" si="4"/>
        <v>381872165.01706296</v>
      </c>
    </row>
    <row r="22" spans="1:20" ht="14.85" customHeight="1" x14ac:dyDescent="0.25">
      <c r="A22" s="444" t="s">
        <v>9</v>
      </c>
      <c r="B22" s="108"/>
      <c r="C22" s="416"/>
      <c r="D22" s="169"/>
      <c r="E22" s="170"/>
      <c r="F22" s="168"/>
      <c r="G22" s="169"/>
      <c r="H22" s="170"/>
      <c r="I22" s="168"/>
      <c r="J22" s="169"/>
      <c r="K22" s="170"/>
      <c r="L22" s="168"/>
      <c r="M22" s="169"/>
      <c r="N22" s="170"/>
      <c r="O22" s="168"/>
      <c r="P22" s="169"/>
      <c r="Q22" s="526"/>
      <c r="R22" s="173"/>
      <c r="S22" s="169"/>
      <c r="T22" s="170"/>
    </row>
    <row r="23" spans="1:20" s="116" customFormat="1" x14ac:dyDescent="0.25">
      <c r="A23" s="434" t="s">
        <v>70</v>
      </c>
      <c r="B23" s="429" t="s">
        <v>335</v>
      </c>
      <c r="C23" s="416">
        <f>SUM(D23:E23)</f>
        <v>50770833.448675066</v>
      </c>
      <c r="D23" s="169">
        <f>+'MMA Rev-Exp Summary'!D97</f>
        <v>43815108.279919051</v>
      </c>
      <c r="E23" s="170">
        <f>+'LTC Rev-Exp Summary'!D65</f>
        <v>6955725.1687560175</v>
      </c>
      <c r="F23" s="416">
        <f>SUM(G23:H23)</f>
        <v>54544755.184142947</v>
      </c>
      <c r="G23" s="169">
        <f>+'MMA Rev-Exp Summary'!P97</f>
        <v>47677670.42305541</v>
      </c>
      <c r="H23" s="170">
        <f>+'LTC Rev-Exp Summary'!H65</f>
        <v>6867084.7610875405</v>
      </c>
      <c r="I23" s="416">
        <f>SUM(J23:K23)</f>
        <v>57471774.576301701</v>
      </c>
      <c r="J23" s="169">
        <f>+'MMA Rev-Exp Summary'!AB97</f>
        <v>50428054.9122217</v>
      </c>
      <c r="K23" s="170">
        <f>+'LTC Rev-Exp Summary'!L65</f>
        <v>7043719.6640799996</v>
      </c>
      <c r="L23" s="416">
        <f>SUM(M23:N23)</f>
        <v>62472956.324864663</v>
      </c>
      <c r="M23" s="169">
        <f>+'MMA Rev-Exp Summary'!AN97</f>
        <v>54896912.85155277</v>
      </c>
      <c r="N23" s="170">
        <f>+'LTC Rev-Exp Summary'!P65</f>
        <v>7576043.4733118927</v>
      </c>
      <c r="O23" s="416">
        <f>SUM(P23:Q23)</f>
        <v>0</v>
      </c>
      <c r="P23" s="169"/>
      <c r="Q23" s="526"/>
      <c r="R23" s="416">
        <f>SUM(S23:T23)</f>
        <v>225260319.53398439</v>
      </c>
      <c r="S23" s="422">
        <f t="shared" ref="S23:T27" si="5">D23+G23+J23+M23+P23</f>
        <v>196817746.46674895</v>
      </c>
      <c r="T23" s="423">
        <f t="shared" si="5"/>
        <v>28442573.067235451</v>
      </c>
    </row>
    <row r="24" spans="1:20" s="116" customFormat="1" x14ac:dyDescent="0.25">
      <c r="A24" s="434" t="s">
        <v>71</v>
      </c>
      <c r="B24" s="429" t="s">
        <v>202</v>
      </c>
      <c r="C24" s="416">
        <f>SUM(D24:E24)</f>
        <v>-686999.99999999697</v>
      </c>
      <c r="D24" s="169">
        <v>-327000</v>
      </c>
      <c r="E24" s="170">
        <v>-359999.99999999691</v>
      </c>
      <c r="F24" s="416">
        <f>SUM(G24:H24)</f>
        <v>433118.33500000002</v>
      </c>
      <c r="G24" s="169">
        <v>433118.33500000002</v>
      </c>
      <c r="H24" s="170">
        <v>0</v>
      </c>
      <c r="I24" s="416">
        <f>SUM(J24:K24)</f>
        <v>-446550</v>
      </c>
      <c r="J24" s="169">
        <v>-380263.83625483321</v>
      </c>
      <c r="K24" s="170">
        <v>-66286.163745166778</v>
      </c>
      <c r="L24" s="416">
        <f>SUM(M24:N24)</f>
        <v>-128912.564</v>
      </c>
      <c r="M24" s="169">
        <v>-110744.28748048078</v>
      </c>
      <c r="N24" s="170">
        <v>-18168.276519519215</v>
      </c>
      <c r="O24" s="416">
        <f>SUM(P24:Q24)</f>
        <v>0</v>
      </c>
      <c r="P24" s="169"/>
      <c r="Q24" s="526"/>
      <c r="R24" s="416">
        <f>SUM(S24:T24)</f>
        <v>-829344.22899999691</v>
      </c>
      <c r="S24" s="422">
        <f t="shared" si="5"/>
        <v>-384889.78873531398</v>
      </c>
      <c r="T24" s="423">
        <f t="shared" si="5"/>
        <v>-444454.44026468293</v>
      </c>
    </row>
    <row r="25" spans="1:20" x14ac:dyDescent="0.25">
      <c r="A25" s="434" t="s">
        <v>72</v>
      </c>
      <c r="B25" s="429" t="s">
        <v>203</v>
      </c>
      <c r="C25" s="416">
        <f>SUM(D25:E25)</f>
        <v>-19491.154729842245</v>
      </c>
      <c r="D25" s="169">
        <v>-18829.160133981619</v>
      </c>
      <c r="E25" s="170">
        <v>-661.99459586062426</v>
      </c>
      <c r="F25" s="416">
        <f>SUM(G25:H25)</f>
        <v>-47945.807307005001</v>
      </c>
      <c r="G25" s="169">
        <v>-42763.916598541313</v>
      </c>
      <c r="H25" s="170">
        <v>-5181.8907084636903</v>
      </c>
      <c r="I25" s="416">
        <f>SUM(J25:K25)</f>
        <v>-43969.317088881871</v>
      </c>
      <c r="J25" s="169">
        <v>-40138.891574478344</v>
      </c>
      <c r="K25" s="170">
        <v>-3830.4255144035233</v>
      </c>
      <c r="L25" s="416">
        <f>SUM(M25:N25)</f>
        <v>-48627.03231111668</v>
      </c>
      <c r="M25" s="169">
        <v>-43464.704496202787</v>
      </c>
      <c r="N25" s="170">
        <v>-5162.3278149138941</v>
      </c>
      <c r="O25" s="416">
        <f>SUM(P25:Q25)</f>
        <v>0</v>
      </c>
      <c r="P25" s="169"/>
      <c r="Q25" s="526"/>
      <c r="R25" s="416">
        <f>SUM(S25:T25)</f>
        <v>-160033.3114368458</v>
      </c>
      <c r="S25" s="422">
        <f t="shared" si="5"/>
        <v>-145196.67280320407</v>
      </c>
      <c r="T25" s="423">
        <f t="shared" si="5"/>
        <v>-14836.638633641731</v>
      </c>
    </row>
    <row r="26" spans="1:20" x14ac:dyDescent="0.25">
      <c r="A26" s="434" t="s">
        <v>44</v>
      </c>
      <c r="B26" s="429" t="s">
        <v>336</v>
      </c>
      <c r="C26" s="416">
        <f>SUM(D26:E26)</f>
        <v>-18640.104636589655</v>
      </c>
      <c r="D26" s="169">
        <v>-15334.039545871183</v>
      </c>
      <c r="E26" s="170">
        <v>-3306.0650907184731</v>
      </c>
      <c r="F26" s="416">
        <f>SUM(G26:H26)</f>
        <v>-19107.220030093456</v>
      </c>
      <c r="G26" s="169">
        <v>-15972.597067777204</v>
      </c>
      <c r="H26" s="170">
        <v>-3134.622962316254</v>
      </c>
      <c r="I26" s="416">
        <f>SUM(J26:K26)</f>
        <v>-18287.815486373962</v>
      </c>
      <c r="J26" s="169">
        <v>-15573.160617106956</v>
      </c>
      <c r="K26" s="170">
        <v>-2714.6548692670058</v>
      </c>
      <c r="L26" s="416">
        <f>SUM(M26:N26)</f>
        <v>-16710.992027391665</v>
      </c>
      <c r="M26" s="169">
        <v>-14355.830399630288</v>
      </c>
      <c r="N26" s="170">
        <v>-2355.161627761378</v>
      </c>
      <c r="O26" s="416">
        <f>SUM(P26:Q26)</f>
        <v>0</v>
      </c>
      <c r="P26" s="169"/>
      <c r="Q26" s="526"/>
      <c r="R26" s="416">
        <f>SUM(S26:T26)</f>
        <v>-72746.132180448738</v>
      </c>
      <c r="S26" s="422">
        <f t="shared" si="5"/>
        <v>-61235.627630385628</v>
      </c>
      <c r="T26" s="423">
        <f t="shared" si="5"/>
        <v>-11510.504550063111</v>
      </c>
    </row>
    <row r="27" spans="1:20" x14ac:dyDescent="0.25">
      <c r="A27" s="434" t="s">
        <v>41</v>
      </c>
      <c r="B27" s="429" t="s">
        <v>337</v>
      </c>
      <c r="C27" s="416">
        <f>SUM(D27:E27)</f>
        <v>-1897686.4095933244</v>
      </c>
      <c r="D27" s="169">
        <v>-1646712.0923555731</v>
      </c>
      <c r="E27" s="170">
        <v>-250974.31723775124</v>
      </c>
      <c r="F27" s="416">
        <f>SUM(G27:H27)</f>
        <v>-1604236.2882577956</v>
      </c>
      <c r="G27" s="169">
        <v>-1370452.435137802</v>
      </c>
      <c r="H27" s="170">
        <v>-233783.85311999364</v>
      </c>
      <c r="I27" s="416">
        <f>SUM(J27:K27)</f>
        <v>-1610762.3803007947</v>
      </c>
      <c r="J27" s="169">
        <v>-1346713.4128691426</v>
      </c>
      <c r="K27" s="170">
        <v>-264048.96743165224</v>
      </c>
      <c r="L27" s="416">
        <f>SUM(M27:N27)</f>
        <v>-1864247.6913526249</v>
      </c>
      <c r="M27" s="169">
        <v>-1661585.8636321395</v>
      </c>
      <c r="N27" s="170">
        <v>-202661.82772048551</v>
      </c>
      <c r="O27" s="416">
        <f>SUM(P27:Q27)</f>
        <v>0</v>
      </c>
      <c r="P27" s="169"/>
      <c r="Q27" s="526"/>
      <c r="R27" s="416">
        <f>SUM(S27:T27)</f>
        <v>-6976932.7695045397</v>
      </c>
      <c r="S27" s="422">
        <f t="shared" si="5"/>
        <v>-6025463.8039946575</v>
      </c>
      <c r="T27" s="423">
        <f t="shared" si="5"/>
        <v>-951468.96550988266</v>
      </c>
    </row>
    <row r="28" spans="1:20" s="116" customFormat="1" x14ac:dyDescent="0.25">
      <c r="A28" s="438" t="s">
        <v>42</v>
      </c>
      <c r="B28" s="440" t="s">
        <v>338</v>
      </c>
      <c r="C28" s="174">
        <f>SUM(C23:C27)</f>
        <v>48148015.779715315</v>
      </c>
      <c r="D28" s="418">
        <f>SUM(D23:D27)</f>
        <v>41807232.987883627</v>
      </c>
      <c r="E28" s="419">
        <f t="shared" ref="E28:T28" si="6">SUM(E23:E27)</f>
        <v>6340782.791831689</v>
      </c>
      <c r="F28" s="174">
        <f t="shared" si="6"/>
        <v>53306584.203548059</v>
      </c>
      <c r="G28" s="418">
        <f t="shared" si="6"/>
        <v>46681599.809251286</v>
      </c>
      <c r="H28" s="419">
        <f t="shared" si="6"/>
        <v>6624984.3942967672</v>
      </c>
      <c r="I28" s="174">
        <f t="shared" si="6"/>
        <v>55352205.063425653</v>
      </c>
      <c r="J28" s="418">
        <f t="shared" si="6"/>
        <v>48645365.610906139</v>
      </c>
      <c r="K28" s="419">
        <f t="shared" si="6"/>
        <v>6706839.4525195099</v>
      </c>
      <c r="L28" s="174">
        <f t="shared" si="6"/>
        <v>60414458.045173518</v>
      </c>
      <c r="M28" s="418">
        <f t="shared" si="6"/>
        <v>53066762.165544309</v>
      </c>
      <c r="N28" s="419">
        <f t="shared" si="6"/>
        <v>7347695.8796292124</v>
      </c>
      <c r="O28" s="174">
        <f t="shared" si="6"/>
        <v>0</v>
      </c>
      <c r="P28" s="418">
        <f t="shared" si="6"/>
        <v>0</v>
      </c>
      <c r="Q28" s="418">
        <f t="shared" si="6"/>
        <v>0</v>
      </c>
      <c r="R28" s="174">
        <f t="shared" si="6"/>
        <v>217221263.09186256</v>
      </c>
      <c r="S28" s="418">
        <f t="shared" si="6"/>
        <v>190200960.57358542</v>
      </c>
      <c r="T28" s="419">
        <f t="shared" si="6"/>
        <v>27020302.518277179</v>
      </c>
    </row>
    <row r="29" spans="1:20" x14ac:dyDescent="0.25">
      <c r="A29" s="445" t="s">
        <v>1427</v>
      </c>
      <c r="B29" s="446" t="s">
        <v>207</v>
      </c>
      <c r="C29" s="501"/>
      <c r="D29" s="502"/>
      <c r="E29" s="503"/>
      <c r="F29" s="501"/>
      <c r="G29" s="502"/>
      <c r="H29" s="503"/>
      <c r="I29" s="501"/>
      <c r="J29" s="502"/>
      <c r="K29" s="503"/>
      <c r="L29" s="501"/>
      <c r="M29" s="502"/>
      <c r="N29" s="503"/>
      <c r="O29" s="501"/>
      <c r="P29" s="502"/>
      <c r="Q29" s="628"/>
      <c r="R29" s="491">
        <f>S29+T29</f>
        <v>277961157.10329998</v>
      </c>
      <c r="S29" s="489">
        <f>'ASR Admin Max'!E30+'ASR Admin Max -Period 2'!E30</f>
        <v>256229844.53329995</v>
      </c>
      <c r="T29" s="490">
        <f>'ASR Admin Max'!E37+'ASR Admin Max -Period 2'!E37</f>
        <v>21731312.57</v>
      </c>
    </row>
    <row r="30" spans="1:20" s="116" customFormat="1" x14ac:dyDescent="0.25">
      <c r="A30" s="443" t="s">
        <v>258</v>
      </c>
      <c r="B30" s="447" t="s">
        <v>189</v>
      </c>
      <c r="C30" s="504"/>
      <c r="D30" s="535"/>
      <c r="E30" s="534"/>
      <c r="F30" s="504"/>
      <c r="G30" s="535"/>
      <c r="H30" s="534"/>
      <c r="I30" s="504"/>
      <c r="J30" s="535"/>
      <c r="K30" s="534"/>
      <c r="L30" s="504"/>
      <c r="M30" s="535"/>
      <c r="N30" s="534"/>
      <c r="O30" s="504"/>
      <c r="P30" s="535"/>
      <c r="Q30" s="343"/>
      <c r="R30" s="553">
        <f>MIN(R28:R29)</f>
        <v>217221263.09186256</v>
      </c>
      <c r="S30" s="550">
        <f>MIN(S28:S29)</f>
        <v>190200960.57358542</v>
      </c>
      <c r="T30" s="579">
        <f>MIN(T28:T29)</f>
        <v>21731312.57</v>
      </c>
    </row>
    <row r="31" spans="1:20" x14ac:dyDescent="0.25">
      <c r="A31" s="441" t="s">
        <v>260</v>
      </c>
      <c r="B31" s="442" t="s">
        <v>267</v>
      </c>
      <c r="C31" s="505"/>
      <c r="D31" s="536"/>
      <c r="E31" s="533"/>
      <c r="F31" s="505"/>
      <c r="G31" s="536"/>
      <c r="H31" s="533"/>
      <c r="I31" s="505"/>
      <c r="J31" s="536"/>
      <c r="K31" s="533"/>
      <c r="L31" s="505"/>
      <c r="M31" s="536"/>
      <c r="N31" s="533"/>
      <c r="O31" s="505"/>
      <c r="P31" s="536"/>
      <c r="Q31" s="627"/>
      <c r="R31" s="553">
        <f>R21+R30</f>
        <v>2383479187.1707249</v>
      </c>
      <c r="S31" s="550">
        <f>S21+S30</f>
        <v>1974586719.6353848</v>
      </c>
      <c r="T31" s="579">
        <f>T21+T30</f>
        <v>403603477.58706295</v>
      </c>
    </row>
    <row r="32" spans="1:20" x14ac:dyDescent="0.25">
      <c r="A32" s="448" t="s">
        <v>256</v>
      </c>
      <c r="B32" s="439"/>
      <c r="C32" s="537"/>
      <c r="D32" s="538"/>
      <c r="E32" s="531"/>
      <c r="F32" s="537"/>
      <c r="G32" s="538"/>
      <c r="H32" s="531"/>
      <c r="I32" s="537"/>
      <c r="J32" s="538"/>
      <c r="K32" s="531"/>
      <c r="L32" s="537"/>
      <c r="M32" s="538"/>
      <c r="N32" s="531"/>
      <c r="O32" s="537"/>
      <c r="P32" s="538"/>
      <c r="Q32" s="302"/>
      <c r="R32" s="1197"/>
      <c r="S32" s="285"/>
      <c r="T32" s="298"/>
    </row>
    <row r="33" spans="1:20" s="116" customFormat="1" x14ac:dyDescent="0.25">
      <c r="A33" s="434" t="s">
        <v>88</v>
      </c>
      <c r="B33" s="182" t="s">
        <v>309</v>
      </c>
      <c r="C33" s="506"/>
      <c r="D33" s="539"/>
      <c r="E33" s="532"/>
      <c r="F33" s="506"/>
      <c r="G33" s="539"/>
      <c r="H33" s="532"/>
      <c r="I33" s="506"/>
      <c r="J33" s="539"/>
      <c r="K33" s="532"/>
      <c r="L33" s="506"/>
      <c r="M33" s="539"/>
      <c r="N33" s="532"/>
      <c r="O33" s="506"/>
      <c r="P33" s="539"/>
      <c r="Q33" s="304"/>
      <c r="R33" s="416">
        <f>R13-R31</f>
        <v>129964892.12796783</v>
      </c>
      <c r="S33" s="282">
        <f>S13-S31</f>
        <v>122689628.35400367</v>
      </c>
      <c r="T33" s="300">
        <f>T13-T31</f>
        <v>12564253.722241163</v>
      </c>
    </row>
    <row r="34" spans="1:20" s="116" customFormat="1" x14ac:dyDescent="0.25">
      <c r="A34" s="434" t="s">
        <v>89</v>
      </c>
      <c r="B34" s="182" t="s">
        <v>340</v>
      </c>
      <c r="C34" s="507"/>
      <c r="D34" s="539"/>
      <c r="E34" s="532"/>
      <c r="F34" s="507"/>
      <c r="G34" s="539"/>
      <c r="H34" s="532"/>
      <c r="I34" s="507"/>
      <c r="J34" s="539"/>
      <c r="K34" s="532"/>
      <c r="L34" s="507"/>
      <c r="M34" s="539"/>
      <c r="N34" s="532"/>
      <c r="O34" s="506"/>
      <c r="P34" s="539"/>
      <c r="Q34" s="304"/>
      <c r="R34" s="1273">
        <f>IFERROR(R33/R13, 0)</f>
        <v>5.1707890857166379E-2</v>
      </c>
      <c r="S34" s="1272">
        <f>IFERROR(S33/S13, 0)</f>
        <v>5.84995050707664E-2</v>
      </c>
      <c r="T34" s="1274">
        <f>IFERROR(T33/T13, 0)</f>
        <v>3.0190360224981404E-2</v>
      </c>
    </row>
    <row r="35" spans="1:20" s="116" customFormat="1" ht="15.75" thickBot="1" x14ac:dyDescent="0.3">
      <c r="A35" s="581" t="s">
        <v>90</v>
      </c>
      <c r="B35" s="582" t="s">
        <v>255</v>
      </c>
      <c r="C35" s="583"/>
      <c r="D35" s="584"/>
      <c r="E35" s="585"/>
      <c r="F35" s="583"/>
      <c r="G35" s="586"/>
      <c r="H35" s="585"/>
      <c r="I35" s="507"/>
      <c r="J35" s="584"/>
      <c r="K35" s="585"/>
      <c r="L35" s="507"/>
      <c r="M35" s="584"/>
      <c r="N35" s="585"/>
      <c r="O35" s="629"/>
      <c r="P35" s="584"/>
      <c r="Q35" s="630"/>
      <c r="R35" s="1271"/>
      <c r="S35" s="1270"/>
      <c r="T35" s="1275"/>
    </row>
    <row r="36" spans="1:20" x14ac:dyDescent="0.25">
      <c r="I36" s="493"/>
      <c r="L36" s="493"/>
      <c r="R36" s="492"/>
      <c r="T36" s="493"/>
    </row>
    <row r="37" spans="1:20" x14ac:dyDescent="0.25">
      <c r="A37" s="412"/>
    </row>
    <row r="40" spans="1:20" x14ac:dyDescent="0.25">
      <c r="A40" s="412"/>
    </row>
    <row r="43" spans="1:20" x14ac:dyDescent="0.25">
      <c r="A43" s="412"/>
    </row>
  </sheetData>
  <mergeCells count="6">
    <mergeCell ref="C5:E5"/>
    <mergeCell ref="F5:H5"/>
    <mergeCell ref="I5:K5"/>
    <mergeCell ref="L5:N5"/>
    <mergeCell ref="R5:T5"/>
    <mergeCell ref="O5:Q5"/>
  </mergeCells>
  <conditionalFormatting sqref="C34:C35">
    <cfRule type="cellIs" dxfId="23" priority="8" operator="equal">
      <formula>0</formula>
    </cfRule>
  </conditionalFormatting>
  <conditionalFormatting sqref="F34:F35">
    <cfRule type="cellIs" dxfId="22" priority="7" operator="equal">
      <formula>0</formula>
    </cfRule>
  </conditionalFormatting>
  <conditionalFormatting sqref="I34:I35">
    <cfRule type="cellIs" dxfId="21" priority="6" operator="equal">
      <formula>0</formula>
    </cfRule>
  </conditionalFormatting>
  <conditionalFormatting sqref="L34:L35">
    <cfRule type="cellIs" dxfId="20" priority="5" operator="equal">
      <formula>0</formula>
    </cfRule>
  </conditionalFormatting>
  <conditionalFormatting sqref="R34">
    <cfRule type="cellIs" dxfId="19" priority="3" operator="equal">
      <formula>0</formula>
    </cfRule>
  </conditionalFormatting>
  <conditionalFormatting sqref="S34">
    <cfRule type="cellIs" dxfId="18" priority="2" operator="equal">
      <formula>0</formula>
    </cfRule>
  </conditionalFormatting>
  <conditionalFormatting sqref="T34">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29"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84">
    <tabColor theme="5"/>
    <pageSetUpPr fitToPage="1"/>
  </sheetPr>
  <dimension ref="A1:H52"/>
  <sheetViews>
    <sheetView topLeftCell="A10" workbookViewId="0">
      <selection activeCell="G23" sqref="G23"/>
    </sheetView>
  </sheetViews>
  <sheetFormatPr defaultColWidth="9" defaultRowHeight="15" x14ac:dyDescent="0.25"/>
  <cols>
    <col min="1" max="1" width="26" style="205" customWidth="1"/>
    <col min="2" max="2" width="41.8554687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78" t="s">
        <v>1557</v>
      </c>
      <c r="B2" s="1279"/>
    </row>
    <row r="3" spans="1:8" ht="18.75" x14ac:dyDescent="0.3">
      <c r="A3" s="141"/>
    </row>
    <row r="4" spans="1:8" x14ac:dyDescent="0.25">
      <c r="A4" s="167" t="s">
        <v>371</v>
      </c>
      <c r="B4" s="205" t="str">
        <f>IF('ASR Exhibit'!B2=0,"",'ASR Exhibit'!B2)</f>
        <v>Simply Healthcare Plan, Inc</v>
      </c>
    </row>
    <row r="5" spans="1:8" x14ac:dyDescent="0.25">
      <c r="A5" s="167" t="s">
        <v>15</v>
      </c>
      <c r="B5" s="449" t="s">
        <v>1655</v>
      </c>
    </row>
    <row r="6" spans="1:8" x14ac:dyDescent="0.25">
      <c r="A6" s="167" t="s">
        <v>16</v>
      </c>
      <c r="B6" s="449">
        <v>44651</v>
      </c>
    </row>
    <row r="7" spans="1:8" x14ac:dyDescent="0.25">
      <c r="A7" s="167" t="s">
        <v>196</v>
      </c>
      <c r="B7" s="205" t="str">
        <f>IF('ASR Exhibit'!B5=0,"",'ASR Exhibit'!B5)</f>
        <v>MMA</v>
      </c>
    </row>
    <row r="8" spans="1:8" x14ac:dyDescent="0.25">
      <c r="A8" s="161"/>
    </row>
    <row r="9" spans="1:8" ht="15.75" thickBot="1" x14ac:dyDescent="0.3">
      <c r="A9" s="161"/>
    </row>
    <row r="10" spans="1:8" x14ac:dyDescent="0.25">
      <c r="A10" s="1132"/>
      <c r="B10" s="1133"/>
      <c r="C10" s="1670" t="s">
        <v>1556</v>
      </c>
      <c r="D10" s="1670"/>
      <c r="E10" s="1671"/>
    </row>
    <row r="11" spans="1:8" ht="18.75" x14ac:dyDescent="0.3">
      <c r="A11" s="1140" t="s">
        <v>559</v>
      </c>
      <c r="B11" s="488"/>
      <c r="C11" s="1672" t="s">
        <v>420</v>
      </c>
      <c r="D11" s="1673"/>
      <c r="E11" s="1674"/>
    </row>
    <row r="12" spans="1:8" x14ac:dyDescent="0.25">
      <c r="A12" s="1141" t="s">
        <v>558</v>
      </c>
      <c r="B12" s="55" t="s">
        <v>1413</v>
      </c>
      <c r="C12" s="1277" t="s">
        <v>1409</v>
      </c>
      <c r="D12" s="1170"/>
      <c r="E12" s="1142"/>
    </row>
    <row r="13" spans="1:8" ht="16.5" customHeight="1" x14ac:dyDescent="0.25">
      <c r="A13" s="1141" t="s">
        <v>61</v>
      </c>
      <c r="B13" s="1158" t="s">
        <v>654</v>
      </c>
      <c r="C13" s="1162"/>
      <c r="D13" s="1170"/>
      <c r="E13" s="1142"/>
    </row>
    <row r="14" spans="1:8" x14ac:dyDescent="0.25">
      <c r="A14" s="499" t="s">
        <v>62</v>
      </c>
      <c r="B14" s="1157" t="s">
        <v>1395</v>
      </c>
      <c r="C14" s="1036" t="s">
        <v>1400</v>
      </c>
      <c r="D14" s="1130" t="s">
        <v>432</v>
      </c>
      <c r="E14" s="1037" t="s">
        <v>1401</v>
      </c>
    </row>
    <row r="15" spans="1:8" x14ac:dyDescent="0.25">
      <c r="A15" s="1155"/>
      <c r="B15" s="1156"/>
      <c r="C15" s="1143" t="s">
        <v>1402</v>
      </c>
      <c r="D15" s="1148"/>
      <c r="E15" s="1144"/>
      <c r="H15" s="1163"/>
    </row>
    <row r="16" spans="1:8" x14ac:dyDescent="0.25">
      <c r="A16" s="1038"/>
      <c r="B16" s="1131" t="s">
        <v>1396</v>
      </c>
      <c r="C16" s="1268">
        <v>28.15</v>
      </c>
      <c r="D16" s="1160">
        <f>+'MMA Rev-Exp Summary'!E9+'MMA Rev-Exp Summary'!Q9+'MMA Rev-Exp Summary'!AC9</f>
        <v>4411100.8499999996</v>
      </c>
      <c r="E16" s="1134">
        <f>C16*D16</f>
        <v>124172488.92749998</v>
      </c>
    </row>
    <row r="17" spans="1:8" x14ac:dyDescent="0.25">
      <c r="A17" s="1135"/>
      <c r="B17" s="1131" t="s">
        <v>919</v>
      </c>
      <c r="C17" s="1268">
        <v>80.260000000000005</v>
      </c>
      <c r="D17" s="1160">
        <f>+'MMA Rev-Exp Summary'!F9+'MMA Rev-Exp Summary'!R9+'MMA Rev-Exp Summary'!AD9</f>
        <v>159689.87</v>
      </c>
      <c r="E17" s="1134">
        <f>C17*D17</f>
        <v>12816708.9662</v>
      </c>
      <c r="H17" s="1152"/>
    </row>
    <row r="18" spans="1:8" x14ac:dyDescent="0.25">
      <c r="A18" s="1135"/>
      <c r="B18" s="1131" t="s">
        <v>920</v>
      </c>
      <c r="C18" s="1268">
        <v>70.209999999999994</v>
      </c>
      <c r="D18" s="1160">
        <f>+'MMA Rev-Exp Summary'!G9+'MMA Rev-Exp Summary'!S9+'MMA Rev-Exp Summary'!AE9</f>
        <v>295252.71000000002</v>
      </c>
      <c r="E18" s="1134">
        <f t="shared" ref="E18:E29" si="0">C18*D18</f>
        <v>20729692.769099999</v>
      </c>
    </row>
    <row r="19" spans="1:8" x14ac:dyDescent="0.25">
      <c r="A19" s="1135"/>
      <c r="B19" s="1131" t="s">
        <v>921</v>
      </c>
      <c r="C19" s="1268">
        <v>100.35</v>
      </c>
      <c r="D19" s="1160">
        <f>+'MMA Rev-Exp Summary'!H9+'MMA Rev-Exp Summary'!T9+'MMA Rev-Exp Summary'!AF9</f>
        <v>137901.41</v>
      </c>
      <c r="E19" s="1134">
        <f t="shared" si="0"/>
        <v>13838406.4935</v>
      </c>
    </row>
    <row r="20" spans="1:8" x14ac:dyDescent="0.25">
      <c r="A20" s="1135"/>
      <c r="B20" s="1131" t="s">
        <v>1397</v>
      </c>
      <c r="C20" s="1268">
        <v>26.06</v>
      </c>
      <c r="D20" s="1160">
        <f>+'MMA Rev-Exp Summary'!I9+'MMA Rev-Exp Summary'!U9+'MMA Rev-Exp Summary'!AG9</f>
        <v>149406.57999999999</v>
      </c>
      <c r="E20" s="1134">
        <f t="shared" si="0"/>
        <v>3893535.4747999995</v>
      </c>
    </row>
    <row r="21" spans="1:8" x14ac:dyDescent="0.25">
      <c r="A21" s="1135"/>
      <c r="B21" s="1131" t="s">
        <v>48</v>
      </c>
      <c r="C21" s="1268">
        <v>67.63</v>
      </c>
      <c r="D21" s="1160">
        <f>+'MMA Rev-Exp Summary'!J9+'MMA Rev-Exp Summary'!V9+'MMA Rev-Exp Summary'!AH9</f>
        <v>38885.760000000002</v>
      </c>
      <c r="E21" s="1134">
        <f t="shared" si="0"/>
        <v>2629843.9487999999</v>
      </c>
    </row>
    <row r="22" spans="1:8" x14ac:dyDescent="0.25">
      <c r="A22" s="1135"/>
      <c r="B22" s="1131" t="s">
        <v>1398</v>
      </c>
      <c r="C22" s="1268">
        <v>185.74</v>
      </c>
      <c r="D22" s="1160"/>
      <c r="E22" s="1134">
        <f t="shared" si="0"/>
        <v>0</v>
      </c>
    </row>
    <row r="23" spans="1:8" x14ac:dyDescent="0.25">
      <c r="A23" s="1135"/>
      <c r="B23" s="1131" t="s">
        <v>1399</v>
      </c>
      <c r="C23" s="1268">
        <v>208.61</v>
      </c>
      <c r="D23" s="1160">
        <f>+'MMA Rev-Exp Summary'!L9+'MMA Rev-Exp Summary'!X9+'MMA Rev-Exp Summary'!AJ9</f>
        <v>14831.05</v>
      </c>
      <c r="E23" s="1134">
        <f t="shared" si="0"/>
        <v>3093905.3404999999</v>
      </c>
    </row>
    <row r="24" spans="1:8" x14ac:dyDescent="0.25">
      <c r="A24" s="1135"/>
      <c r="B24" s="1131" t="s">
        <v>50</v>
      </c>
      <c r="C24" s="1268">
        <v>23.07</v>
      </c>
      <c r="D24" s="1160">
        <f>+'MMA Rev-Exp Summary'!K9+'MMA Rev-Exp Summary'!W9+'MMA Rev-Exp Summary'!AI9</f>
        <v>1914.53</v>
      </c>
      <c r="E24" s="1134">
        <f t="shared" si="0"/>
        <v>44168.2071</v>
      </c>
    </row>
    <row r="25" spans="1:8" x14ac:dyDescent="0.25">
      <c r="A25" s="1135"/>
      <c r="B25" s="127" t="s">
        <v>137</v>
      </c>
      <c r="C25" s="1268">
        <v>187.81</v>
      </c>
      <c r="D25" s="1160">
        <f>+'MMA Rev-Exp Summary'!O9+'MMA Rev-Exp Summary'!AA9+'MMA Rev-Exp Summary'!AM9</f>
        <v>12355.29</v>
      </c>
      <c r="E25" s="1134">
        <f t="shared" si="0"/>
        <v>2320447.0149000003</v>
      </c>
    </row>
    <row r="26" spans="1:8" x14ac:dyDescent="0.25">
      <c r="A26" s="1135"/>
      <c r="B26" s="127" t="s">
        <v>136</v>
      </c>
      <c r="C26" s="1268">
        <v>12.21</v>
      </c>
      <c r="D26" s="1160">
        <f>+'MMA Rev-Exp Summary'!N9+'MMA Rev-Exp Summary'!Z9+'MMA Rev-Exp Summary'!AL9</f>
        <v>67058.42</v>
      </c>
      <c r="E26" s="1134">
        <f t="shared" si="0"/>
        <v>818783.30820000009</v>
      </c>
    </row>
    <row r="27" spans="1:8" x14ac:dyDescent="0.25">
      <c r="A27" s="1135"/>
      <c r="B27" s="127" t="s">
        <v>1404</v>
      </c>
      <c r="C27" s="1268">
        <v>438.18</v>
      </c>
      <c r="D27" s="1160">
        <v>9169</v>
      </c>
      <c r="E27" s="1134">
        <f t="shared" si="0"/>
        <v>4017672.42</v>
      </c>
    </row>
    <row r="28" spans="1:8" x14ac:dyDescent="0.25">
      <c r="A28" s="1135"/>
      <c r="B28" s="127" t="s">
        <v>1523</v>
      </c>
      <c r="C28" s="1268">
        <v>408.42</v>
      </c>
      <c r="D28" s="1160">
        <f>+'MMA Rev-Exp Summary'!M9+'MMA Rev-Exp Summary'!Y9+'MMA Rev-Exp Summary'!AK9</f>
        <v>1517.26</v>
      </c>
      <c r="E28" s="1134">
        <f t="shared" si="0"/>
        <v>619679.32920000004</v>
      </c>
    </row>
    <row r="29" spans="1:8" x14ac:dyDescent="0.25">
      <c r="A29" s="1135"/>
      <c r="B29" s="127" t="s">
        <v>1543</v>
      </c>
      <c r="C29" s="1268">
        <v>5.24</v>
      </c>
      <c r="D29" s="1160"/>
      <c r="E29" s="1134">
        <f t="shared" si="0"/>
        <v>0</v>
      </c>
    </row>
    <row r="30" spans="1:8" x14ac:dyDescent="0.25">
      <c r="A30" s="1155" t="s">
        <v>63</v>
      </c>
      <c r="B30" s="130" t="s">
        <v>561</v>
      </c>
      <c r="C30" s="1269"/>
      <c r="D30" s="1164"/>
      <c r="E30" s="1136">
        <f>SUM(E16:E29)</f>
        <v>188995332.19979995</v>
      </c>
    </row>
    <row r="31" spans="1:8" x14ac:dyDescent="0.25">
      <c r="A31" s="1161"/>
      <c r="B31" s="1039"/>
      <c r="C31" s="1165"/>
      <c r="D31" s="1165"/>
      <c r="E31" s="1137"/>
    </row>
    <row r="32" spans="1:8" ht="18.75" x14ac:dyDescent="0.3">
      <c r="A32" s="500" t="s">
        <v>562</v>
      </c>
      <c r="B32" s="1153"/>
      <c r="C32" s="1166"/>
      <c r="D32" s="1167" t="s">
        <v>437</v>
      </c>
      <c r="E32" s="1154"/>
    </row>
    <row r="33" spans="1:5" x14ac:dyDescent="0.25">
      <c r="A33" s="441" t="s">
        <v>557</v>
      </c>
      <c r="B33" s="1158" t="s">
        <v>1413</v>
      </c>
      <c r="C33" s="1280" t="s">
        <v>1411</v>
      </c>
      <c r="D33" s="1170"/>
      <c r="E33" s="1142"/>
    </row>
    <row r="34" spans="1:5" x14ac:dyDescent="0.25">
      <c r="A34" s="1182"/>
      <c r="B34" s="1183"/>
      <c r="C34" s="1145" t="s">
        <v>1400</v>
      </c>
      <c r="D34" s="1149" t="s">
        <v>432</v>
      </c>
      <c r="E34" s="1146" t="s">
        <v>1401</v>
      </c>
    </row>
    <row r="35" spans="1:5" x14ac:dyDescent="0.25">
      <c r="A35" s="1184"/>
      <c r="B35" s="1185"/>
      <c r="C35" s="1180" t="s">
        <v>1402</v>
      </c>
      <c r="D35" s="1150"/>
      <c r="E35" s="1147"/>
    </row>
    <row r="36" spans="1:5" x14ac:dyDescent="0.25">
      <c r="A36" s="499" t="s">
        <v>65</v>
      </c>
      <c r="B36" s="488" t="s">
        <v>1403</v>
      </c>
      <c r="C36" s="1268">
        <v>144.68</v>
      </c>
      <c r="D36" s="1406">
        <f>+'LTC Rev-Exp Summary'!D9+'LTC Rev-Exp Summary'!H9+'LTC Rev-Exp Summary'!L9</f>
        <v>110242</v>
      </c>
      <c r="E36" s="1151">
        <f>C36*D36</f>
        <v>15949812.560000001</v>
      </c>
    </row>
    <row r="37" spans="1:5" ht="15.75" thickBot="1" x14ac:dyDescent="0.3">
      <c r="A37" s="1159">
        <v>2.2000000000000002</v>
      </c>
      <c r="B37" s="1138" t="s">
        <v>560</v>
      </c>
      <c r="C37" s="1181"/>
      <c r="D37" s="1168"/>
      <c r="E37" s="1139">
        <f>E36</f>
        <v>15949812.560000001</v>
      </c>
    </row>
    <row r="39" spans="1:5" x14ac:dyDescent="0.25">
      <c r="A39" s="511" t="s">
        <v>271</v>
      </c>
    </row>
    <row r="40" spans="1:5" x14ac:dyDescent="0.25">
      <c r="A40" s="1169" t="s">
        <v>657</v>
      </c>
      <c r="B40" s="1169" t="s">
        <v>1558</v>
      </c>
    </row>
    <row r="41" spans="1:5" x14ac:dyDescent="0.25">
      <c r="A41" s="1169"/>
      <c r="B41" s="1169" t="s">
        <v>1565</v>
      </c>
    </row>
    <row r="42" spans="1:5" x14ac:dyDescent="0.25">
      <c r="A42" s="1169" t="s">
        <v>658</v>
      </c>
      <c r="B42" s="1169" t="s">
        <v>1554</v>
      </c>
    </row>
    <row r="43" spans="1:5" x14ac:dyDescent="0.25">
      <c r="A43" s="1169"/>
      <c r="B43" s="1169" t="s">
        <v>1555</v>
      </c>
    </row>
    <row r="44" spans="1:5" x14ac:dyDescent="0.25">
      <c r="A44" s="1169" t="s">
        <v>655</v>
      </c>
      <c r="B44" s="1169" t="s">
        <v>1571</v>
      </c>
    </row>
    <row r="45" spans="1:5" x14ac:dyDescent="0.25">
      <c r="A45" s="1169" t="s">
        <v>665</v>
      </c>
      <c r="B45" s="1169" t="s">
        <v>1573</v>
      </c>
    </row>
    <row r="46" spans="1:5" x14ac:dyDescent="0.25">
      <c r="A46" s="1169" t="s">
        <v>1418</v>
      </c>
      <c r="B46" s="1169" t="s">
        <v>1568</v>
      </c>
    </row>
    <row r="47" spans="1:5" x14ac:dyDescent="0.25">
      <c r="A47" s="1169"/>
      <c r="B47" s="1169" t="s">
        <v>1567</v>
      </c>
    </row>
    <row r="48" spans="1:5" x14ac:dyDescent="0.25">
      <c r="A48" s="1169" t="s">
        <v>656</v>
      </c>
      <c r="B48" s="1169" t="s">
        <v>1572</v>
      </c>
    </row>
    <row r="49" spans="1:2" x14ac:dyDescent="0.25">
      <c r="A49" s="1169" t="s">
        <v>1419</v>
      </c>
      <c r="B49" s="1169" t="s">
        <v>1553</v>
      </c>
    </row>
    <row r="50" spans="1:2" x14ac:dyDescent="0.25">
      <c r="A50" s="1169"/>
      <c r="B50" s="1169" t="s">
        <v>1566</v>
      </c>
    </row>
    <row r="51" spans="1:2" x14ac:dyDescent="0.25">
      <c r="A51" s="1169" t="s">
        <v>1404</v>
      </c>
      <c r="B51" s="1169" t="s">
        <v>1564</v>
      </c>
    </row>
    <row r="52" spans="1:2" x14ac:dyDescent="0.25">
      <c r="A52" s="1169" t="s">
        <v>1541</v>
      </c>
      <c r="B52" s="1169" t="s">
        <v>1563</v>
      </c>
    </row>
  </sheetData>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 A13: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2800-000000000000}">
          <x14:formula1>
            <xm:f>'Drop-down Lists'!$D$5:$D$8</xm:f>
          </x14:formula1>
          <xm:sqref>C12</xm:sqref>
        </x14:dataValidation>
        <x14:dataValidation type="list" allowBlank="1" showInputMessage="1" showErrorMessage="1" xr:uid="{00000000-0002-0000-2800-000001000000}">
          <x14:formula1>
            <xm:f>'Drop-down Lists'!$D$9:$D$11</xm:f>
          </x14:formula1>
          <xm:sqref>C33</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C34570-5070-4471-969A-67A052F10320}">
  <sheetPr codeName="Sheet85">
    <tabColor theme="5"/>
    <pageSetUpPr fitToPage="1"/>
  </sheetPr>
  <dimension ref="A1:H50"/>
  <sheetViews>
    <sheetView topLeftCell="A16" workbookViewId="0">
      <selection activeCell="D27" sqref="D27"/>
    </sheetView>
  </sheetViews>
  <sheetFormatPr defaultColWidth="9" defaultRowHeight="15" x14ac:dyDescent="0.25"/>
  <cols>
    <col min="1" max="1" width="26" style="205" customWidth="1"/>
    <col min="2" max="2" width="49.140625" style="205" customWidth="1"/>
    <col min="3" max="3" width="29" style="205" customWidth="1"/>
    <col min="4" max="4" width="27.85546875" style="205" customWidth="1"/>
    <col min="5" max="5" width="29.140625" style="205" customWidth="1"/>
    <col min="6" max="16384" width="9" style="205"/>
  </cols>
  <sheetData>
    <row r="1" spans="1:8" ht="18.75" x14ac:dyDescent="0.3">
      <c r="A1" s="141" t="s">
        <v>563</v>
      </c>
    </row>
    <row r="2" spans="1:8" ht="18.75" x14ac:dyDescent="0.3">
      <c r="A2" s="1278" t="s">
        <v>1559</v>
      </c>
      <c r="B2" s="1279"/>
    </row>
    <row r="3" spans="1:8" ht="18.75" x14ac:dyDescent="0.3">
      <c r="A3" s="141"/>
    </row>
    <row r="4" spans="1:8" x14ac:dyDescent="0.25">
      <c r="A4" s="167" t="s">
        <v>371</v>
      </c>
      <c r="B4" s="205" t="str">
        <f>IF('ASR Exhibit'!B2=0,"",'ASR Exhibit'!B2)</f>
        <v>Simply Healthcare Plan, Inc</v>
      </c>
    </row>
    <row r="5" spans="1:8" x14ac:dyDescent="0.25">
      <c r="A5" s="167" t="s">
        <v>15</v>
      </c>
      <c r="B5" s="449" t="s">
        <v>1655</v>
      </c>
    </row>
    <row r="6" spans="1:8" x14ac:dyDescent="0.25">
      <c r="A6" s="167" t="s">
        <v>16</v>
      </c>
      <c r="B6" s="1276">
        <v>44651</v>
      </c>
    </row>
    <row r="7" spans="1:8" x14ac:dyDescent="0.25">
      <c r="A7" s="167" t="s">
        <v>196</v>
      </c>
      <c r="B7" s="205" t="str">
        <f>IF('ASR Exhibit'!B5=0,"",'ASR Exhibit'!B5)</f>
        <v>MMA</v>
      </c>
    </row>
    <row r="8" spans="1:8" x14ac:dyDescent="0.25">
      <c r="A8" s="161"/>
    </row>
    <row r="9" spans="1:8" ht="15.75" thickBot="1" x14ac:dyDescent="0.3">
      <c r="A9" s="161"/>
    </row>
    <row r="10" spans="1:8" x14ac:dyDescent="0.25">
      <c r="A10" s="1132"/>
      <c r="B10" s="1133"/>
      <c r="C10" s="1670" t="s">
        <v>1560</v>
      </c>
      <c r="D10" s="1670"/>
      <c r="E10" s="1671"/>
    </row>
    <row r="11" spans="1:8" ht="18.75" x14ac:dyDescent="0.3">
      <c r="A11" s="1140" t="s">
        <v>559</v>
      </c>
      <c r="B11" s="488"/>
      <c r="C11" s="1672" t="s">
        <v>420</v>
      </c>
      <c r="D11" s="1673"/>
      <c r="E11" s="1674"/>
    </row>
    <row r="12" spans="1:8" x14ac:dyDescent="0.25">
      <c r="A12" s="1141" t="s">
        <v>558</v>
      </c>
      <c r="B12" s="55" t="s">
        <v>1413</v>
      </c>
      <c r="C12" s="1277" t="s">
        <v>1409</v>
      </c>
      <c r="D12" s="1170"/>
      <c r="E12" s="1142"/>
    </row>
    <row r="13" spans="1:8" ht="16.5" customHeight="1" x14ac:dyDescent="0.25">
      <c r="A13" s="1141" t="s">
        <v>61</v>
      </c>
      <c r="B13" s="1158" t="s">
        <v>654</v>
      </c>
      <c r="C13" s="1162"/>
      <c r="D13" s="1170"/>
      <c r="E13" s="1142"/>
    </row>
    <row r="14" spans="1:8" x14ac:dyDescent="0.25">
      <c r="A14" s="499" t="s">
        <v>62</v>
      </c>
      <c r="B14" s="1157" t="s">
        <v>1395</v>
      </c>
      <c r="C14" s="1036" t="s">
        <v>1400</v>
      </c>
      <c r="D14" s="1130" t="s">
        <v>432</v>
      </c>
      <c r="E14" s="1037" t="s">
        <v>1401</v>
      </c>
    </row>
    <row r="15" spans="1:8" x14ac:dyDescent="0.25">
      <c r="A15" s="1155"/>
      <c r="B15" s="1156"/>
      <c r="C15" s="1143" t="s">
        <v>1402</v>
      </c>
      <c r="D15" s="1148"/>
      <c r="E15" s="1144"/>
      <c r="H15" s="1163"/>
    </row>
    <row r="16" spans="1:8" x14ac:dyDescent="0.25">
      <c r="A16" s="1038"/>
      <c r="B16" s="1131" t="s">
        <v>1396</v>
      </c>
      <c r="C16" s="1268">
        <v>26.89</v>
      </c>
      <c r="D16" s="1160">
        <f>+'MMA Rev-Exp Summary'!AO9</f>
        <v>1625718.29</v>
      </c>
      <c r="E16" s="1134">
        <f>C16*D16</f>
        <v>43715564.818100005</v>
      </c>
    </row>
    <row r="17" spans="1:8" x14ac:dyDescent="0.25">
      <c r="A17" s="1135"/>
      <c r="B17" s="1131" t="s">
        <v>919</v>
      </c>
      <c r="C17" s="1268">
        <v>75.16</v>
      </c>
      <c r="D17" s="1160">
        <f>+'MMA Rev-Exp Summary'!AP9</f>
        <v>62765.41</v>
      </c>
      <c r="E17" s="1134">
        <f>C17*D17</f>
        <v>4717448.2155999998</v>
      </c>
      <c r="H17" s="1152"/>
    </row>
    <row r="18" spans="1:8" x14ac:dyDescent="0.25">
      <c r="A18" s="1135"/>
      <c r="B18" s="1131" t="s">
        <v>920</v>
      </c>
      <c r="C18" s="1268">
        <v>81.569999999999993</v>
      </c>
      <c r="D18" s="1160">
        <f>+'MMA Rev-Exp Summary'!AQ9</f>
        <v>102727.81999999999</v>
      </c>
      <c r="E18" s="1134">
        <f t="shared" ref="E18:E29" si="0">C18*D18</f>
        <v>8379508.2773999991</v>
      </c>
    </row>
    <row r="19" spans="1:8" x14ac:dyDescent="0.25">
      <c r="A19" s="1135"/>
      <c r="B19" s="1131" t="s">
        <v>921</v>
      </c>
      <c r="C19" s="1268">
        <v>105.86</v>
      </c>
      <c r="D19" s="1160">
        <f>+'MMA Rev-Exp Summary'!AR9</f>
        <v>46611.42</v>
      </c>
      <c r="E19" s="1134">
        <f t="shared" si="0"/>
        <v>4934284.9211999997</v>
      </c>
    </row>
    <row r="20" spans="1:8" x14ac:dyDescent="0.25">
      <c r="A20" s="1135"/>
      <c r="B20" s="1131" t="s">
        <v>1397</v>
      </c>
      <c r="C20" s="1268">
        <v>25.89</v>
      </c>
      <c r="D20" s="1160">
        <f>+'MMA Rev-Exp Summary'!AS9</f>
        <v>51468.85</v>
      </c>
      <c r="E20" s="1134">
        <f t="shared" si="0"/>
        <v>1332528.5264999999</v>
      </c>
    </row>
    <row r="21" spans="1:8" x14ac:dyDescent="0.25">
      <c r="A21" s="1135"/>
      <c r="B21" s="1131" t="s">
        <v>48</v>
      </c>
      <c r="C21" s="1268">
        <v>69.400000000000006</v>
      </c>
      <c r="D21" s="1160">
        <f>+'MMA Rev-Exp Summary'!AT9</f>
        <v>13154.519999999999</v>
      </c>
      <c r="E21" s="1134">
        <f t="shared" si="0"/>
        <v>912923.68799999997</v>
      </c>
    </row>
    <row r="22" spans="1:8" x14ac:dyDescent="0.25">
      <c r="A22" s="1135"/>
      <c r="B22" s="1131" t="s">
        <v>1398</v>
      </c>
      <c r="C22" s="1268">
        <v>129.75</v>
      </c>
      <c r="D22" s="1160"/>
      <c r="E22" s="1134">
        <f t="shared" si="0"/>
        <v>0</v>
      </c>
    </row>
    <row r="23" spans="1:8" x14ac:dyDescent="0.25">
      <c r="A23" s="1135"/>
      <c r="B23" s="1131" t="s">
        <v>1399</v>
      </c>
      <c r="C23" s="1268">
        <v>146.34</v>
      </c>
      <c r="D23" s="1160">
        <f>+'MMA Rev-Exp Summary'!AV9</f>
        <v>5578.55</v>
      </c>
      <c r="E23" s="1134">
        <f t="shared" si="0"/>
        <v>816365.0070000001</v>
      </c>
    </row>
    <row r="24" spans="1:8" x14ac:dyDescent="0.25">
      <c r="A24" s="1135"/>
      <c r="B24" s="1131" t="s">
        <v>50</v>
      </c>
      <c r="C24" s="1268">
        <v>21.97</v>
      </c>
      <c r="D24" s="1160">
        <f>+'MMA Rev-Exp Summary'!AU9</f>
        <v>631.03</v>
      </c>
      <c r="E24" s="1134">
        <f t="shared" si="0"/>
        <v>13863.729099999999</v>
      </c>
    </row>
    <row r="25" spans="1:8" x14ac:dyDescent="0.25">
      <c r="A25" s="1135"/>
      <c r="B25" s="127" t="s">
        <v>137</v>
      </c>
      <c r="C25" s="1268">
        <v>184.45</v>
      </c>
      <c r="D25" s="1160">
        <f>+'MMA Rev-Exp Summary'!AY9</f>
        <v>4449.03</v>
      </c>
      <c r="E25" s="1134">
        <f t="shared" si="0"/>
        <v>820623.58349999995</v>
      </c>
    </row>
    <row r="26" spans="1:8" x14ac:dyDescent="0.25">
      <c r="A26" s="1135"/>
      <c r="B26" s="127" t="s">
        <v>136</v>
      </c>
      <c r="C26" s="1268">
        <v>20.67</v>
      </c>
      <c r="D26" s="1160">
        <f>+'MMA Rev-Exp Summary'!AX9</f>
        <v>23812.440000000002</v>
      </c>
      <c r="E26" s="1134">
        <f t="shared" si="0"/>
        <v>492203.13480000012</v>
      </c>
    </row>
    <row r="27" spans="1:8" x14ac:dyDescent="0.25">
      <c r="A27" s="1135"/>
      <c r="B27" s="127" t="s">
        <v>1404</v>
      </c>
      <c r="C27" s="1268">
        <v>239.62</v>
      </c>
      <c r="D27" s="1160">
        <v>3643</v>
      </c>
      <c r="E27" s="1134">
        <f t="shared" si="0"/>
        <v>872935.66</v>
      </c>
    </row>
    <row r="28" spans="1:8" x14ac:dyDescent="0.25">
      <c r="A28" s="1135"/>
      <c r="B28" s="127" t="s">
        <v>1523</v>
      </c>
      <c r="C28" s="1268">
        <v>465.59</v>
      </c>
      <c r="D28" s="1160">
        <f>+'MMA Rev-Exp Summary'!AW9</f>
        <v>485.97</v>
      </c>
      <c r="E28" s="1134">
        <f t="shared" si="0"/>
        <v>226262.77230000001</v>
      </c>
    </row>
    <row r="29" spans="1:8" x14ac:dyDescent="0.25">
      <c r="A29" s="1135"/>
      <c r="B29" s="127" t="s">
        <v>1543</v>
      </c>
      <c r="C29" s="1268"/>
      <c r="D29" s="1160"/>
      <c r="E29" s="1134">
        <f t="shared" si="0"/>
        <v>0</v>
      </c>
    </row>
    <row r="30" spans="1:8" x14ac:dyDescent="0.25">
      <c r="A30" s="1155" t="s">
        <v>63</v>
      </c>
      <c r="B30" s="130" t="s">
        <v>561</v>
      </c>
      <c r="C30" s="1269"/>
      <c r="D30" s="1164"/>
      <c r="E30" s="1136">
        <f>SUM(E16:E29)</f>
        <v>67234512.333499998</v>
      </c>
    </row>
    <row r="31" spans="1:8" x14ac:dyDescent="0.25">
      <c r="A31" s="1161"/>
      <c r="B31" s="1039"/>
      <c r="C31" s="1165"/>
      <c r="D31" s="1165"/>
      <c r="E31" s="1137"/>
    </row>
    <row r="32" spans="1:8" ht="18.75" x14ac:dyDescent="0.3">
      <c r="A32" s="500" t="s">
        <v>562</v>
      </c>
      <c r="B32" s="1153"/>
      <c r="C32" s="1166"/>
      <c r="D32" s="1167" t="s">
        <v>437</v>
      </c>
      <c r="E32" s="1154"/>
    </row>
    <row r="33" spans="1:5" x14ac:dyDescent="0.25">
      <c r="A33" s="441" t="s">
        <v>557</v>
      </c>
      <c r="B33" s="1158" t="s">
        <v>1413</v>
      </c>
      <c r="C33" s="1280" t="s">
        <v>1411</v>
      </c>
      <c r="D33" s="1170"/>
      <c r="E33" s="1142"/>
    </row>
    <row r="34" spans="1:5" x14ac:dyDescent="0.25">
      <c r="A34" s="1182"/>
      <c r="B34" s="1183"/>
      <c r="C34" s="1145" t="s">
        <v>1400</v>
      </c>
      <c r="D34" s="1149" t="s">
        <v>432</v>
      </c>
      <c r="E34" s="1146" t="s">
        <v>1401</v>
      </c>
    </row>
    <row r="35" spans="1:5" x14ac:dyDescent="0.25">
      <c r="A35" s="1184"/>
      <c r="B35" s="1185"/>
      <c r="C35" s="1180" t="s">
        <v>1402</v>
      </c>
      <c r="D35" s="1150"/>
      <c r="E35" s="1147"/>
    </row>
    <row r="36" spans="1:5" x14ac:dyDescent="0.25">
      <c r="A36" s="499" t="s">
        <v>65</v>
      </c>
      <c r="B36" s="488" t="s">
        <v>1403</v>
      </c>
      <c r="C36" s="1268">
        <v>142.09</v>
      </c>
      <c r="D36" s="1406">
        <f>+'LTC Rev-Exp Summary'!P9</f>
        <v>40689</v>
      </c>
      <c r="E36" s="1151">
        <f>C36*D36</f>
        <v>5781500.0099999998</v>
      </c>
    </row>
    <row r="37" spans="1:5" ht="15.75" thickBot="1" x14ac:dyDescent="0.3">
      <c r="A37" s="1159">
        <v>2.2000000000000002</v>
      </c>
      <c r="B37" s="1138" t="s">
        <v>560</v>
      </c>
      <c r="C37" s="1181"/>
      <c r="D37" s="1168"/>
      <c r="E37" s="1139">
        <f>E36</f>
        <v>5781500.0099999998</v>
      </c>
    </row>
    <row r="39" spans="1:5" x14ac:dyDescent="0.25">
      <c r="A39" s="511" t="s">
        <v>271</v>
      </c>
    </row>
    <row r="40" spans="1:5" x14ac:dyDescent="0.25">
      <c r="A40" s="1169" t="s">
        <v>657</v>
      </c>
      <c r="B40" s="2" t="s">
        <v>1551</v>
      </c>
    </row>
    <row r="41" spans="1:5" x14ac:dyDescent="0.25">
      <c r="A41" s="1169" t="s">
        <v>658</v>
      </c>
      <c r="B41" s="1169" t="s">
        <v>1552</v>
      </c>
    </row>
    <row r="42" spans="1:5" x14ac:dyDescent="0.25">
      <c r="A42" s="1169"/>
      <c r="B42" s="1169" t="s">
        <v>1555</v>
      </c>
    </row>
    <row r="43" spans="1:5" x14ac:dyDescent="0.25">
      <c r="A43" s="1169" t="s">
        <v>655</v>
      </c>
      <c r="B43" s="1169" t="s">
        <v>1571</v>
      </c>
    </row>
    <row r="44" spans="1:5" x14ac:dyDescent="0.25">
      <c r="A44" s="1169" t="s">
        <v>665</v>
      </c>
      <c r="B44" s="1169" t="s">
        <v>1573</v>
      </c>
    </row>
    <row r="45" spans="1:5" x14ac:dyDescent="0.25">
      <c r="A45" s="1169" t="s">
        <v>1418</v>
      </c>
      <c r="B45" s="1169" t="s">
        <v>1569</v>
      </c>
    </row>
    <row r="46" spans="1:5" x14ac:dyDescent="0.25">
      <c r="A46" s="1169" t="s">
        <v>656</v>
      </c>
      <c r="B46" s="1169" t="s">
        <v>1572</v>
      </c>
    </row>
    <row r="47" spans="1:5" x14ac:dyDescent="0.25">
      <c r="A47" s="1169" t="s">
        <v>1419</v>
      </c>
      <c r="B47" s="1169" t="s">
        <v>1561</v>
      </c>
    </row>
    <row r="48" spans="1:5" x14ac:dyDescent="0.25">
      <c r="A48" s="1169" t="s">
        <v>1404</v>
      </c>
      <c r="B48" s="1169" t="s">
        <v>1562</v>
      </c>
    </row>
    <row r="49" spans="1:2" x14ac:dyDescent="0.25">
      <c r="A49" s="1169" t="s">
        <v>1543</v>
      </c>
      <c r="B49" s="1169" t="s">
        <v>1562</v>
      </c>
    </row>
    <row r="50" spans="1:2" x14ac:dyDescent="0.25">
      <c r="A50" s="1169" t="s">
        <v>1541</v>
      </c>
      <c r="B50" s="1169" t="s">
        <v>1563</v>
      </c>
    </row>
  </sheetData>
  <mergeCells count="2">
    <mergeCell ref="C10:E10"/>
    <mergeCell ref="C11:E11"/>
  </mergeCells>
  <phoneticPr fontId="63" type="noConversion"/>
  <pageMargins left="0.25" right="0.25" top="0.75" bottom="0.75" header="0" footer="0.3"/>
  <pageSetup paperSize="5" scale="73" orientation="landscape" r:id="rId1"/>
  <headerFooter>
    <oddHeader>&amp;R&amp;G</oddHeader>
    <oddFooter>&amp;L&amp;F&amp;R&amp;P of &amp;N</oddFooter>
  </headerFooter>
  <ignoredErrors>
    <ignoredError sqref="B4 B7" unlockedFormula="1"/>
    <ignoredError sqref="A12:A14 A30 A33 A36" numberStoredAsText="1"/>
  </ignoredErrors>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r:uid="{A681CDB8-6BCE-4097-9CAB-BEF0E966A6BF}">
          <x14:formula1>
            <xm:f>'Drop-down Lists'!$D$9:$D$11</xm:f>
          </x14:formula1>
          <xm:sqref>C33</xm:sqref>
        </x14:dataValidation>
        <x14:dataValidation type="list" allowBlank="1" showInputMessage="1" showErrorMessage="1" xr:uid="{2C604BBB-3ED8-4D09-BA03-33AB87F701FB}">
          <x14:formula1>
            <xm:f>'Drop-down Lists'!$D$5:$D$8</xm:f>
          </x14:formula1>
          <xm:sqref>C12</xm:sqref>
        </x14:dataValidation>
      </x14:dataValidations>
    </ext>
  </extLs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theme="9" tint="0.79998168889431442"/>
    <pageSetUpPr fitToPage="1"/>
  </sheetPr>
  <dimension ref="A1:D48"/>
  <sheetViews>
    <sheetView topLeftCell="A4" zoomScale="96" zoomScaleNormal="96" workbookViewId="0">
      <selection activeCell="C24" sqref="C24"/>
    </sheetView>
  </sheetViews>
  <sheetFormatPr defaultColWidth="9" defaultRowHeight="15" x14ac:dyDescent="0.25"/>
  <cols>
    <col min="1" max="1" width="17" customWidth="1"/>
    <col min="2" max="2" width="49.140625" customWidth="1"/>
    <col min="3" max="3" width="115.85546875" style="29" customWidth="1"/>
    <col min="4" max="4" width="46.85546875" style="29" customWidth="1"/>
  </cols>
  <sheetData>
    <row r="1" spans="1:4" ht="18.75" x14ac:dyDescent="0.3">
      <c r="A1" s="14" t="s">
        <v>1433</v>
      </c>
      <c r="D1"/>
    </row>
    <row r="2" spans="1:4" ht="15.75" x14ac:dyDescent="0.25">
      <c r="A2" s="41" t="s">
        <v>208</v>
      </c>
      <c r="D2"/>
    </row>
    <row r="3" spans="1:4" x14ac:dyDescent="0.25">
      <c r="A3" s="3"/>
      <c r="D3"/>
    </row>
    <row r="4" spans="1:4" x14ac:dyDescent="0.25">
      <c r="A4" s="1" t="s">
        <v>205</v>
      </c>
      <c r="B4" s="1187" t="s">
        <v>206</v>
      </c>
      <c r="D4"/>
    </row>
    <row r="5" spans="1:4" x14ac:dyDescent="0.25">
      <c r="A5" s="1" t="s">
        <v>15</v>
      </c>
      <c r="B5" s="1" t="s">
        <v>1495</v>
      </c>
      <c r="D5"/>
    </row>
    <row r="6" spans="1:4" x14ac:dyDescent="0.25">
      <c r="A6" s="1" t="s">
        <v>799</v>
      </c>
      <c r="B6" s="1" t="s">
        <v>792</v>
      </c>
      <c r="C6" s="1"/>
      <c r="D6"/>
    </row>
    <row r="7" spans="1:4" x14ac:dyDescent="0.25">
      <c r="A7" s="1" t="s">
        <v>198</v>
      </c>
      <c r="B7" s="1" t="s">
        <v>793</v>
      </c>
      <c r="C7" s="1"/>
      <c r="D7"/>
    </row>
    <row r="8" spans="1:4" x14ac:dyDescent="0.25">
      <c r="A8" s="1" t="s">
        <v>200</v>
      </c>
      <c r="B8" s="1" t="s">
        <v>794</v>
      </c>
      <c r="C8" s="1"/>
      <c r="D8"/>
    </row>
    <row r="9" spans="1:4" x14ac:dyDescent="0.25">
      <c r="A9" s="1" t="s">
        <v>199</v>
      </c>
      <c r="B9" s="1" t="s">
        <v>795</v>
      </c>
      <c r="C9" s="1"/>
      <c r="D9"/>
    </row>
    <row r="10" spans="1:4" x14ac:dyDescent="0.25">
      <c r="A10" s="1188" t="s">
        <v>791</v>
      </c>
      <c r="B10" s="1188" t="s">
        <v>796</v>
      </c>
      <c r="C10" s="1188"/>
      <c r="D10"/>
    </row>
    <row r="11" spans="1:4" x14ac:dyDescent="0.25">
      <c r="A11" s="1"/>
      <c r="B11" s="1187"/>
      <c r="D11"/>
    </row>
    <row r="12" spans="1:4" x14ac:dyDescent="0.25">
      <c r="A12" s="1" t="s">
        <v>371</v>
      </c>
      <c r="B12" s="97" t="s">
        <v>378</v>
      </c>
      <c r="D12"/>
    </row>
    <row r="13" spans="1:4" x14ac:dyDescent="0.25">
      <c r="A13" s="1" t="s">
        <v>15</v>
      </c>
      <c r="B13" s="97" t="s">
        <v>372</v>
      </c>
      <c r="C13" s="32"/>
      <c r="D13"/>
    </row>
    <row r="14" spans="1:4" x14ac:dyDescent="0.25">
      <c r="A14" s="1" t="s">
        <v>16</v>
      </c>
      <c r="B14" s="97" t="s">
        <v>374</v>
      </c>
      <c r="C14"/>
      <c r="D14"/>
    </row>
    <row r="15" spans="1:4" x14ac:dyDescent="0.25">
      <c r="A15" s="1" t="s">
        <v>375</v>
      </c>
      <c r="B15" s="97" t="s">
        <v>376</v>
      </c>
      <c r="C15"/>
      <c r="D15"/>
    </row>
    <row r="16" spans="1:4" x14ac:dyDescent="0.25">
      <c r="C16" s="32"/>
      <c r="D16"/>
    </row>
    <row r="17" spans="1:4" x14ac:dyDescent="0.25">
      <c r="A17" s="1188" t="s">
        <v>1434</v>
      </c>
      <c r="C17" s="32"/>
      <c r="D17"/>
    </row>
    <row r="18" spans="1:4" x14ac:dyDescent="0.25">
      <c r="C18" s="32"/>
      <c r="D18"/>
    </row>
    <row r="19" spans="1:4" ht="18.75" x14ac:dyDescent="0.3">
      <c r="A19" s="1455" t="s">
        <v>11</v>
      </c>
      <c r="B19" s="1456"/>
      <c r="C19" s="30"/>
    </row>
    <row r="20" spans="1:4" ht="30" customHeight="1" x14ac:dyDescent="0.25">
      <c r="A20" s="39">
        <v>1.1000000000000001</v>
      </c>
      <c r="B20" s="49" t="s">
        <v>564</v>
      </c>
      <c r="C20" s="50" t="s">
        <v>1496</v>
      </c>
      <c r="D20" s="113"/>
    </row>
    <row r="21" spans="1:4" ht="36" customHeight="1" x14ac:dyDescent="0.25">
      <c r="A21" s="40">
        <v>1.2</v>
      </c>
      <c r="B21" s="44" t="s">
        <v>331</v>
      </c>
      <c r="C21" s="46" t="s">
        <v>1469</v>
      </c>
    </row>
    <row r="22" spans="1:4" ht="30" customHeight="1" x14ac:dyDescent="0.25">
      <c r="A22" s="40">
        <v>1.3</v>
      </c>
      <c r="B22" s="44" t="s">
        <v>332</v>
      </c>
      <c r="C22" s="46" t="s">
        <v>1470</v>
      </c>
    </row>
    <row r="23" spans="1:4" ht="30" customHeight="1" x14ac:dyDescent="0.25">
      <c r="A23" s="40">
        <v>1.4</v>
      </c>
      <c r="B23" s="44" t="s">
        <v>333</v>
      </c>
      <c r="C23" s="46" t="s">
        <v>845</v>
      </c>
    </row>
    <row r="24" spans="1:4" ht="30" customHeight="1" x14ac:dyDescent="0.25">
      <c r="A24" s="40" t="s">
        <v>94</v>
      </c>
      <c r="B24" s="44" t="s">
        <v>1435</v>
      </c>
      <c r="C24" s="1189" t="s">
        <v>1436</v>
      </c>
    </row>
    <row r="25" spans="1:4" ht="18.75" x14ac:dyDescent="0.3">
      <c r="A25" s="52" t="s">
        <v>10</v>
      </c>
      <c r="B25" s="53"/>
      <c r="C25" s="54"/>
    </row>
    <row r="26" spans="1:4" x14ac:dyDescent="0.25">
      <c r="A26" s="61" t="s">
        <v>265</v>
      </c>
      <c r="B26" s="55"/>
      <c r="C26" s="30"/>
    </row>
    <row r="27" spans="1:4" ht="150.75" customHeight="1" x14ac:dyDescent="0.25">
      <c r="A27" s="43" t="s">
        <v>65</v>
      </c>
      <c r="B27" s="44" t="s">
        <v>1437</v>
      </c>
      <c r="C27" s="47" t="s">
        <v>1528</v>
      </c>
    </row>
    <row r="28" spans="1:4" ht="183" customHeight="1" x14ac:dyDescent="0.25">
      <c r="A28" s="43" t="s">
        <v>66</v>
      </c>
      <c r="B28" s="44" t="s">
        <v>1438</v>
      </c>
      <c r="C28" s="47" t="s">
        <v>1529</v>
      </c>
    </row>
    <row r="29" spans="1:4" ht="32.25" customHeight="1" x14ac:dyDescent="0.25">
      <c r="A29" s="43" t="s">
        <v>67</v>
      </c>
      <c r="B29" s="45" t="s">
        <v>928</v>
      </c>
      <c r="C29" s="47" t="s">
        <v>1515</v>
      </c>
    </row>
    <row r="30" spans="1:4" ht="32.25" customHeight="1" x14ac:dyDescent="0.25">
      <c r="A30" s="43" t="s">
        <v>69</v>
      </c>
      <c r="B30" s="45" t="s">
        <v>1517</v>
      </c>
      <c r="C30" s="47" t="s">
        <v>1520</v>
      </c>
    </row>
    <row r="31" spans="1:4" ht="36" x14ac:dyDescent="0.25">
      <c r="A31" s="43" t="s">
        <v>95</v>
      </c>
      <c r="B31" s="45" t="s">
        <v>917</v>
      </c>
      <c r="C31" s="46" t="s">
        <v>1518</v>
      </c>
    </row>
    <row r="32" spans="1:4" ht="32.25" customHeight="1" x14ac:dyDescent="0.25">
      <c r="A32" s="43" t="s">
        <v>96</v>
      </c>
      <c r="B32" s="45" t="s">
        <v>300</v>
      </c>
      <c r="C32" s="46" t="s">
        <v>1628</v>
      </c>
    </row>
    <row r="33" spans="1:3" ht="36" x14ac:dyDescent="0.25">
      <c r="A33" s="43" t="s">
        <v>152</v>
      </c>
      <c r="B33" s="45" t="s">
        <v>313</v>
      </c>
      <c r="C33" s="47" t="s">
        <v>1497</v>
      </c>
    </row>
    <row r="34" spans="1:3" ht="32.25" customHeight="1" x14ac:dyDescent="0.25">
      <c r="A34" s="1222">
        <v>2.8</v>
      </c>
      <c r="B34" s="51" t="s">
        <v>301</v>
      </c>
      <c r="C34" s="48" t="s">
        <v>1629</v>
      </c>
    </row>
    <row r="35" spans="1:3" ht="15" customHeight="1" x14ac:dyDescent="0.25">
      <c r="A35" s="61" t="s">
        <v>1471</v>
      </c>
      <c r="B35" s="1039"/>
      <c r="C35" s="60"/>
    </row>
    <row r="36" spans="1:3" ht="42" customHeight="1" x14ac:dyDescent="0.25">
      <c r="A36" s="43" t="s">
        <v>70</v>
      </c>
      <c r="B36" s="44" t="s">
        <v>1439</v>
      </c>
      <c r="C36" s="47" t="s">
        <v>1440</v>
      </c>
    </row>
    <row r="37" spans="1:3" ht="32.25" customHeight="1" x14ac:dyDescent="0.25">
      <c r="A37" s="43" t="s">
        <v>71</v>
      </c>
      <c r="B37" s="44" t="s">
        <v>1441</v>
      </c>
      <c r="C37" s="47" t="s">
        <v>1442</v>
      </c>
    </row>
    <row r="38" spans="1:3" ht="32.25" customHeight="1" x14ac:dyDescent="0.25">
      <c r="A38" s="1190" t="s">
        <v>72</v>
      </c>
      <c r="B38" s="57" t="s">
        <v>1443</v>
      </c>
      <c r="C38" s="48" t="s">
        <v>1444</v>
      </c>
    </row>
    <row r="39" spans="1:3" x14ac:dyDescent="0.25">
      <c r="A39" s="61" t="s">
        <v>1472</v>
      </c>
      <c r="B39" s="1039"/>
      <c r="C39" s="54"/>
    </row>
    <row r="40" spans="1:3" ht="30" customHeight="1" x14ac:dyDescent="0.25">
      <c r="A40" s="43" t="s">
        <v>74</v>
      </c>
      <c r="B40" s="44" t="s">
        <v>1445</v>
      </c>
      <c r="C40" s="47" t="s">
        <v>1446</v>
      </c>
    </row>
    <row r="41" spans="1:3" ht="30" customHeight="1" x14ac:dyDescent="0.25">
      <c r="A41" s="43" t="s">
        <v>75</v>
      </c>
      <c r="B41" s="44" t="s">
        <v>1447</v>
      </c>
      <c r="C41" s="47" t="s">
        <v>1448</v>
      </c>
    </row>
    <row r="42" spans="1:3" ht="30" customHeight="1" x14ac:dyDescent="0.25">
      <c r="A42" s="43" t="s">
        <v>76</v>
      </c>
      <c r="B42" s="44" t="s">
        <v>1449</v>
      </c>
      <c r="C42" s="47" t="s">
        <v>1450</v>
      </c>
    </row>
    <row r="43" spans="1:3" ht="30" customHeight="1" x14ac:dyDescent="0.25">
      <c r="A43" s="43" t="s">
        <v>77</v>
      </c>
      <c r="B43" s="44" t="s">
        <v>1451</v>
      </c>
      <c r="C43" s="47" t="s">
        <v>1452</v>
      </c>
    </row>
    <row r="44" spans="1:3" ht="30" customHeight="1" x14ac:dyDescent="0.25">
      <c r="A44" s="43" t="s">
        <v>103</v>
      </c>
      <c r="B44" s="44" t="s">
        <v>1453</v>
      </c>
      <c r="C44" s="47" t="s">
        <v>1488</v>
      </c>
    </row>
    <row r="45" spans="1:3" ht="30" customHeight="1" x14ac:dyDescent="0.25">
      <c r="A45" s="1190" t="s">
        <v>104</v>
      </c>
      <c r="B45" s="57" t="s">
        <v>1454</v>
      </c>
      <c r="C45" s="48" t="s">
        <v>1455</v>
      </c>
    </row>
    <row r="46" spans="1:3" ht="24" x14ac:dyDescent="0.25">
      <c r="A46" s="1191" t="s">
        <v>258</v>
      </c>
      <c r="B46" s="59" t="s">
        <v>1456</v>
      </c>
      <c r="C46" s="56" t="s">
        <v>1493</v>
      </c>
    </row>
    <row r="47" spans="1:3" ht="30" customHeight="1" x14ac:dyDescent="0.25">
      <c r="A47" s="1191" t="s">
        <v>260</v>
      </c>
      <c r="B47" s="59" t="s">
        <v>1457</v>
      </c>
      <c r="C47" s="56" t="s">
        <v>1630</v>
      </c>
    </row>
    <row r="48" spans="1:3" ht="38.25" customHeight="1" x14ac:dyDescent="0.25">
      <c r="A48" s="1666" t="s">
        <v>1458</v>
      </c>
      <c r="B48" s="1666"/>
      <c r="C48" s="1666"/>
    </row>
  </sheetData>
  <mergeCells count="2">
    <mergeCell ref="A19:B19"/>
    <mergeCell ref="A48:C48"/>
  </mergeCells>
  <pageMargins left="0.7" right="0.7" top="0.75" bottom="0.75" header="0.3" footer="0.3"/>
  <pageSetup scale="40" orientation="landscape"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9">
    <tabColor theme="9" tint="0.79998168889431442"/>
    <pageSetUpPr fitToPage="1"/>
  </sheetPr>
  <dimension ref="A1:U46"/>
  <sheetViews>
    <sheetView zoomScale="70" zoomScaleNormal="70" workbookViewId="0">
      <pane xSplit="2" ySplit="9" topLeftCell="C10" activePane="bottomRight" state="frozen"/>
      <selection pane="topRight"/>
      <selection pane="bottomLeft"/>
      <selection pane="bottomRight" activeCell="D18" sqref="D18"/>
    </sheetView>
  </sheetViews>
  <sheetFormatPr defaultColWidth="9" defaultRowHeight="15" x14ac:dyDescent="0.25"/>
  <cols>
    <col min="1" max="1" width="17" style="161" customWidth="1"/>
    <col min="2" max="2" width="68.5703125" style="110" customWidth="1"/>
    <col min="3" max="17" width="16.85546875" style="110" customWidth="1"/>
    <col min="18" max="18" width="16.85546875" style="116" customWidth="1"/>
    <col min="19" max="20" width="16.85546875" style="110" customWidth="1"/>
    <col min="21" max="16384" width="9" style="110"/>
  </cols>
  <sheetData>
    <row r="1" spans="1:21" ht="18.75" x14ac:dyDescent="0.3">
      <c r="A1" s="160" t="s">
        <v>1498</v>
      </c>
    </row>
    <row r="2" spans="1:21" x14ac:dyDescent="0.25">
      <c r="A2" s="161" t="s">
        <v>371</v>
      </c>
      <c r="B2" s="110" t="s">
        <v>1654</v>
      </c>
    </row>
    <row r="3" spans="1:21" x14ac:dyDescent="0.25">
      <c r="A3" s="161" t="s">
        <v>346</v>
      </c>
      <c r="B3" s="1407" t="s">
        <v>1662</v>
      </c>
    </row>
    <row r="4" spans="1:21" x14ac:dyDescent="0.25">
      <c r="A4" s="161" t="s">
        <v>15</v>
      </c>
      <c r="B4" s="454" t="s">
        <v>1663</v>
      </c>
    </row>
    <row r="5" spans="1:21" x14ac:dyDescent="0.25">
      <c r="A5" s="161" t="s">
        <v>16</v>
      </c>
      <c r="B5" s="455">
        <v>44651</v>
      </c>
    </row>
    <row r="6" spans="1:21" x14ac:dyDescent="0.25">
      <c r="A6" s="161" t="s">
        <v>196</v>
      </c>
      <c r="B6" s="162" t="s">
        <v>420</v>
      </c>
    </row>
    <row r="7" spans="1:21" ht="15.75" thickBot="1" x14ac:dyDescent="0.3">
      <c r="B7" s="455"/>
    </row>
    <row r="8" spans="1:21" ht="15" customHeight="1" x14ac:dyDescent="0.25">
      <c r="B8" s="162"/>
      <c r="C8" s="1667" t="s">
        <v>244</v>
      </c>
      <c r="D8" s="1668"/>
      <c r="E8" s="1669"/>
      <c r="F8" s="1667" t="s">
        <v>245</v>
      </c>
      <c r="G8" s="1668"/>
      <c r="H8" s="1669"/>
      <c r="I8" s="1667" t="s">
        <v>246</v>
      </c>
      <c r="J8" s="1668"/>
      <c r="K8" s="1669"/>
      <c r="L8" s="1667" t="s">
        <v>247</v>
      </c>
      <c r="M8" s="1668"/>
      <c r="N8" s="1669"/>
      <c r="O8" s="1667" t="s">
        <v>889</v>
      </c>
      <c r="P8" s="1668"/>
      <c r="Q8" s="1669"/>
      <c r="R8" s="1667" t="s">
        <v>807</v>
      </c>
      <c r="S8" s="1668"/>
      <c r="T8" s="1669"/>
    </row>
    <row r="9" spans="1:21" ht="15" customHeight="1" x14ac:dyDescent="0.25">
      <c r="C9" s="414" t="s">
        <v>36</v>
      </c>
      <c r="D9" s="163" t="s">
        <v>420</v>
      </c>
      <c r="E9" s="164" t="s">
        <v>437</v>
      </c>
      <c r="F9" s="111" t="s">
        <v>36</v>
      </c>
      <c r="G9" s="163" t="s">
        <v>420</v>
      </c>
      <c r="H9" s="164" t="s">
        <v>437</v>
      </c>
      <c r="I9" s="111" t="s">
        <v>36</v>
      </c>
      <c r="J9" s="163" t="s">
        <v>420</v>
      </c>
      <c r="K9" s="164" t="s">
        <v>437</v>
      </c>
      <c r="L9" s="111" t="s">
        <v>36</v>
      </c>
      <c r="M9" s="163" t="s">
        <v>420</v>
      </c>
      <c r="N9" s="164" t="s">
        <v>437</v>
      </c>
      <c r="O9" s="111" t="s">
        <v>36</v>
      </c>
      <c r="P9" s="622" t="s">
        <v>814</v>
      </c>
      <c r="Q9" s="484" t="s">
        <v>437</v>
      </c>
      <c r="R9" s="111" t="s">
        <v>36</v>
      </c>
      <c r="S9" s="163" t="s">
        <v>420</v>
      </c>
      <c r="T9" s="164" t="s">
        <v>437</v>
      </c>
    </row>
    <row r="10" spans="1:21" ht="19.149999999999999" customHeight="1" x14ac:dyDescent="0.3">
      <c r="A10" s="424" t="s">
        <v>11</v>
      </c>
      <c r="B10" s="425"/>
      <c r="C10" s="415"/>
      <c r="D10" s="165"/>
      <c r="E10" s="166"/>
      <c r="F10" s="112"/>
      <c r="G10" s="165"/>
      <c r="H10" s="166"/>
      <c r="I10" s="112"/>
      <c r="J10" s="165"/>
      <c r="K10" s="166"/>
      <c r="L10" s="112"/>
      <c r="M10" s="165"/>
      <c r="N10" s="166"/>
      <c r="O10" s="620"/>
      <c r="P10" s="623"/>
      <c r="Q10" s="625"/>
      <c r="R10" s="112"/>
      <c r="S10" s="165"/>
      <c r="T10" s="166"/>
    </row>
    <row r="11" spans="1:21" s="116" customFormat="1" x14ac:dyDescent="0.25">
      <c r="A11" s="426">
        <v>1.1000000000000001</v>
      </c>
      <c r="B11" s="427" t="s">
        <v>564</v>
      </c>
      <c r="C11" s="416">
        <f>SUM(D11:E11)</f>
        <v>569706043.36501276</v>
      </c>
      <c r="D11" s="169">
        <f>+'MMA Rev-Exp Summary'!D17</f>
        <v>474637679.82785356</v>
      </c>
      <c r="E11" s="170">
        <f>+'LTC Rev-Exp Summary'!D16</f>
        <v>95068363.53715916</v>
      </c>
      <c r="F11" s="416">
        <f>SUM(G11:H11)</f>
        <v>611800034.00645399</v>
      </c>
      <c r="G11" s="169">
        <f>+'MMA Rev-Exp Summary'!P17</f>
        <v>510999587.27929479</v>
      </c>
      <c r="H11" s="170">
        <f>+'LTC Rev-Exp Summary'!H16</f>
        <v>100800446.72715919</v>
      </c>
      <c r="I11" s="416">
        <f>SUM(J11:K11)</f>
        <v>642818568.16299856</v>
      </c>
      <c r="J11" s="169">
        <f>+'MMA Rev-Exp Summary'!AB17</f>
        <v>536498518.68083936</v>
      </c>
      <c r="K11" s="170">
        <f>+'LTC Rev-Exp Summary'!L16</f>
        <v>106320049.48215917</v>
      </c>
      <c r="L11" s="416">
        <f>SUM(M11:N11)</f>
        <v>698255572.84803391</v>
      </c>
      <c r="M11" s="169">
        <f>+'MMA Rev-Exp Summary'!AN17</f>
        <v>577358625.45958459</v>
      </c>
      <c r="N11" s="170">
        <f>+'LTC Rev-Exp Summary'!P16</f>
        <v>120896947.38844937</v>
      </c>
      <c r="O11" s="416">
        <f>SUM(P11:Q11)</f>
        <v>-9136139.0838066954</v>
      </c>
      <c r="P11" s="169">
        <f>+'MMA Rev-Exp Summary'!AZ17</f>
        <v>-2218063.2581839585</v>
      </c>
      <c r="Q11" s="526">
        <f>+'LTC Rev-Exp Summary'!T16</f>
        <v>-6918075.8256227374</v>
      </c>
      <c r="R11" s="416">
        <f>SUM(S11:T11)</f>
        <v>2513444079.2986927</v>
      </c>
      <c r="S11" s="422">
        <f>D11+G11+J11+M11+P11</f>
        <v>2097276347.9893885</v>
      </c>
      <c r="T11" s="423">
        <f>E11+H11+K11+N11+Q11</f>
        <v>416167731.30930412</v>
      </c>
      <c r="U11" s="413"/>
    </row>
    <row r="12" spans="1:21" x14ac:dyDescent="0.25">
      <c r="A12" s="428">
        <v>1.2</v>
      </c>
      <c r="B12" s="429" t="s">
        <v>331</v>
      </c>
      <c r="C12" s="416">
        <f>SUM(D12:E12)</f>
        <v>-4227440.113403134</v>
      </c>
      <c r="D12" s="169">
        <v>-4021450.5104544023</v>
      </c>
      <c r="E12" s="170">
        <v>-205989.60294873145</v>
      </c>
      <c r="F12" s="416">
        <f>SUM(G12:H12)</f>
        <v>-4791035.805127142</v>
      </c>
      <c r="G12" s="169">
        <v>-4646425.8881668989</v>
      </c>
      <c r="H12" s="170">
        <v>-144609.91696024308</v>
      </c>
      <c r="I12" s="416">
        <f>SUM(J12:K12)</f>
        <v>-4587674.289234316</v>
      </c>
      <c r="J12" s="169">
        <v>-4334763.7192846499</v>
      </c>
      <c r="K12" s="170">
        <v>-252910.56994966618</v>
      </c>
      <c r="L12" s="416">
        <f>SUM(M12:N12)</f>
        <v>-9504621.762540428</v>
      </c>
      <c r="M12" s="169">
        <v>-9358870.5930611044</v>
      </c>
      <c r="N12" s="170">
        <v>-145751.16947932268</v>
      </c>
      <c r="O12" s="416">
        <f>SUM(P12:Q12)</f>
        <v>-1354764.2208626042</v>
      </c>
      <c r="P12" s="169">
        <v>-929568.7560162174</v>
      </c>
      <c r="Q12" s="526">
        <v>-425195.46484638669</v>
      </c>
      <c r="R12" s="416">
        <f>SUM(S12:T12)</f>
        <v>-24465536.191167623</v>
      </c>
      <c r="S12" s="422">
        <f t="shared" ref="S12:T15" si="0">D12+G12+J12+M12+P12</f>
        <v>-23291079.466983274</v>
      </c>
      <c r="T12" s="423">
        <f t="shared" si="0"/>
        <v>-1174456.7241843501</v>
      </c>
    </row>
    <row r="13" spans="1:21" x14ac:dyDescent="0.25">
      <c r="A13" s="428">
        <v>1.3</v>
      </c>
      <c r="B13" s="429" t="s">
        <v>332</v>
      </c>
      <c r="C13" s="416">
        <f>SUM(D13:E13)</f>
        <v>-936752.72262442752</v>
      </c>
      <c r="D13" s="169">
        <v>-891107.76581409597</v>
      </c>
      <c r="E13" s="170">
        <v>-45644.95681033151</v>
      </c>
      <c r="F13" s="416">
        <f>SUM(G13:H13)</f>
        <v>-1061639.1277583507</v>
      </c>
      <c r="G13" s="169">
        <v>-1029595.2123397712</v>
      </c>
      <c r="H13" s="170">
        <v>-32043.915418579483</v>
      </c>
      <c r="I13" s="416">
        <f>SUM(J13:K13)</f>
        <v>-1016576.5251952404</v>
      </c>
      <c r="J13" s="169">
        <v>-960534.41492862639</v>
      </c>
      <c r="K13" s="170">
        <v>-56042.110266613978</v>
      </c>
      <c r="L13" s="416">
        <f>SUM(M13:N13)</f>
        <v>-2106116.2487782077</v>
      </c>
      <c r="M13" s="169">
        <v>-2073819.4447613817</v>
      </c>
      <c r="N13" s="170">
        <v>-32296.804016826041</v>
      </c>
      <c r="O13" s="416">
        <f>SUM(P13:Q13)</f>
        <v>-300200.36673815438</v>
      </c>
      <c r="P13" s="169">
        <v>-205981.88021729537</v>
      </c>
      <c r="Q13" s="526">
        <v>-94218.486520858991</v>
      </c>
      <c r="R13" s="416">
        <f>SUM(S13:T13)</f>
        <v>-5421284.9910943806</v>
      </c>
      <c r="S13" s="422">
        <f t="shared" si="0"/>
        <v>-5161038.7180611705</v>
      </c>
      <c r="T13" s="423">
        <f t="shared" si="0"/>
        <v>-260246.27303321002</v>
      </c>
    </row>
    <row r="14" spans="1:21" x14ac:dyDescent="0.25">
      <c r="A14" s="428">
        <v>1.4</v>
      </c>
      <c r="B14" s="429" t="s">
        <v>333</v>
      </c>
      <c r="C14" s="416">
        <f>SUM(D14:E14)</f>
        <v>0</v>
      </c>
      <c r="D14" s="169"/>
      <c r="E14" s="170"/>
      <c r="F14" s="416">
        <f>SUM(G14:H14)</f>
        <v>0</v>
      </c>
      <c r="G14" s="169"/>
      <c r="H14" s="170"/>
      <c r="I14" s="416">
        <f>SUM(J14:K14)</f>
        <v>0</v>
      </c>
      <c r="J14" s="169"/>
      <c r="K14" s="170"/>
      <c r="L14" s="416">
        <f>SUM(M14:N14)</f>
        <v>0</v>
      </c>
      <c r="M14" s="169"/>
      <c r="N14" s="170"/>
      <c r="O14" s="416">
        <f>SUM(P14:Q14)</f>
        <v>0</v>
      </c>
      <c r="P14" s="169"/>
      <c r="Q14" s="526"/>
      <c r="R14" s="416">
        <f>SUM(S14:T14)</f>
        <v>0</v>
      </c>
      <c r="S14" s="422">
        <f t="shared" si="0"/>
        <v>0</v>
      </c>
      <c r="T14" s="423">
        <f t="shared" si="0"/>
        <v>0</v>
      </c>
    </row>
    <row r="15" spans="1:21" s="116" customFormat="1" x14ac:dyDescent="0.25">
      <c r="A15" s="428" t="s">
        <v>94</v>
      </c>
      <c r="B15" s="429" t="s">
        <v>1435</v>
      </c>
      <c r="C15" s="1192">
        <f>SUM(C11:C14)</f>
        <v>564541850.52898526</v>
      </c>
      <c r="D15" s="1193">
        <f>SUM(D11:D14)</f>
        <v>469725121.55158502</v>
      </c>
      <c r="E15" s="1194">
        <f>SUM(E11:E14)</f>
        <v>94816728.977400109</v>
      </c>
      <c r="F15" s="416">
        <f>SUM(G15:H15)</f>
        <v>605947359.07356846</v>
      </c>
      <c r="G15" s="1193">
        <f t="shared" ref="G15:R15" si="1">SUM(G11:G14)</f>
        <v>505323566.17878813</v>
      </c>
      <c r="H15" s="1194">
        <f t="shared" si="1"/>
        <v>100623792.89478037</v>
      </c>
      <c r="I15" s="1192">
        <f t="shared" si="1"/>
        <v>637214317.34856904</v>
      </c>
      <c r="J15" s="1193">
        <f t="shared" si="1"/>
        <v>531203220.54662609</v>
      </c>
      <c r="K15" s="1194">
        <f t="shared" si="1"/>
        <v>106011096.80194288</v>
      </c>
      <c r="L15" s="1192">
        <f t="shared" si="1"/>
        <v>686644834.83671522</v>
      </c>
      <c r="M15" s="1193">
        <f t="shared" si="1"/>
        <v>565925935.42176211</v>
      </c>
      <c r="N15" s="1194">
        <f t="shared" si="1"/>
        <v>120718899.41495322</v>
      </c>
      <c r="O15" s="1192">
        <f t="shared" si="1"/>
        <v>-10791103.671407454</v>
      </c>
      <c r="P15" s="1193">
        <f t="shared" si="1"/>
        <v>-3353613.8944174713</v>
      </c>
      <c r="Q15" s="1195">
        <f t="shared" si="1"/>
        <v>-7437489.7769899834</v>
      </c>
      <c r="R15" s="1192">
        <f t="shared" si="1"/>
        <v>2483557258.1164303</v>
      </c>
      <c r="S15" s="422">
        <f t="shared" si="0"/>
        <v>2068824229.8043439</v>
      </c>
      <c r="T15" s="423">
        <f t="shared" si="0"/>
        <v>414733028.31208658</v>
      </c>
    </row>
    <row r="16" spans="1:21" ht="19.149999999999999" customHeight="1" x14ac:dyDescent="0.3">
      <c r="A16" s="431" t="s">
        <v>10</v>
      </c>
      <c r="B16" s="432"/>
      <c r="C16" s="175"/>
      <c r="D16" s="176"/>
      <c r="E16" s="177"/>
      <c r="F16" s="175"/>
      <c r="G16" s="176"/>
      <c r="H16" s="177"/>
      <c r="I16" s="175"/>
      <c r="J16" s="176"/>
      <c r="K16" s="177"/>
      <c r="L16" s="175"/>
      <c r="M16" s="176"/>
      <c r="N16" s="177"/>
      <c r="O16" s="175"/>
      <c r="P16" s="624"/>
      <c r="Q16" s="626"/>
      <c r="R16" s="178"/>
      <c r="S16" s="176"/>
      <c r="T16" s="177"/>
    </row>
    <row r="17" spans="1:21" ht="14.85" customHeight="1" x14ac:dyDescent="0.25">
      <c r="A17" s="433" t="s">
        <v>265</v>
      </c>
      <c r="B17" s="108"/>
      <c r="C17" s="168"/>
      <c r="D17" s="169"/>
      <c r="E17" s="170"/>
      <c r="F17" s="168"/>
      <c r="G17" s="169"/>
      <c r="H17" s="170"/>
      <c r="I17" s="168"/>
      <c r="J17" s="169"/>
      <c r="K17" s="170"/>
      <c r="L17" s="168"/>
      <c r="M17" s="169"/>
      <c r="N17" s="170"/>
      <c r="O17" s="416"/>
      <c r="P17" s="254"/>
      <c r="Q17" s="526"/>
      <c r="R17" s="173"/>
      <c r="S17" s="169"/>
      <c r="T17" s="170"/>
    </row>
    <row r="18" spans="1:21" s="116" customFormat="1" x14ac:dyDescent="0.25">
      <c r="A18" s="434" t="s">
        <v>65</v>
      </c>
      <c r="B18" s="429" t="s">
        <v>1459</v>
      </c>
      <c r="C18" s="416">
        <f t="shared" ref="C18:C22" si="2">SUM(D18:E18)</f>
        <v>418872613.36199892</v>
      </c>
      <c r="D18" s="169">
        <v>332275170.63000035</v>
      </c>
      <c r="E18" s="170">
        <v>86597442.731998548</v>
      </c>
      <c r="F18" s="416">
        <f t="shared" ref="F18:F22" si="3">SUM(G18:H18)</f>
        <v>453817817.08199966</v>
      </c>
      <c r="G18" s="169">
        <v>361325219.42000014</v>
      </c>
      <c r="H18" s="170">
        <v>92492597.661999539</v>
      </c>
      <c r="I18" s="416">
        <f t="shared" ref="I18:I22" si="4">SUM(J18:K18)</f>
        <v>480039396.17800134</v>
      </c>
      <c r="J18" s="169">
        <v>383409830.20999968</v>
      </c>
      <c r="K18" s="170">
        <v>96629565.968001664</v>
      </c>
      <c r="L18" s="416">
        <f t="shared" ref="L18:L22" si="5">SUM(M18:N18)</f>
        <v>477316351.45800102</v>
      </c>
      <c r="M18" s="169">
        <v>370794245.7199989</v>
      </c>
      <c r="N18" s="170">
        <v>106522105.73800211</v>
      </c>
      <c r="O18" s="416">
        <f t="shared" ref="O18:O22" si="6">SUM(P18:Q18)</f>
        <v>16665726.940000005</v>
      </c>
      <c r="P18" s="169">
        <v>15397682.709999997</v>
      </c>
      <c r="Q18" s="526">
        <v>1268044.2300000081</v>
      </c>
      <c r="R18" s="416">
        <f t="shared" ref="R18:R22" si="7">SUM(S18:T18)</f>
        <v>1846711905.0200009</v>
      </c>
      <c r="S18" s="422">
        <f>D18+G18+J18+M18+P18</f>
        <v>1463202148.6899991</v>
      </c>
      <c r="T18" s="423">
        <f>E18+H18+K18+N18+Q18</f>
        <v>383509756.33000189</v>
      </c>
    </row>
    <row r="19" spans="1:21" s="116" customFormat="1" x14ac:dyDescent="0.25">
      <c r="A19" s="434" t="s">
        <v>66</v>
      </c>
      <c r="B19" s="429" t="s">
        <v>1438</v>
      </c>
      <c r="C19" s="416">
        <f t="shared" si="2"/>
        <v>43652316.092693605</v>
      </c>
      <c r="D19" s="169">
        <v>43643565.412693605</v>
      </c>
      <c r="E19" s="170">
        <v>8750.68</v>
      </c>
      <c r="F19" s="416">
        <f t="shared" si="3"/>
        <v>47362348.928209111</v>
      </c>
      <c r="G19" s="169">
        <v>47356699.78820911</v>
      </c>
      <c r="H19" s="170">
        <v>5649.14</v>
      </c>
      <c r="I19" s="416">
        <f t="shared" si="4"/>
        <v>49405393.113675401</v>
      </c>
      <c r="J19" s="169">
        <v>49400820.363675401</v>
      </c>
      <c r="K19" s="170">
        <v>4572.75</v>
      </c>
      <c r="L19" s="416">
        <f t="shared" si="5"/>
        <v>49864044.677655399</v>
      </c>
      <c r="M19" s="169">
        <v>49858965.952655397</v>
      </c>
      <c r="N19" s="170">
        <v>5078.7250000000004</v>
      </c>
      <c r="O19" s="416">
        <f t="shared" si="6"/>
        <v>6042.64</v>
      </c>
      <c r="P19" s="169">
        <v>6042.64</v>
      </c>
      <c r="Q19" s="526">
        <v>0</v>
      </c>
      <c r="R19" s="416">
        <f t="shared" si="7"/>
        <v>190290145.45223349</v>
      </c>
      <c r="S19" s="422">
        <f>D19+G19+J19+M19+P19</f>
        <v>190266094.15723351</v>
      </c>
      <c r="T19" s="423">
        <f>E19+H19+K19+N19+Q19</f>
        <v>24051.294999999998</v>
      </c>
    </row>
    <row r="20" spans="1:21" x14ac:dyDescent="0.25">
      <c r="A20" s="434" t="s">
        <v>67</v>
      </c>
      <c r="B20" s="435" t="s">
        <v>843</v>
      </c>
      <c r="C20" s="416">
        <f t="shared" si="2"/>
        <v>6217609.3419277649</v>
      </c>
      <c r="D20" s="169">
        <f>+'MMA Rev-Exp Summary'!D79</f>
        <v>5700033.8733778168</v>
      </c>
      <c r="E20" s="170">
        <f>+'LTC Rev-Exp Summary'!D47</f>
        <v>517575.46854994848</v>
      </c>
      <c r="F20" s="416">
        <f t="shared" si="3"/>
        <v>4781041.0845331419</v>
      </c>
      <c r="G20" s="169">
        <f>+'MMA Rev-Exp Summary'!P79</f>
        <v>4004779.4082206092</v>
      </c>
      <c r="H20" s="170">
        <f>+'LTC Rev-Exp Summary'!H47</f>
        <v>776261.67631253286</v>
      </c>
      <c r="I20" s="416">
        <f t="shared" si="4"/>
        <v>9461132.4951424003</v>
      </c>
      <c r="J20" s="169">
        <f>+'MMA Rev-Exp Summary'!AB79</f>
        <v>8055754.6671691481</v>
      </c>
      <c r="K20" s="170">
        <f>+'LTC Rev-Exp Summary'!L47</f>
        <v>1405377.8279732531</v>
      </c>
      <c r="L20" s="416">
        <f t="shared" si="5"/>
        <v>27070653.495378554</v>
      </c>
      <c r="M20" s="169">
        <f>+'MMA Rev-Exp Summary'!AN79</f>
        <v>20977194.503181927</v>
      </c>
      <c r="N20" s="170">
        <f>+'LTC Rev-Exp Summary'!P47</f>
        <v>6093458.9921966288</v>
      </c>
      <c r="O20" s="416">
        <f t="shared" si="6"/>
        <v>-36695829.949993797</v>
      </c>
      <c r="P20" s="169">
        <f>+'MMA Rev-Exp Summary'!AZ79</f>
        <v>-26259549.756180443</v>
      </c>
      <c r="Q20" s="170">
        <f>+'LTC Rev-Exp Summary'!T47</f>
        <v>-10436280.193813352</v>
      </c>
      <c r="R20" s="416">
        <f t="shared" si="7"/>
        <v>10834606.466988068</v>
      </c>
      <c r="S20" s="422">
        <f>D20+G20+J20+M20+P20</f>
        <v>12478212.695769057</v>
      </c>
      <c r="T20" s="423">
        <f t="shared" ref="S20:T22" si="8">E20+H20+K20+N20+Q20</f>
        <v>-1643606.2287809886</v>
      </c>
    </row>
    <row r="21" spans="1:21" x14ac:dyDescent="0.25">
      <c r="A21" s="434" t="s">
        <v>69</v>
      </c>
      <c r="B21" s="435" t="s">
        <v>1516</v>
      </c>
      <c r="C21" s="416">
        <f t="shared" si="2"/>
        <v>0</v>
      </c>
      <c r="D21" s="169"/>
      <c r="E21" s="170"/>
      <c r="F21" s="416">
        <f t="shared" si="3"/>
        <v>0</v>
      </c>
      <c r="G21" s="169"/>
      <c r="H21" s="170"/>
      <c r="I21" s="416">
        <f t="shared" si="4"/>
        <v>0</v>
      </c>
      <c r="J21" s="169"/>
      <c r="K21" s="170"/>
      <c r="L21" s="416">
        <f t="shared" si="5"/>
        <v>0</v>
      </c>
      <c r="M21" s="169"/>
      <c r="N21" s="170"/>
      <c r="O21" s="416">
        <f t="shared" si="6"/>
        <v>0</v>
      </c>
      <c r="P21" s="169"/>
      <c r="Q21" s="170"/>
      <c r="R21" s="416">
        <f t="shared" si="7"/>
        <v>0</v>
      </c>
      <c r="S21" s="422">
        <f>D21+G21+J21+M21+P21</f>
        <v>0</v>
      </c>
      <c r="T21" s="423">
        <f t="shared" si="8"/>
        <v>0</v>
      </c>
    </row>
    <row r="22" spans="1:21" s="116" customFormat="1" x14ac:dyDescent="0.25">
      <c r="A22" s="434" t="s">
        <v>95</v>
      </c>
      <c r="B22" s="435" t="s">
        <v>917</v>
      </c>
      <c r="C22" s="416">
        <f t="shared" si="2"/>
        <v>12788602.048294222</v>
      </c>
      <c r="D22" s="169">
        <f>+'MMA Rev-Exp Summary'!D81</f>
        <v>12817547.395737916</v>
      </c>
      <c r="E22" s="170">
        <f>+'LTC Rev-Exp Summary'!D49</f>
        <v>-28945.3474436949</v>
      </c>
      <c r="F22" s="416">
        <f t="shared" si="3"/>
        <v>12698452.775485424</v>
      </c>
      <c r="G22" s="169">
        <f>+'MMA Rev-Exp Summary'!P81</f>
        <v>12754632.04150898</v>
      </c>
      <c r="H22" s="170">
        <f>+'LTC Rev-Exp Summary'!H49</f>
        <v>-56179.266023556222</v>
      </c>
      <c r="I22" s="416">
        <f t="shared" si="4"/>
        <v>8501574.9195135999</v>
      </c>
      <c r="J22" s="169">
        <f>+'MMA Rev-Exp Summary'!AB81</f>
        <v>8520633.3130577356</v>
      </c>
      <c r="K22" s="170">
        <f>+'LTC Rev-Exp Summary'!L49</f>
        <v>-19058.393544135062</v>
      </c>
      <c r="L22" s="416">
        <f t="shared" si="5"/>
        <v>15687359.68794718</v>
      </c>
      <c r="M22" s="169">
        <f>+'MMA Rev-Exp Summary'!AN81</f>
        <v>15708998.304368572</v>
      </c>
      <c r="N22" s="170">
        <f>+'LTC Rev-Exp Summary'!P49</f>
        <v>-21638.6164213921</v>
      </c>
      <c r="O22" s="416">
        <f t="shared" si="6"/>
        <v>4139610.6898595924</v>
      </c>
      <c r="P22" s="169">
        <f>+'MMA Rev-Exp Summary'!AZ81</f>
        <v>4008444.0605847295</v>
      </c>
      <c r="Q22" s="170">
        <f>+'LTC Rev-Exp Summary'!T49</f>
        <v>131166.62927486261</v>
      </c>
      <c r="R22" s="416">
        <f t="shared" si="7"/>
        <v>53815600.121100016</v>
      </c>
      <c r="S22" s="422">
        <f t="shared" si="8"/>
        <v>53810255.115257934</v>
      </c>
      <c r="T22" s="423">
        <f t="shared" si="8"/>
        <v>5345.005842084327</v>
      </c>
    </row>
    <row r="23" spans="1:21" s="116" customFormat="1" x14ac:dyDescent="0.25">
      <c r="A23" s="437">
        <v>2.6</v>
      </c>
      <c r="B23" s="436" t="s">
        <v>300</v>
      </c>
      <c r="C23" s="417">
        <f t="shared" ref="C23:T23" si="9">SUM(C18:C22)</f>
        <v>481531140.84491456</v>
      </c>
      <c r="D23" s="420">
        <f t="shared" si="9"/>
        <v>394436317.31180966</v>
      </c>
      <c r="E23" s="421">
        <f t="shared" si="9"/>
        <v>87094823.533104807</v>
      </c>
      <c r="F23" s="417">
        <f t="shared" si="9"/>
        <v>518659659.87022734</v>
      </c>
      <c r="G23" s="420">
        <f t="shared" si="9"/>
        <v>425441330.65793884</v>
      </c>
      <c r="H23" s="307">
        <f t="shared" si="9"/>
        <v>93218329.212288514</v>
      </c>
      <c r="I23" s="417">
        <f t="shared" si="9"/>
        <v>547407496.7063328</v>
      </c>
      <c r="J23" s="420">
        <f t="shared" si="9"/>
        <v>449387038.55390197</v>
      </c>
      <c r="K23" s="421">
        <f t="shared" si="9"/>
        <v>98020458.152430773</v>
      </c>
      <c r="L23" s="417">
        <f t="shared" si="9"/>
        <v>569938409.31898212</v>
      </c>
      <c r="M23" s="420">
        <f t="shared" si="9"/>
        <v>457339404.48020476</v>
      </c>
      <c r="N23" s="421">
        <f t="shared" si="9"/>
        <v>112599004.83877735</v>
      </c>
      <c r="O23" s="417">
        <f t="shared" si="9"/>
        <v>-15884449.6801342</v>
      </c>
      <c r="P23" s="420">
        <f t="shared" si="9"/>
        <v>-6847380.3455957156</v>
      </c>
      <c r="Q23" s="421">
        <f t="shared" si="9"/>
        <v>-9037069.3345384821</v>
      </c>
      <c r="R23" s="417">
        <f t="shared" si="9"/>
        <v>2101652257.0603225</v>
      </c>
      <c r="S23" s="420">
        <f t="shared" si="9"/>
        <v>1719756710.6582596</v>
      </c>
      <c r="T23" s="421">
        <f t="shared" si="9"/>
        <v>381895546.40206301</v>
      </c>
    </row>
    <row r="24" spans="1:21" s="116" customFormat="1" x14ac:dyDescent="0.25">
      <c r="A24" s="437">
        <v>2.7</v>
      </c>
      <c r="B24" s="435" t="s">
        <v>313</v>
      </c>
      <c r="C24" s="416">
        <f>SUM(D24:E24)</f>
        <v>0</v>
      </c>
      <c r="D24" s="169"/>
      <c r="E24" s="170"/>
      <c r="F24" s="416">
        <f>SUM(G24:H24)</f>
        <v>0</v>
      </c>
      <c r="G24" s="169"/>
      <c r="H24" s="170"/>
      <c r="I24" s="416">
        <f>SUM(J24:K24)</f>
        <v>0</v>
      </c>
      <c r="J24" s="169"/>
      <c r="K24" s="170"/>
      <c r="L24" s="416">
        <f>SUM(M24:N24)</f>
        <v>0</v>
      </c>
      <c r="M24" s="169"/>
      <c r="N24" s="170"/>
      <c r="O24" s="416">
        <f>SUM(P24:Q24)</f>
        <v>0</v>
      </c>
      <c r="P24" s="169"/>
      <c r="Q24" s="170"/>
      <c r="R24" s="416">
        <f>SUM(S24:T24)</f>
        <v>0</v>
      </c>
      <c r="S24" s="422">
        <f>D24+G24+J24+M24+P24</f>
        <v>0</v>
      </c>
      <c r="T24" s="423">
        <f>E24+H24+K24+N24+Q24</f>
        <v>0</v>
      </c>
      <c r="U24" s="413"/>
    </row>
    <row r="25" spans="1:21" s="116" customFormat="1" x14ac:dyDescent="0.25">
      <c r="A25" s="438" t="s">
        <v>221</v>
      </c>
      <c r="B25" s="430" t="s">
        <v>301</v>
      </c>
      <c r="C25" s="174">
        <f>SUM(C23:C24)</f>
        <v>481531140.84491456</v>
      </c>
      <c r="D25" s="418">
        <f t="shared" ref="D25:T25" si="10">SUM(D23:D24)</f>
        <v>394436317.31180966</v>
      </c>
      <c r="E25" s="419">
        <f t="shared" si="10"/>
        <v>87094823.533104807</v>
      </c>
      <c r="F25" s="174">
        <f t="shared" si="10"/>
        <v>518659659.87022734</v>
      </c>
      <c r="G25" s="418">
        <f t="shared" si="10"/>
        <v>425441330.65793884</v>
      </c>
      <c r="H25" s="419">
        <f t="shared" si="10"/>
        <v>93218329.212288514</v>
      </c>
      <c r="I25" s="174">
        <f>SUM(I23:I24)</f>
        <v>547407496.7063328</v>
      </c>
      <c r="J25" s="418">
        <f>SUM(J23:J24)</f>
        <v>449387038.55390197</v>
      </c>
      <c r="K25" s="419">
        <f>SUM(K23:K24)</f>
        <v>98020458.152430773</v>
      </c>
      <c r="L25" s="174">
        <f>SUM(L23:L24)</f>
        <v>569938409.31898212</v>
      </c>
      <c r="M25" s="418">
        <f t="shared" si="10"/>
        <v>457339404.48020476</v>
      </c>
      <c r="N25" s="419">
        <f t="shared" si="10"/>
        <v>112599004.83877735</v>
      </c>
      <c r="O25" s="174">
        <f>SUM(O23:O24)</f>
        <v>-15884449.6801342</v>
      </c>
      <c r="P25" s="418">
        <f>SUM(P23:P24)</f>
        <v>-6847380.3455957156</v>
      </c>
      <c r="Q25" s="419">
        <f>SUM(Q23:Q24)</f>
        <v>-9037069.3345384821</v>
      </c>
      <c r="R25" s="174">
        <f>SUM(R23:R24)</f>
        <v>2101652257.0603225</v>
      </c>
      <c r="S25" s="418">
        <f t="shared" si="10"/>
        <v>1719756710.6582596</v>
      </c>
      <c r="T25" s="419">
        <f t="shared" si="10"/>
        <v>381895546.40206301</v>
      </c>
    </row>
    <row r="26" spans="1:21" x14ac:dyDescent="0.25">
      <c r="A26" s="1196" t="s">
        <v>1471</v>
      </c>
      <c r="B26" s="439"/>
      <c r="C26" s="1197"/>
      <c r="D26" s="1198"/>
      <c r="E26" s="531"/>
      <c r="F26" s="1199"/>
      <c r="G26" s="1198"/>
      <c r="H26" s="531"/>
      <c r="I26" s="1199"/>
      <c r="J26" s="1198"/>
      <c r="K26" s="531"/>
      <c r="L26" s="1199"/>
      <c r="M26" s="1198"/>
      <c r="N26" s="531"/>
      <c r="O26" s="1199"/>
      <c r="P26" s="1198"/>
      <c r="Q26" s="302"/>
      <c r="R26" s="179"/>
      <c r="S26" s="1198"/>
      <c r="T26" s="531"/>
    </row>
    <row r="27" spans="1:21" x14ac:dyDescent="0.25">
      <c r="A27" s="434" t="s">
        <v>70</v>
      </c>
      <c r="B27" s="429" t="s">
        <v>1439</v>
      </c>
      <c r="C27" s="416">
        <f>D27</f>
        <v>0</v>
      </c>
      <c r="D27" s="169"/>
      <c r="E27" s="532"/>
      <c r="F27" s="416">
        <f>G27</f>
        <v>0</v>
      </c>
      <c r="G27" s="169"/>
      <c r="H27" s="532"/>
      <c r="I27" s="416">
        <f>J27</f>
        <v>0</v>
      </c>
      <c r="J27" s="169"/>
      <c r="K27" s="532"/>
      <c r="L27" s="416">
        <f>M27</f>
        <v>0</v>
      </c>
      <c r="M27" s="169"/>
      <c r="N27" s="532"/>
      <c r="O27" s="416">
        <f>P27</f>
        <v>0</v>
      </c>
      <c r="P27" s="169"/>
      <c r="Q27" s="304"/>
      <c r="R27" s="1200">
        <f>S27</f>
        <v>0</v>
      </c>
      <c r="S27" s="422">
        <f>D27+G27+J27+M27+P27</f>
        <v>0</v>
      </c>
      <c r="T27" s="532"/>
    </row>
    <row r="28" spans="1:21" x14ac:dyDescent="0.25">
      <c r="A28" s="434" t="s">
        <v>71</v>
      </c>
      <c r="B28" s="429" t="s">
        <v>1441</v>
      </c>
      <c r="C28" s="416">
        <f>D28</f>
        <v>0</v>
      </c>
      <c r="D28" s="169"/>
      <c r="E28" s="532"/>
      <c r="F28" s="416">
        <f>G28</f>
        <v>0</v>
      </c>
      <c r="G28" s="169"/>
      <c r="H28" s="532"/>
      <c r="I28" s="416">
        <f>J28</f>
        <v>0</v>
      </c>
      <c r="J28" s="169"/>
      <c r="K28" s="532"/>
      <c r="L28" s="416">
        <f>M28</f>
        <v>0</v>
      </c>
      <c r="M28" s="169"/>
      <c r="N28" s="532"/>
      <c r="O28" s="416">
        <f>P28</f>
        <v>0</v>
      </c>
      <c r="P28" s="169"/>
      <c r="Q28" s="304"/>
      <c r="R28" s="1200">
        <f>S28</f>
        <v>0</v>
      </c>
      <c r="S28" s="422">
        <f>D28+G28+J28+M28+P28</f>
        <v>0</v>
      </c>
      <c r="T28" s="532"/>
    </row>
    <row r="29" spans="1:21" s="116" customFormat="1" x14ac:dyDescent="0.25">
      <c r="A29" s="438" t="s">
        <v>72</v>
      </c>
      <c r="B29" s="440" t="s">
        <v>1443</v>
      </c>
      <c r="C29" s="174">
        <f>SUM(C27:C28)</f>
        <v>0</v>
      </c>
      <c r="D29" s="418">
        <f>SUM(D27:D28)</f>
        <v>0</v>
      </c>
      <c r="E29" s="1201"/>
      <c r="F29" s="174">
        <f>SUM(F27:F28)</f>
        <v>0</v>
      </c>
      <c r="G29" s="418">
        <f>SUM(G27:G28)</f>
        <v>0</v>
      </c>
      <c r="H29" s="1201"/>
      <c r="I29" s="174">
        <f>SUM(I27:I28)</f>
        <v>0</v>
      </c>
      <c r="J29" s="418">
        <f>SUM(J27:J28)</f>
        <v>0</v>
      </c>
      <c r="K29" s="1201"/>
      <c r="L29" s="174">
        <f>SUM(L27:L28)</f>
        <v>0</v>
      </c>
      <c r="M29" s="418">
        <f>SUM(M27:M28)</f>
        <v>0</v>
      </c>
      <c r="N29" s="1201"/>
      <c r="O29" s="174">
        <f>SUM(O27:O28)</f>
        <v>0</v>
      </c>
      <c r="P29" s="418">
        <f>SUM(P27:P28)</f>
        <v>0</v>
      </c>
      <c r="Q29" s="336"/>
      <c r="R29" s="174">
        <f>SUM(R27:R28)</f>
        <v>0</v>
      </c>
      <c r="S29" s="418">
        <f>SUM(S27:S28)</f>
        <v>0</v>
      </c>
      <c r="T29" s="1201"/>
    </row>
    <row r="30" spans="1:21" x14ac:dyDescent="0.25">
      <c r="A30" s="433" t="s">
        <v>1472</v>
      </c>
      <c r="B30" s="182"/>
      <c r="C30" s="416"/>
      <c r="D30" s="169"/>
      <c r="E30" s="532"/>
      <c r="F30" s="168"/>
      <c r="G30" s="169"/>
      <c r="H30" s="532"/>
      <c r="I30" s="168"/>
      <c r="J30" s="169"/>
      <c r="K30" s="532"/>
      <c r="L30" s="168"/>
      <c r="M30" s="169"/>
      <c r="N30" s="532"/>
      <c r="O30" s="168"/>
      <c r="P30" s="169"/>
      <c r="Q30" s="304"/>
      <c r="R30" s="173"/>
      <c r="S30" s="169"/>
      <c r="T30" s="532"/>
    </row>
    <row r="31" spans="1:21" x14ac:dyDescent="0.25">
      <c r="A31" s="1202" t="s">
        <v>74</v>
      </c>
      <c r="B31" s="429" t="s">
        <v>1445</v>
      </c>
      <c r="C31" s="416">
        <f>D31</f>
        <v>2917566.5456060641</v>
      </c>
      <c r="D31" s="169">
        <v>2917566.5456060641</v>
      </c>
      <c r="E31" s="532"/>
      <c r="F31" s="416">
        <f>G31</f>
        <v>3080973.7452514749</v>
      </c>
      <c r="G31" s="169">
        <v>3080973.7452514749</v>
      </c>
      <c r="H31" s="532"/>
      <c r="I31" s="416">
        <f>J31</f>
        <v>3172420.5401325761</v>
      </c>
      <c r="J31" s="169">
        <v>3172420.5401325761</v>
      </c>
      <c r="K31" s="532"/>
      <c r="L31" s="416">
        <f>M31</f>
        <v>3384202.9727636315</v>
      </c>
      <c r="M31" s="169">
        <v>3384202.9727636315</v>
      </c>
      <c r="N31" s="532"/>
      <c r="O31" s="416">
        <f>P31</f>
        <v>0</v>
      </c>
      <c r="P31" s="169"/>
      <c r="Q31" s="304"/>
      <c r="R31" s="416">
        <f>S31</f>
        <v>12555163.803753747</v>
      </c>
      <c r="S31" s="422">
        <f>D31+G31+J31+M31+P31</f>
        <v>12555163.803753747</v>
      </c>
      <c r="T31" s="532"/>
    </row>
    <row r="32" spans="1:21" x14ac:dyDescent="0.25">
      <c r="A32" s="1202" t="s">
        <v>75</v>
      </c>
      <c r="B32" s="429" t="s">
        <v>1447</v>
      </c>
      <c r="C32" s="416">
        <f>D32</f>
        <v>1701593.0527530313</v>
      </c>
      <c r="D32" s="169">
        <v>1701593.0527530313</v>
      </c>
      <c r="E32" s="532"/>
      <c r="F32" s="416">
        <f>G32</f>
        <v>1677821.3838170548</v>
      </c>
      <c r="G32" s="169">
        <v>1677821.3838170548</v>
      </c>
      <c r="H32" s="532"/>
      <c r="I32" s="416">
        <f>J32</f>
        <v>1683717.1865252492</v>
      </c>
      <c r="J32" s="169">
        <v>1683717.1865252492</v>
      </c>
      <c r="K32" s="532"/>
      <c r="L32" s="416">
        <f>M32</f>
        <v>1812137.3406246528</v>
      </c>
      <c r="M32" s="169">
        <v>1812137.3406246528</v>
      </c>
      <c r="N32" s="532"/>
      <c r="O32" s="416">
        <f>P32</f>
        <v>0</v>
      </c>
      <c r="P32" s="169"/>
      <c r="Q32" s="304"/>
      <c r="R32" s="416">
        <f>S32</f>
        <v>6875268.9637199882</v>
      </c>
      <c r="S32" s="422">
        <f>D32+G32+J32+M32+P32</f>
        <v>6875268.9637199882</v>
      </c>
      <c r="T32" s="532"/>
    </row>
    <row r="33" spans="1:20" x14ac:dyDescent="0.25">
      <c r="A33" s="1202" t="s">
        <v>76</v>
      </c>
      <c r="B33" s="429" t="s">
        <v>1449</v>
      </c>
      <c r="C33" s="416">
        <f>D33</f>
        <v>2215203.8821279523</v>
      </c>
      <c r="D33" s="169">
        <v>2215203.8821279523</v>
      </c>
      <c r="E33" s="532"/>
      <c r="F33" s="416">
        <f>G33</f>
        <v>2212193.4980629296</v>
      </c>
      <c r="G33" s="169">
        <v>2212193.4980629296</v>
      </c>
      <c r="H33" s="532"/>
      <c r="I33" s="416">
        <f>J33</f>
        <v>2190756.3392534382</v>
      </c>
      <c r="J33" s="169">
        <v>2190756.3392534382</v>
      </c>
      <c r="K33" s="532"/>
      <c r="L33" s="416">
        <f>M33</f>
        <v>2328292.9600789747</v>
      </c>
      <c r="M33" s="169">
        <v>2328292.9600789747</v>
      </c>
      <c r="N33" s="532"/>
      <c r="O33" s="416">
        <f>P33</f>
        <v>0</v>
      </c>
      <c r="P33" s="169"/>
      <c r="Q33" s="304"/>
      <c r="R33" s="416">
        <f>S33</f>
        <v>8946446.6795232948</v>
      </c>
      <c r="S33" s="422">
        <f>D33+G33+J33+M33+P33</f>
        <v>8946446.6795232948</v>
      </c>
      <c r="T33" s="532"/>
    </row>
    <row r="34" spans="1:20" x14ac:dyDescent="0.25">
      <c r="A34" s="1202" t="s">
        <v>77</v>
      </c>
      <c r="B34" s="429" t="s">
        <v>1451</v>
      </c>
      <c r="C34" s="416">
        <f>D34</f>
        <v>1014058.6037772637</v>
      </c>
      <c r="D34" s="169">
        <v>1014058.6037772637</v>
      </c>
      <c r="E34" s="532"/>
      <c r="F34" s="416">
        <f>G34</f>
        <v>990023.64271706808</v>
      </c>
      <c r="G34" s="169">
        <v>990023.64271706808</v>
      </c>
      <c r="H34" s="532"/>
      <c r="I34" s="416">
        <f>J34</f>
        <v>1077417.0237553876</v>
      </c>
      <c r="J34" s="169">
        <v>1077417.0237553876</v>
      </c>
      <c r="K34" s="532"/>
      <c r="L34" s="416">
        <f>M34</f>
        <v>1217964.1094984545</v>
      </c>
      <c r="M34" s="169">
        <v>1217964.1094984545</v>
      </c>
      <c r="N34" s="532"/>
      <c r="O34" s="416">
        <f>P34</f>
        <v>0</v>
      </c>
      <c r="P34" s="169"/>
      <c r="Q34" s="304"/>
      <c r="R34" s="416">
        <f>S34</f>
        <v>4299463.379748174</v>
      </c>
      <c r="S34" s="422">
        <f>D34+G34+J34+M34+P34</f>
        <v>4299463.379748174</v>
      </c>
      <c r="T34" s="532"/>
    </row>
    <row r="35" spans="1:20" x14ac:dyDescent="0.25">
      <c r="A35" s="1202" t="s">
        <v>103</v>
      </c>
      <c r="B35" s="429" t="s">
        <v>1453</v>
      </c>
      <c r="C35" s="416">
        <f>D35</f>
        <v>2045035.0384540148</v>
      </c>
      <c r="D35" s="169">
        <v>2045035.0384540148</v>
      </c>
      <c r="E35" s="304"/>
      <c r="F35" s="416">
        <f>G35</f>
        <v>2022919.5790864688</v>
      </c>
      <c r="G35" s="169">
        <v>2022919.5790864688</v>
      </c>
      <c r="H35" s="532"/>
      <c r="I35" s="416">
        <f>J35</f>
        <v>2047467.387269899</v>
      </c>
      <c r="J35" s="169">
        <v>2047467.387269899</v>
      </c>
      <c r="K35" s="532"/>
      <c r="L35" s="416">
        <f>M35</f>
        <v>2250962.7477226052</v>
      </c>
      <c r="M35" s="169">
        <v>2250962.7477226052</v>
      </c>
      <c r="N35" s="532"/>
      <c r="O35" s="416">
        <f>P35</f>
        <v>0</v>
      </c>
      <c r="P35" s="169"/>
      <c r="Q35" s="304"/>
      <c r="R35" s="416">
        <f>S35</f>
        <v>8366384.7525329879</v>
      </c>
      <c r="S35" s="422">
        <f>D35+G35+J35+M35+P35</f>
        <v>8366384.7525329879</v>
      </c>
      <c r="T35" s="532"/>
    </row>
    <row r="36" spans="1:20" s="116" customFormat="1" x14ac:dyDescent="0.25">
      <c r="A36" s="1203" t="s">
        <v>104</v>
      </c>
      <c r="B36" s="440" t="s">
        <v>1454</v>
      </c>
      <c r="C36" s="308">
        <f>SUM(C31:C35)</f>
        <v>9893457.1227183249</v>
      </c>
      <c r="D36" s="418">
        <f>SUM(D31:D35)</f>
        <v>9893457.1227183249</v>
      </c>
      <c r="E36" s="1204"/>
      <c r="F36" s="174">
        <f>SUM(F31:F35)</f>
        <v>9983931.848934995</v>
      </c>
      <c r="G36" s="418">
        <f>SUM(G31:G35)</f>
        <v>9983931.848934995</v>
      </c>
      <c r="H36" s="1204"/>
      <c r="I36" s="174">
        <f>SUM(I31:I35)</f>
        <v>10171778.476936549</v>
      </c>
      <c r="J36" s="418">
        <f>SUM(J31:J35)</f>
        <v>10171778.476936549</v>
      </c>
      <c r="K36" s="1204"/>
      <c r="L36" s="174">
        <f>SUM(L31:L35)</f>
        <v>10993560.130688319</v>
      </c>
      <c r="M36" s="418">
        <f>SUM(M31:M35)</f>
        <v>10993560.130688319</v>
      </c>
      <c r="N36" s="1204"/>
      <c r="O36" s="1200">
        <f>SUM(O31:O35)</f>
        <v>0</v>
      </c>
      <c r="P36" s="1205">
        <f>SUM(P31:P35)</f>
        <v>0</v>
      </c>
      <c r="Q36" s="1204"/>
      <c r="R36" s="1200">
        <f>SUM(R31:R35)</f>
        <v>41042727.579278193</v>
      </c>
      <c r="S36" s="1205">
        <f>SUM(S31:S35)</f>
        <v>41042727.579278193</v>
      </c>
      <c r="T36" s="1206"/>
    </row>
    <row r="37" spans="1:20" x14ac:dyDescent="0.25">
      <c r="A37" s="441" t="s">
        <v>258</v>
      </c>
      <c r="B37" s="442" t="s">
        <v>1473</v>
      </c>
      <c r="C37" s="1207">
        <f>D37</f>
        <v>291603.8050235355</v>
      </c>
      <c r="D37" s="1208">
        <v>291603.8050235355</v>
      </c>
      <c r="E37" s="533"/>
      <c r="F37" s="1207">
        <f>G37</f>
        <v>330123.92826704239</v>
      </c>
      <c r="G37" s="1208">
        <v>330123.92826704239</v>
      </c>
      <c r="H37" s="533"/>
      <c r="I37" s="1207">
        <f>J37</f>
        <v>330206.12632501137</v>
      </c>
      <c r="J37" s="1208">
        <v>330206.12632501137</v>
      </c>
      <c r="K37" s="533"/>
      <c r="L37" s="1207">
        <f>M37</f>
        <v>349119.49490242923</v>
      </c>
      <c r="M37" s="1208">
        <v>349119.49490242923</v>
      </c>
      <c r="N37" s="533"/>
      <c r="O37" s="1207">
        <f>P37</f>
        <v>0</v>
      </c>
      <c r="P37" s="176"/>
      <c r="Q37" s="627"/>
      <c r="R37" s="1207">
        <f>S37</f>
        <v>1301053.3545180184</v>
      </c>
      <c r="S37" s="1209">
        <f>D37+G37+J37+M37+P37</f>
        <v>1301053.3545180184</v>
      </c>
      <c r="T37" s="533"/>
    </row>
    <row r="38" spans="1:20" s="116" customFormat="1" ht="15.75" thickBot="1" x14ac:dyDescent="0.3">
      <c r="A38" s="443" t="s">
        <v>260</v>
      </c>
      <c r="B38" s="447" t="s">
        <v>1457</v>
      </c>
      <c r="C38" s="1212">
        <f>IFERROR((C25+C29+C36+C37)/C15,0)</f>
        <v>0.8710004427694954</v>
      </c>
      <c r="D38" s="1213">
        <f>IFERROR((D25+D29+D36+D37)/D15,0)</f>
        <v>0.8614003375059347</v>
      </c>
      <c r="E38" s="1210"/>
      <c r="F38" s="1214">
        <f>IFERROR((F25+F29+F36+F37)/F15,0)</f>
        <v>0.87296975178863079</v>
      </c>
      <c r="G38" s="1215">
        <f>IFERROR((G25+G29+G36+G37)/G15,0)</f>
        <v>0.86232943721640454</v>
      </c>
      <c r="H38" s="1210"/>
      <c r="I38" s="1212">
        <f>IFERROR((I25+I29+I36+I37)/I15,0)</f>
        <v>0.87554448498746884</v>
      </c>
      <c r="J38" s="1213">
        <f>IFERROR((J25+J29+J36+J37)/J15,0)</f>
        <v>0.86574968932590834</v>
      </c>
      <c r="K38" s="1210"/>
      <c r="L38" s="1212">
        <f>IFERROR((L25+L29+L36+L37)/L15,0)</f>
        <v>0.84655277292343134</v>
      </c>
      <c r="M38" s="1213">
        <f>IFERROR((M25+M29+M36+M37)/M15,0)</f>
        <v>0.82816859021756151</v>
      </c>
      <c r="N38" s="1210"/>
      <c r="O38" s="1212">
        <f>IFERROR((O25+O29+O36+O37)/O15,0)</f>
        <v>1.4719949102353898</v>
      </c>
      <c r="P38" s="1213">
        <f>IFERROR((P25+P29+P36+P37)/P15,0)</f>
        <v>2.0417915005045977</v>
      </c>
      <c r="Q38" s="475"/>
      <c r="R38" s="1212">
        <f>IFERROR((R25+R29+R36+R37)/R15,0)</f>
        <v>0.86327626672886126</v>
      </c>
      <c r="S38" s="1213">
        <f>IFERROR((S25+S29+S36+S37)/S15,0)</f>
        <v>0.85174006868563401</v>
      </c>
      <c r="T38" s="1210"/>
    </row>
    <row r="40" spans="1:20" x14ac:dyDescent="0.25">
      <c r="A40" s="412"/>
    </row>
    <row r="43" spans="1:20" x14ac:dyDescent="0.25">
      <c r="A43" s="412"/>
    </row>
    <row r="46" spans="1:20" x14ac:dyDescent="0.25">
      <c r="A46" s="412"/>
    </row>
  </sheetData>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3"/>
  <dimension ref="A1:H110"/>
  <sheetViews>
    <sheetView topLeftCell="A25" workbookViewId="0">
      <selection activeCell="A110" sqref="A110"/>
    </sheetView>
  </sheetViews>
  <sheetFormatPr defaultColWidth="9" defaultRowHeight="15" x14ac:dyDescent="0.25"/>
  <cols>
    <col min="1" max="1" width="44.140625" style="205" customWidth="1"/>
    <col min="2" max="6" width="17" style="205" customWidth="1"/>
    <col min="7" max="7" width="18.85546875" style="205" customWidth="1"/>
    <col min="8" max="8" width="14.85546875" style="205" customWidth="1"/>
  </cols>
  <sheetData>
    <row r="1" spans="1:8" s="1085" customFormat="1" ht="15.75" x14ac:dyDescent="0.25">
      <c r="A1" s="1225" t="s">
        <v>1288</v>
      </c>
      <c r="B1" s="1225"/>
      <c r="C1" s="1226"/>
      <c r="D1" s="1226"/>
      <c r="E1" s="1226"/>
      <c r="F1" s="1226"/>
      <c r="G1" s="1226"/>
      <c r="H1" s="1226"/>
    </row>
    <row r="2" spans="1:8" x14ac:dyDescent="0.25">
      <c r="A2" s="1227"/>
      <c r="B2" s="1227"/>
    </row>
    <row r="3" spans="1:8" x14ac:dyDescent="0.25">
      <c r="A3" s="1228" t="s">
        <v>1289</v>
      </c>
    </row>
    <row r="4" spans="1:8" x14ac:dyDescent="0.25">
      <c r="A4" s="209"/>
    </row>
    <row r="5" spans="1:8" x14ac:dyDescent="0.25">
      <c r="A5" s="1229" t="s">
        <v>1290</v>
      </c>
      <c r="B5" s="1229"/>
    </row>
    <row r="6" spans="1:8" x14ac:dyDescent="0.25">
      <c r="A6" s="1230" t="s">
        <v>968</v>
      </c>
      <c r="B6" s="1231" t="s">
        <v>1291</v>
      </c>
      <c r="C6" s="1231" t="s">
        <v>438</v>
      </c>
      <c r="D6" s="1232" t="s">
        <v>439</v>
      </c>
      <c r="E6" s="1232" t="s">
        <v>440</v>
      </c>
      <c r="F6" s="1232" t="s">
        <v>441</v>
      </c>
      <c r="G6" s="1232" t="s">
        <v>969</v>
      </c>
      <c r="H6" s="1231" t="s">
        <v>970</v>
      </c>
    </row>
    <row r="7" spans="1:8" x14ac:dyDescent="0.25">
      <c r="A7" s="525" t="s">
        <v>1664</v>
      </c>
      <c r="B7" s="525" t="s">
        <v>1300</v>
      </c>
      <c r="C7" s="1233">
        <v>520167.56117925944</v>
      </c>
      <c r="D7" s="1234">
        <v>515425.93949961796</v>
      </c>
      <c r="E7" s="1234">
        <v>513812.33575058402</v>
      </c>
      <c r="F7" s="1234">
        <v>247638.16229047888</v>
      </c>
      <c r="G7" s="1234">
        <v>366283.49640464853</v>
      </c>
      <c r="H7" s="1252">
        <f>SUM(C7:G7)</f>
        <v>2163327.4951245887</v>
      </c>
    </row>
    <row r="8" spans="1:8" x14ac:dyDescent="0.25">
      <c r="A8" s="525" t="s">
        <v>1665</v>
      </c>
      <c r="B8" s="525" t="s">
        <v>1300</v>
      </c>
      <c r="C8" s="1234">
        <v>1019918.6322360188</v>
      </c>
      <c r="D8" s="1234">
        <v>1005860.0301248443</v>
      </c>
      <c r="E8" s="1234">
        <v>997476.20631824445</v>
      </c>
      <c r="F8" s="1234">
        <v>508443.95719184319</v>
      </c>
      <c r="G8" s="1234">
        <v>488213.59035430732</v>
      </c>
      <c r="H8" s="1252">
        <f t="shared" ref="H8:H12" si="0">SUM(C8:G8)</f>
        <v>4019912.4162252583</v>
      </c>
    </row>
    <row r="9" spans="1:8" x14ac:dyDescent="0.25">
      <c r="A9" s="525" t="s">
        <v>1666</v>
      </c>
      <c r="B9" s="525" t="s">
        <v>1300</v>
      </c>
      <c r="C9" s="1234">
        <v>747200.71027911268</v>
      </c>
      <c r="D9" s="1234">
        <v>744701.06117153715</v>
      </c>
      <c r="E9" s="1234">
        <v>746529.41033755406</v>
      </c>
      <c r="F9" s="1234">
        <v>364970.48900710605</v>
      </c>
      <c r="G9" s="1234">
        <v>300326.19802535482</v>
      </c>
      <c r="H9" s="1252">
        <f t="shared" si="0"/>
        <v>2903727.8688206649</v>
      </c>
    </row>
    <row r="10" spans="1:8" x14ac:dyDescent="0.25">
      <c r="A10" s="525" t="s">
        <v>1667</v>
      </c>
      <c r="B10" s="525" t="s">
        <v>1300</v>
      </c>
      <c r="C10" s="1234">
        <v>591489.17965440894</v>
      </c>
      <c r="D10" s="1234">
        <v>589057.18532206072</v>
      </c>
      <c r="E10" s="1234">
        <v>585217.58386866492</v>
      </c>
      <c r="F10" s="1234">
        <v>297941.16663245327</v>
      </c>
      <c r="G10" s="1234">
        <v>1020761.9237617607</v>
      </c>
      <c r="H10" s="1252">
        <f t="shared" si="0"/>
        <v>3084467.0392393484</v>
      </c>
    </row>
    <row r="11" spans="1:8" x14ac:dyDescent="0.25">
      <c r="A11" s="525" t="s">
        <v>1668</v>
      </c>
      <c r="B11" s="525" t="s">
        <v>1300</v>
      </c>
      <c r="C11" s="1234">
        <v>858411.02485419123</v>
      </c>
      <c r="D11" s="1234">
        <v>882142.89208493091</v>
      </c>
      <c r="E11" s="1234">
        <v>894151.57192794385</v>
      </c>
      <c r="F11" s="1234">
        <v>418817.32487811887</v>
      </c>
      <c r="G11" s="1234">
        <v>1529903.6436569188</v>
      </c>
      <c r="H11" s="1252">
        <f t="shared" si="0"/>
        <v>4583426.4574021036</v>
      </c>
    </row>
    <row r="12" spans="1:8" x14ac:dyDescent="0.25">
      <c r="A12" s="525" t="s">
        <v>1669</v>
      </c>
      <c r="B12" s="525" t="s">
        <v>896</v>
      </c>
      <c r="C12" s="1234">
        <v>0</v>
      </c>
      <c r="D12" s="1234">
        <v>7464.2999999999956</v>
      </c>
      <c r="E12" s="1234">
        <v>3732.15</v>
      </c>
      <c r="F12" s="1234">
        <v>855.65999999999622</v>
      </c>
      <c r="G12" s="1234"/>
      <c r="H12" s="1252">
        <f t="shared" si="0"/>
        <v>12052.109999999991</v>
      </c>
    </row>
    <row r="13" spans="1:8" x14ac:dyDescent="0.25">
      <c r="A13" s="525" t="s">
        <v>1670</v>
      </c>
      <c r="B13" s="525" t="s">
        <v>896</v>
      </c>
      <c r="C13" s="1234">
        <v>0</v>
      </c>
      <c r="D13" s="1234">
        <v>0</v>
      </c>
      <c r="E13" s="1234">
        <v>6472.82</v>
      </c>
      <c r="F13" s="1234">
        <v>15742.640000000005</v>
      </c>
      <c r="G13" s="1234"/>
      <c r="H13" s="1252">
        <f t="shared" ref="H13:H17" si="1">SUM(C13:G13)</f>
        <v>22215.460000000006</v>
      </c>
    </row>
    <row r="14" spans="1:8" x14ac:dyDescent="0.25">
      <c r="A14" s="525" t="s">
        <v>1671</v>
      </c>
      <c r="B14" s="525" t="s">
        <v>896</v>
      </c>
      <c r="C14" s="1234">
        <v>0</v>
      </c>
      <c r="D14" s="1234">
        <v>6894.2500000000018</v>
      </c>
      <c r="E14" s="1234">
        <v>6894.25</v>
      </c>
      <c r="F14" s="1234">
        <v>134482.69999999998</v>
      </c>
      <c r="G14" s="1234"/>
      <c r="H14" s="1252">
        <f t="shared" si="1"/>
        <v>148271.19999999998</v>
      </c>
    </row>
    <row r="15" spans="1:8" x14ac:dyDescent="0.25">
      <c r="A15" s="525" t="s">
        <v>1672</v>
      </c>
      <c r="B15" s="525" t="s">
        <v>896</v>
      </c>
      <c r="C15" s="1234">
        <v>0</v>
      </c>
      <c r="D15" s="1234">
        <v>7015.9600000000009</v>
      </c>
      <c r="E15" s="1234">
        <v>10523.94</v>
      </c>
      <c r="F15" s="1234">
        <v>17156.5</v>
      </c>
      <c r="G15" s="1234"/>
      <c r="H15" s="1252">
        <f t="shared" si="1"/>
        <v>34696.400000000001</v>
      </c>
    </row>
    <row r="16" spans="1:8" x14ac:dyDescent="0.25">
      <c r="A16" s="525" t="s">
        <v>1673</v>
      </c>
      <c r="B16" s="525" t="s">
        <v>896</v>
      </c>
      <c r="C16" s="1234">
        <v>0</v>
      </c>
      <c r="D16" s="1234">
        <v>11299.32</v>
      </c>
      <c r="E16" s="1234">
        <v>11299.32</v>
      </c>
      <c r="F16" s="1234">
        <v>17701.530000000061</v>
      </c>
      <c r="G16" s="1234"/>
      <c r="H16" s="1252">
        <f t="shared" si="1"/>
        <v>40300.170000000056</v>
      </c>
    </row>
    <row r="17" spans="1:8" x14ac:dyDescent="0.25">
      <c r="A17" s="525" t="s">
        <v>1674</v>
      </c>
      <c r="B17" s="525" t="s">
        <v>896</v>
      </c>
      <c r="C17" s="1234"/>
      <c r="D17" s="1234">
        <v>5591.9800000000014</v>
      </c>
      <c r="E17" s="1234">
        <v>673.02000000000044</v>
      </c>
      <c r="F17" s="1234">
        <v>14327.59</v>
      </c>
      <c r="G17" s="1234"/>
      <c r="H17" s="1252">
        <f t="shared" si="1"/>
        <v>20592.590000000004</v>
      </c>
    </row>
    <row r="18" spans="1:8" x14ac:dyDescent="0.25">
      <c r="A18" s="525" t="s">
        <v>1675</v>
      </c>
      <c r="B18" s="525" t="s">
        <v>896</v>
      </c>
      <c r="C18" s="1234">
        <v>0</v>
      </c>
      <c r="D18" s="1234">
        <v>0</v>
      </c>
      <c r="E18" s="1234">
        <v>7243.85</v>
      </c>
      <c r="F18" s="1234">
        <v>79106.719999999972</v>
      </c>
      <c r="G18" s="1234"/>
      <c r="H18" s="1252">
        <f t="shared" ref="H18:H23" si="2">SUM(C18:G18)</f>
        <v>86350.569999999978</v>
      </c>
    </row>
    <row r="19" spans="1:8" x14ac:dyDescent="0.25">
      <c r="A19" s="525" t="s">
        <v>1676</v>
      </c>
      <c r="B19" s="525" t="s">
        <v>896</v>
      </c>
      <c r="C19" s="1234">
        <v>0</v>
      </c>
      <c r="D19" s="1234">
        <v>10899.72</v>
      </c>
      <c r="E19" s="1234">
        <v>14532.959999999997</v>
      </c>
      <c r="F19" s="1234">
        <v>15152.150000000009</v>
      </c>
      <c r="G19" s="1234"/>
      <c r="H19" s="1252">
        <f t="shared" si="2"/>
        <v>40584.83</v>
      </c>
    </row>
    <row r="20" spans="1:8" x14ac:dyDescent="0.25">
      <c r="A20" s="525"/>
      <c r="B20" s="525"/>
      <c r="C20" s="1234"/>
      <c r="D20" s="1234"/>
      <c r="E20" s="1234"/>
      <c r="F20" s="1234"/>
      <c r="G20" s="1234"/>
      <c r="H20" s="1252">
        <f t="shared" si="2"/>
        <v>0</v>
      </c>
    </row>
    <row r="21" spans="1:8" x14ac:dyDescent="0.25">
      <c r="A21" s="525"/>
      <c r="B21" s="525"/>
      <c r="C21" s="1234"/>
      <c r="D21" s="1234"/>
      <c r="E21" s="1234"/>
      <c r="F21" s="1234"/>
      <c r="G21" s="1234"/>
      <c r="H21" s="1252">
        <f t="shared" si="2"/>
        <v>0</v>
      </c>
    </row>
    <row r="22" spans="1:8" x14ac:dyDescent="0.25">
      <c r="A22" s="525"/>
      <c r="B22" s="525"/>
      <c r="C22" s="1234"/>
      <c r="D22" s="1234"/>
      <c r="E22" s="1234"/>
      <c r="F22" s="1234"/>
      <c r="G22" s="1234"/>
      <c r="H22" s="1252">
        <f t="shared" si="2"/>
        <v>0</v>
      </c>
    </row>
    <row r="23" spans="1:8" x14ac:dyDescent="0.25">
      <c r="A23" s="525"/>
      <c r="B23" s="525"/>
      <c r="C23" s="1234"/>
      <c r="D23" s="1234"/>
      <c r="E23" s="1234"/>
      <c r="F23" s="1234"/>
      <c r="G23" s="1234"/>
      <c r="H23" s="1252">
        <f t="shared" si="2"/>
        <v>0</v>
      </c>
    </row>
    <row r="24" spans="1:8" x14ac:dyDescent="0.25">
      <c r="A24" s="1230" t="s">
        <v>1292</v>
      </c>
      <c r="B24" s="1236"/>
      <c r="C24" s="1248">
        <f t="shared" ref="C24:G24" si="3">SUM(C7:C23)</f>
        <v>3737187.1082029906</v>
      </c>
      <c r="D24" s="1248">
        <f t="shared" si="3"/>
        <v>3786352.6382029909</v>
      </c>
      <c r="E24" s="1248">
        <f t="shared" si="3"/>
        <v>3798559.4182029902</v>
      </c>
      <c r="F24" s="1248">
        <f t="shared" si="3"/>
        <v>2132336.5900000003</v>
      </c>
      <c r="G24" s="1248">
        <f t="shared" si="3"/>
        <v>3705488.8522029901</v>
      </c>
      <c r="H24" s="1249">
        <f>SUM(H7:H23)</f>
        <v>17159924.606811963</v>
      </c>
    </row>
    <row r="25" spans="1:8" x14ac:dyDescent="0.25">
      <c r="C25" s="1237"/>
      <c r="D25" s="1237"/>
      <c r="E25" s="1237"/>
      <c r="F25" s="1237"/>
      <c r="G25" s="1237"/>
      <c r="H25" s="1237"/>
    </row>
    <row r="26" spans="1:8" x14ac:dyDescent="0.25">
      <c r="A26" s="1229" t="s">
        <v>1293</v>
      </c>
      <c r="C26" s="85"/>
      <c r="D26" s="85"/>
      <c r="E26" s="85"/>
      <c r="F26" s="85"/>
      <c r="G26" s="85"/>
      <c r="H26" s="85"/>
    </row>
    <row r="27" spans="1:8" x14ac:dyDescent="0.25">
      <c r="A27" s="1238" t="s">
        <v>968</v>
      </c>
      <c r="B27" s="1239" t="s">
        <v>1294</v>
      </c>
      <c r="C27" s="1232" t="s">
        <v>438</v>
      </c>
      <c r="D27" s="1232" t="s">
        <v>439</v>
      </c>
      <c r="E27" s="1232" t="s">
        <v>440</v>
      </c>
      <c r="F27" s="1232" t="s">
        <v>441</v>
      </c>
      <c r="G27" s="1232" t="s">
        <v>969</v>
      </c>
      <c r="H27" s="1232" t="s">
        <v>970</v>
      </c>
    </row>
    <row r="28" spans="1:8" x14ac:dyDescent="0.25">
      <c r="A28" s="1408" t="s">
        <v>1677</v>
      </c>
      <c r="B28" s="1240">
        <v>1.6</v>
      </c>
      <c r="C28" s="1235"/>
      <c r="D28" s="1234"/>
      <c r="E28" s="1234"/>
      <c r="F28" s="1234"/>
      <c r="G28" s="1234">
        <v>-27.4399999999996</v>
      </c>
      <c r="H28" s="1252">
        <f t="shared" ref="H28:H65" si="4">SUM(C28:G28)</f>
        <v>-27.4399999999996</v>
      </c>
    </row>
    <row r="29" spans="1:8" x14ac:dyDescent="0.25">
      <c r="A29" s="1241" t="s">
        <v>1678</v>
      </c>
      <c r="B29" s="1242">
        <v>1.6</v>
      </c>
      <c r="C29" s="1235"/>
      <c r="D29" s="1234"/>
      <c r="E29" s="1234"/>
      <c r="F29" s="1234">
        <v>269.08</v>
      </c>
      <c r="G29" s="1234">
        <v>0</v>
      </c>
      <c r="H29" s="1252">
        <f t="shared" si="4"/>
        <v>269.08</v>
      </c>
    </row>
    <row r="30" spans="1:8" x14ac:dyDescent="0.25">
      <c r="A30" s="1241" t="s">
        <v>1679</v>
      </c>
      <c r="B30" s="1242">
        <v>1.6</v>
      </c>
      <c r="C30" s="1235"/>
      <c r="D30" s="1234"/>
      <c r="E30" s="1234"/>
      <c r="F30" s="1234"/>
      <c r="G30" s="1234">
        <v>-254.55000000000018</v>
      </c>
      <c r="H30" s="1252">
        <f t="shared" si="4"/>
        <v>-254.55000000000018</v>
      </c>
    </row>
    <row r="31" spans="1:8" x14ac:dyDescent="0.25">
      <c r="A31" s="1241" t="s">
        <v>1680</v>
      </c>
      <c r="B31" s="1242">
        <v>1.6</v>
      </c>
      <c r="C31" s="1235"/>
      <c r="D31" s="1234"/>
      <c r="E31" s="1234"/>
      <c r="F31" s="1234"/>
      <c r="G31" s="1234">
        <v>0</v>
      </c>
      <c r="H31" s="1252">
        <f t="shared" si="4"/>
        <v>0</v>
      </c>
    </row>
    <row r="32" spans="1:8" x14ac:dyDescent="0.25">
      <c r="A32" s="1241" t="s">
        <v>1681</v>
      </c>
      <c r="B32" s="1242">
        <v>1.6</v>
      </c>
      <c r="C32" s="1235"/>
      <c r="D32" s="1234"/>
      <c r="E32" s="1234"/>
      <c r="F32" s="1234"/>
      <c r="G32" s="1234">
        <v>-983.88</v>
      </c>
      <c r="H32" s="1252">
        <f t="shared" si="4"/>
        <v>-983.88</v>
      </c>
    </row>
    <row r="33" spans="1:8" x14ac:dyDescent="0.25">
      <c r="A33" t="s">
        <v>1682</v>
      </c>
      <c r="B33" s="1242">
        <v>1.6</v>
      </c>
      <c r="C33" s="1235">
        <v>18251.283303259788</v>
      </c>
      <c r="D33" s="1234">
        <v>19623.93997619224</v>
      </c>
      <c r="E33" s="1234">
        <v>21611.513720256062</v>
      </c>
      <c r="F33" s="1234">
        <v>22124.060527535778</v>
      </c>
      <c r="G33" s="1234">
        <v>-903.97257827146723</v>
      </c>
      <c r="H33" s="1252">
        <f t="shared" si="4"/>
        <v>80706.824948972397</v>
      </c>
    </row>
    <row r="34" spans="1:8" x14ac:dyDescent="0.25">
      <c r="A34" t="s">
        <v>1683</v>
      </c>
      <c r="B34" s="1242">
        <v>1.6</v>
      </c>
      <c r="C34" s="1235">
        <v>26931.826696740212</v>
      </c>
      <c r="D34" s="1234">
        <v>28909.66002380777</v>
      </c>
      <c r="E34" s="1234">
        <v>31871.236279743938</v>
      </c>
      <c r="F34" s="1234">
        <v>33049.399472464225</v>
      </c>
      <c r="G34" s="1234">
        <v>-1323.9274217285233</v>
      </c>
      <c r="H34" s="1252">
        <f t="shared" si="4"/>
        <v>119438.19505102762</v>
      </c>
    </row>
    <row r="35" spans="1:8" x14ac:dyDescent="0.25">
      <c r="A35" s="1241" t="s">
        <v>1684</v>
      </c>
      <c r="B35" s="1242">
        <v>1.6</v>
      </c>
      <c r="C35" s="1235">
        <v>12096.625</v>
      </c>
      <c r="D35" s="1234">
        <v>12096.625</v>
      </c>
      <c r="E35" s="1234">
        <v>9200.2500000000018</v>
      </c>
      <c r="F35" s="1234"/>
      <c r="G35" s="1234"/>
      <c r="H35" s="1252">
        <f t="shared" si="4"/>
        <v>33393.5</v>
      </c>
    </row>
    <row r="36" spans="1:8" x14ac:dyDescent="0.25">
      <c r="A36" s="1241" t="s">
        <v>1685</v>
      </c>
      <c r="B36" s="1242">
        <v>1.6</v>
      </c>
      <c r="C36" s="1235">
        <v>5485.7399999999989</v>
      </c>
      <c r="D36" s="1234">
        <v>5485.7399999999989</v>
      </c>
      <c r="E36" s="1234">
        <v>10760.490000000002</v>
      </c>
      <c r="F36" s="1234"/>
      <c r="G36" s="1234"/>
      <c r="H36" s="1252">
        <f t="shared" si="4"/>
        <v>21731.97</v>
      </c>
    </row>
    <row r="37" spans="1:8" x14ac:dyDescent="0.25">
      <c r="A37" s="1241" t="s">
        <v>1686</v>
      </c>
      <c r="B37" s="1242">
        <v>1.6</v>
      </c>
      <c r="C37" s="1235">
        <v>150108.85999999999</v>
      </c>
      <c r="D37" s="1234">
        <v>150108.85999999999</v>
      </c>
      <c r="E37" s="1234">
        <v>151914.39999999994</v>
      </c>
      <c r="F37" s="1234"/>
      <c r="G37" s="1234"/>
      <c r="H37" s="1252">
        <f t="shared" si="4"/>
        <v>452132.11999999988</v>
      </c>
    </row>
    <row r="38" spans="1:8" x14ac:dyDescent="0.25">
      <c r="A38" s="1241" t="s">
        <v>1687</v>
      </c>
      <c r="B38" s="1242">
        <v>1.6</v>
      </c>
      <c r="C38" s="1235">
        <v>104440.29999999997</v>
      </c>
      <c r="D38" s="1234">
        <v>104440.29999999997</v>
      </c>
      <c r="E38" s="1234">
        <v>128153.29999999997</v>
      </c>
      <c r="F38" s="1234"/>
      <c r="G38" s="1234"/>
      <c r="H38" s="1252">
        <f t="shared" si="4"/>
        <v>337033.89999999991</v>
      </c>
    </row>
    <row r="39" spans="1:8" x14ac:dyDescent="0.25">
      <c r="A39" s="1241" t="s">
        <v>1688</v>
      </c>
      <c r="B39" s="1242">
        <v>1.6</v>
      </c>
      <c r="C39" s="1235">
        <v>129762.29000000014</v>
      </c>
      <c r="D39" s="1234">
        <v>129762.29000000014</v>
      </c>
      <c r="E39" s="1234">
        <v>138556.31999999998</v>
      </c>
      <c r="F39" s="1234"/>
      <c r="G39" s="1234"/>
      <c r="H39" s="1252">
        <f t="shared" si="4"/>
        <v>398080.90000000026</v>
      </c>
    </row>
    <row r="40" spans="1:8" x14ac:dyDescent="0.25">
      <c r="A40" s="1241" t="s">
        <v>1689</v>
      </c>
      <c r="B40" s="1242">
        <v>1.6</v>
      </c>
      <c r="C40" s="1235">
        <v>9440.9199999999983</v>
      </c>
      <c r="D40" s="1234">
        <v>9440.9199999999983</v>
      </c>
      <c r="E40" s="1234">
        <v>30874.36</v>
      </c>
      <c r="F40" s="1234"/>
      <c r="G40" s="1234"/>
      <c r="H40" s="1252">
        <f t="shared" si="4"/>
        <v>49756.2</v>
      </c>
    </row>
    <row r="41" spans="1:8" x14ac:dyDescent="0.25">
      <c r="A41" s="1241" t="s">
        <v>1690</v>
      </c>
      <c r="B41" s="1242">
        <v>1.6</v>
      </c>
      <c r="C41" s="1235">
        <v>74066.595000000016</v>
      </c>
      <c r="D41" s="1234">
        <v>74066.595000000016</v>
      </c>
      <c r="E41" s="1234">
        <v>87026.609999999986</v>
      </c>
      <c r="F41" s="1234"/>
      <c r="G41" s="1234"/>
      <c r="H41" s="1252">
        <f t="shared" si="4"/>
        <v>235159.80000000002</v>
      </c>
    </row>
    <row r="42" spans="1:8" x14ac:dyDescent="0.25">
      <c r="A42" s="1241" t="s">
        <v>1691</v>
      </c>
      <c r="B42" s="1242">
        <v>1.6</v>
      </c>
      <c r="C42" s="1235">
        <v>176474.27999999985</v>
      </c>
      <c r="D42" s="1234">
        <v>176474.27999999985</v>
      </c>
      <c r="E42" s="1234">
        <v>145233.71999999997</v>
      </c>
      <c r="F42" s="1234"/>
      <c r="G42" s="1234"/>
      <c r="H42" s="1252">
        <f t="shared" si="4"/>
        <v>498182.27999999968</v>
      </c>
    </row>
    <row r="43" spans="1:8" x14ac:dyDescent="0.25">
      <c r="A43" s="1241" t="s">
        <v>1692</v>
      </c>
      <c r="B43" s="1242">
        <v>1.6</v>
      </c>
      <c r="C43" s="1235">
        <v>24514.930235399108</v>
      </c>
      <c r="D43" s="1234">
        <v>23086.876046929257</v>
      </c>
      <c r="E43" s="1234">
        <v>23562.894109752538</v>
      </c>
      <c r="F43" s="1234"/>
      <c r="G43" s="1234">
        <v>23562.894109752538</v>
      </c>
      <c r="H43" s="1252">
        <f t="shared" si="4"/>
        <v>94727.594501833446</v>
      </c>
    </row>
    <row r="44" spans="1:8" x14ac:dyDescent="0.25">
      <c r="A44" s="1241" t="s">
        <v>1693</v>
      </c>
      <c r="B44" s="1242">
        <v>1.6</v>
      </c>
      <c r="C44" s="1235">
        <v>45808.843875956576</v>
      </c>
      <c r="D44" s="1234">
        <v>42999.810996770553</v>
      </c>
      <c r="E44" s="1234">
        <v>43215.890449015635</v>
      </c>
      <c r="F44" s="1234"/>
      <c r="G44" s="1234">
        <v>44512.367162486102</v>
      </c>
      <c r="H44" s="1252">
        <f t="shared" si="4"/>
        <v>176536.91248422887</v>
      </c>
    </row>
    <row r="45" spans="1:8" x14ac:dyDescent="0.25">
      <c r="A45" s="1241" t="s">
        <v>1694</v>
      </c>
      <c r="B45" s="1242">
        <v>1.6</v>
      </c>
      <c r="C45" s="1235">
        <v>21168.979406122875</v>
      </c>
      <c r="D45" s="1234">
        <v>19347.892184234199</v>
      </c>
      <c r="E45" s="1234">
        <v>19612.931803196312</v>
      </c>
      <c r="F45" s="1234"/>
      <c r="G45" s="1234">
        <v>19612.931803196312</v>
      </c>
      <c r="H45" s="1252">
        <f t="shared" si="4"/>
        <v>79742.735196749694</v>
      </c>
    </row>
    <row r="46" spans="1:8" x14ac:dyDescent="0.25">
      <c r="A46" s="1241" t="s">
        <v>1695</v>
      </c>
      <c r="B46" s="1242">
        <v>1.6</v>
      </c>
      <c r="C46" s="1235">
        <v>10501.349408055561</v>
      </c>
      <c r="D46" s="1234">
        <v>9124.1232561794204</v>
      </c>
      <c r="E46" s="1234">
        <v>8607.663449225869</v>
      </c>
      <c r="F46" s="1234"/>
      <c r="G46" s="1234">
        <v>10501.349408055561</v>
      </c>
      <c r="H46" s="1252">
        <f t="shared" si="4"/>
        <v>38734.485521516413</v>
      </c>
    </row>
    <row r="47" spans="1:8" x14ac:dyDescent="0.25">
      <c r="A47" s="1241" t="s">
        <v>1696</v>
      </c>
      <c r="B47" s="1242">
        <v>1.6</v>
      </c>
      <c r="C47" s="1235">
        <v>8591.4627251085967</v>
      </c>
      <c r="D47" s="1234">
        <v>9925.9086077662578</v>
      </c>
      <c r="E47" s="1234">
        <v>10430.615825110304</v>
      </c>
      <c r="F47" s="1234"/>
      <c r="G47" s="1234">
        <v>9589.4371295368928</v>
      </c>
      <c r="H47" s="1252">
        <f t="shared" si="4"/>
        <v>38537.424287522052</v>
      </c>
    </row>
    <row r="48" spans="1:8" x14ac:dyDescent="0.25">
      <c r="A48" s="1241" t="s">
        <v>1719</v>
      </c>
      <c r="B48" s="1242">
        <v>1.6</v>
      </c>
      <c r="C48" s="1235"/>
      <c r="D48" s="1234"/>
      <c r="E48" s="1234"/>
      <c r="F48" s="1234">
        <v>7716.9454713641408</v>
      </c>
      <c r="G48" s="1234"/>
      <c r="H48" s="1252">
        <f t="shared" si="4"/>
        <v>7716.9454713641408</v>
      </c>
    </row>
    <row r="49" spans="1:8" x14ac:dyDescent="0.25">
      <c r="A49" s="1241" t="s">
        <v>1720</v>
      </c>
      <c r="B49" s="1242">
        <v>1.6</v>
      </c>
      <c r="C49" s="1235"/>
      <c r="D49" s="1234"/>
      <c r="E49" s="1234"/>
      <c r="F49" s="1234">
        <v>11670.049336249444</v>
      </c>
      <c r="G49" s="1234"/>
      <c r="H49" s="1252">
        <f t="shared" si="4"/>
        <v>11670.049336249444</v>
      </c>
    </row>
    <row r="50" spans="1:8" x14ac:dyDescent="0.25">
      <c r="A50" s="1241" t="s">
        <v>1721</v>
      </c>
      <c r="B50" s="1242">
        <v>1.6</v>
      </c>
      <c r="C50" s="1235"/>
      <c r="D50" s="1234"/>
      <c r="E50" s="1234"/>
      <c r="F50" s="1234">
        <v>113051.16238380549</v>
      </c>
      <c r="G50" s="1234"/>
      <c r="H50" s="1252">
        <f t="shared" si="4"/>
        <v>113051.16238380549</v>
      </c>
    </row>
    <row r="51" spans="1:8" x14ac:dyDescent="0.25">
      <c r="A51" s="1241" t="s">
        <v>1722</v>
      </c>
      <c r="B51" s="1242">
        <v>1.6</v>
      </c>
      <c r="C51" s="1235"/>
      <c r="D51" s="1234"/>
      <c r="E51" s="1234"/>
      <c r="F51" s="1234">
        <v>164018.05825310305</v>
      </c>
      <c r="G51" s="1234"/>
      <c r="H51" s="1252">
        <f t="shared" si="4"/>
        <v>164018.05825310305</v>
      </c>
    </row>
    <row r="52" spans="1:8" x14ac:dyDescent="0.25">
      <c r="A52" s="1241" t="s">
        <v>1723</v>
      </c>
      <c r="B52" s="1242">
        <v>1.6</v>
      </c>
      <c r="C52" s="1235"/>
      <c r="D52" s="1234"/>
      <c r="E52" s="1234"/>
      <c r="F52" s="1234">
        <v>15325.218233091005</v>
      </c>
      <c r="G52" s="1234"/>
      <c r="H52" s="1252">
        <f t="shared" si="4"/>
        <v>15325.218233091005</v>
      </c>
    </row>
    <row r="53" spans="1:8" x14ac:dyDescent="0.25">
      <c r="A53" s="1241" t="s">
        <v>1724</v>
      </c>
      <c r="B53" s="1242">
        <v>1.6</v>
      </c>
      <c r="C53" s="1235"/>
      <c r="D53" s="1234"/>
      <c r="E53" s="1234"/>
      <c r="F53" s="1234">
        <v>97104.9526179315</v>
      </c>
      <c r="G53" s="1234"/>
      <c r="H53" s="1252">
        <f t="shared" si="4"/>
        <v>97104.9526179315</v>
      </c>
    </row>
    <row r="54" spans="1:8" x14ac:dyDescent="0.25">
      <c r="A54" s="1241" t="s">
        <v>1725</v>
      </c>
      <c r="B54" s="1242">
        <v>1.6</v>
      </c>
      <c r="C54" s="1235"/>
      <c r="D54" s="1234"/>
      <c r="E54" s="1234"/>
      <c r="F54" s="1234">
        <v>116201.60928901899</v>
      </c>
      <c r="G54" s="1234"/>
      <c r="H54" s="1252">
        <f t="shared" si="4"/>
        <v>116201.60928901899</v>
      </c>
    </row>
    <row r="55" spans="1:8" x14ac:dyDescent="0.25">
      <c r="A55" s="1241" t="s">
        <v>1726</v>
      </c>
      <c r="B55" s="1242">
        <v>1.6</v>
      </c>
      <c r="C55" s="1235">
        <v>7500.3932063761713</v>
      </c>
      <c r="D55" s="1234">
        <v>77059.37815823892</v>
      </c>
      <c r="E55" s="1234">
        <v>108979.39595033067</v>
      </c>
      <c r="F55" s="1234">
        <v>32972.314139129725</v>
      </c>
      <c r="G55" s="1234">
        <v>40.049845746396699</v>
      </c>
      <c r="H55" s="1252">
        <f t="shared" si="4"/>
        <v>226551.53129982189</v>
      </c>
    </row>
    <row r="56" spans="1:8" x14ac:dyDescent="0.25">
      <c r="A56" s="1241" t="s">
        <v>1727</v>
      </c>
      <c r="B56" s="1242">
        <v>1.6</v>
      </c>
      <c r="C56" s="1235">
        <v>4553.7543824535924</v>
      </c>
      <c r="D56" s="1234">
        <v>46785.477953198089</v>
      </c>
      <c r="E56" s="1234">
        <v>66165.251374298954</v>
      </c>
      <c r="F56" s="1234">
        <v>20018.659806136049</v>
      </c>
      <c r="G56" s="1234">
        <v>24.315679933847122</v>
      </c>
      <c r="H56" s="1252">
        <f t="shared" si="4"/>
        <v>137547.45919602053</v>
      </c>
    </row>
    <row r="57" spans="1:8" x14ac:dyDescent="0.25">
      <c r="A57" s="1241" t="s">
        <v>1728</v>
      </c>
      <c r="B57" s="1242">
        <v>1.6</v>
      </c>
      <c r="C57" s="1235">
        <v>7500.3932063761713</v>
      </c>
      <c r="D57" s="1234">
        <v>77059.37815823892</v>
      </c>
      <c r="E57" s="1234">
        <v>108979.39595033067</v>
      </c>
      <c r="F57" s="1234">
        <v>32972.314139129725</v>
      </c>
      <c r="G57" s="1234">
        <v>40.049845746396699</v>
      </c>
      <c r="H57" s="1252">
        <f t="shared" si="4"/>
        <v>226551.53129982189</v>
      </c>
    </row>
    <row r="58" spans="1:8" x14ac:dyDescent="0.25">
      <c r="A58" s="1241" t="s">
        <v>1729</v>
      </c>
      <c r="B58" s="1242">
        <v>1.6</v>
      </c>
      <c r="C58" s="1235">
        <v>47842.33436957356</v>
      </c>
      <c r="D58" s="1234">
        <v>491534.301564853</v>
      </c>
      <c r="E58" s="1234">
        <v>695140.71555842354</v>
      </c>
      <c r="F58" s="1234">
        <v>210318.63724715589</v>
      </c>
      <c r="G58" s="1234">
        <v>255.46368822638181</v>
      </c>
      <c r="H58" s="1252">
        <f t="shared" si="4"/>
        <v>1445091.4524282324</v>
      </c>
    </row>
    <row r="59" spans="1:8" x14ac:dyDescent="0.25">
      <c r="A59" s="1241" t="s">
        <v>1730</v>
      </c>
      <c r="B59" s="1242">
        <v>1.6</v>
      </c>
      <c r="C59" s="1235">
        <v>33388.814842330903</v>
      </c>
      <c r="D59" s="1234">
        <v>343038.18991827348</v>
      </c>
      <c r="E59" s="1234">
        <v>485133.61538450571</v>
      </c>
      <c r="F59" s="1234">
        <v>146779.83692623986</v>
      </c>
      <c r="G59" s="1234">
        <v>178.28623744066775</v>
      </c>
      <c r="H59" s="1252">
        <f t="shared" si="4"/>
        <v>1008518.7433087906</v>
      </c>
    </row>
    <row r="60" spans="1:8" x14ac:dyDescent="0.25">
      <c r="A60" s="1241" t="s">
        <v>1731</v>
      </c>
      <c r="B60" s="1242">
        <v>1.6</v>
      </c>
      <c r="C60" s="1235">
        <v>5258.8779760783582</v>
      </c>
      <c r="D60" s="1234">
        <v>54029.949563464499</v>
      </c>
      <c r="E60" s="1234">
        <v>76410.573344649471</v>
      </c>
      <c r="F60" s="1234">
        <v>23118.438177241063</v>
      </c>
      <c r="G60" s="1234">
        <v>28.080828024057855</v>
      </c>
      <c r="H60" s="1252">
        <f t="shared" si="4"/>
        <v>158845.91988945744</v>
      </c>
    </row>
    <row r="61" spans="1:8" x14ac:dyDescent="0.25">
      <c r="A61" s="1241" t="s">
        <v>1732</v>
      </c>
      <c r="B61" s="1242">
        <v>1.6</v>
      </c>
      <c r="C61" s="1235">
        <v>7500.3932063761713</v>
      </c>
      <c r="D61" s="1234">
        <v>77059.37815823892</v>
      </c>
      <c r="E61" s="1234">
        <v>108979.39595033067</v>
      </c>
      <c r="F61" s="1234">
        <v>32972.314139129725</v>
      </c>
      <c r="G61" s="1234">
        <v>40.049845746396699</v>
      </c>
      <c r="H61" s="1252">
        <f t="shared" si="4"/>
        <v>226551.53129982189</v>
      </c>
    </row>
    <row r="62" spans="1:8" x14ac:dyDescent="0.25">
      <c r="A62" s="1241" t="s">
        <v>1733</v>
      </c>
      <c r="B62" s="1242">
        <v>1.6</v>
      </c>
      <c r="C62" s="1235">
        <v>38148.968810435064</v>
      </c>
      <c r="D62" s="1234">
        <v>391944.2265254939</v>
      </c>
      <c r="E62" s="1234">
        <v>554297.81648713036</v>
      </c>
      <c r="F62" s="1234">
        <v>167705.84542583791</v>
      </c>
      <c r="G62" s="1234">
        <v>203.70402913585536</v>
      </c>
      <c r="H62" s="1252">
        <f t="shared" si="4"/>
        <v>1152300.5612780331</v>
      </c>
    </row>
    <row r="63" spans="1:8" x14ac:dyDescent="0.25">
      <c r="A63" s="1241"/>
      <c r="B63" s="1242"/>
      <c r="C63" s="1235"/>
      <c r="D63" s="1234"/>
      <c r="E63" s="1234"/>
      <c r="F63" s="1234"/>
      <c r="G63" s="1234"/>
      <c r="H63" s="1252">
        <f t="shared" si="4"/>
        <v>0</v>
      </c>
    </row>
    <row r="64" spans="1:8" x14ac:dyDescent="0.25">
      <c r="A64" s="1241"/>
      <c r="B64" s="1242"/>
      <c r="C64" s="1235"/>
      <c r="D64" s="1234"/>
      <c r="E64" s="1234"/>
      <c r="F64" s="1234"/>
      <c r="G64" s="1234"/>
      <c r="H64" s="1252">
        <f t="shared" si="4"/>
        <v>0</v>
      </c>
    </row>
    <row r="65" spans="1:8" x14ac:dyDescent="0.25">
      <c r="A65" s="1243"/>
      <c r="B65" s="1244"/>
      <c r="C65" s="1235"/>
      <c r="D65" s="1234"/>
      <c r="E65" s="1234"/>
      <c r="F65" s="1234"/>
      <c r="G65" s="1234"/>
      <c r="H65" s="1252">
        <f t="shared" si="4"/>
        <v>0</v>
      </c>
    </row>
    <row r="66" spans="1:8" x14ac:dyDescent="0.25">
      <c r="A66" s="1245" t="s">
        <v>1295</v>
      </c>
      <c r="B66" s="1246"/>
      <c r="C66" s="1250">
        <f>SUM(C28:C65)</f>
        <v>969338.21565064252</v>
      </c>
      <c r="D66" s="1250">
        <f t="shared" ref="D66:F66" si="5">SUM(D28:D65)</f>
        <v>2373404.1010918794</v>
      </c>
      <c r="E66" s="1250">
        <f t="shared" si="5"/>
        <v>3064718.3556363005</v>
      </c>
      <c r="F66" s="1250">
        <f t="shared" si="5"/>
        <v>1247388.8955845635</v>
      </c>
      <c r="G66" s="1250">
        <f>SUM(G28:G65)</f>
        <v>105095.20961302743</v>
      </c>
      <c r="H66" s="1251">
        <f>SUM(C66:G66)</f>
        <v>7759944.777576413</v>
      </c>
    </row>
    <row r="67" spans="1:8" ht="12.75" customHeight="1" x14ac:dyDescent="0.25">
      <c r="C67" s="85"/>
      <c r="D67" s="85"/>
      <c r="E67" s="85"/>
      <c r="F67" s="85"/>
      <c r="G67" s="85"/>
      <c r="H67" s="85"/>
    </row>
    <row r="68" spans="1:8" ht="12.75" customHeight="1" x14ac:dyDescent="0.25">
      <c r="C68" s="85"/>
      <c r="D68" s="85"/>
      <c r="E68" s="85"/>
      <c r="F68" s="85"/>
      <c r="G68" s="85"/>
      <c r="H68" s="85"/>
    </row>
    <row r="69" spans="1:8" x14ac:dyDescent="0.25">
      <c r="A69" s="1247" t="s">
        <v>1296</v>
      </c>
      <c r="C69" s="85"/>
      <c r="D69" s="85"/>
      <c r="E69" s="85"/>
      <c r="F69" s="85"/>
      <c r="G69" s="85"/>
      <c r="H69" s="85"/>
    </row>
    <row r="70" spans="1:8" x14ac:dyDescent="0.25">
      <c r="C70" s="85"/>
      <c r="D70" s="85"/>
      <c r="E70" s="85"/>
      <c r="F70" s="85"/>
      <c r="G70" s="85"/>
      <c r="H70" s="85"/>
    </row>
    <row r="71" spans="1:8" x14ac:dyDescent="0.25">
      <c r="A71" s="1229" t="s">
        <v>1308</v>
      </c>
      <c r="B71" s="1229"/>
      <c r="C71" s="85"/>
      <c r="D71" s="85"/>
      <c r="E71" s="85"/>
      <c r="F71" s="85"/>
      <c r="G71" s="85"/>
      <c r="H71" s="85"/>
    </row>
    <row r="72" spans="1:8" x14ac:dyDescent="0.25">
      <c r="A72" s="1230" t="s">
        <v>968</v>
      </c>
      <c r="B72" s="1231" t="s">
        <v>1294</v>
      </c>
      <c r="C72" s="1232" t="s">
        <v>438</v>
      </c>
      <c r="D72" s="1232" t="s">
        <v>439</v>
      </c>
      <c r="E72" s="1232" t="s">
        <v>440</v>
      </c>
      <c r="F72" s="1232" t="s">
        <v>441</v>
      </c>
      <c r="G72" s="1232" t="s">
        <v>969</v>
      </c>
      <c r="H72" s="1231" t="s">
        <v>970</v>
      </c>
    </row>
    <row r="73" spans="1:8" x14ac:dyDescent="0.25">
      <c r="A73" s="525" t="s">
        <v>1697</v>
      </c>
      <c r="B73" s="525">
        <v>1.2</v>
      </c>
      <c r="C73" s="1234">
        <v>5295.2135282315849</v>
      </c>
      <c r="D73" s="1234">
        <v>5449.3907259493499</v>
      </c>
      <c r="E73" s="1234">
        <v>5444.9300473247304</v>
      </c>
      <c r="F73" s="1234">
        <v>5403.1802206984694</v>
      </c>
      <c r="G73" s="1234"/>
      <c r="H73" s="1252">
        <f>SUM(C73:G73)</f>
        <v>21592.714522204133</v>
      </c>
    </row>
    <row r="74" spans="1:8" x14ac:dyDescent="0.25">
      <c r="A74" s="525" t="s">
        <v>1698</v>
      </c>
      <c r="B74" s="525">
        <v>1.2</v>
      </c>
      <c r="C74" s="1234">
        <v>6920.3210088850674</v>
      </c>
      <c r="D74" s="1234">
        <v>7005.970067878854</v>
      </c>
      <c r="E74" s="1234">
        <v>7027.5931624815739</v>
      </c>
      <c r="F74" s="1234">
        <v>7167.7849050111818</v>
      </c>
      <c r="G74" s="1234"/>
      <c r="H74" s="1252">
        <f t="shared" ref="H74:H78" si="6">SUM(C74:G74)</f>
        <v>28121.669144256681</v>
      </c>
    </row>
    <row r="75" spans="1:8" x14ac:dyDescent="0.25">
      <c r="A75" s="525" t="s">
        <v>1699</v>
      </c>
      <c r="B75" s="525">
        <v>1.2</v>
      </c>
      <c r="C75" s="1234">
        <v>4188.8793350530241</v>
      </c>
      <c r="D75" s="1234">
        <v>4277.1856173159231</v>
      </c>
      <c r="E75" s="1234">
        <v>4389.8213038868344</v>
      </c>
      <c r="F75" s="1234">
        <v>4445.9190444591904</v>
      </c>
      <c r="G75" s="1234"/>
      <c r="H75" s="1252">
        <f t="shared" si="6"/>
        <v>17301.805300714972</v>
      </c>
    </row>
    <row r="76" spans="1:8" x14ac:dyDescent="0.25">
      <c r="A76" s="525" t="s">
        <v>1700</v>
      </c>
      <c r="B76" s="525">
        <v>1.2</v>
      </c>
      <c r="C76" s="1234">
        <v>12757.237030667811</v>
      </c>
      <c r="D76" s="1234">
        <v>12027.369626257394</v>
      </c>
      <c r="E76" s="1234">
        <v>11482.065737412397</v>
      </c>
      <c r="F76" s="1234">
        <v>10931.701442650348</v>
      </c>
      <c r="G76" s="1234"/>
      <c r="H76" s="1252">
        <f t="shared" si="6"/>
        <v>47198.373836987957</v>
      </c>
    </row>
    <row r="77" spans="1:8" x14ac:dyDescent="0.25">
      <c r="A77" s="525" t="s">
        <v>1701</v>
      </c>
      <c r="B77" s="525">
        <v>1.2</v>
      </c>
      <c r="C77" s="1234">
        <v>20838.349097162511</v>
      </c>
      <c r="D77" s="1234">
        <v>21240.083962598481</v>
      </c>
      <c r="E77" s="1234">
        <v>21655.589748894465</v>
      </c>
      <c r="F77" s="1234">
        <v>22051.414387180808</v>
      </c>
      <c r="G77" s="1234"/>
      <c r="H77" s="1252">
        <f t="shared" si="6"/>
        <v>85785.437195836261</v>
      </c>
    </row>
    <row r="78" spans="1:8" x14ac:dyDescent="0.25">
      <c r="A78" s="525" t="s">
        <v>1702</v>
      </c>
      <c r="B78" s="1409" t="s">
        <v>1300</v>
      </c>
      <c r="C78" s="1234">
        <v>34721.08</v>
      </c>
      <c r="D78" s="1234">
        <v>42801.860000000008</v>
      </c>
      <c r="E78" s="1234">
        <v>42986.577499999999</v>
      </c>
      <c r="F78" s="1234">
        <v>38549.79</v>
      </c>
      <c r="G78" s="1234">
        <v>36585.838183468441</v>
      </c>
      <c r="H78" s="1252">
        <f t="shared" si="6"/>
        <v>195645.14568346844</v>
      </c>
    </row>
    <row r="79" spans="1:8" x14ac:dyDescent="0.25">
      <c r="A79" s="525" t="s">
        <v>1703</v>
      </c>
      <c r="B79" s="1409" t="s">
        <v>1300</v>
      </c>
      <c r="C79" s="1234">
        <v>106378.08500000002</v>
      </c>
      <c r="D79" s="1234">
        <v>105647.76250000001</v>
      </c>
      <c r="E79" s="1234">
        <v>107423.55249999999</v>
      </c>
      <c r="F79" s="1234">
        <v>40325.663749999992</v>
      </c>
      <c r="G79" s="1234">
        <v>54557.299469492849</v>
      </c>
      <c r="H79" s="1252">
        <f t="shared" ref="H79:H83" si="7">SUM(C79:G79)</f>
        <v>414332.36321949289</v>
      </c>
    </row>
    <row r="80" spans="1:8" x14ac:dyDescent="0.25">
      <c r="A80" s="525" t="s">
        <v>1704</v>
      </c>
      <c r="B80" s="1409" t="s">
        <v>1300</v>
      </c>
      <c r="C80" s="1234">
        <v>18051.584999999999</v>
      </c>
      <c r="D80" s="1234">
        <v>31215.991249999999</v>
      </c>
      <c r="E80" s="1234">
        <v>25140.537500000002</v>
      </c>
      <c r="F80" s="1234">
        <v>13155.435000000001</v>
      </c>
      <c r="G80" s="1234">
        <v>41810.431474554622</v>
      </c>
      <c r="H80" s="1252">
        <f t="shared" si="7"/>
        <v>129373.98022455463</v>
      </c>
    </row>
    <row r="81" spans="1:8" x14ac:dyDescent="0.25">
      <c r="A81" s="525" t="s">
        <v>1705</v>
      </c>
      <c r="B81" s="1409" t="s">
        <v>1300</v>
      </c>
      <c r="C81" s="1234">
        <v>37052.305</v>
      </c>
      <c r="D81" s="1234">
        <v>57016.365000000005</v>
      </c>
      <c r="E81" s="1234">
        <v>22260.182500000003</v>
      </c>
      <c r="F81" s="1234">
        <v>4988.902500000002</v>
      </c>
      <c r="G81" s="1234">
        <v>46220.63201212266</v>
      </c>
      <c r="H81" s="1252">
        <f t="shared" si="7"/>
        <v>167538.38701212266</v>
      </c>
    </row>
    <row r="82" spans="1:8" x14ac:dyDescent="0.25">
      <c r="A82" s="525" t="s">
        <v>1706</v>
      </c>
      <c r="B82" s="1409" t="s">
        <v>1300</v>
      </c>
      <c r="C82" s="1234">
        <v>133348.07750000001</v>
      </c>
      <c r="D82" s="1234">
        <v>137713.01375000001</v>
      </c>
      <c r="E82" s="1234">
        <v>135736.54750000002</v>
      </c>
      <c r="F82" s="1234">
        <v>47938.96875</v>
      </c>
      <c r="G82" s="1234">
        <v>125519.31511036109</v>
      </c>
      <c r="H82" s="1252">
        <f t="shared" si="7"/>
        <v>580255.92261036113</v>
      </c>
    </row>
    <row r="83" spans="1:8" x14ac:dyDescent="0.25">
      <c r="A83" s="525" t="s">
        <v>1707</v>
      </c>
      <c r="B83" s="1409" t="s">
        <v>1305</v>
      </c>
      <c r="C83" s="1234">
        <v>-134634.75668058638</v>
      </c>
      <c r="D83" s="1234">
        <v>-134634.75668058638</v>
      </c>
      <c r="E83" s="1234">
        <v>-134634.75668058638</v>
      </c>
      <c r="F83" s="1234">
        <v>298547.39650558069</v>
      </c>
      <c r="G83" s="1234">
        <v>182837.52783225803</v>
      </c>
      <c r="H83" s="1252">
        <f t="shared" si="7"/>
        <v>77480.654296079592</v>
      </c>
    </row>
    <row r="84" spans="1:8" x14ac:dyDescent="0.25">
      <c r="A84" s="525" t="s">
        <v>1708</v>
      </c>
      <c r="B84" s="1409" t="s">
        <v>1305</v>
      </c>
      <c r="C84" s="1234">
        <v>-136436.74210803758</v>
      </c>
      <c r="D84" s="1234">
        <v>-136436.74210803758</v>
      </c>
      <c r="E84" s="1234">
        <v>-136436.74210803758</v>
      </c>
      <c r="F84" s="1234">
        <v>-16972.389920922738</v>
      </c>
      <c r="G84" s="1234">
        <v>73831.746664921957</v>
      </c>
      <c r="H84" s="1252">
        <f t="shared" ref="H84:H89" si="8">SUM(C84:G84)</f>
        <v>-352450.86958011356</v>
      </c>
    </row>
    <row r="85" spans="1:8" x14ac:dyDescent="0.25">
      <c r="A85" s="525" t="s">
        <v>1709</v>
      </c>
      <c r="B85" s="1409" t="s">
        <v>1305</v>
      </c>
      <c r="C85" s="1234">
        <v>-56278.914919468574</v>
      </c>
      <c r="D85" s="1234">
        <v>-56278.914919468574</v>
      </c>
      <c r="E85" s="1234">
        <v>-56278.914919468574</v>
      </c>
      <c r="F85" s="1234">
        <v>146499.38078962217</v>
      </c>
      <c r="G85" s="1234">
        <v>-752024.36564482632</v>
      </c>
      <c r="H85" s="1252">
        <f t="shared" si="8"/>
        <v>-774361.72961360984</v>
      </c>
    </row>
    <row r="86" spans="1:8" x14ac:dyDescent="0.25">
      <c r="A86" s="525" t="s">
        <v>1710</v>
      </c>
      <c r="B86" s="1409" t="s">
        <v>1305</v>
      </c>
      <c r="C86" s="1234">
        <v>6194.4259821121414</v>
      </c>
      <c r="D86" s="1234">
        <v>6194.4259821121414</v>
      </c>
      <c r="E86" s="1234">
        <v>6194.4259821121414</v>
      </c>
      <c r="F86" s="1234">
        <v>25227.907118152882</v>
      </c>
      <c r="G86" s="1234">
        <v>-958911.07142018538</v>
      </c>
      <c r="H86" s="1252">
        <f t="shared" si="8"/>
        <v>-915099.88635569613</v>
      </c>
    </row>
    <row r="87" spans="1:8" x14ac:dyDescent="0.25">
      <c r="A87" s="525" t="s">
        <v>1711</v>
      </c>
      <c r="B87" s="1409" t="s">
        <v>1305</v>
      </c>
      <c r="C87" s="1234">
        <v>-133315.39761484496</v>
      </c>
      <c r="D87" s="1234">
        <v>-133315.39761484496</v>
      </c>
      <c r="E87" s="1234">
        <v>-133315.39761484496</v>
      </c>
      <c r="F87" s="1234">
        <v>190173.1251055637</v>
      </c>
      <c r="G87" s="1234">
        <v>-28597.3672751351</v>
      </c>
      <c r="H87" s="1252">
        <f t="shared" si="8"/>
        <v>-238370.43501410628</v>
      </c>
    </row>
    <row r="88" spans="1:8" x14ac:dyDescent="0.25">
      <c r="A88" s="525"/>
      <c r="B88" s="525"/>
      <c r="C88" s="1234"/>
      <c r="D88" s="1234"/>
      <c r="E88" s="1234"/>
      <c r="F88" s="1234"/>
      <c r="G88" s="1234"/>
      <c r="H88" s="1252">
        <f t="shared" si="8"/>
        <v>0</v>
      </c>
    </row>
    <row r="89" spans="1:8" x14ac:dyDescent="0.25">
      <c r="A89" s="525"/>
      <c r="B89" s="525"/>
      <c r="C89" s="1234"/>
      <c r="D89" s="1234"/>
      <c r="E89" s="1234"/>
      <c r="F89" s="1234"/>
      <c r="G89" s="1234"/>
      <c r="H89" s="1252">
        <f t="shared" si="8"/>
        <v>0</v>
      </c>
    </row>
    <row r="90" spans="1:8" x14ac:dyDescent="0.25">
      <c r="A90" s="1230" t="s">
        <v>1292</v>
      </c>
      <c r="B90" s="1236"/>
      <c r="C90" s="1249">
        <f t="shared" ref="C90:G90" si="9">SUM(C73:C89)</f>
        <v>-74920.252840825284</v>
      </c>
      <c r="D90" s="1249">
        <f t="shared" si="9"/>
        <v>-30076.392840825298</v>
      </c>
      <c r="E90" s="1249">
        <f t="shared" si="9"/>
        <v>-70923.987840825328</v>
      </c>
      <c r="F90" s="1249">
        <f t="shared" si="9"/>
        <v>838434.17959799664</v>
      </c>
      <c r="G90" s="1249">
        <f t="shared" si="9"/>
        <v>-1178170.0135929673</v>
      </c>
      <c r="H90" s="1249">
        <f>SUM(H73:H89)</f>
        <v>-515656.46751744632</v>
      </c>
    </row>
    <row r="92" spans="1:8" x14ac:dyDescent="0.25">
      <c r="A92" s="1229" t="s">
        <v>1297</v>
      </c>
      <c r="C92" s="85"/>
      <c r="D92" s="85"/>
      <c r="E92" s="85"/>
      <c r="F92" s="85"/>
      <c r="G92" s="85"/>
      <c r="H92" s="85"/>
    </row>
    <row r="93" spans="1:8" x14ac:dyDescent="0.25">
      <c r="A93" s="1238" t="s">
        <v>968</v>
      </c>
      <c r="B93" s="1232" t="s">
        <v>1294</v>
      </c>
      <c r="C93" s="1232" t="s">
        <v>438</v>
      </c>
      <c r="D93" s="1232" t="s">
        <v>439</v>
      </c>
      <c r="E93" s="1232" t="s">
        <v>440</v>
      </c>
      <c r="F93" s="1232" t="s">
        <v>441</v>
      </c>
      <c r="G93" s="1232" t="s">
        <v>969</v>
      </c>
      <c r="H93" s="1232" t="s">
        <v>970</v>
      </c>
    </row>
    <row r="94" spans="1:8" x14ac:dyDescent="0.25">
      <c r="A94" s="1241" t="s">
        <v>1679</v>
      </c>
      <c r="B94" s="1240">
        <v>1.3</v>
      </c>
      <c r="C94" s="1235"/>
      <c r="D94" s="1234"/>
      <c r="E94" s="1234"/>
      <c r="F94" s="1234"/>
      <c r="G94" s="1234">
        <v>-8201.24</v>
      </c>
      <c r="H94" s="1252">
        <f t="shared" ref="H94:H101" si="10">SUM(C94:G94)</f>
        <v>-8201.24</v>
      </c>
    </row>
    <row r="95" spans="1:8" x14ac:dyDescent="0.25">
      <c r="A95" s="1241" t="s">
        <v>1681</v>
      </c>
      <c r="B95" s="1242">
        <v>1.3</v>
      </c>
      <c r="C95" s="1235"/>
      <c r="D95" s="1234"/>
      <c r="E95" s="1234"/>
      <c r="F95" s="1234"/>
      <c r="G95" s="1234">
        <v>-2699.8999999999942</v>
      </c>
      <c r="H95" s="1252">
        <f t="shared" si="10"/>
        <v>-2699.8999999999942</v>
      </c>
    </row>
    <row r="96" spans="1:8" x14ac:dyDescent="0.25">
      <c r="A96" s="1241" t="s">
        <v>1712</v>
      </c>
      <c r="B96" s="1242">
        <v>1.3</v>
      </c>
      <c r="C96" s="1235"/>
      <c r="D96" s="1234"/>
      <c r="E96" s="1234"/>
      <c r="F96" s="1234">
        <v>-2017034.7190130679</v>
      </c>
      <c r="G96" s="1234"/>
      <c r="H96" s="1252">
        <f t="shared" si="10"/>
        <v>-2017034.7190130679</v>
      </c>
    </row>
    <row r="97" spans="1:8" x14ac:dyDescent="0.25">
      <c r="A97" s="1241" t="s">
        <v>1713</v>
      </c>
      <c r="B97" s="1242">
        <v>1.3</v>
      </c>
      <c r="C97" s="1235"/>
      <c r="D97" s="1234"/>
      <c r="E97" s="1234"/>
      <c r="F97" s="1234">
        <v>-1215530.4279808071</v>
      </c>
      <c r="G97" s="1234"/>
      <c r="H97" s="1252">
        <f t="shared" si="10"/>
        <v>-1215530.4279808071</v>
      </c>
    </row>
    <row r="98" spans="1:8" x14ac:dyDescent="0.25">
      <c r="A98" s="1241" t="s">
        <v>1714</v>
      </c>
      <c r="B98" s="1242">
        <v>1.3</v>
      </c>
      <c r="C98" s="1235"/>
      <c r="D98" s="1234"/>
      <c r="E98" s="1234"/>
      <c r="F98" s="1234">
        <v>73914.293036432005</v>
      </c>
      <c r="G98" s="1234"/>
      <c r="H98" s="1252">
        <f t="shared" si="10"/>
        <v>73914.293036432005</v>
      </c>
    </row>
    <row r="99" spans="1:8" x14ac:dyDescent="0.25">
      <c r="A99" s="1241" t="s">
        <v>1715</v>
      </c>
      <c r="B99" s="1242">
        <v>1.3</v>
      </c>
      <c r="C99" s="1235"/>
      <c r="D99" s="1234"/>
      <c r="E99" s="1234"/>
      <c r="F99" s="1234">
        <v>-366768.93859334756</v>
      </c>
      <c r="G99" s="1234"/>
      <c r="H99" s="1252">
        <f t="shared" si="10"/>
        <v>-366768.93859334756</v>
      </c>
    </row>
    <row r="100" spans="1:8" x14ac:dyDescent="0.25">
      <c r="A100" s="1241" t="s">
        <v>1716</v>
      </c>
      <c r="B100" s="1242">
        <v>1.3</v>
      </c>
      <c r="C100" s="1235"/>
      <c r="D100" s="1234"/>
      <c r="E100" s="1234"/>
      <c r="F100" s="1234">
        <v>-1833027.9885978438</v>
      </c>
      <c r="G100" s="1234"/>
      <c r="H100" s="1252">
        <f t="shared" si="10"/>
        <v>-1833027.9885978438</v>
      </c>
    </row>
    <row r="101" spans="1:8" x14ac:dyDescent="0.25">
      <c r="A101" s="1243"/>
      <c r="B101" s="1244"/>
      <c r="C101" s="1235"/>
      <c r="D101" s="1234"/>
      <c r="E101" s="1234"/>
      <c r="F101" s="1234"/>
      <c r="G101" s="1234"/>
      <c r="H101" s="1252">
        <f t="shared" si="10"/>
        <v>0</v>
      </c>
    </row>
    <row r="102" spans="1:8" x14ac:dyDescent="0.25">
      <c r="A102" s="1245" t="s">
        <v>1295</v>
      </c>
      <c r="B102" s="1236"/>
      <c r="C102" s="1251">
        <f t="shared" ref="C102:G102" si="11">SUM(C94:C101)</f>
        <v>0</v>
      </c>
      <c r="D102" s="1251">
        <f t="shared" si="11"/>
        <v>0</v>
      </c>
      <c r="E102" s="1251">
        <f t="shared" si="11"/>
        <v>0</v>
      </c>
      <c r="F102" s="1251">
        <f t="shared" si="11"/>
        <v>-5358447.7811486349</v>
      </c>
      <c r="G102" s="1251">
        <f t="shared" si="11"/>
        <v>-10901.139999999994</v>
      </c>
      <c r="H102" s="1251">
        <f>SUM(H94:H101)</f>
        <v>-5369348.9211486345</v>
      </c>
    </row>
    <row r="105" spans="1:8" x14ac:dyDescent="0.25">
      <c r="A105" s="1227" t="s">
        <v>971</v>
      </c>
    </row>
    <row r="107" spans="1:8" x14ac:dyDescent="0.25">
      <c r="A107" s="205" t="s">
        <v>1717</v>
      </c>
    </row>
    <row r="108" spans="1:8" x14ac:dyDescent="0.25">
      <c r="A108" s="205" t="s">
        <v>1718</v>
      </c>
    </row>
    <row r="109" spans="1:8" x14ac:dyDescent="0.25">
      <c r="A109" s="205" t="s">
        <v>1734</v>
      </c>
    </row>
    <row r="110" spans="1:8" x14ac:dyDescent="0.25">
      <c r="A110" t="s">
        <v>1735</v>
      </c>
    </row>
  </sheetData>
  <pageMargins left="0.25" right="0.25" top="1.25" bottom="0.75" header="0" footer="0.3"/>
  <pageSetup orientation="portrait" r:id="rId1"/>
  <headerFooter>
    <oddHeader>&amp;R&amp;G</oddHeader>
    <oddFooter>&amp;L&amp;A&amp;R&amp;P of &amp;N</oddFooter>
  </headerFooter>
  <legacyDrawingHF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9072BC-990E-4D2D-8CEB-85DACDE790DD}">
  <sheetPr codeName="Sheet30">
    <tabColor rgb="FF78F0C8"/>
  </sheetPr>
  <dimension ref="A1:O22"/>
  <sheetViews>
    <sheetView zoomScale="93" zoomScaleNormal="93" workbookViewId="0"/>
  </sheetViews>
  <sheetFormatPr defaultColWidth="8.85546875" defaultRowHeight="15" x14ac:dyDescent="0.25"/>
  <cols>
    <col min="1" max="1" width="14.5703125" customWidth="1"/>
    <col min="2" max="2" width="11.5703125" customWidth="1"/>
    <col min="3" max="15" width="14.140625" customWidth="1"/>
    <col min="16" max="16" width="9" customWidth="1"/>
  </cols>
  <sheetData>
    <row r="1" spans="1:15" ht="18.75" x14ac:dyDescent="0.3">
      <c r="A1" s="14" t="s">
        <v>1579</v>
      </c>
    </row>
    <row r="3" spans="1:15" x14ac:dyDescent="0.25">
      <c r="A3" t="s">
        <v>1580</v>
      </c>
    </row>
    <row r="6" spans="1:15" ht="15.75" thickBot="1" x14ac:dyDescent="0.3"/>
    <row r="7" spans="1:15" ht="19.149999999999999" customHeight="1" x14ac:dyDescent="0.3">
      <c r="A7" s="1675" t="s">
        <v>265</v>
      </c>
      <c r="B7" s="1676"/>
      <c r="C7" s="1555" t="s">
        <v>807</v>
      </c>
      <c r="D7" s="1677"/>
      <c r="E7" s="1677"/>
      <c r="F7" s="1677"/>
      <c r="G7" s="1677"/>
      <c r="H7" s="1677"/>
      <c r="I7" s="1677"/>
      <c r="J7" s="1677"/>
      <c r="K7" s="1677"/>
      <c r="L7" s="1677"/>
      <c r="M7" s="1677"/>
      <c r="N7" s="1677"/>
      <c r="O7" s="1678"/>
    </row>
    <row r="8" spans="1:15" ht="63" thickBot="1" x14ac:dyDescent="0.3">
      <c r="A8" s="1679" t="s">
        <v>1581</v>
      </c>
      <c r="B8" s="1680"/>
      <c r="C8" s="1281" t="s">
        <v>1582</v>
      </c>
      <c r="D8" s="1282" t="s">
        <v>1583</v>
      </c>
      <c r="E8" s="1283" t="s">
        <v>1584</v>
      </c>
      <c r="F8" s="1283" t="s">
        <v>1585</v>
      </c>
      <c r="G8" s="1283" t="s">
        <v>1586</v>
      </c>
      <c r="H8" s="1283" t="s">
        <v>1587</v>
      </c>
      <c r="I8" s="1283" t="s">
        <v>1588</v>
      </c>
      <c r="J8" s="1283" t="s">
        <v>1589</v>
      </c>
      <c r="K8" s="1281" t="s">
        <v>1590</v>
      </c>
      <c r="L8" s="1283" t="s">
        <v>1591</v>
      </c>
      <c r="M8" s="1283" t="s">
        <v>1592</v>
      </c>
      <c r="N8" s="1284" t="s">
        <v>1593</v>
      </c>
      <c r="O8" s="1285" t="s">
        <v>1594</v>
      </c>
    </row>
    <row r="11" spans="1:15" x14ac:dyDescent="0.25">
      <c r="A11" s="461" t="s">
        <v>271</v>
      </c>
    </row>
    <row r="12" spans="1:15" ht="17.25" x14ac:dyDescent="0.25">
      <c r="A12" t="s">
        <v>1595</v>
      </c>
    </row>
    <row r="13" spans="1:15" x14ac:dyDescent="0.25">
      <c r="A13" t="s">
        <v>1596</v>
      </c>
    </row>
    <row r="14" spans="1:15" ht="17.25" x14ac:dyDescent="0.25">
      <c r="A14" t="s">
        <v>1597</v>
      </c>
    </row>
    <row r="15" spans="1:15" ht="17.25" x14ac:dyDescent="0.25">
      <c r="A15" t="s">
        <v>1598</v>
      </c>
    </row>
    <row r="16" spans="1:15" ht="17.25" x14ac:dyDescent="0.25">
      <c r="A16" t="s">
        <v>1599</v>
      </c>
    </row>
    <row r="17" spans="1:2" ht="17.25" x14ac:dyDescent="0.25">
      <c r="A17" t="s">
        <v>1600</v>
      </c>
    </row>
    <row r="18" spans="1:2" ht="17.25" x14ac:dyDescent="0.25">
      <c r="A18" t="s">
        <v>1601</v>
      </c>
    </row>
    <row r="19" spans="1:2" ht="17.25" x14ac:dyDescent="0.25">
      <c r="A19" t="s">
        <v>1602</v>
      </c>
    </row>
    <row r="22" spans="1:2" x14ac:dyDescent="0.25">
      <c r="A22" s="1286"/>
      <c r="B22" t="s">
        <v>1603</v>
      </c>
    </row>
  </sheetData>
  <mergeCells count="3">
    <mergeCell ref="A7:B7"/>
    <mergeCell ref="C7:O7"/>
    <mergeCell ref="A8:B8"/>
  </mergeCells>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1970A-DB21-4323-BDAF-C321282701A6}">
  <sheetPr codeName="Sheet32">
    <tabColor rgb="FF78F0C8"/>
  </sheetPr>
  <dimension ref="A1:O54"/>
  <sheetViews>
    <sheetView zoomScale="70" zoomScaleNormal="70" workbookViewId="0">
      <selection activeCell="Q46" sqref="Q46"/>
    </sheetView>
  </sheetViews>
  <sheetFormatPr defaultColWidth="9.140625" defaultRowHeight="15" x14ac:dyDescent="0.25"/>
  <cols>
    <col min="1" max="1" width="17.5703125" style="205" customWidth="1"/>
    <col min="2" max="2" width="38.140625" style="205" customWidth="1"/>
    <col min="3" max="5" width="16.5703125" style="205" customWidth="1"/>
    <col min="6" max="6" width="15.140625" style="205" customWidth="1"/>
    <col min="7" max="7" width="16.5703125" style="205" customWidth="1"/>
    <col min="8" max="8" width="15.140625" style="205" customWidth="1"/>
    <col min="9" max="9" width="16.5703125" style="205" customWidth="1"/>
    <col min="10" max="10" width="15.140625" style="205" customWidth="1"/>
    <col min="11" max="11" width="16.5703125" style="205" customWidth="1"/>
    <col min="12" max="12" width="16.5703125" style="85" customWidth="1"/>
    <col min="13" max="13" width="15.140625" style="85" customWidth="1"/>
    <col min="14" max="14" width="16.5703125" style="85" customWidth="1"/>
    <col min="15" max="15" width="15.140625" style="85" customWidth="1"/>
    <col min="16" max="16384" width="9.140625" style="205"/>
  </cols>
  <sheetData>
    <row r="1" spans="1:15" ht="18.75" x14ac:dyDescent="0.3">
      <c r="A1" s="14" t="s">
        <v>1579</v>
      </c>
    </row>
    <row r="3" spans="1:15" x14ac:dyDescent="0.25">
      <c r="A3" t="s">
        <v>371</v>
      </c>
      <c r="B3" s="453"/>
    </row>
    <row r="4" spans="1:15" x14ac:dyDescent="0.25">
      <c r="A4" t="s">
        <v>15</v>
      </c>
      <c r="B4" s="460"/>
    </row>
    <row r="5" spans="1:15" x14ac:dyDescent="0.25">
      <c r="A5" t="s">
        <v>16</v>
      </c>
      <c r="B5" s="460"/>
      <c r="C5" s="349"/>
      <c r="D5" s="349"/>
      <c r="E5" s="349"/>
      <c r="F5" s="349"/>
      <c r="G5" s="349"/>
      <c r="H5" s="349"/>
      <c r="I5" s="349"/>
      <c r="J5" s="349"/>
      <c r="K5" s="349"/>
      <c r="L5" s="1287"/>
      <c r="M5" s="1287"/>
      <c r="N5" s="1287"/>
      <c r="O5" s="1287"/>
    </row>
    <row r="6" spans="1:15" x14ac:dyDescent="0.25">
      <c r="A6" s="976" t="s">
        <v>379</v>
      </c>
      <c r="B6" s="351"/>
    </row>
    <row r="7" spans="1:15" x14ac:dyDescent="0.25">
      <c r="A7" s="976"/>
      <c r="B7" s="351"/>
    </row>
    <row r="8" spans="1:15" ht="18.75" x14ac:dyDescent="0.3">
      <c r="A8" s="1683" t="s">
        <v>1604</v>
      </c>
      <c r="B8" s="1683"/>
      <c r="C8" s="1683"/>
      <c r="D8" s="1683"/>
      <c r="E8" s="1683"/>
      <c r="F8" s="1683"/>
      <c r="G8" s="1683"/>
      <c r="H8" s="1683"/>
      <c r="I8" s="1683"/>
      <c r="J8" s="1683"/>
      <c r="K8" s="1683"/>
      <c r="L8" s="1683"/>
      <c r="M8" s="1683"/>
      <c r="N8" s="1683"/>
      <c r="O8" s="1683"/>
    </row>
    <row r="9" spans="1:15" ht="15.75" thickBot="1" x14ac:dyDescent="0.3"/>
    <row r="10" spans="1:15" s="352" customFormat="1" ht="19.149999999999999" customHeight="1" x14ac:dyDescent="0.3">
      <c r="A10" s="1675" t="s">
        <v>265</v>
      </c>
      <c r="B10" s="1676"/>
      <c r="C10" s="1555" t="s">
        <v>807</v>
      </c>
      <c r="D10" s="1677"/>
      <c r="E10" s="1677"/>
      <c r="F10" s="1677"/>
      <c r="G10" s="1677"/>
      <c r="H10" s="1677"/>
      <c r="I10" s="1677"/>
      <c r="J10" s="1677"/>
      <c r="K10" s="1677"/>
      <c r="L10" s="1677"/>
      <c r="M10" s="1677"/>
      <c r="N10" s="1677"/>
      <c r="O10" s="1678"/>
    </row>
    <row r="11" spans="1:15" s="352" customFormat="1" ht="59.25" customHeight="1" x14ac:dyDescent="0.25">
      <c r="A11" s="1681" t="s">
        <v>1581</v>
      </c>
      <c r="B11" s="1682"/>
      <c r="C11" s="1288" t="s">
        <v>1624</v>
      </c>
      <c r="D11" s="651" t="s">
        <v>1605</v>
      </c>
      <c r="E11" s="1289" t="s">
        <v>1584</v>
      </c>
      <c r="F11" s="1289" t="s">
        <v>1585</v>
      </c>
      <c r="G11" s="1289" t="s">
        <v>1606</v>
      </c>
      <c r="H11" s="1289" t="s">
        <v>1587</v>
      </c>
      <c r="I11" s="1289" t="s">
        <v>1607</v>
      </c>
      <c r="J11" s="1290" t="s">
        <v>1589</v>
      </c>
      <c r="K11" s="651" t="s">
        <v>1608</v>
      </c>
      <c r="L11" s="1289" t="s">
        <v>1609</v>
      </c>
      <c r="M11" s="1289" t="s">
        <v>1592</v>
      </c>
      <c r="N11" s="642" t="s">
        <v>1610</v>
      </c>
      <c r="O11" s="691" t="s">
        <v>1594</v>
      </c>
    </row>
    <row r="12" spans="1:15" ht="15" customHeight="1" x14ac:dyDescent="0.25">
      <c r="A12" s="1291" t="s">
        <v>65</v>
      </c>
      <c r="B12" s="220" t="s">
        <v>147</v>
      </c>
      <c r="C12" s="1338">
        <f>'MMA Rev-Exp Summary'!BA20-'MMA Rev-Exp Summary'!AZ20</f>
        <v>248004725.74000001</v>
      </c>
      <c r="D12" s="1292">
        <v>247321668.93000001</v>
      </c>
      <c r="E12" s="1339">
        <f>C12-D12</f>
        <v>683056.81000000238</v>
      </c>
      <c r="F12" s="1324">
        <f>IFERROR((C12-D12)/D12,0)</f>
        <v>2.7618154646745874E-3</v>
      </c>
      <c r="G12" s="1292">
        <v>243648529.64000002</v>
      </c>
      <c r="H12" s="1324">
        <f>IFERROR(G12/D12,0)</f>
        <v>0.98514833210575004</v>
      </c>
      <c r="I12" s="1292">
        <v>3673139.29</v>
      </c>
      <c r="J12" s="1319">
        <f>IFERROR(I12/D12,0)</f>
        <v>1.4851667894249965E-2</v>
      </c>
      <c r="K12" s="1293">
        <v>524533</v>
      </c>
      <c r="L12" s="1294">
        <v>513047</v>
      </c>
      <c r="M12" s="1324">
        <f>IFERROR(L12/K12,0)</f>
        <v>0.9781024263487712</v>
      </c>
      <c r="N12" s="1292">
        <v>11486</v>
      </c>
      <c r="O12" s="1333">
        <f>IFERROR(N12/K12,0)</f>
        <v>2.1897573651228807E-2</v>
      </c>
    </row>
    <row r="13" spans="1:15" x14ac:dyDescent="0.25">
      <c r="A13" s="1295">
        <v>2.2999999999999998</v>
      </c>
      <c r="B13" s="222" t="s">
        <v>149</v>
      </c>
      <c r="C13" s="1340">
        <f>'MMA Rev-Exp Summary'!BA22-'MMA Rev-Exp Summary'!AZ22</f>
        <v>94967093.019999802</v>
      </c>
      <c r="D13" s="1296">
        <v>95062057.260000005</v>
      </c>
      <c r="E13" s="1341">
        <f>C13-D13</f>
        <v>-94964.240000203252</v>
      </c>
      <c r="F13" s="1330">
        <f>IFERROR((C13-D13)/D13,0)</f>
        <v>-9.9897101680085452E-4</v>
      </c>
      <c r="G13" s="1296">
        <v>92540408.890000001</v>
      </c>
      <c r="H13" s="1325">
        <f t="shared" ref="H13:H15" si="0">IFERROR(G13/D13,0)</f>
        <v>0.97347366086236531</v>
      </c>
      <c r="I13" s="1296">
        <v>2521648.37</v>
      </c>
      <c r="J13" s="1320">
        <f t="shared" ref="J13:J15" si="1">IFERROR(I13/D13,0)</f>
        <v>2.6526339137634608E-2</v>
      </c>
      <c r="K13" s="1297">
        <v>2292757</v>
      </c>
      <c r="L13" s="249">
        <v>2210944</v>
      </c>
      <c r="M13" s="1330">
        <f t="shared" ref="M13:M15" si="2">IFERROR(L13/K13,0)</f>
        <v>0.96431675925534188</v>
      </c>
      <c r="N13" s="1296">
        <v>81813</v>
      </c>
      <c r="O13" s="1334">
        <f t="shared" ref="O13:O15" si="3">IFERROR(N13/K13,0)</f>
        <v>3.5683240744658069E-2</v>
      </c>
    </row>
    <row r="14" spans="1:15" x14ac:dyDescent="0.25">
      <c r="A14" s="1298">
        <v>2.4</v>
      </c>
      <c r="B14" s="1299" t="s">
        <v>150</v>
      </c>
      <c r="C14" s="1342">
        <f>'MMA Rev-Exp Summary'!BA23-'MMA Rev-Exp Summary'!AZ23</f>
        <v>88821943.520000085</v>
      </c>
      <c r="D14" s="1300">
        <v>88954774.670000002</v>
      </c>
      <c r="E14" s="1343">
        <f t="shared" ref="E14" si="4">C14-D14</f>
        <v>-132831.14999991655</v>
      </c>
      <c r="F14" s="1326">
        <f t="shared" ref="F14:F15" si="5">IFERROR((C14-D14)/D14,0)</f>
        <v>-1.4932436228711381E-3</v>
      </c>
      <c r="G14" s="1300">
        <v>87984817.859999999</v>
      </c>
      <c r="H14" s="1326">
        <f t="shared" si="0"/>
        <v>0.98909606804583228</v>
      </c>
      <c r="I14" s="1300">
        <v>969956.81</v>
      </c>
      <c r="J14" s="1321">
        <f t="shared" si="1"/>
        <v>1.0903931954167695E-2</v>
      </c>
      <c r="K14" s="1301">
        <v>1147837</v>
      </c>
      <c r="L14" s="1302">
        <v>1131824</v>
      </c>
      <c r="M14" s="1326">
        <f t="shared" si="2"/>
        <v>0.9860494129392936</v>
      </c>
      <c r="N14" s="1300">
        <v>16013</v>
      </c>
      <c r="O14" s="1335">
        <f t="shared" si="3"/>
        <v>1.3950587060706355E-2</v>
      </c>
    </row>
    <row r="15" spans="1:15" s="209" customFormat="1" x14ac:dyDescent="0.25">
      <c r="A15" s="1303"/>
      <c r="B15" s="1304" t="s">
        <v>1611</v>
      </c>
      <c r="C15" s="1344">
        <f>SUM(C12:C14)</f>
        <v>431793762.27999991</v>
      </c>
      <c r="D15" s="1305">
        <f>SUM(D12:D14)</f>
        <v>431338500.86000001</v>
      </c>
      <c r="E15" s="1345">
        <f t="shared" ref="E15" si="6">SUM(E12:E14)</f>
        <v>455261.41999988258</v>
      </c>
      <c r="F15" s="1346">
        <f t="shared" si="5"/>
        <v>1.0554620537981192E-3</v>
      </c>
      <c r="G15" s="1305">
        <f>SUM(G12:G14)</f>
        <v>424173756.39000005</v>
      </c>
      <c r="H15" s="1327">
        <f t="shared" si="0"/>
        <v>0.98338950857455354</v>
      </c>
      <c r="I15" s="1305">
        <f>SUM(I12:I14)</f>
        <v>7164744.4700000007</v>
      </c>
      <c r="J15" s="1362">
        <f t="shared" si="1"/>
        <v>1.6610491425446551E-2</v>
      </c>
      <c r="K15" s="1306">
        <f>SUM(K12:K14)</f>
        <v>3965127</v>
      </c>
      <c r="L15" s="1307">
        <f>SUM(L12:L14)</f>
        <v>3855815</v>
      </c>
      <c r="M15" s="1346">
        <f t="shared" si="2"/>
        <v>0.97243165225224815</v>
      </c>
      <c r="N15" s="1305">
        <f>SUM(N12:N14)</f>
        <v>109312</v>
      </c>
      <c r="O15" s="1361">
        <f t="shared" si="3"/>
        <v>2.7568347747751836E-2</v>
      </c>
    </row>
    <row r="16" spans="1:15" ht="14.45" customHeight="1" x14ac:dyDescent="0.25">
      <c r="A16" s="1295">
        <v>3.1</v>
      </c>
      <c r="B16" s="229" t="s">
        <v>33</v>
      </c>
      <c r="C16" s="1340">
        <f>'MMA Rev-Exp Summary'!BA29-'MMA Rev-Exp Summary'!AZ29</f>
        <v>352732536.78999799</v>
      </c>
      <c r="D16" s="1296">
        <v>348986439.18000001</v>
      </c>
      <c r="E16" s="1341">
        <f t="shared" ref="E16:E19" si="7">C16-D16</f>
        <v>3746097.6099979877</v>
      </c>
      <c r="F16" s="1330">
        <f t="shared" ref="F16:F19" si="8">IFERROR((C16-D16)/D16,0)</f>
        <v>1.0734221131342665E-2</v>
      </c>
      <c r="G16" s="1296">
        <v>344221711.57999998</v>
      </c>
      <c r="H16" s="1325">
        <f t="shared" ref="H16:H18" si="9">IFERROR(G16/D16,0)</f>
        <v>0.98634695488112512</v>
      </c>
      <c r="I16" s="1296">
        <v>4764727.6000000006</v>
      </c>
      <c r="J16" s="1320">
        <f t="shared" ref="J16:J18" si="10">IFERROR(I16/D16,0)</f>
        <v>1.3653045118874812E-2</v>
      </c>
      <c r="K16" s="1297">
        <v>6897344</v>
      </c>
      <c r="L16" s="249">
        <v>6811526</v>
      </c>
      <c r="M16" s="1330">
        <f t="shared" ref="M16:M17" si="11">IFERROR(L16/K16,0)</f>
        <v>0.98755781935771214</v>
      </c>
      <c r="N16" s="1296">
        <v>85818</v>
      </c>
      <c r="O16" s="1334">
        <f t="shared" ref="O16:O19" si="12">IFERROR(N16/K16,0)</f>
        <v>1.2442180642287814E-2</v>
      </c>
    </row>
    <row r="17" spans="1:15" x14ac:dyDescent="0.25">
      <c r="A17" s="1295">
        <v>3.2</v>
      </c>
      <c r="B17" s="229" t="s">
        <v>34</v>
      </c>
      <c r="C17" s="1340">
        <f>'MMA Rev-Exp Summary'!BA30-'MMA Rev-Exp Summary'!AZ30</f>
        <v>731342.87</v>
      </c>
      <c r="D17" s="1296">
        <v>718720.46</v>
      </c>
      <c r="E17" s="1341">
        <f t="shared" si="7"/>
        <v>12622.410000000033</v>
      </c>
      <c r="F17" s="1330">
        <f t="shared" si="8"/>
        <v>1.7562335709769599E-2</v>
      </c>
      <c r="G17" s="1296">
        <v>710548.7</v>
      </c>
      <c r="H17" s="1325">
        <f t="shared" si="9"/>
        <v>0.98863012749073542</v>
      </c>
      <c r="I17" s="1296">
        <v>8171.76</v>
      </c>
      <c r="J17" s="1320">
        <f t="shared" si="10"/>
        <v>1.136987250926459E-2</v>
      </c>
      <c r="K17" s="1297">
        <v>6395</v>
      </c>
      <c r="L17" s="249">
        <v>6260</v>
      </c>
      <c r="M17" s="1330">
        <f t="shared" si="11"/>
        <v>0.97888975762314312</v>
      </c>
      <c r="N17" s="1296">
        <v>135</v>
      </c>
      <c r="O17" s="1334">
        <f t="shared" si="12"/>
        <v>2.1110242376856918E-2</v>
      </c>
    </row>
    <row r="18" spans="1:15" ht="16.5" customHeight="1" x14ac:dyDescent="0.25">
      <c r="A18" s="1298">
        <v>3.3</v>
      </c>
      <c r="B18" s="1308" t="s">
        <v>54</v>
      </c>
      <c r="C18" s="1342">
        <f>'MMA Rev-Exp Summary'!BA31-'MMA Rev-Exp Summary'!AZ31</f>
        <v>3835529.79</v>
      </c>
      <c r="D18" s="1300">
        <v>3878662.4600000004</v>
      </c>
      <c r="E18" s="1343">
        <f t="shared" si="7"/>
        <v>-43132.670000000391</v>
      </c>
      <c r="F18" s="1326">
        <f t="shared" si="8"/>
        <v>-1.1120501060564158E-2</v>
      </c>
      <c r="G18" s="1300">
        <v>3845376.74</v>
      </c>
      <c r="H18" s="1326">
        <f t="shared" si="9"/>
        <v>0.99141824782556609</v>
      </c>
      <c r="I18" s="1300">
        <v>33285.72</v>
      </c>
      <c r="J18" s="1321">
        <f t="shared" si="10"/>
        <v>8.581752174433863E-3</v>
      </c>
      <c r="K18" s="1301">
        <v>170759</v>
      </c>
      <c r="L18" s="1302">
        <v>168804</v>
      </c>
      <c r="M18" s="1326">
        <f>IFERROR(L18/K18,0)</f>
        <v>0.98855111590018685</v>
      </c>
      <c r="N18" s="1300">
        <v>1955</v>
      </c>
      <c r="O18" s="1335">
        <f t="shared" si="12"/>
        <v>1.1448884099813187E-2</v>
      </c>
    </row>
    <row r="19" spans="1:15" s="209" customFormat="1" x14ac:dyDescent="0.25">
      <c r="A19" s="1303"/>
      <c r="B19" s="1304" t="s">
        <v>1612</v>
      </c>
      <c r="C19" s="1344">
        <f>SUM(C16:C18)</f>
        <v>357299409.44999802</v>
      </c>
      <c r="D19" s="1305">
        <f>SUM(D16:D18)</f>
        <v>353583822.09999996</v>
      </c>
      <c r="E19" s="1345">
        <f t="shared" si="7"/>
        <v>3715587.3499980569</v>
      </c>
      <c r="F19" s="1346">
        <f t="shared" si="8"/>
        <v>1.0508363555579251E-2</v>
      </c>
      <c r="G19" s="1305">
        <f t="shared" ref="G19:N19" si="13">SUM(G16:G18)</f>
        <v>348777637.01999998</v>
      </c>
      <c r="H19" s="1326">
        <f>IFERROR(G19/D19,0)</f>
        <v>0.98640722572810269</v>
      </c>
      <c r="I19" s="1305">
        <f t="shared" si="13"/>
        <v>4806185.08</v>
      </c>
      <c r="J19" s="1321">
        <f>IFERROR(I19/D19,0)</f>
        <v>1.3592774271897324E-2</v>
      </c>
      <c r="K19" s="1306">
        <f t="shared" si="13"/>
        <v>7074498</v>
      </c>
      <c r="L19" s="1307">
        <f t="shared" si="13"/>
        <v>6986590</v>
      </c>
      <c r="M19" s="1326">
        <f>IFERROR(L19/K19,0)</f>
        <v>0.98757395931131797</v>
      </c>
      <c r="N19" s="1305">
        <f t="shared" si="13"/>
        <v>87908</v>
      </c>
      <c r="O19" s="1361">
        <f t="shared" si="12"/>
        <v>1.2426040688682081E-2</v>
      </c>
    </row>
    <row r="20" spans="1:15" ht="15" customHeight="1" x14ac:dyDescent="0.25">
      <c r="A20" s="1295" t="s">
        <v>902</v>
      </c>
      <c r="B20" s="229" t="s">
        <v>901</v>
      </c>
      <c r="C20" s="1340">
        <f>'MMA Rev-Exp Summary'!BA37-'MMA Rev-Exp Summary'!AZ37</f>
        <v>32278125.029999997</v>
      </c>
      <c r="D20" s="1296">
        <v>32240294.140000001</v>
      </c>
      <c r="E20" s="1341">
        <f t="shared" ref="E20:E29" si="14">C20-D20</f>
        <v>37830.889999996871</v>
      </c>
      <c r="F20" s="1330">
        <f t="shared" ref="F20:F29" si="15">IFERROR((C20-D20)/D20,0)</f>
        <v>1.1734039967414786E-3</v>
      </c>
      <c r="G20" s="1296">
        <v>32060789.870000001</v>
      </c>
      <c r="H20" s="1325">
        <f t="shared" ref="H20:H29" si="16">IFERROR(G20/D20,0)</f>
        <v>0.99443230048644959</v>
      </c>
      <c r="I20" s="1296">
        <v>179504.27000000002</v>
      </c>
      <c r="J20" s="1320">
        <f t="shared" ref="J20:J30" si="17">IFERROR(I20/D20,0)</f>
        <v>5.5676995135504059E-3</v>
      </c>
      <c r="K20" s="1297">
        <v>137766</v>
      </c>
      <c r="L20" s="249">
        <v>136620</v>
      </c>
      <c r="M20" s="1330">
        <f t="shared" ref="M20:M30" si="18">IFERROR(L20/K20,0)</f>
        <v>0.99168154697095079</v>
      </c>
      <c r="N20" s="1296">
        <v>1146</v>
      </c>
      <c r="O20" s="1334">
        <f t="shared" ref="O20:O30" si="19">IFERROR(N20/K20,0)</f>
        <v>8.3184530290492577E-3</v>
      </c>
    </row>
    <row r="21" spans="1:15" s="209" customFormat="1" ht="22.7" customHeight="1" x14ac:dyDescent="0.25">
      <c r="A21" s="1295">
        <v>5.0999999999999996</v>
      </c>
      <c r="B21" s="229" t="s">
        <v>37</v>
      </c>
      <c r="C21" s="1347">
        <f>'MMA Rev-Exp Summary'!BA41-'MMA Rev-Exp Summary'!AZ41</f>
        <v>118951762.39</v>
      </c>
      <c r="D21" s="1309">
        <v>113457271.86000001</v>
      </c>
      <c r="E21" s="1348">
        <f t="shared" si="14"/>
        <v>5494490.5299999863</v>
      </c>
      <c r="F21" s="1331">
        <f t="shared" si="15"/>
        <v>4.8427839308351102E-2</v>
      </c>
      <c r="G21" s="1309">
        <v>104307806.68000001</v>
      </c>
      <c r="H21" s="1328">
        <f t="shared" si="16"/>
        <v>0.91935761339925448</v>
      </c>
      <c r="I21" s="1309">
        <v>9149465.1800000016</v>
      </c>
      <c r="J21" s="1322">
        <f t="shared" si="17"/>
        <v>8.0642386600745478E-2</v>
      </c>
      <c r="K21" s="1310">
        <v>1318032</v>
      </c>
      <c r="L21" s="1311">
        <v>1285306</v>
      </c>
      <c r="M21" s="1331">
        <f t="shared" si="18"/>
        <v>0.97517055731575564</v>
      </c>
      <c r="N21" s="1309">
        <v>32726</v>
      </c>
      <c r="O21" s="1336">
        <f t="shared" si="19"/>
        <v>2.4829442684244387E-2</v>
      </c>
    </row>
    <row r="22" spans="1:15" s="209" customFormat="1" ht="15" customHeight="1" x14ac:dyDescent="0.25">
      <c r="A22" s="1295">
        <v>7.1</v>
      </c>
      <c r="B22" s="229" t="s">
        <v>20</v>
      </c>
      <c r="C22" s="1347">
        <f>'MMA Rev-Exp Summary'!BA51-'MMA Rev-Exp Summary'!AZ51</f>
        <v>19499761.059999999</v>
      </c>
      <c r="D22" s="1309">
        <v>18590768.070000004</v>
      </c>
      <c r="E22" s="1348">
        <f t="shared" si="14"/>
        <v>908992.98999999464</v>
      </c>
      <c r="F22" s="1331">
        <f t="shared" si="15"/>
        <v>4.8894859350477306E-2</v>
      </c>
      <c r="G22" s="1309">
        <v>18380707.130000003</v>
      </c>
      <c r="H22" s="1328">
        <f t="shared" si="16"/>
        <v>0.98870079282313372</v>
      </c>
      <c r="I22" s="1309">
        <v>210060.94</v>
      </c>
      <c r="J22" s="1322">
        <f t="shared" si="17"/>
        <v>1.1299207176866251E-2</v>
      </c>
      <c r="K22" s="1310">
        <v>516422</v>
      </c>
      <c r="L22" s="1311">
        <v>513510</v>
      </c>
      <c r="M22" s="1331">
        <f t="shared" si="18"/>
        <v>0.99436120072343936</v>
      </c>
      <c r="N22" s="1309">
        <v>2912</v>
      </c>
      <c r="O22" s="1336">
        <f t="shared" si="19"/>
        <v>5.6387992765606423E-3</v>
      </c>
    </row>
    <row r="23" spans="1:15" s="209" customFormat="1" ht="15" customHeight="1" x14ac:dyDescent="0.25">
      <c r="A23" s="1295">
        <v>8.1</v>
      </c>
      <c r="B23" s="229" t="s">
        <v>22</v>
      </c>
      <c r="C23" s="1347">
        <f>'MMA Rev-Exp Summary'!BA56-'MMA Rev-Exp Summary'!AZ56</f>
        <v>425059880.65000129</v>
      </c>
      <c r="D23" s="1309">
        <v>360603635.34999996</v>
      </c>
      <c r="E23" s="1348">
        <f t="shared" si="14"/>
        <v>64456245.300001323</v>
      </c>
      <c r="F23" s="1331">
        <f t="shared" si="15"/>
        <v>0.17874541180773298</v>
      </c>
      <c r="G23" s="1309">
        <v>360246947.28999996</v>
      </c>
      <c r="H23" s="1328">
        <f t="shared" si="16"/>
        <v>0.99901085839122561</v>
      </c>
      <c r="I23" s="1309">
        <v>356688.06000000006</v>
      </c>
      <c r="J23" s="1322">
        <f t="shared" si="17"/>
        <v>9.8914160877441111E-4</v>
      </c>
      <c r="K23" s="1310">
        <v>3878840</v>
      </c>
      <c r="L23" s="1311">
        <v>3849976</v>
      </c>
      <c r="M23" s="1331">
        <f t="shared" si="18"/>
        <v>0.99255859999381257</v>
      </c>
      <c r="N23" s="1309">
        <v>28864</v>
      </c>
      <c r="O23" s="1336">
        <f t="shared" si="19"/>
        <v>7.4414000061874168E-3</v>
      </c>
    </row>
    <row r="24" spans="1:15" s="209" customFormat="1" x14ac:dyDescent="0.25">
      <c r="A24" s="1295" t="s">
        <v>112</v>
      </c>
      <c r="B24" s="229" t="s">
        <v>443</v>
      </c>
      <c r="C24" s="1347">
        <f>'MMA Rev-Exp Summary'!BA57-'MMA Rev-Exp Summary'!AZ57</f>
        <v>3109694.84</v>
      </c>
      <c r="D24" s="1309">
        <v>2882063.81</v>
      </c>
      <c r="E24" s="1348">
        <f t="shared" si="14"/>
        <v>227631.0299999998</v>
      </c>
      <c r="F24" s="1331">
        <f t="shared" si="15"/>
        <v>7.8981953560563187E-2</v>
      </c>
      <c r="G24" s="1309">
        <v>2882063.81</v>
      </c>
      <c r="H24" s="1328">
        <f t="shared" si="16"/>
        <v>1</v>
      </c>
      <c r="I24" s="1309">
        <v>0</v>
      </c>
      <c r="J24" s="1322">
        <f t="shared" si="17"/>
        <v>0</v>
      </c>
      <c r="K24" s="1310">
        <v>240</v>
      </c>
      <c r="L24" s="1311">
        <v>240</v>
      </c>
      <c r="M24" s="1331">
        <f t="shared" si="18"/>
        <v>1</v>
      </c>
      <c r="N24" s="1309">
        <v>0</v>
      </c>
      <c r="O24" s="1336">
        <f t="shared" si="19"/>
        <v>0</v>
      </c>
    </row>
    <row r="25" spans="1:15" s="209" customFormat="1" ht="25.5" customHeight="1" x14ac:dyDescent="0.25">
      <c r="A25" s="1295">
        <v>9.1</v>
      </c>
      <c r="B25" s="229" t="s">
        <v>185</v>
      </c>
      <c r="C25" s="1347">
        <f>'MMA Rev-Exp Summary'!BA64-'MMA Rev-Exp Summary'!AZ64</f>
        <v>795613.46999999986</v>
      </c>
      <c r="D25" s="1309">
        <v>803061.47000000009</v>
      </c>
      <c r="E25" s="1348">
        <f t="shared" si="14"/>
        <v>-7448.0000000002328</v>
      </c>
      <c r="F25" s="1331">
        <f t="shared" si="15"/>
        <v>-9.2745079651253004E-3</v>
      </c>
      <c r="G25" s="1309">
        <v>781280.94000000006</v>
      </c>
      <c r="H25" s="1328">
        <f t="shared" si="16"/>
        <v>0.9728781284949457</v>
      </c>
      <c r="I25" s="1309">
        <v>21780.53</v>
      </c>
      <c r="J25" s="1322">
        <f t="shared" si="17"/>
        <v>2.7121871505054271E-2</v>
      </c>
      <c r="K25" s="1310">
        <v>2507</v>
      </c>
      <c r="L25" s="1311">
        <v>2386</v>
      </c>
      <c r="M25" s="1331">
        <f t="shared" si="18"/>
        <v>0.95173514160351014</v>
      </c>
      <c r="N25" s="1309">
        <v>121</v>
      </c>
      <c r="O25" s="1336">
        <f t="shared" si="19"/>
        <v>4.8264858396489828E-2</v>
      </c>
    </row>
    <row r="26" spans="1:15" s="209" customFormat="1" x14ac:dyDescent="0.25">
      <c r="A26" s="1295" t="s">
        <v>106</v>
      </c>
      <c r="B26" s="229" t="s">
        <v>186</v>
      </c>
      <c r="C26" s="1347">
        <f>'MMA Rev-Exp Summary'!BA65-'MMA Rev-Exp Summary'!AZ65</f>
        <v>8965485.2399999984</v>
      </c>
      <c r="D26" s="1309">
        <v>8833114.709999999</v>
      </c>
      <c r="E26" s="1348">
        <f t="shared" si="14"/>
        <v>132370.52999999933</v>
      </c>
      <c r="F26" s="1331">
        <f t="shared" si="15"/>
        <v>1.4985713912459691E-2</v>
      </c>
      <c r="G26" s="1309">
        <v>8237835.6499999994</v>
      </c>
      <c r="H26" s="1328">
        <f t="shared" si="16"/>
        <v>0.93260824980274715</v>
      </c>
      <c r="I26" s="1309">
        <v>595279.05999999994</v>
      </c>
      <c r="J26" s="1322">
        <f t="shared" si="17"/>
        <v>6.7391750197252895E-2</v>
      </c>
      <c r="K26" s="1310">
        <v>18132</v>
      </c>
      <c r="L26" s="1311">
        <v>16873</v>
      </c>
      <c r="M26" s="1331">
        <f t="shared" si="18"/>
        <v>0.93056474740789763</v>
      </c>
      <c r="N26" s="1309">
        <v>1259</v>
      </c>
      <c r="O26" s="1336">
        <f t="shared" si="19"/>
        <v>6.9435252592102356E-2</v>
      </c>
    </row>
    <row r="27" spans="1:15" s="209" customFormat="1" x14ac:dyDescent="0.25">
      <c r="A27" s="1295" t="s">
        <v>1302</v>
      </c>
      <c r="B27" s="229" t="s">
        <v>1303</v>
      </c>
      <c r="C27" s="1347">
        <f>'MMA Rev-Exp Summary'!BA66-'MMA Rev-Exp Summary'!AZ66</f>
        <v>9384128.0199999977</v>
      </c>
      <c r="D27" s="1309">
        <v>9327365.709999999</v>
      </c>
      <c r="E27" s="1348">
        <f t="shared" si="14"/>
        <v>56762.309999998659</v>
      </c>
      <c r="F27" s="1331">
        <f t="shared" si="15"/>
        <v>6.0855671113166487E-3</v>
      </c>
      <c r="G27" s="1309">
        <v>9073333.0899999999</v>
      </c>
      <c r="H27" s="1328">
        <f t="shared" si="16"/>
        <v>0.97276480542328825</v>
      </c>
      <c r="I27" s="1309">
        <v>254032.62</v>
      </c>
      <c r="J27" s="1322">
        <f t="shared" si="17"/>
        <v>2.7235194576711846E-2</v>
      </c>
      <c r="K27" s="1310">
        <v>3149</v>
      </c>
      <c r="L27" s="1311">
        <v>3025</v>
      </c>
      <c r="M27" s="1331">
        <f t="shared" si="18"/>
        <v>0.96062241981581453</v>
      </c>
      <c r="N27" s="1309">
        <v>124</v>
      </c>
      <c r="O27" s="1336">
        <f t="shared" si="19"/>
        <v>3.9377580184185454E-2</v>
      </c>
    </row>
    <row r="28" spans="1:15" s="209" customFormat="1" x14ac:dyDescent="0.25">
      <c r="A28" s="1295" t="s">
        <v>107</v>
      </c>
      <c r="B28" s="229" t="s">
        <v>187</v>
      </c>
      <c r="C28" s="1347">
        <f>'MMA Rev-Exp Summary'!BA67-'MMA Rev-Exp Summary'!AZ67</f>
        <v>12905331.279999997</v>
      </c>
      <c r="D28" s="1309">
        <v>12871956.779999999</v>
      </c>
      <c r="E28" s="1348">
        <f t="shared" si="14"/>
        <v>33374.499999998137</v>
      </c>
      <c r="F28" s="1331">
        <f t="shared" si="15"/>
        <v>2.5928070277437755E-3</v>
      </c>
      <c r="G28" s="1309">
        <v>12804497.289999999</v>
      </c>
      <c r="H28" s="1328">
        <f t="shared" si="16"/>
        <v>0.9947591892085268</v>
      </c>
      <c r="I28" s="1309">
        <v>67459.489999999991</v>
      </c>
      <c r="J28" s="1322">
        <f t="shared" si="17"/>
        <v>5.2408107914731512E-3</v>
      </c>
      <c r="K28" s="1310">
        <v>103653</v>
      </c>
      <c r="L28" s="1311">
        <v>100012</v>
      </c>
      <c r="M28" s="1331">
        <f t="shared" si="18"/>
        <v>0.96487318263822563</v>
      </c>
      <c r="N28" s="1309">
        <v>3641</v>
      </c>
      <c r="O28" s="1336">
        <f t="shared" si="19"/>
        <v>3.5126817361774379E-2</v>
      </c>
    </row>
    <row r="29" spans="1:15" s="209" customFormat="1" x14ac:dyDescent="0.25">
      <c r="A29" s="1295" t="s">
        <v>108</v>
      </c>
      <c r="B29" s="229" t="s">
        <v>160</v>
      </c>
      <c r="C29" s="1347">
        <f>'MMA Rev-Exp Summary'!BA68-'MMA Rev-Exp Summary'!AZ68</f>
        <v>48782185.699999988</v>
      </c>
      <c r="D29" s="1309">
        <v>48739288.18</v>
      </c>
      <c r="E29" s="1348">
        <f t="shared" si="14"/>
        <v>42897.519999988377</v>
      </c>
      <c r="F29" s="1331">
        <f t="shared" si="15"/>
        <v>8.8014252160521355E-4</v>
      </c>
      <c r="G29" s="1309">
        <v>48096441.82</v>
      </c>
      <c r="H29" s="1328">
        <f t="shared" si="16"/>
        <v>0.98681050987807017</v>
      </c>
      <c r="I29" s="1309">
        <v>642846.36</v>
      </c>
      <c r="J29" s="1322">
        <f t="shared" si="17"/>
        <v>1.3189490121929803E-2</v>
      </c>
      <c r="K29" s="1310">
        <v>1496004</v>
      </c>
      <c r="L29" s="1311">
        <v>1467551</v>
      </c>
      <c r="M29" s="1331">
        <f t="shared" si="18"/>
        <v>0.98098066582709675</v>
      </c>
      <c r="N29" s="1309">
        <v>28453</v>
      </c>
      <c r="O29" s="1336">
        <f t="shared" si="19"/>
        <v>1.9019334172903281E-2</v>
      </c>
    </row>
    <row r="30" spans="1:15" s="209" customFormat="1" x14ac:dyDescent="0.25">
      <c r="A30" s="1303"/>
      <c r="B30" s="1304" t="s">
        <v>1613</v>
      </c>
      <c r="C30" s="1344">
        <f>SUM(C20:C29)</f>
        <v>679731967.68000126</v>
      </c>
      <c r="D30" s="1305">
        <f>SUM(D20:D29)</f>
        <v>608348820.07999992</v>
      </c>
      <c r="E30" s="1345">
        <f t="shared" ref="E30" si="20">C30-D30</f>
        <v>71383147.600001335</v>
      </c>
      <c r="F30" s="1346">
        <f t="shared" ref="F30" si="21">IFERROR((C30-D30)/D30,0)</f>
        <v>0.11733917325690582</v>
      </c>
      <c r="G30" s="1305">
        <f>SUM(G20:G29)</f>
        <v>596871703.56999993</v>
      </c>
      <c r="H30" s="1384">
        <f>IFERROR(G30/D30,0)</f>
        <v>0.98113398739149238</v>
      </c>
      <c r="I30" s="1305">
        <f>SUM(I20:I29)</f>
        <v>11477116.51</v>
      </c>
      <c r="J30" s="1362">
        <f t="shared" si="17"/>
        <v>1.88660126085076E-2</v>
      </c>
      <c r="K30" s="1355">
        <f>SUM(K20:K29)</f>
        <v>7474745</v>
      </c>
      <c r="L30" s="1307">
        <f>SUM(L20:L29)</f>
        <v>7375499</v>
      </c>
      <c r="M30" s="1346">
        <f t="shared" si="18"/>
        <v>0.98672249019866232</v>
      </c>
      <c r="N30" s="1305">
        <f>SUM(N20:N29)</f>
        <v>99246</v>
      </c>
      <c r="O30" s="1361">
        <f t="shared" si="19"/>
        <v>1.3277509801337704E-2</v>
      </c>
    </row>
    <row r="31" spans="1:15" s="209" customFormat="1" ht="15" customHeight="1" x14ac:dyDescent="0.25">
      <c r="A31" s="1295" t="s">
        <v>117</v>
      </c>
      <c r="B31" s="229" t="s">
        <v>188</v>
      </c>
      <c r="C31" s="1347">
        <f>'MMA Rev-Exp Summary'!BA73-'MMA Rev-Exp Summary'!AZ73</f>
        <v>10098442.389999995</v>
      </c>
      <c r="D31" s="1309">
        <v>2032060.1600000001</v>
      </c>
      <c r="E31" s="1348">
        <f>C31-D31</f>
        <v>8066382.2299999949</v>
      </c>
      <c r="F31" s="1331">
        <f t="shared" ref="F31:F32" si="22">IFERROR((C31-D31)/D31,0)</f>
        <v>3.9695587703466391</v>
      </c>
      <c r="G31" s="1309">
        <v>1744591.57</v>
      </c>
      <c r="H31" s="1328">
        <f t="shared" ref="H31:H32" si="23">IFERROR(G31/D31,0)</f>
        <v>0.85853342550645739</v>
      </c>
      <c r="I31" s="1309">
        <v>287468.59000000003</v>
      </c>
      <c r="J31" s="1322">
        <f t="shared" ref="J31:J32" si="24">IFERROR(I31/D31,0)</f>
        <v>0.14146657449354255</v>
      </c>
      <c r="K31" s="1310">
        <v>168334</v>
      </c>
      <c r="L31" s="1311">
        <v>153614</v>
      </c>
      <c r="M31" s="1331">
        <f t="shared" ref="M31:M32" si="25">IFERROR(L31/K31,0)</f>
        <v>0.91255480176316128</v>
      </c>
      <c r="N31" s="1309">
        <v>14720</v>
      </c>
      <c r="O31" s="1336">
        <f t="shared" ref="O31:O32" si="26">IFERROR(N31/K31,0)</f>
        <v>8.7445198236838662E-2</v>
      </c>
    </row>
    <row r="32" spans="1:15" ht="15.75" thickBot="1" x14ac:dyDescent="0.3">
      <c r="A32" s="1312">
        <v>11.1</v>
      </c>
      <c r="B32" s="1313" t="s">
        <v>1614</v>
      </c>
      <c r="C32" s="1385">
        <f>C15+C19+C30+C31</f>
        <v>1478923581.7999992</v>
      </c>
      <c r="D32" s="1314">
        <f>SUM(D15,D19,D30,D31)</f>
        <v>1395303203.2</v>
      </c>
      <c r="E32" s="1349">
        <f>C32-D32</f>
        <v>83620378.599999189</v>
      </c>
      <c r="F32" s="1332">
        <f t="shared" si="22"/>
        <v>5.9929897966423007E-2</v>
      </c>
      <c r="G32" s="1314">
        <f>SUM(G15,G19,G30,G31)</f>
        <v>1371567688.55</v>
      </c>
      <c r="H32" s="1329">
        <f t="shared" si="23"/>
        <v>0.9829889914997938</v>
      </c>
      <c r="I32" s="1314">
        <f>SUM(I15,I19,I30,I31)</f>
        <v>23735514.650000002</v>
      </c>
      <c r="J32" s="1323">
        <f t="shared" si="24"/>
        <v>1.7011008500206103E-2</v>
      </c>
      <c r="K32" s="1315">
        <f>SUM(K15,K19,K30,K31)</f>
        <v>18682704</v>
      </c>
      <c r="L32" s="1316">
        <f>SUM(L15,L19,L30,L31)</f>
        <v>18371518</v>
      </c>
      <c r="M32" s="1332">
        <f t="shared" si="25"/>
        <v>0.98334363162848371</v>
      </c>
      <c r="N32" s="1314">
        <f>SUM(N15,N19,N30,N31)</f>
        <v>311186</v>
      </c>
      <c r="O32" s="1337">
        <f t="shared" si="26"/>
        <v>1.6656368371516243E-2</v>
      </c>
    </row>
    <row r="35" spans="1:15" ht="18.75" x14ac:dyDescent="0.3">
      <c r="A35" s="1683" t="s">
        <v>1615</v>
      </c>
      <c r="B35" s="1683"/>
      <c r="C35" s="1683"/>
      <c r="D35" s="1683"/>
      <c r="E35" s="1683"/>
      <c r="F35" s="1683"/>
      <c r="G35" s="1683"/>
      <c r="H35" s="1683"/>
      <c r="I35" s="1683"/>
      <c r="J35" s="1683"/>
      <c r="K35" s="1683"/>
      <c r="L35" s="1683"/>
      <c r="M35" s="1683"/>
      <c r="N35" s="1683"/>
      <c r="O35" s="1683"/>
    </row>
    <row r="36" spans="1:15" ht="15.75" thickBot="1" x14ac:dyDescent="0.3"/>
    <row r="37" spans="1:15" ht="18.75" x14ac:dyDescent="0.3">
      <c r="A37" s="1675" t="s">
        <v>265</v>
      </c>
      <c r="B37" s="1676"/>
      <c r="C37" s="1555" t="s">
        <v>807</v>
      </c>
      <c r="D37" s="1677"/>
      <c r="E37" s="1677"/>
      <c r="F37" s="1677"/>
      <c r="G37" s="1677"/>
      <c r="H37" s="1677"/>
      <c r="I37" s="1677"/>
      <c r="J37" s="1677"/>
      <c r="K37" s="1677"/>
      <c r="L37" s="1677"/>
      <c r="M37" s="1677"/>
      <c r="N37" s="1677"/>
      <c r="O37" s="1678"/>
    </row>
    <row r="38" spans="1:15" ht="60" x14ac:dyDescent="0.25">
      <c r="A38" s="1681" t="s">
        <v>1581</v>
      </c>
      <c r="B38" s="1682"/>
      <c r="C38" s="1288" t="s">
        <v>1624</v>
      </c>
      <c r="D38" s="651" t="s">
        <v>1605</v>
      </c>
      <c r="E38" s="1289" t="s">
        <v>1584</v>
      </c>
      <c r="F38" s="1289" t="s">
        <v>1585</v>
      </c>
      <c r="G38" s="1289" t="s">
        <v>1606</v>
      </c>
      <c r="H38" s="1289" t="s">
        <v>1587</v>
      </c>
      <c r="I38" s="1289" t="s">
        <v>1607</v>
      </c>
      <c r="J38" s="1290" t="s">
        <v>1589</v>
      </c>
      <c r="K38" s="651" t="s">
        <v>1608</v>
      </c>
      <c r="L38" s="1289" t="s">
        <v>1609</v>
      </c>
      <c r="M38" s="1289" t="s">
        <v>1592</v>
      </c>
      <c r="N38" s="642" t="s">
        <v>1610</v>
      </c>
      <c r="O38" s="691" t="s">
        <v>1594</v>
      </c>
    </row>
    <row r="39" spans="1:15" x14ac:dyDescent="0.25">
      <c r="A39" s="1291" t="s">
        <v>67</v>
      </c>
      <c r="B39" s="220" t="s">
        <v>714</v>
      </c>
      <c r="C39" s="1338">
        <f>'LTC Rev-Exp Summary'!U21-'LTC Rev-Exp Summary'!T21</f>
        <v>161504733.81000006</v>
      </c>
      <c r="D39" s="1292">
        <v>160907898.71000001</v>
      </c>
      <c r="E39" s="1339">
        <f t="shared" ref="E39:E41" si="27">C39-D39</f>
        <v>596835.10000005364</v>
      </c>
      <c r="F39" s="1324">
        <f>IFERROR((C39-D39)/D39,0)</f>
        <v>3.7091721710673354E-3</v>
      </c>
      <c r="G39" s="1350">
        <v>160084624.08000001</v>
      </c>
      <c r="H39" s="1324">
        <f>IFERROR(G39/D39,0)</f>
        <v>0.99488356608593986</v>
      </c>
      <c r="I39" s="1350">
        <v>823274.63</v>
      </c>
      <c r="J39" s="1319">
        <f>IFERROR(I39/D39,0)</f>
        <v>5.1164339140601532E-3</v>
      </c>
      <c r="K39" s="1293">
        <v>45755</v>
      </c>
      <c r="L39" s="1294">
        <v>45468</v>
      </c>
      <c r="M39" s="1324">
        <f t="shared" ref="M39:M42" si="28">IFERROR(L39/K39,0)</f>
        <v>0.99372746147961977</v>
      </c>
      <c r="N39" s="1292">
        <v>287</v>
      </c>
      <c r="O39" s="1333">
        <f t="shared" ref="O39:O42" si="29">IFERROR(N39/K39,0)</f>
        <v>6.272538520380286E-3</v>
      </c>
    </row>
    <row r="40" spans="1:15" x14ac:dyDescent="0.25">
      <c r="A40" s="1295" t="s">
        <v>69</v>
      </c>
      <c r="B40" s="222" t="s">
        <v>715</v>
      </c>
      <c r="C40" s="1351">
        <f>'LTC Rev-Exp Summary'!U22-'LTC Rev-Exp Summary'!T22</f>
        <v>236776.14</v>
      </c>
      <c r="D40" s="1296">
        <v>236776.13999999998</v>
      </c>
      <c r="E40" s="1341">
        <f t="shared" si="27"/>
        <v>0</v>
      </c>
      <c r="F40" s="1330">
        <f>IFERROR((C40-D40)/D40,0)</f>
        <v>1.2291707456981817E-16</v>
      </c>
      <c r="G40" s="1352">
        <v>230914.68</v>
      </c>
      <c r="H40" s="1330">
        <f t="shared" ref="H40:H42" si="30">IFERROR(G40/D40,0)</f>
        <v>0.97524471849232786</v>
      </c>
      <c r="I40" s="1352">
        <v>5861.46</v>
      </c>
      <c r="J40" s="1320">
        <f t="shared" ref="J40:J42" si="31">IFERROR(I40/D40,0)</f>
        <v>2.4755281507672186E-2</v>
      </c>
      <c r="K40" s="1297">
        <v>726</v>
      </c>
      <c r="L40" s="249">
        <v>704</v>
      </c>
      <c r="M40" s="1330">
        <f t="shared" si="28"/>
        <v>0.96969696969696972</v>
      </c>
      <c r="N40" s="1296">
        <v>22</v>
      </c>
      <c r="O40" s="1334">
        <f t="shared" si="29"/>
        <v>3.0303030303030304E-2</v>
      </c>
    </row>
    <row r="41" spans="1:15" x14ac:dyDescent="0.25">
      <c r="A41" s="1298" t="s">
        <v>96</v>
      </c>
      <c r="B41" s="1299" t="s">
        <v>186</v>
      </c>
      <c r="C41" s="1353">
        <f>'LTC Rev-Exp Summary'!U24-'LTC Rev-Exp Summary'!T24</f>
        <v>16511196.550000003</v>
      </c>
      <c r="D41" s="1300">
        <v>16418578.85</v>
      </c>
      <c r="E41" s="1343">
        <f t="shared" si="27"/>
        <v>92617.70000000298</v>
      </c>
      <c r="F41" s="1326">
        <f t="shared" ref="F41" si="32">IFERROR((C41-D41)/D41,0)</f>
        <v>5.6410302527494932E-3</v>
      </c>
      <c r="G41" s="1354">
        <v>16144924.42</v>
      </c>
      <c r="H41" s="1326">
        <f t="shared" si="30"/>
        <v>0.9833326360033896</v>
      </c>
      <c r="I41" s="1354">
        <v>273654.43</v>
      </c>
      <c r="J41" s="1321">
        <f t="shared" si="31"/>
        <v>1.6667363996610462E-2</v>
      </c>
      <c r="K41" s="1301">
        <v>48709</v>
      </c>
      <c r="L41" s="1302">
        <v>47598</v>
      </c>
      <c r="M41" s="1326">
        <f t="shared" si="28"/>
        <v>0.97719107351824097</v>
      </c>
      <c r="N41" s="1300">
        <v>1111</v>
      </c>
      <c r="O41" s="1335">
        <f t="shared" si="29"/>
        <v>2.2808926481759018E-2</v>
      </c>
    </row>
    <row r="42" spans="1:15" x14ac:dyDescent="0.25">
      <c r="A42" s="1303"/>
      <c r="B42" s="1304" t="s">
        <v>1616</v>
      </c>
      <c r="C42" s="1344">
        <f>SUM(C39:C41)</f>
        <v>178252706.50000006</v>
      </c>
      <c r="D42" s="1305">
        <f>SUM(D39:D41)</f>
        <v>177563253.69999999</v>
      </c>
      <c r="E42" s="1345">
        <f t="shared" ref="E42" si="33">C42-D42</f>
        <v>689452.80000007153</v>
      </c>
      <c r="F42" s="1346">
        <f t="shared" ref="F42" si="34">IFERROR((C42-D42)/D42,0)</f>
        <v>3.8828574360601029E-3</v>
      </c>
      <c r="G42" s="1355">
        <f>SUM(G39:G41)</f>
        <v>176460463.18000001</v>
      </c>
      <c r="H42" s="1346">
        <f t="shared" si="30"/>
        <v>0.99378930889685546</v>
      </c>
      <c r="I42" s="1355">
        <f>SUM(I39:I41)</f>
        <v>1102790.52</v>
      </c>
      <c r="J42" s="1360">
        <f t="shared" si="31"/>
        <v>6.2106911031446143E-3</v>
      </c>
      <c r="K42" s="1355">
        <f>SUM(K39:K41)</f>
        <v>95190</v>
      </c>
      <c r="L42" s="1307">
        <f>SUM(L39:L41)</f>
        <v>93770</v>
      </c>
      <c r="M42" s="1346">
        <f t="shared" si="28"/>
        <v>0.98508246664565602</v>
      </c>
      <c r="N42" s="1305">
        <f>SUM(N39:N41)</f>
        <v>1420</v>
      </c>
      <c r="O42" s="1361">
        <f t="shared" si="29"/>
        <v>1.4917533354343943E-2</v>
      </c>
    </row>
    <row r="43" spans="1:15" x14ac:dyDescent="0.25">
      <c r="A43" s="1317">
        <v>2.11</v>
      </c>
      <c r="B43" s="144" t="s">
        <v>228</v>
      </c>
      <c r="C43" s="1351">
        <f>'LTC Rev-Exp Summary'!U29-'LTC Rev-Exp Summary'!T29</f>
        <v>50132781.970000006</v>
      </c>
      <c r="D43" s="1296">
        <v>49857900.839999996</v>
      </c>
      <c r="E43" s="1341">
        <f t="shared" ref="E43:E50" si="35">C43-D43</f>
        <v>274881.13000001013</v>
      </c>
      <c r="F43" s="1330">
        <f t="shared" ref="F43:F50" si="36">IFERROR((C43-D43)/D43,0)</f>
        <v>5.5132912811980744E-3</v>
      </c>
      <c r="G43" s="1352">
        <v>44375554.739999995</v>
      </c>
      <c r="H43" s="1330">
        <f t="shared" ref="H43:H51" si="37">IFERROR(G43/D43,0)</f>
        <v>0.89004057516192847</v>
      </c>
      <c r="I43" s="1352">
        <v>5482346.1000000006</v>
      </c>
      <c r="J43" s="1320">
        <f t="shared" ref="J43:J51" si="38">IFERROR(I43/D43,0)</f>
        <v>0.10995942483807149</v>
      </c>
      <c r="K43" s="1297">
        <v>35725</v>
      </c>
      <c r="L43" s="249">
        <v>31883</v>
      </c>
      <c r="M43" s="1330">
        <f t="shared" ref="M43:M51" si="39">IFERROR(L43/K43,0)</f>
        <v>0.89245626312106363</v>
      </c>
      <c r="N43" s="1296">
        <v>3842</v>
      </c>
      <c r="O43" s="1334">
        <f t="shared" ref="O43:O51" si="40">IFERROR(N43/K43,0)</f>
        <v>0.10754373687893631</v>
      </c>
    </row>
    <row r="44" spans="1:15" x14ac:dyDescent="0.25">
      <c r="A44" s="1318">
        <v>2.12</v>
      </c>
      <c r="B44" s="144" t="s">
        <v>552</v>
      </c>
      <c r="C44" s="1356">
        <f>'LTC Rev-Exp Summary'!U30-'LTC Rev-Exp Summary'!T30</f>
        <v>122171924.08000177</v>
      </c>
      <c r="D44" s="1309">
        <v>123212314.64999999</v>
      </c>
      <c r="E44" s="1348">
        <f t="shared" si="35"/>
        <v>-1040390.5699982196</v>
      </c>
      <c r="F44" s="1331">
        <f t="shared" si="36"/>
        <v>-8.4438846307983029E-3</v>
      </c>
      <c r="G44" s="1357">
        <v>121191335.66</v>
      </c>
      <c r="H44" s="1331">
        <f t="shared" si="37"/>
        <v>0.98359758928528496</v>
      </c>
      <c r="I44" s="1357">
        <v>2020978.99</v>
      </c>
      <c r="J44" s="1322">
        <f t="shared" si="38"/>
        <v>1.6402410714715033E-2</v>
      </c>
      <c r="K44" s="1310">
        <v>3085523</v>
      </c>
      <c r="L44" s="1311">
        <v>3040137</v>
      </c>
      <c r="M44" s="1331">
        <f t="shared" si="39"/>
        <v>0.98529066223132999</v>
      </c>
      <c r="N44" s="1309">
        <v>45386</v>
      </c>
      <c r="O44" s="1336">
        <f t="shared" si="40"/>
        <v>1.4709337768670011E-2</v>
      </c>
    </row>
    <row r="45" spans="1:15" x14ac:dyDescent="0.25">
      <c r="A45" s="1318">
        <v>2.13</v>
      </c>
      <c r="B45" s="144" t="s">
        <v>229</v>
      </c>
      <c r="C45" s="1356">
        <f>'LTC Rev-Exp Summary'!U31-'LTC Rev-Exp Summary'!T31</f>
        <v>6541503.020000034</v>
      </c>
      <c r="D45" s="1309">
        <v>6535522.0199999996</v>
      </c>
      <c r="E45" s="1348">
        <f t="shared" si="35"/>
        <v>5981.0000000344589</v>
      </c>
      <c r="F45" s="1331">
        <f t="shared" si="36"/>
        <v>9.1515260475466336E-4</v>
      </c>
      <c r="G45" s="1357">
        <v>6475780.1699999999</v>
      </c>
      <c r="H45" s="1331">
        <f t="shared" si="37"/>
        <v>0.99085890158166745</v>
      </c>
      <c r="I45" s="1357">
        <v>59741.85</v>
      </c>
      <c r="J45" s="1322">
        <f t="shared" si="38"/>
        <v>9.1410984183326188E-3</v>
      </c>
      <c r="K45" s="1310">
        <v>176383</v>
      </c>
      <c r="L45" s="1311">
        <v>173355</v>
      </c>
      <c r="M45" s="1331">
        <f t="shared" si="39"/>
        <v>0.98283281268602984</v>
      </c>
      <c r="N45" s="1309">
        <v>3028</v>
      </c>
      <c r="O45" s="1336">
        <f t="shared" si="40"/>
        <v>1.7167187313970166E-2</v>
      </c>
    </row>
    <row r="46" spans="1:15" x14ac:dyDescent="0.25">
      <c r="A46" s="1318">
        <v>2.14</v>
      </c>
      <c r="B46" s="144" t="s">
        <v>554</v>
      </c>
      <c r="C46" s="1356">
        <f>'LTC Rev-Exp Summary'!U32-'LTC Rev-Exp Summary'!T32</f>
        <v>1494271.2299999972</v>
      </c>
      <c r="D46" s="1309">
        <v>1486916.73</v>
      </c>
      <c r="E46" s="1348">
        <f t="shared" si="35"/>
        <v>7354.499999997206</v>
      </c>
      <c r="F46" s="1331">
        <f t="shared" si="36"/>
        <v>4.9461411332679039E-3</v>
      </c>
      <c r="G46" s="1357">
        <v>1417889.58</v>
      </c>
      <c r="H46" s="1331">
        <f t="shared" si="37"/>
        <v>0.95357699015196373</v>
      </c>
      <c r="I46" s="1357">
        <v>69027.149999999994</v>
      </c>
      <c r="J46" s="1322">
        <f t="shared" si="38"/>
        <v>4.6423009848036344E-2</v>
      </c>
      <c r="K46" s="1310">
        <v>219754</v>
      </c>
      <c r="L46" s="1311">
        <v>215339</v>
      </c>
      <c r="M46" s="1331">
        <f t="shared" si="39"/>
        <v>0.97990935318583505</v>
      </c>
      <c r="N46" s="1309">
        <v>4415</v>
      </c>
      <c r="O46" s="1336">
        <f t="shared" si="40"/>
        <v>2.009064681416493E-2</v>
      </c>
    </row>
    <row r="47" spans="1:15" x14ac:dyDescent="0.25">
      <c r="A47" s="1318">
        <v>2.15</v>
      </c>
      <c r="B47" s="144" t="s">
        <v>553</v>
      </c>
      <c r="C47" s="1356">
        <f>'LTC Rev-Exp Summary'!U33-'LTC Rev-Exp Summary'!T33</f>
        <v>4682465.07</v>
      </c>
      <c r="D47" s="1309">
        <v>4516155.6099999994</v>
      </c>
      <c r="E47" s="1348">
        <f t="shared" si="35"/>
        <v>166309.46000000089</v>
      </c>
      <c r="F47" s="1331">
        <f t="shared" si="36"/>
        <v>3.6825449422457107E-2</v>
      </c>
      <c r="G47" s="1357">
        <v>4499672.1199999992</v>
      </c>
      <c r="H47" s="1331">
        <f t="shared" si="37"/>
        <v>0.99635010583703065</v>
      </c>
      <c r="I47" s="1357">
        <v>16483.490000000002</v>
      </c>
      <c r="J47" s="1322">
        <f t="shared" si="38"/>
        <v>3.6498941629692877E-3</v>
      </c>
      <c r="K47" s="1310">
        <v>231638</v>
      </c>
      <c r="L47" s="1311">
        <v>230842</v>
      </c>
      <c r="M47" s="1331">
        <f t="shared" si="39"/>
        <v>0.99656360355382101</v>
      </c>
      <c r="N47" s="1309">
        <v>796</v>
      </c>
      <c r="O47" s="1336">
        <f t="shared" si="40"/>
        <v>3.4363964461789518E-3</v>
      </c>
    </row>
    <row r="48" spans="1:15" x14ac:dyDescent="0.25">
      <c r="A48" s="1318">
        <v>2.16</v>
      </c>
      <c r="B48" s="144" t="s">
        <v>762</v>
      </c>
      <c r="C48" s="1356">
        <f>'LTC Rev-Exp Summary'!U34-'LTC Rev-Exp Summary'!T34</f>
        <v>9970010.8400000017</v>
      </c>
      <c r="D48" s="1309">
        <v>0</v>
      </c>
      <c r="E48" s="1348">
        <f t="shared" si="35"/>
        <v>9970010.8400000017</v>
      </c>
      <c r="F48" s="1331">
        <f t="shared" si="36"/>
        <v>0</v>
      </c>
      <c r="G48" s="1357">
        <v>0</v>
      </c>
      <c r="H48" s="1331">
        <f t="shared" si="37"/>
        <v>0</v>
      </c>
      <c r="I48" s="1357">
        <v>0</v>
      </c>
      <c r="J48" s="1322">
        <f t="shared" si="38"/>
        <v>0</v>
      </c>
      <c r="K48" s="1310">
        <v>0</v>
      </c>
      <c r="L48" s="1311">
        <v>0</v>
      </c>
      <c r="M48" s="1331">
        <f t="shared" si="39"/>
        <v>0</v>
      </c>
      <c r="N48" s="1309">
        <v>0</v>
      </c>
      <c r="O48" s="1336">
        <f t="shared" si="40"/>
        <v>0</v>
      </c>
    </row>
    <row r="49" spans="1:15" x14ac:dyDescent="0.25">
      <c r="A49" s="1318">
        <v>2.17</v>
      </c>
      <c r="B49" s="144" t="s">
        <v>763</v>
      </c>
      <c r="C49" s="1356">
        <f>'LTC Rev-Exp Summary'!U35-'LTC Rev-Exp Summary'!T35</f>
        <v>0</v>
      </c>
      <c r="D49" s="1309">
        <v>0</v>
      </c>
      <c r="E49" s="1348">
        <f t="shared" si="35"/>
        <v>0</v>
      </c>
      <c r="F49" s="1331">
        <f t="shared" si="36"/>
        <v>0</v>
      </c>
      <c r="G49" s="1357">
        <v>0</v>
      </c>
      <c r="H49" s="1331">
        <f t="shared" si="37"/>
        <v>0</v>
      </c>
      <c r="I49" s="1357">
        <v>0</v>
      </c>
      <c r="J49" s="1322">
        <f t="shared" si="38"/>
        <v>0</v>
      </c>
      <c r="K49" s="1310">
        <v>0</v>
      </c>
      <c r="L49" s="1311">
        <v>0</v>
      </c>
      <c r="M49" s="1331">
        <f t="shared" si="39"/>
        <v>0</v>
      </c>
      <c r="N49" s="1309">
        <v>0</v>
      </c>
      <c r="O49" s="1336">
        <f t="shared" si="40"/>
        <v>0</v>
      </c>
    </row>
    <row r="50" spans="1:15" x14ac:dyDescent="0.25">
      <c r="A50" s="1318">
        <v>2.1800000000000002</v>
      </c>
      <c r="B50" s="144" t="s">
        <v>649</v>
      </c>
      <c r="C50" s="1356">
        <f>'LTC Rev-Exp Summary'!U36-'LTC Rev-Exp Summary'!T36</f>
        <v>8760288.5399999991</v>
      </c>
      <c r="D50" s="1309">
        <v>8728082.5099999998</v>
      </c>
      <c r="E50" s="1348">
        <f t="shared" si="35"/>
        <v>32206.029999999329</v>
      </c>
      <c r="F50" s="1331">
        <f t="shared" si="36"/>
        <v>3.6899318908935625E-3</v>
      </c>
      <c r="G50" s="1357">
        <v>7965901.4100000001</v>
      </c>
      <c r="H50" s="1331">
        <f t="shared" si="37"/>
        <v>0.91267485164963236</v>
      </c>
      <c r="I50" s="1357">
        <v>762181.09999999986</v>
      </c>
      <c r="J50" s="1322">
        <f t="shared" si="38"/>
        <v>8.7325148350367726E-2</v>
      </c>
      <c r="K50" s="1310">
        <v>862848</v>
      </c>
      <c r="L50" s="1311">
        <v>837703</v>
      </c>
      <c r="M50" s="1331">
        <f t="shared" si="39"/>
        <v>0.97085813492063489</v>
      </c>
      <c r="N50" s="1309">
        <v>25145</v>
      </c>
      <c r="O50" s="1336">
        <f t="shared" si="40"/>
        <v>2.914186507936508E-2</v>
      </c>
    </row>
    <row r="51" spans="1:15" x14ac:dyDescent="0.25">
      <c r="A51" s="1303"/>
      <c r="B51" s="1304" t="s">
        <v>1617</v>
      </c>
      <c r="C51" s="1344">
        <f>SUM(C43:C50)</f>
        <v>203753244.75000179</v>
      </c>
      <c r="D51" s="1305">
        <f>SUM(D43:D50)</f>
        <v>194336892.35999995</v>
      </c>
      <c r="E51" s="1345">
        <f t="shared" ref="E51" si="41">C51-D51</f>
        <v>9416352.3900018334</v>
      </c>
      <c r="F51" s="1346">
        <f t="shared" ref="F51" si="42">IFERROR((C51-D51)/D51,0)</f>
        <v>4.8453756132718656E-2</v>
      </c>
      <c r="G51" s="1355">
        <f>SUM(G43:G50)</f>
        <v>185926133.67999998</v>
      </c>
      <c r="H51" s="1346">
        <f t="shared" si="37"/>
        <v>0.95672073079969067</v>
      </c>
      <c r="I51" s="1355">
        <f>SUM(I43:I50)</f>
        <v>8410758.6800000016</v>
      </c>
      <c r="J51" s="1360">
        <f t="shared" si="38"/>
        <v>4.3279269200309466E-2</v>
      </c>
      <c r="K51" s="1306">
        <f t="shared" ref="K51:L51" si="43">SUM(K43:K50)</f>
        <v>4611871</v>
      </c>
      <c r="L51" s="1307">
        <f t="shared" si="43"/>
        <v>4529259</v>
      </c>
      <c r="M51" s="1346">
        <f t="shared" si="39"/>
        <v>0.98208709653847648</v>
      </c>
      <c r="N51" s="1305">
        <f>SUM(N43:N50)</f>
        <v>82612</v>
      </c>
      <c r="O51" s="1361">
        <f t="shared" si="40"/>
        <v>1.7912903461523532E-2</v>
      </c>
    </row>
    <row r="52" spans="1:15" x14ac:dyDescent="0.25">
      <c r="A52" s="1295" t="s">
        <v>70</v>
      </c>
      <c r="B52" s="229" t="s">
        <v>188</v>
      </c>
      <c r="C52" s="1356">
        <f>'LTC Rev-Exp Summary'!U41-'LTC Rev-Exp Summary'!T41</f>
        <v>235760.85</v>
      </c>
      <c r="D52" s="1309">
        <v>136793.30999999997</v>
      </c>
      <c r="E52" s="1348">
        <f t="shared" ref="E52:E53" si="44">C52-D52</f>
        <v>98967.540000000037</v>
      </c>
      <c r="F52" s="1331">
        <f t="shared" ref="F52:F53" si="45">IFERROR((C52-D52)/D52,0)</f>
        <v>0.72348231064808699</v>
      </c>
      <c r="G52" s="1357">
        <v>122330.34999999998</v>
      </c>
      <c r="H52" s="1331">
        <f t="shared" ref="H52:H53" si="46">IFERROR(G52/D52,0)</f>
        <v>0.89427143768946016</v>
      </c>
      <c r="I52" s="1357">
        <v>14462.960000000001</v>
      </c>
      <c r="J52" s="1322">
        <f t="shared" ref="J52:J53" si="47">IFERROR(I52/D52,0)</f>
        <v>0.10572856231053993</v>
      </c>
      <c r="K52" s="1310">
        <v>5922</v>
      </c>
      <c r="L52" s="1311">
        <v>5789</v>
      </c>
      <c r="M52" s="1331">
        <f t="shared" ref="M52:M53" si="48">IFERROR(L52/K52,0)</f>
        <v>0.97754137115839246</v>
      </c>
      <c r="N52" s="1309">
        <v>133</v>
      </c>
      <c r="O52" s="1336">
        <f t="shared" ref="O52:O53" si="49">IFERROR(N52/K52,0)</f>
        <v>2.2458628841607566E-2</v>
      </c>
    </row>
    <row r="53" spans="1:15" ht="15.75" thickBot="1" x14ac:dyDescent="0.3">
      <c r="A53" s="1312">
        <v>4.0999999999999996</v>
      </c>
      <c r="B53" s="1313" t="s">
        <v>1614</v>
      </c>
      <c r="C53" s="1385">
        <f>C42+C51+C52</f>
        <v>382241712.10000187</v>
      </c>
      <c r="D53" s="1314">
        <f>SUM(D42,D51,D52)</f>
        <v>372036939.36999995</v>
      </c>
      <c r="E53" s="1349">
        <f t="shared" si="44"/>
        <v>10204772.730001926</v>
      </c>
      <c r="F53" s="1332">
        <f t="shared" si="45"/>
        <v>2.7429461029548539E-2</v>
      </c>
      <c r="G53" s="1358">
        <f>SUM(G42,G51,G52)</f>
        <v>362508927.21000004</v>
      </c>
      <c r="H53" s="1332">
        <f t="shared" si="46"/>
        <v>0.97438960718219414</v>
      </c>
      <c r="I53" s="1358">
        <f>SUM(I42,I51,I52)</f>
        <v>9528012.160000002</v>
      </c>
      <c r="J53" s="1359">
        <f t="shared" si="47"/>
        <v>2.5610392817806079E-2</v>
      </c>
      <c r="K53" s="1315">
        <f t="shared" ref="K53" si="50">SUM(K42,K51,K52)</f>
        <v>4712983</v>
      </c>
      <c r="L53" s="1316">
        <f>SUM(L42,L51,L52)</f>
        <v>4628818</v>
      </c>
      <c r="M53" s="1332">
        <f t="shared" si="48"/>
        <v>0.98214188338892794</v>
      </c>
      <c r="N53" s="1314">
        <f>SUM(N42,N51,N52)</f>
        <v>84165</v>
      </c>
      <c r="O53" s="1337">
        <f t="shared" si="49"/>
        <v>1.7858116611072013E-2</v>
      </c>
    </row>
    <row r="54" spans="1:15" x14ac:dyDescent="0.25">
      <c r="A54" s="1169"/>
      <c r="B54" s="1169"/>
    </row>
  </sheetData>
  <mergeCells count="8">
    <mergeCell ref="A38:B38"/>
    <mergeCell ref="A8:O8"/>
    <mergeCell ref="A10:B10"/>
    <mergeCell ref="C10:O10"/>
    <mergeCell ref="A11:B11"/>
    <mergeCell ref="A35:O35"/>
    <mergeCell ref="A37:B37"/>
    <mergeCell ref="C37:O3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6">
    <tabColor rgb="FF00B050"/>
  </sheetPr>
  <dimension ref="A3:M71"/>
  <sheetViews>
    <sheetView topLeftCell="A16" zoomScale="90" zoomScaleNormal="90" workbookViewId="0">
      <selection activeCell="M22" sqref="M22"/>
    </sheetView>
  </sheetViews>
  <sheetFormatPr defaultColWidth="9" defaultRowHeight="15" x14ac:dyDescent="0.25"/>
  <cols>
    <col min="2" max="2" width="14.5703125" bestFit="1" customWidth="1"/>
    <col min="3" max="3" width="46.140625" bestFit="1" customWidth="1"/>
    <col min="4" max="4" width="16.85546875" bestFit="1" customWidth="1"/>
    <col min="5" max="5" width="33.5703125" bestFit="1" customWidth="1"/>
    <col min="6" max="6" width="16.85546875" bestFit="1" customWidth="1"/>
    <col min="7" max="7" width="16.140625" bestFit="1" customWidth="1"/>
    <col min="8" max="8" width="16.85546875" bestFit="1" customWidth="1"/>
    <col min="9" max="9" width="28.140625" bestFit="1" customWidth="1"/>
    <col min="10" max="10" width="15.85546875" customWidth="1"/>
    <col min="11" max="11" width="14.85546875" bestFit="1" customWidth="1"/>
    <col min="12" max="13" width="15.5703125" bestFit="1" customWidth="1"/>
    <col min="14" max="15" width="16.5703125" customWidth="1"/>
  </cols>
  <sheetData>
    <row r="3" spans="1:11" ht="31.7" customHeight="1" thickBot="1" x14ac:dyDescent="0.3">
      <c r="A3" s="1686" t="s">
        <v>1169</v>
      </c>
      <c r="B3" s="1686"/>
      <c r="C3" s="1686"/>
      <c r="D3" s="1686"/>
      <c r="E3" s="1686"/>
      <c r="F3" s="1686"/>
      <c r="G3" s="1686"/>
      <c r="H3" s="1686"/>
      <c r="I3" s="1686"/>
    </row>
    <row r="4" spans="1:11" ht="39.75" customHeight="1" thickBot="1" x14ac:dyDescent="0.4">
      <c r="A4" s="1687"/>
      <c r="B4" s="1688"/>
      <c r="C4" s="1688"/>
      <c r="D4" s="1388"/>
      <c r="E4" s="1388"/>
      <c r="F4" s="1040" t="s">
        <v>244</v>
      </c>
      <c r="G4" s="1041" t="s">
        <v>245</v>
      </c>
      <c r="H4" s="1042" t="s">
        <v>246</v>
      </c>
      <c r="I4" s="1040" t="s">
        <v>247</v>
      </c>
      <c r="J4" s="1043" t="s">
        <v>889</v>
      </c>
    </row>
    <row r="5" spans="1:11" ht="19.5" customHeight="1" thickBot="1" x14ac:dyDescent="0.4">
      <c r="A5" s="1387"/>
      <c r="B5" s="1689" t="s">
        <v>1170</v>
      </c>
      <c r="C5" s="1690"/>
      <c r="D5" s="1689" t="s">
        <v>1171</v>
      </c>
      <c r="E5" s="1690"/>
      <c r="F5" s="1390"/>
      <c r="G5" s="1390"/>
      <c r="H5" s="1390"/>
      <c r="I5" s="1390"/>
      <c r="J5" s="1391"/>
    </row>
    <row r="6" spans="1:11" ht="15" customHeight="1" x14ac:dyDescent="0.25">
      <c r="A6" s="1684" t="s">
        <v>420</v>
      </c>
      <c r="B6" s="1044" t="s">
        <v>96</v>
      </c>
      <c r="C6" s="1045" t="s">
        <v>7</v>
      </c>
      <c r="D6" s="1044" t="s">
        <v>201</v>
      </c>
      <c r="E6" s="1061" t="s">
        <v>60</v>
      </c>
      <c r="F6" s="1046" t="b">
        <f>ROUND(INDEX('MMA Rev-Exp Summary'!$A$1:$CF$201,MATCH($B6,'MMA Rev-Exp Summary'!$B$1:$B$201,0),MATCH(F$4,IF(F$4="Prior Year Adjustments",'MMA Rev-Exp Summary'!$A$8:$CF$8,'MMA Rev-Exp Summary'!$A$7:$CF$7),0)),0) = ROUND(INDEX('MMA Subcap Summary'!$A$1:$CA$200,MATCH($D6,'MMA Subcap Summary'!$B$1:$B$200,0),MATCH(F$4,'MMA Subcap Summary'!$A$8:$CA$8,0)+1),0)</f>
        <v>1</v>
      </c>
      <c r="G6" s="1047" t="b">
        <f>ROUND(INDEX('MMA Rev-Exp Summary'!$A$1:$CF$201,MATCH($B6,'MMA Rev-Exp Summary'!$B$1:$B$201,0),MATCH(G$4,IF(G$4="Prior Year Adjustments",'MMA Rev-Exp Summary'!$A$8:$CF$8,'MMA Rev-Exp Summary'!$A$7:$CF$7),0)),0) = ROUND(INDEX('MMA Subcap Summary'!$A$1:$CA$200,MATCH($D6,'MMA Subcap Summary'!$B$1:$B$200,0),MATCH(G$4,'MMA Subcap Summary'!$A$8:$CA$8,0)+1),0)</f>
        <v>1</v>
      </c>
      <c r="H6" s="1047" t="b">
        <f>ROUND(INDEX('MMA Rev-Exp Summary'!$A$1:$CF$201,MATCH($B6,'MMA Rev-Exp Summary'!$B$1:$B$201,0),MATCH(H$4,IF(H$4="Prior Year Adjustments",'MMA Rev-Exp Summary'!$A$8:$CF$8,'MMA Rev-Exp Summary'!$A$7:$CF$7),0)),0) = ROUND(INDEX('MMA Subcap Summary'!$A$1:$CA$200,MATCH($D6,'MMA Subcap Summary'!$B$1:$B$200,0),MATCH(H$4,'MMA Subcap Summary'!$A$8:$CA$8,0)+1),0)</f>
        <v>1</v>
      </c>
      <c r="I6" s="1047" t="b">
        <f>ROUND(INDEX('MMA Rev-Exp Summary'!$A$1:$CF$201,MATCH($B6,'MMA Rev-Exp Summary'!$B$1:$B$201,0),MATCH(I$4,IF(I$4="Prior Year Adjustments",'MMA Rev-Exp Summary'!$A$8:$CF$8,'MMA Rev-Exp Summary'!$A$7:$CF$7),0)),0) = ROUND(INDEX('MMA Subcap Summary'!$A$1:$CA$200,MATCH($D6,'MMA Subcap Summary'!$B$1:$B$200,0),MATCH(I$4,'MMA Subcap Summary'!$A$8:$CA$8,0)+1),0)</f>
        <v>1</v>
      </c>
      <c r="J6" s="1048" t="b">
        <f>ROUND(INDEX('MMA Rev-Exp Summary'!$A$1:$CF$201,MATCH($B6,'MMA Rev-Exp Summary'!$B$1:$B$201,0),MATCH(J$4,IF(J$4="Prior Year Adjustments",'MMA Rev-Exp Summary'!$A$8:$CF$8,'MMA Rev-Exp Summary'!$A$7:$CF$7),0)),0) = ROUND(INDEX('MMA Subcap Summary'!$A$1:$CA$200,MATCH($D6,'MMA Subcap Summary'!$B$1:$B$200,0),MATCH(J$4,'MMA Subcap Summary'!$A$8:$CA$8,0)+1),0)</f>
        <v>1</v>
      </c>
    </row>
    <row r="7" spans="1:11" x14ac:dyDescent="0.25">
      <c r="A7" s="1691"/>
      <c r="B7" s="928" t="s">
        <v>41</v>
      </c>
      <c r="C7" s="1049" t="s">
        <v>52</v>
      </c>
      <c r="D7" s="928" t="s">
        <v>881</v>
      </c>
      <c r="E7" t="s">
        <v>68</v>
      </c>
      <c r="F7" s="1050" t="b">
        <f>ROUND(INDEX('MMA Rev-Exp Summary'!$A$1:$CF$201,MATCH($B7,'MMA Rev-Exp Summary'!$B$1:$B$201,0),MATCH(F$4,IF(F$4="Prior Year Adjustments",'MMA Rev-Exp Summary'!$A$8:$CF$8,'MMA Rev-Exp Summary'!$A$7:$CF$7),0)),0) = ROUND(INDEX('MMA Subcap Summary'!$A$1:$CA$200,MATCH($D7,'MMA Subcap Summary'!$B$1:$B$200,0),MATCH(F$4,'MMA Subcap Summary'!$A$8:$CA$8,0)+1),0)</f>
        <v>1</v>
      </c>
      <c r="G7" s="1051" t="b">
        <f>ROUND(INDEX('MMA Rev-Exp Summary'!$A$1:$CF$201,MATCH($B7,'MMA Rev-Exp Summary'!$B$1:$B$201,0),MATCH(G$4,IF(G$4="Prior Year Adjustments",'MMA Rev-Exp Summary'!$A$8:$CF$8,'MMA Rev-Exp Summary'!$A$7:$CF$7),0)),0) = ROUND(INDEX('MMA Subcap Summary'!$A$1:$CA$200,MATCH($D7,'MMA Subcap Summary'!$B$1:$B$200,0),MATCH(G$4,'MMA Subcap Summary'!$A$8:$CA$8,0)+1),0)</f>
        <v>1</v>
      </c>
      <c r="H7" s="1051" t="b">
        <f>ROUND(INDEX('MMA Rev-Exp Summary'!$A$1:$CF$201,MATCH($B7,'MMA Rev-Exp Summary'!$B$1:$B$201,0),MATCH(H$4,IF(H$4="Prior Year Adjustments",'MMA Rev-Exp Summary'!$A$8:$CF$8,'MMA Rev-Exp Summary'!$A$7:$CF$7),0)),0) = ROUND(INDEX('MMA Subcap Summary'!$A$1:$CA$200,MATCH($D7,'MMA Subcap Summary'!$B$1:$B$200,0),MATCH(H$4,'MMA Subcap Summary'!$A$8:$CA$8,0)+1),0)</f>
        <v>1</v>
      </c>
      <c r="I7" s="1051" t="b">
        <f>ROUND(INDEX('MMA Rev-Exp Summary'!$A$1:$CF$201,MATCH($B7,'MMA Rev-Exp Summary'!$B$1:$B$201,0),MATCH(I$4,IF(I$4="Prior Year Adjustments",'MMA Rev-Exp Summary'!$A$8:$CF$8,'MMA Rev-Exp Summary'!$A$7:$CF$7),0)),0) = ROUND(INDEX('MMA Subcap Summary'!$A$1:$CA$200,MATCH($D7,'MMA Subcap Summary'!$B$1:$B$200,0),MATCH(I$4,'MMA Subcap Summary'!$A$8:$CA$8,0)+1),0)</f>
        <v>1</v>
      </c>
      <c r="J7" s="1052" t="b">
        <f>ROUND(INDEX('MMA Rev-Exp Summary'!$A$1:$CF$201,MATCH($B7,'MMA Rev-Exp Summary'!$B$1:$B$201,0),MATCH(J$4,IF(J$4="Prior Year Adjustments",'MMA Rev-Exp Summary'!$A$8:$CF$8,'MMA Rev-Exp Summary'!$A$7:$CF$7),0)),0) = ROUND(INDEX('MMA Subcap Summary'!$A$1:$CA$200,MATCH($D7,'MMA Subcap Summary'!$B$1:$B$200,0),MATCH(J$4,'MMA Subcap Summary'!$A$8:$CA$8,0)+1),0)</f>
        <v>0</v>
      </c>
      <c r="K7" t="s">
        <v>1736</v>
      </c>
    </row>
    <row r="8" spans="1:11" x14ac:dyDescent="0.25">
      <c r="A8" s="1691"/>
      <c r="B8" s="928">
        <v>5.2</v>
      </c>
      <c r="C8" s="1049" t="s">
        <v>303</v>
      </c>
      <c r="D8" s="928" t="s">
        <v>43</v>
      </c>
      <c r="E8" t="s">
        <v>312</v>
      </c>
      <c r="F8" s="1050" t="b">
        <f>ROUND(INDEX('MMA Rev-Exp Summary'!$A$1:$CF$201,MATCH($B8,'MMA Rev-Exp Summary'!$B$1:$B$201,0),MATCH(F$4,IF(F$4="Prior Year Adjustments",'MMA Rev-Exp Summary'!$A$8:$CF$8,'MMA Rev-Exp Summary'!$A$7:$CF$7),0)),0) = ROUND(INDEX('MMA Subcap Summary'!$A$1:$CA$200,MATCH($D8,'MMA Subcap Summary'!$B$1:$B$200,0),MATCH(F$4,'MMA Subcap Summary'!$A$8:$CA$8,0)+1),0)</f>
        <v>1</v>
      </c>
      <c r="G8" s="1051" t="b">
        <f>ROUND(INDEX('MMA Rev-Exp Summary'!$A$1:$CF$201,MATCH($B8,'MMA Rev-Exp Summary'!$B$1:$B$201,0),MATCH(G$4,IF(G$4="Prior Year Adjustments",'MMA Rev-Exp Summary'!$A$8:$CF$8,'MMA Rev-Exp Summary'!$A$7:$CF$7),0)),0) = ROUND(INDEX('MMA Subcap Summary'!$A$1:$CA$200,MATCH($D8,'MMA Subcap Summary'!$B$1:$B$200,0),MATCH(G$4,'MMA Subcap Summary'!$A$8:$CA$8,0)+1),0)</f>
        <v>1</v>
      </c>
      <c r="H8" s="1051" t="b">
        <f>ROUND(INDEX('MMA Rev-Exp Summary'!$A$1:$CF$201,MATCH($B8,'MMA Rev-Exp Summary'!$B$1:$B$201,0),MATCH(H$4,IF(H$4="Prior Year Adjustments",'MMA Rev-Exp Summary'!$A$8:$CF$8,'MMA Rev-Exp Summary'!$A$7:$CF$7),0)),0) = ROUND(INDEX('MMA Subcap Summary'!$A$1:$CA$200,MATCH($D8,'MMA Subcap Summary'!$B$1:$B$200,0),MATCH(H$4,'MMA Subcap Summary'!$A$8:$CA$8,0)+1),0)</f>
        <v>1</v>
      </c>
      <c r="I8" s="1051" t="b">
        <f>ROUND(INDEX('MMA Rev-Exp Summary'!$A$1:$CF$201,MATCH($B8,'MMA Rev-Exp Summary'!$B$1:$B$201,0),MATCH(I$4,IF(I$4="Prior Year Adjustments",'MMA Rev-Exp Summary'!$A$8:$CF$8,'MMA Rev-Exp Summary'!$A$7:$CF$7),0)),0) = ROUND(INDEX('MMA Subcap Summary'!$A$1:$CA$200,MATCH($D8,'MMA Subcap Summary'!$B$1:$B$200,0),MATCH(I$4,'MMA Subcap Summary'!$A$8:$CA$8,0)+1),0)</f>
        <v>1</v>
      </c>
      <c r="J8" s="1052" t="b">
        <f>ROUND(INDEX('MMA Rev-Exp Summary'!$A$1:$CF$201,MATCH($B8,'MMA Rev-Exp Summary'!$B$1:$B$201,0),MATCH(J$4,IF(J$4="Prior Year Adjustments",'MMA Rev-Exp Summary'!$A$8:$CF$8,'MMA Rev-Exp Summary'!$A$7:$CF$7),0)),0) = ROUND(INDEX('MMA Subcap Summary'!$A$1:$CA$200,MATCH($D8,'MMA Subcap Summary'!$B$1:$B$200,0),MATCH(J$4,'MMA Subcap Summary'!$A$8:$CA$8,0)+1),0)</f>
        <v>1</v>
      </c>
    </row>
    <row r="9" spans="1:11" x14ac:dyDescent="0.25">
      <c r="A9" s="1691"/>
      <c r="B9" s="928">
        <v>6.2</v>
      </c>
      <c r="C9" s="1049" t="s">
        <v>19</v>
      </c>
      <c r="D9" s="928" t="s">
        <v>194</v>
      </c>
      <c r="E9" t="s">
        <v>73</v>
      </c>
      <c r="F9" s="1050" t="b">
        <f>ROUND(INDEX('MMA Rev-Exp Summary'!$A$1:$CF$201,MATCH($B9,'MMA Rev-Exp Summary'!$B$1:$B$201,0),MATCH(F$4,IF(F$4="Prior Year Adjustments",'MMA Rev-Exp Summary'!$A$8:$CF$8,'MMA Rev-Exp Summary'!$A$7:$CF$7),0)),0) = ROUND(INDEX('MMA Subcap Summary'!$A$1:$CA$200,MATCH($D9,'MMA Subcap Summary'!$B$1:$B$200,0),MATCH(F$4,'MMA Subcap Summary'!$A$8:$CA$8,0)+1),0)</f>
        <v>1</v>
      </c>
      <c r="G9" s="1051" t="b">
        <f>ROUND(INDEX('MMA Rev-Exp Summary'!$A$1:$CF$201,MATCH($B9,'MMA Rev-Exp Summary'!$B$1:$B$201,0),MATCH(G$4,IF(G$4="Prior Year Adjustments",'MMA Rev-Exp Summary'!$A$8:$CF$8,'MMA Rev-Exp Summary'!$A$7:$CF$7),0)),0) = ROUND(INDEX('MMA Subcap Summary'!$A$1:$CA$200,MATCH($D9,'MMA Subcap Summary'!$B$1:$B$200,0),MATCH(G$4,'MMA Subcap Summary'!$A$8:$CA$8,0)+1),0)</f>
        <v>1</v>
      </c>
      <c r="H9" s="1051" t="b">
        <f>ROUND(INDEX('MMA Rev-Exp Summary'!$A$1:$CF$201,MATCH($B9,'MMA Rev-Exp Summary'!$B$1:$B$201,0),MATCH(H$4,IF(H$4="Prior Year Adjustments",'MMA Rev-Exp Summary'!$A$8:$CF$8,'MMA Rev-Exp Summary'!$A$7:$CF$7),0)),0) = ROUND(INDEX('MMA Subcap Summary'!$A$1:$CA$200,MATCH($D9,'MMA Subcap Summary'!$B$1:$B$200,0),MATCH(H$4,'MMA Subcap Summary'!$A$8:$CA$8,0)+1),0)</f>
        <v>1</v>
      </c>
      <c r="I9" s="1051" t="b">
        <f>ROUND(INDEX('MMA Rev-Exp Summary'!$A$1:$CF$201,MATCH($B9,'MMA Rev-Exp Summary'!$B$1:$B$201,0),MATCH(I$4,IF(I$4="Prior Year Adjustments",'MMA Rev-Exp Summary'!$A$8:$CF$8,'MMA Rev-Exp Summary'!$A$7:$CF$7),0)),0) = ROUND(INDEX('MMA Subcap Summary'!$A$1:$CA$200,MATCH($D9,'MMA Subcap Summary'!$B$1:$B$200,0),MATCH(I$4,'MMA Subcap Summary'!$A$8:$CA$8,0)+1),0)</f>
        <v>1</v>
      </c>
      <c r="J9" s="1052" t="b">
        <f>ROUND(INDEX('MMA Rev-Exp Summary'!$A$1:$CF$201,MATCH($B9,'MMA Rev-Exp Summary'!$B$1:$B$201,0),MATCH(J$4,IF(J$4="Prior Year Adjustments",'MMA Rev-Exp Summary'!$A$8:$CF$8,'MMA Rev-Exp Summary'!$A$7:$CF$7),0)),0) = ROUND(INDEX('MMA Subcap Summary'!$A$1:$CA$200,MATCH($D9,'MMA Subcap Summary'!$B$1:$B$200,0),MATCH(J$4,'MMA Subcap Summary'!$A$8:$CA$8,0)+1),0)</f>
        <v>1</v>
      </c>
    </row>
    <row r="10" spans="1:11" x14ac:dyDescent="0.25">
      <c r="A10" s="1691"/>
      <c r="B10" s="928">
        <v>7.2</v>
      </c>
      <c r="C10" s="1049" t="s">
        <v>21</v>
      </c>
      <c r="D10" s="928" t="s">
        <v>214</v>
      </c>
      <c r="E10" t="s">
        <v>78</v>
      </c>
      <c r="F10" s="1050" t="b">
        <f>ROUND(INDEX('MMA Rev-Exp Summary'!$A$1:$CF$201,MATCH($B10,'MMA Rev-Exp Summary'!$B$1:$B$201,0),MATCH(F$4,IF(F$4="Prior Year Adjustments",'MMA Rev-Exp Summary'!$A$8:$CF$8,'MMA Rev-Exp Summary'!$A$7:$CF$7),0)),0) = ROUND(INDEX('MMA Subcap Summary'!$A$1:$CA$200,MATCH($D10,'MMA Subcap Summary'!$B$1:$B$200,0),MATCH(F$4,'MMA Subcap Summary'!$A$8:$CA$8,0)+1),0)</f>
        <v>1</v>
      </c>
      <c r="G10" s="1051" t="b">
        <f>ROUND(INDEX('MMA Rev-Exp Summary'!$A$1:$CF$201,MATCH($B10,'MMA Rev-Exp Summary'!$B$1:$B$201,0),MATCH(G$4,IF(G$4="Prior Year Adjustments",'MMA Rev-Exp Summary'!$A$8:$CF$8,'MMA Rev-Exp Summary'!$A$7:$CF$7),0)),0) = ROUND(INDEX('MMA Subcap Summary'!$A$1:$CA$200,MATCH($D10,'MMA Subcap Summary'!$B$1:$B$200,0),MATCH(G$4,'MMA Subcap Summary'!$A$8:$CA$8,0)+1),0)</f>
        <v>1</v>
      </c>
      <c r="H10" s="1051" t="b">
        <f>ROUND(INDEX('MMA Rev-Exp Summary'!$A$1:$CF$201,MATCH($B10,'MMA Rev-Exp Summary'!$B$1:$B$201,0),MATCH(H$4,IF(H$4="Prior Year Adjustments",'MMA Rev-Exp Summary'!$A$8:$CF$8,'MMA Rev-Exp Summary'!$A$7:$CF$7),0)),0) = ROUND(INDEX('MMA Subcap Summary'!$A$1:$CA$200,MATCH($D10,'MMA Subcap Summary'!$B$1:$B$200,0),MATCH(H$4,'MMA Subcap Summary'!$A$8:$CA$8,0)+1),0)</f>
        <v>1</v>
      </c>
      <c r="I10" s="1051" t="b">
        <f>ROUND(INDEX('MMA Rev-Exp Summary'!$A$1:$CF$201,MATCH($B10,'MMA Rev-Exp Summary'!$B$1:$B$201,0),MATCH(I$4,IF(I$4="Prior Year Adjustments",'MMA Rev-Exp Summary'!$A$8:$CF$8,'MMA Rev-Exp Summary'!$A$7:$CF$7),0)),0) = ROUND(INDEX('MMA Subcap Summary'!$A$1:$CA$200,MATCH($D10,'MMA Subcap Summary'!$B$1:$B$200,0),MATCH(I$4,'MMA Subcap Summary'!$A$8:$CA$8,0)+1),0)</f>
        <v>1</v>
      </c>
      <c r="J10" s="1052" t="b">
        <f>ROUND(INDEX('MMA Rev-Exp Summary'!$A$1:$CF$201,MATCH($B10,'MMA Rev-Exp Summary'!$B$1:$B$201,0),MATCH(J$4,IF(J$4="Prior Year Adjustments",'MMA Rev-Exp Summary'!$A$8:$CF$8,'MMA Rev-Exp Summary'!$A$7:$CF$7),0)),0) = ROUND(INDEX('MMA Subcap Summary'!$A$1:$CA$200,MATCH($D10,'MMA Subcap Summary'!$B$1:$B$200,0),MATCH(J$4,'MMA Subcap Summary'!$A$8:$CA$8,0)+1),0)</f>
        <v>1</v>
      </c>
    </row>
    <row r="11" spans="1:11" x14ac:dyDescent="0.25">
      <c r="A11" s="1691"/>
      <c r="B11" s="928" t="s">
        <v>159</v>
      </c>
      <c r="C11" s="1049" t="s">
        <v>23</v>
      </c>
      <c r="D11" s="928" t="s">
        <v>498</v>
      </c>
      <c r="E11" t="s">
        <v>83</v>
      </c>
      <c r="F11" s="1050" t="b">
        <f>ROUND(INDEX('MMA Rev-Exp Summary'!$A$1:$CF$201,MATCH($B11,'MMA Rev-Exp Summary'!$B$1:$B$201,0),MATCH(F$4,IF(F$4="Prior Year Adjustments",'MMA Rev-Exp Summary'!$A$8:$CF$8,'MMA Rev-Exp Summary'!$A$7:$CF$7),0)),0) = ROUND(INDEX('MMA Subcap Summary'!$A$1:$CA$200,MATCH($D11,'MMA Subcap Summary'!$B$1:$B$200,0),MATCH(F$4,'MMA Subcap Summary'!$A$8:$CA$8,0)+1),0)</f>
        <v>1</v>
      </c>
      <c r="G11" s="1051" t="b">
        <f>ROUND(INDEX('MMA Rev-Exp Summary'!$A$1:$CF$201,MATCH($B11,'MMA Rev-Exp Summary'!$B$1:$B$201,0),MATCH(G$4,IF(G$4="Prior Year Adjustments",'MMA Rev-Exp Summary'!$A$8:$CF$8,'MMA Rev-Exp Summary'!$A$7:$CF$7),0)),0) = ROUND(INDEX('MMA Subcap Summary'!$A$1:$CA$200,MATCH($D11,'MMA Subcap Summary'!$B$1:$B$200,0),MATCH(G$4,'MMA Subcap Summary'!$A$8:$CA$8,0)+1),0)</f>
        <v>1</v>
      </c>
      <c r="H11" s="1051" t="b">
        <f>ROUND(INDEX('MMA Rev-Exp Summary'!$A$1:$CF$201,MATCH($B11,'MMA Rev-Exp Summary'!$B$1:$B$201,0),MATCH(H$4,IF(H$4="Prior Year Adjustments",'MMA Rev-Exp Summary'!$A$8:$CF$8,'MMA Rev-Exp Summary'!$A$7:$CF$7),0)),0) = ROUND(INDEX('MMA Subcap Summary'!$A$1:$CA$200,MATCH($D11,'MMA Subcap Summary'!$B$1:$B$200,0),MATCH(H$4,'MMA Subcap Summary'!$A$8:$CA$8,0)+1),0)</f>
        <v>1</v>
      </c>
      <c r="I11" s="1051" t="b">
        <f>ROUND(INDEX('MMA Rev-Exp Summary'!$A$1:$CF$201,MATCH($B11,'MMA Rev-Exp Summary'!$B$1:$B$201,0),MATCH(I$4,IF(I$4="Prior Year Adjustments",'MMA Rev-Exp Summary'!$A$8:$CF$8,'MMA Rev-Exp Summary'!$A$7:$CF$7),0)),0) = ROUND(INDEX('MMA Subcap Summary'!$A$1:$CA$200,MATCH($D11,'MMA Subcap Summary'!$B$1:$B$200,0),MATCH(I$4,'MMA Subcap Summary'!$A$8:$CA$8,0)+1),0)</f>
        <v>1</v>
      </c>
      <c r="J11" s="1052" t="b">
        <f>ROUND(INDEX('MMA Rev-Exp Summary'!$A$1:$CF$201,MATCH($B11,'MMA Rev-Exp Summary'!$B$1:$B$201,0),MATCH(J$4,IF(J$4="Prior Year Adjustments",'MMA Rev-Exp Summary'!$A$8:$CF$8,'MMA Rev-Exp Summary'!$A$7:$CF$7),0)),0) = ROUND(INDEX('MMA Subcap Summary'!$A$1:$CA$200,MATCH($D11,'MMA Subcap Summary'!$B$1:$B$200,0),MATCH(J$4,'MMA Subcap Summary'!$A$8:$CA$8,0)+1),0)</f>
        <v>1</v>
      </c>
    </row>
    <row r="12" spans="1:11" x14ac:dyDescent="0.25">
      <c r="A12" s="1691"/>
      <c r="B12" s="928" t="s">
        <v>109</v>
      </c>
      <c r="C12" s="1049" t="s">
        <v>134</v>
      </c>
      <c r="D12" s="928" t="s">
        <v>263</v>
      </c>
      <c r="E12" t="s">
        <v>92</v>
      </c>
      <c r="F12" s="1050" t="b">
        <f>ROUND(INDEX('MMA Rev-Exp Summary'!$A$1:$CF$201,MATCH($B12,'MMA Rev-Exp Summary'!$B$1:$B$201,0),MATCH(F$4,IF(F$4="Prior Year Adjustments",'MMA Rev-Exp Summary'!$A$8:$CF$8,'MMA Rev-Exp Summary'!$A$7:$CF$7),0)),0) = ROUND(INDEX('MMA Subcap Summary'!$A$1:$CA$200,MATCH($D12,'MMA Subcap Summary'!$B$1:$B$200,0),MATCH(F$4,'MMA Subcap Summary'!$A$8:$CA$8,0)+1),0)</f>
        <v>1</v>
      </c>
      <c r="G12" s="1051" t="b">
        <f>ROUND(INDEX('MMA Rev-Exp Summary'!$A$1:$CF$201,MATCH($B12,'MMA Rev-Exp Summary'!$B$1:$B$201,0),MATCH(G$4,IF(G$4="Prior Year Adjustments",'MMA Rev-Exp Summary'!$A$8:$CF$8,'MMA Rev-Exp Summary'!$A$7:$CF$7),0)),0) = ROUND(INDEX('MMA Subcap Summary'!$A$1:$CA$200,MATCH($D12,'MMA Subcap Summary'!$B$1:$B$200,0),MATCH(G$4,'MMA Subcap Summary'!$A$8:$CA$8,0)+1),0)</f>
        <v>1</v>
      </c>
      <c r="H12" s="1051" t="b">
        <f>ROUND(INDEX('MMA Rev-Exp Summary'!$A$1:$CF$201,MATCH($B12,'MMA Rev-Exp Summary'!$B$1:$B$201,0),MATCH(H$4,IF(H$4="Prior Year Adjustments",'MMA Rev-Exp Summary'!$A$8:$CF$8,'MMA Rev-Exp Summary'!$A$7:$CF$7),0)),0) = ROUND(INDEX('MMA Subcap Summary'!$A$1:$CA$200,MATCH($D12,'MMA Subcap Summary'!$B$1:$B$200,0),MATCH(H$4,'MMA Subcap Summary'!$A$8:$CA$8,0)+1),0)</f>
        <v>1</v>
      </c>
      <c r="I12" s="1051" t="b">
        <f>ROUND(INDEX('MMA Rev-Exp Summary'!$A$1:$CF$201,MATCH($B12,'MMA Rev-Exp Summary'!$B$1:$B$201,0),MATCH(I$4,IF(I$4="Prior Year Adjustments",'MMA Rev-Exp Summary'!$A$8:$CF$8,'MMA Rev-Exp Summary'!$A$7:$CF$7),0)),0) = ROUND(INDEX('MMA Subcap Summary'!$A$1:$CA$200,MATCH($D12,'MMA Subcap Summary'!$B$1:$B$200,0),MATCH(I$4,'MMA Subcap Summary'!$A$8:$CA$8,0)+1),0)</f>
        <v>1</v>
      </c>
      <c r="J12" s="1052" t="b">
        <f>ROUND(INDEX('MMA Rev-Exp Summary'!$A$1:$CF$201,MATCH($B12,'MMA Rev-Exp Summary'!$B$1:$B$201,0),MATCH(J$4,IF(J$4="Prior Year Adjustments",'MMA Rev-Exp Summary'!$A$8:$CF$8,'MMA Rev-Exp Summary'!$A$7:$CF$7),0)),0) = ROUND(INDEX('MMA Subcap Summary'!$A$1:$CA$200,MATCH($D12,'MMA Subcap Summary'!$B$1:$B$200,0),MATCH(J$4,'MMA Subcap Summary'!$A$8:$CA$8,0)+1),0)</f>
        <v>1</v>
      </c>
    </row>
    <row r="13" spans="1:11" ht="15.75" thickBot="1" x14ac:dyDescent="0.3">
      <c r="A13" s="1685"/>
      <c r="B13" s="933" t="s">
        <v>45</v>
      </c>
      <c r="C13" s="1053" t="s">
        <v>231</v>
      </c>
      <c r="D13" s="933" t="s">
        <v>442</v>
      </c>
      <c r="E13" s="1062" t="s">
        <v>392</v>
      </c>
      <c r="F13" s="1050" t="b">
        <f>ROUND(INDEX('MMA Rev-Exp Summary'!$A$1:$CF$201,MATCH($B13,'MMA Rev-Exp Summary'!$B$1:$B$201,0),MATCH(F$4,IF(F$4="Prior Year Adjustments",'MMA Rev-Exp Summary'!$A$8:$CF$8,'MMA Rev-Exp Summary'!$A$7:$CF$7),0)),0) = ROUND(INDEX('MMA Subcap Summary'!$A$1:$CA$200,MATCH($D13,'MMA Subcap Summary'!$B$1:$B$200,0),MATCH(F$4,'MMA Subcap Summary'!$A$8:$CA$8,0)+1),0)</f>
        <v>1</v>
      </c>
      <c r="G13" s="1051" t="b">
        <f>ROUND(INDEX('MMA Rev-Exp Summary'!$A$1:$CF$201,MATCH($B13,'MMA Rev-Exp Summary'!$B$1:$B$201,0),MATCH(G$4,IF(G$4="Prior Year Adjustments",'MMA Rev-Exp Summary'!$A$8:$CF$8,'MMA Rev-Exp Summary'!$A$7:$CF$7),0)),0) = ROUND(INDEX('MMA Subcap Summary'!$A$1:$CA$200,MATCH($D13,'MMA Subcap Summary'!$B$1:$B$200,0),MATCH(G$4,'MMA Subcap Summary'!$A$8:$CA$8,0)+1),0)</f>
        <v>1</v>
      </c>
      <c r="H13" s="1051" t="b">
        <f>ROUND(INDEX('MMA Rev-Exp Summary'!$A$1:$CF$201,MATCH($B13,'MMA Rev-Exp Summary'!$B$1:$B$201,0),MATCH(H$4,IF(H$4="Prior Year Adjustments",'MMA Rev-Exp Summary'!$A$8:$CF$8,'MMA Rev-Exp Summary'!$A$7:$CF$7),0)),0) = ROUND(INDEX('MMA Subcap Summary'!$A$1:$CA$200,MATCH($D13,'MMA Subcap Summary'!$B$1:$B$200,0),MATCH(H$4,'MMA Subcap Summary'!$A$8:$CA$8,0)+1),0)</f>
        <v>1</v>
      </c>
      <c r="I13" s="1051" t="b">
        <f>ROUND(INDEX('MMA Rev-Exp Summary'!$A$1:$CF$201,MATCH($B13,'MMA Rev-Exp Summary'!$B$1:$B$201,0),MATCH(I$4,IF(I$4="Prior Year Adjustments",'MMA Rev-Exp Summary'!$A$8:$CF$8,'MMA Rev-Exp Summary'!$A$7:$CF$7),0)),0) = ROUND(INDEX('MMA Subcap Summary'!$A$1:$CA$200,MATCH($D13,'MMA Subcap Summary'!$B$1:$B$200,0),MATCH(I$4,'MMA Subcap Summary'!$A$8:$CA$8,0)+1),0)</f>
        <v>1</v>
      </c>
      <c r="J13" s="1052" t="b">
        <f>ROUND(INDEX('MMA Rev-Exp Summary'!$A$1:$CF$201,MATCH($B13,'MMA Rev-Exp Summary'!$B$1:$B$201,0),MATCH(J$4,IF(J$4="Prior Year Adjustments",'MMA Rev-Exp Summary'!$A$8:$CF$8,'MMA Rev-Exp Summary'!$A$7:$CF$7),0)),0) = ROUND(INDEX('MMA Subcap Summary'!$A$1:$CA$200,MATCH($D13,'MMA Subcap Summary'!$B$1:$B$200,0),MATCH(J$4,'MMA Subcap Summary'!$A$8:$CA$8,0)+1),0)</f>
        <v>1</v>
      </c>
    </row>
    <row r="14" spans="1:11" ht="15" customHeight="1" x14ac:dyDescent="0.25">
      <c r="A14" s="1684" t="s">
        <v>437</v>
      </c>
      <c r="B14" s="1044">
        <v>2.19</v>
      </c>
      <c r="C14" s="1045" t="s">
        <v>725</v>
      </c>
      <c r="D14" s="1044" t="s">
        <v>698</v>
      </c>
      <c r="E14" s="1061" t="s">
        <v>224</v>
      </c>
      <c r="F14" s="1046" t="b">
        <f>ROUND(INDEX('LTC Rev-Exp Summary'!$A$1:$CA$202,MATCH($B14,'LTC Rev-Exp Summary'!$B$1:$B$202,0),MATCH(F$4,IF(F$4="Prior Year Adjustments",'LTC Rev-Exp Summary'!$A$8:$CA$8,'LTC Rev-Exp Summary'!$A$7:$CA$7),0)),0) = ROUND(INDEX('LTC Subcap Summary'!$A$1:$CA$200,MATCH($D14,'LTC Subcap Summary'!$B$1:$B$200,0),MATCH(F$4,'LTC Subcap Summary'!$A$8:$CA$8,0)+1),0)</f>
        <v>1</v>
      </c>
      <c r="G14" s="1047" t="b">
        <f>ROUND(INDEX('LTC Rev-Exp Summary'!$A$1:$CA$202,MATCH($B14,'LTC Rev-Exp Summary'!$B$1:$B$202,0),MATCH(G$4,IF(G$4="Prior Year Adjustments",'LTC Rev-Exp Summary'!$A$8:$CA$8,'LTC Rev-Exp Summary'!$A$7:$CA$7),0)),0) = ROUND(INDEX('LTC Subcap Summary'!$A$1:$CA$200,MATCH($D14,'LTC Subcap Summary'!$B$1:$B$200,0),MATCH(G$4,'LTC Subcap Summary'!$A$8:$CA$8,0)+1),0)</f>
        <v>1</v>
      </c>
      <c r="H14" s="1047" t="b">
        <f>ROUND(INDEX('LTC Rev-Exp Summary'!$A$1:$CA$202,MATCH($B14,'LTC Rev-Exp Summary'!$B$1:$B$202,0),MATCH(H$4,IF(H$4="Prior Year Adjustments",'LTC Rev-Exp Summary'!$A$8:$CA$8,'LTC Rev-Exp Summary'!$A$7:$CA$7),0)),0) = ROUND(INDEX('LTC Subcap Summary'!$A$1:$CA$200,MATCH($D14,'LTC Subcap Summary'!$B$1:$B$200,0),MATCH(H$4,'LTC Subcap Summary'!$A$8:$CA$8,0)+1),0)</f>
        <v>1</v>
      </c>
      <c r="I14" s="1047" t="b">
        <f>ROUND(INDEX('LTC Rev-Exp Summary'!$A$1:$CA$202,MATCH($B14,'LTC Rev-Exp Summary'!$B$1:$B$202,0),MATCH(I$4,IF(I$4="Prior Year Adjustments",'LTC Rev-Exp Summary'!$A$8:$CA$8,'LTC Rev-Exp Summary'!$A$7:$CA$7),0)),0) = ROUND(INDEX('LTC Subcap Summary'!$A$1:$CA$200,MATCH($D14,'LTC Subcap Summary'!$B$1:$B$200,0),MATCH(I$4,'LTC Subcap Summary'!$A$8:$CA$8,0)+1),0)</f>
        <v>1</v>
      </c>
      <c r="J14" s="1048" t="b">
        <f>ROUND(INDEX('LTC Rev-Exp Summary'!$A$1:$CA$202,MATCH($B14,'LTC Rev-Exp Summary'!$B$1:$B$202,0),MATCH(J$4,IF(J$4="Prior Year Adjustments",'LTC Rev-Exp Summary'!$A$8:$CA$8,'LTC Rev-Exp Summary'!$A$7:$CA$7),0)),0) = ROUND(INDEX('LTC Subcap Summary'!$A$1:$CA$200,MATCH($D14,'LTC Subcap Summary'!$B$1:$B$200,0),MATCH(J$4,'LTC Subcap Summary'!$A$8:$CA$8,0)+1),0)</f>
        <v>1</v>
      </c>
    </row>
    <row r="15" spans="1:11" ht="15.75" thickBot="1" x14ac:dyDescent="0.3">
      <c r="A15" s="1685"/>
      <c r="B15" s="933" t="s">
        <v>71</v>
      </c>
      <c r="C15" s="1053" t="s">
        <v>231</v>
      </c>
      <c r="D15" s="933">
        <v>2.7</v>
      </c>
      <c r="E15" s="1062" t="s">
        <v>224</v>
      </c>
      <c r="F15" s="1054" t="b">
        <f>ROUND(INDEX('LTC Rev-Exp Summary'!$A$1:$CA$202,MATCH($B15,'LTC Rev-Exp Summary'!$B$1:$B$202,0),MATCH(F$4,IF(F$4="Prior Year Adjustments",'LTC Rev-Exp Summary'!$A$8:$CA$8,'LTC Rev-Exp Summary'!$A$7:$CA$7),0)),0) = ROUND(INDEX('LTC Subcap Summary'!$A$1:$CA$200,MATCH($D15,'LTC Subcap Summary'!$B$1:$B$200,0),MATCH(F$4,'LTC Subcap Summary'!$A$8:$CA$8,0)+1),0)</f>
        <v>1</v>
      </c>
      <c r="G15" s="1055" t="b">
        <f>ROUND(INDEX('LTC Rev-Exp Summary'!$A$1:$CA$202,MATCH($B15,'LTC Rev-Exp Summary'!$B$1:$B$202,0),MATCH(G$4,IF(G$4="Prior Year Adjustments",'LTC Rev-Exp Summary'!$A$8:$CA$8,'LTC Rev-Exp Summary'!$A$7:$CA$7),0)),0) = ROUND(INDEX('LTC Subcap Summary'!$A$1:$CA$200,MATCH($D15,'LTC Subcap Summary'!$B$1:$B$200,0),MATCH(G$4,'LTC Subcap Summary'!$A$8:$CA$8,0)+1),0)</f>
        <v>1</v>
      </c>
      <c r="H15" s="1055" t="b">
        <f>ROUND(INDEX('LTC Rev-Exp Summary'!$A$1:$CA$202,MATCH($B15,'LTC Rev-Exp Summary'!$B$1:$B$202,0),MATCH(H$4,IF(H$4="Prior Year Adjustments",'LTC Rev-Exp Summary'!$A$8:$CA$8,'LTC Rev-Exp Summary'!$A$7:$CA$7),0)),0) = ROUND(INDEX('LTC Subcap Summary'!$A$1:$CA$200,MATCH($D15,'LTC Subcap Summary'!$B$1:$B$200,0),MATCH(H$4,'LTC Subcap Summary'!$A$8:$CA$8,0)+1),0)</f>
        <v>1</v>
      </c>
      <c r="I15" s="1055" t="b">
        <f>ROUND(INDEX('LTC Rev-Exp Summary'!$A$1:$CA$202,MATCH($B15,'LTC Rev-Exp Summary'!$B$1:$B$202,0),MATCH(I$4,IF(I$4="Prior Year Adjustments",'LTC Rev-Exp Summary'!$A$8:$CA$8,'LTC Rev-Exp Summary'!$A$7:$CA$7),0)),0) = ROUND(INDEX('LTC Subcap Summary'!$A$1:$CA$200,MATCH($D15,'LTC Subcap Summary'!$B$1:$B$200,0),MATCH(I$4,'LTC Subcap Summary'!$A$8:$CA$8,0)+1),0)</f>
        <v>1</v>
      </c>
      <c r="J15" s="1056" t="b">
        <f>ROUND(INDEX('LTC Rev-Exp Summary'!$A$1:$CA$202,MATCH($B15,'LTC Rev-Exp Summary'!$B$1:$B$202,0),MATCH(J$4,IF(J$4="Prior Year Adjustments",'LTC Rev-Exp Summary'!$A$8:$CA$8,'LTC Rev-Exp Summary'!$A$7:$CA$7),0)),0) = ROUND(INDEX('LTC Subcap Summary'!$A$1:$CA$200,MATCH($D15,'LTC Subcap Summary'!$B$1:$B$200,0),MATCH(J$4,'LTC Subcap Summary'!$A$8:$CA$8,0)+1),0)</f>
        <v>1</v>
      </c>
    </row>
    <row r="16" spans="1:11" x14ac:dyDescent="0.25">
      <c r="A16" s="1057"/>
      <c r="B16" s="758"/>
    </row>
    <row r="17" spans="1:13" x14ac:dyDescent="0.25">
      <c r="A17" s="1058"/>
    </row>
    <row r="18" spans="1:13" ht="31.7" customHeight="1" thickBot="1" x14ac:dyDescent="0.3">
      <c r="A18" s="1686" t="s">
        <v>1172</v>
      </c>
      <c r="B18" s="1686"/>
      <c r="C18" s="1686"/>
      <c r="D18" s="1686"/>
      <c r="E18" s="1686"/>
      <c r="F18" s="1686"/>
      <c r="G18" s="1686"/>
      <c r="H18" s="1686"/>
      <c r="I18" s="1686"/>
    </row>
    <row r="19" spans="1:13" ht="39.75" customHeight="1" thickBot="1" x14ac:dyDescent="0.4">
      <c r="A19" s="1687"/>
      <c r="B19" s="1688"/>
      <c r="C19" s="1688"/>
      <c r="D19" s="1388"/>
      <c r="E19" s="1388"/>
      <c r="F19" s="1059"/>
      <c r="G19" s="1059"/>
      <c r="H19" s="1040" t="s">
        <v>244</v>
      </c>
      <c r="I19" s="1041" t="s">
        <v>245</v>
      </c>
      <c r="J19" s="1042" t="s">
        <v>246</v>
      </c>
      <c r="K19" s="1040" t="s">
        <v>247</v>
      </c>
      <c r="L19" s="1043" t="s">
        <v>889</v>
      </c>
    </row>
    <row r="20" spans="1:13" ht="19.5" customHeight="1" thickBot="1" x14ac:dyDescent="0.4">
      <c r="A20" s="1387"/>
      <c r="B20" s="1689" t="s">
        <v>1170</v>
      </c>
      <c r="C20" s="1695"/>
      <c r="D20" s="1695"/>
      <c r="E20" s="1690"/>
      <c r="F20" s="1689" t="s">
        <v>1173</v>
      </c>
      <c r="G20" s="1690"/>
      <c r="H20" s="1394"/>
      <c r="I20" s="1390"/>
      <c r="J20" s="1395"/>
      <c r="K20" s="1396"/>
      <c r="L20" s="1397"/>
    </row>
    <row r="21" spans="1:13" ht="17.25" customHeight="1" thickBot="1" x14ac:dyDescent="0.3">
      <c r="A21" s="1386" t="s">
        <v>420</v>
      </c>
      <c r="B21" s="1696" t="s">
        <v>460</v>
      </c>
      <c r="C21" s="1697"/>
      <c r="D21" s="1698" t="s">
        <v>8</v>
      </c>
      <c r="E21" s="1699"/>
      <c r="F21" s="1392" t="s">
        <v>1388</v>
      </c>
      <c r="G21" s="1059" t="s">
        <v>36</v>
      </c>
      <c r="H21" s="1046" t="b">
        <f>ROUND(INDEX('MMA Rev-Exp Summary'!$A$1:$CF$201,MATCH($B21,'MMA Rev-Exp Summary'!$B$1:$B$201,0),MATCH(H$19,IF(H$19="Prior Year Adjustments",'MMA Rev-Exp Summary'!$A$8:$CF$8,'MMA Rev-Exp Summary'!$A$7:$CF$7),0)),0) = ROUND(INDEX('MMA Exp Benefits'!$A$1:$CF$242,MATCH($F21,'MMA Exp Benefits'!$B$1:$B$242,0),MATCH(H$19,IF(H$19="Prior Year Adjustments",'MMA Exp Benefits'!$A$9:$CF$9,'MMA Exp Benefits'!$A$8:$CF$8),0)),0)</f>
        <v>1</v>
      </c>
      <c r="I21" s="1047" t="b">
        <f>ROUND(INDEX('MMA Rev-Exp Summary'!$A$1:$CF$201,MATCH($B21,'MMA Rev-Exp Summary'!$B$1:$B$201,0),MATCH(I$19,IF(I$19="Prior Year Adjustments",'MMA Rev-Exp Summary'!$A$8:$CF$8,'MMA Rev-Exp Summary'!$A$7:$CF$7),0)),0) = ROUND(INDEX('MMA Exp Benefits'!$A$1:$CF$242,MATCH($F21,'MMA Exp Benefits'!$B$1:$B$242,0),MATCH(I$19,IF(I$19="Prior Year Adjustments",'MMA Exp Benefits'!$A$9:$CF$9,'MMA Exp Benefits'!$A$8:$CF$8),0)),0)</f>
        <v>1</v>
      </c>
      <c r="J21" s="1047" t="b">
        <f>ROUND(INDEX('MMA Rev-Exp Summary'!$A$1:$CF$201,MATCH($B21,'MMA Rev-Exp Summary'!$B$1:$B$201,0),MATCH(J$19,IF(J$19="Prior Year Adjustments",'MMA Rev-Exp Summary'!$A$8:$CF$8,'MMA Rev-Exp Summary'!$A$7:$CF$7),0)),0) = ROUND(INDEX('MMA Exp Benefits'!$A$1:$CF$242,MATCH($F21,'MMA Exp Benefits'!$B$1:$B$242,0),MATCH(J$19,IF(J$19="Prior Year Adjustments",'MMA Exp Benefits'!$A$9:$CF$9,'MMA Exp Benefits'!$A$8:$CF$8),0)),0)</f>
        <v>1</v>
      </c>
      <c r="K21" s="1047" t="b">
        <f>ROUND(INDEX('MMA Rev-Exp Summary'!$A$1:$CF$201,MATCH($B21,'MMA Rev-Exp Summary'!$B$1:$B$201,0),MATCH(K$19,IF(K$19="Prior Year Adjustments",'MMA Rev-Exp Summary'!$A$8:$CF$8,'MMA Rev-Exp Summary'!$A$7:$CF$7),0)),0) = ROUND(INDEX('MMA Exp Benefits'!$A$1:$CF$242,MATCH($F21,'MMA Exp Benefits'!$B$1:$B$242,0),MATCH(K$19,IF(K$19="Prior Year Adjustments",'MMA Exp Benefits'!$A$9:$CF$9,'MMA Exp Benefits'!$A$8:$CF$8),0)),0)</f>
        <v>1</v>
      </c>
      <c r="L21" s="1048" t="b">
        <f>ROUND(INDEX('MMA Rev-Exp Summary'!$A$1:$CF$201,MATCH($B21,'MMA Rev-Exp Summary'!$B$1:$B$201,0),MATCH(L$19,IF(L$19="Prior Year Adjustments",'MMA Rev-Exp Summary'!$A$8:$CF$8,'MMA Rev-Exp Summary'!$A$7:$CF$7),0)),0) = ROUND(INDEX('MMA Exp Benefits'!$A$1:$CF$242,MATCH($F21,'MMA Exp Benefits'!$B$1:$B$242,0),MATCH(L$19,IF(L$19="Prior Year Adjustments",'MMA Exp Benefits'!$A$9:$CF$9,'MMA Exp Benefits'!$A$8:$CF$8),0)),0)</f>
        <v>1</v>
      </c>
    </row>
    <row r="22" spans="1:13" ht="17.25" customHeight="1" thickBot="1" x14ac:dyDescent="0.3">
      <c r="A22" s="1386" t="s">
        <v>437</v>
      </c>
      <c r="B22" s="1696" t="s">
        <v>41</v>
      </c>
      <c r="C22" s="1699"/>
      <c r="D22" s="1698" t="s">
        <v>8</v>
      </c>
      <c r="E22" s="1699"/>
      <c r="F22" s="1392" t="s">
        <v>1388</v>
      </c>
      <c r="G22" s="1059" t="s">
        <v>36</v>
      </c>
      <c r="H22" s="1054" t="b">
        <f>ROUND(INDEX('MMA Rev-Exp Summary'!$A$1:$CF$201,MATCH($B22,'MMA Rev-Exp Summary'!$B$1:$B$201,0),MATCH(H$19,IF(H$19="Prior Year Adjustments",'MMA Rev-Exp Summary'!$A$8:$CF$8,'MMA Rev-Exp Summary'!$A$7:$CF$7),0)),0) = ROUND(INDEX('MMA Exp Benefits'!$A$1:$CF$242,MATCH($F22,'MMA Exp Benefits'!$B$1:$B$242,0),MATCH(H$19,IF(H$19="Prior Year Adjustments",'MMA Exp Benefits'!$A$9:$CF$9,'MMA Exp Benefits'!$A$8:$CF$8),0)),0)</f>
        <v>0</v>
      </c>
      <c r="I22" s="1055" t="b">
        <f>ROUND(INDEX('MMA Rev-Exp Summary'!$A$1:$CF$201,MATCH($B22,'MMA Rev-Exp Summary'!$B$1:$B$201,0),MATCH(I$19,IF(I$19="Prior Year Adjustments",'MMA Rev-Exp Summary'!$A$8:$CF$8,'MMA Rev-Exp Summary'!$A$7:$CF$7),0)),0) = ROUND(INDEX('MMA Exp Benefits'!$A$1:$CF$242,MATCH($F22,'MMA Exp Benefits'!$B$1:$B$242,0),MATCH(I$19,IF(I$19="Prior Year Adjustments",'MMA Exp Benefits'!$A$9:$CF$9,'MMA Exp Benefits'!$A$8:$CF$8),0)),0)</f>
        <v>0</v>
      </c>
      <c r="J22" s="1055" t="b">
        <f>ROUND(INDEX('MMA Rev-Exp Summary'!$A$1:$CF$201,MATCH($B22,'MMA Rev-Exp Summary'!$B$1:$B$201,0),MATCH(J$19,IF(J$19="Prior Year Adjustments",'MMA Rev-Exp Summary'!$A$8:$CF$8,'MMA Rev-Exp Summary'!$A$7:$CF$7),0)),0) = ROUND(INDEX('MMA Exp Benefits'!$A$1:$CF$242,MATCH($F22,'MMA Exp Benefits'!$B$1:$B$242,0),MATCH(J$19,IF(J$19="Prior Year Adjustments",'MMA Exp Benefits'!$A$9:$CF$9,'MMA Exp Benefits'!$A$8:$CF$8),0)),0)</f>
        <v>0</v>
      </c>
      <c r="K22" s="1055" t="b">
        <f>ROUND(INDEX('MMA Rev-Exp Summary'!$A$1:$CF$201,MATCH($B22,'MMA Rev-Exp Summary'!$B$1:$B$201,0),MATCH(K$19,IF(K$19="Prior Year Adjustments",'MMA Rev-Exp Summary'!$A$8:$CF$8,'MMA Rev-Exp Summary'!$A$7:$CF$7),0)),0) = ROUND(INDEX('MMA Exp Benefits'!$A$1:$CF$242,MATCH($F22,'MMA Exp Benefits'!$B$1:$B$242,0),MATCH(K$19,IF(K$19="Prior Year Adjustments",'MMA Exp Benefits'!$A$9:$CF$9,'MMA Exp Benefits'!$A$8:$CF$8),0)),0)</f>
        <v>0</v>
      </c>
      <c r="L22" s="1056" t="b">
        <f>ROUND(INDEX('MMA Rev-Exp Summary'!$A$1:$CF$201,MATCH($B22,'MMA Rev-Exp Summary'!$B$1:$B$201,0),MATCH(L$19,IF(L$19="Prior Year Adjustments",'MMA Rev-Exp Summary'!$A$8:$CF$8,'MMA Rev-Exp Summary'!$A$7:$CF$7),0)),0) = ROUND(INDEX('MMA Exp Benefits'!$A$1:$CF$242,MATCH($F22,'MMA Exp Benefits'!$B$1:$B$242,0),MATCH(L$19,IF(L$19="Prior Year Adjustments",'MMA Exp Benefits'!$A$9:$CF$9,'MMA Exp Benefits'!$A$8:$CF$8),0)),0)</f>
        <v>0</v>
      </c>
      <c r="M22" t="s">
        <v>1736</v>
      </c>
    </row>
    <row r="25" spans="1:13" ht="31.7" customHeight="1" thickBot="1" x14ac:dyDescent="0.3">
      <c r="A25" s="1686" t="s">
        <v>1174</v>
      </c>
      <c r="B25" s="1686"/>
      <c r="C25" s="1686"/>
      <c r="D25" s="1686"/>
      <c r="E25" s="1686"/>
      <c r="F25" s="1686"/>
      <c r="G25" s="1686"/>
      <c r="H25" s="1686"/>
      <c r="I25" s="1686"/>
    </row>
    <row r="26" spans="1:13" ht="39.75" customHeight="1" thickBot="1" x14ac:dyDescent="0.3">
      <c r="A26" s="1060" t="s">
        <v>428</v>
      </c>
      <c r="B26" s="1692" t="s">
        <v>513</v>
      </c>
      <c r="C26" s="1694"/>
      <c r="D26" s="1390" t="s">
        <v>244</v>
      </c>
      <c r="E26" s="1390" t="s">
        <v>245</v>
      </c>
      <c r="F26" s="1390" t="s">
        <v>246</v>
      </c>
      <c r="G26" s="1393" t="s">
        <v>247</v>
      </c>
      <c r="H26" s="1692" t="s">
        <v>526</v>
      </c>
      <c r="I26" s="1694"/>
      <c r="J26" s="1390" t="s">
        <v>244</v>
      </c>
      <c r="K26" s="1390" t="s">
        <v>245</v>
      </c>
      <c r="L26" s="1390" t="s">
        <v>246</v>
      </c>
      <c r="M26" s="1393" t="s">
        <v>247</v>
      </c>
    </row>
    <row r="27" spans="1:13" ht="15" customHeight="1" x14ac:dyDescent="0.25">
      <c r="A27" s="1398">
        <v>1</v>
      </c>
      <c r="B27" s="1044" t="s">
        <v>120</v>
      </c>
      <c r="C27" s="1061" t="s">
        <v>32</v>
      </c>
      <c r="D27" s="1047" t="b">
        <f ca="1">INDEX(INDIRECT("'MMA Rev-Exp Region "&amp;$A27&amp;"'!$A$1:$CA$200"),MATCH($B27,INDIRECT("'MMA Rev-Exp Region "&amp;$A27&amp;"'!$B$1:$B$200"),0),MATCH(D$26,INDIRECT("'MMA Rev-Exp Region "&amp;$A27&amp;"'!$A$7:$CA$7"),0))&lt;=0</f>
        <v>1</v>
      </c>
      <c r="E27" s="1047" t="b">
        <f t="shared" ref="E27:G37" ca="1" si="0">INDEX(INDIRECT("'MMA Rev-Exp Region "&amp;$A27&amp;"'!$A$1:$CA$200"),MATCH($B27,INDIRECT("'MMA Rev-Exp Region "&amp;$A27&amp;"'!$B$1:$B$200"),0),MATCH(E$26,INDIRECT("'MMA Rev-Exp Region "&amp;$A27&amp;"'!$A$7:$CA$7"),0))&lt;=0</f>
        <v>1</v>
      </c>
      <c r="F27" s="1047" t="b">
        <f t="shared" ca="1" si="0"/>
        <v>1</v>
      </c>
      <c r="G27" s="1047" t="b">
        <f t="shared" ca="1" si="0"/>
        <v>1</v>
      </c>
      <c r="H27" s="1044">
        <v>4.5</v>
      </c>
      <c r="I27" s="1061" t="s">
        <v>32</v>
      </c>
      <c r="J27" s="1047" t="b">
        <f ca="1">INDEX(INDIRECT("'LTC Rev-Exp Region "&amp;$A27&amp;"'!$A$1:$CA$200"),MATCH($H27,INDIRECT("'LTC Rev-Exp Region "&amp;$A27&amp;"'!$B$1:$B$200"),0),MATCH(J$26,INDIRECT("'LTC Rev-Exp Region "&amp;$A27&amp;"'!$A$7:$CA$7"),0))&lt;=0</f>
        <v>1</v>
      </c>
      <c r="K27" s="1047" t="b">
        <f t="shared" ref="K27:M37" ca="1" si="1">INDEX(INDIRECT("'LTC Rev-Exp Region "&amp;$A27&amp;"'!$A$1:$CA$200"),MATCH($H27,INDIRECT("'LTC Rev-Exp Region "&amp;$A27&amp;"'!$B$1:$B$200"),0),MATCH(K$26,INDIRECT("'LTC Rev-Exp Region "&amp;$A27&amp;"'!$A$7:$CA$7"),0))&lt;=0</f>
        <v>1</v>
      </c>
      <c r="L27" s="1047" t="b">
        <f t="shared" ca="1" si="1"/>
        <v>1</v>
      </c>
      <c r="M27" s="1048" t="b">
        <f t="shared" ca="1" si="1"/>
        <v>1</v>
      </c>
    </row>
    <row r="28" spans="1:13" ht="15" customHeight="1" x14ac:dyDescent="0.25">
      <c r="A28" s="1398">
        <f>A27+1</f>
        <v>2</v>
      </c>
      <c r="B28" s="928" t="s">
        <v>120</v>
      </c>
      <c r="C28" t="s">
        <v>32</v>
      </c>
      <c r="D28" s="1051" t="b">
        <f t="shared" ref="D28:D37" ca="1" si="2">INDEX(INDIRECT("'MMA Rev-Exp Region "&amp;$A28&amp;"'!$A$1:$CA$200"),MATCH($B28,INDIRECT("'MMA Rev-Exp Region "&amp;$A28&amp;"'!$B$1:$B$200"),0),MATCH(D$26,INDIRECT("'MMA Rev-Exp Region "&amp;$A28&amp;"'!$A$7:$CA$7"),0))&lt;=0</f>
        <v>1</v>
      </c>
      <c r="E28" s="1051" t="b">
        <f t="shared" ca="1" si="0"/>
        <v>1</v>
      </c>
      <c r="F28" s="1051" t="b">
        <f t="shared" ca="1" si="0"/>
        <v>1</v>
      </c>
      <c r="G28" s="1051" t="b">
        <f t="shared" ca="1" si="0"/>
        <v>1</v>
      </c>
      <c r="H28" s="928">
        <v>4.5</v>
      </c>
      <c r="I28" t="s">
        <v>32</v>
      </c>
      <c r="J28" s="1051" t="b">
        <f t="shared" ref="J28:J37" ca="1" si="3">INDEX(INDIRECT("'LTC Rev-Exp Region "&amp;$A28&amp;"'!$A$1:$CA$200"),MATCH($H28,INDIRECT("'LTC Rev-Exp Region "&amp;$A28&amp;"'!$B$1:$B$200"),0),MATCH(J$26,INDIRECT("'LTC Rev-Exp Region "&amp;$A28&amp;"'!$A$7:$CA$7"),0))&lt;=0</f>
        <v>1</v>
      </c>
      <c r="K28" s="1051" t="b">
        <f t="shared" ca="1" si="1"/>
        <v>1</v>
      </c>
      <c r="L28" s="1051" t="b">
        <f t="shared" ca="1" si="1"/>
        <v>1</v>
      </c>
      <c r="M28" s="1052" t="b">
        <f t="shared" ca="1" si="1"/>
        <v>1</v>
      </c>
    </row>
    <row r="29" spans="1:13" ht="15" customHeight="1" x14ac:dyDescent="0.25">
      <c r="A29" s="1398">
        <f t="shared" ref="A29:A36" si="4">A28+1</f>
        <v>3</v>
      </c>
      <c r="B29" s="928" t="s">
        <v>120</v>
      </c>
      <c r="C29" t="s">
        <v>32</v>
      </c>
      <c r="D29" s="1051" t="b">
        <f t="shared" ca="1" si="2"/>
        <v>1</v>
      </c>
      <c r="E29" s="1051" t="b">
        <f t="shared" ca="1" si="0"/>
        <v>1</v>
      </c>
      <c r="F29" s="1051" t="b">
        <f t="shared" ca="1" si="0"/>
        <v>1</v>
      </c>
      <c r="G29" s="1051" t="b">
        <f t="shared" ca="1" si="0"/>
        <v>1</v>
      </c>
      <c r="H29" s="928">
        <v>4.5</v>
      </c>
      <c r="I29" t="s">
        <v>32</v>
      </c>
      <c r="J29" s="1051" t="b">
        <f t="shared" ca="1" si="3"/>
        <v>1</v>
      </c>
      <c r="K29" s="1051" t="b">
        <f t="shared" ca="1" si="1"/>
        <v>1</v>
      </c>
      <c r="L29" s="1051" t="b">
        <f t="shared" ca="1" si="1"/>
        <v>1</v>
      </c>
      <c r="M29" s="1052" t="b">
        <f t="shared" ca="1" si="1"/>
        <v>1</v>
      </c>
    </row>
    <row r="30" spans="1:13" ht="15" customHeight="1" x14ac:dyDescent="0.25">
      <c r="A30" s="1398">
        <f t="shared" si="4"/>
        <v>4</v>
      </c>
      <c r="B30" s="928" t="s">
        <v>120</v>
      </c>
      <c r="C30" t="s">
        <v>32</v>
      </c>
      <c r="D30" s="1051" t="b">
        <f t="shared" ca="1" si="2"/>
        <v>1</v>
      </c>
      <c r="E30" s="1051" t="b">
        <f t="shared" ca="1" si="0"/>
        <v>1</v>
      </c>
      <c r="F30" s="1051" t="b">
        <f t="shared" ca="1" si="0"/>
        <v>1</v>
      </c>
      <c r="G30" s="1051" t="b">
        <f t="shared" ca="1" si="0"/>
        <v>1</v>
      </c>
      <c r="H30" s="928">
        <v>4.5</v>
      </c>
      <c r="I30" t="s">
        <v>32</v>
      </c>
      <c r="J30" s="1051" t="b">
        <f t="shared" ca="1" si="3"/>
        <v>1</v>
      </c>
      <c r="K30" s="1051" t="b">
        <f t="shared" ca="1" si="1"/>
        <v>1</v>
      </c>
      <c r="L30" s="1051" t="b">
        <f t="shared" ca="1" si="1"/>
        <v>1</v>
      </c>
      <c r="M30" s="1052" t="b">
        <f t="shared" ca="1" si="1"/>
        <v>1</v>
      </c>
    </row>
    <row r="31" spans="1:13" ht="15" customHeight="1" x14ac:dyDescent="0.25">
      <c r="A31" s="1398">
        <f t="shared" si="4"/>
        <v>5</v>
      </c>
      <c r="B31" s="928" t="s">
        <v>120</v>
      </c>
      <c r="C31" t="s">
        <v>32</v>
      </c>
      <c r="D31" s="1051" t="b">
        <f t="shared" ca="1" si="2"/>
        <v>1</v>
      </c>
      <c r="E31" s="1051" t="b">
        <f t="shared" ca="1" si="0"/>
        <v>1</v>
      </c>
      <c r="F31" s="1051" t="b">
        <f t="shared" ca="1" si="0"/>
        <v>1</v>
      </c>
      <c r="G31" s="1051" t="b">
        <f t="shared" ca="1" si="0"/>
        <v>1</v>
      </c>
      <c r="H31" s="928">
        <v>4.5</v>
      </c>
      <c r="I31" t="s">
        <v>32</v>
      </c>
      <c r="J31" s="1051" t="b">
        <f t="shared" ca="1" si="3"/>
        <v>1</v>
      </c>
      <c r="K31" s="1051" t="b">
        <f t="shared" ca="1" si="1"/>
        <v>1</v>
      </c>
      <c r="L31" s="1051" t="b">
        <f t="shared" ca="1" si="1"/>
        <v>1</v>
      </c>
      <c r="M31" s="1052" t="b">
        <f t="shared" ca="1" si="1"/>
        <v>1</v>
      </c>
    </row>
    <row r="32" spans="1:13" ht="15" customHeight="1" x14ac:dyDescent="0.25">
      <c r="A32" s="1398">
        <f t="shared" si="4"/>
        <v>6</v>
      </c>
      <c r="B32" s="928" t="s">
        <v>120</v>
      </c>
      <c r="C32" t="s">
        <v>32</v>
      </c>
      <c r="D32" s="1051" t="b">
        <f t="shared" ca="1" si="2"/>
        <v>1</v>
      </c>
      <c r="E32" s="1051" t="b">
        <f t="shared" ca="1" si="0"/>
        <v>1</v>
      </c>
      <c r="F32" s="1051" t="b">
        <f t="shared" ca="1" si="0"/>
        <v>1</v>
      </c>
      <c r="G32" s="1051" t="b">
        <f t="shared" ca="1" si="0"/>
        <v>1</v>
      </c>
      <c r="H32" s="928">
        <v>4.5</v>
      </c>
      <c r="I32" t="s">
        <v>32</v>
      </c>
      <c r="J32" s="1051" t="b">
        <f t="shared" ca="1" si="3"/>
        <v>1</v>
      </c>
      <c r="K32" s="1051" t="b">
        <f t="shared" ca="1" si="1"/>
        <v>1</v>
      </c>
      <c r="L32" s="1051" t="b">
        <f t="shared" ca="1" si="1"/>
        <v>1</v>
      </c>
      <c r="M32" s="1052" t="b">
        <f t="shared" ca="1" si="1"/>
        <v>1</v>
      </c>
    </row>
    <row r="33" spans="1:13" ht="15" customHeight="1" x14ac:dyDescent="0.25">
      <c r="A33" s="1398">
        <f t="shared" si="4"/>
        <v>7</v>
      </c>
      <c r="B33" s="928" t="s">
        <v>120</v>
      </c>
      <c r="C33" t="s">
        <v>32</v>
      </c>
      <c r="D33" s="1051" t="b">
        <f ca="1">INDEX(INDIRECT("'MMA Rev-Exp Region "&amp;$A33&amp;"'!$A$1:$CA$200"),MATCH($B33,INDIRECT("'MMA Rev-Exp Region "&amp;$A33&amp;"'!$B$1:$B$200"),0),MATCH(D$26,INDIRECT("'MMA Rev-Exp Region "&amp;$A33&amp;"'!$A$7:$CA$7"),0))&lt;=0</f>
        <v>1</v>
      </c>
      <c r="E33" s="1051" t="b">
        <f t="shared" ca="1" si="0"/>
        <v>1</v>
      </c>
      <c r="F33" s="1051" t="b">
        <f t="shared" ca="1" si="0"/>
        <v>1</v>
      </c>
      <c r="G33" s="1051" t="b">
        <f t="shared" ca="1" si="0"/>
        <v>1</v>
      </c>
      <c r="H33" s="928">
        <v>4.5</v>
      </c>
      <c r="I33" t="s">
        <v>32</v>
      </c>
      <c r="J33" s="1051" t="b">
        <f t="shared" ca="1" si="3"/>
        <v>1</v>
      </c>
      <c r="K33" s="1051" t="b">
        <f t="shared" ca="1" si="1"/>
        <v>1</v>
      </c>
      <c r="L33" s="1051" t="b">
        <f t="shared" ca="1" si="1"/>
        <v>1</v>
      </c>
      <c r="M33" s="1052" t="b">
        <f t="shared" ca="1" si="1"/>
        <v>1</v>
      </c>
    </row>
    <row r="34" spans="1:13" ht="15" customHeight="1" x14ac:dyDescent="0.25">
      <c r="A34" s="1398">
        <f t="shared" si="4"/>
        <v>8</v>
      </c>
      <c r="B34" s="928" t="s">
        <v>120</v>
      </c>
      <c r="C34" t="s">
        <v>32</v>
      </c>
      <c r="D34" s="1051" t="b">
        <f t="shared" ca="1" si="2"/>
        <v>1</v>
      </c>
      <c r="E34" s="1051" t="b">
        <f t="shared" ca="1" si="0"/>
        <v>1</v>
      </c>
      <c r="F34" s="1051" t="b">
        <f t="shared" ca="1" si="0"/>
        <v>1</v>
      </c>
      <c r="G34" s="1051" t="b">
        <f t="shared" ca="1" si="0"/>
        <v>1</v>
      </c>
      <c r="H34" s="928">
        <v>4.5</v>
      </c>
      <c r="I34" t="s">
        <v>32</v>
      </c>
      <c r="J34" s="1051" t="b">
        <f t="shared" ca="1" si="3"/>
        <v>1</v>
      </c>
      <c r="K34" s="1051" t="b">
        <f t="shared" ca="1" si="1"/>
        <v>1</v>
      </c>
      <c r="L34" s="1051" t="b">
        <f t="shared" ca="1" si="1"/>
        <v>1</v>
      </c>
      <c r="M34" s="1052" t="b">
        <f t="shared" ca="1" si="1"/>
        <v>1</v>
      </c>
    </row>
    <row r="35" spans="1:13" ht="15" customHeight="1" x14ac:dyDescent="0.25">
      <c r="A35" s="1398">
        <f t="shared" si="4"/>
        <v>9</v>
      </c>
      <c r="B35" s="928" t="s">
        <v>120</v>
      </c>
      <c r="C35" t="s">
        <v>32</v>
      </c>
      <c r="D35" s="1051" t="b">
        <f t="shared" ca="1" si="2"/>
        <v>1</v>
      </c>
      <c r="E35" s="1051" t="b">
        <f t="shared" ca="1" si="0"/>
        <v>1</v>
      </c>
      <c r="F35" s="1051" t="b">
        <f t="shared" ca="1" si="0"/>
        <v>1</v>
      </c>
      <c r="G35" s="1051" t="b">
        <f t="shared" ca="1" si="0"/>
        <v>1</v>
      </c>
      <c r="H35" s="928">
        <v>4.5</v>
      </c>
      <c r="I35" t="s">
        <v>32</v>
      </c>
      <c r="J35" s="1051" t="b">
        <f t="shared" ca="1" si="3"/>
        <v>1</v>
      </c>
      <c r="K35" s="1051" t="b">
        <f t="shared" ca="1" si="1"/>
        <v>1</v>
      </c>
      <c r="L35" s="1051" t="b">
        <f t="shared" ca="1" si="1"/>
        <v>1</v>
      </c>
      <c r="M35" s="1052" t="b">
        <f t="shared" ca="1" si="1"/>
        <v>1</v>
      </c>
    </row>
    <row r="36" spans="1:13" ht="15" customHeight="1" x14ac:dyDescent="0.25">
      <c r="A36" s="1398">
        <f t="shared" si="4"/>
        <v>10</v>
      </c>
      <c r="B36" s="928" t="s">
        <v>120</v>
      </c>
      <c r="C36" t="s">
        <v>32</v>
      </c>
      <c r="D36" s="1051" t="b">
        <f t="shared" ca="1" si="2"/>
        <v>1</v>
      </c>
      <c r="E36" s="1051" t="b">
        <f t="shared" ca="1" si="0"/>
        <v>1</v>
      </c>
      <c r="F36" s="1051" t="b">
        <f t="shared" ca="1" si="0"/>
        <v>1</v>
      </c>
      <c r="G36" s="1051" t="b">
        <f t="shared" ca="1" si="0"/>
        <v>1</v>
      </c>
      <c r="H36" s="928">
        <v>4.5</v>
      </c>
      <c r="I36" t="s">
        <v>32</v>
      </c>
      <c r="J36" s="1051" t="b">
        <f t="shared" ca="1" si="3"/>
        <v>1</v>
      </c>
      <c r="K36" s="1051" t="b">
        <f t="shared" ca="1" si="1"/>
        <v>1</v>
      </c>
      <c r="L36" s="1051" t="b">
        <f t="shared" ca="1" si="1"/>
        <v>1</v>
      </c>
      <c r="M36" s="1052" t="b">
        <f t="shared" ca="1" si="1"/>
        <v>1</v>
      </c>
    </row>
    <row r="37" spans="1:13" ht="15.75" thickBot="1" x14ac:dyDescent="0.3">
      <c r="A37" s="1399">
        <f>A36+1</f>
        <v>11</v>
      </c>
      <c r="B37" s="933" t="s">
        <v>120</v>
      </c>
      <c r="C37" s="1062" t="s">
        <v>32</v>
      </c>
      <c r="D37" s="1055" t="b">
        <f t="shared" ca="1" si="2"/>
        <v>1</v>
      </c>
      <c r="E37" s="1055" t="b">
        <f t="shared" ca="1" si="0"/>
        <v>1</v>
      </c>
      <c r="F37" s="1055" t="b">
        <f t="shared" ca="1" si="0"/>
        <v>1</v>
      </c>
      <c r="G37" s="1055" t="b">
        <f t="shared" ca="1" si="0"/>
        <v>1</v>
      </c>
      <c r="H37" s="933">
        <v>4.5</v>
      </c>
      <c r="I37" s="1062" t="s">
        <v>32</v>
      </c>
      <c r="J37" s="1055" t="b">
        <f t="shared" ca="1" si="3"/>
        <v>1</v>
      </c>
      <c r="K37" s="1055" t="b">
        <f t="shared" ca="1" si="1"/>
        <v>1</v>
      </c>
      <c r="L37" s="1055" t="b">
        <f t="shared" ca="1" si="1"/>
        <v>1</v>
      </c>
      <c r="M37" s="1056" t="b">
        <f t="shared" ca="1" si="1"/>
        <v>1</v>
      </c>
    </row>
    <row r="39" spans="1:13" ht="21" x14ac:dyDescent="0.25">
      <c r="G39" s="758"/>
      <c r="I39" s="1389"/>
      <c r="J39" s="935"/>
      <c r="K39" s="758"/>
    </row>
    <row r="40" spans="1:13" ht="31.7" customHeight="1" thickBot="1" x14ac:dyDescent="0.3">
      <c r="A40" s="1686" t="s">
        <v>1175</v>
      </c>
      <c r="B40" s="1686"/>
      <c r="C40" s="1686"/>
      <c r="D40" s="1686"/>
      <c r="E40" s="1686"/>
      <c r="F40" s="1686"/>
      <c r="G40" s="1686"/>
      <c r="H40" s="1686"/>
      <c r="I40" s="1686"/>
    </row>
    <row r="41" spans="1:13" ht="39.75" customHeight="1" thickBot="1" x14ac:dyDescent="0.3">
      <c r="A41" s="1060" t="s">
        <v>428</v>
      </c>
      <c r="B41" s="1692" t="s">
        <v>513</v>
      </c>
      <c r="C41" s="1693"/>
      <c r="D41" s="1396" t="s">
        <v>244</v>
      </c>
      <c r="E41" s="1390" t="s">
        <v>245</v>
      </c>
      <c r="F41" s="1395" t="s">
        <v>246</v>
      </c>
      <c r="G41" s="1400" t="s">
        <v>247</v>
      </c>
      <c r="H41" s="1692" t="s">
        <v>526</v>
      </c>
      <c r="I41" s="1694"/>
      <c r="J41" s="1390" t="s">
        <v>244</v>
      </c>
      <c r="K41" s="1390" t="s">
        <v>245</v>
      </c>
      <c r="L41" s="1390" t="s">
        <v>246</v>
      </c>
      <c r="M41" s="1393" t="s">
        <v>247</v>
      </c>
    </row>
    <row r="42" spans="1:13" x14ac:dyDescent="0.25">
      <c r="A42" s="1398">
        <v>1</v>
      </c>
      <c r="B42" s="1044" t="s">
        <v>1176</v>
      </c>
      <c r="C42" s="1061" t="s">
        <v>1177</v>
      </c>
      <c r="D42" s="1047" t="b">
        <f ca="1">IF(INDEX(INDIRECT("'MMA Rev-Exp Region "&amp;$A42&amp;"'!$A$1:$CA$200"),MATCH("MEMBER MONTHS",INDIRECT("'MMA Rev-Exp Region "&amp;$A42&amp;"'!$A$1:$A$200"),0),MATCH(D$41,'MMA Rev-Exp Summary'!$A$7:$CF$7,0))=0,AND(INDEX(INDIRECT("'MMA Rev-Exp Region "&amp;$A42&amp;"'!$A$1:$CA$200"),MATCH("1.7",INDIRECT("'MMA Rev-Exp Region "&amp;$A42&amp;"'!$B$1:$B$200"),0),MATCH(D$41,INDIRECT("'MMA Rev-Exp Region "&amp;$A42&amp;"'!$A$7:$CA$7"),0))=0,INDEX(INDIRECT("'MMA Rev-Exp Region "&amp;$A42&amp;"'!$A$1:$CA$200"),MATCH("11.1",INDIRECT("'MMA Rev-Exp Region "&amp;$A42&amp;"'!$B$1:$B$200"),0),MATCH(D$41,INDIRECT("'MMA Rev-Exp Region "&amp;$A42&amp;"'!$A$7:$CA$7"),0))=0),TRUE)</f>
        <v>1</v>
      </c>
      <c r="E42" s="1047" t="b">
        <f ca="1">IF(INDEX(INDIRECT("'MMA Rev-Exp Region "&amp;$A42&amp;"'!$A$1:$CA$200"),MATCH("MEMBER MONTHS",INDIRECT("'MMA Rev-Exp Region "&amp;$A42&amp;"'!$A$1:$A$200"),0),MATCH(E$41,'MMA Rev-Exp Summary'!$A$7:$CF$7,0))=0,AND(INDEX(INDIRECT("'MMA Rev-Exp Region "&amp;$A42&amp;"'!$A$1:$CA$200"),MATCH("1.7",INDIRECT("'MMA Rev-Exp Region "&amp;$A42&amp;"'!$B$1:$B$200"),0),MATCH(E$41,INDIRECT("'MMA Rev-Exp Region "&amp;$A42&amp;"'!$A$7:$CA$7"),0))=0,INDEX(INDIRECT("'MMA Rev-Exp Region "&amp;$A42&amp;"'!$A$1:$CA$200"),MATCH("11.1",INDIRECT("'MMA Rev-Exp Region "&amp;$A42&amp;"'!$B$1:$B$200"),0),MATCH(E$41,INDIRECT("'MMA Rev-Exp Region "&amp;$A42&amp;"'!$A$7:$CA$7"),0))=0),TRUE)</f>
        <v>1</v>
      </c>
      <c r="F42" s="1047" t="b">
        <f ca="1">IF(INDEX(INDIRECT("'MMA Rev-Exp Region "&amp;$A42&amp;"'!$A$1:$CA$200"),MATCH("MEMBER MONTHS",INDIRECT("'MMA Rev-Exp Region "&amp;$A42&amp;"'!$A$1:$A$200"),0),MATCH(F$41,'MMA Rev-Exp Summary'!$A$7:$CF$7,0))=0,AND(INDEX(INDIRECT("'MMA Rev-Exp Region "&amp;$A42&amp;"'!$A$1:$CA$200"),MATCH("1.7",INDIRECT("'MMA Rev-Exp Region "&amp;$A42&amp;"'!$B$1:$B$200"),0),MATCH(F$41,INDIRECT("'MMA Rev-Exp Region "&amp;$A42&amp;"'!$A$7:$CA$7"),0))=0,INDEX(INDIRECT("'MMA Rev-Exp Region "&amp;$A42&amp;"'!$A$1:$CA$200"),MATCH("11.1",INDIRECT("'MMA Rev-Exp Region "&amp;$A42&amp;"'!$B$1:$B$200"),0),MATCH(F$41,INDIRECT("'MMA Rev-Exp Region "&amp;$A42&amp;"'!$A$7:$CA$7"),0))=0),TRUE)</f>
        <v>1</v>
      </c>
      <c r="G42" s="1047" t="b">
        <f ca="1">IF(INDEX(INDIRECT("'MMA Rev-Exp Region "&amp;$A42&amp;"'!$A$1:$CA$200"),MATCH("MEMBER MONTHS",INDIRECT("'MMA Rev-Exp Region "&amp;$A42&amp;"'!$A$1:$A$200"),0),MATCH(G$41,'MMA Rev-Exp Summary'!$A$7:$CF$7,0))=0,AND(INDEX(INDIRECT("'MMA Rev-Exp Region "&amp;$A42&amp;"'!$A$1:$CA$200"),MATCH("1.7",INDIRECT("'MMA Rev-Exp Region "&amp;$A42&amp;"'!$B$1:$B$200"),0),MATCH(G$41,INDIRECT("'MMA Rev-Exp Region "&amp;$A42&amp;"'!$A$7:$CA$7"),0))=0,INDEX(INDIRECT("'MMA Rev-Exp Region "&amp;$A42&amp;"'!$A$1:$CA$200"),MATCH("11.1",INDIRECT("'MMA Rev-Exp Region "&amp;$A42&amp;"'!$B$1:$B$200"),0),MATCH(G$41,INDIRECT("'MMA Rev-Exp Region "&amp;$A42&amp;"'!$A$7:$CA$7"),0))=0),TRUE)</f>
        <v>1</v>
      </c>
      <c r="H42" s="1044" t="s">
        <v>1639</v>
      </c>
      <c r="I42" s="1061" t="s">
        <v>1178</v>
      </c>
      <c r="J42" s="1047" t="b">
        <f ca="1">IF(INDEX(INDIRECT("'LTC Rev-Exp Region "&amp;$A42&amp;"'!$A$1:$CA$200"),MATCH("MEMBER MONTHS",INDIRECT("'LTC Rev-Exp Region "&amp;$A42&amp;"'!$A$1:$A$200"),0),MATCH(J$41,'LTC Rev-Exp Summary'!$A$7:$CA$7,0))=0,AND(INDEX(INDIRECT("'LTC Rev-Exp Region "&amp;$A42&amp;"'!$A$1:$CA$200"),MATCH("1.4",INDIRECT("'LTC Rev-Exp Region "&amp;$A42&amp;"'!$B$1:$B$200"),0),MATCH(J$41,INDIRECT("'LTC Rev-Exp Region "&amp;$A42&amp;"'!$A$7:$CA$7"),0))=0,INDEX(INDIRECT("'LTC Rev-Exp Region "&amp;$A42&amp;"'!$A$1:$CA$200"),MATCH("4.11",INDIRECT("'LTC Rev-Exp Region "&amp;$A42&amp;"'!$B$1:$B$200"),0),MATCH(J$41,INDIRECT("'LTC Rev-Exp Region "&amp;$A42&amp;"'!$A$7:$CA$7"),0))=0),TRUE)</f>
        <v>1</v>
      </c>
      <c r="K42" s="1047" t="b">
        <f ca="1">IF(INDEX(INDIRECT("'LTC Rev-Exp Region "&amp;$A42&amp;"'!$A$1:$CA$200"),MATCH("MEMBER MONTHS",INDIRECT("'LTC Rev-Exp Region "&amp;$A42&amp;"'!$A$1:$A$200"),0),MATCH(K$41,'LTC Rev-Exp Summary'!$A$7:$CA$7,0))=0,AND(INDEX(INDIRECT("'LTC Rev-Exp Region "&amp;$A42&amp;"'!$A$1:$CA$200"),MATCH("1.4",INDIRECT("'LTC Rev-Exp Region "&amp;$A42&amp;"'!$B$1:$B$200"),0),MATCH(K$41,INDIRECT("'LTC Rev-Exp Region "&amp;$A42&amp;"'!$A$7:$CA$7"),0))=0,INDEX(INDIRECT("'LTC Rev-Exp Region "&amp;$A42&amp;"'!$A$1:$CA$200"),MATCH("4.11",INDIRECT("'LTC Rev-Exp Region "&amp;$A42&amp;"'!$B$1:$B$200"),0),MATCH(K$41,INDIRECT("'LTC Rev-Exp Region "&amp;$A42&amp;"'!$A$7:$CA$7"),0))=0),TRUE)</f>
        <v>1</v>
      </c>
      <c r="L42" s="1047" t="b">
        <f ca="1">IF(INDEX(INDIRECT("'LTC Rev-Exp Region "&amp;$A42&amp;"'!$A$1:$CA$200"),MATCH("MEMBER MONTHS",INDIRECT("'LTC Rev-Exp Region "&amp;$A42&amp;"'!$A$1:$A$200"),0),MATCH(L$41,'LTC Rev-Exp Summary'!$A$7:$CA$7,0))=0,AND(INDEX(INDIRECT("'LTC Rev-Exp Region "&amp;$A42&amp;"'!$A$1:$CA$200"),MATCH("1.4",INDIRECT("'LTC Rev-Exp Region "&amp;$A42&amp;"'!$B$1:$B$200"),0),MATCH(L$41,INDIRECT("'LTC Rev-Exp Region "&amp;$A42&amp;"'!$A$7:$CA$7"),0))=0,INDEX(INDIRECT("'LTC Rev-Exp Region "&amp;$A42&amp;"'!$A$1:$CA$200"),MATCH("4.11",INDIRECT("'LTC Rev-Exp Region "&amp;$A42&amp;"'!$B$1:$B$200"),0),MATCH(L$41,INDIRECT("'LTC Rev-Exp Region "&amp;$A42&amp;"'!$A$7:$CA$7"),0))=0),TRUE)</f>
        <v>1</v>
      </c>
      <c r="M42" s="1048" t="b">
        <f ca="1">IF(INDEX(INDIRECT("'LTC Rev-Exp Region "&amp;$A42&amp;"'!$A$1:$CA$200"),MATCH("MEMBER MONTHS",INDIRECT("'LTC Rev-Exp Region "&amp;$A42&amp;"'!$A$1:$A$200"),0),MATCH(M$41,'LTC Rev-Exp Summary'!$A$7:$CA$7,0))=0,AND(INDEX(INDIRECT("'LTC Rev-Exp Region "&amp;$A42&amp;"'!$A$1:$CA$200"),MATCH("1.4",INDIRECT("'LTC Rev-Exp Region "&amp;$A42&amp;"'!$B$1:$B$200"),0),MATCH(M$41,INDIRECT("'LTC Rev-Exp Region "&amp;$A42&amp;"'!$A$7:$CA$7"),0))=0,INDEX(INDIRECT("'LTC Rev-Exp Region "&amp;$A42&amp;"'!$A$1:$CA$200"),MATCH("4.11",INDIRECT("'LTC Rev-Exp Region "&amp;$A42&amp;"'!$B$1:$B$200"),0),MATCH(M$41,INDIRECT("'LTC Rev-Exp Region "&amp;$A42&amp;"'!$A$7:$CA$7"),0))=0),TRUE)</f>
        <v>1</v>
      </c>
    </row>
    <row r="43" spans="1:13" x14ac:dyDescent="0.25">
      <c r="A43" s="1398">
        <f>A42+1</f>
        <v>2</v>
      </c>
      <c r="B43" s="928" t="s">
        <v>1176</v>
      </c>
      <c r="C43" t="s">
        <v>1177</v>
      </c>
      <c r="D43" s="1051" t="b">
        <f ca="1">IF(INDEX(INDIRECT("'MMA Rev-Exp Region "&amp;$A43&amp;"'!$A$1:$CA$200"),MATCH("MEMBER MONTHS",INDIRECT("'MMA Rev-Exp Region "&amp;$A43&amp;"'!$A$1:$A$200"),0),MATCH(D$41,'MMA Rev-Exp Summary'!$A$7:$CF$7,0))=0,AND(INDEX(INDIRECT("'MMA Rev-Exp Region "&amp;$A43&amp;"'!$A$1:$CA$200"),MATCH("1.7",INDIRECT("'MMA Rev-Exp Region "&amp;$A43&amp;"'!$B$1:$B$200"),0),MATCH(D$41,INDIRECT("'MMA Rev-Exp Region "&amp;$A43&amp;"'!$A$7:$CA$7"),0))=0,INDEX(INDIRECT("'MMA Rev-Exp Region "&amp;$A43&amp;"'!$A$1:$CA$200"),MATCH("11.1",INDIRECT("'MMA Rev-Exp Region "&amp;$A43&amp;"'!$B$1:$B$200"),0),MATCH(D$41,INDIRECT("'MMA Rev-Exp Region "&amp;$A43&amp;"'!$A$7:$CA$7"),0))=0),TRUE)</f>
        <v>1</v>
      </c>
      <c r="E43" s="1051" t="b">
        <f ca="1">IF(INDEX(INDIRECT("'MMA Rev-Exp Region "&amp;$A43&amp;"'!$A$1:$CA$200"),MATCH("MEMBER MONTHS",INDIRECT("'MMA Rev-Exp Region "&amp;$A43&amp;"'!$A$1:$A$200"),0),MATCH(E$41,'MMA Rev-Exp Summary'!$A$7:$CF$7,0))=0,AND(INDEX(INDIRECT("'MMA Rev-Exp Region "&amp;$A43&amp;"'!$A$1:$CA$200"),MATCH("1.7",INDIRECT("'MMA Rev-Exp Region "&amp;$A43&amp;"'!$B$1:$B$200"),0),MATCH(E$41,INDIRECT("'MMA Rev-Exp Region "&amp;$A43&amp;"'!$A$7:$CA$7"),0))=0,INDEX(INDIRECT("'MMA Rev-Exp Region "&amp;$A43&amp;"'!$A$1:$CA$200"),MATCH("11.1",INDIRECT("'MMA Rev-Exp Region "&amp;$A43&amp;"'!$B$1:$B$200"),0),MATCH(E$41,INDIRECT("'MMA Rev-Exp Region "&amp;$A43&amp;"'!$A$7:$CA$7"),0))=0),TRUE)</f>
        <v>1</v>
      </c>
      <c r="F43" s="1051" t="b">
        <f ca="1">IF(INDEX(INDIRECT("'MMA Rev-Exp Region "&amp;$A43&amp;"'!$A$1:$CA$200"),MATCH("MEMBER MONTHS",INDIRECT("'MMA Rev-Exp Region "&amp;$A43&amp;"'!$A$1:$A$200"),0),MATCH(F$41,'MMA Rev-Exp Summary'!$A$7:$CF$7,0))=0,AND(INDEX(INDIRECT("'MMA Rev-Exp Region "&amp;$A43&amp;"'!$A$1:$CA$200"),MATCH("1.7",INDIRECT("'MMA Rev-Exp Region "&amp;$A43&amp;"'!$B$1:$B$200"),0),MATCH(F$41,INDIRECT("'MMA Rev-Exp Region "&amp;$A43&amp;"'!$A$7:$CA$7"),0))=0,INDEX(INDIRECT("'MMA Rev-Exp Region "&amp;$A43&amp;"'!$A$1:$CA$200"),MATCH("11.1",INDIRECT("'MMA Rev-Exp Region "&amp;$A43&amp;"'!$B$1:$B$200"),0),MATCH(F$41,INDIRECT("'MMA Rev-Exp Region "&amp;$A43&amp;"'!$A$7:$CA$7"),0))=0),TRUE)</f>
        <v>1</v>
      </c>
      <c r="G43" s="1051" t="b">
        <f ca="1">IF(INDEX(INDIRECT("'MMA Rev-Exp Region "&amp;$A43&amp;"'!$A$1:$CA$200"),MATCH("MEMBER MONTHS",INDIRECT("'MMA Rev-Exp Region "&amp;$A43&amp;"'!$A$1:$A$200"),0),MATCH(G$41,'MMA Rev-Exp Summary'!$A$7:$CF$7,0))=0,AND(INDEX(INDIRECT("'MMA Rev-Exp Region "&amp;$A43&amp;"'!$A$1:$CA$200"),MATCH("1.7",INDIRECT("'MMA Rev-Exp Region "&amp;$A43&amp;"'!$B$1:$B$200"),0),MATCH(G$41,INDIRECT("'MMA Rev-Exp Region "&amp;$A43&amp;"'!$A$7:$CA$7"),0))=0,INDEX(INDIRECT("'MMA Rev-Exp Region "&amp;$A43&amp;"'!$A$1:$CA$200"),MATCH("11.1",INDIRECT("'MMA Rev-Exp Region "&amp;$A43&amp;"'!$B$1:$B$200"),0),MATCH(G$41,INDIRECT("'MMA Rev-Exp Region "&amp;$A43&amp;"'!$A$7:$CA$7"),0))=0),TRUE)</f>
        <v>1</v>
      </c>
      <c r="H43" s="928" t="s">
        <v>1639</v>
      </c>
      <c r="I43" t="s">
        <v>1178</v>
      </c>
      <c r="J43" s="1051" t="b">
        <f ca="1">IF(INDEX(INDIRECT("'LTC Rev-Exp Region "&amp;$A43&amp;"'!$A$1:$CA$200"),MATCH("MEMBER MONTHS",INDIRECT("'LTC Rev-Exp Region "&amp;$A43&amp;"'!$A$1:$A$200"),0),MATCH(J$41,'LTC Rev-Exp Summary'!$A$7:$CA$7,0))=0,AND(INDEX(INDIRECT("'LTC Rev-Exp Region "&amp;$A43&amp;"'!$A$1:$CA$200"),MATCH("1.4",INDIRECT("'LTC Rev-Exp Region "&amp;$A43&amp;"'!$B$1:$B$200"),0),MATCH(J$41,INDIRECT("'LTC Rev-Exp Region "&amp;$A43&amp;"'!$A$7:$CA$7"),0))=0,INDEX(INDIRECT("'LTC Rev-Exp Region "&amp;$A43&amp;"'!$A$1:$CA$200"),MATCH("4.11",INDIRECT("'LTC Rev-Exp Region "&amp;$A43&amp;"'!$B$1:$B$200"),0),MATCH(J$41,INDIRECT("'LTC Rev-Exp Region "&amp;$A43&amp;"'!$A$7:$CA$7"),0))=0),TRUE)</f>
        <v>1</v>
      </c>
      <c r="K43" s="1051" t="b">
        <f ca="1">IF(INDEX(INDIRECT("'LTC Rev-Exp Region "&amp;$A43&amp;"'!$A$1:$CA$200"),MATCH("MEMBER MONTHS",INDIRECT("'LTC Rev-Exp Region "&amp;$A43&amp;"'!$A$1:$A$200"),0),MATCH(K$41,'LTC Rev-Exp Summary'!$A$7:$CA$7,0))=0,AND(INDEX(INDIRECT("'LTC Rev-Exp Region "&amp;$A43&amp;"'!$A$1:$CA$200"),MATCH("1.4",INDIRECT("'LTC Rev-Exp Region "&amp;$A43&amp;"'!$B$1:$B$200"),0),MATCH(K$41,INDIRECT("'LTC Rev-Exp Region "&amp;$A43&amp;"'!$A$7:$CA$7"),0))=0,INDEX(INDIRECT("'LTC Rev-Exp Region "&amp;$A43&amp;"'!$A$1:$CA$200"),MATCH("4.11",INDIRECT("'LTC Rev-Exp Region "&amp;$A43&amp;"'!$B$1:$B$200"),0),MATCH(K$41,INDIRECT("'LTC Rev-Exp Region "&amp;$A43&amp;"'!$A$7:$CA$7"),0))=0),TRUE)</f>
        <v>1</v>
      </c>
      <c r="L43" s="1051" t="b">
        <f ca="1">IF(INDEX(INDIRECT("'LTC Rev-Exp Region "&amp;$A43&amp;"'!$A$1:$CA$200"),MATCH("MEMBER MONTHS",INDIRECT("'LTC Rev-Exp Region "&amp;$A43&amp;"'!$A$1:$A$200"),0),MATCH(L$41,'LTC Rev-Exp Summary'!$A$7:$CA$7,0))=0,AND(INDEX(INDIRECT("'LTC Rev-Exp Region "&amp;$A43&amp;"'!$A$1:$CA$200"),MATCH("1.4",INDIRECT("'LTC Rev-Exp Region "&amp;$A43&amp;"'!$B$1:$B$200"),0),MATCH(L$41,INDIRECT("'LTC Rev-Exp Region "&amp;$A43&amp;"'!$A$7:$CA$7"),0))=0,INDEX(INDIRECT("'LTC Rev-Exp Region "&amp;$A43&amp;"'!$A$1:$CA$200"),MATCH("4.11",INDIRECT("'LTC Rev-Exp Region "&amp;$A43&amp;"'!$B$1:$B$200"),0),MATCH(L$41,INDIRECT("'LTC Rev-Exp Region "&amp;$A43&amp;"'!$A$7:$CA$7"),0))=0),TRUE)</f>
        <v>1</v>
      </c>
      <c r="M43" s="1052" t="b">
        <f ca="1">IF(INDEX(INDIRECT("'LTC Rev-Exp Region "&amp;$A43&amp;"'!$A$1:$CA$200"),MATCH("MEMBER MONTHS",INDIRECT("'LTC Rev-Exp Region "&amp;$A43&amp;"'!$A$1:$A$200"),0),MATCH(M$41,'LTC Rev-Exp Summary'!$A$7:$CA$7,0))=0,AND(INDEX(INDIRECT("'LTC Rev-Exp Region "&amp;$A43&amp;"'!$A$1:$CA$200"),MATCH("1.4",INDIRECT("'LTC Rev-Exp Region "&amp;$A43&amp;"'!$B$1:$B$200"),0),MATCH(M$41,INDIRECT("'LTC Rev-Exp Region "&amp;$A43&amp;"'!$A$7:$CA$7"),0))=0,INDEX(INDIRECT("'LTC Rev-Exp Region "&amp;$A43&amp;"'!$A$1:$CA$200"),MATCH("4.11",INDIRECT("'LTC Rev-Exp Region "&amp;$A43&amp;"'!$B$1:$B$200"),0),MATCH(M$41,INDIRECT("'LTC Rev-Exp Region "&amp;$A43&amp;"'!$A$7:$CA$7"),0))=0),TRUE)</f>
        <v>1</v>
      </c>
    </row>
    <row r="44" spans="1:13" x14ac:dyDescent="0.25">
      <c r="A44" s="1398">
        <f t="shared" ref="A44:A51" si="5">A43+1</f>
        <v>3</v>
      </c>
      <c r="B44" s="928" t="s">
        <v>1176</v>
      </c>
      <c r="C44" t="s">
        <v>1177</v>
      </c>
      <c r="D44" s="1051" t="b">
        <f ca="1">IF(INDEX(INDIRECT("'MMA Rev-Exp Region "&amp;$A44&amp;"'!$A$1:$CA$200"),MATCH("MEMBER MONTHS",INDIRECT("'MMA Rev-Exp Region "&amp;$A44&amp;"'!$A$1:$A$200"),0),MATCH(D$41,'MMA Rev-Exp Summary'!$A$7:$CF$7,0))=0,AND(INDEX(INDIRECT("'MMA Rev-Exp Region "&amp;$A44&amp;"'!$A$1:$CA$200"),MATCH("1.7",INDIRECT("'MMA Rev-Exp Region "&amp;$A44&amp;"'!$B$1:$B$200"),0),MATCH(D$41,INDIRECT("'MMA Rev-Exp Region "&amp;$A44&amp;"'!$A$7:$CA$7"),0))=0,INDEX(INDIRECT("'MMA Rev-Exp Region "&amp;$A44&amp;"'!$A$1:$CA$200"),MATCH("11.1",INDIRECT("'MMA Rev-Exp Region "&amp;$A44&amp;"'!$B$1:$B$200"),0),MATCH(D$41,INDIRECT("'MMA Rev-Exp Region "&amp;$A44&amp;"'!$A$7:$CA$7"),0))=0),TRUE)</f>
        <v>1</v>
      </c>
      <c r="E44" s="1051" t="b">
        <f ca="1">IF(INDEX(INDIRECT("'MMA Rev-Exp Region "&amp;$A44&amp;"'!$A$1:$CA$200"),MATCH("MEMBER MONTHS",INDIRECT("'MMA Rev-Exp Region "&amp;$A44&amp;"'!$A$1:$A$200"),0),MATCH(E$41,'MMA Rev-Exp Summary'!$A$7:$CF$7,0))=0,AND(INDEX(INDIRECT("'MMA Rev-Exp Region "&amp;$A44&amp;"'!$A$1:$CA$200"),MATCH("1.7",INDIRECT("'MMA Rev-Exp Region "&amp;$A44&amp;"'!$B$1:$B$200"),0),MATCH(E$41,INDIRECT("'MMA Rev-Exp Region "&amp;$A44&amp;"'!$A$7:$CA$7"),0))=0,INDEX(INDIRECT("'MMA Rev-Exp Region "&amp;$A44&amp;"'!$A$1:$CA$200"),MATCH("11.1",INDIRECT("'MMA Rev-Exp Region "&amp;$A44&amp;"'!$B$1:$B$200"),0),MATCH(E$41,INDIRECT("'MMA Rev-Exp Region "&amp;$A44&amp;"'!$A$7:$CA$7"),0))=0),TRUE)</f>
        <v>1</v>
      </c>
      <c r="F44" s="1051" t="b">
        <f ca="1">IF(INDEX(INDIRECT("'MMA Rev-Exp Region "&amp;$A44&amp;"'!$A$1:$CA$200"),MATCH("MEMBER MONTHS",INDIRECT("'MMA Rev-Exp Region "&amp;$A44&amp;"'!$A$1:$A$200"),0),MATCH(F$41,'MMA Rev-Exp Summary'!$A$7:$CF$7,0))=0,AND(INDEX(INDIRECT("'MMA Rev-Exp Region "&amp;$A44&amp;"'!$A$1:$CA$200"),MATCH("1.7",INDIRECT("'MMA Rev-Exp Region "&amp;$A44&amp;"'!$B$1:$B$200"),0),MATCH(F$41,INDIRECT("'MMA Rev-Exp Region "&amp;$A44&amp;"'!$A$7:$CA$7"),0))=0,INDEX(INDIRECT("'MMA Rev-Exp Region "&amp;$A44&amp;"'!$A$1:$CA$200"),MATCH("11.1",INDIRECT("'MMA Rev-Exp Region "&amp;$A44&amp;"'!$B$1:$B$200"),0),MATCH(F$41,INDIRECT("'MMA Rev-Exp Region "&amp;$A44&amp;"'!$A$7:$CA$7"),0))=0),TRUE)</f>
        <v>1</v>
      </c>
      <c r="G44" s="1051" t="b">
        <f ca="1">IF(INDEX(INDIRECT("'MMA Rev-Exp Region "&amp;$A44&amp;"'!$A$1:$CA$200"),MATCH("MEMBER MONTHS",INDIRECT("'MMA Rev-Exp Region "&amp;$A44&amp;"'!$A$1:$A$200"),0),MATCH(G$41,'MMA Rev-Exp Summary'!$A$7:$CF$7,0))=0,AND(INDEX(INDIRECT("'MMA Rev-Exp Region "&amp;$A44&amp;"'!$A$1:$CA$200"),MATCH("1.7",INDIRECT("'MMA Rev-Exp Region "&amp;$A44&amp;"'!$B$1:$B$200"),0),MATCH(G$41,INDIRECT("'MMA Rev-Exp Region "&amp;$A44&amp;"'!$A$7:$CA$7"),0))=0,INDEX(INDIRECT("'MMA Rev-Exp Region "&amp;$A44&amp;"'!$A$1:$CA$200"),MATCH("11.1",INDIRECT("'MMA Rev-Exp Region "&amp;$A44&amp;"'!$B$1:$B$200"),0),MATCH(G$41,INDIRECT("'MMA Rev-Exp Region "&amp;$A44&amp;"'!$A$7:$CA$7"),0))=0),TRUE)</f>
        <v>1</v>
      </c>
      <c r="H44" s="928" t="s">
        <v>1639</v>
      </c>
      <c r="I44" t="s">
        <v>1178</v>
      </c>
      <c r="J44" s="1051" t="b">
        <f ca="1">IF(INDEX(INDIRECT("'LTC Rev-Exp Region "&amp;$A44&amp;"'!$A$1:$CA$200"),MATCH("MEMBER MONTHS",INDIRECT("'LTC Rev-Exp Region "&amp;$A44&amp;"'!$A$1:$A$200"),0),MATCH(J$41,'LTC Rev-Exp Summary'!$A$7:$CA$7,0))=0,AND(INDEX(INDIRECT("'LTC Rev-Exp Region "&amp;$A44&amp;"'!$A$1:$CA$200"),MATCH("1.4",INDIRECT("'LTC Rev-Exp Region "&amp;$A44&amp;"'!$B$1:$B$200"),0),MATCH(J$41,INDIRECT("'LTC Rev-Exp Region "&amp;$A44&amp;"'!$A$7:$CA$7"),0))=0,INDEX(INDIRECT("'LTC Rev-Exp Region "&amp;$A44&amp;"'!$A$1:$CA$200"),MATCH("4.11",INDIRECT("'LTC Rev-Exp Region "&amp;$A44&amp;"'!$B$1:$B$200"),0),MATCH(J$41,INDIRECT("'LTC Rev-Exp Region "&amp;$A44&amp;"'!$A$7:$CA$7"),0))=0),TRUE)</f>
        <v>1</v>
      </c>
      <c r="K44" s="1051" t="b">
        <f ca="1">IF(INDEX(INDIRECT("'LTC Rev-Exp Region "&amp;$A44&amp;"'!$A$1:$CA$200"),MATCH("MEMBER MONTHS",INDIRECT("'LTC Rev-Exp Region "&amp;$A44&amp;"'!$A$1:$A$200"),0),MATCH(K$41,'LTC Rev-Exp Summary'!$A$7:$CA$7,0))=0,AND(INDEX(INDIRECT("'LTC Rev-Exp Region "&amp;$A44&amp;"'!$A$1:$CA$200"),MATCH("1.4",INDIRECT("'LTC Rev-Exp Region "&amp;$A44&amp;"'!$B$1:$B$200"),0),MATCH(K$41,INDIRECT("'LTC Rev-Exp Region "&amp;$A44&amp;"'!$A$7:$CA$7"),0))=0,INDEX(INDIRECT("'LTC Rev-Exp Region "&amp;$A44&amp;"'!$A$1:$CA$200"),MATCH("4.11",INDIRECT("'LTC Rev-Exp Region "&amp;$A44&amp;"'!$B$1:$B$200"),0),MATCH(K$41,INDIRECT("'LTC Rev-Exp Region "&amp;$A44&amp;"'!$A$7:$CA$7"),0))=0),TRUE)</f>
        <v>1</v>
      </c>
      <c r="L44" s="1051" t="b">
        <f ca="1">IF(INDEX(INDIRECT("'LTC Rev-Exp Region "&amp;$A44&amp;"'!$A$1:$CA$200"),MATCH("MEMBER MONTHS",INDIRECT("'LTC Rev-Exp Region "&amp;$A44&amp;"'!$A$1:$A$200"),0),MATCH(L$41,'LTC Rev-Exp Summary'!$A$7:$CA$7,0))=0,AND(INDEX(INDIRECT("'LTC Rev-Exp Region "&amp;$A44&amp;"'!$A$1:$CA$200"),MATCH("1.4",INDIRECT("'LTC Rev-Exp Region "&amp;$A44&amp;"'!$B$1:$B$200"),0),MATCH(L$41,INDIRECT("'LTC Rev-Exp Region "&amp;$A44&amp;"'!$A$7:$CA$7"),0))=0,INDEX(INDIRECT("'LTC Rev-Exp Region "&amp;$A44&amp;"'!$A$1:$CA$200"),MATCH("4.11",INDIRECT("'LTC Rev-Exp Region "&amp;$A44&amp;"'!$B$1:$B$200"),0),MATCH(L$41,INDIRECT("'LTC Rev-Exp Region "&amp;$A44&amp;"'!$A$7:$CA$7"),0))=0),TRUE)</f>
        <v>1</v>
      </c>
      <c r="M44" s="1052" t="b">
        <f ca="1">IF(INDEX(INDIRECT("'LTC Rev-Exp Region "&amp;$A44&amp;"'!$A$1:$CA$200"),MATCH("MEMBER MONTHS",INDIRECT("'LTC Rev-Exp Region "&amp;$A44&amp;"'!$A$1:$A$200"),0),MATCH(M$41,'LTC Rev-Exp Summary'!$A$7:$CA$7,0))=0,AND(INDEX(INDIRECT("'LTC Rev-Exp Region "&amp;$A44&amp;"'!$A$1:$CA$200"),MATCH("1.4",INDIRECT("'LTC Rev-Exp Region "&amp;$A44&amp;"'!$B$1:$B$200"),0),MATCH(M$41,INDIRECT("'LTC Rev-Exp Region "&amp;$A44&amp;"'!$A$7:$CA$7"),0))=0,INDEX(INDIRECT("'LTC Rev-Exp Region "&amp;$A44&amp;"'!$A$1:$CA$200"),MATCH("4.11",INDIRECT("'LTC Rev-Exp Region "&amp;$A44&amp;"'!$B$1:$B$200"),0),MATCH(M$41,INDIRECT("'LTC Rev-Exp Region "&amp;$A44&amp;"'!$A$7:$CA$7"),0))=0),TRUE)</f>
        <v>1</v>
      </c>
    </row>
    <row r="45" spans="1:13" x14ac:dyDescent="0.25">
      <c r="A45" s="1398">
        <f t="shared" si="5"/>
        <v>4</v>
      </c>
      <c r="B45" s="928" t="s">
        <v>1176</v>
      </c>
      <c r="C45" t="s">
        <v>1177</v>
      </c>
      <c r="D45" s="1051" t="b">
        <f ca="1">IF(INDEX(INDIRECT("'MMA Rev-Exp Region "&amp;$A45&amp;"'!$A$1:$CA$200"),MATCH("MEMBER MONTHS",INDIRECT("'MMA Rev-Exp Region "&amp;$A45&amp;"'!$A$1:$A$200"),0),MATCH(D$41,'MMA Rev-Exp Summary'!$A$7:$CF$7,0))=0,AND(INDEX(INDIRECT("'MMA Rev-Exp Region "&amp;$A45&amp;"'!$A$1:$CA$200"),MATCH("1.7",INDIRECT("'MMA Rev-Exp Region "&amp;$A45&amp;"'!$B$1:$B$200"),0),MATCH(D$41,INDIRECT("'MMA Rev-Exp Region "&amp;$A45&amp;"'!$A$7:$CA$7"),0))=0,INDEX(INDIRECT("'MMA Rev-Exp Region "&amp;$A45&amp;"'!$A$1:$CA$200"),MATCH("11.1",INDIRECT("'MMA Rev-Exp Region "&amp;$A45&amp;"'!$B$1:$B$200"),0),MATCH(D$41,INDIRECT("'MMA Rev-Exp Region "&amp;$A45&amp;"'!$A$7:$CA$7"),0))=0),TRUE)</f>
        <v>1</v>
      </c>
      <c r="E45" s="1051" t="b">
        <f ca="1">IF(INDEX(INDIRECT("'MMA Rev-Exp Region "&amp;$A45&amp;"'!$A$1:$CA$200"),MATCH("MEMBER MONTHS",INDIRECT("'MMA Rev-Exp Region "&amp;$A45&amp;"'!$A$1:$A$200"),0),MATCH(E$41,'MMA Rev-Exp Summary'!$A$7:$CF$7,0))=0,AND(INDEX(INDIRECT("'MMA Rev-Exp Region "&amp;$A45&amp;"'!$A$1:$CA$200"),MATCH("1.7",INDIRECT("'MMA Rev-Exp Region "&amp;$A45&amp;"'!$B$1:$B$200"),0),MATCH(E$41,INDIRECT("'MMA Rev-Exp Region "&amp;$A45&amp;"'!$A$7:$CA$7"),0))=0,INDEX(INDIRECT("'MMA Rev-Exp Region "&amp;$A45&amp;"'!$A$1:$CA$200"),MATCH("11.1",INDIRECT("'MMA Rev-Exp Region "&amp;$A45&amp;"'!$B$1:$B$200"),0),MATCH(E$41,INDIRECT("'MMA Rev-Exp Region "&amp;$A45&amp;"'!$A$7:$CA$7"),0))=0),TRUE)</f>
        <v>1</v>
      </c>
      <c r="F45" s="1051" t="b">
        <f ca="1">IF(INDEX(INDIRECT("'MMA Rev-Exp Region "&amp;$A45&amp;"'!$A$1:$CA$200"),MATCH("MEMBER MONTHS",INDIRECT("'MMA Rev-Exp Region "&amp;$A45&amp;"'!$A$1:$A$200"),0),MATCH(F$41,'MMA Rev-Exp Summary'!$A$7:$CF$7,0))=0,AND(INDEX(INDIRECT("'MMA Rev-Exp Region "&amp;$A45&amp;"'!$A$1:$CA$200"),MATCH("1.7",INDIRECT("'MMA Rev-Exp Region "&amp;$A45&amp;"'!$B$1:$B$200"),0),MATCH(F$41,INDIRECT("'MMA Rev-Exp Region "&amp;$A45&amp;"'!$A$7:$CA$7"),0))=0,INDEX(INDIRECT("'MMA Rev-Exp Region "&amp;$A45&amp;"'!$A$1:$CA$200"),MATCH("11.1",INDIRECT("'MMA Rev-Exp Region "&amp;$A45&amp;"'!$B$1:$B$200"),0),MATCH(F$41,INDIRECT("'MMA Rev-Exp Region "&amp;$A45&amp;"'!$A$7:$CA$7"),0))=0),TRUE)</f>
        <v>1</v>
      </c>
      <c r="G45" s="1051" t="b">
        <f ca="1">IF(INDEX(INDIRECT("'MMA Rev-Exp Region "&amp;$A45&amp;"'!$A$1:$CA$200"),MATCH("MEMBER MONTHS",INDIRECT("'MMA Rev-Exp Region "&amp;$A45&amp;"'!$A$1:$A$200"),0),MATCH(G$41,'MMA Rev-Exp Summary'!$A$7:$CF$7,0))=0,AND(INDEX(INDIRECT("'MMA Rev-Exp Region "&amp;$A45&amp;"'!$A$1:$CA$200"),MATCH("1.7",INDIRECT("'MMA Rev-Exp Region "&amp;$A45&amp;"'!$B$1:$B$200"),0),MATCH(G$41,INDIRECT("'MMA Rev-Exp Region "&amp;$A45&amp;"'!$A$7:$CA$7"),0))=0,INDEX(INDIRECT("'MMA Rev-Exp Region "&amp;$A45&amp;"'!$A$1:$CA$200"),MATCH("11.1",INDIRECT("'MMA Rev-Exp Region "&amp;$A45&amp;"'!$B$1:$B$200"),0),MATCH(G$41,INDIRECT("'MMA Rev-Exp Region "&amp;$A45&amp;"'!$A$7:$CA$7"),0))=0),TRUE)</f>
        <v>1</v>
      </c>
      <c r="H45" s="928" t="s">
        <v>1639</v>
      </c>
      <c r="I45" t="s">
        <v>1178</v>
      </c>
      <c r="J45" s="1051" t="b">
        <f ca="1">IF(INDEX(INDIRECT("'LTC Rev-Exp Region "&amp;$A45&amp;"'!$A$1:$CA$200"),MATCH("MEMBER MONTHS",INDIRECT("'LTC Rev-Exp Region "&amp;$A45&amp;"'!$A$1:$A$200"),0),MATCH(J$41,'LTC Rev-Exp Summary'!$A$7:$CA$7,0))=0,AND(INDEX(INDIRECT("'LTC Rev-Exp Region "&amp;$A45&amp;"'!$A$1:$CA$200"),MATCH("1.4",INDIRECT("'LTC Rev-Exp Region "&amp;$A45&amp;"'!$B$1:$B$200"),0),MATCH(J$41,INDIRECT("'LTC Rev-Exp Region "&amp;$A45&amp;"'!$A$7:$CA$7"),0))=0,INDEX(INDIRECT("'LTC Rev-Exp Region "&amp;$A45&amp;"'!$A$1:$CA$200"),MATCH("4.11",INDIRECT("'LTC Rev-Exp Region "&amp;$A45&amp;"'!$B$1:$B$200"),0),MATCH(J$41,INDIRECT("'LTC Rev-Exp Region "&amp;$A45&amp;"'!$A$7:$CA$7"),0))=0),TRUE)</f>
        <v>1</v>
      </c>
      <c r="K45" s="1051" t="b">
        <f ca="1">IF(INDEX(INDIRECT("'LTC Rev-Exp Region "&amp;$A45&amp;"'!$A$1:$CA$200"),MATCH("MEMBER MONTHS",INDIRECT("'LTC Rev-Exp Region "&amp;$A45&amp;"'!$A$1:$A$200"),0),MATCH(K$41,'LTC Rev-Exp Summary'!$A$7:$CA$7,0))=0,AND(INDEX(INDIRECT("'LTC Rev-Exp Region "&amp;$A45&amp;"'!$A$1:$CA$200"),MATCH("1.4",INDIRECT("'LTC Rev-Exp Region "&amp;$A45&amp;"'!$B$1:$B$200"),0),MATCH(K$41,INDIRECT("'LTC Rev-Exp Region "&amp;$A45&amp;"'!$A$7:$CA$7"),0))=0,INDEX(INDIRECT("'LTC Rev-Exp Region "&amp;$A45&amp;"'!$A$1:$CA$200"),MATCH("4.11",INDIRECT("'LTC Rev-Exp Region "&amp;$A45&amp;"'!$B$1:$B$200"),0),MATCH(K$41,INDIRECT("'LTC Rev-Exp Region "&amp;$A45&amp;"'!$A$7:$CA$7"),0))=0),TRUE)</f>
        <v>1</v>
      </c>
      <c r="L45" s="1051" t="b">
        <f ca="1">IF(INDEX(INDIRECT("'LTC Rev-Exp Region "&amp;$A45&amp;"'!$A$1:$CA$200"),MATCH("MEMBER MONTHS",INDIRECT("'LTC Rev-Exp Region "&amp;$A45&amp;"'!$A$1:$A$200"),0),MATCH(L$41,'LTC Rev-Exp Summary'!$A$7:$CA$7,0))=0,AND(INDEX(INDIRECT("'LTC Rev-Exp Region "&amp;$A45&amp;"'!$A$1:$CA$200"),MATCH("1.4",INDIRECT("'LTC Rev-Exp Region "&amp;$A45&amp;"'!$B$1:$B$200"),0),MATCH(L$41,INDIRECT("'LTC Rev-Exp Region "&amp;$A45&amp;"'!$A$7:$CA$7"),0))=0,INDEX(INDIRECT("'LTC Rev-Exp Region "&amp;$A45&amp;"'!$A$1:$CA$200"),MATCH("4.11",INDIRECT("'LTC Rev-Exp Region "&amp;$A45&amp;"'!$B$1:$B$200"),0),MATCH(L$41,INDIRECT("'LTC Rev-Exp Region "&amp;$A45&amp;"'!$A$7:$CA$7"),0))=0),TRUE)</f>
        <v>1</v>
      </c>
      <c r="M45" s="1052" t="b">
        <f ca="1">IF(INDEX(INDIRECT("'LTC Rev-Exp Region "&amp;$A45&amp;"'!$A$1:$CA$200"),MATCH("MEMBER MONTHS",INDIRECT("'LTC Rev-Exp Region "&amp;$A45&amp;"'!$A$1:$A$200"),0),MATCH(M$41,'LTC Rev-Exp Summary'!$A$7:$CA$7,0))=0,AND(INDEX(INDIRECT("'LTC Rev-Exp Region "&amp;$A45&amp;"'!$A$1:$CA$200"),MATCH("1.4",INDIRECT("'LTC Rev-Exp Region "&amp;$A45&amp;"'!$B$1:$B$200"),0),MATCH(M$41,INDIRECT("'LTC Rev-Exp Region "&amp;$A45&amp;"'!$A$7:$CA$7"),0))=0,INDEX(INDIRECT("'LTC Rev-Exp Region "&amp;$A45&amp;"'!$A$1:$CA$200"),MATCH("4.11",INDIRECT("'LTC Rev-Exp Region "&amp;$A45&amp;"'!$B$1:$B$200"),0),MATCH(M$41,INDIRECT("'LTC Rev-Exp Region "&amp;$A45&amp;"'!$A$7:$CA$7"),0))=0),TRUE)</f>
        <v>1</v>
      </c>
    </row>
    <row r="46" spans="1:13" x14ac:dyDescent="0.25">
      <c r="A46" s="1398">
        <f t="shared" si="5"/>
        <v>5</v>
      </c>
      <c r="B46" s="928" t="s">
        <v>1176</v>
      </c>
      <c r="C46" t="s">
        <v>1177</v>
      </c>
      <c r="D46" s="1051" t="b">
        <f ca="1">IF(INDEX(INDIRECT("'MMA Rev-Exp Region "&amp;$A46&amp;"'!$A$1:$CA$200"),MATCH("MEMBER MONTHS",INDIRECT("'MMA Rev-Exp Region "&amp;$A46&amp;"'!$A$1:$A$200"),0),MATCH(D$41,'MMA Rev-Exp Summary'!$A$7:$CF$7,0))=0,AND(INDEX(INDIRECT("'MMA Rev-Exp Region "&amp;$A46&amp;"'!$A$1:$CA$200"),MATCH("1.7",INDIRECT("'MMA Rev-Exp Region "&amp;$A46&amp;"'!$B$1:$B$200"),0),MATCH(D$41,INDIRECT("'MMA Rev-Exp Region "&amp;$A46&amp;"'!$A$7:$CA$7"),0))=0,INDEX(INDIRECT("'MMA Rev-Exp Region "&amp;$A46&amp;"'!$A$1:$CA$200"),MATCH("11.1",INDIRECT("'MMA Rev-Exp Region "&amp;$A46&amp;"'!$B$1:$B$200"),0),MATCH(D$41,INDIRECT("'MMA Rev-Exp Region "&amp;$A46&amp;"'!$A$7:$CA$7"),0))=0),TRUE)</f>
        <v>1</v>
      </c>
      <c r="E46" s="1051" t="b">
        <f ca="1">IF(INDEX(INDIRECT("'MMA Rev-Exp Region "&amp;$A46&amp;"'!$A$1:$CA$200"),MATCH("MEMBER MONTHS",INDIRECT("'MMA Rev-Exp Region "&amp;$A46&amp;"'!$A$1:$A$200"),0),MATCH(E$41,'MMA Rev-Exp Summary'!$A$7:$CF$7,0))=0,AND(INDEX(INDIRECT("'MMA Rev-Exp Region "&amp;$A46&amp;"'!$A$1:$CA$200"),MATCH("1.7",INDIRECT("'MMA Rev-Exp Region "&amp;$A46&amp;"'!$B$1:$B$200"),0),MATCH(E$41,INDIRECT("'MMA Rev-Exp Region "&amp;$A46&amp;"'!$A$7:$CA$7"),0))=0,INDEX(INDIRECT("'MMA Rev-Exp Region "&amp;$A46&amp;"'!$A$1:$CA$200"),MATCH("11.1",INDIRECT("'MMA Rev-Exp Region "&amp;$A46&amp;"'!$B$1:$B$200"),0),MATCH(E$41,INDIRECT("'MMA Rev-Exp Region "&amp;$A46&amp;"'!$A$7:$CA$7"),0))=0),TRUE)</f>
        <v>1</v>
      </c>
      <c r="F46" s="1051" t="b">
        <f ca="1">IF(INDEX(INDIRECT("'MMA Rev-Exp Region "&amp;$A46&amp;"'!$A$1:$CA$200"),MATCH("MEMBER MONTHS",INDIRECT("'MMA Rev-Exp Region "&amp;$A46&amp;"'!$A$1:$A$200"),0),MATCH(F$41,'MMA Rev-Exp Summary'!$A$7:$CF$7,0))=0,AND(INDEX(INDIRECT("'MMA Rev-Exp Region "&amp;$A46&amp;"'!$A$1:$CA$200"),MATCH("1.7",INDIRECT("'MMA Rev-Exp Region "&amp;$A46&amp;"'!$B$1:$B$200"),0),MATCH(F$41,INDIRECT("'MMA Rev-Exp Region "&amp;$A46&amp;"'!$A$7:$CA$7"),0))=0,INDEX(INDIRECT("'MMA Rev-Exp Region "&amp;$A46&amp;"'!$A$1:$CA$200"),MATCH("11.1",INDIRECT("'MMA Rev-Exp Region "&amp;$A46&amp;"'!$B$1:$B$200"),0),MATCH(F$41,INDIRECT("'MMA Rev-Exp Region "&amp;$A46&amp;"'!$A$7:$CA$7"),0))=0),TRUE)</f>
        <v>1</v>
      </c>
      <c r="G46" s="1051" t="b">
        <f ca="1">IF(INDEX(INDIRECT("'MMA Rev-Exp Region "&amp;$A46&amp;"'!$A$1:$CA$200"),MATCH("MEMBER MONTHS",INDIRECT("'MMA Rev-Exp Region "&amp;$A46&amp;"'!$A$1:$A$200"),0),MATCH(G$41,'MMA Rev-Exp Summary'!$A$7:$CF$7,0))=0,AND(INDEX(INDIRECT("'MMA Rev-Exp Region "&amp;$A46&amp;"'!$A$1:$CA$200"),MATCH("1.7",INDIRECT("'MMA Rev-Exp Region "&amp;$A46&amp;"'!$B$1:$B$200"),0),MATCH(G$41,INDIRECT("'MMA Rev-Exp Region "&amp;$A46&amp;"'!$A$7:$CA$7"),0))=0,INDEX(INDIRECT("'MMA Rev-Exp Region "&amp;$A46&amp;"'!$A$1:$CA$200"),MATCH("11.1",INDIRECT("'MMA Rev-Exp Region "&amp;$A46&amp;"'!$B$1:$B$200"),0),MATCH(G$41,INDIRECT("'MMA Rev-Exp Region "&amp;$A46&amp;"'!$A$7:$CA$7"),0))=0),TRUE)</f>
        <v>1</v>
      </c>
      <c r="H46" s="928" t="s">
        <v>1639</v>
      </c>
      <c r="I46" t="s">
        <v>1178</v>
      </c>
      <c r="J46" s="1051" t="b">
        <f ca="1">IF(INDEX(INDIRECT("'LTC Rev-Exp Region "&amp;$A46&amp;"'!$A$1:$CA$200"),MATCH("MEMBER MONTHS",INDIRECT("'LTC Rev-Exp Region "&amp;$A46&amp;"'!$A$1:$A$200"),0),MATCH(J$41,'LTC Rev-Exp Summary'!$A$7:$CA$7,0))=0,AND(INDEX(INDIRECT("'LTC Rev-Exp Region "&amp;$A46&amp;"'!$A$1:$CA$200"),MATCH("1.4",INDIRECT("'LTC Rev-Exp Region "&amp;$A46&amp;"'!$B$1:$B$200"),0),MATCH(J$41,INDIRECT("'LTC Rev-Exp Region "&amp;$A46&amp;"'!$A$7:$CA$7"),0))=0,INDEX(INDIRECT("'LTC Rev-Exp Region "&amp;$A46&amp;"'!$A$1:$CA$200"),MATCH("4.11",INDIRECT("'LTC Rev-Exp Region "&amp;$A46&amp;"'!$B$1:$B$200"),0),MATCH(J$41,INDIRECT("'LTC Rev-Exp Region "&amp;$A46&amp;"'!$A$7:$CA$7"),0))=0),TRUE)</f>
        <v>1</v>
      </c>
      <c r="K46" s="1051" t="b">
        <f ca="1">IF(INDEX(INDIRECT("'LTC Rev-Exp Region "&amp;$A46&amp;"'!$A$1:$CA$200"),MATCH("MEMBER MONTHS",INDIRECT("'LTC Rev-Exp Region "&amp;$A46&amp;"'!$A$1:$A$200"),0),MATCH(K$41,'LTC Rev-Exp Summary'!$A$7:$CA$7,0))=0,AND(INDEX(INDIRECT("'LTC Rev-Exp Region "&amp;$A46&amp;"'!$A$1:$CA$200"),MATCH("1.4",INDIRECT("'LTC Rev-Exp Region "&amp;$A46&amp;"'!$B$1:$B$200"),0),MATCH(K$41,INDIRECT("'LTC Rev-Exp Region "&amp;$A46&amp;"'!$A$7:$CA$7"),0))=0,INDEX(INDIRECT("'LTC Rev-Exp Region "&amp;$A46&amp;"'!$A$1:$CA$200"),MATCH("4.11",INDIRECT("'LTC Rev-Exp Region "&amp;$A46&amp;"'!$B$1:$B$200"),0),MATCH(K$41,INDIRECT("'LTC Rev-Exp Region "&amp;$A46&amp;"'!$A$7:$CA$7"),0))=0),TRUE)</f>
        <v>1</v>
      </c>
      <c r="L46" s="1051" t="b">
        <f ca="1">IF(INDEX(INDIRECT("'LTC Rev-Exp Region "&amp;$A46&amp;"'!$A$1:$CA$200"),MATCH("MEMBER MONTHS",INDIRECT("'LTC Rev-Exp Region "&amp;$A46&amp;"'!$A$1:$A$200"),0),MATCH(L$41,'LTC Rev-Exp Summary'!$A$7:$CA$7,0))=0,AND(INDEX(INDIRECT("'LTC Rev-Exp Region "&amp;$A46&amp;"'!$A$1:$CA$200"),MATCH("1.4",INDIRECT("'LTC Rev-Exp Region "&amp;$A46&amp;"'!$B$1:$B$200"),0),MATCH(L$41,INDIRECT("'LTC Rev-Exp Region "&amp;$A46&amp;"'!$A$7:$CA$7"),0))=0,INDEX(INDIRECT("'LTC Rev-Exp Region "&amp;$A46&amp;"'!$A$1:$CA$200"),MATCH("4.11",INDIRECT("'LTC Rev-Exp Region "&amp;$A46&amp;"'!$B$1:$B$200"),0),MATCH(L$41,INDIRECT("'LTC Rev-Exp Region "&amp;$A46&amp;"'!$A$7:$CA$7"),0))=0),TRUE)</f>
        <v>1</v>
      </c>
      <c r="M46" s="1052" t="b">
        <f ca="1">IF(INDEX(INDIRECT("'LTC Rev-Exp Region "&amp;$A46&amp;"'!$A$1:$CA$200"),MATCH("MEMBER MONTHS",INDIRECT("'LTC Rev-Exp Region "&amp;$A46&amp;"'!$A$1:$A$200"),0),MATCH(M$41,'LTC Rev-Exp Summary'!$A$7:$CA$7,0))=0,AND(INDEX(INDIRECT("'LTC Rev-Exp Region "&amp;$A46&amp;"'!$A$1:$CA$200"),MATCH("1.4",INDIRECT("'LTC Rev-Exp Region "&amp;$A46&amp;"'!$B$1:$B$200"),0),MATCH(M$41,INDIRECT("'LTC Rev-Exp Region "&amp;$A46&amp;"'!$A$7:$CA$7"),0))=0,INDEX(INDIRECT("'LTC Rev-Exp Region "&amp;$A46&amp;"'!$A$1:$CA$200"),MATCH("4.11",INDIRECT("'LTC Rev-Exp Region "&amp;$A46&amp;"'!$B$1:$B$200"),0),MATCH(M$41,INDIRECT("'LTC Rev-Exp Region "&amp;$A46&amp;"'!$A$7:$CA$7"),0))=0),TRUE)</f>
        <v>1</v>
      </c>
    </row>
    <row r="47" spans="1:13" x14ac:dyDescent="0.25">
      <c r="A47" s="1398">
        <f t="shared" si="5"/>
        <v>6</v>
      </c>
      <c r="B47" s="928" t="s">
        <v>1176</v>
      </c>
      <c r="C47" t="s">
        <v>1177</v>
      </c>
      <c r="D47" s="1051" t="b">
        <f ca="1">IF(INDEX(INDIRECT("'MMA Rev-Exp Region "&amp;$A47&amp;"'!$A$1:$CA$200"),MATCH("MEMBER MONTHS",INDIRECT("'MMA Rev-Exp Region "&amp;$A47&amp;"'!$A$1:$A$200"),0),MATCH(D$41,'MMA Rev-Exp Summary'!$A$7:$CF$7,0))=0,AND(INDEX(INDIRECT("'MMA Rev-Exp Region "&amp;$A47&amp;"'!$A$1:$CA$200"),MATCH("1.7",INDIRECT("'MMA Rev-Exp Region "&amp;$A47&amp;"'!$B$1:$B$200"),0),MATCH(D$41,INDIRECT("'MMA Rev-Exp Region "&amp;$A47&amp;"'!$A$7:$CA$7"),0))=0,INDEX(INDIRECT("'MMA Rev-Exp Region "&amp;$A47&amp;"'!$A$1:$CA$200"),MATCH("11.1",INDIRECT("'MMA Rev-Exp Region "&amp;$A47&amp;"'!$B$1:$B$200"),0),MATCH(D$41,INDIRECT("'MMA Rev-Exp Region "&amp;$A47&amp;"'!$A$7:$CA$7"),0))=0),TRUE)</f>
        <v>1</v>
      </c>
      <c r="E47" s="1051" t="b">
        <f ca="1">IF(INDEX(INDIRECT("'MMA Rev-Exp Region "&amp;$A47&amp;"'!$A$1:$CA$200"),MATCH("MEMBER MONTHS",INDIRECT("'MMA Rev-Exp Region "&amp;$A47&amp;"'!$A$1:$A$200"),0),MATCH(E$41,'MMA Rev-Exp Summary'!$A$7:$CF$7,0))=0,AND(INDEX(INDIRECT("'MMA Rev-Exp Region "&amp;$A47&amp;"'!$A$1:$CA$200"),MATCH("1.7",INDIRECT("'MMA Rev-Exp Region "&amp;$A47&amp;"'!$B$1:$B$200"),0),MATCH(E$41,INDIRECT("'MMA Rev-Exp Region "&amp;$A47&amp;"'!$A$7:$CA$7"),0))=0,INDEX(INDIRECT("'MMA Rev-Exp Region "&amp;$A47&amp;"'!$A$1:$CA$200"),MATCH("11.1",INDIRECT("'MMA Rev-Exp Region "&amp;$A47&amp;"'!$B$1:$B$200"),0),MATCH(E$41,INDIRECT("'MMA Rev-Exp Region "&amp;$A47&amp;"'!$A$7:$CA$7"),0))=0),TRUE)</f>
        <v>1</v>
      </c>
      <c r="F47" s="1051" t="b">
        <f ca="1">IF(INDEX(INDIRECT("'MMA Rev-Exp Region "&amp;$A47&amp;"'!$A$1:$CA$200"),MATCH("MEMBER MONTHS",INDIRECT("'MMA Rev-Exp Region "&amp;$A47&amp;"'!$A$1:$A$200"),0),MATCH(F$41,'MMA Rev-Exp Summary'!$A$7:$CF$7,0))=0,AND(INDEX(INDIRECT("'MMA Rev-Exp Region "&amp;$A47&amp;"'!$A$1:$CA$200"),MATCH("1.7",INDIRECT("'MMA Rev-Exp Region "&amp;$A47&amp;"'!$B$1:$B$200"),0),MATCH(F$41,INDIRECT("'MMA Rev-Exp Region "&amp;$A47&amp;"'!$A$7:$CA$7"),0))=0,INDEX(INDIRECT("'MMA Rev-Exp Region "&amp;$A47&amp;"'!$A$1:$CA$200"),MATCH("11.1",INDIRECT("'MMA Rev-Exp Region "&amp;$A47&amp;"'!$B$1:$B$200"),0),MATCH(F$41,INDIRECT("'MMA Rev-Exp Region "&amp;$A47&amp;"'!$A$7:$CA$7"),0))=0),TRUE)</f>
        <v>1</v>
      </c>
      <c r="G47" s="1051" t="b">
        <f ca="1">IF(INDEX(INDIRECT("'MMA Rev-Exp Region "&amp;$A47&amp;"'!$A$1:$CA$200"),MATCH("MEMBER MONTHS",INDIRECT("'MMA Rev-Exp Region "&amp;$A47&amp;"'!$A$1:$A$200"),0),MATCH(G$41,'MMA Rev-Exp Summary'!$A$7:$CF$7,0))=0,AND(INDEX(INDIRECT("'MMA Rev-Exp Region "&amp;$A47&amp;"'!$A$1:$CA$200"),MATCH("1.7",INDIRECT("'MMA Rev-Exp Region "&amp;$A47&amp;"'!$B$1:$B$200"),0),MATCH(G$41,INDIRECT("'MMA Rev-Exp Region "&amp;$A47&amp;"'!$A$7:$CA$7"),0))=0,INDEX(INDIRECT("'MMA Rev-Exp Region "&amp;$A47&amp;"'!$A$1:$CA$200"),MATCH("11.1",INDIRECT("'MMA Rev-Exp Region "&amp;$A47&amp;"'!$B$1:$B$200"),0),MATCH(G$41,INDIRECT("'MMA Rev-Exp Region "&amp;$A47&amp;"'!$A$7:$CA$7"),0))=0),TRUE)</f>
        <v>1</v>
      </c>
      <c r="H47" s="928" t="s">
        <v>1639</v>
      </c>
      <c r="I47" t="s">
        <v>1178</v>
      </c>
      <c r="J47" s="1051" t="b">
        <f ca="1">IF(INDEX(INDIRECT("'LTC Rev-Exp Region "&amp;$A47&amp;"'!$A$1:$CA$200"),MATCH("MEMBER MONTHS",INDIRECT("'LTC Rev-Exp Region "&amp;$A47&amp;"'!$A$1:$A$200"),0),MATCH(J$41,'LTC Rev-Exp Summary'!$A$7:$CA$7,0))=0,AND(INDEX(INDIRECT("'LTC Rev-Exp Region "&amp;$A47&amp;"'!$A$1:$CA$200"),MATCH("1.4",INDIRECT("'LTC Rev-Exp Region "&amp;$A47&amp;"'!$B$1:$B$200"),0),MATCH(J$41,INDIRECT("'LTC Rev-Exp Region "&amp;$A47&amp;"'!$A$7:$CA$7"),0))=0,INDEX(INDIRECT("'LTC Rev-Exp Region "&amp;$A47&amp;"'!$A$1:$CA$200"),MATCH("4.11",INDIRECT("'LTC Rev-Exp Region "&amp;$A47&amp;"'!$B$1:$B$200"),0),MATCH(J$41,INDIRECT("'LTC Rev-Exp Region "&amp;$A47&amp;"'!$A$7:$CA$7"),0))=0),TRUE)</f>
        <v>1</v>
      </c>
      <c r="K47" s="1051" t="b">
        <f ca="1">IF(INDEX(INDIRECT("'LTC Rev-Exp Region "&amp;$A47&amp;"'!$A$1:$CA$200"),MATCH("MEMBER MONTHS",INDIRECT("'LTC Rev-Exp Region "&amp;$A47&amp;"'!$A$1:$A$200"),0),MATCH(K$41,'LTC Rev-Exp Summary'!$A$7:$CA$7,0))=0,AND(INDEX(INDIRECT("'LTC Rev-Exp Region "&amp;$A47&amp;"'!$A$1:$CA$200"),MATCH("1.4",INDIRECT("'LTC Rev-Exp Region "&amp;$A47&amp;"'!$B$1:$B$200"),0),MATCH(K$41,INDIRECT("'LTC Rev-Exp Region "&amp;$A47&amp;"'!$A$7:$CA$7"),0))=0,INDEX(INDIRECT("'LTC Rev-Exp Region "&amp;$A47&amp;"'!$A$1:$CA$200"),MATCH("4.11",INDIRECT("'LTC Rev-Exp Region "&amp;$A47&amp;"'!$B$1:$B$200"),0),MATCH(K$41,INDIRECT("'LTC Rev-Exp Region "&amp;$A47&amp;"'!$A$7:$CA$7"),0))=0),TRUE)</f>
        <v>1</v>
      </c>
      <c r="L47" s="1051" t="b">
        <f ca="1">IF(INDEX(INDIRECT("'LTC Rev-Exp Region "&amp;$A47&amp;"'!$A$1:$CA$200"),MATCH("MEMBER MONTHS",INDIRECT("'LTC Rev-Exp Region "&amp;$A47&amp;"'!$A$1:$A$200"),0),MATCH(L$41,'LTC Rev-Exp Summary'!$A$7:$CA$7,0))=0,AND(INDEX(INDIRECT("'LTC Rev-Exp Region "&amp;$A47&amp;"'!$A$1:$CA$200"),MATCH("1.4",INDIRECT("'LTC Rev-Exp Region "&amp;$A47&amp;"'!$B$1:$B$200"),0),MATCH(L$41,INDIRECT("'LTC Rev-Exp Region "&amp;$A47&amp;"'!$A$7:$CA$7"),0))=0,INDEX(INDIRECT("'LTC Rev-Exp Region "&amp;$A47&amp;"'!$A$1:$CA$200"),MATCH("4.11",INDIRECT("'LTC Rev-Exp Region "&amp;$A47&amp;"'!$B$1:$B$200"),0),MATCH(L$41,INDIRECT("'LTC Rev-Exp Region "&amp;$A47&amp;"'!$A$7:$CA$7"),0))=0),TRUE)</f>
        <v>1</v>
      </c>
      <c r="M47" s="1052" t="b">
        <f ca="1">IF(INDEX(INDIRECT("'LTC Rev-Exp Region "&amp;$A47&amp;"'!$A$1:$CA$200"),MATCH("MEMBER MONTHS",INDIRECT("'LTC Rev-Exp Region "&amp;$A47&amp;"'!$A$1:$A$200"),0),MATCH(M$41,'LTC Rev-Exp Summary'!$A$7:$CA$7,0))=0,AND(INDEX(INDIRECT("'LTC Rev-Exp Region "&amp;$A47&amp;"'!$A$1:$CA$200"),MATCH("1.4",INDIRECT("'LTC Rev-Exp Region "&amp;$A47&amp;"'!$B$1:$B$200"),0),MATCH(M$41,INDIRECT("'LTC Rev-Exp Region "&amp;$A47&amp;"'!$A$7:$CA$7"),0))=0,INDEX(INDIRECT("'LTC Rev-Exp Region "&amp;$A47&amp;"'!$A$1:$CA$200"),MATCH("4.11",INDIRECT("'LTC Rev-Exp Region "&amp;$A47&amp;"'!$B$1:$B$200"),0),MATCH(M$41,INDIRECT("'LTC Rev-Exp Region "&amp;$A47&amp;"'!$A$7:$CA$7"),0))=0),TRUE)</f>
        <v>1</v>
      </c>
    </row>
    <row r="48" spans="1:13" x14ac:dyDescent="0.25">
      <c r="A48" s="1398">
        <f t="shared" si="5"/>
        <v>7</v>
      </c>
      <c r="B48" s="928" t="s">
        <v>1176</v>
      </c>
      <c r="C48" t="s">
        <v>1177</v>
      </c>
      <c r="D48" s="1051" t="b">
        <f ca="1">IF(INDEX(INDIRECT("'MMA Rev-Exp Region "&amp;$A48&amp;"'!$A$1:$CA$200"),MATCH("MEMBER MONTHS",INDIRECT("'MMA Rev-Exp Region "&amp;$A48&amp;"'!$A$1:$A$200"),0),MATCH(D$41,'MMA Rev-Exp Summary'!$A$7:$CF$7,0))=0,AND(INDEX(INDIRECT("'MMA Rev-Exp Region "&amp;$A48&amp;"'!$A$1:$CA$200"),MATCH("1.7",INDIRECT("'MMA Rev-Exp Region "&amp;$A48&amp;"'!$B$1:$B$200"),0),MATCH(D$41,INDIRECT("'MMA Rev-Exp Region "&amp;$A48&amp;"'!$A$7:$CA$7"),0))=0,INDEX(INDIRECT("'MMA Rev-Exp Region "&amp;$A48&amp;"'!$A$1:$CA$200"),MATCH("11.1",INDIRECT("'MMA Rev-Exp Region "&amp;$A48&amp;"'!$B$1:$B$200"),0),MATCH(D$41,INDIRECT("'MMA Rev-Exp Region "&amp;$A48&amp;"'!$A$7:$CA$7"),0))=0),TRUE)</f>
        <v>1</v>
      </c>
      <c r="E48" s="1051" t="b">
        <f ca="1">IF(INDEX(INDIRECT("'MMA Rev-Exp Region "&amp;$A48&amp;"'!$A$1:$CA$200"),MATCH("MEMBER MONTHS",INDIRECT("'MMA Rev-Exp Region "&amp;$A48&amp;"'!$A$1:$A$200"),0),MATCH(E$41,'MMA Rev-Exp Summary'!$A$7:$CF$7,0))=0,AND(INDEX(INDIRECT("'MMA Rev-Exp Region "&amp;$A48&amp;"'!$A$1:$CA$200"),MATCH("1.7",INDIRECT("'MMA Rev-Exp Region "&amp;$A48&amp;"'!$B$1:$B$200"),0),MATCH(E$41,INDIRECT("'MMA Rev-Exp Region "&amp;$A48&amp;"'!$A$7:$CA$7"),0))=0,INDEX(INDIRECT("'MMA Rev-Exp Region "&amp;$A48&amp;"'!$A$1:$CA$200"),MATCH("11.1",INDIRECT("'MMA Rev-Exp Region "&amp;$A48&amp;"'!$B$1:$B$200"),0),MATCH(E$41,INDIRECT("'MMA Rev-Exp Region "&amp;$A48&amp;"'!$A$7:$CA$7"),0))=0),TRUE)</f>
        <v>1</v>
      </c>
      <c r="F48" s="1051" t="b">
        <f ca="1">IF(INDEX(INDIRECT("'MMA Rev-Exp Region "&amp;$A48&amp;"'!$A$1:$CA$200"),MATCH("MEMBER MONTHS",INDIRECT("'MMA Rev-Exp Region "&amp;$A48&amp;"'!$A$1:$A$200"),0),MATCH(F$41,'MMA Rev-Exp Summary'!$A$7:$CF$7,0))=0,AND(INDEX(INDIRECT("'MMA Rev-Exp Region "&amp;$A48&amp;"'!$A$1:$CA$200"),MATCH("1.7",INDIRECT("'MMA Rev-Exp Region "&amp;$A48&amp;"'!$B$1:$B$200"),0),MATCH(F$41,INDIRECT("'MMA Rev-Exp Region "&amp;$A48&amp;"'!$A$7:$CA$7"),0))=0,INDEX(INDIRECT("'MMA Rev-Exp Region "&amp;$A48&amp;"'!$A$1:$CA$200"),MATCH("11.1",INDIRECT("'MMA Rev-Exp Region "&amp;$A48&amp;"'!$B$1:$B$200"),0),MATCH(F$41,INDIRECT("'MMA Rev-Exp Region "&amp;$A48&amp;"'!$A$7:$CA$7"),0))=0),TRUE)</f>
        <v>1</v>
      </c>
      <c r="G48" s="1051" t="b">
        <f ca="1">IF(INDEX(INDIRECT("'MMA Rev-Exp Region "&amp;$A48&amp;"'!$A$1:$CA$200"),MATCH("MEMBER MONTHS",INDIRECT("'MMA Rev-Exp Region "&amp;$A48&amp;"'!$A$1:$A$200"),0),MATCH(G$41,'MMA Rev-Exp Summary'!$A$7:$CF$7,0))=0,AND(INDEX(INDIRECT("'MMA Rev-Exp Region "&amp;$A48&amp;"'!$A$1:$CA$200"),MATCH("1.7",INDIRECT("'MMA Rev-Exp Region "&amp;$A48&amp;"'!$B$1:$B$200"),0),MATCH(G$41,INDIRECT("'MMA Rev-Exp Region "&amp;$A48&amp;"'!$A$7:$CA$7"),0))=0,INDEX(INDIRECT("'MMA Rev-Exp Region "&amp;$A48&amp;"'!$A$1:$CA$200"),MATCH("11.1",INDIRECT("'MMA Rev-Exp Region "&amp;$A48&amp;"'!$B$1:$B$200"),0),MATCH(G$41,INDIRECT("'MMA Rev-Exp Region "&amp;$A48&amp;"'!$A$7:$CA$7"),0))=0),TRUE)</f>
        <v>1</v>
      </c>
      <c r="H48" s="928" t="s">
        <v>1639</v>
      </c>
      <c r="I48" t="s">
        <v>1178</v>
      </c>
      <c r="J48" s="1051" t="b">
        <f ca="1">IF(INDEX(INDIRECT("'LTC Rev-Exp Region "&amp;$A48&amp;"'!$A$1:$CA$200"),MATCH("MEMBER MONTHS",INDIRECT("'LTC Rev-Exp Region "&amp;$A48&amp;"'!$A$1:$A$200"),0),MATCH(J$41,'LTC Rev-Exp Summary'!$A$7:$CA$7,0))=0,AND(INDEX(INDIRECT("'LTC Rev-Exp Region "&amp;$A48&amp;"'!$A$1:$CA$200"),MATCH("1.4",INDIRECT("'LTC Rev-Exp Region "&amp;$A48&amp;"'!$B$1:$B$200"),0),MATCH(J$41,INDIRECT("'LTC Rev-Exp Region "&amp;$A48&amp;"'!$A$7:$CA$7"),0))=0,INDEX(INDIRECT("'LTC Rev-Exp Region "&amp;$A48&amp;"'!$A$1:$CA$200"),MATCH("4.11",INDIRECT("'LTC Rev-Exp Region "&amp;$A48&amp;"'!$B$1:$B$200"),0),MATCH(J$41,INDIRECT("'LTC Rev-Exp Region "&amp;$A48&amp;"'!$A$7:$CA$7"),0))=0),TRUE)</f>
        <v>1</v>
      </c>
      <c r="K48" s="1051" t="b">
        <f ca="1">IF(INDEX(INDIRECT("'LTC Rev-Exp Region "&amp;$A48&amp;"'!$A$1:$CA$200"),MATCH("MEMBER MONTHS",INDIRECT("'LTC Rev-Exp Region "&amp;$A48&amp;"'!$A$1:$A$200"),0),MATCH(K$41,'LTC Rev-Exp Summary'!$A$7:$CA$7,0))=0,AND(INDEX(INDIRECT("'LTC Rev-Exp Region "&amp;$A48&amp;"'!$A$1:$CA$200"),MATCH("1.4",INDIRECT("'LTC Rev-Exp Region "&amp;$A48&amp;"'!$B$1:$B$200"),0),MATCH(K$41,INDIRECT("'LTC Rev-Exp Region "&amp;$A48&amp;"'!$A$7:$CA$7"),0))=0,INDEX(INDIRECT("'LTC Rev-Exp Region "&amp;$A48&amp;"'!$A$1:$CA$200"),MATCH("4.11",INDIRECT("'LTC Rev-Exp Region "&amp;$A48&amp;"'!$B$1:$B$200"),0),MATCH(K$41,INDIRECT("'LTC Rev-Exp Region "&amp;$A48&amp;"'!$A$7:$CA$7"),0))=0),TRUE)</f>
        <v>1</v>
      </c>
      <c r="L48" s="1051" t="b">
        <f ca="1">IF(INDEX(INDIRECT("'LTC Rev-Exp Region "&amp;$A48&amp;"'!$A$1:$CA$200"),MATCH("MEMBER MONTHS",INDIRECT("'LTC Rev-Exp Region "&amp;$A48&amp;"'!$A$1:$A$200"),0),MATCH(L$41,'LTC Rev-Exp Summary'!$A$7:$CA$7,0))=0,AND(INDEX(INDIRECT("'LTC Rev-Exp Region "&amp;$A48&amp;"'!$A$1:$CA$200"),MATCH("1.4",INDIRECT("'LTC Rev-Exp Region "&amp;$A48&amp;"'!$B$1:$B$200"),0),MATCH(L$41,INDIRECT("'LTC Rev-Exp Region "&amp;$A48&amp;"'!$A$7:$CA$7"),0))=0,INDEX(INDIRECT("'LTC Rev-Exp Region "&amp;$A48&amp;"'!$A$1:$CA$200"),MATCH("4.11",INDIRECT("'LTC Rev-Exp Region "&amp;$A48&amp;"'!$B$1:$B$200"),0),MATCH(L$41,INDIRECT("'LTC Rev-Exp Region "&amp;$A48&amp;"'!$A$7:$CA$7"),0))=0),TRUE)</f>
        <v>1</v>
      </c>
      <c r="M48" s="1052" t="b">
        <f ca="1">IF(INDEX(INDIRECT("'LTC Rev-Exp Region "&amp;$A48&amp;"'!$A$1:$CA$200"),MATCH("MEMBER MONTHS",INDIRECT("'LTC Rev-Exp Region "&amp;$A48&amp;"'!$A$1:$A$200"),0),MATCH(M$41,'LTC Rev-Exp Summary'!$A$7:$CA$7,0))=0,AND(INDEX(INDIRECT("'LTC Rev-Exp Region "&amp;$A48&amp;"'!$A$1:$CA$200"),MATCH("1.4",INDIRECT("'LTC Rev-Exp Region "&amp;$A48&amp;"'!$B$1:$B$200"),0),MATCH(M$41,INDIRECT("'LTC Rev-Exp Region "&amp;$A48&amp;"'!$A$7:$CA$7"),0))=0,INDEX(INDIRECT("'LTC Rev-Exp Region "&amp;$A48&amp;"'!$A$1:$CA$200"),MATCH("4.11",INDIRECT("'LTC Rev-Exp Region "&amp;$A48&amp;"'!$B$1:$B$200"),0),MATCH(M$41,INDIRECT("'LTC Rev-Exp Region "&amp;$A48&amp;"'!$A$7:$CA$7"),0))=0),TRUE)</f>
        <v>1</v>
      </c>
    </row>
    <row r="49" spans="1:13" x14ac:dyDescent="0.25">
      <c r="A49" s="1398">
        <f t="shared" si="5"/>
        <v>8</v>
      </c>
      <c r="B49" s="928" t="s">
        <v>1176</v>
      </c>
      <c r="C49" t="s">
        <v>1177</v>
      </c>
      <c r="D49" s="1051" t="b">
        <f ca="1">IF(INDEX(INDIRECT("'MMA Rev-Exp Region "&amp;$A49&amp;"'!$A$1:$CA$200"),MATCH("MEMBER MONTHS",INDIRECT("'MMA Rev-Exp Region "&amp;$A49&amp;"'!$A$1:$A$200"),0),MATCH(D$41,'MMA Rev-Exp Summary'!$A$7:$CF$7,0))=0,AND(INDEX(INDIRECT("'MMA Rev-Exp Region "&amp;$A49&amp;"'!$A$1:$CA$200"),MATCH("1.7",INDIRECT("'MMA Rev-Exp Region "&amp;$A49&amp;"'!$B$1:$B$200"),0),MATCH(D$41,INDIRECT("'MMA Rev-Exp Region "&amp;$A49&amp;"'!$A$7:$CA$7"),0))=0,INDEX(INDIRECT("'MMA Rev-Exp Region "&amp;$A49&amp;"'!$A$1:$CA$200"),MATCH("11.1",INDIRECT("'MMA Rev-Exp Region "&amp;$A49&amp;"'!$B$1:$B$200"),0),MATCH(D$41,INDIRECT("'MMA Rev-Exp Region "&amp;$A49&amp;"'!$A$7:$CA$7"),0))=0),TRUE)</f>
        <v>1</v>
      </c>
      <c r="E49" s="1051" t="b">
        <f ca="1">IF(INDEX(INDIRECT("'MMA Rev-Exp Region "&amp;$A49&amp;"'!$A$1:$CA$200"),MATCH("MEMBER MONTHS",INDIRECT("'MMA Rev-Exp Region "&amp;$A49&amp;"'!$A$1:$A$200"),0),MATCH(E$41,'MMA Rev-Exp Summary'!$A$7:$CF$7,0))=0,AND(INDEX(INDIRECT("'MMA Rev-Exp Region "&amp;$A49&amp;"'!$A$1:$CA$200"),MATCH("1.7",INDIRECT("'MMA Rev-Exp Region "&amp;$A49&amp;"'!$B$1:$B$200"),0),MATCH(E$41,INDIRECT("'MMA Rev-Exp Region "&amp;$A49&amp;"'!$A$7:$CA$7"),0))=0,INDEX(INDIRECT("'MMA Rev-Exp Region "&amp;$A49&amp;"'!$A$1:$CA$200"),MATCH("11.1",INDIRECT("'MMA Rev-Exp Region "&amp;$A49&amp;"'!$B$1:$B$200"),0),MATCH(E$41,INDIRECT("'MMA Rev-Exp Region "&amp;$A49&amp;"'!$A$7:$CA$7"),0))=0),TRUE)</f>
        <v>1</v>
      </c>
      <c r="F49" s="1051" t="b">
        <f ca="1">IF(INDEX(INDIRECT("'MMA Rev-Exp Region "&amp;$A49&amp;"'!$A$1:$CA$200"),MATCH("MEMBER MONTHS",INDIRECT("'MMA Rev-Exp Region "&amp;$A49&amp;"'!$A$1:$A$200"),0),MATCH(F$41,'MMA Rev-Exp Summary'!$A$7:$CF$7,0))=0,AND(INDEX(INDIRECT("'MMA Rev-Exp Region "&amp;$A49&amp;"'!$A$1:$CA$200"),MATCH("1.7",INDIRECT("'MMA Rev-Exp Region "&amp;$A49&amp;"'!$B$1:$B$200"),0),MATCH(F$41,INDIRECT("'MMA Rev-Exp Region "&amp;$A49&amp;"'!$A$7:$CA$7"),0))=0,INDEX(INDIRECT("'MMA Rev-Exp Region "&amp;$A49&amp;"'!$A$1:$CA$200"),MATCH("11.1",INDIRECT("'MMA Rev-Exp Region "&amp;$A49&amp;"'!$B$1:$B$200"),0),MATCH(F$41,INDIRECT("'MMA Rev-Exp Region "&amp;$A49&amp;"'!$A$7:$CA$7"),0))=0),TRUE)</f>
        <v>1</v>
      </c>
      <c r="G49" s="1051" t="b">
        <f ca="1">IF(INDEX(INDIRECT("'MMA Rev-Exp Region "&amp;$A49&amp;"'!$A$1:$CA$200"),MATCH("MEMBER MONTHS",INDIRECT("'MMA Rev-Exp Region "&amp;$A49&amp;"'!$A$1:$A$200"),0),MATCH(G$41,'MMA Rev-Exp Summary'!$A$7:$CF$7,0))=0,AND(INDEX(INDIRECT("'MMA Rev-Exp Region "&amp;$A49&amp;"'!$A$1:$CA$200"),MATCH("1.7",INDIRECT("'MMA Rev-Exp Region "&amp;$A49&amp;"'!$B$1:$B$200"),0),MATCH(G$41,INDIRECT("'MMA Rev-Exp Region "&amp;$A49&amp;"'!$A$7:$CA$7"),0))=0,INDEX(INDIRECT("'MMA Rev-Exp Region "&amp;$A49&amp;"'!$A$1:$CA$200"),MATCH("11.1",INDIRECT("'MMA Rev-Exp Region "&amp;$A49&amp;"'!$B$1:$B$200"),0),MATCH(G$41,INDIRECT("'MMA Rev-Exp Region "&amp;$A49&amp;"'!$A$7:$CA$7"),0))=0),TRUE)</f>
        <v>1</v>
      </c>
      <c r="H49" s="928" t="s">
        <v>1639</v>
      </c>
      <c r="I49" t="s">
        <v>1178</v>
      </c>
      <c r="J49" s="1051" t="b">
        <f ca="1">IF(INDEX(INDIRECT("'LTC Rev-Exp Region "&amp;$A49&amp;"'!$A$1:$CA$200"),MATCH("MEMBER MONTHS",INDIRECT("'LTC Rev-Exp Region "&amp;$A49&amp;"'!$A$1:$A$200"),0),MATCH(J$41,'LTC Rev-Exp Summary'!$A$7:$CA$7,0))=0,AND(INDEX(INDIRECT("'LTC Rev-Exp Region "&amp;$A49&amp;"'!$A$1:$CA$200"),MATCH("1.4",INDIRECT("'LTC Rev-Exp Region "&amp;$A49&amp;"'!$B$1:$B$200"),0),MATCH(J$41,INDIRECT("'LTC Rev-Exp Region "&amp;$A49&amp;"'!$A$7:$CA$7"),0))=0,INDEX(INDIRECT("'LTC Rev-Exp Region "&amp;$A49&amp;"'!$A$1:$CA$200"),MATCH("4.11",INDIRECT("'LTC Rev-Exp Region "&amp;$A49&amp;"'!$B$1:$B$200"),0),MATCH(J$41,INDIRECT("'LTC Rev-Exp Region "&amp;$A49&amp;"'!$A$7:$CA$7"),0))=0),TRUE)</f>
        <v>1</v>
      </c>
      <c r="K49" s="1051" t="b">
        <f ca="1">IF(INDEX(INDIRECT("'LTC Rev-Exp Region "&amp;$A49&amp;"'!$A$1:$CA$200"),MATCH("MEMBER MONTHS",INDIRECT("'LTC Rev-Exp Region "&amp;$A49&amp;"'!$A$1:$A$200"),0),MATCH(K$41,'LTC Rev-Exp Summary'!$A$7:$CA$7,0))=0,AND(INDEX(INDIRECT("'LTC Rev-Exp Region "&amp;$A49&amp;"'!$A$1:$CA$200"),MATCH("1.4",INDIRECT("'LTC Rev-Exp Region "&amp;$A49&amp;"'!$B$1:$B$200"),0),MATCH(K$41,INDIRECT("'LTC Rev-Exp Region "&amp;$A49&amp;"'!$A$7:$CA$7"),0))=0,INDEX(INDIRECT("'LTC Rev-Exp Region "&amp;$A49&amp;"'!$A$1:$CA$200"),MATCH("4.11",INDIRECT("'LTC Rev-Exp Region "&amp;$A49&amp;"'!$B$1:$B$200"),0),MATCH(K$41,INDIRECT("'LTC Rev-Exp Region "&amp;$A49&amp;"'!$A$7:$CA$7"),0))=0),TRUE)</f>
        <v>1</v>
      </c>
      <c r="L49" s="1051" t="b">
        <f ca="1">IF(INDEX(INDIRECT("'LTC Rev-Exp Region "&amp;$A49&amp;"'!$A$1:$CA$200"),MATCH("MEMBER MONTHS",INDIRECT("'LTC Rev-Exp Region "&amp;$A49&amp;"'!$A$1:$A$200"),0),MATCH(L$41,'LTC Rev-Exp Summary'!$A$7:$CA$7,0))=0,AND(INDEX(INDIRECT("'LTC Rev-Exp Region "&amp;$A49&amp;"'!$A$1:$CA$200"),MATCH("1.4",INDIRECT("'LTC Rev-Exp Region "&amp;$A49&amp;"'!$B$1:$B$200"),0),MATCH(L$41,INDIRECT("'LTC Rev-Exp Region "&amp;$A49&amp;"'!$A$7:$CA$7"),0))=0,INDEX(INDIRECT("'LTC Rev-Exp Region "&amp;$A49&amp;"'!$A$1:$CA$200"),MATCH("4.11",INDIRECT("'LTC Rev-Exp Region "&amp;$A49&amp;"'!$B$1:$B$200"),0),MATCH(L$41,INDIRECT("'LTC Rev-Exp Region "&amp;$A49&amp;"'!$A$7:$CA$7"),0))=0),TRUE)</f>
        <v>1</v>
      </c>
      <c r="M49" s="1052" t="b">
        <f ca="1">IF(INDEX(INDIRECT("'LTC Rev-Exp Region "&amp;$A49&amp;"'!$A$1:$CA$200"),MATCH("MEMBER MONTHS",INDIRECT("'LTC Rev-Exp Region "&amp;$A49&amp;"'!$A$1:$A$200"),0),MATCH(M$41,'LTC Rev-Exp Summary'!$A$7:$CA$7,0))=0,AND(INDEX(INDIRECT("'LTC Rev-Exp Region "&amp;$A49&amp;"'!$A$1:$CA$200"),MATCH("1.4",INDIRECT("'LTC Rev-Exp Region "&amp;$A49&amp;"'!$B$1:$B$200"),0),MATCH(M$41,INDIRECT("'LTC Rev-Exp Region "&amp;$A49&amp;"'!$A$7:$CA$7"),0))=0,INDEX(INDIRECT("'LTC Rev-Exp Region "&amp;$A49&amp;"'!$A$1:$CA$200"),MATCH("4.11",INDIRECT("'LTC Rev-Exp Region "&amp;$A49&amp;"'!$B$1:$B$200"),0),MATCH(M$41,INDIRECT("'LTC Rev-Exp Region "&amp;$A49&amp;"'!$A$7:$CA$7"),0))=0),TRUE)</f>
        <v>1</v>
      </c>
    </row>
    <row r="50" spans="1:13" x14ac:dyDescent="0.25">
      <c r="A50" s="1398">
        <f t="shared" si="5"/>
        <v>9</v>
      </c>
      <c r="B50" s="928" t="s">
        <v>1176</v>
      </c>
      <c r="C50" t="s">
        <v>1177</v>
      </c>
      <c r="D50" s="1051" t="b">
        <f ca="1">IF(INDEX(INDIRECT("'MMA Rev-Exp Region "&amp;$A50&amp;"'!$A$1:$CA$200"),MATCH("MEMBER MONTHS",INDIRECT("'MMA Rev-Exp Region "&amp;$A50&amp;"'!$A$1:$A$200"),0),MATCH(D$41,'MMA Rev-Exp Summary'!$A$7:$CF$7,0))=0,AND(INDEX(INDIRECT("'MMA Rev-Exp Region "&amp;$A50&amp;"'!$A$1:$CA$200"),MATCH("1.7",INDIRECT("'MMA Rev-Exp Region "&amp;$A50&amp;"'!$B$1:$B$200"),0),MATCH(D$41,INDIRECT("'MMA Rev-Exp Region "&amp;$A50&amp;"'!$A$7:$CA$7"),0))=0,INDEX(INDIRECT("'MMA Rev-Exp Region "&amp;$A50&amp;"'!$A$1:$CA$200"),MATCH("11.1",INDIRECT("'MMA Rev-Exp Region "&amp;$A50&amp;"'!$B$1:$B$200"),0),MATCH(D$41,INDIRECT("'MMA Rev-Exp Region "&amp;$A50&amp;"'!$A$7:$CA$7"),0))=0),TRUE)</f>
        <v>1</v>
      </c>
      <c r="E50" s="1051" t="b">
        <f ca="1">IF(INDEX(INDIRECT("'MMA Rev-Exp Region "&amp;$A50&amp;"'!$A$1:$CA$200"),MATCH("MEMBER MONTHS",INDIRECT("'MMA Rev-Exp Region "&amp;$A50&amp;"'!$A$1:$A$200"),0),MATCH(E$41,'MMA Rev-Exp Summary'!$A$7:$CF$7,0))=0,AND(INDEX(INDIRECT("'MMA Rev-Exp Region "&amp;$A50&amp;"'!$A$1:$CA$200"),MATCH("1.7",INDIRECT("'MMA Rev-Exp Region "&amp;$A50&amp;"'!$B$1:$B$200"),0),MATCH(E$41,INDIRECT("'MMA Rev-Exp Region "&amp;$A50&amp;"'!$A$7:$CA$7"),0))=0,INDEX(INDIRECT("'MMA Rev-Exp Region "&amp;$A50&amp;"'!$A$1:$CA$200"),MATCH("11.1",INDIRECT("'MMA Rev-Exp Region "&amp;$A50&amp;"'!$B$1:$B$200"),0),MATCH(E$41,INDIRECT("'MMA Rev-Exp Region "&amp;$A50&amp;"'!$A$7:$CA$7"),0))=0),TRUE)</f>
        <v>1</v>
      </c>
      <c r="F50" s="1051" t="b">
        <f ca="1">IF(INDEX(INDIRECT("'MMA Rev-Exp Region "&amp;$A50&amp;"'!$A$1:$CA$200"),MATCH("MEMBER MONTHS",INDIRECT("'MMA Rev-Exp Region "&amp;$A50&amp;"'!$A$1:$A$200"),0),MATCH(F$41,'MMA Rev-Exp Summary'!$A$7:$CF$7,0))=0,AND(INDEX(INDIRECT("'MMA Rev-Exp Region "&amp;$A50&amp;"'!$A$1:$CA$200"),MATCH("1.7",INDIRECT("'MMA Rev-Exp Region "&amp;$A50&amp;"'!$B$1:$B$200"),0),MATCH(F$41,INDIRECT("'MMA Rev-Exp Region "&amp;$A50&amp;"'!$A$7:$CA$7"),0))=0,INDEX(INDIRECT("'MMA Rev-Exp Region "&amp;$A50&amp;"'!$A$1:$CA$200"),MATCH("11.1",INDIRECT("'MMA Rev-Exp Region "&amp;$A50&amp;"'!$B$1:$B$200"),0),MATCH(F$41,INDIRECT("'MMA Rev-Exp Region "&amp;$A50&amp;"'!$A$7:$CA$7"),0))=0),TRUE)</f>
        <v>1</v>
      </c>
      <c r="G50" s="1051" t="b">
        <f ca="1">IF(INDEX(INDIRECT("'MMA Rev-Exp Region "&amp;$A50&amp;"'!$A$1:$CA$200"),MATCH("MEMBER MONTHS",INDIRECT("'MMA Rev-Exp Region "&amp;$A50&amp;"'!$A$1:$A$200"),0),MATCH(G$41,'MMA Rev-Exp Summary'!$A$7:$CF$7,0))=0,AND(INDEX(INDIRECT("'MMA Rev-Exp Region "&amp;$A50&amp;"'!$A$1:$CA$200"),MATCH("1.7",INDIRECT("'MMA Rev-Exp Region "&amp;$A50&amp;"'!$B$1:$B$200"),0),MATCH(G$41,INDIRECT("'MMA Rev-Exp Region "&amp;$A50&amp;"'!$A$7:$CA$7"),0))=0,INDEX(INDIRECT("'MMA Rev-Exp Region "&amp;$A50&amp;"'!$A$1:$CA$200"),MATCH("11.1",INDIRECT("'MMA Rev-Exp Region "&amp;$A50&amp;"'!$B$1:$B$200"),0),MATCH(G$41,INDIRECT("'MMA Rev-Exp Region "&amp;$A50&amp;"'!$A$7:$CA$7"),0))=0),TRUE)</f>
        <v>1</v>
      </c>
      <c r="H50" s="928" t="s">
        <v>1639</v>
      </c>
      <c r="I50" t="s">
        <v>1178</v>
      </c>
      <c r="J50" s="1051" t="b">
        <f ca="1">IF(INDEX(INDIRECT("'LTC Rev-Exp Region "&amp;$A50&amp;"'!$A$1:$CA$200"),MATCH("MEMBER MONTHS",INDIRECT("'LTC Rev-Exp Region "&amp;$A50&amp;"'!$A$1:$A$200"),0),MATCH(J$41,'LTC Rev-Exp Summary'!$A$7:$CA$7,0))=0,AND(INDEX(INDIRECT("'LTC Rev-Exp Region "&amp;$A50&amp;"'!$A$1:$CA$200"),MATCH("1.4",INDIRECT("'LTC Rev-Exp Region "&amp;$A50&amp;"'!$B$1:$B$200"),0),MATCH(J$41,INDIRECT("'LTC Rev-Exp Region "&amp;$A50&amp;"'!$A$7:$CA$7"),0))=0,INDEX(INDIRECT("'LTC Rev-Exp Region "&amp;$A50&amp;"'!$A$1:$CA$200"),MATCH("4.11",INDIRECT("'LTC Rev-Exp Region "&amp;$A50&amp;"'!$B$1:$B$200"),0),MATCH(J$41,INDIRECT("'LTC Rev-Exp Region "&amp;$A50&amp;"'!$A$7:$CA$7"),0))=0),TRUE)</f>
        <v>1</v>
      </c>
      <c r="K50" s="1051" t="b">
        <f ca="1">IF(INDEX(INDIRECT("'LTC Rev-Exp Region "&amp;$A50&amp;"'!$A$1:$CA$200"),MATCH("MEMBER MONTHS",INDIRECT("'LTC Rev-Exp Region "&amp;$A50&amp;"'!$A$1:$A$200"),0),MATCH(K$41,'LTC Rev-Exp Summary'!$A$7:$CA$7,0))=0,AND(INDEX(INDIRECT("'LTC Rev-Exp Region "&amp;$A50&amp;"'!$A$1:$CA$200"),MATCH("1.4",INDIRECT("'LTC Rev-Exp Region "&amp;$A50&amp;"'!$B$1:$B$200"),0),MATCH(K$41,INDIRECT("'LTC Rev-Exp Region "&amp;$A50&amp;"'!$A$7:$CA$7"),0))=0,INDEX(INDIRECT("'LTC Rev-Exp Region "&amp;$A50&amp;"'!$A$1:$CA$200"),MATCH("4.11",INDIRECT("'LTC Rev-Exp Region "&amp;$A50&amp;"'!$B$1:$B$200"),0),MATCH(K$41,INDIRECT("'LTC Rev-Exp Region "&amp;$A50&amp;"'!$A$7:$CA$7"),0))=0),TRUE)</f>
        <v>1</v>
      </c>
      <c r="L50" s="1051" t="b">
        <f ca="1">IF(INDEX(INDIRECT("'LTC Rev-Exp Region "&amp;$A50&amp;"'!$A$1:$CA$200"),MATCH("MEMBER MONTHS",INDIRECT("'LTC Rev-Exp Region "&amp;$A50&amp;"'!$A$1:$A$200"),0),MATCH(L$41,'LTC Rev-Exp Summary'!$A$7:$CA$7,0))=0,AND(INDEX(INDIRECT("'LTC Rev-Exp Region "&amp;$A50&amp;"'!$A$1:$CA$200"),MATCH("1.4",INDIRECT("'LTC Rev-Exp Region "&amp;$A50&amp;"'!$B$1:$B$200"),0),MATCH(L$41,INDIRECT("'LTC Rev-Exp Region "&amp;$A50&amp;"'!$A$7:$CA$7"),0))=0,INDEX(INDIRECT("'LTC Rev-Exp Region "&amp;$A50&amp;"'!$A$1:$CA$200"),MATCH("4.11",INDIRECT("'LTC Rev-Exp Region "&amp;$A50&amp;"'!$B$1:$B$200"),0),MATCH(L$41,INDIRECT("'LTC Rev-Exp Region "&amp;$A50&amp;"'!$A$7:$CA$7"),0))=0),TRUE)</f>
        <v>1</v>
      </c>
      <c r="M50" s="1052" t="b">
        <f ca="1">IF(INDEX(INDIRECT("'LTC Rev-Exp Region "&amp;$A50&amp;"'!$A$1:$CA$200"),MATCH("MEMBER MONTHS",INDIRECT("'LTC Rev-Exp Region "&amp;$A50&amp;"'!$A$1:$A$200"),0),MATCH(M$41,'LTC Rev-Exp Summary'!$A$7:$CA$7,0))=0,AND(INDEX(INDIRECT("'LTC Rev-Exp Region "&amp;$A50&amp;"'!$A$1:$CA$200"),MATCH("1.4",INDIRECT("'LTC Rev-Exp Region "&amp;$A50&amp;"'!$B$1:$B$200"),0),MATCH(M$41,INDIRECT("'LTC Rev-Exp Region "&amp;$A50&amp;"'!$A$7:$CA$7"),0))=0,INDEX(INDIRECT("'LTC Rev-Exp Region "&amp;$A50&amp;"'!$A$1:$CA$200"),MATCH("4.11",INDIRECT("'LTC Rev-Exp Region "&amp;$A50&amp;"'!$B$1:$B$200"),0),MATCH(M$41,INDIRECT("'LTC Rev-Exp Region "&amp;$A50&amp;"'!$A$7:$CA$7"),0))=0),TRUE)</f>
        <v>1</v>
      </c>
    </row>
    <row r="51" spans="1:13" x14ac:dyDescent="0.25">
      <c r="A51" s="1398">
        <f t="shared" si="5"/>
        <v>10</v>
      </c>
      <c r="B51" s="928" t="s">
        <v>1176</v>
      </c>
      <c r="C51" t="s">
        <v>1177</v>
      </c>
      <c r="D51" s="1051" t="b">
        <f ca="1">IF(INDEX(INDIRECT("'MMA Rev-Exp Region "&amp;$A51&amp;"'!$A$1:$CA$200"),MATCH("MEMBER MONTHS",INDIRECT("'MMA Rev-Exp Region "&amp;$A51&amp;"'!$A$1:$A$200"),0),MATCH(D$41,'MMA Rev-Exp Summary'!$A$7:$CF$7,0))=0,AND(INDEX(INDIRECT("'MMA Rev-Exp Region "&amp;$A51&amp;"'!$A$1:$CA$200"),MATCH("1.7",INDIRECT("'MMA Rev-Exp Region "&amp;$A51&amp;"'!$B$1:$B$200"),0),MATCH(D$41,INDIRECT("'MMA Rev-Exp Region "&amp;$A51&amp;"'!$A$7:$CA$7"),0))=0,INDEX(INDIRECT("'MMA Rev-Exp Region "&amp;$A51&amp;"'!$A$1:$CA$200"),MATCH("11.1",INDIRECT("'MMA Rev-Exp Region "&amp;$A51&amp;"'!$B$1:$B$200"),0),MATCH(D$41,INDIRECT("'MMA Rev-Exp Region "&amp;$A51&amp;"'!$A$7:$CA$7"),0))=0),TRUE)</f>
        <v>1</v>
      </c>
      <c r="E51" s="1051" t="b">
        <f ca="1">IF(INDEX(INDIRECT("'MMA Rev-Exp Region "&amp;$A51&amp;"'!$A$1:$CA$200"),MATCH("MEMBER MONTHS",INDIRECT("'MMA Rev-Exp Region "&amp;$A51&amp;"'!$A$1:$A$200"),0),MATCH(E$41,'MMA Rev-Exp Summary'!$A$7:$CF$7,0))=0,AND(INDEX(INDIRECT("'MMA Rev-Exp Region "&amp;$A51&amp;"'!$A$1:$CA$200"),MATCH("1.7",INDIRECT("'MMA Rev-Exp Region "&amp;$A51&amp;"'!$B$1:$B$200"),0),MATCH(E$41,INDIRECT("'MMA Rev-Exp Region "&amp;$A51&amp;"'!$A$7:$CA$7"),0))=0,INDEX(INDIRECT("'MMA Rev-Exp Region "&amp;$A51&amp;"'!$A$1:$CA$200"),MATCH("11.1",INDIRECT("'MMA Rev-Exp Region "&amp;$A51&amp;"'!$B$1:$B$200"),0),MATCH(E$41,INDIRECT("'MMA Rev-Exp Region "&amp;$A51&amp;"'!$A$7:$CA$7"),0))=0),TRUE)</f>
        <v>1</v>
      </c>
      <c r="F51" s="1051" t="b">
        <f ca="1">IF(INDEX(INDIRECT("'MMA Rev-Exp Region "&amp;$A51&amp;"'!$A$1:$CA$200"),MATCH("MEMBER MONTHS",INDIRECT("'MMA Rev-Exp Region "&amp;$A51&amp;"'!$A$1:$A$200"),0),MATCH(F$41,'MMA Rev-Exp Summary'!$A$7:$CF$7,0))=0,AND(INDEX(INDIRECT("'MMA Rev-Exp Region "&amp;$A51&amp;"'!$A$1:$CA$200"),MATCH("1.7",INDIRECT("'MMA Rev-Exp Region "&amp;$A51&amp;"'!$B$1:$B$200"),0),MATCH(F$41,INDIRECT("'MMA Rev-Exp Region "&amp;$A51&amp;"'!$A$7:$CA$7"),0))=0,INDEX(INDIRECT("'MMA Rev-Exp Region "&amp;$A51&amp;"'!$A$1:$CA$200"),MATCH("11.1",INDIRECT("'MMA Rev-Exp Region "&amp;$A51&amp;"'!$B$1:$B$200"),0),MATCH(F$41,INDIRECT("'MMA Rev-Exp Region "&amp;$A51&amp;"'!$A$7:$CA$7"),0))=0),TRUE)</f>
        <v>1</v>
      </c>
      <c r="G51" s="1051" t="b">
        <f ca="1">IF(INDEX(INDIRECT("'MMA Rev-Exp Region "&amp;$A51&amp;"'!$A$1:$CA$200"),MATCH("MEMBER MONTHS",INDIRECT("'MMA Rev-Exp Region "&amp;$A51&amp;"'!$A$1:$A$200"),0),MATCH(G$41,'MMA Rev-Exp Summary'!$A$7:$CF$7,0))=0,AND(INDEX(INDIRECT("'MMA Rev-Exp Region "&amp;$A51&amp;"'!$A$1:$CA$200"),MATCH("1.7",INDIRECT("'MMA Rev-Exp Region "&amp;$A51&amp;"'!$B$1:$B$200"),0),MATCH(G$41,INDIRECT("'MMA Rev-Exp Region "&amp;$A51&amp;"'!$A$7:$CA$7"),0))=0,INDEX(INDIRECT("'MMA Rev-Exp Region "&amp;$A51&amp;"'!$A$1:$CA$200"),MATCH("11.1",INDIRECT("'MMA Rev-Exp Region "&amp;$A51&amp;"'!$B$1:$B$200"),0),MATCH(G$41,INDIRECT("'MMA Rev-Exp Region "&amp;$A51&amp;"'!$A$7:$CA$7"),0))=0),TRUE)</f>
        <v>1</v>
      </c>
      <c r="H51" s="928" t="s">
        <v>1639</v>
      </c>
      <c r="I51" t="s">
        <v>1178</v>
      </c>
      <c r="J51" s="1051" t="b">
        <f ca="1">IF(INDEX(INDIRECT("'LTC Rev-Exp Region "&amp;$A51&amp;"'!$A$1:$CA$200"),MATCH("MEMBER MONTHS",INDIRECT("'LTC Rev-Exp Region "&amp;$A51&amp;"'!$A$1:$A$200"),0),MATCH(J$41,'LTC Rev-Exp Summary'!$A$7:$CA$7,0))=0,AND(INDEX(INDIRECT("'LTC Rev-Exp Region "&amp;$A51&amp;"'!$A$1:$CA$200"),MATCH("1.4",INDIRECT("'LTC Rev-Exp Region "&amp;$A51&amp;"'!$B$1:$B$200"),0),MATCH(J$41,INDIRECT("'LTC Rev-Exp Region "&amp;$A51&amp;"'!$A$7:$CA$7"),0))=0,INDEX(INDIRECT("'LTC Rev-Exp Region "&amp;$A51&amp;"'!$A$1:$CA$200"),MATCH("4.11",INDIRECT("'LTC Rev-Exp Region "&amp;$A51&amp;"'!$B$1:$B$200"),0),MATCH(J$41,INDIRECT("'LTC Rev-Exp Region "&amp;$A51&amp;"'!$A$7:$CA$7"),0))=0),TRUE)</f>
        <v>1</v>
      </c>
      <c r="K51" s="1051" t="b">
        <f ca="1">IF(INDEX(INDIRECT("'LTC Rev-Exp Region "&amp;$A51&amp;"'!$A$1:$CA$200"),MATCH("MEMBER MONTHS",INDIRECT("'LTC Rev-Exp Region "&amp;$A51&amp;"'!$A$1:$A$200"),0),MATCH(K$41,'LTC Rev-Exp Summary'!$A$7:$CA$7,0))=0,AND(INDEX(INDIRECT("'LTC Rev-Exp Region "&amp;$A51&amp;"'!$A$1:$CA$200"),MATCH("1.4",INDIRECT("'LTC Rev-Exp Region "&amp;$A51&amp;"'!$B$1:$B$200"),0),MATCH(K$41,INDIRECT("'LTC Rev-Exp Region "&amp;$A51&amp;"'!$A$7:$CA$7"),0))=0,INDEX(INDIRECT("'LTC Rev-Exp Region "&amp;$A51&amp;"'!$A$1:$CA$200"),MATCH("4.11",INDIRECT("'LTC Rev-Exp Region "&amp;$A51&amp;"'!$B$1:$B$200"),0),MATCH(K$41,INDIRECT("'LTC Rev-Exp Region "&amp;$A51&amp;"'!$A$7:$CA$7"),0))=0),TRUE)</f>
        <v>1</v>
      </c>
      <c r="L51" s="1051" t="b">
        <f ca="1">IF(INDEX(INDIRECT("'LTC Rev-Exp Region "&amp;$A51&amp;"'!$A$1:$CA$200"),MATCH("MEMBER MONTHS",INDIRECT("'LTC Rev-Exp Region "&amp;$A51&amp;"'!$A$1:$A$200"),0),MATCH(L$41,'LTC Rev-Exp Summary'!$A$7:$CA$7,0))=0,AND(INDEX(INDIRECT("'LTC Rev-Exp Region "&amp;$A51&amp;"'!$A$1:$CA$200"),MATCH("1.4",INDIRECT("'LTC Rev-Exp Region "&amp;$A51&amp;"'!$B$1:$B$200"),0),MATCH(L$41,INDIRECT("'LTC Rev-Exp Region "&amp;$A51&amp;"'!$A$7:$CA$7"),0))=0,INDEX(INDIRECT("'LTC Rev-Exp Region "&amp;$A51&amp;"'!$A$1:$CA$200"),MATCH("4.11",INDIRECT("'LTC Rev-Exp Region "&amp;$A51&amp;"'!$B$1:$B$200"),0),MATCH(L$41,INDIRECT("'LTC Rev-Exp Region "&amp;$A51&amp;"'!$A$7:$CA$7"),0))=0),TRUE)</f>
        <v>1</v>
      </c>
      <c r="M51" s="1052" t="b">
        <f ca="1">IF(INDEX(INDIRECT("'LTC Rev-Exp Region "&amp;$A51&amp;"'!$A$1:$CA$200"),MATCH("MEMBER MONTHS",INDIRECT("'LTC Rev-Exp Region "&amp;$A51&amp;"'!$A$1:$A$200"),0),MATCH(M$41,'LTC Rev-Exp Summary'!$A$7:$CA$7,0))=0,AND(INDEX(INDIRECT("'LTC Rev-Exp Region "&amp;$A51&amp;"'!$A$1:$CA$200"),MATCH("1.4",INDIRECT("'LTC Rev-Exp Region "&amp;$A51&amp;"'!$B$1:$B$200"),0),MATCH(M$41,INDIRECT("'LTC Rev-Exp Region "&amp;$A51&amp;"'!$A$7:$CA$7"),0))=0,INDEX(INDIRECT("'LTC Rev-Exp Region "&amp;$A51&amp;"'!$A$1:$CA$200"),MATCH("4.11",INDIRECT("'LTC Rev-Exp Region "&amp;$A51&amp;"'!$B$1:$B$200"),0),MATCH(M$41,INDIRECT("'LTC Rev-Exp Region "&amp;$A51&amp;"'!$A$7:$CA$7"),0))=0),TRUE)</f>
        <v>1</v>
      </c>
    </row>
    <row r="52" spans="1:13" ht="15.75" thickBot="1" x14ac:dyDescent="0.3">
      <c r="A52" s="1399">
        <f>A51+1</f>
        <v>11</v>
      </c>
      <c r="B52" s="933" t="s">
        <v>1176</v>
      </c>
      <c r="C52" s="1062" t="s">
        <v>1177</v>
      </c>
      <c r="D52" s="1055" t="b">
        <f ca="1">IF(INDEX(INDIRECT("'MMA Rev-Exp Region "&amp;$A52&amp;"'!$A$1:$CA$200"),MATCH("MEMBER MONTHS",INDIRECT("'MMA Rev-Exp Region "&amp;$A52&amp;"'!$A$1:$A$200"),0),MATCH(D$41,'MMA Rev-Exp Summary'!$A$7:$CF$7,0))=0,AND(INDEX(INDIRECT("'MMA Rev-Exp Region "&amp;$A52&amp;"'!$A$1:$CA$200"),MATCH("1.7",INDIRECT("'MMA Rev-Exp Region "&amp;$A52&amp;"'!$B$1:$B$200"),0),MATCH(D$41,INDIRECT("'MMA Rev-Exp Region "&amp;$A52&amp;"'!$A$7:$CA$7"),0))=0,INDEX(INDIRECT("'MMA Rev-Exp Region "&amp;$A52&amp;"'!$A$1:$CA$200"),MATCH("11.1",INDIRECT("'MMA Rev-Exp Region "&amp;$A52&amp;"'!$B$1:$B$200"),0),MATCH(D$41,INDIRECT("'MMA Rev-Exp Region "&amp;$A52&amp;"'!$A$7:$CA$7"),0))=0),TRUE)</f>
        <v>1</v>
      </c>
      <c r="E52" s="1055" t="b">
        <f ca="1">IF(INDEX(INDIRECT("'MMA Rev-Exp Region "&amp;$A52&amp;"'!$A$1:$CA$200"),MATCH("MEMBER MONTHS",INDIRECT("'MMA Rev-Exp Region "&amp;$A52&amp;"'!$A$1:$A$200"),0),MATCH(E$41,'MMA Rev-Exp Summary'!$A$7:$CF$7,0))=0,AND(INDEX(INDIRECT("'MMA Rev-Exp Region "&amp;$A52&amp;"'!$A$1:$CA$200"),MATCH("1.7",INDIRECT("'MMA Rev-Exp Region "&amp;$A52&amp;"'!$B$1:$B$200"),0),MATCH(E$41,INDIRECT("'MMA Rev-Exp Region "&amp;$A52&amp;"'!$A$7:$CA$7"),0))=0,INDEX(INDIRECT("'MMA Rev-Exp Region "&amp;$A52&amp;"'!$A$1:$CA$200"),MATCH("11.1",INDIRECT("'MMA Rev-Exp Region "&amp;$A52&amp;"'!$B$1:$B$200"),0),MATCH(E$41,INDIRECT("'MMA Rev-Exp Region "&amp;$A52&amp;"'!$A$7:$CA$7"),0))=0),TRUE)</f>
        <v>1</v>
      </c>
      <c r="F52" s="1055" t="b">
        <f ca="1">IF(INDEX(INDIRECT("'MMA Rev-Exp Region "&amp;$A52&amp;"'!$A$1:$CA$200"),MATCH("MEMBER MONTHS",INDIRECT("'MMA Rev-Exp Region "&amp;$A52&amp;"'!$A$1:$A$200"),0),MATCH(F$41,'MMA Rev-Exp Summary'!$A$7:$CF$7,0))=0,AND(INDEX(INDIRECT("'MMA Rev-Exp Region "&amp;$A52&amp;"'!$A$1:$CA$200"),MATCH("1.7",INDIRECT("'MMA Rev-Exp Region "&amp;$A52&amp;"'!$B$1:$B$200"),0),MATCH(F$41,INDIRECT("'MMA Rev-Exp Region "&amp;$A52&amp;"'!$A$7:$CA$7"),0))=0,INDEX(INDIRECT("'MMA Rev-Exp Region "&amp;$A52&amp;"'!$A$1:$CA$200"),MATCH("11.1",INDIRECT("'MMA Rev-Exp Region "&amp;$A52&amp;"'!$B$1:$B$200"),0),MATCH(F$41,INDIRECT("'MMA Rev-Exp Region "&amp;$A52&amp;"'!$A$7:$CA$7"),0))=0),TRUE)</f>
        <v>1</v>
      </c>
      <c r="G52" s="1055" t="b">
        <f ca="1">IF(INDEX(INDIRECT("'MMA Rev-Exp Region "&amp;$A52&amp;"'!$A$1:$CA$200"),MATCH("MEMBER MONTHS",INDIRECT("'MMA Rev-Exp Region "&amp;$A52&amp;"'!$A$1:$A$200"),0),MATCH(G$41,'MMA Rev-Exp Summary'!$A$7:$CF$7,0))=0,AND(INDEX(INDIRECT("'MMA Rev-Exp Region "&amp;$A52&amp;"'!$A$1:$CA$200"),MATCH("1.7",INDIRECT("'MMA Rev-Exp Region "&amp;$A52&amp;"'!$B$1:$B$200"),0),MATCH(G$41,INDIRECT("'MMA Rev-Exp Region "&amp;$A52&amp;"'!$A$7:$CA$7"),0))=0,INDEX(INDIRECT("'MMA Rev-Exp Region "&amp;$A52&amp;"'!$A$1:$CA$200"),MATCH("11.1",INDIRECT("'MMA Rev-Exp Region "&amp;$A52&amp;"'!$B$1:$B$200"),0),MATCH(G$41,INDIRECT("'MMA Rev-Exp Region "&amp;$A52&amp;"'!$A$7:$CA$7"),0))=0),TRUE)</f>
        <v>1</v>
      </c>
      <c r="H52" s="933" t="s">
        <v>1639</v>
      </c>
      <c r="I52" s="1062" t="s">
        <v>1178</v>
      </c>
      <c r="J52" s="1055" t="b">
        <f ca="1">IF(INDEX(INDIRECT("'LTC Rev-Exp Region "&amp;$A52&amp;"'!$A$1:$CA$200"),MATCH("MEMBER MONTHS",INDIRECT("'LTC Rev-Exp Region "&amp;$A52&amp;"'!$A$1:$A$200"),0),MATCH(J$41,'LTC Rev-Exp Summary'!$A$7:$CA$7,0))=0,AND(INDEX(INDIRECT("'LTC Rev-Exp Region "&amp;$A52&amp;"'!$A$1:$CA$200"),MATCH("1.4",INDIRECT("'LTC Rev-Exp Region "&amp;$A52&amp;"'!$B$1:$B$200"),0),MATCH(J$41,INDIRECT("'LTC Rev-Exp Region "&amp;$A52&amp;"'!$A$7:$CA$7"),0))=0,INDEX(INDIRECT("'LTC Rev-Exp Region "&amp;$A52&amp;"'!$A$1:$CA$200"),MATCH("4.11",INDIRECT("'LTC Rev-Exp Region "&amp;$A52&amp;"'!$B$1:$B$200"),0),MATCH(J$41,INDIRECT("'LTC Rev-Exp Region "&amp;$A52&amp;"'!$A$7:$CA$7"),0))=0),TRUE)</f>
        <v>1</v>
      </c>
      <c r="K52" s="1055" t="b">
        <f ca="1">IF(INDEX(INDIRECT("'LTC Rev-Exp Region "&amp;$A52&amp;"'!$A$1:$CA$200"),MATCH("MEMBER MONTHS",INDIRECT("'LTC Rev-Exp Region "&amp;$A52&amp;"'!$A$1:$A$200"),0),MATCH(K$41,'LTC Rev-Exp Summary'!$A$7:$CA$7,0))=0,AND(INDEX(INDIRECT("'LTC Rev-Exp Region "&amp;$A52&amp;"'!$A$1:$CA$200"),MATCH("1.4",INDIRECT("'LTC Rev-Exp Region "&amp;$A52&amp;"'!$B$1:$B$200"),0),MATCH(K$41,INDIRECT("'LTC Rev-Exp Region "&amp;$A52&amp;"'!$A$7:$CA$7"),0))=0,INDEX(INDIRECT("'LTC Rev-Exp Region "&amp;$A52&amp;"'!$A$1:$CA$200"),MATCH("4.11",INDIRECT("'LTC Rev-Exp Region "&amp;$A52&amp;"'!$B$1:$B$200"),0),MATCH(K$41,INDIRECT("'LTC Rev-Exp Region "&amp;$A52&amp;"'!$A$7:$CA$7"),0))=0),TRUE)</f>
        <v>1</v>
      </c>
      <c r="L52" s="1055" t="b">
        <f ca="1">IF(INDEX(INDIRECT("'LTC Rev-Exp Region "&amp;$A52&amp;"'!$A$1:$CA$200"),MATCH("MEMBER MONTHS",INDIRECT("'LTC Rev-Exp Region "&amp;$A52&amp;"'!$A$1:$A$200"),0),MATCH(L$41,'LTC Rev-Exp Summary'!$A$7:$CA$7,0))=0,AND(INDEX(INDIRECT("'LTC Rev-Exp Region "&amp;$A52&amp;"'!$A$1:$CA$200"),MATCH("1.4",INDIRECT("'LTC Rev-Exp Region "&amp;$A52&amp;"'!$B$1:$B$200"),0),MATCH(L$41,INDIRECT("'LTC Rev-Exp Region "&amp;$A52&amp;"'!$A$7:$CA$7"),0))=0,INDEX(INDIRECT("'LTC Rev-Exp Region "&amp;$A52&amp;"'!$A$1:$CA$200"),MATCH("4.11",INDIRECT("'LTC Rev-Exp Region "&amp;$A52&amp;"'!$B$1:$B$200"),0),MATCH(L$41,INDIRECT("'LTC Rev-Exp Region "&amp;$A52&amp;"'!$A$7:$CA$7"),0))=0),TRUE)</f>
        <v>1</v>
      </c>
      <c r="M52" s="1056" t="b">
        <f ca="1">IF(INDEX(INDIRECT("'LTC Rev-Exp Region "&amp;$A52&amp;"'!$A$1:$CA$200"),MATCH("MEMBER MONTHS",INDIRECT("'LTC Rev-Exp Region "&amp;$A52&amp;"'!$A$1:$A$200"),0),MATCH(M$41,'LTC Rev-Exp Summary'!$A$7:$CA$7,0))=0,AND(INDEX(INDIRECT("'LTC Rev-Exp Region "&amp;$A52&amp;"'!$A$1:$CA$200"),MATCH("1.4",INDIRECT("'LTC Rev-Exp Region "&amp;$A52&amp;"'!$B$1:$B$200"),0),MATCH(M$41,INDIRECT("'LTC Rev-Exp Region "&amp;$A52&amp;"'!$A$7:$CA$7"),0))=0,INDEX(INDIRECT("'LTC Rev-Exp Region "&amp;$A52&amp;"'!$A$1:$CA$200"),MATCH("4.11",INDIRECT("'LTC Rev-Exp Region "&amp;$A52&amp;"'!$B$1:$B$200"),0),MATCH(M$41,INDIRECT("'LTC Rev-Exp Region "&amp;$A52&amp;"'!$A$7:$CA$7"),0))=0),TRUE)</f>
        <v>1</v>
      </c>
    </row>
    <row r="53" spans="1:13" ht="14.25" customHeight="1" x14ac:dyDescent="0.25">
      <c r="A53" s="1389"/>
      <c r="B53" s="1389"/>
      <c r="C53" s="1389"/>
      <c r="D53" s="1389"/>
      <c r="E53" s="1389"/>
      <c r="F53" s="1389"/>
      <c r="G53" s="1389"/>
    </row>
    <row r="54" spans="1:13" x14ac:dyDescent="0.25">
      <c r="D54" s="15"/>
      <c r="E54" s="15"/>
      <c r="F54" s="15"/>
      <c r="G54" s="15"/>
    </row>
    <row r="55" spans="1:13" ht="31.7" customHeight="1" thickBot="1" x14ac:dyDescent="0.3">
      <c r="A55" s="1686" t="s">
        <v>1179</v>
      </c>
      <c r="B55" s="1686"/>
      <c r="C55" s="1686"/>
      <c r="D55" s="1686"/>
      <c r="E55" s="1686"/>
      <c r="F55" s="1686"/>
      <c r="G55" s="1686"/>
    </row>
    <row r="56" spans="1:13" ht="39.75" customHeight="1" thickBot="1" x14ac:dyDescent="0.3">
      <c r="A56" s="1060" t="s">
        <v>428</v>
      </c>
      <c r="B56" s="1692" t="s">
        <v>513</v>
      </c>
      <c r="C56" s="1694"/>
      <c r="D56" s="1390" t="s">
        <v>244</v>
      </c>
      <c r="E56" s="1390" t="s">
        <v>245</v>
      </c>
      <c r="F56" s="1390" t="s">
        <v>246</v>
      </c>
      <c r="G56" s="1393" t="s">
        <v>247</v>
      </c>
    </row>
    <row r="57" spans="1:13" x14ac:dyDescent="0.25">
      <c r="A57" s="1401">
        <v>1</v>
      </c>
      <c r="B57" s="1044" t="s">
        <v>115</v>
      </c>
      <c r="C57" s="1061" t="s">
        <v>113</v>
      </c>
      <c r="D57" s="1047" t="b">
        <f ca="1">INDEX(INDIRECT("'MMA Rev-Exp Region "&amp;$A57&amp;"'!$A$1:$CA$200"),MATCH($B57,INDIRECT("'MMA Rev-Exp Region "&amp;$A57&amp;"'!$B$1:$B$200"),0),MATCH(D$56,INDIRECT("'MMA Rev-Exp Region "&amp;$A57&amp;"'!$A$7:$CA$7"),0))&lt;=0</f>
        <v>1</v>
      </c>
      <c r="E57" s="1047" t="b">
        <f t="shared" ref="E57:G67" ca="1" si="6">INDEX(INDIRECT("'MMA Rev-Exp Region "&amp;$A57&amp;"'!$A$1:$CA$200"),MATCH($B57,INDIRECT("'MMA Rev-Exp Region "&amp;$A57&amp;"'!$B$1:$B$200"),0),MATCH(E$56,INDIRECT("'MMA Rev-Exp Region "&amp;$A57&amp;"'!$A$7:$CA$7"),0))&lt;=0</f>
        <v>1</v>
      </c>
      <c r="F57" s="1047" t="b">
        <f t="shared" ca="1" si="6"/>
        <v>1</v>
      </c>
      <c r="G57" s="1048" t="b">
        <f t="shared" ca="1" si="6"/>
        <v>1</v>
      </c>
    </row>
    <row r="58" spans="1:13" x14ac:dyDescent="0.25">
      <c r="A58" s="1398">
        <f>A57+1</f>
        <v>2</v>
      </c>
      <c r="B58" s="928" t="s">
        <v>115</v>
      </c>
      <c r="C58" t="s">
        <v>113</v>
      </c>
      <c r="D58" s="1051" t="b">
        <f t="shared" ref="D58:D67" ca="1" si="7">INDEX(INDIRECT("'MMA Rev-Exp Region "&amp;$A58&amp;"'!$A$1:$CA$200"),MATCH($B58,INDIRECT("'MMA Rev-Exp Region "&amp;$A58&amp;"'!$B$1:$B$200"),0),MATCH(D$56,INDIRECT("'MMA Rev-Exp Region "&amp;$A58&amp;"'!$A$7:$CA$7"),0))&lt;=0</f>
        <v>1</v>
      </c>
      <c r="E58" s="1051" t="b">
        <f t="shared" ca="1" si="6"/>
        <v>1</v>
      </c>
      <c r="F58" s="1051" t="b">
        <f t="shared" ca="1" si="6"/>
        <v>1</v>
      </c>
      <c r="G58" s="1052" t="b">
        <f t="shared" ca="1" si="6"/>
        <v>1</v>
      </c>
    </row>
    <row r="59" spans="1:13" x14ac:dyDescent="0.25">
      <c r="A59" s="1398">
        <f t="shared" ref="A59:A66" si="8">A58+1</f>
        <v>3</v>
      </c>
      <c r="B59" s="928" t="s">
        <v>115</v>
      </c>
      <c r="C59" t="s">
        <v>113</v>
      </c>
      <c r="D59" s="1051" t="b">
        <f t="shared" ca="1" si="7"/>
        <v>1</v>
      </c>
      <c r="E59" s="1051" t="b">
        <f t="shared" ca="1" si="6"/>
        <v>1</v>
      </c>
      <c r="F59" s="1051" t="b">
        <f t="shared" ca="1" si="6"/>
        <v>1</v>
      </c>
      <c r="G59" s="1052" t="b">
        <f t="shared" ca="1" si="6"/>
        <v>1</v>
      </c>
    </row>
    <row r="60" spans="1:13" x14ac:dyDescent="0.25">
      <c r="A60" s="1398">
        <f t="shared" si="8"/>
        <v>4</v>
      </c>
      <c r="B60" s="928" t="s">
        <v>115</v>
      </c>
      <c r="C60" t="s">
        <v>113</v>
      </c>
      <c r="D60" s="1051" t="b">
        <f t="shared" ca="1" si="7"/>
        <v>1</v>
      </c>
      <c r="E60" s="1051" t="b">
        <f t="shared" ca="1" si="6"/>
        <v>1</v>
      </c>
      <c r="F60" s="1051" t="b">
        <f t="shared" ca="1" si="6"/>
        <v>1</v>
      </c>
      <c r="G60" s="1052" t="b">
        <f t="shared" ca="1" si="6"/>
        <v>1</v>
      </c>
    </row>
    <row r="61" spans="1:13" x14ac:dyDescent="0.25">
      <c r="A61" s="1398">
        <f t="shared" si="8"/>
        <v>5</v>
      </c>
      <c r="B61" s="928" t="s">
        <v>115</v>
      </c>
      <c r="C61" t="s">
        <v>113</v>
      </c>
      <c r="D61" s="1051" t="b">
        <f t="shared" ca="1" si="7"/>
        <v>1</v>
      </c>
      <c r="E61" s="1051" t="b">
        <f t="shared" ca="1" si="6"/>
        <v>1</v>
      </c>
      <c r="F61" s="1051" t="b">
        <f t="shared" ca="1" si="6"/>
        <v>1</v>
      </c>
      <c r="G61" s="1052" t="b">
        <f t="shared" ca="1" si="6"/>
        <v>1</v>
      </c>
    </row>
    <row r="62" spans="1:13" x14ac:dyDescent="0.25">
      <c r="A62" s="1398">
        <f t="shared" si="8"/>
        <v>6</v>
      </c>
      <c r="B62" s="928" t="s">
        <v>115</v>
      </c>
      <c r="C62" t="s">
        <v>113</v>
      </c>
      <c r="D62" s="1051" t="b">
        <f t="shared" ca="1" si="7"/>
        <v>1</v>
      </c>
      <c r="E62" s="1051" t="b">
        <f t="shared" ca="1" si="6"/>
        <v>1</v>
      </c>
      <c r="F62" s="1051" t="b">
        <f t="shared" ca="1" si="6"/>
        <v>1</v>
      </c>
      <c r="G62" s="1052" t="b">
        <f t="shared" ca="1" si="6"/>
        <v>1</v>
      </c>
    </row>
    <row r="63" spans="1:13" x14ac:dyDescent="0.25">
      <c r="A63" s="1398">
        <f t="shared" si="8"/>
        <v>7</v>
      </c>
      <c r="B63" s="928" t="s">
        <v>115</v>
      </c>
      <c r="C63" t="s">
        <v>113</v>
      </c>
      <c r="D63" s="1051" t="b">
        <f t="shared" ca="1" si="7"/>
        <v>1</v>
      </c>
      <c r="E63" s="1051" t="b">
        <f t="shared" ca="1" si="6"/>
        <v>1</v>
      </c>
      <c r="F63" s="1051" t="b">
        <f t="shared" ca="1" si="6"/>
        <v>1</v>
      </c>
      <c r="G63" s="1052" t="b">
        <f t="shared" ca="1" si="6"/>
        <v>1</v>
      </c>
    </row>
    <row r="64" spans="1:13" x14ac:dyDescent="0.25">
      <c r="A64" s="1398">
        <f t="shared" si="8"/>
        <v>8</v>
      </c>
      <c r="B64" s="928" t="s">
        <v>115</v>
      </c>
      <c r="C64" t="s">
        <v>113</v>
      </c>
      <c r="D64" s="1051" t="b">
        <f t="shared" ca="1" si="7"/>
        <v>1</v>
      </c>
      <c r="E64" s="1051" t="b">
        <f t="shared" ca="1" si="6"/>
        <v>1</v>
      </c>
      <c r="F64" s="1051" t="b">
        <f t="shared" ca="1" si="6"/>
        <v>1</v>
      </c>
      <c r="G64" s="1052" t="b">
        <f t="shared" ca="1" si="6"/>
        <v>1</v>
      </c>
    </row>
    <row r="65" spans="1:9" x14ac:dyDescent="0.25">
      <c r="A65" s="1398">
        <f t="shared" si="8"/>
        <v>9</v>
      </c>
      <c r="B65" s="928" t="s">
        <v>115</v>
      </c>
      <c r="C65" t="s">
        <v>113</v>
      </c>
      <c r="D65" s="1051" t="b">
        <f t="shared" ca="1" si="7"/>
        <v>1</v>
      </c>
      <c r="E65" s="1051" t="b">
        <f t="shared" ca="1" si="6"/>
        <v>1</v>
      </c>
      <c r="F65" s="1051" t="b">
        <f t="shared" ca="1" si="6"/>
        <v>1</v>
      </c>
      <c r="G65" s="1052" t="b">
        <f t="shared" ca="1" si="6"/>
        <v>1</v>
      </c>
    </row>
    <row r="66" spans="1:9" x14ac:dyDescent="0.25">
      <c r="A66" s="1398">
        <f t="shared" si="8"/>
        <v>10</v>
      </c>
      <c r="B66" s="928" t="s">
        <v>115</v>
      </c>
      <c r="C66" t="s">
        <v>113</v>
      </c>
      <c r="D66" s="1051" t="b">
        <f t="shared" ca="1" si="7"/>
        <v>1</v>
      </c>
      <c r="E66" s="1051" t="b">
        <f t="shared" ca="1" si="6"/>
        <v>1</v>
      </c>
      <c r="F66" s="1051" t="b">
        <f t="shared" ca="1" si="6"/>
        <v>1</v>
      </c>
      <c r="G66" s="1052" t="b">
        <f t="shared" ca="1" si="6"/>
        <v>1</v>
      </c>
    </row>
    <row r="67" spans="1:9" ht="15" customHeight="1" thickBot="1" x14ac:dyDescent="0.3">
      <c r="A67" s="1399">
        <f>A66+1</f>
        <v>11</v>
      </c>
      <c r="B67" s="933" t="s">
        <v>115</v>
      </c>
      <c r="C67" s="1062" t="s">
        <v>113</v>
      </c>
      <c r="D67" s="1055" t="b">
        <f t="shared" ca="1" si="7"/>
        <v>1</v>
      </c>
      <c r="E67" s="1055" t="b">
        <f t="shared" ca="1" si="6"/>
        <v>1</v>
      </c>
      <c r="F67" s="1055" t="b">
        <f t="shared" ca="1" si="6"/>
        <v>1</v>
      </c>
      <c r="G67" s="1056" t="b">
        <f t="shared" ca="1" si="6"/>
        <v>1</v>
      </c>
      <c r="H67" s="1389"/>
      <c r="I67" s="1389"/>
    </row>
    <row r="68" spans="1:9" x14ac:dyDescent="0.25">
      <c r="A68" s="935"/>
      <c r="B68" s="758"/>
    </row>
    <row r="70" spans="1:9" ht="31.7" customHeight="1" x14ac:dyDescent="0.25"/>
    <row r="71" spans="1:9" ht="39.75" customHeight="1" x14ac:dyDescent="0.25"/>
  </sheetData>
  <mergeCells count="22">
    <mergeCell ref="A55:G55"/>
    <mergeCell ref="B41:C41"/>
    <mergeCell ref="H41:I41"/>
    <mergeCell ref="B56:C56"/>
    <mergeCell ref="A18:I18"/>
    <mergeCell ref="A19:C19"/>
    <mergeCell ref="B20:E20"/>
    <mergeCell ref="F20:G20"/>
    <mergeCell ref="A25:I25"/>
    <mergeCell ref="B26:C26"/>
    <mergeCell ref="H26:I26"/>
    <mergeCell ref="B21:C21"/>
    <mergeCell ref="D21:E21"/>
    <mergeCell ref="B22:C22"/>
    <mergeCell ref="D22:E22"/>
    <mergeCell ref="A40:I40"/>
    <mergeCell ref="A14:A15"/>
    <mergeCell ref="A3:I3"/>
    <mergeCell ref="A4:C4"/>
    <mergeCell ref="B5:C5"/>
    <mergeCell ref="D5:E5"/>
    <mergeCell ref="A6:A13"/>
  </mergeCells>
  <phoneticPr fontId="63" type="noConversion"/>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24">
    <tabColor rgb="FF00B050"/>
  </sheetPr>
  <dimension ref="C2:O46"/>
  <sheetViews>
    <sheetView showGridLines="0" topLeftCell="A7" zoomScale="90" zoomScaleNormal="90" workbookViewId="0">
      <selection activeCell="D18" sqref="D18"/>
    </sheetView>
  </sheetViews>
  <sheetFormatPr defaultColWidth="9" defaultRowHeight="15" x14ac:dyDescent="0.25"/>
  <cols>
    <col min="3" max="3" width="20.85546875" bestFit="1" customWidth="1"/>
    <col min="4" max="4" width="35.140625" bestFit="1" customWidth="1"/>
    <col min="14" max="14" width="20.85546875" bestFit="1" customWidth="1"/>
    <col min="15" max="15" width="31.5703125" bestFit="1" customWidth="1"/>
  </cols>
  <sheetData>
    <row r="2" spans="3:15" ht="16.5" thickBot="1" x14ac:dyDescent="0.3">
      <c r="C2" s="1701" t="s">
        <v>1368</v>
      </c>
      <c r="D2" s="1701"/>
      <c r="N2" s="1700" t="s">
        <v>1328</v>
      </c>
      <c r="O2" s="1700"/>
    </row>
    <row r="3" spans="3:15" ht="15" customHeight="1" x14ac:dyDescent="0.25">
      <c r="C3" s="1704" t="s">
        <v>1021</v>
      </c>
      <c r="D3" s="1705"/>
      <c r="N3" s="1708" t="s">
        <v>1021</v>
      </c>
      <c r="O3" s="1709"/>
    </row>
    <row r="4" spans="3:15" ht="15" customHeight="1" thickBot="1" x14ac:dyDescent="0.3">
      <c r="C4" s="1706"/>
      <c r="D4" s="1707"/>
      <c r="N4" s="1710"/>
      <c r="O4" s="1711"/>
    </row>
    <row r="5" spans="3:15" ht="15.75" customHeight="1" x14ac:dyDescent="0.25">
      <c r="C5" s="926" t="s">
        <v>1022</v>
      </c>
      <c r="D5" s="927" t="s">
        <v>1021</v>
      </c>
      <c r="N5" s="1088" t="s">
        <v>1022</v>
      </c>
      <c r="O5" s="1089" t="s">
        <v>1021</v>
      </c>
    </row>
    <row r="6" spans="3:15" x14ac:dyDescent="0.25">
      <c r="C6" s="928" t="s">
        <v>878</v>
      </c>
      <c r="D6" s="929" t="str">
        <f>CurrentFileName()</f>
        <v>ASR_Financial_Report_SHP21Final</v>
      </c>
      <c r="E6" s="1097" t="s">
        <v>1325</v>
      </c>
      <c r="N6" s="1090" t="s">
        <v>878</v>
      </c>
      <c r="O6" s="1091" t="s">
        <v>1034</v>
      </c>
    </row>
    <row r="7" spans="3:15" x14ac:dyDescent="0.25">
      <c r="C7" s="928" t="s">
        <v>879</v>
      </c>
      <c r="D7" s="930">
        <f>CurrentDate()</f>
        <v>44658</v>
      </c>
      <c r="E7" s="1097" t="s">
        <v>1330</v>
      </c>
      <c r="N7" s="1090" t="s">
        <v>879</v>
      </c>
      <c r="O7" s="1092">
        <v>43236</v>
      </c>
    </row>
    <row r="8" spans="3:15" x14ac:dyDescent="0.25">
      <c r="C8" s="928" t="s">
        <v>880</v>
      </c>
      <c r="D8" s="1086" t="s">
        <v>1323</v>
      </c>
      <c r="E8" s="1097" t="s">
        <v>1335</v>
      </c>
      <c r="N8" s="1090" t="s">
        <v>880</v>
      </c>
      <c r="O8" s="1091" t="s">
        <v>1323</v>
      </c>
    </row>
    <row r="9" spans="3:15" ht="15" customHeight="1" x14ac:dyDescent="0.25">
      <c r="C9" s="928" t="s">
        <v>1023</v>
      </c>
      <c r="D9" s="929" t="s">
        <v>420</v>
      </c>
      <c r="E9" s="1097" t="s">
        <v>1326</v>
      </c>
      <c r="N9" s="1090" t="s">
        <v>1023</v>
      </c>
      <c r="O9" s="1091" t="s">
        <v>420</v>
      </c>
    </row>
    <row r="10" spans="3:15" ht="15" customHeight="1" x14ac:dyDescent="0.25">
      <c r="C10" s="928" t="s">
        <v>1024</v>
      </c>
      <c r="D10" s="929" t="s">
        <v>437</v>
      </c>
      <c r="E10" s="1097" t="s">
        <v>1326</v>
      </c>
      <c r="N10" s="1090" t="s">
        <v>1024</v>
      </c>
      <c r="O10" s="1091" t="s">
        <v>437</v>
      </c>
    </row>
    <row r="11" spans="3:15" ht="15" customHeight="1" x14ac:dyDescent="0.25">
      <c r="C11" s="928" t="s">
        <v>1364</v>
      </c>
      <c r="D11" s="1086" t="s">
        <v>1366</v>
      </c>
      <c r="E11" s="1097" t="s">
        <v>1327</v>
      </c>
      <c r="N11" s="1090" t="s">
        <v>423</v>
      </c>
      <c r="O11" s="1091" t="s">
        <v>1324</v>
      </c>
    </row>
    <row r="12" spans="3:15" ht="15" customHeight="1" x14ac:dyDescent="0.25">
      <c r="C12" s="928" t="s">
        <v>424</v>
      </c>
      <c r="D12" s="929" t="str">
        <f>IFERROR(VLOOKUP(plan_id,$C$27:$D$46,2,FALSE),"")</f>
        <v>Default</v>
      </c>
      <c r="E12" s="1097" t="s">
        <v>1337</v>
      </c>
      <c r="N12" s="1090" t="s">
        <v>424</v>
      </c>
      <c r="O12" s="1091" t="s">
        <v>1329</v>
      </c>
    </row>
    <row r="13" spans="3:15" x14ac:dyDescent="0.25">
      <c r="C13" s="928" t="s">
        <v>425</v>
      </c>
      <c r="D13" s="931">
        <f>IFERROR(YEAR(reporting_quarter),"")</f>
        <v>1900</v>
      </c>
      <c r="E13" s="1097" t="s">
        <v>1363</v>
      </c>
      <c r="N13" s="1090" t="s">
        <v>425</v>
      </c>
      <c r="O13" s="1093">
        <v>2018</v>
      </c>
    </row>
    <row r="14" spans="3:15" x14ac:dyDescent="0.25">
      <c r="C14" s="928" t="s">
        <v>427</v>
      </c>
      <c r="D14" s="1087">
        <v>1</v>
      </c>
      <c r="E14" s="1097" t="s">
        <v>1336</v>
      </c>
      <c r="N14" s="1090" t="s">
        <v>427</v>
      </c>
      <c r="O14" s="1092">
        <v>43190</v>
      </c>
    </row>
    <row r="15" spans="3:15" x14ac:dyDescent="0.25">
      <c r="C15" s="928" t="s">
        <v>1025</v>
      </c>
      <c r="D15" s="932">
        <v>11</v>
      </c>
      <c r="E15" s="1097" t="s">
        <v>1331</v>
      </c>
      <c r="N15" s="1090" t="s">
        <v>1025</v>
      </c>
      <c r="O15" s="1094">
        <v>10</v>
      </c>
    </row>
    <row r="16" spans="3:15" x14ac:dyDescent="0.25">
      <c r="C16" s="928" t="s">
        <v>1026</v>
      </c>
      <c r="D16" s="932">
        <v>3</v>
      </c>
      <c r="E16" s="1097" t="s">
        <v>1332</v>
      </c>
      <c r="N16" s="1090" t="s">
        <v>1026</v>
      </c>
      <c r="O16" s="1094">
        <v>3</v>
      </c>
    </row>
    <row r="17" spans="3:15" x14ac:dyDescent="0.25">
      <c r="C17" s="928" t="s">
        <v>1027</v>
      </c>
      <c r="D17" s="932">
        <v>5</v>
      </c>
      <c r="E17" s="1097" t="s">
        <v>1333</v>
      </c>
      <c r="N17" s="1090" t="s">
        <v>1027</v>
      </c>
      <c r="O17" s="1094">
        <v>5</v>
      </c>
    </row>
    <row r="18" spans="3:15" ht="15.75" thickBot="1" x14ac:dyDescent="0.3">
      <c r="C18" s="933" t="s">
        <v>1028</v>
      </c>
      <c r="D18" s="934">
        <v>11</v>
      </c>
      <c r="E18" s="1097" t="s">
        <v>1334</v>
      </c>
      <c r="N18" s="1095" t="s">
        <v>1028</v>
      </c>
      <c r="O18" s="1096">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702" t="s">
        <v>1362</v>
      </c>
      <c r="D26" s="1703"/>
    </row>
    <row r="27" spans="3:15" x14ac:dyDescent="0.25">
      <c r="C27" s="1100" t="s">
        <v>1364</v>
      </c>
      <c r="D27" s="1101" t="s">
        <v>424</v>
      </c>
    </row>
    <row r="28" spans="3:15" x14ac:dyDescent="0.25">
      <c r="C28" s="928" t="s">
        <v>1366</v>
      </c>
      <c r="D28" s="1099" t="s">
        <v>1367</v>
      </c>
    </row>
    <row r="29" spans="3:15" x14ac:dyDescent="0.25">
      <c r="C29" s="928" t="s">
        <v>1369</v>
      </c>
      <c r="D29" s="1099" t="s">
        <v>1373</v>
      </c>
    </row>
    <row r="30" spans="3:15" x14ac:dyDescent="0.25">
      <c r="C30" s="928" t="s">
        <v>1338</v>
      </c>
      <c r="D30" s="1099" t="s">
        <v>1350</v>
      </c>
    </row>
    <row r="31" spans="3:15" x14ac:dyDescent="0.25">
      <c r="C31" s="928" t="s">
        <v>1339</v>
      </c>
      <c r="D31" s="1098" t="s">
        <v>1351</v>
      </c>
    </row>
    <row r="32" spans="3:15" x14ac:dyDescent="0.25">
      <c r="C32" s="928" t="s">
        <v>1340</v>
      </c>
      <c r="D32" s="1098" t="s">
        <v>1352</v>
      </c>
    </row>
    <row r="33" spans="3:4" x14ac:dyDescent="0.25">
      <c r="C33" s="928" t="s">
        <v>1372</v>
      </c>
      <c r="D33" s="1099" t="s">
        <v>1374</v>
      </c>
    </row>
    <row r="34" spans="3:4" x14ac:dyDescent="0.25">
      <c r="C34" s="928" t="s">
        <v>1341</v>
      </c>
      <c r="D34" s="1099" t="s">
        <v>1353</v>
      </c>
    </row>
    <row r="35" spans="3:4" x14ac:dyDescent="0.25">
      <c r="C35" s="928" t="s">
        <v>1370</v>
      </c>
      <c r="D35" s="1099" t="s">
        <v>1375</v>
      </c>
    </row>
    <row r="36" spans="3:4" x14ac:dyDescent="0.25">
      <c r="C36" s="928" t="s">
        <v>1342</v>
      </c>
      <c r="D36" s="1099" t="s">
        <v>1354</v>
      </c>
    </row>
    <row r="37" spans="3:4" x14ac:dyDescent="0.25">
      <c r="C37" s="928" t="s">
        <v>1371</v>
      </c>
      <c r="D37" s="1099" t="s">
        <v>1422</v>
      </c>
    </row>
    <row r="38" spans="3:4" x14ac:dyDescent="0.25">
      <c r="C38" s="928" t="s">
        <v>1343</v>
      </c>
      <c r="D38" s="1099" t="s">
        <v>1355</v>
      </c>
    </row>
    <row r="39" spans="3:4" x14ac:dyDescent="0.25">
      <c r="C39" s="928" t="s">
        <v>1344</v>
      </c>
      <c r="D39" s="1099" t="s">
        <v>1356</v>
      </c>
    </row>
    <row r="40" spans="3:4" x14ac:dyDescent="0.25">
      <c r="C40" s="928" t="s">
        <v>1345</v>
      </c>
      <c r="D40" s="1099" t="s">
        <v>1357</v>
      </c>
    </row>
    <row r="41" spans="3:4" x14ac:dyDescent="0.25">
      <c r="C41" s="928" t="s">
        <v>1346</v>
      </c>
      <c r="D41" s="1099" t="s">
        <v>1358</v>
      </c>
    </row>
    <row r="42" spans="3:4" x14ac:dyDescent="0.25">
      <c r="C42" s="928" t="s">
        <v>1347</v>
      </c>
      <c r="D42" s="1099" t="s">
        <v>1359</v>
      </c>
    </row>
    <row r="43" spans="3:4" x14ac:dyDescent="0.25">
      <c r="C43" s="928" t="s">
        <v>1378</v>
      </c>
      <c r="D43" s="1099" t="s">
        <v>1376</v>
      </c>
    </row>
    <row r="44" spans="3:4" x14ac:dyDescent="0.25">
      <c r="C44" s="928" t="s">
        <v>1348</v>
      </c>
      <c r="D44" s="1099" t="s">
        <v>1360</v>
      </c>
    </row>
    <row r="45" spans="3:4" x14ac:dyDescent="0.25">
      <c r="C45" s="928" t="s">
        <v>1379</v>
      </c>
      <c r="D45" s="1099" t="s">
        <v>1377</v>
      </c>
    </row>
    <row r="46" spans="3:4" ht="15.75" thickBot="1" x14ac:dyDescent="0.3">
      <c r="C46" s="933" t="s">
        <v>1349</v>
      </c>
      <c r="D46" s="1102" t="s">
        <v>1361</v>
      </c>
    </row>
  </sheetData>
  <mergeCells count="5">
    <mergeCell ref="N2:O2"/>
    <mergeCell ref="C2:D2"/>
    <mergeCell ref="C26:D26"/>
    <mergeCell ref="C3:D4"/>
    <mergeCell ref="N3:O4"/>
  </mergeCells>
  <dataValidations count="1">
    <dataValidation type="list" allowBlank="1" showInputMessage="1" showErrorMessage="1" sqref="D8" xr:uid="{00000000-0002-0000-2D00-000000000000}">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904875</xdr:colOff>
                    <xdr:row>19</xdr:row>
                    <xdr:rowOff>66675</xdr:rowOff>
                  </from>
                  <to>
                    <xdr:col>3</xdr:col>
                    <xdr:colOff>1362075</xdr:colOff>
                    <xdr:row>23</xdr:row>
                    <xdr:rowOff>38100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I40"/>
  <sheetViews>
    <sheetView showGridLines="0" zoomScaleNormal="100" workbookViewId="0"/>
  </sheetViews>
  <sheetFormatPr defaultRowHeight="15" x14ac:dyDescent="0.25"/>
  <cols>
    <col min="1" max="1" width="3.85546875" customWidth="1"/>
    <col min="2" max="2" width="19.140625" customWidth="1"/>
    <col min="3" max="3" width="59.85546875" customWidth="1"/>
    <col min="4" max="4" width="3" customWidth="1"/>
    <col min="5" max="9" width="8.85546875"/>
  </cols>
  <sheetData>
    <row r="1" spans="1:9" ht="18.75" x14ac:dyDescent="0.3">
      <c r="A1" s="74" t="s">
        <v>344</v>
      </c>
      <c r="C1" s="1419" t="s">
        <v>345</v>
      </c>
      <c r="D1" s="1419"/>
      <c r="E1" s="1419"/>
      <c r="F1" s="1419"/>
      <c r="G1" s="1425" t="s">
        <v>346</v>
      </c>
      <c r="H1" s="1425"/>
      <c r="I1" s="75"/>
    </row>
    <row r="2" spans="1:9" x14ac:dyDescent="0.25">
      <c r="A2" s="76"/>
      <c r="B2" s="74" t="s">
        <v>347</v>
      </c>
      <c r="C2" s="1423"/>
      <c r="D2" s="1423"/>
      <c r="E2" s="1423"/>
      <c r="F2" s="1423"/>
      <c r="G2" s="1423"/>
      <c r="H2" s="77"/>
    </row>
    <row r="3" spans="1:9" ht="18.75" x14ac:dyDescent="0.3">
      <c r="A3" s="76"/>
      <c r="B3" s="74" t="s">
        <v>348</v>
      </c>
      <c r="C3" s="1419" t="s">
        <v>349</v>
      </c>
      <c r="D3" s="1419"/>
      <c r="E3" s="1419"/>
      <c r="F3" s="1419"/>
      <c r="G3" s="78"/>
      <c r="H3" s="78"/>
    </row>
    <row r="4" spans="1:9" x14ac:dyDescent="0.25">
      <c r="A4" s="74" t="s">
        <v>350</v>
      </c>
      <c r="C4" s="1426"/>
      <c r="D4" s="1426"/>
      <c r="E4" s="1426"/>
      <c r="F4" s="1426"/>
      <c r="G4" s="1426"/>
      <c r="H4" s="1427" t="s">
        <v>351</v>
      </c>
      <c r="I4" s="1427"/>
    </row>
    <row r="5" spans="1:9" ht="18.75" x14ac:dyDescent="0.3">
      <c r="A5" s="76"/>
      <c r="B5" s="74" t="s">
        <v>347</v>
      </c>
      <c r="C5" s="1419" t="s">
        <v>352</v>
      </c>
      <c r="D5" s="1419"/>
      <c r="E5" s="1419"/>
      <c r="F5" s="1419"/>
      <c r="G5" s="78"/>
      <c r="H5" s="78"/>
    </row>
    <row r="6" spans="1:9" x14ac:dyDescent="0.25">
      <c r="A6" s="76"/>
      <c r="B6" s="74" t="s">
        <v>348</v>
      </c>
      <c r="C6" s="1420"/>
      <c r="D6" s="1420"/>
      <c r="E6" s="1420"/>
      <c r="F6" s="1420"/>
      <c r="G6" s="1420"/>
      <c r="H6" s="79"/>
      <c r="I6" s="80"/>
    </row>
    <row r="8" spans="1:9" x14ac:dyDescent="0.25">
      <c r="B8" s="81" t="s">
        <v>353</v>
      </c>
      <c r="C8" s="1421"/>
      <c r="D8" s="1421"/>
      <c r="E8" s="1421"/>
    </row>
    <row r="9" spans="1:9" x14ac:dyDescent="0.25">
      <c r="B9" s="81" t="s">
        <v>354</v>
      </c>
      <c r="C9" s="82"/>
      <c r="D9" s="15"/>
      <c r="E9" s="15"/>
    </row>
    <row r="10" spans="1:9" x14ac:dyDescent="0.25">
      <c r="B10" s="81" t="s">
        <v>355</v>
      </c>
      <c r="C10" s="82"/>
      <c r="D10" s="15"/>
      <c r="E10" s="15"/>
    </row>
    <row r="11" spans="1:9" x14ac:dyDescent="0.25">
      <c r="B11" s="81" t="s">
        <v>356</v>
      </c>
      <c r="C11" s="1422"/>
      <c r="D11" s="1422"/>
      <c r="E11" s="1422"/>
    </row>
    <row r="12" spans="1:9" ht="18.75" x14ac:dyDescent="0.3">
      <c r="C12" s="1419" t="s">
        <v>357</v>
      </c>
      <c r="D12" s="1419"/>
      <c r="E12" s="1419"/>
      <c r="F12" s="1419"/>
      <c r="G12" s="1419"/>
    </row>
    <row r="13" spans="1:9" x14ac:dyDescent="0.25">
      <c r="C13" s="1423"/>
      <c r="D13" s="1423"/>
      <c r="E13" s="1423"/>
      <c r="F13" s="1423"/>
      <c r="G13" s="1423"/>
    </row>
    <row r="14" spans="1:9" ht="18.75" x14ac:dyDescent="0.3">
      <c r="C14" s="1419" t="s">
        <v>358</v>
      </c>
      <c r="D14" s="1419"/>
      <c r="E14" s="1419"/>
      <c r="F14" s="1419"/>
      <c r="G14" s="83"/>
    </row>
    <row r="15" spans="1:9" ht="18.75" x14ac:dyDescent="0.3">
      <c r="B15" t="s">
        <v>359</v>
      </c>
      <c r="C15" s="78"/>
      <c r="D15" s="78"/>
      <c r="E15" t="s">
        <v>360</v>
      </c>
      <c r="F15" s="78"/>
      <c r="G15" s="83"/>
    </row>
    <row r="16" spans="1:9" x14ac:dyDescent="0.25">
      <c r="A16" s="84" t="s">
        <v>276</v>
      </c>
      <c r="B16" s="1424"/>
      <c r="C16" s="1424"/>
      <c r="E16" s="1421"/>
      <c r="F16" s="1421"/>
      <c r="G16" s="1421"/>
      <c r="H16" s="1421"/>
    </row>
    <row r="17" spans="1:9" x14ac:dyDescent="0.25">
      <c r="A17" s="84" t="s">
        <v>277</v>
      </c>
      <c r="B17" s="1418"/>
      <c r="C17" s="1418"/>
      <c r="E17" s="1416"/>
      <c r="F17" s="1416"/>
      <c r="G17" s="1416"/>
      <c r="H17" s="1416"/>
    </row>
    <row r="18" spans="1:9" x14ac:dyDescent="0.25">
      <c r="A18" s="84" t="s">
        <v>278</v>
      </c>
      <c r="B18" s="1418"/>
      <c r="C18" s="1418"/>
      <c r="E18" s="1416"/>
      <c r="F18" s="1416"/>
      <c r="G18" s="1416"/>
      <c r="H18" s="1416"/>
    </row>
    <row r="19" spans="1:9" x14ac:dyDescent="0.25">
      <c r="A19" s="84" t="s">
        <v>279</v>
      </c>
      <c r="B19" s="1418"/>
      <c r="C19" s="1418"/>
      <c r="E19" s="1416"/>
      <c r="F19" s="1416"/>
      <c r="G19" s="1416"/>
      <c r="H19" s="1416"/>
    </row>
    <row r="20" spans="1:9" x14ac:dyDescent="0.25">
      <c r="A20" s="84" t="s">
        <v>289</v>
      </c>
      <c r="B20" s="1416"/>
      <c r="C20" s="1416"/>
      <c r="E20" s="1416"/>
      <c r="F20" s="1416"/>
      <c r="G20" s="1416"/>
      <c r="H20" s="1416"/>
    </row>
    <row r="21" spans="1:9" x14ac:dyDescent="0.25">
      <c r="A21" s="84" t="s">
        <v>290</v>
      </c>
      <c r="B21" s="1416"/>
      <c r="C21" s="1416"/>
      <c r="E21" s="1416"/>
      <c r="F21" s="1416"/>
      <c r="G21" s="1416"/>
      <c r="H21" s="1416"/>
    </row>
    <row r="22" spans="1:9" x14ac:dyDescent="0.25">
      <c r="A22" s="84" t="s">
        <v>293</v>
      </c>
      <c r="B22" s="1416"/>
      <c r="C22" s="1416"/>
      <c r="E22" s="1416"/>
      <c r="F22" s="1416"/>
      <c r="G22" s="1416"/>
      <c r="H22" s="1416"/>
    </row>
    <row r="23" spans="1:9" x14ac:dyDescent="0.25">
      <c r="A23" s="84" t="s">
        <v>361</v>
      </c>
      <c r="B23" s="1416"/>
      <c r="C23" s="1416"/>
      <c r="E23" s="1416"/>
      <c r="F23" s="1416"/>
      <c r="G23" s="1416"/>
      <c r="H23" s="1416"/>
    </row>
    <row r="24" spans="1:9" x14ac:dyDescent="0.25">
      <c r="A24" s="84" t="s">
        <v>362</v>
      </c>
      <c r="B24" s="1416"/>
      <c r="C24" s="1416"/>
      <c r="E24" s="1416"/>
      <c r="F24" s="1416"/>
      <c r="G24" s="1416"/>
      <c r="H24" s="1416"/>
    </row>
    <row r="25" spans="1:9" x14ac:dyDescent="0.25">
      <c r="A25" s="84" t="s">
        <v>363</v>
      </c>
      <c r="B25" s="1416"/>
      <c r="C25" s="1416"/>
      <c r="E25" s="1416"/>
      <c r="F25" s="1416"/>
      <c r="G25" s="1416"/>
      <c r="H25" s="1416"/>
    </row>
    <row r="26" spans="1:9" x14ac:dyDescent="0.25">
      <c r="A26" s="84"/>
      <c r="B26" s="85"/>
      <c r="C26" s="85"/>
    </row>
    <row r="28" spans="1:9" x14ac:dyDescent="0.25">
      <c r="C28" s="1417" t="s">
        <v>364</v>
      </c>
      <c r="D28" s="1417"/>
      <c r="E28" s="1417"/>
      <c r="F28" s="1417"/>
      <c r="G28" s="1417"/>
    </row>
    <row r="29" spans="1:9" x14ac:dyDescent="0.25">
      <c r="D29" s="86"/>
    </row>
    <row r="30" spans="1:9" x14ac:dyDescent="0.25">
      <c r="B30" s="87"/>
    </row>
    <row r="31" spans="1:9" x14ac:dyDescent="0.25">
      <c r="A31" s="88"/>
      <c r="B31" s="89"/>
      <c r="C31" s="89"/>
      <c r="D31" s="63"/>
      <c r="E31" s="89"/>
      <c r="F31" s="89"/>
      <c r="G31" s="89"/>
      <c r="H31" s="89"/>
      <c r="I31" s="63"/>
    </row>
    <row r="32" spans="1:9" ht="18.75" x14ac:dyDescent="0.3">
      <c r="D32" s="78" t="s">
        <v>365</v>
      </c>
    </row>
    <row r="33" spans="2:5" ht="15.75" thickBot="1" x14ac:dyDescent="0.3">
      <c r="D33" s="1415"/>
      <c r="E33" s="1415"/>
    </row>
    <row r="35" spans="2:5" x14ac:dyDescent="0.25">
      <c r="B35" s="90" t="s">
        <v>366</v>
      </c>
    </row>
    <row r="36" spans="2:5" x14ac:dyDescent="0.25">
      <c r="B36" s="91" t="s">
        <v>367</v>
      </c>
      <c r="C36" s="92"/>
    </row>
    <row r="37" spans="2:5" x14ac:dyDescent="0.25">
      <c r="B37" s="93"/>
    </row>
    <row r="38" spans="2:5" ht="15.75" x14ac:dyDescent="0.3">
      <c r="B38" s="94" t="s">
        <v>368</v>
      </c>
    </row>
    <row r="39" spans="2:5" ht="18.75" x14ac:dyDescent="0.3">
      <c r="B39" s="95" t="s">
        <v>369</v>
      </c>
    </row>
    <row r="40" spans="2:5" ht="26.25" x14ac:dyDescent="0.4">
      <c r="B40" s="96" t="s">
        <v>370</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238125</xdr:rowOff>
                  </from>
                  <to>
                    <xdr:col>0</xdr:col>
                    <xdr:colOff>257175</xdr:colOff>
                    <xdr:row>2</xdr:row>
                    <xdr:rowOff>66675</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38100</xdr:colOff>
                    <xdr:row>2</xdr:row>
                    <xdr:rowOff>28575</xdr:rowOff>
                  </from>
                  <to>
                    <xdr:col>0</xdr:col>
                    <xdr:colOff>257175</xdr:colOff>
                    <xdr:row>3</xdr:row>
                    <xdr:rowOff>28575</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38100</xdr:colOff>
                    <xdr:row>4</xdr:row>
                    <xdr:rowOff>0</xdr:rowOff>
                  </from>
                  <to>
                    <xdr:col>1</xdr:col>
                    <xdr:colOff>28575</xdr:colOff>
                    <xdr:row>5</xdr:row>
                    <xdr:rowOff>28575</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38100</xdr:colOff>
                    <xdr:row>5</xdr:row>
                    <xdr:rowOff>28575</xdr:rowOff>
                  </from>
                  <to>
                    <xdr:col>1</xdr:col>
                    <xdr:colOff>76200</xdr:colOff>
                    <xdr:row>6</xdr:row>
                    <xdr:rowOff>76200</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25">
    <tabColor rgb="FF00B050"/>
  </sheetPr>
  <dimension ref="A1:X79"/>
  <sheetViews>
    <sheetView topLeftCell="J1" zoomScale="90" zoomScaleNormal="90" workbookViewId="0">
      <selection activeCell="T20" sqref="T20"/>
    </sheetView>
  </sheetViews>
  <sheetFormatPr defaultColWidth="9" defaultRowHeight="15" x14ac:dyDescent="0.25"/>
  <cols>
    <col min="1" max="1" width="11.85546875" bestFit="1" customWidth="1"/>
    <col min="3" max="3" width="22.5703125" bestFit="1" customWidth="1"/>
    <col min="4" max="4" width="24" bestFit="1" customWidth="1"/>
    <col min="5" max="5" width="27.85546875" bestFit="1" customWidth="1"/>
    <col min="6" max="6" width="11.140625" bestFit="1" customWidth="1"/>
    <col min="7" max="7" width="25.140625" bestFit="1" customWidth="1"/>
    <col min="9" max="9" width="22.5703125" bestFit="1" customWidth="1"/>
    <col min="10" max="10" width="22.140625" bestFit="1" customWidth="1"/>
    <col min="11" max="11" width="21.5703125" bestFit="1" customWidth="1"/>
    <col min="12" max="12" width="11.140625" bestFit="1" customWidth="1"/>
    <col min="13" max="13" width="19.5703125" bestFit="1" customWidth="1"/>
    <col min="15" max="15" width="34.85546875" bestFit="1" customWidth="1"/>
    <col min="16" max="16" width="10.5703125" bestFit="1" customWidth="1"/>
    <col min="21" max="21" width="12.85546875" bestFit="1" customWidth="1"/>
    <col min="22" max="22" width="12.85546875" customWidth="1"/>
  </cols>
  <sheetData>
    <row r="1" spans="1:24" x14ac:dyDescent="0.25">
      <c r="A1" s="935" t="s">
        <v>1029</v>
      </c>
      <c r="B1" s="758">
        <f>COUNTA($C$7:$C180)</f>
        <v>73</v>
      </c>
    </row>
    <row r="2" spans="1:24" x14ac:dyDescent="0.25">
      <c r="A2" s="935" t="s">
        <v>1030</v>
      </c>
      <c r="B2" s="758">
        <f>COUNTA($I$7:$I187)</f>
        <v>46</v>
      </c>
    </row>
    <row r="3" spans="1:24" ht="15.75" thickBot="1" x14ac:dyDescent="0.3"/>
    <row r="4" spans="1:24" ht="15" customHeight="1" x14ac:dyDescent="0.25">
      <c r="C4" s="1712" t="s">
        <v>1031</v>
      </c>
      <c r="D4" s="1713"/>
      <c r="E4" s="1713"/>
      <c r="F4" s="1713"/>
      <c r="G4" s="1714"/>
      <c r="I4" s="1712" t="s">
        <v>1032</v>
      </c>
      <c r="J4" s="1713"/>
      <c r="K4" s="1713"/>
      <c r="L4" s="1713"/>
      <c r="M4" s="1714"/>
      <c r="O4" s="1718" t="s">
        <v>1415</v>
      </c>
      <c r="P4" s="1719"/>
      <c r="Q4" s="1719"/>
      <c r="R4" s="1719"/>
      <c r="S4" s="1720"/>
      <c r="U4" s="1718" t="s">
        <v>1416</v>
      </c>
      <c r="V4" s="1719"/>
      <c r="W4" s="1719"/>
      <c r="X4" s="1720"/>
    </row>
    <row r="5" spans="1:24" ht="15" customHeight="1" thickBot="1" x14ac:dyDescent="0.3">
      <c r="C5" s="1715"/>
      <c r="D5" s="1716"/>
      <c r="E5" s="1716"/>
      <c r="F5" s="1716"/>
      <c r="G5" s="1717"/>
      <c r="I5" s="1715"/>
      <c r="J5" s="1716"/>
      <c r="K5" s="1716"/>
      <c r="L5" s="1716"/>
      <c r="M5" s="1717"/>
      <c r="O5" s="1721"/>
      <c r="P5" s="1722"/>
      <c r="Q5" s="1722"/>
      <c r="R5" s="1722"/>
      <c r="S5" s="1723"/>
      <c r="U5" s="1721"/>
      <c r="V5" s="1722"/>
      <c r="W5" s="1722"/>
      <c r="X5" s="1723"/>
    </row>
    <row r="6" spans="1:24" ht="15.75" customHeight="1" x14ac:dyDescent="0.25">
      <c r="C6" s="936" t="s">
        <v>429</v>
      </c>
      <c r="D6" s="937" t="s">
        <v>430</v>
      </c>
      <c r="E6" s="937" t="s">
        <v>485</v>
      </c>
      <c r="F6" s="937" t="s">
        <v>431</v>
      </c>
      <c r="G6" s="938" t="s">
        <v>486</v>
      </c>
      <c r="I6" s="936" t="s">
        <v>429</v>
      </c>
      <c r="J6" s="937" t="s">
        <v>430</v>
      </c>
      <c r="K6" s="937" t="s">
        <v>485</v>
      </c>
      <c r="L6" s="937" t="s">
        <v>431</v>
      </c>
      <c r="M6" s="938" t="s">
        <v>486</v>
      </c>
      <c r="O6" s="936" t="s">
        <v>1414</v>
      </c>
      <c r="P6" s="937" t="s">
        <v>1417</v>
      </c>
      <c r="Q6" s="937" t="s">
        <v>1408</v>
      </c>
      <c r="R6" s="937" t="s">
        <v>1409</v>
      </c>
      <c r="S6" s="938" t="s">
        <v>1421</v>
      </c>
      <c r="U6" s="936" t="s">
        <v>1414</v>
      </c>
      <c r="V6" s="937" t="s">
        <v>1417</v>
      </c>
      <c r="W6" s="937" t="s">
        <v>1410</v>
      </c>
      <c r="X6" s="938" t="s">
        <v>1411</v>
      </c>
    </row>
    <row r="7" spans="1:24" ht="15.75" customHeight="1" thickBot="1" x14ac:dyDescent="0.3">
      <c r="C7" s="939" t="s">
        <v>432</v>
      </c>
      <c r="D7" s="940" t="s">
        <v>432</v>
      </c>
      <c r="E7" s="940" t="s">
        <v>432</v>
      </c>
      <c r="F7" s="940"/>
      <c r="G7" s="941" t="s">
        <v>432</v>
      </c>
      <c r="I7" s="942" t="s">
        <v>432</v>
      </c>
      <c r="J7" s="943" t="s">
        <v>432</v>
      </c>
      <c r="K7" s="943" t="s">
        <v>432</v>
      </c>
      <c r="L7" s="943"/>
      <c r="M7" s="944" t="s">
        <v>432</v>
      </c>
      <c r="O7" s="1171" t="s">
        <v>1396</v>
      </c>
      <c r="P7" s="1172">
        <v>0</v>
      </c>
      <c r="Q7" s="1172">
        <v>28.76</v>
      </c>
      <c r="R7" s="1172">
        <v>26.55</v>
      </c>
      <c r="S7" s="1173">
        <v>115.05</v>
      </c>
      <c r="U7" s="1175" t="s">
        <v>1403</v>
      </c>
      <c r="V7" s="1176">
        <v>0</v>
      </c>
      <c r="W7" s="1176">
        <v>148.1</v>
      </c>
      <c r="X7" s="1177">
        <v>135.76</v>
      </c>
    </row>
    <row r="8" spans="1:24" x14ac:dyDescent="0.25">
      <c r="C8" s="939" t="s">
        <v>487</v>
      </c>
      <c r="D8" s="940" t="s">
        <v>12</v>
      </c>
      <c r="E8" s="940" t="s">
        <v>12</v>
      </c>
      <c r="F8" s="940">
        <v>1.1000000000000001</v>
      </c>
      <c r="G8" s="945" t="s">
        <v>12</v>
      </c>
      <c r="I8" s="942" t="s">
        <v>487</v>
      </c>
      <c r="J8" s="943" t="s">
        <v>12</v>
      </c>
      <c r="K8" s="943" t="s">
        <v>12</v>
      </c>
      <c r="L8" s="114">
        <v>1.1000000000000001</v>
      </c>
      <c r="M8" s="944" t="s">
        <v>12</v>
      </c>
      <c r="O8" s="1171" t="s">
        <v>919</v>
      </c>
      <c r="P8" s="1172">
        <v>0</v>
      </c>
      <c r="Q8" s="1172">
        <v>82.02</v>
      </c>
      <c r="R8" s="1172">
        <v>75.709999999999994</v>
      </c>
      <c r="S8" s="1173">
        <v>115.05</v>
      </c>
    </row>
    <row r="9" spans="1:24" ht="30" x14ac:dyDescent="0.25">
      <c r="C9" s="939" t="s">
        <v>487</v>
      </c>
      <c r="D9" s="940" t="s">
        <v>12</v>
      </c>
      <c r="E9" s="940" t="s">
        <v>1309</v>
      </c>
      <c r="F9" s="940" t="s">
        <v>1300</v>
      </c>
      <c r="G9" s="945" t="s">
        <v>1309</v>
      </c>
      <c r="I9" s="942" t="s">
        <v>487</v>
      </c>
      <c r="J9" s="943" t="s">
        <v>12</v>
      </c>
      <c r="K9" s="943" t="s">
        <v>222</v>
      </c>
      <c r="L9" s="114">
        <v>1.2</v>
      </c>
      <c r="M9" s="944" t="s">
        <v>222</v>
      </c>
      <c r="O9" s="1171" t="s">
        <v>920</v>
      </c>
      <c r="P9" s="1172">
        <v>0</v>
      </c>
      <c r="Q9" s="1172">
        <v>71.75</v>
      </c>
      <c r="R9" s="1172">
        <v>66.23</v>
      </c>
      <c r="S9" s="1173">
        <v>115.05</v>
      </c>
    </row>
    <row r="10" spans="1:24" ht="30" x14ac:dyDescent="0.25">
      <c r="C10" s="939" t="s">
        <v>487</v>
      </c>
      <c r="D10" s="940" t="s">
        <v>490</v>
      </c>
      <c r="E10" s="940" t="s">
        <v>491</v>
      </c>
      <c r="F10" s="940" t="s">
        <v>63</v>
      </c>
      <c r="G10" s="945" t="s">
        <v>343</v>
      </c>
      <c r="I10" s="942" t="s">
        <v>487</v>
      </c>
      <c r="J10" s="943" t="s">
        <v>12</v>
      </c>
      <c r="K10" s="943" t="s">
        <v>1304</v>
      </c>
      <c r="L10" s="114" t="s">
        <v>1300</v>
      </c>
      <c r="M10" s="944" t="s">
        <v>1304</v>
      </c>
      <c r="O10" s="1171" t="s">
        <v>921</v>
      </c>
      <c r="P10" s="1172">
        <v>0</v>
      </c>
      <c r="Q10" s="1172">
        <v>102.54</v>
      </c>
      <c r="R10" s="1172">
        <v>94.66</v>
      </c>
      <c r="S10" s="1173">
        <v>115.05</v>
      </c>
    </row>
    <row r="11" spans="1:24" ht="45" x14ac:dyDescent="0.25">
      <c r="C11" s="939" t="s">
        <v>487</v>
      </c>
      <c r="D11" s="940" t="s">
        <v>490</v>
      </c>
      <c r="E11" s="940" t="s">
        <v>1000</v>
      </c>
      <c r="F11" s="946" t="s">
        <v>896</v>
      </c>
      <c r="G11" s="947" t="s">
        <v>897</v>
      </c>
      <c r="I11" s="942" t="s">
        <v>487</v>
      </c>
      <c r="J11" s="943" t="s">
        <v>12</v>
      </c>
      <c r="K11" s="943" t="s">
        <v>1306</v>
      </c>
      <c r="L11" s="114" t="s">
        <v>1305</v>
      </c>
      <c r="M11" s="944" t="s">
        <v>1306</v>
      </c>
      <c r="O11" s="1171" t="s">
        <v>1397</v>
      </c>
      <c r="P11" s="1172">
        <v>0</v>
      </c>
      <c r="Q11" s="1172">
        <v>26.63</v>
      </c>
      <c r="R11" s="1172">
        <v>24.58</v>
      </c>
      <c r="S11" s="1173">
        <v>115.05</v>
      </c>
    </row>
    <row r="12" spans="1:24" ht="30" x14ac:dyDescent="0.25">
      <c r="C12" s="939" t="s">
        <v>487</v>
      </c>
      <c r="D12" s="940" t="s">
        <v>13</v>
      </c>
      <c r="E12" s="940" t="s">
        <v>492</v>
      </c>
      <c r="F12" s="940" t="s">
        <v>94</v>
      </c>
      <c r="G12" s="945" t="s">
        <v>146</v>
      </c>
      <c r="I12" s="942" t="s">
        <v>487</v>
      </c>
      <c r="J12" s="943" t="s">
        <v>13</v>
      </c>
      <c r="K12" s="943" t="s">
        <v>13</v>
      </c>
      <c r="L12" s="114" t="s">
        <v>63</v>
      </c>
      <c r="M12" s="944" t="s">
        <v>13</v>
      </c>
      <c r="O12" s="1171" t="s">
        <v>48</v>
      </c>
      <c r="P12" s="1172">
        <v>0</v>
      </c>
      <c r="Q12" s="1172">
        <v>69.11</v>
      </c>
      <c r="R12" s="1172">
        <v>63.79</v>
      </c>
      <c r="S12" s="1173">
        <v>115.05</v>
      </c>
    </row>
    <row r="13" spans="1:24" ht="30" x14ac:dyDescent="0.25">
      <c r="C13" s="939" t="s">
        <v>487</v>
      </c>
      <c r="D13" s="940" t="s">
        <v>13</v>
      </c>
      <c r="E13" s="940" t="s">
        <v>13</v>
      </c>
      <c r="F13" s="940" t="s">
        <v>35</v>
      </c>
      <c r="G13" s="945" t="s">
        <v>13</v>
      </c>
      <c r="I13" s="942" t="s">
        <v>488</v>
      </c>
      <c r="J13" s="943" t="s">
        <v>433</v>
      </c>
      <c r="K13" s="943" t="s">
        <v>777</v>
      </c>
      <c r="L13" s="383">
        <v>2.1</v>
      </c>
      <c r="M13" s="944" t="s">
        <v>712</v>
      </c>
      <c r="O13" s="1171" t="s">
        <v>1398</v>
      </c>
      <c r="P13" s="1172">
        <v>0</v>
      </c>
      <c r="Q13" s="1172">
        <v>189.81</v>
      </c>
      <c r="R13" s="1172">
        <v>175.21</v>
      </c>
      <c r="S13" s="1173">
        <v>115.05</v>
      </c>
    </row>
    <row r="14" spans="1:24" ht="30" x14ac:dyDescent="0.25">
      <c r="C14" s="939" t="s">
        <v>488</v>
      </c>
      <c r="D14" s="940" t="s">
        <v>444</v>
      </c>
      <c r="E14" s="940" t="s">
        <v>0</v>
      </c>
      <c r="F14" s="940">
        <v>2.1</v>
      </c>
      <c r="G14" s="945" t="s">
        <v>147</v>
      </c>
      <c r="I14" s="942" t="s">
        <v>488</v>
      </c>
      <c r="J14" s="943" t="s">
        <v>433</v>
      </c>
      <c r="K14" s="943" t="s">
        <v>777</v>
      </c>
      <c r="L14" s="383">
        <v>2.2000000000000002</v>
      </c>
      <c r="M14" s="944" t="s">
        <v>713</v>
      </c>
      <c r="O14" s="1171" t="s">
        <v>1399</v>
      </c>
      <c r="P14" s="1172">
        <v>0</v>
      </c>
      <c r="Q14" s="1172">
        <v>213.17</v>
      </c>
      <c r="R14" s="1172">
        <v>196.78</v>
      </c>
      <c r="S14" s="1173">
        <v>115.05</v>
      </c>
    </row>
    <row r="15" spans="1:24" ht="30" x14ac:dyDescent="0.25">
      <c r="C15" s="939" t="s">
        <v>488</v>
      </c>
      <c r="D15" s="940" t="s">
        <v>444</v>
      </c>
      <c r="E15" s="940" t="s">
        <v>0</v>
      </c>
      <c r="F15" s="940">
        <v>2.2000000000000002</v>
      </c>
      <c r="G15" s="945" t="s">
        <v>148</v>
      </c>
      <c r="I15" s="942" t="s">
        <v>488</v>
      </c>
      <c r="J15" s="943" t="s">
        <v>433</v>
      </c>
      <c r="K15" s="943" t="s">
        <v>777</v>
      </c>
      <c r="L15" s="383">
        <v>2.2999999999999998</v>
      </c>
      <c r="M15" s="944" t="s">
        <v>714</v>
      </c>
      <c r="O15" s="1171" t="s">
        <v>50</v>
      </c>
      <c r="P15" s="1172">
        <v>0</v>
      </c>
      <c r="Q15" s="1172">
        <v>23.58</v>
      </c>
      <c r="R15" s="1172">
        <v>21.76</v>
      </c>
      <c r="S15" s="1173">
        <v>115.05</v>
      </c>
    </row>
    <row r="16" spans="1:24" ht="30" x14ac:dyDescent="0.25">
      <c r="C16" s="939" t="s">
        <v>488</v>
      </c>
      <c r="D16" s="940" t="s">
        <v>444</v>
      </c>
      <c r="E16" s="940" t="s">
        <v>0</v>
      </c>
      <c r="F16" s="940">
        <v>2.2999999999999998</v>
      </c>
      <c r="G16" s="945" t="s">
        <v>149</v>
      </c>
      <c r="I16" s="942" t="s">
        <v>488</v>
      </c>
      <c r="J16" s="943" t="s">
        <v>433</v>
      </c>
      <c r="K16" s="943" t="s">
        <v>777</v>
      </c>
      <c r="L16" s="383">
        <v>2.4</v>
      </c>
      <c r="M16" s="944" t="s">
        <v>715</v>
      </c>
      <c r="O16" s="1171" t="s">
        <v>137</v>
      </c>
      <c r="P16" s="1172">
        <v>0</v>
      </c>
      <c r="Q16" s="1172">
        <v>191.92</v>
      </c>
      <c r="R16" s="1172">
        <v>177.16</v>
      </c>
      <c r="S16" s="1173">
        <v>115.05</v>
      </c>
    </row>
    <row r="17" spans="3:19" ht="30" x14ac:dyDescent="0.25">
      <c r="C17" s="939" t="s">
        <v>488</v>
      </c>
      <c r="D17" s="940" t="s">
        <v>444</v>
      </c>
      <c r="E17" s="940" t="s">
        <v>0</v>
      </c>
      <c r="F17" s="940">
        <v>2.4</v>
      </c>
      <c r="G17" s="945" t="s">
        <v>150</v>
      </c>
      <c r="I17" s="942" t="s">
        <v>488</v>
      </c>
      <c r="J17" s="943" t="s">
        <v>433</v>
      </c>
      <c r="K17" s="943" t="s">
        <v>777</v>
      </c>
      <c r="L17" s="383">
        <v>2.5</v>
      </c>
      <c r="M17" s="944" t="s">
        <v>757</v>
      </c>
      <c r="O17" s="1171" t="s">
        <v>136</v>
      </c>
      <c r="P17" s="1172">
        <v>0</v>
      </c>
      <c r="Q17" s="1172">
        <v>12.47</v>
      </c>
      <c r="R17" s="1172">
        <v>11.51</v>
      </c>
      <c r="S17" s="1173">
        <v>115.05</v>
      </c>
    </row>
    <row r="18" spans="3:19" ht="45.75" thickBot="1" x14ac:dyDescent="0.3">
      <c r="C18" s="939" t="s">
        <v>488</v>
      </c>
      <c r="D18" s="940" t="s">
        <v>444</v>
      </c>
      <c r="E18" s="940" t="s">
        <v>0</v>
      </c>
      <c r="F18" s="940">
        <v>2.5</v>
      </c>
      <c r="G18" s="945" t="s">
        <v>151</v>
      </c>
      <c r="I18" s="942" t="s">
        <v>488</v>
      </c>
      <c r="J18" s="943" t="s">
        <v>433</v>
      </c>
      <c r="K18" s="943" t="s">
        <v>777</v>
      </c>
      <c r="L18" s="383">
        <v>2.6</v>
      </c>
      <c r="M18" s="944" t="s">
        <v>186</v>
      </c>
      <c r="O18" s="1174" t="s">
        <v>1404</v>
      </c>
      <c r="P18" s="1178">
        <v>0</v>
      </c>
      <c r="Q18" s="1178">
        <v>447.77</v>
      </c>
      <c r="R18" s="1178">
        <v>413.33</v>
      </c>
      <c r="S18" s="1179">
        <v>0</v>
      </c>
    </row>
    <row r="19" spans="3:19" ht="30" x14ac:dyDescent="0.25">
      <c r="C19" s="939" t="s">
        <v>488</v>
      </c>
      <c r="D19" s="940" t="s">
        <v>444</v>
      </c>
      <c r="E19" s="940" t="s">
        <v>0</v>
      </c>
      <c r="F19" s="940" t="s">
        <v>96</v>
      </c>
      <c r="G19" s="945" t="s">
        <v>7</v>
      </c>
      <c r="I19" s="942" t="s">
        <v>488</v>
      </c>
      <c r="J19" s="943" t="s">
        <v>433</v>
      </c>
      <c r="K19" s="943" t="s">
        <v>777</v>
      </c>
      <c r="L19" s="383">
        <v>2.7</v>
      </c>
      <c r="M19" s="944" t="s">
        <v>778</v>
      </c>
    </row>
    <row r="20" spans="3:19" ht="30" x14ac:dyDescent="0.25">
      <c r="C20" s="939" t="s">
        <v>488</v>
      </c>
      <c r="D20" s="940" t="s">
        <v>444</v>
      </c>
      <c r="E20" s="940" t="s">
        <v>0</v>
      </c>
      <c r="F20" s="948" t="s">
        <v>152</v>
      </c>
      <c r="G20" s="949" t="s">
        <v>451</v>
      </c>
      <c r="I20" s="942" t="s">
        <v>488</v>
      </c>
      <c r="J20" s="943" t="s">
        <v>433</v>
      </c>
      <c r="K20" s="943" t="s">
        <v>777</v>
      </c>
      <c r="L20" s="383">
        <v>2.8</v>
      </c>
      <c r="M20" s="944" t="s">
        <v>779</v>
      </c>
    </row>
    <row r="21" spans="3:19" ht="30" x14ac:dyDescent="0.25">
      <c r="C21" s="939" t="s">
        <v>488</v>
      </c>
      <c r="D21" s="940" t="s">
        <v>444</v>
      </c>
      <c r="E21" s="940" t="s">
        <v>0</v>
      </c>
      <c r="F21" s="950" t="s">
        <v>898</v>
      </c>
      <c r="G21" s="951" t="s">
        <v>24</v>
      </c>
      <c r="I21" s="942" t="s">
        <v>488</v>
      </c>
      <c r="J21" s="943" t="s">
        <v>433</v>
      </c>
      <c r="K21" s="943" t="s">
        <v>777</v>
      </c>
      <c r="L21" s="383">
        <v>2.9</v>
      </c>
      <c r="M21" s="944" t="s">
        <v>760</v>
      </c>
    </row>
    <row r="22" spans="3:19" x14ac:dyDescent="0.25">
      <c r="C22" s="939" t="s">
        <v>488</v>
      </c>
      <c r="D22" s="940" t="s">
        <v>444</v>
      </c>
      <c r="E22" s="940" t="s">
        <v>53</v>
      </c>
      <c r="F22" s="940">
        <v>3.1</v>
      </c>
      <c r="G22" s="945" t="s">
        <v>33</v>
      </c>
      <c r="I22" s="942" t="s">
        <v>488</v>
      </c>
      <c r="J22" s="943" t="s">
        <v>433</v>
      </c>
      <c r="K22" s="943" t="s">
        <v>223</v>
      </c>
      <c r="L22" s="388">
        <v>2.11</v>
      </c>
      <c r="M22" s="944" t="s">
        <v>228</v>
      </c>
    </row>
    <row r="23" spans="3:19" x14ac:dyDescent="0.25">
      <c r="C23" s="939" t="s">
        <v>488</v>
      </c>
      <c r="D23" s="940" t="s">
        <v>444</v>
      </c>
      <c r="E23" s="940" t="s">
        <v>53</v>
      </c>
      <c r="F23" s="940">
        <v>3.2</v>
      </c>
      <c r="G23" s="945" t="s">
        <v>34</v>
      </c>
      <c r="I23" s="942" t="s">
        <v>488</v>
      </c>
      <c r="J23" s="943" t="s">
        <v>433</v>
      </c>
      <c r="K23" s="943" t="s">
        <v>223</v>
      </c>
      <c r="L23" s="388">
        <v>2.12</v>
      </c>
      <c r="M23" s="944" t="s">
        <v>552</v>
      </c>
    </row>
    <row r="24" spans="3:19" ht="45" x14ac:dyDescent="0.25">
      <c r="C24" s="939" t="s">
        <v>488</v>
      </c>
      <c r="D24" s="940" t="s">
        <v>444</v>
      </c>
      <c r="E24" s="940" t="s">
        <v>53</v>
      </c>
      <c r="F24" s="940">
        <v>3.3</v>
      </c>
      <c r="G24" s="945" t="s">
        <v>54</v>
      </c>
      <c r="I24" s="942" t="s">
        <v>488</v>
      </c>
      <c r="J24" s="943" t="s">
        <v>433</v>
      </c>
      <c r="K24" s="943" t="s">
        <v>223</v>
      </c>
      <c r="L24" s="388">
        <v>2.13</v>
      </c>
      <c r="M24" s="944" t="s">
        <v>229</v>
      </c>
    </row>
    <row r="25" spans="3:19" ht="30" x14ac:dyDescent="0.25">
      <c r="C25" s="939" t="s">
        <v>488</v>
      </c>
      <c r="D25" s="940" t="s">
        <v>444</v>
      </c>
      <c r="E25" s="940" t="s">
        <v>53</v>
      </c>
      <c r="F25" s="940" t="s">
        <v>44</v>
      </c>
      <c r="G25" s="945" t="s">
        <v>153</v>
      </c>
      <c r="I25" s="942" t="s">
        <v>488</v>
      </c>
      <c r="J25" s="943" t="s">
        <v>433</v>
      </c>
      <c r="K25" s="943" t="s">
        <v>223</v>
      </c>
      <c r="L25" s="388">
        <v>2.14</v>
      </c>
      <c r="M25" s="944" t="s">
        <v>556</v>
      </c>
    </row>
    <row r="26" spans="3:19" ht="30" x14ac:dyDescent="0.25">
      <c r="C26" s="939" t="s">
        <v>488</v>
      </c>
      <c r="D26" s="940" t="s">
        <v>444</v>
      </c>
      <c r="E26" s="940" t="s">
        <v>53</v>
      </c>
      <c r="F26" s="940" t="s">
        <v>41</v>
      </c>
      <c r="G26" s="945" t="s">
        <v>52</v>
      </c>
      <c r="I26" s="942" t="s">
        <v>488</v>
      </c>
      <c r="J26" s="943" t="s">
        <v>433</v>
      </c>
      <c r="K26" s="943" t="s">
        <v>223</v>
      </c>
      <c r="L26" s="388">
        <v>2.15</v>
      </c>
      <c r="M26" s="944" t="s">
        <v>20</v>
      </c>
    </row>
    <row r="27" spans="3:19" ht="30" x14ac:dyDescent="0.25">
      <c r="C27" s="939" t="s">
        <v>488</v>
      </c>
      <c r="D27" s="940" t="s">
        <v>444</v>
      </c>
      <c r="E27" s="940" t="s">
        <v>53</v>
      </c>
      <c r="F27" s="940" t="s">
        <v>42</v>
      </c>
      <c r="G27" s="945" t="s">
        <v>154</v>
      </c>
      <c r="I27" s="942" t="s">
        <v>488</v>
      </c>
      <c r="J27" s="943" t="s">
        <v>433</v>
      </c>
      <c r="K27" s="943" t="s">
        <v>223</v>
      </c>
      <c r="L27" s="388">
        <v>2.16</v>
      </c>
      <c r="M27" s="944" t="s">
        <v>780</v>
      </c>
    </row>
    <row r="28" spans="3:19" ht="45" x14ac:dyDescent="0.25">
      <c r="C28" s="939" t="s">
        <v>488</v>
      </c>
      <c r="D28" s="940" t="s">
        <v>444</v>
      </c>
      <c r="E28" s="940" t="s">
        <v>53</v>
      </c>
      <c r="F28" s="948" t="s">
        <v>43</v>
      </c>
      <c r="G28" s="949" t="s">
        <v>462</v>
      </c>
      <c r="I28" s="942" t="s">
        <v>488</v>
      </c>
      <c r="J28" s="943" t="s">
        <v>433</v>
      </c>
      <c r="K28" s="943" t="s">
        <v>223</v>
      </c>
      <c r="L28" s="388">
        <v>2.17</v>
      </c>
      <c r="M28" s="944" t="s">
        <v>1033</v>
      </c>
    </row>
    <row r="29" spans="3:19" x14ac:dyDescent="0.25">
      <c r="C29" s="939" t="s">
        <v>488</v>
      </c>
      <c r="D29" s="940" t="s">
        <v>444</v>
      </c>
      <c r="E29" s="940" t="s">
        <v>901</v>
      </c>
      <c r="F29" s="946" t="s">
        <v>902</v>
      </c>
      <c r="G29" s="947" t="s">
        <v>901</v>
      </c>
      <c r="I29" s="942" t="s">
        <v>488</v>
      </c>
      <c r="J29" s="943" t="s">
        <v>433</v>
      </c>
      <c r="K29" s="943" t="s">
        <v>223</v>
      </c>
      <c r="L29" s="388">
        <v>2.1800000000000002</v>
      </c>
      <c r="M29" s="944" t="s">
        <v>648</v>
      </c>
    </row>
    <row r="30" spans="3:19" ht="30" x14ac:dyDescent="0.25">
      <c r="C30" s="939" t="s">
        <v>488</v>
      </c>
      <c r="D30" s="940" t="s">
        <v>444</v>
      </c>
      <c r="E30" s="940" t="s">
        <v>901</v>
      </c>
      <c r="F30" s="946" t="s">
        <v>903</v>
      </c>
      <c r="G30" s="947" t="s">
        <v>906</v>
      </c>
      <c r="I30" s="942" t="s">
        <v>488</v>
      </c>
      <c r="J30" s="943" t="s">
        <v>433</v>
      </c>
      <c r="K30" s="943" t="s">
        <v>223</v>
      </c>
      <c r="L30" s="388">
        <v>2.19</v>
      </c>
      <c r="M30" s="944" t="s">
        <v>218</v>
      </c>
    </row>
    <row r="31" spans="3:19" ht="30" x14ac:dyDescent="0.25">
      <c r="C31" s="939" t="s">
        <v>488</v>
      </c>
      <c r="D31" s="940" t="s">
        <v>444</v>
      </c>
      <c r="E31" s="940" t="s">
        <v>901</v>
      </c>
      <c r="F31" s="950" t="s">
        <v>904</v>
      </c>
      <c r="G31" s="951" t="s">
        <v>907</v>
      </c>
      <c r="I31" s="942" t="s">
        <v>488</v>
      </c>
      <c r="J31" s="943" t="s">
        <v>433</v>
      </c>
      <c r="K31" s="943" t="s">
        <v>223</v>
      </c>
      <c r="L31" s="972" t="s">
        <v>691</v>
      </c>
      <c r="M31" s="944" t="s">
        <v>230</v>
      </c>
    </row>
    <row r="32" spans="3:19" ht="30" x14ac:dyDescent="0.25">
      <c r="C32" s="939" t="s">
        <v>488</v>
      </c>
      <c r="D32" s="940" t="s">
        <v>444</v>
      </c>
      <c r="E32" s="940" t="s">
        <v>445</v>
      </c>
      <c r="F32" s="940">
        <v>5.0999999999999996</v>
      </c>
      <c r="G32" s="945" t="s">
        <v>37</v>
      </c>
      <c r="I32" s="942" t="s">
        <v>488</v>
      </c>
      <c r="J32" s="943" t="s">
        <v>433</v>
      </c>
      <c r="K32" s="943" t="s">
        <v>223</v>
      </c>
      <c r="L32" s="388">
        <v>2.21</v>
      </c>
      <c r="M32" s="944" t="s">
        <v>466</v>
      </c>
    </row>
    <row r="33" spans="3:13" ht="45" x14ac:dyDescent="0.25">
      <c r="C33" s="939" t="s">
        <v>488</v>
      </c>
      <c r="D33" s="940" t="s">
        <v>444</v>
      </c>
      <c r="E33" s="940" t="s">
        <v>445</v>
      </c>
      <c r="F33" s="940">
        <v>5.2</v>
      </c>
      <c r="G33" s="945" t="s">
        <v>303</v>
      </c>
      <c r="I33" s="942" t="s">
        <v>488</v>
      </c>
      <c r="J33" s="943" t="s">
        <v>433</v>
      </c>
      <c r="K33" s="943" t="s">
        <v>6</v>
      </c>
      <c r="L33" s="114" t="s">
        <v>70</v>
      </c>
      <c r="M33" s="944" t="s">
        <v>188</v>
      </c>
    </row>
    <row r="34" spans="3:13" ht="30" x14ac:dyDescent="0.25">
      <c r="C34" s="939" t="s">
        <v>488</v>
      </c>
      <c r="D34" s="940" t="s">
        <v>444</v>
      </c>
      <c r="E34" s="940" t="s">
        <v>445</v>
      </c>
      <c r="F34" s="940">
        <v>5.3</v>
      </c>
      <c r="G34" s="945" t="s">
        <v>304</v>
      </c>
      <c r="I34" s="942" t="s">
        <v>488</v>
      </c>
      <c r="J34" s="943" t="s">
        <v>433</v>
      </c>
      <c r="K34" s="943" t="s">
        <v>6</v>
      </c>
      <c r="L34" s="114" t="s">
        <v>71</v>
      </c>
      <c r="M34" s="944" t="s">
        <v>231</v>
      </c>
    </row>
    <row r="35" spans="3:13" ht="30" x14ac:dyDescent="0.25">
      <c r="C35" s="939" t="s">
        <v>488</v>
      </c>
      <c r="D35" s="940" t="s">
        <v>444</v>
      </c>
      <c r="E35" s="940" t="s">
        <v>445</v>
      </c>
      <c r="F35" s="948" t="s">
        <v>82</v>
      </c>
      <c r="G35" s="949" t="s">
        <v>453</v>
      </c>
      <c r="I35" s="942" t="s">
        <v>488</v>
      </c>
      <c r="J35" s="943" t="s">
        <v>433</v>
      </c>
      <c r="K35" s="943" t="s">
        <v>6</v>
      </c>
      <c r="L35" s="114" t="s">
        <v>72</v>
      </c>
      <c r="M35" s="944" t="s">
        <v>164</v>
      </c>
    </row>
    <row r="36" spans="3:13" ht="30" x14ac:dyDescent="0.25">
      <c r="C36" s="939" t="s">
        <v>488</v>
      </c>
      <c r="D36" s="940" t="s">
        <v>444</v>
      </c>
      <c r="E36" s="940" t="s">
        <v>446</v>
      </c>
      <c r="F36" s="940">
        <v>6.1</v>
      </c>
      <c r="G36" s="945" t="s">
        <v>18</v>
      </c>
      <c r="I36" s="942" t="s">
        <v>488</v>
      </c>
      <c r="J36" s="943" t="s">
        <v>433</v>
      </c>
      <c r="K36" s="943" t="s">
        <v>6</v>
      </c>
      <c r="L36" s="114">
        <v>3.4</v>
      </c>
      <c r="M36" s="944" t="s">
        <v>461</v>
      </c>
    </row>
    <row r="37" spans="3:13" ht="30" x14ac:dyDescent="0.25">
      <c r="C37" s="939" t="s">
        <v>488</v>
      </c>
      <c r="D37" s="940" t="s">
        <v>444</v>
      </c>
      <c r="E37" s="940" t="s">
        <v>446</v>
      </c>
      <c r="F37" s="940">
        <v>6.2</v>
      </c>
      <c r="G37" s="945" t="s">
        <v>19</v>
      </c>
      <c r="I37" s="942" t="s">
        <v>488</v>
      </c>
      <c r="J37" s="943" t="s">
        <v>433</v>
      </c>
      <c r="K37" s="943" t="s">
        <v>434</v>
      </c>
      <c r="L37" s="114">
        <v>4.5</v>
      </c>
      <c r="M37" s="944" t="s">
        <v>32</v>
      </c>
    </row>
    <row r="38" spans="3:13" ht="30" x14ac:dyDescent="0.25">
      <c r="C38" s="939" t="s">
        <v>488</v>
      </c>
      <c r="D38" s="940" t="s">
        <v>444</v>
      </c>
      <c r="E38" s="940" t="s">
        <v>446</v>
      </c>
      <c r="F38" s="940">
        <v>6.3</v>
      </c>
      <c r="G38" s="945" t="s">
        <v>184</v>
      </c>
      <c r="I38" s="942" t="s">
        <v>488</v>
      </c>
      <c r="J38" s="943" t="s">
        <v>433</v>
      </c>
      <c r="K38" s="943" t="s">
        <v>434</v>
      </c>
      <c r="L38" s="114" t="s">
        <v>925</v>
      </c>
      <c r="M38" s="944" t="s">
        <v>916</v>
      </c>
    </row>
    <row r="39" spans="3:13" ht="30" x14ac:dyDescent="0.25">
      <c r="C39" s="939" t="s">
        <v>488</v>
      </c>
      <c r="D39" s="940" t="s">
        <v>444</v>
      </c>
      <c r="E39" s="940" t="s">
        <v>446</v>
      </c>
      <c r="F39" s="948" t="s">
        <v>87</v>
      </c>
      <c r="G39" s="949" t="s">
        <v>454</v>
      </c>
      <c r="I39" s="942" t="s">
        <v>488</v>
      </c>
      <c r="J39" s="943" t="s">
        <v>433</v>
      </c>
      <c r="K39" s="943" t="s">
        <v>434</v>
      </c>
      <c r="L39" s="114" t="s">
        <v>193</v>
      </c>
      <c r="M39" s="944" t="s">
        <v>40</v>
      </c>
    </row>
    <row r="40" spans="3:13" ht="30" x14ac:dyDescent="0.25">
      <c r="C40" s="939" t="s">
        <v>488</v>
      </c>
      <c r="D40" s="940" t="s">
        <v>444</v>
      </c>
      <c r="E40" s="940" t="s">
        <v>447</v>
      </c>
      <c r="F40" s="940">
        <v>7.1</v>
      </c>
      <c r="G40" s="945" t="s">
        <v>20</v>
      </c>
      <c r="I40" s="942" t="s">
        <v>488</v>
      </c>
      <c r="J40" s="943" t="s">
        <v>433</v>
      </c>
      <c r="K40" s="943" t="s">
        <v>434</v>
      </c>
      <c r="L40" s="114" t="s">
        <v>192</v>
      </c>
      <c r="M40" s="944" t="s">
        <v>329</v>
      </c>
    </row>
    <row r="41" spans="3:13" ht="30" x14ac:dyDescent="0.25">
      <c r="C41" s="939" t="s">
        <v>488</v>
      </c>
      <c r="D41" s="940" t="s">
        <v>444</v>
      </c>
      <c r="E41" s="940" t="s">
        <v>447</v>
      </c>
      <c r="F41" s="940">
        <v>7.2</v>
      </c>
      <c r="G41" s="945" t="s">
        <v>21</v>
      </c>
      <c r="I41" s="942" t="s">
        <v>488</v>
      </c>
      <c r="J41" s="943" t="s">
        <v>450</v>
      </c>
      <c r="K41" s="943" t="s">
        <v>435</v>
      </c>
      <c r="L41" s="114" t="s">
        <v>79</v>
      </c>
      <c r="M41" s="944" t="s">
        <v>27</v>
      </c>
    </row>
    <row r="42" spans="3:13" ht="30" x14ac:dyDescent="0.25">
      <c r="C42" s="939" t="s">
        <v>488</v>
      </c>
      <c r="D42" s="940" t="s">
        <v>444</v>
      </c>
      <c r="E42" s="940" t="s">
        <v>447</v>
      </c>
      <c r="F42" s="940">
        <v>7.3</v>
      </c>
      <c r="G42" s="945" t="s">
        <v>155</v>
      </c>
      <c r="I42" s="942" t="s">
        <v>488</v>
      </c>
      <c r="J42" s="943" t="s">
        <v>450</v>
      </c>
      <c r="K42" s="943" t="s">
        <v>435</v>
      </c>
      <c r="L42" s="114" t="s">
        <v>80</v>
      </c>
      <c r="M42" s="944" t="s">
        <v>97</v>
      </c>
    </row>
    <row r="43" spans="3:13" ht="30" x14ac:dyDescent="0.25">
      <c r="C43" s="939" t="s">
        <v>488</v>
      </c>
      <c r="D43" s="940" t="s">
        <v>444</v>
      </c>
      <c r="E43" s="940" t="s">
        <v>447</v>
      </c>
      <c r="F43" s="948" t="s">
        <v>91</v>
      </c>
      <c r="G43" s="949" t="s">
        <v>455</v>
      </c>
      <c r="I43" s="942" t="s">
        <v>488</v>
      </c>
      <c r="J43" s="943" t="s">
        <v>450</v>
      </c>
      <c r="K43" s="943" t="s">
        <v>435</v>
      </c>
      <c r="L43" s="114" t="s">
        <v>81</v>
      </c>
      <c r="M43" s="944" t="s">
        <v>98</v>
      </c>
    </row>
    <row r="44" spans="3:13" ht="30" x14ac:dyDescent="0.25">
      <c r="C44" s="939" t="s">
        <v>488</v>
      </c>
      <c r="D44" s="940" t="s">
        <v>444</v>
      </c>
      <c r="E44" s="940" t="s">
        <v>448</v>
      </c>
      <c r="F44" s="940">
        <v>8.1</v>
      </c>
      <c r="G44" s="945" t="s">
        <v>22</v>
      </c>
      <c r="I44" s="942" t="s">
        <v>488</v>
      </c>
      <c r="J44" s="943" t="s">
        <v>450</v>
      </c>
      <c r="K44" s="943" t="s">
        <v>435</v>
      </c>
      <c r="L44" s="383" t="s">
        <v>82</v>
      </c>
      <c r="M44" s="944" t="s">
        <v>99</v>
      </c>
    </row>
    <row r="45" spans="3:13" ht="30" x14ac:dyDescent="0.25">
      <c r="C45" s="939" t="s">
        <v>488</v>
      </c>
      <c r="D45" s="940" t="s">
        <v>444</v>
      </c>
      <c r="E45" s="940" t="s">
        <v>448</v>
      </c>
      <c r="F45" s="940" t="s">
        <v>112</v>
      </c>
      <c r="G45" s="945" t="s">
        <v>443</v>
      </c>
      <c r="I45" s="942" t="s">
        <v>488</v>
      </c>
      <c r="J45" s="943" t="s">
        <v>450</v>
      </c>
      <c r="K45" s="943" t="s">
        <v>435</v>
      </c>
      <c r="L45" s="383" t="s">
        <v>216</v>
      </c>
      <c r="M45" s="944" t="s">
        <v>100</v>
      </c>
    </row>
    <row r="46" spans="3:13" ht="30" x14ac:dyDescent="0.25">
      <c r="C46" s="939" t="s">
        <v>488</v>
      </c>
      <c r="D46" s="940" t="s">
        <v>444</v>
      </c>
      <c r="E46" s="940" t="s">
        <v>448</v>
      </c>
      <c r="F46" s="940" t="s">
        <v>114</v>
      </c>
      <c r="G46" s="945" t="s">
        <v>157</v>
      </c>
      <c r="I46" s="942" t="s">
        <v>488</v>
      </c>
      <c r="J46" s="943" t="s">
        <v>450</v>
      </c>
      <c r="K46" s="943" t="s">
        <v>435</v>
      </c>
      <c r="L46" s="114" t="s">
        <v>215</v>
      </c>
      <c r="M46" s="944" t="s">
        <v>28</v>
      </c>
    </row>
    <row r="47" spans="3:13" x14ac:dyDescent="0.25">
      <c r="C47" s="939" t="s">
        <v>488</v>
      </c>
      <c r="D47" s="940" t="s">
        <v>444</v>
      </c>
      <c r="E47" s="940" t="s">
        <v>448</v>
      </c>
      <c r="F47" s="940" t="s">
        <v>115</v>
      </c>
      <c r="G47" s="945" t="s">
        <v>113</v>
      </c>
      <c r="I47" s="942" t="s">
        <v>488</v>
      </c>
      <c r="J47" s="943" t="s">
        <v>436</v>
      </c>
      <c r="K47" s="943" t="s">
        <v>436</v>
      </c>
      <c r="L47" s="114" t="s">
        <v>84</v>
      </c>
      <c r="M47" s="944" t="s">
        <v>327</v>
      </c>
    </row>
    <row r="48" spans="3:13" ht="45" x14ac:dyDescent="0.25">
      <c r="C48" s="939" t="s">
        <v>488</v>
      </c>
      <c r="D48" s="940" t="s">
        <v>444</v>
      </c>
      <c r="E48" s="940" t="s">
        <v>448</v>
      </c>
      <c r="F48" s="940" t="s">
        <v>116</v>
      </c>
      <c r="G48" s="945" t="s">
        <v>158</v>
      </c>
      <c r="I48" s="942" t="s">
        <v>488</v>
      </c>
      <c r="J48" s="943" t="s">
        <v>436</v>
      </c>
      <c r="K48" s="943" t="s">
        <v>436</v>
      </c>
      <c r="L48" s="114" t="s">
        <v>85</v>
      </c>
      <c r="M48" s="944" t="s">
        <v>325</v>
      </c>
    </row>
    <row r="49" spans="3:13" ht="30" x14ac:dyDescent="0.25">
      <c r="C49" s="939" t="s">
        <v>488</v>
      </c>
      <c r="D49" s="940" t="s">
        <v>444</v>
      </c>
      <c r="E49" s="940" t="s">
        <v>448</v>
      </c>
      <c r="F49" s="940" t="s">
        <v>159</v>
      </c>
      <c r="G49" s="945" t="s">
        <v>23</v>
      </c>
      <c r="I49" s="942" t="s">
        <v>488</v>
      </c>
      <c r="J49" s="943" t="s">
        <v>436</v>
      </c>
      <c r="K49" s="943" t="s">
        <v>436</v>
      </c>
      <c r="L49" s="114" t="s">
        <v>86</v>
      </c>
      <c r="M49" s="944" t="s">
        <v>494</v>
      </c>
    </row>
    <row r="50" spans="3:13" ht="30" x14ac:dyDescent="0.25">
      <c r="C50" s="939" t="s">
        <v>488</v>
      </c>
      <c r="D50" s="940" t="s">
        <v>444</v>
      </c>
      <c r="E50" s="940" t="s">
        <v>448</v>
      </c>
      <c r="F50" s="948" t="s">
        <v>442</v>
      </c>
      <c r="G50" s="949" t="s">
        <v>456</v>
      </c>
      <c r="I50" s="942" t="s">
        <v>488</v>
      </c>
      <c r="J50" s="943" t="s">
        <v>436</v>
      </c>
      <c r="K50" s="943" t="s">
        <v>436</v>
      </c>
      <c r="L50" s="114" t="s">
        <v>87</v>
      </c>
      <c r="M50" s="944" t="s">
        <v>495</v>
      </c>
    </row>
    <row r="51" spans="3:13" ht="30" x14ac:dyDescent="0.25">
      <c r="C51" s="939" t="s">
        <v>488</v>
      </c>
      <c r="D51" s="940" t="s">
        <v>444</v>
      </c>
      <c r="E51" s="940" t="s">
        <v>449</v>
      </c>
      <c r="F51" s="940">
        <v>9.1</v>
      </c>
      <c r="G51" s="945" t="s">
        <v>185</v>
      </c>
      <c r="I51" s="942" t="s">
        <v>488</v>
      </c>
      <c r="J51" s="943" t="s">
        <v>436</v>
      </c>
      <c r="K51" s="943" t="s">
        <v>436</v>
      </c>
      <c r="L51" s="114" t="s">
        <v>213</v>
      </c>
      <c r="M51" s="944" t="s">
        <v>496</v>
      </c>
    </row>
    <row r="52" spans="3:13" ht="15.75" thickBot="1" x14ac:dyDescent="0.3">
      <c r="C52" s="939" t="s">
        <v>488</v>
      </c>
      <c r="D52" s="940" t="s">
        <v>444</v>
      </c>
      <c r="E52" s="940" t="s">
        <v>449</v>
      </c>
      <c r="F52" s="940" t="s">
        <v>106</v>
      </c>
      <c r="G52" s="945" t="s">
        <v>186</v>
      </c>
      <c r="I52" s="952" t="s">
        <v>489</v>
      </c>
      <c r="J52" s="953" t="s">
        <v>26</v>
      </c>
      <c r="K52" s="953" t="s">
        <v>26</v>
      </c>
      <c r="L52" s="954" t="s">
        <v>204</v>
      </c>
      <c r="M52" s="955" t="s">
        <v>26</v>
      </c>
    </row>
    <row r="53" spans="3:13" x14ac:dyDescent="0.25">
      <c r="C53" s="939" t="s">
        <v>488</v>
      </c>
      <c r="D53" s="940" t="s">
        <v>444</v>
      </c>
      <c r="E53" s="940" t="s">
        <v>449</v>
      </c>
      <c r="F53" s="940" t="s">
        <v>1302</v>
      </c>
      <c r="G53" s="945" t="s">
        <v>1303</v>
      </c>
    </row>
    <row r="54" spans="3:13" x14ac:dyDescent="0.25">
      <c r="C54" s="939" t="s">
        <v>488</v>
      </c>
      <c r="D54" s="940" t="s">
        <v>444</v>
      </c>
      <c r="E54" s="940" t="s">
        <v>449</v>
      </c>
      <c r="F54" s="940" t="s">
        <v>107</v>
      </c>
      <c r="G54" s="945" t="s">
        <v>187</v>
      </c>
    </row>
    <row r="55" spans="3:13" ht="30" x14ac:dyDescent="0.25">
      <c r="C55" s="939" t="s">
        <v>488</v>
      </c>
      <c r="D55" s="940" t="s">
        <v>444</v>
      </c>
      <c r="E55" s="940" t="s">
        <v>449</v>
      </c>
      <c r="F55" s="940" t="s">
        <v>108</v>
      </c>
      <c r="G55" s="945" t="s">
        <v>160</v>
      </c>
    </row>
    <row r="56" spans="3:13" ht="30" x14ac:dyDescent="0.25">
      <c r="C56" s="939" t="s">
        <v>488</v>
      </c>
      <c r="D56" s="940" t="s">
        <v>444</v>
      </c>
      <c r="E56" s="940" t="s">
        <v>449</v>
      </c>
      <c r="F56" s="940" t="s">
        <v>109</v>
      </c>
      <c r="G56" s="945" t="s">
        <v>134</v>
      </c>
    </row>
    <row r="57" spans="3:13" ht="30" x14ac:dyDescent="0.25">
      <c r="C57" s="939" t="s">
        <v>488</v>
      </c>
      <c r="D57" s="940" t="s">
        <v>444</v>
      </c>
      <c r="E57" s="940" t="s">
        <v>449</v>
      </c>
      <c r="F57" s="940" t="s">
        <v>110</v>
      </c>
      <c r="G57" s="945" t="s">
        <v>162</v>
      </c>
    </row>
    <row r="58" spans="3:13" ht="30" x14ac:dyDescent="0.25">
      <c r="C58" s="939" t="s">
        <v>488</v>
      </c>
      <c r="D58" s="940" t="s">
        <v>444</v>
      </c>
      <c r="E58" s="940" t="s">
        <v>449</v>
      </c>
      <c r="F58" s="948" t="s">
        <v>111</v>
      </c>
      <c r="G58" s="949" t="s">
        <v>463</v>
      </c>
    </row>
    <row r="59" spans="3:13" x14ac:dyDescent="0.25">
      <c r="C59" s="939" t="s">
        <v>488</v>
      </c>
      <c r="D59" s="940" t="s">
        <v>444</v>
      </c>
      <c r="E59" s="940" t="s">
        <v>6</v>
      </c>
      <c r="F59" s="940" t="s">
        <v>117</v>
      </c>
      <c r="G59" s="945" t="s">
        <v>188</v>
      </c>
    </row>
    <row r="60" spans="3:13" ht="30" x14ac:dyDescent="0.25">
      <c r="C60" s="939" t="s">
        <v>488</v>
      </c>
      <c r="D60" s="940" t="s">
        <v>444</v>
      </c>
      <c r="E60" s="940" t="s">
        <v>6</v>
      </c>
      <c r="F60" s="940" t="s">
        <v>45</v>
      </c>
      <c r="G60" s="945" t="s">
        <v>163</v>
      </c>
    </row>
    <row r="61" spans="3:13" ht="30" x14ac:dyDescent="0.25">
      <c r="C61" s="939" t="s">
        <v>488</v>
      </c>
      <c r="D61" s="940" t="s">
        <v>444</v>
      </c>
      <c r="E61" s="940" t="s">
        <v>6</v>
      </c>
      <c r="F61" s="940" t="s">
        <v>46</v>
      </c>
      <c r="G61" s="945" t="s">
        <v>164</v>
      </c>
    </row>
    <row r="62" spans="3:13" ht="30" x14ac:dyDescent="0.25">
      <c r="C62" s="939" t="s">
        <v>488</v>
      </c>
      <c r="D62" s="940" t="s">
        <v>444</v>
      </c>
      <c r="E62" s="940" t="s">
        <v>6</v>
      </c>
      <c r="F62" s="948" t="s">
        <v>165</v>
      </c>
      <c r="G62" s="949" t="s">
        <v>461</v>
      </c>
    </row>
    <row r="63" spans="3:13" ht="30" x14ac:dyDescent="0.25">
      <c r="C63" s="939" t="s">
        <v>488</v>
      </c>
      <c r="D63" s="940" t="s">
        <v>444</v>
      </c>
      <c r="E63" s="940" t="s">
        <v>434</v>
      </c>
      <c r="F63" s="940" t="s">
        <v>120</v>
      </c>
      <c r="G63" s="945" t="s">
        <v>32</v>
      </c>
    </row>
    <row r="64" spans="3:13" ht="30" x14ac:dyDescent="0.25">
      <c r="C64" s="939" t="s">
        <v>488</v>
      </c>
      <c r="D64" s="940" t="s">
        <v>444</v>
      </c>
      <c r="E64" s="940" t="s">
        <v>434</v>
      </c>
      <c r="F64" s="946" t="s">
        <v>924</v>
      </c>
      <c r="G64" s="947" t="s">
        <v>916</v>
      </c>
    </row>
    <row r="65" spans="3:7" x14ac:dyDescent="0.25">
      <c r="C65" s="939" t="s">
        <v>488</v>
      </c>
      <c r="D65" s="940" t="s">
        <v>444</v>
      </c>
      <c r="E65" s="940" t="s">
        <v>434</v>
      </c>
      <c r="F65" s="940" t="s">
        <v>167</v>
      </c>
      <c r="G65" s="945" t="s">
        <v>40</v>
      </c>
    </row>
    <row r="66" spans="3:7" x14ac:dyDescent="0.25">
      <c r="C66" s="939" t="s">
        <v>488</v>
      </c>
      <c r="D66" s="940" t="s">
        <v>444</v>
      </c>
      <c r="E66" s="940" t="s">
        <v>434</v>
      </c>
      <c r="F66" s="940" t="s">
        <v>168</v>
      </c>
      <c r="G66" s="945" t="s">
        <v>329</v>
      </c>
    </row>
    <row r="67" spans="3:7" x14ac:dyDescent="0.25">
      <c r="C67" s="939" t="s">
        <v>488</v>
      </c>
      <c r="D67" s="940" t="s">
        <v>450</v>
      </c>
      <c r="E67" s="940" t="s">
        <v>435</v>
      </c>
      <c r="F67" s="940" t="s">
        <v>121</v>
      </c>
      <c r="G67" s="945" t="s">
        <v>27</v>
      </c>
    </row>
    <row r="68" spans="3:7" x14ac:dyDescent="0.25">
      <c r="C68" s="939" t="s">
        <v>488</v>
      </c>
      <c r="D68" s="940" t="s">
        <v>450</v>
      </c>
      <c r="E68" s="940" t="s">
        <v>435</v>
      </c>
      <c r="F68" s="940" t="s">
        <v>122</v>
      </c>
      <c r="G68" s="945" t="s">
        <v>97</v>
      </c>
    </row>
    <row r="69" spans="3:7" x14ac:dyDescent="0.25">
      <c r="C69" s="939" t="s">
        <v>488</v>
      </c>
      <c r="D69" s="940" t="s">
        <v>450</v>
      </c>
      <c r="E69" s="940" t="s">
        <v>435</v>
      </c>
      <c r="F69" s="940" t="s">
        <v>123</v>
      </c>
      <c r="G69" s="945" t="s">
        <v>98</v>
      </c>
    </row>
    <row r="70" spans="3:7" x14ac:dyDescent="0.25">
      <c r="C70" s="939" t="s">
        <v>488</v>
      </c>
      <c r="D70" s="940" t="s">
        <v>450</v>
      </c>
      <c r="E70" s="940" t="s">
        <v>435</v>
      </c>
      <c r="F70" s="956" t="s">
        <v>124</v>
      </c>
      <c r="G70" s="945" t="s">
        <v>99</v>
      </c>
    </row>
    <row r="71" spans="3:7" x14ac:dyDescent="0.25">
      <c r="C71" s="939" t="s">
        <v>488</v>
      </c>
      <c r="D71" s="940" t="s">
        <v>450</v>
      </c>
      <c r="E71" s="940" t="s">
        <v>435</v>
      </c>
      <c r="F71" s="956" t="s">
        <v>125</v>
      </c>
      <c r="G71" s="945" t="s">
        <v>100</v>
      </c>
    </row>
    <row r="72" spans="3:7" x14ac:dyDescent="0.25">
      <c r="C72" s="939" t="s">
        <v>488</v>
      </c>
      <c r="D72" s="940" t="s">
        <v>450</v>
      </c>
      <c r="E72" s="940" t="s">
        <v>435</v>
      </c>
      <c r="F72" s="940" t="s">
        <v>126</v>
      </c>
      <c r="G72" s="945" t="s">
        <v>28</v>
      </c>
    </row>
    <row r="73" spans="3:7" x14ac:dyDescent="0.25">
      <c r="C73" s="939" t="s">
        <v>488</v>
      </c>
      <c r="D73" s="940" t="s">
        <v>436</v>
      </c>
      <c r="E73" s="940" t="s">
        <v>436</v>
      </c>
      <c r="F73" s="940" t="s">
        <v>128</v>
      </c>
      <c r="G73" s="945" t="s">
        <v>326</v>
      </c>
    </row>
    <row r="74" spans="3:7" ht="30" x14ac:dyDescent="0.25">
      <c r="C74" s="939" t="s">
        <v>488</v>
      </c>
      <c r="D74" s="940" t="s">
        <v>436</v>
      </c>
      <c r="E74" s="940" t="s">
        <v>436</v>
      </c>
      <c r="F74" s="940" t="s">
        <v>129</v>
      </c>
      <c r="G74" s="945" t="s">
        <v>325</v>
      </c>
    </row>
    <row r="75" spans="3:7" ht="30" x14ac:dyDescent="0.25">
      <c r="C75" s="939" t="s">
        <v>488</v>
      </c>
      <c r="D75" s="940" t="s">
        <v>436</v>
      </c>
      <c r="E75" s="940" t="s">
        <v>436</v>
      </c>
      <c r="F75" s="940" t="s">
        <v>130</v>
      </c>
      <c r="G75" s="945" t="s">
        <v>179</v>
      </c>
    </row>
    <row r="76" spans="3:7" x14ac:dyDescent="0.25">
      <c r="C76" s="939" t="s">
        <v>488</v>
      </c>
      <c r="D76" s="940" t="s">
        <v>436</v>
      </c>
      <c r="E76" s="940" t="s">
        <v>436</v>
      </c>
      <c r="F76" s="940" t="s">
        <v>131</v>
      </c>
      <c r="G76" s="945" t="s">
        <v>494</v>
      </c>
    </row>
    <row r="77" spans="3:7" x14ac:dyDescent="0.25">
      <c r="C77" s="939" t="s">
        <v>488</v>
      </c>
      <c r="D77" s="940" t="s">
        <v>436</v>
      </c>
      <c r="E77" s="940" t="s">
        <v>436</v>
      </c>
      <c r="F77" s="940" t="s">
        <v>132</v>
      </c>
      <c r="G77" s="945" t="s">
        <v>495</v>
      </c>
    </row>
    <row r="78" spans="3:7" x14ac:dyDescent="0.25">
      <c r="C78" s="939" t="s">
        <v>488</v>
      </c>
      <c r="D78" s="940" t="s">
        <v>436</v>
      </c>
      <c r="E78" s="940" t="s">
        <v>436</v>
      </c>
      <c r="F78" s="940" t="s">
        <v>133</v>
      </c>
      <c r="G78" s="945" t="s">
        <v>496</v>
      </c>
    </row>
    <row r="79" spans="3:7" ht="15.75" thickBot="1" x14ac:dyDescent="0.3">
      <c r="C79" s="957" t="s">
        <v>489</v>
      </c>
      <c r="D79" s="958" t="s">
        <v>26</v>
      </c>
      <c r="E79" s="958" t="s">
        <v>26</v>
      </c>
      <c r="F79" s="958" t="s">
        <v>269</v>
      </c>
      <c r="G79" s="959" t="s">
        <v>26</v>
      </c>
    </row>
  </sheetData>
  <mergeCells count="4">
    <mergeCell ref="C4:G5"/>
    <mergeCell ref="I4:M5"/>
    <mergeCell ref="U4:X5"/>
    <mergeCell ref="O4:S5"/>
  </mergeCells>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28">
    <tabColor rgb="FF00B050"/>
  </sheetPr>
  <dimension ref="A1:AC4381"/>
  <sheetViews>
    <sheetView topLeftCell="L1" zoomScale="90" zoomScaleNormal="90" workbookViewId="0">
      <pane ySplit="1" topLeftCell="A5" activePane="bottomLeft" state="frozen"/>
      <selection pane="bottomLeft" activeCell="W2" sqref="W2"/>
    </sheetView>
  </sheetViews>
  <sheetFormatPr defaultColWidth="9" defaultRowHeight="15" x14ac:dyDescent="0.25"/>
  <cols>
    <col min="1" max="1" width="11.5703125" customWidth="1"/>
    <col min="2" max="2" width="9.5703125" customWidth="1"/>
    <col min="3" max="3" width="19.140625" customWidth="1"/>
    <col min="4" max="5" width="12.85546875" customWidth="1"/>
    <col min="6" max="6" width="14.140625" customWidth="1"/>
    <col min="7" max="7" width="15.85546875" customWidth="1"/>
    <col min="8" max="8" width="12.140625" customWidth="1"/>
    <col min="9" max="9" width="21.85546875" customWidth="1"/>
    <col min="10" max="10" width="26.5703125" customWidth="1"/>
    <col min="11" max="11" width="29" customWidth="1"/>
    <col min="12" max="12" width="9.140625" style="15" customWidth="1"/>
    <col min="13" max="13" width="36.85546875" customWidth="1"/>
    <col min="14" max="14" width="16" style="679" customWidth="1"/>
    <col min="15" max="16" width="16" style="679" bestFit="1" customWidth="1"/>
    <col min="17" max="17" width="14.85546875" style="679" bestFit="1" customWidth="1"/>
    <col min="18" max="18" width="16" style="679" bestFit="1" customWidth="1"/>
    <col min="19" max="21" width="14.85546875" style="679" bestFit="1" customWidth="1"/>
    <col min="22" max="23" width="14" style="679" customWidth="1"/>
    <col min="24" max="24" width="15" style="679" bestFit="1" customWidth="1"/>
    <col min="25" max="25" width="13.5703125" style="679" bestFit="1" customWidth="1"/>
    <col min="26" max="26" width="15.5703125" style="679" bestFit="1" customWidth="1"/>
    <col min="27" max="27" width="15" customWidth="1"/>
    <col min="28" max="29" width="13" customWidth="1"/>
  </cols>
  <sheetData>
    <row r="1" spans="1:29" ht="30" x14ac:dyDescent="0.25">
      <c r="A1" s="120" t="s">
        <v>422</v>
      </c>
      <c r="B1" s="119" t="s">
        <v>423</v>
      </c>
      <c r="C1" s="119" t="s">
        <v>424</v>
      </c>
      <c r="D1" s="118" t="s">
        <v>425</v>
      </c>
      <c r="E1" s="118" t="s">
        <v>427</v>
      </c>
      <c r="F1" s="119" t="s">
        <v>426</v>
      </c>
      <c r="G1" s="118" t="s">
        <v>484</v>
      </c>
      <c r="H1" s="119" t="s">
        <v>428</v>
      </c>
      <c r="I1" s="119" t="s">
        <v>429</v>
      </c>
      <c r="J1" s="119" t="s">
        <v>430</v>
      </c>
      <c r="K1" s="119" t="s">
        <v>485</v>
      </c>
      <c r="L1" s="118" t="s">
        <v>431</v>
      </c>
      <c r="M1" s="119" t="s">
        <v>486</v>
      </c>
      <c r="N1" s="677" t="s">
        <v>36</v>
      </c>
      <c r="O1" s="760" t="s">
        <v>918</v>
      </c>
      <c r="P1" s="760" t="s">
        <v>919</v>
      </c>
      <c r="Q1" s="760" t="s">
        <v>920</v>
      </c>
      <c r="R1" s="760" t="s">
        <v>921</v>
      </c>
      <c r="S1" s="678" t="s">
        <v>47</v>
      </c>
      <c r="T1" s="678" t="s">
        <v>48</v>
      </c>
      <c r="U1" s="678" t="s">
        <v>50</v>
      </c>
      <c r="V1" s="678" t="s">
        <v>49</v>
      </c>
      <c r="W1" s="678" t="s">
        <v>1523</v>
      </c>
      <c r="X1" s="678" t="s">
        <v>136</v>
      </c>
      <c r="Y1" s="678" t="s">
        <v>137</v>
      </c>
      <c r="Z1" s="678" t="s">
        <v>1001</v>
      </c>
      <c r="AA1" s="680" t="s">
        <v>878</v>
      </c>
      <c r="AB1" s="680" t="s">
        <v>879</v>
      </c>
      <c r="AC1" s="680" t="s">
        <v>880</v>
      </c>
    </row>
    <row r="2" spans="1:29" x14ac:dyDescent="0.25">
      <c r="A2" t="s">
        <v>420</v>
      </c>
      <c r="B2" t="s">
        <v>1366</v>
      </c>
      <c r="C2" t="s">
        <v>1367</v>
      </c>
      <c r="D2">
        <v>1900</v>
      </c>
      <c r="E2" s="960">
        <v>1</v>
      </c>
      <c r="F2" t="s">
        <v>438</v>
      </c>
      <c r="G2" s="960">
        <v>91</v>
      </c>
      <c r="H2" t="s">
        <v>379</v>
      </c>
      <c r="I2" t="s">
        <v>432</v>
      </c>
      <c r="J2" t="s">
        <v>432</v>
      </c>
      <c r="K2" t="s">
        <v>432</v>
      </c>
      <c r="M2" t="s">
        <v>432</v>
      </c>
      <c r="N2" s="679">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1634978.1000000003</v>
      </c>
      <c r="O2" s="679">
        <f t="shared" ref="O2:Z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1354466.0899999999</v>
      </c>
      <c r="P2" s="679">
        <f t="shared" ca="1" si="0"/>
        <v>48448.820000000007</v>
      </c>
      <c r="Q2" s="679">
        <f t="shared" ca="1" si="0"/>
        <v>94225.7</v>
      </c>
      <c r="R2" s="679">
        <f t="shared" ca="1" si="0"/>
        <v>45322.080000000002</v>
      </c>
      <c r="S2" s="679">
        <f t="shared" ca="1" si="0"/>
        <v>48664.78</v>
      </c>
      <c r="T2" s="679">
        <f t="shared" ca="1" si="0"/>
        <v>12366.31</v>
      </c>
      <c r="U2" s="679">
        <f t="shared" ca="1" si="0"/>
        <v>651.54999999999995</v>
      </c>
      <c r="V2" s="679">
        <f t="shared" ca="1" si="0"/>
        <v>4679</v>
      </c>
      <c r="W2" s="679">
        <f t="shared" ca="1" si="0"/>
        <v>510.29</v>
      </c>
      <c r="X2" s="679">
        <f t="shared" ca="1" si="0"/>
        <v>21697.870000000003</v>
      </c>
      <c r="Y2" s="679">
        <f t="shared" ca="1" si="0"/>
        <v>3945.6099999999997</v>
      </c>
      <c r="Z2" s="679">
        <f t="shared" ca="1" si="0"/>
        <v>0</v>
      </c>
      <c r="AA2" t="str">
        <f t="shared" ref="AA2:AA65" si="1">file_name</f>
        <v>ASR_Financial_Report_SHP21Final</v>
      </c>
      <c r="AB2" s="960">
        <f t="shared" ref="AB2:AB65" si="2">file_date</f>
        <v>44658</v>
      </c>
      <c r="AC2" t="str">
        <f t="shared" ref="AC2:AC65" si="3">status</f>
        <v>Unaudited</v>
      </c>
    </row>
    <row r="3" spans="1:29" x14ac:dyDescent="0.25">
      <c r="A3" t="s">
        <v>420</v>
      </c>
      <c r="B3" t="s">
        <v>1366</v>
      </c>
      <c r="C3" t="s">
        <v>1367</v>
      </c>
      <c r="D3">
        <v>1900</v>
      </c>
      <c r="E3" s="960">
        <v>1</v>
      </c>
      <c r="F3" t="s">
        <v>438</v>
      </c>
      <c r="G3" s="960">
        <v>91</v>
      </c>
      <c r="H3" t="s">
        <v>379</v>
      </c>
      <c r="I3" t="s">
        <v>487</v>
      </c>
      <c r="J3" t="s">
        <v>12</v>
      </c>
      <c r="K3" t="s">
        <v>12</v>
      </c>
      <c r="L3" s="15">
        <v>1.1000000000000001</v>
      </c>
      <c r="M3" t="s">
        <v>12</v>
      </c>
      <c r="N3" s="679">
        <f t="shared" ref="N3:Z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460432510.00999993</v>
      </c>
      <c r="O3" s="679">
        <f t="shared" ca="1" si="0"/>
        <v>240957686.21999997</v>
      </c>
      <c r="P3" s="679">
        <f t="shared" ca="1" si="0"/>
        <v>23546467.919999998</v>
      </c>
      <c r="Q3" s="679">
        <f t="shared" ca="1" si="0"/>
        <v>82560945.11999999</v>
      </c>
      <c r="R3" s="679">
        <f t="shared" ca="1" si="0"/>
        <v>58134049.070000008</v>
      </c>
      <c r="S3" s="679">
        <f t="shared" ca="1" si="0"/>
        <v>10757849.07</v>
      </c>
      <c r="T3" s="679">
        <f t="shared" ca="1" si="0"/>
        <v>4593841.71</v>
      </c>
      <c r="U3" s="679">
        <f t="shared" ca="1" si="0"/>
        <v>142202.04999999999</v>
      </c>
      <c r="V3" s="679">
        <f t="shared" ca="1" si="0"/>
        <v>14829926.189999999</v>
      </c>
      <c r="W3" s="679">
        <f t="shared" ca="1" si="0"/>
        <v>12787764.849999998</v>
      </c>
      <c r="X3" s="679">
        <f t="shared" ca="1" si="0"/>
        <v>2668254.04</v>
      </c>
      <c r="Y3" s="679">
        <f t="shared" ca="1" si="0"/>
        <v>9453523.7699999996</v>
      </c>
      <c r="Z3" s="679">
        <f t="shared" ca="1" si="0"/>
        <v>0</v>
      </c>
      <c r="AA3" t="str">
        <f t="shared" si="1"/>
        <v>ASR_Financial_Report_SHP21Final</v>
      </c>
      <c r="AB3" s="960">
        <f t="shared" si="2"/>
        <v>44658</v>
      </c>
      <c r="AC3" t="str">
        <f t="shared" si="3"/>
        <v>Unaudited</v>
      </c>
    </row>
    <row r="4" spans="1:29" x14ac:dyDescent="0.25">
      <c r="A4" t="s">
        <v>420</v>
      </c>
      <c r="B4" t="s">
        <v>1366</v>
      </c>
      <c r="C4" t="s">
        <v>1367</v>
      </c>
      <c r="D4">
        <v>1900</v>
      </c>
      <c r="E4" s="960">
        <v>1</v>
      </c>
      <c r="F4" t="s">
        <v>438</v>
      </c>
      <c r="G4" s="960">
        <v>91</v>
      </c>
      <c r="H4" t="s">
        <v>379</v>
      </c>
      <c r="I4" t="s">
        <v>487</v>
      </c>
      <c r="J4" t="s">
        <v>12</v>
      </c>
      <c r="K4" t="s">
        <v>1309</v>
      </c>
      <c r="L4" s="15" t="s">
        <v>1300</v>
      </c>
      <c r="M4" t="s">
        <v>1309</v>
      </c>
      <c r="N4" s="679">
        <f t="shared" ca="1" si="4"/>
        <v>3737187.1082029911</v>
      </c>
      <c r="O4" s="679">
        <f t="shared" ca="1" si="0"/>
        <v>1836078.717086931</v>
      </c>
      <c r="P4" s="679">
        <f t="shared" ca="1" si="0"/>
        <v>0</v>
      </c>
      <c r="Q4" s="679">
        <f t="shared" ca="1" si="0"/>
        <v>1596923.8957235052</v>
      </c>
      <c r="R4" s="679">
        <f t="shared" ca="1" si="0"/>
        <v>0</v>
      </c>
      <c r="S4" s="679">
        <f t="shared" ca="1" si="0"/>
        <v>0</v>
      </c>
      <c r="T4" s="679">
        <f t="shared" ca="1" si="0"/>
        <v>0</v>
      </c>
      <c r="U4" s="679">
        <f t="shared" ca="1" si="0"/>
        <v>0</v>
      </c>
      <c r="V4" s="679">
        <f t="shared" ca="1" si="0"/>
        <v>0</v>
      </c>
      <c r="W4" s="679">
        <f t="shared" ca="1" si="0"/>
        <v>0</v>
      </c>
      <c r="X4" s="679">
        <f t="shared" ca="1" si="0"/>
        <v>0</v>
      </c>
      <c r="Y4" s="679">
        <f t="shared" ca="1" si="0"/>
        <v>304184.49539255514</v>
      </c>
      <c r="Z4" s="679">
        <f t="shared" ca="1" si="0"/>
        <v>0</v>
      </c>
      <c r="AA4" t="str">
        <f t="shared" si="1"/>
        <v>ASR_Financial_Report_SHP21Final</v>
      </c>
      <c r="AB4" s="960">
        <f t="shared" si="2"/>
        <v>44658</v>
      </c>
      <c r="AC4" t="str">
        <f t="shared" si="3"/>
        <v>Unaudited</v>
      </c>
    </row>
    <row r="5" spans="1:29" x14ac:dyDescent="0.25">
      <c r="A5" t="s">
        <v>420</v>
      </c>
      <c r="B5" t="s">
        <v>1366</v>
      </c>
      <c r="C5" t="s">
        <v>1367</v>
      </c>
      <c r="D5">
        <v>1900</v>
      </c>
      <c r="E5" s="960">
        <v>1</v>
      </c>
      <c r="F5" t="s">
        <v>438</v>
      </c>
      <c r="G5" s="960">
        <v>91</v>
      </c>
      <c r="H5" t="s">
        <v>379</v>
      </c>
      <c r="I5" t="s">
        <v>487</v>
      </c>
      <c r="J5" t="s">
        <v>490</v>
      </c>
      <c r="K5" t="s">
        <v>491</v>
      </c>
      <c r="L5" s="15" t="s">
        <v>63</v>
      </c>
      <c r="M5" t="s">
        <v>343</v>
      </c>
      <c r="N5" s="679">
        <f t="shared" ca="1" si="4"/>
        <v>0</v>
      </c>
      <c r="O5" s="679">
        <f t="shared" ca="1" si="0"/>
        <v>0</v>
      </c>
      <c r="P5" s="679">
        <f t="shared" ca="1" si="0"/>
        <v>0</v>
      </c>
      <c r="Q5" s="679">
        <f t="shared" ca="1" si="0"/>
        <v>0</v>
      </c>
      <c r="R5" s="679">
        <f t="shared" ca="1" si="0"/>
        <v>0</v>
      </c>
      <c r="S5" s="679">
        <f t="shared" ca="1" si="0"/>
        <v>0</v>
      </c>
      <c r="T5" s="679">
        <f t="shared" ca="1" si="0"/>
        <v>0</v>
      </c>
      <c r="U5" s="679">
        <f t="shared" ca="1" si="0"/>
        <v>0</v>
      </c>
      <c r="V5" s="679">
        <f t="shared" ca="1" si="0"/>
        <v>0</v>
      </c>
      <c r="W5" s="679">
        <f t="shared" ca="1" si="0"/>
        <v>0</v>
      </c>
      <c r="X5" s="679">
        <f t="shared" ca="1" si="0"/>
        <v>0</v>
      </c>
      <c r="Y5" s="679">
        <f t="shared" ca="1" si="0"/>
        <v>0</v>
      </c>
      <c r="Z5" s="679">
        <f t="shared" ca="1" si="0"/>
        <v>0</v>
      </c>
      <c r="AA5" t="str">
        <f t="shared" si="1"/>
        <v>ASR_Financial_Report_SHP21Final</v>
      </c>
      <c r="AB5" s="960">
        <f t="shared" si="2"/>
        <v>44658</v>
      </c>
      <c r="AC5" t="str">
        <f t="shared" si="3"/>
        <v>Unaudited</v>
      </c>
    </row>
    <row r="6" spans="1:29" x14ac:dyDescent="0.25">
      <c r="A6" t="s">
        <v>420</v>
      </c>
      <c r="B6" t="s">
        <v>1366</v>
      </c>
      <c r="C6" t="s">
        <v>1367</v>
      </c>
      <c r="D6">
        <v>1900</v>
      </c>
      <c r="E6" s="960">
        <v>1</v>
      </c>
      <c r="F6" t="s">
        <v>438</v>
      </c>
      <c r="G6" s="960">
        <v>91</v>
      </c>
      <c r="H6" t="s">
        <v>379</v>
      </c>
      <c r="I6" t="s">
        <v>487</v>
      </c>
      <c r="J6" t="s">
        <v>490</v>
      </c>
      <c r="K6" t="s">
        <v>1000</v>
      </c>
      <c r="L6" s="15" t="s">
        <v>896</v>
      </c>
      <c r="M6" t="s">
        <v>897</v>
      </c>
      <c r="N6" s="679">
        <f t="shared" ca="1" si="4"/>
        <v>9508085.4139999785</v>
      </c>
      <c r="O6" s="679">
        <f t="shared" ca="1" si="0"/>
        <v>9508085.4139999785</v>
      </c>
      <c r="P6" s="679">
        <f t="shared" ca="1" si="0"/>
        <v>0</v>
      </c>
      <c r="Q6" s="679">
        <f t="shared" ca="1" si="0"/>
        <v>0</v>
      </c>
      <c r="R6" s="679">
        <f t="shared" ca="1" si="0"/>
        <v>0</v>
      </c>
      <c r="S6" s="679">
        <f t="shared" ca="1" si="0"/>
        <v>0</v>
      </c>
      <c r="T6" s="679">
        <f t="shared" ca="1" si="0"/>
        <v>0</v>
      </c>
      <c r="U6" s="679">
        <f t="shared" ca="1" si="0"/>
        <v>0</v>
      </c>
      <c r="V6" s="679">
        <f t="shared" ca="1" si="0"/>
        <v>0</v>
      </c>
      <c r="W6" s="679">
        <f t="shared" ca="1" si="0"/>
        <v>0</v>
      </c>
      <c r="X6" s="679">
        <f t="shared" ca="1" si="0"/>
        <v>0</v>
      </c>
      <c r="Y6" s="679">
        <f t="shared" ca="1" si="0"/>
        <v>0</v>
      </c>
      <c r="Z6" s="679">
        <f t="shared" ca="1" si="0"/>
        <v>0</v>
      </c>
      <c r="AA6" t="str">
        <f t="shared" si="1"/>
        <v>ASR_Financial_Report_SHP21Final</v>
      </c>
      <c r="AB6" s="960">
        <f t="shared" si="2"/>
        <v>44658</v>
      </c>
      <c r="AC6" t="str">
        <f t="shared" si="3"/>
        <v>Unaudited</v>
      </c>
    </row>
    <row r="7" spans="1:29" x14ac:dyDescent="0.25">
      <c r="A7" t="s">
        <v>420</v>
      </c>
      <c r="B7" t="s">
        <v>1366</v>
      </c>
      <c r="C7" t="s">
        <v>1367</v>
      </c>
      <c r="D7">
        <v>1900</v>
      </c>
      <c r="E7" s="960">
        <v>1</v>
      </c>
      <c r="F7" t="s">
        <v>438</v>
      </c>
      <c r="G7" s="960">
        <v>91</v>
      </c>
      <c r="H7" t="s">
        <v>379</v>
      </c>
      <c r="I7" t="s">
        <v>487</v>
      </c>
      <c r="J7" t="s">
        <v>13</v>
      </c>
      <c r="K7" t="s">
        <v>492</v>
      </c>
      <c r="L7" s="15" t="s">
        <v>94</v>
      </c>
      <c r="M7" t="s">
        <v>146</v>
      </c>
      <c r="N7" s="679">
        <f t="shared" ca="1" si="4"/>
        <v>0</v>
      </c>
      <c r="O7" s="679">
        <f t="shared" ca="1" si="0"/>
        <v>0</v>
      </c>
      <c r="P7" s="679">
        <f t="shared" ca="1" si="0"/>
        <v>0</v>
      </c>
      <c r="Q7" s="679">
        <f t="shared" ca="1" si="0"/>
        <v>0</v>
      </c>
      <c r="R7" s="679">
        <f t="shared" ca="1" si="0"/>
        <v>0</v>
      </c>
      <c r="S7" s="679">
        <f t="shared" ca="1" si="0"/>
        <v>0</v>
      </c>
      <c r="T7" s="679">
        <f t="shared" ca="1" si="0"/>
        <v>0</v>
      </c>
      <c r="U7" s="679">
        <f t="shared" ca="1" si="0"/>
        <v>0</v>
      </c>
      <c r="V7" s="679">
        <f t="shared" ca="1" si="0"/>
        <v>0</v>
      </c>
      <c r="W7" s="679">
        <f t="shared" ca="1" si="0"/>
        <v>0</v>
      </c>
      <c r="X7" s="679">
        <f t="shared" ca="1" si="0"/>
        <v>0</v>
      </c>
      <c r="Y7" s="679">
        <f t="shared" ca="1" si="0"/>
        <v>0</v>
      </c>
      <c r="Z7" s="679">
        <f t="shared" ca="1" si="0"/>
        <v>0</v>
      </c>
      <c r="AA7" t="str">
        <f t="shared" si="1"/>
        <v>ASR_Financial_Report_SHP21Final</v>
      </c>
      <c r="AB7" s="960">
        <f t="shared" si="2"/>
        <v>44658</v>
      </c>
      <c r="AC7" t="str">
        <f t="shared" si="3"/>
        <v>Unaudited</v>
      </c>
    </row>
    <row r="8" spans="1:29" x14ac:dyDescent="0.25">
      <c r="A8" t="s">
        <v>420</v>
      </c>
      <c r="B8" t="s">
        <v>1366</v>
      </c>
      <c r="C8" t="s">
        <v>1367</v>
      </c>
      <c r="D8">
        <v>1900</v>
      </c>
      <c r="E8" s="960">
        <v>1</v>
      </c>
      <c r="F8" t="s">
        <v>438</v>
      </c>
      <c r="G8" s="960">
        <v>91</v>
      </c>
      <c r="H8" t="s">
        <v>379</v>
      </c>
      <c r="I8" t="s">
        <v>487</v>
      </c>
      <c r="J8" t="s">
        <v>13</v>
      </c>
      <c r="K8" t="s">
        <v>13</v>
      </c>
      <c r="L8" s="15" t="s">
        <v>35</v>
      </c>
      <c r="M8" t="s">
        <v>13</v>
      </c>
      <c r="N8" s="679">
        <f t="shared" ca="1" si="4"/>
        <v>959897.29565064271</v>
      </c>
      <c r="O8" s="679">
        <f t="shared" ca="1" si="0"/>
        <v>151693.93</v>
      </c>
      <c r="P8" s="679">
        <f t="shared" ca="1" si="0"/>
        <v>0</v>
      </c>
      <c r="Q8" s="679">
        <f t="shared" ca="1" si="0"/>
        <v>155768.67565064275</v>
      </c>
      <c r="R8" s="679">
        <f t="shared" ca="1" si="0"/>
        <v>0</v>
      </c>
      <c r="S8" s="679">
        <f t="shared" ca="1" si="0"/>
        <v>0</v>
      </c>
      <c r="T8" s="679">
        <f t="shared" ca="1" si="0"/>
        <v>0</v>
      </c>
      <c r="U8" s="679">
        <f t="shared" ca="1" si="0"/>
        <v>0</v>
      </c>
      <c r="V8" s="679">
        <f t="shared" ca="1" si="0"/>
        <v>0</v>
      </c>
      <c r="W8" s="679">
        <f t="shared" ca="1" si="0"/>
        <v>0</v>
      </c>
      <c r="X8" s="679">
        <f t="shared" ca="1" si="0"/>
        <v>652434.68999999994</v>
      </c>
      <c r="Y8" s="679">
        <f t="shared" ca="1" si="0"/>
        <v>0</v>
      </c>
      <c r="Z8" s="679">
        <f t="shared" ca="1" si="0"/>
        <v>0</v>
      </c>
      <c r="AA8" t="str">
        <f t="shared" si="1"/>
        <v>ASR_Financial_Report_SHP21Final</v>
      </c>
      <c r="AB8" s="960">
        <f t="shared" si="2"/>
        <v>44658</v>
      </c>
      <c r="AC8" t="str">
        <f t="shared" si="3"/>
        <v>Unaudited</v>
      </c>
    </row>
    <row r="9" spans="1:29" x14ac:dyDescent="0.25">
      <c r="A9" t="s">
        <v>420</v>
      </c>
      <c r="B9" t="s">
        <v>1366</v>
      </c>
      <c r="C9" t="s">
        <v>1367</v>
      </c>
      <c r="D9">
        <v>1900</v>
      </c>
      <c r="E9" s="960">
        <v>1</v>
      </c>
      <c r="F9" t="s">
        <v>438</v>
      </c>
      <c r="G9" s="960">
        <v>91</v>
      </c>
      <c r="H9" t="s">
        <v>379</v>
      </c>
      <c r="I9" t="s">
        <v>488</v>
      </c>
      <c r="J9" t="s">
        <v>444</v>
      </c>
      <c r="K9" t="s">
        <v>0</v>
      </c>
      <c r="L9" s="15">
        <v>2.1</v>
      </c>
      <c r="M9" t="s">
        <v>147</v>
      </c>
      <c r="N9" s="679">
        <f t="shared" ca="1" si="4"/>
        <v>58898563.949999996</v>
      </c>
      <c r="O9" s="679">
        <f t="shared" ca="1" si="0"/>
        <v>29707469.699999992</v>
      </c>
      <c r="P9" s="679">
        <f t="shared" ca="1" si="0"/>
        <v>1451948.3499999999</v>
      </c>
      <c r="Q9" s="679">
        <f t="shared" ca="1" si="0"/>
        <v>14820496.799999999</v>
      </c>
      <c r="R9" s="679">
        <f t="shared" ca="1" si="0"/>
        <v>8269344.7599999998</v>
      </c>
      <c r="S9" s="679">
        <f t="shared" ca="1" si="0"/>
        <v>133468.51</v>
      </c>
      <c r="T9" s="679">
        <f t="shared" ca="1" si="0"/>
        <v>124776.31</v>
      </c>
      <c r="U9" s="679">
        <f t="shared" ca="1" si="0"/>
        <v>2256.62</v>
      </c>
      <c r="V9" s="679">
        <f t="shared" ca="1" si="0"/>
        <v>957190.02</v>
      </c>
      <c r="W9" s="679">
        <f t="shared" ca="1" si="0"/>
        <v>1273414.93</v>
      </c>
      <c r="X9" s="679">
        <f t="shared" ca="1" si="0"/>
        <v>172669.49</v>
      </c>
      <c r="Y9" s="679">
        <f t="shared" ca="1" si="0"/>
        <v>1985528.46</v>
      </c>
      <c r="Z9" s="679">
        <f t="shared" ca="1" si="0"/>
        <v>0</v>
      </c>
      <c r="AA9" t="str">
        <f t="shared" si="1"/>
        <v>ASR_Financial_Report_SHP21Final</v>
      </c>
      <c r="AB9" s="960">
        <f t="shared" si="2"/>
        <v>44658</v>
      </c>
      <c r="AC9" t="str">
        <f t="shared" si="3"/>
        <v>Unaudited</v>
      </c>
    </row>
    <row r="10" spans="1:29" x14ac:dyDescent="0.25">
      <c r="A10" t="s">
        <v>420</v>
      </c>
      <c r="B10" t="s">
        <v>1366</v>
      </c>
      <c r="C10" t="s">
        <v>1367</v>
      </c>
      <c r="D10">
        <v>1900</v>
      </c>
      <c r="E10" s="960">
        <v>1</v>
      </c>
      <c r="F10" t="s">
        <v>438</v>
      </c>
      <c r="G10" s="960">
        <v>91</v>
      </c>
      <c r="H10" t="s">
        <v>379</v>
      </c>
      <c r="I10" t="s">
        <v>488</v>
      </c>
      <c r="J10" t="s">
        <v>444</v>
      </c>
      <c r="K10" t="s">
        <v>0</v>
      </c>
      <c r="L10" s="15">
        <v>2.2000000000000002</v>
      </c>
      <c r="M10" t="s">
        <v>148</v>
      </c>
      <c r="N10" s="679">
        <f t="shared" ca="1" si="4"/>
        <v>1369701.2900906226</v>
      </c>
      <c r="O10" s="679">
        <f t="shared" ca="1" si="0"/>
        <v>1298306.3972571492</v>
      </c>
      <c r="P10" s="679">
        <f t="shared" ca="1" si="0"/>
        <v>60742.469689647922</v>
      </c>
      <c r="Q10" s="679">
        <f t="shared" ca="1" si="0"/>
        <v>1800.9219023621222</v>
      </c>
      <c r="R10" s="679">
        <f t="shared" ca="1" si="0"/>
        <v>-2246.078323095805</v>
      </c>
      <c r="S10" s="679">
        <f t="shared" ca="1" si="0"/>
        <v>-2877.0900172360189</v>
      </c>
      <c r="T10" s="679">
        <f t="shared" ca="1" si="0"/>
        <v>5220.0350158193351</v>
      </c>
      <c r="U10" s="679">
        <f t="shared" ca="1" si="0"/>
        <v>-48.715446715753018</v>
      </c>
      <c r="V10" s="679">
        <f t="shared" ca="1" si="0"/>
        <v>105.12778478768439</v>
      </c>
      <c r="W10" s="679">
        <f t="shared" ca="1" si="0"/>
        <v>144.9478053588706</v>
      </c>
      <c r="X10" s="679">
        <f t="shared" ca="1" si="0"/>
        <v>1128.590812689338</v>
      </c>
      <c r="Y10" s="679">
        <f t="shared" ca="1" si="0"/>
        <v>7424.6836098558451</v>
      </c>
      <c r="Z10" s="679">
        <f t="shared" ca="1" si="0"/>
        <v>0</v>
      </c>
      <c r="AA10" t="str">
        <f t="shared" si="1"/>
        <v>ASR_Financial_Report_SHP21Final</v>
      </c>
      <c r="AB10" s="960">
        <f t="shared" si="2"/>
        <v>44658</v>
      </c>
      <c r="AC10" t="str">
        <f t="shared" si="3"/>
        <v>Unaudited</v>
      </c>
    </row>
    <row r="11" spans="1:29" x14ac:dyDescent="0.25">
      <c r="A11" t="s">
        <v>420</v>
      </c>
      <c r="B11" t="s">
        <v>1366</v>
      </c>
      <c r="C11" t="s">
        <v>1367</v>
      </c>
      <c r="D11">
        <v>1900</v>
      </c>
      <c r="E11" s="960">
        <v>1</v>
      </c>
      <c r="F11" t="s">
        <v>438</v>
      </c>
      <c r="G11" s="960">
        <v>91</v>
      </c>
      <c r="H11" t="s">
        <v>379</v>
      </c>
      <c r="I11" t="s">
        <v>488</v>
      </c>
      <c r="J11" t="s">
        <v>444</v>
      </c>
      <c r="K11" t="s">
        <v>0</v>
      </c>
      <c r="L11" s="15">
        <v>2.2999999999999998</v>
      </c>
      <c r="M11" t="s">
        <v>149</v>
      </c>
      <c r="N11" s="679">
        <f t="shared" ca="1" si="4"/>
        <v>18739171.449999962</v>
      </c>
      <c r="O11" s="679">
        <f t="shared" ca="1" si="0"/>
        <v>13343131.44999996</v>
      </c>
      <c r="P11" s="679">
        <f t="shared" ca="1" si="0"/>
        <v>1285675.1499999999</v>
      </c>
      <c r="Q11" s="679">
        <f t="shared" ca="1" si="0"/>
        <v>1683563.6899999997</v>
      </c>
      <c r="R11" s="679">
        <f t="shared" ca="1" si="0"/>
        <v>1772626.3900000011</v>
      </c>
      <c r="S11" s="679">
        <f t="shared" ca="1" si="0"/>
        <v>40647.460000000006</v>
      </c>
      <c r="T11" s="679">
        <f t="shared" ca="1" si="0"/>
        <v>111107.23</v>
      </c>
      <c r="U11" s="679">
        <f t="shared" ca="1" si="0"/>
        <v>1101.22</v>
      </c>
      <c r="V11" s="679">
        <f t="shared" ca="1" si="0"/>
        <v>248715.5100000001</v>
      </c>
      <c r="W11" s="679">
        <f t="shared" ca="1" si="0"/>
        <v>35617.560000000005</v>
      </c>
      <c r="X11" s="679">
        <f t="shared" ca="1" si="0"/>
        <v>23463.43</v>
      </c>
      <c r="Y11" s="679">
        <f t="shared" ca="1" si="0"/>
        <v>193522.3600000001</v>
      </c>
      <c r="Z11" s="679">
        <f t="shared" ca="1" si="0"/>
        <v>0</v>
      </c>
      <c r="AA11" t="str">
        <f t="shared" si="1"/>
        <v>ASR_Financial_Report_SHP21Final</v>
      </c>
      <c r="AB11" s="960">
        <f t="shared" si="2"/>
        <v>44658</v>
      </c>
      <c r="AC11" t="str">
        <f t="shared" si="3"/>
        <v>Unaudited</v>
      </c>
    </row>
    <row r="12" spans="1:29" x14ac:dyDescent="0.25">
      <c r="A12" t="s">
        <v>420</v>
      </c>
      <c r="B12" t="s">
        <v>1366</v>
      </c>
      <c r="C12" t="s">
        <v>1367</v>
      </c>
      <c r="D12">
        <v>1900</v>
      </c>
      <c r="E12" s="960">
        <v>1</v>
      </c>
      <c r="F12" t="s">
        <v>438</v>
      </c>
      <c r="G12" s="960">
        <v>91</v>
      </c>
      <c r="H12" t="s">
        <v>379</v>
      </c>
      <c r="I12" t="s">
        <v>488</v>
      </c>
      <c r="J12" t="s">
        <v>444</v>
      </c>
      <c r="K12" t="s">
        <v>0</v>
      </c>
      <c r="L12" s="15">
        <v>2.4</v>
      </c>
      <c r="M12" t="s">
        <v>150</v>
      </c>
      <c r="N12" s="679">
        <f t="shared" ca="1" si="4"/>
        <v>19629099.960000031</v>
      </c>
      <c r="O12" s="679">
        <f t="shared" ca="1" si="0"/>
        <v>11975510.880000029</v>
      </c>
      <c r="P12" s="679">
        <f t="shared" ca="1" si="0"/>
        <v>880738.3899999999</v>
      </c>
      <c r="Q12" s="679">
        <f t="shared" ca="1" si="0"/>
        <v>4026677.1299999976</v>
      </c>
      <c r="R12" s="679">
        <f t="shared" ca="1" si="0"/>
        <v>1898576.82</v>
      </c>
      <c r="S12" s="679">
        <f t="shared" ca="1" si="0"/>
        <v>174148.46000000002</v>
      </c>
      <c r="T12" s="679">
        <f t="shared" ca="1" si="0"/>
        <v>140649.28</v>
      </c>
      <c r="U12" s="679">
        <f t="shared" ca="1" si="0"/>
        <v>2976.3600000000006</v>
      </c>
      <c r="V12" s="679">
        <f t="shared" ca="1" si="0"/>
        <v>152502.86000000002</v>
      </c>
      <c r="W12" s="679">
        <f t="shared" ca="1" si="0"/>
        <v>94301.090000000011</v>
      </c>
      <c r="X12" s="679">
        <f t="shared" ca="1" si="0"/>
        <v>69037.320000000007</v>
      </c>
      <c r="Y12" s="679">
        <f t="shared" ca="1" si="0"/>
        <v>213981.36999999997</v>
      </c>
      <c r="Z12" s="679">
        <f t="shared" ca="1" si="0"/>
        <v>0</v>
      </c>
      <c r="AA12" t="str">
        <f t="shared" si="1"/>
        <v>ASR_Financial_Report_SHP21Final</v>
      </c>
      <c r="AB12" s="960">
        <f t="shared" si="2"/>
        <v>44658</v>
      </c>
      <c r="AC12" t="str">
        <f t="shared" si="3"/>
        <v>Unaudited</v>
      </c>
    </row>
    <row r="13" spans="1:29" x14ac:dyDescent="0.25">
      <c r="A13" t="s">
        <v>420</v>
      </c>
      <c r="B13" t="s">
        <v>1366</v>
      </c>
      <c r="C13" t="s">
        <v>1367</v>
      </c>
      <c r="D13">
        <v>1900</v>
      </c>
      <c r="E13" s="960">
        <v>1</v>
      </c>
      <c r="F13" t="s">
        <v>438</v>
      </c>
      <c r="G13" s="960">
        <v>91</v>
      </c>
      <c r="H13" t="s">
        <v>379</v>
      </c>
      <c r="I13" t="s">
        <v>488</v>
      </c>
      <c r="J13" t="s">
        <v>444</v>
      </c>
      <c r="K13" t="s">
        <v>0</v>
      </c>
      <c r="L13" s="15">
        <v>2.5</v>
      </c>
      <c r="M13" t="s">
        <v>151</v>
      </c>
      <c r="N13" s="679">
        <f t="shared" ca="1" si="4"/>
        <v>1156770.7469262425</v>
      </c>
      <c r="O13" s="679">
        <f t="shared" ca="1" si="0"/>
        <v>1059209.0719432684</v>
      </c>
      <c r="P13" s="679">
        <f t="shared" ca="1" si="0"/>
        <v>90632.224478710297</v>
      </c>
      <c r="Q13" s="679">
        <f t="shared" ca="1" si="0"/>
        <v>140.19321652577699</v>
      </c>
      <c r="R13" s="679">
        <f t="shared" ca="1" si="0"/>
        <v>-954.47195854255096</v>
      </c>
      <c r="S13" s="679">
        <f t="shared" ca="1" si="0"/>
        <v>-4779.0782419540201</v>
      </c>
      <c r="T13" s="679">
        <f t="shared" ca="1" si="0"/>
        <v>10532.270089253901</v>
      </c>
      <c r="U13" s="679">
        <f t="shared" ca="1" si="0"/>
        <v>-91.535595070631814</v>
      </c>
      <c r="V13" s="679">
        <f t="shared" ca="1" si="0"/>
        <v>2.3647171245253751</v>
      </c>
      <c r="W13" s="679">
        <f t="shared" ca="1" si="0"/>
        <v>-1.7926850998864392</v>
      </c>
      <c r="X13" s="679">
        <f t="shared" ca="1" si="0"/>
        <v>604.59723728189192</v>
      </c>
      <c r="Y13" s="679">
        <f t="shared" ca="1" si="0"/>
        <v>1476.9037247447291</v>
      </c>
      <c r="Z13" s="679">
        <f t="shared" ca="1" si="0"/>
        <v>0</v>
      </c>
      <c r="AA13" t="str">
        <f t="shared" si="1"/>
        <v>ASR_Financial_Report_SHP21Final</v>
      </c>
      <c r="AB13" s="960">
        <f t="shared" si="2"/>
        <v>44658</v>
      </c>
      <c r="AC13" t="str">
        <f t="shared" si="3"/>
        <v>Unaudited</v>
      </c>
    </row>
    <row r="14" spans="1:29" x14ac:dyDescent="0.25">
      <c r="A14" t="s">
        <v>420</v>
      </c>
      <c r="B14" t="s">
        <v>1366</v>
      </c>
      <c r="C14" t="s">
        <v>1367</v>
      </c>
      <c r="D14">
        <v>1900</v>
      </c>
      <c r="E14" s="960">
        <v>1</v>
      </c>
      <c r="F14" t="s">
        <v>438</v>
      </c>
      <c r="G14" s="960">
        <v>91</v>
      </c>
      <c r="H14" t="s">
        <v>379</v>
      </c>
      <c r="I14" t="s">
        <v>488</v>
      </c>
      <c r="J14" t="s">
        <v>444</v>
      </c>
      <c r="K14" t="s">
        <v>0</v>
      </c>
      <c r="L14" s="15" t="s">
        <v>96</v>
      </c>
      <c r="M14" t="s">
        <v>7</v>
      </c>
      <c r="N14" s="679">
        <f t="shared" ca="1" si="4"/>
        <v>0</v>
      </c>
      <c r="O14" s="679">
        <f t="shared" ca="1" si="0"/>
        <v>0</v>
      </c>
      <c r="P14" s="679">
        <f t="shared" ca="1" si="0"/>
        <v>0</v>
      </c>
      <c r="Q14" s="679">
        <f t="shared" ca="1" si="0"/>
        <v>0</v>
      </c>
      <c r="R14" s="679">
        <f t="shared" ca="1" si="0"/>
        <v>0</v>
      </c>
      <c r="S14" s="679">
        <f t="shared" ca="1" si="0"/>
        <v>0</v>
      </c>
      <c r="T14" s="679">
        <f t="shared" ca="1" si="0"/>
        <v>0</v>
      </c>
      <c r="U14" s="679">
        <f t="shared" ca="1" si="0"/>
        <v>0</v>
      </c>
      <c r="V14" s="679">
        <f t="shared" ca="1" si="0"/>
        <v>0</v>
      </c>
      <c r="W14" s="679">
        <f t="shared" ca="1" si="0"/>
        <v>0</v>
      </c>
      <c r="X14" s="679">
        <f t="shared" ca="1" si="0"/>
        <v>0</v>
      </c>
      <c r="Y14" s="679">
        <f t="shared" ca="1" si="0"/>
        <v>0</v>
      </c>
      <c r="Z14" s="679">
        <f t="shared" ca="1" si="0"/>
        <v>0</v>
      </c>
      <c r="AA14" t="str">
        <f t="shared" si="1"/>
        <v>ASR_Financial_Report_SHP21Final</v>
      </c>
      <c r="AB14" s="960">
        <f t="shared" si="2"/>
        <v>44658</v>
      </c>
      <c r="AC14" t="str">
        <f t="shared" si="3"/>
        <v>Unaudited</v>
      </c>
    </row>
    <row r="15" spans="1:29" x14ac:dyDescent="0.25">
      <c r="A15" t="s">
        <v>420</v>
      </c>
      <c r="B15" t="s">
        <v>1366</v>
      </c>
      <c r="C15" t="s">
        <v>1367</v>
      </c>
      <c r="D15">
        <v>1900</v>
      </c>
      <c r="E15" s="960">
        <v>1</v>
      </c>
      <c r="F15" t="s">
        <v>438</v>
      </c>
      <c r="G15" s="960">
        <v>91</v>
      </c>
      <c r="H15" t="s">
        <v>379</v>
      </c>
      <c r="I15" t="s">
        <v>488</v>
      </c>
      <c r="J15" t="s">
        <v>444</v>
      </c>
      <c r="K15" t="s">
        <v>0</v>
      </c>
      <c r="L15" s="15" t="s">
        <v>152</v>
      </c>
      <c r="M15" t="s">
        <v>451</v>
      </c>
      <c r="N15" s="679">
        <f t="shared" ca="1" si="4"/>
        <v>0</v>
      </c>
      <c r="O15" s="679">
        <f t="shared" ca="1" si="0"/>
        <v>0</v>
      </c>
      <c r="P15" s="679">
        <f t="shared" ca="1" si="0"/>
        <v>0</v>
      </c>
      <c r="Q15" s="679">
        <f t="shared" ca="1" si="0"/>
        <v>0</v>
      </c>
      <c r="R15" s="679">
        <f t="shared" ca="1" si="0"/>
        <v>0</v>
      </c>
      <c r="S15" s="679">
        <f t="shared" ca="1" si="0"/>
        <v>0</v>
      </c>
      <c r="T15" s="679">
        <f t="shared" ca="1" si="0"/>
        <v>0</v>
      </c>
      <c r="U15" s="679">
        <f t="shared" ca="1" si="0"/>
        <v>0</v>
      </c>
      <c r="V15" s="679">
        <f t="shared" ca="1" si="0"/>
        <v>0</v>
      </c>
      <c r="W15" s="679">
        <f t="shared" ca="1" si="0"/>
        <v>0</v>
      </c>
      <c r="X15" s="679">
        <f t="shared" ca="1" si="0"/>
        <v>0</v>
      </c>
      <c r="Y15" s="679">
        <f t="shared" ca="1" si="0"/>
        <v>0</v>
      </c>
      <c r="Z15" s="679">
        <f t="shared" ca="1" si="0"/>
        <v>0</v>
      </c>
      <c r="AA15" t="str">
        <f t="shared" si="1"/>
        <v>ASR_Financial_Report_SHP21Final</v>
      </c>
      <c r="AB15" s="960">
        <f t="shared" si="2"/>
        <v>44658</v>
      </c>
      <c r="AC15" t="str">
        <f t="shared" si="3"/>
        <v>Unaudited</v>
      </c>
    </row>
    <row r="16" spans="1:29" x14ac:dyDescent="0.25">
      <c r="A16" t="s">
        <v>420</v>
      </c>
      <c r="B16" t="s">
        <v>1366</v>
      </c>
      <c r="C16" t="s">
        <v>1367</v>
      </c>
      <c r="D16">
        <v>1900</v>
      </c>
      <c r="E16" s="960">
        <v>1</v>
      </c>
      <c r="F16" t="s">
        <v>438</v>
      </c>
      <c r="G16" s="960">
        <v>91</v>
      </c>
      <c r="H16" t="s">
        <v>379</v>
      </c>
      <c r="I16" t="s">
        <v>488</v>
      </c>
      <c r="J16" t="s">
        <v>444</v>
      </c>
      <c r="K16" t="s">
        <v>0</v>
      </c>
      <c r="L16" s="15" t="s">
        <v>898</v>
      </c>
      <c r="M16" t="s">
        <v>24</v>
      </c>
      <c r="N16" s="679">
        <f t="shared" ca="1" si="4"/>
        <v>2865828.02</v>
      </c>
      <c r="O16" s="679">
        <f t="shared" ca="1" si="0"/>
        <v>1326399.0399999998</v>
      </c>
      <c r="P16" s="679">
        <f t="shared" ca="1" si="0"/>
        <v>0</v>
      </c>
      <c r="Q16" s="679">
        <f t="shared" ca="1" si="0"/>
        <v>1425449.5</v>
      </c>
      <c r="R16" s="679">
        <f t="shared" ca="1" si="0"/>
        <v>48039.65</v>
      </c>
      <c r="S16" s="679">
        <f t="shared" ca="1" si="0"/>
        <v>0</v>
      </c>
      <c r="T16" s="679">
        <f t="shared" ca="1" si="0"/>
        <v>0</v>
      </c>
      <c r="U16" s="679">
        <f t="shared" ca="1" si="0"/>
        <v>0</v>
      </c>
      <c r="V16" s="679">
        <f t="shared" ca="1" si="0"/>
        <v>0</v>
      </c>
      <c r="W16" s="679">
        <f t="shared" ca="1" si="0"/>
        <v>0</v>
      </c>
      <c r="X16" s="679">
        <f t="shared" ca="1" si="0"/>
        <v>0</v>
      </c>
      <c r="Y16" s="679">
        <f t="shared" ca="1" si="0"/>
        <v>65939.83</v>
      </c>
      <c r="Z16" s="679">
        <f t="shared" ca="1" si="0"/>
        <v>0</v>
      </c>
      <c r="AA16" t="str">
        <f t="shared" si="1"/>
        <v>ASR_Financial_Report_SHP21Final</v>
      </c>
      <c r="AB16" s="960">
        <f t="shared" si="2"/>
        <v>44658</v>
      </c>
      <c r="AC16" t="str">
        <f t="shared" si="3"/>
        <v>Unaudited</v>
      </c>
    </row>
    <row r="17" spans="1:29" x14ac:dyDescent="0.25">
      <c r="A17" t="s">
        <v>420</v>
      </c>
      <c r="B17" t="s">
        <v>1366</v>
      </c>
      <c r="C17" t="s">
        <v>1367</v>
      </c>
      <c r="D17">
        <v>1900</v>
      </c>
      <c r="E17" s="960">
        <v>1</v>
      </c>
      <c r="F17" t="s">
        <v>438</v>
      </c>
      <c r="G17" s="960">
        <v>91</v>
      </c>
      <c r="H17" t="s">
        <v>379</v>
      </c>
      <c r="I17" t="s">
        <v>488</v>
      </c>
      <c r="J17" t="s">
        <v>444</v>
      </c>
      <c r="K17" t="s">
        <v>53</v>
      </c>
      <c r="L17" s="15">
        <v>3.1</v>
      </c>
      <c r="M17" t="s">
        <v>33</v>
      </c>
      <c r="N17" s="679">
        <f t="shared" ca="1" si="4"/>
        <v>80632962.710000202</v>
      </c>
      <c r="O17" s="679">
        <f t="shared" ca="1" si="0"/>
        <v>54516064.290000305</v>
      </c>
      <c r="P17" s="679">
        <f t="shared" ca="1" si="0"/>
        <v>3230193.949999996</v>
      </c>
      <c r="Q17" s="679">
        <f t="shared" ca="1" si="0"/>
        <v>11956542.21999993</v>
      </c>
      <c r="R17" s="679">
        <f t="shared" ca="1" si="0"/>
        <v>6593955.4399999846</v>
      </c>
      <c r="S17" s="679">
        <f t="shared" ca="1" si="0"/>
        <v>855981.5</v>
      </c>
      <c r="T17" s="679">
        <f t="shared" ca="1" si="0"/>
        <v>596102.99000000011</v>
      </c>
      <c r="U17" s="679">
        <f t="shared" ca="1" si="0"/>
        <v>12175.319999999998</v>
      </c>
      <c r="V17" s="679">
        <f t="shared" ca="1" si="0"/>
        <v>680382.5</v>
      </c>
      <c r="W17" s="679">
        <f t="shared" ca="1" si="0"/>
        <v>327608.83999999997</v>
      </c>
      <c r="X17" s="679">
        <f t="shared" ca="1" si="0"/>
        <v>586085.75</v>
      </c>
      <c r="Y17" s="679">
        <f t="shared" ca="1" si="0"/>
        <v>1277869.9099999999</v>
      </c>
      <c r="Z17" s="679">
        <f t="shared" ca="1" si="0"/>
        <v>0</v>
      </c>
      <c r="AA17" t="str">
        <f t="shared" si="1"/>
        <v>ASR_Financial_Report_SHP21Final</v>
      </c>
      <c r="AB17" s="960">
        <f t="shared" si="2"/>
        <v>44658</v>
      </c>
      <c r="AC17" t="str">
        <f t="shared" si="3"/>
        <v>Unaudited</v>
      </c>
    </row>
    <row r="18" spans="1:29" x14ac:dyDescent="0.25">
      <c r="A18" t="s">
        <v>420</v>
      </c>
      <c r="B18" t="s">
        <v>1366</v>
      </c>
      <c r="C18" t="s">
        <v>1367</v>
      </c>
      <c r="D18">
        <v>1900</v>
      </c>
      <c r="E18" s="960">
        <v>1</v>
      </c>
      <c r="F18" t="s">
        <v>438</v>
      </c>
      <c r="G18" s="960">
        <v>91</v>
      </c>
      <c r="H18" t="s">
        <v>379</v>
      </c>
      <c r="I18" t="s">
        <v>488</v>
      </c>
      <c r="J18" t="s">
        <v>444</v>
      </c>
      <c r="K18" t="s">
        <v>53</v>
      </c>
      <c r="L18" s="15">
        <v>3.2</v>
      </c>
      <c r="M18" t="s">
        <v>34</v>
      </c>
      <c r="N18" s="679">
        <f t="shared" ca="1" si="4"/>
        <v>229539.90000000002</v>
      </c>
      <c r="O18" s="679">
        <f t="shared" ca="1" si="4"/>
        <v>175311.09</v>
      </c>
      <c r="P18" s="679">
        <f t="shared" ca="1" si="4"/>
        <v>1615.38</v>
      </c>
      <c r="Q18" s="679">
        <f t="shared" ca="1" si="4"/>
        <v>28862.79</v>
      </c>
      <c r="R18" s="679">
        <f t="shared" ca="1" si="4"/>
        <v>385.66999999999996</v>
      </c>
      <c r="S18" s="679">
        <f t="shared" ca="1" si="4"/>
        <v>2933.84</v>
      </c>
      <c r="T18" s="679">
        <f t="shared" ca="1" si="4"/>
        <v>4271</v>
      </c>
      <c r="U18" s="679">
        <f t="shared" ca="1" si="4"/>
        <v>2776.24</v>
      </c>
      <c r="V18" s="679">
        <f t="shared" ca="1" si="4"/>
        <v>671.64</v>
      </c>
      <c r="W18" s="679">
        <f t="shared" ref="W18:W81" ca="1" si="5">IF(OR(AND($F18="PY",W$1&lt;&gt;"Prior Year"),AND($F18&lt;&gt;"PY",W$1="Prior Year")),0,INDEX(INDIRECT("'MMA Rev-Exp "&amp;$H18&amp;"'!$A$1:$CA$200"),IF($J18="Member Months",MATCH($J18,INDIRECT("'MMA Rev-Exp "&amp;$H18&amp;"'!$A$1:$A$200"),0),MATCH($L18,INDIRECT("'MMA Rev-Exp "&amp;$H18&amp;"'!$B$1:$B$200"),0)),IF($F18="PY",MATCH("Prior Year Adjustments",INDIRECT("'MMA Rev-Exp "&amp;$H18&amp;"'!$A$8:$CA$8"),0),MATCH(IF($F18="Q1","JANUARY - MARCH (Q1)",IF($F18="Q2","APRIL - JUNE (Q2)",IF($F18="Q3","JULY - SEPTEMBER (Q3)",IF($F18="Q4","OCTOBER - DECEMBER (Q4)",0)))),INDIRECT("'MMA Rev-Exp "&amp;$H18&amp;"'!$A$7:$CA$7"),0)+MATCH(W$1,INDIRECT("'MMA Rev-Exp "&amp;$H18&amp;"'!$D$8:$CA$8"),0)-1)))</f>
        <v>6101.5099999999993</v>
      </c>
      <c r="X18" s="679">
        <f t="shared" ca="1" si="4"/>
        <v>5983.880000000001</v>
      </c>
      <c r="Y18" s="679">
        <f t="shared" ca="1" si="4"/>
        <v>626.86</v>
      </c>
      <c r="Z18" s="679">
        <f t="shared" ca="1" si="4"/>
        <v>0</v>
      </c>
      <c r="AA18" t="str">
        <f t="shared" si="1"/>
        <v>ASR_Financial_Report_SHP21Final</v>
      </c>
      <c r="AB18" s="960">
        <f t="shared" si="2"/>
        <v>44658</v>
      </c>
      <c r="AC18" t="str">
        <f t="shared" si="3"/>
        <v>Unaudited</v>
      </c>
    </row>
    <row r="19" spans="1:29" x14ac:dyDescent="0.25">
      <c r="A19" t="s">
        <v>420</v>
      </c>
      <c r="B19" t="s">
        <v>1366</v>
      </c>
      <c r="C19" t="s">
        <v>1367</v>
      </c>
      <c r="D19">
        <v>1900</v>
      </c>
      <c r="E19" s="960">
        <v>1</v>
      </c>
      <c r="F19" t="s">
        <v>438</v>
      </c>
      <c r="G19" s="960">
        <v>91</v>
      </c>
      <c r="H19" t="s">
        <v>379</v>
      </c>
      <c r="I19" t="s">
        <v>488</v>
      </c>
      <c r="J19" t="s">
        <v>444</v>
      </c>
      <c r="K19" t="s">
        <v>53</v>
      </c>
      <c r="L19" s="15">
        <v>3.3</v>
      </c>
      <c r="M19" t="s">
        <v>54</v>
      </c>
      <c r="N19" s="679">
        <f t="shared" ca="1" si="4"/>
        <v>783563.88000000012</v>
      </c>
      <c r="O19" s="679">
        <f t="shared" ca="1" si="4"/>
        <v>687215.62</v>
      </c>
      <c r="P19" s="679">
        <f t="shared" ca="1" si="4"/>
        <v>21629.43</v>
      </c>
      <c r="Q19" s="679">
        <f t="shared" ca="1" si="4"/>
        <v>43742.66</v>
      </c>
      <c r="R19" s="679">
        <f t="shared" ca="1" si="4"/>
        <v>16926.93</v>
      </c>
      <c r="S19" s="679">
        <f t="shared" ca="1" si="4"/>
        <v>2869.79</v>
      </c>
      <c r="T19" s="679">
        <f t="shared" ca="1" si="4"/>
        <v>5064.3099999999995</v>
      </c>
      <c r="U19" s="679">
        <f t="shared" ca="1" si="4"/>
        <v>11.24</v>
      </c>
      <c r="V19" s="679">
        <f t="shared" ca="1" si="4"/>
        <v>4688.34</v>
      </c>
      <c r="W19" s="679">
        <f t="shared" ca="1" si="5"/>
        <v>0</v>
      </c>
      <c r="X19" s="679">
        <f t="shared" ca="1" si="4"/>
        <v>701.49</v>
      </c>
      <c r="Y19" s="679">
        <f t="shared" ca="1" si="4"/>
        <v>714.06999999999994</v>
      </c>
      <c r="Z19" s="679">
        <f t="shared" ca="1" si="4"/>
        <v>0</v>
      </c>
      <c r="AA19" t="str">
        <f t="shared" si="1"/>
        <v>ASR_Financial_Report_SHP21Final</v>
      </c>
      <c r="AB19" s="960">
        <f t="shared" si="2"/>
        <v>44658</v>
      </c>
      <c r="AC19" t="str">
        <f t="shared" si="3"/>
        <v>Unaudited</v>
      </c>
    </row>
    <row r="20" spans="1:29" x14ac:dyDescent="0.25">
      <c r="A20" t="s">
        <v>420</v>
      </c>
      <c r="B20" t="s">
        <v>1366</v>
      </c>
      <c r="C20" t="s">
        <v>1367</v>
      </c>
      <c r="D20">
        <v>1900</v>
      </c>
      <c r="E20" s="960">
        <v>1</v>
      </c>
      <c r="F20" t="s">
        <v>438</v>
      </c>
      <c r="G20" s="960">
        <v>91</v>
      </c>
      <c r="H20" t="s">
        <v>379</v>
      </c>
      <c r="I20" t="s">
        <v>488</v>
      </c>
      <c r="J20" t="s">
        <v>444</v>
      </c>
      <c r="K20" t="s">
        <v>53</v>
      </c>
      <c r="L20" s="15" t="s">
        <v>44</v>
      </c>
      <c r="M20" t="s">
        <v>153</v>
      </c>
      <c r="N20" s="679">
        <f t="shared" ca="1" si="4"/>
        <v>0</v>
      </c>
      <c r="O20" s="679">
        <f t="shared" ca="1" si="4"/>
        <v>0</v>
      </c>
      <c r="P20" s="679">
        <f t="shared" ca="1" si="4"/>
        <v>0</v>
      </c>
      <c r="Q20" s="679">
        <f t="shared" ca="1" si="4"/>
        <v>0</v>
      </c>
      <c r="R20" s="679">
        <f t="shared" ca="1" si="4"/>
        <v>0</v>
      </c>
      <c r="S20" s="679">
        <f t="shared" ca="1" si="4"/>
        <v>0</v>
      </c>
      <c r="T20" s="679">
        <f t="shared" ca="1" si="4"/>
        <v>0</v>
      </c>
      <c r="U20" s="679">
        <f t="shared" ca="1" si="4"/>
        <v>0</v>
      </c>
      <c r="V20" s="679">
        <f t="shared" ca="1" si="4"/>
        <v>0</v>
      </c>
      <c r="W20" s="679">
        <f t="shared" ca="1" si="5"/>
        <v>0</v>
      </c>
      <c r="X20" s="679">
        <f t="shared" ca="1" si="4"/>
        <v>0</v>
      </c>
      <c r="Y20" s="679">
        <f t="shared" ca="1" si="4"/>
        <v>0</v>
      </c>
      <c r="Z20" s="679">
        <f t="shared" ca="1" si="4"/>
        <v>0</v>
      </c>
      <c r="AA20" t="str">
        <f t="shared" si="1"/>
        <v>ASR_Financial_Report_SHP21Final</v>
      </c>
      <c r="AB20" s="960">
        <f t="shared" si="2"/>
        <v>44658</v>
      </c>
      <c r="AC20" t="str">
        <f t="shared" si="3"/>
        <v>Unaudited</v>
      </c>
    </row>
    <row r="21" spans="1:29" x14ac:dyDescent="0.25">
      <c r="A21" t="s">
        <v>420</v>
      </c>
      <c r="B21" t="s">
        <v>1366</v>
      </c>
      <c r="C21" t="s">
        <v>1367</v>
      </c>
      <c r="D21">
        <v>1900</v>
      </c>
      <c r="E21" s="960">
        <v>1</v>
      </c>
      <c r="F21" t="s">
        <v>438</v>
      </c>
      <c r="G21" s="960">
        <v>91</v>
      </c>
      <c r="H21" t="s">
        <v>379</v>
      </c>
      <c r="I21" t="s">
        <v>488</v>
      </c>
      <c r="J21" t="s">
        <v>444</v>
      </c>
      <c r="K21" t="s">
        <v>53</v>
      </c>
      <c r="L21" s="15" t="s">
        <v>41</v>
      </c>
      <c r="M21" t="s">
        <v>52</v>
      </c>
      <c r="N21" s="679">
        <f t="shared" ca="1" si="4"/>
        <v>30577328.010055669</v>
      </c>
      <c r="O21" s="679">
        <f t="shared" ca="1" si="4"/>
        <v>25812479.130056813</v>
      </c>
      <c r="P21" s="679">
        <f t="shared" ca="1" si="4"/>
        <v>996817.92999960098</v>
      </c>
      <c r="Q21" s="679">
        <f t="shared" ca="1" si="4"/>
        <v>1928423.9499995913</v>
      </c>
      <c r="R21" s="679">
        <f t="shared" ca="1" si="4"/>
        <v>1092427.6399998188</v>
      </c>
      <c r="S21" s="679">
        <f t="shared" ca="1" si="4"/>
        <v>494893.81999983598</v>
      </c>
      <c r="T21" s="679">
        <f t="shared" ca="1" si="4"/>
        <v>35523.919999999976</v>
      </c>
      <c r="U21" s="679">
        <f t="shared" ca="1" si="4"/>
        <v>6619.6600000000235</v>
      </c>
      <c r="V21" s="679">
        <f t="shared" ca="1" si="4"/>
        <v>106262.43000000142</v>
      </c>
      <c r="W21" s="679">
        <f t="shared" ca="1" si="5"/>
        <v>6597.2399999999898</v>
      </c>
      <c r="X21" s="679">
        <f t="shared" ca="1" si="4"/>
        <v>69000.180000009015</v>
      </c>
      <c r="Y21" s="679">
        <f t="shared" ca="1" si="4"/>
        <v>28282.110000000401</v>
      </c>
      <c r="Z21" s="679">
        <f t="shared" ca="1" si="4"/>
        <v>0</v>
      </c>
      <c r="AA21" t="str">
        <f t="shared" si="1"/>
        <v>ASR_Financial_Report_SHP21Final</v>
      </c>
      <c r="AB21" s="960">
        <f t="shared" si="2"/>
        <v>44658</v>
      </c>
      <c r="AC21" t="str">
        <f t="shared" si="3"/>
        <v>Unaudited</v>
      </c>
    </row>
    <row r="22" spans="1:29" x14ac:dyDescent="0.25">
      <c r="A22" t="s">
        <v>420</v>
      </c>
      <c r="B22" t="s">
        <v>1366</v>
      </c>
      <c r="C22" t="s">
        <v>1367</v>
      </c>
      <c r="D22">
        <v>1900</v>
      </c>
      <c r="E22" s="960">
        <v>1</v>
      </c>
      <c r="F22" t="s">
        <v>438</v>
      </c>
      <c r="G22" s="960">
        <v>91</v>
      </c>
      <c r="H22" t="s">
        <v>379</v>
      </c>
      <c r="I22" t="s">
        <v>488</v>
      </c>
      <c r="J22" t="s">
        <v>444</v>
      </c>
      <c r="K22" t="s">
        <v>53</v>
      </c>
      <c r="L22" s="15" t="s">
        <v>42</v>
      </c>
      <c r="M22" t="s">
        <v>154</v>
      </c>
      <c r="N22" s="679">
        <f t="shared" ca="1" si="4"/>
        <v>2467665.6329920185</v>
      </c>
      <c r="O22" s="679">
        <f t="shared" ca="1" si="4"/>
        <v>2316771.381897246</v>
      </c>
      <c r="P22" s="679">
        <f t="shared" ca="1" si="4"/>
        <v>136108.08212731921</v>
      </c>
      <c r="Q22" s="679">
        <f t="shared" ca="1" si="4"/>
        <v>1327.0773895459038</v>
      </c>
      <c r="R22" s="679">
        <f t="shared" ca="1" si="4"/>
        <v>-1602.5485742569529</v>
      </c>
      <c r="S22" s="679">
        <f t="shared" ca="1" si="4"/>
        <v>-18563.751900554726</v>
      </c>
      <c r="T22" s="679">
        <f t="shared" ca="1" si="4"/>
        <v>25328.599041902547</v>
      </c>
      <c r="U22" s="679">
        <f t="shared" ca="1" si="4"/>
        <v>-322.23688171366746</v>
      </c>
      <c r="V22" s="679">
        <f t="shared" ca="1" si="4"/>
        <v>76.547086549632652</v>
      </c>
      <c r="W22" s="679">
        <f t="shared" ca="1" si="5"/>
        <v>38.325875158630176</v>
      </c>
      <c r="X22" s="679">
        <f t="shared" ca="1" si="4"/>
        <v>3874.4310883154249</v>
      </c>
      <c r="Y22" s="679">
        <f t="shared" ca="1" si="4"/>
        <v>4629.725842507627</v>
      </c>
      <c r="Z22" s="679">
        <f t="shared" ca="1" si="4"/>
        <v>0</v>
      </c>
      <c r="AA22" t="str">
        <f t="shared" si="1"/>
        <v>ASR_Financial_Report_SHP21Final</v>
      </c>
      <c r="AB22" s="960">
        <f t="shared" si="2"/>
        <v>44658</v>
      </c>
      <c r="AC22" t="str">
        <f t="shared" si="3"/>
        <v>Unaudited</v>
      </c>
    </row>
    <row r="23" spans="1:29" x14ac:dyDescent="0.25">
      <c r="A23" t="s">
        <v>420</v>
      </c>
      <c r="B23" t="s">
        <v>1366</v>
      </c>
      <c r="C23" t="s">
        <v>1367</v>
      </c>
      <c r="D23">
        <v>1900</v>
      </c>
      <c r="E23" s="960">
        <v>1</v>
      </c>
      <c r="F23" t="s">
        <v>438</v>
      </c>
      <c r="G23" s="960">
        <v>91</v>
      </c>
      <c r="H23" t="s">
        <v>379</v>
      </c>
      <c r="I23" t="s">
        <v>488</v>
      </c>
      <c r="J23" t="s">
        <v>444</v>
      </c>
      <c r="K23" t="s">
        <v>53</v>
      </c>
      <c r="L23" s="15" t="s">
        <v>43</v>
      </c>
      <c r="M23" t="s">
        <v>462</v>
      </c>
      <c r="N23" s="679">
        <f t="shared" ca="1" si="4"/>
        <v>0</v>
      </c>
      <c r="O23" s="679">
        <f t="shared" ca="1" si="4"/>
        <v>0</v>
      </c>
      <c r="P23" s="679">
        <f t="shared" ca="1" si="4"/>
        <v>0</v>
      </c>
      <c r="Q23" s="679">
        <f t="shared" ca="1" si="4"/>
        <v>0</v>
      </c>
      <c r="R23" s="679">
        <f t="shared" ca="1" si="4"/>
        <v>0</v>
      </c>
      <c r="S23" s="679">
        <f t="shared" ca="1" si="4"/>
        <v>0</v>
      </c>
      <c r="T23" s="679">
        <f t="shared" ca="1" si="4"/>
        <v>0</v>
      </c>
      <c r="U23" s="679">
        <f t="shared" ca="1" si="4"/>
        <v>0</v>
      </c>
      <c r="V23" s="679">
        <f t="shared" ca="1" si="4"/>
        <v>0</v>
      </c>
      <c r="W23" s="679">
        <f t="shared" ca="1" si="5"/>
        <v>0</v>
      </c>
      <c r="X23" s="679">
        <f t="shared" ca="1" si="4"/>
        <v>0</v>
      </c>
      <c r="Y23" s="679">
        <f t="shared" ca="1" si="4"/>
        <v>0</v>
      </c>
      <c r="Z23" s="679">
        <f t="shared" ca="1" si="4"/>
        <v>0</v>
      </c>
      <c r="AA23" t="str">
        <f t="shared" si="1"/>
        <v>ASR_Financial_Report_SHP21Final</v>
      </c>
      <c r="AB23" s="960">
        <f t="shared" si="2"/>
        <v>44658</v>
      </c>
      <c r="AC23" t="str">
        <f t="shared" si="3"/>
        <v>Unaudited</v>
      </c>
    </row>
    <row r="24" spans="1:29" x14ac:dyDescent="0.25">
      <c r="A24" t="s">
        <v>420</v>
      </c>
      <c r="B24" t="s">
        <v>1366</v>
      </c>
      <c r="C24" t="s">
        <v>1367</v>
      </c>
      <c r="D24">
        <v>1900</v>
      </c>
      <c r="E24" s="960">
        <v>1</v>
      </c>
      <c r="F24" t="s">
        <v>438</v>
      </c>
      <c r="G24" s="960">
        <v>91</v>
      </c>
      <c r="H24" t="s">
        <v>379</v>
      </c>
      <c r="I24" t="s">
        <v>488</v>
      </c>
      <c r="J24" t="s">
        <v>444</v>
      </c>
      <c r="K24" t="s">
        <v>901</v>
      </c>
      <c r="L24" s="15" t="s">
        <v>902</v>
      </c>
      <c r="M24" t="s">
        <v>901</v>
      </c>
      <c r="N24" s="679">
        <f t="shared" ca="1" si="4"/>
        <v>6947312.3800000008</v>
      </c>
      <c r="O24" s="679">
        <f t="shared" ca="1" si="4"/>
        <v>6448892.080000001</v>
      </c>
      <c r="P24" s="679">
        <f t="shared" ca="1" si="4"/>
        <v>388897.92000000004</v>
      </c>
      <c r="Q24" s="679">
        <f t="shared" ca="1" si="4"/>
        <v>54871.89</v>
      </c>
      <c r="R24" s="679">
        <f t="shared" ca="1" si="4"/>
        <v>39023.25</v>
      </c>
      <c r="S24" s="679">
        <f t="shared" ca="1" si="4"/>
        <v>0</v>
      </c>
      <c r="T24" s="679">
        <f t="shared" ca="1" si="4"/>
        <v>2578.48</v>
      </c>
      <c r="U24" s="679">
        <f t="shared" ca="1" si="4"/>
        <v>0</v>
      </c>
      <c r="V24" s="679">
        <f t="shared" ca="1" si="4"/>
        <v>13048.76</v>
      </c>
      <c r="W24" s="679">
        <f t="shared" ca="1" si="5"/>
        <v>0</v>
      </c>
      <c r="X24" s="679">
        <f t="shared" ca="1" si="4"/>
        <v>0</v>
      </c>
      <c r="Y24" s="679">
        <f t="shared" ca="1" si="4"/>
        <v>0</v>
      </c>
      <c r="Z24" s="679">
        <f t="shared" ca="1" si="4"/>
        <v>0</v>
      </c>
      <c r="AA24" t="str">
        <f t="shared" si="1"/>
        <v>ASR_Financial_Report_SHP21Final</v>
      </c>
      <c r="AB24" s="960">
        <f t="shared" si="2"/>
        <v>44658</v>
      </c>
      <c r="AC24" t="str">
        <f t="shared" si="3"/>
        <v>Unaudited</v>
      </c>
    </row>
    <row r="25" spans="1:29" x14ac:dyDescent="0.25">
      <c r="A25" t="s">
        <v>420</v>
      </c>
      <c r="B25" t="s">
        <v>1366</v>
      </c>
      <c r="C25" t="s">
        <v>1367</v>
      </c>
      <c r="D25">
        <v>1900</v>
      </c>
      <c r="E25" s="960">
        <v>1</v>
      </c>
      <c r="F25" t="s">
        <v>438</v>
      </c>
      <c r="G25" s="960">
        <v>91</v>
      </c>
      <c r="H25" t="s">
        <v>379</v>
      </c>
      <c r="I25" t="s">
        <v>488</v>
      </c>
      <c r="J25" t="s">
        <v>444</v>
      </c>
      <c r="K25" t="s">
        <v>901</v>
      </c>
      <c r="L25" s="15" t="s">
        <v>903</v>
      </c>
      <c r="M25" t="s">
        <v>906</v>
      </c>
      <c r="N25" s="679">
        <f t="shared" ca="1" si="4"/>
        <v>286156.57438511041</v>
      </c>
      <c r="O25" s="679">
        <f t="shared" ca="1" si="4"/>
        <v>269790.33496695029</v>
      </c>
      <c r="P25" s="679">
        <f t="shared" ca="1" si="4"/>
        <v>16269.600855958219</v>
      </c>
      <c r="Q25" s="679">
        <f t="shared" ca="1" si="4"/>
        <v>5.5578087754819228</v>
      </c>
      <c r="R25" s="679">
        <f t="shared" ca="1" si="4"/>
        <v>-18.081982046499242</v>
      </c>
      <c r="S25" s="679">
        <f t="shared" ca="1" si="4"/>
        <v>0</v>
      </c>
      <c r="T25" s="679">
        <f t="shared" ca="1" si="4"/>
        <v>107.8710845639673</v>
      </c>
      <c r="U25" s="679">
        <f t="shared" ca="1" si="4"/>
        <v>0</v>
      </c>
      <c r="V25" s="679">
        <f t="shared" ca="1" si="4"/>
        <v>1.2916509089378738</v>
      </c>
      <c r="W25" s="679">
        <f t="shared" ca="1" si="5"/>
        <v>0</v>
      </c>
      <c r="X25" s="679">
        <f t="shared" ca="1" si="4"/>
        <v>0</v>
      </c>
      <c r="Y25" s="679">
        <f t="shared" ca="1" si="4"/>
        <v>0</v>
      </c>
      <c r="Z25" s="679">
        <f t="shared" ca="1" si="4"/>
        <v>0</v>
      </c>
      <c r="AA25" t="str">
        <f t="shared" si="1"/>
        <v>ASR_Financial_Report_SHP21Final</v>
      </c>
      <c r="AB25" s="960">
        <f t="shared" si="2"/>
        <v>44658</v>
      </c>
      <c r="AC25" t="str">
        <f t="shared" si="3"/>
        <v>Unaudited</v>
      </c>
    </row>
    <row r="26" spans="1:29" x14ac:dyDescent="0.25">
      <c r="A26" t="s">
        <v>420</v>
      </c>
      <c r="B26" t="s">
        <v>1366</v>
      </c>
      <c r="C26" t="s">
        <v>1367</v>
      </c>
      <c r="D26">
        <v>1900</v>
      </c>
      <c r="E26" s="960">
        <v>1</v>
      </c>
      <c r="F26" t="s">
        <v>438</v>
      </c>
      <c r="G26" s="960">
        <v>91</v>
      </c>
      <c r="H26" t="s">
        <v>379</v>
      </c>
      <c r="I26" t="s">
        <v>488</v>
      </c>
      <c r="J26" t="s">
        <v>444</v>
      </c>
      <c r="K26" t="s">
        <v>901</v>
      </c>
      <c r="L26" s="15" t="s">
        <v>904</v>
      </c>
      <c r="M26" t="s">
        <v>907</v>
      </c>
      <c r="N26" s="679">
        <f t="shared" ca="1" si="4"/>
        <v>0</v>
      </c>
      <c r="O26" s="679">
        <f t="shared" ca="1" si="4"/>
        <v>0</v>
      </c>
      <c r="P26" s="679">
        <f t="shared" ca="1" si="4"/>
        <v>0</v>
      </c>
      <c r="Q26" s="679">
        <f t="shared" ca="1" si="4"/>
        <v>0</v>
      </c>
      <c r="R26" s="679">
        <f t="shared" ca="1" si="4"/>
        <v>0</v>
      </c>
      <c r="S26" s="679">
        <f t="shared" ca="1" si="4"/>
        <v>0</v>
      </c>
      <c r="T26" s="679">
        <f t="shared" ca="1" si="4"/>
        <v>0</v>
      </c>
      <c r="U26" s="679">
        <f t="shared" ca="1" si="4"/>
        <v>0</v>
      </c>
      <c r="V26" s="679">
        <f t="shared" ca="1" si="4"/>
        <v>0</v>
      </c>
      <c r="W26" s="679">
        <f t="shared" ca="1" si="5"/>
        <v>0</v>
      </c>
      <c r="X26" s="679">
        <f t="shared" ca="1" si="4"/>
        <v>0</v>
      </c>
      <c r="Y26" s="679">
        <f t="shared" ca="1" si="4"/>
        <v>0</v>
      </c>
      <c r="Z26" s="679">
        <f t="shared" ca="1" si="4"/>
        <v>0</v>
      </c>
      <c r="AA26" t="str">
        <f t="shared" si="1"/>
        <v>ASR_Financial_Report_SHP21Final</v>
      </c>
      <c r="AB26" s="960">
        <f t="shared" si="2"/>
        <v>44658</v>
      </c>
      <c r="AC26" t="str">
        <f t="shared" si="3"/>
        <v>Unaudited</v>
      </c>
    </row>
    <row r="27" spans="1:29" x14ac:dyDescent="0.25">
      <c r="A27" t="s">
        <v>420</v>
      </c>
      <c r="B27" t="s">
        <v>1366</v>
      </c>
      <c r="C27" t="s">
        <v>1367</v>
      </c>
      <c r="D27">
        <v>1900</v>
      </c>
      <c r="E27" s="960">
        <v>1</v>
      </c>
      <c r="F27" t="s">
        <v>438</v>
      </c>
      <c r="G27" s="960">
        <v>91</v>
      </c>
      <c r="H27" t="s">
        <v>379</v>
      </c>
      <c r="I27" t="s">
        <v>488</v>
      </c>
      <c r="J27" t="s">
        <v>444</v>
      </c>
      <c r="K27" t="s">
        <v>445</v>
      </c>
      <c r="L27" s="15">
        <v>5.0999999999999996</v>
      </c>
      <c r="M27" t="s">
        <v>37</v>
      </c>
      <c r="N27" s="679">
        <f t="shared" ca="1" si="4"/>
        <v>29166260.719999999</v>
      </c>
      <c r="O27" s="679">
        <f t="shared" ca="1" si="4"/>
        <v>9501449.7199999988</v>
      </c>
      <c r="P27" s="679">
        <f t="shared" ca="1" si="4"/>
        <v>4818185.5</v>
      </c>
      <c r="Q27" s="679">
        <f t="shared" ca="1" si="4"/>
        <v>2027889.96</v>
      </c>
      <c r="R27" s="679">
        <f t="shared" ca="1" si="4"/>
        <v>8749136.2599999998</v>
      </c>
      <c r="S27" s="679">
        <f t="shared" ca="1" si="4"/>
        <v>1945875.18</v>
      </c>
      <c r="T27" s="679">
        <f t="shared" ca="1" si="4"/>
        <v>283631.76</v>
      </c>
      <c r="U27" s="679">
        <f t="shared" ca="1" si="4"/>
        <v>41635.18</v>
      </c>
      <c r="V27" s="679">
        <f t="shared" ca="1" si="4"/>
        <v>549439.39</v>
      </c>
      <c r="W27" s="679">
        <f t="shared" ca="1" si="5"/>
        <v>5864.26</v>
      </c>
      <c r="X27" s="679">
        <f t="shared" ca="1" si="4"/>
        <v>579326.39999999991</v>
      </c>
      <c r="Y27" s="679">
        <f t="shared" ca="1" si="4"/>
        <v>663827.11</v>
      </c>
      <c r="Z27" s="679">
        <f t="shared" ca="1" si="4"/>
        <v>0</v>
      </c>
      <c r="AA27" t="str">
        <f t="shared" si="1"/>
        <v>ASR_Financial_Report_SHP21Final</v>
      </c>
      <c r="AB27" s="960">
        <f t="shared" si="2"/>
        <v>44658</v>
      </c>
      <c r="AC27" t="str">
        <f t="shared" si="3"/>
        <v>Unaudited</v>
      </c>
    </row>
    <row r="28" spans="1:29" x14ac:dyDescent="0.25">
      <c r="A28" t="s">
        <v>420</v>
      </c>
      <c r="B28" t="s">
        <v>1366</v>
      </c>
      <c r="C28" t="s">
        <v>1367</v>
      </c>
      <c r="D28">
        <v>1900</v>
      </c>
      <c r="E28" s="960">
        <v>1</v>
      </c>
      <c r="F28" t="s">
        <v>438</v>
      </c>
      <c r="G28" s="960">
        <v>91</v>
      </c>
      <c r="H28" t="s">
        <v>379</v>
      </c>
      <c r="I28" t="s">
        <v>488</v>
      </c>
      <c r="J28" t="s">
        <v>444</v>
      </c>
      <c r="K28" t="s">
        <v>445</v>
      </c>
      <c r="L28" s="15">
        <v>5.2</v>
      </c>
      <c r="M28" t="s">
        <v>303</v>
      </c>
      <c r="N28" s="679">
        <f t="shared" ca="1" si="4"/>
        <v>0</v>
      </c>
      <c r="O28" s="679">
        <f t="shared" ca="1" si="4"/>
        <v>0</v>
      </c>
      <c r="P28" s="679">
        <f t="shared" ca="1" si="4"/>
        <v>0</v>
      </c>
      <c r="Q28" s="679">
        <f t="shared" ca="1" si="4"/>
        <v>0</v>
      </c>
      <c r="R28" s="679">
        <f t="shared" ca="1" si="4"/>
        <v>0</v>
      </c>
      <c r="S28" s="679">
        <f t="shared" ca="1" si="4"/>
        <v>0</v>
      </c>
      <c r="T28" s="679">
        <f t="shared" ca="1" si="4"/>
        <v>0</v>
      </c>
      <c r="U28" s="679">
        <f t="shared" ca="1" si="4"/>
        <v>0</v>
      </c>
      <c r="V28" s="679">
        <f t="shared" ca="1" si="4"/>
        <v>0</v>
      </c>
      <c r="W28" s="679">
        <f t="shared" ca="1" si="5"/>
        <v>0</v>
      </c>
      <c r="X28" s="679">
        <f t="shared" ca="1" si="4"/>
        <v>0</v>
      </c>
      <c r="Y28" s="679">
        <f t="shared" ca="1" si="4"/>
        <v>0</v>
      </c>
      <c r="Z28" s="679">
        <f t="shared" ca="1" si="4"/>
        <v>0</v>
      </c>
      <c r="AA28" t="str">
        <f t="shared" si="1"/>
        <v>ASR_Financial_Report_SHP21Final</v>
      </c>
      <c r="AB28" s="960">
        <f t="shared" si="2"/>
        <v>44658</v>
      </c>
      <c r="AC28" t="str">
        <f t="shared" si="3"/>
        <v>Unaudited</v>
      </c>
    </row>
    <row r="29" spans="1:29" x14ac:dyDescent="0.25">
      <c r="A29" t="s">
        <v>420</v>
      </c>
      <c r="B29" t="s">
        <v>1366</v>
      </c>
      <c r="C29" t="s">
        <v>1367</v>
      </c>
      <c r="D29">
        <v>1900</v>
      </c>
      <c r="E29" s="960">
        <v>1</v>
      </c>
      <c r="F29" t="s">
        <v>438</v>
      </c>
      <c r="G29" s="960">
        <v>91</v>
      </c>
      <c r="H29" t="s">
        <v>379</v>
      </c>
      <c r="I29" t="s">
        <v>488</v>
      </c>
      <c r="J29" t="s">
        <v>444</v>
      </c>
      <c r="K29" t="s">
        <v>445</v>
      </c>
      <c r="L29" s="15">
        <v>5.3</v>
      </c>
      <c r="M29" t="s">
        <v>304</v>
      </c>
      <c r="N29" s="679">
        <f t="shared" ca="1" si="4"/>
        <v>233584.06348697928</v>
      </c>
      <c r="O29" s="679">
        <f t="shared" ca="1" si="4"/>
        <v>81100.809824874101</v>
      </c>
      <c r="P29" s="679">
        <f t="shared" ca="1" si="4"/>
        <v>35990.276269956725</v>
      </c>
      <c r="Q29" s="679">
        <f t="shared" ca="1" si="4"/>
        <v>16538.016502724546</v>
      </c>
      <c r="R29" s="679">
        <f t="shared" ca="1" si="4"/>
        <v>72457.788623456232</v>
      </c>
      <c r="S29" s="679">
        <f t="shared" ca="1" si="4"/>
        <v>19944.067263973302</v>
      </c>
      <c r="T29" s="679">
        <f t="shared" ca="1" si="4"/>
        <v>2512.4880965788416</v>
      </c>
      <c r="U29" s="679">
        <f t="shared" ca="1" si="4"/>
        <v>427.32088665061565</v>
      </c>
      <c r="V29" s="679">
        <f t="shared" ca="1" si="4"/>
        <v>4545.2058685246921</v>
      </c>
      <c r="W29" s="679">
        <f t="shared" ca="1" si="5"/>
        <v>33.662103907468726</v>
      </c>
      <c r="X29" s="679">
        <f t="shared" ca="1" si="4"/>
        <v>27.519781896602762</v>
      </c>
      <c r="Y29" s="679">
        <f t="shared" ca="1" si="4"/>
        <v>6.9082644361421277</v>
      </c>
      <c r="Z29" s="679">
        <f t="shared" ca="1" si="4"/>
        <v>0</v>
      </c>
      <c r="AA29" t="str">
        <f t="shared" si="1"/>
        <v>ASR_Financial_Report_SHP21Final</v>
      </c>
      <c r="AB29" s="960">
        <f t="shared" si="2"/>
        <v>44658</v>
      </c>
      <c r="AC29" t="str">
        <f t="shared" si="3"/>
        <v>Unaudited</v>
      </c>
    </row>
    <row r="30" spans="1:29" x14ac:dyDescent="0.25">
      <c r="A30" t="s">
        <v>420</v>
      </c>
      <c r="B30" t="s">
        <v>1366</v>
      </c>
      <c r="C30" t="s">
        <v>1367</v>
      </c>
      <c r="D30">
        <v>1900</v>
      </c>
      <c r="E30" s="960">
        <v>1</v>
      </c>
      <c r="F30" t="s">
        <v>438</v>
      </c>
      <c r="G30" s="960">
        <v>91</v>
      </c>
      <c r="H30" t="s">
        <v>379</v>
      </c>
      <c r="I30" t="s">
        <v>488</v>
      </c>
      <c r="J30" t="s">
        <v>444</v>
      </c>
      <c r="K30" t="s">
        <v>445</v>
      </c>
      <c r="L30" s="15" t="s">
        <v>82</v>
      </c>
      <c r="M30" t="s">
        <v>453</v>
      </c>
      <c r="N30" s="679">
        <f t="shared" ca="1" si="4"/>
        <v>0</v>
      </c>
      <c r="O30" s="679">
        <f t="shared" ca="1" si="4"/>
        <v>0</v>
      </c>
      <c r="P30" s="679">
        <f t="shared" ca="1" si="4"/>
        <v>0</v>
      </c>
      <c r="Q30" s="679">
        <f t="shared" ca="1" si="4"/>
        <v>0</v>
      </c>
      <c r="R30" s="679">
        <f t="shared" ca="1" si="4"/>
        <v>0</v>
      </c>
      <c r="S30" s="679">
        <f t="shared" ca="1" si="4"/>
        <v>0</v>
      </c>
      <c r="T30" s="679">
        <f t="shared" ca="1" si="4"/>
        <v>0</v>
      </c>
      <c r="U30" s="679">
        <f t="shared" ca="1" si="4"/>
        <v>0</v>
      </c>
      <c r="V30" s="679">
        <f t="shared" ca="1" si="4"/>
        <v>0</v>
      </c>
      <c r="W30" s="679">
        <f t="shared" ca="1" si="5"/>
        <v>0</v>
      </c>
      <c r="X30" s="679">
        <f t="shared" ca="1" si="4"/>
        <v>0</v>
      </c>
      <c r="Y30" s="679">
        <f t="shared" ca="1" si="4"/>
        <v>0</v>
      </c>
      <c r="Z30" s="679">
        <f t="shared" ca="1" si="4"/>
        <v>0</v>
      </c>
      <c r="AA30" t="str">
        <f t="shared" si="1"/>
        <v>ASR_Financial_Report_SHP21Final</v>
      </c>
      <c r="AB30" s="960">
        <f t="shared" si="2"/>
        <v>44658</v>
      </c>
      <c r="AC30" t="str">
        <f t="shared" si="3"/>
        <v>Unaudited</v>
      </c>
    </row>
    <row r="31" spans="1:29" x14ac:dyDescent="0.25">
      <c r="A31" t="s">
        <v>420</v>
      </c>
      <c r="B31" t="s">
        <v>1366</v>
      </c>
      <c r="C31" t="s">
        <v>1367</v>
      </c>
      <c r="D31">
        <v>1900</v>
      </c>
      <c r="E31" s="960">
        <v>1</v>
      </c>
      <c r="F31" t="s">
        <v>438</v>
      </c>
      <c r="G31" s="960">
        <v>91</v>
      </c>
      <c r="H31" t="s">
        <v>379</v>
      </c>
      <c r="I31" t="s">
        <v>488</v>
      </c>
      <c r="J31" t="s">
        <v>444</v>
      </c>
      <c r="K31" t="s">
        <v>446</v>
      </c>
      <c r="L31" s="15">
        <v>6.1</v>
      </c>
      <c r="M31" t="s">
        <v>18</v>
      </c>
      <c r="N31" s="679">
        <f t="shared" ca="1" si="4"/>
        <v>0</v>
      </c>
      <c r="O31" s="679">
        <f t="shared" ca="1" si="4"/>
        <v>0</v>
      </c>
      <c r="P31" s="679">
        <f t="shared" ca="1" si="4"/>
        <v>0</v>
      </c>
      <c r="Q31" s="679">
        <f t="shared" ca="1" si="4"/>
        <v>0</v>
      </c>
      <c r="R31" s="679">
        <f t="shared" ca="1" si="4"/>
        <v>0</v>
      </c>
      <c r="S31" s="679">
        <f t="shared" ca="1" si="4"/>
        <v>0</v>
      </c>
      <c r="T31" s="679">
        <f t="shared" ca="1" si="4"/>
        <v>0</v>
      </c>
      <c r="U31" s="679">
        <f t="shared" ca="1" si="4"/>
        <v>0</v>
      </c>
      <c r="V31" s="679">
        <f t="shared" ca="1" si="4"/>
        <v>0</v>
      </c>
      <c r="W31" s="679">
        <f t="shared" ca="1" si="5"/>
        <v>0</v>
      </c>
      <c r="X31" s="679">
        <f t="shared" ca="1" si="4"/>
        <v>0</v>
      </c>
      <c r="Y31" s="679">
        <f t="shared" ca="1" si="4"/>
        <v>0</v>
      </c>
      <c r="Z31" s="679">
        <f t="shared" ca="1" si="4"/>
        <v>0</v>
      </c>
      <c r="AA31" t="str">
        <f t="shared" si="1"/>
        <v>ASR_Financial_Report_SHP21Final</v>
      </c>
      <c r="AB31" s="960">
        <f t="shared" si="2"/>
        <v>44658</v>
      </c>
      <c r="AC31" t="str">
        <f t="shared" si="3"/>
        <v>Unaudited</v>
      </c>
    </row>
    <row r="32" spans="1:29" x14ac:dyDescent="0.25">
      <c r="A32" t="s">
        <v>420</v>
      </c>
      <c r="B32" t="s">
        <v>1366</v>
      </c>
      <c r="C32" t="s">
        <v>1367</v>
      </c>
      <c r="D32">
        <v>1900</v>
      </c>
      <c r="E32" s="960">
        <v>1</v>
      </c>
      <c r="F32" t="s">
        <v>438</v>
      </c>
      <c r="G32" s="960">
        <v>91</v>
      </c>
      <c r="H32" t="s">
        <v>379</v>
      </c>
      <c r="I32" t="s">
        <v>488</v>
      </c>
      <c r="J32" t="s">
        <v>444</v>
      </c>
      <c r="K32" t="s">
        <v>446</v>
      </c>
      <c r="L32" s="15">
        <v>6.2</v>
      </c>
      <c r="M32" t="s">
        <v>19</v>
      </c>
      <c r="N32" s="679">
        <f t="shared" ca="1" si="4"/>
        <v>0</v>
      </c>
      <c r="O32" s="679">
        <f t="shared" ca="1" si="4"/>
        <v>0</v>
      </c>
      <c r="P32" s="679">
        <f t="shared" ca="1" si="4"/>
        <v>0</v>
      </c>
      <c r="Q32" s="679">
        <f t="shared" ca="1" si="4"/>
        <v>0</v>
      </c>
      <c r="R32" s="679">
        <f t="shared" ca="1" si="4"/>
        <v>0</v>
      </c>
      <c r="S32" s="679">
        <f t="shared" ca="1" si="4"/>
        <v>0</v>
      </c>
      <c r="T32" s="679">
        <f t="shared" ca="1" si="4"/>
        <v>0</v>
      </c>
      <c r="U32" s="679">
        <f t="shared" ca="1" si="4"/>
        <v>0</v>
      </c>
      <c r="V32" s="679">
        <f t="shared" ca="1" si="4"/>
        <v>0</v>
      </c>
      <c r="W32" s="679">
        <f t="shared" ca="1" si="5"/>
        <v>0</v>
      </c>
      <c r="X32" s="679">
        <f t="shared" ca="1" si="4"/>
        <v>0</v>
      </c>
      <c r="Y32" s="679">
        <f t="shared" ca="1" si="4"/>
        <v>0</v>
      </c>
      <c r="Z32" s="679">
        <f t="shared" ca="1" si="4"/>
        <v>0</v>
      </c>
      <c r="AA32" t="str">
        <f t="shared" si="1"/>
        <v>ASR_Financial_Report_SHP21Final</v>
      </c>
      <c r="AB32" s="960">
        <f t="shared" si="2"/>
        <v>44658</v>
      </c>
      <c r="AC32" t="str">
        <f t="shared" si="3"/>
        <v>Unaudited</v>
      </c>
    </row>
    <row r="33" spans="1:29" x14ac:dyDescent="0.25">
      <c r="A33" t="s">
        <v>420</v>
      </c>
      <c r="B33" t="s">
        <v>1366</v>
      </c>
      <c r="C33" t="s">
        <v>1367</v>
      </c>
      <c r="D33">
        <v>1900</v>
      </c>
      <c r="E33" s="960">
        <v>1</v>
      </c>
      <c r="F33" t="s">
        <v>438</v>
      </c>
      <c r="G33" s="960">
        <v>91</v>
      </c>
      <c r="H33" t="s">
        <v>379</v>
      </c>
      <c r="I33" t="s">
        <v>488</v>
      </c>
      <c r="J33" t="s">
        <v>444</v>
      </c>
      <c r="K33" t="s">
        <v>446</v>
      </c>
      <c r="L33" s="15">
        <v>6.3</v>
      </c>
      <c r="M33" t="s">
        <v>184</v>
      </c>
      <c r="N33" s="679">
        <f t="shared" ca="1" si="4"/>
        <v>0</v>
      </c>
      <c r="O33" s="679">
        <f t="shared" ca="1" si="4"/>
        <v>0</v>
      </c>
      <c r="P33" s="679">
        <f t="shared" ca="1" si="4"/>
        <v>0</v>
      </c>
      <c r="Q33" s="679">
        <f t="shared" ca="1" si="4"/>
        <v>0</v>
      </c>
      <c r="R33" s="679">
        <f t="shared" ca="1" si="4"/>
        <v>0</v>
      </c>
      <c r="S33" s="679">
        <f t="shared" ca="1" si="4"/>
        <v>0</v>
      </c>
      <c r="T33" s="679">
        <f t="shared" ca="1" si="4"/>
        <v>0</v>
      </c>
      <c r="U33" s="679">
        <f t="shared" ca="1" si="4"/>
        <v>0</v>
      </c>
      <c r="V33" s="679">
        <f t="shared" ca="1" si="4"/>
        <v>0</v>
      </c>
      <c r="W33" s="679">
        <f t="shared" ca="1" si="5"/>
        <v>0</v>
      </c>
      <c r="X33" s="679">
        <f t="shared" ca="1" si="4"/>
        <v>0</v>
      </c>
      <c r="Y33" s="679">
        <f t="shared" ca="1" si="4"/>
        <v>0</v>
      </c>
      <c r="Z33" s="679">
        <f t="shared" ca="1" si="4"/>
        <v>0</v>
      </c>
      <c r="AA33" t="str">
        <f t="shared" si="1"/>
        <v>ASR_Financial_Report_SHP21Final</v>
      </c>
      <c r="AB33" s="960">
        <f t="shared" si="2"/>
        <v>44658</v>
      </c>
      <c r="AC33" t="str">
        <f t="shared" si="3"/>
        <v>Unaudited</v>
      </c>
    </row>
    <row r="34" spans="1:29" x14ac:dyDescent="0.25">
      <c r="A34" t="s">
        <v>420</v>
      </c>
      <c r="B34" t="s">
        <v>1366</v>
      </c>
      <c r="C34" t="s">
        <v>1367</v>
      </c>
      <c r="D34">
        <v>1900</v>
      </c>
      <c r="E34" s="960">
        <v>1</v>
      </c>
      <c r="F34" t="s">
        <v>438</v>
      </c>
      <c r="G34" s="960">
        <v>91</v>
      </c>
      <c r="H34" t="s">
        <v>379</v>
      </c>
      <c r="I34" t="s">
        <v>488</v>
      </c>
      <c r="J34" t="s">
        <v>444</v>
      </c>
      <c r="K34" t="s">
        <v>446</v>
      </c>
      <c r="L34" s="15" t="s">
        <v>87</v>
      </c>
      <c r="M34" t="s">
        <v>454</v>
      </c>
      <c r="N34" s="679">
        <f t="shared" ca="1" si="4"/>
        <v>0</v>
      </c>
      <c r="O34" s="679">
        <f t="shared" ca="1" si="4"/>
        <v>0</v>
      </c>
      <c r="P34" s="679">
        <f t="shared" ca="1" si="4"/>
        <v>0</v>
      </c>
      <c r="Q34" s="679">
        <f t="shared" ca="1" si="4"/>
        <v>0</v>
      </c>
      <c r="R34" s="679">
        <f t="shared" ca="1" si="4"/>
        <v>0</v>
      </c>
      <c r="S34" s="679">
        <f t="shared" ca="1" si="4"/>
        <v>0</v>
      </c>
      <c r="T34" s="679">
        <f t="shared" ca="1" si="4"/>
        <v>0</v>
      </c>
      <c r="U34" s="679">
        <f t="shared" ca="1" si="4"/>
        <v>0</v>
      </c>
      <c r="V34" s="679">
        <f t="shared" ca="1" si="4"/>
        <v>0</v>
      </c>
      <c r="W34" s="679">
        <f t="shared" ca="1" si="5"/>
        <v>0</v>
      </c>
      <c r="X34" s="679">
        <f t="shared" ca="1" si="4"/>
        <v>0</v>
      </c>
      <c r="Y34" s="679">
        <f t="shared" ca="1" si="4"/>
        <v>0</v>
      </c>
      <c r="Z34" s="679">
        <f t="shared" ca="1" si="4"/>
        <v>0</v>
      </c>
      <c r="AA34" t="str">
        <f t="shared" si="1"/>
        <v>ASR_Financial_Report_SHP21Final</v>
      </c>
      <c r="AB34" s="960">
        <f t="shared" si="2"/>
        <v>44658</v>
      </c>
      <c r="AC34" t="str">
        <f t="shared" si="3"/>
        <v>Unaudited</v>
      </c>
    </row>
    <row r="35" spans="1:29" x14ac:dyDescent="0.25">
      <c r="A35" t="s">
        <v>420</v>
      </c>
      <c r="B35" t="s">
        <v>1366</v>
      </c>
      <c r="C35" t="s">
        <v>1367</v>
      </c>
      <c r="D35">
        <v>1900</v>
      </c>
      <c r="E35" s="960">
        <v>1</v>
      </c>
      <c r="F35" t="s">
        <v>438</v>
      </c>
      <c r="G35" s="960">
        <v>91</v>
      </c>
      <c r="H35" t="s">
        <v>379</v>
      </c>
      <c r="I35" t="s">
        <v>488</v>
      </c>
      <c r="J35" t="s">
        <v>444</v>
      </c>
      <c r="K35" t="s">
        <v>447</v>
      </c>
      <c r="L35" s="15">
        <v>7.1</v>
      </c>
      <c r="M35" t="s">
        <v>20</v>
      </c>
      <c r="N35" s="679">
        <f t="shared" ca="1" si="4"/>
        <v>4386255.7999999989</v>
      </c>
      <c r="O35" s="679">
        <f t="shared" ca="1" si="4"/>
        <v>1122593.43</v>
      </c>
      <c r="P35" s="679">
        <f t="shared" ca="1" si="4"/>
        <v>252036.65</v>
      </c>
      <c r="Q35" s="679">
        <f t="shared" ca="1" si="4"/>
        <v>886844.26</v>
      </c>
      <c r="R35" s="679">
        <f t="shared" ca="1" si="4"/>
        <v>937551.84000000008</v>
      </c>
      <c r="S35" s="679">
        <f t="shared" ca="1" si="4"/>
        <v>461378.54000000004</v>
      </c>
      <c r="T35" s="679">
        <f t="shared" ca="1" si="4"/>
        <v>9708</v>
      </c>
      <c r="U35" s="679">
        <f t="shared" ca="1" si="4"/>
        <v>9845.2799999999988</v>
      </c>
      <c r="V35" s="679">
        <f t="shared" ca="1" si="4"/>
        <v>100626.56999999999</v>
      </c>
      <c r="W35" s="679">
        <f t="shared" ca="1" si="5"/>
        <v>41884.339999999997</v>
      </c>
      <c r="X35" s="679">
        <f t="shared" ca="1" si="4"/>
        <v>407298.68</v>
      </c>
      <c r="Y35" s="679">
        <f t="shared" ca="1" si="4"/>
        <v>156488.21</v>
      </c>
      <c r="Z35" s="679">
        <f t="shared" ca="1" si="4"/>
        <v>0</v>
      </c>
      <c r="AA35" t="str">
        <f t="shared" si="1"/>
        <v>ASR_Financial_Report_SHP21Final</v>
      </c>
      <c r="AB35" s="960">
        <f t="shared" si="2"/>
        <v>44658</v>
      </c>
      <c r="AC35" t="str">
        <f t="shared" si="3"/>
        <v>Unaudited</v>
      </c>
    </row>
    <row r="36" spans="1:29" x14ac:dyDescent="0.25">
      <c r="A36" t="s">
        <v>420</v>
      </c>
      <c r="B36" t="s">
        <v>1366</v>
      </c>
      <c r="C36" t="s">
        <v>1367</v>
      </c>
      <c r="D36">
        <v>1900</v>
      </c>
      <c r="E36" s="960">
        <v>1</v>
      </c>
      <c r="F36" t="s">
        <v>438</v>
      </c>
      <c r="G36" s="960">
        <v>91</v>
      </c>
      <c r="H36" t="s">
        <v>379</v>
      </c>
      <c r="I36" t="s">
        <v>488</v>
      </c>
      <c r="J36" t="s">
        <v>444</v>
      </c>
      <c r="K36" t="s">
        <v>447</v>
      </c>
      <c r="L36" s="15">
        <v>7.2</v>
      </c>
      <c r="M36" t="s">
        <v>21</v>
      </c>
      <c r="N36" s="679">
        <f t="shared" ca="1" si="4"/>
        <v>0</v>
      </c>
      <c r="O36" s="679">
        <f t="shared" ca="1" si="4"/>
        <v>0</v>
      </c>
      <c r="P36" s="679">
        <f t="shared" ca="1" si="4"/>
        <v>0</v>
      </c>
      <c r="Q36" s="679">
        <f t="shared" ca="1" si="4"/>
        <v>0</v>
      </c>
      <c r="R36" s="679">
        <f t="shared" ca="1" si="4"/>
        <v>0</v>
      </c>
      <c r="S36" s="679">
        <f t="shared" ca="1" si="4"/>
        <v>0</v>
      </c>
      <c r="T36" s="679">
        <f t="shared" ca="1" si="4"/>
        <v>0</v>
      </c>
      <c r="U36" s="679">
        <f t="shared" ca="1" si="4"/>
        <v>0</v>
      </c>
      <c r="V36" s="679">
        <f t="shared" ca="1" si="4"/>
        <v>0</v>
      </c>
      <c r="W36" s="679">
        <f t="shared" ca="1" si="5"/>
        <v>0</v>
      </c>
      <c r="X36" s="679">
        <f t="shared" ca="1" si="4"/>
        <v>0</v>
      </c>
      <c r="Y36" s="679">
        <f t="shared" ca="1" si="4"/>
        <v>0</v>
      </c>
      <c r="Z36" s="679">
        <f t="shared" ca="1" si="4"/>
        <v>0</v>
      </c>
      <c r="AA36" t="str">
        <f t="shared" si="1"/>
        <v>ASR_Financial_Report_SHP21Final</v>
      </c>
      <c r="AB36" s="960">
        <f t="shared" si="2"/>
        <v>44658</v>
      </c>
      <c r="AC36" t="str">
        <f t="shared" si="3"/>
        <v>Unaudited</v>
      </c>
    </row>
    <row r="37" spans="1:29" x14ac:dyDescent="0.25">
      <c r="A37" t="s">
        <v>420</v>
      </c>
      <c r="B37" t="s">
        <v>1366</v>
      </c>
      <c r="C37" t="s">
        <v>1367</v>
      </c>
      <c r="D37">
        <v>1900</v>
      </c>
      <c r="E37" s="960">
        <v>1</v>
      </c>
      <c r="F37" t="s">
        <v>438</v>
      </c>
      <c r="G37" s="960">
        <v>91</v>
      </c>
      <c r="H37" t="s">
        <v>379</v>
      </c>
      <c r="I37" t="s">
        <v>488</v>
      </c>
      <c r="J37" t="s">
        <v>444</v>
      </c>
      <c r="K37" t="s">
        <v>447</v>
      </c>
      <c r="L37" s="15">
        <v>7.3</v>
      </c>
      <c r="M37" t="s">
        <v>155</v>
      </c>
      <c r="N37" s="679">
        <f t="shared" ca="1" si="4"/>
        <v>32803.480456788791</v>
      </c>
      <c r="O37" s="679">
        <f t="shared" ca="1" si="4"/>
        <v>29932.19984369343</v>
      </c>
      <c r="P37" s="679">
        <f t="shared" ca="1" si="4"/>
        <v>5026.2940421854883</v>
      </c>
      <c r="Q37" s="679">
        <f t="shared" ca="1" si="4"/>
        <v>713.79071133153934</v>
      </c>
      <c r="R37" s="679">
        <f t="shared" ca="1" si="4"/>
        <v>462.45530243648005</v>
      </c>
      <c r="S37" s="679">
        <f t="shared" ca="1" si="4"/>
        <v>-5961.0002377177643</v>
      </c>
      <c r="T37" s="679">
        <f t="shared" ca="1" si="4"/>
        <v>382.91574861709307</v>
      </c>
      <c r="U37" s="679">
        <f t="shared" ca="1" si="4"/>
        <v>-171.15230030825032</v>
      </c>
      <c r="V37" s="679">
        <f t="shared" ca="1" si="4"/>
        <v>54.951566335052618</v>
      </c>
      <c r="W37" s="679">
        <f t="shared" ca="1" si="5"/>
        <v>52.114009157876438</v>
      </c>
      <c r="X37" s="679">
        <f t="shared" ca="1" si="4"/>
        <v>1885.2638522213979</v>
      </c>
      <c r="Y37" s="679">
        <f t="shared" ca="1" si="4"/>
        <v>425.64791883645512</v>
      </c>
      <c r="Z37" s="679">
        <f t="shared" ca="1" si="4"/>
        <v>0</v>
      </c>
      <c r="AA37" t="str">
        <f t="shared" si="1"/>
        <v>ASR_Financial_Report_SHP21Final</v>
      </c>
      <c r="AB37" s="960">
        <f t="shared" si="2"/>
        <v>44658</v>
      </c>
      <c r="AC37" t="str">
        <f t="shared" si="3"/>
        <v>Unaudited</v>
      </c>
    </row>
    <row r="38" spans="1:29" x14ac:dyDescent="0.25">
      <c r="A38" t="s">
        <v>420</v>
      </c>
      <c r="B38" t="s">
        <v>1366</v>
      </c>
      <c r="C38" t="s">
        <v>1367</v>
      </c>
      <c r="D38">
        <v>1900</v>
      </c>
      <c r="E38" s="960">
        <v>1</v>
      </c>
      <c r="F38" t="s">
        <v>438</v>
      </c>
      <c r="G38" s="960">
        <v>91</v>
      </c>
      <c r="H38" t="s">
        <v>379</v>
      </c>
      <c r="I38" t="s">
        <v>488</v>
      </c>
      <c r="J38" t="s">
        <v>444</v>
      </c>
      <c r="K38" t="s">
        <v>447</v>
      </c>
      <c r="L38" s="15" t="s">
        <v>91</v>
      </c>
      <c r="M38" t="s">
        <v>455</v>
      </c>
      <c r="N38" s="679">
        <f t="shared" ref="N38:Z59" ca="1" si="6">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679">
        <f t="shared" ca="1" si="6"/>
        <v>0</v>
      </c>
      <c r="P38" s="679">
        <f t="shared" ca="1" si="6"/>
        <v>0</v>
      </c>
      <c r="Q38" s="679">
        <f t="shared" ca="1" si="6"/>
        <v>0</v>
      </c>
      <c r="R38" s="679">
        <f t="shared" ca="1" si="6"/>
        <v>0</v>
      </c>
      <c r="S38" s="679">
        <f t="shared" ca="1" si="6"/>
        <v>0</v>
      </c>
      <c r="T38" s="679">
        <f t="shared" ca="1" si="6"/>
        <v>0</v>
      </c>
      <c r="U38" s="679">
        <f t="shared" ca="1" si="6"/>
        <v>0</v>
      </c>
      <c r="V38" s="679">
        <f t="shared" ca="1" si="6"/>
        <v>0</v>
      </c>
      <c r="W38" s="679">
        <f t="shared" ca="1" si="5"/>
        <v>0</v>
      </c>
      <c r="X38" s="679">
        <f t="shared" ca="1" si="6"/>
        <v>0</v>
      </c>
      <c r="Y38" s="679">
        <f t="shared" ca="1" si="6"/>
        <v>0</v>
      </c>
      <c r="Z38" s="679">
        <f t="shared" ca="1" si="6"/>
        <v>0</v>
      </c>
      <c r="AA38" t="str">
        <f t="shared" si="1"/>
        <v>ASR_Financial_Report_SHP21Final</v>
      </c>
      <c r="AB38" s="960">
        <f t="shared" si="2"/>
        <v>44658</v>
      </c>
      <c r="AC38" t="str">
        <f t="shared" si="3"/>
        <v>Unaudited</v>
      </c>
    </row>
    <row r="39" spans="1:29" x14ac:dyDescent="0.25">
      <c r="A39" t="s">
        <v>420</v>
      </c>
      <c r="B39" t="s">
        <v>1366</v>
      </c>
      <c r="C39" t="s">
        <v>1367</v>
      </c>
      <c r="D39">
        <v>1900</v>
      </c>
      <c r="E39" s="960">
        <v>1</v>
      </c>
      <c r="F39" t="s">
        <v>438</v>
      </c>
      <c r="G39" s="960">
        <v>91</v>
      </c>
      <c r="H39" t="s">
        <v>379</v>
      </c>
      <c r="I39" t="s">
        <v>488</v>
      </c>
      <c r="J39" t="s">
        <v>444</v>
      </c>
      <c r="K39" t="s">
        <v>448</v>
      </c>
      <c r="L39" s="15">
        <v>8.1</v>
      </c>
      <c r="M39" t="s">
        <v>22</v>
      </c>
      <c r="N39" s="679">
        <f t="shared" ca="1" si="6"/>
        <v>98676331.690000162</v>
      </c>
      <c r="O39" s="679">
        <f t="shared" ca="1" si="6"/>
        <v>33508412.06000014</v>
      </c>
      <c r="P39" s="679">
        <f t="shared" ca="1" si="6"/>
        <v>5986695.3000000007</v>
      </c>
      <c r="Q39" s="679">
        <f t="shared" ca="1" si="6"/>
        <v>23236101.499999955</v>
      </c>
      <c r="R39" s="679">
        <f t="shared" ca="1" si="6"/>
        <v>22129557.85000008</v>
      </c>
      <c r="S39" s="679">
        <f t="shared" ca="1" si="6"/>
        <v>16947.71</v>
      </c>
      <c r="T39" s="679">
        <f t="shared" ca="1" si="6"/>
        <v>857023.32999999984</v>
      </c>
      <c r="U39" s="679">
        <f t="shared" ca="1" si="6"/>
        <v>150.47</v>
      </c>
      <c r="V39" s="679">
        <f t="shared" ca="1" si="6"/>
        <v>7306887.4500000002</v>
      </c>
      <c r="W39" s="679">
        <f t="shared" ca="1" si="5"/>
        <v>838490.46</v>
      </c>
      <c r="X39" s="679">
        <f t="shared" ca="1" si="6"/>
        <v>9444.94</v>
      </c>
      <c r="Y39" s="679">
        <f t="shared" ca="1" si="6"/>
        <v>4786620.62</v>
      </c>
      <c r="Z39" s="679">
        <f t="shared" ca="1" si="6"/>
        <v>0</v>
      </c>
      <c r="AA39" t="str">
        <f t="shared" si="1"/>
        <v>ASR_Financial_Report_SHP21Final</v>
      </c>
      <c r="AB39" s="960">
        <f t="shared" si="2"/>
        <v>44658</v>
      </c>
      <c r="AC39" t="str">
        <f t="shared" si="3"/>
        <v>Unaudited</v>
      </c>
    </row>
    <row r="40" spans="1:29" x14ac:dyDescent="0.25">
      <c r="A40" t="s">
        <v>420</v>
      </c>
      <c r="B40" t="s">
        <v>1366</v>
      </c>
      <c r="C40" t="s">
        <v>1367</v>
      </c>
      <c r="D40">
        <v>1900</v>
      </c>
      <c r="E40" s="960">
        <v>1</v>
      </c>
      <c r="F40" t="s">
        <v>438</v>
      </c>
      <c r="G40" s="960">
        <v>91</v>
      </c>
      <c r="H40" t="s">
        <v>379</v>
      </c>
      <c r="I40" t="s">
        <v>488</v>
      </c>
      <c r="J40" t="s">
        <v>444</v>
      </c>
      <c r="K40" t="s">
        <v>448</v>
      </c>
      <c r="L40" s="15" t="s">
        <v>112</v>
      </c>
      <c r="M40" t="s">
        <v>443</v>
      </c>
      <c r="N40" s="679">
        <f t="shared" ca="1" si="6"/>
        <v>759419.72</v>
      </c>
      <c r="O40" s="679">
        <f t="shared" ca="1" si="6"/>
        <v>137323.07999999999</v>
      </c>
      <c r="P40" s="679">
        <f t="shared" ca="1" si="6"/>
        <v>79046.850000000006</v>
      </c>
      <c r="Q40" s="679">
        <f t="shared" ca="1" si="6"/>
        <v>225198.44</v>
      </c>
      <c r="R40" s="679">
        <f t="shared" ca="1" si="6"/>
        <v>266310.75</v>
      </c>
      <c r="S40" s="679">
        <f t="shared" ca="1" si="6"/>
        <v>12909.6</v>
      </c>
      <c r="T40" s="679">
        <f t="shared" ca="1" si="6"/>
        <v>30807</v>
      </c>
      <c r="U40" s="679">
        <f t="shared" ca="1" si="6"/>
        <v>0</v>
      </c>
      <c r="V40" s="679">
        <f t="shared" ca="1" si="6"/>
        <v>7824</v>
      </c>
      <c r="W40" s="679">
        <f t="shared" ca="1" si="5"/>
        <v>0</v>
      </c>
      <c r="X40" s="679">
        <f t="shared" ca="1" si="6"/>
        <v>0</v>
      </c>
      <c r="Y40" s="679">
        <f t="shared" ca="1" si="6"/>
        <v>0</v>
      </c>
      <c r="Z40" s="679">
        <f t="shared" ca="1" si="6"/>
        <v>0</v>
      </c>
      <c r="AA40" t="str">
        <f t="shared" si="1"/>
        <v>ASR_Financial_Report_SHP21Final</v>
      </c>
      <c r="AB40" s="960">
        <f t="shared" si="2"/>
        <v>44658</v>
      </c>
      <c r="AC40" t="str">
        <f t="shared" si="3"/>
        <v>Unaudited</v>
      </c>
    </row>
    <row r="41" spans="1:29" x14ac:dyDescent="0.25">
      <c r="A41" t="s">
        <v>420</v>
      </c>
      <c r="B41" t="s">
        <v>1366</v>
      </c>
      <c r="C41" t="s">
        <v>1367</v>
      </c>
      <c r="D41">
        <v>1900</v>
      </c>
      <c r="E41" s="960">
        <v>1</v>
      </c>
      <c r="F41" t="s">
        <v>438</v>
      </c>
      <c r="G41" s="960">
        <v>91</v>
      </c>
      <c r="H41" t="s">
        <v>379</v>
      </c>
      <c r="I41" t="s">
        <v>488</v>
      </c>
      <c r="J41" t="s">
        <v>444</v>
      </c>
      <c r="K41" t="s">
        <v>448</v>
      </c>
      <c r="L41" s="15" t="s">
        <v>114</v>
      </c>
      <c r="M41" t="s">
        <v>157</v>
      </c>
      <c r="N41" s="679">
        <f t="shared" ca="1" si="6"/>
        <v>5732.7029629705412</v>
      </c>
      <c r="O41" s="679">
        <f t="shared" ca="1" si="6"/>
        <v>5594.9461059038067</v>
      </c>
      <c r="P41" s="679">
        <f t="shared" ca="1" si="6"/>
        <v>0</v>
      </c>
      <c r="Q41" s="679">
        <f t="shared" ca="1" si="6"/>
        <v>4.1608924233902513</v>
      </c>
      <c r="R41" s="679">
        <f t="shared" ca="1" si="6"/>
        <v>0</v>
      </c>
      <c r="S41" s="679">
        <f t="shared" ca="1" si="6"/>
        <v>0</v>
      </c>
      <c r="T41" s="679">
        <f t="shared" ca="1" si="6"/>
        <v>132.68434573976947</v>
      </c>
      <c r="U41" s="679">
        <f t="shared" ca="1" si="6"/>
        <v>0</v>
      </c>
      <c r="V41" s="679">
        <f t="shared" ca="1" si="6"/>
        <v>0</v>
      </c>
      <c r="W41" s="679">
        <f t="shared" ca="1" si="5"/>
        <v>0.9116189035737996</v>
      </c>
      <c r="X41" s="679">
        <f t="shared" ca="1" si="6"/>
        <v>0</v>
      </c>
      <c r="Y41" s="679">
        <f t="shared" ca="1" si="6"/>
        <v>0</v>
      </c>
      <c r="Z41" s="679">
        <f t="shared" ca="1" si="6"/>
        <v>0</v>
      </c>
      <c r="AA41" t="str">
        <f t="shared" si="1"/>
        <v>ASR_Financial_Report_SHP21Final</v>
      </c>
      <c r="AB41" s="960">
        <f t="shared" si="2"/>
        <v>44658</v>
      </c>
      <c r="AC41" t="str">
        <f t="shared" si="3"/>
        <v>Unaudited</v>
      </c>
    </row>
    <row r="42" spans="1:29" x14ac:dyDescent="0.25">
      <c r="A42" t="s">
        <v>420</v>
      </c>
      <c r="B42" t="s">
        <v>1366</v>
      </c>
      <c r="C42" t="s">
        <v>1367</v>
      </c>
      <c r="D42">
        <v>1900</v>
      </c>
      <c r="E42" s="960">
        <v>1</v>
      </c>
      <c r="F42" t="s">
        <v>438</v>
      </c>
      <c r="G42" s="960">
        <v>91</v>
      </c>
      <c r="H42" t="s">
        <v>379</v>
      </c>
      <c r="I42" t="s">
        <v>488</v>
      </c>
      <c r="J42" t="s">
        <v>444</v>
      </c>
      <c r="K42" t="s">
        <v>448</v>
      </c>
      <c r="L42" s="15" t="s">
        <v>115</v>
      </c>
      <c r="M42" t="s">
        <v>113</v>
      </c>
      <c r="N42" s="679">
        <f t="shared" ca="1" si="6"/>
        <v>-97474.410000000047</v>
      </c>
      <c r="O42" s="679">
        <f t="shared" ca="1" si="6"/>
        <v>-30668.851668564661</v>
      </c>
      <c r="P42" s="679">
        <f t="shared" ca="1" si="6"/>
        <v>-5551.7659870211819</v>
      </c>
      <c r="Q42" s="679">
        <f t="shared" ca="1" si="6"/>
        <v>-24753.834666596598</v>
      </c>
      <c r="R42" s="679">
        <f t="shared" ca="1" si="6"/>
        <v>-23666.208148915561</v>
      </c>
      <c r="S42" s="679">
        <f t="shared" ca="1" si="6"/>
        <v>-310.05</v>
      </c>
      <c r="T42" s="679">
        <f t="shared" ca="1" si="6"/>
        <v>-809.48234441416673</v>
      </c>
      <c r="U42" s="679">
        <f t="shared" ca="1" si="6"/>
        <v>-0.15900346486960507</v>
      </c>
      <c r="V42" s="679">
        <f t="shared" ca="1" si="6"/>
        <v>-7729.5438630382996</v>
      </c>
      <c r="W42" s="679">
        <f t="shared" ca="1" si="5"/>
        <v>-877.66431798470057</v>
      </c>
      <c r="X42" s="679">
        <f t="shared" ca="1" si="6"/>
        <v>-46.639999999999887</v>
      </c>
      <c r="Y42" s="679">
        <f t="shared" ca="1" si="6"/>
        <v>-3060.210000000005</v>
      </c>
      <c r="Z42" s="679">
        <f t="shared" ca="1" si="6"/>
        <v>0</v>
      </c>
      <c r="AA42" t="str">
        <f t="shared" si="1"/>
        <v>ASR_Financial_Report_SHP21Final</v>
      </c>
      <c r="AB42" s="960">
        <f t="shared" si="2"/>
        <v>44658</v>
      </c>
      <c r="AC42" t="str">
        <f t="shared" si="3"/>
        <v>Unaudited</v>
      </c>
    </row>
    <row r="43" spans="1:29" x14ac:dyDescent="0.25">
      <c r="A43" t="s">
        <v>420</v>
      </c>
      <c r="B43" t="s">
        <v>1366</v>
      </c>
      <c r="C43" t="s">
        <v>1367</v>
      </c>
      <c r="D43">
        <v>1900</v>
      </c>
      <c r="E43" s="960">
        <v>1</v>
      </c>
      <c r="F43" t="s">
        <v>438</v>
      </c>
      <c r="G43" s="960">
        <v>91</v>
      </c>
      <c r="H43" t="s">
        <v>379</v>
      </c>
      <c r="I43" t="s">
        <v>488</v>
      </c>
      <c r="J43" t="s">
        <v>444</v>
      </c>
      <c r="K43" t="s">
        <v>448</v>
      </c>
      <c r="L43" s="15" t="s">
        <v>116</v>
      </c>
      <c r="M43" t="s">
        <v>158</v>
      </c>
      <c r="N43" s="679">
        <f t="shared" ca="1" si="6"/>
        <v>0</v>
      </c>
      <c r="O43" s="679">
        <f t="shared" ca="1" si="6"/>
        <v>0</v>
      </c>
      <c r="P43" s="679">
        <f t="shared" ca="1" si="6"/>
        <v>0</v>
      </c>
      <c r="Q43" s="679">
        <f t="shared" ca="1" si="6"/>
        <v>0</v>
      </c>
      <c r="R43" s="679">
        <f t="shared" ca="1" si="6"/>
        <v>0</v>
      </c>
      <c r="S43" s="679">
        <f t="shared" ca="1" si="6"/>
        <v>0</v>
      </c>
      <c r="T43" s="679">
        <f t="shared" ca="1" si="6"/>
        <v>0</v>
      </c>
      <c r="U43" s="679">
        <f t="shared" ca="1" si="6"/>
        <v>0</v>
      </c>
      <c r="V43" s="679">
        <f t="shared" ca="1" si="6"/>
        <v>0</v>
      </c>
      <c r="W43" s="679">
        <f t="shared" ca="1" si="5"/>
        <v>0</v>
      </c>
      <c r="X43" s="679">
        <f t="shared" ca="1" si="6"/>
        <v>0</v>
      </c>
      <c r="Y43" s="679">
        <f t="shared" ca="1" si="6"/>
        <v>0</v>
      </c>
      <c r="Z43" s="679">
        <f t="shared" ca="1" si="6"/>
        <v>0</v>
      </c>
      <c r="AA43" t="str">
        <f t="shared" si="1"/>
        <v>ASR_Financial_Report_SHP21Final</v>
      </c>
      <c r="AB43" s="960">
        <f t="shared" si="2"/>
        <v>44658</v>
      </c>
      <c r="AC43" t="str">
        <f t="shared" si="3"/>
        <v>Unaudited</v>
      </c>
    </row>
    <row r="44" spans="1:29" x14ac:dyDescent="0.25">
      <c r="A44" t="s">
        <v>420</v>
      </c>
      <c r="B44" t="s">
        <v>1366</v>
      </c>
      <c r="C44" t="s">
        <v>1367</v>
      </c>
      <c r="D44">
        <v>1900</v>
      </c>
      <c r="E44" s="960">
        <v>1</v>
      </c>
      <c r="F44" t="s">
        <v>438</v>
      </c>
      <c r="G44" s="960">
        <v>91</v>
      </c>
      <c r="H44" t="s">
        <v>379</v>
      </c>
      <c r="I44" t="s">
        <v>488</v>
      </c>
      <c r="J44" t="s">
        <v>444</v>
      </c>
      <c r="K44" t="s">
        <v>448</v>
      </c>
      <c r="L44" s="15" t="s">
        <v>159</v>
      </c>
      <c r="M44" t="s">
        <v>23</v>
      </c>
      <c r="N44" s="679">
        <f t="shared" ca="1" si="6"/>
        <v>0</v>
      </c>
      <c r="O44" s="679">
        <f t="shared" ca="1" si="6"/>
        <v>0</v>
      </c>
      <c r="P44" s="679">
        <f t="shared" ca="1" si="6"/>
        <v>0</v>
      </c>
      <c r="Q44" s="679">
        <f t="shared" ca="1" si="6"/>
        <v>0</v>
      </c>
      <c r="R44" s="679">
        <f t="shared" ca="1" si="6"/>
        <v>0</v>
      </c>
      <c r="S44" s="679">
        <f t="shared" ca="1" si="6"/>
        <v>0</v>
      </c>
      <c r="T44" s="679">
        <f t="shared" ca="1" si="6"/>
        <v>0</v>
      </c>
      <c r="U44" s="679">
        <f t="shared" ca="1" si="6"/>
        <v>0</v>
      </c>
      <c r="V44" s="679">
        <f t="shared" ca="1" si="6"/>
        <v>0</v>
      </c>
      <c r="W44" s="679">
        <f t="shared" ca="1" si="5"/>
        <v>0</v>
      </c>
      <c r="X44" s="679">
        <f t="shared" ca="1" si="6"/>
        <v>0</v>
      </c>
      <c r="Y44" s="679">
        <f t="shared" ca="1" si="6"/>
        <v>0</v>
      </c>
      <c r="Z44" s="679">
        <f t="shared" ca="1" si="6"/>
        <v>0</v>
      </c>
      <c r="AA44" t="str">
        <f t="shared" si="1"/>
        <v>ASR_Financial_Report_SHP21Final</v>
      </c>
      <c r="AB44" s="960">
        <f t="shared" si="2"/>
        <v>44658</v>
      </c>
      <c r="AC44" t="str">
        <f t="shared" si="3"/>
        <v>Unaudited</v>
      </c>
    </row>
    <row r="45" spans="1:29" x14ac:dyDescent="0.25">
      <c r="A45" t="s">
        <v>420</v>
      </c>
      <c r="B45" t="s">
        <v>1366</v>
      </c>
      <c r="C45" t="s">
        <v>1367</v>
      </c>
      <c r="D45">
        <v>1900</v>
      </c>
      <c r="E45" s="960">
        <v>1</v>
      </c>
      <c r="F45" t="s">
        <v>438</v>
      </c>
      <c r="G45" s="960">
        <v>91</v>
      </c>
      <c r="H45" t="s">
        <v>379</v>
      </c>
      <c r="I45" t="s">
        <v>488</v>
      </c>
      <c r="J45" t="s">
        <v>444</v>
      </c>
      <c r="K45" t="s">
        <v>448</v>
      </c>
      <c r="L45" s="15" t="s">
        <v>442</v>
      </c>
      <c r="M45" t="s">
        <v>456</v>
      </c>
      <c r="N45" s="679">
        <f t="shared" ca="1" si="6"/>
        <v>-2361326.6619145516</v>
      </c>
      <c r="O45" s="679">
        <f t="shared" ca="1" si="6"/>
        <v>-1642373.0296493103</v>
      </c>
      <c r="P45" s="679">
        <f t="shared" ca="1" si="6"/>
        <v>-101784.47045330419</v>
      </c>
      <c r="Q45" s="679">
        <f t="shared" ca="1" si="6"/>
        <v>-257068.24792582274</v>
      </c>
      <c r="R45" s="679">
        <f t="shared" ca="1" si="6"/>
        <v>-140074.14884827158</v>
      </c>
      <c r="S45" s="679">
        <f t="shared" ca="1" si="6"/>
        <v>-182007.97770918481</v>
      </c>
      <c r="T45" s="679">
        <f t="shared" ca="1" si="6"/>
        <v>-14688.307387385246</v>
      </c>
      <c r="U45" s="679">
        <f t="shared" ca="1" si="6"/>
        <v>-2028.4298008153869</v>
      </c>
      <c r="V45" s="679">
        <f t="shared" ca="1" si="6"/>
        <v>-14860.248235906285</v>
      </c>
      <c r="W45" s="679">
        <f t="shared" ca="1" si="5"/>
        <v>0</v>
      </c>
      <c r="X45" s="679">
        <f t="shared" ca="1" si="6"/>
        <v>-916.77586317994667</v>
      </c>
      <c r="Y45" s="679">
        <f t="shared" ca="1" si="6"/>
        <v>-5525.0260413712977</v>
      </c>
      <c r="Z45" s="679">
        <f t="shared" ca="1" si="6"/>
        <v>0</v>
      </c>
      <c r="AA45" t="str">
        <f t="shared" si="1"/>
        <v>ASR_Financial_Report_SHP21Final</v>
      </c>
      <c r="AB45" s="960">
        <f t="shared" si="2"/>
        <v>44658</v>
      </c>
      <c r="AC45" t="str">
        <f t="shared" si="3"/>
        <v>Unaudited</v>
      </c>
    </row>
    <row r="46" spans="1:29" x14ac:dyDescent="0.25">
      <c r="A46" t="s">
        <v>420</v>
      </c>
      <c r="B46" t="s">
        <v>1366</v>
      </c>
      <c r="C46" t="s">
        <v>1367</v>
      </c>
      <c r="D46">
        <v>1900</v>
      </c>
      <c r="E46" s="960">
        <v>1</v>
      </c>
      <c r="F46" t="s">
        <v>438</v>
      </c>
      <c r="G46" s="960">
        <v>91</v>
      </c>
      <c r="H46" t="s">
        <v>379</v>
      </c>
      <c r="I46" t="s">
        <v>488</v>
      </c>
      <c r="J46" t="s">
        <v>444</v>
      </c>
      <c r="K46" t="s">
        <v>449</v>
      </c>
      <c r="L46" s="15">
        <v>9.1</v>
      </c>
      <c r="M46" t="s">
        <v>185</v>
      </c>
      <c r="N46" s="679">
        <f t="shared" ca="1" si="6"/>
        <v>227378.3</v>
      </c>
      <c r="O46" s="679">
        <f t="shared" ca="1" si="6"/>
        <v>32640.53</v>
      </c>
      <c r="P46" s="679">
        <f t="shared" ca="1" si="6"/>
        <v>0</v>
      </c>
      <c r="Q46" s="679">
        <f t="shared" ca="1" si="6"/>
        <v>16874.61</v>
      </c>
      <c r="R46" s="679">
        <f t="shared" ca="1" si="6"/>
        <v>17406.080000000002</v>
      </c>
      <c r="S46" s="679">
        <f t="shared" ca="1" si="6"/>
        <v>54205.2</v>
      </c>
      <c r="T46" s="679">
        <f t="shared" ca="1" si="6"/>
        <v>0</v>
      </c>
      <c r="U46" s="679">
        <f t="shared" ca="1" si="6"/>
        <v>0</v>
      </c>
      <c r="V46" s="679">
        <f t="shared" ca="1" si="6"/>
        <v>339</v>
      </c>
      <c r="W46" s="679">
        <f t="shared" ca="1" si="5"/>
        <v>105912.87999999999</v>
      </c>
      <c r="X46" s="679">
        <f t="shared" ca="1" si="6"/>
        <v>0</v>
      </c>
      <c r="Y46" s="679">
        <f t="shared" ca="1" si="6"/>
        <v>0</v>
      </c>
      <c r="Z46" s="679">
        <f t="shared" ca="1" si="6"/>
        <v>0</v>
      </c>
      <c r="AA46" t="str">
        <f t="shared" si="1"/>
        <v>ASR_Financial_Report_SHP21Final</v>
      </c>
      <c r="AB46" s="960">
        <f t="shared" si="2"/>
        <v>44658</v>
      </c>
      <c r="AC46" t="str">
        <f t="shared" si="3"/>
        <v>Unaudited</v>
      </c>
    </row>
    <row r="47" spans="1:29" x14ac:dyDescent="0.25">
      <c r="A47" t="s">
        <v>420</v>
      </c>
      <c r="B47" t="s">
        <v>1366</v>
      </c>
      <c r="C47" t="s">
        <v>1367</v>
      </c>
      <c r="D47">
        <v>1900</v>
      </c>
      <c r="E47" s="960">
        <v>1</v>
      </c>
      <c r="F47" t="s">
        <v>438</v>
      </c>
      <c r="G47" s="960">
        <v>91</v>
      </c>
      <c r="H47" t="s">
        <v>379</v>
      </c>
      <c r="I47" t="s">
        <v>488</v>
      </c>
      <c r="J47" t="s">
        <v>444</v>
      </c>
      <c r="K47" t="s">
        <v>449</v>
      </c>
      <c r="L47" s="15" t="s">
        <v>106</v>
      </c>
      <c r="M47" t="s">
        <v>186</v>
      </c>
      <c r="N47" s="679">
        <f t="shared" ca="1" si="6"/>
        <v>1809130.7700000003</v>
      </c>
      <c r="O47" s="679">
        <f t="shared" ca="1" si="6"/>
        <v>18957.57</v>
      </c>
      <c r="P47" s="679">
        <f t="shared" ca="1" si="6"/>
        <v>4263.04</v>
      </c>
      <c r="Q47" s="679">
        <f t="shared" ca="1" si="6"/>
        <v>809855.18</v>
      </c>
      <c r="R47" s="679">
        <f t="shared" ca="1" si="6"/>
        <v>450991.77</v>
      </c>
      <c r="S47" s="679">
        <f t="shared" ca="1" si="6"/>
        <v>496587.76999999996</v>
      </c>
      <c r="T47" s="679">
        <f t="shared" ca="1" si="6"/>
        <v>0</v>
      </c>
      <c r="U47" s="679">
        <f t="shared" ca="1" si="6"/>
        <v>0</v>
      </c>
      <c r="V47" s="679">
        <f t="shared" ca="1" si="6"/>
        <v>26830.840000000004</v>
      </c>
      <c r="W47" s="679">
        <f t="shared" ca="1" si="5"/>
        <v>1644.6</v>
      </c>
      <c r="X47" s="679">
        <f t="shared" ca="1" si="6"/>
        <v>0</v>
      </c>
      <c r="Y47" s="679">
        <f t="shared" ca="1" si="6"/>
        <v>0</v>
      </c>
      <c r="Z47" s="679">
        <f t="shared" ca="1" si="6"/>
        <v>0</v>
      </c>
      <c r="AA47" t="str">
        <f t="shared" si="1"/>
        <v>ASR_Financial_Report_SHP21Final</v>
      </c>
      <c r="AB47" s="960">
        <f t="shared" si="2"/>
        <v>44658</v>
      </c>
      <c r="AC47" t="str">
        <f t="shared" si="3"/>
        <v>Unaudited</v>
      </c>
    </row>
    <row r="48" spans="1:29" x14ac:dyDescent="0.25">
      <c r="A48" t="s">
        <v>420</v>
      </c>
      <c r="B48" t="s">
        <v>1366</v>
      </c>
      <c r="C48" t="s">
        <v>1367</v>
      </c>
      <c r="D48">
        <v>1900</v>
      </c>
      <c r="E48" s="960">
        <v>1</v>
      </c>
      <c r="F48" t="s">
        <v>438</v>
      </c>
      <c r="G48" s="960">
        <v>91</v>
      </c>
      <c r="H48" t="s">
        <v>379</v>
      </c>
      <c r="I48" t="s">
        <v>488</v>
      </c>
      <c r="J48" t="s">
        <v>444</v>
      </c>
      <c r="K48" t="s">
        <v>449</v>
      </c>
      <c r="L48" s="15" t="s">
        <v>1302</v>
      </c>
      <c r="M48" t="s">
        <v>1303</v>
      </c>
      <c r="N48" s="679">
        <f t="shared" ca="1" si="6"/>
        <v>1624996.1500000001</v>
      </c>
      <c r="O48" s="679">
        <f t="shared" ca="1" si="6"/>
        <v>2049.19</v>
      </c>
      <c r="P48" s="679">
        <f t="shared" ca="1" si="6"/>
        <v>772.32</v>
      </c>
      <c r="Q48" s="679">
        <f t="shared" ca="1" si="6"/>
        <v>677883.60000000009</v>
      </c>
      <c r="R48" s="679">
        <f t="shared" ca="1" si="6"/>
        <v>119284.62999999999</v>
      </c>
      <c r="S48" s="679">
        <f t="shared" ca="1" si="6"/>
        <v>803051.82000000018</v>
      </c>
      <c r="T48" s="679">
        <f t="shared" ca="1" si="6"/>
        <v>0</v>
      </c>
      <c r="U48" s="679">
        <f t="shared" ca="1" si="6"/>
        <v>617.01</v>
      </c>
      <c r="V48" s="679">
        <f t="shared" ca="1" si="6"/>
        <v>2731.69</v>
      </c>
      <c r="W48" s="679">
        <f t="shared" ca="1" si="5"/>
        <v>18605.89</v>
      </c>
      <c r="X48" s="679">
        <f t="shared" ca="1" si="6"/>
        <v>0</v>
      </c>
      <c r="Y48" s="679">
        <f t="shared" ca="1" si="6"/>
        <v>0</v>
      </c>
      <c r="Z48" s="679">
        <f t="shared" ca="1" si="6"/>
        <v>0</v>
      </c>
      <c r="AA48" t="str">
        <f t="shared" si="1"/>
        <v>ASR_Financial_Report_SHP21Final</v>
      </c>
      <c r="AB48" s="960">
        <f t="shared" si="2"/>
        <v>44658</v>
      </c>
      <c r="AC48" t="str">
        <f t="shared" si="3"/>
        <v>Unaudited</v>
      </c>
    </row>
    <row r="49" spans="1:29" x14ac:dyDescent="0.25">
      <c r="A49" t="s">
        <v>420</v>
      </c>
      <c r="B49" t="s">
        <v>1366</v>
      </c>
      <c r="C49" t="s">
        <v>1367</v>
      </c>
      <c r="D49">
        <v>1900</v>
      </c>
      <c r="E49" s="960">
        <v>1</v>
      </c>
      <c r="F49" t="s">
        <v>438</v>
      </c>
      <c r="G49" s="960">
        <v>91</v>
      </c>
      <c r="H49" t="s">
        <v>379</v>
      </c>
      <c r="I49" t="s">
        <v>488</v>
      </c>
      <c r="J49" t="s">
        <v>444</v>
      </c>
      <c r="K49" t="s">
        <v>449</v>
      </c>
      <c r="L49" s="15" t="s">
        <v>107</v>
      </c>
      <c r="M49" t="s">
        <v>187</v>
      </c>
      <c r="N49" s="679">
        <f t="shared" ca="1" si="6"/>
        <v>3280874.58</v>
      </c>
      <c r="O49" s="679">
        <f t="shared" ca="1" si="6"/>
        <v>1315047.26</v>
      </c>
      <c r="P49" s="679">
        <f t="shared" ca="1" si="6"/>
        <v>105763.16</v>
      </c>
      <c r="Q49" s="679">
        <f t="shared" ca="1" si="6"/>
        <v>940353.27</v>
      </c>
      <c r="R49" s="679">
        <f t="shared" ca="1" si="6"/>
        <v>352827.53</v>
      </c>
      <c r="S49" s="679">
        <f t="shared" ca="1" si="6"/>
        <v>172802.76000000013</v>
      </c>
      <c r="T49" s="679">
        <f t="shared" ca="1" si="6"/>
        <v>26584.76</v>
      </c>
      <c r="U49" s="679">
        <f t="shared" ca="1" si="6"/>
        <v>1456.9099999999999</v>
      </c>
      <c r="V49" s="679">
        <f t="shared" ca="1" si="6"/>
        <v>18766.29</v>
      </c>
      <c r="W49" s="679">
        <f t="shared" ca="1" si="5"/>
        <v>347272.64</v>
      </c>
      <c r="X49" s="679">
        <f t="shared" ca="1" si="6"/>
        <v>0</v>
      </c>
      <c r="Y49" s="679">
        <f t="shared" ca="1" si="6"/>
        <v>0</v>
      </c>
      <c r="Z49" s="679">
        <f t="shared" ca="1" si="6"/>
        <v>0</v>
      </c>
      <c r="AA49" t="str">
        <f t="shared" si="1"/>
        <v>ASR_Financial_Report_SHP21Final</v>
      </c>
      <c r="AB49" s="960">
        <f t="shared" si="2"/>
        <v>44658</v>
      </c>
      <c r="AC49" t="str">
        <f t="shared" si="3"/>
        <v>Unaudited</v>
      </c>
    </row>
    <row r="50" spans="1:29" x14ac:dyDescent="0.25">
      <c r="A50" t="s">
        <v>420</v>
      </c>
      <c r="B50" t="s">
        <v>1366</v>
      </c>
      <c r="C50" t="s">
        <v>1367</v>
      </c>
      <c r="D50">
        <v>1900</v>
      </c>
      <c r="E50" s="960">
        <v>1</v>
      </c>
      <c r="F50" t="s">
        <v>438</v>
      </c>
      <c r="G50" s="960">
        <v>91</v>
      </c>
      <c r="H50" t="s">
        <v>379</v>
      </c>
      <c r="I50" t="s">
        <v>488</v>
      </c>
      <c r="J50" t="s">
        <v>444</v>
      </c>
      <c r="K50" t="s">
        <v>449</v>
      </c>
      <c r="L50" s="15" t="s">
        <v>108</v>
      </c>
      <c r="M50" t="s">
        <v>160</v>
      </c>
      <c r="N50" s="679">
        <f t="shared" ca="1" si="6"/>
        <v>11520332.969999997</v>
      </c>
      <c r="O50" s="679">
        <f t="shared" ca="1" si="6"/>
        <v>3449213.3399999961</v>
      </c>
      <c r="P50" s="679">
        <f t="shared" ca="1" si="6"/>
        <v>181434.82</v>
      </c>
      <c r="Q50" s="679">
        <f t="shared" ca="1" si="6"/>
        <v>2749062.2200000021</v>
      </c>
      <c r="R50" s="679">
        <f t="shared" ca="1" si="6"/>
        <v>1439348.9699999997</v>
      </c>
      <c r="S50" s="679">
        <f t="shared" ca="1" si="6"/>
        <v>2560450.6800000002</v>
      </c>
      <c r="T50" s="679">
        <f t="shared" ca="1" si="6"/>
        <v>75691.92</v>
      </c>
      <c r="U50" s="679">
        <f t="shared" ca="1" si="6"/>
        <v>30751.620000000003</v>
      </c>
      <c r="V50" s="679">
        <f t="shared" ca="1" si="6"/>
        <v>115946.47</v>
      </c>
      <c r="W50" s="679">
        <f t="shared" ca="1" si="5"/>
        <v>360504.12</v>
      </c>
      <c r="X50" s="679">
        <f t="shared" ca="1" si="6"/>
        <v>339304.58999999985</v>
      </c>
      <c r="Y50" s="679">
        <f t="shared" ca="1" si="6"/>
        <v>218624.22</v>
      </c>
      <c r="Z50" s="679">
        <f t="shared" ca="1" si="6"/>
        <v>0</v>
      </c>
      <c r="AA50" t="str">
        <f t="shared" si="1"/>
        <v>ASR_Financial_Report_SHP21Final</v>
      </c>
      <c r="AB50" s="960">
        <f t="shared" si="2"/>
        <v>44658</v>
      </c>
      <c r="AC50" t="str">
        <f t="shared" si="3"/>
        <v>Unaudited</v>
      </c>
    </row>
    <row r="51" spans="1:29" x14ac:dyDescent="0.25">
      <c r="A51" t="s">
        <v>420</v>
      </c>
      <c r="B51" t="s">
        <v>1366</v>
      </c>
      <c r="C51" t="s">
        <v>1367</v>
      </c>
      <c r="D51">
        <v>1900</v>
      </c>
      <c r="E51" s="960">
        <v>1</v>
      </c>
      <c r="F51" t="s">
        <v>438</v>
      </c>
      <c r="G51" s="960">
        <v>91</v>
      </c>
      <c r="H51" t="s">
        <v>379</v>
      </c>
      <c r="I51" t="s">
        <v>488</v>
      </c>
      <c r="J51" t="s">
        <v>444</v>
      </c>
      <c r="K51" t="s">
        <v>449</v>
      </c>
      <c r="L51" s="15" t="s">
        <v>109</v>
      </c>
      <c r="M51" t="s">
        <v>134</v>
      </c>
      <c r="N51" s="679">
        <f t="shared" ca="1" si="6"/>
        <v>19465651.900133323</v>
      </c>
      <c r="O51" s="679">
        <f t="shared" ca="1" si="6"/>
        <v>16933501.030133061</v>
      </c>
      <c r="P51" s="679">
        <f t="shared" ca="1" si="6"/>
        <v>624397.39000032574</v>
      </c>
      <c r="Q51" s="679">
        <f t="shared" ca="1" si="6"/>
        <v>789911.34000001126</v>
      </c>
      <c r="R51" s="679">
        <f t="shared" ca="1" si="6"/>
        <v>442391.49999992643</v>
      </c>
      <c r="S51" s="679">
        <f t="shared" ca="1" si="6"/>
        <v>549706.68000001251</v>
      </c>
      <c r="T51" s="679">
        <f t="shared" ca="1" si="6"/>
        <v>17769.129999999968</v>
      </c>
      <c r="U51" s="679">
        <f t="shared" ca="1" si="6"/>
        <v>7649.4500000000189</v>
      </c>
      <c r="V51" s="679">
        <f t="shared" ca="1" si="6"/>
        <v>47138.640000001426</v>
      </c>
      <c r="W51" s="679">
        <f t="shared" ca="1" si="5"/>
        <v>3127.28</v>
      </c>
      <c r="X51" s="679">
        <f t="shared" ca="1" si="6"/>
        <v>41253.399999990128</v>
      </c>
      <c r="Y51" s="679">
        <f t="shared" ca="1" si="6"/>
        <v>8806.0600000001032</v>
      </c>
      <c r="Z51" s="679">
        <f t="shared" ca="1" si="6"/>
        <v>0</v>
      </c>
      <c r="AA51" t="str">
        <f t="shared" si="1"/>
        <v>ASR_Financial_Report_SHP21Final</v>
      </c>
      <c r="AB51" s="960">
        <f t="shared" si="2"/>
        <v>44658</v>
      </c>
      <c r="AC51" t="str">
        <f t="shared" si="3"/>
        <v>Unaudited</v>
      </c>
    </row>
    <row r="52" spans="1:29" x14ac:dyDescent="0.25">
      <c r="A52" t="s">
        <v>420</v>
      </c>
      <c r="B52" t="s">
        <v>1366</v>
      </c>
      <c r="C52" t="s">
        <v>1367</v>
      </c>
      <c r="D52">
        <v>1900</v>
      </c>
      <c r="E52" s="960">
        <v>1</v>
      </c>
      <c r="F52" t="s">
        <v>438</v>
      </c>
      <c r="G52" s="960">
        <v>91</v>
      </c>
      <c r="H52" t="s">
        <v>379</v>
      </c>
      <c r="I52" t="s">
        <v>488</v>
      </c>
      <c r="J52" t="s">
        <v>444</v>
      </c>
      <c r="K52" t="s">
        <v>449</v>
      </c>
      <c r="L52" s="15" t="s">
        <v>110</v>
      </c>
      <c r="M52" t="s">
        <v>162</v>
      </c>
      <c r="N52" s="679">
        <f t="shared" ca="1" si="6"/>
        <v>132791.24506824694</v>
      </c>
      <c r="O52" s="679">
        <f t="shared" ca="1" si="6"/>
        <v>201557.87495873394</v>
      </c>
      <c r="P52" s="679">
        <f t="shared" ca="1" si="6"/>
        <v>12225.624139629068</v>
      </c>
      <c r="Q52" s="679">
        <f t="shared" ca="1" si="6"/>
        <v>522.40921489181471</v>
      </c>
      <c r="R52" s="679">
        <f t="shared" ca="1" si="6"/>
        <v>-187.31069430172556</v>
      </c>
      <c r="S52" s="679">
        <f t="shared" ca="1" si="6"/>
        <v>-88014.508206183804</v>
      </c>
      <c r="T52" s="679">
        <f t="shared" ca="1" si="6"/>
        <v>4278.7597333319891</v>
      </c>
      <c r="U52" s="679">
        <f t="shared" ca="1" si="6"/>
        <v>-706.85083980885781</v>
      </c>
      <c r="V52" s="679">
        <f t="shared" ca="1" si="6"/>
        <v>10.915883899201933</v>
      </c>
      <c r="W52" s="679">
        <f t="shared" ca="1" si="5"/>
        <v>95.421464908167607</v>
      </c>
      <c r="X52" s="679">
        <f t="shared" ca="1" si="6"/>
        <v>2217.7400476327502</v>
      </c>
      <c r="Y52" s="679">
        <f t="shared" ca="1" si="6"/>
        <v>791.16936551438096</v>
      </c>
      <c r="Z52" s="679">
        <f t="shared" ca="1" si="6"/>
        <v>0</v>
      </c>
      <c r="AA52" t="str">
        <f t="shared" si="1"/>
        <v>ASR_Financial_Report_SHP21Final</v>
      </c>
      <c r="AB52" s="960">
        <f t="shared" si="2"/>
        <v>44658</v>
      </c>
      <c r="AC52" t="str">
        <f t="shared" si="3"/>
        <v>Unaudited</v>
      </c>
    </row>
    <row r="53" spans="1:29" x14ac:dyDescent="0.25">
      <c r="A53" t="s">
        <v>420</v>
      </c>
      <c r="B53" t="s">
        <v>1366</v>
      </c>
      <c r="C53" t="s">
        <v>1367</v>
      </c>
      <c r="D53">
        <v>1900</v>
      </c>
      <c r="E53" s="960">
        <v>1</v>
      </c>
      <c r="F53" t="s">
        <v>438</v>
      </c>
      <c r="G53" s="960">
        <v>91</v>
      </c>
      <c r="H53" t="s">
        <v>379</v>
      </c>
      <c r="I53" t="s">
        <v>488</v>
      </c>
      <c r="J53" t="s">
        <v>444</v>
      </c>
      <c r="K53" t="s">
        <v>449</v>
      </c>
      <c r="L53" s="15" t="s">
        <v>111</v>
      </c>
      <c r="M53" t="s">
        <v>463</v>
      </c>
      <c r="N53" s="679">
        <f t="shared" ca="1" si="6"/>
        <v>15178874.057652468</v>
      </c>
      <c r="O53" s="679">
        <f t="shared" ca="1" si="6"/>
        <v>8068391.6755713755</v>
      </c>
      <c r="P53" s="679">
        <f t="shared" ca="1" si="6"/>
        <v>500030.7233998088</v>
      </c>
      <c r="Q53" s="679">
        <f t="shared" ca="1" si="6"/>
        <v>3765433.9370439802</v>
      </c>
      <c r="R53" s="679">
        <f t="shared" ca="1" si="6"/>
        <v>2051750.6850088504</v>
      </c>
      <c r="S53" s="679">
        <f t="shared" ca="1" si="6"/>
        <v>496922.74034084252</v>
      </c>
      <c r="T53" s="679">
        <f t="shared" ca="1" si="6"/>
        <v>72158.404280370989</v>
      </c>
      <c r="U53" s="679">
        <f t="shared" ca="1" si="6"/>
        <v>5538.0698576892391</v>
      </c>
      <c r="V53" s="679">
        <f t="shared" ca="1" si="6"/>
        <v>217667.0338396884</v>
      </c>
      <c r="W53" s="679">
        <f t="shared" ca="1" si="5"/>
        <v>0</v>
      </c>
      <c r="X53" s="679">
        <f t="shared" ca="1" si="6"/>
        <v>620.67799008122131</v>
      </c>
      <c r="Y53" s="679">
        <f t="shared" ca="1" si="6"/>
        <v>360.11031978315145</v>
      </c>
      <c r="Z53" s="679">
        <f t="shared" ca="1" si="6"/>
        <v>0</v>
      </c>
      <c r="AA53" t="str">
        <f t="shared" si="1"/>
        <v>ASR_Financial_Report_SHP21Final</v>
      </c>
      <c r="AB53" s="960">
        <f t="shared" si="2"/>
        <v>44658</v>
      </c>
      <c r="AC53" t="str">
        <f t="shared" si="3"/>
        <v>Unaudited</v>
      </c>
    </row>
    <row r="54" spans="1:29" x14ac:dyDescent="0.25">
      <c r="A54" t="s">
        <v>420</v>
      </c>
      <c r="B54" t="s">
        <v>1366</v>
      </c>
      <c r="C54" t="s">
        <v>1367</v>
      </c>
      <c r="D54">
        <v>1900</v>
      </c>
      <c r="E54" s="960">
        <v>1</v>
      </c>
      <c r="F54" t="s">
        <v>438</v>
      </c>
      <c r="G54" s="960">
        <v>91</v>
      </c>
      <c r="H54" t="s">
        <v>379</v>
      </c>
      <c r="I54" t="s">
        <v>488</v>
      </c>
      <c r="J54" t="s">
        <v>444</v>
      </c>
      <c r="K54" t="s">
        <v>6</v>
      </c>
      <c r="L54" s="15" t="s">
        <v>117</v>
      </c>
      <c r="M54" t="s">
        <v>188</v>
      </c>
      <c r="N54" s="679">
        <f t="shared" ca="1" si="6"/>
        <v>2141261.4099999992</v>
      </c>
      <c r="O54" s="679">
        <f t="shared" ca="1" si="6"/>
        <v>1140729.2999999989</v>
      </c>
      <c r="P54" s="679">
        <f t="shared" ca="1" si="6"/>
        <v>94257.600000000006</v>
      </c>
      <c r="Q54" s="679">
        <f t="shared" ca="1" si="6"/>
        <v>298082.65000000002</v>
      </c>
      <c r="R54" s="679">
        <f t="shared" ca="1" si="6"/>
        <v>358441.20000000007</v>
      </c>
      <c r="S54" s="679">
        <f t="shared" ca="1" si="6"/>
        <v>141621.34</v>
      </c>
      <c r="T54" s="679">
        <f t="shared" ca="1" si="6"/>
        <v>3130.82</v>
      </c>
      <c r="U54" s="679">
        <f t="shared" ca="1" si="6"/>
        <v>5634.64</v>
      </c>
      <c r="V54" s="679">
        <f t="shared" ca="1" si="6"/>
        <v>25834.460000000003</v>
      </c>
      <c r="W54" s="679">
        <f t="shared" ca="1" si="5"/>
        <v>1534.3000000000002</v>
      </c>
      <c r="X54" s="679">
        <f t="shared" ca="1" si="6"/>
        <v>50273.15</v>
      </c>
      <c r="Y54" s="679">
        <f t="shared" ca="1" si="6"/>
        <v>21721.949999999997</v>
      </c>
      <c r="Z54" s="679">
        <f t="shared" ca="1" si="6"/>
        <v>0</v>
      </c>
      <c r="AA54" t="str">
        <f t="shared" si="1"/>
        <v>ASR_Financial_Report_SHP21Final</v>
      </c>
      <c r="AB54" s="960">
        <f t="shared" si="2"/>
        <v>44658</v>
      </c>
      <c r="AC54" t="str">
        <f t="shared" si="3"/>
        <v>Unaudited</v>
      </c>
    </row>
    <row r="55" spans="1:29" x14ac:dyDescent="0.25">
      <c r="A55" t="s">
        <v>420</v>
      </c>
      <c r="B55" t="s">
        <v>1366</v>
      </c>
      <c r="C55" t="s">
        <v>1367</v>
      </c>
      <c r="D55">
        <v>1900</v>
      </c>
      <c r="E55" s="960">
        <v>1</v>
      </c>
      <c r="F55" t="s">
        <v>438</v>
      </c>
      <c r="G55" s="960">
        <v>91</v>
      </c>
      <c r="H55" t="s">
        <v>379</v>
      </c>
      <c r="I55" t="s">
        <v>488</v>
      </c>
      <c r="J55" t="s">
        <v>444</v>
      </c>
      <c r="K55" t="s">
        <v>6</v>
      </c>
      <c r="L55" s="15" t="s">
        <v>45</v>
      </c>
      <c r="M55" t="s">
        <v>163</v>
      </c>
      <c r="N55" s="679">
        <f t="shared" ca="1" si="6"/>
        <v>0</v>
      </c>
      <c r="O55" s="679">
        <f t="shared" ca="1" si="6"/>
        <v>0</v>
      </c>
      <c r="P55" s="679">
        <f t="shared" ca="1" si="6"/>
        <v>0</v>
      </c>
      <c r="Q55" s="679">
        <f t="shared" ca="1" si="6"/>
        <v>0</v>
      </c>
      <c r="R55" s="679">
        <f t="shared" ca="1" si="6"/>
        <v>0</v>
      </c>
      <c r="S55" s="679">
        <f t="shared" ca="1" si="6"/>
        <v>0</v>
      </c>
      <c r="T55" s="679">
        <f t="shared" ca="1" si="6"/>
        <v>0</v>
      </c>
      <c r="U55" s="679">
        <f t="shared" ca="1" si="6"/>
        <v>0</v>
      </c>
      <c r="V55" s="679">
        <f t="shared" ca="1" si="6"/>
        <v>0</v>
      </c>
      <c r="W55" s="679">
        <f t="shared" ca="1" si="5"/>
        <v>0</v>
      </c>
      <c r="X55" s="679">
        <f t="shared" ca="1" si="6"/>
        <v>0</v>
      </c>
      <c r="Y55" s="679">
        <f t="shared" ca="1" si="6"/>
        <v>0</v>
      </c>
      <c r="Z55" s="679">
        <f t="shared" ca="1" si="6"/>
        <v>0</v>
      </c>
      <c r="AA55" t="str">
        <f t="shared" si="1"/>
        <v>ASR_Financial_Report_SHP21Final</v>
      </c>
      <c r="AB55" s="960">
        <f t="shared" si="2"/>
        <v>44658</v>
      </c>
      <c r="AC55" t="str">
        <f t="shared" si="3"/>
        <v>Unaudited</v>
      </c>
    </row>
    <row r="56" spans="1:29" x14ac:dyDescent="0.25">
      <c r="A56" t="s">
        <v>420</v>
      </c>
      <c r="B56" t="s">
        <v>1366</v>
      </c>
      <c r="C56" t="s">
        <v>1367</v>
      </c>
      <c r="D56">
        <v>1900</v>
      </c>
      <c r="E56" s="960">
        <v>1</v>
      </c>
      <c r="F56" t="s">
        <v>438</v>
      </c>
      <c r="G56" s="960">
        <v>91</v>
      </c>
      <c r="H56" t="s">
        <v>379</v>
      </c>
      <c r="I56" t="s">
        <v>488</v>
      </c>
      <c r="J56" t="s">
        <v>444</v>
      </c>
      <c r="K56" t="s">
        <v>6</v>
      </c>
      <c r="L56" s="15" t="s">
        <v>46</v>
      </c>
      <c r="M56" t="s">
        <v>164</v>
      </c>
      <c r="N56" s="679">
        <f t="shared" ca="1" si="6"/>
        <v>14828.137008838707</v>
      </c>
      <c r="O56" s="679">
        <f t="shared" ca="1" si="6"/>
        <v>11031.516485199432</v>
      </c>
      <c r="P56" s="679">
        <f t="shared" ca="1" si="6"/>
        <v>1586.959328076661</v>
      </c>
      <c r="Q56" s="679">
        <f t="shared" ca="1" si="6"/>
        <v>764.42184507476338</v>
      </c>
      <c r="R56" s="679">
        <f t="shared" ca="1" si="6"/>
        <v>1175.8197004635811</v>
      </c>
      <c r="S56" s="679">
        <f t="shared" ca="1" si="6"/>
        <v>51.110271852908824</v>
      </c>
      <c r="T56" s="679">
        <f t="shared" ca="1" si="6"/>
        <v>72.893556569861758</v>
      </c>
      <c r="U56" s="679">
        <f t="shared" ca="1" si="6"/>
        <v>43.993546720968261</v>
      </c>
      <c r="V56" s="679">
        <f t="shared" ca="1" si="6"/>
        <v>82.297736093608663</v>
      </c>
      <c r="W56" s="679">
        <f t="shared" ca="1" si="5"/>
        <v>18.742144939909362</v>
      </c>
      <c r="X56" s="679">
        <f t="shared" ca="1" si="6"/>
        <v>1.57518846357965E-2</v>
      </c>
      <c r="Y56" s="679">
        <f t="shared" ca="1" si="6"/>
        <v>0.36664196237672703</v>
      </c>
      <c r="Z56" s="679">
        <f t="shared" ca="1" si="6"/>
        <v>0</v>
      </c>
      <c r="AA56" t="str">
        <f t="shared" si="1"/>
        <v>ASR_Financial_Report_SHP21Final</v>
      </c>
      <c r="AB56" s="960">
        <f t="shared" si="2"/>
        <v>44658</v>
      </c>
      <c r="AC56" t="str">
        <f t="shared" si="3"/>
        <v>Unaudited</v>
      </c>
    </row>
    <row r="57" spans="1:29" x14ac:dyDescent="0.25">
      <c r="A57" t="s">
        <v>420</v>
      </c>
      <c r="B57" t="s">
        <v>1366</v>
      </c>
      <c r="C57" t="s">
        <v>1367</v>
      </c>
      <c r="D57">
        <v>1900</v>
      </c>
      <c r="E57" s="960">
        <v>1</v>
      </c>
      <c r="F57" t="s">
        <v>438</v>
      </c>
      <c r="G57" s="960">
        <v>91</v>
      </c>
      <c r="H57" t="s">
        <v>379</v>
      </c>
      <c r="I57" t="s">
        <v>488</v>
      </c>
      <c r="J57" t="s">
        <v>444</v>
      </c>
      <c r="K57" t="s">
        <v>6</v>
      </c>
      <c r="L57" s="15" t="s">
        <v>165</v>
      </c>
      <c r="M57" t="s">
        <v>461</v>
      </c>
      <c r="N57" s="679">
        <f t="shared" ca="1" si="6"/>
        <v>0</v>
      </c>
      <c r="O57" s="679">
        <f t="shared" ca="1" si="6"/>
        <v>0</v>
      </c>
      <c r="P57" s="679">
        <f t="shared" ca="1" si="6"/>
        <v>0</v>
      </c>
      <c r="Q57" s="679">
        <f t="shared" ca="1" si="6"/>
        <v>0</v>
      </c>
      <c r="R57" s="679">
        <f t="shared" ca="1" si="6"/>
        <v>0</v>
      </c>
      <c r="S57" s="679">
        <f t="shared" ca="1" si="6"/>
        <v>0</v>
      </c>
      <c r="T57" s="679">
        <f t="shared" ca="1" si="6"/>
        <v>0</v>
      </c>
      <c r="U57" s="679">
        <f t="shared" ca="1" si="6"/>
        <v>0</v>
      </c>
      <c r="V57" s="679">
        <f t="shared" ca="1" si="6"/>
        <v>0</v>
      </c>
      <c r="W57" s="679">
        <f t="shared" ca="1" si="5"/>
        <v>0</v>
      </c>
      <c r="X57" s="679">
        <f t="shared" ca="1" si="6"/>
        <v>0</v>
      </c>
      <c r="Y57" s="679">
        <f t="shared" ca="1" si="6"/>
        <v>0</v>
      </c>
      <c r="Z57" s="679">
        <f t="shared" ca="1" si="6"/>
        <v>0</v>
      </c>
      <c r="AA57" t="str">
        <f t="shared" si="1"/>
        <v>ASR_Financial_Report_SHP21Final</v>
      </c>
      <c r="AB57" s="960">
        <f t="shared" si="2"/>
        <v>44658</v>
      </c>
      <c r="AC57" t="str">
        <f t="shared" si="3"/>
        <v>Unaudited</v>
      </c>
    </row>
    <row r="58" spans="1:29" x14ac:dyDescent="0.25">
      <c r="A58" t="s">
        <v>420</v>
      </c>
      <c r="B58" t="s">
        <v>1366</v>
      </c>
      <c r="C58" t="s">
        <v>1367</v>
      </c>
      <c r="D58">
        <v>1900</v>
      </c>
      <c r="E58" s="960">
        <v>1</v>
      </c>
      <c r="F58" t="s">
        <v>438</v>
      </c>
      <c r="G58" s="960">
        <v>91</v>
      </c>
      <c r="H58" t="s">
        <v>379</v>
      </c>
      <c r="I58" t="s">
        <v>488</v>
      </c>
      <c r="J58" t="s">
        <v>444</v>
      </c>
      <c r="K58" t="s">
        <v>434</v>
      </c>
      <c r="L58" s="15" t="s">
        <v>120</v>
      </c>
      <c r="M58" t="s">
        <v>32</v>
      </c>
      <c r="N58" s="679">
        <f t="shared" ca="1" si="6"/>
        <v>0</v>
      </c>
      <c r="O58" s="679">
        <f t="shared" ca="1" si="6"/>
        <v>0</v>
      </c>
      <c r="P58" s="679">
        <f t="shared" ca="1" si="6"/>
        <v>0</v>
      </c>
      <c r="Q58" s="679">
        <f t="shared" ca="1" si="6"/>
        <v>0</v>
      </c>
      <c r="R58" s="679">
        <f t="shared" ca="1" si="6"/>
        <v>0</v>
      </c>
      <c r="S58" s="679">
        <f t="shared" ca="1" si="6"/>
        <v>0</v>
      </c>
      <c r="T58" s="679">
        <f t="shared" ca="1" si="6"/>
        <v>0</v>
      </c>
      <c r="U58" s="679">
        <f t="shared" ca="1" si="6"/>
        <v>0</v>
      </c>
      <c r="V58" s="679">
        <f t="shared" ca="1" si="6"/>
        <v>0</v>
      </c>
      <c r="W58" s="679">
        <f t="shared" ca="1" si="5"/>
        <v>0</v>
      </c>
      <c r="X58" s="679">
        <f t="shared" ca="1" si="6"/>
        <v>0</v>
      </c>
      <c r="Y58" s="679">
        <f t="shared" ca="1" si="6"/>
        <v>0</v>
      </c>
      <c r="Z58" s="679">
        <f t="shared" ca="1" si="6"/>
        <v>0</v>
      </c>
      <c r="AA58" t="str">
        <f t="shared" si="1"/>
        <v>ASR_Financial_Report_SHP21Final</v>
      </c>
      <c r="AB58" s="960">
        <f t="shared" si="2"/>
        <v>44658</v>
      </c>
      <c r="AC58" t="str">
        <f t="shared" si="3"/>
        <v>Unaudited</v>
      </c>
    </row>
    <row r="59" spans="1:29" x14ac:dyDescent="0.25">
      <c r="A59" t="s">
        <v>420</v>
      </c>
      <c r="B59" t="s">
        <v>1366</v>
      </c>
      <c r="C59" t="s">
        <v>1367</v>
      </c>
      <c r="D59">
        <v>1900</v>
      </c>
      <c r="E59" s="960">
        <v>1</v>
      </c>
      <c r="F59" t="s">
        <v>438</v>
      </c>
      <c r="G59" s="960">
        <v>91</v>
      </c>
      <c r="H59" t="s">
        <v>379</v>
      </c>
      <c r="I59" t="s">
        <v>488</v>
      </c>
      <c r="J59" t="s">
        <v>444</v>
      </c>
      <c r="K59" t="s">
        <v>434</v>
      </c>
      <c r="L59" s="15" t="s">
        <v>924</v>
      </c>
      <c r="M59" t="s">
        <v>916</v>
      </c>
      <c r="N59" s="679">
        <f t="shared" ca="1" si="6"/>
        <v>0</v>
      </c>
      <c r="O59" s="679">
        <f t="shared" ca="1" si="6"/>
        <v>0</v>
      </c>
      <c r="P59" s="679">
        <f t="shared" ca="1" si="6"/>
        <v>0</v>
      </c>
      <c r="Q59" s="679">
        <f t="shared" ref="O59:Z82" ca="1" si="7">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679">
        <f t="shared" ca="1" si="7"/>
        <v>0</v>
      </c>
      <c r="S59" s="679">
        <f t="shared" ca="1" si="7"/>
        <v>0</v>
      </c>
      <c r="T59" s="679">
        <f t="shared" ca="1" si="7"/>
        <v>0</v>
      </c>
      <c r="U59" s="679">
        <f t="shared" ca="1" si="7"/>
        <v>0</v>
      </c>
      <c r="V59" s="679">
        <f t="shared" ca="1" si="7"/>
        <v>0</v>
      </c>
      <c r="W59" s="679">
        <f t="shared" ca="1" si="5"/>
        <v>0</v>
      </c>
      <c r="X59" s="679">
        <f t="shared" ca="1" si="7"/>
        <v>0</v>
      </c>
      <c r="Y59" s="679">
        <f t="shared" ca="1" si="7"/>
        <v>0</v>
      </c>
      <c r="Z59" s="679">
        <f t="shared" ca="1" si="7"/>
        <v>0</v>
      </c>
      <c r="AA59" t="str">
        <f t="shared" si="1"/>
        <v>ASR_Financial_Report_SHP21Final</v>
      </c>
      <c r="AB59" s="960">
        <f t="shared" si="2"/>
        <v>44658</v>
      </c>
      <c r="AC59" t="str">
        <f t="shared" si="3"/>
        <v>Unaudited</v>
      </c>
    </row>
    <row r="60" spans="1:29" x14ac:dyDescent="0.25">
      <c r="A60" t="s">
        <v>420</v>
      </c>
      <c r="B60" t="s">
        <v>1366</v>
      </c>
      <c r="C60" t="s">
        <v>1367</v>
      </c>
      <c r="D60">
        <v>1900</v>
      </c>
      <c r="E60" s="960">
        <v>1</v>
      </c>
      <c r="F60" t="s">
        <v>438</v>
      </c>
      <c r="G60" s="960">
        <v>91</v>
      </c>
      <c r="H60" t="s">
        <v>379</v>
      </c>
      <c r="I60" t="s">
        <v>488</v>
      </c>
      <c r="J60" t="s">
        <v>444</v>
      </c>
      <c r="K60" t="s">
        <v>434</v>
      </c>
      <c r="L60" s="15" t="s">
        <v>167</v>
      </c>
      <c r="M60" t="s">
        <v>40</v>
      </c>
      <c r="N60" s="679">
        <f t="shared" ref="N60:N123" ca="1" si="8">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679">
        <f t="shared" ca="1" si="7"/>
        <v>0</v>
      </c>
      <c r="P60" s="679">
        <f t="shared" ca="1" si="7"/>
        <v>0</v>
      </c>
      <c r="Q60" s="679">
        <f t="shared" ca="1" si="7"/>
        <v>0</v>
      </c>
      <c r="R60" s="679">
        <f t="shared" ca="1" si="7"/>
        <v>0</v>
      </c>
      <c r="S60" s="679">
        <f t="shared" ca="1" si="7"/>
        <v>0</v>
      </c>
      <c r="T60" s="679">
        <f t="shared" ca="1" si="7"/>
        <v>0</v>
      </c>
      <c r="U60" s="679">
        <f t="shared" ca="1" si="7"/>
        <v>0</v>
      </c>
      <c r="V60" s="679">
        <f t="shared" ca="1" si="7"/>
        <v>0</v>
      </c>
      <c r="W60" s="679">
        <f t="shared" ca="1" si="5"/>
        <v>0</v>
      </c>
      <c r="X60" s="679">
        <f t="shared" ca="1" si="7"/>
        <v>0</v>
      </c>
      <c r="Y60" s="679">
        <f t="shared" ca="1" si="7"/>
        <v>0</v>
      </c>
      <c r="Z60" s="679">
        <f t="shared" ca="1" si="7"/>
        <v>0</v>
      </c>
      <c r="AA60" t="str">
        <f t="shared" si="1"/>
        <v>ASR_Financial_Report_SHP21Final</v>
      </c>
      <c r="AB60" s="960">
        <f t="shared" si="2"/>
        <v>44658</v>
      </c>
      <c r="AC60" t="str">
        <f t="shared" si="3"/>
        <v>Unaudited</v>
      </c>
    </row>
    <row r="61" spans="1:29" x14ac:dyDescent="0.25">
      <c r="A61" t="s">
        <v>420</v>
      </c>
      <c r="B61" t="s">
        <v>1366</v>
      </c>
      <c r="C61" t="s">
        <v>1367</v>
      </c>
      <c r="D61">
        <v>1900</v>
      </c>
      <c r="E61" s="960">
        <v>1</v>
      </c>
      <c r="F61" t="s">
        <v>438</v>
      </c>
      <c r="G61" s="960">
        <v>91</v>
      </c>
      <c r="H61" t="s">
        <v>379</v>
      </c>
      <c r="I61" t="s">
        <v>488</v>
      </c>
      <c r="J61" t="s">
        <v>444</v>
      </c>
      <c r="K61" t="s">
        <v>434</v>
      </c>
      <c r="L61" s="15" t="s">
        <v>168</v>
      </c>
      <c r="M61" t="s">
        <v>329</v>
      </c>
      <c r="N61" s="679">
        <f t="shared" ca="1" si="8"/>
        <v>0</v>
      </c>
      <c r="O61" s="679">
        <f t="shared" ca="1" si="7"/>
        <v>0</v>
      </c>
      <c r="P61" s="679">
        <f t="shared" ca="1" si="7"/>
        <v>0</v>
      </c>
      <c r="Q61" s="679">
        <f t="shared" ca="1" si="7"/>
        <v>0</v>
      </c>
      <c r="R61" s="679">
        <f t="shared" ca="1" si="7"/>
        <v>0</v>
      </c>
      <c r="S61" s="679">
        <f t="shared" ca="1" si="7"/>
        <v>0</v>
      </c>
      <c r="T61" s="679">
        <f t="shared" ca="1" si="7"/>
        <v>0</v>
      </c>
      <c r="U61" s="679">
        <f t="shared" ca="1" si="7"/>
        <v>0</v>
      </c>
      <c r="V61" s="679">
        <f t="shared" ca="1" si="7"/>
        <v>0</v>
      </c>
      <c r="W61" s="679">
        <f t="shared" ca="1" si="5"/>
        <v>0</v>
      </c>
      <c r="X61" s="679">
        <f t="shared" ca="1" si="7"/>
        <v>0</v>
      </c>
      <c r="Y61" s="679">
        <f t="shared" ca="1" si="7"/>
        <v>0</v>
      </c>
      <c r="Z61" s="679">
        <f t="shared" ca="1" si="7"/>
        <v>0</v>
      </c>
      <c r="AA61" t="str">
        <f t="shared" si="1"/>
        <v>ASR_Financial_Report_SHP21Final</v>
      </c>
      <c r="AB61" s="960">
        <f t="shared" si="2"/>
        <v>44658</v>
      </c>
      <c r="AC61" t="str">
        <f t="shared" si="3"/>
        <v>Unaudited</v>
      </c>
    </row>
    <row r="62" spans="1:29" x14ac:dyDescent="0.25">
      <c r="A62" t="s">
        <v>420</v>
      </c>
      <c r="B62" t="s">
        <v>1366</v>
      </c>
      <c r="C62" t="s">
        <v>1367</v>
      </c>
      <c r="D62">
        <v>1900</v>
      </c>
      <c r="E62" s="960">
        <v>1</v>
      </c>
      <c r="F62" t="s">
        <v>438</v>
      </c>
      <c r="G62" s="960">
        <v>91</v>
      </c>
      <c r="H62" t="s">
        <v>379</v>
      </c>
      <c r="I62" t="s">
        <v>488</v>
      </c>
      <c r="J62" t="s">
        <v>450</v>
      </c>
      <c r="K62" t="s">
        <v>435</v>
      </c>
      <c r="L62" s="15" t="s">
        <v>121</v>
      </c>
      <c r="M62" t="s">
        <v>27</v>
      </c>
      <c r="N62" s="679">
        <f t="shared" ca="1" si="8"/>
        <v>222464789.47562402</v>
      </c>
      <c r="O62" s="679">
        <f t="shared" ca="1" si="7"/>
        <v>8296877.2204401707</v>
      </c>
      <c r="P62" s="679">
        <f t="shared" ca="1" si="7"/>
        <v>214167912.25518385</v>
      </c>
      <c r="Q62" s="679">
        <f t="shared" ca="1" si="7"/>
        <v>0</v>
      </c>
      <c r="R62" s="679">
        <f t="shared" ca="1" si="7"/>
        <v>0</v>
      </c>
      <c r="S62" s="679">
        <f t="shared" ca="1" si="7"/>
        <v>0</v>
      </c>
      <c r="T62" s="679">
        <f t="shared" ca="1" si="7"/>
        <v>0</v>
      </c>
      <c r="U62" s="679">
        <f t="shared" ca="1" si="7"/>
        <v>0</v>
      </c>
      <c r="V62" s="679">
        <f t="shared" ca="1" si="7"/>
        <v>0</v>
      </c>
      <c r="W62" s="679">
        <f t="shared" ca="1" si="5"/>
        <v>0</v>
      </c>
      <c r="X62" s="679">
        <f t="shared" ca="1" si="7"/>
        <v>0</v>
      </c>
      <c r="Y62" s="679">
        <f t="shared" ca="1" si="7"/>
        <v>0</v>
      </c>
      <c r="Z62" s="679">
        <f t="shared" ca="1" si="7"/>
        <v>0</v>
      </c>
      <c r="AA62" t="str">
        <f t="shared" si="1"/>
        <v>ASR_Financial_Report_SHP21Final</v>
      </c>
      <c r="AB62" s="960">
        <f t="shared" si="2"/>
        <v>44658</v>
      </c>
      <c r="AC62" t="str">
        <f t="shared" si="3"/>
        <v>Unaudited</v>
      </c>
    </row>
    <row r="63" spans="1:29" x14ac:dyDescent="0.25">
      <c r="A63" t="s">
        <v>420</v>
      </c>
      <c r="B63" t="s">
        <v>1366</v>
      </c>
      <c r="C63" t="s">
        <v>1367</v>
      </c>
      <c r="D63">
        <v>1900</v>
      </c>
      <c r="E63" s="960">
        <v>1</v>
      </c>
      <c r="F63" t="s">
        <v>438</v>
      </c>
      <c r="G63" s="960">
        <v>91</v>
      </c>
      <c r="H63" t="s">
        <v>379</v>
      </c>
      <c r="I63" t="s">
        <v>488</v>
      </c>
      <c r="J63" t="s">
        <v>450</v>
      </c>
      <c r="K63" t="s">
        <v>435</v>
      </c>
      <c r="L63" s="15" t="s">
        <v>122</v>
      </c>
      <c r="M63" t="s">
        <v>97</v>
      </c>
      <c r="N63" s="679">
        <f t="shared" ca="1" si="8"/>
        <v>-188426487.94771263</v>
      </c>
      <c r="O63" s="679">
        <f t="shared" ca="1" si="7"/>
        <v>816470.97438412777</v>
      </c>
      <c r="P63" s="679">
        <f t="shared" ca="1" si="7"/>
        <v>-189242958.92209676</v>
      </c>
      <c r="Q63" s="679">
        <f t="shared" ca="1" si="7"/>
        <v>0</v>
      </c>
      <c r="R63" s="679">
        <f t="shared" ca="1" si="7"/>
        <v>0</v>
      </c>
      <c r="S63" s="679">
        <f t="shared" ca="1" si="7"/>
        <v>0</v>
      </c>
      <c r="T63" s="679">
        <f t="shared" ca="1" si="7"/>
        <v>0</v>
      </c>
      <c r="U63" s="679">
        <f t="shared" ca="1" si="7"/>
        <v>0</v>
      </c>
      <c r="V63" s="679">
        <f t="shared" ca="1" si="7"/>
        <v>0</v>
      </c>
      <c r="W63" s="679">
        <f t="shared" ca="1" si="5"/>
        <v>0</v>
      </c>
      <c r="X63" s="679">
        <f t="shared" ca="1" si="7"/>
        <v>0</v>
      </c>
      <c r="Y63" s="679">
        <f t="shared" ca="1" si="7"/>
        <v>0</v>
      </c>
      <c r="Z63" s="679">
        <f t="shared" ca="1" si="7"/>
        <v>0</v>
      </c>
      <c r="AA63" t="str">
        <f t="shared" si="1"/>
        <v>ASR_Financial_Report_SHP21Final</v>
      </c>
      <c r="AB63" s="960">
        <f t="shared" si="2"/>
        <v>44658</v>
      </c>
      <c r="AC63" t="str">
        <f t="shared" si="3"/>
        <v>Unaudited</v>
      </c>
    </row>
    <row r="64" spans="1:29" x14ac:dyDescent="0.25">
      <c r="A64" t="s">
        <v>420</v>
      </c>
      <c r="B64" t="s">
        <v>1366</v>
      </c>
      <c r="C64" t="s">
        <v>1367</v>
      </c>
      <c r="D64">
        <v>1900</v>
      </c>
      <c r="E64" s="960">
        <v>1</v>
      </c>
      <c r="F64" t="s">
        <v>438</v>
      </c>
      <c r="G64" s="960">
        <v>91</v>
      </c>
      <c r="H64" t="s">
        <v>379</v>
      </c>
      <c r="I64" t="s">
        <v>488</v>
      </c>
      <c r="J64" t="s">
        <v>450</v>
      </c>
      <c r="K64" t="s">
        <v>435</v>
      </c>
      <c r="L64" s="15" t="s">
        <v>123</v>
      </c>
      <c r="M64" t="s">
        <v>98</v>
      </c>
      <c r="N64" s="679">
        <f t="shared" ca="1" si="8"/>
        <v>8897436.8808609303</v>
      </c>
      <c r="O64" s="679">
        <f t="shared" ca="1" si="7"/>
        <v>4052174.8265833766</v>
      </c>
      <c r="P64" s="679">
        <f t="shared" ca="1" si="7"/>
        <v>4845262.0542775542</v>
      </c>
      <c r="Q64" s="679">
        <f t="shared" ca="1" si="7"/>
        <v>0</v>
      </c>
      <c r="R64" s="679">
        <f t="shared" ca="1" si="7"/>
        <v>0</v>
      </c>
      <c r="S64" s="679">
        <f t="shared" ca="1" si="7"/>
        <v>0</v>
      </c>
      <c r="T64" s="679">
        <f t="shared" ca="1" si="7"/>
        <v>0</v>
      </c>
      <c r="U64" s="679">
        <f t="shared" ca="1" si="7"/>
        <v>0</v>
      </c>
      <c r="V64" s="679">
        <f t="shared" ca="1" si="7"/>
        <v>0</v>
      </c>
      <c r="W64" s="679">
        <f t="shared" ca="1" si="5"/>
        <v>0</v>
      </c>
      <c r="X64" s="679">
        <f t="shared" ca="1" si="7"/>
        <v>0</v>
      </c>
      <c r="Y64" s="679">
        <f t="shared" ca="1" si="7"/>
        <v>0</v>
      </c>
      <c r="Z64" s="679">
        <f t="shared" ca="1" si="7"/>
        <v>0</v>
      </c>
      <c r="AA64" t="str">
        <f t="shared" si="1"/>
        <v>ASR_Financial_Report_SHP21Final</v>
      </c>
      <c r="AB64" s="960">
        <f t="shared" si="2"/>
        <v>44658</v>
      </c>
      <c r="AC64" t="str">
        <f t="shared" si="3"/>
        <v>Unaudited</v>
      </c>
    </row>
    <row r="65" spans="1:29" x14ac:dyDescent="0.25">
      <c r="A65" t="s">
        <v>420</v>
      </c>
      <c r="B65" t="s">
        <v>1366</v>
      </c>
      <c r="C65" t="s">
        <v>1367</v>
      </c>
      <c r="D65">
        <v>1900</v>
      </c>
      <c r="E65" s="960">
        <v>1</v>
      </c>
      <c r="F65" t="s">
        <v>438</v>
      </c>
      <c r="G65" s="960">
        <v>91</v>
      </c>
      <c r="H65" t="s">
        <v>379</v>
      </c>
      <c r="I65" t="s">
        <v>488</v>
      </c>
      <c r="J65" t="s">
        <v>450</v>
      </c>
      <c r="K65" t="s">
        <v>435</v>
      </c>
      <c r="L65" s="15" t="s">
        <v>124</v>
      </c>
      <c r="M65" t="s">
        <v>99</v>
      </c>
      <c r="N65" s="679">
        <f t="shared" ca="1" si="8"/>
        <v>564918.64880870283</v>
      </c>
      <c r="O65" s="679">
        <f t="shared" ca="1" si="7"/>
        <v>333901.73258231737</v>
      </c>
      <c r="P65" s="679">
        <f t="shared" ca="1" si="7"/>
        <v>231016.91622638539</v>
      </c>
      <c r="Q65" s="679">
        <f t="shared" ca="1" si="7"/>
        <v>0</v>
      </c>
      <c r="R65" s="679">
        <f t="shared" ca="1" si="7"/>
        <v>0</v>
      </c>
      <c r="S65" s="679">
        <f t="shared" ca="1" si="7"/>
        <v>0</v>
      </c>
      <c r="T65" s="679">
        <f t="shared" ca="1" si="7"/>
        <v>0</v>
      </c>
      <c r="U65" s="679">
        <f t="shared" ca="1" si="7"/>
        <v>0</v>
      </c>
      <c r="V65" s="679">
        <f t="shared" ca="1" si="7"/>
        <v>0</v>
      </c>
      <c r="W65" s="679">
        <f t="shared" ca="1" si="5"/>
        <v>0</v>
      </c>
      <c r="X65" s="679">
        <f t="shared" ca="1" si="7"/>
        <v>0</v>
      </c>
      <c r="Y65" s="679">
        <f t="shared" ca="1" si="7"/>
        <v>0</v>
      </c>
      <c r="Z65" s="679">
        <f t="shared" ca="1" si="7"/>
        <v>0</v>
      </c>
      <c r="AA65" t="str">
        <f t="shared" si="1"/>
        <v>ASR_Financial_Report_SHP21Final</v>
      </c>
      <c r="AB65" s="960">
        <f t="shared" si="2"/>
        <v>44658</v>
      </c>
      <c r="AC65" t="str">
        <f t="shared" si="3"/>
        <v>Unaudited</v>
      </c>
    </row>
    <row r="66" spans="1:29" x14ac:dyDescent="0.25">
      <c r="A66" t="s">
        <v>420</v>
      </c>
      <c r="B66" t="s">
        <v>1366</v>
      </c>
      <c r="C66" t="s">
        <v>1367</v>
      </c>
      <c r="D66">
        <v>1900</v>
      </c>
      <c r="E66" s="960">
        <v>1</v>
      </c>
      <c r="F66" t="s">
        <v>438</v>
      </c>
      <c r="G66" s="960">
        <v>91</v>
      </c>
      <c r="H66" t="s">
        <v>379</v>
      </c>
      <c r="I66" t="s">
        <v>488</v>
      </c>
      <c r="J66" t="s">
        <v>450</v>
      </c>
      <c r="K66" t="s">
        <v>435</v>
      </c>
      <c r="L66" s="15" t="s">
        <v>125</v>
      </c>
      <c r="M66" t="s">
        <v>100</v>
      </c>
      <c r="N66" s="679">
        <f t="shared" ca="1" si="8"/>
        <v>-12548.777661977203</v>
      </c>
      <c r="O66" s="679">
        <f t="shared" ca="1" si="7"/>
        <v>0</v>
      </c>
      <c r="P66" s="679">
        <f t="shared" ca="1" si="7"/>
        <v>-12548.777661977203</v>
      </c>
      <c r="Q66" s="679">
        <f t="shared" ca="1" si="7"/>
        <v>0</v>
      </c>
      <c r="R66" s="679">
        <f t="shared" ca="1" si="7"/>
        <v>0</v>
      </c>
      <c r="S66" s="679">
        <f t="shared" ca="1" si="7"/>
        <v>0</v>
      </c>
      <c r="T66" s="679">
        <f t="shared" ca="1" si="7"/>
        <v>0</v>
      </c>
      <c r="U66" s="679">
        <f t="shared" ca="1" si="7"/>
        <v>0</v>
      </c>
      <c r="V66" s="679">
        <f t="shared" ca="1" si="7"/>
        <v>0</v>
      </c>
      <c r="W66" s="679">
        <f t="shared" ca="1" si="5"/>
        <v>0</v>
      </c>
      <c r="X66" s="679">
        <f t="shared" ca="1" si="7"/>
        <v>0</v>
      </c>
      <c r="Y66" s="679">
        <f t="shared" ca="1" si="7"/>
        <v>0</v>
      </c>
      <c r="Z66" s="679">
        <f t="shared" ca="1" si="7"/>
        <v>0</v>
      </c>
      <c r="AA66" t="str">
        <f t="shared" ref="AA66:AA129" si="9">file_name</f>
        <v>ASR_Financial_Report_SHP21Final</v>
      </c>
      <c r="AB66" s="960">
        <f t="shared" ref="AB66:AB129" si="10">file_date</f>
        <v>44658</v>
      </c>
      <c r="AC66" t="str">
        <f t="shared" ref="AC66:AC129" si="11">status</f>
        <v>Unaudited</v>
      </c>
    </row>
    <row r="67" spans="1:29" x14ac:dyDescent="0.25">
      <c r="A67" t="s">
        <v>420</v>
      </c>
      <c r="B67" t="s">
        <v>1366</v>
      </c>
      <c r="C67" t="s">
        <v>1367</v>
      </c>
      <c r="D67">
        <v>1900</v>
      </c>
      <c r="E67" s="960">
        <v>1</v>
      </c>
      <c r="F67" t="s">
        <v>438</v>
      </c>
      <c r="G67" s="960">
        <v>91</v>
      </c>
      <c r="H67" t="s">
        <v>379</v>
      </c>
      <c r="I67" t="s">
        <v>488</v>
      </c>
      <c r="J67" t="s">
        <v>450</v>
      </c>
      <c r="K67" t="s">
        <v>435</v>
      </c>
      <c r="L67" s="15" t="s">
        <v>126</v>
      </c>
      <c r="M67" t="s">
        <v>28</v>
      </c>
      <c r="N67" s="679">
        <f t="shared" ca="1" si="8"/>
        <v>327000</v>
      </c>
      <c r="O67" s="679">
        <f t="shared" ca="1" si="7"/>
        <v>327000</v>
      </c>
      <c r="P67" s="679">
        <f t="shared" ca="1" si="7"/>
        <v>0</v>
      </c>
      <c r="Q67" s="679">
        <f t="shared" ca="1" si="7"/>
        <v>0</v>
      </c>
      <c r="R67" s="679">
        <f t="shared" ca="1" si="7"/>
        <v>0</v>
      </c>
      <c r="S67" s="679">
        <f t="shared" ca="1" si="7"/>
        <v>0</v>
      </c>
      <c r="T67" s="679">
        <f t="shared" ca="1" si="7"/>
        <v>0</v>
      </c>
      <c r="U67" s="679">
        <f t="shared" ca="1" si="7"/>
        <v>0</v>
      </c>
      <c r="V67" s="679">
        <f t="shared" ca="1" si="7"/>
        <v>0</v>
      </c>
      <c r="W67" s="679">
        <f t="shared" ca="1" si="5"/>
        <v>0</v>
      </c>
      <c r="X67" s="679">
        <f t="shared" ca="1" si="7"/>
        <v>0</v>
      </c>
      <c r="Y67" s="679">
        <f t="shared" ca="1" si="7"/>
        <v>0</v>
      </c>
      <c r="Z67" s="679">
        <f t="shared" ca="1" si="7"/>
        <v>0</v>
      </c>
      <c r="AA67" t="str">
        <f t="shared" si="9"/>
        <v>ASR_Financial_Report_SHP21Final</v>
      </c>
      <c r="AB67" s="960">
        <f t="shared" si="10"/>
        <v>44658</v>
      </c>
      <c r="AC67" t="str">
        <f t="shared" si="11"/>
        <v>Unaudited</v>
      </c>
    </row>
    <row r="68" spans="1:29" x14ac:dyDescent="0.25">
      <c r="A68" t="s">
        <v>420</v>
      </c>
      <c r="B68" t="s">
        <v>1366</v>
      </c>
      <c r="C68" t="s">
        <v>1367</v>
      </c>
      <c r="D68">
        <v>1900</v>
      </c>
      <c r="E68" s="960">
        <v>1</v>
      </c>
      <c r="F68" t="s">
        <v>438</v>
      </c>
      <c r="G68" s="960">
        <v>91</v>
      </c>
      <c r="H68" t="s">
        <v>379</v>
      </c>
      <c r="I68" t="s">
        <v>488</v>
      </c>
      <c r="J68" t="s">
        <v>436</v>
      </c>
      <c r="K68" t="s">
        <v>436</v>
      </c>
      <c r="L68" s="15" t="s">
        <v>128</v>
      </c>
      <c r="M68" t="s">
        <v>326</v>
      </c>
      <c r="N68" s="679">
        <f t="shared" ca="1" si="8"/>
        <v>0</v>
      </c>
      <c r="O68" s="679">
        <f t="shared" ca="1" si="7"/>
        <v>0</v>
      </c>
      <c r="P68" s="679">
        <f t="shared" ca="1" si="7"/>
        <v>0</v>
      </c>
      <c r="Q68" s="679">
        <f t="shared" ca="1" si="7"/>
        <v>0</v>
      </c>
      <c r="R68" s="679">
        <f t="shared" ca="1" si="7"/>
        <v>0</v>
      </c>
      <c r="S68" s="679">
        <f t="shared" ca="1" si="7"/>
        <v>0</v>
      </c>
      <c r="T68" s="679">
        <f t="shared" ca="1" si="7"/>
        <v>0</v>
      </c>
      <c r="U68" s="679">
        <f t="shared" ca="1" si="7"/>
        <v>0</v>
      </c>
      <c r="V68" s="679">
        <f t="shared" ca="1" si="7"/>
        <v>0</v>
      </c>
      <c r="W68" s="679">
        <f t="shared" ca="1" si="5"/>
        <v>0</v>
      </c>
      <c r="X68" s="679">
        <f t="shared" ca="1" si="7"/>
        <v>0</v>
      </c>
      <c r="Y68" s="679">
        <f t="shared" ca="1" si="7"/>
        <v>0</v>
      </c>
      <c r="Z68" s="679">
        <f t="shared" ca="1" si="7"/>
        <v>0</v>
      </c>
      <c r="AA68" t="str">
        <f t="shared" si="9"/>
        <v>ASR_Financial_Report_SHP21Final</v>
      </c>
      <c r="AB68" s="960">
        <f t="shared" si="10"/>
        <v>44658</v>
      </c>
      <c r="AC68" t="str">
        <f t="shared" si="11"/>
        <v>Unaudited</v>
      </c>
    </row>
    <row r="69" spans="1:29" x14ac:dyDescent="0.25">
      <c r="A69" t="s">
        <v>420</v>
      </c>
      <c r="B69" t="s">
        <v>1366</v>
      </c>
      <c r="C69" t="s">
        <v>1367</v>
      </c>
      <c r="D69">
        <v>1900</v>
      </c>
      <c r="E69" s="960">
        <v>1</v>
      </c>
      <c r="F69" t="s">
        <v>438</v>
      </c>
      <c r="G69" s="960">
        <v>91</v>
      </c>
      <c r="H69" t="s">
        <v>379</v>
      </c>
      <c r="I69" t="s">
        <v>488</v>
      </c>
      <c r="J69" t="s">
        <v>436</v>
      </c>
      <c r="K69" t="s">
        <v>436</v>
      </c>
      <c r="L69" s="15" t="s">
        <v>129</v>
      </c>
      <c r="M69" t="s">
        <v>325</v>
      </c>
      <c r="N69" s="679">
        <f t="shared" ca="1" si="8"/>
        <v>0</v>
      </c>
      <c r="O69" s="679">
        <f t="shared" ca="1" si="7"/>
        <v>0</v>
      </c>
      <c r="P69" s="679">
        <f t="shared" ca="1" si="7"/>
        <v>0</v>
      </c>
      <c r="Q69" s="679">
        <f t="shared" ca="1" si="7"/>
        <v>0</v>
      </c>
      <c r="R69" s="679">
        <f t="shared" ca="1" si="7"/>
        <v>0</v>
      </c>
      <c r="S69" s="679">
        <f t="shared" ca="1" si="7"/>
        <v>0</v>
      </c>
      <c r="T69" s="679">
        <f t="shared" ca="1" si="7"/>
        <v>0</v>
      </c>
      <c r="U69" s="679">
        <f t="shared" ca="1" si="7"/>
        <v>0</v>
      </c>
      <c r="V69" s="679">
        <f t="shared" ca="1" si="7"/>
        <v>0</v>
      </c>
      <c r="W69" s="679">
        <f t="shared" ca="1" si="5"/>
        <v>0</v>
      </c>
      <c r="X69" s="679">
        <f t="shared" ca="1" si="7"/>
        <v>0</v>
      </c>
      <c r="Y69" s="679">
        <f t="shared" ca="1" si="7"/>
        <v>0</v>
      </c>
      <c r="Z69" s="679">
        <f t="shared" ca="1" si="7"/>
        <v>0</v>
      </c>
      <c r="AA69" t="str">
        <f t="shared" si="9"/>
        <v>ASR_Financial_Report_SHP21Final</v>
      </c>
      <c r="AB69" s="960">
        <f t="shared" si="10"/>
        <v>44658</v>
      </c>
      <c r="AC69" t="str">
        <f t="shared" si="11"/>
        <v>Unaudited</v>
      </c>
    </row>
    <row r="70" spans="1:29" x14ac:dyDescent="0.25">
      <c r="A70" t="s">
        <v>420</v>
      </c>
      <c r="B70" t="s">
        <v>1366</v>
      </c>
      <c r="C70" t="s">
        <v>1367</v>
      </c>
      <c r="D70">
        <v>1900</v>
      </c>
      <c r="E70" s="960">
        <v>1</v>
      </c>
      <c r="F70" t="s">
        <v>438</v>
      </c>
      <c r="G70" s="960">
        <v>91</v>
      </c>
      <c r="H70" t="s">
        <v>379</v>
      </c>
      <c r="I70" t="s">
        <v>488</v>
      </c>
      <c r="J70" t="s">
        <v>436</v>
      </c>
      <c r="K70" t="s">
        <v>436</v>
      </c>
      <c r="L70" s="15" t="s">
        <v>130</v>
      </c>
      <c r="M70" t="s">
        <v>179</v>
      </c>
      <c r="N70" s="679">
        <f t="shared" ca="1" si="8"/>
        <v>0</v>
      </c>
      <c r="O70" s="679">
        <f t="shared" ca="1" si="7"/>
        <v>0</v>
      </c>
      <c r="P70" s="679">
        <f t="shared" ca="1" si="7"/>
        <v>0</v>
      </c>
      <c r="Q70" s="679">
        <f t="shared" ca="1" si="7"/>
        <v>0</v>
      </c>
      <c r="R70" s="679">
        <f t="shared" ca="1" si="7"/>
        <v>0</v>
      </c>
      <c r="S70" s="679">
        <f t="shared" ca="1" si="7"/>
        <v>0</v>
      </c>
      <c r="T70" s="679">
        <f t="shared" ca="1" si="7"/>
        <v>0</v>
      </c>
      <c r="U70" s="679">
        <f t="shared" ca="1" si="7"/>
        <v>0</v>
      </c>
      <c r="V70" s="679">
        <f t="shared" ca="1" si="7"/>
        <v>0</v>
      </c>
      <c r="W70" s="679">
        <f t="shared" ca="1" si="5"/>
        <v>0</v>
      </c>
      <c r="X70" s="679">
        <f t="shared" ca="1" si="7"/>
        <v>0</v>
      </c>
      <c r="Y70" s="679">
        <f t="shared" ca="1" si="7"/>
        <v>0</v>
      </c>
      <c r="Z70" s="679">
        <f t="shared" ca="1" si="7"/>
        <v>0</v>
      </c>
      <c r="AA70" t="str">
        <f t="shared" si="9"/>
        <v>ASR_Financial_Report_SHP21Final</v>
      </c>
      <c r="AB70" s="960">
        <f t="shared" si="10"/>
        <v>44658</v>
      </c>
      <c r="AC70" t="str">
        <f t="shared" si="11"/>
        <v>Unaudited</v>
      </c>
    </row>
    <row r="71" spans="1:29" x14ac:dyDescent="0.25">
      <c r="A71" t="s">
        <v>420</v>
      </c>
      <c r="B71" t="s">
        <v>1366</v>
      </c>
      <c r="C71" t="s">
        <v>1367</v>
      </c>
      <c r="D71">
        <v>1900</v>
      </c>
      <c r="E71" s="960">
        <v>1</v>
      </c>
      <c r="F71" t="s">
        <v>438</v>
      </c>
      <c r="G71" s="960">
        <v>91</v>
      </c>
      <c r="H71" t="s">
        <v>379</v>
      </c>
      <c r="I71" t="s">
        <v>488</v>
      </c>
      <c r="J71" t="s">
        <v>436</v>
      </c>
      <c r="K71" t="s">
        <v>436</v>
      </c>
      <c r="L71" s="15" t="s">
        <v>131</v>
      </c>
      <c r="M71" t="s">
        <v>494</v>
      </c>
      <c r="N71" s="679">
        <f t="shared" ca="1" si="8"/>
        <v>0</v>
      </c>
      <c r="O71" s="679">
        <f t="shared" ca="1" si="7"/>
        <v>0</v>
      </c>
      <c r="P71" s="679">
        <f t="shared" ca="1" si="7"/>
        <v>0</v>
      </c>
      <c r="Q71" s="679">
        <f t="shared" ca="1" si="7"/>
        <v>0</v>
      </c>
      <c r="R71" s="679">
        <f t="shared" ca="1" si="7"/>
        <v>0</v>
      </c>
      <c r="S71" s="679">
        <f t="shared" ca="1" si="7"/>
        <v>0</v>
      </c>
      <c r="T71" s="679">
        <f t="shared" ca="1" si="7"/>
        <v>0</v>
      </c>
      <c r="U71" s="679">
        <f t="shared" ca="1" si="7"/>
        <v>0</v>
      </c>
      <c r="V71" s="679">
        <f t="shared" ca="1" si="7"/>
        <v>0</v>
      </c>
      <c r="W71" s="679">
        <f t="shared" ca="1" si="5"/>
        <v>0</v>
      </c>
      <c r="X71" s="679">
        <f t="shared" ca="1" si="7"/>
        <v>0</v>
      </c>
      <c r="Y71" s="679">
        <f t="shared" ca="1" si="7"/>
        <v>0</v>
      </c>
      <c r="Z71" s="679">
        <f t="shared" ca="1" si="7"/>
        <v>0</v>
      </c>
      <c r="AA71" t="str">
        <f t="shared" si="9"/>
        <v>ASR_Financial_Report_SHP21Final</v>
      </c>
      <c r="AB71" s="960">
        <f t="shared" si="10"/>
        <v>44658</v>
      </c>
      <c r="AC71" t="str">
        <f t="shared" si="11"/>
        <v>Unaudited</v>
      </c>
    </row>
    <row r="72" spans="1:29" x14ac:dyDescent="0.25">
      <c r="A72" t="s">
        <v>420</v>
      </c>
      <c r="B72" t="s">
        <v>1366</v>
      </c>
      <c r="C72" t="s">
        <v>1367</v>
      </c>
      <c r="D72">
        <v>1900</v>
      </c>
      <c r="E72" s="960">
        <v>1</v>
      </c>
      <c r="F72" t="s">
        <v>438</v>
      </c>
      <c r="G72" s="960">
        <v>91</v>
      </c>
      <c r="H72" t="s">
        <v>379</v>
      </c>
      <c r="I72" t="s">
        <v>488</v>
      </c>
      <c r="J72" t="s">
        <v>436</v>
      </c>
      <c r="K72" t="s">
        <v>436</v>
      </c>
      <c r="L72" s="15" t="s">
        <v>132</v>
      </c>
      <c r="M72" t="s">
        <v>495</v>
      </c>
      <c r="N72" s="679">
        <f t="shared" ca="1" si="8"/>
        <v>0</v>
      </c>
      <c r="O72" s="679">
        <f t="shared" ca="1" si="7"/>
        <v>0</v>
      </c>
      <c r="P72" s="679">
        <f t="shared" ca="1" si="7"/>
        <v>0</v>
      </c>
      <c r="Q72" s="679">
        <f t="shared" ca="1" si="7"/>
        <v>0</v>
      </c>
      <c r="R72" s="679">
        <f t="shared" ca="1" si="7"/>
        <v>0</v>
      </c>
      <c r="S72" s="679">
        <f t="shared" ca="1" si="7"/>
        <v>0</v>
      </c>
      <c r="T72" s="679">
        <f t="shared" ca="1" si="7"/>
        <v>0</v>
      </c>
      <c r="U72" s="679">
        <f t="shared" ca="1" si="7"/>
        <v>0</v>
      </c>
      <c r="V72" s="679">
        <f t="shared" ca="1" si="7"/>
        <v>0</v>
      </c>
      <c r="W72" s="679">
        <f t="shared" ca="1" si="5"/>
        <v>0</v>
      </c>
      <c r="X72" s="679">
        <f t="shared" ca="1" si="7"/>
        <v>0</v>
      </c>
      <c r="Y72" s="679">
        <f t="shared" ca="1" si="7"/>
        <v>0</v>
      </c>
      <c r="Z72" s="679">
        <f t="shared" ca="1" si="7"/>
        <v>0</v>
      </c>
      <c r="AA72" t="str">
        <f t="shared" si="9"/>
        <v>ASR_Financial_Report_SHP21Final</v>
      </c>
      <c r="AB72" s="960">
        <f t="shared" si="10"/>
        <v>44658</v>
      </c>
      <c r="AC72" t="str">
        <f t="shared" si="11"/>
        <v>Unaudited</v>
      </c>
    </row>
    <row r="73" spans="1:29" x14ac:dyDescent="0.25">
      <c r="A73" t="s">
        <v>420</v>
      </c>
      <c r="B73" t="s">
        <v>1366</v>
      </c>
      <c r="C73" t="s">
        <v>1367</v>
      </c>
      <c r="D73">
        <v>1900</v>
      </c>
      <c r="E73" s="960">
        <v>1</v>
      </c>
      <c r="F73" t="s">
        <v>438</v>
      </c>
      <c r="G73" s="960">
        <v>91</v>
      </c>
      <c r="H73" t="s">
        <v>379</v>
      </c>
      <c r="I73" t="s">
        <v>488</v>
      </c>
      <c r="J73" t="s">
        <v>436</v>
      </c>
      <c r="K73" t="s">
        <v>436</v>
      </c>
      <c r="L73" s="15" t="s">
        <v>133</v>
      </c>
      <c r="M73" t="s">
        <v>496</v>
      </c>
      <c r="N73" s="679">
        <f t="shared" ca="1" si="8"/>
        <v>0</v>
      </c>
      <c r="O73" s="679">
        <f t="shared" ca="1" si="7"/>
        <v>0</v>
      </c>
      <c r="P73" s="679">
        <f t="shared" ca="1" si="7"/>
        <v>0</v>
      </c>
      <c r="Q73" s="679">
        <f t="shared" ca="1" si="7"/>
        <v>0</v>
      </c>
      <c r="R73" s="679">
        <f t="shared" ca="1" si="7"/>
        <v>0</v>
      </c>
      <c r="S73" s="679">
        <f t="shared" ca="1" si="7"/>
        <v>0</v>
      </c>
      <c r="T73" s="679">
        <f t="shared" ca="1" si="7"/>
        <v>0</v>
      </c>
      <c r="U73" s="679">
        <f t="shared" ca="1" si="7"/>
        <v>0</v>
      </c>
      <c r="V73" s="679">
        <f t="shared" ca="1" si="7"/>
        <v>0</v>
      </c>
      <c r="W73" s="679">
        <f t="shared" ca="1" si="5"/>
        <v>0</v>
      </c>
      <c r="X73" s="679">
        <f t="shared" ca="1" si="7"/>
        <v>0</v>
      </c>
      <c r="Y73" s="679">
        <f t="shared" ca="1" si="7"/>
        <v>0</v>
      </c>
      <c r="Z73" s="679">
        <f t="shared" ca="1" si="7"/>
        <v>0</v>
      </c>
      <c r="AA73" t="str">
        <f t="shared" si="9"/>
        <v>ASR_Financial_Report_SHP21Final</v>
      </c>
      <c r="AB73" s="960">
        <f t="shared" si="10"/>
        <v>44658</v>
      </c>
      <c r="AC73" t="str">
        <f t="shared" si="11"/>
        <v>Unaudited</v>
      </c>
    </row>
    <row r="74" spans="1:29" x14ac:dyDescent="0.25">
      <c r="A74" t="s">
        <v>420</v>
      </c>
      <c r="B74" t="s">
        <v>1366</v>
      </c>
      <c r="C74" t="s">
        <v>1367</v>
      </c>
      <c r="D74">
        <v>1900</v>
      </c>
      <c r="E74" s="960">
        <v>1</v>
      </c>
      <c r="F74" t="s">
        <v>438</v>
      </c>
      <c r="G74" s="960">
        <v>91</v>
      </c>
      <c r="H74" t="s">
        <v>379</v>
      </c>
      <c r="I74" t="s">
        <v>489</v>
      </c>
      <c r="J74" t="s">
        <v>26</v>
      </c>
      <c r="K74" t="s">
        <v>26</v>
      </c>
      <c r="L74" s="15" t="s">
        <v>269</v>
      </c>
      <c r="M74" t="s">
        <v>26</v>
      </c>
      <c r="N74" s="679">
        <f t="shared" ca="1" si="8"/>
        <v>4912558.276268498</v>
      </c>
      <c r="O74" s="679">
        <f t="shared" ca="1" si="7"/>
        <v>0</v>
      </c>
      <c r="P74" s="679">
        <f t="shared" ca="1" si="7"/>
        <v>0</v>
      </c>
      <c r="Q74" s="679">
        <f t="shared" ca="1" si="7"/>
        <v>0</v>
      </c>
      <c r="R74" s="679">
        <f t="shared" ca="1" si="7"/>
        <v>0</v>
      </c>
      <c r="S74" s="679">
        <f t="shared" ca="1" si="7"/>
        <v>0</v>
      </c>
      <c r="T74" s="679">
        <f t="shared" ca="1" si="7"/>
        <v>0</v>
      </c>
      <c r="U74" s="679">
        <f t="shared" ca="1" si="7"/>
        <v>0</v>
      </c>
      <c r="V74" s="679">
        <f t="shared" ca="1" si="7"/>
        <v>0</v>
      </c>
      <c r="W74" s="679">
        <f t="shared" ca="1" si="5"/>
        <v>0</v>
      </c>
      <c r="X74" s="679">
        <f t="shared" ca="1" si="7"/>
        <v>0</v>
      </c>
      <c r="Y74" s="679">
        <f t="shared" ca="1" si="7"/>
        <v>0</v>
      </c>
      <c r="Z74" s="679">
        <f t="shared" ca="1" si="7"/>
        <v>0</v>
      </c>
      <c r="AA74" t="str">
        <f t="shared" si="9"/>
        <v>ASR_Financial_Report_SHP21Final</v>
      </c>
      <c r="AB74" s="960">
        <f t="shared" si="10"/>
        <v>44658</v>
      </c>
      <c r="AC74" t="str">
        <f t="shared" si="11"/>
        <v>Unaudited</v>
      </c>
    </row>
    <row r="75" spans="1:29" x14ac:dyDescent="0.25">
      <c r="A75" t="s">
        <v>420</v>
      </c>
      <c r="B75" t="s">
        <v>1366</v>
      </c>
      <c r="C75" t="s">
        <v>1367</v>
      </c>
      <c r="D75">
        <v>1900</v>
      </c>
      <c r="E75" s="960">
        <v>1</v>
      </c>
      <c r="F75" t="s">
        <v>439</v>
      </c>
      <c r="G75" s="960">
        <v>182</v>
      </c>
      <c r="H75" t="s">
        <v>379</v>
      </c>
      <c r="I75" t="s">
        <v>432</v>
      </c>
      <c r="J75" t="s">
        <v>432</v>
      </c>
      <c r="K75" t="s">
        <v>432</v>
      </c>
      <c r="M75" t="s">
        <v>432</v>
      </c>
      <c r="N75" s="679">
        <f t="shared" ca="1" si="8"/>
        <v>1786083.92</v>
      </c>
      <c r="O75" s="679">
        <f t="shared" ca="1" si="7"/>
        <v>1491394.6199999999</v>
      </c>
      <c r="P75" s="679">
        <f t="shared" ca="1" si="7"/>
        <v>53258.979999999996</v>
      </c>
      <c r="Q75" s="679">
        <f t="shared" ca="1" si="7"/>
        <v>99167.06</v>
      </c>
      <c r="R75" s="679">
        <f t="shared" ca="1" si="7"/>
        <v>46761.58</v>
      </c>
      <c r="S75" s="679">
        <f t="shared" ca="1" si="7"/>
        <v>49796.349999999991</v>
      </c>
      <c r="T75" s="679">
        <f t="shared" ca="1" si="7"/>
        <v>13217.410000000002</v>
      </c>
      <c r="U75" s="679">
        <f t="shared" ca="1" si="7"/>
        <v>647.06999999999994</v>
      </c>
      <c r="V75" s="679">
        <f t="shared" ca="1" si="7"/>
        <v>4937.68</v>
      </c>
      <c r="W75" s="679">
        <f t="shared" ca="1" si="5"/>
        <v>499.97</v>
      </c>
      <c r="X75" s="679">
        <f t="shared" ca="1" si="7"/>
        <v>22288.52</v>
      </c>
      <c r="Y75" s="679">
        <f t="shared" ca="1" si="7"/>
        <v>4114.68</v>
      </c>
      <c r="Z75" s="679">
        <f t="shared" ca="1" si="7"/>
        <v>0</v>
      </c>
      <c r="AA75" t="str">
        <f t="shared" si="9"/>
        <v>ASR_Financial_Report_SHP21Final</v>
      </c>
      <c r="AB75" s="960">
        <f t="shared" si="10"/>
        <v>44658</v>
      </c>
      <c r="AC75" t="str">
        <f t="shared" si="11"/>
        <v>Unaudited</v>
      </c>
    </row>
    <row r="76" spans="1:29" x14ac:dyDescent="0.25">
      <c r="A76" t="s">
        <v>420</v>
      </c>
      <c r="B76" t="s">
        <v>1366</v>
      </c>
      <c r="C76" t="s">
        <v>1367</v>
      </c>
      <c r="D76">
        <v>1900</v>
      </c>
      <c r="E76" s="960">
        <v>1</v>
      </c>
      <c r="F76" t="s">
        <v>439</v>
      </c>
      <c r="G76" s="960">
        <v>182</v>
      </c>
      <c r="H76" t="s">
        <v>379</v>
      </c>
      <c r="I76" t="s">
        <v>487</v>
      </c>
      <c r="J76" t="s">
        <v>12</v>
      </c>
      <c r="K76" t="s">
        <v>12</v>
      </c>
      <c r="L76" s="15">
        <v>1.1000000000000001</v>
      </c>
      <c r="M76" t="s">
        <v>12</v>
      </c>
      <c r="N76" s="679">
        <f t="shared" ca="1" si="8"/>
        <v>494906304.59999996</v>
      </c>
      <c r="O76" s="679">
        <f t="shared" ca="1" si="7"/>
        <v>265408962.29000002</v>
      </c>
      <c r="P76" s="679">
        <f t="shared" ca="1" si="7"/>
        <v>25854631.520000003</v>
      </c>
      <c r="Q76" s="679">
        <f t="shared" ca="1" si="7"/>
        <v>87686378.410000011</v>
      </c>
      <c r="R76" s="679">
        <f t="shared" ca="1" si="7"/>
        <v>59258869.799999997</v>
      </c>
      <c r="S76" s="679">
        <f t="shared" ca="1" si="7"/>
        <v>10957496.300000001</v>
      </c>
      <c r="T76" s="679">
        <f t="shared" ca="1" si="7"/>
        <v>4934017.0199999996</v>
      </c>
      <c r="U76" s="679">
        <f t="shared" ca="1" si="7"/>
        <v>141400.51999999999</v>
      </c>
      <c r="V76" s="679">
        <f t="shared" ca="1" si="7"/>
        <v>15611966.129999999</v>
      </c>
      <c r="W76" s="679">
        <f t="shared" ca="1" si="5"/>
        <v>12493492.449999999</v>
      </c>
      <c r="X76" s="679">
        <f t="shared" ca="1" si="7"/>
        <v>2734154.89</v>
      </c>
      <c r="Y76" s="679">
        <f t="shared" ca="1" si="7"/>
        <v>9824935.2699999996</v>
      </c>
      <c r="Z76" s="679">
        <f t="shared" ca="1" si="7"/>
        <v>0</v>
      </c>
      <c r="AA76" t="str">
        <f t="shared" si="9"/>
        <v>ASR_Financial_Report_SHP21Final</v>
      </c>
      <c r="AB76" s="960">
        <f t="shared" si="10"/>
        <v>44658</v>
      </c>
      <c r="AC76" t="str">
        <f t="shared" si="11"/>
        <v>Unaudited</v>
      </c>
    </row>
    <row r="77" spans="1:29" x14ac:dyDescent="0.25">
      <c r="A77" t="s">
        <v>420</v>
      </c>
      <c r="B77" t="s">
        <v>1366</v>
      </c>
      <c r="C77" t="s">
        <v>1367</v>
      </c>
      <c r="D77">
        <v>1900</v>
      </c>
      <c r="E77" s="960">
        <v>1</v>
      </c>
      <c r="F77" t="s">
        <v>439</v>
      </c>
      <c r="G77" s="960">
        <v>182</v>
      </c>
      <c r="H77" t="s">
        <v>379</v>
      </c>
      <c r="I77" t="s">
        <v>487</v>
      </c>
      <c r="J77" t="s">
        <v>12</v>
      </c>
      <c r="K77" t="s">
        <v>1309</v>
      </c>
      <c r="L77" s="15" t="s">
        <v>1300</v>
      </c>
      <c r="M77" t="s">
        <v>1309</v>
      </c>
      <c r="N77" s="679">
        <f t="shared" ca="1" si="8"/>
        <v>3737187.1082029911</v>
      </c>
      <c r="O77" s="679">
        <f t="shared" ca="1" si="7"/>
        <v>1836078.7170869312</v>
      </c>
      <c r="P77" s="679">
        <f t="shared" ca="1" si="7"/>
        <v>0</v>
      </c>
      <c r="Q77" s="679">
        <f t="shared" ca="1" si="7"/>
        <v>1596923.8957235049</v>
      </c>
      <c r="R77" s="679">
        <f t="shared" ca="1" si="7"/>
        <v>0</v>
      </c>
      <c r="S77" s="679">
        <f t="shared" ca="1" si="7"/>
        <v>0</v>
      </c>
      <c r="T77" s="679">
        <f t="shared" ca="1" si="7"/>
        <v>0</v>
      </c>
      <c r="U77" s="679">
        <f t="shared" ca="1" si="7"/>
        <v>0</v>
      </c>
      <c r="V77" s="679">
        <f t="shared" ca="1" si="7"/>
        <v>0</v>
      </c>
      <c r="W77" s="679">
        <f t="shared" ca="1" si="5"/>
        <v>0</v>
      </c>
      <c r="X77" s="679">
        <f t="shared" ca="1" si="7"/>
        <v>0</v>
      </c>
      <c r="Y77" s="679">
        <f t="shared" ca="1" si="7"/>
        <v>304184.49539255514</v>
      </c>
      <c r="Z77" s="679">
        <f t="shared" ca="1" si="7"/>
        <v>0</v>
      </c>
      <c r="AA77" t="str">
        <f t="shared" si="9"/>
        <v>ASR_Financial_Report_SHP21Final</v>
      </c>
      <c r="AB77" s="960">
        <f t="shared" si="10"/>
        <v>44658</v>
      </c>
      <c r="AC77" t="str">
        <f t="shared" si="11"/>
        <v>Unaudited</v>
      </c>
    </row>
    <row r="78" spans="1:29" x14ac:dyDescent="0.25">
      <c r="A78" t="s">
        <v>420</v>
      </c>
      <c r="B78" t="s">
        <v>1366</v>
      </c>
      <c r="C78" t="s">
        <v>1367</v>
      </c>
      <c r="D78">
        <v>1900</v>
      </c>
      <c r="E78" s="960">
        <v>1</v>
      </c>
      <c r="F78" t="s">
        <v>439</v>
      </c>
      <c r="G78" s="960">
        <v>182</v>
      </c>
      <c r="H78" t="s">
        <v>379</v>
      </c>
      <c r="I78" t="s">
        <v>487</v>
      </c>
      <c r="J78" t="s">
        <v>490</v>
      </c>
      <c r="K78" t="s">
        <v>491</v>
      </c>
      <c r="L78" s="15" t="s">
        <v>63</v>
      </c>
      <c r="M78" t="s">
        <v>343</v>
      </c>
      <c r="N78" s="679">
        <f t="shared" ca="1" si="8"/>
        <v>0</v>
      </c>
      <c r="O78" s="679">
        <f t="shared" ca="1" si="7"/>
        <v>0</v>
      </c>
      <c r="P78" s="679">
        <f t="shared" ca="1" si="7"/>
        <v>0</v>
      </c>
      <c r="Q78" s="679">
        <f t="shared" ca="1" si="7"/>
        <v>0</v>
      </c>
      <c r="R78" s="679">
        <f t="shared" ca="1" si="7"/>
        <v>0</v>
      </c>
      <c r="S78" s="679">
        <f t="shared" ca="1" si="7"/>
        <v>0</v>
      </c>
      <c r="T78" s="679">
        <f t="shared" ca="1" si="7"/>
        <v>0</v>
      </c>
      <c r="U78" s="679">
        <f t="shared" ca="1" si="7"/>
        <v>0</v>
      </c>
      <c r="V78" s="679">
        <f t="shared" ca="1" si="7"/>
        <v>0</v>
      </c>
      <c r="W78" s="679">
        <f t="shared" ca="1" si="5"/>
        <v>0</v>
      </c>
      <c r="X78" s="679">
        <f t="shared" ca="1" si="7"/>
        <v>0</v>
      </c>
      <c r="Y78" s="679">
        <f t="shared" ca="1" si="7"/>
        <v>0</v>
      </c>
      <c r="Z78" s="679">
        <f t="shared" ca="1" si="7"/>
        <v>0</v>
      </c>
      <c r="AA78" t="str">
        <f t="shared" si="9"/>
        <v>ASR_Financial_Report_SHP21Final</v>
      </c>
      <c r="AB78" s="960">
        <f t="shared" si="10"/>
        <v>44658</v>
      </c>
      <c r="AC78" t="str">
        <f t="shared" si="11"/>
        <v>Unaudited</v>
      </c>
    </row>
    <row r="79" spans="1:29" x14ac:dyDescent="0.25">
      <c r="A79" t="s">
        <v>420</v>
      </c>
      <c r="B79" t="s">
        <v>1366</v>
      </c>
      <c r="C79" t="s">
        <v>1367</v>
      </c>
      <c r="D79">
        <v>1900</v>
      </c>
      <c r="E79" s="960">
        <v>1</v>
      </c>
      <c r="F79" t="s">
        <v>439</v>
      </c>
      <c r="G79" s="960">
        <v>182</v>
      </c>
      <c r="H79" t="s">
        <v>379</v>
      </c>
      <c r="I79" t="s">
        <v>487</v>
      </c>
      <c r="J79" t="s">
        <v>490</v>
      </c>
      <c r="K79" t="s">
        <v>1000</v>
      </c>
      <c r="L79" s="15" t="s">
        <v>896</v>
      </c>
      <c r="M79" t="s">
        <v>897</v>
      </c>
      <c r="N79" s="679">
        <f t="shared" ca="1" si="8"/>
        <v>9973250.5499999803</v>
      </c>
      <c r="O79" s="679">
        <f t="shared" ca="1" si="7"/>
        <v>9933246.9299999792</v>
      </c>
      <c r="P79" s="679">
        <f t="shared" ca="1" si="7"/>
        <v>3633.24</v>
      </c>
      <c r="Q79" s="679">
        <f t="shared" ca="1" si="7"/>
        <v>3507.98</v>
      </c>
      <c r="R79" s="679">
        <f t="shared" ca="1" si="7"/>
        <v>0</v>
      </c>
      <c r="S79" s="679">
        <f t="shared" ca="1" si="7"/>
        <v>29416.089999999997</v>
      </c>
      <c r="T79" s="679">
        <f t="shared" ca="1" si="7"/>
        <v>0</v>
      </c>
      <c r="U79" s="679">
        <f t="shared" ca="1" si="7"/>
        <v>3446.31</v>
      </c>
      <c r="V79" s="679">
        <f t="shared" ca="1" si="7"/>
        <v>0</v>
      </c>
      <c r="W79" s="679">
        <f t="shared" ca="1" si="5"/>
        <v>0</v>
      </c>
      <c r="X79" s="679">
        <f t="shared" ca="1" si="7"/>
        <v>0</v>
      </c>
      <c r="Y79" s="679">
        <f t="shared" ca="1" si="7"/>
        <v>0</v>
      </c>
      <c r="Z79" s="679">
        <f t="shared" ca="1" si="7"/>
        <v>0</v>
      </c>
      <c r="AA79" t="str">
        <f t="shared" si="9"/>
        <v>ASR_Financial_Report_SHP21Final</v>
      </c>
      <c r="AB79" s="960">
        <f t="shared" si="10"/>
        <v>44658</v>
      </c>
      <c r="AC79" t="str">
        <f t="shared" si="11"/>
        <v>Unaudited</v>
      </c>
    </row>
    <row r="80" spans="1:29" x14ac:dyDescent="0.25">
      <c r="A80" t="s">
        <v>420</v>
      </c>
      <c r="B80" t="s">
        <v>1366</v>
      </c>
      <c r="C80" t="s">
        <v>1367</v>
      </c>
      <c r="D80">
        <v>1900</v>
      </c>
      <c r="E80" s="960">
        <v>1</v>
      </c>
      <c r="F80" t="s">
        <v>439</v>
      </c>
      <c r="G80" s="960">
        <v>182</v>
      </c>
      <c r="H80" t="s">
        <v>379</v>
      </c>
      <c r="I80" t="s">
        <v>487</v>
      </c>
      <c r="J80" t="s">
        <v>13</v>
      </c>
      <c r="K80" t="s">
        <v>492</v>
      </c>
      <c r="L80" s="15" t="s">
        <v>94</v>
      </c>
      <c r="M80" t="s">
        <v>146</v>
      </c>
      <c r="N80" s="679">
        <f t="shared" ca="1" si="8"/>
        <v>0</v>
      </c>
      <c r="O80" s="679">
        <f t="shared" ca="1" si="7"/>
        <v>0</v>
      </c>
      <c r="P80" s="679">
        <f t="shared" ca="1" si="7"/>
        <v>0</v>
      </c>
      <c r="Q80" s="679">
        <f t="shared" ca="1" si="7"/>
        <v>0</v>
      </c>
      <c r="R80" s="679">
        <f t="shared" ca="1" si="7"/>
        <v>0</v>
      </c>
      <c r="S80" s="679">
        <f t="shared" ca="1" si="7"/>
        <v>0</v>
      </c>
      <c r="T80" s="679">
        <f t="shared" ca="1" si="7"/>
        <v>0</v>
      </c>
      <c r="U80" s="679">
        <f t="shared" ca="1" si="7"/>
        <v>0</v>
      </c>
      <c r="V80" s="679">
        <f t="shared" ca="1" si="7"/>
        <v>0</v>
      </c>
      <c r="W80" s="679">
        <f t="shared" ca="1" si="5"/>
        <v>0</v>
      </c>
      <c r="X80" s="679">
        <f t="shared" ca="1" si="7"/>
        <v>0</v>
      </c>
      <c r="Y80" s="679">
        <f t="shared" ca="1" si="7"/>
        <v>0</v>
      </c>
      <c r="Z80" s="679">
        <f t="shared" ca="1" si="7"/>
        <v>0</v>
      </c>
      <c r="AA80" t="str">
        <f t="shared" si="9"/>
        <v>ASR_Financial_Report_SHP21Final</v>
      </c>
      <c r="AB80" s="960">
        <f t="shared" si="10"/>
        <v>44658</v>
      </c>
      <c r="AC80" t="str">
        <f t="shared" si="11"/>
        <v>Unaudited</v>
      </c>
    </row>
    <row r="81" spans="1:29" x14ac:dyDescent="0.25">
      <c r="A81" t="s">
        <v>420</v>
      </c>
      <c r="B81" t="s">
        <v>1366</v>
      </c>
      <c r="C81" t="s">
        <v>1367</v>
      </c>
      <c r="D81">
        <v>1900</v>
      </c>
      <c r="E81" s="960">
        <v>1</v>
      </c>
      <c r="F81" t="s">
        <v>439</v>
      </c>
      <c r="G81" s="960">
        <v>182</v>
      </c>
      <c r="H81" t="s">
        <v>379</v>
      </c>
      <c r="I81" t="s">
        <v>487</v>
      </c>
      <c r="J81" t="s">
        <v>13</v>
      </c>
      <c r="K81" t="s">
        <v>13</v>
      </c>
      <c r="L81" s="15" t="s">
        <v>35</v>
      </c>
      <c r="M81" t="s">
        <v>13</v>
      </c>
      <c r="N81" s="679">
        <f t="shared" ca="1" si="8"/>
        <v>2382845.0210918793</v>
      </c>
      <c r="O81" s="679">
        <f t="shared" ca="1" si="7"/>
        <v>1558510.2799999998</v>
      </c>
      <c r="P81" s="679">
        <f t="shared" ca="1" si="7"/>
        <v>0</v>
      </c>
      <c r="Q81" s="679">
        <f t="shared" ca="1" si="7"/>
        <v>153018.2110918797</v>
      </c>
      <c r="R81" s="679">
        <f t="shared" ca="1" si="7"/>
        <v>0</v>
      </c>
      <c r="S81" s="679">
        <f t="shared" ca="1" si="7"/>
        <v>0</v>
      </c>
      <c r="T81" s="679">
        <f t="shared" ca="1" si="7"/>
        <v>0</v>
      </c>
      <c r="U81" s="679">
        <f t="shared" ca="1" si="7"/>
        <v>0</v>
      </c>
      <c r="V81" s="679">
        <f t="shared" ca="1" si="7"/>
        <v>0</v>
      </c>
      <c r="W81" s="679">
        <f t="shared" ca="1" si="5"/>
        <v>0</v>
      </c>
      <c r="X81" s="679">
        <f t="shared" ca="1" si="7"/>
        <v>671316.53</v>
      </c>
      <c r="Y81" s="679">
        <f t="shared" ca="1" si="7"/>
        <v>0</v>
      </c>
      <c r="Z81" s="679">
        <f t="shared" ca="1" si="7"/>
        <v>0</v>
      </c>
      <c r="AA81" t="str">
        <f t="shared" si="9"/>
        <v>ASR_Financial_Report_SHP21Final</v>
      </c>
      <c r="AB81" s="960">
        <f t="shared" si="10"/>
        <v>44658</v>
      </c>
      <c r="AC81" t="str">
        <f t="shared" si="11"/>
        <v>Unaudited</v>
      </c>
    </row>
    <row r="82" spans="1:29" x14ac:dyDescent="0.25">
      <c r="A82" t="s">
        <v>420</v>
      </c>
      <c r="B82" t="s">
        <v>1366</v>
      </c>
      <c r="C82" t="s">
        <v>1367</v>
      </c>
      <c r="D82">
        <v>1900</v>
      </c>
      <c r="E82" s="960">
        <v>1</v>
      </c>
      <c r="F82" t="s">
        <v>439</v>
      </c>
      <c r="G82" s="960">
        <v>182</v>
      </c>
      <c r="H82" t="s">
        <v>379</v>
      </c>
      <c r="I82" t="s">
        <v>488</v>
      </c>
      <c r="J82" t="s">
        <v>444</v>
      </c>
      <c r="K82" t="s">
        <v>0</v>
      </c>
      <c r="L82" s="15">
        <v>2.1</v>
      </c>
      <c r="M82" t="s">
        <v>147</v>
      </c>
      <c r="N82" s="679">
        <f t="shared" ca="1" si="8"/>
        <v>66272380.090000004</v>
      </c>
      <c r="O82" s="679">
        <f t="shared" ca="1" si="7"/>
        <v>36001842.560000002</v>
      </c>
      <c r="P82" s="679">
        <f t="shared" ca="1" si="7"/>
        <v>1960878.3900000001</v>
      </c>
      <c r="Q82" s="679">
        <f t="shared" ca="1" si="7"/>
        <v>16101819.119999999</v>
      </c>
      <c r="R82" s="679">
        <f t="shared" ca="1" si="7"/>
        <v>8093268.7599999998</v>
      </c>
      <c r="S82" s="679">
        <f t="shared" ref="O82:Z105" ca="1" si="12">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157148.03999999998</v>
      </c>
      <c r="T82" s="679">
        <f t="shared" ca="1" si="12"/>
        <v>147449.31</v>
      </c>
      <c r="U82" s="679">
        <f t="shared" ca="1" si="12"/>
        <v>100.95</v>
      </c>
      <c r="V82" s="679">
        <f t="shared" ca="1" si="12"/>
        <v>1088144.72</v>
      </c>
      <c r="W82" s="679">
        <f t="shared" ref="W82:W145" ca="1" si="13">IF(OR(AND($F82="PY",W$1&lt;&gt;"Prior Year"),AND($F82&lt;&gt;"PY",W$1="Prior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"&amp;$H82&amp;"'!$A$7:$CA$7"),0)+MATCH(W$1,INDIRECT("'MMA Rev-Exp "&amp;$H82&amp;"'!$D$8:$CA$8"),0)-1)))</f>
        <v>493278.19000000006</v>
      </c>
      <c r="X82" s="679">
        <f t="shared" ca="1" si="12"/>
        <v>105268.20999999999</v>
      </c>
      <c r="Y82" s="679">
        <f t="shared" ca="1" si="12"/>
        <v>2123181.84</v>
      </c>
      <c r="Z82" s="679">
        <f t="shared" ca="1" si="12"/>
        <v>0</v>
      </c>
      <c r="AA82" t="str">
        <f t="shared" si="9"/>
        <v>ASR_Financial_Report_SHP21Final</v>
      </c>
      <c r="AB82" s="960">
        <f t="shared" si="10"/>
        <v>44658</v>
      </c>
      <c r="AC82" t="str">
        <f t="shared" si="11"/>
        <v>Unaudited</v>
      </c>
    </row>
    <row r="83" spans="1:29" x14ac:dyDescent="0.25">
      <c r="A83" t="s">
        <v>420</v>
      </c>
      <c r="B83" t="s">
        <v>1366</v>
      </c>
      <c r="C83" t="s">
        <v>1367</v>
      </c>
      <c r="D83">
        <v>1900</v>
      </c>
      <c r="E83" s="960">
        <v>1</v>
      </c>
      <c r="F83" t="s">
        <v>439</v>
      </c>
      <c r="G83" s="960">
        <v>182</v>
      </c>
      <c r="H83" t="s">
        <v>379</v>
      </c>
      <c r="I83" t="s">
        <v>488</v>
      </c>
      <c r="J83" t="s">
        <v>444</v>
      </c>
      <c r="K83" t="s">
        <v>0</v>
      </c>
      <c r="L83" s="15">
        <v>2.2000000000000002</v>
      </c>
      <c r="M83" t="s">
        <v>148</v>
      </c>
      <c r="N83" s="679">
        <f t="shared" ca="1" si="8"/>
        <v>986977.52167948091</v>
      </c>
      <c r="O83" s="679">
        <f t="shared" ca="1" si="12"/>
        <v>899058.44193464378</v>
      </c>
      <c r="P83" s="679">
        <f t="shared" ca="1" si="12"/>
        <v>51064.571312402557</v>
      </c>
      <c r="Q83" s="679">
        <f t="shared" ca="1" si="12"/>
        <v>21121.244085544426</v>
      </c>
      <c r="R83" s="679">
        <f t="shared" ca="1" si="12"/>
        <v>7950.4937079333295</v>
      </c>
      <c r="S83" s="679">
        <f t="shared" ca="1" si="12"/>
        <v>-4783.7828534020164</v>
      </c>
      <c r="T83" s="679">
        <f t="shared" ca="1" si="12"/>
        <v>3678.8984901727304</v>
      </c>
      <c r="U83" s="679">
        <f t="shared" ca="1" si="12"/>
        <v>-3.1262804529693229</v>
      </c>
      <c r="V83" s="679">
        <f t="shared" ca="1" si="12"/>
        <v>1413.2585815799748</v>
      </c>
      <c r="W83" s="679">
        <f t="shared" ca="1" si="13"/>
        <v>624.85440312672483</v>
      </c>
      <c r="X83" s="679">
        <f t="shared" ca="1" si="12"/>
        <v>1001.2725344418434</v>
      </c>
      <c r="Y83" s="679">
        <f t="shared" ca="1" si="12"/>
        <v>5851.3957634903491</v>
      </c>
      <c r="Z83" s="679">
        <f t="shared" ca="1" si="12"/>
        <v>0</v>
      </c>
      <c r="AA83" t="str">
        <f t="shared" si="9"/>
        <v>ASR_Financial_Report_SHP21Final</v>
      </c>
      <c r="AB83" s="960">
        <f t="shared" si="10"/>
        <v>44658</v>
      </c>
      <c r="AC83" t="str">
        <f t="shared" si="11"/>
        <v>Unaudited</v>
      </c>
    </row>
    <row r="84" spans="1:29" x14ac:dyDescent="0.25">
      <c r="A84" t="s">
        <v>420</v>
      </c>
      <c r="B84" t="s">
        <v>1366</v>
      </c>
      <c r="C84" t="s">
        <v>1367</v>
      </c>
      <c r="D84">
        <v>1900</v>
      </c>
      <c r="E84" s="960">
        <v>1</v>
      </c>
      <c r="F84" t="s">
        <v>439</v>
      </c>
      <c r="G84" s="960">
        <v>182</v>
      </c>
      <c r="H84" t="s">
        <v>379</v>
      </c>
      <c r="I84" t="s">
        <v>488</v>
      </c>
      <c r="J84" t="s">
        <v>444</v>
      </c>
      <c r="K84" t="s">
        <v>0</v>
      </c>
      <c r="L84" s="15">
        <v>2.2999999999999998</v>
      </c>
      <c r="M84" t="s">
        <v>149</v>
      </c>
      <c r="N84" s="679">
        <f t="shared" ca="1" si="8"/>
        <v>23363341.999999952</v>
      </c>
      <c r="O84" s="679">
        <f t="shared" ca="1" si="12"/>
        <v>17158051.659999955</v>
      </c>
      <c r="P84" s="679">
        <f t="shared" ca="1" si="12"/>
        <v>1510395.33</v>
      </c>
      <c r="Q84" s="679">
        <f t="shared" ca="1" si="12"/>
        <v>2052006.860000001</v>
      </c>
      <c r="R84" s="679">
        <f t="shared" ca="1" si="12"/>
        <v>1918706.8600000013</v>
      </c>
      <c r="S84" s="679">
        <f t="shared" ca="1" si="12"/>
        <v>42272.380000000005</v>
      </c>
      <c r="T84" s="679">
        <f t="shared" ca="1" si="12"/>
        <v>127113.58</v>
      </c>
      <c r="U84" s="679">
        <f t="shared" ca="1" si="12"/>
        <v>1500.04</v>
      </c>
      <c r="V84" s="679">
        <f t="shared" ca="1" si="12"/>
        <v>299088.94999999995</v>
      </c>
      <c r="W84" s="679">
        <f t="shared" ca="1" si="13"/>
        <v>26894.6</v>
      </c>
      <c r="X84" s="679">
        <f t="shared" ca="1" si="12"/>
        <v>30640.36</v>
      </c>
      <c r="Y84" s="679">
        <f t="shared" ca="1" si="12"/>
        <v>196671.38</v>
      </c>
      <c r="Z84" s="679">
        <f t="shared" ca="1" si="12"/>
        <v>0</v>
      </c>
      <c r="AA84" t="str">
        <f t="shared" si="9"/>
        <v>ASR_Financial_Report_SHP21Final</v>
      </c>
      <c r="AB84" s="960">
        <f t="shared" si="10"/>
        <v>44658</v>
      </c>
      <c r="AC84" t="str">
        <f t="shared" si="11"/>
        <v>Unaudited</v>
      </c>
    </row>
    <row r="85" spans="1:29" x14ac:dyDescent="0.25">
      <c r="A85" t="s">
        <v>420</v>
      </c>
      <c r="B85" t="s">
        <v>1366</v>
      </c>
      <c r="C85" t="s">
        <v>1367</v>
      </c>
      <c r="D85">
        <v>1900</v>
      </c>
      <c r="E85" s="960">
        <v>1</v>
      </c>
      <c r="F85" t="s">
        <v>439</v>
      </c>
      <c r="G85" s="960">
        <v>182</v>
      </c>
      <c r="H85" t="s">
        <v>379</v>
      </c>
      <c r="I85" t="s">
        <v>488</v>
      </c>
      <c r="J85" t="s">
        <v>444</v>
      </c>
      <c r="K85" t="s">
        <v>0</v>
      </c>
      <c r="L85" s="15">
        <v>2.4</v>
      </c>
      <c r="M85" t="s">
        <v>150</v>
      </c>
      <c r="N85" s="679">
        <f t="shared" ca="1" si="8"/>
        <v>22142160.050000027</v>
      </c>
      <c r="O85" s="679">
        <f t="shared" ca="1" si="12"/>
        <v>13566714.920000028</v>
      </c>
      <c r="P85" s="679">
        <f t="shared" ca="1" si="12"/>
        <v>962678.52999999991</v>
      </c>
      <c r="Q85" s="679">
        <f t="shared" ca="1" si="12"/>
        <v>5080051.3199999994</v>
      </c>
      <c r="R85" s="679">
        <f t="shared" ca="1" si="12"/>
        <v>1628999.08</v>
      </c>
      <c r="S85" s="679">
        <f t="shared" ca="1" si="12"/>
        <v>165884.51</v>
      </c>
      <c r="T85" s="679">
        <f t="shared" ca="1" si="12"/>
        <v>169437.52000000002</v>
      </c>
      <c r="U85" s="679">
        <f t="shared" ca="1" si="12"/>
        <v>2890.3</v>
      </c>
      <c r="V85" s="679">
        <f t="shared" ca="1" si="12"/>
        <v>151175.64000000001</v>
      </c>
      <c r="W85" s="679">
        <f t="shared" ca="1" si="13"/>
        <v>137045.79000000004</v>
      </c>
      <c r="X85" s="679">
        <f t="shared" ca="1" si="12"/>
        <v>55005.590000000004</v>
      </c>
      <c r="Y85" s="679">
        <f t="shared" ca="1" si="12"/>
        <v>222276.85</v>
      </c>
      <c r="Z85" s="679">
        <f t="shared" ca="1" si="12"/>
        <v>0</v>
      </c>
      <c r="AA85" t="str">
        <f t="shared" si="9"/>
        <v>ASR_Financial_Report_SHP21Final</v>
      </c>
      <c r="AB85" s="960">
        <f t="shared" si="10"/>
        <v>44658</v>
      </c>
      <c r="AC85" t="str">
        <f t="shared" si="11"/>
        <v>Unaudited</v>
      </c>
    </row>
    <row r="86" spans="1:29" x14ac:dyDescent="0.25">
      <c r="A86" t="s">
        <v>420</v>
      </c>
      <c r="B86" t="s">
        <v>1366</v>
      </c>
      <c r="C86" t="s">
        <v>1367</v>
      </c>
      <c r="D86">
        <v>1900</v>
      </c>
      <c r="E86" s="960">
        <v>1</v>
      </c>
      <c r="F86" t="s">
        <v>439</v>
      </c>
      <c r="G86" s="960">
        <v>182</v>
      </c>
      <c r="H86" t="s">
        <v>379</v>
      </c>
      <c r="I86" t="s">
        <v>488</v>
      </c>
      <c r="J86" t="s">
        <v>444</v>
      </c>
      <c r="K86" t="s">
        <v>0</v>
      </c>
      <c r="L86" s="15">
        <v>2.5</v>
      </c>
      <c r="M86" t="s">
        <v>151</v>
      </c>
      <c r="N86" s="679">
        <f t="shared" ca="1" si="8"/>
        <v>843775.89542497532</v>
      </c>
      <c r="O86" s="679">
        <f t="shared" ca="1" si="12"/>
        <v>766590.88728235813</v>
      </c>
      <c r="P86" s="679">
        <f t="shared" ca="1" si="12"/>
        <v>61703.833606543492</v>
      </c>
      <c r="Q86" s="679">
        <f t="shared" ca="1" si="12"/>
        <v>8705.3942254997492</v>
      </c>
      <c r="R86" s="679">
        <f t="shared" ca="1" si="12"/>
        <v>3265.3367417454929</v>
      </c>
      <c r="S86" s="679">
        <f t="shared" ca="1" si="12"/>
        <v>-6464.9889639240691</v>
      </c>
      <c r="T86" s="679">
        <f t="shared" ca="1" si="12"/>
        <v>7399.0267845204717</v>
      </c>
      <c r="U86" s="679">
        <f t="shared" ca="1" si="12"/>
        <v>-136.37851366282555</v>
      </c>
      <c r="V86" s="679">
        <f t="shared" ca="1" si="12"/>
        <v>543.42028160492282</v>
      </c>
      <c r="W86" s="679">
        <f t="shared" ca="1" si="13"/>
        <v>199.21435923511581</v>
      </c>
      <c r="X86" s="679">
        <f t="shared" ca="1" si="12"/>
        <v>814.58649131999016</v>
      </c>
      <c r="Y86" s="679">
        <f t="shared" ca="1" si="12"/>
        <v>1155.5631297349007</v>
      </c>
      <c r="Z86" s="679">
        <f t="shared" ca="1" si="12"/>
        <v>0</v>
      </c>
      <c r="AA86" t="str">
        <f t="shared" si="9"/>
        <v>ASR_Financial_Report_SHP21Final</v>
      </c>
      <c r="AB86" s="960">
        <f t="shared" si="10"/>
        <v>44658</v>
      </c>
      <c r="AC86" t="str">
        <f t="shared" si="11"/>
        <v>Unaudited</v>
      </c>
    </row>
    <row r="87" spans="1:29" x14ac:dyDescent="0.25">
      <c r="A87" t="s">
        <v>420</v>
      </c>
      <c r="B87" t="s">
        <v>1366</v>
      </c>
      <c r="C87" t="s">
        <v>1367</v>
      </c>
      <c r="D87">
        <v>1900</v>
      </c>
      <c r="E87" s="960">
        <v>1</v>
      </c>
      <c r="F87" t="s">
        <v>439</v>
      </c>
      <c r="G87" s="960">
        <v>182</v>
      </c>
      <c r="H87" t="s">
        <v>379</v>
      </c>
      <c r="I87" t="s">
        <v>488</v>
      </c>
      <c r="J87" t="s">
        <v>444</v>
      </c>
      <c r="K87" t="s">
        <v>0</v>
      </c>
      <c r="L87" s="15" t="s">
        <v>96</v>
      </c>
      <c r="M87" t="s">
        <v>7</v>
      </c>
      <c r="N87" s="679">
        <f t="shared" ca="1" si="8"/>
        <v>0</v>
      </c>
      <c r="O87" s="679">
        <f t="shared" ca="1" si="12"/>
        <v>0</v>
      </c>
      <c r="P87" s="679">
        <f t="shared" ca="1" si="12"/>
        <v>0</v>
      </c>
      <c r="Q87" s="679">
        <f t="shared" ca="1" si="12"/>
        <v>0</v>
      </c>
      <c r="R87" s="679">
        <f t="shared" ca="1" si="12"/>
        <v>0</v>
      </c>
      <c r="S87" s="679">
        <f t="shared" ca="1" si="12"/>
        <v>0</v>
      </c>
      <c r="T87" s="679">
        <f t="shared" ca="1" si="12"/>
        <v>0</v>
      </c>
      <c r="U87" s="679">
        <f t="shared" ca="1" si="12"/>
        <v>0</v>
      </c>
      <c r="V87" s="679">
        <f t="shared" ca="1" si="12"/>
        <v>0</v>
      </c>
      <c r="W87" s="679">
        <f t="shared" ca="1" si="13"/>
        <v>0</v>
      </c>
      <c r="X87" s="679">
        <f t="shared" ca="1" si="12"/>
        <v>0</v>
      </c>
      <c r="Y87" s="679">
        <f t="shared" ca="1" si="12"/>
        <v>0</v>
      </c>
      <c r="Z87" s="679">
        <f t="shared" ca="1" si="12"/>
        <v>0</v>
      </c>
      <c r="AA87" t="str">
        <f t="shared" si="9"/>
        <v>ASR_Financial_Report_SHP21Final</v>
      </c>
      <c r="AB87" s="960">
        <f t="shared" si="10"/>
        <v>44658</v>
      </c>
      <c r="AC87" t="str">
        <f t="shared" si="11"/>
        <v>Unaudited</v>
      </c>
    </row>
    <row r="88" spans="1:29" x14ac:dyDescent="0.25">
      <c r="A88" t="s">
        <v>420</v>
      </c>
      <c r="B88" t="s">
        <v>1366</v>
      </c>
      <c r="C88" t="s">
        <v>1367</v>
      </c>
      <c r="D88">
        <v>1900</v>
      </c>
      <c r="E88" s="960">
        <v>1</v>
      </c>
      <c r="F88" t="s">
        <v>439</v>
      </c>
      <c r="G88" s="960">
        <v>182</v>
      </c>
      <c r="H88" t="s">
        <v>379</v>
      </c>
      <c r="I88" t="s">
        <v>488</v>
      </c>
      <c r="J88" t="s">
        <v>444</v>
      </c>
      <c r="K88" t="s">
        <v>0</v>
      </c>
      <c r="L88" s="15" t="s">
        <v>152</v>
      </c>
      <c r="M88" t="s">
        <v>451</v>
      </c>
      <c r="N88" s="679">
        <f t="shared" ca="1" si="8"/>
        <v>0</v>
      </c>
      <c r="O88" s="679">
        <f t="shared" ca="1" si="12"/>
        <v>0</v>
      </c>
      <c r="P88" s="679">
        <f t="shared" ca="1" si="12"/>
        <v>0</v>
      </c>
      <c r="Q88" s="679">
        <f t="shared" ca="1" si="12"/>
        <v>0</v>
      </c>
      <c r="R88" s="679">
        <f t="shared" ca="1" si="12"/>
        <v>0</v>
      </c>
      <c r="S88" s="679">
        <f t="shared" ca="1" si="12"/>
        <v>0</v>
      </c>
      <c r="T88" s="679">
        <f t="shared" ca="1" si="12"/>
        <v>0</v>
      </c>
      <c r="U88" s="679">
        <f t="shared" ca="1" si="12"/>
        <v>0</v>
      </c>
      <c r="V88" s="679">
        <f t="shared" ca="1" si="12"/>
        <v>0</v>
      </c>
      <c r="W88" s="679">
        <f t="shared" ca="1" si="13"/>
        <v>0</v>
      </c>
      <c r="X88" s="679">
        <f t="shared" ca="1" si="12"/>
        <v>0</v>
      </c>
      <c r="Y88" s="679">
        <f t="shared" ca="1" si="12"/>
        <v>0</v>
      </c>
      <c r="Z88" s="679">
        <f t="shared" ca="1" si="12"/>
        <v>0</v>
      </c>
      <c r="AA88" t="str">
        <f t="shared" si="9"/>
        <v>ASR_Financial_Report_SHP21Final</v>
      </c>
      <c r="AB88" s="960">
        <f t="shared" si="10"/>
        <v>44658</v>
      </c>
      <c r="AC88" t="str">
        <f t="shared" si="11"/>
        <v>Unaudited</v>
      </c>
    </row>
    <row r="89" spans="1:29" x14ac:dyDescent="0.25">
      <c r="A89" t="s">
        <v>420</v>
      </c>
      <c r="B89" t="s">
        <v>1366</v>
      </c>
      <c r="C89" t="s">
        <v>1367</v>
      </c>
      <c r="D89">
        <v>1900</v>
      </c>
      <c r="E89" s="960">
        <v>1</v>
      </c>
      <c r="F89" t="s">
        <v>439</v>
      </c>
      <c r="G89" s="960">
        <v>182</v>
      </c>
      <c r="H89" t="s">
        <v>379</v>
      </c>
      <c r="I89" t="s">
        <v>488</v>
      </c>
      <c r="J89" t="s">
        <v>444</v>
      </c>
      <c r="K89" t="s">
        <v>0</v>
      </c>
      <c r="L89" s="15" t="s">
        <v>898</v>
      </c>
      <c r="M89" t="s">
        <v>24</v>
      </c>
      <c r="N89" s="679">
        <f t="shared" ca="1" si="8"/>
        <v>730274.19</v>
      </c>
      <c r="O89" s="679">
        <f t="shared" ca="1" si="12"/>
        <v>32189.71</v>
      </c>
      <c r="P89" s="679">
        <f t="shared" ca="1" si="12"/>
        <v>85776.56</v>
      </c>
      <c r="Q89" s="679">
        <f t="shared" ca="1" si="12"/>
        <v>583732.92999999993</v>
      </c>
      <c r="R89" s="679">
        <f t="shared" ca="1" si="12"/>
        <v>0</v>
      </c>
      <c r="S89" s="679">
        <f t="shared" ca="1" si="12"/>
        <v>0</v>
      </c>
      <c r="T89" s="679">
        <f t="shared" ca="1" si="12"/>
        <v>0</v>
      </c>
      <c r="U89" s="679">
        <f t="shared" ca="1" si="12"/>
        <v>0</v>
      </c>
      <c r="V89" s="679">
        <f t="shared" ca="1" si="12"/>
        <v>28574.99</v>
      </c>
      <c r="W89" s="679">
        <f t="shared" ca="1" si="13"/>
        <v>0</v>
      </c>
      <c r="X89" s="679">
        <f t="shared" ca="1" si="12"/>
        <v>0</v>
      </c>
      <c r="Y89" s="679">
        <f t="shared" ca="1" si="12"/>
        <v>0</v>
      </c>
      <c r="Z89" s="679">
        <f t="shared" ca="1" si="12"/>
        <v>0</v>
      </c>
      <c r="AA89" t="str">
        <f t="shared" si="9"/>
        <v>ASR_Financial_Report_SHP21Final</v>
      </c>
      <c r="AB89" s="960">
        <f t="shared" si="10"/>
        <v>44658</v>
      </c>
      <c r="AC89" t="str">
        <f t="shared" si="11"/>
        <v>Unaudited</v>
      </c>
    </row>
    <row r="90" spans="1:29" x14ac:dyDescent="0.25">
      <c r="A90" t="s">
        <v>420</v>
      </c>
      <c r="B90" t="s">
        <v>1366</v>
      </c>
      <c r="C90" t="s">
        <v>1367</v>
      </c>
      <c r="D90">
        <v>1900</v>
      </c>
      <c r="E90" s="960">
        <v>1</v>
      </c>
      <c r="F90" t="s">
        <v>439</v>
      </c>
      <c r="G90" s="960">
        <v>182</v>
      </c>
      <c r="H90" t="s">
        <v>379</v>
      </c>
      <c r="I90" t="s">
        <v>488</v>
      </c>
      <c r="J90" t="s">
        <v>444</v>
      </c>
      <c r="K90" t="s">
        <v>53</v>
      </c>
      <c r="L90" s="15">
        <v>3.1</v>
      </c>
      <c r="M90" t="s">
        <v>33</v>
      </c>
      <c r="N90" s="679">
        <f t="shared" ca="1" si="8"/>
        <v>86382448.71999976</v>
      </c>
      <c r="O90" s="679">
        <f t="shared" ca="1" si="12"/>
        <v>59894304.439999789</v>
      </c>
      <c r="P90" s="679">
        <f t="shared" ca="1" si="12"/>
        <v>3637715.8500000006</v>
      </c>
      <c r="Q90" s="679">
        <f t="shared" ca="1" si="12"/>
        <v>12506264.18999999</v>
      </c>
      <c r="R90" s="679">
        <f t="shared" ca="1" si="12"/>
        <v>6295984.5199999996</v>
      </c>
      <c r="S90" s="679">
        <f t="shared" ca="1" si="12"/>
        <v>589395.41</v>
      </c>
      <c r="T90" s="679">
        <f t="shared" ca="1" si="12"/>
        <v>659059.99</v>
      </c>
      <c r="U90" s="679">
        <f t="shared" ca="1" si="12"/>
        <v>7456.0800000000017</v>
      </c>
      <c r="V90" s="679">
        <f t="shared" ca="1" si="12"/>
        <v>701701.86</v>
      </c>
      <c r="W90" s="679">
        <f t="shared" ca="1" si="13"/>
        <v>430679.24</v>
      </c>
      <c r="X90" s="679">
        <f t="shared" ca="1" si="12"/>
        <v>258345.3</v>
      </c>
      <c r="Y90" s="679">
        <f t="shared" ca="1" si="12"/>
        <v>1401541.8399999999</v>
      </c>
      <c r="Z90" s="679">
        <f t="shared" ca="1" si="12"/>
        <v>0</v>
      </c>
      <c r="AA90" t="str">
        <f t="shared" si="9"/>
        <v>ASR_Financial_Report_SHP21Final</v>
      </c>
      <c r="AB90" s="960">
        <f t="shared" si="10"/>
        <v>44658</v>
      </c>
      <c r="AC90" t="str">
        <f t="shared" si="11"/>
        <v>Unaudited</v>
      </c>
    </row>
    <row r="91" spans="1:29" x14ac:dyDescent="0.25">
      <c r="A91" t="s">
        <v>420</v>
      </c>
      <c r="B91" t="s">
        <v>1366</v>
      </c>
      <c r="C91" t="s">
        <v>1367</v>
      </c>
      <c r="D91">
        <v>1900</v>
      </c>
      <c r="E91" s="960">
        <v>1</v>
      </c>
      <c r="F91" t="s">
        <v>439</v>
      </c>
      <c r="G91" s="960">
        <v>182</v>
      </c>
      <c r="H91" t="s">
        <v>379</v>
      </c>
      <c r="I91" t="s">
        <v>488</v>
      </c>
      <c r="J91" t="s">
        <v>444</v>
      </c>
      <c r="K91" t="s">
        <v>53</v>
      </c>
      <c r="L91" s="15">
        <v>3.2</v>
      </c>
      <c r="M91" t="s">
        <v>34</v>
      </c>
      <c r="N91" s="679">
        <f t="shared" ca="1" si="8"/>
        <v>187872.37000000002</v>
      </c>
      <c r="O91" s="679">
        <f t="shared" ca="1" si="12"/>
        <v>128161.73</v>
      </c>
      <c r="P91" s="679">
        <f t="shared" ca="1" si="12"/>
        <v>6315.71</v>
      </c>
      <c r="Q91" s="679">
        <f t="shared" ca="1" si="12"/>
        <v>36533.569999999992</v>
      </c>
      <c r="R91" s="679">
        <f t="shared" ca="1" si="12"/>
        <v>198.54000000000002</v>
      </c>
      <c r="S91" s="679">
        <f t="shared" ca="1" si="12"/>
        <v>3521.34</v>
      </c>
      <c r="T91" s="679">
        <f t="shared" ca="1" si="12"/>
        <v>1651.5900000000001</v>
      </c>
      <c r="U91" s="679">
        <f t="shared" ca="1" si="12"/>
        <v>1558.96</v>
      </c>
      <c r="V91" s="679">
        <f t="shared" ca="1" si="12"/>
        <v>1937.0300000000002</v>
      </c>
      <c r="W91" s="679">
        <f t="shared" ca="1" si="13"/>
        <v>4991.1400000000003</v>
      </c>
      <c r="X91" s="679">
        <f t="shared" ca="1" si="12"/>
        <v>1966.2900000000002</v>
      </c>
      <c r="Y91" s="679">
        <f t="shared" ca="1" si="12"/>
        <v>1036.47</v>
      </c>
      <c r="Z91" s="679">
        <f t="shared" ca="1" si="12"/>
        <v>0</v>
      </c>
      <c r="AA91" t="str">
        <f t="shared" si="9"/>
        <v>ASR_Financial_Report_SHP21Final</v>
      </c>
      <c r="AB91" s="960">
        <f t="shared" si="10"/>
        <v>44658</v>
      </c>
      <c r="AC91" t="str">
        <f t="shared" si="11"/>
        <v>Unaudited</v>
      </c>
    </row>
    <row r="92" spans="1:29" x14ac:dyDescent="0.25">
      <c r="A92" t="s">
        <v>420</v>
      </c>
      <c r="B92" t="s">
        <v>1366</v>
      </c>
      <c r="C92" t="s">
        <v>1367</v>
      </c>
      <c r="D92">
        <v>1900</v>
      </c>
      <c r="E92" s="960">
        <v>1</v>
      </c>
      <c r="F92" t="s">
        <v>439</v>
      </c>
      <c r="G92" s="960">
        <v>182</v>
      </c>
      <c r="H92" t="s">
        <v>379</v>
      </c>
      <c r="I92" t="s">
        <v>488</v>
      </c>
      <c r="J92" t="s">
        <v>444</v>
      </c>
      <c r="K92" t="s">
        <v>53</v>
      </c>
      <c r="L92" s="15">
        <v>3.3</v>
      </c>
      <c r="M92" t="s">
        <v>54</v>
      </c>
      <c r="N92" s="679">
        <f t="shared" ca="1" si="8"/>
        <v>831413.97999999986</v>
      </c>
      <c r="O92" s="679">
        <f t="shared" ca="1" si="12"/>
        <v>726412.99999999988</v>
      </c>
      <c r="P92" s="679">
        <f t="shared" ca="1" si="12"/>
        <v>27942.640000000003</v>
      </c>
      <c r="Q92" s="679">
        <f t="shared" ca="1" si="12"/>
        <v>48663.81</v>
      </c>
      <c r="R92" s="679">
        <f t="shared" ca="1" si="12"/>
        <v>17621.57</v>
      </c>
      <c r="S92" s="679">
        <f t="shared" ca="1" si="12"/>
        <v>1077.0900000000001</v>
      </c>
      <c r="T92" s="679">
        <f t="shared" ca="1" si="12"/>
        <v>4513.8999999999996</v>
      </c>
      <c r="U92" s="679">
        <f t="shared" ca="1" si="12"/>
        <v>86.240000000000009</v>
      </c>
      <c r="V92" s="679">
        <f t="shared" ca="1" si="12"/>
        <v>3706.26</v>
      </c>
      <c r="W92" s="679">
        <f t="shared" ca="1" si="13"/>
        <v>77.760000000000005</v>
      </c>
      <c r="X92" s="679">
        <f t="shared" ca="1" si="12"/>
        <v>383.45999999999992</v>
      </c>
      <c r="Y92" s="679">
        <f t="shared" ca="1" si="12"/>
        <v>928.25</v>
      </c>
      <c r="Z92" s="679">
        <f t="shared" ca="1" si="12"/>
        <v>0</v>
      </c>
      <c r="AA92" t="str">
        <f t="shared" si="9"/>
        <v>ASR_Financial_Report_SHP21Final</v>
      </c>
      <c r="AB92" s="960">
        <f t="shared" si="10"/>
        <v>44658</v>
      </c>
      <c r="AC92" t="str">
        <f t="shared" si="11"/>
        <v>Unaudited</v>
      </c>
    </row>
    <row r="93" spans="1:29" x14ac:dyDescent="0.25">
      <c r="A93" t="s">
        <v>420</v>
      </c>
      <c r="B93" t="s">
        <v>1366</v>
      </c>
      <c r="C93" t="s">
        <v>1367</v>
      </c>
      <c r="D93">
        <v>1900</v>
      </c>
      <c r="E93" s="960">
        <v>1</v>
      </c>
      <c r="F93" t="s">
        <v>439</v>
      </c>
      <c r="G93" s="960">
        <v>182</v>
      </c>
      <c r="H93" t="s">
        <v>379</v>
      </c>
      <c r="I93" t="s">
        <v>488</v>
      </c>
      <c r="J93" t="s">
        <v>444</v>
      </c>
      <c r="K93" t="s">
        <v>53</v>
      </c>
      <c r="L93" s="15" t="s">
        <v>44</v>
      </c>
      <c r="M93" t="s">
        <v>153</v>
      </c>
      <c r="N93" s="679">
        <f t="shared" ca="1" si="8"/>
        <v>0</v>
      </c>
      <c r="O93" s="679">
        <f t="shared" ca="1" si="12"/>
        <v>0</v>
      </c>
      <c r="P93" s="679">
        <f t="shared" ca="1" si="12"/>
        <v>0</v>
      </c>
      <c r="Q93" s="679">
        <f t="shared" ca="1" si="12"/>
        <v>0</v>
      </c>
      <c r="R93" s="679">
        <f t="shared" ca="1" si="12"/>
        <v>0</v>
      </c>
      <c r="S93" s="679">
        <f t="shared" ca="1" si="12"/>
        <v>0</v>
      </c>
      <c r="T93" s="679">
        <f t="shared" ca="1" si="12"/>
        <v>0</v>
      </c>
      <c r="U93" s="679">
        <f t="shared" ca="1" si="12"/>
        <v>0</v>
      </c>
      <c r="V93" s="679">
        <f t="shared" ca="1" si="12"/>
        <v>0</v>
      </c>
      <c r="W93" s="679">
        <f t="shared" ca="1" si="13"/>
        <v>0</v>
      </c>
      <c r="X93" s="679">
        <f t="shared" ca="1" si="12"/>
        <v>0</v>
      </c>
      <c r="Y93" s="679">
        <f t="shared" ca="1" si="12"/>
        <v>0</v>
      </c>
      <c r="Z93" s="679">
        <f t="shared" ca="1" si="12"/>
        <v>0</v>
      </c>
      <c r="AA93" t="str">
        <f t="shared" si="9"/>
        <v>ASR_Financial_Report_SHP21Final</v>
      </c>
      <c r="AB93" s="960">
        <f t="shared" si="10"/>
        <v>44658</v>
      </c>
      <c r="AC93" t="str">
        <f t="shared" si="11"/>
        <v>Unaudited</v>
      </c>
    </row>
    <row r="94" spans="1:29" x14ac:dyDescent="0.25">
      <c r="A94" t="s">
        <v>420</v>
      </c>
      <c r="B94" t="s">
        <v>1366</v>
      </c>
      <c r="C94" t="s">
        <v>1367</v>
      </c>
      <c r="D94">
        <v>1900</v>
      </c>
      <c r="E94" s="960">
        <v>1</v>
      </c>
      <c r="F94" t="s">
        <v>439</v>
      </c>
      <c r="G94" s="960">
        <v>182</v>
      </c>
      <c r="H94" t="s">
        <v>379</v>
      </c>
      <c r="I94" t="s">
        <v>488</v>
      </c>
      <c r="J94" t="s">
        <v>444</v>
      </c>
      <c r="K94" t="s">
        <v>53</v>
      </c>
      <c r="L94" s="15" t="s">
        <v>41</v>
      </c>
      <c r="M94" t="s">
        <v>52</v>
      </c>
      <c r="N94" s="679">
        <f t="shared" ca="1" si="8"/>
        <v>34335132.430067919</v>
      </c>
      <c r="O94" s="679">
        <f t="shared" ca="1" si="12"/>
        <v>29106383.880068131</v>
      </c>
      <c r="P94" s="679">
        <f t="shared" ca="1" si="12"/>
        <v>1133918.2299995881</v>
      </c>
      <c r="Q94" s="679">
        <f t="shared" ca="1" si="12"/>
        <v>2077145.8600001852</v>
      </c>
      <c r="R94" s="679">
        <f t="shared" ca="1" si="12"/>
        <v>1132378.9499999788</v>
      </c>
      <c r="S94" s="679">
        <f t="shared" ca="1" si="12"/>
        <v>559262.55000002193</v>
      </c>
      <c r="T94" s="679">
        <f t="shared" ca="1" si="12"/>
        <v>41126.269999999844</v>
      </c>
      <c r="U94" s="679">
        <f t="shared" ca="1" si="12"/>
        <v>7428.0700000000197</v>
      </c>
      <c r="V94" s="679">
        <f t="shared" ca="1" si="12"/>
        <v>113222.48000000084</v>
      </c>
      <c r="W94" s="679">
        <f t="shared" ca="1" si="13"/>
        <v>6795.2899999999991</v>
      </c>
      <c r="X94" s="679">
        <f t="shared" ca="1" si="12"/>
        <v>63800.000000007916</v>
      </c>
      <c r="Y94" s="679">
        <f t="shared" ca="1" si="12"/>
        <v>93670.85000000085</v>
      </c>
      <c r="Z94" s="679">
        <f t="shared" ca="1" si="12"/>
        <v>0</v>
      </c>
      <c r="AA94" t="str">
        <f t="shared" si="9"/>
        <v>ASR_Financial_Report_SHP21Final</v>
      </c>
      <c r="AB94" s="960">
        <f t="shared" si="10"/>
        <v>44658</v>
      </c>
      <c r="AC94" t="str">
        <f t="shared" si="11"/>
        <v>Unaudited</v>
      </c>
    </row>
    <row r="95" spans="1:29" x14ac:dyDescent="0.25">
      <c r="A95" t="s">
        <v>420</v>
      </c>
      <c r="B95" t="s">
        <v>1366</v>
      </c>
      <c r="C95" t="s">
        <v>1367</v>
      </c>
      <c r="D95">
        <v>1900</v>
      </c>
      <c r="E95" s="960">
        <v>1</v>
      </c>
      <c r="F95" t="s">
        <v>439</v>
      </c>
      <c r="G95" s="960">
        <v>182</v>
      </c>
      <c r="H95" t="s">
        <v>379</v>
      </c>
      <c r="I95" s="940" t="s">
        <v>488</v>
      </c>
      <c r="J95" s="940" t="s">
        <v>444</v>
      </c>
      <c r="K95" s="940" t="s">
        <v>53</v>
      </c>
      <c r="L95" s="940" t="s">
        <v>42</v>
      </c>
      <c r="M95" s="940" t="s">
        <v>154</v>
      </c>
      <c r="N95" s="679">
        <f t="shared" ca="1" si="8"/>
        <v>1634985.1211314728</v>
      </c>
      <c r="O95" s="679">
        <f t="shared" ca="1" si="12"/>
        <v>1515700.2759673675</v>
      </c>
      <c r="P95" s="679">
        <f t="shared" ca="1" si="12"/>
        <v>91616.707737277437</v>
      </c>
      <c r="Q95" s="679">
        <f t="shared" ca="1" si="12"/>
        <v>15937.686531289604</v>
      </c>
      <c r="R95" s="679">
        <f t="shared" ca="1" si="12"/>
        <v>5688.7185762717327</v>
      </c>
      <c r="S95" s="679">
        <f t="shared" ca="1" si="12"/>
        <v>-18074.39653543046</v>
      </c>
      <c r="T95" s="679">
        <f t="shared" ca="1" si="12"/>
        <v>16597.548092944151</v>
      </c>
      <c r="U95" s="679">
        <f t="shared" ca="1" si="12"/>
        <v>-276.91730726702389</v>
      </c>
      <c r="V95" s="679">
        <f t="shared" ca="1" si="12"/>
        <v>895.2710105958065</v>
      </c>
      <c r="W95" s="679">
        <f t="shared" ca="1" si="13"/>
        <v>552.57451312481817</v>
      </c>
      <c r="X95" s="679">
        <f t="shared" ca="1" si="12"/>
        <v>2479.6355274773182</v>
      </c>
      <c r="Y95" s="679">
        <f t="shared" ca="1" si="12"/>
        <v>3868.0170178218136</v>
      </c>
      <c r="Z95" s="679">
        <f t="shared" ca="1" si="12"/>
        <v>0</v>
      </c>
      <c r="AA95" t="str">
        <f t="shared" si="9"/>
        <v>ASR_Financial_Report_SHP21Final</v>
      </c>
      <c r="AB95" s="960">
        <f t="shared" si="10"/>
        <v>44658</v>
      </c>
      <c r="AC95" t="str">
        <f t="shared" si="11"/>
        <v>Unaudited</v>
      </c>
    </row>
    <row r="96" spans="1:29" x14ac:dyDescent="0.25">
      <c r="A96" t="s">
        <v>420</v>
      </c>
      <c r="B96" t="s">
        <v>1366</v>
      </c>
      <c r="C96" t="s">
        <v>1367</v>
      </c>
      <c r="D96">
        <v>1900</v>
      </c>
      <c r="E96" s="960">
        <v>1</v>
      </c>
      <c r="F96" t="s">
        <v>439</v>
      </c>
      <c r="G96" s="960">
        <v>182</v>
      </c>
      <c r="H96" t="s">
        <v>379</v>
      </c>
      <c r="I96" s="940" t="s">
        <v>488</v>
      </c>
      <c r="J96" s="940" t="s">
        <v>444</v>
      </c>
      <c r="K96" s="940" t="s">
        <v>53</v>
      </c>
      <c r="L96" s="940" t="s">
        <v>43</v>
      </c>
      <c r="M96" s="961" t="s">
        <v>462</v>
      </c>
      <c r="N96" s="679">
        <f t="shared" ca="1" si="8"/>
        <v>0</v>
      </c>
      <c r="O96" s="679">
        <f t="shared" ca="1" si="12"/>
        <v>0</v>
      </c>
      <c r="P96" s="679">
        <f t="shared" ca="1" si="12"/>
        <v>0</v>
      </c>
      <c r="Q96" s="679">
        <f t="shared" ca="1" si="12"/>
        <v>0</v>
      </c>
      <c r="R96" s="679">
        <f t="shared" ca="1" si="12"/>
        <v>0</v>
      </c>
      <c r="S96" s="679">
        <f t="shared" ca="1" si="12"/>
        <v>0</v>
      </c>
      <c r="T96" s="679">
        <f t="shared" ca="1" si="12"/>
        <v>0</v>
      </c>
      <c r="U96" s="679">
        <f t="shared" ca="1" si="12"/>
        <v>0</v>
      </c>
      <c r="V96" s="679">
        <f t="shared" ca="1" si="12"/>
        <v>0</v>
      </c>
      <c r="W96" s="679">
        <f t="shared" ca="1" si="13"/>
        <v>0</v>
      </c>
      <c r="X96" s="679">
        <f t="shared" ca="1" si="12"/>
        <v>0</v>
      </c>
      <c r="Y96" s="679">
        <f t="shared" ca="1" si="12"/>
        <v>0</v>
      </c>
      <c r="Z96" s="679">
        <f t="shared" ca="1" si="12"/>
        <v>0</v>
      </c>
      <c r="AA96" t="str">
        <f t="shared" si="9"/>
        <v>ASR_Financial_Report_SHP21Final</v>
      </c>
      <c r="AB96" s="960">
        <f t="shared" si="10"/>
        <v>44658</v>
      </c>
      <c r="AC96" t="str">
        <f t="shared" si="11"/>
        <v>Unaudited</v>
      </c>
    </row>
    <row r="97" spans="1:29" x14ac:dyDescent="0.25">
      <c r="A97" t="s">
        <v>420</v>
      </c>
      <c r="B97" t="s">
        <v>1366</v>
      </c>
      <c r="C97" t="s">
        <v>1367</v>
      </c>
      <c r="D97">
        <v>1900</v>
      </c>
      <c r="E97" s="960">
        <v>1</v>
      </c>
      <c r="F97" t="s">
        <v>439</v>
      </c>
      <c r="G97" s="960">
        <v>182</v>
      </c>
      <c r="H97" t="s">
        <v>379</v>
      </c>
      <c r="I97" s="940" t="s">
        <v>488</v>
      </c>
      <c r="J97" s="940" t="s">
        <v>444</v>
      </c>
      <c r="K97" s="940" t="s">
        <v>901</v>
      </c>
      <c r="L97" s="940" t="s">
        <v>902</v>
      </c>
      <c r="M97" s="961" t="s">
        <v>901</v>
      </c>
      <c r="N97" s="679">
        <f t="shared" ca="1" si="8"/>
        <v>7236395.7799999993</v>
      </c>
      <c r="O97" s="679">
        <f t="shared" ca="1" si="12"/>
        <v>6639585.9300000006</v>
      </c>
      <c r="P97" s="679">
        <f t="shared" ca="1" si="12"/>
        <v>453981.01999999996</v>
      </c>
      <c r="Q97" s="679">
        <f t="shared" ca="1" si="12"/>
        <v>53068.85</v>
      </c>
      <c r="R97" s="679">
        <f t="shared" ca="1" si="12"/>
        <v>56974.93</v>
      </c>
      <c r="S97" s="679">
        <f t="shared" ca="1" si="12"/>
        <v>0</v>
      </c>
      <c r="T97" s="679">
        <f t="shared" ca="1" si="12"/>
        <v>3074.74</v>
      </c>
      <c r="U97" s="679">
        <f t="shared" ca="1" si="12"/>
        <v>0</v>
      </c>
      <c r="V97" s="679">
        <f t="shared" ca="1" si="12"/>
        <v>29710.31</v>
      </c>
      <c r="W97" s="679">
        <f t="shared" ca="1" si="13"/>
        <v>0</v>
      </c>
      <c r="X97" s="679">
        <f t="shared" ca="1" si="12"/>
        <v>0</v>
      </c>
      <c r="Y97" s="679">
        <f t="shared" ca="1" si="12"/>
        <v>0</v>
      </c>
      <c r="Z97" s="679">
        <f t="shared" ca="1" si="12"/>
        <v>0</v>
      </c>
      <c r="AA97" t="str">
        <f t="shared" si="9"/>
        <v>ASR_Financial_Report_SHP21Final</v>
      </c>
      <c r="AB97" s="960">
        <f t="shared" si="10"/>
        <v>44658</v>
      </c>
      <c r="AC97" t="str">
        <f t="shared" si="11"/>
        <v>Unaudited</v>
      </c>
    </row>
    <row r="98" spans="1:29" x14ac:dyDescent="0.25">
      <c r="A98" t="s">
        <v>420</v>
      </c>
      <c r="B98" t="s">
        <v>1366</v>
      </c>
      <c r="C98" t="s">
        <v>1367</v>
      </c>
      <c r="D98">
        <v>1900</v>
      </c>
      <c r="E98" s="960">
        <v>1</v>
      </c>
      <c r="F98" t="s">
        <v>439</v>
      </c>
      <c r="G98" s="960">
        <v>182</v>
      </c>
      <c r="H98" t="s">
        <v>379</v>
      </c>
      <c r="I98" s="940" t="s">
        <v>488</v>
      </c>
      <c r="J98" s="940" t="s">
        <v>444</v>
      </c>
      <c r="K98" s="940" t="s">
        <v>901</v>
      </c>
      <c r="L98" s="940" t="s">
        <v>903</v>
      </c>
      <c r="M98" s="961" t="s">
        <v>906</v>
      </c>
      <c r="N98" s="679">
        <f t="shared" ca="1" si="8"/>
        <v>177230.99046841444</v>
      </c>
      <c r="O98" s="679">
        <f t="shared" ca="1" si="12"/>
        <v>165659.38934030361</v>
      </c>
      <c r="P98" s="679">
        <f t="shared" ca="1" si="12"/>
        <v>11326.944080274598</v>
      </c>
      <c r="Q98" s="679">
        <f t="shared" ca="1" si="12"/>
        <v>66.953196052633359</v>
      </c>
      <c r="R98" s="679">
        <f t="shared" ca="1" si="12"/>
        <v>63.54285198350123</v>
      </c>
      <c r="S98" s="679">
        <f t="shared" ca="1" si="12"/>
        <v>0</v>
      </c>
      <c r="T98" s="679">
        <f t="shared" ca="1" si="12"/>
        <v>76.715559697591644</v>
      </c>
      <c r="U98" s="679">
        <f t="shared" ca="1" si="12"/>
        <v>0</v>
      </c>
      <c r="V98" s="679">
        <f t="shared" ca="1" si="12"/>
        <v>37.445440102486366</v>
      </c>
      <c r="W98" s="679">
        <f t="shared" ca="1" si="13"/>
        <v>0</v>
      </c>
      <c r="X98" s="679">
        <f t="shared" ca="1" si="12"/>
        <v>0</v>
      </c>
      <c r="Y98" s="679">
        <f t="shared" ca="1" si="12"/>
        <v>0</v>
      </c>
      <c r="Z98" s="679">
        <f t="shared" ca="1" si="12"/>
        <v>0</v>
      </c>
      <c r="AA98" t="str">
        <f t="shared" si="9"/>
        <v>ASR_Financial_Report_SHP21Final</v>
      </c>
      <c r="AB98" s="960">
        <f t="shared" si="10"/>
        <v>44658</v>
      </c>
      <c r="AC98" t="str">
        <f t="shared" si="11"/>
        <v>Unaudited</v>
      </c>
    </row>
    <row r="99" spans="1:29" x14ac:dyDescent="0.25">
      <c r="A99" t="s">
        <v>420</v>
      </c>
      <c r="B99" t="s">
        <v>1366</v>
      </c>
      <c r="C99" t="s">
        <v>1367</v>
      </c>
      <c r="D99">
        <v>1900</v>
      </c>
      <c r="E99" s="960">
        <v>1</v>
      </c>
      <c r="F99" t="s">
        <v>439</v>
      </c>
      <c r="G99" s="960">
        <v>182</v>
      </c>
      <c r="H99" t="s">
        <v>379</v>
      </c>
      <c r="I99" s="940" t="s">
        <v>488</v>
      </c>
      <c r="J99" s="940" t="s">
        <v>444</v>
      </c>
      <c r="K99" s="940" t="s">
        <v>901</v>
      </c>
      <c r="L99" s="946" t="s">
        <v>904</v>
      </c>
      <c r="M99" s="962" t="s">
        <v>907</v>
      </c>
      <c r="N99" s="679">
        <f t="shared" ca="1" si="8"/>
        <v>0</v>
      </c>
      <c r="O99" s="679">
        <f t="shared" ca="1" si="12"/>
        <v>0</v>
      </c>
      <c r="P99" s="679">
        <f t="shared" ca="1" si="12"/>
        <v>0</v>
      </c>
      <c r="Q99" s="679">
        <f t="shared" ca="1" si="12"/>
        <v>0</v>
      </c>
      <c r="R99" s="679">
        <f t="shared" ca="1" si="12"/>
        <v>0</v>
      </c>
      <c r="S99" s="679">
        <f t="shared" ca="1" si="12"/>
        <v>0</v>
      </c>
      <c r="T99" s="679">
        <f t="shared" ca="1" si="12"/>
        <v>0</v>
      </c>
      <c r="U99" s="679">
        <f t="shared" ca="1" si="12"/>
        <v>0</v>
      </c>
      <c r="V99" s="679">
        <f t="shared" ca="1" si="12"/>
        <v>0</v>
      </c>
      <c r="W99" s="679">
        <f t="shared" ca="1" si="13"/>
        <v>0</v>
      </c>
      <c r="X99" s="679">
        <f t="shared" ca="1" si="12"/>
        <v>0</v>
      </c>
      <c r="Y99" s="679">
        <f t="shared" ca="1" si="12"/>
        <v>0</v>
      </c>
      <c r="Z99" s="679">
        <f t="shared" ca="1" si="12"/>
        <v>0</v>
      </c>
      <c r="AA99" t="str">
        <f t="shared" si="9"/>
        <v>ASR_Financial_Report_SHP21Final</v>
      </c>
      <c r="AB99" s="960">
        <f t="shared" si="10"/>
        <v>44658</v>
      </c>
      <c r="AC99" t="str">
        <f t="shared" si="11"/>
        <v>Unaudited</v>
      </c>
    </row>
    <row r="100" spans="1:29" x14ac:dyDescent="0.25">
      <c r="A100" t="s">
        <v>420</v>
      </c>
      <c r="B100" t="s">
        <v>1366</v>
      </c>
      <c r="C100" t="s">
        <v>1367</v>
      </c>
      <c r="D100">
        <v>1900</v>
      </c>
      <c r="E100" s="960">
        <v>1</v>
      </c>
      <c r="F100" t="s">
        <v>439</v>
      </c>
      <c r="G100" s="960">
        <v>182</v>
      </c>
      <c r="H100" t="s">
        <v>379</v>
      </c>
      <c r="I100" s="940" t="s">
        <v>488</v>
      </c>
      <c r="J100" s="940" t="s">
        <v>444</v>
      </c>
      <c r="K100" s="940" t="s">
        <v>445</v>
      </c>
      <c r="L100" s="940">
        <v>5.0999999999999996</v>
      </c>
      <c r="M100" s="961" t="s">
        <v>37</v>
      </c>
      <c r="N100" s="679">
        <f t="shared" ca="1" si="8"/>
        <v>30412196.040000003</v>
      </c>
      <c r="O100" s="679">
        <f t="shared" ca="1" si="12"/>
        <v>10024246.890000001</v>
      </c>
      <c r="P100" s="679">
        <f t="shared" ca="1" si="12"/>
        <v>5009542.0100000007</v>
      </c>
      <c r="Q100" s="679">
        <f t="shared" ca="1" si="12"/>
        <v>1914366.1400000001</v>
      </c>
      <c r="R100" s="679">
        <f t="shared" ca="1" si="12"/>
        <v>9076698.3200000003</v>
      </c>
      <c r="S100" s="679">
        <f t="shared" ca="1" si="12"/>
        <v>2009478.9100000001</v>
      </c>
      <c r="T100" s="679">
        <f t="shared" ca="1" si="12"/>
        <v>249358.97000000003</v>
      </c>
      <c r="U100" s="679">
        <f t="shared" ca="1" si="12"/>
        <v>46170.270000000004</v>
      </c>
      <c r="V100" s="679">
        <f t="shared" ca="1" si="12"/>
        <v>639175.17000000004</v>
      </c>
      <c r="W100" s="679">
        <f t="shared" ca="1" si="13"/>
        <v>2233.17</v>
      </c>
      <c r="X100" s="679">
        <f t="shared" ca="1" si="12"/>
        <v>737983.30999999994</v>
      </c>
      <c r="Y100" s="679">
        <f t="shared" ca="1" si="12"/>
        <v>702942.88</v>
      </c>
      <c r="Z100" s="679">
        <f t="shared" ca="1" si="12"/>
        <v>0</v>
      </c>
      <c r="AA100" t="str">
        <f t="shared" si="9"/>
        <v>ASR_Financial_Report_SHP21Final</v>
      </c>
      <c r="AB100" s="960">
        <f t="shared" si="10"/>
        <v>44658</v>
      </c>
      <c r="AC100" t="str">
        <f t="shared" si="11"/>
        <v>Unaudited</v>
      </c>
    </row>
    <row r="101" spans="1:29" ht="30" x14ac:dyDescent="0.25">
      <c r="A101" t="s">
        <v>420</v>
      </c>
      <c r="B101" t="s">
        <v>1366</v>
      </c>
      <c r="C101" t="s">
        <v>1367</v>
      </c>
      <c r="D101">
        <v>1900</v>
      </c>
      <c r="E101" s="960">
        <v>1</v>
      </c>
      <c r="F101" t="s">
        <v>439</v>
      </c>
      <c r="G101" s="960">
        <v>182</v>
      </c>
      <c r="H101" t="s">
        <v>379</v>
      </c>
      <c r="I101" s="940" t="s">
        <v>488</v>
      </c>
      <c r="J101" s="940" t="s">
        <v>444</v>
      </c>
      <c r="K101" s="940" t="s">
        <v>445</v>
      </c>
      <c r="L101" s="940">
        <v>5.2</v>
      </c>
      <c r="M101" s="961" t="s">
        <v>303</v>
      </c>
      <c r="N101" s="679">
        <f t="shared" ca="1" si="8"/>
        <v>0</v>
      </c>
      <c r="O101" s="679">
        <f t="shared" ca="1" si="12"/>
        <v>0</v>
      </c>
      <c r="P101" s="679">
        <f t="shared" ca="1" si="12"/>
        <v>0</v>
      </c>
      <c r="Q101" s="679">
        <f t="shared" ca="1" si="12"/>
        <v>0</v>
      </c>
      <c r="R101" s="679">
        <f t="shared" ca="1" si="12"/>
        <v>0</v>
      </c>
      <c r="S101" s="679">
        <f t="shared" ca="1" si="12"/>
        <v>0</v>
      </c>
      <c r="T101" s="679">
        <f t="shared" ca="1" si="12"/>
        <v>0</v>
      </c>
      <c r="U101" s="679">
        <f t="shared" ca="1" si="12"/>
        <v>0</v>
      </c>
      <c r="V101" s="679">
        <f t="shared" ca="1" si="12"/>
        <v>0</v>
      </c>
      <c r="W101" s="679">
        <f t="shared" ca="1" si="13"/>
        <v>0</v>
      </c>
      <c r="X101" s="679">
        <f t="shared" ca="1" si="12"/>
        <v>0</v>
      </c>
      <c r="Y101" s="679">
        <f t="shared" ca="1" si="12"/>
        <v>0</v>
      </c>
      <c r="Z101" s="679">
        <f t="shared" ca="1" si="12"/>
        <v>0</v>
      </c>
      <c r="AA101" t="str">
        <f t="shared" si="9"/>
        <v>ASR_Financial_Report_SHP21Final</v>
      </c>
      <c r="AB101" s="960">
        <f t="shared" si="10"/>
        <v>44658</v>
      </c>
      <c r="AC101" t="str">
        <f t="shared" si="11"/>
        <v>Unaudited</v>
      </c>
    </row>
    <row r="102" spans="1:29" ht="30" x14ac:dyDescent="0.25">
      <c r="A102" t="s">
        <v>420</v>
      </c>
      <c r="B102" t="s">
        <v>1366</v>
      </c>
      <c r="C102" t="s">
        <v>1367</v>
      </c>
      <c r="D102">
        <v>1900</v>
      </c>
      <c r="E102" s="960">
        <v>1</v>
      </c>
      <c r="F102" t="s">
        <v>439</v>
      </c>
      <c r="G102" s="960">
        <v>182</v>
      </c>
      <c r="H102" t="s">
        <v>379</v>
      </c>
      <c r="I102" s="940" t="s">
        <v>488</v>
      </c>
      <c r="J102" s="940" t="s">
        <v>444</v>
      </c>
      <c r="K102" s="940" t="s">
        <v>445</v>
      </c>
      <c r="L102" s="940">
        <v>5.3</v>
      </c>
      <c r="M102" s="961" t="s">
        <v>304</v>
      </c>
      <c r="N102" s="679">
        <f t="shared" ca="1" si="8"/>
        <v>313432.44898960914</v>
      </c>
      <c r="O102" s="679">
        <f t="shared" ca="1" si="12"/>
        <v>103959.36750566297</v>
      </c>
      <c r="P102" s="679">
        <f t="shared" ca="1" si="12"/>
        <v>50183.316136689391</v>
      </c>
      <c r="Q102" s="679">
        <f t="shared" ca="1" si="12"/>
        <v>20952.555790850052</v>
      </c>
      <c r="R102" s="679">
        <f t="shared" ca="1" si="12"/>
        <v>100382.62256252774</v>
      </c>
      <c r="S102" s="679">
        <f t="shared" ca="1" si="12"/>
        <v>27541.397970835205</v>
      </c>
      <c r="T102" s="679">
        <f t="shared" ca="1" si="12"/>
        <v>2676.632747751727</v>
      </c>
      <c r="U102" s="679">
        <f t="shared" ca="1" si="12"/>
        <v>635.34164349446507</v>
      </c>
      <c r="V102" s="679">
        <f t="shared" ca="1" si="12"/>
        <v>7066.768127744398</v>
      </c>
      <c r="W102" s="679">
        <f t="shared" ca="1" si="13"/>
        <v>20.677762675213447</v>
      </c>
      <c r="X102" s="679">
        <f t="shared" ca="1" si="12"/>
        <v>7.8645031548703077</v>
      </c>
      <c r="Y102" s="679">
        <f t="shared" ca="1" si="12"/>
        <v>5.9042382231597843</v>
      </c>
      <c r="Z102" s="679">
        <f t="shared" ca="1" si="12"/>
        <v>0</v>
      </c>
      <c r="AA102" t="str">
        <f t="shared" si="9"/>
        <v>ASR_Financial_Report_SHP21Final</v>
      </c>
      <c r="AB102" s="960">
        <f t="shared" si="10"/>
        <v>44658</v>
      </c>
      <c r="AC102" t="str">
        <f t="shared" si="11"/>
        <v>Unaudited</v>
      </c>
    </row>
    <row r="103" spans="1:29" x14ac:dyDescent="0.25">
      <c r="A103" t="s">
        <v>420</v>
      </c>
      <c r="B103" t="s">
        <v>1366</v>
      </c>
      <c r="C103" t="s">
        <v>1367</v>
      </c>
      <c r="D103">
        <v>1900</v>
      </c>
      <c r="E103" s="960">
        <v>1</v>
      </c>
      <c r="F103" t="s">
        <v>439</v>
      </c>
      <c r="G103" s="960">
        <v>182</v>
      </c>
      <c r="H103" t="s">
        <v>379</v>
      </c>
      <c r="I103" s="940" t="s">
        <v>488</v>
      </c>
      <c r="J103" s="940" t="s">
        <v>444</v>
      </c>
      <c r="K103" s="940" t="s">
        <v>445</v>
      </c>
      <c r="L103" s="940" t="s">
        <v>82</v>
      </c>
      <c r="M103" s="961" t="s">
        <v>453</v>
      </c>
      <c r="N103" s="679">
        <f t="shared" ca="1" si="8"/>
        <v>0</v>
      </c>
      <c r="O103" s="679">
        <f t="shared" ca="1" si="12"/>
        <v>0</v>
      </c>
      <c r="P103" s="679">
        <f t="shared" ca="1" si="12"/>
        <v>0</v>
      </c>
      <c r="Q103" s="679">
        <f t="shared" ca="1" si="12"/>
        <v>0</v>
      </c>
      <c r="R103" s="679">
        <f t="shared" ca="1" si="12"/>
        <v>0</v>
      </c>
      <c r="S103" s="679">
        <f t="shared" ca="1" si="12"/>
        <v>0</v>
      </c>
      <c r="T103" s="679">
        <f t="shared" ca="1" si="12"/>
        <v>0</v>
      </c>
      <c r="U103" s="679">
        <f t="shared" ca="1" si="12"/>
        <v>0</v>
      </c>
      <c r="V103" s="679">
        <f t="shared" ca="1" si="12"/>
        <v>0</v>
      </c>
      <c r="W103" s="679">
        <f t="shared" ca="1" si="13"/>
        <v>0</v>
      </c>
      <c r="X103" s="679">
        <f t="shared" ca="1" si="12"/>
        <v>0</v>
      </c>
      <c r="Y103" s="679">
        <f t="shared" ca="1" si="12"/>
        <v>0</v>
      </c>
      <c r="Z103" s="679">
        <f t="shared" ca="1" si="12"/>
        <v>0</v>
      </c>
      <c r="AA103" t="str">
        <f t="shared" si="9"/>
        <v>ASR_Financial_Report_SHP21Final</v>
      </c>
      <c r="AB103" s="960">
        <f t="shared" si="10"/>
        <v>44658</v>
      </c>
      <c r="AC103" t="str">
        <f t="shared" si="11"/>
        <v>Unaudited</v>
      </c>
    </row>
    <row r="104" spans="1:29" x14ac:dyDescent="0.25">
      <c r="A104" t="s">
        <v>420</v>
      </c>
      <c r="B104" t="s">
        <v>1366</v>
      </c>
      <c r="C104" t="s">
        <v>1367</v>
      </c>
      <c r="D104">
        <v>1900</v>
      </c>
      <c r="E104" s="960">
        <v>1</v>
      </c>
      <c r="F104" t="s">
        <v>439</v>
      </c>
      <c r="G104" s="960">
        <v>182</v>
      </c>
      <c r="H104" t="s">
        <v>379</v>
      </c>
      <c r="I104" s="940" t="s">
        <v>488</v>
      </c>
      <c r="J104" s="940" t="s">
        <v>444</v>
      </c>
      <c r="K104" s="940" t="s">
        <v>446</v>
      </c>
      <c r="L104" s="940">
        <v>6.1</v>
      </c>
      <c r="M104" s="961" t="s">
        <v>18</v>
      </c>
      <c r="N104" s="679">
        <f t="shared" ca="1" si="8"/>
        <v>0</v>
      </c>
      <c r="O104" s="679">
        <f t="shared" ca="1" si="12"/>
        <v>0</v>
      </c>
      <c r="P104" s="679">
        <f t="shared" ca="1" si="12"/>
        <v>0</v>
      </c>
      <c r="Q104" s="679">
        <f t="shared" ca="1" si="12"/>
        <v>0</v>
      </c>
      <c r="R104" s="679">
        <f t="shared" ca="1" si="12"/>
        <v>0</v>
      </c>
      <c r="S104" s="679">
        <f t="shared" ca="1" si="12"/>
        <v>0</v>
      </c>
      <c r="T104" s="679">
        <f t="shared" ca="1" si="12"/>
        <v>0</v>
      </c>
      <c r="U104" s="679">
        <f t="shared" ca="1" si="12"/>
        <v>0</v>
      </c>
      <c r="V104" s="679">
        <f t="shared" ca="1" si="12"/>
        <v>0</v>
      </c>
      <c r="W104" s="679">
        <f t="shared" ca="1" si="13"/>
        <v>0</v>
      </c>
      <c r="X104" s="679">
        <f t="shared" ca="1" si="12"/>
        <v>0</v>
      </c>
      <c r="Y104" s="679">
        <f t="shared" ca="1" si="12"/>
        <v>0</v>
      </c>
      <c r="Z104" s="679">
        <f t="shared" ca="1" si="12"/>
        <v>0</v>
      </c>
      <c r="AA104" t="str">
        <f t="shared" si="9"/>
        <v>ASR_Financial_Report_SHP21Final</v>
      </c>
      <c r="AB104" s="960">
        <f t="shared" si="10"/>
        <v>44658</v>
      </c>
      <c r="AC104" t="str">
        <f t="shared" si="11"/>
        <v>Unaudited</v>
      </c>
    </row>
    <row r="105" spans="1:29" x14ac:dyDescent="0.25">
      <c r="A105" t="s">
        <v>420</v>
      </c>
      <c r="B105" t="s">
        <v>1366</v>
      </c>
      <c r="C105" t="s">
        <v>1367</v>
      </c>
      <c r="D105">
        <v>1900</v>
      </c>
      <c r="E105" s="960">
        <v>1</v>
      </c>
      <c r="F105" t="s">
        <v>439</v>
      </c>
      <c r="G105" s="960">
        <v>182</v>
      </c>
      <c r="H105" t="s">
        <v>379</v>
      </c>
      <c r="I105" s="940" t="s">
        <v>488</v>
      </c>
      <c r="J105" s="940" t="s">
        <v>444</v>
      </c>
      <c r="K105" s="940" t="s">
        <v>446</v>
      </c>
      <c r="L105" s="940">
        <v>6.2</v>
      </c>
      <c r="M105" s="961" t="s">
        <v>19</v>
      </c>
      <c r="N105" s="679">
        <f t="shared" ca="1" si="8"/>
        <v>0</v>
      </c>
      <c r="O105" s="679">
        <f t="shared" ca="1" si="12"/>
        <v>0</v>
      </c>
      <c r="P105" s="679">
        <f t="shared" ca="1" si="12"/>
        <v>0</v>
      </c>
      <c r="Q105" s="679">
        <f t="shared" ca="1" si="12"/>
        <v>0</v>
      </c>
      <c r="R105" s="679">
        <f t="shared" ca="1" si="12"/>
        <v>0</v>
      </c>
      <c r="S105" s="679">
        <f t="shared" ca="1" si="12"/>
        <v>0</v>
      </c>
      <c r="T105" s="679">
        <f t="shared" ca="1" si="12"/>
        <v>0</v>
      </c>
      <c r="U105" s="679">
        <f t="shared" ref="U105:Z105" ca="1" si="14">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679">
        <f t="shared" ca="1" si="14"/>
        <v>0</v>
      </c>
      <c r="W105" s="679">
        <f t="shared" ca="1" si="13"/>
        <v>0</v>
      </c>
      <c r="X105" s="679">
        <f t="shared" ca="1" si="14"/>
        <v>0</v>
      </c>
      <c r="Y105" s="679">
        <f t="shared" ca="1" si="14"/>
        <v>0</v>
      </c>
      <c r="Z105" s="679">
        <f t="shared" ca="1" si="14"/>
        <v>0</v>
      </c>
      <c r="AA105" t="str">
        <f t="shared" si="9"/>
        <v>ASR_Financial_Report_SHP21Final</v>
      </c>
      <c r="AB105" s="960">
        <f t="shared" si="10"/>
        <v>44658</v>
      </c>
      <c r="AC105" t="str">
        <f t="shared" si="11"/>
        <v>Unaudited</v>
      </c>
    </row>
    <row r="106" spans="1:29" x14ac:dyDescent="0.25">
      <c r="A106" t="s">
        <v>420</v>
      </c>
      <c r="B106" t="s">
        <v>1366</v>
      </c>
      <c r="C106" t="s">
        <v>1367</v>
      </c>
      <c r="D106">
        <v>1900</v>
      </c>
      <c r="E106" s="960">
        <v>1</v>
      </c>
      <c r="F106" t="s">
        <v>439</v>
      </c>
      <c r="G106" s="960">
        <v>182</v>
      </c>
      <c r="H106" t="s">
        <v>379</v>
      </c>
      <c r="I106" s="940" t="s">
        <v>488</v>
      </c>
      <c r="J106" s="940" t="s">
        <v>444</v>
      </c>
      <c r="K106" s="940" t="s">
        <v>446</v>
      </c>
      <c r="L106" s="940">
        <v>6.3</v>
      </c>
      <c r="M106" s="961" t="s">
        <v>184</v>
      </c>
      <c r="N106" s="679">
        <f t="shared" ca="1" si="8"/>
        <v>0</v>
      </c>
      <c r="O106" s="679">
        <f t="shared" ref="O106:V115" ca="1" si="15">IF(OR(AND($F106="PY",O$1&lt;&gt;"Prior Year"),AND($F106&lt;&gt;"PY",O$1="Prior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"&amp;$H106&amp;"'!$A$7:$CA$7"),0)+MATCH(O$1,INDIRECT("'MMA Rev-Exp "&amp;$H106&amp;"'!$D$8:$CA$8"),0)-1)))</f>
        <v>0</v>
      </c>
      <c r="P106" s="679">
        <f t="shared" ca="1" si="15"/>
        <v>0</v>
      </c>
      <c r="Q106" s="679">
        <f t="shared" ca="1" si="15"/>
        <v>0</v>
      </c>
      <c r="R106" s="679">
        <f t="shared" ca="1" si="15"/>
        <v>0</v>
      </c>
      <c r="S106" s="679">
        <f t="shared" ca="1" si="15"/>
        <v>0</v>
      </c>
      <c r="T106" s="679">
        <f t="shared" ca="1" si="15"/>
        <v>0</v>
      </c>
      <c r="U106" s="679">
        <f t="shared" ca="1" si="15"/>
        <v>0</v>
      </c>
      <c r="V106" s="679">
        <f t="shared" ca="1" si="15"/>
        <v>0</v>
      </c>
      <c r="W106" s="679">
        <f t="shared" ca="1" si="13"/>
        <v>0</v>
      </c>
      <c r="X106" s="679">
        <f t="shared" ref="X106:Z122" ca="1" si="16">IF(OR(AND($F106="PY",X$1&lt;&gt;"Prior Year"),AND($F106&lt;&gt;"PY",X$1="Prior Year")),0,INDEX(INDIRECT("'MMA Rev-Exp "&amp;$H106&amp;"'!$A$1:$CA$200"),IF($J106="Member Months",MATCH($J106,INDIRECT("'MMA Rev-Exp "&amp;$H106&amp;"'!$A$1:$A$200"),0),MATCH($L106,INDIRECT("'MMA Rev-Exp "&amp;$H106&amp;"'!$B$1:$B$200"),0)),IF($F106="PY",MATCH("Prior Year Adjustments",INDIRECT("'MMA Rev-Exp "&amp;$H106&amp;"'!$A$8:$CA$8"),0),MATCH(IF($F106="Q1","JANUARY - MARCH (Q1)",IF($F106="Q2","APRIL - JUNE (Q2)",IF($F106="Q3","JULY - SEPTEMBER (Q3)",IF($F106="Q4","OCTOBER - DECEMBER (Q4)",0)))),INDIRECT("'MMA Rev-Exp "&amp;$H106&amp;"'!$A$7:$CA$7"),0)+MATCH(X$1,INDIRECT("'MMA Rev-Exp "&amp;$H106&amp;"'!$D$8:$CA$8"),0)-1)))</f>
        <v>0</v>
      </c>
      <c r="Y106" s="679">
        <f t="shared" ca="1" si="16"/>
        <v>0</v>
      </c>
      <c r="Z106" s="679">
        <f t="shared" ca="1" si="16"/>
        <v>0</v>
      </c>
      <c r="AA106" t="str">
        <f t="shared" si="9"/>
        <v>ASR_Financial_Report_SHP21Final</v>
      </c>
      <c r="AB106" s="960">
        <f t="shared" si="10"/>
        <v>44658</v>
      </c>
      <c r="AC106" t="str">
        <f t="shared" si="11"/>
        <v>Unaudited</v>
      </c>
    </row>
    <row r="107" spans="1:29" x14ac:dyDescent="0.25">
      <c r="A107" t="s">
        <v>420</v>
      </c>
      <c r="B107" t="s">
        <v>1366</v>
      </c>
      <c r="C107" t="s">
        <v>1367</v>
      </c>
      <c r="D107">
        <v>1900</v>
      </c>
      <c r="E107" s="960">
        <v>1</v>
      </c>
      <c r="F107" t="s">
        <v>439</v>
      </c>
      <c r="G107" s="960">
        <v>182</v>
      </c>
      <c r="H107" t="s">
        <v>379</v>
      </c>
      <c r="I107" s="940" t="s">
        <v>488</v>
      </c>
      <c r="J107" s="940" t="s">
        <v>444</v>
      </c>
      <c r="K107" s="940" t="s">
        <v>446</v>
      </c>
      <c r="L107" s="940" t="s">
        <v>87</v>
      </c>
      <c r="M107" s="961" t="s">
        <v>454</v>
      </c>
      <c r="N107" s="679">
        <f t="shared" ca="1" si="8"/>
        <v>0</v>
      </c>
      <c r="O107" s="679">
        <f t="shared" ca="1" si="15"/>
        <v>0</v>
      </c>
      <c r="P107" s="679">
        <f t="shared" ca="1" si="15"/>
        <v>0</v>
      </c>
      <c r="Q107" s="679">
        <f t="shared" ca="1" si="15"/>
        <v>0</v>
      </c>
      <c r="R107" s="679">
        <f t="shared" ca="1" si="15"/>
        <v>0</v>
      </c>
      <c r="S107" s="679">
        <f t="shared" ca="1" si="15"/>
        <v>0</v>
      </c>
      <c r="T107" s="679">
        <f t="shared" ca="1" si="15"/>
        <v>0</v>
      </c>
      <c r="U107" s="679">
        <f t="shared" ca="1" si="15"/>
        <v>0</v>
      </c>
      <c r="V107" s="679">
        <f t="shared" ca="1" si="15"/>
        <v>0</v>
      </c>
      <c r="W107" s="679">
        <f t="shared" ca="1" si="13"/>
        <v>0</v>
      </c>
      <c r="X107" s="679">
        <f t="shared" ca="1" si="16"/>
        <v>0</v>
      </c>
      <c r="Y107" s="679">
        <f t="shared" ca="1" si="16"/>
        <v>0</v>
      </c>
      <c r="Z107" s="679">
        <f t="shared" ca="1" si="16"/>
        <v>0</v>
      </c>
      <c r="AA107" t="str">
        <f t="shared" si="9"/>
        <v>ASR_Financial_Report_SHP21Final</v>
      </c>
      <c r="AB107" s="960">
        <f t="shared" si="10"/>
        <v>44658</v>
      </c>
      <c r="AC107" t="str">
        <f t="shared" si="11"/>
        <v>Unaudited</v>
      </c>
    </row>
    <row r="108" spans="1:29" x14ac:dyDescent="0.25">
      <c r="A108" t="s">
        <v>420</v>
      </c>
      <c r="B108" t="s">
        <v>1366</v>
      </c>
      <c r="C108" t="s">
        <v>1367</v>
      </c>
      <c r="D108">
        <v>1900</v>
      </c>
      <c r="E108" s="960">
        <v>1</v>
      </c>
      <c r="F108" t="s">
        <v>439</v>
      </c>
      <c r="G108" s="960">
        <v>182</v>
      </c>
      <c r="H108" t="s">
        <v>379</v>
      </c>
      <c r="I108" s="940" t="s">
        <v>488</v>
      </c>
      <c r="J108" s="940" t="s">
        <v>444</v>
      </c>
      <c r="K108" s="940" t="s">
        <v>447</v>
      </c>
      <c r="L108" s="940">
        <v>7.1</v>
      </c>
      <c r="M108" s="961" t="s">
        <v>20</v>
      </c>
      <c r="N108" s="679">
        <f t="shared" ca="1" si="8"/>
        <v>4678917.1400000006</v>
      </c>
      <c r="O108" s="679">
        <f t="shared" ca="1" si="15"/>
        <v>1192267.6000000001</v>
      </c>
      <c r="P108" s="679">
        <f t="shared" ca="1" si="15"/>
        <v>266007.37</v>
      </c>
      <c r="Q108" s="679">
        <f t="shared" ca="1" si="15"/>
        <v>979712.23</v>
      </c>
      <c r="R108" s="679">
        <f t="shared" ca="1" si="15"/>
        <v>993871.41999999993</v>
      </c>
      <c r="S108" s="679">
        <f t="shared" ca="1" si="15"/>
        <v>437196.79999999999</v>
      </c>
      <c r="T108" s="679">
        <f t="shared" ca="1" si="15"/>
        <v>13298</v>
      </c>
      <c r="U108" s="679">
        <f t="shared" ca="1" si="15"/>
        <v>9035.130000000001</v>
      </c>
      <c r="V108" s="679">
        <f t="shared" ca="1" si="15"/>
        <v>102645.2</v>
      </c>
      <c r="W108" s="679">
        <f t="shared" ca="1" si="13"/>
        <v>63984.52</v>
      </c>
      <c r="X108" s="679">
        <f t="shared" ca="1" si="16"/>
        <v>451160.70999999996</v>
      </c>
      <c r="Y108" s="679">
        <f t="shared" ca="1" si="16"/>
        <v>169738.16</v>
      </c>
      <c r="Z108" s="679">
        <f t="shared" ca="1" si="16"/>
        <v>0</v>
      </c>
      <c r="AA108" t="str">
        <f t="shared" si="9"/>
        <v>ASR_Financial_Report_SHP21Final</v>
      </c>
      <c r="AB108" s="960">
        <f t="shared" si="10"/>
        <v>44658</v>
      </c>
      <c r="AC108" t="str">
        <f t="shared" si="11"/>
        <v>Unaudited</v>
      </c>
    </row>
    <row r="109" spans="1:29" x14ac:dyDescent="0.25">
      <c r="A109" t="s">
        <v>420</v>
      </c>
      <c r="B109" t="s">
        <v>1366</v>
      </c>
      <c r="C109" t="s">
        <v>1367</v>
      </c>
      <c r="D109">
        <v>1900</v>
      </c>
      <c r="E109" s="960">
        <v>1</v>
      </c>
      <c r="F109" t="s">
        <v>439</v>
      </c>
      <c r="G109" s="960">
        <v>182</v>
      </c>
      <c r="H109" t="s">
        <v>379</v>
      </c>
      <c r="I109" s="940" t="s">
        <v>488</v>
      </c>
      <c r="J109" s="940" t="s">
        <v>444</v>
      </c>
      <c r="K109" s="940" t="s">
        <v>447</v>
      </c>
      <c r="L109" s="948">
        <v>7.2</v>
      </c>
      <c r="M109" s="963" t="s">
        <v>21</v>
      </c>
      <c r="N109" s="679">
        <f t="shared" ca="1" si="8"/>
        <v>0</v>
      </c>
      <c r="O109" s="679">
        <f t="shared" ca="1" si="15"/>
        <v>0</v>
      </c>
      <c r="P109" s="679">
        <f t="shared" ca="1" si="15"/>
        <v>0</v>
      </c>
      <c r="Q109" s="679">
        <f t="shared" ca="1" si="15"/>
        <v>0</v>
      </c>
      <c r="R109" s="679">
        <f t="shared" ca="1" si="15"/>
        <v>0</v>
      </c>
      <c r="S109" s="679">
        <f t="shared" ca="1" si="15"/>
        <v>0</v>
      </c>
      <c r="T109" s="679">
        <f t="shared" ca="1" si="15"/>
        <v>0</v>
      </c>
      <c r="U109" s="679">
        <f t="shared" ca="1" si="15"/>
        <v>0</v>
      </c>
      <c r="V109" s="679">
        <f t="shared" ca="1" si="15"/>
        <v>0</v>
      </c>
      <c r="W109" s="679">
        <f t="shared" ca="1" si="13"/>
        <v>0</v>
      </c>
      <c r="X109" s="679">
        <f t="shared" ca="1" si="16"/>
        <v>0</v>
      </c>
      <c r="Y109" s="679">
        <f t="shared" ca="1" si="16"/>
        <v>0</v>
      </c>
      <c r="Z109" s="679">
        <f t="shared" ca="1" si="16"/>
        <v>0</v>
      </c>
      <c r="AA109" t="str">
        <f t="shared" si="9"/>
        <v>ASR_Financial_Report_SHP21Final</v>
      </c>
      <c r="AB109" s="960">
        <f t="shared" si="10"/>
        <v>44658</v>
      </c>
      <c r="AC109" t="str">
        <f t="shared" si="11"/>
        <v>Unaudited</v>
      </c>
    </row>
    <row r="110" spans="1:29" x14ac:dyDescent="0.25">
      <c r="A110" t="s">
        <v>420</v>
      </c>
      <c r="B110" t="s">
        <v>1366</v>
      </c>
      <c r="C110" t="s">
        <v>1367</v>
      </c>
      <c r="D110">
        <v>1900</v>
      </c>
      <c r="E110" s="960">
        <v>1</v>
      </c>
      <c r="F110" t="s">
        <v>439</v>
      </c>
      <c r="G110" s="960">
        <v>182</v>
      </c>
      <c r="H110" t="s">
        <v>379</v>
      </c>
      <c r="I110" s="940" t="s">
        <v>488</v>
      </c>
      <c r="J110" s="940" t="s">
        <v>444</v>
      </c>
      <c r="K110" s="940" t="s">
        <v>447</v>
      </c>
      <c r="L110" s="950">
        <v>7.3</v>
      </c>
      <c r="M110" s="964" t="s">
        <v>155</v>
      </c>
      <c r="N110" s="679">
        <f t="shared" ca="1" si="8"/>
        <v>25357.159337108893</v>
      </c>
      <c r="O110" s="679">
        <f t="shared" ca="1" si="15"/>
        <v>21297.461829667602</v>
      </c>
      <c r="P110" s="679">
        <f t="shared" ca="1" si="15"/>
        <v>3662.6419874044113</v>
      </c>
      <c r="Q110" s="679">
        <f t="shared" ca="1" si="15"/>
        <v>2506.9851853577338</v>
      </c>
      <c r="R110" s="679">
        <f t="shared" ca="1" si="15"/>
        <v>2019.1708862381633</v>
      </c>
      <c r="S110" s="679">
        <f t="shared" ca="1" si="15"/>
        <v>-8501.185638914083</v>
      </c>
      <c r="T110" s="679">
        <f t="shared" ca="1" si="15"/>
        <v>270.14772140942245</v>
      </c>
      <c r="U110" s="679">
        <f t="shared" ca="1" si="15"/>
        <v>-201.07451626715164</v>
      </c>
      <c r="V110" s="679">
        <f t="shared" ca="1" si="15"/>
        <v>216.42065899965024</v>
      </c>
      <c r="W110" s="679">
        <f t="shared" ca="1" si="13"/>
        <v>224.09502625339073</v>
      </c>
      <c r="X110" s="679">
        <f t="shared" ca="1" si="16"/>
        <v>3316.6495915891524</v>
      </c>
      <c r="Y110" s="679">
        <f t="shared" ca="1" si="16"/>
        <v>545.84660537059472</v>
      </c>
      <c r="Z110" s="679">
        <f t="shared" ca="1" si="16"/>
        <v>0</v>
      </c>
      <c r="AA110" t="str">
        <f t="shared" si="9"/>
        <v>ASR_Financial_Report_SHP21Final</v>
      </c>
      <c r="AB110" s="960">
        <f t="shared" si="10"/>
        <v>44658</v>
      </c>
      <c r="AC110" t="str">
        <f t="shared" si="11"/>
        <v>Unaudited</v>
      </c>
    </row>
    <row r="111" spans="1:29" x14ac:dyDescent="0.25">
      <c r="A111" t="s">
        <v>420</v>
      </c>
      <c r="B111" t="s">
        <v>1366</v>
      </c>
      <c r="C111" t="s">
        <v>1367</v>
      </c>
      <c r="D111">
        <v>1900</v>
      </c>
      <c r="E111" s="960">
        <v>1</v>
      </c>
      <c r="F111" t="s">
        <v>439</v>
      </c>
      <c r="G111" s="960">
        <v>182</v>
      </c>
      <c r="H111" t="s">
        <v>379</v>
      </c>
      <c r="I111" s="961" t="s">
        <v>488</v>
      </c>
      <c r="J111" s="961" t="s">
        <v>444</v>
      </c>
      <c r="K111" s="961" t="s">
        <v>447</v>
      </c>
      <c r="L111" s="940" t="s">
        <v>91</v>
      </c>
      <c r="M111" s="961" t="s">
        <v>455</v>
      </c>
      <c r="N111" s="679">
        <f t="shared" ca="1" si="8"/>
        <v>0</v>
      </c>
      <c r="O111" s="679">
        <f t="shared" ca="1" si="15"/>
        <v>0</v>
      </c>
      <c r="P111" s="679">
        <f t="shared" ca="1" si="15"/>
        <v>0</v>
      </c>
      <c r="Q111" s="679">
        <f t="shared" ca="1" si="15"/>
        <v>0</v>
      </c>
      <c r="R111" s="679">
        <f t="shared" ca="1" si="15"/>
        <v>0</v>
      </c>
      <c r="S111" s="679">
        <f t="shared" ca="1" si="15"/>
        <v>0</v>
      </c>
      <c r="T111" s="679">
        <f t="shared" ca="1" si="15"/>
        <v>0</v>
      </c>
      <c r="U111" s="679">
        <f t="shared" ca="1" si="15"/>
        <v>0</v>
      </c>
      <c r="V111" s="679">
        <f t="shared" ca="1" si="15"/>
        <v>0</v>
      </c>
      <c r="W111" s="679">
        <f t="shared" ca="1" si="13"/>
        <v>0</v>
      </c>
      <c r="X111" s="679">
        <f t="shared" ca="1" si="16"/>
        <v>0</v>
      </c>
      <c r="Y111" s="679">
        <f t="shared" ca="1" si="16"/>
        <v>0</v>
      </c>
      <c r="Z111" s="679">
        <f t="shared" ca="1" si="16"/>
        <v>0</v>
      </c>
      <c r="AA111" t="str">
        <f t="shared" si="9"/>
        <v>ASR_Financial_Report_SHP21Final</v>
      </c>
      <c r="AB111" s="960">
        <f t="shared" si="10"/>
        <v>44658</v>
      </c>
      <c r="AC111" t="str">
        <f t="shared" si="11"/>
        <v>Unaudited</v>
      </c>
    </row>
    <row r="112" spans="1:29" x14ac:dyDescent="0.25">
      <c r="A112" t="s">
        <v>420</v>
      </c>
      <c r="B112" t="s">
        <v>1366</v>
      </c>
      <c r="C112" t="s">
        <v>1367</v>
      </c>
      <c r="D112">
        <v>1900</v>
      </c>
      <c r="E112" s="960">
        <v>1</v>
      </c>
      <c r="F112" t="s">
        <v>439</v>
      </c>
      <c r="G112" s="960">
        <v>182</v>
      </c>
      <c r="H112" t="s">
        <v>379</v>
      </c>
      <c r="I112" s="940" t="s">
        <v>488</v>
      </c>
      <c r="J112" s="940" t="s">
        <v>444</v>
      </c>
      <c r="K112" s="940" t="s">
        <v>448</v>
      </c>
      <c r="L112" s="940">
        <v>8.1</v>
      </c>
      <c r="M112" s="965" t="s">
        <v>22</v>
      </c>
      <c r="N112" s="679">
        <f t="shared" ca="1" si="8"/>
        <v>102387740.64000045</v>
      </c>
      <c r="O112" s="679">
        <f t="shared" ca="1" si="15"/>
        <v>36717925.290000334</v>
      </c>
      <c r="P112" s="679">
        <f t="shared" ca="1" si="15"/>
        <v>6423439.6900000004</v>
      </c>
      <c r="Q112" s="679">
        <f t="shared" ca="1" si="15"/>
        <v>24125912.400000002</v>
      </c>
      <c r="R112" s="679">
        <f t="shared" ca="1" si="15"/>
        <v>21921163.65000011</v>
      </c>
      <c r="S112" s="679">
        <f t="shared" ca="1" si="15"/>
        <v>7760.15</v>
      </c>
      <c r="T112" s="679">
        <f t="shared" ca="1" si="15"/>
        <v>915717.33</v>
      </c>
      <c r="U112" s="679">
        <f t="shared" ca="1" si="15"/>
        <v>140.67000000000002</v>
      </c>
      <c r="V112" s="679">
        <f t="shared" ca="1" si="15"/>
        <v>7310536.9999999981</v>
      </c>
      <c r="W112" s="679">
        <f t="shared" ca="1" si="13"/>
        <v>745809.69000000006</v>
      </c>
      <c r="X112" s="679">
        <f t="shared" ca="1" si="16"/>
        <v>8636.1600000000017</v>
      </c>
      <c r="Y112" s="679">
        <f t="shared" ca="1" si="16"/>
        <v>4210698.6099999994</v>
      </c>
      <c r="Z112" s="679">
        <f t="shared" ca="1" si="16"/>
        <v>0</v>
      </c>
      <c r="AA112" t="str">
        <f t="shared" si="9"/>
        <v>ASR_Financial_Report_SHP21Final</v>
      </c>
      <c r="AB112" s="960">
        <f t="shared" si="10"/>
        <v>44658</v>
      </c>
      <c r="AC112" t="str">
        <f t="shared" si="11"/>
        <v>Unaudited</v>
      </c>
    </row>
    <row r="113" spans="1:29" x14ac:dyDescent="0.25">
      <c r="A113" t="s">
        <v>420</v>
      </c>
      <c r="B113" t="s">
        <v>1366</v>
      </c>
      <c r="C113" t="s">
        <v>1367</v>
      </c>
      <c r="D113">
        <v>1900</v>
      </c>
      <c r="E113" s="960">
        <v>1</v>
      </c>
      <c r="F113" t="s">
        <v>439</v>
      </c>
      <c r="G113" s="960">
        <v>182</v>
      </c>
      <c r="H113" t="s">
        <v>379</v>
      </c>
      <c r="I113" s="940" t="s">
        <v>488</v>
      </c>
      <c r="J113" s="940" t="s">
        <v>444</v>
      </c>
      <c r="K113" s="940" t="s">
        <v>448</v>
      </c>
      <c r="L113" s="940" t="s">
        <v>112</v>
      </c>
      <c r="M113" s="965" t="s">
        <v>443</v>
      </c>
      <c r="N113" s="679">
        <f t="shared" ca="1" si="8"/>
        <v>773045.04</v>
      </c>
      <c r="O113" s="679">
        <f t="shared" ca="1" si="15"/>
        <v>173200</v>
      </c>
      <c r="P113" s="679">
        <f t="shared" ca="1" si="15"/>
        <v>59462.400000000001</v>
      </c>
      <c r="Q113" s="679">
        <f t="shared" ca="1" si="15"/>
        <v>301988.62</v>
      </c>
      <c r="R113" s="679">
        <f t="shared" ca="1" si="15"/>
        <v>186364.42000000004</v>
      </c>
      <c r="S113" s="679">
        <f t="shared" ca="1" si="15"/>
        <v>0</v>
      </c>
      <c r="T113" s="679">
        <f t="shared" ca="1" si="15"/>
        <v>0</v>
      </c>
      <c r="U113" s="679">
        <f t="shared" ca="1" si="15"/>
        <v>0</v>
      </c>
      <c r="V113" s="679">
        <f t="shared" ca="1" si="15"/>
        <v>52029.599999999999</v>
      </c>
      <c r="W113" s="679">
        <f t="shared" ca="1" si="13"/>
        <v>0</v>
      </c>
      <c r="X113" s="679">
        <f t="shared" ca="1" si="16"/>
        <v>0</v>
      </c>
      <c r="Y113" s="679">
        <f t="shared" ca="1" si="16"/>
        <v>0</v>
      </c>
      <c r="Z113" s="679">
        <f t="shared" ca="1" si="16"/>
        <v>0</v>
      </c>
      <c r="AA113" t="str">
        <f t="shared" si="9"/>
        <v>ASR_Financial_Report_SHP21Final</v>
      </c>
      <c r="AB113" s="960">
        <f t="shared" si="10"/>
        <v>44658</v>
      </c>
      <c r="AC113" t="str">
        <f t="shared" si="11"/>
        <v>Unaudited</v>
      </c>
    </row>
    <row r="114" spans="1:29" x14ac:dyDescent="0.25">
      <c r="A114" t="s">
        <v>420</v>
      </c>
      <c r="B114" t="s">
        <v>1366</v>
      </c>
      <c r="C114" t="s">
        <v>1367</v>
      </c>
      <c r="D114">
        <v>1900</v>
      </c>
      <c r="E114" s="960">
        <v>1</v>
      </c>
      <c r="F114" t="s">
        <v>439</v>
      </c>
      <c r="G114" s="960">
        <v>182</v>
      </c>
      <c r="H114" t="s">
        <v>379</v>
      </c>
      <c r="I114" s="940" t="s">
        <v>488</v>
      </c>
      <c r="J114" s="940" t="s">
        <v>444</v>
      </c>
      <c r="K114" s="940" t="s">
        <v>448</v>
      </c>
      <c r="L114" s="940" t="s">
        <v>114</v>
      </c>
      <c r="M114" s="965" t="s">
        <v>157</v>
      </c>
      <c r="N114" s="679">
        <f t="shared" ca="1" si="8"/>
        <v>1070.4900836026779</v>
      </c>
      <c r="O114" s="679">
        <f t="shared" ca="1" si="15"/>
        <v>758.39355646562638</v>
      </c>
      <c r="P114" s="679">
        <f t="shared" ca="1" si="15"/>
        <v>28.997645593809331</v>
      </c>
      <c r="Q114" s="679">
        <f t="shared" ca="1" si="15"/>
        <v>127.67967975326832</v>
      </c>
      <c r="R114" s="679">
        <f t="shared" ca="1" si="15"/>
        <v>97.412248632659896</v>
      </c>
      <c r="S114" s="679">
        <f t="shared" ca="1" si="15"/>
        <v>7.4194853718517639E-2</v>
      </c>
      <c r="T114" s="679">
        <f t="shared" ca="1" si="15"/>
        <v>4.0958912764829769</v>
      </c>
      <c r="U114" s="679">
        <f t="shared" ca="1" si="15"/>
        <v>1.4334848939303035E-3</v>
      </c>
      <c r="V114" s="679">
        <f t="shared" ca="1" si="15"/>
        <v>32.441627413268066</v>
      </c>
      <c r="W114" s="679">
        <f t="shared" ca="1" si="13"/>
        <v>3.3086271258616202</v>
      </c>
      <c r="X114" s="679">
        <f t="shared" ca="1" si="16"/>
        <v>4.5339226088867797E-3</v>
      </c>
      <c r="Y114" s="679">
        <f t="shared" ca="1" si="16"/>
        <v>18.080645080479719</v>
      </c>
      <c r="Z114" s="679">
        <f t="shared" ca="1" si="16"/>
        <v>0</v>
      </c>
      <c r="AA114" t="str">
        <f t="shared" si="9"/>
        <v>ASR_Financial_Report_SHP21Final</v>
      </c>
      <c r="AB114" s="960">
        <f t="shared" si="10"/>
        <v>44658</v>
      </c>
      <c r="AC114" t="str">
        <f t="shared" si="11"/>
        <v>Unaudited</v>
      </c>
    </row>
    <row r="115" spans="1:29" x14ac:dyDescent="0.25">
      <c r="A115" t="s">
        <v>420</v>
      </c>
      <c r="B115" t="s">
        <v>1366</v>
      </c>
      <c r="C115" t="s">
        <v>1367</v>
      </c>
      <c r="D115">
        <v>1900</v>
      </c>
      <c r="E115" s="960">
        <v>1</v>
      </c>
      <c r="F115" t="s">
        <v>439</v>
      </c>
      <c r="G115" s="960">
        <v>182</v>
      </c>
      <c r="H115" t="s">
        <v>379</v>
      </c>
      <c r="I115" s="940" t="s">
        <v>488</v>
      </c>
      <c r="J115" s="940" t="s">
        <v>444</v>
      </c>
      <c r="K115" s="940" t="s">
        <v>448</v>
      </c>
      <c r="L115" s="940" t="s">
        <v>115</v>
      </c>
      <c r="M115" s="965" t="s">
        <v>113</v>
      </c>
      <c r="N115" s="679">
        <f t="shared" ca="1" si="8"/>
        <v>-96678.40999999996</v>
      </c>
      <c r="O115" s="679">
        <f t="shared" ca="1" si="15"/>
        <v>-30734.821148091589</v>
      </c>
      <c r="P115" s="679">
        <f t="shared" ca="1" si="15"/>
        <v>-5404.7944559208781</v>
      </c>
      <c r="Q115" s="679">
        <f t="shared" ca="1" si="15"/>
        <v>-25117.817930835412</v>
      </c>
      <c r="R115" s="679">
        <f t="shared" ca="1" si="15"/>
        <v>-22747.087759120568</v>
      </c>
      <c r="S115" s="679">
        <f t="shared" ca="1" si="15"/>
        <v>-482.54</v>
      </c>
      <c r="T115" s="679">
        <f t="shared" ca="1" si="15"/>
        <v>-763.23439598753521</v>
      </c>
      <c r="U115" s="679">
        <f t="shared" ca="1" si="15"/>
        <v>-0.14473609172115665</v>
      </c>
      <c r="V115" s="679">
        <f t="shared" ca="1" si="15"/>
        <v>-7575.3521203490418</v>
      </c>
      <c r="W115" s="679">
        <f t="shared" ca="1" si="13"/>
        <v>-767.36745360323653</v>
      </c>
      <c r="X115" s="679">
        <f t="shared" ca="1" si="16"/>
        <v>-23.939999999999998</v>
      </c>
      <c r="Y115" s="679">
        <f t="shared" ca="1" si="16"/>
        <v>-3061.309999999999</v>
      </c>
      <c r="Z115" s="679">
        <f t="shared" ca="1" si="16"/>
        <v>0</v>
      </c>
      <c r="AA115" t="str">
        <f t="shared" si="9"/>
        <v>ASR_Financial_Report_SHP21Final</v>
      </c>
      <c r="AB115" s="960">
        <f t="shared" si="10"/>
        <v>44658</v>
      </c>
      <c r="AC115" t="str">
        <f t="shared" si="11"/>
        <v>Unaudited</v>
      </c>
    </row>
    <row r="116" spans="1:29" x14ac:dyDescent="0.25">
      <c r="A116" t="s">
        <v>420</v>
      </c>
      <c r="B116" t="s">
        <v>1366</v>
      </c>
      <c r="C116" t="s">
        <v>1367</v>
      </c>
      <c r="D116">
        <v>1900</v>
      </c>
      <c r="E116" s="960">
        <v>1</v>
      </c>
      <c r="F116" t="s">
        <v>439</v>
      </c>
      <c r="G116" s="960">
        <v>182</v>
      </c>
      <c r="H116" t="s">
        <v>379</v>
      </c>
      <c r="I116" s="940" t="s">
        <v>488</v>
      </c>
      <c r="J116" s="940" t="s">
        <v>444</v>
      </c>
      <c r="K116" s="940" t="s">
        <v>448</v>
      </c>
      <c r="L116" s="940" t="s">
        <v>116</v>
      </c>
      <c r="M116" s="965" t="s">
        <v>158</v>
      </c>
      <c r="N116" s="679">
        <f t="shared" ca="1" si="8"/>
        <v>0</v>
      </c>
      <c r="O116" s="679">
        <f t="shared" ref="O116:V122" ca="1" si="17">IF(OR(AND($F116="PY",O$1&lt;&gt;"Prior Year"),AND($F116&lt;&gt;"PY",O$1="Prior Year")),0,INDEX(INDIRECT("'MMA Rev-Exp "&amp;$H116&amp;"'!$A$1:$CA$200"),IF($J116="Member Months",MATCH($J116,INDIRECT("'MMA Rev-Exp "&amp;$H116&amp;"'!$A$1:$A$200"),0),MATCH($L116,INDIRECT("'MMA Rev-Exp "&amp;$H116&amp;"'!$B$1:$B$200"),0)),IF($F116="PY",MATCH("Prior Year Adjustments",INDIRECT("'MMA Rev-Exp "&amp;$H116&amp;"'!$A$8:$CA$8"),0),MATCH(IF($F116="Q1","JANUARY - MARCH (Q1)",IF($F116="Q2","APRIL - JUNE (Q2)",IF($F116="Q3","JULY - SEPTEMBER (Q3)",IF($F116="Q4","OCTOBER - DECEMBER (Q4)",0)))),INDIRECT("'MMA Rev-Exp "&amp;$H116&amp;"'!$A$7:$CA$7"),0)+MATCH(O$1,INDIRECT("'MMA Rev-Exp "&amp;$H116&amp;"'!$D$8:$CA$8"),0)-1)))</f>
        <v>0</v>
      </c>
      <c r="P116" s="679">
        <f t="shared" ca="1" si="17"/>
        <v>0</v>
      </c>
      <c r="Q116" s="679">
        <f t="shared" ca="1" si="17"/>
        <v>0</v>
      </c>
      <c r="R116" s="679">
        <f t="shared" ca="1" si="17"/>
        <v>0</v>
      </c>
      <c r="S116" s="679">
        <f t="shared" ca="1" si="17"/>
        <v>0</v>
      </c>
      <c r="T116" s="679">
        <f t="shared" ca="1" si="17"/>
        <v>0</v>
      </c>
      <c r="U116" s="679">
        <f t="shared" ca="1" si="17"/>
        <v>0</v>
      </c>
      <c r="V116" s="679">
        <f t="shared" ca="1" si="17"/>
        <v>0</v>
      </c>
      <c r="W116" s="679">
        <f t="shared" ca="1" si="13"/>
        <v>0</v>
      </c>
      <c r="X116" s="679">
        <f t="shared" ca="1" si="16"/>
        <v>0</v>
      </c>
      <c r="Y116" s="679">
        <f t="shared" ca="1" si="16"/>
        <v>0</v>
      </c>
      <c r="Z116" s="679">
        <f t="shared" ca="1" si="16"/>
        <v>0</v>
      </c>
      <c r="AA116" t="str">
        <f t="shared" si="9"/>
        <v>ASR_Financial_Report_SHP21Final</v>
      </c>
      <c r="AB116" s="960">
        <f t="shared" si="10"/>
        <v>44658</v>
      </c>
      <c r="AC116" t="str">
        <f t="shared" si="11"/>
        <v>Unaudited</v>
      </c>
    </row>
    <row r="117" spans="1:29" x14ac:dyDescent="0.25">
      <c r="A117" t="s">
        <v>420</v>
      </c>
      <c r="B117" t="s">
        <v>1366</v>
      </c>
      <c r="C117" t="s">
        <v>1367</v>
      </c>
      <c r="D117">
        <v>1900</v>
      </c>
      <c r="E117" s="960">
        <v>1</v>
      </c>
      <c r="F117" t="s">
        <v>439</v>
      </c>
      <c r="G117" s="960">
        <v>182</v>
      </c>
      <c r="H117" t="s">
        <v>379</v>
      </c>
      <c r="I117" s="940" t="s">
        <v>488</v>
      </c>
      <c r="J117" s="940" t="s">
        <v>444</v>
      </c>
      <c r="K117" s="940" t="s">
        <v>448</v>
      </c>
      <c r="L117" s="940" t="s">
        <v>159</v>
      </c>
      <c r="M117" s="965" t="s">
        <v>23</v>
      </c>
      <c r="N117" s="679">
        <f t="shared" ca="1" si="8"/>
        <v>0</v>
      </c>
      <c r="O117" s="679">
        <f t="shared" ca="1" si="17"/>
        <v>0</v>
      </c>
      <c r="P117" s="679">
        <f t="shared" ca="1" si="17"/>
        <v>0</v>
      </c>
      <c r="Q117" s="679">
        <f t="shared" ca="1" si="17"/>
        <v>0</v>
      </c>
      <c r="R117" s="679">
        <f t="shared" ca="1" si="17"/>
        <v>0</v>
      </c>
      <c r="S117" s="679">
        <f t="shared" ca="1" si="17"/>
        <v>0</v>
      </c>
      <c r="T117" s="679">
        <f t="shared" ca="1" si="17"/>
        <v>0</v>
      </c>
      <c r="U117" s="679">
        <f t="shared" ca="1" si="17"/>
        <v>0</v>
      </c>
      <c r="V117" s="679">
        <f t="shared" ca="1" si="17"/>
        <v>0</v>
      </c>
      <c r="W117" s="679">
        <f t="shared" ca="1" si="13"/>
        <v>0</v>
      </c>
      <c r="X117" s="679">
        <f t="shared" ca="1" si="16"/>
        <v>0</v>
      </c>
      <c r="Y117" s="679">
        <f t="shared" ca="1" si="16"/>
        <v>0</v>
      </c>
      <c r="Z117" s="679">
        <f t="shared" ca="1" si="16"/>
        <v>0</v>
      </c>
      <c r="AA117" t="str">
        <f t="shared" si="9"/>
        <v>ASR_Financial_Report_SHP21Final</v>
      </c>
      <c r="AB117" s="960">
        <f t="shared" si="10"/>
        <v>44658</v>
      </c>
      <c r="AC117" t="str">
        <f t="shared" si="11"/>
        <v>Unaudited</v>
      </c>
    </row>
    <row r="118" spans="1:29" x14ac:dyDescent="0.25">
      <c r="A118" t="s">
        <v>420</v>
      </c>
      <c r="B118" t="s">
        <v>1366</v>
      </c>
      <c r="C118" t="s">
        <v>1367</v>
      </c>
      <c r="D118">
        <v>1900</v>
      </c>
      <c r="E118" s="960">
        <v>1</v>
      </c>
      <c r="F118" t="s">
        <v>439</v>
      </c>
      <c r="G118" s="960">
        <v>182</v>
      </c>
      <c r="H118" t="s">
        <v>379</v>
      </c>
      <c r="I118" s="940" t="s">
        <v>488</v>
      </c>
      <c r="J118" s="940" t="s">
        <v>444</v>
      </c>
      <c r="K118" s="940" t="s">
        <v>448</v>
      </c>
      <c r="L118" s="948" t="s">
        <v>442</v>
      </c>
      <c r="M118" s="963" t="s">
        <v>456</v>
      </c>
      <c r="N118" s="679">
        <f t="shared" ca="1" si="8"/>
        <v>-2500064.9502530117</v>
      </c>
      <c r="O118" s="679">
        <f t="shared" ca="1" si="17"/>
        <v>-1722813.7817387576</v>
      </c>
      <c r="P118" s="679">
        <f t="shared" ca="1" si="17"/>
        <v>-112025.12782411875</v>
      </c>
      <c r="Q118" s="679">
        <f t="shared" ca="1" si="17"/>
        <v>-322593.05685792444</v>
      </c>
      <c r="R118" s="679">
        <f t="shared" ca="1" si="17"/>
        <v>-159663.39007963048</v>
      </c>
      <c r="S118" s="679">
        <f t="shared" ca="1" si="17"/>
        <v>-138137.17516982486</v>
      </c>
      <c r="T118" s="679">
        <f t="shared" ca="1" si="17"/>
        <v>-15310.567877123134</v>
      </c>
      <c r="U118" s="679">
        <f t="shared" ca="1" si="17"/>
        <v>-1445.722260174932</v>
      </c>
      <c r="V118" s="679">
        <f t="shared" ca="1" si="17"/>
        <v>-19333.437972444208</v>
      </c>
      <c r="W118" s="679">
        <f t="shared" ca="1" si="13"/>
        <v>0</v>
      </c>
      <c r="X118" s="679">
        <f t="shared" ca="1" si="16"/>
        <v>-625.79484561003142</v>
      </c>
      <c r="Y118" s="679">
        <f t="shared" ca="1" si="16"/>
        <v>-8116.8956274031798</v>
      </c>
      <c r="Z118" s="679">
        <f t="shared" ca="1" si="16"/>
        <v>0</v>
      </c>
      <c r="AA118" t="str">
        <f t="shared" si="9"/>
        <v>ASR_Financial_Report_SHP21Final</v>
      </c>
      <c r="AB118" s="960">
        <f t="shared" si="10"/>
        <v>44658</v>
      </c>
      <c r="AC118" t="str">
        <f t="shared" si="11"/>
        <v>Unaudited</v>
      </c>
    </row>
    <row r="119" spans="1:29" ht="30" x14ac:dyDescent="0.25">
      <c r="A119" t="s">
        <v>420</v>
      </c>
      <c r="B119" t="s">
        <v>1366</v>
      </c>
      <c r="C119" t="s">
        <v>1367</v>
      </c>
      <c r="D119">
        <v>1900</v>
      </c>
      <c r="E119" s="960">
        <v>1</v>
      </c>
      <c r="F119" t="s">
        <v>439</v>
      </c>
      <c r="G119" s="960">
        <v>182</v>
      </c>
      <c r="H119" t="s">
        <v>379</v>
      </c>
      <c r="I119" s="965" t="s">
        <v>488</v>
      </c>
      <c r="J119" s="965" t="s">
        <v>444</v>
      </c>
      <c r="K119" s="965" t="s">
        <v>449</v>
      </c>
      <c r="L119" s="940">
        <v>9.1</v>
      </c>
      <c r="M119" s="965" t="s">
        <v>185</v>
      </c>
      <c r="N119" s="679">
        <f t="shared" ca="1" si="8"/>
        <v>246617.43000000002</v>
      </c>
      <c r="O119" s="679">
        <f t="shared" ca="1" si="17"/>
        <v>30328.400000000001</v>
      </c>
      <c r="P119" s="679">
        <f t="shared" ca="1" si="17"/>
        <v>400</v>
      </c>
      <c r="Q119" s="679">
        <f t="shared" ca="1" si="17"/>
        <v>50650.8</v>
      </c>
      <c r="R119" s="679">
        <f t="shared" ca="1" si="17"/>
        <v>12947</v>
      </c>
      <c r="S119" s="679">
        <f t="shared" ca="1" si="17"/>
        <v>60455.23</v>
      </c>
      <c r="T119" s="679">
        <f t="shared" ca="1" si="17"/>
        <v>0</v>
      </c>
      <c r="U119" s="679">
        <f t="shared" ca="1" si="17"/>
        <v>0</v>
      </c>
      <c r="V119" s="679">
        <f t="shared" ca="1" si="17"/>
        <v>60</v>
      </c>
      <c r="W119" s="679">
        <f t="shared" ca="1" si="13"/>
        <v>91776</v>
      </c>
      <c r="X119" s="679">
        <f t="shared" ca="1" si="16"/>
        <v>0</v>
      </c>
      <c r="Y119" s="679">
        <f t="shared" ca="1" si="16"/>
        <v>0</v>
      </c>
      <c r="Z119" s="679">
        <f t="shared" ca="1" si="16"/>
        <v>0</v>
      </c>
      <c r="AA119" t="str">
        <f t="shared" si="9"/>
        <v>ASR_Financial_Report_SHP21Final</v>
      </c>
      <c r="AB119" s="960">
        <f t="shared" si="10"/>
        <v>44658</v>
      </c>
      <c r="AC119" t="str">
        <f t="shared" si="11"/>
        <v>Unaudited</v>
      </c>
    </row>
    <row r="120" spans="1:29" x14ac:dyDescent="0.25">
      <c r="A120" t="s">
        <v>420</v>
      </c>
      <c r="B120" t="s">
        <v>1366</v>
      </c>
      <c r="C120" t="s">
        <v>1367</v>
      </c>
      <c r="D120">
        <v>1900</v>
      </c>
      <c r="E120" s="960">
        <v>1</v>
      </c>
      <c r="F120" t="s">
        <v>439</v>
      </c>
      <c r="G120" s="960">
        <v>182</v>
      </c>
      <c r="H120" t="s">
        <v>379</v>
      </c>
      <c r="I120" s="940" t="s">
        <v>488</v>
      </c>
      <c r="J120" s="940" t="s">
        <v>444</v>
      </c>
      <c r="K120" s="940" t="s">
        <v>449</v>
      </c>
      <c r="L120" s="946" t="s">
        <v>106</v>
      </c>
      <c r="M120" s="966" t="s">
        <v>186</v>
      </c>
      <c r="N120" s="679">
        <f t="shared" ca="1" si="8"/>
        <v>2293076.6900000004</v>
      </c>
      <c r="O120" s="679">
        <f t="shared" ca="1" si="17"/>
        <v>47964.110000000008</v>
      </c>
      <c r="P120" s="679">
        <f t="shared" ca="1" si="17"/>
        <v>31048.15</v>
      </c>
      <c r="Q120" s="679">
        <f t="shared" ca="1" si="17"/>
        <v>1130228.0599999998</v>
      </c>
      <c r="R120" s="679">
        <f t="shared" ca="1" si="17"/>
        <v>434820.39</v>
      </c>
      <c r="S120" s="679">
        <f t="shared" ca="1" si="17"/>
        <v>617853.85000000009</v>
      </c>
      <c r="T120" s="679">
        <f t="shared" ca="1" si="17"/>
        <v>0</v>
      </c>
      <c r="U120" s="679">
        <f t="shared" ca="1" si="17"/>
        <v>0</v>
      </c>
      <c r="V120" s="679">
        <f t="shared" ca="1" si="17"/>
        <v>17802.739999999998</v>
      </c>
      <c r="W120" s="679">
        <f t="shared" ca="1" si="13"/>
        <v>13359.39</v>
      </c>
      <c r="X120" s="679">
        <f t="shared" ca="1" si="16"/>
        <v>0</v>
      </c>
      <c r="Y120" s="679">
        <f t="shared" ca="1" si="16"/>
        <v>0</v>
      </c>
      <c r="Z120" s="679">
        <f t="shared" ca="1" si="16"/>
        <v>0</v>
      </c>
      <c r="AA120" t="str">
        <f t="shared" si="9"/>
        <v>ASR_Financial_Report_SHP21Final</v>
      </c>
      <c r="AB120" s="960">
        <f t="shared" si="10"/>
        <v>44658</v>
      </c>
      <c r="AC120" t="str">
        <f t="shared" si="11"/>
        <v>Unaudited</v>
      </c>
    </row>
    <row r="121" spans="1:29" x14ac:dyDescent="0.25">
      <c r="A121" t="s">
        <v>420</v>
      </c>
      <c r="B121" t="s">
        <v>1366</v>
      </c>
      <c r="C121" t="s">
        <v>1367</v>
      </c>
      <c r="D121">
        <v>1900</v>
      </c>
      <c r="E121" s="960">
        <v>1</v>
      </c>
      <c r="F121" t="s">
        <v>439</v>
      </c>
      <c r="G121" s="960">
        <v>182</v>
      </c>
      <c r="H121" t="s">
        <v>379</v>
      </c>
      <c r="I121" s="940" t="s">
        <v>488</v>
      </c>
      <c r="J121" s="940" t="s">
        <v>444</v>
      </c>
      <c r="K121" s="940" t="s">
        <v>449</v>
      </c>
      <c r="L121" s="946" t="s">
        <v>1302</v>
      </c>
      <c r="M121" s="966" t="s">
        <v>1303</v>
      </c>
      <c r="N121" s="679">
        <f t="shared" ca="1" si="8"/>
        <v>2356562.8200000003</v>
      </c>
      <c r="O121" s="679">
        <f t="shared" ca="1" si="17"/>
        <v>10329.92</v>
      </c>
      <c r="P121" s="679">
        <f t="shared" ca="1" si="17"/>
        <v>15703.84</v>
      </c>
      <c r="Q121" s="679">
        <f t="shared" ca="1" si="17"/>
        <v>879368.76</v>
      </c>
      <c r="R121" s="679">
        <f t="shared" ca="1" si="17"/>
        <v>227282.43</v>
      </c>
      <c r="S121" s="679">
        <f t="shared" ca="1" si="17"/>
        <v>1161195.47</v>
      </c>
      <c r="T121" s="679">
        <f t="shared" ca="1" si="17"/>
        <v>0</v>
      </c>
      <c r="U121" s="679">
        <f t="shared" ca="1" si="17"/>
        <v>8078.72</v>
      </c>
      <c r="V121" s="679">
        <f t="shared" ca="1" si="17"/>
        <v>30576.080000000002</v>
      </c>
      <c r="W121" s="679">
        <f t="shared" ca="1" si="13"/>
        <v>24027.599999999999</v>
      </c>
      <c r="X121" s="679">
        <f t="shared" ca="1" si="16"/>
        <v>0</v>
      </c>
      <c r="Y121" s="679">
        <f t="shared" ca="1" si="16"/>
        <v>0</v>
      </c>
      <c r="Z121" s="679">
        <f t="shared" ca="1" si="16"/>
        <v>0</v>
      </c>
      <c r="AA121" t="str">
        <f t="shared" si="9"/>
        <v>ASR_Financial_Report_SHP21Final</v>
      </c>
      <c r="AB121" s="960">
        <f t="shared" si="10"/>
        <v>44658</v>
      </c>
      <c r="AC121" t="str">
        <f t="shared" si="11"/>
        <v>Unaudited</v>
      </c>
    </row>
    <row r="122" spans="1:29" x14ac:dyDescent="0.25">
      <c r="A122" t="s">
        <v>420</v>
      </c>
      <c r="B122" t="s">
        <v>1366</v>
      </c>
      <c r="C122" t="s">
        <v>1367</v>
      </c>
      <c r="D122">
        <v>1900</v>
      </c>
      <c r="E122" s="960">
        <v>1</v>
      </c>
      <c r="F122" t="s">
        <v>439</v>
      </c>
      <c r="G122" s="960">
        <v>182</v>
      </c>
      <c r="H122" t="s">
        <v>379</v>
      </c>
      <c r="I122" s="940" t="s">
        <v>488</v>
      </c>
      <c r="J122" s="940" t="s">
        <v>444</v>
      </c>
      <c r="K122" s="940" t="s">
        <v>449</v>
      </c>
      <c r="L122" s="950" t="s">
        <v>107</v>
      </c>
      <c r="M122" s="967" t="s">
        <v>187</v>
      </c>
      <c r="N122" s="679">
        <f t="shared" ca="1" si="8"/>
        <v>3462947.3099999987</v>
      </c>
      <c r="O122" s="679">
        <f t="shared" ca="1" si="17"/>
        <v>1427377.5499999989</v>
      </c>
      <c r="P122" s="679">
        <f t="shared" ca="1" si="17"/>
        <v>115628.89999999998</v>
      </c>
      <c r="Q122" s="679">
        <f t="shared" ca="1" si="17"/>
        <v>938070.0199999999</v>
      </c>
      <c r="R122" s="679">
        <f t="shared" ca="1" si="17"/>
        <v>415799.91000000003</v>
      </c>
      <c r="S122" s="679">
        <f t="shared" ca="1" si="17"/>
        <v>130684.7900000001</v>
      </c>
      <c r="T122" s="679">
        <f t="shared" ca="1" si="17"/>
        <v>48305.539999999994</v>
      </c>
      <c r="U122" s="679">
        <f t="shared" ca="1" si="17"/>
        <v>1366.6100000000001</v>
      </c>
      <c r="V122" s="679">
        <f t="shared" ca="1" si="17"/>
        <v>24289.090000000004</v>
      </c>
      <c r="W122" s="679">
        <f t="shared" ca="1" si="13"/>
        <v>361424.9</v>
      </c>
      <c r="X122" s="679">
        <f t="shared" ca="1" si="16"/>
        <v>0</v>
      </c>
      <c r="Y122" s="679">
        <f t="shared" ca="1" si="16"/>
        <v>0</v>
      </c>
      <c r="Z122" s="679">
        <f t="shared" ca="1" si="16"/>
        <v>0</v>
      </c>
      <c r="AA122" t="str">
        <f t="shared" si="9"/>
        <v>ASR_Financial_Report_SHP21Final</v>
      </c>
      <c r="AB122" s="960">
        <f t="shared" si="10"/>
        <v>44658</v>
      </c>
      <c r="AC122" t="str">
        <f t="shared" si="11"/>
        <v>Unaudited</v>
      </c>
    </row>
    <row r="123" spans="1:29" x14ac:dyDescent="0.25">
      <c r="A123" t="s">
        <v>420</v>
      </c>
      <c r="B123" t="s">
        <v>1366</v>
      </c>
      <c r="C123" t="s">
        <v>1367</v>
      </c>
      <c r="D123">
        <v>1900</v>
      </c>
      <c r="E123" s="960">
        <v>1</v>
      </c>
      <c r="F123" t="s">
        <v>439</v>
      </c>
      <c r="G123" s="960">
        <v>182</v>
      </c>
      <c r="H123" t="s">
        <v>379</v>
      </c>
      <c r="I123" s="966" t="s">
        <v>488</v>
      </c>
      <c r="J123" s="966" t="s">
        <v>444</v>
      </c>
      <c r="K123" s="966" t="s">
        <v>449</v>
      </c>
      <c r="L123" s="946" t="s">
        <v>108</v>
      </c>
      <c r="M123" s="966" t="s">
        <v>160</v>
      </c>
      <c r="N123" s="679">
        <f t="shared" ca="1" si="8"/>
        <v>11450772.469999995</v>
      </c>
      <c r="O123" s="679">
        <f ca="1">IF(OR(AND($F123="PY",O$1&lt;&gt;"Prior Year"),AND($F123&lt;&gt;"PY",O$1="Prior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"&amp;$H123&amp;"'!$A$7:$CA$7"),0)+MATCH(O$1,INDIRECT("'MMA Rev-Exp "&amp;$H123&amp;"'!$D$8:$CA$8"),0)-1)))</f>
        <v>3110947.6899999976</v>
      </c>
      <c r="P123" s="679">
        <f ca="1">IF(OR(AND($F123="PY",P$1&lt;&gt;"Prior Year"),AND($F123&lt;&gt;"PY",P$1="Prior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"&amp;$H123&amp;"'!$A$7:$CA$7"),0)+MATCH(P$1,INDIRECT("'MMA Rev-Exp "&amp;$H123&amp;"'!$D$8:$CA$8"),0)-1)))</f>
        <v>132302.97</v>
      </c>
      <c r="Q123" s="679">
        <f ca="1">IF(OR(AND($F123="PY",Q$1&lt;&gt;"Prior Year"),AND($F123&lt;&gt;"PY",Q$1="Prior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"&amp;$H123&amp;"'!$A$7:$CA$7"),0)+MATCH(Q$1,INDIRECT("'MMA Rev-Exp "&amp;$H123&amp;"'!$D$8:$CA$8"),0)-1)))</f>
        <v>3009939.0700000012</v>
      </c>
      <c r="R123" s="679">
        <f ca="1">IF(OR(AND($F123="PY",R$1&lt;&gt;"Prior Year"),AND($F123&lt;&gt;"PY",R$1="Prior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"&amp;$H123&amp;"'!$A$7:$CA$7"),0)+MATCH(R$1,INDIRECT("'MMA Rev-Exp "&amp;$H123&amp;"'!$D$8:$CA$8"),0)-1)))</f>
        <v>1498755.26</v>
      </c>
      <c r="S123" s="679">
        <f t="shared" ref="O123:Z146" ca="1" si="18">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2401247.19</v>
      </c>
      <c r="T123" s="679">
        <f t="shared" ca="1" si="18"/>
        <v>60299.48</v>
      </c>
      <c r="U123" s="679">
        <f t="shared" ca="1" si="18"/>
        <v>29138.370000000003</v>
      </c>
      <c r="V123" s="679">
        <f t="shared" ca="1" si="18"/>
        <v>131441.59999999998</v>
      </c>
      <c r="W123" s="679">
        <f t="shared" ca="1" si="13"/>
        <v>594310.25</v>
      </c>
      <c r="X123" s="679">
        <f t="shared" ca="1" si="18"/>
        <v>312525.79999999981</v>
      </c>
      <c r="Y123" s="679">
        <f t="shared" ca="1" si="18"/>
        <v>169864.79</v>
      </c>
      <c r="Z123" s="679">
        <f t="shared" ca="1" si="18"/>
        <v>0</v>
      </c>
      <c r="AA123" t="str">
        <f t="shared" si="9"/>
        <v>ASR_Financial_Report_SHP21Final</v>
      </c>
      <c r="AB123" s="960">
        <f t="shared" si="10"/>
        <v>44658</v>
      </c>
      <c r="AC123" t="str">
        <f t="shared" si="11"/>
        <v>Unaudited</v>
      </c>
    </row>
    <row r="124" spans="1:29" x14ac:dyDescent="0.25">
      <c r="A124" t="s">
        <v>420</v>
      </c>
      <c r="B124" t="s">
        <v>1366</v>
      </c>
      <c r="C124" t="s">
        <v>1367</v>
      </c>
      <c r="D124">
        <v>1900</v>
      </c>
      <c r="E124" s="960">
        <v>1</v>
      </c>
      <c r="F124" t="s">
        <v>439</v>
      </c>
      <c r="G124" s="960">
        <v>182</v>
      </c>
      <c r="H124" t="s">
        <v>379</v>
      </c>
      <c r="I124" s="940" t="s">
        <v>488</v>
      </c>
      <c r="J124" s="940" t="s">
        <v>444</v>
      </c>
      <c r="K124" s="940" t="s">
        <v>449</v>
      </c>
      <c r="L124" s="940" t="s">
        <v>109</v>
      </c>
      <c r="M124" s="965" t="s">
        <v>134</v>
      </c>
      <c r="N124" s="679">
        <f t="shared" ref="N124:N187" ca="1" si="19">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21363782.670146517</v>
      </c>
      <c r="O124" s="679">
        <f t="shared" ca="1" si="18"/>
        <v>18670351.520146292</v>
      </c>
      <c r="P124" s="679">
        <f t="shared" ca="1" si="18"/>
        <v>684444.79000033974</v>
      </c>
      <c r="Q124" s="679">
        <f t="shared" ca="1" si="18"/>
        <v>861495.46999999136</v>
      </c>
      <c r="R124" s="679">
        <f t="shared" ca="1" si="18"/>
        <v>444390.30999993189</v>
      </c>
      <c r="S124" s="679">
        <f t="shared" ca="1" si="18"/>
        <v>573964.65999997384</v>
      </c>
      <c r="T124" s="679">
        <f t="shared" ca="1" si="18"/>
        <v>20161.01999999988</v>
      </c>
      <c r="U124" s="679">
        <f t="shared" ca="1" si="18"/>
        <v>7616.8200000000106</v>
      </c>
      <c r="V124" s="679">
        <f t="shared" ca="1" si="18"/>
        <v>49981.23000000164</v>
      </c>
      <c r="W124" s="679">
        <f t="shared" ca="1" si="13"/>
        <v>3159.3300000000022</v>
      </c>
      <c r="X124" s="679">
        <f t="shared" ca="1" si="18"/>
        <v>39088.449999992386</v>
      </c>
      <c r="Y124" s="679">
        <f t="shared" ca="1" si="18"/>
        <v>9129.0700000000961</v>
      </c>
      <c r="Z124" s="679">
        <f t="shared" ca="1" si="18"/>
        <v>0</v>
      </c>
      <c r="AA124" t="str">
        <f t="shared" si="9"/>
        <v>ASR_Financial_Report_SHP21Final</v>
      </c>
      <c r="AB124" s="960">
        <f t="shared" si="10"/>
        <v>44658</v>
      </c>
      <c r="AC124" t="str">
        <f t="shared" si="11"/>
        <v>Unaudited</v>
      </c>
    </row>
    <row r="125" spans="1:29" x14ac:dyDescent="0.25">
      <c r="A125" t="s">
        <v>420</v>
      </c>
      <c r="B125" t="s">
        <v>1366</v>
      </c>
      <c r="C125" t="s">
        <v>1367</v>
      </c>
      <c r="D125">
        <v>1900</v>
      </c>
      <c r="E125" s="960">
        <v>1</v>
      </c>
      <c r="F125" t="s">
        <v>439</v>
      </c>
      <c r="G125" s="960">
        <v>182</v>
      </c>
      <c r="H125" t="s">
        <v>379</v>
      </c>
      <c r="I125" s="940" t="s">
        <v>488</v>
      </c>
      <c r="J125" s="940" t="s">
        <v>444</v>
      </c>
      <c r="K125" s="940" t="s">
        <v>449</v>
      </c>
      <c r="L125" s="940" t="s">
        <v>110</v>
      </c>
      <c r="M125" s="965" t="s">
        <v>162</v>
      </c>
      <c r="N125" s="679">
        <f t="shared" ca="1" si="19"/>
        <v>7092.4788658204388</v>
      </c>
      <c r="O125" s="679">
        <f t="shared" ca="1" si="18"/>
        <v>115443.54325748439</v>
      </c>
      <c r="P125" s="679">
        <f t="shared" ca="1" si="18"/>
        <v>7362.4187663430985</v>
      </c>
      <c r="Q125" s="679">
        <f t="shared" ca="1" si="18"/>
        <v>7591.7056372138968</v>
      </c>
      <c r="R125" s="679">
        <f t="shared" ca="1" si="18"/>
        <v>3072.2521638145899</v>
      </c>
      <c r="S125" s="679">
        <f t="shared" ca="1" si="18"/>
        <v>-132986.99884499202</v>
      </c>
      <c r="T125" s="679">
        <f t="shared" ca="1" si="18"/>
        <v>2709.7233897071428</v>
      </c>
      <c r="U125" s="679">
        <f t="shared" ca="1" si="18"/>
        <v>-1173.8311311329926</v>
      </c>
      <c r="V125" s="679">
        <f t="shared" ca="1" si="18"/>
        <v>257.29508086366116</v>
      </c>
      <c r="W125" s="679">
        <f t="shared" ca="1" si="13"/>
        <v>1375.5983039648452</v>
      </c>
      <c r="X125" s="679">
        <f t="shared" ca="1" si="18"/>
        <v>2972.630577117864</v>
      </c>
      <c r="Y125" s="679">
        <f t="shared" ca="1" si="18"/>
        <v>468.14166543598378</v>
      </c>
      <c r="Z125" s="679">
        <f t="shared" ca="1" si="18"/>
        <v>0</v>
      </c>
      <c r="AA125" t="str">
        <f t="shared" si="9"/>
        <v>ASR_Financial_Report_SHP21Final</v>
      </c>
      <c r="AB125" s="960">
        <f t="shared" si="10"/>
        <v>44658</v>
      </c>
      <c r="AC125" t="str">
        <f t="shared" si="11"/>
        <v>Unaudited</v>
      </c>
    </row>
    <row r="126" spans="1:29" x14ac:dyDescent="0.25">
      <c r="A126" t="s">
        <v>420</v>
      </c>
      <c r="B126" t="s">
        <v>1366</v>
      </c>
      <c r="C126" t="s">
        <v>1367</v>
      </c>
      <c r="D126">
        <v>1900</v>
      </c>
      <c r="E126" s="960">
        <v>1</v>
      </c>
      <c r="F126" t="s">
        <v>439</v>
      </c>
      <c r="G126" s="960">
        <v>182</v>
      </c>
      <c r="H126" t="s">
        <v>379</v>
      </c>
      <c r="I126" s="940" t="s">
        <v>488</v>
      </c>
      <c r="J126" s="940" t="s">
        <v>444</v>
      </c>
      <c r="K126" s="940" t="s">
        <v>449</v>
      </c>
      <c r="L126" s="940" t="s">
        <v>111</v>
      </c>
      <c r="M126" s="965" t="s">
        <v>463</v>
      </c>
      <c r="N126" s="679">
        <f t="shared" ca="1" si="19"/>
        <v>15254696.991761992</v>
      </c>
      <c r="O126" s="679">
        <f t="shared" ca="1" si="18"/>
        <v>7912705.7367998734</v>
      </c>
      <c r="P126" s="679">
        <f t="shared" ca="1" si="18"/>
        <v>514519.84015650122</v>
      </c>
      <c r="Q126" s="679">
        <f t="shared" ca="1" si="18"/>
        <v>3974258.2919168165</v>
      </c>
      <c r="R126" s="679">
        <f t="shared" ca="1" si="18"/>
        <v>1967009.3278510461</v>
      </c>
      <c r="S126" s="679">
        <f t="shared" ca="1" si="18"/>
        <v>571541.67753051617</v>
      </c>
      <c r="T126" s="679">
        <f t="shared" ca="1" si="18"/>
        <v>70319.856712956462</v>
      </c>
      <c r="U126" s="679">
        <f t="shared" ca="1" si="18"/>
        <v>5981.6665919782472</v>
      </c>
      <c r="V126" s="679">
        <f t="shared" ca="1" si="18"/>
        <v>238182.6717587593</v>
      </c>
      <c r="W126" s="679">
        <f t="shared" ca="1" si="13"/>
        <v>0</v>
      </c>
      <c r="X126" s="679">
        <f t="shared" ca="1" si="18"/>
        <v>178.98509525143359</v>
      </c>
      <c r="Y126" s="679">
        <f t="shared" ca="1" si="18"/>
        <v>-1.0626517049835873</v>
      </c>
      <c r="Z126" s="679">
        <f t="shared" ca="1" si="18"/>
        <v>0</v>
      </c>
      <c r="AA126" t="str">
        <f t="shared" si="9"/>
        <v>ASR_Financial_Report_SHP21Final</v>
      </c>
      <c r="AB126" s="960">
        <f t="shared" si="10"/>
        <v>44658</v>
      </c>
      <c r="AC126" t="str">
        <f t="shared" si="11"/>
        <v>Unaudited</v>
      </c>
    </row>
    <row r="127" spans="1:29" x14ac:dyDescent="0.25">
      <c r="A127" t="s">
        <v>420</v>
      </c>
      <c r="B127" t="s">
        <v>1366</v>
      </c>
      <c r="C127" t="s">
        <v>1367</v>
      </c>
      <c r="D127">
        <v>1900</v>
      </c>
      <c r="E127" s="960">
        <v>1</v>
      </c>
      <c r="F127" t="s">
        <v>439</v>
      </c>
      <c r="G127" s="960">
        <v>182</v>
      </c>
      <c r="H127" t="s">
        <v>379</v>
      </c>
      <c r="I127" s="940" t="s">
        <v>488</v>
      </c>
      <c r="J127" s="940" t="s">
        <v>444</v>
      </c>
      <c r="K127" s="940" t="s">
        <v>6</v>
      </c>
      <c r="L127" s="948" t="s">
        <v>117</v>
      </c>
      <c r="M127" s="963" t="s">
        <v>188</v>
      </c>
      <c r="N127" s="679">
        <f t="shared" ca="1" si="19"/>
        <v>2596293.8400000003</v>
      </c>
      <c r="O127" s="679">
        <f t="shared" ca="1" si="18"/>
        <v>1214688.1000000001</v>
      </c>
      <c r="P127" s="679">
        <f t="shared" ca="1" si="18"/>
        <v>103767.87</v>
      </c>
      <c r="Q127" s="679">
        <f t="shared" ca="1" si="18"/>
        <v>332016.46999999997</v>
      </c>
      <c r="R127" s="679">
        <f t="shared" ca="1" si="18"/>
        <v>508337.04000000004</v>
      </c>
      <c r="S127" s="679">
        <f t="shared" ca="1" si="18"/>
        <v>233051.20999999996</v>
      </c>
      <c r="T127" s="679">
        <f t="shared" ca="1" si="18"/>
        <v>3648.52</v>
      </c>
      <c r="U127" s="679">
        <f t="shared" ca="1" si="18"/>
        <v>14362.69</v>
      </c>
      <c r="V127" s="679">
        <f t="shared" ca="1" si="18"/>
        <v>59124.399999999994</v>
      </c>
      <c r="W127" s="679">
        <f t="shared" ca="1" si="13"/>
        <v>1420.19</v>
      </c>
      <c r="X127" s="679">
        <f t="shared" ca="1" si="18"/>
        <v>85252.75</v>
      </c>
      <c r="Y127" s="679">
        <f t="shared" ca="1" si="18"/>
        <v>40624.6</v>
      </c>
      <c r="Z127" s="679">
        <f t="shared" ca="1" si="18"/>
        <v>0</v>
      </c>
      <c r="AA127" t="str">
        <f t="shared" si="9"/>
        <v>ASR_Financial_Report_SHP21Final</v>
      </c>
      <c r="AB127" s="960">
        <f t="shared" si="10"/>
        <v>44658</v>
      </c>
      <c r="AC127" t="str">
        <f t="shared" si="11"/>
        <v>Unaudited</v>
      </c>
    </row>
    <row r="128" spans="1:29" x14ac:dyDescent="0.25">
      <c r="A128" t="s">
        <v>420</v>
      </c>
      <c r="B128" t="s">
        <v>1366</v>
      </c>
      <c r="C128" t="s">
        <v>1367</v>
      </c>
      <c r="D128">
        <v>1900</v>
      </c>
      <c r="E128" s="960">
        <v>1</v>
      </c>
      <c r="F128" t="s">
        <v>439</v>
      </c>
      <c r="G128" s="960">
        <v>182</v>
      </c>
      <c r="H128" t="s">
        <v>379</v>
      </c>
      <c r="I128" s="965" t="s">
        <v>488</v>
      </c>
      <c r="J128" s="965" t="s">
        <v>444</v>
      </c>
      <c r="K128" s="965" t="s">
        <v>6</v>
      </c>
      <c r="L128" s="940" t="s">
        <v>45</v>
      </c>
      <c r="M128" s="965" t="s">
        <v>163</v>
      </c>
      <c r="N128" s="679">
        <f t="shared" ca="1" si="19"/>
        <v>0</v>
      </c>
      <c r="O128" s="679">
        <f t="shared" ca="1" si="18"/>
        <v>0</v>
      </c>
      <c r="P128" s="679">
        <f t="shared" ca="1" si="18"/>
        <v>0</v>
      </c>
      <c r="Q128" s="679">
        <f t="shared" ca="1" si="18"/>
        <v>0</v>
      </c>
      <c r="R128" s="679">
        <f t="shared" ca="1" si="18"/>
        <v>0</v>
      </c>
      <c r="S128" s="679">
        <f t="shared" ca="1" si="18"/>
        <v>0</v>
      </c>
      <c r="T128" s="679">
        <f t="shared" ca="1" si="18"/>
        <v>0</v>
      </c>
      <c r="U128" s="679">
        <f t="shared" ca="1" si="18"/>
        <v>0</v>
      </c>
      <c r="V128" s="679">
        <f t="shared" ca="1" si="18"/>
        <v>0</v>
      </c>
      <c r="W128" s="679">
        <f t="shared" ca="1" si="13"/>
        <v>0</v>
      </c>
      <c r="X128" s="679">
        <f t="shared" ca="1" si="18"/>
        <v>0</v>
      </c>
      <c r="Y128" s="679">
        <f t="shared" ca="1" si="18"/>
        <v>0</v>
      </c>
      <c r="Z128" s="679">
        <f t="shared" ca="1" si="18"/>
        <v>0</v>
      </c>
      <c r="AA128" t="str">
        <f t="shared" si="9"/>
        <v>ASR_Financial_Report_SHP21Final</v>
      </c>
      <c r="AB128" s="960">
        <f t="shared" si="10"/>
        <v>44658</v>
      </c>
      <c r="AC128" t="str">
        <f t="shared" si="11"/>
        <v>Unaudited</v>
      </c>
    </row>
    <row r="129" spans="1:29" x14ac:dyDescent="0.25">
      <c r="A129" t="s">
        <v>420</v>
      </c>
      <c r="B129" t="s">
        <v>1366</v>
      </c>
      <c r="C129" t="s">
        <v>1367</v>
      </c>
      <c r="D129">
        <v>1900</v>
      </c>
      <c r="E129" s="960">
        <v>1</v>
      </c>
      <c r="F129" t="s">
        <v>439</v>
      </c>
      <c r="G129" s="960">
        <v>182</v>
      </c>
      <c r="H129" t="s">
        <v>379</v>
      </c>
      <c r="I129" s="940" t="s">
        <v>488</v>
      </c>
      <c r="J129" s="940" t="s">
        <v>444</v>
      </c>
      <c r="K129" s="940" t="s">
        <v>6</v>
      </c>
      <c r="L129" s="940" t="s">
        <v>46</v>
      </c>
      <c r="M129" s="965" t="s">
        <v>164</v>
      </c>
      <c r="N129" s="679">
        <f t="shared" ca="1" si="19"/>
        <v>14857.302240124644</v>
      </c>
      <c r="O129" s="679">
        <f t="shared" ca="1" si="18"/>
        <v>8192.4836210682861</v>
      </c>
      <c r="P129" s="679">
        <f t="shared" ca="1" si="18"/>
        <v>1131.1039351452578</v>
      </c>
      <c r="Q129" s="679">
        <f t="shared" ca="1" si="18"/>
        <v>718.775475015864</v>
      </c>
      <c r="R129" s="679">
        <f t="shared" ca="1" si="18"/>
        <v>3064.4307721801456</v>
      </c>
      <c r="S129" s="679">
        <f t="shared" ca="1" si="18"/>
        <v>1208.7454044955332</v>
      </c>
      <c r="T129" s="679">
        <f t="shared" ca="1" si="18"/>
        <v>55.029766158024373</v>
      </c>
      <c r="U129" s="679">
        <f t="shared" ca="1" si="18"/>
        <v>110.30932982368984</v>
      </c>
      <c r="V129" s="679">
        <f t="shared" ca="1" si="18"/>
        <v>364.79627123497272</v>
      </c>
      <c r="W129" s="679">
        <f t="shared" ca="1" si="13"/>
        <v>10.533412192595168</v>
      </c>
      <c r="X129" s="679">
        <f t="shared" ca="1" si="18"/>
        <v>0.10064575313460715</v>
      </c>
      <c r="Y129" s="679">
        <f t="shared" ca="1" si="18"/>
        <v>0.99360705714066189</v>
      </c>
      <c r="Z129" s="679">
        <f t="shared" ca="1" si="18"/>
        <v>0</v>
      </c>
      <c r="AA129" t="str">
        <f t="shared" si="9"/>
        <v>ASR_Financial_Report_SHP21Final</v>
      </c>
      <c r="AB129" s="960">
        <f t="shared" si="10"/>
        <v>44658</v>
      </c>
      <c r="AC129" t="str">
        <f t="shared" si="11"/>
        <v>Unaudited</v>
      </c>
    </row>
    <row r="130" spans="1:29" x14ac:dyDescent="0.25">
      <c r="A130" t="s">
        <v>420</v>
      </c>
      <c r="B130" t="s">
        <v>1366</v>
      </c>
      <c r="C130" t="s">
        <v>1367</v>
      </c>
      <c r="D130">
        <v>1900</v>
      </c>
      <c r="E130" s="960">
        <v>1</v>
      </c>
      <c r="F130" t="s">
        <v>439</v>
      </c>
      <c r="G130" s="960">
        <v>182</v>
      </c>
      <c r="H130" t="s">
        <v>379</v>
      </c>
      <c r="I130" s="940" t="s">
        <v>488</v>
      </c>
      <c r="J130" s="940" t="s">
        <v>444</v>
      </c>
      <c r="K130" s="940" t="s">
        <v>6</v>
      </c>
      <c r="L130" s="940" t="s">
        <v>165</v>
      </c>
      <c r="M130" s="965" t="s">
        <v>461</v>
      </c>
      <c r="N130" s="679">
        <f t="shared" ca="1" si="19"/>
        <v>0</v>
      </c>
      <c r="O130" s="679">
        <f t="shared" ca="1" si="18"/>
        <v>0</v>
      </c>
      <c r="P130" s="679">
        <f t="shared" ca="1" si="18"/>
        <v>0</v>
      </c>
      <c r="Q130" s="679">
        <f t="shared" ca="1" si="18"/>
        <v>0</v>
      </c>
      <c r="R130" s="679">
        <f t="shared" ca="1" si="18"/>
        <v>0</v>
      </c>
      <c r="S130" s="679">
        <f t="shared" ca="1" si="18"/>
        <v>0</v>
      </c>
      <c r="T130" s="679">
        <f t="shared" ca="1" si="18"/>
        <v>0</v>
      </c>
      <c r="U130" s="679">
        <f t="shared" ca="1" si="18"/>
        <v>0</v>
      </c>
      <c r="V130" s="679">
        <f t="shared" ca="1" si="18"/>
        <v>0</v>
      </c>
      <c r="W130" s="679">
        <f t="shared" ca="1" si="13"/>
        <v>0</v>
      </c>
      <c r="X130" s="679">
        <f t="shared" ca="1" si="18"/>
        <v>0</v>
      </c>
      <c r="Y130" s="679">
        <f t="shared" ca="1" si="18"/>
        <v>0</v>
      </c>
      <c r="Z130" s="679">
        <f t="shared" ca="1" si="18"/>
        <v>0</v>
      </c>
      <c r="AA130" t="str">
        <f t="shared" ref="AA130:AA193" si="20">file_name</f>
        <v>ASR_Financial_Report_SHP21Final</v>
      </c>
      <c r="AB130" s="960">
        <f t="shared" ref="AB130:AB193" si="21">file_date</f>
        <v>44658</v>
      </c>
      <c r="AC130" t="str">
        <f t="shared" ref="AC130:AC193" si="22">status</f>
        <v>Unaudited</v>
      </c>
    </row>
    <row r="131" spans="1:29" x14ac:dyDescent="0.25">
      <c r="A131" t="s">
        <v>420</v>
      </c>
      <c r="B131" t="s">
        <v>1366</v>
      </c>
      <c r="C131" t="s">
        <v>1367</v>
      </c>
      <c r="D131">
        <v>1900</v>
      </c>
      <c r="E131" s="960">
        <v>1</v>
      </c>
      <c r="F131" t="s">
        <v>439</v>
      </c>
      <c r="G131" s="960">
        <v>182</v>
      </c>
      <c r="H131" t="s">
        <v>379</v>
      </c>
      <c r="I131" s="940" t="s">
        <v>488</v>
      </c>
      <c r="J131" s="940" t="s">
        <v>444</v>
      </c>
      <c r="K131" s="940" t="s">
        <v>434</v>
      </c>
      <c r="L131" s="940" t="s">
        <v>120</v>
      </c>
      <c r="M131" s="965" t="s">
        <v>32</v>
      </c>
      <c r="N131" s="679">
        <f t="shared" ca="1" si="19"/>
        <v>0</v>
      </c>
      <c r="O131" s="679">
        <f t="shared" ca="1" si="18"/>
        <v>0</v>
      </c>
      <c r="P131" s="679">
        <f t="shared" ca="1" si="18"/>
        <v>0</v>
      </c>
      <c r="Q131" s="679">
        <f t="shared" ca="1" si="18"/>
        <v>0</v>
      </c>
      <c r="R131" s="679">
        <f t="shared" ca="1" si="18"/>
        <v>0</v>
      </c>
      <c r="S131" s="679">
        <f t="shared" ca="1" si="18"/>
        <v>0</v>
      </c>
      <c r="T131" s="679">
        <f t="shared" ca="1" si="18"/>
        <v>0</v>
      </c>
      <c r="U131" s="679">
        <f t="shared" ca="1" si="18"/>
        <v>0</v>
      </c>
      <c r="V131" s="679">
        <f t="shared" ca="1" si="18"/>
        <v>0</v>
      </c>
      <c r="W131" s="679">
        <f t="shared" ca="1" si="13"/>
        <v>0</v>
      </c>
      <c r="X131" s="679">
        <f t="shared" ca="1" si="18"/>
        <v>0</v>
      </c>
      <c r="Y131" s="679">
        <f t="shared" ca="1" si="18"/>
        <v>0</v>
      </c>
      <c r="Z131" s="679">
        <f t="shared" ca="1" si="18"/>
        <v>0</v>
      </c>
      <c r="AA131" t="str">
        <f t="shared" si="20"/>
        <v>ASR_Financial_Report_SHP21Final</v>
      </c>
      <c r="AB131" s="960">
        <f t="shared" si="21"/>
        <v>44658</v>
      </c>
      <c r="AC131" t="str">
        <f t="shared" si="22"/>
        <v>Unaudited</v>
      </c>
    </row>
    <row r="132" spans="1:29" x14ac:dyDescent="0.25">
      <c r="A132" t="s">
        <v>420</v>
      </c>
      <c r="B132" t="s">
        <v>1366</v>
      </c>
      <c r="C132" t="s">
        <v>1367</v>
      </c>
      <c r="D132">
        <v>1900</v>
      </c>
      <c r="E132" s="960">
        <v>1</v>
      </c>
      <c r="F132" t="s">
        <v>439</v>
      </c>
      <c r="G132" s="960">
        <v>182</v>
      </c>
      <c r="H132" t="s">
        <v>379</v>
      </c>
      <c r="I132" s="940" t="s">
        <v>488</v>
      </c>
      <c r="J132" s="940" t="s">
        <v>444</v>
      </c>
      <c r="K132" s="940" t="s">
        <v>434</v>
      </c>
      <c r="L132" s="948" t="s">
        <v>924</v>
      </c>
      <c r="M132" s="963" t="s">
        <v>916</v>
      </c>
      <c r="N132" s="679">
        <f t="shared" ca="1" si="19"/>
        <v>0</v>
      </c>
      <c r="O132" s="679">
        <f t="shared" ca="1" si="18"/>
        <v>0</v>
      </c>
      <c r="P132" s="679">
        <f t="shared" ca="1" si="18"/>
        <v>0</v>
      </c>
      <c r="Q132" s="679">
        <f t="shared" ca="1" si="18"/>
        <v>0</v>
      </c>
      <c r="R132" s="679">
        <f t="shared" ca="1" si="18"/>
        <v>0</v>
      </c>
      <c r="S132" s="679">
        <f t="shared" ca="1" si="18"/>
        <v>0</v>
      </c>
      <c r="T132" s="679">
        <f t="shared" ca="1" si="18"/>
        <v>0</v>
      </c>
      <c r="U132" s="679">
        <f t="shared" ca="1" si="18"/>
        <v>0</v>
      </c>
      <c r="V132" s="679">
        <f t="shared" ca="1" si="18"/>
        <v>0</v>
      </c>
      <c r="W132" s="679">
        <f t="shared" ca="1" si="13"/>
        <v>0</v>
      </c>
      <c r="X132" s="679">
        <f t="shared" ca="1" si="18"/>
        <v>0</v>
      </c>
      <c r="Y132" s="679">
        <f t="shared" ca="1" si="18"/>
        <v>0</v>
      </c>
      <c r="Z132" s="679">
        <f t="shared" ca="1" si="18"/>
        <v>0</v>
      </c>
      <c r="AA132" t="str">
        <f t="shared" si="20"/>
        <v>ASR_Financial_Report_SHP21Final</v>
      </c>
      <c r="AB132" s="960">
        <f t="shared" si="21"/>
        <v>44658</v>
      </c>
      <c r="AC132" t="str">
        <f t="shared" si="22"/>
        <v>Unaudited</v>
      </c>
    </row>
    <row r="133" spans="1:29" x14ac:dyDescent="0.25">
      <c r="A133" t="s">
        <v>420</v>
      </c>
      <c r="B133" t="s">
        <v>1366</v>
      </c>
      <c r="C133" t="s">
        <v>1367</v>
      </c>
      <c r="D133">
        <v>1900</v>
      </c>
      <c r="E133" s="960">
        <v>1</v>
      </c>
      <c r="F133" t="s">
        <v>439</v>
      </c>
      <c r="G133" s="960">
        <v>182</v>
      </c>
      <c r="H133" t="s">
        <v>379</v>
      </c>
      <c r="I133" s="965" t="s">
        <v>488</v>
      </c>
      <c r="J133" s="965" t="s">
        <v>444</v>
      </c>
      <c r="K133" s="965" t="s">
        <v>434</v>
      </c>
      <c r="L133" s="940" t="s">
        <v>167</v>
      </c>
      <c r="M133" s="965" t="s">
        <v>40</v>
      </c>
      <c r="N133" s="679">
        <f t="shared" ca="1" si="19"/>
        <v>0</v>
      </c>
      <c r="O133" s="679">
        <f t="shared" ca="1" si="18"/>
        <v>0</v>
      </c>
      <c r="P133" s="679">
        <f t="shared" ca="1" si="18"/>
        <v>0</v>
      </c>
      <c r="Q133" s="679">
        <f t="shared" ca="1" si="18"/>
        <v>0</v>
      </c>
      <c r="R133" s="679">
        <f t="shared" ca="1" si="18"/>
        <v>0</v>
      </c>
      <c r="S133" s="679">
        <f t="shared" ca="1" si="18"/>
        <v>0</v>
      </c>
      <c r="T133" s="679">
        <f t="shared" ca="1" si="18"/>
        <v>0</v>
      </c>
      <c r="U133" s="679">
        <f t="shared" ca="1" si="18"/>
        <v>0</v>
      </c>
      <c r="V133" s="679">
        <f t="shared" ca="1" si="18"/>
        <v>0</v>
      </c>
      <c r="W133" s="679">
        <f t="shared" ca="1" si="13"/>
        <v>0</v>
      </c>
      <c r="X133" s="679">
        <f t="shared" ca="1" si="18"/>
        <v>0</v>
      </c>
      <c r="Y133" s="679">
        <f t="shared" ca="1" si="18"/>
        <v>0</v>
      </c>
      <c r="Z133" s="679">
        <f t="shared" ca="1" si="18"/>
        <v>0</v>
      </c>
      <c r="AA133" t="str">
        <f t="shared" si="20"/>
        <v>ASR_Financial_Report_SHP21Final</v>
      </c>
      <c r="AB133" s="960">
        <f t="shared" si="21"/>
        <v>44658</v>
      </c>
      <c r="AC133" t="str">
        <f t="shared" si="22"/>
        <v>Unaudited</v>
      </c>
    </row>
    <row r="134" spans="1:29" x14ac:dyDescent="0.25">
      <c r="A134" t="s">
        <v>420</v>
      </c>
      <c r="B134" t="s">
        <v>1366</v>
      </c>
      <c r="C134" t="s">
        <v>1367</v>
      </c>
      <c r="D134">
        <v>1900</v>
      </c>
      <c r="E134" s="960">
        <v>1</v>
      </c>
      <c r="F134" t="s">
        <v>439</v>
      </c>
      <c r="G134" s="960">
        <v>182</v>
      </c>
      <c r="H134" t="s">
        <v>379</v>
      </c>
      <c r="I134" s="940" t="s">
        <v>488</v>
      </c>
      <c r="J134" s="940" t="s">
        <v>444</v>
      </c>
      <c r="K134" s="940" t="s">
        <v>434</v>
      </c>
      <c r="L134" s="940" t="s">
        <v>168</v>
      </c>
      <c r="M134" s="965" t="s">
        <v>329</v>
      </c>
      <c r="N134" s="679">
        <f t="shared" ca="1" si="19"/>
        <v>0</v>
      </c>
      <c r="O134" s="679">
        <f t="shared" ca="1" si="18"/>
        <v>0</v>
      </c>
      <c r="P134" s="679">
        <f t="shared" ca="1" si="18"/>
        <v>0</v>
      </c>
      <c r="Q134" s="679">
        <f t="shared" ca="1" si="18"/>
        <v>0</v>
      </c>
      <c r="R134" s="679">
        <f t="shared" ca="1" si="18"/>
        <v>0</v>
      </c>
      <c r="S134" s="679">
        <f t="shared" ca="1" si="18"/>
        <v>0</v>
      </c>
      <c r="T134" s="679">
        <f t="shared" ca="1" si="18"/>
        <v>0</v>
      </c>
      <c r="U134" s="679">
        <f t="shared" ca="1" si="18"/>
        <v>0</v>
      </c>
      <c r="V134" s="679">
        <f t="shared" ca="1" si="18"/>
        <v>0</v>
      </c>
      <c r="W134" s="679">
        <f t="shared" ca="1" si="13"/>
        <v>0</v>
      </c>
      <c r="X134" s="679">
        <f t="shared" ca="1" si="18"/>
        <v>0</v>
      </c>
      <c r="Y134" s="679">
        <f t="shared" ca="1" si="18"/>
        <v>0</v>
      </c>
      <c r="Z134" s="679">
        <f t="shared" ca="1" si="18"/>
        <v>0</v>
      </c>
      <c r="AA134" t="str">
        <f t="shared" si="20"/>
        <v>ASR_Financial_Report_SHP21Final</v>
      </c>
      <c r="AB134" s="960">
        <f t="shared" si="21"/>
        <v>44658</v>
      </c>
      <c r="AC134" t="str">
        <f t="shared" si="22"/>
        <v>Unaudited</v>
      </c>
    </row>
    <row r="135" spans="1:29" x14ac:dyDescent="0.25">
      <c r="A135" t="s">
        <v>420</v>
      </c>
      <c r="B135" t="s">
        <v>1366</v>
      </c>
      <c r="C135" t="s">
        <v>1367</v>
      </c>
      <c r="D135">
        <v>1900</v>
      </c>
      <c r="E135" s="960">
        <v>1</v>
      </c>
      <c r="F135" t="s">
        <v>439</v>
      </c>
      <c r="G135" s="960">
        <v>182</v>
      </c>
      <c r="H135" t="s">
        <v>379</v>
      </c>
      <c r="I135" s="940" t="s">
        <v>488</v>
      </c>
      <c r="J135" s="940" t="s">
        <v>450</v>
      </c>
      <c r="K135" s="940" t="s">
        <v>435</v>
      </c>
      <c r="L135" s="940" t="s">
        <v>121</v>
      </c>
      <c r="M135" s="965" t="s">
        <v>27</v>
      </c>
      <c r="N135" s="679">
        <f t="shared" ca="1" si="19"/>
        <v>26687572.175391536</v>
      </c>
      <c r="O135" s="679">
        <f t="shared" ca="1" si="18"/>
        <v>8244219.6872681146</v>
      </c>
      <c r="P135" s="679">
        <f t="shared" ca="1" si="18"/>
        <v>18443352.488123421</v>
      </c>
      <c r="Q135" s="679">
        <f t="shared" ca="1" si="18"/>
        <v>0</v>
      </c>
      <c r="R135" s="679">
        <f t="shared" ca="1" si="18"/>
        <v>0</v>
      </c>
      <c r="S135" s="679">
        <f t="shared" ca="1" si="18"/>
        <v>0</v>
      </c>
      <c r="T135" s="679">
        <f t="shared" ca="1" si="18"/>
        <v>0</v>
      </c>
      <c r="U135" s="679">
        <f t="shared" ca="1" si="18"/>
        <v>0</v>
      </c>
      <c r="V135" s="679">
        <f t="shared" ca="1" si="18"/>
        <v>0</v>
      </c>
      <c r="W135" s="679">
        <f t="shared" ca="1" si="13"/>
        <v>0</v>
      </c>
      <c r="X135" s="679">
        <f t="shared" ca="1" si="18"/>
        <v>0</v>
      </c>
      <c r="Y135" s="679">
        <f t="shared" ca="1" si="18"/>
        <v>0</v>
      </c>
      <c r="Z135" s="679">
        <f t="shared" ca="1" si="18"/>
        <v>0</v>
      </c>
      <c r="AA135" t="str">
        <f t="shared" si="20"/>
        <v>ASR_Financial_Report_SHP21Final</v>
      </c>
      <c r="AB135" s="960">
        <f t="shared" si="21"/>
        <v>44658</v>
      </c>
      <c r="AC135" t="str">
        <f t="shared" si="22"/>
        <v>Unaudited</v>
      </c>
    </row>
    <row r="136" spans="1:29" x14ac:dyDescent="0.25">
      <c r="A136" t="s">
        <v>420</v>
      </c>
      <c r="B136" t="s">
        <v>1366</v>
      </c>
      <c r="C136" t="s">
        <v>1367</v>
      </c>
      <c r="D136">
        <v>1900</v>
      </c>
      <c r="E136" s="960">
        <v>1</v>
      </c>
      <c r="F136" t="s">
        <v>439</v>
      </c>
      <c r="G136" s="960">
        <v>182</v>
      </c>
      <c r="H136" t="s">
        <v>379</v>
      </c>
      <c r="I136" s="940" t="s">
        <v>488</v>
      </c>
      <c r="J136" s="940" t="s">
        <v>450</v>
      </c>
      <c r="K136" s="940" t="s">
        <v>435</v>
      </c>
      <c r="L136" s="940" t="s">
        <v>122</v>
      </c>
      <c r="M136" s="965" t="s">
        <v>97</v>
      </c>
      <c r="N136" s="679">
        <f t="shared" ca="1" si="19"/>
        <v>9076370.816425696</v>
      </c>
      <c r="O136" s="679">
        <f t="shared" ca="1" si="18"/>
        <v>891159.15081223892</v>
      </c>
      <c r="P136" s="679">
        <f t="shared" ca="1" si="18"/>
        <v>8185211.6656134576</v>
      </c>
      <c r="Q136" s="679">
        <f t="shared" ca="1" si="18"/>
        <v>0</v>
      </c>
      <c r="R136" s="679">
        <f t="shared" ca="1" si="18"/>
        <v>0</v>
      </c>
      <c r="S136" s="679">
        <f t="shared" ca="1" si="18"/>
        <v>0</v>
      </c>
      <c r="T136" s="679">
        <f t="shared" ca="1" si="18"/>
        <v>0</v>
      </c>
      <c r="U136" s="679">
        <f t="shared" ca="1" si="18"/>
        <v>0</v>
      </c>
      <c r="V136" s="679">
        <f t="shared" ca="1" si="18"/>
        <v>0</v>
      </c>
      <c r="W136" s="679">
        <f t="shared" ca="1" si="13"/>
        <v>0</v>
      </c>
      <c r="X136" s="679">
        <f t="shared" ca="1" si="18"/>
        <v>0</v>
      </c>
      <c r="Y136" s="679">
        <f t="shared" ca="1" si="18"/>
        <v>0</v>
      </c>
      <c r="Z136" s="679">
        <f t="shared" ca="1" si="18"/>
        <v>0</v>
      </c>
      <c r="AA136" t="str">
        <f t="shared" si="20"/>
        <v>ASR_Financial_Report_SHP21Final</v>
      </c>
      <c r="AB136" s="960">
        <f t="shared" si="21"/>
        <v>44658</v>
      </c>
      <c r="AC136" t="str">
        <f t="shared" si="22"/>
        <v>Unaudited</v>
      </c>
    </row>
    <row r="137" spans="1:29" x14ac:dyDescent="0.25">
      <c r="A137" t="s">
        <v>420</v>
      </c>
      <c r="B137" t="s">
        <v>1366</v>
      </c>
      <c r="C137" t="s">
        <v>1367</v>
      </c>
      <c r="D137">
        <v>1900</v>
      </c>
      <c r="E137" s="960">
        <v>1</v>
      </c>
      <c r="F137" t="s">
        <v>439</v>
      </c>
      <c r="G137" s="960">
        <v>182</v>
      </c>
      <c r="H137" t="s">
        <v>379</v>
      </c>
      <c r="I137" s="940" t="s">
        <v>488</v>
      </c>
      <c r="J137" s="940" t="s">
        <v>450</v>
      </c>
      <c r="K137" s="940" t="s">
        <v>435</v>
      </c>
      <c r="L137" s="948" t="s">
        <v>123</v>
      </c>
      <c r="M137" s="963" t="s">
        <v>98</v>
      </c>
      <c r="N137" s="679">
        <f t="shared" ca="1" si="19"/>
        <v>12047890.69067551</v>
      </c>
      <c r="O137" s="679">
        <f t="shared" ca="1" si="18"/>
        <v>6111382.353855445</v>
      </c>
      <c r="P137" s="679">
        <f t="shared" ca="1" si="18"/>
        <v>5936508.336820065</v>
      </c>
      <c r="Q137" s="679">
        <f t="shared" ca="1" si="18"/>
        <v>0</v>
      </c>
      <c r="R137" s="679">
        <f t="shared" ca="1" si="18"/>
        <v>0</v>
      </c>
      <c r="S137" s="679">
        <f t="shared" ca="1" si="18"/>
        <v>0</v>
      </c>
      <c r="T137" s="679">
        <f t="shared" ca="1" si="18"/>
        <v>0</v>
      </c>
      <c r="U137" s="679">
        <f t="shared" ca="1" si="18"/>
        <v>0</v>
      </c>
      <c r="V137" s="679">
        <f t="shared" ca="1" si="18"/>
        <v>0</v>
      </c>
      <c r="W137" s="679">
        <f t="shared" ca="1" si="13"/>
        <v>0</v>
      </c>
      <c r="X137" s="679">
        <f t="shared" ca="1" si="18"/>
        <v>0</v>
      </c>
      <c r="Y137" s="679">
        <f t="shared" ca="1" si="18"/>
        <v>0</v>
      </c>
      <c r="Z137" s="679">
        <f t="shared" ca="1" si="18"/>
        <v>0</v>
      </c>
      <c r="AA137" t="str">
        <f t="shared" si="20"/>
        <v>ASR_Financial_Report_SHP21Final</v>
      </c>
      <c r="AB137" s="960">
        <f t="shared" si="21"/>
        <v>44658</v>
      </c>
      <c r="AC137" t="str">
        <f t="shared" si="22"/>
        <v>Unaudited</v>
      </c>
    </row>
    <row r="138" spans="1:29" x14ac:dyDescent="0.25">
      <c r="A138" t="s">
        <v>420</v>
      </c>
      <c r="B138" t="s">
        <v>1366</v>
      </c>
      <c r="C138" t="s">
        <v>1367</v>
      </c>
      <c r="D138">
        <v>1900</v>
      </c>
      <c r="E138" s="960">
        <v>1</v>
      </c>
      <c r="F138" t="s">
        <v>439</v>
      </c>
      <c r="G138" s="960">
        <v>182</v>
      </c>
      <c r="H138" t="s">
        <v>379</v>
      </c>
      <c r="I138" s="965" t="s">
        <v>488</v>
      </c>
      <c r="J138" s="965" t="s">
        <v>450</v>
      </c>
      <c r="K138" s="965" t="s">
        <v>435</v>
      </c>
      <c r="L138" s="940" t="s">
        <v>124</v>
      </c>
      <c r="M138" s="965" t="s">
        <v>99</v>
      </c>
      <c r="N138" s="679">
        <f t="shared" ca="1" si="19"/>
        <v>759223.19743343699</v>
      </c>
      <c r="O138" s="679">
        <f t="shared" ca="1" si="18"/>
        <v>386423.69589413359</v>
      </c>
      <c r="P138" s="679">
        <f t="shared" ca="1" si="18"/>
        <v>372799.50153930334</v>
      </c>
      <c r="Q138" s="679">
        <f t="shared" ca="1" si="18"/>
        <v>0</v>
      </c>
      <c r="R138" s="679">
        <f t="shared" ca="1" si="18"/>
        <v>0</v>
      </c>
      <c r="S138" s="679">
        <f t="shared" ca="1" si="18"/>
        <v>0</v>
      </c>
      <c r="T138" s="679">
        <f t="shared" ca="1" si="18"/>
        <v>0</v>
      </c>
      <c r="U138" s="679">
        <f t="shared" ca="1" si="18"/>
        <v>0</v>
      </c>
      <c r="V138" s="679">
        <f t="shared" ca="1" si="18"/>
        <v>0</v>
      </c>
      <c r="W138" s="679">
        <f t="shared" ca="1" si="13"/>
        <v>0</v>
      </c>
      <c r="X138" s="679">
        <f t="shared" ca="1" si="18"/>
        <v>0</v>
      </c>
      <c r="Y138" s="679">
        <f t="shared" ca="1" si="18"/>
        <v>0</v>
      </c>
      <c r="Z138" s="679">
        <f t="shared" ca="1" si="18"/>
        <v>0</v>
      </c>
      <c r="AA138" t="str">
        <f t="shared" si="20"/>
        <v>ASR_Financial_Report_SHP21Final</v>
      </c>
      <c r="AB138" s="960">
        <f t="shared" si="21"/>
        <v>44658</v>
      </c>
      <c r="AC138" t="str">
        <f t="shared" si="22"/>
        <v>Unaudited</v>
      </c>
    </row>
    <row r="139" spans="1:29" x14ac:dyDescent="0.25">
      <c r="A139" t="s">
        <v>420</v>
      </c>
      <c r="B139" t="s">
        <v>1366</v>
      </c>
      <c r="C139" t="s">
        <v>1367</v>
      </c>
      <c r="D139">
        <v>1900</v>
      </c>
      <c r="E139" s="960">
        <v>1</v>
      </c>
      <c r="F139" t="s">
        <v>439</v>
      </c>
      <c r="G139" s="960">
        <v>182</v>
      </c>
      <c r="H139" t="s">
        <v>379</v>
      </c>
      <c r="I139" s="940" t="s">
        <v>488</v>
      </c>
      <c r="J139" s="940" t="s">
        <v>450</v>
      </c>
      <c r="K139" s="940" t="s">
        <v>435</v>
      </c>
      <c r="L139" s="940" t="s">
        <v>125</v>
      </c>
      <c r="M139" s="965" t="s">
        <v>100</v>
      </c>
      <c r="N139" s="679">
        <f t="shared" ca="1" si="19"/>
        <v>-461846.74858905608</v>
      </c>
      <c r="O139" s="679">
        <f t="shared" ca="1" si="18"/>
        <v>6.8437500000000009</v>
      </c>
      <c r="P139" s="679">
        <f t="shared" ca="1" si="18"/>
        <v>-461853.59233905608</v>
      </c>
      <c r="Q139" s="679">
        <f t="shared" ca="1" si="18"/>
        <v>0</v>
      </c>
      <c r="R139" s="679">
        <f t="shared" ca="1" si="18"/>
        <v>0</v>
      </c>
      <c r="S139" s="679">
        <f t="shared" ca="1" si="18"/>
        <v>0</v>
      </c>
      <c r="T139" s="679">
        <f t="shared" ca="1" si="18"/>
        <v>0</v>
      </c>
      <c r="U139" s="679">
        <f t="shared" ca="1" si="18"/>
        <v>0</v>
      </c>
      <c r="V139" s="679">
        <f t="shared" ca="1" si="18"/>
        <v>0</v>
      </c>
      <c r="W139" s="679">
        <f t="shared" ca="1" si="13"/>
        <v>0</v>
      </c>
      <c r="X139" s="679">
        <f t="shared" ca="1" si="18"/>
        <v>0</v>
      </c>
      <c r="Y139" s="679">
        <f t="shared" ca="1" si="18"/>
        <v>0</v>
      </c>
      <c r="Z139" s="679">
        <f t="shared" ca="1" si="18"/>
        <v>0</v>
      </c>
      <c r="AA139" t="str">
        <f t="shared" si="20"/>
        <v>ASR_Financial_Report_SHP21Final</v>
      </c>
      <c r="AB139" s="960">
        <f t="shared" si="21"/>
        <v>44658</v>
      </c>
      <c r="AC139" t="str">
        <f t="shared" si="22"/>
        <v>Unaudited</v>
      </c>
    </row>
    <row r="140" spans="1:29" x14ac:dyDescent="0.25">
      <c r="A140" t="s">
        <v>420</v>
      </c>
      <c r="B140" t="s">
        <v>1366</v>
      </c>
      <c r="C140" t="s">
        <v>1367</v>
      </c>
      <c r="D140">
        <v>1900</v>
      </c>
      <c r="E140" s="960">
        <v>1</v>
      </c>
      <c r="F140" t="s">
        <v>439</v>
      </c>
      <c r="G140" s="960">
        <v>182</v>
      </c>
      <c r="H140" t="s">
        <v>379</v>
      </c>
      <c r="I140" s="940" t="s">
        <v>488</v>
      </c>
      <c r="J140" s="940" t="s">
        <v>450</v>
      </c>
      <c r="K140" s="940" t="s">
        <v>435</v>
      </c>
      <c r="L140" s="940" t="s">
        <v>126</v>
      </c>
      <c r="M140" s="965" t="s">
        <v>28</v>
      </c>
      <c r="N140" s="679">
        <f t="shared" ca="1" si="19"/>
        <v>-431539.7082817172</v>
      </c>
      <c r="O140" s="679">
        <f t="shared" ca="1" si="18"/>
        <v>-433118.33500000008</v>
      </c>
      <c r="P140" s="679">
        <f t="shared" ca="1" si="18"/>
        <v>1578.6267182828776</v>
      </c>
      <c r="Q140" s="679">
        <f t="shared" ca="1" si="18"/>
        <v>0</v>
      </c>
      <c r="R140" s="679">
        <f t="shared" ca="1" si="18"/>
        <v>0</v>
      </c>
      <c r="S140" s="679">
        <f t="shared" ca="1" si="18"/>
        <v>0</v>
      </c>
      <c r="T140" s="679">
        <f t="shared" ca="1" si="18"/>
        <v>0</v>
      </c>
      <c r="U140" s="679">
        <f t="shared" ca="1" si="18"/>
        <v>0</v>
      </c>
      <c r="V140" s="679">
        <f t="shared" ca="1" si="18"/>
        <v>0</v>
      </c>
      <c r="W140" s="679">
        <f t="shared" ca="1" si="13"/>
        <v>0</v>
      </c>
      <c r="X140" s="679">
        <f t="shared" ca="1" si="18"/>
        <v>0</v>
      </c>
      <c r="Y140" s="679">
        <f t="shared" ca="1" si="18"/>
        <v>0</v>
      </c>
      <c r="Z140" s="679">
        <f t="shared" ca="1" si="18"/>
        <v>0</v>
      </c>
      <c r="AA140" t="str">
        <f t="shared" si="20"/>
        <v>ASR_Financial_Report_SHP21Final</v>
      </c>
      <c r="AB140" s="960">
        <f t="shared" si="21"/>
        <v>44658</v>
      </c>
      <c r="AC140" t="str">
        <f t="shared" si="22"/>
        <v>Unaudited</v>
      </c>
    </row>
    <row r="141" spans="1:29" x14ac:dyDescent="0.25">
      <c r="A141" t="s">
        <v>420</v>
      </c>
      <c r="B141" t="s">
        <v>1366</v>
      </c>
      <c r="C141" t="s">
        <v>1367</v>
      </c>
      <c r="D141">
        <v>1900</v>
      </c>
      <c r="E141" s="960">
        <v>1</v>
      </c>
      <c r="F141" t="s">
        <v>439</v>
      </c>
      <c r="G141" s="960">
        <v>182</v>
      </c>
      <c r="H141" t="s">
        <v>379</v>
      </c>
      <c r="I141" s="940" t="s">
        <v>488</v>
      </c>
      <c r="J141" s="940" t="s">
        <v>436</v>
      </c>
      <c r="K141" s="940" t="s">
        <v>436</v>
      </c>
      <c r="L141" s="940" t="s">
        <v>128</v>
      </c>
      <c r="M141" s="965" t="s">
        <v>326</v>
      </c>
      <c r="N141" s="679">
        <f t="shared" ca="1" si="19"/>
        <v>0</v>
      </c>
      <c r="O141" s="679">
        <f t="shared" ca="1" si="18"/>
        <v>0</v>
      </c>
      <c r="P141" s="679">
        <f t="shared" ca="1" si="18"/>
        <v>0</v>
      </c>
      <c r="Q141" s="679">
        <f t="shared" ca="1" si="18"/>
        <v>0</v>
      </c>
      <c r="R141" s="679">
        <f t="shared" ca="1" si="18"/>
        <v>0</v>
      </c>
      <c r="S141" s="679">
        <f t="shared" ca="1" si="18"/>
        <v>0</v>
      </c>
      <c r="T141" s="679">
        <f t="shared" ca="1" si="18"/>
        <v>0</v>
      </c>
      <c r="U141" s="679">
        <f t="shared" ca="1" si="18"/>
        <v>0</v>
      </c>
      <c r="V141" s="679">
        <f t="shared" ca="1" si="18"/>
        <v>0</v>
      </c>
      <c r="W141" s="679">
        <f t="shared" ca="1" si="13"/>
        <v>0</v>
      </c>
      <c r="X141" s="679">
        <f t="shared" ca="1" si="18"/>
        <v>0</v>
      </c>
      <c r="Y141" s="679">
        <f t="shared" ca="1" si="18"/>
        <v>0</v>
      </c>
      <c r="Z141" s="679">
        <f t="shared" ca="1" si="18"/>
        <v>0</v>
      </c>
      <c r="AA141" t="str">
        <f t="shared" si="20"/>
        <v>ASR_Financial_Report_SHP21Final</v>
      </c>
      <c r="AB141" s="960">
        <f t="shared" si="21"/>
        <v>44658</v>
      </c>
      <c r="AC141" t="str">
        <f t="shared" si="22"/>
        <v>Unaudited</v>
      </c>
    </row>
    <row r="142" spans="1:29" x14ac:dyDescent="0.25">
      <c r="A142" t="s">
        <v>420</v>
      </c>
      <c r="B142" t="s">
        <v>1366</v>
      </c>
      <c r="C142" t="s">
        <v>1367</v>
      </c>
      <c r="D142">
        <v>1900</v>
      </c>
      <c r="E142" s="960">
        <v>1</v>
      </c>
      <c r="F142" t="s">
        <v>439</v>
      </c>
      <c r="G142" s="960">
        <v>182</v>
      </c>
      <c r="H142" t="s">
        <v>379</v>
      </c>
      <c r="I142" s="940" t="s">
        <v>488</v>
      </c>
      <c r="J142" s="940" t="s">
        <v>436</v>
      </c>
      <c r="K142" s="940" t="s">
        <v>436</v>
      </c>
      <c r="L142" s="940" t="s">
        <v>129</v>
      </c>
      <c r="M142" s="965" t="s">
        <v>325</v>
      </c>
      <c r="N142" s="679">
        <f t="shared" ca="1" si="19"/>
        <v>0</v>
      </c>
      <c r="O142" s="679">
        <f t="shared" ca="1" si="18"/>
        <v>0</v>
      </c>
      <c r="P142" s="679">
        <f t="shared" ca="1" si="18"/>
        <v>0</v>
      </c>
      <c r="Q142" s="679">
        <f t="shared" ca="1" si="18"/>
        <v>0</v>
      </c>
      <c r="R142" s="679">
        <f t="shared" ca="1" si="18"/>
        <v>0</v>
      </c>
      <c r="S142" s="679">
        <f t="shared" ca="1" si="18"/>
        <v>0</v>
      </c>
      <c r="T142" s="679">
        <f t="shared" ca="1" si="18"/>
        <v>0</v>
      </c>
      <c r="U142" s="679">
        <f t="shared" ca="1" si="18"/>
        <v>0</v>
      </c>
      <c r="V142" s="679">
        <f t="shared" ca="1" si="18"/>
        <v>0</v>
      </c>
      <c r="W142" s="679">
        <f t="shared" ca="1" si="13"/>
        <v>0</v>
      </c>
      <c r="X142" s="679">
        <f t="shared" ca="1" si="18"/>
        <v>0</v>
      </c>
      <c r="Y142" s="679">
        <f t="shared" ca="1" si="18"/>
        <v>0</v>
      </c>
      <c r="Z142" s="679">
        <f t="shared" ca="1" si="18"/>
        <v>0</v>
      </c>
      <c r="AA142" t="str">
        <f t="shared" si="20"/>
        <v>ASR_Financial_Report_SHP21Final</v>
      </c>
      <c r="AB142" s="960">
        <f t="shared" si="21"/>
        <v>44658</v>
      </c>
      <c r="AC142" t="str">
        <f t="shared" si="22"/>
        <v>Unaudited</v>
      </c>
    </row>
    <row r="143" spans="1:29" ht="30" x14ac:dyDescent="0.25">
      <c r="A143" t="s">
        <v>420</v>
      </c>
      <c r="B143" t="s">
        <v>1366</v>
      </c>
      <c r="C143" t="s">
        <v>1367</v>
      </c>
      <c r="D143">
        <v>1900</v>
      </c>
      <c r="E143" s="960">
        <v>1</v>
      </c>
      <c r="F143" t="s">
        <v>439</v>
      </c>
      <c r="G143" s="960">
        <v>182</v>
      </c>
      <c r="H143" t="s">
        <v>379</v>
      </c>
      <c r="I143" s="940" t="s">
        <v>488</v>
      </c>
      <c r="J143" s="940" t="s">
        <v>436</v>
      </c>
      <c r="K143" s="940" t="s">
        <v>436</v>
      </c>
      <c r="L143" s="940" t="s">
        <v>130</v>
      </c>
      <c r="M143" s="965" t="s">
        <v>179</v>
      </c>
      <c r="N143" s="679">
        <f t="shared" ca="1" si="19"/>
        <v>0</v>
      </c>
      <c r="O143" s="679">
        <f t="shared" ca="1" si="18"/>
        <v>0</v>
      </c>
      <c r="P143" s="679">
        <f t="shared" ca="1" si="18"/>
        <v>0</v>
      </c>
      <c r="Q143" s="679">
        <f t="shared" ca="1" si="18"/>
        <v>0</v>
      </c>
      <c r="R143" s="679">
        <f t="shared" ca="1" si="18"/>
        <v>0</v>
      </c>
      <c r="S143" s="679">
        <f t="shared" ca="1" si="18"/>
        <v>0</v>
      </c>
      <c r="T143" s="679">
        <f t="shared" ca="1" si="18"/>
        <v>0</v>
      </c>
      <c r="U143" s="679">
        <f t="shared" ca="1" si="18"/>
        <v>0</v>
      </c>
      <c r="V143" s="679">
        <f t="shared" ca="1" si="18"/>
        <v>0</v>
      </c>
      <c r="W143" s="679">
        <f t="shared" ca="1" si="13"/>
        <v>0</v>
      </c>
      <c r="X143" s="679">
        <f t="shared" ca="1" si="18"/>
        <v>0</v>
      </c>
      <c r="Y143" s="679">
        <f t="shared" ca="1" si="18"/>
        <v>0</v>
      </c>
      <c r="Z143" s="679">
        <f t="shared" ca="1" si="18"/>
        <v>0</v>
      </c>
      <c r="AA143" t="str">
        <f t="shared" si="20"/>
        <v>ASR_Financial_Report_SHP21Final</v>
      </c>
      <c r="AB143" s="960">
        <f t="shared" si="21"/>
        <v>44658</v>
      </c>
      <c r="AC143" t="str">
        <f t="shared" si="22"/>
        <v>Unaudited</v>
      </c>
    </row>
    <row r="144" spans="1:29" x14ac:dyDescent="0.25">
      <c r="A144" t="s">
        <v>420</v>
      </c>
      <c r="B144" t="s">
        <v>1366</v>
      </c>
      <c r="C144" t="s">
        <v>1367</v>
      </c>
      <c r="D144">
        <v>1900</v>
      </c>
      <c r="E144" s="960">
        <v>1</v>
      </c>
      <c r="F144" t="s">
        <v>439</v>
      </c>
      <c r="G144" s="960">
        <v>182</v>
      </c>
      <c r="H144" t="s">
        <v>379</v>
      </c>
      <c r="I144" s="940" t="s">
        <v>488</v>
      </c>
      <c r="J144" s="940" t="s">
        <v>436</v>
      </c>
      <c r="K144" s="940" t="s">
        <v>436</v>
      </c>
      <c r="L144" s="940" t="s">
        <v>131</v>
      </c>
      <c r="M144" s="965" t="s">
        <v>494</v>
      </c>
      <c r="N144" s="679">
        <f t="shared" ca="1" si="19"/>
        <v>0</v>
      </c>
      <c r="O144" s="679">
        <f t="shared" ca="1" si="18"/>
        <v>0</v>
      </c>
      <c r="P144" s="679">
        <f t="shared" ca="1" si="18"/>
        <v>0</v>
      </c>
      <c r="Q144" s="679">
        <f t="shared" ca="1" si="18"/>
        <v>0</v>
      </c>
      <c r="R144" s="679">
        <f t="shared" ca="1" si="18"/>
        <v>0</v>
      </c>
      <c r="S144" s="679">
        <f t="shared" ca="1" si="18"/>
        <v>0</v>
      </c>
      <c r="T144" s="679">
        <f t="shared" ca="1" si="18"/>
        <v>0</v>
      </c>
      <c r="U144" s="679">
        <f t="shared" ca="1" si="18"/>
        <v>0</v>
      </c>
      <c r="V144" s="679">
        <f t="shared" ca="1" si="18"/>
        <v>0</v>
      </c>
      <c r="W144" s="679">
        <f t="shared" ca="1" si="13"/>
        <v>0</v>
      </c>
      <c r="X144" s="679">
        <f t="shared" ca="1" si="18"/>
        <v>0</v>
      </c>
      <c r="Y144" s="679">
        <f t="shared" ca="1" si="18"/>
        <v>0</v>
      </c>
      <c r="Z144" s="679">
        <f t="shared" ca="1" si="18"/>
        <v>0</v>
      </c>
      <c r="AA144" t="str">
        <f t="shared" si="20"/>
        <v>ASR_Financial_Report_SHP21Final</v>
      </c>
      <c r="AB144" s="960">
        <f t="shared" si="21"/>
        <v>44658</v>
      </c>
      <c r="AC144" t="str">
        <f t="shared" si="22"/>
        <v>Unaudited</v>
      </c>
    </row>
    <row r="145" spans="1:29" x14ac:dyDescent="0.25">
      <c r="A145" t="s">
        <v>420</v>
      </c>
      <c r="B145" t="s">
        <v>1366</v>
      </c>
      <c r="C145" t="s">
        <v>1367</v>
      </c>
      <c r="D145">
        <v>1900</v>
      </c>
      <c r="E145" s="960">
        <v>1</v>
      </c>
      <c r="F145" t="s">
        <v>439</v>
      </c>
      <c r="G145" s="960">
        <v>182</v>
      </c>
      <c r="H145" t="s">
        <v>379</v>
      </c>
      <c r="I145" s="940" t="s">
        <v>488</v>
      </c>
      <c r="J145" s="940" t="s">
        <v>436</v>
      </c>
      <c r="K145" s="940" t="s">
        <v>436</v>
      </c>
      <c r="L145" s="948" t="s">
        <v>132</v>
      </c>
      <c r="M145" s="963" t="s">
        <v>495</v>
      </c>
      <c r="N145" s="679">
        <f t="shared" ca="1" si="19"/>
        <v>0</v>
      </c>
      <c r="O145" s="679">
        <f t="shared" ca="1" si="18"/>
        <v>0</v>
      </c>
      <c r="P145" s="679">
        <f t="shared" ca="1" si="18"/>
        <v>0</v>
      </c>
      <c r="Q145" s="679">
        <f t="shared" ca="1" si="18"/>
        <v>0</v>
      </c>
      <c r="R145" s="679">
        <f t="shared" ca="1" si="18"/>
        <v>0</v>
      </c>
      <c r="S145" s="679">
        <f t="shared" ca="1" si="18"/>
        <v>0</v>
      </c>
      <c r="T145" s="679">
        <f t="shared" ca="1" si="18"/>
        <v>0</v>
      </c>
      <c r="U145" s="679">
        <f t="shared" ca="1" si="18"/>
        <v>0</v>
      </c>
      <c r="V145" s="679">
        <f t="shared" ca="1" si="18"/>
        <v>0</v>
      </c>
      <c r="W145" s="679">
        <f t="shared" ca="1" si="13"/>
        <v>0</v>
      </c>
      <c r="X145" s="679">
        <f t="shared" ca="1" si="18"/>
        <v>0</v>
      </c>
      <c r="Y145" s="679">
        <f t="shared" ca="1" si="18"/>
        <v>0</v>
      </c>
      <c r="Z145" s="679">
        <f t="shared" ca="1" si="18"/>
        <v>0</v>
      </c>
      <c r="AA145" t="str">
        <f t="shared" si="20"/>
        <v>ASR_Financial_Report_SHP21Final</v>
      </c>
      <c r="AB145" s="960">
        <f t="shared" si="21"/>
        <v>44658</v>
      </c>
      <c r="AC145" t="str">
        <f t="shared" si="22"/>
        <v>Unaudited</v>
      </c>
    </row>
    <row r="146" spans="1:29" x14ac:dyDescent="0.25">
      <c r="A146" t="s">
        <v>420</v>
      </c>
      <c r="B146" t="s">
        <v>1366</v>
      </c>
      <c r="C146" t="s">
        <v>1367</v>
      </c>
      <c r="D146">
        <v>1900</v>
      </c>
      <c r="E146" s="960">
        <v>1</v>
      </c>
      <c r="F146" t="s">
        <v>439</v>
      </c>
      <c r="G146" s="960">
        <v>182</v>
      </c>
      <c r="H146" t="s">
        <v>379</v>
      </c>
      <c r="I146" s="965" t="s">
        <v>488</v>
      </c>
      <c r="J146" s="965" t="s">
        <v>436</v>
      </c>
      <c r="K146" s="965" t="s">
        <v>436</v>
      </c>
      <c r="L146" s="940" t="s">
        <v>133</v>
      </c>
      <c r="M146" s="965" t="s">
        <v>496</v>
      </c>
      <c r="N146" s="679">
        <f t="shared" ca="1" si="19"/>
        <v>0</v>
      </c>
      <c r="O146" s="679">
        <f t="shared" ca="1" si="18"/>
        <v>0</v>
      </c>
      <c r="P146" s="679">
        <f t="shared" ca="1" si="18"/>
        <v>0</v>
      </c>
      <c r="Q146" s="679">
        <f t="shared" ca="1" si="18"/>
        <v>0</v>
      </c>
      <c r="R146" s="679">
        <f t="shared" ca="1" si="18"/>
        <v>0</v>
      </c>
      <c r="S146" s="679">
        <f t="shared" ca="1" si="18"/>
        <v>0</v>
      </c>
      <c r="T146" s="679">
        <f t="shared" ca="1" si="18"/>
        <v>0</v>
      </c>
      <c r="U146" s="679">
        <f t="shared" ref="U146:Z155" ca="1" si="23">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679">
        <f t="shared" ca="1" si="23"/>
        <v>0</v>
      </c>
      <c r="W146" s="679">
        <f t="shared" ca="1" si="23"/>
        <v>0</v>
      </c>
      <c r="X146" s="679">
        <f t="shared" ca="1" si="23"/>
        <v>0</v>
      </c>
      <c r="Y146" s="679">
        <f t="shared" ca="1" si="23"/>
        <v>0</v>
      </c>
      <c r="Z146" s="679">
        <f t="shared" ca="1" si="23"/>
        <v>0</v>
      </c>
      <c r="AA146" t="str">
        <f t="shared" si="20"/>
        <v>ASR_Financial_Report_SHP21Final</v>
      </c>
      <c r="AB146" s="960">
        <f t="shared" si="21"/>
        <v>44658</v>
      </c>
      <c r="AC146" t="str">
        <f t="shared" si="22"/>
        <v>Unaudited</v>
      </c>
    </row>
    <row r="147" spans="1:29" x14ac:dyDescent="0.25">
      <c r="A147" t="s">
        <v>420</v>
      </c>
      <c r="B147" t="s">
        <v>1366</v>
      </c>
      <c r="C147" t="s">
        <v>1367</v>
      </c>
      <c r="D147">
        <v>1900</v>
      </c>
      <c r="E147" s="960">
        <v>1</v>
      </c>
      <c r="F147" t="s">
        <v>439</v>
      </c>
      <c r="G147" s="960">
        <v>182</v>
      </c>
      <c r="H147" t="s">
        <v>379</v>
      </c>
      <c r="I147" s="940" t="s">
        <v>489</v>
      </c>
      <c r="J147" s="940" t="s">
        <v>26</v>
      </c>
      <c r="K147" s="940" t="s">
        <v>26</v>
      </c>
      <c r="L147" s="940" t="s">
        <v>269</v>
      </c>
      <c r="M147" s="965" t="s">
        <v>26</v>
      </c>
      <c r="N147" s="679">
        <f t="shared" ca="1" si="19"/>
        <v>5676021.1005066698</v>
      </c>
      <c r="O147" s="679">
        <f t="shared" ref="O147:T156" ca="1" si="24">IF(OR(AND($F147="PY",O$1&lt;&gt;"Prior Year"),AND($F147&lt;&gt;"PY",O$1="Prior Year")),0,INDEX(INDIRECT("'MMA Rev-Exp "&amp;$H147&amp;"'!$A$1:$CA$200"),IF($J147="Member Months",MATCH($J147,INDIRECT("'MMA Rev-Exp "&amp;$H147&amp;"'!$A$1:$A$200"),0),MATCH($L147,INDIRECT("'MMA Rev-Exp "&amp;$H147&amp;"'!$B$1:$B$200"),0)),IF($F147="PY",MATCH("Prior Year Adjustments",INDIRECT("'MMA Rev-Exp "&amp;$H147&amp;"'!$A$8:$CA$8"),0),MATCH(IF($F147="Q1","JANUARY - MARCH (Q1)",IF($F147="Q2","APRIL - JUNE (Q2)",IF($F147="Q3","JULY - SEPTEMBER (Q3)",IF($F147="Q4","OCTOBER - DECEMBER (Q4)",0)))),INDIRECT("'MMA Rev-Exp "&amp;$H147&amp;"'!$A$7:$CA$7"),0)+MATCH(O$1,INDIRECT("'MMA Rev-Exp "&amp;$H147&amp;"'!$D$8:$CA$8"),0)-1)))</f>
        <v>0</v>
      </c>
      <c r="P147" s="679">
        <f t="shared" ca="1" si="24"/>
        <v>0</v>
      </c>
      <c r="Q147" s="679">
        <f t="shared" ca="1" si="24"/>
        <v>0</v>
      </c>
      <c r="R147" s="679">
        <f t="shared" ca="1" si="24"/>
        <v>0</v>
      </c>
      <c r="S147" s="679">
        <f t="shared" ca="1" si="24"/>
        <v>0</v>
      </c>
      <c r="T147" s="679">
        <f t="shared" ca="1" si="24"/>
        <v>0</v>
      </c>
      <c r="U147" s="679">
        <f t="shared" ca="1" si="23"/>
        <v>0</v>
      </c>
      <c r="V147" s="679">
        <f t="shared" ca="1" si="23"/>
        <v>0</v>
      </c>
      <c r="W147" s="679">
        <f t="shared" ca="1" si="23"/>
        <v>0</v>
      </c>
      <c r="X147" s="679">
        <f t="shared" ca="1" si="23"/>
        <v>0</v>
      </c>
      <c r="Y147" s="679">
        <f t="shared" ca="1" si="23"/>
        <v>0</v>
      </c>
      <c r="Z147" s="679">
        <f t="shared" ca="1" si="23"/>
        <v>0</v>
      </c>
      <c r="AA147" t="str">
        <f t="shared" si="20"/>
        <v>ASR_Financial_Report_SHP21Final</v>
      </c>
      <c r="AB147" s="960">
        <f t="shared" si="21"/>
        <v>44658</v>
      </c>
      <c r="AC147" t="str">
        <f t="shared" si="22"/>
        <v>Unaudited</v>
      </c>
    </row>
    <row r="148" spans="1:29" x14ac:dyDescent="0.25">
      <c r="A148" t="s">
        <v>420</v>
      </c>
      <c r="B148" t="s">
        <v>1366</v>
      </c>
      <c r="C148" t="s">
        <v>1367</v>
      </c>
      <c r="D148">
        <v>1900</v>
      </c>
      <c r="E148" s="960">
        <v>1</v>
      </c>
      <c r="F148" t="s">
        <v>440</v>
      </c>
      <c r="G148" s="960">
        <v>274</v>
      </c>
      <c r="H148" t="s">
        <v>379</v>
      </c>
      <c r="I148" s="940" t="s">
        <v>432</v>
      </c>
      <c r="J148" s="940" t="s">
        <v>432</v>
      </c>
      <c r="K148" s="940" t="s">
        <v>432</v>
      </c>
      <c r="L148" s="940"/>
      <c r="M148" s="965" t="s">
        <v>432</v>
      </c>
      <c r="N148" s="679">
        <f t="shared" ca="1" si="19"/>
        <v>1868851.7100000002</v>
      </c>
      <c r="O148" s="679">
        <f t="shared" ca="1" si="24"/>
        <v>1565240.1400000001</v>
      </c>
      <c r="P148" s="679">
        <f t="shared" ca="1" si="24"/>
        <v>57982.070000000007</v>
      </c>
      <c r="Q148" s="679">
        <f t="shared" ca="1" si="24"/>
        <v>101859.95</v>
      </c>
      <c r="R148" s="679">
        <f t="shared" ca="1" si="24"/>
        <v>45817.75</v>
      </c>
      <c r="S148" s="679">
        <f t="shared" ca="1" si="24"/>
        <v>50945.45</v>
      </c>
      <c r="T148" s="679">
        <f t="shared" ca="1" si="24"/>
        <v>13302.04</v>
      </c>
      <c r="U148" s="679">
        <f t="shared" ca="1" si="23"/>
        <v>615.91000000000008</v>
      </c>
      <c r="V148" s="679">
        <f t="shared" ca="1" si="23"/>
        <v>5214.37</v>
      </c>
      <c r="W148" s="679">
        <f t="shared" ca="1" si="23"/>
        <v>507</v>
      </c>
      <c r="X148" s="679">
        <f t="shared" ca="1" si="23"/>
        <v>23072.030000000002</v>
      </c>
      <c r="Y148" s="679">
        <f t="shared" ca="1" si="23"/>
        <v>4295</v>
      </c>
      <c r="Z148" s="679">
        <f t="shared" ca="1" si="23"/>
        <v>0</v>
      </c>
      <c r="AA148" t="str">
        <f t="shared" si="20"/>
        <v>ASR_Financial_Report_SHP21Final</v>
      </c>
      <c r="AB148" s="960">
        <f t="shared" si="21"/>
        <v>44658</v>
      </c>
      <c r="AC148" t="str">
        <f t="shared" si="22"/>
        <v>Unaudited</v>
      </c>
    </row>
    <row r="149" spans="1:29" x14ac:dyDescent="0.25">
      <c r="A149" t="s">
        <v>420</v>
      </c>
      <c r="B149" t="s">
        <v>1366</v>
      </c>
      <c r="C149" t="s">
        <v>1367</v>
      </c>
      <c r="D149">
        <v>1900</v>
      </c>
      <c r="E149" s="960">
        <v>1</v>
      </c>
      <c r="F149" t="s">
        <v>440</v>
      </c>
      <c r="G149" s="960">
        <v>274</v>
      </c>
      <c r="H149" t="s">
        <v>379</v>
      </c>
      <c r="I149" s="940" t="s">
        <v>487</v>
      </c>
      <c r="J149" s="940" t="s">
        <v>12</v>
      </c>
      <c r="K149" s="940" t="s">
        <v>12</v>
      </c>
      <c r="L149" s="940">
        <v>1.1000000000000001</v>
      </c>
      <c r="M149" s="965" t="s">
        <v>12</v>
      </c>
      <c r="N149" s="679">
        <f t="shared" ca="1" si="19"/>
        <v>517955383.68000007</v>
      </c>
      <c r="O149" s="679">
        <f t="shared" ca="1" si="24"/>
        <v>281891329.74000001</v>
      </c>
      <c r="P149" s="679">
        <f t="shared" ca="1" si="24"/>
        <v>28146562.770000003</v>
      </c>
      <c r="Q149" s="679">
        <f t="shared" ca="1" si="24"/>
        <v>90935974.599999994</v>
      </c>
      <c r="R149" s="679">
        <f t="shared" ca="1" si="24"/>
        <v>58641185.359999999</v>
      </c>
      <c r="S149" s="679">
        <f t="shared" ca="1" si="24"/>
        <v>11109926.120000001</v>
      </c>
      <c r="T149" s="679">
        <f t="shared" ca="1" si="24"/>
        <v>4863160.72</v>
      </c>
      <c r="U149" s="679">
        <f t="shared" ca="1" si="23"/>
        <v>134375.25</v>
      </c>
      <c r="V149" s="679">
        <f t="shared" ca="1" si="23"/>
        <v>16466454.449999999</v>
      </c>
      <c r="W149" s="679">
        <f t="shared" ca="1" si="23"/>
        <v>12678777.290000001</v>
      </c>
      <c r="X149" s="679">
        <f t="shared" ca="1" si="23"/>
        <v>2826160.2</v>
      </c>
      <c r="Y149" s="679">
        <f t="shared" ca="1" si="23"/>
        <v>10261477.18</v>
      </c>
      <c r="Z149" s="679">
        <f t="shared" ca="1" si="23"/>
        <v>0</v>
      </c>
      <c r="AA149" t="str">
        <f t="shared" si="20"/>
        <v>ASR_Financial_Report_SHP21Final</v>
      </c>
      <c r="AB149" s="960">
        <f t="shared" si="21"/>
        <v>44658</v>
      </c>
      <c r="AC149" t="str">
        <f t="shared" si="22"/>
        <v>Unaudited</v>
      </c>
    </row>
    <row r="150" spans="1:29" x14ac:dyDescent="0.25">
      <c r="A150" t="s">
        <v>420</v>
      </c>
      <c r="B150" t="s">
        <v>1366</v>
      </c>
      <c r="C150" t="s">
        <v>1367</v>
      </c>
      <c r="D150">
        <v>1900</v>
      </c>
      <c r="E150" s="960">
        <v>1</v>
      </c>
      <c r="F150" t="s">
        <v>440</v>
      </c>
      <c r="G150" s="960">
        <v>274</v>
      </c>
      <c r="H150" t="s">
        <v>379</v>
      </c>
      <c r="I150" s="940" t="s">
        <v>487</v>
      </c>
      <c r="J150" s="940" t="s">
        <v>12</v>
      </c>
      <c r="K150" s="940" t="s">
        <v>1309</v>
      </c>
      <c r="L150" s="940" t="s">
        <v>1300</v>
      </c>
      <c r="M150" s="965" t="s">
        <v>1309</v>
      </c>
      <c r="N150" s="679">
        <f t="shared" ca="1" si="19"/>
        <v>3737187.108202992</v>
      </c>
      <c r="O150" s="679">
        <f t="shared" ca="1" si="24"/>
        <v>1836078.7170869312</v>
      </c>
      <c r="P150" s="679">
        <f t="shared" ca="1" si="24"/>
        <v>0</v>
      </c>
      <c r="Q150" s="679">
        <f t="shared" ca="1" si="24"/>
        <v>1596923.8957235052</v>
      </c>
      <c r="R150" s="679">
        <f t="shared" ca="1" si="24"/>
        <v>0</v>
      </c>
      <c r="S150" s="679">
        <f t="shared" ca="1" si="24"/>
        <v>0</v>
      </c>
      <c r="T150" s="679">
        <f t="shared" ca="1" si="24"/>
        <v>0</v>
      </c>
      <c r="U150" s="679">
        <f t="shared" ca="1" si="23"/>
        <v>0</v>
      </c>
      <c r="V150" s="679">
        <f t="shared" ca="1" si="23"/>
        <v>0</v>
      </c>
      <c r="W150" s="679">
        <f t="shared" ca="1" si="23"/>
        <v>0</v>
      </c>
      <c r="X150" s="679">
        <f t="shared" ca="1" si="23"/>
        <v>0</v>
      </c>
      <c r="Y150" s="679">
        <f t="shared" ca="1" si="23"/>
        <v>304184.49539255514</v>
      </c>
      <c r="Z150" s="679">
        <f t="shared" ca="1" si="23"/>
        <v>0</v>
      </c>
      <c r="AA150" t="str">
        <f t="shared" si="20"/>
        <v>ASR_Financial_Report_SHP21Final</v>
      </c>
      <c r="AB150" s="960">
        <f t="shared" si="21"/>
        <v>44658</v>
      </c>
      <c r="AC150" t="str">
        <f t="shared" si="22"/>
        <v>Unaudited</v>
      </c>
    </row>
    <row r="151" spans="1:29" x14ac:dyDescent="0.25">
      <c r="A151" t="s">
        <v>420</v>
      </c>
      <c r="B151" t="s">
        <v>1366</v>
      </c>
      <c r="C151" t="s">
        <v>1367</v>
      </c>
      <c r="D151">
        <v>1900</v>
      </c>
      <c r="E151" s="960">
        <v>1</v>
      </c>
      <c r="F151" t="s">
        <v>440</v>
      </c>
      <c r="G151" s="960">
        <v>274</v>
      </c>
      <c r="H151" t="s">
        <v>379</v>
      </c>
      <c r="I151" s="940" t="s">
        <v>487</v>
      </c>
      <c r="J151" s="940" t="s">
        <v>490</v>
      </c>
      <c r="K151" s="940" t="s">
        <v>491</v>
      </c>
      <c r="L151" s="940" t="s">
        <v>63</v>
      </c>
      <c r="M151" s="965" t="s">
        <v>343</v>
      </c>
      <c r="N151" s="679">
        <f t="shared" ca="1" si="19"/>
        <v>0</v>
      </c>
      <c r="O151" s="679">
        <f t="shared" ca="1" si="24"/>
        <v>0</v>
      </c>
      <c r="P151" s="679">
        <f t="shared" ca="1" si="24"/>
        <v>0</v>
      </c>
      <c r="Q151" s="679">
        <f t="shared" ca="1" si="24"/>
        <v>0</v>
      </c>
      <c r="R151" s="679">
        <f t="shared" ca="1" si="24"/>
        <v>0</v>
      </c>
      <c r="S151" s="679">
        <f t="shared" ca="1" si="24"/>
        <v>0</v>
      </c>
      <c r="T151" s="679">
        <f t="shared" ca="1" si="24"/>
        <v>0</v>
      </c>
      <c r="U151" s="679">
        <f t="shared" ca="1" si="23"/>
        <v>0</v>
      </c>
      <c r="V151" s="679">
        <f t="shared" ca="1" si="23"/>
        <v>0</v>
      </c>
      <c r="W151" s="679">
        <f t="shared" ca="1" si="23"/>
        <v>0</v>
      </c>
      <c r="X151" s="679">
        <f t="shared" ca="1" si="23"/>
        <v>0</v>
      </c>
      <c r="Y151" s="679">
        <f t="shared" ca="1" si="23"/>
        <v>0</v>
      </c>
      <c r="Z151" s="679">
        <f t="shared" ca="1" si="23"/>
        <v>0</v>
      </c>
      <c r="AA151" t="str">
        <f t="shared" si="20"/>
        <v>ASR_Financial_Report_SHP21Final</v>
      </c>
      <c r="AB151" s="960">
        <f t="shared" si="21"/>
        <v>44658</v>
      </c>
      <c r="AC151" t="str">
        <f t="shared" si="22"/>
        <v>Unaudited</v>
      </c>
    </row>
    <row r="152" spans="1:29" x14ac:dyDescent="0.25">
      <c r="A152" t="s">
        <v>420</v>
      </c>
      <c r="B152" t="s">
        <v>1366</v>
      </c>
      <c r="C152" t="s">
        <v>1367</v>
      </c>
      <c r="D152">
        <v>1900</v>
      </c>
      <c r="E152" s="960">
        <v>1</v>
      </c>
      <c r="F152" t="s">
        <v>440</v>
      </c>
      <c r="G152" s="960">
        <v>274</v>
      </c>
      <c r="H152" t="s">
        <v>379</v>
      </c>
      <c r="I152" s="940" t="s">
        <v>487</v>
      </c>
      <c r="J152" s="940" t="s">
        <v>490</v>
      </c>
      <c r="K152" s="940" t="s">
        <v>1000</v>
      </c>
      <c r="L152" s="940" t="s">
        <v>896</v>
      </c>
      <c r="M152" s="965" t="s">
        <v>897</v>
      </c>
      <c r="N152" s="679">
        <f t="shared" ca="1" si="19"/>
        <v>11741229.536999986</v>
      </c>
      <c r="O152" s="679">
        <f t="shared" ca="1" si="24"/>
        <v>11708984.496999986</v>
      </c>
      <c r="P152" s="679">
        <f t="shared" ca="1" si="24"/>
        <v>0</v>
      </c>
      <c r="Q152" s="679">
        <f t="shared" ca="1" si="24"/>
        <v>0</v>
      </c>
      <c r="R152" s="679">
        <f t="shared" ca="1" si="24"/>
        <v>0</v>
      </c>
      <c r="S152" s="679">
        <f t="shared" ca="1" si="24"/>
        <v>28596.949999999997</v>
      </c>
      <c r="T152" s="679">
        <f t="shared" ca="1" si="24"/>
        <v>0</v>
      </c>
      <c r="U152" s="679">
        <f t="shared" ca="1" si="23"/>
        <v>0</v>
      </c>
      <c r="V152" s="679">
        <f t="shared" ca="1" si="23"/>
        <v>3648.09</v>
      </c>
      <c r="W152" s="679">
        <f t="shared" ca="1" si="23"/>
        <v>0</v>
      </c>
      <c r="X152" s="679">
        <f t="shared" ca="1" si="23"/>
        <v>0</v>
      </c>
      <c r="Y152" s="679">
        <f t="shared" ca="1" si="23"/>
        <v>0</v>
      </c>
      <c r="Z152" s="679">
        <f t="shared" ca="1" si="23"/>
        <v>0</v>
      </c>
      <c r="AA152" t="str">
        <f t="shared" si="20"/>
        <v>ASR_Financial_Report_SHP21Final</v>
      </c>
      <c r="AB152" s="960">
        <f t="shared" si="21"/>
        <v>44658</v>
      </c>
      <c r="AC152" t="str">
        <f t="shared" si="22"/>
        <v>Unaudited</v>
      </c>
    </row>
    <row r="153" spans="1:29" x14ac:dyDescent="0.25">
      <c r="A153" t="s">
        <v>420</v>
      </c>
      <c r="B153" t="s">
        <v>1366</v>
      </c>
      <c r="C153" t="s">
        <v>1367</v>
      </c>
      <c r="D153">
        <v>1900</v>
      </c>
      <c r="E153" s="960">
        <v>1</v>
      </c>
      <c r="F153" t="s">
        <v>440</v>
      </c>
      <c r="G153" s="960">
        <v>274</v>
      </c>
      <c r="H153" t="s">
        <v>379</v>
      </c>
      <c r="I153" s="940" t="s">
        <v>487</v>
      </c>
      <c r="J153" s="940" t="s">
        <v>13</v>
      </c>
      <c r="K153" s="940" t="s">
        <v>492</v>
      </c>
      <c r="L153" s="948" t="s">
        <v>94</v>
      </c>
      <c r="M153" s="963" t="s">
        <v>146</v>
      </c>
      <c r="N153" s="679">
        <f t="shared" ca="1" si="19"/>
        <v>0</v>
      </c>
      <c r="O153" s="679">
        <f t="shared" ca="1" si="24"/>
        <v>0</v>
      </c>
      <c r="P153" s="679">
        <f t="shared" ca="1" si="24"/>
        <v>0</v>
      </c>
      <c r="Q153" s="679">
        <f t="shared" ca="1" si="24"/>
        <v>0</v>
      </c>
      <c r="R153" s="679">
        <f t="shared" ca="1" si="24"/>
        <v>0</v>
      </c>
      <c r="S153" s="679">
        <f t="shared" ca="1" si="24"/>
        <v>0</v>
      </c>
      <c r="T153" s="679">
        <f t="shared" ca="1" si="24"/>
        <v>0</v>
      </c>
      <c r="U153" s="679">
        <f t="shared" ca="1" si="23"/>
        <v>0</v>
      </c>
      <c r="V153" s="679">
        <f t="shared" ca="1" si="23"/>
        <v>0</v>
      </c>
      <c r="W153" s="679">
        <f t="shared" ca="1" si="23"/>
        <v>0</v>
      </c>
      <c r="X153" s="679">
        <f t="shared" ca="1" si="23"/>
        <v>0</v>
      </c>
      <c r="Y153" s="679">
        <f t="shared" ca="1" si="23"/>
        <v>0</v>
      </c>
      <c r="Z153" s="679">
        <f t="shared" ca="1" si="23"/>
        <v>0</v>
      </c>
      <c r="AA153" t="str">
        <f t="shared" si="20"/>
        <v>ASR_Financial_Report_SHP21Final</v>
      </c>
      <c r="AB153" s="960">
        <f t="shared" si="21"/>
        <v>44658</v>
      </c>
      <c r="AC153" t="str">
        <f t="shared" si="22"/>
        <v>Unaudited</v>
      </c>
    </row>
    <row r="154" spans="1:29" x14ac:dyDescent="0.25">
      <c r="A154" t="s">
        <v>420</v>
      </c>
      <c r="B154" t="s">
        <v>1366</v>
      </c>
      <c r="C154" t="s">
        <v>1367</v>
      </c>
      <c r="D154">
        <v>1900</v>
      </c>
      <c r="E154" s="960">
        <v>1</v>
      </c>
      <c r="F154" t="s">
        <v>440</v>
      </c>
      <c r="G154" s="960">
        <v>274</v>
      </c>
      <c r="H154" t="s">
        <v>379</v>
      </c>
      <c r="I154" s="940" t="s">
        <v>487</v>
      </c>
      <c r="J154" s="940" t="s">
        <v>13</v>
      </c>
      <c r="K154" s="940" t="s">
        <v>13</v>
      </c>
      <c r="L154" s="940" t="s">
        <v>35</v>
      </c>
      <c r="M154" s="965" t="s">
        <v>13</v>
      </c>
      <c r="N154" s="679">
        <f t="shared" ca="1" si="19"/>
        <v>3064718.3556363005</v>
      </c>
      <c r="O154" s="679">
        <f t="shared" ca="1" si="24"/>
        <v>2204086.16</v>
      </c>
      <c r="P154" s="679">
        <f t="shared" ca="1" si="24"/>
        <v>0</v>
      </c>
      <c r="Q154" s="679">
        <f t="shared" ca="1" si="24"/>
        <v>158912.74563630065</v>
      </c>
      <c r="R154" s="679">
        <f t="shared" ca="1" si="24"/>
        <v>0</v>
      </c>
      <c r="S154" s="679">
        <f t="shared" ca="1" si="24"/>
        <v>0</v>
      </c>
      <c r="T154" s="679">
        <f t="shared" ca="1" si="24"/>
        <v>0</v>
      </c>
      <c r="U154" s="679">
        <f t="shared" ca="1" si="23"/>
        <v>0</v>
      </c>
      <c r="V154" s="679">
        <f t="shared" ca="1" si="23"/>
        <v>0</v>
      </c>
      <c r="W154" s="679">
        <f t="shared" ca="1" si="23"/>
        <v>0</v>
      </c>
      <c r="X154" s="679">
        <f t="shared" ca="1" si="23"/>
        <v>701719.44999999984</v>
      </c>
      <c r="Y154" s="679">
        <f t="shared" ca="1" si="23"/>
        <v>0</v>
      </c>
      <c r="Z154" s="679">
        <f t="shared" ca="1" si="23"/>
        <v>0</v>
      </c>
      <c r="AA154" t="str">
        <f t="shared" si="20"/>
        <v>ASR_Financial_Report_SHP21Final</v>
      </c>
      <c r="AB154" s="960">
        <f t="shared" si="21"/>
        <v>44658</v>
      </c>
      <c r="AC154" t="str">
        <f t="shared" si="22"/>
        <v>Unaudited</v>
      </c>
    </row>
    <row r="155" spans="1:29" x14ac:dyDescent="0.25">
      <c r="A155" t="s">
        <v>420</v>
      </c>
      <c r="B155" t="s">
        <v>1366</v>
      </c>
      <c r="C155" t="s">
        <v>1367</v>
      </c>
      <c r="D155">
        <v>1900</v>
      </c>
      <c r="E155" s="960">
        <v>1</v>
      </c>
      <c r="F155" t="s">
        <v>440</v>
      </c>
      <c r="G155" s="960">
        <v>274</v>
      </c>
      <c r="H155" t="s">
        <v>379</v>
      </c>
      <c r="I155" s="940" t="s">
        <v>488</v>
      </c>
      <c r="J155" s="940" t="s">
        <v>444</v>
      </c>
      <c r="K155" s="940" t="s">
        <v>0</v>
      </c>
      <c r="L155" s="940">
        <v>2.1</v>
      </c>
      <c r="M155" s="965" t="s">
        <v>147</v>
      </c>
      <c r="N155" s="679">
        <f t="shared" ca="1" si="19"/>
        <v>67551097.809999987</v>
      </c>
      <c r="O155" s="679">
        <f t="shared" ca="1" si="24"/>
        <v>36615648.109999999</v>
      </c>
      <c r="P155" s="679">
        <f t="shared" ca="1" si="24"/>
        <v>2596388.65</v>
      </c>
      <c r="Q155" s="679">
        <f t="shared" ca="1" si="24"/>
        <v>15888722.349999998</v>
      </c>
      <c r="R155" s="679">
        <f t="shared" ca="1" si="24"/>
        <v>7831219.5100000007</v>
      </c>
      <c r="S155" s="679">
        <f t="shared" ca="1" si="24"/>
        <v>216552.51</v>
      </c>
      <c r="T155" s="679">
        <f t="shared" ca="1" si="24"/>
        <v>96455.11</v>
      </c>
      <c r="U155" s="679">
        <f t="shared" ca="1" si="23"/>
        <v>1483</v>
      </c>
      <c r="V155" s="679">
        <f t="shared" ca="1" si="23"/>
        <v>1105099.3400000001</v>
      </c>
      <c r="W155" s="679">
        <f t="shared" ca="1" si="23"/>
        <v>686341.55</v>
      </c>
      <c r="X155" s="679">
        <f t="shared" ca="1" si="23"/>
        <v>632746.29</v>
      </c>
      <c r="Y155" s="679">
        <f t="shared" ca="1" si="23"/>
        <v>1880441.3900000001</v>
      </c>
      <c r="Z155" s="679">
        <f t="shared" ca="1" si="23"/>
        <v>0</v>
      </c>
      <c r="AA155" t="str">
        <f t="shared" si="20"/>
        <v>ASR_Financial_Report_SHP21Final</v>
      </c>
      <c r="AB155" s="960">
        <f t="shared" si="21"/>
        <v>44658</v>
      </c>
      <c r="AC155" t="str">
        <f t="shared" si="22"/>
        <v>Unaudited</v>
      </c>
    </row>
    <row r="156" spans="1:29" ht="30" x14ac:dyDescent="0.25">
      <c r="A156" t="s">
        <v>420</v>
      </c>
      <c r="B156" t="s">
        <v>1366</v>
      </c>
      <c r="C156" t="s">
        <v>1367</v>
      </c>
      <c r="D156">
        <v>1900</v>
      </c>
      <c r="E156" s="960">
        <v>1</v>
      </c>
      <c r="F156" t="s">
        <v>440</v>
      </c>
      <c r="G156" s="960">
        <v>274</v>
      </c>
      <c r="H156" t="s">
        <v>379</v>
      </c>
      <c r="I156" s="940" t="s">
        <v>488</v>
      </c>
      <c r="J156" s="940" t="s">
        <v>444</v>
      </c>
      <c r="K156" s="940" t="s">
        <v>0</v>
      </c>
      <c r="L156" s="940">
        <v>2.2000000000000002</v>
      </c>
      <c r="M156" s="965" t="s">
        <v>148</v>
      </c>
      <c r="N156" s="679">
        <f t="shared" ca="1" si="19"/>
        <v>1940267.7991106927</v>
      </c>
      <c r="O156" s="679">
        <f t="shared" ca="1" si="24"/>
        <v>1582473.2639779979</v>
      </c>
      <c r="P156" s="679">
        <f t="shared" ca="1" si="24"/>
        <v>111358.83327034941</v>
      </c>
      <c r="Q156" s="679">
        <f t="shared" ca="1" si="24"/>
        <v>142373.40239523334</v>
      </c>
      <c r="R156" s="679">
        <f t="shared" ca="1" si="24"/>
        <v>68916.349038870234</v>
      </c>
      <c r="S156" s="679">
        <f t="shared" ca="1" si="24"/>
        <v>-8593.7033290047511</v>
      </c>
      <c r="T156" s="679">
        <f t="shared" ca="1" si="24"/>
        <v>4136.9494172466138</v>
      </c>
      <c r="U156" s="679">
        <f t="shared" ref="U156:Z161" ca="1" si="25">IF(OR(AND($F156="PY",U$1&lt;&gt;"Prior Year"),AND($F156&lt;&gt;"PY",U$1="Prior Year")),0,INDEX(INDIRECT("'MMA Rev-Exp "&amp;$H156&amp;"'!$A$1:$CA$200"),IF($J156="Member Months",MATCH($J156,INDIRECT("'MMA Rev-Exp "&amp;$H156&amp;"'!$A$1:$A$200"),0),MATCH($L156,INDIRECT("'MMA Rev-Exp "&amp;$H156&amp;"'!$B$1:$B$200"),0)),IF($F156="PY",MATCH("Prior Year Adjustments",INDIRECT("'MMA Rev-Exp "&amp;$H156&amp;"'!$A$8:$CA$8"),0),MATCH(IF($F156="Q1","JANUARY - MARCH (Q1)",IF($F156="Q2","APRIL - JUNE (Q2)",IF($F156="Q3","JULY - SEPTEMBER (Q3)",IF($F156="Q4","OCTOBER - DECEMBER (Q4)",0)))),INDIRECT("'MMA Rev-Exp "&amp;$H156&amp;"'!$A$7:$CA$7"),0)+MATCH(U$1,INDIRECT("'MMA Rev-Exp "&amp;$H156&amp;"'!$D$8:$CA$8"),0)-1)))</f>
        <v>-58.897405307065682</v>
      </c>
      <c r="V156" s="679">
        <f t="shared" ca="1" si="25"/>
        <v>9725.6705182289643</v>
      </c>
      <c r="W156" s="679">
        <f t="shared" ca="1" si="25"/>
        <v>6041.7063852002093</v>
      </c>
      <c r="X156" s="679">
        <f t="shared" ca="1" si="25"/>
        <v>10162.278761320016</v>
      </c>
      <c r="Y156" s="679">
        <f t="shared" ca="1" si="25"/>
        <v>13731.946080557947</v>
      </c>
      <c r="Z156" s="679">
        <f t="shared" ca="1" si="25"/>
        <v>0</v>
      </c>
      <c r="AA156" t="str">
        <f t="shared" si="20"/>
        <v>ASR_Financial_Report_SHP21Final</v>
      </c>
      <c r="AB156" s="960">
        <f t="shared" si="21"/>
        <v>44658</v>
      </c>
      <c r="AC156" t="str">
        <f t="shared" si="22"/>
        <v>Unaudited</v>
      </c>
    </row>
    <row r="157" spans="1:29" x14ac:dyDescent="0.25">
      <c r="A157" t="s">
        <v>420</v>
      </c>
      <c r="B157" t="s">
        <v>1366</v>
      </c>
      <c r="C157" t="s">
        <v>1367</v>
      </c>
      <c r="D157">
        <v>1900</v>
      </c>
      <c r="E157" s="960">
        <v>1</v>
      </c>
      <c r="F157" t="s">
        <v>440</v>
      </c>
      <c r="G157" s="960">
        <v>274</v>
      </c>
      <c r="H157" t="s">
        <v>379</v>
      </c>
      <c r="I157" s="940" t="s">
        <v>488</v>
      </c>
      <c r="J157" s="940" t="s">
        <v>444</v>
      </c>
      <c r="K157" s="940" t="s">
        <v>0</v>
      </c>
      <c r="L157" s="940">
        <v>2.2999999999999998</v>
      </c>
      <c r="M157" s="965" t="s">
        <v>149</v>
      </c>
      <c r="N157" s="679">
        <f t="shared" ca="1" si="19"/>
        <v>26246414.569999948</v>
      </c>
      <c r="O157" s="679">
        <f t="shared" ref="O157:T165" ca="1" si="26">IF(OR(AND($F157="PY",O$1&lt;&gt;"Prior Year"),AND($F157&lt;&gt;"PY",O$1="Prior Year")),0,INDEX(INDIRECT("'MMA Rev-Exp "&amp;$H157&amp;"'!$A$1:$CA$200"),IF($J157="Member Months",MATCH($J157,INDIRECT("'MMA Rev-Exp "&amp;$H157&amp;"'!$A$1:$A$200"),0),MATCH($L157,INDIRECT("'MMA Rev-Exp "&amp;$H157&amp;"'!$B$1:$B$200"),0)),IF($F157="PY",MATCH("Prior Year Adjustments",INDIRECT("'MMA Rev-Exp "&amp;$H157&amp;"'!$A$8:$CA$8"),0),MATCH(IF($F157="Q1","JANUARY - MARCH (Q1)",IF($F157="Q2","APRIL - JUNE (Q2)",IF($F157="Q3","JULY - SEPTEMBER (Q3)",IF($F157="Q4","OCTOBER - DECEMBER (Q4)",0)))),INDIRECT("'MMA Rev-Exp "&amp;$H157&amp;"'!$A$7:$CA$7"),0)+MATCH(O$1,INDIRECT("'MMA Rev-Exp "&amp;$H157&amp;"'!$D$8:$CA$8"),0)-1)))</f>
        <v>19734476.48999995</v>
      </c>
      <c r="P157" s="679">
        <f t="shared" ca="1" si="26"/>
        <v>1770395.070000001</v>
      </c>
      <c r="Q157" s="679">
        <f t="shared" ca="1" si="26"/>
        <v>2197049.5500000012</v>
      </c>
      <c r="R157" s="679">
        <f t="shared" ca="1" si="26"/>
        <v>1801083.1800000011</v>
      </c>
      <c r="S157" s="679">
        <f t="shared" ca="1" si="26"/>
        <v>66068.329999999987</v>
      </c>
      <c r="T157" s="679">
        <f t="shared" ca="1" si="26"/>
        <v>149114.68</v>
      </c>
      <c r="U157" s="679">
        <f t="shared" ca="1" si="25"/>
        <v>531.57999999999993</v>
      </c>
      <c r="V157" s="679">
        <f t="shared" ca="1" si="25"/>
        <v>265955.67999999993</v>
      </c>
      <c r="W157" s="679">
        <f t="shared" ca="1" si="25"/>
        <v>21374.82</v>
      </c>
      <c r="X157" s="679">
        <f t="shared" ca="1" si="25"/>
        <v>40110.14</v>
      </c>
      <c r="Y157" s="679">
        <f t="shared" ca="1" si="25"/>
        <v>200255.05</v>
      </c>
      <c r="Z157" s="679">
        <f t="shared" ca="1" si="25"/>
        <v>0</v>
      </c>
      <c r="AA157" t="str">
        <f t="shared" si="20"/>
        <v>ASR_Financial_Report_SHP21Final</v>
      </c>
      <c r="AB157" s="960">
        <f t="shared" si="21"/>
        <v>44658</v>
      </c>
      <c r="AC157" t="str">
        <f t="shared" si="22"/>
        <v>Unaudited</v>
      </c>
    </row>
    <row r="158" spans="1:29" x14ac:dyDescent="0.25">
      <c r="A158" t="s">
        <v>420</v>
      </c>
      <c r="B158" t="s">
        <v>1366</v>
      </c>
      <c r="C158" t="s">
        <v>1367</v>
      </c>
      <c r="D158">
        <v>1900</v>
      </c>
      <c r="E158" s="960">
        <v>1</v>
      </c>
      <c r="F158" t="s">
        <v>440</v>
      </c>
      <c r="G158" s="960">
        <v>274</v>
      </c>
      <c r="H158" t="s">
        <v>379</v>
      </c>
      <c r="I158" s="940" t="s">
        <v>488</v>
      </c>
      <c r="J158" s="940" t="s">
        <v>444</v>
      </c>
      <c r="K158" s="940" t="s">
        <v>0</v>
      </c>
      <c r="L158" s="948">
        <v>2.4</v>
      </c>
      <c r="M158" s="963" t="s">
        <v>150</v>
      </c>
      <c r="N158" s="679">
        <f t="shared" ca="1" si="19"/>
        <v>22065238.040000007</v>
      </c>
      <c r="O158" s="679">
        <f t="shared" ca="1" si="26"/>
        <v>13827914.72000001</v>
      </c>
      <c r="P158" s="679">
        <f t="shared" ca="1" si="26"/>
        <v>933209.4800000001</v>
      </c>
      <c r="Q158" s="679">
        <f t="shared" ca="1" si="26"/>
        <v>4919998.0899999989</v>
      </c>
      <c r="R158" s="679">
        <f t="shared" ca="1" si="26"/>
        <v>1543258.26</v>
      </c>
      <c r="S158" s="679">
        <f t="shared" ca="1" si="26"/>
        <v>169690.90000000002</v>
      </c>
      <c r="T158" s="679">
        <f t="shared" ca="1" si="26"/>
        <v>170497.13999999998</v>
      </c>
      <c r="U158" s="679">
        <f t="shared" ca="1" si="25"/>
        <v>1185.33</v>
      </c>
      <c r="V158" s="679">
        <f t="shared" ca="1" si="25"/>
        <v>128960.13</v>
      </c>
      <c r="W158" s="679">
        <f t="shared" ca="1" si="25"/>
        <v>122082.24000000001</v>
      </c>
      <c r="X158" s="679">
        <f t="shared" ca="1" si="25"/>
        <v>63999.72</v>
      </c>
      <c r="Y158" s="679">
        <f t="shared" ca="1" si="25"/>
        <v>184442.03000000003</v>
      </c>
      <c r="Z158" s="679">
        <f t="shared" ca="1" si="25"/>
        <v>0</v>
      </c>
      <c r="AA158" t="str">
        <f t="shared" si="20"/>
        <v>ASR_Financial_Report_SHP21Final</v>
      </c>
      <c r="AB158" s="960">
        <f t="shared" si="21"/>
        <v>44658</v>
      </c>
      <c r="AC158" t="str">
        <f t="shared" si="22"/>
        <v>Unaudited</v>
      </c>
    </row>
    <row r="159" spans="1:29" ht="30" x14ac:dyDescent="0.25">
      <c r="A159" t="s">
        <v>420</v>
      </c>
      <c r="B159" t="s">
        <v>1366</v>
      </c>
      <c r="C159" t="s">
        <v>1367</v>
      </c>
      <c r="D159">
        <v>1900</v>
      </c>
      <c r="E159" s="960">
        <v>1</v>
      </c>
      <c r="F159" t="s">
        <v>440</v>
      </c>
      <c r="G159" s="960">
        <v>274</v>
      </c>
      <c r="H159" t="s">
        <v>379</v>
      </c>
      <c r="I159" s="965" t="s">
        <v>488</v>
      </c>
      <c r="J159" s="965" t="s">
        <v>444</v>
      </c>
      <c r="K159" s="965" t="s">
        <v>0</v>
      </c>
      <c r="L159" s="956">
        <v>2.5</v>
      </c>
      <c r="M159" s="965" t="s">
        <v>151</v>
      </c>
      <c r="N159" s="679">
        <f t="shared" ca="1" si="19"/>
        <v>1658338.7890171993</v>
      </c>
      <c r="O159" s="679">
        <f t="shared" ca="1" si="26"/>
        <v>1439487.3921932415</v>
      </c>
      <c r="P159" s="679">
        <f t="shared" ca="1" si="26"/>
        <v>115957.31182710576</v>
      </c>
      <c r="Q159" s="679">
        <f t="shared" ca="1" si="26"/>
        <v>62167.274795784797</v>
      </c>
      <c r="R159" s="679">
        <f t="shared" ca="1" si="26"/>
        <v>27471.415008763768</v>
      </c>
      <c r="S159" s="679">
        <f t="shared" ca="1" si="26"/>
        <v>-9550.9065507031009</v>
      </c>
      <c r="T159" s="679">
        <f t="shared" ca="1" si="26"/>
        <v>13708.116993429687</v>
      </c>
      <c r="U159" s="679">
        <f t="shared" ca="1" si="25"/>
        <v>-72.631790789744457</v>
      </c>
      <c r="V159" s="679">
        <f t="shared" ca="1" si="25"/>
        <v>3439.0392820425059</v>
      </c>
      <c r="W159" s="679">
        <f t="shared" ca="1" si="25"/>
        <v>1251.0849980943019</v>
      </c>
      <c r="X159" s="679">
        <f t="shared" ca="1" si="25"/>
        <v>1671.985292390862</v>
      </c>
      <c r="Y159" s="679">
        <f t="shared" ca="1" si="25"/>
        <v>2808.7069678390785</v>
      </c>
      <c r="Z159" s="679">
        <f t="shared" ca="1" si="25"/>
        <v>0</v>
      </c>
      <c r="AA159" t="str">
        <f t="shared" si="20"/>
        <v>ASR_Financial_Report_SHP21Final</v>
      </c>
      <c r="AB159" s="960">
        <f t="shared" si="21"/>
        <v>44658</v>
      </c>
      <c r="AC159" t="str">
        <f t="shared" si="22"/>
        <v>Unaudited</v>
      </c>
    </row>
    <row r="160" spans="1:29" x14ac:dyDescent="0.25">
      <c r="A160" t="s">
        <v>420</v>
      </c>
      <c r="B160" t="s">
        <v>1366</v>
      </c>
      <c r="C160" t="s">
        <v>1367</v>
      </c>
      <c r="D160">
        <v>1900</v>
      </c>
      <c r="E160" s="960">
        <v>1</v>
      </c>
      <c r="F160" t="s">
        <v>440</v>
      </c>
      <c r="G160" s="960">
        <v>274</v>
      </c>
      <c r="H160" t="s">
        <v>379</v>
      </c>
      <c r="I160" s="961" t="s">
        <v>488</v>
      </c>
      <c r="J160" s="961" t="s">
        <v>444</v>
      </c>
      <c r="K160" s="961" t="s">
        <v>0</v>
      </c>
      <c r="L160" s="956" t="s">
        <v>96</v>
      </c>
      <c r="M160" s="961" t="s">
        <v>7</v>
      </c>
      <c r="N160" s="679">
        <f t="shared" ca="1" si="19"/>
        <v>0</v>
      </c>
      <c r="O160" s="679">
        <f t="shared" ca="1" si="26"/>
        <v>0</v>
      </c>
      <c r="P160" s="679">
        <f t="shared" ca="1" si="26"/>
        <v>0</v>
      </c>
      <c r="Q160" s="679">
        <f t="shared" ca="1" si="26"/>
        <v>0</v>
      </c>
      <c r="R160" s="679">
        <f t="shared" ca="1" si="26"/>
        <v>0</v>
      </c>
      <c r="S160" s="679">
        <f t="shared" ca="1" si="26"/>
        <v>0</v>
      </c>
      <c r="T160" s="679">
        <f t="shared" ca="1" si="26"/>
        <v>0</v>
      </c>
      <c r="U160" s="679">
        <f t="shared" ca="1" si="25"/>
        <v>0</v>
      </c>
      <c r="V160" s="679">
        <f t="shared" ca="1" si="25"/>
        <v>0</v>
      </c>
      <c r="W160" s="679">
        <f t="shared" ca="1" si="25"/>
        <v>0</v>
      </c>
      <c r="X160" s="679">
        <f t="shared" ca="1" si="25"/>
        <v>0</v>
      </c>
      <c r="Y160" s="679">
        <f t="shared" ca="1" si="25"/>
        <v>0</v>
      </c>
      <c r="Z160" s="679">
        <f t="shared" ca="1" si="25"/>
        <v>0</v>
      </c>
      <c r="AA160" t="str">
        <f t="shared" si="20"/>
        <v>ASR_Financial_Report_SHP21Final</v>
      </c>
      <c r="AB160" s="960">
        <f t="shared" si="21"/>
        <v>44658</v>
      </c>
      <c r="AC160" t="str">
        <f t="shared" si="22"/>
        <v>Unaudited</v>
      </c>
    </row>
    <row r="161" spans="1:29" x14ac:dyDescent="0.25">
      <c r="A161" t="s">
        <v>420</v>
      </c>
      <c r="B161" t="s">
        <v>1366</v>
      </c>
      <c r="C161" t="s">
        <v>1367</v>
      </c>
      <c r="D161">
        <v>1900</v>
      </c>
      <c r="E161" s="960">
        <v>1</v>
      </c>
      <c r="F161" t="s">
        <v>440</v>
      </c>
      <c r="G161" s="960">
        <v>274</v>
      </c>
      <c r="H161" t="s">
        <v>379</v>
      </c>
      <c r="I161" s="961" t="s">
        <v>488</v>
      </c>
      <c r="J161" s="961" t="s">
        <v>444</v>
      </c>
      <c r="K161" s="961" t="s">
        <v>0</v>
      </c>
      <c r="L161" s="940" t="s">
        <v>152</v>
      </c>
      <c r="M161" s="961" t="s">
        <v>451</v>
      </c>
      <c r="N161" s="679">
        <f t="shared" ca="1" si="19"/>
        <v>0</v>
      </c>
      <c r="O161" s="679">
        <f t="shared" ca="1" si="26"/>
        <v>0</v>
      </c>
      <c r="P161" s="679">
        <f t="shared" ca="1" si="26"/>
        <v>0</v>
      </c>
      <c r="Q161" s="679">
        <f t="shared" ca="1" si="26"/>
        <v>0</v>
      </c>
      <c r="R161" s="679">
        <f t="shared" ca="1" si="26"/>
        <v>0</v>
      </c>
      <c r="S161" s="679">
        <f t="shared" ca="1" si="26"/>
        <v>0</v>
      </c>
      <c r="T161" s="679">
        <f t="shared" ca="1" si="26"/>
        <v>0</v>
      </c>
      <c r="U161" s="679">
        <f t="shared" ca="1" si="25"/>
        <v>0</v>
      </c>
      <c r="V161" s="679">
        <f t="shared" ca="1" si="25"/>
        <v>0</v>
      </c>
      <c r="W161" s="679">
        <f t="shared" ca="1" si="25"/>
        <v>0</v>
      </c>
      <c r="X161" s="679">
        <f t="shared" ca="1" si="25"/>
        <v>0</v>
      </c>
      <c r="Y161" s="679">
        <f t="shared" ca="1" si="25"/>
        <v>0</v>
      </c>
      <c r="Z161" s="679">
        <f t="shared" ca="1" si="25"/>
        <v>0</v>
      </c>
      <c r="AA161" t="str">
        <f t="shared" si="20"/>
        <v>ASR_Financial_Report_SHP21Final</v>
      </c>
      <c r="AB161" s="960">
        <f t="shared" si="21"/>
        <v>44658</v>
      </c>
      <c r="AC161" t="str">
        <f t="shared" si="22"/>
        <v>Unaudited</v>
      </c>
    </row>
    <row r="162" spans="1:29" x14ac:dyDescent="0.25">
      <c r="A162" t="s">
        <v>420</v>
      </c>
      <c r="B162" t="s">
        <v>1366</v>
      </c>
      <c r="C162" t="s">
        <v>1367</v>
      </c>
      <c r="D162">
        <v>1900</v>
      </c>
      <c r="E162" s="960">
        <v>1</v>
      </c>
      <c r="F162" t="s">
        <v>440</v>
      </c>
      <c r="G162" s="960">
        <v>274</v>
      </c>
      <c r="H162" t="s">
        <v>379</v>
      </c>
      <c r="I162" s="961" t="s">
        <v>488</v>
      </c>
      <c r="J162" s="961" t="s">
        <v>444</v>
      </c>
      <c r="K162" s="961" t="s">
        <v>0</v>
      </c>
      <c r="L162" s="940" t="s">
        <v>898</v>
      </c>
      <c r="M162" s="961" t="s">
        <v>24</v>
      </c>
      <c r="N162" s="679">
        <f t="shared" ca="1" si="19"/>
        <v>568919.15999999992</v>
      </c>
      <c r="O162" s="679">
        <f t="shared" ca="1" si="26"/>
        <v>280532.46999999997</v>
      </c>
      <c r="P162" s="679">
        <f t="shared" ca="1" si="26"/>
        <v>0</v>
      </c>
      <c r="Q162" s="679">
        <f t="shared" ca="1" si="26"/>
        <v>288386.69</v>
      </c>
      <c r="R162" s="679">
        <f t="shared" ca="1" si="26"/>
        <v>0</v>
      </c>
      <c r="S162" s="679">
        <f t="shared" ca="1" si="26"/>
        <v>0</v>
      </c>
      <c r="T162" s="679">
        <f t="shared" ca="1" si="26"/>
        <v>0</v>
      </c>
      <c r="U162" s="679">
        <f t="shared" ref="U162:V165" ca="1" si="27">IF(OR(AND($F162="PY",U$1&lt;&gt;"Prior Year"),AND($F162&lt;&gt;"PY",U$1="Prior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"&amp;$H162&amp;"'!$A$7:$CA$7"),0)+MATCH(U$1,INDIRECT("'MMA Rev-Exp "&amp;$H162&amp;"'!$D$8:$CA$8"),0)-1)))</f>
        <v>0</v>
      </c>
      <c r="V162" s="679">
        <f t="shared" ca="1" si="27"/>
        <v>0</v>
      </c>
      <c r="W162" s="679">
        <f t="shared" ref="W162:W225" ca="1" si="28">IF(OR(AND($F162="PY",W$1&lt;&gt;"Prior Year"),AND($F162&lt;&gt;"PY",W$1="Prior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"&amp;$H162&amp;"'!$A$7:$CA$7"),0)+MATCH(W$1,INDIRECT("'MMA Rev-Exp "&amp;$H162&amp;"'!$D$8:$CA$8"),0)-1)))</f>
        <v>0</v>
      </c>
      <c r="X162" s="679">
        <f t="shared" ref="X162:Z165" ca="1" si="29">IF(OR(AND($F162="PY",X$1&lt;&gt;"Prior Year"),AND($F162&lt;&gt;"PY",X$1="Prior Year")),0,INDEX(INDIRECT("'MMA Rev-Exp "&amp;$H162&amp;"'!$A$1:$CA$200"),IF($J162="Member Months",MATCH($J162,INDIRECT("'MMA Rev-Exp "&amp;$H162&amp;"'!$A$1:$A$200"),0),MATCH($L162,INDIRECT("'MMA Rev-Exp "&amp;$H162&amp;"'!$B$1:$B$200"),0)),IF($F162="PY",MATCH("Prior Year Adjustments",INDIRECT("'MMA Rev-Exp "&amp;$H162&amp;"'!$A$8:$CA$8"),0),MATCH(IF($F162="Q1","JANUARY - MARCH (Q1)",IF($F162="Q2","APRIL - JUNE (Q2)",IF($F162="Q3","JULY - SEPTEMBER (Q3)",IF($F162="Q4","OCTOBER - DECEMBER (Q4)",0)))),INDIRECT("'MMA Rev-Exp "&amp;$H162&amp;"'!$A$7:$CA$7"),0)+MATCH(X$1,INDIRECT("'MMA Rev-Exp "&amp;$H162&amp;"'!$D$8:$CA$8"),0)-1)))</f>
        <v>0</v>
      </c>
      <c r="Y162" s="679">
        <f t="shared" ca="1" si="29"/>
        <v>0</v>
      </c>
      <c r="Z162" s="679">
        <f t="shared" ca="1" si="29"/>
        <v>0</v>
      </c>
      <c r="AA162" t="str">
        <f t="shared" si="20"/>
        <v>ASR_Financial_Report_SHP21Final</v>
      </c>
      <c r="AB162" s="960">
        <f t="shared" si="21"/>
        <v>44658</v>
      </c>
      <c r="AC162" t="str">
        <f t="shared" si="22"/>
        <v>Unaudited</v>
      </c>
    </row>
    <row r="163" spans="1:29" x14ac:dyDescent="0.25">
      <c r="A163" t="s">
        <v>420</v>
      </c>
      <c r="B163" t="s">
        <v>1366</v>
      </c>
      <c r="C163" t="s">
        <v>1367</v>
      </c>
      <c r="D163">
        <v>1900</v>
      </c>
      <c r="E163" s="960">
        <v>1</v>
      </c>
      <c r="F163" t="s">
        <v>440</v>
      </c>
      <c r="G163" s="960">
        <v>274</v>
      </c>
      <c r="H163" t="s">
        <v>379</v>
      </c>
      <c r="I163" s="968" t="s">
        <v>488</v>
      </c>
      <c r="J163" s="968" t="s">
        <v>444</v>
      </c>
      <c r="K163" s="968" t="s">
        <v>53</v>
      </c>
      <c r="L163" s="948">
        <v>3.1</v>
      </c>
      <c r="M163" s="968" t="s">
        <v>33</v>
      </c>
      <c r="N163" s="679">
        <f t="shared" ca="1" si="19"/>
        <v>93235441.989999115</v>
      </c>
      <c r="O163" s="679">
        <f t="shared" ca="1" si="26"/>
        <v>66015848.8499991</v>
      </c>
      <c r="P163" s="679">
        <f t="shared" ca="1" si="26"/>
        <v>3907589.1100000031</v>
      </c>
      <c r="Q163" s="679">
        <f t="shared" ca="1" si="26"/>
        <v>12869166.260000002</v>
      </c>
      <c r="R163" s="679">
        <f t="shared" ca="1" si="26"/>
        <v>6341831.3200000031</v>
      </c>
      <c r="S163" s="679">
        <f t="shared" ca="1" si="26"/>
        <v>564550.43999999983</v>
      </c>
      <c r="T163" s="679">
        <f t="shared" ca="1" si="26"/>
        <v>713966.10999999987</v>
      </c>
      <c r="U163" s="679">
        <f t="shared" ca="1" si="27"/>
        <v>5052.3999999999996</v>
      </c>
      <c r="V163" s="679">
        <f t="shared" ca="1" si="27"/>
        <v>659508.19999999995</v>
      </c>
      <c r="W163" s="679">
        <f t="shared" ca="1" si="28"/>
        <v>323874.07999999996</v>
      </c>
      <c r="X163" s="679">
        <f t="shared" ca="1" si="29"/>
        <v>290986.7699999999</v>
      </c>
      <c r="Y163" s="679">
        <f t="shared" ca="1" si="29"/>
        <v>1543068.4499999997</v>
      </c>
      <c r="Z163" s="679">
        <f t="shared" ca="1" si="29"/>
        <v>0</v>
      </c>
      <c r="AA163" t="str">
        <f t="shared" si="20"/>
        <v>ASR_Financial_Report_SHP21Final</v>
      </c>
      <c r="AB163" s="960">
        <f t="shared" si="21"/>
        <v>44658</v>
      </c>
      <c r="AC163" t="str">
        <f t="shared" si="22"/>
        <v>Unaudited</v>
      </c>
    </row>
    <row r="164" spans="1:29" x14ac:dyDescent="0.25">
      <c r="A164" t="s">
        <v>420</v>
      </c>
      <c r="B164" t="s">
        <v>1366</v>
      </c>
      <c r="C164" t="s">
        <v>1367</v>
      </c>
      <c r="D164">
        <v>1900</v>
      </c>
      <c r="E164" s="960">
        <v>1</v>
      </c>
      <c r="F164" t="s">
        <v>440</v>
      </c>
      <c r="G164" s="960">
        <v>274</v>
      </c>
      <c r="H164" t="s">
        <v>379</v>
      </c>
      <c r="I164" s="940" t="s">
        <v>488</v>
      </c>
      <c r="J164" s="940" t="s">
        <v>444</v>
      </c>
      <c r="K164" s="940" t="s">
        <v>53</v>
      </c>
      <c r="L164" s="940">
        <v>3.2</v>
      </c>
      <c r="M164" s="961" t="s">
        <v>34</v>
      </c>
      <c r="N164" s="679">
        <f t="shared" ca="1" si="19"/>
        <v>152586.37999999998</v>
      </c>
      <c r="O164" s="679">
        <f t="shared" ca="1" si="26"/>
        <v>112263.54</v>
      </c>
      <c r="P164" s="679">
        <f t="shared" ca="1" si="26"/>
        <v>2058.3200000000002</v>
      </c>
      <c r="Q164" s="679">
        <f t="shared" ca="1" si="26"/>
        <v>18858.53</v>
      </c>
      <c r="R164" s="679">
        <f t="shared" ca="1" si="26"/>
        <v>1950.55</v>
      </c>
      <c r="S164" s="679">
        <f t="shared" ca="1" si="26"/>
        <v>700.68</v>
      </c>
      <c r="T164" s="679">
        <f t="shared" ca="1" si="26"/>
        <v>5648.27</v>
      </c>
      <c r="U164" s="679">
        <f t="shared" ca="1" si="27"/>
        <v>1416.75</v>
      </c>
      <c r="V164" s="679">
        <f t="shared" ca="1" si="27"/>
        <v>430.18</v>
      </c>
      <c r="W164" s="679">
        <f t="shared" ca="1" si="28"/>
        <v>7000.09</v>
      </c>
      <c r="X164" s="679">
        <f t="shared" ca="1" si="29"/>
        <v>1924.5699999999997</v>
      </c>
      <c r="Y164" s="679">
        <f t="shared" ca="1" si="29"/>
        <v>334.90000000000003</v>
      </c>
      <c r="Z164" s="679">
        <f t="shared" ca="1" si="29"/>
        <v>0</v>
      </c>
      <c r="AA164" t="str">
        <f t="shared" si="20"/>
        <v>ASR_Financial_Report_SHP21Final</v>
      </c>
      <c r="AB164" s="960">
        <f t="shared" si="21"/>
        <v>44658</v>
      </c>
      <c r="AC164" t="str">
        <f t="shared" si="22"/>
        <v>Unaudited</v>
      </c>
    </row>
    <row r="165" spans="1:29" x14ac:dyDescent="0.25">
      <c r="A165" t="s">
        <v>420</v>
      </c>
      <c r="B165" t="s">
        <v>1366</v>
      </c>
      <c r="C165" t="s">
        <v>1367</v>
      </c>
      <c r="D165">
        <v>1900</v>
      </c>
      <c r="E165" s="960">
        <v>1</v>
      </c>
      <c r="F165" t="s">
        <v>440</v>
      </c>
      <c r="G165" s="960">
        <v>274</v>
      </c>
      <c r="H165" t="s">
        <v>379</v>
      </c>
      <c r="I165" s="940" t="s">
        <v>488</v>
      </c>
      <c r="J165" s="940" t="s">
        <v>444</v>
      </c>
      <c r="K165" s="940" t="s">
        <v>53</v>
      </c>
      <c r="L165" s="946">
        <v>3.3</v>
      </c>
      <c r="M165" s="962" t="s">
        <v>54</v>
      </c>
      <c r="N165" s="679">
        <f t="shared" ca="1" si="19"/>
        <v>936778.17</v>
      </c>
      <c r="O165" s="679">
        <f t="shared" ca="1" si="26"/>
        <v>833691.03</v>
      </c>
      <c r="P165" s="679">
        <f t="shared" ca="1" si="26"/>
        <v>31832.949999999997</v>
      </c>
      <c r="Q165" s="679">
        <f t="shared" ca="1" si="26"/>
        <v>43650.02</v>
      </c>
      <c r="R165" s="679">
        <f t="shared" ca="1" si="26"/>
        <v>16628.780000000002</v>
      </c>
      <c r="S165" s="679">
        <f t="shared" ca="1" si="26"/>
        <v>2080.4799999999996</v>
      </c>
      <c r="T165" s="679">
        <f t="shared" ca="1" si="26"/>
        <v>3374.0599999999995</v>
      </c>
      <c r="U165" s="679">
        <f t="shared" ca="1" si="27"/>
        <v>80.5</v>
      </c>
      <c r="V165" s="679">
        <f t="shared" ca="1" si="27"/>
        <v>4378.38</v>
      </c>
      <c r="W165" s="679">
        <f t="shared" ca="1" si="28"/>
        <v>0</v>
      </c>
      <c r="X165" s="679">
        <f t="shared" ca="1" si="29"/>
        <v>110.47</v>
      </c>
      <c r="Y165" s="679">
        <f t="shared" ca="1" si="29"/>
        <v>951.5</v>
      </c>
      <c r="Z165" s="679">
        <f t="shared" ca="1" si="29"/>
        <v>0</v>
      </c>
      <c r="AA165" t="str">
        <f t="shared" si="20"/>
        <v>ASR_Financial_Report_SHP21Final</v>
      </c>
      <c r="AB165" s="960">
        <f t="shared" si="21"/>
        <v>44658</v>
      </c>
      <c r="AC165" t="str">
        <f t="shared" si="22"/>
        <v>Unaudited</v>
      </c>
    </row>
    <row r="166" spans="1:29" x14ac:dyDescent="0.25">
      <c r="A166" t="s">
        <v>420</v>
      </c>
      <c r="B166" t="s">
        <v>1366</v>
      </c>
      <c r="C166" t="s">
        <v>1367</v>
      </c>
      <c r="D166">
        <v>1900</v>
      </c>
      <c r="E166" s="960">
        <v>1</v>
      </c>
      <c r="F166" t="s">
        <v>440</v>
      </c>
      <c r="G166" s="960">
        <v>274</v>
      </c>
      <c r="H166" t="s">
        <v>379</v>
      </c>
      <c r="I166" s="961" t="s">
        <v>488</v>
      </c>
      <c r="J166" s="961" t="s">
        <v>444</v>
      </c>
      <c r="K166" s="961" t="s">
        <v>53</v>
      </c>
      <c r="L166" s="940" t="s">
        <v>44</v>
      </c>
      <c r="M166" s="961" t="s">
        <v>153</v>
      </c>
      <c r="N166" s="679">
        <f t="shared" ca="1" si="19"/>
        <v>0</v>
      </c>
      <c r="O166" s="679">
        <f ca="1">IF(OR(AND($F166="PY",O$1&lt;&gt;"Prior Year"),AND($F166&lt;&gt;"PY",O$1="Prior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"&amp;$H166&amp;"'!$A$7:$CA$7"),0)+MATCH(O$1,INDIRECT("'MMA Rev-Exp "&amp;$H166&amp;"'!$D$8:$CA$8"),0)-1)))</f>
        <v>0</v>
      </c>
      <c r="P166" s="679">
        <f ca="1">IF(OR(AND($F166="PY",P$1&lt;&gt;"Prior Year"),AND($F166&lt;&gt;"PY",P$1="Prior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"&amp;$H166&amp;"'!$A$7:$CA$7"),0)+MATCH(P$1,INDIRECT("'MMA Rev-Exp "&amp;$H166&amp;"'!$D$8:$CA$8"),0)-1)))</f>
        <v>0</v>
      </c>
      <c r="Q166" s="679">
        <f ca="1">IF(OR(AND($F166="PY",Q$1&lt;&gt;"Prior Year"),AND($F166&lt;&gt;"PY",Q$1="Prior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"&amp;$H166&amp;"'!$A$7:$CA$7"),0)+MATCH(Q$1,INDIRECT("'MMA Rev-Exp "&amp;$H166&amp;"'!$D$8:$CA$8"),0)-1)))</f>
        <v>0</v>
      </c>
      <c r="R166" s="679">
        <f t="shared" ref="O166:Z189" ca="1" si="30">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679">
        <f t="shared" ca="1" si="30"/>
        <v>0</v>
      </c>
      <c r="T166" s="679">
        <f t="shared" ca="1" si="30"/>
        <v>0</v>
      </c>
      <c r="U166" s="679">
        <f t="shared" ca="1" si="30"/>
        <v>0</v>
      </c>
      <c r="V166" s="679">
        <f t="shared" ca="1" si="30"/>
        <v>0</v>
      </c>
      <c r="W166" s="679">
        <f t="shared" ca="1" si="28"/>
        <v>0</v>
      </c>
      <c r="X166" s="679">
        <f t="shared" ca="1" si="30"/>
        <v>0</v>
      </c>
      <c r="Y166" s="679">
        <f t="shared" ca="1" si="30"/>
        <v>0</v>
      </c>
      <c r="Z166" s="679">
        <f t="shared" ca="1" si="30"/>
        <v>0</v>
      </c>
      <c r="AA166" t="str">
        <f t="shared" si="20"/>
        <v>ASR_Financial_Report_SHP21Final</v>
      </c>
      <c r="AB166" s="960">
        <f t="shared" si="21"/>
        <v>44658</v>
      </c>
      <c r="AC166" t="str">
        <f t="shared" si="22"/>
        <v>Unaudited</v>
      </c>
    </row>
    <row r="167" spans="1:29" x14ac:dyDescent="0.25">
      <c r="A167" t="s">
        <v>420</v>
      </c>
      <c r="B167" t="s">
        <v>1366</v>
      </c>
      <c r="C167" t="s">
        <v>1367</v>
      </c>
      <c r="D167">
        <v>1900</v>
      </c>
      <c r="E167" s="960">
        <v>1</v>
      </c>
      <c r="F167" t="s">
        <v>440</v>
      </c>
      <c r="G167" s="960">
        <v>274</v>
      </c>
      <c r="H167" t="s">
        <v>379</v>
      </c>
      <c r="I167" s="940" t="s">
        <v>488</v>
      </c>
      <c r="J167" s="940" t="s">
        <v>444</v>
      </c>
      <c r="K167" s="940" t="s">
        <v>53</v>
      </c>
      <c r="L167" s="940" t="s">
        <v>41</v>
      </c>
      <c r="M167" s="961" t="s">
        <v>52</v>
      </c>
      <c r="N167" s="679">
        <f t="shared" ca="1" si="19"/>
        <v>35136248.939907655</v>
      </c>
      <c r="O167" s="679">
        <f t="shared" ca="1" si="30"/>
        <v>29879906.32990744</v>
      </c>
      <c r="P167" s="679">
        <f t="shared" ca="1" si="30"/>
        <v>1197046.0999997675</v>
      </c>
      <c r="Q167" s="679">
        <f t="shared" ca="1" si="30"/>
        <v>2050761.9300001822</v>
      </c>
      <c r="R167" s="679">
        <f t="shared" ca="1" si="30"/>
        <v>1098602.0400002124</v>
      </c>
      <c r="S167" s="679">
        <f t="shared" ca="1" si="30"/>
        <v>578659.25000004098</v>
      </c>
      <c r="T167" s="679">
        <f t="shared" ca="1" si="30"/>
        <v>41779.299999999668</v>
      </c>
      <c r="U167" s="679">
        <f t="shared" ca="1" si="30"/>
        <v>7331.440000000026</v>
      </c>
      <c r="V167" s="679">
        <f t="shared" ca="1" si="30"/>
        <v>115904.600000001</v>
      </c>
      <c r="W167" s="679">
        <f t="shared" ca="1" si="28"/>
        <v>6586.400000000016</v>
      </c>
      <c r="X167" s="679">
        <f t="shared" ca="1" si="30"/>
        <v>64766.0300000071</v>
      </c>
      <c r="Y167" s="679">
        <f t="shared" ca="1" si="30"/>
        <v>94905.520000000368</v>
      </c>
      <c r="Z167" s="679">
        <f t="shared" ca="1" si="30"/>
        <v>0</v>
      </c>
      <c r="AA167" t="str">
        <f t="shared" si="20"/>
        <v>ASR_Financial_Report_SHP21Final</v>
      </c>
      <c r="AB167" s="960">
        <f t="shared" si="21"/>
        <v>44658</v>
      </c>
      <c r="AC167" t="str">
        <f t="shared" si="22"/>
        <v>Unaudited</v>
      </c>
    </row>
    <row r="168" spans="1:29" x14ac:dyDescent="0.25">
      <c r="A168" t="s">
        <v>420</v>
      </c>
      <c r="B168" t="s">
        <v>1366</v>
      </c>
      <c r="C168" t="s">
        <v>1367</v>
      </c>
      <c r="D168">
        <v>1900</v>
      </c>
      <c r="E168" s="960">
        <v>1</v>
      </c>
      <c r="F168" t="s">
        <v>440</v>
      </c>
      <c r="G168" s="960">
        <v>274</v>
      </c>
      <c r="H168" t="s">
        <v>379</v>
      </c>
      <c r="I168" s="940" t="s">
        <v>488</v>
      </c>
      <c r="J168" s="940" t="s">
        <v>444</v>
      </c>
      <c r="K168" s="940" t="s">
        <v>53</v>
      </c>
      <c r="L168" s="940" t="s">
        <v>42</v>
      </c>
      <c r="M168" s="961" t="s">
        <v>154</v>
      </c>
      <c r="N168" s="679">
        <f t="shared" ca="1" si="19"/>
        <v>3240924.8753801794</v>
      </c>
      <c r="O168" s="679">
        <f t="shared" ca="1" si="30"/>
        <v>2871984.6323968479</v>
      </c>
      <c r="P168" s="679">
        <f t="shared" ca="1" si="30"/>
        <v>169049.67462200794</v>
      </c>
      <c r="Q168" s="679">
        <f t="shared" ca="1" si="30"/>
        <v>113812.97971475639</v>
      </c>
      <c r="R168" s="679">
        <f t="shared" ca="1" si="30"/>
        <v>53096.421045891751</v>
      </c>
      <c r="S168" s="679">
        <f t="shared" ca="1" si="30"/>
        <v>-22511.822333225111</v>
      </c>
      <c r="T168" s="679">
        <f t="shared" ca="1" si="30"/>
        <v>31008.897356853711</v>
      </c>
      <c r="U168" s="679">
        <f t="shared" ca="1" si="30"/>
        <v>-260.00268613887363</v>
      </c>
      <c r="V168" s="679">
        <f t="shared" ca="1" si="30"/>
        <v>5847.1391469402033</v>
      </c>
      <c r="W168" s="679">
        <f t="shared" ca="1" si="28"/>
        <v>2913.1829119989598</v>
      </c>
      <c r="X168" s="679">
        <f t="shared" ca="1" si="30"/>
        <v>4706.1031624010711</v>
      </c>
      <c r="Y168" s="679">
        <f t="shared" ca="1" si="30"/>
        <v>11277.670041844882</v>
      </c>
      <c r="Z168" s="679">
        <f t="shared" ca="1" si="30"/>
        <v>0</v>
      </c>
      <c r="AA168" t="str">
        <f t="shared" si="20"/>
        <v>ASR_Financial_Report_SHP21Final</v>
      </c>
      <c r="AB168" s="960">
        <f t="shared" si="21"/>
        <v>44658</v>
      </c>
      <c r="AC168" t="str">
        <f t="shared" si="22"/>
        <v>Unaudited</v>
      </c>
    </row>
    <row r="169" spans="1:29" x14ac:dyDescent="0.25">
      <c r="A169" t="s">
        <v>420</v>
      </c>
      <c r="B169" t="s">
        <v>1366</v>
      </c>
      <c r="C169" t="s">
        <v>1367</v>
      </c>
      <c r="D169">
        <v>1900</v>
      </c>
      <c r="E169" s="960">
        <v>1</v>
      </c>
      <c r="F169" t="s">
        <v>440</v>
      </c>
      <c r="G169" s="960">
        <v>274</v>
      </c>
      <c r="H169" t="s">
        <v>379</v>
      </c>
      <c r="I169" s="961" t="s">
        <v>488</v>
      </c>
      <c r="J169" s="961" t="s">
        <v>444</v>
      </c>
      <c r="K169" s="961" t="s">
        <v>53</v>
      </c>
      <c r="L169" s="940" t="s">
        <v>43</v>
      </c>
      <c r="M169" s="961" t="s">
        <v>462</v>
      </c>
      <c r="N169" s="679">
        <f t="shared" ca="1" si="19"/>
        <v>0</v>
      </c>
      <c r="O169" s="679">
        <f t="shared" ca="1" si="30"/>
        <v>0</v>
      </c>
      <c r="P169" s="679">
        <f t="shared" ca="1" si="30"/>
        <v>0</v>
      </c>
      <c r="Q169" s="679">
        <f t="shared" ca="1" si="30"/>
        <v>0</v>
      </c>
      <c r="R169" s="679">
        <f t="shared" ca="1" si="30"/>
        <v>0</v>
      </c>
      <c r="S169" s="679">
        <f t="shared" ca="1" si="30"/>
        <v>0</v>
      </c>
      <c r="T169" s="679">
        <f t="shared" ca="1" si="30"/>
        <v>0</v>
      </c>
      <c r="U169" s="679">
        <f t="shared" ca="1" si="30"/>
        <v>0</v>
      </c>
      <c r="V169" s="679">
        <f t="shared" ca="1" si="30"/>
        <v>0</v>
      </c>
      <c r="W169" s="679">
        <f t="shared" ca="1" si="28"/>
        <v>0</v>
      </c>
      <c r="X169" s="679">
        <f t="shared" ca="1" si="30"/>
        <v>0</v>
      </c>
      <c r="Y169" s="679">
        <f t="shared" ca="1" si="30"/>
        <v>0</v>
      </c>
      <c r="Z169" s="679">
        <f t="shared" ca="1" si="30"/>
        <v>0</v>
      </c>
      <c r="AA169" t="str">
        <f t="shared" si="20"/>
        <v>ASR_Financial_Report_SHP21Final</v>
      </c>
      <c r="AB169" s="960">
        <f t="shared" si="21"/>
        <v>44658</v>
      </c>
      <c r="AC169" t="str">
        <f t="shared" si="22"/>
        <v>Unaudited</v>
      </c>
    </row>
    <row r="170" spans="1:29" x14ac:dyDescent="0.25">
      <c r="A170" t="s">
        <v>420</v>
      </c>
      <c r="B170" t="s">
        <v>1366</v>
      </c>
      <c r="C170" t="s">
        <v>1367</v>
      </c>
      <c r="D170">
        <v>1900</v>
      </c>
      <c r="E170" s="960">
        <v>1</v>
      </c>
      <c r="F170" t="s">
        <v>440</v>
      </c>
      <c r="G170" s="960">
        <v>274</v>
      </c>
      <c r="H170" t="s">
        <v>379</v>
      </c>
      <c r="I170" s="961" t="s">
        <v>488</v>
      </c>
      <c r="J170" s="961" t="s">
        <v>444</v>
      </c>
      <c r="K170" s="961" t="s">
        <v>901</v>
      </c>
      <c r="L170" s="956" t="s">
        <v>902</v>
      </c>
      <c r="M170" s="961" t="s">
        <v>901</v>
      </c>
      <c r="N170" s="679">
        <f t="shared" ca="1" si="19"/>
        <v>9361908.040000001</v>
      </c>
      <c r="O170" s="679">
        <f t="shared" ca="1" si="30"/>
        <v>8652451.6300000008</v>
      </c>
      <c r="P170" s="679">
        <f t="shared" ca="1" si="30"/>
        <v>533099.22</v>
      </c>
      <c r="Q170" s="679">
        <f t="shared" ca="1" si="30"/>
        <v>57291.920000000006</v>
      </c>
      <c r="R170" s="679">
        <f t="shared" ca="1" si="30"/>
        <v>58553.739999999991</v>
      </c>
      <c r="S170" s="679">
        <f t="shared" ca="1" si="30"/>
        <v>0</v>
      </c>
      <c r="T170" s="679">
        <f t="shared" ca="1" si="30"/>
        <v>7465.58</v>
      </c>
      <c r="U170" s="679">
        <f t="shared" ca="1" si="30"/>
        <v>0</v>
      </c>
      <c r="V170" s="679">
        <f t="shared" ca="1" si="30"/>
        <v>53045.950000000004</v>
      </c>
      <c r="W170" s="679">
        <f t="shared" ca="1" si="28"/>
        <v>0</v>
      </c>
      <c r="X170" s="679">
        <f t="shared" ca="1" si="30"/>
        <v>0</v>
      </c>
      <c r="Y170" s="679">
        <f t="shared" ca="1" si="30"/>
        <v>0</v>
      </c>
      <c r="Z170" s="679">
        <f t="shared" ca="1" si="30"/>
        <v>0</v>
      </c>
      <c r="AA170" t="str">
        <f t="shared" si="20"/>
        <v>ASR_Financial_Report_SHP21Final</v>
      </c>
      <c r="AB170" s="960">
        <f t="shared" si="21"/>
        <v>44658</v>
      </c>
      <c r="AC170" t="str">
        <f t="shared" si="22"/>
        <v>Unaudited</v>
      </c>
    </row>
    <row r="171" spans="1:29" x14ac:dyDescent="0.25">
      <c r="A171" t="s">
        <v>420</v>
      </c>
      <c r="B171" t="s">
        <v>1366</v>
      </c>
      <c r="C171" t="s">
        <v>1367</v>
      </c>
      <c r="D171">
        <v>1900</v>
      </c>
      <c r="E171" s="960">
        <v>1</v>
      </c>
      <c r="F171" t="s">
        <v>440</v>
      </c>
      <c r="G171" s="960">
        <v>274</v>
      </c>
      <c r="H171" t="s">
        <v>379</v>
      </c>
      <c r="I171" s="940" t="s">
        <v>488</v>
      </c>
      <c r="J171" s="940" t="s">
        <v>444</v>
      </c>
      <c r="K171" s="940" t="s">
        <v>901</v>
      </c>
      <c r="L171" s="940" t="s">
        <v>903</v>
      </c>
      <c r="M171" s="961" t="s">
        <v>906</v>
      </c>
      <c r="N171" s="679">
        <f t="shared" ca="1" si="19"/>
        <v>395723.47998626571</v>
      </c>
      <c r="O171" s="679">
        <f t="shared" ca="1" si="30"/>
        <v>371102.73088157817</v>
      </c>
      <c r="P171" s="679">
        <f t="shared" ca="1" si="30"/>
        <v>22864.568891307303</v>
      </c>
      <c r="Q171" s="679">
        <f t="shared" ca="1" si="30"/>
        <v>503.85338376306413</v>
      </c>
      <c r="R171" s="679">
        <f t="shared" ca="1" si="30"/>
        <v>465.59143919781695</v>
      </c>
      <c r="S171" s="679">
        <f t="shared" ca="1" si="30"/>
        <v>0</v>
      </c>
      <c r="T171" s="679">
        <f t="shared" ca="1" si="30"/>
        <v>320.19793280426512</v>
      </c>
      <c r="U171" s="679">
        <f t="shared" ca="1" si="30"/>
        <v>0</v>
      </c>
      <c r="V171" s="679">
        <f t="shared" ca="1" si="30"/>
        <v>466.53745761511442</v>
      </c>
      <c r="W171" s="679">
        <f t="shared" ca="1" si="28"/>
        <v>0</v>
      </c>
      <c r="X171" s="679">
        <f t="shared" ca="1" si="30"/>
        <v>0</v>
      </c>
      <c r="Y171" s="679">
        <f t="shared" ca="1" si="30"/>
        <v>0</v>
      </c>
      <c r="Z171" s="679">
        <f t="shared" ca="1" si="30"/>
        <v>0</v>
      </c>
      <c r="AA171" t="str">
        <f t="shared" si="20"/>
        <v>ASR_Financial_Report_SHP21Final</v>
      </c>
      <c r="AB171" s="960">
        <f t="shared" si="21"/>
        <v>44658</v>
      </c>
      <c r="AC171" t="str">
        <f t="shared" si="22"/>
        <v>Unaudited</v>
      </c>
    </row>
    <row r="172" spans="1:29" x14ac:dyDescent="0.25">
      <c r="A172" t="s">
        <v>420</v>
      </c>
      <c r="B172" t="s">
        <v>1366</v>
      </c>
      <c r="C172" t="s">
        <v>1367</v>
      </c>
      <c r="D172">
        <v>1900</v>
      </c>
      <c r="E172" s="960">
        <v>1</v>
      </c>
      <c r="F172" t="s">
        <v>440</v>
      </c>
      <c r="G172" s="960">
        <v>274</v>
      </c>
      <c r="H172" t="s">
        <v>379</v>
      </c>
      <c r="I172" s="940" t="s">
        <v>488</v>
      </c>
      <c r="J172" s="940" t="s">
        <v>444</v>
      </c>
      <c r="K172" s="940" t="s">
        <v>901</v>
      </c>
      <c r="L172" s="940" t="s">
        <v>904</v>
      </c>
      <c r="M172" s="961" t="s">
        <v>907</v>
      </c>
      <c r="N172" s="679">
        <f t="shared" ca="1" si="19"/>
        <v>0</v>
      </c>
      <c r="O172" s="679">
        <f t="shared" ca="1" si="30"/>
        <v>0</v>
      </c>
      <c r="P172" s="679">
        <f t="shared" ca="1" si="30"/>
        <v>0</v>
      </c>
      <c r="Q172" s="679">
        <f t="shared" ca="1" si="30"/>
        <v>0</v>
      </c>
      <c r="R172" s="679">
        <f t="shared" ca="1" si="30"/>
        <v>0</v>
      </c>
      <c r="S172" s="679">
        <f t="shared" ca="1" si="30"/>
        <v>0</v>
      </c>
      <c r="T172" s="679">
        <f t="shared" ca="1" si="30"/>
        <v>0</v>
      </c>
      <c r="U172" s="679">
        <f t="shared" ca="1" si="30"/>
        <v>0</v>
      </c>
      <c r="V172" s="679">
        <f t="shared" ca="1" si="30"/>
        <v>0</v>
      </c>
      <c r="W172" s="679">
        <f t="shared" ca="1" si="28"/>
        <v>0</v>
      </c>
      <c r="X172" s="679">
        <f t="shared" ca="1" si="30"/>
        <v>0</v>
      </c>
      <c r="Y172" s="679">
        <f t="shared" ca="1" si="30"/>
        <v>0</v>
      </c>
      <c r="Z172" s="679">
        <f t="shared" ca="1" si="30"/>
        <v>0</v>
      </c>
      <c r="AA172" t="str">
        <f t="shared" si="20"/>
        <v>ASR_Financial_Report_SHP21Final</v>
      </c>
      <c r="AB172" s="960">
        <f t="shared" si="21"/>
        <v>44658</v>
      </c>
      <c r="AC172" t="str">
        <f t="shared" si="22"/>
        <v>Unaudited</v>
      </c>
    </row>
    <row r="173" spans="1:29" x14ac:dyDescent="0.25">
      <c r="A173" t="s">
        <v>420</v>
      </c>
      <c r="B173" t="s">
        <v>1366</v>
      </c>
      <c r="C173" t="s">
        <v>1367</v>
      </c>
      <c r="D173">
        <v>1900</v>
      </c>
      <c r="E173" s="960">
        <v>1</v>
      </c>
      <c r="F173" t="s">
        <v>440</v>
      </c>
      <c r="G173" s="960">
        <v>274</v>
      </c>
      <c r="H173" t="s">
        <v>379</v>
      </c>
      <c r="I173" s="940" t="s">
        <v>488</v>
      </c>
      <c r="J173" s="940" t="s">
        <v>444</v>
      </c>
      <c r="K173" s="940" t="s">
        <v>445</v>
      </c>
      <c r="L173" s="940">
        <v>5.0999999999999996</v>
      </c>
      <c r="M173" s="961" t="s">
        <v>37</v>
      </c>
      <c r="N173" s="679">
        <f t="shared" ca="1" si="19"/>
        <v>30663199.289999999</v>
      </c>
      <c r="O173" s="679">
        <f t="shared" ca="1" si="30"/>
        <v>8793189.4100000001</v>
      </c>
      <c r="P173" s="679">
        <f t="shared" ca="1" si="30"/>
        <v>4771074.12</v>
      </c>
      <c r="Q173" s="679">
        <f t="shared" ca="1" si="30"/>
        <v>2107418.29</v>
      </c>
      <c r="R173" s="679">
        <f t="shared" ca="1" si="30"/>
        <v>9790820.1400000006</v>
      </c>
      <c r="S173" s="679">
        <f t="shared" ca="1" si="30"/>
        <v>2746604.76</v>
      </c>
      <c r="T173" s="679">
        <f t="shared" ca="1" si="30"/>
        <v>255886.99999999997</v>
      </c>
      <c r="U173" s="679">
        <f t="shared" ca="1" si="30"/>
        <v>41827.03</v>
      </c>
      <c r="V173" s="679">
        <f t="shared" ca="1" si="30"/>
        <v>648335.46</v>
      </c>
      <c r="W173" s="679">
        <f t="shared" ca="1" si="28"/>
        <v>3202.54</v>
      </c>
      <c r="X173" s="679">
        <f t="shared" ca="1" si="30"/>
        <v>821546.95</v>
      </c>
      <c r="Y173" s="679">
        <f t="shared" ca="1" si="30"/>
        <v>683293.59</v>
      </c>
      <c r="Z173" s="679">
        <f t="shared" ca="1" si="30"/>
        <v>0</v>
      </c>
      <c r="AA173" t="str">
        <f t="shared" si="20"/>
        <v>ASR_Financial_Report_SHP21Final</v>
      </c>
      <c r="AB173" s="960">
        <f t="shared" si="21"/>
        <v>44658</v>
      </c>
      <c r="AC173" t="str">
        <f t="shared" si="22"/>
        <v>Unaudited</v>
      </c>
    </row>
    <row r="174" spans="1:29" ht="30" x14ac:dyDescent="0.25">
      <c r="A174" t="s">
        <v>420</v>
      </c>
      <c r="B174" t="s">
        <v>1366</v>
      </c>
      <c r="C174" t="s">
        <v>1367</v>
      </c>
      <c r="D174">
        <v>1900</v>
      </c>
      <c r="E174" s="960">
        <v>1</v>
      </c>
      <c r="F174" t="s">
        <v>440</v>
      </c>
      <c r="G174" s="960">
        <v>274</v>
      </c>
      <c r="H174" t="s">
        <v>379</v>
      </c>
      <c r="I174" s="940" t="s">
        <v>488</v>
      </c>
      <c r="J174" s="940" t="s">
        <v>444</v>
      </c>
      <c r="K174" s="940" t="s">
        <v>445</v>
      </c>
      <c r="L174" s="956">
        <v>5.2</v>
      </c>
      <c r="M174" s="961" t="s">
        <v>303</v>
      </c>
      <c r="N174" s="679">
        <f t="shared" ca="1" si="19"/>
        <v>0</v>
      </c>
      <c r="O174" s="679">
        <f t="shared" ca="1" si="30"/>
        <v>0</v>
      </c>
      <c r="P174" s="679">
        <f t="shared" ca="1" si="30"/>
        <v>0</v>
      </c>
      <c r="Q174" s="679">
        <f t="shared" ca="1" si="30"/>
        <v>0</v>
      </c>
      <c r="R174" s="679">
        <f t="shared" ca="1" si="30"/>
        <v>0</v>
      </c>
      <c r="S174" s="679">
        <f t="shared" ca="1" si="30"/>
        <v>0</v>
      </c>
      <c r="T174" s="679">
        <f t="shared" ca="1" si="30"/>
        <v>0</v>
      </c>
      <c r="U174" s="679">
        <f t="shared" ca="1" si="30"/>
        <v>0</v>
      </c>
      <c r="V174" s="679">
        <f t="shared" ca="1" si="30"/>
        <v>0</v>
      </c>
      <c r="W174" s="679">
        <f t="shared" ca="1" si="28"/>
        <v>0</v>
      </c>
      <c r="X174" s="679">
        <f t="shared" ca="1" si="30"/>
        <v>0</v>
      </c>
      <c r="Y174" s="679">
        <f t="shared" ca="1" si="30"/>
        <v>0</v>
      </c>
      <c r="Z174" s="679">
        <f t="shared" ca="1" si="30"/>
        <v>0</v>
      </c>
      <c r="AA174" t="str">
        <f t="shared" si="20"/>
        <v>ASR_Financial_Report_SHP21Final</v>
      </c>
      <c r="AB174" s="960">
        <f t="shared" si="21"/>
        <v>44658</v>
      </c>
      <c r="AC174" t="str">
        <f t="shared" si="22"/>
        <v>Unaudited</v>
      </c>
    </row>
    <row r="175" spans="1:29" ht="30" x14ac:dyDescent="0.25">
      <c r="A175" t="s">
        <v>420</v>
      </c>
      <c r="B175" t="s">
        <v>1366</v>
      </c>
      <c r="C175" t="s">
        <v>1367</v>
      </c>
      <c r="D175">
        <v>1900</v>
      </c>
      <c r="E175" s="960">
        <v>1</v>
      </c>
      <c r="F175" t="s">
        <v>440</v>
      </c>
      <c r="G175" s="960">
        <v>274</v>
      </c>
      <c r="H175" t="s">
        <v>379</v>
      </c>
      <c r="I175" s="940" t="s">
        <v>488</v>
      </c>
      <c r="J175" s="940" t="s">
        <v>444</v>
      </c>
      <c r="K175" s="940" t="s">
        <v>445</v>
      </c>
      <c r="L175" s="956">
        <v>5.3</v>
      </c>
      <c r="M175" s="961" t="s">
        <v>304</v>
      </c>
      <c r="N175" s="679">
        <f t="shared" ca="1" si="19"/>
        <v>502190.30660008732</v>
      </c>
      <c r="O175" s="679">
        <f t="shared" ca="1" si="30"/>
        <v>144036.41915399261</v>
      </c>
      <c r="P175" s="679">
        <f t="shared" ca="1" si="30"/>
        <v>74653.163552953818</v>
      </c>
      <c r="Q175" s="679">
        <f t="shared" ca="1" si="30"/>
        <v>36602.649014543436</v>
      </c>
      <c r="R175" s="679">
        <f t="shared" ca="1" si="30"/>
        <v>170857.62979841381</v>
      </c>
      <c r="S175" s="679">
        <f t="shared" ca="1" si="30"/>
        <v>59336.500075043507</v>
      </c>
      <c r="T175" s="679">
        <f t="shared" ca="1" si="30"/>
        <v>4348.54665369953</v>
      </c>
      <c r="U175" s="679">
        <f t="shared" ca="1" si="30"/>
        <v>904.05867044418346</v>
      </c>
      <c r="V175" s="679">
        <f t="shared" ca="1" si="30"/>
        <v>11310.089443209088</v>
      </c>
      <c r="W175" s="679">
        <f t="shared" ca="1" si="28"/>
        <v>43.037983811024553</v>
      </c>
      <c r="X175" s="679">
        <f t="shared" ca="1" si="30"/>
        <v>73.815412832950486</v>
      </c>
      <c r="Y175" s="679">
        <f t="shared" ca="1" si="30"/>
        <v>24.396841143299696</v>
      </c>
      <c r="Z175" s="679">
        <f t="shared" ca="1" si="30"/>
        <v>0</v>
      </c>
      <c r="AA175" t="str">
        <f t="shared" si="20"/>
        <v>ASR_Financial_Report_SHP21Final</v>
      </c>
      <c r="AB175" s="960">
        <f t="shared" si="21"/>
        <v>44658</v>
      </c>
      <c r="AC175" t="str">
        <f t="shared" si="22"/>
        <v>Unaudited</v>
      </c>
    </row>
    <row r="176" spans="1:29" x14ac:dyDescent="0.25">
      <c r="A176" t="s">
        <v>420</v>
      </c>
      <c r="B176" t="s">
        <v>1366</v>
      </c>
      <c r="C176" t="s">
        <v>1367</v>
      </c>
      <c r="D176">
        <v>1900</v>
      </c>
      <c r="E176" s="960">
        <v>1</v>
      </c>
      <c r="F176" t="s">
        <v>440</v>
      </c>
      <c r="G176" s="960">
        <v>274</v>
      </c>
      <c r="H176" t="s">
        <v>379</v>
      </c>
      <c r="I176" s="940" t="s">
        <v>488</v>
      </c>
      <c r="J176" s="940" t="s">
        <v>444</v>
      </c>
      <c r="K176" s="940" t="s">
        <v>445</v>
      </c>
      <c r="L176" s="940" t="s">
        <v>82</v>
      </c>
      <c r="M176" s="961" t="s">
        <v>453</v>
      </c>
      <c r="N176" s="679">
        <f t="shared" ca="1" si="19"/>
        <v>0</v>
      </c>
      <c r="O176" s="679">
        <f t="shared" ca="1" si="30"/>
        <v>0</v>
      </c>
      <c r="P176" s="679">
        <f t="shared" ca="1" si="30"/>
        <v>0</v>
      </c>
      <c r="Q176" s="679">
        <f t="shared" ca="1" si="30"/>
        <v>0</v>
      </c>
      <c r="R176" s="679">
        <f t="shared" ca="1" si="30"/>
        <v>0</v>
      </c>
      <c r="S176" s="679">
        <f t="shared" ca="1" si="30"/>
        <v>0</v>
      </c>
      <c r="T176" s="679">
        <f t="shared" ca="1" si="30"/>
        <v>0</v>
      </c>
      <c r="U176" s="679">
        <f t="shared" ca="1" si="30"/>
        <v>0</v>
      </c>
      <c r="V176" s="679">
        <f t="shared" ca="1" si="30"/>
        <v>0</v>
      </c>
      <c r="W176" s="679">
        <f t="shared" ca="1" si="28"/>
        <v>0</v>
      </c>
      <c r="X176" s="679">
        <f t="shared" ca="1" si="30"/>
        <v>0</v>
      </c>
      <c r="Y176" s="679">
        <f t="shared" ca="1" si="30"/>
        <v>0</v>
      </c>
      <c r="Z176" s="679">
        <f t="shared" ca="1" si="30"/>
        <v>0</v>
      </c>
      <c r="AA176" t="str">
        <f t="shared" si="20"/>
        <v>ASR_Financial_Report_SHP21Final</v>
      </c>
      <c r="AB176" s="960">
        <f t="shared" si="21"/>
        <v>44658</v>
      </c>
      <c r="AC176" t="str">
        <f t="shared" si="22"/>
        <v>Unaudited</v>
      </c>
    </row>
    <row r="177" spans="1:29" x14ac:dyDescent="0.25">
      <c r="A177" t="s">
        <v>420</v>
      </c>
      <c r="B177" t="s">
        <v>1366</v>
      </c>
      <c r="C177" t="s">
        <v>1367</v>
      </c>
      <c r="D177">
        <v>1900</v>
      </c>
      <c r="E177" s="960">
        <v>1</v>
      </c>
      <c r="F177" t="s">
        <v>440</v>
      </c>
      <c r="G177" s="960">
        <v>274</v>
      </c>
      <c r="H177" t="s">
        <v>379</v>
      </c>
      <c r="I177" s="961" t="s">
        <v>488</v>
      </c>
      <c r="J177" s="961" t="s">
        <v>444</v>
      </c>
      <c r="K177" s="961" t="s">
        <v>446</v>
      </c>
      <c r="L177" s="940">
        <v>6.1</v>
      </c>
      <c r="M177" s="961" t="s">
        <v>18</v>
      </c>
      <c r="N177" s="679">
        <f t="shared" ca="1" si="19"/>
        <v>0</v>
      </c>
      <c r="O177" s="679">
        <f t="shared" ca="1" si="30"/>
        <v>0</v>
      </c>
      <c r="P177" s="679">
        <f t="shared" ca="1" si="30"/>
        <v>0</v>
      </c>
      <c r="Q177" s="679">
        <f t="shared" ca="1" si="30"/>
        <v>0</v>
      </c>
      <c r="R177" s="679">
        <f t="shared" ca="1" si="30"/>
        <v>0</v>
      </c>
      <c r="S177" s="679">
        <f t="shared" ca="1" si="30"/>
        <v>0</v>
      </c>
      <c r="T177" s="679">
        <f t="shared" ca="1" si="30"/>
        <v>0</v>
      </c>
      <c r="U177" s="679">
        <f t="shared" ca="1" si="30"/>
        <v>0</v>
      </c>
      <c r="V177" s="679">
        <f t="shared" ca="1" si="30"/>
        <v>0</v>
      </c>
      <c r="W177" s="679">
        <f t="shared" ca="1" si="28"/>
        <v>0</v>
      </c>
      <c r="X177" s="679">
        <f t="shared" ca="1" si="30"/>
        <v>0</v>
      </c>
      <c r="Y177" s="679">
        <f t="shared" ca="1" si="30"/>
        <v>0</v>
      </c>
      <c r="Z177" s="679">
        <f t="shared" ca="1" si="30"/>
        <v>0</v>
      </c>
      <c r="AA177" t="str">
        <f t="shared" si="20"/>
        <v>ASR_Financial_Report_SHP21Final</v>
      </c>
      <c r="AB177" s="960">
        <f t="shared" si="21"/>
        <v>44658</v>
      </c>
      <c r="AC177" t="str">
        <f t="shared" si="22"/>
        <v>Unaudited</v>
      </c>
    </row>
    <row r="178" spans="1:29" x14ac:dyDescent="0.25">
      <c r="A178" t="s">
        <v>420</v>
      </c>
      <c r="B178" t="s">
        <v>1366</v>
      </c>
      <c r="C178" t="s">
        <v>1367</v>
      </c>
      <c r="D178">
        <v>1900</v>
      </c>
      <c r="E178" s="960">
        <v>1</v>
      </c>
      <c r="F178" t="s">
        <v>440</v>
      </c>
      <c r="G178" s="960">
        <v>274</v>
      </c>
      <c r="H178" t="s">
        <v>379</v>
      </c>
      <c r="I178" s="940" t="s">
        <v>488</v>
      </c>
      <c r="J178" s="940" t="s">
        <v>444</v>
      </c>
      <c r="K178" s="940" t="s">
        <v>446</v>
      </c>
      <c r="L178" s="940">
        <v>6.2</v>
      </c>
      <c r="M178" s="961" t="s">
        <v>19</v>
      </c>
      <c r="N178" s="679">
        <f t="shared" ca="1" si="19"/>
        <v>0</v>
      </c>
      <c r="O178" s="679">
        <f t="shared" ca="1" si="30"/>
        <v>0</v>
      </c>
      <c r="P178" s="679">
        <f t="shared" ca="1" si="30"/>
        <v>0</v>
      </c>
      <c r="Q178" s="679">
        <f t="shared" ca="1" si="30"/>
        <v>0</v>
      </c>
      <c r="R178" s="679">
        <f t="shared" ca="1" si="30"/>
        <v>0</v>
      </c>
      <c r="S178" s="679">
        <f t="shared" ca="1" si="30"/>
        <v>0</v>
      </c>
      <c r="T178" s="679">
        <f t="shared" ca="1" si="30"/>
        <v>0</v>
      </c>
      <c r="U178" s="679">
        <f t="shared" ca="1" si="30"/>
        <v>0</v>
      </c>
      <c r="V178" s="679">
        <f t="shared" ca="1" si="30"/>
        <v>0</v>
      </c>
      <c r="W178" s="679">
        <f t="shared" ca="1" si="28"/>
        <v>0</v>
      </c>
      <c r="X178" s="679">
        <f t="shared" ca="1" si="30"/>
        <v>0</v>
      </c>
      <c r="Y178" s="679">
        <f t="shared" ca="1" si="30"/>
        <v>0</v>
      </c>
      <c r="Z178" s="679">
        <f t="shared" ca="1" si="30"/>
        <v>0</v>
      </c>
      <c r="AA178" t="str">
        <f t="shared" si="20"/>
        <v>ASR_Financial_Report_SHP21Final</v>
      </c>
      <c r="AB178" s="960">
        <f t="shared" si="21"/>
        <v>44658</v>
      </c>
      <c r="AC178" t="str">
        <f t="shared" si="22"/>
        <v>Unaudited</v>
      </c>
    </row>
    <row r="179" spans="1:29" x14ac:dyDescent="0.25">
      <c r="A179" t="s">
        <v>420</v>
      </c>
      <c r="B179" t="s">
        <v>1366</v>
      </c>
      <c r="C179" t="s">
        <v>1367</v>
      </c>
      <c r="D179">
        <v>1900</v>
      </c>
      <c r="E179" s="960">
        <v>1</v>
      </c>
      <c r="F179" t="s">
        <v>440</v>
      </c>
      <c r="G179" s="960">
        <v>274</v>
      </c>
      <c r="H179" t="s">
        <v>379</v>
      </c>
      <c r="I179" s="940" t="s">
        <v>488</v>
      </c>
      <c r="J179" s="940" t="s">
        <v>444</v>
      </c>
      <c r="K179" s="940" t="s">
        <v>446</v>
      </c>
      <c r="L179" s="940">
        <v>6.3</v>
      </c>
      <c r="M179" s="961" t="s">
        <v>184</v>
      </c>
      <c r="N179" s="679">
        <f t="shared" ca="1" si="19"/>
        <v>0</v>
      </c>
      <c r="O179" s="679">
        <f t="shared" ca="1" si="30"/>
        <v>0</v>
      </c>
      <c r="P179" s="679">
        <f t="shared" ca="1" si="30"/>
        <v>0</v>
      </c>
      <c r="Q179" s="679">
        <f t="shared" ca="1" si="30"/>
        <v>0</v>
      </c>
      <c r="R179" s="679">
        <f t="shared" ca="1" si="30"/>
        <v>0</v>
      </c>
      <c r="S179" s="679">
        <f t="shared" ca="1" si="30"/>
        <v>0</v>
      </c>
      <c r="T179" s="679">
        <f t="shared" ca="1" si="30"/>
        <v>0</v>
      </c>
      <c r="U179" s="679">
        <f t="shared" ca="1" si="30"/>
        <v>0</v>
      </c>
      <c r="V179" s="679">
        <f t="shared" ca="1" si="30"/>
        <v>0</v>
      </c>
      <c r="W179" s="679">
        <f t="shared" ca="1" si="28"/>
        <v>0</v>
      </c>
      <c r="X179" s="679">
        <f t="shared" ca="1" si="30"/>
        <v>0</v>
      </c>
      <c r="Y179" s="679">
        <f t="shared" ca="1" si="30"/>
        <v>0</v>
      </c>
      <c r="Z179" s="679">
        <f t="shared" ca="1" si="30"/>
        <v>0</v>
      </c>
      <c r="AA179" t="str">
        <f t="shared" si="20"/>
        <v>ASR_Financial_Report_SHP21Final</v>
      </c>
      <c r="AB179" s="960">
        <f t="shared" si="21"/>
        <v>44658</v>
      </c>
      <c r="AC179" t="str">
        <f t="shared" si="22"/>
        <v>Unaudited</v>
      </c>
    </row>
    <row r="180" spans="1:29" x14ac:dyDescent="0.25">
      <c r="A180" t="s">
        <v>420</v>
      </c>
      <c r="B180" t="s">
        <v>1366</v>
      </c>
      <c r="C180" t="s">
        <v>1367</v>
      </c>
      <c r="D180">
        <v>1900</v>
      </c>
      <c r="E180" s="960">
        <v>1</v>
      </c>
      <c r="F180" t="s">
        <v>440</v>
      </c>
      <c r="G180" s="960">
        <v>274</v>
      </c>
      <c r="H180" t="s">
        <v>379</v>
      </c>
      <c r="I180" s="940" t="s">
        <v>488</v>
      </c>
      <c r="J180" s="940" t="s">
        <v>444</v>
      </c>
      <c r="K180" s="940" t="s">
        <v>446</v>
      </c>
      <c r="L180" s="940" t="s">
        <v>87</v>
      </c>
      <c r="M180" s="961" t="s">
        <v>454</v>
      </c>
      <c r="N180" s="679">
        <f t="shared" ca="1" si="19"/>
        <v>0</v>
      </c>
      <c r="O180" s="679">
        <f t="shared" ca="1" si="30"/>
        <v>0</v>
      </c>
      <c r="P180" s="679">
        <f t="shared" ca="1" si="30"/>
        <v>0</v>
      </c>
      <c r="Q180" s="679">
        <f t="shared" ca="1" si="30"/>
        <v>0</v>
      </c>
      <c r="R180" s="679">
        <f t="shared" ca="1" si="30"/>
        <v>0</v>
      </c>
      <c r="S180" s="679">
        <f t="shared" ca="1" si="30"/>
        <v>0</v>
      </c>
      <c r="T180" s="679">
        <f t="shared" ca="1" si="30"/>
        <v>0</v>
      </c>
      <c r="U180" s="679">
        <f t="shared" ca="1" si="30"/>
        <v>0</v>
      </c>
      <c r="V180" s="679">
        <f t="shared" ca="1" si="30"/>
        <v>0</v>
      </c>
      <c r="W180" s="679">
        <f t="shared" ca="1" si="28"/>
        <v>0</v>
      </c>
      <c r="X180" s="679">
        <f t="shared" ca="1" si="30"/>
        <v>0</v>
      </c>
      <c r="Y180" s="679">
        <f t="shared" ca="1" si="30"/>
        <v>0</v>
      </c>
      <c r="Z180" s="679">
        <f t="shared" ca="1" si="30"/>
        <v>0</v>
      </c>
      <c r="AA180" t="str">
        <f t="shared" si="20"/>
        <v>ASR_Financial_Report_SHP21Final</v>
      </c>
      <c r="AB180" s="960">
        <f t="shared" si="21"/>
        <v>44658</v>
      </c>
      <c r="AC180" t="str">
        <f t="shared" si="22"/>
        <v>Unaudited</v>
      </c>
    </row>
    <row r="181" spans="1:29" x14ac:dyDescent="0.25">
      <c r="A181" t="s">
        <v>420</v>
      </c>
      <c r="B181" t="s">
        <v>1366</v>
      </c>
      <c r="C181" t="s">
        <v>1367</v>
      </c>
      <c r="D181">
        <v>1900</v>
      </c>
      <c r="E181" s="960">
        <v>1</v>
      </c>
      <c r="F181" t="s">
        <v>440</v>
      </c>
      <c r="G181" s="960">
        <v>274</v>
      </c>
      <c r="H181" t="s">
        <v>379</v>
      </c>
      <c r="I181" s="961" t="s">
        <v>488</v>
      </c>
      <c r="J181" s="961" t="s">
        <v>444</v>
      </c>
      <c r="K181" s="961" t="s">
        <v>447</v>
      </c>
      <c r="L181" s="940">
        <v>7.1</v>
      </c>
      <c r="M181" s="961" t="s">
        <v>20</v>
      </c>
      <c r="N181" s="679">
        <f t="shared" ca="1" si="19"/>
        <v>5094638.9000000004</v>
      </c>
      <c r="O181" s="679">
        <f t="shared" ca="1" si="30"/>
        <v>1353184.58</v>
      </c>
      <c r="P181" s="679">
        <f t="shared" ca="1" si="30"/>
        <v>308329.52999999997</v>
      </c>
      <c r="Q181" s="679">
        <f t="shared" ca="1" si="30"/>
        <v>1012453.22</v>
      </c>
      <c r="R181" s="679">
        <f t="shared" ca="1" si="30"/>
        <v>1079068.58</v>
      </c>
      <c r="S181" s="679">
        <f t="shared" ca="1" si="30"/>
        <v>464099.08</v>
      </c>
      <c r="T181" s="679">
        <f t="shared" ca="1" si="30"/>
        <v>15901.06</v>
      </c>
      <c r="U181" s="679">
        <f t="shared" ca="1" si="30"/>
        <v>10451.740000000002</v>
      </c>
      <c r="V181" s="679">
        <f t="shared" ca="1" si="30"/>
        <v>110645.59</v>
      </c>
      <c r="W181" s="679">
        <f t="shared" ca="1" si="28"/>
        <v>67092.69</v>
      </c>
      <c r="X181" s="679">
        <f t="shared" ca="1" si="30"/>
        <v>500436.74000000005</v>
      </c>
      <c r="Y181" s="679">
        <f t="shared" ca="1" si="30"/>
        <v>172976.09</v>
      </c>
      <c r="Z181" s="679">
        <f t="shared" ca="1" si="30"/>
        <v>0</v>
      </c>
      <c r="AA181" t="str">
        <f t="shared" si="20"/>
        <v>ASR_Financial_Report_SHP21Final</v>
      </c>
      <c r="AB181" s="960">
        <f t="shared" si="21"/>
        <v>44658</v>
      </c>
      <c r="AC181" t="str">
        <f t="shared" si="22"/>
        <v>Unaudited</v>
      </c>
    </row>
    <row r="182" spans="1:29" x14ac:dyDescent="0.25">
      <c r="A182" t="s">
        <v>420</v>
      </c>
      <c r="B182" t="s">
        <v>1366</v>
      </c>
      <c r="C182" t="s">
        <v>1367</v>
      </c>
      <c r="D182">
        <v>1900</v>
      </c>
      <c r="E182" s="960">
        <v>1</v>
      </c>
      <c r="F182" t="s">
        <v>440</v>
      </c>
      <c r="G182" s="960">
        <v>274</v>
      </c>
      <c r="H182" t="s">
        <v>379</v>
      </c>
      <c r="I182" s="961" t="s">
        <v>488</v>
      </c>
      <c r="J182" s="961" t="s">
        <v>444</v>
      </c>
      <c r="K182" s="961" t="s">
        <v>447</v>
      </c>
      <c r="L182" s="940">
        <v>7.2</v>
      </c>
      <c r="M182" s="961" t="s">
        <v>21</v>
      </c>
      <c r="N182" s="679">
        <f t="shared" ca="1" si="19"/>
        <v>0</v>
      </c>
      <c r="O182" s="679">
        <f t="shared" ca="1" si="30"/>
        <v>0</v>
      </c>
      <c r="P182" s="679">
        <f t="shared" ca="1" si="30"/>
        <v>0</v>
      </c>
      <c r="Q182" s="679">
        <f t="shared" ca="1" si="30"/>
        <v>0</v>
      </c>
      <c r="R182" s="679">
        <f t="shared" ca="1" si="30"/>
        <v>0</v>
      </c>
      <c r="S182" s="679">
        <f t="shared" ca="1" si="30"/>
        <v>0</v>
      </c>
      <c r="T182" s="679">
        <f t="shared" ca="1" si="30"/>
        <v>0</v>
      </c>
      <c r="U182" s="679">
        <f t="shared" ca="1" si="30"/>
        <v>0</v>
      </c>
      <c r="V182" s="679">
        <f t="shared" ca="1" si="30"/>
        <v>0</v>
      </c>
      <c r="W182" s="679">
        <f t="shared" ca="1" si="28"/>
        <v>0</v>
      </c>
      <c r="X182" s="679">
        <f t="shared" ca="1" si="30"/>
        <v>0</v>
      </c>
      <c r="Y182" s="679">
        <f t="shared" ca="1" si="30"/>
        <v>0</v>
      </c>
      <c r="Z182" s="679">
        <f t="shared" ca="1" si="30"/>
        <v>0</v>
      </c>
      <c r="AA182" t="str">
        <f t="shared" si="20"/>
        <v>ASR_Financial_Report_SHP21Final</v>
      </c>
      <c r="AB182" s="960">
        <f t="shared" si="21"/>
        <v>44658</v>
      </c>
      <c r="AC182" t="str">
        <f t="shared" si="22"/>
        <v>Unaudited</v>
      </c>
    </row>
    <row r="183" spans="1:29" x14ac:dyDescent="0.25">
      <c r="A183" t="s">
        <v>420</v>
      </c>
      <c r="B183" t="s">
        <v>1366</v>
      </c>
      <c r="C183" t="s">
        <v>1367</v>
      </c>
      <c r="D183">
        <v>1900</v>
      </c>
      <c r="E183" s="960">
        <v>1</v>
      </c>
      <c r="F183" t="s">
        <v>440</v>
      </c>
      <c r="G183" s="960">
        <v>274</v>
      </c>
      <c r="H183" t="s">
        <v>379</v>
      </c>
      <c r="I183" s="961" t="s">
        <v>488</v>
      </c>
      <c r="J183" s="961" t="s">
        <v>444</v>
      </c>
      <c r="K183" s="961" t="s">
        <v>447</v>
      </c>
      <c r="L183" s="940">
        <v>7.3</v>
      </c>
      <c r="M183" s="961" t="s">
        <v>155</v>
      </c>
      <c r="N183" s="679">
        <f t="shared" ca="1" si="19"/>
        <v>86386.635966506627</v>
      </c>
      <c r="O183" s="679">
        <f t="shared" ca="1" si="30"/>
        <v>46985.854244542585</v>
      </c>
      <c r="P183" s="679">
        <f t="shared" ca="1" si="30"/>
        <v>8878.7783697853702</v>
      </c>
      <c r="Q183" s="679">
        <f t="shared" ca="1" si="30"/>
        <v>13924.332260144813</v>
      </c>
      <c r="R183" s="679">
        <f t="shared" ca="1" si="30"/>
        <v>13087.991671718153</v>
      </c>
      <c r="S183" s="679">
        <f t="shared" ca="1" si="30"/>
        <v>-9919.4406512941423</v>
      </c>
      <c r="T183" s="679">
        <f t="shared" ca="1" si="30"/>
        <v>525.58463120278907</v>
      </c>
      <c r="U183" s="679">
        <f t="shared" ca="1" si="30"/>
        <v>-241.62648618874005</v>
      </c>
      <c r="V183" s="679">
        <f t="shared" ca="1" si="30"/>
        <v>1326.465957293643</v>
      </c>
      <c r="W183" s="679">
        <f t="shared" ca="1" si="28"/>
        <v>1198.6198287393083</v>
      </c>
      <c r="X183" s="679">
        <f t="shared" ca="1" si="30"/>
        <v>8598.3083242932153</v>
      </c>
      <c r="Y183" s="679">
        <f t="shared" ca="1" si="30"/>
        <v>2021.7678162696398</v>
      </c>
      <c r="Z183" s="679">
        <f t="shared" ca="1" si="30"/>
        <v>0</v>
      </c>
      <c r="AA183" t="str">
        <f t="shared" si="20"/>
        <v>ASR_Financial_Report_SHP21Final</v>
      </c>
      <c r="AB183" s="960">
        <f t="shared" si="21"/>
        <v>44658</v>
      </c>
      <c r="AC183" t="str">
        <f t="shared" si="22"/>
        <v>Unaudited</v>
      </c>
    </row>
    <row r="184" spans="1:29" x14ac:dyDescent="0.25">
      <c r="A184" t="s">
        <v>420</v>
      </c>
      <c r="B184" t="s">
        <v>1366</v>
      </c>
      <c r="C184" t="s">
        <v>1367</v>
      </c>
      <c r="D184">
        <v>1900</v>
      </c>
      <c r="E184" s="960">
        <v>1</v>
      </c>
      <c r="F184" t="s">
        <v>440</v>
      </c>
      <c r="G184" s="960">
        <v>274</v>
      </c>
      <c r="H184" t="s">
        <v>379</v>
      </c>
      <c r="I184" s="961" t="s">
        <v>488</v>
      </c>
      <c r="J184" s="961" t="s">
        <v>444</v>
      </c>
      <c r="K184" s="961" t="s">
        <v>447</v>
      </c>
      <c r="L184" s="940" t="s">
        <v>91</v>
      </c>
      <c r="M184" s="961" t="s">
        <v>455</v>
      </c>
      <c r="N184" s="679">
        <f t="shared" ca="1" si="19"/>
        <v>0</v>
      </c>
      <c r="O184" s="679">
        <f t="shared" ca="1" si="30"/>
        <v>0</v>
      </c>
      <c r="P184" s="679">
        <f t="shared" ca="1" si="30"/>
        <v>0</v>
      </c>
      <c r="Q184" s="679">
        <f t="shared" ca="1" si="30"/>
        <v>0</v>
      </c>
      <c r="R184" s="679">
        <f t="shared" ca="1" si="30"/>
        <v>0</v>
      </c>
      <c r="S184" s="679">
        <f t="shared" ca="1" si="30"/>
        <v>0</v>
      </c>
      <c r="T184" s="679">
        <f t="shared" ca="1" si="30"/>
        <v>0</v>
      </c>
      <c r="U184" s="679">
        <f t="shared" ca="1" si="30"/>
        <v>0</v>
      </c>
      <c r="V184" s="679">
        <f t="shared" ca="1" si="30"/>
        <v>0</v>
      </c>
      <c r="W184" s="679">
        <f t="shared" ca="1" si="28"/>
        <v>0</v>
      </c>
      <c r="X184" s="679">
        <f t="shared" ca="1" si="30"/>
        <v>0</v>
      </c>
      <c r="Y184" s="679">
        <f t="shared" ca="1" si="30"/>
        <v>0</v>
      </c>
      <c r="Z184" s="679">
        <f t="shared" ca="1" si="30"/>
        <v>0</v>
      </c>
      <c r="AA184" t="str">
        <f t="shared" si="20"/>
        <v>ASR_Financial_Report_SHP21Final</v>
      </c>
      <c r="AB184" s="960">
        <f t="shared" si="21"/>
        <v>44658</v>
      </c>
      <c r="AC184" t="str">
        <f t="shared" si="22"/>
        <v>Unaudited</v>
      </c>
    </row>
    <row r="185" spans="1:29" x14ac:dyDescent="0.25">
      <c r="A185" t="s">
        <v>420</v>
      </c>
      <c r="B185" t="s">
        <v>1366</v>
      </c>
      <c r="C185" t="s">
        <v>1367</v>
      </c>
      <c r="D185">
        <v>1900</v>
      </c>
      <c r="E185" s="960">
        <v>1</v>
      </c>
      <c r="F185" t="s">
        <v>440</v>
      </c>
      <c r="G185" s="960">
        <v>274</v>
      </c>
      <c r="H185" t="s">
        <v>379</v>
      </c>
      <c r="I185" s="961" t="s">
        <v>488</v>
      </c>
      <c r="J185" s="961" t="s">
        <v>444</v>
      </c>
      <c r="K185" s="961" t="s">
        <v>448</v>
      </c>
      <c r="L185" s="956">
        <v>8.1</v>
      </c>
      <c r="M185" s="961" t="s">
        <v>22</v>
      </c>
      <c r="N185" s="679">
        <f t="shared" ca="1" si="19"/>
        <v>109757649.66000061</v>
      </c>
      <c r="O185" s="679">
        <f t="shared" ca="1" si="30"/>
        <v>42305679.180000544</v>
      </c>
      <c r="P185" s="679">
        <f t="shared" ca="1" si="30"/>
        <v>7088696.379999999</v>
      </c>
      <c r="Q185" s="679">
        <f t="shared" ca="1" si="30"/>
        <v>24444437.289999969</v>
      </c>
      <c r="R185" s="679">
        <f t="shared" ca="1" si="30"/>
        <v>22372622.610000111</v>
      </c>
      <c r="S185" s="679">
        <f t="shared" ca="1" si="30"/>
        <v>16138.2</v>
      </c>
      <c r="T185" s="679">
        <f t="shared" ca="1" si="30"/>
        <v>968063.48</v>
      </c>
      <c r="U185" s="679">
        <f t="shared" ca="1" si="30"/>
        <v>3135.7400000000002</v>
      </c>
      <c r="V185" s="679">
        <f t="shared" ca="1" si="30"/>
        <v>7347157.0800000001</v>
      </c>
      <c r="W185" s="679">
        <f t="shared" ca="1" si="28"/>
        <v>744313.73</v>
      </c>
      <c r="X185" s="679">
        <f t="shared" ca="1" si="30"/>
        <v>5461.2</v>
      </c>
      <c r="Y185" s="679">
        <f t="shared" ca="1" si="30"/>
        <v>4461944.7699999996</v>
      </c>
      <c r="Z185" s="679">
        <f t="shared" ca="1" si="30"/>
        <v>0</v>
      </c>
      <c r="AA185" t="str">
        <f t="shared" si="20"/>
        <v>ASR_Financial_Report_SHP21Final</v>
      </c>
      <c r="AB185" s="960">
        <f t="shared" si="21"/>
        <v>44658</v>
      </c>
      <c r="AC185" t="str">
        <f t="shared" si="22"/>
        <v>Unaudited</v>
      </c>
    </row>
    <row r="186" spans="1:29" x14ac:dyDescent="0.25">
      <c r="A186" t="s">
        <v>420</v>
      </c>
      <c r="B186" t="s">
        <v>1366</v>
      </c>
      <c r="C186" t="s">
        <v>1367</v>
      </c>
      <c r="D186">
        <v>1900</v>
      </c>
      <c r="E186" s="960">
        <v>1</v>
      </c>
      <c r="F186" t="s">
        <v>440</v>
      </c>
      <c r="G186" s="960">
        <v>274</v>
      </c>
      <c r="H186" t="s">
        <v>379</v>
      </c>
      <c r="I186" s="961" t="s">
        <v>488</v>
      </c>
      <c r="J186" s="961" t="s">
        <v>444</v>
      </c>
      <c r="K186" s="961" t="s">
        <v>448</v>
      </c>
      <c r="L186" s="940" t="s">
        <v>112</v>
      </c>
      <c r="M186" s="961" t="s">
        <v>443</v>
      </c>
      <c r="N186" s="679">
        <f t="shared" ca="1" si="19"/>
        <v>724677.04999999993</v>
      </c>
      <c r="O186" s="679">
        <f t="shared" ca="1" si="30"/>
        <v>307661.64</v>
      </c>
      <c r="P186" s="679">
        <f t="shared" ca="1" si="30"/>
        <v>36381.599999999999</v>
      </c>
      <c r="Q186" s="679">
        <f t="shared" ca="1" si="30"/>
        <v>85825.489999999991</v>
      </c>
      <c r="R186" s="679">
        <f t="shared" ca="1" si="30"/>
        <v>268989.12</v>
      </c>
      <c r="S186" s="679">
        <f t="shared" ca="1" si="30"/>
        <v>0</v>
      </c>
      <c r="T186" s="679">
        <f t="shared" ca="1" si="30"/>
        <v>0</v>
      </c>
      <c r="U186" s="679">
        <f t="shared" ca="1" si="30"/>
        <v>0</v>
      </c>
      <c r="V186" s="679">
        <f t="shared" ca="1" si="30"/>
        <v>25819.200000000001</v>
      </c>
      <c r="W186" s="679">
        <f t="shared" ca="1" si="28"/>
        <v>0</v>
      </c>
      <c r="X186" s="679">
        <f t="shared" ca="1" si="30"/>
        <v>0</v>
      </c>
      <c r="Y186" s="679">
        <f t="shared" ca="1" si="30"/>
        <v>0</v>
      </c>
      <c r="Z186" s="679">
        <f t="shared" ca="1" si="30"/>
        <v>0</v>
      </c>
      <c r="AA186" t="str">
        <f t="shared" si="20"/>
        <v>ASR_Financial_Report_SHP21Final</v>
      </c>
      <c r="AB186" s="960">
        <f t="shared" si="21"/>
        <v>44658</v>
      </c>
      <c r="AC186" t="str">
        <f t="shared" si="22"/>
        <v>Unaudited</v>
      </c>
    </row>
    <row r="187" spans="1:29" x14ac:dyDescent="0.25">
      <c r="A187" t="s">
        <v>420</v>
      </c>
      <c r="B187" t="s">
        <v>1366</v>
      </c>
      <c r="C187" t="s">
        <v>1367</v>
      </c>
      <c r="D187">
        <v>1900</v>
      </c>
      <c r="E187" s="960">
        <v>1</v>
      </c>
      <c r="F187" t="s">
        <v>440</v>
      </c>
      <c r="G187" s="960">
        <v>274</v>
      </c>
      <c r="H187" t="s">
        <v>379</v>
      </c>
      <c r="I187" s="940" t="s">
        <v>488</v>
      </c>
      <c r="J187" s="940" t="s">
        <v>444</v>
      </c>
      <c r="K187" s="940" t="s">
        <v>448</v>
      </c>
      <c r="L187" s="940" t="s">
        <v>114</v>
      </c>
      <c r="M187" s="961" t="s">
        <v>157</v>
      </c>
      <c r="N187" s="679">
        <f t="shared" ca="1" si="19"/>
        <v>2615.9084542259616</v>
      </c>
      <c r="O187" s="679">
        <f t="shared" ca="1" si="30"/>
        <v>2182.2639556230033</v>
      </c>
      <c r="P187" s="679">
        <f t="shared" ca="1" si="30"/>
        <v>0</v>
      </c>
      <c r="Q187" s="679">
        <f t="shared" ca="1" si="30"/>
        <v>433.64449860295804</v>
      </c>
      <c r="R187" s="679">
        <f t="shared" ca="1" si="30"/>
        <v>0</v>
      </c>
      <c r="S187" s="679">
        <f t="shared" ca="1" si="30"/>
        <v>0</v>
      </c>
      <c r="T187" s="679">
        <f t="shared" ca="1" si="30"/>
        <v>0</v>
      </c>
      <c r="U187" s="679">
        <f t="shared" ca="1" si="30"/>
        <v>0</v>
      </c>
      <c r="V187" s="679">
        <f t="shared" ca="1" si="30"/>
        <v>0</v>
      </c>
      <c r="W187" s="679">
        <f t="shared" ca="1" si="28"/>
        <v>0</v>
      </c>
      <c r="X187" s="679">
        <f t="shared" ca="1" si="30"/>
        <v>0</v>
      </c>
      <c r="Y187" s="679">
        <f t="shared" ca="1" si="30"/>
        <v>0</v>
      </c>
      <c r="Z187" s="679">
        <f t="shared" ca="1" si="30"/>
        <v>0</v>
      </c>
      <c r="AA187" t="str">
        <f t="shared" si="20"/>
        <v>ASR_Financial_Report_SHP21Final</v>
      </c>
      <c r="AB187" s="960">
        <f t="shared" si="21"/>
        <v>44658</v>
      </c>
      <c r="AC187" t="str">
        <f t="shared" si="22"/>
        <v>Unaudited</v>
      </c>
    </row>
    <row r="188" spans="1:29" x14ac:dyDescent="0.25">
      <c r="A188" t="s">
        <v>420</v>
      </c>
      <c r="B188" t="s">
        <v>1366</v>
      </c>
      <c r="C188" t="s">
        <v>1367</v>
      </c>
      <c r="D188">
        <v>1900</v>
      </c>
      <c r="E188" s="960">
        <v>1</v>
      </c>
      <c r="F188" t="s">
        <v>440</v>
      </c>
      <c r="G188" s="960">
        <v>274</v>
      </c>
      <c r="H188" t="s">
        <v>379</v>
      </c>
      <c r="I188" s="961" t="s">
        <v>488</v>
      </c>
      <c r="J188" s="961" t="s">
        <v>444</v>
      </c>
      <c r="K188" s="961" t="s">
        <v>448</v>
      </c>
      <c r="L188" s="940" t="s">
        <v>115</v>
      </c>
      <c r="M188" s="961" t="s">
        <v>113</v>
      </c>
      <c r="N188" s="679">
        <f t="shared" ref="N188:N251" ca="1" si="31">IF(OR(AND($F188="PY",N$1&lt;&gt;"Prior Year"),AND($F188&lt;&gt;"PY",N$1="Prior Year")),0,INDEX(INDIRECT("'MMA Rev-Exp "&amp;$H188&amp;"'!$A$1:$CA$200"),IF($J188="Member Months",MATCH($J188,INDIRECT("'MMA Rev-Exp "&amp;$H188&amp;"'!$A$1:$A$200"),0),MATCH($L188,INDIRECT("'MMA Rev-Exp "&amp;$H188&amp;"'!$B$1:$B$200"),0)),IF($F188="PY",MATCH("Prior Year Adjustments",INDIRECT("'MMA Rev-Exp "&amp;$H188&amp;"'!$A$8:$CA$8"),0),MATCH(IF($F188="Q1","JANUARY - MARCH (Q1)",IF($F188="Q2","APRIL - JUNE (Q2)",IF($F188="Q3","JULY - SEPTEMBER (Q3)",IF($F188="Q4","OCTOBER - DECEMBER (Q4)",0)))),INDIRECT("'MMA Rev-Exp "&amp;$H188&amp;"'!$A$7:$CA$7"),0)+MATCH(N$1,INDIRECT("'MMA Rev-Exp "&amp;$H188&amp;"'!$D$8:$CA$8"),0)-1)))</f>
        <v>-87032.639999999999</v>
      </c>
      <c r="O188" s="679">
        <f t="shared" ca="1" si="30"/>
        <v>-28815.679968620716</v>
      </c>
      <c r="P188" s="679">
        <f t="shared" ca="1" si="30"/>
        <v>-4821.2579630810142</v>
      </c>
      <c r="Q188" s="679">
        <f t="shared" ca="1" si="30"/>
        <v>-21784.833678250594</v>
      </c>
      <c r="R188" s="679">
        <f t="shared" ca="1" si="30"/>
        <v>-20154.491458718665</v>
      </c>
      <c r="S188" s="679">
        <f t="shared" ca="1" si="30"/>
        <v>-515.62000000000012</v>
      </c>
      <c r="T188" s="679">
        <f t="shared" ca="1" si="30"/>
        <v>-654.95206829826009</v>
      </c>
      <c r="U188" s="679">
        <f t="shared" ca="1" si="30"/>
        <v>-2.789972665254544</v>
      </c>
      <c r="V188" s="679">
        <f t="shared" ca="1" si="30"/>
        <v>-6559.9867605943964</v>
      </c>
      <c r="W188" s="679">
        <f t="shared" ca="1" si="28"/>
        <v>-662.2481297710948</v>
      </c>
      <c r="X188" s="679">
        <f t="shared" ca="1" si="30"/>
        <v>-54.099999999999902</v>
      </c>
      <c r="Y188" s="679">
        <f t="shared" ca="1" si="30"/>
        <v>-3006.6800000000021</v>
      </c>
      <c r="Z188" s="679">
        <f t="shared" ca="1" si="30"/>
        <v>0</v>
      </c>
      <c r="AA188" t="str">
        <f t="shared" si="20"/>
        <v>ASR_Financial_Report_SHP21Final</v>
      </c>
      <c r="AB188" s="960">
        <f t="shared" si="21"/>
        <v>44658</v>
      </c>
      <c r="AC188" t="str">
        <f t="shared" si="22"/>
        <v>Unaudited</v>
      </c>
    </row>
    <row r="189" spans="1:29" x14ac:dyDescent="0.25">
      <c r="A189" t="s">
        <v>420</v>
      </c>
      <c r="B189" t="s">
        <v>1366</v>
      </c>
      <c r="C189" t="s">
        <v>1367</v>
      </c>
      <c r="D189">
        <v>1900</v>
      </c>
      <c r="E189" s="960">
        <v>1</v>
      </c>
      <c r="F189" t="s">
        <v>440</v>
      </c>
      <c r="G189" s="960">
        <v>274</v>
      </c>
      <c r="H189" t="s">
        <v>379</v>
      </c>
      <c r="I189" s="940" t="s">
        <v>488</v>
      </c>
      <c r="J189" s="940" t="s">
        <v>444</v>
      </c>
      <c r="K189" s="940" t="s">
        <v>448</v>
      </c>
      <c r="L189" s="940" t="s">
        <v>116</v>
      </c>
      <c r="M189" s="940" t="s">
        <v>158</v>
      </c>
      <c r="N189" s="679">
        <f t="shared" ca="1" si="31"/>
        <v>0</v>
      </c>
      <c r="O189" s="679">
        <f t="shared" ca="1" si="30"/>
        <v>0</v>
      </c>
      <c r="P189" s="679">
        <f t="shared" ca="1" si="30"/>
        <v>0</v>
      </c>
      <c r="Q189" s="679">
        <f t="shared" ca="1" si="30"/>
        <v>0</v>
      </c>
      <c r="R189" s="679">
        <f t="shared" ca="1" si="30"/>
        <v>0</v>
      </c>
      <c r="S189" s="679">
        <f t="shared" ca="1" si="30"/>
        <v>0</v>
      </c>
      <c r="T189" s="679">
        <f t="shared" ref="O189:Z212" ca="1" si="32">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679">
        <f t="shared" ca="1" si="32"/>
        <v>0</v>
      </c>
      <c r="V189" s="679">
        <f t="shared" ca="1" si="32"/>
        <v>0</v>
      </c>
      <c r="W189" s="679">
        <f t="shared" ca="1" si="28"/>
        <v>0</v>
      </c>
      <c r="X189" s="679">
        <f t="shared" ca="1" si="32"/>
        <v>0</v>
      </c>
      <c r="Y189" s="679">
        <f t="shared" ca="1" si="32"/>
        <v>0</v>
      </c>
      <c r="Z189" s="679">
        <f t="shared" ca="1" si="32"/>
        <v>0</v>
      </c>
      <c r="AA189" t="str">
        <f t="shared" si="20"/>
        <v>ASR_Financial_Report_SHP21Final</v>
      </c>
      <c r="AB189" s="960">
        <f t="shared" si="21"/>
        <v>44658</v>
      </c>
      <c r="AC189" t="str">
        <f t="shared" si="22"/>
        <v>Unaudited</v>
      </c>
    </row>
    <row r="190" spans="1:29" x14ac:dyDescent="0.25">
      <c r="A190" t="s">
        <v>420</v>
      </c>
      <c r="B190" t="s">
        <v>1366</v>
      </c>
      <c r="C190" t="s">
        <v>1367</v>
      </c>
      <c r="D190">
        <v>1900</v>
      </c>
      <c r="E190" s="960">
        <v>1</v>
      </c>
      <c r="F190" t="s">
        <v>440</v>
      </c>
      <c r="G190" s="960">
        <v>274</v>
      </c>
      <c r="H190" t="s">
        <v>379</v>
      </c>
      <c r="I190" s="940" t="s">
        <v>488</v>
      </c>
      <c r="J190" s="940" t="s">
        <v>444</v>
      </c>
      <c r="K190" s="940" t="s">
        <v>448</v>
      </c>
      <c r="L190" s="940" t="s">
        <v>159</v>
      </c>
      <c r="M190" s="961" t="s">
        <v>23</v>
      </c>
      <c r="N190" s="679">
        <f t="shared" ca="1" si="31"/>
        <v>0</v>
      </c>
      <c r="O190" s="679">
        <f t="shared" ca="1" si="32"/>
        <v>0</v>
      </c>
      <c r="P190" s="679">
        <f t="shared" ca="1" si="32"/>
        <v>0</v>
      </c>
      <c r="Q190" s="679">
        <f t="shared" ca="1" si="32"/>
        <v>0</v>
      </c>
      <c r="R190" s="679">
        <f t="shared" ca="1" si="32"/>
        <v>0</v>
      </c>
      <c r="S190" s="679">
        <f t="shared" ca="1" si="32"/>
        <v>0</v>
      </c>
      <c r="T190" s="679">
        <f t="shared" ca="1" si="32"/>
        <v>0</v>
      </c>
      <c r="U190" s="679">
        <f t="shared" ca="1" si="32"/>
        <v>0</v>
      </c>
      <c r="V190" s="679">
        <f t="shared" ca="1" si="32"/>
        <v>0</v>
      </c>
      <c r="W190" s="679">
        <f t="shared" ca="1" si="28"/>
        <v>0</v>
      </c>
      <c r="X190" s="679">
        <f t="shared" ca="1" si="32"/>
        <v>0</v>
      </c>
      <c r="Y190" s="679">
        <f t="shared" ca="1" si="32"/>
        <v>0</v>
      </c>
      <c r="Z190" s="679">
        <f t="shared" ca="1" si="32"/>
        <v>0</v>
      </c>
      <c r="AA190" t="str">
        <f t="shared" si="20"/>
        <v>ASR_Financial_Report_SHP21Final</v>
      </c>
      <c r="AB190" s="960">
        <f t="shared" si="21"/>
        <v>44658</v>
      </c>
      <c r="AC190" t="str">
        <f t="shared" si="22"/>
        <v>Unaudited</v>
      </c>
    </row>
    <row r="191" spans="1:29" x14ac:dyDescent="0.25">
      <c r="A191" t="s">
        <v>420</v>
      </c>
      <c r="B191" t="s">
        <v>1366</v>
      </c>
      <c r="C191" t="s">
        <v>1367</v>
      </c>
      <c r="D191">
        <v>1900</v>
      </c>
      <c r="E191" s="960">
        <v>1</v>
      </c>
      <c r="F191" t="s">
        <v>440</v>
      </c>
      <c r="G191" s="960">
        <v>274</v>
      </c>
      <c r="H191" t="s">
        <v>379</v>
      </c>
      <c r="I191" s="940" t="s">
        <v>488</v>
      </c>
      <c r="J191" s="940" t="s">
        <v>444</v>
      </c>
      <c r="K191" s="940" t="s">
        <v>448</v>
      </c>
      <c r="L191" s="940" t="s">
        <v>442</v>
      </c>
      <c r="M191" s="961" t="s">
        <v>456</v>
      </c>
      <c r="N191" s="679">
        <f t="shared" ca="1" si="31"/>
        <v>-2395192.3514124132</v>
      </c>
      <c r="O191" s="679">
        <f t="shared" ca="1" si="32"/>
        <v>-1680143.8865026305</v>
      </c>
      <c r="P191" s="679">
        <f t="shared" ca="1" si="32"/>
        <v>-112714.24366997126</v>
      </c>
      <c r="Q191" s="679">
        <f t="shared" ca="1" si="32"/>
        <v>-277011.45519206632</v>
      </c>
      <c r="R191" s="679">
        <f t="shared" ca="1" si="32"/>
        <v>-133903.5334806396</v>
      </c>
      <c r="S191" s="679">
        <f t="shared" ca="1" si="32"/>
        <v>-158286.15049121826</v>
      </c>
      <c r="T191" s="679">
        <f t="shared" ca="1" si="32"/>
        <v>-13805.737327395931</v>
      </c>
      <c r="U191" s="679">
        <f t="shared" ca="1" si="32"/>
        <v>-1135.5870387816042</v>
      </c>
      <c r="V191" s="679">
        <f t="shared" ca="1" si="32"/>
        <v>-15818.786337293997</v>
      </c>
      <c r="W191" s="679">
        <f t="shared" ca="1" si="28"/>
        <v>0</v>
      </c>
      <c r="X191" s="679">
        <f t="shared" ca="1" si="32"/>
        <v>-822.49670156541742</v>
      </c>
      <c r="Y191" s="679">
        <f t="shared" ca="1" si="32"/>
        <v>-1550.4746708502153</v>
      </c>
      <c r="Z191" s="679">
        <f t="shared" ca="1" si="32"/>
        <v>0</v>
      </c>
      <c r="AA191" t="str">
        <f t="shared" si="20"/>
        <v>ASR_Financial_Report_SHP21Final</v>
      </c>
      <c r="AB191" s="960">
        <f t="shared" si="21"/>
        <v>44658</v>
      </c>
      <c r="AC191" t="str">
        <f t="shared" si="22"/>
        <v>Unaudited</v>
      </c>
    </row>
    <row r="192" spans="1:29" ht="30" x14ac:dyDescent="0.25">
      <c r="A192" t="s">
        <v>420</v>
      </c>
      <c r="B192" t="s">
        <v>1366</v>
      </c>
      <c r="C192" t="s">
        <v>1367</v>
      </c>
      <c r="D192">
        <v>1900</v>
      </c>
      <c r="E192" s="960">
        <v>1</v>
      </c>
      <c r="F192" t="s">
        <v>440</v>
      </c>
      <c r="G192" s="960">
        <v>274</v>
      </c>
      <c r="H192" t="s">
        <v>379</v>
      </c>
      <c r="I192" s="940" t="s">
        <v>488</v>
      </c>
      <c r="J192" s="940" t="s">
        <v>444</v>
      </c>
      <c r="K192" s="940" t="s">
        <v>449</v>
      </c>
      <c r="L192" s="940">
        <v>9.1</v>
      </c>
      <c r="M192" s="961" t="s">
        <v>185</v>
      </c>
      <c r="N192" s="679">
        <f t="shared" ca="1" si="31"/>
        <v>142340.5</v>
      </c>
      <c r="O192" s="679">
        <f t="shared" ca="1" si="32"/>
        <v>30545.599999999999</v>
      </c>
      <c r="P192" s="679">
        <f t="shared" ca="1" si="32"/>
        <v>0</v>
      </c>
      <c r="Q192" s="679">
        <f t="shared" ca="1" si="32"/>
        <v>61622.400000000001</v>
      </c>
      <c r="R192" s="679">
        <f t="shared" ca="1" si="32"/>
        <v>40341.5</v>
      </c>
      <c r="S192" s="679">
        <f t="shared" ca="1" si="32"/>
        <v>9831</v>
      </c>
      <c r="T192" s="679">
        <f t="shared" ca="1" si="32"/>
        <v>0</v>
      </c>
      <c r="U192" s="679">
        <f t="shared" ca="1" si="32"/>
        <v>0</v>
      </c>
      <c r="V192" s="679">
        <f t="shared" ca="1" si="32"/>
        <v>0</v>
      </c>
      <c r="W192" s="679">
        <f t="shared" ca="1" si="28"/>
        <v>0</v>
      </c>
      <c r="X192" s="679">
        <f t="shared" ca="1" si="32"/>
        <v>0</v>
      </c>
      <c r="Y192" s="679">
        <f t="shared" ca="1" si="32"/>
        <v>0</v>
      </c>
      <c r="Z192" s="679">
        <f t="shared" ca="1" si="32"/>
        <v>0</v>
      </c>
      <c r="AA192" t="str">
        <f t="shared" si="20"/>
        <v>ASR_Financial_Report_SHP21Final</v>
      </c>
      <c r="AB192" s="960">
        <f t="shared" si="21"/>
        <v>44658</v>
      </c>
      <c r="AC192" t="str">
        <f t="shared" si="22"/>
        <v>Unaudited</v>
      </c>
    </row>
    <row r="193" spans="1:29" x14ac:dyDescent="0.25">
      <c r="A193" t="s">
        <v>420</v>
      </c>
      <c r="B193" t="s">
        <v>1366</v>
      </c>
      <c r="C193" t="s">
        <v>1367</v>
      </c>
      <c r="D193">
        <v>1900</v>
      </c>
      <c r="E193" s="960">
        <v>1</v>
      </c>
      <c r="F193" t="s">
        <v>440</v>
      </c>
      <c r="G193" s="960">
        <v>274</v>
      </c>
      <c r="H193" t="s">
        <v>379</v>
      </c>
      <c r="I193" s="940" t="s">
        <v>488</v>
      </c>
      <c r="J193" s="940" t="s">
        <v>444</v>
      </c>
      <c r="K193" s="940" t="s">
        <v>449</v>
      </c>
      <c r="L193" s="946" t="s">
        <v>106</v>
      </c>
      <c r="M193" s="962" t="s">
        <v>186</v>
      </c>
      <c r="N193" s="679">
        <f t="shared" ca="1" si="31"/>
        <v>2450437.38</v>
      </c>
      <c r="O193" s="679">
        <f t="shared" ca="1" si="32"/>
        <v>46143.270000000004</v>
      </c>
      <c r="P193" s="679">
        <f t="shared" ca="1" si="32"/>
        <v>17039.12</v>
      </c>
      <c r="Q193" s="679">
        <f t="shared" ca="1" si="32"/>
        <v>1162561.73</v>
      </c>
      <c r="R193" s="679">
        <f t="shared" ca="1" si="32"/>
        <v>442881.38</v>
      </c>
      <c r="S193" s="679">
        <f t="shared" ca="1" si="32"/>
        <v>711767.39000000013</v>
      </c>
      <c r="T193" s="679">
        <f t="shared" ca="1" si="32"/>
        <v>0</v>
      </c>
      <c r="U193" s="679">
        <f t="shared" ca="1" si="32"/>
        <v>0</v>
      </c>
      <c r="V193" s="679">
        <f t="shared" ca="1" si="32"/>
        <v>54740.82</v>
      </c>
      <c r="W193" s="679">
        <f t="shared" ca="1" si="28"/>
        <v>15303.67</v>
      </c>
      <c r="X193" s="679">
        <f t="shared" ca="1" si="32"/>
        <v>0</v>
      </c>
      <c r="Y193" s="679">
        <f t="shared" ca="1" si="32"/>
        <v>0</v>
      </c>
      <c r="Z193" s="679">
        <f t="shared" ca="1" si="32"/>
        <v>0</v>
      </c>
      <c r="AA193" t="str">
        <f t="shared" si="20"/>
        <v>ASR_Financial_Report_SHP21Final</v>
      </c>
      <c r="AB193" s="960">
        <f t="shared" si="21"/>
        <v>44658</v>
      </c>
      <c r="AC193" t="str">
        <f t="shared" si="22"/>
        <v>Unaudited</v>
      </c>
    </row>
    <row r="194" spans="1:29" x14ac:dyDescent="0.25">
      <c r="A194" t="s">
        <v>420</v>
      </c>
      <c r="B194" t="s">
        <v>1366</v>
      </c>
      <c r="C194" t="s">
        <v>1367</v>
      </c>
      <c r="D194">
        <v>1900</v>
      </c>
      <c r="E194" s="960">
        <v>1</v>
      </c>
      <c r="F194" t="s">
        <v>440</v>
      </c>
      <c r="G194" s="960">
        <v>274</v>
      </c>
      <c r="H194" t="s">
        <v>379</v>
      </c>
      <c r="I194" s="940" t="s">
        <v>488</v>
      </c>
      <c r="J194" s="940" t="s">
        <v>444</v>
      </c>
      <c r="K194" s="940" t="s">
        <v>449</v>
      </c>
      <c r="L194" s="940" t="s">
        <v>1302</v>
      </c>
      <c r="M194" s="961" t="s">
        <v>1303</v>
      </c>
      <c r="N194" s="679">
        <f t="shared" ca="1" si="31"/>
        <v>2663915.2199999997</v>
      </c>
      <c r="O194" s="679">
        <f t="shared" ca="1" si="32"/>
        <v>40859.289999999994</v>
      </c>
      <c r="P194" s="679">
        <f t="shared" ca="1" si="32"/>
        <v>2357.63</v>
      </c>
      <c r="Q194" s="679">
        <f t="shared" ca="1" si="32"/>
        <v>1064956.81</v>
      </c>
      <c r="R194" s="679">
        <f t="shared" ca="1" si="32"/>
        <v>228335.45</v>
      </c>
      <c r="S194" s="679">
        <f t="shared" ca="1" si="32"/>
        <v>1294982.6299999999</v>
      </c>
      <c r="T194" s="679">
        <f t="shared" ca="1" si="32"/>
        <v>0</v>
      </c>
      <c r="U194" s="679">
        <f t="shared" ca="1" si="32"/>
        <v>0</v>
      </c>
      <c r="V194" s="679">
        <f t="shared" ca="1" si="32"/>
        <v>14358.31</v>
      </c>
      <c r="W194" s="679">
        <f t="shared" ca="1" si="28"/>
        <v>18065.099999999999</v>
      </c>
      <c r="X194" s="679">
        <f t="shared" ca="1" si="32"/>
        <v>0</v>
      </c>
      <c r="Y194" s="679">
        <f t="shared" ca="1" si="32"/>
        <v>0</v>
      </c>
      <c r="Z194" s="679">
        <f t="shared" ca="1" si="32"/>
        <v>0</v>
      </c>
      <c r="AA194" t="str">
        <f t="shared" ref="AA194:AA257" si="33">file_name</f>
        <v>ASR_Financial_Report_SHP21Final</v>
      </c>
      <c r="AB194" s="960">
        <f t="shared" ref="AB194:AB257" si="34">file_date</f>
        <v>44658</v>
      </c>
      <c r="AC194" t="str">
        <f t="shared" ref="AC194:AC257" si="35">status</f>
        <v>Unaudited</v>
      </c>
    </row>
    <row r="195" spans="1:29" x14ac:dyDescent="0.25">
      <c r="A195" t="s">
        <v>420</v>
      </c>
      <c r="B195" t="s">
        <v>1366</v>
      </c>
      <c r="C195" t="s">
        <v>1367</v>
      </c>
      <c r="D195">
        <v>1900</v>
      </c>
      <c r="E195" s="960">
        <v>1</v>
      </c>
      <c r="F195" t="s">
        <v>440</v>
      </c>
      <c r="G195" s="960">
        <v>274</v>
      </c>
      <c r="H195" t="s">
        <v>379</v>
      </c>
      <c r="I195" s="940" t="s">
        <v>488</v>
      </c>
      <c r="J195" s="940" t="s">
        <v>444</v>
      </c>
      <c r="K195" s="940" t="s">
        <v>449</v>
      </c>
      <c r="L195" s="940" t="s">
        <v>107</v>
      </c>
      <c r="M195" s="961" t="s">
        <v>187</v>
      </c>
      <c r="N195" s="679">
        <f t="shared" ca="1" si="31"/>
        <v>3326713.6599999992</v>
      </c>
      <c r="O195" s="679">
        <f t="shared" ca="1" si="32"/>
        <v>1387634.4399999992</v>
      </c>
      <c r="P195" s="679">
        <f t="shared" ca="1" si="32"/>
        <v>131398.9</v>
      </c>
      <c r="Q195" s="679">
        <f t="shared" ca="1" si="32"/>
        <v>903453.83</v>
      </c>
      <c r="R195" s="679">
        <f t="shared" ca="1" si="32"/>
        <v>381427.74</v>
      </c>
      <c r="S195" s="679">
        <f t="shared" ca="1" si="32"/>
        <v>128710.68000000008</v>
      </c>
      <c r="T195" s="679">
        <f t="shared" ca="1" si="32"/>
        <v>27631.32</v>
      </c>
      <c r="U195" s="679">
        <f t="shared" ca="1" si="32"/>
        <v>1872.1000000000001</v>
      </c>
      <c r="V195" s="679">
        <f t="shared" ca="1" si="32"/>
        <v>27973.9</v>
      </c>
      <c r="W195" s="679">
        <f t="shared" ca="1" si="28"/>
        <v>336610.75</v>
      </c>
      <c r="X195" s="679">
        <f t="shared" ca="1" si="32"/>
        <v>0</v>
      </c>
      <c r="Y195" s="679">
        <f t="shared" ca="1" si="32"/>
        <v>0</v>
      </c>
      <c r="Z195" s="679">
        <f t="shared" ca="1" si="32"/>
        <v>0</v>
      </c>
      <c r="AA195" t="str">
        <f t="shared" si="33"/>
        <v>ASR_Financial_Report_SHP21Final</v>
      </c>
      <c r="AB195" s="960">
        <f t="shared" si="34"/>
        <v>44658</v>
      </c>
      <c r="AC195" t="str">
        <f t="shared" si="35"/>
        <v>Unaudited</v>
      </c>
    </row>
    <row r="196" spans="1:29" x14ac:dyDescent="0.25">
      <c r="A196" t="s">
        <v>420</v>
      </c>
      <c r="B196" t="s">
        <v>1366</v>
      </c>
      <c r="C196" t="s">
        <v>1367</v>
      </c>
      <c r="D196">
        <v>1900</v>
      </c>
      <c r="E196" s="960">
        <v>1</v>
      </c>
      <c r="F196" t="s">
        <v>440</v>
      </c>
      <c r="G196" s="960">
        <v>274</v>
      </c>
      <c r="H196" t="s">
        <v>379</v>
      </c>
      <c r="I196" s="940" t="s">
        <v>488</v>
      </c>
      <c r="J196" s="940" t="s">
        <v>444</v>
      </c>
      <c r="K196" s="940" t="s">
        <v>449</v>
      </c>
      <c r="L196" s="940" t="s">
        <v>108</v>
      </c>
      <c r="M196" s="961" t="s">
        <v>160</v>
      </c>
      <c r="N196" s="679">
        <f t="shared" ca="1" si="31"/>
        <v>13452519.060000001</v>
      </c>
      <c r="O196" s="679">
        <f t="shared" ca="1" si="32"/>
        <v>4781584.5800000038</v>
      </c>
      <c r="P196" s="679">
        <f t="shared" ca="1" si="32"/>
        <v>235378.43</v>
      </c>
      <c r="Q196" s="679">
        <f t="shared" ca="1" si="32"/>
        <v>3274776.5999999982</v>
      </c>
      <c r="R196" s="679">
        <f t="shared" ca="1" si="32"/>
        <v>1544466.18</v>
      </c>
      <c r="S196" s="679">
        <f t="shared" ca="1" si="32"/>
        <v>2325517.0499999998</v>
      </c>
      <c r="T196" s="679">
        <f t="shared" ca="1" si="32"/>
        <v>66839.299999999988</v>
      </c>
      <c r="U196" s="679">
        <f t="shared" ca="1" si="32"/>
        <v>22616.65</v>
      </c>
      <c r="V196" s="679">
        <f t="shared" ca="1" si="32"/>
        <v>85088.510000000009</v>
      </c>
      <c r="W196" s="679">
        <f t="shared" ca="1" si="28"/>
        <v>554694.23</v>
      </c>
      <c r="X196" s="679">
        <f t="shared" ca="1" si="32"/>
        <v>331501.69000000018</v>
      </c>
      <c r="Y196" s="679">
        <f t="shared" ca="1" si="32"/>
        <v>230055.83999999997</v>
      </c>
      <c r="Z196" s="679">
        <f t="shared" ca="1" si="32"/>
        <v>0</v>
      </c>
      <c r="AA196" t="str">
        <f t="shared" si="33"/>
        <v>ASR_Financial_Report_SHP21Final</v>
      </c>
      <c r="AB196" s="960">
        <f t="shared" si="34"/>
        <v>44658</v>
      </c>
      <c r="AC196" t="str">
        <f t="shared" si="35"/>
        <v>Unaudited</v>
      </c>
    </row>
    <row r="197" spans="1:29" x14ac:dyDescent="0.25">
      <c r="A197" t="s">
        <v>420</v>
      </c>
      <c r="B197" t="s">
        <v>1366</v>
      </c>
      <c r="C197" t="s">
        <v>1367</v>
      </c>
      <c r="D197">
        <v>1900</v>
      </c>
      <c r="E197" s="960">
        <v>1</v>
      </c>
      <c r="F197" t="s">
        <v>440</v>
      </c>
      <c r="G197" s="960">
        <v>274</v>
      </c>
      <c r="H197" t="s">
        <v>379</v>
      </c>
      <c r="I197" s="940" t="s">
        <v>488</v>
      </c>
      <c r="J197" s="940" t="s">
        <v>444</v>
      </c>
      <c r="K197" s="940" t="s">
        <v>449</v>
      </c>
      <c r="L197" s="940" t="s">
        <v>109</v>
      </c>
      <c r="M197" s="961" t="s">
        <v>134</v>
      </c>
      <c r="N197" s="679">
        <f t="shared" ca="1" si="31"/>
        <v>21402455.930277288</v>
      </c>
      <c r="O197" s="679">
        <f t="shared" ca="1" si="32"/>
        <v>18739473.860276856</v>
      </c>
      <c r="P197" s="679">
        <f t="shared" ca="1" si="32"/>
        <v>709448.5500003458</v>
      </c>
      <c r="Q197" s="679">
        <f t="shared" ca="1" si="32"/>
        <v>840273.78000011167</v>
      </c>
      <c r="R197" s="679">
        <f t="shared" ca="1" si="32"/>
        <v>420837.43999998737</v>
      </c>
      <c r="S197" s="679">
        <f t="shared" ca="1" si="32"/>
        <v>567361.31999998656</v>
      </c>
      <c r="T197" s="679">
        <f t="shared" ca="1" si="32"/>
        <v>19493.809999999732</v>
      </c>
      <c r="U197" s="679">
        <f t="shared" ca="1" si="32"/>
        <v>7099.9599999999818</v>
      </c>
      <c r="V197" s="679">
        <f t="shared" ca="1" si="32"/>
        <v>50215.970000000925</v>
      </c>
      <c r="W197" s="679">
        <f t="shared" ca="1" si="28"/>
        <v>3097.0200000000082</v>
      </c>
      <c r="X197" s="679">
        <f t="shared" ca="1" si="32"/>
        <v>36397.119999995673</v>
      </c>
      <c r="Y197" s="679">
        <f t="shared" ca="1" si="32"/>
        <v>8757.0999999998312</v>
      </c>
      <c r="Z197" s="679">
        <f t="shared" ca="1" si="32"/>
        <v>0</v>
      </c>
      <c r="AA197" t="str">
        <f t="shared" si="33"/>
        <v>ASR_Financial_Report_SHP21Final</v>
      </c>
      <c r="AB197" s="960">
        <f t="shared" si="34"/>
        <v>44658</v>
      </c>
      <c r="AC197" t="str">
        <f t="shared" si="35"/>
        <v>Unaudited</v>
      </c>
    </row>
    <row r="198" spans="1:29" x14ac:dyDescent="0.25">
      <c r="A198" t="s">
        <v>420</v>
      </c>
      <c r="B198" t="s">
        <v>1366</v>
      </c>
      <c r="C198" t="s">
        <v>1367</v>
      </c>
      <c r="D198">
        <v>1900</v>
      </c>
      <c r="E198" s="960">
        <v>1</v>
      </c>
      <c r="F198" t="s">
        <v>440</v>
      </c>
      <c r="G198" s="960">
        <v>274</v>
      </c>
      <c r="H198" t="s">
        <v>379</v>
      </c>
      <c r="I198" s="940" t="s">
        <v>488</v>
      </c>
      <c r="J198" s="940" t="s">
        <v>444</v>
      </c>
      <c r="K198" s="940" t="s">
        <v>449</v>
      </c>
      <c r="L198" s="940" t="s">
        <v>110</v>
      </c>
      <c r="M198" s="961" t="s">
        <v>162</v>
      </c>
      <c r="N198" s="679">
        <f t="shared" ca="1" si="31"/>
        <v>207876.29364759763</v>
      </c>
      <c r="O198" s="679">
        <f t="shared" ca="1" si="32"/>
        <v>269638.77623141103</v>
      </c>
      <c r="P198" s="679">
        <f t="shared" ca="1" si="32"/>
        <v>16562.965251003778</v>
      </c>
      <c r="Q198" s="679">
        <f t="shared" ca="1" si="32"/>
        <v>56869.788188679973</v>
      </c>
      <c r="R198" s="679">
        <f t="shared" ca="1" si="32"/>
        <v>22304.616142783161</v>
      </c>
      <c r="S198" s="679">
        <f t="shared" ca="1" si="32"/>
        <v>-177323.27527467953</v>
      </c>
      <c r="T198" s="679">
        <f t="shared" ca="1" si="32"/>
        <v>4051.8348520459572</v>
      </c>
      <c r="U198" s="679">
        <f t="shared" ca="1" si="32"/>
        <v>-971.62131396019583</v>
      </c>
      <c r="V198" s="679">
        <f t="shared" ca="1" si="32"/>
        <v>1598.5434456403741</v>
      </c>
      <c r="W198" s="679">
        <f t="shared" ca="1" si="28"/>
        <v>8140.6389950058656</v>
      </c>
      <c r="X198" s="679">
        <f t="shared" ca="1" si="32"/>
        <v>5324.1127397660293</v>
      </c>
      <c r="Y198" s="679">
        <f t="shared" ca="1" si="32"/>
        <v>1679.9143899012329</v>
      </c>
      <c r="Z198" s="679">
        <f t="shared" ca="1" si="32"/>
        <v>0</v>
      </c>
      <c r="AA198" t="str">
        <f t="shared" si="33"/>
        <v>ASR_Financial_Report_SHP21Final</v>
      </c>
      <c r="AB198" s="960">
        <f t="shared" si="34"/>
        <v>44658</v>
      </c>
      <c r="AC198" t="str">
        <f t="shared" si="35"/>
        <v>Unaudited</v>
      </c>
    </row>
    <row r="199" spans="1:29" x14ac:dyDescent="0.25">
      <c r="A199" t="s">
        <v>420</v>
      </c>
      <c r="B199" t="s">
        <v>1366</v>
      </c>
      <c r="C199" t="s">
        <v>1367</v>
      </c>
      <c r="D199">
        <v>1900</v>
      </c>
      <c r="E199" s="960">
        <v>1</v>
      </c>
      <c r="F199" t="s">
        <v>440</v>
      </c>
      <c r="G199" s="960">
        <v>274</v>
      </c>
      <c r="H199" t="s">
        <v>379</v>
      </c>
      <c r="I199" s="940" t="s">
        <v>488</v>
      </c>
      <c r="J199" s="940" t="s">
        <v>444</v>
      </c>
      <c r="K199" s="940" t="s">
        <v>449</v>
      </c>
      <c r="L199" s="940" t="s">
        <v>111</v>
      </c>
      <c r="M199" s="961" t="s">
        <v>463</v>
      </c>
      <c r="N199" s="679">
        <f t="shared" ca="1" si="31"/>
        <v>10915825.664470149</v>
      </c>
      <c r="O199" s="679">
        <f t="shared" ca="1" si="32"/>
        <v>5426896.1100073056</v>
      </c>
      <c r="P199" s="679">
        <f t="shared" ca="1" si="32"/>
        <v>364069.1106452003</v>
      </c>
      <c r="Q199" s="679">
        <f t="shared" ca="1" si="32"/>
        <v>3018988.3727502455</v>
      </c>
      <c r="R199" s="679">
        <f t="shared" ca="1" si="32"/>
        <v>1459337.5222260542</v>
      </c>
      <c r="S199" s="679">
        <f t="shared" ca="1" si="32"/>
        <v>426092.03403685475</v>
      </c>
      <c r="T199" s="679">
        <f t="shared" ca="1" si="32"/>
        <v>44592.789224609318</v>
      </c>
      <c r="U199" s="679">
        <f t="shared" ca="1" si="32"/>
        <v>3056.897837737145</v>
      </c>
      <c r="V199" s="679">
        <f t="shared" ca="1" si="32"/>
        <v>172399.84530675365</v>
      </c>
      <c r="W199" s="679">
        <f t="shared" ca="1" si="28"/>
        <v>0</v>
      </c>
      <c r="X199" s="679">
        <f t="shared" ca="1" si="32"/>
        <v>537.90784135718468</v>
      </c>
      <c r="Y199" s="679">
        <f t="shared" ca="1" si="32"/>
        <v>-144.92540596806043</v>
      </c>
      <c r="Z199" s="679">
        <f t="shared" ca="1" si="32"/>
        <v>0</v>
      </c>
      <c r="AA199" t="str">
        <f t="shared" si="33"/>
        <v>ASR_Financial_Report_SHP21Final</v>
      </c>
      <c r="AB199" s="960">
        <f t="shared" si="34"/>
        <v>44658</v>
      </c>
      <c r="AC199" t="str">
        <f t="shared" si="35"/>
        <v>Unaudited</v>
      </c>
    </row>
    <row r="200" spans="1:29" x14ac:dyDescent="0.25">
      <c r="A200" t="s">
        <v>420</v>
      </c>
      <c r="B200" t="s">
        <v>1366</v>
      </c>
      <c r="C200" t="s">
        <v>1367</v>
      </c>
      <c r="D200">
        <v>1900</v>
      </c>
      <c r="E200" s="960">
        <v>1</v>
      </c>
      <c r="F200" t="s">
        <v>440</v>
      </c>
      <c r="G200" s="960">
        <v>274</v>
      </c>
      <c r="H200" t="s">
        <v>379</v>
      </c>
      <c r="I200" s="940" t="s">
        <v>488</v>
      </c>
      <c r="J200" s="940" t="s">
        <v>444</v>
      </c>
      <c r="K200" s="940" t="s">
        <v>6</v>
      </c>
      <c r="L200" s="940" t="s">
        <v>117</v>
      </c>
      <c r="M200" s="961" t="s">
        <v>188</v>
      </c>
      <c r="N200" s="679">
        <f t="shared" ca="1" si="31"/>
        <v>3045308.3699999987</v>
      </c>
      <c r="O200" s="679">
        <f t="shared" ca="1" si="32"/>
        <v>1861832.2499999981</v>
      </c>
      <c r="P200" s="679">
        <f t="shared" ca="1" si="32"/>
        <v>135887.51</v>
      </c>
      <c r="Q200" s="679">
        <f t="shared" ca="1" si="32"/>
        <v>399415.82000000018</v>
      </c>
      <c r="R200" s="679">
        <f t="shared" ca="1" si="32"/>
        <v>331048.92000000004</v>
      </c>
      <c r="S200" s="679">
        <f t="shared" ca="1" si="32"/>
        <v>164755.72</v>
      </c>
      <c r="T200" s="679">
        <f t="shared" ca="1" si="32"/>
        <v>4193.68</v>
      </c>
      <c r="U200" s="679">
        <f t="shared" ca="1" si="32"/>
        <v>7663.75</v>
      </c>
      <c r="V200" s="679">
        <f t="shared" ca="1" si="32"/>
        <v>36161.130000000005</v>
      </c>
      <c r="W200" s="679">
        <f t="shared" ca="1" si="28"/>
        <v>1771.24</v>
      </c>
      <c r="X200" s="679">
        <f t="shared" ca="1" si="32"/>
        <v>78247.929999999993</v>
      </c>
      <c r="Y200" s="679">
        <f t="shared" ca="1" si="32"/>
        <v>24330.42</v>
      </c>
      <c r="Z200" s="679">
        <f t="shared" ca="1" si="32"/>
        <v>0</v>
      </c>
      <c r="AA200" t="str">
        <f t="shared" si="33"/>
        <v>ASR_Financial_Report_SHP21Final</v>
      </c>
      <c r="AB200" s="960">
        <f t="shared" si="34"/>
        <v>44658</v>
      </c>
      <c r="AC200" t="str">
        <f t="shared" si="35"/>
        <v>Unaudited</v>
      </c>
    </row>
    <row r="201" spans="1:29" x14ac:dyDescent="0.25">
      <c r="A201" t="s">
        <v>420</v>
      </c>
      <c r="B201" t="s">
        <v>1366</v>
      </c>
      <c r="C201" t="s">
        <v>1367</v>
      </c>
      <c r="D201">
        <v>1900</v>
      </c>
      <c r="E201" s="960">
        <v>1</v>
      </c>
      <c r="F201" t="s">
        <v>440</v>
      </c>
      <c r="G201" s="960">
        <v>274</v>
      </c>
      <c r="H201" t="s">
        <v>379</v>
      </c>
      <c r="I201" s="940" t="s">
        <v>488</v>
      </c>
      <c r="J201" s="940" t="s">
        <v>444</v>
      </c>
      <c r="K201" s="940" t="s">
        <v>6</v>
      </c>
      <c r="L201" s="940" t="s">
        <v>45</v>
      </c>
      <c r="M201" s="961" t="s">
        <v>163</v>
      </c>
      <c r="N201" s="679">
        <f t="shared" ca="1" si="31"/>
        <v>0</v>
      </c>
      <c r="O201" s="679">
        <f t="shared" ca="1" si="32"/>
        <v>0</v>
      </c>
      <c r="P201" s="679">
        <f t="shared" ca="1" si="32"/>
        <v>0</v>
      </c>
      <c r="Q201" s="679">
        <f t="shared" ca="1" si="32"/>
        <v>0</v>
      </c>
      <c r="R201" s="679">
        <f t="shared" ca="1" si="32"/>
        <v>0</v>
      </c>
      <c r="S201" s="679">
        <f t="shared" ca="1" si="32"/>
        <v>0</v>
      </c>
      <c r="T201" s="679">
        <f t="shared" ca="1" si="32"/>
        <v>0</v>
      </c>
      <c r="U201" s="679">
        <f t="shared" ca="1" si="32"/>
        <v>0</v>
      </c>
      <c r="V201" s="679">
        <f t="shared" ca="1" si="32"/>
        <v>0</v>
      </c>
      <c r="W201" s="679">
        <f t="shared" ca="1" si="28"/>
        <v>0</v>
      </c>
      <c r="X201" s="679">
        <f t="shared" ca="1" si="32"/>
        <v>0</v>
      </c>
      <c r="Y201" s="679">
        <f t="shared" ca="1" si="32"/>
        <v>0</v>
      </c>
      <c r="Z201" s="679">
        <f t="shared" ca="1" si="32"/>
        <v>0</v>
      </c>
      <c r="AA201" t="str">
        <f t="shared" si="33"/>
        <v>ASR_Financial_Report_SHP21Final</v>
      </c>
      <c r="AB201" s="960">
        <f t="shared" si="34"/>
        <v>44658</v>
      </c>
      <c r="AC201" t="str">
        <f t="shared" si="35"/>
        <v>Unaudited</v>
      </c>
    </row>
    <row r="202" spans="1:29" x14ac:dyDescent="0.25">
      <c r="A202" t="s">
        <v>420</v>
      </c>
      <c r="B202" t="s">
        <v>1366</v>
      </c>
      <c r="C202" t="s">
        <v>1367</v>
      </c>
      <c r="D202">
        <v>1900</v>
      </c>
      <c r="E202" s="960">
        <v>1</v>
      </c>
      <c r="F202" t="s">
        <v>440</v>
      </c>
      <c r="G202" s="960">
        <v>274</v>
      </c>
      <c r="H202" t="s">
        <v>379</v>
      </c>
      <c r="I202" s="940" t="s">
        <v>488</v>
      </c>
      <c r="J202" s="940" t="s">
        <v>444</v>
      </c>
      <c r="K202" s="940" t="s">
        <v>6</v>
      </c>
      <c r="L202" s="940" t="s">
        <v>46</v>
      </c>
      <c r="M202" s="961" t="s">
        <v>164</v>
      </c>
      <c r="N202" s="679">
        <f t="shared" ca="1" si="31"/>
        <v>21430.579006393757</v>
      </c>
      <c r="O202" s="679">
        <f t="shared" ca="1" si="32"/>
        <v>16516.818298748025</v>
      </c>
      <c r="P202" s="679">
        <f t="shared" ca="1" si="32"/>
        <v>1609.6109615592243</v>
      </c>
      <c r="Q202" s="679">
        <f t="shared" ca="1" si="32"/>
        <v>2502.429617483991</v>
      </c>
      <c r="R202" s="679">
        <f t="shared" ca="1" si="32"/>
        <v>1302.8021759731778</v>
      </c>
      <c r="S202" s="679">
        <f t="shared" ca="1" si="32"/>
        <v>-746.46064738540986</v>
      </c>
      <c r="T202" s="679">
        <f t="shared" ca="1" si="32"/>
        <v>72.863067057776817</v>
      </c>
      <c r="U202" s="679">
        <f t="shared" ca="1" si="32"/>
        <v>1.1281559328988662</v>
      </c>
      <c r="V202" s="679">
        <f t="shared" ca="1" si="32"/>
        <v>144.11359469700037</v>
      </c>
      <c r="W202" s="679">
        <f t="shared" ca="1" si="28"/>
        <v>17.670636215184487</v>
      </c>
      <c r="X202" s="679">
        <f t="shared" ca="1" si="32"/>
        <v>0.12866968117852803</v>
      </c>
      <c r="Y202" s="679">
        <f t="shared" ca="1" si="32"/>
        <v>9.4744764307071989</v>
      </c>
      <c r="Z202" s="679">
        <f t="shared" ca="1" si="32"/>
        <v>0</v>
      </c>
      <c r="AA202" t="str">
        <f t="shared" si="33"/>
        <v>ASR_Financial_Report_SHP21Final</v>
      </c>
      <c r="AB202" s="960">
        <f t="shared" si="34"/>
        <v>44658</v>
      </c>
      <c r="AC202" t="str">
        <f t="shared" si="35"/>
        <v>Unaudited</v>
      </c>
    </row>
    <row r="203" spans="1:29" x14ac:dyDescent="0.25">
      <c r="A203" t="s">
        <v>420</v>
      </c>
      <c r="B203" t="s">
        <v>1366</v>
      </c>
      <c r="C203" t="s">
        <v>1367</v>
      </c>
      <c r="D203">
        <v>1900</v>
      </c>
      <c r="E203" s="960">
        <v>1</v>
      </c>
      <c r="F203" t="s">
        <v>440</v>
      </c>
      <c r="G203" s="960">
        <v>274</v>
      </c>
      <c r="H203" t="s">
        <v>379</v>
      </c>
      <c r="I203" s="940" t="s">
        <v>488</v>
      </c>
      <c r="J203" s="940" t="s">
        <v>444</v>
      </c>
      <c r="K203" s="940" t="s">
        <v>6</v>
      </c>
      <c r="L203" s="948" t="s">
        <v>165</v>
      </c>
      <c r="M203" s="963" t="s">
        <v>461</v>
      </c>
      <c r="N203" s="679">
        <f t="shared" ca="1" si="31"/>
        <v>0</v>
      </c>
      <c r="O203" s="679">
        <f t="shared" ca="1" si="32"/>
        <v>0</v>
      </c>
      <c r="P203" s="679">
        <f t="shared" ca="1" si="32"/>
        <v>0</v>
      </c>
      <c r="Q203" s="679">
        <f t="shared" ca="1" si="32"/>
        <v>0</v>
      </c>
      <c r="R203" s="679">
        <f t="shared" ca="1" si="32"/>
        <v>0</v>
      </c>
      <c r="S203" s="679">
        <f t="shared" ca="1" si="32"/>
        <v>0</v>
      </c>
      <c r="T203" s="679">
        <f t="shared" ca="1" si="32"/>
        <v>0</v>
      </c>
      <c r="U203" s="679">
        <f t="shared" ca="1" si="32"/>
        <v>0</v>
      </c>
      <c r="V203" s="679">
        <f t="shared" ca="1" si="32"/>
        <v>0</v>
      </c>
      <c r="W203" s="679">
        <f t="shared" ca="1" si="28"/>
        <v>0</v>
      </c>
      <c r="X203" s="679">
        <f t="shared" ca="1" si="32"/>
        <v>0</v>
      </c>
      <c r="Y203" s="679">
        <f t="shared" ca="1" si="32"/>
        <v>0</v>
      </c>
      <c r="Z203" s="679">
        <f t="shared" ca="1" si="32"/>
        <v>0</v>
      </c>
      <c r="AA203" t="str">
        <f t="shared" si="33"/>
        <v>ASR_Financial_Report_SHP21Final</v>
      </c>
      <c r="AB203" s="960">
        <f t="shared" si="34"/>
        <v>44658</v>
      </c>
      <c r="AC203" t="str">
        <f t="shared" si="35"/>
        <v>Unaudited</v>
      </c>
    </row>
    <row r="204" spans="1:29" x14ac:dyDescent="0.25">
      <c r="A204" t="s">
        <v>420</v>
      </c>
      <c r="B204" t="s">
        <v>1366</v>
      </c>
      <c r="C204" t="s">
        <v>1367</v>
      </c>
      <c r="D204">
        <v>1900</v>
      </c>
      <c r="E204" s="960">
        <v>1</v>
      </c>
      <c r="F204" t="s">
        <v>440</v>
      </c>
      <c r="G204" s="960">
        <v>274</v>
      </c>
      <c r="H204" t="s">
        <v>379</v>
      </c>
      <c r="I204" s="940" t="s">
        <v>488</v>
      </c>
      <c r="J204" s="940" t="s">
        <v>444</v>
      </c>
      <c r="K204" s="940" t="s">
        <v>434</v>
      </c>
      <c r="L204" s="950" t="s">
        <v>120</v>
      </c>
      <c r="M204" s="964" t="s">
        <v>32</v>
      </c>
      <c r="N204" s="679">
        <f t="shared" ca="1" si="31"/>
        <v>0</v>
      </c>
      <c r="O204" s="679">
        <f t="shared" ca="1" si="32"/>
        <v>0</v>
      </c>
      <c r="P204" s="679">
        <f t="shared" ca="1" si="32"/>
        <v>0</v>
      </c>
      <c r="Q204" s="679">
        <f t="shared" ca="1" si="32"/>
        <v>0</v>
      </c>
      <c r="R204" s="679">
        <f t="shared" ca="1" si="32"/>
        <v>0</v>
      </c>
      <c r="S204" s="679">
        <f t="shared" ca="1" si="32"/>
        <v>0</v>
      </c>
      <c r="T204" s="679">
        <f t="shared" ca="1" si="32"/>
        <v>0</v>
      </c>
      <c r="U204" s="679">
        <f t="shared" ca="1" si="32"/>
        <v>0</v>
      </c>
      <c r="V204" s="679">
        <f t="shared" ca="1" si="32"/>
        <v>0</v>
      </c>
      <c r="W204" s="679">
        <f t="shared" ca="1" si="28"/>
        <v>0</v>
      </c>
      <c r="X204" s="679">
        <f t="shared" ca="1" si="32"/>
        <v>0</v>
      </c>
      <c r="Y204" s="679">
        <f t="shared" ca="1" si="32"/>
        <v>0</v>
      </c>
      <c r="Z204" s="679">
        <f t="shared" ca="1" si="32"/>
        <v>0</v>
      </c>
      <c r="AA204" t="str">
        <f t="shared" si="33"/>
        <v>ASR_Financial_Report_SHP21Final</v>
      </c>
      <c r="AB204" s="960">
        <f t="shared" si="34"/>
        <v>44658</v>
      </c>
      <c r="AC204" t="str">
        <f t="shared" si="35"/>
        <v>Unaudited</v>
      </c>
    </row>
    <row r="205" spans="1:29" x14ac:dyDescent="0.25">
      <c r="A205" t="s">
        <v>420</v>
      </c>
      <c r="B205" t="s">
        <v>1366</v>
      </c>
      <c r="C205" t="s">
        <v>1367</v>
      </c>
      <c r="D205">
        <v>1900</v>
      </c>
      <c r="E205" s="960">
        <v>1</v>
      </c>
      <c r="F205" t="s">
        <v>440</v>
      </c>
      <c r="G205" s="960">
        <v>274</v>
      </c>
      <c r="H205" t="s">
        <v>379</v>
      </c>
      <c r="I205" s="961" t="s">
        <v>488</v>
      </c>
      <c r="J205" s="961" t="s">
        <v>444</v>
      </c>
      <c r="K205" s="961" t="s">
        <v>434</v>
      </c>
      <c r="L205" s="940" t="s">
        <v>924</v>
      </c>
      <c r="M205" s="961" t="s">
        <v>916</v>
      </c>
      <c r="N205" s="679">
        <f t="shared" ca="1" si="31"/>
        <v>0</v>
      </c>
      <c r="O205" s="679">
        <f t="shared" ca="1" si="32"/>
        <v>0</v>
      </c>
      <c r="P205" s="679">
        <f t="shared" ca="1" si="32"/>
        <v>0</v>
      </c>
      <c r="Q205" s="679">
        <f t="shared" ca="1" si="32"/>
        <v>0</v>
      </c>
      <c r="R205" s="679">
        <f t="shared" ca="1" si="32"/>
        <v>0</v>
      </c>
      <c r="S205" s="679">
        <f t="shared" ca="1" si="32"/>
        <v>0</v>
      </c>
      <c r="T205" s="679">
        <f t="shared" ca="1" si="32"/>
        <v>0</v>
      </c>
      <c r="U205" s="679">
        <f t="shared" ca="1" si="32"/>
        <v>0</v>
      </c>
      <c r="V205" s="679">
        <f t="shared" ca="1" si="32"/>
        <v>0</v>
      </c>
      <c r="W205" s="679">
        <f t="shared" ca="1" si="28"/>
        <v>0</v>
      </c>
      <c r="X205" s="679">
        <f t="shared" ca="1" si="32"/>
        <v>0</v>
      </c>
      <c r="Y205" s="679">
        <f t="shared" ca="1" si="32"/>
        <v>0</v>
      </c>
      <c r="Z205" s="679">
        <f t="shared" ca="1" si="32"/>
        <v>0</v>
      </c>
      <c r="AA205" t="str">
        <f t="shared" si="33"/>
        <v>ASR_Financial_Report_SHP21Final</v>
      </c>
      <c r="AB205" s="960">
        <f t="shared" si="34"/>
        <v>44658</v>
      </c>
      <c r="AC205" t="str">
        <f t="shared" si="35"/>
        <v>Unaudited</v>
      </c>
    </row>
    <row r="206" spans="1:29" x14ac:dyDescent="0.25">
      <c r="A206" t="s">
        <v>420</v>
      </c>
      <c r="B206" t="s">
        <v>1366</v>
      </c>
      <c r="C206" t="s">
        <v>1367</v>
      </c>
      <c r="D206">
        <v>1900</v>
      </c>
      <c r="E206" s="960">
        <v>1</v>
      </c>
      <c r="F206" t="s">
        <v>440</v>
      </c>
      <c r="G206" s="960">
        <v>274</v>
      </c>
      <c r="H206" t="s">
        <v>379</v>
      </c>
      <c r="I206" s="940" t="s">
        <v>488</v>
      </c>
      <c r="J206" s="940" t="s">
        <v>444</v>
      </c>
      <c r="K206" s="940" t="s">
        <v>434</v>
      </c>
      <c r="L206" s="940" t="s">
        <v>167</v>
      </c>
      <c r="M206" s="965" t="s">
        <v>40</v>
      </c>
      <c r="N206" s="679">
        <f t="shared" ca="1" si="31"/>
        <v>0</v>
      </c>
      <c r="O206" s="679">
        <f t="shared" ca="1" si="32"/>
        <v>0</v>
      </c>
      <c r="P206" s="679">
        <f t="shared" ca="1" si="32"/>
        <v>0</v>
      </c>
      <c r="Q206" s="679">
        <f t="shared" ca="1" si="32"/>
        <v>0</v>
      </c>
      <c r="R206" s="679">
        <f t="shared" ca="1" si="32"/>
        <v>0</v>
      </c>
      <c r="S206" s="679">
        <f t="shared" ca="1" si="32"/>
        <v>0</v>
      </c>
      <c r="T206" s="679">
        <f t="shared" ca="1" si="32"/>
        <v>0</v>
      </c>
      <c r="U206" s="679">
        <f t="shared" ca="1" si="32"/>
        <v>0</v>
      </c>
      <c r="V206" s="679">
        <f t="shared" ca="1" si="32"/>
        <v>0</v>
      </c>
      <c r="W206" s="679">
        <f t="shared" ca="1" si="28"/>
        <v>0</v>
      </c>
      <c r="X206" s="679">
        <f t="shared" ca="1" si="32"/>
        <v>0</v>
      </c>
      <c r="Y206" s="679">
        <f t="shared" ca="1" si="32"/>
        <v>0</v>
      </c>
      <c r="Z206" s="679">
        <f t="shared" ca="1" si="32"/>
        <v>0</v>
      </c>
      <c r="AA206" t="str">
        <f t="shared" si="33"/>
        <v>ASR_Financial_Report_SHP21Final</v>
      </c>
      <c r="AB206" s="960">
        <f t="shared" si="34"/>
        <v>44658</v>
      </c>
      <c r="AC206" t="str">
        <f t="shared" si="35"/>
        <v>Unaudited</v>
      </c>
    </row>
    <row r="207" spans="1:29" x14ac:dyDescent="0.25">
      <c r="A207" t="s">
        <v>420</v>
      </c>
      <c r="B207" t="s">
        <v>1366</v>
      </c>
      <c r="C207" t="s">
        <v>1367</v>
      </c>
      <c r="D207">
        <v>1900</v>
      </c>
      <c r="E207" s="960">
        <v>1</v>
      </c>
      <c r="F207" t="s">
        <v>440</v>
      </c>
      <c r="G207" s="960">
        <v>274</v>
      </c>
      <c r="H207" t="s">
        <v>379</v>
      </c>
      <c r="I207" s="940" t="s">
        <v>488</v>
      </c>
      <c r="J207" s="940" t="s">
        <v>444</v>
      </c>
      <c r="K207" s="940" t="s">
        <v>434</v>
      </c>
      <c r="L207" s="940" t="s">
        <v>168</v>
      </c>
      <c r="M207" s="965" t="s">
        <v>329</v>
      </c>
      <c r="N207" s="679">
        <f t="shared" ca="1" si="31"/>
        <v>0</v>
      </c>
      <c r="O207" s="679">
        <f t="shared" ca="1" si="32"/>
        <v>0</v>
      </c>
      <c r="P207" s="679">
        <f t="shared" ca="1" si="32"/>
        <v>0</v>
      </c>
      <c r="Q207" s="679">
        <f t="shared" ca="1" si="32"/>
        <v>0</v>
      </c>
      <c r="R207" s="679">
        <f t="shared" ca="1" si="32"/>
        <v>0</v>
      </c>
      <c r="S207" s="679">
        <f t="shared" ca="1" si="32"/>
        <v>0</v>
      </c>
      <c r="T207" s="679">
        <f t="shared" ca="1" si="32"/>
        <v>0</v>
      </c>
      <c r="U207" s="679">
        <f t="shared" ca="1" si="32"/>
        <v>0</v>
      </c>
      <c r="V207" s="679">
        <f t="shared" ca="1" si="32"/>
        <v>0</v>
      </c>
      <c r="W207" s="679">
        <f t="shared" ca="1" si="28"/>
        <v>0</v>
      </c>
      <c r="X207" s="679">
        <f t="shared" ca="1" si="32"/>
        <v>0</v>
      </c>
      <c r="Y207" s="679">
        <f t="shared" ca="1" si="32"/>
        <v>0</v>
      </c>
      <c r="Z207" s="679">
        <f t="shared" ca="1" si="32"/>
        <v>0</v>
      </c>
      <c r="AA207" t="str">
        <f t="shared" si="33"/>
        <v>ASR_Financial_Report_SHP21Final</v>
      </c>
      <c r="AB207" s="960">
        <f t="shared" si="34"/>
        <v>44658</v>
      </c>
      <c r="AC207" t="str">
        <f t="shared" si="35"/>
        <v>Unaudited</v>
      </c>
    </row>
    <row r="208" spans="1:29" x14ac:dyDescent="0.25">
      <c r="A208" t="s">
        <v>420</v>
      </c>
      <c r="B208" t="s">
        <v>1366</v>
      </c>
      <c r="C208" t="s">
        <v>1367</v>
      </c>
      <c r="D208">
        <v>1900</v>
      </c>
      <c r="E208" s="960">
        <v>1</v>
      </c>
      <c r="F208" t="s">
        <v>440</v>
      </c>
      <c r="G208" s="960">
        <v>274</v>
      </c>
      <c r="H208" t="s">
        <v>379</v>
      </c>
      <c r="I208" s="940" t="s">
        <v>488</v>
      </c>
      <c r="J208" s="940" t="s">
        <v>450</v>
      </c>
      <c r="K208" s="940" t="s">
        <v>435</v>
      </c>
      <c r="L208" s="940" t="s">
        <v>121</v>
      </c>
      <c r="M208" s="965" t="s">
        <v>27</v>
      </c>
      <c r="N208" s="679">
        <f t="shared" ca="1" si="31"/>
        <v>773381381.0370847</v>
      </c>
      <c r="O208" s="679">
        <f t="shared" ca="1" si="32"/>
        <v>8176697.2951274468</v>
      </c>
      <c r="P208" s="679">
        <f t="shared" ca="1" si="32"/>
        <v>765204683.74195731</v>
      </c>
      <c r="Q208" s="679">
        <f t="shared" ca="1" si="32"/>
        <v>0</v>
      </c>
      <c r="R208" s="679">
        <f t="shared" ca="1" si="32"/>
        <v>0</v>
      </c>
      <c r="S208" s="679">
        <f t="shared" ca="1" si="32"/>
        <v>0</v>
      </c>
      <c r="T208" s="679">
        <f t="shared" ca="1" si="32"/>
        <v>0</v>
      </c>
      <c r="U208" s="679">
        <f t="shared" ca="1" si="32"/>
        <v>0</v>
      </c>
      <c r="V208" s="679">
        <f t="shared" ca="1" si="32"/>
        <v>0</v>
      </c>
      <c r="W208" s="679">
        <f t="shared" ca="1" si="28"/>
        <v>0</v>
      </c>
      <c r="X208" s="679">
        <f t="shared" ca="1" si="32"/>
        <v>0</v>
      </c>
      <c r="Y208" s="679">
        <f t="shared" ca="1" si="32"/>
        <v>0</v>
      </c>
      <c r="Z208" s="679">
        <f t="shared" ca="1" si="32"/>
        <v>0</v>
      </c>
      <c r="AA208" t="str">
        <f t="shared" si="33"/>
        <v>ASR_Financial_Report_SHP21Final</v>
      </c>
      <c r="AB208" s="960">
        <f t="shared" si="34"/>
        <v>44658</v>
      </c>
      <c r="AC208" t="str">
        <f t="shared" si="35"/>
        <v>Unaudited</v>
      </c>
    </row>
    <row r="209" spans="1:29" x14ac:dyDescent="0.25">
      <c r="A209" t="s">
        <v>420</v>
      </c>
      <c r="B209" t="s">
        <v>1366</v>
      </c>
      <c r="C209" t="s">
        <v>1367</v>
      </c>
      <c r="D209">
        <v>1900</v>
      </c>
      <c r="E209" s="960">
        <v>1</v>
      </c>
      <c r="F209" t="s">
        <v>440</v>
      </c>
      <c r="G209" s="960">
        <v>274</v>
      </c>
      <c r="H209" t="s">
        <v>379</v>
      </c>
      <c r="I209" s="940" t="s">
        <v>488</v>
      </c>
      <c r="J209" s="940" t="s">
        <v>450</v>
      </c>
      <c r="K209" s="940" t="s">
        <v>435</v>
      </c>
      <c r="L209" s="940" t="s">
        <v>122</v>
      </c>
      <c r="M209" s="965" t="s">
        <v>97</v>
      </c>
      <c r="N209" s="679">
        <f t="shared" ca="1" si="31"/>
        <v>-735415272.24843359</v>
      </c>
      <c r="O209" s="679">
        <f t="shared" ca="1" si="32"/>
        <v>3641145.6615846562</v>
      </c>
      <c r="P209" s="679">
        <f t="shared" ca="1" si="32"/>
        <v>-739056417.91001821</v>
      </c>
      <c r="Q209" s="679">
        <f t="shared" ca="1" si="32"/>
        <v>0</v>
      </c>
      <c r="R209" s="679">
        <f t="shared" ca="1" si="32"/>
        <v>0</v>
      </c>
      <c r="S209" s="679">
        <f t="shared" ca="1" si="32"/>
        <v>0</v>
      </c>
      <c r="T209" s="679">
        <f t="shared" ca="1" si="32"/>
        <v>0</v>
      </c>
      <c r="U209" s="679">
        <f t="shared" ca="1" si="32"/>
        <v>0</v>
      </c>
      <c r="V209" s="679">
        <f t="shared" ca="1" si="32"/>
        <v>0</v>
      </c>
      <c r="W209" s="679">
        <f t="shared" ca="1" si="28"/>
        <v>0</v>
      </c>
      <c r="X209" s="679">
        <f t="shared" ca="1" si="32"/>
        <v>0</v>
      </c>
      <c r="Y209" s="679">
        <f t="shared" ca="1" si="32"/>
        <v>0</v>
      </c>
      <c r="Z209" s="679">
        <f t="shared" ca="1" si="32"/>
        <v>0</v>
      </c>
      <c r="AA209" t="str">
        <f t="shared" si="33"/>
        <v>ASR_Financial_Report_SHP21Final</v>
      </c>
      <c r="AB209" s="960">
        <f t="shared" si="34"/>
        <v>44658</v>
      </c>
      <c r="AC209" t="str">
        <f t="shared" si="35"/>
        <v>Unaudited</v>
      </c>
    </row>
    <row r="210" spans="1:29" x14ac:dyDescent="0.25">
      <c r="A210" t="s">
        <v>420</v>
      </c>
      <c r="B210" t="s">
        <v>1366</v>
      </c>
      <c r="C210" t="s">
        <v>1367</v>
      </c>
      <c r="D210">
        <v>1900</v>
      </c>
      <c r="E210" s="960">
        <v>1</v>
      </c>
      <c r="F210" t="s">
        <v>440</v>
      </c>
      <c r="G210" s="960">
        <v>274</v>
      </c>
      <c r="H210" t="s">
        <v>379</v>
      </c>
      <c r="I210" s="940" t="s">
        <v>488</v>
      </c>
      <c r="J210" s="940" t="s">
        <v>450</v>
      </c>
      <c r="K210" s="940" t="s">
        <v>435</v>
      </c>
      <c r="L210" s="940" t="s">
        <v>123</v>
      </c>
      <c r="M210" s="965" t="s">
        <v>98</v>
      </c>
      <c r="N210" s="679">
        <f t="shared" ca="1" si="31"/>
        <v>11325999.831808792</v>
      </c>
      <c r="O210" s="679">
        <f t="shared" ca="1" si="32"/>
        <v>5939626.8160706805</v>
      </c>
      <c r="P210" s="679">
        <f t="shared" ca="1" si="32"/>
        <v>5386373.0157381119</v>
      </c>
      <c r="Q210" s="679">
        <f t="shared" ca="1" si="32"/>
        <v>0</v>
      </c>
      <c r="R210" s="679">
        <f t="shared" ca="1" si="32"/>
        <v>0</v>
      </c>
      <c r="S210" s="679">
        <f t="shared" ca="1" si="32"/>
        <v>0</v>
      </c>
      <c r="T210" s="679">
        <f t="shared" ca="1" si="32"/>
        <v>0</v>
      </c>
      <c r="U210" s="679">
        <f t="shared" ca="1" si="32"/>
        <v>0</v>
      </c>
      <c r="V210" s="679">
        <f t="shared" ca="1" si="32"/>
        <v>0</v>
      </c>
      <c r="W210" s="679">
        <f t="shared" ca="1" si="28"/>
        <v>0</v>
      </c>
      <c r="X210" s="679">
        <f t="shared" ca="1" si="32"/>
        <v>0</v>
      </c>
      <c r="Y210" s="679">
        <f t="shared" ca="1" si="32"/>
        <v>0</v>
      </c>
      <c r="Z210" s="679">
        <f t="shared" ca="1" si="32"/>
        <v>0</v>
      </c>
      <c r="AA210" t="str">
        <f t="shared" si="33"/>
        <v>ASR_Financial_Report_SHP21Final</v>
      </c>
      <c r="AB210" s="960">
        <f t="shared" si="34"/>
        <v>44658</v>
      </c>
      <c r="AC210" t="str">
        <f t="shared" si="35"/>
        <v>Unaudited</v>
      </c>
    </row>
    <row r="211" spans="1:29" x14ac:dyDescent="0.25">
      <c r="A211" t="s">
        <v>420</v>
      </c>
      <c r="B211" t="s">
        <v>1366</v>
      </c>
      <c r="C211" t="s">
        <v>1367</v>
      </c>
      <c r="D211">
        <v>1900</v>
      </c>
      <c r="E211" s="960">
        <v>1</v>
      </c>
      <c r="F211" t="s">
        <v>440</v>
      </c>
      <c r="G211" s="960">
        <v>274</v>
      </c>
      <c r="H211" t="s">
        <v>379</v>
      </c>
      <c r="I211" s="940" t="s">
        <v>488</v>
      </c>
      <c r="J211" s="940" t="s">
        <v>450</v>
      </c>
      <c r="K211" s="940" t="s">
        <v>435</v>
      </c>
      <c r="L211" s="940" t="s">
        <v>124</v>
      </c>
      <c r="M211" s="965" t="s">
        <v>99</v>
      </c>
      <c r="N211" s="679">
        <f t="shared" ca="1" si="31"/>
        <v>979767.29789284104</v>
      </c>
      <c r="O211" s="679">
        <f t="shared" ca="1" si="32"/>
        <v>575585.40726721252</v>
      </c>
      <c r="P211" s="679">
        <f t="shared" ca="1" si="32"/>
        <v>404181.89062562853</v>
      </c>
      <c r="Q211" s="679">
        <f t="shared" ca="1" si="32"/>
        <v>0</v>
      </c>
      <c r="R211" s="679">
        <f t="shared" ca="1" si="32"/>
        <v>0</v>
      </c>
      <c r="S211" s="679">
        <f t="shared" ca="1" si="32"/>
        <v>0</v>
      </c>
      <c r="T211" s="679">
        <f t="shared" ca="1" si="32"/>
        <v>0</v>
      </c>
      <c r="U211" s="679">
        <f t="shared" ca="1" si="32"/>
        <v>0</v>
      </c>
      <c r="V211" s="679">
        <f t="shared" ca="1" si="32"/>
        <v>0</v>
      </c>
      <c r="W211" s="679">
        <f t="shared" ca="1" si="28"/>
        <v>0</v>
      </c>
      <c r="X211" s="679">
        <f t="shared" ca="1" si="32"/>
        <v>0</v>
      </c>
      <c r="Y211" s="679">
        <f t="shared" ca="1" si="32"/>
        <v>0</v>
      </c>
      <c r="Z211" s="679">
        <f t="shared" ca="1" si="32"/>
        <v>0</v>
      </c>
      <c r="AA211" t="str">
        <f t="shared" si="33"/>
        <v>ASR_Financial_Report_SHP21Final</v>
      </c>
      <c r="AB211" s="960">
        <f t="shared" si="34"/>
        <v>44658</v>
      </c>
      <c r="AC211" t="str">
        <f t="shared" si="35"/>
        <v>Unaudited</v>
      </c>
    </row>
    <row r="212" spans="1:29" x14ac:dyDescent="0.25">
      <c r="A212" t="s">
        <v>420</v>
      </c>
      <c r="B212" t="s">
        <v>1366</v>
      </c>
      <c r="C212" t="s">
        <v>1367</v>
      </c>
      <c r="D212">
        <v>1900</v>
      </c>
      <c r="E212" s="960">
        <v>1</v>
      </c>
      <c r="F212" t="s">
        <v>440</v>
      </c>
      <c r="G212" s="960">
        <v>274</v>
      </c>
      <c r="H212" t="s">
        <v>379</v>
      </c>
      <c r="I212" s="940" t="s">
        <v>488</v>
      </c>
      <c r="J212" s="940" t="s">
        <v>450</v>
      </c>
      <c r="K212" s="940" t="s">
        <v>435</v>
      </c>
      <c r="L212" s="948" t="s">
        <v>125</v>
      </c>
      <c r="M212" s="963" t="s">
        <v>100</v>
      </c>
      <c r="N212" s="679">
        <f t="shared" ca="1" si="31"/>
        <v>-224084.84238587608</v>
      </c>
      <c r="O212" s="679">
        <f t="shared" ca="1" si="32"/>
        <v>6.8191100000000029</v>
      </c>
      <c r="P212" s="679">
        <f t="shared" ca="1" si="32"/>
        <v>-224091.66149587609</v>
      </c>
      <c r="Q212" s="679">
        <f t="shared" ca="1" si="32"/>
        <v>0</v>
      </c>
      <c r="R212" s="679">
        <f t="shared" ca="1" si="32"/>
        <v>0</v>
      </c>
      <c r="S212" s="679">
        <f t="shared" ca="1" si="32"/>
        <v>0</v>
      </c>
      <c r="T212" s="679">
        <f t="shared" ca="1" si="32"/>
        <v>0</v>
      </c>
      <c r="U212" s="679">
        <f t="shared" ca="1" si="32"/>
        <v>0</v>
      </c>
      <c r="V212" s="679">
        <f t="shared" ref="V212:V229" ca="1" si="36">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679">
        <f t="shared" ca="1" si="28"/>
        <v>0</v>
      </c>
      <c r="X212" s="679">
        <f t="shared" ref="X212:Z229" ca="1" si="37">IF(OR(AND($F212="PY",X$1&lt;&gt;"Prior Year"),AND($F212&lt;&gt;"PY",X$1="Prior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"&amp;$H212&amp;"'!$A$7:$CA$7"),0)+MATCH(X$1,INDIRECT("'MMA Rev-Exp "&amp;$H212&amp;"'!$D$8:$CA$8"),0)-1)))</f>
        <v>0</v>
      </c>
      <c r="Y212" s="679">
        <f t="shared" ca="1" si="37"/>
        <v>0</v>
      </c>
      <c r="Z212" s="679">
        <f t="shared" ca="1" si="37"/>
        <v>0</v>
      </c>
      <c r="AA212" t="str">
        <f t="shared" si="33"/>
        <v>ASR_Financial_Report_SHP21Final</v>
      </c>
      <c r="AB212" s="960">
        <f t="shared" si="34"/>
        <v>44658</v>
      </c>
      <c r="AC212" t="str">
        <f t="shared" si="35"/>
        <v>Unaudited</v>
      </c>
    </row>
    <row r="213" spans="1:29" x14ac:dyDescent="0.25">
      <c r="A213" t="s">
        <v>420</v>
      </c>
      <c r="B213" t="s">
        <v>1366</v>
      </c>
      <c r="C213" t="s">
        <v>1367</v>
      </c>
      <c r="D213">
        <v>1900</v>
      </c>
      <c r="E213" s="960">
        <v>1</v>
      </c>
      <c r="F213" t="s">
        <v>440</v>
      </c>
      <c r="G213" s="960">
        <v>274</v>
      </c>
      <c r="H213" t="s">
        <v>379</v>
      </c>
      <c r="I213" s="965" t="s">
        <v>488</v>
      </c>
      <c r="J213" s="965" t="s">
        <v>450</v>
      </c>
      <c r="K213" s="965" t="s">
        <v>435</v>
      </c>
      <c r="L213" s="940" t="s">
        <v>126</v>
      </c>
      <c r="M213" s="965" t="s">
        <v>28</v>
      </c>
      <c r="N213" s="679">
        <f t="shared" ca="1" si="31"/>
        <v>380263.83625483327</v>
      </c>
      <c r="O213" s="679">
        <f t="shared" ref="O213:U222" ca="1" si="38">IF(OR(AND($F213="PY",O$1&lt;&gt;"Prior Year"),AND($F213&lt;&gt;"PY",O$1="Prior Year")),0,INDEX(INDIRECT("'MMA Rev-Exp "&amp;$H213&amp;"'!$A$1:$CA$200"),IF($J213="Member Months",MATCH($J213,INDIRECT("'MMA Rev-Exp "&amp;$H213&amp;"'!$A$1:$A$200"),0),MATCH($L213,INDIRECT("'MMA Rev-Exp "&amp;$H213&amp;"'!$B$1:$B$200"),0)),IF($F213="PY",MATCH("Prior Year Adjustments",INDIRECT("'MMA Rev-Exp "&amp;$H213&amp;"'!$A$8:$CA$8"),0),MATCH(IF($F213="Q1","JANUARY - MARCH (Q1)",IF($F213="Q2","APRIL - JUNE (Q2)",IF($F213="Q3","JULY - SEPTEMBER (Q3)",IF($F213="Q4","OCTOBER - DECEMBER (Q4)",0)))),INDIRECT("'MMA Rev-Exp "&amp;$H213&amp;"'!$A$7:$CA$7"),0)+MATCH(O$1,INDIRECT("'MMA Rev-Exp "&amp;$H213&amp;"'!$D$8:$CA$8"),0)-1)))</f>
        <v>380263.83625483327</v>
      </c>
      <c r="P213" s="679">
        <f t="shared" ca="1" si="38"/>
        <v>0</v>
      </c>
      <c r="Q213" s="679">
        <f t="shared" ca="1" si="38"/>
        <v>0</v>
      </c>
      <c r="R213" s="679">
        <f t="shared" ca="1" si="38"/>
        <v>0</v>
      </c>
      <c r="S213" s="679">
        <f t="shared" ca="1" si="38"/>
        <v>0</v>
      </c>
      <c r="T213" s="679">
        <f t="shared" ca="1" si="38"/>
        <v>0</v>
      </c>
      <c r="U213" s="679">
        <f t="shared" ca="1" si="38"/>
        <v>0</v>
      </c>
      <c r="V213" s="679">
        <f t="shared" ca="1" si="36"/>
        <v>0</v>
      </c>
      <c r="W213" s="679">
        <f t="shared" ca="1" si="28"/>
        <v>0</v>
      </c>
      <c r="X213" s="679">
        <f t="shared" ca="1" si="37"/>
        <v>0</v>
      </c>
      <c r="Y213" s="679">
        <f t="shared" ca="1" si="37"/>
        <v>0</v>
      </c>
      <c r="Z213" s="679">
        <f t="shared" ca="1" si="37"/>
        <v>0</v>
      </c>
      <c r="AA213" t="str">
        <f t="shared" si="33"/>
        <v>ASR_Financial_Report_SHP21Final</v>
      </c>
      <c r="AB213" s="960">
        <f t="shared" si="34"/>
        <v>44658</v>
      </c>
      <c r="AC213" t="str">
        <f t="shared" si="35"/>
        <v>Unaudited</v>
      </c>
    </row>
    <row r="214" spans="1:29" x14ac:dyDescent="0.25">
      <c r="A214" t="s">
        <v>420</v>
      </c>
      <c r="B214" t="s">
        <v>1366</v>
      </c>
      <c r="C214" t="s">
        <v>1367</v>
      </c>
      <c r="D214">
        <v>1900</v>
      </c>
      <c r="E214" s="960">
        <v>1</v>
      </c>
      <c r="F214" t="s">
        <v>440</v>
      </c>
      <c r="G214" s="960">
        <v>274</v>
      </c>
      <c r="H214" t="s">
        <v>379</v>
      </c>
      <c r="I214" s="940" t="s">
        <v>488</v>
      </c>
      <c r="J214" s="940" t="s">
        <v>436</v>
      </c>
      <c r="K214" s="940" t="s">
        <v>436</v>
      </c>
      <c r="L214" s="946" t="s">
        <v>128</v>
      </c>
      <c r="M214" s="966" t="s">
        <v>326</v>
      </c>
      <c r="N214" s="679">
        <f t="shared" ca="1" si="31"/>
        <v>0</v>
      </c>
      <c r="O214" s="679">
        <f t="shared" ca="1" si="38"/>
        <v>0</v>
      </c>
      <c r="P214" s="679">
        <f t="shared" ca="1" si="38"/>
        <v>0</v>
      </c>
      <c r="Q214" s="679">
        <f t="shared" ca="1" si="38"/>
        <v>0</v>
      </c>
      <c r="R214" s="679">
        <f t="shared" ca="1" si="38"/>
        <v>0</v>
      </c>
      <c r="S214" s="679">
        <f t="shared" ca="1" si="38"/>
        <v>0</v>
      </c>
      <c r="T214" s="679">
        <f t="shared" ca="1" si="38"/>
        <v>0</v>
      </c>
      <c r="U214" s="679">
        <f t="shared" ca="1" si="38"/>
        <v>0</v>
      </c>
      <c r="V214" s="679">
        <f t="shared" ca="1" si="36"/>
        <v>0</v>
      </c>
      <c r="W214" s="679">
        <f t="shared" ca="1" si="28"/>
        <v>0</v>
      </c>
      <c r="X214" s="679">
        <f t="shared" ca="1" si="37"/>
        <v>0</v>
      </c>
      <c r="Y214" s="679">
        <f t="shared" ca="1" si="37"/>
        <v>0</v>
      </c>
      <c r="Z214" s="679">
        <f t="shared" ca="1" si="37"/>
        <v>0</v>
      </c>
      <c r="AA214" t="str">
        <f t="shared" si="33"/>
        <v>ASR_Financial_Report_SHP21Final</v>
      </c>
      <c r="AB214" s="960">
        <f t="shared" si="34"/>
        <v>44658</v>
      </c>
      <c r="AC214" t="str">
        <f t="shared" si="35"/>
        <v>Unaudited</v>
      </c>
    </row>
    <row r="215" spans="1:29" x14ac:dyDescent="0.25">
      <c r="A215" t="s">
        <v>420</v>
      </c>
      <c r="B215" t="s">
        <v>1366</v>
      </c>
      <c r="C215" t="s">
        <v>1367</v>
      </c>
      <c r="D215">
        <v>1900</v>
      </c>
      <c r="E215" s="960">
        <v>1</v>
      </c>
      <c r="F215" t="s">
        <v>440</v>
      </c>
      <c r="G215" s="960">
        <v>274</v>
      </c>
      <c r="H215" t="s">
        <v>379</v>
      </c>
      <c r="I215" s="940" t="s">
        <v>488</v>
      </c>
      <c r="J215" s="940" t="s">
        <v>436</v>
      </c>
      <c r="K215" s="940" t="s">
        <v>436</v>
      </c>
      <c r="L215" s="946" t="s">
        <v>129</v>
      </c>
      <c r="M215" s="966" t="s">
        <v>325</v>
      </c>
      <c r="N215" s="679">
        <f t="shared" ca="1" si="31"/>
        <v>0</v>
      </c>
      <c r="O215" s="679">
        <f t="shared" ca="1" si="38"/>
        <v>0</v>
      </c>
      <c r="P215" s="679">
        <f t="shared" ca="1" si="38"/>
        <v>0</v>
      </c>
      <c r="Q215" s="679">
        <f t="shared" ca="1" si="38"/>
        <v>0</v>
      </c>
      <c r="R215" s="679">
        <f t="shared" ca="1" si="38"/>
        <v>0</v>
      </c>
      <c r="S215" s="679">
        <f t="shared" ca="1" si="38"/>
        <v>0</v>
      </c>
      <c r="T215" s="679">
        <f t="shared" ca="1" si="38"/>
        <v>0</v>
      </c>
      <c r="U215" s="679">
        <f t="shared" ca="1" si="38"/>
        <v>0</v>
      </c>
      <c r="V215" s="679">
        <f t="shared" ca="1" si="36"/>
        <v>0</v>
      </c>
      <c r="W215" s="679">
        <f t="shared" ca="1" si="28"/>
        <v>0</v>
      </c>
      <c r="X215" s="679">
        <f t="shared" ca="1" si="37"/>
        <v>0</v>
      </c>
      <c r="Y215" s="679">
        <f t="shared" ca="1" si="37"/>
        <v>0</v>
      </c>
      <c r="Z215" s="679">
        <f t="shared" ca="1" si="37"/>
        <v>0</v>
      </c>
      <c r="AA215" t="str">
        <f t="shared" si="33"/>
        <v>ASR_Financial_Report_SHP21Final</v>
      </c>
      <c r="AB215" s="960">
        <f t="shared" si="34"/>
        <v>44658</v>
      </c>
      <c r="AC215" t="str">
        <f t="shared" si="35"/>
        <v>Unaudited</v>
      </c>
    </row>
    <row r="216" spans="1:29" ht="30" x14ac:dyDescent="0.25">
      <c r="A216" t="s">
        <v>420</v>
      </c>
      <c r="B216" t="s">
        <v>1366</v>
      </c>
      <c r="C216" t="s">
        <v>1367</v>
      </c>
      <c r="D216">
        <v>1900</v>
      </c>
      <c r="E216" s="960">
        <v>1</v>
      </c>
      <c r="F216" t="s">
        <v>440</v>
      </c>
      <c r="G216" s="960">
        <v>274</v>
      </c>
      <c r="H216" t="s">
        <v>379</v>
      </c>
      <c r="I216" s="940" t="s">
        <v>488</v>
      </c>
      <c r="J216" s="940" t="s">
        <v>436</v>
      </c>
      <c r="K216" s="940" t="s">
        <v>436</v>
      </c>
      <c r="L216" s="950" t="s">
        <v>130</v>
      </c>
      <c r="M216" s="967" t="s">
        <v>179</v>
      </c>
      <c r="N216" s="679">
        <f t="shared" ca="1" si="31"/>
        <v>0</v>
      </c>
      <c r="O216" s="679">
        <f t="shared" ca="1" si="38"/>
        <v>0</v>
      </c>
      <c r="P216" s="679">
        <f t="shared" ca="1" si="38"/>
        <v>0</v>
      </c>
      <c r="Q216" s="679">
        <f t="shared" ca="1" si="38"/>
        <v>0</v>
      </c>
      <c r="R216" s="679">
        <f t="shared" ca="1" si="38"/>
        <v>0</v>
      </c>
      <c r="S216" s="679">
        <f t="shared" ca="1" si="38"/>
        <v>0</v>
      </c>
      <c r="T216" s="679">
        <f t="shared" ca="1" si="38"/>
        <v>0</v>
      </c>
      <c r="U216" s="679">
        <f t="shared" ca="1" si="38"/>
        <v>0</v>
      </c>
      <c r="V216" s="679">
        <f t="shared" ca="1" si="36"/>
        <v>0</v>
      </c>
      <c r="W216" s="679">
        <f t="shared" ca="1" si="28"/>
        <v>0</v>
      </c>
      <c r="X216" s="679">
        <f t="shared" ca="1" si="37"/>
        <v>0</v>
      </c>
      <c r="Y216" s="679">
        <f t="shared" ca="1" si="37"/>
        <v>0</v>
      </c>
      <c r="Z216" s="679">
        <f t="shared" ca="1" si="37"/>
        <v>0</v>
      </c>
      <c r="AA216" t="str">
        <f t="shared" si="33"/>
        <v>ASR_Financial_Report_SHP21Final</v>
      </c>
      <c r="AB216" s="960">
        <f t="shared" si="34"/>
        <v>44658</v>
      </c>
      <c r="AC216" t="str">
        <f t="shared" si="35"/>
        <v>Unaudited</v>
      </c>
    </row>
    <row r="217" spans="1:29" x14ac:dyDescent="0.25">
      <c r="A217" t="s">
        <v>420</v>
      </c>
      <c r="B217" t="s">
        <v>1366</v>
      </c>
      <c r="C217" t="s">
        <v>1367</v>
      </c>
      <c r="D217">
        <v>1900</v>
      </c>
      <c r="E217" s="960">
        <v>1</v>
      </c>
      <c r="F217" t="s">
        <v>440</v>
      </c>
      <c r="G217" s="960">
        <v>274</v>
      </c>
      <c r="H217" t="s">
        <v>379</v>
      </c>
      <c r="I217" s="966" t="s">
        <v>488</v>
      </c>
      <c r="J217" s="966" t="s">
        <v>436</v>
      </c>
      <c r="K217" s="966" t="s">
        <v>436</v>
      </c>
      <c r="L217" s="946" t="s">
        <v>131</v>
      </c>
      <c r="M217" s="966" t="s">
        <v>494</v>
      </c>
      <c r="N217" s="679">
        <f t="shared" ca="1" si="31"/>
        <v>0</v>
      </c>
      <c r="O217" s="679">
        <f t="shared" ca="1" si="38"/>
        <v>0</v>
      </c>
      <c r="P217" s="679">
        <f t="shared" ca="1" si="38"/>
        <v>0</v>
      </c>
      <c r="Q217" s="679">
        <f t="shared" ca="1" si="38"/>
        <v>0</v>
      </c>
      <c r="R217" s="679">
        <f t="shared" ca="1" si="38"/>
        <v>0</v>
      </c>
      <c r="S217" s="679">
        <f t="shared" ca="1" si="38"/>
        <v>0</v>
      </c>
      <c r="T217" s="679">
        <f t="shared" ca="1" si="38"/>
        <v>0</v>
      </c>
      <c r="U217" s="679">
        <f t="shared" ca="1" si="38"/>
        <v>0</v>
      </c>
      <c r="V217" s="679">
        <f t="shared" ca="1" si="36"/>
        <v>0</v>
      </c>
      <c r="W217" s="679">
        <f t="shared" ca="1" si="28"/>
        <v>0</v>
      </c>
      <c r="X217" s="679">
        <f t="shared" ca="1" si="37"/>
        <v>0</v>
      </c>
      <c r="Y217" s="679">
        <f t="shared" ca="1" si="37"/>
        <v>0</v>
      </c>
      <c r="Z217" s="679">
        <f t="shared" ca="1" si="37"/>
        <v>0</v>
      </c>
      <c r="AA217" t="str">
        <f t="shared" si="33"/>
        <v>ASR_Financial_Report_SHP21Final</v>
      </c>
      <c r="AB217" s="960">
        <f t="shared" si="34"/>
        <v>44658</v>
      </c>
      <c r="AC217" t="str">
        <f t="shared" si="35"/>
        <v>Unaudited</v>
      </c>
    </row>
    <row r="218" spans="1:29" x14ac:dyDescent="0.25">
      <c r="A218" t="s">
        <v>420</v>
      </c>
      <c r="B218" t="s">
        <v>1366</v>
      </c>
      <c r="C218" t="s">
        <v>1367</v>
      </c>
      <c r="D218">
        <v>1900</v>
      </c>
      <c r="E218" s="960">
        <v>1</v>
      </c>
      <c r="F218" t="s">
        <v>440</v>
      </c>
      <c r="G218" s="960">
        <v>274</v>
      </c>
      <c r="H218" t="s">
        <v>379</v>
      </c>
      <c r="I218" s="940" t="s">
        <v>488</v>
      </c>
      <c r="J218" s="940" t="s">
        <v>436</v>
      </c>
      <c r="K218" s="940" t="s">
        <v>436</v>
      </c>
      <c r="L218" s="940" t="s">
        <v>132</v>
      </c>
      <c r="M218" s="965" t="s">
        <v>495</v>
      </c>
      <c r="N218" s="679">
        <f t="shared" ca="1" si="31"/>
        <v>0</v>
      </c>
      <c r="O218" s="679">
        <f t="shared" ca="1" si="38"/>
        <v>0</v>
      </c>
      <c r="P218" s="679">
        <f t="shared" ca="1" si="38"/>
        <v>0</v>
      </c>
      <c r="Q218" s="679">
        <f t="shared" ca="1" si="38"/>
        <v>0</v>
      </c>
      <c r="R218" s="679">
        <f t="shared" ca="1" si="38"/>
        <v>0</v>
      </c>
      <c r="S218" s="679">
        <f t="shared" ca="1" si="38"/>
        <v>0</v>
      </c>
      <c r="T218" s="679">
        <f t="shared" ca="1" si="38"/>
        <v>0</v>
      </c>
      <c r="U218" s="679">
        <f t="shared" ca="1" si="38"/>
        <v>0</v>
      </c>
      <c r="V218" s="679">
        <f t="shared" ca="1" si="36"/>
        <v>0</v>
      </c>
      <c r="W218" s="679">
        <f t="shared" ca="1" si="28"/>
        <v>0</v>
      </c>
      <c r="X218" s="679">
        <f t="shared" ca="1" si="37"/>
        <v>0</v>
      </c>
      <c r="Y218" s="679">
        <f t="shared" ca="1" si="37"/>
        <v>0</v>
      </c>
      <c r="Z218" s="679">
        <f t="shared" ca="1" si="37"/>
        <v>0</v>
      </c>
      <c r="AA218" t="str">
        <f t="shared" si="33"/>
        <v>ASR_Financial_Report_SHP21Final</v>
      </c>
      <c r="AB218" s="960">
        <f t="shared" si="34"/>
        <v>44658</v>
      </c>
      <c r="AC218" t="str">
        <f t="shared" si="35"/>
        <v>Unaudited</v>
      </c>
    </row>
    <row r="219" spans="1:29" x14ac:dyDescent="0.25">
      <c r="A219" t="s">
        <v>420</v>
      </c>
      <c r="B219" t="s">
        <v>1366</v>
      </c>
      <c r="C219" t="s">
        <v>1367</v>
      </c>
      <c r="D219">
        <v>1900</v>
      </c>
      <c r="E219" s="960">
        <v>1</v>
      </c>
      <c r="F219" t="s">
        <v>440</v>
      </c>
      <c r="G219" s="960">
        <v>274</v>
      </c>
      <c r="H219" t="s">
        <v>379</v>
      </c>
      <c r="I219" s="940" t="s">
        <v>488</v>
      </c>
      <c r="J219" s="940" t="s">
        <v>436</v>
      </c>
      <c r="K219" s="940" t="s">
        <v>436</v>
      </c>
      <c r="L219" s="940" t="s">
        <v>133</v>
      </c>
      <c r="M219" s="965" t="s">
        <v>496</v>
      </c>
      <c r="N219" s="679">
        <f t="shared" ca="1" si="31"/>
        <v>0</v>
      </c>
      <c r="O219" s="679">
        <f t="shared" ca="1" si="38"/>
        <v>0</v>
      </c>
      <c r="P219" s="679">
        <f t="shared" ca="1" si="38"/>
        <v>0</v>
      </c>
      <c r="Q219" s="679">
        <f t="shared" ca="1" si="38"/>
        <v>0</v>
      </c>
      <c r="R219" s="679">
        <f t="shared" ca="1" si="38"/>
        <v>0</v>
      </c>
      <c r="S219" s="679">
        <f t="shared" ca="1" si="38"/>
        <v>0</v>
      </c>
      <c r="T219" s="679">
        <f t="shared" ca="1" si="38"/>
        <v>0</v>
      </c>
      <c r="U219" s="679">
        <f t="shared" ca="1" si="38"/>
        <v>0</v>
      </c>
      <c r="V219" s="679">
        <f t="shared" ca="1" si="36"/>
        <v>0</v>
      </c>
      <c r="W219" s="679">
        <f t="shared" ca="1" si="28"/>
        <v>0</v>
      </c>
      <c r="X219" s="679">
        <f t="shared" ca="1" si="37"/>
        <v>0</v>
      </c>
      <c r="Y219" s="679">
        <f t="shared" ca="1" si="37"/>
        <v>0</v>
      </c>
      <c r="Z219" s="679">
        <f t="shared" ca="1" si="37"/>
        <v>0</v>
      </c>
      <c r="AA219" t="str">
        <f t="shared" si="33"/>
        <v>ASR_Financial_Report_SHP21Final</v>
      </c>
      <c r="AB219" s="960">
        <f t="shared" si="34"/>
        <v>44658</v>
      </c>
      <c r="AC219" t="str">
        <f t="shared" si="35"/>
        <v>Unaudited</v>
      </c>
    </row>
    <row r="220" spans="1:29" x14ac:dyDescent="0.25">
      <c r="A220" t="s">
        <v>420</v>
      </c>
      <c r="B220" t="s">
        <v>1366</v>
      </c>
      <c r="C220" t="s">
        <v>1367</v>
      </c>
      <c r="D220">
        <v>1900</v>
      </c>
      <c r="E220" s="960">
        <v>1</v>
      </c>
      <c r="F220" t="s">
        <v>440</v>
      </c>
      <c r="G220" s="960">
        <v>274</v>
      </c>
      <c r="H220" t="s">
        <v>379</v>
      </c>
      <c r="I220" s="940" t="s">
        <v>489</v>
      </c>
      <c r="J220" s="940" t="s">
        <v>26</v>
      </c>
      <c r="K220" s="940" t="s">
        <v>26</v>
      </c>
      <c r="L220" s="940" t="s">
        <v>269</v>
      </c>
      <c r="M220" s="965" t="s">
        <v>26</v>
      </c>
      <c r="N220" s="679">
        <f t="shared" ca="1" si="31"/>
        <v>5295298.1342132762</v>
      </c>
      <c r="O220" s="679">
        <f t="shared" ca="1" si="38"/>
        <v>0</v>
      </c>
      <c r="P220" s="679">
        <f t="shared" ca="1" si="38"/>
        <v>0</v>
      </c>
      <c r="Q220" s="679">
        <f t="shared" ca="1" si="38"/>
        <v>0</v>
      </c>
      <c r="R220" s="679">
        <f t="shared" ca="1" si="38"/>
        <v>0</v>
      </c>
      <c r="S220" s="679">
        <f t="shared" ca="1" si="38"/>
        <v>0</v>
      </c>
      <c r="T220" s="679">
        <f t="shared" ca="1" si="38"/>
        <v>0</v>
      </c>
      <c r="U220" s="679">
        <f t="shared" ca="1" si="38"/>
        <v>0</v>
      </c>
      <c r="V220" s="679">
        <f t="shared" ca="1" si="36"/>
        <v>0</v>
      </c>
      <c r="W220" s="679">
        <f t="shared" ca="1" si="28"/>
        <v>0</v>
      </c>
      <c r="X220" s="679">
        <f t="shared" ca="1" si="37"/>
        <v>0</v>
      </c>
      <c r="Y220" s="679">
        <f t="shared" ca="1" si="37"/>
        <v>0</v>
      </c>
      <c r="Z220" s="679">
        <f t="shared" ca="1" si="37"/>
        <v>0</v>
      </c>
      <c r="AA220" t="str">
        <f t="shared" si="33"/>
        <v>ASR_Financial_Report_SHP21Final</v>
      </c>
      <c r="AB220" s="960">
        <f t="shared" si="34"/>
        <v>44658</v>
      </c>
      <c r="AC220" t="str">
        <f t="shared" si="35"/>
        <v>Unaudited</v>
      </c>
    </row>
    <row r="221" spans="1:29" x14ac:dyDescent="0.25">
      <c r="A221" t="s">
        <v>420</v>
      </c>
      <c r="B221" t="s">
        <v>1366</v>
      </c>
      <c r="C221" t="s">
        <v>1367</v>
      </c>
      <c r="D221">
        <v>1900</v>
      </c>
      <c r="E221" s="960">
        <v>1</v>
      </c>
      <c r="F221" t="s">
        <v>441</v>
      </c>
      <c r="G221" s="960">
        <v>366</v>
      </c>
      <c r="H221" t="s">
        <v>379</v>
      </c>
      <c r="I221" s="940" t="s">
        <v>432</v>
      </c>
      <c r="J221" s="940" t="s">
        <v>432</v>
      </c>
      <c r="K221" s="940" t="s">
        <v>432</v>
      </c>
      <c r="L221" s="948"/>
      <c r="M221" s="963" t="s">
        <v>432</v>
      </c>
      <c r="N221" s="679">
        <f t="shared" ca="1" si="31"/>
        <v>1937403.33</v>
      </c>
      <c r="O221" s="679">
        <f t="shared" ca="1" si="38"/>
        <v>1625718.29</v>
      </c>
      <c r="P221" s="679">
        <f t="shared" ca="1" si="38"/>
        <v>62765.41</v>
      </c>
      <c r="Q221" s="679">
        <f t="shared" ca="1" si="38"/>
        <v>102727.81999999999</v>
      </c>
      <c r="R221" s="679">
        <f t="shared" ca="1" si="38"/>
        <v>46611.42</v>
      </c>
      <c r="S221" s="679">
        <f t="shared" ca="1" si="38"/>
        <v>51468.85</v>
      </c>
      <c r="T221" s="679">
        <f t="shared" ca="1" si="38"/>
        <v>13154.519999999999</v>
      </c>
      <c r="U221" s="679">
        <f t="shared" ca="1" si="38"/>
        <v>631.03</v>
      </c>
      <c r="V221" s="679">
        <f t="shared" ca="1" si="36"/>
        <v>5578.55</v>
      </c>
      <c r="W221" s="679">
        <f t="shared" ca="1" si="28"/>
        <v>485.97</v>
      </c>
      <c r="X221" s="679">
        <f t="shared" ca="1" si="37"/>
        <v>23812.440000000002</v>
      </c>
      <c r="Y221" s="679">
        <f t="shared" ca="1" si="37"/>
        <v>4449.03</v>
      </c>
      <c r="Z221" s="679">
        <f t="shared" ca="1" si="37"/>
        <v>0</v>
      </c>
      <c r="AA221" t="str">
        <f t="shared" si="33"/>
        <v>ASR_Financial_Report_SHP21Final</v>
      </c>
      <c r="AB221" s="960">
        <f t="shared" si="34"/>
        <v>44658</v>
      </c>
      <c r="AC221" t="str">
        <f t="shared" si="35"/>
        <v>Unaudited</v>
      </c>
    </row>
    <row r="222" spans="1:29" x14ac:dyDescent="0.25">
      <c r="A222" t="s">
        <v>420</v>
      </c>
      <c r="B222" t="s">
        <v>1366</v>
      </c>
      <c r="C222" t="s">
        <v>1367</v>
      </c>
      <c r="D222">
        <v>1900</v>
      </c>
      <c r="E222" s="960">
        <v>1</v>
      </c>
      <c r="F222" t="s">
        <v>441</v>
      </c>
      <c r="G222" s="960">
        <v>366</v>
      </c>
      <c r="H222" t="s">
        <v>379</v>
      </c>
      <c r="I222" s="965" t="s">
        <v>487</v>
      </c>
      <c r="J222" s="965" t="s">
        <v>12</v>
      </c>
      <c r="K222" s="965" t="s">
        <v>12</v>
      </c>
      <c r="L222" s="940">
        <v>1.1000000000000001</v>
      </c>
      <c r="M222" s="965" t="s">
        <v>12</v>
      </c>
      <c r="N222" s="679">
        <f t="shared" ca="1" si="31"/>
        <v>562741438.88999999</v>
      </c>
      <c r="O222" s="679">
        <f t="shared" ca="1" si="38"/>
        <v>307591563.13</v>
      </c>
      <c r="P222" s="679">
        <f t="shared" ca="1" si="38"/>
        <v>31190903.899999995</v>
      </c>
      <c r="Q222" s="679">
        <f t="shared" ca="1" si="38"/>
        <v>97927014.140000001</v>
      </c>
      <c r="R222" s="679">
        <f t="shared" ca="1" si="38"/>
        <v>63235339.119999997</v>
      </c>
      <c r="S222" s="679">
        <f t="shared" ca="1" si="38"/>
        <v>10950275.539999999</v>
      </c>
      <c r="T222" s="679">
        <f t="shared" ca="1" si="38"/>
        <v>5114287.1399999997</v>
      </c>
      <c r="U222" s="679">
        <f t="shared" ca="1" si="38"/>
        <v>97425.1</v>
      </c>
      <c r="V222" s="679">
        <f t="shared" ca="1" si="36"/>
        <v>18713911.93</v>
      </c>
      <c r="W222" s="679">
        <f t="shared" ca="1" si="28"/>
        <v>12640696.460000001</v>
      </c>
      <c r="X222" s="679">
        <f t="shared" ca="1" si="37"/>
        <v>3125961.5</v>
      </c>
      <c r="Y222" s="679">
        <f t="shared" ca="1" si="37"/>
        <v>12154060.93</v>
      </c>
      <c r="Z222" s="679">
        <f t="shared" ca="1" si="37"/>
        <v>0</v>
      </c>
      <c r="AA222" t="str">
        <f t="shared" si="33"/>
        <v>ASR_Financial_Report_SHP21Final</v>
      </c>
      <c r="AB222" s="960">
        <f t="shared" si="34"/>
        <v>44658</v>
      </c>
      <c r="AC222" t="str">
        <f t="shared" si="35"/>
        <v>Unaudited</v>
      </c>
    </row>
    <row r="223" spans="1:29" x14ac:dyDescent="0.25">
      <c r="A223" t="s">
        <v>420</v>
      </c>
      <c r="B223" t="s">
        <v>1366</v>
      </c>
      <c r="C223" t="s">
        <v>1367</v>
      </c>
      <c r="D223">
        <v>1900</v>
      </c>
      <c r="E223" s="960">
        <v>1</v>
      </c>
      <c r="F223" t="s">
        <v>441</v>
      </c>
      <c r="G223" s="960">
        <v>366</v>
      </c>
      <c r="H223" t="s">
        <v>379</v>
      </c>
      <c r="I223" s="940" t="s">
        <v>487</v>
      </c>
      <c r="J223" s="940" t="s">
        <v>12</v>
      </c>
      <c r="K223" s="940" t="s">
        <v>1309</v>
      </c>
      <c r="L223" s="940" t="s">
        <v>1300</v>
      </c>
      <c r="M223" s="965" t="s">
        <v>1309</v>
      </c>
      <c r="N223" s="679">
        <f t="shared" ca="1" si="31"/>
        <v>1837811.1</v>
      </c>
      <c r="O223" s="679">
        <f t="shared" ref="O223:U229" ca="1" si="39">IF(OR(AND($F223="PY",O$1&lt;&gt;"Prior Year"),AND($F223&lt;&gt;"PY",O$1="Prior Year")),0,INDEX(INDIRECT("'MMA Rev-Exp "&amp;$H223&amp;"'!$A$1:$CA$200"),IF($J223="Member Months",MATCH($J223,INDIRECT("'MMA Rev-Exp "&amp;$H223&amp;"'!$A$1:$A$200"),0),MATCH($L223,INDIRECT("'MMA Rev-Exp "&amp;$H223&amp;"'!$B$1:$B$200"),0)),IF($F223="PY",MATCH("Prior Year Adjustments",INDIRECT("'MMA Rev-Exp "&amp;$H223&amp;"'!$A$8:$CA$8"),0),MATCH(IF($F223="Q1","JANUARY - MARCH (Q1)",IF($F223="Q2","APRIL - JUNE (Q2)",IF($F223="Q3","JULY - SEPTEMBER (Q3)",IF($F223="Q4","OCTOBER - DECEMBER (Q4)",0)))),INDIRECT("'MMA Rev-Exp "&amp;$H223&amp;"'!$A$7:$CA$7"),0)+MATCH(O$1,INDIRECT("'MMA Rev-Exp "&amp;$H223&amp;"'!$D$8:$CA$8"),0)-1)))</f>
        <v>1621297.7480000001</v>
      </c>
      <c r="P223" s="679">
        <f t="shared" ca="1" si="39"/>
        <v>0</v>
      </c>
      <c r="Q223" s="679">
        <f t="shared" ca="1" si="39"/>
        <v>216513.35200000001</v>
      </c>
      <c r="R223" s="679">
        <f t="shared" ca="1" si="39"/>
        <v>0</v>
      </c>
      <c r="S223" s="679">
        <f t="shared" ca="1" si="39"/>
        <v>0</v>
      </c>
      <c r="T223" s="679">
        <f t="shared" ca="1" si="39"/>
        <v>0</v>
      </c>
      <c r="U223" s="679">
        <f t="shared" ca="1" si="39"/>
        <v>0</v>
      </c>
      <c r="V223" s="679">
        <f t="shared" ca="1" si="36"/>
        <v>0</v>
      </c>
      <c r="W223" s="679">
        <f t="shared" ca="1" si="28"/>
        <v>0</v>
      </c>
      <c r="X223" s="679">
        <f t="shared" ca="1" si="37"/>
        <v>0</v>
      </c>
      <c r="Y223" s="679">
        <f t="shared" ca="1" si="37"/>
        <v>0</v>
      </c>
      <c r="Z223" s="679">
        <f t="shared" ca="1" si="37"/>
        <v>0</v>
      </c>
      <c r="AA223" t="str">
        <f t="shared" si="33"/>
        <v>ASR_Financial_Report_SHP21Final</v>
      </c>
      <c r="AB223" s="960">
        <f t="shared" si="34"/>
        <v>44658</v>
      </c>
      <c r="AC223" t="str">
        <f t="shared" si="35"/>
        <v>Unaudited</v>
      </c>
    </row>
    <row r="224" spans="1:29" x14ac:dyDescent="0.25">
      <c r="A224" t="s">
        <v>420</v>
      </c>
      <c r="B224" t="s">
        <v>1366</v>
      </c>
      <c r="C224" t="s">
        <v>1367</v>
      </c>
      <c r="D224">
        <v>1900</v>
      </c>
      <c r="E224" s="960">
        <v>1</v>
      </c>
      <c r="F224" t="s">
        <v>441</v>
      </c>
      <c r="G224" s="960">
        <v>366</v>
      </c>
      <c r="H224" t="s">
        <v>379</v>
      </c>
      <c r="I224" s="940" t="s">
        <v>487</v>
      </c>
      <c r="J224" s="940" t="s">
        <v>490</v>
      </c>
      <c r="K224" s="940" t="s">
        <v>491</v>
      </c>
      <c r="L224" s="940" t="s">
        <v>63</v>
      </c>
      <c r="M224" s="965" t="s">
        <v>343</v>
      </c>
      <c r="N224" s="679">
        <f t="shared" ca="1" si="31"/>
        <v>0</v>
      </c>
      <c r="O224" s="679">
        <f t="shared" ca="1" si="39"/>
        <v>0</v>
      </c>
      <c r="P224" s="679">
        <f t="shared" ca="1" si="39"/>
        <v>0</v>
      </c>
      <c r="Q224" s="679">
        <f t="shared" ca="1" si="39"/>
        <v>0</v>
      </c>
      <c r="R224" s="679">
        <f t="shared" ca="1" si="39"/>
        <v>0</v>
      </c>
      <c r="S224" s="679">
        <f t="shared" ca="1" si="39"/>
        <v>0</v>
      </c>
      <c r="T224" s="679">
        <f t="shared" ca="1" si="39"/>
        <v>0</v>
      </c>
      <c r="U224" s="679">
        <f t="shared" ca="1" si="39"/>
        <v>0</v>
      </c>
      <c r="V224" s="679">
        <f t="shared" ca="1" si="36"/>
        <v>0</v>
      </c>
      <c r="W224" s="679">
        <f t="shared" ca="1" si="28"/>
        <v>0</v>
      </c>
      <c r="X224" s="679">
        <f t="shared" ca="1" si="37"/>
        <v>0</v>
      </c>
      <c r="Y224" s="679">
        <f t="shared" ca="1" si="37"/>
        <v>0</v>
      </c>
      <c r="Z224" s="679">
        <f t="shared" ca="1" si="37"/>
        <v>0</v>
      </c>
      <c r="AA224" t="str">
        <f t="shared" si="33"/>
        <v>ASR_Financial_Report_SHP21Final</v>
      </c>
      <c r="AB224" s="960">
        <f t="shared" si="34"/>
        <v>44658</v>
      </c>
      <c r="AC224" t="str">
        <f t="shared" si="35"/>
        <v>Unaudited</v>
      </c>
    </row>
    <row r="225" spans="1:29" x14ac:dyDescent="0.25">
      <c r="A225" t="s">
        <v>420</v>
      </c>
      <c r="B225" t="s">
        <v>1366</v>
      </c>
      <c r="C225" t="s">
        <v>1367</v>
      </c>
      <c r="D225">
        <v>1900</v>
      </c>
      <c r="E225" s="960">
        <v>1</v>
      </c>
      <c r="F225" t="s">
        <v>441</v>
      </c>
      <c r="G225" s="960">
        <v>366</v>
      </c>
      <c r="H225" t="s">
        <v>379</v>
      </c>
      <c r="I225" s="940" t="s">
        <v>487</v>
      </c>
      <c r="J225" s="940" t="s">
        <v>490</v>
      </c>
      <c r="K225" s="940" t="s">
        <v>1000</v>
      </c>
      <c r="L225" s="940" t="s">
        <v>896</v>
      </c>
      <c r="M225" s="965" t="s">
        <v>897</v>
      </c>
      <c r="N225" s="679">
        <f t="shared" ca="1" si="31"/>
        <v>11531986.573999984</v>
      </c>
      <c r="O225" s="679">
        <f t="shared" ca="1" si="39"/>
        <v>11458212.833999984</v>
      </c>
      <c r="P225" s="679">
        <f t="shared" ca="1" si="39"/>
        <v>45670.770000000004</v>
      </c>
      <c r="Q225" s="679">
        <f t="shared" ca="1" si="39"/>
        <v>3431.3</v>
      </c>
      <c r="R225" s="679">
        <f t="shared" ca="1" si="39"/>
        <v>0</v>
      </c>
      <c r="S225" s="679">
        <f t="shared" ca="1" si="39"/>
        <v>20909.019999999997</v>
      </c>
      <c r="T225" s="679">
        <f t="shared" ca="1" si="39"/>
        <v>0</v>
      </c>
      <c r="U225" s="679">
        <f t="shared" ca="1" si="39"/>
        <v>3762.65</v>
      </c>
      <c r="V225" s="679">
        <f t="shared" ca="1" si="36"/>
        <v>0</v>
      </c>
      <c r="W225" s="679">
        <f t="shared" ca="1" si="28"/>
        <v>0</v>
      </c>
      <c r="X225" s="679">
        <f t="shared" ca="1" si="37"/>
        <v>0</v>
      </c>
      <c r="Y225" s="679">
        <f t="shared" ca="1" si="37"/>
        <v>0</v>
      </c>
      <c r="Z225" s="679">
        <f t="shared" ca="1" si="37"/>
        <v>0</v>
      </c>
      <c r="AA225" t="str">
        <f t="shared" si="33"/>
        <v>ASR_Financial_Report_SHP21Final</v>
      </c>
      <c r="AB225" s="960">
        <f t="shared" si="34"/>
        <v>44658</v>
      </c>
      <c r="AC225" t="str">
        <f t="shared" si="35"/>
        <v>Unaudited</v>
      </c>
    </row>
    <row r="226" spans="1:29" x14ac:dyDescent="0.25">
      <c r="A226" t="s">
        <v>420</v>
      </c>
      <c r="B226" t="s">
        <v>1366</v>
      </c>
      <c r="C226" t="s">
        <v>1367</v>
      </c>
      <c r="D226">
        <v>1900</v>
      </c>
      <c r="E226" s="960">
        <v>1</v>
      </c>
      <c r="F226" t="s">
        <v>441</v>
      </c>
      <c r="G226" s="960">
        <v>366</v>
      </c>
      <c r="H226" t="s">
        <v>379</v>
      </c>
      <c r="I226" s="940" t="s">
        <v>487</v>
      </c>
      <c r="J226" s="940" t="s">
        <v>13</v>
      </c>
      <c r="K226" s="940" t="s">
        <v>492</v>
      </c>
      <c r="L226" s="948" t="s">
        <v>94</v>
      </c>
      <c r="M226" s="963" t="s">
        <v>146</v>
      </c>
      <c r="N226" s="679">
        <f t="shared" ca="1" si="31"/>
        <v>0</v>
      </c>
      <c r="O226" s="679">
        <f t="shared" ca="1" si="39"/>
        <v>0</v>
      </c>
      <c r="P226" s="679">
        <f t="shared" ca="1" si="39"/>
        <v>0</v>
      </c>
      <c r="Q226" s="679">
        <f t="shared" ca="1" si="39"/>
        <v>0</v>
      </c>
      <c r="R226" s="679">
        <f t="shared" ca="1" si="39"/>
        <v>0</v>
      </c>
      <c r="S226" s="679">
        <f t="shared" ca="1" si="39"/>
        <v>0</v>
      </c>
      <c r="T226" s="679">
        <f t="shared" ca="1" si="39"/>
        <v>0</v>
      </c>
      <c r="U226" s="679">
        <f t="shared" ca="1" si="39"/>
        <v>0</v>
      </c>
      <c r="V226" s="679">
        <f t="shared" ca="1" si="36"/>
        <v>0</v>
      </c>
      <c r="W226" s="679">
        <f t="shared" ref="W226:W289" ca="1" si="40">IF(OR(AND($F226="PY",W$1&lt;&gt;"Prior Year"),AND($F226&lt;&gt;"PY",W$1="Prior Year")),0,INDEX(INDIRECT("'MMA Rev-Exp "&amp;$H226&amp;"'!$A$1:$CA$200"),IF($J226="Member Months",MATCH($J226,INDIRECT("'MMA Rev-Exp "&amp;$H226&amp;"'!$A$1:$A$200"),0),MATCH($L226,INDIRECT("'MMA Rev-Exp "&amp;$H226&amp;"'!$B$1:$B$200"),0)),IF($F226="PY",MATCH("Prior Year Adjustments",INDIRECT("'MMA Rev-Exp "&amp;$H226&amp;"'!$A$8:$CA$8"),0),MATCH(IF($F226="Q1","JANUARY - MARCH (Q1)",IF($F226="Q2","APRIL - JUNE (Q2)",IF($F226="Q3","JULY - SEPTEMBER (Q3)",IF($F226="Q4","OCTOBER - DECEMBER (Q4)",0)))),INDIRECT("'MMA Rev-Exp "&amp;$H226&amp;"'!$A$7:$CA$7"),0)+MATCH(W$1,INDIRECT("'MMA Rev-Exp "&amp;$H226&amp;"'!$D$8:$CA$8"),0)-1)))</f>
        <v>0</v>
      </c>
      <c r="X226" s="679">
        <f t="shared" ca="1" si="37"/>
        <v>0</v>
      </c>
      <c r="Y226" s="679">
        <f t="shared" ca="1" si="37"/>
        <v>0</v>
      </c>
      <c r="Z226" s="679">
        <f t="shared" ca="1" si="37"/>
        <v>0</v>
      </c>
      <c r="AA226" t="str">
        <f t="shared" si="33"/>
        <v>ASR_Financial_Report_SHP21Final</v>
      </c>
      <c r="AB226" s="960">
        <f t="shared" si="34"/>
        <v>44658</v>
      </c>
      <c r="AC226" t="str">
        <f t="shared" si="35"/>
        <v>Unaudited</v>
      </c>
    </row>
    <row r="227" spans="1:29" x14ac:dyDescent="0.25">
      <c r="A227" t="s">
        <v>420</v>
      </c>
      <c r="B227" t="s">
        <v>1366</v>
      </c>
      <c r="C227" t="s">
        <v>1367</v>
      </c>
      <c r="D227">
        <v>1900</v>
      </c>
      <c r="E227" s="960">
        <v>1</v>
      </c>
      <c r="F227" t="s">
        <v>441</v>
      </c>
      <c r="G227" s="960">
        <v>366</v>
      </c>
      <c r="H227" t="s">
        <v>379</v>
      </c>
      <c r="I227" s="965" t="s">
        <v>487</v>
      </c>
      <c r="J227" s="965" t="s">
        <v>13</v>
      </c>
      <c r="K227" s="965" t="s">
        <v>13</v>
      </c>
      <c r="L227" s="940" t="s">
        <v>35</v>
      </c>
      <c r="M227" s="965" t="s">
        <v>13</v>
      </c>
      <c r="N227" s="679">
        <f t="shared" ca="1" si="31"/>
        <v>1247388.8955845637</v>
      </c>
      <c r="O227" s="679">
        <f t="shared" ca="1" si="39"/>
        <v>1192215.4355845638</v>
      </c>
      <c r="P227" s="679">
        <f t="shared" ca="1" si="39"/>
        <v>0</v>
      </c>
      <c r="Q227" s="679">
        <f t="shared" ca="1" si="39"/>
        <v>55173.460000000006</v>
      </c>
      <c r="R227" s="679">
        <f t="shared" ca="1" si="39"/>
        <v>0</v>
      </c>
      <c r="S227" s="679">
        <f t="shared" ca="1" si="39"/>
        <v>0</v>
      </c>
      <c r="T227" s="679">
        <f t="shared" ca="1" si="39"/>
        <v>0</v>
      </c>
      <c r="U227" s="679">
        <f t="shared" ca="1" si="39"/>
        <v>0</v>
      </c>
      <c r="V227" s="679">
        <f t="shared" ca="1" si="36"/>
        <v>0</v>
      </c>
      <c r="W227" s="679">
        <f t="shared" ca="1" si="40"/>
        <v>0</v>
      </c>
      <c r="X227" s="679">
        <f t="shared" ca="1" si="37"/>
        <v>0</v>
      </c>
      <c r="Y227" s="679">
        <f t="shared" ca="1" si="37"/>
        <v>0</v>
      </c>
      <c r="Z227" s="679">
        <f t="shared" ca="1" si="37"/>
        <v>0</v>
      </c>
      <c r="AA227" t="str">
        <f t="shared" si="33"/>
        <v>ASR_Financial_Report_SHP21Final</v>
      </c>
      <c r="AB227" s="960">
        <f t="shared" si="34"/>
        <v>44658</v>
      </c>
      <c r="AC227" t="str">
        <f t="shared" si="35"/>
        <v>Unaudited</v>
      </c>
    </row>
    <row r="228" spans="1:29" x14ac:dyDescent="0.25">
      <c r="A228" t="s">
        <v>420</v>
      </c>
      <c r="B228" t="s">
        <v>1366</v>
      </c>
      <c r="C228" t="s">
        <v>1367</v>
      </c>
      <c r="D228">
        <v>1900</v>
      </c>
      <c r="E228" s="960">
        <v>1</v>
      </c>
      <c r="F228" t="s">
        <v>441</v>
      </c>
      <c r="G228" s="960">
        <v>366</v>
      </c>
      <c r="H228" t="s">
        <v>379</v>
      </c>
      <c r="I228" s="940" t="s">
        <v>488</v>
      </c>
      <c r="J228" s="940" t="s">
        <v>444</v>
      </c>
      <c r="K228" s="940" t="s">
        <v>0</v>
      </c>
      <c r="L228" s="940">
        <v>2.1</v>
      </c>
      <c r="M228" s="965" t="s">
        <v>147</v>
      </c>
      <c r="N228" s="679">
        <f t="shared" ca="1" si="31"/>
        <v>55282683.890000008</v>
      </c>
      <c r="O228" s="679">
        <f t="shared" ca="1" si="39"/>
        <v>31144553.560000002</v>
      </c>
      <c r="P228" s="679">
        <f t="shared" ca="1" si="39"/>
        <v>2234972.41</v>
      </c>
      <c r="Q228" s="679">
        <f t="shared" ca="1" si="39"/>
        <v>12057694.860000001</v>
      </c>
      <c r="R228" s="679">
        <f t="shared" ca="1" si="39"/>
        <v>6063177</v>
      </c>
      <c r="S228" s="679">
        <f t="shared" ca="1" si="39"/>
        <v>141012.78</v>
      </c>
      <c r="T228" s="679">
        <f t="shared" ca="1" si="39"/>
        <v>145308.13999999998</v>
      </c>
      <c r="U228" s="679">
        <f t="shared" ca="1" si="39"/>
        <v>9744.27</v>
      </c>
      <c r="V228" s="679">
        <f t="shared" ca="1" si="36"/>
        <v>914117.57000000007</v>
      </c>
      <c r="W228" s="679">
        <f t="shared" ca="1" si="40"/>
        <v>472948.37000000005</v>
      </c>
      <c r="X228" s="679">
        <f t="shared" ca="1" si="37"/>
        <v>315864.21000000002</v>
      </c>
      <c r="Y228" s="679">
        <f t="shared" ca="1" si="37"/>
        <v>1783290.72</v>
      </c>
      <c r="Z228" s="679">
        <f t="shared" ca="1" si="37"/>
        <v>0</v>
      </c>
      <c r="AA228" t="str">
        <f t="shared" si="33"/>
        <v>ASR_Financial_Report_SHP21Final</v>
      </c>
      <c r="AB228" s="960">
        <f t="shared" si="34"/>
        <v>44658</v>
      </c>
      <c r="AC228" t="str">
        <f t="shared" si="35"/>
        <v>Unaudited</v>
      </c>
    </row>
    <row r="229" spans="1:29" ht="30" x14ac:dyDescent="0.25">
      <c r="A229" t="s">
        <v>420</v>
      </c>
      <c r="B229" t="s">
        <v>1366</v>
      </c>
      <c r="C229" t="s">
        <v>1367</v>
      </c>
      <c r="D229">
        <v>1900</v>
      </c>
      <c r="E229" s="960">
        <v>1</v>
      </c>
      <c r="F229" t="s">
        <v>441</v>
      </c>
      <c r="G229" s="960">
        <v>366</v>
      </c>
      <c r="H229" t="s">
        <v>379</v>
      </c>
      <c r="I229" s="940" t="s">
        <v>488</v>
      </c>
      <c r="J229" s="940" t="s">
        <v>444</v>
      </c>
      <c r="K229" s="940" t="s">
        <v>0</v>
      </c>
      <c r="L229" s="940">
        <v>2.2000000000000002</v>
      </c>
      <c r="M229" s="965" t="s">
        <v>148</v>
      </c>
      <c r="N229" s="679">
        <f t="shared" ca="1" si="31"/>
        <v>4603376.8436453976</v>
      </c>
      <c r="O229" s="679">
        <f t="shared" ca="1" si="39"/>
        <v>2964362.4456923781</v>
      </c>
      <c r="P229" s="679">
        <f t="shared" ca="1" si="39"/>
        <v>211084.020112336</v>
      </c>
      <c r="Q229" s="679">
        <f t="shared" ca="1" si="39"/>
        <v>811339.58242200257</v>
      </c>
      <c r="R229" s="679">
        <f t="shared" ca="1" si="39"/>
        <v>397366.22882926685</v>
      </c>
      <c r="S229" s="679">
        <f t="shared" ca="1" si="39"/>
        <v>-3318.4034243740443</v>
      </c>
      <c r="T229" s="679">
        <f t="shared" ca="1" si="39"/>
        <v>13723.760619598035</v>
      </c>
      <c r="U229" s="679">
        <f t="shared" ca="1" si="39"/>
        <v>-228.96185100109878</v>
      </c>
      <c r="V229" s="679">
        <f t="shared" ca="1" si="36"/>
        <v>60189.19442857433</v>
      </c>
      <c r="W229" s="679">
        <f t="shared" ca="1" si="40"/>
        <v>31141.787723696129</v>
      </c>
      <c r="X229" s="679">
        <f t="shared" ca="1" si="37"/>
        <v>18765.335791000529</v>
      </c>
      <c r="Y229" s="679">
        <f t="shared" ca="1" si="37"/>
        <v>98951.853301920346</v>
      </c>
      <c r="Z229" s="679">
        <f t="shared" ca="1" si="37"/>
        <v>0</v>
      </c>
      <c r="AA229" t="str">
        <f t="shared" si="33"/>
        <v>ASR_Financial_Report_SHP21Final</v>
      </c>
      <c r="AB229" s="960">
        <f t="shared" si="34"/>
        <v>44658</v>
      </c>
      <c r="AC229" t="str">
        <f t="shared" si="35"/>
        <v>Unaudited</v>
      </c>
    </row>
    <row r="230" spans="1:29" x14ac:dyDescent="0.25">
      <c r="A230" t="s">
        <v>420</v>
      </c>
      <c r="B230" t="s">
        <v>1366</v>
      </c>
      <c r="C230" t="s">
        <v>1367</v>
      </c>
      <c r="D230">
        <v>1900</v>
      </c>
      <c r="E230" s="960">
        <v>1</v>
      </c>
      <c r="F230" t="s">
        <v>441</v>
      </c>
      <c r="G230" s="960">
        <v>366</v>
      </c>
      <c r="H230" t="s">
        <v>379</v>
      </c>
      <c r="I230" s="940" t="s">
        <v>488</v>
      </c>
      <c r="J230" s="940" t="s">
        <v>444</v>
      </c>
      <c r="K230" s="940" t="s">
        <v>0</v>
      </c>
      <c r="L230" s="940">
        <v>2.2999999999999998</v>
      </c>
      <c r="M230" s="965" t="s">
        <v>149</v>
      </c>
      <c r="N230" s="679">
        <f t="shared" ca="1" si="31"/>
        <v>26618164.99999994</v>
      </c>
      <c r="O230" s="679">
        <f ca="1">IF(OR(AND($F230="PY",O$1&lt;&gt;"Prior Year"),AND($F230&lt;&gt;"PY",O$1="Prior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"&amp;$H230&amp;"'!$A$7:$CA$7"),0)+MATCH(O$1,INDIRECT("'MMA Rev-Exp "&amp;$H230&amp;"'!$D$8:$CA$8"),0)-1)))</f>
        <v>20233571.679999936</v>
      </c>
      <c r="P230" s="679">
        <f ca="1">IF(OR(AND($F230="PY",P$1&lt;&gt;"Prior Year"),AND($F230&lt;&gt;"PY",P$1="Prior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"&amp;$H230&amp;"'!$A$7:$CA$7"),0)+MATCH(P$1,INDIRECT("'MMA Rev-Exp "&amp;$H230&amp;"'!$D$8:$CA$8"),0)-1)))</f>
        <v>1804347.4600000007</v>
      </c>
      <c r="Q230" s="679">
        <f ca="1">IF(OR(AND($F230="PY",Q$1&lt;&gt;"Prior Year"),AND($F230&lt;&gt;"PY",Q$1="Prior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"&amp;$H230&amp;"'!$A$7:$CA$7"),0)+MATCH(Q$1,INDIRECT("'MMA Rev-Exp "&amp;$H230&amp;"'!$D$8:$CA$8"),0)-1)))</f>
        <v>2088149.2700000009</v>
      </c>
      <c r="R230" s="679">
        <f ca="1">IF(OR(AND($F230="PY",R$1&lt;&gt;"Prior Year"),AND($F230&lt;&gt;"PY",R$1="Prior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"&amp;$H230&amp;"'!$A$7:$CA$7"),0)+MATCH(R$1,INDIRECT("'MMA Rev-Exp "&amp;$H230&amp;"'!$D$8:$CA$8"),0)-1)))</f>
        <v>1766389.4400000009</v>
      </c>
      <c r="S230" s="679">
        <f t="shared" ref="O230:Z253" ca="1" si="41">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84806.16</v>
      </c>
      <c r="T230" s="679">
        <f t="shared" ca="1" si="41"/>
        <v>135833.35</v>
      </c>
      <c r="U230" s="679">
        <f t="shared" ca="1" si="41"/>
        <v>1940.3</v>
      </c>
      <c r="V230" s="679">
        <f t="shared" ca="1" si="41"/>
        <v>267609.94</v>
      </c>
      <c r="W230" s="679">
        <f t="shared" ca="1" si="40"/>
        <v>18514.43</v>
      </c>
      <c r="X230" s="679">
        <f t="shared" ca="1" si="41"/>
        <v>45764.979999999996</v>
      </c>
      <c r="Y230" s="679">
        <f t="shared" ca="1" si="41"/>
        <v>171237.99</v>
      </c>
      <c r="Z230" s="679">
        <f t="shared" ca="1" si="41"/>
        <v>0</v>
      </c>
      <c r="AA230" t="str">
        <f t="shared" si="33"/>
        <v>ASR_Financial_Report_SHP21Final</v>
      </c>
      <c r="AB230" s="960">
        <f t="shared" si="34"/>
        <v>44658</v>
      </c>
      <c r="AC230" t="str">
        <f t="shared" si="35"/>
        <v>Unaudited</v>
      </c>
    </row>
    <row r="231" spans="1:29" x14ac:dyDescent="0.25">
      <c r="A231" t="s">
        <v>420</v>
      </c>
      <c r="B231" t="s">
        <v>1366</v>
      </c>
      <c r="C231" t="s">
        <v>1367</v>
      </c>
      <c r="D231">
        <v>1900</v>
      </c>
      <c r="E231" s="960">
        <v>1</v>
      </c>
      <c r="F231" t="s">
        <v>441</v>
      </c>
      <c r="G231" s="960">
        <v>366</v>
      </c>
      <c r="H231" t="s">
        <v>379</v>
      </c>
      <c r="I231" s="940" t="s">
        <v>488</v>
      </c>
      <c r="J231" s="940" t="s">
        <v>444</v>
      </c>
      <c r="K231" s="940" t="s">
        <v>0</v>
      </c>
      <c r="L231" s="948">
        <v>2.4</v>
      </c>
      <c r="M231" s="963" t="s">
        <v>150</v>
      </c>
      <c r="N231" s="679">
        <f t="shared" ca="1" si="31"/>
        <v>24985445.470000036</v>
      </c>
      <c r="O231" s="679">
        <f t="shared" ca="1" si="41"/>
        <v>16547956.590000035</v>
      </c>
      <c r="P231" s="679">
        <f t="shared" ca="1" si="41"/>
        <v>1029749.46</v>
      </c>
      <c r="Q231" s="679">
        <f t="shared" ca="1" si="41"/>
        <v>4766290.9300000006</v>
      </c>
      <c r="R231" s="679">
        <f t="shared" ca="1" si="41"/>
        <v>1764311.13</v>
      </c>
      <c r="S231" s="679">
        <f t="shared" ca="1" si="41"/>
        <v>213752.47</v>
      </c>
      <c r="T231" s="679">
        <f t="shared" ca="1" si="41"/>
        <v>139270.55000000002</v>
      </c>
      <c r="U231" s="679">
        <f t="shared" ca="1" si="41"/>
        <v>3091.46</v>
      </c>
      <c r="V231" s="679">
        <f t="shared" ca="1" si="41"/>
        <v>182848.66999999998</v>
      </c>
      <c r="W231" s="679">
        <f t="shared" ca="1" si="40"/>
        <v>51738.7</v>
      </c>
      <c r="X231" s="679">
        <f t="shared" ca="1" si="41"/>
        <v>72442.44</v>
      </c>
      <c r="Y231" s="679">
        <f t="shared" ca="1" si="41"/>
        <v>213993.06999999998</v>
      </c>
      <c r="Z231" s="679">
        <f t="shared" ca="1" si="41"/>
        <v>0</v>
      </c>
      <c r="AA231" t="str">
        <f t="shared" si="33"/>
        <v>ASR_Financial_Report_SHP21Final</v>
      </c>
      <c r="AB231" s="960">
        <f t="shared" si="34"/>
        <v>44658</v>
      </c>
      <c r="AC231" t="str">
        <f t="shared" si="35"/>
        <v>Unaudited</v>
      </c>
    </row>
    <row r="232" spans="1:29" ht="30" x14ac:dyDescent="0.25">
      <c r="A232" t="s">
        <v>420</v>
      </c>
      <c r="B232" t="s">
        <v>1366</v>
      </c>
      <c r="C232" t="s">
        <v>1367</v>
      </c>
      <c r="D232">
        <v>1900</v>
      </c>
      <c r="E232" s="960">
        <v>1</v>
      </c>
      <c r="F232" t="s">
        <v>441</v>
      </c>
      <c r="G232" s="960">
        <v>366</v>
      </c>
      <c r="H232" t="s">
        <v>379</v>
      </c>
      <c r="I232" s="965" t="s">
        <v>488</v>
      </c>
      <c r="J232" s="965" t="s">
        <v>444</v>
      </c>
      <c r="K232" s="965" t="s">
        <v>0</v>
      </c>
      <c r="L232" s="940">
        <v>2.5</v>
      </c>
      <c r="M232" s="965" t="s">
        <v>151</v>
      </c>
      <c r="N232" s="679">
        <f t="shared" ca="1" si="31"/>
        <v>4503913.7712079622</v>
      </c>
      <c r="O232" s="679">
        <f t="shared" ca="1" si="41"/>
        <v>3473865.1888356539</v>
      </c>
      <c r="P232" s="679">
        <f t="shared" ca="1" si="41"/>
        <v>267668.88422644552</v>
      </c>
      <c r="Q232" s="679">
        <f t="shared" ca="1" si="41"/>
        <v>450942.23108852096</v>
      </c>
      <c r="R232" s="679">
        <f t="shared" ca="1" si="41"/>
        <v>230558.93862260977</v>
      </c>
      <c r="S232" s="679">
        <f t="shared" ca="1" si="41"/>
        <v>-7322.0355382899852</v>
      </c>
      <c r="T232" s="679">
        <f t="shared" ca="1" si="41"/>
        <v>25982.440275664103</v>
      </c>
      <c r="U232" s="679">
        <f t="shared" ca="1" si="41"/>
        <v>-126.89763483002568</v>
      </c>
      <c r="V232" s="679">
        <f t="shared" ca="1" si="41"/>
        <v>29625.259341130331</v>
      </c>
      <c r="W232" s="679">
        <f t="shared" ca="1" si="40"/>
        <v>4616.5278404530081</v>
      </c>
      <c r="X232" s="679">
        <f t="shared" ca="1" si="41"/>
        <v>7022.53898610335</v>
      </c>
      <c r="Y232" s="679">
        <f t="shared" ca="1" si="41"/>
        <v>21080.695164500845</v>
      </c>
      <c r="Z232" s="679">
        <f t="shared" ca="1" si="41"/>
        <v>0</v>
      </c>
      <c r="AA232" t="str">
        <f t="shared" si="33"/>
        <v>ASR_Financial_Report_SHP21Final</v>
      </c>
      <c r="AB232" s="960">
        <f t="shared" si="34"/>
        <v>44658</v>
      </c>
      <c r="AC232" t="str">
        <f t="shared" si="35"/>
        <v>Unaudited</v>
      </c>
    </row>
    <row r="233" spans="1:29" x14ac:dyDescent="0.25">
      <c r="A233" t="s">
        <v>420</v>
      </c>
      <c r="B233" t="s">
        <v>1366</v>
      </c>
      <c r="C233" t="s">
        <v>1367</v>
      </c>
      <c r="D233">
        <v>1900</v>
      </c>
      <c r="E233" s="960">
        <v>1</v>
      </c>
      <c r="F233" t="s">
        <v>441</v>
      </c>
      <c r="G233" s="960">
        <v>366</v>
      </c>
      <c r="H233" t="s">
        <v>379</v>
      </c>
      <c r="I233" s="940" t="s">
        <v>488</v>
      </c>
      <c r="J233" s="940" t="s">
        <v>444</v>
      </c>
      <c r="K233" s="940" t="s">
        <v>0</v>
      </c>
      <c r="L233" s="940" t="s">
        <v>96</v>
      </c>
      <c r="M233" s="965" t="s">
        <v>7</v>
      </c>
      <c r="N233" s="679">
        <f t="shared" ca="1" si="31"/>
        <v>0</v>
      </c>
      <c r="O233" s="679">
        <f t="shared" ca="1" si="41"/>
        <v>0</v>
      </c>
      <c r="P233" s="679">
        <f t="shared" ca="1" si="41"/>
        <v>0</v>
      </c>
      <c r="Q233" s="679">
        <f t="shared" ca="1" si="41"/>
        <v>0</v>
      </c>
      <c r="R233" s="679">
        <f t="shared" ca="1" si="41"/>
        <v>0</v>
      </c>
      <c r="S233" s="679">
        <f t="shared" ca="1" si="41"/>
        <v>0</v>
      </c>
      <c r="T233" s="679">
        <f t="shared" ca="1" si="41"/>
        <v>0</v>
      </c>
      <c r="U233" s="679">
        <f t="shared" ca="1" si="41"/>
        <v>0</v>
      </c>
      <c r="V233" s="679">
        <f t="shared" ca="1" si="41"/>
        <v>0</v>
      </c>
      <c r="W233" s="679">
        <f t="shared" ca="1" si="40"/>
        <v>0</v>
      </c>
      <c r="X233" s="679">
        <f t="shared" ca="1" si="41"/>
        <v>0</v>
      </c>
      <c r="Y233" s="679">
        <f t="shared" ca="1" si="41"/>
        <v>0</v>
      </c>
      <c r="Z233" s="679">
        <f t="shared" ca="1" si="41"/>
        <v>0</v>
      </c>
      <c r="AA233" t="str">
        <f t="shared" si="33"/>
        <v>ASR_Financial_Report_SHP21Final</v>
      </c>
      <c r="AB233" s="960">
        <f t="shared" si="34"/>
        <v>44658</v>
      </c>
      <c r="AC233" t="str">
        <f t="shared" si="35"/>
        <v>Unaudited</v>
      </c>
    </row>
    <row r="234" spans="1:29" x14ac:dyDescent="0.25">
      <c r="A234" t="s">
        <v>420</v>
      </c>
      <c r="B234" t="s">
        <v>1366</v>
      </c>
      <c r="C234" t="s">
        <v>1367</v>
      </c>
      <c r="D234">
        <v>1900</v>
      </c>
      <c r="E234" s="960">
        <v>1</v>
      </c>
      <c r="F234" t="s">
        <v>441</v>
      </c>
      <c r="G234" s="960">
        <v>366</v>
      </c>
      <c r="H234" t="s">
        <v>379</v>
      </c>
      <c r="I234" s="940" t="s">
        <v>488</v>
      </c>
      <c r="J234" s="940" t="s">
        <v>444</v>
      </c>
      <c r="K234" s="940" t="s">
        <v>0</v>
      </c>
      <c r="L234" s="940" t="s">
        <v>152</v>
      </c>
      <c r="M234" s="965" t="s">
        <v>451</v>
      </c>
      <c r="N234" s="679">
        <f t="shared" ca="1" si="31"/>
        <v>0</v>
      </c>
      <c r="O234" s="679">
        <f t="shared" ca="1" si="41"/>
        <v>0</v>
      </c>
      <c r="P234" s="679">
        <f t="shared" ca="1" si="41"/>
        <v>0</v>
      </c>
      <c r="Q234" s="679">
        <f t="shared" ca="1" si="41"/>
        <v>0</v>
      </c>
      <c r="R234" s="679">
        <f t="shared" ca="1" si="41"/>
        <v>0</v>
      </c>
      <c r="S234" s="679">
        <f t="shared" ca="1" si="41"/>
        <v>0</v>
      </c>
      <c r="T234" s="679">
        <f t="shared" ca="1" si="41"/>
        <v>0</v>
      </c>
      <c r="U234" s="679">
        <f t="shared" ca="1" si="41"/>
        <v>0</v>
      </c>
      <c r="V234" s="679">
        <f t="shared" ca="1" si="41"/>
        <v>0</v>
      </c>
      <c r="W234" s="679">
        <f t="shared" ca="1" si="40"/>
        <v>0</v>
      </c>
      <c r="X234" s="679">
        <f t="shared" ca="1" si="41"/>
        <v>0</v>
      </c>
      <c r="Y234" s="679">
        <f t="shared" ca="1" si="41"/>
        <v>0</v>
      </c>
      <c r="Z234" s="679">
        <f t="shared" ca="1" si="41"/>
        <v>0</v>
      </c>
      <c r="AA234" t="str">
        <f t="shared" si="33"/>
        <v>ASR_Financial_Report_SHP21Final</v>
      </c>
      <c r="AB234" s="960">
        <f t="shared" si="34"/>
        <v>44658</v>
      </c>
      <c r="AC234" t="str">
        <f t="shared" si="35"/>
        <v>Unaudited</v>
      </c>
    </row>
    <row r="235" spans="1:29" x14ac:dyDescent="0.25">
      <c r="A235" t="s">
        <v>420</v>
      </c>
      <c r="B235" t="s">
        <v>1366</v>
      </c>
      <c r="C235" t="s">
        <v>1367</v>
      </c>
      <c r="D235">
        <v>1900</v>
      </c>
      <c r="E235" s="960">
        <v>1</v>
      </c>
      <c r="F235" t="s">
        <v>441</v>
      </c>
      <c r="G235" s="960">
        <v>366</v>
      </c>
      <c r="H235" t="s">
        <v>379</v>
      </c>
      <c r="I235" s="940" t="s">
        <v>488</v>
      </c>
      <c r="J235" s="940" t="s">
        <v>444</v>
      </c>
      <c r="K235" s="940" t="s">
        <v>0</v>
      </c>
      <c r="L235" s="940" t="s">
        <v>898</v>
      </c>
      <c r="M235" s="965" t="s">
        <v>24</v>
      </c>
      <c r="N235" s="679">
        <f t="shared" ca="1" si="31"/>
        <v>555517.75</v>
      </c>
      <c r="O235" s="679">
        <f t="shared" ca="1" si="41"/>
        <v>242323.93</v>
      </c>
      <c r="P235" s="679">
        <f t="shared" ca="1" si="41"/>
        <v>0</v>
      </c>
      <c r="Q235" s="679">
        <f t="shared" ca="1" si="41"/>
        <v>264466.89</v>
      </c>
      <c r="R235" s="679">
        <f t="shared" ca="1" si="41"/>
        <v>24150.77</v>
      </c>
      <c r="S235" s="679">
        <f t="shared" ca="1" si="41"/>
        <v>0</v>
      </c>
      <c r="T235" s="679">
        <f t="shared" ca="1" si="41"/>
        <v>0</v>
      </c>
      <c r="U235" s="679">
        <f t="shared" ca="1" si="41"/>
        <v>0</v>
      </c>
      <c r="V235" s="679">
        <f t="shared" ca="1" si="41"/>
        <v>0</v>
      </c>
      <c r="W235" s="679">
        <f t="shared" ca="1" si="40"/>
        <v>0</v>
      </c>
      <c r="X235" s="679">
        <f t="shared" ca="1" si="41"/>
        <v>0</v>
      </c>
      <c r="Y235" s="679">
        <f t="shared" ca="1" si="41"/>
        <v>24576.16</v>
      </c>
      <c r="Z235" s="679">
        <f t="shared" ca="1" si="41"/>
        <v>0</v>
      </c>
      <c r="AA235" t="str">
        <f t="shared" si="33"/>
        <v>ASR_Financial_Report_SHP21Final</v>
      </c>
      <c r="AB235" s="960">
        <f t="shared" si="34"/>
        <v>44658</v>
      </c>
      <c r="AC235" t="str">
        <f t="shared" si="35"/>
        <v>Unaudited</v>
      </c>
    </row>
    <row r="236" spans="1:29" x14ac:dyDescent="0.25">
      <c r="A236" t="s">
        <v>420</v>
      </c>
      <c r="B236" t="s">
        <v>1366</v>
      </c>
      <c r="C236" t="s">
        <v>1367</v>
      </c>
      <c r="D236">
        <v>1900</v>
      </c>
      <c r="E236" s="960">
        <v>1</v>
      </c>
      <c r="F236" t="s">
        <v>441</v>
      </c>
      <c r="G236" s="960">
        <v>366</v>
      </c>
      <c r="H236" t="s">
        <v>379</v>
      </c>
      <c r="I236" s="940" t="s">
        <v>488</v>
      </c>
      <c r="J236" s="940" t="s">
        <v>444</v>
      </c>
      <c r="K236" s="940" t="s">
        <v>53</v>
      </c>
      <c r="L236" s="940">
        <v>3.1</v>
      </c>
      <c r="M236" s="965" t="s">
        <v>33</v>
      </c>
      <c r="N236" s="679">
        <f t="shared" ca="1" si="31"/>
        <v>92481683.369998842</v>
      </c>
      <c r="O236" s="679">
        <f t="shared" ca="1" si="41"/>
        <v>67118497.859998852</v>
      </c>
      <c r="P236" s="679">
        <f t="shared" ca="1" si="41"/>
        <v>4076234.9200000032</v>
      </c>
      <c r="Q236" s="679">
        <f t="shared" ca="1" si="41"/>
        <v>11485526.929999989</v>
      </c>
      <c r="R236" s="679">
        <f t="shared" ca="1" si="41"/>
        <v>6055288.2500000009</v>
      </c>
      <c r="S236" s="679">
        <f t="shared" ca="1" si="41"/>
        <v>650741.82000000007</v>
      </c>
      <c r="T236" s="679">
        <f t="shared" ca="1" si="41"/>
        <v>616329.45999999985</v>
      </c>
      <c r="U236" s="679">
        <f t="shared" ca="1" si="41"/>
        <v>9590.43</v>
      </c>
      <c r="V236" s="679">
        <f t="shared" ca="1" si="41"/>
        <v>662531.64999999991</v>
      </c>
      <c r="W236" s="679">
        <f t="shared" ca="1" si="40"/>
        <v>188194.35</v>
      </c>
      <c r="X236" s="679">
        <f t="shared" ca="1" si="41"/>
        <v>298621.96999999997</v>
      </c>
      <c r="Y236" s="679">
        <f t="shared" ca="1" si="41"/>
        <v>1320125.7299999997</v>
      </c>
      <c r="Z236" s="679">
        <f t="shared" ca="1" si="41"/>
        <v>0</v>
      </c>
      <c r="AA236" t="str">
        <f t="shared" si="33"/>
        <v>ASR_Financial_Report_SHP21Final</v>
      </c>
      <c r="AB236" s="960">
        <f t="shared" si="34"/>
        <v>44658</v>
      </c>
      <c r="AC236" t="str">
        <f t="shared" si="35"/>
        <v>Unaudited</v>
      </c>
    </row>
    <row r="237" spans="1:29" x14ac:dyDescent="0.25">
      <c r="A237" t="s">
        <v>420</v>
      </c>
      <c r="B237" t="s">
        <v>1366</v>
      </c>
      <c r="C237" t="s">
        <v>1367</v>
      </c>
      <c r="D237">
        <v>1900</v>
      </c>
      <c r="E237" s="960">
        <v>1</v>
      </c>
      <c r="F237" t="s">
        <v>441</v>
      </c>
      <c r="G237" s="960">
        <v>366</v>
      </c>
      <c r="H237" t="s">
        <v>379</v>
      </c>
      <c r="I237" s="940" t="s">
        <v>488</v>
      </c>
      <c r="J237" s="940" t="s">
        <v>444</v>
      </c>
      <c r="K237" s="940" t="s">
        <v>53</v>
      </c>
      <c r="L237" s="940">
        <v>3.2</v>
      </c>
      <c r="M237" s="965" t="s">
        <v>34</v>
      </c>
      <c r="N237" s="679">
        <f t="shared" ca="1" si="31"/>
        <v>161344.22000000003</v>
      </c>
      <c r="O237" s="679">
        <f t="shared" ca="1" si="41"/>
        <v>126176.78</v>
      </c>
      <c r="P237" s="679">
        <f t="shared" ca="1" si="41"/>
        <v>5827.1100000000006</v>
      </c>
      <c r="Q237" s="679">
        <f t="shared" ca="1" si="41"/>
        <v>18594.14</v>
      </c>
      <c r="R237" s="679">
        <f t="shared" ca="1" si="41"/>
        <v>1665.7800000000002</v>
      </c>
      <c r="S237" s="679">
        <f t="shared" ca="1" si="41"/>
        <v>1575.6200000000001</v>
      </c>
      <c r="T237" s="679">
        <f t="shared" ca="1" si="41"/>
        <v>2907.29</v>
      </c>
      <c r="U237" s="679">
        <f t="shared" ca="1" si="41"/>
        <v>806.16</v>
      </c>
      <c r="V237" s="679">
        <f t="shared" ca="1" si="41"/>
        <v>525</v>
      </c>
      <c r="W237" s="679">
        <f t="shared" ca="1" si="40"/>
        <v>1751.23</v>
      </c>
      <c r="X237" s="679">
        <f t="shared" ca="1" si="41"/>
        <v>1092.25</v>
      </c>
      <c r="Y237" s="679">
        <f t="shared" ca="1" si="41"/>
        <v>422.86</v>
      </c>
      <c r="Z237" s="679">
        <f t="shared" ca="1" si="41"/>
        <v>0</v>
      </c>
      <c r="AA237" t="str">
        <f t="shared" si="33"/>
        <v>ASR_Financial_Report_SHP21Final</v>
      </c>
      <c r="AB237" s="960">
        <f t="shared" si="34"/>
        <v>44658</v>
      </c>
      <c r="AC237" t="str">
        <f t="shared" si="35"/>
        <v>Unaudited</v>
      </c>
    </row>
    <row r="238" spans="1:29" x14ac:dyDescent="0.25">
      <c r="A238" t="s">
        <v>420</v>
      </c>
      <c r="B238" t="s">
        <v>1366</v>
      </c>
      <c r="C238" t="s">
        <v>1367</v>
      </c>
      <c r="D238">
        <v>1900</v>
      </c>
      <c r="E238" s="960">
        <v>1</v>
      </c>
      <c r="F238" t="s">
        <v>441</v>
      </c>
      <c r="G238" s="960">
        <v>366</v>
      </c>
      <c r="H238" t="s">
        <v>379</v>
      </c>
      <c r="I238" s="940" t="s">
        <v>488</v>
      </c>
      <c r="J238" s="940" t="s">
        <v>444</v>
      </c>
      <c r="K238" s="940" t="s">
        <v>53</v>
      </c>
      <c r="L238" s="940">
        <v>3.3</v>
      </c>
      <c r="M238" s="965" t="s">
        <v>54</v>
      </c>
      <c r="N238" s="679">
        <f t="shared" ca="1" si="31"/>
        <v>1283773.7599999995</v>
      </c>
      <c r="O238" s="679">
        <f t="shared" ca="1" si="41"/>
        <v>1101315.0099999998</v>
      </c>
      <c r="P238" s="679">
        <f t="shared" ca="1" si="41"/>
        <v>62644.320000000007</v>
      </c>
      <c r="Q238" s="679">
        <f t="shared" ca="1" si="41"/>
        <v>70266.739999999991</v>
      </c>
      <c r="R238" s="679">
        <f t="shared" ca="1" si="41"/>
        <v>27365.38</v>
      </c>
      <c r="S238" s="679">
        <f t="shared" ca="1" si="41"/>
        <v>4199.92</v>
      </c>
      <c r="T238" s="679">
        <f t="shared" ca="1" si="41"/>
        <v>6344.3899999999994</v>
      </c>
      <c r="U238" s="679">
        <f t="shared" ca="1" si="41"/>
        <v>230.57</v>
      </c>
      <c r="V238" s="679">
        <f t="shared" ca="1" si="41"/>
        <v>8340.26</v>
      </c>
      <c r="W238" s="679">
        <f t="shared" ca="1" si="40"/>
        <v>304.90999999999997</v>
      </c>
      <c r="X238" s="679">
        <f t="shared" ca="1" si="41"/>
        <v>402.7</v>
      </c>
      <c r="Y238" s="679">
        <f t="shared" ca="1" si="41"/>
        <v>2359.56</v>
      </c>
      <c r="Z238" s="679">
        <f t="shared" ca="1" si="41"/>
        <v>0</v>
      </c>
      <c r="AA238" t="str">
        <f t="shared" si="33"/>
        <v>ASR_Financial_Report_SHP21Final</v>
      </c>
      <c r="AB238" s="960">
        <f t="shared" si="34"/>
        <v>44658</v>
      </c>
      <c r="AC238" t="str">
        <f t="shared" si="35"/>
        <v>Unaudited</v>
      </c>
    </row>
    <row r="239" spans="1:29" x14ac:dyDescent="0.25">
      <c r="A239" t="s">
        <v>420</v>
      </c>
      <c r="B239" t="s">
        <v>1366</v>
      </c>
      <c r="C239" t="s">
        <v>1367</v>
      </c>
      <c r="D239">
        <v>1900</v>
      </c>
      <c r="E239" s="960">
        <v>1</v>
      </c>
      <c r="F239" t="s">
        <v>441</v>
      </c>
      <c r="G239" s="960">
        <v>366</v>
      </c>
      <c r="H239" t="s">
        <v>379</v>
      </c>
      <c r="I239" s="940" t="s">
        <v>488</v>
      </c>
      <c r="J239" s="940" t="s">
        <v>444</v>
      </c>
      <c r="K239" s="940" t="s">
        <v>53</v>
      </c>
      <c r="L239" s="948" t="s">
        <v>44</v>
      </c>
      <c r="M239" s="963" t="s">
        <v>153</v>
      </c>
      <c r="N239" s="679">
        <f t="shared" ca="1" si="31"/>
        <v>0</v>
      </c>
      <c r="O239" s="679">
        <f t="shared" ca="1" si="41"/>
        <v>0</v>
      </c>
      <c r="P239" s="679">
        <f t="shared" ca="1" si="41"/>
        <v>0</v>
      </c>
      <c r="Q239" s="679">
        <f t="shared" ca="1" si="41"/>
        <v>0</v>
      </c>
      <c r="R239" s="679">
        <f t="shared" ca="1" si="41"/>
        <v>0</v>
      </c>
      <c r="S239" s="679">
        <f t="shared" ca="1" si="41"/>
        <v>0</v>
      </c>
      <c r="T239" s="679">
        <f t="shared" ca="1" si="41"/>
        <v>0</v>
      </c>
      <c r="U239" s="679">
        <f t="shared" ca="1" si="41"/>
        <v>0</v>
      </c>
      <c r="V239" s="679">
        <f t="shared" ca="1" si="41"/>
        <v>0</v>
      </c>
      <c r="W239" s="679">
        <f t="shared" ca="1" si="40"/>
        <v>0</v>
      </c>
      <c r="X239" s="679">
        <f t="shared" ca="1" si="41"/>
        <v>0</v>
      </c>
      <c r="Y239" s="679">
        <f t="shared" ca="1" si="41"/>
        <v>0</v>
      </c>
      <c r="Z239" s="679">
        <f t="shared" ca="1" si="41"/>
        <v>0</v>
      </c>
      <c r="AA239" t="str">
        <f t="shared" si="33"/>
        <v>ASR_Financial_Report_SHP21Final</v>
      </c>
      <c r="AB239" s="960">
        <f t="shared" si="34"/>
        <v>44658</v>
      </c>
      <c r="AC239" t="str">
        <f t="shared" si="35"/>
        <v>Unaudited</v>
      </c>
    </row>
    <row r="240" spans="1:29" x14ac:dyDescent="0.25">
      <c r="A240" t="s">
        <v>420</v>
      </c>
      <c r="B240" t="s">
        <v>1366</v>
      </c>
      <c r="C240" t="s">
        <v>1367</v>
      </c>
      <c r="D240">
        <v>1900</v>
      </c>
      <c r="E240" s="960">
        <v>1</v>
      </c>
      <c r="F240" t="s">
        <v>441</v>
      </c>
      <c r="G240" s="960">
        <v>366</v>
      </c>
      <c r="H240" t="s">
        <v>379</v>
      </c>
      <c r="I240" s="965" t="s">
        <v>488</v>
      </c>
      <c r="J240" s="965" t="s">
        <v>444</v>
      </c>
      <c r="K240" s="965" t="s">
        <v>53</v>
      </c>
      <c r="L240" s="940" t="s">
        <v>41</v>
      </c>
      <c r="M240" s="965" t="s">
        <v>52</v>
      </c>
      <c r="N240" s="679">
        <f t="shared" ca="1" si="31"/>
        <v>35425368.149832301</v>
      </c>
      <c r="O240" s="679">
        <f t="shared" ca="1" si="41"/>
        <v>30119400.839831926</v>
      </c>
      <c r="P240" s="679">
        <f t="shared" ca="1" si="41"/>
        <v>1257342.509999881</v>
      </c>
      <c r="Q240" s="679">
        <f t="shared" ca="1" si="41"/>
        <v>2003982.5600001523</v>
      </c>
      <c r="R240" s="679">
        <f t="shared" ca="1" si="41"/>
        <v>1091211.4200002882</v>
      </c>
      <c r="S240" s="679">
        <f t="shared" ca="1" si="41"/>
        <v>603041.4200000501</v>
      </c>
      <c r="T240" s="679">
        <f t="shared" ca="1" si="41"/>
        <v>42340.909999999611</v>
      </c>
      <c r="U240" s="679">
        <f t="shared" ca="1" si="41"/>
        <v>7578.1100000000342</v>
      </c>
      <c r="V240" s="679">
        <f t="shared" ca="1" si="41"/>
        <v>121756.73000000142</v>
      </c>
      <c r="W240" s="679">
        <f t="shared" ca="1" si="40"/>
        <v>6138.680000000013</v>
      </c>
      <c r="X240" s="679">
        <f t="shared" ca="1" si="41"/>
        <v>64750.74000000603</v>
      </c>
      <c r="Y240" s="679">
        <f t="shared" ca="1" si="41"/>
        <v>107824.22999999991</v>
      </c>
      <c r="Z240" s="679">
        <f t="shared" ca="1" si="41"/>
        <v>0</v>
      </c>
      <c r="AA240" t="str">
        <f t="shared" si="33"/>
        <v>ASR_Financial_Report_SHP21Final</v>
      </c>
      <c r="AB240" s="960">
        <f t="shared" si="34"/>
        <v>44658</v>
      </c>
      <c r="AC240" t="str">
        <f t="shared" si="35"/>
        <v>Unaudited</v>
      </c>
    </row>
    <row r="241" spans="1:29" x14ac:dyDescent="0.25">
      <c r="A241" t="s">
        <v>420</v>
      </c>
      <c r="B241" t="s">
        <v>1366</v>
      </c>
      <c r="C241" t="s">
        <v>1367</v>
      </c>
      <c r="D241">
        <v>1900</v>
      </c>
      <c r="E241" s="960">
        <v>1</v>
      </c>
      <c r="F241" t="s">
        <v>441</v>
      </c>
      <c r="G241" s="960">
        <v>366</v>
      </c>
      <c r="H241" t="s">
        <v>379</v>
      </c>
      <c r="I241" s="940" t="s">
        <v>488</v>
      </c>
      <c r="J241" s="940" t="s">
        <v>444</v>
      </c>
      <c r="K241" s="940" t="s">
        <v>53</v>
      </c>
      <c r="L241" s="940" t="s">
        <v>42</v>
      </c>
      <c r="M241" s="965" t="s">
        <v>154</v>
      </c>
      <c r="N241" s="679">
        <f t="shared" ca="1" si="31"/>
        <v>8196957.964384309</v>
      </c>
      <c r="O241" s="679">
        <f t="shared" ca="1" si="41"/>
        <v>6454999.7079730714</v>
      </c>
      <c r="P241" s="679">
        <f t="shared" ca="1" si="41"/>
        <v>391450.5944809973</v>
      </c>
      <c r="Q241" s="679">
        <f t="shared" ca="1" si="41"/>
        <v>762106.61942002876</v>
      </c>
      <c r="R241" s="679">
        <f t="shared" ca="1" si="41"/>
        <v>398029.36914475751</v>
      </c>
      <c r="S241" s="679">
        <f t="shared" ca="1" si="41"/>
        <v>-15435.392604770714</v>
      </c>
      <c r="T241" s="679">
        <f t="shared" ca="1" si="41"/>
        <v>59083.584811527064</v>
      </c>
      <c r="U241" s="679">
        <f t="shared" ca="1" si="41"/>
        <v>-249.81442990828356</v>
      </c>
      <c r="V241" s="679">
        <f t="shared" ca="1" si="41"/>
        <v>44208.015263619629</v>
      </c>
      <c r="W241" s="679">
        <f t="shared" ca="1" si="40"/>
        <v>12527.350080828843</v>
      </c>
      <c r="X241" s="679">
        <f t="shared" ca="1" si="41"/>
        <v>17829.797115541638</v>
      </c>
      <c r="Y241" s="679">
        <f t="shared" ca="1" si="41"/>
        <v>72408.133128616115</v>
      </c>
      <c r="Z241" s="679">
        <f t="shared" ca="1" si="41"/>
        <v>0</v>
      </c>
      <c r="AA241" t="str">
        <f t="shared" si="33"/>
        <v>ASR_Financial_Report_SHP21Final</v>
      </c>
      <c r="AB241" s="960">
        <f t="shared" si="34"/>
        <v>44658</v>
      </c>
      <c r="AC241" t="str">
        <f t="shared" si="35"/>
        <v>Unaudited</v>
      </c>
    </row>
    <row r="242" spans="1:29" x14ac:dyDescent="0.25">
      <c r="A242" t="s">
        <v>420</v>
      </c>
      <c r="B242" t="s">
        <v>1366</v>
      </c>
      <c r="C242" t="s">
        <v>1367</v>
      </c>
      <c r="D242">
        <v>1900</v>
      </c>
      <c r="E242" s="960">
        <v>1</v>
      </c>
      <c r="F242" t="s">
        <v>441</v>
      </c>
      <c r="G242" s="960">
        <v>366</v>
      </c>
      <c r="H242" t="s">
        <v>379</v>
      </c>
      <c r="I242" s="940" t="s">
        <v>488</v>
      </c>
      <c r="J242" s="940" t="s">
        <v>444</v>
      </c>
      <c r="K242" s="940" t="s">
        <v>53</v>
      </c>
      <c r="L242" s="940" t="s">
        <v>43</v>
      </c>
      <c r="M242" s="965" t="s">
        <v>462</v>
      </c>
      <c r="N242" s="679">
        <f t="shared" ca="1" si="31"/>
        <v>0</v>
      </c>
      <c r="O242" s="679">
        <f t="shared" ca="1" si="41"/>
        <v>0</v>
      </c>
      <c r="P242" s="679">
        <f t="shared" ca="1" si="41"/>
        <v>0</v>
      </c>
      <c r="Q242" s="679">
        <f t="shared" ca="1" si="41"/>
        <v>0</v>
      </c>
      <c r="R242" s="679">
        <f t="shared" ca="1" si="41"/>
        <v>0</v>
      </c>
      <c r="S242" s="679">
        <f t="shared" ca="1" si="41"/>
        <v>0</v>
      </c>
      <c r="T242" s="679">
        <f t="shared" ca="1" si="41"/>
        <v>0</v>
      </c>
      <c r="U242" s="679">
        <f t="shared" ca="1" si="41"/>
        <v>0</v>
      </c>
      <c r="V242" s="679">
        <f t="shared" ca="1" si="41"/>
        <v>0</v>
      </c>
      <c r="W242" s="679">
        <f t="shared" ca="1" si="40"/>
        <v>0</v>
      </c>
      <c r="X242" s="679">
        <f t="shared" ca="1" si="41"/>
        <v>0</v>
      </c>
      <c r="Y242" s="679">
        <f t="shared" ca="1" si="41"/>
        <v>0</v>
      </c>
      <c r="Z242" s="679">
        <f t="shared" ca="1" si="41"/>
        <v>0</v>
      </c>
      <c r="AA242" t="str">
        <f t="shared" si="33"/>
        <v>ASR_Financial_Report_SHP21Final</v>
      </c>
      <c r="AB242" s="960">
        <f t="shared" si="34"/>
        <v>44658</v>
      </c>
      <c r="AC242" t="str">
        <f t="shared" si="35"/>
        <v>Unaudited</v>
      </c>
    </row>
    <row r="243" spans="1:29" x14ac:dyDescent="0.25">
      <c r="A243" t="s">
        <v>420</v>
      </c>
      <c r="B243" t="s">
        <v>1366</v>
      </c>
      <c r="C243" t="s">
        <v>1367</v>
      </c>
      <c r="D243">
        <v>1900</v>
      </c>
      <c r="E243" s="960">
        <v>1</v>
      </c>
      <c r="F243" t="s">
        <v>441</v>
      </c>
      <c r="G243" s="960">
        <v>366</v>
      </c>
      <c r="H243" t="s">
        <v>379</v>
      </c>
      <c r="I243" s="940" t="s">
        <v>488</v>
      </c>
      <c r="J243" s="940" t="s">
        <v>444</v>
      </c>
      <c r="K243" s="940" t="s">
        <v>901</v>
      </c>
      <c r="L243" s="940" t="s">
        <v>902</v>
      </c>
      <c r="M243" s="965" t="s">
        <v>901</v>
      </c>
      <c r="N243" s="679">
        <f t="shared" ca="1" si="31"/>
        <v>8732508.8299999982</v>
      </c>
      <c r="O243" s="679">
        <f t="shared" ca="1" si="41"/>
        <v>8122606.1099999994</v>
      </c>
      <c r="P243" s="679">
        <f t="shared" ca="1" si="41"/>
        <v>473214.7</v>
      </c>
      <c r="Q243" s="679">
        <f t="shared" ca="1" si="41"/>
        <v>55177.219999999994</v>
      </c>
      <c r="R243" s="679">
        <f t="shared" ca="1" si="41"/>
        <v>30385.360000000001</v>
      </c>
      <c r="S243" s="679">
        <f t="shared" ca="1" si="41"/>
        <v>0</v>
      </c>
      <c r="T243" s="679">
        <f t="shared" ca="1" si="41"/>
        <v>6630.58</v>
      </c>
      <c r="U243" s="679">
        <f t="shared" ca="1" si="41"/>
        <v>0</v>
      </c>
      <c r="V243" s="679">
        <f t="shared" ca="1" si="41"/>
        <v>44494.86</v>
      </c>
      <c r="W243" s="679">
        <f t="shared" ca="1" si="40"/>
        <v>0</v>
      </c>
      <c r="X243" s="679">
        <f t="shared" ca="1" si="41"/>
        <v>0</v>
      </c>
      <c r="Y243" s="679">
        <f t="shared" ca="1" si="41"/>
        <v>0</v>
      </c>
      <c r="Z243" s="679">
        <f t="shared" ca="1" si="41"/>
        <v>0</v>
      </c>
      <c r="AA243" t="str">
        <f t="shared" si="33"/>
        <v>ASR_Financial_Report_SHP21Final</v>
      </c>
      <c r="AB243" s="960">
        <f t="shared" si="34"/>
        <v>44658</v>
      </c>
      <c r="AC243" t="str">
        <f t="shared" si="35"/>
        <v>Unaudited</v>
      </c>
    </row>
    <row r="244" spans="1:29" x14ac:dyDescent="0.25">
      <c r="A244" t="s">
        <v>420</v>
      </c>
      <c r="B244" t="s">
        <v>1366</v>
      </c>
      <c r="C244" t="s">
        <v>1367</v>
      </c>
      <c r="D244">
        <v>1900</v>
      </c>
      <c r="E244" s="960">
        <v>1</v>
      </c>
      <c r="F244" t="s">
        <v>441</v>
      </c>
      <c r="G244" s="960">
        <v>366</v>
      </c>
      <c r="H244" t="s">
        <v>379</v>
      </c>
      <c r="I244" s="940" t="s">
        <v>488</v>
      </c>
      <c r="J244" s="940" t="s">
        <v>444</v>
      </c>
      <c r="K244" s="940" t="s">
        <v>901</v>
      </c>
      <c r="L244" s="940" t="s">
        <v>903</v>
      </c>
      <c r="M244" s="965" t="s">
        <v>906</v>
      </c>
      <c r="N244" s="679">
        <f t="shared" ca="1" si="31"/>
        <v>821022.39270486857</v>
      </c>
      <c r="O244" s="679">
        <f t="shared" ca="1" si="41"/>
        <v>767146.98750479158</v>
      </c>
      <c r="P244" s="679">
        <f t="shared" ca="1" si="41"/>
        <v>44693.196571609136</v>
      </c>
      <c r="Q244" s="679">
        <f t="shared" ca="1" si="41"/>
        <v>3632.7965551216798</v>
      </c>
      <c r="R244" s="679">
        <f t="shared" ca="1" si="41"/>
        <v>1993.7053527868286</v>
      </c>
      <c r="S244" s="679">
        <f t="shared" ca="1" si="41"/>
        <v>0</v>
      </c>
      <c r="T244" s="679">
        <f t="shared" ca="1" si="41"/>
        <v>626.23121243651258</v>
      </c>
      <c r="U244" s="679">
        <f t="shared" ca="1" si="41"/>
        <v>0</v>
      </c>
      <c r="V244" s="679">
        <f t="shared" ca="1" si="41"/>
        <v>2929.4755081228395</v>
      </c>
      <c r="W244" s="679">
        <f t="shared" ca="1" si="40"/>
        <v>0</v>
      </c>
      <c r="X244" s="679">
        <f t="shared" ca="1" si="41"/>
        <v>0</v>
      </c>
      <c r="Y244" s="679">
        <f t="shared" ca="1" si="41"/>
        <v>0</v>
      </c>
      <c r="Z244" s="679">
        <f t="shared" ca="1" si="41"/>
        <v>0</v>
      </c>
      <c r="AA244" t="str">
        <f t="shared" si="33"/>
        <v>ASR_Financial_Report_SHP21Final</v>
      </c>
      <c r="AB244" s="960">
        <f t="shared" si="34"/>
        <v>44658</v>
      </c>
      <c r="AC244" t="str">
        <f t="shared" si="35"/>
        <v>Unaudited</v>
      </c>
    </row>
    <row r="245" spans="1:29" x14ac:dyDescent="0.25">
      <c r="A245" t="s">
        <v>420</v>
      </c>
      <c r="B245" t="s">
        <v>1366</v>
      </c>
      <c r="C245" t="s">
        <v>1367</v>
      </c>
      <c r="D245">
        <v>1900</v>
      </c>
      <c r="E245" s="960">
        <v>1</v>
      </c>
      <c r="F245" t="s">
        <v>441</v>
      </c>
      <c r="G245" s="960">
        <v>366</v>
      </c>
      <c r="H245" t="s">
        <v>379</v>
      </c>
      <c r="I245" s="940" t="s">
        <v>488</v>
      </c>
      <c r="J245" s="940" t="s">
        <v>444</v>
      </c>
      <c r="K245" s="940" t="s">
        <v>901</v>
      </c>
      <c r="L245" s="940" t="s">
        <v>904</v>
      </c>
      <c r="M245" s="965" t="s">
        <v>907</v>
      </c>
      <c r="N245" s="679">
        <f t="shared" ca="1" si="31"/>
        <v>0</v>
      </c>
      <c r="O245" s="679">
        <f t="shared" ca="1" si="41"/>
        <v>0</v>
      </c>
      <c r="P245" s="679">
        <f t="shared" ca="1" si="41"/>
        <v>0</v>
      </c>
      <c r="Q245" s="679">
        <f t="shared" ca="1" si="41"/>
        <v>0</v>
      </c>
      <c r="R245" s="679">
        <f t="shared" ca="1" si="41"/>
        <v>0</v>
      </c>
      <c r="S245" s="679">
        <f t="shared" ca="1" si="41"/>
        <v>0</v>
      </c>
      <c r="T245" s="679">
        <f t="shared" ca="1" si="41"/>
        <v>0</v>
      </c>
      <c r="U245" s="679">
        <f t="shared" ca="1" si="41"/>
        <v>0</v>
      </c>
      <c r="V245" s="679">
        <f t="shared" ca="1" si="41"/>
        <v>0</v>
      </c>
      <c r="W245" s="679">
        <f t="shared" ca="1" si="40"/>
        <v>0</v>
      </c>
      <c r="X245" s="679">
        <f t="shared" ca="1" si="41"/>
        <v>0</v>
      </c>
      <c r="Y245" s="679">
        <f t="shared" ca="1" si="41"/>
        <v>0</v>
      </c>
      <c r="Z245" s="679">
        <f t="shared" ca="1" si="41"/>
        <v>0</v>
      </c>
      <c r="AA245" t="str">
        <f t="shared" si="33"/>
        <v>ASR_Financial_Report_SHP21Final</v>
      </c>
      <c r="AB245" s="960">
        <f t="shared" si="34"/>
        <v>44658</v>
      </c>
      <c r="AC245" t="str">
        <f t="shared" si="35"/>
        <v>Unaudited</v>
      </c>
    </row>
    <row r="246" spans="1:29" x14ac:dyDescent="0.25">
      <c r="A246" t="s">
        <v>420</v>
      </c>
      <c r="B246" t="s">
        <v>1366</v>
      </c>
      <c r="C246" t="s">
        <v>1367</v>
      </c>
      <c r="D246">
        <v>1900</v>
      </c>
      <c r="E246" s="960">
        <v>1</v>
      </c>
      <c r="F246" t="s">
        <v>441</v>
      </c>
      <c r="G246" s="960">
        <v>366</v>
      </c>
      <c r="H246" t="s">
        <v>379</v>
      </c>
      <c r="I246" s="940" t="s">
        <v>488</v>
      </c>
      <c r="J246" s="940" t="s">
        <v>444</v>
      </c>
      <c r="K246" s="940" t="s">
        <v>445</v>
      </c>
      <c r="L246" s="940">
        <v>5.0999999999999996</v>
      </c>
      <c r="M246" s="965" t="s">
        <v>37</v>
      </c>
      <c r="N246" s="679">
        <f t="shared" ca="1" si="31"/>
        <v>28710106.34</v>
      </c>
      <c r="O246" s="679">
        <f t="shared" ca="1" si="41"/>
        <v>8643696.8399999999</v>
      </c>
      <c r="P246" s="679">
        <f t="shared" ca="1" si="41"/>
        <v>4479388.43</v>
      </c>
      <c r="Q246" s="679">
        <f t="shared" ca="1" si="41"/>
        <v>1883442.7000000002</v>
      </c>
      <c r="R246" s="679">
        <f t="shared" ca="1" si="41"/>
        <v>8710267.4299999997</v>
      </c>
      <c r="S246" s="679">
        <f t="shared" ca="1" si="41"/>
        <v>2578122.37</v>
      </c>
      <c r="T246" s="679">
        <f t="shared" ca="1" si="41"/>
        <v>273714.68</v>
      </c>
      <c r="U246" s="679">
        <f t="shared" ca="1" si="41"/>
        <v>32020.46</v>
      </c>
      <c r="V246" s="679">
        <f t="shared" ca="1" si="41"/>
        <v>749574.41</v>
      </c>
      <c r="W246" s="679">
        <f t="shared" ca="1" si="40"/>
        <v>3524.1099999999997</v>
      </c>
      <c r="X246" s="679">
        <f t="shared" ca="1" si="41"/>
        <v>758021.71</v>
      </c>
      <c r="Y246" s="679">
        <f t="shared" ca="1" si="41"/>
        <v>598333.19999999995</v>
      </c>
      <c r="Z246" s="679">
        <f t="shared" ca="1" si="41"/>
        <v>0</v>
      </c>
      <c r="AA246" t="str">
        <f t="shared" si="33"/>
        <v>ASR_Financial_Report_SHP21Final</v>
      </c>
      <c r="AB246" s="960">
        <f t="shared" si="34"/>
        <v>44658</v>
      </c>
      <c r="AC246" t="str">
        <f t="shared" si="35"/>
        <v>Unaudited</v>
      </c>
    </row>
    <row r="247" spans="1:29" ht="30" x14ac:dyDescent="0.25">
      <c r="A247" t="s">
        <v>420</v>
      </c>
      <c r="B247" t="s">
        <v>1366</v>
      </c>
      <c r="C247" t="s">
        <v>1367</v>
      </c>
      <c r="D247">
        <v>1900</v>
      </c>
      <c r="E247" s="960">
        <v>1</v>
      </c>
      <c r="F247" t="s">
        <v>441</v>
      </c>
      <c r="G247" s="960">
        <v>366</v>
      </c>
      <c r="H247" t="s">
        <v>379</v>
      </c>
      <c r="I247" s="940" t="s">
        <v>488</v>
      </c>
      <c r="J247" s="940" t="s">
        <v>444</v>
      </c>
      <c r="K247" s="940" t="s">
        <v>445</v>
      </c>
      <c r="L247" s="948">
        <v>5.2</v>
      </c>
      <c r="M247" s="963" t="s">
        <v>303</v>
      </c>
      <c r="N247" s="679">
        <f t="shared" ca="1" si="31"/>
        <v>0</v>
      </c>
      <c r="O247" s="679">
        <f t="shared" ca="1" si="41"/>
        <v>0</v>
      </c>
      <c r="P247" s="679">
        <f t="shared" ca="1" si="41"/>
        <v>0</v>
      </c>
      <c r="Q247" s="679">
        <f t="shared" ca="1" si="41"/>
        <v>0</v>
      </c>
      <c r="R247" s="679">
        <f t="shared" ca="1" si="41"/>
        <v>0</v>
      </c>
      <c r="S247" s="679">
        <f t="shared" ca="1" si="41"/>
        <v>0</v>
      </c>
      <c r="T247" s="679">
        <f t="shared" ca="1" si="41"/>
        <v>0</v>
      </c>
      <c r="U247" s="679">
        <f t="shared" ca="1" si="41"/>
        <v>0</v>
      </c>
      <c r="V247" s="679">
        <f t="shared" ca="1" si="41"/>
        <v>0</v>
      </c>
      <c r="W247" s="679">
        <f t="shared" ca="1" si="40"/>
        <v>0</v>
      </c>
      <c r="X247" s="679">
        <f t="shared" ca="1" si="41"/>
        <v>0</v>
      </c>
      <c r="Y247" s="679">
        <f t="shared" ca="1" si="41"/>
        <v>0</v>
      </c>
      <c r="Z247" s="679">
        <f t="shared" ca="1" si="41"/>
        <v>0</v>
      </c>
      <c r="AA247" t="str">
        <f t="shared" si="33"/>
        <v>ASR_Financial_Report_SHP21Final</v>
      </c>
      <c r="AB247" s="960">
        <f t="shared" si="34"/>
        <v>44658</v>
      </c>
      <c r="AC247" t="str">
        <f t="shared" si="35"/>
        <v>Unaudited</v>
      </c>
    </row>
    <row r="248" spans="1:29" ht="30" x14ac:dyDescent="0.25">
      <c r="A248" t="s">
        <v>420</v>
      </c>
      <c r="B248" t="s">
        <v>1366</v>
      </c>
      <c r="C248" t="s">
        <v>1367</v>
      </c>
      <c r="D248">
        <v>1900</v>
      </c>
      <c r="E248" s="960">
        <v>1</v>
      </c>
      <c r="F248" t="s">
        <v>441</v>
      </c>
      <c r="G248" s="960">
        <v>366</v>
      </c>
      <c r="H248" t="s">
        <v>379</v>
      </c>
      <c r="I248" s="940" t="s">
        <v>488</v>
      </c>
      <c r="J248" s="940" t="s">
        <v>444</v>
      </c>
      <c r="K248" s="940" t="s">
        <v>445</v>
      </c>
      <c r="L248" s="940">
        <v>5.3</v>
      </c>
      <c r="M248" s="965" t="s">
        <v>304</v>
      </c>
      <c r="N248" s="679">
        <f t="shared" ca="1" si="31"/>
        <v>1330128.9988515445</v>
      </c>
      <c r="O248" s="679">
        <f t="shared" ca="1" si="41"/>
        <v>391802.99482293485</v>
      </c>
      <c r="P248" s="679">
        <f t="shared" ca="1" si="41"/>
        <v>196742.33176859329</v>
      </c>
      <c r="Q248" s="679">
        <f t="shared" ca="1" si="41"/>
        <v>94082.415560221096</v>
      </c>
      <c r="R248" s="679">
        <f t="shared" ca="1" si="41"/>
        <v>433572.67700630496</v>
      </c>
      <c r="S248" s="679">
        <f t="shared" ca="1" si="41"/>
        <v>161558.63766776741</v>
      </c>
      <c r="T248" s="679">
        <f t="shared" ca="1" si="41"/>
        <v>12635.292257608064</v>
      </c>
      <c r="U248" s="679">
        <f t="shared" ca="1" si="41"/>
        <v>2009.4710971855311</v>
      </c>
      <c r="V248" s="679">
        <f t="shared" ca="1" si="41"/>
        <v>37310.635340830981</v>
      </c>
      <c r="W248" s="679">
        <f t="shared" ca="1" si="40"/>
        <v>189.39061348954826</v>
      </c>
      <c r="X248" s="679">
        <f t="shared" ca="1" si="41"/>
        <v>123.6142070776543</v>
      </c>
      <c r="Y248" s="679">
        <f t="shared" ca="1" si="41"/>
        <v>101.53850953123052</v>
      </c>
      <c r="Z248" s="679">
        <f t="shared" ca="1" si="41"/>
        <v>0</v>
      </c>
      <c r="AA248" t="str">
        <f t="shared" si="33"/>
        <v>ASR_Financial_Report_SHP21Final</v>
      </c>
      <c r="AB248" s="960">
        <f t="shared" si="34"/>
        <v>44658</v>
      </c>
      <c r="AC248" t="str">
        <f t="shared" si="35"/>
        <v>Unaudited</v>
      </c>
    </row>
    <row r="249" spans="1:29" x14ac:dyDescent="0.25">
      <c r="A249" t="s">
        <v>420</v>
      </c>
      <c r="B249" t="s">
        <v>1366</v>
      </c>
      <c r="C249" t="s">
        <v>1367</v>
      </c>
      <c r="D249">
        <v>1900</v>
      </c>
      <c r="E249" s="960">
        <v>1</v>
      </c>
      <c r="F249" t="s">
        <v>441</v>
      </c>
      <c r="G249" s="960">
        <v>366</v>
      </c>
      <c r="H249" t="s">
        <v>379</v>
      </c>
      <c r="I249" s="940" t="s">
        <v>488</v>
      </c>
      <c r="J249" s="940" t="s">
        <v>444</v>
      </c>
      <c r="K249" s="940" t="s">
        <v>445</v>
      </c>
      <c r="L249" s="940" t="s">
        <v>82</v>
      </c>
      <c r="M249" s="965" t="s">
        <v>453</v>
      </c>
      <c r="N249" s="679">
        <f t="shared" ca="1" si="31"/>
        <v>0</v>
      </c>
      <c r="O249" s="679">
        <f t="shared" ca="1" si="41"/>
        <v>0</v>
      </c>
      <c r="P249" s="679">
        <f t="shared" ca="1" si="41"/>
        <v>0</v>
      </c>
      <c r="Q249" s="679">
        <f t="shared" ca="1" si="41"/>
        <v>0</v>
      </c>
      <c r="R249" s="679">
        <f t="shared" ca="1" si="41"/>
        <v>0</v>
      </c>
      <c r="S249" s="679">
        <f t="shared" ca="1" si="41"/>
        <v>0</v>
      </c>
      <c r="T249" s="679">
        <f t="shared" ca="1" si="41"/>
        <v>0</v>
      </c>
      <c r="U249" s="679">
        <f t="shared" ca="1" si="41"/>
        <v>0</v>
      </c>
      <c r="V249" s="679">
        <f t="shared" ca="1" si="41"/>
        <v>0</v>
      </c>
      <c r="W249" s="679">
        <f t="shared" ca="1" si="40"/>
        <v>0</v>
      </c>
      <c r="X249" s="679">
        <f t="shared" ca="1" si="41"/>
        <v>0</v>
      </c>
      <c r="Y249" s="679">
        <f t="shared" ca="1" si="41"/>
        <v>0</v>
      </c>
      <c r="Z249" s="679">
        <f t="shared" ca="1" si="41"/>
        <v>0</v>
      </c>
      <c r="AA249" t="str">
        <f t="shared" si="33"/>
        <v>ASR_Financial_Report_SHP21Final</v>
      </c>
      <c r="AB249" s="960">
        <f t="shared" si="34"/>
        <v>44658</v>
      </c>
      <c r="AC249" t="str">
        <f t="shared" si="35"/>
        <v>Unaudited</v>
      </c>
    </row>
    <row r="250" spans="1:29" x14ac:dyDescent="0.25">
      <c r="A250" t="s">
        <v>420</v>
      </c>
      <c r="B250" t="s">
        <v>1366</v>
      </c>
      <c r="C250" t="s">
        <v>1367</v>
      </c>
      <c r="D250">
        <v>1900</v>
      </c>
      <c r="E250" s="960">
        <v>1</v>
      </c>
      <c r="F250" t="s">
        <v>441</v>
      </c>
      <c r="G250" s="960">
        <v>366</v>
      </c>
      <c r="H250" t="s">
        <v>379</v>
      </c>
      <c r="I250" s="940" t="s">
        <v>488</v>
      </c>
      <c r="J250" s="940" t="s">
        <v>444</v>
      </c>
      <c r="K250" s="940" t="s">
        <v>446</v>
      </c>
      <c r="L250" s="940">
        <v>6.1</v>
      </c>
      <c r="M250" s="965" t="s">
        <v>18</v>
      </c>
      <c r="N250" s="679">
        <f t="shared" ca="1" si="31"/>
        <v>0</v>
      </c>
      <c r="O250" s="679">
        <f t="shared" ca="1" si="41"/>
        <v>0</v>
      </c>
      <c r="P250" s="679">
        <f t="shared" ca="1" si="41"/>
        <v>0</v>
      </c>
      <c r="Q250" s="679">
        <f t="shared" ca="1" si="41"/>
        <v>0</v>
      </c>
      <c r="R250" s="679">
        <f t="shared" ca="1" si="41"/>
        <v>0</v>
      </c>
      <c r="S250" s="679">
        <f t="shared" ca="1" si="41"/>
        <v>0</v>
      </c>
      <c r="T250" s="679">
        <f t="shared" ca="1" si="41"/>
        <v>0</v>
      </c>
      <c r="U250" s="679">
        <f t="shared" ca="1" si="41"/>
        <v>0</v>
      </c>
      <c r="V250" s="679">
        <f t="shared" ca="1" si="41"/>
        <v>0</v>
      </c>
      <c r="W250" s="679">
        <f t="shared" ca="1" si="40"/>
        <v>0</v>
      </c>
      <c r="X250" s="679">
        <f t="shared" ca="1" si="41"/>
        <v>0</v>
      </c>
      <c r="Y250" s="679">
        <f t="shared" ca="1" si="41"/>
        <v>0</v>
      </c>
      <c r="Z250" s="679">
        <f t="shared" ca="1" si="41"/>
        <v>0</v>
      </c>
      <c r="AA250" t="str">
        <f t="shared" si="33"/>
        <v>ASR_Financial_Report_SHP21Final</v>
      </c>
      <c r="AB250" s="960">
        <f t="shared" si="34"/>
        <v>44658</v>
      </c>
      <c r="AC250" t="str">
        <f t="shared" si="35"/>
        <v>Unaudited</v>
      </c>
    </row>
    <row r="251" spans="1:29" x14ac:dyDescent="0.25">
      <c r="A251" t="s">
        <v>420</v>
      </c>
      <c r="B251" t="s">
        <v>1366</v>
      </c>
      <c r="C251" t="s">
        <v>1367</v>
      </c>
      <c r="D251">
        <v>1900</v>
      </c>
      <c r="E251" s="960">
        <v>1</v>
      </c>
      <c r="F251" t="s">
        <v>441</v>
      </c>
      <c r="G251" s="960">
        <v>366</v>
      </c>
      <c r="H251" t="s">
        <v>379</v>
      </c>
      <c r="I251" s="940" t="s">
        <v>488</v>
      </c>
      <c r="J251" s="940" t="s">
        <v>444</v>
      </c>
      <c r="K251" s="940" t="s">
        <v>446</v>
      </c>
      <c r="L251" s="940">
        <v>6.2</v>
      </c>
      <c r="M251" s="965" t="s">
        <v>19</v>
      </c>
      <c r="N251" s="679">
        <f t="shared" ca="1" si="31"/>
        <v>0</v>
      </c>
      <c r="O251" s="679">
        <f t="shared" ca="1" si="41"/>
        <v>0</v>
      </c>
      <c r="P251" s="679">
        <f t="shared" ca="1" si="41"/>
        <v>0</v>
      </c>
      <c r="Q251" s="679">
        <f t="shared" ca="1" si="41"/>
        <v>0</v>
      </c>
      <c r="R251" s="679">
        <f t="shared" ca="1" si="41"/>
        <v>0</v>
      </c>
      <c r="S251" s="679">
        <f t="shared" ca="1" si="41"/>
        <v>0</v>
      </c>
      <c r="T251" s="679">
        <f t="shared" ca="1" si="41"/>
        <v>0</v>
      </c>
      <c r="U251" s="679">
        <f t="shared" ca="1" si="41"/>
        <v>0</v>
      </c>
      <c r="V251" s="679">
        <f t="shared" ca="1" si="41"/>
        <v>0</v>
      </c>
      <c r="W251" s="679">
        <f t="shared" ca="1" si="40"/>
        <v>0</v>
      </c>
      <c r="X251" s="679">
        <f t="shared" ca="1" si="41"/>
        <v>0</v>
      </c>
      <c r="Y251" s="679">
        <f t="shared" ca="1" si="41"/>
        <v>0</v>
      </c>
      <c r="Z251" s="679">
        <f t="shared" ca="1" si="41"/>
        <v>0</v>
      </c>
      <c r="AA251" t="str">
        <f t="shared" si="33"/>
        <v>ASR_Financial_Report_SHP21Final</v>
      </c>
      <c r="AB251" s="960">
        <f t="shared" si="34"/>
        <v>44658</v>
      </c>
      <c r="AC251" t="str">
        <f t="shared" si="35"/>
        <v>Unaudited</v>
      </c>
    </row>
    <row r="252" spans="1:29" x14ac:dyDescent="0.25">
      <c r="A252" t="s">
        <v>420</v>
      </c>
      <c r="B252" t="s">
        <v>1366</v>
      </c>
      <c r="C252" t="s">
        <v>1367</v>
      </c>
      <c r="D252">
        <v>1900</v>
      </c>
      <c r="E252" s="960">
        <v>1</v>
      </c>
      <c r="F252" t="s">
        <v>441</v>
      </c>
      <c r="G252" s="960">
        <v>366</v>
      </c>
      <c r="H252" t="s">
        <v>379</v>
      </c>
      <c r="I252" s="940" t="s">
        <v>488</v>
      </c>
      <c r="J252" s="940" t="s">
        <v>444</v>
      </c>
      <c r="K252" s="940" t="s">
        <v>446</v>
      </c>
      <c r="L252" s="948">
        <v>6.3</v>
      </c>
      <c r="M252" s="963" t="s">
        <v>184</v>
      </c>
      <c r="N252" s="679">
        <f t="shared" ref="N252:N273" ca="1" si="42">IF(OR(AND($F252="PY",N$1&lt;&gt;"Prior Year"),AND($F252&lt;&gt;"PY",N$1="Prior Year")),0,INDEX(INDIRECT("'MMA Rev-Exp "&amp;$H252&amp;"'!$A$1:$CA$200"),IF($J252="Member Months",MATCH($J252,INDIRECT("'MMA Rev-Exp "&amp;$H252&amp;"'!$A$1:$A$200"),0),MATCH($L252,INDIRECT("'MMA Rev-Exp "&amp;$H252&amp;"'!$B$1:$B$200"),0)),IF($F252="PY",MATCH("Prior Year Adjustments",INDIRECT("'MMA Rev-Exp "&amp;$H252&amp;"'!$A$8:$CA$8"),0),MATCH(IF($F252="Q1","JANUARY - MARCH (Q1)",IF($F252="Q2","APRIL - JUNE (Q2)",IF($F252="Q3","JULY - SEPTEMBER (Q3)",IF($F252="Q4","OCTOBER - DECEMBER (Q4)",0)))),INDIRECT("'MMA Rev-Exp "&amp;$H252&amp;"'!$A$7:$CA$7"),0)+MATCH(N$1,INDIRECT("'MMA Rev-Exp "&amp;$H252&amp;"'!$D$8:$CA$8"),0)-1)))</f>
        <v>0</v>
      </c>
      <c r="O252" s="679">
        <f t="shared" ca="1" si="41"/>
        <v>0</v>
      </c>
      <c r="P252" s="679">
        <f t="shared" ca="1" si="41"/>
        <v>0</v>
      </c>
      <c r="Q252" s="679">
        <f t="shared" ca="1" si="41"/>
        <v>0</v>
      </c>
      <c r="R252" s="679">
        <f t="shared" ca="1" si="41"/>
        <v>0</v>
      </c>
      <c r="S252" s="679">
        <f t="shared" ca="1" si="41"/>
        <v>0</v>
      </c>
      <c r="T252" s="679">
        <f t="shared" ca="1" si="41"/>
        <v>0</v>
      </c>
      <c r="U252" s="679">
        <f t="shared" ca="1" si="41"/>
        <v>0</v>
      </c>
      <c r="V252" s="679">
        <f t="shared" ca="1" si="41"/>
        <v>0</v>
      </c>
      <c r="W252" s="679">
        <f t="shared" ca="1" si="40"/>
        <v>0</v>
      </c>
      <c r="X252" s="679">
        <f t="shared" ca="1" si="41"/>
        <v>0</v>
      </c>
      <c r="Y252" s="679">
        <f t="shared" ca="1" si="41"/>
        <v>0</v>
      </c>
      <c r="Z252" s="679">
        <f t="shared" ca="1" si="41"/>
        <v>0</v>
      </c>
      <c r="AA252" t="str">
        <f t="shared" si="33"/>
        <v>ASR_Financial_Report_SHP21Final</v>
      </c>
      <c r="AB252" s="960">
        <f t="shared" si="34"/>
        <v>44658</v>
      </c>
      <c r="AC252" t="str">
        <f t="shared" si="35"/>
        <v>Unaudited</v>
      </c>
    </row>
    <row r="253" spans="1:29" x14ac:dyDescent="0.25">
      <c r="A253" t="s">
        <v>420</v>
      </c>
      <c r="B253" t="s">
        <v>1366</v>
      </c>
      <c r="C253" t="s">
        <v>1367</v>
      </c>
      <c r="D253">
        <v>1900</v>
      </c>
      <c r="E253" s="960">
        <v>1</v>
      </c>
      <c r="F253" t="s">
        <v>441</v>
      </c>
      <c r="G253" s="960">
        <v>366</v>
      </c>
      <c r="H253" t="s">
        <v>379</v>
      </c>
      <c r="I253" s="965" t="s">
        <v>488</v>
      </c>
      <c r="J253" s="965" t="s">
        <v>444</v>
      </c>
      <c r="K253" s="965" t="s">
        <v>446</v>
      </c>
      <c r="L253" s="956" t="s">
        <v>87</v>
      </c>
      <c r="M253" s="965" t="s">
        <v>454</v>
      </c>
      <c r="N253" s="679">
        <f t="shared" ca="1" si="42"/>
        <v>0</v>
      </c>
      <c r="O253" s="679">
        <f t="shared" ca="1" si="41"/>
        <v>0</v>
      </c>
      <c r="P253" s="679">
        <f t="shared" ca="1" si="41"/>
        <v>0</v>
      </c>
      <c r="Q253" s="679">
        <f t="shared" ca="1" si="41"/>
        <v>0</v>
      </c>
      <c r="R253" s="679">
        <f t="shared" ca="1" si="41"/>
        <v>0</v>
      </c>
      <c r="S253" s="679">
        <f t="shared" ca="1" si="41"/>
        <v>0</v>
      </c>
      <c r="T253" s="679">
        <f t="shared" ca="1" si="41"/>
        <v>0</v>
      </c>
      <c r="U253" s="679">
        <f t="shared" ref="U253:Z253" ca="1" si="43">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679">
        <f t="shared" ca="1" si="43"/>
        <v>0</v>
      </c>
      <c r="W253" s="679">
        <f t="shared" ca="1" si="40"/>
        <v>0</v>
      </c>
      <c r="X253" s="679">
        <f t="shared" ca="1" si="43"/>
        <v>0</v>
      </c>
      <c r="Y253" s="679">
        <f t="shared" ca="1" si="43"/>
        <v>0</v>
      </c>
      <c r="Z253" s="679">
        <f t="shared" ca="1" si="43"/>
        <v>0</v>
      </c>
      <c r="AA253" t="str">
        <f t="shared" si="33"/>
        <v>ASR_Financial_Report_SHP21Final</v>
      </c>
      <c r="AB253" s="960">
        <f t="shared" si="34"/>
        <v>44658</v>
      </c>
      <c r="AC253" t="str">
        <f t="shared" si="35"/>
        <v>Unaudited</v>
      </c>
    </row>
    <row r="254" spans="1:29" x14ac:dyDescent="0.25">
      <c r="A254" t="s">
        <v>420</v>
      </c>
      <c r="B254" t="s">
        <v>1366</v>
      </c>
      <c r="C254" t="s">
        <v>1367</v>
      </c>
      <c r="D254">
        <v>1900</v>
      </c>
      <c r="E254" s="960">
        <v>1</v>
      </c>
      <c r="F254" t="s">
        <v>441</v>
      </c>
      <c r="G254" s="960">
        <v>366</v>
      </c>
      <c r="H254" t="s">
        <v>379</v>
      </c>
      <c r="I254" s="961" t="s">
        <v>488</v>
      </c>
      <c r="J254" s="961" t="s">
        <v>444</v>
      </c>
      <c r="K254" s="961" t="s">
        <v>447</v>
      </c>
      <c r="L254" s="956">
        <v>7.1</v>
      </c>
      <c r="M254" s="961" t="s">
        <v>20</v>
      </c>
      <c r="N254" s="679">
        <f t="shared" ca="1" si="42"/>
        <v>5339949.2200000007</v>
      </c>
      <c r="O254" s="679">
        <f t="shared" ref="O254:V263" ca="1" si="44">IF(OR(AND($F254="PY",O$1&lt;&gt;"Prior Year"),AND($F254&lt;&gt;"PY",O$1="Prior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"&amp;$H254&amp;"'!$A$7:$CA$7"),0)+MATCH(O$1,INDIRECT("'MMA Rev-Exp "&amp;$H254&amp;"'!$D$8:$CA$8"),0)-1)))</f>
        <v>1437780.71</v>
      </c>
      <c r="P254" s="679">
        <f t="shared" ca="1" si="44"/>
        <v>406950.37</v>
      </c>
      <c r="Q254" s="679">
        <f t="shared" ca="1" si="44"/>
        <v>968487.09</v>
      </c>
      <c r="R254" s="679">
        <f t="shared" ca="1" si="44"/>
        <v>1210203.3799999999</v>
      </c>
      <c r="S254" s="679">
        <f t="shared" ca="1" si="44"/>
        <v>460783.43</v>
      </c>
      <c r="T254" s="679">
        <f t="shared" ca="1" si="44"/>
        <v>19006.479999999996</v>
      </c>
      <c r="U254" s="679">
        <f t="shared" ca="1" si="44"/>
        <v>6754.41</v>
      </c>
      <c r="V254" s="679">
        <f t="shared" ca="1" si="44"/>
        <v>122280.59</v>
      </c>
      <c r="W254" s="679">
        <f t="shared" ca="1" si="40"/>
        <v>65145.04</v>
      </c>
      <c r="X254" s="679">
        <f t="shared" ref="X254:Z272" ca="1" si="45">IF(OR(AND($F254="PY",X$1&lt;&gt;"Prior Year"),AND($F254&lt;&gt;"PY",X$1="Prior Year")),0,INDEX(INDIRECT("'MMA Rev-Exp "&amp;$H254&amp;"'!$A$1:$CA$200"),IF($J254="Member Months",MATCH($J254,INDIRECT("'MMA Rev-Exp "&amp;$H254&amp;"'!$A$1:$A$200"),0),MATCH($L254,INDIRECT("'MMA Rev-Exp "&amp;$H254&amp;"'!$B$1:$B$200"),0)),IF($F254="PY",MATCH("Prior Year Adjustments",INDIRECT("'MMA Rev-Exp "&amp;$H254&amp;"'!$A$8:$CA$8"),0),MATCH(IF($F254="Q1","JANUARY - MARCH (Q1)",IF($F254="Q2","APRIL - JUNE (Q2)",IF($F254="Q3","JULY - SEPTEMBER (Q3)",IF($F254="Q4","OCTOBER - DECEMBER (Q4)",0)))),INDIRECT("'MMA Rev-Exp "&amp;$H254&amp;"'!$A$7:$CA$7"),0)+MATCH(X$1,INDIRECT("'MMA Rev-Exp "&amp;$H254&amp;"'!$D$8:$CA$8"),0)-1)))</f>
        <v>454244.48000000004</v>
      </c>
      <c r="Y254" s="679">
        <f t="shared" ca="1" si="45"/>
        <v>188313.24</v>
      </c>
      <c r="Z254" s="679">
        <f t="shared" ca="1" si="45"/>
        <v>0</v>
      </c>
      <c r="AA254" t="str">
        <f t="shared" si="33"/>
        <v>ASR_Financial_Report_SHP21Final</v>
      </c>
      <c r="AB254" s="960">
        <f t="shared" si="34"/>
        <v>44658</v>
      </c>
      <c r="AC254" t="str">
        <f t="shared" si="35"/>
        <v>Unaudited</v>
      </c>
    </row>
    <row r="255" spans="1:29" x14ac:dyDescent="0.25">
      <c r="A255" t="s">
        <v>420</v>
      </c>
      <c r="B255" t="s">
        <v>1366</v>
      </c>
      <c r="C255" t="s">
        <v>1367</v>
      </c>
      <c r="D255">
        <v>1900</v>
      </c>
      <c r="E255" s="960">
        <v>1</v>
      </c>
      <c r="F255" t="s">
        <v>441</v>
      </c>
      <c r="G255" s="960">
        <v>366</v>
      </c>
      <c r="H255" t="s">
        <v>379</v>
      </c>
      <c r="I255" s="961" t="s">
        <v>488</v>
      </c>
      <c r="J255" s="961" t="s">
        <v>444</v>
      </c>
      <c r="K255" s="961" t="s">
        <v>447</v>
      </c>
      <c r="L255" s="940">
        <v>7.2</v>
      </c>
      <c r="M255" s="961" t="s">
        <v>21</v>
      </c>
      <c r="N255" s="679">
        <f t="shared" ca="1" si="42"/>
        <v>0</v>
      </c>
      <c r="O255" s="679">
        <f t="shared" ca="1" si="44"/>
        <v>0</v>
      </c>
      <c r="P255" s="679">
        <f t="shared" ca="1" si="44"/>
        <v>0</v>
      </c>
      <c r="Q255" s="679">
        <f t="shared" ca="1" si="44"/>
        <v>0</v>
      </c>
      <c r="R255" s="679">
        <f t="shared" ca="1" si="44"/>
        <v>0</v>
      </c>
      <c r="S255" s="679">
        <f t="shared" ca="1" si="44"/>
        <v>0</v>
      </c>
      <c r="T255" s="679">
        <f t="shared" ca="1" si="44"/>
        <v>0</v>
      </c>
      <c r="U255" s="679">
        <f t="shared" ca="1" si="44"/>
        <v>0</v>
      </c>
      <c r="V255" s="679">
        <f t="shared" ca="1" si="44"/>
        <v>0</v>
      </c>
      <c r="W255" s="679">
        <f t="shared" ca="1" si="40"/>
        <v>0</v>
      </c>
      <c r="X255" s="679">
        <f t="shared" ca="1" si="45"/>
        <v>0</v>
      </c>
      <c r="Y255" s="679">
        <f t="shared" ca="1" si="45"/>
        <v>0</v>
      </c>
      <c r="Z255" s="679">
        <f t="shared" ca="1" si="45"/>
        <v>0</v>
      </c>
      <c r="AA255" t="str">
        <f t="shared" si="33"/>
        <v>ASR_Financial_Report_SHP21Final</v>
      </c>
      <c r="AB255" s="960">
        <f t="shared" si="34"/>
        <v>44658</v>
      </c>
      <c r="AC255" t="str">
        <f t="shared" si="35"/>
        <v>Unaudited</v>
      </c>
    </row>
    <row r="256" spans="1:29" x14ac:dyDescent="0.25">
      <c r="A256" t="s">
        <v>420</v>
      </c>
      <c r="B256" t="s">
        <v>1366</v>
      </c>
      <c r="C256" t="s">
        <v>1367</v>
      </c>
      <c r="D256">
        <v>1900</v>
      </c>
      <c r="E256" s="960">
        <v>1</v>
      </c>
      <c r="F256" t="s">
        <v>441</v>
      </c>
      <c r="G256" s="960">
        <v>366</v>
      </c>
      <c r="H256" t="s">
        <v>379</v>
      </c>
      <c r="I256" s="961" t="s">
        <v>488</v>
      </c>
      <c r="J256" s="961" t="s">
        <v>444</v>
      </c>
      <c r="K256" s="961" t="s">
        <v>447</v>
      </c>
      <c r="L256" s="940">
        <v>7.3</v>
      </c>
      <c r="M256" s="961" t="s">
        <v>155</v>
      </c>
      <c r="N256" s="679">
        <f t="shared" ca="1" si="42"/>
        <v>357269.00307048648</v>
      </c>
      <c r="O256" s="679">
        <f t="shared" ca="1" si="44"/>
        <v>121670.38319063824</v>
      </c>
      <c r="P256" s="679">
        <f t="shared" ca="1" si="44"/>
        <v>31791.870898377121</v>
      </c>
      <c r="Q256" s="679">
        <f t="shared" ca="1" si="44"/>
        <v>65405.410769020251</v>
      </c>
      <c r="R256" s="679">
        <f t="shared" ca="1" si="44"/>
        <v>81164.545743208058</v>
      </c>
      <c r="S256" s="679">
        <f t="shared" ca="1" si="44"/>
        <v>3475.0205361022636</v>
      </c>
      <c r="T256" s="679">
        <f t="shared" ca="1" si="44"/>
        <v>1498.31363344951</v>
      </c>
      <c r="U256" s="679">
        <f t="shared" ca="1" si="44"/>
        <v>21.090768485682446</v>
      </c>
      <c r="V256" s="679">
        <f t="shared" ca="1" si="44"/>
        <v>8172.8601812729803</v>
      </c>
      <c r="W256" s="679">
        <f t="shared" ca="1" si="40"/>
        <v>4465.0304814800284</v>
      </c>
      <c r="X256" s="679">
        <f t="shared" ca="1" si="45"/>
        <v>28370.530403497662</v>
      </c>
      <c r="Y256" s="679">
        <f t="shared" ca="1" si="45"/>
        <v>11233.946464954775</v>
      </c>
      <c r="Z256" s="679">
        <f t="shared" ca="1" si="45"/>
        <v>0</v>
      </c>
      <c r="AA256" t="str">
        <f t="shared" si="33"/>
        <v>ASR_Financial_Report_SHP21Final</v>
      </c>
      <c r="AB256" s="960">
        <f t="shared" si="34"/>
        <v>44658</v>
      </c>
      <c r="AC256" t="str">
        <f t="shared" si="35"/>
        <v>Unaudited</v>
      </c>
    </row>
    <row r="257" spans="1:29" x14ac:dyDescent="0.25">
      <c r="A257" t="s">
        <v>420</v>
      </c>
      <c r="B257" t="s">
        <v>1366</v>
      </c>
      <c r="C257" t="s">
        <v>1367</v>
      </c>
      <c r="D257">
        <v>1900</v>
      </c>
      <c r="E257" s="960">
        <v>1</v>
      </c>
      <c r="F257" t="s">
        <v>441</v>
      </c>
      <c r="G257" s="960">
        <v>366</v>
      </c>
      <c r="H257" t="s">
        <v>379</v>
      </c>
      <c r="I257" s="968" t="s">
        <v>488</v>
      </c>
      <c r="J257" s="968" t="s">
        <v>444</v>
      </c>
      <c r="K257" s="968" t="s">
        <v>447</v>
      </c>
      <c r="L257" s="948" t="s">
        <v>91</v>
      </c>
      <c r="M257" s="968" t="s">
        <v>455</v>
      </c>
      <c r="N257" s="679">
        <f t="shared" ca="1" si="42"/>
        <v>0</v>
      </c>
      <c r="O257" s="679">
        <f t="shared" ca="1" si="44"/>
        <v>0</v>
      </c>
      <c r="P257" s="679">
        <f t="shared" ca="1" si="44"/>
        <v>0</v>
      </c>
      <c r="Q257" s="679">
        <f t="shared" ca="1" si="44"/>
        <v>0</v>
      </c>
      <c r="R257" s="679">
        <f t="shared" ca="1" si="44"/>
        <v>0</v>
      </c>
      <c r="S257" s="679">
        <f t="shared" ca="1" si="44"/>
        <v>0</v>
      </c>
      <c r="T257" s="679">
        <f t="shared" ca="1" si="44"/>
        <v>0</v>
      </c>
      <c r="U257" s="679">
        <f t="shared" ca="1" si="44"/>
        <v>0</v>
      </c>
      <c r="V257" s="679">
        <f t="shared" ca="1" si="44"/>
        <v>0</v>
      </c>
      <c r="W257" s="679">
        <f t="shared" ca="1" si="40"/>
        <v>0</v>
      </c>
      <c r="X257" s="679">
        <f t="shared" ca="1" si="45"/>
        <v>0</v>
      </c>
      <c r="Y257" s="679">
        <f t="shared" ca="1" si="45"/>
        <v>0</v>
      </c>
      <c r="Z257" s="679">
        <f t="shared" ca="1" si="45"/>
        <v>0</v>
      </c>
      <c r="AA257" t="str">
        <f t="shared" si="33"/>
        <v>ASR_Financial_Report_SHP21Final</v>
      </c>
      <c r="AB257" s="960">
        <f t="shared" si="34"/>
        <v>44658</v>
      </c>
      <c r="AC257" t="str">
        <f t="shared" si="35"/>
        <v>Unaudited</v>
      </c>
    </row>
    <row r="258" spans="1:29" x14ac:dyDescent="0.25">
      <c r="A258" t="s">
        <v>420</v>
      </c>
      <c r="B258" t="s">
        <v>1366</v>
      </c>
      <c r="C258" t="s">
        <v>1367</v>
      </c>
      <c r="D258">
        <v>1900</v>
      </c>
      <c r="E258" s="960">
        <v>1</v>
      </c>
      <c r="F258" t="s">
        <v>441</v>
      </c>
      <c r="G258" s="960">
        <v>366</v>
      </c>
      <c r="H258" t="s">
        <v>379</v>
      </c>
      <c r="I258" s="940" t="s">
        <v>488</v>
      </c>
      <c r="J258" s="940" t="s">
        <v>444</v>
      </c>
      <c r="K258" s="940" t="s">
        <v>448</v>
      </c>
      <c r="L258" s="940">
        <v>8.1</v>
      </c>
      <c r="M258" s="961" t="s">
        <v>22</v>
      </c>
      <c r="N258" s="679">
        <f t="shared" ca="1" si="42"/>
        <v>114238158.66000006</v>
      </c>
      <c r="O258" s="679">
        <f t="shared" ca="1" si="44"/>
        <v>44884912.740000188</v>
      </c>
      <c r="P258" s="679">
        <f t="shared" ca="1" si="44"/>
        <v>7783885.8200000031</v>
      </c>
      <c r="Q258" s="679">
        <f t="shared" ca="1" si="44"/>
        <v>24772229.05999995</v>
      </c>
      <c r="R258" s="679">
        <f t="shared" ca="1" si="44"/>
        <v>22789874.479999922</v>
      </c>
      <c r="S258" s="679">
        <f t="shared" ca="1" si="44"/>
        <v>15948.34</v>
      </c>
      <c r="T258" s="679">
        <f t="shared" ca="1" si="44"/>
        <v>1100854.2499999998</v>
      </c>
      <c r="U258" s="679">
        <f t="shared" ca="1" si="44"/>
        <v>14297.900000000003</v>
      </c>
      <c r="V258" s="679">
        <f t="shared" ca="1" si="44"/>
        <v>7752250.8800000018</v>
      </c>
      <c r="W258" s="679">
        <f t="shared" ca="1" si="40"/>
        <v>846725.89</v>
      </c>
      <c r="X258" s="679">
        <f t="shared" ca="1" si="45"/>
        <v>9320.77</v>
      </c>
      <c r="Y258" s="679">
        <f t="shared" ca="1" si="45"/>
        <v>4267858.5299999993</v>
      </c>
      <c r="Z258" s="679">
        <f t="shared" ca="1" si="45"/>
        <v>0</v>
      </c>
      <c r="AA258" t="str">
        <f t="shared" ref="AA258:AA321" si="46">file_name</f>
        <v>ASR_Financial_Report_SHP21Final</v>
      </c>
      <c r="AB258" s="960">
        <f t="shared" ref="AB258:AB321" si="47">file_date</f>
        <v>44658</v>
      </c>
      <c r="AC258" t="str">
        <f t="shared" ref="AC258:AC321" si="48">status</f>
        <v>Unaudited</v>
      </c>
    </row>
    <row r="259" spans="1:29" x14ac:dyDescent="0.25">
      <c r="A259" t="s">
        <v>420</v>
      </c>
      <c r="B259" t="s">
        <v>1366</v>
      </c>
      <c r="C259" t="s">
        <v>1367</v>
      </c>
      <c r="D259">
        <v>1900</v>
      </c>
      <c r="E259" s="960">
        <v>1</v>
      </c>
      <c r="F259" t="s">
        <v>441</v>
      </c>
      <c r="G259" s="960">
        <v>366</v>
      </c>
      <c r="H259" t="s">
        <v>379</v>
      </c>
      <c r="I259" s="940" t="s">
        <v>488</v>
      </c>
      <c r="J259" s="940" t="s">
        <v>444</v>
      </c>
      <c r="K259" s="940" t="s">
        <v>448</v>
      </c>
      <c r="L259" s="946" t="s">
        <v>112</v>
      </c>
      <c r="M259" s="962" t="s">
        <v>443</v>
      </c>
      <c r="N259" s="679">
        <f t="shared" ca="1" si="42"/>
        <v>852553.03</v>
      </c>
      <c r="O259" s="679">
        <f t="shared" ca="1" si="44"/>
        <v>346080.08</v>
      </c>
      <c r="P259" s="679">
        <f t="shared" ca="1" si="44"/>
        <v>41785</v>
      </c>
      <c r="Q259" s="679">
        <f t="shared" ca="1" si="44"/>
        <v>168852.83000000002</v>
      </c>
      <c r="R259" s="679">
        <f t="shared" ca="1" si="44"/>
        <v>295835.12</v>
      </c>
      <c r="S259" s="679">
        <f t="shared" ca="1" si="44"/>
        <v>0</v>
      </c>
      <c r="T259" s="679">
        <f t="shared" ca="1" si="44"/>
        <v>0</v>
      </c>
      <c r="U259" s="679">
        <f t="shared" ca="1" si="44"/>
        <v>0</v>
      </c>
      <c r="V259" s="679">
        <f t="shared" ca="1" si="44"/>
        <v>0</v>
      </c>
      <c r="W259" s="679">
        <f t="shared" ca="1" si="40"/>
        <v>0</v>
      </c>
      <c r="X259" s="679">
        <f t="shared" ca="1" si="45"/>
        <v>0</v>
      </c>
      <c r="Y259" s="679">
        <f t="shared" ca="1" si="45"/>
        <v>0</v>
      </c>
      <c r="Z259" s="679">
        <f t="shared" ca="1" si="45"/>
        <v>0</v>
      </c>
      <c r="AA259" t="str">
        <f t="shared" si="46"/>
        <v>ASR_Financial_Report_SHP21Final</v>
      </c>
      <c r="AB259" s="960">
        <f t="shared" si="47"/>
        <v>44658</v>
      </c>
      <c r="AC259" t="str">
        <f t="shared" si="48"/>
        <v>Unaudited</v>
      </c>
    </row>
    <row r="260" spans="1:29" x14ac:dyDescent="0.25">
      <c r="A260" t="s">
        <v>420</v>
      </c>
      <c r="B260" t="s">
        <v>1366</v>
      </c>
      <c r="C260" t="s">
        <v>1367</v>
      </c>
      <c r="D260">
        <v>1900</v>
      </c>
      <c r="E260" s="960">
        <v>1</v>
      </c>
      <c r="F260" t="s">
        <v>441</v>
      </c>
      <c r="G260" s="960">
        <v>366</v>
      </c>
      <c r="H260" t="s">
        <v>379</v>
      </c>
      <c r="I260" s="961" t="s">
        <v>488</v>
      </c>
      <c r="J260" s="961" t="s">
        <v>444</v>
      </c>
      <c r="K260" s="961" t="s">
        <v>448</v>
      </c>
      <c r="L260" s="940" t="s">
        <v>114</v>
      </c>
      <c r="M260" s="961" t="s">
        <v>157</v>
      </c>
      <c r="N260" s="679">
        <f t="shared" ca="1" si="42"/>
        <v>23810.754361764666</v>
      </c>
      <c r="O260" s="679">
        <f t="shared" ca="1" si="44"/>
        <v>13963.635305622243</v>
      </c>
      <c r="P260" s="679">
        <f t="shared" ca="1" si="44"/>
        <v>0</v>
      </c>
      <c r="Q260" s="679">
        <f t="shared" ca="1" si="44"/>
        <v>8630.3207929893688</v>
      </c>
      <c r="R260" s="679">
        <f t="shared" ca="1" si="44"/>
        <v>0</v>
      </c>
      <c r="S260" s="679">
        <f t="shared" ca="1" si="44"/>
        <v>0</v>
      </c>
      <c r="T260" s="679">
        <f t="shared" ca="1" si="44"/>
        <v>620.06011617938213</v>
      </c>
      <c r="U260" s="679">
        <f t="shared" ca="1" si="44"/>
        <v>0</v>
      </c>
      <c r="V260" s="679">
        <f t="shared" ca="1" si="44"/>
        <v>0</v>
      </c>
      <c r="W260" s="679">
        <f t="shared" ca="1" si="40"/>
        <v>541.55562993740864</v>
      </c>
      <c r="X260" s="679">
        <f t="shared" ca="1" si="45"/>
        <v>55.182517036263299</v>
      </c>
      <c r="Y260" s="679">
        <f t="shared" ca="1" si="45"/>
        <v>0</v>
      </c>
      <c r="Z260" s="679">
        <f t="shared" ca="1" si="45"/>
        <v>0</v>
      </c>
      <c r="AA260" t="str">
        <f t="shared" si="46"/>
        <v>ASR_Financial_Report_SHP21Final</v>
      </c>
      <c r="AB260" s="960">
        <f t="shared" si="47"/>
        <v>44658</v>
      </c>
      <c r="AC260" t="str">
        <f t="shared" si="48"/>
        <v>Unaudited</v>
      </c>
    </row>
    <row r="261" spans="1:29" x14ac:dyDescent="0.25">
      <c r="A261" t="s">
        <v>420</v>
      </c>
      <c r="B261" t="s">
        <v>1366</v>
      </c>
      <c r="C261" t="s">
        <v>1367</v>
      </c>
      <c r="D261">
        <v>1900</v>
      </c>
      <c r="E261" s="960">
        <v>1</v>
      </c>
      <c r="F261" t="s">
        <v>441</v>
      </c>
      <c r="G261" s="960">
        <v>366</v>
      </c>
      <c r="H261" t="s">
        <v>379</v>
      </c>
      <c r="I261" s="940" t="s">
        <v>488</v>
      </c>
      <c r="J261" s="940" t="s">
        <v>444</v>
      </c>
      <c r="K261" s="940" t="s">
        <v>448</v>
      </c>
      <c r="L261" s="940" t="s">
        <v>115</v>
      </c>
      <c r="M261" s="961" t="s">
        <v>113</v>
      </c>
      <c r="N261" s="679">
        <f t="shared" ca="1" si="42"/>
        <v>-53643.710000000014</v>
      </c>
      <c r="O261" s="679">
        <f t="shared" ca="1" si="44"/>
        <v>-17753.560388620608</v>
      </c>
      <c r="P261" s="679">
        <f t="shared" ca="1" si="44"/>
        <v>-3117.312253772222</v>
      </c>
      <c r="Q261" s="679">
        <f t="shared" ca="1" si="44"/>
        <v>-13138.727541672555</v>
      </c>
      <c r="R261" s="679">
        <f t="shared" ca="1" si="44"/>
        <v>-12213.916319728036</v>
      </c>
      <c r="S261" s="679">
        <f t="shared" ca="1" si="44"/>
        <v>-627.05000000000018</v>
      </c>
      <c r="T261" s="679">
        <f t="shared" ca="1" si="44"/>
        <v>-422.727357607177</v>
      </c>
      <c r="U261" s="679">
        <f t="shared" ca="1" si="44"/>
        <v>-9.6053622997464281</v>
      </c>
      <c r="V261" s="679">
        <f t="shared" ca="1" si="44"/>
        <v>-4077.0750236764052</v>
      </c>
      <c r="W261" s="679">
        <f t="shared" ca="1" si="40"/>
        <v>-451.82575262325412</v>
      </c>
      <c r="X261" s="679">
        <f t="shared" ca="1" si="45"/>
        <v>-93.579999999999941</v>
      </c>
      <c r="Y261" s="679">
        <f t="shared" ca="1" si="45"/>
        <v>-1738.3299999999986</v>
      </c>
      <c r="Z261" s="679">
        <f t="shared" ca="1" si="45"/>
        <v>0</v>
      </c>
      <c r="AA261" t="str">
        <f t="shared" si="46"/>
        <v>ASR_Financial_Report_SHP21Final</v>
      </c>
      <c r="AB261" s="960">
        <f t="shared" si="47"/>
        <v>44658</v>
      </c>
      <c r="AC261" t="str">
        <f t="shared" si="48"/>
        <v>Unaudited</v>
      </c>
    </row>
    <row r="262" spans="1:29" x14ac:dyDescent="0.25">
      <c r="A262" t="s">
        <v>420</v>
      </c>
      <c r="B262" t="s">
        <v>1366</v>
      </c>
      <c r="C262" t="s">
        <v>1367</v>
      </c>
      <c r="D262">
        <v>1900</v>
      </c>
      <c r="E262" s="960">
        <v>1</v>
      </c>
      <c r="F262" t="s">
        <v>441</v>
      </c>
      <c r="G262" s="960">
        <v>366</v>
      </c>
      <c r="H262" t="s">
        <v>379</v>
      </c>
      <c r="I262" s="940" t="s">
        <v>488</v>
      </c>
      <c r="J262" s="940" t="s">
        <v>444</v>
      </c>
      <c r="K262" s="940" t="s">
        <v>448</v>
      </c>
      <c r="L262" s="940" t="s">
        <v>116</v>
      </c>
      <c r="M262" s="961" t="s">
        <v>158</v>
      </c>
      <c r="N262" s="679">
        <f t="shared" ca="1" si="42"/>
        <v>0</v>
      </c>
      <c r="O262" s="679">
        <f t="shared" ca="1" si="44"/>
        <v>0</v>
      </c>
      <c r="P262" s="679">
        <f t="shared" ca="1" si="44"/>
        <v>0</v>
      </c>
      <c r="Q262" s="679">
        <f t="shared" ca="1" si="44"/>
        <v>0</v>
      </c>
      <c r="R262" s="679">
        <f t="shared" ca="1" si="44"/>
        <v>0</v>
      </c>
      <c r="S262" s="679">
        <f t="shared" ca="1" si="44"/>
        <v>0</v>
      </c>
      <c r="T262" s="679">
        <f t="shared" ca="1" si="44"/>
        <v>0</v>
      </c>
      <c r="U262" s="679">
        <f t="shared" ca="1" si="44"/>
        <v>0</v>
      </c>
      <c r="V262" s="679">
        <f t="shared" ca="1" si="44"/>
        <v>0</v>
      </c>
      <c r="W262" s="679">
        <f t="shared" ca="1" si="40"/>
        <v>0</v>
      </c>
      <c r="X262" s="679">
        <f t="shared" ca="1" si="45"/>
        <v>0</v>
      </c>
      <c r="Y262" s="679">
        <f t="shared" ca="1" si="45"/>
        <v>0</v>
      </c>
      <c r="Z262" s="679">
        <f t="shared" ca="1" si="45"/>
        <v>0</v>
      </c>
      <c r="AA262" t="str">
        <f t="shared" si="46"/>
        <v>ASR_Financial_Report_SHP21Final</v>
      </c>
      <c r="AB262" s="960">
        <f t="shared" si="47"/>
        <v>44658</v>
      </c>
      <c r="AC262" t="str">
        <f t="shared" si="48"/>
        <v>Unaudited</v>
      </c>
    </row>
    <row r="263" spans="1:29" x14ac:dyDescent="0.25">
      <c r="A263" t="s">
        <v>420</v>
      </c>
      <c r="B263" t="s">
        <v>1366</v>
      </c>
      <c r="C263" t="s">
        <v>1367</v>
      </c>
      <c r="D263">
        <v>1900</v>
      </c>
      <c r="E263" s="960">
        <v>1</v>
      </c>
      <c r="F263" t="s">
        <v>441</v>
      </c>
      <c r="G263" s="960">
        <v>366</v>
      </c>
      <c r="H263" t="s">
        <v>379</v>
      </c>
      <c r="I263" s="961" t="s">
        <v>488</v>
      </c>
      <c r="J263" s="961" t="s">
        <v>444</v>
      </c>
      <c r="K263" s="961" t="s">
        <v>448</v>
      </c>
      <c r="L263" s="940" t="s">
        <v>159</v>
      </c>
      <c r="M263" s="961" t="s">
        <v>23</v>
      </c>
      <c r="N263" s="679">
        <f t="shared" ca="1" si="42"/>
        <v>0</v>
      </c>
      <c r="O263" s="679">
        <f t="shared" ca="1" si="44"/>
        <v>0</v>
      </c>
      <c r="P263" s="679">
        <f t="shared" ca="1" si="44"/>
        <v>0</v>
      </c>
      <c r="Q263" s="679">
        <f t="shared" ca="1" si="44"/>
        <v>0</v>
      </c>
      <c r="R263" s="679">
        <f t="shared" ca="1" si="44"/>
        <v>0</v>
      </c>
      <c r="S263" s="679">
        <f t="shared" ca="1" si="44"/>
        <v>0</v>
      </c>
      <c r="T263" s="679">
        <f t="shared" ca="1" si="44"/>
        <v>0</v>
      </c>
      <c r="U263" s="679">
        <f t="shared" ca="1" si="44"/>
        <v>0</v>
      </c>
      <c r="V263" s="679">
        <f t="shared" ca="1" si="44"/>
        <v>0</v>
      </c>
      <c r="W263" s="679">
        <f t="shared" ca="1" si="40"/>
        <v>0</v>
      </c>
      <c r="X263" s="679">
        <f t="shared" ca="1" si="45"/>
        <v>0</v>
      </c>
      <c r="Y263" s="679">
        <f t="shared" ca="1" si="45"/>
        <v>0</v>
      </c>
      <c r="Z263" s="679">
        <f t="shared" ca="1" si="45"/>
        <v>0</v>
      </c>
      <c r="AA263" t="str">
        <f t="shared" si="46"/>
        <v>ASR_Financial_Report_SHP21Final</v>
      </c>
      <c r="AB263" s="960">
        <f t="shared" si="47"/>
        <v>44658</v>
      </c>
      <c r="AC263" t="str">
        <f t="shared" si="48"/>
        <v>Unaudited</v>
      </c>
    </row>
    <row r="264" spans="1:29" x14ac:dyDescent="0.25">
      <c r="A264" t="s">
        <v>420</v>
      </c>
      <c r="B264" t="s">
        <v>1366</v>
      </c>
      <c r="C264" t="s">
        <v>1367</v>
      </c>
      <c r="D264">
        <v>1900</v>
      </c>
      <c r="E264" s="960">
        <v>1</v>
      </c>
      <c r="F264" t="s">
        <v>441</v>
      </c>
      <c r="G264" s="960">
        <v>366</v>
      </c>
      <c r="H264" t="s">
        <v>379</v>
      </c>
      <c r="I264" s="961" t="s">
        <v>488</v>
      </c>
      <c r="J264" s="961" t="s">
        <v>444</v>
      </c>
      <c r="K264" s="961" t="s">
        <v>448</v>
      </c>
      <c r="L264" s="956" t="s">
        <v>442</v>
      </c>
      <c r="M264" s="961" t="s">
        <v>456</v>
      </c>
      <c r="N264" s="679">
        <f t="shared" ca="1" si="42"/>
        <v>-2187890.1870416459</v>
      </c>
      <c r="O264" s="679">
        <f t="shared" ref="O264:V272" ca="1" si="49">IF(OR(AND($F264="PY",O$1&lt;&gt;"Prior Year"),AND($F264&lt;&gt;"PY",O$1="Prior Year")),0,INDEX(INDIRECT("'MMA Rev-Exp "&amp;$H264&amp;"'!$A$1:$CA$200"),IF($J264="Member Months",MATCH($J264,INDIRECT("'MMA Rev-Exp "&amp;$H264&amp;"'!$A$1:$A$200"),0),MATCH($L264,INDIRECT("'MMA Rev-Exp "&amp;$H264&amp;"'!$B$1:$B$200"),0)),IF($F264="PY",MATCH("Prior Year Adjustments",INDIRECT("'MMA Rev-Exp "&amp;$H264&amp;"'!$A$8:$CA$8"),0),MATCH(IF($F264="Q1","JANUARY - MARCH (Q1)",IF($F264="Q2","APRIL - JUNE (Q2)",IF($F264="Q3","JULY - SEPTEMBER (Q3)",IF($F264="Q4","OCTOBER - DECEMBER (Q4)",0)))),INDIRECT("'MMA Rev-Exp "&amp;$H264&amp;"'!$A$7:$CA$7"),0)+MATCH(O$1,INDIRECT("'MMA Rev-Exp "&amp;$H264&amp;"'!$D$8:$CA$8"),0)-1)))</f>
        <v>-1677859.9856726471</v>
      </c>
      <c r="P264" s="679">
        <f t="shared" ca="1" si="49"/>
        <v>-113805.06696901204</v>
      </c>
      <c r="Q264" s="679">
        <f t="shared" ca="1" si="49"/>
        <v>-166218.28271494017</v>
      </c>
      <c r="R264" s="679">
        <f t="shared" ca="1" si="49"/>
        <v>-85788.222209602915</v>
      </c>
      <c r="S264" s="679">
        <f t="shared" ca="1" si="49"/>
        <v>-118400.82709046867</v>
      </c>
      <c r="T264" s="679">
        <f t="shared" ca="1" si="49"/>
        <v>-12782.954858340843</v>
      </c>
      <c r="U264" s="679">
        <f t="shared" ca="1" si="49"/>
        <v>-1121.9051981802099</v>
      </c>
      <c r="V264" s="679">
        <f t="shared" ca="1" si="49"/>
        <v>-10669.760105457173</v>
      </c>
      <c r="W264" s="679">
        <f t="shared" ca="1" si="40"/>
        <v>0</v>
      </c>
      <c r="X264" s="679">
        <f t="shared" ca="1" si="45"/>
        <v>-624.600435124108</v>
      </c>
      <c r="Y264" s="679">
        <f t="shared" ca="1" si="45"/>
        <v>-618.58178787260158</v>
      </c>
      <c r="Z264" s="679">
        <f t="shared" ca="1" si="45"/>
        <v>0</v>
      </c>
      <c r="AA264" t="str">
        <f t="shared" si="46"/>
        <v>ASR_Financial_Report_SHP21Final</v>
      </c>
      <c r="AB264" s="960">
        <f t="shared" si="47"/>
        <v>44658</v>
      </c>
      <c r="AC264" t="str">
        <f t="shared" si="48"/>
        <v>Unaudited</v>
      </c>
    </row>
    <row r="265" spans="1:29" ht="30" x14ac:dyDescent="0.25">
      <c r="A265" t="s">
        <v>420</v>
      </c>
      <c r="B265" t="s">
        <v>1366</v>
      </c>
      <c r="C265" t="s">
        <v>1367</v>
      </c>
      <c r="D265">
        <v>1900</v>
      </c>
      <c r="E265" s="960">
        <v>1</v>
      </c>
      <c r="F265" t="s">
        <v>441</v>
      </c>
      <c r="G265" s="960">
        <v>366</v>
      </c>
      <c r="H265" t="s">
        <v>379</v>
      </c>
      <c r="I265" s="940" t="s">
        <v>488</v>
      </c>
      <c r="J265" s="940" t="s">
        <v>444</v>
      </c>
      <c r="K265" s="940" t="s">
        <v>449</v>
      </c>
      <c r="L265" s="940">
        <v>9.1</v>
      </c>
      <c r="M265" s="961" t="s">
        <v>185</v>
      </c>
      <c r="N265" s="679">
        <f t="shared" ca="1" si="42"/>
        <v>179277.24</v>
      </c>
      <c r="O265" s="679">
        <f t="shared" ca="1" si="49"/>
        <v>56001.75</v>
      </c>
      <c r="P265" s="679">
        <f t="shared" ca="1" si="49"/>
        <v>19746</v>
      </c>
      <c r="Q265" s="679">
        <f t="shared" ca="1" si="49"/>
        <v>4184.5</v>
      </c>
      <c r="R265" s="679">
        <f t="shared" ca="1" si="49"/>
        <v>93648.24</v>
      </c>
      <c r="S265" s="679">
        <f t="shared" ca="1" si="49"/>
        <v>5696.75</v>
      </c>
      <c r="T265" s="679">
        <f t="shared" ca="1" si="49"/>
        <v>0</v>
      </c>
      <c r="U265" s="679">
        <f t="shared" ca="1" si="49"/>
        <v>0</v>
      </c>
      <c r="V265" s="679">
        <f t="shared" ca="1" si="49"/>
        <v>0</v>
      </c>
      <c r="W265" s="679">
        <f t="shared" ca="1" si="40"/>
        <v>0</v>
      </c>
      <c r="X265" s="679">
        <f t="shared" ca="1" si="45"/>
        <v>0</v>
      </c>
      <c r="Y265" s="679">
        <f t="shared" ca="1" si="45"/>
        <v>0</v>
      </c>
      <c r="Z265" s="679">
        <f t="shared" ca="1" si="45"/>
        <v>0</v>
      </c>
      <c r="AA265" t="str">
        <f t="shared" si="46"/>
        <v>ASR_Financial_Report_SHP21Final</v>
      </c>
      <c r="AB265" s="960">
        <f t="shared" si="47"/>
        <v>44658</v>
      </c>
      <c r="AC265" t="str">
        <f t="shared" si="48"/>
        <v>Unaudited</v>
      </c>
    </row>
    <row r="266" spans="1:29" x14ac:dyDescent="0.25">
      <c r="A266" t="s">
        <v>420</v>
      </c>
      <c r="B266" t="s">
        <v>1366</v>
      </c>
      <c r="C266" t="s">
        <v>1367</v>
      </c>
      <c r="D266">
        <v>1900</v>
      </c>
      <c r="E266" s="960">
        <v>1</v>
      </c>
      <c r="F266" t="s">
        <v>441</v>
      </c>
      <c r="G266" s="960">
        <v>366</v>
      </c>
      <c r="H266" t="s">
        <v>379</v>
      </c>
      <c r="I266" s="940" t="s">
        <v>488</v>
      </c>
      <c r="J266" s="940" t="s">
        <v>444</v>
      </c>
      <c r="K266" s="940" t="s">
        <v>449</v>
      </c>
      <c r="L266" s="940" t="s">
        <v>106</v>
      </c>
      <c r="M266" s="961" t="s">
        <v>186</v>
      </c>
      <c r="N266" s="679">
        <f t="shared" ca="1" si="42"/>
        <v>2412840.4</v>
      </c>
      <c r="O266" s="679">
        <f t="shared" ca="1" si="49"/>
        <v>45171.76</v>
      </c>
      <c r="P266" s="679">
        <f t="shared" ca="1" si="49"/>
        <v>6665.86</v>
      </c>
      <c r="Q266" s="679">
        <f t="shared" ca="1" si="49"/>
        <v>1131760.8400000001</v>
      </c>
      <c r="R266" s="679">
        <f t="shared" ca="1" si="49"/>
        <v>398421.55999999988</v>
      </c>
      <c r="S266" s="679">
        <f t="shared" ca="1" si="49"/>
        <v>781231.16999999993</v>
      </c>
      <c r="T266" s="679">
        <f t="shared" ca="1" si="49"/>
        <v>0</v>
      </c>
      <c r="U266" s="679">
        <f t="shared" ca="1" si="49"/>
        <v>0</v>
      </c>
      <c r="V266" s="679">
        <f t="shared" ca="1" si="49"/>
        <v>34846.520000000004</v>
      </c>
      <c r="W266" s="679">
        <f t="shared" ca="1" si="40"/>
        <v>14742.69</v>
      </c>
      <c r="X266" s="679">
        <f t="shared" ca="1" si="45"/>
        <v>0</v>
      </c>
      <c r="Y266" s="679">
        <f t="shared" ca="1" si="45"/>
        <v>0</v>
      </c>
      <c r="Z266" s="679">
        <f t="shared" ca="1" si="45"/>
        <v>0</v>
      </c>
      <c r="AA266" t="str">
        <f t="shared" si="46"/>
        <v>ASR_Financial_Report_SHP21Final</v>
      </c>
      <c r="AB266" s="960">
        <f t="shared" si="47"/>
        <v>44658</v>
      </c>
      <c r="AC266" t="str">
        <f t="shared" si="48"/>
        <v>Unaudited</v>
      </c>
    </row>
    <row r="267" spans="1:29" x14ac:dyDescent="0.25">
      <c r="A267" t="s">
        <v>420</v>
      </c>
      <c r="B267" t="s">
        <v>1366</v>
      </c>
      <c r="C267" t="s">
        <v>1367</v>
      </c>
      <c r="D267">
        <v>1900</v>
      </c>
      <c r="E267" s="960">
        <v>1</v>
      </c>
      <c r="F267" t="s">
        <v>441</v>
      </c>
      <c r="G267" s="960">
        <v>366</v>
      </c>
      <c r="H267" t="s">
        <v>379</v>
      </c>
      <c r="I267" s="940" t="s">
        <v>488</v>
      </c>
      <c r="J267" s="940" t="s">
        <v>444</v>
      </c>
      <c r="K267" s="940" t="s">
        <v>449</v>
      </c>
      <c r="L267" s="940" t="s">
        <v>1302</v>
      </c>
      <c r="M267" s="961" t="s">
        <v>1303</v>
      </c>
      <c r="N267" s="679">
        <f t="shared" ca="1" si="42"/>
        <v>2738653.83</v>
      </c>
      <c r="O267" s="679">
        <f t="shared" ca="1" si="49"/>
        <v>62033.62</v>
      </c>
      <c r="P267" s="679">
        <f t="shared" ca="1" si="49"/>
        <v>19352.18</v>
      </c>
      <c r="Q267" s="679">
        <f t="shared" ca="1" si="49"/>
        <v>1182674.48</v>
      </c>
      <c r="R267" s="679">
        <f t="shared" ca="1" si="49"/>
        <v>180478.75</v>
      </c>
      <c r="S267" s="679">
        <f t="shared" ca="1" si="49"/>
        <v>1284710.4400000002</v>
      </c>
      <c r="T267" s="679">
        <f t="shared" ca="1" si="49"/>
        <v>0</v>
      </c>
      <c r="U267" s="679">
        <f t="shared" ca="1" si="49"/>
        <v>0</v>
      </c>
      <c r="V267" s="679">
        <f t="shared" ca="1" si="49"/>
        <v>9404.3600000000024</v>
      </c>
      <c r="W267" s="679">
        <f t="shared" ca="1" si="40"/>
        <v>0</v>
      </c>
      <c r="X267" s="679">
        <f t="shared" ca="1" si="45"/>
        <v>0</v>
      </c>
      <c r="Y267" s="679">
        <f t="shared" ca="1" si="45"/>
        <v>0</v>
      </c>
      <c r="Z267" s="679">
        <f t="shared" ca="1" si="45"/>
        <v>0</v>
      </c>
      <c r="AA267" t="str">
        <f t="shared" si="46"/>
        <v>ASR_Financial_Report_SHP21Final</v>
      </c>
      <c r="AB267" s="960">
        <f t="shared" si="47"/>
        <v>44658</v>
      </c>
      <c r="AC267" t="str">
        <f t="shared" si="48"/>
        <v>Unaudited</v>
      </c>
    </row>
    <row r="268" spans="1:29" x14ac:dyDescent="0.25">
      <c r="A268" t="s">
        <v>420</v>
      </c>
      <c r="B268" t="s">
        <v>1366</v>
      </c>
      <c r="C268" t="s">
        <v>1367</v>
      </c>
      <c r="D268">
        <v>1900</v>
      </c>
      <c r="E268" s="960">
        <v>1</v>
      </c>
      <c r="F268" t="s">
        <v>441</v>
      </c>
      <c r="G268" s="960">
        <v>366</v>
      </c>
      <c r="H268" t="s">
        <v>379</v>
      </c>
      <c r="I268" s="940" t="s">
        <v>488</v>
      </c>
      <c r="J268" s="940" t="s">
        <v>444</v>
      </c>
      <c r="K268" s="940" t="s">
        <v>449</v>
      </c>
      <c r="L268" s="956" t="s">
        <v>107</v>
      </c>
      <c r="M268" s="961" t="s">
        <v>187</v>
      </c>
      <c r="N268" s="679">
        <f t="shared" ca="1" si="42"/>
        <v>2834795.7299999991</v>
      </c>
      <c r="O268" s="679">
        <f t="shared" ca="1" si="49"/>
        <v>1241483.209999999</v>
      </c>
      <c r="P268" s="679">
        <f t="shared" ca="1" si="49"/>
        <v>92302.739999999991</v>
      </c>
      <c r="Q268" s="679">
        <f t="shared" ca="1" si="49"/>
        <v>740117.42999999993</v>
      </c>
      <c r="R268" s="679">
        <f t="shared" ca="1" si="49"/>
        <v>361861.14</v>
      </c>
      <c r="S268" s="679">
        <f t="shared" ca="1" si="49"/>
        <v>127677.94</v>
      </c>
      <c r="T268" s="679">
        <f t="shared" ca="1" si="49"/>
        <v>22982.019999999997</v>
      </c>
      <c r="U268" s="679">
        <f t="shared" ca="1" si="49"/>
        <v>2127.37</v>
      </c>
      <c r="V268" s="679">
        <f t="shared" ca="1" si="49"/>
        <v>31001.82</v>
      </c>
      <c r="W268" s="679">
        <f t="shared" ca="1" si="40"/>
        <v>215242.06000000003</v>
      </c>
      <c r="X268" s="679">
        <f t="shared" ca="1" si="45"/>
        <v>0</v>
      </c>
      <c r="Y268" s="679">
        <f t="shared" ca="1" si="45"/>
        <v>0</v>
      </c>
      <c r="Z268" s="679">
        <f t="shared" ca="1" si="45"/>
        <v>0</v>
      </c>
      <c r="AA268" t="str">
        <f t="shared" si="46"/>
        <v>ASR_Financial_Report_SHP21Final</v>
      </c>
      <c r="AB268" s="960">
        <f t="shared" si="47"/>
        <v>44658</v>
      </c>
      <c r="AC268" t="str">
        <f t="shared" si="48"/>
        <v>Unaudited</v>
      </c>
    </row>
    <row r="269" spans="1:29" x14ac:dyDescent="0.25">
      <c r="A269" t="s">
        <v>420</v>
      </c>
      <c r="B269" t="s">
        <v>1366</v>
      </c>
      <c r="C269" t="s">
        <v>1367</v>
      </c>
      <c r="D269">
        <v>1900</v>
      </c>
      <c r="E269" s="960">
        <v>1</v>
      </c>
      <c r="F269" t="s">
        <v>441</v>
      </c>
      <c r="G269" s="960">
        <v>366</v>
      </c>
      <c r="H269" t="s">
        <v>379</v>
      </c>
      <c r="I269" s="940" t="s">
        <v>488</v>
      </c>
      <c r="J269" s="940" t="s">
        <v>444</v>
      </c>
      <c r="K269" s="940" t="s">
        <v>449</v>
      </c>
      <c r="L269" s="956" t="s">
        <v>108</v>
      </c>
      <c r="M269" s="961" t="s">
        <v>160</v>
      </c>
      <c r="N269" s="679">
        <f t="shared" ca="1" si="42"/>
        <v>12358561.199999994</v>
      </c>
      <c r="O269" s="679">
        <f t="shared" ca="1" si="49"/>
        <v>3688965.2899999944</v>
      </c>
      <c r="P269" s="679">
        <f t="shared" ca="1" si="49"/>
        <v>255180.08</v>
      </c>
      <c r="Q269" s="679">
        <f t="shared" ca="1" si="49"/>
        <v>2778179.89</v>
      </c>
      <c r="R269" s="679">
        <f t="shared" ca="1" si="49"/>
        <v>1741257.42</v>
      </c>
      <c r="S269" s="679">
        <f t="shared" ca="1" si="49"/>
        <v>2542783.7999999989</v>
      </c>
      <c r="T269" s="679">
        <f t="shared" ca="1" si="49"/>
        <v>49791.369999999995</v>
      </c>
      <c r="U269" s="679">
        <f t="shared" ca="1" si="49"/>
        <v>26034.83</v>
      </c>
      <c r="V269" s="679">
        <f t="shared" ca="1" si="49"/>
        <v>146876.9</v>
      </c>
      <c r="W269" s="679">
        <f t="shared" ca="1" si="40"/>
        <v>544445.38</v>
      </c>
      <c r="X269" s="679">
        <f t="shared" ca="1" si="45"/>
        <v>348599.59</v>
      </c>
      <c r="Y269" s="679">
        <f t="shared" ca="1" si="45"/>
        <v>236446.64999999997</v>
      </c>
      <c r="Z269" s="679">
        <f t="shared" ca="1" si="45"/>
        <v>0</v>
      </c>
      <c r="AA269" t="str">
        <f t="shared" si="46"/>
        <v>ASR_Financial_Report_SHP21Final</v>
      </c>
      <c r="AB269" s="960">
        <f t="shared" si="47"/>
        <v>44658</v>
      </c>
      <c r="AC269" t="str">
        <f t="shared" si="48"/>
        <v>Unaudited</v>
      </c>
    </row>
    <row r="270" spans="1:29" x14ac:dyDescent="0.25">
      <c r="A270" t="s">
        <v>420</v>
      </c>
      <c r="B270" t="s">
        <v>1366</v>
      </c>
      <c r="C270" t="s">
        <v>1367</v>
      </c>
      <c r="D270">
        <v>1900</v>
      </c>
      <c r="E270" s="960">
        <v>1</v>
      </c>
      <c r="F270" t="s">
        <v>441</v>
      </c>
      <c r="G270" s="960">
        <v>366</v>
      </c>
      <c r="H270" t="s">
        <v>379</v>
      </c>
      <c r="I270" s="940" t="s">
        <v>488</v>
      </c>
      <c r="J270" s="940" t="s">
        <v>444</v>
      </c>
      <c r="K270" s="940" t="s">
        <v>449</v>
      </c>
      <c r="L270" s="940" t="s">
        <v>109</v>
      </c>
      <c r="M270" s="961" t="s">
        <v>134</v>
      </c>
      <c r="N270" s="679">
        <f t="shared" ca="1" si="42"/>
        <v>21681564.69035254</v>
      </c>
      <c r="O270" s="679">
        <f t="shared" ca="1" si="49"/>
        <v>18984388.930351991</v>
      </c>
      <c r="P270" s="679">
        <f t="shared" ca="1" si="49"/>
        <v>747539.10000035353</v>
      </c>
      <c r="Q270" s="679">
        <f t="shared" ca="1" si="49"/>
        <v>829685.76000016229</v>
      </c>
      <c r="R270" s="679">
        <f t="shared" ca="1" si="49"/>
        <v>415385.10000001488</v>
      </c>
      <c r="S270" s="679">
        <f t="shared" ca="1" si="49"/>
        <v>577632.72000001359</v>
      </c>
      <c r="T270" s="679">
        <f t="shared" ca="1" si="49"/>
        <v>19447.559999999725</v>
      </c>
      <c r="U270" s="679">
        <f t="shared" ca="1" si="49"/>
        <v>7235.8699999999626</v>
      </c>
      <c r="V270" s="679">
        <f t="shared" ca="1" si="49"/>
        <v>52545.150000000474</v>
      </c>
      <c r="W270" s="679">
        <f t="shared" ca="1" si="40"/>
        <v>3057.1700000000092</v>
      </c>
      <c r="X270" s="679">
        <f t="shared" ca="1" si="45"/>
        <v>34478.029999996492</v>
      </c>
      <c r="Y270" s="679">
        <f t="shared" ca="1" si="45"/>
        <v>10169.299999999635</v>
      </c>
      <c r="Z270" s="679">
        <f t="shared" ca="1" si="45"/>
        <v>0</v>
      </c>
      <c r="AA270" t="str">
        <f t="shared" si="46"/>
        <v>ASR_Financial_Report_SHP21Final</v>
      </c>
      <c r="AB270" s="960">
        <f t="shared" si="47"/>
        <v>44658</v>
      </c>
      <c r="AC270" t="str">
        <f t="shared" si="48"/>
        <v>Unaudited</v>
      </c>
    </row>
    <row r="271" spans="1:29" x14ac:dyDescent="0.25">
      <c r="A271" t="s">
        <v>420</v>
      </c>
      <c r="B271" t="s">
        <v>1366</v>
      </c>
      <c r="C271" t="s">
        <v>1367</v>
      </c>
      <c r="D271">
        <v>1900</v>
      </c>
      <c r="E271" s="960">
        <v>1</v>
      </c>
      <c r="F271" t="s">
        <v>441</v>
      </c>
      <c r="G271" s="960">
        <v>366</v>
      </c>
      <c r="H271" t="s">
        <v>379</v>
      </c>
      <c r="I271" s="961" t="s">
        <v>488</v>
      </c>
      <c r="J271" s="961" t="s">
        <v>444</v>
      </c>
      <c r="K271" s="961" t="s">
        <v>449</v>
      </c>
      <c r="L271" s="940" t="s">
        <v>110</v>
      </c>
      <c r="M271" s="961" t="s">
        <v>162</v>
      </c>
      <c r="N271" s="679">
        <f t="shared" ca="1" si="42"/>
        <v>1078423.7388484636</v>
      </c>
      <c r="O271" s="679">
        <f t="shared" ca="1" si="49"/>
        <v>481074.9800031007</v>
      </c>
      <c r="P271" s="679">
        <f t="shared" ca="1" si="49"/>
        <v>37140.560542916479</v>
      </c>
      <c r="Q271" s="679">
        <f t="shared" ca="1" si="49"/>
        <v>384305.29732482269</v>
      </c>
      <c r="R271" s="679">
        <f t="shared" ca="1" si="49"/>
        <v>181819.81189606845</v>
      </c>
      <c r="S271" s="679">
        <f t="shared" ca="1" si="49"/>
        <v>-111392.50560387316</v>
      </c>
      <c r="T271" s="679">
        <f t="shared" ca="1" si="49"/>
        <v>6873.149596689148</v>
      </c>
      <c r="U271" s="679">
        <f t="shared" ca="1" si="49"/>
        <v>-661.62437492109757</v>
      </c>
      <c r="V271" s="679">
        <f t="shared" ca="1" si="49"/>
        <v>14620.647527770225</v>
      </c>
      <c r="W271" s="679">
        <f t="shared" ca="1" si="40"/>
        <v>50993.783516456657</v>
      </c>
      <c r="X271" s="679">
        <f t="shared" ca="1" si="45"/>
        <v>20708.032881110172</v>
      </c>
      <c r="Y271" s="679">
        <f t="shared" ca="1" si="45"/>
        <v>12941.605538323474</v>
      </c>
      <c r="Z271" s="679">
        <f t="shared" ca="1" si="45"/>
        <v>0</v>
      </c>
      <c r="AA271" t="str">
        <f t="shared" si="46"/>
        <v>ASR_Financial_Report_SHP21Final</v>
      </c>
      <c r="AB271" s="960">
        <f t="shared" si="47"/>
        <v>44658</v>
      </c>
      <c r="AC271" t="str">
        <f t="shared" si="48"/>
        <v>Unaudited</v>
      </c>
    </row>
    <row r="272" spans="1:29" x14ac:dyDescent="0.25">
      <c r="A272" t="s">
        <v>420</v>
      </c>
      <c r="B272" t="s">
        <v>1366</v>
      </c>
      <c r="C272" t="s">
        <v>1367</v>
      </c>
      <c r="D272">
        <v>1900</v>
      </c>
      <c r="E272" s="960">
        <v>1</v>
      </c>
      <c r="F272" t="s">
        <v>441</v>
      </c>
      <c r="G272" s="960">
        <v>366</v>
      </c>
      <c r="H272" t="s">
        <v>379</v>
      </c>
      <c r="I272" s="940" t="s">
        <v>488</v>
      </c>
      <c r="J272" s="940" t="s">
        <v>444</v>
      </c>
      <c r="K272" s="940" t="s">
        <v>449</v>
      </c>
      <c r="L272" s="940" t="s">
        <v>111</v>
      </c>
      <c r="M272" s="961" t="s">
        <v>463</v>
      </c>
      <c r="N272" s="679">
        <f t="shared" ca="1" si="42"/>
        <v>17896888.491410218</v>
      </c>
      <c r="O272" s="679">
        <f t="shared" ca="1" si="49"/>
        <v>9054676.2025665715</v>
      </c>
      <c r="P272" s="679">
        <f t="shared" ca="1" si="49"/>
        <v>614156.15153531265</v>
      </c>
      <c r="Q272" s="679">
        <f t="shared" ca="1" si="49"/>
        <v>4719821.1863234807</v>
      </c>
      <c r="R272" s="679">
        <f t="shared" ca="1" si="49"/>
        <v>2435983.9489877969</v>
      </c>
      <c r="S272" s="679">
        <f t="shared" ca="1" si="49"/>
        <v>693395.31960688811</v>
      </c>
      <c r="T272" s="679">
        <f t="shared" ca="1" si="49"/>
        <v>68984.014245920393</v>
      </c>
      <c r="U272" s="679">
        <f t="shared" ca="1" si="49"/>
        <v>6570.2565816233209</v>
      </c>
      <c r="V272" s="679">
        <f t="shared" ca="1" si="49"/>
        <v>302971.24345274741</v>
      </c>
      <c r="W272" s="679">
        <f t="shared" ca="1" si="40"/>
        <v>0</v>
      </c>
      <c r="X272" s="679">
        <f t="shared" ca="1" si="45"/>
        <v>331.12244781234574</v>
      </c>
      <c r="Y272" s="679">
        <f t="shared" ca="1" si="45"/>
        <v>-0.95433793746566464</v>
      </c>
      <c r="Z272" s="679">
        <f t="shared" ca="1" si="45"/>
        <v>0</v>
      </c>
      <c r="AA272" t="str">
        <f t="shared" si="46"/>
        <v>ASR_Financial_Report_SHP21Final</v>
      </c>
      <c r="AB272" s="960">
        <f t="shared" si="47"/>
        <v>44658</v>
      </c>
      <c r="AC272" t="str">
        <f t="shared" si="48"/>
        <v>Unaudited</v>
      </c>
    </row>
    <row r="273" spans="1:29" x14ac:dyDescent="0.25">
      <c r="A273" t="s">
        <v>420</v>
      </c>
      <c r="B273" t="s">
        <v>1366</v>
      </c>
      <c r="C273" t="s">
        <v>1367</v>
      </c>
      <c r="D273">
        <v>1900</v>
      </c>
      <c r="E273" s="960">
        <v>1</v>
      </c>
      <c r="F273" t="s">
        <v>441</v>
      </c>
      <c r="G273" s="960">
        <v>366</v>
      </c>
      <c r="H273" t="s">
        <v>379</v>
      </c>
      <c r="I273" s="940" t="s">
        <v>488</v>
      </c>
      <c r="J273" s="940" t="s">
        <v>444</v>
      </c>
      <c r="K273" s="940" t="s">
        <v>6</v>
      </c>
      <c r="L273" s="940" t="s">
        <v>117</v>
      </c>
      <c r="M273" s="961" t="s">
        <v>188</v>
      </c>
      <c r="N273" s="679">
        <f t="shared" ca="1" si="42"/>
        <v>2315578.7699999991</v>
      </c>
      <c r="O273" s="679">
        <f ca="1">IF(OR(AND($F273="PY",O$1&lt;&gt;"Prior Year"),AND($F273&lt;&gt;"PY",O$1="Prior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"&amp;$H273&amp;"'!$A$7:$CA$7"),0)+MATCH(O$1,INDIRECT("'MMA Rev-Exp "&amp;$H273&amp;"'!$D$8:$CA$8"),0)-1)))</f>
        <v>1404166.459999999</v>
      </c>
      <c r="P273" s="679">
        <f ca="1">IF(OR(AND($F273="PY",P$1&lt;&gt;"Prior Year"),AND($F273&lt;&gt;"PY",P$1="Prior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"&amp;$H273&amp;"'!$A$7:$CA$7"),0)+MATCH(P$1,INDIRECT("'MMA Rev-Exp "&amp;$H273&amp;"'!$D$8:$CA$8"),0)-1)))</f>
        <v>116060.84</v>
      </c>
      <c r="Q273" s="679">
        <f ca="1">IF(OR(AND($F273="PY",Q$1&lt;&gt;"Prior Year"),AND($F273&lt;&gt;"PY",Q$1="Prior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"&amp;$H273&amp;"'!$A$7:$CA$7"),0)+MATCH(Q$1,INDIRECT("'MMA Rev-Exp "&amp;$H273&amp;"'!$D$8:$CA$8"),0)-1)))</f>
        <v>321506.66000000015</v>
      </c>
      <c r="R273" s="679">
        <f t="shared" ref="O273:Z290" ca="1" si="50">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254919.08</v>
      </c>
      <c r="S273" s="679">
        <f t="shared" ca="1" si="50"/>
        <v>115897.51999999999</v>
      </c>
      <c r="T273" s="679">
        <f t="shared" ca="1" si="50"/>
        <v>3828.2500000000005</v>
      </c>
      <c r="U273" s="679">
        <f t="shared" ca="1" si="50"/>
        <v>1256.31</v>
      </c>
      <c r="V273" s="679">
        <f t="shared" ca="1" si="50"/>
        <v>25567.48</v>
      </c>
      <c r="W273" s="679">
        <f t="shared" ca="1" si="40"/>
        <v>1519.71</v>
      </c>
      <c r="X273" s="679">
        <f t="shared" ca="1" si="50"/>
        <v>54694</v>
      </c>
      <c r="Y273" s="679">
        <f t="shared" ca="1" si="50"/>
        <v>16162.46</v>
      </c>
      <c r="Z273" s="679">
        <f t="shared" ca="1" si="50"/>
        <v>0</v>
      </c>
      <c r="AA273" t="str">
        <f t="shared" si="46"/>
        <v>ASR_Financial_Report_SHP21Final</v>
      </c>
      <c r="AB273" s="960">
        <f t="shared" si="47"/>
        <v>44658</v>
      </c>
      <c r="AC273" t="str">
        <f t="shared" si="48"/>
        <v>Unaudited</v>
      </c>
    </row>
    <row r="274" spans="1:29" x14ac:dyDescent="0.25">
      <c r="A274" t="s">
        <v>420</v>
      </c>
      <c r="B274" t="s">
        <v>1366</v>
      </c>
      <c r="C274" t="s">
        <v>1367</v>
      </c>
      <c r="D274">
        <v>1900</v>
      </c>
      <c r="E274" s="960">
        <v>1</v>
      </c>
      <c r="F274" t="s">
        <v>441</v>
      </c>
      <c r="G274" s="960">
        <v>366</v>
      </c>
      <c r="H274" t="s">
        <v>379</v>
      </c>
      <c r="I274" s="940" t="s">
        <v>488</v>
      </c>
      <c r="J274" s="940" t="s">
        <v>444</v>
      </c>
      <c r="K274" s="940" t="s">
        <v>6</v>
      </c>
      <c r="L274" s="940" t="s">
        <v>45</v>
      </c>
      <c r="M274" s="961" t="s">
        <v>163</v>
      </c>
      <c r="N274" s="679">
        <f t="shared" ref="N274:Z310" ca="1" si="51">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679">
        <f t="shared" ca="1" si="50"/>
        <v>0</v>
      </c>
      <c r="P274" s="679">
        <f t="shared" ca="1" si="50"/>
        <v>0</v>
      </c>
      <c r="Q274" s="679">
        <f t="shared" ca="1" si="50"/>
        <v>0</v>
      </c>
      <c r="R274" s="679">
        <f t="shared" ca="1" si="50"/>
        <v>0</v>
      </c>
      <c r="S274" s="679">
        <f t="shared" ca="1" si="50"/>
        <v>0</v>
      </c>
      <c r="T274" s="679">
        <f t="shared" ca="1" si="50"/>
        <v>0</v>
      </c>
      <c r="U274" s="679">
        <f t="shared" ca="1" si="50"/>
        <v>0</v>
      </c>
      <c r="V274" s="679">
        <f t="shared" ca="1" si="50"/>
        <v>0</v>
      </c>
      <c r="W274" s="679">
        <f t="shared" ca="1" si="40"/>
        <v>0</v>
      </c>
      <c r="X274" s="679">
        <f t="shared" ca="1" si="50"/>
        <v>0</v>
      </c>
      <c r="Y274" s="679">
        <f t="shared" ca="1" si="50"/>
        <v>0</v>
      </c>
      <c r="Z274" s="679">
        <f t="shared" ca="1" si="50"/>
        <v>0</v>
      </c>
      <c r="AA274" t="str">
        <f t="shared" si="46"/>
        <v>ASR_Financial_Report_SHP21Final</v>
      </c>
      <c r="AB274" s="960">
        <f t="shared" si="47"/>
        <v>44658</v>
      </c>
      <c r="AC274" t="str">
        <f t="shared" si="48"/>
        <v>Unaudited</v>
      </c>
    </row>
    <row r="275" spans="1:29" x14ac:dyDescent="0.25">
      <c r="A275" t="s">
        <v>420</v>
      </c>
      <c r="B275" t="s">
        <v>1366</v>
      </c>
      <c r="C275" t="s">
        <v>1367</v>
      </c>
      <c r="D275">
        <v>1900</v>
      </c>
      <c r="E275" s="960">
        <v>1</v>
      </c>
      <c r="F275" t="s">
        <v>441</v>
      </c>
      <c r="G275" s="960">
        <v>366</v>
      </c>
      <c r="H275" t="s">
        <v>379</v>
      </c>
      <c r="I275" s="961" t="s">
        <v>488</v>
      </c>
      <c r="J275" s="961" t="s">
        <v>444</v>
      </c>
      <c r="K275" s="961" t="s">
        <v>6</v>
      </c>
      <c r="L275" s="940" t="s">
        <v>46</v>
      </c>
      <c r="M275" s="961" t="s">
        <v>164</v>
      </c>
      <c r="N275" s="679">
        <f t="shared" ca="1" si="51"/>
        <v>62291.036107132815</v>
      </c>
      <c r="O275" s="679">
        <f t="shared" ca="1" si="50"/>
        <v>36336.058883140198</v>
      </c>
      <c r="P275" s="679">
        <f t="shared" ca="1" si="50"/>
        <v>4249.8906233825546</v>
      </c>
      <c r="Q275" s="679">
        <f t="shared" ca="1" si="50"/>
        <v>13317.068266960607</v>
      </c>
      <c r="R275" s="679">
        <f t="shared" ca="1" si="50"/>
        <v>7126.5988413383038</v>
      </c>
      <c r="S275" s="679">
        <f t="shared" ca="1" si="50"/>
        <v>-155.1733083291173</v>
      </c>
      <c r="T275" s="679">
        <f t="shared" ca="1" si="50"/>
        <v>184.09398262010987</v>
      </c>
      <c r="U275" s="679">
        <f t="shared" ca="1" si="50"/>
        <v>7.4612274917857055</v>
      </c>
      <c r="V275" s="679">
        <f t="shared" ca="1" si="50"/>
        <v>1135.437325962414</v>
      </c>
      <c r="W275" s="679">
        <f t="shared" ca="1" si="40"/>
        <v>45.251364162550111</v>
      </c>
      <c r="X275" s="679">
        <f t="shared" ca="1" si="50"/>
        <v>16.017944672219915</v>
      </c>
      <c r="Y275" s="679">
        <f t="shared" ca="1" si="50"/>
        <v>28.330955731201989</v>
      </c>
      <c r="Z275" s="679">
        <f t="shared" ca="1" si="50"/>
        <v>0</v>
      </c>
      <c r="AA275" t="str">
        <f t="shared" si="46"/>
        <v>ASR_Financial_Report_SHP21Final</v>
      </c>
      <c r="AB275" s="960">
        <f t="shared" si="47"/>
        <v>44658</v>
      </c>
      <c r="AC275" t="str">
        <f t="shared" si="48"/>
        <v>Unaudited</v>
      </c>
    </row>
    <row r="276" spans="1:29" x14ac:dyDescent="0.25">
      <c r="A276" t="s">
        <v>420</v>
      </c>
      <c r="B276" t="s">
        <v>1366</v>
      </c>
      <c r="C276" t="s">
        <v>1367</v>
      </c>
      <c r="D276">
        <v>1900</v>
      </c>
      <c r="E276" s="960">
        <v>1</v>
      </c>
      <c r="F276" t="s">
        <v>441</v>
      </c>
      <c r="G276" s="960">
        <v>366</v>
      </c>
      <c r="H276" t="s">
        <v>379</v>
      </c>
      <c r="I276" s="961" t="s">
        <v>488</v>
      </c>
      <c r="J276" s="961" t="s">
        <v>444</v>
      </c>
      <c r="K276" s="961" t="s">
        <v>6</v>
      </c>
      <c r="L276" s="940" t="s">
        <v>165</v>
      </c>
      <c r="M276" s="961" t="s">
        <v>461</v>
      </c>
      <c r="N276" s="679">
        <f t="shared" ca="1" si="51"/>
        <v>0</v>
      </c>
      <c r="O276" s="679">
        <f t="shared" ca="1" si="50"/>
        <v>0</v>
      </c>
      <c r="P276" s="679">
        <f t="shared" ca="1" si="50"/>
        <v>0</v>
      </c>
      <c r="Q276" s="679">
        <f t="shared" ca="1" si="50"/>
        <v>0</v>
      </c>
      <c r="R276" s="679">
        <f t="shared" ca="1" si="50"/>
        <v>0</v>
      </c>
      <c r="S276" s="679">
        <f t="shared" ca="1" si="50"/>
        <v>0</v>
      </c>
      <c r="T276" s="679">
        <f t="shared" ca="1" si="50"/>
        <v>0</v>
      </c>
      <c r="U276" s="679">
        <f t="shared" ca="1" si="50"/>
        <v>0</v>
      </c>
      <c r="V276" s="679">
        <f t="shared" ca="1" si="50"/>
        <v>0</v>
      </c>
      <c r="W276" s="679">
        <f t="shared" ca="1" si="40"/>
        <v>0</v>
      </c>
      <c r="X276" s="679">
        <f t="shared" ca="1" si="50"/>
        <v>0</v>
      </c>
      <c r="Y276" s="679">
        <f t="shared" ca="1" si="50"/>
        <v>0</v>
      </c>
      <c r="Z276" s="679">
        <f t="shared" ca="1" si="50"/>
        <v>0</v>
      </c>
      <c r="AA276" t="str">
        <f t="shared" si="46"/>
        <v>ASR_Financial_Report_SHP21Final</v>
      </c>
      <c r="AB276" s="960">
        <f t="shared" si="47"/>
        <v>44658</v>
      </c>
      <c r="AC276" t="str">
        <f t="shared" si="48"/>
        <v>Unaudited</v>
      </c>
    </row>
    <row r="277" spans="1:29" x14ac:dyDescent="0.25">
      <c r="A277" t="s">
        <v>420</v>
      </c>
      <c r="B277" t="s">
        <v>1366</v>
      </c>
      <c r="C277" t="s">
        <v>1367</v>
      </c>
      <c r="D277">
        <v>1900</v>
      </c>
      <c r="E277" s="960">
        <v>1</v>
      </c>
      <c r="F277" t="s">
        <v>441</v>
      </c>
      <c r="G277" s="960">
        <v>366</v>
      </c>
      <c r="H277" t="s">
        <v>379</v>
      </c>
      <c r="I277" s="961" t="s">
        <v>488</v>
      </c>
      <c r="J277" s="961" t="s">
        <v>444</v>
      </c>
      <c r="K277" s="961" t="s">
        <v>434</v>
      </c>
      <c r="L277" s="940" t="s">
        <v>120</v>
      </c>
      <c r="M277" s="961" t="s">
        <v>32</v>
      </c>
      <c r="N277" s="679">
        <f t="shared" ca="1" si="51"/>
        <v>0</v>
      </c>
      <c r="O277" s="679">
        <f t="shared" ca="1" si="50"/>
        <v>0</v>
      </c>
      <c r="P277" s="679">
        <f t="shared" ca="1" si="50"/>
        <v>0</v>
      </c>
      <c r="Q277" s="679">
        <f t="shared" ca="1" si="50"/>
        <v>0</v>
      </c>
      <c r="R277" s="679">
        <f t="shared" ca="1" si="50"/>
        <v>0</v>
      </c>
      <c r="S277" s="679">
        <f t="shared" ca="1" si="50"/>
        <v>0</v>
      </c>
      <c r="T277" s="679">
        <f t="shared" ca="1" si="50"/>
        <v>0</v>
      </c>
      <c r="U277" s="679">
        <f t="shared" ca="1" si="50"/>
        <v>0</v>
      </c>
      <c r="V277" s="679">
        <f t="shared" ca="1" si="50"/>
        <v>0</v>
      </c>
      <c r="W277" s="679">
        <f t="shared" ca="1" si="40"/>
        <v>0</v>
      </c>
      <c r="X277" s="679">
        <f t="shared" ca="1" si="50"/>
        <v>0</v>
      </c>
      <c r="Y277" s="679">
        <f t="shared" ca="1" si="50"/>
        <v>0</v>
      </c>
      <c r="Z277" s="679">
        <f t="shared" ca="1" si="50"/>
        <v>0</v>
      </c>
      <c r="AA277" t="str">
        <f t="shared" si="46"/>
        <v>ASR_Financial_Report_SHP21Final</v>
      </c>
      <c r="AB277" s="960">
        <f t="shared" si="47"/>
        <v>44658</v>
      </c>
      <c r="AC277" t="str">
        <f t="shared" si="48"/>
        <v>Unaudited</v>
      </c>
    </row>
    <row r="278" spans="1:29" x14ac:dyDescent="0.25">
      <c r="A278" t="s">
        <v>420</v>
      </c>
      <c r="B278" t="s">
        <v>1366</v>
      </c>
      <c r="C278" t="s">
        <v>1367</v>
      </c>
      <c r="D278">
        <v>1900</v>
      </c>
      <c r="E278" s="960">
        <v>1</v>
      </c>
      <c r="F278" t="s">
        <v>441</v>
      </c>
      <c r="G278" s="960">
        <v>366</v>
      </c>
      <c r="H278" t="s">
        <v>379</v>
      </c>
      <c r="I278" s="961" t="s">
        <v>488</v>
      </c>
      <c r="J278" s="961" t="s">
        <v>444</v>
      </c>
      <c r="K278" s="961" t="s">
        <v>434</v>
      </c>
      <c r="L278" s="940" t="s">
        <v>924</v>
      </c>
      <c r="M278" s="961" t="s">
        <v>916</v>
      </c>
      <c r="N278" s="679">
        <f t="shared" ca="1" si="51"/>
        <v>0</v>
      </c>
      <c r="O278" s="679">
        <f t="shared" ca="1" si="50"/>
        <v>0</v>
      </c>
      <c r="P278" s="679">
        <f t="shared" ca="1" si="50"/>
        <v>0</v>
      </c>
      <c r="Q278" s="679">
        <f t="shared" ca="1" si="50"/>
        <v>0</v>
      </c>
      <c r="R278" s="679">
        <f t="shared" ca="1" si="50"/>
        <v>0</v>
      </c>
      <c r="S278" s="679">
        <f t="shared" ca="1" si="50"/>
        <v>0</v>
      </c>
      <c r="T278" s="679">
        <f t="shared" ca="1" si="50"/>
        <v>0</v>
      </c>
      <c r="U278" s="679">
        <f t="shared" ca="1" si="50"/>
        <v>0</v>
      </c>
      <c r="V278" s="679">
        <f t="shared" ca="1" si="50"/>
        <v>0</v>
      </c>
      <c r="W278" s="679">
        <f t="shared" ca="1" si="40"/>
        <v>0</v>
      </c>
      <c r="X278" s="679">
        <f t="shared" ca="1" si="50"/>
        <v>0</v>
      </c>
      <c r="Y278" s="679">
        <f t="shared" ca="1" si="50"/>
        <v>0</v>
      </c>
      <c r="Z278" s="679">
        <f t="shared" ca="1" si="50"/>
        <v>0</v>
      </c>
      <c r="AA278" t="str">
        <f t="shared" si="46"/>
        <v>ASR_Financial_Report_SHP21Final</v>
      </c>
      <c r="AB278" s="960">
        <f t="shared" si="47"/>
        <v>44658</v>
      </c>
      <c r="AC278" t="str">
        <f t="shared" si="48"/>
        <v>Unaudited</v>
      </c>
    </row>
    <row r="279" spans="1:29" x14ac:dyDescent="0.25">
      <c r="A279" t="s">
        <v>420</v>
      </c>
      <c r="B279" t="s">
        <v>1366</v>
      </c>
      <c r="C279" t="s">
        <v>1367</v>
      </c>
      <c r="D279">
        <v>1900</v>
      </c>
      <c r="E279" s="960">
        <v>1</v>
      </c>
      <c r="F279" t="s">
        <v>441</v>
      </c>
      <c r="G279" s="960">
        <v>366</v>
      </c>
      <c r="H279" t="s">
        <v>379</v>
      </c>
      <c r="I279" s="961" t="s">
        <v>488</v>
      </c>
      <c r="J279" s="961" t="s">
        <v>444</v>
      </c>
      <c r="K279" s="961" t="s">
        <v>434</v>
      </c>
      <c r="L279" s="956" t="s">
        <v>167</v>
      </c>
      <c r="M279" s="961" t="s">
        <v>40</v>
      </c>
      <c r="N279" s="679">
        <f t="shared" ca="1" si="51"/>
        <v>0</v>
      </c>
      <c r="O279" s="679">
        <f t="shared" ca="1" si="50"/>
        <v>0</v>
      </c>
      <c r="P279" s="679">
        <f t="shared" ca="1" si="50"/>
        <v>0</v>
      </c>
      <c r="Q279" s="679">
        <f t="shared" ca="1" si="50"/>
        <v>0</v>
      </c>
      <c r="R279" s="679">
        <f t="shared" ca="1" si="50"/>
        <v>0</v>
      </c>
      <c r="S279" s="679">
        <f t="shared" ca="1" si="50"/>
        <v>0</v>
      </c>
      <c r="T279" s="679">
        <f t="shared" ca="1" si="50"/>
        <v>0</v>
      </c>
      <c r="U279" s="679">
        <f t="shared" ca="1" si="50"/>
        <v>0</v>
      </c>
      <c r="V279" s="679">
        <f t="shared" ca="1" si="50"/>
        <v>0</v>
      </c>
      <c r="W279" s="679">
        <f t="shared" ca="1" si="40"/>
        <v>0</v>
      </c>
      <c r="X279" s="679">
        <f t="shared" ca="1" si="50"/>
        <v>0</v>
      </c>
      <c r="Y279" s="679">
        <f t="shared" ca="1" si="50"/>
        <v>0</v>
      </c>
      <c r="Z279" s="679">
        <f t="shared" ca="1" si="50"/>
        <v>0</v>
      </c>
      <c r="AA279" t="str">
        <f t="shared" si="46"/>
        <v>ASR_Financial_Report_SHP21Final</v>
      </c>
      <c r="AB279" s="960">
        <f t="shared" si="47"/>
        <v>44658</v>
      </c>
      <c r="AC279" t="str">
        <f t="shared" si="48"/>
        <v>Unaudited</v>
      </c>
    </row>
    <row r="280" spans="1:29" x14ac:dyDescent="0.25">
      <c r="A280" t="s">
        <v>420</v>
      </c>
      <c r="B280" t="s">
        <v>1366</v>
      </c>
      <c r="C280" t="s">
        <v>1367</v>
      </c>
      <c r="D280">
        <v>1900</v>
      </c>
      <c r="E280" s="960">
        <v>1</v>
      </c>
      <c r="F280" t="s">
        <v>441</v>
      </c>
      <c r="G280" s="960">
        <v>366</v>
      </c>
      <c r="H280" t="s">
        <v>379</v>
      </c>
      <c r="I280" s="961" t="s">
        <v>488</v>
      </c>
      <c r="J280" s="961" t="s">
        <v>444</v>
      </c>
      <c r="K280" s="961" t="s">
        <v>434</v>
      </c>
      <c r="L280" s="940" t="s">
        <v>168</v>
      </c>
      <c r="M280" s="961" t="s">
        <v>329</v>
      </c>
      <c r="N280" s="679">
        <f t="shared" ca="1" si="51"/>
        <v>0</v>
      </c>
      <c r="O280" s="679">
        <f t="shared" ca="1" si="50"/>
        <v>0</v>
      </c>
      <c r="P280" s="679">
        <f t="shared" ca="1" si="50"/>
        <v>0</v>
      </c>
      <c r="Q280" s="679">
        <f t="shared" ca="1" si="50"/>
        <v>0</v>
      </c>
      <c r="R280" s="679">
        <f t="shared" ca="1" si="50"/>
        <v>0</v>
      </c>
      <c r="S280" s="679">
        <f t="shared" ca="1" si="50"/>
        <v>0</v>
      </c>
      <c r="T280" s="679">
        <f t="shared" ca="1" si="50"/>
        <v>0</v>
      </c>
      <c r="U280" s="679">
        <f t="shared" ca="1" si="50"/>
        <v>0</v>
      </c>
      <c r="V280" s="679">
        <f t="shared" ca="1" si="50"/>
        <v>0</v>
      </c>
      <c r="W280" s="679">
        <f t="shared" ca="1" si="40"/>
        <v>0</v>
      </c>
      <c r="X280" s="679">
        <f t="shared" ca="1" si="50"/>
        <v>0</v>
      </c>
      <c r="Y280" s="679">
        <f t="shared" ca="1" si="50"/>
        <v>0</v>
      </c>
      <c r="Z280" s="679">
        <f t="shared" ca="1" si="50"/>
        <v>0</v>
      </c>
      <c r="AA280" t="str">
        <f t="shared" si="46"/>
        <v>ASR_Financial_Report_SHP21Final</v>
      </c>
      <c r="AB280" s="960">
        <f t="shared" si="47"/>
        <v>44658</v>
      </c>
      <c r="AC280" t="str">
        <f t="shared" si="48"/>
        <v>Unaudited</v>
      </c>
    </row>
    <row r="281" spans="1:29" x14ac:dyDescent="0.25">
      <c r="A281" t="s">
        <v>420</v>
      </c>
      <c r="B281" t="s">
        <v>1366</v>
      </c>
      <c r="C281" t="s">
        <v>1367</v>
      </c>
      <c r="D281">
        <v>1900</v>
      </c>
      <c r="E281" s="960">
        <v>1</v>
      </c>
      <c r="F281" t="s">
        <v>441</v>
      </c>
      <c r="G281" s="960">
        <v>366</v>
      </c>
      <c r="H281" t="s">
        <v>379</v>
      </c>
      <c r="I281" s="940" t="s">
        <v>488</v>
      </c>
      <c r="J281" s="940" t="s">
        <v>450</v>
      </c>
      <c r="K281" s="940" t="s">
        <v>435</v>
      </c>
      <c r="L281" s="940" t="s">
        <v>121</v>
      </c>
      <c r="M281" s="961" t="s">
        <v>27</v>
      </c>
      <c r="N281" s="679">
        <f t="shared" ca="1" si="51"/>
        <v>24457558.076425549</v>
      </c>
      <c r="O281" s="679">
        <f t="shared" ca="1" si="50"/>
        <v>8037228.2756057521</v>
      </c>
      <c r="P281" s="679">
        <f t="shared" ca="1" si="50"/>
        <v>16420329.800819797</v>
      </c>
      <c r="Q281" s="679">
        <f t="shared" ca="1" si="50"/>
        <v>0</v>
      </c>
      <c r="R281" s="679">
        <f t="shared" ca="1" si="50"/>
        <v>0</v>
      </c>
      <c r="S281" s="679">
        <f t="shared" ca="1" si="50"/>
        <v>0</v>
      </c>
      <c r="T281" s="679">
        <f t="shared" ca="1" si="50"/>
        <v>0</v>
      </c>
      <c r="U281" s="679">
        <f t="shared" ca="1" si="50"/>
        <v>0</v>
      </c>
      <c r="V281" s="679">
        <f t="shared" ca="1" si="50"/>
        <v>0</v>
      </c>
      <c r="W281" s="679">
        <f t="shared" ca="1" si="40"/>
        <v>0</v>
      </c>
      <c r="X281" s="679">
        <f t="shared" ca="1" si="50"/>
        <v>0</v>
      </c>
      <c r="Y281" s="679">
        <f t="shared" ca="1" si="50"/>
        <v>0</v>
      </c>
      <c r="Z281" s="679">
        <f t="shared" ca="1" si="50"/>
        <v>0</v>
      </c>
      <c r="AA281" t="str">
        <f t="shared" si="46"/>
        <v>ASR_Financial_Report_SHP21Final</v>
      </c>
      <c r="AB281" s="960">
        <f t="shared" si="47"/>
        <v>44658</v>
      </c>
      <c r="AC281" t="str">
        <f t="shared" si="48"/>
        <v>Unaudited</v>
      </c>
    </row>
    <row r="282" spans="1:29" x14ac:dyDescent="0.25">
      <c r="A282" t="s">
        <v>420</v>
      </c>
      <c r="B282" t="s">
        <v>1366</v>
      </c>
      <c r="C282" t="s">
        <v>1367</v>
      </c>
      <c r="D282">
        <v>1900</v>
      </c>
      <c r="E282" s="960">
        <v>1</v>
      </c>
      <c r="F282" t="s">
        <v>441</v>
      </c>
      <c r="G282" s="960">
        <v>366</v>
      </c>
      <c r="H282" t="s">
        <v>379</v>
      </c>
      <c r="I282" s="961" t="s">
        <v>488</v>
      </c>
      <c r="J282" s="961" t="s">
        <v>450</v>
      </c>
      <c r="K282" s="961" t="s">
        <v>435</v>
      </c>
      <c r="L282" s="940" t="s">
        <v>122</v>
      </c>
      <c r="M282" s="961" t="s">
        <v>97</v>
      </c>
      <c r="N282" s="679">
        <f t="shared" ca="1" si="51"/>
        <v>18162207.572566949</v>
      </c>
      <c r="O282" s="679">
        <f t="shared" ca="1" si="50"/>
        <v>2500608.3104951875</v>
      </c>
      <c r="P282" s="679">
        <f t="shared" ca="1" si="50"/>
        <v>15661599.26207176</v>
      </c>
      <c r="Q282" s="679">
        <f t="shared" ca="1" si="50"/>
        <v>0</v>
      </c>
      <c r="R282" s="679">
        <f t="shared" ca="1" si="50"/>
        <v>0</v>
      </c>
      <c r="S282" s="679">
        <f t="shared" ca="1" si="50"/>
        <v>0</v>
      </c>
      <c r="T282" s="679">
        <f t="shared" ca="1" si="50"/>
        <v>0</v>
      </c>
      <c r="U282" s="679">
        <f t="shared" ca="1" si="50"/>
        <v>0</v>
      </c>
      <c r="V282" s="679">
        <f t="shared" ca="1" si="50"/>
        <v>0</v>
      </c>
      <c r="W282" s="679">
        <f t="shared" ca="1" si="40"/>
        <v>0</v>
      </c>
      <c r="X282" s="679">
        <f t="shared" ca="1" si="50"/>
        <v>0</v>
      </c>
      <c r="Y282" s="679">
        <f t="shared" ca="1" si="50"/>
        <v>0</v>
      </c>
      <c r="Z282" s="679">
        <f t="shared" ca="1" si="50"/>
        <v>0</v>
      </c>
      <c r="AA282" t="str">
        <f t="shared" si="46"/>
        <v>ASR_Financial_Report_SHP21Final</v>
      </c>
      <c r="AB282" s="960">
        <f t="shared" si="47"/>
        <v>44658</v>
      </c>
      <c r="AC282" t="str">
        <f t="shared" si="48"/>
        <v>Unaudited</v>
      </c>
    </row>
    <row r="283" spans="1:29" x14ac:dyDescent="0.25">
      <c r="A283" t="s">
        <v>420</v>
      </c>
      <c r="B283" t="s">
        <v>1366</v>
      </c>
      <c r="C283" t="s">
        <v>1367</v>
      </c>
      <c r="D283">
        <v>1900</v>
      </c>
      <c r="E283" s="960">
        <v>1</v>
      </c>
      <c r="F283" t="s">
        <v>441</v>
      </c>
      <c r="G283" s="960">
        <v>366</v>
      </c>
      <c r="H283" t="s">
        <v>379</v>
      </c>
      <c r="I283" s="940" t="s">
        <v>488</v>
      </c>
      <c r="J283" s="940" t="s">
        <v>450</v>
      </c>
      <c r="K283" s="940" t="s">
        <v>435</v>
      </c>
      <c r="L283" s="940" t="s">
        <v>123</v>
      </c>
      <c r="M283" s="940" t="s">
        <v>98</v>
      </c>
      <c r="N283" s="679">
        <f t="shared" ca="1" si="51"/>
        <v>9752680.2885955777</v>
      </c>
      <c r="O283" s="679">
        <f t="shared" ca="1" si="50"/>
        <v>4321092.4401530195</v>
      </c>
      <c r="P283" s="679">
        <f t="shared" ca="1" si="50"/>
        <v>5431587.8484425582</v>
      </c>
      <c r="Q283" s="679">
        <f t="shared" ca="1" si="50"/>
        <v>0</v>
      </c>
      <c r="R283" s="679">
        <f t="shared" ca="1" si="50"/>
        <v>0</v>
      </c>
      <c r="S283" s="679">
        <f t="shared" ca="1" si="50"/>
        <v>0</v>
      </c>
      <c r="T283" s="679">
        <f t="shared" ca="1" si="50"/>
        <v>0</v>
      </c>
      <c r="U283" s="679">
        <f t="shared" ca="1" si="50"/>
        <v>0</v>
      </c>
      <c r="V283" s="679">
        <f t="shared" ca="1" si="50"/>
        <v>0</v>
      </c>
      <c r="W283" s="679">
        <f t="shared" ca="1" si="40"/>
        <v>0</v>
      </c>
      <c r="X283" s="679">
        <f t="shared" ca="1" si="50"/>
        <v>0</v>
      </c>
      <c r="Y283" s="679">
        <f t="shared" ca="1" si="50"/>
        <v>0</v>
      </c>
      <c r="Z283" s="679">
        <f t="shared" ca="1" si="50"/>
        <v>0</v>
      </c>
      <c r="AA283" t="str">
        <f t="shared" si="46"/>
        <v>ASR_Financial_Report_SHP21Final</v>
      </c>
      <c r="AB283" s="960">
        <f t="shared" si="47"/>
        <v>44658</v>
      </c>
      <c r="AC283" t="str">
        <f t="shared" si="48"/>
        <v>Unaudited</v>
      </c>
    </row>
    <row r="284" spans="1:29" x14ac:dyDescent="0.25">
      <c r="A284" t="s">
        <v>420</v>
      </c>
      <c r="B284" t="s">
        <v>1366</v>
      </c>
      <c r="C284" t="s">
        <v>1367</v>
      </c>
      <c r="D284">
        <v>1900</v>
      </c>
      <c r="E284" s="960">
        <v>1</v>
      </c>
      <c r="F284" t="s">
        <v>441</v>
      </c>
      <c r="G284" s="960">
        <v>366</v>
      </c>
      <c r="H284" t="s">
        <v>379</v>
      </c>
      <c r="I284" s="940" t="s">
        <v>488</v>
      </c>
      <c r="J284" s="940" t="s">
        <v>450</v>
      </c>
      <c r="K284" s="940" t="s">
        <v>435</v>
      </c>
      <c r="L284" s="940" t="s">
        <v>124</v>
      </c>
      <c r="M284" s="961" t="s">
        <v>99</v>
      </c>
      <c r="N284" s="679">
        <f t="shared" ca="1" si="51"/>
        <v>2456552.3452797206</v>
      </c>
      <c r="O284" s="679">
        <f t="shared" ca="1" si="50"/>
        <v>1819379.9823260396</v>
      </c>
      <c r="P284" s="679">
        <f t="shared" ca="1" si="50"/>
        <v>637172.36295368103</v>
      </c>
      <c r="Q284" s="679">
        <f t="shared" ca="1" si="50"/>
        <v>0</v>
      </c>
      <c r="R284" s="679">
        <f t="shared" ca="1" si="50"/>
        <v>0</v>
      </c>
      <c r="S284" s="679">
        <f t="shared" ca="1" si="50"/>
        <v>0</v>
      </c>
      <c r="T284" s="679">
        <f t="shared" ca="1" si="50"/>
        <v>0</v>
      </c>
      <c r="U284" s="679">
        <f t="shared" ca="1" si="50"/>
        <v>0</v>
      </c>
      <c r="V284" s="679">
        <f t="shared" ca="1" si="50"/>
        <v>0</v>
      </c>
      <c r="W284" s="679">
        <f t="shared" ca="1" si="40"/>
        <v>0</v>
      </c>
      <c r="X284" s="679">
        <f t="shared" ca="1" si="50"/>
        <v>0</v>
      </c>
      <c r="Y284" s="679">
        <f t="shared" ca="1" si="50"/>
        <v>0</v>
      </c>
      <c r="Z284" s="679">
        <f t="shared" ca="1" si="50"/>
        <v>0</v>
      </c>
      <c r="AA284" t="str">
        <f t="shared" si="46"/>
        <v>ASR_Financial_Report_SHP21Final</v>
      </c>
      <c r="AB284" s="960">
        <f t="shared" si="47"/>
        <v>44658</v>
      </c>
      <c r="AC284" t="str">
        <f t="shared" si="48"/>
        <v>Unaudited</v>
      </c>
    </row>
    <row r="285" spans="1:29" x14ac:dyDescent="0.25">
      <c r="A285" t="s">
        <v>420</v>
      </c>
      <c r="B285" t="s">
        <v>1366</v>
      </c>
      <c r="C285" t="s">
        <v>1367</v>
      </c>
      <c r="D285">
        <v>1900</v>
      </c>
      <c r="E285" s="960">
        <v>1</v>
      </c>
      <c r="F285" t="s">
        <v>441</v>
      </c>
      <c r="G285" s="960">
        <v>366</v>
      </c>
      <c r="H285" t="s">
        <v>379</v>
      </c>
      <c r="I285" s="940" t="s">
        <v>488</v>
      </c>
      <c r="J285" s="940" t="s">
        <v>450</v>
      </c>
      <c r="K285" s="940" t="s">
        <v>435</v>
      </c>
      <c r="L285" s="940" t="s">
        <v>125</v>
      </c>
      <c r="M285" s="961" t="s">
        <v>100</v>
      </c>
      <c r="N285" s="679">
        <f t="shared" ca="1" si="51"/>
        <v>-42829.718795505316</v>
      </c>
      <c r="O285" s="679">
        <f t="shared" ca="1" si="50"/>
        <v>6.5633599999999994</v>
      </c>
      <c r="P285" s="679">
        <f t="shared" ca="1" si="50"/>
        <v>-42836.282155505316</v>
      </c>
      <c r="Q285" s="679">
        <f t="shared" ca="1" si="50"/>
        <v>0</v>
      </c>
      <c r="R285" s="679">
        <f t="shared" ca="1" si="50"/>
        <v>0</v>
      </c>
      <c r="S285" s="679">
        <f t="shared" ca="1" si="50"/>
        <v>0</v>
      </c>
      <c r="T285" s="679">
        <f t="shared" ca="1" si="50"/>
        <v>0</v>
      </c>
      <c r="U285" s="679">
        <f t="shared" ca="1" si="50"/>
        <v>0</v>
      </c>
      <c r="V285" s="679">
        <f t="shared" ca="1" si="50"/>
        <v>0</v>
      </c>
      <c r="W285" s="679">
        <f t="shared" ca="1" si="40"/>
        <v>0</v>
      </c>
      <c r="X285" s="679">
        <f t="shared" ca="1" si="50"/>
        <v>0</v>
      </c>
      <c r="Y285" s="679">
        <f t="shared" ca="1" si="50"/>
        <v>0</v>
      </c>
      <c r="Z285" s="679">
        <f t="shared" ca="1" si="50"/>
        <v>0</v>
      </c>
      <c r="AA285" t="str">
        <f t="shared" si="46"/>
        <v>ASR_Financial_Report_SHP21Final</v>
      </c>
      <c r="AB285" s="960">
        <f t="shared" si="47"/>
        <v>44658</v>
      </c>
      <c r="AC285" t="str">
        <f t="shared" si="48"/>
        <v>Unaudited</v>
      </c>
    </row>
    <row r="286" spans="1:29" x14ac:dyDescent="0.25">
      <c r="A286" t="s">
        <v>420</v>
      </c>
      <c r="B286" t="s">
        <v>1366</v>
      </c>
      <c r="C286" t="s">
        <v>1367</v>
      </c>
      <c r="D286">
        <v>1900</v>
      </c>
      <c r="E286" s="960">
        <v>1</v>
      </c>
      <c r="F286" t="s">
        <v>441</v>
      </c>
      <c r="G286" s="960">
        <v>366</v>
      </c>
      <c r="H286" t="s">
        <v>379</v>
      </c>
      <c r="I286" s="940" t="s">
        <v>488</v>
      </c>
      <c r="J286" s="940" t="s">
        <v>450</v>
      </c>
      <c r="K286" s="940" t="s">
        <v>435</v>
      </c>
      <c r="L286" s="940" t="s">
        <v>126</v>
      </c>
      <c r="M286" s="961" t="s">
        <v>28</v>
      </c>
      <c r="N286" s="679">
        <f t="shared" ca="1" si="51"/>
        <v>110744.28748048077</v>
      </c>
      <c r="O286" s="679">
        <f t="shared" ca="1" si="50"/>
        <v>110744.28748048077</v>
      </c>
      <c r="P286" s="679">
        <f t="shared" ca="1" si="50"/>
        <v>0</v>
      </c>
      <c r="Q286" s="679">
        <f t="shared" ca="1" si="50"/>
        <v>0</v>
      </c>
      <c r="R286" s="679">
        <f t="shared" ca="1" si="50"/>
        <v>0</v>
      </c>
      <c r="S286" s="679">
        <f t="shared" ca="1" si="50"/>
        <v>0</v>
      </c>
      <c r="T286" s="679">
        <f t="shared" ca="1" si="50"/>
        <v>0</v>
      </c>
      <c r="U286" s="679">
        <f t="shared" ca="1" si="50"/>
        <v>0</v>
      </c>
      <c r="V286" s="679">
        <f t="shared" ca="1" si="50"/>
        <v>0</v>
      </c>
      <c r="W286" s="679">
        <f t="shared" ca="1" si="40"/>
        <v>0</v>
      </c>
      <c r="X286" s="679">
        <f t="shared" ca="1" si="50"/>
        <v>0</v>
      </c>
      <c r="Y286" s="679">
        <f t="shared" ca="1" si="50"/>
        <v>0</v>
      </c>
      <c r="Z286" s="679">
        <f t="shared" ca="1" si="50"/>
        <v>0</v>
      </c>
      <c r="AA286" t="str">
        <f t="shared" si="46"/>
        <v>ASR_Financial_Report_SHP21Final</v>
      </c>
      <c r="AB286" s="960">
        <f t="shared" si="47"/>
        <v>44658</v>
      </c>
      <c r="AC286" t="str">
        <f t="shared" si="48"/>
        <v>Unaudited</v>
      </c>
    </row>
    <row r="287" spans="1:29" x14ac:dyDescent="0.25">
      <c r="A287" t="s">
        <v>420</v>
      </c>
      <c r="B287" t="s">
        <v>1366</v>
      </c>
      <c r="C287" t="s">
        <v>1367</v>
      </c>
      <c r="D287">
        <v>1900</v>
      </c>
      <c r="E287" s="960">
        <v>1</v>
      </c>
      <c r="F287" t="s">
        <v>441</v>
      </c>
      <c r="G287" s="960">
        <v>366</v>
      </c>
      <c r="H287" t="s">
        <v>379</v>
      </c>
      <c r="I287" s="940" t="s">
        <v>488</v>
      </c>
      <c r="J287" s="940" t="s">
        <v>436</v>
      </c>
      <c r="K287" s="940" t="s">
        <v>436</v>
      </c>
      <c r="L287" s="946" t="s">
        <v>128</v>
      </c>
      <c r="M287" s="962" t="s">
        <v>326</v>
      </c>
      <c r="N287" s="679">
        <f t="shared" ca="1" si="51"/>
        <v>0</v>
      </c>
      <c r="O287" s="679">
        <f t="shared" ca="1" si="50"/>
        <v>0</v>
      </c>
      <c r="P287" s="679">
        <f t="shared" ca="1" si="50"/>
        <v>0</v>
      </c>
      <c r="Q287" s="679">
        <f t="shared" ca="1" si="50"/>
        <v>0</v>
      </c>
      <c r="R287" s="679">
        <f t="shared" ca="1" si="50"/>
        <v>0</v>
      </c>
      <c r="S287" s="679">
        <f t="shared" ca="1" si="50"/>
        <v>0</v>
      </c>
      <c r="T287" s="679">
        <f t="shared" ca="1" si="50"/>
        <v>0</v>
      </c>
      <c r="U287" s="679">
        <f t="shared" ca="1" si="50"/>
        <v>0</v>
      </c>
      <c r="V287" s="679">
        <f t="shared" ca="1" si="50"/>
        <v>0</v>
      </c>
      <c r="W287" s="679">
        <f t="shared" ca="1" si="40"/>
        <v>0</v>
      </c>
      <c r="X287" s="679">
        <f t="shared" ca="1" si="50"/>
        <v>0</v>
      </c>
      <c r="Y287" s="679">
        <f t="shared" ca="1" si="50"/>
        <v>0</v>
      </c>
      <c r="Z287" s="679">
        <f t="shared" ca="1" si="50"/>
        <v>0</v>
      </c>
      <c r="AA287" t="str">
        <f t="shared" si="46"/>
        <v>ASR_Financial_Report_SHP21Final</v>
      </c>
      <c r="AB287" s="960">
        <f t="shared" si="47"/>
        <v>44658</v>
      </c>
      <c r="AC287" t="str">
        <f t="shared" si="48"/>
        <v>Unaudited</v>
      </c>
    </row>
    <row r="288" spans="1:29" x14ac:dyDescent="0.25">
      <c r="A288" t="s">
        <v>420</v>
      </c>
      <c r="B288" t="s">
        <v>1366</v>
      </c>
      <c r="C288" t="s">
        <v>1367</v>
      </c>
      <c r="D288">
        <v>1900</v>
      </c>
      <c r="E288" s="960">
        <v>1</v>
      </c>
      <c r="F288" t="s">
        <v>441</v>
      </c>
      <c r="G288" s="960">
        <v>366</v>
      </c>
      <c r="H288" t="s">
        <v>379</v>
      </c>
      <c r="I288" s="940" t="s">
        <v>488</v>
      </c>
      <c r="J288" s="940" t="s">
        <v>436</v>
      </c>
      <c r="K288" s="940" t="s">
        <v>436</v>
      </c>
      <c r="L288" s="940" t="s">
        <v>129</v>
      </c>
      <c r="M288" s="961" t="s">
        <v>325</v>
      </c>
      <c r="N288" s="679">
        <f t="shared" ca="1" si="51"/>
        <v>0</v>
      </c>
      <c r="O288" s="679">
        <f t="shared" ca="1" si="50"/>
        <v>0</v>
      </c>
      <c r="P288" s="679">
        <f t="shared" ca="1" si="50"/>
        <v>0</v>
      </c>
      <c r="Q288" s="679">
        <f t="shared" ca="1" si="50"/>
        <v>0</v>
      </c>
      <c r="R288" s="679">
        <f t="shared" ca="1" si="50"/>
        <v>0</v>
      </c>
      <c r="S288" s="679">
        <f t="shared" ca="1" si="50"/>
        <v>0</v>
      </c>
      <c r="T288" s="679">
        <f t="shared" ca="1" si="50"/>
        <v>0</v>
      </c>
      <c r="U288" s="679">
        <f t="shared" ca="1" si="50"/>
        <v>0</v>
      </c>
      <c r="V288" s="679">
        <f t="shared" ca="1" si="50"/>
        <v>0</v>
      </c>
      <c r="W288" s="679">
        <f t="shared" ca="1" si="40"/>
        <v>0</v>
      </c>
      <c r="X288" s="679">
        <f t="shared" ca="1" si="50"/>
        <v>0</v>
      </c>
      <c r="Y288" s="679">
        <f t="shared" ca="1" si="50"/>
        <v>0</v>
      </c>
      <c r="Z288" s="679">
        <f t="shared" ca="1" si="50"/>
        <v>0</v>
      </c>
      <c r="AA288" t="str">
        <f t="shared" si="46"/>
        <v>ASR_Financial_Report_SHP21Final</v>
      </c>
      <c r="AB288" s="960">
        <f t="shared" si="47"/>
        <v>44658</v>
      </c>
      <c r="AC288" t="str">
        <f t="shared" si="48"/>
        <v>Unaudited</v>
      </c>
    </row>
    <row r="289" spans="1:29" ht="30" x14ac:dyDescent="0.25">
      <c r="A289" t="s">
        <v>420</v>
      </c>
      <c r="B289" t="s">
        <v>1366</v>
      </c>
      <c r="C289" t="s">
        <v>1367</v>
      </c>
      <c r="D289">
        <v>1900</v>
      </c>
      <c r="E289" s="960">
        <v>1</v>
      </c>
      <c r="F289" t="s">
        <v>441</v>
      </c>
      <c r="G289" s="960">
        <v>366</v>
      </c>
      <c r="H289" t="s">
        <v>379</v>
      </c>
      <c r="I289" s="940" t="s">
        <v>488</v>
      </c>
      <c r="J289" s="940" t="s">
        <v>436</v>
      </c>
      <c r="K289" s="940" t="s">
        <v>436</v>
      </c>
      <c r="L289" s="940" t="s">
        <v>130</v>
      </c>
      <c r="M289" s="961" t="s">
        <v>179</v>
      </c>
      <c r="N289" s="679">
        <f t="shared" ca="1" si="51"/>
        <v>0</v>
      </c>
      <c r="O289" s="679">
        <f t="shared" ca="1" si="50"/>
        <v>0</v>
      </c>
      <c r="P289" s="679">
        <f t="shared" ca="1" si="50"/>
        <v>0</v>
      </c>
      <c r="Q289" s="679">
        <f t="shared" ca="1" si="50"/>
        <v>0</v>
      </c>
      <c r="R289" s="679">
        <f t="shared" ca="1" si="50"/>
        <v>0</v>
      </c>
      <c r="S289" s="679">
        <f t="shared" ca="1" si="50"/>
        <v>0</v>
      </c>
      <c r="T289" s="679">
        <f t="shared" ca="1" si="50"/>
        <v>0</v>
      </c>
      <c r="U289" s="679">
        <f t="shared" ca="1" si="50"/>
        <v>0</v>
      </c>
      <c r="V289" s="679">
        <f t="shared" ca="1" si="50"/>
        <v>0</v>
      </c>
      <c r="W289" s="679">
        <f t="shared" ca="1" si="40"/>
        <v>0</v>
      </c>
      <c r="X289" s="679">
        <f t="shared" ca="1" si="50"/>
        <v>0</v>
      </c>
      <c r="Y289" s="679">
        <f t="shared" ca="1" si="50"/>
        <v>0</v>
      </c>
      <c r="Z289" s="679">
        <f t="shared" ca="1" si="50"/>
        <v>0</v>
      </c>
      <c r="AA289" t="str">
        <f t="shared" si="46"/>
        <v>ASR_Financial_Report_SHP21Final</v>
      </c>
      <c r="AB289" s="960">
        <f t="shared" si="47"/>
        <v>44658</v>
      </c>
      <c r="AC289" t="str">
        <f t="shared" si="48"/>
        <v>Unaudited</v>
      </c>
    </row>
    <row r="290" spans="1:29" x14ac:dyDescent="0.25">
      <c r="A290" t="s">
        <v>420</v>
      </c>
      <c r="B290" t="s">
        <v>1366</v>
      </c>
      <c r="C290" t="s">
        <v>1367</v>
      </c>
      <c r="D290">
        <v>1900</v>
      </c>
      <c r="E290" s="960">
        <v>1</v>
      </c>
      <c r="F290" t="s">
        <v>441</v>
      </c>
      <c r="G290" s="960">
        <v>366</v>
      </c>
      <c r="H290" t="s">
        <v>379</v>
      </c>
      <c r="I290" s="940" t="s">
        <v>488</v>
      </c>
      <c r="J290" s="940" t="s">
        <v>436</v>
      </c>
      <c r="K290" s="940" t="s">
        <v>436</v>
      </c>
      <c r="L290" s="940" t="s">
        <v>131</v>
      </c>
      <c r="M290" s="961" t="s">
        <v>494</v>
      </c>
      <c r="N290" s="679">
        <f t="shared" ca="1" si="51"/>
        <v>0</v>
      </c>
      <c r="O290" s="679">
        <f t="shared" ca="1" si="50"/>
        <v>0</v>
      </c>
      <c r="P290" s="679">
        <f t="shared" ca="1" si="50"/>
        <v>0</v>
      </c>
      <c r="Q290" s="679">
        <f t="shared" ca="1" si="50"/>
        <v>0</v>
      </c>
      <c r="R290" s="679">
        <f t="shared" ca="1" si="50"/>
        <v>0</v>
      </c>
      <c r="S290" s="679">
        <f t="shared" ca="1" si="50"/>
        <v>0</v>
      </c>
      <c r="T290" s="679">
        <f t="shared" ca="1" si="50"/>
        <v>0</v>
      </c>
      <c r="U290" s="679">
        <f t="shared" ca="1" si="50"/>
        <v>0</v>
      </c>
      <c r="V290" s="679">
        <f t="shared" ca="1" si="50"/>
        <v>0</v>
      </c>
      <c r="W290" s="679">
        <f t="shared" ca="1" si="50"/>
        <v>0</v>
      </c>
      <c r="X290" s="679">
        <f t="shared" ca="1" si="50"/>
        <v>0</v>
      </c>
      <c r="Y290" s="679">
        <f t="shared" ca="1" si="50"/>
        <v>0</v>
      </c>
      <c r="Z290" s="679">
        <f t="shared" ca="1" si="50"/>
        <v>0</v>
      </c>
      <c r="AA290" t="str">
        <f t="shared" si="46"/>
        <v>ASR_Financial_Report_SHP21Final</v>
      </c>
      <c r="AB290" s="960">
        <f t="shared" si="47"/>
        <v>44658</v>
      </c>
      <c r="AC290" t="str">
        <f t="shared" si="48"/>
        <v>Unaudited</v>
      </c>
    </row>
    <row r="291" spans="1:29" x14ac:dyDescent="0.25">
      <c r="A291" t="s">
        <v>420</v>
      </c>
      <c r="B291" t="s">
        <v>1366</v>
      </c>
      <c r="C291" t="s">
        <v>1367</v>
      </c>
      <c r="D291">
        <v>1900</v>
      </c>
      <c r="E291" s="960">
        <v>1</v>
      </c>
      <c r="F291" t="s">
        <v>441</v>
      </c>
      <c r="G291" s="960">
        <v>366</v>
      </c>
      <c r="H291" t="s">
        <v>379</v>
      </c>
      <c r="I291" s="940" t="s">
        <v>488</v>
      </c>
      <c r="J291" s="940" t="s">
        <v>436</v>
      </c>
      <c r="K291" s="940" t="s">
        <v>436</v>
      </c>
      <c r="L291" s="940" t="s">
        <v>132</v>
      </c>
      <c r="M291" s="961" t="s">
        <v>495</v>
      </c>
      <c r="N291" s="679">
        <f t="shared" ca="1" si="51"/>
        <v>0</v>
      </c>
      <c r="O291" s="679">
        <f t="shared" ca="1" si="51"/>
        <v>0</v>
      </c>
      <c r="P291" s="679">
        <f t="shared" ca="1" si="51"/>
        <v>0</v>
      </c>
      <c r="Q291" s="679">
        <f t="shared" ca="1" si="51"/>
        <v>0</v>
      </c>
      <c r="R291" s="679">
        <f t="shared" ca="1" si="51"/>
        <v>0</v>
      </c>
      <c r="S291" s="679">
        <f t="shared" ca="1" si="51"/>
        <v>0</v>
      </c>
      <c r="T291" s="679">
        <f t="shared" ca="1" si="51"/>
        <v>0</v>
      </c>
      <c r="U291" s="679">
        <f t="shared" ca="1" si="51"/>
        <v>0</v>
      </c>
      <c r="V291" s="679">
        <f t="shared" ca="1" si="51"/>
        <v>0</v>
      </c>
      <c r="W291" s="679">
        <f t="shared" ref="W291:W354" ca="1" si="52">IF(OR(AND($F291="PY",W$1&lt;&gt;"Prior Year"),AND($F291&lt;&gt;"PY",W$1="Prior Year")),0,INDEX(INDIRECT("'MMA Rev-Exp "&amp;$H291&amp;"'!$A$1:$CA$200"),IF($J291="Member Months",MATCH($J291,INDIRECT("'MMA Rev-Exp "&amp;$H291&amp;"'!$A$1:$A$200"),0),MATCH($L291,INDIRECT("'MMA Rev-Exp "&amp;$H291&amp;"'!$B$1:$B$200"),0)),IF($F291="PY",MATCH("Prior Year Adjustments",INDIRECT("'MMA Rev-Exp "&amp;$H291&amp;"'!$A$8:$CA$8"),0),MATCH(IF($F291="Q1","JANUARY - MARCH (Q1)",IF($F291="Q2","APRIL - JUNE (Q2)",IF($F291="Q3","JULY - SEPTEMBER (Q3)",IF($F291="Q4","OCTOBER - DECEMBER (Q4)",0)))),INDIRECT("'MMA Rev-Exp "&amp;$H291&amp;"'!$A$7:$CA$7"),0)+MATCH(W$1,INDIRECT("'MMA Rev-Exp "&amp;$H291&amp;"'!$D$8:$CA$8"),0)-1)))</f>
        <v>0</v>
      </c>
      <c r="X291" s="679">
        <f t="shared" ca="1" si="51"/>
        <v>0</v>
      </c>
      <c r="Y291" s="679">
        <f t="shared" ca="1" si="51"/>
        <v>0</v>
      </c>
      <c r="Z291" s="679">
        <f t="shared" ca="1" si="51"/>
        <v>0</v>
      </c>
      <c r="AA291" t="str">
        <f t="shared" si="46"/>
        <v>ASR_Financial_Report_SHP21Final</v>
      </c>
      <c r="AB291" s="960">
        <f t="shared" si="47"/>
        <v>44658</v>
      </c>
      <c r="AC291" t="str">
        <f t="shared" si="48"/>
        <v>Unaudited</v>
      </c>
    </row>
    <row r="292" spans="1:29" x14ac:dyDescent="0.25">
      <c r="A292" t="s">
        <v>420</v>
      </c>
      <c r="B292" t="s">
        <v>1366</v>
      </c>
      <c r="C292" t="s">
        <v>1367</v>
      </c>
      <c r="D292">
        <v>1900</v>
      </c>
      <c r="E292" s="960">
        <v>1</v>
      </c>
      <c r="F292" t="s">
        <v>441</v>
      </c>
      <c r="G292" s="960">
        <v>366</v>
      </c>
      <c r="H292" t="s">
        <v>379</v>
      </c>
      <c r="I292" s="940" t="s">
        <v>488</v>
      </c>
      <c r="J292" s="940" t="s">
        <v>436</v>
      </c>
      <c r="K292" s="940" t="s">
        <v>436</v>
      </c>
      <c r="L292" s="940" t="s">
        <v>133</v>
      </c>
      <c r="M292" s="961" t="s">
        <v>496</v>
      </c>
      <c r="N292" s="679">
        <f t="shared" ca="1" si="51"/>
        <v>0</v>
      </c>
      <c r="O292" s="679">
        <f t="shared" ca="1" si="51"/>
        <v>0</v>
      </c>
      <c r="P292" s="679">
        <f t="shared" ca="1" si="51"/>
        <v>0</v>
      </c>
      <c r="Q292" s="679">
        <f t="shared" ca="1" si="51"/>
        <v>0</v>
      </c>
      <c r="R292" s="679">
        <f t="shared" ca="1" si="51"/>
        <v>0</v>
      </c>
      <c r="S292" s="679">
        <f t="shared" ca="1" si="51"/>
        <v>0</v>
      </c>
      <c r="T292" s="679">
        <f t="shared" ca="1" si="51"/>
        <v>0</v>
      </c>
      <c r="U292" s="679">
        <f t="shared" ca="1" si="51"/>
        <v>0</v>
      </c>
      <c r="V292" s="679">
        <f t="shared" ca="1" si="51"/>
        <v>0</v>
      </c>
      <c r="W292" s="679">
        <f t="shared" ca="1" si="52"/>
        <v>0</v>
      </c>
      <c r="X292" s="679">
        <f t="shared" ca="1" si="51"/>
        <v>0</v>
      </c>
      <c r="Y292" s="679">
        <f t="shared" ca="1" si="51"/>
        <v>0</v>
      </c>
      <c r="Z292" s="679">
        <f t="shared" ca="1" si="51"/>
        <v>0</v>
      </c>
      <c r="AA292" t="str">
        <f t="shared" si="46"/>
        <v>ASR_Financial_Report_SHP21Final</v>
      </c>
      <c r="AB292" s="960">
        <f t="shared" si="47"/>
        <v>44658</v>
      </c>
      <c r="AC292" t="str">
        <f t="shared" si="48"/>
        <v>Unaudited</v>
      </c>
    </row>
    <row r="293" spans="1:29" x14ac:dyDescent="0.25">
      <c r="A293" t="s">
        <v>420</v>
      </c>
      <c r="B293" t="s">
        <v>1366</v>
      </c>
      <c r="C293" t="s">
        <v>1367</v>
      </c>
      <c r="D293">
        <v>1900</v>
      </c>
      <c r="E293" s="960">
        <v>1</v>
      </c>
      <c r="F293" t="s">
        <v>441</v>
      </c>
      <c r="G293" s="960">
        <v>366</v>
      </c>
      <c r="H293" t="s">
        <v>379</v>
      </c>
      <c r="I293" s="940" t="s">
        <v>489</v>
      </c>
      <c r="J293" s="940" t="s">
        <v>26</v>
      </c>
      <c r="K293" s="940" t="s">
        <v>26</v>
      </c>
      <c r="L293" s="940" t="s">
        <v>269</v>
      </c>
      <c r="M293" s="961" t="s">
        <v>26</v>
      </c>
      <c r="N293" s="679">
        <f t="shared" ca="1" si="51"/>
        <v>11432690.037822485</v>
      </c>
      <c r="O293" s="679">
        <f t="shared" ca="1" si="51"/>
        <v>0</v>
      </c>
      <c r="P293" s="679">
        <f t="shared" ca="1" si="51"/>
        <v>0</v>
      </c>
      <c r="Q293" s="679">
        <f t="shared" ca="1" si="51"/>
        <v>0</v>
      </c>
      <c r="R293" s="679">
        <f t="shared" ca="1" si="51"/>
        <v>0</v>
      </c>
      <c r="S293" s="679">
        <f t="shared" ca="1" si="51"/>
        <v>0</v>
      </c>
      <c r="T293" s="679">
        <f t="shared" ca="1" si="51"/>
        <v>0</v>
      </c>
      <c r="U293" s="679">
        <f t="shared" ca="1" si="51"/>
        <v>0</v>
      </c>
      <c r="V293" s="679">
        <f t="shared" ca="1" si="51"/>
        <v>0</v>
      </c>
      <c r="W293" s="679">
        <f t="shared" ca="1" si="52"/>
        <v>0</v>
      </c>
      <c r="X293" s="679">
        <f t="shared" ca="1" si="51"/>
        <v>0</v>
      </c>
      <c r="Y293" s="679">
        <f t="shared" ca="1" si="51"/>
        <v>0</v>
      </c>
      <c r="Z293" s="679">
        <f t="shared" ca="1" si="51"/>
        <v>0</v>
      </c>
      <c r="AA293" t="str">
        <f t="shared" si="46"/>
        <v>ASR_Financial_Report_SHP21Final</v>
      </c>
      <c r="AB293" s="960">
        <f t="shared" si="47"/>
        <v>44658</v>
      </c>
      <c r="AC293" t="str">
        <f t="shared" si="48"/>
        <v>Unaudited</v>
      </c>
    </row>
    <row r="294" spans="1:29" x14ac:dyDescent="0.25">
      <c r="A294" t="s">
        <v>420</v>
      </c>
      <c r="B294" t="s">
        <v>1366</v>
      </c>
      <c r="C294" t="s">
        <v>1367</v>
      </c>
      <c r="D294">
        <v>1900</v>
      </c>
      <c r="E294" s="960">
        <v>1</v>
      </c>
      <c r="F294" t="s">
        <v>1012</v>
      </c>
      <c r="G294" s="960" t="s">
        <v>1365</v>
      </c>
      <c r="H294" t="s">
        <v>379</v>
      </c>
      <c r="I294" s="940" t="s">
        <v>432</v>
      </c>
      <c r="J294" s="940" t="s">
        <v>432</v>
      </c>
      <c r="K294" s="940" t="s">
        <v>432</v>
      </c>
      <c r="L294" s="940"/>
      <c r="M294" s="961" t="s">
        <v>432</v>
      </c>
      <c r="N294" s="679">
        <f t="shared" ca="1" si="51"/>
        <v>0</v>
      </c>
      <c r="O294" s="679">
        <f t="shared" ca="1" si="51"/>
        <v>0</v>
      </c>
      <c r="P294" s="679">
        <f t="shared" ca="1" si="51"/>
        <v>0</v>
      </c>
      <c r="Q294" s="679">
        <f t="shared" ca="1" si="51"/>
        <v>0</v>
      </c>
      <c r="R294" s="679">
        <f t="shared" ca="1" si="51"/>
        <v>0</v>
      </c>
      <c r="S294" s="679">
        <f t="shared" ca="1" si="51"/>
        <v>0</v>
      </c>
      <c r="T294" s="679">
        <f t="shared" ca="1" si="51"/>
        <v>0</v>
      </c>
      <c r="U294" s="679">
        <f t="shared" ca="1" si="51"/>
        <v>0</v>
      </c>
      <c r="V294" s="679">
        <f t="shared" ca="1" si="51"/>
        <v>0</v>
      </c>
      <c r="W294" s="679">
        <f t="shared" ca="1" si="52"/>
        <v>0</v>
      </c>
      <c r="X294" s="679">
        <f t="shared" ca="1" si="51"/>
        <v>0</v>
      </c>
      <c r="Y294" s="679">
        <f t="shared" ca="1" si="51"/>
        <v>0</v>
      </c>
      <c r="Z294" s="679">
        <f t="shared" ca="1" si="51"/>
        <v>-1056.5000000000014</v>
      </c>
      <c r="AA294" t="str">
        <f t="shared" si="46"/>
        <v>ASR_Financial_Report_SHP21Final</v>
      </c>
      <c r="AB294" s="960">
        <f t="shared" si="47"/>
        <v>44658</v>
      </c>
      <c r="AC294" t="str">
        <f t="shared" si="48"/>
        <v>Unaudited</v>
      </c>
    </row>
    <row r="295" spans="1:29" x14ac:dyDescent="0.25">
      <c r="A295" t="s">
        <v>420</v>
      </c>
      <c r="B295" t="s">
        <v>1366</v>
      </c>
      <c r="C295" t="s">
        <v>1367</v>
      </c>
      <c r="D295">
        <v>1900</v>
      </c>
      <c r="E295" s="960">
        <v>1</v>
      </c>
      <c r="F295" t="s">
        <v>1012</v>
      </c>
      <c r="G295" s="960" t="s">
        <v>1365</v>
      </c>
      <c r="H295" t="s">
        <v>379</v>
      </c>
      <c r="I295" s="940" t="s">
        <v>487</v>
      </c>
      <c r="J295" s="940" t="s">
        <v>12</v>
      </c>
      <c r="K295" s="940" t="s">
        <v>12</v>
      </c>
      <c r="L295" s="940">
        <v>1.1000000000000001</v>
      </c>
      <c r="M295" s="961" t="s">
        <v>12</v>
      </c>
      <c r="N295" s="679">
        <f t="shared" ca="1" si="51"/>
        <v>0</v>
      </c>
      <c r="O295" s="679">
        <f t="shared" ca="1" si="51"/>
        <v>0</v>
      </c>
      <c r="P295" s="679">
        <f t="shared" ca="1" si="51"/>
        <v>0</v>
      </c>
      <c r="Q295" s="679">
        <f t="shared" ca="1" si="51"/>
        <v>0</v>
      </c>
      <c r="R295" s="679">
        <f t="shared" ca="1" si="51"/>
        <v>0</v>
      </c>
      <c r="S295" s="679">
        <f t="shared" ca="1" si="51"/>
        <v>0</v>
      </c>
      <c r="T295" s="679">
        <f t="shared" ca="1" si="51"/>
        <v>0</v>
      </c>
      <c r="U295" s="679">
        <f t="shared" ca="1" si="51"/>
        <v>0</v>
      </c>
      <c r="V295" s="679">
        <f t="shared" ca="1" si="51"/>
        <v>0</v>
      </c>
      <c r="W295" s="679">
        <f t="shared" ca="1" si="52"/>
        <v>0</v>
      </c>
      <c r="X295" s="679">
        <f t="shared" ca="1" si="51"/>
        <v>0</v>
      </c>
      <c r="Y295" s="679">
        <f t="shared" ca="1" si="51"/>
        <v>0</v>
      </c>
      <c r="Z295" s="679">
        <f t="shared" ca="1" si="51"/>
        <v>-5845146.8899999745</v>
      </c>
      <c r="AA295" t="str">
        <f t="shared" si="46"/>
        <v>ASR_Financial_Report_SHP21Final</v>
      </c>
      <c r="AB295" s="960">
        <f t="shared" si="47"/>
        <v>44658</v>
      </c>
      <c r="AC295" t="str">
        <f t="shared" si="48"/>
        <v>Unaudited</v>
      </c>
    </row>
    <row r="296" spans="1:29" x14ac:dyDescent="0.25">
      <c r="A296" t="s">
        <v>420</v>
      </c>
      <c r="B296" t="s">
        <v>1366</v>
      </c>
      <c r="C296" t="s">
        <v>1367</v>
      </c>
      <c r="D296">
        <v>1900</v>
      </c>
      <c r="E296" s="960">
        <v>1</v>
      </c>
      <c r="F296" t="s">
        <v>1012</v>
      </c>
      <c r="G296" s="960" t="s">
        <v>1365</v>
      </c>
      <c r="H296" t="s">
        <v>379</v>
      </c>
      <c r="I296" s="940" t="s">
        <v>487</v>
      </c>
      <c r="J296" s="940" t="s">
        <v>12</v>
      </c>
      <c r="K296" s="940" t="s">
        <v>1309</v>
      </c>
      <c r="L296" s="940" t="s">
        <v>1300</v>
      </c>
      <c r="M296" s="961" t="s">
        <v>1309</v>
      </c>
      <c r="N296" s="679">
        <f t="shared" ca="1" si="51"/>
        <v>0</v>
      </c>
      <c r="O296" s="679">
        <f t="shared" ca="1" si="51"/>
        <v>0</v>
      </c>
      <c r="P296" s="679">
        <f t="shared" ca="1" si="51"/>
        <v>0</v>
      </c>
      <c r="Q296" s="679">
        <f t="shared" ca="1" si="51"/>
        <v>0</v>
      </c>
      <c r="R296" s="679">
        <f t="shared" ca="1" si="51"/>
        <v>0</v>
      </c>
      <c r="S296" s="679">
        <f t="shared" ca="1" si="51"/>
        <v>0</v>
      </c>
      <c r="T296" s="679">
        <f t="shared" ca="1" si="51"/>
        <v>0</v>
      </c>
      <c r="U296" s="679">
        <f t="shared" ca="1" si="51"/>
        <v>0</v>
      </c>
      <c r="V296" s="679">
        <f t="shared" ca="1" si="51"/>
        <v>0</v>
      </c>
      <c r="W296" s="679">
        <f t="shared" ca="1" si="52"/>
        <v>0</v>
      </c>
      <c r="X296" s="679">
        <f t="shared" ca="1" si="51"/>
        <v>0</v>
      </c>
      <c r="Y296" s="679">
        <f t="shared" ca="1" si="51"/>
        <v>0</v>
      </c>
      <c r="Z296" s="679">
        <f t="shared" ca="1" si="51"/>
        <v>3705488.8522029901</v>
      </c>
      <c r="AA296" t="str">
        <f t="shared" si="46"/>
        <v>ASR_Financial_Report_SHP21Final</v>
      </c>
      <c r="AB296" s="960">
        <f t="shared" si="47"/>
        <v>44658</v>
      </c>
      <c r="AC296" t="str">
        <f t="shared" si="48"/>
        <v>Unaudited</v>
      </c>
    </row>
    <row r="297" spans="1:29" x14ac:dyDescent="0.25">
      <c r="A297" t="s">
        <v>420</v>
      </c>
      <c r="B297" t="s">
        <v>1366</v>
      </c>
      <c r="C297" t="s">
        <v>1367</v>
      </c>
      <c r="D297">
        <v>1900</v>
      </c>
      <c r="E297" s="960">
        <v>1</v>
      </c>
      <c r="F297" t="s">
        <v>1012</v>
      </c>
      <c r="G297" s="960" t="s">
        <v>1365</v>
      </c>
      <c r="H297" t="s">
        <v>379</v>
      </c>
      <c r="I297" s="940" t="s">
        <v>487</v>
      </c>
      <c r="J297" s="940" t="s">
        <v>490</v>
      </c>
      <c r="K297" s="940" t="s">
        <v>491</v>
      </c>
      <c r="L297" s="948" t="s">
        <v>63</v>
      </c>
      <c r="M297" s="963" t="s">
        <v>343</v>
      </c>
      <c r="N297" s="679">
        <f t="shared" ca="1" si="51"/>
        <v>0</v>
      </c>
      <c r="O297" s="679">
        <f t="shared" ca="1" si="51"/>
        <v>0</v>
      </c>
      <c r="P297" s="679">
        <f t="shared" ca="1" si="51"/>
        <v>0</v>
      </c>
      <c r="Q297" s="679">
        <f t="shared" ca="1" si="51"/>
        <v>0</v>
      </c>
      <c r="R297" s="679">
        <f t="shared" ca="1" si="51"/>
        <v>0</v>
      </c>
      <c r="S297" s="679">
        <f t="shared" ca="1" si="51"/>
        <v>0</v>
      </c>
      <c r="T297" s="679">
        <f t="shared" ca="1" si="51"/>
        <v>0</v>
      </c>
      <c r="U297" s="679">
        <f t="shared" ca="1" si="51"/>
        <v>0</v>
      </c>
      <c r="V297" s="679">
        <f t="shared" ca="1" si="51"/>
        <v>0</v>
      </c>
      <c r="W297" s="679">
        <f t="shared" ca="1" si="52"/>
        <v>0</v>
      </c>
      <c r="X297" s="679">
        <f t="shared" ca="1" si="51"/>
        <v>0</v>
      </c>
      <c r="Y297" s="679">
        <f t="shared" ca="1" si="51"/>
        <v>0</v>
      </c>
      <c r="Z297" s="679">
        <f t="shared" ca="1" si="51"/>
        <v>0</v>
      </c>
      <c r="AA297" t="str">
        <f t="shared" si="46"/>
        <v>ASR_Financial_Report_SHP21Final</v>
      </c>
      <c r="AB297" s="960">
        <f t="shared" si="47"/>
        <v>44658</v>
      </c>
      <c r="AC297" t="str">
        <f t="shared" si="48"/>
        <v>Unaudited</v>
      </c>
    </row>
    <row r="298" spans="1:29" x14ac:dyDescent="0.25">
      <c r="A298" t="s">
        <v>420</v>
      </c>
      <c r="B298" t="s">
        <v>1366</v>
      </c>
      <c r="C298" t="s">
        <v>1367</v>
      </c>
      <c r="D298">
        <v>1900</v>
      </c>
      <c r="E298" s="960">
        <v>1</v>
      </c>
      <c r="F298" t="s">
        <v>1012</v>
      </c>
      <c r="G298" s="960" t="s">
        <v>1365</v>
      </c>
      <c r="H298" t="s">
        <v>379</v>
      </c>
      <c r="I298" s="940" t="s">
        <v>487</v>
      </c>
      <c r="J298" s="940" t="s">
        <v>490</v>
      </c>
      <c r="K298" s="940" t="s">
        <v>1000</v>
      </c>
      <c r="L298" s="950" t="s">
        <v>896</v>
      </c>
      <c r="M298" s="964" t="s">
        <v>897</v>
      </c>
      <c r="N298" s="679">
        <f t="shared" ca="1" si="51"/>
        <v>0</v>
      </c>
      <c r="O298" s="679">
        <f t="shared" ca="1" si="51"/>
        <v>0</v>
      </c>
      <c r="P298" s="679">
        <f t="shared" ca="1" si="51"/>
        <v>0</v>
      </c>
      <c r="Q298" s="679">
        <f t="shared" ca="1" si="51"/>
        <v>0</v>
      </c>
      <c r="R298" s="679">
        <f t="shared" ca="1" si="51"/>
        <v>0</v>
      </c>
      <c r="S298" s="679">
        <f t="shared" ca="1" si="51"/>
        <v>0</v>
      </c>
      <c r="T298" s="679">
        <f t="shared" ca="1" si="51"/>
        <v>0</v>
      </c>
      <c r="U298" s="679">
        <f t="shared" ca="1" si="51"/>
        <v>0</v>
      </c>
      <c r="V298" s="679">
        <f t="shared" ca="1" si="51"/>
        <v>0</v>
      </c>
      <c r="W298" s="679">
        <f t="shared" ca="1" si="52"/>
        <v>0</v>
      </c>
      <c r="X298" s="679">
        <f t="shared" ca="1" si="51"/>
        <v>0</v>
      </c>
      <c r="Y298" s="679">
        <f t="shared" ca="1" si="51"/>
        <v>0</v>
      </c>
      <c r="Z298" s="679">
        <f t="shared" ca="1" si="51"/>
        <v>-183500.43000000177</v>
      </c>
      <c r="AA298" t="str">
        <f t="shared" si="46"/>
        <v>ASR_Financial_Report_SHP21Final</v>
      </c>
      <c r="AB298" s="960">
        <f t="shared" si="47"/>
        <v>44658</v>
      </c>
      <c r="AC298" t="str">
        <f t="shared" si="48"/>
        <v>Unaudited</v>
      </c>
    </row>
    <row r="299" spans="1:29" x14ac:dyDescent="0.25">
      <c r="A299" t="s">
        <v>420</v>
      </c>
      <c r="B299" t="s">
        <v>1366</v>
      </c>
      <c r="C299" t="s">
        <v>1367</v>
      </c>
      <c r="D299">
        <v>1900</v>
      </c>
      <c r="E299" s="960">
        <v>1</v>
      </c>
      <c r="F299" t="s">
        <v>1012</v>
      </c>
      <c r="G299" s="960" t="s">
        <v>1365</v>
      </c>
      <c r="H299" t="s">
        <v>379</v>
      </c>
      <c r="I299" s="961" t="s">
        <v>487</v>
      </c>
      <c r="J299" s="961" t="s">
        <v>13</v>
      </c>
      <c r="K299" s="961" t="s">
        <v>492</v>
      </c>
      <c r="L299" s="940" t="s">
        <v>94</v>
      </c>
      <c r="M299" s="961" t="s">
        <v>146</v>
      </c>
      <c r="N299" s="679">
        <f t="shared" ca="1" si="51"/>
        <v>0</v>
      </c>
      <c r="O299" s="679">
        <f t="shared" ca="1" si="51"/>
        <v>0</v>
      </c>
      <c r="P299" s="679">
        <f t="shared" ca="1" si="51"/>
        <v>0</v>
      </c>
      <c r="Q299" s="679">
        <f t="shared" ca="1" si="51"/>
        <v>0</v>
      </c>
      <c r="R299" s="679">
        <f t="shared" ca="1" si="51"/>
        <v>0</v>
      </c>
      <c r="S299" s="679">
        <f t="shared" ca="1" si="51"/>
        <v>0</v>
      </c>
      <c r="T299" s="679">
        <f t="shared" ca="1" si="51"/>
        <v>0</v>
      </c>
      <c r="U299" s="679">
        <f t="shared" ca="1" si="51"/>
        <v>0</v>
      </c>
      <c r="V299" s="679">
        <f t="shared" ca="1" si="51"/>
        <v>0</v>
      </c>
      <c r="W299" s="679">
        <f t="shared" ca="1" si="52"/>
        <v>0</v>
      </c>
      <c r="X299" s="679">
        <f t="shared" ca="1" si="51"/>
        <v>0</v>
      </c>
      <c r="Y299" s="679">
        <f t="shared" ca="1" si="51"/>
        <v>0</v>
      </c>
      <c r="Z299" s="679">
        <f t="shared" ca="1" si="51"/>
        <v>0</v>
      </c>
      <c r="AA299" t="str">
        <f t="shared" si="46"/>
        <v>ASR_Financial_Report_SHP21Final</v>
      </c>
      <c r="AB299" s="960">
        <f t="shared" si="47"/>
        <v>44658</v>
      </c>
      <c r="AC299" t="str">
        <f t="shared" si="48"/>
        <v>Unaudited</v>
      </c>
    </row>
    <row r="300" spans="1:29" x14ac:dyDescent="0.25">
      <c r="A300" t="s">
        <v>420</v>
      </c>
      <c r="B300" t="s">
        <v>1366</v>
      </c>
      <c r="C300" t="s">
        <v>1367</v>
      </c>
      <c r="D300">
        <v>1900</v>
      </c>
      <c r="E300" s="960">
        <v>1</v>
      </c>
      <c r="F300" t="s">
        <v>1012</v>
      </c>
      <c r="G300" s="960" t="s">
        <v>1365</v>
      </c>
      <c r="H300" t="s">
        <v>379</v>
      </c>
      <c r="I300" s="940" t="s">
        <v>487</v>
      </c>
      <c r="J300" s="940" t="s">
        <v>13</v>
      </c>
      <c r="K300" s="940" t="s">
        <v>13</v>
      </c>
      <c r="L300" s="940" t="s">
        <v>35</v>
      </c>
      <c r="M300" s="965" t="s">
        <v>13</v>
      </c>
      <c r="N300" s="679">
        <f t="shared" ca="1" si="51"/>
        <v>0</v>
      </c>
      <c r="O300" s="679">
        <f t="shared" ca="1" si="51"/>
        <v>0</v>
      </c>
      <c r="P300" s="679">
        <f t="shared" ca="1" si="51"/>
        <v>0</v>
      </c>
      <c r="Q300" s="679">
        <f t="shared" ca="1" si="51"/>
        <v>0</v>
      </c>
      <c r="R300" s="679">
        <f t="shared" ca="1" si="51"/>
        <v>0</v>
      </c>
      <c r="S300" s="679">
        <f t="shared" ca="1" si="51"/>
        <v>0</v>
      </c>
      <c r="T300" s="679">
        <f t="shared" ca="1" si="51"/>
        <v>0</v>
      </c>
      <c r="U300" s="679">
        <f t="shared" ca="1" si="51"/>
        <v>0</v>
      </c>
      <c r="V300" s="679">
        <f t="shared" ca="1" si="51"/>
        <v>0</v>
      </c>
      <c r="W300" s="679">
        <f t="shared" ca="1" si="52"/>
        <v>0</v>
      </c>
      <c r="X300" s="679">
        <f t="shared" ca="1" si="51"/>
        <v>0</v>
      </c>
      <c r="Y300" s="679">
        <f t="shared" ca="1" si="51"/>
        <v>0</v>
      </c>
      <c r="Z300" s="679">
        <f t="shared" ca="1" si="51"/>
        <v>105095.20961302743</v>
      </c>
      <c r="AA300" t="str">
        <f t="shared" si="46"/>
        <v>ASR_Financial_Report_SHP21Final</v>
      </c>
      <c r="AB300" s="960">
        <f t="shared" si="47"/>
        <v>44658</v>
      </c>
      <c r="AC300" t="str">
        <f t="shared" si="48"/>
        <v>Unaudited</v>
      </c>
    </row>
    <row r="301" spans="1:29" x14ac:dyDescent="0.25">
      <c r="A301" t="s">
        <v>420</v>
      </c>
      <c r="B301" t="s">
        <v>1366</v>
      </c>
      <c r="C301" t="s">
        <v>1367</v>
      </c>
      <c r="D301">
        <v>1900</v>
      </c>
      <c r="E301" s="960">
        <v>1</v>
      </c>
      <c r="F301" t="s">
        <v>1012</v>
      </c>
      <c r="G301" s="960" t="s">
        <v>1365</v>
      </c>
      <c r="H301" t="s">
        <v>379</v>
      </c>
      <c r="I301" s="940" t="s">
        <v>488</v>
      </c>
      <c r="J301" s="940" t="s">
        <v>444</v>
      </c>
      <c r="K301" s="940" t="s">
        <v>0</v>
      </c>
      <c r="L301" s="940">
        <v>2.1</v>
      </c>
      <c r="M301" s="965" t="s">
        <v>147</v>
      </c>
      <c r="N301" s="679">
        <f t="shared" ca="1" si="51"/>
        <v>0</v>
      </c>
      <c r="O301" s="679">
        <f t="shared" ca="1" si="51"/>
        <v>0</v>
      </c>
      <c r="P301" s="679">
        <f t="shared" ca="1" si="51"/>
        <v>0</v>
      </c>
      <c r="Q301" s="679">
        <f t="shared" ca="1" si="51"/>
        <v>0</v>
      </c>
      <c r="R301" s="679">
        <f t="shared" ca="1" si="51"/>
        <v>0</v>
      </c>
      <c r="S301" s="679">
        <f t="shared" ca="1" si="51"/>
        <v>0</v>
      </c>
      <c r="T301" s="679">
        <f t="shared" ca="1" si="51"/>
        <v>0</v>
      </c>
      <c r="U301" s="679">
        <f t="shared" ca="1" si="51"/>
        <v>0</v>
      </c>
      <c r="V301" s="679">
        <f t="shared" ca="1" si="51"/>
        <v>0</v>
      </c>
      <c r="W301" s="679">
        <f t="shared" ca="1" si="52"/>
        <v>0</v>
      </c>
      <c r="X301" s="679">
        <f t="shared" ca="1" si="51"/>
        <v>0</v>
      </c>
      <c r="Y301" s="679">
        <f t="shared" ca="1" si="51"/>
        <v>0</v>
      </c>
      <c r="Z301" s="679">
        <f t="shared" ca="1" si="51"/>
        <v>6673211.6999999993</v>
      </c>
      <c r="AA301" t="str">
        <f t="shared" si="46"/>
        <v>ASR_Financial_Report_SHP21Final</v>
      </c>
      <c r="AB301" s="960">
        <f t="shared" si="47"/>
        <v>44658</v>
      </c>
      <c r="AC301" t="str">
        <f t="shared" si="48"/>
        <v>Unaudited</v>
      </c>
    </row>
    <row r="302" spans="1:29" ht="30" x14ac:dyDescent="0.25">
      <c r="A302" t="s">
        <v>420</v>
      </c>
      <c r="B302" t="s">
        <v>1366</v>
      </c>
      <c r="C302" t="s">
        <v>1367</v>
      </c>
      <c r="D302">
        <v>1900</v>
      </c>
      <c r="E302" s="960">
        <v>1</v>
      </c>
      <c r="F302" t="s">
        <v>1012</v>
      </c>
      <c r="G302" s="960" t="s">
        <v>1365</v>
      </c>
      <c r="H302" t="s">
        <v>379</v>
      </c>
      <c r="I302" s="940" t="s">
        <v>488</v>
      </c>
      <c r="J302" s="940" t="s">
        <v>444</v>
      </c>
      <c r="K302" s="940" t="s">
        <v>0</v>
      </c>
      <c r="L302" s="940">
        <v>2.2000000000000002</v>
      </c>
      <c r="M302" s="965" t="s">
        <v>148</v>
      </c>
      <c r="N302" s="679">
        <f t="shared" ca="1" si="51"/>
        <v>0</v>
      </c>
      <c r="O302" s="679">
        <f t="shared" ca="1" si="51"/>
        <v>0</v>
      </c>
      <c r="P302" s="679">
        <f t="shared" ca="1" si="51"/>
        <v>0</v>
      </c>
      <c r="Q302" s="679">
        <f t="shared" ca="1" si="51"/>
        <v>0</v>
      </c>
      <c r="R302" s="679">
        <f t="shared" ca="1" si="51"/>
        <v>0</v>
      </c>
      <c r="S302" s="679">
        <f t="shared" ca="1" si="51"/>
        <v>0</v>
      </c>
      <c r="T302" s="679">
        <f t="shared" ca="1" si="51"/>
        <v>0</v>
      </c>
      <c r="U302" s="679">
        <f t="shared" ca="1" si="51"/>
        <v>0</v>
      </c>
      <c r="V302" s="679">
        <f t="shared" ca="1" si="51"/>
        <v>0</v>
      </c>
      <c r="W302" s="679">
        <f t="shared" ca="1" si="52"/>
        <v>0</v>
      </c>
      <c r="X302" s="679">
        <f t="shared" ca="1" si="51"/>
        <v>0</v>
      </c>
      <c r="Y302" s="679">
        <f t="shared" ca="1" si="51"/>
        <v>0</v>
      </c>
      <c r="Z302" s="679">
        <f t="shared" ca="1" si="51"/>
        <v>-14124364.324941449</v>
      </c>
      <c r="AA302" t="str">
        <f t="shared" si="46"/>
        <v>ASR_Financial_Report_SHP21Final</v>
      </c>
      <c r="AB302" s="960">
        <f t="shared" si="47"/>
        <v>44658</v>
      </c>
      <c r="AC302" t="str">
        <f t="shared" si="48"/>
        <v>Unaudited</v>
      </c>
    </row>
    <row r="303" spans="1:29" x14ac:dyDescent="0.25">
      <c r="A303" t="s">
        <v>420</v>
      </c>
      <c r="B303" t="s">
        <v>1366</v>
      </c>
      <c r="C303" t="s">
        <v>1367</v>
      </c>
      <c r="D303">
        <v>1900</v>
      </c>
      <c r="E303" s="960">
        <v>1</v>
      </c>
      <c r="F303" t="s">
        <v>1012</v>
      </c>
      <c r="G303" s="960" t="s">
        <v>1365</v>
      </c>
      <c r="H303" t="s">
        <v>379</v>
      </c>
      <c r="I303" s="940" t="s">
        <v>488</v>
      </c>
      <c r="J303" s="940" t="s">
        <v>444</v>
      </c>
      <c r="K303" s="940" t="s">
        <v>0</v>
      </c>
      <c r="L303" s="940">
        <v>2.2999999999999998</v>
      </c>
      <c r="M303" s="965" t="s">
        <v>149</v>
      </c>
      <c r="N303" s="679">
        <f t="shared" ca="1" si="51"/>
        <v>0</v>
      </c>
      <c r="O303" s="679">
        <f t="shared" ca="1" si="51"/>
        <v>0</v>
      </c>
      <c r="P303" s="679">
        <f t="shared" ca="1" si="51"/>
        <v>0</v>
      </c>
      <c r="Q303" s="679">
        <f t="shared" ca="1" si="51"/>
        <v>0</v>
      </c>
      <c r="R303" s="679">
        <f t="shared" ca="1" si="51"/>
        <v>0</v>
      </c>
      <c r="S303" s="679">
        <f t="shared" ca="1" si="51"/>
        <v>0</v>
      </c>
      <c r="T303" s="679">
        <f t="shared" ca="1" si="51"/>
        <v>0</v>
      </c>
      <c r="U303" s="679">
        <f t="shared" ca="1" si="51"/>
        <v>0</v>
      </c>
      <c r="V303" s="679">
        <f t="shared" ca="1" si="51"/>
        <v>0</v>
      </c>
      <c r="W303" s="679">
        <f t="shared" ca="1" si="52"/>
        <v>0</v>
      </c>
      <c r="X303" s="679">
        <f t="shared" ca="1" si="51"/>
        <v>0</v>
      </c>
      <c r="Y303" s="679">
        <f t="shared" ca="1" si="51"/>
        <v>0</v>
      </c>
      <c r="Z303" s="679">
        <f t="shared" ca="1" si="51"/>
        <v>-1848006.69</v>
      </c>
      <c r="AA303" t="str">
        <f t="shared" si="46"/>
        <v>ASR_Financial_Report_SHP21Final</v>
      </c>
      <c r="AB303" s="960">
        <f t="shared" si="47"/>
        <v>44658</v>
      </c>
      <c r="AC303" t="str">
        <f t="shared" si="48"/>
        <v>Unaudited</v>
      </c>
    </row>
    <row r="304" spans="1:29" x14ac:dyDescent="0.25">
      <c r="A304" t="s">
        <v>420</v>
      </c>
      <c r="B304" t="s">
        <v>1366</v>
      </c>
      <c r="C304" t="s">
        <v>1367</v>
      </c>
      <c r="D304">
        <v>1900</v>
      </c>
      <c r="E304" s="960">
        <v>1</v>
      </c>
      <c r="F304" t="s">
        <v>1012</v>
      </c>
      <c r="G304" s="960" t="s">
        <v>1365</v>
      </c>
      <c r="H304" t="s">
        <v>379</v>
      </c>
      <c r="I304" s="940" t="s">
        <v>488</v>
      </c>
      <c r="J304" s="940" t="s">
        <v>444</v>
      </c>
      <c r="K304" s="940" t="s">
        <v>0</v>
      </c>
      <c r="L304" s="940">
        <v>2.4</v>
      </c>
      <c r="M304" s="965" t="s">
        <v>150</v>
      </c>
      <c r="N304" s="679">
        <f t="shared" ca="1" si="51"/>
        <v>0</v>
      </c>
      <c r="O304" s="679">
        <f t="shared" ca="1" si="51"/>
        <v>0</v>
      </c>
      <c r="P304" s="679">
        <f t="shared" ca="1" si="51"/>
        <v>0</v>
      </c>
      <c r="Q304" s="679">
        <f t="shared" ca="1" si="51"/>
        <v>0</v>
      </c>
      <c r="R304" s="679">
        <f t="shared" ca="1" si="51"/>
        <v>0</v>
      </c>
      <c r="S304" s="679">
        <f t="shared" ca="1" si="51"/>
        <v>0</v>
      </c>
      <c r="T304" s="679">
        <f t="shared" ca="1" si="51"/>
        <v>0</v>
      </c>
      <c r="U304" s="679">
        <f t="shared" ca="1" si="51"/>
        <v>0</v>
      </c>
      <c r="V304" s="679">
        <f t="shared" ca="1" si="51"/>
        <v>0</v>
      </c>
      <c r="W304" s="679">
        <f t="shared" ca="1" si="52"/>
        <v>0</v>
      </c>
      <c r="X304" s="679">
        <f t="shared" ca="1" si="51"/>
        <v>0</v>
      </c>
      <c r="Y304" s="679">
        <f t="shared" ca="1" si="51"/>
        <v>0</v>
      </c>
      <c r="Z304" s="679">
        <f t="shared" ca="1" si="51"/>
        <v>494013.00000000006</v>
      </c>
      <c r="AA304" t="str">
        <f t="shared" si="46"/>
        <v>ASR_Financial_Report_SHP21Final</v>
      </c>
      <c r="AB304" s="960">
        <f t="shared" si="47"/>
        <v>44658</v>
      </c>
      <c r="AC304" t="str">
        <f t="shared" si="48"/>
        <v>Unaudited</v>
      </c>
    </row>
    <row r="305" spans="1:29" ht="30" x14ac:dyDescent="0.25">
      <c r="A305" t="s">
        <v>420</v>
      </c>
      <c r="B305" t="s">
        <v>1366</v>
      </c>
      <c r="C305" t="s">
        <v>1367</v>
      </c>
      <c r="D305">
        <v>1900</v>
      </c>
      <c r="E305" s="960">
        <v>1</v>
      </c>
      <c r="F305" t="s">
        <v>1012</v>
      </c>
      <c r="G305" s="960" t="s">
        <v>1365</v>
      </c>
      <c r="H305" t="s">
        <v>379</v>
      </c>
      <c r="I305" s="940" t="s">
        <v>488</v>
      </c>
      <c r="J305" s="940" t="s">
        <v>444</v>
      </c>
      <c r="K305" s="940" t="s">
        <v>0</v>
      </c>
      <c r="L305" s="940">
        <v>2.5</v>
      </c>
      <c r="M305" s="965" t="s">
        <v>151</v>
      </c>
      <c r="N305" s="679">
        <f t="shared" ca="1" si="51"/>
        <v>0</v>
      </c>
      <c r="O305" s="679">
        <f t="shared" ca="1" si="51"/>
        <v>0</v>
      </c>
      <c r="P305" s="679">
        <f t="shared" ca="1" si="51"/>
        <v>0</v>
      </c>
      <c r="Q305" s="679">
        <f t="shared" ca="1" si="51"/>
        <v>0</v>
      </c>
      <c r="R305" s="679">
        <f t="shared" ca="1" si="51"/>
        <v>0</v>
      </c>
      <c r="S305" s="679">
        <f t="shared" ca="1" si="51"/>
        <v>0</v>
      </c>
      <c r="T305" s="679">
        <f t="shared" ca="1" si="51"/>
        <v>0</v>
      </c>
      <c r="U305" s="679">
        <f t="shared" ca="1" si="51"/>
        <v>0</v>
      </c>
      <c r="V305" s="679">
        <f t="shared" ca="1" si="51"/>
        <v>0</v>
      </c>
      <c r="W305" s="679">
        <f t="shared" ca="1" si="52"/>
        <v>0</v>
      </c>
      <c r="X305" s="679">
        <f t="shared" ca="1" si="51"/>
        <v>0</v>
      </c>
      <c r="Y305" s="679">
        <f t="shared" ca="1" si="51"/>
        <v>0</v>
      </c>
      <c r="Z305" s="679">
        <f t="shared" ca="1" si="51"/>
        <v>-2876272.7224139515</v>
      </c>
      <c r="AA305" t="str">
        <f t="shared" si="46"/>
        <v>ASR_Financial_Report_SHP21Final</v>
      </c>
      <c r="AB305" s="960">
        <f t="shared" si="47"/>
        <v>44658</v>
      </c>
      <c r="AC305" t="str">
        <f t="shared" si="48"/>
        <v>Unaudited</v>
      </c>
    </row>
    <row r="306" spans="1:29" x14ac:dyDescent="0.25">
      <c r="A306" t="s">
        <v>420</v>
      </c>
      <c r="B306" t="s">
        <v>1366</v>
      </c>
      <c r="C306" t="s">
        <v>1367</v>
      </c>
      <c r="D306">
        <v>1900</v>
      </c>
      <c r="E306" s="960">
        <v>1</v>
      </c>
      <c r="F306" t="s">
        <v>1012</v>
      </c>
      <c r="G306" s="960" t="s">
        <v>1365</v>
      </c>
      <c r="H306" t="s">
        <v>379</v>
      </c>
      <c r="I306" s="940" t="s">
        <v>488</v>
      </c>
      <c r="J306" s="940" t="s">
        <v>444</v>
      </c>
      <c r="K306" s="940" t="s">
        <v>0</v>
      </c>
      <c r="L306" s="948" t="s">
        <v>96</v>
      </c>
      <c r="M306" s="963" t="s">
        <v>7</v>
      </c>
      <c r="N306" s="679">
        <f t="shared" ca="1" si="51"/>
        <v>0</v>
      </c>
      <c r="O306" s="679">
        <f t="shared" ca="1" si="51"/>
        <v>0</v>
      </c>
      <c r="P306" s="679">
        <f t="shared" ca="1" si="51"/>
        <v>0</v>
      </c>
      <c r="Q306" s="679">
        <f t="shared" ca="1" si="51"/>
        <v>0</v>
      </c>
      <c r="R306" s="679">
        <f t="shared" ca="1" si="51"/>
        <v>0</v>
      </c>
      <c r="S306" s="679">
        <f t="shared" ca="1" si="51"/>
        <v>0</v>
      </c>
      <c r="T306" s="679">
        <f t="shared" ca="1" si="51"/>
        <v>0</v>
      </c>
      <c r="U306" s="679">
        <f t="shared" ca="1" si="51"/>
        <v>0</v>
      </c>
      <c r="V306" s="679">
        <f t="shared" ca="1" si="51"/>
        <v>0</v>
      </c>
      <c r="W306" s="679">
        <f t="shared" ca="1" si="52"/>
        <v>0</v>
      </c>
      <c r="X306" s="679">
        <f t="shared" ca="1" si="51"/>
        <v>0</v>
      </c>
      <c r="Y306" s="679">
        <f t="shared" ca="1" si="51"/>
        <v>0</v>
      </c>
      <c r="Z306" s="679">
        <f t="shared" ca="1" si="51"/>
        <v>0</v>
      </c>
      <c r="AA306" t="str">
        <f t="shared" si="46"/>
        <v>ASR_Financial_Report_SHP21Final</v>
      </c>
      <c r="AB306" s="960">
        <f t="shared" si="47"/>
        <v>44658</v>
      </c>
      <c r="AC306" t="str">
        <f t="shared" si="48"/>
        <v>Unaudited</v>
      </c>
    </row>
    <row r="307" spans="1:29" x14ac:dyDescent="0.25">
      <c r="A307" t="s">
        <v>420</v>
      </c>
      <c r="B307" t="s">
        <v>1366</v>
      </c>
      <c r="C307" t="s">
        <v>1367</v>
      </c>
      <c r="D307">
        <v>1900</v>
      </c>
      <c r="E307" s="960">
        <v>1</v>
      </c>
      <c r="F307" t="s">
        <v>1012</v>
      </c>
      <c r="G307" s="960" t="s">
        <v>1365</v>
      </c>
      <c r="H307" t="s">
        <v>379</v>
      </c>
      <c r="I307" s="965" t="s">
        <v>488</v>
      </c>
      <c r="J307" s="965" t="s">
        <v>444</v>
      </c>
      <c r="K307" s="965" t="s">
        <v>0</v>
      </c>
      <c r="L307" s="940" t="s">
        <v>152</v>
      </c>
      <c r="M307" s="965" t="s">
        <v>451</v>
      </c>
      <c r="N307" s="679">
        <f t="shared" ca="1" si="51"/>
        <v>0</v>
      </c>
      <c r="O307" s="679">
        <f t="shared" ca="1" si="51"/>
        <v>0</v>
      </c>
      <c r="P307" s="679">
        <f t="shared" ca="1" si="51"/>
        <v>0</v>
      </c>
      <c r="Q307" s="679">
        <f t="shared" ca="1" si="51"/>
        <v>0</v>
      </c>
      <c r="R307" s="679">
        <f t="shared" ca="1" si="51"/>
        <v>0</v>
      </c>
      <c r="S307" s="679">
        <f t="shared" ca="1" si="51"/>
        <v>0</v>
      </c>
      <c r="T307" s="679">
        <f t="shared" ca="1" si="51"/>
        <v>0</v>
      </c>
      <c r="U307" s="679">
        <f t="shared" ca="1" si="51"/>
        <v>0</v>
      </c>
      <c r="V307" s="679">
        <f t="shared" ca="1" si="51"/>
        <v>0</v>
      </c>
      <c r="W307" s="679">
        <f t="shared" ca="1" si="52"/>
        <v>0</v>
      </c>
      <c r="X307" s="679">
        <f t="shared" ca="1" si="51"/>
        <v>0</v>
      </c>
      <c r="Y307" s="679">
        <f t="shared" ca="1" si="51"/>
        <v>0</v>
      </c>
      <c r="Z307" s="679">
        <f t="shared" ca="1" si="51"/>
        <v>0</v>
      </c>
      <c r="AA307" t="str">
        <f t="shared" si="46"/>
        <v>ASR_Financial_Report_SHP21Final</v>
      </c>
      <c r="AB307" s="960">
        <f t="shared" si="47"/>
        <v>44658</v>
      </c>
      <c r="AC307" t="str">
        <f t="shared" si="48"/>
        <v>Unaudited</v>
      </c>
    </row>
    <row r="308" spans="1:29" x14ac:dyDescent="0.25">
      <c r="A308" t="s">
        <v>420</v>
      </c>
      <c r="B308" t="s">
        <v>1366</v>
      </c>
      <c r="C308" t="s">
        <v>1367</v>
      </c>
      <c r="D308">
        <v>1900</v>
      </c>
      <c r="E308" s="960">
        <v>1</v>
      </c>
      <c r="F308" t="s">
        <v>1012</v>
      </c>
      <c r="G308" s="960" t="s">
        <v>1365</v>
      </c>
      <c r="H308" t="s">
        <v>379</v>
      </c>
      <c r="I308" s="940" t="s">
        <v>488</v>
      </c>
      <c r="J308" s="940" t="s">
        <v>444</v>
      </c>
      <c r="K308" s="940" t="s">
        <v>0</v>
      </c>
      <c r="L308" s="946" t="s">
        <v>898</v>
      </c>
      <c r="M308" s="966" t="s">
        <v>24</v>
      </c>
      <c r="N308" s="679">
        <f t="shared" ca="1" si="51"/>
        <v>0</v>
      </c>
      <c r="O308" s="679">
        <f t="shared" ca="1" si="51"/>
        <v>0</v>
      </c>
      <c r="P308" s="679">
        <f t="shared" ca="1" si="51"/>
        <v>0</v>
      </c>
      <c r="Q308" s="679">
        <f t="shared" ca="1" si="51"/>
        <v>0</v>
      </c>
      <c r="R308" s="679">
        <f t="shared" ca="1" si="51"/>
        <v>0</v>
      </c>
      <c r="S308" s="679">
        <f t="shared" ca="1" si="51"/>
        <v>0</v>
      </c>
      <c r="T308" s="679">
        <f t="shared" ca="1" si="51"/>
        <v>0</v>
      </c>
      <c r="U308" s="679">
        <f t="shared" ca="1" si="51"/>
        <v>0</v>
      </c>
      <c r="V308" s="679">
        <f t="shared" ca="1" si="51"/>
        <v>0</v>
      </c>
      <c r="W308" s="679">
        <f t="shared" ca="1" si="52"/>
        <v>0</v>
      </c>
      <c r="X308" s="679">
        <f t="shared" ca="1" si="51"/>
        <v>0</v>
      </c>
      <c r="Y308" s="679">
        <f t="shared" ca="1" si="51"/>
        <v>0</v>
      </c>
      <c r="Z308" s="679">
        <f t="shared" ca="1" si="51"/>
        <v>3442466.9999999995</v>
      </c>
      <c r="AA308" t="str">
        <f t="shared" si="46"/>
        <v>ASR_Financial_Report_SHP21Final</v>
      </c>
      <c r="AB308" s="960">
        <f t="shared" si="47"/>
        <v>44658</v>
      </c>
      <c r="AC308" t="str">
        <f t="shared" si="48"/>
        <v>Unaudited</v>
      </c>
    </row>
    <row r="309" spans="1:29" x14ac:dyDescent="0.25">
      <c r="A309" t="s">
        <v>420</v>
      </c>
      <c r="B309" t="s">
        <v>1366</v>
      </c>
      <c r="C309" t="s">
        <v>1367</v>
      </c>
      <c r="D309">
        <v>1900</v>
      </c>
      <c r="E309" s="960">
        <v>1</v>
      </c>
      <c r="F309" t="s">
        <v>1012</v>
      </c>
      <c r="G309" s="960" t="s">
        <v>1365</v>
      </c>
      <c r="H309" t="s">
        <v>379</v>
      </c>
      <c r="I309" s="940" t="s">
        <v>488</v>
      </c>
      <c r="J309" s="940" t="s">
        <v>444</v>
      </c>
      <c r="K309" s="940" t="s">
        <v>53</v>
      </c>
      <c r="L309" s="946">
        <v>3.1</v>
      </c>
      <c r="M309" s="966" t="s">
        <v>33</v>
      </c>
      <c r="N309" s="679">
        <f t="shared" ca="1" si="51"/>
        <v>0</v>
      </c>
      <c r="O309" s="679">
        <f t="shared" ca="1" si="51"/>
        <v>0</v>
      </c>
      <c r="P309" s="679">
        <f t="shared" ca="1" si="51"/>
        <v>0</v>
      </c>
      <c r="Q309" s="679">
        <f t="shared" ca="1" si="51"/>
        <v>0</v>
      </c>
      <c r="R309" s="679">
        <f t="shared" ca="1" si="51"/>
        <v>0</v>
      </c>
      <c r="S309" s="679">
        <f t="shared" ca="1" si="51"/>
        <v>0</v>
      </c>
      <c r="T309" s="679">
        <f t="shared" ca="1" si="51"/>
        <v>0</v>
      </c>
      <c r="U309" s="679">
        <f t="shared" ca="1" si="51"/>
        <v>0</v>
      </c>
      <c r="V309" s="679">
        <f t="shared" ca="1" si="51"/>
        <v>0</v>
      </c>
      <c r="W309" s="679">
        <f t="shared" ca="1" si="52"/>
        <v>0</v>
      </c>
      <c r="X309" s="679">
        <f t="shared" ca="1" si="51"/>
        <v>0</v>
      </c>
      <c r="Y309" s="679">
        <f t="shared" ca="1" si="51"/>
        <v>0</v>
      </c>
      <c r="Z309" s="679">
        <f t="shared" ca="1" si="51"/>
        <v>4486235.43</v>
      </c>
      <c r="AA309" t="str">
        <f t="shared" si="46"/>
        <v>ASR_Financial_Report_SHP21Final</v>
      </c>
      <c r="AB309" s="960">
        <f t="shared" si="47"/>
        <v>44658</v>
      </c>
      <c r="AC309" t="str">
        <f t="shared" si="48"/>
        <v>Unaudited</v>
      </c>
    </row>
    <row r="310" spans="1:29" x14ac:dyDescent="0.25">
      <c r="A310" t="s">
        <v>420</v>
      </c>
      <c r="B310" t="s">
        <v>1366</v>
      </c>
      <c r="C310" t="s">
        <v>1367</v>
      </c>
      <c r="D310">
        <v>1900</v>
      </c>
      <c r="E310" s="960">
        <v>1</v>
      </c>
      <c r="F310" t="s">
        <v>1012</v>
      </c>
      <c r="G310" s="960" t="s">
        <v>1365</v>
      </c>
      <c r="H310" t="s">
        <v>379</v>
      </c>
      <c r="I310" s="940" t="s">
        <v>488</v>
      </c>
      <c r="J310" s="940" t="s">
        <v>444</v>
      </c>
      <c r="K310" s="940" t="s">
        <v>53</v>
      </c>
      <c r="L310" s="950">
        <v>3.2</v>
      </c>
      <c r="M310" s="967" t="s">
        <v>34</v>
      </c>
      <c r="N310" s="679">
        <f t="shared" ca="1" si="51"/>
        <v>0</v>
      </c>
      <c r="O310" s="679">
        <f t="shared" ca="1" si="51"/>
        <v>0</v>
      </c>
      <c r="P310" s="679">
        <f t="shared" ca="1" si="51"/>
        <v>0</v>
      </c>
      <c r="Q310" s="679">
        <f t="shared" ca="1" si="51"/>
        <v>0</v>
      </c>
      <c r="R310" s="679">
        <f t="shared" ca="1" si="51"/>
        <v>0</v>
      </c>
      <c r="S310" s="679">
        <f t="shared" ca="1" si="51"/>
        <v>0</v>
      </c>
      <c r="T310" s="679">
        <f t="shared" ca="1" si="51"/>
        <v>0</v>
      </c>
      <c r="U310" s="679">
        <f t="shared" ca="1" si="51"/>
        <v>0</v>
      </c>
      <c r="V310" s="679">
        <f t="shared" ca="1" si="51"/>
        <v>0</v>
      </c>
      <c r="W310" s="679">
        <f t="shared" ca="1" si="52"/>
        <v>0</v>
      </c>
      <c r="X310" s="679">
        <f t="shared" ca="1" si="51"/>
        <v>0</v>
      </c>
      <c r="Y310" s="679">
        <f ca="1">IF(OR(AND($F310="PY",Y$1&lt;&gt;"Prior Year"),AND($F310&lt;&gt;"PY",Y$1="Prior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"&amp;$H310&amp;"'!$A$7:$CA$7"),0)+MATCH(Y$1,INDIRECT("'MMA Rev-Exp "&amp;$H310&amp;"'!$D$8:$CA$8"),0)-1)))</f>
        <v>0</v>
      </c>
      <c r="Z310" s="679">
        <f ca="1">IF(OR(AND($F310="PY",Z$1&lt;&gt;"Prior Year"),AND($F310&lt;&gt;"PY",Z$1="Prior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"&amp;$H310&amp;"'!$A$7:$CA$7"),0)+MATCH(Z$1,INDIRECT("'MMA Rev-Exp "&amp;$H310&amp;"'!$D$8:$CA$8"),0)-1)))</f>
        <v>80608.25</v>
      </c>
      <c r="AA310" t="str">
        <f t="shared" si="46"/>
        <v>ASR_Financial_Report_SHP21Final</v>
      </c>
      <c r="AB310" s="960">
        <f t="shared" si="47"/>
        <v>44658</v>
      </c>
      <c r="AC310" t="str">
        <f t="shared" si="48"/>
        <v>Unaudited</v>
      </c>
    </row>
    <row r="311" spans="1:29" x14ac:dyDescent="0.25">
      <c r="A311" t="s">
        <v>420</v>
      </c>
      <c r="B311" t="s">
        <v>1366</v>
      </c>
      <c r="C311" t="s">
        <v>1367</v>
      </c>
      <c r="D311">
        <v>1900</v>
      </c>
      <c r="E311" s="960">
        <v>1</v>
      </c>
      <c r="F311" t="s">
        <v>1012</v>
      </c>
      <c r="G311" s="960" t="s">
        <v>1365</v>
      </c>
      <c r="H311" t="s">
        <v>379</v>
      </c>
      <c r="I311" s="966" t="s">
        <v>488</v>
      </c>
      <c r="J311" s="966" t="s">
        <v>444</v>
      </c>
      <c r="K311" s="966" t="s">
        <v>53</v>
      </c>
      <c r="L311" s="946">
        <v>3.3</v>
      </c>
      <c r="M311" s="966" t="s">
        <v>54</v>
      </c>
      <c r="N311" s="679">
        <f t="shared" ref="N311:Z332" ca="1" si="53">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679">
        <f t="shared" ca="1" si="53"/>
        <v>0</v>
      </c>
      <c r="P311" s="679">
        <f t="shared" ca="1" si="53"/>
        <v>0</v>
      </c>
      <c r="Q311" s="679">
        <f t="shared" ca="1" si="53"/>
        <v>0</v>
      </c>
      <c r="R311" s="679">
        <f t="shared" ca="1" si="53"/>
        <v>0</v>
      </c>
      <c r="S311" s="679">
        <f t="shared" ca="1" si="53"/>
        <v>0</v>
      </c>
      <c r="T311" s="679">
        <f t="shared" ca="1" si="53"/>
        <v>0</v>
      </c>
      <c r="U311" s="679">
        <f t="shared" ca="1" si="53"/>
        <v>0</v>
      </c>
      <c r="V311" s="679">
        <f t="shared" ca="1" si="53"/>
        <v>0</v>
      </c>
      <c r="W311" s="679">
        <f t="shared" ca="1" si="52"/>
        <v>0</v>
      </c>
      <c r="X311" s="679">
        <f t="shared" ca="1" si="53"/>
        <v>0</v>
      </c>
      <c r="Y311" s="679">
        <f t="shared" ca="1" si="53"/>
        <v>0</v>
      </c>
      <c r="Z311" s="679">
        <f t="shared" ca="1" si="53"/>
        <v>183698.41999999993</v>
      </c>
      <c r="AA311" t="str">
        <f t="shared" si="46"/>
        <v>ASR_Financial_Report_SHP21Final</v>
      </c>
      <c r="AB311" s="960">
        <f t="shared" si="47"/>
        <v>44658</v>
      </c>
      <c r="AC311" t="str">
        <f t="shared" si="48"/>
        <v>Unaudited</v>
      </c>
    </row>
    <row r="312" spans="1:29" x14ac:dyDescent="0.25">
      <c r="A312" t="s">
        <v>420</v>
      </c>
      <c r="B312" t="s">
        <v>1366</v>
      </c>
      <c r="C312" t="s">
        <v>1367</v>
      </c>
      <c r="D312">
        <v>1900</v>
      </c>
      <c r="E312" s="960">
        <v>1</v>
      </c>
      <c r="F312" t="s">
        <v>1012</v>
      </c>
      <c r="G312" s="960" t="s">
        <v>1365</v>
      </c>
      <c r="H312" t="s">
        <v>379</v>
      </c>
      <c r="I312" s="940" t="s">
        <v>488</v>
      </c>
      <c r="J312" s="940" t="s">
        <v>444</v>
      </c>
      <c r="K312" s="940" t="s">
        <v>53</v>
      </c>
      <c r="L312" s="940" t="s">
        <v>44</v>
      </c>
      <c r="M312" s="965" t="s">
        <v>153</v>
      </c>
      <c r="N312" s="679">
        <f t="shared" ca="1" si="53"/>
        <v>0</v>
      </c>
      <c r="O312" s="679">
        <f t="shared" ca="1" si="53"/>
        <v>0</v>
      </c>
      <c r="P312" s="679">
        <f t="shared" ca="1" si="53"/>
        <v>0</v>
      </c>
      <c r="Q312" s="679">
        <f t="shared" ca="1" si="53"/>
        <v>0</v>
      </c>
      <c r="R312" s="679">
        <f t="shared" ca="1" si="53"/>
        <v>0</v>
      </c>
      <c r="S312" s="679">
        <f t="shared" ca="1" si="53"/>
        <v>0</v>
      </c>
      <c r="T312" s="679">
        <f t="shared" ca="1" si="53"/>
        <v>0</v>
      </c>
      <c r="U312" s="679">
        <f t="shared" ca="1" si="53"/>
        <v>0</v>
      </c>
      <c r="V312" s="679">
        <f t="shared" ca="1" si="53"/>
        <v>0</v>
      </c>
      <c r="W312" s="679">
        <f t="shared" ca="1" si="52"/>
        <v>0</v>
      </c>
      <c r="X312" s="679">
        <f t="shared" ca="1" si="53"/>
        <v>0</v>
      </c>
      <c r="Y312" s="679">
        <f t="shared" ca="1" si="53"/>
        <v>0</v>
      </c>
      <c r="Z312" s="679">
        <f t="shared" ca="1" si="53"/>
        <v>0</v>
      </c>
      <c r="AA312" t="str">
        <f t="shared" si="46"/>
        <v>ASR_Financial_Report_SHP21Final</v>
      </c>
      <c r="AB312" s="960">
        <f t="shared" si="47"/>
        <v>44658</v>
      </c>
      <c r="AC312" t="str">
        <f t="shared" si="48"/>
        <v>Unaudited</v>
      </c>
    </row>
    <row r="313" spans="1:29" x14ac:dyDescent="0.25">
      <c r="A313" t="s">
        <v>420</v>
      </c>
      <c r="B313" t="s">
        <v>1366</v>
      </c>
      <c r="C313" t="s">
        <v>1367</v>
      </c>
      <c r="D313">
        <v>1900</v>
      </c>
      <c r="E313" s="960">
        <v>1</v>
      </c>
      <c r="F313" t="s">
        <v>1012</v>
      </c>
      <c r="G313" s="960" t="s">
        <v>1365</v>
      </c>
      <c r="H313" t="s">
        <v>379</v>
      </c>
      <c r="I313" s="940" t="s">
        <v>488</v>
      </c>
      <c r="J313" s="940" t="s">
        <v>444</v>
      </c>
      <c r="K313" s="940" t="s">
        <v>53</v>
      </c>
      <c r="L313" s="940" t="s">
        <v>41</v>
      </c>
      <c r="M313" s="965" t="s">
        <v>52</v>
      </c>
      <c r="N313" s="679">
        <f t="shared" ca="1" si="53"/>
        <v>0</v>
      </c>
      <c r="O313" s="679">
        <f t="shared" ca="1" si="53"/>
        <v>0</v>
      </c>
      <c r="P313" s="679">
        <f t="shared" ca="1" si="53"/>
        <v>0</v>
      </c>
      <c r="Q313" s="679">
        <f t="shared" ca="1" si="53"/>
        <v>0</v>
      </c>
      <c r="R313" s="679">
        <f t="shared" ca="1" si="53"/>
        <v>0</v>
      </c>
      <c r="S313" s="679">
        <f t="shared" ca="1" si="53"/>
        <v>0</v>
      </c>
      <c r="T313" s="679">
        <f t="shared" ca="1" si="53"/>
        <v>0</v>
      </c>
      <c r="U313" s="679">
        <f t="shared" ca="1" si="53"/>
        <v>0</v>
      </c>
      <c r="V313" s="679">
        <f t="shared" ca="1" si="53"/>
        <v>0</v>
      </c>
      <c r="W313" s="679">
        <f t="shared" ca="1" si="52"/>
        <v>0</v>
      </c>
      <c r="X313" s="679">
        <f t="shared" ca="1" si="53"/>
        <v>0</v>
      </c>
      <c r="Y313" s="679">
        <f t="shared" ca="1" si="53"/>
        <v>0</v>
      </c>
      <c r="Z313" s="679">
        <f t="shared" ca="1" si="53"/>
        <v>462</v>
      </c>
      <c r="AA313" t="str">
        <f t="shared" si="46"/>
        <v>ASR_Financial_Report_SHP21Final</v>
      </c>
      <c r="AB313" s="960">
        <f t="shared" si="47"/>
        <v>44658</v>
      </c>
      <c r="AC313" t="str">
        <f t="shared" si="48"/>
        <v>Unaudited</v>
      </c>
    </row>
    <row r="314" spans="1:29" x14ac:dyDescent="0.25">
      <c r="A314" t="s">
        <v>420</v>
      </c>
      <c r="B314" t="s">
        <v>1366</v>
      </c>
      <c r="C314" t="s">
        <v>1367</v>
      </c>
      <c r="D314">
        <v>1900</v>
      </c>
      <c r="E314" s="960">
        <v>1</v>
      </c>
      <c r="F314" t="s">
        <v>1012</v>
      </c>
      <c r="G314" s="960" t="s">
        <v>1365</v>
      </c>
      <c r="H314" t="s">
        <v>379</v>
      </c>
      <c r="I314" s="940" t="s">
        <v>488</v>
      </c>
      <c r="J314" s="940" t="s">
        <v>444</v>
      </c>
      <c r="K314" s="940" t="s">
        <v>53</v>
      </c>
      <c r="L314" s="940" t="s">
        <v>42</v>
      </c>
      <c r="M314" s="965" t="s">
        <v>154</v>
      </c>
      <c r="N314" s="679">
        <f t="shared" ca="1" si="53"/>
        <v>0</v>
      </c>
      <c r="O314" s="679">
        <f t="shared" ca="1" si="53"/>
        <v>0</v>
      </c>
      <c r="P314" s="679">
        <f t="shared" ca="1" si="53"/>
        <v>0</v>
      </c>
      <c r="Q314" s="679">
        <f t="shared" ca="1" si="53"/>
        <v>0</v>
      </c>
      <c r="R314" s="679">
        <f t="shared" ca="1" si="53"/>
        <v>0</v>
      </c>
      <c r="S314" s="679">
        <f t="shared" ca="1" si="53"/>
        <v>0</v>
      </c>
      <c r="T314" s="679">
        <f t="shared" ca="1" si="53"/>
        <v>0</v>
      </c>
      <c r="U314" s="679">
        <f t="shared" ca="1" si="53"/>
        <v>0</v>
      </c>
      <c r="V314" s="679">
        <f t="shared" ca="1" si="53"/>
        <v>0</v>
      </c>
      <c r="W314" s="679">
        <f t="shared" ca="1" si="52"/>
        <v>0</v>
      </c>
      <c r="X314" s="679">
        <f t="shared" ca="1" si="53"/>
        <v>0</v>
      </c>
      <c r="Y314" s="679">
        <f t="shared" ca="1" si="53"/>
        <v>0</v>
      </c>
      <c r="Z314" s="679">
        <f t="shared" ca="1" si="53"/>
        <v>-4756832.5252564102</v>
      </c>
      <c r="AA314" t="str">
        <f t="shared" si="46"/>
        <v>ASR_Financial_Report_SHP21Final</v>
      </c>
      <c r="AB314" s="960">
        <f t="shared" si="47"/>
        <v>44658</v>
      </c>
      <c r="AC314" t="str">
        <f t="shared" si="48"/>
        <v>Unaudited</v>
      </c>
    </row>
    <row r="315" spans="1:29" x14ac:dyDescent="0.25">
      <c r="A315" t="s">
        <v>420</v>
      </c>
      <c r="B315" t="s">
        <v>1366</v>
      </c>
      <c r="C315" t="s">
        <v>1367</v>
      </c>
      <c r="D315">
        <v>1900</v>
      </c>
      <c r="E315" s="960">
        <v>1</v>
      </c>
      <c r="F315" t="s">
        <v>1012</v>
      </c>
      <c r="G315" s="960" t="s">
        <v>1365</v>
      </c>
      <c r="H315" t="s">
        <v>379</v>
      </c>
      <c r="I315" s="940" t="s">
        <v>488</v>
      </c>
      <c r="J315" s="940" t="s">
        <v>444</v>
      </c>
      <c r="K315" s="940" t="s">
        <v>53</v>
      </c>
      <c r="L315" s="948" t="s">
        <v>43</v>
      </c>
      <c r="M315" s="963" t="s">
        <v>462</v>
      </c>
      <c r="N315" s="679">
        <f t="shared" ca="1" si="53"/>
        <v>0</v>
      </c>
      <c r="O315" s="679">
        <f t="shared" ca="1" si="53"/>
        <v>0</v>
      </c>
      <c r="P315" s="679">
        <f t="shared" ca="1" si="53"/>
        <v>0</v>
      </c>
      <c r="Q315" s="679">
        <f t="shared" ca="1" si="53"/>
        <v>0</v>
      </c>
      <c r="R315" s="679">
        <f t="shared" ca="1" si="53"/>
        <v>0</v>
      </c>
      <c r="S315" s="679">
        <f t="shared" ca="1" si="53"/>
        <v>0</v>
      </c>
      <c r="T315" s="679">
        <f t="shared" ca="1" si="53"/>
        <v>0</v>
      </c>
      <c r="U315" s="679">
        <f t="shared" ca="1" si="53"/>
        <v>0</v>
      </c>
      <c r="V315" s="679">
        <f t="shared" ca="1" si="53"/>
        <v>0</v>
      </c>
      <c r="W315" s="679">
        <f t="shared" ca="1" si="52"/>
        <v>0</v>
      </c>
      <c r="X315" s="679">
        <f t="shared" ca="1" si="53"/>
        <v>0</v>
      </c>
      <c r="Y315" s="679">
        <f t="shared" ca="1" si="53"/>
        <v>0</v>
      </c>
      <c r="Z315" s="679">
        <f t="shared" ca="1" si="53"/>
        <v>0</v>
      </c>
      <c r="AA315" t="str">
        <f t="shared" si="46"/>
        <v>ASR_Financial_Report_SHP21Final</v>
      </c>
      <c r="AB315" s="960">
        <f t="shared" si="47"/>
        <v>44658</v>
      </c>
      <c r="AC315" t="str">
        <f t="shared" si="48"/>
        <v>Unaudited</v>
      </c>
    </row>
    <row r="316" spans="1:29" x14ac:dyDescent="0.25">
      <c r="A316" t="s">
        <v>420</v>
      </c>
      <c r="B316" t="s">
        <v>1366</v>
      </c>
      <c r="C316" t="s">
        <v>1367</v>
      </c>
      <c r="D316">
        <v>1900</v>
      </c>
      <c r="E316" s="960">
        <v>1</v>
      </c>
      <c r="F316" t="s">
        <v>1012</v>
      </c>
      <c r="G316" s="960" t="s">
        <v>1365</v>
      </c>
      <c r="H316" t="s">
        <v>379</v>
      </c>
      <c r="I316" s="965" t="s">
        <v>488</v>
      </c>
      <c r="J316" s="965" t="s">
        <v>444</v>
      </c>
      <c r="K316" s="965" t="s">
        <v>901</v>
      </c>
      <c r="L316" s="940" t="s">
        <v>902</v>
      </c>
      <c r="M316" s="965" t="s">
        <v>901</v>
      </c>
      <c r="N316" s="679">
        <f t="shared" ca="1" si="53"/>
        <v>0</v>
      </c>
      <c r="O316" s="679">
        <f t="shared" ca="1" si="53"/>
        <v>0</v>
      </c>
      <c r="P316" s="679">
        <f t="shared" ca="1" si="53"/>
        <v>0</v>
      </c>
      <c r="Q316" s="679">
        <f t="shared" ca="1" si="53"/>
        <v>0</v>
      </c>
      <c r="R316" s="679">
        <f t="shared" ca="1" si="53"/>
        <v>0</v>
      </c>
      <c r="S316" s="679">
        <f t="shared" ca="1" si="53"/>
        <v>0</v>
      </c>
      <c r="T316" s="679">
        <f t="shared" ca="1" si="53"/>
        <v>0</v>
      </c>
      <c r="U316" s="679">
        <f t="shared" ca="1" si="53"/>
        <v>0</v>
      </c>
      <c r="V316" s="679">
        <f t="shared" ca="1" si="53"/>
        <v>0</v>
      </c>
      <c r="W316" s="679">
        <f t="shared" ca="1" si="52"/>
        <v>0</v>
      </c>
      <c r="X316" s="679">
        <f t="shared" ca="1" si="53"/>
        <v>0</v>
      </c>
      <c r="Y316" s="679">
        <f t="shared" ca="1" si="53"/>
        <v>0</v>
      </c>
      <c r="Z316" s="679">
        <f t="shared" ca="1" si="53"/>
        <v>346952.51000000007</v>
      </c>
      <c r="AA316" t="str">
        <f t="shared" si="46"/>
        <v>ASR_Financial_Report_SHP21Final</v>
      </c>
      <c r="AB316" s="960">
        <f t="shared" si="47"/>
        <v>44658</v>
      </c>
      <c r="AC316" t="str">
        <f t="shared" si="48"/>
        <v>Unaudited</v>
      </c>
    </row>
    <row r="317" spans="1:29" x14ac:dyDescent="0.25">
      <c r="A317" t="s">
        <v>420</v>
      </c>
      <c r="B317" t="s">
        <v>1366</v>
      </c>
      <c r="C317" t="s">
        <v>1367</v>
      </c>
      <c r="D317">
        <v>1900</v>
      </c>
      <c r="E317" s="960">
        <v>1</v>
      </c>
      <c r="F317" t="s">
        <v>1012</v>
      </c>
      <c r="G317" s="960" t="s">
        <v>1365</v>
      </c>
      <c r="H317" t="s">
        <v>379</v>
      </c>
      <c r="I317" s="940" t="s">
        <v>488</v>
      </c>
      <c r="J317" s="940" t="s">
        <v>444</v>
      </c>
      <c r="K317" s="940" t="s">
        <v>901</v>
      </c>
      <c r="L317" s="940" t="s">
        <v>903</v>
      </c>
      <c r="M317" s="965" t="s">
        <v>906</v>
      </c>
      <c r="N317" s="679">
        <f t="shared" ca="1" si="53"/>
        <v>0</v>
      </c>
      <c r="O317" s="679">
        <f t="shared" ca="1" si="53"/>
        <v>0</v>
      </c>
      <c r="P317" s="679">
        <f t="shared" ca="1" si="53"/>
        <v>0</v>
      </c>
      <c r="Q317" s="679">
        <f t="shared" ca="1" si="53"/>
        <v>0</v>
      </c>
      <c r="R317" s="679">
        <f t="shared" ca="1" si="53"/>
        <v>0</v>
      </c>
      <c r="S317" s="679">
        <f t="shared" ca="1" si="53"/>
        <v>0</v>
      </c>
      <c r="T317" s="679">
        <f t="shared" ca="1" si="53"/>
        <v>0</v>
      </c>
      <c r="U317" s="679">
        <f t="shared" ca="1" si="53"/>
        <v>0</v>
      </c>
      <c r="V317" s="679">
        <f t="shared" ca="1" si="53"/>
        <v>0</v>
      </c>
      <c r="W317" s="679">
        <f t="shared" ca="1" si="52"/>
        <v>0</v>
      </c>
      <c r="X317" s="679">
        <f t="shared" ca="1" si="53"/>
        <v>0</v>
      </c>
      <c r="Y317" s="679">
        <f t="shared" ca="1" si="53"/>
        <v>0</v>
      </c>
      <c r="Z317" s="679">
        <f t="shared" ca="1" si="53"/>
        <v>-431222.30029000784</v>
      </c>
      <c r="AA317" t="str">
        <f t="shared" si="46"/>
        <v>ASR_Financial_Report_SHP21Final</v>
      </c>
      <c r="AB317" s="960">
        <f t="shared" si="47"/>
        <v>44658</v>
      </c>
      <c r="AC317" t="str">
        <f t="shared" si="48"/>
        <v>Unaudited</v>
      </c>
    </row>
    <row r="318" spans="1:29" x14ac:dyDescent="0.25">
      <c r="A318" t="s">
        <v>420</v>
      </c>
      <c r="B318" t="s">
        <v>1366</v>
      </c>
      <c r="C318" t="s">
        <v>1367</v>
      </c>
      <c r="D318">
        <v>1900</v>
      </c>
      <c r="E318" s="960">
        <v>1</v>
      </c>
      <c r="F318" t="s">
        <v>1012</v>
      </c>
      <c r="G318" s="960" t="s">
        <v>1365</v>
      </c>
      <c r="H318" t="s">
        <v>379</v>
      </c>
      <c r="I318" s="940" t="s">
        <v>488</v>
      </c>
      <c r="J318" s="940" t="s">
        <v>444</v>
      </c>
      <c r="K318" s="940" t="s">
        <v>901</v>
      </c>
      <c r="L318" s="940" t="s">
        <v>904</v>
      </c>
      <c r="M318" s="965" t="s">
        <v>907</v>
      </c>
      <c r="N318" s="679">
        <f t="shared" ca="1" si="53"/>
        <v>0</v>
      </c>
      <c r="O318" s="679">
        <f t="shared" ca="1" si="53"/>
        <v>0</v>
      </c>
      <c r="P318" s="679">
        <f t="shared" ca="1" si="53"/>
        <v>0</v>
      </c>
      <c r="Q318" s="679">
        <f t="shared" ca="1" si="53"/>
        <v>0</v>
      </c>
      <c r="R318" s="679">
        <f t="shared" ca="1" si="53"/>
        <v>0</v>
      </c>
      <c r="S318" s="679">
        <f t="shared" ca="1" si="53"/>
        <v>0</v>
      </c>
      <c r="T318" s="679">
        <f t="shared" ca="1" si="53"/>
        <v>0</v>
      </c>
      <c r="U318" s="679">
        <f t="shared" ca="1" si="53"/>
        <v>0</v>
      </c>
      <c r="V318" s="679">
        <f t="shared" ca="1" si="53"/>
        <v>0</v>
      </c>
      <c r="W318" s="679">
        <f t="shared" ca="1" si="52"/>
        <v>0</v>
      </c>
      <c r="X318" s="679">
        <f t="shared" ca="1" si="53"/>
        <v>0</v>
      </c>
      <c r="Y318" s="679">
        <f t="shared" ca="1" si="53"/>
        <v>0</v>
      </c>
      <c r="Z318" s="679">
        <f t="shared" ca="1" si="53"/>
        <v>0</v>
      </c>
      <c r="AA318" t="str">
        <f t="shared" si="46"/>
        <v>ASR_Financial_Report_SHP21Final</v>
      </c>
      <c r="AB318" s="960">
        <f t="shared" si="47"/>
        <v>44658</v>
      </c>
      <c r="AC318" t="str">
        <f t="shared" si="48"/>
        <v>Unaudited</v>
      </c>
    </row>
    <row r="319" spans="1:29" x14ac:dyDescent="0.25">
      <c r="A319" t="s">
        <v>420</v>
      </c>
      <c r="B319" t="s">
        <v>1366</v>
      </c>
      <c r="C319" t="s">
        <v>1367</v>
      </c>
      <c r="D319">
        <v>1900</v>
      </c>
      <c r="E319" s="960">
        <v>1</v>
      </c>
      <c r="F319" t="s">
        <v>1012</v>
      </c>
      <c r="G319" s="960" t="s">
        <v>1365</v>
      </c>
      <c r="H319" t="s">
        <v>379</v>
      </c>
      <c r="I319" s="940" t="s">
        <v>488</v>
      </c>
      <c r="J319" s="940" t="s">
        <v>444</v>
      </c>
      <c r="K319" s="940" t="s">
        <v>445</v>
      </c>
      <c r="L319" s="940">
        <v>5.0999999999999996</v>
      </c>
      <c r="M319" s="965" t="s">
        <v>37</v>
      </c>
      <c r="N319" s="679">
        <f t="shared" ca="1" si="53"/>
        <v>0</v>
      </c>
      <c r="O319" s="679">
        <f t="shared" ca="1" si="53"/>
        <v>0</v>
      </c>
      <c r="P319" s="679">
        <f t="shared" ca="1" si="53"/>
        <v>0</v>
      </c>
      <c r="Q319" s="679">
        <f t="shared" ca="1" si="53"/>
        <v>0</v>
      </c>
      <c r="R319" s="679">
        <f t="shared" ca="1" si="53"/>
        <v>0</v>
      </c>
      <c r="S319" s="679">
        <f t="shared" ca="1" si="53"/>
        <v>0</v>
      </c>
      <c r="T319" s="679">
        <f t="shared" ca="1" si="53"/>
        <v>0</v>
      </c>
      <c r="U319" s="679">
        <f t="shared" ca="1" si="53"/>
        <v>0</v>
      </c>
      <c r="V319" s="679">
        <f t="shared" ca="1" si="53"/>
        <v>0</v>
      </c>
      <c r="W319" s="679">
        <f t="shared" ca="1" si="52"/>
        <v>0</v>
      </c>
      <c r="X319" s="679">
        <f t="shared" ca="1" si="53"/>
        <v>0</v>
      </c>
      <c r="Y319" s="679">
        <f t="shared" ca="1" si="53"/>
        <v>0</v>
      </c>
      <c r="Z319" s="679">
        <f t="shared" ca="1" si="53"/>
        <v>813570.13</v>
      </c>
      <c r="AA319" t="str">
        <f t="shared" si="46"/>
        <v>ASR_Financial_Report_SHP21Final</v>
      </c>
      <c r="AB319" s="960">
        <f t="shared" si="47"/>
        <v>44658</v>
      </c>
      <c r="AC319" t="str">
        <f t="shared" si="48"/>
        <v>Unaudited</v>
      </c>
    </row>
    <row r="320" spans="1:29" ht="30" x14ac:dyDescent="0.25">
      <c r="A320" t="s">
        <v>420</v>
      </c>
      <c r="B320" t="s">
        <v>1366</v>
      </c>
      <c r="C320" t="s">
        <v>1367</v>
      </c>
      <c r="D320">
        <v>1900</v>
      </c>
      <c r="E320" s="960">
        <v>1</v>
      </c>
      <c r="F320" t="s">
        <v>1012</v>
      </c>
      <c r="G320" s="960" t="s">
        <v>1365</v>
      </c>
      <c r="H320" t="s">
        <v>379</v>
      </c>
      <c r="I320" s="940" t="s">
        <v>488</v>
      </c>
      <c r="J320" s="940" t="s">
        <v>444</v>
      </c>
      <c r="K320" s="940" t="s">
        <v>445</v>
      </c>
      <c r="L320" s="948">
        <v>5.2</v>
      </c>
      <c r="M320" s="963" t="s">
        <v>303</v>
      </c>
      <c r="N320" s="679">
        <f t="shared" ca="1" si="53"/>
        <v>0</v>
      </c>
      <c r="O320" s="679">
        <f t="shared" ca="1" si="53"/>
        <v>0</v>
      </c>
      <c r="P320" s="679">
        <f t="shared" ca="1" si="53"/>
        <v>0</v>
      </c>
      <c r="Q320" s="679">
        <f t="shared" ca="1" si="53"/>
        <v>0</v>
      </c>
      <c r="R320" s="679">
        <f t="shared" ca="1" si="53"/>
        <v>0</v>
      </c>
      <c r="S320" s="679">
        <f t="shared" ca="1" si="53"/>
        <v>0</v>
      </c>
      <c r="T320" s="679">
        <f t="shared" ca="1" si="53"/>
        <v>0</v>
      </c>
      <c r="U320" s="679">
        <f t="shared" ca="1" si="53"/>
        <v>0</v>
      </c>
      <c r="V320" s="679">
        <f t="shared" ca="1" si="53"/>
        <v>0</v>
      </c>
      <c r="W320" s="679">
        <f t="shared" ca="1" si="52"/>
        <v>0</v>
      </c>
      <c r="X320" s="679">
        <f t="shared" ca="1" si="53"/>
        <v>0</v>
      </c>
      <c r="Y320" s="679">
        <f t="shared" ca="1" si="53"/>
        <v>0</v>
      </c>
      <c r="Z320" s="679">
        <f t="shared" ca="1" si="53"/>
        <v>0</v>
      </c>
      <c r="AA320" t="str">
        <f t="shared" si="46"/>
        <v>ASR_Financial_Report_SHP21Final</v>
      </c>
      <c r="AB320" s="960">
        <f t="shared" si="47"/>
        <v>44658</v>
      </c>
      <c r="AC320" t="str">
        <f t="shared" si="48"/>
        <v>Unaudited</v>
      </c>
    </row>
    <row r="321" spans="1:29" ht="30" x14ac:dyDescent="0.25">
      <c r="A321" t="s">
        <v>420</v>
      </c>
      <c r="B321" t="s">
        <v>1366</v>
      </c>
      <c r="C321" t="s">
        <v>1367</v>
      </c>
      <c r="D321">
        <v>1900</v>
      </c>
      <c r="E321" s="960">
        <v>1</v>
      </c>
      <c r="F321" t="s">
        <v>1012</v>
      </c>
      <c r="G321" s="960" t="s">
        <v>1365</v>
      </c>
      <c r="H321" t="s">
        <v>379</v>
      </c>
      <c r="I321" s="965" t="s">
        <v>488</v>
      </c>
      <c r="J321" s="965" t="s">
        <v>444</v>
      </c>
      <c r="K321" s="965" t="s">
        <v>445</v>
      </c>
      <c r="L321" s="940">
        <v>5.3</v>
      </c>
      <c r="M321" s="965" t="s">
        <v>304</v>
      </c>
      <c r="N321" s="679">
        <f t="shared" ca="1" si="53"/>
        <v>0</v>
      </c>
      <c r="O321" s="679">
        <f t="shared" ca="1" si="53"/>
        <v>0</v>
      </c>
      <c r="P321" s="679">
        <f t="shared" ca="1" si="53"/>
        <v>0</v>
      </c>
      <c r="Q321" s="679">
        <f t="shared" ca="1" si="53"/>
        <v>0</v>
      </c>
      <c r="R321" s="679">
        <f t="shared" ca="1" si="53"/>
        <v>0</v>
      </c>
      <c r="S321" s="679">
        <f t="shared" ca="1" si="53"/>
        <v>0</v>
      </c>
      <c r="T321" s="679">
        <f t="shared" ca="1" si="53"/>
        <v>0</v>
      </c>
      <c r="U321" s="679">
        <f t="shared" ca="1" si="53"/>
        <v>0</v>
      </c>
      <c r="V321" s="679">
        <f t="shared" ca="1" si="53"/>
        <v>0</v>
      </c>
      <c r="W321" s="679">
        <f t="shared" ca="1" si="52"/>
        <v>0</v>
      </c>
      <c r="X321" s="679">
        <f t="shared" ca="1" si="53"/>
        <v>0</v>
      </c>
      <c r="Y321" s="679">
        <f t="shared" ca="1" si="53"/>
        <v>0</v>
      </c>
      <c r="Z321" s="679">
        <f t="shared" ca="1" si="53"/>
        <v>-187412.93312332852</v>
      </c>
      <c r="AA321" t="str">
        <f t="shared" si="46"/>
        <v>ASR_Financial_Report_SHP21Final</v>
      </c>
      <c r="AB321" s="960">
        <f t="shared" si="47"/>
        <v>44658</v>
      </c>
      <c r="AC321" t="str">
        <f t="shared" si="48"/>
        <v>Unaudited</v>
      </c>
    </row>
    <row r="322" spans="1:29" x14ac:dyDescent="0.25">
      <c r="A322" t="s">
        <v>420</v>
      </c>
      <c r="B322" t="s">
        <v>1366</v>
      </c>
      <c r="C322" t="s">
        <v>1367</v>
      </c>
      <c r="D322">
        <v>1900</v>
      </c>
      <c r="E322" s="960">
        <v>1</v>
      </c>
      <c r="F322" t="s">
        <v>1012</v>
      </c>
      <c r="G322" s="960" t="s">
        <v>1365</v>
      </c>
      <c r="H322" t="s">
        <v>379</v>
      </c>
      <c r="I322" s="940" t="s">
        <v>488</v>
      </c>
      <c r="J322" s="940" t="s">
        <v>444</v>
      </c>
      <c r="K322" s="940" t="s">
        <v>445</v>
      </c>
      <c r="L322" s="940" t="s">
        <v>82</v>
      </c>
      <c r="M322" s="965" t="s">
        <v>453</v>
      </c>
      <c r="N322" s="679">
        <f t="shared" ca="1" si="53"/>
        <v>0</v>
      </c>
      <c r="O322" s="679">
        <f t="shared" ca="1" si="53"/>
        <v>0</v>
      </c>
      <c r="P322" s="679">
        <f t="shared" ca="1" si="53"/>
        <v>0</v>
      </c>
      <c r="Q322" s="679">
        <f t="shared" ca="1" si="53"/>
        <v>0</v>
      </c>
      <c r="R322" s="679">
        <f t="shared" ca="1" si="53"/>
        <v>0</v>
      </c>
      <c r="S322" s="679">
        <f t="shared" ca="1" si="53"/>
        <v>0</v>
      </c>
      <c r="T322" s="679">
        <f t="shared" ca="1" si="53"/>
        <v>0</v>
      </c>
      <c r="U322" s="679">
        <f t="shared" ca="1" si="53"/>
        <v>0</v>
      </c>
      <c r="V322" s="679">
        <f t="shared" ca="1" si="53"/>
        <v>0</v>
      </c>
      <c r="W322" s="679">
        <f t="shared" ca="1" si="52"/>
        <v>0</v>
      </c>
      <c r="X322" s="679">
        <f t="shared" ca="1" si="53"/>
        <v>0</v>
      </c>
      <c r="Y322" s="679">
        <f t="shared" ca="1" si="53"/>
        <v>0</v>
      </c>
      <c r="Z322" s="679">
        <f t="shared" ca="1" si="53"/>
        <v>0</v>
      </c>
      <c r="AA322" t="str">
        <f t="shared" ref="AA322:AA385" si="54">file_name</f>
        <v>ASR_Financial_Report_SHP21Final</v>
      </c>
      <c r="AB322" s="960">
        <f t="shared" ref="AB322:AB385" si="55">file_date</f>
        <v>44658</v>
      </c>
      <c r="AC322" t="str">
        <f t="shared" ref="AC322:AC385" si="56">status</f>
        <v>Unaudited</v>
      </c>
    </row>
    <row r="323" spans="1:29" x14ac:dyDescent="0.25">
      <c r="A323" t="s">
        <v>420</v>
      </c>
      <c r="B323" t="s">
        <v>1366</v>
      </c>
      <c r="C323" t="s">
        <v>1367</v>
      </c>
      <c r="D323">
        <v>1900</v>
      </c>
      <c r="E323" s="960">
        <v>1</v>
      </c>
      <c r="F323" t="s">
        <v>1012</v>
      </c>
      <c r="G323" s="960" t="s">
        <v>1365</v>
      </c>
      <c r="H323" t="s">
        <v>379</v>
      </c>
      <c r="I323" s="940" t="s">
        <v>488</v>
      </c>
      <c r="J323" s="940" t="s">
        <v>444</v>
      </c>
      <c r="K323" s="940" t="s">
        <v>446</v>
      </c>
      <c r="L323" s="940">
        <v>6.1</v>
      </c>
      <c r="M323" s="965" t="s">
        <v>18</v>
      </c>
      <c r="N323" s="679">
        <f t="shared" ca="1" si="53"/>
        <v>0</v>
      </c>
      <c r="O323" s="679">
        <f t="shared" ca="1" si="53"/>
        <v>0</v>
      </c>
      <c r="P323" s="679">
        <f t="shared" ca="1" si="53"/>
        <v>0</v>
      </c>
      <c r="Q323" s="679">
        <f t="shared" ca="1" si="53"/>
        <v>0</v>
      </c>
      <c r="R323" s="679">
        <f t="shared" ca="1" si="53"/>
        <v>0</v>
      </c>
      <c r="S323" s="679">
        <f t="shared" ca="1" si="53"/>
        <v>0</v>
      </c>
      <c r="T323" s="679">
        <f t="shared" ca="1" si="53"/>
        <v>0</v>
      </c>
      <c r="U323" s="679">
        <f t="shared" ca="1" si="53"/>
        <v>0</v>
      </c>
      <c r="V323" s="679">
        <f t="shared" ca="1" si="53"/>
        <v>0</v>
      </c>
      <c r="W323" s="679">
        <f t="shared" ca="1" si="52"/>
        <v>0</v>
      </c>
      <c r="X323" s="679">
        <f t="shared" ca="1" si="53"/>
        <v>0</v>
      </c>
      <c r="Y323" s="679">
        <f t="shared" ca="1" si="53"/>
        <v>0</v>
      </c>
      <c r="Z323" s="679">
        <f t="shared" ca="1" si="53"/>
        <v>0</v>
      </c>
      <c r="AA323" t="str">
        <f t="shared" si="54"/>
        <v>ASR_Financial_Report_SHP21Final</v>
      </c>
      <c r="AB323" s="960">
        <f t="shared" si="55"/>
        <v>44658</v>
      </c>
      <c r="AC323" t="str">
        <f t="shared" si="56"/>
        <v>Unaudited</v>
      </c>
    </row>
    <row r="324" spans="1:29" x14ac:dyDescent="0.25">
      <c r="A324" t="s">
        <v>420</v>
      </c>
      <c r="B324" t="s">
        <v>1366</v>
      </c>
      <c r="C324" t="s">
        <v>1367</v>
      </c>
      <c r="D324">
        <v>1900</v>
      </c>
      <c r="E324" s="960">
        <v>1</v>
      </c>
      <c r="F324" t="s">
        <v>1012</v>
      </c>
      <c r="G324" s="960" t="s">
        <v>1365</v>
      </c>
      <c r="H324" t="s">
        <v>379</v>
      </c>
      <c r="I324" s="940" t="s">
        <v>488</v>
      </c>
      <c r="J324" s="940" t="s">
        <v>444</v>
      </c>
      <c r="K324" s="940" t="s">
        <v>446</v>
      </c>
      <c r="L324" s="940">
        <v>6.2</v>
      </c>
      <c r="M324" s="965" t="s">
        <v>19</v>
      </c>
      <c r="N324" s="679">
        <f t="shared" ca="1" si="53"/>
        <v>0</v>
      </c>
      <c r="O324" s="679">
        <f t="shared" ca="1" si="53"/>
        <v>0</v>
      </c>
      <c r="P324" s="679">
        <f t="shared" ca="1" si="53"/>
        <v>0</v>
      </c>
      <c r="Q324" s="679">
        <f t="shared" ca="1" si="53"/>
        <v>0</v>
      </c>
      <c r="R324" s="679">
        <f t="shared" ca="1" si="53"/>
        <v>0</v>
      </c>
      <c r="S324" s="679">
        <f t="shared" ca="1" si="53"/>
        <v>0</v>
      </c>
      <c r="T324" s="679">
        <f t="shared" ca="1" si="53"/>
        <v>0</v>
      </c>
      <c r="U324" s="679">
        <f t="shared" ca="1" si="53"/>
        <v>0</v>
      </c>
      <c r="V324" s="679">
        <f t="shared" ca="1" si="53"/>
        <v>0</v>
      </c>
      <c r="W324" s="679">
        <f t="shared" ca="1" si="52"/>
        <v>0</v>
      </c>
      <c r="X324" s="679">
        <f t="shared" ca="1" si="53"/>
        <v>0</v>
      </c>
      <c r="Y324" s="679">
        <f t="shared" ca="1" si="53"/>
        <v>0</v>
      </c>
      <c r="Z324" s="679">
        <f t="shared" ca="1" si="53"/>
        <v>0</v>
      </c>
      <c r="AA324" t="str">
        <f t="shared" si="54"/>
        <v>ASR_Financial_Report_SHP21Final</v>
      </c>
      <c r="AB324" s="960">
        <f t="shared" si="55"/>
        <v>44658</v>
      </c>
      <c r="AC324" t="str">
        <f t="shared" si="56"/>
        <v>Unaudited</v>
      </c>
    </row>
    <row r="325" spans="1:29" x14ac:dyDescent="0.25">
      <c r="A325" t="s">
        <v>420</v>
      </c>
      <c r="B325" t="s">
        <v>1366</v>
      </c>
      <c r="C325" t="s">
        <v>1367</v>
      </c>
      <c r="D325">
        <v>1900</v>
      </c>
      <c r="E325" s="960">
        <v>1</v>
      </c>
      <c r="F325" t="s">
        <v>1012</v>
      </c>
      <c r="G325" s="960" t="s">
        <v>1365</v>
      </c>
      <c r="H325" t="s">
        <v>379</v>
      </c>
      <c r="I325" s="940" t="s">
        <v>488</v>
      </c>
      <c r="J325" s="940" t="s">
        <v>444</v>
      </c>
      <c r="K325" s="940" t="s">
        <v>446</v>
      </c>
      <c r="L325" s="948">
        <v>6.3</v>
      </c>
      <c r="M325" s="963" t="s">
        <v>184</v>
      </c>
      <c r="N325" s="679">
        <f t="shared" ca="1" si="53"/>
        <v>0</v>
      </c>
      <c r="O325" s="679">
        <f t="shared" ca="1" si="53"/>
        <v>0</v>
      </c>
      <c r="P325" s="679">
        <f t="shared" ca="1" si="53"/>
        <v>0</v>
      </c>
      <c r="Q325" s="679">
        <f t="shared" ca="1" si="53"/>
        <v>0</v>
      </c>
      <c r="R325" s="679">
        <f t="shared" ca="1" si="53"/>
        <v>0</v>
      </c>
      <c r="S325" s="679">
        <f t="shared" ca="1" si="53"/>
        <v>0</v>
      </c>
      <c r="T325" s="679">
        <f t="shared" ca="1" si="53"/>
        <v>0</v>
      </c>
      <c r="U325" s="679">
        <f t="shared" ca="1" si="53"/>
        <v>0</v>
      </c>
      <c r="V325" s="679">
        <f t="shared" ca="1" si="53"/>
        <v>0</v>
      </c>
      <c r="W325" s="679">
        <f t="shared" ca="1" si="52"/>
        <v>0</v>
      </c>
      <c r="X325" s="679">
        <f t="shared" ca="1" si="53"/>
        <v>0</v>
      </c>
      <c r="Y325" s="679">
        <f t="shared" ca="1" si="53"/>
        <v>0</v>
      </c>
      <c r="Z325" s="679">
        <f t="shared" ca="1" si="53"/>
        <v>0</v>
      </c>
      <c r="AA325" t="str">
        <f t="shared" si="54"/>
        <v>ASR_Financial_Report_SHP21Final</v>
      </c>
      <c r="AB325" s="960">
        <f t="shared" si="55"/>
        <v>44658</v>
      </c>
      <c r="AC325" t="str">
        <f t="shared" si="56"/>
        <v>Unaudited</v>
      </c>
    </row>
    <row r="326" spans="1:29" x14ac:dyDescent="0.25">
      <c r="A326" t="s">
        <v>420</v>
      </c>
      <c r="B326" t="s">
        <v>1366</v>
      </c>
      <c r="C326" t="s">
        <v>1367</v>
      </c>
      <c r="D326">
        <v>1900</v>
      </c>
      <c r="E326" s="960">
        <v>1</v>
      </c>
      <c r="F326" t="s">
        <v>1012</v>
      </c>
      <c r="G326" s="960" t="s">
        <v>1365</v>
      </c>
      <c r="H326" t="s">
        <v>379</v>
      </c>
      <c r="I326" s="965" t="s">
        <v>488</v>
      </c>
      <c r="J326" s="965" t="s">
        <v>444</v>
      </c>
      <c r="K326" s="965" t="s">
        <v>446</v>
      </c>
      <c r="L326" s="940" t="s">
        <v>87</v>
      </c>
      <c r="M326" s="965" t="s">
        <v>454</v>
      </c>
      <c r="N326" s="679">
        <f t="shared" ca="1" si="53"/>
        <v>0</v>
      </c>
      <c r="O326" s="679">
        <f t="shared" ca="1" si="53"/>
        <v>0</v>
      </c>
      <c r="P326" s="679">
        <f t="shared" ca="1" si="53"/>
        <v>0</v>
      </c>
      <c r="Q326" s="679">
        <f t="shared" ca="1" si="53"/>
        <v>0</v>
      </c>
      <c r="R326" s="679">
        <f t="shared" ca="1" si="53"/>
        <v>0</v>
      </c>
      <c r="S326" s="679">
        <f t="shared" ca="1" si="53"/>
        <v>0</v>
      </c>
      <c r="T326" s="679">
        <f t="shared" ca="1" si="53"/>
        <v>0</v>
      </c>
      <c r="U326" s="679">
        <f t="shared" ca="1" si="53"/>
        <v>0</v>
      </c>
      <c r="V326" s="679">
        <f t="shared" ca="1" si="53"/>
        <v>0</v>
      </c>
      <c r="W326" s="679">
        <f t="shared" ca="1" si="52"/>
        <v>0</v>
      </c>
      <c r="X326" s="679">
        <f t="shared" ca="1" si="53"/>
        <v>0</v>
      </c>
      <c r="Y326" s="679">
        <f t="shared" ca="1" si="53"/>
        <v>0</v>
      </c>
      <c r="Z326" s="679">
        <f t="shared" ca="1" si="53"/>
        <v>0</v>
      </c>
      <c r="AA326" t="str">
        <f t="shared" si="54"/>
        <v>ASR_Financial_Report_SHP21Final</v>
      </c>
      <c r="AB326" s="960">
        <f t="shared" si="55"/>
        <v>44658</v>
      </c>
      <c r="AC326" t="str">
        <f t="shared" si="56"/>
        <v>Unaudited</v>
      </c>
    </row>
    <row r="327" spans="1:29" x14ac:dyDescent="0.25">
      <c r="A327" t="s">
        <v>420</v>
      </c>
      <c r="B327" t="s">
        <v>1366</v>
      </c>
      <c r="C327" t="s">
        <v>1367</v>
      </c>
      <c r="D327">
        <v>1900</v>
      </c>
      <c r="E327" s="960">
        <v>1</v>
      </c>
      <c r="F327" t="s">
        <v>1012</v>
      </c>
      <c r="G327" s="960" t="s">
        <v>1365</v>
      </c>
      <c r="H327" t="s">
        <v>379</v>
      </c>
      <c r="I327" s="940" t="s">
        <v>488</v>
      </c>
      <c r="J327" s="940" t="s">
        <v>444</v>
      </c>
      <c r="K327" s="940" t="s">
        <v>447</v>
      </c>
      <c r="L327" s="940">
        <v>7.1</v>
      </c>
      <c r="M327" s="965" t="s">
        <v>20</v>
      </c>
      <c r="N327" s="679">
        <f t="shared" ca="1" si="53"/>
        <v>0</v>
      </c>
      <c r="O327" s="679">
        <f t="shared" ca="1" si="53"/>
        <v>0</v>
      </c>
      <c r="P327" s="679">
        <f t="shared" ca="1" si="53"/>
        <v>0</v>
      </c>
      <c r="Q327" s="679">
        <f t="shared" ca="1" si="53"/>
        <v>0</v>
      </c>
      <c r="R327" s="679">
        <f t="shared" ca="1" si="53"/>
        <v>0</v>
      </c>
      <c r="S327" s="679">
        <f t="shared" ca="1" si="53"/>
        <v>0</v>
      </c>
      <c r="T327" s="679">
        <f t="shared" ca="1" si="53"/>
        <v>0</v>
      </c>
      <c r="U327" s="679">
        <f t="shared" ca="1" si="53"/>
        <v>0</v>
      </c>
      <c r="V327" s="679">
        <f t="shared" ca="1" si="53"/>
        <v>0</v>
      </c>
      <c r="W327" s="679">
        <f t="shared" ca="1" si="52"/>
        <v>0</v>
      </c>
      <c r="X327" s="679">
        <f t="shared" ca="1" si="53"/>
        <v>0</v>
      </c>
      <c r="Y327" s="679">
        <f t="shared" ca="1" si="53"/>
        <v>0</v>
      </c>
      <c r="Z327" s="679">
        <f t="shared" ca="1" si="53"/>
        <v>758159.44999999984</v>
      </c>
      <c r="AA327" t="str">
        <f t="shared" si="54"/>
        <v>ASR_Financial_Report_SHP21Final</v>
      </c>
      <c r="AB327" s="960">
        <f t="shared" si="55"/>
        <v>44658</v>
      </c>
      <c r="AC327" t="str">
        <f t="shared" si="56"/>
        <v>Unaudited</v>
      </c>
    </row>
    <row r="328" spans="1:29" x14ac:dyDescent="0.25">
      <c r="A328" t="s">
        <v>420</v>
      </c>
      <c r="B328" t="s">
        <v>1366</v>
      </c>
      <c r="C328" t="s">
        <v>1367</v>
      </c>
      <c r="D328">
        <v>1900</v>
      </c>
      <c r="E328" s="960">
        <v>1</v>
      </c>
      <c r="F328" t="s">
        <v>1012</v>
      </c>
      <c r="G328" s="960" t="s">
        <v>1365</v>
      </c>
      <c r="H328" t="s">
        <v>379</v>
      </c>
      <c r="I328" s="940" t="s">
        <v>488</v>
      </c>
      <c r="J328" s="940" t="s">
        <v>444</v>
      </c>
      <c r="K328" s="940" t="s">
        <v>447</v>
      </c>
      <c r="L328" s="940">
        <v>7.2</v>
      </c>
      <c r="M328" s="965" t="s">
        <v>21</v>
      </c>
      <c r="N328" s="679">
        <f t="shared" ca="1" si="53"/>
        <v>0</v>
      </c>
      <c r="O328" s="679">
        <f t="shared" ca="1" si="53"/>
        <v>0</v>
      </c>
      <c r="P328" s="679">
        <f t="shared" ca="1" si="53"/>
        <v>0</v>
      </c>
      <c r="Q328" s="679">
        <f t="shared" ca="1" si="53"/>
        <v>0</v>
      </c>
      <c r="R328" s="679">
        <f t="shared" ca="1" si="53"/>
        <v>0</v>
      </c>
      <c r="S328" s="679">
        <f t="shared" ca="1" si="53"/>
        <v>0</v>
      </c>
      <c r="T328" s="679">
        <f t="shared" ca="1" si="53"/>
        <v>0</v>
      </c>
      <c r="U328" s="679">
        <f t="shared" ca="1" si="53"/>
        <v>0</v>
      </c>
      <c r="V328" s="679">
        <f t="shared" ca="1" si="53"/>
        <v>0</v>
      </c>
      <c r="W328" s="679">
        <f t="shared" ca="1" si="52"/>
        <v>0</v>
      </c>
      <c r="X328" s="679">
        <f t="shared" ca="1" si="53"/>
        <v>0</v>
      </c>
      <c r="Y328" s="679">
        <f t="shared" ca="1" si="53"/>
        <v>0</v>
      </c>
      <c r="Z328" s="679">
        <f t="shared" ca="1" si="53"/>
        <v>0</v>
      </c>
      <c r="AA328" t="str">
        <f t="shared" si="54"/>
        <v>ASR_Financial_Report_SHP21Final</v>
      </c>
      <c r="AB328" s="960">
        <f t="shared" si="55"/>
        <v>44658</v>
      </c>
      <c r="AC328" t="str">
        <f t="shared" si="56"/>
        <v>Unaudited</v>
      </c>
    </row>
    <row r="329" spans="1:29" x14ac:dyDescent="0.25">
      <c r="A329" t="s">
        <v>420</v>
      </c>
      <c r="B329" t="s">
        <v>1366</v>
      </c>
      <c r="C329" t="s">
        <v>1367</v>
      </c>
      <c r="D329">
        <v>1900</v>
      </c>
      <c r="E329" s="960">
        <v>1</v>
      </c>
      <c r="F329" t="s">
        <v>1012</v>
      </c>
      <c r="G329" s="960" t="s">
        <v>1365</v>
      </c>
      <c r="H329" t="s">
        <v>379</v>
      </c>
      <c r="I329" s="940" t="s">
        <v>488</v>
      </c>
      <c r="J329" s="940" t="s">
        <v>444</v>
      </c>
      <c r="K329" s="940" t="s">
        <v>447</v>
      </c>
      <c r="L329" s="940">
        <v>7.3</v>
      </c>
      <c r="M329" s="965" t="s">
        <v>155</v>
      </c>
      <c r="N329" s="679">
        <f t="shared" ca="1" si="53"/>
        <v>0</v>
      </c>
      <c r="O329" s="679">
        <f t="shared" ca="1" si="53"/>
        <v>0</v>
      </c>
      <c r="P329" s="679">
        <f t="shared" ca="1" si="53"/>
        <v>0</v>
      </c>
      <c r="Q329" s="679">
        <f t="shared" ca="1" si="53"/>
        <v>0</v>
      </c>
      <c r="R329" s="679">
        <f t="shared" ca="1" si="53"/>
        <v>0</v>
      </c>
      <c r="S329" s="679">
        <f t="shared" ca="1" si="53"/>
        <v>0</v>
      </c>
      <c r="T329" s="679">
        <f t="shared" ca="1" si="53"/>
        <v>0</v>
      </c>
      <c r="U329" s="679">
        <f t="shared" ca="1" si="53"/>
        <v>0</v>
      </c>
      <c r="V329" s="679">
        <f t="shared" ca="1" si="53"/>
        <v>0</v>
      </c>
      <c r="W329" s="679">
        <f t="shared" ca="1" si="52"/>
        <v>0</v>
      </c>
      <c r="X329" s="679">
        <f t="shared" ca="1" si="53"/>
        <v>0</v>
      </c>
      <c r="Y329" s="679">
        <f t="shared" ca="1" si="53"/>
        <v>0</v>
      </c>
      <c r="Z329" s="679">
        <f t="shared" ca="1" si="53"/>
        <v>-365723.37657613936</v>
      </c>
      <c r="AA329" t="str">
        <f t="shared" si="54"/>
        <v>ASR_Financial_Report_SHP21Final</v>
      </c>
      <c r="AB329" s="960">
        <f t="shared" si="55"/>
        <v>44658</v>
      </c>
      <c r="AC329" t="str">
        <f t="shared" si="56"/>
        <v>Unaudited</v>
      </c>
    </row>
    <row r="330" spans="1:29" x14ac:dyDescent="0.25">
      <c r="A330" t="s">
        <v>420</v>
      </c>
      <c r="B330" t="s">
        <v>1366</v>
      </c>
      <c r="C330" t="s">
        <v>1367</v>
      </c>
      <c r="D330">
        <v>1900</v>
      </c>
      <c r="E330" s="960">
        <v>1</v>
      </c>
      <c r="F330" t="s">
        <v>1012</v>
      </c>
      <c r="G330" s="960" t="s">
        <v>1365</v>
      </c>
      <c r="H330" t="s">
        <v>379</v>
      </c>
      <c r="I330" s="940" t="s">
        <v>488</v>
      </c>
      <c r="J330" s="940" t="s">
        <v>444</v>
      </c>
      <c r="K330" s="940" t="s">
        <v>447</v>
      </c>
      <c r="L330" s="940" t="s">
        <v>91</v>
      </c>
      <c r="M330" s="965" t="s">
        <v>455</v>
      </c>
      <c r="N330" s="679">
        <f t="shared" ca="1" si="53"/>
        <v>0</v>
      </c>
      <c r="O330" s="679">
        <f t="shared" ca="1" si="53"/>
        <v>0</v>
      </c>
      <c r="P330" s="679">
        <f t="shared" ca="1" si="53"/>
        <v>0</v>
      </c>
      <c r="Q330" s="679">
        <f t="shared" ca="1" si="53"/>
        <v>0</v>
      </c>
      <c r="R330" s="679">
        <f t="shared" ca="1" si="53"/>
        <v>0</v>
      </c>
      <c r="S330" s="679">
        <f t="shared" ca="1" si="53"/>
        <v>0</v>
      </c>
      <c r="T330" s="679">
        <f t="shared" ca="1" si="53"/>
        <v>0</v>
      </c>
      <c r="U330" s="679">
        <f t="shared" ca="1" si="53"/>
        <v>0</v>
      </c>
      <c r="V330" s="679">
        <f t="shared" ca="1" si="53"/>
        <v>0</v>
      </c>
      <c r="W330" s="679">
        <f t="shared" ca="1" si="52"/>
        <v>0</v>
      </c>
      <c r="X330" s="679">
        <f t="shared" ca="1" si="53"/>
        <v>0</v>
      </c>
      <c r="Y330" s="679">
        <f t="shared" ca="1" si="53"/>
        <v>0</v>
      </c>
      <c r="Z330" s="679">
        <f t="shared" ca="1" si="53"/>
        <v>0</v>
      </c>
      <c r="AA330" t="str">
        <f t="shared" si="54"/>
        <v>ASR_Financial_Report_SHP21Final</v>
      </c>
      <c r="AB330" s="960">
        <f t="shared" si="55"/>
        <v>44658</v>
      </c>
      <c r="AC330" t="str">
        <f t="shared" si="56"/>
        <v>Unaudited</v>
      </c>
    </row>
    <row r="331" spans="1:29" x14ac:dyDescent="0.25">
      <c r="A331" t="s">
        <v>420</v>
      </c>
      <c r="B331" t="s">
        <v>1366</v>
      </c>
      <c r="C331" t="s">
        <v>1367</v>
      </c>
      <c r="D331">
        <v>1900</v>
      </c>
      <c r="E331" s="960">
        <v>1</v>
      </c>
      <c r="F331" t="s">
        <v>1012</v>
      </c>
      <c r="G331" s="960" t="s">
        <v>1365</v>
      </c>
      <c r="H331" t="s">
        <v>379</v>
      </c>
      <c r="I331" s="940" t="s">
        <v>488</v>
      </c>
      <c r="J331" s="940" t="s">
        <v>444</v>
      </c>
      <c r="K331" s="940" t="s">
        <v>448</v>
      </c>
      <c r="L331" s="940">
        <v>8.1</v>
      </c>
      <c r="M331" s="965" t="s">
        <v>22</v>
      </c>
      <c r="N331" s="679">
        <f t="shared" ca="1" si="53"/>
        <v>0</v>
      </c>
      <c r="O331" s="679">
        <f t="shared" ca="1" si="53"/>
        <v>0</v>
      </c>
      <c r="P331" s="679">
        <f t="shared" ca="1" si="53"/>
        <v>0</v>
      </c>
      <c r="Q331" s="679">
        <f t="shared" ca="1" si="53"/>
        <v>0</v>
      </c>
      <c r="R331" s="679">
        <f t="shared" ca="1" si="53"/>
        <v>0</v>
      </c>
      <c r="S331" s="679">
        <f t="shared" ca="1" si="53"/>
        <v>0</v>
      </c>
      <c r="T331" s="679">
        <f t="shared" ca="1" si="53"/>
        <v>0</v>
      </c>
      <c r="U331" s="679">
        <f t="shared" ca="1" si="53"/>
        <v>0</v>
      </c>
      <c r="V331" s="679">
        <f t="shared" ca="1" si="53"/>
        <v>0</v>
      </c>
      <c r="W331" s="679">
        <f t="shared" ca="1" si="52"/>
        <v>0</v>
      </c>
      <c r="X331" s="679">
        <f t="shared" ca="1" si="53"/>
        <v>0</v>
      </c>
      <c r="Y331" s="679">
        <f t="shared" ca="1" si="53"/>
        <v>0</v>
      </c>
      <c r="Z331" s="679">
        <f t="shared" ca="1" si="53"/>
        <v>-84159.37</v>
      </c>
      <c r="AA331" t="str">
        <f t="shared" si="54"/>
        <v>ASR_Financial_Report_SHP21Final</v>
      </c>
      <c r="AB331" s="960">
        <f t="shared" si="55"/>
        <v>44658</v>
      </c>
      <c r="AC331" t="str">
        <f t="shared" si="56"/>
        <v>Unaudited</v>
      </c>
    </row>
    <row r="332" spans="1:29" x14ac:dyDescent="0.25">
      <c r="A332" t="s">
        <v>420</v>
      </c>
      <c r="B332" t="s">
        <v>1366</v>
      </c>
      <c r="C332" t="s">
        <v>1367</v>
      </c>
      <c r="D332">
        <v>1900</v>
      </c>
      <c r="E332" s="960">
        <v>1</v>
      </c>
      <c r="F332" t="s">
        <v>1012</v>
      </c>
      <c r="G332" s="960" t="s">
        <v>1365</v>
      </c>
      <c r="H332" t="s">
        <v>379</v>
      </c>
      <c r="I332" s="940" t="s">
        <v>488</v>
      </c>
      <c r="J332" s="940" t="s">
        <v>444</v>
      </c>
      <c r="K332" s="940" t="s">
        <v>448</v>
      </c>
      <c r="L332" s="940" t="s">
        <v>112</v>
      </c>
      <c r="M332" s="965" t="s">
        <v>443</v>
      </c>
      <c r="N332" s="679">
        <f t="shared" ca="1" si="53"/>
        <v>0</v>
      </c>
      <c r="O332" s="679">
        <f t="shared" ca="1" si="53"/>
        <v>0</v>
      </c>
      <c r="P332" s="679">
        <f t="shared" ca="1" si="53"/>
        <v>0</v>
      </c>
      <c r="Q332" s="679">
        <f t="shared" ref="O332:Z355" ca="1" si="57">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679">
        <f t="shared" ca="1" si="57"/>
        <v>0</v>
      </c>
      <c r="S332" s="679">
        <f t="shared" ca="1" si="57"/>
        <v>0</v>
      </c>
      <c r="T332" s="679">
        <f t="shared" ca="1" si="57"/>
        <v>0</v>
      </c>
      <c r="U332" s="679">
        <f t="shared" ca="1" si="57"/>
        <v>0</v>
      </c>
      <c r="V332" s="679">
        <f t="shared" ca="1" si="57"/>
        <v>0</v>
      </c>
      <c r="W332" s="679">
        <f t="shared" ca="1" si="52"/>
        <v>0</v>
      </c>
      <c r="X332" s="679">
        <f t="shared" ca="1" si="57"/>
        <v>0</v>
      </c>
      <c r="Y332" s="679">
        <f t="shared" ca="1" si="57"/>
        <v>0</v>
      </c>
      <c r="Z332" s="679">
        <f t="shared" ca="1" si="57"/>
        <v>0</v>
      </c>
      <c r="AA332" t="str">
        <f t="shared" si="54"/>
        <v>ASR_Financial_Report_SHP21Final</v>
      </c>
      <c r="AB332" s="960">
        <f t="shared" si="55"/>
        <v>44658</v>
      </c>
      <c r="AC332" t="str">
        <f t="shared" si="56"/>
        <v>Unaudited</v>
      </c>
    </row>
    <row r="333" spans="1:29" x14ac:dyDescent="0.25">
      <c r="A333" t="s">
        <v>420</v>
      </c>
      <c r="B333" t="s">
        <v>1366</v>
      </c>
      <c r="C333" t="s">
        <v>1367</v>
      </c>
      <c r="D333">
        <v>1900</v>
      </c>
      <c r="E333" s="960">
        <v>1</v>
      </c>
      <c r="F333" t="s">
        <v>1012</v>
      </c>
      <c r="G333" s="960" t="s">
        <v>1365</v>
      </c>
      <c r="H333" t="s">
        <v>379</v>
      </c>
      <c r="I333" s="940" t="s">
        <v>488</v>
      </c>
      <c r="J333" s="940" t="s">
        <v>444</v>
      </c>
      <c r="K333" s="940" t="s">
        <v>448</v>
      </c>
      <c r="L333" s="948" t="s">
        <v>114</v>
      </c>
      <c r="M333" s="963" t="s">
        <v>157</v>
      </c>
      <c r="N333" s="679">
        <f t="shared" ref="N333:N396" ca="1" si="58">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679">
        <f t="shared" ca="1" si="57"/>
        <v>0</v>
      </c>
      <c r="P333" s="679">
        <f t="shared" ca="1" si="57"/>
        <v>0</v>
      </c>
      <c r="Q333" s="679">
        <f t="shared" ca="1" si="57"/>
        <v>0</v>
      </c>
      <c r="R333" s="679">
        <f t="shared" ca="1" si="57"/>
        <v>0</v>
      </c>
      <c r="S333" s="679">
        <f t="shared" ca="1" si="57"/>
        <v>0</v>
      </c>
      <c r="T333" s="679">
        <f t="shared" ca="1" si="57"/>
        <v>0</v>
      </c>
      <c r="U333" s="679">
        <f t="shared" ca="1" si="57"/>
        <v>0</v>
      </c>
      <c r="V333" s="679">
        <f t="shared" ca="1" si="57"/>
        <v>0</v>
      </c>
      <c r="W333" s="679">
        <f t="shared" ca="1" si="52"/>
        <v>0</v>
      </c>
      <c r="X333" s="679">
        <f t="shared" ca="1" si="57"/>
        <v>0</v>
      </c>
      <c r="Y333" s="679">
        <f t="shared" ca="1" si="57"/>
        <v>0</v>
      </c>
      <c r="Z333" s="679">
        <f t="shared" ca="1" si="57"/>
        <v>-478518.83608483546</v>
      </c>
      <c r="AA333" t="str">
        <f t="shared" si="54"/>
        <v>ASR_Financial_Report_SHP21Final</v>
      </c>
      <c r="AB333" s="960">
        <f t="shared" si="55"/>
        <v>44658</v>
      </c>
      <c r="AC333" t="str">
        <f t="shared" si="56"/>
        <v>Unaudited</v>
      </c>
    </row>
    <row r="334" spans="1:29" x14ac:dyDescent="0.25">
      <c r="A334" t="s">
        <v>420</v>
      </c>
      <c r="B334" t="s">
        <v>1366</v>
      </c>
      <c r="C334" t="s">
        <v>1367</v>
      </c>
      <c r="D334">
        <v>1900</v>
      </c>
      <c r="E334" s="960">
        <v>1</v>
      </c>
      <c r="F334" t="s">
        <v>1012</v>
      </c>
      <c r="G334" s="960" t="s">
        <v>1365</v>
      </c>
      <c r="H334" t="s">
        <v>379</v>
      </c>
      <c r="I334" s="965" t="s">
        <v>488</v>
      </c>
      <c r="J334" s="965" t="s">
        <v>444</v>
      </c>
      <c r="K334" s="965" t="s">
        <v>448</v>
      </c>
      <c r="L334" s="940" t="s">
        <v>115</v>
      </c>
      <c r="M334" s="965" t="s">
        <v>113</v>
      </c>
      <c r="N334" s="679">
        <f t="shared" ca="1" si="58"/>
        <v>0</v>
      </c>
      <c r="O334" s="679">
        <f t="shared" ca="1" si="57"/>
        <v>0</v>
      </c>
      <c r="P334" s="679">
        <f t="shared" ca="1" si="57"/>
        <v>0</v>
      </c>
      <c r="Q334" s="679">
        <f t="shared" ca="1" si="57"/>
        <v>0</v>
      </c>
      <c r="R334" s="679">
        <f t="shared" ca="1" si="57"/>
        <v>0</v>
      </c>
      <c r="S334" s="679">
        <f t="shared" ca="1" si="57"/>
        <v>0</v>
      </c>
      <c r="T334" s="679">
        <f t="shared" ca="1" si="57"/>
        <v>0</v>
      </c>
      <c r="U334" s="679">
        <f t="shared" ca="1" si="57"/>
        <v>0</v>
      </c>
      <c r="V334" s="679">
        <f t="shared" ca="1" si="57"/>
        <v>0</v>
      </c>
      <c r="W334" s="679">
        <f t="shared" ca="1" si="52"/>
        <v>0</v>
      </c>
      <c r="X334" s="679">
        <f t="shared" ca="1" si="57"/>
        <v>0</v>
      </c>
      <c r="Y334" s="679">
        <f t="shared" ca="1" si="57"/>
        <v>0</v>
      </c>
      <c r="Z334" s="679">
        <f t="shared" ca="1" si="57"/>
        <v>17394.680000000004</v>
      </c>
      <c r="AA334" t="str">
        <f t="shared" si="54"/>
        <v>ASR_Financial_Report_SHP21Final</v>
      </c>
      <c r="AB334" s="960">
        <f t="shared" si="55"/>
        <v>44658</v>
      </c>
      <c r="AC334" t="str">
        <f t="shared" si="56"/>
        <v>Unaudited</v>
      </c>
    </row>
    <row r="335" spans="1:29" x14ac:dyDescent="0.25">
      <c r="A335" t="s">
        <v>420</v>
      </c>
      <c r="B335" t="s">
        <v>1366</v>
      </c>
      <c r="C335" t="s">
        <v>1367</v>
      </c>
      <c r="D335">
        <v>1900</v>
      </c>
      <c r="E335" s="960">
        <v>1</v>
      </c>
      <c r="F335" t="s">
        <v>1012</v>
      </c>
      <c r="G335" s="960" t="s">
        <v>1365</v>
      </c>
      <c r="H335" t="s">
        <v>379</v>
      </c>
      <c r="I335" s="940" t="s">
        <v>488</v>
      </c>
      <c r="J335" s="940" t="s">
        <v>444</v>
      </c>
      <c r="K335" s="940" t="s">
        <v>448</v>
      </c>
      <c r="L335" s="940" t="s">
        <v>116</v>
      </c>
      <c r="M335" s="965" t="s">
        <v>158</v>
      </c>
      <c r="N335" s="679">
        <f t="shared" ca="1" si="58"/>
        <v>0</v>
      </c>
      <c r="O335" s="679">
        <f t="shared" ca="1" si="57"/>
        <v>0</v>
      </c>
      <c r="P335" s="679">
        <f t="shared" ca="1" si="57"/>
        <v>0</v>
      </c>
      <c r="Q335" s="679">
        <f t="shared" ca="1" si="57"/>
        <v>0</v>
      </c>
      <c r="R335" s="679">
        <f t="shared" ca="1" si="57"/>
        <v>0</v>
      </c>
      <c r="S335" s="679">
        <f t="shared" ca="1" si="57"/>
        <v>0</v>
      </c>
      <c r="T335" s="679">
        <f t="shared" ca="1" si="57"/>
        <v>0</v>
      </c>
      <c r="U335" s="679">
        <f t="shared" ca="1" si="57"/>
        <v>0</v>
      </c>
      <c r="V335" s="679">
        <f t="shared" ca="1" si="57"/>
        <v>0</v>
      </c>
      <c r="W335" s="679">
        <f t="shared" ca="1" si="52"/>
        <v>0</v>
      </c>
      <c r="X335" s="679">
        <f t="shared" ca="1" si="57"/>
        <v>0</v>
      </c>
      <c r="Y335" s="679">
        <f t="shared" ca="1" si="57"/>
        <v>0</v>
      </c>
      <c r="Z335" s="679">
        <f t="shared" ca="1" si="57"/>
        <v>0</v>
      </c>
      <c r="AA335" t="str">
        <f t="shared" si="54"/>
        <v>ASR_Financial_Report_SHP21Final</v>
      </c>
      <c r="AB335" s="960">
        <f t="shared" si="55"/>
        <v>44658</v>
      </c>
      <c r="AC335" t="str">
        <f t="shared" si="56"/>
        <v>Unaudited</v>
      </c>
    </row>
    <row r="336" spans="1:29" x14ac:dyDescent="0.25">
      <c r="A336" t="s">
        <v>420</v>
      </c>
      <c r="B336" t="s">
        <v>1366</v>
      </c>
      <c r="C336" t="s">
        <v>1367</v>
      </c>
      <c r="D336">
        <v>1900</v>
      </c>
      <c r="E336" s="960">
        <v>1</v>
      </c>
      <c r="F336" t="s">
        <v>1012</v>
      </c>
      <c r="G336" s="960" t="s">
        <v>1365</v>
      </c>
      <c r="H336" t="s">
        <v>379</v>
      </c>
      <c r="I336" s="940" t="s">
        <v>488</v>
      </c>
      <c r="J336" s="940" t="s">
        <v>444</v>
      </c>
      <c r="K336" s="940" t="s">
        <v>448</v>
      </c>
      <c r="L336" s="940" t="s">
        <v>159</v>
      </c>
      <c r="M336" s="965" t="s">
        <v>23</v>
      </c>
      <c r="N336" s="679">
        <f t="shared" ca="1" si="58"/>
        <v>0</v>
      </c>
      <c r="O336" s="679">
        <f t="shared" ca="1" si="57"/>
        <v>0</v>
      </c>
      <c r="P336" s="679">
        <f t="shared" ca="1" si="57"/>
        <v>0</v>
      </c>
      <c r="Q336" s="679">
        <f t="shared" ca="1" si="57"/>
        <v>0</v>
      </c>
      <c r="R336" s="679">
        <f t="shared" ca="1" si="57"/>
        <v>0</v>
      </c>
      <c r="S336" s="679">
        <f t="shared" ca="1" si="57"/>
        <v>0</v>
      </c>
      <c r="T336" s="679">
        <f t="shared" ca="1" si="57"/>
        <v>0</v>
      </c>
      <c r="U336" s="679">
        <f t="shared" ca="1" si="57"/>
        <v>0</v>
      </c>
      <c r="V336" s="679">
        <f t="shared" ca="1" si="57"/>
        <v>0</v>
      </c>
      <c r="W336" s="679">
        <f t="shared" ca="1" si="52"/>
        <v>0</v>
      </c>
      <c r="X336" s="679">
        <f t="shared" ca="1" si="57"/>
        <v>0</v>
      </c>
      <c r="Y336" s="679">
        <f t="shared" ca="1" si="57"/>
        <v>0</v>
      </c>
      <c r="Z336" s="679">
        <f t="shared" ca="1" si="57"/>
        <v>0</v>
      </c>
      <c r="AA336" t="str">
        <f t="shared" si="54"/>
        <v>ASR_Financial_Report_SHP21Final</v>
      </c>
      <c r="AB336" s="960">
        <f t="shared" si="55"/>
        <v>44658</v>
      </c>
      <c r="AC336" t="str">
        <f t="shared" si="56"/>
        <v>Unaudited</v>
      </c>
    </row>
    <row r="337" spans="1:29" x14ac:dyDescent="0.25">
      <c r="A337" t="s">
        <v>420</v>
      </c>
      <c r="B337" t="s">
        <v>1366</v>
      </c>
      <c r="C337" t="s">
        <v>1367</v>
      </c>
      <c r="D337">
        <v>1900</v>
      </c>
      <c r="E337" s="960">
        <v>1</v>
      </c>
      <c r="F337" t="s">
        <v>1012</v>
      </c>
      <c r="G337" s="960" t="s">
        <v>1365</v>
      </c>
      <c r="H337" t="s">
        <v>379</v>
      </c>
      <c r="I337" s="940" t="s">
        <v>488</v>
      </c>
      <c r="J337" s="940" t="s">
        <v>444</v>
      </c>
      <c r="K337" s="940" t="s">
        <v>448</v>
      </c>
      <c r="L337" s="940" t="s">
        <v>442</v>
      </c>
      <c r="M337" s="965" t="s">
        <v>456</v>
      </c>
      <c r="N337" s="679">
        <f t="shared" ca="1" si="58"/>
        <v>0</v>
      </c>
      <c r="O337" s="679">
        <f t="shared" ca="1" si="57"/>
        <v>0</v>
      </c>
      <c r="P337" s="679">
        <f t="shared" ca="1" si="57"/>
        <v>0</v>
      </c>
      <c r="Q337" s="679">
        <f t="shared" ca="1" si="57"/>
        <v>0</v>
      </c>
      <c r="R337" s="679">
        <f t="shared" ca="1" si="57"/>
        <v>0</v>
      </c>
      <c r="S337" s="679">
        <f t="shared" ca="1" si="57"/>
        <v>0</v>
      </c>
      <c r="T337" s="679">
        <f t="shared" ca="1" si="57"/>
        <v>0</v>
      </c>
      <c r="U337" s="679">
        <f t="shared" ca="1" si="57"/>
        <v>0</v>
      </c>
      <c r="V337" s="679">
        <f t="shared" ca="1" si="57"/>
        <v>0</v>
      </c>
      <c r="W337" s="679">
        <f t="shared" ca="1" si="52"/>
        <v>0</v>
      </c>
      <c r="X337" s="679">
        <f t="shared" ca="1" si="57"/>
        <v>0</v>
      </c>
      <c r="Y337" s="679">
        <f t="shared" ca="1" si="57"/>
        <v>0</v>
      </c>
      <c r="Z337" s="679">
        <f t="shared" ca="1" si="57"/>
        <v>-1104901.8913516579</v>
      </c>
      <c r="AA337" t="str">
        <f t="shared" si="54"/>
        <v>ASR_Financial_Report_SHP21Final</v>
      </c>
      <c r="AB337" s="960">
        <f t="shared" si="55"/>
        <v>44658</v>
      </c>
      <c r="AC337" t="str">
        <f t="shared" si="56"/>
        <v>Unaudited</v>
      </c>
    </row>
    <row r="338" spans="1:29" ht="30" x14ac:dyDescent="0.25">
      <c r="A338" t="s">
        <v>420</v>
      </c>
      <c r="B338" t="s">
        <v>1366</v>
      </c>
      <c r="C338" t="s">
        <v>1367</v>
      </c>
      <c r="D338">
        <v>1900</v>
      </c>
      <c r="E338" s="960">
        <v>1</v>
      </c>
      <c r="F338" t="s">
        <v>1012</v>
      </c>
      <c r="G338" s="960" t="s">
        <v>1365</v>
      </c>
      <c r="H338" t="s">
        <v>379</v>
      </c>
      <c r="I338" s="940" t="s">
        <v>488</v>
      </c>
      <c r="J338" s="940" t="s">
        <v>444</v>
      </c>
      <c r="K338" s="940" t="s">
        <v>449</v>
      </c>
      <c r="L338" s="940">
        <v>9.1</v>
      </c>
      <c r="M338" s="965" t="s">
        <v>185</v>
      </c>
      <c r="N338" s="679">
        <f t="shared" ca="1" si="58"/>
        <v>0</v>
      </c>
      <c r="O338" s="679">
        <f t="shared" ca="1" si="57"/>
        <v>0</v>
      </c>
      <c r="P338" s="679">
        <f t="shared" ca="1" si="57"/>
        <v>0</v>
      </c>
      <c r="Q338" s="679">
        <f t="shared" ca="1" si="57"/>
        <v>0</v>
      </c>
      <c r="R338" s="679">
        <f t="shared" ca="1" si="57"/>
        <v>0</v>
      </c>
      <c r="S338" s="679">
        <f t="shared" ca="1" si="57"/>
        <v>0</v>
      </c>
      <c r="T338" s="679">
        <f t="shared" ca="1" si="57"/>
        <v>0</v>
      </c>
      <c r="U338" s="679">
        <f t="shared" ca="1" si="57"/>
        <v>0</v>
      </c>
      <c r="V338" s="679">
        <f t="shared" ca="1" si="57"/>
        <v>0</v>
      </c>
      <c r="W338" s="679">
        <f t="shared" ca="1" si="52"/>
        <v>0</v>
      </c>
      <c r="X338" s="679">
        <f t="shared" ca="1" si="57"/>
        <v>0</v>
      </c>
      <c r="Y338" s="679">
        <f t="shared" ca="1" si="57"/>
        <v>0</v>
      </c>
      <c r="Z338" s="679">
        <f t="shared" ca="1" si="57"/>
        <v>43622.47</v>
      </c>
      <c r="AA338" t="str">
        <f t="shared" si="54"/>
        <v>ASR_Financial_Report_SHP21Final</v>
      </c>
      <c r="AB338" s="960">
        <f t="shared" si="55"/>
        <v>44658</v>
      </c>
      <c r="AC338" t="str">
        <f t="shared" si="56"/>
        <v>Unaudited</v>
      </c>
    </row>
    <row r="339" spans="1:29" x14ac:dyDescent="0.25">
      <c r="A339" t="s">
        <v>420</v>
      </c>
      <c r="B339" t="s">
        <v>1366</v>
      </c>
      <c r="C339" t="s">
        <v>1367</v>
      </c>
      <c r="D339">
        <v>1900</v>
      </c>
      <c r="E339" s="960">
        <v>1</v>
      </c>
      <c r="F339" t="s">
        <v>1012</v>
      </c>
      <c r="G339" s="960" t="s">
        <v>1365</v>
      </c>
      <c r="H339" t="s">
        <v>379</v>
      </c>
      <c r="I339" s="940" t="s">
        <v>488</v>
      </c>
      <c r="J339" s="940" t="s">
        <v>444</v>
      </c>
      <c r="K339" s="940" t="s">
        <v>449</v>
      </c>
      <c r="L339" s="940" t="s">
        <v>106</v>
      </c>
      <c r="M339" s="965" t="s">
        <v>186</v>
      </c>
      <c r="N339" s="679">
        <f t="shared" ca="1" si="58"/>
        <v>0</v>
      </c>
      <c r="O339" s="679">
        <f t="shared" ca="1" si="57"/>
        <v>0</v>
      </c>
      <c r="P339" s="679">
        <f t="shared" ca="1" si="57"/>
        <v>0</v>
      </c>
      <c r="Q339" s="679">
        <f t="shared" ca="1" si="57"/>
        <v>0</v>
      </c>
      <c r="R339" s="679">
        <f t="shared" ca="1" si="57"/>
        <v>0</v>
      </c>
      <c r="S339" s="679">
        <f t="shared" ca="1" si="57"/>
        <v>0</v>
      </c>
      <c r="T339" s="679">
        <f t="shared" ca="1" si="57"/>
        <v>0</v>
      </c>
      <c r="U339" s="679">
        <f t="shared" ca="1" si="57"/>
        <v>0</v>
      </c>
      <c r="V339" s="679">
        <f t="shared" ca="1" si="57"/>
        <v>0</v>
      </c>
      <c r="W339" s="679">
        <f t="shared" ca="1" si="52"/>
        <v>0</v>
      </c>
      <c r="X339" s="679">
        <f t="shared" ca="1" si="57"/>
        <v>0</v>
      </c>
      <c r="Y339" s="679">
        <f t="shared" ca="1" si="57"/>
        <v>0</v>
      </c>
      <c r="Z339" s="679">
        <f t="shared" ca="1" si="57"/>
        <v>-35329.879999999997</v>
      </c>
      <c r="AA339" t="str">
        <f t="shared" si="54"/>
        <v>ASR_Financial_Report_SHP21Final</v>
      </c>
      <c r="AB339" s="960">
        <f t="shared" si="55"/>
        <v>44658</v>
      </c>
      <c r="AC339" t="str">
        <f t="shared" si="56"/>
        <v>Unaudited</v>
      </c>
    </row>
    <row r="340" spans="1:29" x14ac:dyDescent="0.25">
      <c r="A340" t="s">
        <v>420</v>
      </c>
      <c r="B340" t="s">
        <v>1366</v>
      </c>
      <c r="C340" t="s">
        <v>1367</v>
      </c>
      <c r="D340">
        <v>1900</v>
      </c>
      <c r="E340" s="960">
        <v>1</v>
      </c>
      <c r="F340" t="s">
        <v>1012</v>
      </c>
      <c r="G340" s="960" t="s">
        <v>1365</v>
      </c>
      <c r="H340" t="s">
        <v>379</v>
      </c>
      <c r="I340" s="940" t="s">
        <v>488</v>
      </c>
      <c r="J340" s="940" t="s">
        <v>444</v>
      </c>
      <c r="K340" s="940" t="s">
        <v>449</v>
      </c>
      <c r="L340" s="940" t="s">
        <v>1302</v>
      </c>
      <c r="M340" s="965" t="s">
        <v>1303</v>
      </c>
      <c r="N340" s="679">
        <f t="shared" ca="1" si="58"/>
        <v>0</v>
      </c>
      <c r="O340" s="679">
        <f t="shared" ca="1" si="57"/>
        <v>0</v>
      </c>
      <c r="P340" s="679">
        <f t="shared" ca="1" si="57"/>
        <v>0</v>
      </c>
      <c r="Q340" s="679">
        <f t="shared" ca="1" si="57"/>
        <v>0</v>
      </c>
      <c r="R340" s="679">
        <f t="shared" ca="1" si="57"/>
        <v>0</v>
      </c>
      <c r="S340" s="679">
        <f t="shared" ca="1" si="57"/>
        <v>0</v>
      </c>
      <c r="T340" s="679">
        <f t="shared" ca="1" si="57"/>
        <v>0</v>
      </c>
      <c r="U340" s="679">
        <f t="shared" ca="1" si="57"/>
        <v>0</v>
      </c>
      <c r="V340" s="679">
        <f t="shared" ca="1" si="57"/>
        <v>0</v>
      </c>
      <c r="W340" s="679">
        <f t="shared" ca="1" si="52"/>
        <v>0</v>
      </c>
      <c r="X340" s="679">
        <f t="shared" ca="1" si="57"/>
        <v>0</v>
      </c>
      <c r="Y340" s="679">
        <f t="shared" ca="1" si="57"/>
        <v>0</v>
      </c>
      <c r="Z340" s="679">
        <f t="shared" ca="1" si="57"/>
        <v>136374.09000000003</v>
      </c>
      <c r="AA340" t="str">
        <f t="shared" si="54"/>
        <v>ASR_Financial_Report_SHP21Final</v>
      </c>
      <c r="AB340" s="960">
        <f t="shared" si="55"/>
        <v>44658</v>
      </c>
      <c r="AC340" t="str">
        <f t="shared" si="56"/>
        <v>Unaudited</v>
      </c>
    </row>
    <row r="341" spans="1:29" x14ac:dyDescent="0.25">
      <c r="A341" t="s">
        <v>420</v>
      </c>
      <c r="B341" t="s">
        <v>1366</v>
      </c>
      <c r="C341" t="s">
        <v>1367</v>
      </c>
      <c r="D341">
        <v>1900</v>
      </c>
      <c r="E341" s="960">
        <v>1</v>
      </c>
      <c r="F341" t="s">
        <v>1012</v>
      </c>
      <c r="G341" s="960" t="s">
        <v>1365</v>
      </c>
      <c r="H341" t="s">
        <v>379</v>
      </c>
      <c r="I341" s="940" t="s">
        <v>488</v>
      </c>
      <c r="J341" s="940" t="s">
        <v>444</v>
      </c>
      <c r="K341" s="940" t="s">
        <v>449</v>
      </c>
      <c r="L341" s="948" t="s">
        <v>107</v>
      </c>
      <c r="M341" s="963" t="s">
        <v>187</v>
      </c>
      <c r="N341" s="679">
        <f t="shared" ca="1" si="58"/>
        <v>0</v>
      </c>
      <c r="O341" s="679">
        <f t="shared" ca="1" si="57"/>
        <v>0</v>
      </c>
      <c r="P341" s="679">
        <f t="shared" ca="1" si="57"/>
        <v>0</v>
      </c>
      <c r="Q341" s="679">
        <f t="shared" ca="1" si="57"/>
        <v>0</v>
      </c>
      <c r="R341" s="679">
        <f t="shared" ca="1" si="57"/>
        <v>0</v>
      </c>
      <c r="S341" s="679">
        <f t="shared" ca="1" si="57"/>
        <v>0</v>
      </c>
      <c r="T341" s="679">
        <f t="shared" ca="1" si="57"/>
        <v>0</v>
      </c>
      <c r="U341" s="679">
        <f t="shared" ca="1" si="57"/>
        <v>0</v>
      </c>
      <c r="V341" s="679">
        <f t="shared" ca="1" si="57"/>
        <v>0</v>
      </c>
      <c r="W341" s="679">
        <f t="shared" ca="1" si="52"/>
        <v>0</v>
      </c>
      <c r="X341" s="679">
        <f t="shared" ca="1" si="57"/>
        <v>0</v>
      </c>
      <c r="Y341" s="679">
        <f t="shared" ca="1" si="57"/>
        <v>0</v>
      </c>
      <c r="Z341" s="679">
        <f t="shared" ca="1" si="57"/>
        <v>361386.93000000005</v>
      </c>
      <c r="AA341" t="str">
        <f t="shared" si="54"/>
        <v>ASR_Financial_Report_SHP21Final</v>
      </c>
      <c r="AB341" s="960">
        <f t="shared" si="55"/>
        <v>44658</v>
      </c>
      <c r="AC341" t="str">
        <f t="shared" si="56"/>
        <v>Unaudited</v>
      </c>
    </row>
    <row r="342" spans="1:29" x14ac:dyDescent="0.25">
      <c r="A342" t="s">
        <v>420</v>
      </c>
      <c r="B342" t="s">
        <v>1366</v>
      </c>
      <c r="C342" t="s">
        <v>1367</v>
      </c>
      <c r="D342">
        <v>1900</v>
      </c>
      <c r="E342" s="960">
        <v>1</v>
      </c>
      <c r="F342" t="s">
        <v>1012</v>
      </c>
      <c r="G342" s="960" t="s">
        <v>1365</v>
      </c>
      <c r="H342" t="s">
        <v>379</v>
      </c>
      <c r="I342" s="940" t="s">
        <v>488</v>
      </c>
      <c r="J342" s="940" t="s">
        <v>444</v>
      </c>
      <c r="K342" s="940" t="s">
        <v>449</v>
      </c>
      <c r="L342" s="940" t="s">
        <v>108</v>
      </c>
      <c r="M342" s="965" t="s">
        <v>160</v>
      </c>
      <c r="N342" s="679">
        <f t="shared" ca="1" si="58"/>
        <v>0</v>
      </c>
      <c r="O342" s="679">
        <f t="shared" ca="1" si="57"/>
        <v>0</v>
      </c>
      <c r="P342" s="679">
        <f t="shared" ca="1" si="57"/>
        <v>0</v>
      </c>
      <c r="Q342" s="679">
        <f t="shared" ca="1" si="57"/>
        <v>0</v>
      </c>
      <c r="R342" s="679">
        <f t="shared" ca="1" si="57"/>
        <v>0</v>
      </c>
      <c r="S342" s="679">
        <f t="shared" ca="1" si="57"/>
        <v>0</v>
      </c>
      <c r="T342" s="679">
        <f t="shared" ca="1" si="57"/>
        <v>0</v>
      </c>
      <c r="U342" s="679">
        <f t="shared" ca="1" si="57"/>
        <v>0</v>
      </c>
      <c r="V342" s="679">
        <f t="shared" ca="1" si="57"/>
        <v>0</v>
      </c>
      <c r="W342" s="679">
        <f t="shared" ca="1" si="52"/>
        <v>0</v>
      </c>
      <c r="X342" s="679">
        <f t="shared" ca="1" si="57"/>
        <v>0</v>
      </c>
      <c r="Y342" s="679">
        <f t="shared" ca="1" si="57"/>
        <v>0</v>
      </c>
      <c r="Z342" s="679">
        <f t="shared" ca="1" si="57"/>
        <v>-549809.86000000022</v>
      </c>
      <c r="AA342" t="str">
        <f t="shared" si="54"/>
        <v>ASR_Financial_Report_SHP21Final</v>
      </c>
      <c r="AB342" s="960">
        <f t="shared" si="55"/>
        <v>44658</v>
      </c>
      <c r="AC342" t="str">
        <f t="shared" si="56"/>
        <v>Unaudited</v>
      </c>
    </row>
    <row r="343" spans="1:29" x14ac:dyDescent="0.25">
      <c r="A343" t="s">
        <v>420</v>
      </c>
      <c r="B343" t="s">
        <v>1366</v>
      </c>
      <c r="C343" t="s">
        <v>1367</v>
      </c>
      <c r="D343">
        <v>1900</v>
      </c>
      <c r="E343" s="960">
        <v>1</v>
      </c>
      <c r="F343" t="s">
        <v>1012</v>
      </c>
      <c r="G343" s="960" t="s">
        <v>1365</v>
      </c>
      <c r="H343" t="s">
        <v>379</v>
      </c>
      <c r="I343" s="940" t="s">
        <v>488</v>
      </c>
      <c r="J343" s="940" t="s">
        <v>444</v>
      </c>
      <c r="K343" s="940" t="s">
        <v>449</v>
      </c>
      <c r="L343" s="940" t="s">
        <v>109</v>
      </c>
      <c r="M343" s="965" t="s">
        <v>134</v>
      </c>
      <c r="N343" s="679">
        <f t="shared" ca="1" si="58"/>
        <v>0</v>
      </c>
      <c r="O343" s="679">
        <f t="shared" ca="1" si="57"/>
        <v>0</v>
      </c>
      <c r="P343" s="679">
        <f t="shared" ca="1" si="57"/>
        <v>0</v>
      </c>
      <c r="Q343" s="679">
        <f t="shared" ca="1" si="57"/>
        <v>0</v>
      </c>
      <c r="R343" s="679">
        <f t="shared" ca="1" si="57"/>
        <v>0</v>
      </c>
      <c r="S343" s="679">
        <f t="shared" ca="1" si="57"/>
        <v>0</v>
      </c>
      <c r="T343" s="679">
        <f t="shared" ca="1" si="57"/>
        <v>0</v>
      </c>
      <c r="U343" s="679">
        <f t="shared" ca="1" si="57"/>
        <v>0</v>
      </c>
      <c r="V343" s="679">
        <f t="shared" ca="1" si="57"/>
        <v>0</v>
      </c>
      <c r="W343" s="679">
        <f t="shared" ca="1" si="52"/>
        <v>0</v>
      </c>
      <c r="X343" s="679">
        <f t="shared" ca="1" si="57"/>
        <v>0</v>
      </c>
      <c r="Y343" s="679">
        <f t="shared" ca="1" si="57"/>
        <v>0</v>
      </c>
      <c r="Z343" s="679">
        <f t="shared" ca="1" si="57"/>
        <v>0</v>
      </c>
      <c r="AA343" t="str">
        <f t="shared" si="54"/>
        <v>ASR_Financial_Report_SHP21Final</v>
      </c>
      <c r="AB343" s="960">
        <f t="shared" si="55"/>
        <v>44658</v>
      </c>
      <c r="AC343" t="str">
        <f t="shared" si="56"/>
        <v>Unaudited</v>
      </c>
    </row>
    <row r="344" spans="1:29" x14ac:dyDescent="0.25">
      <c r="A344" t="s">
        <v>420</v>
      </c>
      <c r="B344" t="s">
        <v>1366</v>
      </c>
      <c r="C344" t="s">
        <v>1367</v>
      </c>
      <c r="D344">
        <v>1900</v>
      </c>
      <c r="E344" s="960">
        <v>1</v>
      </c>
      <c r="F344" t="s">
        <v>1012</v>
      </c>
      <c r="G344" s="960" t="s">
        <v>1365</v>
      </c>
      <c r="H344" t="s">
        <v>379</v>
      </c>
      <c r="I344" s="940" t="s">
        <v>488</v>
      </c>
      <c r="J344" s="940" t="s">
        <v>444</v>
      </c>
      <c r="K344" s="940" t="s">
        <v>449</v>
      </c>
      <c r="L344" s="940" t="s">
        <v>110</v>
      </c>
      <c r="M344" s="965" t="s">
        <v>162</v>
      </c>
      <c r="N344" s="679">
        <f t="shared" ca="1" si="58"/>
        <v>0</v>
      </c>
      <c r="O344" s="679">
        <f t="shared" ca="1" si="57"/>
        <v>0</v>
      </c>
      <c r="P344" s="679">
        <f t="shared" ca="1" si="57"/>
        <v>0</v>
      </c>
      <c r="Q344" s="679">
        <f t="shared" ca="1" si="57"/>
        <v>0</v>
      </c>
      <c r="R344" s="679">
        <f t="shared" ca="1" si="57"/>
        <v>0</v>
      </c>
      <c r="S344" s="679">
        <f t="shared" ca="1" si="57"/>
        <v>0</v>
      </c>
      <c r="T344" s="679">
        <f t="shared" ca="1" si="57"/>
        <v>0</v>
      </c>
      <c r="U344" s="679">
        <f t="shared" ca="1" si="57"/>
        <v>0</v>
      </c>
      <c r="V344" s="679">
        <f t="shared" ca="1" si="57"/>
        <v>0</v>
      </c>
      <c r="W344" s="679">
        <f t="shared" ca="1" si="52"/>
        <v>0</v>
      </c>
      <c r="X344" s="679">
        <f t="shared" ca="1" si="57"/>
        <v>0</v>
      </c>
      <c r="Y344" s="679">
        <f t="shared" ca="1" si="57"/>
        <v>0</v>
      </c>
      <c r="Z344" s="679">
        <f t="shared" ca="1" si="57"/>
        <v>-2947088.1925191558</v>
      </c>
      <c r="AA344" t="str">
        <f t="shared" si="54"/>
        <v>ASR_Financial_Report_SHP21Final</v>
      </c>
      <c r="AB344" s="960">
        <f t="shared" si="55"/>
        <v>44658</v>
      </c>
      <c r="AC344" t="str">
        <f t="shared" si="56"/>
        <v>Unaudited</v>
      </c>
    </row>
    <row r="345" spans="1:29" x14ac:dyDescent="0.25">
      <c r="A345" t="s">
        <v>420</v>
      </c>
      <c r="B345" t="s">
        <v>1366</v>
      </c>
      <c r="C345" t="s">
        <v>1367</v>
      </c>
      <c r="D345">
        <v>1900</v>
      </c>
      <c r="E345" s="960">
        <v>1</v>
      </c>
      <c r="F345" t="s">
        <v>1012</v>
      </c>
      <c r="G345" s="960" t="s">
        <v>1365</v>
      </c>
      <c r="H345" t="s">
        <v>379</v>
      </c>
      <c r="I345" s="940" t="s">
        <v>488</v>
      </c>
      <c r="J345" s="940" t="s">
        <v>444</v>
      </c>
      <c r="K345" s="940" t="s">
        <v>449</v>
      </c>
      <c r="L345" s="940" t="s">
        <v>111</v>
      </c>
      <c r="M345" s="965" t="s">
        <v>463</v>
      </c>
      <c r="N345" s="679">
        <f t="shared" ca="1" si="58"/>
        <v>0</v>
      </c>
      <c r="O345" s="679">
        <f t="shared" ca="1" si="57"/>
        <v>0</v>
      </c>
      <c r="P345" s="679">
        <f t="shared" ca="1" si="57"/>
        <v>0</v>
      </c>
      <c r="Q345" s="679">
        <f t="shared" ca="1" si="57"/>
        <v>0</v>
      </c>
      <c r="R345" s="679">
        <f t="shared" ca="1" si="57"/>
        <v>0</v>
      </c>
      <c r="S345" s="679">
        <f t="shared" ca="1" si="57"/>
        <v>0</v>
      </c>
      <c r="T345" s="679">
        <f t="shared" ca="1" si="57"/>
        <v>0</v>
      </c>
      <c r="U345" s="679">
        <f t="shared" ca="1" si="57"/>
        <v>0</v>
      </c>
      <c r="V345" s="679">
        <f t="shared" ca="1" si="57"/>
        <v>0</v>
      </c>
      <c r="W345" s="679">
        <f t="shared" ca="1" si="52"/>
        <v>0</v>
      </c>
      <c r="X345" s="679">
        <f t="shared" ca="1" si="57"/>
        <v>0</v>
      </c>
      <c r="Y345" s="679">
        <f t="shared" ca="1" si="57"/>
        <v>0</v>
      </c>
      <c r="Z345" s="679">
        <f t="shared" ca="1" si="57"/>
        <v>5113345.9519363875</v>
      </c>
      <c r="AA345" t="str">
        <f t="shared" si="54"/>
        <v>ASR_Financial_Report_SHP21Final</v>
      </c>
      <c r="AB345" s="960">
        <f t="shared" si="55"/>
        <v>44658</v>
      </c>
      <c r="AC345" t="str">
        <f t="shared" si="56"/>
        <v>Unaudited</v>
      </c>
    </row>
    <row r="346" spans="1:29" x14ac:dyDescent="0.25">
      <c r="A346" t="s">
        <v>420</v>
      </c>
      <c r="B346" t="s">
        <v>1366</v>
      </c>
      <c r="C346" t="s">
        <v>1367</v>
      </c>
      <c r="D346">
        <v>1900</v>
      </c>
      <c r="E346" s="960">
        <v>1</v>
      </c>
      <c r="F346" t="s">
        <v>1012</v>
      </c>
      <c r="G346" s="960" t="s">
        <v>1365</v>
      </c>
      <c r="H346" t="s">
        <v>379</v>
      </c>
      <c r="I346" s="940" t="s">
        <v>488</v>
      </c>
      <c r="J346" s="940" t="s">
        <v>444</v>
      </c>
      <c r="K346" s="940" t="s">
        <v>6</v>
      </c>
      <c r="L346" s="948" t="s">
        <v>117</v>
      </c>
      <c r="M346" s="963" t="s">
        <v>188</v>
      </c>
      <c r="N346" s="679">
        <f t="shared" ca="1" si="58"/>
        <v>0</v>
      </c>
      <c r="O346" s="679">
        <f t="shared" ca="1" si="57"/>
        <v>0</v>
      </c>
      <c r="P346" s="679">
        <f t="shared" ca="1" si="57"/>
        <v>0</v>
      </c>
      <c r="Q346" s="679">
        <f t="shared" ca="1" si="57"/>
        <v>0</v>
      </c>
      <c r="R346" s="679">
        <f t="shared" ca="1" si="57"/>
        <v>0</v>
      </c>
      <c r="S346" s="679">
        <f t="shared" ca="1" si="57"/>
        <v>0</v>
      </c>
      <c r="T346" s="679">
        <f t="shared" ca="1" si="57"/>
        <v>0</v>
      </c>
      <c r="U346" s="679">
        <f t="shared" ca="1" si="57"/>
        <v>0</v>
      </c>
      <c r="V346" s="679">
        <f t="shared" ca="1" si="57"/>
        <v>0</v>
      </c>
      <c r="W346" s="679">
        <f t="shared" ca="1" si="52"/>
        <v>0</v>
      </c>
      <c r="X346" s="679">
        <f t="shared" ca="1" si="57"/>
        <v>0</v>
      </c>
      <c r="Y346" s="679">
        <f t="shared" ca="1" si="57"/>
        <v>0</v>
      </c>
      <c r="Z346" s="679">
        <f t="shared" ca="1" si="57"/>
        <v>79616.520000000019</v>
      </c>
      <c r="AA346" t="str">
        <f t="shared" si="54"/>
        <v>ASR_Financial_Report_SHP21Final</v>
      </c>
      <c r="AB346" s="960">
        <f t="shared" si="55"/>
        <v>44658</v>
      </c>
      <c r="AC346" t="str">
        <f t="shared" si="56"/>
        <v>Unaudited</v>
      </c>
    </row>
    <row r="347" spans="1:29" x14ac:dyDescent="0.25">
      <c r="A347" t="s">
        <v>420</v>
      </c>
      <c r="B347" t="s">
        <v>1366</v>
      </c>
      <c r="C347" t="s">
        <v>1367</v>
      </c>
      <c r="D347">
        <v>1900</v>
      </c>
      <c r="E347" s="960">
        <v>1</v>
      </c>
      <c r="F347" t="s">
        <v>1012</v>
      </c>
      <c r="G347" s="960" t="s">
        <v>1365</v>
      </c>
      <c r="H347" t="s">
        <v>379</v>
      </c>
      <c r="I347" s="965" t="s">
        <v>488</v>
      </c>
      <c r="J347" s="965" t="s">
        <v>444</v>
      </c>
      <c r="K347" s="965" t="s">
        <v>6</v>
      </c>
      <c r="L347" s="956" t="s">
        <v>45</v>
      </c>
      <c r="M347" s="965" t="s">
        <v>163</v>
      </c>
      <c r="N347" s="679">
        <f t="shared" ca="1" si="58"/>
        <v>0</v>
      </c>
      <c r="O347" s="679">
        <f t="shared" ca="1" si="57"/>
        <v>0</v>
      </c>
      <c r="P347" s="679">
        <f t="shared" ca="1" si="57"/>
        <v>0</v>
      </c>
      <c r="Q347" s="679">
        <f t="shared" ca="1" si="57"/>
        <v>0</v>
      </c>
      <c r="R347" s="679">
        <f t="shared" ca="1" si="57"/>
        <v>0</v>
      </c>
      <c r="S347" s="679">
        <f t="shared" ca="1" si="57"/>
        <v>0</v>
      </c>
      <c r="T347" s="679">
        <f t="shared" ca="1" si="57"/>
        <v>0</v>
      </c>
      <c r="U347" s="679">
        <f t="shared" ca="1" si="57"/>
        <v>0</v>
      </c>
      <c r="V347" s="679">
        <f t="shared" ca="1" si="57"/>
        <v>0</v>
      </c>
      <c r="W347" s="679">
        <f t="shared" ca="1" si="52"/>
        <v>0</v>
      </c>
      <c r="X347" s="679">
        <f t="shared" ca="1" si="57"/>
        <v>0</v>
      </c>
      <c r="Y347" s="679">
        <f t="shared" ca="1" si="57"/>
        <v>0</v>
      </c>
      <c r="Z347" s="679">
        <f t="shared" ca="1" si="57"/>
        <v>0</v>
      </c>
      <c r="AA347" t="str">
        <f t="shared" si="54"/>
        <v>ASR_Financial_Report_SHP21Final</v>
      </c>
      <c r="AB347" s="960">
        <f t="shared" si="55"/>
        <v>44658</v>
      </c>
      <c r="AC347" t="str">
        <f t="shared" si="56"/>
        <v>Unaudited</v>
      </c>
    </row>
    <row r="348" spans="1:29" x14ac:dyDescent="0.25">
      <c r="A348" t="s">
        <v>420</v>
      </c>
      <c r="B348" t="s">
        <v>1366</v>
      </c>
      <c r="C348" t="s">
        <v>1367</v>
      </c>
      <c r="D348">
        <v>1900</v>
      </c>
      <c r="E348" s="960">
        <v>1</v>
      </c>
      <c r="F348" t="s">
        <v>1012</v>
      </c>
      <c r="G348" s="960" t="s">
        <v>1365</v>
      </c>
      <c r="H348" t="s">
        <v>379</v>
      </c>
      <c r="I348" s="961" t="s">
        <v>488</v>
      </c>
      <c r="J348" s="961" t="s">
        <v>444</v>
      </c>
      <c r="K348" s="961" t="s">
        <v>6</v>
      </c>
      <c r="L348" s="956" t="s">
        <v>46</v>
      </c>
      <c r="M348" s="961" t="s">
        <v>164</v>
      </c>
      <c r="N348" s="679">
        <f t="shared" ca="1" si="58"/>
        <v>0</v>
      </c>
      <c r="O348" s="679">
        <f t="shared" ca="1" si="57"/>
        <v>0</v>
      </c>
      <c r="P348" s="679">
        <f t="shared" ca="1" si="57"/>
        <v>0</v>
      </c>
      <c r="Q348" s="679">
        <f t="shared" ca="1" si="57"/>
        <v>0</v>
      </c>
      <c r="R348" s="679">
        <f t="shared" ca="1" si="57"/>
        <v>0</v>
      </c>
      <c r="S348" s="679">
        <f t="shared" ca="1" si="57"/>
        <v>0</v>
      </c>
      <c r="T348" s="679">
        <f t="shared" ca="1" si="57"/>
        <v>0</v>
      </c>
      <c r="U348" s="679">
        <f t="shared" ca="1" si="57"/>
        <v>0</v>
      </c>
      <c r="V348" s="679">
        <f t="shared" ca="1" si="57"/>
        <v>0</v>
      </c>
      <c r="W348" s="679">
        <f t="shared" ca="1" si="52"/>
        <v>0</v>
      </c>
      <c r="X348" s="679">
        <f t="shared" ca="1" si="57"/>
        <v>0</v>
      </c>
      <c r="Y348" s="679">
        <f t="shared" ca="1" si="57"/>
        <v>0</v>
      </c>
      <c r="Z348" s="679">
        <f t="shared" ca="1" si="57"/>
        <v>-92114.544975167533</v>
      </c>
      <c r="AA348" t="str">
        <f t="shared" si="54"/>
        <v>ASR_Financial_Report_SHP21Final</v>
      </c>
      <c r="AB348" s="960">
        <f t="shared" si="55"/>
        <v>44658</v>
      </c>
      <c r="AC348" t="str">
        <f t="shared" si="56"/>
        <v>Unaudited</v>
      </c>
    </row>
    <row r="349" spans="1:29" x14ac:dyDescent="0.25">
      <c r="A349" t="s">
        <v>420</v>
      </c>
      <c r="B349" t="s">
        <v>1366</v>
      </c>
      <c r="C349" t="s">
        <v>1367</v>
      </c>
      <c r="D349">
        <v>1900</v>
      </c>
      <c r="E349" s="960">
        <v>1</v>
      </c>
      <c r="F349" t="s">
        <v>1012</v>
      </c>
      <c r="G349" s="960" t="s">
        <v>1365</v>
      </c>
      <c r="H349" t="s">
        <v>379</v>
      </c>
      <c r="I349" s="961" t="s">
        <v>488</v>
      </c>
      <c r="J349" s="961" t="s">
        <v>444</v>
      </c>
      <c r="K349" s="961" t="s">
        <v>6</v>
      </c>
      <c r="L349" s="940" t="s">
        <v>165</v>
      </c>
      <c r="M349" s="961" t="s">
        <v>461</v>
      </c>
      <c r="N349" s="679">
        <f t="shared" ca="1" si="58"/>
        <v>0</v>
      </c>
      <c r="O349" s="679">
        <f t="shared" ca="1" si="57"/>
        <v>0</v>
      </c>
      <c r="P349" s="679">
        <f t="shared" ca="1" si="57"/>
        <v>0</v>
      </c>
      <c r="Q349" s="679">
        <f t="shared" ca="1" si="57"/>
        <v>0</v>
      </c>
      <c r="R349" s="679">
        <f t="shared" ca="1" si="57"/>
        <v>0</v>
      </c>
      <c r="S349" s="679">
        <f t="shared" ca="1" si="57"/>
        <v>0</v>
      </c>
      <c r="T349" s="679">
        <f t="shared" ca="1" si="57"/>
        <v>0</v>
      </c>
      <c r="U349" s="679">
        <f t="shared" ca="1" si="57"/>
        <v>0</v>
      </c>
      <c r="V349" s="679">
        <f t="shared" ca="1" si="57"/>
        <v>0</v>
      </c>
      <c r="W349" s="679">
        <f t="shared" ca="1" si="52"/>
        <v>0</v>
      </c>
      <c r="X349" s="679">
        <f t="shared" ca="1" si="57"/>
        <v>0</v>
      </c>
      <c r="Y349" s="679">
        <f t="shared" ca="1" si="57"/>
        <v>0</v>
      </c>
      <c r="Z349" s="679">
        <f t="shared" ca="1" si="57"/>
        <v>0</v>
      </c>
      <c r="AA349" t="str">
        <f t="shared" si="54"/>
        <v>ASR_Financial_Report_SHP21Final</v>
      </c>
      <c r="AB349" s="960">
        <f t="shared" si="55"/>
        <v>44658</v>
      </c>
      <c r="AC349" t="str">
        <f t="shared" si="56"/>
        <v>Unaudited</v>
      </c>
    </row>
    <row r="350" spans="1:29" x14ac:dyDescent="0.25">
      <c r="A350" t="s">
        <v>420</v>
      </c>
      <c r="B350" t="s">
        <v>1366</v>
      </c>
      <c r="C350" t="s">
        <v>1367</v>
      </c>
      <c r="D350">
        <v>1900</v>
      </c>
      <c r="E350" s="960">
        <v>1</v>
      </c>
      <c r="F350" t="s">
        <v>1012</v>
      </c>
      <c r="G350" s="960" t="s">
        <v>1365</v>
      </c>
      <c r="H350" t="s">
        <v>379</v>
      </c>
      <c r="I350" s="961" t="s">
        <v>488</v>
      </c>
      <c r="J350" s="961" t="s">
        <v>444</v>
      </c>
      <c r="K350" s="961" t="s">
        <v>434</v>
      </c>
      <c r="L350" s="940" t="s">
        <v>120</v>
      </c>
      <c r="M350" s="961" t="s">
        <v>32</v>
      </c>
      <c r="N350" s="679">
        <f t="shared" ca="1" si="58"/>
        <v>0</v>
      </c>
      <c r="O350" s="679">
        <f t="shared" ca="1" si="57"/>
        <v>0</v>
      </c>
      <c r="P350" s="679">
        <f t="shared" ca="1" si="57"/>
        <v>0</v>
      </c>
      <c r="Q350" s="679">
        <f t="shared" ca="1" si="57"/>
        <v>0</v>
      </c>
      <c r="R350" s="679">
        <f t="shared" ca="1" si="57"/>
        <v>0</v>
      </c>
      <c r="S350" s="679">
        <f t="shared" ca="1" si="57"/>
        <v>0</v>
      </c>
      <c r="T350" s="679">
        <f t="shared" ca="1" si="57"/>
        <v>0</v>
      </c>
      <c r="U350" s="679">
        <f t="shared" ca="1" si="57"/>
        <v>0</v>
      </c>
      <c r="V350" s="679">
        <f t="shared" ca="1" si="57"/>
        <v>0</v>
      </c>
      <c r="W350" s="679">
        <f t="shared" ca="1" si="52"/>
        <v>0</v>
      </c>
      <c r="X350" s="679">
        <f t="shared" ca="1" si="57"/>
        <v>0</v>
      </c>
      <c r="Y350" s="679">
        <f t="shared" ca="1" si="57"/>
        <v>0</v>
      </c>
      <c r="Z350" s="679">
        <f t="shared" ca="1" si="57"/>
        <v>0</v>
      </c>
      <c r="AA350" t="str">
        <f t="shared" si="54"/>
        <v>ASR_Financial_Report_SHP21Final</v>
      </c>
      <c r="AB350" s="960">
        <f t="shared" si="55"/>
        <v>44658</v>
      </c>
      <c r="AC350" t="str">
        <f t="shared" si="56"/>
        <v>Unaudited</v>
      </c>
    </row>
    <row r="351" spans="1:29" x14ac:dyDescent="0.25">
      <c r="A351" t="s">
        <v>420</v>
      </c>
      <c r="B351" t="s">
        <v>1366</v>
      </c>
      <c r="C351" t="s">
        <v>1367</v>
      </c>
      <c r="D351">
        <v>1900</v>
      </c>
      <c r="E351" s="960">
        <v>1</v>
      </c>
      <c r="F351" t="s">
        <v>1012</v>
      </c>
      <c r="G351" s="960" t="s">
        <v>1365</v>
      </c>
      <c r="H351" t="s">
        <v>379</v>
      </c>
      <c r="I351" s="968" t="s">
        <v>488</v>
      </c>
      <c r="J351" s="968" t="s">
        <v>444</v>
      </c>
      <c r="K351" s="968" t="s">
        <v>434</v>
      </c>
      <c r="L351" s="948" t="s">
        <v>924</v>
      </c>
      <c r="M351" s="968" t="s">
        <v>916</v>
      </c>
      <c r="N351" s="679">
        <f t="shared" ca="1" si="58"/>
        <v>0</v>
      </c>
      <c r="O351" s="679">
        <f t="shared" ca="1" si="57"/>
        <v>0</v>
      </c>
      <c r="P351" s="679">
        <f t="shared" ca="1" si="57"/>
        <v>0</v>
      </c>
      <c r="Q351" s="679">
        <f t="shared" ca="1" si="57"/>
        <v>0</v>
      </c>
      <c r="R351" s="679">
        <f t="shared" ca="1" si="57"/>
        <v>0</v>
      </c>
      <c r="S351" s="679">
        <f t="shared" ca="1" si="57"/>
        <v>0</v>
      </c>
      <c r="T351" s="679">
        <f t="shared" ca="1" si="57"/>
        <v>0</v>
      </c>
      <c r="U351" s="679">
        <f t="shared" ca="1" si="57"/>
        <v>0</v>
      </c>
      <c r="V351" s="679">
        <f t="shared" ca="1" si="57"/>
        <v>0</v>
      </c>
      <c r="W351" s="679">
        <f t="shared" ca="1" si="52"/>
        <v>0</v>
      </c>
      <c r="X351" s="679">
        <f t="shared" ca="1" si="57"/>
        <v>0</v>
      </c>
      <c r="Y351" s="679">
        <f t="shared" ca="1" si="57"/>
        <v>0</v>
      </c>
      <c r="Z351" s="679">
        <f t="shared" ca="1" si="57"/>
        <v>0</v>
      </c>
      <c r="AA351" t="str">
        <f t="shared" si="54"/>
        <v>ASR_Financial_Report_SHP21Final</v>
      </c>
      <c r="AB351" s="960">
        <f t="shared" si="55"/>
        <v>44658</v>
      </c>
      <c r="AC351" t="str">
        <f t="shared" si="56"/>
        <v>Unaudited</v>
      </c>
    </row>
    <row r="352" spans="1:29" x14ac:dyDescent="0.25">
      <c r="A352" t="s">
        <v>420</v>
      </c>
      <c r="B352" t="s">
        <v>1366</v>
      </c>
      <c r="C352" t="s">
        <v>1367</v>
      </c>
      <c r="D352">
        <v>1900</v>
      </c>
      <c r="E352" s="960">
        <v>1</v>
      </c>
      <c r="F352" t="s">
        <v>1012</v>
      </c>
      <c r="G352" s="960" t="s">
        <v>1365</v>
      </c>
      <c r="H352" t="s">
        <v>379</v>
      </c>
      <c r="I352" s="940" t="s">
        <v>488</v>
      </c>
      <c r="J352" s="940" t="s">
        <v>444</v>
      </c>
      <c r="K352" s="940" t="s">
        <v>434</v>
      </c>
      <c r="L352" s="940" t="s">
        <v>167</v>
      </c>
      <c r="M352" s="961" t="s">
        <v>40</v>
      </c>
      <c r="N352" s="679">
        <f t="shared" ca="1" si="58"/>
        <v>0</v>
      </c>
      <c r="O352" s="679">
        <f t="shared" ca="1" si="57"/>
        <v>0</v>
      </c>
      <c r="P352" s="679">
        <f t="shared" ca="1" si="57"/>
        <v>0</v>
      </c>
      <c r="Q352" s="679">
        <f t="shared" ca="1" si="57"/>
        <v>0</v>
      </c>
      <c r="R352" s="679">
        <f t="shared" ca="1" si="57"/>
        <v>0</v>
      </c>
      <c r="S352" s="679">
        <f t="shared" ca="1" si="57"/>
        <v>0</v>
      </c>
      <c r="T352" s="679">
        <f t="shared" ca="1" si="57"/>
        <v>0</v>
      </c>
      <c r="U352" s="679">
        <f t="shared" ca="1" si="57"/>
        <v>0</v>
      </c>
      <c r="V352" s="679">
        <f t="shared" ca="1" si="57"/>
        <v>0</v>
      </c>
      <c r="W352" s="679">
        <f t="shared" ca="1" si="52"/>
        <v>0</v>
      </c>
      <c r="X352" s="679">
        <f t="shared" ca="1" si="57"/>
        <v>0</v>
      </c>
      <c r="Y352" s="679">
        <f t="shared" ca="1" si="57"/>
        <v>0</v>
      </c>
      <c r="Z352" s="679">
        <f t="shared" ca="1" si="57"/>
        <v>0</v>
      </c>
      <c r="AA352" t="str">
        <f t="shared" si="54"/>
        <v>ASR_Financial_Report_SHP21Final</v>
      </c>
      <c r="AB352" s="960">
        <f t="shared" si="55"/>
        <v>44658</v>
      </c>
      <c r="AC352" t="str">
        <f t="shared" si="56"/>
        <v>Unaudited</v>
      </c>
    </row>
    <row r="353" spans="1:29" x14ac:dyDescent="0.25">
      <c r="A353" t="s">
        <v>420</v>
      </c>
      <c r="B353" t="s">
        <v>1366</v>
      </c>
      <c r="C353" t="s">
        <v>1367</v>
      </c>
      <c r="D353">
        <v>1900</v>
      </c>
      <c r="E353" s="960">
        <v>1</v>
      </c>
      <c r="F353" t="s">
        <v>1012</v>
      </c>
      <c r="G353" s="960" t="s">
        <v>1365</v>
      </c>
      <c r="H353" t="s">
        <v>379</v>
      </c>
      <c r="I353" s="940" t="s">
        <v>488</v>
      </c>
      <c r="J353" s="940" t="s">
        <v>444</v>
      </c>
      <c r="K353" s="940" t="s">
        <v>434</v>
      </c>
      <c r="L353" s="946" t="s">
        <v>168</v>
      </c>
      <c r="M353" s="962" t="s">
        <v>329</v>
      </c>
      <c r="N353" s="679">
        <f t="shared" ca="1" si="58"/>
        <v>0</v>
      </c>
      <c r="O353" s="679">
        <f t="shared" ca="1" si="57"/>
        <v>0</v>
      </c>
      <c r="P353" s="679">
        <f t="shared" ca="1" si="57"/>
        <v>0</v>
      </c>
      <c r="Q353" s="679">
        <f t="shared" ca="1" si="57"/>
        <v>0</v>
      </c>
      <c r="R353" s="679">
        <f t="shared" ca="1" si="57"/>
        <v>0</v>
      </c>
      <c r="S353" s="679">
        <f t="shared" ca="1" si="57"/>
        <v>0</v>
      </c>
      <c r="T353" s="679">
        <f t="shared" ca="1" si="57"/>
        <v>0</v>
      </c>
      <c r="U353" s="679">
        <f t="shared" ca="1" si="57"/>
        <v>0</v>
      </c>
      <c r="V353" s="679">
        <f t="shared" ca="1" si="57"/>
        <v>0</v>
      </c>
      <c r="W353" s="679">
        <f t="shared" ca="1" si="52"/>
        <v>0</v>
      </c>
      <c r="X353" s="679">
        <f t="shared" ca="1" si="57"/>
        <v>0</v>
      </c>
      <c r="Y353" s="679">
        <f t="shared" ca="1" si="57"/>
        <v>0</v>
      </c>
      <c r="Z353" s="679">
        <f t="shared" ca="1" si="57"/>
        <v>0</v>
      </c>
      <c r="AA353" t="str">
        <f t="shared" si="54"/>
        <v>ASR_Financial_Report_SHP21Final</v>
      </c>
      <c r="AB353" s="960">
        <f t="shared" si="55"/>
        <v>44658</v>
      </c>
      <c r="AC353" t="str">
        <f t="shared" si="56"/>
        <v>Unaudited</v>
      </c>
    </row>
    <row r="354" spans="1:29" x14ac:dyDescent="0.25">
      <c r="A354" t="s">
        <v>420</v>
      </c>
      <c r="B354" t="s">
        <v>1366</v>
      </c>
      <c r="C354" t="s">
        <v>1367</v>
      </c>
      <c r="D354">
        <v>1900</v>
      </c>
      <c r="E354" s="960">
        <v>1</v>
      </c>
      <c r="F354" t="s">
        <v>1012</v>
      </c>
      <c r="G354" s="960" t="s">
        <v>1365</v>
      </c>
      <c r="H354" t="s">
        <v>379</v>
      </c>
      <c r="I354" s="961" t="s">
        <v>488</v>
      </c>
      <c r="J354" s="961" t="s">
        <v>450</v>
      </c>
      <c r="K354" s="961" t="s">
        <v>435</v>
      </c>
      <c r="L354" s="940" t="s">
        <v>121</v>
      </c>
      <c r="M354" s="961" t="s">
        <v>27</v>
      </c>
      <c r="N354" s="679">
        <f t="shared" ca="1" si="58"/>
        <v>0</v>
      </c>
      <c r="O354" s="679">
        <f t="shared" ca="1" si="57"/>
        <v>0</v>
      </c>
      <c r="P354" s="679">
        <f t="shared" ca="1" si="57"/>
        <v>0</v>
      </c>
      <c r="Q354" s="679">
        <f t="shared" ca="1" si="57"/>
        <v>0</v>
      </c>
      <c r="R354" s="679">
        <f t="shared" ca="1" si="57"/>
        <v>0</v>
      </c>
      <c r="S354" s="679">
        <f t="shared" ca="1" si="57"/>
        <v>0</v>
      </c>
      <c r="T354" s="679">
        <f t="shared" ca="1" si="57"/>
        <v>0</v>
      </c>
      <c r="U354" s="679">
        <f t="shared" ca="1" si="57"/>
        <v>0</v>
      </c>
      <c r="V354" s="679">
        <f t="shared" ca="1" si="57"/>
        <v>0</v>
      </c>
      <c r="W354" s="679">
        <f t="shared" ca="1" si="52"/>
        <v>0</v>
      </c>
      <c r="X354" s="679">
        <f t="shared" ca="1" si="57"/>
        <v>0</v>
      </c>
      <c r="Y354" s="679">
        <f t="shared" ca="1" si="57"/>
        <v>0</v>
      </c>
      <c r="Z354" s="679">
        <f t="shared" ca="1" si="57"/>
        <v>0</v>
      </c>
      <c r="AA354" t="str">
        <f t="shared" si="54"/>
        <v>ASR_Financial_Report_SHP21Final</v>
      </c>
      <c r="AB354" s="960">
        <f t="shared" si="55"/>
        <v>44658</v>
      </c>
      <c r="AC354" t="str">
        <f t="shared" si="56"/>
        <v>Unaudited</v>
      </c>
    </row>
    <row r="355" spans="1:29" x14ac:dyDescent="0.25">
      <c r="A355" t="s">
        <v>420</v>
      </c>
      <c r="B355" t="s">
        <v>1366</v>
      </c>
      <c r="C355" t="s">
        <v>1367</v>
      </c>
      <c r="D355">
        <v>1900</v>
      </c>
      <c r="E355" s="960">
        <v>1</v>
      </c>
      <c r="F355" t="s">
        <v>1012</v>
      </c>
      <c r="G355" s="960" t="s">
        <v>1365</v>
      </c>
      <c r="H355" t="s">
        <v>379</v>
      </c>
      <c r="I355" s="940" t="s">
        <v>488</v>
      </c>
      <c r="J355" s="940" t="s">
        <v>450</v>
      </c>
      <c r="K355" s="940" t="s">
        <v>435</v>
      </c>
      <c r="L355" s="940" t="s">
        <v>122</v>
      </c>
      <c r="M355" s="961" t="s">
        <v>97</v>
      </c>
      <c r="N355" s="679">
        <f t="shared" ca="1" si="58"/>
        <v>0</v>
      </c>
      <c r="O355" s="679">
        <f t="shared" ca="1" si="57"/>
        <v>0</v>
      </c>
      <c r="P355" s="679">
        <f t="shared" ca="1" si="57"/>
        <v>0</v>
      </c>
      <c r="Q355" s="679">
        <f t="shared" ca="1" si="57"/>
        <v>0</v>
      </c>
      <c r="R355" s="679">
        <f t="shared" ca="1" si="57"/>
        <v>0</v>
      </c>
      <c r="S355" s="679">
        <f t="shared" ref="O355:Z378" ca="1" si="59">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679">
        <f t="shared" ca="1" si="59"/>
        <v>0</v>
      </c>
      <c r="U355" s="679">
        <f t="shared" ca="1" si="59"/>
        <v>0</v>
      </c>
      <c r="V355" s="679">
        <f t="shared" ca="1" si="59"/>
        <v>0</v>
      </c>
      <c r="W355" s="679">
        <f t="shared" ref="W355:W418" ca="1" si="60">IF(OR(AND($F355="PY",W$1&lt;&gt;"Prior Year"),AND($F355&lt;&gt;"PY",W$1="Prior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"&amp;$H355&amp;"'!$A$7:$CA$7"),0)+MATCH(W$1,INDIRECT("'MMA Rev-Exp "&amp;$H355&amp;"'!$D$8:$CA$8"),0)-1)))</f>
        <v>0</v>
      </c>
      <c r="X355" s="679">
        <f t="shared" ca="1" si="59"/>
        <v>0</v>
      </c>
      <c r="Y355" s="679">
        <f t="shared" ca="1" si="59"/>
        <v>0</v>
      </c>
      <c r="Z355" s="679">
        <f t="shared" ca="1" si="59"/>
        <v>0</v>
      </c>
      <c r="AA355" t="str">
        <f t="shared" si="54"/>
        <v>ASR_Financial_Report_SHP21Final</v>
      </c>
      <c r="AB355" s="960">
        <f t="shared" si="55"/>
        <v>44658</v>
      </c>
      <c r="AC355" t="str">
        <f t="shared" si="56"/>
        <v>Unaudited</v>
      </c>
    </row>
    <row r="356" spans="1:29" x14ac:dyDescent="0.25">
      <c r="A356" t="s">
        <v>420</v>
      </c>
      <c r="B356" t="s">
        <v>1366</v>
      </c>
      <c r="C356" t="s">
        <v>1367</v>
      </c>
      <c r="D356">
        <v>1900</v>
      </c>
      <c r="E356" s="960">
        <v>1</v>
      </c>
      <c r="F356" t="s">
        <v>1012</v>
      </c>
      <c r="G356" s="960" t="s">
        <v>1365</v>
      </c>
      <c r="H356" t="s">
        <v>379</v>
      </c>
      <c r="I356" s="940" t="s">
        <v>488</v>
      </c>
      <c r="J356" s="940" t="s">
        <v>450</v>
      </c>
      <c r="K356" s="940" t="s">
        <v>435</v>
      </c>
      <c r="L356" s="940" t="s">
        <v>123</v>
      </c>
      <c r="M356" s="961" t="s">
        <v>98</v>
      </c>
      <c r="N356" s="679">
        <f t="shared" ca="1" si="58"/>
        <v>0</v>
      </c>
      <c r="O356" s="679">
        <f t="shared" ca="1" si="59"/>
        <v>0</v>
      </c>
      <c r="P356" s="679">
        <f t="shared" ca="1" si="59"/>
        <v>0</v>
      </c>
      <c r="Q356" s="679">
        <f t="shared" ca="1" si="59"/>
        <v>0</v>
      </c>
      <c r="R356" s="679">
        <f t="shared" ca="1" si="59"/>
        <v>0</v>
      </c>
      <c r="S356" s="679">
        <f t="shared" ca="1" si="59"/>
        <v>0</v>
      </c>
      <c r="T356" s="679">
        <f t="shared" ca="1" si="59"/>
        <v>0</v>
      </c>
      <c r="U356" s="679">
        <f t="shared" ca="1" si="59"/>
        <v>0</v>
      </c>
      <c r="V356" s="679">
        <f t="shared" ca="1" si="59"/>
        <v>0</v>
      </c>
      <c r="W356" s="679">
        <f t="shared" ca="1" si="60"/>
        <v>0</v>
      </c>
      <c r="X356" s="679">
        <f t="shared" ca="1" si="59"/>
        <v>0</v>
      </c>
      <c r="Y356" s="679">
        <f t="shared" ca="1" si="59"/>
        <v>0</v>
      </c>
      <c r="Z356" s="679">
        <f t="shared" ca="1" si="59"/>
        <v>0</v>
      </c>
      <c r="AA356" t="str">
        <f t="shared" si="54"/>
        <v>ASR_Financial_Report_SHP21Final</v>
      </c>
      <c r="AB356" s="960">
        <f t="shared" si="55"/>
        <v>44658</v>
      </c>
      <c r="AC356" t="str">
        <f t="shared" si="56"/>
        <v>Unaudited</v>
      </c>
    </row>
    <row r="357" spans="1:29" x14ac:dyDescent="0.25">
      <c r="A357" t="s">
        <v>420</v>
      </c>
      <c r="B357" t="s">
        <v>1366</v>
      </c>
      <c r="C357" t="s">
        <v>1367</v>
      </c>
      <c r="D357">
        <v>1900</v>
      </c>
      <c r="E357" s="960">
        <v>1</v>
      </c>
      <c r="F357" t="s">
        <v>1012</v>
      </c>
      <c r="G357" s="960" t="s">
        <v>1365</v>
      </c>
      <c r="H357" t="s">
        <v>379</v>
      </c>
      <c r="I357" s="961" t="s">
        <v>488</v>
      </c>
      <c r="J357" s="961" t="s">
        <v>450</v>
      </c>
      <c r="K357" s="961" t="s">
        <v>435</v>
      </c>
      <c r="L357" s="940" t="s">
        <v>124</v>
      </c>
      <c r="M357" s="961" t="s">
        <v>99</v>
      </c>
      <c r="N357" s="679">
        <f t="shared" ca="1" si="58"/>
        <v>0</v>
      </c>
      <c r="O357" s="679">
        <f t="shared" ca="1" si="59"/>
        <v>0</v>
      </c>
      <c r="P357" s="679">
        <f t="shared" ca="1" si="59"/>
        <v>0</v>
      </c>
      <c r="Q357" s="679">
        <f t="shared" ca="1" si="59"/>
        <v>0</v>
      </c>
      <c r="R357" s="679">
        <f t="shared" ca="1" si="59"/>
        <v>0</v>
      </c>
      <c r="S357" s="679">
        <f t="shared" ca="1" si="59"/>
        <v>0</v>
      </c>
      <c r="T357" s="679">
        <f t="shared" ca="1" si="59"/>
        <v>0</v>
      </c>
      <c r="U357" s="679">
        <f t="shared" ca="1" si="59"/>
        <v>0</v>
      </c>
      <c r="V357" s="679">
        <f t="shared" ca="1" si="59"/>
        <v>0</v>
      </c>
      <c r="W357" s="679">
        <f t="shared" ca="1" si="60"/>
        <v>0</v>
      </c>
      <c r="X357" s="679">
        <f t="shared" ca="1" si="59"/>
        <v>0</v>
      </c>
      <c r="Y357" s="679">
        <f t="shared" ca="1" si="59"/>
        <v>0</v>
      </c>
      <c r="Z357" s="679">
        <f t="shared" ca="1" si="59"/>
        <v>0</v>
      </c>
      <c r="AA357" t="str">
        <f t="shared" si="54"/>
        <v>ASR_Financial_Report_SHP21Final</v>
      </c>
      <c r="AB357" s="960">
        <f t="shared" si="55"/>
        <v>44658</v>
      </c>
      <c r="AC357" t="str">
        <f t="shared" si="56"/>
        <v>Unaudited</v>
      </c>
    </row>
    <row r="358" spans="1:29" x14ac:dyDescent="0.25">
      <c r="A358" t="s">
        <v>420</v>
      </c>
      <c r="B358" t="s">
        <v>1366</v>
      </c>
      <c r="C358" t="s">
        <v>1367</v>
      </c>
      <c r="D358">
        <v>1900</v>
      </c>
      <c r="E358" s="960">
        <v>1</v>
      </c>
      <c r="F358" t="s">
        <v>1012</v>
      </c>
      <c r="G358" s="960" t="s">
        <v>1365</v>
      </c>
      <c r="H358" t="s">
        <v>379</v>
      </c>
      <c r="I358" s="961" t="s">
        <v>488</v>
      </c>
      <c r="J358" s="961" t="s">
        <v>450</v>
      </c>
      <c r="K358" s="961" t="s">
        <v>435</v>
      </c>
      <c r="L358" s="956" t="s">
        <v>125</v>
      </c>
      <c r="M358" s="961" t="s">
        <v>100</v>
      </c>
      <c r="N358" s="679">
        <f t="shared" ca="1" si="58"/>
        <v>0</v>
      </c>
      <c r="O358" s="679">
        <f t="shared" ca="1" si="59"/>
        <v>0</v>
      </c>
      <c r="P358" s="679">
        <f t="shared" ca="1" si="59"/>
        <v>0</v>
      </c>
      <c r="Q358" s="679">
        <f t="shared" ca="1" si="59"/>
        <v>0</v>
      </c>
      <c r="R358" s="679">
        <f t="shared" ca="1" si="59"/>
        <v>0</v>
      </c>
      <c r="S358" s="679">
        <f t="shared" ca="1" si="59"/>
        <v>0</v>
      </c>
      <c r="T358" s="679">
        <f t="shared" ca="1" si="59"/>
        <v>0</v>
      </c>
      <c r="U358" s="679">
        <f t="shared" ca="1" si="59"/>
        <v>0</v>
      </c>
      <c r="V358" s="679">
        <f t="shared" ca="1" si="59"/>
        <v>0</v>
      </c>
      <c r="W358" s="679">
        <f t="shared" ca="1" si="60"/>
        <v>0</v>
      </c>
      <c r="X358" s="679">
        <f t="shared" ca="1" si="59"/>
        <v>0</v>
      </c>
      <c r="Y358" s="679">
        <f t="shared" ca="1" si="59"/>
        <v>0</v>
      </c>
      <c r="Z358" s="679">
        <f t="shared" ca="1" si="59"/>
        <v>0</v>
      </c>
      <c r="AA358" t="str">
        <f t="shared" si="54"/>
        <v>ASR_Financial_Report_SHP21Final</v>
      </c>
      <c r="AB358" s="960">
        <f t="shared" si="55"/>
        <v>44658</v>
      </c>
      <c r="AC358" t="str">
        <f t="shared" si="56"/>
        <v>Unaudited</v>
      </c>
    </row>
    <row r="359" spans="1:29" x14ac:dyDescent="0.25">
      <c r="A359" t="s">
        <v>420</v>
      </c>
      <c r="B359" t="s">
        <v>1366</v>
      </c>
      <c r="C359" t="s">
        <v>1367</v>
      </c>
      <c r="D359">
        <v>1900</v>
      </c>
      <c r="E359" s="960">
        <v>1</v>
      </c>
      <c r="F359" t="s">
        <v>1012</v>
      </c>
      <c r="G359" s="960" t="s">
        <v>1365</v>
      </c>
      <c r="H359" t="s">
        <v>379</v>
      </c>
      <c r="I359" s="940" t="s">
        <v>488</v>
      </c>
      <c r="J359" s="940" t="s">
        <v>450</v>
      </c>
      <c r="K359" s="940" t="s">
        <v>435</v>
      </c>
      <c r="L359" s="940" t="s">
        <v>126</v>
      </c>
      <c r="M359" s="961" t="s">
        <v>28</v>
      </c>
      <c r="N359" s="679">
        <f t="shared" ca="1" si="58"/>
        <v>0</v>
      </c>
      <c r="O359" s="679">
        <f t="shared" ca="1" si="59"/>
        <v>0</v>
      </c>
      <c r="P359" s="679">
        <f t="shared" ca="1" si="59"/>
        <v>0</v>
      </c>
      <c r="Q359" s="679">
        <f t="shared" ca="1" si="59"/>
        <v>0</v>
      </c>
      <c r="R359" s="679">
        <f t="shared" ca="1" si="59"/>
        <v>0</v>
      </c>
      <c r="S359" s="679">
        <f t="shared" ca="1" si="59"/>
        <v>0</v>
      </c>
      <c r="T359" s="679">
        <f t="shared" ca="1" si="59"/>
        <v>0</v>
      </c>
      <c r="U359" s="679">
        <f t="shared" ca="1" si="59"/>
        <v>0</v>
      </c>
      <c r="V359" s="679">
        <f t="shared" ca="1" si="59"/>
        <v>0</v>
      </c>
      <c r="W359" s="679">
        <f t="shared" ca="1" si="60"/>
        <v>0</v>
      </c>
      <c r="X359" s="679">
        <f t="shared" ca="1" si="59"/>
        <v>0</v>
      </c>
      <c r="Y359" s="679">
        <f t="shared" ca="1" si="59"/>
        <v>0</v>
      </c>
      <c r="Z359" s="679">
        <f t="shared" ca="1" si="59"/>
        <v>0</v>
      </c>
      <c r="AA359" t="str">
        <f t="shared" si="54"/>
        <v>ASR_Financial_Report_SHP21Final</v>
      </c>
      <c r="AB359" s="960">
        <f t="shared" si="55"/>
        <v>44658</v>
      </c>
      <c r="AC359" t="str">
        <f t="shared" si="56"/>
        <v>Unaudited</v>
      </c>
    </row>
    <row r="360" spans="1:29" x14ac:dyDescent="0.25">
      <c r="A360" t="s">
        <v>420</v>
      </c>
      <c r="B360" t="s">
        <v>1366</v>
      </c>
      <c r="C360" t="s">
        <v>1367</v>
      </c>
      <c r="D360">
        <v>1900</v>
      </c>
      <c r="E360" s="960">
        <v>1</v>
      </c>
      <c r="F360" t="s">
        <v>1012</v>
      </c>
      <c r="G360" s="960" t="s">
        <v>1365</v>
      </c>
      <c r="H360" t="s">
        <v>379</v>
      </c>
      <c r="I360" s="940" t="s">
        <v>488</v>
      </c>
      <c r="J360" s="940" t="s">
        <v>436</v>
      </c>
      <c r="K360" s="940" t="s">
        <v>436</v>
      </c>
      <c r="L360" s="940" t="s">
        <v>128</v>
      </c>
      <c r="M360" s="961" t="s">
        <v>326</v>
      </c>
      <c r="N360" s="679">
        <f t="shared" ca="1" si="58"/>
        <v>0</v>
      </c>
      <c r="O360" s="679">
        <f t="shared" ca="1" si="59"/>
        <v>0</v>
      </c>
      <c r="P360" s="679">
        <f t="shared" ca="1" si="59"/>
        <v>0</v>
      </c>
      <c r="Q360" s="679">
        <f t="shared" ca="1" si="59"/>
        <v>0</v>
      </c>
      <c r="R360" s="679">
        <f t="shared" ca="1" si="59"/>
        <v>0</v>
      </c>
      <c r="S360" s="679">
        <f t="shared" ca="1" si="59"/>
        <v>0</v>
      </c>
      <c r="T360" s="679">
        <f t="shared" ca="1" si="59"/>
        <v>0</v>
      </c>
      <c r="U360" s="679">
        <f t="shared" ca="1" si="59"/>
        <v>0</v>
      </c>
      <c r="V360" s="679">
        <f t="shared" ca="1" si="59"/>
        <v>0</v>
      </c>
      <c r="W360" s="679">
        <f t="shared" ca="1" si="60"/>
        <v>0</v>
      </c>
      <c r="X360" s="679">
        <f t="shared" ca="1" si="59"/>
        <v>0</v>
      </c>
      <c r="Y360" s="679">
        <f t="shared" ca="1" si="59"/>
        <v>0</v>
      </c>
      <c r="Z360" s="679">
        <f t="shared" ca="1" si="59"/>
        <v>0</v>
      </c>
      <c r="AA360" t="str">
        <f t="shared" si="54"/>
        <v>ASR_Financial_Report_SHP21Final</v>
      </c>
      <c r="AB360" s="960">
        <f t="shared" si="55"/>
        <v>44658</v>
      </c>
      <c r="AC360" t="str">
        <f t="shared" si="56"/>
        <v>Unaudited</v>
      </c>
    </row>
    <row r="361" spans="1:29" x14ac:dyDescent="0.25">
      <c r="A361" t="s">
        <v>420</v>
      </c>
      <c r="B361" t="s">
        <v>1366</v>
      </c>
      <c r="C361" t="s">
        <v>1367</v>
      </c>
      <c r="D361">
        <v>1900</v>
      </c>
      <c r="E361" s="960">
        <v>1</v>
      </c>
      <c r="F361" t="s">
        <v>1012</v>
      </c>
      <c r="G361" s="960" t="s">
        <v>1365</v>
      </c>
      <c r="H361" t="s">
        <v>379</v>
      </c>
      <c r="I361" s="940" t="s">
        <v>488</v>
      </c>
      <c r="J361" s="940" t="s">
        <v>436</v>
      </c>
      <c r="K361" s="940" t="s">
        <v>436</v>
      </c>
      <c r="L361" s="940" t="s">
        <v>129</v>
      </c>
      <c r="M361" s="961" t="s">
        <v>325</v>
      </c>
      <c r="N361" s="679">
        <f t="shared" ca="1" si="58"/>
        <v>0</v>
      </c>
      <c r="O361" s="679">
        <f t="shared" ca="1" si="59"/>
        <v>0</v>
      </c>
      <c r="P361" s="679">
        <f t="shared" ca="1" si="59"/>
        <v>0</v>
      </c>
      <c r="Q361" s="679">
        <f t="shared" ca="1" si="59"/>
        <v>0</v>
      </c>
      <c r="R361" s="679">
        <f t="shared" ca="1" si="59"/>
        <v>0</v>
      </c>
      <c r="S361" s="679">
        <f t="shared" ca="1" si="59"/>
        <v>0</v>
      </c>
      <c r="T361" s="679">
        <f t="shared" ca="1" si="59"/>
        <v>0</v>
      </c>
      <c r="U361" s="679">
        <f t="shared" ca="1" si="59"/>
        <v>0</v>
      </c>
      <c r="V361" s="679">
        <f t="shared" ca="1" si="59"/>
        <v>0</v>
      </c>
      <c r="W361" s="679">
        <f t="shared" ca="1" si="60"/>
        <v>0</v>
      </c>
      <c r="X361" s="679">
        <f t="shared" ca="1" si="59"/>
        <v>0</v>
      </c>
      <c r="Y361" s="679">
        <f t="shared" ca="1" si="59"/>
        <v>0</v>
      </c>
      <c r="Z361" s="679">
        <f t="shared" ca="1" si="59"/>
        <v>0</v>
      </c>
      <c r="AA361" t="str">
        <f t="shared" si="54"/>
        <v>ASR_Financial_Report_SHP21Final</v>
      </c>
      <c r="AB361" s="960">
        <f t="shared" si="55"/>
        <v>44658</v>
      </c>
      <c r="AC361" t="str">
        <f t="shared" si="56"/>
        <v>Unaudited</v>
      </c>
    </row>
    <row r="362" spans="1:29" ht="30" x14ac:dyDescent="0.25">
      <c r="A362" t="s">
        <v>420</v>
      </c>
      <c r="B362" t="s">
        <v>1366</v>
      </c>
      <c r="C362" t="s">
        <v>1367</v>
      </c>
      <c r="D362">
        <v>1900</v>
      </c>
      <c r="E362" s="960">
        <v>1</v>
      </c>
      <c r="F362" t="s">
        <v>1012</v>
      </c>
      <c r="G362" s="960" t="s">
        <v>1365</v>
      </c>
      <c r="H362" t="s">
        <v>379</v>
      </c>
      <c r="I362" s="940" t="s">
        <v>488</v>
      </c>
      <c r="J362" s="940" t="s">
        <v>436</v>
      </c>
      <c r="K362" s="940" t="s">
        <v>436</v>
      </c>
      <c r="L362" s="956" t="s">
        <v>130</v>
      </c>
      <c r="M362" s="961" t="s">
        <v>179</v>
      </c>
      <c r="N362" s="679">
        <f t="shared" ca="1" si="58"/>
        <v>0</v>
      </c>
      <c r="O362" s="679">
        <f t="shared" ca="1" si="59"/>
        <v>0</v>
      </c>
      <c r="P362" s="679">
        <f t="shared" ca="1" si="59"/>
        <v>0</v>
      </c>
      <c r="Q362" s="679">
        <f t="shared" ca="1" si="59"/>
        <v>0</v>
      </c>
      <c r="R362" s="679">
        <f t="shared" ca="1" si="59"/>
        <v>0</v>
      </c>
      <c r="S362" s="679">
        <f t="shared" ca="1" si="59"/>
        <v>0</v>
      </c>
      <c r="T362" s="679">
        <f t="shared" ca="1" si="59"/>
        <v>0</v>
      </c>
      <c r="U362" s="679">
        <f t="shared" ca="1" si="59"/>
        <v>0</v>
      </c>
      <c r="V362" s="679">
        <f t="shared" ca="1" si="59"/>
        <v>0</v>
      </c>
      <c r="W362" s="679">
        <f t="shared" ca="1" si="60"/>
        <v>0</v>
      </c>
      <c r="X362" s="679">
        <f t="shared" ca="1" si="59"/>
        <v>0</v>
      </c>
      <c r="Y362" s="679">
        <f t="shared" ca="1" si="59"/>
        <v>0</v>
      </c>
      <c r="Z362" s="679">
        <f t="shared" ca="1" si="59"/>
        <v>0</v>
      </c>
      <c r="AA362" t="str">
        <f t="shared" si="54"/>
        <v>ASR_Financial_Report_SHP21Final</v>
      </c>
      <c r="AB362" s="960">
        <f t="shared" si="55"/>
        <v>44658</v>
      </c>
      <c r="AC362" t="str">
        <f t="shared" si="56"/>
        <v>Unaudited</v>
      </c>
    </row>
    <row r="363" spans="1:29" x14ac:dyDescent="0.25">
      <c r="A363" t="s">
        <v>420</v>
      </c>
      <c r="B363" t="s">
        <v>1366</v>
      </c>
      <c r="C363" t="s">
        <v>1367</v>
      </c>
      <c r="D363">
        <v>1900</v>
      </c>
      <c r="E363" s="960">
        <v>1</v>
      </c>
      <c r="F363" t="s">
        <v>1012</v>
      </c>
      <c r="G363" s="960" t="s">
        <v>1365</v>
      </c>
      <c r="H363" t="s">
        <v>379</v>
      </c>
      <c r="I363" s="940" t="s">
        <v>488</v>
      </c>
      <c r="J363" s="940" t="s">
        <v>436</v>
      </c>
      <c r="K363" s="940" t="s">
        <v>436</v>
      </c>
      <c r="L363" s="956" t="s">
        <v>131</v>
      </c>
      <c r="M363" s="961" t="s">
        <v>494</v>
      </c>
      <c r="N363" s="679">
        <f t="shared" ca="1" si="58"/>
        <v>0</v>
      </c>
      <c r="O363" s="679">
        <f t="shared" ca="1" si="59"/>
        <v>0</v>
      </c>
      <c r="P363" s="679">
        <f t="shared" ca="1" si="59"/>
        <v>0</v>
      </c>
      <c r="Q363" s="679">
        <f t="shared" ca="1" si="59"/>
        <v>0</v>
      </c>
      <c r="R363" s="679">
        <f t="shared" ca="1" si="59"/>
        <v>0</v>
      </c>
      <c r="S363" s="679">
        <f t="shared" ca="1" si="59"/>
        <v>0</v>
      </c>
      <c r="T363" s="679">
        <f t="shared" ca="1" si="59"/>
        <v>0</v>
      </c>
      <c r="U363" s="679">
        <f t="shared" ca="1" si="59"/>
        <v>0</v>
      </c>
      <c r="V363" s="679">
        <f t="shared" ca="1" si="59"/>
        <v>0</v>
      </c>
      <c r="W363" s="679">
        <f t="shared" ca="1" si="60"/>
        <v>0</v>
      </c>
      <c r="X363" s="679">
        <f t="shared" ca="1" si="59"/>
        <v>0</v>
      </c>
      <c r="Y363" s="679">
        <f t="shared" ca="1" si="59"/>
        <v>0</v>
      </c>
      <c r="Z363" s="679">
        <f t="shared" ca="1" si="59"/>
        <v>0</v>
      </c>
      <c r="AA363" t="str">
        <f t="shared" si="54"/>
        <v>ASR_Financial_Report_SHP21Final</v>
      </c>
      <c r="AB363" s="960">
        <f t="shared" si="55"/>
        <v>44658</v>
      </c>
      <c r="AC363" t="str">
        <f t="shared" si="56"/>
        <v>Unaudited</v>
      </c>
    </row>
    <row r="364" spans="1:29" x14ac:dyDescent="0.25">
      <c r="A364" t="s">
        <v>420</v>
      </c>
      <c r="B364" t="s">
        <v>1366</v>
      </c>
      <c r="C364" t="s">
        <v>1367</v>
      </c>
      <c r="D364">
        <v>1900</v>
      </c>
      <c r="E364" s="960">
        <v>1</v>
      </c>
      <c r="F364" t="s">
        <v>1012</v>
      </c>
      <c r="G364" s="960" t="s">
        <v>1365</v>
      </c>
      <c r="H364" t="s">
        <v>379</v>
      </c>
      <c r="I364" s="940" t="s">
        <v>488</v>
      </c>
      <c r="J364" s="940" t="s">
        <v>436</v>
      </c>
      <c r="K364" s="940" t="s">
        <v>436</v>
      </c>
      <c r="L364" s="940" t="s">
        <v>132</v>
      </c>
      <c r="M364" s="961" t="s">
        <v>495</v>
      </c>
      <c r="N364" s="679">
        <f t="shared" ca="1" si="58"/>
        <v>0</v>
      </c>
      <c r="O364" s="679">
        <f t="shared" ca="1" si="59"/>
        <v>0</v>
      </c>
      <c r="P364" s="679">
        <f t="shared" ca="1" si="59"/>
        <v>0</v>
      </c>
      <c r="Q364" s="679">
        <f t="shared" ca="1" si="59"/>
        <v>0</v>
      </c>
      <c r="R364" s="679">
        <f t="shared" ca="1" si="59"/>
        <v>0</v>
      </c>
      <c r="S364" s="679">
        <f t="shared" ca="1" si="59"/>
        <v>0</v>
      </c>
      <c r="T364" s="679">
        <f t="shared" ca="1" si="59"/>
        <v>0</v>
      </c>
      <c r="U364" s="679">
        <f t="shared" ca="1" si="59"/>
        <v>0</v>
      </c>
      <c r="V364" s="679">
        <f t="shared" ca="1" si="59"/>
        <v>0</v>
      </c>
      <c r="W364" s="679">
        <f t="shared" ca="1" si="60"/>
        <v>0</v>
      </c>
      <c r="X364" s="679">
        <f t="shared" ca="1" si="59"/>
        <v>0</v>
      </c>
      <c r="Y364" s="679">
        <f t="shared" ca="1" si="59"/>
        <v>0</v>
      </c>
      <c r="Z364" s="679">
        <f t="shared" ca="1" si="59"/>
        <v>0</v>
      </c>
      <c r="AA364" t="str">
        <f t="shared" si="54"/>
        <v>ASR_Financial_Report_SHP21Final</v>
      </c>
      <c r="AB364" s="960">
        <f t="shared" si="55"/>
        <v>44658</v>
      </c>
      <c r="AC364" t="str">
        <f t="shared" si="56"/>
        <v>Unaudited</v>
      </c>
    </row>
    <row r="365" spans="1:29" x14ac:dyDescent="0.25">
      <c r="A365" t="s">
        <v>420</v>
      </c>
      <c r="B365" t="s">
        <v>1366</v>
      </c>
      <c r="C365" t="s">
        <v>1367</v>
      </c>
      <c r="D365">
        <v>1900</v>
      </c>
      <c r="E365" s="960">
        <v>1</v>
      </c>
      <c r="F365" t="s">
        <v>1012</v>
      </c>
      <c r="G365" s="960" t="s">
        <v>1365</v>
      </c>
      <c r="H365" t="s">
        <v>379</v>
      </c>
      <c r="I365" s="961" t="s">
        <v>488</v>
      </c>
      <c r="J365" s="961" t="s">
        <v>436</v>
      </c>
      <c r="K365" s="961" t="s">
        <v>436</v>
      </c>
      <c r="L365" s="940" t="s">
        <v>133</v>
      </c>
      <c r="M365" s="961" t="s">
        <v>496</v>
      </c>
      <c r="N365" s="679">
        <f t="shared" ca="1" si="58"/>
        <v>0</v>
      </c>
      <c r="O365" s="679">
        <f t="shared" ca="1" si="59"/>
        <v>0</v>
      </c>
      <c r="P365" s="679">
        <f t="shared" ca="1" si="59"/>
        <v>0</v>
      </c>
      <c r="Q365" s="679">
        <f t="shared" ca="1" si="59"/>
        <v>0</v>
      </c>
      <c r="R365" s="679">
        <f t="shared" ca="1" si="59"/>
        <v>0</v>
      </c>
      <c r="S365" s="679">
        <f t="shared" ca="1" si="59"/>
        <v>0</v>
      </c>
      <c r="T365" s="679">
        <f t="shared" ca="1" si="59"/>
        <v>0</v>
      </c>
      <c r="U365" s="679">
        <f t="shared" ca="1" si="59"/>
        <v>0</v>
      </c>
      <c r="V365" s="679">
        <f t="shared" ca="1" si="59"/>
        <v>0</v>
      </c>
      <c r="W365" s="679">
        <f t="shared" ca="1" si="60"/>
        <v>0</v>
      </c>
      <c r="X365" s="679">
        <f t="shared" ca="1" si="59"/>
        <v>0</v>
      </c>
      <c r="Y365" s="679">
        <f t="shared" ca="1" si="59"/>
        <v>0</v>
      </c>
      <c r="Z365" s="679">
        <f t="shared" ca="1" si="59"/>
        <v>0</v>
      </c>
      <c r="AA365" t="str">
        <f t="shared" si="54"/>
        <v>ASR_Financial_Report_SHP21Final</v>
      </c>
      <c r="AB365" s="960">
        <f t="shared" si="55"/>
        <v>44658</v>
      </c>
      <c r="AC365" t="str">
        <f t="shared" si="56"/>
        <v>Unaudited</v>
      </c>
    </row>
    <row r="366" spans="1:29" x14ac:dyDescent="0.25">
      <c r="A366" t="s">
        <v>420</v>
      </c>
      <c r="B366" t="s">
        <v>1366</v>
      </c>
      <c r="C366" t="s">
        <v>1367</v>
      </c>
      <c r="D366">
        <v>1900</v>
      </c>
      <c r="E366" s="960">
        <v>1</v>
      </c>
      <c r="F366" t="s">
        <v>1012</v>
      </c>
      <c r="G366" s="960" t="s">
        <v>1365</v>
      </c>
      <c r="H366" t="s">
        <v>379</v>
      </c>
      <c r="I366" s="940" t="s">
        <v>489</v>
      </c>
      <c r="J366" s="940" t="s">
        <v>26</v>
      </c>
      <c r="K366" s="940" t="s">
        <v>26</v>
      </c>
      <c r="L366" s="940" t="s">
        <v>269</v>
      </c>
      <c r="M366" s="961" t="s">
        <v>26</v>
      </c>
      <c r="N366" s="679">
        <f t="shared" ca="1" si="58"/>
        <v>0</v>
      </c>
      <c r="O366" s="679">
        <f t="shared" ca="1" si="59"/>
        <v>0</v>
      </c>
      <c r="P366" s="679">
        <f t="shared" ca="1" si="59"/>
        <v>0</v>
      </c>
      <c r="Q366" s="679">
        <f t="shared" ca="1" si="59"/>
        <v>0</v>
      </c>
      <c r="R366" s="679">
        <f t="shared" ca="1" si="59"/>
        <v>0</v>
      </c>
      <c r="S366" s="679">
        <f t="shared" ca="1" si="59"/>
        <v>0</v>
      </c>
      <c r="T366" s="679">
        <f t="shared" ca="1" si="59"/>
        <v>0</v>
      </c>
      <c r="U366" s="679">
        <f t="shared" ca="1" si="59"/>
        <v>0</v>
      </c>
      <c r="V366" s="679">
        <f t="shared" ca="1" si="59"/>
        <v>0</v>
      </c>
      <c r="W366" s="679">
        <f t="shared" ca="1" si="60"/>
        <v>0</v>
      </c>
      <c r="X366" s="679">
        <f t="shared" ca="1" si="59"/>
        <v>0</v>
      </c>
      <c r="Y366" s="679">
        <f t="shared" ca="1" si="59"/>
        <v>0</v>
      </c>
      <c r="Z366" s="679">
        <f t="shared" ca="1" si="59"/>
        <v>1135550.6362335128</v>
      </c>
      <c r="AA366" t="str">
        <f t="shared" si="54"/>
        <v>ASR_Financial_Report_SHP21Final</v>
      </c>
      <c r="AB366" s="960">
        <f t="shared" si="55"/>
        <v>44658</v>
      </c>
      <c r="AC366" t="str">
        <f t="shared" si="56"/>
        <v>Unaudited</v>
      </c>
    </row>
    <row r="367" spans="1:29" x14ac:dyDescent="0.25">
      <c r="A367" t="s">
        <v>420</v>
      </c>
      <c r="B367" t="s">
        <v>1366</v>
      </c>
      <c r="C367" t="s">
        <v>1367</v>
      </c>
      <c r="D367">
        <v>1900</v>
      </c>
      <c r="E367" s="960">
        <v>1</v>
      </c>
      <c r="F367" t="s">
        <v>438</v>
      </c>
      <c r="G367" s="960">
        <v>91</v>
      </c>
      <c r="H367" t="s">
        <v>380</v>
      </c>
      <c r="I367" s="940" t="s">
        <v>432</v>
      </c>
      <c r="J367" s="940" t="s">
        <v>432</v>
      </c>
      <c r="K367" s="940" t="s">
        <v>432</v>
      </c>
      <c r="L367" s="940"/>
      <c r="M367" s="961" t="s">
        <v>432</v>
      </c>
      <c r="N367" s="679">
        <f t="shared" ca="1" si="58"/>
        <v>46648.600000000006</v>
      </c>
      <c r="O367" s="679">
        <f t="shared" ca="1" si="59"/>
        <v>40976.11</v>
      </c>
      <c r="P367" s="679">
        <f t="shared" ca="1" si="59"/>
        <v>858.71</v>
      </c>
      <c r="Q367" s="679">
        <f t="shared" ca="1" si="59"/>
        <v>2461.5500000000002</v>
      </c>
      <c r="R367" s="679">
        <f t="shared" ca="1" si="59"/>
        <v>345.65</v>
      </c>
      <c r="S367" s="679">
        <f t="shared" ca="1" si="59"/>
        <v>657.58</v>
      </c>
      <c r="T367" s="679">
        <f t="shared" ca="1" si="59"/>
        <v>1305</v>
      </c>
      <c r="U367" s="679">
        <f t="shared" ca="1" si="59"/>
        <v>0</v>
      </c>
      <c r="V367" s="679">
        <f t="shared" ca="1" si="59"/>
        <v>35</v>
      </c>
      <c r="W367" s="679">
        <f t="shared" ca="1" si="60"/>
        <v>9</v>
      </c>
      <c r="X367" s="679">
        <f t="shared" ca="1" si="59"/>
        <v>0</v>
      </c>
      <c r="Y367" s="679">
        <f t="shared" ca="1" si="59"/>
        <v>0</v>
      </c>
      <c r="Z367" s="679">
        <f t="shared" ca="1" si="59"/>
        <v>0</v>
      </c>
      <c r="AA367" t="str">
        <f t="shared" si="54"/>
        <v>ASR_Financial_Report_SHP21Final</v>
      </c>
      <c r="AB367" s="960">
        <f t="shared" si="55"/>
        <v>44658</v>
      </c>
      <c r="AC367" t="str">
        <f t="shared" si="56"/>
        <v>Unaudited</v>
      </c>
    </row>
    <row r="368" spans="1:29" x14ac:dyDescent="0.25">
      <c r="A368" t="s">
        <v>420</v>
      </c>
      <c r="B368" t="s">
        <v>1366</v>
      </c>
      <c r="C368" t="s">
        <v>1367</v>
      </c>
      <c r="D368">
        <v>1900</v>
      </c>
      <c r="E368" s="960">
        <v>1</v>
      </c>
      <c r="F368" t="s">
        <v>438</v>
      </c>
      <c r="G368" s="960">
        <v>91</v>
      </c>
      <c r="H368" t="s">
        <v>380</v>
      </c>
      <c r="I368" s="940" t="s">
        <v>487</v>
      </c>
      <c r="J368" s="940" t="s">
        <v>12</v>
      </c>
      <c r="K368" s="940" t="s">
        <v>12</v>
      </c>
      <c r="L368" s="940">
        <v>1.1000000000000001</v>
      </c>
      <c r="M368" s="961" t="s">
        <v>12</v>
      </c>
      <c r="N368" s="679">
        <f t="shared" ca="1" si="58"/>
        <v>11162772.029999999</v>
      </c>
      <c r="O368" s="679">
        <f t="shared" ca="1" si="59"/>
        <v>6938525.9699999997</v>
      </c>
      <c r="P368" s="679">
        <f t="shared" ca="1" si="59"/>
        <v>415942.75</v>
      </c>
      <c r="Q368" s="679">
        <f t="shared" ca="1" si="59"/>
        <v>2323162.79</v>
      </c>
      <c r="R368" s="679">
        <f t="shared" ca="1" si="59"/>
        <v>465467.98</v>
      </c>
      <c r="S368" s="679">
        <f t="shared" ca="1" si="59"/>
        <v>134462.85</v>
      </c>
      <c r="T368" s="679">
        <f t="shared" ca="1" si="59"/>
        <v>533716.68000000005</v>
      </c>
      <c r="U368" s="679">
        <f t="shared" ca="1" si="59"/>
        <v>0</v>
      </c>
      <c r="V368" s="679">
        <f t="shared" ca="1" si="59"/>
        <v>93637.34</v>
      </c>
      <c r="W368" s="679">
        <f t="shared" ca="1" si="60"/>
        <v>257855.67</v>
      </c>
      <c r="X368" s="679">
        <f t="shared" ca="1" si="59"/>
        <v>0</v>
      </c>
      <c r="Y368" s="679">
        <f t="shared" ca="1" si="59"/>
        <v>0</v>
      </c>
      <c r="Z368" s="679">
        <f t="shared" ca="1" si="59"/>
        <v>0</v>
      </c>
      <c r="AA368" t="str">
        <f t="shared" si="54"/>
        <v>ASR_Financial_Report_SHP21Final</v>
      </c>
      <c r="AB368" s="960">
        <f t="shared" si="55"/>
        <v>44658</v>
      </c>
      <c r="AC368" t="str">
        <f t="shared" si="56"/>
        <v>Unaudited</v>
      </c>
    </row>
    <row r="369" spans="1:29" x14ac:dyDescent="0.25">
      <c r="A369" t="s">
        <v>420</v>
      </c>
      <c r="B369" t="s">
        <v>1366</v>
      </c>
      <c r="C369" t="s">
        <v>1367</v>
      </c>
      <c r="D369">
        <v>1900</v>
      </c>
      <c r="E369" s="960">
        <v>1</v>
      </c>
      <c r="F369" t="s">
        <v>438</v>
      </c>
      <c r="G369" s="960">
        <v>91</v>
      </c>
      <c r="H369" t="s">
        <v>380</v>
      </c>
      <c r="I369" s="961" t="s">
        <v>487</v>
      </c>
      <c r="J369" s="961" t="s">
        <v>12</v>
      </c>
      <c r="K369" s="961" t="s">
        <v>1309</v>
      </c>
      <c r="L369" s="940" t="s">
        <v>1300</v>
      </c>
      <c r="M369" s="961" t="s">
        <v>1309</v>
      </c>
      <c r="N369" s="679">
        <f t="shared" ca="1" si="58"/>
        <v>0</v>
      </c>
      <c r="O369" s="679">
        <f t="shared" ca="1" si="59"/>
        <v>0</v>
      </c>
      <c r="P369" s="679">
        <f t="shared" ca="1" si="59"/>
        <v>0</v>
      </c>
      <c r="Q369" s="679">
        <f t="shared" ca="1" si="59"/>
        <v>0</v>
      </c>
      <c r="R369" s="679">
        <f t="shared" ca="1" si="59"/>
        <v>0</v>
      </c>
      <c r="S369" s="679">
        <f t="shared" ca="1" si="59"/>
        <v>0</v>
      </c>
      <c r="T369" s="679">
        <f t="shared" ca="1" si="59"/>
        <v>0</v>
      </c>
      <c r="U369" s="679">
        <f t="shared" ca="1" si="59"/>
        <v>0</v>
      </c>
      <c r="V369" s="679">
        <f t="shared" ca="1" si="59"/>
        <v>0</v>
      </c>
      <c r="W369" s="679">
        <f t="shared" ca="1" si="60"/>
        <v>0</v>
      </c>
      <c r="X369" s="679">
        <f t="shared" ca="1" si="59"/>
        <v>0</v>
      </c>
      <c r="Y369" s="679">
        <f t="shared" ca="1" si="59"/>
        <v>0</v>
      </c>
      <c r="Z369" s="679">
        <f t="shared" ca="1" si="59"/>
        <v>0</v>
      </c>
      <c r="AA369" t="str">
        <f t="shared" si="54"/>
        <v>ASR_Financial_Report_SHP21Final</v>
      </c>
      <c r="AB369" s="960">
        <f t="shared" si="55"/>
        <v>44658</v>
      </c>
      <c r="AC369" t="str">
        <f t="shared" si="56"/>
        <v>Unaudited</v>
      </c>
    </row>
    <row r="370" spans="1:29" x14ac:dyDescent="0.25">
      <c r="A370" t="s">
        <v>420</v>
      </c>
      <c r="B370" t="s">
        <v>1366</v>
      </c>
      <c r="C370" t="s">
        <v>1367</v>
      </c>
      <c r="D370">
        <v>1900</v>
      </c>
      <c r="E370" s="960">
        <v>1</v>
      </c>
      <c r="F370" t="s">
        <v>438</v>
      </c>
      <c r="G370" s="960">
        <v>91</v>
      </c>
      <c r="H370" t="s">
        <v>380</v>
      </c>
      <c r="I370" s="961" t="s">
        <v>487</v>
      </c>
      <c r="J370" s="961" t="s">
        <v>490</v>
      </c>
      <c r="K370" s="961" t="s">
        <v>491</v>
      </c>
      <c r="L370" s="940" t="s">
        <v>63</v>
      </c>
      <c r="M370" s="961" t="s">
        <v>343</v>
      </c>
      <c r="N370" s="679">
        <f t="shared" ca="1" si="58"/>
        <v>0</v>
      </c>
      <c r="O370" s="679">
        <f t="shared" ca="1" si="59"/>
        <v>0</v>
      </c>
      <c r="P370" s="679">
        <f t="shared" ca="1" si="59"/>
        <v>0</v>
      </c>
      <c r="Q370" s="679">
        <f t="shared" ca="1" si="59"/>
        <v>0</v>
      </c>
      <c r="R370" s="679">
        <f t="shared" ca="1" si="59"/>
        <v>0</v>
      </c>
      <c r="S370" s="679">
        <f t="shared" ca="1" si="59"/>
        <v>0</v>
      </c>
      <c r="T370" s="679">
        <f t="shared" ca="1" si="59"/>
        <v>0</v>
      </c>
      <c r="U370" s="679">
        <f t="shared" ca="1" si="59"/>
        <v>0</v>
      </c>
      <c r="V370" s="679">
        <f t="shared" ca="1" si="59"/>
        <v>0</v>
      </c>
      <c r="W370" s="679">
        <f t="shared" ca="1" si="60"/>
        <v>0</v>
      </c>
      <c r="X370" s="679">
        <f t="shared" ca="1" si="59"/>
        <v>0</v>
      </c>
      <c r="Y370" s="679">
        <f t="shared" ca="1" si="59"/>
        <v>0</v>
      </c>
      <c r="Z370" s="679">
        <f t="shared" ca="1" si="59"/>
        <v>0</v>
      </c>
      <c r="AA370" t="str">
        <f t="shared" si="54"/>
        <v>ASR_Financial_Report_SHP21Final</v>
      </c>
      <c r="AB370" s="960">
        <f t="shared" si="55"/>
        <v>44658</v>
      </c>
      <c r="AC370" t="str">
        <f t="shared" si="56"/>
        <v>Unaudited</v>
      </c>
    </row>
    <row r="371" spans="1:29" x14ac:dyDescent="0.25">
      <c r="A371" t="s">
        <v>420</v>
      </c>
      <c r="B371" t="s">
        <v>1366</v>
      </c>
      <c r="C371" t="s">
        <v>1367</v>
      </c>
      <c r="D371">
        <v>1900</v>
      </c>
      <c r="E371" s="960">
        <v>1</v>
      </c>
      <c r="F371" t="s">
        <v>438</v>
      </c>
      <c r="G371" s="960">
        <v>91</v>
      </c>
      <c r="H371" t="s">
        <v>380</v>
      </c>
      <c r="I371" s="961" t="s">
        <v>487</v>
      </c>
      <c r="J371" s="961" t="s">
        <v>490</v>
      </c>
      <c r="K371" s="961" t="s">
        <v>1000</v>
      </c>
      <c r="L371" s="940" t="s">
        <v>896</v>
      </c>
      <c r="M371" s="961" t="s">
        <v>897</v>
      </c>
      <c r="N371" s="679">
        <f t="shared" ca="1" si="58"/>
        <v>350660.34674517589</v>
      </c>
      <c r="O371" s="679">
        <f t="shared" ca="1" si="59"/>
        <v>350660.34674517589</v>
      </c>
      <c r="P371" s="679">
        <f t="shared" ca="1" si="59"/>
        <v>0</v>
      </c>
      <c r="Q371" s="679">
        <f t="shared" ca="1" si="59"/>
        <v>0</v>
      </c>
      <c r="R371" s="679">
        <f t="shared" ca="1" si="59"/>
        <v>0</v>
      </c>
      <c r="S371" s="679">
        <f t="shared" ca="1" si="59"/>
        <v>0</v>
      </c>
      <c r="T371" s="679">
        <f t="shared" ca="1" si="59"/>
        <v>0</v>
      </c>
      <c r="U371" s="679">
        <f t="shared" ca="1" si="59"/>
        <v>0</v>
      </c>
      <c r="V371" s="679">
        <f t="shared" ca="1" si="59"/>
        <v>0</v>
      </c>
      <c r="W371" s="679">
        <f t="shared" ca="1" si="60"/>
        <v>0</v>
      </c>
      <c r="X371" s="679">
        <f t="shared" ca="1" si="59"/>
        <v>0</v>
      </c>
      <c r="Y371" s="679">
        <f t="shared" ca="1" si="59"/>
        <v>0</v>
      </c>
      <c r="Z371" s="679">
        <f t="shared" ca="1" si="59"/>
        <v>0</v>
      </c>
      <c r="AA371" t="str">
        <f t="shared" si="54"/>
        <v>ASR_Financial_Report_SHP21Final</v>
      </c>
      <c r="AB371" s="960">
        <f t="shared" si="55"/>
        <v>44658</v>
      </c>
      <c r="AC371" t="str">
        <f t="shared" si="56"/>
        <v>Unaudited</v>
      </c>
    </row>
    <row r="372" spans="1:29" x14ac:dyDescent="0.25">
      <c r="A372" t="s">
        <v>420</v>
      </c>
      <c r="B372" t="s">
        <v>1366</v>
      </c>
      <c r="C372" t="s">
        <v>1367</v>
      </c>
      <c r="D372">
        <v>1900</v>
      </c>
      <c r="E372" s="960">
        <v>1</v>
      </c>
      <c r="F372" t="s">
        <v>438</v>
      </c>
      <c r="G372" s="960">
        <v>91</v>
      </c>
      <c r="H372" t="s">
        <v>380</v>
      </c>
      <c r="I372" s="961" t="s">
        <v>487</v>
      </c>
      <c r="J372" s="961" t="s">
        <v>13</v>
      </c>
      <c r="K372" s="961" t="s">
        <v>492</v>
      </c>
      <c r="L372" s="940" t="s">
        <v>94</v>
      </c>
      <c r="M372" s="961" t="s">
        <v>146</v>
      </c>
      <c r="N372" s="679">
        <f t="shared" ca="1" si="58"/>
        <v>0</v>
      </c>
      <c r="O372" s="679">
        <f t="shared" ca="1" si="59"/>
        <v>0</v>
      </c>
      <c r="P372" s="679">
        <f t="shared" ca="1" si="59"/>
        <v>0</v>
      </c>
      <c r="Q372" s="679">
        <f t="shared" ca="1" si="59"/>
        <v>0</v>
      </c>
      <c r="R372" s="679">
        <f t="shared" ca="1" si="59"/>
        <v>0</v>
      </c>
      <c r="S372" s="679">
        <f t="shared" ca="1" si="59"/>
        <v>0</v>
      </c>
      <c r="T372" s="679">
        <f t="shared" ca="1" si="59"/>
        <v>0</v>
      </c>
      <c r="U372" s="679">
        <f t="shared" ca="1" si="59"/>
        <v>0</v>
      </c>
      <c r="V372" s="679">
        <f t="shared" ca="1" si="59"/>
        <v>0</v>
      </c>
      <c r="W372" s="679">
        <f t="shared" ca="1" si="60"/>
        <v>0</v>
      </c>
      <c r="X372" s="679">
        <f t="shared" ca="1" si="59"/>
        <v>0</v>
      </c>
      <c r="Y372" s="679">
        <f t="shared" ca="1" si="59"/>
        <v>0</v>
      </c>
      <c r="Z372" s="679">
        <f t="shared" ca="1" si="59"/>
        <v>0</v>
      </c>
      <c r="AA372" t="str">
        <f t="shared" si="54"/>
        <v>ASR_Financial_Report_SHP21Final</v>
      </c>
      <c r="AB372" s="960">
        <f t="shared" si="55"/>
        <v>44658</v>
      </c>
      <c r="AC372" t="str">
        <f t="shared" si="56"/>
        <v>Unaudited</v>
      </c>
    </row>
    <row r="373" spans="1:29" x14ac:dyDescent="0.25">
      <c r="A373" t="s">
        <v>420</v>
      </c>
      <c r="B373" t="s">
        <v>1366</v>
      </c>
      <c r="C373" t="s">
        <v>1367</v>
      </c>
      <c r="D373">
        <v>1900</v>
      </c>
      <c r="E373" s="960">
        <v>1</v>
      </c>
      <c r="F373" t="s">
        <v>438</v>
      </c>
      <c r="G373" s="960">
        <v>91</v>
      </c>
      <c r="H373" t="s">
        <v>380</v>
      </c>
      <c r="I373" s="961" t="s">
        <v>487</v>
      </c>
      <c r="J373" s="961" t="s">
        <v>13</v>
      </c>
      <c r="K373" s="961" t="s">
        <v>13</v>
      </c>
      <c r="L373" s="956" t="s">
        <v>35</v>
      </c>
      <c r="M373" s="961" t="s">
        <v>13</v>
      </c>
      <c r="N373" s="679">
        <f t="shared" ca="1" si="58"/>
        <v>19866.377571499324</v>
      </c>
      <c r="O373" s="679">
        <f t="shared" ca="1" si="59"/>
        <v>7769.7525714993235</v>
      </c>
      <c r="P373" s="679">
        <f t="shared" ca="1" si="59"/>
        <v>0</v>
      </c>
      <c r="Q373" s="679">
        <f t="shared" ca="1" si="59"/>
        <v>0</v>
      </c>
      <c r="R373" s="679">
        <f t="shared" ca="1" si="59"/>
        <v>0</v>
      </c>
      <c r="S373" s="679">
        <f t="shared" ca="1" si="59"/>
        <v>0</v>
      </c>
      <c r="T373" s="679">
        <f t="shared" ca="1" si="59"/>
        <v>0</v>
      </c>
      <c r="U373" s="679">
        <f t="shared" ca="1" si="59"/>
        <v>0</v>
      </c>
      <c r="V373" s="679">
        <f t="shared" ca="1" si="59"/>
        <v>0</v>
      </c>
      <c r="W373" s="679">
        <f t="shared" ca="1" si="60"/>
        <v>0</v>
      </c>
      <c r="X373" s="679">
        <f t="shared" ca="1" si="59"/>
        <v>12096.625</v>
      </c>
      <c r="Y373" s="679">
        <f t="shared" ca="1" si="59"/>
        <v>0</v>
      </c>
      <c r="Z373" s="679">
        <f t="shared" ca="1" si="59"/>
        <v>0</v>
      </c>
      <c r="AA373" t="str">
        <f t="shared" si="54"/>
        <v>ASR_Financial_Report_SHP21Final</v>
      </c>
      <c r="AB373" s="960">
        <f t="shared" si="55"/>
        <v>44658</v>
      </c>
      <c r="AC373" t="str">
        <f t="shared" si="56"/>
        <v>Unaudited</v>
      </c>
    </row>
    <row r="374" spans="1:29" x14ac:dyDescent="0.25">
      <c r="A374" t="s">
        <v>420</v>
      </c>
      <c r="B374" t="s">
        <v>1366</v>
      </c>
      <c r="C374" t="s">
        <v>1367</v>
      </c>
      <c r="D374">
        <v>1900</v>
      </c>
      <c r="E374" s="960">
        <v>1</v>
      </c>
      <c r="F374" t="s">
        <v>438</v>
      </c>
      <c r="G374" s="960">
        <v>91</v>
      </c>
      <c r="H374" t="s">
        <v>380</v>
      </c>
      <c r="I374" s="961" t="s">
        <v>488</v>
      </c>
      <c r="J374" s="961" t="s">
        <v>444</v>
      </c>
      <c r="K374" s="961" t="s">
        <v>0</v>
      </c>
      <c r="L374" s="940">
        <v>2.1</v>
      </c>
      <c r="M374" s="961" t="s">
        <v>147</v>
      </c>
      <c r="N374" s="679">
        <f t="shared" ca="1" si="58"/>
        <v>1927181.16</v>
      </c>
      <c r="O374" s="679">
        <f t="shared" ca="1" si="59"/>
        <v>786414.07999999996</v>
      </c>
      <c r="P374" s="679">
        <f t="shared" ca="1" si="59"/>
        <v>19575.400000000001</v>
      </c>
      <c r="Q374" s="679">
        <f t="shared" ca="1" si="59"/>
        <v>1047736.6399999999</v>
      </c>
      <c r="R374" s="679">
        <f t="shared" ca="1" si="59"/>
        <v>69006.039999999994</v>
      </c>
      <c r="S374" s="679">
        <f t="shared" ca="1" si="59"/>
        <v>4449</v>
      </c>
      <c r="T374" s="679">
        <f t="shared" ca="1" si="59"/>
        <v>0</v>
      </c>
      <c r="U374" s="679">
        <f t="shared" ca="1" si="59"/>
        <v>0</v>
      </c>
      <c r="V374" s="679">
        <f t="shared" ca="1" si="59"/>
        <v>0</v>
      </c>
      <c r="W374" s="679">
        <f t="shared" ca="1" si="60"/>
        <v>0</v>
      </c>
      <c r="X374" s="679">
        <f t="shared" ca="1" si="59"/>
        <v>0</v>
      </c>
      <c r="Y374" s="679">
        <f t="shared" ca="1" si="59"/>
        <v>0</v>
      </c>
      <c r="Z374" s="679">
        <f t="shared" ca="1" si="59"/>
        <v>0</v>
      </c>
      <c r="AA374" t="str">
        <f t="shared" si="54"/>
        <v>ASR_Financial_Report_SHP21Final</v>
      </c>
      <c r="AB374" s="960">
        <f t="shared" si="55"/>
        <v>44658</v>
      </c>
      <c r="AC374" t="str">
        <f t="shared" si="56"/>
        <v>Unaudited</v>
      </c>
    </row>
    <row r="375" spans="1:29" ht="30" x14ac:dyDescent="0.25">
      <c r="A375" t="s">
        <v>420</v>
      </c>
      <c r="B375" t="s">
        <v>1366</v>
      </c>
      <c r="C375" t="s">
        <v>1367</v>
      </c>
      <c r="D375">
        <v>1900</v>
      </c>
      <c r="E375" s="960">
        <v>1</v>
      </c>
      <c r="F375" t="s">
        <v>438</v>
      </c>
      <c r="G375" s="960">
        <v>91</v>
      </c>
      <c r="H375" t="s">
        <v>380</v>
      </c>
      <c r="I375" s="940" t="s">
        <v>488</v>
      </c>
      <c r="J375" s="940" t="s">
        <v>444</v>
      </c>
      <c r="K375" s="940" t="s">
        <v>0</v>
      </c>
      <c r="L375" s="940">
        <v>2.2000000000000002</v>
      </c>
      <c r="M375" s="961" t="s">
        <v>148</v>
      </c>
      <c r="N375" s="679">
        <f t="shared" ca="1" si="58"/>
        <v>33748.594155804254</v>
      </c>
      <c r="O375" s="679">
        <f t="shared" ca="1" si="59"/>
        <v>32899.747031574727</v>
      </c>
      <c r="P375" s="679">
        <f t="shared" ca="1" si="59"/>
        <v>818.93969655513877</v>
      </c>
      <c r="Q375" s="679">
        <f t="shared" ca="1" si="59"/>
        <v>118.50031056310836</v>
      </c>
      <c r="R375" s="679">
        <f t="shared" ca="1" si="59"/>
        <v>7.3914516753650199</v>
      </c>
      <c r="S375" s="679">
        <f t="shared" ca="1" si="59"/>
        <v>-95.984334564091384</v>
      </c>
      <c r="T375" s="679">
        <f t="shared" ca="1" si="59"/>
        <v>0</v>
      </c>
      <c r="U375" s="679">
        <f t="shared" ca="1" si="59"/>
        <v>0</v>
      </c>
      <c r="V375" s="679">
        <f t="shared" ca="1" si="59"/>
        <v>0</v>
      </c>
      <c r="W375" s="679">
        <f t="shared" ca="1" si="60"/>
        <v>0</v>
      </c>
      <c r="X375" s="679">
        <f t="shared" ca="1" si="59"/>
        <v>0</v>
      </c>
      <c r="Y375" s="679">
        <f t="shared" ca="1" si="59"/>
        <v>0</v>
      </c>
      <c r="Z375" s="679">
        <f t="shared" ca="1" si="59"/>
        <v>0</v>
      </c>
      <c r="AA375" t="str">
        <f t="shared" si="54"/>
        <v>ASR_Financial_Report_SHP21Final</v>
      </c>
      <c r="AB375" s="960">
        <f t="shared" si="55"/>
        <v>44658</v>
      </c>
      <c r="AC375" t="str">
        <f t="shared" si="56"/>
        <v>Unaudited</v>
      </c>
    </row>
    <row r="376" spans="1:29" x14ac:dyDescent="0.25">
      <c r="A376" t="s">
        <v>420</v>
      </c>
      <c r="B376" t="s">
        <v>1366</v>
      </c>
      <c r="C376" t="s">
        <v>1367</v>
      </c>
      <c r="D376">
        <v>1900</v>
      </c>
      <c r="E376" s="960">
        <v>1</v>
      </c>
      <c r="F376" t="s">
        <v>438</v>
      </c>
      <c r="G376" s="960">
        <v>91</v>
      </c>
      <c r="H376" t="s">
        <v>380</v>
      </c>
      <c r="I376" s="961" t="s">
        <v>488</v>
      </c>
      <c r="J376" s="961" t="s">
        <v>444</v>
      </c>
      <c r="K376" s="961" t="s">
        <v>0</v>
      </c>
      <c r="L376" s="940">
        <v>2.2999999999999998</v>
      </c>
      <c r="M376" s="961" t="s">
        <v>149</v>
      </c>
      <c r="N376" s="679">
        <f t="shared" ca="1" si="58"/>
        <v>478417.62</v>
      </c>
      <c r="O376" s="679">
        <f t="shared" ca="1" si="59"/>
        <v>381942.44</v>
      </c>
      <c r="P376" s="679">
        <f t="shared" ca="1" si="59"/>
        <v>20293.11</v>
      </c>
      <c r="Q376" s="679">
        <f t="shared" ca="1" si="59"/>
        <v>53028.43</v>
      </c>
      <c r="R376" s="679">
        <f t="shared" ca="1" si="59"/>
        <v>12536.93</v>
      </c>
      <c r="S376" s="679">
        <f t="shared" ca="1" si="59"/>
        <v>382.49000000000007</v>
      </c>
      <c r="T376" s="679">
        <f t="shared" ca="1" si="59"/>
        <v>9179.08</v>
      </c>
      <c r="U376" s="679">
        <f t="shared" ca="1" si="59"/>
        <v>0</v>
      </c>
      <c r="V376" s="679">
        <f t="shared" ca="1" si="59"/>
        <v>467.75</v>
      </c>
      <c r="W376" s="679">
        <f t="shared" ca="1" si="60"/>
        <v>587.39</v>
      </c>
      <c r="X376" s="679">
        <f t="shared" ca="1" si="59"/>
        <v>0</v>
      </c>
      <c r="Y376" s="679">
        <f t="shared" ca="1" si="59"/>
        <v>0</v>
      </c>
      <c r="Z376" s="679">
        <f t="shared" ca="1" si="59"/>
        <v>0</v>
      </c>
      <c r="AA376" t="str">
        <f t="shared" si="54"/>
        <v>ASR_Financial_Report_SHP21Final</v>
      </c>
      <c r="AB376" s="960">
        <f t="shared" si="55"/>
        <v>44658</v>
      </c>
      <c r="AC376" t="str">
        <f t="shared" si="56"/>
        <v>Unaudited</v>
      </c>
    </row>
    <row r="377" spans="1:29" x14ac:dyDescent="0.25">
      <c r="A377" t="s">
        <v>420</v>
      </c>
      <c r="B377" t="s">
        <v>1366</v>
      </c>
      <c r="C377" t="s">
        <v>1367</v>
      </c>
      <c r="D377">
        <v>1900</v>
      </c>
      <c r="E377" s="960">
        <v>1</v>
      </c>
      <c r="F377" t="s">
        <v>438</v>
      </c>
      <c r="G377" s="960">
        <v>91</v>
      </c>
      <c r="H377" t="s">
        <v>380</v>
      </c>
      <c r="I377" s="940" t="s">
        <v>488</v>
      </c>
      <c r="J377" s="940" t="s">
        <v>444</v>
      </c>
      <c r="K377" s="940" t="s">
        <v>0</v>
      </c>
      <c r="L377" s="940">
        <v>2.4</v>
      </c>
      <c r="M377" s="940" t="s">
        <v>150</v>
      </c>
      <c r="N377" s="679">
        <f t="shared" ca="1" si="58"/>
        <v>576743.93000000005</v>
      </c>
      <c r="O377" s="679">
        <f t="shared" ca="1" si="59"/>
        <v>363149.82</v>
      </c>
      <c r="P377" s="679">
        <f t="shared" ca="1" si="59"/>
        <v>21316.26</v>
      </c>
      <c r="Q377" s="679">
        <f t="shared" ca="1" si="59"/>
        <v>156494.05000000002</v>
      </c>
      <c r="R377" s="679">
        <f t="shared" ca="1" si="59"/>
        <v>14601.01</v>
      </c>
      <c r="S377" s="679">
        <f t="shared" ca="1" si="59"/>
        <v>1824.46</v>
      </c>
      <c r="T377" s="679">
        <f t="shared" ca="1" si="59"/>
        <v>14312.28</v>
      </c>
      <c r="U377" s="679">
        <f t="shared" ca="1" si="59"/>
        <v>0</v>
      </c>
      <c r="V377" s="679">
        <f t="shared" ca="1" si="59"/>
        <v>4246.8900000000003</v>
      </c>
      <c r="W377" s="679">
        <f t="shared" ca="1" si="60"/>
        <v>799.16</v>
      </c>
      <c r="X377" s="679">
        <f t="shared" ca="1" si="59"/>
        <v>0</v>
      </c>
      <c r="Y377" s="679">
        <f t="shared" ca="1" si="59"/>
        <v>0</v>
      </c>
      <c r="Z377" s="679">
        <f t="shared" ca="1" si="59"/>
        <v>0</v>
      </c>
      <c r="AA377" t="str">
        <f t="shared" si="54"/>
        <v>ASR_Financial_Report_SHP21Final</v>
      </c>
      <c r="AB377" s="960">
        <f t="shared" si="55"/>
        <v>44658</v>
      </c>
      <c r="AC377" t="str">
        <f t="shared" si="56"/>
        <v>Unaudited</v>
      </c>
    </row>
    <row r="378" spans="1:29" ht="30" x14ac:dyDescent="0.25">
      <c r="A378" t="s">
        <v>420</v>
      </c>
      <c r="B378" t="s">
        <v>1366</v>
      </c>
      <c r="C378" t="s">
        <v>1367</v>
      </c>
      <c r="D378">
        <v>1900</v>
      </c>
      <c r="E378" s="960">
        <v>1</v>
      </c>
      <c r="F378" t="s">
        <v>438</v>
      </c>
      <c r="G378" s="960">
        <v>91</v>
      </c>
      <c r="H378" t="s">
        <v>380</v>
      </c>
      <c r="I378" s="940" t="s">
        <v>488</v>
      </c>
      <c r="J378" s="940" t="s">
        <v>444</v>
      </c>
      <c r="K378" s="940" t="s">
        <v>0</v>
      </c>
      <c r="L378" s="940">
        <v>2.5</v>
      </c>
      <c r="M378" s="961" t="s">
        <v>151</v>
      </c>
      <c r="N378" s="679">
        <f t="shared" ca="1" si="58"/>
        <v>33841.725671466302</v>
      </c>
      <c r="O378" s="679">
        <f t="shared" ca="1" si="59"/>
        <v>31171.042702063925</v>
      </c>
      <c r="P378" s="679">
        <f t="shared" ca="1" si="59"/>
        <v>1740.7340254426722</v>
      </c>
      <c r="Q378" s="679">
        <f t="shared" ca="1" si="59"/>
        <v>0.97639948476015648</v>
      </c>
      <c r="R378" s="679">
        <f t="shared" ca="1" si="59"/>
        <v>-1.3439349419416224</v>
      </c>
      <c r="S378" s="679">
        <f t="shared" ca="1" si="59"/>
        <v>-52.398478845665302</v>
      </c>
      <c r="T378" s="679">
        <f t="shared" ca="1" si="59"/>
        <v>982.76445079372706</v>
      </c>
      <c r="U378" s="679">
        <f t="shared" ref="U378:Z378" ca="1" si="61">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679">
        <f t="shared" ca="1" si="61"/>
        <v>8.3133213222442048E-2</v>
      </c>
      <c r="W378" s="679">
        <f t="shared" ca="1" si="60"/>
        <v>-0.1326257444029173</v>
      </c>
      <c r="X378" s="679">
        <f t="shared" ca="1" si="61"/>
        <v>0</v>
      </c>
      <c r="Y378" s="679">
        <f t="shared" ca="1" si="61"/>
        <v>0</v>
      </c>
      <c r="Z378" s="679">
        <f t="shared" ca="1" si="61"/>
        <v>0</v>
      </c>
      <c r="AA378" t="str">
        <f t="shared" si="54"/>
        <v>ASR_Financial_Report_SHP21Final</v>
      </c>
      <c r="AB378" s="960">
        <f t="shared" si="55"/>
        <v>44658</v>
      </c>
      <c r="AC378" t="str">
        <f t="shared" si="56"/>
        <v>Unaudited</v>
      </c>
    </row>
    <row r="379" spans="1:29" x14ac:dyDescent="0.25">
      <c r="A379" t="s">
        <v>420</v>
      </c>
      <c r="B379" t="s">
        <v>1366</v>
      </c>
      <c r="C379" t="s">
        <v>1367</v>
      </c>
      <c r="D379">
        <v>1900</v>
      </c>
      <c r="E379" s="960">
        <v>1</v>
      </c>
      <c r="F379" t="s">
        <v>438</v>
      </c>
      <c r="G379" s="960">
        <v>91</v>
      </c>
      <c r="H379" t="s">
        <v>380</v>
      </c>
      <c r="I379" s="940" t="s">
        <v>488</v>
      </c>
      <c r="J379" s="940" t="s">
        <v>444</v>
      </c>
      <c r="K379" s="940" t="s">
        <v>0</v>
      </c>
      <c r="L379" s="940" t="s">
        <v>96</v>
      </c>
      <c r="M379" s="961" t="s">
        <v>7</v>
      </c>
      <c r="N379" s="679">
        <f t="shared" ca="1" si="58"/>
        <v>0</v>
      </c>
      <c r="O379" s="679">
        <f t="shared" ref="O379:V388" ca="1" si="62">IF(OR(AND($F379="PY",O$1&lt;&gt;"Prior Year"),AND($F379&lt;&gt;"PY",O$1="Prior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"&amp;$H379&amp;"'!$A$7:$CA$7"),0)+MATCH(O$1,INDIRECT("'MMA Rev-Exp "&amp;$H379&amp;"'!$D$8:$CA$8"),0)-1)))</f>
        <v>0</v>
      </c>
      <c r="P379" s="679">
        <f t="shared" ca="1" si="62"/>
        <v>0</v>
      </c>
      <c r="Q379" s="679">
        <f t="shared" ca="1" si="62"/>
        <v>0</v>
      </c>
      <c r="R379" s="679">
        <f t="shared" ca="1" si="62"/>
        <v>0</v>
      </c>
      <c r="S379" s="679">
        <f t="shared" ca="1" si="62"/>
        <v>0</v>
      </c>
      <c r="T379" s="679">
        <f t="shared" ca="1" si="62"/>
        <v>0</v>
      </c>
      <c r="U379" s="679">
        <f t="shared" ca="1" si="62"/>
        <v>0</v>
      </c>
      <c r="V379" s="679">
        <f t="shared" ca="1" si="62"/>
        <v>0</v>
      </c>
      <c r="W379" s="679">
        <f t="shared" ca="1" si="60"/>
        <v>0</v>
      </c>
      <c r="X379" s="679">
        <f t="shared" ref="X379:Z395" ca="1" si="63">IF(OR(AND($F379="PY",X$1&lt;&gt;"Prior Year"),AND($F379&lt;&gt;"PY",X$1="Prior Year")),0,INDEX(INDIRECT("'MMA Rev-Exp "&amp;$H379&amp;"'!$A$1:$CA$200"),IF($J379="Member Months",MATCH($J379,INDIRECT("'MMA Rev-Exp "&amp;$H379&amp;"'!$A$1:$A$200"),0),MATCH($L379,INDIRECT("'MMA Rev-Exp "&amp;$H379&amp;"'!$B$1:$B$200"),0)),IF($F379="PY",MATCH("Prior Year Adjustments",INDIRECT("'MMA Rev-Exp "&amp;$H379&amp;"'!$A$8:$CA$8"),0),MATCH(IF($F379="Q1","JANUARY - MARCH (Q1)",IF($F379="Q2","APRIL - JUNE (Q2)",IF($F379="Q3","JULY - SEPTEMBER (Q3)",IF($F379="Q4","OCTOBER - DECEMBER (Q4)",0)))),INDIRECT("'MMA Rev-Exp "&amp;$H379&amp;"'!$A$7:$CA$7"),0)+MATCH(X$1,INDIRECT("'MMA Rev-Exp "&amp;$H379&amp;"'!$D$8:$CA$8"),0)-1)))</f>
        <v>0</v>
      </c>
      <c r="Y379" s="679">
        <f t="shared" ca="1" si="63"/>
        <v>0</v>
      </c>
      <c r="Z379" s="679">
        <f t="shared" ca="1" si="63"/>
        <v>0</v>
      </c>
      <c r="AA379" t="str">
        <f t="shared" si="54"/>
        <v>ASR_Financial_Report_SHP21Final</v>
      </c>
      <c r="AB379" s="960">
        <f t="shared" si="55"/>
        <v>44658</v>
      </c>
      <c r="AC379" t="str">
        <f t="shared" si="56"/>
        <v>Unaudited</v>
      </c>
    </row>
    <row r="380" spans="1:29" x14ac:dyDescent="0.25">
      <c r="A380" t="s">
        <v>420</v>
      </c>
      <c r="B380" t="s">
        <v>1366</v>
      </c>
      <c r="C380" t="s">
        <v>1367</v>
      </c>
      <c r="D380">
        <v>1900</v>
      </c>
      <c r="E380" s="960">
        <v>1</v>
      </c>
      <c r="F380" t="s">
        <v>438</v>
      </c>
      <c r="G380" s="960">
        <v>91</v>
      </c>
      <c r="H380" t="s">
        <v>380</v>
      </c>
      <c r="I380" s="940" t="s">
        <v>488</v>
      </c>
      <c r="J380" s="940" t="s">
        <v>444</v>
      </c>
      <c r="K380" s="940" t="s">
        <v>0</v>
      </c>
      <c r="L380" s="940" t="s">
        <v>152</v>
      </c>
      <c r="M380" s="961" t="s">
        <v>451</v>
      </c>
      <c r="N380" s="679">
        <f t="shared" ca="1" si="58"/>
        <v>0</v>
      </c>
      <c r="O380" s="679">
        <f t="shared" ca="1" si="62"/>
        <v>0</v>
      </c>
      <c r="P380" s="679">
        <f t="shared" ca="1" si="62"/>
        <v>0</v>
      </c>
      <c r="Q380" s="679">
        <f t="shared" ca="1" si="62"/>
        <v>0</v>
      </c>
      <c r="R380" s="679">
        <f t="shared" ca="1" si="62"/>
        <v>0</v>
      </c>
      <c r="S380" s="679">
        <f t="shared" ca="1" si="62"/>
        <v>0</v>
      </c>
      <c r="T380" s="679">
        <f t="shared" ca="1" si="62"/>
        <v>0</v>
      </c>
      <c r="U380" s="679">
        <f t="shared" ca="1" si="62"/>
        <v>0</v>
      </c>
      <c r="V380" s="679">
        <f t="shared" ca="1" si="62"/>
        <v>0</v>
      </c>
      <c r="W380" s="679">
        <f t="shared" ca="1" si="60"/>
        <v>0</v>
      </c>
      <c r="X380" s="679">
        <f t="shared" ca="1" si="63"/>
        <v>0</v>
      </c>
      <c r="Y380" s="679">
        <f t="shared" ca="1" si="63"/>
        <v>0</v>
      </c>
      <c r="Z380" s="679">
        <f t="shared" ca="1" si="63"/>
        <v>0</v>
      </c>
      <c r="AA380" t="str">
        <f t="shared" si="54"/>
        <v>ASR_Financial_Report_SHP21Final</v>
      </c>
      <c r="AB380" s="960">
        <f t="shared" si="55"/>
        <v>44658</v>
      </c>
      <c r="AC380" t="str">
        <f t="shared" si="56"/>
        <v>Unaudited</v>
      </c>
    </row>
    <row r="381" spans="1:29" x14ac:dyDescent="0.25">
      <c r="A381" t="s">
        <v>420</v>
      </c>
      <c r="B381" t="s">
        <v>1366</v>
      </c>
      <c r="C381" t="s">
        <v>1367</v>
      </c>
      <c r="D381">
        <v>1900</v>
      </c>
      <c r="E381" s="960">
        <v>1</v>
      </c>
      <c r="F381" t="s">
        <v>438</v>
      </c>
      <c r="G381" s="960">
        <v>91</v>
      </c>
      <c r="H381" t="s">
        <v>380</v>
      </c>
      <c r="I381" s="940" t="s">
        <v>488</v>
      </c>
      <c r="J381" s="940" t="s">
        <v>444</v>
      </c>
      <c r="K381" s="940" t="s">
        <v>0</v>
      </c>
      <c r="L381" s="946" t="s">
        <v>898</v>
      </c>
      <c r="M381" s="962" t="s">
        <v>24</v>
      </c>
      <c r="N381" s="679">
        <f t="shared" ca="1" si="58"/>
        <v>0</v>
      </c>
      <c r="O381" s="679">
        <f t="shared" ca="1" si="62"/>
        <v>0</v>
      </c>
      <c r="P381" s="679">
        <f t="shared" ca="1" si="62"/>
        <v>0</v>
      </c>
      <c r="Q381" s="679">
        <f t="shared" ca="1" si="62"/>
        <v>0</v>
      </c>
      <c r="R381" s="679">
        <f t="shared" ca="1" si="62"/>
        <v>0</v>
      </c>
      <c r="S381" s="679">
        <f t="shared" ca="1" si="62"/>
        <v>0</v>
      </c>
      <c r="T381" s="679">
        <f t="shared" ca="1" si="62"/>
        <v>0</v>
      </c>
      <c r="U381" s="679">
        <f t="shared" ca="1" si="62"/>
        <v>0</v>
      </c>
      <c r="V381" s="679">
        <f t="shared" ca="1" si="62"/>
        <v>0</v>
      </c>
      <c r="W381" s="679">
        <f t="shared" ca="1" si="60"/>
        <v>0</v>
      </c>
      <c r="X381" s="679">
        <f t="shared" ca="1" si="63"/>
        <v>0</v>
      </c>
      <c r="Y381" s="679">
        <f t="shared" ca="1" si="63"/>
        <v>0</v>
      </c>
      <c r="Z381" s="679">
        <f t="shared" ca="1" si="63"/>
        <v>0</v>
      </c>
      <c r="AA381" t="str">
        <f t="shared" si="54"/>
        <v>ASR_Financial_Report_SHP21Final</v>
      </c>
      <c r="AB381" s="960">
        <f t="shared" si="55"/>
        <v>44658</v>
      </c>
      <c r="AC381" t="str">
        <f t="shared" si="56"/>
        <v>Unaudited</v>
      </c>
    </row>
    <row r="382" spans="1:29" x14ac:dyDescent="0.25">
      <c r="A382" t="s">
        <v>420</v>
      </c>
      <c r="B382" t="s">
        <v>1366</v>
      </c>
      <c r="C382" t="s">
        <v>1367</v>
      </c>
      <c r="D382">
        <v>1900</v>
      </c>
      <c r="E382" s="960">
        <v>1</v>
      </c>
      <c r="F382" t="s">
        <v>438</v>
      </c>
      <c r="G382" s="960">
        <v>91</v>
      </c>
      <c r="H382" t="s">
        <v>380</v>
      </c>
      <c r="I382" s="940" t="s">
        <v>488</v>
      </c>
      <c r="J382" s="940" t="s">
        <v>444</v>
      </c>
      <c r="K382" s="940" t="s">
        <v>53</v>
      </c>
      <c r="L382" s="940">
        <v>3.1</v>
      </c>
      <c r="M382" s="961" t="s">
        <v>33</v>
      </c>
      <c r="N382" s="679">
        <f t="shared" ca="1" si="58"/>
        <v>2165388.3799999799</v>
      </c>
      <c r="O382" s="679">
        <f t="shared" ca="1" si="62"/>
        <v>1683051.3899999801</v>
      </c>
      <c r="P382" s="679">
        <f t="shared" ca="1" si="62"/>
        <v>53380.98</v>
      </c>
      <c r="Q382" s="679">
        <f t="shared" ca="1" si="62"/>
        <v>299115.93</v>
      </c>
      <c r="R382" s="679">
        <f t="shared" ca="1" si="62"/>
        <v>53417.48</v>
      </c>
      <c r="S382" s="679">
        <f t="shared" ca="1" si="62"/>
        <v>10627.480000000001</v>
      </c>
      <c r="T382" s="679">
        <f t="shared" ca="1" si="62"/>
        <v>60408.259999999995</v>
      </c>
      <c r="U382" s="679">
        <f t="shared" ca="1" si="62"/>
        <v>0</v>
      </c>
      <c r="V382" s="679">
        <f t="shared" ca="1" si="62"/>
        <v>2740.25</v>
      </c>
      <c r="W382" s="679">
        <f t="shared" ca="1" si="60"/>
        <v>2646.61</v>
      </c>
      <c r="X382" s="679">
        <f t="shared" ca="1" si="63"/>
        <v>0</v>
      </c>
      <c r="Y382" s="679">
        <f t="shared" ca="1" si="63"/>
        <v>0</v>
      </c>
      <c r="Z382" s="679">
        <f t="shared" ca="1" si="63"/>
        <v>0</v>
      </c>
      <c r="AA382" t="str">
        <f t="shared" si="54"/>
        <v>ASR_Financial_Report_SHP21Final</v>
      </c>
      <c r="AB382" s="960">
        <f t="shared" si="55"/>
        <v>44658</v>
      </c>
      <c r="AC382" t="str">
        <f t="shared" si="56"/>
        <v>Unaudited</v>
      </c>
    </row>
    <row r="383" spans="1:29" x14ac:dyDescent="0.25">
      <c r="A383" t="s">
        <v>420</v>
      </c>
      <c r="B383" t="s">
        <v>1366</v>
      </c>
      <c r="C383" t="s">
        <v>1367</v>
      </c>
      <c r="D383">
        <v>1900</v>
      </c>
      <c r="E383" s="960">
        <v>1</v>
      </c>
      <c r="F383" t="s">
        <v>438</v>
      </c>
      <c r="G383" s="960">
        <v>91</v>
      </c>
      <c r="H383" t="s">
        <v>380</v>
      </c>
      <c r="I383" s="940" t="s">
        <v>488</v>
      </c>
      <c r="J383" s="940" t="s">
        <v>444</v>
      </c>
      <c r="K383" s="940" t="s">
        <v>53</v>
      </c>
      <c r="L383" s="940">
        <v>3.2</v>
      </c>
      <c r="M383" s="961" t="s">
        <v>34</v>
      </c>
      <c r="N383" s="679">
        <f t="shared" ca="1" si="58"/>
        <v>9702.1899999999987</v>
      </c>
      <c r="O383" s="679">
        <f t="shared" ca="1" si="62"/>
        <v>4362.9399999999996</v>
      </c>
      <c r="P383" s="679">
        <f t="shared" ca="1" si="62"/>
        <v>0</v>
      </c>
      <c r="Q383" s="679">
        <f t="shared" ca="1" si="62"/>
        <v>4966.91</v>
      </c>
      <c r="R383" s="679">
        <f t="shared" ca="1" si="62"/>
        <v>0</v>
      </c>
      <c r="S383" s="679">
        <f t="shared" ca="1" si="62"/>
        <v>0</v>
      </c>
      <c r="T383" s="679">
        <f t="shared" ca="1" si="62"/>
        <v>372.34</v>
      </c>
      <c r="U383" s="679">
        <f t="shared" ca="1" si="62"/>
        <v>0</v>
      </c>
      <c r="V383" s="679">
        <f t="shared" ca="1" si="62"/>
        <v>0</v>
      </c>
      <c r="W383" s="679">
        <f t="shared" ca="1" si="60"/>
        <v>0</v>
      </c>
      <c r="X383" s="679">
        <f t="shared" ca="1" si="63"/>
        <v>0</v>
      </c>
      <c r="Y383" s="679">
        <f t="shared" ca="1" si="63"/>
        <v>0</v>
      </c>
      <c r="Z383" s="679">
        <f t="shared" ca="1" si="63"/>
        <v>0</v>
      </c>
      <c r="AA383" t="str">
        <f t="shared" si="54"/>
        <v>ASR_Financial_Report_SHP21Final</v>
      </c>
      <c r="AB383" s="960">
        <f t="shared" si="55"/>
        <v>44658</v>
      </c>
      <c r="AC383" t="str">
        <f t="shared" si="56"/>
        <v>Unaudited</v>
      </c>
    </row>
    <row r="384" spans="1:29" x14ac:dyDescent="0.25">
      <c r="A384" t="s">
        <v>420</v>
      </c>
      <c r="B384" t="s">
        <v>1366</v>
      </c>
      <c r="C384" t="s">
        <v>1367</v>
      </c>
      <c r="D384">
        <v>1900</v>
      </c>
      <c r="E384" s="960">
        <v>1</v>
      </c>
      <c r="F384" t="s">
        <v>438</v>
      </c>
      <c r="G384" s="960">
        <v>91</v>
      </c>
      <c r="H384" t="s">
        <v>380</v>
      </c>
      <c r="I384" s="940" t="s">
        <v>488</v>
      </c>
      <c r="J384" s="940" t="s">
        <v>444</v>
      </c>
      <c r="K384" s="940" t="s">
        <v>53</v>
      </c>
      <c r="L384" s="940">
        <v>3.3</v>
      </c>
      <c r="M384" s="961" t="s">
        <v>54</v>
      </c>
      <c r="N384" s="679">
        <f t="shared" ca="1" si="58"/>
        <v>26162.5</v>
      </c>
      <c r="O384" s="679">
        <f t="shared" ca="1" si="62"/>
        <v>21349.320000000003</v>
      </c>
      <c r="P384" s="679">
        <f t="shared" ca="1" si="62"/>
        <v>1576.93</v>
      </c>
      <c r="Q384" s="679">
        <f t="shared" ca="1" si="62"/>
        <v>1682</v>
      </c>
      <c r="R384" s="679">
        <f t="shared" ca="1" si="62"/>
        <v>604.85</v>
      </c>
      <c r="S384" s="679">
        <f t="shared" ca="1" si="62"/>
        <v>30.17</v>
      </c>
      <c r="T384" s="679">
        <f t="shared" ca="1" si="62"/>
        <v>919.23</v>
      </c>
      <c r="U384" s="679">
        <f t="shared" ca="1" si="62"/>
        <v>0</v>
      </c>
      <c r="V384" s="679">
        <f t="shared" ca="1" si="62"/>
        <v>0</v>
      </c>
      <c r="W384" s="679">
        <f t="shared" ca="1" si="60"/>
        <v>0</v>
      </c>
      <c r="X384" s="679">
        <f t="shared" ca="1" si="63"/>
        <v>0</v>
      </c>
      <c r="Y384" s="679">
        <f t="shared" ca="1" si="63"/>
        <v>0</v>
      </c>
      <c r="Z384" s="679">
        <f t="shared" ca="1" si="63"/>
        <v>0</v>
      </c>
      <c r="AA384" t="str">
        <f t="shared" si="54"/>
        <v>ASR_Financial_Report_SHP21Final</v>
      </c>
      <c r="AB384" s="960">
        <f t="shared" si="55"/>
        <v>44658</v>
      </c>
      <c r="AC384" t="str">
        <f t="shared" si="56"/>
        <v>Unaudited</v>
      </c>
    </row>
    <row r="385" spans="1:29" x14ac:dyDescent="0.25">
      <c r="A385" t="s">
        <v>420</v>
      </c>
      <c r="B385" t="s">
        <v>1366</v>
      </c>
      <c r="C385" t="s">
        <v>1367</v>
      </c>
      <c r="D385">
        <v>1900</v>
      </c>
      <c r="E385" s="960">
        <v>1</v>
      </c>
      <c r="F385" t="s">
        <v>438</v>
      </c>
      <c r="G385" s="960">
        <v>91</v>
      </c>
      <c r="H385" t="s">
        <v>380</v>
      </c>
      <c r="I385" s="940" t="s">
        <v>488</v>
      </c>
      <c r="J385" s="940" t="s">
        <v>444</v>
      </c>
      <c r="K385" s="940" t="s">
        <v>53</v>
      </c>
      <c r="L385" s="940" t="s">
        <v>44</v>
      </c>
      <c r="M385" s="961" t="s">
        <v>153</v>
      </c>
      <c r="N385" s="679">
        <f t="shared" ca="1" si="58"/>
        <v>0</v>
      </c>
      <c r="O385" s="679">
        <f t="shared" ca="1" si="62"/>
        <v>0</v>
      </c>
      <c r="P385" s="679">
        <f t="shared" ca="1" si="62"/>
        <v>0</v>
      </c>
      <c r="Q385" s="679">
        <f t="shared" ca="1" si="62"/>
        <v>0</v>
      </c>
      <c r="R385" s="679">
        <f t="shared" ca="1" si="62"/>
        <v>0</v>
      </c>
      <c r="S385" s="679">
        <f t="shared" ca="1" si="62"/>
        <v>0</v>
      </c>
      <c r="T385" s="679">
        <f t="shared" ca="1" si="62"/>
        <v>0</v>
      </c>
      <c r="U385" s="679">
        <f t="shared" ca="1" si="62"/>
        <v>0</v>
      </c>
      <c r="V385" s="679">
        <f t="shared" ca="1" si="62"/>
        <v>0</v>
      </c>
      <c r="W385" s="679">
        <f t="shared" ca="1" si="60"/>
        <v>0</v>
      </c>
      <c r="X385" s="679">
        <f t="shared" ca="1" si="63"/>
        <v>0</v>
      </c>
      <c r="Y385" s="679">
        <f t="shared" ca="1" si="63"/>
        <v>0</v>
      </c>
      <c r="Z385" s="679">
        <f t="shared" ca="1" si="63"/>
        <v>0</v>
      </c>
      <c r="AA385" t="str">
        <f t="shared" si="54"/>
        <v>ASR_Financial_Report_SHP21Final</v>
      </c>
      <c r="AB385" s="960">
        <f t="shared" si="55"/>
        <v>44658</v>
      </c>
      <c r="AC385" t="str">
        <f t="shared" si="56"/>
        <v>Unaudited</v>
      </c>
    </row>
    <row r="386" spans="1:29" x14ac:dyDescent="0.25">
      <c r="A386" t="s">
        <v>420</v>
      </c>
      <c r="B386" t="s">
        <v>1366</v>
      </c>
      <c r="C386" t="s">
        <v>1367</v>
      </c>
      <c r="D386">
        <v>1900</v>
      </c>
      <c r="E386" s="960">
        <v>1</v>
      </c>
      <c r="F386" t="s">
        <v>438</v>
      </c>
      <c r="G386" s="960">
        <v>91</v>
      </c>
      <c r="H386" t="s">
        <v>380</v>
      </c>
      <c r="I386" s="940" t="s">
        <v>488</v>
      </c>
      <c r="J386" s="940" t="s">
        <v>444</v>
      </c>
      <c r="K386" s="940" t="s">
        <v>53</v>
      </c>
      <c r="L386" s="940" t="s">
        <v>41</v>
      </c>
      <c r="M386" s="961" t="s">
        <v>52</v>
      </c>
      <c r="N386" s="679">
        <f t="shared" ca="1" si="58"/>
        <v>381948.22999994404</v>
      </c>
      <c r="O386" s="679">
        <f t="shared" ca="1" si="62"/>
        <v>353815.16999994399</v>
      </c>
      <c r="P386" s="679">
        <f t="shared" ca="1" si="62"/>
        <v>7634.6799999998602</v>
      </c>
      <c r="Q386" s="679">
        <f t="shared" ca="1" si="62"/>
        <v>13493.090000000149</v>
      </c>
      <c r="R386" s="679">
        <f t="shared" ca="1" si="62"/>
        <v>1946.8399999999901</v>
      </c>
      <c r="S386" s="679">
        <f t="shared" ca="1" si="62"/>
        <v>3540.8500000000267</v>
      </c>
      <c r="T386" s="679">
        <f t="shared" ca="1" si="62"/>
        <v>1271.2</v>
      </c>
      <c r="U386" s="679">
        <f t="shared" ca="1" si="62"/>
        <v>0</v>
      </c>
      <c r="V386" s="679">
        <f t="shared" ca="1" si="62"/>
        <v>196</v>
      </c>
      <c r="W386" s="679">
        <f t="shared" ca="1" si="60"/>
        <v>50.4</v>
      </c>
      <c r="X386" s="679">
        <f t="shared" ca="1" si="63"/>
        <v>0</v>
      </c>
      <c r="Y386" s="679">
        <f t="shared" ca="1" si="63"/>
        <v>0</v>
      </c>
      <c r="Z386" s="679">
        <f t="shared" ca="1" si="63"/>
        <v>0</v>
      </c>
      <c r="AA386" t="str">
        <f t="shared" ref="AA386:AA449" si="64">file_name</f>
        <v>ASR_Financial_Report_SHP21Final</v>
      </c>
      <c r="AB386" s="960">
        <f t="shared" ref="AB386:AB449" si="65">file_date</f>
        <v>44658</v>
      </c>
      <c r="AC386" t="str">
        <f t="shared" ref="AC386:AC449" si="66">status</f>
        <v>Unaudited</v>
      </c>
    </row>
    <row r="387" spans="1:29" x14ac:dyDescent="0.25">
      <c r="A387" t="s">
        <v>420</v>
      </c>
      <c r="B387" t="s">
        <v>1366</v>
      </c>
      <c r="C387" t="s">
        <v>1367</v>
      </c>
      <c r="D387">
        <v>1900</v>
      </c>
      <c r="E387" s="960">
        <v>1</v>
      </c>
      <c r="F387" t="s">
        <v>438</v>
      </c>
      <c r="G387" s="960">
        <v>91</v>
      </c>
      <c r="H387" t="s">
        <v>380</v>
      </c>
      <c r="I387" s="940" t="s">
        <v>488</v>
      </c>
      <c r="J387" s="940" t="s">
        <v>444</v>
      </c>
      <c r="K387" s="940" t="s">
        <v>53</v>
      </c>
      <c r="L387" s="940" t="s">
        <v>42</v>
      </c>
      <c r="M387" s="961" t="s">
        <v>154</v>
      </c>
      <c r="N387" s="679">
        <f t="shared" ca="1" si="58"/>
        <v>76176.855566804021</v>
      </c>
      <c r="O387" s="679">
        <f t="shared" ca="1" si="62"/>
        <v>71486.37499184857</v>
      </c>
      <c r="P387" s="679">
        <f t="shared" ca="1" si="62"/>
        <v>2299.1721312823584</v>
      </c>
      <c r="Q387" s="679">
        <f t="shared" ca="1" si="62"/>
        <v>33.444096245293373</v>
      </c>
      <c r="R387" s="679">
        <f t="shared" ca="1" si="62"/>
        <v>5.6687333903779429</v>
      </c>
      <c r="S387" s="679">
        <f t="shared" ca="1" si="62"/>
        <v>-229.60333963567635</v>
      </c>
      <c r="T387" s="679">
        <f t="shared" ca="1" si="62"/>
        <v>2581.2213317584074</v>
      </c>
      <c r="U387" s="679">
        <f t="shared" ca="1" si="62"/>
        <v>0</v>
      </c>
      <c r="V387" s="679">
        <f t="shared" ca="1" si="62"/>
        <v>0.2733338952039594</v>
      </c>
      <c r="W387" s="679">
        <f t="shared" ca="1" si="60"/>
        <v>0.30428801947122963</v>
      </c>
      <c r="X387" s="679">
        <f t="shared" ca="1" si="63"/>
        <v>0</v>
      </c>
      <c r="Y387" s="679">
        <f t="shared" ca="1" si="63"/>
        <v>0</v>
      </c>
      <c r="Z387" s="679">
        <f t="shared" ca="1" si="63"/>
        <v>0</v>
      </c>
      <c r="AA387" t="str">
        <f t="shared" si="64"/>
        <v>ASR_Financial_Report_SHP21Final</v>
      </c>
      <c r="AB387" s="960">
        <f t="shared" si="65"/>
        <v>44658</v>
      </c>
      <c r="AC387" t="str">
        <f t="shared" si="66"/>
        <v>Unaudited</v>
      </c>
    </row>
    <row r="388" spans="1:29" x14ac:dyDescent="0.25">
      <c r="A388" t="s">
        <v>420</v>
      </c>
      <c r="B388" t="s">
        <v>1366</v>
      </c>
      <c r="C388" t="s">
        <v>1367</v>
      </c>
      <c r="D388">
        <v>1900</v>
      </c>
      <c r="E388" s="960">
        <v>1</v>
      </c>
      <c r="F388" t="s">
        <v>438</v>
      </c>
      <c r="G388" s="960">
        <v>91</v>
      </c>
      <c r="H388" t="s">
        <v>380</v>
      </c>
      <c r="I388" s="940" t="s">
        <v>488</v>
      </c>
      <c r="J388" s="940" t="s">
        <v>444</v>
      </c>
      <c r="K388" s="940" t="s">
        <v>53</v>
      </c>
      <c r="L388" s="940" t="s">
        <v>43</v>
      </c>
      <c r="M388" s="961" t="s">
        <v>462</v>
      </c>
      <c r="N388" s="679">
        <f t="shared" ca="1" si="58"/>
        <v>0</v>
      </c>
      <c r="O388" s="679">
        <f t="shared" ca="1" si="62"/>
        <v>0</v>
      </c>
      <c r="P388" s="679">
        <f t="shared" ca="1" si="62"/>
        <v>0</v>
      </c>
      <c r="Q388" s="679">
        <f t="shared" ca="1" si="62"/>
        <v>0</v>
      </c>
      <c r="R388" s="679">
        <f t="shared" ca="1" si="62"/>
        <v>0</v>
      </c>
      <c r="S388" s="679">
        <f t="shared" ca="1" si="62"/>
        <v>0</v>
      </c>
      <c r="T388" s="679">
        <f t="shared" ca="1" si="62"/>
        <v>0</v>
      </c>
      <c r="U388" s="679">
        <f t="shared" ca="1" si="62"/>
        <v>0</v>
      </c>
      <c r="V388" s="679">
        <f t="shared" ca="1" si="62"/>
        <v>0</v>
      </c>
      <c r="W388" s="679">
        <f t="shared" ca="1" si="60"/>
        <v>0</v>
      </c>
      <c r="X388" s="679">
        <f t="shared" ca="1" si="63"/>
        <v>0</v>
      </c>
      <c r="Y388" s="679">
        <f t="shared" ca="1" si="63"/>
        <v>0</v>
      </c>
      <c r="Z388" s="679">
        <f t="shared" ca="1" si="63"/>
        <v>0</v>
      </c>
      <c r="AA388" t="str">
        <f t="shared" si="64"/>
        <v>ASR_Financial_Report_SHP21Final</v>
      </c>
      <c r="AB388" s="960">
        <f t="shared" si="65"/>
        <v>44658</v>
      </c>
      <c r="AC388" t="str">
        <f t="shared" si="66"/>
        <v>Unaudited</v>
      </c>
    </row>
    <row r="389" spans="1:29" x14ac:dyDescent="0.25">
      <c r="A389" t="s">
        <v>420</v>
      </c>
      <c r="B389" t="s">
        <v>1366</v>
      </c>
      <c r="C389" t="s">
        <v>1367</v>
      </c>
      <c r="D389">
        <v>1900</v>
      </c>
      <c r="E389" s="960">
        <v>1</v>
      </c>
      <c r="F389" t="s">
        <v>438</v>
      </c>
      <c r="G389" s="960">
        <v>91</v>
      </c>
      <c r="H389" t="s">
        <v>380</v>
      </c>
      <c r="I389" s="940" t="s">
        <v>488</v>
      </c>
      <c r="J389" s="940" t="s">
        <v>444</v>
      </c>
      <c r="K389" s="940" t="s">
        <v>901</v>
      </c>
      <c r="L389" s="940" t="s">
        <v>902</v>
      </c>
      <c r="M389" s="961" t="s">
        <v>901</v>
      </c>
      <c r="N389" s="679">
        <f t="shared" ca="1" si="58"/>
        <v>269215.64</v>
      </c>
      <c r="O389" s="679">
        <f t="shared" ref="O389:V395" ca="1" si="67">IF(OR(AND($F389="PY",O$1&lt;&gt;"Prior Year"),AND($F389&lt;&gt;"PY",O$1="Prior Year")),0,INDEX(INDIRECT("'MMA Rev-Exp "&amp;$H389&amp;"'!$A$1:$CA$200"),IF($J389="Member Months",MATCH($J389,INDIRECT("'MMA Rev-Exp "&amp;$H389&amp;"'!$A$1:$A$200"),0),MATCH($L389,INDIRECT("'MMA Rev-Exp "&amp;$H389&amp;"'!$B$1:$B$200"),0)),IF($F389="PY",MATCH("Prior Year Adjustments",INDIRECT("'MMA Rev-Exp "&amp;$H389&amp;"'!$A$8:$CA$8"),0),MATCH(IF($F389="Q1","JANUARY - MARCH (Q1)",IF($F389="Q2","APRIL - JUNE (Q2)",IF($F389="Q3","JULY - SEPTEMBER (Q3)",IF($F389="Q4","OCTOBER - DECEMBER (Q4)",0)))),INDIRECT("'MMA Rev-Exp "&amp;$H389&amp;"'!$A$7:$CA$7"),0)+MATCH(O$1,INDIRECT("'MMA Rev-Exp "&amp;$H389&amp;"'!$D$8:$CA$8"),0)-1)))</f>
        <v>253129.03</v>
      </c>
      <c r="P389" s="679">
        <f t="shared" ca="1" si="67"/>
        <v>16086.61</v>
      </c>
      <c r="Q389" s="679">
        <f t="shared" ca="1" si="67"/>
        <v>0</v>
      </c>
      <c r="R389" s="679">
        <f t="shared" ca="1" si="67"/>
        <v>0</v>
      </c>
      <c r="S389" s="679">
        <f t="shared" ca="1" si="67"/>
        <v>0</v>
      </c>
      <c r="T389" s="679">
        <f t="shared" ca="1" si="67"/>
        <v>0</v>
      </c>
      <c r="U389" s="679">
        <f t="shared" ca="1" si="67"/>
        <v>0</v>
      </c>
      <c r="V389" s="679">
        <f t="shared" ca="1" si="67"/>
        <v>0</v>
      </c>
      <c r="W389" s="679">
        <f t="shared" ca="1" si="60"/>
        <v>0</v>
      </c>
      <c r="X389" s="679">
        <f t="shared" ca="1" si="63"/>
        <v>0</v>
      </c>
      <c r="Y389" s="679">
        <f t="shared" ca="1" si="63"/>
        <v>0</v>
      </c>
      <c r="Z389" s="679">
        <f t="shared" ca="1" si="63"/>
        <v>0</v>
      </c>
      <c r="AA389" t="str">
        <f t="shared" si="64"/>
        <v>ASR_Financial_Report_SHP21Final</v>
      </c>
      <c r="AB389" s="960">
        <f t="shared" si="65"/>
        <v>44658</v>
      </c>
      <c r="AC389" t="str">
        <f t="shared" si="66"/>
        <v>Unaudited</v>
      </c>
    </row>
    <row r="390" spans="1:29" x14ac:dyDescent="0.25">
      <c r="A390" t="s">
        <v>420</v>
      </c>
      <c r="B390" t="s">
        <v>1366</v>
      </c>
      <c r="C390" t="s">
        <v>1367</v>
      </c>
      <c r="D390">
        <v>1900</v>
      </c>
      <c r="E390" s="960">
        <v>1</v>
      </c>
      <c r="F390" t="s">
        <v>438</v>
      </c>
      <c r="G390" s="960">
        <v>91</v>
      </c>
      <c r="H390" t="s">
        <v>380</v>
      </c>
      <c r="I390" s="940" t="s">
        <v>488</v>
      </c>
      <c r="J390" s="940" t="s">
        <v>444</v>
      </c>
      <c r="K390" s="940" t="s">
        <v>901</v>
      </c>
      <c r="L390" s="940" t="s">
        <v>903</v>
      </c>
      <c r="M390" s="961" t="s">
        <v>906</v>
      </c>
      <c r="N390" s="679">
        <f t="shared" ca="1" si="58"/>
        <v>11262.675323594789</v>
      </c>
      <c r="O390" s="679">
        <f t="shared" ca="1" si="67"/>
        <v>10589.689662407745</v>
      </c>
      <c r="P390" s="679">
        <f t="shared" ca="1" si="67"/>
        <v>672.985661187044</v>
      </c>
      <c r="Q390" s="679">
        <f t="shared" ca="1" si="67"/>
        <v>0</v>
      </c>
      <c r="R390" s="679">
        <f t="shared" ca="1" si="67"/>
        <v>0</v>
      </c>
      <c r="S390" s="679">
        <f t="shared" ca="1" si="67"/>
        <v>0</v>
      </c>
      <c r="T390" s="679">
        <f t="shared" ca="1" si="67"/>
        <v>0</v>
      </c>
      <c r="U390" s="679">
        <f t="shared" ca="1" si="67"/>
        <v>0</v>
      </c>
      <c r="V390" s="679">
        <f t="shared" ca="1" si="67"/>
        <v>0</v>
      </c>
      <c r="W390" s="679">
        <f t="shared" ca="1" si="60"/>
        <v>0</v>
      </c>
      <c r="X390" s="679">
        <f t="shared" ca="1" si="63"/>
        <v>0</v>
      </c>
      <c r="Y390" s="679">
        <f t="shared" ca="1" si="63"/>
        <v>0</v>
      </c>
      <c r="Z390" s="679">
        <f t="shared" ca="1" si="63"/>
        <v>0</v>
      </c>
      <c r="AA390" t="str">
        <f t="shared" si="64"/>
        <v>ASR_Financial_Report_SHP21Final</v>
      </c>
      <c r="AB390" s="960">
        <f t="shared" si="65"/>
        <v>44658</v>
      </c>
      <c r="AC390" t="str">
        <f t="shared" si="66"/>
        <v>Unaudited</v>
      </c>
    </row>
    <row r="391" spans="1:29" x14ac:dyDescent="0.25">
      <c r="A391" t="s">
        <v>420</v>
      </c>
      <c r="B391" t="s">
        <v>1366</v>
      </c>
      <c r="C391" t="s">
        <v>1367</v>
      </c>
      <c r="D391">
        <v>1900</v>
      </c>
      <c r="E391" s="960">
        <v>1</v>
      </c>
      <c r="F391" t="s">
        <v>438</v>
      </c>
      <c r="G391" s="960">
        <v>91</v>
      </c>
      <c r="H391" t="s">
        <v>380</v>
      </c>
      <c r="I391" s="940" t="s">
        <v>488</v>
      </c>
      <c r="J391" s="940" t="s">
        <v>444</v>
      </c>
      <c r="K391" s="940" t="s">
        <v>901</v>
      </c>
      <c r="L391" s="948" t="s">
        <v>904</v>
      </c>
      <c r="M391" s="963" t="s">
        <v>907</v>
      </c>
      <c r="N391" s="679">
        <f t="shared" ca="1" si="58"/>
        <v>0</v>
      </c>
      <c r="O391" s="679">
        <f t="shared" ca="1" si="67"/>
        <v>0</v>
      </c>
      <c r="P391" s="679">
        <f t="shared" ca="1" si="67"/>
        <v>0</v>
      </c>
      <c r="Q391" s="679">
        <f t="shared" ca="1" si="67"/>
        <v>0</v>
      </c>
      <c r="R391" s="679">
        <f t="shared" ca="1" si="67"/>
        <v>0</v>
      </c>
      <c r="S391" s="679">
        <f t="shared" ca="1" si="67"/>
        <v>0</v>
      </c>
      <c r="T391" s="679">
        <f t="shared" ca="1" si="67"/>
        <v>0</v>
      </c>
      <c r="U391" s="679">
        <f t="shared" ca="1" si="67"/>
        <v>0</v>
      </c>
      <c r="V391" s="679">
        <f t="shared" ca="1" si="67"/>
        <v>0</v>
      </c>
      <c r="W391" s="679">
        <f t="shared" ca="1" si="60"/>
        <v>0</v>
      </c>
      <c r="X391" s="679">
        <f t="shared" ca="1" si="63"/>
        <v>0</v>
      </c>
      <c r="Y391" s="679">
        <f t="shared" ca="1" si="63"/>
        <v>0</v>
      </c>
      <c r="Z391" s="679">
        <f t="shared" ca="1" si="63"/>
        <v>0</v>
      </c>
      <c r="AA391" t="str">
        <f t="shared" si="64"/>
        <v>ASR_Financial_Report_SHP21Final</v>
      </c>
      <c r="AB391" s="960">
        <f t="shared" si="65"/>
        <v>44658</v>
      </c>
      <c r="AC391" t="str">
        <f t="shared" si="66"/>
        <v>Unaudited</v>
      </c>
    </row>
    <row r="392" spans="1:29" x14ac:dyDescent="0.25">
      <c r="A392" t="s">
        <v>420</v>
      </c>
      <c r="B392" t="s">
        <v>1366</v>
      </c>
      <c r="C392" t="s">
        <v>1367</v>
      </c>
      <c r="D392">
        <v>1900</v>
      </c>
      <c r="E392" s="960">
        <v>1</v>
      </c>
      <c r="F392" t="s">
        <v>438</v>
      </c>
      <c r="G392" s="960">
        <v>91</v>
      </c>
      <c r="H392" t="s">
        <v>380</v>
      </c>
      <c r="I392" s="940" t="s">
        <v>488</v>
      </c>
      <c r="J392" s="940" t="s">
        <v>444</v>
      </c>
      <c r="K392" s="940" t="s">
        <v>445</v>
      </c>
      <c r="L392" s="950">
        <v>5.0999999999999996</v>
      </c>
      <c r="M392" s="964" t="s">
        <v>37</v>
      </c>
      <c r="N392" s="679">
        <f t="shared" ca="1" si="58"/>
        <v>588532.06999999995</v>
      </c>
      <c r="O392" s="679">
        <f t="shared" ca="1" si="67"/>
        <v>253059.57</v>
      </c>
      <c r="P392" s="679">
        <f t="shared" ca="1" si="67"/>
        <v>129865.45999999999</v>
      </c>
      <c r="Q392" s="679">
        <f t="shared" ca="1" si="67"/>
        <v>62149.659999999996</v>
      </c>
      <c r="R392" s="679">
        <f t="shared" ca="1" si="67"/>
        <v>86848.35</v>
      </c>
      <c r="S392" s="679">
        <f t="shared" ca="1" si="67"/>
        <v>1442.71</v>
      </c>
      <c r="T392" s="679">
        <f t="shared" ca="1" si="67"/>
        <v>54850.07</v>
      </c>
      <c r="U392" s="679">
        <f t="shared" ca="1" si="67"/>
        <v>0</v>
      </c>
      <c r="V392" s="679">
        <f t="shared" ca="1" si="67"/>
        <v>270</v>
      </c>
      <c r="W392" s="679">
        <f t="shared" ca="1" si="60"/>
        <v>46.25</v>
      </c>
      <c r="X392" s="679">
        <f t="shared" ca="1" si="63"/>
        <v>0</v>
      </c>
      <c r="Y392" s="679">
        <f t="shared" ca="1" si="63"/>
        <v>0</v>
      </c>
      <c r="Z392" s="679">
        <f t="shared" ca="1" si="63"/>
        <v>0</v>
      </c>
      <c r="AA392" t="str">
        <f t="shared" si="64"/>
        <v>ASR_Financial_Report_SHP21Final</v>
      </c>
      <c r="AB392" s="960">
        <f t="shared" si="65"/>
        <v>44658</v>
      </c>
      <c r="AC392" t="str">
        <f t="shared" si="66"/>
        <v>Unaudited</v>
      </c>
    </row>
    <row r="393" spans="1:29" ht="30" x14ac:dyDescent="0.25">
      <c r="A393" t="s">
        <v>420</v>
      </c>
      <c r="B393" t="s">
        <v>1366</v>
      </c>
      <c r="C393" t="s">
        <v>1367</v>
      </c>
      <c r="D393">
        <v>1900</v>
      </c>
      <c r="E393" s="960">
        <v>1</v>
      </c>
      <c r="F393" t="s">
        <v>438</v>
      </c>
      <c r="G393" s="960">
        <v>91</v>
      </c>
      <c r="H393" t="s">
        <v>380</v>
      </c>
      <c r="I393" s="961" t="s">
        <v>488</v>
      </c>
      <c r="J393" s="961" t="s">
        <v>444</v>
      </c>
      <c r="K393" s="961" t="s">
        <v>445</v>
      </c>
      <c r="L393" s="940">
        <v>5.2</v>
      </c>
      <c r="M393" s="961" t="s">
        <v>303</v>
      </c>
      <c r="N393" s="679">
        <f t="shared" ca="1" si="58"/>
        <v>0</v>
      </c>
      <c r="O393" s="679">
        <f t="shared" ca="1" si="67"/>
        <v>0</v>
      </c>
      <c r="P393" s="679">
        <f t="shared" ca="1" si="67"/>
        <v>0</v>
      </c>
      <c r="Q393" s="679">
        <f t="shared" ca="1" si="67"/>
        <v>0</v>
      </c>
      <c r="R393" s="679">
        <f t="shared" ca="1" si="67"/>
        <v>0</v>
      </c>
      <c r="S393" s="679">
        <f t="shared" ca="1" si="67"/>
        <v>0</v>
      </c>
      <c r="T393" s="679">
        <f t="shared" ca="1" si="67"/>
        <v>0</v>
      </c>
      <c r="U393" s="679">
        <f t="shared" ca="1" si="67"/>
        <v>0</v>
      </c>
      <c r="V393" s="679">
        <f t="shared" ca="1" si="67"/>
        <v>0</v>
      </c>
      <c r="W393" s="679">
        <f t="shared" ca="1" si="60"/>
        <v>0</v>
      </c>
      <c r="X393" s="679">
        <f t="shared" ca="1" si="63"/>
        <v>0</v>
      </c>
      <c r="Y393" s="679">
        <f t="shared" ca="1" si="63"/>
        <v>0</v>
      </c>
      <c r="Z393" s="679">
        <f t="shared" ca="1" si="63"/>
        <v>0</v>
      </c>
      <c r="AA393" t="str">
        <f t="shared" si="64"/>
        <v>ASR_Financial_Report_SHP21Final</v>
      </c>
      <c r="AB393" s="960">
        <f t="shared" si="65"/>
        <v>44658</v>
      </c>
      <c r="AC393" t="str">
        <f t="shared" si="66"/>
        <v>Unaudited</v>
      </c>
    </row>
    <row r="394" spans="1:29" ht="30" x14ac:dyDescent="0.25">
      <c r="A394" t="s">
        <v>420</v>
      </c>
      <c r="B394" t="s">
        <v>1366</v>
      </c>
      <c r="C394" t="s">
        <v>1367</v>
      </c>
      <c r="D394">
        <v>1900</v>
      </c>
      <c r="E394" s="960">
        <v>1</v>
      </c>
      <c r="F394" t="s">
        <v>438</v>
      </c>
      <c r="G394" s="960">
        <v>91</v>
      </c>
      <c r="H394" t="s">
        <v>380</v>
      </c>
      <c r="I394" s="940" t="s">
        <v>488</v>
      </c>
      <c r="J394" s="940" t="s">
        <v>444</v>
      </c>
      <c r="K394" s="940" t="s">
        <v>445</v>
      </c>
      <c r="L394" s="940">
        <v>5.3</v>
      </c>
      <c r="M394" s="965" t="s">
        <v>304</v>
      </c>
      <c r="N394" s="679">
        <f t="shared" ca="1" si="58"/>
        <v>5247.8843556199936</v>
      </c>
      <c r="O394" s="679">
        <f t="shared" ca="1" si="67"/>
        <v>2580.2350299268437</v>
      </c>
      <c r="P394" s="679">
        <f t="shared" ca="1" si="67"/>
        <v>967.81754644255068</v>
      </c>
      <c r="Q394" s="679">
        <f t="shared" ca="1" si="67"/>
        <v>497.55607480779844</v>
      </c>
      <c r="R394" s="679">
        <f t="shared" ca="1" si="67"/>
        <v>719.03257100876306</v>
      </c>
      <c r="S394" s="679">
        <f t="shared" ca="1" si="67"/>
        <v>11.363090417934336</v>
      </c>
      <c r="T394" s="679">
        <f t="shared" ca="1" si="67"/>
        <v>469.63782470276789</v>
      </c>
      <c r="U394" s="679">
        <f t="shared" ca="1" si="67"/>
        <v>0</v>
      </c>
      <c r="V394" s="679">
        <f t="shared" ca="1" si="67"/>
        <v>2.2369008238303798</v>
      </c>
      <c r="W394" s="679">
        <f t="shared" ca="1" si="60"/>
        <v>5.3174895056485316E-3</v>
      </c>
      <c r="X394" s="679">
        <f t="shared" ca="1" si="63"/>
        <v>0</v>
      </c>
      <c r="Y394" s="679">
        <f t="shared" ca="1" si="63"/>
        <v>0</v>
      </c>
      <c r="Z394" s="679">
        <f t="shared" ca="1" si="63"/>
        <v>0</v>
      </c>
      <c r="AA394" t="str">
        <f t="shared" si="64"/>
        <v>ASR_Financial_Report_SHP21Final</v>
      </c>
      <c r="AB394" s="960">
        <f t="shared" si="65"/>
        <v>44658</v>
      </c>
      <c r="AC394" t="str">
        <f t="shared" si="66"/>
        <v>Unaudited</v>
      </c>
    </row>
    <row r="395" spans="1:29" x14ac:dyDescent="0.25">
      <c r="A395" t="s">
        <v>420</v>
      </c>
      <c r="B395" t="s">
        <v>1366</v>
      </c>
      <c r="C395" t="s">
        <v>1367</v>
      </c>
      <c r="D395">
        <v>1900</v>
      </c>
      <c r="E395" s="960">
        <v>1</v>
      </c>
      <c r="F395" t="s">
        <v>438</v>
      </c>
      <c r="G395" s="960">
        <v>91</v>
      </c>
      <c r="H395" t="s">
        <v>380</v>
      </c>
      <c r="I395" s="940" t="s">
        <v>488</v>
      </c>
      <c r="J395" s="940" t="s">
        <v>444</v>
      </c>
      <c r="K395" s="940" t="s">
        <v>445</v>
      </c>
      <c r="L395" s="940" t="s">
        <v>82</v>
      </c>
      <c r="M395" s="965" t="s">
        <v>453</v>
      </c>
      <c r="N395" s="679">
        <f t="shared" ca="1" si="58"/>
        <v>0</v>
      </c>
      <c r="O395" s="679">
        <f t="shared" ca="1" si="67"/>
        <v>0</v>
      </c>
      <c r="P395" s="679">
        <f t="shared" ca="1" si="67"/>
        <v>0</v>
      </c>
      <c r="Q395" s="679">
        <f t="shared" ca="1" si="67"/>
        <v>0</v>
      </c>
      <c r="R395" s="679">
        <f t="shared" ca="1" si="67"/>
        <v>0</v>
      </c>
      <c r="S395" s="679">
        <f t="shared" ca="1" si="67"/>
        <v>0</v>
      </c>
      <c r="T395" s="679">
        <f t="shared" ca="1" si="67"/>
        <v>0</v>
      </c>
      <c r="U395" s="679">
        <f t="shared" ca="1" si="67"/>
        <v>0</v>
      </c>
      <c r="V395" s="679">
        <f t="shared" ca="1" si="67"/>
        <v>0</v>
      </c>
      <c r="W395" s="679">
        <f t="shared" ca="1" si="60"/>
        <v>0</v>
      </c>
      <c r="X395" s="679">
        <f t="shared" ca="1" si="63"/>
        <v>0</v>
      </c>
      <c r="Y395" s="679">
        <f t="shared" ca="1" si="63"/>
        <v>0</v>
      </c>
      <c r="Z395" s="679">
        <f t="shared" ca="1" si="63"/>
        <v>0</v>
      </c>
      <c r="AA395" t="str">
        <f t="shared" si="64"/>
        <v>ASR_Financial_Report_SHP21Final</v>
      </c>
      <c r="AB395" s="960">
        <f t="shared" si="65"/>
        <v>44658</v>
      </c>
      <c r="AC395" t="str">
        <f t="shared" si="66"/>
        <v>Unaudited</v>
      </c>
    </row>
    <row r="396" spans="1:29" x14ac:dyDescent="0.25">
      <c r="A396" t="s">
        <v>420</v>
      </c>
      <c r="B396" t="s">
        <v>1366</v>
      </c>
      <c r="C396" t="s">
        <v>1367</v>
      </c>
      <c r="D396">
        <v>1900</v>
      </c>
      <c r="E396" s="960">
        <v>1</v>
      </c>
      <c r="F396" t="s">
        <v>438</v>
      </c>
      <c r="G396" s="960">
        <v>91</v>
      </c>
      <c r="H396" t="s">
        <v>380</v>
      </c>
      <c r="I396" s="940" t="s">
        <v>488</v>
      </c>
      <c r="J396" s="940" t="s">
        <v>444</v>
      </c>
      <c r="K396" s="940" t="s">
        <v>446</v>
      </c>
      <c r="L396" s="940">
        <v>6.1</v>
      </c>
      <c r="M396" s="965" t="s">
        <v>18</v>
      </c>
      <c r="N396" s="679">
        <f t="shared" ca="1" si="58"/>
        <v>0</v>
      </c>
      <c r="O396" s="679">
        <f ca="1">IF(OR(AND($F396="PY",O$1&lt;&gt;"Prior Year"),AND($F396&lt;&gt;"PY",O$1="Prior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"&amp;$H396&amp;"'!$A$7:$CA$7"),0)+MATCH(O$1,INDIRECT("'MMA Rev-Exp "&amp;$H396&amp;"'!$D$8:$CA$8"),0)-1)))</f>
        <v>0</v>
      </c>
      <c r="P396" s="679">
        <f ca="1">IF(OR(AND($F396="PY",P$1&lt;&gt;"Prior Year"),AND($F396&lt;&gt;"PY",P$1="Prior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"&amp;$H396&amp;"'!$A$7:$CA$7"),0)+MATCH(P$1,INDIRECT("'MMA Rev-Exp "&amp;$H396&amp;"'!$D$8:$CA$8"),0)-1)))</f>
        <v>0</v>
      </c>
      <c r="Q396" s="679">
        <f ca="1">IF(OR(AND($F396="PY",Q$1&lt;&gt;"Prior Year"),AND($F396&lt;&gt;"PY",Q$1="Prior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"&amp;$H396&amp;"'!$A$7:$CA$7"),0)+MATCH(Q$1,INDIRECT("'MMA Rev-Exp "&amp;$H396&amp;"'!$D$8:$CA$8"),0)-1)))</f>
        <v>0</v>
      </c>
      <c r="R396" s="679">
        <f ca="1">IF(OR(AND($F396="PY",R$1&lt;&gt;"Prior Year"),AND($F396&lt;&gt;"PY",R$1="Prior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"&amp;$H396&amp;"'!$A$7:$CA$7"),0)+MATCH(R$1,INDIRECT("'MMA Rev-Exp "&amp;$H396&amp;"'!$D$8:$CA$8"),0)-1)))</f>
        <v>0</v>
      </c>
      <c r="S396" s="679">
        <f t="shared" ref="O396:Z419" ca="1" si="68">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679">
        <f t="shared" ca="1" si="68"/>
        <v>0</v>
      </c>
      <c r="U396" s="679">
        <f t="shared" ca="1" si="68"/>
        <v>0</v>
      </c>
      <c r="V396" s="679">
        <f t="shared" ca="1" si="68"/>
        <v>0</v>
      </c>
      <c r="W396" s="679">
        <f t="shared" ca="1" si="60"/>
        <v>0</v>
      </c>
      <c r="X396" s="679">
        <f t="shared" ca="1" si="68"/>
        <v>0</v>
      </c>
      <c r="Y396" s="679">
        <f t="shared" ca="1" si="68"/>
        <v>0</v>
      </c>
      <c r="Z396" s="679">
        <f t="shared" ca="1" si="68"/>
        <v>0</v>
      </c>
      <c r="AA396" t="str">
        <f t="shared" si="64"/>
        <v>ASR_Financial_Report_SHP21Final</v>
      </c>
      <c r="AB396" s="960">
        <f t="shared" si="65"/>
        <v>44658</v>
      </c>
      <c r="AC396" t="str">
        <f t="shared" si="66"/>
        <v>Unaudited</v>
      </c>
    </row>
    <row r="397" spans="1:29" x14ac:dyDescent="0.25">
      <c r="A397" t="s">
        <v>420</v>
      </c>
      <c r="B397" t="s">
        <v>1366</v>
      </c>
      <c r="C397" t="s">
        <v>1367</v>
      </c>
      <c r="D397">
        <v>1900</v>
      </c>
      <c r="E397" s="960">
        <v>1</v>
      </c>
      <c r="F397" t="s">
        <v>438</v>
      </c>
      <c r="G397" s="960">
        <v>91</v>
      </c>
      <c r="H397" t="s">
        <v>380</v>
      </c>
      <c r="I397" s="940" t="s">
        <v>488</v>
      </c>
      <c r="J397" s="940" t="s">
        <v>444</v>
      </c>
      <c r="K397" s="940" t="s">
        <v>446</v>
      </c>
      <c r="L397" s="940">
        <v>6.2</v>
      </c>
      <c r="M397" s="965" t="s">
        <v>19</v>
      </c>
      <c r="N397" s="679">
        <f t="shared" ref="N397:N460" ca="1" si="69">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679">
        <f t="shared" ca="1" si="68"/>
        <v>0</v>
      </c>
      <c r="P397" s="679">
        <f t="shared" ca="1" si="68"/>
        <v>0</v>
      </c>
      <c r="Q397" s="679">
        <f t="shared" ca="1" si="68"/>
        <v>0</v>
      </c>
      <c r="R397" s="679">
        <f t="shared" ca="1" si="68"/>
        <v>0</v>
      </c>
      <c r="S397" s="679">
        <f t="shared" ca="1" si="68"/>
        <v>0</v>
      </c>
      <c r="T397" s="679">
        <f t="shared" ca="1" si="68"/>
        <v>0</v>
      </c>
      <c r="U397" s="679">
        <f t="shared" ca="1" si="68"/>
        <v>0</v>
      </c>
      <c r="V397" s="679">
        <f t="shared" ca="1" si="68"/>
        <v>0</v>
      </c>
      <c r="W397" s="679">
        <f t="shared" ca="1" si="60"/>
        <v>0</v>
      </c>
      <c r="X397" s="679">
        <f t="shared" ca="1" si="68"/>
        <v>0</v>
      </c>
      <c r="Y397" s="679">
        <f t="shared" ca="1" si="68"/>
        <v>0</v>
      </c>
      <c r="Z397" s="679">
        <f t="shared" ca="1" si="68"/>
        <v>0</v>
      </c>
      <c r="AA397" t="str">
        <f t="shared" si="64"/>
        <v>ASR_Financial_Report_SHP21Final</v>
      </c>
      <c r="AB397" s="960">
        <f t="shared" si="65"/>
        <v>44658</v>
      </c>
      <c r="AC397" t="str">
        <f t="shared" si="66"/>
        <v>Unaudited</v>
      </c>
    </row>
    <row r="398" spans="1:29" x14ac:dyDescent="0.25">
      <c r="A398" t="s">
        <v>420</v>
      </c>
      <c r="B398" t="s">
        <v>1366</v>
      </c>
      <c r="C398" t="s">
        <v>1367</v>
      </c>
      <c r="D398">
        <v>1900</v>
      </c>
      <c r="E398" s="960">
        <v>1</v>
      </c>
      <c r="F398" t="s">
        <v>438</v>
      </c>
      <c r="G398" s="960">
        <v>91</v>
      </c>
      <c r="H398" t="s">
        <v>380</v>
      </c>
      <c r="I398" s="940" t="s">
        <v>488</v>
      </c>
      <c r="J398" s="940" t="s">
        <v>444</v>
      </c>
      <c r="K398" s="940" t="s">
        <v>446</v>
      </c>
      <c r="L398" s="940">
        <v>6.3</v>
      </c>
      <c r="M398" s="965" t="s">
        <v>184</v>
      </c>
      <c r="N398" s="679">
        <f t="shared" ca="1" si="69"/>
        <v>0</v>
      </c>
      <c r="O398" s="679">
        <f t="shared" ca="1" si="68"/>
        <v>0</v>
      </c>
      <c r="P398" s="679">
        <f t="shared" ca="1" si="68"/>
        <v>0</v>
      </c>
      <c r="Q398" s="679">
        <f t="shared" ca="1" si="68"/>
        <v>0</v>
      </c>
      <c r="R398" s="679">
        <f t="shared" ca="1" si="68"/>
        <v>0</v>
      </c>
      <c r="S398" s="679">
        <f t="shared" ca="1" si="68"/>
        <v>0</v>
      </c>
      <c r="T398" s="679">
        <f t="shared" ca="1" si="68"/>
        <v>0</v>
      </c>
      <c r="U398" s="679">
        <f t="shared" ca="1" si="68"/>
        <v>0</v>
      </c>
      <c r="V398" s="679">
        <f t="shared" ca="1" si="68"/>
        <v>0</v>
      </c>
      <c r="W398" s="679">
        <f t="shared" ca="1" si="60"/>
        <v>0</v>
      </c>
      <c r="X398" s="679">
        <f t="shared" ca="1" si="68"/>
        <v>0</v>
      </c>
      <c r="Y398" s="679">
        <f t="shared" ca="1" si="68"/>
        <v>0</v>
      </c>
      <c r="Z398" s="679">
        <f t="shared" ca="1" si="68"/>
        <v>0</v>
      </c>
      <c r="AA398" t="str">
        <f t="shared" si="64"/>
        <v>ASR_Financial_Report_SHP21Final</v>
      </c>
      <c r="AB398" s="960">
        <f t="shared" si="65"/>
        <v>44658</v>
      </c>
      <c r="AC398" t="str">
        <f t="shared" si="66"/>
        <v>Unaudited</v>
      </c>
    </row>
    <row r="399" spans="1:29" x14ac:dyDescent="0.25">
      <c r="A399" t="s">
        <v>420</v>
      </c>
      <c r="B399" t="s">
        <v>1366</v>
      </c>
      <c r="C399" t="s">
        <v>1367</v>
      </c>
      <c r="D399">
        <v>1900</v>
      </c>
      <c r="E399" s="960">
        <v>1</v>
      </c>
      <c r="F399" t="s">
        <v>438</v>
      </c>
      <c r="G399" s="960">
        <v>91</v>
      </c>
      <c r="H399" t="s">
        <v>380</v>
      </c>
      <c r="I399" s="940" t="s">
        <v>488</v>
      </c>
      <c r="J399" s="940" t="s">
        <v>444</v>
      </c>
      <c r="K399" s="940" t="s">
        <v>446</v>
      </c>
      <c r="L399" s="940" t="s">
        <v>87</v>
      </c>
      <c r="M399" s="965" t="s">
        <v>454</v>
      </c>
      <c r="N399" s="679">
        <f t="shared" ca="1" si="69"/>
        <v>0</v>
      </c>
      <c r="O399" s="679">
        <f t="shared" ca="1" si="68"/>
        <v>0</v>
      </c>
      <c r="P399" s="679">
        <f t="shared" ca="1" si="68"/>
        <v>0</v>
      </c>
      <c r="Q399" s="679">
        <f t="shared" ca="1" si="68"/>
        <v>0</v>
      </c>
      <c r="R399" s="679">
        <f t="shared" ca="1" si="68"/>
        <v>0</v>
      </c>
      <c r="S399" s="679">
        <f t="shared" ca="1" si="68"/>
        <v>0</v>
      </c>
      <c r="T399" s="679">
        <f t="shared" ca="1" si="68"/>
        <v>0</v>
      </c>
      <c r="U399" s="679">
        <f t="shared" ca="1" si="68"/>
        <v>0</v>
      </c>
      <c r="V399" s="679">
        <f t="shared" ca="1" si="68"/>
        <v>0</v>
      </c>
      <c r="W399" s="679">
        <f t="shared" ca="1" si="60"/>
        <v>0</v>
      </c>
      <c r="X399" s="679">
        <f t="shared" ca="1" si="68"/>
        <v>0</v>
      </c>
      <c r="Y399" s="679">
        <f t="shared" ca="1" si="68"/>
        <v>0</v>
      </c>
      <c r="Z399" s="679">
        <f t="shared" ca="1" si="68"/>
        <v>0</v>
      </c>
      <c r="AA399" t="str">
        <f t="shared" si="64"/>
        <v>ASR_Financial_Report_SHP21Final</v>
      </c>
      <c r="AB399" s="960">
        <f t="shared" si="65"/>
        <v>44658</v>
      </c>
      <c r="AC399" t="str">
        <f t="shared" si="66"/>
        <v>Unaudited</v>
      </c>
    </row>
    <row r="400" spans="1:29" x14ac:dyDescent="0.25">
      <c r="A400" t="s">
        <v>420</v>
      </c>
      <c r="B400" t="s">
        <v>1366</v>
      </c>
      <c r="C400" t="s">
        <v>1367</v>
      </c>
      <c r="D400">
        <v>1900</v>
      </c>
      <c r="E400" s="960">
        <v>1</v>
      </c>
      <c r="F400" t="s">
        <v>438</v>
      </c>
      <c r="G400" s="960">
        <v>91</v>
      </c>
      <c r="H400" t="s">
        <v>380</v>
      </c>
      <c r="I400" s="940" t="s">
        <v>488</v>
      </c>
      <c r="J400" s="940" t="s">
        <v>444</v>
      </c>
      <c r="K400" s="940" t="s">
        <v>447</v>
      </c>
      <c r="L400" s="948">
        <v>7.1</v>
      </c>
      <c r="M400" s="963" t="s">
        <v>20</v>
      </c>
      <c r="N400" s="679">
        <f t="shared" ca="1" si="69"/>
        <v>88509.01999999999</v>
      </c>
      <c r="O400" s="679">
        <f t="shared" ca="1" si="68"/>
        <v>31648.7</v>
      </c>
      <c r="P400" s="679">
        <f t="shared" ca="1" si="68"/>
        <v>1166</v>
      </c>
      <c r="Q400" s="679">
        <f t="shared" ca="1" si="68"/>
        <v>25669.25</v>
      </c>
      <c r="R400" s="679">
        <f t="shared" ca="1" si="68"/>
        <v>15756</v>
      </c>
      <c r="S400" s="679">
        <f t="shared" ca="1" si="68"/>
        <v>11445.07</v>
      </c>
      <c r="T400" s="679">
        <f t="shared" ca="1" si="68"/>
        <v>1566</v>
      </c>
      <c r="U400" s="679">
        <f t="shared" ca="1" si="68"/>
        <v>0</v>
      </c>
      <c r="V400" s="679">
        <f t="shared" ca="1" si="68"/>
        <v>272</v>
      </c>
      <c r="W400" s="679">
        <f t="shared" ca="1" si="60"/>
        <v>986</v>
      </c>
      <c r="X400" s="679">
        <f t="shared" ca="1" si="68"/>
        <v>0</v>
      </c>
      <c r="Y400" s="679">
        <f t="shared" ca="1" si="68"/>
        <v>0</v>
      </c>
      <c r="Z400" s="679">
        <f t="shared" ca="1" si="68"/>
        <v>0</v>
      </c>
      <c r="AA400" t="str">
        <f t="shared" si="64"/>
        <v>ASR_Financial_Report_SHP21Final</v>
      </c>
      <c r="AB400" s="960">
        <f t="shared" si="65"/>
        <v>44658</v>
      </c>
      <c r="AC400" t="str">
        <f t="shared" si="66"/>
        <v>Unaudited</v>
      </c>
    </row>
    <row r="401" spans="1:29" x14ac:dyDescent="0.25">
      <c r="A401" t="s">
        <v>420</v>
      </c>
      <c r="B401" t="s">
        <v>1366</v>
      </c>
      <c r="C401" t="s">
        <v>1367</v>
      </c>
      <c r="D401">
        <v>1900</v>
      </c>
      <c r="E401" s="960">
        <v>1</v>
      </c>
      <c r="F401" t="s">
        <v>438</v>
      </c>
      <c r="G401" s="960">
        <v>91</v>
      </c>
      <c r="H401" t="s">
        <v>380</v>
      </c>
      <c r="I401" s="965" t="s">
        <v>488</v>
      </c>
      <c r="J401" s="965" t="s">
        <v>444</v>
      </c>
      <c r="K401" s="965" t="s">
        <v>447</v>
      </c>
      <c r="L401" s="940">
        <v>7.2</v>
      </c>
      <c r="M401" s="965" t="s">
        <v>21</v>
      </c>
      <c r="N401" s="679">
        <f t="shared" ca="1" si="69"/>
        <v>0</v>
      </c>
      <c r="O401" s="679">
        <f t="shared" ca="1" si="68"/>
        <v>0</v>
      </c>
      <c r="P401" s="679">
        <f t="shared" ca="1" si="68"/>
        <v>0</v>
      </c>
      <c r="Q401" s="679">
        <f t="shared" ca="1" si="68"/>
        <v>0</v>
      </c>
      <c r="R401" s="679">
        <f t="shared" ca="1" si="68"/>
        <v>0</v>
      </c>
      <c r="S401" s="679">
        <f t="shared" ca="1" si="68"/>
        <v>0</v>
      </c>
      <c r="T401" s="679">
        <f t="shared" ca="1" si="68"/>
        <v>0</v>
      </c>
      <c r="U401" s="679">
        <f t="shared" ca="1" si="68"/>
        <v>0</v>
      </c>
      <c r="V401" s="679">
        <f t="shared" ca="1" si="68"/>
        <v>0</v>
      </c>
      <c r="W401" s="679">
        <f t="shared" ca="1" si="60"/>
        <v>0</v>
      </c>
      <c r="X401" s="679">
        <f t="shared" ca="1" si="68"/>
        <v>0</v>
      </c>
      <c r="Y401" s="679">
        <f t="shared" ca="1" si="68"/>
        <v>0</v>
      </c>
      <c r="Z401" s="679">
        <f t="shared" ca="1" si="68"/>
        <v>0</v>
      </c>
      <c r="AA401" t="str">
        <f t="shared" si="64"/>
        <v>ASR_Financial_Report_SHP21Final</v>
      </c>
      <c r="AB401" s="960">
        <f t="shared" si="65"/>
        <v>44658</v>
      </c>
      <c r="AC401" t="str">
        <f t="shared" si="66"/>
        <v>Unaudited</v>
      </c>
    </row>
    <row r="402" spans="1:29" x14ac:dyDescent="0.25">
      <c r="A402" t="s">
        <v>420</v>
      </c>
      <c r="B402" t="s">
        <v>1366</v>
      </c>
      <c r="C402" t="s">
        <v>1367</v>
      </c>
      <c r="D402">
        <v>1900</v>
      </c>
      <c r="E402" s="960">
        <v>1</v>
      </c>
      <c r="F402" t="s">
        <v>438</v>
      </c>
      <c r="G402" s="960">
        <v>91</v>
      </c>
      <c r="H402" t="s">
        <v>380</v>
      </c>
      <c r="I402" s="940" t="s">
        <v>488</v>
      </c>
      <c r="J402" s="940" t="s">
        <v>444</v>
      </c>
      <c r="K402" s="940" t="s">
        <v>447</v>
      </c>
      <c r="L402" s="946">
        <v>7.3</v>
      </c>
      <c r="M402" s="966" t="s">
        <v>155</v>
      </c>
      <c r="N402" s="679">
        <f t="shared" ca="1" si="69"/>
        <v>931.56242482649418</v>
      </c>
      <c r="O402" s="679">
        <f t="shared" ca="1" si="68"/>
        <v>825.40610537695079</v>
      </c>
      <c r="P402" s="679">
        <f t="shared" ca="1" si="68"/>
        <v>45.554801433328599</v>
      </c>
      <c r="Q402" s="679">
        <f t="shared" ca="1" si="68"/>
        <v>16.404152152838478</v>
      </c>
      <c r="R402" s="679">
        <f t="shared" ca="1" si="68"/>
        <v>20.185910184949073</v>
      </c>
      <c r="S402" s="679">
        <f t="shared" ca="1" si="68"/>
        <v>-24.814134754792509</v>
      </c>
      <c r="T402" s="679">
        <f t="shared" ca="1" si="68"/>
        <v>47.29271364801432</v>
      </c>
      <c r="U402" s="679">
        <f t="shared" ca="1" si="68"/>
        <v>0</v>
      </c>
      <c r="V402" s="679">
        <f t="shared" ca="1" si="68"/>
        <v>3.1272586930516821E-2</v>
      </c>
      <c r="W402" s="679">
        <f t="shared" ca="1" si="60"/>
        <v>1.5016041982747801</v>
      </c>
      <c r="X402" s="679">
        <f t="shared" ca="1" si="68"/>
        <v>0</v>
      </c>
      <c r="Y402" s="679">
        <f t="shared" ca="1" si="68"/>
        <v>0</v>
      </c>
      <c r="Z402" s="679">
        <f t="shared" ca="1" si="68"/>
        <v>0</v>
      </c>
      <c r="AA402" t="str">
        <f t="shared" si="64"/>
        <v>ASR_Financial_Report_SHP21Final</v>
      </c>
      <c r="AB402" s="960">
        <f t="shared" si="65"/>
        <v>44658</v>
      </c>
      <c r="AC402" t="str">
        <f t="shared" si="66"/>
        <v>Unaudited</v>
      </c>
    </row>
    <row r="403" spans="1:29" x14ac:dyDescent="0.25">
      <c r="A403" t="s">
        <v>420</v>
      </c>
      <c r="B403" t="s">
        <v>1366</v>
      </c>
      <c r="C403" t="s">
        <v>1367</v>
      </c>
      <c r="D403">
        <v>1900</v>
      </c>
      <c r="E403" s="960">
        <v>1</v>
      </c>
      <c r="F403" t="s">
        <v>438</v>
      </c>
      <c r="G403" s="960">
        <v>91</v>
      </c>
      <c r="H403" t="s">
        <v>380</v>
      </c>
      <c r="I403" s="940" t="s">
        <v>488</v>
      </c>
      <c r="J403" s="940" t="s">
        <v>444</v>
      </c>
      <c r="K403" s="940" t="s">
        <v>447</v>
      </c>
      <c r="L403" s="946" t="s">
        <v>91</v>
      </c>
      <c r="M403" s="966" t="s">
        <v>455</v>
      </c>
      <c r="N403" s="679">
        <f t="shared" ca="1" si="69"/>
        <v>0</v>
      </c>
      <c r="O403" s="679">
        <f t="shared" ca="1" si="68"/>
        <v>0</v>
      </c>
      <c r="P403" s="679">
        <f t="shared" ca="1" si="68"/>
        <v>0</v>
      </c>
      <c r="Q403" s="679">
        <f t="shared" ca="1" si="68"/>
        <v>0</v>
      </c>
      <c r="R403" s="679">
        <f t="shared" ca="1" si="68"/>
        <v>0</v>
      </c>
      <c r="S403" s="679">
        <f t="shared" ca="1" si="68"/>
        <v>0</v>
      </c>
      <c r="T403" s="679">
        <f t="shared" ca="1" si="68"/>
        <v>0</v>
      </c>
      <c r="U403" s="679">
        <f t="shared" ca="1" si="68"/>
        <v>0</v>
      </c>
      <c r="V403" s="679">
        <f t="shared" ca="1" si="68"/>
        <v>0</v>
      </c>
      <c r="W403" s="679">
        <f t="shared" ca="1" si="60"/>
        <v>0</v>
      </c>
      <c r="X403" s="679">
        <f t="shared" ca="1" si="68"/>
        <v>0</v>
      </c>
      <c r="Y403" s="679">
        <f t="shared" ca="1" si="68"/>
        <v>0</v>
      </c>
      <c r="Z403" s="679">
        <f t="shared" ca="1" si="68"/>
        <v>0</v>
      </c>
      <c r="AA403" t="str">
        <f t="shared" si="64"/>
        <v>ASR_Financial_Report_SHP21Final</v>
      </c>
      <c r="AB403" s="960">
        <f t="shared" si="65"/>
        <v>44658</v>
      </c>
      <c r="AC403" t="str">
        <f t="shared" si="66"/>
        <v>Unaudited</v>
      </c>
    </row>
    <row r="404" spans="1:29" x14ac:dyDescent="0.25">
      <c r="A404" t="s">
        <v>420</v>
      </c>
      <c r="B404" t="s">
        <v>1366</v>
      </c>
      <c r="C404" t="s">
        <v>1367</v>
      </c>
      <c r="D404">
        <v>1900</v>
      </c>
      <c r="E404" s="960">
        <v>1</v>
      </c>
      <c r="F404" t="s">
        <v>438</v>
      </c>
      <c r="G404" s="960">
        <v>91</v>
      </c>
      <c r="H404" t="s">
        <v>380</v>
      </c>
      <c r="I404" s="940" t="s">
        <v>488</v>
      </c>
      <c r="J404" s="940" t="s">
        <v>444</v>
      </c>
      <c r="K404" s="940" t="s">
        <v>448</v>
      </c>
      <c r="L404" s="950">
        <v>8.1</v>
      </c>
      <c r="M404" s="967" t="s">
        <v>22</v>
      </c>
      <c r="N404" s="679">
        <f t="shared" ca="1" si="69"/>
        <v>2279727.1300000013</v>
      </c>
      <c r="O404" s="679">
        <f t="shared" ca="1" si="68"/>
        <v>1232940.29</v>
      </c>
      <c r="P404" s="679">
        <f t="shared" ca="1" si="68"/>
        <v>98580.49</v>
      </c>
      <c r="Q404" s="679">
        <f t="shared" ca="1" si="68"/>
        <v>642911.81000000099</v>
      </c>
      <c r="R404" s="679">
        <f t="shared" ca="1" si="68"/>
        <v>178787.59</v>
      </c>
      <c r="S404" s="679">
        <f t="shared" ca="1" si="68"/>
        <v>825.02</v>
      </c>
      <c r="T404" s="679">
        <f t="shared" ca="1" si="68"/>
        <v>86762.69</v>
      </c>
      <c r="U404" s="679">
        <f t="shared" ca="1" si="68"/>
        <v>0</v>
      </c>
      <c r="V404" s="679">
        <f t="shared" ca="1" si="68"/>
        <v>24227.91</v>
      </c>
      <c r="W404" s="679">
        <f t="shared" ca="1" si="60"/>
        <v>14691.33</v>
      </c>
      <c r="X404" s="679">
        <f t="shared" ca="1" si="68"/>
        <v>0</v>
      </c>
      <c r="Y404" s="679">
        <f t="shared" ca="1" si="68"/>
        <v>0</v>
      </c>
      <c r="Z404" s="679">
        <f t="shared" ca="1" si="68"/>
        <v>0</v>
      </c>
      <c r="AA404" t="str">
        <f t="shared" si="64"/>
        <v>ASR_Financial_Report_SHP21Final</v>
      </c>
      <c r="AB404" s="960">
        <f t="shared" si="65"/>
        <v>44658</v>
      </c>
      <c r="AC404" t="str">
        <f t="shared" si="66"/>
        <v>Unaudited</v>
      </c>
    </row>
    <row r="405" spans="1:29" x14ac:dyDescent="0.25">
      <c r="A405" t="s">
        <v>420</v>
      </c>
      <c r="B405" t="s">
        <v>1366</v>
      </c>
      <c r="C405" t="s">
        <v>1367</v>
      </c>
      <c r="D405">
        <v>1900</v>
      </c>
      <c r="E405" s="960">
        <v>1</v>
      </c>
      <c r="F405" t="s">
        <v>438</v>
      </c>
      <c r="G405" s="960">
        <v>91</v>
      </c>
      <c r="H405" t="s">
        <v>380</v>
      </c>
      <c r="I405" s="966" t="s">
        <v>488</v>
      </c>
      <c r="J405" s="966" t="s">
        <v>444</v>
      </c>
      <c r="K405" s="966" t="s">
        <v>448</v>
      </c>
      <c r="L405" s="946" t="s">
        <v>112</v>
      </c>
      <c r="M405" s="966" t="s">
        <v>443</v>
      </c>
      <c r="N405" s="679">
        <f t="shared" ca="1" si="69"/>
        <v>0</v>
      </c>
      <c r="O405" s="679">
        <f t="shared" ca="1" si="68"/>
        <v>0</v>
      </c>
      <c r="P405" s="679">
        <f t="shared" ca="1" si="68"/>
        <v>0</v>
      </c>
      <c r="Q405" s="679">
        <f t="shared" ca="1" si="68"/>
        <v>0</v>
      </c>
      <c r="R405" s="679">
        <f t="shared" ca="1" si="68"/>
        <v>0</v>
      </c>
      <c r="S405" s="679">
        <f t="shared" ca="1" si="68"/>
        <v>0</v>
      </c>
      <c r="T405" s="679">
        <f t="shared" ca="1" si="68"/>
        <v>0</v>
      </c>
      <c r="U405" s="679">
        <f t="shared" ca="1" si="68"/>
        <v>0</v>
      </c>
      <c r="V405" s="679">
        <f t="shared" ca="1" si="68"/>
        <v>0</v>
      </c>
      <c r="W405" s="679">
        <f t="shared" ca="1" si="60"/>
        <v>0</v>
      </c>
      <c r="X405" s="679">
        <f t="shared" ca="1" si="68"/>
        <v>0</v>
      </c>
      <c r="Y405" s="679">
        <f t="shared" ca="1" si="68"/>
        <v>0</v>
      </c>
      <c r="Z405" s="679">
        <f t="shared" ca="1" si="68"/>
        <v>0</v>
      </c>
      <c r="AA405" t="str">
        <f t="shared" si="64"/>
        <v>ASR_Financial_Report_SHP21Final</v>
      </c>
      <c r="AB405" s="960">
        <f t="shared" si="65"/>
        <v>44658</v>
      </c>
      <c r="AC405" t="str">
        <f t="shared" si="66"/>
        <v>Unaudited</v>
      </c>
    </row>
    <row r="406" spans="1:29" x14ac:dyDescent="0.25">
      <c r="A406" t="s">
        <v>420</v>
      </c>
      <c r="B406" t="s">
        <v>1366</v>
      </c>
      <c r="C406" t="s">
        <v>1367</v>
      </c>
      <c r="D406">
        <v>1900</v>
      </c>
      <c r="E406" s="960">
        <v>1</v>
      </c>
      <c r="F406" t="s">
        <v>438</v>
      </c>
      <c r="G406" s="960">
        <v>91</v>
      </c>
      <c r="H406" t="s">
        <v>380</v>
      </c>
      <c r="I406" s="940" t="s">
        <v>488</v>
      </c>
      <c r="J406" s="940" t="s">
        <v>444</v>
      </c>
      <c r="K406" s="940" t="s">
        <v>448</v>
      </c>
      <c r="L406" s="940" t="s">
        <v>114</v>
      </c>
      <c r="M406" s="965" t="s">
        <v>157</v>
      </c>
      <c r="N406" s="679">
        <f t="shared" ca="1" si="69"/>
        <v>0</v>
      </c>
      <c r="O406" s="679">
        <f t="shared" ca="1" si="68"/>
        <v>0</v>
      </c>
      <c r="P406" s="679">
        <f t="shared" ca="1" si="68"/>
        <v>0</v>
      </c>
      <c r="Q406" s="679">
        <f t="shared" ca="1" si="68"/>
        <v>0</v>
      </c>
      <c r="R406" s="679">
        <f t="shared" ca="1" si="68"/>
        <v>0</v>
      </c>
      <c r="S406" s="679">
        <f t="shared" ca="1" si="68"/>
        <v>0</v>
      </c>
      <c r="T406" s="679">
        <f t="shared" ca="1" si="68"/>
        <v>0</v>
      </c>
      <c r="U406" s="679">
        <f t="shared" ca="1" si="68"/>
        <v>0</v>
      </c>
      <c r="V406" s="679">
        <f t="shared" ca="1" si="68"/>
        <v>0</v>
      </c>
      <c r="W406" s="679">
        <f t="shared" ca="1" si="60"/>
        <v>0</v>
      </c>
      <c r="X406" s="679">
        <f t="shared" ca="1" si="68"/>
        <v>0</v>
      </c>
      <c r="Y406" s="679">
        <f t="shared" ca="1" si="68"/>
        <v>0</v>
      </c>
      <c r="Z406" s="679">
        <f t="shared" ca="1" si="68"/>
        <v>0</v>
      </c>
      <c r="AA406" t="str">
        <f t="shared" si="64"/>
        <v>ASR_Financial_Report_SHP21Final</v>
      </c>
      <c r="AB406" s="960">
        <f t="shared" si="65"/>
        <v>44658</v>
      </c>
      <c r="AC406" t="str">
        <f t="shared" si="66"/>
        <v>Unaudited</v>
      </c>
    </row>
    <row r="407" spans="1:29" x14ac:dyDescent="0.25">
      <c r="A407" t="s">
        <v>420</v>
      </c>
      <c r="B407" t="s">
        <v>1366</v>
      </c>
      <c r="C407" t="s">
        <v>1367</v>
      </c>
      <c r="D407">
        <v>1900</v>
      </c>
      <c r="E407" s="960">
        <v>1</v>
      </c>
      <c r="F407" t="s">
        <v>438</v>
      </c>
      <c r="G407" s="960">
        <v>91</v>
      </c>
      <c r="H407" t="s">
        <v>380</v>
      </c>
      <c r="I407" s="940" t="s">
        <v>488</v>
      </c>
      <c r="J407" s="940" t="s">
        <v>444</v>
      </c>
      <c r="K407" s="940" t="s">
        <v>448</v>
      </c>
      <c r="L407" s="940" t="s">
        <v>115</v>
      </c>
      <c r="M407" s="965" t="s">
        <v>113</v>
      </c>
      <c r="N407" s="679">
        <f t="shared" ca="1" si="69"/>
        <v>-2215.7342484069973</v>
      </c>
      <c r="O407" s="679">
        <f t="shared" ca="1" si="68"/>
        <v>-1128.1676906889099</v>
      </c>
      <c r="P407" s="679">
        <f t="shared" ca="1" si="68"/>
        <v>-90.203333164074905</v>
      </c>
      <c r="Q407" s="679">
        <f t="shared" ca="1" si="68"/>
        <v>-679.37266827666099</v>
      </c>
      <c r="R407" s="679">
        <f t="shared" ca="1" si="68"/>
        <v>-188.92700395883799</v>
      </c>
      <c r="S407" s="679">
        <f t="shared" ca="1" si="68"/>
        <v>-8.5473374845249204</v>
      </c>
      <c r="T407" s="679">
        <f t="shared" ca="1" si="68"/>
        <v>-79.389784249209399</v>
      </c>
      <c r="U407" s="679">
        <f t="shared" ca="1" si="68"/>
        <v>0</v>
      </c>
      <c r="V407" s="679">
        <f t="shared" ca="1" si="68"/>
        <v>-25.601924879038702</v>
      </c>
      <c r="W407" s="679">
        <f t="shared" ca="1" si="60"/>
        <v>-15.5245057057405</v>
      </c>
      <c r="X407" s="679">
        <f t="shared" ca="1" si="68"/>
        <v>0</v>
      </c>
      <c r="Y407" s="679">
        <f t="shared" ca="1" si="68"/>
        <v>0</v>
      </c>
      <c r="Z407" s="679">
        <f t="shared" ca="1" si="68"/>
        <v>0</v>
      </c>
      <c r="AA407" t="str">
        <f t="shared" si="64"/>
        <v>ASR_Financial_Report_SHP21Final</v>
      </c>
      <c r="AB407" s="960">
        <f t="shared" si="65"/>
        <v>44658</v>
      </c>
      <c r="AC407" t="str">
        <f t="shared" si="66"/>
        <v>Unaudited</v>
      </c>
    </row>
    <row r="408" spans="1:29" x14ac:dyDescent="0.25">
      <c r="A408" t="s">
        <v>420</v>
      </c>
      <c r="B408" t="s">
        <v>1366</v>
      </c>
      <c r="C408" t="s">
        <v>1367</v>
      </c>
      <c r="D408">
        <v>1900</v>
      </c>
      <c r="E408" s="960">
        <v>1</v>
      </c>
      <c r="F408" t="s">
        <v>438</v>
      </c>
      <c r="G408" s="960">
        <v>91</v>
      </c>
      <c r="H408" t="s">
        <v>380</v>
      </c>
      <c r="I408" s="940" t="s">
        <v>488</v>
      </c>
      <c r="J408" s="940" t="s">
        <v>444</v>
      </c>
      <c r="K408" s="940" t="s">
        <v>448</v>
      </c>
      <c r="L408" s="940" t="s">
        <v>116</v>
      </c>
      <c r="M408" s="965" t="s">
        <v>158</v>
      </c>
      <c r="N408" s="679">
        <f t="shared" ca="1" si="69"/>
        <v>0</v>
      </c>
      <c r="O408" s="679">
        <f t="shared" ca="1" si="68"/>
        <v>0</v>
      </c>
      <c r="P408" s="679">
        <f t="shared" ca="1" si="68"/>
        <v>0</v>
      </c>
      <c r="Q408" s="679">
        <f t="shared" ca="1" si="68"/>
        <v>0</v>
      </c>
      <c r="R408" s="679">
        <f t="shared" ca="1" si="68"/>
        <v>0</v>
      </c>
      <c r="S408" s="679">
        <f t="shared" ca="1" si="68"/>
        <v>0</v>
      </c>
      <c r="T408" s="679">
        <f t="shared" ca="1" si="68"/>
        <v>0</v>
      </c>
      <c r="U408" s="679">
        <f t="shared" ca="1" si="68"/>
        <v>0</v>
      </c>
      <c r="V408" s="679">
        <f t="shared" ca="1" si="68"/>
        <v>0</v>
      </c>
      <c r="W408" s="679">
        <f t="shared" ca="1" si="60"/>
        <v>0</v>
      </c>
      <c r="X408" s="679">
        <f t="shared" ca="1" si="68"/>
        <v>0</v>
      </c>
      <c r="Y408" s="679">
        <f t="shared" ca="1" si="68"/>
        <v>0</v>
      </c>
      <c r="Z408" s="679">
        <f t="shared" ca="1" si="68"/>
        <v>0</v>
      </c>
      <c r="AA408" t="str">
        <f t="shared" si="64"/>
        <v>ASR_Financial_Report_SHP21Final</v>
      </c>
      <c r="AB408" s="960">
        <f t="shared" si="65"/>
        <v>44658</v>
      </c>
      <c r="AC408" t="str">
        <f t="shared" si="66"/>
        <v>Unaudited</v>
      </c>
    </row>
    <row r="409" spans="1:29" x14ac:dyDescent="0.25">
      <c r="A409" t="s">
        <v>420</v>
      </c>
      <c r="B409" t="s">
        <v>1366</v>
      </c>
      <c r="C409" t="s">
        <v>1367</v>
      </c>
      <c r="D409">
        <v>1900</v>
      </c>
      <c r="E409" s="960">
        <v>1</v>
      </c>
      <c r="F409" t="s">
        <v>438</v>
      </c>
      <c r="G409" s="960">
        <v>91</v>
      </c>
      <c r="H409" t="s">
        <v>380</v>
      </c>
      <c r="I409" s="940" t="s">
        <v>488</v>
      </c>
      <c r="J409" s="940" t="s">
        <v>444</v>
      </c>
      <c r="K409" s="940" t="s">
        <v>448</v>
      </c>
      <c r="L409" s="948" t="s">
        <v>159</v>
      </c>
      <c r="M409" s="963" t="s">
        <v>23</v>
      </c>
      <c r="N409" s="679">
        <f t="shared" ca="1" si="69"/>
        <v>0</v>
      </c>
      <c r="O409" s="679">
        <f t="shared" ca="1" si="68"/>
        <v>0</v>
      </c>
      <c r="P409" s="679">
        <f t="shared" ca="1" si="68"/>
        <v>0</v>
      </c>
      <c r="Q409" s="679">
        <f t="shared" ca="1" si="68"/>
        <v>0</v>
      </c>
      <c r="R409" s="679">
        <f t="shared" ca="1" si="68"/>
        <v>0</v>
      </c>
      <c r="S409" s="679">
        <f t="shared" ca="1" si="68"/>
        <v>0</v>
      </c>
      <c r="T409" s="679">
        <f t="shared" ca="1" si="68"/>
        <v>0</v>
      </c>
      <c r="U409" s="679">
        <f t="shared" ca="1" si="68"/>
        <v>0</v>
      </c>
      <c r="V409" s="679">
        <f t="shared" ca="1" si="68"/>
        <v>0</v>
      </c>
      <c r="W409" s="679">
        <f t="shared" ca="1" si="60"/>
        <v>0</v>
      </c>
      <c r="X409" s="679">
        <f t="shared" ca="1" si="68"/>
        <v>0</v>
      </c>
      <c r="Y409" s="679">
        <f t="shared" ca="1" si="68"/>
        <v>0</v>
      </c>
      <c r="Z409" s="679">
        <f t="shared" ca="1" si="68"/>
        <v>0</v>
      </c>
      <c r="AA409" t="str">
        <f t="shared" si="64"/>
        <v>ASR_Financial_Report_SHP21Final</v>
      </c>
      <c r="AB409" s="960">
        <f t="shared" si="65"/>
        <v>44658</v>
      </c>
      <c r="AC409" t="str">
        <f t="shared" si="66"/>
        <v>Unaudited</v>
      </c>
    </row>
    <row r="410" spans="1:29" x14ac:dyDescent="0.25">
      <c r="A410" t="s">
        <v>420</v>
      </c>
      <c r="B410" t="s">
        <v>1366</v>
      </c>
      <c r="C410" t="s">
        <v>1367</v>
      </c>
      <c r="D410">
        <v>1900</v>
      </c>
      <c r="E410" s="960">
        <v>1</v>
      </c>
      <c r="F410" t="s">
        <v>438</v>
      </c>
      <c r="G410" s="960">
        <v>91</v>
      </c>
      <c r="H410" t="s">
        <v>380</v>
      </c>
      <c r="I410" s="965" t="s">
        <v>488</v>
      </c>
      <c r="J410" s="965" t="s">
        <v>444</v>
      </c>
      <c r="K410" s="965" t="s">
        <v>448</v>
      </c>
      <c r="L410" s="940" t="s">
        <v>442</v>
      </c>
      <c r="M410" s="965" t="s">
        <v>456</v>
      </c>
      <c r="N410" s="679">
        <f t="shared" ca="1" si="69"/>
        <v>-65188.329107366895</v>
      </c>
      <c r="O410" s="679">
        <f t="shared" ca="1" si="68"/>
        <v>-48871.086150126197</v>
      </c>
      <c r="P410" s="679">
        <f t="shared" ca="1" si="68"/>
        <v>-1821.9125944663199</v>
      </c>
      <c r="Q410" s="679">
        <f t="shared" ca="1" si="68"/>
        <v>-10533.8995018067</v>
      </c>
      <c r="R410" s="679">
        <f t="shared" ca="1" si="68"/>
        <v>-1023.16334288655</v>
      </c>
      <c r="S410" s="679">
        <f t="shared" ca="1" si="68"/>
        <v>-1628.79221977108</v>
      </c>
      <c r="T410" s="679">
        <f t="shared" ca="1" si="68"/>
        <v>-1257.9711697109401</v>
      </c>
      <c r="U410" s="679">
        <f t="shared" ca="1" si="68"/>
        <v>0</v>
      </c>
      <c r="V410" s="679">
        <f t="shared" ca="1" si="68"/>
        <v>-51.504128599111198</v>
      </c>
      <c r="W410" s="679">
        <f t="shared" ca="1" si="60"/>
        <v>0</v>
      </c>
      <c r="X410" s="679">
        <f t="shared" ca="1" si="68"/>
        <v>0</v>
      </c>
      <c r="Y410" s="679">
        <f t="shared" ca="1" si="68"/>
        <v>0</v>
      </c>
      <c r="Z410" s="679">
        <f t="shared" ca="1" si="68"/>
        <v>0</v>
      </c>
      <c r="AA410" t="str">
        <f t="shared" si="64"/>
        <v>ASR_Financial_Report_SHP21Final</v>
      </c>
      <c r="AB410" s="960">
        <f t="shared" si="65"/>
        <v>44658</v>
      </c>
      <c r="AC410" t="str">
        <f t="shared" si="66"/>
        <v>Unaudited</v>
      </c>
    </row>
    <row r="411" spans="1:29" ht="30" x14ac:dyDescent="0.25">
      <c r="A411" t="s">
        <v>420</v>
      </c>
      <c r="B411" t="s">
        <v>1366</v>
      </c>
      <c r="C411" t="s">
        <v>1367</v>
      </c>
      <c r="D411">
        <v>1900</v>
      </c>
      <c r="E411" s="960">
        <v>1</v>
      </c>
      <c r="F411" t="s">
        <v>438</v>
      </c>
      <c r="G411" s="960">
        <v>91</v>
      </c>
      <c r="H411" t="s">
        <v>380</v>
      </c>
      <c r="I411" s="940" t="s">
        <v>488</v>
      </c>
      <c r="J411" s="940" t="s">
        <v>444</v>
      </c>
      <c r="K411" s="940" t="s">
        <v>449</v>
      </c>
      <c r="L411" s="940">
        <v>9.1</v>
      </c>
      <c r="M411" s="965" t="s">
        <v>185</v>
      </c>
      <c r="N411" s="679">
        <f t="shared" ca="1" si="69"/>
        <v>2601.7600000000002</v>
      </c>
      <c r="O411" s="679">
        <f t="shared" ca="1" si="68"/>
        <v>0</v>
      </c>
      <c r="P411" s="679">
        <f t="shared" ca="1" si="68"/>
        <v>0</v>
      </c>
      <c r="Q411" s="679">
        <f t="shared" ca="1" si="68"/>
        <v>0</v>
      </c>
      <c r="R411" s="679">
        <f t="shared" ca="1" si="68"/>
        <v>0</v>
      </c>
      <c r="S411" s="679">
        <f t="shared" ca="1" si="68"/>
        <v>0</v>
      </c>
      <c r="T411" s="679">
        <f t="shared" ca="1" si="68"/>
        <v>0</v>
      </c>
      <c r="U411" s="679">
        <f t="shared" ca="1" si="68"/>
        <v>0</v>
      </c>
      <c r="V411" s="679">
        <f t="shared" ca="1" si="68"/>
        <v>0</v>
      </c>
      <c r="W411" s="679">
        <f t="shared" ca="1" si="60"/>
        <v>2601.7600000000002</v>
      </c>
      <c r="X411" s="679">
        <f t="shared" ca="1" si="68"/>
        <v>0</v>
      </c>
      <c r="Y411" s="679">
        <f t="shared" ca="1" si="68"/>
        <v>0</v>
      </c>
      <c r="Z411" s="679">
        <f t="shared" ca="1" si="68"/>
        <v>0</v>
      </c>
      <c r="AA411" t="str">
        <f t="shared" si="64"/>
        <v>ASR_Financial_Report_SHP21Final</v>
      </c>
      <c r="AB411" s="960">
        <f t="shared" si="65"/>
        <v>44658</v>
      </c>
      <c r="AC411" t="str">
        <f t="shared" si="66"/>
        <v>Unaudited</v>
      </c>
    </row>
    <row r="412" spans="1:29" x14ac:dyDescent="0.25">
      <c r="A412" t="s">
        <v>420</v>
      </c>
      <c r="B412" t="s">
        <v>1366</v>
      </c>
      <c r="C412" t="s">
        <v>1367</v>
      </c>
      <c r="D412">
        <v>1900</v>
      </c>
      <c r="E412" s="960">
        <v>1</v>
      </c>
      <c r="F412" t="s">
        <v>438</v>
      </c>
      <c r="G412" s="960">
        <v>91</v>
      </c>
      <c r="H412" t="s">
        <v>380</v>
      </c>
      <c r="I412" s="940" t="s">
        <v>488</v>
      </c>
      <c r="J412" s="940" t="s">
        <v>444</v>
      </c>
      <c r="K412" s="940" t="s">
        <v>449</v>
      </c>
      <c r="L412" s="940" t="s">
        <v>106</v>
      </c>
      <c r="M412" s="965" t="s">
        <v>186</v>
      </c>
      <c r="N412" s="679">
        <f t="shared" ca="1" si="69"/>
        <v>15022.33</v>
      </c>
      <c r="O412" s="679">
        <f t="shared" ca="1" si="68"/>
        <v>0</v>
      </c>
      <c r="P412" s="679">
        <f t="shared" ca="1" si="68"/>
        <v>0</v>
      </c>
      <c r="Q412" s="679">
        <f t="shared" ca="1" si="68"/>
        <v>15022.33</v>
      </c>
      <c r="R412" s="679">
        <f t="shared" ca="1" si="68"/>
        <v>0</v>
      </c>
      <c r="S412" s="679">
        <f t="shared" ca="1" si="68"/>
        <v>0</v>
      </c>
      <c r="T412" s="679">
        <f t="shared" ca="1" si="68"/>
        <v>0</v>
      </c>
      <c r="U412" s="679">
        <f t="shared" ca="1" si="68"/>
        <v>0</v>
      </c>
      <c r="V412" s="679">
        <f t="shared" ca="1" si="68"/>
        <v>0</v>
      </c>
      <c r="W412" s="679">
        <f t="shared" ca="1" si="60"/>
        <v>0</v>
      </c>
      <c r="X412" s="679">
        <f t="shared" ca="1" si="68"/>
        <v>0</v>
      </c>
      <c r="Y412" s="679">
        <f t="shared" ca="1" si="68"/>
        <v>0</v>
      </c>
      <c r="Z412" s="679">
        <f t="shared" ca="1" si="68"/>
        <v>0</v>
      </c>
      <c r="AA412" t="str">
        <f t="shared" si="64"/>
        <v>ASR_Financial_Report_SHP21Final</v>
      </c>
      <c r="AB412" s="960">
        <f t="shared" si="65"/>
        <v>44658</v>
      </c>
      <c r="AC412" t="str">
        <f t="shared" si="66"/>
        <v>Unaudited</v>
      </c>
    </row>
    <row r="413" spans="1:29" x14ac:dyDescent="0.25">
      <c r="A413" t="s">
        <v>420</v>
      </c>
      <c r="B413" t="s">
        <v>1366</v>
      </c>
      <c r="C413" t="s">
        <v>1367</v>
      </c>
      <c r="D413">
        <v>1900</v>
      </c>
      <c r="E413" s="960">
        <v>1</v>
      </c>
      <c r="F413" t="s">
        <v>438</v>
      </c>
      <c r="G413" s="960">
        <v>91</v>
      </c>
      <c r="H413" t="s">
        <v>380</v>
      </c>
      <c r="I413" s="940" t="s">
        <v>488</v>
      </c>
      <c r="J413" s="940" t="s">
        <v>444</v>
      </c>
      <c r="K413" s="940" t="s">
        <v>449</v>
      </c>
      <c r="L413" s="940" t="s">
        <v>1302</v>
      </c>
      <c r="M413" s="965" t="s">
        <v>1303</v>
      </c>
      <c r="N413" s="679">
        <f t="shared" ca="1" si="69"/>
        <v>12972.79</v>
      </c>
      <c r="O413" s="679">
        <f t="shared" ca="1" si="68"/>
        <v>1197.75</v>
      </c>
      <c r="P413" s="679">
        <f t="shared" ca="1" si="68"/>
        <v>0</v>
      </c>
      <c r="Q413" s="679">
        <f t="shared" ca="1" si="68"/>
        <v>4718.4399999999996</v>
      </c>
      <c r="R413" s="679">
        <f t="shared" ca="1" si="68"/>
        <v>0</v>
      </c>
      <c r="S413" s="679">
        <f t="shared" ca="1" si="68"/>
        <v>7056.6</v>
      </c>
      <c r="T413" s="679">
        <f t="shared" ca="1" si="68"/>
        <v>0</v>
      </c>
      <c r="U413" s="679">
        <f t="shared" ca="1" si="68"/>
        <v>0</v>
      </c>
      <c r="V413" s="679">
        <f t="shared" ca="1" si="68"/>
        <v>0</v>
      </c>
      <c r="W413" s="679">
        <f t="shared" ca="1" si="60"/>
        <v>0</v>
      </c>
      <c r="X413" s="679">
        <f t="shared" ca="1" si="68"/>
        <v>0</v>
      </c>
      <c r="Y413" s="679">
        <f t="shared" ca="1" si="68"/>
        <v>0</v>
      </c>
      <c r="Z413" s="679">
        <f t="shared" ca="1" si="68"/>
        <v>0</v>
      </c>
      <c r="AA413" t="str">
        <f t="shared" si="64"/>
        <v>ASR_Financial_Report_SHP21Final</v>
      </c>
      <c r="AB413" s="960">
        <f t="shared" si="65"/>
        <v>44658</v>
      </c>
      <c r="AC413" t="str">
        <f t="shared" si="66"/>
        <v>Unaudited</v>
      </c>
    </row>
    <row r="414" spans="1:29" x14ac:dyDescent="0.25">
      <c r="A414" t="s">
        <v>420</v>
      </c>
      <c r="B414" t="s">
        <v>1366</v>
      </c>
      <c r="C414" t="s">
        <v>1367</v>
      </c>
      <c r="D414">
        <v>1900</v>
      </c>
      <c r="E414" s="960">
        <v>1</v>
      </c>
      <c r="F414" t="s">
        <v>438</v>
      </c>
      <c r="G414" s="960">
        <v>91</v>
      </c>
      <c r="H414" t="s">
        <v>380</v>
      </c>
      <c r="I414" s="940" t="s">
        <v>488</v>
      </c>
      <c r="J414" s="940" t="s">
        <v>444</v>
      </c>
      <c r="K414" s="940" t="s">
        <v>449</v>
      </c>
      <c r="L414" s="948" t="s">
        <v>107</v>
      </c>
      <c r="M414" s="963" t="s">
        <v>187</v>
      </c>
      <c r="N414" s="679">
        <f t="shared" ca="1" si="69"/>
        <v>56389.2</v>
      </c>
      <c r="O414" s="679">
        <f t="shared" ca="1" si="68"/>
        <v>26027.78</v>
      </c>
      <c r="P414" s="679">
        <f t="shared" ca="1" si="68"/>
        <v>314.29000000000002</v>
      </c>
      <c r="Q414" s="679">
        <f t="shared" ca="1" si="68"/>
        <v>15507.14</v>
      </c>
      <c r="R414" s="679">
        <f t="shared" ca="1" si="68"/>
        <v>424.76</v>
      </c>
      <c r="S414" s="679">
        <f t="shared" ca="1" si="68"/>
        <v>7291.06</v>
      </c>
      <c r="T414" s="679">
        <f t="shared" ca="1" si="68"/>
        <v>2521.4899999999998</v>
      </c>
      <c r="U414" s="679">
        <f t="shared" ca="1" si="68"/>
        <v>0</v>
      </c>
      <c r="V414" s="679">
        <f t="shared" ca="1" si="68"/>
        <v>80.5</v>
      </c>
      <c r="W414" s="679">
        <f t="shared" ca="1" si="60"/>
        <v>4222.1799999999994</v>
      </c>
      <c r="X414" s="679">
        <f t="shared" ca="1" si="68"/>
        <v>0</v>
      </c>
      <c r="Y414" s="679">
        <f t="shared" ca="1" si="68"/>
        <v>0</v>
      </c>
      <c r="Z414" s="679">
        <f t="shared" ca="1" si="68"/>
        <v>0</v>
      </c>
      <c r="AA414" t="str">
        <f t="shared" si="64"/>
        <v>ASR_Financial_Report_SHP21Final</v>
      </c>
      <c r="AB414" s="960">
        <f t="shared" si="65"/>
        <v>44658</v>
      </c>
      <c r="AC414" t="str">
        <f t="shared" si="66"/>
        <v>Unaudited</v>
      </c>
    </row>
    <row r="415" spans="1:29" x14ac:dyDescent="0.25">
      <c r="A415" t="s">
        <v>420</v>
      </c>
      <c r="B415" t="s">
        <v>1366</v>
      </c>
      <c r="C415" t="s">
        <v>1367</v>
      </c>
      <c r="D415">
        <v>1900</v>
      </c>
      <c r="E415" s="960">
        <v>1</v>
      </c>
      <c r="F415" t="s">
        <v>438</v>
      </c>
      <c r="G415" s="960">
        <v>91</v>
      </c>
      <c r="H415" t="s">
        <v>380</v>
      </c>
      <c r="I415" s="965" t="s">
        <v>488</v>
      </c>
      <c r="J415" s="965" t="s">
        <v>444</v>
      </c>
      <c r="K415" s="965" t="s">
        <v>449</v>
      </c>
      <c r="L415" s="940" t="s">
        <v>108</v>
      </c>
      <c r="M415" s="965" t="s">
        <v>160</v>
      </c>
      <c r="N415" s="679">
        <f t="shared" ca="1" si="69"/>
        <v>179385.28000000003</v>
      </c>
      <c r="O415" s="679">
        <f t="shared" ca="1" si="68"/>
        <v>132902.70000000001</v>
      </c>
      <c r="P415" s="679">
        <f t="shared" ca="1" si="68"/>
        <v>3680.95</v>
      </c>
      <c r="Q415" s="679">
        <f t="shared" ca="1" si="68"/>
        <v>15816.67</v>
      </c>
      <c r="R415" s="679">
        <f t="shared" ca="1" si="68"/>
        <v>4974.3100000000004</v>
      </c>
      <c r="S415" s="679">
        <f t="shared" ca="1" si="68"/>
        <v>16289.09</v>
      </c>
      <c r="T415" s="679">
        <f t="shared" ca="1" si="68"/>
        <v>4528.0700000000006</v>
      </c>
      <c r="U415" s="679">
        <f t="shared" ca="1" si="68"/>
        <v>0</v>
      </c>
      <c r="V415" s="679">
        <f t="shared" ca="1" si="68"/>
        <v>146.91</v>
      </c>
      <c r="W415" s="679">
        <f t="shared" ca="1" si="60"/>
        <v>1046.58</v>
      </c>
      <c r="X415" s="679">
        <f t="shared" ca="1" si="68"/>
        <v>0</v>
      </c>
      <c r="Y415" s="679">
        <f t="shared" ca="1" si="68"/>
        <v>0</v>
      </c>
      <c r="Z415" s="679">
        <f t="shared" ca="1" si="68"/>
        <v>0</v>
      </c>
      <c r="AA415" t="str">
        <f t="shared" si="64"/>
        <v>ASR_Financial_Report_SHP21Final</v>
      </c>
      <c r="AB415" s="960">
        <f t="shared" si="65"/>
        <v>44658</v>
      </c>
      <c r="AC415" t="str">
        <f t="shared" si="66"/>
        <v>Unaudited</v>
      </c>
    </row>
    <row r="416" spans="1:29" x14ac:dyDescent="0.25">
      <c r="A416" t="s">
        <v>420</v>
      </c>
      <c r="B416" t="s">
        <v>1366</v>
      </c>
      <c r="C416" t="s">
        <v>1367</v>
      </c>
      <c r="D416">
        <v>1900</v>
      </c>
      <c r="E416" s="960">
        <v>1</v>
      </c>
      <c r="F416" t="s">
        <v>438</v>
      </c>
      <c r="G416" s="960">
        <v>91</v>
      </c>
      <c r="H416" t="s">
        <v>380</v>
      </c>
      <c r="I416" s="940" t="s">
        <v>488</v>
      </c>
      <c r="J416" s="940" t="s">
        <v>444</v>
      </c>
      <c r="K416" s="940" t="s">
        <v>449</v>
      </c>
      <c r="L416" s="940" t="s">
        <v>109</v>
      </c>
      <c r="M416" s="965" t="s">
        <v>134</v>
      </c>
      <c r="N416" s="679">
        <f t="shared" ca="1" si="69"/>
        <v>575536.25999937358</v>
      </c>
      <c r="O416" s="679">
        <f t="shared" ca="1" si="68"/>
        <v>518828.76999937103</v>
      </c>
      <c r="P416" s="679">
        <f t="shared" ca="1" si="68"/>
        <v>11508.6500000001</v>
      </c>
      <c r="Q416" s="679">
        <f t="shared" ca="1" si="68"/>
        <v>29750.230000002502</v>
      </c>
      <c r="R416" s="679">
        <f t="shared" ca="1" si="68"/>
        <v>4293.99999999991</v>
      </c>
      <c r="S416" s="679">
        <f t="shared" ca="1" si="68"/>
        <v>7807.76</v>
      </c>
      <c r="T416" s="679">
        <f t="shared" ca="1" si="68"/>
        <v>2803.4499999999598</v>
      </c>
      <c r="U416" s="679">
        <f t="shared" ca="1" si="68"/>
        <v>0</v>
      </c>
      <c r="V416" s="679">
        <f t="shared" ca="1" si="68"/>
        <v>432.25</v>
      </c>
      <c r="W416" s="679">
        <f t="shared" ca="1" si="60"/>
        <v>111.15</v>
      </c>
      <c r="X416" s="679">
        <f t="shared" ca="1" si="68"/>
        <v>0</v>
      </c>
      <c r="Y416" s="679">
        <f t="shared" ca="1" si="68"/>
        <v>0</v>
      </c>
      <c r="Z416" s="679">
        <f t="shared" ca="1" si="68"/>
        <v>0</v>
      </c>
      <c r="AA416" t="str">
        <f t="shared" si="64"/>
        <v>ASR_Financial_Report_SHP21Final</v>
      </c>
      <c r="AB416" s="960">
        <f t="shared" si="65"/>
        <v>44658</v>
      </c>
      <c r="AC416" t="str">
        <f t="shared" si="66"/>
        <v>Unaudited</v>
      </c>
    </row>
    <row r="417" spans="1:29" x14ac:dyDescent="0.25">
      <c r="A417" t="s">
        <v>420</v>
      </c>
      <c r="B417" t="s">
        <v>1366</v>
      </c>
      <c r="C417" t="s">
        <v>1367</v>
      </c>
      <c r="D417">
        <v>1900</v>
      </c>
      <c r="E417" s="960">
        <v>1</v>
      </c>
      <c r="F417" t="s">
        <v>438</v>
      </c>
      <c r="G417" s="960">
        <v>91</v>
      </c>
      <c r="H417" t="s">
        <v>380</v>
      </c>
      <c r="I417" s="940" t="s">
        <v>488</v>
      </c>
      <c r="J417" s="940" t="s">
        <v>444</v>
      </c>
      <c r="K417" s="940" t="s">
        <v>449</v>
      </c>
      <c r="L417" s="940" t="s">
        <v>110</v>
      </c>
      <c r="M417" s="965" t="s">
        <v>162</v>
      </c>
      <c r="N417" s="679">
        <f t="shared" ca="1" si="69"/>
        <v>6505.0124123352643</v>
      </c>
      <c r="O417" s="679">
        <f t="shared" ca="1" si="68"/>
        <v>6698.9877134623785</v>
      </c>
      <c r="P417" s="679">
        <f t="shared" ca="1" si="68"/>
        <v>167.14144453063284</v>
      </c>
      <c r="Q417" s="679">
        <f t="shared" ca="1" si="68"/>
        <v>3.2009439680314467</v>
      </c>
      <c r="R417" s="679">
        <f t="shared" ca="1" si="68"/>
        <v>-0.21365754006797055</v>
      </c>
      <c r="S417" s="679">
        <f t="shared" ca="1" si="68"/>
        <v>-659.91271763312841</v>
      </c>
      <c r="T417" s="679">
        <f t="shared" ca="1" si="68"/>
        <v>294.91936447006128</v>
      </c>
      <c r="U417" s="679">
        <f t="shared" ca="1" si="68"/>
        <v>0</v>
      </c>
      <c r="V417" s="679">
        <f t="shared" ca="1" si="68"/>
        <v>-1.5574220025745343E-2</v>
      </c>
      <c r="W417" s="679">
        <f t="shared" ca="1" si="60"/>
        <v>0.90489529738371244</v>
      </c>
      <c r="X417" s="679">
        <f t="shared" ca="1" si="68"/>
        <v>0</v>
      </c>
      <c r="Y417" s="679">
        <f t="shared" ca="1" si="68"/>
        <v>0</v>
      </c>
      <c r="Z417" s="679">
        <f t="shared" ca="1" si="68"/>
        <v>0</v>
      </c>
      <c r="AA417" t="str">
        <f t="shared" si="64"/>
        <v>ASR_Financial_Report_SHP21Final</v>
      </c>
      <c r="AB417" s="960">
        <f t="shared" si="65"/>
        <v>44658</v>
      </c>
      <c r="AC417" t="str">
        <f t="shared" si="66"/>
        <v>Unaudited</v>
      </c>
    </row>
    <row r="418" spans="1:29" x14ac:dyDescent="0.25">
      <c r="A418" t="s">
        <v>420</v>
      </c>
      <c r="B418" t="s">
        <v>1366</v>
      </c>
      <c r="C418" t="s">
        <v>1367</v>
      </c>
      <c r="D418">
        <v>1900</v>
      </c>
      <c r="E418" s="960">
        <v>1</v>
      </c>
      <c r="F418" t="s">
        <v>438</v>
      </c>
      <c r="G418" s="960">
        <v>91</v>
      </c>
      <c r="H418" t="s">
        <v>380</v>
      </c>
      <c r="I418" s="940" t="s">
        <v>488</v>
      </c>
      <c r="J418" s="940" t="s">
        <v>444</v>
      </c>
      <c r="K418" s="940" t="s">
        <v>449</v>
      </c>
      <c r="L418" s="940" t="s">
        <v>111</v>
      </c>
      <c r="M418" s="965" t="s">
        <v>463</v>
      </c>
      <c r="N418" s="679">
        <f t="shared" ca="1" si="69"/>
        <v>429701.20998736389</v>
      </c>
      <c r="O418" s="679">
        <f t="shared" ca="1" si="68"/>
        <v>240086.17868865386</v>
      </c>
      <c r="P418" s="679">
        <f t="shared" ca="1" si="68"/>
        <v>8950.4053862535075</v>
      </c>
      <c r="Q418" s="679">
        <f t="shared" ca="1" si="68"/>
        <v>154296.39013589363</v>
      </c>
      <c r="R418" s="679">
        <f t="shared" ca="1" si="68"/>
        <v>14986.891634925127</v>
      </c>
      <c r="S418" s="679">
        <f t="shared" ca="1" si="68"/>
        <v>4446.9693223432987</v>
      </c>
      <c r="T418" s="679">
        <f t="shared" ca="1" si="68"/>
        <v>6179.9627311048689</v>
      </c>
      <c r="U418" s="679">
        <f t="shared" ca="1" si="68"/>
        <v>0</v>
      </c>
      <c r="V418" s="679">
        <f t="shared" ca="1" si="68"/>
        <v>754.41208818963469</v>
      </c>
      <c r="W418" s="679">
        <f t="shared" ca="1" si="60"/>
        <v>0</v>
      </c>
      <c r="X418" s="679">
        <f t="shared" ca="1" si="68"/>
        <v>0</v>
      </c>
      <c r="Y418" s="679">
        <f t="shared" ca="1" si="68"/>
        <v>0</v>
      </c>
      <c r="Z418" s="679">
        <f t="shared" ca="1" si="68"/>
        <v>0</v>
      </c>
      <c r="AA418" t="str">
        <f t="shared" si="64"/>
        <v>ASR_Financial_Report_SHP21Final</v>
      </c>
      <c r="AB418" s="960">
        <f t="shared" si="65"/>
        <v>44658</v>
      </c>
      <c r="AC418" t="str">
        <f t="shared" si="66"/>
        <v>Unaudited</v>
      </c>
    </row>
    <row r="419" spans="1:29" x14ac:dyDescent="0.25">
      <c r="A419" t="s">
        <v>420</v>
      </c>
      <c r="B419" t="s">
        <v>1366</v>
      </c>
      <c r="C419" t="s">
        <v>1367</v>
      </c>
      <c r="D419">
        <v>1900</v>
      </c>
      <c r="E419" s="960">
        <v>1</v>
      </c>
      <c r="F419" t="s">
        <v>438</v>
      </c>
      <c r="G419" s="960">
        <v>91</v>
      </c>
      <c r="H419" t="s">
        <v>380</v>
      </c>
      <c r="I419" s="940" t="s">
        <v>488</v>
      </c>
      <c r="J419" s="940" t="s">
        <v>444</v>
      </c>
      <c r="K419" s="940" t="s">
        <v>6</v>
      </c>
      <c r="L419" s="948" t="s">
        <v>117</v>
      </c>
      <c r="M419" s="963" t="s">
        <v>188</v>
      </c>
      <c r="N419" s="679">
        <f t="shared" ca="1" si="69"/>
        <v>19781.38</v>
      </c>
      <c r="O419" s="679">
        <f t="shared" ca="1" si="68"/>
        <v>13372.310000000001</v>
      </c>
      <c r="P419" s="679">
        <f t="shared" ca="1" si="68"/>
        <v>942.67</v>
      </c>
      <c r="Q419" s="679">
        <f t="shared" ca="1" si="68"/>
        <v>4150.17</v>
      </c>
      <c r="R419" s="679">
        <f t="shared" ca="1" si="68"/>
        <v>693.61</v>
      </c>
      <c r="S419" s="679">
        <f t="shared" ca="1" si="68"/>
        <v>330.03999999999996</v>
      </c>
      <c r="T419" s="679">
        <f t="shared" ca="1" si="68"/>
        <v>212.76999999999998</v>
      </c>
      <c r="U419" s="679">
        <f t="shared" ref="U419:Z428" ca="1" si="70">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679">
        <f t="shared" ca="1" si="70"/>
        <v>55.67</v>
      </c>
      <c r="W419" s="679">
        <f t="shared" ca="1" si="70"/>
        <v>24.14</v>
      </c>
      <c r="X419" s="679">
        <f t="shared" ca="1" si="70"/>
        <v>0</v>
      </c>
      <c r="Y419" s="679">
        <f t="shared" ca="1" si="70"/>
        <v>0</v>
      </c>
      <c r="Z419" s="679">
        <f t="shared" ca="1" si="70"/>
        <v>0</v>
      </c>
      <c r="AA419" t="str">
        <f t="shared" si="64"/>
        <v>ASR_Financial_Report_SHP21Final</v>
      </c>
      <c r="AB419" s="960">
        <f t="shared" si="65"/>
        <v>44658</v>
      </c>
      <c r="AC419" t="str">
        <f t="shared" si="66"/>
        <v>Unaudited</v>
      </c>
    </row>
    <row r="420" spans="1:29" x14ac:dyDescent="0.25">
      <c r="A420" t="s">
        <v>420</v>
      </c>
      <c r="B420" t="s">
        <v>1366</v>
      </c>
      <c r="C420" t="s">
        <v>1367</v>
      </c>
      <c r="D420">
        <v>1900</v>
      </c>
      <c r="E420" s="960">
        <v>1</v>
      </c>
      <c r="F420" t="s">
        <v>438</v>
      </c>
      <c r="G420" s="960">
        <v>91</v>
      </c>
      <c r="H420" t="s">
        <v>380</v>
      </c>
      <c r="I420" s="965" t="s">
        <v>488</v>
      </c>
      <c r="J420" s="965" t="s">
        <v>444</v>
      </c>
      <c r="K420" s="965" t="s">
        <v>6</v>
      </c>
      <c r="L420" s="940" t="s">
        <v>45</v>
      </c>
      <c r="M420" s="965" t="s">
        <v>163</v>
      </c>
      <c r="N420" s="679">
        <f t="shared" ca="1" si="69"/>
        <v>0</v>
      </c>
      <c r="O420" s="679">
        <f t="shared" ref="O420:T429" ca="1" si="71">IF(OR(AND($F420="PY",O$1&lt;&gt;"Prior Year"),AND($F420&lt;&gt;"PY",O$1="Prior Year")),0,INDEX(INDIRECT("'MMA Rev-Exp "&amp;$H420&amp;"'!$A$1:$CA$200"),IF($J420="Member Months",MATCH($J420,INDIRECT("'MMA Rev-Exp "&amp;$H420&amp;"'!$A$1:$A$200"),0),MATCH($L420,INDIRECT("'MMA Rev-Exp "&amp;$H420&amp;"'!$B$1:$B$200"),0)),IF($F420="PY",MATCH("Prior Year Adjustments",INDIRECT("'MMA Rev-Exp "&amp;$H420&amp;"'!$A$8:$CA$8"),0),MATCH(IF($F420="Q1","JANUARY - MARCH (Q1)",IF($F420="Q2","APRIL - JUNE (Q2)",IF($F420="Q3","JULY - SEPTEMBER (Q3)",IF($F420="Q4","OCTOBER - DECEMBER (Q4)",0)))),INDIRECT("'MMA Rev-Exp "&amp;$H420&amp;"'!$A$7:$CA$7"),0)+MATCH(O$1,INDIRECT("'MMA Rev-Exp "&amp;$H420&amp;"'!$D$8:$CA$8"),0)-1)))</f>
        <v>0</v>
      </c>
      <c r="P420" s="679">
        <f t="shared" ca="1" si="71"/>
        <v>0</v>
      </c>
      <c r="Q420" s="679">
        <f t="shared" ca="1" si="71"/>
        <v>0</v>
      </c>
      <c r="R420" s="679">
        <f t="shared" ca="1" si="71"/>
        <v>0</v>
      </c>
      <c r="S420" s="679">
        <f t="shared" ca="1" si="71"/>
        <v>0</v>
      </c>
      <c r="T420" s="679">
        <f t="shared" ca="1" si="71"/>
        <v>0</v>
      </c>
      <c r="U420" s="679">
        <f t="shared" ca="1" si="70"/>
        <v>0</v>
      </c>
      <c r="V420" s="679">
        <f t="shared" ca="1" si="70"/>
        <v>0</v>
      </c>
      <c r="W420" s="679">
        <f t="shared" ca="1" si="70"/>
        <v>0</v>
      </c>
      <c r="X420" s="679">
        <f t="shared" ca="1" si="70"/>
        <v>0</v>
      </c>
      <c r="Y420" s="679">
        <f t="shared" ca="1" si="70"/>
        <v>0</v>
      </c>
      <c r="Z420" s="679">
        <f t="shared" ca="1" si="70"/>
        <v>0</v>
      </c>
      <c r="AA420" t="str">
        <f t="shared" si="64"/>
        <v>ASR_Financial_Report_SHP21Final</v>
      </c>
      <c r="AB420" s="960">
        <f t="shared" si="65"/>
        <v>44658</v>
      </c>
      <c r="AC420" t="str">
        <f t="shared" si="66"/>
        <v>Unaudited</v>
      </c>
    </row>
    <row r="421" spans="1:29" x14ac:dyDescent="0.25">
      <c r="A421" t="s">
        <v>420</v>
      </c>
      <c r="B421" t="s">
        <v>1366</v>
      </c>
      <c r="C421" t="s">
        <v>1367</v>
      </c>
      <c r="D421">
        <v>1900</v>
      </c>
      <c r="E421" s="960">
        <v>1</v>
      </c>
      <c r="F421" t="s">
        <v>438</v>
      </c>
      <c r="G421" s="960">
        <v>91</v>
      </c>
      <c r="H421" t="s">
        <v>380</v>
      </c>
      <c r="I421" s="940" t="s">
        <v>488</v>
      </c>
      <c r="J421" s="940" t="s">
        <v>444</v>
      </c>
      <c r="K421" s="940" t="s">
        <v>6</v>
      </c>
      <c r="L421" s="940" t="s">
        <v>46</v>
      </c>
      <c r="M421" s="965" t="s">
        <v>164</v>
      </c>
      <c r="N421" s="679">
        <f t="shared" ca="1" si="69"/>
        <v>426.69454372015173</v>
      </c>
      <c r="O421" s="679">
        <f t="shared" ca="1" si="71"/>
        <v>357.49595594253333</v>
      </c>
      <c r="P421" s="679">
        <f t="shared" ca="1" si="71"/>
        <v>27.613287427649993</v>
      </c>
      <c r="Q421" s="679">
        <f t="shared" ca="1" si="71"/>
        <v>29.8564460856972</v>
      </c>
      <c r="R421" s="679">
        <f t="shared" ca="1" si="71"/>
        <v>6.4373936983064581</v>
      </c>
      <c r="S421" s="679">
        <f t="shared" ca="1" si="71"/>
        <v>-1.6567571970858541</v>
      </c>
      <c r="T421" s="679">
        <f t="shared" ca="1" si="71"/>
        <v>6.107931163452605</v>
      </c>
      <c r="U421" s="679">
        <f t="shared" ca="1" si="70"/>
        <v>0</v>
      </c>
      <c r="V421" s="679">
        <f t="shared" ca="1" si="70"/>
        <v>0.54744058491195491</v>
      </c>
      <c r="W421" s="679">
        <f t="shared" ca="1" si="70"/>
        <v>0.29284601468608373</v>
      </c>
      <c r="X421" s="679">
        <f t="shared" ca="1" si="70"/>
        <v>0</v>
      </c>
      <c r="Y421" s="679">
        <f t="shared" ca="1" si="70"/>
        <v>0</v>
      </c>
      <c r="Z421" s="679">
        <f t="shared" ca="1" si="70"/>
        <v>0</v>
      </c>
      <c r="AA421" t="str">
        <f t="shared" si="64"/>
        <v>ASR_Financial_Report_SHP21Final</v>
      </c>
      <c r="AB421" s="960">
        <f t="shared" si="65"/>
        <v>44658</v>
      </c>
      <c r="AC421" t="str">
        <f t="shared" si="66"/>
        <v>Unaudited</v>
      </c>
    </row>
    <row r="422" spans="1:29" x14ac:dyDescent="0.25">
      <c r="A422" t="s">
        <v>420</v>
      </c>
      <c r="B422" t="s">
        <v>1366</v>
      </c>
      <c r="C422" t="s">
        <v>1367</v>
      </c>
      <c r="D422">
        <v>1900</v>
      </c>
      <c r="E422" s="960">
        <v>1</v>
      </c>
      <c r="F422" t="s">
        <v>438</v>
      </c>
      <c r="G422" s="960">
        <v>91</v>
      </c>
      <c r="H422" t="s">
        <v>380</v>
      </c>
      <c r="I422" s="940" t="s">
        <v>488</v>
      </c>
      <c r="J422" s="940" t="s">
        <v>444</v>
      </c>
      <c r="K422" s="940" t="s">
        <v>6</v>
      </c>
      <c r="L422" s="940" t="s">
        <v>165</v>
      </c>
      <c r="M422" s="965" t="s">
        <v>461</v>
      </c>
      <c r="N422" s="679">
        <f t="shared" ca="1" si="69"/>
        <v>0</v>
      </c>
      <c r="O422" s="679">
        <f t="shared" ca="1" si="71"/>
        <v>0</v>
      </c>
      <c r="P422" s="679">
        <f t="shared" ca="1" si="71"/>
        <v>0</v>
      </c>
      <c r="Q422" s="679">
        <f t="shared" ca="1" si="71"/>
        <v>0</v>
      </c>
      <c r="R422" s="679">
        <f t="shared" ca="1" si="71"/>
        <v>0</v>
      </c>
      <c r="S422" s="679">
        <f t="shared" ca="1" si="71"/>
        <v>0</v>
      </c>
      <c r="T422" s="679">
        <f t="shared" ca="1" si="71"/>
        <v>0</v>
      </c>
      <c r="U422" s="679">
        <f t="shared" ca="1" si="70"/>
        <v>0</v>
      </c>
      <c r="V422" s="679">
        <f t="shared" ca="1" si="70"/>
        <v>0</v>
      </c>
      <c r="W422" s="679">
        <f t="shared" ca="1" si="70"/>
        <v>0</v>
      </c>
      <c r="X422" s="679">
        <f t="shared" ca="1" si="70"/>
        <v>0</v>
      </c>
      <c r="Y422" s="679">
        <f t="shared" ca="1" si="70"/>
        <v>0</v>
      </c>
      <c r="Z422" s="679">
        <f t="shared" ca="1" si="70"/>
        <v>0</v>
      </c>
      <c r="AA422" t="str">
        <f t="shared" si="64"/>
        <v>ASR_Financial_Report_SHP21Final</v>
      </c>
      <c r="AB422" s="960">
        <f t="shared" si="65"/>
        <v>44658</v>
      </c>
      <c r="AC422" t="str">
        <f t="shared" si="66"/>
        <v>Unaudited</v>
      </c>
    </row>
    <row r="423" spans="1:29" x14ac:dyDescent="0.25">
      <c r="A423" t="s">
        <v>420</v>
      </c>
      <c r="B423" t="s">
        <v>1366</v>
      </c>
      <c r="C423" t="s">
        <v>1367</v>
      </c>
      <c r="D423">
        <v>1900</v>
      </c>
      <c r="E423" s="960">
        <v>1</v>
      </c>
      <c r="F423" t="s">
        <v>438</v>
      </c>
      <c r="G423" s="960">
        <v>91</v>
      </c>
      <c r="H423" t="s">
        <v>380</v>
      </c>
      <c r="I423" s="940" t="s">
        <v>488</v>
      </c>
      <c r="J423" s="940" t="s">
        <v>444</v>
      </c>
      <c r="K423" s="940" t="s">
        <v>434</v>
      </c>
      <c r="L423" s="940" t="s">
        <v>120</v>
      </c>
      <c r="M423" s="965" t="s">
        <v>32</v>
      </c>
      <c r="N423" s="679">
        <f t="shared" ca="1" si="69"/>
        <v>0</v>
      </c>
      <c r="O423" s="679">
        <f t="shared" ca="1" si="71"/>
        <v>0</v>
      </c>
      <c r="P423" s="679">
        <f t="shared" ca="1" si="71"/>
        <v>0</v>
      </c>
      <c r="Q423" s="679">
        <f t="shared" ca="1" si="71"/>
        <v>0</v>
      </c>
      <c r="R423" s="679">
        <f t="shared" ca="1" si="71"/>
        <v>0</v>
      </c>
      <c r="S423" s="679">
        <f t="shared" ca="1" si="71"/>
        <v>0</v>
      </c>
      <c r="T423" s="679">
        <f t="shared" ca="1" si="71"/>
        <v>0</v>
      </c>
      <c r="U423" s="679">
        <f t="shared" ca="1" si="70"/>
        <v>0</v>
      </c>
      <c r="V423" s="679">
        <f t="shared" ca="1" si="70"/>
        <v>0</v>
      </c>
      <c r="W423" s="679">
        <f t="shared" ca="1" si="70"/>
        <v>0</v>
      </c>
      <c r="X423" s="679">
        <f t="shared" ca="1" si="70"/>
        <v>0</v>
      </c>
      <c r="Y423" s="679">
        <f t="shared" ca="1" si="70"/>
        <v>0</v>
      </c>
      <c r="Z423" s="679">
        <f t="shared" ca="1" si="70"/>
        <v>0</v>
      </c>
      <c r="AA423" t="str">
        <f t="shared" si="64"/>
        <v>ASR_Financial_Report_SHP21Final</v>
      </c>
      <c r="AB423" s="960">
        <f t="shared" si="65"/>
        <v>44658</v>
      </c>
      <c r="AC423" t="str">
        <f t="shared" si="66"/>
        <v>Unaudited</v>
      </c>
    </row>
    <row r="424" spans="1:29" x14ac:dyDescent="0.25">
      <c r="A424" t="s">
        <v>420</v>
      </c>
      <c r="B424" t="s">
        <v>1366</v>
      </c>
      <c r="C424" t="s">
        <v>1367</v>
      </c>
      <c r="D424">
        <v>1900</v>
      </c>
      <c r="E424" s="960">
        <v>1</v>
      </c>
      <c r="F424" t="s">
        <v>438</v>
      </c>
      <c r="G424" s="960">
        <v>91</v>
      </c>
      <c r="H424" t="s">
        <v>380</v>
      </c>
      <c r="I424" s="940" t="s">
        <v>488</v>
      </c>
      <c r="J424" s="940" t="s">
        <v>444</v>
      </c>
      <c r="K424" s="940" t="s">
        <v>434</v>
      </c>
      <c r="L424" s="940" t="s">
        <v>924</v>
      </c>
      <c r="M424" s="965" t="s">
        <v>916</v>
      </c>
      <c r="N424" s="679">
        <f t="shared" ca="1" si="69"/>
        <v>0</v>
      </c>
      <c r="O424" s="679">
        <f t="shared" ca="1" si="71"/>
        <v>0</v>
      </c>
      <c r="P424" s="679">
        <f t="shared" ca="1" si="71"/>
        <v>0</v>
      </c>
      <c r="Q424" s="679">
        <f t="shared" ca="1" si="71"/>
        <v>0</v>
      </c>
      <c r="R424" s="679">
        <f t="shared" ca="1" si="71"/>
        <v>0</v>
      </c>
      <c r="S424" s="679">
        <f t="shared" ca="1" si="71"/>
        <v>0</v>
      </c>
      <c r="T424" s="679">
        <f t="shared" ca="1" si="71"/>
        <v>0</v>
      </c>
      <c r="U424" s="679">
        <f t="shared" ca="1" si="70"/>
        <v>0</v>
      </c>
      <c r="V424" s="679">
        <f t="shared" ca="1" si="70"/>
        <v>0</v>
      </c>
      <c r="W424" s="679">
        <f t="shared" ca="1" si="70"/>
        <v>0</v>
      </c>
      <c r="X424" s="679">
        <f t="shared" ca="1" si="70"/>
        <v>0</v>
      </c>
      <c r="Y424" s="679">
        <f t="shared" ca="1" si="70"/>
        <v>0</v>
      </c>
      <c r="Z424" s="679">
        <f t="shared" ca="1" si="70"/>
        <v>0</v>
      </c>
      <c r="AA424" t="str">
        <f t="shared" si="64"/>
        <v>ASR_Financial_Report_SHP21Final</v>
      </c>
      <c r="AB424" s="960">
        <f t="shared" si="65"/>
        <v>44658</v>
      </c>
      <c r="AC424" t="str">
        <f t="shared" si="66"/>
        <v>Unaudited</v>
      </c>
    </row>
    <row r="425" spans="1:29" x14ac:dyDescent="0.25">
      <c r="A425" t="s">
        <v>420</v>
      </c>
      <c r="B425" t="s">
        <v>1366</v>
      </c>
      <c r="C425" t="s">
        <v>1367</v>
      </c>
      <c r="D425">
        <v>1900</v>
      </c>
      <c r="E425" s="960">
        <v>1</v>
      </c>
      <c r="F425" t="s">
        <v>438</v>
      </c>
      <c r="G425" s="960">
        <v>91</v>
      </c>
      <c r="H425" t="s">
        <v>380</v>
      </c>
      <c r="I425" s="940" t="s">
        <v>488</v>
      </c>
      <c r="J425" s="940" t="s">
        <v>444</v>
      </c>
      <c r="K425" s="940" t="s">
        <v>434</v>
      </c>
      <c r="L425" s="940" t="s">
        <v>167</v>
      </c>
      <c r="M425" s="965" t="s">
        <v>40</v>
      </c>
      <c r="N425" s="679">
        <f t="shared" ca="1" si="69"/>
        <v>0</v>
      </c>
      <c r="O425" s="679">
        <f t="shared" ca="1" si="71"/>
        <v>0</v>
      </c>
      <c r="P425" s="679">
        <f t="shared" ca="1" si="71"/>
        <v>0</v>
      </c>
      <c r="Q425" s="679">
        <f t="shared" ca="1" si="71"/>
        <v>0</v>
      </c>
      <c r="R425" s="679">
        <f t="shared" ca="1" si="71"/>
        <v>0</v>
      </c>
      <c r="S425" s="679">
        <f t="shared" ca="1" si="71"/>
        <v>0</v>
      </c>
      <c r="T425" s="679">
        <f t="shared" ca="1" si="71"/>
        <v>0</v>
      </c>
      <c r="U425" s="679">
        <f t="shared" ca="1" si="70"/>
        <v>0</v>
      </c>
      <c r="V425" s="679">
        <f t="shared" ca="1" si="70"/>
        <v>0</v>
      </c>
      <c r="W425" s="679">
        <f t="shared" ca="1" si="70"/>
        <v>0</v>
      </c>
      <c r="X425" s="679">
        <f t="shared" ca="1" si="70"/>
        <v>0</v>
      </c>
      <c r="Y425" s="679">
        <f t="shared" ca="1" si="70"/>
        <v>0</v>
      </c>
      <c r="Z425" s="679">
        <f t="shared" ca="1" si="70"/>
        <v>0</v>
      </c>
      <c r="AA425" t="str">
        <f t="shared" si="64"/>
        <v>ASR_Financial_Report_SHP21Final</v>
      </c>
      <c r="AB425" s="960">
        <f t="shared" si="65"/>
        <v>44658</v>
      </c>
      <c r="AC425" t="str">
        <f t="shared" si="66"/>
        <v>Unaudited</v>
      </c>
    </row>
    <row r="426" spans="1:29" x14ac:dyDescent="0.25">
      <c r="A426" t="s">
        <v>420</v>
      </c>
      <c r="B426" t="s">
        <v>1366</v>
      </c>
      <c r="C426" t="s">
        <v>1367</v>
      </c>
      <c r="D426">
        <v>1900</v>
      </c>
      <c r="E426" s="960">
        <v>1</v>
      </c>
      <c r="F426" t="s">
        <v>438</v>
      </c>
      <c r="G426" s="960">
        <v>91</v>
      </c>
      <c r="H426" t="s">
        <v>380</v>
      </c>
      <c r="I426" s="940" t="s">
        <v>488</v>
      </c>
      <c r="J426" s="940" t="s">
        <v>444</v>
      </c>
      <c r="K426" s="940" t="s">
        <v>434</v>
      </c>
      <c r="L426" s="940" t="s">
        <v>168</v>
      </c>
      <c r="M426" s="965" t="s">
        <v>329</v>
      </c>
      <c r="N426" s="679">
        <f t="shared" ca="1" si="69"/>
        <v>0</v>
      </c>
      <c r="O426" s="679">
        <f t="shared" ca="1" si="71"/>
        <v>0</v>
      </c>
      <c r="P426" s="679">
        <f t="shared" ca="1" si="71"/>
        <v>0</v>
      </c>
      <c r="Q426" s="679">
        <f t="shared" ca="1" si="71"/>
        <v>0</v>
      </c>
      <c r="R426" s="679">
        <f t="shared" ca="1" si="71"/>
        <v>0</v>
      </c>
      <c r="S426" s="679">
        <f t="shared" ca="1" si="71"/>
        <v>0</v>
      </c>
      <c r="T426" s="679">
        <f t="shared" ca="1" si="71"/>
        <v>0</v>
      </c>
      <c r="U426" s="679">
        <f t="shared" ca="1" si="70"/>
        <v>0</v>
      </c>
      <c r="V426" s="679">
        <f t="shared" ca="1" si="70"/>
        <v>0</v>
      </c>
      <c r="W426" s="679">
        <f t="shared" ca="1" si="70"/>
        <v>0</v>
      </c>
      <c r="X426" s="679">
        <f t="shared" ca="1" si="70"/>
        <v>0</v>
      </c>
      <c r="Y426" s="679">
        <f t="shared" ca="1" si="70"/>
        <v>0</v>
      </c>
      <c r="Z426" s="679">
        <f t="shared" ca="1" si="70"/>
        <v>0</v>
      </c>
      <c r="AA426" t="str">
        <f t="shared" si="64"/>
        <v>ASR_Financial_Report_SHP21Final</v>
      </c>
      <c r="AB426" s="960">
        <f t="shared" si="65"/>
        <v>44658</v>
      </c>
      <c r="AC426" t="str">
        <f t="shared" si="66"/>
        <v>Unaudited</v>
      </c>
    </row>
    <row r="427" spans="1:29" x14ac:dyDescent="0.25">
      <c r="A427" t="s">
        <v>420</v>
      </c>
      <c r="B427" t="s">
        <v>1366</v>
      </c>
      <c r="C427" t="s">
        <v>1367</v>
      </c>
      <c r="D427">
        <v>1900</v>
      </c>
      <c r="E427" s="960">
        <v>1</v>
      </c>
      <c r="F427" t="s">
        <v>438</v>
      </c>
      <c r="G427" s="960">
        <v>91</v>
      </c>
      <c r="H427" t="s">
        <v>380</v>
      </c>
      <c r="I427" s="940" t="s">
        <v>488</v>
      </c>
      <c r="J427" s="940" t="s">
        <v>450</v>
      </c>
      <c r="K427" s="940" t="s">
        <v>435</v>
      </c>
      <c r="L427" s="948" t="s">
        <v>121</v>
      </c>
      <c r="M427" s="963" t="s">
        <v>27</v>
      </c>
      <c r="N427" s="679">
        <f t="shared" ca="1" si="69"/>
        <v>6347284.393798667</v>
      </c>
      <c r="O427" s="679">
        <f t="shared" ca="1" si="71"/>
        <v>236723.48070315155</v>
      </c>
      <c r="P427" s="679">
        <f t="shared" ca="1" si="71"/>
        <v>6110560.9130955152</v>
      </c>
      <c r="Q427" s="679">
        <f t="shared" ca="1" si="71"/>
        <v>0</v>
      </c>
      <c r="R427" s="679">
        <f t="shared" ca="1" si="71"/>
        <v>0</v>
      </c>
      <c r="S427" s="679">
        <f t="shared" ca="1" si="71"/>
        <v>0</v>
      </c>
      <c r="T427" s="679">
        <f t="shared" ca="1" si="71"/>
        <v>0</v>
      </c>
      <c r="U427" s="679">
        <f t="shared" ca="1" si="70"/>
        <v>0</v>
      </c>
      <c r="V427" s="679">
        <f t="shared" ca="1" si="70"/>
        <v>0</v>
      </c>
      <c r="W427" s="679">
        <f t="shared" ca="1" si="70"/>
        <v>0</v>
      </c>
      <c r="X427" s="679">
        <f t="shared" ca="1" si="70"/>
        <v>0</v>
      </c>
      <c r="Y427" s="679">
        <f t="shared" ca="1" si="70"/>
        <v>0</v>
      </c>
      <c r="Z427" s="679">
        <f t="shared" ca="1" si="70"/>
        <v>0</v>
      </c>
      <c r="AA427" t="str">
        <f t="shared" si="64"/>
        <v>ASR_Financial_Report_SHP21Final</v>
      </c>
      <c r="AB427" s="960">
        <f t="shared" si="65"/>
        <v>44658</v>
      </c>
      <c r="AC427" t="str">
        <f t="shared" si="66"/>
        <v>Unaudited</v>
      </c>
    </row>
    <row r="428" spans="1:29" x14ac:dyDescent="0.25">
      <c r="A428" t="s">
        <v>420</v>
      </c>
      <c r="B428" t="s">
        <v>1366</v>
      </c>
      <c r="C428" t="s">
        <v>1367</v>
      </c>
      <c r="D428">
        <v>1900</v>
      </c>
      <c r="E428" s="960">
        <v>1</v>
      </c>
      <c r="F428" t="s">
        <v>438</v>
      </c>
      <c r="G428" s="960">
        <v>91</v>
      </c>
      <c r="H428" t="s">
        <v>380</v>
      </c>
      <c r="I428" s="965" t="s">
        <v>488</v>
      </c>
      <c r="J428" s="965" t="s">
        <v>450</v>
      </c>
      <c r="K428" s="965" t="s">
        <v>435</v>
      </c>
      <c r="L428" s="940" t="s">
        <v>122</v>
      </c>
      <c r="M428" s="965" t="s">
        <v>97</v>
      </c>
      <c r="N428" s="679">
        <f t="shared" ca="1" si="69"/>
        <v>-5376115.9649035474</v>
      </c>
      <c r="O428" s="679">
        <f t="shared" ca="1" si="71"/>
        <v>23295.252637118156</v>
      </c>
      <c r="P428" s="679">
        <f t="shared" ca="1" si="71"/>
        <v>-5399411.2175406655</v>
      </c>
      <c r="Q428" s="679">
        <f t="shared" ca="1" si="71"/>
        <v>0</v>
      </c>
      <c r="R428" s="679">
        <f t="shared" ca="1" si="71"/>
        <v>0</v>
      </c>
      <c r="S428" s="679">
        <f t="shared" ca="1" si="71"/>
        <v>0</v>
      </c>
      <c r="T428" s="679">
        <f t="shared" ca="1" si="71"/>
        <v>0</v>
      </c>
      <c r="U428" s="679">
        <f t="shared" ca="1" si="70"/>
        <v>0</v>
      </c>
      <c r="V428" s="679">
        <f t="shared" ca="1" si="70"/>
        <v>0</v>
      </c>
      <c r="W428" s="679">
        <f t="shared" ca="1" si="70"/>
        <v>0</v>
      </c>
      <c r="X428" s="679">
        <f t="shared" ca="1" si="70"/>
        <v>0</v>
      </c>
      <c r="Y428" s="679">
        <f t="shared" ca="1" si="70"/>
        <v>0</v>
      </c>
      <c r="Z428" s="679">
        <f t="shared" ca="1" si="70"/>
        <v>0</v>
      </c>
      <c r="AA428" t="str">
        <f t="shared" si="64"/>
        <v>ASR_Financial_Report_SHP21Final</v>
      </c>
      <c r="AB428" s="960">
        <f t="shared" si="65"/>
        <v>44658</v>
      </c>
      <c r="AC428" t="str">
        <f t="shared" si="66"/>
        <v>Unaudited</v>
      </c>
    </row>
    <row r="429" spans="1:29" x14ac:dyDescent="0.25">
      <c r="A429" t="s">
        <v>420</v>
      </c>
      <c r="B429" t="s">
        <v>1366</v>
      </c>
      <c r="C429" t="s">
        <v>1367</v>
      </c>
      <c r="D429">
        <v>1900</v>
      </c>
      <c r="E429" s="960">
        <v>1</v>
      </c>
      <c r="F429" t="s">
        <v>438</v>
      </c>
      <c r="G429" s="960">
        <v>91</v>
      </c>
      <c r="H429" t="s">
        <v>380</v>
      </c>
      <c r="I429" s="940" t="s">
        <v>488</v>
      </c>
      <c r="J429" s="940" t="s">
        <v>450</v>
      </c>
      <c r="K429" s="940" t="s">
        <v>435</v>
      </c>
      <c r="L429" s="940" t="s">
        <v>123</v>
      </c>
      <c r="M429" s="965" t="s">
        <v>98</v>
      </c>
      <c r="N429" s="679">
        <f t="shared" ca="1" si="69"/>
        <v>253858.43032425281</v>
      </c>
      <c r="O429" s="679">
        <f t="shared" ca="1" si="71"/>
        <v>115615.17711788147</v>
      </c>
      <c r="P429" s="679">
        <f t="shared" ca="1" si="71"/>
        <v>138243.25320637136</v>
      </c>
      <c r="Q429" s="679">
        <f t="shared" ca="1" si="71"/>
        <v>0</v>
      </c>
      <c r="R429" s="679">
        <f t="shared" ca="1" si="71"/>
        <v>0</v>
      </c>
      <c r="S429" s="679">
        <f t="shared" ca="1" si="71"/>
        <v>0</v>
      </c>
      <c r="T429" s="679">
        <f t="shared" ca="1" si="71"/>
        <v>0</v>
      </c>
      <c r="U429" s="679">
        <f t="shared" ref="U429:Z434" ca="1" si="72">IF(OR(AND($F429="PY",U$1&lt;&gt;"Prior Year"),AND($F429&lt;&gt;"PY",U$1="Prior Year")),0,INDEX(INDIRECT("'MMA Rev-Exp "&amp;$H429&amp;"'!$A$1:$CA$200"),IF($J429="Member Months",MATCH($J429,INDIRECT("'MMA Rev-Exp "&amp;$H429&amp;"'!$A$1:$A$200"),0),MATCH($L429,INDIRECT("'MMA Rev-Exp "&amp;$H429&amp;"'!$B$1:$B$200"),0)),IF($F429="PY",MATCH("Prior Year Adjustments",INDIRECT("'MMA Rev-Exp "&amp;$H429&amp;"'!$A$8:$CA$8"),0),MATCH(IF($F429="Q1","JANUARY - MARCH (Q1)",IF($F429="Q2","APRIL - JUNE (Q2)",IF($F429="Q3","JULY - SEPTEMBER (Q3)",IF($F429="Q4","OCTOBER - DECEMBER (Q4)",0)))),INDIRECT("'MMA Rev-Exp "&amp;$H429&amp;"'!$A$7:$CA$7"),0)+MATCH(U$1,INDIRECT("'MMA Rev-Exp "&amp;$H429&amp;"'!$D$8:$CA$8"),0)-1)))</f>
        <v>0</v>
      </c>
      <c r="V429" s="679">
        <f t="shared" ca="1" si="72"/>
        <v>0</v>
      </c>
      <c r="W429" s="679">
        <f t="shared" ca="1" si="72"/>
        <v>0</v>
      </c>
      <c r="X429" s="679">
        <f t="shared" ca="1" si="72"/>
        <v>0</v>
      </c>
      <c r="Y429" s="679">
        <f t="shared" ca="1" si="72"/>
        <v>0</v>
      </c>
      <c r="Z429" s="679">
        <f t="shared" ca="1" si="72"/>
        <v>0</v>
      </c>
      <c r="AA429" t="str">
        <f t="shared" si="64"/>
        <v>ASR_Financial_Report_SHP21Final</v>
      </c>
      <c r="AB429" s="960">
        <f t="shared" si="65"/>
        <v>44658</v>
      </c>
      <c r="AC429" t="str">
        <f t="shared" si="66"/>
        <v>Unaudited</v>
      </c>
    </row>
    <row r="430" spans="1:29" x14ac:dyDescent="0.25">
      <c r="A430" t="s">
        <v>420</v>
      </c>
      <c r="B430" t="s">
        <v>1366</v>
      </c>
      <c r="C430" t="s">
        <v>1367</v>
      </c>
      <c r="D430">
        <v>1900</v>
      </c>
      <c r="E430" s="960">
        <v>1</v>
      </c>
      <c r="F430" t="s">
        <v>438</v>
      </c>
      <c r="G430" s="960">
        <v>91</v>
      </c>
      <c r="H430" t="s">
        <v>380</v>
      </c>
      <c r="I430" s="940" t="s">
        <v>488</v>
      </c>
      <c r="J430" s="940" t="s">
        <v>450</v>
      </c>
      <c r="K430" s="940" t="s">
        <v>435</v>
      </c>
      <c r="L430" s="940" t="s">
        <v>124</v>
      </c>
      <c r="M430" s="965" t="s">
        <v>99</v>
      </c>
      <c r="N430" s="679">
        <f t="shared" ca="1" si="69"/>
        <v>16118.0532514886</v>
      </c>
      <c r="O430" s="679">
        <f t="shared" ref="O430:T438" ca="1" si="73">IF(OR(AND($F430="PY",O$1&lt;&gt;"Prior Year"),AND($F430&lt;&gt;"PY",O$1="Prior Year")),0,INDEX(INDIRECT("'MMA Rev-Exp "&amp;$H430&amp;"'!$A$1:$CA$200"),IF($J430="Member Months",MATCH($J430,INDIRECT("'MMA Rev-Exp "&amp;$H430&amp;"'!$A$1:$A$200"),0),MATCH($L430,INDIRECT("'MMA Rev-Exp "&amp;$H430&amp;"'!$B$1:$B$200"),0)),IF($F430="PY",MATCH("Prior Year Adjustments",INDIRECT("'MMA Rev-Exp "&amp;$H430&amp;"'!$A$8:$CA$8"),0),MATCH(IF($F430="Q1","JANUARY - MARCH (Q1)",IF($F430="Q2","APRIL - JUNE (Q2)",IF($F430="Q3","JULY - SEPTEMBER (Q3)",IF($F430="Q4","OCTOBER - DECEMBER (Q4)",0)))),INDIRECT("'MMA Rev-Exp "&amp;$H430&amp;"'!$A$7:$CA$7"),0)+MATCH(O$1,INDIRECT("'MMA Rev-Exp "&amp;$H430&amp;"'!$D$8:$CA$8"),0)-1)))</f>
        <v>9526.7626903011678</v>
      </c>
      <c r="P430" s="679">
        <f t="shared" ca="1" si="73"/>
        <v>6591.290561187433</v>
      </c>
      <c r="Q430" s="679">
        <f t="shared" ca="1" si="73"/>
        <v>0</v>
      </c>
      <c r="R430" s="679">
        <f t="shared" ca="1" si="73"/>
        <v>0</v>
      </c>
      <c r="S430" s="679">
        <f t="shared" ca="1" si="73"/>
        <v>0</v>
      </c>
      <c r="T430" s="679">
        <f t="shared" ca="1" si="73"/>
        <v>0</v>
      </c>
      <c r="U430" s="679">
        <f t="shared" ca="1" si="72"/>
        <v>0</v>
      </c>
      <c r="V430" s="679">
        <f t="shared" ca="1" si="72"/>
        <v>0</v>
      </c>
      <c r="W430" s="679">
        <f t="shared" ca="1" si="72"/>
        <v>0</v>
      </c>
      <c r="X430" s="679">
        <f t="shared" ca="1" si="72"/>
        <v>0</v>
      </c>
      <c r="Y430" s="679">
        <f t="shared" ca="1" si="72"/>
        <v>0</v>
      </c>
      <c r="Z430" s="679">
        <f t="shared" ca="1" si="72"/>
        <v>0</v>
      </c>
      <c r="AA430" t="str">
        <f t="shared" si="64"/>
        <v>ASR_Financial_Report_SHP21Final</v>
      </c>
      <c r="AB430" s="960">
        <f t="shared" si="65"/>
        <v>44658</v>
      </c>
      <c r="AC430" t="str">
        <f t="shared" si="66"/>
        <v>Unaudited</v>
      </c>
    </row>
    <row r="431" spans="1:29" x14ac:dyDescent="0.25">
      <c r="A431" t="s">
        <v>420</v>
      </c>
      <c r="B431" t="s">
        <v>1366</v>
      </c>
      <c r="C431" t="s">
        <v>1367</v>
      </c>
      <c r="D431">
        <v>1900</v>
      </c>
      <c r="E431" s="960">
        <v>1</v>
      </c>
      <c r="F431" t="s">
        <v>438</v>
      </c>
      <c r="G431" s="960">
        <v>91</v>
      </c>
      <c r="H431" t="s">
        <v>380</v>
      </c>
      <c r="I431" s="940" t="s">
        <v>488</v>
      </c>
      <c r="J431" s="940" t="s">
        <v>450</v>
      </c>
      <c r="K431" s="940" t="s">
        <v>435</v>
      </c>
      <c r="L431" s="940" t="s">
        <v>125</v>
      </c>
      <c r="M431" s="965" t="s">
        <v>100</v>
      </c>
      <c r="N431" s="679">
        <f t="shared" ca="1" si="69"/>
        <v>-358.03715636466922</v>
      </c>
      <c r="O431" s="679">
        <f t="shared" ca="1" si="73"/>
        <v>0</v>
      </c>
      <c r="P431" s="679">
        <f t="shared" ca="1" si="73"/>
        <v>-358.03715636466922</v>
      </c>
      <c r="Q431" s="679">
        <f t="shared" ca="1" si="73"/>
        <v>0</v>
      </c>
      <c r="R431" s="679">
        <f t="shared" ca="1" si="73"/>
        <v>0</v>
      </c>
      <c r="S431" s="679">
        <f t="shared" ca="1" si="73"/>
        <v>0</v>
      </c>
      <c r="T431" s="679">
        <f t="shared" ca="1" si="73"/>
        <v>0</v>
      </c>
      <c r="U431" s="679">
        <f t="shared" ca="1" si="72"/>
        <v>0</v>
      </c>
      <c r="V431" s="679">
        <f t="shared" ca="1" si="72"/>
        <v>0</v>
      </c>
      <c r="W431" s="679">
        <f t="shared" ca="1" si="72"/>
        <v>0</v>
      </c>
      <c r="X431" s="679">
        <f t="shared" ca="1" si="72"/>
        <v>0</v>
      </c>
      <c r="Y431" s="679">
        <f t="shared" ca="1" si="72"/>
        <v>0</v>
      </c>
      <c r="Z431" s="679">
        <f t="shared" ca="1" si="72"/>
        <v>0</v>
      </c>
      <c r="AA431" t="str">
        <f t="shared" si="64"/>
        <v>ASR_Financial_Report_SHP21Final</v>
      </c>
      <c r="AB431" s="960">
        <f t="shared" si="65"/>
        <v>44658</v>
      </c>
      <c r="AC431" t="str">
        <f t="shared" si="66"/>
        <v>Unaudited</v>
      </c>
    </row>
    <row r="432" spans="1:29" x14ac:dyDescent="0.25">
      <c r="A432" t="s">
        <v>420</v>
      </c>
      <c r="B432" t="s">
        <v>1366</v>
      </c>
      <c r="C432" t="s">
        <v>1367</v>
      </c>
      <c r="D432">
        <v>1900</v>
      </c>
      <c r="E432" s="960">
        <v>1</v>
      </c>
      <c r="F432" t="s">
        <v>438</v>
      </c>
      <c r="G432" s="960">
        <v>91</v>
      </c>
      <c r="H432" t="s">
        <v>380</v>
      </c>
      <c r="I432" s="940" t="s">
        <v>488</v>
      </c>
      <c r="J432" s="940" t="s">
        <v>450</v>
      </c>
      <c r="K432" s="940" t="s">
        <v>435</v>
      </c>
      <c r="L432" s="940" t="s">
        <v>126</v>
      </c>
      <c r="M432" s="965" t="s">
        <v>28</v>
      </c>
      <c r="N432" s="679">
        <f t="shared" ca="1" si="69"/>
        <v>9329.844968565636</v>
      </c>
      <c r="O432" s="679">
        <f t="shared" ca="1" si="73"/>
        <v>9329.844968565636</v>
      </c>
      <c r="P432" s="679">
        <f t="shared" ca="1" si="73"/>
        <v>0</v>
      </c>
      <c r="Q432" s="679">
        <f t="shared" ca="1" si="73"/>
        <v>0</v>
      </c>
      <c r="R432" s="679">
        <f t="shared" ca="1" si="73"/>
        <v>0</v>
      </c>
      <c r="S432" s="679">
        <f t="shared" ca="1" si="73"/>
        <v>0</v>
      </c>
      <c r="T432" s="679">
        <f t="shared" ca="1" si="73"/>
        <v>0</v>
      </c>
      <c r="U432" s="679">
        <f t="shared" ca="1" si="72"/>
        <v>0</v>
      </c>
      <c r="V432" s="679">
        <f t="shared" ca="1" si="72"/>
        <v>0</v>
      </c>
      <c r="W432" s="679">
        <f t="shared" ca="1" si="72"/>
        <v>0</v>
      </c>
      <c r="X432" s="679">
        <f t="shared" ca="1" si="72"/>
        <v>0</v>
      </c>
      <c r="Y432" s="679">
        <f t="shared" ca="1" si="72"/>
        <v>0</v>
      </c>
      <c r="Z432" s="679">
        <f t="shared" ca="1" si="72"/>
        <v>0</v>
      </c>
      <c r="AA432" t="str">
        <f t="shared" si="64"/>
        <v>ASR_Financial_Report_SHP21Final</v>
      </c>
      <c r="AB432" s="960">
        <f t="shared" si="65"/>
        <v>44658</v>
      </c>
      <c r="AC432" t="str">
        <f t="shared" si="66"/>
        <v>Unaudited</v>
      </c>
    </row>
    <row r="433" spans="1:29" x14ac:dyDescent="0.25">
      <c r="A433" t="s">
        <v>420</v>
      </c>
      <c r="B433" t="s">
        <v>1366</v>
      </c>
      <c r="C433" t="s">
        <v>1367</v>
      </c>
      <c r="D433">
        <v>1900</v>
      </c>
      <c r="E433" s="960">
        <v>1</v>
      </c>
      <c r="F433" t="s">
        <v>438</v>
      </c>
      <c r="G433" s="960">
        <v>91</v>
      </c>
      <c r="H433" t="s">
        <v>380</v>
      </c>
      <c r="I433" s="940" t="s">
        <v>488</v>
      </c>
      <c r="J433" s="940" t="s">
        <v>436</v>
      </c>
      <c r="K433" s="940" t="s">
        <v>436</v>
      </c>
      <c r="L433" s="940" t="s">
        <v>128</v>
      </c>
      <c r="M433" s="965" t="s">
        <v>326</v>
      </c>
      <c r="N433" s="679">
        <f t="shared" ca="1" si="69"/>
        <v>0</v>
      </c>
      <c r="O433" s="679">
        <f t="shared" ca="1" si="73"/>
        <v>0</v>
      </c>
      <c r="P433" s="679">
        <f t="shared" ca="1" si="73"/>
        <v>0</v>
      </c>
      <c r="Q433" s="679">
        <f t="shared" ca="1" si="73"/>
        <v>0</v>
      </c>
      <c r="R433" s="679">
        <f t="shared" ca="1" si="73"/>
        <v>0</v>
      </c>
      <c r="S433" s="679">
        <f t="shared" ca="1" si="73"/>
        <v>0</v>
      </c>
      <c r="T433" s="679">
        <f t="shared" ca="1" si="73"/>
        <v>0</v>
      </c>
      <c r="U433" s="679">
        <f t="shared" ca="1" si="72"/>
        <v>0</v>
      </c>
      <c r="V433" s="679">
        <f t="shared" ca="1" si="72"/>
        <v>0</v>
      </c>
      <c r="W433" s="679">
        <f t="shared" ca="1" si="72"/>
        <v>0</v>
      </c>
      <c r="X433" s="679">
        <f t="shared" ca="1" si="72"/>
        <v>0</v>
      </c>
      <c r="Y433" s="679">
        <f t="shared" ca="1" si="72"/>
        <v>0</v>
      </c>
      <c r="Z433" s="679">
        <f t="shared" ca="1" si="72"/>
        <v>0</v>
      </c>
      <c r="AA433" t="str">
        <f t="shared" si="64"/>
        <v>ASR_Financial_Report_SHP21Final</v>
      </c>
      <c r="AB433" s="960">
        <f t="shared" si="65"/>
        <v>44658</v>
      </c>
      <c r="AC433" t="str">
        <f t="shared" si="66"/>
        <v>Unaudited</v>
      </c>
    </row>
    <row r="434" spans="1:29" x14ac:dyDescent="0.25">
      <c r="A434" t="s">
        <v>420</v>
      </c>
      <c r="B434" t="s">
        <v>1366</v>
      </c>
      <c r="C434" t="s">
        <v>1367</v>
      </c>
      <c r="D434">
        <v>1900</v>
      </c>
      <c r="E434" s="960">
        <v>1</v>
      </c>
      <c r="F434" t="s">
        <v>438</v>
      </c>
      <c r="G434" s="960">
        <v>91</v>
      </c>
      <c r="H434" t="s">
        <v>380</v>
      </c>
      <c r="I434" s="940" t="s">
        <v>488</v>
      </c>
      <c r="J434" s="940" t="s">
        <v>436</v>
      </c>
      <c r="K434" s="940" t="s">
        <v>436</v>
      </c>
      <c r="L434" s="940" t="s">
        <v>129</v>
      </c>
      <c r="M434" s="965" t="s">
        <v>325</v>
      </c>
      <c r="N434" s="679">
        <f t="shared" ca="1" si="69"/>
        <v>0</v>
      </c>
      <c r="O434" s="679">
        <f t="shared" ca="1" si="73"/>
        <v>0</v>
      </c>
      <c r="P434" s="679">
        <f t="shared" ca="1" si="73"/>
        <v>0</v>
      </c>
      <c r="Q434" s="679">
        <f t="shared" ca="1" si="73"/>
        <v>0</v>
      </c>
      <c r="R434" s="679">
        <f t="shared" ca="1" si="73"/>
        <v>0</v>
      </c>
      <c r="S434" s="679">
        <f t="shared" ca="1" si="73"/>
        <v>0</v>
      </c>
      <c r="T434" s="679">
        <f t="shared" ca="1" si="73"/>
        <v>0</v>
      </c>
      <c r="U434" s="679">
        <f t="shared" ca="1" si="72"/>
        <v>0</v>
      </c>
      <c r="V434" s="679">
        <f t="shared" ca="1" si="72"/>
        <v>0</v>
      </c>
      <c r="W434" s="679">
        <f t="shared" ca="1" si="72"/>
        <v>0</v>
      </c>
      <c r="X434" s="679">
        <f t="shared" ca="1" si="72"/>
        <v>0</v>
      </c>
      <c r="Y434" s="679">
        <f t="shared" ca="1" si="72"/>
        <v>0</v>
      </c>
      <c r="Z434" s="679">
        <f t="shared" ca="1" si="72"/>
        <v>0</v>
      </c>
      <c r="AA434" t="str">
        <f t="shared" si="64"/>
        <v>ASR_Financial_Report_SHP21Final</v>
      </c>
      <c r="AB434" s="960">
        <f t="shared" si="65"/>
        <v>44658</v>
      </c>
      <c r="AC434" t="str">
        <f t="shared" si="66"/>
        <v>Unaudited</v>
      </c>
    </row>
    <row r="435" spans="1:29" ht="30" x14ac:dyDescent="0.25">
      <c r="A435" t="s">
        <v>420</v>
      </c>
      <c r="B435" t="s">
        <v>1366</v>
      </c>
      <c r="C435" t="s">
        <v>1367</v>
      </c>
      <c r="D435">
        <v>1900</v>
      </c>
      <c r="E435" s="960">
        <v>1</v>
      </c>
      <c r="F435" t="s">
        <v>438</v>
      </c>
      <c r="G435" s="960">
        <v>91</v>
      </c>
      <c r="H435" t="s">
        <v>380</v>
      </c>
      <c r="I435" s="940" t="s">
        <v>488</v>
      </c>
      <c r="J435" s="940" t="s">
        <v>436</v>
      </c>
      <c r="K435" s="940" t="s">
        <v>436</v>
      </c>
      <c r="L435" s="948" t="s">
        <v>130</v>
      </c>
      <c r="M435" s="963" t="s">
        <v>179</v>
      </c>
      <c r="N435" s="679">
        <f t="shared" ca="1" si="69"/>
        <v>0</v>
      </c>
      <c r="O435" s="679">
        <f t="shared" ca="1" si="73"/>
        <v>0</v>
      </c>
      <c r="P435" s="679">
        <f t="shared" ca="1" si="73"/>
        <v>0</v>
      </c>
      <c r="Q435" s="679">
        <f t="shared" ca="1" si="73"/>
        <v>0</v>
      </c>
      <c r="R435" s="679">
        <f t="shared" ca="1" si="73"/>
        <v>0</v>
      </c>
      <c r="S435" s="679">
        <f t="shared" ca="1" si="73"/>
        <v>0</v>
      </c>
      <c r="T435" s="679">
        <f t="shared" ca="1" si="73"/>
        <v>0</v>
      </c>
      <c r="U435" s="679">
        <f t="shared" ref="U435:V438" ca="1" si="74">IF(OR(AND($F435="PY",U$1&lt;&gt;"Prior Year"),AND($F435&lt;&gt;"PY",U$1="Prior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"&amp;$H435&amp;"'!$A$7:$CA$7"),0)+MATCH(U$1,INDIRECT("'MMA Rev-Exp "&amp;$H435&amp;"'!$D$8:$CA$8"),0)-1)))</f>
        <v>0</v>
      </c>
      <c r="V435" s="679">
        <f t="shared" ca="1" si="74"/>
        <v>0</v>
      </c>
      <c r="W435" s="679">
        <f t="shared" ref="W435:W498" ca="1" si="75">IF(OR(AND($F435="PY",W$1&lt;&gt;"Prior Year"),AND($F435&lt;&gt;"PY",W$1="Prior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"&amp;$H435&amp;"'!$A$7:$CA$7"),0)+MATCH(W$1,INDIRECT("'MMA Rev-Exp "&amp;$H435&amp;"'!$D$8:$CA$8"),0)-1)))</f>
        <v>0</v>
      </c>
      <c r="X435" s="679">
        <f t="shared" ref="X435:Z438" ca="1" si="76">IF(OR(AND($F435="PY",X$1&lt;&gt;"Prior Year"),AND($F435&lt;&gt;"PY",X$1="Prior Year")),0,INDEX(INDIRECT("'MMA Rev-Exp "&amp;$H435&amp;"'!$A$1:$CA$200"),IF($J435="Member Months",MATCH($J435,INDIRECT("'MMA Rev-Exp "&amp;$H435&amp;"'!$A$1:$A$200"),0),MATCH($L435,INDIRECT("'MMA Rev-Exp "&amp;$H435&amp;"'!$B$1:$B$200"),0)),IF($F435="PY",MATCH("Prior Year Adjustments",INDIRECT("'MMA Rev-Exp "&amp;$H435&amp;"'!$A$8:$CA$8"),0),MATCH(IF($F435="Q1","JANUARY - MARCH (Q1)",IF($F435="Q2","APRIL - JUNE (Q2)",IF($F435="Q3","JULY - SEPTEMBER (Q3)",IF($F435="Q4","OCTOBER - DECEMBER (Q4)",0)))),INDIRECT("'MMA Rev-Exp "&amp;$H435&amp;"'!$A$7:$CA$7"),0)+MATCH(X$1,INDIRECT("'MMA Rev-Exp "&amp;$H435&amp;"'!$D$8:$CA$8"),0)-1)))</f>
        <v>0</v>
      </c>
      <c r="Y435" s="679">
        <f t="shared" ca="1" si="76"/>
        <v>0</v>
      </c>
      <c r="Z435" s="679">
        <f t="shared" ca="1" si="76"/>
        <v>0</v>
      </c>
      <c r="AA435" t="str">
        <f t="shared" si="64"/>
        <v>ASR_Financial_Report_SHP21Final</v>
      </c>
      <c r="AB435" s="960">
        <f t="shared" si="65"/>
        <v>44658</v>
      </c>
      <c r="AC435" t="str">
        <f t="shared" si="66"/>
        <v>Unaudited</v>
      </c>
    </row>
    <row r="436" spans="1:29" x14ac:dyDescent="0.25">
      <c r="A436" t="s">
        <v>420</v>
      </c>
      <c r="B436" t="s">
        <v>1366</v>
      </c>
      <c r="C436" t="s">
        <v>1367</v>
      </c>
      <c r="D436">
        <v>1900</v>
      </c>
      <c r="E436" s="960">
        <v>1</v>
      </c>
      <c r="F436" t="s">
        <v>438</v>
      </c>
      <c r="G436" s="960">
        <v>91</v>
      </c>
      <c r="H436" t="s">
        <v>380</v>
      </c>
      <c r="I436" s="940" t="s">
        <v>488</v>
      </c>
      <c r="J436" s="940" t="s">
        <v>436</v>
      </c>
      <c r="K436" s="940" t="s">
        <v>436</v>
      </c>
      <c r="L436" s="940" t="s">
        <v>131</v>
      </c>
      <c r="M436" s="965" t="s">
        <v>494</v>
      </c>
      <c r="N436" s="679">
        <f t="shared" ca="1" si="69"/>
        <v>0</v>
      </c>
      <c r="O436" s="679">
        <f t="shared" ca="1" si="73"/>
        <v>0</v>
      </c>
      <c r="P436" s="679">
        <f t="shared" ca="1" si="73"/>
        <v>0</v>
      </c>
      <c r="Q436" s="679">
        <f t="shared" ca="1" si="73"/>
        <v>0</v>
      </c>
      <c r="R436" s="679">
        <f t="shared" ca="1" si="73"/>
        <v>0</v>
      </c>
      <c r="S436" s="679">
        <f t="shared" ca="1" si="73"/>
        <v>0</v>
      </c>
      <c r="T436" s="679">
        <f t="shared" ca="1" si="73"/>
        <v>0</v>
      </c>
      <c r="U436" s="679">
        <f t="shared" ca="1" si="74"/>
        <v>0</v>
      </c>
      <c r="V436" s="679">
        <f t="shared" ca="1" si="74"/>
        <v>0</v>
      </c>
      <c r="W436" s="679">
        <f t="shared" ca="1" si="75"/>
        <v>0</v>
      </c>
      <c r="X436" s="679">
        <f t="shared" ca="1" si="76"/>
        <v>0</v>
      </c>
      <c r="Y436" s="679">
        <f t="shared" ca="1" si="76"/>
        <v>0</v>
      </c>
      <c r="Z436" s="679">
        <f t="shared" ca="1" si="76"/>
        <v>0</v>
      </c>
      <c r="AA436" t="str">
        <f t="shared" si="64"/>
        <v>ASR_Financial_Report_SHP21Final</v>
      </c>
      <c r="AB436" s="960">
        <f t="shared" si="65"/>
        <v>44658</v>
      </c>
      <c r="AC436" t="str">
        <f t="shared" si="66"/>
        <v>Unaudited</v>
      </c>
    </row>
    <row r="437" spans="1:29" x14ac:dyDescent="0.25">
      <c r="A437" t="s">
        <v>420</v>
      </c>
      <c r="B437" t="s">
        <v>1366</v>
      </c>
      <c r="C437" t="s">
        <v>1367</v>
      </c>
      <c r="D437">
        <v>1900</v>
      </c>
      <c r="E437" s="960">
        <v>1</v>
      </c>
      <c r="F437" t="s">
        <v>438</v>
      </c>
      <c r="G437" s="960">
        <v>91</v>
      </c>
      <c r="H437" t="s">
        <v>380</v>
      </c>
      <c r="I437" s="940" t="s">
        <v>488</v>
      </c>
      <c r="J437" s="940" t="s">
        <v>436</v>
      </c>
      <c r="K437" s="940" t="s">
        <v>436</v>
      </c>
      <c r="L437" s="940" t="s">
        <v>132</v>
      </c>
      <c r="M437" s="965" t="s">
        <v>495</v>
      </c>
      <c r="N437" s="679">
        <f t="shared" ca="1" si="69"/>
        <v>0</v>
      </c>
      <c r="O437" s="679">
        <f t="shared" ca="1" si="73"/>
        <v>0</v>
      </c>
      <c r="P437" s="679">
        <f t="shared" ca="1" si="73"/>
        <v>0</v>
      </c>
      <c r="Q437" s="679">
        <f t="shared" ca="1" si="73"/>
        <v>0</v>
      </c>
      <c r="R437" s="679">
        <f t="shared" ca="1" si="73"/>
        <v>0</v>
      </c>
      <c r="S437" s="679">
        <f t="shared" ca="1" si="73"/>
        <v>0</v>
      </c>
      <c r="T437" s="679">
        <f t="shared" ca="1" si="73"/>
        <v>0</v>
      </c>
      <c r="U437" s="679">
        <f t="shared" ca="1" si="74"/>
        <v>0</v>
      </c>
      <c r="V437" s="679">
        <f t="shared" ca="1" si="74"/>
        <v>0</v>
      </c>
      <c r="W437" s="679">
        <f t="shared" ca="1" si="75"/>
        <v>0</v>
      </c>
      <c r="X437" s="679">
        <f t="shared" ca="1" si="76"/>
        <v>0</v>
      </c>
      <c r="Y437" s="679">
        <f t="shared" ca="1" si="76"/>
        <v>0</v>
      </c>
      <c r="Z437" s="679">
        <f t="shared" ca="1" si="76"/>
        <v>0</v>
      </c>
      <c r="AA437" t="str">
        <f t="shared" si="64"/>
        <v>ASR_Financial_Report_SHP21Final</v>
      </c>
      <c r="AB437" s="960">
        <f t="shared" si="65"/>
        <v>44658</v>
      </c>
      <c r="AC437" t="str">
        <f t="shared" si="66"/>
        <v>Unaudited</v>
      </c>
    </row>
    <row r="438" spans="1:29" x14ac:dyDescent="0.25">
      <c r="A438" t="s">
        <v>420</v>
      </c>
      <c r="B438" t="s">
        <v>1366</v>
      </c>
      <c r="C438" t="s">
        <v>1367</v>
      </c>
      <c r="D438">
        <v>1900</v>
      </c>
      <c r="E438" s="960">
        <v>1</v>
      </c>
      <c r="F438" t="s">
        <v>438</v>
      </c>
      <c r="G438" s="960">
        <v>91</v>
      </c>
      <c r="H438" t="s">
        <v>380</v>
      </c>
      <c r="I438" s="940" t="s">
        <v>488</v>
      </c>
      <c r="J438" s="940" t="s">
        <v>436</v>
      </c>
      <c r="K438" s="940" t="s">
        <v>436</v>
      </c>
      <c r="L438" s="940" t="s">
        <v>133</v>
      </c>
      <c r="M438" s="965" t="s">
        <v>496</v>
      </c>
      <c r="N438" s="679">
        <f t="shared" ca="1" si="69"/>
        <v>0</v>
      </c>
      <c r="O438" s="679">
        <f t="shared" ca="1" si="73"/>
        <v>0</v>
      </c>
      <c r="P438" s="679">
        <f t="shared" ca="1" si="73"/>
        <v>0</v>
      </c>
      <c r="Q438" s="679">
        <f t="shared" ca="1" si="73"/>
        <v>0</v>
      </c>
      <c r="R438" s="679">
        <f t="shared" ca="1" si="73"/>
        <v>0</v>
      </c>
      <c r="S438" s="679">
        <f t="shared" ca="1" si="73"/>
        <v>0</v>
      </c>
      <c r="T438" s="679">
        <f t="shared" ca="1" si="73"/>
        <v>0</v>
      </c>
      <c r="U438" s="679">
        <f t="shared" ca="1" si="74"/>
        <v>0</v>
      </c>
      <c r="V438" s="679">
        <f t="shared" ca="1" si="74"/>
        <v>0</v>
      </c>
      <c r="W438" s="679">
        <f t="shared" ca="1" si="75"/>
        <v>0</v>
      </c>
      <c r="X438" s="679">
        <f t="shared" ca="1" si="76"/>
        <v>0</v>
      </c>
      <c r="Y438" s="679">
        <f t="shared" ca="1" si="76"/>
        <v>0</v>
      </c>
      <c r="Z438" s="679">
        <f t="shared" ca="1" si="76"/>
        <v>0</v>
      </c>
      <c r="AA438" t="str">
        <f t="shared" si="64"/>
        <v>ASR_Financial_Report_SHP21Final</v>
      </c>
      <c r="AB438" s="960">
        <f t="shared" si="65"/>
        <v>44658</v>
      </c>
      <c r="AC438" t="str">
        <f t="shared" si="66"/>
        <v>Unaudited</v>
      </c>
    </row>
    <row r="439" spans="1:29" x14ac:dyDescent="0.25">
      <c r="A439" t="s">
        <v>420</v>
      </c>
      <c r="B439" t="s">
        <v>1366</v>
      </c>
      <c r="C439" t="s">
        <v>1367</v>
      </c>
      <c r="D439">
        <v>1900</v>
      </c>
      <c r="E439" s="960">
        <v>1</v>
      </c>
      <c r="F439" t="s">
        <v>438</v>
      </c>
      <c r="G439" s="960">
        <v>91</v>
      </c>
      <c r="H439" t="s">
        <v>380</v>
      </c>
      <c r="I439" s="940" t="s">
        <v>489</v>
      </c>
      <c r="J439" s="940" t="s">
        <v>26</v>
      </c>
      <c r="K439" s="940" t="s">
        <v>26</v>
      </c>
      <c r="L439" s="940" t="s">
        <v>269</v>
      </c>
      <c r="M439" s="965" t="s">
        <v>26</v>
      </c>
      <c r="N439" s="679">
        <f t="shared" ca="1" si="69"/>
        <v>24396.355555538892</v>
      </c>
      <c r="O439" s="679">
        <f ca="1">IF(OR(AND($F439="PY",O$1&lt;&gt;"Prior Year"),AND($F439&lt;&gt;"PY",O$1="Prior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"&amp;$H439&amp;"'!$A$7:$CA$7"),0)+MATCH(O$1,INDIRECT("'MMA Rev-Exp "&amp;$H439&amp;"'!$D$8:$CA$8"),0)-1)))</f>
        <v>0</v>
      </c>
      <c r="P439" s="679">
        <f ca="1">IF(OR(AND($F439="PY",P$1&lt;&gt;"Prior Year"),AND($F439&lt;&gt;"PY",P$1="Prior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"&amp;$H439&amp;"'!$A$7:$CA$7"),0)+MATCH(P$1,INDIRECT("'MMA Rev-Exp "&amp;$H439&amp;"'!$D$8:$CA$8"),0)-1)))</f>
        <v>0</v>
      </c>
      <c r="Q439" s="679">
        <f ca="1">IF(OR(AND($F439="PY",Q$1&lt;&gt;"Prior Year"),AND($F439&lt;&gt;"PY",Q$1="Prior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"&amp;$H439&amp;"'!$A$7:$CA$7"),0)+MATCH(Q$1,INDIRECT("'MMA Rev-Exp "&amp;$H439&amp;"'!$D$8:$CA$8"),0)-1)))</f>
        <v>0</v>
      </c>
      <c r="R439" s="679">
        <f t="shared" ref="O439:Z462" ca="1" si="77">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679">
        <f t="shared" ca="1" si="77"/>
        <v>0</v>
      </c>
      <c r="T439" s="679">
        <f t="shared" ca="1" si="77"/>
        <v>0</v>
      </c>
      <c r="U439" s="679">
        <f t="shared" ca="1" si="77"/>
        <v>0</v>
      </c>
      <c r="V439" s="679">
        <f t="shared" ca="1" si="77"/>
        <v>0</v>
      </c>
      <c r="W439" s="679">
        <f t="shared" ca="1" si="75"/>
        <v>0</v>
      </c>
      <c r="X439" s="679">
        <f t="shared" ca="1" si="77"/>
        <v>0</v>
      </c>
      <c r="Y439" s="679">
        <f t="shared" ca="1" si="77"/>
        <v>0</v>
      </c>
      <c r="Z439" s="679">
        <f t="shared" ca="1" si="77"/>
        <v>0</v>
      </c>
      <c r="AA439" t="str">
        <f t="shared" si="64"/>
        <v>ASR_Financial_Report_SHP21Final</v>
      </c>
      <c r="AB439" s="960">
        <f t="shared" si="65"/>
        <v>44658</v>
      </c>
      <c r="AC439" t="str">
        <f t="shared" si="66"/>
        <v>Unaudited</v>
      </c>
    </row>
    <row r="440" spans="1:29" x14ac:dyDescent="0.25">
      <c r="A440" t="s">
        <v>420</v>
      </c>
      <c r="B440" t="s">
        <v>1366</v>
      </c>
      <c r="C440" t="s">
        <v>1367</v>
      </c>
      <c r="D440">
        <v>1900</v>
      </c>
      <c r="E440" s="960">
        <v>1</v>
      </c>
      <c r="F440" t="s">
        <v>439</v>
      </c>
      <c r="G440" s="960">
        <v>182</v>
      </c>
      <c r="H440" t="s">
        <v>380</v>
      </c>
      <c r="I440" s="940" t="s">
        <v>432</v>
      </c>
      <c r="J440" s="940" t="s">
        <v>432</v>
      </c>
      <c r="K440" s="940" t="s">
        <v>432</v>
      </c>
      <c r="L440" s="948"/>
      <c r="M440" s="963" t="s">
        <v>432</v>
      </c>
      <c r="N440" s="679">
        <f t="shared" ca="1" si="69"/>
        <v>72448.78</v>
      </c>
      <c r="O440" s="679">
        <f t="shared" ca="1" si="77"/>
        <v>63740.65</v>
      </c>
      <c r="P440" s="679">
        <f t="shared" ca="1" si="77"/>
        <v>1274.4000000000001</v>
      </c>
      <c r="Q440" s="679">
        <f t="shared" ca="1" si="77"/>
        <v>3864.36</v>
      </c>
      <c r="R440" s="679">
        <f t="shared" ca="1" si="77"/>
        <v>517</v>
      </c>
      <c r="S440" s="679">
        <f t="shared" ca="1" si="77"/>
        <v>1050.3699999999999</v>
      </c>
      <c r="T440" s="679">
        <f t="shared" ca="1" si="77"/>
        <v>1935</v>
      </c>
      <c r="U440" s="679">
        <f t="shared" ca="1" si="77"/>
        <v>1</v>
      </c>
      <c r="V440" s="679">
        <f t="shared" ca="1" si="77"/>
        <v>52</v>
      </c>
      <c r="W440" s="679">
        <f t="shared" ca="1" si="75"/>
        <v>14</v>
      </c>
      <c r="X440" s="679">
        <f t="shared" ca="1" si="77"/>
        <v>0</v>
      </c>
      <c r="Y440" s="679">
        <f t="shared" ca="1" si="77"/>
        <v>0</v>
      </c>
      <c r="Z440" s="679">
        <f t="shared" ca="1" si="77"/>
        <v>0</v>
      </c>
      <c r="AA440" t="str">
        <f t="shared" si="64"/>
        <v>ASR_Financial_Report_SHP21Final</v>
      </c>
      <c r="AB440" s="960">
        <f t="shared" si="65"/>
        <v>44658</v>
      </c>
      <c r="AC440" t="str">
        <f t="shared" si="66"/>
        <v>Unaudited</v>
      </c>
    </row>
    <row r="441" spans="1:29" x14ac:dyDescent="0.25">
      <c r="A441" t="s">
        <v>420</v>
      </c>
      <c r="B441" t="s">
        <v>1366</v>
      </c>
      <c r="C441" t="s">
        <v>1367</v>
      </c>
      <c r="D441">
        <v>1900</v>
      </c>
      <c r="E441" s="960">
        <v>1</v>
      </c>
      <c r="F441" t="s">
        <v>439</v>
      </c>
      <c r="G441" s="960">
        <v>182</v>
      </c>
      <c r="H441" t="s">
        <v>380</v>
      </c>
      <c r="I441" s="965" t="s">
        <v>487</v>
      </c>
      <c r="J441" s="965" t="s">
        <v>12</v>
      </c>
      <c r="K441" s="965" t="s">
        <v>12</v>
      </c>
      <c r="L441" s="956">
        <v>1.1000000000000001</v>
      </c>
      <c r="M441" s="965" t="s">
        <v>12</v>
      </c>
      <c r="N441" s="679">
        <f t="shared" ca="1" si="69"/>
        <v>17142957.93</v>
      </c>
      <c r="O441" s="679">
        <f t="shared" ca="1" si="77"/>
        <v>10787268.199999999</v>
      </c>
      <c r="P441" s="679">
        <f t="shared" ca="1" si="77"/>
        <v>617789.79</v>
      </c>
      <c r="Q441" s="679">
        <f t="shared" ca="1" si="77"/>
        <v>3505513.57</v>
      </c>
      <c r="R441" s="679">
        <f t="shared" ca="1" si="77"/>
        <v>697480.82</v>
      </c>
      <c r="S441" s="679">
        <f t="shared" ca="1" si="77"/>
        <v>214000.36</v>
      </c>
      <c r="T441" s="679">
        <f t="shared" ca="1" si="77"/>
        <v>778084.8</v>
      </c>
      <c r="U441" s="679">
        <f t="shared" ca="1" si="77"/>
        <v>148.21</v>
      </c>
      <c r="V441" s="679">
        <f t="shared" ca="1" si="77"/>
        <v>141563.35999999999</v>
      </c>
      <c r="W441" s="679">
        <f t="shared" ca="1" si="75"/>
        <v>401108.82</v>
      </c>
      <c r="X441" s="679">
        <f t="shared" ca="1" si="77"/>
        <v>0</v>
      </c>
      <c r="Y441" s="679">
        <f t="shared" ca="1" si="77"/>
        <v>0</v>
      </c>
      <c r="Z441" s="679">
        <f t="shared" ca="1" si="77"/>
        <v>0</v>
      </c>
      <c r="AA441" t="str">
        <f t="shared" si="64"/>
        <v>ASR_Financial_Report_SHP21Final</v>
      </c>
      <c r="AB441" s="960">
        <f t="shared" si="65"/>
        <v>44658</v>
      </c>
      <c r="AC441" t="str">
        <f t="shared" si="66"/>
        <v>Unaudited</v>
      </c>
    </row>
    <row r="442" spans="1:29" x14ac:dyDescent="0.25">
      <c r="A442" t="s">
        <v>420</v>
      </c>
      <c r="B442" t="s">
        <v>1366</v>
      </c>
      <c r="C442" t="s">
        <v>1367</v>
      </c>
      <c r="D442">
        <v>1900</v>
      </c>
      <c r="E442" s="960">
        <v>1</v>
      </c>
      <c r="F442" t="s">
        <v>439</v>
      </c>
      <c r="G442" s="960">
        <v>182</v>
      </c>
      <c r="H442" t="s">
        <v>380</v>
      </c>
      <c r="I442" s="961" t="s">
        <v>487</v>
      </c>
      <c r="J442" s="961" t="s">
        <v>12</v>
      </c>
      <c r="K442" s="961" t="s">
        <v>1309</v>
      </c>
      <c r="L442" s="956" t="s">
        <v>1300</v>
      </c>
      <c r="M442" s="961" t="s">
        <v>1309</v>
      </c>
      <c r="N442" s="679">
        <f t="shared" ca="1" si="69"/>
        <v>0</v>
      </c>
      <c r="O442" s="679">
        <f t="shared" ca="1" si="77"/>
        <v>0</v>
      </c>
      <c r="P442" s="679">
        <f t="shared" ca="1" si="77"/>
        <v>0</v>
      </c>
      <c r="Q442" s="679">
        <f t="shared" ca="1" si="77"/>
        <v>0</v>
      </c>
      <c r="R442" s="679">
        <f t="shared" ca="1" si="77"/>
        <v>0</v>
      </c>
      <c r="S442" s="679">
        <f t="shared" ca="1" si="77"/>
        <v>0</v>
      </c>
      <c r="T442" s="679">
        <f t="shared" ca="1" si="77"/>
        <v>0</v>
      </c>
      <c r="U442" s="679">
        <f t="shared" ca="1" si="77"/>
        <v>0</v>
      </c>
      <c r="V442" s="679">
        <f t="shared" ca="1" si="77"/>
        <v>0</v>
      </c>
      <c r="W442" s="679">
        <f t="shared" ca="1" si="75"/>
        <v>0</v>
      </c>
      <c r="X442" s="679">
        <f t="shared" ca="1" si="77"/>
        <v>0</v>
      </c>
      <c r="Y442" s="679">
        <f t="shared" ca="1" si="77"/>
        <v>0</v>
      </c>
      <c r="Z442" s="679">
        <f t="shared" ca="1" si="77"/>
        <v>0</v>
      </c>
      <c r="AA442" t="str">
        <f t="shared" si="64"/>
        <v>ASR_Financial_Report_SHP21Final</v>
      </c>
      <c r="AB442" s="960">
        <f t="shared" si="65"/>
        <v>44658</v>
      </c>
      <c r="AC442" t="str">
        <f t="shared" si="66"/>
        <v>Unaudited</v>
      </c>
    </row>
    <row r="443" spans="1:29" x14ac:dyDescent="0.25">
      <c r="A443" t="s">
        <v>420</v>
      </c>
      <c r="B443" t="s">
        <v>1366</v>
      </c>
      <c r="C443" t="s">
        <v>1367</v>
      </c>
      <c r="D443">
        <v>1900</v>
      </c>
      <c r="E443" s="960">
        <v>1</v>
      </c>
      <c r="F443" t="s">
        <v>439</v>
      </c>
      <c r="G443" s="960">
        <v>182</v>
      </c>
      <c r="H443" t="s">
        <v>380</v>
      </c>
      <c r="I443" s="961" t="s">
        <v>487</v>
      </c>
      <c r="J443" s="961" t="s">
        <v>490</v>
      </c>
      <c r="K443" s="961" t="s">
        <v>491</v>
      </c>
      <c r="L443" s="940" t="s">
        <v>63</v>
      </c>
      <c r="M443" s="961" t="s">
        <v>343</v>
      </c>
      <c r="N443" s="679">
        <f t="shared" ca="1" si="69"/>
        <v>0</v>
      </c>
      <c r="O443" s="679">
        <f t="shared" ca="1" si="77"/>
        <v>0</v>
      </c>
      <c r="P443" s="679">
        <f t="shared" ca="1" si="77"/>
        <v>0</v>
      </c>
      <c r="Q443" s="679">
        <f t="shared" ca="1" si="77"/>
        <v>0</v>
      </c>
      <c r="R443" s="679">
        <f t="shared" ca="1" si="77"/>
        <v>0</v>
      </c>
      <c r="S443" s="679">
        <f t="shared" ca="1" si="77"/>
        <v>0</v>
      </c>
      <c r="T443" s="679">
        <f t="shared" ca="1" si="77"/>
        <v>0</v>
      </c>
      <c r="U443" s="679">
        <f t="shared" ca="1" si="77"/>
        <v>0</v>
      </c>
      <c r="V443" s="679">
        <f t="shared" ca="1" si="77"/>
        <v>0</v>
      </c>
      <c r="W443" s="679">
        <f t="shared" ca="1" si="75"/>
        <v>0</v>
      </c>
      <c r="X443" s="679">
        <f t="shared" ca="1" si="77"/>
        <v>0</v>
      </c>
      <c r="Y443" s="679">
        <f t="shared" ca="1" si="77"/>
        <v>0</v>
      </c>
      <c r="Z443" s="679">
        <f t="shared" ca="1" si="77"/>
        <v>0</v>
      </c>
      <c r="AA443" t="str">
        <f t="shared" si="64"/>
        <v>ASR_Financial_Report_SHP21Final</v>
      </c>
      <c r="AB443" s="960">
        <f t="shared" si="65"/>
        <v>44658</v>
      </c>
      <c r="AC443" t="str">
        <f t="shared" si="66"/>
        <v>Unaudited</v>
      </c>
    </row>
    <row r="444" spans="1:29" x14ac:dyDescent="0.25">
      <c r="A444" t="s">
        <v>420</v>
      </c>
      <c r="B444" t="s">
        <v>1366</v>
      </c>
      <c r="C444" t="s">
        <v>1367</v>
      </c>
      <c r="D444">
        <v>1900</v>
      </c>
      <c r="E444" s="960">
        <v>1</v>
      </c>
      <c r="F444" t="s">
        <v>439</v>
      </c>
      <c r="G444" s="960">
        <v>182</v>
      </c>
      <c r="H444" t="s">
        <v>380</v>
      </c>
      <c r="I444" s="961" t="s">
        <v>487</v>
      </c>
      <c r="J444" s="961" t="s">
        <v>490</v>
      </c>
      <c r="K444" s="961" t="s">
        <v>1000</v>
      </c>
      <c r="L444" s="940" t="s">
        <v>896</v>
      </c>
      <c r="M444" s="961" t="s">
        <v>897</v>
      </c>
      <c r="N444" s="679">
        <f t="shared" ca="1" si="69"/>
        <v>405786.60289697489</v>
      </c>
      <c r="O444" s="679">
        <f t="shared" ca="1" si="77"/>
        <v>398322.3028969749</v>
      </c>
      <c r="P444" s="679">
        <f t="shared" ca="1" si="77"/>
        <v>0</v>
      </c>
      <c r="Q444" s="679">
        <f t="shared" ca="1" si="77"/>
        <v>0</v>
      </c>
      <c r="R444" s="679">
        <f t="shared" ca="1" si="77"/>
        <v>0</v>
      </c>
      <c r="S444" s="679">
        <f t="shared" ca="1" si="77"/>
        <v>7464.3</v>
      </c>
      <c r="T444" s="679">
        <f t="shared" ca="1" si="77"/>
        <v>0</v>
      </c>
      <c r="U444" s="679">
        <f t="shared" ca="1" si="77"/>
        <v>0</v>
      </c>
      <c r="V444" s="679">
        <f t="shared" ca="1" si="77"/>
        <v>0</v>
      </c>
      <c r="W444" s="679">
        <f t="shared" ca="1" si="75"/>
        <v>0</v>
      </c>
      <c r="X444" s="679">
        <f t="shared" ca="1" si="77"/>
        <v>0</v>
      </c>
      <c r="Y444" s="679">
        <f t="shared" ca="1" si="77"/>
        <v>0</v>
      </c>
      <c r="Z444" s="679">
        <f t="shared" ca="1" si="77"/>
        <v>0</v>
      </c>
      <c r="AA444" t="str">
        <f t="shared" si="64"/>
        <v>ASR_Financial_Report_SHP21Final</v>
      </c>
      <c r="AB444" s="960">
        <f t="shared" si="65"/>
        <v>44658</v>
      </c>
      <c r="AC444" t="str">
        <f t="shared" si="66"/>
        <v>Unaudited</v>
      </c>
    </row>
    <row r="445" spans="1:29" x14ac:dyDescent="0.25">
      <c r="A445" t="s">
        <v>420</v>
      </c>
      <c r="B445" t="s">
        <v>1366</v>
      </c>
      <c r="C445" t="s">
        <v>1367</v>
      </c>
      <c r="D445">
        <v>1900</v>
      </c>
      <c r="E445" s="960">
        <v>1</v>
      </c>
      <c r="F445" t="s">
        <v>439</v>
      </c>
      <c r="G445" s="960">
        <v>182</v>
      </c>
      <c r="H445" t="s">
        <v>380</v>
      </c>
      <c r="I445" s="968" t="s">
        <v>487</v>
      </c>
      <c r="J445" s="968" t="s">
        <v>13</v>
      </c>
      <c r="K445" s="968" t="s">
        <v>492</v>
      </c>
      <c r="L445" s="948" t="s">
        <v>94</v>
      </c>
      <c r="M445" s="968" t="s">
        <v>146</v>
      </c>
      <c r="N445" s="679">
        <f t="shared" ca="1" si="69"/>
        <v>0</v>
      </c>
      <c r="O445" s="679">
        <f t="shared" ca="1" si="77"/>
        <v>0</v>
      </c>
      <c r="P445" s="679">
        <f t="shared" ca="1" si="77"/>
        <v>0</v>
      </c>
      <c r="Q445" s="679">
        <f t="shared" ca="1" si="77"/>
        <v>0</v>
      </c>
      <c r="R445" s="679">
        <f t="shared" ca="1" si="77"/>
        <v>0</v>
      </c>
      <c r="S445" s="679">
        <f t="shared" ca="1" si="77"/>
        <v>0</v>
      </c>
      <c r="T445" s="679">
        <f t="shared" ca="1" si="77"/>
        <v>0</v>
      </c>
      <c r="U445" s="679">
        <f t="shared" ca="1" si="77"/>
        <v>0</v>
      </c>
      <c r="V445" s="679">
        <f t="shared" ca="1" si="77"/>
        <v>0</v>
      </c>
      <c r="W445" s="679">
        <f t="shared" ca="1" si="75"/>
        <v>0</v>
      </c>
      <c r="X445" s="679">
        <f t="shared" ca="1" si="77"/>
        <v>0</v>
      </c>
      <c r="Y445" s="679">
        <f t="shared" ca="1" si="77"/>
        <v>0</v>
      </c>
      <c r="Z445" s="679">
        <f t="shared" ca="1" si="77"/>
        <v>0</v>
      </c>
      <c r="AA445" t="str">
        <f t="shared" si="64"/>
        <v>ASR_Financial_Report_SHP21Final</v>
      </c>
      <c r="AB445" s="960">
        <f t="shared" si="65"/>
        <v>44658</v>
      </c>
      <c r="AC445" t="str">
        <f t="shared" si="66"/>
        <v>Unaudited</v>
      </c>
    </row>
    <row r="446" spans="1:29" x14ac:dyDescent="0.25">
      <c r="A446" t="s">
        <v>420</v>
      </c>
      <c r="B446" t="s">
        <v>1366</v>
      </c>
      <c r="C446" t="s">
        <v>1367</v>
      </c>
      <c r="D446">
        <v>1900</v>
      </c>
      <c r="E446" s="960">
        <v>1</v>
      </c>
      <c r="F446" t="s">
        <v>439</v>
      </c>
      <c r="G446" s="960">
        <v>182</v>
      </c>
      <c r="H446" t="s">
        <v>380</v>
      </c>
      <c r="I446" s="940" t="s">
        <v>487</v>
      </c>
      <c r="J446" s="940" t="s">
        <v>13</v>
      </c>
      <c r="K446" s="940" t="s">
        <v>13</v>
      </c>
      <c r="L446" s="940" t="s">
        <v>35</v>
      </c>
      <c r="M446" s="961" t="s">
        <v>13</v>
      </c>
      <c r="N446" s="679">
        <f t="shared" ca="1" si="69"/>
        <v>89156.00315823892</v>
      </c>
      <c r="O446" s="679">
        <f t="shared" ca="1" si="77"/>
        <v>77059.37815823892</v>
      </c>
      <c r="P446" s="679">
        <f t="shared" ca="1" si="77"/>
        <v>0</v>
      </c>
      <c r="Q446" s="679">
        <f t="shared" ca="1" si="77"/>
        <v>0</v>
      </c>
      <c r="R446" s="679">
        <f t="shared" ca="1" si="77"/>
        <v>0</v>
      </c>
      <c r="S446" s="679">
        <f t="shared" ca="1" si="77"/>
        <v>0</v>
      </c>
      <c r="T446" s="679">
        <f t="shared" ca="1" si="77"/>
        <v>0</v>
      </c>
      <c r="U446" s="679">
        <f t="shared" ca="1" si="77"/>
        <v>0</v>
      </c>
      <c r="V446" s="679">
        <f t="shared" ca="1" si="77"/>
        <v>0</v>
      </c>
      <c r="W446" s="679">
        <f t="shared" ca="1" si="75"/>
        <v>0</v>
      </c>
      <c r="X446" s="679">
        <f t="shared" ca="1" si="77"/>
        <v>12096.625</v>
      </c>
      <c r="Y446" s="679">
        <f t="shared" ca="1" si="77"/>
        <v>0</v>
      </c>
      <c r="Z446" s="679">
        <f t="shared" ca="1" si="77"/>
        <v>0</v>
      </c>
      <c r="AA446" t="str">
        <f t="shared" si="64"/>
        <v>ASR_Financial_Report_SHP21Final</v>
      </c>
      <c r="AB446" s="960">
        <f t="shared" si="65"/>
        <v>44658</v>
      </c>
      <c r="AC446" t="str">
        <f t="shared" si="66"/>
        <v>Unaudited</v>
      </c>
    </row>
    <row r="447" spans="1:29" x14ac:dyDescent="0.25">
      <c r="A447" t="s">
        <v>420</v>
      </c>
      <c r="B447" t="s">
        <v>1366</v>
      </c>
      <c r="C447" t="s">
        <v>1367</v>
      </c>
      <c r="D447">
        <v>1900</v>
      </c>
      <c r="E447" s="960">
        <v>1</v>
      </c>
      <c r="F447" t="s">
        <v>439</v>
      </c>
      <c r="G447" s="960">
        <v>182</v>
      </c>
      <c r="H447" t="s">
        <v>380</v>
      </c>
      <c r="I447" s="940" t="s">
        <v>488</v>
      </c>
      <c r="J447" s="940" t="s">
        <v>444</v>
      </c>
      <c r="K447" s="940" t="s">
        <v>0</v>
      </c>
      <c r="L447" s="946">
        <v>2.1</v>
      </c>
      <c r="M447" s="962" t="s">
        <v>147</v>
      </c>
      <c r="N447" s="679">
        <f t="shared" ca="1" si="69"/>
        <v>1756277.12</v>
      </c>
      <c r="O447" s="679">
        <f t="shared" ca="1" si="77"/>
        <v>1035917.03</v>
      </c>
      <c r="P447" s="679">
        <f t="shared" ca="1" si="77"/>
        <v>18476.07</v>
      </c>
      <c r="Q447" s="679">
        <f t="shared" ca="1" si="77"/>
        <v>587653.42999999993</v>
      </c>
      <c r="R447" s="679">
        <f t="shared" ca="1" si="77"/>
        <v>91777.34</v>
      </c>
      <c r="S447" s="679">
        <f t="shared" ca="1" si="77"/>
        <v>580.25</v>
      </c>
      <c r="T447" s="679">
        <f t="shared" ca="1" si="77"/>
        <v>19414.22</v>
      </c>
      <c r="U447" s="679">
        <f t="shared" ca="1" si="77"/>
        <v>0</v>
      </c>
      <c r="V447" s="679">
        <f t="shared" ca="1" si="77"/>
        <v>2458.7800000000002</v>
      </c>
      <c r="W447" s="679">
        <f t="shared" ca="1" si="75"/>
        <v>0</v>
      </c>
      <c r="X447" s="679">
        <f t="shared" ca="1" si="77"/>
        <v>0</v>
      </c>
      <c r="Y447" s="679">
        <f t="shared" ca="1" si="77"/>
        <v>0</v>
      </c>
      <c r="Z447" s="679">
        <f t="shared" ca="1" si="77"/>
        <v>0</v>
      </c>
      <c r="AA447" t="str">
        <f t="shared" si="64"/>
        <v>ASR_Financial_Report_SHP21Final</v>
      </c>
      <c r="AB447" s="960">
        <f t="shared" si="65"/>
        <v>44658</v>
      </c>
      <c r="AC447" t="str">
        <f t="shared" si="66"/>
        <v>Unaudited</v>
      </c>
    </row>
    <row r="448" spans="1:29" ht="30" x14ac:dyDescent="0.25">
      <c r="A448" t="s">
        <v>420</v>
      </c>
      <c r="B448" t="s">
        <v>1366</v>
      </c>
      <c r="C448" t="s">
        <v>1367</v>
      </c>
      <c r="D448">
        <v>1900</v>
      </c>
      <c r="E448" s="960">
        <v>1</v>
      </c>
      <c r="F448" t="s">
        <v>439</v>
      </c>
      <c r="G448" s="960">
        <v>182</v>
      </c>
      <c r="H448" t="s">
        <v>380</v>
      </c>
      <c r="I448" s="961" t="s">
        <v>488</v>
      </c>
      <c r="J448" s="961" t="s">
        <v>444</v>
      </c>
      <c r="K448" s="961" t="s">
        <v>0</v>
      </c>
      <c r="L448" s="940">
        <v>2.2000000000000002</v>
      </c>
      <c r="M448" s="961" t="s">
        <v>148</v>
      </c>
      <c r="N448" s="679">
        <f t="shared" ca="1" si="69"/>
        <v>27645.546479427314</v>
      </c>
      <c r="O448" s="679">
        <f t="shared" ca="1" si="77"/>
        <v>25846.398315537841</v>
      </c>
      <c r="P448" s="679">
        <f t="shared" ca="1" si="77"/>
        <v>460.982733844775</v>
      </c>
      <c r="Q448" s="679">
        <f t="shared" ca="1" si="77"/>
        <v>752.43408185170676</v>
      </c>
      <c r="R448" s="679">
        <f t="shared" ca="1" si="77"/>
        <v>115.95332338424151</v>
      </c>
      <c r="S448" s="679">
        <f t="shared" ca="1" si="77"/>
        <v>-17.706639078927878</v>
      </c>
      <c r="T448" s="679">
        <f t="shared" ca="1" si="77"/>
        <v>484.38981942934311</v>
      </c>
      <c r="U448" s="679">
        <f t="shared" ca="1" si="77"/>
        <v>0</v>
      </c>
      <c r="V448" s="679">
        <f t="shared" ca="1" si="77"/>
        <v>3.0948444583349768</v>
      </c>
      <c r="W448" s="679">
        <f t="shared" ca="1" si="75"/>
        <v>0</v>
      </c>
      <c r="X448" s="679">
        <f t="shared" ca="1" si="77"/>
        <v>0</v>
      </c>
      <c r="Y448" s="679">
        <f t="shared" ca="1" si="77"/>
        <v>0</v>
      </c>
      <c r="Z448" s="679">
        <f t="shared" ca="1" si="77"/>
        <v>0</v>
      </c>
      <c r="AA448" t="str">
        <f t="shared" si="64"/>
        <v>ASR_Financial_Report_SHP21Final</v>
      </c>
      <c r="AB448" s="960">
        <f t="shared" si="65"/>
        <v>44658</v>
      </c>
      <c r="AC448" t="str">
        <f t="shared" si="66"/>
        <v>Unaudited</v>
      </c>
    </row>
    <row r="449" spans="1:29" x14ac:dyDescent="0.25">
      <c r="A449" t="s">
        <v>420</v>
      </c>
      <c r="B449" t="s">
        <v>1366</v>
      </c>
      <c r="C449" t="s">
        <v>1367</v>
      </c>
      <c r="D449">
        <v>1900</v>
      </c>
      <c r="E449" s="960">
        <v>1</v>
      </c>
      <c r="F449" t="s">
        <v>439</v>
      </c>
      <c r="G449" s="960">
        <v>182</v>
      </c>
      <c r="H449" t="s">
        <v>380</v>
      </c>
      <c r="I449" s="940" t="s">
        <v>488</v>
      </c>
      <c r="J449" s="940" t="s">
        <v>444</v>
      </c>
      <c r="K449" s="940" t="s">
        <v>0</v>
      </c>
      <c r="L449" s="940">
        <v>2.2999999999999998</v>
      </c>
      <c r="M449" s="961" t="s">
        <v>149</v>
      </c>
      <c r="N449" s="679">
        <f t="shared" ca="1" si="69"/>
        <v>903832.94000000576</v>
      </c>
      <c r="O449" s="679">
        <f t="shared" ca="1" si="77"/>
        <v>726739.14000000595</v>
      </c>
      <c r="P449" s="679">
        <f t="shared" ca="1" si="77"/>
        <v>29863.57</v>
      </c>
      <c r="Q449" s="679">
        <f t="shared" ca="1" si="77"/>
        <v>101781.95000000001</v>
      </c>
      <c r="R449" s="679">
        <f t="shared" ca="1" si="77"/>
        <v>22727.94</v>
      </c>
      <c r="S449" s="679">
        <f t="shared" ca="1" si="77"/>
        <v>2175.21</v>
      </c>
      <c r="T449" s="679">
        <f t="shared" ca="1" si="77"/>
        <v>15108.84</v>
      </c>
      <c r="U449" s="679">
        <f t="shared" ca="1" si="77"/>
        <v>0</v>
      </c>
      <c r="V449" s="679">
        <f t="shared" ca="1" si="77"/>
        <v>3403.32</v>
      </c>
      <c r="W449" s="679">
        <f t="shared" ca="1" si="75"/>
        <v>2032.97</v>
      </c>
      <c r="X449" s="679">
        <f t="shared" ca="1" si="77"/>
        <v>0</v>
      </c>
      <c r="Y449" s="679">
        <f t="shared" ca="1" si="77"/>
        <v>0</v>
      </c>
      <c r="Z449" s="679">
        <f t="shared" ca="1" si="77"/>
        <v>0</v>
      </c>
      <c r="AA449" t="str">
        <f t="shared" si="64"/>
        <v>ASR_Financial_Report_SHP21Final</v>
      </c>
      <c r="AB449" s="960">
        <f t="shared" si="65"/>
        <v>44658</v>
      </c>
      <c r="AC449" t="str">
        <f t="shared" si="66"/>
        <v>Unaudited</v>
      </c>
    </row>
    <row r="450" spans="1:29" x14ac:dyDescent="0.25">
      <c r="A450" t="s">
        <v>420</v>
      </c>
      <c r="B450" t="s">
        <v>1366</v>
      </c>
      <c r="C450" t="s">
        <v>1367</v>
      </c>
      <c r="D450">
        <v>1900</v>
      </c>
      <c r="E450" s="960">
        <v>1</v>
      </c>
      <c r="F450" t="s">
        <v>439</v>
      </c>
      <c r="G450" s="960">
        <v>182</v>
      </c>
      <c r="H450" t="s">
        <v>380</v>
      </c>
      <c r="I450" s="940" t="s">
        <v>488</v>
      </c>
      <c r="J450" s="940" t="s">
        <v>444</v>
      </c>
      <c r="K450" s="940" t="s">
        <v>0</v>
      </c>
      <c r="L450" s="940">
        <v>2.4</v>
      </c>
      <c r="M450" s="961" t="s">
        <v>150</v>
      </c>
      <c r="N450" s="679">
        <f t="shared" ca="1" si="69"/>
        <v>680371.39</v>
      </c>
      <c r="O450" s="679">
        <f t="shared" ca="1" si="77"/>
        <v>468107.25999999995</v>
      </c>
      <c r="P450" s="679">
        <f t="shared" ca="1" si="77"/>
        <v>33221.82</v>
      </c>
      <c r="Q450" s="679">
        <f t="shared" ca="1" si="77"/>
        <v>145711.24</v>
      </c>
      <c r="R450" s="679">
        <f t="shared" ca="1" si="77"/>
        <v>7640.63</v>
      </c>
      <c r="S450" s="679">
        <f t="shared" ca="1" si="77"/>
        <v>2522.37</v>
      </c>
      <c r="T450" s="679">
        <f t="shared" ca="1" si="77"/>
        <v>18631.18</v>
      </c>
      <c r="U450" s="679">
        <f t="shared" ca="1" si="77"/>
        <v>0</v>
      </c>
      <c r="V450" s="679">
        <f t="shared" ca="1" si="77"/>
        <v>1160.56</v>
      </c>
      <c r="W450" s="679">
        <f t="shared" ca="1" si="75"/>
        <v>3376.33</v>
      </c>
      <c r="X450" s="679">
        <f t="shared" ca="1" si="77"/>
        <v>0</v>
      </c>
      <c r="Y450" s="679">
        <f t="shared" ca="1" si="77"/>
        <v>0</v>
      </c>
      <c r="Z450" s="679">
        <f t="shared" ca="1" si="77"/>
        <v>0</v>
      </c>
      <c r="AA450" t="str">
        <f t="shared" ref="AA450:AA513" si="78">file_name</f>
        <v>ASR_Financial_Report_SHP21Final</v>
      </c>
      <c r="AB450" s="960">
        <f t="shared" ref="AB450:AB513" si="79">file_date</f>
        <v>44658</v>
      </c>
      <c r="AC450" t="str">
        <f t="shared" ref="AC450:AC513" si="80">status</f>
        <v>Unaudited</v>
      </c>
    </row>
    <row r="451" spans="1:29" ht="30" x14ac:dyDescent="0.25">
      <c r="A451" t="s">
        <v>420</v>
      </c>
      <c r="B451" t="s">
        <v>1366</v>
      </c>
      <c r="C451" t="s">
        <v>1367</v>
      </c>
      <c r="D451">
        <v>1900</v>
      </c>
      <c r="E451" s="960">
        <v>1</v>
      </c>
      <c r="F451" t="s">
        <v>439</v>
      </c>
      <c r="G451" s="960">
        <v>182</v>
      </c>
      <c r="H451" t="s">
        <v>380</v>
      </c>
      <c r="I451" s="961" t="s">
        <v>488</v>
      </c>
      <c r="J451" s="961" t="s">
        <v>444</v>
      </c>
      <c r="K451" s="961" t="s">
        <v>0</v>
      </c>
      <c r="L451" s="940">
        <v>2.5</v>
      </c>
      <c r="M451" s="961" t="s">
        <v>151</v>
      </c>
      <c r="N451" s="679">
        <f t="shared" ca="1" si="69"/>
        <v>32419.040095060496</v>
      </c>
      <c r="O451" s="679">
        <f t="shared" ca="1" si="77"/>
        <v>29811.727277315458</v>
      </c>
      <c r="P451" s="679">
        <f t="shared" ca="1" si="77"/>
        <v>1573.9968265904924</v>
      </c>
      <c r="Q451" s="679">
        <f t="shared" ca="1" si="77"/>
        <v>293.53475621294439</v>
      </c>
      <c r="R451" s="679">
        <f t="shared" ca="1" si="77"/>
        <v>35.29640218542805</v>
      </c>
      <c r="S451" s="679">
        <f t="shared" ca="1" si="77"/>
        <v>-149.15775106932227</v>
      </c>
      <c r="T451" s="679">
        <f t="shared" ca="1" si="77"/>
        <v>841.82224139535015</v>
      </c>
      <c r="U451" s="679">
        <f t="shared" ca="1" si="77"/>
        <v>0</v>
      </c>
      <c r="V451" s="679">
        <f t="shared" ca="1" si="77"/>
        <v>5.2674698286147201</v>
      </c>
      <c r="W451" s="679">
        <f t="shared" ca="1" si="75"/>
        <v>6.5528726015295566</v>
      </c>
      <c r="X451" s="679">
        <f t="shared" ca="1" si="77"/>
        <v>0</v>
      </c>
      <c r="Y451" s="679">
        <f t="shared" ca="1" si="77"/>
        <v>0</v>
      </c>
      <c r="Z451" s="679">
        <f t="shared" ca="1" si="77"/>
        <v>0</v>
      </c>
      <c r="AA451" t="str">
        <f t="shared" si="78"/>
        <v>ASR_Financial_Report_SHP21Final</v>
      </c>
      <c r="AB451" s="960">
        <f t="shared" si="79"/>
        <v>44658</v>
      </c>
      <c r="AC451" t="str">
        <f t="shared" si="80"/>
        <v>Unaudited</v>
      </c>
    </row>
    <row r="452" spans="1:29" x14ac:dyDescent="0.25">
      <c r="A452" t="s">
        <v>420</v>
      </c>
      <c r="B452" t="s">
        <v>1366</v>
      </c>
      <c r="C452" t="s">
        <v>1367</v>
      </c>
      <c r="D452">
        <v>1900</v>
      </c>
      <c r="E452" s="960">
        <v>1</v>
      </c>
      <c r="F452" t="s">
        <v>439</v>
      </c>
      <c r="G452" s="960">
        <v>182</v>
      </c>
      <c r="H452" t="s">
        <v>380</v>
      </c>
      <c r="I452" s="961" t="s">
        <v>488</v>
      </c>
      <c r="J452" s="961" t="s">
        <v>444</v>
      </c>
      <c r="K452" s="961" t="s">
        <v>0</v>
      </c>
      <c r="L452" s="956" t="s">
        <v>96</v>
      </c>
      <c r="M452" s="961" t="s">
        <v>7</v>
      </c>
      <c r="N452" s="679">
        <f t="shared" ca="1" si="69"/>
        <v>0</v>
      </c>
      <c r="O452" s="679">
        <f t="shared" ca="1" si="77"/>
        <v>0</v>
      </c>
      <c r="P452" s="679">
        <f t="shared" ca="1" si="77"/>
        <v>0</v>
      </c>
      <c r="Q452" s="679">
        <f t="shared" ca="1" si="77"/>
        <v>0</v>
      </c>
      <c r="R452" s="679">
        <f t="shared" ca="1" si="77"/>
        <v>0</v>
      </c>
      <c r="S452" s="679">
        <f t="shared" ca="1" si="77"/>
        <v>0</v>
      </c>
      <c r="T452" s="679">
        <f t="shared" ca="1" si="77"/>
        <v>0</v>
      </c>
      <c r="U452" s="679">
        <f t="shared" ca="1" si="77"/>
        <v>0</v>
      </c>
      <c r="V452" s="679">
        <f t="shared" ca="1" si="77"/>
        <v>0</v>
      </c>
      <c r="W452" s="679">
        <f t="shared" ca="1" si="75"/>
        <v>0</v>
      </c>
      <c r="X452" s="679">
        <f t="shared" ca="1" si="77"/>
        <v>0</v>
      </c>
      <c r="Y452" s="679">
        <f t="shared" ca="1" si="77"/>
        <v>0</v>
      </c>
      <c r="Z452" s="679">
        <f t="shared" ca="1" si="77"/>
        <v>0</v>
      </c>
      <c r="AA452" t="str">
        <f t="shared" si="78"/>
        <v>ASR_Financial_Report_SHP21Final</v>
      </c>
      <c r="AB452" s="960">
        <f t="shared" si="79"/>
        <v>44658</v>
      </c>
      <c r="AC452" t="str">
        <f t="shared" si="80"/>
        <v>Unaudited</v>
      </c>
    </row>
    <row r="453" spans="1:29" x14ac:dyDescent="0.25">
      <c r="A453" t="s">
        <v>420</v>
      </c>
      <c r="B453" t="s">
        <v>1366</v>
      </c>
      <c r="C453" t="s">
        <v>1367</v>
      </c>
      <c r="D453">
        <v>1900</v>
      </c>
      <c r="E453" s="960">
        <v>1</v>
      </c>
      <c r="F453" t="s">
        <v>439</v>
      </c>
      <c r="G453" s="960">
        <v>182</v>
      </c>
      <c r="H453" t="s">
        <v>380</v>
      </c>
      <c r="I453" s="940" t="s">
        <v>488</v>
      </c>
      <c r="J453" s="940" t="s">
        <v>444</v>
      </c>
      <c r="K453" s="940" t="s">
        <v>0</v>
      </c>
      <c r="L453" s="940" t="s">
        <v>152</v>
      </c>
      <c r="M453" s="961" t="s">
        <v>451</v>
      </c>
      <c r="N453" s="679">
        <f t="shared" ca="1" si="69"/>
        <v>0</v>
      </c>
      <c r="O453" s="679">
        <f t="shared" ca="1" si="77"/>
        <v>0</v>
      </c>
      <c r="P453" s="679">
        <f t="shared" ca="1" si="77"/>
        <v>0</v>
      </c>
      <c r="Q453" s="679">
        <f t="shared" ca="1" si="77"/>
        <v>0</v>
      </c>
      <c r="R453" s="679">
        <f t="shared" ca="1" si="77"/>
        <v>0</v>
      </c>
      <c r="S453" s="679">
        <f t="shared" ca="1" si="77"/>
        <v>0</v>
      </c>
      <c r="T453" s="679">
        <f t="shared" ca="1" si="77"/>
        <v>0</v>
      </c>
      <c r="U453" s="679">
        <f t="shared" ca="1" si="77"/>
        <v>0</v>
      </c>
      <c r="V453" s="679">
        <f t="shared" ca="1" si="77"/>
        <v>0</v>
      </c>
      <c r="W453" s="679">
        <f t="shared" ca="1" si="75"/>
        <v>0</v>
      </c>
      <c r="X453" s="679">
        <f t="shared" ca="1" si="77"/>
        <v>0</v>
      </c>
      <c r="Y453" s="679">
        <f t="shared" ca="1" si="77"/>
        <v>0</v>
      </c>
      <c r="Z453" s="679">
        <f t="shared" ca="1" si="77"/>
        <v>0</v>
      </c>
      <c r="AA453" t="str">
        <f t="shared" si="78"/>
        <v>ASR_Financial_Report_SHP21Final</v>
      </c>
      <c r="AB453" s="960">
        <f t="shared" si="79"/>
        <v>44658</v>
      </c>
      <c r="AC453" t="str">
        <f t="shared" si="80"/>
        <v>Unaudited</v>
      </c>
    </row>
    <row r="454" spans="1:29" x14ac:dyDescent="0.25">
      <c r="A454" t="s">
        <v>420</v>
      </c>
      <c r="B454" t="s">
        <v>1366</v>
      </c>
      <c r="C454" t="s">
        <v>1367</v>
      </c>
      <c r="D454">
        <v>1900</v>
      </c>
      <c r="E454" s="960">
        <v>1</v>
      </c>
      <c r="F454" t="s">
        <v>439</v>
      </c>
      <c r="G454" s="960">
        <v>182</v>
      </c>
      <c r="H454" t="s">
        <v>380</v>
      </c>
      <c r="I454" s="940" t="s">
        <v>488</v>
      </c>
      <c r="J454" s="940" t="s">
        <v>444</v>
      </c>
      <c r="K454" s="940" t="s">
        <v>0</v>
      </c>
      <c r="L454" s="940" t="s">
        <v>898</v>
      </c>
      <c r="M454" s="961" t="s">
        <v>24</v>
      </c>
      <c r="N454" s="679">
        <f t="shared" ca="1" si="69"/>
        <v>6998.27</v>
      </c>
      <c r="O454" s="679">
        <f t="shared" ca="1" si="77"/>
        <v>0</v>
      </c>
      <c r="P454" s="679">
        <f t="shared" ca="1" si="77"/>
        <v>0</v>
      </c>
      <c r="Q454" s="679">
        <f t="shared" ca="1" si="77"/>
        <v>6998.27</v>
      </c>
      <c r="R454" s="679">
        <f t="shared" ca="1" si="77"/>
        <v>0</v>
      </c>
      <c r="S454" s="679">
        <f t="shared" ca="1" si="77"/>
        <v>0</v>
      </c>
      <c r="T454" s="679">
        <f t="shared" ca="1" si="77"/>
        <v>0</v>
      </c>
      <c r="U454" s="679">
        <f t="shared" ca="1" si="77"/>
        <v>0</v>
      </c>
      <c r="V454" s="679">
        <f t="shared" ca="1" si="77"/>
        <v>0</v>
      </c>
      <c r="W454" s="679">
        <f t="shared" ca="1" si="75"/>
        <v>0</v>
      </c>
      <c r="X454" s="679">
        <f t="shared" ca="1" si="77"/>
        <v>0</v>
      </c>
      <c r="Y454" s="679">
        <f t="shared" ca="1" si="77"/>
        <v>0</v>
      </c>
      <c r="Z454" s="679">
        <f t="shared" ca="1" si="77"/>
        <v>0</v>
      </c>
      <c r="AA454" t="str">
        <f t="shared" si="78"/>
        <v>ASR_Financial_Report_SHP21Final</v>
      </c>
      <c r="AB454" s="960">
        <f t="shared" si="79"/>
        <v>44658</v>
      </c>
      <c r="AC454" t="str">
        <f t="shared" si="80"/>
        <v>Unaudited</v>
      </c>
    </row>
    <row r="455" spans="1:29" x14ac:dyDescent="0.25">
      <c r="A455" t="s">
        <v>420</v>
      </c>
      <c r="B455" t="s">
        <v>1366</v>
      </c>
      <c r="C455" t="s">
        <v>1367</v>
      </c>
      <c r="D455">
        <v>1900</v>
      </c>
      <c r="E455" s="960">
        <v>1</v>
      </c>
      <c r="F455" t="s">
        <v>439</v>
      </c>
      <c r="G455" s="960">
        <v>182</v>
      </c>
      <c r="H455" t="s">
        <v>380</v>
      </c>
      <c r="I455" s="940" t="s">
        <v>488</v>
      </c>
      <c r="J455" s="940" t="s">
        <v>444</v>
      </c>
      <c r="K455" s="940" t="s">
        <v>53</v>
      </c>
      <c r="L455" s="940">
        <v>3.1</v>
      </c>
      <c r="M455" s="961" t="s">
        <v>33</v>
      </c>
      <c r="N455" s="679">
        <f t="shared" ca="1" si="69"/>
        <v>3235733.3799999696</v>
      </c>
      <c r="O455" s="679">
        <f t="shared" ca="1" si="77"/>
        <v>2565899.52999997</v>
      </c>
      <c r="P455" s="679">
        <f t="shared" ca="1" si="77"/>
        <v>69255.319999999992</v>
      </c>
      <c r="Q455" s="679">
        <f t="shared" ca="1" si="77"/>
        <v>400755.36</v>
      </c>
      <c r="R455" s="679">
        <f t="shared" ca="1" si="77"/>
        <v>71338.44</v>
      </c>
      <c r="S455" s="679">
        <f t="shared" ca="1" si="77"/>
        <v>15331.47</v>
      </c>
      <c r="T455" s="679">
        <f t="shared" ca="1" si="77"/>
        <v>101287.8</v>
      </c>
      <c r="U455" s="679">
        <f t="shared" ca="1" si="77"/>
        <v>0</v>
      </c>
      <c r="V455" s="679">
        <f t="shared" ca="1" si="77"/>
        <v>5695.11</v>
      </c>
      <c r="W455" s="679">
        <f t="shared" ca="1" si="75"/>
        <v>6170.3499999999995</v>
      </c>
      <c r="X455" s="679">
        <f t="shared" ca="1" si="77"/>
        <v>0</v>
      </c>
      <c r="Y455" s="679">
        <f t="shared" ca="1" si="77"/>
        <v>0</v>
      </c>
      <c r="Z455" s="679">
        <f t="shared" ca="1" si="77"/>
        <v>0</v>
      </c>
      <c r="AA455" t="str">
        <f t="shared" si="78"/>
        <v>ASR_Financial_Report_SHP21Final</v>
      </c>
      <c r="AB455" s="960">
        <f t="shared" si="79"/>
        <v>44658</v>
      </c>
      <c r="AC455" t="str">
        <f t="shared" si="80"/>
        <v>Unaudited</v>
      </c>
    </row>
    <row r="456" spans="1:29" x14ac:dyDescent="0.25">
      <c r="A456" t="s">
        <v>420</v>
      </c>
      <c r="B456" t="s">
        <v>1366</v>
      </c>
      <c r="C456" t="s">
        <v>1367</v>
      </c>
      <c r="D456">
        <v>1900</v>
      </c>
      <c r="E456" s="960">
        <v>1</v>
      </c>
      <c r="F456" t="s">
        <v>439</v>
      </c>
      <c r="G456" s="960">
        <v>182</v>
      </c>
      <c r="H456" t="s">
        <v>380</v>
      </c>
      <c r="I456" s="940" t="s">
        <v>488</v>
      </c>
      <c r="J456" s="940" t="s">
        <v>444</v>
      </c>
      <c r="K456" s="940" t="s">
        <v>53</v>
      </c>
      <c r="L456" s="956">
        <v>3.2</v>
      </c>
      <c r="M456" s="961" t="s">
        <v>34</v>
      </c>
      <c r="N456" s="679">
        <f t="shared" ca="1" si="69"/>
        <v>3391.46</v>
      </c>
      <c r="O456" s="679">
        <f t="shared" ca="1" si="77"/>
        <v>3308.05</v>
      </c>
      <c r="P456" s="679">
        <f t="shared" ca="1" si="77"/>
        <v>0</v>
      </c>
      <c r="Q456" s="679">
        <f t="shared" ca="1" si="77"/>
        <v>36.67</v>
      </c>
      <c r="R456" s="679">
        <f t="shared" ca="1" si="77"/>
        <v>0</v>
      </c>
      <c r="S456" s="679">
        <f t="shared" ca="1" si="77"/>
        <v>46.74</v>
      </c>
      <c r="T456" s="679">
        <f t="shared" ca="1" si="77"/>
        <v>0</v>
      </c>
      <c r="U456" s="679">
        <f t="shared" ca="1" si="77"/>
        <v>0</v>
      </c>
      <c r="V456" s="679">
        <f t="shared" ca="1" si="77"/>
        <v>0</v>
      </c>
      <c r="W456" s="679">
        <f t="shared" ca="1" si="75"/>
        <v>0</v>
      </c>
      <c r="X456" s="679">
        <f t="shared" ca="1" si="77"/>
        <v>0</v>
      </c>
      <c r="Y456" s="679">
        <f t="shared" ca="1" si="77"/>
        <v>0</v>
      </c>
      <c r="Z456" s="679">
        <f t="shared" ca="1" si="77"/>
        <v>0</v>
      </c>
      <c r="AA456" t="str">
        <f t="shared" si="78"/>
        <v>ASR_Financial_Report_SHP21Final</v>
      </c>
      <c r="AB456" s="960">
        <f t="shared" si="79"/>
        <v>44658</v>
      </c>
      <c r="AC456" t="str">
        <f t="shared" si="80"/>
        <v>Unaudited</v>
      </c>
    </row>
    <row r="457" spans="1:29" x14ac:dyDescent="0.25">
      <c r="A457" t="s">
        <v>420</v>
      </c>
      <c r="B457" t="s">
        <v>1366</v>
      </c>
      <c r="C457" t="s">
        <v>1367</v>
      </c>
      <c r="D457">
        <v>1900</v>
      </c>
      <c r="E457" s="960">
        <v>1</v>
      </c>
      <c r="F457" t="s">
        <v>439</v>
      </c>
      <c r="G457" s="960">
        <v>182</v>
      </c>
      <c r="H457" t="s">
        <v>380</v>
      </c>
      <c r="I457" s="940" t="s">
        <v>488</v>
      </c>
      <c r="J457" s="940" t="s">
        <v>444</v>
      </c>
      <c r="K457" s="940" t="s">
        <v>53</v>
      </c>
      <c r="L457" s="956">
        <v>3.3</v>
      </c>
      <c r="M457" s="961" t="s">
        <v>54</v>
      </c>
      <c r="N457" s="679">
        <f t="shared" ca="1" si="69"/>
        <v>43790.840000000004</v>
      </c>
      <c r="O457" s="679">
        <f t="shared" ca="1" si="77"/>
        <v>35893.360000000001</v>
      </c>
      <c r="P457" s="679">
        <f t="shared" ca="1" si="77"/>
        <v>3376.83</v>
      </c>
      <c r="Q457" s="679">
        <f t="shared" ca="1" si="77"/>
        <v>2106.58</v>
      </c>
      <c r="R457" s="679">
        <f t="shared" ca="1" si="77"/>
        <v>1519.61</v>
      </c>
      <c r="S457" s="679">
        <f t="shared" ca="1" si="77"/>
        <v>0</v>
      </c>
      <c r="T457" s="679">
        <f t="shared" ca="1" si="77"/>
        <v>727.63</v>
      </c>
      <c r="U457" s="679">
        <f t="shared" ca="1" si="77"/>
        <v>0</v>
      </c>
      <c r="V457" s="679">
        <f t="shared" ca="1" si="77"/>
        <v>166.83</v>
      </c>
      <c r="W457" s="679">
        <f t="shared" ca="1" si="75"/>
        <v>0</v>
      </c>
      <c r="X457" s="679">
        <f t="shared" ca="1" si="77"/>
        <v>0</v>
      </c>
      <c r="Y457" s="679">
        <f t="shared" ca="1" si="77"/>
        <v>0</v>
      </c>
      <c r="Z457" s="679">
        <f t="shared" ca="1" si="77"/>
        <v>0</v>
      </c>
      <c r="AA457" t="str">
        <f t="shared" si="78"/>
        <v>ASR_Financial_Report_SHP21Final</v>
      </c>
      <c r="AB457" s="960">
        <f t="shared" si="79"/>
        <v>44658</v>
      </c>
      <c r="AC457" t="str">
        <f t="shared" si="80"/>
        <v>Unaudited</v>
      </c>
    </row>
    <row r="458" spans="1:29" x14ac:dyDescent="0.25">
      <c r="A458" t="s">
        <v>420</v>
      </c>
      <c r="B458" t="s">
        <v>1366</v>
      </c>
      <c r="C458" t="s">
        <v>1367</v>
      </c>
      <c r="D458">
        <v>1900</v>
      </c>
      <c r="E458" s="960">
        <v>1</v>
      </c>
      <c r="F458" t="s">
        <v>439</v>
      </c>
      <c r="G458" s="960">
        <v>182</v>
      </c>
      <c r="H458" t="s">
        <v>380</v>
      </c>
      <c r="I458" s="940" t="s">
        <v>488</v>
      </c>
      <c r="J458" s="940" t="s">
        <v>444</v>
      </c>
      <c r="K458" s="940" t="s">
        <v>53</v>
      </c>
      <c r="L458" s="940" t="s">
        <v>44</v>
      </c>
      <c r="M458" s="961" t="s">
        <v>153</v>
      </c>
      <c r="N458" s="679">
        <f t="shared" ca="1" si="69"/>
        <v>0</v>
      </c>
      <c r="O458" s="679">
        <f t="shared" ca="1" si="77"/>
        <v>0</v>
      </c>
      <c r="P458" s="679">
        <f t="shared" ca="1" si="77"/>
        <v>0</v>
      </c>
      <c r="Q458" s="679">
        <f t="shared" ca="1" si="77"/>
        <v>0</v>
      </c>
      <c r="R458" s="679">
        <f t="shared" ca="1" si="77"/>
        <v>0</v>
      </c>
      <c r="S458" s="679">
        <f t="shared" ca="1" si="77"/>
        <v>0</v>
      </c>
      <c r="T458" s="679">
        <f t="shared" ca="1" si="77"/>
        <v>0</v>
      </c>
      <c r="U458" s="679">
        <f t="shared" ca="1" si="77"/>
        <v>0</v>
      </c>
      <c r="V458" s="679">
        <f t="shared" ca="1" si="77"/>
        <v>0</v>
      </c>
      <c r="W458" s="679">
        <f t="shared" ca="1" si="75"/>
        <v>0</v>
      </c>
      <c r="X458" s="679">
        <f t="shared" ca="1" si="77"/>
        <v>0</v>
      </c>
      <c r="Y458" s="679">
        <f t="shared" ca="1" si="77"/>
        <v>0</v>
      </c>
      <c r="Z458" s="679">
        <f t="shared" ca="1" si="77"/>
        <v>0</v>
      </c>
      <c r="AA458" t="str">
        <f t="shared" si="78"/>
        <v>ASR_Financial_Report_SHP21Final</v>
      </c>
      <c r="AB458" s="960">
        <f t="shared" si="79"/>
        <v>44658</v>
      </c>
      <c r="AC458" t="str">
        <f t="shared" si="80"/>
        <v>Unaudited</v>
      </c>
    </row>
    <row r="459" spans="1:29" x14ac:dyDescent="0.25">
      <c r="A459" t="s">
        <v>420</v>
      </c>
      <c r="B459" t="s">
        <v>1366</v>
      </c>
      <c r="C459" t="s">
        <v>1367</v>
      </c>
      <c r="D459">
        <v>1900</v>
      </c>
      <c r="E459" s="960">
        <v>1</v>
      </c>
      <c r="F459" t="s">
        <v>439</v>
      </c>
      <c r="G459" s="960">
        <v>182</v>
      </c>
      <c r="H459" t="s">
        <v>380</v>
      </c>
      <c r="I459" s="961" t="s">
        <v>488</v>
      </c>
      <c r="J459" s="961" t="s">
        <v>444</v>
      </c>
      <c r="K459" s="961" t="s">
        <v>53</v>
      </c>
      <c r="L459" s="940" t="s">
        <v>41</v>
      </c>
      <c r="M459" s="961" t="s">
        <v>52</v>
      </c>
      <c r="N459" s="679">
        <f t="shared" ca="1" si="69"/>
        <v>631316.7200004129</v>
      </c>
      <c r="O459" s="679">
        <f t="shared" ca="1" si="77"/>
        <v>585507.54000041098</v>
      </c>
      <c r="P459" s="679">
        <f t="shared" ca="1" si="77"/>
        <v>13949.34</v>
      </c>
      <c r="Q459" s="679">
        <f t="shared" ca="1" si="77"/>
        <v>21172.380000001998</v>
      </c>
      <c r="R459" s="679">
        <f t="shared" ca="1" si="77"/>
        <v>2884.9500000000398</v>
      </c>
      <c r="S459" s="679">
        <f t="shared" ca="1" si="77"/>
        <v>5696.9099999999698</v>
      </c>
      <c r="T459" s="679">
        <f t="shared" ca="1" si="77"/>
        <v>1730.3999999999901</v>
      </c>
      <c r="U459" s="679">
        <f t="shared" ca="1" si="77"/>
        <v>5.6</v>
      </c>
      <c r="V459" s="679">
        <f t="shared" ca="1" si="77"/>
        <v>291.2</v>
      </c>
      <c r="W459" s="679">
        <f t="shared" ca="1" si="75"/>
        <v>78.400000000000006</v>
      </c>
      <c r="X459" s="679">
        <f t="shared" ca="1" si="77"/>
        <v>0</v>
      </c>
      <c r="Y459" s="679">
        <f t="shared" ca="1" si="77"/>
        <v>0</v>
      </c>
      <c r="Z459" s="679">
        <f t="shared" ca="1" si="77"/>
        <v>0</v>
      </c>
      <c r="AA459" t="str">
        <f t="shared" si="78"/>
        <v>ASR_Financial_Report_SHP21Final</v>
      </c>
      <c r="AB459" s="960">
        <f t="shared" si="79"/>
        <v>44658</v>
      </c>
      <c r="AC459" t="str">
        <f t="shared" si="80"/>
        <v>Unaudited</v>
      </c>
    </row>
    <row r="460" spans="1:29" x14ac:dyDescent="0.25">
      <c r="A460" t="s">
        <v>420</v>
      </c>
      <c r="B460" t="s">
        <v>1366</v>
      </c>
      <c r="C460" t="s">
        <v>1367</v>
      </c>
      <c r="D460">
        <v>1900</v>
      </c>
      <c r="E460" s="960">
        <v>1</v>
      </c>
      <c r="F460" t="s">
        <v>439</v>
      </c>
      <c r="G460" s="960">
        <v>182</v>
      </c>
      <c r="H460" t="s">
        <v>380</v>
      </c>
      <c r="I460" s="940" t="s">
        <v>488</v>
      </c>
      <c r="J460" s="940" t="s">
        <v>444</v>
      </c>
      <c r="K460" s="940" t="s">
        <v>53</v>
      </c>
      <c r="L460" s="940" t="s">
        <v>42</v>
      </c>
      <c r="M460" s="961" t="s">
        <v>154</v>
      </c>
      <c r="N460" s="679">
        <f t="shared" ca="1" si="69"/>
        <v>69505.483911259842</v>
      </c>
      <c r="O460" s="679">
        <f t="shared" ca="1" si="77"/>
        <v>64997.943462152936</v>
      </c>
      <c r="P460" s="679">
        <f t="shared" ca="1" si="77"/>
        <v>1812.1909622567907</v>
      </c>
      <c r="Q460" s="679">
        <f t="shared" ca="1" si="77"/>
        <v>510.2712975068431</v>
      </c>
      <c r="R460" s="679">
        <f t="shared" ca="1" si="77"/>
        <v>92.312788175703659</v>
      </c>
      <c r="S460" s="679">
        <f t="shared" ca="1" si="77"/>
        <v>-467.80683668956095</v>
      </c>
      <c r="T460" s="679">
        <f t="shared" ca="1" si="77"/>
        <v>2545.31141177481</v>
      </c>
      <c r="U460" s="679">
        <f t="shared" ca="1" si="77"/>
        <v>0</v>
      </c>
      <c r="V460" s="679">
        <f t="shared" ca="1" si="77"/>
        <v>7.4348313450725882</v>
      </c>
      <c r="W460" s="679">
        <f t="shared" ca="1" si="75"/>
        <v>7.8259947372488732</v>
      </c>
      <c r="X460" s="679">
        <f t="shared" ca="1" si="77"/>
        <v>0</v>
      </c>
      <c r="Y460" s="679">
        <f t="shared" ca="1" si="77"/>
        <v>0</v>
      </c>
      <c r="Z460" s="679">
        <f t="shared" ca="1" si="77"/>
        <v>0</v>
      </c>
      <c r="AA460" t="str">
        <f t="shared" si="78"/>
        <v>ASR_Financial_Report_SHP21Final</v>
      </c>
      <c r="AB460" s="960">
        <f t="shared" si="79"/>
        <v>44658</v>
      </c>
      <c r="AC460" t="str">
        <f t="shared" si="80"/>
        <v>Unaudited</v>
      </c>
    </row>
    <row r="461" spans="1:29" x14ac:dyDescent="0.25">
      <c r="A461" t="s">
        <v>420</v>
      </c>
      <c r="B461" t="s">
        <v>1366</v>
      </c>
      <c r="C461" t="s">
        <v>1367</v>
      </c>
      <c r="D461">
        <v>1900</v>
      </c>
      <c r="E461" s="960">
        <v>1</v>
      </c>
      <c r="F461" t="s">
        <v>439</v>
      </c>
      <c r="G461" s="960">
        <v>182</v>
      </c>
      <c r="H461" t="s">
        <v>380</v>
      </c>
      <c r="I461" s="940" t="s">
        <v>488</v>
      </c>
      <c r="J461" s="940" t="s">
        <v>444</v>
      </c>
      <c r="K461" s="940" t="s">
        <v>53</v>
      </c>
      <c r="L461" s="940" t="s">
        <v>43</v>
      </c>
      <c r="M461" s="961" t="s">
        <v>462</v>
      </c>
      <c r="N461" s="679">
        <f t="shared" ref="N461:N524" ca="1" si="81">IF(OR(AND($F461="PY",N$1&lt;&gt;"Prior Year"),AND($F461&lt;&gt;"PY",N$1="Prior Year")),0,INDEX(INDIRECT("'MMA Rev-Exp "&amp;$H461&amp;"'!$A$1:$CA$200"),IF($J461="Member Months",MATCH($J461,INDIRECT("'MMA Rev-Exp "&amp;$H461&amp;"'!$A$1:$A$200"),0),MATCH($L461,INDIRECT("'MMA Rev-Exp "&amp;$H461&amp;"'!$B$1:$B$200"),0)),IF($F461="PY",MATCH("Prior Year Adjustments",INDIRECT("'MMA Rev-Exp "&amp;$H461&amp;"'!$A$8:$CA$8"),0),MATCH(IF($F461="Q1","JANUARY - MARCH (Q1)",IF($F461="Q2","APRIL - JUNE (Q2)",IF($F461="Q3","JULY - SEPTEMBER (Q3)",IF($F461="Q4","OCTOBER - DECEMBER (Q4)",0)))),INDIRECT("'MMA Rev-Exp "&amp;$H461&amp;"'!$A$7:$CA$7"),0)+MATCH(N$1,INDIRECT("'MMA Rev-Exp "&amp;$H461&amp;"'!$D$8:$CA$8"),0)-1)))</f>
        <v>0</v>
      </c>
      <c r="O461" s="679">
        <f t="shared" ca="1" si="77"/>
        <v>0</v>
      </c>
      <c r="P461" s="679">
        <f t="shared" ca="1" si="77"/>
        <v>0</v>
      </c>
      <c r="Q461" s="679">
        <f t="shared" ca="1" si="77"/>
        <v>0</v>
      </c>
      <c r="R461" s="679">
        <f t="shared" ca="1" si="77"/>
        <v>0</v>
      </c>
      <c r="S461" s="679">
        <f t="shared" ca="1" si="77"/>
        <v>0</v>
      </c>
      <c r="T461" s="679">
        <f t="shared" ca="1" si="77"/>
        <v>0</v>
      </c>
      <c r="U461" s="679">
        <f t="shared" ca="1" si="77"/>
        <v>0</v>
      </c>
      <c r="V461" s="679">
        <f t="shared" ca="1" si="77"/>
        <v>0</v>
      </c>
      <c r="W461" s="679">
        <f t="shared" ca="1" si="75"/>
        <v>0</v>
      </c>
      <c r="X461" s="679">
        <f t="shared" ca="1" si="77"/>
        <v>0</v>
      </c>
      <c r="Y461" s="679">
        <f t="shared" ca="1" si="77"/>
        <v>0</v>
      </c>
      <c r="Z461" s="679">
        <f t="shared" ca="1" si="77"/>
        <v>0</v>
      </c>
      <c r="AA461" t="str">
        <f t="shared" si="78"/>
        <v>ASR_Financial_Report_SHP21Final</v>
      </c>
      <c r="AB461" s="960">
        <f t="shared" si="79"/>
        <v>44658</v>
      </c>
      <c r="AC461" t="str">
        <f t="shared" si="80"/>
        <v>Unaudited</v>
      </c>
    </row>
    <row r="462" spans="1:29" x14ac:dyDescent="0.25">
      <c r="A462" t="s">
        <v>420</v>
      </c>
      <c r="B462" t="s">
        <v>1366</v>
      </c>
      <c r="C462" t="s">
        <v>1367</v>
      </c>
      <c r="D462">
        <v>1900</v>
      </c>
      <c r="E462" s="960">
        <v>1</v>
      </c>
      <c r="F462" t="s">
        <v>439</v>
      </c>
      <c r="G462" s="960">
        <v>182</v>
      </c>
      <c r="H462" t="s">
        <v>380</v>
      </c>
      <c r="I462" s="940" t="s">
        <v>488</v>
      </c>
      <c r="J462" s="940" t="s">
        <v>444</v>
      </c>
      <c r="K462" s="940" t="s">
        <v>901</v>
      </c>
      <c r="L462" s="940" t="s">
        <v>902</v>
      </c>
      <c r="M462" s="961" t="s">
        <v>901</v>
      </c>
      <c r="N462" s="679">
        <f t="shared" ca="1" si="81"/>
        <v>296562.95</v>
      </c>
      <c r="O462" s="679">
        <f t="shared" ca="1" si="77"/>
        <v>275041.31</v>
      </c>
      <c r="P462" s="679">
        <f t="shared" ca="1" si="77"/>
        <v>11663.65</v>
      </c>
      <c r="Q462" s="679">
        <f t="shared" ca="1" si="77"/>
        <v>6658.04</v>
      </c>
      <c r="R462" s="679">
        <f t="shared" ca="1" si="77"/>
        <v>3199.95</v>
      </c>
      <c r="S462" s="679">
        <f t="shared" ca="1" si="77"/>
        <v>0</v>
      </c>
      <c r="T462" s="679">
        <f t="shared" ref="O462:Z485" ca="1" si="82">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679">
        <f t="shared" ca="1" si="82"/>
        <v>0</v>
      </c>
      <c r="V462" s="679">
        <f t="shared" ca="1" si="82"/>
        <v>0</v>
      </c>
      <c r="W462" s="679">
        <f t="shared" ca="1" si="75"/>
        <v>0</v>
      </c>
      <c r="X462" s="679">
        <f t="shared" ca="1" si="82"/>
        <v>0</v>
      </c>
      <c r="Y462" s="679">
        <f t="shared" ca="1" si="82"/>
        <v>0</v>
      </c>
      <c r="Z462" s="679">
        <f t="shared" ca="1" si="82"/>
        <v>0</v>
      </c>
      <c r="AA462" t="str">
        <f t="shared" si="78"/>
        <v>ASR_Financial_Report_SHP21Final</v>
      </c>
      <c r="AB462" s="960">
        <f t="shared" si="79"/>
        <v>44658</v>
      </c>
      <c r="AC462" t="str">
        <f t="shared" si="80"/>
        <v>Unaudited</v>
      </c>
    </row>
    <row r="463" spans="1:29" x14ac:dyDescent="0.25">
      <c r="A463" t="s">
        <v>420</v>
      </c>
      <c r="B463" t="s">
        <v>1366</v>
      </c>
      <c r="C463" t="s">
        <v>1367</v>
      </c>
      <c r="D463">
        <v>1900</v>
      </c>
      <c r="E463" s="960">
        <v>1</v>
      </c>
      <c r="F463" t="s">
        <v>439</v>
      </c>
      <c r="G463" s="960">
        <v>182</v>
      </c>
      <c r="H463" t="s">
        <v>380</v>
      </c>
      <c r="I463" s="961" t="s">
        <v>488</v>
      </c>
      <c r="J463" s="961" t="s">
        <v>444</v>
      </c>
      <c r="K463" s="961" t="s">
        <v>901</v>
      </c>
      <c r="L463" s="940" t="s">
        <v>903</v>
      </c>
      <c r="M463" s="961" t="s">
        <v>906</v>
      </c>
      <c r="N463" s="679">
        <f t="shared" ca="1" si="81"/>
        <v>7165.8187885271764</v>
      </c>
      <c r="O463" s="679">
        <f t="shared" ca="1" si="82"/>
        <v>6862.3519506068214</v>
      </c>
      <c r="P463" s="679">
        <f t="shared" ca="1" si="82"/>
        <v>291.01108967483884</v>
      </c>
      <c r="Q463" s="679">
        <f t="shared" ca="1" si="82"/>
        <v>8.420861079813454</v>
      </c>
      <c r="R463" s="679">
        <f t="shared" ca="1" si="82"/>
        <v>4.034887165702755</v>
      </c>
      <c r="S463" s="679">
        <f t="shared" ca="1" si="82"/>
        <v>0</v>
      </c>
      <c r="T463" s="679">
        <f t="shared" ca="1" si="82"/>
        <v>0</v>
      </c>
      <c r="U463" s="679">
        <f t="shared" ca="1" si="82"/>
        <v>0</v>
      </c>
      <c r="V463" s="679">
        <f t="shared" ca="1" si="82"/>
        <v>0</v>
      </c>
      <c r="W463" s="679">
        <f t="shared" ca="1" si="75"/>
        <v>0</v>
      </c>
      <c r="X463" s="679">
        <f t="shared" ca="1" si="82"/>
        <v>0</v>
      </c>
      <c r="Y463" s="679">
        <f t="shared" ca="1" si="82"/>
        <v>0</v>
      </c>
      <c r="Z463" s="679">
        <f t="shared" ca="1" si="82"/>
        <v>0</v>
      </c>
      <c r="AA463" t="str">
        <f t="shared" si="78"/>
        <v>ASR_Financial_Report_SHP21Final</v>
      </c>
      <c r="AB463" s="960">
        <f t="shared" si="79"/>
        <v>44658</v>
      </c>
      <c r="AC463" t="str">
        <f t="shared" si="80"/>
        <v>Unaudited</v>
      </c>
    </row>
    <row r="464" spans="1:29" x14ac:dyDescent="0.25">
      <c r="A464" t="s">
        <v>420</v>
      </c>
      <c r="B464" t="s">
        <v>1366</v>
      </c>
      <c r="C464" t="s">
        <v>1367</v>
      </c>
      <c r="D464">
        <v>1900</v>
      </c>
      <c r="E464" s="960">
        <v>1</v>
      </c>
      <c r="F464" t="s">
        <v>439</v>
      </c>
      <c r="G464" s="960">
        <v>182</v>
      </c>
      <c r="H464" t="s">
        <v>380</v>
      </c>
      <c r="I464" s="961" t="s">
        <v>488</v>
      </c>
      <c r="J464" s="961" t="s">
        <v>444</v>
      </c>
      <c r="K464" s="961" t="s">
        <v>901</v>
      </c>
      <c r="L464" s="940" t="s">
        <v>904</v>
      </c>
      <c r="M464" s="961" t="s">
        <v>907</v>
      </c>
      <c r="N464" s="679">
        <f t="shared" ca="1" si="81"/>
        <v>0</v>
      </c>
      <c r="O464" s="679">
        <f t="shared" ca="1" si="82"/>
        <v>0</v>
      </c>
      <c r="P464" s="679">
        <f t="shared" ca="1" si="82"/>
        <v>0</v>
      </c>
      <c r="Q464" s="679">
        <f t="shared" ca="1" si="82"/>
        <v>0</v>
      </c>
      <c r="R464" s="679">
        <f t="shared" ca="1" si="82"/>
        <v>0</v>
      </c>
      <c r="S464" s="679">
        <f t="shared" ca="1" si="82"/>
        <v>0</v>
      </c>
      <c r="T464" s="679">
        <f t="shared" ca="1" si="82"/>
        <v>0</v>
      </c>
      <c r="U464" s="679">
        <f t="shared" ca="1" si="82"/>
        <v>0</v>
      </c>
      <c r="V464" s="679">
        <f t="shared" ca="1" si="82"/>
        <v>0</v>
      </c>
      <c r="W464" s="679">
        <f t="shared" ca="1" si="75"/>
        <v>0</v>
      </c>
      <c r="X464" s="679">
        <f t="shared" ca="1" si="82"/>
        <v>0</v>
      </c>
      <c r="Y464" s="679">
        <f t="shared" ca="1" si="82"/>
        <v>0</v>
      </c>
      <c r="Z464" s="679">
        <f t="shared" ca="1" si="82"/>
        <v>0</v>
      </c>
      <c r="AA464" t="str">
        <f t="shared" si="78"/>
        <v>ASR_Financial_Report_SHP21Final</v>
      </c>
      <c r="AB464" s="960">
        <f t="shared" si="79"/>
        <v>44658</v>
      </c>
      <c r="AC464" t="str">
        <f t="shared" si="80"/>
        <v>Unaudited</v>
      </c>
    </row>
    <row r="465" spans="1:29" x14ac:dyDescent="0.25">
      <c r="A465" t="s">
        <v>420</v>
      </c>
      <c r="B465" t="s">
        <v>1366</v>
      </c>
      <c r="C465" t="s">
        <v>1367</v>
      </c>
      <c r="D465">
        <v>1900</v>
      </c>
      <c r="E465" s="960">
        <v>1</v>
      </c>
      <c r="F465" t="s">
        <v>439</v>
      </c>
      <c r="G465" s="960">
        <v>182</v>
      </c>
      <c r="H465" t="s">
        <v>380</v>
      </c>
      <c r="I465" s="961" t="s">
        <v>488</v>
      </c>
      <c r="J465" s="961" t="s">
        <v>444</v>
      </c>
      <c r="K465" s="961" t="s">
        <v>445</v>
      </c>
      <c r="L465" s="940">
        <v>5.0999999999999996</v>
      </c>
      <c r="M465" s="961" t="s">
        <v>37</v>
      </c>
      <c r="N465" s="679">
        <f t="shared" ca="1" si="81"/>
        <v>607388.26</v>
      </c>
      <c r="O465" s="679">
        <f t="shared" ca="1" si="82"/>
        <v>310207.74</v>
      </c>
      <c r="P465" s="679">
        <f t="shared" ca="1" si="82"/>
        <v>132948.43999999997</v>
      </c>
      <c r="Q465" s="679">
        <f t="shared" ca="1" si="82"/>
        <v>59404.89</v>
      </c>
      <c r="R465" s="679">
        <f t="shared" ca="1" si="82"/>
        <v>76831.959999999992</v>
      </c>
      <c r="S465" s="679">
        <f t="shared" ca="1" si="82"/>
        <v>3993.0499999999997</v>
      </c>
      <c r="T465" s="679">
        <f t="shared" ca="1" si="82"/>
        <v>24002.18</v>
      </c>
      <c r="U465" s="679">
        <f t="shared" ca="1" si="82"/>
        <v>0</v>
      </c>
      <c r="V465" s="679">
        <f t="shared" ca="1" si="82"/>
        <v>0</v>
      </c>
      <c r="W465" s="679">
        <f t="shared" ca="1" si="75"/>
        <v>0</v>
      </c>
      <c r="X465" s="679">
        <f t="shared" ca="1" si="82"/>
        <v>0</v>
      </c>
      <c r="Y465" s="679">
        <f t="shared" ca="1" si="82"/>
        <v>0</v>
      </c>
      <c r="Z465" s="679">
        <f t="shared" ca="1" si="82"/>
        <v>0</v>
      </c>
      <c r="AA465" t="str">
        <f t="shared" si="78"/>
        <v>ASR_Financial_Report_SHP21Final</v>
      </c>
      <c r="AB465" s="960">
        <f t="shared" si="79"/>
        <v>44658</v>
      </c>
      <c r="AC465" t="str">
        <f t="shared" si="80"/>
        <v>Unaudited</v>
      </c>
    </row>
    <row r="466" spans="1:29" ht="30" x14ac:dyDescent="0.25">
      <c r="A466" t="s">
        <v>420</v>
      </c>
      <c r="B466" t="s">
        <v>1366</v>
      </c>
      <c r="C466" t="s">
        <v>1367</v>
      </c>
      <c r="D466">
        <v>1900</v>
      </c>
      <c r="E466" s="960">
        <v>1</v>
      </c>
      <c r="F466" t="s">
        <v>439</v>
      </c>
      <c r="G466" s="960">
        <v>182</v>
      </c>
      <c r="H466" t="s">
        <v>380</v>
      </c>
      <c r="I466" s="961" t="s">
        <v>488</v>
      </c>
      <c r="J466" s="961" t="s">
        <v>444</v>
      </c>
      <c r="K466" s="961" t="s">
        <v>445</v>
      </c>
      <c r="L466" s="940">
        <v>5.2</v>
      </c>
      <c r="M466" s="961" t="s">
        <v>303</v>
      </c>
      <c r="N466" s="679">
        <f t="shared" ca="1" si="81"/>
        <v>0</v>
      </c>
      <c r="O466" s="679">
        <f t="shared" ca="1" si="82"/>
        <v>0</v>
      </c>
      <c r="P466" s="679">
        <f t="shared" ca="1" si="82"/>
        <v>0</v>
      </c>
      <c r="Q466" s="679">
        <f t="shared" ca="1" si="82"/>
        <v>0</v>
      </c>
      <c r="R466" s="679">
        <f t="shared" ca="1" si="82"/>
        <v>0</v>
      </c>
      <c r="S466" s="679">
        <f t="shared" ca="1" si="82"/>
        <v>0</v>
      </c>
      <c r="T466" s="679">
        <f t="shared" ca="1" si="82"/>
        <v>0</v>
      </c>
      <c r="U466" s="679">
        <f t="shared" ca="1" si="82"/>
        <v>0</v>
      </c>
      <c r="V466" s="679">
        <f t="shared" ca="1" si="82"/>
        <v>0</v>
      </c>
      <c r="W466" s="679">
        <f t="shared" ca="1" si="75"/>
        <v>0</v>
      </c>
      <c r="X466" s="679">
        <f t="shared" ca="1" si="82"/>
        <v>0</v>
      </c>
      <c r="Y466" s="679">
        <f t="shared" ca="1" si="82"/>
        <v>0</v>
      </c>
      <c r="Z466" s="679">
        <f t="shared" ca="1" si="82"/>
        <v>0</v>
      </c>
      <c r="AA466" t="str">
        <f t="shared" si="78"/>
        <v>ASR_Financial_Report_SHP21Final</v>
      </c>
      <c r="AB466" s="960">
        <f t="shared" si="79"/>
        <v>44658</v>
      </c>
      <c r="AC466" t="str">
        <f t="shared" si="80"/>
        <v>Unaudited</v>
      </c>
    </row>
    <row r="467" spans="1:29" ht="30" x14ac:dyDescent="0.25">
      <c r="A467" t="s">
        <v>420</v>
      </c>
      <c r="B467" t="s">
        <v>1366</v>
      </c>
      <c r="C467" t="s">
        <v>1367</v>
      </c>
      <c r="D467">
        <v>1900</v>
      </c>
      <c r="E467" s="960">
        <v>1</v>
      </c>
      <c r="F467" t="s">
        <v>439</v>
      </c>
      <c r="G467" s="960">
        <v>182</v>
      </c>
      <c r="H467" t="s">
        <v>380</v>
      </c>
      <c r="I467" s="961" t="s">
        <v>488</v>
      </c>
      <c r="J467" s="961" t="s">
        <v>444</v>
      </c>
      <c r="K467" s="961" t="s">
        <v>445</v>
      </c>
      <c r="L467" s="956">
        <v>5.3</v>
      </c>
      <c r="M467" s="961" t="s">
        <v>304</v>
      </c>
      <c r="N467" s="679">
        <f t="shared" ca="1" si="81"/>
        <v>6563.8621673657472</v>
      </c>
      <c r="O467" s="679">
        <f t="shared" ca="1" si="82"/>
        <v>3430.9305298795184</v>
      </c>
      <c r="P467" s="679">
        <f t="shared" ca="1" si="82"/>
        <v>1330.64929871509</v>
      </c>
      <c r="Q467" s="679">
        <f t="shared" ca="1" si="82"/>
        <v>630.69982281955708</v>
      </c>
      <c r="R467" s="679">
        <f t="shared" ca="1" si="82"/>
        <v>849.89985756691544</v>
      </c>
      <c r="S467" s="679">
        <f t="shared" ca="1" si="82"/>
        <v>50.481907142747104</v>
      </c>
      <c r="T467" s="679">
        <f t="shared" ca="1" si="82"/>
        <v>271.20075124191879</v>
      </c>
      <c r="U467" s="679">
        <f t="shared" ca="1" si="82"/>
        <v>0</v>
      </c>
      <c r="V467" s="679">
        <f t="shared" ca="1" si="82"/>
        <v>0</v>
      </c>
      <c r="W467" s="679">
        <f t="shared" ca="1" si="75"/>
        <v>0</v>
      </c>
      <c r="X467" s="679">
        <f t="shared" ca="1" si="82"/>
        <v>0</v>
      </c>
      <c r="Y467" s="679">
        <f t="shared" ca="1" si="82"/>
        <v>0</v>
      </c>
      <c r="Z467" s="679">
        <f t="shared" ca="1" si="82"/>
        <v>0</v>
      </c>
      <c r="AA467" t="str">
        <f t="shared" si="78"/>
        <v>ASR_Financial_Report_SHP21Final</v>
      </c>
      <c r="AB467" s="960">
        <f t="shared" si="79"/>
        <v>44658</v>
      </c>
      <c r="AC467" t="str">
        <f t="shared" si="80"/>
        <v>Unaudited</v>
      </c>
    </row>
    <row r="468" spans="1:29" x14ac:dyDescent="0.25">
      <c r="A468" t="s">
        <v>420</v>
      </c>
      <c r="B468" t="s">
        <v>1366</v>
      </c>
      <c r="C468" t="s">
        <v>1367</v>
      </c>
      <c r="D468">
        <v>1900</v>
      </c>
      <c r="E468" s="960">
        <v>1</v>
      </c>
      <c r="F468" t="s">
        <v>439</v>
      </c>
      <c r="G468" s="960">
        <v>182</v>
      </c>
      <c r="H468" t="s">
        <v>380</v>
      </c>
      <c r="I468" s="961" t="s">
        <v>488</v>
      </c>
      <c r="J468" s="961" t="s">
        <v>444</v>
      </c>
      <c r="K468" s="961" t="s">
        <v>445</v>
      </c>
      <c r="L468" s="940" t="s">
        <v>82</v>
      </c>
      <c r="M468" s="961" t="s">
        <v>453</v>
      </c>
      <c r="N468" s="679">
        <f t="shared" ca="1" si="81"/>
        <v>0</v>
      </c>
      <c r="O468" s="679">
        <f t="shared" ca="1" si="82"/>
        <v>0</v>
      </c>
      <c r="P468" s="679">
        <f t="shared" ca="1" si="82"/>
        <v>0</v>
      </c>
      <c r="Q468" s="679">
        <f t="shared" ca="1" si="82"/>
        <v>0</v>
      </c>
      <c r="R468" s="679">
        <f t="shared" ca="1" si="82"/>
        <v>0</v>
      </c>
      <c r="S468" s="679">
        <f t="shared" ca="1" si="82"/>
        <v>0</v>
      </c>
      <c r="T468" s="679">
        <f t="shared" ca="1" si="82"/>
        <v>0</v>
      </c>
      <c r="U468" s="679">
        <f t="shared" ca="1" si="82"/>
        <v>0</v>
      </c>
      <c r="V468" s="679">
        <f t="shared" ca="1" si="82"/>
        <v>0</v>
      </c>
      <c r="W468" s="679">
        <f t="shared" ca="1" si="75"/>
        <v>0</v>
      </c>
      <c r="X468" s="679">
        <f t="shared" ca="1" si="82"/>
        <v>0</v>
      </c>
      <c r="Y468" s="679">
        <f t="shared" ca="1" si="82"/>
        <v>0</v>
      </c>
      <c r="Z468" s="679">
        <f t="shared" ca="1" si="82"/>
        <v>0</v>
      </c>
      <c r="AA468" t="str">
        <f t="shared" si="78"/>
        <v>ASR_Financial_Report_SHP21Final</v>
      </c>
      <c r="AB468" s="960">
        <f t="shared" si="79"/>
        <v>44658</v>
      </c>
      <c r="AC468" t="str">
        <f t="shared" si="80"/>
        <v>Unaudited</v>
      </c>
    </row>
    <row r="469" spans="1:29" x14ac:dyDescent="0.25">
      <c r="A469" t="s">
        <v>420</v>
      </c>
      <c r="B469" t="s">
        <v>1366</v>
      </c>
      <c r="C469" t="s">
        <v>1367</v>
      </c>
      <c r="D469">
        <v>1900</v>
      </c>
      <c r="E469" s="960">
        <v>1</v>
      </c>
      <c r="F469" t="s">
        <v>439</v>
      </c>
      <c r="G469" s="960">
        <v>182</v>
      </c>
      <c r="H469" t="s">
        <v>380</v>
      </c>
      <c r="I469" s="940" t="s">
        <v>488</v>
      </c>
      <c r="J469" s="940" t="s">
        <v>444</v>
      </c>
      <c r="K469" s="940" t="s">
        <v>446</v>
      </c>
      <c r="L469" s="940">
        <v>6.1</v>
      </c>
      <c r="M469" s="961" t="s">
        <v>18</v>
      </c>
      <c r="N469" s="679">
        <f t="shared" ca="1" si="81"/>
        <v>0</v>
      </c>
      <c r="O469" s="679">
        <f t="shared" ca="1" si="82"/>
        <v>0</v>
      </c>
      <c r="P469" s="679">
        <f t="shared" ca="1" si="82"/>
        <v>0</v>
      </c>
      <c r="Q469" s="679">
        <f t="shared" ca="1" si="82"/>
        <v>0</v>
      </c>
      <c r="R469" s="679">
        <f t="shared" ca="1" si="82"/>
        <v>0</v>
      </c>
      <c r="S469" s="679">
        <f t="shared" ca="1" si="82"/>
        <v>0</v>
      </c>
      <c r="T469" s="679">
        <f t="shared" ca="1" si="82"/>
        <v>0</v>
      </c>
      <c r="U469" s="679">
        <f t="shared" ca="1" si="82"/>
        <v>0</v>
      </c>
      <c r="V469" s="679">
        <f t="shared" ca="1" si="82"/>
        <v>0</v>
      </c>
      <c r="W469" s="679">
        <f t="shared" ca="1" si="75"/>
        <v>0</v>
      </c>
      <c r="X469" s="679">
        <f t="shared" ca="1" si="82"/>
        <v>0</v>
      </c>
      <c r="Y469" s="679">
        <f t="shared" ca="1" si="82"/>
        <v>0</v>
      </c>
      <c r="Z469" s="679">
        <f t="shared" ca="1" si="82"/>
        <v>0</v>
      </c>
      <c r="AA469" t="str">
        <f t="shared" si="78"/>
        <v>ASR_Financial_Report_SHP21Final</v>
      </c>
      <c r="AB469" s="960">
        <f t="shared" si="79"/>
        <v>44658</v>
      </c>
      <c r="AC469" t="str">
        <f t="shared" si="80"/>
        <v>Unaudited</v>
      </c>
    </row>
    <row r="470" spans="1:29" x14ac:dyDescent="0.25">
      <c r="A470" t="s">
        <v>420</v>
      </c>
      <c r="B470" t="s">
        <v>1366</v>
      </c>
      <c r="C470" t="s">
        <v>1367</v>
      </c>
      <c r="D470">
        <v>1900</v>
      </c>
      <c r="E470" s="960">
        <v>1</v>
      </c>
      <c r="F470" t="s">
        <v>439</v>
      </c>
      <c r="G470" s="960">
        <v>182</v>
      </c>
      <c r="H470" t="s">
        <v>380</v>
      </c>
      <c r="I470" s="961" t="s">
        <v>488</v>
      </c>
      <c r="J470" s="961" t="s">
        <v>444</v>
      </c>
      <c r="K470" s="961" t="s">
        <v>446</v>
      </c>
      <c r="L470" s="940">
        <v>6.2</v>
      </c>
      <c r="M470" s="961" t="s">
        <v>19</v>
      </c>
      <c r="N470" s="679">
        <f t="shared" ca="1" si="81"/>
        <v>0</v>
      </c>
      <c r="O470" s="679">
        <f t="shared" ca="1" si="82"/>
        <v>0</v>
      </c>
      <c r="P470" s="679">
        <f t="shared" ca="1" si="82"/>
        <v>0</v>
      </c>
      <c r="Q470" s="679">
        <f t="shared" ca="1" si="82"/>
        <v>0</v>
      </c>
      <c r="R470" s="679">
        <f t="shared" ca="1" si="82"/>
        <v>0</v>
      </c>
      <c r="S470" s="679">
        <f t="shared" ca="1" si="82"/>
        <v>0</v>
      </c>
      <c r="T470" s="679">
        <f t="shared" ca="1" si="82"/>
        <v>0</v>
      </c>
      <c r="U470" s="679">
        <f t="shared" ca="1" si="82"/>
        <v>0</v>
      </c>
      <c r="V470" s="679">
        <f t="shared" ca="1" si="82"/>
        <v>0</v>
      </c>
      <c r="W470" s="679">
        <f t="shared" ca="1" si="75"/>
        <v>0</v>
      </c>
      <c r="X470" s="679">
        <f t="shared" ca="1" si="82"/>
        <v>0</v>
      </c>
      <c r="Y470" s="679">
        <f t="shared" ca="1" si="82"/>
        <v>0</v>
      </c>
      <c r="Z470" s="679">
        <f t="shared" ca="1" si="82"/>
        <v>0</v>
      </c>
      <c r="AA470" t="str">
        <f t="shared" si="78"/>
        <v>ASR_Financial_Report_SHP21Final</v>
      </c>
      <c r="AB470" s="960">
        <f t="shared" si="79"/>
        <v>44658</v>
      </c>
      <c r="AC470" t="str">
        <f t="shared" si="80"/>
        <v>Unaudited</v>
      </c>
    </row>
    <row r="471" spans="1:29" x14ac:dyDescent="0.25">
      <c r="A471" t="s">
        <v>420</v>
      </c>
      <c r="B471" t="s">
        <v>1366</v>
      </c>
      <c r="C471" t="s">
        <v>1367</v>
      </c>
      <c r="D471">
        <v>1900</v>
      </c>
      <c r="E471" s="960">
        <v>1</v>
      </c>
      <c r="F471" t="s">
        <v>439</v>
      </c>
      <c r="G471" s="960">
        <v>182</v>
      </c>
      <c r="H471" t="s">
        <v>380</v>
      </c>
      <c r="I471" s="940" t="s">
        <v>488</v>
      </c>
      <c r="J471" s="940" t="s">
        <v>444</v>
      </c>
      <c r="K471" s="940" t="s">
        <v>446</v>
      </c>
      <c r="L471" s="940">
        <v>6.3</v>
      </c>
      <c r="M471" s="940" t="s">
        <v>184</v>
      </c>
      <c r="N471" s="679">
        <f t="shared" ca="1" si="81"/>
        <v>0</v>
      </c>
      <c r="O471" s="679">
        <f t="shared" ca="1" si="82"/>
        <v>0</v>
      </c>
      <c r="P471" s="679">
        <f t="shared" ca="1" si="82"/>
        <v>0</v>
      </c>
      <c r="Q471" s="679">
        <f t="shared" ca="1" si="82"/>
        <v>0</v>
      </c>
      <c r="R471" s="679">
        <f t="shared" ca="1" si="82"/>
        <v>0</v>
      </c>
      <c r="S471" s="679">
        <f t="shared" ca="1" si="82"/>
        <v>0</v>
      </c>
      <c r="T471" s="679">
        <f t="shared" ca="1" si="82"/>
        <v>0</v>
      </c>
      <c r="U471" s="679">
        <f t="shared" ca="1" si="82"/>
        <v>0</v>
      </c>
      <c r="V471" s="679">
        <f t="shared" ca="1" si="82"/>
        <v>0</v>
      </c>
      <c r="W471" s="679">
        <f t="shared" ca="1" si="75"/>
        <v>0</v>
      </c>
      <c r="X471" s="679">
        <f t="shared" ca="1" si="82"/>
        <v>0</v>
      </c>
      <c r="Y471" s="679">
        <f t="shared" ca="1" si="82"/>
        <v>0</v>
      </c>
      <c r="Z471" s="679">
        <f t="shared" ca="1" si="82"/>
        <v>0</v>
      </c>
      <c r="AA471" t="str">
        <f t="shared" si="78"/>
        <v>ASR_Financial_Report_SHP21Final</v>
      </c>
      <c r="AB471" s="960">
        <f t="shared" si="79"/>
        <v>44658</v>
      </c>
      <c r="AC471" t="str">
        <f t="shared" si="80"/>
        <v>Unaudited</v>
      </c>
    </row>
    <row r="472" spans="1:29" x14ac:dyDescent="0.25">
      <c r="A472" t="s">
        <v>420</v>
      </c>
      <c r="B472" t="s">
        <v>1366</v>
      </c>
      <c r="C472" t="s">
        <v>1367</v>
      </c>
      <c r="D472">
        <v>1900</v>
      </c>
      <c r="E472" s="960">
        <v>1</v>
      </c>
      <c r="F472" t="s">
        <v>439</v>
      </c>
      <c r="G472" s="960">
        <v>182</v>
      </c>
      <c r="H472" t="s">
        <v>380</v>
      </c>
      <c r="I472" s="940" t="s">
        <v>488</v>
      </c>
      <c r="J472" s="940" t="s">
        <v>444</v>
      </c>
      <c r="K472" s="940" t="s">
        <v>446</v>
      </c>
      <c r="L472" s="940" t="s">
        <v>87</v>
      </c>
      <c r="M472" s="961" t="s">
        <v>454</v>
      </c>
      <c r="N472" s="679">
        <f t="shared" ca="1" si="81"/>
        <v>0</v>
      </c>
      <c r="O472" s="679">
        <f t="shared" ca="1" si="82"/>
        <v>0</v>
      </c>
      <c r="P472" s="679">
        <f t="shared" ca="1" si="82"/>
        <v>0</v>
      </c>
      <c r="Q472" s="679">
        <f t="shared" ca="1" si="82"/>
        <v>0</v>
      </c>
      <c r="R472" s="679">
        <f t="shared" ca="1" si="82"/>
        <v>0</v>
      </c>
      <c r="S472" s="679">
        <f t="shared" ca="1" si="82"/>
        <v>0</v>
      </c>
      <c r="T472" s="679">
        <f t="shared" ca="1" si="82"/>
        <v>0</v>
      </c>
      <c r="U472" s="679">
        <f t="shared" ca="1" si="82"/>
        <v>0</v>
      </c>
      <c r="V472" s="679">
        <f t="shared" ca="1" si="82"/>
        <v>0</v>
      </c>
      <c r="W472" s="679">
        <f t="shared" ca="1" si="75"/>
        <v>0</v>
      </c>
      <c r="X472" s="679">
        <f t="shared" ca="1" si="82"/>
        <v>0</v>
      </c>
      <c r="Y472" s="679">
        <f t="shared" ca="1" si="82"/>
        <v>0</v>
      </c>
      <c r="Z472" s="679">
        <f t="shared" ca="1" si="82"/>
        <v>0</v>
      </c>
      <c r="AA472" t="str">
        <f t="shared" si="78"/>
        <v>ASR_Financial_Report_SHP21Final</v>
      </c>
      <c r="AB472" s="960">
        <f t="shared" si="79"/>
        <v>44658</v>
      </c>
      <c r="AC472" t="str">
        <f t="shared" si="80"/>
        <v>Unaudited</v>
      </c>
    </row>
    <row r="473" spans="1:29" x14ac:dyDescent="0.25">
      <c r="A473" t="s">
        <v>420</v>
      </c>
      <c r="B473" t="s">
        <v>1366</v>
      </c>
      <c r="C473" t="s">
        <v>1367</v>
      </c>
      <c r="D473">
        <v>1900</v>
      </c>
      <c r="E473" s="960">
        <v>1</v>
      </c>
      <c r="F473" t="s">
        <v>439</v>
      </c>
      <c r="G473" s="960">
        <v>182</v>
      </c>
      <c r="H473" t="s">
        <v>380</v>
      </c>
      <c r="I473" s="940" t="s">
        <v>488</v>
      </c>
      <c r="J473" s="940" t="s">
        <v>444</v>
      </c>
      <c r="K473" s="940" t="s">
        <v>447</v>
      </c>
      <c r="L473" s="940">
        <v>7.1</v>
      </c>
      <c r="M473" s="961" t="s">
        <v>20</v>
      </c>
      <c r="N473" s="679">
        <f t="shared" ca="1" si="81"/>
        <v>122296.88999999998</v>
      </c>
      <c r="O473" s="679">
        <f t="shared" ca="1" si="82"/>
        <v>37417.14</v>
      </c>
      <c r="P473" s="679">
        <f t="shared" ca="1" si="82"/>
        <v>2073</v>
      </c>
      <c r="Q473" s="679">
        <f t="shared" ca="1" si="82"/>
        <v>39109.599999999999</v>
      </c>
      <c r="R473" s="679">
        <f t="shared" ca="1" si="82"/>
        <v>27180</v>
      </c>
      <c r="S473" s="679">
        <f t="shared" ca="1" si="82"/>
        <v>13579.15</v>
      </c>
      <c r="T473" s="679">
        <f t="shared" ca="1" si="82"/>
        <v>1412</v>
      </c>
      <c r="U473" s="679">
        <f t="shared" ca="1" si="82"/>
        <v>0</v>
      </c>
      <c r="V473" s="679">
        <f t="shared" ca="1" si="82"/>
        <v>502</v>
      </c>
      <c r="W473" s="679">
        <f t="shared" ca="1" si="75"/>
        <v>1024</v>
      </c>
      <c r="X473" s="679">
        <f t="shared" ca="1" si="82"/>
        <v>0</v>
      </c>
      <c r="Y473" s="679">
        <f t="shared" ca="1" si="82"/>
        <v>0</v>
      </c>
      <c r="Z473" s="679">
        <f t="shared" ca="1" si="82"/>
        <v>0</v>
      </c>
      <c r="AA473" t="str">
        <f t="shared" si="78"/>
        <v>ASR_Financial_Report_SHP21Final</v>
      </c>
      <c r="AB473" s="960">
        <f t="shared" si="79"/>
        <v>44658</v>
      </c>
      <c r="AC473" t="str">
        <f t="shared" si="80"/>
        <v>Unaudited</v>
      </c>
    </row>
    <row r="474" spans="1:29" x14ac:dyDescent="0.25">
      <c r="A474" t="s">
        <v>420</v>
      </c>
      <c r="B474" t="s">
        <v>1366</v>
      </c>
      <c r="C474" t="s">
        <v>1367</v>
      </c>
      <c r="D474">
        <v>1900</v>
      </c>
      <c r="E474" s="960">
        <v>1</v>
      </c>
      <c r="F474" t="s">
        <v>439</v>
      </c>
      <c r="G474" s="960">
        <v>182</v>
      </c>
      <c r="H474" t="s">
        <v>380</v>
      </c>
      <c r="I474" s="940" t="s">
        <v>488</v>
      </c>
      <c r="J474" s="940" t="s">
        <v>444</v>
      </c>
      <c r="K474" s="940" t="s">
        <v>447</v>
      </c>
      <c r="L474" s="940">
        <v>7.2</v>
      </c>
      <c r="M474" s="961" t="s">
        <v>21</v>
      </c>
      <c r="N474" s="679">
        <f t="shared" ca="1" si="81"/>
        <v>0</v>
      </c>
      <c r="O474" s="679">
        <f t="shared" ca="1" si="82"/>
        <v>0</v>
      </c>
      <c r="P474" s="679">
        <f t="shared" ca="1" si="82"/>
        <v>0</v>
      </c>
      <c r="Q474" s="679">
        <f t="shared" ca="1" si="82"/>
        <v>0</v>
      </c>
      <c r="R474" s="679">
        <f t="shared" ca="1" si="82"/>
        <v>0</v>
      </c>
      <c r="S474" s="679">
        <f t="shared" ca="1" si="82"/>
        <v>0</v>
      </c>
      <c r="T474" s="679">
        <f t="shared" ca="1" si="82"/>
        <v>0</v>
      </c>
      <c r="U474" s="679">
        <f t="shared" ca="1" si="82"/>
        <v>0</v>
      </c>
      <c r="V474" s="679">
        <f t="shared" ca="1" si="82"/>
        <v>0</v>
      </c>
      <c r="W474" s="679">
        <f t="shared" ca="1" si="75"/>
        <v>0</v>
      </c>
      <c r="X474" s="679">
        <f t="shared" ca="1" si="82"/>
        <v>0</v>
      </c>
      <c r="Y474" s="679">
        <f t="shared" ca="1" si="82"/>
        <v>0</v>
      </c>
      <c r="Z474" s="679">
        <f t="shared" ca="1" si="82"/>
        <v>0</v>
      </c>
      <c r="AA474" t="str">
        <f t="shared" si="78"/>
        <v>ASR_Financial_Report_SHP21Final</v>
      </c>
      <c r="AB474" s="960">
        <f t="shared" si="79"/>
        <v>44658</v>
      </c>
      <c r="AC474" t="str">
        <f t="shared" si="80"/>
        <v>Unaudited</v>
      </c>
    </row>
    <row r="475" spans="1:29" x14ac:dyDescent="0.25">
      <c r="A475" t="s">
        <v>420</v>
      </c>
      <c r="B475" t="s">
        <v>1366</v>
      </c>
      <c r="C475" t="s">
        <v>1367</v>
      </c>
      <c r="D475">
        <v>1900</v>
      </c>
      <c r="E475" s="960">
        <v>1</v>
      </c>
      <c r="F475" t="s">
        <v>439</v>
      </c>
      <c r="G475" s="960">
        <v>182</v>
      </c>
      <c r="H475" t="s">
        <v>380</v>
      </c>
      <c r="I475" s="940" t="s">
        <v>488</v>
      </c>
      <c r="J475" s="940" t="s">
        <v>444</v>
      </c>
      <c r="K475" s="940" t="s">
        <v>447</v>
      </c>
      <c r="L475" s="946">
        <v>7.3</v>
      </c>
      <c r="M475" s="962" t="s">
        <v>155</v>
      </c>
      <c r="N475" s="679">
        <f t="shared" ca="1" si="81"/>
        <v>959.55107548620811</v>
      </c>
      <c r="O475" s="679">
        <f t="shared" ca="1" si="82"/>
        <v>764.70768952461458</v>
      </c>
      <c r="P475" s="679">
        <f t="shared" ca="1" si="82"/>
        <v>50.037711610424715</v>
      </c>
      <c r="Q475" s="679">
        <f t="shared" ca="1" si="82"/>
        <v>103.15101021997576</v>
      </c>
      <c r="R475" s="679">
        <f t="shared" ca="1" si="82"/>
        <v>90.11138647949798</v>
      </c>
      <c r="S475" s="679">
        <f t="shared" ca="1" si="82"/>
        <v>-88.492631972758772</v>
      </c>
      <c r="T475" s="679">
        <f t="shared" ca="1" si="82"/>
        <v>35.229765864105438</v>
      </c>
      <c r="U475" s="679">
        <f t="shared" ca="1" si="82"/>
        <v>0</v>
      </c>
      <c r="V475" s="679">
        <f t="shared" ca="1" si="82"/>
        <v>0.74461840405743751</v>
      </c>
      <c r="W475" s="679">
        <f t="shared" ca="1" si="75"/>
        <v>4.0615253562911002</v>
      </c>
      <c r="X475" s="679">
        <f t="shared" ca="1" si="82"/>
        <v>0</v>
      </c>
      <c r="Y475" s="679">
        <f t="shared" ca="1" si="82"/>
        <v>0</v>
      </c>
      <c r="Z475" s="679">
        <f t="shared" ca="1" si="82"/>
        <v>0</v>
      </c>
      <c r="AA475" t="str">
        <f t="shared" si="78"/>
        <v>ASR_Financial_Report_SHP21Final</v>
      </c>
      <c r="AB475" s="960">
        <f t="shared" si="79"/>
        <v>44658</v>
      </c>
      <c r="AC475" t="str">
        <f t="shared" si="80"/>
        <v>Unaudited</v>
      </c>
    </row>
    <row r="476" spans="1:29" x14ac:dyDescent="0.25">
      <c r="A476" t="s">
        <v>420</v>
      </c>
      <c r="B476" t="s">
        <v>1366</v>
      </c>
      <c r="C476" t="s">
        <v>1367</v>
      </c>
      <c r="D476">
        <v>1900</v>
      </c>
      <c r="E476" s="960">
        <v>1</v>
      </c>
      <c r="F476" t="s">
        <v>439</v>
      </c>
      <c r="G476" s="960">
        <v>182</v>
      </c>
      <c r="H476" t="s">
        <v>380</v>
      </c>
      <c r="I476" s="940" t="s">
        <v>488</v>
      </c>
      <c r="J476" s="940" t="s">
        <v>444</v>
      </c>
      <c r="K476" s="940" t="s">
        <v>447</v>
      </c>
      <c r="L476" s="940" t="s">
        <v>91</v>
      </c>
      <c r="M476" s="961" t="s">
        <v>455</v>
      </c>
      <c r="N476" s="679">
        <f t="shared" ca="1" si="81"/>
        <v>0</v>
      </c>
      <c r="O476" s="679">
        <f t="shared" ca="1" si="82"/>
        <v>0</v>
      </c>
      <c r="P476" s="679">
        <f t="shared" ca="1" si="82"/>
        <v>0</v>
      </c>
      <c r="Q476" s="679">
        <f t="shared" ca="1" si="82"/>
        <v>0</v>
      </c>
      <c r="R476" s="679">
        <f t="shared" ca="1" si="82"/>
        <v>0</v>
      </c>
      <c r="S476" s="679">
        <f t="shared" ca="1" si="82"/>
        <v>0</v>
      </c>
      <c r="T476" s="679">
        <f t="shared" ca="1" si="82"/>
        <v>0</v>
      </c>
      <c r="U476" s="679">
        <f t="shared" ca="1" si="82"/>
        <v>0</v>
      </c>
      <c r="V476" s="679">
        <f t="shared" ca="1" si="82"/>
        <v>0</v>
      </c>
      <c r="W476" s="679">
        <f t="shared" ca="1" si="75"/>
        <v>0</v>
      </c>
      <c r="X476" s="679">
        <f t="shared" ca="1" si="82"/>
        <v>0</v>
      </c>
      <c r="Y476" s="679">
        <f t="shared" ca="1" si="82"/>
        <v>0</v>
      </c>
      <c r="Z476" s="679">
        <f t="shared" ca="1" si="82"/>
        <v>0</v>
      </c>
      <c r="AA476" t="str">
        <f t="shared" si="78"/>
        <v>ASR_Financial_Report_SHP21Final</v>
      </c>
      <c r="AB476" s="960">
        <f t="shared" si="79"/>
        <v>44658</v>
      </c>
      <c r="AC476" t="str">
        <f t="shared" si="80"/>
        <v>Unaudited</v>
      </c>
    </row>
    <row r="477" spans="1:29" x14ac:dyDescent="0.25">
      <c r="A477" t="s">
        <v>420</v>
      </c>
      <c r="B477" t="s">
        <v>1366</v>
      </c>
      <c r="C477" t="s">
        <v>1367</v>
      </c>
      <c r="D477">
        <v>1900</v>
      </c>
      <c r="E477" s="960">
        <v>1</v>
      </c>
      <c r="F477" t="s">
        <v>439</v>
      </c>
      <c r="G477" s="960">
        <v>182</v>
      </c>
      <c r="H477" t="s">
        <v>380</v>
      </c>
      <c r="I477" s="940" t="s">
        <v>488</v>
      </c>
      <c r="J477" s="940" t="s">
        <v>444</v>
      </c>
      <c r="K477" s="940" t="s">
        <v>448</v>
      </c>
      <c r="L477" s="940">
        <v>8.1</v>
      </c>
      <c r="M477" s="961" t="s">
        <v>22</v>
      </c>
      <c r="N477" s="679">
        <f t="shared" ca="1" si="81"/>
        <v>3941963.31</v>
      </c>
      <c r="O477" s="679">
        <f t="shared" ca="1" si="82"/>
        <v>1907795.7400000002</v>
      </c>
      <c r="P477" s="679">
        <f t="shared" ca="1" si="82"/>
        <v>139538.26999999999</v>
      </c>
      <c r="Q477" s="679">
        <f t="shared" ca="1" si="82"/>
        <v>1416976.76</v>
      </c>
      <c r="R477" s="679">
        <f t="shared" ca="1" si="82"/>
        <v>258393.63</v>
      </c>
      <c r="S477" s="679">
        <f t="shared" ca="1" si="82"/>
        <v>716.76</v>
      </c>
      <c r="T477" s="679">
        <f t="shared" ca="1" si="82"/>
        <v>167905.4</v>
      </c>
      <c r="U477" s="679">
        <f t="shared" ca="1" si="82"/>
        <v>0</v>
      </c>
      <c r="V477" s="679">
        <f t="shared" ca="1" si="82"/>
        <v>47178.83</v>
      </c>
      <c r="W477" s="679">
        <f t="shared" ca="1" si="75"/>
        <v>3457.92</v>
      </c>
      <c r="X477" s="679">
        <f t="shared" ca="1" si="82"/>
        <v>0</v>
      </c>
      <c r="Y477" s="679">
        <f t="shared" ca="1" si="82"/>
        <v>0</v>
      </c>
      <c r="Z477" s="679">
        <f t="shared" ca="1" si="82"/>
        <v>0</v>
      </c>
      <c r="AA477" t="str">
        <f t="shared" si="78"/>
        <v>ASR_Financial_Report_SHP21Final</v>
      </c>
      <c r="AB477" s="960">
        <f t="shared" si="79"/>
        <v>44658</v>
      </c>
      <c r="AC477" t="str">
        <f t="shared" si="80"/>
        <v>Unaudited</v>
      </c>
    </row>
    <row r="478" spans="1:29" x14ac:dyDescent="0.25">
      <c r="A478" t="s">
        <v>420</v>
      </c>
      <c r="B478" t="s">
        <v>1366</v>
      </c>
      <c r="C478" t="s">
        <v>1367</v>
      </c>
      <c r="D478">
        <v>1900</v>
      </c>
      <c r="E478" s="960">
        <v>1</v>
      </c>
      <c r="F478" t="s">
        <v>439</v>
      </c>
      <c r="G478" s="960">
        <v>182</v>
      </c>
      <c r="H478" t="s">
        <v>380</v>
      </c>
      <c r="I478" s="940" t="s">
        <v>488</v>
      </c>
      <c r="J478" s="940" t="s">
        <v>444</v>
      </c>
      <c r="K478" s="940" t="s">
        <v>448</v>
      </c>
      <c r="L478" s="940" t="s">
        <v>112</v>
      </c>
      <c r="M478" s="961" t="s">
        <v>443</v>
      </c>
      <c r="N478" s="679">
        <f t="shared" ca="1" si="81"/>
        <v>0</v>
      </c>
      <c r="O478" s="679">
        <f t="shared" ca="1" si="82"/>
        <v>0</v>
      </c>
      <c r="P478" s="679">
        <f t="shared" ca="1" si="82"/>
        <v>0</v>
      </c>
      <c r="Q478" s="679">
        <f t="shared" ca="1" si="82"/>
        <v>0</v>
      </c>
      <c r="R478" s="679">
        <f t="shared" ca="1" si="82"/>
        <v>0</v>
      </c>
      <c r="S478" s="679">
        <f t="shared" ca="1" si="82"/>
        <v>0</v>
      </c>
      <c r="T478" s="679">
        <f t="shared" ca="1" si="82"/>
        <v>0</v>
      </c>
      <c r="U478" s="679">
        <f t="shared" ca="1" si="82"/>
        <v>0</v>
      </c>
      <c r="V478" s="679">
        <f t="shared" ca="1" si="82"/>
        <v>0</v>
      </c>
      <c r="W478" s="679">
        <f t="shared" ca="1" si="75"/>
        <v>0</v>
      </c>
      <c r="X478" s="679">
        <f t="shared" ca="1" si="82"/>
        <v>0</v>
      </c>
      <c r="Y478" s="679">
        <f t="shared" ca="1" si="82"/>
        <v>0</v>
      </c>
      <c r="Z478" s="679">
        <f t="shared" ca="1" si="82"/>
        <v>0</v>
      </c>
      <c r="AA478" t="str">
        <f t="shared" si="78"/>
        <v>ASR_Financial_Report_SHP21Final</v>
      </c>
      <c r="AB478" s="960">
        <f t="shared" si="79"/>
        <v>44658</v>
      </c>
      <c r="AC478" t="str">
        <f t="shared" si="80"/>
        <v>Unaudited</v>
      </c>
    </row>
    <row r="479" spans="1:29" x14ac:dyDescent="0.25">
      <c r="A479" t="s">
        <v>420</v>
      </c>
      <c r="B479" t="s">
        <v>1366</v>
      </c>
      <c r="C479" t="s">
        <v>1367</v>
      </c>
      <c r="D479">
        <v>1900</v>
      </c>
      <c r="E479" s="960">
        <v>1</v>
      </c>
      <c r="F479" t="s">
        <v>439</v>
      </c>
      <c r="G479" s="960">
        <v>182</v>
      </c>
      <c r="H479" t="s">
        <v>380</v>
      </c>
      <c r="I479" s="940" t="s">
        <v>488</v>
      </c>
      <c r="J479" s="940" t="s">
        <v>444</v>
      </c>
      <c r="K479" s="940" t="s">
        <v>448</v>
      </c>
      <c r="L479" s="940" t="s">
        <v>114</v>
      </c>
      <c r="M479" s="961" t="s">
        <v>157</v>
      </c>
      <c r="N479" s="679">
        <f t="shared" ca="1" si="81"/>
        <v>17.520920587647563</v>
      </c>
      <c r="O479" s="679">
        <f t="shared" ca="1" si="82"/>
        <v>8.5334400524182303</v>
      </c>
      <c r="P479" s="679">
        <f t="shared" ca="1" si="82"/>
        <v>0.62414673615434391</v>
      </c>
      <c r="Q479" s="679">
        <f t="shared" ca="1" si="82"/>
        <v>6.2436149693518797</v>
      </c>
      <c r="R479" s="679">
        <f t="shared" ca="1" si="82"/>
        <v>1.1385580994708671</v>
      </c>
      <c r="S479" s="679">
        <f t="shared" ca="1" si="82"/>
        <v>6.886008026287283E-3</v>
      </c>
      <c r="T479" s="679">
        <f t="shared" ca="1" si="82"/>
        <v>0.75103129336983665</v>
      </c>
      <c r="U479" s="679">
        <f t="shared" ca="1" si="82"/>
        <v>0</v>
      </c>
      <c r="V479" s="679">
        <f t="shared" ca="1" si="82"/>
        <v>0.20788375866718933</v>
      </c>
      <c r="W479" s="679">
        <f t="shared" ca="1" si="75"/>
        <v>1.5359670188926354E-2</v>
      </c>
      <c r="X479" s="679">
        <f t="shared" ca="1" si="82"/>
        <v>0</v>
      </c>
      <c r="Y479" s="679">
        <f t="shared" ca="1" si="82"/>
        <v>0</v>
      </c>
      <c r="Z479" s="679">
        <f t="shared" ca="1" si="82"/>
        <v>0</v>
      </c>
      <c r="AA479" t="str">
        <f t="shared" si="78"/>
        <v>ASR_Financial_Report_SHP21Final</v>
      </c>
      <c r="AB479" s="960">
        <f t="shared" si="79"/>
        <v>44658</v>
      </c>
      <c r="AC479" t="str">
        <f t="shared" si="80"/>
        <v>Unaudited</v>
      </c>
    </row>
    <row r="480" spans="1:29" x14ac:dyDescent="0.25">
      <c r="A480" t="s">
        <v>420</v>
      </c>
      <c r="B480" t="s">
        <v>1366</v>
      </c>
      <c r="C480" t="s">
        <v>1367</v>
      </c>
      <c r="D480">
        <v>1900</v>
      </c>
      <c r="E480" s="960">
        <v>1</v>
      </c>
      <c r="F480" t="s">
        <v>439</v>
      </c>
      <c r="G480" s="960">
        <v>182</v>
      </c>
      <c r="H480" t="s">
        <v>380</v>
      </c>
      <c r="I480" s="940" t="s">
        <v>488</v>
      </c>
      <c r="J480" s="940" t="s">
        <v>444</v>
      </c>
      <c r="K480" s="940" t="s">
        <v>448</v>
      </c>
      <c r="L480" s="940" t="s">
        <v>115</v>
      </c>
      <c r="M480" s="961" t="s">
        <v>113</v>
      </c>
      <c r="N480" s="679">
        <f t="shared" ca="1" si="81"/>
        <v>-3668.4527731624348</v>
      </c>
      <c r="O480" s="679">
        <f t="shared" ca="1" si="82"/>
        <v>-1594.9526841073</v>
      </c>
      <c r="P480" s="679">
        <f t="shared" ca="1" si="82"/>
        <v>-116.302710161219</v>
      </c>
      <c r="Q480" s="679">
        <f t="shared" ca="1" si="82"/>
        <v>-1457.96158323808</v>
      </c>
      <c r="R480" s="679">
        <f t="shared" ca="1" si="82"/>
        <v>-265.86254447887001</v>
      </c>
      <c r="S480" s="679">
        <f t="shared" ca="1" si="82"/>
        <v>-41.326619373478799</v>
      </c>
      <c r="T480" s="679">
        <f t="shared" ca="1" si="82"/>
        <v>-139.94621741192299</v>
      </c>
      <c r="U480" s="679">
        <f t="shared" ca="1" si="82"/>
        <v>0</v>
      </c>
      <c r="V480" s="679">
        <f t="shared" ca="1" si="82"/>
        <v>-48.542542590295398</v>
      </c>
      <c r="W480" s="679">
        <f t="shared" ca="1" si="75"/>
        <v>-3.5578718012683699</v>
      </c>
      <c r="X480" s="679">
        <f t="shared" ca="1" si="82"/>
        <v>0</v>
      </c>
      <c r="Y480" s="679">
        <f t="shared" ca="1" si="82"/>
        <v>0</v>
      </c>
      <c r="Z480" s="679">
        <f t="shared" ca="1" si="82"/>
        <v>0</v>
      </c>
      <c r="AA480" t="str">
        <f t="shared" si="78"/>
        <v>ASR_Financial_Report_SHP21Final</v>
      </c>
      <c r="AB480" s="960">
        <f t="shared" si="79"/>
        <v>44658</v>
      </c>
      <c r="AC480" t="str">
        <f t="shared" si="80"/>
        <v>Unaudited</v>
      </c>
    </row>
    <row r="481" spans="1:29" x14ac:dyDescent="0.25">
      <c r="A481" t="s">
        <v>420</v>
      </c>
      <c r="B481" t="s">
        <v>1366</v>
      </c>
      <c r="C481" t="s">
        <v>1367</v>
      </c>
      <c r="D481">
        <v>1900</v>
      </c>
      <c r="E481" s="960">
        <v>1</v>
      </c>
      <c r="F481" t="s">
        <v>439</v>
      </c>
      <c r="G481" s="960">
        <v>182</v>
      </c>
      <c r="H481" t="s">
        <v>380</v>
      </c>
      <c r="I481" s="940" t="s">
        <v>488</v>
      </c>
      <c r="J481" s="940" t="s">
        <v>444</v>
      </c>
      <c r="K481" s="940" t="s">
        <v>448</v>
      </c>
      <c r="L481" s="940" t="s">
        <v>116</v>
      </c>
      <c r="M481" s="961" t="s">
        <v>158</v>
      </c>
      <c r="N481" s="679">
        <f t="shared" ca="1" si="81"/>
        <v>0</v>
      </c>
      <c r="O481" s="679">
        <f t="shared" ca="1" si="82"/>
        <v>0</v>
      </c>
      <c r="P481" s="679">
        <f t="shared" ca="1" si="82"/>
        <v>0</v>
      </c>
      <c r="Q481" s="679">
        <f t="shared" ca="1" si="82"/>
        <v>0</v>
      </c>
      <c r="R481" s="679">
        <f t="shared" ca="1" si="82"/>
        <v>0</v>
      </c>
      <c r="S481" s="679">
        <f t="shared" ca="1" si="82"/>
        <v>0</v>
      </c>
      <c r="T481" s="679">
        <f t="shared" ca="1" si="82"/>
        <v>0</v>
      </c>
      <c r="U481" s="679">
        <f t="shared" ca="1" si="82"/>
        <v>0</v>
      </c>
      <c r="V481" s="679">
        <f t="shared" ca="1" si="82"/>
        <v>0</v>
      </c>
      <c r="W481" s="679">
        <f t="shared" ca="1" si="75"/>
        <v>0</v>
      </c>
      <c r="X481" s="679">
        <f t="shared" ca="1" si="82"/>
        <v>0</v>
      </c>
      <c r="Y481" s="679">
        <f t="shared" ca="1" si="82"/>
        <v>0</v>
      </c>
      <c r="Z481" s="679">
        <f t="shared" ca="1" si="82"/>
        <v>0</v>
      </c>
      <c r="AA481" t="str">
        <f t="shared" si="78"/>
        <v>ASR_Financial_Report_SHP21Final</v>
      </c>
      <c r="AB481" s="960">
        <f t="shared" si="79"/>
        <v>44658</v>
      </c>
      <c r="AC481" t="str">
        <f t="shared" si="80"/>
        <v>Unaudited</v>
      </c>
    </row>
    <row r="482" spans="1:29" x14ac:dyDescent="0.25">
      <c r="A482" t="s">
        <v>420</v>
      </c>
      <c r="B482" t="s">
        <v>1366</v>
      </c>
      <c r="C482" t="s">
        <v>1367</v>
      </c>
      <c r="D482">
        <v>1900</v>
      </c>
      <c r="E482" s="960">
        <v>1</v>
      </c>
      <c r="F482" t="s">
        <v>439</v>
      </c>
      <c r="G482" s="960">
        <v>182</v>
      </c>
      <c r="H482" t="s">
        <v>380</v>
      </c>
      <c r="I482" s="940" t="s">
        <v>488</v>
      </c>
      <c r="J482" s="940" t="s">
        <v>444</v>
      </c>
      <c r="K482" s="940" t="s">
        <v>448</v>
      </c>
      <c r="L482" s="940" t="s">
        <v>159</v>
      </c>
      <c r="M482" s="961" t="s">
        <v>23</v>
      </c>
      <c r="N482" s="679">
        <f t="shared" ca="1" si="81"/>
        <v>0</v>
      </c>
      <c r="O482" s="679">
        <f t="shared" ca="1" si="82"/>
        <v>0</v>
      </c>
      <c r="P482" s="679">
        <f t="shared" ca="1" si="82"/>
        <v>0</v>
      </c>
      <c r="Q482" s="679">
        <f t="shared" ca="1" si="82"/>
        <v>0</v>
      </c>
      <c r="R482" s="679">
        <f t="shared" ca="1" si="82"/>
        <v>0</v>
      </c>
      <c r="S482" s="679">
        <f t="shared" ca="1" si="82"/>
        <v>0</v>
      </c>
      <c r="T482" s="679">
        <f t="shared" ca="1" si="82"/>
        <v>0</v>
      </c>
      <c r="U482" s="679">
        <f t="shared" ca="1" si="82"/>
        <v>0</v>
      </c>
      <c r="V482" s="679">
        <f t="shared" ca="1" si="82"/>
        <v>0</v>
      </c>
      <c r="W482" s="679">
        <f t="shared" ca="1" si="75"/>
        <v>0</v>
      </c>
      <c r="X482" s="679">
        <f t="shared" ca="1" si="82"/>
        <v>0</v>
      </c>
      <c r="Y482" s="679">
        <f t="shared" ca="1" si="82"/>
        <v>0</v>
      </c>
      <c r="Z482" s="679">
        <f t="shared" ca="1" si="82"/>
        <v>0</v>
      </c>
      <c r="AA482" t="str">
        <f t="shared" si="78"/>
        <v>ASR_Financial_Report_SHP21Final</v>
      </c>
      <c r="AB482" s="960">
        <f t="shared" si="79"/>
        <v>44658</v>
      </c>
      <c r="AC482" t="str">
        <f t="shared" si="80"/>
        <v>Unaudited</v>
      </c>
    </row>
    <row r="483" spans="1:29" x14ac:dyDescent="0.25">
      <c r="A483" t="s">
        <v>420</v>
      </c>
      <c r="B483" t="s">
        <v>1366</v>
      </c>
      <c r="C483" t="s">
        <v>1367</v>
      </c>
      <c r="D483">
        <v>1900</v>
      </c>
      <c r="E483" s="960">
        <v>1</v>
      </c>
      <c r="F483" t="s">
        <v>439</v>
      </c>
      <c r="G483" s="960">
        <v>182</v>
      </c>
      <c r="H483" t="s">
        <v>380</v>
      </c>
      <c r="I483" s="940" t="s">
        <v>488</v>
      </c>
      <c r="J483" s="940" t="s">
        <v>444</v>
      </c>
      <c r="K483" s="940" t="s">
        <v>448</v>
      </c>
      <c r="L483" s="940" t="s">
        <v>442</v>
      </c>
      <c r="M483" s="961" t="s">
        <v>456</v>
      </c>
      <c r="N483" s="679">
        <f t="shared" ca="1" si="81"/>
        <v>-84132.205826760794</v>
      </c>
      <c r="O483" s="679">
        <f t="shared" ca="1" si="82"/>
        <v>-65570.809970951595</v>
      </c>
      <c r="P483" s="679">
        <f t="shared" ca="1" si="82"/>
        <v>-2122.0327225368001</v>
      </c>
      <c r="Q483" s="679">
        <f t="shared" ca="1" si="82"/>
        <v>-10879.454774968101</v>
      </c>
      <c r="R483" s="679">
        <f t="shared" ca="1" si="82"/>
        <v>-1562.94041728211</v>
      </c>
      <c r="S483" s="679">
        <f t="shared" ca="1" si="82"/>
        <v>-1734.55192853463</v>
      </c>
      <c r="T483" s="679">
        <f t="shared" ca="1" si="82"/>
        <v>-2159.7007750999501</v>
      </c>
      <c r="U483" s="679">
        <f t="shared" ca="1" si="82"/>
        <v>0</v>
      </c>
      <c r="V483" s="679">
        <f t="shared" ca="1" si="82"/>
        <v>-102.715237387614</v>
      </c>
      <c r="W483" s="679">
        <f t="shared" ca="1" si="75"/>
        <v>0</v>
      </c>
      <c r="X483" s="679">
        <f t="shared" ca="1" si="82"/>
        <v>0</v>
      </c>
      <c r="Y483" s="679">
        <f t="shared" ca="1" si="82"/>
        <v>0</v>
      </c>
      <c r="Z483" s="679">
        <f t="shared" ca="1" si="82"/>
        <v>0</v>
      </c>
      <c r="AA483" t="str">
        <f t="shared" si="78"/>
        <v>ASR_Financial_Report_SHP21Final</v>
      </c>
      <c r="AB483" s="960">
        <f t="shared" si="79"/>
        <v>44658</v>
      </c>
      <c r="AC483" t="str">
        <f t="shared" si="80"/>
        <v>Unaudited</v>
      </c>
    </row>
    <row r="484" spans="1:29" ht="30" x14ac:dyDescent="0.25">
      <c r="A484" t="s">
        <v>420</v>
      </c>
      <c r="B484" t="s">
        <v>1366</v>
      </c>
      <c r="C484" t="s">
        <v>1367</v>
      </c>
      <c r="D484">
        <v>1900</v>
      </c>
      <c r="E484" s="960">
        <v>1</v>
      </c>
      <c r="F484" t="s">
        <v>439</v>
      </c>
      <c r="G484" s="960">
        <v>182</v>
      </c>
      <c r="H484" t="s">
        <v>380</v>
      </c>
      <c r="I484" s="940" t="s">
        <v>488</v>
      </c>
      <c r="J484" s="940" t="s">
        <v>444</v>
      </c>
      <c r="K484" s="940" t="s">
        <v>449</v>
      </c>
      <c r="L484" s="940">
        <v>9.1</v>
      </c>
      <c r="M484" s="961" t="s">
        <v>185</v>
      </c>
      <c r="N484" s="679">
        <f t="shared" ca="1" si="81"/>
        <v>0</v>
      </c>
      <c r="O484" s="679">
        <f t="shared" ca="1" si="82"/>
        <v>0</v>
      </c>
      <c r="P484" s="679">
        <f t="shared" ca="1" si="82"/>
        <v>0</v>
      </c>
      <c r="Q484" s="679">
        <f t="shared" ca="1" si="82"/>
        <v>0</v>
      </c>
      <c r="R484" s="679">
        <f t="shared" ca="1" si="82"/>
        <v>0</v>
      </c>
      <c r="S484" s="679">
        <f t="shared" ca="1" si="82"/>
        <v>0</v>
      </c>
      <c r="T484" s="679">
        <f t="shared" ca="1" si="82"/>
        <v>0</v>
      </c>
      <c r="U484" s="679">
        <f t="shared" ca="1" si="82"/>
        <v>0</v>
      </c>
      <c r="V484" s="679">
        <f t="shared" ca="1" si="82"/>
        <v>0</v>
      </c>
      <c r="W484" s="679">
        <f t="shared" ca="1" si="75"/>
        <v>0</v>
      </c>
      <c r="X484" s="679">
        <f t="shared" ca="1" si="82"/>
        <v>0</v>
      </c>
      <c r="Y484" s="679">
        <f t="shared" ca="1" si="82"/>
        <v>0</v>
      </c>
      <c r="Z484" s="679">
        <f t="shared" ca="1" si="82"/>
        <v>0</v>
      </c>
      <c r="AA484" t="str">
        <f t="shared" si="78"/>
        <v>ASR_Financial_Report_SHP21Final</v>
      </c>
      <c r="AB484" s="960">
        <f t="shared" si="79"/>
        <v>44658</v>
      </c>
      <c r="AC484" t="str">
        <f t="shared" si="80"/>
        <v>Unaudited</v>
      </c>
    </row>
    <row r="485" spans="1:29" x14ac:dyDescent="0.25">
      <c r="A485" t="s">
        <v>420</v>
      </c>
      <c r="B485" t="s">
        <v>1366</v>
      </c>
      <c r="C485" t="s">
        <v>1367</v>
      </c>
      <c r="D485">
        <v>1900</v>
      </c>
      <c r="E485" s="960">
        <v>1</v>
      </c>
      <c r="F485" t="s">
        <v>439</v>
      </c>
      <c r="G485" s="960">
        <v>182</v>
      </c>
      <c r="H485" t="s">
        <v>380</v>
      </c>
      <c r="I485" s="940" t="s">
        <v>488</v>
      </c>
      <c r="J485" s="940" t="s">
        <v>444</v>
      </c>
      <c r="K485" s="940" t="s">
        <v>449</v>
      </c>
      <c r="L485" s="948" t="s">
        <v>106</v>
      </c>
      <c r="M485" s="963" t="s">
        <v>186</v>
      </c>
      <c r="N485" s="679">
        <f t="shared" ca="1" si="81"/>
        <v>35723.89</v>
      </c>
      <c r="O485" s="679">
        <f t="shared" ca="1" si="82"/>
        <v>0</v>
      </c>
      <c r="P485" s="679">
        <f t="shared" ca="1" si="82"/>
        <v>0</v>
      </c>
      <c r="Q485" s="679">
        <f t="shared" ca="1" si="82"/>
        <v>35723.89</v>
      </c>
      <c r="R485" s="679">
        <f t="shared" ca="1" si="82"/>
        <v>0</v>
      </c>
      <c r="S485" s="679">
        <f t="shared" ca="1" si="82"/>
        <v>0</v>
      </c>
      <c r="T485" s="679">
        <f t="shared" ca="1" si="82"/>
        <v>0</v>
      </c>
      <c r="U485" s="679">
        <f t="shared" ca="1" si="82"/>
        <v>0</v>
      </c>
      <c r="V485" s="679">
        <f t="shared" ref="V485:V502" ca="1" si="83">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679">
        <f t="shared" ca="1" si="75"/>
        <v>0</v>
      </c>
      <c r="X485" s="679">
        <f t="shared" ref="X485:Z502" ca="1" si="84">IF(OR(AND($F485="PY",X$1&lt;&gt;"Prior Year"),AND($F485&lt;&gt;"PY",X$1="Prior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"&amp;$H485&amp;"'!$A$7:$CA$7"),0)+MATCH(X$1,INDIRECT("'MMA Rev-Exp "&amp;$H485&amp;"'!$D$8:$CA$8"),0)-1)))</f>
        <v>0</v>
      </c>
      <c r="Y485" s="679">
        <f t="shared" ca="1" si="84"/>
        <v>0</v>
      </c>
      <c r="Z485" s="679">
        <f t="shared" ca="1" si="84"/>
        <v>0</v>
      </c>
      <c r="AA485" t="str">
        <f t="shared" si="78"/>
        <v>ASR_Financial_Report_SHP21Final</v>
      </c>
      <c r="AB485" s="960">
        <f t="shared" si="79"/>
        <v>44658</v>
      </c>
      <c r="AC485" t="str">
        <f t="shared" si="80"/>
        <v>Unaudited</v>
      </c>
    </row>
    <row r="486" spans="1:29" x14ac:dyDescent="0.25">
      <c r="A486" t="s">
        <v>420</v>
      </c>
      <c r="B486" t="s">
        <v>1366</v>
      </c>
      <c r="C486" t="s">
        <v>1367</v>
      </c>
      <c r="D486">
        <v>1900</v>
      </c>
      <c r="E486" s="960">
        <v>1</v>
      </c>
      <c r="F486" t="s">
        <v>439</v>
      </c>
      <c r="G486" s="960">
        <v>182</v>
      </c>
      <c r="H486" t="s">
        <v>380</v>
      </c>
      <c r="I486" s="940" t="s">
        <v>488</v>
      </c>
      <c r="J486" s="940" t="s">
        <v>444</v>
      </c>
      <c r="K486" s="940" t="s">
        <v>449</v>
      </c>
      <c r="L486" s="950" t="s">
        <v>1302</v>
      </c>
      <c r="M486" s="964" t="s">
        <v>1303</v>
      </c>
      <c r="N486" s="679">
        <f t="shared" ca="1" si="81"/>
        <v>51175.13</v>
      </c>
      <c r="O486" s="679">
        <f t="shared" ref="O486:U495" ca="1" si="85">IF(OR(AND($F486="PY",O$1&lt;&gt;"Prior Year"),AND($F486&lt;&gt;"PY",O$1="Prior Year")),0,INDEX(INDIRECT("'MMA Rev-Exp "&amp;$H486&amp;"'!$A$1:$CA$200"),IF($J486="Member Months",MATCH($J486,INDIRECT("'MMA Rev-Exp "&amp;$H486&amp;"'!$A$1:$A$200"),0),MATCH($L486,INDIRECT("'MMA Rev-Exp "&amp;$H486&amp;"'!$B$1:$B$200"),0)),IF($F486="PY",MATCH("Prior Year Adjustments",INDIRECT("'MMA Rev-Exp "&amp;$H486&amp;"'!$A$8:$CA$8"),0),MATCH(IF($F486="Q1","JANUARY - MARCH (Q1)",IF($F486="Q2","APRIL - JUNE (Q2)",IF($F486="Q3","JULY - SEPTEMBER (Q3)",IF($F486="Q4","OCTOBER - DECEMBER (Q4)",0)))),INDIRECT("'MMA Rev-Exp "&amp;$H486&amp;"'!$A$7:$CA$7"),0)+MATCH(O$1,INDIRECT("'MMA Rev-Exp "&amp;$H486&amp;"'!$D$8:$CA$8"),0)-1)))</f>
        <v>7186.5</v>
      </c>
      <c r="P486" s="679">
        <f t="shared" ca="1" si="85"/>
        <v>0</v>
      </c>
      <c r="Q486" s="679">
        <f t="shared" ca="1" si="85"/>
        <v>30987.759999999998</v>
      </c>
      <c r="R486" s="679">
        <f t="shared" ca="1" si="85"/>
        <v>0</v>
      </c>
      <c r="S486" s="679">
        <f t="shared" ca="1" si="85"/>
        <v>13000.87</v>
      </c>
      <c r="T486" s="679">
        <f t="shared" ca="1" si="85"/>
        <v>0</v>
      </c>
      <c r="U486" s="679">
        <f t="shared" ca="1" si="85"/>
        <v>0</v>
      </c>
      <c r="V486" s="679">
        <f t="shared" ca="1" si="83"/>
        <v>0</v>
      </c>
      <c r="W486" s="679">
        <f t="shared" ca="1" si="75"/>
        <v>0</v>
      </c>
      <c r="X486" s="679">
        <f t="shared" ca="1" si="84"/>
        <v>0</v>
      </c>
      <c r="Y486" s="679">
        <f t="shared" ca="1" si="84"/>
        <v>0</v>
      </c>
      <c r="Z486" s="679">
        <f t="shared" ca="1" si="84"/>
        <v>0</v>
      </c>
      <c r="AA486" t="str">
        <f t="shared" si="78"/>
        <v>ASR_Financial_Report_SHP21Final</v>
      </c>
      <c r="AB486" s="960">
        <f t="shared" si="79"/>
        <v>44658</v>
      </c>
      <c r="AC486" t="str">
        <f t="shared" si="80"/>
        <v>Unaudited</v>
      </c>
    </row>
    <row r="487" spans="1:29" x14ac:dyDescent="0.25">
      <c r="A487" t="s">
        <v>420</v>
      </c>
      <c r="B487" t="s">
        <v>1366</v>
      </c>
      <c r="C487" t="s">
        <v>1367</v>
      </c>
      <c r="D487">
        <v>1900</v>
      </c>
      <c r="E487" s="960">
        <v>1</v>
      </c>
      <c r="F487" t="s">
        <v>439</v>
      </c>
      <c r="G487" s="960">
        <v>182</v>
      </c>
      <c r="H487" t="s">
        <v>380</v>
      </c>
      <c r="I487" s="961" t="s">
        <v>488</v>
      </c>
      <c r="J487" s="961" t="s">
        <v>444</v>
      </c>
      <c r="K487" s="961" t="s">
        <v>449</v>
      </c>
      <c r="L487" s="940" t="s">
        <v>107</v>
      </c>
      <c r="M487" s="961" t="s">
        <v>187</v>
      </c>
      <c r="N487" s="679">
        <f t="shared" ca="1" si="81"/>
        <v>91731.72</v>
      </c>
      <c r="O487" s="679">
        <f t="shared" ca="1" si="85"/>
        <v>39048.89</v>
      </c>
      <c r="P487" s="679">
        <f t="shared" ca="1" si="85"/>
        <v>1883.4</v>
      </c>
      <c r="Q487" s="679">
        <f t="shared" ca="1" si="85"/>
        <v>26572.98</v>
      </c>
      <c r="R487" s="679">
        <f t="shared" ca="1" si="85"/>
        <v>3085.25</v>
      </c>
      <c r="S487" s="679">
        <f t="shared" ca="1" si="85"/>
        <v>2879.31</v>
      </c>
      <c r="T487" s="679">
        <f t="shared" ca="1" si="85"/>
        <v>11428.78</v>
      </c>
      <c r="U487" s="679">
        <f t="shared" ca="1" si="85"/>
        <v>0</v>
      </c>
      <c r="V487" s="679">
        <f t="shared" ca="1" si="83"/>
        <v>382.68</v>
      </c>
      <c r="W487" s="679">
        <f t="shared" ca="1" si="75"/>
        <v>6450.43</v>
      </c>
      <c r="X487" s="679">
        <f t="shared" ca="1" si="84"/>
        <v>0</v>
      </c>
      <c r="Y487" s="679">
        <f t="shared" ca="1" si="84"/>
        <v>0</v>
      </c>
      <c r="Z487" s="679">
        <f t="shared" ca="1" si="84"/>
        <v>0</v>
      </c>
      <c r="AA487" t="str">
        <f t="shared" si="78"/>
        <v>ASR_Financial_Report_SHP21Final</v>
      </c>
      <c r="AB487" s="960">
        <f t="shared" si="79"/>
        <v>44658</v>
      </c>
      <c r="AC487" t="str">
        <f t="shared" si="80"/>
        <v>Unaudited</v>
      </c>
    </row>
    <row r="488" spans="1:29" x14ac:dyDescent="0.25">
      <c r="A488" t="s">
        <v>420</v>
      </c>
      <c r="B488" t="s">
        <v>1366</v>
      </c>
      <c r="C488" t="s">
        <v>1367</v>
      </c>
      <c r="D488">
        <v>1900</v>
      </c>
      <c r="E488" s="960">
        <v>1</v>
      </c>
      <c r="F488" t="s">
        <v>439</v>
      </c>
      <c r="G488" s="960">
        <v>182</v>
      </c>
      <c r="H488" t="s">
        <v>380</v>
      </c>
      <c r="I488" s="940" t="s">
        <v>488</v>
      </c>
      <c r="J488" s="940" t="s">
        <v>444</v>
      </c>
      <c r="K488" s="940" t="s">
        <v>449</v>
      </c>
      <c r="L488" s="940" t="s">
        <v>108</v>
      </c>
      <c r="M488" s="965" t="s">
        <v>160</v>
      </c>
      <c r="N488" s="679">
        <f t="shared" ca="1" si="81"/>
        <v>241708.48</v>
      </c>
      <c r="O488" s="679">
        <f t="shared" ca="1" si="85"/>
        <v>115529.62</v>
      </c>
      <c r="P488" s="679">
        <f t="shared" ca="1" si="85"/>
        <v>2150.25</v>
      </c>
      <c r="Q488" s="679">
        <f t="shared" ca="1" si="85"/>
        <v>85172.89</v>
      </c>
      <c r="R488" s="679">
        <f t="shared" ca="1" si="85"/>
        <v>974.89</v>
      </c>
      <c r="S488" s="679">
        <f t="shared" ca="1" si="85"/>
        <v>30058.189999999995</v>
      </c>
      <c r="T488" s="679">
        <f t="shared" ca="1" si="85"/>
        <v>5361.62</v>
      </c>
      <c r="U488" s="679">
        <f t="shared" ca="1" si="85"/>
        <v>0</v>
      </c>
      <c r="V488" s="679">
        <f t="shared" ca="1" si="83"/>
        <v>10.66</v>
      </c>
      <c r="W488" s="679">
        <f t="shared" ca="1" si="75"/>
        <v>2450.36</v>
      </c>
      <c r="X488" s="679">
        <f t="shared" ca="1" si="84"/>
        <v>0</v>
      </c>
      <c r="Y488" s="679">
        <f t="shared" ca="1" si="84"/>
        <v>0</v>
      </c>
      <c r="Z488" s="679">
        <f t="shared" ca="1" si="84"/>
        <v>0</v>
      </c>
      <c r="AA488" t="str">
        <f t="shared" si="78"/>
        <v>ASR_Financial_Report_SHP21Final</v>
      </c>
      <c r="AB488" s="960">
        <f t="shared" si="79"/>
        <v>44658</v>
      </c>
      <c r="AC488" t="str">
        <f t="shared" si="80"/>
        <v>Unaudited</v>
      </c>
    </row>
    <row r="489" spans="1:29" x14ac:dyDescent="0.25">
      <c r="A489" t="s">
        <v>420</v>
      </c>
      <c r="B489" t="s">
        <v>1366</v>
      </c>
      <c r="C489" t="s">
        <v>1367</v>
      </c>
      <c r="D489">
        <v>1900</v>
      </c>
      <c r="E489" s="960">
        <v>1</v>
      </c>
      <c r="F489" t="s">
        <v>439</v>
      </c>
      <c r="G489" s="960">
        <v>182</v>
      </c>
      <c r="H489" t="s">
        <v>380</v>
      </c>
      <c r="I489" s="940" t="s">
        <v>488</v>
      </c>
      <c r="J489" s="940" t="s">
        <v>444</v>
      </c>
      <c r="K489" s="940" t="s">
        <v>449</v>
      </c>
      <c r="L489" s="940" t="s">
        <v>109</v>
      </c>
      <c r="M489" s="965" t="s">
        <v>134</v>
      </c>
      <c r="N489" s="679">
        <f t="shared" ca="1" si="81"/>
        <v>893917.08999883593</v>
      </c>
      <c r="O489" s="679">
        <f t="shared" ca="1" si="85"/>
        <v>806499.20999884198</v>
      </c>
      <c r="P489" s="679">
        <f t="shared" ca="1" si="85"/>
        <v>17158.920000000398</v>
      </c>
      <c r="Q489" s="679">
        <f t="shared" ca="1" si="85"/>
        <v>46692.959999993705</v>
      </c>
      <c r="R489" s="679">
        <f t="shared" ca="1" si="85"/>
        <v>6362.0899999999701</v>
      </c>
      <c r="S489" s="679">
        <f t="shared" ca="1" si="85"/>
        <v>12560.3100000001</v>
      </c>
      <c r="T489" s="679">
        <f t="shared" ca="1" si="85"/>
        <v>3816.1499999999201</v>
      </c>
      <c r="U489" s="679">
        <f t="shared" ca="1" si="85"/>
        <v>12.35</v>
      </c>
      <c r="V489" s="679">
        <f t="shared" ca="1" si="83"/>
        <v>642.20000000000095</v>
      </c>
      <c r="W489" s="679">
        <f t="shared" ca="1" si="75"/>
        <v>172.9</v>
      </c>
      <c r="X489" s="679">
        <f t="shared" ca="1" si="84"/>
        <v>0</v>
      </c>
      <c r="Y489" s="679">
        <f t="shared" ca="1" si="84"/>
        <v>0</v>
      </c>
      <c r="Z489" s="679">
        <f t="shared" ca="1" si="84"/>
        <v>0</v>
      </c>
      <c r="AA489" t="str">
        <f t="shared" si="78"/>
        <v>ASR_Financial_Report_SHP21Final</v>
      </c>
      <c r="AB489" s="960">
        <f t="shared" si="79"/>
        <v>44658</v>
      </c>
      <c r="AC489" t="str">
        <f t="shared" si="80"/>
        <v>Unaudited</v>
      </c>
    </row>
    <row r="490" spans="1:29" x14ac:dyDescent="0.25">
      <c r="A490" t="s">
        <v>420</v>
      </c>
      <c r="B490" t="s">
        <v>1366</v>
      </c>
      <c r="C490" t="s">
        <v>1367</v>
      </c>
      <c r="D490">
        <v>1900</v>
      </c>
      <c r="E490" s="960">
        <v>1</v>
      </c>
      <c r="F490" t="s">
        <v>439</v>
      </c>
      <c r="G490" s="960">
        <v>182</v>
      </c>
      <c r="H490" t="s">
        <v>380</v>
      </c>
      <c r="I490" s="940" t="s">
        <v>488</v>
      </c>
      <c r="J490" s="940" t="s">
        <v>444</v>
      </c>
      <c r="K490" s="940" t="s">
        <v>449</v>
      </c>
      <c r="L490" s="940" t="s">
        <v>110</v>
      </c>
      <c r="M490" s="965" t="s">
        <v>162</v>
      </c>
      <c r="N490" s="679">
        <f t="shared" ca="1" si="81"/>
        <v>3400.620451258203</v>
      </c>
      <c r="O490" s="679">
        <f t="shared" ca="1" si="85"/>
        <v>4036.0789145217132</v>
      </c>
      <c r="P490" s="679">
        <f t="shared" ca="1" si="85"/>
        <v>100.64061266129508</v>
      </c>
      <c r="Q490" s="679">
        <f t="shared" ca="1" si="85"/>
        <v>225.79703227555629</v>
      </c>
      <c r="R490" s="679">
        <f t="shared" ca="1" si="85"/>
        <v>5.0311578905030965</v>
      </c>
      <c r="S490" s="679">
        <f t="shared" ca="1" si="85"/>
        <v>-1397.6163704265377</v>
      </c>
      <c r="T490" s="679">
        <f t="shared" ca="1" si="85"/>
        <v>418.92483056988374</v>
      </c>
      <c r="U490" s="679">
        <f t="shared" ca="1" si="85"/>
        <v>0</v>
      </c>
      <c r="V490" s="679">
        <f t="shared" ca="1" si="83"/>
        <v>0.47520009940828351</v>
      </c>
      <c r="W490" s="679">
        <f t="shared" ca="1" si="75"/>
        <v>11.289073666381546</v>
      </c>
      <c r="X490" s="679">
        <f t="shared" ca="1" si="84"/>
        <v>0</v>
      </c>
      <c r="Y490" s="679">
        <f t="shared" ca="1" si="84"/>
        <v>0</v>
      </c>
      <c r="Z490" s="679">
        <f t="shared" ca="1" si="84"/>
        <v>0</v>
      </c>
      <c r="AA490" t="str">
        <f t="shared" si="78"/>
        <v>ASR_Financial_Report_SHP21Final</v>
      </c>
      <c r="AB490" s="960">
        <f t="shared" si="79"/>
        <v>44658</v>
      </c>
      <c r="AC490" t="str">
        <f t="shared" si="80"/>
        <v>Unaudited</v>
      </c>
    </row>
    <row r="491" spans="1:29" x14ac:dyDescent="0.25">
      <c r="A491" t="s">
        <v>420</v>
      </c>
      <c r="B491" t="s">
        <v>1366</v>
      </c>
      <c r="C491" t="s">
        <v>1367</v>
      </c>
      <c r="D491">
        <v>1900</v>
      </c>
      <c r="E491" s="960">
        <v>1</v>
      </c>
      <c r="F491" t="s">
        <v>439</v>
      </c>
      <c r="G491" s="960">
        <v>182</v>
      </c>
      <c r="H491" t="s">
        <v>380</v>
      </c>
      <c r="I491" s="940" t="s">
        <v>488</v>
      </c>
      <c r="J491" s="940" t="s">
        <v>444</v>
      </c>
      <c r="K491" s="940" t="s">
        <v>449</v>
      </c>
      <c r="L491" s="940" t="s">
        <v>111</v>
      </c>
      <c r="M491" s="965" t="s">
        <v>463</v>
      </c>
      <c r="N491" s="679">
        <f t="shared" ca="1" si="81"/>
        <v>482554.54580123135</v>
      </c>
      <c r="O491" s="679">
        <f t="shared" ca="1" si="85"/>
        <v>301159.95688176941</v>
      </c>
      <c r="P491" s="679">
        <f t="shared" ca="1" si="85"/>
        <v>9746.2770934810997</v>
      </c>
      <c r="Q491" s="679">
        <f t="shared" ca="1" si="85"/>
        <v>134031.90934141417</v>
      </c>
      <c r="R491" s="679">
        <f t="shared" ca="1" si="85"/>
        <v>19254.998770450977</v>
      </c>
      <c r="S491" s="679">
        <f t="shared" ca="1" si="85"/>
        <v>7176.6974949335172</v>
      </c>
      <c r="T491" s="679">
        <f t="shared" ca="1" si="85"/>
        <v>9919.282567879909</v>
      </c>
      <c r="U491" s="679">
        <f t="shared" ca="1" si="85"/>
        <v>0</v>
      </c>
      <c r="V491" s="679">
        <f t="shared" ca="1" si="83"/>
        <v>1265.4236513023061</v>
      </c>
      <c r="W491" s="679">
        <f t="shared" ca="1" si="75"/>
        <v>0</v>
      </c>
      <c r="X491" s="679">
        <f t="shared" ca="1" si="84"/>
        <v>0</v>
      </c>
      <c r="Y491" s="679">
        <f t="shared" ca="1" si="84"/>
        <v>0</v>
      </c>
      <c r="Z491" s="679">
        <f t="shared" ca="1" si="84"/>
        <v>0</v>
      </c>
      <c r="AA491" t="str">
        <f t="shared" si="78"/>
        <v>ASR_Financial_Report_SHP21Final</v>
      </c>
      <c r="AB491" s="960">
        <f t="shared" si="79"/>
        <v>44658</v>
      </c>
      <c r="AC491" t="str">
        <f t="shared" si="80"/>
        <v>Unaudited</v>
      </c>
    </row>
    <row r="492" spans="1:29" x14ac:dyDescent="0.25">
      <c r="A492" t="s">
        <v>420</v>
      </c>
      <c r="B492" t="s">
        <v>1366</v>
      </c>
      <c r="C492" t="s">
        <v>1367</v>
      </c>
      <c r="D492">
        <v>1900</v>
      </c>
      <c r="E492" s="960">
        <v>1</v>
      </c>
      <c r="F492" t="s">
        <v>439</v>
      </c>
      <c r="G492" s="960">
        <v>182</v>
      </c>
      <c r="H492" t="s">
        <v>380</v>
      </c>
      <c r="I492" s="940" t="s">
        <v>488</v>
      </c>
      <c r="J492" s="940" t="s">
        <v>444</v>
      </c>
      <c r="K492" s="940" t="s">
        <v>6</v>
      </c>
      <c r="L492" s="940" t="s">
        <v>117</v>
      </c>
      <c r="M492" s="965" t="s">
        <v>188</v>
      </c>
      <c r="N492" s="679">
        <f t="shared" ca="1" si="81"/>
        <v>34255.21</v>
      </c>
      <c r="O492" s="679">
        <f t="shared" ca="1" si="85"/>
        <v>23080.42</v>
      </c>
      <c r="P492" s="679">
        <f t="shared" ca="1" si="85"/>
        <v>1452.78</v>
      </c>
      <c r="Q492" s="679">
        <f t="shared" ca="1" si="85"/>
        <v>7596.2099999999991</v>
      </c>
      <c r="R492" s="679">
        <f t="shared" ca="1" si="85"/>
        <v>1083.8</v>
      </c>
      <c r="S492" s="679">
        <f t="shared" ca="1" si="85"/>
        <v>301.69</v>
      </c>
      <c r="T492" s="679">
        <f t="shared" ca="1" si="85"/>
        <v>385.14</v>
      </c>
      <c r="U492" s="679">
        <f t="shared" ca="1" si="85"/>
        <v>17.14</v>
      </c>
      <c r="V492" s="679">
        <f t="shared" ca="1" si="83"/>
        <v>309.43</v>
      </c>
      <c r="W492" s="679">
        <f t="shared" ca="1" si="75"/>
        <v>28.6</v>
      </c>
      <c r="X492" s="679">
        <f t="shared" ca="1" si="84"/>
        <v>0</v>
      </c>
      <c r="Y492" s="679">
        <f t="shared" ca="1" si="84"/>
        <v>0</v>
      </c>
      <c r="Z492" s="679">
        <f t="shared" ca="1" si="84"/>
        <v>0</v>
      </c>
      <c r="AA492" t="str">
        <f t="shared" si="78"/>
        <v>ASR_Financial_Report_SHP21Final</v>
      </c>
      <c r="AB492" s="960">
        <f t="shared" si="79"/>
        <v>44658</v>
      </c>
      <c r="AC492" t="str">
        <f t="shared" si="80"/>
        <v>Unaudited</v>
      </c>
    </row>
    <row r="493" spans="1:29" x14ac:dyDescent="0.25">
      <c r="A493" t="s">
        <v>420</v>
      </c>
      <c r="B493" t="s">
        <v>1366</v>
      </c>
      <c r="C493" t="s">
        <v>1367</v>
      </c>
      <c r="D493">
        <v>1900</v>
      </c>
      <c r="E493" s="960">
        <v>1</v>
      </c>
      <c r="F493" t="s">
        <v>439</v>
      </c>
      <c r="G493" s="960">
        <v>182</v>
      </c>
      <c r="H493" t="s">
        <v>380</v>
      </c>
      <c r="I493" s="940" t="s">
        <v>488</v>
      </c>
      <c r="J493" s="940" t="s">
        <v>444</v>
      </c>
      <c r="K493" s="940" t="s">
        <v>6</v>
      </c>
      <c r="L493" s="940" t="s">
        <v>45</v>
      </c>
      <c r="M493" s="965" t="s">
        <v>163</v>
      </c>
      <c r="N493" s="679">
        <f t="shared" ca="1" si="81"/>
        <v>0</v>
      </c>
      <c r="O493" s="679">
        <f t="shared" ca="1" si="85"/>
        <v>0</v>
      </c>
      <c r="P493" s="679">
        <f t="shared" ca="1" si="85"/>
        <v>0</v>
      </c>
      <c r="Q493" s="679">
        <f t="shared" ca="1" si="85"/>
        <v>0</v>
      </c>
      <c r="R493" s="679">
        <f t="shared" ca="1" si="85"/>
        <v>0</v>
      </c>
      <c r="S493" s="679">
        <f t="shared" ca="1" si="85"/>
        <v>0</v>
      </c>
      <c r="T493" s="679">
        <f t="shared" ca="1" si="85"/>
        <v>0</v>
      </c>
      <c r="U493" s="679">
        <f t="shared" ca="1" si="85"/>
        <v>0</v>
      </c>
      <c r="V493" s="679">
        <f t="shared" ca="1" si="83"/>
        <v>0</v>
      </c>
      <c r="W493" s="679">
        <f t="shared" ca="1" si="75"/>
        <v>0</v>
      </c>
      <c r="X493" s="679">
        <f t="shared" ca="1" si="84"/>
        <v>0</v>
      </c>
      <c r="Y493" s="679">
        <f t="shared" ca="1" si="84"/>
        <v>0</v>
      </c>
      <c r="Z493" s="679">
        <f t="shared" ca="1" si="84"/>
        <v>0</v>
      </c>
      <c r="AA493" t="str">
        <f t="shared" si="78"/>
        <v>ASR_Financial_Report_SHP21Final</v>
      </c>
      <c r="AB493" s="960">
        <f t="shared" si="79"/>
        <v>44658</v>
      </c>
      <c r="AC493" t="str">
        <f t="shared" si="80"/>
        <v>Unaudited</v>
      </c>
    </row>
    <row r="494" spans="1:29" x14ac:dyDescent="0.25">
      <c r="A494" t="s">
        <v>420</v>
      </c>
      <c r="B494" t="s">
        <v>1366</v>
      </c>
      <c r="C494" t="s">
        <v>1367</v>
      </c>
      <c r="D494">
        <v>1900</v>
      </c>
      <c r="E494" s="960">
        <v>1</v>
      </c>
      <c r="F494" t="s">
        <v>439</v>
      </c>
      <c r="G494" s="960">
        <v>182</v>
      </c>
      <c r="H494" t="s">
        <v>380</v>
      </c>
      <c r="I494" s="940" t="s">
        <v>488</v>
      </c>
      <c r="J494" s="940" t="s">
        <v>444</v>
      </c>
      <c r="K494" s="940" t="s">
        <v>6</v>
      </c>
      <c r="L494" s="948" t="s">
        <v>46</v>
      </c>
      <c r="M494" s="963" t="s">
        <v>164</v>
      </c>
      <c r="N494" s="679">
        <f t="shared" ca="1" si="81"/>
        <v>328.23863480640313</v>
      </c>
      <c r="O494" s="679">
        <f t="shared" ca="1" si="85"/>
        <v>264.37520078523119</v>
      </c>
      <c r="P494" s="679">
        <f t="shared" ca="1" si="85"/>
        <v>18.796914242991196</v>
      </c>
      <c r="Q494" s="679">
        <f t="shared" ca="1" si="85"/>
        <v>30.730228339998042</v>
      </c>
      <c r="R494" s="679">
        <f t="shared" ca="1" si="85"/>
        <v>4.6876593247352325</v>
      </c>
      <c r="S494" s="679">
        <f t="shared" ca="1" si="85"/>
        <v>2.3136743381196641</v>
      </c>
      <c r="T494" s="679">
        <f t="shared" ca="1" si="85"/>
        <v>6.4102956542125975</v>
      </c>
      <c r="U494" s="679">
        <f t="shared" ca="1" si="85"/>
        <v>1.74741404490677E-4</v>
      </c>
      <c r="V494" s="679">
        <f t="shared" ca="1" si="83"/>
        <v>0.60006520230139093</v>
      </c>
      <c r="W494" s="679">
        <f t="shared" ca="1" si="75"/>
        <v>0.32442217740934115</v>
      </c>
      <c r="X494" s="679">
        <f t="shared" ca="1" si="84"/>
        <v>0</v>
      </c>
      <c r="Y494" s="679">
        <f t="shared" ca="1" si="84"/>
        <v>0</v>
      </c>
      <c r="Z494" s="679">
        <f t="shared" ca="1" si="84"/>
        <v>0</v>
      </c>
      <c r="AA494" t="str">
        <f t="shared" si="78"/>
        <v>ASR_Financial_Report_SHP21Final</v>
      </c>
      <c r="AB494" s="960">
        <f t="shared" si="79"/>
        <v>44658</v>
      </c>
      <c r="AC494" t="str">
        <f t="shared" si="80"/>
        <v>Unaudited</v>
      </c>
    </row>
    <row r="495" spans="1:29" x14ac:dyDescent="0.25">
      <c r="A495" t="s">
        <v>420</v>
      </c>
      <c r="B495" t="s">
        <v>1366</v>
      </c>
      <c r="C495" t="s">
        <v>1367</v>
      </c>
      <c r="D495">
        <v>1900</v>
      </c>
      <c r="E495" s="960">
        <v>1</v>
      </c>
      <c r="F495" t="s">
        <v>439</v>
      </c>
      <c r="G495" s="960">
        <v>182</v>
      </c>
      <c r="H495" t="s">
        <v>380</v>
      </c>
      <c r="I495" s="965" t="s">
        <v>488</v>
      </c>
      <c r="J495" s="965" t="s">
        <v>444</v>
      </c>
      <c r="K495" s="965" t="s">
        <v>6</v>
      </c>
      <c r="L495" s="940" t="s">
        <v>165</v>
      </c>
      <c r="M495" s="965" t="s">
        <v>461</v>
      </c>
      <c r="N495" s="679">
        <f t="shared" ca="1" si="81"/>
        <v>0</v>
      </c>
      <c r="O495" s="679">
        <f t="shared" ca="1" si="85"/>
        <v>0</v>
      </c>
      <c r="P495" s="679">
        <f t="shared" ca="1" si="85"/>
        <v>0</v>
      </c>
      <c r="Q495" s="679">
        <f t="shared" ca="1" si="85"/>
        <v>0</v>
      </c>
      <c r="R495" s="679">
        <f t="shared" ca="1" si="85"/>
        <v>0</v>
      </c>
      <c r="S495" s="679">
        <f t="shared" ca="1" si="85"/>
        <v>0</v>
      </c>
      <c r="T495" s="679">
        <f t="shared" ca="1" si="85"/>
        <v>0</v>
      </c>
      <c r="U495" s="679">
        <f t="shared" ca="1" si="85"/>
        <v>0</v>
      </c>
      <c r="V495" s="679">
        <f t="shared" ca="1" si="83"/>
        <v>0</v>
      </c>
      <c r="W495" s="679">
        <f t="shared" ca="1" si="75"/>
        <v>0</v>
      </c>
      <c r="X495" s="679">
        <f t="shared" ca="1" si="84"/>
        <v>0</v>
      </c>
      <c r="Y495" s="679">
        <f t="shared" ca="1" si="84"/>
        <v>0</v>
      </c>
      <c r="Z495" s="679">
        <f t="shared" ca="1" si="84"/>
        <v>0</v>
      </c>
      <c r="AA495" t="str">
        <f t="shared" si="78"/>
        <v>ASR_Financial_Report_SHP21Final</v>
      </c>
      <c r="AB495" s="960">
        <f t="shared" si="79"/>
        <v>44658</v>
      </c>
      <c r="AC495" t="str">
        <f t="shared" si="80"/>
        <v>Unaudited</v>
      </c>
    </row>
    <row r="496" spans="1:29" x14ac:dyDescent="0.25">
      <c r="A496" t="s">
        <v>420</v>
      </c>
      <c r="B496" t="s">
        <v>1366</v>
      </c>
      <c r="C496" t="s">
        <v>1367</v>
      </c>
      <c r="D496">
        <v>1900</v>
      </c>
      <c r="E496" s="960">
        <v>1</v>
      </c>
      <c r="F496" t="s">
        <v>439</v>
      </c>
      <c r="G496" s="960">
        <v>182</v>
      </c>
      <c r="H496" t="s">
        <v>380</v>
      </c>
      <c r="I496" s="940" t="s">
        <v>488</v>
      </c>
      <c r="J496" s="940" t="s">
        <v>444</v>
      </c>
      <c r="K496" s="940" t="s">
        <v>434</v>
      </c>
      <c r="L496" s="946" t="s">
        <v>120</v>
      </c>
      <c r="M496" s="966" t="s">
        <v>32</v>
      </c>
      <c r="N496" s="679">
        <f t="shared" ca="1" si="81"/>
        <v>0</v>
      </c>
      <c r="O496" s="679">
        <f t="shared" ref="O496:U502" ca="1" si="86">IF(OR(AND($F496="PY",O$1&lt;&gt;"Prior Year"),AND($F496&lt;&gt;"PY",O$1="Prior Year")),0,INDEX(INDIRECT("'MMA Rev-Exp "&amp;$H496&amp;"'!$A$1:$CA$200"),IF($J496="Member Months",MATCH($J496,INDIRECT("'MMA Rev-Exp "&amp;$H496&amp;"'!$A$1:$A$200"),0),MATCH($L496,INDIRECT("'MMA Rev-Exp "&amp;$H496&amp;"'!$B$1:$B$200"),0)),IF($F496="PY",MATCH("Prior Year Adjustments",INDIRECT("'MMA Rev-Exp "&amp;$H496&amp;"'!$A$8:$CA$8"),0),MATCH(IF($F496="Q1","JANUARY - MARCH (Q1)",IF($F496="Q2","APRIL - JUNE (Q2)",IF($F496="Q3","JULY - SEPTEMBER (Q3)",IF($F496="Q4","OCTOBER - DECEMBER (Q4)",0)))),INDIRECT("'MMA Rev-Exp "&amp;$H496&amp;"'!$A$7:$CA$7"),0)+MATCH(O$1,INDIRECT("'MMA Rev-Exp "&amp;$H496&amp;"'!$D$8:$CA$8"),0)-1)))</f>
        <v>0</v>
      </c>
      <c r="P496" s="679">
        <f t="shared" ca="1" si="86"/>
        <v>0</v>
      </c>
      <c r="Q496" s="679">
        <f t="shared" ca="1" si="86"/>
        <v>0</v>
      </c>
      <c r="R496" s="679">
        <f t="shared" ca="1" si="86"/>
        <v>0</v>
      </c>
      <c r="S496" s="679">
        <f t="shared" ca="1" si="86"/>
        <v>0</v>
      </c>
      <c r="T496" s="679">
        <f t="shared" ca="1" si="86"/>
        <v>0</v>
      </c>
      <c r="U496" s="679">
        <f t="shared" ca="1" si="86"/>
        <v>0</v>
      </c>
      <c r="V496" s="679">
        <f t="shared" ca="1" si="83"/>
        <v>0</v>
      </c>
      <c r="W496" s="679">
        <f t="shared" ca="1" si="75"/>
        <v>0</v>
      </c>
      <c r="X496" s="679">
        <f t="shared" ca="1" si="84"/>
        <v>0</v>
      </c>
      <c r="Y496" s="679">
        <f t="shared" ca="1" si="84"/>
        <v>0</v>
      </c>
      <c r="Z496" s="679">
        <f t="shared" ca="1" si="84"/>
        <v>0</v>
      </c>
      <c r="AA496" t="str">
        <f t="shared" si="78"/>
        <v>ASR_Financial_Report_SHP21Final</v>
      </c>
      <c r="AB496" s="960">
        <f t="shared" si="79"/>
        <v>44658</v>
      </c>
      <c r="AC496" t="str">
        <f t="shared" si="80"/>
        <v>Unaudited</v>
      </c>
    </row>
    <row r="497" spans="1:29" x14ac:dyDescent="0.25">
      <c r="A497" t="s">
        <v>420</v>
      </c>
      <c r="B497" t="s">
        <v>1366</v>
      </c>
      <c r="C497" t="s">
        <v>1367</v>
      </c>
      <c r="D497">
        <v>1900</v>
      </c>
      <c r="E497" s="960">
        <v>1</v>
      </c>
      <c r="F497" t="s">
        <v>439</v>
      </c>
      <c r="G497" s="960">
        <v>182</v>
      </c>
      <c r="H497" t="s">
        <v>380</v>
      </c>
      <c r="I497" s="940" t="s">
        <v>488</v>
      </c>
      <c r="J497" s="940" t="s">
        <v>444</v>
      </c>
      <c r="K497" s="940" t="s">
        <v>434</v>
      </c>
      <c r="L497" s="946" t="s">
        <v>924</v>
      </c>
      <c r="M497" s="966" t="s">
        <v>916</v>
      </c>
      <c r="N497" s="679">
        <f t="shared" ca="1" si="81"/>
        <v>0</v>
      </c>
      <c r="O497" s="679">
        <f t="shared" ca="1" si="86"/>
        <v>0</v>
      </c>
      <c r="P497" s="679">
        <f t="shared" ca="1" si="86"/>
        <v>0</v>
      </c>
      <c r="Q497" s="679">
        <f t="shared" ca="1" si="86"/>
        <v>0</v>
      </c>
      <c r="R497" s="679">
        <f t="shared" ca="1" si="86"/>
        <v>0</v>
      </c>
      <c r="S497" s="679">
        <f t="shared" ca="1" si="86"/>
        <v>0</v>
      </c>
      <c r="T497" s="679">
        <f t="shared" ca="1" si="86"/>
        <v>0</v>
      </c>
      <c r="U497" s="679">
        <f t="shared" ca="1" si="86"/>
        <v>0</v>
      </c>
      <c r="V497" s="679">
        <f t="shared" ca="1" si="83"/>
        <v>0</v>
      </c>
      <c r="W497" s="679">
        <f t="shared" ca="1" si="75"/>
        <v>0</v>
      </c>
      <c r="X497" s="679">
        <f t="shared" ca="1" si="84"/>
        <v>0</v>
      </c>
      <c r="Y497" s="679">
        <f t="shared" ca="1" si="84"/>
        <v>0</v>
      </c>
      <c r="Z497" s="679">
        <f t="shared" ca="1" si="84"/>
        <v>0</v>
      </c>
      <c r="AA497" t="str">
        <f t="shared" si="78"/>
        <v>ASR_Financial_Report_SHP21Final</v>
      </c>
      <c r="AB497" s="960">
        <f t="shared" si="79"/>
        <v>44658</v>
      </c>
      <c r="AC497" t="str">
        <f t="shared" si="80"/>
        <v>Unaudited</v>
      </c>
    </row>
    <row r="498" spans="1:29" x14ac:dyDescent="0.25">
      <c r="A498" t="s">
        <v>420</v>
      </c>
      <c r="B498" t="s">
        <v>1366</v>
      </c>
      <c r="C498" t="s">
        <v>1367</v>
      </c>
      <c r="D498">
        <v>1900</v>
      </c>
      <c r="E498" s="960">
        <v>1</v>
      </c>
      <c r="F498" t="s">
        <v>439</v>
      </c>
      <c r="G498" s="960">
        <v>182</v>
      </c>
      <c r="H498" t="s">
        <v>380</v>
      </c>
      <c r="I498" s="940" t="s">
        <v>488</v>
      </c>
      <c r="J498" s="940" t="s">
        <v>444</v>
      </c>
      <c r="K498" s="940" t="s">
        <v>434</v>
      </c>
      <c r="L498" s="950" t="s">
        <v>167</v>
      </c>
      <c r="M498" s="967" t="s">
        <v>40</v>
      </c>
      <c r="N498" s="679">
        <f t="shared" ca="1" si="81"/>
        <v>0</v>
      </c>
      <c r="O498" s="679">
        <f t="shared" ca="1" si="86"/>
        <v>0</v>
      </c>
      <c r="P498" s="679">
        <f t="shared" ca="1" si="86"/>
        <v>0</v>
      </c>
      <c r="Q498" s="679">
        <f t="shared" ca="1" si="86"/>
        <v>0</v>
      </c>
      <c r="R498" s="679">
        <f t="shared" ca="1" si="86"/>
        <v>0</v>
      </c>
      <c r="S498" s="679">
        <f t="shared" ca="1" si="86"/>
        <v>0</v>
      </c>
      <c r="T498" s="679">
        <f t="shared" ca="1" si="86"/>
        <v>0</v>
      </c>
      <c r="U498" s="679">
        <f t="shared" ca="1" si="86"/>
        <v>0</v>
      </c>
      <c r="V498" s="679">
        <f t="shared" ca="1" si="83"/>
        <v>0</v>
      </c>
      <c r="W498" s="679">
        <f t="shared" ca="1" si="75"/>
        <v>0</v>
      </c>
      <c r="X498" s="679">
        <f t="shared" ca="1" si="84"/>
        <v>0</v>
      </c>
      <c r="Y498" s="679">
        <f t="shared" ca="1" si="84"/>
        <v>0</v>
      </c>
      <c r="Z498" s="679">
        <f t="shared" ca="1" si="84"/>
        <v>0</v>
      </c>
      <c r="AA498" t="str">
        <f t="shared" si="78"/>
        <v>ASR_Financial_Report_SHP21Final</v>
      </c>
      <c r="AB498" s="960">
        <f t="shared" si="79"/>
        <v>44658</v>
      </c>
      <c r="AC498" t="str">
        <f t="shared" si="80"/>
        <v>Unaudited</v>
      </c>
    </row>
    <row r="499" spans="1:29" x14ac:dyDescent="0.25">
      <c r="A499" t="s">
        <v>420</v>
      </c>
      <c r="B499" t="s">
        <v>1366</v>
      </c>
      <c r="C499" t="s">
        <v>1367</v>
      </c>
      <c r="D499">
        <v>1900</v>
      </c>
      <c r="E499" s="960">
        <v>1</v>
      </c>
      <c r="F499" t="s">
        <v>439</v>
      </c>
      <c r="G499" s="960">
        <v>182</v>
      </c>
      <c r="H499" t="s">
        <v>380</v>
      </c>
      <c r="I499" s="966" t="s">
        <v>488</v>
      </c>
      <c r="J499" s="966" t="s">
        <v>444</v>
      </c>
      <c r="K499" s="966" t="s">
        <v>434</v>
      </c>
      <c r="L499" s="946" t="s">
        <v>168</v>
      </c>
      <c r="M499" s="966" t="s">
        <v>329</v>
      </c>
      <c r="N499" s="679">
        <f t="shared" ca="1" si="81"/>
        <v>0</v>
      </c>
      <c r="O499" s="679">
        <f t="shared" ca="1" si="86"/>
        <v>0</v>
      </c>
      <c r="P499" s="679">
        <f t="shared" ca="1" si="86"/>
        <v>0</v>
      </c>
      <c r="Q499" s="679">
        <f t="shared" ca="1" si="86"/>
        <v>0</v>
      </c>
      <c r="R499" s="679">
        <f t="shared" ca="1" si="86"/>
        <v>0</v>
      </c>
      <c r="S499" s="679">
        <f t="shared" ca="1" si="86"/>
        <v>0</v>
      </c>
      <c r="T499" s="679">
        <f t="shared" ca="1" si="86"/>
        <v>0</v>
      </c>
      <c r="U499" s="679">
        <f t="shared" ca="1" si="86"/>
        <v>0</v>
      </c>
      <c r="V499" s="679">
        <f t="shared" ca="1" si="83"/>
        <v>0</v>
      </c>
      <c r="W499" s="679">
        <f t="shared" ref="W499:W562" ca="1" si="87">IF(OR(AND($F499="PY",W$1&lt;&gt;"Prior Year"),AND($F499&lt;&gt;"PY",W$1="Prior Year")),0,INDEX(INDIRECT("'MMA Rev-Exp "&amp;$H499&amp;"'!$A$1:$CA$200"),IF($J499="Member Months",MATCH($J499,INDIRECT("'MMA Rev-Exp "&amp;$H499&amp;"'!$A$1:$A$200"),0),MATCH($L499,INDIRECT("'MMA Rev-Exp "&amp;$H499&amp;"'!$B$1:$B$200"),0)),IF($F499="PY",MATCH("Prior Year Adjustments",INDIRECT("'MMA Rev-Exp "&amp;$H499&amp;"'!$A$8:$CA$8"),0),MATCH(IF($F499="Q1","JANUARY - MARCH (Q1)",IF($F499="Q2","APRIL - JUNE (Q2)",IF($F499="Q3","JULY - SEPTEMBER (Q3)",IF($F499="Q4","OCTOBER - DECEMBER (Q4)",0)))),INDIRECT("'MMA Rev-Exp "&amp;$H499&amp;"'!$A$7:$CA$7"),0)+MATCH(W$1,INDIRECT("'MMA Rev-Exp "&amp;$H499&amp;"'!$D$8:$CA$8"),0)-1)))</f>
        <v>0</v>
      </c>
      <c r="X499" s="679">
        <f t="shared" ca="1" si="84"/>
        <v>0</v>
      </c>
      <c r="Y499" s="679">
        <f t="shared" ca="1" si="84"/>
        <v>0</v>
      </c>
      <c r="Z499" s="679">
        <f t="shared" ca="1" si="84"/>
        <v>0</v>
      </c>
      <c r="AA499" t="str">
        <f t="shared" si="78"/>
        <v>ASR_Financial_Report_SHP21Final</v>
      </c>
      <c r="AB499" s="960">
        <f t="shared" si="79"/>
        <v>44658</v>
      </c>
      <c r="AC499" t="str">
        <f t="shared" si="80"/>
        <v>Unaudited</v>
      </c>
    </row>
    <row r="500" spans="1:29" x14ac:dyDescent="0.25">
      <c r="A500" t="s">
        <v>420</v>
      </c>
      <c r="B500" t="s">
        <v>1366</v>
      </c>
      <c r="C500" t="s">
        <v>1367</v>
      </c>
      <c r="D500">
        <v>1900</v>
      </c>
      <c r="E500" s="960">
        <v>1</v>
      </c>
      <c r="F500" t="s">
        <v>439</v>
      </c>
      <c r="G500" s="960">
        <v>182</v>
      </c>
      <c r="H500" t="s">
        <v>380</v>
      </c>
      <c r="I500" s="940" t="s">
        <v>488</v>
      </c>
      <c r="J500" s="940" t="s">
        <v>450</v>
      </c>
      <c r="K500" s="940" t="s">
        <v>435</v>
      </c>
      <c r="L500" s="940" t="s">
        <v>121</v>
      </c>
      <c r="M500" s="965" t="s">
        <v>27</v>
      </c>
      <c r="N500" s="679">
        <f t="shared" ca="1" si="81"/>
        <v>1082525.867692187</v>
      </c>
      <c r="O500" s="679">
        <f t="shared" ca="1" si="86"/>
        <v>334409.62751322257</v>
      </c>
      <c r="P500" s="679">
        <f t="shared" ca="1" si="86"/>
        <v>748116.24017896445</v>
      </c>
      <c r="Q500" s="679">
        <f t="shared" ca="1" si="86"/>
        <v>0</v>
      </c>
      <c r="R500" s="679">
        <f t="shared" ca="1" si="86"/>
        <v>0</v>
      </c>
      <c r="S500" s="679">
        <f t="shared" ca="1" si="86"/>
        <v>0</v>
      </c>
      <c r="T500" s="679">
        <f t="shared" ca="1" si="86"/>
        <v>0</v>
      </c>
      <c r="U500" s="679">
        <f t="shared" ca="1" si="86"/>
        <v>0</v>
      </c>
      <c r="V500" s="679">
        <f t="shared" ca="1" si="83"/>
        <v>0</v>
      </c>
      <c r="W500" s="679">
        <f t="shared" ca="1" si="87"/>
        <v>0</v>
      </c>
      <c r="X500" s="679">
        <f t="shared" ca="1" si="84"/>
        <v>0</v>
      </c>
      <c r="Y500" s="679">
        <f t="shared" ca="1" si="84"/>
        <v>0</v>
      </c>
      <c r="Z500" s="679">
        <f t="shared" ca="1" si="84"/>
        <v>0</v>
      </c>
      <c r="AA500" t="str">
        <f t="shared" si="78"/>
        <v>ASR_Financial_Report_SHP21Final</v>
      </c>
      <c r="AB500" s="960">
        <f t="shared" si="79"/>
        <v>44658</v>
      </c>
      <c r="AC500" t="str">
        <f t="shared" si="80"/>
        <v>Unaudited</v>
      </c>
    </row>
    <row r="501" spans="1:29" x14ac:dyDescent="0.25">
      <c r="A501" t="s">
        <v>420</v>
      </c>
      <c r="B501" t="s">
        <v>1366</v>
      </c>
      <c r="C501" t="s">
        <v>1367</v>
      </c>
      <c r="D501">
        <v>1900</v>
      </c>
      <c r="E501" s="960">
        <v>1</v>
      </c>
      <c r="F501" t="s">
        <v>439</v>
      </c>
      <c r="G501" s="960">
        <v>182</v>
      </c>
      <c r="H501" t="s">
        <v>380</v>
      </c>
      <c r="I501" s="940" t="s">
        <v>488</v>
      </c>
      <c r="J501" s="940" t="s">
        <v>450</v>
      </c>
      <c r="K501" s="940" t="s">
        <v>435</v>
      </c>
      <c r="L501" s="940" t="s">
        <v>122</v>
      </c>
      <c r="M501" s="965" t="s">
        <v>97</v>
      </c>
      <c r="N501" s="679">
        <f t="shared" ca="1" si="81"/>
        <v>368164.10758439929</v>
      </c>
      <c r="O501" s="679">
        <f t="shared" ca="1" si="86"/>
        <v>36148.017760656359</v>
      </c>
      <c r="P501" s="679">
        <f t="shared" ca="1" si="86"/>
        <v>332016.08982374292</v>
      </c>
      <c r="Q501" s="679">
        <f t="shared" ca="1" si="86"/>
        <v>0</v>
      </c>
      <c r="R501" s="679">
        <f t="shared" ca="1" si="86"/>
        <v>0</v>
      </c>
      <c r="S501" s="679">
        <f t="shared" ca="1" si="86"/>
        <v>0</v>
      </c>
      <c r="T501" s="679">
        <f t="shared" ca="1" si="86"/>
        <v>0</v>
      </c>
      <c r="U501" s="679">
        <f t="shared" ca="1" si="86"/>
        <v>0</v>
      </c>
      <c r="V501" s="679">
        <f t="shared" ca="1" si="83"/>
        <v>0</v>
      </c>
      <c r="W501" s="679">
        <f t="shared" ca="1" si="87"/>
        <v>0</v>
      </c>
      <c r="X501" s="679">
        <f t="shared" ca="1" si="84"/>
        <v>0</v>
      </c>
      <c r="Y501" s="679">
        <f t="shared" ca="1" si="84"/>
        <v>0</v>
      </c>
      <c r="Z501" s="679">
        <f t="shared" ca="1" si="84"/>
        <v>0</v>
      </c>
      <c r="AA501" t="str">
        <f t="shared" si="78"/>
        <v>ASR_Financial_Report_SHP21Final</v>
      </c>
      <c r="AB501" s="960">
        <f t="shared" si="79"/>
        <v>44658</v>
      </c>
      <c r="AC501" t="str">
        <f t="shared" si="80"/>
        <v>Unaudited</v>
      </c>
    </row>
    <row r="502" spans="1:29" x14ac:dyDescent="0.25">
      <c r="A502" t="s">
        <v>420</v>
      </c>
      <c r="B502" t="s">
        <v>1366</v>
      </c>
      <c r="C502" t="s">
        <v>1367</v>
      </c>
      <c r="D502">
        <v>1900</v>
      </c>
      <c r="E502" s="960">
        <v>1</v>
      </c>
      <c r="F502" t="s">
        <v>439</v>
      </c>
      <c r="G502" s="960">
        <v>182</v>
      </c>
      <c r="H502" t="s">
        <v>380</v>
      </c>
      <c r="I502" s="940" t="s">
        <v>488</v>
      </c>
      <c r="J502" s="940" t="s">
        <v>450</v>
      </c>
      <c r="K502" s="940" t="s">
        <v>435</v>
      </c>
      <c r="L502" s="940" t="s">
        <v>123</v>
      </c>
      <c r="M502" s="965" t="s">
        <v>98</v>
      </c>
      <c r="N502" s="679">
        <f t="shared" ca="1" si="81"/>
        <v>488697.63191910833</v>
      </c>
      <c r="O502" s="679">
        <f t="shared" ca="1" si="86"/>
        <v>247895.51638220638</v>
      </c>
      <c r="P502" s="679">
        <f t="shared" ca="1" si="86"/>
        <v>240802.11553690198</v>
      </c>
      <c r="Q502" s="679">
        <f t="shared" ca="1" si="86"/>
        <v>0</v>
      </c>
      <c r="R502" s="679">
        <f t="shared" ca="1" si="86"/>
        <v>0</v>
      </c>
      <c r="S502" s="679">
        <f t="shared" ca="1" si="86"/>
        <v>0</v>
      </c>
      <c r="T502" s="679">
        <f t="shared" ca="1" si="86"/>
        <v>0</v>
      </c>
      <c r="U502" s="679">
        <f t="shared" ca="1" si="86"/>
        <v>0</v>
      </c>
      <c r="V502" s="679">
        <f t="shared" ca="1" si="83"/>
        <v>0</v>
      </c>
      <c r="W502" s="679">
        <f t="shared" ca="1" si="87"/>
        <v>0</v>
      </c>
      <c r="X502" s="679">
        <f t="shared" ca="1" si="84"/>
        <v>0</v>
      </c>
      <c r="Y502" s="679">
        <f t="shared" ca="1" si="84"/>
        <v>0</v>
      </c>
      <c r="Z502" s="679">
        <f t="shared" ca="1" si="84"/>
        <v>0</v>
      </c>
      <c r="AA502" t="str">
        <f t="shared" si="78"/>
        <v>ASR_Financial_Report_SHP21Final</v>
      </c>
      <c r="AB502" s="960">
        <f t="shared" si="79"/>
        <v>44658</v>
      </c>
      <c r="AC502" t="str">
        <f t="shared" si="80"/>
        <v>Unaudited</v>
      </c>
    </row>
    <row r="503" spans="1:29" x14ac:dyDescent="0.25">
      <c r="A503" t="s">
        <v>420</v>
      </c>
      <c r="B503" t="s">
        <v>1366</v>
      </c>
      <c r="C503" t="s">
        <v>1367</v>
      </c>
      <c r="D503">
        <v>1900</v>
      </c>
      <c r="E503" s="960">
        <v>1</v>
      </c>
      <c r="F503" t="s">
        <v>439</v>
      </c>
      <c r="G503" s="960">
        <v>182</v>
      </c>
      <c r="H503" t="s">
        <v>380</v>
      </c>
      <c r="I503" s="940" t="s">
        <v>488</v>
      </c>
      <c r="J503" s="940" t="s">
        <v>450</v>
      </c>
      <c r="K503" s="940" t="s">
        <v>435</v>
      </c>
      <c r="L503" s="948" t="s">
        <v>124</v>
      </c>
      <c r="M503" s="963" t="s">
        <v>99</v>
      </c>
      <c r="N503" s="679">
        <f t="shared" ca="1" si="81"/>
        <v>30796.310176596653</v>
      </c>
      <c r="O503" s="679">
        <f ca="1">IF(OR(AND($F503="PY",O$1&lt;&gt;"Prior Year"),AND($F503&lt;&gt;"PY",O$1="Prior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"&amp;$H503&amp;"'!$A$7:$CA$7"),0)+MATCH(O$1,INDIRECT("'MMA Rev-Exp "&amp;$H503&amp;"'!$D$8:$CA$8"),0)-1)))</f>
        <v>15674.473644340851</v>
      </c>
      <c r="P503" s="679">
        <f ca="1">IF(OR(AND($F503="PY",P$1&lt;&gt;"Prior Year"),AND($F503&lt;&gt;"PY",P$1="Prior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"&amp;$H503&amp;"'!$A$7:$CA$7"),0)+MATCH(P$1,INDIRECT("'MMA Rev-Exp "&amp;$H503&amp;"'!$D$8:$CA$8"),0)-1)))</f>
        <v>15121.836532255802</v>
      </c>
      <c r="Q503" s="679">
        <f ca="1">IF(OR(AND($F503="PY",Q$1&lt;&gt;"Prior Year"),AND($F503&lt;&gt;"PY",Q$1="Prior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"&amp;$H503&amp;"'!$A$7:$CA$7"),0)+MATCH(Q$1,INDIRECT("'MMA Rev-Exp "&amp;$H503&amp;"'!$D$8:$CA$8"),0)-1)))</f>
        <v>0</v>
      </c>
      <c r="R503" s="679">
        <f ca="1">IF(OR(AND($F503="PY",R$1&lt;&gt;"Prior Year"),AND($F503&lt;&gt;"PY",R$1="Prior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"&amp;$H503&amp;"'!$A$7:$CA$7"),0)+MATCH(R$1,INDIRECT("'MMA Rev-Exp "&amp;$H503&amp;"'!$D$8:$CA$8"),0)-1)))</f>
        <v>0</v>
      </c>
      <c r="S503" s="679">
        <f t="shared" ref="O503:Z526" ca="1" si="88">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679">
        <f t="shared" ca="1" si="88"/>
        <v>0</v>
      </c>
      <c r="U503" s="679">
        <f t="shared" ca="1" si="88"/>
        <v>0</v>
      </c>
      <c r="V503" s="679">
        <f t="shared" ca="1" si="88"/>
        <v>0</v>
      </c>
      <c r="W503" s="679">
        <f t="shared" ca="1" si="87"/>
        <v>0</v>
      </c>
      <c r="X503" s="679">
        <f t="shared" ca="1" si="88"/>
        <v>0</v>
      </c>
      <c r="Y503" s="679">
        <f t="shared" ca="1" si="88"/>
        <v>0</v>
      </c>
      <c r="Z503" s="679">
        <f t="shared" ca="1" si="88"/>
        <v>0</v>
      </c>
      <c r="AA503" t="str">
        <f t="shared" si="78"/>
        <v>ASR_Financial_Report_SHP21Final</v>
      </c>
      <c r="AB503" s="960">
        <f t="shared" si="79"/>
        <v>44658</v>
      </c>
      <c r="AC503" t="str">
        <f t="shared" si="80"/>
        <v>Unaudited</v>
      </c>
    </row>
    <row r="504" spans="1:29" x14ac:dyDescent="0.25">
      <c r="A504" t="s">
        <v>420</v>
      </c>
      <c r="B504" t="s">
        <v>1366</v>
      </c>
      <c r="C504" t="s">
        <v>1367</v>
      </c>
      <c r="D504">
        <v>1900</v>
      </c>
      <c r="E504" s="960">
        <v>1</v>
      </c>
      <c r="F504" t="s">
        <v>439</v>
      </c>
      <c r="G504" s="960">
        <v>182</v>
      </c>
      <c r="H504" t="s">
        <v>380</v>
      </c>
      <c r="I504" s="965" t="s">
        <v>488</v>
      </c>
      <c r="J504" s="965" t="s">
        <v>450</v>
      </c>
      <c r="K504" s="965" t="s">
        <v>435</v>
      </c>
      <c r="L504" s="940" t="s">
        <v>125</v>
      </c>
      <c r="M504" s="965" t="s">
        <v>100</v>
      </c>
      <c r="N504" s="679">
        <f t="shared" ca="1" si="81"/>
        <v>-18733.852932422029</v>
      </c>
      <c r="O504" s="679">
        <f t="shared" ca="1" si="88"/>
        <v>0.27760248696768963</v>
      </c>
      <c r="P504" s="679">
        <f t="shared" ca="1" si="88"/>
        <v>-18734.130534908996</v>
      </c>
      <c r="Q504" s="679">
        <f t="shared" ca="1" si="88"/>
        <v>0</v>
      </c>
      <c r="R504" s="679">
        <f t="shared" ca="1" si="88"/>
        <v>0</v>
      </c>
      <c r="S504" s="679">
        <f t="shared" ca="1" si="88"/>
        <v>0</v>
      </c>
      <c r="T504" s="679">
        <f t="shared" ca="1" si="88"/>
        <v>0</v>
      </c>
      <c r="U504" s="679">
        <f t="shared" ca="1" si="88"/>
        <v>0</v>
      </c>
      <c r="V504" s="679">
        <f t="shared" ca="1" si="88"/>
        <v>0</v>
      </c>
      <c r="W504" s="679">
        <f t="shared" ca="1" si="87"/>
        <v>0</v>
      </c>
      <c r="X504" s="679">
        <f t="shared" ca="1" si="88"/>
        <v>0</v>
      </c>
      <c r="Y504" s="679">
        <f t="shared" ca="1" si="88"/>
        <v>0</v>
      </c>
      <c r="Z504" s="679">
        <f t="shared" ca="1" si="88"/>
        <v>0</v>
      </c>
      <c r="AA504" t="str">
        <f t="shared" si="78"/>
        <v>ASR_Financial_Report_SHP21Final</v>
      </c>
      <c r="AB504" s="960">
        <f t="shared" si="79"/>
        <v>44658</v>
      </c>
      <c r="AC504" t="str">
        <f t="shared" si="80"/>
        <v>Unaudited</v>
      </c>
    </row>
    <row r="505" spans="1:29" x14ac:dyDescent="0.25">
      <c r="A505" t="s">
        <v>420</v>
      </c>
      <c r="B505" t="s">
        <v>1366</v>
      </c>
      <c r="C505" t="s">
        <v>1367</v>
      </c>
      <c r="D505">
        <v>1900</v>
      </c>
      <c r="E505" s="960">
        <v>1</v>
      </c>
      <c r="F505" t="s">
        <v>439</v>
      </c>
      <c r="G505" s="960">
        <v>182</v>
      </c>
      <c r="H505" t="s">
        <v>380</v>
      </c>
      <c r="I505" s="940" t="s">
        <v>488</v>
      </c>
      <c r="J505" s="940" t="s">
        <v>450</v>
      </c>
      <c r="K505" s="940" t="s">
        <v>435</v>
      </c>
      <c r="L505" s="940" t="s">
        <v>126</v>
      </c>
      <c r="M505" s="965" t="s">
        <v>28</v>
      </c>
      <c r="N505" s="679">
        <f t="shared" ca="1" si="81"/>
        <v>-17504.510866749366</v>
      </c>
      <c r="O505" s="679">
        <f t="shared" ca="1" si="88"/>
        <v>-17568.544576775152</v>
      </c>
      <c r="P505" s="679">
        <f t="shared" ca="1" si="88"/>
        <v>64.033710025785453</v>
      </c>
      <c r="Q505" s="679">
        <f t="shared" ca="1" si="88"/>
        <v>0</v>
      </c>
      <c r="R505" s="679">
        <f t="shared" ca="1" si="88"/>
        <v>0</v>
      </c>
      <c r="S505" s="679">
        <f t="shared" ca="1" si="88"/>
        <v>0</v>
      </c>
      <c r="T505" s="679">
        <f t="shared" ca="1" si="88"/>
        <v>0</v>
      </c>
      <c r="U505" s="679">
        <f t="shared" ca="1" si="88"/>
        <v>0</v>
      </c>
      <c r="V505" s="679">
        <f t="shared" ca="1" si="88"/>
        <v>0</v>
      </c>
      <c r="W505" s="679">
        <f t="shared" ca="1" si="87"/>
        <v>0</v>
      </c>
      <c r="X505" s="679">
        <f t="shared" ca="1" si="88"/>
        <v>0</v>
      </c>
      <c r="Y505" s="679">
        <f t="shared" ca="1" si="88"/>
        <v>0</v>
      </c>
      <c r="Z505" s="679">
        <f t="shared" ca="1" si="88"/>
        <v>0</v>
      </c>
      <c r="AA505" t="str">
        <f t="shared" si="78"/>
        <v>ASR_Financial_Report_SHP21Final</v>
      </c>
      <c r="AB505" s="960">
        <f t="shared" si="79"/>
        <v>44658</v>
      </c>
      <c r="AC505" t="str">
        <f t="shared" si="80"/>
        <v>Unaudited</v>
      </c>
    </row>
    <row r="506" spans="1:29" x14ac:dyDescent="0.25">
      <c r="A506" t="s">
        <v>420</v>
      </c>
      <c r="B506" t="s">
        <v>1366</v>
      </c>
      <c r="C506" t="s">
        <v>1367</v>
      </c>
      <c r="D506">
        <v>1900</v>
      </c>
      <c r="E506" s="960">
        <v>1</v>
      </c>
      <c r="F506" t="s">
        <v>439</v>
      </c>
      <c r="G506" s="960">
        <v>182</v>
      </c>
      <c r="H506" t="s">
        <v>380</v>
      </c>
      <c r="I506" s="940" t="s">
        <v>488</v>
      </c>
      <c r="J506" s="940" t="s">
        <v>436</v>
      </c>
      <c r="K506" s="940" t="s">
        <v>436</v>
      </c>
      <c r="L506" s="940" t="s">
        <v>128</v>
      </c>
      <c r="M506" s="965" t="s">
        <v>326</v>
      </c>
      <c r="N506" s="679">
        <f t="shared" ca="1" si="81"/>
        <v>0</v>
      </c>
      <c r="O506" s="679">
        <f t="shared" ca="1" si="88"/>
        <v>0</v>
      </c>
      <c r="P506" s="679">
        <f t="shared" ca="1" si="88"/>
        <v>0</v>
      </c>
      <c r="Q506" s="679">
        <f t="shared" ca="1" si="88"/>
        <v>0</v>
      </c>
      <c r="R506" s="679">
        <f t="shared" ca="1" si="88"/>
        <v>0</v>
      </c>
      <c r="S506" s="679">
        <f t="shared" ca="1" si="88"/>
        <v>0</v>
      </c>
      <c r="T506" s="679">
        <f t="shared" ca="1" si="88"/>
        <v>0</v>
      </c>
      <c r="U506" s="679">
        <f t="shared" ca="1" si="88"/>
        <v>0</v>
      </c>
      <c r="V506" s="679">
        <f t="shared" ca="1" si="88"/>
        <v>0</v>
      </c>
      <c r="W506" s="679">
        <f t="shared" ca="1" si="87"/>
        <v>0</v>
      </c>
      <c r="X506" s="679">
        <f t="shared" ca="1" si="88"/>
        <v>0</v>
      </c>
      <c r="Y506" s="679">
        <f t="shared" ca="1" si="88"/>
        <v>0</v>
      </c>
      <c r="Z506" s="679">
        <f t="shared" ca="1" si="88"/>
        <v>0</v>
      </c>
      <c r="AA506" t="str">
        <f t="shared" si="78"/>
        <v>ASR_Financial_Report_SHP21Final</v>
      </c>
      <c r="AB506" s="960">
        <f t="shared" si="79"/>
        <v>44658</v>
      </c>
      <c r="AC506" t="str">
        <f t="shared" si="80"/>
        <v>Unaudited</v>
      </c>
    </row>
    <row r="507" spans="1:29" x14ac:dyDescent="0.25">
      <c r="A507" t="s">
        <v>420</v>
      </c>
      <c r="B507" t="s">
        <v>1366</v>
      </c>
      <c r="C507" t="s">
        <v>1367</v>
      </c>
      <c r="D507">
        <v>1900</v>
      </c>
      <c r="E507" s="960">
        <v>1</v>
      </c>
      <c r="F507" t="s">
        <v>439</v>
      </c>
      <c r="G507" s="960">
        <v>182</v>
      </c>
      <c r="H507" t="s">
        <v>380</v>
      </c>
      <c r="I507" s="940" t="s">
        <v>488</v>
      </c>
      <c r="J507" s="940" t="s">
        <v>436</v>
      </c>
      <c r="K507" s="940" t="s">
        <v>436</v>
      </c>
      <c r="L507" s="940" t="s">
        <v>129</v>
      </c>
      <c r="M507" s="965" t="s">
        <v>325</v>
      </c>
      <c r="N507" s="679">
        <f t="shared" ca="1" si="81"/>
        <v>0</v>
      </c>
      <c r="O507" s="679">
        <f t="shared" ca="1" si="88"/>
        <v>0</v>
      </c>
      <c r="P507" s="679">
        <f t="shared" ca="1" si="88"/>
        <v>0</v>
      </c>
      <c r="Q507" s="679">
        <f t="shared" ca="1" si="88"/>
        <v>0</v>
      </c>
      <c r="R507" s="679">
        <f t="shared" ca="1" si="88"/>
        <v>0</v>
      </c>
      <c r="S507" s="679">
        <f t="shared" ca="1" si="88"/>
        <v>0</v>
      </c>
      <c r="T507" s="679">
        <f t="shared" ca="1" si="88"/>
        <v>0</v>
      </c>
      <c r="U507" s="679">
        <f t="shared" ca="1" si="88"/>
        <v>0</v>
      </c>
      <c r="V507" s="679">
        <f t="shared" ca="1" si="88"/>
        <v>0</v>
      </c>
      <c r="W507" s="679">
        <f t="shared" ca="1" si="87"/>
        <v>0</v>
      </c>
      <c r="X507" s="679">
        <f t="shared" ca="1" si="88"/>
        <v>0</v>
      </c>
      <c r="Y507" s="679">
        <f t="shared" ca="1" si="88"/>
        <v>0</v>
      </c>
      <c r="Z507" s="679">
        <f t="shared" ca="1" si="88"/>
        <v>0</v>
      </c>
      <c r="AA507" t="str">
        <f t="shared" si="78"/>
        <v>ASR_Financial_Report_SHP21Final</v>
      </c>
      <c r="AB507" s="960">
        <f t="shared" si="79"/>
        <v>44658</v>
      </c>
      <c r="AC507" t="str">
        <f t="shared" si="80"/>
        <v>Unaudited</v>
      </c>
    </row>
    <row r="508" spans="1:29" ht="30" x14ac:dyDescent="0.25">
      <c r="A508" t="s">
        <v>420</v>
      </c>
      <c r="B508" t="s">
        <v>1366</v>
      </c>
      <c r="C508" t="s">
        <v>1367</v>
      </c>
      <c r="D508">
        <v>1900</v>
      </c>
      <c r="E508" s="960">
        <v>1</v>
      </c>
      <c r="F508" t="s">
        <v>439</v>
      </c>
      <c r="G508" s="960">
        <v>182</v>
      </c>
      <c r="H508" t="s">
        <v>380</v>
      </c>
      <c r="I508" s="940" t="s">
        <v>488</v>
      </c>
      <c r="J508" s="940" t="s">
        <v>436</v>
      </c>
      <c r="K508" s="940" t="s">
        <v>436</v>
      </c>
      <c r="L508" s="948" t="s">
        <v>130</v>
      </c>
      <c r="M508" s="963" t="s">
        <v>179</v>
      </c>
      <c r="N508" s="679">
        <f t="shared" ca="1" si="81"/>
        <v>0</v>
      </c>
      <c r="O508" s="679">
        <f t="shared" ca="1" si="88"/>
        <v>0</v>
      </c>
      <c r="P508" s="679">
        <f t="shared" ca="1" si="88"/>
        <v>0</v>
      </c>
      <c r="Q508" s="679">
        <f t="shared" ca="1" si="88"/>
        <v>0</v>
      </c>
      <c r="R508" s="679">
        <f t="shared" ca="1" si="88"/>
        <v>0</v>
      </c>
      <c r="S508" s="679">
        <f t="shared" ca="1" si="88"/>
        <v>0</v>
      </c>
      <c r="T508" s="679">
        <f t="shared" ca="1" si="88"/>
        <v>0</v>
      </c>
      <c r="U508" s="679">
        <f t="shared" ca="1" si="88"/>
        <v>0</v>
      </c>
      <c r="V508" s="679">
        <f t="shared" ca="1" si="88"/>
        <v>0</v>
      </c>
      <c r="W508" s="679">
        <f t="shared" ca="1" si="87"/>
        <v>0</v>
      </c>
      <c r="X508" s="679">
        <f t="shared" ca="1" si="88"/>
        <v>0</v>
      </c>
      <c r="Y508" s="679">
        <f t="shared" ca="1" si="88"/>
        <v>0</v>
      </c>
      <c r="Z508" s="679">
        <f t="shared" ca="1" si="88"/>
        <v>0</v>
      </c>
      <c r="AA508" t="str">
        <f t="shared" si="78"/>
        <v>ASR_Financial_Report_SHP21Final</v>
      </c>
      <c r="AB508" s="960">
        <f t="shared" si="79"/>
        <v>44658</v>
      </c>
      <c r="AC508" t="str">
        <f t="shared" si="80"/>
        <v>Unaudited</v>
      </c>
    </row>
    <row r="509" spans="1:29" x14ac:dyDescent="0.25">
      <c r="A509" t="s">
        <v>420</v>
      </c>
      <c r="B509" t="s">
        <v>1366</v>
      </c>
      <c r="C509" t="s">
        <v>1367</v>
      </c>
      <c r="D509">
        <v>1900</v>
      </c>
      <c r="E509" s="960">
        <v>1</v>
      </c>
      <c r="F509" t="s">
        <v>439</v>
      </c>
      <c r="G509" s="960">
        <v>182</v>
      </c>
      <c r="H509" t="s">
        <v>380</v>
      </c>
      <c r="I509" s="965" t="s">
        <v>488</v>
      </c>
      <c r="J509" s="965" t="s">
        <v>436</v>
      </c>
      <c r="K509" s="965" t="s">
        <v>436</v>
      </c>
      <c r="L509" s="940" t="s">
        <v>131</v>
      </c>
      <c r="M509" s="965" t="s">
        <v>494</v>
      </c>
      <c r="N509" s="679">
        <f t="shared" ca="1" si="81"/>
        <v>0</v>
      </c>
      <c r="O509" s="679">
        <f t="shared" ca="1" si="88"/>
        <v>0</v>
      </c>
      <c r="P509" s="679">
        <f t="shared" ca="1" si="88"/>
        <v>0</v>
      </c>
      <c r="Q509" s="679">
        <f t="shared" ca="1" si="88"/>
        <v>0</v>
      </c>
      <c r="R509" s="679">
        <f t="shared" ca="1" si="88"/>
        <v>0</v>
      </c>
      <c r="S509" s="679">
        <f t="shared" ca="1" si="88"/>
        <v>0</v>
      </c>
      <c r="T509" s="679">
        <f t="shared" ca="1" si="88"/>
        <v>0</v>
      </c>
      <c r="U509" s="679">
        <f t="shared" ca="1" si="88"/>
        <v>0</v>
      </c>
      <c r="V509" s="679">
        <f t="shared" ca="1" si="88"/>
        <v>0</v>
      </c>
      <c r="W509" s="679">
        <f t="shared" ca="1" si="87"/>
        <v>0</v>
      </c>
      <c r="X509" s="679">
        <f t="shared" ca="1" si="88"/>
        <v>0</v>
      </c>
      <c r="Y509" s="679">
        <f t="shared" ca="1" si="88"/>
        <v>0</v>
      </c>
      <c r="Z509" s="679">
        <f t="shared" ca="1" si="88"/>
        <v>0</v>
      </c>
      <c r="AA509" t="str">
        <f t="shared" si="78"/>
        <v>ASR_Financial_Report_SHP21Final</v>
      </c>
      <c r="AB509" s="960">
        <f t="shared" si="79"/>
        <v>44658</v>
      </c>
      <c r="AC509" t="str">
        <f t="shared" si="80"/>
        <v>Unaudited</v>
      </c>
    </row>
    <row r="510" spans="1:29" x14ac:dyDescent="0.25">
      <c r="A510" t="s">
        <v>420</v>
      </c>
      <c r="B510" t="s">
        <v>1366</v>
      </c>
      <c r="C510" t="s">
        <v>1367</v>
      </c>
      <c r="D510">
        <v>1900</v>
      </c>
      <c r="E510" s="960">
        <v>1</v>
      </c>
      <c r="F510" t="s">
        <v>439</v>
      </c>
      <c r="G510" s="960">
        <v>182</v>
      </c>
      <c r="H510" t="s">
        <v>380</v>
      </c>
      <c r="I510" s="940" t="s">
        <v>488</v>
      </c>
      <c r="J510" s="940" t="s">
        <v>436</v>
      </c>
      <c r="K510" s="940" t="s">
        <v>436</v>
      </c>
      <c r="L510" s="940" t="s">
        <v>132</v>
      </c>
      <c r="M510" s="965" t="s">
        <v>495</v>
      </c>
      <c r="N510" s="679">
        <f t="shared" ca="1" si="81"/>
        <v>0</v>
      </c>
      <c r="O510" s="679">
        <f t="shared" ca="1" si="88"/>
        <v>0</v>
      </c>
      <c r="P510" s="679">
        <f t="shared" ca="1" si="88"/>
        <v>0</v>
      </c>
      <c r="Q510" s="679">
        <f t="shared" ca="1" si="88"/>
        <v>0</v>
      </c>
      <c r="R510" s="679">
        <f t="shared" ca="1" si="88"/>
        <v>0</v>
      </c>
      <c r="S510" s="679">
        <f t="shared" ca="1" si="88"/>
        <v>0</v>
      </c>
      <c r="T510" s="679">
        <f t="shared" ca="1" si="88"/>
        <v>0</v>
      </c>
      <c r="U510" s="679">
        <f t="shared" ca="1" si="88"/>
        <v>0</v>
      </c>
      <c r="V510" s="679">
        <f t="shared" ca="1" si="88"/>
        <v>0</v>
      </c>
      <c r="W510" s="679">
        <f t="shared" ca="1" si="87"/>
        <v>0</v>
      </c>
      <c r="X510" s="679">
        <f t="shared" ca="1" si="88"/>
        <v>0</v>
      </c>
      <c r="Y510" s="679">
        <f t="shared" ca="1" si="88"/>
        <v>0</v>
      </c>
      <c r="Z510" s="679">
        <f t="shared" ca="1" si="88"/>
        <v>0</v>
      </c>
      <c r="AA510" t="str">
        <f t="shared" si="78"/>
        <v>ASR_Financial_Report_SHP21Final</v>
      </c>
      <c r="AB510" s="960">
        <f t="shared" si="79"/>
        <v>44658</v>
      </c>
      <c r="AC510" t="str">
        <f t="shared" si="80"/>
        <v>Unaudited</v>
      </c>
    </row>
    <row r="511" spans="1:29" x14ac:dyDescent="0.25">
      <c r="A511" t="s">
        <v>420</v>
      </c>
      <c r="B511" t="s">
        <v>1366</v>
      </c>
      <c r="C511" t="s">
        <v>1367</v>
      </c>
      <c r="D511">
        <v>1900</v>
      </c>
      <c r="E511" s="960">
        <v>1</v>
      </c>
      <c r="F511" t="s">
        <v>439</v>
      </c>
      <c r="G511" s="960">
        <v>182</v>
      </c>
      <c r="H511" t="s">
        <v>380</v>
      </c>
      <c r="I511" s="940" t="s">
        <v>488</v>
      </c>
      <c r="J511" s="940" t="s">
        <v>436</v>
      </c>
      <c r="K511" s="940" t="s">
        <v>436</v>
      </c>
      <c r="L511" s="940" t="s">
        <v>133</v>
      </c>
      <c r="M511" s="965" t="s">
        <v>496</v>
      </c>
      <c r="N511" s="679">
        <f t="shared" ca="1" si="81"/>
        <v>0</v>
      </c>
      <c r="O511" s="679">
        <f t="shared" ca="1" si="88"/>
        <v>0</v>
      </c>
      <c r="P511" s="679">
        <f t="shared" ca="1" si="88"/>
        <v>0</v>
      </c>
      <c r="Q511" s="679">
        <f t="shared" ca="1" si="88"/>
        <v>0</v>
      </c>
      <c r="R511" s="679">
        <f t="shared" ca="1" si="88"/>
        <v>0</v>
      </c>
      <c r="S511" s="679">
        <f t="shared" ca="1" si="88"/>
        <v>0</v>
      </c>
      <c r="T511" s="679">
        <f t="shared" ca="1" si="88"/>
        <v>0</v>
      </c>
      <c r="U511" s="679">
        <f t="shared" ca="1" si="88"/>
        <v>0</v>
      </c>
      <c r="V511" s="679">
        <f t="shared" ca="1" si="88"/>
        <v>0</v>
      </c>
      <c r="W511" s="679">
        <f t="shared" ca="1" si="87"/>
        <v>0</v>
      </c>
      <c r="X511" s="679">
        <f t="shared" ca="1" si="88"/>
        <v>0</v>
      </c>
      <c r="Y511" s="679">
        <f t="shared" ca="1" si="88"/>
        <v>0</v>
      </c>
      <c r="Z511" s="679">
        <f t="shared" ca="1" si="88"/>
        <v>0</v>
      </c>
      <c r="AA511" t="str">
        <f t="shared" si="78"/>
        <v>ASR_Financial_Report_SHP21Final</v>
      </c>
      <c r="AB511" s="960">
        <f t="shared" si="79"/>
        <v>44658</v>
      </c>
      <c r="AC511" t="str">
        <f t="shared" si="80"/>
        <v>Unaudited</v>
      </c>
    </row>
    <row r="512" spans="1:29" x14ac:dyDescent="0.25">
      <c r="A512" t="s">
        <v>420</v>
      </c>
      <c r="B512" t="s">
        <v>1366</v>
      </c>
      <c r="C512" t="s">
        <v>1367</v>
      </c>
      <c r="D512">
        <v>1900</v>
      </c>
      <c r="E512" s="960">
        <v>1</v>
      </c>
      <c r="F512" t="s">
        <v>439</v>
      </c>
      <c r="G512" s="960">
        <v>182</v>
      </c>
      <c r="H512" t="s">
        <v>380</v>
      </c>
      <c r="I512" s="940" t="s">
        <v>489</v>
      </c>
      <c r="J512" s="940" t="s">
        <v>26</v>
      </c>
      <c r="K512" s="940" t="s">
        <v>26</v>
      </c>
      <c r="L512" s="940" t="s">
        <v>269</v>
      </c>
      <c r="M512" s="965" t="s">
        <v>26</v>
      </c>
      <c r="N512" s="679">
        <f t="shared" ca="1" si="81"/>
        <v>387970.89780050021</v>
      </c>
      <c r="O512" s="679">
        <f t="shared" ca="1" si="88"/>
        <v>0</v>
      </c>
      <c r="P512" s="679">
        <f t="shared" ca="1" si="88"/>
        <v>0</v>
      </c>
      <c r="Q512" s="679">
        <f t="shared" ca="1" si="88"/>
        <v>0</v>
      </c>
      <c r="R512" s="679">
        <f t="shared" ca="1" si="88"/>
        <v>0</v>
      </c>
      <c r="S512" s="679">
        <f t="shared" ca="1" si="88"/>
        <v>0</v>
      </c>
      <c r="T512" s="679">
        <f t="shared" ca="1" si="88"/>
        <v>0</v>
      </c>
      <c r="U512" s="679">
        <f t="shared" ca="1" si="88"/>
        <v>0</v>
      </c>
      <c r="V512" s="679">
        <f t="shared" ca="1" si="88"/>
        <v>0</v>
      </c>
      <c r="W512" s="679">
        <f t="shared" ca="1" si="87"/>
        <v>0</v>
      </c>
      <c r="X512" s="679">
        <f t="shared" ca="1" si="88"/>
        <v>0</v>
      </c>
      <c r="Y512" s="679">
        <f t="shared" ca="1" si="88"/>
        <v>0</v>
      </c>
      <c r="Z512" s="679">
        <f t="shared" ca="1" si="88"/>
        <v>0</v>
      </c>
      <c r="AA512" t="str">
        <f t="shared" si="78"/>
        <v>ASR_Financial_Report_SHP21Final</v>
      </c>
      <c r="AB512" s="960">
        <f t="shared" si="79"/>
        <v>44658</v>
      </c>
      <c r="AC512" t="str">
        <f t="shared" si="80"/>
        <v>Unaudited</v>
      </c>
    </row>
    <row r="513" spans="1:29" x14ac:dyDescent="0.25">
      <c r="A513" t="s">
        <v>420</v>
      </c>
      <c r="B513" t="s">
        <v>1366</v>
      </c>
      <c r="C513" t="s">
        <v>1367</v>
      </c>
      <c r="D513">
        <v>1900</v>
      </c>
      <c r="E513" s="960">
        <v>1</v>
      </c>
      <c r="F513" t="s">
        <v>440</v>
      </c>
      <c r="G513" s="960">
        <v>274</v>
      </c>
      <c r="H513" t="s">
        <v>380</v>
      </c>
      <c r="I513" s="940" t="s">
        <v>432</v>
      </c>
      <c r="J513" s="940" t="s">
        <v>432</v>
      </c>
      <c r="K513" s="940" t="s">
        <v>432</v>
      </c>
      <c r="L513" s="948"/>
      <c r="M513" s="963" t="s">
        <v>432</v>
      </c>
      <c r="N513" s="679">
        <f t="shared" ca="1" si="81"/>
        <v>75623.869999999981</v>
      </c>
      <c r="O513" s="679">
        <f t="shared" ca="1" si="88"/>
        <v>66513.81</v>
      </c>
      <c r="P513" s="679">
        <f t="shared" ca="1" si="88"/>
        <v>1430.45</v>
      </c>
      <c r="Q513" s="679">
        <f t="shared" ca="1" si="88"/>
        <v>4014.2</v>
      </c>
      <c r="R513" s="679">
        <f t="shared" ca="1" si="88"/>
        <v>554.48</v>
      </c>
      <c r="S513" s="679">
        <f t="shared" ca="1" si="88"/>
        <v>1120.73</v>
      </c>
      <c r="T513" s="679">
        <f t="shared" ca="1" si="88"/>
        <v>1916.23</v>
      </c>
      <c r="U513" s="679">
        <f t="shared" ca="1" si="88"/>
        <v>3</v>
      </c>
      <c r="V513" s="679">
        <f t="shared" ca="1" si="88"/>
        <v>55.97</v>
      </c>
      <c r="W513" s="679">
        <f t="shared" ca="1" si="87"/>
        <v>15</v>
      </c>
      <c r="X513" s="679">
        <f t="shared" ca="1" si="88"/>
        <v>0</v>
      </c>
      <c r="Y513" s="679">
        <f t="shared" ca="1" si="88"/>
        <v>0</v>
      </c>
      <c r="Z513" s="679">
        <f t="shared" ca="1" si="88"/>
        <v>0</v>
      </c>
      <c r="AA513" t="str">
        <f t="shared" si="78"/>
        <v>ASR_Financial_Report_SHP21Final</v>
      </c>
      <c r="AB513" s="960">
        <f t="shared" si="79"/>
        <v>44658</v>
      </c>
      <c r="AC513" t="str">
        <f t="shared" si="80"/>
        <v>Unaudited</v>
      </c>
    </row>
    <row r="514" spans="1:29" x14ac:dyDescent="0.25">
      <c r="A514" t="s">
        <v>420</v>
      </c>
      <c r="B514" t="s">
        <v>1366</v>
      </c>
      <c r="C514" t="s">
        <v>1367</v>
      </c>
      <c r="D514">
        <v>1900</v>
      </c>
      <c r="E514" s="960">
        <v>1</v>
      </c>
      <c r="F514" t="s">
        <v>440</v>
      </c>
      <c r="G514" s="960">
        <v>274</v>
      </c>
      <c r="H514" t="s">
        <v>380</v>
      </c>
      <c r="I514" s="965" t="s">
        <v>487</v>
      </c>
      <c r="J514" s="965" t="s">
        <v>12</v>
      </c>
      <c r="K514" s="965" t="s">
        <v>12</v>
      </c>
      <c r="L514" s="940">
        <v>1.1000000000000001</v>
      </c>
      <c r="M514" s="965" t="s">
        <v>12</v>
      </c>
      <c r="N514" s="679">
        <f t="shared" ca="1" si="81"/>
        <v>17918214.580000002</v>
      </c>
      <c r="O514" s="679">
        <f t="shared" ca="1" si="88"/>
        <v>11228730.460000001</v>
      </c>
      <c r="P514" s="679">
        <f t="shared" ca="1" si="88"/>
        <v>693797.15</v>
      </c>
      <c r="Q514" s="679">
        <f t="shared" ca="1" si="88"/>
        <v>3649454.35</v>
      </c>
      <c r="R514" s="679">
        <f t="shared" ca="1" si="88"/>
        <v>751153.55</v>
      </c>
      <c r="S514" s="679">
        <f t="shared" ca="1" si="88"/>
        <v>228549.46</v>
      </c>
      <c r="T514" s="679">
        <f t="shared" ca="1" si="88"/>
        <v>782741.51</v>
      </c>
      <c r="U514" s="679">
        <f t="shared" ca="1" si="88"/>
        <v>444.63</v>
      </c>
      <c r="V514" s="679">
        <f t="shared" ca="1" si="88"/>
        <v>153584.01999999999</v>
      </c>
      <c r="W514" s="679">
        <f t="shared" ca="1" si="87"/>
        <v>429759.45</v>
      </c>
      <c r="X514" s="679">
        <f t="shared" ca="1" si="88"/>
        <v>0</v>
      </c>
      <c r="Y514" s="679">
        <f t="shared" ca="1" si="88"/>
        <v>0</v>
      </c>
      <c r="Z514" s="679">
        <f t="shared" ca="1" si="88"/>
        <v>0</v>
      </c>
      <c r="AA514" t="str">
        <f t="shared" ref="AA514:AA577" si="89">file_name</f>
        <v>ASR_Financial_Report_SHP21Final</v>
      </c>
      <c r="AB514" s="960">
        <f t="shared" ref="AB514:AB577" si="90">file_date</f>
        <v>44658</v>
      </c>
      <c r="AC514" t="str">
        <f t="shared" ref="AC514:AC577" si="91">status</f>
        <v>Unaudited</v>
      </c>
    </row>
    <row r="515" spans="1:29" x14ac:dyDescent="0.25">
      <c r="A515" t="s">
        <v>420</v>
      </c>
      <c r="B515" t="s">
        <v>1366</v>
      </c>
      <c r="C515" t="s">
        <v>1367</v>
      </c>
      <c r="D515">
        <v>1900</v>
      </c>
      <c r="E515" s="960">
        <v>1</v>
      </c>
      <c r="F515" t="s">
        <v>440</v>
      </c>
      <c r="G515" s="960">
        <v>274</v>
      </c>
      <c r="H515" t="s">
        <v>380</v>
      </c>
      <c r="I515" s="940" t="s">
        <v>487</v>
      </c>
      <c r="J515" s="940" t="s">
        <v>12</v>
      </c>
      <c r="K515" s="940" t="s">
        <v>1309</v>
      </c>
      <c r="L515" s="940" t="s">
        <v>1300</v>
      </c>
      <c r="M515" s="965" t="s">
        <v>1309</v>
      </c>
      <c r="N515" s="679">
        <f t="shared" ca="1" si="81"/>
        <v>0</v>
      </c>
      <c r="O515" s="679">
        <f t="shared" ca="1" si="88"/>
        <v>0</v>
      </c>
      <c r="P515" s="679">
        <f t="shared" ca="1" si="88"/>
        <v>0</v>
      </c>
      <c r="Q515" s="679">
        <f t="shared" ca="1" si="88"/>
        <v>0</v>
      </c>
      <c r="R515" s="679">
        <f t="shared" ca="1" si="88"/>
        <v>0</v>
      </c>
      <c r="S515" s="679">
        <f t="shared" ca="1" si="88"/>
        <v>0</v>
      </c>
      <c r="T515" s="679">
        <f t="shared" ca="1" si="88"/>
        <v>0</v>
      </c>
      <c r="U515" s="679">
        <f t="shared" ca="1" si="88"/>
        <v>0</v>
      </c>
      <c r="V515" s="679">
        <f t="shared" ca="1" si="88"/>
        <v>0</v>
      </c>
      <c r="W515" s="679">
        <f t="shared" ca="1" si="87"/>
        <v>0</v>
      </c>
      <c r="X515" s="679">
        <f t="shared" ca="1" si="88"/>
        <v>0</v>
      </c>
      <c r="Y515" s="679">
        <f t="shared" ca="1" si="88"/>
        <v>0</v>
      </c>
      <c r="Z515" s="679">
        <f t="shared" ca="1" si="88"/>
        <v>0</v>
      </c>
      <c r="AA515" t="str">
        <f t="shared" si="89"/>
        <v>ASR_Financial_Report_SHP21Final</v>
      </c>
      <c r="AB515" s="960">
        <f t="shared" si="90"/>
        <v>44658</v>
      </c>
      <c r="AC515" t="str">
        <f t="shared" si="91"/>
        <v>Unaudited</v>
      </c>
    </row>
    <row r="516" spans="1:29" x14ac:dyDescent="0.25">
      <c r="A516" t="s">
        <v>420</v>
      </c>
      <c r="B516" t="s">
        <v>1366</v>
      </c>
      <c r="C516" t="s">
        <v>1367</v>
      </c>
      <c r="D516">
        <v>1900</v>
      </c>
      <c r="E516" s="960">
        <v>1</v>
      </c>
      <c r="F516" t="s">
        <v>440</v>
      </c>
      <c r="G516" s="960">
        <v>274</v>
      </c>
      <c r="H516" t="s">
        <v>380</v>
      </c>
      <c r="I516" s="940" t="s">
        <v>487</v>
      </c>
      <c r="J516" s="940" t="s">
        <v>490</v>
      </c>
      <c r="K516" s="940" t="s">
        <v>491</v>
      </c>
      <c r="L516" s="940" t="s">
        <v>63</v>
      </c>
      <c r="M516" s="965" t="s">
        <v>343</v>
      </c>
      <c r="N516" s="679">
        <f t="shared" ca="1" si="81"/>
        <v>0</v>
      </c>
      <c r="O516" s="679">
        <f t="shared" ca="1" si="88"/>
        <v>0</v>
      </c>
      <c r="P516" s="679">
        <f t="shared" ca="1" si="88"/>
        <v>0</v>
      </c>
      <c r="Q516" s="679">
        <f t="shared" ca="1" si="88"/>
        <v>0</v>
      </c>
      <c r="R516" s="679">
        <f t="shared" ca="1" si="88"/>
        <v>0</v>
      </c>
      <c r="S516" s="679">
        <f t="shared" ca="1" si="88"/>
        <v>0</v>
      </c>
      <c r="T516" s="679">
        <f t="shared" ca="1" si="88"/>
        <v>0</v>
      </c>
      <c r="U516" s="679">
        <f t="shared" ca="1" si="88"/>
        <v>0</v>
      </c>
      <c r="V516" s="679">
        <f t="shared" ca="1" si="88"/>
        <v>0</v>
      </c>
      <c r="W516" s="679">
        <f t="shared" ca="1" si="87"/>
        <v>0</v>
      </c>
      <c r="X516" s="679">
        <f t="shared" ca="1" si="88"/>
        <v>0</v>
      </c>
      <c r="Y516" s="679">
        <f t="shared" ca="1" si="88"/>
        <v>0</v>
      </c>
      <c r="Z516" s="679">
        <f t="shared" ca="1" si="88"/>
        <v>0</v>
      </c>
      <c r="AA516" t="str">
        <f t="shared" si="89"/>
        <v>ASR_Financial_Report_SHP21Final</v>
      </c>
      <c r="AB516" s="960">
        <f t="shared" si="90"/>
        <v>44658</v>
      </c>
      <c r="AC516" t="str">
        <f t="shared" si="91"/>
        <v>Unaudited</v>
      </c>
    </row>
    <row r="517" spans="1:29" x14ac:dyDescent="0.25">
      <c r="A517" t="s">
        <v>420</v>
      </c>
      <c r="B517" t="s">
        <v>1366</v>
      </c>
      <c r="C517" t="s">
        <v>1367</v>
      </c>
      <c r="D517">
        <v>1900</v>
      </c>
      <c r="E517" s="960">
        <v>1</v>
      </c>
      <c r="F517" t="s">
        <v>440</v>
      </c>
      <c r="G517" s="960">
        <v>274</v>
      </c>
      <c r="H517" t="s">
        <v>380</v>
      </c>
      <c r="I517" s="940" t="s">
        <v>487</v>
      </c>
      <c r="J517" s="940" t="s">
        <v>490</v>
      </c>
      <c r="K517" s="940" t="s">
        <v>1000</v>
      </c>
      <c r="L517" s="940" t="s">
        <v>896</v>
      </c>
      <c r="M517" s="965" t="s">
        <v>897</v>
      </c>
      <c r="N517" s="679">
        <f t="shared" ca="1" si="81"/>
        <v>523217.2853154511</v>
      </c>
      <c r="O517" s="679">
        <f t="shared" ca="1" si="88"/>
        <v>519485.13531545107</v>
      </c>
      <c r="P517" s="679">
        <f t="shared" ca="1" si="88"/>
        <v>0</v>
      </c>
      <c r="Q517" s="679">
        <f t="shared" ca="1" si="88"/>
        <v>0</v>
      </c>
      <c r="R517" s="679">
        <f t="shared" ca="1" si="88"/>
        <v>0</v>
      </c>
      <c r="S517" s="679">
        <f t="shared" ca="1" si="88"/>
        <v>3732.15</v>
      </c>
      <c r="T517" s="679">
        <f t="shared" ca="1" si="88"/>
        <v>0</v>
      </c>
      <c r="U517" s="679">
        <f t="shared" ca="1" si="88"/>
        <v>0</v>
      </c>
      <c r="V517" s="679">
        <f t="shared" ca="1" si="88"/>
        <v>0</v>
      </c>
      <c r="W517" s="679">
        <f t="shared" ca="1" si="87"/>
        <v>0</v>
      </c>
      <c r="X517" s="679">
        <f t="shared" ca="1" si="88"/>
        <v>0</v>
      </c>
      <c r="Y517" s="679">
        <f t="shared" ca="1" si="88"/>
        <v>0</v>
      </c>
      <c r="Z517" s="679">
        <f t="shared" ca="1" si="88"/>
        <v>0</v>
      </c>
      <c r="AA517" t="str">
        <f t="shared" si="89"/>
        <v>ASR_Financial_Report_SHP21Final</v>
      </c>
      <c r="AB517" s="960">
        <f t="shared" si="90"/>
        <v>44658</v>
      </c>
      <c r="AC517" t="str">
        <f t="shared" si="91"/>
        <v>Unaudited</v>
      </c>
    </row>
    <row r="518" spans="1:29" x14ac:dyDescent="0.25">
      <c r="A518" t="s">
        <v>420</v>
      </c>
      <c r="B518" t="s">
        <v>1366</v>
      </c>
      <c r="C518" t="s">
        <v>1367</v>
      </c>
      <c r="D518">
        <v>1900</v>
      </c>
      <c r="E518" s="960">
        <v>1</v>
      </c>
      <c r="F518" t="s">
        <v>440</v>
      </c>
      <c r="G518" s="960">
        <v>274</v>
      </c>
      <c r="H518" t="s">
        <v>380</v>
      </c>
      <c r="I518" s="940" t="s">
        <v>487</v>
      </c>
      <c r="J518" s="940" t="s">
        <v>13</v>
      </c>
      <c r="K518" s="940" t="s">
        <v>492</v>
      </c>
      <c r="L518" s="940" t="s">
        <v>94</v>
      </c>
      <c r="M518" s="965" t="s">
        <v>146</v>
      </c>
      <c r="N518" s="679">
        <f t="shared" ca="1" si="81"/>
        <v>0</v>
      </c>
      <c r="O518" s="679">
        <f t="shared" ca="1" si="88"/>
        <v>0</v>
      </c>
      <c r="P518" s="679">
        <f t="shared" ca="1" si="88"/>
        <v>0</v>
      </c>
      <c r="Q518" s="679">
        <f t="shared" ca="1" si="88"/>
        <v>0</v>
      </c>
      <c r="R518" s="679">
        <f t="shared" ca="1" si="88"/>
        <v>0</v>
      </c>
      <c r="S518" s="679">
        <f t="shared" ca="1" si="88"/>
        <v>0</v>
      </c>
      <c r="T518" s="679">
        <f t="shared" ca="1" si="88"/>
        <v>0</v>
      </c>
      <c r="U518" s="679">
        <f t="shared" ca="1" si="88"/>
        <v>0</v>
      </c>
      <c r="V518" s="679">
        <f t="shared" ca="1" si="88"/>
        <v>0</v>
      </c>
      <c r="W518" s="679">
        <f t="shared" ca="1" si="87"/>
        <v>0</v>
      </c>
      <c r="X518" s="679">
        <f t="shared" ca="1" si="88"/>
        <v>0</v>
      </c>
      <c r="Y518" s="679">
        <f t="shared" ca="1" si="88"/>
        <v>0</v>
      </c>
      <c r="Z518" s="679">
        <f t="shared" ca="1" si="88"/>
        <v>0</v>
      </c>
      <c r="AA518" t="str">
        <f t="shared" si="89"/>
        <v>ASR_Financial_Report_SHP21Final</v>
      </c>
      <c r="AB518" s="960">
        <f t="shared" si="90"/>
        <v>44658</v>
      </c>
      <c r="AC518" t="str">
        <f t="shared" si="91"/>
        <v>Unaudited</v>
      </c>
    </row>
    <row r="519" spans="1:29" x14ac:dyDescent="0.25">
      <c r="A519" t="s">
        <v>420</v>
      </c>
      <c r="B519" t="s">
        <v>1366</v>
      </c>
      <c r="C519" t="s">
        <v>1367</v>
      </c>
      <c r="D519">
        <v>1900</v>
      </c>
      <c r="E519" s="960">
        <v>1</v>
      </c>
      <c r="F519" t="s">
        <v>440</v>
      </c>
      <c r="G519" s="960">
        <v>274</v>
      </c>
      <c r="H519" t="s">
        <v>380</v>
      </c>
      <c r="I519" s="940" t="s">
        <v>487</v>
      </c>
      <c r="J519" s="940" t="s">
        <v>13</v>
      </c>
      <c r="K519" s="940" t="s">
        <v>13</v>
      </c>
      <c r="L519" s="940" t="s">
        <v>35</v>
      </c>
      <c r="M519" s="965" t="s">
        <v>13</v>
      </c>
      <c r="N519" s="679">
        <f t="shared" ca="1" si="81"/>
        <v>118179.64595033067</v>
      </c>
      <c r="O519" s="679">
        <f t="shared" ca="1" si="88"/>
        <v>108979.39595033067</v>
      </c>
      <c r="P519" s="679">
        <f t="shared" ca="1" si="88"/>
        <v>0</v>
      </c>
      <c r="Q519" s="679">
        <f t="shared" ca="1" si="88"/>
        <v>0</v>
      </c>
      <c r="R519" s="679">
        <f t="shared" ca="1" si="88"/>
        <v>0</v>
      </c>
      <c r="S519" s="679">
        <f t="shared" ca="1" si="88"/>
        <v>0</v>
      </c>
      <c r="T519" s="679">
        <f t="shared" ca="1" si="88"/>
        <v>0</v>
      </c>
      <c r="U519" s="679">
        <f t="shared" ca="1" si="88"/>
        <v>0</v>
      </c>
      <c r="V519" s="679">
        <f t="shared" ca="1" si="88"/>
        <v>0</v>
      </c>
      <c r="W519" s="679">
        <f t="shared" ca="1" si="87"/>
        <v>0</v>
      </c>
      <c r="X519" s="679">
        <f t="shared" ca="1" si="88"/>
        <v>9200.2500000000018</v>
      </c>
      <c r="Y519" s="679">
        <f t="shared" ca="1" si="88"/>
        <v>0</v>
      </c>
      <c r="Z519" s="679">
        <f t="shared" ca="1" si="88"/>
        <v>0</v>
      </c>
      <c r="AA519" t="str">
        <f t="shared" si="89"/>
        <v>ASR_Financial_Report_SHP21Final</v>
      </c>
      <c r="AB519" s="960">
        <f t="shared" si="90"/>
        <v>44658</v>
      </c>
      <c r="AC519" t="str">
        <f t="shared" si="91"/>
        <v>Unaudited</v>
      </c>
    </row>
    <row r="520" spans="1:29" x14ac:dyDescent="0.25">
      <c r="A520" t="s">
        <v>420</v>
      </c>
      <c r="B520" t="s">
        <v>1366</v>
      </c>
      <c r="C520" t="s">
        <v>1367</v>
      </c>
      <c r="D520">
        <v>1900</v>
      </c>
      <c r="E520" s="960">
        <v>1</v>
      </c>
      <c r="F520" t="s">
        <v>440</v>
      </c>
      <c r="G520" s="960">
        <v>274</v>
      </c>
      <c r="H520" t="s">
        <v>380</v>
      </c>
      <c r="I520" s="940" t="s">
        <v>488</v>
      </c>
      <c r="J520" s="940" t="s">
        <v>444</v>
      </c>
      <c r="K520" s="940" t="s">
        <v>0</v>
      </c>
      <c r="L520" s="940">
        <v>2.1</v>
      </c>
      <c r="M520" s="965" t="s">
        <v>147</v>
      </c>
      <c r="N520" s="679">
        <f t="shared" ca="1" si="81"/>
        <v>1911128.19</v>
      </c>
      <c r="O520" s="679">
        <f t="shared" ca="1" si="88"/>
        <v>1280230.1299999999</v>
      </c>
      <c r="P520" s="679">
        <f t="shared" ca="1" si="88"/>
        <v>27341.23</v>
      </c>
      <c r="Q520" s="679">
        <f t="shared" ca="1" si="88"/>
        <v>470289.98</v>
      </c>
      <c r="R520" s="679">
        <f t="shared" ca="1" si="88"/>
        <v>113095.37</v>
      </c>
      <c r="S520" s="679">
        <f t="shared" ca="1" si="88"/>
        <v>1679.44</v>
      </c>
      <c r="T520" s="679">
        <f t="shared" ca="1" si="88"/>
        <v>10620.66</v>
      </c>
      <c r="U520" s="679">
        <f t="shared" ca="1" si="88"/>
        <v>0</v>
      </c>
      <c r="V520" s="679">
        <f t="shared" ca="1" si="88"/>
        <v>3689.54</v>
      </c>
      <c r="W520" s="679">
        <f t="shared" ca="1" si="87"/>
        <v>4181.84</v>
      </c>
      <c r="X520" s="679">
        <f t="shared" ca="1" si="88"/>
        <v>0</v>
      </c>
      <c r="Y520" s="679">
        <f t="shared" ca="1" si="88"/>
        <v>0</v>
      </c>
      <c r="Z520" s="679">
        <f t="shared" ca="1" si="88"/>
        <v>0</v>
      </c>
      <c r="AA520" t="str">
        <f t="shared" si="89"/>
        <v>ASR_Financial_Report_SHP21Final</v>
      </c>
      <c r="AB520" s="960">
        <f t="shared" si="90"/>
        <v>44658</v>
      </c>
      <c r="AC520" t="str">
        <f t="shared" si="91"/>
        <v>Unaudited</v>
      </c>
    </row>
    <row r="521" spans="1:29" ht="30" x14ac:dyDescent="0.25">
      <c r="A521" t="s">
        <v>420</v>
      </c>
      <c r="B521" t="s">
        <v>1366</v>
      </c>
      <c r="C521" t="s">
        <v>1367</v>
      </c>
      <c r="D521">
        <v>1900</v>
      </c>
      <c r="E521" s="960">
        <v>1</v>
      </c>
      <c r="F521" t="s">
        <v>440</v>
      </c>
      <c r="G521" s="960">
        <v>274</v>
      </c>
      <c r="H521" t="s">
        <v>380</v>
      </c>
      <c r="I521" s="940" t="s">
        <v>488</v>
      </c>
      <c r="J521" s="940" t="s">
        <v>444</v>
      </c>
      <c r="K521" s="940" t="s">
        <v>0</v>
      </c>
      <c r="L521" s="948">
        <v>2.2000000000000002</v>
      </c>
      <c r="M521" s="963" t="s">
        <v>148</v>
      </c>
      <c r="N521" s="679">
        <f t="shared" ca="1" si="81"/>
        <v>61673.352798371481</v>
      </c>
      <c r="O521" s="679">
        <f t="shared" ca="1" si="88"/>
        <v>54908.934220748481</v>
      </c>
      <c r="P521" s="679">
        <f t="shared" ca="1" si="88"/>
        <v>1172.6624490429331</v>
      </c>
      <c r="Q521" s="679">
        <f t="shared" ca="1" si="88"/>
        <v>4138.6391962502285</v>
      </c>
      <c r="R521" s="679">
        <f t="shared" ca="1" si="88"/>
        <v>995.24899475672146</v>
      </c>
      <c r="S521" s="679">
        <f t="shared" ca="1" si="88"/>
        <v>-66.85319185908881</v>
      </c>
      <c r="T521" s="679">
        <f t="shared" ca="1" si="88"/>
        <v>455.51897870184786</v>
      </c>
      <c r="U521" s="679">
        <f t="shared" ca="1" si="88"/>
        <v>0</v>
      </c>
      <c r="V521" s="679">
        <f t="shared" ca="1" si="88"/>
        <v>32.416778735506391</v>
      </c>
      <c r="W521" s="679">
        <f t="shared" ca="1" si="87"/>
        <v>36.785371994854948</v>
      </c>
      <c r="X521" s="679">
        <f t="shared" ca="1" si="88"/>
        <v>0</v>
      </c>
      <c r="Y521" s="679">
        <f t="shared" ca="1" si="88"/>
        <v>0</v>
      </c>
      <c r="Z521" s="679">
        <f t="shared" ca="1" si="88"/>
        <v>0</v>
      </c>
      <c r="AA521" t="str">
        <f t="shared" si="89"/>
        <v>ASR_Financial_Report_SHP21Final</v>
      </c>
      <c r="AB521" s="960">
        <f t="shared" si="90"/>
        <v>44658</v>
      </c>
      <c r="AC521" t="str">
        <f t="shared" si="91"/>
        <v>Unaudited</v>
      </c>
    </row>
    <row r="522" spans="1:29" x14ac:dyDescent="0.25">
      <c r="A522" t="s">
        <v>420</v>
      </c>
      <c r="B522" t="s">
        <v>1366</v>
      </c>
      <c r="C522" t="s">
        <v>1367</v>
      </c>
      <c r="D522">
        <v>1900</v>
      </c>
      <c r="E522" s="960">
        <v>1</v>
      </c>
      <c r="F522" t="s">
        <v>440</v>
      </c>
      <c r="G522" s="960">
        <v>274</v>
      </c>
      <c r="H522" t="s">
        <v>380</v>
      </c>
      <c r="I522" s="965" t="s">
        <v>488</v>
      </c>
      <c r="J522" s="965" t="s">
        <v>444</v>
      </c>
      <c r="K522" s="965" t="s">
        <v>0</v>
      </c>
      <c r="L522" s="940">
        <v>2.2999999999999998</v>
      </c>
      <c r="M522" s="965" t="s">
        <v>149</v>
      </c>
      <c r="N522" s="679">
        <f t="shared" ca="1" si="81"/>
        <v>1020462.0700000031</v>
      </c>
      <c r="O522" s="679">
        <f t="shared" ca="1" si="88"/>
        <v>815490.74000000302</v>
      </c>
      <c r="P522" s="679">
        <f t="shared" ca="1" si="88"/>
        <v>48113.55</v>
      </c>
      <c r="Q522" s="679">
        <f t="shared" ca="1" si="88"/>
        <v>108109.96</v>
      </c>
      <c r="R522" s="679">
        <f t="shared" ca="1" si="88"/>
        <v>28299.780000000002</v>
      </c>
      <c r="S522" s="679">
        <f t="shared" ca="1" si="88"/>
        <v>851.7299999999999</v>
      </c>
      <c r="T522" s="679">
        <f t="shared" ca="1" si="88"/>
        <v>17434.05</v>
      </c>
      <c r="U522" s="679">
        <f t="shared" ca="1" si="88"/>
        <v>0</v>
      </c>
      <c r="V522" s="679">
        <f t="shared" ca="1" si="88"/>
        <v>804.84</v>
      </c>
      <c r="W522" s="679">
        <f t="shared" ca="1" si="87"/>
        <v>1357.42</v>
      </c>
      <c r="X522" s="679">
        <f t="shared" ca="1" si="88"/>
        <v>0</v>
      </c>
      <c r="Y522" s="679">
        <f t="shared" ca="1" si="88"/>
        <v>0</v>
      </c>
      <c r="Z522" s="679">
        <f t="shared" ca="1" si="88"/>
        <v>0</v>
      </c>
      <c r="AA522" t="str">
        <f t="shared" si="89"/>
        <v>ASR_Financial_Report_SHP21Final</v>
      </c>
      <c r="AB522" s="960">
        <f t="shared" si="90"/>
        <v>44658</v>
      </c>
      <c r="AC522" t="str">
        <f t="shared" si="91"/>
        <v>Unaudited</v>
      </c>
    </row>
    <row r="523" spans="1:29" x14ac:dyDescent="0.25">
      <c r="A523" t="s">
        <v>420</v>
      </c>
      <c r="B523" t="s">
        <v>1366</v>
      </c>
      <c r="C523" t="s">
        <v>1367</v>
      </c>
      <c r="D523">
        <v>1900</v>
      </c>
      <c r="E523" s="960">
        <v>1</v>
      </c>
      <c r="F523" t="s">
        <v>440</v>
      </c>
      <c r="G523" s="960">
        <v>274</v>
      </c>
      <c r="H523" t="s">
        <v>380</v>
      </c>
      <c r="I523" s="940" t="s">
        <v>488</v>
      </c>
      <c r="J523" s="940" t="s">
        <v>444</v>
      </c>
      <c r="K523" s="940" t="s">
        <v>0</v>
      </c>
      <c r="L523" s="940">
        <v>2.4</v>
      </c>
      <c r="M523" s="965" t="s">
        <v>150</v>
      </c>
      <c r="N523" s="679">
        <f t="shared" ca="1" si="81"/>
        <v>792241.02</v>
      </c>
      <c r="O523" s="679">
        <f t="shared" ca="1" si="88"/>
        <v>507949.55000000005</v>
      </c>
      <c r="P523" s="679">
        <f t="shared" ca="1" si="88"/>
        <v>21693.03</v>
      </c>
      <c r="Q523" s="679">
        <f t="shared" ca="1" si="88"/>
        <v>224523.53</v>
      </c>
      <c r="R523" s="679">
        <f t="shared" ca="1" si="88"/>
        <v>10658.53</v>
      </c>
      <c r="S523" s="679">
        <f t="shared" ca="1" si="88"/>
        <v>4659.9799999999996</v>
      </c>
      <c r="T523" s="679">
        <f t="shared" ca="1" si="88"/>
        <v>16952.57</v>
      </c>
      <c r="U523" s="679">
        <f t="shared" ca="1" si="88"/>
        <v>0</v>
      </c>
      <c r="V523" s="679">
        <f t="shared" ca="1" si="88"/>
        <v>644.36</v>
      </c>
      <c r="W523" s="679">
        <f t="shared" ca="1" si="87"/>
        <v>5159.47</v>
      </c>
      <c r="X523" s="679">
        <f t="shared" ca="1" si="88"/>
        <v>0</v>
      </c>
      <c r="Y523" s="679">
        <f t="shared" ca="1" si="88"/>
        <v>0</v>
      </c>
      <c r="Z523" s="679">
        <f t="shared" ca="1" si="88"/>
        <v>0</v>
      </c>
      <c r="AA523" t="str">
        <f t="shared" si="89"/>
        <v>ASR_Financial_Report_SHP21Final</v>
      </c>
      <c r="AB523" s="960">
        <f t="shared" si="90"/>
        <v>44658</v>
      </c>
      <c r="AC523" t="str">
        <f t="shared" si="91"/>
        <v>Unaudited</v>
      </c>
    </row>
    <row r="524" spans="1:29" ht="30" x14ac:dyDescent="0.25">
      <c r="A524" t="s">
        <v>420</v>
      </c>
      <c r="B524" t="s">
        <v>1366</v>
      </c>
      <c r="C524" t="s">
        <v>1367</v>
      </c>
      <c r="D524">
        <v>1900</v>
      </c>
      <c r="E524" s="960">
        <v>1</v>
      </c>
      <c r="F524" t="s">
        <v>440</v>
      </c>
      <c r="G524" s="960">
        <v>274</v>
      </c>
      <c r="H524" t="s">
        <v>380</v>
      </c>
      <c r="I524" s="940" t="s">
        <v>488</v>
      </c>
      <c r="J524" s="940" t="s">
        <v>444</v>
      </c>
      <c r="K524" s="940" t="s">
        <v>0</v>
      </c>
      <c r="L524" s="940">
        <v>2.5</v>
      </c>
      <c r="M524" s="965" t="s">
        <v>151</v>
      </c>
      <c r="N524" s="679">
        <f t="shared" ca="1" si="81"/>
        <v>64305.486503194647</v>
      </c>
      <c r="O524" s="679">
        <f t="shared" ca="1" si="88"/>
        <v>56762.213391039717</v>
      </c>
      <c r="P524" s="679">
        <f t="shared" ca="1" si="88"/>
        <v>2993.9967975878039</v>
      </c>
      <c r="Q524" s="679">
        <f t="shared" ca="1" si="88"/>
        <v>2895.5421341910514</v>
      </c>
      <c r="R524" s="679">
        <f t="shared" ca="1" si="88"/>
        <v>337.21810593163394</v>
      </c>
      <c r="S524" s="679">
        <f t="shared" ca="1" si="88"/>
        <v>-227.50630583610445</v>
      </c>
      <c r="T524" s="679">
        <f t="shared" ca="1" si="88"/>
        <v>1474.8384774023971</v>
      </c>
      <c r="U524" s="679">
        <f t="shared" ca="1" si="88"/>
        <v>0</v>
      </c>
      <c r="V524" s="679">
        <f t="shared" ca="1" si="88"/>
        <v>12.248357004130344</v>
      </c>
      <c r="W524" s="679">
        <f t="shared" ca="1" si="87"/>
        <v>56.935545874016235</v>
      </c>
      <c r="X524" s="679">
        <f t="shared" ca="1" si="88"/>
        <v>0</v>
      </c>
      <c r="Y524" s="679">
        <f t="shared" ca="1" si="88"/>
        <v>0</v>
      </c>
      <c r="Z524" s="679">
        <f t="shared" ca="1" si="88"/>
        <v>0</v>
      </c>
      <c r="AA524" t="str">
        <f t="shared" si="89"/>
        <v>ASR_Financial_Report_SHP21Final</v>
      </c>
      <c r="AB524" s="960">
        <f t="shared" si="90"/>
        <v>44658</v>
      </c>
      <c r="AC524" t="str">
        <f t="shared" si="91"/>
        <v>Unaudited</v>
      </c>
    </row>
    <row r="525" spans="1:29" x14ac:dyDescent="0.25">
      <c r="A525" t="s">
        <v>420</v>
      </c>
      <c r="B525" t="s">
        <v>1366</v>
      </c>
      <c r="C525" t="s">
        <v>1367</v>
      </c>
      <c r="D525">
        <v>1900</v>
      </c>
      <c r="E525" s="960">
        <v>1</v>
      </c>
      <c r="F525" t="s">
        <v>440</v>
      </c>
      <c r="G525" s="960">
        <v>274</v>
      </c>
      <c r="H525" t="s">
        <v>380</v>
      </c>
      <c r="I525" s="940" t="s">
        <v>488</v>
      </c>
      <c r="J525" s="940" t="s">
        <v>444</v>
      </c>
      <c r="K525" s="940" t="s">
        <v>0</v>
      </c>
      <c r="L525" s="940" t="s">
        <v>96</v>
      </c>
      <c r="M525" s="965" t="s">
        <v>7</v>
      </c>
      <c r="N525" s="679">
        <f t="shared" ref="N525:N546" ca="1" si="92">IF(OR(AND($F525="PY",N$1&lt;&gt;"Prior Year"),AND($F525&lt;&gt;"PY",N$1="Prior Year")),0,INDEX(INDIRECT("'MMA Rev-Exp "&amp;$H525&amp;"'!$A$1:$CA$200"),IF($J525="Member Months",MATCH($J525,INDIRECT("'MMA Rev-Exp "&amp;$H525&amp;"'!$A$1:$A$200"),0),MATCH($L525,INDIRECT("'MMA Rev-Exp "&amp;$H525&amp;"'!$B$1:$B$200"),0)),IF($F525="PY",MATCH("Prior Year Adjustments",INDIRECT("'MMA Rev-Exp "&amp;$H525&amp;"'!$A$8:$CA$8"),0),MATCH(IF($F525="Q1","JANUARY - MARCH (Q1)",IF($F525="Q2","APRIL - JUNE (Q2)",IF($F525="Q3","JULY - SEPTEMBER (Q3)",IF($F525="Q4","OCTOBER - DECEMBER (Q4)",0)))),INDIRECT("'MMA Rev-Exp "&amp;$H525&amp;"'!$A$7:$CA$7"),0)+MATCH(N$1,INDIRECT("'MMA Rev-Exp "&amp;$H525&amp;"'!$D$8:$CA$8"),0)-1)))</f>
        <v>0</v>
      </c>
      <c r="O525" s="679">
        <f t="shared" ca="1" si="88"/>
        <v>0</v>
      </c>
      <c r="P525" s="679">
        <f t="shared" ca="1" si="88"/>
        <v>0</v>
      </c>
      <c r="Q525" s="679">
        <f t="shared" ca="1" si="88"/>
        <v>0</v>
      </c>
      <c r="R525" s="679">
        <f t="shared" ca="1" si="88"/>
        <v>0</v>
      </c>
      <c r="S525" s="679">
        <f t="shared" ca="1" si="88"/>
        <v>0</v>
      </c>
      <c r="T525" s="679">
        <f t="shared" ca="1" si="88"/>
        <v>0</v>
      </c>
      <c r="U525" s="679">
        <f t="shared" ca="1" si="88"/>
        <v>0</v>
      </c>
      <c r="V525" s="679">
        <f t="shared" ca="1" si="88"/>
        <v>0</v>
      </c>
      <c r="W525" s="679">
        <f t="shared" ca="1" si="87"/>
        <v>0</v>
      </c>
      <c r="X525" s="679">
        <f t="shared" ca="1" si="88"/>
        <v>0</v>
      </c>
      <c r="Y525" s="679">
        <f t="shared" ca="1" si="88"/>
        <v>0</v>
      </c>
      <c r="Z525" s="679">
        <f t="shared" ca="1" si="88"/>
        <v>0</v>
      </c>
      <c r="AA525" t="str">
        <f t="shared" si="89"/>
        <v>ASR_Financial_Report_SHP21Final</v>
      </c>
      <c r="AB525" s="960">
        <f t="shared" si="90"/>
        <v>44658</v>
      </c>
      <c r="AC525" t="str">
        <f t="shared" si="91"/>
        <v>Unaudited</v>
      </c>
    </row>
    <row r="526" spans="1:29" x14ac:dyDescent="0.25">
      <c r="A526" t="s">
        <v>420</v>
      </c>
      <c r="B526" t="s">
        <v>1366</v>
      </c>
      <c r="C526" t="s">
        <v>1367</v>
      </c>
      <c r="D526">
        <v>1900</v>
      </c>
      <c r="E526" s="960">
        <v>1</v>
      </c>
      <c r="F526" t="s">
        <v>440</v>
      </c>
      <c r="G526" s="960">
        <v>274</v>
      </c>
      <c r="H526" t="s">
        <v>380</v>
      </c>
      <c r="I526" s="940" t="s">
        <v>488</v>
      </c>
      <c r="J526" s="940" t="s">
        <v>444</v>
      </c>
      <c r="K526" s="940" t="s">
        <v>0</v>
      </c>
      <c r="L526" s="940" t="s">
        <v>152</v>
      </c>
      <c r="M526" s="965" t="s">
        <v>451</v>
      </c>
      <c r="N526" s="679">
        <f t="shared" ca="1" si="92"/>
        <v>0</v>
      </c>
      <c r="O526" s="679">
        <f t="shared" ca="1" si="88"/>
        <v>0</v>
      </c>
      <c r="P526" s="679">
        <f t="shared" ca="1" si="88"/>
        <v>0</v>
      </c>
      <c r="Q526" s="679">
        <f t="shared" ca="1" si="88"/>
        <v>0</v>
      </c>
      <c r="R526" s="679">
        <f t="shared" ca="1" si="88"/>
        <v>0</v>
      </c>
      <c r="S526" s="679">
        <f t="shared" ca="1" si="88"/>
        <v>0</v>
      </c>
      <c r="T526" s="679">
        <f t="shared" ca="1" si="88"/>
        <v>0</v>
      </c>
      <c r="U526" s="679">
        <f t="shared" ref="U526:Z526" ca="1" si="93">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679">
        <f t="shared" ca="1" si="93"/>
        <v>0</v>
      </c>
      <c r="W526" s="679">
        <f t="shared" ca="1" si="87"/>
        <v>0</v>
      </c>
      <c r="X526" s="679">
        <f t="shared" ca="1" si="93"/>
        <v>0</v>
      </c>
      <c r="Y526" s="679">
        <f t="shared" ca="1" si="93"/>
        <v>0</v>
      </c>
      <c r="Z526" s="679">
        <f t="shared" ca="1" si="93"/>
        <v>0</v>
      </c>
      <c r="AA526" t="str">
        <f t="shared" si="89"/>
        <v>ASR_Financial_Report_SHP21Final</v>
      </c>
      <c r="AB526" s="960">
        <f t="shared" si="90"/>
        <v>44658</v>
      </c>
      <c r="AC526" t="str">
        <f t="shared" si="91"/>
        <v>Unaudited</v>
      </c>
    </row>
    <row r="527" spans="1:29" x14ac:dyDescent="0.25">
      <c r="A527" t="s">
        <v>420</v>
      </c>
      <c r="B527" t="s">
        <v>1366</v>
      </c>
      <c r="C527" t="s">
        <v>1367</v>
      </c>
      <c r="D527">
        <v>1900</v>
      </c>
      <c r="E527" s="960">
        <v>1</v>
      </c>
      <c r="F527" t="s">
        <v>440</v>
      </c>
      <c r="G527" s="960">
        <v>274</v>
      </c>
      <c r="H527" t="s">
        <v>380</v>
      </c>
      <c r="I527" s="940" t="s">
        <v>488</v>
      </c>
      <c r="J527" s="940" t="s">
        <v>444</v>
      </c>
      <c r="K527" s="940" t="s">
        <v>0</v>
      </c>
      <c r="L527" s="940" t="s">
        <v>898</v>
      </c>
      <c r="M527" s="965" t="s">
        <v>24</v>
      </c>
      <c r="N527" s="679">
        <f t="shared" ca="1" si="92"/>
        <v>0</v>
      </c>
      <c r="O527" s="679">
        <f t="shared" ref="O527:V536" ca="1" si="94">IF(OR(AND($F527="PY",O$1&lt;&gt;"Prior Year"),AND($F527&lt;&gt;"PY",O$1="Prior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"&amp;$H527&amp;"'!$A$7:$CA$7"),0)+MATCH(O$1,INDIRECT("'MMA Rev-Exp "&amp;$H527&amp;"'!$D$8:$CA$8"),0)-1)))</f>
        <v>0</v>
      </c>
      <c r="P527" s="679">
        <f t="shared" ca="1" si="94"/>
        <v>0</v>
      </c>
      <c r="Q527" s="679">
        <f t="shared" ca="1" si="94"/>
        <v>0</v>
      </c>
      <c r="R527" s="679">
        <f t="shared" ca="1" si="94"/>
        <v>0</v>
      </c>
      <c r="S527" s="679">
        <f t="shared" ca="1" si="94"/>
        <v>0</v>
      </c>
      <c r="T527" s="679">
        <f t="shared" ca="1" si="94"/>
        <v>0</v>
      </c>
      <c r="U527" s="679">
        <f t="shared" ca="1" si="94"/>
        <v>0</v>
      </c>
      <c r="V527" s="679">
        <f t="shared" ca="1" si="94"/>
        <v>0</v>
      </c>
      <c r="W527" s="679">
        <f t="shared" ca="1" si="87"/>
        <v>0</v>
      </c>
      <c r="X527" s="679">
        <f t="shared" ref="X527:Z545" ca="1" si="95">IF(OR(AND($F527="PY",X$1&lt;&gt;"Prior Year"),AND($F527&lt;&gt;"PY",X$1="Prior Year")),0,INDEX(INDIRECT("'MMA Rev-Exp "&amp;$H527&amp;"'!$A$1:$CA$200"),IF($J527="Member Months",MATCH($J527,INDIRECT("'MMA Rev-Exp "&amp;$H527&amp;"'!$A$1:$A$200"),0),MATCH($L527,INDIRECT("'MMA Rev-Exp "&amp;$H527&amp;"'!$B$1:$B$200"),0)),IF($F527="PY",MATCH("Prior Year Adjustments",INDIRECT("'MMA Rev-Exp "&amp;$H527&amp;"'!$A$8:$CA$8"),0),MATCH(IF($F527="Q1","JANUARY - MARCH (Q1)",IF($F527="Q2","APRIL - JUNE (Q2)",IF($F527="Q3","JULY - SEPTEMBER (Q3)",IF($F527="Q4","OCTOBER - DECEMBER (Q4)",0)))),INDIRECT("'MMA Rev-Exp "&amp;$H527&amp;"'!$A$7:$CA$7"),0)+MATCH(X$1,INDIRECT("'MMA Rev-Exp "&amp;$H527&amp;"'!$D$8:$CA$8"),0)-1)))</f>
        <v>0</v>
      </c>
      <c r="Y527" s="679">
        <f t="shared" ca="1" si="95"/>
        <v>0</v>
      </c>
      <c r="Z527" s="679">
        <f t="shared" ca="1" si="95"/>
        <v>0</v>
      </c>
      <c r="AA527" t="str">
        <f t="shared" si="89"/>
        <v>ASR_Financial_Report_SHP21Final</v>
      </c>
      <c r="AB527" s="960">
        <f t="shared" si="90"/>
        <v>44658</v>
      </c>
      <c r="AC527" t="str">
        <f t="shared" si="91"/>
        <v>Unaudited</v>
      </c>
    </row>
    <row r="528" spans="1:29" x14ac:dyDescent="0.25">
      <c r="A528" t="s">
        <v>420</v>
      </c>
      <c r="B528" t="s">
        <v>1366</v>
      </c>
      <c r="C528" t="s">
        <v>1367</v>
      </c>
      <c r="D528">
        <v>1900</v>
      </c>
      <c r="E528" s="960">
        <v>1</v>
      </c>
      <c r="F528" t="s">
        <v>440</v>
      </c>
      <c r="G528" s="960">
        <v>274</v>
      </c>
      <c r="H528" t="s">
        <v>380</v>
      </c>
      <c r="I528" s="940" t="s">
        <v>488</v>
      </c>
      <c r="J528" s="940" t="s">
        <v>444</v>
      </c>
      <c r="K528" s="940" t="s">
        <v>53</v>
      </c>
      <c r="L528" s="940">
        <v>3.1</v>
      </c>
      <c r="M528" s="965" t="s">
        <v>33</v>
      </c>
      <c r="N528" s="679">
        <f t="shared" ca="1" si="92"/>
        <v>3297806.1899999715</v>
      </c>
      <c r="O528" s="679">
        <f t="shared" ca="1" si="94"/>
        <v>2669700.8799999701</v>
      </c>
      <c r="P528" s="679">
        <f t="shared" ca="1" si="94"/>
        <v>99128.180000000008</v>
      </c>
      <c r="Q528" s="679">
        <f t="shared" ca="1" si="94"/>
        <v>348186.37000000098</v>
      </c>
      <c r="R528" s="679">
        <f t="shared" ca="1" si="94"/>
        <v>69158.22</v>
      </c>
      <c r="S528" s="679">
        <f t="shared" ca="1" si="94"/>
        <v>11832.81</v>
      </c>
      <c r="T528" s="679">
        <f t="shared" ca="1" si="94"/>
        <v>89053.57</v>
      </c>
      <c r="U528" s="679">
        <f t="shared" ca="1" si="94"/>
        <v>0</v>
      </c>
      <c r="V528" s="679">
        <f t="shared" ca="1" si="94"/>
        <v>3380.12</v>
      </c>
      <c r="W528" s="679">
        <f t="shared" ca="1" si="87"/>
        <v>7285.09</v>
      </c>
      <c r="X528" s="679">
        <f t="shared" ca="1" si="95"/>
        <v>0</v>
      </c>
      <c r="Y528" s="679">
        <f t="shared" ca="1" si="95"/>
        <v>80.95</v>
      </c>
      <c r="Z528" s="679">
        <f t="shared" ca="1" si="95"/>
        <v>0</v>
      </c>
      <c r="AA528" t="str">
        <f t="shared" si="89"/>
        <v>ASR_Financial_Report_SHP21Final</v>
      </c>
      <c r="AB528" s="960">
        <f t="shared" si="90"/>
        <v>44658</v>
      </c>
      <c r="AC528" t="str">
        <f t="shared" si="91"/>
        <v>Unaudited</v>
      </c>
    </row>
    <row r="529" spans="1:29" x14ac:dyDescent="0.25">
      <c r="A529" t="s">
        <v>420</v>
      </c>
      <c r="B529" t="s">
        <v>1366</v>
      </c>
      <c r="C529" t="s">
        <v>1367</v>
      </c>
      <c r="D529">
        <v>1900</v>
      </c>
      <c r="E529" s="960">
        <v>1</v>
      </c>
      <c r="F529" t="s">
        <v>440</v>
      </c>
      <c r="G529" s="960">
        <v>274</v>
      </c>
      <c r="H529" t="s">
        <v>380</v>
      </c>
      <c r="I529" s="940" t="s">
        <v>488</v>
      </c>
      <c r="J529" s="940" t="s">
        <v>444</v>
      </c>
      <c r="K529" s="940" t="s">
        <v>53</v>
      </c>
      <c r="L529" s="948">
        <v>3.2</v>
      </c>
      <c r="M529" s="963" t="s">
        <v>34</v>
      </c>
      <c r="N529" s="679">
        <f t="shared" ca="1" si="92"/>
        <v>4745.6899999999996</v>
      </c>
      <c r="O529" s="679">
        <f t="shared" ca="1" si="94"/>
        <v>3774.84</v>
      </c>
      <c r="P529" s="679">
        <f t="shared" ca="1" si="94"/>
        <v>9.74</v>
      </c>
      <c r="Q529" s="679">
        <f t="shared" ca="1" si="94"/>
        <v>322.45999999999998</v>
      </c>
      <c r="R529" s="679">
        <f t="shared" ca="1" si="94"/>
        <v>0</v>
      </c>
      <c r="S529" s="679">
        <f t="shared" ca="1" si="94"/>
        <v>0</v>
      </c>
      <c r="T529" s="679">
        <f t="shared" ca="1" si="94"/>
        <v>638.65</v>
      </c>
      <c r="U529" s="679">
        <f t="shared" ca="1" si="94"/>
        <v>0</v>
      </c>
      <c r="V529" s="679">
        <f t="shared" ca="1" si="94"/>
        <v>0</v>
      </c>
      <c r="W529" s="679">
        <f t="shared" ca="1" si="87"/>
        <v>0</v>
      </c>
      <c r="X529" s="679">
        <f t="shared" ca="1" si="95"/>
        <v>0</v>
      </c>
      <c r="Y529" s="679">
        <f t="shared" ca="1" si="95"/>
        <v>0</v>
      </c>
      <c r="Z529" s="679">
        <f t="shared" ca="1" si="95"/>
        <v>0</v>
      </c>
      <c r="AA529" t="str">
        <f t="shared" si="89"/>
        <v>ASR_Financial_Report_SHP21Final</v>
      </c>
      <c r="AB529" s="960">
        <f t="shared" si="90"/>
        <v>44658</v>
      </c>
      <c r="AC529" t="str">
        <f t="shared" si="91"/>
        <v>Unaudited</v>
      </c>
    </row>
    <row r="530" spans="1:29" x14ac:dyDescent="0.25">
      <c r="A530" t="s">
        <v>420</v>
      </c>
      <c r="B530" t="s">
        <v>1366</v>
      </c>
      <c r="C530" t="s">
        <v>1367</v>
      </c>
      <c r="D530">
        <v>1900</v>
      </c>
      <c r="E530" s="960">
        <v>1</v>
      </c>
      <c r="F530" t="s">
        <v>440</v>
      </c>
      <c r="G530" s="960">
        <v>274</v>
      </c>
      <c r="H530" t="s">
        <v>380</v>
      </c>
      <c r="I530" s="940" t="s">
        <v>488</v>
      </c>
      <c r="J530" s="940" t="s">
        <v>444</v>
      </c>
      <c r="K530" s="940" t="s">
        <v>53</v>
      </c>
      <c r="L530" s="940">
        <v>3.3</v>
      </c>
      <c r="M530" s="965" t="s">
        <v>54</v>
      </c>
      <c r="N530" s="679">
        <f t="shared" ca="1" si="92"/>
        <v>52032.679999999993</v>
      </c>
      <c r="O530" s="679">
        <f t="shared" ca="1" si="94"/>
        <v>44981.22</v>
      </c>
      <c r="P530" s="679">
        <f t="shared" ca="1" si="94"/>
        <v>2809.49</v>
      </c>
      <c r="Q530" s="679">
        <f t="shared" ca="1" si="94"/>
        <v>2145.56</v>
      </c>
      <c r="R530" s="679">
        <f t="shared" ca="1" si="94"/>
        <v>751.79</v>
      </c>
      <c r="S530" s="679">
        <f t="shared" ca="1" si="94"/>
        <v>0</v>
      </c>
      <c r="T530" s="679">
        <f t="shared" ca="1" si="94"/>
        <v>1012.6</v>
      </c>
      <c r="U530" s="679">
        <f t="shared" ca="1" si="94"/>
        <v>0</v>
      </c>
      <c r="V530" s="679">
        <f t="shared" ca="1" si="94"/>
        <v>332.02</v>
      </c>
      <c r="W530" s="679">
        <f t="shared" ca="1" si="87"/>
        <v>0</v>
      </c>
      <c r="X530" s="679">
        <f t="shared" ca="1" si="95"/>
        <v>0</v>
      </c>
      <c r="Y530" s="679">
        <f t="shared" ca="1" si="95"/>
        <v>0</v>
      </c>
      <c r="Z530" s="679">
        <f t="shared" ca="1" si="95"/>
        <v>0</v>
      </c>
      <c r="AA530" t="str">
        <f t="shared" si="89"/>
        <v>ASR_Financial_Report_SHP21Final</v>
      </c>
      <c r="AB530" s="960">
        <f t="shared" si="90"/>
        <v>44658</v>
      </c>
      <c r="AC530" t="str">
        <f t="shared" si="91"/>
        <v>Unaudited</v>
      </c>
    </row>
    <row r="531" spans="1:29" x14ac:dyDescent="0.25">
      <c r="A531" t="s">
        <v>420</v>
      </c>
      <c r="B531" t="s">
        <v>1366</v>
      </c>
      <c r="C531" t="s">
        <v>1367</v>
      </c>
      <c r="D531">
        <v>1900</v>
      </c>
      <c r="E531" s="960">
        <v>1</v>
      </c>
      <c r="F531" t="s">
        <v>440</v>
      </c>
      <c r="G531" s="960">
        <v>274</v>
      </c>
      <c r="H531" t="s">
        <v>380</v>
      </c>
      <c r="I531" s="940" t="s">
        <v>488</v>
      </c>
      <c r="J531" s="940" t="s">
        <v>444</v>
      </c>
      <c r="K531" s="940" t="s">
        <v>53</v>
      </c>
      <c r="L531" s="940" t="s">
        <v>44</v>
      </c>
      <c r="M531" s="965" t="s">
        <v>153</v>
      </c>
      <c r="N531" s="679">
        <f t="shared" ca="1" si="92"/>
        <v>0</v>
      </c>
      <c r="O531" s="679">
        <f t="shared" ca="1" si="94"/>
        <v>0</v>
      </c>
      <c r="P531" s="679">
        <f t="shared" ca="1" si="94"/>
        <v>0</v>
      </c>
      <c r="Q531" s="679">
        <f t="shared" ca="1" si="94"/>
        <v>0</v>
      </c>
      <c r="R531" s="679">
        <f t="shared" ca="1" si="94"/>
        <v>0</v>
      </c>
      <c r="S531" s="679">
        <f t="shared" ca="1" si="94"/>
        <v>0</v>
      </c>
      <c r="T531" s="679">
        <f t="shared" ca="1" si="94"/>
        <v>0</v>
      </c>
      <c r="U531" s="679">
        <f t="shared" ca="1" si="94"/>
        <v>0</v>
      </c>
      <c r="V531" s="679">
        <f t="shared" ca="1" si="94"/>
        <v>0</v>
      </c>
      <c r="W531" s="679">
        <f t="shared" ca="1" si="87"/>
        <v>0</v>
      </c>
      <c r="X531" s="679">
        <f t="shared" ca="1" si="95"/>
        <v>0</v>
      </c>
      <c r="Y531" s="679">
        <f t="shared" ca="1" si="95"/>
        <v>0</v>
      </c>
      <c r="Z531" s="679">
        <f t="shared" ca="1" si="95"/>
        <v>0</v>
      </c>
      <c r="AA531" t="str">
        <f t="shared" si="89"/>
        <v>ASR_Financial_Report_SHP21Final</v>
      </c>
      <c r="AB531" s="960">
        <f t="shared" si="90"/>
        <v>44658</v>
      </c>
      <c r="AC531" t="str">
        <f t="shared" si="91"/>
        <v>Unaudited</v>
      </c>
    </row>
    <row r="532" spans="1:29" x14ac:dyDescent="0.25">
      <c r="A532" t="s">
        <v>420</v>
      </c>
      <c r="B532" t="s">
        <v>1366</v>
      </c>
      <c r="C532" t="s">
        <v>1367</v>
      </c>
      <c r="D532">
        <v>1900</v>
      </c>
      <c r="E532" s="960">
        <v>1</v>
      </c>
      <c r="F532" t="s">
        <v>440</v>
      </c>
      <c r="G532" s="960">
        <v>274</v>
      </c>
      <c r="H532" t="s">
        <v>380</v>
      </c>
      <c r="I532" s="940" t="s">
        <v>488</v>
      </c>
      <c r="J532" s="940" t="s">
        <v>444</v>
      </c>
      <c r="K532" s="940" t="s">
        <v>53</v>
      </c>
      <c r="L532" s="940" t="s">
        <v>41</v>
      </c>
      <c r="M532" s="965" t="s">
        <v>52</v>
      </c>
      <c r="N532" s="679">
        <f t="shared" ca="1" si="92"/>
        <v>727948.49000105402</v>
      </c>
      <c r="O532" s="679">
        <f t="shared" ca="1" si="94"/>
        <v>677183.80000105395</v>
      </c>
      <c r="P532" s="679">
        <f t="shared" ca="1" si="94"/>
        <v>16915.4499999992</v>
      </c>
      <c r="Q532" s="679">
        <f t="shared" ca="1" si="94"/>
        <v>22843.4800000006</v>
      </c>
      <c r="R532" s="679">
        <f t="shared" ca="1" si="94"/>
        <v>3014.6900000000801</v>
      </c>
      <c r="S532" s="679">
        <f t="shared" ca="1" si="94"/>
        <v>5553.5100000001003</v>
      </c>
      <c r="T532" s="679">
        <f t="shared" ca="1" si="94"/>
        <v>2002.05000000001</v>
      </c>
      <c r="U532" s="679">
        <f t="shared" ca="1" si="94"/>
        <v>15.26</v>
      </c>
      <c r="V532" s="679">
        <f t="shared" ca="1" si="94"/>
        <v>311.43</v>
      </c>
      <c r="W532" s="679">
        <f t="shared" ca="1" si="87"/>
        <v>103.22</v>
      </c>
      <c r="X532" s="679">
        <f t="shared" ca="1" si="95"/>
        <v>0</v>
      </c>
      <c r="Y532" s="679">
        <f t="shared" ca="1" si="95"/>
        <v>5.6</v>
      </c>
      <c r="Z532" s="679">
        <f t="shared" ca="1" si="95"/>
        <v>0</v>
      </c>
      <c r="AA532" t="str">
        <f t="shared" si="89"/>
        <v>ASR_Financial_Report_SHP21Final</v>
      </c>
      <c r="AB532" s="960">
        <f t="shared" si="90"/>
        <v>44658</v>
      </c>
      <c r="AC532" t="str">
        <f t="shared" si="91"/>
        <v>Unaudited</v>
      </c>
    </row>
    <row r="533" spans="1:29" x14ac:dyDescent="0.25">
      <c r="A533" t="s">
        <v>420</v>
      </c>
      <c r="B533" t="s">
        <v>1366</v>
      </c>
      <c r="C533" t="s">
        <v>1367</v>
      </c>
      <c r="D533">
        <v>1900</v>
      </c>
      <c r="E533" s="960">
        <v>1</v>
      </c>
      <c r="F533" t="s">
        <v>440</v>
      </c>
      <c r="G533" s="960">
        <v>274</v>
      </c>
      <c r="H533" t="s">
        <v>380</v>
      </c>
      <c r="I533" s="940" t="s">
        <v>488</v>
      </c>
      <c r="J533" s="940" t="s">
        <v>444</v>
      </c>
      <c r="K533" s="940" t="s">
        <v>53</v>
      </c>
      <c r="L533" s="940" t="s">
        <v>42</v>
      </c>
      <c r="M533" s="965" t="s">
        <v>154</v>
      </c>
      <c r="N533" s="679">
        <f t="shared" ca="1" si="92"/>
        <v>128186.64009878234</v>
      </c>
      <c r="O533" s="679">
        <f t="shared" ca="1" si="94"/>
        <v>116594.3292557846</v>
      </c>
      <c r="P533" s="679">
        <f t="shared" ca="1" si="94"/>
        <v>4372.5135805588925</v>
      </c>
      <c r="Q533" s="679">
        <f t="shared" ca="1" si="94"/>
        <v>3086.419670574895</v>
      </c>
      <c r="R533" s="679">
        <f t="shared" ca="1" si="94"/>
        <v>615.08704707756476</v>
      </c>
      <c r="S533" s="679">
        <f t="shared" ca="1" si="94"/>
        <v>-469.44697086490748</v>
      </c>
      <c r="T533" s="679">
        <f t="shared" ca="1" si="94"/>
        <v>3890.3200902519179</v>
      </c>
      <c r="U533" s="679">
        <f t="shared" ca="1" si="94"/>
        <v>0</v>
      </c>
      <c r="V533" s="679">
        <f t="shared" ca="1" si="94"/>
        <v>32.683933424916482</v>
      </c>
      <c r="W533" s="679">
        <f t="shared" ca="1" si="87"/>
        <v>64.142353616653637</v>
      </c>
      <c r="X533" s="679">
        <f t="shared" ca="1" si="95"/>
        <v>0</v>
      </c>
      <c r="Y533" s="679">
        <f t="shared" ca="1" si="95"/>
        <v>0.59113835779862589</v>
      </c>
      <c r="Z533" s="679">
        <f t="shared" ca="1" si="95"/>
        <v>0</v>
      </c>
      <c r="AA533" t="str">
        <f t="shared" si="89"/>
        <v>ASR_Financial_Report_SHP21Final</v>
      </c>
      <c r="AB533" s="960">
        <f t="shared" si="90"/>
        <v>44658</v>
      </c>
      <c r="AC533" t="str">
        <f t="shared" si="91"/>
        <v>Unaudited</v>
      </c>
    </row>
    <row r="534" spans="1:29" x14ac:dyDescent="0.25">
      <c r="A534" t="s">
        <v>420</v>
      </c>
      <c r="B534" t="s">
        <v>1366</v>
      </c>
      <c r="C534" t="s">
        <v>1367</v>
      </c>
      <c r="D534">
        <v>1900</v>
      </c>
      <c r="E534" s="960">
        <v>1</v>
      </c>
      <c r="F534" t="s">
        <v>440</v>
      </c>
      <c r="G534" s="960">
        <v>274</v>
      </c>
      <c r="H534" t="s">
        <v>380</v>
      </c>
      <c r="I534" s="940" t="s">
        <v>488</v>
      </c>
      <c r="J534" s="940" t="s">
        <v>444</v>
      </c>
      <c r="K534" s="940" t="s">
        <v>53</v>
      </c>
      <c r="L534" s="948" t="s">
        <v>43</v>
      </c>
      <c r="M534" s="963" t="s">
        <v>462</v>
      </c>
      <c r="N534" s="679">
        <f t="shared" ca="1" si="92"/>
        <v>0</v>
      </c>
      <c r="O534" s="679">
        <f t="shared" ca="1" si="94"/>
        <v>0</v>
      </c>
      <c r="P534" s="679">
        <f t="shared" ca="1" si="94"/>
        <v>0</v>
      </c>
      <c r="Q534" s="679">
        <f t="shared" ca="1" si="94"/>
        <v>0</v>
      </c>
      <c r="R534" s="679">
        <f t="shared" ca="1" si="94"/>
        <v>0</v>
      </c>
      <c r="S534" s="679">
        <f t="shared" ca="1" si="94"/>
        <v>0</v>
      </c>
      <c r="T534" s="679">
        <f t="shared" ca="1" si="94"/>
        <v>0</v>
      </c>
      <c r="U534" s="679">
        <f t="shared" ca="1" si="94"/>
        <v>0</v>
      </c>
      <c r="V534" s="679">
        <f t="shared" ca="1" si="94"/>
        <v>0</v>
      </c>
      <c r="W534" s="679">
        <f t="shared" ca="1" si="87"/>
        <v>0</v>
      </c>
      <c r="X534" s="679">
        <f t="shared" ca="1" si="95"/>
        <v>0</v>
      </c>
      <c r="Y534" s="679">
        <f t="shared" ca="1" si="95"/>
        <v>0</v>
      </c>
      <c r="Z534" s="679">
        <f t="shared" ca="1" si="95"/>
        <v>0</v>
      </c>
      <c r="AA534" t="str">
        <f t="shared" si="89"/>
        <v>ASR_Financial_Report_SHP21Final</v>
      </c>
      <c r="AB534" s="960">
        <f t="shared" si="90"/>
        <v>44658</v>
      </c>
      <c r="AC534" t="str">
        <f t="shared" si="91"/>
        <v>Unaudited</v>
      </c>
    </row>
    <row r="535" spans="1:29" x14ac:dyDescent="0.25">
      <c r="A535" t="s">
        <v>420</v>
      </c>
      <c r="B535" t="s">
        <v>1366</v>
      </c>
      <c r="C535" t="s">
        <v>1367</v>
      </c>
      <c r="D535">
        <v>1900</v>
      </c>
      <c r="E535" s="960">
        <v>1</v>
      </c>
      <c r="F535" t="s">
        <v>440</v>
      </c>
      <c r="G535" s="960">
        <v>274</v>
      </c>
      <c r="H535" t="s">
        <v>380</v>
      </c>
      <c r="I535" s="965" t="s">
        <v>488</v>
      </c>
      <c r="J535" s="965" t="s">
        <v>444</v>
      </c>
      <c r="K535" s="965" t="s">
        <v>901</v>
      </c>
      <c r="L535" s="956" t="s">
        <v>902</v>
      </c>
      <c r="M535" s="965" t="s">
        <v>901</v>
      </c>
      <c r="N535" s="679">
        <f t="shared" ca="1" si="92"/>
        <v>452322.86999999994</v>
      </c>
      <c r="O535" s="679">
        <f t="shared" ca="1" si="94"/>
        <v>425557.13999999996</v>
      </c>
      <c r="P535" s="679">
        <f t="shared" ca="1" si="94"/>
        <v>15810.08</v>
      </c>
      <c r="Q535" s="679">
        <f t="shared" ca="1" si="94"/>
        <v>3052.32</v>
      </c>
      <c r="R535" s="679">
        <f t="shared" ca="1" si="94"/>
        <v>4444.17</v>
      </c>
      <c r="S535" s="679">
        <f t="shared" ca="1" si="94"/>
        <v>0</v>
      </c>
      <c r="T535" s="679">
        <f t="shared" ca="1" si="94"/>
        <v>0</v>
      </c>
      <c r="U535" s="679">
        <f t="shared" ca="1" si="94"/>
        <v>0</v>
      </c>
      <c r="V535" s="679">
        <f t="shared" ca="1" si="94"/>
        <v>3459.16</v>
      </c>
      <c r="W535" s="679">
        <f t="shared" ca="1" si="87"/>
        <v>0</v>
      </c>
      <c r="X535" s="679">
        <f t="shared" ca="1" si="95"/>
        <v>0</v>
      </c>
      <c r="Y535" s="679">
        <f t="shared" ca="1" si="95"/>
        <v>0</v>
      </c>
      <c r="Z535" s="679">
        <f t="shared" ca="1" si="95"/>
        <v>0</v>
      </c>
      <c r="AA535" t="str">
        <f t="shared" si="89"/>
        <v>ASR_Financial_Report_SHP21Final</v>
      </c>
      <c r="AB535" s="960">
        <f t="shared" si="90"/>
        <v>44658</v>
      </c>
      <c r="AC535" t="str">
        <f t="shared" si="91"/>
        <v>Unaudited</v>
      </c>
    </row>
    <row r="536" spans="1:29" x14ac:dyDescent="0.25">
      <c r="A536" t="s">
        <v>420</v>
      </c>
      <c r="B536" t="s">
        <v>1366</v>
      </c>
      <c r="C536" t="s">
        <v>1367</v>
      </c>
      <c r="D536">
        <v>1900</v>
      </c>
      <c r="E536" s="960">
        <v>1</v>
      </c>
      <c r="F536" t="s">
        <v>440</v>
      </c>
      <c r="G536" s="960">
        <v>274</v>
      </c>
      <c r="H536" t="s">
        <v>380</v>
      </c>
      <c r="I536" s="961" t="s">
        <v>488</v>
      </c>
      <c r="J536" s="961" t="s">
        <v>444</v>
      </c>
      <c r="K536" s="961" t="s">
        <v>901</v>
      </c>
      <c r="L536" s="956" t="s">
        <v>903</v>
      </c>
      <c r="M536" s="961" t="s">
        <v>906</v>
      </c>
      <c r="N536" s="679">
        <f t="shared" ca="1" si="92"/>
        <v>19026.55109564431</v>
      </c>
      <c r="O536" s="679">
        <f t="shared" ca="1" si="94"/>
        <v>18252.100509015443</v>
      </c>
      <c r="P536" s="679">
        <f t="shared" ca="1" si="94"/>
        <v>678.09265100233984</v>
      </c>
      <c r="Q536" s="679">
        <f t="shared" ca="1" si="94"/>
        <v>26.840392419162363</v>
      </c>
      <c r="R536" s="679">
        <f t="shared" ca="1" si="94"/>
        <v>39.095084520610527</v>
      </c>
      <c r="S536" s="679">
        <f t="shared" ca="1" si="94"/>
        <v>0</v>
      </c>
      <c r="T536" s="679">
        <f t="shared" ca="1" si="94"/>
        <v>0</v>
      </c>
      <c r="U536" s="679">
        <f t="shared" ca="1" si="94"/>
        <v>0</v>
      </c>
      <c r="V536" s="679">
        <f t="shared" ca="1" si="94"/>
        <v>30.422458686758148</v>
      </c>
      <c r="W536" s="679">
        <f t="shared" ca="1" si="87"/>
        <v>0</v>
      </c>
      <c r="X536" s="679">
        <f t="shared" ca="1" si="95"/>
        <v>0</v>
      </c>
      <c r="Y536" s="679">
        <f t="shared" ca="1" si="95"/>
        <v>0</v>
      </c>
      <c r="Z536" s="679">
        <f t="shared" ca="1" si="95"/>
        <v>0</v>
      </c>
      <c r="AA536" t="str">
        <f t="shared" si="89"/>
        <v>ASR_Financial_Report_SHP21Final</v>
      </c>
      <c r="AB536" s="960">
        <f t="shared" si="90"/>
        <v>44658</v>
      </c>
      <c r="AC536" t="str">
        <f t="shared" si="91"/>
        <v>Unaudited</v>
      </c>
    </row>
    <row r="537" spans="1:29" x14ac:dyDescent="0.25">
      <c r="A537" t="s">
        <v>420</v>
      </c>
      <c r="B537" t="s">
        <v>1366</v>
      </c>
      <c r="C537" t="s">
        <v>1367</v>
      </c>
      <c r="D537">
        <v>1900</v>
      </c>
      <c r="E537" s="960">
        <v>1</v>
      </c>
      <c r="F537" t="s">
        <v>440</v>
      </c>
      <c r="G537" s="960">
        <v>274</v>
      </c>
      <c r="H537" t="s">
        <v>380</v>
      </c>
      <c r="I537" s="961" t="s">
        <v>488</v>
      </c>
      <c r="J537" s="961" t="s">
        <v>444</v>
      </c>
      <c r="K537" s="961" t="s">
        <v>901</v>
      </c>
      <c r="L537" s="940" t="s">
        <v>904</v>
      </c>
      <c r="M537" s="961" t="s">
        <v>907</v>
      </c>
      <c r="N537" s="679">
        <f t="shared" ca="1" si="92"/>
        <v>0</v>
      </c>
      <c r="O537" s="679">
        <f t="shared" ref="O537:V545" ca="1" si="96">IF(OR(AND($F537="PY",O$1&lt;&gt;"Prior Year"),AND($F537&lt;&gt;"PY",O$1="Prior Year")),0,INDEX(INDIRECT("'MMA Rev-Exp "&amp;$H537&amp;"'!$A$1:$CA$200"),IF($J537="Member Months",MATCH($J537,INDIRECT("'MMA Rev-Exp "&amp;$H537&amp;"'!$A$1:$A$200"),0),MATCH($L537,INDIRECT("'MMA Rev-Exp "&amp;$H537&amp;"'!$B$1:$B$200"),0)),IF($F537="PY",MATCH("Prior Year Adjustments",INDIRECT("'MMA Rev-Exp "&amp;$H537&amp;"'!$A$8:$CA$8"),0),MATCH(IF($F537="Q1","JANUARY - MARCH (Q1)",IF($F537="Q2","APRIL - JUNE (Q2)",IF($F537="Q3","JULY - SEPTEMBER (Q3)",IF($F537="Q4","OCTOBER - DECEMBER (Q4)",0)))),INDIRECT("'MMA Rev-Exp "&amp;$H537&amp;"'!$A$7:$CA$7"),0)+MATCH(O$1,INDIRECT("'MMA Rev-Exp "&amp;$H537&amp;"'!$D$8:$CA$8"),0)-1)))</f>
        <v>0</v>
      </c>
      <c r="P537" s="679">
        <f t="shared" ca="1" si="96"/>
        <v>0</v>
      </c>
      <c r="Q537" s="679">
        <f t="shared" ca="1" si="96"/>
        <v>0</v>
      </c>
      <c r="R537" s="679">
        <f t="shared" ca="1" si="96"/>
        <v>0</v>
      </c>
      <c r="S537" s="679">
        <f t="shared" ca="1" si="96"/>
        <v>0</v>
      </c>
      <c r="T537" s="679">
        <f t="shared" ca="1" si="96"/>
        <v>0</v>
      </c>
      <c r="U537" s="679">
        <f t="shared" ca="1" si="96"/>
        <v>0</v>
      </c>
      <c r="V537" s="679">
        <f t="shared" ca="1" si="96"/>
        <v>0</v>
      </c>
      <c r="W537" s="679">
        <f t="shared" ca="1" si="87"/>
        <v>0</v>
      </c>
      <c r="X537" s="679">
        <f t="shared" ca="1" si="95"/>
        <v>0</v>
      </c>
      <c r="Y537" s="679">
        <f t="shared" ca="1" si="95"/>
        <v>0</v>
      </c>
      <c r="Z537" s="679">
        <f t="shared" ca="1" si="95"/>
        <v>0</v>
      </c>
      <c r="AA537" t="str">
        <f t="shared" si="89"/>
        <v>ASR_Financial_Report_SHP21Final</v>
      </c>
      <c r="AB537" s="960">
        <f t="shared" si="90"/>
        <v>44658</v>
      </c>
      <c r="AC537" t="str">
        <f t="shared" si="91"/>
        <v>Unaudited</v>
      </c>
    </row>
    <row r="538" spans="1:29" x14ac:dyDescent="0.25">
      <c r="A538" t="s">
        <v>420</v>
      </c>
      <c r="B538" t="s">
        <v>1366</v>
      </c>
      <c r="C538" t="s">
        <v>1367</v>
      </c>
      <c r="D538">
        <v>1900</v>
      </c>
      <c r="E538" s="960">
        <v>1</v>
      </c>
      <c r="F538" t="s">
        <v>440</v>
      </c>
      <c r="G538" s="960">
        <v>274</v>
      </c>
      <c r="H538" t="s">
        <v>380</v>
      </c>
      <c r="I538" s="961" t="s">
        <v>488</v>
      </c>
      <c r="J538" s="961" t="s">
        <v>444</v>
      </c>
      <c r="K538" s="961" t="s">
        <v>445</v>
      </c>
      <c r="L538" s="940">
        <v>5.0999999999999996</v>
      </c>
      <c r="M538" s="961" t="s">
        <v>37</v>
      </c>
      <c r="N538" s="679">
        <f t="shared" ca="1" si="92"/>
        <v>554559.34</v>
      </c>
      <c r="O538" s="679">
        <f t="shared" ca="1" si="96"/>
        <v>275741.45</v>
      </c>
      <c r="P538" s="679">
        <f t="shared" ca="1" si="96"/>
        <v>126808.81</v>
      </c>
      <c r="Q538" s="679">
        <f t="shared" ca="1" si="96"/>
        <v>44246.33</v>
      </c>
      <c r="R538" s="679">
        <f t="shared" ca="1" si="96"/>
        <v>90859.33</v>
      </c>
      <c r="S538" s="679">
        <f t="shared" ca="1" si="96"/>
        <v>8544.23</v>
      </c>
      <c r="T538" s="679">
        <f t="shared" ca="1" si="96"/>
        <v>8266.69</v>
      </c>
      <c r="U538" s="679">
        <f t="shared" ca="1" si="96"/>
        <v>0</v>
      </c>
      <c r="V538" s="679">
        <f t="shared" ca="1" si="96"/>
        <v>0</v>
      </c>
      <c r="W538" s="679">
        <f t="shared" ca="1" si="87"/>
        <v>92.5</v>
      </c>
      <c r="X538" s="679">
        <f t="shared" ca="1" si="95"/>
        <v>0</v>
      </c>
      <c r="Y538" s="679">
        <f t="shared" ca="1" si="95"/>
        <v>0</v>
      </c>
      <c r="Z538" s="679">
        <f t="shared" ca="1" si="95"/>
        <v>0</v>
      </c>
      <c r="AA538" t="str">
        <f t="shared" si="89"/>
        <v>ASR_Financial_Report_SHP21Final</v>
      </c>
      <c r="AB538" s="960">
        <f t="shared" si="90"/>
        <v>44658</v>
      </c>
      <c r="AC538" t="str">
        <f t="shared" si="91"/>
        <v>Unaudited</v>
      </c>
    </row>
    <row r="539" spans="1:29" ht="30" x14ac:dyDescent="0.25">
      <c r="A539" t="s">
        <v>420</v>
      </c>
      <c r="B539" t="s">
        <v>1366</v>
      </c>
      <c r="C539" t="s">
        <v>1367</v>
      </c>
      <c r="D539">
        <v>1900</v>
      </c>
      <c r="E539" s="960">
        <v>1</v>
      </c>
      <c r="F539" t="s">
        <v>440</v>
      </c>
      <c r="G539" s="960">
        <v>274</v>
      </c>
      <c r="H539" t="s">
        <v>380</v>
      </c>
      <c r="I539" s="968" t="s">
        <v>488</v>
      </c>
      <c r="J539" s="968" t="s">
        <v>444</v>
      </c>
      <c r="K539" s="968" t="s">
        <v>445</v>
      </c>
      <c r="L539" s="948">
        <v>5.2</v>
      </c>
      <c r="M539" s="968" t="s">
        <v>303</v>
      </c>
      <c r="N539" s="679">
        <f t="shared" ca="1" si="92"/>
        <v>0</v>
      </c>
      <c r="O539" s="679">
        <f t="shared" ca="1" si="96"/>
        <v>0</v>
      </c>
      <c r="P539" s="679">
        <f t="shared" ca="1" si="96"/>
        <v>0</v>
      </c>
      <c r="Q539" s="679">
        <f t="shared" ca="1" si="96"/>
        <v>0</v>
      </c>
      <c r="R539" s="679">
        <f t="shared" ca="1" si="96"/>
        <v>0</v>
      </c>
      <c r="S539" s="679">
        <f t="shared" ca="1" si="96"/>
        <v>0</v>
      </c>
      <c r="T539" s="679">
        <f t="shared" ca="1" si="96"/>
        <v>0</v>
      </c>
      <c r="U539" s="679">
        <f t="shared" ca="1" si="96"/>
        <v>0</v>
      </c>
      <c r="V539" s="679">
        <f t="shared" ca="1" si="96"/>
        <v>0</v>
      </c>
      <c r="W539" s="679">
        <f t="shared" ca="1" si="87"/>
        <v>0</v>
      </c>
      <c r="X539" s="679">
        <f t="shared" ca="1" si="95"/>
        <v>0</v>
      </c>
      <c r="Y539" s="679">
        <f t="shared" ca="1" si="95"/>
        <v>0</v>
      </c>
      <c r="Z539" s="679">
        <f t="shared" ca="1" si="95"/>
        <v>0</v>
      </c>
      <c r="AA539" t="str">
        <f t="shared" si="89"/>
        <v>ASR_Financial_Report_SHP21Final</v>
      </c>
      <c r="AB539" s="960">
        <f t="shared" si="90"/>
        <v>44658</v>
      </c>
      <c r="AC539" t="str">
        <f t="shared" si="91"/>
        <v>Unaudited</v>
      </c>
    </row>
    <row r="540" spans="1:29" ht="30" x14ac:dyDescent="0.25">
      <c r="A540" t="s">
        <v>420</v>
      </c>
      <c r="B540" t="s">
        <v>1366</v>
      </c>
      <c r="C540" t="s">
        <v>1367</v>
      </c>
      <c r="D540">
        <v>1900</v>
      </c>
      <c r="E540" s="960">
        <v>1</v>
      </c>
      <c r="F540" t="s">
        <v>440</v>
      </c>
      <c r="G540" s="960">
        <v>274</v>
      </c>
      <c r="H540" t="s">
        <v>380</v>
      </c>
      <c r="I540" s="940" t="s">
        <v>488</v>
      </c>
      <c r="J540" s="940" t="s">
        <v>444</v>
      </c>
      <c r="K540" s="940" t="s">
        <v>445</v>
      </c>
      <c r="L540" s="940">
        <v>5.3</v>
      </c>
      <c r="M540" s="961" t="s">
        <v>304</v>
      </c>
      <c r="N540" s="679">
        <f t="shared" ca="1" si="92"/>
        <v>9505.9618920425728</v>
      </c>
      <c r="O540" s="679">
        <f t="shared" ca="1" si="96"/>
        <v>4756.8510448570596</v>
      </c>
      <c r="P540" s="679">
        <f t="shared" ca="1" si="96"/>
        <v>1981.936032824314</v>
      </c>
      <c r="Q540" s="679">
        <f t="shared" ca="1" si="96"/>
        <v>762.00809641047431</v>
      </c>
      <c r="R540" s="679">
        <f t="shared" ca="1" si="96"/>
        <v>1585.7116721450591</v>
      </c>
      <c r="S540" s="679">
        <f t="shared" ca="1" si="96"/>
        <v>180.56403280420298</v>
      </c>
      <c r="T540" s="679">
        <f t="shared" ca="1" si="96"/>
        <v>238.07658686403136</v>
      </c>
      <c r="U540" s="679">
        <f t="shared" ca="1" si="96"/>
        <v>0</v>
      </c>
      <c r="V540" s="679">
        <f t="shared" ca="1" si="96"/>
        <v>0</v>
      </c>
      <c r="W540" s="679">
        <f t="shared" ca="1" si="87"/>
        <v>0.81442613743144765</v>
      </c>
      <c r="X540" s="679">
        <f t="shared" ca="1" si="95"/>
        <v>0</v>
      </c>
      <c r="Y540" s="679">
        <f t="shared" ca="1" si="95"/>
        <v>0</v>
      </c>
      <c r="Z540" s="679">
        <f t="shared" ca="1" si="95"/>
        <v>0</v>
      </c>
      <c r="AA540" t="str">
        <f t="shared" si="89"/>
        <v>ASR_Financial_Report_SHP21Final</v>
      </c>
      <c r="AB540" s="960">
        <f t="shared" si="90"/>
        <v>44658</v>
      </c>
      <c r="AC540" t="str">
        <f t="shared" si="91"/>
        <v>Unaudited</v>
      </c>
    </row>
    <row r="541" spans="1:29" x14ac:dyDescent="0.25">
      <c r="A541" t="s">
        <v>420</v>
      </c>
      <c r="B541" t="s">
        <v>1366</v>
      </c>
      <c r="C541" t="s">
        <v>1367</v>
      </c>
      <c r="D541">
        <v>1900</v>
      </c>
      <c r="E541" s="960">
        <v>1</v>
      </c>
      <c r="F541" t="s">
        <v>440</v>
      </c>
      <c r="G541" s="960">
        <v>274</v>
      </c>
      <c r="H541" t="s">
        <v>380</v>
      </c>
      <c r="I541" s="940" t="s">
        <v>488</v>
      </c>
      <c r="J541" s="940" t="s">
        <v>444</v>
      </c>
      <c r="K541" s="940" t="s">
        <v>445</v>
      </c>
      <c r="L541" s="946" t="s">
        <v>82</v>
      </c>
      <c r="M541" s="962" t="s">
        <v>453</v>
      </c>
      <c r="N541" s="679">
        <f t="shared" ca="1" si="92"/>
        <v>0</v>
      </c>
      <c r="O541" s="679">
        <f t="shared" ca="1" si="96"/>
        <v>0</v>
      </c>
      <c r="P541" s="679">
        <f t="shared" ca="1" si="96"/>
        <v>0</v>
      </c>
      <c r="Q541" s="679">
        <f t="shared" ca="1" si="96"/>
        <v>0</v>
      </c>
      <c r="R541" s="679">
        <f t="shared" ca="1" si="96"/>
        <v>0</v>
      </c>
      <c r="S541" s="679">
        <f t="shared" ca="1" si="96"/>
        <v>0</v>
      </c>
      <c r="T541" s="679">
        <f t="shared" ca="1" si="96"/>
        <v>0</v>
      </c>
      <c r="U541" s="679">
        <f t="shared" ca="1" si="96"/>
        <v>0</v>
      </c>
      <c r="V541" s="679">
        <f t="shared" ca="1" si="96"/>
        <v>0</v>
      </c>
      <c r="W541" s="679">
        <f t="shared" ca="1" si="87"/>
        <v>0</v>
      </c>
      <c r="X541" s="679">
        <f t="shared" ca="1" si="95"/>
        <v>0</v>
      </c>
      <c r="Y541" s="679">
        <f t="shared" ca="1" si="95"/>
        <v>0</v>
      </c>
      <c r="Z541" s="679">
        <f t="shared" ca="1" si="95"/>
        <v>0</v>
      </c>
      <c r="AA541" t="str">
        <f t="shared" si="89"/>
        <v>ASR_Financial_Report_SHP21Final</v>
      </c>
      <c r="AB541" s="960">
        <f t="shared" si="90"/>
        <v>44658</v>
      </c>
      <c r="AC541" t="str">
        <f t="shared" si="91"/>
        <v>Unaudited</v>
      </c>
    </row>
    <row r="542" spans="1:29" x14ac:dyDescent="0.25">
      <c r="A542" t="s">
        <v>420</v>
      </c>
      <c r="B542" t="s">
        <v>1366</v>
      </c>
      <c r="C542" t="s">
        <v>1367</v>
      </c>
      <c r="D542">
        <v>1900</v>
      </c>
      <c r="E542" s="960">
        <v>1</v>
      </c>
      <c r="F542" t="s">
        <v>440</v>
      </c>
      <c r="G542" s="960">
        <v>274</v>
      </c>
      <c r="H542" t="s">
        <v>380</v>
      </c>
      <c r="I542" s="961" t="s">
        <v>488</v>
      </c>
      <c r="J542" s="961" t="s">
        <v>444</v>
      </c>
      <c r="K542" s="961" t="s">
        <v>446</v>
      </c>
      <c r="L542" s="940">
        <v>6.1</v>
      </c>
      <c r="M542" s="961" t="s">
        <v>18</v>
      </c>
      <c r="N542" s="679">
        <f t="shared" ca="1" si="92"/>
        <v>0</v>
      </c>
      <c r="O542" s="679">
        <f t="shared" ca="1" si="96"/>
        <v>0</v>
      </c>
      <c r="P542" s="679">
        <f t="shared" ca="1" si="96"/>
        <v>0</v>
      </c>
      <c r="Q542" s="679">
        <f t="shared" ca="1" si="96"/>
        <v>0</v>
      </c>
      <c r="R542" s="679">
        <f t="shared" ca="1" si="96"/>
        <v>0</v>
      </c>
      <c r="S542" s="679">
        <f t="shared" ca="1" si="96"/>
        <v>0</v>
      </c>
      <c r="T542" s="679">
        <f t="shared" ca="1" si="96"/>
        <v>0</v>
      </c>
      <c r="U542" s="679">
        <f t="shared" ca="1" si="96"/>
        <v>0</v>
      </c>
      <c r="V542" s="679">
        <f t="shared" ca="1" si="96"/>
        <v>0</v>
      </c>
      <c r="W542" s="679">
        <f t="shared" ca="1" si="87"/>
        <v>0</v>
      </c>
      <c r="X542" s="679">
        <f t="shared" ca="1" si="95"/>
        <v>0</v>
      </c>
      <c r="Y542" s="679">
        <f t="shared" ca="1" si="95"/>
        <v>0</v>
      </c>
      <c r="Z542" s="679">
        <f t="shared" ca="1" si="95"/>
        <v>0</v>
      </c>
      <c r="AA542" t="str">
        <f t="shared" si="89"/>
        <v>ASR_Financial_Report_SHP21Final</v>
      </c>
      <c r="AB542" s="960">
        <f t="shared" si="90"/>
        <v>44658</v>
      </c>
      <c r="AC542" t="str">
        <f t="shared" si="91"/>
        <v>Unaudited</v>
      </c>
    </row>
    <row r="543" spans="1:29" x14ac:dyDescent="0.25">
      <c r="A543" t="s">
        <v>420</v>
      </c>
      <c r="B543" t="s">
        <v>1366</v>
      </c>
      <c r="C543" t="s">
        <v>1367</v>
      </c>
      <c r="D543">
        <v>1900</v>
      </c>
      <c r="E543" s="960">
        <v>1</v>
      </c>
      <c r="F543" t="s">
        <v>440</v>
      </c>
      <c r="G543" s="960">
        <v>274</v>
      </c>
      <c r="H543" t="s">
        <v>380</v>
      </c>
      <c r="I543" s="940" t="s">
        <v>488</v>
      </c>
      <c r="J543" s="940" t="s">
        <v>444</v>
      </c>
      <c r="K543" s="940" t="s">
        <v>446</v>
      </c>
      <c r="L543" s="940">
        <v>6.2</v>
      </c>
      <c r="M543" s="961" t="s">
        <v>19</v>
      </c>
      <c r="N543" s="679">
        <f t="shared" ca="1" si="92"/>
        <v>0</v>
      </c>
      <c r="O543" s="679">
        <f t="shared" ca="1" si="96"/>
        <v>0</v>
      </c>
      <c r="P543" s="679">
        <f t="shared" ca="1" si="96"/>
        <v>0</v>
      </c>
      <c r="Q543" s="679">
        <f t="shared" ca="1" si="96"/>
        <v>0</v>
      </c>
      <c r="R543" s="679">
        <f t="shared" ca="1" si="96"/>
        <v>0</v>
      </c>
      <c r="S543" s="679">
        <f t="shared" ca="1" si="96"/>
        <v>0</v>
      </c>
      <c r="T543" s="679">
        <f t="shared" ca="1" si="96"/>
        <v>0</v>
      </c>
      <c r="U543" s="679">
        <f t="shared" ca="1" si="96"/>
        <v>0</v>
      </c>
      <c r="V543" s="679">
        <f t="shared" ca="1" si="96"/>
        <v>0</v>
      </c>
      <c r="W543" s="679">
        <f t="shared" ca="1" si="87"/>
        <v>0</v>
      </c>
      <c r="X543" s="679">
        <f t="shared" ca="1" si="95"/>
        <v>0</v>
      </c>
      <c r="Y543" s="679">
        <f t="shared" ca="1" si="95"/>
        <v>0</v>
      </c>
      <c r="Z543" s="679">
        <f t="shared" ca="1" si="95"/>
        <v>0</v>
      </c>
      <c r="AA543" t="str">
        <f t="shared" si="89"/>
        <v>ASR_Financial_Report_SHP21Final</v>
      </c>
      <c r="AB543" s="960">
        <f t="shared" si="90"/>
        <v>44658</v>
      </c>
      <c r="AC543" t="str">
        <f t="shared" si="91"/>
        <v>Unaudited</v>
      </c>
    </row>
    <row r="544" spans="1:29" x14ac:dyDescent="0.25">
      <c r="A544" t="s">
        <v>420</v>
      </c>
      <c r="B544" t="s">
        <v>1366</v>
      </c>
      <c r="C544" t="s">
        <v>1367</v>
      </c>
      <c r="D544">
        <v>1900</v>
      </c>
      <c r="E544" s="960">
        <v>1</v>
      </c>
      <c r="F544" t="s">
        <v>440</v>
      </c>
      <c r="G544" s="960">
        <v>274</v>
      </c>
      <c r="H544" t="s">
        <v>380</v>
      </c>
      <c r="I544" s="940" t="s">
        <v>488</v>
      </c>
      <c r="J544" s="940" t="s">
        <v>444</v>
      </c>
      <c r="K544" s="940" t="s">
        <v>446</v>
      </c>
      <c r="L544" s="940">
        <v>6.3</v>
      </c>
      <c r="M544" s="961" t="s">
        <v>184</v>
      </c>
      <c r="N544" s="679">
        <f t="shared" ca="1" si="92"/>
        <v>0</v>
      </c>
      <c r="O544" s="679">
        <f t="shared" ca="1" si="96"/>
        <v>0</v>
      </c>
      <c r="P544" s="679">
        <f t="shared" ca="1" si="96"/>
        <v>0</v>
      </c>
      <c r="Q544" s="679">
        <f t="shared" ca="1" si="96"/>
        <v>0</v>
      </c>
      <c r="R544" s="679">
        <f t="shared" ca="1" si="96"/>
        <v>0</v>
      </c>
      <c r="S544" s="679">
        <f t="shared" ca="1" si="96"/>
        <v>0</v>
      </c>
      <c r="T544" s="679">
        <f t="shared" ca="1" si="96"/>
        <v>0</v>
      </c>
      <c r="U544" s="679">
        <f t="shared" ca="1" si="96"/>
        <v>0</v>
      </c>
      <c r="V544" s="679">
        <f t="shared" ca="1" si="96"/>
        <v>0</v>
      </c>
      <c r="W544" s="679">
        <f t="shared" ca="1" si="87"/>
        <v>0</v>
      </c>
      <c r="X544" s="679">
        <f t="shared" ca="1" si="95"/>
        <v>0</v>
      </c>
      <c r="Y544" s="679">
        <f t="shared" ca="1" si="95"/>
        <v>0</v>
      </c>
      <c r="Z544" s="679">
        <f t="shared" ca="1" si="95"/>
        <v>0</v>
      </c>
      <c r="AA544" t="str">
        <f t="shared" si="89"/>
        <v>ASR_Financial_Report_SHP21Final</v>
      </c>
      <c r="AB544" s="960">
        <f t="shared" si="90"/>
        <v>44658</v>
      </c>
      <c r="AC544" t="str">
        <f t="shared" si="91"/>
        <v>Unaudited</v>
      </c>
    </row>
    <row r="545" spans="1:29" x14ac:dyDescent="0.25">
      <c r="A545" t="s">
        <v>420</v>
      </c>
      <c r="B545" t="s">
        <v>1366</v>
      </c>
      <c r="C545" t="s">
        <v>1367</v>
      </c>
      <c r="D545">
        <v>1900</v>
      </c>
      <c r="E545" s="960">
        <v>1</v>
      </c>
      <c r="F545" t="s">
        <v>440</v>
      </c>
      <c r="G545" s="960">
        <v>274</v>
      </c>
      <c r="H545" t="s">
        <v>380</v>
      </c>
      <c r="I545" s="961" t="s">
        <v>488</v>
      </c>
      <c r="J545" s="961" t="s">
        <v>444</v>
      </c>
      <c r="K545" s="961" t="s">
        <v>446</v>
      </c>
      <c r="L545" s="940" t="s">
        <v>87</v>
      </c>
      <c r="M545" s="961" t="s">
        <v>454</v>
      </c>
      <c r="N545" s="679">
        <f t="shared" ca="1" si="92"/>
        <v>0</v>
      </c>
      <c r="O545" s="679">
        <f t="shared" ca="1" si="96"/>
        <v>0</v>
      </c>
      <c r="P545" s="679">
        <f t="shared" ca="1" si="96"/>
        <v>0</v>
      </c>
      <c r="Q545" s="679">
        <f t="shared" ca="1" si="96"/>
        <v>0</v>
      </c>
      <c r="R545" s="679">
        <f t="shared" ca="1" si="96"/>
        <v>0</v>
      </c>
      <c r="S545" s="679">
        <f t="shared" ca="1" si="96"/>
        <v>0</v>
      </c>
      <c r="T545" s="679">
        <f t="shared" ca="1" si="96"/>
        <v>0</v>
      </c>
      <c r="U545" s="679">
        <f t="shared" ca="1" si="96"/>
        <v>0</v>
      </c>
      <c r="V545" s="679">
        <f t="shared" ca="1" si="96"/>
        <v>0</v>
      </c>
      <c r="W545" s="679">
        <f t="shared" ca="1" si="87"/>
        <v>0</v>
      </c>
      <c r="X545" s="679">
        <f t="shared" ca="1" si="95"/>
        <v>0</v>
      </c>
      <c r="Y545" s="679">
        <f t="shared" ca="1" si="95"/>
        <v>0</v>
      </c>
      <c r="Z545" s="679">
        <f t="shared" ca="1" si="95"/>
        <v>0</v>
      </c>
      <c r="AA545" t="str">
        <f t="shared" si="89"/>
        <v>ASR_Financial_Report_SHP21Final</v>
      </c>
      <c r="AB545" s="960">
        <f t="shared" si="90"/>
        <v>44658</v>
      </c>
      <c r="AC545" t="str">
        <f t="shared" si="91"/>
        <v>Unaudited</v>
      </c>
    </row>
    <row r="546" spans="1:29" x14ac:dyDescent="0.25">
      <c r="A546" t="s">
        <v>420</v>
      </c>
      <c r="B546" t="s">
        <v>1366</v>
      </c>
      <c r="C546" t="s">
        <v>1367</v>
      </c>
      <c r="D546">
        <v>1900</v>
      </c>
      <c r="E546" s="960">
        <v>1</v>
      </c>
      <c r="F546" t="s">
        <v>440</v>
      </c>
      <c r="G546" s="960">
        <v>274</v>
      </c>
      <c r="H546" t="s">
        <v>380</v>
      </c>
      <c r="I546" s="961" t="s">
        <v>488</v>
      </c>
      <c r="J546" s="961" t="s">
        <v>444</v>
      </c>
      <c r="K546" s="961" t="s">
        <v>447</v>
      </c>
      <c r="L546" s="956">
        <v>7.1</v>
      </c>
      <c r="M546" s="961" t="s">
        <v>20</v>
      </c>
      <c r="N546" s="679">
        <f t="shared" ca="1" si="92"/>
        <v>105531.65000000001</v>
      </c>
      <c r="O546" s="679">
        <f ca="1">IF(OR(AND($F546="PY",O$1&lt;&gt;"Prior Year"),AND($F546&lt;&gt;"PY",O$1="Prior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"&amp;$H546&amp;"'!$A$7:$CA$7"),0)+MATCH(O$1,INDIRECT("'MMA Rev-Exp "&amp;$H546&amp;"'!$D$8:$CA$8"),0)-1)))</f>
        <v>35064.590000000004</v>
      </c>
      <c r="P546" s="679">
        <f ca="1">IF(OR(AND($F546="PY",P$1&lt;&gt;"Prior Year"),AND($F546&lt;&gt;"PY",P$1="Prior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"&amp;$H546&amp;"'!$A$7:$CA$7"),0)+MATCH(P$1,INDIRECT("'MMA Rev-Exp "&amp;$H546&amp;"'!$D$8:$CA$8"),0)-1)))</f>
        <v>2418</v>
      </c>
      <c r="Q546" s="679">
        <f ca="1">IF(OR(AND($F546="PY",Q$1&lt;&gt;"Prior Year"),AND($F546&lt;&gt;"PY",Q$1="Prior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"&amp;$H546&amp;"'!$A$7:$CA$7"),0)+MATCH(Q$1,INDIRECT("'MMA Rev-Exp "&amp;$H546&amp;"'!$D$8:$CA$8"),0)-1)))</f>
        <v>26584.39</v>
      </c>
      <c r="R546" s="679">
        <f t="shared" ref="O546:Z561" ca="1" si="97">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28386</v>
      </c>
      <c r="S546" s="679">
        <f t="shared" ca="1" si="97"/>
        <v>9988.61</v>
      </c>
      <c r="T546" s="679">
        <f t="shared" ca="1" si="97"/>
        <v>1272.06</v>
      </c>
      <c r="U546" s="679">
        <f t="shared" ca="1" si="97"/>
        <v>0</v>
      </c>
      <c r="V546" s="679">
        <f t="shared" ca="1" si="97"/>
        <v>0</v>
      </c>
      <c r="W546" s="679">
        <f t="shared" ca="1" si="87"/>
        <v>1818</v>
      </c>
      <c r="X546" s="679">
        <f t="shared" ca="1" si="97"/>
        <v>0</v>
      </c>
      <c r="Y546" s="679">
        <f t="shared" ca="1" si="97"/>
        <v>0</v>
      </c>
      <c r="Z546" s="679">
        <f t="shared" ca="1" si="97"/>
        <v>0</v>
      </c>
      <c r="AA546" t="str">
        <f t="shared" si="89"/>
        <v>ASR_Financial_Report_SHP21Final</v>
      </c>
      <c r="AB546" s="960">
        <f t="shared" si="90"/>
        <v>44658</v>
      </c>
      <c r="AC546" t="str">
        <f t="shared" si="91"/>
        <v>Unaudited</v>
      </c>
    </row>
    <row r="547" spans="1:29" x14ac:dyDescent="0.25">
      <c r="A547" t="s">
        <v>420</v>
      </c>
      <c r="B547" t="s">
        <v>1366</v>
      </c>
      <c r="C547" t="s">
        <v>1367</v>
      </c>
      <c r="D547">
        <v>1900</v>
      </c>
      <c r="E547" s="960">
        <v>1</v>
      </c>
      <c r="F547" t="s">
        <v>440</v>
      </c>
      <c r="G547" s="960">
        <v>274</v>
      </c>
      <c r="H547" t="s">
        <v>380</v>
      </c>
      <c r="I547" s="940" t="s">
        <v>488</v>
      </c>
      <c r="J547" s="940" t="s">
        <v>444</v>
      </c>
      <c r="K547" s="940" t="s">
        <v>447</v>
      </c>
      <c r="L547" s="940">
        <v>7.2</v>
      </c>
      <c r="M547" s="961" t="s">
        <v>21</v>
      </c>
      <c r="N547" s="679">
        <f t="shared" ref="N547:Z581" ca="1" si="98">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679">
        <f t="shared" ca="1" si="97"/>
        <v>0</v>
      </c>
      <c r="P547" s="679">
        <f t="shared" ca="1" si="97"/>
        <v>0</v>
      </c>
      <c r="Q547" s="679">
        <f t="shared" ca="1" si="97"/>
        <v>0</v>
      </c>
      <c r="R547" s="679">
        <f t="shared" ca="1" si="97"/>
        <v>0</v>
      </c>
      <c r="S547" s="679">
        <f t="shared" ca="1" si="97"/>
        <v>0</v>
      </c>
      <c r="T547" s="679">
        <f t="shared" ca="1" si="97"/>
        <v>0</v>
      </c>
      <c r="U547" s="679">
        <f t="shared" ca="1" si="97"/>
        <v>0</v>
      </c>
      <c r="V547" s="679">
        <f t="shared" ca="1" si="97"/>
        <v>0</v>
      </c>
      <c r="W547" s="679">
        <f t="shared" ca="1" si="87"/>
        <v>0</v>
      </c>
      <c r="X547" s="679">
        <f t="shared" ca="1" si="97"/>
        <v>0</v>
      </c>
      <c r="Y547" s="679">
        <f t="shared" ca="1" si="97"/>
        <v>0</v>
      </c>
      <c r="Z547" s="679">
        <f t="shared" ca="1" si="97"/>
        <v>0</v>
      </c>
      <c r="AA547" t="str">
        <f t="shared" si="89"/>
        <v>ASR_Financial_Report_SHP21Final</v>
      </c>
      <c r="AB547" s="960">
        <f t="shared" si="90"/>
        <v>44658</v>
      </c>
      <c r="AC547" t="str">
        <f t="shared" si="91"/>
        <v>Unaudited</v>
      </c>
    </row>
    <row r="548" spans="1:29" x14ac:dyDescent="0.25">
      <c r="A548" t="s">
        <v>420</v>
      </c>
      <c r="B548" t="s">
        <v>1366</v>
      </c>
      <c r="C548" t="s">
        <v>1367</v>
      </c>
      <c r="D548">
        <v>1900</v>
      </c>
      <c r="E548" s="960">
        <v>1</v>
      </c>
      <c r="F548" t="s">
        <v>440</v>
      </c>
      <c r="G548" s="960">
        <v>274</v>
      </c>
      <c r="H548" t="s">
        <v>380</v>
      </c>
      <c r="I548" s="940" t="s">
        <v>488</v>
      </c>
      <c r="J548" s="940" t="s">
        <v>444</v>
      </c>
      <c r="K548" s="940" t="s">
        <v>447</v>
      </c>
      <c r="L548" s="940">
        <v>7.3</v>
      </c>
      <c r="M548" s="961" t="s">
        <v>155</v>
      </c>
      <c r="N548" s="679">
        <f t="shared" ca="1" si="98"/>
        <v>2172.013452191507</v>
      </c>
      <c r="O548" s="679">
        <f t="shared" ca="1" si="97"/>
        <v>1301.33628164588</v>
      </c>
      <c r="P548" s="679">
        <f t="shared" ca="1" si="97"/>
        <v>103.70776302989344</v>
      </c>
      <c r="Q548" s="679">
        <f t="shared" ca="1" si="97"/>
        <v>337.53386970226944</v>
      </c>
      <c r="R548" s="679">
        <f t="shared" ca="1" si="97"/>
        <v>493.25399531856465</v>
      </c>
      <c r="S548" s="679">
        <f t="shared" ca="1" si="97"/>
        <v>-150.3951116484927</v>
      </c>
      <c r="T548" s="679">
        <f t="shared" ca="1" si="97"/>
        <v>51.906696242225713</v>
      </c>
      <c r="U548" s="679">
        <f t="shared" ca="1" si="97"/>
        <v>0</v>
      </c>
      <c r="V548" s="679">
        <f t="shared" ca="1" si="97"/>
        <v>0</v>
      </c>
      <c r="W548" s="679">
        <f t="shared" ca="1" si="87"/>
        <v>34.669957901166399</v>
      </c>
      <c r="X548" s="679">
        <f t="shared" ca="1" si="97"/>
        <v>0</v>
      </c>
      <c r="Y548" s="679">
        <f t="shared" ca="1" si="97"/>
        <v>0</v>
      </c>
      <c r="Z548" s="679">
        <f t="shared" ca="1" si="97"/>
        <v>0</v>
      </c>
      <c r="AA548" t="str">
        <f t="shared" si="89"/>
        <v>ASR_Financial_Report_SHP21Final</v>
      </c>
      <c r="AB548" s="960">
        <f t="shared" si="90"/>
        <v>44658</v>
      </c>
      <c r="AC548" t="str">
        <f t="shared" si="91"/>
        <v>Unaudited</v>
      </c>
    </row>
    <row r="549" spans="1:29" x14ac:dyDescent="0.25">
      <c r="A549" t="s">
        <v>420</v>
      </c>
      <c r="B549" t="s">
        <v>1366</v>
      </c>
      <c r="C549" t="s">
        <v>1367</v>
      </c>
      <c r="D549">
        <v>1900</v>
      </c>
      <c r="E549" s="960">
        <v>1</v>
      </c>
      <c r="F549" t="s">
        <v>440</v>
      </c>
      <c r="G549" s="960">
        <v>274</v>
      </c>
      <c r="H549" t="s">
        <v>380</v>
      </c>
      <c r="I549" s="940" t="s">
        <v>488</v>
      </c>
      <c r="J549" s="940" t="s">
        <v>444</v>
      </c>
      <c r="K549" s="940" t="s">
        <v>447</v>
      </c>
      <c r="L549" s="940" t="s">
        <v>91</v>
      </c>
      <c r="M549" s="961" t="s">
        <v>455</v>
      </c>
      <c r="N549" s="679">
        <f t="shared" ca="1" si="98"/>
        <v>0</v>
      </c>
      <c r="O549" s="679">
        <f t="shared" ca="1" si="97"/>
        <v>0</v>
      </c>
      <c r="P549" s="679">
        <f t="shared" ca="1" si="97"/>
        <v>0</v>
      </c>
      <c r="Q549" s="679">
        <f t="shared" ca="1" si="97"/>
        <v>0</v>
      </c>
      <c r="R549" s="679">
        <f t="shared" ca="1" si="97"/>
        <v>0</v>
      </c>
      <c r="S549" s="679">
        <f t="shared" ca="1" si="97"/>
        <v>0</v>
      </c>
      <c r="T549" s="679">
        <f t="shared" ca="1" si="97"/>
        <v>0</v>
      </c>
      <c r="U549" s="679">
        <f t="shared" ca="1" si="97"/>
        <v>0</v>
      </c>
      <c r="V549" s="679">
        <f t="shared" ca="1" si="97"/>
        <v>0</v>
      </c>
      <c r="W549" s="679">
        <f t="shared" ca="1" si="87"/>
        <v>0</v>
      </c>
      <c r="X549" s="679">
        <f t="shared" ca="1" si="97"/>
        <v>0</v>
      </c>
      <c r="Y549" s="679">
        <f t="shared" ca="1" si="97"/>
        <v>0</v>
      </c>
      <c r="Z549" s="679">
        <f t="shared" ca="1" si="97"/>
        <v>0</v>
      </c>
      <c r="AA549" t="str">
        <f t="shared" si="89"/>
        <v>ASR_Financial_Report_SHP21Final</v>
      </c>
      <c r="AB549" s="960">
        <f t="shared" si="90"/>
        <v>44658</v>
      </c>
      <c r="AC549" t="str">
        <f t="shared" si="91"/>
        <v>Unaudited</v>
      </c>
    </row>
    <row r="550" spans="1:29" x14ac:dyDescent="0.25">
      <c r="A550" t="s">
        <v>420</v>
      </c>
      <c r="B550" t="s">
        <v>1366</v>
      </c>
      <c r="C550" t="s">
        <v>1367</v>
      </c>
      <c r="D550">
        <v>1900</v>
      </c>
      <c r="E550" s="960">
        <v>1</v>
      </c>
      <c r="F550" t="s">
        <v>440</v>
      </c>
      <c r="G550" s="960">
        <v>274</v>
      </c>
      <c r="H550" t="s">
        <v>380</v>
      </c>
      <c r="I550" s="940" t="s">
        <v>488</v>
      </c>
      <c r="J550" s="940" t="s">
        <v>444</v>
      </c>
      <c r="K550" s="940" t="s">
        <v>448</v>
      </c>
      <c r="L550" s="956">
        <v>8.1</v>
      </c>
      <c r="M550" s="961" t="s">
        <v>22</v>
      </c>
      <c r="N550" s="679">
        <f t="shared" ca="1" si="98"/>
        <v>3675593.96999999</v>
      </c>
      <c r="O550" s="679">
        <f t="shared" ca="1" si="97"/>
        <v>1944106.9099999901</v>
      </c>
      <c r="P550" s="679">
        <f t="shared" ca="1" si="97"/>
        <v>120163.12</v>
      </c>
      <c r="Q550" s="679">
        <f t="shared" ca="1" si="97"/>
        <v>1097008.9099999999</v>
      </c>
      <c r="R550" s="679">
        <f t="shared" ca="1" si="97"/>
        <v>291631.07</v>
      </c>
      <c r="S550" s="679">
        <f t="shared" ca="1" si="97"/>
        <v>7931.16</v>
      </c>
      <c r="T550" s="679">
        <f t="shared" ca="1" si="97"/>
        <v>154517.48000000001</v>
      </c>
      <c r="U550" s="679">
        <f t="shared" ca="1" si="97"/>
        <v>0</v>
      </c>
      <c r="V550" s="679">
        <f t="shared" ca="1" si="97"/>
        <v>55163.01</v>
      </c>
      <c r="W550" s="679">
        <f t="shared" ca="1" si="87"/>
        <v>4921.62</v>
      </c>
      <c r="X550" s="679">
        <f t="shared" ca="1" si="97"/>
        <v>0</v>
      </c>
      <c r="Y550" s="679">
        <f t="shared" ca="1" si="97"/>
        <v>150.69</v>
      </c>
      <c r="Z550" s="679">
        <f t="shared" ca="1" si="97"/>
        <v>0</v>
      </c>
      <c r="AA550" t="str">
        <f t="shared" si="89"/>
        <v>ASR_Financial_Report_SHP21Final</v>
      </c>
      <c r="AB550" s="960">
        <f t="shared" si="90"/>
        <v>44658</v>
      </c>
      <c r="AC550" t="str">
        <f t="shared" si="91"/>
        <v>Unaudited</v>
      </c>
    </row>
    <row r="551" spans="1:29" x14ac:dyDescent="0.25">
      <c r="A551" t="s">
        <v>420</v>
      </c>
      <c r="B551" t="s">
        <v>1366</v>
      </c>
      <c r="C551" t="s">
        <v>1367</v>
      </c>
      <c r="D551">
        <v>1900</v>
      </c>
      <c r="E551" s="960">
        <v>1</v>
      </c>
      <c r="F551" t="s">
        <v>440</v>
      </c>
      <c r="G551" s="960">
        <v>274</v>
      </c>
      <c r="H551" t="s">
        <v>380</v>
      </c>
      <c r="I551" s="940" t="s">
        <v>488</v>
      </c>
      <c r="J551" s="940" t="s">
        <v>444</v>
      </c>
      <c r="K551" s="940" t="s">
        <v>448</v>
      </c>
      <c r="L551" s="956" t="s">
        <v>112</v>
      </c>
      <c r="M551" s="961" t="s">
        <v>443</v>
      </c>
      <c r="N551" s="679">
        <f t="shared" ca="1" si="98"/>
        <v>25819.200000000001</v>
      </c>
      <c r="O551" s="679">
        <f t="shared" ca="1" si="97"/>
        <v>25819.200000000001</v>
      </c>
      <c r="P551" s="679">
        <f t="shared" ca="1" si="97"/>
        <v>0</v>
      </c>
      <c r="Q551" s="679">
        <f t="shared" ca="1" si="97"/>
        <v>0</v>
      </c>
      <c r="R551" s="679">
        <f t="shared" ca="1" si="97"/>
        <v>0</v>
      </c>
      <c r="S551" s="679">
        <f t="shared" ca="1" si="97"/>
        <v>0</v>
      </c>
      <c r="T551" s="679">
        <f t="shared" ca="1" si="97"/>
        <v>0</v>
      </c>
      <c r="U551" s="679">
        <f t="shared" ca="1" si="97"/>
        <v>0</v>
      </c>
      <c r="V551" s="679">
        <f t="shared" ca="1" si="97"/>
        <v>0</v>
      </c>
      <c r="W551" s="679">
        <f t="shared" ca="1" si="87"/>
        <v>0</v>
      </c>
      <c r="X551" s="679">
        <f t="shared" ca="1" si="97"/>
        <v>0</v>
      </c>
      <c r="Y551" s="679">
        <f t="shared" ca="1" si="97"/>
        <v>0</v>
      </c>
      <c r="Z551" s="679">
        <f t="shared" ca="1" si="97"/>
        <v>0</v>
      </c>
      <c r="AA551" t="str">
        <f t="shared" si="89"/>
        <v>ASR_Financial_Report_SHP21Final</v>
      </c>
      <c r="AB551" s="960">
        <f t="shared" si="90"/>
        <v>44658</v>
      </c>
      <c r="AC551" t="str">
        <f t="shared" si="91"/>
        <v>Unaudited</v>
      </c>
    </row>
    <row r="552" spans="1:29" x14ac:dyDescent="0.25">
      <c r="A552" t="s">
        <v>420</v>
      </c>
      <c r="B552" t="s">
        <v>1366</v>
      </c>
      <c r="C552" t="s">
        <v>1367</v>
      </c>
      <c r="D552">
        <v>1900</v>
      </c>
      <c r="E552" s="960">
        <v>1</v>
      </c>
      <c r="F552" t="s">
        <v>440</v>
      </c>
      <c r="G552" s="960">
        <v>274</v>
      </c>
      <c r="H552" t="s">
        <v>380</v>
      </c>
      <c r="I552" s="940" t="s">
        <v>488</v>
      </c>
      <c r="J552" s="940" t="s">
        <v>444</v>
      </c>
      <c r="K552" s="940" t="s">
        <v>448</v>
      </c>
      <c r="L552" s="940" t="s">
        <v>114</v>
      </c>
      <c r="M552" s="961" t="s">
        <v>157</v>
      </c>
      <c r="N552" s="679">
        <f t="shared" ca="1" si="98"/>
        <v>0</v>
      </c>
      <c r="O552" s="679">
        <f t="shared" ca="1" si="97"/>
        <v>0</v>
      </c>
      <c r="P552" s="679">
        <f t="shared" ca="1" si="97"/>
        <v>0</v>
      </c>
      <c r="Q552" s="679">
        <f t="shared" ca="1" si="97"/>
        <v>0</v>
      </c>
      <c r="R552" s="679">
        <f t="shared" ca="1" si="97"/>
        <v>0</v>
      </c>
      <c r="S552" s="679">
        <f t="shared" ca="1" si="97"/>
        <v>0</v>
      </c>
      <c r="T552" s="679">
        <f t="shared" ca="1" si="97"/>
        <v>0</v>
      </c>
      <c r="U552" s="679">
        <f t="shared" ca="1" si="97"/>
        <v>0</v>
      </c>
      <c r="V552" s="679">
        <f t="shared" ca="1" si="97"/>
        <v>0</v>
      </c>
      <c r="W552" s="679">
        <f t="shared" ca="1" si="87"/>
        <v>0</v>
      </c>
      <c r="X552" s="679">
        <f t="shared" ca="1" si="97"/>
        <v>0</v>
      </c>
      <c r="Y552" s="679">
        <f t="shared" ca="1" si="97"/>
        <v>0</v>
      </c>
      <c r="Z552" s="679">
        <f t="shared" ca="1" si="97"/>
        <v>0</v>
      </c>
      <c r="AA552" t="str">
        <f t="shared" si="89"/>
        <v>ASR_Financial_Report_SHP21Final</v>
      </c>
      <c r="AB552" s="960">
        <f t="shared" si="90"/>
        <v>44658</v>
      </c>
      <c r="AC552" t="str">
        <f t="shared" si="91"/>
        <v>Unaudited</v>
      </c>
    </row>
    <row r="553" spans="1:29" x14ac:dyDescent="0.25">
      <c r="A553" t="s">
        <v>420</v>
      </c>
      <c r="B553" t="s">
        <v>1366</v>
      </c>
      <c r="C553" t="s">
        <v>1367</v>
      </c>
      <c r="D553">
        <v>1900</v>
      </c>
      <c r="E553" s="960">
        <v>1</v>
      </c>
      <c r="F553" t="s">
        <v>440</v>
      </c>
      <c r="G553" s="960">
        <v>274</v>
      </c>
      <c r="H553" t="s">
        <v>380</v>
      </c>
      <c r="I553" s="961" t="s">
        <v>488</v>
      </c>
      <c r="J553" s="961" t="s">
        <v>444</v>
      </c>
      <c r="K553" s="961" t="s">
        <v>448</v>
      </c>
      <c r="L553" s="940" t="s">
        <v>115</v>
      </c>
      <c r="M553" s="961" t="s">
        <v>113</v>
      </c>
      <c r="N553" s="679">
        <f t="shared" ca="1" si="98"/>
        <v>-3055.499138946408</v>
      </c>
      <c r="O553" s="679">
        <f t="shared" ca="1" si="97"/>
        <v>-1332.8665039746099</v>
      </c>
      <c r="P553" s="679">
        <f t="shared" ca="1" si="97"/>
        <v>-81.310169577174605</v>
      </c>
      <c r="Q553" s="679">
        <f t="shared" ca="1" si="97"/>
        <v>-976.04548605454704</v>
      </c>
      <c r="R553" s="679">
        <f t="shared" ca="1" si="97"/>
        <v>-259.47390843594701</v>
      </c>
      <c r="S553" s="679">
        <f t="shared" ca="1" si="97"/>
        <v>-247.70733026192599</v>
      </c>
      <c r="T553" s="679">
        <f t="shared" ca="1" si="97"/>
        <v>-104.534907016489</v>
      </c>
      <c r="U553" s="679">
        <f t="shared" ca="1" si="97"/>
        <v>0</v>
      </c>
      <c r="V553" s="679">
        <f t="shared" ca="1" si="97"/>
        <v>-49.080373383368297</v>
      </c>
      <c r="W553" s="679">
        <f t="shared" ca="1" si="87"/>
        <v>-4.3789297801380496</v>
      </c>
      <c r="X553" s="679">
        <f t="shared" ca="1" si="97"/>
        <v>0</v>
      </c>
      <c r="Y553" s="679">
        <f t="shared" ca="1" si="97"/>
        <v>-0.101530462208093</v>
      </c>
      <c r="Z553" s="679">
        <f t="shared" ca="1" si="97"/>
        <v>0</v>
      </c>
      <c r="AA553" t="str">
        <f t="shared" si="89"/>
        <v>ASR_Financial_Report_SHP21Final</v>
      </c>
      <c r="AB553" s="960">
        <f t="shared" si="90"/>
        <v>44658</v>
      </c>
      <c r="AC553" t="str">
        <f t="shared" si="91"/>
        <v>Unaudited</v>
      </c>
    </row>
    <row r="554" spans="1:29" x14ac:dyDescent="0.25">
      <c r="A554" t="s">
        <v>420</v>
      </c>
      <c r="B554" t="s">
        <v>1366</v>
      </c>
      <c r="C554" t="s">
        <v>1367</v>
      </c>
      <c r="D554">
        <v>1900</v>
      </c>
      <c r="E554" s="960">
        <v>1</v>
      </c>
      <c r="F554" t="s">
        <v>440</v>
      </c>
      <c r="G554" s="960">
        <v>274</v>
      </c>
      <c r="H554" t="s">
        <v>380</v>
      </c>
      <c r="I554" s="940" t="s">
        <v>488</v>
      </c>
      <c r="J554" s="940" t="s">
        <v>444</v>
      </c>
      <c r="K554" s="940" t="s">
        <v>448</v>
      </c>
      <c r="L554" s="940" t="s">
        <v>116</v>
      </c>
      <c r="M554" s="961" t="s">
        <v>158</v>
      </c>
      <c r="N554" s="679">
        <f t="shared" ca="1" si="98"/>
        <v>0</v>
      </c>
      <c r="O554" s="679">
        <f t="shared" ca="1" si="97"/>
        <v>0</v>
      </c>
      <c r="P554" s="679">
        <f t="shared" ca="1" si="97"/>
        <v>0</v>
      </c>
      <c r="Q554" s="679">
        <f t="shared" ca="1" si="97"/>
        <v>0</v>
      </c>
      <c r="R554" s="679">
        <f t="shared" ca="1" si="97"/>
        <v>0</v>
      </c>
      <c r="S554" s="679">
        <f t="shared" ca="1" si="97"/>
        <v>0</v>
      </c>
      <c r="T554" s="679">
        <f t="shared" ca="1" si="97"/>
        <v>0</v>
      </c>
      <c r="U554" s="679">
        <f t="shared" ca="1" si="97"/>
        <v>0</v>
      </c>
      <c r="V554" s="679">
        <f t="shared" ca="1" si="97"/>
        <v>0</v>
      </c>
      <c r="W554" s="679">
        <f t="shared" ca="1" si="87"/>
        <v>0</v>
      </c>
      <c r="X554" s="679">
        <f t="shared" ca="1" si="97"/>
        <v>0</v>
      </c>
      <c r="Y554" s="679">
        <f t="shared" ca="1" si="97"/>
        <v>0</v>
      </c>
      <c r="Z554" s="679">
        <f t="shared" ca="1" si="97"/>
        <v>0</v>
      </c>
      <c r="AA554" t="str">
        <f t="shared" si="89"/>
        <v>ASR_Financial_Report_SHP21Final</v>
      </c>
      <c r="AB554" s="960">
        <f t="shared" si="90"/>
        <v>44658</v>
      </c>
      <c r="AC554" t="str">
        <f t="shared" si="91"/>
        <v>Unaudited</v>
      </c>
    </row>
    <row r="555" spans="1:29" x14ac:dyDescent="0.25">
      <c r="A555" t="s">
        <v>420</v>
      </c>
      <c r="B555" t="s">
        <v>1366</v>
      </c>
      <c r="C555" t="s">
        <v>1367</v>
      </c>
      <c r="D555">
        <v>1900</v>
      </c>
      <c r="E555" s="960">
        <v>1</v>
      </c>
      <c r="F555" t="s">
        <v>440</v>
      </c>
      <c r="G555" s="960">
        <v>274</v>
      </c>
      <c r="H555" t="s">
        <v>380</v>
      </c>
      <c r="I555" s="940" t="s">
        <v>488</v>
      </c>
      <c r="J555" s="940" t="s">
        <v>444</v>
      </c>
      <c r="K555" s="940" t="s">
        <v>448</v>
      </c>
      <c r="L555" s="940" t="s">
        <v>159</v>
      </c>
      <c r="M555" s="961" t="s">
        <v>23</v>
      </c>
      <c r="N555" s="679">
        <f t="shared" ca="1" si="98"/>
        <v>0</v>
      </c>
      <c r="O555" s="679">
        <f t="shared" ca="1" si="97"/>
        <v>0</v>
      </c>
      <c r="P555" s="679">
        <f t="shared" ca="1" si="97"/>
        <v>0</v>
      </c>
      <c r="Q555" s="679">
        <f t="shared" ca="1" si="97"/>
        <v>0</v>
      </c>
      <c r="R555" s="679">
        <f t="shared" ca="1" si="97"/>
        <v>0</v>
      </c>
      <c r="S555" s="679">
        <f t="shared" ca="1" si="97"/>
        <v>0</v>
      </c>
      <c r="T555" s="679">
        <f t="shared" ca="1" si="97"/>
        <v>0</v>
      </c>
      <c r="U555" s="679">
        <f t="shared" ca="1" si="97"/>
        <v>0</v>
      </c>
      <c r="V555" s="679">
        <f t="shared" ca="1" si="97"/>
        <v>0</v>
      </c>
      <c r="W555" s="679">
        <f t="shared" ca="1" si="87"/>
        <v>0</v>
      </c>
      <c r="X555" s="679">
        <f t="shared" ca="1" si="97"/>
        <v>0</v>
      </c>
      <c r="Y555" s="679">
        <f t="shared" ca="1" si="97"/>
        <v>0</v>
      </c>
      <c r="Z555" s="679">
        <f t="shared" ca="1" si="97"/>
        <v>0</v>
      </c>
      <c r="AA555" t="str">
        <f t="shared" si="89"/>
        <v>ASR_Financial_Report_SHP21Final</v>
      </c>
      <c r="AB555" s="960">
        <f t="shared" si="90"/>
        <v>44658</v>
      </c>
      <c r="AC555" t="str">
        <f t="shared" si="91"/>
        <v>Unaudited</v>
      </c>
    </row>
    <row r="556" spans="1:29" x14ac:dyDescent="0.25">
      <c r="A556" t="s">
        <v>420</v>
      </c>
      <c r="B556" t="s">
        <v>1366</v>
      </c>
      <c r="C556" t="s">
        <v>1367</v>
      </c>
      <c r="D556">
        <v>1900</v>
      </c>
      <c r="E556" s="960">
        <v>1</v>
      </c>
      <c r="F556" t="s">
        <v>440</v>
      </c>
      <c r="G556" s="960">
        <v>274</v>
      </c>
      <c r="H556" t="s">
        <v>380</v>
      </c>
      <c r="I556" s="940" t="s">
        <v>488</v>
      </c>
      <c r="J556" s="940" t="s">
        <v>444</v>
      </c>
      <c r="K556" s="940" t="s">
        <v>448</v>
      </c>
      <c r="L556" s="940" t="s">
        <v>442</v>
      </c>
      <c r="M556" s="961" t="s">
        <v>456</v>
      </c>
      <c r="N556" s="679">
        <f t="shared" ca="1" si="98"/>
        <v>-81551.337297644059</v>
      </c>
      <c r="O556" s="679">
        <f t="shared" ca="1" si="97"/>
        <v>-65269.223193660997</v>
      </c>
      <c r="P556" s="679">
        <f t="shared" ca="1" si="97"/>
        <v>-2425.9428977399002</v>
      </c>
      <c r="Q556" s="679">
        <f t="shared" ca="1" si="97"/>
        <v>-8834.8984717046296</v>
      </c>
      <c r="R556" s="679">
        <f t="shared" ca="1" si="97"/>
        <v>-1553.45181736823</v>
      </c>
      <c r="S556" s="679">
        <f t="shared" ca="1" si="97"/>
        <v>-1724.1384725147</v>
      </c>
      <c r="T556" s="679">
        <f t="shared" ca="1" si="97"/>
        <v>-1662.1817943333101</v>
      </c>
      <c r="U556" s="679">
        <f t="shared" ca="1" si="97"/>
        <v>0</v>
      </c>
      <c r="V556" s="679">
        <f t="shared" ca="1" si="97"/>
        <v>-81.453196059738204</v>
      </c>
      <c r="W556" s="679">
        <f t="shared" ca="1" si="87"/>
        <v>0</v>
      </c>
      <c r="X556" s="679">
        <f t="shared" ca="1" si="97"/>
        <v>0</v>
      </c>
      <c r="Y556" s="679">
        <f t="shared" ca="1" si="97"/>
        <v>-4.7454262538952401E-2</v>
      </c>
      <c r="Z556" s="679">
        <f t="shared" ca="1" si="97"/>
        <v>0</v>
      </c>
      <c r="AA556" t="str">
        <f t="shared" si="89"/>
        <v>ASR_Financial_Report_SHP21Final</v>
      </c>
      <c r="AB556" s="960">
        <f t="shared" si="90"/>
        <v>44658</v>
      </c>
      <c r="AC556" t="str">
        <f t="shared" si="91"/>
        <v>Unaudited</v>
      </c>
    </row>
    <row r="557" spans="1:29" ht="30" x14ac:dyDescent="0.25">
      <c r="A557" t="s">
        <v>420</v>
      </c>
      <c r="B557" t="s">
        <v>1366</v>
      </c>
      <c r="C557" t="s">
        <v>1367</v>
      </c>
      <c r="D557">
        <v>1900</v>
      </c>
      <c r="E557" s="960">
        <v>1</v>
      </c>
      <c r="F557" t="s">
        <v>440</v>
      </c>
      <c r="G557" s="960">
        <v>274</v>
      </c>
      <c r="H557" t="s">
        <v>380</v>
      </c>
      <c r="I557" s="961" t="s">
        <v>488</v>
      </c>
      <c r="J557" s="961" t="s">
        <v>444</v>
      </c>
      <c r="K557" s="961" t="s">
        <v>449</v>
      </c>
      <c r="L557" s="940">
        <v>9.1</v>
      </c>
      <c r="M557" s="961" t="s">
        <v>185</v>
      </c>
      <c r="N557" s="679">
        <f t="shared" ca="1" si="98"/>
        <v>0</v>
      </c>
      <c r="O557" s="679">
        <f t="shared" ca="1" si="97"/>
        <v>0</v>
      </c>
      <c r="P557" s="679">
        <f t="shared" ca="1" si="97"/>
        <v>0</v>
      </c>
      <c r="Q557" s="679">
        <f t="shared" ca="1" si="97"/>
        <v>0</v>
      </c>
      <c r="R557" s="679">
        <f t="shared" ca="1" si="97"/>
        <v>0</v>
      </c>
      <c r="S557" s="679">
        <f t="shared" ca="1" si="97"/>
        <v>0</v>
      </c>
      <c r="T557" s="679">
        <f t="shared" ca="1" si="97"/>
        <v>0</v>
      </c>
      <c r="U557" s="679">
        <f t="shared" ca="1" si="97"/>
        <v>0</v>
      </c>
      <c r="V557" s="679">
        <f t="shared" ca="1" si="97"/>
        <v>0</v>
      </c>
      <c r="W557" s="679">
        <f t="shared" ca="1" si="87"/>
        <v>0</v>
      </c>
      <c r="X557" s="679">
        <f t="shared" ca="1" si="97"/>
        <v>0</v>
      </c>
      <c r="Y557" s="679">
        <f t="shared" ca="1" si="97"/>
        <v>0</v>
      </c>
      <c r="Z557" s="679">
        <f t="shared" ca="1" si="97"/>
        <v>0</v>
      </c>
      <c r="AA557" t="str">
        <f t="shared" si="89"/>
        <v>ASR_Financial_Report_SHP21Final</v>
      </c>
      <c r="AB557" s="960">
        <f t="shared" si="90"/>
        <v>44658</v>
      </c>
      <c r="AC557" t="str">
        <f t="shared" si="91"/>
        <v>Unaudited</v>
      </c>
    </row>
    <row r="558" spans="1:29" x14ac:dyDescent="0.25">
      <c r="A558" t="s">
        <v>420</v>
      </c>
      <c r="B558" t="s">
        <v>1366</v>
      </c>
      <c r="C558" t="s">
        <v>1367</v>
      </c>
      <c r="D558">
        <v>1900</v>
      </c>
      <c r="E558" s="960">
        <v>1</v>
      </c>
      <c r="F558" t="s">
        <v>440</v>
      </c>
      <c r="G558" s="960">
        <v>274</v>
      </c>
      <c r="H558" t="s">
        <v>380</v>
      </c>
      <c r="I558" s="961" t="s">
        <v>488</v>
      </c>
      <c r="J558" s="961" t="s">
        <v>444</v>
      </c>
      <c r="K558" s="961" t="s">
        <v>449</v>
      </c>
      <c r="L558" s="940" t="s">
        <v>106</v>
      </c>
      <c r="M558" s="961" t="s">
        <v>186</v>
      </c>
      <c r="N558" s="679">
        <f t="shared" ca="1" si="98"/>
        <v>34561.760000000002</v>
      </c>
      <c r="O558" s="679">
        <f t="shared" ca="1" si="97"/>
        <v>4403.5</v>
      </c>
      <c r="P558" s="679">
        <f t="shared" ca="1" si="97"/>
        <v>0</v>
      </c>
      <c r="Q558" s="679">
        <f t="shared" ca="1" si="97"/>
        <v>28934.240000000002</v>
      </c>
      <c r="R558" s="679">
        <f t="shared" ca="1" si="97"/>
        <v>1224.02</v>
      </c>
      <c r="S558" s="679">
        <f t="shared" ca="1" si="97"/>
        <v>0</v>
      </c>
      <c r="T558" s="679">
        <f t="shared" ca="1" si="97"/>
        <v>0</v>
      </c>
      <c r="U558" s="679">
        <f t="shared" ca="1" si="97"/>
        <v>0</v>
      </c>
      <c r="V558" s="679">
        <f t="shared" ca="1" si="97"/>
        <v>0</v>
      </c>
      <c r="W558" s="679">
        <f t="shared" ca="1" si="87"/>
        <v>0</v>
      </c>
      <c r="X558" s="679">
        <f t="shared" ca="1" si="97"/>
        <v>0</v>
      </c>
      <c r="Y558" s="679">
        <f t="shared" ca="1" si="97"/>
        <v>0</v>
      </c>
      <c r="Z558" s="679">
        <f t="shared" ca="1" si="97"/>
        <v>0</v>
      </c>
      <c r="AA558" t="str">
        <f t="shared" si="89"/>
        <v>ASR_Financial_Report_SHP21Final</v>
      </c>
      <c r="AB558" s="960">
        <f t="shared" si="90"/>
        <v>44658</v>
      </c>
      <c r="AC558" t="str">
        <f t="shared" si="91"/>
        <v>Unaudited</v>
      </c>
    </row>
    <row r="559" spans="1:29" x14ac:dyDescent="0.25">
      <c r="A559" t="s">
        <v>420</v>
      </c>
      <c r="B559" t="s">
        <v>1366</v>
      </c>
      <c r="C559" t="s">
        <v>1367</v>
      </c>
      <c r="D559">
        <v>1900</v>
      </c>
      <c r="E559" s="960">
        <v>1</v>
      </c>
      <c r="F559" t="s">
        <v>440</v>
      </c>
      <c r="G559" s="960">
        <v>274</v>
      </c>
      <c r="H559" t="s">
        <v>380</v>
      </c>
      <c r="I559" s="961" t="s">
        <v>488</v>
      </c>
      <c r="J559" s="961" t="s">
        <v>444</v>
      </c>
      <c r="K559" s="961" t="s">
        <v>449</v>
      </c>
      <c r="L559" s="940" t="s">
        <v>1302</v>
      </c>
      <c r="M559" s="961" t="s">
        <v>1303</v>
      </c>
      <c r="N559" s="679">
        <f t="shared" ca="1" si="98"/>
        <v>42599.47</v>
      </c>
      <c r="O559" s="679">
        <f t="shared" ca="1" si="97"/>
        <v>0</v>
      </c>
      <c r="P559" s="679">
        <f t="shared" ca="1" si="97"/>
        <v>0</v>
      </c>
      <c r="Q559" s="679">
        <f t="shared" ca="1" si="97"/>
        <v>35320.980000000003</v>
      </c>
      <c r="R559" s="679">
        <f t="shared" ca="1" si="97"/>
        <v>0</v>
      </c>
      <c r="S559" s="679">
        <f t="shared" ca="1" si="97"/>
        <v>7278.49</v>
      </c>
      <c r="T559" s="679">
        <f t="shared" ca="1" si="97"/>
        <v>0</v>
      </c>
      <c r="U559" s="679">
        <f t="shared" ca="1" si="97"/>
        <v>0</v>
      </c>
      <c r="V559" s="679">
        <f t="shared" ca="1" si="97"/>
        <v>0</v>
      </c>
      <c r="W559" s="679">
        <f t="shared" ca="1" si="87"/>
        <v>0</v>
      </c>
      <c r="X559" s="679">
        <f t="shared" ca="1" si="97"/>
        <v>0</v>
      </c>
      <c r="Y559" s="679">
        <f t="shared" ca="1" si="97"/>
        <v>0</v>
      </c>
      <c r="Z559" s="679">
        <f t="shared" ca="1" si="97"/>
        <v>0</v>
      </c>
      <c r="AA559" t="str">
        <f t="shared" si="89"/>
        <v>ASR_Financial_Report_SHP21Final</v>
      </c>
      <c r="AB559" s="960">
        <f t="shared" si="90"/>
        <v>44658</v>
      </c>
      <c r="AC559" t="str">
        <f t="shared" si="91"/>
        <v>Unaudited</v>
      </c>
    </row>
    <row r="560" spans="1:29" x14ac:dyDescent="0.25">
      <c r="A560" t="s">
        <v>420</v>
      </c>
      <c r="B560" t="s">
        <v>1366</v>
      </c>
      <c r="C560" t="s">
        <v>1367</v>
      </c>
      <c r="D560">
        <v>1900</v>
      </c>
      <c r="E560" s="960">
        <v>1</v>
      </c>
      <c r="F560" t="s">
        <v>440</v>
      </c>
      <c r="G560" s="960">
        <v>274</v>
      </c>
      <c r="H560" t="s">
        <v>380</v>
      </c>
      <c r="I560" s="961" t="s">
        <v>488</v>
      </c>
      <c r="J560" s="961" t="s">
        <v>444</v>
      </c>
      <c r="K560" s="961" t="s">
        <v>449</v>
      </c>
      <c r="L560" s="940" t="s">
        <v>107</v>
      </c>
      <c r="M560" s="961" t="s">
        <v>187</v>
      </c>
      <c r="N560" s="679">
        <f t="shared" ca="1" si="98"/>
        <v>162876.12999999998</v>
      </c>
      <c r="O560" s="679">
        <f t="shared" ca="1" si="97"/>
        <v>44083.61</v>
      </c>
      <c r="P560" s="679">
        <f t="shared" ca="1" si="97"/>
        <v>115.35</v>
      </c>
      <c r="Q560" s="679">
        <f t="shared" ca="1" si="97"/>
        <v>86872.12</v>
      </c>
      <c r="R560" s="679">
        <f t="shared" ca="1" si="97"/>
        <v>6541.39</v>
      </c>
      <c r="S560" s="679">
        <f t="shared" ca="1" si="97"/>
        <v>7168.81</v>
      </c>
      <c r="T560" s="679">
        <f t="shared" ca="1" si="97"/>
        <v>5739.6399999999994</v>
      </c>
      <c r="U560" s="679">
        <f t="shared" ca="1" si="97"/>
        <v>0</v>
      </c>
      <c r="V560" s="679">
        <f t="shared" ca="1" si="97"/>
        <v>391.6</v>
      </c>
      <c r="W560" s="679">
        <f t="shared" ca="1" si="87"/>
        <v>11963.609999999999</v>
      </c>
      <c r="X560" s="679">
        <f t="shared" ca="1" si="97"/>
        <v>0</v>
      </c>
      <c r="Y560" s="679">
        <f t="shared" ca="1" si="97"/>
        <v>0</v>
      </c>
      <c r="Z560" s="679">
        <f t="shared" ca="1" si="97"/>
        <v>0</v>
      </c>
      <c r="AA560" t="str">
        <f t="shared" si="89"/>
        <v>ASR_Financial_Report_SHP21Final</v>
      </c>
      <c r="AB560" s="960">
        <f t="shared" si="90"/>
        <v>44658</v>
      </c>
      <c r="AC560" t="str">
        <f t="shared" si="91"/>
        <v>Unaudited</v>
      </c>
    </row>
    <row r="561" spans="1:29" x14ac:dyDescent="0.25">
      <c r="A561" t="s">
        <v>420</v>
      </c>
      <c r="B561" t="s">
        <v>1366</v>
      </c>
      <c r="C561" t="s">
        <v>1367</v>
      </c>
      <c r="D561">
        <v>1900</v>
      </c>
      <c r="E561" s="960">
        <v>1</v>
      </c>
      <c r="F561" t="s">
        <v>440</v>
      </c>
      <c r="G561" s="960">
        <v>274</v>
      </c>
      <c r="H561" t="s">
        <v>380</v>
      </c>
      <c r="I561" s="961" t="s">
        <v>488</v>
      </c>
      <c r="J561" s="961" t="s">
        <v>444</v>
      </c>
      <c r="K561" s="961" t="s">
        <v>449</v>
      </c>
      <c r="L561" s="956" t="s">
        <v>108</v>
      </c>
      <c r="M561" s="961" t="s">
        <v>160</v>
      </c>
      <c r="N561" s="679">
        <f t="shared" ca="1" si="98"/>
        <v>227288.91000000003</v>
      </c>
      <c r="O561" s="679">
        <f t="shared" ca="1" si="97"/>
        <v>127504.74</v>
      </c>
      <c r="P561" s="679">
        <f t="shared" ca="1" si="97"/>
        <v>3961.64</v>
      </c>
      <c r="Q561" s="679">
        <f t="shared" ca="1" si="97"/>
        <v>59242.899999999994</v>
      </c>
      <c r="R561" s="679">
        <f t="shared" ca="1" si="97"/>
        <v>4906.2</v>
      </c>
      <c r="S561" s="679">
        <f t="shared" ca="1" si="97"/>
        <v>24065.57</v>
      </c>
      <c r="T561" s="679">
        <f t="shared" ca="1" si="97"/>
        <v>5470.09</v>
      </c>
      <c r="U561" s="679">
        <f t="shared" ca="1" si="97"/>
        <v>0</v>
      </c>
      <c r="V561" s="679">
        <f t="shared" ca="1" si="97"/>
        <v>86.48</v>
      </c>
      <c r="W561" s="679">
        <f t="shared" ca="1" si="87"/>
        <v>2051.29</v>
      </c>
      <c r="X561" s="679">
        <f t="shared" ca="1" si="97"/>
        <v>0</v>
      </c>
      <c r="Y561" s="679">
        <f t="shared" ca="1" si="97"/>
        <v>0</v>
      </c>
      <c r="Z561" s="679">
        <f t="shared" ca="1" si="97"/>
        <v>0</v>
      </c>
      <c r="AA561" t="str">
        <f t="shared" si="89"/>
        <v>ASR_Financial_Report_SHP21Final</v>
      </c>
      <c r="AB561" s="960">
        <f t="shared" si="90"/>
        <v>44658</v>
      </c>
      <c r="AC561" t="str">
        <f t="shared" si="91"/>
        <v>Unaudited</v>
      </c>
    </row>
    <row r="562" spans="1:29" x14ac:dyDescent="0.25">
      <c r="A562" t="s">
        <v>420</v>
      </c>
      <c r="B562" t="s">
        <v>1366</v>
      </c>
      <c r="C562" t="s">
        <v>1367</v>
      </c>
      <c r="D562">
        <v>1900</v>
      </c>
      <c r="E562" s="960">
        <v>1</v>
      </c>
      <c r="F562" t="s">
        <v>440</v>
      </c>
      <c r="G562" s="960">
        <v>274</v>
      </c>
      <c r="H562" t="s">
        <v>380</v>
      </c>
      <c r="I562" s="961" t="s">
        <v>488</v>
      </c>
      <c r="J562" s="961" t="s">
        <v>444</v>
      </c>
      <c r="K562" s="961" t="s">
        <v>449</v>
      </c>
      <c r="L562" s="940" t="s">
        <v>109</v>
      </c>
      <c r="M562" s="961" t="s">
        <v>134</v>
      </c>
      <c r="N562" s="679">
        <f t="shared" ca="1" si="98"/>
        <v>898743.89999763109</v>
      </c>
      <c r="O562" s="679">
        <f t="shared" ca="1" si="98"/>
        <v>809224.82999763801</v>
      </c>
      <c r="P562" s="679">
        <f t="shared" ca="1" si="98"/>
        <v>18384.270000000401</v>
      </c>
      <c r="Q562" s="679">
        <f t="shared" ca="1" si="98"/>
        <v>47210.039999992696</v>
      </c>
      <c r="R562" s="679">
        <f t="shared" ca="1" si="98"/>
        <v>6583.9099999999498</v>
      </c>
      <c r="S562" s="679">
        <f t="shared" ca="1" si="98"/>
        <v>12931.120000000101</v>
      </c>
      <c r="T562" s="679">
        <f t="shared" ca="1" si="98"/>
        <v>3517.95999999992</v>
      </c>
      <c r="U562" s="679">
        <f t="shared" ca="1" si="98"/>
        <v>35.71</v>
      </c>
      <c r="V562" s="679">
        <f t="shared" ca="1" si="98"/>
        <v>665.16000000000201</v>
      </c>
      <c r="W562" s="679">
        <f t="shared" ca="1" si="87"/>
        <v>178.55</v>
      </c>
      <c r="X562" s="679">
        <f t="shared" ca="1" si="98"/>
        <v>0</v>
      </c>
      <c r="Y562" s="679">
        <f t="shared" ca="1" si="98"/>
        <v>12.35</v>
      </c>
      <c r="Z562" s="679">
        <f t="shared" ca="1" si="98"/>
        <v>0</v>
      </c>
      <c r="AA562" t="str">
        <f t="shared" si="89"/>
        <v>ASR_Financial_Report_SHP21Final</v>
      </c>
      <c r="AB562" s="960">
        <f t="shared" si="90"/>
        <v>44658</v>
      </c>
      <c r="AC562" t="str">
        <f t="shared" si="91"/>
        <v>Unaudited</v>
      </c>
    </row>
    <row r="563" spans="1:29" x14ac:dyDescent="0.25">
      <c r="A563" t="s">
        <v>420</v>
      </c>
      <c r="B563" t="s">
        <v>1366</v>
      </c>
      <c r="C563" t="s">
        <v>1367</v>
      </c>
      <c r="D563">
        <v>1900</v>
      </c>
      <c r="E563" s="960">
        <v>1</v>
      </c>
      <c r="F563" t="s">
        <v>440</v>
      </c>
      <c r="G563" s="960">
        <v>274</v>
      </c>
      <c r="H563" t="s">
        <v>380</v>
      </c>
      <c r="I563" s="940" t="s">
        <v>488</v>
      </c>
      <c r="J563" s="940" t="s">
        <v>444</v>
      </c>
      <c r="K563" s="940" t="s">
        <v>449</v>
      </c>
      <c r="L563" s="940" t="s">
        <v>110</v>
      </c>
      <c r="M563" s="961" t="s">
        <v>162</v>
      </c>
      <c r="N563" s="679">
        <f t="shared" ca="1" si="98"/>
        <v>8766.9531445093871</v>
      </c>
      <c r="O563" s="679">
        <f t="shared" ca="1" si="98"/>
        <v>7548.2717431730862</v>
      </c>
      <c r="P563" s="679">
        <f t="shared" ca="1" si="98"/>
        <v>174.8616678226818</v>
      </c>
      <c r="Q563" s="679">
        <f t="shared" ca="1" si="98"/>
        <v>1851.4773884866731</v>
      </c>
      <c r="R563" s="679">
        <f t="shared" ca="1" si="98"/>
        <v>111.43220358063506</v>
      </c>
      <c r="S563" s="679">
        <f t="shared" ca="1" si="98"/>
        <v>-1527.4789785341256</v>
      </c>
      <c r="T563" s="679">
        <f t="shared" ca="1" si="98"/>
        <v>480.78412839912698</v>
      </c>
      <c r="U563" s="679">
        <f t="shared" ca="1" si="98"/>
        <v>0</v>
      </c>
      <c r="V563" s="679">
        <f t="shared" ca="1" si="98"/>
        <v>4.2093064625213703</v>
      </c>
      <c r="W563" s="679">
        <f t="shared" ref="W563:W626" ca="1" si="99">IF(OR(AND($F563="PY",W$1&lt;&gt;"Prior Year"),AND($F563&lt;&gt;"PY",W$1="Prior Year")),0,INDEX(INDIRECT("'MMA Rev-Exp "&amp;$H563&amp;"'!$A$1:$CA$200"),IF($J563="Member Months",MATCH($J563,INDIRECT("'MMA Rev-Exp "&amp;$H563&amp;"'!$A$1:$A$200"),0),MATCH($L563,INDIRECT("'MMA Rev-Exp "&amp;$H563&amp;"'!$B$1:$B$200"),0)),IF($F563="PY",MATCH("Prior Year Adjustments",INDIRECT("'MMA Rev-Exp "&amp;$H563&amp;"'!$A$8:$CA$8"),0),MATCH(IF($F563="Q1","JANUARY - MARCH (Q1)",IF($F563="Q2","APRIL - JUNE (Q2)",IF($F563="Q3","JULY - SEPTEMBER (Q3)",IF($F563="Q4","OCTOBER - DECEMBER (Q4)",0)))),INDIRECT("'MMA Rev-Exp "&amp;$H563&amp;"'!$A$7:$CA$7"),0)+MATCH(W$1,INDIRECT("'MMA Rev-Exp "&amp;$H563&amp;"'!$D$8:$CA$8"),0)-1)))</f>
        <v>123.39568511878909</v>
      </c>
      <c r="X563" s="679">
        <f t="shared" ca="1" si="98"/>
        <v>0</v>
      </c>
      <c r="Y563" s="679">
        <f t="shared" ca="1" si="98"/>
        <v>0</v>
      </c>
      <c r="Z563" s="679">
        <f t="shared" ca="1" si="98"/>
        <v>0</v>
      </c>
      <c r="AA563" t="str">
        <f t="shared" si="89"/>
        <v>ASR_Financial_Report_SHP21Final</v>
      </c>
      <c r="AB563" s="960">
        <f t="shared" si="90"/>
        <v>44658</v>
      </c>
      <c r="AC563" t="str">
        <f t="shared" si="91"/>
        <v>Unaudited</v>
      </c>
    </row>
    <row r="564" spans="1:29" x14ac:dyDescent="0.25">
      <c r="A564" t="s">
        <v>420</v>
      </c>
      <c r="B564" t="s">
        <v>1366</v>
      </c>
      <c r="C564" t="s">
        <v>1367</v>
      </c>
      <c r="D564">
        <v>1900</v>
      </c>
      <c r="E564" s="960">
        <v>1</v>
      </c>
      <c r="F564" t="s">
        <v>440</v>
      </c>
      <c r="G564" s="960">
        <v>274</v>
      </c>
      <c r="H564" t="s">
        <v>380</v>
      </c>
      <c r="I564" s="961" t="s">
        <v>488</v>
      </c>
      <c r="J564" s="961" t="s">
        <v>444</v>
      </c>
      <c r="K564" s="961" t="s">
        <v>449</v>
      </c>
      <c r="L564" s="940" t="s">
        <v>111</v>
      </c>
      <c r="M564" s="961" t="s">
        <v>463</v>
      </c>
      <c r="N564" s="679">
        <f t="shared" ca="1" si="98"/>
        <v>342771.1094906574</v>
      </c>
      <c r="O564" s="679">
        <f t="shared" ca="1" si="98"/>
        <v>210820.80903808519</v>
      </c>
      <c r="P564" s="679">
        <f t="shared" ca="1" si="98"/>
        <v>7835.8408351854678</v>
      </c>
      <c r="Q564" s="679">
        <f t="shared" ca="1" si="98"/>
        <v>96286.472131673392</v>
      </c>
      <c r="R564" s="679">
        <f t="shared" ca="1" si="98"/>
        <v>16930.177024667461</v>
      </c>
      <c r="S564" s="679">
        <f t="shared" ca="1" si="98"/>
        <v>4641.225188907104</v>
      </c>
      <c r="T564" s="679">
        <f t="shared" ca="1" si="98"/>
        <v>5368.878217073041</v>
      </c>
      <c r="U564" s="679">
        <f t="shared" ca="1" si="98"/>
        <v>0</v>
      </c>
      <c r="V564" s="679">
        <f t="shared" ca="1" si="98"/>
        <v>887.71149069339538</v>
      </c>
      <c r="W564" s="679">
        <f t="shared" ca="1" si="99"/>
        <v>0</v>
      </c>
      <c r="X564" s="679">
        <f t="shared" ca="1" si="98"/>
        <v>0</v>
      </c>
      <c r="Y564" s="679">
        <f t="shared" ca="1" si="98"/>
        <v>-4.4356276130595382E-3</v>
      </c>
      <c r="Z564" s="679">
        <f t="shared" ca="1" si="98"/>
        <v>0</v>
      </c>
      <c r="AA564" t="str">
        <f t="shared" si="89"/>
        <v>ASR_Financial_Report_SHP21Final</v>
      </c>
      <c r="AB564" s="960">
        <f t="shared" si="90"/>
        <v>44658</v>
      </c>
      <c r="AC564" t="str">
        <f t="shared" si="91"/>
        <v>Unaudited</v>
      </c>
    </row>
    <row r="565" spans="1:29" x14ac:dyDescent="0.25">
      <c r="A565" t="s">
        <v>420</v>
      </c>
      <c r="B565" t="s">
        <v>1366</v>
      </c>
      <c r="C565" t="s">
        <v>1367</v>
      </c>
      <c r="D565">
        <v>1900</v>
      </c>
      <c r="E565" s="960">
        <v>1</v>
      </c>
      <c r="F565" t="s">
        <v>440</v>
      </c>
      <c r="G565" s="960">
        <v>274</v>
      </c>
      <c r="H565" t="s">
        <v>380</v>
      </c>
      <c r="I565" s="940" t="s">
        <v>488</v>
      </c>
      <c r="J565" s="940" t="s">
        <v>444</v>
      </c>
      <c r="K565" s="940" t="s">
        <v>6</v>
      </c>
      <c r="L565" s="940" t="s">
        <v>117</v>
      </c>
      <c r="M565" s="940" t="s">
        <v>188</v>
      </c>
      <c r="N565" s="679">
        <f t="shared" ca="1" si="98"/>
        <v>45848.250000000007</v>
      </c>
      <c r="O565" s="679">
        <f t="shared" ca="1" si="98"/>
        <v>33764.120000000003</v>
      </c>
      <c r="P565" s="679">
        <f t="shared" ca="1" si="98"/>
        <v>1800.3000000000002</v>
      </c>
      <c r="Q565" s="679">
        <f t="shared" ca="1" si="98"/>
        <v>7429.26</v>
      </c>
      <c r="R565" s="679">
        <f t="shared" ca="1" si="98"/>
        <v>1242.56</v>
      </c>
      <c r="S565" s="679">
        <f t="shared" ca="1" si="98"/>
        <v>690.96</v>
      </c>
      <c r="T565" s="679">
        <f t="shared" ca="1" si="98"/>
        <v>398.13</v>
      </c>
      <c r="U565" s="679">
        <f t="shared" ca="1" si="98"/>
        <v>56.55</v>
      </c>
      <c r="V565" s="679">
        <f t="shared" ca="1" si="98"/>
        <v>359.54</v>
      </c>
      <c r="W565" s="679">
        <f t="shared" ca="1" si="99"/>
        <v>60.8</v>
      </c>
      <c r="X565" s="679">
        <f t="shared" ca="1" si="98"/>
        <v>0</v>
      </c>
      <c r="Y565" s="679">
        <f t="shared" ca="1" si="98"/>
        <v>46.03</v>
      </c>
      <c r="Z565" s="679">
        <f t="shared" ca="1" si="98"/>
        <v>0</v>
      </c>
      <c r="AA565" t="str">
        <f t="shared" si="89"/>
        <v>ASR_Financial_Report_SHP21Final</v>
      </c>
      <c r="AB565" s="960">
        <f t="shared" si="90"/>
        <v>44658</v>
      </c>
      <c r="AC565" t="str">
        <f t="shared" si="91"/>
        <v>Unaudited</v>
      </c>
    </row>
    <row r="566" spans="1:29" x14ac:dyDescent="0.25">
      <c r="A566" t="s">
        <v>420</v>
      </c>
      <c r="B566" t="s">
        <v>1366</v>
      </c>
      <c r="C566" t="s">
        <v>1367</v>
      </c>
      <c r="D566">
        <v>1900</v>
      </c>
      <c r="E566" s="960">
        <v>1</v>
      </c>
      <c r="F566" t="s">
        <v>440</v>
      </c>
      <c r="G566" s="960">
        <v>274</v>
      </c>
      <c r="H566" t="s">
        <v>380</v>
      </c>
      <c r="I566" s="940" t="s">
        <v>488</v>
      </c>
      <c r="J566" s="940" t="s">
        <v>444</v>
      </c>
      <c r="K566" s="940" t="s">
        <v>6</v>
      </c>
      <c r="L566" s="940" t="s">
        <v>45</v>
      </c>
      <c r="M566" s="961" t="s">
        <v>163</v>
      </c>
      <c r="N566" s="679">
        <f t="shared" ca="1" si="98"/>
        <v>0</v>
      </c>
      <c r="O566" s="679">
        <f t="shared" ca="1" si="98"/>
        <v>0</v>
      </c>
      <c r="P566" s="679">
        <f t="shared" ca="1" si="98"/>
        <v>0</v>
      </c>
      <c r="Q566" s="679">
        <f t="shared" ca="1" si="98"/>
        <v>0</v>
      </c>
      <c r="R566" s="679">
        <f t="shared" ca="1" si="98"/>
        <v>0</v>
      </c>
      <c r="S566" s="679">
        <f t="shared" ca="1" si="98"/>
        <v>0</v>
      </c>
      <c r="T566" s="679">
        <f t="shared" ca="1" si="98"/>
        <v>0</v>
      </c>
      <c r="U566" s="679">
        <f t="shared" ca="1" si="98"/>
        <v>0</v>
      </c>
      <c r="V566" s="679">
        <f t="shared" ca="1" si="98"/>
        <v>0</v>
      </c>
      <c r="W566" s="679">
        <f t="shared" ca="1" si="99"/>
        <v>0</v>
      </c>
      <c r="X566" s="679">
        <f t="shared" ca="1" si="98"/>
        <v>0</v>
      </c>
      <c r="Y566" s="679">
        <f t="shared" ca="1" si="98"/>
        <v>0</v>
      </c>
      <c r="Z566" s="679">
        <f t="shared" ca="1" si="98"/>
        <v>0</v>
      </c>
      <c r="AA566" t="str">
        <f t="shared" si="89"/>
        <v>ASR_Financial_Report_SHP21Final</v>
      </c>
      <c r="AB566" s="960">
        <f t="shared" si="90"/>
        <v>44658</v>
      </c>
      <c r="AC566" t="str">
        <f t="shared" si="91"/>
        <v>Unaudited</v>
      </c>
    </row>
    <row r="567" spans="1:29" x14ac:dyDescent="0.25">
      <c r="A567" t="s">
        <v>420</v>
      </c>
      <c r="B567" t="s">
        <v>1366</v>
      </c>
      <c r="C567" t="s">
        <v>1367</v>
      </c>
      <c r="D567">
        <v>1900</v>
      </c>
      <c r="E567" s="960">
        <v>1</v>
      </c>
      <c r="F567" t="s">
        <v>440</v>
      </c>
      <c r="G567" s="960">
        <v>274</v>
      </c>
      <c r="H567" t="s">
        <v>380</v>
      </c>
      <c r="I567" s="940" t="s">
        <v>488</v>
      </c>
      <c r="J567" s="940" t="s">
        <v>444</v>
      </c>
      <c r="K567" s="940" t="s">
        <v>6</v>
      </c>
      <c r="L567" s="940" t="s">
        <v>46</v>
      </c>
      <c r="M567" s="961" t="s">
        <v>164</v>
      </c>
      <c r="N567" s="679">
        <f t="shared" ca="1" si="98"/>
        <v>691.86207618946878</v>
      </c>
      <c r="O567" s="679">
        <f t="shared" ca="1" si="98"/>
        <v>556.23345604859185</v>
      </c>
      <c r="P567" s="679">
        <f t="shared" ca="1" si="98"/>
        <v>36.432391326762982</v>
      </c>
      <c r="Q567" s="679">
        <f t="shared" ca="1" si="98"/>
        <v>75.222616819579443</v>
      </c>
      <c r="R567" s="679">
        <f t="shared" ca="1" si="98"/>
        <v>11.136907478675433</v>
      </c>
      <c r="S567" s="679">
        <f t="shared" ca="1" si="98"/>
        <v>2.4214448563661919</v>
      </c>
      <c r="T567" s="679">
        <f t="shared" ca="1" si="98"/>
        <v>8.7066484264137198</v>
      </c>
      <c r="U567" s="679">
        <f t="shared" ca="1" si="98"/>
        <v>0</v>
      </c>
      <c r="V567" s="679">
        <f t="shared" ca="1" si="98"/>
        <v>0.77201808707116726</v>
      </c>
      <c r="W567" s="679">
        <f t="shared" ca="1" si="99"/>
        <v>0.60045851216646351</v>
      </c>
      <c r="X567" s="679">
        <f t="shared" ca="1" si="98"/>
        <v>0</v>
      </c>
      <c r="Y567" s="679">
        <f t="shared" ca="1" si="98"/>
        <v>0.3361346338415161</v>
      </c>
      <c r="Z567" s="679">
        <f t="shared" ca="1" si="98"/>
        <v>0</v>
      </c>
      <c r="AA567" t="str">
        <f t="shared" si="89"/>
        <v>ASR_Financial_Report_SHP21Final</v>
      </c>
      <c r="AB567" s="960">
        <f t="shared" si="90"/>
        <v>44658</v>
      </c>
      <c r="AC567" t="str">
        <f t="shared" si="91"/>
        <v>Unaudited</v>
      </c>
    </row>
    <row r="568" spans="1:29" x14ac:dyDescent="0.25">
      <c r="A568" t="s">
        <v>420</v>
      </c>
      <c r="B568" t="s">
        <v>1366</v>
      </c>
      <c r="C568" t="s">
        <v>1367</v>
      </c>
      <c r="D568">
        <v>1900</v>
      </c>
      <c r="E568" s="960">
        <v>1</v>
      </c>
      <c r="F568" t="s">
        <v>440</v>
      </c>
      <c r="G568" s="960">
        <v>274</v>
      </c>
      <c r="H568" t="s">
        <v>380</v>
      </c>
      <c r="I568" s="940" t="s">
        <v>488</v>
      </c>
      <c r="J568" s="940" t="s">
        <v>444</v>
      </c>
      <c r="K568" s="940" t="s">
        <v>6</v>
      </c>
      <c r="L568" s="940" t="s">
        <v>165</v>
      </c>
      <c r="M568" s="961" t="s">
        <v>461</v>
      </c>
      <c r="N568" s="679">
        <f t="shared" ca="1" si="98"/>
        <v>0</v>
      </c>
      <c r="O568" s="679">
        <f t="shared" ca="1" si="98"/>
        <v>0</v>
      </c>
      <c r="P568" s="679">
        <f t="shared" ca="1" si="98"/>
        <v>0</v>
      </c>
      <c r="Q568" s="679">
        <f t="shared" ca="1" si="98"/>
        <v>0</v>
      </c>
      <c r="R568" s="679">
        <f t="shared" ca="1" si="98"/>
        <v>0</v>
      </c>
      <c r="S568" s="679">
        <f t="shared" ca="1" si="98"/>
        <v>0</v>
      </c>
      <c r="T568" s="679">
        <f t="shared" ca="1" si="98"/>
        <v>0</v>
      </c>
      <c r="U568" s="679">
        <f t="shared" ca="1" si="98"/>
        <v>0</v>
      </c>
      <c r="V568" s="679">
        <f t="shared" ca="1" si="98"/>
        <v>0</v>
      </c>
      <c r="W568" s="679">
        <f t="shared" ca="1" si="99"/>
        <v>0</v>
      </c>
      <c r="X568" s="679">
        <f t="shared" ca="1" si="98"/>
        <v>0</v>
      </c>
      <c r="Y568" s="679">
        <f t="shared" ca="1" si="98"/>
        <v>0</v>
      </c>
      <c r="Z568" s="679">
        <f t="shared" ca="1" si="98"/>
        <v>0</v>
      </c>
      <c r="AA568" t="str">
        <f t="shared" si="89"/>
        <v>ASR_Financial_Report_SHP21Final</v>
      </c>
      <c r="AB568" s="960">
        <f t="shared" si="90"/>
        <v>44658</v>
      </c>
      <c r="AC568" t="str">
        <f t="shared" si="91"/>
        <v>Unaudited</v>
      </c>
    </row>
    <row r="569" spans="1:29" x14ac:dyDescent="0.25">
      <c r="A569" t="s">
        <v>420</v>
      </c>
      <c r="B569" t="s">
        <v>1366</v>
      </c>
      <c r="C569" t="s">
        <v>1367</v>
      </c>
      <c r="D569">
        <v>1900</v>
      </c>
      <c r="E569" s="960">
        <v>1</v>
      </c>
      <c r="F569" t="s">
        <v>440</v>
      </c>
      <c r="G569" s="960">
        <v>274</v>
      </c>
      <c r="H569" t="s">
        <v>380</v>
      </c>
      <c r="I569" s="940" t="s">
        <v>488</v>
      </c>
      <c r="J569" s="940" t="s">
        <v>444</v>
      </c>
      <c r="K569" s="940" t="s">
        <v>434</v>
      </c>
      <c r="L569" s="946" t="s">
        <v>120</v>
      </c>
      <c r="M569" s="962" t="s">
        <v>32</v>
      </c>
      <c r="N569" s="679">
        <f t="shared" ca="1" si="98"/>
        <v>0</v>
      </c>
      <c r="O569" s="679">
        <f t="shared" ca="1" si="98"/>
        <v>0</v>
      </c>
      <c r="P569" s="679">
        <f t="shared" ca="1" si="98"/>
        <v>0</v>
      </c>
      <c r="Q569" s="679">
        <f t="shared" ca="1" si="98"/>
        <v>0</v>
      </c>
      <c r="R569" s="679">
        <f t="shared" ca="1" si="98"/>
        <v>0</v>
      </c>
      <c r="S569" s="679">
        <f t="shared" ca="1" si="98"/>
        <v>0</v>
      </c>
      <c r="T569" s="679">
        <f t="shared" ca="1" si="98"/>
        <v>0</v>
      </c>
      <c r="U569" s="679">
        <f t="shared" ca="1" si="98"/>
        <v>0</v>
      </c>
      <c r="V569" s="679">
        <f t="shared" ca="1" si="98"/>
        <v>0</v>
      </c>
      <c r="W569" s="679">
        <f t="shared" ca="1" si="99"/>
        <v>0</v>
      </c>
      <c r="X569" s="679">
        <f t="shared" ca="1" si="98"/>
        <v>0</v>
      </c>
      <c r="Y569" s="679">
        <f t="shared" ca="1" si="98"/>
        <v>0</v>
      </c>
      <c r="Z569" s="679">
        <f t="shared" ca="1" si="98"/>
        <v>0</v>
      </c>
      <c r="AA569" t="str">
        <f t="shared" si="89"/>
        <v>ASR_Financial_Report_SHP21Final</v>
      </c>
      <c r="AB569" s="960">
        <f t="shared" si="90"/>
        <v>44658</v>
      </c>
      <c r="AC569" t="str">
        <f t="shared" si="91"/>
        <v>Unaudited</v>
      </c>
    </row>
    <row r="570" spans="1:29" x14ac:dyDescent="0.25">
      <c r="A570" t="s">
        <v>420</v>
      </c>
      <c r="B570" t="s">
        <v>1366</v>
      </c>
      <c r="C570" t="s">
        <v>1367</v>
      </c>
      <c r="D570">
        <v>1900</v>
      </c>
      <c r="E570" s="960">
        <v>1</v>
      </c>
      <c r="F570" t="s">
        <v>440</v>
      </c>
      <c r="G570" s="960">
        <v>274</v>
      </c>
      <c r="H570" t="s">
        <v>380</v>
      </c>
      <c r="I570" s="940" t="s">
        <v>488</v>
      </c>
      <c r="J570" s="940" t="s">
        <v>444</v>
      </c>
      <c r="K570" s="940" t="s">
        <v>434</v>
      </c>
      <c r="L570" s="940" t="s">
        <v>924</v>
      </c>
      <c r="M570" s="961" t="s">
        <v>916</v>
      </c>
      <c r="N570" s="679">
        <f t="shared" ca="1" si="98"/>
        <v>0</v>
      </c>
      <c r="O570" s="679">
        <f t="shared" ca="1" si="98"/>
        <v>0</v>
      </c>
      <c r="P570" s="679">
        <f t="shared" ca="1" si="98"/>
        <v>0</v>
      </c>
      <c r="Q570" s="679">
        <f t="shared" ca="1" si="98"/>
        <v>0</v>
      </c>
      <c r="R570" s="679">
        <f t="shared" ca="1" si="98"/>
        <v>0</v>
      </c>
      <c r="S570" s="679">
        <f t="shared" ca="1" si="98"/>
        <v>0</v>
      </c>
      <c r="T570" s="679">
        <f t="shared" ca="1" si="98"/>
        <v>0</v>
      </c>
      <c r="U570" s="679">
        <f t="shared" ca="1" si="98"/>
        <v>0</v>
      </c>
      <c r="V570" s="679">
        <f t="shared" ca="1" si="98"/>
        <v>0</v>
      </c>
      <c r="W570" s="679">
        <f t="shared" ca="1" si="99"/>
        <v>0</v>
      </c>
      <c r="X570" s="679">
        <f t="shared" ca="1" si="98"/>
        <v>0</v>
      </c>
      <c r="Y570" s="679">
        <f t="shared" ca="1" si="98"/>
        <v>0</v>
      </c>
      <c r="Z570" s="679">
        <f t="shared" ca="1" si="98"/>
        <v>0</v>
      </c>
      <c r="AA570" t="str">
        <f t="shared" si="89"/>
        <v>ASR_Financial_Report_SHP21Final</v>
      </c>
      <c r="AB570" s="960">
        <f t="shared" si="90"/>
        <v>44658</v>
      </c>
      <c r="AC570" t="str">
        <f t="shared" si="91"/>
        <v>Unaudited</v>
      </c>
    </row>
    <row r="571" spans="1:29" x14ac:dyDescent="0.25">
      <c r="A571" t="s">
        <v>420</v>
      </c>
      <c r="B571" t="s">
        <v>1366</v>
      </c>
      <c r="C571" t="s">
        <v>1367</v>
      </c>
      <c r="D571">
        <v>1900</v>
      </c>
      <c r="E571" s="960">
        <v>1</v>
      </c>
      <c r="F571" t="s">
        <v>440</v>
      </c>
      <c r="G571" s="960">
        <v>274</v>
      </c>
      <c r="H571" t="s">
        <v>380</v>
      </c>
      <c r="I571" s="940" t="s">
        <v>488</v>
      </c>
      <c r="J571" s="940" t="s">
        <v>444</v>
      </c>
      <c r="K571" s="940" t="s">
        <v>434</v>
      </c>
      <c r="L571" s="940" t="s">
        <v>167</v>
      </c>
      <c r="M571" s="961" t="s">
        <v>40</v>
      </c>
      <c r="N571" s="679">
        <f t="shared" ca="1" si="98"/>
        <v>0</v>
      </c>
      <c r="O571" s="679">
        <f t="shared" ca="1" si="98"/>
        <v>0</v>
      </c>
      <c r="P571" s="679">
        <f t="shared" ca="1" si="98"/>
        <v>0</v>
      </c>
      <c r="Q571" s="679">
        <f t="shared" ca="1" si="98"/>
        <v>0</v>
      </c>
      <c r="R571" s="679">
        <f t="shared" ca="1" si="98"/>
        <v>0</v>
      </c>
      <c r="S571" s="679">
        <f t="shared" ca="1" si="98"/>
        <v>0</v>
      </c>
      <c r="T571" s="679">
        <f t="shared" ca="1" si="98"/>
        <v>0</v>
      </c>
      <c r="U571" s="679">
        <f t="shared" ca="1" si="98"/>
        <v>0</v>
      </c>
      <c r="V571" s="679">
        <f t="shared" ca="1" si="98"/>
        <v>0</v>
      </c>
      <c r="W571" s="679">
        <f t="shared" ca="1" si="99"/>
        <v>0</v>
      </c>
      <c r="X571" s="679">
        <f t="shared" ca="1" si="98"/>
        <v>0</v>
      </c>
      <c r="Y571" s="679">
        <f t="shared" ca="1" si="98"/>
        <v>0</v>
      </c>
      <c r="Z571" s="679">
        <f t="shared" ca="1" si="98"/>
        <v>0</v>
      </c>
      <c r="AA571" t="str">
        <f t="shared" si="89"/>
        <v>ASR_Financial_Report_SHP21Final</v>
      </c>
      <c r="AB571" s="960">
        <f t="shared" si="90"/>
        <v>44658</v>
      </c>
      <c r="AC571" t="str">
        <f t="shared" si="91"/>
        <v>Unaudited</v>
      </c>
    </row>
    <row r="572" spans="1:29" x14ac:dyDescent="0.25">
      <c r="A572" t="s">
        <v>420</v>
      </c>
      <c r="B572" t="s">
        <v>1366</v>
      </c>
      <c r="C572" t="s">
        <v>1367</v>
      </c>
      <c r="D572">
        <v>1900</v>
      </c>
      <c r="E572" s="960">
        <v>1</v>
      </c>
      <c r="F572" t="s">
        <v>440</v>
      </c>
      <c r="G572" s="960">
        <v>274</v>
      </c>
      <c r="H572" t="s">
        <v>380</v>
      </c>
      <c r="I572" s="940" t="s">
        <v>488</v>
      </c>
      <c r="J572" s="940" t="s">
        <v>444</v>
      </c>
      <c r="K572" s="940" t="s">
        <v>434</v>
      </c>
      <c r="L572" s="940" t="s">
        <v>168</v>
      </c>
      <c r="M572" s="961" t="s">
        <v>329</v>
      </c>
      <c r="N572" s="679">
        <f t="shared" ca="1" si="98"/>
        <v>0</v>
      </c>
      <c r="O572" s="679">
        <f t="shared" ca="1" si="98"/>
        <v>0</v>
      </c>
      <c r="P572" s="679">
        <f t="shared" ca="1" si="98"/>
        <v>0</v>
      </c>
      <c r="Q572" s="679">
        <f t="shared" ca="1" si="98"/>
        <v>0</v>
      </c>
      <c r="R572" s="679">
        <f t="shared" ca="1" si="98"/>
        <v>0</v>
      </c>
      <c r="S572" s="679">
        <f t="shared" ca="1" si="98"/>
        <v>0</v>
      </c>
      <c r="T572" s="679">
        <f t="shared" ca="1" si="98"/>
        <v>0</v>
      </c>
      <c r="U572" s="679">
        <f t="shared" ca="1" si="98"/>
        <v>0</v>
      </c>
      <c r="V572" s="679">
        <f t="shared" ca="1" si="98"/>
        <v>0</v>
      </c>
      <c r="W572" s="679">
        <f t="shared" ca="1" si="99"/>
        <v>0</v>
      </c>
      <c r="X572" s="679">
        <f t="shared" ca="1" si="98"/>
        <v>0</v>
      </c>
      <c r="Y572" s="679">
        <f t="shared" ca="1" si="98"/>
        <v>0</v>
      </c>
      <c r="Z572" s="679">
        <f t="shared" ca="1" si="98"/>
        <v>0</v>
      </c>
      <c r="AA572" t="str">
        <f t="shared" si="89"/>
        <v>ASR_Financial_Report_SHP21Final</v>
      </c>
      <c r="AB572" s="960">
        <f t="shared" si="90"/>
        <v>44658</v>
      </c>
      <c r="AC572" t="str">
        <f t="shared" si="91"/>
        <v>Unaudited</v>
      </c>
    </row>
    <row r="573" spans="1:29" x14ac:dyDescent="0.25">
      <c r="A573" t="s">
        <v>420</v>
      </c>
      <c r="B573" t="s">
        <v>1366</v>
      </c>
      <c r="C573" t="s">
        <v>1367</v>
      </c>
      <c r="D573">
        <v>1900</v>
      </c>
      <c r="E573" s="960">
        <v>1</v>
      </c>
      <c r="F573" t="s">
        <v>440</v>
      </c>
      <c r="G573" s="960">
        <v>274</v>
      </c>
      <c r="H573" t="s">
        <v>380</v>
      </c>
      <c r="I573" s="940" t="s">
        <v>488</v>
      </c>
      <c r="J573" s="940" t="s">
        <v>450</v>
      </c>
      <c r="K573" s="940" t="s">
        <v>435</v>
      </c>
      <c r="L573" s="940" t="s">
        <v>121</v>
      </c>
      <c r="M573" s="961" t="s">
        <v>27</v>
      </c>
      <c r="N573" s="679">
        <f t="shared" ca="1" si="98"/>
        <v>31295202.667508032</v>
      </c>
      <c r="O573" s="679">
        <f t="shared" ca="1" si="98"/>
        <v>330873.4930478083</v>
      </c>
      <c r="P573" s="679">
        <f t="shared" ca="1" si="98"/>
        <v>30964329.174460225</v>
      </c>
      <c r="Q573" s="679">
        <f t="shared" ca="1" si="98"/>
        <v>0</v>
      </c>
      <c r="R573" s="679">
        <f t="shared" ca="1" si="98"/>
        <v>0</v>
      </c>
      <c r="S573" s="679">
        <f t="shared" ca="1" si="98"/>
        <v>0</v>
      </c>
      <c r="T573" s="679">
        <f t="shared" ca="1" si="98"/>
        <v>0</v>
      </c>
      <c r="U573" s="679">
        <f t="shared" ca="1" si="98"/>
        <v>0</v>
      </c>
      <c r="V573" s="679">
        <f t="shared" ca="1" si="98"/>
        <v>0</v>
      </c>
      <c r="W573" s="679">
        <f t="shared" ca="1" si="99"/>
        <v>0</v>
      </c>
      <c r="X573" s="679">
        <f t="shared" ca="1" si="98"/>
        <v>0</v>
      </c>
      <c r="Y573" s="679">
        <f t="shared" ca="1" si="98"/>
        <v>0</v>
      </c>
      <c r="Z573" s="679">
        <f t="shared" ca="1" si="98"/>
        <v>0</v>
      </c>
      <c r="AA573" t="str">
        <f t="shared" si="89"/>
        <v>ASR_Financial_Report_SHP21Final</v>
      </c>
      <c r="AB573" s="960">
        <f t="shared" si="90"/>
        <v>44658</v>
      </c>
      <c r="AC573" t="str">
        <f t="shared" si="91"/>
        <v>Unaudited</v>
      </c>
    </row>
    <row r="574" spans="1:29" x14ac:dyDescent="0.25">
      <c r="A574" t="s">
        <v>420</v>
      </c>
      <c r="B574" t="s">
        <v>1366</v>
      </c>
      <c r="C574" t="s">
        <v>1367</v>
      </c>
      <c r="D574">
        <v>1900</v>
      </c>
      <c r="E574" s="960">
        <v>1</v>
      </c>
      <c r="F574" t="s">
        <v>440</v>
      </c>
      <c r="G574" s="960">
        <v>274</v>
      </c>
      <c r="H574" t="s">
        <v>380</v>
      </c>
      <c r="I574" s="940" t="s">
        <v>488</v>
      </c>
      <c r="J574" s="940" t="s">
        <v>450</v>
      </c>
      <c r="K574" s="940" t="s">
        <v>435</v>
      </c>
      <c r="L574" s="940" t="s">
        <v>122</v>
      </c>
      <c r="M574" s="961" t="s">
        <v>97</v>
      </c>
      <c r="N574" s="679">
        <f t="shared" ca="1" si="98"/>
        <v>-29758888.116666108</v>
      </c>
      <c r="O574" s="679">
        <f t="shared" ca="1" si="98"/>
        <v>147340.48971854593</v>
      </c>
      <c r="P574" s="679">
        <f t="shared" ca="1" si="98"/>
        <v>-29906228.606384654</v>
      </c>
      <c r="Q574" s="679">
        <f t="shared" ca="1" si="98"/>
        <v>0</v>
      </c>
      <c r="R574" s="679">
        <f t="shared" ca="1" si="98"/>
        <v>0</v>
      </c>
      <c r="S574" s="679">
        <f t="shared" ca="1" si="98"/>
        <v>0</v>
      </c>
      <c r="T574" s="679">
        <f t="shared" ca="1" si="98"/>
        <v>0</v>
      </c>
      <c r="U574" s="679">
        <f t="shared" ca="1" si="98"/>
        <v>0</v>
      </c>
      <c r="V574" s="679">
        <f t="shared" ca="1" si="98"/>
        <v>0</v>
      </c>
      <c r="W574" s="679">
        <f t="shared" ca="1" si="99"/>
        <v>0</v>
      </c>
      <c r="X574" s="679">
        <f t="shared" ca="1" si="98"/>
        <v>0</v>
      </c>
      <c r="Y574" s="679">
        <f t="shared" ca="1" si="98"/>
        <v>0</v>
      </c>
      <c r="Z574" s="679">
        <f t="shared" ca="1" si="98"/>
        <v>0</v>
      </c>
      <c r="AA574" t="str">
        <f t="shared" si="89"/>
        <v>ASR_Financial_Report_SHP21Final</v>
      </c>
      <c r="AB574" s="960">
        <f t="shared" si="90"/>
        <v>44658</v>
      </c>
      <c r="AC574" t="str">
        <f t="shared" si="91"/>
        <v>Unaudited</v>
      </c>
    </row>
    <row r="575" spans="1:29" x14ac:dyDescent="0.25">
      <c r="A575" t="s">
        <v>420</v>
      </c>
      <c r="B575" t="s">
        <v>1366</v>
      </c>
      <c r="C575" t="s">
        <v>1367</v>
      </c>
      <c r="D575">
        <v>1900</v>
      </c>
      <c r="E575" s="960">
        <v>1</v>
      </c>
      <c r="F575" t="s">
        <v>440</v>
      </c>
      <c r="G575" s="960">
        <v>274</v>
      </c>
      <c r="H575" t="s">
        <v>380</v>
      </c>
      <c r="I575" s="940" t="s">
        <v>488</v>
      </c>
      <c r="J575" s="940" t="s">
        <v>450</v>
      </c>
      <c r="K575" s="940" t="s">
        <v>435</v>
      </c>
      <c r="L575" s="940" t="s">
        <v>123</v>
      </c>
      <c r="M575" s="961" t="s">
        <v>98</v>
      </c>
      <c r="N575" s="679">
        <f t="shared" ca="1" si="98"/>
        <v>458311.34397534939</v>
      </c>
      <c r="O575" s="679">
        <f t="shared" ca="1" si="98"/>
        <v>240349.49578050955</v>
      </c>
      <c r="P575" s="679">
        <f t="shared" ca="1" si="98"/>
        <v>217961.84819483984</v>
      </c>
      <c r="Q575" s="679">
        <f t="shared" ca="1" si="98"/>
        <v>0</v>
      </c>
      <c r="R575" s="679">
        <f t="shared" ca="1" si="98"/>
        <v>0</v>
      </c>
      <c r="S575" s="679">
        <f t="shared" ca="1" si="98"/>
        <v>0</v>
      </c>
      <c r="T575" s="679">
        <f t="shared" ca="1" si="98"/>
        <v>0</v>
      </c>
      <c r="U575" s="679">
        <f t="shared" ca="1" si="98"/>
        <v>0</v>
      </c>
      <c r="V575" s="679">
        <f t="shared" ca="1" si="98"/>
        <v>0</v>
      </c>
      <c r="W575" s="679">
        <f t="shared" ca="1" si="99"/>
        <v>0</v>
      </c>
      <c r="X575" s="679">
        <f t="shared" ca="1" si="98"/>
        <v>0</v>
      </c>
      <c r="Y575" s="679">
        <f t="shared" ca="1" si="98"/>
        <v>0</v>
      </c>
      <c r="Z575" s="679">
        <f t="shared" ca="1" si="98"/>
        <v>0</v>
      </c>
      <c r="AA575" t="str">
        <f t="shared" si="89"/>
        <v>ASR_Financial_Report_SHP21Final</v>
      </c>
      <c r="AB575" s="960">
        <f t="shared" si="90"/>
        <v>44658</v>
      </c>
      <c r="AC575" t="str">
        <f t="shared" si="91"/>
        <v>Unaudited</v>
      </c>
    </row>
    <row r="576" spans="1:29" x14ac:dyDescent="0.25">
      <c r="A576" t="s">
        <v>420</v>
      </c>
      <c r="B576" t="s">
        <v>1366</v>
      </c>
      <c r="C576" t="s">
        <v>1367</v>
      </c>
      <c r="D576">
        <v>1900</v>
      </c>
      <c r="E576" s="960">
        <v>1</v>
      </c>
      <c r="F576" t="s">
        <v>440</v>
      </c>
      <c r="G576" s="960">
        <v>274</v>
      </c>
      <c r="H576" t="s">
        <v>380</v>
      </c>
      <c r="I576" s="940" t="s">
        <v>488</v>
      </c>
      <c r="J576" s="940" t="s">
        <v>450</v>
      </c>
      <c r="K576" s="940" t="s">
        <v>435</v>
      </c>
      <c r="L576" s="940" t="s">
        <v>124</v>
      </c>
      <c r="M576" s="961" t="s">
        <v>99</v>
      </c>
      <c r="N576" s="679">
        <f t="shared" ca="1" si="98"/>
        <v>39646.6955455227</v>
      </c>
      <c r="O576" s="679">
        <f t="shared" ca="1" si="98"/>
        <v>23291.305447168266</v>
      </c>
      <c r="P576" s="679">
        <f t="shared" ca="1" si="98"/>
        <v>16355.390098354432</v>
      </c>
      <c r="Q576" s="679">
        <f t="shared" ca="1" si="98"/>
        <v>0</v>
      </c>
      <c r="R576" s="679">
        <f t="shared" ca="1" si="98"/>
        <v>0</v>
      </c>
      <c r="S576" s="679">
        <f t="shared" ca="1" si="98"/>
        <v>0</v>
      </c>
      <c r="T576" s="679">
        <f t="shared" ca="1" si="98"/>
        <v>0</v>
      </c>
      <c r="U576" s="679">
        <f t="shared" ca="1" si="98"/>
        <v>0</v>
      </c>
      <c r="V576" s="679">
        <f t="shared" ca="1" si="98"/>
        <v>0</v>
      </c>
      <c r="W576" s="679">
        <f t="shared" ca="1" si="99"/>
        <v>0</v>
      </c>
      <c r="X576" s="679">
        <f t="shared" ca="1" si="98"/>
        <v>0</v>
      </c>
      <c r="Y576" s="679">
        <f t="shared" ca="1" si="98"/>
        <v>0</v>
      </c>
      <c r="Z576" s="679">
        <f t="shared" ca="1" si="98"/>
        <v>0</v>
      </c>
      <c r="AA576" t="str">
        <f t="shared" si="89"/>
        <v>ASR_Financial_Report_SHP21Final</v>
      </c>
      <c r="AB576" s="960">
        <f t="shared" si="90"/>
        <v>44658</v>
      </c>
      <c r="AC576" t="str">
        <f t="shared" si="91"/>
        <v>Unaudited</v>
      </c>
    </row>
    <row r="577" spans="1:29" x14ac:dyDescent="0.25">
      <c r="A577" t="s">
        <v>420</v>
      </c>
      <c r="B577" t="s">
        <v>1366</v>
      </c>
      <c r="C577" t="s">
        <v>1367</v>
      </c>
      <c r="D577">
        <v>1900</v>
      </c>
      <c r="E577" s="960">
        <v>1</v>
      </c>
      <c r="F577" t="s">
        <v>440</v>
      </c>
      <c r="G577" s="960">
        <v>274</v>
      </c>
      <c r="H577" t="s">
        <v>380</v>
      </c>
      <c r="I577" s="940" t="s">
        <v>488</v>
      </c>
      <c r="J577" s="940" t="s">
        <v>450</v>
      </c>
      <c r="K577" s="940" t="s">
        <v>435</v>
      </c>
      <c r="L577" s="940" t="s">
        <v>125</v>
      </c>
      <c r="M577" s="961" t="s">
        <v>100</v>
      </c>
      <c r="N577" s="679">
        <f t="shared" ca="1" si="98"/>
        <v>-9067.6873391736262</v>
      </c>
      <c r="O577" s="679">
        <f t="shared" ca="1" si="98"/>
        <v>0.27593815250098153</v>
      </c>
      <c r="P577" s="679">
        <f t="shared" ca="1" si="98"/>
        <v>-9067.9632773261274</v>
      </c>
      <c r="Q577" s="679">
        <f t="shared" ca="1" si="98"/>
        <v>0</v>
      </c>
      <c r="R577" s="679">
        <f t="shared" ca="1" si="98"/>
        <v>0</v>
      </c>
      <c r="S577" s="679">
        <f t="shared" ca="1" si="98"/>
        <v>0</v>
      </c>
      <c r="T577" s="679">
        <f t="shared" ca="1" si="98"/>
        <v>0</v>
      </c>
      <c r="U577" s="679">
        <f t="shared" ca="1" si="98"/>
        <v>0</v>
      </c>
      <c r="V577" s="679">
        <f t="shared" ca="1" si="98"/>
        <v>0</v>
      </c>
      <c r="W577" s="679">
        <f t="shared" ca="1" si="99"/>
        <v>0</v>
      </c>
      <c r="X577" s="679">
        <f t="shared" ca="1" si="98"/>
        <v>0</v>
      </c>
      <c r="Y577" s="679">
        <f t="shared" ca="1" si="98"/>
        <v>0</v>
      </c>
      <c r="Z577" s="679">
        <f t="shared" ca="1" si="98"/>
        <v>0</v>
      </c>
      <c r="AA577" t="str">
        <f t="shared" si="89"/>
        <v>ASR_Financial_Report_SHP21Final</v>
      </c>
      <c r="AB577" s="960">
        <f t="shared" si="90"/>
        <v>44658</v>
      </c>
      <c r="AC577" t="str">
        <f t="shared" si="91"/>
        <v>Unaudited</v>
      </c>
    </row>
    <row r="578" spans="1:29" x14ac:dyDescent="0.25">
      <c r="A578" t="s">
        <v>420</v>
      </c>
      <c r="B578" t="s">
        <v>1366</v>
      </c>
      <c r="C578" t="s">
        <v>1367</v>
      </c>
      <c r="D578">
        <v>1900</v>
      </c>
      <c r="E578" s="960">
        <v>1</v>
      </c>
      <c r="F578" t="s">
        <v>440</v>
      </c>
      <c r="G578" s="960">
        <v>274</v>
      </c>
      <c r="H578" t="s">
        <v>380</v>
      </c>
      <c r="I578" s="940" t="s">
        <v>488</v>
      </c>
      <c r="J578" s="940" t="s">
        <v>450</v>
      </c>
      <c r="K578" s="940" t="s">
        <v>435</v>
      </c>
      <c r="L578" s="940" t="s">
        <v>126</v>
      </c>
      <c r="M578" s="961" t="s">
        <v>28</v>
      </c>
      <c r="N578" s="679">
        <f t="shared" ca="1" si="98"/>
        <v>15387.535974503184</v>
      </c>
      <c r="O578" s="679">
        <f t="shared" ca="1" si="98"/>
        <v>15387.535974503184</v>
      </c>
      <c r="P578" s="679">
        <f t="shared" ca="1" si="98"/>
        <v>0</v>
      </c>
      <c r="Q578" s="679">
        <f t="shared" ca="1" si="98"/>
        <v>0</v>
      </c>
      <c r="R578" s="679">
        <f t="shared" ca="1" si="98"/>
        <v>0</v>
      </c>
      <c r="S578" s="679">
        <f t="shared" ca="1" si="98"/>
        <v>0</v>
      </c>
      <c r="T578" s="679">
        <f t="shared" ca="1" si="98"/>
        <v>0</v>
      </c>
      <c r="U578" s="679">
        <f t="shared" ca="1" si="98"/>
        <v>0</v>
      </c>
      <c r="V578" s="679">
        <f t="shared" ca="1" si="98"/>
        <v>0</v>
      </c>
      <c r="W578" s="679">
        <f t="shared" ca="1" si="99"/>
        <v>0</v>
      </c>
      <c r="X578" s="679">
        <f t="shared" ca="1" si="98"/>
        <v>0</v>
      </c>
      <c r="Y578" s="679">
        <f t="shared" ca="1" si="98"/>
        <v>0</v>
      </c>
      <c r="Z578" s="679">
        <f t="shared" ca="1" si="98"/>
        <v>0</v>
      </c>
      <c r="AA578" t="str">
        <f t="shared" ref="AA578:AA641" si="100">file_name</f>
        <v>ASR_Financial_Report_SHP21Final</v>
      </c>
      <c r="AB578" s="960">
        <f t="shared" ref="AB578:AB641" si="101">file_date</f>
        <v>44658</v>
      </c>
      <c r="AC578" t="str">
        <f t="shared" ref="AC578:AC641" si="102">status</f>
        <v>Unaudited</v>
      </c>
    </row>
    <row r="579" spans="1:29" x14ac:dyDescent="0.25">
      <c r="A579" t="s">
        <v>420</v>
      </c>
      <c r="B579" t="s">
        <v>1366</v>
      </c>
      <c r="C579" t="s">
        <v>1367</v>
      </c>
      <c r="D579">
        <v>1900</v>
      </c>
      <c r="E579" s="960">
        <v>1</v>
      </c>
      <c r="F579" t="s">
        <v>440</v>
      </c>
      <c r="G579" s="960">
        <v>274</v>
      </c>
      <c r="H579" t="s">
        <v>380</v>
      </c>
      <c r="I579" s="940" t="s">
        <v>488</v>
      </c>
      <c r="J579" s="940" t="s">
        <v>436</v>
      </c>
      <c r="K579" s="940" t="s">
        <v>436</v>
      </c>
      <c r="L579" s="948" t="s">
        <v>128</v>
      </c>
      <c r="M579" s="963" t="s">
        <v>326</v>
      </c>
      <c r="N579" s="679">
        <f t="shared" ca="1" si="98"/>
        <v>0</v>
      </c>
      <c r="O579" s="679">
        <f t="shared" ca="1" si="98"/>
        <v>0</v>
      </c>
      <c r="P579" s="679">
        <f t="shared" ca="1" si="98"/>
        <v>0</v>
      </c>
      <c r="Q579" s="679">
        <f t="shared" ca="1" si="98"/>
        <v>0</v>
      </c>
      <c r="R579" s="679">
        <f t="shared" ca="1" si="98"/>
        <v>0</v>
      </c>
      <c r="S579" s="679">
        <f t="shared" ca="1" si="98"/>
        <v>0</v>
      </c>
      <c r="T579" s="679">
        <f t="shared" ca="1" si="98"/>
        <v>0</v>
      </c>
      <c r="U579" s="679">
        <f t="shared" ca="1" si="98"/>
        <v>0</v>
      </c>
      <c r="V579" s="679">
        <f t="shared" ca="1" si="98"/>
        <v>0</v>
      </c>
      <c r="W579" s="679">
        <f t="shared" ca="1" si="99"/>
        <v>0</v>
      </c>
      <c r="X579" s="679">
        <f t="shared" ca="1" si="98"/>
        <v>0</v>
      </c>
      <c r="Y579" s="679">
        <f t="shared" ca="1" si="98"/>
        <v>0</v>
      </c>
      <c r="Z579" s="679">
        <f t="shared" ca="1" si="98"/>
        <v>0</v>
      </c>
      <c r="AA579" t="str">
        <f t="shared" si="100"/>
        <v>ASR_Financial_Report_SHP21Final</v>
      </c>
      <c r="AB579" s="960">
        <f t="shared" si="101"/>
        <v>44658</v>
      </c>
      <c r="AC579" t="str">
        <f t="shared" si="102"/>
        <v>Unaudited</v>
      </c>
    </row>
    <row r="580" spans="1:29" x14ac:dyDescent="0.25">
      <c r="A580" t="s">
        <v>420</v>
      </c>
      <c r="B580" t="s">
        <v>1366</v>
      </c>
      <c r="C580" t="s">
        <v>1367</v>
      </c>
      <c r="D580">
        <v>1900</v>
      </c>
      <c r="E580" s="960">
        <v>1</v>
      </c>
      <c r="F580" t="s">
        <v>440</v>
      </c>
      <c r="G580" s="960">
        <v>274</v>
      </c>
      <c r="H580" t="s">
        <v>380</v>
      </c>
      <c r="I580" s="940" t="s">
        <v>488</v>
      </c>
      <c r="J580" s="940" t="s">
        <v>436</v>
      </c>
      <c r="K580" s="940" t="s">
        <v>436</v>
      </c>
      <c r="L580" s="950" t="s">
        <v>129</v>
      </c>
      <c r="M580" s="964" t="s">
        <v>325</v>
      </c>
      <c r="N580" s="679">
        <f t="shared" ca="1" si="98"/>
        <v>0</v>
      </c>
      <c r="O580" s="679">
        <f t="shared" ca="1" si="98"/>
        <v>0</v>
      </c>
      <c r="P580" s="679">
        <f t="shared" ca="1" si="98"/>
        <v>0</v>
      </c>
      <c r="Q580" s="679">
        <f t="shared" ca="1" si="98"/>
        <v>0</v>
      </c>
      <c r="R580" s="679">
        <f t="shared" ca="1" si="98"/>
        <v>0</v>
      </c>
      <c r="S580" s="679">
        <f t="shared" ca="1" si="98"/>
        <v>0</v>
      </c>
      <c r="T580" s="679">
        <f t="shared" ca="1" si="98"/>
        <v>0</v>
      </c>
      <c r="U580" s="679">
        <f t="shared" ca="1" si="98"/>
        <v>0</v>
      </c>
      <c r="V580" s="679">
        <f t="shared" ca="1" si="98"/>
        <v>0</v>
      </c>
      <c r="W580" s="679">
        <f t="shared" ca="1" si="99"/>
        <v>0</v>
      </c>
      <c r="X580" s="679">
        <f t="shared" ca="1" si="98"/>
        <v>0</v>
      </c>
      <c r="Y580" s="679">
        <f t="shared" ca="1" si="98"/>
        <v>0</v>
      </c>
      <c r="Z580" s="679">
        <f t="shared" ca="1" si="98"/>
        <v>0</v>
      </c>
      <c r="AA580" t="str">
        <f t="shared" si="100"/>
        <v>ASR_Financial_Report_SHP21Final</v>
      </c>
      <c r="AB580" s="960">
        <f t="shared" si="101"/>
        <v>44658</v>
      </c>
      <c r="AC580" t="str">
        <f t="shared" si="102"/>
        <v>Unaudited</v>
      </c>
    </row>
    <row r="581" spans="1:29" ht="30" x14ac:dyDescent="0.25">
      <c r="A581" t="s">
        <v>420</v>
      </c>
      <c r="B581" t="s">
        <v>1366</v>
      </c>
      <c r="C581" t="s">
        <v>1367</v>
      </c>
      <c r="D581">
        <v>1900</v>
      </c>
      <c r="E581" s="960">
        <v>1</v>
      </c>
      <c r="F581" t="s">
        <v>440</v>
      </c>
      <c r="G581" s="960">
        <v>274</v>
      </c>
      <c r="H581" t="s">
        <v>380</v>
      </c>
      <c r="I581" s="961" t="s">
        <v>488</v>
      </c>
      <c r="J581" s="961" t="s">
        <v>436</v>
      </c>
      <c r="K581" s="961" t="s">
        <v>436</v>
      </c>
      <c r="L581" s="940" t="s">
        <v>130</v>
      </c>
      <c r="M581" s="961" t="s">
        <v>179</v>
      </c>
      <c r="N581" s="679">
        <f t="shared" ca="1" si="98"/>
        <v>0</v>
      </c>
      <c r="O581" s="679">
        <f t="shared" ca="1" si="98"/>
        <v>0</v>
      </c>
      <c r="P581" s="679">
        <f t="shared" ca="1" si="98"/>
        <v>0</v>
      </c>
      <c r="Q581" s="679">
        <f t="shared" ca="1" si="98"/>
        <v>0</v>
      </c>
      <c r="R581" s="679">
        <f t="shared" ca="1" si="98"/>
        <v>0</v>
      </c>
      <c r="S581" s="679">
        <f t="shared" ca="1" si="98"/>
        <v>0</v>
      </c>
      <c r="T581" s="679">
        <f t="shared" ca="1" si="98"/>
        <v>0</v>
      </c>
      <c r="U581" s="679">
        <f t="shared" ca="1" si="98"/>
        <v>0</v>
      </c>
      <c r="V581" s="679">
        <f t="shared" ca="1" si="98"/>
        <v>0</v>
      </c>
      <c r="W581" s="679">
        <f t="shared" ca="1" si="99"/>
        <v>0</v>
      </c>
      <c r="X581" s="679">
        <f t="shared" ca="1" si="98"/>
        <v>0</v>
      </c>
      <c r="Y581" s="679">
        <f t="shared" ca="1" si="98"/>
        <v>0</v>
      </c>
      <c r="Z581" s="679">
        <f t="shared" ca="1" si="98"/>
        <v>0</v>
      </c>
      <c r="AA581" t="str">
        <f t="shared" si="100"/>
        <v>ASR_Financial_Report_SHP21Final</v>
      </c>
      <c r="AB581" s="960">
        <f t="shared" si="101"/>
        <v>44658</v>
      </c>
      <c r="AC581" t="str">
        <f t="shared" si="102"/>
        <v>Unaudited</v>
      </c>
    </row>
    <row r="582" spans="1:29" x14ac:dyDescent="0.25">
      <c r="A582" t="s">
        <v>420</v>
      </c>
      <c r="B582" t="s">
        <v>1366</v>
      </c>
      <c r="C582" t="s">
        <v>1367</v>
      </c>
      <c r="D582">
        <v>1900</v>
      </c>
      <c r="E582" s="960">
        <v>1</v>
      </c>
      <c r="F582" t="s">
        <v>440</v>
      </c>
      <c r="G582" s="960">
        <v>274</v>
      </c>
      <c r="H582" t="s">
        <v>380</v>
      </c>
      <c r="I582" s="940" t="s">
        <v>488</v>
      </c>
      <c r="J582" s="940" t="s">
        <v>436</v>
      </c>
      <c r="K582" s="940" t="s">
        <v>436</v>
      </c>
      <c r="L582" s="940" t="s">
        <v>131</v>
      </c>
      <c r="M582" s="965" t="s">
        <v>494</v>
      </c>
      <c r="N582" s="679">
        <f t="shared" ref="N582:Z603" ca="1" si="103">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679">
        <f t="shared" ca="1" si="103"/>
        <v>0</v>
      </c>
      <c r="P582" s="679">
        <f t="shared" ca="1" si="103"/>
        <v>0</v>
      </c>
      <c r="Q582" s="679">
        <f t="shared" ca="1" si="103"/>
        <v>0</v>
      </c>
      <c r="R582" s="679">
        <f t="shared" ca="1" si="103"/>
        <v>0</v>
      </c>
      <c r="S582" s="679">
        <f t="shared" ca="1" si="103"/>
        <v>0</v>
      </c>
      <c r="T582" s="679">
        <f t="shared" ca="1" si="103"/>
        <v>0</v>
      </c>
      <c r="U582" s="679">
        <f t="shared" ca="1" si="103"/>
        <v>0</v>
      </c>
      <c r="V582" s="679">
        <f t="shared" ca="1" si="103"/>
        <v>0</v>
      </c>
      <c r="W582" s="679">
        <f t="shared" ca="1" si="99"/>
        <v>0</v>
      </c>
      <c r="X582" s="679">
        <f t="shared" ca="1" si="103"/>
        <v>0</v>
      </c>
      <c r="Y582" s="679">
        <f t="shared" ca="1" si="103"/>
        <v>0</v>
      </c>
      <c r="Z582" s="679">
        <f t="shared" ca="1" si="103"/>
        <v>0</v>
      </c>
      <c r="AA582" t="str">
        <f t="shared" si="100"/>
        <v>ASR_Financial_Report_SHP21Final</v>
      </c>
      <c r="AB582" s="960">
        <f t="shared" si="101"/>
        <v>44658</v>
      </c>
      <c r="AC582" t="str">
        <f t="shared" si="102"/>
        <v>Unaudited</v>
      </c>
    </row>
    <row r="583" spans="1:29" x14ac:dyDescent="0.25">
      <c r="A583" t="s">
        <v>420</v>
      </c>
      <c r="B583" t="s">
        <v>1366</v>
      </c>
      <c r="C583" t="s">
        <v>1367</v>
      </c>
      <c r="D583">
        <v>1900</v>
      </c>
      <c r="E583" s="960">
        <v>1</v>
      </c>
      <c r="F583" t="s">
        <v>440</v>
      </c>
      <c r="G583" s="960">
        <v>274</v>
      </c>
      <c r="H583" t="s">
        <v>380</v>
      </c>
      <c r="I583" s="940" t="s">
        <v>488</v>
      </c>
      <c r="J583" s="940" t="s">
        <v>436</v>
      </c>
      <c r="K583" s="940" t="s">
        <v>436</v>
      </c>
      <c r="L583" s="940" t="s">
        <v>132</v>
      </c>
      <c r="M583" s="965" t="s">
        <v>495</v>
      </c>
      <c r="N583" s="679">
        <f t="shared" ca="1" si="103"/>
        <v>0</v>
      </c>
      <c r="O583" s="679">
        <f t="shared" ca="1" si="103"/>
        <v>0</v>
      </c>
      <c r="P583" s="679">
        <f t="shared" ca="1" si="103"/>
        <v>0</v>
      </c>
      <c r="Q583" s="679">
        <f t="shared" ca="1" si="103"/>
        <v>0</v>
      </c>
      <c r="R583" s="679">
        <f t="shared" ca="1" si="103"/>
        <v>0</v>
      </c>
      <c r="S583" s="679">
        <f t="shared" ca="1" si="103"/>
        <v>0</v>
      </c>
      <c r="T583" s="679">
        <f t="shared" ca="1" si="103"/>
        <v>0</v>
      </c>
      <c r="U583" s="679">
        <f t="shared" ca="1" si="103"/>
        <v>0</v>
      </c>
      <c r="V583" s="679">
        <f t="shared" ca="1" si="103"/>
        <v>0</v>
      </c>
      <c r="W583" s="679">
        <f t="shared" ca="1" si="99"/>
        <v>0</v>
      </c>
      <c r="X583" s="679">
        <f t="shared" ca="1" si="103"/>
        <v>0</v>
      </c>
      <c r="Y583" s="679">
        <f t="shared" ca="1" si="103"/>
        <v>0</v>
      </c>
      <c r="Z583" s="679">
        <f t="shared" ca="1" si="103"/>
        <v>0</v>
      </c>
      <c r="AA583" t="str">
        <f t="shared" si="100"/>
        <v>ASR_Financial_Report_SHP21Final</v>
      </c>
      <c r="AB583" s="960">
        <f t="shared" si="101"/>
        <v>44658</v>
      </c>
      <c r="AC583" t="str">
        <f t="shared" si="102"/>
        <v>Unaudited</v>
      </c>
    </row>
    <row r="584" spans="1:29" x14ac:dyDescent="0.25">
      <c r="A584" t="s">
        <v>420</v>
      </c>
      <c r="B584" t="s">
        <v>1366</v>
      </c>
      <c r="C584" t="s">
        <v>1367</v>
      </c>
      <c r="D584">
        <v>1900</v>
      </c>
      <c r="E584" s="960">
        <v>1</v>
      </c>
      <c r="F584" t="s">
        <v>440</v>
      </c>
      <c r="G584" s="960">
        <v>274</v>
      </c>
      <c r="H584" t="s">
        <v>380</v>
      </c>
      <c r="I584" s="940" t="s">
        <v>488</v>
      </c>
      <c r="J584" s="940" t="s">
        <v>436</v>
      </c>
      <c r="K584" s="940" t="s">
        <v>436</v>
      </c>
      <c r="L584" s="940" t="s">
        <v>133</v>
      </c>
      <c r="M584" s="965" t="s">
        <v>496</v>
      </c>
      <c r="N584" s="679">
        <f t="shared" ca="1" si="103"/>
        <v>0</v>
      </c>
      <c r="O584" s="679">
        <f t="shared" ca="1" si="103"/>
        <v>0</v>
      </c>
      <c r="P584" s="679">
        <f t="shared" ca="1" si="103"/>
        <v>0</v>
      </c>
      <c r="Q584" s="679">
        <f t="shared" ca="1" si="103"/>
        <v>0</v>
      </c>
      <c r="R584" s="679">
        <f t="shared" ca="1" si="103"/>
        <v>0</v>
      </c>
      <c r="S584" s="679">
        <f t="shared" ca="1" si="103"/>
        <v>0</v>
      </c>
      <c r="T584" s="679">
        <f t="shared" ca="1" si="103"/>
        <v>0</v>
      </c>
      <c r="U584" s="679">
        <f t="shared" ca="1" si="103"/>
        <v>0</v>
      </c>
      <c r="V584" s="679">
        <f t="shared" ca="1" si="103"/>
        <v>0</v>
      </c>
      <c r="W584" s="679">
        <f t="shared" ca="1" si="99"/>
        <v>0</v>
      </c>
      <c r="X584" s="679">
        <f t="shared" ca="1" si="103"/>
        <v>0</v>
      </c>
      <c r="Y584" s="679">
        <f t="shared" ca="1" si="103"/>
        <v>0</v>
      </c>
      <c r="Z584" s="679">
        <f t="shared" ca="1" si="103"/>
        <v>0</v>
      </c>
      <c r="AA584" t="str">
        <f t="shared" si="100"/>
        <v>ASR_Financial_Report_SHP21Final</v>
      </c>
      <c r="AB584" s="960">
        <f t="shared" si="101"/>
        <v>44658</v>
      </c>
      <c r="AC584" t="str">
        <f t="shared" si="102"/>
        <v>Unaudited</v>
      </c>
    </row>
    <row r="585" spans="1:29" x14ac:dyDescent="0.25">
      <c r="A585" t="s">
        <v>420</v>
      </c>
      <c r="B585" t="s">
        <v>1366</v>
      </c>
      <c r="C585" t="s">
        <v>1367</v>
      </c>
      <c r="D585">
        <v>1900</v>
      </c>
      <c r="E585" s="960">
        <v>1</v>
      </c>
      <c r="F585" t="s">
        <v>440</v>
      </c>
      <c r="G585" s="960">
        <v>274</v>
      </c>
      <c r="H585" t="s">
        <v>380</v>
      </c>
      <c r="I585" s="940" t="s">
        <v>489</v>
      </c>
      <c r="J585" s="940" t="s">
        <v>26</v>
      </c>
      <c r="K585" s="940" t="s">
        <v>26</v>
      </c>
      <c r="L585" s="940" t="s">
        <v>269</v>
      </c>
      <c r="M585" s="965" t="s">
        <v>26</v>
      </c>
      <c r="N585" s="679">
        <f t="shared" ca="1" si="103"/>
        <v>474169.81545455632</v>
      </c>
      <c r="O585" s="679">
        <f t="shared" ca="1" si="103"/>
        <v>0</v>
      </c>
      <c r="P585" s="679">
        <f t="shared" ca="1" si="103"/>
        <v>0</v>
      </c>
      <c r="Q585" s="679">
        <f t="shared" ca="1" si="103"/>
        <v>0</v>
      </c>
      <c r="R585" s="679">
        <f t="shared" ca="1" si="103"/>
        <v>0</v>
      </c>
      <c r="S585" s="679">
        <f t="shared" ca="1" si="103"/>
        <v>0</v>
      </c>
      <c r="T585" s="679">
        <f t="shared" ca="1" si="103"/>
        <v>0</v>
      </c>
      <c r="U585" s="679">
        <f t="shared" ca="1" si="103"/>
        <v>0</v>
      </c>
      <c r="V585" s="679">
        <f t="shared" ca="1" si="103"/>
        <v>0</v>
      </c>
      <c r="W585" s="679">
        <f t="shared" ca="1" si="99"/>
        <v>0</v>
      </c>
      <c r="X585" s="679">
        <f t="shared" ca="1" si="103"/>
        <v>0</v>
      </c>
      <c r="Y585" s="679">
        <f t="shared" ca="1" si="103"/>
        <v>0</v>
      </c>
      <c r="Z585" s="679">
        <f t="shared" ca="1" si="103"/>
        <v>0</v>
      </c>
      <c r="AA585" t="str">
        <f t="shared" si="100"/>
        <v>ASR_Financial_Report_SHP21Final</v>
      </c>
      <c r="AB585" s="960">
        <f t="shared" si="101"/>
        <v>44658</v>
      </c>
      <c r="AC585" t="str">
        <f t="shared" si="102"/>
        <v>Unaudited</v>
      </c>
    </row>
    <row r="586" spans="1:29" x14ac:dyDescent="0.25">
      <c r="A586" t="s">
        <v>420</v>
      </c>
      <c r="B586" t="s">
        <v>1366</v>
      </c>
      <c r="C586" t="s">
        <v>1367</v>
      </c>
      <c r="D586">
        <v>1900</v>
      </c>
      <c r="E586" s="960">
        <v>1</v>
      </c>
      <c r="F586" t="s">
        <v>441</v>
      </c>
      <c r="G586" s="960">
        <v>366</v>
      </c>
      <c r="H586" t="s">
        <v>380</v>
      </c>
      <c r="I586" s="940" t="s">
        <v>432</v>
      </c>
      <c r="J586" s="940" t="s">
        <v>432</v>
      </c>
      <c r="K586" s="940" t="s">
        <v>432</v>
      </c>
      <c r="L586" s="940"/>
      <c r="M586" s="965" t="s">
        <v>432</v>
      </c>
      <c r="N586" s="679">
        <f t="shared" ca="1" si="103"/>
        <v>79105.710000000006</v>
      </c>
      <c r="O586" s="679">
        <f t="shared" ca="1" si="103"/>
        <v>69561.97</v>
      </c>
      <c r="P586" s="679">
        <f t="shared" ca="1" si="103"/>
        <v>1604.6</v>
      </c>
      <c r="Q586" s="679">
        <f t="shared" ca="1" si="103"/>
        <v>4173.16</v>
      </c>
      <c r="R586" s="679">
        <f t="shared" ca="1" si="103"/>
        <v>582</v>
      </c>
      <c r="S586" s="679">
        <f t="shared" ca="1" si="103"/>
        <v>1241.98</v>
      </c>
      <c r="T586" s="679">
        <f t="shared" ca="1" si="103"/>
        <v>1858</v>
      </c>
      <c r="U586" s="679">
        <f t="shared" ca="1" si="103"/>
        <v>3</v>
      </c>
      <c r="V586" s="679">
        <f t="shared" ca="1" si="103"/>
        <v>63</v>
      </c>
      <c r="W586" s="679">
        <f t="shared" ca="1" si="99"/>
        <v>18</v>
      </c>
      <c r="X586" s="679">
        <f t="shared" ca="1" si="103"/>
        <v>0</v>
      </c>
      <c r="Y586" s="679">
        <f t="shared" ca="1" si="103"/>
        <v>0</v>
      </c>
      <c r="Z586" s="679">
        <f t="shared" ca="1" si="103"/>
        <v>0</v>
      </c>
      <c r="AA586" t="str">
        <f t="shared" si="100"/>
        <v>ASR_Financial_Report_SHP21Final</v>
      </c>
      <c r="AB586" s="960">
        <f t="shared" si="101"/>
        <v>44658</v>
      </c>
      <c r="AC586" t="str">
        <f t="shared" si="102"/>
        <v>Unaudited</v>
      </c>
    </row>
    <row r="587" spans="1:29" x14ac:dyDescent="0.25">
      <c r="A587" t="s">
        <v>420</v>
      </c>
      <c r="B587" t="s">
        <v>1366</v>
      </c>
      <c r="C587" t="s">
        <v>1367</v>
      </c>
      <c r="D587">
        <v>1900</v>
      </c>
      <c r="E587" s="960">
        <v>1</v>
      </c>
      <c r="F587" t="s">
        <v>441</v>
      </c>
      <c r="G587" s="960">
        <v>366</v>
      </c>
      <c r="H587" t="s">
        <v>380</v>
      </c>
      <c r="I587" s="940" t="s">
        <v>487</v>
      </c>
      <c r="J587" s="940" t="s">
        <v>12</v>
      </c>
      <c r="K587" s="940" t="s">
        <v>12</v>
      </c>
      <c r="L587" s="940">
        <v>1.1000000000000001</v>
      </c>
      <c r="M587" s="965" t="s">
        <v>12</v>
      </c>
      <c r="N587" s="679">
        <f t="shared" ca="1" si="103"/>
        <v>19894024.609999999</v>
      </c>
      <c r="O587" s="679">
        <f t="shared" ca="1" si="103"/>
        <v>12875887.800000001</v>
      </c>
      <c r="P587" s="679">
        <f t="shared" ca="1" si="103"/>
        <v>748073.22</v>
      </c>
      <c r="Q587" s="679">
        <f t="shared" ca="1" si="103"/>
        <v>3904420.51</v>
      </c>
      <c r="R587" s="679">
        <f t="shared" ca="1" si="103"/>
        <v>832913.36</v>
      </c>
      <c r="S587" s="679">
        <f t="shared" ca="1" si="103"/>
        <v>229200.15</v>
      </c>
      <c r="T587" s="679">
        <f t="shared" ca="1" si="103"/>
        <v>688281.98</v>
      </c>
      <c r="U587" s="679">
        <f t="shared" ca="1" si="103"/>
        <v>277.74</v>
      </c>
      <c r="V587" s="679">
        <f t="shared" ca="1" si="103"/>
        <v>155462.07</v>
      </c>
      <c r="W587" s="679">
        <f t="shared" ca="1" si="99"/>
        <v>459507.78</v>
      </c>
      <c r="X587" s="679">
        <f t="shared" ca="1" si="103"/>
        <v>0</v>
      </c>
      <c r="Y587" s="679">
        <f t="shared" ca="1" si="103"/>
        <v>0</v>
      </c>
      <c r="Z587" s="679">
        <f t="shared" ca="1" si="103"/>
        <v>0</v>
      </c>
      <c r="AA587" t="str">
        <f t="shared" si="100"/>
        <v>ASR_Financial_Report_SHP21Final</v>
      </c>
      <c r="AB587" s="960">
        <f t="shared" si="101"/>
        <v>44658</v>
      </c>
      <c r="AC587" t="str">
        <f t="shared" si="102"/>
        <v>Unaudited</v>
      </c>
    </row>
    <row r="588" spans="1:29" x14ac:dyDescent="0.25">
      <c r="A588" t="s">
        <v>420</v>
      </c>
      <c r="B588" t="s">
        <v>1366</v>
      </c>
      <c r="C588" t="s">
        <v>1367</v>
      </c>
      <c r="D588">
        <v>1900</v>
      </c>
      <c r="E588" s="960">
        <v>1</v>
      </c>
      <c r="F588" t="s">
        <v>441</v>
      </c>
      <c r="G588" s="960">
        <v>366</v>
      </c>
      <c r="H588" t="s">
        <v>380</v>
      </c>
      <c r="I588" s="940" t="s">
        <v>487</v>
      </c>
      <c r="J588" s="940" t="s">
        <v>12</v>
      </c>
      <c r="K588" s="940" t="s">
        <v>1309</v>
      </c>
      <c r="L588" s="948" t="s">
        <v>1300</v>
      </c>
      <c r="M588" s="963" t="s">
        <v>1309</v>
      </c>
      <c r="N588" s="679">
        <f t="shared" ca="1" si="103"/>
        <v>0</v>
      </c>
      <c r="O588" s="679">
        <f t="shared" ca="1" si="103"/>
        <v>0</v>
      </c>
      <c r="P588" s="679">
        <f t="shared" ca="1" si="103"/>
        <v>0</v>
      </c>
      <c r="Q588" s="679">
        <f t="shared" ca="1" si="103"/>
        <v>0</v>
      </c>
      <c r="R588" s="679">
        <f t="shared" ca="1" si="103"/>
        <v>0</v>
      </c>
      <c r="S588" s="679">
        <f t="shared" ca="1" si="103"/>
        <v>0</v>
      </c>
      <c r="T588" s="679">
        <f t="shared" ca="1" si="103"/>
        <v>0</v>
      </c>
      <c r="U588" s="679">
        <f t="shared" ca="1" si="103"/>
        <v>0</v>
      </c>
      <c r="V588" s="679">
        <f t="shared" ca="1" si="103"/>
        <v>0</v>
      </c>
      <c r="W588" s="679">
        <f t="shared" ca="1" si="99"/>
        <v>0</v>
      </c>
      <c r="X588" s="679">
        <f t="shared" ca="1" si="103"/>
        <v>0</v>
      </c>
      <c r="Y588" s="679">
        <f t="shared" ca="1" si="103"/>
        <v>0</v>
      </c>
      <c r="Z588" s="679">
        <f t="shared" ca="1" si="103"/>
        <v>0</v>
      </c>
      <c r="AA588" t="str">
        <f t="shared" si="100"/>
        <v>ASR_Financial_Report_SHP21Final</v>
      </c>
      <c r="AB588" s="960">
        <f t="shared" si="101"/>
        <v>44658</v>
      </c>
      <c r="AC588" t="str">
        <f t="shared" si="102"/>
        <v>Unaudited</v>
      </c>
    </row>
    <row r="589" spans="1:29" x14ac:dyDescent="0.25">
      <c r="A589" t="s">
        <v>420</v>
      </c>
      <c r="B589" t="s">
        <v>1366</v>
      </c>
      <c r="C589" t="s">
        <v>1367</v>
      </c>
      <c r="D589">
        <v>1900</v>
      </c>
      <c r="E589" s="960">
        <v>1</v>
      </c>
      <c r="F589" t="s">
        <v>441</v>
      </c>
      <c r="G589" s="960">
        <v>366</v>
      </c>
      <c r="H589" t="s">
        <v>380</v>
      </c>
      <c r="I589" s="965" t="s">
        <v>487</v>
      </c>
      <c r="J589" s="965" t="s">
        <v>490</v>
      </c>
      <c r="K589" s="965" t="s">
        <v>491</v>
      </c>
      <c r="L589" s="940" t="s">
        <v>63</v>
      </c>
      <c r="M589" s="965" t="s">
        <v>343</v>
      </c>
      <c r="N589" s="679">
        <f t="shared" ca="1" si="103"/>
        <v>0</v>
      </c>
      <c r="O589" s="679">
        <f t="shared" ca="1" si="103"/>
        <v>0</v>
      </c>
      <c r="P589" s="679">
        <f t="shared" ca="1" si="103"/>
        <v>0</v>
      </c>
      <c r="Q589" s="679">
        <f t="shared" ca="1" si="103"/>
        <v>0</v>
      </c>
      <c r="R589" s="679">
        <f t="shared" ca="1" si="103"/>
        <v>0</v>
      </c>
      <c r="S589" s="679">
        <f t="shared" ca="1" si="103"/>
        <v>0</v>
      </c>
      <c r="T589" s="679">
        <f t="shared" ca="1" si="103"/>
        <v>0</v>
      </c>
      <c r="U589" s="679">
        <f t="shared" ca="1" si="103"/>
        <v>0</v>
      </c>
      <c r="V589" s="679">
        <f t="shared" ca="1" si="103"/>
        <v>0</v>
      </c>
      <c r="W589" s="679">
        <f t="shared" ca="1" si="99"/>
        <v>0</v>
      </c>
      <c r="X589" s="679">
        <f t="shared" ca="1" si="103"/>
        <v>0</v>
      </c>
      <c r="Y589" s="679">
        <f t="shared" ca="1" si="103"/>
        <v>0</v>
      </c>
      <c r="Z589" s="679">
        <f t="shared" ca="1" si="103"/>
        <v>0</v>
      </c>
      <c r="AA589" t="str">
        <f t="shared" si="100"/>
        <v>ASR_Financial_Report_SHP21Final</v>
      </c>
      <c r="AB589" s="960">
        <f t="shared" si="101"/>
        <v>44658</v>
      </c>
      <c r="AC589" t="str">
        <f t="shared" si="102"/>
        <v>Unaudited</v>
      </c>
    </row>
    <row r="590" spans="1:29" x14ac:dyDescent="0.25">
      <c r="A590" t="s">
        <v>420</v>
      </c>
      <c r="B590" t="s">
        <v>1366</v>
      </c>
      <c r="C590" t="s">
        <v>1367</v>
      </c>
      <c r="D590">
        <v>1900</v>
      </c>
      <c r="E590" s="960">
        <v>1</v>
      </c>
      <c r="F590" t="s">
        <v>441</v>
      </c>
      <c r="G590" s="960">
        <v>366</v>
      </c>
      <c r="H590" t="s">
        <v>380</v>
      </c>
      <c r="I590" s="940" t="s">
        <v>487</v>
      </c>
      <c r="J590" s="940" t="s">
        <v>490</v>
      </c>
      <c r="K590" s="940" t="s">
        <v>1000</v>
      </c>
      <c r="L590" s="946" t="s">
        <v>896</v>
      </c>
      <c r="M590" s="966" t="s">
        <v>897</v>
      </c>
      <c r="N590" s="679">
        <f t="shared" ca="1" si="103"/>
        <v>693787.80667656485</v>
      </c>
      <c r="O590" s="679">
        <f t="shared" ca="1" si="103"/>
        <v>693787.80667656485</v>
      </c>
      <c r="P590" s="679">
        <f t="shared" ca="1" si="103"/>
        <v>0</v>
      </c>
      <c r="Q590" s="679">
        <f t="shared" ca="1" si="103"/>
        <v>0</v>
      </c>
      <c r="R590" s="679">
        <f t="shared" ca="1" si="103"/>
        <v>0</v>
      </c>
      <c r="S590" s="679">
        <f t="shared" ca="1" si="103"/>
        <v>0</v>
      </c>
      <c r="T590" s="679">
        <f t="shared" ca="1" si="103"/>
        <v>0</v>
      </c>
      <c r="U590" s="679">
        <f t="shared" ca="1" si="103"/>
        <v>0</v>
      </c>
      <c r="V590" s="679">
        <f t="shared" ca="1" si="103"/>
        <v>0</v>
      </c>
      <c r="W590" s="679">
        <f t="shared" ca="1" si="99"/>
        <v>0</v>
      </c>
      <c r="X590" s="679">
        <f t="shared" ca="1" si="103"/>
        <v>0</v>
      </c>
      <c r="Y590" s="679">
        <f t="shared" ca="1" si="103"/>
        <v>0</v>
      </c>
      <c r="Z590" s="679">
        <f t="shared" ca="1" si="103"/>
        <v>0</v>
      </c>
      <c r="AA590" t="str">
        <f t="shared" si="100"/>
        <v>ASR_Financial_Report_SHP21Final</v>
      </c>
      <c r="AB590" s="960">
        <f t="shared" si="101"/>
        <v>44658</v>
      </c>
      <c r="AC590" t="str">
        <f t="shared" si="102"/>
        <v>Unaudited</v>
      </c>
    </row>
    <row r="591" spans="1:29" x14ac:dyDescent="0.25">
      <c r="A591" t="s">
        <v>420</v>
      </c>
      <c r="B591" t="s">
        <v>1366</v>
      </c>
      <c r="C591" t="s">
        <v>1367</v>
      </c>
      <c r="D591">
        <v>1900</v>
      </c>
      <c r="E591" s="960">
        <v>1</v>
      </c>
      <c r="F591" t="s">
        <v>441</v>
      </c>
      <c r="G591" s="960">
        <v>366</v>
      </c>
      <c r="H591" t="s">
        <v>380</v>
      </c>
      <c r="I591" s="940" t="s">
        <v>487</v>
      </c>
      <c r="J591" s="940" t="s">
        <v>13</v>
      </c>
      <c r="K591" s="940" t="s">
        <v>492</v>
      </c>
      <c r="L591" s="946" t="s">
        <v>94</v>
      </c>
      <c r="M591" s="966" t="s">
        <v>146</v>
      </c>
      <c r="N591" s="679">
        <f t="shared" ca="1" si="103"/>
        <v>0</v>
      </c>
      <c r="O591" s="679">
        <f t="shared" ca="1" si="103"/>
        <v>0</v>
      </c>
      <c r="P591" s="679">
        <f t="shared" ca="1" si="103"/>
        <v>0</v>
      </c>
      <c r="Q591" s="679">
        <f t="shared" ca="1" si="103"/>
        <v>0</v>
      </c>
      <c r="R591" s="679">
        <f t="shared" ca="1" si="103"/>
        <v>0</v>
      </c>
      <c r="S591" s="679">
        <f t="shared" ca="1" si="103"/>
        <v>0</v>
      </c>
      <c r="T591" s="679">
        <f t="shared" ca="1" si="103"/>
        <v>0</v>
      </c>
      <c r="U591" s="679">
        <f t="shared" ca="1" si="103"/>
        <v>0</v>
      </c>
      <c r="V591" s="679">
        <f t="shared" ca="1" si="103"/>
        <v>0</v>
      </c>
      <c r="W591" s="679">
        <f t="shared" ca="1" si="99"/>
        <v>0</v>
      </c>
      <c r="X591" s="679">
        <f t="shared" ca="1" si="103"/>
        <v>0</v>
      </c>
      <c r="Y591" s="679">
        <f t="shared" ca="1" si="103"/>
        <v>0</v>
      </c>
      <c r="Z591" s="679">
        <f t="shared" ca="1" si="103"/>
        <v>0</v>
      </c>
      <c r="AA591" t="str">
        <f t="shared" si="100"/>
        <v>ASR_Financial_Report_SHP21Final</v>
      </c>
      <c r="AB591" s="960">
        <f t="shared" si="101"/>
        <v>44658</v>
      </c>
      <c r="AC591" t="str">
        <f t="shared" si="102"/>
        <v>Unaudited</v>
      </c>
    </row>
    <row r="592" spans="1:29" x14ac:dyDescent="0.25">
      <c r="A592" t="s">
        <v>420</v>
      </c>
      <c r="B592" t="s">
        <v>1366</v>
      </c>
      <c r="C592" t="s">
        <v>1367</v>
      </c>
      <c r="D592">
        <v>1900</v>
      </c>
      <c r="E592" s="960">
        <v>1</v>
      </c>
      <c r="F592" t="s">
        <v>441</v>
      </c>
      <c r="G592" s="960">
        <v>366</v>
      </c>
      <c r="H592" t="s">
        <v>380</v>
      </c>
      <c r="I592" s="940" t="s">
        <v>487</v>
      </c>
      <c r="J592" s="940" t="s">
        <v>13</v>
      </c>
      <c r="K592" s="940" t="s">
        <v>13</v>
      </c>
      <c r="L592" s="950" t="s">
        <v>35</v>
      </c>
      <c r="M592" s="967" t="s">
        <v>13</v>
      </c>
      <c r="N592" s="679">
        <f t="shared" ca="1" si="103"/>
        <v>40689.259610493864</v>
      </c>
      <c r="O592" s="679">
        <f t="shared" ca="1" si="103"/>
        <v>40689.259610493864</v>
      </c>
      <c r="P592" s="679">
        <f t="shared" ca="1" si="103"/>
        <v>0</v>
      </c>
      <c r="Q592" s="679">
        <f t="shared" ca="1" si="103"/>
        <v>0</v>
      </c>
      <c r="R592" s="679">
        <f t="shared" ca="1" si="103"/>
        <v>0</v>
      </c>
      <c r="S592" s="679">
        <f t="shared" ca="1" si="103"/>
        <v>0</v>
      </c>
      <c r="T592" s="679">
        <f t="shared" ca="1" si="103"/>
        <v>0</v>
      </c>
      <c r="U592" s="679">
        <f t="shared" ca="1" si="103"/>
        <v>0</v>
      </c>
      <c r="V592" s="679">
        <f t="shared" ca="1" si="103"/>
        <v>0</v>
      </c>
      <c r="W592" s="679">
        <f t="shared" ca="1" si="99"/>
        <v>0</v>
      </c>
      <c r="X592" s="679">
        <f t="shared" ca="1" si="103"/>
        <v>0</v>
      </c>
      <c r="Y592" s="679">
        <f t="shared" ca="1" si="103"/>
        <v>0</v>
      </c>
      <c r="Z592" s="679">
        <f t="shared" ca="1" si="103"/>
        <v>0</v>
      </c>
      <c r="AA592" t="str">
        <f t="shared" si="100"/>
        <v>ASR_Financial_Report_SHP21Final</v>
      </c>
      <c r="AB592" s="960">
        <f t="shared" si="101"/>
        <v>44658</v>
      </c>
      <c r="AC592" t="str">
        <f t="shared" si="102"/>
        <v>Unaudited</v>
      </c>
    </row>
    <row r="593" spans="1:29" x14ac:dyDescent="0.25">
      <c r="A593" t="s">
        <v>420</v>
      </c>
      <c r="B593" t="s">
        <v>1366</v>
      </c>
      <c r="C593" t="s">
        <v>1367</v>
      </c>
      <c r="D593">
        <v>1900</v>
      </c>
      <c r="E593" s="960">
        <v>1</v>
      </c>
      <c r="F593" t="s">
        <v>441</v>
      </c>
      <c r="G593" s="960">
        <v>366</v>
      </c>
      <c r="H593" t="s">
        <v>380</v>
      </c>
      <c r="I593" s="966" t="s">
        <v>488</v>
      </c>
      <c r="J593" s="966" t="s">
        <v>444</v>
      </c>
      <c r="K593" s="966" t="s">
        <v>0</v>
      </c>
      <c r="L593" s="946">
        <v>2.1</v>
      </c>
      <c r="M593" s="966" t="s">
        <v>147</v>
      </c>
      <c r="N593" s="679">
        <f t="shared" ca="1" si="103"/>
        <v>2352018.59</v>
      </c>
      <c r="O593" s="679">
        <f t="shared" ca="1" si="103"/>
        <v>1487263.8900000001</v>
      </c>
      <c r="P593" s="679">
        <f t="shared" ca="1" si="103"/>
        <v>53013.25</v>
      </c>
      <c r="Q593" s="679">
        <f t="shared" ca="1" si="103"/>
        <v>648319.88</v>
      </c>
      <c r="R593" s="679">
        <f t="shared" ca="1" si="103"/>
        <v>145028.47999999998</v>
      </c>
      <c r="S593" s="679">
        <f t="shared" ca="1" si="103"/>
        <v>4866.6899999999996</v>
      </c>
      <c r="T593" s="679">
        <f t="shared" ca="1" si="103"/>
        <v>13526.4</v>
      </c>
      <c r="U593" s="679">
        <f t="shared" ca="1" si="103"/>
        <v>0</v>
      </c>
      <c r="V593" s="679">
        <f t="shared" ca="1" si="103"/>
        <v>0</v>
      </c>
      <c r="W593" s="679">
        <f t="shared" ca="1" si="99"/>
        <v>0</v>
      </c>
      <c r="X593" s="679">
        <f t="shared" ca="1" si="103"/>
        <v>0</v>
      </c>
      <c r="Y593" s="679">
        <f t="shared" ca="1" si="103"/>
        <v>0</v>
      </c>
      <c r="Z593" s="679">
        <f t="shared" ca="1" si="103"/>
        <v>0</v>
      </c>
      <c r="AA593" t="str">
        <f t="shared" si="100"/>
        <v>ASR_Financial_Report_SHP21Final</v>
      </c>
      <c r="AB593" s="960">
        <f t="shared" si="101"/>
        <v>44658</v>
      </c>
      <c r="AC593" t="str">
        <f t="shared" si="102"/>
        <v>Unaudited</v>
      </c>
    </row>
    <row r="594" spans="1:29" ht="30" x14ac:dyDescent="0.25">
      <c r="A594" t="s">
        <v>420</v>
      </c>
      <c r="B594" t="s">
        <v>1366</v>
      </c>
      <c r="C594" t="s">
        <v>1367</v>
      </c>
      <c r="D594">
        <v>1900</v>
      </c>
      <c r="E594" s="960">
        <v>1</v>
      </c>
      <c r="F594" t="s">
        <v>441</v>
      </c>
      <c r="G594" s="960">
        <v>366</v>
      </c>
      <c r="H594" t="s">
        <v>380</v>
      </c>
      <c r="I594" s="940" t="s">
        <v>488</v>
      </c>
      <c r="J594" s="940" t="s">
        <v>444</v>
      </c>
      <c r="K594" s="940" t="s">
        <v>0</v>
      </c>
      <c r="L594" s="940">
        <v>2.2000000000000002</v>
      </c>
      <c r="M594" s="965" t="s">
        <v>148</v>
      </c>
      <c r="N594" s="679">
        <f t="shared" ca="1" si="103"/>
        <v>198872.38118416708</v>
      </c>
      <c r="O594" s="679">
        <f t="shared" ca="1" si="103"/>
        <v>140466.00283048279</v>
      </c>
      <c r="P594" s="679">
        <f t="shared" ca="1" si="103"/>
        <v>5006.8850421380866</v>
      </c>
      <c r="Q594" s="679">
        <f t="shared" ca="1" si="103"/>
        <v>42687.906854009518</v>
      </c>
      <c r="R594" s="679">
        <f t="shared" ca="1" si="103"/>
        <v>9549.1927980866276</v>
      </c>
      <c r="S594" s="679">
        <f t="shared" ca="1" si="103"/>
        <v>-115.11960061182245</v>
      </c>
      <c r="T594" s="679">
        <f t="shared" ca="1" si="103"/>
        <v>1277.5132600619002</v>
      </c>
      <c r="U594" s="679">
        <f t="shared" ca="1" si="103"/>
        <v>0</v>
      </c>
      <c r="V594" s="679">
        <f t="shared" ca="1" si="103"/>
        <v>0</v>
      </c>
      <c r="W594" s="679">
        <f t="shared" ca="1" si="99"/>
        <v>0</v>
      </c>
      <c r="X594" s="679">
        <f t="shared" ca="1" si="103"/>
        <v>0</v>
      </c>
      <c r="Y594" s="679">
        <f t="shared" ca="1" si="103"/>
        <v>0</v>
      </c>
      <c r="Z594" s="679">
        <f t="shared" ca="1" si="103"/>
        <v>0</v>
      </c>
      <c r="AA594" t="str">
        <f t="shared" si="100"/>
        <v>ASR_Financial_Report_SHP21Final</v>
      </c>
      <c r="AB594" s="960">
        <f t="shared" si="101"/>
        <v>44658</v>
      </c>
      <c r="AC594" t="str">
        <f t="shared" si="102"/>
        <v>Unaudited</v>
      </c>
    </row>
    <row r="595" spans="1:29" x14ac:dyDescent="0.25">
      <c r="A595" t="s">
        <v>420</v>
      </c>
      <c r="B595" t="s">
        <v>1366</v>
      </c>
      <c r="C595" t="s">
        <v>1367</v>
      </c>
      <c r="D595">
        <v>1900</v>
      </c>
      <c r="E595" s="960">
        <v>1</v>
      </c>
      <c r="F595" t="s">
        <v>441</v>
      </c>
      <c r="G595" s="960">
        <v>366</v>
      </c>
      <c r="H595" t="s">
        <v>380</v>
      </c>
      <c r="I595" s="940" t="s">
        <v>488</v>
      </c>
      <c r="J595" s="940" t="s">
        <v>444</v>
      </c>
      <c r="K595" s="940" t="s">
        <v>0</v>
      </c>
      <c r="L595" s="940">
        <v>2.2999999999999998</v>
      </c>
      <c r="M595" s="965" t="s">
        <v>149</v>
      </c>
      <c r="N595" s="679">
        <f t="shared" ca="1" si="103"/>
        <v>1088133.8700000108</v>
      </c>
      <c r="O595" s="679">
        <f t="shared" ca="1" si="103"/>
        <v>879822.03000001097</v>
      </c>
      <c r="P595" s="679">
        <f t="shared" ca="1" si="103"/>
        <v>44412.32</v>
      </c>
      <c r="Q595" s="679">
        <f t="shared" ca="1" si="103"/>
        <v>108623.15999999989</v>
      </c>
      <c r="R595" s="679">
        <f t="shared" ca="1" si="103"/>
        <v>35621.15</v>
      </c>
      <c r="S595" s="679">
        <f t="shared" ca="1" si="103"/>
        <v>1831.44</v>
      </c>
      <c r="T595" s="679">
        <f t="shared" ca="1" si="103"/>
        <v>15198.31</v>
      </c>
      <c r="U595" s="679">
        <f t="shared" ca="1" si="103"/>
        <v>0</v>
      </c>
      <c r="V595" s="679">
        <f t="shared" ca="1" si="103"/>
        <v>2336.02</v>
      </c>
      <c r="W595" s="679">
        <f t="shared" ca="1" si="99"/>
        <v>289.44</v>
      </c>
      <c r="X595" s="679">
        <f t="shared" ca="1" si="103"/>
        <v>0</v>
      </c>
      <c r="Y595" s="679">
        <f t="shared" ca="1" si="103"/>
        <v>0</v>
      </c>
      <c r="Z595" s="679">
        <f t="shared" ca="1" si="103"/>
        <v>0</v>
      </c>
      <c r="AA595" t="str">
        <f t="shared" si="100"/>
        <v>ASR_Financial_Report_SHP21Final</v>
      </c>
      <c r="AB595" s="960">
        <f t="shared" si="101"/>
        <v>44658</v>
      </c>
      <c r="AC595" t="str">
        <f t="shared" si="102"/>
        <v>Unaudited</v>
      </c>
    </row>
    <row r="596" spans="1:29" x14ac:dyDescent="0.25">
      <c r="A596" t="s">
        <v>420</v>
      </c>
      <c r="B596" t="s">
        <v>1366</v>
      </c>
      <c r="C596" t="s">
        <v>1367</v>
      </c>
      <c r="D596">
        <v>1900</v>
      </c>
      <c r="E596" s="960">
        <v>1</v>
      </c>
      <c r="F596" t="s">
        <v>441</v>
      </c>
      <c r="G596" s="960">
        <v>366</v>
      </c>
      <c r="H596" t="s">
        <v>380</v>
      </c>
      <c r="I596" s="940" t="s">
        <v>488</v>
      </c>
      <c r="J596" s="940" t="s">
        <v>444</v>
      </c>
      <c r="K596" s="940" t="s">
        <v>0</v>
      </c>
      <c r="L596" s="940">
        <v>2.4</v>
      </c>
      <c r="M596" s="965" t="s">
        <v>150</v>
      </c>
      <c r="N596" s="679">
        <f t="shared" ca="1" si="103"/>
        <v>841938.26</v>
      </c>
      <c r="O596" s="679">
        <f t="shared" ca="1" si="103"/>
        <v>513916.79</v>
      </c>
      <c r="P596" s="679">
        <f t="shared" ca="1" si="103"/>
        <v>35488.759999999995</v>
      </c>
      <c r="Q596" s="679">
        <f t="shared" ca="1" si="103"/>
        <v>236039.86</v>
      </c>
      <c r="R596" s="679">
        <f t="shared" ca="1" si="103"/>
        <v>14255.43</v>
      </c>
      <c r="S596" s="679">
        <f t="shared" ca="1" si="103"/>
        <v>17626.09</v>
      </c>
      <c r="T596" s="679">
        <f t="shared" ca="1" si="103"/>
        <v>18154.060000000001</v>
      </c>
      <c r="U596" s="679">
        <f t="shared" ca="1" si="103"/>
        <v>0</v>
      </c>
      <c r="V596" s="679">
        <f t="shared" ca="1" si="103"/>
        <v>4059.8100000000004</v>
      </c>
      <c r="W596" s="679">
        <f t="shared" ca="1" si="99"/>
        <v>2397.46</v>
      </c>
      <c r="X596" s="679">
        <f t="shared" ca="1" si="103"/>
        <v>0</v>
      </c>
      <c r="Y596" s="679">
        <f t="shared" ca="1" si="103"/>
        <v>0</v>
      </c>
      <c r="Z596" s="679">
        <f t="shared" ca="1" si="103"/>
        <v>0</v>
      </c>
      <c r="AA596" t="str">
        <f t="shared" si="100"/>
        <v>ASR_Financial_Report_SHP21Final</v>
      </c>
      <c r="AB596" s="960">
        <f t="shared" si="101"/>
        <v>44658</v>
      </c>
      <c r="AC596" t="str">
        <f t="shared" si="102"/>
        <v>Unaudited</v>
      </c>
    </row>
    <row r="597" spans="1:29" ht="30" x14ac:dyDescent="0.25">
      <c r="A597" t="s">
        <v>420</v>
      </c>
      <c r="B597" t="s">
        <v>1366</v>
      </c>
      <c r="C597" t="s">
        <v>1367</v>
      </c>
      <c r="D597">
        <v>1900</v>
      </c>
      <c r="E597" s="960">
        <v>1</v>
      </c>
      <c r="F597" t="s">
        <v>441</v>
      </c>
      <c r="G597" s="960">
        <v>366</v>
      </c>
      <c r="H597" t="s">
        <v>380</v>
      </c>
      <c r="I597" s="940" t="s">
        <v>488</v>
      </c>
      <c r="J597" s="940" t="s">
        <v>444</v>
      </c>
      <c r="K597" s="940" t="s">
        <v>0</v>
      </c>
      <c r="L597" s="948">
        <v>2.5</v>
      </c>
      <c r="M597" s="963" t="s">
        <v>151</v>
      </c>
      <c r="N597" s="679">
        <f t="shared" ca="1" si="103"/>
        <v>168402.74909929818</v>
      </c>
      <c r="O597" s="679">
        <f t="shared" ca="1" si="103"/>
        <v>131632.94177408918</v>
      </c>
      <c r="P597" s="679">
        <f t="shared" ca="1" si="103"/>
        <v>7546.330819232513</v>
      </c>
      <c r="Q597" s="679">
        <f t="shared" ca="1" si="103"/>
        <v>22669.407033951124</v>
      </c>
      <c r="R597" s="679">
        <f t="shared" ca="1" si="103"/>
        <v>3279.5586267709341</v>
      </c>
      <c r="S597" s="679">
        <f t="shared" ca="1" si="103"/>
        <v>-472.64437968351001</v>
      </c>
      <c r="T597" s="679">
        <f t="shared" ca="1" si="103"/>
        <v>3149.9951893697257</v>
      </c>
      <c r="U597" s="679">
        <f t="shared" ca="1" si="103"/>
        <v>0</v>
      </c>
      <c r="V597" s="679">
        <f t="shared" ca="1" si="103"/>
        <v>420.60613132936209</v>
      </c>
      <c r="W597" s="679">
        <f t="shared" ca="1" si="99"/>
        <v>176.55390423884063</v>
      </c>
      <c r="X597" s="679">
        <f t="shared" ca="1" si="103"/>
        <v>0</v>
      </c>
      <c r="Y597" s="679">
        <f t="shared" ca="1" si="103"/>
        <v>0</v>
      </c>
      <c r="Z597" s="679">
        <f t="shared" ca="1" si="103"/>
        <v>0</v>
      </c>
      <c r="AA597" t="str">
        <f t="shared" si="100"/>
        <v>ASR_Financial_Report_SHP21Final</v>
      </c>
      <c r="AB597" s="960">
        <f t="shared" si="101"/>
        <v>44658</v>
      </c>
      <c r="AC597" t="str">
        <f t="shared" si="102"/>
        <v>Unaudited</v>
      </c>
    </row>
    <row r="598" spans="1:29" x14ac:dyDescent="0.25">
      <c r="A598" t="s">
        <v>420</v>
      </c>
      <c r="B598" t="s">
        <v>1366</v>
      </c>
      <c r="C598" t="s">
        <v>1367</v>
      </c>
      <c r="D598">
        <v>1900</v>
      </c>
      <c r="E598" s="960">
        <v>1</v>
      </c>
      <c r="F598" t="s">
        <v>441</v>
      </c>
      <c r="G598" s="960">
        <v>366</v>
      </c>
      <c r="H598" t="s">
        <v>380</v>
      </c>
      <c r="I598" s="965" t="s">
        <v>488</v>
      </c>
      <c r="J598" s="965" t="s">
        <v>444</v>
      </c>
      <c r="K598" s="965" t="s">
        <v>0</v>
      </c>
      <c r="L598" s="940" t="s">
        <v>96</v>
      </c>
      <c r="M598" s="965" t="s">
        <v>7</v>
      </c>
      <c r="N598" s="679">
        <f t="shared" ca="1" si="103"/>
        <v>0</v>
      </c>
      <c r="O598" s="679">
        <f t="shared" ca="1" si="103"/>
        <v>0</v>
      </c>
      <c r="P598" s="679">
        <f t="shared" ca="1" si="103"/>
        <v>0</v>
      </c>
      <c r="Q598" s="679">
        <f t="shared" ca="1" si="103"/>
        <v>0</v>
      </c>
      <c r="R598" s="679">
        <f t="shared" ca="1" si="103"/>
        <v>0</v>
      </c>
      <c r="S598" s="679">
        <f t="shared" ca="1" si="103"/>
        <v>0</v>
      </c>
      <c r="T598" s="679">
        <f t="shared" ca="1" si="103"/>
        <v>0</v>
      </c>
      <c r="U598" s="679">
        <f t="shared" ca="1" si="103"/>
        <v>0</v>
      </c>
      <c r="V598" s="679">
        <f t="shared" ca="1" si="103"/>
        <v>0</v>
      </c>
      <c r="W598" s="679">
        <f t="shared" ca="1" si="99"/>
        <v>0</v>
      </c>
      <c r="X598" s="679">
        <f t="shared" ca="1" si="103"/>
        <v>0</v>
      </c>
      <c r="Y598" s="679">
        <f t="shared" ca="1" si="103"/>
        <v>0</v>
      </c>
      <c r="Z598" s="679">
        <f t="shared" ca="1" si="103"/>
        <v>0</v>
      </c>
      <c r="AA598" t="str">
        <f t="shared" si="100"/>
        <v>ASR_Financial_Report_SHP21Final</v>
      </c>
      <c r="AB598" s="960">
        <f t="shared" si="101"/>
        <v>44658</v>
      </c>
      <c r="AC598" t="str">
        <f t="shared" si="102"/>
        <v>Unaudited</v>
      </c>
    </row>
    <row r="599" spans="1:29" x14ac:dyDescent="0.25">
      <c r="A599" t="s">
        <v>420</v>
      </c>
      <c r="B599" t="s">
        <v>1366</v>
      </c>
      <c r="C599" t="s">
        <v>1367</v>
      </c>
      <c r="D599">
        <v>1900</v>
      </c>
      <c r="E599" s="960">
        <v>1</v>
      </c>
      <c r="F599" t="s">
        <v>441</v>
      </c>
      <c r="G599" s="960">
        <v>366</v>
      </c>
      <c r="H599" t="s">
        <v>380</v>
      </c>
      <c r="I599" s="940" t="s">
        <v>488</v>
      </c>
      <c r="J599" s="940" t="s">
        <v>444</v>
      </c>
      <c r="K599" s="940" t="s">
        <v>0</v>
      </c>
      <c r="L599" s="940" t="s">
        <v>152</v>
      </c>
      <c r="M599" s="965" t="s">
        <v>451</v>
      </c>
      <c r="N599" s="679">
        <f t="shared" ca="1" si="103"/>
        <v>0</v>
      </c>
      <c r="O599" s="679">
        <f t="shared" ca="1" si="103"/>
        <v>0</v>
      </c>
      <c r="P599" s="679">
        <f t="shared" ca="1" si="103"/>
        <v>0</v>
      </c>
      <c r="Q599" s="679">
        <f t="shared" ca="1" si="103"/>
        <v>0</v>
      </c>
      <c r="R599" s="679">
        <f t="shared" ca="1" si="103"/>
        <v>0</v>
      </c>
      <c r="S599" s="679">
        <f t="shared" ca="1" si="103"/>
        <v>0</v>
      </c>
      <c r="T599" s="679">
        <f t="shared" ca="1" si="103"/>
        <v>0</v>
      </c>
      <c r="U599" s="679">
        <f t="shared" ca="1" si="103"/>
        <v>0</v>
      </c>
      <c r="V599" s="679">
        <f t="shared" ca="1" si="103"/>
        <v>0</v>
      </c>
      <c r="W599" s="679">
        <f t="shared" ca="1" si="99"/>
        <v>0</v>
      </c>
      <c r="X599" s="679">
        <f t="shared" ca="1" si="103"/>
        <v>0</v>
      </c>
      <c r="Y599" s="679">
        <f t="shared" ca="1" si="103"/>
        <v>0</v>
      </c>
      <c r="Z599" s="679">
        <f t="shared" ca="1" si="103"/>
        <v>0</v>
      </c>
      <c r="AA599" t="str">
        <f t="shared" si="100"/>
        <v>ASR_Financial_Report_SHP21Final</v>
      </c>
      <c r="AB599" s="960">
        <f t="shared" si="101"/>
        <v>44658</v>
      </c>
      <c r="AC599" t="str">
        <f t="shared" si="102"/>
        <v>Unaudited</v>
      </c>
    </row>
    <row r="600" spans="1:29" x14ac:dyDescent="0.25">
      <c r="A600" t="s">
        <v>420</v>
      </c>
      <c r="B600" t="s">
        <v>1366</v>
      </c>
      <c r="C600" t="s">
        <v>1367</v>
      </c>
      <c r="D600">
        <v>1900</v>
      </c>
      <c r="E600" s="960">
        <v>1</v>
      </c>
      <c r="F600" t="s">
        <v>441</v>
      </c>
      <c r="G600" s="960">
        <v>366</v>
      </c>
      <c r="H600" t="s">
        <v>380</v>
      </c>
      <c r="I600" s="940" t="s">
        <v>488</v>
      </c>
      <c r="J600" s="940" t="s">
        <v>444</v>
      </c>
      <c r="K600" s="940" t="s">
        <v>0</v>
      </c>
      <c r="L600" s="940" t="s">
        <v>898</v>
      </c>
      <c r="M600" s="965" t="s">
        <v>24</v>
      </c>
      <c r="N600" s="679">
        <f t="shared" ca="1" si="103"/>
        <v>0</v>
      </c>
      <c r="O600" s="679">
        <f t="shared" ca="1" si="103"/>
        <v>0</v>
      </c>
      <c r="P600" s="679">
        <f t="shared" ca="1" si="103"/>
        <v>0</v>
      </c>
      <c r="Q600" s="679">
        <f t="shared" ca="1" si="103"/>
        <v>0</v>
      </c>
      <c r="R600" s="679">
        <f t="shared" ca="1" si="103"/>
        <v>0</v>
      </c>
      <c r="S600" s="679">
        <f t="shared" ca="1" si="103"/>
        <v>0</v>
      </c>
      <c r="T600" s="679">
        <f t="shared" ca="1" si="103"/>
        <v>0</v>
      </c>
      <c r="U600" s="679">
        <f t="shared" ca="1" si="103"/>
        <v>0</v>
      </c>
      <c r="V600" s="679">
        <f t="shared" ca="1" si="103"/>
        <v>0</v>
      </c>
      <c r="W600" s="679">
        <f t="shared" ca="1" si="99"/>
        <v>0</v>
      </c>
      <c r="X600" s="679">
        <f t="shared" ca="1" si="103"/>
        <v>0</v>
      </c>
      <c r="Y600" s="679">
        <f t="shared" ca="1" si="103"/>
        <v>0</v>
      </c>
      <c r="Z600" s="679">
        <f t="shared" ca="1" si="103"/>
        <v>0</v>
      </c>
      <c r="AA600" t="str">
        <f t="shared" si="100"/>
        <v>ASR_Financial_Report_SHP21Final</v>
      </c>
      <c r="AB600" s="960">
        <f t="shared" si="101"/>
        <v>44658</v>
      </c>
      <c r="AC600" t="str">
        <f t="shared" si="102"/>
        <v>Unaudited</v>
      </c>
    </row>
    <row r="601" spans="1:29" x14ac:dyDescent="0.25">
      <c r="A601" t="s">
        <v>420</v>
      </c>
      <c r="B601" t="s">
        <v>1366</v>
      </c>
      <c r="C601" t="s">
        <v>1367</v>
      </c>
      <c r="D601">
        <v>1900</v>
      </c>
      <c r="E601" s="960">
        <v>1</v>
      </c>
      <c r="F601" t="s">
        <v>441</v>
      </c>
      <c r="G601" s="960">
        <v>366</v>
      </c>
      <c r="H601" t="s">
        <v>380</v>
      </c>
      <c r="I601" s="940" t="s">
        <v>488</v>
      </c>
      <c r="J601" s="940" t="s">
        <v>444</v>
      </c>
      <c r="K601" s="940" t="s">
        <v>53</v>
      </c>
      <c r="L601" s="940">
        <v>3.1</v>
      </c>
      <c r="M601" s="965" t="s">
        <v>33</v>
      </c>
      <c r="N601" s="679">
        <f t="shared" ca="1" si="103"/>
        <v>3435407.3099999717</v>
      </c>
      <c r="O601" s="679">
        <f t="shared" ca="1" si="103"/>
        <v>2730608.439999972</v>
      </c>
      <c r="P601" s="679">
        <f t="shared" ca="1" si="103"/>
        <v>104814.13</v>
      </c>
      <c r="Q601" s="679">
        <f t="shared" ca="1" si="103"/>
        <v>390847.64</v>
      </c>
      <c r="R601" s="679">
        <f t="shared" ca="1" si="103"/>
        <v>102099.22</v>
      </c>
      <c r="S601" s="679">
        <f t="shared" ca="1" si="103"/>
        <v>10965.029999999999</v>
      </c>
      <c r="T601" s="679">
        <f t="shared" ca="1" si="103"/>
        <v>85729.5</v>
      </c>
      <c r="U601" s="679">
        <f t="shared" ca="1" si="103"/>
        <v>0</v>
      </c>
      <c r="V601" s="679">
        <f t="shared" ca="1" si="103"/>
        <v>4539.03</v>
      </c>
      <c r="W601" s="679">
        <f t="shared" ca="1" si="99"/>
        <v>5804.3200000000006</v>
      </c>
      <c r="X601" s="679">
        <f t="shared" ca="1" si="103"/>
        <v>0</v>
      </c>
      <c r="Y601" s="679">
        <f t="shared" ca="1" si="103"/>
        <v>0</v>
      </c>
      <c r="Z601" s="679">
        <f t="shared" ca="1" si="103"/>
        <v>0</v>
      </c>
      <c r="AA601" t="str">
        <f t="shared" si="100"/>
        <v>ASR_Financial_Report_SHP21Final</v>
      </c>
      <c r="AB601" s="960">
        <f t="shared" si="101"/>
        <v>44658</v>
      </c>
      <c r="AC601" t="str">
        <f t="shared" si="102"/>
        <v>Unaudited</v>
      </c>
    </row>
    <row r="602" spans="1:29" x14ac:dyDescent="0.25">
      <c r="A602" t="s">
        <v>420</v>
      </c>
      <c r="B602" t="s">
        <v>1366</v>
      </c>
      <c r="C602" t="s">
        <v>1367</v>
      </c>
      <c r="D602">
        <v>1900</v>
      </c>
      <c r="E602" s="960">
        <v>1</v>
      </c>
      <c r="F602" t="s">
        <v>441</v>
      </c>
      <c r="G602" s="960">
        <v>366</v>
      </c>
      <c r="H602" t="s">
        <v>380</v>
      </c>
      <c r="I602" s="940" t="s">
        <v>488</v>
      </c>
      <c r="J602" s="940" t="s">
        <v>444</v>
      </c>
      <c r="K602" s="940" t="s">
        <v>53</v>
      </c>
      <c r="L602" s="948">
        <v>3.2</v>
      </c>
      <c r="M602" s="963" t="s">
        <v>34</v>
      </c>
      <c r="N602" s="679">
        <f t="shared" ca="1" si="103"/>
        <v>6739.99</v>
      </c>
      <c r="O602" s="679">
        <f t="shared" ca="1" si="103"/>
        <v>4895.71</v>
      </c>
      <c r="P602" s="679">
        <f t="shared" ca="1" si="103"/>
        <v>0</v>
      </c>
      <c r="Q602" s="679">
        <f t="shared" ca="1" si="103"/>
        <v>1620.61</v>
      </c>
      <c r="R602" s="679">
        <f t="shared" ca="1" si="103"/>
        <v>0</v>
      </c>
      <c r="S602" s="679">
        <f t="shared" ca="1" si="103"/>
        <v>0</v>
      </c>
      <c r="T602" s="679">
        <f t="shared" ca="1" si="103"/>
        <v>223.67</v>
      </c>
      <c r="U602" s="679">
        <f t="shared" ca="1" si="103"/>
        <v>0</v>
      </c>
      <c r="V602" s="679">
        <f t="shared" ca="1" si="103"/>
        <v>0</v>
      </c>
      <c r="W602" s="679">
        <f t="shared" ca="1" si="99"/>
        <v>0</v>
      </c>
      <c r="X602" s="679">
        <f t="shared" ca="1" si="103"/>
        <v>0</v>
      </c>
      <c r="Y602" s="679">
        <f t="shared" ca="1" si="103"/>
        <v>0</v>
      </c>
      <c r="Z602" s="679">
        <f t="shared" ca="1" si="103"/>
        <v>0</v>
      </c>
      <c r="AA602" t="str">
        <f t="shared" si="100"/>
        <v>ASR_Financial_Report_SHP21Final</v>
      </c>
      <c r="AB602" s="960">
        <f t="shared" si="101"/>
        <v>44658</v>
      </c>
      <c r="AC602" t="str">
        <f t="shared" si="102"/>
        <v>Unaudited</v>
      </c>
    </row>
    <row r="603" spans="1:29" x14ac:dyDescent="0.25">
      <c r="A603" t="s">
        <v>420</v>
      </c>
      <c r="B603" t="s">
        <v>1366</v>
      </c>
      <c r="C603" t="s">
        <v>1367</v>
      </c>
      <c r="D603">
        <v>1900</v>
      </c>
      <c r="E603" s="960">
        <v>1</v>
      </c>
      <c r="F603" t="s">
        <v>441</v>
      </c>
      <c r="G603" s="960">
        <v>366</v>
      </c>
      <c r="H603" t="s">
        <v>380</v>
      </c>
      <c r="I603" s="965" t="s">
        <v>488</v>
      </c>
      <c r="J603" s="965" t="s">
        <v>444</v>
      </c>
      <c r="K603" s="965" t="s">
        <v>53</v>
      </c>
      <c r="L603" s="940">
        <v>3.3</v>
      </c>
      <c r="M603" s="965" t="s">
        <v>54</v>
      </c>
      <c r="N603" s="679">
        <f t="shared" ca="1" si="103"/>
        <v>57140.759999999995</v>
      </c>
      <c r="O603" s="679">
        <f t="shared" ca="1" si="103"/>
        <v>51172.649999999994</v>
      </c>
      <c r="P603" s="679">
        <f t="shared" ca="1" si="103"/>
        <v>1637.88</v>
      </c>
      <c r="Q603" s="679">
        <f t="shared" ref="O603:Z626" ca="1" si="104">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2682.3199999999997</v>
      </c>
      <c r="R603" s="679">
        <f t="shared" ca="1" si="104"/>
        <v>729.66000000000008</v>
      </c>
      <c r="S603" s="679">
        <f t="shared" ca="1" si="104"/>
        <v>167.82</v>
      </c>
      <c r="T603" s="679">
        <f t="shared" ca="1" si="104"/>
        <v>538.66999999999996</v>
      </c>
      <c r="U603" s="679">
        <f t="shared" ca="1" si="104"/>
        <v>0</v>
      </c>
      <c r="V603" s="679">
        <f t="shared" ca="1" si="104"/>
        <v>166.76</v>
      </c>
      <c r="W603" s="679">
        <f t="shared" ca="1" si="99"/>
        <v>45</v>
      </c>
      <c r="X603" s="679">
        <f t="shared" ca="1" si="104"/>
        <v>0</v>
      </c>
      <c r="Y603" s="679">
        <f t="shared" ca="1" si="104"/>
        <v>0</v>
      </c>
      <c r="Z603" s="679">
        <f t="shared" ca="1" si="104"/>
        <v>0</v>
      </c>
      <c r="AA603" t="str">
        <f t="shared" si="100"/>
        <v>ASR_Financial_Report_SHP21Final</v>
      </c>
      <c r="AB603" s="960">
        <f t="shared" si="101"/>
        <v>44658</v>
      </c>
      <c r="AC603" t="str">
        <f t="shared" si="102"/>
        <v>Unaudited</v>
      </c>
    </row>
    <row r="604" spans="1:29" x14ac:dyDescent="0.25">
      <c r="A604" t="s">
        <v>420</v>
      </c>
      <c r="B604" t="s">
        <v>1366</v>
      </c>
      <c r="C604" t="s">
        <v>1367</v>
      </c>
      <c r="D604">
        <v>1900</v>
      </c>
      <c r="E604" s="960">
        <v>1</v>
      </c>
      <c r="F604" t="s">
        <v>441</v>
      </c>
      <c r="G604" s="960">
        <v>366</v>
      </c>
      <c r="H604" t="s">
        <v>380</v>
      </c>
      <c r="I604" s="940" t="s">
        <v>488</v>
      </c>
      <c r="J604" s="940" t="s">
        <v>444</v>
      </c>
      <c r="K604" s="940" t="s">
        <v>53</v>
      </c>
      <c r="L604" s="940" t="s">
        <v>44</v>
      </c>
      <c r="M604" s="965" t="s">
        <v>153</v>
      </c>
      <c r="N604" s="679">
        <f t="shared" ref="N604:N667" ca="1" si="105">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679">
        <f t="shared" ca="1" si="104"/>
        <v>0</v>
      </c>
      <c r="P604" s="679">
        <f t="shared" ca="1" si="104"/>
        <v>0</v>
      </c>
      <c r="Q604" s="679">
        <f t="shared" ca="1" si="104"/>
        <v>0</v>
      </c>
      <c r="R604" s="679">
        <f t="shared" ca="1" si="104"/>
        <v>0</v>
      </c>
      <c r="S604" s="679">
        <f t="shared" ca="1" si="104"/>
        <v>0</v>
      </c>
      <c r="T604" s="679">
        <f t="shared" ca="1" si="104"/>
        <v>0</v>
      </c>
      <c r="U604" s="679">
        <f t="shared" ca="1" si="104"/>
        <v>0</v>
      </c>
      <c r="V604" s="679">
        <f t="shared" ca="1" si="104"/>
        <v>0</v>
      </c>
      <c r="W604" s="679">
        <f t="shared" ca="1" si="99"/>
        <v>0</v>
      </c>
      <c r="X604" s="679">
        <f t="shared" ca="1" si="104"/>
        <v>0</v>
      </c>
      <c r="Y604" s="679">
        <f t="shared" ca="1" si="104"/>
        <v>0</v>
      </c>
      <c r="Z604" s="679">
        <f t="shared" ca="1" si="104"/>
        <v>0</v>
      </c>
      <c r="AA604" t="str">
        <f t="shared" si="100"/>
        <v>ASR_Financial_Report_SHP21Final</v>
      </c>
      <c r="AB604" s="960">
        <f t="shared" si="101"/>
        <v>44658</v>
      </c>
      <c r="AC604" t="str">
        <f t="shared" si="102"/>
        <v>Unaudited</v>
      </c>
    </row>
    <row r="605" spans="1:29" x14ac:dyDescent="0.25">
      <c r="A605" t="s">
        <v>420</v>
      </c>
      <c r="B605" t="s">
        <v>1366</v>
      </c>
      <c r="C605" t="s">
        <v>1367</v>
      </c>
      <c r="D605">
        <v>1900</v>
      </c>
      <c r="E605" s="960">
        <v>1</v>
      </c>
      <c r="F605" t="s">
        <v>441</v>
      </c>
      <c r="G605" s="960">
        <v>366</v>
      </c>
      <c r="H605" t="s">
        <v>380</v>
      </c>
      <c r="I605" s="940" t="s">
        <v>488</v>
      </c>
      <c r="J605" s="940" t="s">
        <v>444</v>
      </c>
      <c r="K605" s="940" t="s">
        <v>53</v>
      </c>
      <c r="L605" s="940" t="s">
        <v>41</v>
      </c>
      <c r="M605" s="965" t="s">
        <v>52</v>
      </c>
      <c r="N605" s="679">
        <f t="shared" ca="1" si="105"/>
        <v>729746.51000155357</v>
      </c>
      <c r="O605" s="679">
        <f t="shared" ca="1" si="104"/>
        <v>677862.93000155501</v>
      </c>
      <c r="P605" s="679">
        <f t="shared" ca="1" si="104"/>
        <v>17697.219999998899</v>
      </c>
      <c r="Q605" s="679">
        <f t="shared" ca="1" si="104"/>
        <v>23031.039999999401</v>
      </c>
      <c r="R605" s="679">
        <f t="shared" ca="1" si="104"/>
        <v>3056.58000000009</v>
      </c>
      <c r="S605" s="679">
        <f t="shared" ca="1" si="104"/>
        <v>6040.9900000001599</v>
      </c>
      <c r="T605" s="679">
        <f t="shared" ca="1" si="104"/>
        <v>1592.03000000001</v>
      </c>
      <c r="U605" s="679">
        <f t="shared" ca="1" si="104"/>
        <v>14.49</v>
      </c>
      <c r="V605" s="679">
        <f t="shared" ca="1" si="104"/>
        <v>328.29</v>
      </c>
      <c r="W605" s="679">
        <f t="shared" ca="1" si="99"/>
        <v>122.94</v>
      </c>
      <c r="X605" s="679">
        <f t="shared" ca="1" si="104"/>
        <v>0</v>
      </c>
      <c r="Y605" s="679">
        <f t="shared" ca="1" si="104"/>
        <v>0</v>
      </c>
      <c r="Z605" s="679">
        <f t="shared" ca="1" si="104"/>
        <v>0</v>
      </c>
      <c r="AA605" t="str">
        <f t="shared" si="100"/>
        <v>ASR_Financial_Report_SHP21Final</v>
      </c>
      <c r="AB605" s="960">
        <f t="shared" si="101"/>
        <v>44658</v>
      </c>
      <c r="AC605" t="str">
        <f t="shared" si="102"/>
        <v>Unaudited</v>
      </c>
    </row>
    <row r="606" spans="1:29" x14ac:dyDescent="0.25">
      <c r="A606" t="s">
        <v>420</v>
      </c>
      <c r="B606" t="s">
        <v>1366</v>
      </c>
      <c r="C606" t="s">
        <v>1367</v>
      </c>
      <c r="D606">
        <v>1900</v>
      </c>
      <c r="E606" s="960">
        <v>1</v>
      </c>
      <c r="F606" t="s">
        <v>441</v>
      </c>
      <c r="G606" s="960">
        <v>366</v>
      </c>
      <c r="H606" t="s">
        <v>380</v>
      </c>
      <c r="I606" s="940" t="s">
        <v>488</v>
      </c>
      <c r="J606" s="940" t="s">
        <v>444</v>
      </c>
      <c r="K606" s="940" t="s">
        <v>53</v>
      </c>
      <c r="L606" s="940" t="s">
        <v>42</v>
      </c>
      <c r="M606" s="965" t="s">
        <v>154</v>
      </c>
      <c r="N606" s="679">
        <f t="shared" ca="1" si="105"/>
        <v>314636.14048857667</v>
      </c>
      <c r="O606" s="679">
        <f t="shared" ca="1" si="104"/>
        <v>263190.24747950939</v>
      </c>
      <c r="P606" s="679">
        <f t="shared" ca="1" si="104"/>
        <v>10053.957766681602</v>
      </c>
      <c r="Q606" s="679">
        <f t="shared" ca="1" si="104"/>
        <v>26018.967454816117</v>
      </c>
      <c r="R606" s="679">
        <f t="shared" ca="1" si="104"/>
        <v>6770.7114613270014</v>
      </c>
      <c r="S606" s="679">
        <f t="shared" ca="1" si="104"/>
        <v>-261.57261513085803</v>
      </c>
      <c r="T606" s="679">
        <f t="shared" ca="1" si="104"/>
        <v>8168.801195229491</v>
      </c>
      <c r="U606" s="679">
        <f t="shared" ca="1" si="104"/>
        <v>0</v>
      </c>
      <c r="V606" s="679">
        <f t="shared" ca="1" si="104"/>
        <v>309.86456962803942</v>
      </c>
      <c r="W606" s="679">
        <f t="shared" ca="1" si="99"/>
        <v>385.16317651588565</v>
      </c>
      <c r="X606" s="679">
        <f t="shared" ca="1" si="104"/>
        <v>0</v>
      </c>
      <c r="Y606" s="679">
        <f t="shared" ca="1" si="104"/>
        <v>0</v>
      </c>
      <c r="Z606" s="679">
        <f t="shared" ca="1" si="104"/>
        <v>0</v>
      </c>
      <c r="AA606" t="str">
        <f t="shared" si="100"/>
        <v>ASR_Financial_Report_SHP21Final</v>
      </c>
      <c r="AB606" s="960">
        <f t="shared" si="101"/>
        <v>44658</v>
      </c>
      <c r="AC606" t="str">
        <f t="shared" si="102"/>
        <v>Unaudited</v>
      </c>
    </row>
    <row r="607" spans="1:29" x14ac:dyDescent="0.25">
      <c r="A607" t="s">
        <v>420</v>
      </c>
      <c r="B607" t="s">
        <v>1366</v>
      </c>
      <c r="C607" t="s">
        <v>1367</v>
      </c>
      <c r="D607">
        <v>1900</v>
      </c>
      <c r="E607" s="960">
        <v>1</v>
      </c>
      <c r="F607" t="s">
        <v>441</v>
      </c>
      <c r="G607" s="960">
        <v>366</v>
      </c>
      <c r="H607" t="s">
        <v>380</v>
      </c>
      <c r="I607" s="940" t="s">
        <v>488</v>
      </c>
      <c r="J607" s="940" t="s">
        <v>444</v>
      </c>
      <c r="K607" s="940" t="s">
        <v>53</v>
      </c>
      <c r="L607" s="948" t="s">
        <v>43</v>
      </c>
      <c r="M607" s="963" t="s">
        <v>462</v>
      </c>
      <c r="N607" s="679">
        <f t="shared" ca="1" si="105"/>
        <v>0</v>
      </c>
      <c r="O607" s="679">
        <f t="shared" ca="1" si="104"/>
        <v>0</v>
      </c>
      <c r="P607" s="679">
        <f t="shared" ca="1" si="104"/>
        <v>0</v>
      </c>
      <c r="Q607" s="679">
        <f t="shared" ca="1" si="104"/>
        <v>0</v>
      </c>
      <c r="R607" s="679">
        <f t="shared" ca="1" si="104"/>
        <v>0</v>
      </c>
      <c r="S607" s="679">
        <f t="shared" ca="1" si="104"/>
        <v>0</v>
      </c>
      <c r="T607" s="679">
        <f t="shared" ca="1" si="104"/>
        <v>0</v>
      </c>
      <c r="U607" s="679">
        <f t="shared" ca="1" si="104"/>
        <v>0</v>
      </c>
      <c r="V607" s="679">
        <f t="shared" ca="1" si="104"/>
        <v>0</v>
      </c>
      <c r="W607" s="679">
        <f t="shared" ca="1" si="99"/>
        <v>0</v>
      </c>
      <c r="X607" s="679">
        <f t="shared" ca="1" si="104"/>
        <v>0</v>
      </c>
      <c r="Y607" s="679">
        <f t="shared" ca="1" si="104"/>
        <v>0</v>
      </c>
      <c r="Z607" s="679">
        <f t="shared" ca="1" si="104"/>
        <v>0</v>
      </c>
      <c r="AA607" t="str">
        <f t="shared" si="100"/>
        <v>ASR_Financial_Report_SHP21Final</v>
      </c>
      <c r="AB607" s="960">
        <f t="shared" si="101"/>
        <v>44658</v>
      </c>
      <c r="AC607" t="str">
        <f t="shared" si="102"/>
        <v>Unaudited</v>
      </c>
    </row>
    <row r="608" spans="1:29" x14ac:dyDescent="0.25">
      <c r="A608" t="s">
        <v>420</v>
      </c>
      <c r="B608" t="s">
        <v>1366</v>
      </c>
      <c r="C608" t="s">
        <v>1367</v>
      </c>
      <c r="D608">
        <v>1900</v>
      </c>
      <c r="E608" s="960">
        <v>1</v>
      </c>
      <c r="F608" t="s">
        <v>441</v>
      </c>
      <c r="G608" s="960">
        <v>366</v>
      </c>
      <c r="H608" t="s">
        <v>380</v>
      </c>
      <c r="I608" s="965" t="s">
        <v>488</v>
      </c>
      <c r="J608" s="965" t="s">
        <v>444</v>
      </c>
      <c r="K608" s="965" t="s">
        <v>901</v>
      </c>
      <c r="L608" s="940" t="s">
        <v>902</v>
      </c>
      <c r="M608" s="965" t="s">
        <v>901</v>
      </c>
      <c r="N608" s="679">
        <f t="shared" ca="1" si="105"/>
        <v>522939.62000000005</v>
      </c>
      <c r="O608" s="679">
        <f t="shared" ca="1" si="104"/>
        <v>510405.16000000003</v>
      </c>
      <c r="P608" s="679">
        <f t="shared" ca="1" si="104"/>
        <v>8436.2000000000007</v>
      </c>
      <c r="Q608" s="679">
        <f t="shared" ca="1" si="104"/>
        <v>0</v>
      </c>
      <c r="R608" s="679">
        <f t="shared" ca="1" si="104"/>
        <v>4098.26</v>
      </c>
      <c r="S608" s="679">
        <f t="shared" ca="1" si="104"/>
        <v>0</v>
      </c>
      <c r="T608" s="679">
        <f t="shared" ca="1" si="104"/>
        <v>0</v>
      </c>
      <c r="U608" s="679">
        <f t="shared" ca="1" si="104"/>
        <v>0</v>
      </c>
      <c r="V608" s="679">
        <f t="shared" ca="1" si="104"/>
        <v>0</v>
      </c>
      <c r="W608" s="679">
        <f t="shared" ca="1" si="99"/>
        <v>0</v>
      </c>
      <c r="X608" s="679">
        <f t="shared" ca="1" si="104"/>
        <v>0</v>
      </c>
      <c r="Y608" s="679">
        <f t="shared" ca="1" si="104"/>
        <v>0</v>
      </c>
      <c r="Z608" s="679">
        <f t="shared" ca="1" si="104"/>
        <v>0</v>
      </c>
      <c r="AA608" t="str">
        <f t="shared" si="100"/>
        <v>ASR_Financial_Report_SHP21Final</v>
      </c>
      <c r="AB608" s="960">
        <f t="shared" si="101"/>
        <v>44658</v>
      </c>
      <c r="AC608" t="str">
        <f t="shared" si="102"/>
        <v>Unaudited</v>
      </c>
    </row>
    <row r="609" spans="1:29" x14ac:dyDescent="0.25">
      <c r="A609" t="s">
        <v>420</v>
      </c>
      <c r="B609" t="s">
        <v>1366</v>
      </c>
      <c r="C609" t="s">
        <v>1367</v>
      </c>
      <c r="D609">
        <v>1900</v>
      </c>
      <c r="E609" s="960">
        <v>1</v>
      </c>
      <c r="F609" t="s">
        <v>441</v>
      </c>
      <c r="G609" s="960">
        <v>366</v>
      </c>
      <c r="H609" t="s">
        <v>380</v>
      </c>
      <c r="I609" s="940" t="s">
        <v>488</v>
      </c>
      <c r="J609" s="940" t="s">
        <v>444</v>
      </c>
      <c r="K609" s="940" t="s">
        <v>901</v>
      </c>
      <c r="L609" s="940" t="s">
        <v>903</v>
      </c>
      <c r="M609" s="965" t="s">
        <v>906</v>
      </c>
      <c r="N609" s="679">
        <f t="shared" ca="1" si="105"/>
        <v>49272.279974599202</v>
      </c>
      <c r="O609" s="679">
        <f t="shared" ca="1" si="104"/>
        <v>48205.683692927603</v>
      </c>
      <c r="P609" s="679">
        <f t="shared" ca="1" si="104"/>
        <v>796.76465020509488</v>
      </c>
      <c r="Q609" s="679">
        <f t="shared" ca="1" si="104"/>
        <v>0</v>
      </c>
      <c r="R609" s="679">
        <f t="shared" ca="1" si="104"/>
        <v>269.83163146650662</v>
      </c>
      <c r="S609" s="679">
        <f t="shared" ca="1" si="104"/>
        <v>0</v>
      </c>
      <c r="T609" s="679">
        <f t="shared" ca="1" si="104"/>
        <v>0</v>
      </c>
      <c r="U609" s="679">
        <f t="shared" ca="1" si="104"/>
        <v>0</v>
      </c>
      <c r="V609" s="679">
        <f t="shared" ca="1" si="104"/>
        <v>0</v>
      </c>
      <c r="W609" s="679">
        <f t="shared" ca="1" si="99"/>
        <v>0</v>
      </c>
      <c r="X609" s="679">
        <f t="shared" ca="1" si="104"/>
        <v>0</v>
      </c>
      <c r="Y609" s="679">
        <f t="shared" ca="1" si="104"/>
        <v>0</v>
      </c>
      <c r="Z609" s="679">
        <f t="shared" ca="1" si="104"/>
        <v>0</v>
      </c>
      <c r="AA609" t="str">
        <f t="shared" si="100"/>
        <v>ASR_Financial_Report_SHP21Final</v>
      </c>
      <c r="AB609" s="960">
        <f t="shared" si="101"/>
        <v>44658</v>
      </c>
      <c r="AC609" t="str">
        <f t="shared" si="102"/>
        <v>Unaudited</v>
      </c>
    </row>
    <row r="610" spans="1:29" x14ac:dyDescent="0.25">
      <c r="A610" t="s">
        <v>420</v>
      </c>
      <c r="B610" t="s">
        <v>1366</v>
      </c>
      <c r="C610" t="s">
        <v>1367</v>
      </c>
      <c r="D610">
        <v>1900</v>
      </c>
      <c r="E610" s="960">
        <v>1</v>
      </c>
      <c r="F610" t="s">
        <v>441</v>
      </c>
      <c r="G610" s="960">
        <v>366</v>
      </c>
      <c r="H610" t="s">
        <v>380</v>
      </c>
      <c r="I610" s="940" t="s">
        <v>488</v>
      </c>
      <c r="J610" s="940" t="s">
        <v>444</v>
      </c>
      <c r="K610" s="940" t="s">
        <v>901</v>
      </c>
      <c r="L610" s="940" t="s">
        <v>904</v>
      </c>
      <c r="M610" s="965" t="s">
        <v>907</v>
      </c>
      <c r="N610" s="679">
        <f t="shared" ca="1" si="105"/>
        <v>0</v>
      </c>
      <c r="O610" s="679">
        <f t="shared" ca="1" si="104"/>
        <v>0</v>
      </c>
      <c r="P610" s="679">
        <f t="shared" ca="1" si="104"/>
        <v>0</v>
      </c>
      <c r="Q610" s="679">
        <f t="shared" ca="1" si="104"/>
        <v>0</v>
      </c>
      <c r="R610" s="679">
        <f t="shared" ca="1" si="104"/>
        <v>0</v>
      </c>
      <c r="S610" s="679">
        <f t="shared" ca="1" si="104"/>
        <v>0</v>
      </c>
      <c r="T610" s="679">
        <f t="shared" ca="1" si="104"/>
        <v>0</v>
      </c>
      <c r="U610" s="679">
        <f t="shared" ca="1" si="104"/>
        <v>0</v>
      </c>
      <c r="V610" s="679">
        <f t="shared" ca="1" si="104"/>
        <v>0</v>
      </c>
      <c r="W610" s="679">
        <f t="shared" ca="1" si="99"/>
        <v>0</v>
      </c>
      <c r="X610" s="679">
        <f t="shared" ca="1" si="104"/>
        <v>0</v>
      </c>
      <c r="Y610" s="679">
        <f t="shared" ca="1" si="104"/>
        <v>0</v>
      </c>
      <c r="Z610" s="679">
        <f t="shared" ca="1" si="104"/>
        <v>0</v>
      </c>
      <c r="AA610" t="str">
        <f t="shared" si="100"/>
        <v>ASR_Financial_Report_SHP21Final</v>
      </c>
      <c r="AB610" s="960">
        <f t="shared" si="101"/>
        <v>44658</v>
      </c>
      <c r="AC610" t="str">
        <f t="shared" si="102"/>
        <v>Unaudited</v>
      </c>
    </row>
    <row r="611" spans="1:29" x14ac:dyDescent="0.25">
      <c r="A611" t="s">
        <v>420</v>
      </c>
      <c r="B611" t="s">
        <v>1366</v>
      </c>
      <c r="C611" t="s">
        <v>1367</v>
      </c>
      <c r="D611">
        <v>1900</v>
      </c>
      <c r="E611" s="960">
        <v>1</v>
      </c>
      <c r="F611" t="s">
        <v>441</v>
      </c>
      <c r="G611" s="960">
        <v>366</v>
      </c>
      <c r="H611" t="s">
        <v>380</v>
      </c>
      <c r="I611" s="940" t="s">
        <v>488</v>
      </c>
      <c r="J611" s="940" t="s">
        <v>444</v>
      </c>
      <c r="K611" s="940" t="s">
        <v>445</v>
      </c>
      <c r="L611" s="940">
        <v>5.0999999999999996</v>
      </c>
      <c r="M611" s="965" t="s">
        <v>37</v>
      </c>
      <c r="N611" s="679">
        <f t="shared" ca="1" si="105"/>
        <v>467774.12</v>
      </c>
      <c r="O611" s="679">
        <f t="shared" ca="1" si="104"/>
        <v>291837.10000000003</v>
      </c>
      <c r="P611" s="679">
        <f t="shared" ca="1" si="104"/>
        <v>109282.26999999999</v>
      </c>
      <c r="Q611" s="679">
        <f t="shared" ca="1" si="104"/>
        <v>23412.36</v>
      </c>
      <c r="R611" s="679">
        <f t="shared" ca="1" si="104"/>
        <v>25696.400000000001</v>
      </c>
      <c r="S611" s="679">
        <f t="shared" ca="1" si="104"/>
        <v>8688.9500000000007</v>
      </c>
      <c r="T611" s="679">
        <f t="shared" ca="1" si="104"/>
        <v>8598.0400000000009</v>
      </c>
      <c r="U611" s="679">
        <f t="shared" ca="1" si="104"/>
        <v>0</v>
      </c>
      <c r="V611" s="679">
        <f t="shared" ca="1" si="104"/>
        <v>0</v>
      </c>
      <c r="W611" s="679">
        <f t="shared" ca="1" si="99"/>
        <v>259</v>
      </c>
      <c r="X611" s="679">
        <f t="shared" ca="1" si="104"/>
        <v>0</v>
      </c>
      <c r="Y611" s="679">
        <f t="shared" ca="1" si="104"/>
        <v>0</v>
      </c>
      <c r="Z611" s="679">
        <f t="shared" ca="1" si="104"/>
        <v>0</v>
      </c>
      <c r="AA611" t="str">
        <f t="shared" si="100"/>
        <v>ASR_Financial_Report_SHP21Final</v>
      </c>
      <c r="AB611" s="960">
        <f t="shared" si="101"/>
        <v>44658</v>
      </c>
      <c r="AC611" t="str">
        <f t="shared" si="102"/>
        <v>Unaudited</v>
      </c>
    </row>
    <row r="612" spans="1:29" ht="30" x14ac:dyDescent="0.25">
      <c r="A612" t="s">
        <v>420</v>
      </c>
      <c r="B612" t="s">
        <v>1366</v>
      </c>
      <c r="C612" t="s">
        <v>1367</v>
      </c>
      <c r="D612">
        <v>1900</v>
      </c>
      <c r="E612" s="960">
        <v>1</v>
      </c>
      <c r="F612" t="s">
        <v>441</v>
      </c>
      <c r="G612" s="960">
        <v>366</v>
      </c>
      <c r="H612" t="s">
        <v>380</v>
      </c>
      <c r="I612" s="940" t="s">
        <v>488</v>
      </c>
      <c r="J612" s="940" t="s">
        <v>444</v>
      </c>
      <c r="K612" s="940" t="s">
        <v>445</v>
      </c>
      <c r="L612" s="940">
        <v>5.2</v>
      </c>
      <c r="M612" s="965" t="s">
        <v>303</v>
      </c>
      <c r="N612" s="679">
        <f t="shared" ca="1" si="105"/>
        <v>0</v>
      </c>
      <c r="O612" s="679">
        <f t="shared" ca="1" si="104"/>
        <v>0</v>
      </c>
      <c r="P612" s="679">
        <f t="shared" ca="1" si="104"/>
        <v>0</v>
      </c>
      <c r="Q612" s="679">
        <f t="shared" ca="1" si="104"/>
        <v>0</v>
      </c>
      <c r="R612" s="679">
        <f t="shared" ca="1" si="104"/>
        <v>0</v>
      </c>
      <c r="S612" s="679">
        <f t="shared" ca="1" si="104"/>
        <v>0</v>
      </c>
      <c r="T612" s="679">
        <f t="shared" ca="1" si="104"/>
        <v>0</v>
      </c>
      <c r="U612" s="679">
        <f t="shared" ca="1" si="104"/>
        <v>0</v>
      </c>
      <c r="V612" s="679">
        <f t="shared" ca="1" si="104"/>
        <v>0</v>
      </c>
      <c r="W612" s="679">
        <f t="shared" ca="1" si="99"/>
        <v>0</v>
      </c>
      <c r="X612" s="679">
        <f t="shared" ca="1" si="104"/>
        <v>0</v>
      </c>
      <c r="Y612" s="679">
        <f t="shared" ca="1" si="104"/>
        <v>0</v>
      </c>
      <c r="Z612" s="679">
        <f t="shared" ca="1" si="104"/>
        <v>0</v>
      </c>
      <c r="AA612" t="str">
        <f t="shared" si="100"/>
        <v>ASR_Financial_Report_SHP21Final</v>
      </c>
      <c r="AB612" s="960">
        <f t="shared" si="101"/>
        <v>44658</v>
      </c>
      <c r="AC612" t="str">
        <f t="shared" si="102"/>
        <v>Unaudited</v>
      </c>
    </row>
    <row r="613" spans="1:29" ht="30" x14ac:dyDescent="0.25">
      <c r="A613" t="s">
        <v>420</v>
      </c>
      <c r="B613" t="s">
        <v>1366</v>
      </c>
      <c r="C613" t="s">
        <v>1367</v>
      </c>
      <c r="D613">
        <v>1900</v>
      </c>
      <c r="E613" s="960">
        <v>1</v>
      </c>
      <c r="F613" t="s">
        <v>441</v>
      </c>
      <c r="G613" s="960">
        <v>366</v>
      </c>
      <c r="H613" t="s">
        <v>380</v>
      </c>
      <c r="I613" s="940" t="s">
        <v>488</v>
      </c>
      <c r="J613" s="940" t="s">
        <v>444</v>
      </c>
      <c r="K613" s="940" t="s">
        <v>445</v>
      </c>
      <c r="L613" s="940">
        <v>5.3</v>
      </c>
      <c r="M613" s="965" t="s">
        <v>304</v>
      </c>
      <c r="N613" s="679">
        <f t="shared" ca="1" si="105"/>
        <v>21895.888442591564</v>
      </c>
      <c r="O613" s="679">
        <f t="shared" ca="1" si="104"/>
        <v>13531.705206942128</v>
      </c>
      <c r="P613" s="679">
        <f t="shared" ca="1" si="104"/>
        <v>4794.9498278708897</v>
      </c>
      <c r="Q613" s="679">
        <f t="shared" ca="1" si="104"/>
        <v>1183.662669145303</v>
      </c>
      <c r="R613" s="679">
        <f t="shared" ca="1" si="104"/>
        <v>1278.9894333443669</v>
      </c>
      <c r="S613" s="679">
        <f t="shared" ca="1" si="104"/>
        <v>543.13157304911203</v>
      </c>
      <c r="T613" s="679">
        <f t="shared" ca="1" si="104"/>
        <v>546.39522629418036</v>
      </c>
      <c r="U613" s="679">
        <f t="shared" ca="1" si="104"/>
        <v>0</v>
      </c>
      <c r="V613" s="679">
        <f t="shared" ca="1" si="104"/>
        <v>0</v>
      </c>
      <c r="W613" s="679">
        <f t="shared" ca="1" si="99"/>
        <v>17.054505945582438</v>
      </c>
      <c r="X613" s="679">
        <f t="shared" ca="1" si="104"/>
        <v>0</v>
      </c>
      <c r="Y613" s="679">
        <f t="shared" ca="1" si="104"/>
        <v>0</v>
      </c>
      <c r="Z613" s="679">
        <f t="shared" ca="1" si="104"/>
        <v>0</v>
      </c>
      <c r="AA613" t="str">
        <f t="shared" si="100"/>
        <v>ASR_Financial_Report_SHP21Final</v>
      </c>
      <c r="AB613" s="960">
        <f t="shared" si="101"/>
        <v>44658</v>
      </c>
      <c r="AC613" t="str">
        <f t="shared" si="102"/>
        <v>Unaudited</v>
      </c>
    </row>
    <row r="614" spans="1:29" x14ac:dyDescent="0.25">
      <c r="A614" t="s">
        <v>420</v>
      </c>
      <c r="B614" t="s">
        <v>1366</v>
      </c>
      <c r="C614" t="s">
        <v>1367</v>
      </c>
      <c r="D614">
        <v>1900</v>
      </c>
      <c r="E614" s="960">
        <v>1</v>
      </c>
      <c r="F614" t="s">
        <v>441</v>
      </c>
      <c r="G614" s="960">
        <v>366</v>
      </c>
      <c r="H614" t="s">
        <v>380</v>
      </c>
      <c r="I614" s="940" t="s">
        <v>488</v>
      </c>
      <c r="J614" s="940" t="s">
        <v>444</v>
      </c>
      <c r="K614" s="940" t="s">
        <v>445</v>
      </c>
      <c r="L614" s="940" t="s">
        <v>82</v>
      </c>
      <c r="M614" s="965" t="s">
        <v>453</v>
      </c>
      <c r="N614" s="679">
        <f t="shared" ca="1" si="105"/>
        <v>0</v>
      </c>
      <c r="O614" s="679">
        <f t="shared" ca="1" si="104"/>
        <v>0</v>
      </c>
      <c r="P614" s="679">
        <f t="shared" ca="1" si="104"/>
        <v>0</v>
      </c>
      <c r="Q614" s="679">
        <f t="shared" ca="1" si="104"/>
        <v>0</v>
      </c>
      <c r="R614" s="679">
        <f t="shared" ca="1" si="104"/>
        <v>0</v>
      </c>
      <c r="S614" s="679">
        <f t="shared" ca="1" si="104"/>
        <v>0</v>
      </c>
      <c r="T614" s="679">
        <f t="shared" ca="1" si="104"/>
        <v>0</v>
      </c>
      <c r="U614" s="679">
        <f t="shared" ca="1" si="104"/>
        <v>0</v>
      </c>
      <c r="V614" s="679">
        <f t="shared" ca="1" si="104"/>
        <v>0</v>
      </c>
      <c r="W614" s="679">
        <f t="shared" ca="1" si="99"/>
        <v>0</v>
      </c>
      <c r="X614" s="679">
        <f t="shared" ca="1" si="104"/>
        <v>0</v>
      </c>
      <c r="Y614" s="679">
        <f t="shared" ca="1" si="104"/>
        <v>0</v>
      </c>
      <c r="Z614" s="679">
        <f t="shared" ca="1" si="104"/>
        <v>0</v>
      </c>
      <c r="AA614" t="str">
        <f t="shared" si="100"/>
        <v>ASR_Financial_Report_SHP21Final</v>
      </c>
      <c r="AB614" s="960">
        <f t="shared" si="101"/>
        <v>44658</v>
      </c>
      <c r="AC614" t="str">
        <f t="shared" si="102"/>
        <v>Unaudited</v>
      </c>
    </row>
    <row r="615" spans="1:29" x14ac:dyDescent="0.25">
      <c r="A615" t="s">
        <v>420</v>
      </c>
      <c r="B615" t="s">
        <v>1366</v>
      </c>
      <c r="C615" t="s">
        <v>1367</v>
      </c>
      <c r="D615">
        <v>1900</v>
      </c>
      <c r="E615" s="960">
        <v>1</v>
      </c>
      <c r="F615" t="s">
        <v>441</v>
      </c>
      <c r="G615" s="960">
        <v>366</v>
      </c>
      <c r="H615" t="s">
        <v>380</v>
      </c>
      <c r="I615" s="940" t="s">
        <v>488</v>
      </c>
      <c r="J615" s="940" t="s">
        <v>444</v>
      </c>
      <c r="K615" s="940" t="s">
        <v>446</v>
      </c>
      <c r="L615" s="948">
        <v>6.1</v>
      </c>
      <c r="M615" s="963" t="s">
        <v>18</v>
      </c>
      <c r="N615" s="679">
        <f t="shared" ca="1" si="105"/>
        <v>0</v>
      </c>
      <c r="O615" s="679">
        <f t="shared" ca="1" si="104"/>
        <v>0</v>
      </c>
      <c r="P615" s="679">
        <f t="shared" ca="1" si="104"/>
        <v>0</v>
      </c>
      <c r="Q615" s="679">
        <f t="shared" ca="1" si="104"/>
        <v>0</v>
      </c>
      <c r="R615" s="679">
        <f t="shared" ca="1" si="104"/>
        <v>0</v>
      </c>
      <c r="S615" s="679">
        <f t="shared" ca="1" si="104"/>
        <v>0</v>
      </c>
      <c r="T615" s="679">
        <f t="shared" ca="1" si="104"/>
        <v>0</v>
      </c>
      <c r="U615" s="679">
        <f t="shared" ca="1" si="104"/>
        <v>0</v>
      </c>
      <c r="V615" s="679">
        <f t="shared" ca="1" si="104"/>
        <v>0</v>
      </c>
      <c r="W615" s="679">
        <f t="shared" ca="1" si="99"/>
        <v>0</v>
      </c>
      <c r="X615" s="679">
        <f t="shared" ca="1" si="104"/>
        <v>0</v>
      </c>
      <c r="Y615" s="679">
        <f t="shared" ca="1" si="104"/>
        <v>0</v>
      </c>
      <c r="Z615" s="679">
        <f t="shared" ca="1" si="104"/>
        <v>0</v>
      </c>
      <c r="AA615" t="str">
        <f t="shared" si="100"/>
        <v>ASR_Financial_Report_SHP21Final</v>
      </c>
      <c r="AB615" s="960">
        <f t="shared" si="101"/>
        <v>44658</v>
      </c>
      <c r="AC615" t="str">
        <f t="shared" si="102"/>
        <v>Unaudited</v>
      </c>
    </row>
    <row r="616" spans="1:29" x14ac:dyDescent="0.25">
      <c r="A616" t="s">
        <v>420</v>
      </c>
      <c r="B616" t="s">
        <v>1366</v>
      </c>
      <c r="C616" t="s">
        <v>1367</v>
      </c>
      <c r="D616">
        <v>1900</v>
      </c>
      <c r="E616" s="960">
        <v>1</v>
      </c>
      <c r="F616" t="s">
        <v>441</v>
      </c>
      <c r="G616" s="960">
        <v>366</v>
      </c>
      <c r="H616" t="s">
        <v>380</v>
      </c>
      <c r="I616" s="965" t="s">
        <v>488</v>
      </c>
      <c r="J616" s="965" t="s">
        <v>444</v>
      </c>
      <c r="K616" s="965" t="s">
        <v>446</v>
      </c>
      <c r="L616" s="940">
        <v>6.2</v>
      </c>
      <c r="M616" s="965" t="s">
        <v>19</v>
      </c>
      <c r="N616" s="679">
        <f t="shared" ca="1" si="105"/>
        <v>0</v>
      </c>
      <c r="O616" s="679">
        <f t="shared" ca="1" si="104"/>
        <v>0</v>
      </c>
      <c r="P616" s="679">
        <f t="shared" ca="1" si="104"/>
        <v>0</v>
      </c>
      <c r="Q616" s="679">
        <f t="shared" ca="1" si="104"/>
        <v>0</v>
      </c>
      <c r="R616" s="679">
        <f t="shared" ca="1" si="104"/>
        <v>0</v>
      </c>
      <c r="S616" s="679">
        <f t="shared" ca="1" si="104"/>
        <v>0</v>
      </c>
      <c r="T616" s="679">
        <f t="shared" ca="1" si="104"/>
        <v>0</v>
      </c>
      <c r="U616" s="679">
        <f t="shared" ca="1" si="104"/>
        <v>0</v>
      </c>
      <c r="V616" s="679">
        <f t="shared" ca="1" si="104"/>
        <v>0</v>
      </c>
      <c r="W616" s="679">
        <f t="shared" ca="1" si="99"/>
        <v>0</v>
      </c>
      <c r="X616" s="679">
        <f t="shared" ca="1" si="104"/>
        <v>0</v>
      </c>
      <c r="Y616" s="679">
        <f t="shared" ca="1" si="104"/>
        <v>0</v>
      </c>
      <c r="Z616" s="679">
        <f t="shared" ca="1" si="104"/>
        <v>0</v>
      </c>
      <c r="AA616" t="str">
        <f t="shared" si="100"/>
        <v>ASR_Financial_Report_SHP21Final</v>
      </c>
      <c r="AB616" s="960">
        <f t="shared" si="101"/>
        <v>44658</v>
      </c>
      <c r="AC616" t="str">
        <f t="shared" si="102"/>
        <v>Unaudited</v>
      </c>
    </row>
    <row r="617" spans="1:29" x14ac:dyDescent="0.25">
      <c r="A617" t="s">
        <v>420</v>
      </c>
      <c r="B617" t="s">
        <v>1366</v>
      </c>
      <c r="C617" t="s">
        <v>1367</v>
      </c>
      <c r="D617">
        <v>1900</v>
      </c>
      <c r="E617" s="960">
        <v>1</v>
      </c>
      <c r="F617" t="s">
        <v>441</v>
      </c>
      <c r="G617" s="960">
        <v>366</v>
      </c>
      <c r="H617" t="s">
        <v>380</v>
      </c>
      <c r="I617" s="940" t="s">
        <v>488</v>
      </c>
      <c r="J617" s="940" t="s">
        <v>444</v>
      </c>
      <c r="K617" s="940" t="s">
        <v>446</v>
      </c>
      <c r="L617" s="940">
        <v>6.3</v>
      </c>
      <c r="M617" s="965" t="s">
        <v>184</v>
      </c>
      <c r="N617" s="679">
        <f t="shared" ca="1" si="105"/>
        <v>0</v>
      </c>
      <c r="O617" s="679">
        <f t="shared" ca="1" si="104"/>
        <v>0</v>
      </c>
      <c r="P617" s="679">
        <f t="shared" ca="1" si="104"/>
        <v>0</v>
      </c>
      <c r="Q617" s="679">
        <f t="shared" ca="1" si="104"/>
        <v>0</v>
      </c>
      <c r="R617" s="679">
        <f t="shared" ca="1" si="104"/>
        <v>0</v>
      </c>
      <c r="S617" s="679">
        <f t="shared" ca="1" si="104"/>
        <v>0</v>
      </c>
      <c r="T617" s="679">
        <f t="shared" ca="1" si="104"/>
        <v>0</v>
      </c>
      <c r="U617" s="679">
        <f t="shared" ca="1" si="104"/>
        <v>0</v>
      </c>
      <c r="V617" s="679">
        <f t="shared" ca="1" si="104"/>
        <v>0</v>
      </c>
      <c r="W617" s="679">
        <f t="shared" ca="1" si="99"/>
        <v>0</v>
      </c>
      <c r="X617" s="679">
        <f t="shared" ca="1" si="104"/>
        <v>0</v>
      </c>
      <c r="Y617" s="679">
        <f t="shared" ca="1" si="104"/>
        <v>0</v>
      </c>
      <c r="Z617" s="679">
        <f t="shared" ca="1" si="104"/>
        <v>0</v>
      </c>
      <c r="AA617" t="str">
        <f t="shared" si="100"/>
        <v>ASR_Financial_Report_SHP21Final</v>
      </c>
      <c r="AB617" s="960">
        <f t="shared" si="101"/>
        <v>44658</v>
      </c>
      <c r="AC617" t="str">
        <f t="shared" si="102"/>
        <v>Unaudited</v>
      </c>
    </row>
    <row r="618" spans="1:29" x14ac:dyDescent="0.25">
      <c r="A618" t="s">
        <v>420</v>
      </c>
      <c r="B618" t="s">
        <v>1366</v>
      </c>
      <c r="C618" t="s">
        <v>1367</v>
      </c>
      <c r="D618">
        <v>1900</v>
      </c>
      <c r="E618" s="960">
        <v>1</v>
      </c>
      <c r="F618" t="s">
        <v>441</v>
      </c>
      <c r="G618" s="960">
        <v>366</v>
      </c>
      <c r="H618" t="s">
        <v>380</v>
      </c>
      <c r="I618" s="940" t="s">
        <v>488</v>
      </c>
      <c r="J618" s="940" t="s">
        <v>444</v>
      </c>
      <c r="K618" s="940" t="s">
        <v>446</v>
      </c>
      <c r="L618" s="940" t="s">
        <v>87</v>
      </c>
      <c r="M618" s="965" t="s">
        <v>454</v>
      </c>
      <c r="N618" s="679">
        <f t="shared" ca="1" si="105"/>
        <v>0</v>
      </c>
      <c r="O618" s="679">
        <f t="shared" ca="1" si="104"/>
        <v>0</v>
      </c>
      <c r="P618" s="679">
        <f t="shared" ca="1" si="104"/>
        <v>0</v>
      </c>
      <c r="Q618" s="679">
        <f t="shared" ca="1" si="104"/>
        <v>0</v>
      </c>
      <c r="R618" s="679">
        <f t="shared" ca="1" si="104"/>
        <v>0</v>
      </c>
      <c r="S618" s="679">
        <f t="shared" ca="1" si="104"/>
        <v>0</v>
      </c>
      <c r="T618" s="679">
        <f t="shared" ca="1" si="104"/>
        <v>0</v>
      </c>
      <c r="U618" s="679">
        <f t="shared" ca="1" si="104"/>
        <v>0</v>
      </c>
      <c r="V618" s="679">
        <f t="shared" ca="1" si="104"/>
        <v>0</v>
      </c>
      <c r="W618" s="679">
        <f t="shared" ca="1" si="99"/>
        <v>0</v>
      </c>
      <c r="X618" s="679">
        <f t="shared" ca="1" si="104"/>
        <v>0</v>
      </c>
      <c r="Y618" s="679">
        <f t="shared" ca="1" si="104"/>
        <v>0</v>
      </c>
      <c r="Z618" s="679">
        <f t="shared" ca="1" si="104"/>
        <v>0</v>
      </c>
      <c r="AA618" t="str">
        <f t="shared" si="100"/>
        <v>ASR_Financial_Report_SHP21Final</v>
      </c>
      <c r="AB618" s="960">
        <f t="shared" si="101"/>
        <v>44658</v>
      </c>
      <c r="AC618" t="str">
        <f t="shared" si="102"/>
        <v>Unaudited</v>
      </c>
    </row>
    <row r="619" spans="1:29" x14ac:dyDescent="0.25">
      <c r="A619" t="s">
        <v>420</v>
      </c>
      <c r="B619" t="s">
        <v>1366</v>
      </c>
      <c r="C619" t="s">
        <v>1367</v>
      </c>
      <c r="D619">
        <v>1900</v>
      </c>
      <c r="E619" s="960">
        <v>1</v>
      </c>
      <c r="F619" t="s">
        <v>441</v>
      </c>
      <c r="G619" s="960">
        <v>366</v>
      </c>
      <c r="H619" t="s">
        <v>380</v>
      </c>
      <c r="I619" s="940" t="s">
        <v>488</v>
      </c>
      <c r="J619" s="940" t="s">
        <v>444</v>
      </c>
      <c r="K619" s="940" t="s">
        <v>447</v>
      </c>
      <c r="L619" s="940">
        <v>7.1</v>
      </c>
      <c r="M619" s="965" t="s">
        <v>20</v>
      </c>
      <c r="N619" s="679">
        <f t="shared" ca="1" si="105"/>
        <v>119091.16</v>
      </c>
      <c r="O619" s="679">
        <f t="shared" ca="1" si="104"/>
        <v>45273.68</v>
      </c>
      <c r="P619" s="679">
        <f t="shared" ca="1" si="104"/>
        <v>2864.6</v>
      </c>
      <c r="Q619" s="679">
        <f t="shared" ca="1" si="104"/>
        <v>29932</v>
      </c>
      <c r="R619" s="679">
        <f t="shared" ca="1" si="104"/>
        <v>26876</v>
      </c>
      <c r="S619" s="679">
        <f t="shared" ca="1" si="104"/>
        <v>11221.880000000001</v>
      </c>
      <c r="T619" s="679">
        <f t="shared" ca="1" si="104"/>
        <v>788</v>
      </c>
      <c r="U619" s="679">
        <f t="shared" ca="1" si="104"/>
        <v>0</v>
      </c>
      <c r="V619" s="679">
        <f t="shared" ca="1" si="104"/>
        <v>0</v>
      </c>
      <c r="W619" s="679">
        <f t="shared" ca="1" si="99"/>
        <v>2135</v>
      </c>
      <c r="X619" s="679">
        <f t="shared" ca="1" si="104"/>
        <v>0</v>
      </c>
      <c r="Y619" s="679">
        <f t="shared" ca="1" si="104"/>
        <v>0</v>
      </c>
      <c r="Z619" s="679">
        <f t="shared" ca="1" si="104"/>
        <v>0</v>
      </c>
      <c r="AA619" t="str">
        <f t="shared" si="100"/>
        <v>ASR_Financial_Report_SHP21Final</v>
      </c>
      <c r="AB619" s="960">
        <f t="shared" si="101"/>
        <v>44658</v>
      </c>
      <c r="AC619" t="str">
        <f t="shared" si="102"/>
        <v>Unaudited</v>
      </c>
    </row>
    <row r="620" spans="1:29" x14ac:dyDescent="0.25">
      <c r="A620" t="s">
        <v>420</v>
      </c>
      <c r="B620" t="s">
        <v>1366</v>
      </c>
      <c r="C620" t="s">
        <v>1367</v>
      </c>
      <c r="D620">
        <v>1900</v>
      </c>
      <c r="E620" s="960">
        <v>1</v>
      </c>
      <c r="F620" t="s">
        <v>441</v>
      </c>
      <c r="G620" s="960">
        <v>366</v>
      </c>
      <c r="H620" t="s">
        <v>380</v>
      </c>
      <c r="I620" s="940" t="s">
        <v>488</v>
      </c>
      <c r="J620" s="940" t="s">
        <v>444</v>
      </c>
      <c r="K620" s="940" t="s">
        <v>447</v>
      </c>
      <c r="L620" s="940">
        <v>7.2</v>
      </c>
      <c r="M620" s="965" t="s">
        <v>21</v>
      </c>
      <c r="N620" s="679">
        <f t="shared" ca="1" si="105"/>
        <v>0</v>
      </c>
      <c r="O620" s="679">
        <f t="shared" ca="1" si="104"/>
        <v>0</v>
      </c>
      <c r="P620" s="679">
        <f t="shared" ca="1" si="104"/>
        <v>0</v>
      </c>
      <c r="Q620" s="679">
        <f t="shared" ca="1" si="104"/>
        <v>0</v>
      </c>
      <c r="R620" s="679">
        <f t="shared" ca="1" si="104"/>
        <v>0</v>
      </c>
      <c r="S620" s="679">
        <f t="shared" ca="1" si="104"/>
        <v>0</v>
      </c>
      <c r="T620" s="679">
        <f t="shared" ca="1" si="104"/>
        <v>0</v>
      </c>
      <c r="U620" s="679">
        <f t="shared" ca="1" si="104"/>
        <v>0</v>
      </c>
      <c r="V620" s="679">
        <f t="shared" ca="1" si="104"/>
        <v>0</v>
      </c>
      <c r="W620" s="679">
        <f t="shared" ca="1" si="99"/>
        <v>0</v>
      </c>
      <c r="X620" s="679">
        <f t="shared" ca="1" si="104"/>
        <v>0</v>
      </c>
      <c r="Y620" s="679">
        <f t="shared" ca="1" si="104"/>
        <v>0</v>
      </c>
      <c r="Z620" s="679">
        <f t="shared" ca="1" si="104"/>
        <v>0</v>
      </c>
      <c r="AA620" t="str">
        <f t="shared" si="100"/>
        <v>ASR_Financial_Report_SHP21Final</v>
      </c>
      <c r="AB620" s="960">
        <f t="shared" si="101"/>
        <v>44658</v>
      </c>
      <c r="AC620" t="str">
        <f t="shared" si="102"/>
        <v>Unaudited</v>
      </c>
    </row>
    <row r="621" spans="1:29" x14ac:dyDescent="0.25">
      <c r="A621" t="s">
        <v>420</v>
      </c>
      <c r="B621" t="s">
        <v>1366</v>
      </c>
      <c r="C621" t="s">
        <v>1367</v>
      </c>
      <c r="D621">
        <v>1900</v>
      </c>
      <c r="E621" s="960">
        <v>1</v>
      </c>
      <c r="F621" t="s">
        <v>441</v>
      </c>
      <c r="G621" s="960">
        <v>366</v>
      </c>
      <c r="H621" t="s">
        <v>380</v>
      </c>
      <c r="I621" s="940" t="s">
        <v>488</v>
      </c>
      <c r="J621" s="940" t="s">
        <v>444</v>
      </c>
      <c r="K621" s="940" t="s">
        <v>447</v>
      </c>
      <c r="L621" s="940">
        <v>7.3</v>
      </c>
      <c r="M621" s="965" t="s">
        <v>155</v>
      </c>
      <c r="N621" s="679">
        <f t="shared" ca="1" si="105"/>
        <v>8399.1381532258965</v>
      </c>
      <c r="O621" s="679">
        <f t="shared" ca="1" si="104"/>
        <v>3951.68243018561</v>
      </c>
      <c r="P621" s="679">
        <f t="shared" ca="1" si="104"/>
        <v>259.12201382372939</v>
      </c>
      <c r="Q621" s="679">
        <f t="shared" ca="1" si="104"/>
        <v>2028.5128261506959</v>
      </c>
      <c r="R621" s="679">
        <f t="shared" ca="1" si="104"/>
        <v>1836.0092313734697</v>
      </c>
      <c r="S621" s="679">
        <f t="shared" ca="1" si="104"/>
        <v>101.71445306867764</v>
      </c>
      <c r="T621" s="679">
        <f t="shared" ca="1" si="104"/>
        <v>74.423383082621868</v>
      </c>
      <c r="U621" s="679">
        <f t="shared" ca="1" si="104"/>
        <v>0</v>
      </c>
      <c r="V621" s="679">
        <f t="shared" ca="1" si="104"/>
        <v>0</v>
      </c>
      <c r="W621" s="679">
        <f t="shared" ca="1" si="99"/>
        <v>147.67381554109301</v>
      </c>
      <c r="X621" s="679">
        <f t="shared" ca="1" si="104"/>
        <v>0</v>
      </c>
      <c r="Y621" s="679">
        <f t="shared" ca="1" si="104"/>
        <v>0</v>
      </c>
      <c r="Z621" s="679">
        <f t="shared" ca="1" si="104"/>
        <v>0</v>
      </c>
      <c r="AA621" t="str">
        <f t="shared" si="100"/>
        <v>ASR_Financial_Report_SHP21Final</v>
      </c>
      <c r="AB621" s="960">
        <f t="shared" si="101"/>
        <v>44658</v>
      </c>
      <c r="AC621" t="str">
        <f t="shared" si="102"/>
        <v>Unaudited</v>
      </c>
    </row>
    <row r="622" spans="1:29" x14ac:dyDescent="0.25">
      <c r="A622" t="s">
        <v>420</v>
      </c>
      <c r="B622" t="s">
        <v>1366</v>
      </c>
      <c r="C622" t="s">
        <v>1367</v>
      </c>
      <c r="D622">
        <v>1900</v>
      </c>
      <c r="E622" s="960">
        <v>1</v>
      </c>
      <c r="F622" t="s">
        <v>441</v>
      </c>
      <c r="G622" s="960">
        <v>366</v>
      </c>
      <c r="H622" t="s">
        <v>380</v>
      </c>
      <c r="I622" s="940" t="s">
        <v>488</v>
      </c>
      <c r="J622" s="940" t="s">
        <v>444</v>
      </c>
      <c r="K622" s="940" t="s">
        <v>447</v>
      </c>
      <c r="L622" s="940" t="s">
        <v>91</v>
      </c>
      <c r="M622" s="965" t="s">
        <v>455</v>
      </c>
      <c r="N622" s="679">
        <f t="shared" ca="1" si="105"/>
        <v>0</v>
      </c>
      <c r="O622" s="679">
        <f t="shared" ca="1" si="104"/>
        <v>0</v>
      </c>
      <c r="P622" s="679">
        <f t="shared" ca="1" si="104"/>
        <v>0</v>
      </c>
      <c r="Q622" s="679">
        <f t="shared" ca="1" si="104"/>
        <v>0</v>
      </c>
      <c r="R622" s="679">
        <f t="shared" ca="1" si="104"/>
        <v>0</v>
      </c>
      <c r="S622" s="679">
        <f t="shared" ca="1" si="104"/>
        <v>0</v>
      </c>
      <c r="T622" s="679">
        <f t="shared" ca="1" si="104"/>
        <v>0</v>
      </c>
      <c r="U622" s="679">
        <f t="shared" ca="1" si="104"/>
        <v>0</v>
      </c>
      <c r="V622" s="679">
        <f t="shared" ca="1" si="104"/>
        <v>0</v>
      </c>
      <c r="W622" s="679">
        <f t="shared" ca="1" si="99"/>
        <v>0</v>
      </c>
      <c r="X622" s="679">
        <f t="shared" ca="1" si="104"/>
        <v>0</v>
      </c>
      <c r="Y622" s="679">
        <f t="shared" ca="1" si="104"/>
        <v>0</v>
      </c>
      <c r="Z622" s="679">
        <f t="shared" ca="1" si="104"/>
        <v>0</v>
      </c>
      <c r="AA622" t="str">
        <f t="shared" si="100"/>
        <v>ASR_Financial_Report_SHP21Final</v>
      </c>
      <c r="AB622" s="960">
        <f t="shared" si="101"/>
        <v>44658</v>
      </c>
      <c r="AC622" t="str">
        <f t="shared" si="102"/>
        <v>Unaudited</v>
      </c>
    </row>
    <row r="623" spans="1:29" x14ac:dyDescent="0.25">
      <c r="A623" t="s">
        <v>420</v>
      </c>
      <c r="B623" t="s">
        <v>1366</v>
      </c>
      <c r="C623" t="s">
        <v>1367</v>
      </c>
      <c r="D623">
        <v>1900</v>
      </c>
      <c r="E623" s="960">
        <v>1</v>
      </c>
      <c r="F623" t="s">
        <v>441</v>
      </c>
      <c r="G623" s="960">
        <v>366</v>
      </c>
      <c r="H623" t="s">
        <v>380</v>
      </c>
      <c r="I623" s="940" t="s">
        <v>488</v>
      </c>
      <c r="J623" s="940" t="s">
        <v>444</v>
      </c>
      <c r="K623" s="940" t="s">
        <v>448</v>
      </c>
      <c r="L623" s="948">
        <v>8.1</v>
      </c>
      <c r="M623" s="963" t="s">
        <v>22</v>
      </c>
      <c r="N623" s="679">
        <f t="shared" ca="1" si="105"/>
        <v>4116020.8699999894</v>
      </c>
      <c r="O623" s="679">
        <f t="shared" ca="1" si="104"/>
        <v>2232976.7399999881</v>
      </c>
      <c r="P623" s="679">
        <f t="shared" ca="1" si="104"/>
        <v>129278.59</v>
      </c>
      <c r="Q623" s="679">
        <f t="shared" ca="1" si="104"/>
        <v>1184031.790000001</v>
      </c>
      <c r="R623" s="679">
        <f t="shared" ca="1" si="104"/>
        <v>312127.69</v>
      </c>
      <c r="S623" s="679">
        <f t="shared" ca="1" si="104"/>
        <v>6314.58</v>
      </c>
      <c r="T623" s="679">
        <f t="shared" ca="1" si="104"/>
        <v>190332.51</v>
      </c>
      <c r="U623" s="679">
        <f t="shared" ca="1" si="104"/>
        <v>0</v>
      </c>
      <c r="V623" s="679">
        <f t="shared" ca="1" si="104"/>
        <v>56945.1</v>
      </c>
      <c r="W623" s="679">
        <f t="shared" ca="1" si="99"/>
        <v>4013.8700000000003</v>
      </c>
      <c r="X623" s="679">
        <f t="shared" ca="1" si="104"/>
        <v>0</v>
      </c>
      <c r="Y623" s="679">
        <f t="shared" ca="1" si="104"/>
        <v>0</v>
      </c>
      <c r="Z623" s="679">
        <f t="shared" ca="1" si="104"/>
        <v>0</v>
      </c>
      <c r="AA623" t="str">
        <f t="shared" si="100"/>
        <v>ASR_Financial_Report_SHP21Final</v>
      </c>
      <c r="AB623" s="960">
        <f t="shared" si="101"/>
        <v>44658</v>
      </c>
      <c r="AC623" t="str">
        <f t="shared" si="102"/>
        <v>Unaudited</v>
      </c>
    </row>
    <row r="624" spans="1:29" x14ac:dyDescent="0.25">
      <c r="A624" t="s">
        <v>420</v>
      </c>
      <c r="B624" t="s">
        <v>1366</v>
      </c>
      <c r="C624" t="s">
        <v>1367</v>
      </c>
      <c r="D624">
        <v>1900</v>
      </c>
      <c r="E624" s="960">
        <v>1</v>
      </c>
      <c r="F624" t="s">
        <v>441</v>
      </c>
      <c r="G624" s="960">
        <v>366</v>
      </c>
      <c r="H624" t="s">
        <v>380</v>
      </c>
      <c r="I624" s="940" t="s">
        <v>488</v>
      </c>
      <c r="J624" s="940" t="s">
        <v>444</v>
      </c>
      <c r="K624" s="940" t="s">
        <v>448</v>
      </c>
      <c r="L624" s="940" t="s">
        <v>112</v>
      </c>
      <c r="M624" s="965" t="s">
        <v>443</v>
      </c>
      <c r="N624" s="679">
        <f t="shared" ca="1" si="105"/>
        <v>0</v>
      </c>
      <c r="O624" s="679">
        <f t="shared" ca="1" si="104"/>
        <v>0</v>
      </c>
      <c r="P624" s="679">
        <f t="shared" ca="1" si="104"/>
        <v>0</v>
      </c>
      <c r="Q624" s="679">
        <f t="shared" ca="1" si="104"/>
        <v>0</v>
      </c>
      <c r="R624" s="679">
        <f t="shared" ca="1" si="104"/>
        <v>0</v>
      </c>
      <c r="S624" s="679">
        <f t="shared" ca="1" si="104"/>
        <v>0</v>
      </c>
      <c r="T624" s="679">
        <f t="shared" ca="1" si="104"/>
        <v>0</v>
      </c>
      <c r="U624" s="679">
        <f t="shared" ca="1" si="104"/>
        <v>0</v>
      </c>
      <c r="V624" s="679">
        <f t="shared" ca="1" si="104"/>
        <v>0</v>
      </c>
      <c r="W624" s="679">
        <f t="shared" ca="1" si="99"/>
        <v>0</v>
      </c>
      <c r="X624" s="679">
        <f t="shared" ca="1" si="104"/>
        <v>0</v>
      </c>
      <c r="Y624" s="679">
        <f t="shared" ca="1" si="104"/>
        <v>0</v>
      </c>
      <c r="Z624" s="679">
        <f t="shared" ca="1" si="104"/>
        <v>0</v>
      </c>
      <c r="AA624" t="str">
        <f t="shared" si="100"/>
        <v>ASR_Financial_Report_SHP21Final</v>
      </c>
      <c r="AB624" s="960">
        <f t="shared" si="101"/>
        <v>44658</v>
      </c>
      <c r="AC624" t="str">
        <f t="shared" si="102"/>
        <v>Unaudited</v>
      </c>
    </row>
    <row r="625" spans="1:29" x14ac:dyDescent="0.25">
      <c r="A625" t="s">
        <v>420</v>
      </c>
      <c r="B625" t="s">
        <v>1366</v>
      </c>
      <c r="C625" t="s">
        <v>1367</v>
      </c>
      <c r="D625">
        <v>1900</v>
      </c>
      <c r="E625" s="960">
        <v>1</v>
      </c>
      <c r="F625" t="s">
        <v>441</v>
      </c>
      <c r="G625" s="960">
        <v>366</v>
      </c>
      <c r="H625" t="s">
        <v>380</v>
      </c>
      <c r="I625" s="940" t="s">
        <v>488</v>
      </c>
      <c r="J625" s="940" t="s">
        <v>444</v>
      </c>
      <c r="K625" s="940" t="s">
        <v>448</v>
      </c>
      <c r="L625" s="940" t="s">
        <v>114</v>
      </c>
      <c r="M625" s="965" t="s">
        <v>157</v>
      </c>
      <c r="N625" s="679">
        <f t="shared" ca="1" si="105"/>
        <v>2228.6892741595466</v>
      </c>
      <c r="O625" s="679">
        <f t="shared" ca="1" si="104"/>
        <v>311.71497325998746</v>
      </c>
      <c r="P625" s="679">
        <f t="shared" ca="1" si="104"/>
        <v>0</v>
      </c>
      <c r="Q625" s="679">
        <f t="shared" ca="1" si="104"/>
        <v>1296.9141847201772</v>
      </c>
      <c r="R625" s="679">
        <f t="shared" ca="1" si="104"/>
        <v>0</v>
      </c>
      <c r="S625" s="679">
        <f t="shared" ca="1" si="104"/>
        <v>0</v>
      </c>
      <c r="T625" s="679">
        <f t="shared" ca="1" si="104"/>
        <v>620.06011617938213</v>
      </c>
      <c r="U625" s="679">
        <f t="shared" ca="1" si="104"/>
        <v>0</v>
      </c>
      <c r="V625" s="679">
        <f t="shared" ca="1" si="104"/>
        <v>0</v>
      </c>
      <c r="W625" s="679">
        <f t="shared" ca="1" si="99"/>
        <v>0</v>
      </c>
      <c r="X625" s="679">
        <f t="shared" ca="1" si="104"/>
        <v>0</v>
      </c>
      <c r="Y625" s="679">
        <f t="shared" ca="1" si="104"/>
        <v>0</v>
      </c>
      <c r="Z625" s="679">
        <f t="shared" ca="1" si="104"/>
        <v>0</v>
      </c>
      <c r="AA625" t="str">
        <f t="shared" si="100"/>
        <v>ASR_Financial_Report_SHP21Final</v>
      </c>
      <c r="AB625" s="960">
        <f t="shared" si="101"/>
        <v>44658</v>
      </c>
      <c r="AC625" t="str">
        <f t="shared" si="102"/>
        <v>Unaudited</v>
      </c>
    </row>
    <row r="626" spans="1:29" x14ac:dyDescent="0.25">
      <c r="A626" t="s">
        <v>420</v>
      </c>
      <c r="B626" t="s">
        <v>1366</v>
      </c>
      <c r="C626" t="s">
        <v>1367</v>
      </c>
      <c r="D626">
        <v>1900</v>
      </c>
      <c r="E626" s="960">
        <v>1</v>
      </c>
      <c r="F626" t="s">
        <v>441</v>
      </c>
      <c r="G626" s="960">
        <v>366</v>
      </c>
      <c r="H626" t="s">
        <v>380</v>
      </c>
      <c r="I626" s="940" t="s">
        <v>488</v>
      </c>
      <c r="J626" s="940" t="s">
        <v>444</v>
      </c>
      <c r="K626" s="940" t="s">
        <v>448</v>
      </c>
      <c r="L626" s="940" t="s">
        <v>115</v>
      </c>
      <c r="M626" s="965" t="s">
        <v>113</v>
      </c>
      <c r="N626" s="679">
        <f t="shared" ca="1" si="105"/>
        <v>-2091.5023737250849</v>
      </c>
      <c r="O626" s="679">
        <f t="shared" ca="1" si="104"/>
        <v>-901.16888918808797</v>
      </c>
      <c r="P626" s="679">
        <f t="shared" ca="1" si="104"/>
        <v>-52.759735283367696</v>
      </c>
      <c r="Q626" s="679">
        <f t="shared" ca="1" si="104"/>
        <v>-600.79364927441304</v>
      </c>
      <c r="R626" s="679">
        <f t="shared" ca="1" si="104"/>
        <v>-170.74226471629899</v>
      </c>
      <c r="S626" s="679">
        <f t="shared" ref="O626:Z649" ca="1" si="106">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-256.63562244489401</v>
      </c>
      <c r="T626" s="679">
        <f t="shared" ca="1" si="106"/>
        <v>-74.697184151300604</v>
      </c>
      <c r="U626" s="679">
        <f t="shared" ca="1" si="106"/>
        <v>0</v>
      </c>
      <c r="V626" s="679">
        <f t="shared" ca="1" si="106"/>
        <v>-32.125230678328599</v>
      </c>
      <c r="W626" s="679">
        <f t="shared" ca="1" si="99"/>
        <v>-2.5797979883942701</v>
      </c>
      <c r="X626" s="679">
        <f t="shared" ca="1" si="106"/>
        <v>0</v>
      </c>
      <c r="Y626" s="679">
        <f t="shared" ca="1" si="106"/>
        <v>0</v>
      </c>
      <c r="Z626" s="679">
        <f t="shared" ca="1" si="106"/>
        <v>0</v>
      </c>
      <c r="AA626" t="str">
        <f t="shared" si="100"/>
        <v>ASR_Financial_Report_SHP21Final</v>
      </c>
      <c r="AB626" s="960">
        <f t="shared" si="101"/>
        <v>44658</v>
      </c>
      <c r="AC626" t="str">
        <f t="shared" si="102"/>
        <v>Unaudited</v>
      </c>
    </row>
    <row r="627" spans="1:29" x14ac:dyDescent="0.25">
      <c r="A627" t="s">
        <v>420</v>
      </c>
      <c r="B627" t="s">
        <v>1366</v>
      </c>
      <c r="C627" t="s">
        <v>1367</v>
      </c>
      <c r="D627">
        <v>1900</v>
      </c>
      <c r="E627" s="960">
        <v>1</v>
      </c>
      <c r="F627" t="s">
        <v>441</v>
      </c>
      <c r="G627" s="960">
        <v>366</v>
      </c>
      <c r="H627" t="s">
        <v>380</v>
      </c>
      <c r="I627" s="940" t="s">
        <v>488</v>
      </c>
      <c r="J627" s="940" t="s">
        <v>444</v>
      </c>
      <c r="K627" s="940" t="s">
        <v>448</v>
      </c>
      <c r="L627" s="940" t="s">
        <v>116</v>
      </c>
      <c r="M627" s="965" t="s">
        <v>158</v>
      </c>
      <c r="N627" s="679">
        <f t="shared" ca="1" si="105"/>
        <v>0</v>
      </c>
      <c r="O627" s="679">
        <f t="shared" ca="1" si="106"/>
        <v>0</v>
      </c>
      <c r="P627" s="679">
        <f t="shared" ca="1" si="106"/>
        <v>0</v>
      </c>
      <c r="Q627" s="679">
        <f t="shared" ca="1" si="106"/>
        <v>0</v>
      </c>
      <c r="R627" s="679">
        <f t="shared" ca="1" si="106"/>
        <v>0</v>
      </c>
      <c r="S627" s="679">
        <f t="shared" ca="1" si="106"/>
        <v>0</v>
      </c>
      <c r="T627" s="679">
        <f t="shared" ca="1" si="106"/>
        <v>0</v>
      </c>
      <c r="U627" s="679">
        <f t="shared" ca="1" si="106"/>
        <v>0</v>
      </c>
      <c r="V627" s="679">
        <f t="shared" ca="1" si="106"/>
        <v>0</v>
      </c>
      <c r="W627" s="679">
        <f t="shared" ref="W627:W690" ca="1" si="107">IF(OR(AND($F627="PY",W$1&lt;&gt;"Prior Year"),AND($F627&lt;&gt;"PY",W$1="Prior Year")),0,INDEX(INDIRECT("'MMA Rev-Exp "&amp;$H627&amp;"'!$A$1:$CA$200"),IF($J627="Member Months",MATCH($J627,INDIRECT("'MMA Rev-Exp "&amp;$H627&amp;"'!$A$1:$A$200"),0),MATCH($L627,INDIRECT("'MMA Rev-Exp "&amp;$H627&amp;"'!$B$1:$B$200"),0)),IF($F627="PY",MATCH("Prior Year Adjustments",INDIRECT("'MMA Rev-Exp "&amp;$H627&amp;"'!$A$8:$CA$8"),0),MATCH(IF($F627="Q1","JANUARY - MARCH (Q1)",IF($F627="Q2","APRIL - JUNE (Q2)",IF($F627="Q3","JULY - SEPTEMBER (Q3)",IF($F627="Q4","OCTOBER - DECEMBER (Q4)",0)))),INDIRECT("'MMA Rev-Exp "&amp;$H627&amp;"'!$A$7:$CA$7"),0)+MATCH(W$1,INDIRECT("'MMA Rev-Exp "&amp;$H627&amp;"'!$D$8:$CA$8"),0)-1)))</f>
        <v>0</v>
      </c>
      <c r="X627" s="679">
        <f t="shared" ca="1" si="106"/>
        <v>0</v>
      </c>
      <c r="Y627" s="679">
        <f t="shared" ca="1" si="106"/>
        <v>0</v>
      </c>
      <c r="Z627" s="679">
        <f t="shared" ca="1" si="106"/>
        <v>0</v>
      </c>
      <c r="AA627" t="str">
        <f t="shared" si="100"/>
        <v>ASR_Financial_Report_SHP21Final</v>
      </c>
      <c r="AB627" s="960">
        <f t="shared" si="101"/>
        <v>44658</v>
      </c>
      <c r="AC627" t="str">
        <f t="shared" si="102"/>
        <v>Unaudited</v>
      </c>
    </row>
    <row r="628" spans="1:29" x14ac:dyDescent="0.25">
      <c r="A628" t="s">
        <v>420</v>
      </c>
      <c r="B628" t="s">
        <v>1366</v>
      </c>
      <c r="C628" t="s">
        <v>1367</v>
      </c>
      <c r="D628">
        <v>1900</v>
      </c>
      <c r="E628" s="960">
        <v>1</v>
      </c>
      <c r="F628" t="s">
        <v>441</v>
      </c>
      <c r="G628" s="960">
        <v>366</v>
      </c>
      <c r="H628" t="s">
        <v>380</v>
      </c>
      <c r="I628" s="940" t="s">
        <v>488</v>
      </c>
      <c r="J628" s="940" t="s">
        <v>444</v>
      </c>
      <c r="K628" s="940" t="s">
        <v>448</v>
      </c>
      <c r="L628" s="948" t="s">
        <v>159</v>
      </c>
      <c r="M628" s="963" t="s">
        <v>23</v>
      </c>
      <c r="N628" s="679">
        <f t="shared" ca="1" si="105"/>
        <v>0</v>
      </c>
      <c r="O628" s="679">
        <f t="shared" ca="1" si="106"/>
        <v>0</v>
      </c>
      <c r="P628" s="679">
        <f t="shared" ca="1" si="106"/>
        <v>0</v>
      </c>
      <c r="Q628" s="679">
        <f t="shared" ca="1" si="106"/>
        <v>0</v>
      </c>
      <c r="R628" s="679">
        <f t="shared" ca="1" si="106"/>
        <v>0</v>
      </c>
      <c r="S628" s="679">
        <f t="shared" ca="1" si="106"/>
        <v>0</v>
      </c>
      <c r="T628" s="679">
        <f t="shared" ca="1" si="106"/>
        <v>0</v>
      </c>
      <c r="U628" s="679">
        <f t="shared" ca="1" si="106"/>
        <v>0</v>
      </c>
      <c r="V628" s="679">
        <f t="shared" ca="1" si="106"/>
        <v>0</v>
      </c>
      <c r="W628" s="679">
        <f t="shared" ca="1" si="107"/>
        <v>0</v>
      </c>
      <c r="X628" s="679">
        <f t="shared" ca="1" si="106"/>
        <v>0</v>
      </c>
      <c r="Y628" s="679">
        <f t="shared" ca="1" si="106"/>
        <v>0</v>
      </c>
      <c r="Z628" s="679">
        <f t="shared" ca="1" si="106"/>
        <v>0</v>
      </c>
      <c r="AA628" t="str">
        <f t="shared" si="100"/>
        <v>ASR_Financial_Report_SHP21Final</v>
      </c>
      <c r="AB628" s="960">
        <f t="shared" si="101"/>
        <v>44658</v>
      </c>
      <c r="AC628" t="str">
        <f t="shared" si="102"/>
        <v>Unaudited</v>
      </c>
    </row>
    <row r="629" spans="1:29" x14ac:dyDescent="0.25">
      <c r="A629" t="s">
        <v>420</v>
      </c>
      <c r="B629" t="s">
        <v>1366</v>
      </c>
      <c r="C629" t="s">
        <v>1367</v>
      </c>
      <c r="D629">
        <v>1900</v>
      </c>
      <c r="E629" s="960">
        <v>1</v>
      </c>
      <c r="F629" t="s">
        <v>441</v>
      </c>
      <c r="G629" s="960">
        <v>366</v>
      </c>
      <c r="H629" t="s">
        <v>380</v>
      </c>
      <c r="I629" s="965" t="s">
        <v>488</v>
      </c>
      <c r="J629" s="965" t="s">
        <v>444</v>
      </c>
      <c r="K629" s="965" t="s">
        <v>448</v>
      </c>
      <c r="L629" s="956" t="s">
        <v>442</v>
      </c>
      <c r="M629" s="965" t="s">
        <v>456</v>
      </c>
      <c r="N629" s="679">
        <f t="shared" ca="1" si="105"/>
        <v>-85967.477370953027</v>
      </c>
      <c r="O629" s="679">
        <f t="shared" ca="1" si="106"/>
        <v>-71055.302953142207</v>
      </c>
      <c r="P629" s="679">
        <f t="shared" ca="1" si="106"/>
        <v>-2856.2731131856599</v>
      </c>
      <c r="Q629" s="679">
        <f t="shared" ca="1" si="106"/>
        <v>-6975.7638823378902</v>
      </c>
      <c r="R629" s="679">
        <f t="shared" ca="1" si="106"/>
        <v>-1449.8828407891999</v>
      </c>
      <c r="S629" s="679">
        <f t="shared" ca="1" si="106"/>
        <v>-1828.58544191381</v>
      </c>
      <c r="T629" s="679">
        <f t="shared" ca="1" si="106"/>
        <v>-1750.24262089271</v>
      </c>
      <c r="U629" s="679">
        <f t="shared" ca="1" si="106"/>
        <v>0</v>
      </c>
      <c r="V629" s="679">
        <f t="shared" ca="1" si="106"/>
        <v>-51.426518691558002</v>
      </c>
      <c r="W629" s="679">
        <f t="shared" ca="1" si="107"/>
        <v>0</v>
      </c>
      <c r="X629" s="679">
        <f t="shared" ca="1" si="106"/>
        <v>0</v>
      </c>
      <c r="Y629" s="679">
        <f t="shared" ca="1" si="106"/>
        <v>0</v>
      </c>
      <c r="Z629" s="679">
        <f t="shared" ca="1" si="106"/>
        <v>0</v>
      </c>
      <c r="AA629" t="str">
        <f t="shared" si="100"/>
        <v>ASR_Financial_Report_SHP21Final</v>
      </c>
      <c r="AB629" s="960">
        <f t="shared" si="101"/>
        <v>44658</v>
      </c>
      <c r="AC629" t="str">
        <f t="shared" si="102"/>
        <v>Unaudited</v>
      </c>
    </row>
    <row r="630" spans="1:29" ht="30" x14ac:dyDescent="0.25">
      <c r="A630" t="s">
        <v>420</v>
      </c>
      <c r="B630" t="s">
        <v>1366</v>
      </c>
      <c r="C630" t="s">
        <v>1367</v>
      </c>
      <c r="D630">
        <v>1900</v>
      </c>
      <c r="E630" s="960">
        <v>1</v>
      </c>
      <c r="F630" t="s">
        <v>441</v>
      </c>
      <c r="G630" s="960">
        <v>366</v>
      </c>
      <c r="H630" t="s">
        <v>380</v>
      </c>
      <c r="I630" s="961" t="s">
        <v>488</v>
      </c>
      <c r="J630" s="961" t="s">
        <v>444</v>
      </c>
      <c r="K630" s="961" t="s">
        <v>449</v>
      </c>
      <c r="L630" s="956">
        <v>9.1</v>
      </c>
      <c r="M630" s="961" t="s">
        <v>185</v>
      </c>
      <c r="N630" s="679">
        <f t="shared" ca="1" si="105"/>
        <v>226</v>
      </c>
      <c r="O630" s="679">
        <f t="shared" ca="1" si="106"/>
        <v>0</v>
      </c>
      <c r="P630" s="679">
        <f t="shared" ca="1" si="106"/>
        <v>0</v>
      </c>
      <c r="Q630" s="679">
        <f t="shared" ca="1" si="106"/>
        <v>113</v>
      </c>
      <c r="R630" s="679">
        <f t="shared" ca="1" si="106"/>
        <v>0</v>
      </c>
      <c r="S630" s="679">
        <f t="shared" ca="1" si="106"/>
        <v>113</v>
      </c>
      <c r="T630" s="679">
        <f t="shared" ca="1" si="106"/>
        <v>0</v>
      </c>
      <c r="U630" s="679">
        <f t="shared" ca="1" si="106"/>
        <v>0</v>
      </c>
      <c r="V630" s="679">
        <f t="shared" ca="1" si="106"/>
        <v>0</v>
      </c>
      <c r="W630" s="679">
        <f t="shared" ca="1" si="107"/>
        <v>0</v>
      </c>
      <c r="X630" s="679">
        <f t="shared" ca="1" si="106"/>
        <v>0</v>
      </c>
      <c r="Y630" s="679">
        <f t="shared" ca="1" si="106"/>
        <v>0</v>
      </c>
      <c r="Z630" s="679">
        <f t="shared" ca="1" si="106"/>
        <v>0</v>
      </c>
      <c r="AA630" t="str">
        <f t="shared" si="100"/>
        <v>ASR_Financial_Report_SHP21Final</v>
      </c>
      <c r="AB630" s="960">
        <f t="shared" si="101"/>
        <v>44658</v>
      </c>
      <c r="AC630" t="str">
        <f t="shared" si="102"/>
        <v>Unaudited</v>
      </c>
    </row>
    <row r="631" spans="1:29" x14ac:dyDescent="0.25">
      <c r="A631" t="s">
        <v>420</v>
      </c>
      <c r="B631" t="s">
        <v>1366</v>
      </c>
      <c r="C631" t="s">
        <v>1367</v>
      </c>
      <c r="D631">
        <v>1900</v>
      </c>
      <c r="E631" s="960">
        <v>1</v>
      </c>
      <c r="F631" t="s">
        <v>441</v>
      </c>
      <c r="G631" s="960">
        <v>366</v>
      </c>
      <c r="H631" t="s">
        <v>380</v>
      </c>
      <c r="I631" s="961" t="s">
        <v>488</v>
      </c>
      <c r="J631" s="961" t="s">
        <v>444</v>
      </c>
      <c r="K631" s="961" t="s">
        <v>449</v>
      </c>
      <c r="L631" s="940" t="s">
        <v>106</v>
      </c>
      <c r="M631" s="961" t="s">
        <v>186</v>
      </c>
      <c r="N631" s="679">
        <f t="shared" ca="1" si="105"/>
        <v>48139.99</v>
      </c>
      <c r="O631" s="679">
        <f t="shared" ca="1" si="106"/>
        <v>0</v>
      </c>
      <c r="P631" s="679">
        <f t="shared" ca="1" si="106"/>
        <v>0</v>
      </c>
      <c r="Q631" s="679">
        <f t="shared" ca="1" si="106"/>
        <v>45505.59</v>
      </c>
      <c r="R631" s="679">
        <f t="shared" ca="1" si="106"/>
        <v>1761.4</v>
      </c>
      <c r="S631" s="679">
        <f t="shared" ca="1" si="106"/>
        <v>873</v>
      </c>
      <c r="T631" s="679">
        <f t="shared" ca="1" si="106"/>
        <v>0</v>
      </c>
      <c r="U631" s="679">
        <f t="shared" ca="1" si="106"/>
        <v>0</v>
      </c>
      <c r="V631" s="679">
        <f t="shared" ca="1" si="106"/>
        <v>0</v>
      </c>
      <c r="W631" s="679">
        <f t="shared" ca="1" si="107"/>
        <v>0</v>
      </c>
      <c r="X631" s="679">
        <f t="shared" ca="1" si="106"/>
        <v>0</v>
      </c>
      <c r="Y631" s="679">
        <f t="shared" ca="1" si="106"/>
        <v>0</v>
      </c>
      <c r="Z631" s="679">
        <f t="shared" ca="1" si="106"/>
        <v>0</v>
      </c>
      <c r="AA631" t="str">
        <f t="shared" si="100"/>
        <v>ASR_Financial_Report_SHP21Final</v>
      </c>
      <c r="AB631" s="960">
        <f t="shared" si="101"/>
        <v>44658</v>
      </c>
      <c r="AC631" t="str">
        <f t="shared" si="102"/>
        <v>Unaudited</v>
      </c>
    </row>
    <row r="632" spans="1:29" x14ac:dyDescent="0.25">
      <c r="A632" t="s">
        <v>420</v>
      </c>
      <c r="B632" t="s">
        <v>1366</v>
      </c>
      <c r="C632" t="s">
        <v>1367</v>
      </c>
      <c r="D632">
        <v>1900</v>
      </c>
      <c r="E632" s="960">
        <v>1</v>
      </c>
      <c r="F632" t="s">
        <v>441</v>
      </c>
      <c r="G632" s="960">
        <v>366</v>
      </c>
      <c r="H632" t="s">
        <v>380</v>
      </c>
      <c r="I632" s="961" t="s">
        <v>488</v>
      </c>
      <c r="J632" s="961" t="s">
        <v>444</v>
      </c>
      <c r="K632" s="961" t="s">
        <v>449</v>
      </c>
      <c r="L632" s="940" t="s">
        <v>1302</v>
      </c>
      <c r="M632" s="961" t="s">
        <v>1303</v>
      </c>
      <c r="N632" s="679">
        <f t="shared" ca="1" si="105"/>
        <v>34375.919999999998</v>
      </c>
      <c r="O632" s="679">
        <f t="shared" ca="1" si="106"/>
        <v>0</v>
      </c>
      <c r="P632" s="679">
        <f t="shared" ca="1" si="106"/>
        <v>0</v>
      </c>
      <c r="Q632" s="679">
        <f t="shared" ca="1" si="106"/>
        <v>15232.16</v>
      </c>
      <c r="R632" s="679">
        <f t="shared" ca="1" si="106"/>
        <v>0</v>
      </c>
      <c r="S632" s="679">
        <f t="shared" ca="1" si="106"/>
        <v>19143.759999999998</v>
      </c>
      <c r="T632" s="679">
        <f t="shared" ca="1" si="106"/>
        <v>0</v>
      </c>
      <c r="U632" s="679">
        <f t="shared" ca="1" si="106"/>
        <v>0</v>
      </c>
      <c r="V632" s="679">
        <f t="shared" ca="1" si="106"/>
        <v>0</v>
      </c>
      <c r="W632" s="679">
        <f t="shared" ca="1" si="107"/>
        <v>0</v>
      </c>
      <c r="X632" s="679">
        <f t="shared" ca="1" si="106"/>
        <v>0</v>
      </c>
      <c r="Y632" s="679">
        <f t="shared" ca="1" si="106"/>
        <v>0</v>
      </c>
      <c r="Z632" s="679">
        <f t="shared" ca="1" si="106"/>
        <v>0</v>
      </c>
      <c r="AA632" t="str">
        <f t="shared" si="100"/>
        <v>ASR_Financial_Report_SHP21Final</v>
      </c>
      <c r="AB632" s="960">
        <f t="shared" si="101"/>
        <v>44658</v>
      </c>
      <c r="AC632" t="str">
        <f t="shared" si="102"/>
        <v>Unaudited</v>
      </c>
    </row>
    <row r="633" spans="1:29" x14ac:dyDescent="0.25">
      <c r="A633" t="s">
        <v>420</v>
      </c>
      <c r="B633" t="s">
        <v>1366</v>
      </c>
      <c r="C633" t="s">
        <v>1367</v>
      </c>
      <c r="D633">
        <v>1900</v>
      </c>
      <c r="E633" s="960">
        <v>1</v>
      </c>
      <c r="F633" t="s">
        <v>441</v>
      </c>
      <c r="G633" s="960">
        <v>366</v>
      </c>
      <c r="H633" t="s">
        <v>380</v>
      </c>
      <c r="I633" s="968" t="s">
        <v>488</v>
      </c>
      <c r="J633" s="968" t="s">
        <v>444</v>
      </c>
      <c r="K633" s="968" t="s">
        <v>449</v>
      </c>
      <c r="L633" s="948" t="s">
        <v>107</v>
      </c>
      <c r="M633" s="968" t="s">
        <v>187</v>
      </c>
      <c r="N633" s="679">
        <f t="shared" ca="1" si="105"/>
        <v>96758.289999999979</v>
      </c>
      <c r="O633" s="679">
        <f t="shared" ca="1" si="106"/>
        <v>37341.42</v>
      </c>
      <c r="P633" s="679">
        <f t="shared" ca="1" si="106"/>
        <v>611.21</v>
      </c>
      <c r="Q633" s="679">
        <f t="shared" ca="1" si="106"/>
        <v>34941.89</v>
      </c>
      <c r="R633" s="679">
        <f t="shared" ca="1" si="106"/>
        <v>3405.3999999999996</v>
      </c>
      <c r="S633" s="679">
        <f t="shared" ca="1" si="106"/>
        <v>3170.67</v>
      </c>
      <c r="T633" s="679">
        <f t="shared" ca="1" si="106"/>
        <v>7986.72</v>
      </c>
      <c r="U633" s="679">
        <f t="shared" ca="1" si="106"/>
        <v>0</v>
      </c>
      <c r="V633" s="679">
        <f t="shared" ca="1" si="106"/>
        <v>71.3</v>
      </c>
      <c r="W633" s="679">
        <f t="shared" ca="1" si="107"/>
        <v>9229.68</v>
      </c>
      <c r="X633" s="679">
        <f t="shared" ca="1" si="106"/>
        <v>0</v>
      </c>
      <c r="Y633" s="679">
        <f t="shared" ca="1" si="106"/>
        <v>0</v>
      </c>
      <c r="Z633" s="679">
        <f t="shared" ca="1" si="106"/>
        <v>0</v>
      </c>
      <c r="AA633" t="str">
        <f t="shared" si="100"/>
        <v>ASR_Financial_Report_SHP21Final</v>
      </c>
      <c r="AB633" s="960">
        <f t="shared" si="101"/>
        <v>44658</v>
      </c>
      <c r="AC633" t="str">
        <f t="shared" si="102"/>
        <v>Unaudited</v>
      </c>
    </row>
    <row r="634" spans="1:29" x14ac:dyDescent="0.25">
      <c r="A634" t="s">
        <v>420</v>
      </c>
      <c r="B634" t="s">
        <v>1366</v>
      </c>
      <c r="C634" t="s">
        <v>1367</v>
      </c>
      <c r="D634">
        <v>1900</v>
      </c>
      <c r="E634" s="960">
        <v>1</v>
      </c>
      <c r="F634" t="s">
        <v>441</v>
      </c>
      <c r="G634" s="960">
        <v>366</v>
      </c>
      <c r="H634" t="s">
        <v>380</v>
      </c>
      <c r="I634" s="940" t="s">
        <v>488</v>
      </c>
      <c r="J634" s="940" t="s">
        <v>444</v>
      </c>
      <c r="K634" s="940" t="s">
        <v>449</v>
      </c>
      <c r="L634" s="940" t="s">
        <v>108</v>
      </c>
      <c r="M634" s="961" t="s">
        <v>160</v>
      </c>
      <c r="N634" s="679">
        <f t="shared" ca="1" si="105"/>
        <v>238944.33999999971</v>
      </c>
      <c r="O634" s="679">
        <f t="shared" ca="1" si="106"/>
        <v>131707.91999999969</v>
      </c>
      <c r="P634" s="679">
        <f t="shared" ca="1" si="106"/>
        <v>6279.87</v>
      </c>
      <c r="Q634" s="679">
        <f t="shared" ca="1" si="106"/>
        <v>51529.83</v>
      </c>
      <c r="R634" s="679">
        <f t="shared" ca="1" si="106"/>
        <v>12048</v>
      </c>
      <c r="S634" s="679">
        <f t="shared" ca="1" si="106"/>
        <v>28924.909999999996</v>
      </c>
      <c r="T634" s="679">
        <f t="shared" ca="1" si="106"/>
        <v>5684.34</v>
      </c>
      <c r="U634" s="679">
        <f t="shared" ca="1" si="106"/>
        <v>0</v>
      </c>
      <c r="V634" s="679">
        <f t="shared" ca="1" si="106"/>
        <v>243.91</v>
      </c>
      <c r="W634" s="679">
        <f t="shared" ca="1" si="107"/>
        <v>2525.56</v>
      </c>
      <c r="X634" s="679">
        <f t="shared" ca="1" si="106"/>
        <v>0</v>
      </c>
      <c r="Y634" s="679">
        <f t="shared" ca="1" si="106"/>
        <v>0</v>
      </c>
      <c r="Z634" s="679">
        <f t="shared" ca="1" si="106"/>
        <v>0</v>
      </c>
      <c r="AA634" t="str">
        <f t="shared" si="100"/>
        <v>ASR_Financial_Report_SHP21Final</v>
      </c>
      <c r="AB634" s="960">
        <f t="shared" si="101"/>
        <v>44658</v>
      </c>
      <c r="AC634" t="str">
        <f t="shared" si="102"/>
        <v>Unaudited</v>
      </c>
    </row>
    <row r="635" spans="1:29" x14ac:dyDescent="0.25">
      <c r="A635" t="s">
        <v>420</v>
      </c>
      <c r="B635" t="s">
        <v>1366</v>
      </c>
      <c r="C635" t="s">
        <v>1367</v>
      </c>
      <c r="D635">
        <v>1900</v>
      </c>
      <c r="E635" s="960">
        <v>1</v>
      </c>
      <c r="F635" t="s">
        <v>441</v>
      </c>
      <c r="G635" s="960">
        <v>366</v>
      </c>
      <c r="H635" t="s">
        <v>380</v>
      </c>
      <c r="I635" s="940" t="s">
        <v>488</v>
      </c>
      <c r="J635" s="940" t="s">
        <v>444</v>
      </c>
      <c r="K635" s="940" t="s">
        <v>449</v>
      </c>
      <c r="L635" s="946" t="s">
        <v>109</v>
      </c>
      <c r="M635" s="962" t="s">
        <v>134</v>
      </c>
      <c r="N635" s="679">
        <f t="shared" ca="1" si="105"/>
        <v>920503.56999689201</v>
      </c>
      <c r="O635" s="679">
        <f t="shared" ca="1" si="106"/>
        <v>826990.6499969</v>
      </c>
      <c r="P635" s="679">
        <f t="shared" ca="1" si="106"/>
        <v>20050.480000000302</v>
      </c>
      <c r="Q635" s="679">
        <f t="shared" ca="1" si="106"/>
        <v>48421.009999991606</v>
      </c>
      <c r="R635" s="679">
        <f t="shared" ca="1" si="106"/>
        <v>6830.7599999999502</v>
      </c>
      <c r="S635" s="679">
        <f t="shared" ca="1" si="106"/>
        <v>14414.6700000001</v>
      </c>
      <c r="T635" s="679">
        <f t="shared" ca="1" si="106"/>
        <v>2814.8799999999501</v>
      </c>
      <c r="U635" s="679">
        <f t="shared" ca="1" si="106"/>
        <v>35.04</v>
      </c>
      <c r="V635" s="679">
        <f t="shared" ca="1" si="106"/>
        <v>735.84000000000299</v>
      </c>
      <c r="W635" s="679">
        <f t="shared" ca="1" si="107"/>
        <v>210.24</v>
      </c>
      <c r="X635" s="679">
        <f t="shared" ca="1" si="106"/>
        <v>0</v>
      </c>
      <c r="Y635" s="679">
        <f t="shared" ca="1" si="106"/>
        <v>0</v>
      </c>
      <c r="Z635" s="679">
        <f t="shared" ca="1" si="106"/>
        <v>0</v>
      </c>
      <c r="AA635" t="str">
        <f t="shared" si="100"/>
        <v>ASR_Financial_Report_SHP21Final</v>
      </c>
      <c r="AB635" s="960">
        <f t="shared" si="101"/>
        <v>44658</v>
      </c>
      <c r="AC635" t="str">
        <f t="shared" si="102"/>
        <v>Unaudited</v>
      </c>
    </row>
    <row r="636" spans="1:29" x14ac:dyDescent="0.25">
      <c r="A636" t="s">
        <v>420</v>
      </c>
      <c r="B636" t="s">
        <v>1366</v>
      </c>
      <c r="C636" t="s">
        <v>1367</v>
      </c>
      <c r="D636">
        <v>1900</v>
      </c>
      <c r="E636" s="960">
        <v>1</v>
      </c>
      <c r="F636" t="s">
        <v>441</v>
      </c>
      <c r="G636" s="960">
        <v>366</v>
      </c>
      <c r="H636" t="s">
        <v>380</v>
      </c>
      <c r="I636" s="961" t="s">
        <v>488</v>
      </c>
      <c r="J636" s="961" t="s">
        <v>444</v>
      </c>
      <c r="K636" s="961" t="s">
        <v>449</v>
      </c>
      <c r="L636" s="940" t="s">
        <v>110</v>
      </c>
      <c r="M636" s="961" t="s">
        <v>162</v>
      </c>
      <c r="N636" s="679">
        <f t="shared" ca="1" si="105"/>
        <v>28309.315364471837</v>
      </c>
      <c r="O636" s="679">
        <f t="shared" ca="1" si="106"/>
        <v>15966.02003893956</v>
      </c>
      <c r="P636" s="679">
        <f t="shared" ca="1" si="106"/>
        <v>650.83437397588102</v>
      </c>
      <c r="Q636" s="679">
        <f t="shared" ca="1" si="106"/>
        <v>9700.0461462993098</v>
      </c>
      <c r="R636" s="679">
        <f t="shared" ca="1" si="106"/>
        <v>1133.3515831852937</v>
      </c>
      <c r="S636" s="679">
        <f t="shared" ca="1" si="106"/>
        <v>-1226.864504577145</v>
      </c>
      <c r="T636" s="679">
        <f t="shared" ca="1" si="106"/>
        <v>1291.1758065044523</v>
      </c>
      <c r="U636" s="679">
        <f t="shared" ca="1" si="106"/>
        <v>0</v>
      </c>
      <c r="V636" s="679">
        <f t="shared" ca="1" si="106"/>
        <v>20.698597859738712</v>
      </c>
      <c r="W636" s="679">
        <f t="shared" ca="1" si="107"/>
        <v>774.05332228474401</v>
      </c>
      <c r="X636" s="679">
        <f t="shared" ca="1" si="106"/>
        <v>0</v>
      </c>
      <c r="Y636" s="679">
        <f t="shared" ca="1" si="106"/>
        <v>0</v>
      </c>
      <c r="Z636" s="679">
        <f t="shared" ca="1" si="106"/>
        <v>0</v>
      </c>
      <c r="AA636" t="str">
        <f t="shared" si="100"/>
        <v>ASR_Financial_Report_SHP21Final</v>
      </c>
      <c r="AB636" s="960">
        <f t="shared" si="101"/>
        <v>44658</v>
      </c>
      <c r="AC636" t="str">
        <f t="shared" si="102"/>
        <v>Unaudited</v>
      </c>
    </row>
    <row r="637" spans="1:29" x14ac:dyDescent="0.25">
      <c r="A637" t="s">
        <v>420</v>
      </c>
      <c r="B637" t="s">
        <v>1366</v>
      </c>
      <c r="C637" t="s">
        <v>1367</v>
      </c>
      <c r="D637">
        <v>1900</v>
      </c>
      <c r="E637" s="960">
        <v>1</v>
      </c>
      <c r="F637" t="s">
        <v>441</v>
      </c>
      <c r="G637" s="960">
        <v>366</v>
      </c>
      <c r="H637" t="s">
        <v>380</v>
      </c>
      <c r="I637" s="940" t="s">
        <v>488</v>
      </c>
      <c r="J637" s="940" t="s">
        <v>444</v>
      </c>
      <c r="K637" s="940" t="s">
        <v>449</v>
      </c>
      <c r="L637" s="940" t="s">
        <v>111</v>
      </c>
      <c r="M637" s="961" t="s">
        <v>463</v>
      </c>
      <c r="N637" s="679">
        <f t="shared" ca="1" si="105"/>
        <v>659731.74541363795</v>
      </c>
      <c r="O637" s="679">
        <f t="shared" ca="1" si="106"/>
        <v>383454.38010910462</v>
      </c>
      <c r="P637" s="679">
        <f t="shared" ca="1" si="106"/>
        <v>15414.056242377555</v>
      </c>
      <c r="Q637" s="679">
        <f t="shared" ca="1" si="106"/>
        <v>198079.04175687351</v>
      </c>
      <c r="R637" s="679">
        <f t="shared" ca="1" si="106"/>
        <v>41169.885994909411</v>
      </c>
      <c r="S637" s="679">
        <f t="shared" ca="1" si="106"/>
        <v>10708.815285179671</v>
      </c>
      <c r="T637" s="679">
        <f t="shared" ca="1" si="106"/>
        <v>9445.2936141519913</v>
      </c>
      <c r="U637" s="679">
        <f t="shared" ca="1" si="106"/>
        <v>0</v>
      </c>
      <c r="V637" s="679">
        <f t="shared" ca="1" si="106"/>
        <v>1460.2724110412137</v>
      </c>
      <c r="W637" s="679">
        <f t="shared" ca="1" si="107"/>
        <v>0</v>
      </c>
      <c r="X637" s="679">
        <f t="shared" ca="1" si="106"/>
        <v>0</v>
      </c>
      <c r="Y637" s="679">
        <f t="shared" ca="1" si="106"/>
        <v>0</v>
      </c>
      <c r="Z637" s="679">
        <f t="shared" ca="1" si="106"/>
        <v>0</v>
      </c>
      <c r="AA637" t="str">
        <f t="shared" si="100"/>
        <v>ASR_Financial_Report_SHP21Final</v>
      </c>
      <c r="AB637" s="960">
        <f t="shared" si="101"/>
        <v>44658</v>
      </c>
      <c r="AC637" t="str">
        <f t="shared" si="102"/>
        <v>Unaudited</v>
      </c>
    </row>
    <row r="638" spans="1:29" x14ac:dyDescent="0.25">
      <c r="A638" t="s">
        <v>420</v>
      </c>
      <c r="B638" t="s">
        <v>1366</v>
      </c>
      <c r="C638" t="s">
        <v>1367</v>
      </c>
      <c r="D638">
        <v>1900</v>
      </c>
      <c r="E638" s="960">
        <v>1</v>
      </c>
      <c r="F638" t="s">
        <v>441</v>
      </c>
      <c r="G638" s="960">
        <v>366</v>
      </c>
      <c r="H638" t="s">
        <v>380</v>
      </c>
      <c r="I638" s="940" t="s">
        <v>488</v>
      </c>
      <c r="J638" s="940" t="s">
        <v>444</v>
      </c>
      <c r="K638" s="940" t="s">
        <v>6</v>
      </c>
      <c r="L638" s="940" t="s">
        <v>117</v>
      </c>
      <c r="M638" s="961" t="s">
        <v>188</v>
      </c>
      <c r="N638" s="679">
        <f t="shared" ca="1" si="105"/>
        <v>37956.569999999992</v>
      </c>
      <c r="O638" s="679">
        <f t="shared" ca="1" si="106"/>
        <v>28089.47</v>
      </c>
      <c r="P638" s="679">
        <f t="shared" ca="1" si="106"/>
        <v>1412.42</v>
      </c>
      <c r="Q638" s="679">
        <f t="shared" ca="1" si="106"/>
        <v>5610.67</v>
      </c>
      <c r="R638" s="679">
        <f t="shared" ca="1" si="106"/>
        <v>1451.4</v>
      </c>
      <c r="S638" s="679">
        <f t="shared" ca="1" si="106"/>
        <v>815.71</v>
      </c>
      <c r="T638" s="679">
        <f t="shared" ca="1" si="106"/>
        <v>240.1</v>
      </c>
      <c r="U638" s="679">
        <f t="shared" ca="1" si="106"/>
        <v>0</v>
      </c>
      <c r="V638" s="679">
        <f t="shared" ca="1" si="106"/>
        <v>275.45999999999998</v>
      </c>
      <c r="W638" s="679">
        <f t="shared" ca="1" si="107"/>
        <v>61.34</v>
      </c>
      <c r="X638" s="679">
        <f t="shared" ca="1" si="106"/>
        <v>0</v>
      </c>
      <c r="Y638" s="679">
        <f t="shared" ca="1" si="106"/>
        <v>0</v>
      </c>
      <c r="Z638" s="679">
        <f t="shared" ca="1" si="106"/>
        <v>0</v>
      </c>
      <c r="AA638" t="str">
        <f t="shared" si="100"/>
        <v>ASR_Financial_Report_SHP21Final</v>
      </c>
      <c r="AB638" s="960">
        <f t="shared" si="101"/>
        <v>44658</v>
      </c>
      <c r="AC638" t="str">
        <f t="shared" si="102"/>
        <v>Unaudited</v>
      </c>
    </row>
    <row r="639" spans="1:29" x14ac:dyDescent="0.25">
      <c r="A639" t="s">
        <v>420</v>
      </c>
      <c r="B639" t="s">
        <v>1366</v>
      </c>
      <c r="C639" t="s">
        <v>1367</v>
      </c>
      <c r="D639">
        <v>1900</v>
      </c>
      <c r="E639" s="960">
        <v>1</v>
      </c>
      <c r="F639" t="s">
        <v>441</v>
      </c>
      <c r="G639" s="960">
        <v>366</v>
      </c>
      <c r="H639" t="s">
        <v>380</v>
      </c>
      <c r="I639" s="961" t="s">
        <v>488</v>
      </c>
      <c r="J639" s="961" t="s">
        <v>444</v>
      </c>
      <c r="K639" s="961" t="s">
        <v>6</v>
      </c>
      <c r="L639" s="940" t="s">
        <v>45</v>
      </c>
      <c r="M639" s="961" t="s">
        <v>163</v>
      </c>
      <c r="N639" s="679">
        <f t="shared" ca="1" si="105"/>
        <v>0</v>
      </c>
      <c r="O639" s="679">
        <f t="shared" ca="1" si="106"/>
        <v>0</v>
      </c>
      <c r="P639" s="679">
        <f t="shared" ca="1" si="106"/>
        <v>0</v>
      </c>
      <c r="Q639" s="679">
        <f t="shared" ca="1" si="106"/>
        <v>0</v>
      </c>
      <c r="R639" s="679">
        <f t="shared" ca="1" si="106"/>
        <v>0</v>
      </c>
      <c r="S639" s="679">
        <f t="shared" ca="1" si="106"/>
        <v>0</v>
      </c>
      <c r="T639" s="679">
        <f t="shared" ca="1" si="106"/>
        <v>0</v>
      </c>
      <c r="U639" s="679">
        <f t="shared" ca="1" si="106"/>
        <v>0</v>
      </c>
      <c r="V639" s="679">
        <f t="shared" ca="1" si="106"/>
        <v>0</v>
      </c>
      <c r="W639" s="679">
        <f t="shared" ca="1" si="107"/>
        <v>0</v>
      </c>
      <c r="X639" s="679">
        <f t="shared" ca="1" si="106"/>
        <v>0</v>
      </c>
      <c r="Y639" s="679">
        <f t="shared" ca="1" si="106"/>
        <v>0</v>
      </c>
      <c r="Z639" s="679">
        <f t="shared" ca="1" si="106"/>
        <v>0</v>
      </c>
      <c r="AA639" t="str">
        <f t="shared" si="100"/>
        <v>ASR_Financial_Report_SHP21Final</v>
      </c>
      <c r="AB639" s="960">
        <f t="shared" si="101"/>
        <v>44658</v>
      </c>
      <c r="AC639" t="str">
        <f t="shared" si="102"/>
        <v>Unaudited</v>
      </c>
    </row>
    <row r="640" spans="1:29" x14ac:dyDescent="0.25">
      <c r="A640" t="s">
        <v>420</v>
      </c>
      <c r="B640" t="s">
        <v>1366</v>
      </c>
      <c r="C640" t="s">
        <v>1367</v>
      </c>
      <c r="D640">
        <v>1900</v>
      </c>
      <c r="E640" s="960">
        <v>1</v>
      </c>
      <c r="F640" t="s">
        <v>441</v>
      </c>
      <c r="G640" s="960">
        <v>366</v>
      </c>
      <c r="H640" t="s">
        <v>380</v>
      </c>
      <c r="I640" s="961" t="s">
        <v>488</v>
      </c>
      <c r="J640" s="961" t="s">
        <v>444</v>
      </c>
      <c r="K640" s="961" t="s">
        <v>6</v>
      </c>
      <c r="L640" s="956" t="s">
        <v>46</v>
      </c>
      <c r="M640" s="961" t="s">
        <v>164</v>
      </c>
      <c r="N640" s="679">
        <f t="shared" ca="1" si="105"/>
        <v>1708.7883256376458</v>
      </c>
      <c r="O640" s="679">
        <f t="shared" ca="1" si="106"/>
        <v>1294.6551941094833</v>
      </c>
      <c r="P640" s="679">
        <f t="shared" ca="1" si="106"/>
        <v>56.632605581005791</v>
      </c>
      <c r="Q640" s="679">
        <f t="shared" ca="1" si="106"/>
        <v>256.75182365608612</v>
      </c>
      <c r="R640" s="679">
        <f t="shared" ca="1" si="106"/>
        <v>61.44333244148288</v>
      </c>
      <c r="S640" s="679">
        <f t="shared" ca="1" si="106"/>
        <v>10.010768828227448</v>
      </c>
      <c r="T640" s="679">
        <f t="shared" ca="1" si="106"/>
        <v>15.961360077364301</v>
      </c>
      <c r="U640" s="679">
        <f t="shared" ca="1" si="106"/>
        <v>0</v>
      </c>
      <c r="V640" s="679">
        <f t="shared" ca="1" si="106"/>
        <v>12.105444014968096</v>
      </c>
      <c r="W640" s="679">
        <f t="shared" ca="1" si="107"/>
        <v>1.2277969290280282</v>
      </c>
      <c r="X640" s="679">
        <f t="shared" ca="1" si="106"/>
        <v>0</v>
      </c>
      <c r="Y640" s="679">
        <f t="shared" ca="1" si="106"/>
        <v>0</v>
      </c>
      <c r="Z640" s="679">
        <f t="shared" ca="1" si="106"/>
        <v>0</v>
      </c>
      <c r="AA640" t="str">
        <f t="shared" si="100"/>
        <v>ASR_Financial_Report_SHP21Final</v>
      </c>
      <c r="AB640" s="960">
        <f t="shared" si="101"/>
        <v>44658</v>
      </c>
      <c r="AC640" t="str">
        <f t="shared" si="102"/>
        <v>Unaudited</v>
      </c>
    </row>
    <row r="641" spans="1:29" x14ac:dyDescent="0.25">
      <c r="A641" t="s">
        <v>420</v>
      </c>
      <c r="B641" t="s">
        <v>1366</v>
      </c>
      <c r="C641" t="s">
        <v>1367</v>
      </c>
      <c r="D641">
        <v>1900</v>
      </c>
      <c r="E641" s="960">
        <v>1</v>
      </c>
      <c r="F641" t="s">
        <v>441</v>
      </c>
      <c r="G641" s="960">
        <v>366</v>
      </c>
      <c r="H641" t="s">
        <v>380</v>
      </c>
      <c r="I641" s="940" t="s">
        <v>488</v>
      </c>
      <c r="J641" s="940" t="s">
        <v>444</v>
      </c>
      <c r="K641" s="940" t="s">
        <v>6</v>
      </c>
      <c r="L641" s="940" t="s">
        <v>165</v>
      </c>
      <c r="M641" s="961" t="s">
        <v>461</v>
      </c>
      <c r="N641" s="679">
        <f t="shared" ca="1" si="105"/>
        <v>0</v>
      </c>
      <c r="O641" s="679">
        <f t="shared" ca="1" si="106"/>
        <v>0</v>
      </c>
      <c r="P641" s="679">
        <f t="shared" ca="1" si="106"/>
        <v>0</v>
      </c>
      <c r="Q641" s="679">
        <f t="shared" ca="1" si="106"/>
        <v>0</v>
      </c>
      <c r="R641" s="679">
        <f t="shared" ca="1" si="106"/>
        <v>0</v>
      </c>
      <c r="S641" s="679">
        <f t="shared" ca="1" si="106"/>
        <v>0</v>
      </c>
      <c r="T641" s="679">
        <f t="shared" ca="1" si="106"/>
        <v>0</v>
      </c>
      <c r="U641" s="679">
        <f t="shared" ca="1" si="106"/>
        <v>0</v>
      </c>
      <c r="V641" s="679">
        <f t="shared" ca="1" si="106"/>
        <v>0</v>
      </c>
      <c r="W641" s="679">
        <f t="shared" ca="1" si="107"/>
        <v>0</v>
      </c>
      <c r="X641" s="679">
        <f t="shared" ca="1" si="106"/>
        <v>0</v>
      </c>
      <c r="Y641" s="679">
        <f t="shared" ca="1" si="106"/>
        <v>0</v>
      </c>
      <c r="Z641" s="679">
        <f t="shared" ca="1" si="106"/>
        <v>0</v>
      </c>
      <c r="AA641" t="str">
        <f t="shared" si="100"/>
        <v>ASR_Financial_Report_SHP21Final</v>
      </c>
      <c r="AB641" s="960">
        <f t="shared" si="101"/>
        <v>44658</v>
      </c>
      <c r="AC641" t="str">
        <f t="shared" si="102"/>
        <v>Unaudited</v>
      </c>
    </row>
    <row r="642" spans="1:29" x14ac:dyDescent="0.25">
      <c r="A642" t="s">
        <v>420</v>
      </c>
      <c r="B642" t="s">
        <v>1366</v>
      </c>
      <c r="C642" t="s">
        <v>1367</v>
      </c>
      <c r="D642">
        <v>1900</v>
      </c>
      <c r="E642" s="960">
        <v>1</v>
      </c>
      <c r="F642" t="s">
        <v>441</v>
      </c>
      <c r="G642" s="960">
        <v>366</v>
      </c>
      <c r="H642" t="s">
        <v>380</v>
      </c>
      <c r="I642" s="940" t="s">
        <v>488</v>
      </c>
      <c r="J642" s="940" t="s">
        <v>444</v>
      </c>
      <c r="K642" s="940" t="s">
        <v>434</v>
      </c>
      <c r="L642" s="940" t="s">
        <v>120</v>
      </c>
      <c r="M642" s="961" t="s">
        <v>32</v>
      </c>
      <c r="N642" s="679">
        <f t="shared" ca="1" si="105"/>
        <v>0</v>
      </c>
      <c r="O642" s="679">
        <f t="shared" ca="1" si="106"/>
        <v>0</v>
      </c>
      <c r="P642" s="679">
        <f t="shared" ca="1" si="106"/>
        <v>0</v>
      </c>
      <c r="Q642" s="679">
        <f t="shared" ca="1" si="106"/>
        <v>0</v>
      </c>
      <c r="R642" s="679">
        <f t="shared" ca="1" si="106"/>
        <v>0</v>
      </c>
      <c r="S642" s="679">
        <f t="shared" ca="1" si="106"/>
        <v>0</v>
      </c>
      <c r="T642" s="679">
        <f t="shared" ca="1" si="106"/>
        <v>0</v>
      </c>
      <c r="U642" s="679">
        <f t="shared" ca="1" si="106"/>
        <v>0</v>
      </c>
      <c r="V642" s="679">
        <f t="shared" ca="1" si="106"/>
        <v>0</v>
      </c>
      <c r="W642" s="679">
        <f t="shared" ca="1" si="107"/>
        <v>0</v>
      </c>
      <c r="X642" s="679">
        <f t="shared" ca="1" si="106"/>
        <v>0</v>
      </c>
      <c r="Y642" s="679">
        <f t="shared" ca="1" si="106"/>
        <v>0</v>
      </c>
      <c r="Z642" s="679">
        <f t="shared" ca="1" si="106"/>
        <v>0</v>
      </c>
      <c r="AA642" t="str">
        <f t="shared" ref="AA642:AA705" si="108">file_name</f>
        <v>ASR_Financial_Report_SHP21Final</v>
      </c>
      <c r="AB642" s="960">
        <f t="shared" ref="AB642:AB705" si="109">file_date</f>
        <v>44658</v>
      </c>
      <c r="AC642" t="str">
        <f t="shared" ref="AC642:AC705" si="110">status</f>
        <v>Unaudited</v>
      </c>
    </row>
    <row r="643" spans="1:29" x14ac:dyDescent="0.25">
      <c r="A643" t="s">
        <v>420</v>
      </c>
      <c r="B643" t="s">
        <v>1366</v>
      </c>
      <c r="C643" t="s">
        <v>1367</v>
      </c>
      <c r="D643">
        <v>1900</v>
      </c>
      <c r="E643" s="960">
        <v>1</v>
      </c>
      <c r="F643" t="s">
        <v>441</v>
      </c>
      <c r="G643" s="960">
        <v>366</v>
      </c>
      <c r="H643" t="s">
        <v>380</v>
      </c>
      <c r="I643" s="940" t="s">
        <v>488</v>
      </c>
      <c r="J643" s="940" t="s">
        <v>444</v>
      </c>
      <c r="K643" s="940" t="s">
        <v>434</v>
      </c>
      <c r="L643" s="940" t="s">
        <v>924</v>
      </c>
      <c r="M643" s="961" t="s">
        <v>916</v>
      </c>
      <c r="N643" s="679">
        <f t="shared" ca="1" si="105"/>
        <v>0</v>
      </c>
      <c r="O643" s="679">
        <f t="shared" ca="1" si="106"/>
        <v>0</v>
      </c>
      <c r="P643" s="679">
        <f t="shared" ca="1" si="106"/>
        <v>0</v>
      </c>
      <c r="Q643" s="679">
        <f t="shared" ca="1" si="106"/>
        <v>0</v>
      </c>
      <c r="R643" s="679">
        <f t="shared" ca="1" si="106"/>
        <v>0</v>
      </c>
      <c r="S643" s="679">
        <f t="shared" ca="1" si="106"/>
        <v>0</v>
      </c>
      <c r="T643" s="679">
        <f t="shared" ca="1" si="106"/>
        <v>0</v>
      </c>
      <c r="U643" s="679">
        <f t="shared" ca="1" si="106"/>
        <v>0</v>
      </c>
      <c r="V643" s="679">
        <f t="shared" ca="1" si="106"/>
        <v>0</v>
      </c>
      <c r="W643" s="679">
        <f t="shared" ca="1" si="107"/>
        <v>0</v>
      </c>
      <c r="X643" s="679">
        <f t="shared" ca="1" si="106"/>
        <v>0</v>
      </c>
      <c r="Y643" s="679">
        <f t="shared" ca="1" si="106"/>
        <v>0</v>
      </c>
      <c r="Z643" s="679">
        <f t="shared" ca="1" si="106"/>
        <v>0</v>
      </c>
      <c r="AA643" t="str">
        <f t="shared" si="108"/>
        <v>ASR_Financial_Report_SHP21Final</v>
      </c>
      <c r="AB643" s="960">
        <f t="shared" si="109"/>
        <v>44658</v>
      </c>
      <c r="AC643" t="str">
        <f t="shared" si="110"/>
        <v>Unaudited</v>
      </c>
    </row>
    <row r="644" spans="1:29" x14ac:dyDescent="0.25">
      <c r="A644" t="s">
        <v>420</v>
      </c>
      <c r="B644" t="s">
        <v>1366</v>
      </c>
      <c r="C644" t="s">
        <v>1367</v>
      </c>
      <c r="D644">
        <v>1900</v>
      </c>
      <c r="E644" s="960">
        <v>1</v>
      </c>
      <c r="F644" t="s">
        <v>441</v>
      </c>
      <c r="G644" s="960">
        <v>366</v>
      </c>
      <c r="H644" t="s">
        <v>380</v>
      </c>
      <c r="I644" s="940" t="s">
        <v>488</v>
      </c>
      <c r="J644" s="940" t="s">
        <v>444</v>
      </c>
      <c r="K644" s="940" t="s">
        <v>434</v>
      </c>
      <c r="L644" s="956" t="s">
        <v>167</v>
      </c>
      <c r="M644" s="961" t="s">
        <v>40</v>
      </c>
      <c r="N644" s="679">
        <f t="shared" ca="1" si="105"/>
        <v>0</v>
      </c>
      <c r="O644" s="679">
        <f t="shared" ca="1" si="106"/>
        <v>0</v>
      </c>
      <c r="P644" s="679">
        <f t="shared" ca="1" si="106"/>
        <v>0</v>
      </c>
      <c r="Q644" s="679">
        <f t="shared" ca="1" si="106"/>
        <v>0</v>
      </c>
      <c r="R644" s="679">
        <f t="shared" ca="1" si="106"/>
        <v>0</v>
      </c>
      <c r="S644" s="679">
        <f t="shared" ca="1" si="106"/>
        <v>0</v>
      </c>
      <c r="T644" s="679">
        <f t="shared" ca="1" si="106"/>
        <v>0</v>
      </c>
      <c r="U644" s="679">
        <f t="shared" ca="1" si="106"/>
        <v>0</v>
      </c>
      <c r="V644" s="679">
        <f t="shared" ca="1" si="106"/>
        <v>0</v>
      </c>
      <c r="W644" s="679">
        <f t="shared" ca="1" si="107"/>
        <v>0</v>
      </c>
      <c r="X644" s="679">
        <f t="shared" ca="1" si="106"/>
        <v>0</v>
      </c>
      <c r="Y644" s="679">
        <f t="shared" ca="1" si="106"/>
        <v>0</v>
      </c>
      <c r="Z644" s="679">
        <f t="shared" ca="1" si="106"/>
        <v>0</v>
      </c>
      <c r="AA644" t="str">
        <f t="shared" si="108"/>
        <v>ASR_Financial_Report_SHP21Final</v>
      </c>
      <c r="AB644" s="960">
        <f t="shared" si="109"/>
        <v>44658</v>
      </c>
      <c r="AC644" t="str">
        <f t="shared" si="110"/>
        <v>Unaudited</v>
      </c>
    </row>
    <row r="645" spans="1:29" x14ac:dyDescent="0.25">
      <c r="A645" t="s">
        <v>420</v>
      </c>
      <c r="B645" t="s">
        <v>1366</v>
      </c>
      <c r="C645" t="s">
        <v>1367</v>
      </c>
      <c r="D645">
        <v>1900</v>
      </c>
      <c r="E645" s="960">
        <v>1</v>
      </c>
      <c r="F645" t="s">
        <v>441</v>
      </c>
      <c r="G645" s="960">
        <v>366</v>
      </c>
      <c r="H645" t="s">
        <v>380</v>
      </c>
      <c r="I645" s="940" t="s">
        <v>488</v>
      </c>
      <c r="J645" s="940" t="s">
        <v>444</v>
      </c>
      <c r="K645" s="940" t="s">
        <v>434</v>
      </c>
      <c r="L645" s="956" t="s">
        <v>168</v>
      </c>
      <c r="M645" s="961" t="s">
        <v>329</v>
      </c>
      <c r="N645" s="679">
        <f t="shared" ca="1" si="105"/>
        <v>0</v>
      </c>
      <c r="O645" s="679">
        <f t="shared" ca="1" si="106"/>
        <v>0</v>
      </c>
      <c r="P645" s="679">
        <f t="shared" ca="1" si="106"/>
        <v>0</v>
      </c>
      <c r="Q645" s="679">
        <f t="shared" ca="1" si="106"/>
        <v>0</v>
      </c>
      <c r="R645" s="679">
        <f t="shared" ca="1" si="106"/>
        <v>0</v>
      </c>
      <c r="S645" s="679">
        <f t="shared" ca="1" si="106"/>
        <v>0</v>
      </c>
      <c r="T645" s="679">
        <f t="shared" ca="1" si="106"/>
        <v>0</v>
      </c>
      <c r="U645" s="679">
        <f t="shared" ca="1" si="106"/>
        <v>0</v>
      </c>
      <c r="V645" s="679">
        <f t="shared" ca="1" si="106"/>
        <v>0</v>
      </c>
      <c r="W645" s="679">
        <f t="shared" ca="1" si="107"/>
        <v>0</v>
      </c>
      <c r="X645" s="679">
        <f t="shared" ca="1" si="106"/>
        <v>0</v>
      </c>
      <c r="Y645" s="679">
        <f t="shared" ca="1" si="106"/>
        <v>0</v>
      </c>
      <c r="Z645" s="679">
        <f t="shared" ca="1" si="106"/>
        <v>0</v>
      </c>
      <c r="AA645" t="str">
        <f t="shared" si="108"/>
        <v>ASR_Financial_Report_SHP21Final</v>
      </c>
      <c r="AB645" s="960">
        <f t="shared" si="109"/>
        <v>44658</v>
      </c>
      <c r="AC645" t="str">
        <f t="shared" si="110"/>
        <v>Unaudited</v>
      </c>
    </row>
    <row r="646" spans="1:29" x14ac:dyDescent="0.25">
      <c r="A646" t="s">
        <v>420</v>
      </c>
      <c r="B646" t="s">
        <v>1366</v>
      </c>
      <c r="C646" t="s">
        <v>1367</v>
      </c>
      <c r="D646">
        <v>1900</v>
      </c>
      <c r="E646" s="960">
        <v>1</v>
      </c>
      <c r="F646" t="s">
        <v>441</v>
      </c>
      <c r="G646" s="960">
        <v>366</v>
      </c>
      <c r="H646" t="s">
        <v>380</v>
      </c>
      <c r="I646" s="940" t="s">
        <v>488</v>
      </c>
      <c r="J646" s="940" t="s">
        <v>450</v>
      </c>
      <c r="K646" s="940" t="s">
        <v>435</v>
      </c>
      <c r="L646" s="940" t="s">
        <v>121</v>
      </c>
      <c r="M646" s="961" t="s">
        <v>27</v>
      </c>
      <c r="N646" s="679">
        <f t="shared" ca="1" si="105"/>
        <v>998621.43650897802</v>
      </c>
      <c r="O646" s="679">
        <f t="shared" ca="1" si="106"/>
        <v>328166.38607401837</v>
      </c>
      <c r="P646" s="679">
        <f t="shared" ca="1" si="106"/>
        <v>670455.0504349597</v>
      </c>
      <c r="Q646" s="679">
        <f t="shared" ca="1" si="106"/>
        <v>0</v>
      </c>
      <c r="R646" s="679">
        <f t="shared" ca="1" si="106"/>
        <v>0</v>
      </c>
      <c r="S646" s="679">
        <f t="shared" ca="1" si="106"/>
        <v>0</v>
      </c>
      <c r="T646" s="679">
        <f t="shared" ca="1" si="106"/>
        <v>0</v>
      </c>
      <c r="U646" s="679">
        <f t="shared" ca="1" si="106"/>
        <v>0</v>
      </c>
      <c r="V646" s="679">
        <f t="shared" ca="1" si="106"/>
        <v>0</v>
      </c>
      <c r="W646" s="679">
        <f t="shared" ca="1" si="107"/>
        <v>0</v>
      </c>
      <c r="X646" s="679">
        <f t="shared" ca="1" si="106"/>
        <v>0</v>
      </c>
      <c r="Y646" s="679">
        <f t="shared" ca="1" si="106"/>
        <v>0</v>
      </c>
      <c r="Z646" s="679">
        <f t="shared" ca="1" si="106"/>
        <v>0</v>
      </c>
      <c r="AA646" t="str">
        <f t="shared" si="108"/>
        <v>ASR_Financial_Report_SHP21Final</v>
      </c>
      <c r="AB646" s="960">
        <f t="shared" si="109"/>
        <v>44658</v>
      </c>
      <c r="AC646" t="str">
        <f t="shared" si="110"/>
        <v>Unaudited</v>
      </c>
    </row>
    <row r="647" spans="1:29" x14ac:dyDescent="0.25">
      <c r="A647" t="s">
        <v>420</v>
      </c>
      <c r="B647" t="s">
        <v>1366</v>
      </c>
      <c r="C647" t="s">
        <v>1367</v>
      </c>
      <c r="D647">
        <v>1900</v>
      </c>
      <c r="E647" s="960">
        <v>1</v>
      </c>
      <c r="F647" t="s">
        <v>441</v>
      </c>
      <c r="G647" s="960">
        <v>366</v>
      </c>
      <c r="H647" t="s">
        <v>380</v>
      </c>
      <c r="I647" s="961" t="s">
        <v>488</v>
      </c>
      <c r="J647" s="961" t="s">
        <v>450</v>
      </c>
      <c r="K647" s="961" t="s">
        <v>435</v>
      </c>
      <c r="L647" s="940" t="s">
        <v>122</v>
      </c>
      <c r="M647" s="961" t="s">
        <v>97</v>
      </c>
      <c r="N647" s="679">
        <f t="shared" ca="1" si="105"/>
        <v>741577.29727618722</v>
      </c>
      <c r="O647" s="679">
        <f t="shared" ca="1" si="106"/>
        <v>102101.81471796184</v>
      </c>
      <c r="P647" s="679">
        <f t="shared" ca="1" si="106"/>
        <v>639475.4825582254</v>
      </c>
      <c r="Q647" s="679">
        <f t="shared" ca="1" si="106"/>
        <v>0</v>
      </c>
      <c r="R647" s="679">
        <f t="shared" ca="1" si="106"/>
        <v>0</v>
      </c>
      <c r="S647" s="679">
        <f t="shared" ca="1" si="106"/>
        <v>0</v>
      </c>
      <c r="T647" s="679">
        <f t="shared" ca="1" si="106"/>
        <v>0</v>
      </c>
      <c r="U647" s="679">
        <f t="shared" ca="1" si="106"/>
        <v>0</v>
      </c>
      <c r="V647" s="679">
        <f t="shared" ca="1" si="106"/>
        <v>0</v>
      </c>
      <c r="W647" s="679">
        <f t="shared" ca="1" si="107"/>
        <v>0</v>
      </c>
      <c r="X647" s="679">
        <f t="shared" ca="1" si="106"/>
        <v>0</v>
      </c>
      <c r="Y647" s="679">
        <f t="shared" ca="1" si="106"/>
        <v>0</v>
      </c>
      <c r="Z647" s="679">
        <f t="shared" ca="1" si="106"/>
        <v>0</v>
      </c>
      <c r="AA647" t="str">
        <f t="shared" si="108"/>
        <v>ASR_Financial_Report_SHP21Final</v>
      </c>
      <c r="AB647" s="960">
        <f t="shared" si="109"/>
        <v>44658</v>
      </c>
      <c r="AC647" t="str">
        <f t="shared" si="110"/>
        <v>Unaudited</v>
      </c>
    </row>
    <row r="648" spans="1:29" x14ac:dyDescent="0.25">
      <c r="A648" t="s">
        <v>420</v>
      </c>
      <c r="B648" t="s">
        <v>1366</v>
      </c>
      <c r="C648" t="s">
        <v>1367</v>
      </c>
      <c r="D648">
        <v>1900</v>
      </c>
      <c r="E648" s="960">
        <v>1</v>
      </c>
      <c r="F648" t="s">
        <v>441</v>
      </c>
      <c r="G648" s="960">
        <v>366</v>
      </c>
      <c r="H648" t="s">
        <v>380</v>
      </c>
      <c r="I648" s="940" t="s">
        <v>488</v>
      </c>
      <c r="J648" s="940" t="s">
        <v>450</v>
      </c>
      <c r="K648" s="940" t="s">
        <v>435</v>
      </c>
      <c r="L648" s="940" t="s">
        <v>123</v>
      </c>
      <c r="M648" s="961" t="s">
        <v>98</v>
      </c>
      <c r="N648" s="679">
        <f t="shared" ca="1" si="105"/>
        <v>398209.64828854619</v>
      </c>
      <c r="O648" s="679">
        <f t="shared" ca="1" si="106"/>
        <v>176433.62131205644</v>
      </c>
      <c r="P648" s="679">
        <f t="shared" ca="1" si="106"/>
        <v>221776.02697648975</v>
      </c>
      <c r="Q648" s="679">
        <f t="shared" ca="1" si="106"/>
        <v>0</v>
      </c>
      <c r="R648" s="679">
        <f t="shared" ca="1" si="106"/>
        <v>0</v>
      </c>
      <c r="S648" s="679">
        <f t="shared" ca="1" si="106"/>
        <v>0</v>
      </c>
      <c r="T648" s="679">
        <f t="shared" ca="1" si="106"/>
        <v>0</v>
      </c>
      <c r="U648" s="679">
        <f t="shared" ca="1" si="106"/>
        <v>0</v>
      </c>
      <c r="V648" s="679">
        <f t="shared" ca="1" si="106"/>
        <v>0</v>
      </c>
      <c r="W648" s="679">
        <f t="shared" ca="1" si="107"/>
        <v>0</v>
      </c>
      <c r="X648" s="679">
        <f t="shared" ca="1" si="106"/>
        <v>0</v>
      </c>
      <c r="Y648" s="679">
        <f t="shared" ca="1" si="106"/>
        <v>0</v>
      </c>
      <c r="Z648" s="679">
        <f t="shared" ca="1" si="106"/>
        <v>0</v>
      </c>
      <c r="AA648" t="str">
        <f t="shared" si="108"/>
        <v>ASR_Financial_Report_SHP21Final</v>
      </c>
      <c r="AB648" s="960">
        <f t="shared" si="109"/>
        <v>44658</v>
      </c>
      <c r="AC648" t="str">
        <f t="shared" si="110"/>
        <v>Unaudited</v>
      </c>
    </row>
    <row r="649" spans="1:29" x14ac:dyDescent="0.25">
      <c r="A649" t="s">
        <v>420</v>
      </c>
      <c r="B649" t="s">
        <v>1366</v>
      </c>
      <c r="C649" t="s">
        <v>1367</v>
      </c>
      <c r="D649">
        <v>1900</v>
      </c>
      <c r="E649" s="960">
        <v>1</v>
      </c>
      <c r="F649" t="s">
        <v>441</v>
      </c>
      <c r="G649" s="960">
        <v>366</v>
      </c>
      <c r="H649" t="s">
        <v>380</v>
      </c>
      <c r="I649" s="940" t="s">
        <v>488</v>
      </c>
      <c r="J649" s="940" t="s">
        <v>450</v>
      </c>
      <c r="K649" s="940" t="s">
        <v>435</v>
      </c>
      <c r="L649" s="940" t="s">
        <v>124</v>
      </c>
      <c r="M649" s="961" t="s">
        <v>99</v>
      </c>
      <c r="N649" s="679">
        <f t="shared" ca="1" si="105"/>
        <v>100302.97482017722</v>
      </c>
      <c r="O649" s="679">
        <f t="shared" ca="1" si="106"/>
        <v>74286.723385413425</v>
      </c>
      <c r="P649" s="679">
        <f t="shared" ca="1" si="106"/>
        <v>26016.251434763788</v>
      </c>
      <c r="Q649" s="679">
        <f t="shared" ca="1" si="106"/>
        <v>0</v>
      </c>
      <c r="R649" s="679">
        <f t="shared" ca="1" si="106"/>
        <v>0</v>
      </c>
      <c r="S649" s="679">
        <f t="shared" ca="1" si="106"/>
        <v>0</v>
      </c>
      <c r="T649" s="679">
        <f t="shared" ca="1" si="106"/>
        <v>0</v>
      </c>
      <c r="U649" s="679">
        <f t="shared" ref="U649:Z649" ca="1" si="111">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679">
        <f t="shared" ca="1" si="111"/>
        <v>0</v>
      </c>
      <c r="W649" s="679">
        <f t="shared" ca="1" si="107"/>
        <v>0</v>
      </c>
      <c r="X649" s="679">
        <f t="shared" ca="1" si="111"/>
        <v>0</v>
      </c>
      <c r="Y649" s="679">
        <f t="shared" ca="1" si="111"/>
        <v>0</v>
      </c>
      <c r="Z649" s="679">
        <f t="shared" ca="1" si="111"/>
        <v>0</v>
      </c>
      <c r="AA649" t="str">
        <f t="shared" si="108"/>
        <v>ASR_Financial_Report_SHP21Final</v>
      </c>
      <c r="AB649" s="960">
        <f t="shared" si="109"/>
        <v>44658</v>
      </c>
      <c r="AC649" t="str">
        <f t="shared" si="110"/>
        <v>Unaudited</v>
      </c>
    </row>
    <row r="650" spans="1:29" x14ac:dyDescent="0.25">
      <c r="A650" t="s">
        <v>420</v>
      </c>
      <c r="B650" t="s">
        <v>1366</v>
      </c>
      <c r="C650" t="s">
        <v>1367</v>
      </c>
      <c r="D650">
        <v>1900</v>
      </c>
      <c r="E650" s="960">
        <v>1</v>
      </c>
      <c r="F650" t="s">
        <v>441</v>
      </c>
      <c r="G650" s="960">
        <v>366</v>
      </c>
      <c r="H650" t="s">
        <v>380</v>
      </c>
      <c r="I650" s="940" t="s">
        <v>488</v>
      </c>
      <c r="J650" s="940" t="s">
        <v>450</v>
      </c>
      <c r="K650" s="940" t="s">
        <v>435</v>
      </c>
      <c r="L650" s="940" t="s">
        <v>125</v>
      </c>
      <c r="M650" s="961" t="s">
        <v>100</v>
      </c>
      <c r="N650" s="679">
        <f t="shared" ca="1" si="105"/>
        <v>-1748.7712867814641</v>
      </c>
      <c r="O650" s="679">
        <f t="shared" ref="O650:V659" ca="1" si="112">IF(OR(AND($F650="PY",O$1&lt;&gt;"Prior Year"),AND($F650&lt;&gt;"PY",O$1="Prior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"&amp;$H650&amp;"'!$A$7:$CA$7"),0)+MATCH(O$1,INDIRECT("'MMA Rev-Exp "&amp;$H650&amp;"'!$D$8:$CA$8"),0)-1)))</f>
        <v>0.26798717889351414</v>
      </c>
      <c r="P650" s="679">
        <f t="shared" ca="1" si="112"/>
        <v>-1749.0392739603576</v>
      </c>
      <c r="Q650" s="679">
        <f t="shared" ca="1" si="112"/>
        <v>0</v>
      </c>
      <c r="R650" s="679">
        <f t="shared" ca="1" si="112"/>
        <v>0</v>
      </c>
      <c r="S650" s="679">
        <f t="shared" ca="1" si="112"/>
        <v>0</v>
      </c>
      <c r="T650" s="679">
        <f t="shared" ca="1" si="112"/>
        <v>0</v>
      </c>
      <c r="U650" s="679">
        <f t="shared" ca="1" si="112"/>
        <v>0</v>
      </c>
      <c r="V650" s="679">
        <f t="shared" ca="1" si="112"/>
        <v>0</v>
      </c>
      <c r="W650" s="679">
        <f t="shared" ca="1" si="107"/>
        <v>0</v>
      </c>
      <c r="X650" s="679">
        <f t="shared" ref="X650:Z666" ca="1" si="113">IF(OR(AND($F650="PY",X$1&lt;&gt;"Prior Year"),AND($F650&lt;&gt;"PY",X$1="Prior Year")),0,INDEX(INDIRECT("'MMA Rev-Exp "&amp;$H650&amp;"'!$A$1:$CA$200"),IF($J650="Member Months",MATCH($J650,INDIRECT("'MMA Rev-Exp "&amp;$H650&amp;"'!$A$1:$A$200"),0),MATCH($L650,INDIRECT("'MMA Rev-Exp "&amp;$H650&amp;"'!$B$1:$B$200"),0)),IF($F650="PY",MATCH("Prior Year Adjustments",INDIRECT("'MMA Rev-Exp "&amp;$H650&amp;"'!$A$8:$CA$8"),0),MATCH(IF($F650="Q1","JANUARY - MARCH (Q1)",IF($F650="Q2","APRIL - JUNE (Q2)",IF($F650="Q3","JULY - SEPTEMBER (Q3)",IF($F650="Q4","OCTOBER - DECEMBER (Q4)",0)))),INDIRECT("'MMA Rev-Exp "&amp;$H650&amp;"'!$A$7:$CA$7"),0)+MATCH(X$1,INDIRECT("'MMA Rev-Exp "&amp;$H650&amp;"'!$D$8:$CA$8"),0)-1)))</f>
        <v>0</v>
      </c>
      <c r="Y650" s="679">
        <f t="shared" ca="1" si="113"/>
        <v>0</v>
      </c>
      <c r="Z650" s="679">
        <f t="shared" ca="1" si="113"/>
        <v>0</v>
      </c>
      <c r="AA650" t="str">
        <f t="shared" si="108"/>
        <v>ASR_Financial_Report_SHP21Final</v>
      </c>
      <c r="AB650" s="960">
        <f t="shared" si="109"/>
        <v>44658</v>
      </c>
      <c r="AC650" t="str">
        <f t="shared" si="110"/>
        <v>Unaudited</v>
      </c>
    </row>
    <row r="651" spans="1:29" x14ac:dyDescent="0.25">
      <c r="A651" t="s">
        <v>420</v>
      </c>
      <c r="B651" t="s">
        <v>1366</v>
      </c>
      <c r="C651" t="s">
        <v>1367</v>
      </c>
      <c r="D651">
        <v>1900</v>
      </c>
      <c r="E651" s="960">
        <v>1</v>
      </c>
      <c r="F651" t="s">
        <v>441</v>
      </c>
      <c r="G651" s="960">
        <v>366</v>
      </c>
      <c r="H651" t="s">
        <v>380</v>
      </c>
      <c r="I651" s="961" t="s">
        <v>488</v>
      </c>
      <c r="J651" s="961" t="s">
        <v>450</v>
      </c>
      <c r="K651" s="961" t="s">
        <v>435</v>
      </c>
      <c r="L651" s="940" t="s">
        <v>126</v>
      </c>
      <c r="M651" s="961" t="s">
        <v>28</v>
      </c>
      <c r="N651" s="679">
        <f t="shared" ca="1" si="105"/>
        <v>4521.7768308406612</v>
      </c>
      <c r="O651" s="679">
        <f t="shared" ca="1" si="112"/>
        <v>4521.7768308406612</v>
      </c>
      <c r="P651" s="679">
        <f t="shared" ca="1" si="112"/>
        <v>0</v>
      </c>
      <c r="Q651" s="679">
        <f t="shared" ca="1" si="112"/>
        <v>0</v>
      </c>
      <c r="R651" s="679">
        <f t="shared" ca="1" si="112"/>
        <v>0</v>
      </c>
      <c r="S651" s="679">
        <f t="shared" ca="1" si="112"/>
        <v>0</v>
      </c>
      <c r="T651" s="679">
        <f t="shared" ca="1" si="112"/>
        <v>0</v>
      </c>
      <c r="U651" s="679">
        <f t="shared" ca="1" si="112"/>
        <v>0</v>
      </c>
      <c r="V651" s="679">
        <f t="shared" ca="1" si="112"/>
        <v>0</v>
      </c>
      <c r="W651" s="679">
        <f t="shared" ca="1" si="107"/>
        <v>0</v>
      </c>
      <c r="X651" s="679">
        <f t="shared" ca="1" si="113"/>
        <v>0</v>
      </c>
      <c r="Y651" s="679">
        <f t="shared" ca="1" si="113"/>
        <v>0</v>
      </c>
      <c r="Z651" s="679">
        <f t="shared" ca="1" si="113"/>
        <v>0</v>
      </c>
      <c r="AA651" t="str">
        <f t="shared" si="108"/>
        <v>ASR_Financial_Report_SHP21Final</v>
      </c>
      <c r="AB651" s="960">
        <f t="shared" si="109"/>
        <v>44658</v>
      </c>
      <c r="AC651" t="str">
        <f t="shared" si="110"/>
        <v>Unaudited</v>
      </c>
    </row>
    <row r="652" spans="1:29" x14ac:dyDescent="0.25">
      <c r="A652" t="s">
        <v>420</v>
      </c>
      <c r="B652" t="s">
        <v>1366</v>
      </c>
      <c r="C652" t="s">
        <v>1367</v>
      </c>
      <c r="D652">
        <v>1900</v>
      </c>
      <c r="E652" s="960">
        <v>1</v>
      </c>
      <c r="F652" t="s">
        <v>441</v>
      </c>
      <c r="G652" s="960">
        <v>366</v>
      </c>
      <c r="H652" t="s">
        <v>380</v>
      </c>
      <c r="I652" s="961" t="s">
        <v>488</v>
      </c>
      <c r="J652" s="961" t="s">
        <v>436</v>
      </c>
      <c r="K652" s="961" t="s">
        <v>436</v>
      </c>
      <c r="L652" s="940" t="s">
        <v>128</v>
      </c>
      <c r="M652" s="961" t="s">
        <v>326</v>
      </c>
      <c r="N652" s="679">
        <f t="shared" ca="1" si="105"/>
        <v>0</v>
      </c>
      <c r="O652" s="679">
        <f t="shared" ca="1" si="112"/>
        <v>0</v>
      </c>
      <c r="P652" s="679">
        <f t="shared" ca="1" si="112"/>
        <v>0</v>
      </c>
      <c r="Q652" s="679">
        <f t="shared" ca="1" si="112"/>
        <v>0</v>
      </c>
      <c r="R652" s="679">
        <f t="shared" ca="1" si="112"/>
        <v>0</v>
      </c>
      <c r="S652" s="679">
        <f t="shared" ca="1" si="112"/>
        <v>0</v>
      </c>
      <c r="T652" s="679">
        <f t="shared" ca="1" si="112"/>
        <v>0</v>
      </c>
      <c r="U652" s="679">
        <f t="shared" ca="1" si="112"/>
        <v>0</v>
      </c>
      <c r="V652" s="679">
        <f t="shared" ca="1" si="112"/>
        <v>0</v>
      </c>
      <c r="W652" s="679">
        <f t="shared" ca="1" si="107"/>
        <v>0</v>
      </c>
      <c r="X652" s="679">
        <f t="shared" ca="1" si="113"/>
        <v>0</v>
      </c>
      <c r="Y652" s="679">
        <f t="shared" ca="1" si="113"/>
        <v>0</v>
      </c>
      <c r="Z652" s="679">
        <f t="shared" ca="1" si="113"/>
        <v>0</v>
      </c>
      <c r="AA652" t="str">
        <f t="shared" si="108"/>
        <v>ASR_Financial_Report_SHP21Final</v>
      </c>
      <c r="AB652" s="960">
        <f t="shared" si="109"/>
        <v>44658</v>
      </c>
      <c r="AC652" t="str">
        <f t="shared" si="110"/>
        <v>Unaudited</v>
      </c>
    </row>
    <row r="653" spans="1:29" x14ac:dyDescent="0.25">
      <c r="A653" t="s">
        <v>420</v>
      </c>
      <c r="B653" t="s">
        <v>1366</v>
      </c>
      <c r="C653" t="s">
        <v>1367</v>
      </c>
      <c r="D653">
        <v>1900</v>
      </c>
      <c r="E653" s="960">
        <v>1</v>
      </c>
      <c r="F653" t="s">
        <v>441</v>
      </c>
      <c r="G653" s="960">
        <v>366</v>
      </c>
      <c r="H653" t="s">
        <v>380</v>
      </c>
      <c r="I653" s="961" t="s">
        <v>488</v>
      </c>
      <c r="J653" s="961" t="s">
        <v>436</v>
      </c>
      <c r="K653" s="961" t="s">
        <v>436</v>
      </c>
      <c r="L653" s="940" t="s">
        <v>129</v>
      </c>
      <c r="M653" s="961" t="s">
        <v>325</v>
      </c>
      <c r="N653" s="679">
        <f t="shared" ca="1" si="105"/>
        <v>0</v>
      </c>
      <c r="O653" s="679">
        <f t="shared" ca="1" si="112"/>
        <v>0</v>
      </c>
      <c r="P653" s="679">
        <f t="shared" ca="1" si="112"/>
        <v>0</v>
      </c>
      <c r="Q653" s="679">
        <f t="shared" ca="1" si="112"/>
        <v>0</v>
      </c>
      <c r="R653" s="679">
        <f t="shared" ca="1" si="112"/>
        <v>0</v>
      </c>
      <c r="S653" s="679">
        <f t="shared" ca="1" si="112"/>
        <v>0</v>
      </c>
      <c r="T653" s="679">
        <f t="shared" ca="1" si="112"/>
        <v>0</v>
      </c>
      <c r="U653" s="679">
        <f t="shared" ca="1" si="112"/>
        <v>0</v>
      </c>
      <c r="V653" s="679">
        <f t="shared" ca="1" si="112"/>
        <v>0</v>
      </c>
      <c r="W653" s="679">
        <f t="shared" ca="1" si="107"/>
        <v>0</v>
      </c>
      <c r="X653" s="679">
        <f t="shared" ca="1" si="113"/>
        <v>0</v>
      </c>
      <c r="Y653" s="679">
        <f t="shared" ca="1" si="113"/>
        <v>0</v>
      </c>
      <c r="Z653" s="679">
        <f t="shared" ca="1" si="113"/>
        <v>0</v>
      </c>
      <c r="AA653" t="str">
        <f t="shared" si="108"/>
        <v>ASR_Financial_Report_SHP21Final</v>
      </c>
      <c r="AB653" s="960">
        <f t="shared" si="109"/>
        <v>44658</v>
      </c>
      <c r="AC653" t="str">
        <f t="shared" si="110"/>
        <v>Unaudited</v>
      </c>
    </row>
    <row r="654" spans="1:29" ht="30" x14ac:dyDescent="0.25">
      <c r="A654" t="s">
        <v>420</v>
      </c>
      <c r="B654" t="s">
        <v>1366</v>
      </c>
      <c r="C654" t="s">
        <v>1367</v>
      </c>
      <c r="D654">
        <v>1900</v>
      </c>
      <c r="E654" s="960">
        <v>1</v>
      </c>
      <c r="F654" t="s">
        <v>441</v>
      </c>
      <c r="G654" s="960">
        <v>366</v>
      </c>
      <c r="H654" t="s">
        <v>380</v>
      </c>
      <c r="I654" s="961" t="s">
        <v>488</v>
      </c>
      <c r="J654" s="961" t="s">
        <v>436</v>
      </c>
      <c r="K654" s="961" t="s">
        <v>436</v>
      </c>
      <c r="L654" s="940" t="s">
        <v>130</v>
      </c>
      <c r="M654" s="961" t="s">
        <v>179</v>
      </c>
      <c r="N654" s="679">
        <f t="shared" ca="1" si="105"/>
        <v>0</v>
      </c>
      <c r="O654" s="679">
        <f t="shared" ca="1" si="112"/>
        <v>0</v>
      </c>
      <c r="P654" s="679">
        <f t="shared" ca="1" si="112"/>
        <v>0</v>
      </c>
      <c r="Q654" s="679">
        <f t="shared" ca="1" si="112"/>
        <v>0</v>
      </c>
      <c r="R654" s="679">
        <f t="shared" ca="1" si="112"/>
        <v>0</v>
      </c>
      <c r="S654" s="679">
        <f t="shared" ca="1" si="112"/>
        <v>0</v>
      </c>
      <c r="T654" s="679">
        <f t="shared" ca="1" si="112"/>
        <v>0</v>
      </c>
      <c r="U654" s="679">
        <f t="shared" ca="1" si="112"/>
        <v>0</v>
      </c>
      <c r="V654" s="679">
        <f t="shared" ca="1" si="112"/>
        <v>0</v>
      </c>
      <c r="W654" s="679">
        <f t="shared" ca="1" si="107"/>
        <v>0</v>
      </c>
      <c r="X654" s="679">
        <f t="shared" ca="1" si="113"/>
        <v>0</v>
      </c>
      <c r="Y654" s="679">
        <f t="shared" ca="1" si="113"/>
        <v>0</v>
      </c>
      <c r="Z654" s="679">
        <f t="shared" ca="1" si="113"/>
        <v>0</v>
      </c>
      <c r="AA654" t="str">
        <f t="shared" si="108"/>
        <v>ASR_Financial_Report_SHP21Final</v>
      </c>
      <c r="AB654" s="960">
        <f t="shared" si="109"/>
        <v>44658</v>
      </c>
      <c r="AC654" t="str">
        <f t="shared" si="110"/>
        <v>Unaudited</v>
      </c>
    </row>
    <row r="655" spans="1:29" x14ac:dyDescent="0.25">
      <c r="A655" t="s">
        <v>420</v>
      </c>
      <c r="B655" t="s">
        <v>1366</v>
      </c>
      <c r="C655" t="s">
        <v>1367</v>
      </c>
      <c r="D655">
        <v>1900</v>
      </c>
      <c r="E655" s="960">
        <v>1</v>
      </c>
      <c r="F655" t="s">
        <v>441</v>
      </c>
      <c r="G655" s="960">
        <v>366</v>
      </c>
      <c r="H655" t="s">
        <v>380</v>
      </c>
      <c r="I655" s="961" t="s">
        <v>488</v>
      </c>
      <c r="J655" s="961" t="s">
        <v>436</v>
      </c>
      <c r="K655" s="961" t="s">
        <v>436</v>
      </c>
      <c r="L655" s="956" t="s">
        <v>131</v>
      </c>
      <c r="M655" s="961" t="s">
        <v>494</v>
      </c>
      <c r="N655" s="679">
        <f t="shared" ca="1" si="105"/>
        <v>0</v>
      </c>
      <c r="O655" s="679">
        <f t="shared" ca="1" si="112"/>
        <v>0</v>
      </c>
      <c r="P655" s="679">
        <f t="shared" ca="1" si="112"/>
        <v>0</v>
      </c>
      <c r="Q655" s="679">
        <f t="shared" ca="1" si="112"/>
        <v>0</v>
      </c>
      <c r="R655" s="679">
        <f t="shared" ca="1" si="112"/>
        <v>0</v>
      </c>
      <c r="S655" s="679">
        <f t="shared" ca="1" si="112"/>
        <v>0</v>
      </c>
      <c r="T655" s="679">
        <f t="shared" ca="1" si="112"/>
        <v>0</v>
      </c>
      <c r="U655" s="679">
        <f t="shared" ca="1" si="112"/>
        <v>0</v>
      </c>
      <c r="V655" s="679">
        <f t="shared" ca="1" si="112"/>
        <v>0</v>
      </c>
      <c r="W655" s="679">
        <f t="shared" ca="1" si="107"/>
        <v>0</v>
      </c>
      <c r="X655" s="679">
        <f t="shared" ca="1" si="113"/>
        <v>0</v>
      </c>
      <c r="Y655" s="679">
        <f t="shared" ca="1" si="113"/>
        <v>0</v>
      </c>
      <c r="Z655" s="679">
        <f t="shared" ca="1" si="113"/>
        <v>0</v>
      </c>
      <c r="AA655" t="str">
        <f t="shared" si="108"/>
        <v>ASR_Financial_Report_SHP21Final</v>
      </c>
      <c r="AB655" s="960">
        <f t="shared" si="109"/>
        <v>44658</v>
      </c>
      <c r="AC655" t="str">
        <f t="shared" si="110"/>
        <v>Unaudited</v>
      </c>
    </row>
    <row r="656" spans="1:29" x14ac:dyDescent="0.25">
      <c r="A656" t="s">
        <v>420</v>
      </c>
      <c r="B656" t="s">
        <v>1366</v>
      </c>
      <c r="C656" t="s">
        <v>1367</v>
      </c>
      <c r="D656">
        <v>1900</v>
      </c>
      <c r="E656" s="960">
        <v>1</v>
      </c>
      <c r="F656" t="s">
        <v>441</v>
      </c>
      <c r="G656" s="960">
        <v>366</v>
      </c>
      <c r="H656" t="s">
        <v>380</v>
      </c>
      <c r="I656" s="961" t="s">
        <v>488</v>
      </c>
      <c r="J656" s="961" t="s">
        <v>436</v>
      </c>
      <c r="K656" s="961" t="s">
        <v>436</v>
      </c>
      <c r="L656" s="940" t="s">
        <v>132</v>
      </c>
      <c r="M656" s="961" t="s">
        <v>495</v>
      </c>
      <c r="N656" s="679">
        <f t="shared" ca="1" si="105"/>
        <v>0</v>
      </c>
      <c r="O656" s="679">
        <f t="shared" ca="1" si="112"/>
        <v>0</v>
      </c>
      <c r="P656" s="679">
        <f t="shared" ca="1" si="112"/>
        <v>0</v>
      </c>
      <c r="Q656" s="679">
        <f t="shared" ca="1" si="112"/>
        <v>0</v>
      </c>
      <c r="R656" s="679">
        <f t="shared" ca="1" si="112"/>
        <v>0</v>
      </c>
      <c r="S656" s="679">
        <f t="shared" ca="1" si="112"/>
        <v>0</v>
      </c>
      <c r="T656" s="679">
        <f t="shared" ca="1" si="112"/>
        <v>0</v>
      </c>
      <c r="U656" s="679">
        <f t="shared" ca="1" si="112"/>
        <v>0</v>
      </c>
      <c r="V656" s="679">
        <f t="shared" ca="1" si="112"/>
        <v>0</v>
      </c>
      <c r="W656" s="679">
        <f t="shared" ca="1" si="107"/>
        <v>0</v>
      </c>
      <c r="X656" s="679">
        <f t="shared" ca="1" si="113"/>
        <v>0</v>
      </c>
      <c r="Y656" s="679">
        <f t="shared" ca="1" si="113"/>
        <v>0</v>
      </c>
      <c r="Z656" s="679">
        <f t="shared" ca="1" si="113"/>
        <v>0</v>
      </c>
      <c r="AA656" t="str">
        <f t="shared" si="108"/>
        <v>ASR_Financial_Report_SHP21Final</v>
      </c>
      <c r="AB656" s="960">
        <f t="shared" si="109"/>
        <v>44658</v>
      </c>
      <c r="AC656" t="str">
        <f t="shared" si="110"/>
        <v>Unaudited</v>
      </c>
    </row>
    <row r="657" spans="1:29" x14ac:dyDescent="0.25">
      <c r="A657" t="s">
        <v>420</v>
      </c>
      <c r="B657" t="s">
        <v>1366</v>
      </c>
      <c r="C657" t="s">
        <v>1367</v>
      </c>
      <c r="D657">
        <v>1900</v>
      </c>
      <c r="E657" s="960">
        <v>1</v>
      </c>
      <c r="F657" t="s">
        <v>441</v>
      </c>
      <c r="G657" s="960">
        <v>366</v>
      </c>
      <c r="H657" t="s">
        <v>380</v>
      </c>
      <c r="I657" s="940" t="s">
        <v>488</v>
      </c>
      <c r="J657" s="940" t="s">
        <v>436</v>
      </c>
      <c r="K657" s="940" t="s">
        <v>436</v>
      </c>
      <c r="L657" s="940" t="s">
        <v>133</v>
      </c>
      <c r="M657" s="961" t="s">
        <v>496</v>
      </c>
      <c r="N657" s="679">
        <f t="shared" ca="1" si="105"/>
        <v>0</v>
      </c>
      <c r="O657" s="679">
        <f t="shared" ca="1" si="112"/>
        <v>0</v>
      </c>
      <c r="P657" s="679">
        <f t="shared" ca="1" si="112"/>
        <v>0</v>
      </c>
      <c r="Q657" s="679">
        <f t="shared" ca="1" si="112"/>
        <v>0</v>
      </c>
      <c r="R657" s="679">
        <f t="shared" ca="1" si="112"/>
        <v>0</v>
      </c>
      <c r="S657" s="679">
        <f t="shared" ca="1" si="112"/>
        <v>0</v>
      </c>
      <c r="T657" s="679">
        <f t="shared" ca="1" si="112"/>
        <v>0</v>
      </c>
      <c r="U657" s="679">
        <f t="shared" ca="1" si="112"/>
        <v>0</v>
      </c>
      <c r="V657" s="679">
        <f t="shared" ca="1" si="112"/>
        <v>0</v>
      </c>
      <c r="W657" s="679">
        <f t="shared" ca="1" si="107"/>
        <v>0</v>
      </c>
      <c r="X657" s="679">
        <f t="shared" ca="1" si="113"/>
        <v>0</v>
      </c>
      <c r="Y657" s="679">
        <f t="shared" ca="1" si="113"/>
        <v>0</v>
      </c>
      <c r="Z657" s="679">
        <f t="shared" ca="1" si="113"/>
        <v>0</v>
      </c>
      <c r="AA657" t="str">
        <f t="shared" si="108"/>
        <v>ASR_Financial_Report_SHP21Final</v>
      </c>
      <c r="AB657" s="960">
        <f t="shared" si="109"/>
        <v>44658</v>
      </c>
      <c r="AC657" t="str">
        <f t="shared" si="110"/>
        <v>Unaudited</v>
      </c>
    </row>
    <row r="658" spans="1:29" ht="30" x14ac:dyDescent="0.25">
      <c r="A658" t="s">
        <v>420</v>
      </c>
      <c r="B658" t="s">
        <v>1366</v>
      </c>
      <c r="C658" t="s">
        <v>1367</v>
      </c>
      <c r="D658">
        <v>1900</v>
      </c>
      <c r="E658" s="960">
        <v>1</v>
      </c>
      <c r="F658" t="s">
        <v>441</v>
      </c>
      <c r="G658" s="960">
        <v>366</v>
      </c>
      <c r="H658" t="s">
        <v>380</v>
      </c>
      <c r="I658" s="961" t="s">
        <v>489</v>
      </c>
      <c r="J658" s="961" t="s">
        <v>26</v>
      </c>
      <c r="K658" s="961" t="s">
        <v>26</v>
      </c>
      <c r="L658" s="940" t="s">
        <v>269</v>
      </c>
      <c r="M658" s="961" t="s">
        <v>26</v>
      </c>
      <c r="N658" s="679">
        <f t="shared" ca="1" si="105"/>
        <v>467636.61208554415</v>
      </c>
      <c r="O658" s="679">
        <f t="shared" ca="1" si="112"/>
        <v>0</v>
      </c>
      <c r="P658" s="679">
        <f t="shared" ca="1" si="112"/>
        <v>0</v>
      </c>
      <c r="Q658" s="679">
        <f t="shared" ca="1" si="112"/>
        <v>0</v>
      </c>
      <c r="R658" s="679">
        <f t="shared" ca="1" si="112"/>
        <v>0</v>
      </c>
      <c r="S658" s="679">
        <f t="shared" ca="1" si="112"/>
        <v>0</v>
      </c>
      <c r="T658" s="679">
        <f t="shared" ca="1" si="112"/>
        <v>0</v>
      </c>
      <c r="U658" s="679">
        <f t="shared" ca="1" si="112"/>
        <v>0</v>
      </c>
      <c r="V658" s="679">
        <f t="shared" ca="1" si="112"/>
        <v>0</v>
      </c>
      <c r="W658" s="679">
        <f t="shared" ca="1" si="107"/>
        <v>0</v>
      </c>
      <c r="X658" s="679">
        <f t="shared" ca="1" si="113"/>
        <v>0</v>
      </c>
      <c r="Y658" s="679">
        <f t="shared" ca="1" si="113"/>
        <v>0</v>
      </c>
      <c r="Z658" s="679">
        <f t="shared" ca="1" si="113"/>
        <v>0</v>
      </c>
      <c r="AA658" t="str">
        <f t="shared" si="108"/>
        <v>ASR_Financial_Report_SHP21Final</v>
      </c>
      <c r="AB658" s="960">
        <f t="shared" si="109"/>
        <v>44658</v>
      </c>
      <c r="AC658" t="str">
        <f t="shared" si="110"/>
        <v>Unaudited</v>
      </c>
    </row>
    <row r="659" spans="1:29" x14ac:dyDescent="0.25">
      <c r="A659" t="s">
        <v>420</v>
      </c>
      <c r="B659" t="s">
        <v>1366</v>
      </c>
      <c r="C659" t="s">
        <v>1367</v>
      </c>
      <c r="D659">
        <v>1900</v>
      </c>
      <c r="E659" s="960">
        <v>1</v>
      </c>
      <c r="F659" t="s">
        <v>1012</v>
      </c>
      <c r="G659" s="960" t="s">
        <v>1365</v>
      </c>
      <c r="H659" t="s">
        <v>380</v>
      </c>
      <c r="I659" s="940" t="s">
        <v>432</v>
      </c>
      <c r="J659" s="940" t="s">
        <v>432</v>
      </c>
      <c r="K659" s="940" t="s">
        <v>432</v>
      </c>
      <c r="L659" s="940"/>
      <c r="M659" s="940" t="s">
        <v>432</v>
      </c>
      <c r="N659" s="679">
        <f t="shared" ca="1" si="105"/>
        <v>0</v>
      </c>
      <c r="O659" s="679">
        <f t="shared" ca="1" si="112"/>
        <v>0</v>
      </c>
      <c r="P659" s="679">
        <f t="shared" ca="1" si="112"/>
        <v>0</v>
      </c>
      <c r="Q659" s="679">
        <f t="shared" ca="1" si="112"/>
        <v>0</v>
      </c>
      <c r="R659" s="679">
        <f t="shared" ca="1" si="112"/>
        <v>0</v>
      </c>
      <c r="S659" s="679">
        <f t="shared" ca="1" si="112"/>
        <v>0</v>
      </c>
      <c r="T659" s="679">
        <f t="shared" ca="1" si="112"/>
        <v>0</v>
      </c>
      <c r="U659" s="679">
        <f t="shared" ca="1" si="112"/>
        <v>0</v>
      </c>
      <c r="V659" s="679">
        <f t="shared" ca="1" si="112"/>
        <v>0</v>
      </c>
      <c r="W659" s="679">
        <f t="shared" ca="1" si="107"/>
        <v>0</v>
      </c>
      <c r="X659" s="679">
        <f t="shared" ca="1" si="113"/>
        <v>0</v>
      </c>
      <c r="Y659" s="679">
        <f t="shared" ca="1" si="113"/>
        <v>0</v>
      </c>
      <c r="Z659" s="679">
        <f t="shared" ca="1" si="113"/>
        <v>0</v>
      </c>
      <c r="AA659" t="str">
        <f t="shared" si="108"/>
        <v>ASR_Financial_Report_SHP21Final</v>
      </c>
      <c r="AB659" s="960">
        <f t="shared" si="109"/>
        <v>44658</v>
      </c>
      <c r="AC659" t="str">
        <f t="shared" si="110"/>
        <v>Unaudited</v>
      </c>
    </row>
    <row r="660" spans="1:29" x14ac:dyDescent="0.25">
      <c r="A660" t="s">
        <v>420</v>
      </c>
      <c r="B660" t="s">
        <v>1366</v>
      </c>
      <c r="C660" t="s">
        <v>1367</v>
      </c>
      <c r="D660">
        <v>1900</v>
      </c>
      <c r="E660" s="960">
        <v>1</v>
      </c>
      <c r="F660" t="s">
        <v>1012</v>
      </c>
      <c r="G660" s="960" t="s">
        <v>1365</v>
      </c>
      <c r="H660" t="s">
        <v>380</v>
      </c>
      <c r="I660" s="940" t="s">
        <v>487</v>
      </c>
      <c r="J660" s="940" t="s">
        <v>12</v>
      </c>
      <c r="K660" s="940" t="s">
        <v>12</v>
      </c>
      <c r="L660" s="940">
        <v>1.1000000000000001</v>
      </c>
      <c r="M660" s="961" t="s">
        <v>12</v>
      </c>
      <c r="N660" s="679">
        <f t="shared" ca="1" si="105"/>
        <v>0</v>
      </c>
      <c r="O660" s="679">
        <f t="shared" ref="O660:V666" ca="1" si="114">IF(OR(AND($F660="PY",O$1&lt;&gt;"Prior Year"),AND($F660&lt;&gt;"PY",O$1="Prior Year")),0,INDEX(INDIRECT("'MMA Rev-Exp "&amp;$H660&amp;"'!$A$1:$CA$200"),IF($J660="Member Months",MATCH($J660,INDIRECT("'MMA Rev-Exp "&amp;$H660&amp;"'!$A$1:$A$200"),0),MATCH($L660,INDIRECT("'MMA Rev-Exp "&amp;$H660&amp;"'!$B$1:$B$200"),0)),IF($F660="PY",MATCH("Prior Year Adjustments",INDIRECT("'MMA Rev-Exp "&amp;$H660&amp;"'!$A$8:$CA$8"),0),MATCH(IF($F660="Q1","JANUARY - MARCH (Q1)",IF($F660="Q2","APRIL - JUNE (Q2)",IF($F660="Q3","JULY - SEPTEMBER (Q3)",IF($F660="Q4","OCTOBER - DECEMBER (Q4)",0)))),INDIRECT("'MMA Rev-Exp "&amp;$H660&amp;"'!$A$7:$CA$7"),0)+MATCH(O$1,INDIRECT("'MMA Rev-Exp "&amp;$H660&amp;"'!$D$8:$CA$8"),0)-1)))</f>
        <v>0</v>
      </c>
      <c r="P660" s="679">
        <f t="shared" ca="1" si="114"/>
        <v>0</v>
      </c>
      <c r="Q660" s="679">
        <f t="shared" ca="1" si="114"/>
        <v>0</v>
      </c>
      <c r="R660" s="679">
        <f t="shared" ca="1" si="114"/>
        <v>0</v>
      </c>
      <c r="S660" s="679">
        <f t="shared" ca="1" si="114"/>
        <v>0</v>
      </c>
      <c r="T660" s="679">
        <f t="shared" ca="1" si="114"/>
        <v>0</v>
      </c>
      <c r="U660" s="679">
        <f t="shared" ca="1" si="114"/>
        <v>0</v>
      </c>
      <c r="V660" s="679">
        <f t="shared" ca="1" si="114"/>
        <v>0</v>
      </c>
      <c r="W660" s="679">
        <f t="shared" ca="1" si="107"/>
        <v>0</v>
      </c>
      <c r="X660" s="679">
        <f t="shared" ca="1" si="113"/>
        <v>0</v>
      </c>
      <c r="Y660" s="679">
        <f t="shared" ca="1" si="113"/>
        <v>0</v>
      </c>
      <c r="Z660" s="679">
        <f t="shared" ca="1" si="113"/>
        <v>0</v>
      </c>
      <c r="AA660" t="str">
        <f t="shared" si="108"/>
        <v>ASR_Financial_Report_SHP21Final</v>
      </c>
      <c r="AB660" s="960">
        <f t="shared" si="109"/>
        <v>44658</v>
      </c>
      <c r="AC660" t="str">
        <f t="shared" si="110"/>
        <v>Unaudited</v>
      </c>
    </row>
    <row r="661" spans="1:29" x14ac:dyDescent="0.25">
      <c r="A661" t="s">
        <v>420</v>
      </c>
      <c r="B661" t="s">
        <v>1366</v>
      </c>
      <c r="C661" t="s">
        <v>1367</v>
      </c>
      <c r="D661">
        <v>1900</v>
      </c>
      <c r="E661" s="960">
        <v>1</v>
      </c>
      <c r="F661" t="s">
        <v>1012</v>
      </c>
      <c r="G661" s="960" t="s">
        <v>1365</v>
      </c>
      <c r="H661" t="s">
        <v>380</v>
      </c>
      <c r="I661" s="940" t="s">
        <v>487</v>
      </c>
      <c r="J661" s="940" t="s">
        <v>12</v>
      </c>
      <c r="K661" s="940" t="s">
        <v>1309</v>
      </c>
      <c r="L661" s="940" t="s">
        <v>1300</v>
      </c>
      <c r="M661" s="961" t="s">
        <v>1309</v>
      </c>
      <c r="N661" s="679">
        <f t="shared" ca="1" si="105"/>
        <v>0</v>
      </c>
      <c r="O661" s="679">
        <f t="shared" ca="1" si="114"/>
        <v>0</v>
      </c>
      <c r="P661" s="679">
        <f t="shared" ca="1" si="114"/>
        <v>0</v>
      </c>
      <c r="Q661" s="679">
        <f t="shared" ca="1" si="114"/>
        <v>0</v>
      </c>
      <c r="R661" s="679">
        <f t="shared" ca="1" si="114"/>
        <v>0</v>
      </c>
      <c r="S661" s="679">
        <f t="shared" ca="1" si="114"/>
        <v>0</v>
      </c>
      <c r="T661" s="679">
        <f t="shared" ca="1" si="114"/>
        <v>0</v>
      </c>
      <c r="U661" s="679">
        <f t="shared" ca="1" si="114"/>
        <v>0</v>
      </c>
      <c r="V661" s="679">
        <f t="shared" ca="1" si="114"/>
        <v>0</v>
      </c>
      <c r="W661" s="679">
        <f t="shared" ca="1" si="107"/>
        <v>0</v>
      </c>
      <c r="X661" s="679">
        <f t="shared" ca="1" si="113"/>
        <v>0</v>
      </c>
      <c r="Y661" s="679">
        <f t="shared" ca="1" si="113"/>
        <v>0</v>
      </c>
      <c r="Z661" s="679">
        <f t="shared" ca="1" si="113"/>
        <v>0</v>
      </c>
      <c r="AA661" t="str">
        <f t="shared" si="108"/>
        <v>ASR_Financial_Report_SHP21Final</v>
      </c>
      <c r="AB661" s="960">
        <f t="shared" si="109"/>
        <v>44658</v>
      </c>
      <c r="AC661" t="str">
        <f t="shared" si="110"/>
        <v>Unaudited</v>
      </c>
    </row>
    <row r="662" spans="1:29" x14ac:dyDescent="0.25">
      <c r="A662" t="s">
        <v>420</v>
      </c>
      <c r="B662" t="s">
        <v>1366</v>
      </c>
      <c r="C662" t="s">
        <v>1367</v>
      </c>
      <c r="D662">
        <v>1900</v>
      </c>
      <c r="E662" s="960">
        <v>1</v>
      </c>
      <c r="F662" t="s">
        <v>1012</v>
      </c>
      <c r="G662" s="960" t="s">
        <v>1365</v>
      </c>
      <c r="H662" t="s">
        <v>380</v>
      </c>
      <c r="I662" s="940" t="s">
        <v>487</v>
      </c>
      <c r="J662" s="940" t="s">
        <v>490</v>
      </c>
      <c r="K662" s="940" t="s">
        <v>491</v>
      </c>
      <c r="L662" s="940" t="s">
        <v>63</v>
      </c>
      <c r="M662" s="961" t="s">
        <v>343</v>
      </c>
      <c r="N662" s="679">
        <f t="shared" ca="1" si="105"/>
        <v>0</v>
      </c>
      <c r="O662" s="679">
        <f t="shared" ca="1" si="114"/>
        <v>0</v>
      </c>
      <c r="P662" s="679">
        <f t="shared" ca="1" si="114"/>
        <v>0</v>
      </c>
      <c r="Q662" s="679">
        <f t="shared" ca="1" si="114"/>
        <v>0</v>
      </c>
      <c r="R662" s="679">
        <f t="shared" ca="1" si="114"/>
        <v>0</v>
      </c>
      <c r="S662" s="679">
        <f t="shared" ca="1" si="114"/>
        <v>0</v>
      </c>
      <c r="T662" s="679">
        <f t="shared" ca="1" si="114"/>
        <v>0</v>
      </c>
      <c r="U662" s="679">
        <f t="shared" ca="1" si="114"/>
        <v>0</v>
      </c>
      <c r="V662" s="679">
        <f t="shared" ca="1" si="114"/>
        <v>0</v>
      </c>
      <c r="W662" s="679">
        <f t="shared" ca="1" si="107"/>
        <v>0</v>
      </c>
      <c r="X662" s="679">
        <f t="shared" ca="1" si="113"/>
        <v>0</v>
      </c>
      <c r="Y662" s="679">
        <f t="shared" ca="1" si="113"/>
        <v>0</v>
      </c>
      <c r="Z662" s="679">
        <f t="shared" ca="1" si="113"/>
        <v>0</v>
      </c>
      <c r="AA662" t="str">
        <f t="shared" si="108"/>
        <v>ASR_Financial_Report_SHP21Final</v>
      </c>
      <c r="AB662" s="960">
        <f t="shared" si="109"/>
        <v>44658</v>
      </c>
      <c r="AC662" t="str">
        <f t="shared" si="110"/>
        <v>Unaudited</v>
      </c>
    </row>
    <row r="663" spans="1:29" x14ac:dyDescent="0.25">
      <c r="A663" t="s">
        <v>420</v>
      </c>
      <c r="B663" t="s">
        <v>1366</v>
      </c>
      <c r="C663" t="s">
        <v>1367</v>
      </c>
      <c r="D663">
        <v>1900</v>
      </c>
      <c r="E663" s="960">
        <v>1</v>
      </c>
      <c r="F663" t="s">
        <v>1012</v>
      </c>
      <c r="G663" s="960" t="s">
        <v>1365</v>
      </c>
      <c r="H663" t="s">
        <v>380</v>
      </c>
      <c r="I663" s="940" t="s">
        <v>487</v>
      </c>
      <c r="J663" s="940" t="s">
        <v>490</v>
      </c>
      <c r="K663" s="940" t="s">
        <v>1000</v>
      </c>
      <c r="L663" s="946" t="s">
        <v>896</v>
      </c>
      <c r="M663" s="962" t="s">
        <v>897</v>
      </c>
      <c r="N663" s="679">
        <f t="shared" ca="1" si="105"/>
        <v>0</v>
      </c>
      <c r="O663" s="679">
        <f t="shared" ca="1" si="114"/>
        <v>0</v>
      </c>
      <c r="P663" s="679">
        <f t="shared" ca="1" si="114"/>
        <v>0</v>
      </c>
      <c r="Q663" s="679">
        <f t="shared" ca="1" si="114"/>
        <v>0</v>
      </c>
      <c r="R663" s="679">
        <f t="shared" ca="1" si="114"/>
        <v>0</v>
      </c>
      <c r="S663" s="679">
        <f t="shared" ca="1" si="114"/>
        <v>0</v>
      </c>
      <c r="T663" s="679">
        <f t="shared" ca="1" si="114"/>
        <v>0</v>
      </c>
      <c r="U663" s="679">
        <f t="shared" ca="1" si="114"/>
        <v>0</v>
      </c>
      <c r="V663" s="679">
        <f t="shared" ca="1" si="114"/>
        <v>0</v>
      </c>
      <c r="W663" s="679">
        <f t="shared" ca="1" si="107"/>
        <v>0</v>
      </c>
      <c r="X663" s="679">
        <f t="shared" ca="1" si="113"/>
        <v>0</v>
      </c>
      <c r="Y663" s="679">
        <f t="shared" ca="1" si="113"/>
        <v>0</v>
      </c>
      <c r="Z663" s="679">
        <f t="shared" ca="1" si="113"/>
        <v>0</v>
      </c>
      <c r="AA663" t="str">
        <f t="shared" si="108"/>
        <v>ASR_Financial_Report_SHP21Final</v>
      </c>
      <c r="AB663" s="960">
        <f t="shared" si="109"/>
        <v>44658</v>
      </c>
      <c r="AC663" t="str">
        <f t="shared" si="110"/>
        <v>Unaudited</v>
      </c>
    </row>
    <row r="664" spans="1:29" x14ac:dyDescent="0.25">
      <c r="A664" t="s">
        <v>420</v>
      </c>
      <c r="B664" t="s">
        <v>1366</v>
      </c>
      <c r="C664" t="s">
        <v>1367</v>
      </c>
      <c r="D664">
        <v>1900</v>
      </c>
      <c r="E664" s="960">
        <v>1</v>
      </c>
      <c r="F664" t="s">
        <v>1012</v>
      </c>
      <c r="G664" s="960" t="s">
        <v>1365</v>
      </c>
      <c r="H664" t="s">
        <v>380</v>
      </c>
      <c r="I664" s="940" t="s">
        <v>487</v>
      </c>
      <c r="J664" s="940" t="s">
        <v>13</v>
      </c>
      <c r="K664" s="940" t="s">
        <v>492</v>
      </c>
      <c r="L664" s="940" t="s">
        <v>94</v>
      </c>
      <c r="M664" s="961" t="s">
        <v>146</v>
      </c>
      <c r="N664" s="679">
        <f t="shared" ca="1" si="105"/>
        <v>0</v>
      </c>
      <c r="O664" s="679">
        <f t="shared" ca="1" si="114"/>
        <v>0</v>
      </c>
      <c r="P664" s="679">
        <f t="shared" ca="1" si="114"/>
        <v>0</v>
      </c>
      <c r="Q664" s="679">
        <f t="shared" ca="1" si="114"/>
        <v>0</v>
      </c>
      <c r="R664" s="679">
        <f t="shared" ca="1" si="114"/>
        <v>0</v>
      </c>
      <c r="S664" s="679">
        <f t="shared" ca="1" si="114"/>
        <v>0</v>
      </c>
      <c r="T664" s="679">
        <f t="shared" ca="1" si="114"/>
        <v>0</v>
      </c>
      <c r="U664" s="679">
        <f t="shared" ca="1" si="114"/>
        <v>0</v>
      </c>
      <c r="V664" s="679">
        <f t="shared" ca="1" si="114"/>
        <v>0</v>
      </c>
      <c r="W664" s="679">
        <f t="shared" ca="1" si="107"/>
        <v>0</v>
      </c>
      <c r="X664" s="679">
        <f t="shared" ca="1" si="113"/>
        <v>0</v>
      </c>
      <c r="Y664" s="679">
        <f t="shared" ca="1" si="113"/>
        <v>0</v>
      </c>
      <c r="Z664" s="679">
        <f t="shared" ca="1" si="113"/>
        <v>0</v>
      </c>
      <c r="AA664" t="str">
        <f t="shared" si="108"/>
        <v>ASR_Financial_Report_SHP21Final</v>
      </c>
      <c r="AB664" s="960">
        <f t="shared" si="109"/>
        <v>44658</v>
      </c>
      <c r="AC664" t="str">
        <f t="shared" si="110"/>
        <v>Unaudited</v>
      </c>
    </row>
    <row r="665" spans="1:29" x14ac:dyDescent="0.25">
      <c r="A665" t="s">
        <v>420</v>
      </c>
      <c r="B665" t="s">
        <v>1366</v>
      </c>
      <c r="C665" t="s">
        <v>1367</v>
      </c>
      <c r="D665">
        <v>1900</v>
      </c>
      <c r="E665" s="960">
        <v>1</v>
      </c>
      <c r="F665" t="s">
        <v>1012</v>
      </c>
      <c r="G665" s="960" t="s">
        <v>1365</v>
      </c>
      <c r="H665" t="s">
        <v>380</v>
      </c>
      <c r="I665" s="940" t="s">
        <v>487</v>
      </c>
      <c r="J665" s="940" t="s">
        <v>13</v>
      </c>
      <c r="K665" s="940" t="s">
        <v>13</v>
      </c>
      <c r="L665" s="940" t="s">
        <v>35</v>
      </c>
      <c r="M665" s="961" t="s">
        <v>13</v>
      </c>
      <c r="N665" s="679">
        <f t="shared" ca="1" si="105"/>
        <v>0</v>
      </c>
      <c r="O665" s="679">
        <f t="shared" ca="1" si="114"/>
        <v>0</v>
      </c>
      <c r="P665" s="679">
        <f t="shared" ca="1" si="114"/>
        <v>0</v>
      </c>
      <c r="Q665" s="679">
        <f t="shared" ca="1" si="114"/>
        <v>0</v>
      </c>
      <c r="R665" s="679">
        <f t="shared" ca="1" si="114"/>
        <v>0</v>
      </c>
      <c r="S665" s="679">
        <f t="shared" ca="1" si="114"/>
        <v>0</v>
      </c>
      <c r="T665" s="679">
        <f t="shared" ca="1" si="114"/>
        <v>0</v>
      </c>
      <c r="U665" s="679">
        <f t="shared" ca="1" si="114"/>
        <v>0</v>
      </c>
      <c r="V665" s="679">
        <f t="shared" ca="1" si="114"/>
        <v>0</v>
      </c>
      <c r="W665" s="679">
        <f t="shared" ca="1" si="107"/>
        <v>0</v>
      </c>
      <c r="X665" s="679">
        <f t="shared" ca="1" si="113"/>
        <v>0</v>
      </c>
      <c r="Y665" s="679">
        <f t="shared" ca="1" si="113"/>
        <v>0</v>
      </c>
      <c r="Z665" s="679">
        <f t="shared" ca="1" si="113"/>
        <v>40.049845746396699</v>
      </c>
      <c r="AA665" t="str">
        <f t="shared" si="108"/>
        <v>ASR_Financial_Report_SHP21Final</v>
      </c>
      <c r="AB665" s="960">
        <f t="shared" si="109"/>
        <v>44658</v>
      </c>
      <c r="AC665" t="str">
        <f t="shared" si="110"/>
        <v>Unaudited</v>
      </c>
    </row>
    <row r="666" spans="1:29" x14ac:dyDescent="0.25">
      <c r="A666" t="s">
        <v>420</v>
      </c>
      <c r="B666" t="s">
        <v>1366</v>
      </c>
      <c r="C666" t="s">
        <v>1367</v>
      </c>
      <c r="D666">
        <v>1900</v>
      </c>
      <c r="E666" s="960">
        <v>1</v>
      </c>
      <c r="F666" t="s">
        <v>1012</v>
      </c>
      <c r="G666" s="960" t="s">
        <v>1365</v>
      </c>
      <c r="H666" t="s">
        <v>380</v>
      </c>
      <c r="I666" s="940" t="s">
        <v>488</v>
      </c>
      <c r="J666" s="940" t="s">
        <v>444</v>
      </c>
      <c r="K666" s="940" t="s">
        <v>0</v>
      </c>
      <c r="L666" s="940">
        <v>2.1</v>
      </c>
      <c r="M666" s="961" t="s">
        <v>147</v>
      </c>
      <c r="N666" s="679">
        <f t="shared" ca="1" si="105"/>
        <v>0</v>
      </c>
      <c r="O666" s="679">
        <f t="shared" ca="1" si="114"/>
        <v>0</v>
      </c>
      <c r="P666" s="679">
        <f t="shared" ca="1" si="114"/>
        <v>0</v>
      </c>
      <c r="Q666" s="679">
        <f t="shared" ca="1" si="114"/>
        <v>0</v>
      </c>
      <c r="R666" s="679">
        <f t="shared" ca="1" si="114"/>
        <v>0</v>
      </c>
      <c r="S666" s="679">
        <f t="shared" ca="1" si="114"/>
        <v>0</v>
      </c>
      <c r="T666" s="679">
        <f t="shared" ca="1" si="114"/>
        <v>0</v>
      </c>
      <c r="U666" s="679">
        <f t="shared" ca="1" si="114"/>
        <v>0</v>
      </c>
      <c r="V666" s="679">
        <f t="shared" ca="1" si="114"/>
        <v>0</v>
      </c>
      <c r="W666" s="679">
        <f t="shared" ca="1" si="107"/>
        <v>0</v>
      </c>
      <c r="X666" s="679">
        <f t="shared" ca="1" si="113"/>
        <v>0</v>
      </c>
      <c r="Y666" s="679">
        <f t="shared" ca="1" si="113"/>
        <v>0</v>
      </c>
      <c r="Z666" s="679">
        <f t="shared" ca="1" si="113"/>
        <v>0</v>
      </c>
      <c r="AA666" t="str">
        <f t="shared" si="108"/>
        <v>ASR_Financial_Report_SHP21Final</v>
      </c>
      <c r="AB666" s="960">
        <f t="shared" si="109"/>
        <v>44658</v>
      </c>
      <c r="AC666" t="str">
        <f t="shared" si="110"/>
        <v>Unaudited</v>
      </c>
    </row>
    <row r="667" spans="1:29" ht="30" x14ac:dyDescent="0.25">
      <c r="A667" t="s">
        <v>420</v>
      </c>
      <c r="B667" t="s">
        <v>1366</v>
      </c>
      <c r="C667" t="s">
        <v>1367</v>
      </c>
      <c r="D667">
        <v>1900</v>
      </c>
      <c r="E667" s="960">
        <v>1</v>
      </c>
      <c r="F667" t="s">
        <v>1012</v>
      </c>
      <c r="G667" s="960" t="s">
        <v>1365</v>
      </c>
      <c r="H667" t="s">
        <v>380</v>
      </c>
      <c r="I667" s="940" t="s">
        <v>488</v>
      </c>
      <c r="J667" s="940" t="s">
        <v>444</v>
      </c>
      <c r="K667" s="940" t="s">
        <v>0</v>
      </c>
      <c r="L667" s="940">
        <v>2.2000000000000002</v>
      </c>
      <c r="M667" s="961" t="s">
        <v>148</v>
      </c>
      <c r="N667" s="679">
        <f t="shared" ca="1" si="105"/>
        <v>0</v>
      </c>
      <c r="O667" s="679">
        <f ca="1">IF(OR(AND($F667="PY",O$1&lt;&gt;"Prior Year"),AND($F667&lt;&gt;"PY",O$1="Prior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"&amp;$H667&amp;"'!$A$7:$CA$7"),0)+MATCH(O$1,INDIRECT("'MMA Rev-Exp "&amp;$H667&amp;"'!$D$8:$CA$8"),0)-1)))</f>
        <v>0</v>
      </c>
      <c r="P667" s="679">
        <f ca="1">IF(OR(AND($F667="PY",P$1&lt;&gt;"Prior Year"),AND($F667&lt;&gt;"PY",P$1="Prior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"&amp;$H667&amp;"'!$A$7:$CA$7"),0)+MATCH(P$1,INDIRECT("'MMA Rev-Exp "&amp;$H667&amp;"'!$D$8:$CA$8"),0)-1)))</f>
        <v>0</v>
      </c>
      <c r="Q667" s="679">
        <f ca="1">IF(OR(AND($F667="PY",Q$1&lt;&gt;"Prior Year"),AND($F667&lt;&gt;"PY",Q$1="Prior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"&amp;$H667&amp;"'!$A$7:$CA$7"),0)+MATCH(Q$1,INDIRECT("'MMA Rev-Exp "&amp;$H667&amp;"'!$D$8:$CA$8"),0)-1)))</f>
        <v>0</v>
      </c>
      <c r="R667" s="679">
        <f ca="1">IF(OR(AND($F667="PY",R$1&lt;&gt;"Prior Year"),AND($F667&lt;&gt;"PY",R$1="Prior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"&amp;$H667&amp;"'!$A$7:$CA$7"),0)+MATCH(R$1,INDIRECT("'MMA Rev-Exp "&amp;$H667&amp;"'!$D$8:$CA$8"),0)-1)))</f>
        <v>0</v>
      </c>
      <c r="S667" s="679">
        <f t="shared" ref="O667:Z690" ca="1" si="11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679">
        <f t="shared" ca="1" si="115"/>
        <v>0</v>
      </c>
      <c r="U667" s="679">
        <f t="shared" ca="1" si="115"/>
        <v>0</v>
      </c>
      <c r="V667" s="679">
        <f t="shared" ca="1" si="115"/>
        <v>0</v>
      </c>
      <c r="W667" s="679">
        <f t="shared" ca="1" si="107"/>
        <v>0</v>
      </c>
      <c r="X667" s="679">
        <f t="shared" ca="1" si="115"/>
        <v>0</v>
      </c>
      <c r="Y667" s="679">
        <f t="shared" ca="1" si="115"/>
        <v>0</v>
      </c>
      <c r="Z667" s="679">
        <f t="shared" ca="1" si="115"/>
        <v>0</v>
      </c>
      <c r="AA667" t="str">
        <f t="shared" si="108"/>
        <v>ASR_Financial_Report_SHP21Final</v>
      </c>
      <c r="AB667" s="960">
        <f t="shared" si="109"/>
        <v>44658</v>
      </c>
      <c r="AC667" t="str">
        <f t="shared" si="110"/>
        <v>Unaudited</v>
      </c>
    </row>
    <row r="668" spans="1:29" x14ac:dyDescent="0.25">
      <c r="A668" t="s">
        <v>420</v>
      </c>
      <c r="B668" t="s">
        <v>1366</v>
      </c>
      <c r="C668" t="s">
        <v>1367</v>
      </c>
      <c r="D668">
        <v>1900</v>
      </c>
      <c r="E668" s="960">
        <v>1</v>
      </c>
      <c r="F668" t="s">
        <v>1012</v>
      </c>
      <c r="G668" s="960" t="s">
        <v>1365</v>
      </c>
      <c r="H668" t="s">
        <v>380</v>
      </c>
      <c r="I668" s="940" t="s">
        <v>488</v>
      </c>
      <c r="J668" s="940" t="s">
        <v>444</v>
      </c>
      <c r="K668" s="940" t="s">
        <v>0</v>
      </c>
      <c r="L668" s="940">
        <v>2.2999999999999998</v>
      </c>
      <c r="M668" s="961" t="s">
        <v>149</v>
      </c>
      <c r="N668" s="679">
        <f t="shared" ref="N668:N731" ca="1" si="11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679">
        <f t="shared" ca="1" si="115"/>
        <v>0</v>
      </c>
      <c r="P668" s="679">
        <f t="shared" ca="1" si="115"/>
        <v>0</v>
      </c>
      <c r="Q668" s="679">
        <f t="shared" ca="1" si="115"/>
        <v>0</v>
      </c>
      <c r="R668" s="679">
        <f t="shared" ca="1" si="115"/>
        <v>0</v>
      </c>
      <c r="S668" s="679">
        <f t="shared" ca="1" si="115"/>
        <v>0</v>
      </c>
      <c r="T668" s="679">
        <f t="shared" ca="1" si="115"/>
        <v>0</v>
      </c>
      <c r="U668" s="679">
        <f t="shared" ca="1" si="115"/>
        <v>0</v>
      </c>
      <c r="V668" s="679">
        <f t="shared" ca="1" si="115"/>
        <v>0</v>
      </c>
      <c r="W668" s="679">
        <f t="shared" ca="1" si="107"/>
        <v>0</v>
      </c>
      <c r="X668" s="679">
        <f t="shared" ca="1" si="115"/>
        <v>0</v>
      </c>
      <c r="Y668" s="679">
        <f t="shared" ca="1" si="115"/>
        <v>0</v>
      </c>
      <c r="Z668" s="679">
        <f t="shared" ca="1" si="115"/>
        <v>0</v>
      </c>
      <c r="AA668" t="str">
        <f t="shared" si="108"/>
        <v>ASR_Financial_Report_SHP21Final</v>
      </c>
      <c r="AB668" s="960">
        <f t="shared" si="109"/>
        <v>44658</v>
      </c>
      <c r="AC668" t="str">
        <f t="shared" si="110"/>
        <v>Unaudited</v>
      </c>
    </row>
    <row r="669" spans="1:29" x14ac:dyDescent="0.25">
      <c r="A669" t="s">
        <v>420</v>
      </c>
      <c r="B669" t="s">
        <v>1366</v>
      </c>
      <c r="C669" t="s">
        <v>1367</v>
      </c>
      <c r="D669">
        <v>1900</v>
      </c>
      <c r="E669" s="960">
        <v>1</v>
      </c>
      <c r="F669" t="s">
        <v>1012</v>
      </c>
      <c r="G669" s="960" t="s">
        <v>1365</v>
      </c>
      <c r="H669" t="s">
        <v>380</v>
      </c>
      <c r="I669" s="940" t="s">
        <v>488</v>
      </c>
      <c r="J669" s="940" t="s">
        <v>444</v>
      </c>
      <c r="K669" s="940" t="s">
        <v>0</v>
      </c>
      <c r="L669" s="940">
        <v>2.4</v>
      </c>
      <c r="M669" s="961" t="s">
        <v>150</v>
      </c>
      <c r="N669" s="679">
        <f t="shared" ca="1" si="116"/>
        <v>0</v>
      </c>
      <c r="O669" s="679">
        <f t="shared" ca="1" si="115"/>
        <v>0</v>
      </c>
      <c r="P669" s="679">
        <f t="shared" ca="1" si="115"/>
        <v>0</v>
      </c>
      <c r="Q669" s="679">
        <f t="shared" ca="1" si="115"/>
        <v>0</v>
      </c>
      <c r="R669" s="679">
        <f t="shared" ca="1" si="115"/>
        <v>0</v>
      </c>
      <c r="S669" s="679">
        <f t="shared" ca="1" si="115"/>
        <v>0</v>
      </c>
      <c r="T669" s="679">
        <f t="shared" ca="1" si="115"/>
        <v>0</v>
      </c>
      <c r="U669" s="679">
        <f t="shared" ca="1" si="115"/>
        <v>0</v>
      </c>
      <c r="V669" s="679">
        <f t="shared" ca="1" si="115"/>
        <v>0</v>
      </c>
      <c r="W669" s="679">
        <f t="shared" ca="1" si="107"/>
        <v>0</v>
      </c>
      <c r="X669" s="679">
        <f t="shared" ca="1" si="115"/>
        <v>0</v>
      </c>
      <c r="Y669" s="679">
        <f t="shared" ca="1" si="115"/>
        <v>0</v>
      </c>
      <c r="Z669" s="679">
        <f t="shared" ca="1" si="115"/>
        <v>0</v>
      </c>
      <c r="AA669" t="str">
        <f t="shared" si="108"/>
        <v>ASR_Financial_Report_SHP21Final</v>
      </c>
      <c r="AB669" s="960">
        <f t="shared" si="109"/>
        <v>44658</v>
      </c>
      <c r="AC669" t="str">
        <f t="shared" si="110"/>
        <v>Unaudited</v>
      </c>
    </row>
    <row r="670" spans="1:29" ht="30" x14ac:dyDescent="0.25">
      <c r="A670" t="s">
        <v>420</v>
      </c>
      <c r="B670" t="s">
        <v>1366</v>
      </c>
      <c r="C670" t="s">
        <v>1367</v>
      </c>
      <c r="D670">
        <v>1900</v>
      </c>
      <c r="E670" s="960">
        <v>1</v>
      </c>
      <c r="F670" t="s">
        <v>1012</v>
      </c>
      <c r="G670" s="960" t="s">
        <v>1365</v>
      </c>
      <c r="H670" t="s">
        <v>380</v>
      </c>
      <c r="I670" s="940" t="s">
        <v>488</v>
      </c>
      <c r="J670" s="940" t="s">
        <v>444</v>
      </c>
      <c r="K670" s="940" t="s">
        <v>0</v>
      </c>
      <c r="L670" s="940">
        <v>2.5</v>
      </c>
      <c r="M670" s="961" t="s">
        <v>151</v>
      </c>
      <c r="N670" s="679">
        <f t="shared" ca="1" si="116"/>
        <v>0</v>
      </c>
      <c r="O670" s="679">
        <f t="shared" ca="1" si="115"/>
        <v>0</v>
      </c>
      <c r="P670" s="679">
        <f t="shared" ca="1" si="115"/>
        <v>0</v>
      </c>
      <c r="Q670" s="679">
        <f t="shared" ca="1" si="115"/>
        <v>0</v>
      </c>
      <c r="R670" s="679">
        <f t="shared" ca="1" si="115"/>
        <v>0</v>
      </c>
      <c r="S670" s="679">
        <f t="shared" ca="1" si="115"/>
        <v>0</v>
      </c>
      <c r="T670" s="679">
        <f t="shared" ca="1" si="115"/>
        <v>0</v>
      </c>
      <c r="U670" s="679">
        <f t="shared" ca="1" si="115"/>
        <v>0</v>
      </c>
      <c r="V670" s="679">
        <f t="shared" ca="1" si="115"/>
        <v>0</v>
      </c>
      <c r="W670" s="679">
        <f t="shared" ca="1" si="107"/>
        <v>0</v>
      </c>
      <c r="X670" s="679">
        <f t="shared" ca="1" si="115"/>
        <v>0</v>
      </c>
      <c r="Y670" s="679">
        <f t="shared" ca="1" si="115"/>
        <v>0</v>
      </c>
      <c r="Z670" s="679">
        <f t="shared" ca="1" si="115"/>
        <v>0</v>
      </c>
      <c r="AA670" t="str">
        <f t="shared" si="108"/>
        <v>ASR_Financial_Report_SHP21Final</v>
      </c>
      <c r="AB670" s="960">
        <f t="shared" si="109"/>
        <v>44658</v>
      </c>
      <c r="AC670" t="str">
        <f t="shared" si="110"/>
        <v>Unaudited</v>
      </c>
    </row>
    <row r="671" spans="1:29" x14ac:dyDescent="0.25">
      <c r="A671" t="s">
        <v>420</v>
      </c>
      <c r="B671" t="s">
        <v>1366</v>
      </c>
      <c r="C671" t="s">
        <v>1367</v>
      </c>
      <c r="D671">
        <v>1900</v>
      </c>
      <c r="E671" s="960">
        <v>1</v>
      </c>
      <c r="F671" t="s">
        <v>1012</v>
      </c>
      <c r="G671" s="960" t="s">
        <v>1365</v>
      </c>
      <c r="H671" t="s">
        <v>380</v>
      </c>
      <c r="I671" s="940" t="s">
        <v>488</v>
      </c>
      <c r="J671" s="940" t="s">
        <v>444</v>
      </c>
      <c r="K671" s="940" t="s">
        <v>0</v>
      </c>
      <c r="L671" s="940" t="s">
        <v>96</v>
      </c>
      <c r="M671" s="961" t="s">
        <v>7</v>
      </c>
      <c r="N671" s="679">
        <f t="shared" ca="1" si="116"/>
        <v>0</v>
      </c>
      <c r="O671" s="679">
        <f t="shared" ca="1" si="115"/>
        <v>0</v>
      </c>
      <c r="P671" s="679">
        <f t="shared" ca="1" si="115"/>
        <v>0</v>
      </c>
      <c r="Q671" s="679">
        <f t="shared" ca="1" si="115"/>
        <v>0</v>
      </c>
      <c r="R671" s="679">
        <f t="shared" ca="1" si="115"/>
        <v>0</v>
      </c>
      <c r="S671" s="679">
        <f t="shared" ca="1" si="115"/>
        <v>0</v>
      </c>
      <c r="T671" s="679">
        <f t="shared" ca="1" si="115"/>
        <v>0</v>
      </c>
      <c r="U671" s="679">
        <f t="shared" ca="1" si="115"/>
        <v>0</v>
      </c>
      <c r="V671" s="679">
        <f t="shared" ca="1" si="115"/>
        <v>0</v>
      </c>
      <c r="W671" s="679">
        <f t="shared" ca="1" si="107"/>
        <v>0</v>
      </c>
      <c r="X671" s="679">
        <f t="shared" ca="1" si="115"/>
        <v>0</v>
      </c>
      <c r="Y671" s="679">
        <f t="shared" ca="1" si="115"/>
        <v>0</v>
      </c>
      <c r="Z671" s="679">
        <f t="shared" ca="1" si="115"/>
        <v>0</v>
      </c>
      <c r="AA671" t="str">
        <f t="shared" si="108"/>
        <v>ASR_Financial_Report_SHP21Final</v>
      </c>
      <c r="AB671" s="960">
        <f t="shared" si="109"/>
        <v>44658</v>
      </c>
      <c r="AC671" t="str">
        <f t="shared" si="110"/>
        <v>Unaudited</v>
      </c>
    </row>
    <row r="672" spans="1:29" x14ac:dyDescent="0.25">
      <c r="A672" t="s">
        <v>420</v>
      </c>
      <c r="B672" t="s">
        <v>1366</v>
      </c>
      <c r="C672" t="s">
        <v>1367</v>
      </c>
      <c r="D672">
        <v>1900</v>
      </c>
      <c r="E672" s="960">
        <v>1</v>
      </c>
      <c r="F672" t="s">
        <v>1012</v>
      </c>
      <c r="G672" s="960" t="s">
        <v>1365</v>
      </c>
      <c r="H672" t="s">
        <v>380</v>
      </c>
      <c r="I672" s="940" t="s">
        <v>488</v>
      </c>
      <c r="J672" s="940" t="s">
        <v>444</v>
      </c>
      <c r="K672" s="940" t="s">
        <v>0</v>
      </c>
      <c r="L672" s="940" t="s">
        <v>152</v>
      </c>
      <c r="M672" s="961" t="s">
        <v>451</v>
      </c>
      <c r="N672" s="679">
        <f t="shared" ca="1" si="116"/>
        <v>0</v>
      </c>
      <c r="O672" s="679">
        <f t="shared" ca="1" si="115"/>
        <v>0</v>
      </c>
      <c r="P672" s="679">
        <f t="shared" ca="1" si="115"/>
        <v>0</v>
      </c>
      <c r="Q672" s="679">
        <f t="shared" ca="1" si="115"/>
        <v>0</v>
      </c>
      <c r="R672" s="679">
        <f t="shared" ca="1" si="115"/>
        <v>0</v>
      </c>
      <c r="S672" s="679">
        <f t="shared" ca="1" si="115"/>
        <v>0</v>
      </c>
      <c r="T672" s="679">
        <f t="shared" ca="1" si="115"/>
        <v>0</v>
      </c>
      <c r="U672" s="679">
        <f t="shared" ca="1" si="115"/>
        <v>0</v>
      </c>
      <c r="V672" s="679">
        <f t="shared" ca="1" si="115"/>
        <v>0</v>
      </c>
      <c r="W672" s="679">
        <f t="shared" ca="1" si="107"/>
        <v>0</v>
      </c>
      <c r="X672" s="679">
        <f t="shared" ca="1" si="115"/>
        <v>0</v>
      </c>
      <c r="Y672" s="679">
        <f t="shared" ca="1" si="115"/>
        <v>0</v>
      </c>
      <c r="Z672" s="679">
        <f t="shared" ca="1" si="115"/>
        <v>0</v>
      </c>
      <c r="AA672" t="str">
        <f t="shared" si="108"/>
        <v>ASR_Financial_Report_SHP21Final</v>
      </c>
      <c r="AB672" s="960">
        <f t="shared" si="109"/>
        <v>44658</v>
      </c>
      <c r="AC672" t="str">
        <f t="shared" si="110"/>
        <v>Unaudited</v>
      </c>
    </row>
    <row r="673" spans="1:29" x14ac:dyDescent="0.25">
      <c r="A673" t="s">
        <v>420</v>
      </c>
      <c r="B673" t="s">
        <v>1366</v>
      </c>
      <c r="C673" t="s">
        <v>1367</v>
      </c>
      <c r="D673">
        <v>1900</v>
      </c>
      <c r="E673" s="960">
        <v>1</v>
      </c>
      <c r="F673" t="s">
        <v>1012</v>
      </c>
      <c r="G673" s="960" t="s">
        <v>1365</v>
      </c>
      <c r="H673" t="s">
        <v>380</v>
      </c>
      <c r="I673" s="940" t="s">
        <v>488</v>
      </c>
      <c r="J673" s="940" t="s">
        <v>444</v>
      </c>
      <c r="K673" s="940" t="s">
        <v>0</v>
      </c>
      <c r="L673" s="948" t="s">
        <v>898</v>
      </c>
      <c r="M673" s="963" t="s">
        <v>24</v>
      </c>
      <c r="N673" s="679">
        <f t="shared" ca="1" si="116"/>
        <v>0</v>
      </c>
      <c r="O673" s="679">
        <f t="shared" ca="1" si="115"/>
        <v>0</v>
      </c>
      <c r="P673" s="679">
        <f t="shared" ca="1" si="115"/>
        <v>0</v>
      </c>
      <c r="Q673" s="679">
        <f t="shared" ca="1" si="115"/>
        <v>0</v>
      </c>
      <c r="R673" s="679">
        <f t="shared" ca="1" si="115"/>
        <v>0</v>
      </c>
      <c r="S673" s="679">
        <f t="shared" ca="1" si="115"/>
        <v>0</v>
      </c>
      <c r="T673" s="679">
        <f t="shared" ca="1" si="115"/>
        <v>0</v>
      </c>
      <c r="U673" s="679">
        <f t="shared" ca="1" si="115"/>
        <v>0</v>
      </c>
      <c r="V673" s="679">
        <f t="shared" ca="1" si="115"/>
        <v>0</v>
      </c>
      <c r="W673" s="679">
        <f t="shared" ca="1" si="107"/>
        <v>0</v>
      </c>
      <c r="X673" s="679">
        <f t="shared" ca="1" si="115"/>
        <v>0</v>
      </c>
      <c r="Y673" s="679">
        <f t="shared" ca="1" si="115"/>
        <v>0</v>
      </c>
      <c r="Z673" s="679">
        <f t="shared" ca="1" si="115"/>
        <v>0</v>
      </c>
      <c r="AA673" t="str">
        <f t="shared" si="108"/>
        <v>ASR_Financial_Report_SHP21Final</v>
      </c>
      <c r="AB673" s="960">
        <f t="shared" si="109"/>
        <v>44658</v>
      </c>
      <c r="AC673" t="str">
        <f t="shared" si="110"/>
        <v>Unaudited</v>
      </c>
    </row>
    <row r="674" spans="1:29" x14ac:dyDescent="0.25">
      <c r="A674" t="s">
        <v>420</v>
      </c>
      <c r="B674" t="s">
        <v>1366</v>
      </c>
      <c r="C674" t="s">
        <v>1367</v>
      </c>
      <c r="D674">
        <v>1900</v>
      </c>
      <c r="E674" s="960">
        <v>1</v>
      </c>
      <c r="F674" t="s">
        <v>1012</v>
      </c>
      <c r="G674" s="960" t="s">
        <v>1365</v>
      </c>
      <c r="H674" t="s">
        <v>380</v>
      </c>
      <c r="I674" s="940" t="s">
        <v>488</v>
      </c>
      <c r="J674" s="940" t="s">
        <v>444</v>
      </c>
      <c r="K674" s="940" t="s">
        <v>53</v>
      </c>
      <c r="L674" s="950">
        <v>3.1</v>
      </c>
      <c r="M674" s="964" t="s">
        <v>33</v>
      </c>
      <c r="N674" s="679">
        <f t="shared" ca="1" si="116"/>
        <v>0</v>
      </c>
      <c r="O674" s="679">
        <f t="shared" ca="1" si="115"/>
        <v>0</v>
      </c>
      <c r="P674" s="679">
        <f t="shared" ca="1" si="115"/>
        <v>0</v>
      </c>
      <c r="Q674" s="679">
        <f t="shared" ca="1" si="115"/>
        <v>0</v>
      </c>
      <c r="R674" s="679">
        <f t="shared" ca="1" si="115"/>
        <v>0</v>
      </c>
      <c r="S674" s="679">
        <f t="shared" ca="1" si="115"/>
        <v>0</v>
      </c>
      <c r="T674" s="679">
        <f t="shared" ca="1" si="115"/>
        <v>0</v>
      </c>
      <c r="U674" s="679">
        <f t="shared" ca="1" si="115"/>
        <v>0</v>
      </c>
      <c r="V674" s="679">
        <f t="shared" ca="1" si="115"/>
        <v>0</v>
      </c>
      <c r="W674" s="679">
        <f t="shared" ca="1" si="107"/>
        <v>0</v>
      </c>
      <c r="X674" s="679">
        <f t="shared" ca="1" si="115"/>
        <v>0</v>
      </c>
      <c r="Y674" s="679">
        <f t="shared" ca="1" si="115"/>
        <v>0</v>
      </c>
      <c r="Z674" s="679">
        <f t="shared" ca="1" si="115"/>
        <v>0</v>
      </c>
      <c r="AA674" t="str">
        <f t="shared" si="108"/>
        <v>ASR_Financial_Report_SHP21Final</v>
      </c>
      <c r="AB674" s="960">
        <f t="shared" si="109"/>
        <v>44658</v>
      </c>
      <c r="AC674" t="str">
        <f t="shared" si="110"/>
        <v>Unaudited</v>
      </c>
    </row>
    <row r="675" spans="1:29" x14ac:dyDescent="0.25">
      <c r="A675" t="s">
        <v>420</v>
      </c>
      <c r="B675" t="s">
        <v>1366</v>
      </c>
      <c r="C675" t="s">
        <v>1367</v>
      </c>
      <c r="D675">
        <v>1900</v>
      </c>
      <c r="E675" s="960">
        <v>1</v>
      </c>
      <c r="F675" t="s">
        <v>1012</v>
      </c>
      <c r="G675" s="960" t="s">
        <v>1365</v>
      </c>
      <c r="H675" t="s">
        <v>380</v>
      </c>
      <c r="I675" s="961" t="s">
        <v>488</v>
      </c>
      <c r="J675" s="961" t="s">
        <v>444</v>
      </c>
      <c r="K675" s="961" t="s">
        <v>53</v>
      </c>
      <c r="L675" s="940">
        <v>3.2</v>
      </c>
      <c r="M675" s="961" t="s">
        <v>34</v>
      </c>
      <c r="N675" s="679">
        <f t="shared" ca="1" si="116"/>
        <v>0</v>
      </c>
      <c r="O675" s="679">
        <f t="shared" ca="1" si="115"/>
        <v>0</v>
      </c>
      <c r="P675" s="679">
        <f t="shared" ca="1" si="115"/>
        <v>0</v>
      </c>
      <c r="Q675" s="679">
        <f t="shared" ca="1" si="115"/>
        <v>0</v>
      </c>
      <c r="R675" s="679">
        <f t="shared" ca="1" si="115"/>
        <v>0</v>
      </c>
      <c r="S675" s="679">
        <f t="shared" ca="1" si="115"/>
        <v>0</v>
      </c>
      <c r="T675" s="679">
        <f t="shared" ca="1" si="115"/>
        <v>0</v>
      </c>
      <c r="U675" s="679">
        <f t="shared" ca="1" si="115"/>
        <v>0</v>
      </c>
      <c r="V675" s="679">
        <f t="shared" ca="1" si="115"/>
        <v>0</v>
      </c>
      <c r="W675" s="679">
        <f t="shared" ca="1" si="107"/>
        <v>0</v>
      </c>
      <c r="X675" s="679">
        <f t="shared" ca="1" si="115"/>
        <v>0</v>
      </c>
      <c r="Y675" s="679">
        <f t="shared" ca="1" si="115"/>
        <v>0</v>
      </c>
      <c r="Z675" s="679">
        <f t="shared" ca="1" si="115"/>
        <v>0</v>
      </c>
      <c r="AA675" t="str">
        <f t="shared" si="108"/>
        <v>ASR_Financial_Report_SHP21Final</v>
      </c>
      <c r="AB675" s="960">
        <f t="shared" si="109"/>
        <v>44658</v>
      </c>
      <c r="AC675" t="str">
        <f t="shared" si="110"/>
        <v>Unaudited</v>
      </c>
    </row>
    <row r="676" spans="1:29" x14ac:dyDescent="0.25">
      <c r="A676" t="s">
        <v>420</v>
      </c>
      <c r="B676" t="s">
        <v>1366</v>
      </c>
      <c r="C676" t="s">
        <v>1367</v>
      </c>
      <c r="D676">
        <v>1900</v>
      </c>
      <c r="E676" s="960">
        <v>1</v>
      </c>
      <c r="F676" t="s">
        <v>1012</v>
      </c>
      <c r="G676" s="960" t="s">
        <v>1365</v>
      </c>
      <c r="H676" t="s">
        <v>380</v>
      </c>
      <c r="I676" s="940" t="s">
        <v>488</v>
      </c>
      <c r="J676" s="940" t="s">
        <v>444</v>
      </c>
      <c r="K676" s="940" t="s">
        <v>53</v>
      </c>
      <c r="L676" s="940">
        <v>3.3</v>
      </c>
      <c r="M676" s="965" t="s">
        <v>54</v>
      </c>
      <c r="N676" s="679">
        <f t="shared" ca="1" si="116"/>
        <v>0</v>
      </c>
      <c r="O676" s="679">
        <f t="shared" ca="1" si="115"/>
        <v>0</v>
      </c>
      <c r="P676" s="679">
        <f t="shared" ca="1" si="115"/>
        <v>0</v>
      </c>
      <c r="Q676" s="679">
        <f t="shared" ca="1" si="115"/>
        <v>0</v>
      </c>
      <c r="R676" s="679">
        <f t="shared" ca="1" si="115"/>
        <v>0</v>
      </c>
      <c r="S676" s="679">
        <f t="shared" ca="1" si="115"/>
        <v>0</v>
      </c>
      <c r="T676" s="679">
        <f t="shared" ca="1" si="115"/>
        <v>0</v>
      </c>
      <c r="U676" s="679">
        <f t="shared" ca="1" si="115"/>
        <v>0</v>
      </c>
      <c r="V676" s="679">
        <f t="shared" ca="1" si="115"/>
        <v>0</v>
      </c>
      <c r="W676" s="679">
        <f t="shared" ca="1" si="107"/>
        <v>0</v>
      </c>
      <c r="X676" s="679">
        <f t="shared" ca="1" si="115"/>
        <v>0</v>
      </c>
      <c r="Y676" s="679">
        <f t="shared" ca="1" si="115"/>
        <v>0</v>
      </c>
      <c r="Z676" s="679">
        <f t="shared" ca="1" si="115"/>
        <v>0</v>
      </c>
      <c r="AA676" t="str">
        <f t="shared" si="108"/>
        <v>ASR_Financial_Report_SHP21Final</v>
      </c>
      <c r="AB676" s="960">
        <f t="shared" si="109"/>
        <v>44658</v>
      </c>
      <c r="AC676" t="str">
        <f t="shared" si="110"/>
        <v>Unaudited</v>
      </c>
    </row>
    <row r="677" spans="1:29" x14ac:dyDescent="0.25">
      <c r="A677" t="s">
        <v>420</v>
      </c>
      <c r="B677" t="s">
        <v>1366</v>
      </c>
      <c r="C677" t="s">
        <v>1367</v>
      </c>
      <c r="D677">
        <v>1900</v>
      </c>
      <c r="E677" s="960">
        <v>1</v>
      </c>
      <c r="F677" t="s">
        <v>1012</v>
      </c>
      <c r="G677" s="960" t="s">
        <v>1365</v>
      </c>
      <c r="H677" t="s">
        <v>380</v>
      </c>
      <c r="I677" s="940" t="s">
        <v>488</v>
      </c>
      <c r="J677" s="940" t="s">
        <v>444</v>
      </c>
      <c r="K677" s="940" t="s">
        <v>53</v>
      </c>
      <c r="L677" s="940" t="s">
        <v>44</v>
      </c>
      <c r="M677" s="965" t="s">
        <v>153</v>
      </c>
      <c r="N677" s="679">
        <f t="shared" ca="1" si="116"/>
        <v>0</v>
      </c>
      <c r="O677" s="679">
        <f t="shared" ca="1" si="115"/>
        <v>0</v>
      </c>
      <c r="P677" s="679">
        <f t="shared" ca="1" si="115"/>
        <v>0</v>
      </c>
      <c r="Q677" s="679">
        <f t="shared" ca="1" si="115"/>
        <v>0</v>
      </c>
      <c r="R677" s="679">
        <f t="shared" ca="1" si="115"/>
        <v>0</v>
      </c>
      <c r="S677" s="679">
        <f t="shared" ca="1" si="115"/>
        <v>0</v>
      </c>
      <c r="T677" s="679">
        <f t="shared" ca="1" si="115"/>
        <v>0</v>
      </c>
      <c r="U677" s="679">
        <f t="shared" ca="1" si="115"/>
        <v>0</v>
      </c>
      <c r="V677" s="679">
        <f t="shared" ca="1" si="115"/>
        <v>0</v>
      </c>
      <c r="W677" s="679">
        <f t="shared" ca="1" si="107"/>
        <v>0</v>
      </c>
      <c r="X677" s="679">
        <f t="shared" ca="1" si="115"/>
        <v>0</v>
      </c>
      <c r="Y677" s="679">
        <f t="shared" ca="1" si="115"/>
        <v>0</v>
      </c>
      <c r="Z677" s="679">
        <f t="shared" ca="1" si="115"/>
        <v>0</v>
      </c>
      <c r="AA677" t="str">
        <f t="shared" si="108"/>
        <v>ASR_Financial_Report_SHP21Final</v>
      </c>
      <c r="AB677" s="960">
        <f t="shared" si="109"/>
        <v>44658</v>
      </c>
      <c r="AC677" t="str">
        <f t="shared" si="110"/>
        <v>Unaudited</v>
      </c>
    </row>
    <row r="678" spans="1:29" x14ac:dyDescent="0.25">
      <c r="A678" t="s">
        <v>420</v>
      </c>
      <c r="B678" t="s">
        <v>1366</v>
      </c>
      <c r="C678" t="s">
        <v>1367</v>
      </c>
      <c r="D678">
        <v>1900</v>
      </c>
      <c r="E678" s="960">
        <v>1</v>
      </c>
      <c r="F678" t="s">
        <v>1012</v>
      </c>
      <c r="G678" s="960" t="s">
        <v>1365</v>
      </c>
      <c r="H678" t="s">
        <v>380</v>
      </c>
      <c r="I678" s="940" t="s">
        <v>488</v>
      </c>
      <c r="J678" s="940" t="s">
        <v>444</v>
      </c>
      <c r="K678" s="940" t="s">
        <v>53</v>
      </c>
      <c r="L678" s="940" t="s">
        <v>41</v>
      </c>
      <c r="M678" s="965" t="s">
        <v>52</v>
      </c>
      <c r="N678" s="679">
        <f t="shared" ca="1" si="116"/>
        <v>0</v>
      </c>
      <c r="O678" s="679">
        <f t="shared" ca="1" si="115"/>
        <v>0</v>
      </c>
      <c r="P678" s="679">
        <f t="shared" ca="1" si="115"/>
        <v>0</v>
      </c>
      <c r="Q678" s="679">
        <f t="shared" ca="1" si="115"/>
        <v>0</v>
      </c>
      <c r="R678" s="679">
        <f t="shared" ca="1" si="115"/>
        <v>0</v>
      </c>
      <c r="S678" s="679">
        <f t="shared" ca="1" si="115"/>
        <v>0</v>
      </c>
      <c r="T678" s="679">
        <f t="shared" ca="1" si="115"/>
        <v>0</v>
      </c>
      <c r="U678" s="679">
        <f t="shared" ca="1" si="115"/>
        <v>0</v>
      </c>
      <c r="V678" s="679">
        <f t="shared" ca="1" si="115"/>
        <v>0</v>
      </c>
      <c r="W678" s="679">
        <f t="shared" ca="1" si="107"/>
        <v>0</v>
      </c>
      <c r="X678" s="679">
        <f t="shared" ca="1" si="115"/>
        <v>0</v>
      </c>
      <c r="Y678" s="679">
        <f t="shared" ca="1" si="115"/>
        <v>0</v>
      </c>
      <c r="Z678" s="679">
        <f t="shared" ca="1" si="115"/>
        <v>0</v>
      </c>
      <c r="AA678" t="str">
        <f t="shared" si="108"/>
        <v>ASR_Financial_Report_SHP21Final</v>
      </c>
      <c r="AB678" s="960">
        <f t="shared" si="109"/>
        <v>44658</v>
      </c>
      <c r="AC678" t="str">
        <f t="shared" si="110"/>
        <v>Unaudited</v>
      </c>
    </row>
    <row r="679" spans="1:29" x14ac:dyDescent="0.25">
      <c r="A679" t="s">
        <v>420</v>
      </c>
      <c r="B679" t="s">
        <v>1366</v>
      </c>
      <c r="C679" t="s">
        <v>1367</v>
      </c>
      <c r="D679">
        <v>1900</v>
      </c>
      <c r="E679" s="960">
        <v>1</v>
      </c>
      <c r="F679" t="s">
        <v>1012</v>
      </c>
      <c r="G679" s="960" t="s">
        <v>1365</v>
      </c>
      <c r="H679" t="s">
        <v>380</v>
      </c>
      <c r="I679" s="940" t="s">
        <v>488</v>
      </c>
      <c r="J679" s="940" t="s">
        <v>444</v>
      </c>
      <c r="K679" s="940" t="s">
        <v>53</v>
      </c>
      <c r="L679" s="940" t="s">
        <v>42</v>
      </c>
      <c r="M679" s="965" t="s">
        <v>154</v>
      </c>
      <c r="N679" s="679">
        <f t="shared" ca="1" si="116"/>
        <v>0</v>
      </c>
      <c r="O679" s="679">
        <f t="shared" ca="1" si="115"/>
        <v>0</v>
      </c>
      <c r="P679" s="679">
        <f t="shared" ca="1" si="115"/>
        <v>0</v>
      </c>
      <c r="Q679" s="679">
        <f t="shared" ca="1" si="115"/>
        <v>0</v>
      </c>
      <c r="R679" s="679">
        <f t="shared" ca="1" si="115"/>
        <v>0</v>
      </c>
      <c r="S679" s="679">
        <f t="shared" ca="1" si="115"/>
        <v>0</v>
      </c>
      <c r="T679" s="679">
        <f t="shared" ca="1" si="115"/>
        <v>0</v>
      </c>
      <c r="U679" s="679">
        <f t="shared" ca="1" si="115"/>
        <v>0</v>
      </c>
      <c r="V679" s="679">
        <f t="shared" ca="1" si="115"/>
        <v>0</v>
      </c>
      <c r="W679" s="679">
        <f t="shared" ca="1" si="107"/>
        <v>0</v>
      </c>
      <c r="X679" s="679">
        <f t="shared" ca="1" si="115"/>
        <v>0</v>
      </c>
      <c r="Y679" s="679">
        <f t="shared" ca="1" si="115"/>
        <v>0</v>
      </c>
      <c r="Z679" s="679">
        <f t="shared" ca="1" si="115"/>
        <v>0</v>
      </c>
      <c r="AA679" t="str">
        <f t="shared" si="108"/>
        <v>ASR_Financial_Report_SHP21Final</v>
      </c>
      <c r="AB679" s="960">
        <f t="shared" si="109"/>
        <v>44658</v>
      </c>
      <c r="AC679" t="str">
        <f t="shared" si="110"/>
        <v>Unaudited</v>
      </c>
    </row>
    <row r="680" spans="1:29" x14ac:dyDescent="0.25">
      <c r="A680" t="s">
        <v>420</v>
      </c>
      <c r="B680" t="s">
        <v>1366</v>
      </c>
      <c r="C680" t="s">
        <v>1367</v>
      </c>
      <c r="D680">
        <v>1900</v>
      </c>
      <c r="E680" s="960">
        <v>1</v>
      </c>
      <c r="F680" t="s">
        <v>1012</v>
      </c>
      <c r="G680" s="960" t="s">
        <v>1365</v>
      </c>
      <c r="H680" t="s">
        <v>380</v>
      </c>
      <c r="I680" s="940" t="s">
        <v>488</v>
      </c>
      <c r="J680" s="940" t="s">
        <v>444</v>
      </c>
      <c r="K680" s="940" t="s">
        <v>53</v>
      </c>
      <c r="L680" s="940" t="s">
        <v>43</v>
      </c>
      <c r="M680" s="965" t="s">
        <v>462</v>
      </c>
      <c r="N680" s="679">
        <f t="shared" ca="1" si="116"/>
        <v>0</v>
      </c>
      <c r="O680" s="679">
        <f t="shared" ca="1" si="115"/>
        <v>0</v>
      </c>
      <c r="P680" s="679">
        <f t="shared" ca="1" si="115"/>
        <v>0</v>
      </c>
      <c r="Q680" s="679">
        <f t="shared" ca="1" si="115"/>
        <v>0</v>
      </c>
      <c r="R680" s="679">
        <f t="shared" ca="1" si="115"/>
        <v>0</v>
      </c>
      <c r="S680" s="679">
        <f t="shared" ca="1" si="115"/>
        <v>0</v>
      </c>
      <c r="T680" s="679">
        <f t="shared" ca="1" si="115"/>
        <v>0</v>
      </c>
      <c r="U680" s="679">
        <f t="shared" ca="1" si="115"/>
        <v>0</v>
      </c>
      <c r="V680" s="679">
        <f t="shared" ca="1" si="115"/>
        <v>0</v>
      </c>
      <c r="W680" s="679">
        <f t="shared" ca="1" si="107"/>
        <v>0</v>
      </c>
      <c r="X680" s="679">
        <f t="shared" ca="1" si="115"/>
        <v>0</v>
      </c>
      <c r="Y680" s="679">
        <f t="shared" ca="1" si="115"/>
        <v>0</v>
      </c>
      <c r="Z680" s="679">
        <f t="shared" ca="1" si="115"/>
        <v>0</v>
      </c>
      <c r="AA680" t="str">
        <f t="shared" si="108"/>
        <v>ASR_Financial_Report_SHP21Final</v>
      </c>
      <c r="AB680" s="960">
        <f t="shared" si="109"/>
        <v>44658</v>
      </c>
      <c r="AC680" t="str">
        <f t="shared" si="110"/>
        <v>Unaudited</v>
      </c>
    </row>
    <row r="681" spans="1:29" x14ac:dyDescent="0.25">
      <c r="A681" t="s">
        <v>420</v>
      </c>
      <c r="B681" t="s">
        <v>1366</v>
      </c>
      <c r="C681" t="s">
        <v>1367</v>
      </c>
      <c r="D681">
        <v>1900</v>
      </c>
      <c r="E681" s="960">
        <v>1</v>
      </c>
      <c r="F681" t="s">
        <v>1012</v>
      </c>
      <c r="G681" s="960" t="s">
        <v>1365</v>
      </c>
      <c r="H681" t="s">
        <v>380</v>
      </c>
      <c r="I681" s="940" t="s">
        <v>488</v>
      </c>
      <c r="J681" s="940" t="s">
        <v>444</v>
      </c>
      <c r="K681" s="940" t="s">
        <v>901</v>
      </c>
      <c r="L681" s="940" t="s">
        <v>902</v>
      </c>
      <c r="M681" s="965" t="s">
        <v>901</v>
      </c>
      <c r="N681" s="679">
        <f t="shared" ca="1" si="116"/>
        <v>0</v>
      </c>
      <c r="O681" s="679">
        <f t="shared" ca="1" si="115"/>
        <v>0</v>
      </c>
      <c r="P681" s="679">
        <f t="shared" ca="1" si="115"/>
        <v>0</v>
      </c>
      <c r="Q681" s="679">
        <f t="shared" ca="1" si="115"/>
        <v>0</v>
      </c>
      <c r="R681" s="679">
        <f t="shared" ca="1" si="115"/>
        <v>0</v>
      </c>
      <c r="S681" s="679">
        <f t="shared" ca="1" si="115"/>
        <v>0</v>
      </c>
      <c r="T681" s="679">
        <f t="shared" ca="1" si="115"/>
        <v>0</v>
      </c>
      <c r="U681" s="679">
        <f t="shared" ca="1" si="115"/>
        <v>0</v>
      </c>
      <c r="V681" s="679">
        <f t="shared" ca="1" si="115"/>
        <v>0</v>
      </c>
      <c r="W681" s="679">
        <f t="shared" ca="1" si="107"/>
        <v>0</v>
      </c>
      <c r="X681" s="679">
        <f t="shared" ca="1" si="115"/>
        <v>0</v>
      </c>
      <c r="Y681" s="679">
        <f t="shared" ca="1" si="115"/>
        <v>0</v>
      </c>
      <c r="Z681" s="679">
        <f t="shared" ca="1" si="115"/>
        <v>0</v>
      </c>
      <c r="AA681" t="str">
        <f t="shared" si="108"/>
        <v>ASR_Financial_Report_SHP21Final</v>
      </c>
      <c r="AB681" s="960">
        <f t="shared" si="109"/>
        <v>44658</v>
      </c>
      <c r="AC681" t="str">
        <f t="shared" si="110"/>
        <v>Unaudited</v>
      </c>
    </row>
    <row r="682" spans="1:29" x14ac:dyDescent="0.25">
      <c r="A682" t="s">
        <v>420</v>
      </c>
      <c r="B682" t="s">
        <v>1366</v>
      </c>
      <c r="C682" t="s">
        <v>1367</v>
      </c>
      <c r="D682">
        <v>1900</v>
      </c>
      <c r="E682" s="960">
        <v>1</v>
      </c>
      <c r="F682" t="s">
        <v>1012</v>
      </c>
      <c r="G682" s="960" t="s">
        <v>1365</v>
      </c>
      <c r="H682" t="s">
        <v>380</v>
      </c>
      <c r="I682" s="940" t="s">
        <v>488</v>
      </c>
      <c r="J682" s="940" t="s">
        <v>444</v>
      </c>
      <c r="K682" s="940" t="s">
        <v>901</v>
      </c>
      <c r="L682" s="948" t="s">
        <v>903</v>
      </c>
      <c r="M682" s="963" t="s">
        <v>906</v>
      </c>
      <c r="N682" s="679">
        <f t="shared" ca="1" si="116"/>
        <v>0</v>
      </c>
      <c r="O682" s="679">
        <f t="shared" ca="1" si="115"/>
        <v>0</v>
      </c>
      <c r="P682" s="679">
        <f t="shared" ca="1" si="115"/>
        <v>0</v>
      </c>
      <c r="Q682" s="679">
        <f t="shared" ca="1" si="115"/>
        <v>0</v>
      </c>
      <c r="R682" s="679">
        <f t="shared" ca="1" si="115"/>
        <v>0</v>
      </c>
      <c r="S682" s="679">
        <f t="shared" ca="1" si="115"/>
        <v>0</v>
      </c>
      <c r="T682" s="679">
        <f t="shared" ca="1" si="115"/>
        <v>0</v>
      </c>
      <c r="U682" s="679">
        <f t="shared" ca="1" si="115"/>
        <v>0</v>
      </c>
      <c r="V682" s="679">
        <f t="shared" ca="1" si="115"/>
        <v>0</v>
      </c>
      <c r="W682" s="679">
        <f t="shared" ca="1" si="107"/>
        <v>0</v>
      </c>
      <c r="X682" s="679">
        <f t="shared" ca="1" si="115"/>
        <v>0</v>
      </c>
      <c r="Y682" s="679">
        <f t="shared" ca="1" si="115"/>
        <v>0</v>
      </c>
      <c r="Z682" s="679">
        <f t="shared" ca="1" si="115"/>
        <v>0</v>
      </c>
      <c r="AA682" t="str">
        <f t="shared" si="108"/>
        <v>ASR_Financial_Report_SHP21Final</v>
      </c>
      <c r="AB682" s="960">
        <f t="shared" si="109"/>
        <v>44658</v>
      </c>
      <c r="AC682" t="str">
        <f t="shared" si="110"/>
        <v>Unaudited</v>
      </c>
    </row>
    <row r="683" spans="1:29" x14ac:dyDescent="0.25">
      <c r="A683" t="s">
        <v>420</v>
      </c>
      <c r="B683" t="s">
        <v>1366</v>
      </c>
      <c r="C683" t="s">
        <v>1367</v>
      </c>
      <c r="D683">
        <v>1900</v>
      </c>
      <c r="E683" s="960">
        <v>1</v>
      </c>
      <c r="F683" t="s">
        <v>1012</v>
      </c>
      <c r="G683" s="960" t="s">
        <v>1365</v>
      </c>
      <c r="H683" t="s">
        <v>380</v>
      </c>
      <c r="I683" s="965" t="s">
        <v>488</v>
      </c>
      <c r="J683" s="965" t="s">
        <v>444</v>
      </c>
      <c r="K683" s="965" t="s">
        <v>901</v>
      </c>
      <c r="L683" s="940" t="s">
        <v>904</v>
      </c>
      <c r="M683" s="965" t="s">
        <v>907</v>
      </c>
      <c r="N683" s="679">
        <f t="shared" ca="1" si="116"/>
        <v>0</v>
      </c>
      <c r="O683" s="679">
        <f t="shared" ca="1" si="115"/>
        <v>0</v>
      </c>
      <c r="P683" s="679">
        <f t="shared" ca="1" si="115"/>
        <v>0</v>
      </c>
      <c r="Q683" s="679">
        <f t="shared" ca="1" si="115"/>
        <v>0</v>
      </c>
      <c r="R683" s="679">
        <f t="shared" ca="1" si="115"/>
        <v>0</v>
      </c>
      <c r="S683" s="679">
        <f t="shared" ca="1" si="115"/>
        <v>0</v>
      </c>
      <c r="T683" s="679">
        <f t="shared" ca="1" si="115"/>
        <v>0</v>
      </c>
      <c r="U683" s="679">
        <f t="shared" ca="1" si="115"/>
        <v>0</v>
      </c>
      <c r="V683" s="679">
        <f t="shared" ca="1" si="115"/>
        <v>0</v>
      </c>
      <c r="W683" s="679">
        <f t="shared" ca="1" si="107"/>
        <v>0</v>
      </c>
      <c r="X683" s="679">
        <f t="shared" ca="1" si="115"/>
        <v>0</v>
      </c>
      <c r="Y683" s="679">
        <f t="shared" ca="1" si="115"/>
        <v>0</v>
      </c>
      <c r="Z683" s="679">
        <f t="shared" ca="1" si="115"/>
        <v>0</v>
      </c>
      <c r="AA683" t="str">
        <f t="shared" si="108"/>
        <v>ASR_Financial_Report_SHP21Final</v>
      </c>
      <c r="AB683" s="960">
        <f t="shared" si="109"/>
        <v>44658</v>
      </c>
      <c r="AC683" t="str">
        <f t="shared" si="110"/>
        <v>Unaudited</v>
      </c>
    </row>
    <row r="684" spans="1:29" x14ac:dyDescent="0.25">
      <c r="A684" t="s">
        <v>420</v>
      </c>
      <c r="B684" t="s">
        <v>1366</v>
      </c>
      <c r="C684" t="s">
        <v>1367</v>
      </c>
      <c r="D684">
        <v>1900</v>
      </c>
      <c r="E684" s="960">
        <v>1</v>
      </c>
      <c r="F684" t="s">
        <v>1012</v>
      </c>
      <c r="G684" s="960" t="s">
        <v>1365</v>
      </c>
      <c r="H684" t="s">
        <v>380</v>
      </c>
      <c r="I684" s="940" t="s">
        <v>488</v>
      </c>
      <c r="J684" s="940" t="s">
        <v>444</v>
      </c>
      <c r="K684" s="940" t="s">
        <v>445</v>
      </c>
      <c r="L684" s="946">
        <v>5.0999999999999996</v>
      </c>
      <c r="M684" s="966" t="s">
        <v>37</v>
      </c>
      <c r="N684" s="679">
        <f t="shared" ca="1" si="116"/>
        <v>0</v>
      </c>
      <c r="O684" s="679">
        <f t="shared" ca="1" si="115"/>
        <v>0</v>
      </c>
      <c r="P684" s="679">
        <f t="shared" ca="1" si="115"/>
        <v>0</v>
      </c>
      <c r="Q684" s="679">
        <f t="shared" ca="1" si="115"/>
        <v>0</v>
      </c>
      <c r="R684" s="679">
        <f t="shared" ca="1" si="115"/>
        <v>0</v>
      </c>
      <c r="S684" s="679">
        <f t="shared" ca="1" si="115"/>
        <v>0</v>
      </c>
      <c r="T684" s="679">
        <f t="shared" ca="1" si="115"/>
        <v>0</v>
      </c>
      <c r="U684" s="679">
        <f t="shared" ca="1" si="115"/>
        <v>0</v>
      </c>
      <c r="V684" s="679">
        <f t="shared" ca="1" si="115"/>
        <v>0</v>
      </c>
      <c r="W684" s="679">
        <f t="shared" ca="1" si="107"/>
        <v>0</v>
      </c>
      <c r="X684" s="679">
        <f t="shared" ca="1" si="115"/>
        <v>0</v>
      </c>
      <c r="Y684" s="679">
        <f t="shared" ca="1" si="115"/>
        <v>0</v>
      </c>
      <c r="Z684" s="679">
        <f t="shared" ca="1" si="115"/>
        <v>0</v>
      </c>
      <c r="AA684" t="str">
        <f t="shared" si="108"/>
        <v>ASR_Financial_Report_SHP21Final</v>
      </c>
      <c r="AB684" s="960">
        <f t="shared" si="109"/>
        <v>44658</v>
      </c>
      <c r="AC684" t="str">
        <f t="shared" si="110"/>
        <v>Unaudited</v>
      </c>
    </row>
    <row r="685" spans="1:29" ht="30" x14ac:dyDescent="0.25">
      <c r="A685" t="s">
        <v>420</v>
      </c>
      <c r="B685" t="s">
        <v>1366</v>
      </c>
      <c r="C685" t="s">
        <v>1367</v>
      </c>
      <c r="D685">
        <v>1900</v>
      </c>
      <c r="E685" s="960">
        <v>1</v>
      </c>
      <c r="F685" t="s">
        <v>1012</v>
      </c>
      <c r="G685" s="960" t="s">
        <v>1365</v>
      </c>
      <c r="H685" t="s">
        <v>380</v>
      </c>
      <c r="I685" s="940" t="s">
        <v>488</v>
      </c>
      <c r="J685" s="940" t="s">
        <v>444</v>
      </c>
      <c r="K685" s="940" t="s">
        <v>445</v>
      </c>
      <c r="L685" s="946">
        <v>5.2</v>
      </c>
      <c r="M685" s="966" t="s">
        <v>303</v>
      </c>
      <c r="N685" s="679">
        <f t="shared" ca="1" si="116"/>
        <v>0</v>
      </c>
      <c r="O685" s="679">
        <f t="shared" ca="1" si="115"/>
        <v>0</v>
      </c>
      <c r="P685" s="679">
        <f t="shared" ca="1" si="115"/>
        <v>0</v>
      </c>
      <c r="Q685" s="679">
        <f t="shared" ca="1" si="115"/>
        <v>0</v>
      </c>
      <c r="R685" s="679">
        <f t="shared" ca="1" si="115"/>
        <v>0</v>
      </c>
      <c r="S685" s="679">
        <f t="shared" ca="1" si="115"/>
        <v>0</v>
      </c>
      <c r="T685" s="679">
        <f t="shared" ca="1" si="115"/>
        <v>0</v>
      </c>
      <c r="U685" s="679">
        <f t="shared" ca="1" si="115"/>
        <v>0</v>
      </c>
      <c r="V685" s="679">
        <f t="shared" ca="1" si="115"/>
        <v>0</v>
      </c>
      <c r="W685" s="679">
        <f t="shared" ca="1" si="107"/>
        <v>0</v>
      </c>
      <c r="X685" s="679">
        <f t="shared" ca="1" si="115"/>
        <v>0</v>
      </c>
      <c r="Y685" s="679">
        <f t="shared" ca="1" si="115"/>
        <v>0</v>
      </c>
      <c r="Z685" s="679">
        <f t="shared" ca="1" si="115"/>
        <v>0</v>
      </c>
      <c r="AA685" t="str">
        <f t="shared" si="108"/>
        <v>ASR_Financial_Report_SHP21Final</v>
      </c>
      <c r="AB685" s="960">
        <f t="shared" si="109"/>
        <v>44658</v>
      </c>
      <c r="AC685" t="str">
        <f t="shared" si="110"/>
        <v>Unaudited</v>
      </c>
    </row>
    <row r="686" spans="1:29" ht="30" x14ac:dyDescent="0.25">
      <c r="A686" t="s">
        <v>420</v>
      </c>
      <c r="B686" t="s">
        <v>1366</v>
      </c>
      <c r="C686" t="s">
        <v>1367</v>
      </c>
      <c r="D686">
        <v>1900</v>
      </c>
      <c r="E686" s="960">
        <v>1</v>
      </c>
      <c r="F686" t="s">
        <v>1012</v>
      </c>
      <c r="G686" s="960" t="s">
        <v>1365</v>
      </c>
      <c r="H686" t="s">
        <v>380</v>
      </c>
      <c r="I686" s="940" t="s">
        <v>488</v>
      </c>
      <c r="J686" s="940" t="s">
        <v>444</v>
      </c>
      <c r="K686" s="940" t="s">
        <v>445</v>
      </c>
      <c r="L686" s="950">
        <v>5.3</v>
      </c>
      <c r="M686" s="967" t="s">
        <v>304</v>
      </c>
      <c r="N686" s="679">
        <f t="shared" ca="1" si="116"/>
        <v>0</v>
      </c>
      <c r="O686" s="679">
        <f t="shared" ca="1" si="115"/>
        <v>0</v>
      </c>
      <c r="P686" s="679">
        <f t="shared" ca="1" si="115"/>
        <v>0</v>
      </c>
      <c r="Q686" s="679">
        <f t="shared" ca="1" si="115"/>
        <v>0</v>
      </c>
      <c r="R686" s="679">
        <f t="shared" ca="1" si="115"/>
        <v>0</v>
      </c>
      <c r="S686" s="679">
        <f t="shared" ca="1" si="115"/>
        <v>0</v>
      </c>
      <c r="T686" s="679">
        <f t="shared" ca="1" si="115"/>
        <v>0</v>
      </c>
      <c r="U686" s="679">
        <f t="shared" ca="1" si="115"/>
        <v>0</v>
      </c>
      <c r="V686" s="679">
        <f t="shared" ca="1" si="115"/>
        <v>0</v>
      </c>
      <c r="W686" s="679">
        <f t="shared" ca="1" si="107"/>
        <v>0</v>
      </c>
      <c r="X686" s="679">
        <f t="shared" ca="1" si="115"/>
        <v>0</v>
      </c>
      <c r="Y686" s="679">
        <f t="shared" ca="1" si="115"/>
        <v>0</v>
      </c>
      <c r="Z686" s="679">
        <f t="shared" ca="1" si="115"/>
        <v>0</v>
      </c>
      <c r="AA686" t="str">
        <f t="shared" si="108"/>
        <v>ASR_Financial_Report_SHP21Final</v>
      </c>
      <c r="AB686" s="960">
        <f t="shared" si="109"/>
        <v>44658</v>
      </c>
      <c r="AC686" t="str">
        <f t="shared" si="110"/>
        <v>Unaudited</v>
      </c>
    </row>
    <row r="687" spans="1:29" x14ac:dyDescent="0.25">
      <c r="A687" t="s">
        <v>420</v>
      </c>
      <c r="B687" t="s">
        <v>1366</v>
      </c>
      <c r="C687" t="s">
        <v>1367</v>
      </c>
      <c r="D687">
        <v>1900</v>
      </c>
      <c r="E687" s="960">
        <v>1</v>
      </c>
      <c r="F687" t="s">
        <v>1012</v>
      </c>
      <c r="G687" s="960" t="s">
        <v>1365</v>
      </c>
      <c r="H687" t="s">
        <v>380</v>
      </c>
      <c r="I687" s="966" t="s">
        <v>488</v>
      </c>
      <c r="J687" s="966" t="s">
        <v>444</v>
      </c>
      <c r="K687" s="966" t="s">
        <v>445</v>
      </c>
      <c r="L687" s="946" t="s">
        <v>82</v>
      </c>
      <c r="M687" s="966" t="s">
        <v>453</v>
      </c>
      <c r="N687" s="679">
        <f t="shared" ca="1" si="116"/>
        <v>0</v>
      </c>
      <c r="O687" s="679">
        <f t="shared" ca="1" si="115"/>
        <v>0</v>
      </c>
      <c r="P687" s="679">
        <f t="shared" ca="1" si="115"/>
        <v>0</v>
      </c>
      <c r="Q687" s="679">
        <f t="shared" ca="1" si="115"/>
        <v>0</v>
      </c>
      <c r="R687" s="679">
        <f t="shared" ca="1" si="115"/>
        <v>0</v>
      </c>
      <c r="S687" s="679">
        <f t="shared" ca="1" si="115"/>
        <v>0</v>
      </c>
      <c r="T687" s="679">
        <f t="shared" ca="1" si="115"/>
        <v>0</v>
      </c>
      <c r="U687" s="679">
        <f t="shared" ca="1" si="115"/>
        <v>0</v>
      </c>
      <c r="V687" s="679">
        <f t="shared" ca="1" si="115"/>
        <v>0</v>
      </c>
      <c r="W687" s="679">
        <f t="shared" ca="1" si="107"/>
        <v>0</v>
      </c>
      <c r="X687" s="679">
        <f t="shared" ca="1" si="115"/>
        <v>0</v>
      </c>
      <c r="Y687" s="679">
        <f t="shared" ca="1" si="115"/>
        <v>0</v>
      </c>
      <c r="Z687" s="679">
        <f t="shared" ca="1" si="115"/>
        <v>0</v>
      </c>
      <c r="AA687" t="str">
        <f t="shared" si="108"/>
        <v>ASR_Financial_Report_SHP21Final</v>
      </c>
      <c r="AB687" s="960">
        <f t="shared" si="109"/>
        <v>44658</v>
      </c>
      <c r="AC687" t="str">
        <f t="shared" si="110"/>
        <v>Unaudited</v>
      </c>
    </row>
    <row r="688" spans="1:29" x14ac:dyDescent="0.25">
      <c r="A688" t="s">
        <v>420</v>
      </c>
      <c r="B688" t="s">
        <v>1366</v>
      </c>
      <c r="C688" t="s">
        <v>1367</v>
      </c>
      <c r="D688">
        <v>1900</v>
      </c>
      <c r="E688" s="960">
        <v>1</v>
      </c>
      <c r="F688" t="s">
        <v>1012</v>
      </c>
      <c r="G688" s="960" t="s">
        <v>1365</v>
      </c>
      <c r="H688" t="s">
        <v>380</v>
      </c>
      <c r="I688" s="940" t="s">
        <v>488</v>
      </c>
      <c r="J688" s="940" t="s">
        <v>444</v>
      </c>
      <c r="K688" s="940" t="s">
        <v>446</v>
      </c>
      <c r="L688" s="940">
        <v>6.1</v>
      </c>
      <c r="M688" s="965" t="s">
        <v>18</v>
      </c>
      <c r="N688" s="679">
        <f t="shared" ca="1" si="116"/>
        <v>0</v>
      </c>
      <c r="O688" s="679">
        <f t="shared" ca="1" si="115"/>
        <v>0</v>
      </c>
      <c r="P688" s="679">
        <f t="shared" ca="1" si="115"/>
        <v>0</v>
      </c>
      <c r="Q688" s="679">
        <f t="shared" ca="1" si="115"/>
        <v>0</v>
      </c>
      <c r="R688" s="679">
        <f t="shared" ca="1" si="115"/>
        <v>0</v>
      </c>
      <c r="S688" s="679">
        <f t="shared" ca="1" si="115"/>
        <v>0</v>
      </c>
      <c r="T688" s="679">
        <f t="shared" ca="1" si="115"/>
        <v>0</v>
      </c>
      <c r="U688" s="679">
        <f t="shared" ca="1" si="115"/>
        <v>0</v>
      </c>
      <c r="V688" s="679">
        <f t="shared" ca="1" si="115"/>
        <v>0</v>
      </c>
      <c r="W688" s="679">
        <f t="shared" ca="1" si="107"/>
        <v>0</v>
      </c>
      <c r="X688" s="679">
        <f t="shared" ca="1" si="115"/>
        <v>0</v>
      </c>
      <c r="Y688" s="679">
        <f t="shared" ca="1" si="115"/>
        <v>0</v>
      </c>
      <c r="Z688" s="679">
        <f t="shared" ca="1" si="115"/>
        <v>0</v>
      </c>
      <c r="AA688" t="str">
        <f t="shared" si="108"/>
        <v>ASR_Financial_Report_SHP21Final</v>
      </c>
      <c r="AB688" s="960">
        <f t="shared" si="109"/>
        <v>44658</v>
      </c>
      <c r="AC688" t="str">
        <f t="shared" si="110"/>
        <v>Unaudited</v>
      </c>
    </row>
    <row r="689" spans="1:29" x14ac:dyDescent="0.25">
      <c r="A689" t="s">
        <v>420</v>
      </c>
      <c r="B689" t="s">
        <v>1366</v>
      </c>
      <c r="C689" t="s">
        <v>1367</v>
      </c>
      <c r="D689">
        <v>1900</v>
      </c>
      <c r="E689" s="960">
        <v>1</v>
      </c>
      <c r="F689" t="s">
        <v>1012</v>
      </c>
      <c r="G689" s="960" t="s">
        <v>1365</v>
      </c>
      <c r="H689" t="s">
        <v>380</v>
      </c>
      <c r="I689" s="940" t="s">
        <v>488</v>
      </c>
      <c r="J689" s="940" t="s">
        <v>444</v>
      </c>
      <c r="K689" s="940" t="s">
        <v>446</v>
      </c>
      <c r="L689" s="940">
        <v>6.2</v>
      </c>
      <c r="M689" s="965" t="s">
        <v>19</v>
      </c>
      <c r="N689" s="679">
        <f t="shared" ca="1" si="116"/>
        <v>0</v>
      </c>
      <c r="O689" s="679">
        <f t="shared" ca="1" si="115"/>
        <v>0</v>
      </c>
      <c r="P689" s="679">
        <f t="shared" ca="1" si="115"/>
        <v>0</v>
      </c>
      <c r="Q689" s="679">
        <f t="shared" ca="1" si="115"/>
        <v>0</v>
      </c>
      <c r="R689" s="679">
        <f t="shared" ca="1" si="115"/>
        <v>0</v>
      </c>
      <c r="S689" s="679">
        <f t="shared" ca="1" si="115"/>
        <v>0</v>
      </c>
      <c r="T689" s="679">
        <f t="shared" ca="1" si="115"/>
        <v>0</v>
      </c>
      <c r="U689" s="679">
        <f t="shared" ca="1" si="115"/>
        <v>0</v>
      </c>
      <c r="V689" s="679">
        <f t="shared" ca="1" si="115"/>
        <v>0</v>
      </c>
      <c r="W689" s="679">
        <f t="shared" ca="1" si="107"/>
        <v>0</v>
      </c>
      <c r="X689" s="679">
        <f t="shared" ca="1" si="115"/>
        <v>0</v>
      </c>
      <c r="Y689" s="679">
        <f t="shared" ca="1" si="115"/>
        <v>0</v>
      </c>
      <c r="Z689" s="679">
        <f t="shared" ca="1" si="115"/>
        <v>0</v>
      </c>
      <c r="AA689" t="str">
        <f t="shared" si="108"/>
        <v>ASR_Financial_Report_SHP21Final</v>
      </c>
      <c r="AB689" s="960">
        <f t="shared" si="109"/>
        <v>44658</v>
      </c>
      <c r="AC689" t="str">
        <f t="shared" si="110"/>
        <v>Unaudited</v>
      </c>
    </row>
    <row r="690" spans="1:29" x14ac:dyDescent="0.25">
      <c r="A690" t="s">
        <v>420</v>
      </c>
      <c r="B690" t="s">
        <v>1366</v>
      </c>
      <c r="C690" t="s">
        <v>1367</v>
      </c>
      <c r="D690">
        <v>1900</v>
      </c>
      <c r="E690" s="960">
        <v>1</v>
      </c>
      <c r="F690" t="s">
        <v>1012</v>
      </c>
      <c r="G690" s="960" t="s">
        <v>1365</v>
      </c>
      <c r="H690" t="s">
        <v>380</v>
      </c>
      <c r="I690" s="940" t="s">
        <v>488</v>
      </c>
      <c r="J690" s="940" t="s">
        <v>444</v>
      </c>
      <c r="K690" s="940" t="s">
        <v>446</v>
      </c>
      <c r="L690" s="940">
        <v>6.3</v>
      </c>
      <c r="M690" s="965" t="s">
        <v>184</v>
      </c>
      <c r="N690" s="679">
        <f t="shared" ca="1" si="116"/>
        <v>0</v>
      </c>
      <c r="O690" s="679">
        <f t="shared" ca="1" si="115"/>
        <v>0</v>
      </c>
      <c r="P690" s="679">
        <f t="shared" ca="1" si="115"/>
        <v>0</v>
      </c>
      <c r="Q690" s="679">
        <f t="shared" ca="1" si="115"/>
        <v>0</v>
      </c>
      <c r="R690" s="679">
        <f t="shared" ca="1" si="115"/>
        <v>0</v>
      </c>
      <c r="S690" s="679">
        <f t="shared" ca="1" si="115"/>
        <v>0</v>
      </c>
      <c r="T690" s="679">
        <f t="shared" ca="1" si="115"/>
        <v>0</v>
      </c>
      <c r="U690" s="679">
        <f t="shared" ref="U690:Z690" ca="1" si="11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679">
        <f t="shared" ca="1" si="117"/>
        <v>0</v>
      </c>
      <c r="W690" s="679">
        <f t="shared" ca="1" si="107"/>
        <v>0</v>
      </c>
      <c r="X690" s="679">
        <f t="shared" ca="1" si="117"/>
        <v>0</v>
      </c>
      <c r="Y690" s="679">
        <f t="shared" ca="1" si="117"/>
        <v>0</v>
      </c>
      <c r="Z690" s="679">
        <f t="shared" ca="1" si="117"/>
        <v>0</v>
      </c>
      <c r="AA690" t="str">
        <f t="shared" si="108"/>
        <v>ASR_Financial_Report_SHP21Final</v>
      </c>
      <c r="AB690" s="960">
        <f t="shared" si="109"/>
        <v>44658</v>
      </c>
      <c r="AC690" t="str">
        <f t="shared" si="110"/>
        <v>Unaudited</v>
      </c>
    </row>
    <row r="691" spans="1:29" x14ac:dyDescent="0.25">
      <c r="A691" t="s">
        <v>420</v>
      </c>
      <c r="B691" t="s">
        <v>1366</v>
      </c>
      <c r="C691" t="s">
        <v>1367</v>
      </c>
      <c r="D691">
        <v>1900</v>
      </c>
      <c r="E691" s="960">
        <v>1</v>
      </c>
      <c r="F691" t="s">
        <v>1012</v>
      </c>
      <c r="G691" s="960" t="s">
        <v>1365</v>
      </c>
      <c r="H691" t="s">
        <v>380</v>
      </c>
      <c r="I691" s="940" t="s">
        <v>488</v>
      </c>
      <c r="J691" s="940" t="s">
        <v>444</v>
      </c>
      <c r="K691" s="940" t="s">
        <v>446</v>
      </c>
      <c r="L691" s="948" t="s">
        <v>87</v>
      </c>
      <c r="M691" s="963" t="s">
        <v>454</v>
      </c>
      <c r="N691" s="679">
        <f t="shared" ca="1" si="116"/>
        <v>0</v>
      </c>
      <c r="O691" s="679">
        <f t="shared" ref="O691:V700" ca="1" si="118">IF(OR(AND($F691="PY",O$1&lt;&gt;"Prior Year"),AND($F691&lt;&gt;"PY",O$1="Prior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"&amp;$H691&amp;"'!$A$7:$CA$7"),0)+MATCH(O$1,INDIRECT("'MMA Rev-Exp "&amp;$H691&amp;"'!$D$8:$CA$8"),0)-1)))</f>
        <v>0</v>
      </c>
      <c r="P691" s="679">
        <f t="shared" ca="1" si="118"/>
        <v>0</v>
      </c>
      <c r="Q691" s="679">
        <f t="shared" ca="1" si="118"/>
        <v>0</v>
      </c>
      <c r="R691" s="679">
        <f t="shared" ca="1" si="118"/>
        <v>0</v>
      </c>
      <c r="S691" s="679">
        <f t="shared" ca="1" si="118"/>
        <v>0</v>
      </c>
      <c r="T691" s="679">
        <f t="shared" ca="1" si="118"/>
        <v>0</v>
      </c>
      <c r="U691" s="679">
        <f t="shared" ca="1" si="118"/>
        <v>0</v>
      </c>
      <c r="V691" s="679">
        <f t="shared" ca="1" si="118"/>
        <v>0</v>
      </c>
      <c r="W691" s="679">
        <f t="shared" ref="W691:W754" ca="1" si="119">IF(OR(AND($F691="PY",W$1&lt;&gt;"Prior Year"),AND($F691&lt;&gt;"PY",W$1="Prior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"&amp;$H691&amp;"'!$A$7:$CA$7"),0)+MATCH(W$1,INDIRECT("'MMA Rev-Exp "&amp;$H691&amp;"'!$D$8:$CA$8"),0)-1)))</f>
        <v>0</v>
      </c>
      <c r="X691" s="679">
        <f t="shared" ref="X691:Z709" ca="1" si="120">IF(OR(AND($F691="PY",X$1&lt;&gt;"Prior Year"),AND($F691&lt;&gt;"PY",X$1="Prior Year")),0,INDEX(INDIRECT("'MMA Rev-Exp "&amp;$H691&amp;"'!$A$1:$CA$200"),IF($J691="Member Months",MATCH($J691,INDIRECT("'MMA Rev-Exp "&amp;$H691&amp;"'!$A$1:$A$200"),0),MATCH($L691,INDIRECT("'MMA Rev-Exp "&amp;$H691&amp;"'!$B$1:$B$200"),0)),IF($F691="PY",MATCH("Prior Year Adjustments",INDIRECT("'MMA Rev-Exp "&amp;$H691&amp;"'!$A$8:$CA$8"),0),MATCH(IF($F691="Q1","JANUARY - MARCH (Q1)",IF($F691="Q2","APRIL - JUNE (Q2)",IF($F691="Q3","JULY - SEPTEMBER (Q3)",IF($F691="Q4","OCTOBER - DECEMBER (Q4)",0)))),INDIRECT("'MMA Rev-Exp "&amp;$H691&amp;"'!$A$7:$CA$7"),0)+MATCH(X$1,INDIRECT("'MMA Rev-Exp "&amp;$H691&amp;"'!$D$8:$CA$8"),0)-1)))</f>
        <v>0</v>
      </c>
      <c r="Y691" s="679">
        <f t="shared" ca="1" si="120"/>
        <v>0</v>
      </c>
      <c r="Z691" s="679">
        <f t="shared" ca="1" si="120"/>
        <v>0</v>
      </c>
      <c r="AA691" t="str">
        <f t="shared" si="108"/>
        <v>ASR_Financial_Report_SHP21Final</v>
      </c>
      <c r="AB691" s="960">
        <f t="shared" si="109"/>
        <v>44658</v>
      </c>
      <c r="AC691" t="str">
        <f t="shared" si="110"/>
        <v>Unaudited</v>
      </c>
    </row>
    <row r="692" spans="1:29" x14ac:dyDescent="0.25">
      <c r="A692" t="s">
        <v>420</v>
      </c>
      <c r="B692" t="s">
        <v>1366</v>
      </c>
      <c r="C692" t="s">
        <v>1367</v>
      </c>
      <c r="D692">
        <v>1900</v>
      </c>
      <c r="E692" s="960">
        <v>1</v>
      </c>
      <c r="F692" t="s">
        <v>1012</v>
      </c>
      <c r="G692" s="960" t="s">
        <v>1365</v>
      </c>
      <c r="H692" t="s">
        <v>380</v>
      </c>
      <c r="I692" s="965" t="s">
        <v>488</v>
      </c>
      <c r="J692" s="965" t="s">
        <v>444</v>
      </c>
      <c r="K692" s="965" t="s">
        <v>447</v>
      </c>
      <c r="L692" s="940">
        <v>7.1</v>
      </c>
      <c r="M692" s="965" t="s">
        <v>20</v>
      </c>
      <c r="N692" s="679">
        <f t="shared" ca="1" si="116"/>
        <v>0</v>
      </c>
      <c r="O692" s="679">
        <f t="shared" ca="1" si="118"/>
        <v>0</v>
      </c>
      <c r="P692" s="679">
        <f t="shared" ca="1" si="118"/>
        <v>0</v>
      </c>
      <c r="Q692" s="679">
        <f t="shared" ca="1" si="118"/>
        <v>0</v>
      </c>
      <c r="R692" s="679">
        <f t="shared" ca="1" si="118"/>
        <v>0</v>
      </c>
      <c r="S692" s="679">
        <f t="shared" ca="1" si="118"/>
        <v>0</v>
      </c>
      <c r="T692" s="679">
        <f t="shared" ca="1" si="118"/>
        <v>0</v>
      </c>
      <c r="U692" s="679">
        <f t="shared" ca="1" si="118"/>
        <v>0</v>
      </c>
      <c r="V692" s="679">
        <f t="shared" ca="1" si="118"/>
        <v>0</v>
      </c>
      <c r="W692" s="679">
        <f t="shared" ca="1" si="119"/>
        <v>0</v>
      </c>
      <c r="X692" s="679">
        <f t="shared" ca="1" si="120"/>
        <v>0</v>
      </c>
      <c r="Y692" s="679">
        <f t="shared" ca="1" si="120"/>
        <v>0</v>
      </c>
      <c r="Z692" s="679">
        <f t="shared" ca="1" si="120"/>
        <v>0</v>
      </c>
      <c r="AA692" t="str">
        <f t="shared" si="108"/>
        <v>ASR_Financial_Report_SHP21Final</v>
      </c>
      <c r="AB692" s="960">
        <f t="shared" si="109"/>
        <v>44658</v>
      </c>
      <c r="AC692" t="str">
        <f t="shared" si="110"/>
        <v>Unaudited</v>
      </c>
    </row>
    <row r="693" spans="1:29" x14ac:dyDescent="0.25">
      <c r="A693" t="s">
        <v>420</v>
      </c>
      <c r="B693" t="s">
        <v>1366</v>
      </c>
      <c r="C693" t="s">
        <v>1367</v>
      </c>
      <c r="D693">
        <v>1900</v>
      </c>
      <c r="E693" s="960">
        <v>1</v>
      </c>
      <c r="F693" t="s">
        <v>1012</v>
      </c>
      <c r="G693" s="960" t="s">
        <v>1365</v>
      </c>
      <c r="H693" t="s">
        <v>380</v>
      </c>
      <c r="I693" s="940" t="s">
        <v>488</v>
      </c>
      <c r="J693" s="940" t="s">
        <v>444</v>
      </c>
      <c r="K693" s="940" t="s">
        <v>447</v>
      </c>
      <c r="L693" s="940">
        <v>7.2</v>
      </c>
      <c r="M693" s="965" t="s">
        <v>21</v>
      </c>
      <c r="N693" s="679">
        <f t="shared" ca="1" si="116"/>
        <v>0</v>
      </c>
      <c r="O693" s="679">
        <f t="shared" ca="1" si="118"/>
        <v>0</v>
      </c>
      <c r="P693" s="679">
        <f t="shared" ca="1" si="118"/>
        <v>0</v>
      </c>
      <c r="Q693" s="679">
        <f t="shared" ca="1" si="118"/>
        <v>0</v>
      </c>
      <c r="R693" s="679">
        <f t="shared" ca="1" si="118"/>
        <v>0</v>
      </c>
      <c r="S693" s="679">
        <f t="shared" ca="1" si="118"/>
        <v>0</v>
      </c>
      <c r="T693" s="679">
        <f t="shared" ca="1" si="118"/>
        <v>0</v>
      </c>
      <c r="U693" s="679">
        <f t="shared" ca="1" si="118"/>
        <v>0</v>
      </c>
      <c r="V693" s="679">
        <f t="shared" ca="1" si="118"/>
        <v>0</v>
      </c>
      <c r="W693" s="679">
        <f t="shared" ca="1" si="119"/>
        <v>0</v>
      </c>
      <c r="X693" s="679">
        <f t="shared" ca="1" si="120"/>
        <v>0</v>
      </c>
      <c r="Y693" s="679">
        <f t="shared" ca="1" si="120"/>
        <v>0</v>
      </c>
      <c r="Z693" s="679">
        <f t="shared" ca="1" si="120"/>
        <v>0</v>
      </c>
      <c r="AA693" t="str">
        <f t="shared" si="108"/>
        <v>ASR_Financial_Report_SHP21Final</v>
      </c>
      <c r="AB693" s="960">
        <f t="shared" si="109"/>
        <v>44658</v>
      </c>
      <c r="AC693" t="str">
        <f t="shared" si="110"/>
        <v>Unaudited</v>
      </c>
    </row>
    <row r="694" spans="1:29" x14ac:dyDescent="0.25">
      <c r="A694" t="s">
        <v>420</v>
      </c>
      <c r="B694" t="s">
        <v>1366</v>
      </c>
      <c r="C694" t="s">
        <v>1367</v>
      </c>
      <c r="D694">
        <v>1900</v>
      </c>
      <c r="E694" s="960">
        <v>1</v>
      </c>
      <c r="F694" t="s">
        <v>1012</v>
      </c>
      <c r="G694" s="960" t="s">
        <v>1365</v>
      </c>
      <c r="H694" t="s">
        <v>380</v>
      </c>
      <c r="I694" s="940" t="s">
        <v>488</v>
      </c>
      <c r="J694" s="940" t="s">
        <v>444</v>
      </c>
      <c r="K694" s="940" t="s">
        <v>447</v>
      </c>
      <c r="L694" s="940">
        <v>7.3</v>
      </c>
      <c r="M694" s="965" t="s">
        <v>155</v>
      </c>
      <c r="N694" s="679">
        <f t="shared" ca="1" si="116"/>
        <v>0</v>
      </c>
      <c r="O694" s="679">
        <f t="shared" ca="1" si="118"/>
        <v>0</v>
      </c>
      <c r="P694" s="679">
        <f t="shared" ca="1" si="118"/>
        <v>0</v>
      </c>
      <c r="Q694" s="679">
        <f t="shared" ca="1" si="118"/>
        <v>0</v>
      </c>
      <c r="R694" s="679">
        <f t="shared" ca="1" si="118"/>
        <v>0</v>
      </c>
      <c r="S694" s="679">
        <f t="shared" ca="1" si="118"/>
        <v>0</v>
      </c>
      <c r="T694" s="679">
        <f t="shared" ca="1" si="118"/>
        <v>0</v>
      </c>
      <c r="U694" s="679">
        <f t="shared" ca="1" si="118"/>
        <v>0</v>
      </c>
      <c r="V694" s="679">
        <f t="shared" ca="1" si="118"/>
        <v>0</v>
      </c>
      <c r="W694" s="679">
        <f t="shared" ca="1" si="119"/>
        <v>0</v>
      </c>
      <c r="X694" s="679">
        <f t="shared" ca="1" si="120"/>
        <v>0</v>
      </c>
      <c r="Y694" s="679">
        <f t="shared" ca="1" si="120"/>
        <v>0</v>
      </c>
      <c r="Z694" s="679">
        <f t="shared" ca="1" si="120"/>
        <v>0</v>
      </c>
      <c r="AA694" t="str">
        <f t="shared" si="108"/>
        <v>ASR_Financial_Report_SHP21Final</v>
      </c>
      <c r="AB694" s="960">
        <f t="shared" si="109"/>
        <v>44658</v>
      </c>
      <c r="AC694" t="str">
        <f t="shared" si="110"/>
        <v>Unaudited</v>
      </c>
    </row>
    <row r="695" spans="1:29" x14ac:dyDescent="0.25">
      <c r="A695" t="s">
        <v>420</v>
      </c>
      <c r="B695" t="s">
        <v>1366</v>
      </c>
      <c r="C695" t="s">
        <v>1367</v>
      </c>
      <c r="D695">
        <v>1900</v>
      </c>
      <c r="E695" s="960">
        <v>1</v>
      </c>
      <c r="F695" t="s">
        <v>1012</v>
      </c>
      <c r="G695" s="960" t="s">
        <v>1365</v>
      </c>
      <c r="H695" t="s">
        <v>380</v>
      </c>
      <c r="I695" s="940" t="s">
        <v>488</v>
      </c>
      <c r="J695" s="940" t="s">
        <v>444</v>
      </c>
      <c r="K695" s="940" t="s">
        <v>447</v>
      </c>
      <c r="L695" s="940" t="s">
        <v>91</v>
      </c>
      <c r="M695" s="965" t="s">
        <v>455</v>
      </c>
      <c r="N695" s="679">
        <f t="shared" ca="1" si="116"/>
        <v>0</v>
      </c>
      <c r="O695" s="679">
        <f t="shared" ca="1" si="118"/>
        <v>0</v>
      </c>
      <c r="P695" s="679">
        <f t="shared" ca="1" si="118"/>
        <v>0</v>
      </c>
      <c r="Q695" s="679">
        <f t="shared" ca="1" si="118"/>
        <v>0</v>
      </c>
      <c r="R695" s="679">
        <f t="shared" ca="1" si="118"/>
        <v>0</v>
      </c>
      <c r="S695" s="679">
        <f t="shared" ca="1" si="118"/>
        <v>0</v>
      </c>
      <c r="T695" s="679">
        <f t="shared" ca="1" si="118"/>
        <v>0</v>
      </c>
      <c r="U695" s="679">
        <f t="shared" ca="1" si="118"/>
        <v>0</v>
      </c>
      <c r="V695" s="679">
        <f t="shared" ca="1" si="118"/>
        <v>0</v>
      </c>
      <c r="W695" s="679">
        <f t="shared" ca="1" si="119"/>
        <v>0</v>
      </c>
      <c r="X695" s="679">
        <f t="shared" ca="1" si="120"/>
        <v>0</v>
      </c>
      <c r="Y695" s="679">
        <f t="shared" ca="1" si="120"/>
        <v>0</v>
      </c>
      <c r="Z695" s="679">
        <f t="shared" ca="1" si="120"/>
        <v>0</v>
      </c>
      <c r="AA695" t="str">
        <f t="shared" si="108"/>
        <v>ASR_Financial_Report_SHP21Final</v>
      </c>
      <c r="AB695" s="960">
        <f t="shared" si="109"/>
        <v>44658</v>
      </c>
      <c r="AC695" t="str">
        <f t="shared" si="110"/>
        <v>Unaudited</v>
      </c>
    </row>
    <row r="696" spans="1:29" x14ac:dyDescent="0.25">
      <c r="A696" t="s">
        <v>420</v>
      </c>
      <c r="B696" t="s">
        <v>1366</v>
      </c>
      <c r="C696" t="s">
        <v>1367</v>
      </c>
      <c r="D696">
        <v>1900</v>
      </c>
      <c r="E696" s="960">
        <v>1</v>
      </c>
      <c r="F696" t="s">
        <v>1012</v>
      </c>
      <c r="G696" s="960" t="s">
        <v>1365</v>
      </c>
      <c r="H696" t="s">
        <v>380</v>
      </c>
      <c r="I696" s="940" t="s">
        <v>488</v>
      </c>
      <c r="J696" s="940" t="s">
        <v>444</v>
      </c>
      <c r="K696" s="940" t="s">
        <v>448</v>
      </c>
      <c r="L696" s="948">
        <v>8.1</v>
      </c>
      <c r="M696" s="963" t="s">
        <v>22</v>
      </c>
      <c r="N696" s="679">
        <f t="shared" ca="1" si="116"/>
        <v>0</v>
      </c>
      <c r="O696" s="679">
        <f t="shared" ca="1" si="118"/>
        <v>0</v>
      </c>
      <c r="P696" s="679">
        <f t="shared" ca="1" si="118"/>
        <v>0</v>
      </c>
      <c r="Q696" s="679">
        <f t="shared" ca="1" si="118"/>
        <v>0</v>
      </c>
      <c r="R696" s="679">
        <f t="shared" ca="1" si="118"/>
        <v>0</v>
      </c>
      <c r="S696" s="679">
        <f t="shared" ca="1" si="118"/>
        <v>0</v>
      </c>
      <c r="T696" s="679">
        <f t="shared" ca="1" si="118"/>
        <v>0</v>
      </c>
      <c r="U696" s="679">
        <f t="shared" ca="1" si="118"/>
        <v>0</v>
      </c>
      <c r="V696" s="679">
        <f t="shared" ca="1" si="118"/>
        <v>0</v>
      </c>
      <c r="W696" s="679">
        <f t="shared" ca="1" si="119"/>
        <v>0</v>
      </c>
      <c r="X696" s="679">
        <f t="shared" ca="1" si="120"/>
        <v>0</v>
      </c>
      <c r="Y696" s="679">
        <f t="shared" ca="1" si="120"/>
        <v>0</v>
      </c>
      <c r="Z696" s="679">
        <f t="shared" ca="1" si="120"/>
        <v>0</v>
      </c>
      <c r="AA696" t="str">
        <f t="shared" si="108"/>
        <v>ASR_Financial_Report_SHP21Final</v>
      </c>
      <c r="AB696" s="960">
        <f t="shared" si="109"/>
        <v>44658</v>
      </c>
      <c r="AC696" t="str">
        <f t="shared" si="110"/>
        <v>Unaudited</v>
      </c>
    </row>
    <row r="697" spans="1:29" x14ac:dyDescent="0.25">
      <c r="A697" t="s">
        <v>420</v>
      </c>
      <c r="B697" t="s">
        <v>1366</v>
      </c>
      <c r="C697" t="s">
        <v>1367</v>
      </c>
      <c r="D697">
        <v>1900</v>
      </c>
      <c r="E697" s="960">
        <v>1</v>
      </c>
      <c r="F697" t="s">
        <v>1012</v>
      </c>
      <c r="G697" s="960" t="s">
        <v>1365</v>
      </c>
      <c r="H697" t="s">
        <v>380</v>
      </c>
      <c r="I697" s="965" t="s">
        <v>488</v>
      </c>
      <c r="J697" s="965" t="s">
        <v>444</v>
      </c>
      <c r="K697" s="965" t="s">
        <v>448</v>
      </c>
      <c r="L697" s="940" t="s">
        <v>112</v>
      </c>
      <c r="M697" s="965" t="s">
        <v>443</v>
      </c>
      <c r="N697" s="679">
        <f t="shared" ca="1" si="116"/>
        <v>0</v>
      </c>
      <c r="O697" s="679">
        <f t="shared" ca="1" si="118"/>
        <v>0</v>
      </c>
      <c r="P697" s="679">
        <f t="shared" ca="1" si="118"/>
        <v>0</v>
      </c>
      <c r="Q697" s="679">
        <f t="shared" ca="1" si="118"/>
        <v>0</v>
      </c>
      <c r="R697" s="679">
        <f t="shared" ca="1" si="118"/>
        <v>0</v>
      </c>
      <c r="S697" s="679">
        <f t="shared" ca="1" si="118"/>
        <v>0</v>
      </c>
      <c r="T697" s="679">
        <f t="shared" ca="1" si="118"/>
        <v>0</v>
      </c>
      <c r="U697" s="679">
        <f t="shared" ca="1" si="118"/>
        <v>0</v>
      </c>
      <c r="V697" s="679">
        <f t="shared" ca="1" si="118"/>
        <v>0</v>
      </c>
      <c r="W697" s="679">
        <f t="shared" ca="1" si="119"/>
        <v>0</v>
      </c>
      <c r="X697" s="679">
        <f t="shared" ca="1" si="120"/>
        <v>0</v>
      </c>
      <c r="Y697" s="679">
        <f t="shared" ca="1" si="120"/>
        <v>0</v>
      </c>
      <c r="Z697" s="679">
        <f t="shared" ca="1" si="120"/>
        <v>0</v>
      </c>
      <c r="AA697" t="str">
        <f t="shared" si="108"/>
        <v>ASR_Financial_Report_SHP21Final</v>
      </c>
      <c r="AB697" s="960">
        <f t="shared" si="109"/>
        <v>44658</v>
      </c>
      <c r="AC697" t="str">
        <f t="shared" si="110"/>
        <v>Unaudited</v>
      </c>
    </row>
    <row r="698" spans="1:29" x14ac:dyDescent="0.25">
      <c r="A698" t="s">
        <v>420</v>
      </c>
      <c r="B698" t="s">
        <v>1366</v>
      </c>
      <c r="C698" t="s">
        <v>1367</v>
      </c>
      <c r="D698">
        <v>1900</v>
      </c>
      <c r="E698" s="960">
        <v>1</v>
      </c>
      <c r="F698" t="s">
        <v>1012</v>
      </c>
      <c r="G698" s="960" t="s">
        <v>1365</v>
      </c>
      <c r="H698" t="s">
        <v>380</v>
      </c>
      <c r="I698" s="940" t="s">
        <v>488</v>
      </c>
      <c r="J698" s="940" t="s">
        <v>444</v>
      </c>
      <c r="K698" s="940" t="s">
        <v>448</v>
      </c>
      <c r="L698" s="940" t="s">
        <v>114</v>
      </c>
      <c r="M698" s="965" t="s">
        <v>157</v>
      </c>
      <c r="N698" s="679">
        <f t="shared" ca="1" si="116"/>
        <v>0</v>
      </c>
      <c r="O698" s="679">
        <f t="shared" ca="1" si="118"/>
        <v>0</v>
      </c>
      <c r="P698" s="679">
        <f t="shared" ca="1" si="118"/>
        <v>0</v>
      </c>
      <c r="Q698" s="679">
        <f t="shared" ca="1" si="118"/>
        <v>0</v>
      </c>
      <c r="R698" s="679">
        <f t="shared" ca="1" si="118"/>
        <v>0</v>
      </c>
      <c r="S698" s="679">
        <f t="shared" ca="1" si="118"/>
        <v>0</v>
      </c>
      <c r="T698" s="679">
        <f t="shared" ca="1" si="118"/>
        <v>0</v>
      </c>
      <c r="U698" s="679">
        <f t="shared" ca="1" si="118"/>
        <v>0</v>
      </c>
      <c r="V698" s="679">
        <f t="shared" ca="1" si="118"/>
        <v>0</v>
      </c>
      <c r="W698" s="679">
        <f t="shared" ca="1" si="119"/>
        <v>0</v>
      </c>
      <c r="X698" s="679">
        <f t="shared" ca="1" si="120"/>
        <v>0</v>
      </c>
      <c r="Y698" s="679">
        <f t="shared" ca="1" si="120"/>
        <v>0</v>
      </c>
      <c r="Z698" s="679">
        <f t="shared" ca="1" si="120"/>
        <v>0</v>
      </c>
      <c r="AA698" t="str">
        <f t="shared" si="108"/>
        <v>ASR_Financial_Report_SHP21Final</v>
      </c>
      <c r="AB698" s="960">
        <f t="shared" si="109"/>
        <v>44658</v>
      </c>
      <c r="AC698" t="str">
        <f t="shared" si="110"/>
        <v>Unaudited</v>
      </c>
    </row>
    <row r="699" spans="1:29" x14ac:dyDescent="0.25">
      <c r="A699" t="s">
        <v>420</v>
      </c>
      <c r="B699" t="s">
        <v>1366</v>
      </c>
      <c r="C699" t="s">
        <v>1367</v>
      </c>
      <c r="D699">
        <v>1900</v>
      </c>
      <c r="E699" s="960">
        <v>1</v>
      </c>
      <c r="F699" t="s">
        <v>1012</v>
      </c>
      <c r="G699" s="960" t="s">
        <v>1365</v>
      </c>
      <c r="H699" t="s">
        <v>380</v>
      </c>
      <c r="I699" s="940" t="s">
        <v>488</v>
      </c>
      <c r="J699" s="940" t="s">
        <v>444</v>
      </c>
      <c r="K699" s="940" t="s">
        <v>448</v>
      </c>
      <c r="L699" s="940" t="s">
        <v>115</v>
      </c>
      <c r="M699" s="965" t="s">
        <v>113</v>
      </c>
      <c r="N699" s="679">
        <f t="shared" ca="1" si="116"/>
        <v>0</v>
      </c>
      <c r="O699" s="679">
        <f t="shared" ca="1" si="118"/>
        <v>0</v>
      </c>
      <c r="P699" s="679">
        <f t="shared" ca="1" si="118"/>
        <v>0</v>
      </c>
      <c r="Q699" s="679">
        <f t="shared" ca="1" si="118"/>
        <v>0</v>
      </c>
      <c r="R699" s="679">
        <f t="shared" ca="1" si="118"/>
        <v>0</v>
      </c>
      <c r="S699" s="679">
        <f t="shared" ca="1" si="118"/>
        <v>0</v>
      </c>
      <c r="T699" s="679">
        <f t="shared" ca="1" si="118"/>
        <v>0</v>
      </c>
      <c r="U699" s="679">
        <f t="shared" ca="1" si="118"/>
        <v>0</v>
      </c>
      <c r="V699" s="679">
        <f t="shared" ca="1" si="118"/>
        <v>0</v>
      </c>
      <c r="W699" s="679">
        <f t="shared" ca="1" si="119"/>
        <v>0</v>
      </c>
      <c r="X699" s="679">
        <f t="shared" ca="1" si="120"/>
        <v>0</v>
      </c>
      <c r="Y699" s="679">
        <f t="shared" ca="1" si="120"/>
        <v>0</v>
      </c>
      <c r="Z699" s="679">
        <f t="shared" ca="1" si="120"/>
        <v>0</v>
      </c>
      <c r="AA699" t="str">
        <f t="shared" si="108"/>
        <v>ASR_Financial_Report_SHP21Final</v>
      </c>
      <c r="AB699" s="960">
        <f t="shared" si="109"/>
        <v>44658</v>
      </c>
      <c r="AC699" t="str">
        <f t="shared" si="110"/>
        <v>Unaudited</v>
      </c>
    </row>
    <row r="700" spans="1:29" x14ac:dyDescent="0.25">
      <c r="A700" t="s">
        <v>420</v>
      </c>
      <c r="B700" t="s">
        <v>1366</v>
      </c>
      <c r="C700" t="s">
        <v>1367</v>
      </c>
      <c r="D700">
        <v>1900</v>
      </c>
      <c r="E700" s="960">
        <v>1</v>
      </c>
      <c r="F700" t="s">
        <v>1012</v>
      </c>
      <c r="G700" s="960" t="s">
        <v>1365</v>
      </c>
      <c r="H700" t="s">
        <v>380</v>
      </c>
      <c r="I700" s="940" t="s">
        <v>488</v>
      </c>
      <c r="J700" s="940" t="s">
        <v>444</v>
      </c>
      <c r="K700" s="940" t="s">
        <v>448</v>
      </c>
      <c r="L700" s="940" t="s">
        <v>116</v>
      </c>
      <c r="M700" s="965" t="s">
        <v>158</v>
      </c>
      <c r="N700" s="679">
        <f t="shared" ca="1" si="116"/>
        <v>0</v>
      </c>
      <c r="O700" s="679">
        <f t="shared" ca="1" si="118"/>
        <v>0</v>
      </c>
      <c r="P700" s="679">
        <f t="shared" ca="1" si="118"/>
        <v>0</v>
      </c>
      <c r="Q700" s="679">
        <f t="shared" ca="1" si="118"/>
        <v>0</v>
      </c>
      <c r="R700" s="679">
        <f t="shared" ca="1" si="118"/>
        <v>0</v>
      </c>
      <c r="S700" s="679">
        <f t="shared" ca="1" si="118"/>
        <v>0</v>
      </c>
      <c r="T700" s="679">
        <f t="shared" ca="1" si="118"/>
        <v>0</v>
      </c>
      <c r="U700" s="679">
        <f t="shared" ca="1" si="118"/>
        <v>0</v>
      </c>
      <c r="V700" s="679">
        <f t="shared" ca="1" si="118"/>
        <v>0</v>
      </c>
      <c r="W700" s="679">
        <f t="shared" ca="1" si="119"/>
        <v>0</v>
      </c>
      <c r="X700" s="679">
        <f t="shared" ca="1" si="120"/>
        <v>0</v>
      </c>
      <c r="Y700" s="679">
        <f t="shared" ca="1" si="120"/>
        <v>0</v>
      </c>
      <c r="Z700" s="679">
        <f t="shared" ca="1" si="120"/>
        <v>0</v>
      </c>
      <c r="AA700" t="str">
        <f t="shared" si="108"/>
        <v>ASR_Financial_Report_SHP21Final</v>
      </c>
      <c r="AB700" s="960">
        <f t="shared" si="109"/>
        <v>44658</v>
      </c>
      <c r="AC700" t="str">
        <f t="shared" si="110"/>
        <v>Unaudited</v>
      </c>
    </row>
    <row r="701" spans="1:29" x14ac:dyDescent="0.25">
      <c r="A701" t="s">
        <v>420</v>
      </c>
      <c r="B701" t="s">
        <v>1366</v>
      </c>
      <c r="C701" t="s">
        <v>1367</v>
      </c>
      <c r="D701">
        <v>1900</v>
      </c>
      <c r="E701" s="960">
        <v>1</v>
      </c>
      <c r="F701" t="s">
        <v>1012</v>
      </c>
      <c r="G701" s="960" t="s">
        <v>1365</v>
      </c>
      <c r="H701" t="s">
        <v>380</v>
      </c>
      <c r="I701" s="940" t="s">
        <v>488</v>
      </c>
      <c r="J701" s="940" t="s">
        <v>444</v>
      </c>
      <c r="K701" s="940" t="s">
        <v>448</v>
      </c>
      <c r="L701" s="948" t="s">
        <v>159</v>
      </c>
      <c r="M701" s="963" t="s">
        <v>23</v>
      </c>
      <c r="N701" s="679">
        <f t="shared" ca="1" si="116"/>
        <v>0</v>
      </c>
      <c r="O701" s="679">
        <f t="shared" ref="O701:V709" ca="1" si="121">IF(OR(AND($F701="PY",O$1&lt;&gt;"Prior Year"),AND($F701&lt;&gt;"PY",O$1="Prior Year")),0,INDEX(INDIRECT("'MMA Rev-Exp "&amp;$H701&amp;"'!$A$1:$CA$200"),IF($J701="Member Months",MATCH($J701,INDIRECT("'MMA Rev-Exp "&amp;$H701&amp;"'!$A$1:$A$200"),0),MATCH($L701,INDIRECT("'MMA Rev-Exp "&amp;$H701&amp;"'!$B$1:$B$200"),0)),IF($F701="PY",MATCH("Prior Year Adjustments",INDIRECT("'MMA Rev-Exp "&amp;$H701&amp;"'!$A$8:$CA$8"),0),MATCH(IF($F701="Q1","JANUARY - MARCH (Q1)",IF($F701="Q2","APRIL - JUNE (Q2)",IF($F701="Q3","JULY - SEPTEMBER (Q3)",IF($F701="Q4","OCTOBER - DECEMBER (Q4)",0)))),INDIRECT("'MMA Rev-Exp "&amp;$H701&amp;"'!$A$7:$CA$7"),0)+MATCH(O$1,INDIRECT("'MMA Rev-Exp "&amp;$H701&amp;"'!$D$8:$CA$8"),0)-1)))</f>
        <v>0</v>
      </c>
      <c r="P701" s="679">
        <f t="shared" ca="1" si="121"/>
        <v>0</v>
      </c>
      <c r="Q701" s="679">
        <f t="shared" ca="1" si="121"/>
        <v>0</v>
      </c>
      <c r="R701" s="679">
        <f t="shared" ca="1" si="121"/>
        <v>0</v>
      </c>
      <c r="S701" s="679">
        <f t="shared" ca="1" si="121"/>
        <v>0</v>
      </c>
      <c r="T701" s="679">
        <f t="shared" ca="1" si="121"/>
        <v>0</v>
      </c>
      <c r="U701" s="679">
        <f t="shared" ca="1" si="121"/>
        <v>0</v>
      </c>
      <c r="V701" s="679">
        <f t="shared" ca="1" si="121"/>
        <v>0</v>
      </c>
      <c r="W701" s="679">
        <f t="shared" ca="1" si="119"/>
        <v>0</v>
      </c>
      <c r="X701" s="679">
        <f t="shared" ca="1" si="120"/>
        <v>0</v>
      </c>
      <c r="Y701" s="679">
        <f t="shared" ca="1" si="120"/>
        <v>0</v>
      </c>
      <c r="Z701" s="679">
        <f t="shared" ca="1" si="120"/>
        <v>0</v>
      </c>
      <c r="AA701" t="str">
        <f t="shared" si="108"/>
        <v>ASR_Financial_Report_SHP21Final</v>
      </c>
      <c r="AB701" s="960">
        <f t="shared" si="109"/>
        <v>44658</v>
      </c>
      <c r="AC701" t="str">
        <f t="shared" si="110"/>
        <v>Unaudited</v>
      </c>
    </row>
    <row r="702" spans="1:29" x14ac:dyDescent="0.25">
      <c r="A702" t="s">
        <v>420</v>
      </c>
      <c r="B702" t="s">
        <v>1366</v>
      </c>
      <c r="C702" t="s">
        <v>1367</v>
      </c>
      <c r="D702">
        <v>1900</v>
      </c>
      <c r="E702" s="960">
        <v>1</v>
      </c>
      <c r="F702" t="s">
        <v>1012</v>
      </c>
      <c r="G702" s="960" t="s">
        <v>1365</v>
      </c>
      <c r="H702" t="s">
        <v>380</v>
      </c>
      <c r="I702" s="965" t="s">
        <v>488</v>
      </c>
      <c r="J702" s="965" t="s">
        <v>444</v>
      </c>
      <c r="K702" s="965" t="s">
        <v>448</v>
      </c>
      <c r="L702" s="940" t="s">
        <v>442</v>
      </c>
      <c r="M702" s="965" t="s">
        <v>456</v>
      </c>
      <c r="N702" s="679">
        <f t="shared" ca="1" si="116"/>
        <v>0</v>
      </c>
      <c r="O702" s="679">
        <f t="shared" ca="1" si="121"/>
        <v>0</v>
      </c>
      <c r="P702" s="679">
        <f t="shared" ca="1" si="121"/>
        <v>0</v>
      </c>
      <c r="Q702" s="679">
        <f t="shared" ca="1" si="121"/>
        <v>0</v>
      </c>
      <c r="R702" s="679">
        <f t="shared" ca="1" si="121"/>
        <v>0</v>
      </c>
      <c r="S702" s="679">
        <f t="shared" ca="1" si="121"/>
        <v>0</v>
      </c>
      <c r="T702" s="679">
        <f t="shared" ca="1" si="121"/>
        <v>0</v>
      </c>
      <c r="U702" s="679">
        <f t="shared" ca="1" si="121"/>
        <v>0</v>
      </c>
      <c r="V702" s="679">
        <f t="shared" ca="1" si="121"/>
        <v>0</v>
      </c>
      <c r="W702" s="679">
        <f t="shared" ca="1" si="119"/>
        <v>0</v>
      </c>
      <c r="X702" s="679">
        <f t="shared" ca="1" si="120"/>
        <v>0</v>
      </c>
      <c r="Y702" s="679">
        <f t="shared" ca="1" si="120"/>
        <v>0</v>
      </c>
      <c r="Z702" s="679">
        <f t="shared" ca="1" si="120"/>
        <v>0</v>
      </c>
      <c r="AA702" t="str">
        <f t="shared" si="108"/>
        <v>ASR_Financial_Report_SHP21Final</v>
      </c>
      <c r="AB702" s="960">
        <f t="shared" si="109"/>
        <v>44658</v>
      </c>
      <c r="AC702" t="str">
        <f t="shared" si="110"/>
        <v>Unaudited</v>
      </c>
    </row>
    <row r="703" spans="1:29" ht="30" x14ac:dyDescent="0.25">
      <c r="A703" t="s">
        <v>420</v>
      </c>
      <c r="B703" t="s">
        <v>1366</v>
      </c>
      <c r="C703" t="s">
        <v>1367</v>
      </c>
      <c r="D703">
        <v>1900</v>
      </c>
      <c r="E703" s="960">
        <v>1</v>
      </c>
      <c r="F703" t="s">
        <v>1012</v>
      </c>
      <c r="G703" s="960" t="s">
        <v>1365</v>
      </c>
      <c r="H703" t="s">
        <v>380</v>
      </c>
      <c r="I703" s="940" t="s">
        <v>488</v>
      </c>
      <c r="J703" s="940" t="s">
        <v>444</v>
      </c>
      <c r="K703" s="940" t="s">
        <v>449</v>
      </c>
      <c r="L703" s="940">
        <v>9.1</v>
      </c>
      <c r="M703" s="965" t="s">
        <v>185</v>
      </c>
      <c r="N703" s="679">
        <f t="shared" ca="1" si="116"/>
        <v>0</v>
      </c>
      <c r="O703" s="679">
        <f t="shared" ca="1" si="121"/>
        <v>0</v>
      </c>
      <c r="P703" s="679">
        <f t="shared" ca="1" si="121"/>
        <v>0</v>
      </c>
      <c r="Q703" s="679">
        <f t="shared" ca="1" si="121"/>
        <v>0</v>
      </c>
      <c r="R703" s="679">
        <f t="shared" ca="1" si="121"/>
        <v>0</v>
      </c>
      <c r="S703" s="679">
        <f t="shared" ca="1" si="121"/>
        <v>0</v>
      </c>
      <c r="T703" s="679">
        <f t="shared" ca="1" si="121"/>
        <v>0</v>
      </c>
      <c r="U703" s="679">
        <f t="shared" ca="1" si="121"/>
        <v>0</v>
      </c>
      <c r="V703" s="679">
        <f t="shared" ca="1" si="121"/>
        <v>0</v>
      </c>
      <c r="W703" s="679">
        <f t="shared" ca="1" si="119"/>
        <v>0</v>
      </c>
      <c r="X703" s="679">
        <f t="shared" ca="1" si="120"/>
        <v>0</v>
      </c>
      <c r="Y703" s="679">
        <f t="shared" ca="1" si="120"/>
        <v>0</v>
      </c>
      <c r="Z703" s="679">
        <f t="shared" ca="1" si="120"/>
        <v>0</v>
      </c>
      <c r="AA703" t="str">
        <f t="shared" si="108"/>
        <v>ASR_Financial_Report_SHP21Final</v>
      </c>
      <c r="AB703" s="960">
        <f t="shared" si="109"/>
        <v>44658</v>
      </c>
      <c r="AC703" t="str">
        <f t="shared" si="110"/>
        <v>Unaudited</v>
      </c>
    </row>
    <row r="704" spans="1:29" x14ac:dyDescent="0.25">
      <c r="A704" t="s">
        <v>420</v>
      </c>
      <c r="B704" t="s">
        <v>1366</v>
      </c>
      <c r="C704" t="s">
        <v>1367</v>
      </c>
      <c r="D704">
        <v>1900</v>
      </c>
      <c r="E704" s="960">
        <v>1</v>
      </c>
      <c r="F704" t="s">
        <v>1012</v>
      </c>
      <c r="G704" s="960" t="s">
        <v>1365</v>
      </c>
      <c r="H704" t="s">
        <v>380</v>
      </c>
      <c r="I704" s="940" t="s">
        <v>488</v>
      </c>
      <c r="J704" s="940" t="s">
        <v>444</v>
      </c>
      <c r="K704" s="940" t="s">
        <v>449</v>
      </c>
      <c r="L704" s="940" t="s">
        <v>106</v>
      </c>
      <c r="M704" s="965" t="s">
        <v>186</v>
      </c>
      <c r="N704" s="679">
        <f t="shared" ca="1" si="116"/>
        <v>0</v>
      </c>
      <c r="O704" s="679">
        <f t="shared" ca="1" si="121"/>
        <v>0</v>
      </c>
      <c r="P704" s="679">
        <f t="shared" ca="1" si="121"/>
        <v>0</v>
      </c>
      <c r="Q704" s="679">
        <f t="shared" ca="1" si="121"/>
        <v>0</v>
      </c>
      <c r="R704" s="679">
        <f t="shared" ca="1" si="121"/>
        <v>0</v>
      </c>
      <c r="S704" s="679">
        <f t="shared" ca="1" si="121"/>
        <v>0</v>
      </c>
      <c r="T704" s="679">
        <f t="shared" ca="1" si="121"/>
        <v>0</v>
      </c>
      <c r="U704" s="679">
        <f t="shared" ca="1" si="121"/>
        <v>0</v>
      </c>
      <c r="V704" s="679">
        <f t="shared" ca="1" si="121"/>
        <v>0</v>
      </c>
      <c r="W704" s="679">
        <f t="shared" ca="1" si="119"/>
        <v>0</v>
      </c>
      <c r="X704" s="679">
        <f t="shared" ca="1" si="120"/>
        <v>0</v>
      </c>
      <c r="Y704" s="679">
        <f t="shared" ca="1" si="120"/>
        <v>0</v>
      </c>
      <c r="Z704" s="679">
        <f t="shared" ca="1" si="120"/>
        <v>0</v>
      </c>
      <c r="AA704" t="str">
        <f t="shared" si="108"/>
        <v>ASR_Financial_Report_SHP21Final</v>
      </c>
      <c r="AB704" s="960">
        <f t="shared" si="109"/>
        <v>44658</v>
      </c>
      <c r="AC704" t="str">
        <f t="shared" si="110"/>
        <v>Unaudited</v>
      </c>
    </row>
    <row r="705" spans="1:29" x14ac:dyDescent="0.25">
      <c r="A705" t="s">
        <v>420</v>
      </c>
      <c r="B705" t="s">
        <v>1366</v>
      </c>
      <c r="C705" t="s">
        <v>1367</v>
      </c>
      <c r="D705">
        <v>1900</v>
      </c>
      <c r="E705" s="960">
        <v>1</v>
      </c>
      <c r="F705" t="s">
        <v>1012</v>
      </c>
      <c r="G705" s="960" t="s">
        <v>1365</v>
      </c>
      <c r="H705" t="s">
        <v>380</v>
      </c>
      <c r="I705" s="940" t="s">
        <v>488</v>
      </c>
      <c r="J705" s="940" t="s">
        <v>444</v>
      </c>
      <c r="K705" s="940" t="s">
        <v>449</v>
      </c>
      <c r="L705" s="940" t="s">
        <v>1302</v>
      </c>
      <c r="M705" s="965" t="s">
        <v>1303</v>
      </c>
      <c r="N705" s="679">
        <f t="shared" ca="1" si="116"/>
        <v>0</v>
      </c>
      <c r="O705" s="679">
        <f t="shared" ca="1" si="121"/>
        <v>0</v>
      </c>
      <c r="P705" s="679">
        <f t="shared" ca="1" si="121"/>
        <v>0</v>
      </c>
      <c r="Q705" s="679">
        <f t="shared" ca="1" si="121"/>
        <v>0</v>
      </c>
      <c r="R705" s="679">
        <f t="shared" ca="1" si="121"/>
        <v>0</v>
      </c>
      <c r="S705" s="679">
        <f t="shared" ca="1" si="121"/>
        <v>0</v>
      </c>
      <c r="T705" s="679">
        <f t="shared" ca="1" si="121"/>
        <v>0</v>
      </c>
      <c r="U705" s="679">
        <f t="shared" ca="1" si="121"/>
        <v>0</v>
      </c>
      <c r="V705" s="679">
        <f t="shared" ca="1" si="121"/>
        <v>0</v>
      </c>
      <c r="W705" s="679">
        <f t="shared" ca="1" si="119"/>
        <v>0</v>
      </c>
      <c r="X705" s="679">
        <f t="shared" ca="1" si="120"/>
        <v>0</v>
      </c>
      <c r="Y705" s="679">
        <f t="shared" ca="1" si="120"/>
        <v>0</v>
      </c>
      <c r="Z705" s="679">
        <f t="shared" ca="1" si="120"/>
        <v>0</v>
      </c>
      <c r="AA705" t="str">
        <f t="shared" si="108"/>
        <v>ASR_Financial_Report_SHP21Final</v>
      </c>
      <c r="AB705" s="960">
        <f t="shared" si="109"/>
        <v>44658</v>
      </c>
      <c r="AC705" t="str">
        <f t="shared" si="110"/>
        <v>Unaudited</v>
      </c>
    </row>
    <row r="706" spans="1:29" x14ac:dyDescent="0.25">
      <c r="A706" t="s">
        <v>420</v>
      </c>
      <c r="B706" t="s">
        <v>1366</v>
      </c>
      <c r="C706" t="s">
        <v>1367</v>
      </c>
      <c r="D706">
        <v>1900</v>
      </c>
      <c r="E706" s="960">
        <v>1</v>
      </c>
      <c r="F706" t="s">
        <v>1012</v>
      </c>
      <c r="G706" s="960" t="s">
        <v>1365</v>
      </c>
      <c r="H706" t="s">
        <v>380</v>
      </c>
      <c r="I706" s="940" t="s">
        <v>488</v>
      </c>
      <c r="J706" s="940" t="s">
        <v>444</v>
      </c>
      <c r="K706" s="940" t="s">
        <v>449</v>
      </c>
      <c r="L706" s="940" t="s">
        <v>107</v>
      </c>
      <c r="M706" s="965" t="s">
        <v>187</v>
      </c>
      <c r="N706" s="679">
        <f t="shared" ca="1" si="116"/>
        <v>0</v>
      </c>
      <c r="O706" s="679">
        <f t="shared" ca="1" si="121"/>
        <v>0</v>
      </c>
      <c r="P706" s="679">
        <f t="shared" ca="1" si="121"/>
        <v>0</v>
      </c>
      <c r="Q706" s="679">
        <f t="shared" ca="1" si="121"/>
        <v>0</v>
      </c>
      <c r="R706" s="679">
        <f t="shared" ca="1" si="121"/>
        <v>0</v>
      </c>
      <c r="S706" s="679">
        <f t="shared" ca="1" si="121"/>
        <v>0</v>
      </c>
      <c r="T706" s="679">
        <f t="shared" ca="1" si="121"/>
        <v>0</v>
      </c>
      <c r="U706" s="679">
        <f t="shared" ca="1" si="121"/>
        <v>0</v>
      </c>
      <c r="V706" s="679">
        <f t="shared" ca="1" si="121"/>
        <v>0</v>
      </c>
      <c r="W706" s="679">
        <f t="shared" ca="1" si="119"/>
        <v>0</v>
      </c>
      <c r="X706" s="679">
        <f t="shared" ca="1" si="120"/>
        <v>0</v>
      </c>
      <c r="Y706" s="679">
        <f t="shared" ca="1" si="120"/>
        <v>0</v>
      </c>
      <c r="Z706" s="679">
        <f t="shared" ca="1" si="120"/>
        <v>0</v>
      </c>
      <c r="AA706" t="str">
        <f t="shared" ref="AA706:AA769" si="122">file_name</f>
        <v>ASR_Financial_Report_SHP21Final</v>
      </c>
      <c r="AB706" s="960">
        <f t="shared" ref="AB706:AB769" si="123">file_date</f>
        <v>44658</v>
      </c>
      <c r="AC706" t="str">
        <f t="shared" ref="AC706:AC769" si="124">status</f>
        <v>Unaudited</v>
      </c>
    </row>
    <row r="707" spans="1:29" x14ac:dyDescent="0.25">
      <c r="A707" t="s">
        <v>420</v>
      </c>
      <c r="B707" t="s">
        <v>1366</v>
      </c>
      <c r="C707" t="s">
        <v>1367</v>
      </c>
      <c r="D707">
        <v>1900</v>
      </c>
      <c r="E707" s="960">
        <v>1</v>
      </c>
      <c r="F707" t="s">
        <v>1012</v>
      </c>
      <c r="G707" s="960" t="s">
        <v>1365</v>
      </c>
      <c r="H707" t="s">
        <v>380</v>
      </c>
      <c r="I707" s="940" t="s">
        <v>488</v>
      </c>
      <c r="J707" s="940" t="s">
        <v>444</v>
      </c>
      <c r="K707" s="940" t="s">
        <v>449</v>
      </c>
      <c r="L707" s="940" t="s">
        <v>108</v>
      </c>
      <c r="M707" s="965" t="s">
        <v>160</v>
      </c>
      <c r="N707" s="679">
        <f t="shared" ca="1" si="116"/>
        <v>0</v>
      </c>
      <c r="O707" s="679">
        <f t="shared" ca="1" si="121"/>
        <v>0</v>
      </c>
      <c r="P707" s="679">
        <f t="shared" ca="1" si="121"/>
        <v>0</v>
      </c>
      <c r="Q707" s="679">
        <f t="shared" ca="1" si="121"/>
        <v>0</v>
      </c>
      <c r="R707" s="679">
        <f t="shared" ca="1" si="121"/>
        <v>0</v>
      </c>
      <c r="S707" s="679">
        <f t="shared" ca="1" si="121"/>
        <v>0</v>
      </c>
      <c r="T707" s="679">
        <f t="shared" ca="1" si="121"/>
        <v>0</v>
      </c>
      <c r="U707" s="679">
        <f t="shared" ca="1" si="121"/>
        <v>0</v>
      </c>
      <c r="V707" s="679">
        <f t="shared" ca="1" si="121"/>
        <v>0</v>
      </c>
      <c r="W707" s="679">
        <f t="shared" ca="1" si="119"/>
        <v>0</v>
      </c>
      <c r="X707" s="679">
        <f t="shared" ca="1" si="120"/>
        <v>0</v>
      </c>
      <c r="Y707" s="679">
        <f t="shared" ca="1" si="120"/>
        <v>0</v>
      </c>
      <c r="Z707" s="679">
        <f t="shared" ca="1" si="120"/>
        <v>0</v>
      </c>
      <c r="AA707" t="str">
        <f t="shared" si="122"/>
        <v>ASR_Financial_Report_SHP21Final</v>
      </c>
      <c r="AB707" s="960">
        <f t="shared" si="123"/>
        <v>44658</v>
      </c>
      <c r="AC707" t="str">
        <f t="shared" si="124"/>
        <v>Unaudited</v>
      </c>
    </row>
    <row r="708" spans="1:29" x14ac:dyDescent="0.25">
      <c r="A708" t="s">
        <v>420</v>
      </c>
      <c r="B708" t="s">
        <v>1366</v>
      </c>
      <c r="C708" t="s">
        <v>1367</v>
      </c>
      <c r="D708">
        <v>1900</v>
      </c>
      <c r="E708" s="960">
        <v>1</v>
      </c>
      <c r="F708" t="s">
        <v>1012</v>
      </c>
      <c r="G708" s="960" t="s">
        <v>1365</v>
      </c>
      <c r="H708" t="s">
        <v>380</v>
      </c>
      <c r="I708" s="940" t="s">
        <v>488</v>
      </c>
      <c r="J708" s="940" t="s">
        <v>444</v>
      </c>
      <c r="K708" s="940" t="s">
        <v>449</v>
      </c>
      <c r="L708" s="940" t="s">
        <v>109</v>
      </c>
      <c r="M708" s="965" t="s">
        <v>134</v>
      </c>
      <c r="N708" s="679">
        <f t="shared" ca="1" si="116"/>
        <v>0</v>
      </c>
      <c r="O708" s="679">
        <f t="shared" ca="1" si="121"/>
        <v>0</v>
      </c>
      <c r="P708" s="679">
        <f t="shared" ca="1" si="121"/>
        <v>0</v>
      </c>
      <c r="Q708" s="679">
        <f t="shared" ca="1" si="121"/>
        <v>0</v>
      </c>
      <c r="R708" s="679">
        <f t="shared" ca="1" si="121"/>
        <v>0</v>
      </c>
      <c r="S708" s="679">
        <f t="shared" ca="1" si="121"/>
        <v>0</v>
      </c>
      <c r="T708" s="679">
        <f t="shared" ca="1" si="121"/>
        <v>0</v>
      </c>
      <c r="U708" s="679">
        <f t="shared" ca="1" si="121"/>
        <v>0</v>
      </c>
      <c r="V708" s="679">
        <f t="shared" ca="1" si="121"/>
        <v>0</v>
      </c>
      <c r="W708" s="679">
        <f t="shared" ca="1" si="119"/>
        <v>0</v>
      </c>
      <c r="X708" s="679">
        <f t="shared" ca="1" si="120"/>
        <v>0</v>
      </c>
      <c r="Y708" s="679">
        <f t="shared" ca="1" si="120"/>
        <v>0</v>
      </c>
      <c r="Z708" s="679">
        <f t="shared" ca="1" si="120"/>
        <v>0</v>
      </c>
      <c r="AA708" t="str">
        <f t="shared" si="122"/>
        <v>ASR_Financial_Report_SHP21Final</v>
      </c>
      <c r="AB708" s="960">
        <f t="shared" si="123"/>
        <v>44658</v>
      </c>
      <c r="AC708" t="str">
        <f t="shared" si="124"/>
        <v>Unaudited</v>
      </c>
    </row>
    <row r="709" spans="1:29" x14ac:dyDescent="0.25">
      <c r="A709" t="s">
        <v>420</v>
      </c>
      <c r="B709" t="s">
        <v>1366</v>
      </c>
      <c r="C709" t="s">
        <v>1367</v>
      </c>
      <c r="D709">
        <v>1900</v>
      </c>
      <c r="E709" s="960">
        <v>1</v>
      </c>
      <c r="F709" t="s">
        <v>1012</v>
      </c>
      <c r="G709" s="960" t="s">
        <v>1365</v>
      </c>
      <c r="H709" t="s">
        <v>380</v>
      </c>
      <c r="I709" s="940" t="s">
        <v>488</v>
      </c>
      <c r="J709" s="940" t="s">
        <v>444</v>
      </c>
      <c r="K709" s="940" t="s">
        <v>449</v>
      </c>
      <c r="L709" s="948" t="s">
        <v>110</v>
      </c>
      <c r="M709" s="963" t="s">
        <v>162</v>
      </c>
      <c r="N709" s="679">
        <f t="shared" ca="1" si="116"/>
        <v>0</v>
      </c>
      <c r="O709" s="679">
        <f t="shared" ca="1" si="121"/>
        <v>0</v>
      </c>
      <c r="P709" s="679">
        <f t="shared" ca="1" si="121"/>
        <v>0</v>
      </c>
      <c r="Q709" s="679">
        <f t="shared" ca="1" si="121"/>
        <v>0</v>
      </c>
      <c r="R709" s="679">
        <f t="shared" ca="1" si="121"/>
        <v>0</v>
      </c>
      <c r="S709" s="679">
        <f t="shared" ca="1" si="121"/>
        <v>0</v>
      </c>
      <c r="T709" s="679">
        <f t="shared" ca="1" si="121"/>
        <v>0</v>
      </c>
      <c r="U709" s="679">
        <f t="shared" ca="1" si="121"/>
        <v>0</v>
      </c>
      <c r="V709" s="679">
        <f t="shared" ca="1" si="121"/>
        <v>0</v>
      </c>
      <c r="W709" s="679">
        <f t="shared" ca="1" si="119"/>
        <v>0</v>
      </c>
      <c r="X709" s="679">
        <f t="shared" ca="1" si="120"/>
        <v>0</v>
      </c>
      <c r="Y709" s="679">
        <f t="shared" ca="1" si="120"/>
        <v>0</v>
      </c>
      <c r="Z709" s="679">
        <f t="shared" ca="1" si="120"/>
        <v>0</v>
      </c>
      <c r="AA709" t="str">
        <f t="shared" si="122"/>
        <v>ASR_Financial_Report_SHP21Final</v>
      </c>
      <c r="AB709" s="960">
        <f t="shared" si="123"/>
        <v>44658</v>
      </c>
      <c r="AC709" t="str">
        <f t="shared" si="124"/>
        <v>Unaudited</v>
      </c>
    </row>
    <row r="710" spans="1:29" x14ac:dyDescent="0.25">
      <c r="A710" t="s">
        <v>420</v>
      </c>
      <c r="B710" t="s">
        <v>1366</v>
      </c>
      <c r="C710" t="s">
        <v>1367</v>
      </c>
      <c r="D710">
        <v>1900</v>
      </c>
      <c r="E710" s="960">
        <v>1</v>
      </c>
      <c r="F710" t="s">
        <v>1012</v>
      </c>
      <c r="G710" s="960" t="s">
        <v>1365</v>
      </c>
      <c r="H710" t="s">
        <v>380</v>
      </c>
      <c r="I710" s="965" t="s">
        <v>488</v>
      </c>
      <c r="J710" s="965" t="s">
        <v>444</v>
      </c>
      <c r="K710" s="965" t="s">
        <v>449</v>
      </c>
      <c r="L710" s="940" t="s">
        <v>111</v>
      </c>
      <c r="M710" s="965" t="s">
        <v>463</v>
      </c>
      <c r="N710" s="679">
        <f t="shared" ca="1" si="116"/>
        <v>0</v>
      </c>
      <c r="O710" s="679">
        <f ca="1">IF(OR(AND($F710="PY",O$1&lt;&gt;"Prior Year"),AND($F710&lt;&gt;"PY",O$1="Prior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"&amp;$H710&amp;"'!$A$7:$CA$7"),0)+MATCH(O$1,INDIRECT("'MMA Rev-Exp "&amp;$H710&amp;"'!$D$8:$CA$8"),0)-1)))</f>
        <v>0</v>
      </c>
      <c r="P710" s="679">
        <f ca="1">IF(OR(AND($F710="PY",P$1&lt;&gt;"Prior Year"),AND($F710&lt;&gt;"PY",P$1="Prior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"&amp;$H710&amp;"'!$A$7:$CA$7"),0)+MATCH(P$1,INDIRECT("'MMA Rev-Exp "&amp;$H710&amp;"'!$D$8:$CA$8"),0)-1)))</f>
        <v>0</v>
      </c>
      <c r="Q710" s="679">
        <f ca="1">IF(OR(AND($F710="PY",Q$1&lt;&gt;"Prior Year"),AND($F710&lt;&gt;"PY",Q$1="Prior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"&amp;$H710&amp;"'!$A$7:$CA$7"),0)+MATCH(Q$1,INDIRECT("'MMA Rev-Exp "&amp;$H710&amp;"'!$D$8:$CA$8"),0)-1)))</f>
        <v>0</v>
      </c>
      <c r="R710" s="679">
        <f t="shared" ref="O710:Z733" ca="1" si="125">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679">
        <f t="shared" ca="1" si="125"/>
        <v>0</v>
      </c>
      <c r="T710" s="679">
        <f t="shared" ca="1" si="125"/>
        <v>0</v>
      </c>
      <c r="U710" s="679">
        <f t="shared" ca="1" si="125"/>
        <v>0</v>
      </c>
      <c r="V710" s="679">
        <f t="shared" ca="1" si="125"/>
        <v>0</v>
      </c>
      <c r="W710" s="679">
        <f t="shared" ca="1" si="119"/>
        <v>0</v>
      </c>
      <c r="X710" s="679">
        <f t="shared" ca="1" si="125"/>
        <v>0</v>
      </c>
      <c r="Y710" s="679">
        <f t="shared" ca="1" si="125"/>
        <v>0</v>
      </c>
      <c r="Z710" s="679">
        <f t="shared" ca="1" si="125"/>
        <v>0</v>
      </c>
      <c r="AA710" t="str">
        <f t="shared" si="122"/>
        <v>ASR_Financial_Report_SHP21Final</v>
      </c>
      <c r="AB710" s="960">
        <f t="shared" si="123"/>
        <v>44658</v>
      </c>
      <c r="AC710" t="str">
        <f t="shared" si="124"/>
        <v>Unaudited</v>
      </c>
    </row>
    <row r="711" spans="1:29" x14ac:dyDescent="0.25">
      <c r="A711" t="s">
        <v>420</v>
      </c>
      <c r="B711" t="s">
        <v>1366</v>
      </c>
      <c r="C711" t="s">
        <v>1367</v>
      </c>
      <c r="D711">
        <v>1900</v>
      </c>
      <c r="E711" s="960">
        <v>1</v>
      </c>
      <c r="F711" t="s">
        <v>1012</v>
      </c>
      <c r="G711" s="960" t="s">
        <v>1365</v>
      </c>
      <c r="H711" t="s">
        <v>380</v>
      </c>
      <c r="I711" s="940" t="s">
        <v>488</v>
      </c>
      <c r="J711" s="940" t="s">
        <v>444</v>
      </c>
      <c r="K711" s="940" t="s">
        <v>6</v>
      </c>
      <c r="L711" s="940" t="s">
        <v>117</v>
      </c>
      <c r="M711" s="965" t="s">
        <v>188</v>
      </c>
      <c r="N711" s="679">
        <f t="shared" ca="1" si="116"/>
        <v>0</v>
      </c>
      <c r="O711" s="679">
        <f t="shared" ca="1" si="125"/>
        <v>0</v>
      </c>
      <c r="P711" s="679">
        <f t="shared" ca="1" si="125"/>
        <v>0</v>
      </c>
      <c r="Q711" s="679">
        <f t="shared" ca="1" si="125"/>
        <v>0</v>
      </c>
      <c r="R711" s="679">
        <f t="shared" ca="1" si="125"/>
        <v>0</v>
      </c>
      <c r="S711" s="679">
        <f t="shared" ca="1" si="125"/>
        <v>0</v>
      </c>
      <c r="T711" s="679">
        <f t="shared" ca="1" si="125"/>
        <v>0</v>
      </c>
      <c r="U711" s="679">
        <f t="shared" ca="1" si="125"/>
        <v>0</v>
      </c>
      <c r="V711" s="679">
        <f t="shared" ca="1" si="125"/>
        <v>0</v>
      </c>
      <c r="W711" s="679">
        <f t="shared" ca="1" si="119"/>
        <v>0</v>
      </c>
      <c r="X711" s="679">
        <f t="shared" ca="1" si="125"/>
        <v>0</v>
      </c>
      <c r="Y711" s="679">
        <f t="shared" ca="1" si="125"/>
        <v>0</v>
      </c>
      <c r="Z711" s="679">
        <f t="shared" ca="1" si="125"/>
        <v>0</v>
      </c>
      <c r="AA711" t="str">
        <f t="shared" si="122"/>
        <v>ASR_Financial_Report_SHP21Final</v>
      </c>
      <c r="AB711" s="960">
        <f t="shared" si="123"/>
        <v>44658</v>
      </c>
      <c r="AC711" t="str">
        <f t="shared" si="124"/>
        <v>Unaudited</v>
      </c>
    </row>
    <row r="712" spans="1:29" x14ac:dyDescent="0.25">
      <c r="A712" t="s">
        <v>420</v>
      </c>
      <c r="B712" t="s">
        <v>1366</v>
      </c>
      <c r="C712" t="s">
        <v>1367</v>
      </c>
      <c r="D712">
        <v>1900</v>
      </c>
      <c r="E712" s="960">
        <v>1</v>
      </c>
      <c r="F712" t="s">
        <v>1012</v>
      </c>
      <c r="G712" s="960" t="s">
        <v>1365</v>
      </c>
      <c r="H712" t="s">
        <v>380</v>
      </c>
      <c r="I712" s="940" t="s">
        <v>488</v>
      </c>
      <c r="J712" s="940" t="s">
        <v>444</v>
      </c>
      <c r="K712" s="940" t="s">
        <v>6</v>
      </c>
      <c r="L712" s="940" t="s">
        <v>45</v>
      </c>
      <c r="M712" s="965" t="s">
        <v>163</v>
      </c>
      <c r="N712" s="679">
        <f t="shared" ca="1" si="116"/>
        <v>0</v>
      </c>
      <c r="O712" s="679">
        <f t="shared" ca="1" si="125"/>
        <v>0</v>
      </c>
      <c r="P712" s="679">
        <f t="shared" ca="1" si="125"/>
        <v>0</v>
      </c>
      <c r="Q712" s="679">
        <f t="shared" ca="1" si="125"/>
        <v>0</v>
      </c>
      <c r="R712" s="679">
        <f t="shared" ca="1" si="125"/>
        <v>0</v>
      </c>
      <c r="S712" s="679">
        <f t="shared" ca="1" si="125"/>
        <v>0</v>
      </c>
      <c r="T712" s="679">
        <f t="shared" ca="1" si="125"/>
        <v>0</v>
      </c>
      <c r="U712" s="679">
        <f t="shared" ca="1" si="125"/>
        <v>0</v>
      </c>
      <c r="V712" s="679">
        <f t="shared" ca="1" si="125"/>
        <v>0</v>
      </c>
      <c r="W712" s="679">
        <f t="shared" ca="1" si="119"/>
        <v>0</v>
      </c>
      <c r="X712" s="679">
        <f t="shared" ca="1" si="125"/>
        <v>0</v>
      </c>
      <c r="Y712" s="679">
        <f t="shared" ca="1" si="125"/>
        <v>0</v>
      </c>
      <c r="Z712" s="679">
        <f t="shared" ca="1" si="125"/>
        <v>0</v>
      </c>
      <c r="AA712" t="str">
        <f t="shared" si="122"/>
        <v>ASR_Financial_Report_SHP21Final</v>
      </c>
      <c r="AB712" s="960">
        <f t="shared" si="123"/>
        <v>44658</v>
      </c>
      <c r="AC712" t="str">
        <f t="shared" si="124"/>
        <v>Unaudited</v>
      </c>
    </row>
    <row r="713" spans="1:29" x14ac:dyDescent="0.25">
      <c r="A713" t="s">
        <v>420</v>
      </c>
      <c r="B713" t="s">
        <v>1366</v>
      </c>
      <c r="C713" t="s">
        <v>1367</v>
      </c>
      <c r="D713">
        <v>1900</v>
      </c>
      <c r="E713" s="960">
        <v>1</v>
      </c>
      <c r="F713" t="s">
        <v>1012</v>
      </c>
      <c r="G713" s="960" t="s">
        <v>1365</v>
      </c>
      <c r="H713" t="s">
        <v>380</v>
      </c>
      <c r="I713" s="940" t="s">
        <v>488</v>
      </c>
      <c r="J713" s="940" t="s">
        <v>444</v>
      </c>
      <c r="K713" s="940" t="s">
        <v>6</v>
      </c>
      <c r="L713" s="940" t="s">
        <v>46</v>
      </c>
      <c r="M713" s="965" t="s">
        <v>164</v>
      </c>
      <c r="N713" s="679">
        <f t="shared" ca="1" si="116"/>
        <v>0</v>
      </c>
      <c r="O713" s="679">
        <f t="shared" ca="1" si="125"/>
        <v>0</v>
      </c>
      <c r="P713" s="679">
        <f t="shared" ca="1" si="125"/>
        <v>0</v>
      </c>
      <c r="Q713" s="679">
        <f t="shared" ca="1" si="125"/>
        <v>0</v>
      </c>
      <c r="R713" s="679">
        <f t="shared" ca="1" si="125"/>
        <v>0</v>
      </c>
      <c r="S713" s="679">
        <f t="shared" ca="1" si="125"/>
        <v>0</v>
      </c>
      <c r="T713" s="679">
        <f t="shared" ca="1" si="125"/>
        <v>0</v>
      </c>
      <c r="U713" s="679">
        <f t="shared" ca="1" si="125"/>
        <v>0</v>
      </c>
      <c r="V713" s="679">
        <f t="shared" ca="1" si="125"/>
        <v>0</v>
      </c>
      <c r="W713" s="679">
        <f t="shared" ca="1" si="119"/>
        <v>0</v>
      </c>
      <c r="X713" s="679">
        <f t="shared" ca="1" si="125"/>
        <v>0</v>
      </c>
      <c r="Y713" s="679">
        <f t="shared" ca="1" si="125"/>
        <v>0</v>
      </c>
      <c r="Z713" s="679">
        <f t="shared" ca="1" si="125"/>
        <v>0</v>
      </c>
      <c r="AA713" t="str">
        <f t="shared" si="122"/>
        <v>ASR_Financial_Report_SHP21Final</v>
      </c>
      <c r="AB713" s="960">
        <f t="shared" si="123"/>
        <v>44658</v>
      </c>
      <c r="AC713" t="str">
        <f t="shared" si="124"/>
        <v>Unaudited</v>
      </c>
    </row>
    <row r="714" spans="1:29" x14ac:dyDescent="0.25">
      <c r="A714" t="s">
        <v>420</v>
      </c>
      <c r="B714" t="s">
        <v>1366</v>
      </c>
      <c r="C714" t="s">
        <v>1367</v>
      </c>
      <c r="D714">
        <v>1900</v>
      </c>
      <c r="E714" s="960">
        <v>1</v>
      </c>
      <c r="F714" t="s">
        <v>1012</v>
      </c>
      <c r="G714" s="960" t="s">
        <v>1365</v>
      </c>
      <c r="H714" t="s">
        <v>380</v>
      </c>
      <c r="I714" s="940" t="s">
        <v>488</v>
      </c>
      <c r="J714" s="940" t="s">
        <v>444</v>
      </c>
      <c r="K714" s="940" t="s">
        <v>6</v>
      </c>
      <c r="L714" s="940" t="s">
        <v>165</v>
      </c>
      <c r="M714" s="965" t="s">
        <v>461</v>
      </c>
      <c r="N714" s="679">
        <f t="shared" ca="1" si="116"/>
        <v>0</v>
      </c>
      <c r="O714" s="679">
        <f t="shared" ca="1" si="125"/>
        <v>0</v>
      </c>
      <c r="P714" s="679">
        <f t="shared" ca="1" si="125"/>
        <v>0</v>
      </c>
      <c r="Q714" s="679">
        <f t="shared" ca="1" si="125"/>
        <v>0</v>
      </c>
      <c r="R714" s="679">
        <f t="shared" ca="1" si="125"/>
        <v>0</v>
      </c>
      <c r="S714" s="679">
        <f t="shared" ca="1" si="125"/>
        <v>0</v>
      </c>
      <c r="T714" s="679">
        <f t="shared" ca="1" si="125"/>
        <v>0</v>
      </c>
      <c r="U714" s="679">
        <f t="shared" ca="1" si="125"/>
        <v>0</v>
      </c>
      <c r="V714" s="679">
        <f t="shared" ca="1" si="125"/>
        <v>0</v>
      </c>
      <c r="W714" s="679">
        <f t="shared" ca="1" si="119"/>
        <v>0</v>
      </c>
      <c r="X714" s="679">
        <f t="shared" ca="1" si="125"/>
        <v>0</v>
      </c>
      <c r="Y714" s="679">
        <f t="shared" ca="1" si="125"/>
        <v>0</v>
      </c>
      <c r="Z714" s="679">
        <f t="shared" ca="1" si="125"/>
        <v>0</v>
      </c>
      <c r="AA714" t="str">
        <f t="shared" si="122"/>
        <v>ASR_Financial_Report_SHP21Final</v>
      </c>
      <c r="AB714" s="960">
        <f t="shared" si="123"/>
        <v>44658</v>
      </c>
      <c r="AC714" t="str">
        <f t="shared" si="124"/>
        <v>Unaudited</v>
      </c>
    </row>
    <row r="715" spans="1:29" x14ac:dyDescent="0.25">
      <c r="A715" t="s">
        <v>420</v>
      </c>
      <c r="B715" t="s">
        <v>1366</v>
      </c>
      <c r="C715" t="s">
        <v>1367</v>
      </c>
      <c r="D715">
        <v>1900</v>
      </c>
      <c r="E715" s="960">
        <v>1</v>
      </c>
      <c r="F715" t="s">
        <v>1012</v>
      </c>
      <c r="G715" s="960" t="s">
        <v>1365</v>
      </c>
      <c r="H715" t="s">
        <v>380</v>
      </c>
      <c r="I715" s="940" t="s">
        <v>488</v>
      </c>
      <c r="J715" s="940" t="s">
        <v>444</v>
      </c>
      <c r="K715" s="940" t="s">
        <v>434</v>
      </c>
      <c r="L715" s="940" t="s">
        <v>120</v>
      </c>
      <c r="M715" s="965" t="s">
        <v>32</v>
      </c>
      <c r="N715" s="679">
        <f t="shared" ca="1" si="116"/>
        <v>0</v>
      </c>
      <c r="O715" s="679">
        <f t="shared" ca="1" si="125"/>
        <v>0</v>
      </c>
      <c r="P715" s="679">
        <f t="shared" ca="1" si="125"/>
        <v>0</v>
      </c>
      <c r="Q715" s="679">
        <f t="shared" ca="1" si="125"/>
        <v>0</v>
      </c>
      <c r="R715" s="679">
        <f t="shared" ca="1" si="125"/>
        <v>0</v>
      </c>
      <c r="S715" s="679">
        <f t="shared" ca="1" si="125"/>
        <v>0</v>
      </c>
      <c r="T715" s="679">
        <f t="shared" ca="1" si="125"/>
        <v>0</v>
      </c>
      <c r="U715" s="679">
        <f t="shared" ca="1" si="125"/>
        <v>0</v>
      </c>
      <c r="V715" s="679">
        <f t="shared" ca="1" si="125"/>
        <v>0</v>
      </c>
      <c r="W715" s="679">
        <f t="shared" ca="1" si="119"/>
        <v>0</v>
      </c>
      <c r="X715" s="679">
        <f t="shared" ca="1" si="125"/>
        <v>0</v>
      </c>
      <c r="Y715" s="679">
        <f t="shared" ca="1" si="125"/>
        <v>0</v>
      </c>
      <c r="Z715" s="679">
        <f t="shared" ca="1" si="125"/>
        <v>0</v>
      </c>
      <c r="AA715" t="str">
        <f t="shared" si="122"/>
        <v>ASR_Financial_Report_SHP21Final</v>
      </c>
      <c r="AB715" s="960">
        <f t="shared" si="123"/>
        <v>44658</v>
      </c>
      <c r="AC715" t="str">
        <f t="shared" si="124"/>
        <v>Unaudited</v>
      </c>
    </row>
    <row r="716" spans="1:29" x14ac:dyDescent="0.25">
      <c r="A716" t="s">
        <v>420</v>
      </c>
      <c r="B716" t="s">
        <v>1366</v>
      </c>
      <c r="C716" t="s">
        <v>1367</v>
      </c>
      <c r="D716">
        <v>1900</v>
      </c>
      <c r="E716" s="960">
        <v>1</v>
      </c>
      <c r="F716" t="s">
        <v>1012</v>
      </c>
      <c r="G716" s="960" t="s">
        <v>1365</v>
      </c>
      <c r="H716" t="s">
        <v>380</v>
      </c>
      <c r="I716" s="940" t="s">
        <v>488</v>
      </c>
      <c r="J716" s="940" t="s">
        <v>444</v>
      </c>
      <c r="K716" s="940" t="s">
        <v>434</v>
      </c>
      <c r="L716" s="940" t="s">
        <v>924</v>
      </c>
      <c r="M716" s="965" t="s">
        <v>916</v>
      </c>
      <c r="N716" s="679">
        <f t="shared" ca="1" si="116"/>
        <v>0</v>
      </c>
      <c r="O716" s="679">
        <f t="shared" ca="1" si="125"/>
        <v>0</v>
      </c>
      <c r="P716" s="679">
        <f t="shared" ca="1" si="125"/>
        <v>0</v>
      </c>
      <c r="Q716" s="679">
        <f t="shared" ca="1" si="125"/>
        <v>0</v>
      </c>
      <c r="R716" s="679">
        <f t="shared" ca="1" si="125"/>
        <v>0</v>
      </c>
      <c r="S716" s="679">
        <f t="shared" ca="1" si="125"/>
        <v>0</v>
      </c>
      <c r="T716" s="679">
        <f t="shared" ca="1" si="125"/>
        <v>0</v>
      </c>
      <c r="U716" s="679">
        <f t="shared" ca="1" si="125"/>
        <v>0</v>
      </c>
      <c r="V716" s="679">
        <f t="shared" ca="1" si="125"/>
        <v>0</v>
      </c>
      <c r="W716" s="679">
        <f t="shared" ca="1" si="119"/>
        <v>0</v>
      </c>
      <c r="X716" s="679">
        <f t="shared" ca="1" si="125"/>
        <v>0</v>
      </c>
      <c r="Y716" s="679">
        <f t="shared" ca="1" si="125"/>
        <v>0</v>
      </c>
      <c r="Z716" s="679">
        <f t="shared" ca="1" si="125"/>
        <v>0</v>
      </c>
      <c r="AA716" t="str">
        <f t="shared" si="122"/>
        <v>ASR_Financial_Report_SHP21Final</v>
      </c>
      <c r="AB716" s="960">
        <f t="shared" si="123"/>
        <v>44658</v>
      </c>
      <c r="AC716" t="str">
        <f t="shared" si="124"/>
        <v>Unaudited</v>
      </c>
    </row>
    <row r="717" spans="1:29" x14ac:dyDescent="0.25">
      <c r="A717" t="s">
        <v>420</v>
      </c>
      <c r="B717" t="s">
        <v>1366</v>
      </c>
      <c r="C717" t="s">
        <v>1367</v>
      </c>
      <c r="D717">
        <v>1900</v>
      </c>
      <c r="E717" s="960">
        <v>1</v>
      </c>
      <c r="F717" t="s">
        <v>1012</v>
      </c>
      <c r="G717" s="960" t="s">
        <v>1365</v>
      </c>
      <c r="H717" t="s">
        <v>380</v>
      </c>
      <c r="I717" s="940" t="s">
        <v>488</v>
      </c>
      <c r="J717" s="940" t="s">
        <v>444</v>
      </c>
      <c r="K717" s="940" t="s">
        <v>434</v>
      </c>
      <c r="L717" s="948" t="s">
        <v>167</v>
      </c>
      <c r="M717" s="963" t="s">
        <v>40</v>
      </c>
      <c r="N717" s="679">
        <f t="shared" ca="1" si="116"/>
        <v>0</v>
      </c>
      <c r="O717" s="679">
        <f t="shared" ca="1" si="125"/>
        <v>0</v>
      </c>
      <c r="P717" s="679">
        <f t="shared" ca="1" si="125"/>
        <v>0</v>
      </c>
      <c r="Q717" s="679">
        <f t="shared" ca="1" si="125"/>
        <v>0</v>
      </c>
      <c r="R717" s="679">
        <f t="shared" ca="1" si="125"/>
        <v>0</v>
      </c>
      <c r="S717" s="679">
        <f t="shared" ca="1" si="125"/>
        <v>0</v>
      </c>
      <c r="T717" s="679">
        <f t="shared" ca="1" si="125"/>
        <v>0</v>
      </c>
      <c r="U717" s="679">
        <f t="shared" ca="1" si="125"/>
        <v>0</v>
      </c>
      <c r="V717" s="679">
        <f t="shared" ca="1" si="125"/>
        <v>0</v>
      </c>
      <c r="W717" s="679">
        <f t="shared" ca="1" si="119"/>
        <v>0</v>
      </c>
      <c r="X717" s="679">
        <f t="shared" ca="1" si="125"/>
        <v>0</v>
      </c>
      <c r="Y717" s="679">
        <f t="shared" ca="1" si="125"/>
        <v>0</v>
      </c>
      <c r="Z717" s="679">
        <f t="shared" ca="1" si="125"/>
        <v>0</v>
      </c>
      <c r="AA717" t="str">
        <f t="shared" si="122"/>
        <v>ASR_Financial_Report_SHP21Final</v>
      </c>
      <c r="AB717" s="960">
        <f t="shared" si="123"/>
        <v>44658</v>
      </c>
      <c r="AC717" t="str">
        <f t="shared" si="124"/>
        <v>Unaudited</v>
      </c>
    </row>
    <row r="718" spans="1:29" x14ac:dyDescent="0.25">
      <c r="A718" t="s">
        <v>420</v>
      </c>
      <c r="B718" t="s">
        <v>1366</v>
      </c>
      <c r="C718" t="s">
        <v>1367</v>
      </c>
      <c r="D718">
        <v>1900</v>
      </c>
      <c r="E718" s="960">
        <v>1</v>
      </c>
      <c r="F718" t="s">
        <v>1012</v>
      </c>
      <c r="G718" s="960" t="s">
        <v>1365</v>
      </c>
      <c r="H718" t="s">
        <v>380</v>
      </c>
      <c r="I718" s="940" t="s">
        <v>488</v>
      </c>
      <c r="J718" s="940" t="s">
        <v>444</v>
      </c>
      <c r="K718" s="940" t="s">
        <v>434</v>
      </c>
      <c r="L718" s="940" t="s">
        <v>168</v>
      </c>
      <c r="M718" s="965" t="s">
        <v>329</v>
      </c>
      <c r="N718" s="679">
        <f t="shared" ca="1" si="116"/>
        <v>0</v>
      </c>
      <c r="O718" s="679">
        <f t="shared" ca="1" si="125"/>
        <v>0</v>
      </c>
      <c r="P718" s="679">
        <f t="shared" ca="1" si="125"/>
        <v>0</v>
      </c>
      <c r="Q718" s="679">
        <f t="shared" ca="1" si="125"/>
        <v>0</v>
      </c>
      <c r="R718" s="679">
        <f t="shared" ca="1" si="125"/>
        <v>0</v>
      </c>
      <c r="S718" s="679">
        <f t="shared" ca="1" si="125"/>
        <v>0</v>
      </c>
      <c r="T718" s="679">
        <f t="shared" ca="1" si="125"/>
        <v>0</v>
      </c>
      <c r="U718" s="679">
        <f t="shared" ca="1" si="125"/>
        <v>0</v>
      </c>
      <c r="V718" s="679">
        <f t="shared" ca="1" si="125"/>
        <v>0</v>
      </c>
      <c r="W718" s="679">
        <f t="shared" ca="1" si="119"/>
        <v>0</v>
      </c>
      <c r="X718" s="679">
        <f t="shared" ca="1" si="125"/>
        <v>0</v>
      </c>
      <c r="Y718" s="679">
        <f t="shared" ca="1" si="125"/>
        <v>0</v>
      </c>
      <c r="Z718" s="679">
        <f t="shared" ca="1" si="125"/>
        <v>0</v>
      </c>
      <c r="AA718" t="str">
        <f t="shared" si="122"/>
        <v>ASR_Financial_Report_SHP21Final</v>
      </c>
      <c r="AB718" s="960">
        <f t="shared" si="123"/>
        <v>44658</v>
      </c>
      <c r="AC718" t="str">
        <f t="shared" si="124"/>
        <v>Unaudited</v>
      </c>
    </row>
    <row r="719" spans="1:29" x14ac:dyDescent="0.25">
      <c r="A719" t="s">
        <v>420</v>
      </c>
      <c r="B719" t="s">
        <v>1366</v>
      </c>
      <c r="C719" t="s">
        <v>1367</v>
      </c>
      <c r="D719">
        <v>1900</v>
      </c>
      <c r="E719" s="960">
        <v>1</v>
      </c>
      <c r="F719" t="s">
        <v>1012</v>
      </c>
      <c r="G719" s="960" t="s">
        <v>1365</v>
      </c>
      <c r="H719" t="s">
        <v>380</v>
      </c>
      <c r="I719" s="940" t="s">
        <v>488</v>
      </c>
      <c r="J719" s="940" t="s">
        <v>450</v>
      </c>
      <c r="K719" s="940" t="s">
        <v>435</v>
      </c>
      <c r="L719" s="940" t="s">
        <v>121</v>
      </c>
      <c r="M719" s="965" t="s">
        <v>27</v>
      </c>
      <c r="N719" s="679">
        <f t="shared" ca="1" si="116"/>
        <v>0</v>
      </c>
      <c r="O719" s="679">
        <f t="shared" ca="1" si="125"/>
        <v>0</v>
      </c>
      <c r="P719" s="679">
        <f t="shared" ca="1" si="125"/>
        <v>0</v>
      </c>
      <c r="Q719" s="679">
        <f t="shared" ca="1" si="125"/>
        <v>0</v>
      </c>
      <c r="R719" s="679">
        <f t="shared" ca="1" si="125"/>
        <v>0</v>
      </c>
      <c r="S719" s="679">
        <f t="shared" ca="1" si="125"/>
        <v>0</v>
      </c>
      <c r="T719" s="679">
        <f t="shared" ca="1" si="125"/>
        <v>0</v>
      </c>
      <c r="U719" s="679">
        <f t="shared" ca="1" si="125"/>
        <v>0</v>
      </c>
      <c r="V719" s="679">
        <f t="shared" ca="1" si="125"/>
        <v>0</v>
      </c>
      <c r="W719" s="679">
        <f t="shared" ca="1" si="119"/>
        <v>0</v>
      </c>
      <c r="X719" s="679">
        <f t="shared" ca="1" si="125"/>
        <v>0</v>
      </c>
      <c r="Y719" s="679">
        <f t="shared" ca="1" si="125"/>
        <v>0</v>
      </c>
      <c r="Z719" s="679">
        <f t="shared" ca="1" si="125"/>
        <v>0</v>
      </c>
      <c r="AA719" t="str">
        <f t="shared" si="122"/>
        <v>ASR_Financial_Report_SHP21Final</v>
      </c>
      <c r="AB719" s="960">
        <f t="shared" si="123"/>
        <v>44658</v>
      </c>
      <c r="AC719" t="str">
        <f t="shared" si="124"/>
        <v>Unaudited</v>
      </c>
    </row>
    <row r="720" spans="1:29" x14ac:dyDescent="0.25">
      <c r="A720" t="s">
        <v>420</v>
      </c>
      <c r="B720" t="s">
        <v>1366</v>
      </c>
      <c r="C720" t="s">
        <v>1367</v>
      </c>
      <c r="D720">
        <v>1900</v>
      </c>
      <c r="E720" s="960">
        <v>1</v>
      </c>
      <c r="F720" t="s">
        <v>1012</v>
      </c>
      <c r="G720" s="960" t="s">
        <v>1365</v>
      </c>
      <c r="H720" t="s">
        <v>380</v>
      </c>
      <c r="I720" s="940" t="s">
        <v>488</v>
      </c>
      <c r="J720" s="940" t="s">
        <v>450</v>
      </c>
      <c r="K720" s="940" t="s">
        <v>435</v>
      </c>
      <c r="L720" s="940" t="s">
        <v>122</v>
      </c>
      <c r="M720" s="965" t="s">
        <v>97</v>
      </c>
      <c r="N720" s="679">
        <f t="shared" ca="1" si="116"/>
        <v>0</v>
      </c>
      <c r="O720" s="679">
        <f t="shared" ca="1" si="125"/>
        <v>0</v>
      </c>
      <c r="P720" s="679">
        <f t="shared" ca="1" si="125"/>
        <v>0</v>
      </c>
      <c r="Q720" s="679">
        <f t="shared" ca="1" si="125"/>
        <v>0</v>
      </c>
      <c r="R720" s="679">
        <f t="shared" ca="1" si="125"/>
        <v>0</v>
      </c>
      <c r="S720" s="679">
        <f t="shared" ca="1" si="125"/>
        <v>0</v>
      </c>
      <c r="T720" s="679">
        <f t="shared" ca="1" si="125"/>
        <v>0</v>
      </c>
      <c r="U720" s="679">
        <f t="shared" ca="1" si="125"/>
        <v>0</v>
      </c>
      <c r="V720" s="679">
        <f t="shared" ca="1" si="125"/>
        <v>0</v>
      </c>
      <c r="W720" s="679">
        <f t="shared" ca="1" si="119"/>
        <v>0</v>
      </c>
      <c r="X720" s="679">
        <f t="shared" ca="1" si="125"/>
        <v>0</v>
      </c>
      <c r="Y720" s="679">
        <f t="shared" ca="1" si="125"/>
        <v>0</v>
      </c>
      <c r="Z720" s="679">
        <f t="shared" ca="1" si="125"/>
        <v>0</v>
      </c>
      <c r="AA720" t="str">
        <f t="shared" si="122"/>
        <v>ASR_Financial_Report_SHP21Final</v>
      </c>
      <c r="AB720" s="960">
        <f t="shared" si="123"/>
        <v>44658</v>
      </c>
      <c r="AC720" t="str">
        <f t="shared" si="124"/>
        <v>Unaudited</v>
      </c>
    </row>
    <row r="721" spans="1:29" x14ac:dyDescent="0.25">
      <c r="A721" t="s">
        <v>420</v>
      </c>
      <c r="B721" t="s">
        <v>1366</v>
      </c>
      <c r="C721" t="s">
        <v>1367</v>
      </c>
      <c r="D721">
        <v>1900</v>
      </c>
      <c r="E721" s="960">
        <v>1</v>
      </c>
      <c r="F721" t="s">
        <v>1012</v>
      </c>
      <c r="G721" s="960" t="s">
        <v>1365</v>
      </c>
      <c r="H721" t="s">
        <v>380</v>
      </c>
      <c r="I721" s="940" t="s">
        <v>488</v>
      </c>
      <c r="J721" s="940" t="s">
        <v>450</v>
      </c>
      <c r="K721" s="940" t="s">
        <v>435</v>
      </c>
      <c r="L721" s="940" t="s">
        <v>123</v>
      </c>
      <c r="M721" s="965" t="s">
        <v>98</v>
      </c>
      <c r="N721" s="679">
        <f t="shared" ca="1" si="116"/>
        <v>0</v>
      </c>
      <c r="O721" s="679">
        <f t="shared" ca="1" si="125"/>
        <v>0</v>
      </c>
      <c r="P721" s="679">
        <f t="shared" ca="1" si="125"/>
        <v>0</v>
      </c>
      <c r="Q721" s="679">
        <f t="shared" ca="1" si="125"/>
        <v>0</v>
      </c>
      <c r="R721" s="679">
        <f t="shared" ca="1" si="125"/>
        <v>0</v>
      </c>
      <c r="S721" s="679">
        <f t="shared" ca="1" si="125"/>
        <v>0</v>
      </c>
      <c r="T721" s="679">
        <f t="shared" ca="1" si="125"/>
        <v>0</v>
      </c>
      <c r="U721" s="679">
        <f t="shared" ca="1" si="125"/>
        <v>0</v>
      </c>
      <c r="V721" s="679">
        <f t="shared" ca="1" si="125"/>
        <v>0</v>
      </c>
      <c r="W721" s="679">
        <f t="shared" ca="1" si="119"/>
        <v>0</v>
      </c>
      <c r="X721" s="679">
        <f t="shared" ca="1" si="125"/>
        <v>0</v>
      </c>
      <c r="Y721" s="679">
        <f t="shared" ca="1" si="125"/>
        <v>0</v>
      </c>
      <c r="Z721" s="679">
        <f t="shared" ca="1" si="125"/>
        <v>0</v>
      </c>
      <c r="AA721" t="str">
        <f t="shared" si="122"/>
        <v>ASR_Financial_Report_SHP21Final</v>
      </c>
      <c r="AB721" s="960">
        <f t="shared" si="123"/>
        <v>44658</v>
      </c>
      <c r="AC721" t="str">
        <f t="shared" si="124"/>
        <v>Unaudited</v>
      </c>
    </row>
    <row r="722" spans="1:29" x14ac:dyDescent="0.25">
      <c r="A722" t="s">
        <v>420</v>
      </c>
      <c r="B722" t="s">
        <v>1366</v>
      </c>
      <c r="C722" t="s">
        <v>1367</v>
      </c>
      <c r="D722">
        <v>1900</v>
      </c>
      <c r="E722" s="960">
        <v>1</v>
      </c>
      <c r="F722" t="s">
        <v>1012</v>
      </c>
      <c r="G722" s="960" t="s">
        <v>1365</v>
      </c>
      <c r="H722" t="s">
        <v>380</v>
      </c>
      <c r="I722" s="940" t="s">
        <v>488</v>
      </c>
      <c r="J722" s="940" t="s">
        <v>450</v>
      </c>
      <c r="K722" s="940" t="s">
        <v>435</v>
      </c>
      <c r="L722" s="948" t="s">
        <v>124</v>
      </c>
      <c r="M722" s="963" t="s">
        <v>99</v>
      </c>
      <c r="N722" s="679">
        <f t="shared" ca="1" si="116"/>
        <v>0</v>
      </c>
      <c r="O722" s="679">
        <f t="shared" ca="1" si="125"/>
        <v>0</v>
      </c>
      <c r="P722" s="679">
        <f t="shared" ca="1" si="125"/>
        <v>0</v>
      </c>
      <c r="Q722" s="679">
        <f t="shared" ca="1" si="125"/>
        <v>0</v>
      </c>
      <c r="R722" s="679">
        <f t="shared" ca="1" si="125"/>
        <v>0</v>
      </c>
      <c r="S722" s="679">
        <f t="shared" ca="1" si="125"/>
        <v>0</v>
      </c>
      <c r="T722" s="679">
        <f t="shared" ca="1" si="125"/>
        <v>0</v>
      </c>
      <c r="U722" s="679">
        <f t="shared" ca="1" si="125"/>
        <v>0</v>
      </c>
      <c r="V722" s="679">
        <f t="shared" ca="1" si="125"/>
        <v>0</v>
      </c>
      <c r="W722" s="679">
        <f t="shared" ca="1" si="119"/>
        <v>0</v>
      </c>
      <c r="X722" s="679">
        <f t="shared" ca="1" si="125"/>
        <v>0</v>
      </c>
      <c r="Y722" s="679">
        <f t="shared" ca="1" si="125"/>
        <v>0</v>
      </c>
      <c r="Z722" s="679">
        <f t="shared" ca="1" si="125"/>
        <v>0</v>
      </c>
      <c r="AA722" t="str">
        <f t="shared" si="122"/>
        <v>ASR_Financial_Report_SHP21Final</v>
      </c>
      <c r="AB722" s="960">
        <f t="shared" si="123"/>
        <v>44658</v>
      </c>
      <c r="AC722" t="str">
        <f t="shared" si="124"/>
        <v>Unaudited</v>
      </c>
    </row>
    <row r="723" spans="1:29" x14ac:dyDescent="0.25">
      <c r="A723" t="s">
        <v>420</v>
      </c>
      <c r="B723" t="s">
        <v>1366</v>
      </c>
      <c r="C723" t="s">
        <v>1367</v>
      </c>
      <c r="D723">
        <v>1900</v>
      </c>
      <c r="E723" s="960">
        <v>1</v>
      </c>
      <c r="F723" t="s">
        <v>1012</v>
      </c>
      <c r="G723" s="960" t="s">
        <v>1365</v>
      </c>
      <c r="H723" t="s">
        <v>380</v>
      </c>
      <c r="I723" s="965" t="s">
        <v>488</v>
      </c>
      <c r="J723" s="965" t="s">
        <v>450</v>
      </c>
      <c r="K723" s="965" t="s">
        <v>435</v>
      </c>
      <c r="L723" s="956" t="s">
        <v>125</v>
      </c>
      <c r="M723" s="965" t="s">
        <v>100</v>
      </c>
      <c r="N723" s="679">
        <f t="shared" ca="1" si="116"/>
        <v>0</v>
      </c>
      <c r="O723" s="679">
        <f t="shared" ca="1" si="125"/>
        <v>0</v>
      </c>
      <c r="P723" s="679">
        <f t="shared" ca="1" si="125"/>
        <v>0</v>
      </c>
      <c r="Q723" s="679">
        <f t="shared" ca="1" si="125"/>
        <v>0</v>
      </c>
      <c r="R723" s="679">
        <f t="shared" ca="1" si="125"/>
        <v>0</v>
      </c>
      <c r="S723" s="679">
        <f t="shared" ca="1" si="125"/>
        <v>0</v>
      </c>
      <c r="T723" s="679">
        <f t="shared" ca="1" si="125"/>
        <v>0</v>
      </c>
      <c r="U723" s="679">
        <f t="shared" ca="1" si="125"/>
        <v>0</v>
      </c>
      <c r="V723" s="679">
        <f t="shared" ca="1" si="125"/>
        <v>0</v>
      </c>
      <c r="W723" s="679">
        <f t="shared" ca="1" si="119"/>
        <v>0</v>
      </c>
      <c r="X723" s="679">
        <f t="shared" ca="1" si="125"/>
        <v>0</v>
      </c>
      <c r="Y723" s="679">
        <f t="shared" ca="1" si="125"/>
        <v>0</v>
      </c>
      <c r="Z723" s="679">
        <f t="shared" ca="1" si="125"/>
        <v>0</v>
      </c>
      <c r="AA723" t="str">
        <f t="shared" si="122"/>
        <v>ASR_Financial_Report_SHP21Final</v>
      </c>
      <c r="AB723" s="960">
        <f t="shared" si="123"/>
        <v>44658</v>
      </c>
      <c r="AC723" t="str">
        <f t="shared" si="124"/>
        <v>Unaudited</v>
      </c>
    </row>
    <row r="724" spans="1:29" x14ac:dyDescent="0.25">
      <c r="A724" t="s">
        <v>420</v>
      </c>
      <c r="B724" t="s">
        <v>1366</v>
      </c>
      <c r="C724" t="s">
        <v>1367</v>
      </c>
      <c r="D724">
        <v>1900</v>
      </c>
      <c r="E724" s="960">
        <v>1</v>
      </c>
      <c r="F724" t="s">
        <v>1012</v>
      </c>
      <c r="G724" s="960" t="s">
        <v>1365</v>
      </c>
      <c r="H724" t="s">
        <v>380</v>
      </c>
      <c r="I724" s="961" t="s">
        <v>488</v>
      </c>
      <c r="J724" s="961" t="s">
        <v>450</v>
      </c>
      <c r="K724" s="961" t="s">
        <v>435</v>
      </c>
      <c r="L724" s="956" t="s">
        <v>126</v>
      </c>
      <c r="M724" s="961" t="s">
        <v>28</v>
      </c>
      <c r="N724" s="679">
        <f t="shared" ca="1" si="116"/>
        <v>0</v>
      </c>
      <c r="O724" s="679">
        <f t="shared" ca="1" si="125"/>
        <v>0</v>
      </c>
      <c r="P724" s="679">
        <f t="shared" ca="1" si="125"/>
        <v>0</v>
      </c>
      <c r="Q724" s="679">
        <f t="shared" ca="1" si="125"/>
        <v>0</v>
      </c>
      <c r="R724" s="679">
        <f t="shared" ca="1" si="125"/>
        <v>0</v>
      </c>
      <c r="S724" s="679">
        <f t="shared" ca="1" si="125"/>
        <v>0</v>
      </c>
      <c r="T724" s="679">
        <f t="shared" ca="1" si="125"/>
        <v>0</v>
      </c>
      <c r="U724" s="679">
        <f t="shared" ca="1" si="125"/>
        <v>0</v>
      </c>
      <c r="V724" s="679">
        <f t="shared" ca="1" si="125"/>
        <v>0</v>
      </c>
      <c r="W724" s="679">
        <f t="shared" ca="1" si="119"/>
        <v>0</v>
      </c>
      <c r="X724" s="679">
        <f t="shared" ca="1" si="125"/>
        <v>0</v>
      </c>
      <c r="Y724" s="679">
        <f t="shared" ca="1" si="125"/>
        <v>0</v>
      </c>
      <c r="Z724" s="679">
        <f t="shared" ca="1" si="125"/>
        <v>0</v>
      </c>
      <c r="AA724" t="str">
        <f t="shared" si="122"/>
        <v>ASR_Financial_Report_SHP21Final</v>
      </c>
      <c r="AB724" s="960">
        <f t="shared" si="123"/>
        <v>44658</v>
      </c>
      <c r="AC724" t="str">
        <f t="shared" si="124"/>
        <v>Unaudited</v>
      </c>
    </row>
    <row r="725" spans="1:29" x14ac:dyDescent="0.25">
      <c r="A725" t="s">
        <v>420</v>
      </c>
      <c r="B725" t="s">
        <v>1366</v>
      </c>
      <c r="C725" t="s">
        <v>1367</v>
      </c>
      <c r="D725">
        <v>1900</v>
      </c>
      <c r="E725" s="960">
        <v>1</v>
      </c>
      <c r="F725" t="s">
        <v>1012</v>
      </c>
      <c r="G725" s="960" t="s">
        <v>1365</v>
      </c>
      <c r="H725" t="s">
        <v>380</v>
      </c>
      <c r="I725" s="961" t="s">
        <v>488</v>
      </c>
      <c r="J725" s="961" t="s">
        <v>436</v>
      </c>
      <c r="K725" s="961" t="s">
        <v>436</v>
      </c>
      <c r="L725" s="940" t="s">
        <v>128</v>
      </c>
      <c r="M725" s="961" t="s">
        <v>326</v>
      </c>
      <c r="N725" s="679">
        <f t="shared" ca="1" si="116"/>
        <v>0</v>
      </c>
      <c r="O725" s="679">
        <f t="shared" ca="1" si="125"/>
        <v>0</v>
      </c>
      <c r="P725" s="679">
        <f t="shared" ca="1" si="125"/>
        <v>0</v>
      </c>
      <c r="Q725" s="679">
        <f t="shared" ca="1" si="125"/>
        <v>0</v>
      </c>
      <c r="R725" s="679">
        <f t="shared" ca="1" si="125"/>
        <v>0</v>
      </c>
      <c r="S725" s="679">
        <f t="shared" ca="1" si="125"/>
        <v>0</v>
      </c>
      <c r="T725" s="679">
        <f t="shared" ca="1" si="125"/>
        <v>0</v>
      </c>
      <c r="U725" s="679">
        <f t="shared" ca="1" si="125"/>
        <v>0</v>
      </c>
      <c r="V725" s="679">
        <f t="shared" ca="1" si="125"/>
        <v>0</v>
      </c>
      <c r="W725" s="679">
        <f t="shared" ca="1" si="119"/>
        <v>0</v>
      </c>
      <c r="X725" s="679">
        <f t="shared" ca="1" si="125"/>
        <v>0</v>
      </c>
      <c r="Y725" s="679">
        <f t="shared" ca="1" si="125"/>
        <v>0</v>
      </c>
      <c r="Z725" s="679">
        <f t="shared" ca="1" si="125"/>
        <v>0</v>
      </c>
      <c r="AA725" t="str">
        <f t="shared" si="122"/>
        <v>ASR_Financial_Report_SHP21Final</v>
      </c>
      <c r="AB725" s="960">
        <f t="shared" si="123"/>
        <v>44658</v>
      </c>
      <c r="AC725" t="str">
        <f t="shared" si="124"/>
        <v>Unaudited</v>
      </c>
    </row>
    <row r="726" spans="1:29" x14ac:dyDescent="0.25">
      <c r="A726" t="s">
        <v>420</v>
      </c>
      <c r="B726" t="s">
        <v>1366</v>
      </c>
      <c r="C726" t="s">
        <v>1367</v>
      </c>
      <c r="D726">
        <v>1900</v>
      </c>
      <c r="E726" s="960">
        <v>1</v>
      </c>
      <c r="F726" t="s">
        <v>1012</v>
      </c>
      <c r="G726" s="960" t="s">
        <v>1365</v>
      </c>
      <c r="H726" t="s">
        <v>380</v>
      </c>
      <c r="I726" s="961" t="s">
        <v>488</v>
      </c>
      <c r="J726" s="961" t="s">
        <v>436</v>
      </c>
      <c r="K726" s="961" t="s">
        <v>436</v>
      </c>
      <c r="L726" s="940" t="s">
        <v>129</v>
      </c>
      <c r="M726" s="961" t="s">
        <v>325</v>
      </c>
      <c r="N726" s="679">
        <f t="shared" ca="1" si="116"/>
        <v>0</v>
      </c>
      <c r="O726" s="679">
        <f t="shared" ca="1" si="125"/>
        <v>0</v>
      </c>
      <c r="P726" s="679">
        <f t="shared" ca="1" si="125"/>
        <v>0</v>
      </c>
      <c r="Q726" s="679">
        <f t="shared" ca="1" si="125"/>
        <v>0</v>
      </c>
      <c r="R726" s="679">
        <f t="shared" ca="1" si="125"/>
        <v>0</v>
      </c>
      <c r="S726" s="679">
        <f t="shared" ca="1" si="125"/>
        <v>0</v>
      </c>
      <c r="T726" s="679">
        <f t="shared" ca="1" si="125"/>
        <v>0</v>
      </c>
      <c r="U726" s="679">
        <f t="shared" ca="1" si="125"/>
        <v>0</v>
      </c>
      <c r="V726" s="679">
        <f t="shared" ca="1" si="125"/>
        <v>0</v>
      </c>
      <c r="W726" s="679">
        <f t="shared" ca="1" si="119"/>
        <v>0</v>
      </c>
      <c r="X726" s="679">
        <f t="shared" ca="1" si="125"/>
        <v>0</v>
      </c>
      <c r="Y726" s="679">
        <f t="shared" ca="1" si="125"/>
        <v>0</v>
      </c>
      <c r="Z726" s="679">
        <f t="shared" ca="1" si="125"/>
        <v>0</v>
      </c>
      <c r="AA726" t="str">
        <f t="shared" si="122"/>
        <v>ASR_Financial_Report_SHP21Final</v>
      </c>
      <c r="AB726" s="960">
        <f t="shared" si="123"/>
        <v>44658</v>
      </c>
      <c r="AC726" t="str">
        <f t="shared" si="124"/>
        <v>Unaudited</v>
      </c>
    </row>
    <row r="727" spans="1:29" ht="30" x14ac:dyDescent="0.25">
      <c r="A727" t="s">
        <v>420</v>
      </c>
      <c r="B727" t="s">
        <v>1366</v>
      </c>
      <c r="C727" t="s">
        <v>1367</v>
      </c>
      <c r="D727">
        <v>1900</v>
      </c>
      <c r="E727" s="960">
        <v>1</v>
      </c>
      <c r="F727" t="s">
        <v>1012</v>
      </c>
      <c r="G727" s="960" t="s">
        <v>1365</v>
      </c>
      <c r="H727" t="s">
        <v>380</v>
      </c>
      <c r="I727" s="968" t="s">
        <v>488</v>
      </c>
      <c r="J727" s="968" t="s">
        <v>436</v>
      </c>
      <c r="K727" s="968" t="s">
        <v>436</v>
      </c>
      <c r="L727" s="948" t="s">
        <v>130</v>
      </c>
      <c r="M727" s="968" t="s">
        <v>179</v>
      </c>
      <c r="N727" s="679">
        <f t="shared" ca="1" si="116"/>
        <v>0</v>
      </c>
      <c r="O727" s="679">
        <f t="shared" ca="1" si="125"/>
        <v>0</v>
      </c>
      <c r="P727" s="679">
        <f t="shared" ca="1" si="125"/>
        <v>0</v>
      </c>
      <c r="Q727" s="679">
        <f t="shared" ca="1" si="125"/>
        <v>0</v>
      </c>
      <c r="R727" s="679">
        <f t="shared" ca="1" si="125"/>
        <v>0</v>
      </c>
      <c r="S727" s="679">
        <f t="shared" ca="1" si="125"/>
        <v>0</v>
      </c>
      <c r="T727" s="679">
        <f t="shared" ca="1" si="125"/>
        <v>0</v>
      </c>
      <c r="U727" s="679">
        <f t="shared" ca="1" si="125"/>
        <v>0</v>
      </c>
      <c r="V727" s="679">
        <f t="shared" ca="1" si="125"/>
        <v>0</v>
      </c>
      <c r="W727" s="679">
        <f t="shared" ca="1" si="119"/>
        <v>0</v>
      </c>
      <c r="X727" s="679">
        <f t="shared" ca="1" si="125"/>
        <v>0</v>
      </c>
      <c r="Y727" s="679">
        <f t="shared" ca="1" si="125"/>
        <v>0</v>
      </c>
      <c r="Z727" s="679">
        <f t="shared" ca="1" si="125"/>
        <v>0</v>
      </c>
      <c r="AA727" t="str">
        <f t="shared" si="122"/>
        <v>ASR_Financial_Report_SHP21Final</v>
      </c>
      <c r="AB727" s="960">
        <f t="shared" si="123"/>
        <v>44658</v>
      </c>
      <c r="AC727" t="str">
        <f t="shared" si="124"/>
        <v>Unaudited</v>
      </c>
    </row>
    <row r="728" spans="1:29" x14ac:dyDescent="0.25">
      <c r="A728" t="s">
        <v>420</v>
      </c>
      <c r="B728" t="s">
        <v>1366</v>
      </c>
      <c r="C728" t="s">
        <v>1367</v>
      </c>
      <c r="D728">
        <v>1900</v>
      </c>
      <c r="E728" s="960">
        <v>1</v>
      </c>
      <c r="F728" t="s">
        <v>1012</v>
      </c>
      <c r="G728" s="960" t="s">
        <v>1365</v>
      </c>
      <c r="H728" t="s">
        <v>380</v>
      </c>
      <c r="I728" s="940" t="s">
        <v>488</v>
      </c>
      <c r="J728" s="940" t="s">
        <v>436</v>
      </c>
      <c r="K728" s="940" t="s">
        <v>436</v>
      </c>
      <c r="L728" s="940" t="s">
        <v>131</v>
      </c>
      <c r="M728" s="961" t="s">
        <v>494</v>
      </c>
      <c r="N728" s="679">
        <f t="shared" ca="1" si="116"/>
        <v>0</v>
      </c>
      <c r="O728" s="679">
        <f t="shared" ca="1" si="125"/>
        <v>0</v>
      </c>
      <c r="P728" s="679">
        <f t="shared" ca="1" si="125"/>
        <v>0</v>
      </c>
      <c r="Q728" s="679">
        <f t="shared" ca="1" si="125"/>
        <v>0</v>
      </c>
      <c r="R728" s="679">
        <f t="shared" ca="1" si="125"/>
        <v>0</v>
      </c>
      <c r="S728" s="679">
        <f t="shared" ca="1" si="125"/>
        <v>0</v>
      </c>
      <c r="T728" s="679">
        <f t="shared" ca="1" si="125"/>
        <v>0</v>
      </c>
      <c r="U728" s="679">
        <f t="shared" ca="1" si="125"/>
        <v>0</v>
      </c>
      <c r="V728" s="679">
        <f t="shared" ca="1" si="125"/>
        <v>0</v>
      </c>
      <c r="W728" s="679">
        <f t="shared" ca="1" si="119"/>
        <v>0</v>
      </c>
      <c r="X728" s="679">
        <f t="shared" ca="1" si="125"/>
        <v>0</v>
      </c>
      <c r="Y728" s="679">
        <f t="shared" ca="1" si="125"/>
        <v>0</v>
      </c>
      <c r="Z728" s="679">
        <f t="shared" ca="1" si="125"/>
        <v>0</v>
      </c>
      <c r="AA728" t="str">
        <f t="shared" si="122"/>
        <v>ASR_Financial_Report_SHP21Final</v>
      </c>
      <c r="AB728" s="960">
        <f t="shared" si="123"/>
        <v>44658</v>
      </c>
      <c r="AC728" t="str">
        <f t="shared" si="124"/>
        <v>Unaudited</v>
      </c>
    </row>
    <row r="729" spans="1:29" x14ac:dyDescent="0.25">
      <c r="A729" t="s">
        <v>420</v>
      </c>
      <c r="B729" t="s">
        <v>1366</v>
      </c>
      <c r="C729" t="s">
        <v>1367</v>
      </c>
      <c r="D729">
        <v>1900</v>
      </c>
      <c r="E729" s="960">
        <v>1</v>
      </c>
      <c r="F729" t="s">
        <v>1012</v>
      </c>
      <c r="G729" s="960" t="s">
        <v>1365</v>
      </c>
      <c r="H729" t="s">
        <v>380</v>
      </c>
      <c r="I729" s="940" t="s">
        <v>488</v>
      </c>
      <c r="J729" s="940" t="s">
        <v>436</v>
      </c>
      <c r="K729" s="940" t="s">
        <v>436</v>
      </c>
      <c r="L729" s="946" t="s">
        <v>132</v>
      </c>
      <c r="M729" s="962" t="s">
        <v>495</v>
      </c>
      <c r="N729" s="679">
        <f t="shared" ca="1" si="116"/>
        <v>0</v>
      </c>
      <c r="O729" s="679">
        <f t="shared" ca="1" si="125"/>
        <v>0</v>
      </c>
      <c r="P729" s="679">
        <f t="shared" ca="1" si="125"/>
        <v>0</v>
      </c>
      <c r="Q729" s="679">
        <f t="shared" ca="1" si="125"/>
        <v>0</v>
      </c>
      <c r="R729" s="679">
        <f t="shared" ca="1" si="125"/>
        <v>0</v>
      </c>
      <c r="S729" s="679">
        <f t="shared" ca="1" si="125"/>
        <v>0</v>
      </c>
      <c r="T729" s="679">
        <f t="shared" ca="1" si="125"/>
        <v>0</v>
      </c>
      <c r="U729" s="679">
        <f t="shared" ca="1" si="125"/>
        <v>0</v>
      </c>
      <c r="V729" s="679">
        <f t="shared" ca="1" si="125"/>
        <v>0</v>
      </c>
      <c r="W729" s="679">
        <f t="shared" ca="1" si="119"/>
        <v>0</v>
      </c>
      <c r="X729" s="679">
        <f t="shared" ca="1" si="125"/>
        <v>0</v>
      </c>
      <c r="Y729" s="679">
        <f t="shared" ca="1" si="125"/>
        <v>0</v>
      </c>
      <c r="Z729" s="679">
        <f t="shared" ca="1" si="125"/>
        <v>0</v>
      </c>
      <c r="AA729" t="str">
        <f t="shared" si="122"/>
        <v>ASR_Financial_Report_SHP21Final</v>
      </c>
      <c r="AB729" s="960">
        <f t="shared" si="123"/>
        <v>44658</v>
      </c>
      <c r="AC729" t="str">
        <f t="shared" si="124"/>
        <v>Unaudited</v>
      </c>
    </row>
    <row r="730" spans="1:29" x14ac:dyDescent="0.25">
      <c r="A730" t="s">
        <v>420</v>
      </c>
      <c r="B730" t="s">
        <v>1366</v>
      </c>
      <c r="C730" t="s">
        <v>1367</v>
      </c>
      <c r="D730">
        <v>1900</v>
      </c>
      <c r="E730" s="960">
        <v>1</v>
      </c>
      <c r="F730" t="s">
        <v>1012</v>
      </c>
      <c r="G730" s="960" t="s">
        <v>1365</v>
      </c>
      <c r="H730" t="s">
        <v>380</v>
      </c>
      <c r="I730" s="961" t="s">
        <v>488</v>
      </c>
      <c r="J730" s="961" t="s">
        <v>436</v>
      </c>
      <c r="K730" s="961" t="s">
        <v>436</v>
      </c>
      <c r="L730" s="940" t="s">
        <v>133</v>
      </c>
      <c r="M730" s="961" t="s">
        <v>496</v>
      </c>
      <c r="N730" s="679">
        <f t="shared" ca="1" si="116"/>
        <v>0</v>
      </c>
      <c r="O730" s="679">
        <f t="shared" ca="1" si="125"/>
        <v>0</v>
      </c>
      <c r="P730" s="679">
        <f t="shared" ca="1" si="125"/>
        <v>0</v>
      </c>
      <c r="Q730" s="679">
        <f t="shared" ca="1" si="125"/>
        <v>0</v>
      </c>
      <c r="R730" s="679">
        <f t="shared" ca="1" si="125"/>
        <v>0</v>
      </c>
      <c r="S730" s="679">
        <f t="shared" ca="1" si="125"/>
        <v>0</v>
      </c>
      <c r="T730" s="679">
        <f t="shared" ca="1" si="125"/>
        <v>0</v>
      </c>
      <c r="U730" s="679">
        <f t="shared" ca="1" si="125"/>
        <v>0</v>
      </c>
      <c r="V730" s="679">
        <f t="shared" ca="1" si="125"/>
        <v>0</v>
      </c>
      <c r="W730" s="679">
        <f t="shared" ca="1" si="119"/>
        <v>0</v>
      </c>
      <c r="X730" s="679">
        <f t="shared" ca="1" si="125"/>
        <v>0</v>
      </c>
      <c r="Y730" s="679">
        <f t="shared" ca="1" si="125"/>
        <v>0</v>
      </c>
      <c r="Z730" s="679">
        <f t="shared" ca="1" si="125"/>
        <v>0</v>
      </c>
      <c r="AA730" t="str">
        <f t="shared" si="122"/>
        <v>ASR_Financial_Report_SHP21Final</v>
      </c>
      <c r="AB730" s="960">
        <f t="shared" si="123"/>
        <v>44658</v>
      </c>
      <c r="AC730" t="str">
        <f t="shared" si="124"/>
        <v>Unaudited</v>
      </c>
    </row>
    <row r="731" spans="1:29" x14ac:dyDescent="0.25">
      <c r="A731" t="s">
        <v>420</v>
      </c>
      <c r="B731" t="s">
        <v>1366</v>
      </c>
      <c r="C731" t="s">
        <v>1367</v>
      </c>
      <c r="D731">
        <v>1900</v>
      </c>
      <c r="E731" s="960">
        <v>1</v>
      </c>
      <c r="F731" t="s">
        <v>1012</v>
      </c>
      <c r="G731" s="960" t="s">
        <v>1365</v>
      </c>
      <c r="H731" t="s">
        <v>380</v>
      </c>
      <c r="I731" s="940" t="s">
        <v>489</v>
      </c>
      <c r="J731" s="940" t="s">
        <v>26</v>
      </c>
      <c r="K731" s="940" t="s">
        <v>26</v>
      </c>
      <c r="L731" s="940" t="s">
        <v>269</v>
      </c>
      <c r="M731" s="961" t="s">
        <v>26</v>
      </c>
      <c r="N731" s="679">
        <f t="shared" ca="1" si="116"/>
        <v>0</v>
      </c>
      <c r="O731" s="679">
        <f t="shared" ca="1" si="125"/>
        <v>0</v>
      </c>
      <c r="P731" s="679">
        <f t="shared" ca="1" si="125"/>
        <v>0</v>
      </c>
      <c r="Q731" s="679">
        <f t="shared" ca="1" si="125"/>
        <v>0</v>
      </c>
      <c r="R731" s="679">
        <f t="shared" ca="1" si="125"/>
        <v>0</v>
      </c>
      <c r="S731" s="679">
        <f t="shared" ca="1" si="125"/>
        <v>0</v>
      </c>
      <c r="T731" s="679">
        <f t="shared" ca="1" si="125"/>
        <v>0</v>
      </c>
      <c r="U731" s="679">
        <f t="shared" ca="1" si="125"/>
        <v>0</v>
      </c>
      <c r="V731" s="679">
        <f t="shared" ca="1" si="125"/>
        <v>0</v>
      </c>
      <c r="W731" s="679">
        <f t="shared" ca="1" si="119"/>
        <v>0</v>
      </c>
      <c r="X731" s="679">
        <f t="shared" ca="1" si="125"/>
        <v>0</v>
      </c>
      <c r="Y731" s="679">
        <f t="shared" ca="1" si="125"/>
        <v>0</v>
      </c>
      <c r="Z731" s="679">
        <f t="shared" ca="1" si="125"/>
        <v>9.8171365524516752</v>
      </c>
      <c r="AA731" t="str">
        <f t="shared" si="122"/>
        <v>ASR_Financial_Report_SHP21Final</v>
      </c>
      <c r="AB731" s="960">
        <f t="shared" si="123"/>
        <v>44658</v>
      </c>
      <c r="AC731" t="str">
        <f t="shared" si="124"/>
        <v>Unaudited</v>
      </c>
    </row>
    <row r="732" spans="1:29" x14ac:dyDescent="0.25">
      <c r="A732" t="s">
        <v>420</v>
      </c>
      <c r="B732" t="s">
        <v>1366</v>
      </c>
      <c r="C732" t="s">
        <v>1367</v>
      </c>
      <c r="D732">
        <v>1900</v>
      </c>
      <c r="E732" s="960">
        <v>1</v>
      </c>
      <c r="F732" t="s">
        <v>438</v>
      </c>
      <c r="G732" s="960">
        <v>91</v>
      </c>
      <c r="H732" t="s">
        <v>381</v>
      </c>
      <c r="I732" s="940" t="s">
        <v>432</v>
      </c>
      <c r="J732" s="940" t="s">
        <v>432</v>
      </c>
      <c r="K732" s="940" t="s">
        <v>432</v>
      </c>
      <c r="L732" s="940"/>
      <c r="M732" s="961" t="s">
        <v>432</v>
      </c>
      <c r="N732" s="679">
        <f t="shared" ref="N732:N795" ca="1" si="126">IF(OR(AND($F732="PY",N$1&lt;&gt;"Prior Year"),AND($F732&lt;&gt;"PY",N$1="Prior Year")),0,INDEX(INDIRECT("'MMA Rev-Exp "&amp;$H732&amp;"'!$A$1:$CA$200"),IF($J732="Member Months",MATCH($J732,INDIRECT("'MMA Rev-Exp "&amp;$H732&amp;"'!$A$1:$A$200"),0),MATCH($L732,INDIRECT("'MMA Rev-Exp "&amp;$H732&amp;"'!$B$1:$B$200"),0)),IF($F732="PY",MATCH("Prior Year Adjustments",INDIRECT("'MMA Rev-Exp "&amp;$H732&amp;"'!$A$8:$CA$8"),0),MATCH(IF($F732="Q1","JANUARY - MARCH (Q1)",IF($F732="Q2","APRIL - JUNE (Q2)",IF($F732="Q3","JULY - SEPTEMBER (Q3)",IF($F732="Q4","OCTOBER - DECEMBER (Q4)",0)))),INDIRECT("'MMA Rev-Exp "&amp;$H732&amp;"'!$A$7:$CA$7"),0)+MATCH(N$1,INDIRECT("'MMA Rev-Exp "&amp;$H732&amp;"'!$D$8:$CA$8"),0)-1)))</f>
        <v>28845.72</v>
      </c>
      <c r="O732" s="679">
        <f t="shared" ca="1" si="125"/>
        <v>24968.54</v>
      </c>
      <c r="P732" s="679">
        <f t="shared" ca="1" si="125"/>
        <v>507.65</v>
      </c>
      <c r="Q732" s="679">
        <f t="shared" ca="1" si="125"/>
        <v>2051.36</v>
      </c>
      <c r="R732" s="679">
        <f t="shared" ca="1" si="125"/>
        <v>283.32</v>
      </c>
      <c r="S732" s="679">
        <f t="shared" ca="1" si="125"/>
        <v>748.85</v>
      </c>
      <c r="T732" s="679">
        <f t="shared" ca="1" si="125"/>
        <v>243</v>
      </c>
      <c r="U732" s="679">
        <f t="shared" ca="1" si="125"/>
        <v>6</v>
      </c>
      <c r="V732" s="679">
        <f t="shared" ca="1" si="125"/>
        <v>35</v>
      </c>
      <c r="W732" s="679">
        <f t="shared" ca="1" si="119"/>
        <v>2</v>
      </c>
      <c r="X732" s="679">
        <f t="shared" ca="1" si="125"/>
        <v>0</v>
      </c>
      <c r="Y732" s="679">
        <f t="shared" ca="1" si="125"/>
        <v>0</v>
      </c>
      <c r="Z732" s="679">
        <f t="shared" ca="1" si="125"/>
        <v>0</v>
      </c>
      <c r="AA732" t="str">
        <f t="shared" si="122"/>
        <v>ASR_Financial_Report_SHP21Final</v>
      </c>
      <c r="AB732" s="960">
        <f t="shared" si="123"/>
        <v>44658</v>
      </c>
      <c r="AC732" t="str">
        <f t="shared" si="124"/>
        <v>Unaudited</v>
      </c>
    </row>
    <row r="733" spans="1:29" x14ac:dyDescent="0.25">
      <c r="A733" t="s">
        <v>420</v>
      </c>
      <c r="B733" t="s">
        <v>1366</v>
      </c>
      <c r="C733" t="s">
        <v>1367</v>
      </c>
      <c r="D733">
        <v>1900</v>
      </c>
      <c r="E733" s="960">
        <v>1</v>
      </c>
      <c r="F733" t="s">
        <v>438</v>
      </c>
      <c r="G733" s="960">
        <v>91</v>
      </c>
      <c r="H733" t="s">
        <v>381</v>
      </c>
      <c r="I733" s="961" t="s">
        <v>487</v>
      </c>
      <c r="J733" s="961" t="s">
        <v>12</v>
      </c>
      <c r="K733" s="961" t="s">
        <v>12</v>
      </c>
      <c r="L733" s="940">
        <v>1.1000000000000001</v>
      </c>
      <c r="M733" s="961" t="s">
        <v>12</v>
      </c>
      <c r="N733" s="679">
        <f t="shared" ca="1" si="126"/>
        <v>6367560.79</v>
      </c>
      <c r="O733" s="679">
        <f t="shared" ca="1" si="125"/>
        <v>3991319.52</v>
      </c>
      <c r="P733" s="679">
        <f t="shared" ca="1" si="125"/>
        <v>219098.43</v>
      </c>
      <c r="Q733" s="679">
        <f t="shared" ca="1" si="125"/>
        <v>1425407.31</v>
      </c>
      <c r="R733" s="679">
        <f t="shared" ca="1" si="125"/>
        <v>338368.53</v>
      </c>
      <c r="S733" s="679">
        <f t="shared" ca="1" si="125"/>
        <v>162435.32</v>
      </c>
      <c r="T733" s="679">
        <f t="shared" ref="O733:Z756" ca="1" si="127">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72530.39</v>
      </c>
      <c r="U733" s="679">
        <f t="shared" ca="1" si="127"/>
        <v>1241.28</v>
      </c>
      <c r="V733" s="679">
        <f t="shared" ca="1" si="127"/>
        <v>102741.37</v>
      </c>
      <c r="W733" s="679">
        <f t="shared" ca="1" si="119"/>
        <v>54418.64</v>
      </c>
      <c r="X733" s="679">
        <f t="shared" ca="1" si="127"/>
        <v>0</v>
      </c>
      <c r="Y733" s="679">
        <f t="shared" ca="1" si="127"/>
        <v>0</v>
      </c>
      <c r="Z733" s="679">
        <f t="shared" ca="1" si="127"/>
        <v>0</v>
      </c>
      <c r="AA733" t="str">
        <f t="shared" si="122"/>
        <v>ASR_Financial_Report_SHP21Final</v>
      </c>
      <c r="AB733" s="960">
        <f t="shared" si="123"/>
        <v>44658</v>
      </c>
      <c r="AC733" t="str">
        <f t="shared" si="124"/>
        <v>Unaudited</v>
      </c>
    </row>
    <row r="734" spans="1:29" x14ac:dyDescent="0.25">
      <c r="A734" t="s">
        <v>420</v>
      </c>
      <c r="B734" t="s">
        <v>1366</v>
      </c>
      <c r="C734" t="s">
        <v>1367</v>
      </c>
      <c r="D734">
        <v>1900</v>
      </c>
      <c r="E734" s="960">
        <v>1</v>
      </c>
      <c r="F734" t="s">
        <v>438</v>
      </c>
      <c r="G734" s="960">
        <v>91</v>
      </c>
      <c r="H734" t="s">
        <v>381</v>
      </c>
      <c r="I734" s="961" t="s">
        <v>487</v>
      </c>
      <c r="J734" s="961" t="s">
        <v>12</v>
      </c>
      <c r="K734" s="961" t="s">
        <v>1309</v>
      </c>
      <c r="L734" s="956" t="s">
        <v>1300</v>
      </c>
      <c r="M734" s="961" t="s">
        <v>1309</v>
      </c>
      <c r="N734" s="679">
        <f t="shared" ca="1" si="126"/>
        <v>0</v>
      </c>
      <c r="O734" s="679">
        <f t="shared" ca="1" si="127"/>
        <v>0</v>
      </c>
      <c r="P734" s="679">
        <f t="shared" ca="1" si="127"/>
        <v>0</v>
      </c>
      <c r="Q734" s="679">
        <f t="shared" ca="1" si="127"/>
        <v>0</v>
      </c>
      <c r="R734" s="679">
        <f t="shared" ca="1" si="127"/>
        <v>0</v>
      </c>
      <c r="S734" s="679">
        <f t="shared" ca="1" si="127"/>
        <v>0</v>
      </c>
      <c r="T734" s="679">
        <f t="shared" ca="1" si="127"/>
        <v>0</v>
      </c>
      <c r="U734" s="679">
        <f t="shared" ca="1" si="127"/>
        <v>0</v>
      </c>
      <c r="V734" s="679">
        <f t="shared" ca="1" si="127"/>
        <v>0</v>
      </c>
      <c r="W734" s="679">
        <f t="shared" ca="1" si="119"/>
        <v>0</v>
      </c>
      <c r="X734" s="679">
        <f t="shared" ca="1" si="127"/>
        <v>0</v>
      </c>
      <c r="Y734" s="679">
        <f t="shared" ca="1" si="127"/>
        <v>0</v>
      </c>
      <c r="Z734" s="679">
        <f t="shared" ca="1" si="127"/>
        <v>0</v>
      </c>
      <c r="AA734" t="str">
        <f t="shared" si="122"/>
        <v>ASR_Financial_Report_SHP21Final</v>
      </c>
      <c r="AB734" s="960">
        <f t="shared" si="123"/>
        <v>44658</v>
      </c>
      <c r="AC734" t="str">
        <f t="shared" si="124"/>
        <v>Unaudited</v>
      </c>
    </row>
    <row r="735" spans="1:29" x14ac:dyDescent="0.25">
      <c r="A735" t="s">
        <v>420</v>
      </c>
      <c r="B735" t="s">
        <v>1366</v>
      </c>
      <c r="C735" t="s">
        <v>1367</v>
      </c>
      <c r="D735">
        <v>1900</v>
      </c>
      <c r="E735" s="960">
        <v>1</v>
      </c>
      <c r="F735" t="s">
        <v>438</v>
      </c>
      <c r="G735" s="960">
        <v>91</v>
      </c>
      <c r="H735" t="s">
        <v>381</v>
      </c>
      <c r="I735" s="940" t="s">
        <v>487</v>
      </c>
      <c r="J735" s="940" t="s">
        <v>490</v>
      </c>
      <c r="K735" s="940" t="s">
        <v>491</v>
      </c>
      <c r="L735" s="940" t="s">
        <v>63</v>
      </c>
      <c r="M735" s="961" t="s">
        <v>343</v>
      </c>
      <c r="N735" s="679">
        <f t="shared" ca="1" si="126"/>
        <v>0</v>
      </c>
      <c r="O735" s="679">
        <f t="shared" ca="1" si="127"/>
        <v>0</v>
      </c>
      <c r="P735" s="679">
        <f t="shared" ca="1" si="127"/>
        <v>0</v>
      </c>
      <c r="Q735" s="679">
        <f t="shared" ca="1" si="127"/>
        <v>0</v>
      </c>
      <c r="R735" s="679">
        <f t="shared" ca="1" si="127"/>
        <v>0</v>
      </c>
      <c r="S735" s="679">
        <f t="shared" ca="1" si="127"/>
        <v>0</v>
      </c>
      <c r="T735" s="679">
        <f t="shared" ca="1" si="127"/>
        <v>0</v>
      </c>
      <c r="U735" s="679">
        <f t="shared" ca="1" si="127"/>
        <v>0</v>
      </c>
      <c r="V735" s="679">
        <f t="shared" ca="1" si="127"/>
        <v>0</v>
      </c>
      <c r="W735" s="679">
        <f t="shared" ca="1" si="119"/>
        <v>0</v>
      </c>
      <c r="X735" s="679">
        <f t="shared" ca="1" si="127"/>
        <v>0</v>
      </c>
      <c r="Y735" s="679">
        <f t="shared" ca="1" si="127"/>
        <v>0</v>
      </c>
      <c r="Z735" s="679">
        <f t="shared" ca="1" si="127"/>
        <v>0</v>
      </c>
      <c r="AA735" t="str">
        <f t="shared" si="122"/>
        <v>ASR_Financial_Report_SHP21Final</v>
      </c>
      <c r="AB735" s="960">
        <f t="shared" si="123"/>
        <v>44658</v>
      </c>
      <c r="AC735" t="str">
        <f t="shared" si="124"/>
        <v>Unaudited</v>
      </c>
    </row>
    <row r="736" spans="1:29" x14ac:dyDescent="0.25">
      <c r="A736" t="s">
        <v>420</v>
      </c>
      <c r="B736" t="s">
        <v>1366</v>
      </c>
      <c r="C736" t="s">
        <v>1367</v>
      </c>
      <c r="D736">
        <v>1900</v>
      </c>
      <c r="E736" s="960">
        <v>1</v>
      </c>
      <c r="F736" t="s">
        <v>438</v>
      </c>
      <c r="G736" s="960">
        <v>91</v>
      </c>
      <c r="H736" t="s">
        <v>381</v>
      </c>
      <c r="I736" s="940" t="s">
        <v>487</v>
      </c>
      <c r="J736" s="940" t="s">
        <v>490</v>
      </c>
      <c r="K736" s="940" t="s">
        <v>1000</v>
      </c>
      <c r="L736" s="940" t="s">
        <v>896</v>
      </c>
      <c r="M736" s="961" t="s">
        <v>897</v>
      </c>
      <c r="N736" s="679">
        <f t="shared" ca="1" si="126"/>
        <v>150257.81848837974</v>
      </c>
      <c r="O736" s="679">
        <f t="shared" ca="1" si="127"/>
        <v>150257.81848837974</v>
      </c>
      <c r="P736" s="679">
        <f t="shared" ca="1" si="127"/>
        <v>0</v>
      </c>
      <c r="Q736" s="679">
        <f t="shared" ca="1" si="127"/>
        <v>0</v>
      </c>
      <c r="R736" s="679">
        <f t="shared" ca="1" si="127"/>
        <v>0</v>
      </c>
      <c r="S736" s="679">
        <f t="shared" ca="1" si="127"/>
        <v>0</v>
      </c>
      <c r="T736" s="679">
        <f t="shared" ca="1" si="127"/>
        <v>0</v>
      </c>
      <c r="U736" s="679">
        <f t="shared" ca="1" si="127"/>
        <v>0</v>
      </c>
      <c r="V736" s="679">
        <f t="shared" ca="1" si="127"/>
        <v>0</v>
      </c>
      <c r="W736" s="679">
        <f t="shared" ca="1" si="119"/>
        <v>0</v>
      </c>
      <c r="X736" s="679">
        <f t="shared" ca="1" si="127"/>
        <v>0</v>
      </c>
      <c r="Y736" s="679">
        <f t="shared" ca="1" si="127"/>
        <v>0</v>
      </c>
      <c r="Z736" s="679">
        <f t="shared" ca="1" si="127"/>
        <v>0</v>
      </c>
      <c r="AA736" t="str">
        <f t="shared" si="122"/>
        <v>ASR_Financial_Report_SHP21Final</v>
      </c>
      <c r="AB736" s="960">
        <f t="shared" si="123"/>
        <v>44658</v>
      </c>
      <c r="AC736" t="str">
        <f t="shared" si="124"/>
        <v>Unaudited</v>
      </c>
    </row>
    <row r="737" spans="1:29" x14ac:dyDescent="0.25">
      <c r="A737" t="s">
        <v>420</v>
      </c>
      <c r="B737" t="s">
        <v>1366</v>
      </c>
      <c r="C737" t="s">
        <v>1367</v>
      </c>
      <c r="D737">
        <v>1900</v>
      </c>
      <c r="E737" s="960">
        <v>1</v>
      </c>
      <c r="F737" t="s">
        <v>438</v>
      </c>
      <c r="G737" s="960">
        <v>91</v>
      </c>
      <c r="H737" t="s">
        <v>381</v>
      </c>
      <c r="I737" s="940" t="s">
        <v>487</v>
      </c>
      <c r="J737" s="940" t="s">
        <v>13</v>
      </c>
      <c r="K737" s="940" t="s">
        <v>492</v>
      </c>
      <c r="L737" s="940" t="s">
        <v>94</v>
      </c>
      <c r="M737" s="961" t="s">
        <v>146</v>
      </c>
      <c r="N737" s="679">
        <f t="shared" ca="1" si="126"/>
        <v>0</v>
      </c>
      <c r="O737" s="679">
        <f t="shared" ca="1" si="127"/>
        <v>0</v>
      </c>
      <c r="P737" s="679">
        <f t="shared" ca="1" si="127"/>
        <v>0</v>
      </c>
      <c r="Q737" s="679">
        <f t="shared" ca="1" si="127"/>
        <v>0</v>
      </c>
      <c r="R737" s="679">
        <f t="shared" ca="1" si="127"/>
        <v>0</v>
      </c>
      <c r="S737" s="679">
        <f t="shared" ca="1" si="127"/>
        <v>0</v>
      </c>
      <c r="T737" s="679">
        <f t="shared" ca="1" si="127"/>
        <v>0</v>
      </c>
      <c r="U737" s="679">
        <f t="shared" ca="1" si="127"/>
        <v>0</v>
      </c>
      <c r="V737" s="679">
        <f t="shared" ca="1" si="127"/>
        <v>0</v>
      </c>
      <c r="W737" s="679">
        <f t="shared" ca="1" si="119"/>
        <v>0</v>
      </c>
      <c r="X737" s="679">
        <f t="shared" ca="1" si="127"/>
        <v>0</v>
      </c>
      <c r="Y737" s="679">
        <f t="shared" ca="1" si="127"/>
        <v>0</v>
      </c>
      <c r="Z737" s="679">
        <f t="shared" ca="1" si="127"/>
        <v>0</v>
      </c>
      <c r="AA737" t="str">
        <f t="shared" si="122"/>
        <v>ASR_Financial_Report_SHP21Final</v>
      </c>
      <c r="AB737" s="960">
        <f t="shared" si="123"/>
        <v>44658</v>
      </c>
      <c r="AC737" t="str">
        <f t="shared" si="124"/>
        <v>Unaudited</v>
      </c>
    </row>
    <row r="738" spans="1:29" x14ac:dyDescent="0.25">
      <c r="A738" t="s">
        <v>420</v>
      </c>
      <c r="B738" t="s">
        <v>1366</v>
      </c>
      <c r="C738" t="s">
        <v>1367</v>
      </c>
      <c r="D738">
        <v>1900</v>
      </c>
      <c r="E738" s="960">
        <v>1</v>
      </c>
      <c r="F738" t="s">
        <v>438</v>
      </c>
      <c r="G738" s="960">
        <v>91</v>
      </c>
      <c r="H738" t="s">
        <v>381</v>
      </c>
      <c r="I738" s="940" t="s">
        <v>487</v>
      </c>
      <c r="J738" s="940" t="s">
        <v>13</v>
      </c>
      <c r="K738" s="940" t="s">
        <v>13</v>
      </c>
      <c r="L738" s="956" t="s">
        <v>35</v>
      </c>
      <c r="M738" s="961" t="s">
        <v>13</v>
      </c>
      <c r="N738" s="679">
        <f t="shared" ca="1" si="126"/>
        <v>10203.031993833982</v>
      </c>
      <c r="O738" s="679">
        <f t="shared" ca="1" si="127"/>
        <v>4717.2919938339837</v>
      </c>
      <c r="P738" s="679">
        <f t="shared" ca="1" si="127"/>
        <v>0</v>
      </c>
      <c r="Q738" s="679">
        <f t="shared" ca="1" si="127"/>
        <v>0</v>
      </c>
      <c r="R738" s="679">
        <f t="shared" ca="1" si="127"/>
        <v>0</v>
      </c>
      <c r="S738" s="679">
        <f t="shared" ca="1" si="127"/>
        <v>0</v>
      </c>
      <c r="T738" s="679">
        <f t="shared" ca="1" si="127"/>
        <v>0</v>
      </c>
      <c r="U738" s="679">
        <f t="shared" ca="1" si="127"/>
        <v>0</v>
      </c>
      <c r="V738" s="679">
        <f t="shared" ca="1" si="127"/>
        <v>0</v>
      </c>
      <c r="W738" s="679">
        <f t="shared" ca="1" si="119"/>
        <v>0</v>
      </c>
      <c r="X738" s="679">
        <f t="shared" ca="1" si="127"/>
        <v>5485.7399999999989</v>
      </c>
      <c r="Y738" s="679">
        <f t="shared" ca="1" si="127"/>
        <v>0</v>
      </c>
      <c r="Z738" s="679">
        <f t="shared" ca="1" si="127"/>
        <v>0</v>
      </c>
      <c r="AA738" t="str">
        <f t="shared" si="122"/>
        <v>ASR_Financial_Report_SHP21Final</v>
      </c>
      <c r="AB738" s="960">
        <f t="shared" si="123"/>
        <v>44658</v>
      </c>
      <c r="AC738" t="str">
        <f t="shared" si="124"/>
        <v>Unaudited</v>
      </c>
    </row>
    <row r="739" spans="1:29" x14ac:dyDescent="0.25">
      <c r="A739" t="s">
        <v>420</v>
      </c>
      <c r="B739" t="s">
        <v>1366</v>
      </c>
      <c r="C739" t="s">
        <v>1367</v>
      </c>
      <c r="D739">
        <v>1900</v>
      </c>
      <c r="E739" s="960">
        <v>1</v>
      </c>
      <c r="F739" t="s">
        <v>438</v>
      </c>
      <c r="G739" s="960">
        <v>91</v>
      </c>
      <c r="H739" t="s">
        <v>381</v>
      </c>
      <c r="I739" s="940" t="s">
        <v>488</v>
      </c>
      <c r="J739" s="940" t="s">
        <v>444</v>
      </c>
      <c r="K739" s="940" t="s">
        <v>0</v>
      </c>
      <c r="L739" s="956">
        <v>2.1</v>
      </c>
      <c r="M739" s="961" t="s">
        <v>147</v>
      </c>
      <c r="N739" s="679">
        <f t="shared" ca="1" si="126"/>
        <v>759631.13</v>
      </c>
      <c r="O739" s="679">
        <f t="shared" ca="1" si="127"/>
        <v>444081.43</v>
      </c>
      <c r="P739" s="679">
        <f t="shared" ca="1" si="127"/>
        <v>0</v>
      </c>
      <c r="Q739" s="679">
        <f t="shared" ca="1" si="127"/>
        <v>293937.90999999997</v>
      </c>
      <c r="R739" s="679">
        <f t="shared" ca="1" si="127"/>
        <v>20128.79</v>
      </c>
      <c r="S739" s="679">
        <f t="shared" ca="1" si="127"/>
        <v>1483</v>
      </c>
      <c r="T739" s="679">
        <f t="shared" ca="1" si="127"/>
        <v>0</v>
      </c>
      <c r="U739" s="679">
        <f t="shared" ca="1" si="127"/>
        <v>0</v>
      </c>
      <c r="V739" s="679">
        <f t="shared" ca="1" si="127"/>
        <v>0</v>
      </c>
      <c r="W739" s="679">
        <f t="shared" ca="1" si="119"/>
        <v>0</v>
      </c>
      <c r="X739" s="679">
        <f t="shared" ca="1" si="127"/>
        <v>0</v>
      </c>
      <c r="Y739" s="679">
        <f t="shared" ca="1" si="127"/>
        <v>0</v>
      </c>
      <c r="Z739" s="679">
        <f t="shared" ca="1" si="127"/>
        <v>0</v>
      </c>
      <c r="AA739" t="str">
        <f t="shared" si="122"/>
        <v>ASR_Financial_Report_SHP21Final</v>
      </c>
      <c r="AB739" s="960">
        <f t="shared" si="123"/>
        <v>44658</v>
      </c>
      <c r="AC739" t="str">
        <f t="shared" si="124"/>
        <v>Unaudited</v>
      </c>
    </row>
    <row r="740" spans="1:29" ht="30" x14ac:dyDescent="0.25">
      <c r="A740" t="s">
        <v>420</v>
      </c>
      <c r="B740" t="s">
        <v>1366</v>
      </c>
      <c r="C740" t="s">
        <v>1367</v>
      </c>
      <c r="D740">
        <v>1900</v>
      </c>
      <c r="E740" s="960">
        <v>1</v>
      </c>
      <c r="F740" t="s">
        <v>438</v>
      </c>
      <c r="G740" s="960">
        <v>91</v>
      </c>
      <c r="H740" t="s">
        <v>381</v>
      </c>
      <c r="I740" s="940" t="s">
        <v>488</v>
      </c>
      <c r="J740" s="940" t="s">
        <v>444</v>
      </c>
      <c r="K740" s="940" t="s">
        <v>0</v>
      </c>
      <c r="L740" s="940">
        <v>2.2000000000000002</v>
      </c>
      <c r="M740" s="961" t="s">
        <v>148</v>
      </c>
      <c r="N740" s="679">
        <f t="shared" ca="1" si="126"/>
        <v>18580.656521813646</v>
      </c>
      <c r="O740" s="679">
        <f t="shared" ca="1" si="127"/>
        <v>18578.2109959425</v>
      </c>
      <c r="P740" s="679">
        <f t="shared" ca="1" si="127"/>
        <v>0</v>
      </c>
      <c r="Q740" s="679">
        <f t="shared" ca="1" si="127"/>
        <v>32.334642658892513</v>
      </c>
      <c r="R740" s="679">
        <f t="shared" ca="1" si="127"/>
        <v>2.1056614002821599</v>
      </c>
      <c r="S740" s="679">
        <f t="shared" ca="1" si="127"/>
        <v>-31.994778188030363</v>
      </c>
      <c r="T740" s="679">
        <f t="shared" ca="1" si="127"/>
        <v>0</v>
      </c>
      <c r="U740" s="679">
        <f t="shared" ca="1" si="127"/>
        <v>0</v>
      </c>
      <c r="V740" s="679">
        <f t="shared" ca="1" si="127"/>
        <v>0</v>
      </c>
      <c r="W740" s="679">
        <f t="shared" ca="1" si="119"/>
        <v>0</v>
      </c>
      <c r="X740" s="679">
        <f t="shared" ca="1" si="127"/>
        <v>0</v>
      </c>
      <c r="Y740" s="679">
        <f t="shared" ca="1" si="127"/>
        <v>0</v>
      </c>
      <c r="Z740" s="679">
        <f t="shared" ca="1" si="127"/>
        <v>0</v>
      </c>
      <c r="AA740" t="str">
        <f t="shared" si="122"/>
        <v>ASR_Financial_Report_SHP21Final</v>
      </c>
      <c r="AB740" s="960">
        <f t="shared" si="123"/>
        <v>44658</v>
      </c>
      <c r="AC740" t="str">
        <f t="shared" si="124"/>
        <v>Unaudited</v>
      </c>
    </row>
    <row r="741" spans="1:29" x14ac:dyDescent="0.25">
      <c r="A741" t="s">
        <v>420</v>
      </c>
      <c r="B741" t="s">
        <v>1366</v>
      </c>
      <c r="C741" t="s">
        <v>1367</v>
      </c>
      <c r="D741">
        <v>1900</v>
      </c>
      <c r="E741" s="960">
        <v>1</v>
      </c>
      <c r="F741" t="s">
        <v>438</v>
      </c>
      <c r="G741" s="960">
        <v>91</v>
      </c>
      <c r="H741" t="s">
        <v>381</v>
      </c>
      <c r="I741" s="961" t="s">
        <v>488</v>
      </c>
      <c r="J741" s="961" t="s">
        <v>444</v>
      </c>
      <c r="K741" s="961" t="s">
        <v>0</v>
      </c>
      <c r="L741" s="940">
        <v>2.2999999999999998</v>
      </c>
      <c r="M741" s="961" t="s">
        <v>149</v>
      </c>
      <c r="N741" s="679">
        <f t="shared" ca="1" si="126"/>
        <v>346277.31999999902</v>
      </c>
      <c r="O741" s="679">
        <f t="shared" ca="1" si="127"/>
        <v>278142.09999999899</v>
      </c>
      <c r="P741" s="679">
        <f t="shared" ca="1" si="127"/>
        <v>10924.380000000001</v>
      </c>
      <c r="Q741" s="679">
        <f t="shared" ca="1" si="127"/>
        <v>43769.85</v>
      </c>
      <c r="R741" s="679">
        <f t="shared" ca="1" si="127"/>
        <v>8807.06</v>
      </c>
      <c r="S741" s="679">
        <f t="shared" ca="1" si="127"/>
        <v>609.21</v>
      </c>
      <c r="T741" s="679">
        <f t="shared" ca="1" si="127"/>
        <v>945.82</v>
      </c>
      <c r="U741" s="679">
        <f t="shared" ca="1" si="127"/>
        <v>12.13</v>
      </c>
      <c r="V741" s="679">
        <f t="shared" ca="1" si="127"/>
        <v>3066.77</v>
      </c>
      <c r="W741" s="679">
        <f t="shared" ca="1" si="119"/>
        <v>0</v>
      </c>
      <c r="X741" s="679">
        <f t="shared" ca="1" si="127"/>
        <v>0</v>
      </c>
      <c r="Y741" s="679">
        <f t="shared" ca="1" si="127"/>
        <v>0</v>
      </c>
      <c r="Z741" s="679">
        <f t="shared" ca="1" si="127"/>
        <v>0</v>
      </c>
      <c r="AA741" t="str">
        <f t="shared" si="122"/>
        <v>ASR_Financial_Report_SHP21Final</v>
      </c>
      <c r="AB741" s="960">
        <f t="shared" si="123"/>
        <v>44658</v>
      </c>
      <c r="AC741" t="str">
        <f t="shared" si="124"/>
        <v>Unaudited</v>
      </c>
    </row>
    <row r="742" spans="1:29" x14ac:dyDescent="0.25">
      <c r="A742" t="s">
        <v>420</v>
      </c>
      <c r="B742" t="s">
        <v>1366</v>
      </c>
      <c r="C742" t="s">
        <v>1367</v>
      </c>
      <c r="D742">
        <v>1900</v>
      </c>
      <c r="E742" s="960">
        <v>1</v>
      </c>
      <c r="F742" t="s">
        <v>438</v>
      </c>
      <c r="G742" s="960">
        <v>91</v>
      </c>
      <c r="H742" t="s">
        <v>381</v>
      </c>
      <c r="I742" s="940" t="s">
        <v>488</v>
      </c>
      <c r="J742" s="940" t="s">
        <v>444</v>
      </c>
      <c r="K742" s="940" t="s">
        <v>0</v>
      </c>
      <c r="L742" s="940">
        <v>2.4</v>
      </c>
      <c r="M742" s="961" t="s">
        <v>150</v>
      </c>
      <c r="N742" s="679">
        <f t="shared" ca="1" si="126"/>
        <v>276154.03000000003</v>
      </c>
      <c r="O742" s="679">
        <f t="shared" ca="1" si="127"/>
        <v>148097.01</v>
      </c>
      <c r="P742" s="679">
        <f t="shared" ca="1" si="127"/>
        <v>6705.1</v>
      </c>
      <c r="Q742" s="679">
        <f t="shared" ca="1" si="127"/>
        <v>96334.97</v>
      </c>
      <c r="R742" s="679">
        <f t="shared" ca="1" si="127"/>
        <v>22134.27</v>
      </c>
      <c r="S742" s="679">
        <f t="shared" ca="1" si="127"/>
        <v>2016.88</v>
      </c>
      <c r="T742" s="679">
        <f t="shared" ca="1" si="127"/>
        <v>215.29</v>
      </c>
      <c r="U742" s="679">
        <f t="shared" ca="1" si="127"/>
        <v>0</v>
      </c>
      <c r="V742" s="679">
        <f t="shared" ca="1" si="127"/>
        <v>650.51</v>
      </c>
      <c r="W742" s="679">
        <f t="shared" ca="1" si="119"/>
        <v>0</v>
      </c>
      <c r="X742" s="679">
        <f t="shared" ca="1" si="127"/>
        <v>0</v>
      </c>
      <c r="Y742" s="679">
        <f t="shared" ca="1" si="127"/>
        <v>0</v>
      </c>
      <c r="Z742" s="679">
        <f t="shared" ca="1" si="127"/>
        <v>0</v>
      </c>
      <c r="AA742" t="str">
        <f t="shared" si="122"/>
        <v>ASR_Financial_Report_SHP21Final</v>
      </c>
      <c r="AB742" s="960">
        <f t="shared" si="123"/>
        <v>44658</v>
      </c>
      <c r="AC742" t="str">
        <f t="shared" si="124"/>
        <v>Unaudited</v>
      </c>
    </row>
    <row r="743" spans="1:29" ht="30" x14ac:dyDescent="0.25">
      <c r="A743" t="s">
        <v>420</v>
      </c>
      <c r="B743" t="s">
        <v>1366</v>
      </c>
      <c r="C743" t="s">
        <v>1367</v>
      </c>
      <c r="D743">
        <v>1900</v>
      </c>
      <c r="E743" s="960">
        <v>1</v>
      </c>
      <c r="F743" t="s">
        <v>438</v>
      </c>
      <c r="G743" s="960">
        <v>91</v>
      </c>
      <c r="H743" t="s">
        <v>381</v>
      </c>
      <c r="I743" s="940" t="s">
        <v>488</v>
      </c>
      <c r="J743" s="940" t="s">
        <v>444</v>
      </c>
      <c r="K743" s="940" t="s">
        <v>0</v>
      </c>
      <c r="L743" s="940">
        <v>2.5</v>
      </c>
      <c r="M743" s="961" t="s">
        <v>151</v>
      </c>
      <c r="N743" s="679">
        <f t="shared" ca="1" si="126"/>
        <v>18564.411752324955</v>
      </c>
      <c r="O743" s="679">
        <f t="shared" ca="1" si="127"/>
        <v>17831.774952406162</v>
      </c>
      <c r="P743" s="679">
        <f t="shared" ca="1" si="127"/>
        <v>737.5318512840031</v>
      </c>
      <c r="Q743" s="679">
        <f t="shared" ca="1" si="127"/>
        <v>4.718628879692556</v>
      </c>
      <c r="R743" s="679">
        <f t="shared" ca="1" si="127"/>
        <v>1.3045203778078496</v>
      </c>
      <c r="S743" s="679">
        <f t="shared" ca="1" si="127"/>
        <v>-58.761842743576707</v>
      </c>
      <c r="T743" s="679">
        <f t="shared" ca="1" si="127"/>
        <v>48.575205158879868</v>
      </c>
      <c r="U743" s="679">
        <f t="shared" ca="1" si="127"/>
        <v>-0.32454548333492433</v>
      </c>
      <c r="V743" s="679">
        <f t="shared" ca="1" si="127"/>
        <v>-0.40701755467779377</v>
      </c>
      <c r="W743" s="679">
        <f t="shared" ca="1" si="119"/>
        <v>0</v>
      </c>
      <c r="X743" s="679">
        <f t="shared" ca="1" si="127"/>
        <v>0</v>
      </c>
      <c r="Y743" s="679">
        <f t="shared" ca="1" si="127"/>
        <v>0</v>
      </c>
      <c r="Z743" s="679">
        <f t="shared" ca="1" si="127"/>
        <v>0</v>
      </c>
      <c r="AA743" t="str">
        <f t="shared" si="122"/>
        <v>ASR_Financial_Report_SHP21Final</v>
      </c>
      <c r="AB743" s="960">
        <f t="shared" si="123"/>
        <v>44658</v>
      </c>
      <c r="AC743" t="str">
        <f t="shared" si="124"/>
        <v>Unaudited</v>
      </c>
    </row>
    <row r="744" spans="1:29" x14ac:dyDescent="0.25">
      <c r="A744" t="s">
        <v>420</v>
      </c>
      <c r="B744" t="s">
        <v>1366</v>
      </c>
      <c r="C744" t="s">
        <v>1367</v>
      </c>
      <c r="D744">
        <v>1900</v>
      </c>
      <c r="E744" s="960">
        <v>1</v>
      </c>
      <c r="F744" t="s">
        <v>438</v>
      </c>
      <c r="G744" s="960">
        <v>91</v>
      </c>
      <c r="H744" t="s">
        <v>381</v>
      </c>
      <c r="I744" s="940" t="s">
        <v>488</v>
      </c>
      <c r="J744" s="940" t="s">
        <v>444</v>
      </c>
      <c r="K744" s="940" t="s">
        <v>0</v>
      </c>
      <c r="L744" s="940" t="s">
        <v>96</v>
      </c>
      <c r="M744" s="961" t="s">
        <v>7</v>
      </c>
      <c r="N744" s="679">
        <f t="shared" ca="1" si="126"/>
        <v>0</v>
      </c>
      <c r="O744" s="679">
        <f t="shared" ca="1" si="127"/>
        <v>0</v>
      </c>
      <c r="P744" s="679">
        <f t="shared" ca="1" si="127"/>
        <v>0</v>
      </c>
      <c r="Q744" s="679">
        <f t="shared" ca="1" si="127"/>
        <v>0</v>
      </c>
      <c r="R744" s="679">
        <f t="shared" ca="1" si="127"/>
        <v>0</v>
      </c>
      <c r="S744" s="679">
        <f t="shared" ca="1" si="127"/>
        <v>0</v>
      </c>
      <c r="T744" s="679">
        <f t="shared" ca="1" si="127"/>
        <v>0</v>
      </c>
      <c r="U744" s="679">
        <f t="shared" ca="1" si="127"/>
        <v>0</v>
      </c>
      <c r="V744" s="679">
        <f t="shared" ca="1" si="127"/>
        <v>0</v>
      </c>
      <c r="W744" s="679">
        <f t="shared" ca="1" si="119"/>
        <v>0</v>
      </c>
      <c r="X744" s="679">
        <f t="shared" ca="1" si="127"/>
        <v>0</v>
      </c>
      <c r="Y744" s="679">
        <f t="shared" ca="1" si="127"/>
        <v>0</v>
      </c>
      <c r="Z744" s="679">
        <f t="shared" ca="1" si="127"/>
        <v>0</v>
      </c>
      <c r="AA744" t="str">
        <f t="shared" si="122"/>
        <v>ASR_Financial_Report_SHP21Final</v>
      </c>
      <c r="AB744" s="960">
        <f t="shared" si="123"/>
        <v>44658</v>
      </c>
      <c r="AC744" t="str">
        <f t="shared" si="124"/>
        <v>Unaudited</v>
      </c>
    </row>
    <row r="745" spans="1:29" x14ac:dyDescent="0.25">
      <c r="A745" t="s">
        <v>420</v>
      </c>
      <c r="B745" t="s">
        <v>1366</v>
      </c>
      <c r="C745" t="s">
        <v>1367</v>
      </c>
      <c r="D745">
        <v>1900</v>
      </c>
      <c r="E745" s="960">
        <v>1</v>
      </c>
      <c r="F745" t="s">
        <v>438</v>
      </c>
      <c r="G745" s="960">
        <v>91</v>
      </c>
      <c r="H745" t="s">
        <v>381</v>
      </c>
      <c r="I745" s="961" t="s">
        <v>488</v>
      </c>
      <c r="J745" s="961" t="s">
        <v>444</v>
      </c>
      <c r="K745" s="961" t="s">
        <v>0</v>
      </c>
      <c r="L745" s="940" t="s">
        <v>152</v>
      </c>
      <c r="M745" s="961" t="s">
        <v>451</v>
      </c>
      <c r="N745" s="679">
        <f t="shared" ca="1" si="126"/>
        <v>0</v>
      </c>
      <c r="O745" s="679">
        <f t="shared" ca="1" si="127"/>
        <v>0</v>
      </c>
      <c r="P745" s="679">
        <f t="shared" ca="1" si="127"/>
        <v>0</v>
      </c>
      <c r="Q745" s="679">
        <f t="shared" ca="1" si="127"/>
        <v>0</v>
      </c>
      <c r="R745" s="679">
        <f t="shared" ca="1" si="127"/>
        <v>0</v>
      </c>
      <c r="S745" s="679">
        <f t="shared" ca="1" si="127"/>
        <v>0</v>
      </c>
      <c r="T745" s="679">
        <f t="shared" ca="1" si="127"/>
        <v>0</v>
      </c>
      <c r="U745" s="679">
        <f t="shared" ca="1" si="127"/>
        <v>0</v>
      </c>
      <c r="V745" s="679">
        <f t="shared" ca="1" si="127"/>
        <v>0</v>
      </c>
      <c r="W745" s="679">
        <f t="shared" ca="1" si="119"/>
        <v>0</v>
      </c>
      <c r="X745" s="679">
        <f t="shared" ca="1" si="127"/>
        <v>0</v>
      </c>
      <c r="Y745" s="679">
        <f t="shared" ca="1" si="127"/>
        <v>0</v>
      </c>
      <c r="Z745" s="679">
        <f t="shared" ca="1" si="127"/>
        <v>0</v>
      </c>
      <c r="AA745" t="str">
        <f t="shared" si="122"/>
        <v>ASR_Financial_Report_SHP21Final</v>
      </c>
      <c r="AB745" s="960">
        <f t="shared" si="123"/>
        <v>44658</v>
      </c>
      <c r="AC745" t="str">
        <f t="shared" si="124"/>
        <v>Unaudited</v>
      </c>
    </row>
    <row r="746" spans="1:29" x14ac:dyDescent="0.25">
      <c r="A746" t="s">
        <v>420</v>
      </c>
      <c r="B746" t="s">
        <v>1366</v>
      </c>
      <c r="C746" t="s">
        <v>1367</v>
      </c>
      <c r="D746">
        <v>1900</v>
      </c>
      <c r="E746" s="960">
        <v>1</v>
      </c>
      <c r="F746" t="s">
        <v>438</v>
      </c>
      <c r="G746" s="960">
        <v>91</v>
      </c>
      <c r="H746" t="s">
        <v>381</v>
      </c>
      <c r="I746" s="961" t="s">
        <v>488</v>
      </c>
      <c r="J746" s="961" t="s">
        <v>444</v>
      </c>
      <c r="K746" s="961" t="s">
        <v>0</v>
      </c>
      <c r="L746" s="940" t="s">
        <v>898</v>
      </c>
      <c r="M746" s="961" t="s">
        <v>24</v>
      </c>
      <c r="N746" s="679">
        <f t="shared" ca="1" si="126"/>
        <v>0</v>
      </c>
      <c r="O746" s="679">
        <f t="shared" ca="1" si="127"/>
        <v>0</v>
      </c>
      <c r="P746" s="679">
        <f t="shared" ca="1" si="127"/>
        <v>0</v>
      </c>
      <c r="Q746" s="679">
        <f t="shared" ca="1" si="127"/>
        <v>0</v>
      </c>
      <c r="R746" s="679">
        <f t="shared" ca="1" si="127"/>
        <v>0</v>
      </c>
      <c r="S746" s="679">
        <f t="shared" ca="1" si="127"/>
        <v>0</v>
      </c>
      <c r="T746" s="679">
        <f t="shared" ca="1" si="127"/>
        <v>0</v>
      </c>
      <c r="U746" s="679">
        <f t="shared" ca="1" si="127"/>
        <v>0</v>
      </c>
      <c r="V746" s="679">
        <f t="shared" ca="1" si="127"/>
        <v>0</v>
      </c>
      <c r="W746" s="679">
        <f t="shared" ca="1" si="119"/>
        <v>0</v>
      </c>
      <c r="X746" s="679">
        <f t="shared" ca="1" si="127"/>
        <v>0</v>
      </c>
      <c r="Y746" s="679">
        <f t="shared" ca="1" si="127"/>
        <v>0</v>
      </c>
      <c r="Z746" s="679">
        <f t="shared" ca="1" si="127"/>
        <v>0</v>
      </c>
      <c r="AA746" t="str">
        <f t="shared" si="122"/>
        <v>ASR_Financial_Report_SHP21Final</v>
      </c>
      <c r="AB746" s="960">
        <f t="shared" si="123"/>
        <v>44658</v>
      </c>
      <c r="AC746" t="str">
        <f t="shared" si="124"/>
        <v>Unaudited</v>
      </c>
    </row>
    <row r="747" spans="1:29" x14ac:dyDescent="0.25">
      <c r="A747" t="s">
        <v>420</v>
      </c>
      <c r="B747" t="s">
        <v>1366</v>
      </c>
      <c r="C747" t="s">
        <v>1367</v>
      </c>
      <c r="D747">
        <v>1900</v>
      </c>
      <c r="E747" s="960">
        <v>1</v>
      </c>
      <c r="F747" t="s">
        <v>438</v>
      </c>
      <c r="G747" s="960">
        <v>91</v>
      </c>
      <c r="H747" t="s">
        <v>381</v>
      </c>
      <c r="I747" s="961" t="s">
        <v>488</v>
      </c>
      <c r="J747" s="961" t="s">
        <v>444</v>
      </c>
      <c r="K747" s="961" t="s">
        <v>53</v>
      </c>
      <c r="L747" s="940">
        <v>3.1</v>
      </c>
      <c r="M747" s="961" t="s">
        <v>33</v>
      </c>
      <c r="N747" s="679">
        <f t="shared" ca="1" si="126"/>
        <v>1130405.1800000039</v>
      </c>
      <c r="O747" s="679">
        <f t="shared" ca="1" si="127"/>
        <v>849675.13000000396</v>
      </c>
      <c r="P747" s="679">
        <f t="shared" ca="1" si="127"/>
        <v>22443.57</v>
      </c>
      <c r="Q747" s="679">
        <f t="shared" ca="1" si="127"/>
        <v>220578.57</v>
      </c>
      <c r="R747" s="679">
        <f t="shared" ca="1" si="127"/>
        <v>22500.04</v>
      </c>
      <c r="S747" s="679">
        <f t="shared" ca="1" si="127"/>
        <v>7083.4299999999994</v>
      </c>
      <c r="T747" s="679">
        <f t="shared" ca="1" si="127"/>
        <v>6034.22</v>
      </c>
      <c r="U747" s="679">
        <f t="shared" ca="1" si="127"/>
        <v>84.75</v>
      </c>
      <c r="V747" s="679">
        <f t="shared" ca="1" si="127"/>
        <v>1757.52</v>
      </c>
      <c r="W747" s="679">
        <f t="shared" ca="1" si="119"/>
        <v>247.95</v>
      </c>
      <c r="X747" s="679">
        <f t="shared" ca="1" si="127"/>
        <v>0</v>
      </c>
      <c r="Y747" s="679">
        <f t="shared" ca="1" si="127"/>
        <v>0</v>
      </c>
      <c r="Z747" s="679">
        <f t="shared" ca="1" si="127"/>
        <v>0</v>
      </c>
      <c r="AA747" t="str">
        <f t="shared" si="122"/>
        <v>ASR_Financial_Report_SHP21Final</v>
      </c>
      <c r="AB747" s="960">
        <f t="shared" si="123"/>
        <v>44658</v>
      </c>
      <c r="AC747" t="str">
        <f t="shared" si="124"/>
        <v>Unaudited</v>
      </c>
    </row>
    <row r="748" spans="1:29" x14ac:dyDescent="0.25">
      <c r="A748" t="s">
        <v>420</v>
      </c>
      <c r="B748" t="s">
        <v>1366</v>
      </c>
      <c r="C748" t="s">
        <v>1367</v>
      </c>
      <c r="D748">
        <v>1900</v>
      </c>
      <c r="E748" s="960">
        <v>1</v>
      </c>
      <c r="F748" t="s">
        <v>438</v>
      </c>
      <c r="G748" s="960">
        <v>91</v>
      </c>
      <c r="H748" t="s">
        <v>381</v>
      </c>
      <c r="I748" s="961" t="s">
        <v>488</v>
      </c>
      <c r="J748" s="961" t="s">
        <v>444</v>
      </c>
      <c r="K748" s="961" t="s">
        <v>53</v>
      </c>
      <c r="L748" s="940">
        <v>3.2</v>
      </c>
      <c r="M748" s="961" t="s">
        <v>34</v>
      </c>
      <c r="N748" s="679">
        <f t="shared" ca="1" si="126"/>
        <v>5039.1100000000006</v>
      </c>
      <c r="O748" s="679">
        <f t="shared" ca="1" si="127"/>
        <v>5010.7700000000004</v>
      </c>
      <c r="P748" s="679">
        <f t="shared" ca="1" si="127"/>
        <v>0</v>
      </c>
      <c r="Q748" s="679">
        <f t="shared" ca="1" si="127"/>
        <v>28.34</v>
      </c>
      <c r="R748" s="679">
        <f t="shared" ca="1" si="127"/>
        <v>0</v>
      </c>
      <c r="S748" s="679">
        <f t="shared" ca="1" si="127"/>
        <v>0</v>
      </c>
      <c r="T748" s="679">
        <f t="shared" ca="1" si="127"/>
        <v>0</v>
      </c>
      <c r="U748" s="679">
        <f t="shared" ca="1" si="127"/>
        <v>0</v>
      </c>
      <c r="V748" s="679">
        <f t="shared" ca="1" si="127"/>
        <v>0</v>
      </c>
      <c r="W748" s="679">
        <f t="shared" ca="1" si="119"/>
        <v>0</v>
      </c>
      <c r="X748" s="679">
        <f t="shared" ca="1" si="127"/>
        <v>0</v>
      </c>
      <c r="Y748" s="679">
        <f t="shared" ca="1" si="127"/>
        <v>0</v>
      </c>
      <c r="Z748" s="679">
        <f t="shared" ca="1" si="127"/>
        <v>0</v>
      </c>
      <c r="AA748" t="str">
        <f t="shared" si="122"/>
        <v>ASR_Financial_Report_SHP21Final</v>
      </c>
      <c r="AB748" s="960">
        <f t="shared" si="123"/>
        <v>44658</v>
      </c>
      <c r="AC748" t="str">
        <f t="shared" si="124"/>
        <v>Unaudited</v>
      </c>
    </row>
    <row r="749" spans="1:29" x14ac:dyDescent="0.25">
      <c r="A749" t="s">
        <v>420</v>
      </c>
      <c r="B749" t="s">
        <v>1366</v>
      </c>
      <c r="C749" t="s">
        <v>1367</v>
      </c>
      <c r="D749">
        <v>1900</v>
      </c>
      <c r="E749" s="960">
        <v>1</v>
      </c>
      <c r="F749" t="s">
        <v>438</v>
      </c>
      <c r="G749" s="960">
        <v>91</v>
      </c>
      <c r="H749" t="s">
        <v>381</v>
      </c>
      <c r="I749" s="961" t="s">
        <v>488</v>
      </c>
      <c r="J749" s="961" t="s">
        <v>444</v>
      </c>
      <c r="K749" s="961" t="s">
        <v>53</v>
      </c>
      <c r="L749" s="956">
        <v>3.3</v>
      </c>
      <c r="M749" s="961" t="s">
        <v>54</v>
      </c>
      <c r="N749" s="679">
        <f t="shared" ca="1" si="126"/>
        <v>33274.339999999997</v>
      </c>
      <c r="O749" s="679">
        <f t="shared" ca="1" si="127"/>
        <v>28244.52</v>
      </c>
      <c r="P749" s="679">
        <f t="shared" ca="1" si="127"/>
        <v>882.51</v>
      </c>
      <c r="Q749" s="679">
        <f t="shared" ca="1" si="127"/>
        <v>3328.6800000000003</v>
      </c>
      <c r="R749" s="679">
        <f t="shared" ca="1" si="127"/>
        <v>575.22</v>
      </c>
      <c r="S749" s="679">
        <f t="shared" ca="1" si="127"/>
        <v>58.31</v>
      </c>
      <c r="T749" s="679">
        <f t="shared" ca="1" si="127"/>
        <v>185.1</v>
      </c>
      <c r="U749" s="679">
        <f t="shared" ca="1" si="127"/>
        <v>0</v>
      </c>
      <c r="V749" s="679">
        <f t="shared" ca="1" si="127"/>
        <v>0</v>
      </c>
      <c r="W749" s="679">
        <f t="shared" ca="1" si="119"/>
        <v>0</v>
      </c>
      <c r="X749" s="679">
        <f t="shared" ca="1" si="127"/>
        <v>0</v>
      </c>
      <c r="Y749" s="679">
        <f t="shared" ca="1" si="127"/>
        <v>0</v>
      </c>
      <c r="Z749" s="679">
        <f t="shared" ca="1" si="127"/>
        <v>0</v>
      </c>
      <c r="AA749" t="str">
        <f t="shared" si="122"/>
        <v>ASR_Financial_Report_SHP21Final</v>
      </c>
      <c r="AB749" s="960">
        <f t="shared" si="123"/>
        <v>44658</v>
      </c>
      <c r="AC749" t="str">
        <f t="shared" si="124"/>
        <v>Unaudited</v>
      </c>
    </row>
    <row r="750" spans="1:29" x14ac:dyDescent="0.25">
      <c r="A750" t="s">
        <v>420</v>
      </c>
      <c r="B750" t="s">
        <v>1366</v>
      </c>
      <c r="C750" t="s">
        <v>1367</v>
      </c>
      <c r="D750">
        <v>1900</v>
      </c>
      <c r="E750" s="960">
        <v>1</v>
      </c>
      <c r="F750" t="s">
        <v>438</v>
      </c>
      <c r="G750" s="960">
        <v>91</v>
      </c>
      <c r="H750" t="s">
        <v>381</v>
      </c>
      <c r="I750" s="961" t="s">
        <v>488</v>
      </c>
      <c r="J750" s="961" t="s">
        <v>444</v>
      </c>
      <c r="K750" s="961" t="s">
        <v>53</v>
      </c>
      <c r="L750" s="940" t="s">
        <v>44</v>
      </c>
      <c r="M750" s="961" t="s">
        <v>153</v>
      </c>
      <c r="N750" s="679">
        <f t="shared" ca="1" si="126"/>
        <v>0</v>
      </c>
      <c r="O750" s="679">
        <f t="shared" ca="1" si="127"/>
        <v>0</v>
      </c>
      <c r="P750" s="679">
        <f t="shared" ca="1" si="127"/>
        <v>0</v>
      </c>
      <c r="Q750" s="679">
        <f t="shared" ca="1" si="127"/>
        <v>0</v>
      </c>
      <c r="R750" s="679">
        <f t="shared" ca="1" si="127"/>
        <v>0</v>
      </c>
      <c r="S750" s="679">
        <f t="shared" ca="1" si="127"/>
        <v>0</v>
      </c>
      <c r="T750" s="679">
        <f t="shared" ca="1" si="127"/>
        <v>0</v>
      </c>
      <c r="U750" s="679">
        <f t="shared" ca="1" si="127"/>
        <v>0</v>
      </c>
      <c r="V750" s="679">
        <f t="shared" ca="1" si="127"/>
        <v>0</v>
      </c>
      <c r="W750" s="679">
        <f t="shared" ca="1" si="119"/>
        <v>0</v>
      </c>
      <c r="X750" s="679">
        <f t="shared" ca="1" si="127"/>
        <v>0</v>
      </c>
      <c r="Y750" s="679">
        <f t="shared" ca="1" si="127"/>
        <v>0</v>
      </c>
      <c r="Z750" s="679">
        <f t="shared" ca="1" si="127"/>
        <v>0</v>
      </c>
      <c r="AA750" t="str">
        <f t="shared" si="122"/>
        <v>ASR_Financial_Report_SHP21Final</v>
      </c>
      <c r="AB750" s="960">
        <f t="shared" si="123"/>
        <v>44658</v>
      </c>
      <c r="AC750" t="str">
        <f t="shared" si="124"/>
        <v>Unaudited</v>
      </c>
    </row>
    <row r="751" spans="1:29" x14ac:dyDescent="0.25">
      <c r="A751" t="s">
        <v>420</v>
      </c>
      <c r="B751" t="s">
        <v>1366</v>
      </c>
      <c r="C751" t="s">
        <v>1367</v>
      </c>
      <c r="D751">
        <v>1900</v>
      </c>
      <c r="E751" s="960">
        <v>1</v>
      </c>
      <c r="F751" t="s">
        <v>438</v>
      </c>
      <c r="G751" s="960">
        <v>91</v>
      </c>
      <c r="H751" t="s">
        <v>381</v>
      </c>
      <c r="I751" s="940" t="s">
        <v>488</v>
      </c>
      <c r="J751" s="940" t="s">
        <v>444</v>
      </c>
      <c r="K751" s="940" t="s">
        <v>53</v>
      </c>
      <c r="L751" s="940" t="s">
        <v>41</v>
      </c>
      <c r="M751" s="961" t="s">
        <v>52</v>
      </c>
      <c r="N751" s="679">
        <f t="shared" ca="1" si="126"/>
        <v>161385.97999985807</v>
      </c>
      <c r="O751" s="679">
        <f t="shared" ca="1" si="127"/>
        <v>140847.06999985801</v>
      </c>
      <c r="P751" s="679">
        <f t="shared" ca="1" si="127"/>
        <v>2960.4400000000401</v>
      </c>
      <c r="Q751" s="679">
        <f t="shared" ca="1" si="127"/>
        <v>11399.80999999997</v>
      </c>
      <c r="R751" s="679">
        <f t="shared" ca="1" si="127"/>
        <v>1608.99999999999</v>
      </c>
      <c r="S751" s="679">
        <f t="shared" ca="1" si="127"/>
        <v>4048.8600000000561</v>
      </c>
      <c r="T751" s="679">
        <f t="shared" ca="1" si="127"/>
        <v>280</v>
      </c>
      <c r="U751" s="679">
        <f t="shared" ca="1" si="127"/>
        <v>33.6</v>
      </c>
      <c r="V751" s="679">
        <f t="shared" ca="1" si="127"/>
        <v>196</v>
      </c>
      <c r="W751" s="679">
        <f t="shared" ca="1" si="119"/>
        <v>11.2</v>
      </c>
      <c r="X751" s="679">
        <f t="shared" ca="1" si="127"/>
        <v>0</v>
      </c>
      <c r="Y751" s="679">
        <f t="shared" ca="1" si="127"/>
        <v>0</v>
      </c>
      <c r="Z751" s="679">
        <f t="shared" ca="1" si="127"/>
        <v>0</v>
      </c>
      <c r="AA751" t="str">
        <f t="shared" si="122"/>
        <v>ASR_Financial_Report_SHP21Final</v>
      </c>
      <c r="AB751" s="960">
        <f t="shared" si="123"/>
        <v>44658</v>
      </c>
      <c r="AC751" t="str">
        <f t="shared" si="124"/>
        <v>Unaudited</v>
      </c>
    </row>
    <row r="752" spans="1:29" x14ac:dyDescent="0.25">
      <c r="A752" t="s">
        <v>420</v>
      </c>
      <c r="B752" t="s">
        <v>1366</v>
      </c>
      <c r="C752" t="s">
        <v>1367</v>
      </c>
      <c r="D752">
        <v>1900</v>
      </c>
      <c r="E752" s="960">
        <v>1</v>
      </c>
      <c r="F752" t="s">
        <v>438</v>
      </c>
      <c r="G752" s="960">
        <v>91</v>
      </c>
      <c r="H752" t="s">
        <v>381</v>
      </c>
      <c r="I752" s="961" t="s">
        <v>488</v>
      </c>
      <c r="J752" s="961" t="s">
        <v>444</v>
      </c>
      <c r="K752" s="961" t="s">
        <v>53</v>
      </c>
      <c r="L752" s="940" t="s">
        <v>42</v>
      </c>
      <c r="M752" s="961" t="s">
        <v>154</v>
      </c>
      <c r="N752" s="679">
        <f t="shared" ca="1" si="126"/>
        <v>38038.330761946927</v>
      </c>
      <c r="O752" s="679">
        <f t="shared" ca="1" si="127"/>
        <v>36937.522106015967</v>
      </c>
      <c r="P752" s="679">
        <f t="shared" ca="1" si="127"/>
        <v>975.84993803553868</v>
      </c>
      <c r="Q752" s="679">
        <f t="shared" ca="1" si="127"/>
        <v>19.738784926566371</v>
      </c>
      <c r="R752" s="679">
        <f t="shared" ca="1" si="127"/>
        <v>1.9855032530894985</v>
      </c>
      <c r="S752" s="679">
        <f t="shared" ca="1" si="127"/>
        <v>-155.35749252180923</v>
      </c>
      <c r="T752" s="679">
        <f t="shared" ca="1" si="127"/>
        <v>260.18615372249349</v>
      </c>
      <c r="U752" s="679">
        <f t="shared" ca="1" si="127"/>
        <v>-1.8248058779653793</v>
      </c>
      <c r="V752" s="679">
        <f t="shared" ca="1" si="127"/>
        <v>0.20206690066956812</v>
      </c>
      <c r="W752" s="679">
        <f t="shared" ca="1" si="119"/>
        <v>2.850749238757988E-2</v>
      </c>
      <c r="X752" s="679">
        <f t="shared" ca="1" si="127"/>
        <v>0</v>
      </c>
      <c r="Y752" s="679">
        <f t="shared" ca="1" si="127"/>
        <v>0</v>
      </c>
      <c r="Z752" s="679">
        <f t="shared" ca="1" si="127"/>
        <v>0</v>
      </c>
      <c r="AA752" t="str">
        <f t="shared" si="122"/>
        <v>ASR_Financial_Report_SHP21Final</v>
      </c>
      <c r="AB752" s="960">
        <f t="shared" si="123"/>
        <v>44658</v>
      </c>
      <c r="AC752" t="str">
        <f t="shared" si="124"/>
        <v>Unaudited</v>
      </c>
    </row>
    <row r="753" spans="1:29" x14ac:dyDescent="0.25">
      <c r="A753" t="s">
        <v>420</v>
      </c>
      <c r="B753" t="s">
        <v>1366</v>
      </c>
      <c r="C753" t="s">
        <v>1367</v>
      </c>
      <c r="D753">
        <v>1900</v>
      </c>
      <c r="E753" s="960">
        <v>1</v>
      </c>
      <c r="F753" t="s">
        <v>438</v>
      </c>
      <c r="G753" s="960">
        <v>91</v>
      </c>
      <c r="H753" t="s">
        <v>381</v>
      </c>
      <c r="I753" s="940" t="s">
        <v>488</v>
      </c>
      <c r="J753" s="940" t="s">
        <v>444</v>
      </c>
      <c r="K753" s="940" t="s">
        <v>53</v>
      </c>
      <c r="L753" s="940" t="s">
        <v>43</v>
      </c>
      <c r="M753" s="940" t="s">
        <v>462</v>
      </c>
      <c r="N753" s="679">
        <f t="shared" ca="1" si="126"/>
        <v>0</v>
      </c>
      <c r="O753" s="679">
        <f t="shared" ca="1" si="127"/>
        <v>0</v>
      </c>
      <c r="P753" s="679">
        <f t="shared" ca="1" si="127"/>
        <v>0</v>
      </c>
      <c r="Q753" s="679">
        <f t="shared" ca="1" si="127"/>
        <v>0</v>
      </c>
      <c r="R753" s="679">
        <f t="shared" ca="1" si="127"/>
        <v>0</v>
      </c>
      <c r="S753" s="679">
        <f t="shared" ca="1" si="127"/>
        <v>0</v>
      </c>
      <c r="T753" s="679">
        <f t="shared" ca="1" si="127"/>
        <v>0</v>
      </c>
      <c r="U753" s="679">
        <f t="shared" ca="1" si="127"/>
        <v>0</v>
      </c>
      <c r="V753" s="679">
        <f t="shared" ca="1" si="127"/>
        <v>0</v>
      </c>
      <c r="W753" s="679">
        <f t="shared" ca="1" si="119"/>
        <v>0</v>
      </c>
      <c r="X753" s="679">
        <f t="shared" ca="1" si="127"/>
        <v>0</v>
      </c>
      <c r="Y753" s="679">
        <f t="shared" ca="1" si="127"/>
        <v>0</v>
      </c>
      <c r="Z753" s="679">
        <f t="shared" ca="1" si="127"/>
        <v>0</v>
      </c>
      <c r="AA753" t="str">
        <f t="shared" si="122"/>
        <v>ASR_Financial_Report_SHP21Final</v>
      </c>
      <c r="AB753" s="960">
        <f t="shared" si="123"/>
        <v>44658</v>
      </c>
      <c r="AC753" t="str">
        <f t="shared" si="124"/>
        <v>Unaudited</v>
      </c>
    </row>
    <row r="754" spans="1:29" x14ac:dyDescent="0.25">
      <c r="A754" t="s">
        <v>420</v>
      </c>
      <c r="B754" t="s">
        <v>1366</v>
      </c>
      <c r="C754" t="s">
        <v>1367</v>
      </c>
      <c r="D754">
        <v>1900</v>
      </c>
      <c r="E754" s="960">
        <v>1</v>
      </c>
      <c r="F754" t="s">
        <v>438</v>
      </c>
      <c r="G754" s="960">
        <v>91</v>
      </c>
      <c r="H754" t="s">
        <v>381</v>
      </c>
      <c r="I754" s="940" t="s">
        <v>488</v>
      </c>
      <c r="J754" s="940" t="s">
        <v>444</v>
      </c>
      <c r="K754" s="940" t="s">
        <v>901</v>
      </c>
      <c r="L754" s="940" t="s">
        <v>902</v>
      </c>
      <c r="M754" s="961" t="s">
        <v>901</v>
      </c>
      <c r="N754" s="679">
        <f t="shared" ca="1" si="126"/>
        <v>111990.18</v>
      </c>
      <c r="O754" s="679">
        <f t="shared" ca="1" si="127"/>
        <v>101334</v>
      </c>
      <c r="P754" s="679">
        <f t="shared" ca="1" si="127"/>
        <v>5532.09</v>
      </c>
      <c r="Q754" s="679">
        <f t="shared" ca="1" si="127"/>
        <v>5124.09</v>
      </c>
      <c r="R754" s="679">
        <f t="shared" ca="1" si="127"/>
        <v>0</v>
      </c>
      <c r="S754" s="679">
        <f t="shared" ca="1" si="127"/>
        <v>0</v>
      </c>
      <c r="T754" s="679">
        <f t="shared" ca="1" si="127"/>
        <v>0</v>
      </c>
      <c r="U754" s="679">
        <f t="shared" ca="1" si="127"/>
        <v>0</v>
      </c>
      <c r="V754" s="679">
        <f t="shared" ca="1" si="127"/>
        <v>0</v>
      </c>
      <c r="W754" s="679">
        <f t="shared" ca="1" si="119"/>
        <v>0</v>
      </c>
      <c r="X754" s="679">
        <f t="shared" ca="1" si="127"/>
        <v>0</v>
      </c>
      <c r="Y754" s="679">
        <f t="shared" ca="1" si="127"/>
        <v>0</v>
      </c>
      <c r="Z754" s="679">
        <f t="shared" ca="1" si="127"/>
        <v>0</v>
      </c>
      <c r="AA754" t="str">
        <f t="shared" si="122"/>
        <v>ASR_Financial_Report_SHP21Final</v>
      </c>
      <c r="AB754" s="960">
        <f t="shared" si="123"/>
        <v>44658</v>
      </c>
      <c r="AC754" t="str">
        <f t="shared" si="124"/>
        <v>Unaudited</v>
      </c>
    </row>
    <row r="755" spans="1:29" x14ac:dyDescent="0.25">
      <c r="A755" t="s">
        <v>420</v>
      </c>
      <c r="B755" t="s">
        <v>1366</v>
      </c>
      <c r="C755" t="s">
        <v>1367</v>
      </c>
      <c r="D755">
        <v>1900</v>
      </c>
      <c r="E755" s="960">
        <v>1</v>
      </c>
      <c r="F755" t="s">
        <v>438</v>
      </c>
      <c r="G755" s="960">
        <v>91</v>
      </c>
      <c r="H755" t="s">
        <v>381</v>
      </c>
      <c r="I755" s="940" t="s">
        <v>488</v>
      </c>
      <c r="J755" s="940" t="s">
        <v>444</v>
      </c>
      <c r="K755" s="940" t="s">
        <v>901</v>
      </c>
      <c r="L755" s="940" t="s">
        <v>903</v>
      </c>
      <c r="M755" s="961" t="s">
        <v>906</v>
      </c>
      <c r="N755" s="679">
        <f t="shared" ca="1" si="126"/>
        <v>4471.2640562946017</v>
      </c>
      <c r="O755" s="679">
        <f t="shared" ca="1" si="127"/>
        <v>4239.322578885658</v>
      </c>
      <c r="P755" s="679">
        <f t="shared" ca="1" si="127"/>
        <v>231.43578705496219</v>
      </c>
      <c r="Q755" s="679">
        <f t="shared" ca="1" si="127"/>
        <v>0.5056903539818095</v>
      </c>
      <c r="R755" s="679">
        <f t="shared" ca="1" si="127"/>
        <v>0</v>
      </c>
      <c r="S755" s="679">
        <f t="shared" ca="1" si="127"/>
        <v>0</v>
      </c>
      <c r="T755" s="679">
        <f t="shared" ca="1" si="127"/>
        <v>0</v>
      </c>
      <c r="U755" s="679">
        <f t="shared" ca="1" si="127"/>
        <v>0</v>
      </c>
      <c r="V755" s="679">
        <f t="shared" ca="1" si="127"/>
        <v>0</v>
      </c>
      <c r="W755" s="679">
        <f t="shared" ref="W755:W818" ca="1" si="128">IF(OR(AND($F755="PY",W$1&lt;&gt;"Prior Year"),AND($F755&lt;&gt;"PY",W$1="Prior Year")),0,INDEX(INDIRECT("'MMA Rev-Exp "&amp;$H755&amp;"'!$A$1:$CA$200"),IF($J755="Member Months",MATCH($J755,INDIRECT("'MMA Rev-Exp "&amp;$H755&amp;"'!$A$1:$A$200"),0),MATCH($L755,INDIRECT("'MMA Rev-Exp "&amp;$H755&amp;"'!$B$1:$B$200"),0)),IF($F755="PY",MATCH("Prior Year Adjustments",INDIRECT("'MMA Rev-Exp "&amp;$H755&amp;"'!$A$8:$CA$8"),0),MATCH(IF($F755="Q1","JANUARY - MARCH (Q1)",IF($F755="Q2","APRIL - JUNE (Q2)",IF($F755="Q3","JULY - SEPTEMBER (Q3)",IF($F755="Q4","OCTOBER - DECEMBER (Q4)",0)))),INDIRECT("'MMA Rev-Exp "&amp;$H755&amp;"'!$A$7:$CA$7"),0)+MATCH(W$1,INDIRECT("'MMA Rev-Exp "&amp;$H755&amp;"'!$D$8:$CA$8"),0)-1)))</f>
        <v>0</v>
      </c>
      <c r="X755" s="679">
        <f t="shared" ca="1" si="127"/>
        <v>0</v>
      </c>
      <c r="Y755" s="679">
        <f t="shared" ca="1" si="127"/>
        <v>0</v>
      </c>
      <c r="Z755" s="679">
        <f t="shared" ca="1" si="127"/>
        <v>0</v>
      </c>
      <c r="AA755" t="str">
        <f t="shared" si="122"/>
        <v>ASR_Financial_Report_SHP21Final</v>
      </c>
      <c r="AB755" s="960">
        <f t="shared" si="123"/>
        <v>44658</v>
      </c>
      <c r="AC755" t="str">
        <f t="shared" si="124"/>
        <v>Unaudited</v>
      </c>
    </row>
    <row r="756" spans="1:29" x14ac:dyDescent="0.25">
      <c r="A756" t="s">
        <v>420</v>
      </c>
      <c r="B756" t="s">
        <v>1366</v>
      </c>
      <c r="C756" t="s">
        <v>1367</v>
      </c>
      <c r="D756">
        <v>1900</v>
      </c>
      <c r="E756" s="960">
        <v>1</v>
      </c>
      <c r="F756" t="s">
        <v>438</v>
      </c>
      <c r="G756" s="960">
        <v>91</v>
      </c>
      <c r="H756" t="s">
        <v>381</v>
      </c>
      <c r="I756" s="940" t="s">
        <v>488</v>
      </c>
      <c r="J756" s="940" t="s">
        <v>444</v>
      </c>
      <c r="K756" s="940" t="s">
        <v>901</v>
      </c>
      <c r="L756" s="940" t="s">
        <v>904</v>
      </c>
      <c r="M756" s="961" t="s">
        <v>907</v>
      </c>
      <c r="N756" s="679">
        <f t="shared" ca="1" si="126"/>
        <v>0</v>
      </c>
      <c r="O756" s="679">
        <f t="shared" ca="1" si="127"/>
        <v>0</v>
      </c>
      <c r="P756" s="679">
        <f t="shared" ca="1" si="127"/>
        <v>0</v>
      </c>
      <c r="Q756" s="679">
        <f t="shared" ca="1" si="127"/>
        <v>0</v>
      </c>
      <c r="R756" s="679">
        <f t="shared" ca="1" si="127"/>
        <v>0</v>
      </c>
      <c r="S756" s="679">
        <f t="shared" ca="1" si="127"/>
        <v>0</v>
      </c>
      <c r="T756" s="679">
        <f t="shared" ca="1" si="127"/>
        <v>0</v>
      </c>
      <c r="U756" s="679">
        <f t="shared" ca="1" si="127"/>
        <v>0</v>
      </c>
      <c r="V756" s="679">
        <f t="shared" ref="V756:V773" ca="1" si="129">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679">
        <f t="shared" ca="1" si="128"/>
        <v>0</v>
      </c>
      <c r="X756" s="679">
        <f t="shared" ref="X756:Z773" ca="1" si="130">IF(OR(AND($F756="PY",X$1&lt;&gt;"Prior Year"),AND($F756&lt;&gt;"PY",X$1="Prior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"&amp;$H756&amp;"'!$A$7:$CA$7"),0)+MATCH(X$1,INDIRECT("'MMA Rev-Exp "&amp;$H756&amp;"'!$D$8:$CA$8"),0)-1)))</f>
        <v>0</v>
      </c>
      <c r="Y756" s="679">
        <f t="shared" ca="1" si="130"/>
        <v>0</v>
      </c>
      <c r="Z756" s="679">
        <f t="shared" ca="1" si="130"/>
        <v>0</v>
      </c>
      <c r="AA756" t="str">
        <f t="shared" si="122"/>
        <v>ASR_Financial_Report_SHP21Final</v>
      </c>
      <c r="AB756" s="960">
        <f t="shared" si="123"/>
        <v>44658</v>
      </c>
      <c r="AC756" t="str">
        <f t="shared" si="124"/>
        <v>Unaudited</v>
      </c>
    </row>
    <row r="757" spans="1:29" x14ac:dyDescent="0.25">
      <c r="A757" t="s">
        <v>420</v>
      </c>
      <c r="B757" t="s">
        <v>1366</v>
      </c>
      <c r="C757" t="s">
        <v>1367</v>
      </c>
      <c r="D757">
        <v>1900</v>
      </c>
      <c r="E757" s="960">
        <v>1</v>
      </c>
      <c r="F757" t="s">
        <v>438</v>
      </c>
      <c r="G757" s="960">
        <v>91</v>
      </c>
      <c r="H757" t="s">
        <v>381</v>
      </c>
      <c r="I757" s="940" t="s">
        <v>488</v>
      </c>
      <c r="J757" s="940" t="s">
        <v>444</v>
      </c>
      <c r="K757" s="940" t="s">
        <v>445</v>
      </c>
      <c r="L757" s="946">
        <v>5.0999999999999996</v>
      </c>
      <c r="M757" s="962" t="s">
        <v>37</v>
      </c>
      <c r="N757" s="679">
        <f t="shared" ca="1" si="126"/>
        <v>199308.87</v>
      </c>
      <c r="O757" s="679">
        <f t="shared" ref="O757:U766" ca="1" si="131">IF(OR(AND($F757="PY",O$1&lt;&gt;"Prior Year"),AND($F757&lt;&gt;"PY",O$1="Prior Year")),0,INDEX(INDIRECT("'MMA Rev-Exp "&amp;$H757&amp;"'!$A$1:$CA$200"),IF($J757="Member Months",MATCH($J757,INDIRECT("'MMA Rev-Exp "&amp;$H757&amp;"'!$A$1:$A$200"),0),MATCH($L757,INDIRECT("'MMA Rev-Exp "&amp;$H757&amp;"'!$B$1:$B$200"),0)),IF($F757="PY",MATCH("Prior Year Adjustments",INDIRECT("'MMA Rev-Exp "&amp;$H757&amp;"'!$A$8:$CA$8"),0),MATCH(IF($F757="Q1","JANUARY - MARCH (Q1)",IF($F757="Q2","APRIL - JUNE (Q2)",IF($F757="Q3","JULY - SEPTEMBER (Q3)",IF($F757="Q4","OCTOBER - DECEMBER (Q4)",0)))),INDIRECT("'MMA Rev-Exp "&amp;$H757&amp;"'!$A$7:$CA$7"),0)+MATCH(O$1,INDIRECT("'MMA Rev-Exp "&amp;$H757&amp;"'!$D$8:$CA$8"),0)-1)))</f>
        <v>139515.04999999999</v>
      </c>
      <c r="P757" s="679">
        <f t="shared" ca="1" si="131"/>
        <v>24671.05</v>
      </c>
      <c r="Q757" s="679">
        <f t="shared" ca="1" si="131"/>
        <v>11284.84</v>
      </c>
      <c r="R757" s="679">
        <f t="shared" ca="1" si="131"/>
        <v>12470.13</v>
      </c>
      <c r="S757" s="679">
        <f t="shared" ca="1" si="131"/>
        <v>1447.95</v>
      </c>
      <c r="T757" s="679">
        <f t="shared" ca="1" si="131"/>
        <v>1530.8500000000001</v>
      </c>
      <c r="U757" s="679">
        <f t="shared" ca="1" si="131"/>
        <v>1484</v>
      </c>
      <c r="V757" s="679">
        <f t="shared" ca="1" si="129"/>
        <v>6905</v>
      </c>
      <c r="W757" s="679">
        <f t="shared" ca="1" si="128"/>
        <v>0</v>
      </c>
      <c r="X757" s="679">
        <f t="shared" ca="1" si="130"/>
        <v>0</v>
      </c>
      <c r="Y757" s="679">
        <f t="shared" ca="1" si="130"/>
        <v>0</v>
      </c>
      <c r="Z757" s="679">
        <f t="shared" ca="1" si="130"/>
        <v>0</v>
      </c>
      <c r="AA757" t="str">
        <f t="shared" si="122"/>
        <v>ASR_Financial_Report_SHP21Final</v>
      </c>
      <c r="AB757" s="960">
        <f t="shared" si="123"/>
        <v>44658</v>
      </c>
      <c r="AC757" t="str">
        <f t="shared" si="124"/>
        <v>Unaudited</v>
      </c>
    </row>
    <row r="758" spans="1:29" ht="30" x14ac:dyDescent="0.25">
      <c r="A758" t="s">
        <v>420</v>
      </c>
      <c r="B758" t="s">
        <v>1366</v>
      </c>
      <c r="C758" t="s">
        <v>1367</v>
      </c>
      <c r="D758">
        <v>1900</v>
      </c>
      <c r="E758" s="960">
        <v>1</v>
      </c>
      <c r="F758" t="s">
        <v>438</v>
      </c>
      <c r="G758" s="960">
        <v>91</v>
      </c>
      <c r="H758" t="s">
        <v>381</v>
      </c>
      <c r="I758" s="940" t="s">
        <v>488</v>
      </c>
      <c r="J758" s="940" t="s">
        <v>444</v>
      </c>
      <c r="K758" s="940" t="s">
        <v>445</v>
      </c>
      <c r="L758" s="940">
        <v>5.2</v>
      </c>
      <c r="M758" s="961" t="s">
        <v>303</v>
      </c>
      <c r="N758" s="679">
        <f t="shared" ca="1" si="126"/>
        <v>0</v>
      </c>
      <c r="O758" s="679">
        <f t="shared" ca="1" si="131"/>
        <v>0</v>
      </c>
      <c r="P758" s="679">
        <f t="shared" ca="1" si="131"/>
        <v>0</v>
      </c>
      <c r="Q758" s="679">
        <f t="shared" ca="1" si="131"/>
        <v>0</v>
      </c>
      <c r="R758" s="679">
        <f t="shared" ca="1" si="131"/>
        <v>0</v>
      </c>
      <c r="S758" s="679">
        <f t="shared" ca="1" si="131"/>
        <v>0</v>
      </c>
      <c r="T758" s="679">
        <f t="shared" ca="1" si="131"/>
        <v>0</v>
      </c>
      <c r="U758" s="679">
        <f t="shared" ca="1" si="131"/>
        <v>0</v>
      </c>
      <c r="V758" s="679">
        <f t="shared" ca="1" si="129"/>
        <v>0</v>
      </c>
      <c r="W758" s="679">
        <f t="shared" ca="1" si="128"/>
        <v>0</v>
      </c>
      <c r="X758" s="679">
        <f t="shared" ca="1" si="130"/>
        <v>0</v>
      </c>
      <c r="Y758" s="679">
        <f t="shared" ca="1" si="130"/>
        <v>0</v>
      </c>
      <c r="Z758" s="679">
        <f t="shared" ca="1" si="130"/>
        <v>0</v>
      </c>
      <c r="AA758" t="str">
        <f t="shared" si="122"/>
        <v>ASR_Financial_Report_SHP21Final</v>
      </c>
      <c r="AB758" s="960">
        <f t="shared" si="123"/>
        <v>44658</v>
      </c>
      <c r="AC758" t="str">
        <f t="shared" si="124"/>
        <v>Unaudited</v>
      </c>
    </row>
    <row r="759" spans="1:29" ht="30" x14ac:dyDescent="0.25">
      <c r="A759" t="s">
        <v>420</v>
      </c>
      <c r="B759" t="s">
        <v>1366</v>
      </c>
      <c r="C759" t="s">
        <v>1367</v>
      </c>
      <c r="D759">
        <v>1900</v>
      </c>
      <c r="E759" s="960">
        <v>1</v>
      </c>
      <c r="F759" t="s">
        <v>438</v>
      </c>
      <c r="G759" s="960">
        <v>91</v>
      </c>
      <c r="H759" t="s">
        <v>381</v>
      </c>
      <c r="I759" s="940" t="s">
        <v>488</v>
      </c>
      <c r="J759" s="940" t="s">
        <v>444</v>
      </c>
      <c r="K759" s="940" t="s">
        <v>445</v>
      </c>
      <c r="L759" s="940">
        <v>5.3</v>
      </c>
      <c r="M759" s="961" t="s">
        <v>304</v>
      </c>
      <c r="N759" s="679">
        <f t="shared" ca="1" si="126"/>
        <v>1579.9731356675254</v>
      </c>
      <c r="O759" s="679">
        <f t="shared" ca="1" si="131"/>
        <v>1086.8134464203472</v>
      </c>
      <c r="P759" s="679">
        <f t="shared" ca="1" si="131"/>
        <v>185.76279326477129</v>
      </c>
      <c r="Q759" s="679">
        <f t="shared" ca="1" si="131"/>
        <v>93.492844047385404</v>
      </c>
      <c r="R759" s="679">
        <f t="shared" ca="1" si="131"/>
        <v>103.31275581582238</v>
      </c>
      <c r="S759" s="679">
        <f t="shared" ca="1" si="131"/>
        <v>13.336984559432956</v>
      </c>
      <c r="T759" s="679">
        <f t="shared" ca="1" si="131"/>
        <v>24.636067085969302</v>
      </c>
      <c r="U759" s="679">
        <f t="shared" ca="1" si="131"/>
        <v>15.411577108801399</v>
      </c>
      <c r="V759" s="679">
        <f t="shared" ca="1" si="129"/>
        <v>57.206667364995504</v>
      </c>
      <c r="W759" s="679">
        <f t="shared" ca="1" si="128"/>
        <v>0</v>
      </c>
      <c r="X759" s="679">
        <f t="shared" ca="1" si="130"/>
        <v>0</v>
      </c>
      <c r="Y759" s="679">
        <f t="shared" ca="1" si="130"/>
        <v>0</v>
      </c>
      <c r="Z759" s="679">
        <f t="shared" ca="1" si="130"/>
        <v>0</v>
      </c>
      <c r="AA759" t="str">
        <f t="shared" si="122"/>
        <v>ASR_Financial_Report_SHP21Final</v>
      </c>
      <c r="AB759" s="960">
        <f t="shared" si="123"/>
        <v>44658</v>
      </c>
      <c r="AC759" t="str">
        <f t="shared" si="124"/>
        <v>Unaudited</v>
      </c>
    </row>
    <row r="760" spans="1:29" x14ac:dyDescent="0.25">
      <c r="A760" t="s">
        <v>420</v>
      </c>
      <c r="B760" t="s">
        <v>1366</v>
      </c>
      <c r="C760" t="s">
        <v>1367</v>
      </c>
      <c r="D760">
        <v>1900</v>
      </c>
      <c r="E760" s="960">
        <v>1</v>
      </c>
      <c r="F760" t="s">
        <v>438</v>
      </c>
      <c r="G760" s="960">
        <v>91</v>
      </c>
      <c r="H760" t="s">
        <v>381</v>
      </c>
      <c r="I760" s="940" t="s">
        <v>488</v>
      </c>
      <c r="J760" s="940" t="s">
        <v>444</v>
      </c>
      <c r="K760" s="940" t="s">
        <v>445</v>
      </c>
      <c r="L760" s="940" t="s">
        <v>82</v>
      </c>
      <c r="M760" s="961" t="s">
        <v>453</v>
      </c>
      <c r="N760" s="679">
        <f t="shared" ca="1" si="126"/>
        <v>0</v>
      </c>
      <c r="O760" s="679">
        <f t="shared" ca="1" si="131"/>
        <v>0</v>
      </c>
      <c r="P760" s="679">
        <f t="shared" ca="1" si="131"/>
        <v>0</v>
      </c>
      <c r="Q760" s="679">
        <f t="shared" ca="1" si="131"/>
        <v>0</v>
      </c>
      <c r="R760" s="679">
        <f t="shared" ca="1" si="131"/>
        <v>0</v>
      </c>
      <c r="S760" s="679">
        <f t="shared" ca="1" si="131"/>
        <v>0</v>
      </c>
      <c r="T760" s="679">
        <f t="shared" ca="1" si="131"/>
        <v>0</v>
      </c>
      <c r="U760" s="679">
        <f t="shared" ca="1" si="131"/>
        <v>0</v>
      </c>
      <c r="V760" s="679">
        <f t="shared" ca="1" si="129"/>
        <v>0</v>
      </c>
      <c r="W760" s="679">
        <f t="shared" ca="1" si="128"/>
        <v>0</v>
      </c>
      <c r="X760" s="679">
        <f t="shared" ca="1" si="130"/>
        <v>0</v>
      </c>
      <c r="Y760" s="679">
        <f t="shared" ca="1" si="130"/>
        <v>0</v>
      </c>
      <c r="Z760" s="679">
        <f t="shared" ca="1" si="130"/>
        <v>0</v>
      </c>
      <c r="AA760" t="str">
        <f t="shared" si="122"/>
        <v>ASR_Financial_Report_SHP21Final</v>
      </c>
      <c r="AB760" s="960">
        <f t="shared" si="123"/>
        <v>44658</v>
      </c>
      <c r="AC760" t="str">
        <f t="shared" si="124"/>
        <v>Unaudited</v>
      </c>
    </row>
    <row r="761" spans="1:29" x14ac:dyDescent="0.25">
      <c r="A761" t="s">
        <v>420</v>
      </c>
      <c r="B761" t="s">
        <v>1366</v>
      </c>
      <c r="C761" t="s">
        <v>1367</v>
      </c>
      <c r="D761">
        <v>1900</v>
      </c>
      <c r="E761" s="960">
        <v>1</v>
      </c>
      <c r="F761" t="s">
        <v>438</v>
      </c>
      <c r="G761" s="960">
        <v>91</v>
      </c>
      <c r="H761" t="s">
        <v>381</v>
      </c>
      <c r="I761" s="940" t="s">
        <v>488</v>
      </c>
      <c r="J761" s="940" t="s">
        <v>444</v>
      </c>
      <c r="K761" s="940" t="s">
        <v>446</v>
      </c>
      <c r="L761" s="940">
        <v>6.1</v>
      </c>
      <c r="M761" s="961" t="s">
        <v>18</v>
      </c>
      <c r="N761" s="679">
        <f t="shared" ca="1" si="126"/>
        <v>0</v>
      </c>
      <c r="O761" s="679">
        <f t="shared" ca="1" si="131"/>
        <v>0</v>
      </c>
      <c r="P761" s="679">
        <f t="shared" ca="1" si="131"/>
        <v>0</v>
      </c>
      <c r="Q761" s="679">
        <f t="shared" ca="1" si="131"/>
        <v>0</v>
      </c>
      <c r="R761" s="679">
        <f t="shared" ca="1" si="131"/>
        <v>0</v>
      </c>
      <c r="S761" s="679">
        <f t="shared" ca="1" si="131"/>
        <v>0</v>
      </c>
      <c r="T761" s="679">
        <f t="shared" ca="1" si="131"/>
        <v>0</v>
      </c>
      <c r="U761" s="679">
        <f t="shared" ca="1" si="131"/>
        <v>0</v>
      </c>
      <c r="V761" s="679">
        <f t="shared" ca="1" si="129"/>
        <v>0</v>
      </c>
      <c r="W761" s="679">
        <f t="shared" ca="1" si="128"/>
        <v>0</v>
      </c>
      <c r="X761" s="679">
        <f t="shared" ca="1" si="130"/>
        <v>0</v>
      </c>
      <c r="Y761" s="679">
        <f t="shared" ca="1" si="130"/>
        <v>0</v>
      </c>
      <c r="Z761" s="679">
        <f t="shared" ca="1" si="130"/>
        <v>0</v>
      </c>
      <c r="AA761" t="str">
        <f t="shared" si="122"/>
        <v>ASR_Financial_Report_SHP21Final</v>
      </c>
      <c r="AB761" s="960">
        <f t="shared" si="123"/>
        <v>44658</v>
      </c>
      <c r="AC761" t="str">
        <f t="shared" si="124"/>
        <v>Unaudited</v>
      </c>
    </row>
    <row r="762" spans="1:29" x14ac:dyDescent="0.25">
      <c r="A762" t="s">
        <v>420</v>
      </c>
      <c r="B762" t="s">
        <v>1366</v>
      </c>
      <c r="C762" t="s">
        <v>1367</v>
      </c>
      <c r="D762">
        <v>1900</v>
      </c>
      <c r="E762" s="960">
        <v>1</v>
      </c>
      <c r="F762" t="s">
        <v>438</v>
      </c>
      <c r="G762" s="960">
        <v>91</v>
      </c>
      <c r="H762" t="s">
        <v>381</v>
      </c>
      <c r="I762" s="940" t="s">
        <v>488</v>
      </c>
      <c r="J762" s="940" t="s">
        <v>444</v>
      </c>
      <c r="K762" s="940" t="s">
        <v>446</v>
      </c>
      <c r="L762" s="940">
        <v>6.2</v>
      </c>
      <c r="M762" s="961" t="s">
        <v>19</v>
      </c>
      <c r="N762" s="679">
        <f t="shared" ca="1" si="126"/>
        <v>0</v>
      </c>
      <c r="O762" s="679">
        <f t="shared" ca="1" si="131"/>
        <v>0</v>
      </c>
      <c r="P762" s="679">
        <f t="shared" ca="1" si="131"/>
        <v>0</v>
      </c>
      <c r="Q762" s="679">
        <f t="shared" ca="1" si="131"/>
        <v>0</v>
      </c>
      <c r="R762" s="679">
        <f t="shared" ca="1" si="131"/>
        <v>0</v>
      </c>
      <c r="S762" s="679">
        <f t="shared" ca="1" si="131"/>
        <v>0</v>
      </c>
      <c r="T762" s="679">
        <f t="shared" ca="1" si="131"/>
        <v>0</v>
      </c>
      <c r="U762" s="679">
        <f t="shared" ca="1" si="131"/>
        <v>0</v>
      </c>
      <c r="V762" s="679">
        <f t="shared" ca="1" si="129"/>
        <v>0</v>
      </c>
      <c r="W762" s="679">
        <f t="shared" ca="1" si="128"/>
        <v>0</v>
      </c>
      <c r="X762" s="679">
        <f t="shared" ca="1" si="130"/>
        <v>0</v>
      </c>
      <c r="Y762" s="679">
        <f t="shared" ca="1" si="130"/>
        <v>0</v>
      </c>
      <c r="Z762" s="679">
        <f t="shared" ca="1" si="130"/>
        <v>0</v>
      </c>
      <c r="AA762" t="str">
        <f t="shared" si="122"/>
        <v>ASR_Financial_Report_SHP21Final</v>
      </c>
      <c r="AB762" s="960">
        <f t="shared" si="123"/>
        <v>44658</v>
      </c>
      <c r="AC762" t="str">
        <f t="shared" si="124"/>
        <v>Unaudited</v>
      </c>
    </row>
    <row r="763" spans="1:29" x14ac:dyDescent="0.25">
      <c r="A763" t="s">
        <v>420</v>
      </c>
      <c r="B763" t="s">
        <v>1366</v>
      </c>
      <c r="C763" t="s">
        <v>1367</v>
      </c>
      <c r="D763">
        <v>1900</v>
      </c>
      <c r="E763" s="960">
        <v>1</v>
      </c>
      <c r="F763" t="s">
        <v>438</v>
      </c>
      <c r="G763" s="960">
        <v>91</v>
      </c>
      <c r="H763" t="s">
        <v>381</v>
      </c>
      <c r="I763" s="940" t="s">
        <v>488</v>
      </c>
      <c r="J763" s="940" t="s">
        <v>444</v>
      </c>
      <c r="K763" s="940" t="s">
        <v>446</v>
      </c>
      <c r="L763" s="940">
        <v>6.3</v>
      </c>
      <c r="M763" s="961" t="s">
        <v>184</v>
      </c>
      <c r="N763" s="679">
        <f t="shared" ca="1" si="126"/>
        <v>0</v>
      </c>
      <c r="O763" s="679">
        <f t="shared" ca="1" si="131"/>
        <v>0</v>
      </c>
      <c r="P763" s="679">
        <f t="shared" ca="1" si="131"/>
        <v>0</v>
      </c>
      <c r="Q763" s="679">
        <f t="shared" ca="1" si="131"/>
        <v>0</v>
      </c>
      <c r="R763" s="679">
        <f t="shared" ca="1" si="131"/>
        <v>0</v>
      </c>
      <c r="S763" s="679">
        <f t="shared" ca="1" si="131"/>
        <v>0</v>
      </c>
      <c r="T763" s="679">
        <f t="shared" ca="1" si="131"/>
        <v>0</v>
      </c>
      <c r="U763" s="679">
        <f t="shared" ca="1" si="131"/>
        <v>0</v>
      </c>
      <c r="V763" s="679">
        <f t="shared" ca="1" si="129"/>
        <v>0</v>
      </c>
      <c r="W763" s="679">
        <f t="shared" ca="1" si="128"/>
        <v>0</v>
      </c>
      <c r="X763" s="679">
        <f t="shared" ca="1" si="130"/>
        <v>0</v>
      </c>
      <c r="Y763" s="679">
        <f t="shared" ca="1" si="130"/>
        <v>0</v>
      </c>
      <c r="Z763" s="679">
        <f t="shared" ca="1" si="130"/>
        <v>0</v>
      </c>
      <c r="AA763" t="str">
        <f t="shared" si="122"/>
        <v>ASR_Financial_Report_SHP21Final</v>
      </c>
      <c r="AB763" s="960">
        <f t="shared" si="123"/>
        <v>44658</v>
      </c>
      <c r="AC763" t="str">
        <f t="shared" si="124"/>
        <v>Unaudited</v>
      </c>
    </row>
    <row r="764" spans="1:29" x14ac:dyDescent="0.25">
      <c r="A764" t="s">
        <v>420</v>
      </c>
      <c r="B764" t="s">
        <v>1366</v>
      </c>
      <c r="C764" t="s">
        <v>1367</v>
      </c>
      <c r="D764">
        <v>1900</v>
      </c>
      <c r="E764" s="960">
        <v>1</v>
      </c>
      <c r="F764" t="s">
        <v>438</v>
      </c>
      <c r="G764" s="960">
        <v>91</v>
      </c>
      <c r="H764" t="s">
        <v>381</v>
      </c>
      <c r="I764" s="940" t="s">
        <v>488</v>
      </c>
      <c r="J764" s="940" t="s">
        <v>444</v>
      </c>
      <c r="K764" s="940" t="s">
        <v>446</v>
      </c>
      <c r="L764" s="940" t="s">
        <v>87</v>
      </c>
      <c r="M764" s="961" t="s">
        <v>454</v>
      </c>
      <c r="N764" s="679">
        <f t="shared" ca="1" si="126"/>
        <v>0</v>
      </c>
      <c r="O764" s="679">
        <f t="shared" ca="1" si="131"/>
        <v>0</v>
      </c>
      <c r="P764" s="679">
        <f t="shared" ca="1" si="131"/>
        <v>0</v>
      </c>
      <c r="Q764" s="679">
        <f t="shared" ca="1" si="131"/>
        <v>0</v>
      </c>
      <c r="R764" s="679">
        <f t="shared" ca="1" si="131"/>
        <v>0</v>
      </c>
      <c r="S764" s="679">
        <f t="shared" ca="1" si="131"/>
        <v>0</v>
      </c>
      <c r="T764" s="679">
        <f t="shared" ca="1" si="131"/>
        <v>0</v>
      </c>
      <c r="U764" s="679">
        <f t="shared" ca="1" si="131"/>
        <v>0</v>
      </c>
      <c r="V764" s="679">
        <f t="shared" ca="1" si="129"/>
        <v>0</v>
      </c>
      <c r="W764" s="679">
        <f t="shared" ca="1" si="128"/>
        <v>0</v>
      </c>
      <c r="X764" s="679">
        <f t="shared" ca="1" si="130"/>
        <v>0</v>
      </c>
      <c r="Y764" s="679">
        <f t="shared" ca="1" si="130"/>
        <v>0</v>
      </c>
      <c r="Z764" s="679">
        <f t="shared" ca="1" si="130"/>
        <v>0</v>
      </c>
      <c r="AA764" t="str">
        <f t="shared" si="122"/>
        <v>ASR_Financial_Report_SHP21Final</v>
      </c>
      <c r="AB764" s="960">
        <f t="shared" si="123"/>
        <v>44658</v>
      </c>
      <c r="AC764" t="str">
        <f t="shared" si="124"/>
        <v>Unaudited</v>
      </c>
    </row>
    <row r="765" spans="1:29" x14ac:dyDescent="0.25">
      <c r="A765" t="s">
        <v>420</v>
      </c>
      <c r="B765" t="s">
        <v>1366</v>
      </c>
      <c r="C765" t="s">
        <v>1367</v>
      </c>
      <c r="D765">
        <v>1900</v>
      </c>
      <c r="E765" s="960">
        <v>1</v>
      </c>
      <c r="F765" t="s">
        <v>438</v>
      </c>
      <c r="G765" s="960">
        <v>91</v>
      </c>
      <c r="H765" t="s">
        <v>381</v>
      </c>
      <c r="I765" s="940" t="s">
        <v>488</v>
      </c>
      <c r="J765" s="940" t="s">
        <v>444</v>
      </c>
      <c r="K765" s="940" t="s">
        <v>447</v>
      </c>
      <c r="L765" s="940">
        <v>7.1</v>
      </c>
      <c r="M765" s="961" t="s">
        <v>20</v>
      </c>
      <c r="N765" s="679">
        <f t="shared" ca="1" si="126"/>
        <v>43617.259999999995</v>
      </c>
      <c r="O765" s="679">
        <f t="shared" ca="1" si="131"/>
        <v>20775.599999999999</v>
      </c>
      <c r="P765" s="679">
        <f t="shared" ca="1" si="131"/>
        <v>1260</v>
      </c>
      <c r="Q765" s="679">
        <f t="shared" ca="1" si="131"/>
        <v>12503.75</v>
      </c>
      <c r="R765" s="679">
        <f t="shared" ca="1" si="131"/>
        <v>4480</v>
      </c>
      <c r="S765" s="679">
        <f t="shared" ca="1" si="131"/>
        <v>3163.91</v>
      </c>
      <c r="T765" s="679">
        <f t="shared" ca="1" si="131"/>
        <v>0</v>
      </c>
      <c r="U765" s="679">
        <f t="shared" ca="1" si="131"/>
        <v>0</v>
      </c>
      <c r="V765" s="679">
        <f t="shared" ca="1" si="129"/>
        <v>1434</v>
      </c>
      <c r="W765" s="679">
        <f t="shared" ca="1" si="128"/>
        <v>0</v>
      </c>
      <c r="X765" s="679">
        <f t="shared" ca="1" si="130"/>
        <v>0</v>
      </c>
      <c r="Y765" s="679">
        <f t="shared" ca="1" si="130"/>
        <v>0</v>
      </c>
      <c r="Z765" s="679">
        <f t="shared" ca="1" si="130"/>
        <v>0</v>
      </c>
      <c r="AA765" t="str">
        <f t="shared" si="122"/>
        <v>ASR_Financial_Report_SHP21Final</v>
      </c>
      <c r="AB765" s="960">
        <f t="shared" si="123"/>
        <v>44658</v>
      </c>
      <c r="AC765" t="str">
        <f t="shared" si="124"/>
        <v>Unaudited</v>
      </c>
    </row>
    <row r="766" spans="1:29" x14ac:dyDescent="0.25">
      <c r="A766" t="s">
        <v>420</v>
      </c>
      <c r="B766" t="s">
        <v>1366</v>
      </c>
      <c r="C766" t="s">
        <v>1367</v>
      </c>
      <c r="D766">
        <v>1900</v>
      </c>
      <c r="E766" s="960">
        <v>1</v>
      </c>
      <c r="F766" t="s">
        <v>438</v>
      </c>
      <c r="G766" s="960">
        <v>91</v>
      </c>
      <c r="H766" t="s">
        <v>381</v>
      </c>
      <c r="I766" s="940" t="s">
        <v>488</v>
      </c>
      <c r="J766" s="940" t="s">
        <v>444</v>
      </c>
      <c r="K766" s="940" t="s">
        <v>447</v>
      </c>
      <c r="L766" s="940">
        <v>7.2</v>
      </c>
      <c r="M766" s="961" t="s">
        <v>21</v>
      </c>
      <c r="N766" s="679">
        <f t="shared" ca="1" si="126"/>
        <v>0</v>
      </c>
      <c r="O766" s="679">
        <f t="shared" ca="1" si="131"/>
        <v>0</v>
      </c>
      <c r="P766" s="679">
        <f t="shared" ca="1" si="131"/>
        <v>0</v>
      </c>
      <c r="Q766" s="679">
        <f t="shared" ca="1" si="131"/>
        <v>0</v>
      </c>
      <c r="R766" s="679">
        <f t="shared" ca="1" si="131"/>
        <v>0</v>
      </c>
      <c r="S766" s="679">
        <f t="shared" ca="1" si="131"/>
        <v>0</v>
      </c>
      <c r="T766" s="679">
        <f t="shared" ca="1" si="131"/>
        <v>0</v>
      </c>
      <c r="U766" s="679">
        <f t="shared" ca="1" si="131"/>
        <v>0</v>
      </c>
      <c r="V766" s="679">
        <f t="shared" ca="1" si="129"/>
        <v>0</v>
      </c>
      <c r="W766" s="679">
        <f t="shared" ca="1" si="128"/>
        <v>0</v>
      </c>
      <c r="X766" s="679">
        <f t="shared" ca="1" si="130"/>
        <v>0</v>
      </c>
      <c r="Y766" s="679">
        <f t="shared" ca="1" si="130"/>
        <v>0</v>
      </c>
      <c r="Z766" s="679">
        <f t="shared" ca="1" si="130"/>
        <v>0</v>
      </c>
      <c r="AA766" t="str">
        <f t="shared" si="122"/>
        <v>ASR_Financial_Report_SHP21Final</v>
      </c>
      <c r="AB766" s="960">
        <f t="shared" si="123"/>
        <v>44658</v>
      </c>
      <c r="AC766" t="str">
        <f t="shared" si="124"/>
        <v>Unaudited</v>
      </c>
    </row>
    <row r="767" spans="1:29" x14ac:dyDescent="0.25">
      <c r="A767" t="s">
        <v>420</v>
      </c>
      <c r="B767" t="s">
        <v>1366</v>
      </c>
      <c r="C767" t="s">
        <v>1367</v>
      </c>
      <c r="D767">
        <v>1900</v>
      </c>
      <c r="E767" s="960">
        <v>1</v>
      </c>
      <c r="F767" t="s">
        <v>438</v>
      </c>
      <c r="G767" s="960">
        <v>91</v>
      </c>
      <c r="H767" t="s">
        <v>381</v>
      </c>
      <c r="I767" s="940" t="s">
        <v>488</v>
      </c>
      <c r="J767" s="940" t="s">
        <v>444</v>
      </c>
      <c r="K767" s="940" t="s">
        <v>447</v>
      </c>
      <c r="L767" s="948">
        <v>7.3</v>
      </c>
      <c r="M767" s="963" t="s">
        <v>155</v>
      </c>
      <c r="N767" s="679">
        <f t="shared" ca="1" si="126"/>
        <v>691.80241323866812</v>
      </c>
      <c r="O767" s="679">
        <f t="shared" ref="O767:U773" ca="1" si="132">IF(OR(AND($F767="PY",O$1&lt;&gt;"Prior Year"),AND($F767&lt;&gt;"PY",O$1="Prior Year")),0,INDEX(INDIRECT("'MMA Rev-Exp "&amp;$H767&amp;"'!$A$1:$CA$200"),IF($J767="Member Months",MATCH($J767,INDIRECT("'MMA Rev-Exp "&amp;$H767&amp;"'!$A$1:$A$200"),0),MATCH($L767,INDIRECT("'MMA Rev-Exp "&amp;$H767&amp;"'!$B$1:$B$200"),0)),IF($F767="PY",MATCH("Prior Year Adjustments",INDIRECT("'MMA Rev-Exp "&amp;$H767&amp;"'!$A$8:$CA$8"),0),MATCH(IF($F767="Q1","JANUARY - MARCH (Q1)",IF($F767="Q2","APRIL - JUNE (Q2)",IF($F767="Q3","JULY - SEPTEMBER (Q3)",IF($F767="Q4","OCTOBER - DECEMBER (Q4)",0)))),INDIRECT("'MMA Rev-Exp "&amp;$H767&amp;"'!$A$7:$CA$7"),0)+MATCH(O$1,INDIRECT("'MMA Rev-Exp "&amp;$H767&amp;"'!$D$8:$CA$8"),0)-1)))</f>
        <v>679.31999446963061</v>
      </c>
      <c r="P767" s="679">
        <f t="shared" ca="1" si="132"/>
        <v>31.991801663840938</v>
      </c>
      <c r="Q767" s="679">
        <f t="shared" ca="1" si="132"/>
        <v>9.8884955518696458</v>
      </c>
      <c r="R767" s="679">
        <f t="shared" ca="1" si="132"/>
        <v>2.4010133449847353</v>
      </c>
      <c r="S767" s="679">
        <f t="shared" ca="1" si="132"/>
        <v>-33.458331097865482</v>
      </c>
      <c r="T767" s="679">
        <f t="shared" ca="1" si="132"/>
        <v>0</v>
      </c>
      <c r="U767" s="679">
        <f t="shared" ca="1" si="132"/>
        <v>0</v>
      </c>
      <c r="V767" s="679">
        <f t="shared" ca="1" si="129"/>
        <v>1.6594393062075885</v>
      </c>
      <c r="W767" s="679">
        <f t="shared" ca="1" si="128"/>
        <v>0</v>
      </c>
      <c r="X767" s="679">
        <f t="shared" ca="1" si="130"/>
        <v>0</v>
      </c>
      <c r="Y767" s="679">
        <f t="shared" ca="1" si="130"/>
        <v>0</v>
      </c>
      <c r="Z767" s="679">
        <f t="shared" ca="1" si="130"/>
        <v>0</v>
      </c>
      <c r="AA767" t="str">
        <f t="shared" si="122"/>
        <v>ASR_Financial_Report_SHP21Final</v>
      </c>
      <c r="AB767" s="960">
        <f t="shared" si="123"/>
        <v>44658</v>
      </c>
      <c r="AC767" t="str">
        <f t="shared" si="124"/>
        <v>Unaudited</v>
      </c>
    </row>
    <row r="768" spans="1:29" x14ac:dyDescent="0.25">
      <c r="A768" t="s">
        <v>420</v>
      </c>
      <c r="B768" t="s">
        <v>1366</v>
      </c>
      <c r="C768" t="s">
        <v>1367</v>
      </c>
      <c r="D768">
        <v>1900</v>
      </c>
      <c r="E768" s="960">
        <v>1</v>
      </c>
      <c r="F768" t="s">
        <v>438</v>
      </c>
      <c r="G768" s="960">
        <v>91</v>
      </c>
      <c r="H768" t="s">
        <v>381</v>
      </c>
      <c r="I768" s="940" t="s">
        <v>488</v>
      </c>
      <c r="J768" s="940" t="s">
        <v>444</v>
      </c>
      <c r="K768" s="940" t="s">
        <v>447</v>
      </c>
      <c r="L768" s="950" t="s">
        <v>91</v>
      </c>
      <c r="M768" s="964" t="s">
        <v>455</v>
      </c>
      <c r="N768" s="679">
        <f t="shared" ca="1" si="126"/>
        <v>0</v>
      </c>
      <c r="O768" s="679">
        <f t="shared" ca="1" si="132"/>
        <v>0</v>
      </c>
      <c r="P768" s="679">
        <f t="shared" ca="1" si="132"/>
        <v>0</v>
      </c>
      <c r="Q768" s="679">
        <f t="shared" ca="1" si="132"/>
        <v>0</v>
      </c>
      <c r="R768" s="679">
        <f t="shared" ca="1" si="132"/>
        <v>0</v>
      </c>
      <c r="S768" s="679">
        <f t="shared" ca="1" si="132"/>
        <v>0</v>
      </c>
      <c r="T768" s="679">
        <f t="shared" ca="1" si="132"/>
        <v>0</v>
      </c>
      <c r="U768" s="679">
        <f t="shared" ca="1" si="132"/>
        <v>0</v>
      </c>
      <c r="V768" s="679">
        <f t="shared" ca="1" si="129"/>
        <v>0</v>
      </c>
      <c r="W768" s="679">
        <f t="shared" ca="1" si="128"/>
        <v>0</v>
      </c>
      <c r="X768" s="679">
        <f t="shared" ca="1" si="130"/>
        <v>0</v>
      </c>
      <c r="Y768" s="679">
        <f t="shared" ca="1" si="130"/>
        <v>0</v>
      </c>
      <c r="Z768" s="679">
        <f t="shared" ca="1" si="130"/>
        <v>0</v>
      </c>
      <c r="AA768" t="str">
        <f t="shared" si="122"/>
        <v>ASR_Financial_Report_SHP21Final</v>
      </c>
      <c r="AB768" s="960">
        <f t="shared" si="123"/>
        <v>44658</v>
      </c>
      <c r="AC768" t="str">
        <f t="shared" si="124"/>
        <v>Unaudited</v>
      </c>
    </row>
    <row r="769" spans="1:29" x14ac:dyDescent="0.25">
      <c r="A769" t="s">
        <v>420</v>
      </c>
      <c r="B769" t="s">
        <v>1366</v>
      </c>
      <c r="C769" t="s">
        <v>1367</v>
      </c>
      <c r="D769">
        <v>1900</v>
      </c>
      <c r="E769" s="960">
        <v>1</v>
      </c>
      <c r="F769" t="s">
        <v>438</v>
      </c>
      <c r="G769" s="960">
        <v>91</v>
      </c>
      <c r="H769" t="s">
        <v>381</v>
      </c>
      <c r="I769" s="961" t="s">
        <v>488</v>
      </c>
      <c r="J769" s="961" t="s">
        <v>444</v>
      </c>
      <c r="K769" s="961" t="s">
        <v>448</v>
      </c>
      <c r="L769" s="940">
        <v>8.1</v>
      </c>
      <c r="M769" s="961" t="s">
        <v>22</v>
      </c>
      <c r="N769" s="679">
        <f t="shared" ca="1" si="126"/>
        <v>981056.70000000007</v>
      </c>
      <c r="O769" s="679">
        <f t="shared" ca="1" si="132"/>
        <v>465050.56</v>
      </c>
      <c r="P769" s="679">
        <f t="shared" ca="1" si="132"/>
        <v>51476.08</v>
      </c>
      <c r="Q769" s="679">
        <f t="shared" ca="1" si="132"/>
        <v>351431.61</v>
      </c>
      <c r="R769" s="679">
        <f t="shared" ca="1" si="132"/>
        <v>68886.17</v>
      </c>
      <c r="S769" s="679">
        <f t="shared" ca="1" si="132"/>
        <v>8.0500000000000096</v>
      </c>
      <c r="T769" s="679">
        <f t="shared" ca="1" si="132"/>
        <v>9424</v>
      </c>
      <c r="U769" s="679">
        <f t="shared" ca="1" si="132"/>
        <v>0</v>
      </c>
      <c r="V769" s="679">
        <f t="shared" ca="1" si="129"/>
        <v>34780.230000000003</v>
      </c>
      <c r="W769" s="679">
        <f t="shared" ca="1" si="128"/>
        <v>0</v>
      </c>
      <c r="X769" s="679">
        <f t="shared" ca="1" si="130"/>
        <v>0</v>
      </c>
      <c r="Y769" s="679">
        <f t="shared" ca="1" si="130"/>
        <v>0</v>
      </c>
      <c r="Z769" s="679">
        <f t="shared" ca="1" si="130"/>
        <v>0</v>
      </c>
      <c r="AA769" t="str">
        <f t="shared" si="122"/>
        <v>ASR_Financial_Report_SHP21Final</v>
      </c>
      <c r="AB769" s="960">
        <f t="shared" si="123"/>
        <v>44658</v>
      </c>
      <c r="AC769" t="str">
        <f t="shared" si="124"/>
        <v>Unaudited</v>
      </c>
    </row>
    <row r="770" spans="1:29" x14ac:dyDescent="0.25">
      <c r="A770" t="s">
        <v>420</v>
      </c>
      <c r="B770" t="s">
        <v>1366</v>
      </c>
      <c r="C770" t="s">
        <v>1367</v>
      </c>
      <c r="D770">
        <v>1900</v>
      </c>
      <c r="E770" s="960">
        <v>1</v>
      </c>
      <c r="F770" t="s">
        <v>438</v>
      </c>
      <c r="G770" s="960">
        <v>91</v>
      </c>
      <c r="H770" t="s">
        <v>381</v>
      </c>
      <c r="I770" s="940" t="s">
        <v>488</v>
      </c>
      <c r="J770" s="940" t="s">
        <v>444</v>
      </c>
      <c r="K770" s="940" t="s">
        <v>448</v>
      </c>
      <c r="L770" s="940" t="s">
        <v>112</v>
      </c>
      <c r="M770" s="965" t="s">
        <v>443</v>
      </c>
      <c r="N770" s="679">
        <f t="shared" ca="1" si="126"/>
        <v>15648</v>
      </c>
      <c r="O770" s="679">
        <f t="shared" ca="1" si="132"/>
        <v>0</v>
      </c>
      <c r="P770" s="679">
        <f t="shared" ca="1" si="132"/>
        <v>0</v>
      </c>
      <c r="Q770" s="679">
        <f t="shared" ca="1" si="132"/>
        <v>15648</v>
      </c>
      <c r="R770" s="679">
        <f t="shared" ca="1" si="132"/>
        <v>0</v>
      </c>
      <c r="S770" s="679">
        <f t="shared" ca="1" si="132"/>
        <v>0</v>
      </c>
      <c r="T770" s="679">
        <f t="shared" ca="1" si="132"/>
        <v>0</v>
      </c>
      <c r="U770" s="679">
        <f t="shared" ca="1" si="132"/>
        <v>0</v>
      </c>
      <c r="V770" s="679">
        <f t="shared" ca="1" si="129"/>
        <v>0</v>
      </c>
      <c r="W770" s="679">
        <f t="shared" ca="1" si="128"/>
        <v>0</v>
      </c>
      <c r="X770" s="679">
        <f t="shared" ca="1" si="130"/>
        <v>0</v>
      </c>
      <c r="Y770" s="679">
        <f t="shared" ca="1" si="130"/>
        <v>0</v>
      </c>
      <c r="Z770" s="679">
        <f t="shared" ca="1" si="130"/>
        <v>0</v>
      </c>
      <c r="AA770" t="str">
        <f t="shared" ref="AA770:AA833" si="133">file_name</f>
        <v>ASR_Financial_Report_SHP21Final</v>
      </c>
      <c r="AB770" s="960">
        <f t="shared" ref="AB770:AB833" si="134">file_date</f>
        <v>44658</v>
      </c>
      <c r="AC770" t="str">
        <f t="shared" ref="AC770:AC833" si="135">status</f>
        <v>Unaudited</v>
      </c>
    </row>
    <row r="771" spans="1:29" x14ac:dyDescent="0.25">
      <c r="A771" t="s">
        <v>420</v>
      </c>
      <c r="B771" t="s">
        <v>1366</v>
      </c>
      <c r="C771" t="s">
        <v>1367</v>
      </c>
      <c r="D771">
        <v>1900</v>
      </c>
      <c r="E771" s="960">
        <v>1</v>
      </c>
      <c r="F771" t="s">
        <v>438</v>
      </c>
      <c r="G771" s="960">
        <v>91</v>
      </c>
      <c r="H771" t="s">
        <v>381</v>
      </c>
      <c r="I771" s="940" t="s">
        <v>488</v>
      </c>
      <c r="J771" s="940" t="s">
        <v>444</v>
      </c>
      <c r="K771" s="940" t="s">
        <v>448</v>
      </c>
      <c r="L771" s="940" t="s">
        <v>114</v>
      </c>
      <c r="M771" s="965" t="s">
        <v>157</v>
      </c>
      <c r="N771" s="679">
        <f t="shared" ca="1" si="126"/>
        <v>0</v>
      </c>
      <c r="O771" s="679">
        <f t="shared" ca="1" si="132"/>
        <v>0</v>
      </c>
      <c r="P771" s="679">
        <f t="shared" ca="1" si="132"/>
        <v>0</v>
      </c>
      <c r="Q771" s="679">
        <f t="shared" ca="1" si="132"/>
        <v>0</v>
      </c>
      <c r="R771" s="679">
        <f t="shared" ca="1" si="132"/>
        <v>0</v>
      </c>
      <c r="S771" s="679">
        <f t="shared" ca="1" si="132"/>
        <v>0</v>
      </c>
      <c r="T771" s="679">
        <f t="shared" ca="1" si="132"/>
        <v>0</v>
      </c>
      <c r="U771" s="679">
        <f t="shared" ca="1" si="132"/>
        <v>0</v>
      </c>
      <c r="V771" s="679">
        <f t="shared" ca="1" si="129"/>
        <v>0</v>
      </c>
      <c r="W771" s="679">
        <f t="shared" ca="1" si="128"/>
        <v>0</v>
      </c>
      <c r="X771" s="679">
        <f t="shared" ca="1" si="130"/>
        <v>0</v>
      </c>
      <c r="Y771" s="679">
        <f t="shared" ca="1" si="130"/>
        <v>0</v>
      </c>
      <c r="Z771" s="679">
        <f t="shared" ca="1" si="130"/>
        <v>0</v>
      </c>
      <c r="AA771" t="str">
        <f t="shared" si="133"/>
        <v>ASR_Financial_Report_SHP21Final</v>
      </c>
      <c r="AB771" s="960">
        <f t="shared" si="134"/>
        <v>44658</v>
      </c>
      <c r="AC771" t="str">
        <f t="shared" si="135"/>
        <v>Unaudited</v>
      </c>
    </row>
    <row r="772" spans="1:29" x14ac:dyDescent="0.25">
      <c r="A772" t="s">
        <v>420</v>
      </c>
      <c r="B772" t="s">
        <v>1366</v>
      </c>
      <c r="C772" t="s">
        <v>1367</v>
      </c>
      <c r="D772">
        <v>1900</v>
      </c>
      <c r="E772" s="960">
        <v>1</v>
      </c>
      <c r="F772" t="s">
        <v>438</v>
      </c>
      <c r="G772" s="960">
        <v>91</v>
      </c>
      <c r="H772" t="s">
        <v>381</v>
      </c>
      <c r="I772" s="940" t="s">
        <v>488</v>
      </c>
      <c r="J772" s="940" t="s">
        <v>444</v>
      </c>
      <c r="K772" s="940" t="s">
        <v>448</v>
      </c>
      <c r="L772" s="940" t="s">
        <v>115</v>
      </c>
      <c r="M772" s="965" t="s">
        <v>113</v>
      </c>
      <c r="N772" s="679">
        <f t="shared" ca="1" si="126"/>
        <v>-978.78288110263111</v>
      </c>
      <c r="O772" s="679">
        <f t="shared" ca="1" si="132"/>
        <v>-425.53156919609103</v>
      </c>
      <c r="P772" s="679">
        <f t="shared" ca="1" si="132"/>
        <v>-47.101754051137</v>
      </c>
      <c r="Q772" s="679">
        <f t="shared" ca="1" si="132"/>
        <v>-387.89745379798899</v>
      </c>
      <c r="R772" s="679">
        <f t="shared" ca="1" si="132"/>
        <v>-72.792847156221498</v>
      </c>
      <c r="S772" s="679">
        <f t="shared" ca="1" si="132"/>
        <v>-8.3399271230304398E-2</v>
      </c>
      <c r="T772" s="679">
        <f t="shared" ca="1" si="132"/>
        <v>-8.6231688616910098</v>
      </c>
      <c r="U772" s="679">
        <f t="shared" ca="1" si="132"/>
        <v>0</v>
      </c>
      <c r="V772" s="679">
        <f t="shared" ca="1" si="129"/>
        <v>-36.752688768271298</v>
      </c>
      <c r="W772" s="679">
        <f t="shared" ca="1" si="128"/>
        <v>0</v>
      </c>
      <c r="X772" s="679">
        <f t="shared" ca="1" si="130"/>
        <v>0</v>
      </c>
      <c r="Y772" s="679">
        <f t="shared" ca="1" si="130"/>
        <v>0</v>
      </c>
      <c r="Z772" s="679">
        <f t="shared" ca="1" si="130"/>
        <v>0</v>
      </c>
      <c r="AA772" t="str">
        <f t="shared" si="133"/>
        <v>ASR_Financial_Report_SHP21Final</v>
      </c>
      <c r="AB772" s="960">
        <f t="shared" si="134"/>
        <v>44658</v>
      </c>
      <c r="AC772" t="str">
        <f t="shared" si="135"/>
        <v>Unaudited</v>
      </c>
    </row>
    <row r="773" spans="1:29" x14ac:dyDescent="0.25">
      <c r="A773" t="s">
        <v>420</v>
      </c>
      <c r="B773" t="s">
        <v>1366</v>
      </c>
      <c r="C773" t="s">
        <v>1367</v>
      </c>
      <c r="D773">
        <v>1900</v>
      </c>
      <c r="E773" s="960">
        <v>1</v>
      </c>
      <c r="F773" t="s">
        <v>438</v>
      </c>
      <c r="G773" s="960">
        <v>91</v>
      </c>
      <c r="H773" t="s">
        <v>381</v>
      </c>
      <c r="I773" s="940" t="s">
        <v>488</v>
      </c>
      <c r="J773" s="940" t="s">
        <v>444</v>
      </c>
      <c r="K773" s="940" t="s">
        <v>448</v>
      </c>
      <c r="L773" s="940" t="s">
        <v>116</v>
      </c>
      <c r="M773" s="965" t="s">
        <v>158</v>
      </c>
      <c r="N773" s="679">
        <f t="shared" ca="1" si="126"/>
        <v>0</v>
      </c>
      <c r="O773" s="679">
        <f t="shared" ca="1" si="132"/>
        <v>0</v>
      </c>
      <c r="P773" s="679">
        <f t="shared" ca="1" si="132"/>
        <v>0</v>
      </c>
      <c r="Q773" s="679">
        <f t="shared" ca="1" si="132"/>
        <v>0</v>
      </c>
      <c r="R773" s="679">
        <f t="shared" ca="1" si="132"/>
        <v>0</v>
      </c>
      <c r="S773" s="679">
        <f t="shared" ca="1" si="132"/>
        <v>0</v>
      </c>
      <c r="T773" s="679">
        <f t="shared" ca="1" si="132"/>
        <v>0</v>
      </c>
      <c r="U773" s="679">
        <f t="shared" ca="1" si="132"/>
        <v>0</v>
      </c>
      <c r="V773" s="679">
        <f t="shared" ca="1" si="129"/>
        <v>0</v>
      </c>
      <c r="W773" s="679">
        <f t="shared" ca="1" si="128"/>
        <v>0</v>
      </c>
      <c r="X773" s="679">
        <f t="shared" ca="1" si="130"/>
        <v>0</v>
      </c>
      <c r="Y773" s="679">
        <f t="shared" ca="1" si="130"/>
        <v>0</v>
      </c>
      <c r="Z773" s="679">
        <f t="shared" ca="1" si="130"/>
        <v>0</v>
      </c>
      <c r="AA773" t="str">
        <f t="shared" si="133"/>
        <v>ASR_Financial_Report_SHP21Final</v>
      </c>
      <c r="AB773" s="960">
        <f t="shared" si="134"/>
        <v>44658</v>
      </c>
      <c r="AC773" t="str">
        <f t="shared" si="135"/>
        <v>Unaudited</v>
      </c>
    </row>
    <row r="774" spans="1:29" x14ac:dyDescent="0.25">
      <c r="A774" t="s">
        <v>420</v>
      </c>
      <c r="B774" t="s">
        <v>1366</v>
      </c>
      <c r="C774" t="s">
        <v>1367</v>
      </c>
      <c r="D774">
        <v>1900</v>
      </c>
      <c r="E774" s="960">
        <v>1</v>
      </c>
      <c r="F774" t="s">
        <v>438</v>
      </c>
      <c r="G774" s="960">
        <v>91</v>
      </c>
      <c r="H774" t="s">
        <v>381</v>
      </c>
      <c r="I774" s="940" t="s">
        <v>488</v>
      </c>
      <c r="J774" s="940" t="s">
        <v>444</v>
      </c>
      <c r="K774" s="940" t="s">
        <v>448</v>
      </c>
      <c r="L774" s="940" t="s">
        <v>159</v>
      </c>
      <c r="M774" s="965" t="s">
        <v>23</v>
      </c>
      <c r="N774" s="679">
        <f t="shared" ca="1" si="126"/>
        <v>0</v>
      </c>
      <c r="O774" s="679">
        <f ca="1">IF(OR(AND($F774="PY",O$1&lt;&gt;"Prior Year"),AND($F774&lt;&gt;"PY",O$1="Prior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"&amp;$H774&amp;"'!$A$7:$CA$7"),0)+MATCH(O$1,INDIRECT("'MMA Rev-Exp "&amp;$H774&amp;"'!$D$8:$CA$8"),0)-1)))</f>
        <v>0</v>
      </c>
      <c r="P774" s="679">
        <f ca="1">IF(OR(AND($F774="PY",P$1&lt;&gt;"Prior Year"),AND($F774&lt;&gt;"PY",P$1="Prior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"&amp;$H774&amp;"'!$A$7:$CA$7"),0)+MATCH(P$1,INDIRECT("'MMA Rev-Exp "&amp;$H774&amp;"'!$D$8:$CA$8"),0)-1)))</f>
        <v>0</v>
      </c>
      <c r="Q774" s="679">
        <f ca="1">IF(OR(AND($F774="PY",Q$1&lt;&gt;"Prior Year"),AND($F774&lt;&gt;"PY",Q$1="Prior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"&amp;$H774&amp;"'!$A$7:$CA$7"),0)+MATCH(Q$1,INDIRECT("'MMA Rev-Exp "&amp;$H774&amp;"'!$D$8:$CA$8"),0)-1)))</f>
        <v>0</v>
      </c>
      <c r="R774" s="679">
        <f ca="1">IF(OR(AND($F774="PY",R$1&lt;&gt;"Prior Year"),AND($F774&lt;&gt;"PY",R$1="Prior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"&amp;$H774&amp;"'!$A$7:$CA$7"),0)+MATCH(R$1,INDIRECT("'MMA Rev-Exp "&amp;$H774&amp;"'!$D$8:$CA$8"),0)-1)))</f>
        <v>0</v>
      </c>
      <c r="S774" s="679">
        <f t="shared" ref="O774:Z797" ca="1" si="136">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679">
        <f t="shared" ca="1" si="136"/>
        <v>0</v>
      </c>
      <c r="U774" s="679">
        <f t="shared" ca="1" si="136"/>
        <v>0</v>
      </c>
      <c r="V774" s="679">
        <f t="shared" ca="1" si="136"/>
        <v>0</v>
      </c>
      <c r="W774" s="679">
        <f t="shared" ca="1" si="128"/>
        <v>0</v>
      </c>
      <c r="X774" s="679">
        <f t="shared" ca="1" si="136"/>
        <v>0</v>
      </c>
      <c r="Y774" s="679">
        <f t="shared" ca="1" si="136"/>
        <v>0</v>
      </c>
      <c r="Z774" s="679">
        <f t="shared" ca="1" si="136"/>
        <v>0</v>
      </c>
      <c r="AA774" t="str">
        <f t="shared" si="133"/>
        <v>ASR_Financial_Report_SHP21Final</v>
      </c>
      <c r="AB774" s="960">
        <f t="shared" si="134"/>
        <v>44658</v>
      </c>
      <c r="AC774" t="str">
        <f t="shared" si="135"/>
        <v>Unaudited</v>
      </c>
    </row>
    <row r="775" spans="1:29" x14ac:dyDescent="0.25">
      <c r="A775" t="s">
        <v>420</v>
      </c>
      <c r="B775" t="s">
        <v>1366</v>
      </c>
      <c r="C775" t="s">
        <v>1367</v>
      </c>
      <c r="D775">
        <v>1900</v>
      </c>
      <c r="E775" s="960">
        <v>1</v>
      </c>
      <c r="F775" t="s">
        <v>438</v>
      </c>
      <c r="G775" s="960">
        <v>91</v>
      </c>
      <c r="H775" t="s">
        <v>381</v>
      </c>
      <c r="I775" s="940" t="s">
        <v>488</v>
      </c>
      <c r="J775" s="940" t="s">
        <v>444</v>
      </c>
      <c r="K775" s="940" t="s">
        <v>448</v>
      </c>
      <c r="L775" s="940" t="s">
        <v>442</v>
      </c>
      <c r="M775" s="965" t="s">
        <v>456</v>
      </c>
      <c r="N775" s="679">
        <f t="shared" ca="1" si="126"/>
        <v>-32851.770639312643</v>
      </c>
      <c r="O775" s="679">
        <f t="shared" ca="1" si="136"/>
        <v>-25453.8010394829</v>
      </c>
      <c r="P775" s="679">
        <f t="shared" ca="1" si="136"/>
        <v>-642.079653682762</v>
      </c>
      <c r="Q775" s="679">
        <f t="shared" ca="1" si="136"/>
        <v>-5331.8075589396603</v>
      </c>
      <c r="R775" s="679">
        <f t="shared" ca="1" si="136"/>
        <v>-505.64623059302198</v>
      </c>
      <c r="S775" s="679">
        <f t="shared" ca="1" si="136"/>
        <v>-770.71252500551395</v>
      </c>
      <c r="T775" s="679">
        <f t="shared" ca="1" si="136"/>
        <v>-104.612205627427</v>
      </c>
      <c r="U775" s="679">
        <f t="shared" ca="1" si="136"/>
        <v>-3.17431098939992</v>
      </c>
      <c r="V775" s="679">
        <f t="shared" ca="1" si="136"/>
        <v>-39.937114991953599</v>
      </c>
      <c r="W775" s="679">
        <f t="shared" ca="1" si="128"/>
        <v>0</v>
      </c>
      <c r="X775" s="679">
        <f t="shared" ca="1" si="136"/>
        <v>0</v>
      </c>
      <c r="Y775" s="679">
        <f t="shared" ca="1" si="136"/>
        <v>0</v>
      </c>
      <c r="Z775" s="679">
        <f t="shared" ca="1" si="136"/>
        <v>0</v>
      </c>
      <c r="AA775" t="str">
        <f t="shared" si="133"/>
        <v>ASR_Financial_Report_SHP21Final</v>
      </c>
      <c r="AB775" s="960">
        <f t="shared" si="134"/>
        <v>44658</v>
      </c>
      <c r="AC775" t="str">
        <f t="shared" si="135"/>
        <v>Unaudited</v>
      </c>
    </row>
    <row r="776" spans="1:29" ht="30" x14ac:dyDescent="0.25">
      <c r="A776" t="s">
        <v>420</v>
      </c>
      <c r="B776" t="s">
        <v>1366</v>
      </c>
      <c r="C776" t="s">
        <v>1367</v>
      </c>
      <c r="D776">
        <v>1900</v>
      </c>
      <c r="E776" s="960">
        <v>1</v>
      </c>
      <c r="F776" t="s">
        <v>438</v>
      </c>
      <c r="G776" s="960">
        <v>91</v>
      </c>
      <c r="H776" t="s">
        <v>381</v>
      </c>
      <c r="I776" s="940" t="s">
        <v>488</v>
      </c>
      <c r="J776" s="940" t="s">
        <v>444</v>
      </c>
      <c r="K776" s="940" t="s">
        <v>449</v>
      </c>
      <c r="L776" s="948">
        <v>9.1</v>
      </c>
      <c r="M776" s="963" t="s">
        <v>185</v>
      </c>
      <c r="N776" s="679">
        <f t="shared" ca="1" si="126"/>
        <v>1420</v>
      </c>
      <c r="O776" s="679">
        <f t="shared" ca="1" si="136"/>
        <v>317.64</v>
      </c>
      <c r="P776" s="679">
        <f t="shared" ca="1" si="136"/>
        <v>0</v>
      </c>
      <c r="Q776" s="679">
        <f t="shared" ca="1" si="136"/>
        <v>1102.3599999999999</v>
      </c>
      <c r="R776" s="679">
        <f t="shared" ca="1" si="136"/>
        <v>0</v>
      </c>
      <c r="S776" s="679">
        <f t="shared" ca="1" si="136"/>
        <v>0</v>
      </c>
      <c r="T776" s="679">
        <f t="shared" ca="1" si="136"/>
        <v>0</v>
      </c>
      <c r="U776" s="679">
        <f t="shared" ca="1" si="136"/>
        <v>0</v>
      </c>
      <c r="V776" s="679">
        <f t="shared" ca="1" si="136"/>
        <v>0</v>
      </c>
      <c r="W776" s="679">
        <f t="shared" ca="1" si="128"/>
        <v>0</v>
      </c>
      <c r="X776" s="679">
        <f t="shared" ca="1" si="136"/>
        <v>0</v>
      </c>
      <c r="Y776" s="679">
        <f t="shared" ca="1" si="136"/>
        <v>0</v>
      </c>
      <c r="Z776" s="679">
        <f t="shared" ca="1" si="136"/>
        <v>0</v>
      </c>
      <c r="AA776" t="str">
        <f t="shared" si="133"/>
        <v>ASR_Financial_Report_SHP21Final</v>
      </c>
      <c r="AB776" s="960">
        <f t="shared" si="134"/>
        <v>44658</v>
      </c>
      <c r="AC776" t="str">
        <f t="shared" si="135"/>
        <v>Unaudited</v>
      </c>
    </row>
    <row r="777" spans="1:29" x14ac:dyDescent="0.25">
      <c r="A777" t="s">
        <v>420</v>
      </c>
      <c r="B777" t="s">
        <v>1366</v>
      </c>
      <c r="C777" t="s">
        <v>1367</v>
      </c>
      <c r="D777">
        <v>1900</v>
      </c>
      <c r="E777" s="960">
        <v>1</v>
      </c>
      <c r="F777" t="s">
        <v>438</v>
      </c>
      <c r="G777" s="960">
        <v>91</v>
      </c>
      <c r="H777" t="s">
        <v>381</v>
      </c>
      <c r="I777" s="965" t="s">
        <v>488</v>
      </c>
      <c r="J777" s="965" t="s">
        <v>444</v>
      </c>
      <c r="K777" s="965" t="s">
        <v>449</v>
      </c>
      <c r="L777" s="940" t="s">
        <v>106</v>
      </c>
      <c r="M777" s="965" t="s">
        <v>186</v>
      </c>
      <c r="N777" s="679">
        <f t="shared" ca="1" si="126"/>
        <v>30386.83</v>
      </c>
      <c r="O777" s="679">
        <f t="shared" ca="1" si="136"/>
        <v>0</v>
      </c>
      <c r="P777" s="679">
        <f t="shared" ca="1" si="136"/>
        <v>0</v>
      </c>
      <c r="Q777" s="679">
        <f t="shared" ca="1" si="136"/>
        <v>30386.83</v>
      </c>
      <c r="R777" s="679">
        <f t="shared" ca="1" si="136"/>
        <v>0</v>
      </c>
      <c r="S777" s="679">
        <f t="shared" ca="1" si="136"/>
        <v>0</v>
      </c>
      <c r="T777" s="679">
        <f t="shared" ca="1" si="136"/>
        <v>0</v>
      </c>
      <c r="U777" s="679">
        <f t="shared" ca="1" si="136"/>
        <v>0</v>
      </c>
      <c r="V777" s="679">
        <f t="shared" ca="1" si="136"/>
        <v>0</v>
      </c>
      <c r="W777" s="679">
        <f t="shared" ca="1" si="128"/>
        <v>0</v>
      </c>
      <c r="X777" s="679">
        <f t="shared" ca="1" si="136"/>
        <v>0</v>
      </c>
      <c r="Y777" s="679">
        <f t="shared" ca="1" si="136"/>
        <v>0</v>
      </c>
      <c r="Z777" s="679">
        <f t="shared" ca="1" si="136"/>
        <v>0</v>
      </c>
      <c r="AA777" t="str">
        <f t="shared" si="133"/>
        <v>ASR_Financial_Report_SHP21Final</v>
      </c>
      <c r="AB777" s="960">
        <f t="shared" si="134"/>
        <v>44658</v>
      </c>
      <c r="AC777" t="str">
        <f t="shared" si="135"/>
        <v>Unaudited</v>
      </c>
    </row>
    <row r="778" spans="1:29" x14ac:dyDescent="0.25">
      <c r="A778" t="s">
        <v>420</v>
      </c>
      <c r="B778" t="s">
        <v>1366</v>
      </c>
      <c r="C778" t="s">
        <v>1367</v>
      </c>
      <c r="D778">
        <v>1900</v>
      </c>
      <c r="E778" s="960">
        <v>1</v>
      </c>
      <c r="F778" t="s">
        <v>438</v>
      </c>
      <c r="G778" s="960">
        <v>91</v>
      </c>
      <c r="H778" t="s">
        <v>381</v>
      </c>
      <c r="I778" s="940" t="s">
        <v>488</v>
      </c>
      <c r="J778" s="940" t="s">
        <v>444</v>
      </c>
      <c r="K778" s="940" t="s">
        <v>449</v>
      </c>
      <c r="L778" s="946" t="s">
        <v>1302</v>
      </c>
      <c r="M778" s="966" t="s">
        <v>1303</v>
      </c>
      <c r="N778" s="679">
        <f t="shared" ca="1" si="126"/>
        <v>37712.700000000004</v>
      </c>
      <c r="O778" s="679">
        <f t="shared" ca="1" si="136"/>
        <v>0</v>
      </c>
      <c r="P778" s="679">
        <f t="shared" ca="1" si="136"/>
        <v>0</v>
      </c>
      <c r="Q778" s="679">
        <f t="shared" ca="1" si="136"/>
        <v>37285.120000000003</v>
      </c>
      <c r="R778" s="679">
        <f t="shared" ca="1" si="136"/>
        <v>0</v>
      </c>
      <c r="S778" s="679">
        <f t="shared" ca="1" si="136"/>
        <v>427.58</v>
      </c>
      <c r="T778" s="679">
        <f t="shared" ca="1" si="136"/>
        <v>0</v>
      </c>
      <c r="U778" s="679">
        <f t="shared" ca="1" si="136"/>
        <v>0</v>
      </c>
      <c r="V778" s="679">
        <f t="shared" ca="1" si="136"/>
        <v>0</v>
      </c>
      <c r="W778" s="679">
        <f t="shared" ca="1" si="128"/>
        <v>0</v>
      </c>
      <c r="X778" s="679">
        <f t="shared" ca="1" si="136"/>
        <v>0</v>
      </c>
      <c r="Y778" s="679">
        <f t="shared" ca="1" si="136"/>
        <v>0</v>
      </c>
      <c r="Z778" s="679">
        <f t="shared" ca="1" si="136"/>
        <v>0</v>
      </c>
      <c r="AA778" t="str">
        <f t="shared" si="133"/>
        <v>ASR_Financial_Report_SHP21Final</v>
      </c>
      <c r="AB778" s="960">
        <f t="shared" si="134"/>
        <v>44658</v>
      </c>
      <c r="AC778" t="str">
        <f t="shared" si="135"/>
        <v>Unaudited</v>
      </c>
    </row>
    <row r="779" spans="1:29" x14ac:dyDescent="0.25">
      <c r="A779" t="s">
        <v>420</v>
      </c>
      <c r="B779" t="s">
        <v>1366</v>
      </c>
      <c r="C779" t="s">
        <v>1367</v>
      </c>
      <c r="D779">
        <v>1900</v>
      </c>
      <c r="E779" s="960">
        <v>1</v>
      </c>
      <c r="F779" t="s">
        <v>438</v>
      </c>
      <c r="G779" s="960">
        <v>91</v>
      </c>
      <c r="H779" t="s">
        <v>381</v>
      </c>
      <c r="I779" s="940" t="s">
        <v>488</v>
      </c>
      <c r="J779" s="940" t="s">
        <v>444</v>
      </c>
      <c r="K779" s="940" t="s">
        <v>449</v>
      </c>
      <c r="L779" s="946" t="s">
        <v>107</v>
      </c>
      <c r="M779" s="966" t="s">
        <v>187</v>
      </c>
      <c r="N779" s="679">
        <f t="shared" ca="1" si="126"/>
        <v>21796.91</v>
      </c>
      <c r="O779" s="679">
        <f t="shared" ca="1" si="136"/>
        <v>4926.8900000000003</v>
      </c>
      <c r="P779" s="679">
        <f t="shared" ca="1" si="136"/>
        <v>0</v>
      </c>
      <c r="Q779" s="679">
        <f t="shared" ca="1" si="136"/>
        <v>14631.5</v>
      </c>
      <c r="R779" s="679">
        <f t="shared" ca="1" si="136"/>
        <v>111</v>
      </c>
      <c r="S779" s="679">
        <f t="shared" ca="1" si="136"/>
        <v>1683.88</v>
      </c>
      <c r="T779" s="679">
        <f t="shared" ca="1" si="136"/>
        <v>12.22</v>
      </c>
      <c r="U779" s="679">
        <f t="shared" ca="1" si="136"/>
        <v>0</v>
      </c>
      <c r="V779" s="679">
        <f t="shared" ca="1" si="136"/>
        <v>0</v>
      </c>
      <c r="W779" s="679">
        <f t="shared" ca="1" si="128"/>
        <v>431.42</v>
      </c>
      <c r="X779" s="679">
        <f t="shared" ca="1" si="136"/>
        <v>0</v>
      </c>
      <c r="Y779" s="679">
        <f t="shared" ca="1" si="136"/>
        <v>0</v>
      </c>
      <c r="Z779" s="679">
        <f t="shared" ca="1" si="136"/>
        <v>0</v>
      </c>
      <c r="AA779" t="str">
        <f t="shared" si="133"/>
        <v>ASR_Financial_Report_SHP21Final</v>
      </c>
      <c r="AB779" s="960">
        <f t="shared" si="134"/>
        <v>44658</v>
      </c>
      <c r="AC779" t="str">
        <f t="shared" si="135"/>
        <v>Unaudited</v>
      </c>
    </row>
    <row r="780" spans="1:29" x14ac:dyDescent="0.25">
      <c r="A780" t="s">
        <v>420</v>
      </c>
      <c r="B780" t="s">
        <v>1366</v>
      </c>
      <c r="C780" t="s">
        <v>1367</v>
      </c>
      <c r="D780">
        <v>1900</v>
      </c>
      <c r="E780" s="960">
        <v>1</v>
      </c>
      <c r="F780" t="s">
        <v>438</v>
      </c>
      <c r="G780" s="960">
        <v>91</v>
      </c>
      <c r="H780" t="s">
        <v>381</v>
      </c>
      <c r="I780" s="940" t="s">
        <v>488</v>
      </c>
      <c r="J780" s="940" t="s">
        <v>444</v>
      </c>
      <c r="K780" s="940" t="s">
        <v>449</v>
      </c>
      <c r="L780" s="950" t="s">
        <v>108</v>
      </c>
      <c r="M780" s="967" t="s">
        <v>160</v>
      </c>
      <c r="N780" s="679">
        <f t="shared" ca="1" si="126"/>
        <v>129190.81999999999</v>
      </c>
      <c r="O780" s="679">
        <f t="shared" ca="1" si="136"/>
        <v>46370.909999999996</v>
      </c>
      <c r="P780" s="679">
        <f t="shared" ca="1" si="136"/>
        <v>1060.8599999999999</v>
      </c>
      <c r="Q780" s="679">
        <f t="shared" ca="1" si="136"/>
        <v>72353.19</v>
      </c>
      <c r="R780" s="679">
        <f t="shared" ca="1" si="136"/>
        <v>431.66</v>
      </c>
      <c r="S780" s="679">
        <f t="shared" ca="1" si="136"/>
        <v>8598.81</v>
      </c>
      <c r="T780" s="679">
        <f t="shared" ca="1" si="136"/>
        <v>51.05</v>
      </c>
      <c r="U780" s="679">
        <f t="shared" ca="1" si="136"/>
        <v>0</v>
      </c>
      <c r="V780" s="679">
        <f t="shared" ca="1" si="136"/>
        <v>324.33999999999997</v>
      </c>
      <c r="W780" s="679">
        <f t="shared" ca="1" si="128"/>
        <v>0</v>
      </c>
      <c r="X780" s="679">
        <f t="shared" ca="1" si="136"/>
        <v>0</v>
      </c>
      <c r="Y780" s="679">
        <f t="shared" ca="1" si="136"/>
        <v>0</v>
      </c>
      <c r="Z780" s="679">
        <f t="shared" ca="1" si="136"/>
        <v>0</v>
      </c>
      <c r="AA780" t="str">
        <f t="shared" si="133"/>
        <v>ASR_Financial_Report_SHP21Final</v>
      </c>
      <c r="AB780" s="960">
        <f t="shared" si="134"/>
        <v>44658</v>
      </c>
      <c r="AC780" t="str">
        <f t="shared" si="135"/>
        <v>Unaudited</v>
      </c>
    </row>
    <row r="781" spans="1:29" x14ac:dyDescent="0.25">
      <c r="A781" t="s">
        <v>420</v>
      </c>
      <c r="B781" t="s">
        <v>1366</v>
      </c>
      <c r="C781" t="s">
        <v>1367</v>
      </c>
      <c r="D781">
        <v>1900</v>
      </c>
      <c r="E781" s="960">
        <v>1</v>
      </c>
      <c r="F781" t="s">
        <v>438</v>
      </c>
      <c r="G781" s="960">
        <v>91</v>
      </c>
      <c r="H781" t="s">
        <v>381</v>
      </c>
      <c r="I781" s="966" t="s">
        <v>488</v>
      </c>
      <c r="J781" s="966" t="s">
        <v>444</v>
      </c>
      <c r="K781" s="966" t="s">
        <v>449</v>
      </c>
      <c r="L781" s="946" t="s">
        <v>109</v>
      </c>
      <c r="M781" s="966" t="s">
        <v>134</v>
      </c>
      <c r="N781" s="679">
        <f t="shared" ca="1" si="126"/>
        <v>355902.23999976064</v>
      </c>
      <c r="O781" s="679">
        <f t="shared" ca="1" si="136"/>
        <v>310609.92999975901</v>
      </c>
      <c r="P781" s="679">
        <f t="shared" ca="1" si="136"/>
        <v>6529.3499999999704</v>
      </c>
      <c r="Q781" s="679">
        <f t="shared" ca="1" si="136"/>
        <v>25142.440000001701</v>
      </c>
      <c r="R781" s="679">
        <f t="shared" ca="1" si="136"/>
        <v>3547.9299999999298</v>
      </c>
      <c r="S781" s="679">
        <f t="shared" ca="1" si="136"/>
        <v>8924.04000000003</v>
      </c>
      <c r="T781" s="679">
        <f t="shared" ca="1" si="136"/>
        <v>617.50000000000102</v>
      </c>
      <c r="U781" s="679">
        <f t="shared" ca="1" si="136"/>
        <v>74.099999999999994</v>
      </c>
      <c r="V781" s="679">
        <f t="shared" ca="1" si="136"/>
        <v>432.25</v>
      </c>
      <c r="W781" s="679">
        <f t="shared" ca="1" si="128"/>
        <v>24.7</v>
      </c>
      <c r="X781" s="679">
        <f t="shared" ca="1" si="136"/>
        <v>0</v>
      </c>
      <c r="Y781" s="679">
        <f t="shared" ca="1" si="136"/>
        <v>0</v>
      </c>
      <c r="Z781" s="679">
        <f t="shared" ca="1" si="136"/>
        <v>0</v>
      </c>
      <c r="AA781" t="str">
        <f t="shared" si="133"/>
        <v>ASR_Financial_Report_SHP21Final</v>
      </c>
      <c r="AB781" s="960">
        <f t="shared" si="134"/>
        <v>44658</v>
      </c>
      <c r="AC781" t="str">
        <f t="shared" si="135"/>
        <v>Unaudited</v>
      </c>
    </row>
    <row r="782" spans="1:29" x14ac:dyDescent="0.25">
      <c r="A782" t="s">
        <v>420</v>
      </c>
      <c r="B782" t="s">
        <v>1366</v>
      </c>
      <c r="C782" t="s">
        <v>1367</v>
      </c>
      <c r="D782">
        <v>1900</v>
      </c>
      <c r="E782" s="960">
        <v>1</v>
      </c>
      <c r="F782" t="s">
        <v>438</v>
      </c>
      <c r="G782" s="960">
        <v>91</v>
      </c>
      <c r="H782" t="s">
        <v>381</v>
      </c>
      <c r="I782" s="940" t="s">
        <v>488</v>
      </c>
      <c r="J782" s="940" t="s">
        <v>444</v>
      </c>
      <c r="K782" s="940" t="s">
        <v>449</v>
      </c>
      <c r="L782" s="940" t="s">
        <v>110</v>
      </c>
      <c r="M782" s="965" t="s">
        <v>162</v>
      </c>
      <c r="N782" s="679">
        <f t="shared" ca="1" si="126"/>
        <v>1987.4072990621069</v>
      </c>
      <c r="O782" s="679">
        <f t="shared" ca="1" si="136"/>
        <v>2159.3394143241026</v>
      </c>
      <c r="P782" s="679">
        <f t="shared" ca="1" si="136"/>
        <v>44.381231877125543</v>
      </c>
      <c r="Q782" s="679">
        <f t="shared" ca="1" si="136"/>
        <v>12.44269739542688</v>
      </c>
      <c r="R782" s="679">
        <f t="shared" ca="1" si="136"/>
        <v>-0.43825095612773846</v>
      </c>
      <c r="S782" s="679">
        <f t="shared" ca="1" si="136"/>
        <v>-230.92643448567412</v>
      </c>
      <c r="T782" s="679">
        <f t="shared" ca="1" si="136"/>
        <v>2.6469096213126511</v>
      </c>
      <c r="U782" s="679">
        <f t="shared" ca="1" si="136"/>
        <v>0</v>
      </c>
      <c r="V782" s="679">
        <f t="shared" ca="1" si="136"/>
        <v>-8.7870256167541155E-2</v>
      </c>
      <c r="W782" s="679">
        <f t="shared" ca="1" si="128"/>
        <v>4.9601542108689056E-2</v>
      </c>
      <c r="X782" s="679">
        <f t="shared" ca="1" si="136"/>
        <v>0</v>
      </c>
      <c r="Y782" s="679">
        <f t="shared" ca="1" si="136"/>
        <v>0</v>
      </c>
      <c r="Z782" s="679">
        <f t="shared" ca="1" si="136"/>
        <v>0</v>
      </c>
      <c r="AA782" t="str">
        <f t="shared" si="133"/>
        <v>ASR_Financial_Report_SHP21Final</v>
      </c>
      <c r="AB782" s="960">
        <f t="shared" si="134"/>
        <v>44658</v>
      </c>
      <c r="AC782" t="str">
        <f t="shared" si="135"/>
        <v>Unaudited</v>
      </c>
    </row>
    <row r="783" spans="1:29" x14ac:dyDescent="0.25">
      <c r="A783" t="s">
        <v>420</v>
      </c>
      <c r="B783" t="s">
        <v>1366</v>
      </c>
      <c r="C783" t="s">
        <v>1367</v>
      </c>
      <c r="D783">
        <v>1900</v>
      </c>
      <c r="E783" s="960">
        <v>1</v>
      </c>
      <c r="F783" t="s">
        <v>438</v>
      </c>
      <c r="G783" s="960">
        <v>91</v>
      </c>
      <c r="H783" t="s">
        <v>381</v>
      </c>
      <c r="I783" s="940" t="s">
        <v>488</v>
      </c>
      <c r="J783" s="940" t="s">
        <v>444</v>
      </c>
      <c r="K783" s="940" t="s">
        <v>449</v>
      </c>
      <c r="L783" s="940" t="s">
        <v>111</v>
      </c>
      <c r="M783" s="965" t="s">
        <v>463</v>
      </c>
      <c r="N783" s="679">
        <f t="shared" ca="1" si="126"/>
        <v>216916.23767198718</v>
      </c>
      <c r="O783" s="679">
        <f t="shared" ca="1" si="136"/>
        <v>125045.42677644121</v>
      </c>
      <c r="P783" s="679">
        <f t="shared" ca="1" si="136"/>
        <v>3154.3078456018793</v>
      </c>
      <c r="Q783" s="679">
        <f t="shared" ca="1" si="136"/>
        <v>78098.206566577268</v>
      </c>
      <c r="R783" s="679">
        <f t="shared" ca="1" si="136"/>
        <v>7406.5058293886404</v>
      </c>
      <c r="S783" s="679">
        <f t="shared" ca="1" si="136"/>
        <v>2104.2186433865468</v>
      </c>
      <c r="T783" s="679">
        <f t="shared" ca="1" si="136"/>
        <v>513.92237561750335</v>
      </c>
      <c r="U783" s="679">
        <f t="shared" ca="1" si="136"/>
        <v>8.6665833849713767</v>
      </c>
      <c r="V783" s="679">
        <f t="shared" ca="1" si="136"/>
        <v>584.98305158917435</v>
      </c>
      <c r="W783" s="679">
        <f t="shared" ca="1" si="128"/>
        <v>0</v>
      </c>
      <c r="X783" s="679">
        <f t="shared" ca="1" si="136"/>
        <v>0</v>
      </c>
      <c r="Y783" s="679">
        <f t="shared" ca="1" si="136"/>
        <v>0</v>
      </c>
      <c r="Z783" s="679">
        <f t="shared" ca="1" si="136"/>
        <v>0</v>
      </c>
      <c r="AA783" t="str">
        <f t="shared" si="133"/>
        <v>ASR_Financial_Report_SHP21Final</v>
      </c>
      <c r="AB783" s="960">
        <f t="shared" si="134"/>
        <v>44658</v>
      </c>
      <c r="AC783" t="str">
        <f t="shared" si="135"/>
        <v>Unaudited</v>
      </c>
    </row>
    <row r="784" spans="1:29" x14ac:dyDescent="0.25">
      <c r="A784" t="s">
        <v>420</v>
      </c>
      <c r="B784" t="s">
        <v>1366</v>
      </c>
      <c r="C784" t="s">
        <v>1367</v>
      </c>
      <c r="D784">
        <v>1900</v>
      </c>
      <c r="E784" s="960">
        <v>1</v>
      </c>
      <c r="F784" t="s">
        <v>438</v>
      </c>
      <c r="G784" s="960">
        <v>91</v>
      </c>
      <c r="H784" t="s">
        <v>381</v>
      </c>
      <c r="I784" s="940" t="s">
        <v>488</v>
      </c>
      <c r="J784" s="940" t="s">
        <v>444</v>
      </c>
      <c r="K784" s="940" t="s">
        <v>6</v>
      </c>
      <c r="L784" s="940" t="s">
        <v>117</v>
      </c>
      <c r="M784" s="965" t="s">
        <v>188</v>
      </c>
      <c r="N784" s="679">
        <f t="shared" ca="1" si="126"/>
        <v>9359.66</v>
      </c>
      <c r="O784" s="679">
        <f t="shared" ca="1" si="136"/>
        <v>5262.9</v>
      </c>
      <c r="P784" s="679">
        <f t="shared" ca="1" si="136"/>
        <v>318.88000000000005</v>
      </c>
      <c r="Q784" s="679">
        <f t="shared" ca="1" si="136"/>
        <v>2836.0099999999998</v>
      </c>
      <c r="R784" s="679">
        <f t="shared" ca="1" si="136"/>
        <v>724.2</v>
      </c>
      <c r="S784" s="679">
        <f t="shared" ca="1" si="136"/>
        <v>90.67</v>
      </c>
      <c r="T784" s="679">
        <f t="shared" ca="1" si="136"/>
        <v>94.9</v>
      </c>
      <c r="U784" s="679">
        <f t="shared" ca="1" si="136"/>
        <v>1</v>
      </c>
      <c r="V784" s="679">
        <f t="shared" ca="1" si="136"/>
        <v>31.1</v>
      </c>
      <c r="W784" s="679">
        <f t="shared" ca="1" si="128"/>
        <v>0</v>
      </c>
      <c r="X784" s="679">
        <f t="shared" ca="1" si="136"/>
        <v>0</v>
      </c>
      <c r="Y784" s="679">
        <f t="shared" ca="1" si="136"/>
        <v>0</v>
      </c>
      <c r="Z784" s="679">
        <f t="shared" ca="1" si="136"/>
        <v>0</v>
      </c>
      <c r="AA784" t="str">
        <f t="shared" si="133"/>
        <v>ASR_Financial_Report_SHP21Final</v>
      </c>
      <c r="AB784" s="960">
        <f t="shared" si="134"/>
        <v>44658</v>
      </c>
      <c r="AC784" t="str">
        <f t="shared" si="135"/>
        <v>Unaudited</v>
      </c>
    </row>
    <row r="785" spans="1:29" x14ac:dyDescent="0.25">
      <c r="A785" t="s">
        <v>420</v>
      </c>
      <c r="B785" t="s">
        <v>1366</v>
      </c>
      <c r="C785" t="s">
        <v>1367</v>
      </c>
      <c r="D785">
        <v>1900</v>
      </c>
      <c r="E785" s="960">
        <v>1</v>
      </c>
      <c r="F785" t="s">
        <v>438</v>
      </c>
      <c r="G785" s="960">
        <v>91</v>
      </c>
      <c r="H785" t="s">
        <v>381</v>
      </c>
      <c r="I785" s="940" t="s">
        <v>488</v>
      </c>
      <c r="J785" s="940" t="s">
        <v>444</v>
      </c>
      <c r="K785" s="940" t="s">
        <v>6</v>
      </c>
      <c r="L785" s="948" t="s">
        <v>45</v>
      </c>
      <c r="M785" s="963" t="s">
        <v>163</v>
      </c>
      <c r="N785" s="679">
        <f t="shared" ca="1" si="126"/>
        <v>0</v>
      </c>
      <c r="O785" s="679">
        <f t="shared" ca="1" si="136"/>
        <v>0</v>
      </c>
      <c r="P785" s="679">
        <f t="shared" ca="1" si="136"/>
        <v>0</v>
      </c>
      <c r="Q785" s="679">
        <f t="shared" ca="1" si="136"/>
        <v>0</v>
      </c>
      <c r="R785" s="679">
        <f t="shared" ca="1" si="136"/>
        <v>0</v>
      </c>
      <c r="S785" s="679">
        <f t="shared" ca="1" si="136"/>
        <v>0</v>
      </c>
      <c r="T785" s="679">
        <f t="shared" ca="1" si="136"/>
        <v>0</v>
      </c>
      <c r="U785" s="679">
        <f t="shared" ca="1" si="136"/>
        <v>0</v>
      </c>
      <c r="V785" s="679">
        <f t="shared" ca="1" si="136"/>
        <v>0</v>
      </c>
      <c r="W785" s="679">
        <f t="shared" ca="1" si="128"/>
        <v>0</v>
      </c>
      <c r="X785" s="679">
        <f t="shared" ca="1" si="136"/>
        <v>0</v>
      </c>
      <c r="Y785" s="679">
        <f t="shared" ca="1" si="136"/>
        <v>0</v>
      </c>
      <c r="Z785" s="679">
        <f t="shared" ca="1" si="136"/>
        <v>0</v>
      </c>
      <c r="AA785" t="str">
        <f t="shared" si="133"/>
        <v>ASR_Financial_Report_SHP21Final</v>
      </c>
      <c r="AB785" s="960">
        <f t="shared" si="134"/>
        <v>44658</v>
      </c>
      <c r="AC785" t="str">
        <f t="shared" si="135"/>
        <v>Unaudited</v>
      </c>
    </row>
    <row r="786" spans="1:29" x14ac:dyDescent="0.25">
      <c r="A786" t="s">
        <v>420</v>
      </c>
      <c r="B786" t="s">
        <v>1366</v>
      </c>
      <c r="C786" t="s">
        <v>1367</v>
      </c>
      <c r="D786">
        <v>1900</v>
      </c>
      <c r="E786" s="960">
        <v>1</v>
      </c>
      <c r="F786" t="s">
        <v>438</v>
      </c>
      <c r="G786" s="960">
        <v>91</v>
      </c>
      <c r="H786" t="s">
        <v>381</v>
      </c>
      <c r="I786" s="965" t="s">
        <v>488</v>
      </c>
      <c r="J786" s="965" t="s">
        <v>444</v>
      </c>
      <c r="K786" s="965" t="s">
        <v>6</v>
      </c>
      <c r="L786" s="940" t="s">
        <v>46</v>
      </c>
      <c r="M786" s="965" t="s">
        <v>164</v>
      </c>
      <c r="N786" s="679">
        <f t="shared" ca="1" si="126"/>
        <v>225.3518513811386</v>
      </c>
      <c r="O786" s="679">
        <f t="shared" ca="1" si="136"/>
        <v>178.10894613207637</v>
      </c>
      <c r="P786" s="679">
        <f t="shared" ca="1" si="136"/>
        <v>11.623476674340235</v>
      </c>
      <c r="Q786" s="679">
        <f t="shared" ca="1" si="136"/>
        <v>24.706581961586519</v>
      </c>
      <c r="R786" s="679">
        <f t="shared" ca="1" si="136"/>
        <v>3.7087136915693413</v>
      </c>
      <c r="S786" s="679">
        <f t="shared" ca="1" si="136"/>
        <v>2.2299341863982622</v>
      </c>
      <c r="T786" s="679">
        <f t="shared" ca="1" si="136"/>
        <v>3.9701552562441984</v>
      </c>
      <c r="U786" s="679">
        <f t="shared" ca="1" si="136"/>
        <v>4.1835144955154883E-2</v>
      </c>
      <c r="V786" s="679">
        <f t="shared" ca="1" si="136"/>
        <v>0.96220833396856165</v>
      </c>
      <c r="W786" s="679">
        <f t="shared" ca="1" si="128"/>
        <v>0</v>
      </c>
      <c r="X786" s="679">
        <f t="shared" ca="1" si="136"/>
        <v>0</v>
      </c>
      <c r="Y786" s="679">
        <f t="shared" ca="1" si="136"/>
        <v>0</v>
      </c>
      <c r="Z786" s="679">
        <f t="shared" ca="1" si="136"/>
        <v>0</v>
      </c>
      <c r="AA786" t="str">
        <f t="shared" si="133"/>
        <v>ASR_Financial_Report_SHP21Final</v>
      </c>
      <c r="AB786" s="960">
        <f t="shared" si="134"/>
        <v>44658</v>
      </c>
      <c r="AC786" t="str">
        <f t="shared" si="135"/>
        <v>Unaudited</v>
      </c>
    </row>
    <row r="787" spans="1:29" x14ac:dyDescent="0.25">
      <c r="A787" t="s">
        <v>420</v>
      </c>
      <c r="B787" t="s">
        <v>1366</v>
      </c>
      <c r="C787" t="s">
        <v>1367</v>
      </c>
      <c r="D787">
        <v>1900</v>
      </c>
      <c r="E787" s="960">
        <v>1</v>
      </c>
      <c r="F787" t="s">
        <v>438</v>
      </c>
      <c r="G787" s="960">
        <v>91</v>
      </c>
      <c r="H787" t="s">
        <v>381</v>
      </c>
      <c r="I787" s="940" t="s">
        <v>488</v>
      </c>
      <c r="J787" s="940" t="s">
        <v>444</v>
      </c>
      <c r="K787" s="940" t="s">
        <v>6</v>
      </c>
      <c r="L787" s="940" t="s">
        <v>165</v>
      </c>
      <c r="M787" s="965" t="s">
        <v>461</v>
      </c>
      <c r="N787" s="679">
        <f t="shared" ca="1" si="126"/>
        <v>0</v>
      </c>
      <c r="O787" s="679">
        <f t="shared" ca="1" si="136"/>
        <v>0</v>
      </c>
      <c r="P787" s="679">
        <f t="shared" ca="1" si="136"/>
        <v>0</v>
      </c>
      <c r="Q787" s="679">
        <f t="shared" ca="1" si="136"/>
        <v>0</v>
      </c>
      <c r="R787" s="679">
        <f t="shared" ca="1" si="136"/>
        <v>0</v>
      </c>
      <c r="S787" s="679">
        <f t="shared" ca="1" si="136"/>
        <v>0</v>
      </c>
      <c r="T787" s="679">
        <f t="shared" ca="1" si="136"/>
        <v>0</v>
      </c>
      <c r="U787" s="679">
        <f t="shared" ca="1" si="136"/>
        <v>0</v>
      </c>
      <c r="V787" s="679">
        <f t="shared" ca="1" si="136"/>
        <v>0</v>
      </c>
      <c r="W787" s="679">
        <f t="shared" ca="1" si="128"/>
        <v>0</v>
      </c>
      <c r="X787" s="679">
        <f t="shared" ca="1" si="136"/>
        <v>0</v>
      </c>
      <c r="Y787" s="679">
        <f t="shared" ca="1" si="136"/>
        <v>0</v>
      </c>
      <c r="Z787" s="679">
        <f t="shared" ca="1" si="136"/>
        <v>0</v>
      </c>
      <c r="AA787" t="str">
        <f t="shared" si="133"/>
        <v>ASR_Financial_Report_SHP21Final</v>
      </c>
      <c r="AB787" s="960">
        <f t="shared" si="134"/>
        <v>44658</v>
      </c>
      <c r="AC787" t="str">
        <f t="shared" si="135"/>
        <v>Unaudited</v>
      </c>
    </row>
    <row r="788" spans="1:29" x14ac:dyDescent="0.25">
      <c r="A788" t="s">
        <v>420</v>
      </c>
      <c r="B788" t="s">
        <v>1366</v>
      </c>
      <c r="C788" t="s">
        <v>1367</v>
      </c>
      <c r="D788">
        <v>1900</v>
      </c>
      <c r="E788" s="960">
        <v>1</v>
      </c>
      <c r="F788" t="s">
        <v>438</v>
      </c>
      <c r="G788" s="960">
        <v>91</v>
      </c>
      <c r="H788" t="s">
        <v>381</v>
      </c>
      <c r="I788" s="940" t="s">
        <v>488</v>
      </c>
      <c r="J788" s="940" t="s">
        <v>444</v>
      </c>
      <c r="K788" s="940" t="s">
        <v>434</v>
      </c>
      <c r="L788" s="940" t="s">
        <v>120</v>
      </c>
      <c r="M788" s="965" t="s">
        <v>32</v>
      </c>
      <c r="N788" s="679">
        <f t="shared" ca="1" si="126"/>
        <v>0</v>
      </c>
      <c r="O788" s="679">
        <f t="shared" ca="1" si="136"/>
        <v>0</v>
      </c>
      <c r="P788" s="679">
        <f t="shared" ca="1" si="136"/>
        <v>0</v>
      </c>
      <c r="Q788" s="679">
        <f t="shared" ca="1" si="136"/>
        <v>0</v>
      </c>
      <c r="R788" s="679">
        <f t="shared" ca="1" si="136"/>
        <v>0</v>
      </c>
      <c r="S788" s="679">
        <f t="shared" ca="1" si="136"/>
        <v>0</v>
      </c>
      <c r="T788" s="679">
        <f t="shared" ca="1" si="136"/>
        <v>0</v>
      </c>
      <c r="U788" s="679">
        <f t="shared" ca="1" si="136"/>
        <v>0</v>
      </c>
      <c r="V788" s="679">
        <f t="shared" ca="1" si="136"/>
        <v>0</v>
      </c>
      <c r="W788" s="679">
        <f t="shared" ca="1" si="128"/>
        <v>0</v>
      </c>
      <c r="X788" s="679">
        <f t="shared" ca="1" si="136"/>
        <v>0</v>
      </c>
      <c r="Y788" s="679">
        <f t="shared" ca="1" si="136"/>
        <v>0</v>
      </c>
      <c r="Z788" s="679">
        <f t="shared" ca="1" si="136"/>
        <v>0</v>
      </c>
      <c r="AA788" t="str">
        <f t="shared" si="133"/>
        <v>ASR_Financial_Report_SHP21Final</v>
      </c>
      <c r="AB788" s="960">
        <f t="shared" si="134"/>
        <v>44658</v>
      </c>
      <c r="AC788" t="str">
        <f t="shared" si="135"/>
        <v>Unaudited</v>
      </c>
    </row>
    <row r="789" spans="1:29" x14ac:dyDescent="0.25">
      <c r="A789" t="s">
        <v>420</v>
      </c>
      <c r="B789" t="s">
        <v>1366</v>
      </c>
      <c r="C789" t="s">
        <v>1367</v>
      </c>
      <c r="D789">
        <v>1900</v>
      </c>
      <c r="E789" s="960">
        <v>1</v>
      </c>
      <c r="F789" t="s">
        <v>438</v>
      </c>
      <c r="G789" s="960">
        <v>91</v>
      </c>
      <c r="H789" t="s">
        <v>381</v>
      </c>
      <c r="I789" s="940" t="s">
        <v>488</v>
      </c>
      <c r="J789" s="940" t="s">
        <v>444</v>
      </c>
      <c r="K789" s="940" t="s">
        <v>434</v>
      </c>
      <c r="L789" s="940" t="s">
        <v>924</v>
      </c>
      <c r="M789" s="965" t="s">
        <v>916</v>
      </c>
      <c r="N789" s="679">
        <f t="shared" ca="1" si="126"/>
        <v>0</v>
      </c>
      <c r="O789" s="679">
        <f t="shared" ca="1" si="136"/>
        <v>0</v>
      </c>
      <c r="P789" s="679">
        <f t="shared" ca="1" si="136"/>
        <v>0</v>
      </c>
      <c r="Q789" s="679">
        <f t="shared" ca="1" si="136"/>
        <v>0</v>
      </c>
      <c r="R789" s="679">
        <f t="shared" ca="1" si="136"/>
        <v>0</v>
      </c>
      <c r="S789" s="679">
        <f t="shared" ca="1" si="136"/>
        <v>0</v>
      </c>
      <c r="T789" s="679">
        <f t="shared" ca="1" si="136"/>
        <v>0</v>
      </c>
      <c r="U789" s="679">
        <f t="shared" ca="1" si="136"/>
        <v>0</v>
      </c>
      <c r="V789" s="679">
        <f t="shared" ca="1" si="136"/>
        <v>0</v>
      </c>
      <c r="W789" s="679">
        <f t="shared" ca="1" si="128"/>
        <v>0</v>
      </c>
      <c r="X789" s="679">
        <f t="shared" ca="1" si="136"/>
        <v>0</v>
      </c>
      <c r="Y789" s="679">
        <f t="shared" ca="1" si="136"/>
        <v>0</v>
      </c>
      <c r="Z789" s="679">
        <f t="shared" ca="1" si="136"/>
        <v>0</v>
      </c>
      <c r="AA789" t="str">
        <f t="shared" si="133"/>
        <v>ASR_Financial_Report_SHP21Final</v>
      </c>
      <c r="AB789" s="960">
        <f t="shared" si="134"/>
        <v>44658</v>
      </c>
      <c r="AC789" t="str">
        <f t="shared" si="135"/>
        <v>Unaudited</v>
      </c>
    </row>
    <row r="790" spans="1:29" x14ac:dyDescent="0.25">
      <c r="A790" t="s">
        <v>420</v>
      </c>
      <c r="B790" t="s">
        <v>1366</v>
      </c>
      <c r="C790" t="s">
        <v>1367</v>
      </c>
      <c r="D790">
        <v>1900</v>
      </c>
      <c r="E790" s="960">
        <v>1</v>
      </c>
      <c r="F790" t="s">
        <v>438</v>
      </c>
      <c r="G790" s="960">
        <v>91</v>
      </c>
      <c r="H790" t="s">
        <v>381</v>
      </c>
      <c r="I790" s="940" t="s">
        <v>488</v>
      </c>
      <c r="J790" s="940" t="s">
        <v>444</v>
      </c>
      <c r="K790" s="940" t="s">
        <v>434</v>
      </c>
      <c r="L790" s="948" t="s">
        <v>167</v>
      </c>
      <c r="M790" s="963" t="s">
        <v>40</v>
      </c>
      <c r="N790" s="679">
        <f t="shared" ca="1" si="126"/>
        <v>0</v>
      </c>
      <c r="O790" s="679">
        <f t="shared" ca="1" si="136"/>
        <v>0</v>
      </c>
      <c r="P790" s="679">
        <f t="shared" ca="1" si="136"/>
        <v>0</v>
      </c>
      <c r="Q790" s="679">
        <f t="shared" ca="1" si="136"/>
        <v>0</v>
      </c>
      <c r="R790" s="679">
        <f t="shared" ca="1" si="136"/>
        <v>0</v>
      </c>
      <c r="S790" s="679">
        <f t="shared" ca="1" si="136"/>
        <v>0</v>
      </c>
      <c r="T790" s="679">
        <f t="shared" ca="1" si="136"/>
        <v>0</v>
      </c>
      <c r="U790" s="679">
        <f t="shared" ca="1" si="136"/>
        <v>0</v>
      </c>
      <c r="V790" s="679">
        <f t="shared" ca="1" si="136"/>
        <v>0</v>
      </c>
      <c r="W790" s="679">
        <f t="shared" ca="1" si="128"/>
        <v>0</v>
      </c>
      <c r="X790" s="679">
        <f t="shared" ca="1" si="136"/>
        <v>0</v>
      </c>
      <c r="Y790" s="679">
        <f t="shared" ca="1" si="136"/>
        <v>0</v>
      </c>
      <c r="Z790" s="679">
        <f t="shared" ca="1" si="136"/>
        <v>0</v>
      </c>
      <c r="AA790" t="str">
        <f t="shared" si="133"/>
        <v>ASR_Financial_Report_SHP21Final</v>
      </c>
      <c r="AB790" s="960">
        <f t="shared" si="134"/>
        <v>44658</v>
      </c>
      <c r="AC790" t="str">
        <f t="shared" si="135"/>
        <v>Unaudited</v>
      </c>
    </row>
    <row r="791" spans="1:29" x14ac:dyDescent="0.25">
      <c r="A791" t="s">
        <v>420</v>
      </c>
      <c r="B791" t="s">
        <v>1366</v>
      </c>
      <c r="C791" t="s">
        <v>1367</v>
      </c>
      <c r="D791">
        <v>1900</v>
      </c>
      <c r="E791" s="960">
        <v>1</v>
      </c>
      <c r="F791" t="s">
        <v>438</v>
      </c>
      <c r="G791" s="960">
        <v>91</v>
      </c>
      <c r="H791" t="s">
        <v>381</v>
      </c>
      <c r="I791" s="965" t="s">
        <v>488</v>
      </c>
      <c r="J791" s="965" t="s">
        <v>444</v>
      </c>
      <c r="K791" s="965" t="s">
        <v>434</v>
      </c>
      <c r="L791" s="940" t="s">
        <v>168</v>
      </c>
      <c r="M791" s="965" t="s">
        <v>329</v>
      </c>
      <c r="N791" s="679">
        <f t="shared" ca="1" si="126"/>
        <v>0</v>
      </c>
      <c r="O791" s="679">
        <f t="shared" ca="1" si="136"/>
        <v>0</v>
      </c>
      <c r="P791" s="679">
        <f t="shared" ca="1" si="136"/>
        <v>0</v>
      </c>
      <c r="Q791" s="679">
        <f t="shared" ca="1" si="136"/>
        <v>0</v>
      </c>
      <c r="R791" s="679">
        <f t="shared" ca="1" si="136"/>
        <v>0</v>
      </c>
      <c r="S791" s="679">
        <f t="shared" ca="1" si="136"/>
        <v>0</v>
      </c>
      <c r="T791" s="679">
        <f t="shared" ca="1" si="136"/>
        <v>0</v>
      </c>
      <c r="U791" s="679">
        <f t="shared" ca="1" si="136"/>
        <v>0</v>
      </c>
      <c r="V791" s="679">
        <f t="shared" ca="1" si="136"/>
        <v>0</v>
      </c>
      <c r="W791" s="679">
        <f t="shared" ca="1" si="128"/>
        <v>0</v>
      </c>
      <c r="X791" s="679">
        <f t="shared" ca="1" si="136"/>
        <v>0</v>
      </c>
      <c r="Y791" s="679">
        <f t="shared" ca="1" si="136"/>
        <v>0</v>
      </c>
      <c r="Z791" s="679">
        <f t="shared" ca="1" si="136"/>
        <v>0</v>
      </c>
      <c r="AA791" t="str">
        <f t="shared" si="133"/>
        <v>ASR_Financial_Report_SHP21Final</v>
      </c>
      <c r="AB791" s="960">
        <f t="shared" si="134"/>
        <v>44658</v>
      </c>
      <c r="AC791" t="str">
        <f t="shared" si="135"/>
        <v>Unaudited</v>
      </c>
    </row>
    <row r="792" spans="1:29" x14ac:dyDescent="0.25">
      <c r="A792" t="s">
        <v>420</v>
      </c>
      <c r="B792" t="s">
        <v>1366</v>
      </c>
      <c r="C792" t="s">
        <v>1367</v>
      </c>
      <c r="D792">
        <v>1900</v>
      </c>
      <c r="E792" s="960">
        <v>1</v>
      </c>
      <c r="F792" t="s">
        <v>438</v>
      </c>
      <c r="G792" s="960">
        <v>91</v>
      </c>
      <c r="H792" t="s">
        <v>381</v>
      </c>
      <c r="I792" s="940" t="s">
        <v>488</v>
      </c>
      <c r="J792" s="940" t="s">
        <v>450</v>
      </c>
      <c r="K792" s="940" t="s">
        <v>435</v>
      </c>
      <c r="L792" s="940" t="s">
        <v>121</v>
      </c>
      <c r="M792" s="965" t="s">
        <v>27</v>
      </c>
      <c r="N792" s="679">
        <f t="shared" ca="1" si="126"/>
        <v>3924919.2555379164</v>
      </c>
      <c r="O792" s="679">
        <f t="shared" ca="1" si="136"/>
        <v>146380.79688969254</v>
      </c>
      <c r="P792" s="679">
        <f t="shared" ca="1" si="136"/>
        <v>3778538.4586482239</v>
      </c>
      <c r="Q792" s="679">
        <f t="shared" ca="1" si="136"/>
        <v>0</v>
      </c>
      <c r="R792" s="679">
        <f t="shared" ca="1" si="136"/>
        <v>0</v>
      </c>
      <c r="S792" s="679">
        <f t="shared" ca="1" si="136"/>
        <v>0</v>
      </c>
      <c r="T792" s="679">
        <f t="shared" ca="1" si="136"/>
        <v>0</v>
      </c>
      <c r="U792" s="679">
        <f t="shared" ca="1" si="136"/>
        <v>0</v>
      </c>
      <c r="V792" s="679">
        <f t="shared" ca="1" si="136"/>
        <v>0</v>
      </c>
      <c r="W792" s="679">
        <f t="shared" ca="1" si="128"/>
        <v>0</v>
      </c>
      <c r="X792" s="679">
        <f t="shared" ca="1" si="136"/>
        <v>0</v>
      </c>
      <c r="Y792" s="679">
        <f t="shared" ca="1" si="136"/>
        <v>0</v>
      </c>
      <c r="Z792" s="679">
        <f t="shared" ca="1" si="136"/>
        <v>0</v>
      </c>
      <c r="AA792" t="str">
        <f t="shared" si="133"/>
        <v>ASR_Financial_Report_SHP21Final</v>
      </c>
      <c r="AB792" s="960">
        <f t="shared" si="134"/>
        <v>44658</v>
      </c>
      <c r="AC792" t="str">
        <f t="shared" si="135"/>
        <v>Unaudited</v>
      </c>
    </row>
    <row r="793" spans="1:29" x14ac:dyDescent="0.25">
      <c r="A793" t="s">
        <v>420</v>
      </c>
      <c r="B793" t="s">
        <v>1366</v>
      </c>
      <c r="C793" t="s">
        <v>1367</v>
      </c>
      <c r="D793">
        <v>1900</v>
      </c>
      <c r="E793" s="960">
        <v>1</v>
      </c>
      <c r="F793" t="s">
        <v>438</v>
      </c>
      <c r="G793" s="960">
        <v>91</v>
      </c>
      <c r="H793" t="s">
        <v>381</v>
      </c>
      <c r="I793" s="940" t="s">
        <v>488</v>
      </c>
      <c r="J793" s="940" t="s">
        <v>450</v>
      </c>
      <c r="K793" s="940" t="s">
        <v>435</v>
      </c>
      <c r="L793" s="940" t="s">
        <v>122</v>
      </c>
      <c r="M793" s="965" t="s">
        <v>97</v>
      </c>
      <c r="N793" s="679">
        <f t="shared" ca="1" si="126"/>
        <v>-3324385.6366780037</v>
      </c>
      <c r="O793" s="679">
        <f t="shared" ca="1" si="136"/>
        <v>14404.898215585716</v>
      </c>
      <c r="P793" s="679">
        <f t="shared" ca="1" si="136"/>
        <v>-3338790.5348935896</v>
      </c>
      <c r="Q793" s="679">
        <f t="shared" ca="1" si="136"/>
        <v>0</v>
      </c>
      <c r="R793" s="679">
        <f t="shared" ca="1" si="136"/>
        <v>0</v>
      </c>
      <c r="S793" s="679">
        <f t="shared" ca="1" si="136"/>
        <v>0</v>
      </c>
      <c r="T793" s="679">
        <f t="shared" ca="1" si="136"/>
        <v>0</v>
      </c>
      <c r="U793" s="679">
        <f t="shared" ca="1" si="136"/>
        <v>0</v>
      </c>
      <c r="V793" s="679">
        <f t="shared" ca="1" si="136"/>
        <v>0</v>
      </c>
      <c r="W793" s="679">
        <f t="shared" ca="1" si="128"/>
        <v>0</v>
      </c>
      <c r="X793" s="679">
        <f t="shared" ca="1" si="136"/>
        <v>0</v>
      </c>
      <c r="Y793" s="679">
        <f t="shared" ca="1" si="136"/>
        <v>0</v>
      </c>
      <c r="Z793" s="679">
        <f t="shared" ca="1" si="136"/>
        <v>0</v>
      </c>
      <c r="AA793" t="str">
        <f t="shared" si="133"/>
        <v>ASR_Financial_Report_SHP21Final</v>
      </c>
      <c r="AB793" s="960">
        <f t="shared" si="134"/>
        <v>44658</v>
      </c>
      <c r="AC793" t="str">
        <f t="shared" si="135"/>
        <v>Unaudited</v>
      </c>
    </row>
    <row r="794" spans="1:29" x14ac:dyDescent="0.25">
      <c r="A794" t="s">
        <v>420</v>
      </c>
      <c r="B794" t="s">
        <v>1366</v>
      </c>
      <c r="C794" t="s">
        <v>1367</v>
      </c>
      <c r="D794">
        <v>1900</v>
      </c>
      <c r="E794" s="960">
        <v>1</v>
      </c>
      <c r="F794" t="s">
        <v>438</v>
      </c>
      <c r="G794" s="960">
        <v>91</v>
      </c>
      <c r="H794" t="s">
        <v>381</v>
      </c>
      <c r="I794" s="940" t="s">
        <v>488</v>
      </c>
      <c r="J794" s="940" t="s">
        <v>450</v>
      </c>
      <c r="K794" s="940" t="s">
        <v>435</v>
      </c>
      <c r="L794" s="940" t="s">
        <v>123</v>
      </c>
      <c r="M794" s="965" t="s">
        <v>98</v>
      </c>
      <c r="N794" s="679">
        <f t="shared" ca="1" si="126"/>
        <v>156976.39802208223</v>
      </c>
      <c r="O794" s="679">
        <f t="shared" ca="1" si="136"/>
        <v>71492.028204336573</v>
      </c>
      <c r="P794" s="679">
        <f t="shared" ca="1" si="136"/>
        <v>85484.369817745639</v>
      </c>
      <c r="Q794" s="679">
        <f t="shared" ca="1" si="136"/>
        <v>0</v>
      </c>
      <c r="R794" s="679">
        <f t="shared" ca="1" si="136"/>
        <v>0</v>
      </c>
      <c r="S794" s="679">
        <f t="shared" ca="1" si="136"/>
        <v>0</v>
      </c>
      <c r="T794" s="679">
        <f t="shared" ca="1" si="136"/>
        <v>0</v>
      </c>
      <c r="U794" s="679">
        <f t="shared" ca="1" si="136"/>
        <v>0</v>
      </c>
      <c r="V794" s="679">
        <f t="shared" ca="1" si="136"/>
        <v>0</v>
      </c>
      <c r="W794" s="679">
        <f t="shared" ca="1" si="128"/>
        <v>0</v>
      </c>
      <c r="X794" s="679">
        <f t="shared" ca="1" si="136"/>
        <v>0</v>
      </c>
      <c r="Y794" s="679">
        <f t="shared" ca="1" si="136"/>
        <v>0</v>
      </c>
      <c r="Z794" s="679">
        <f t="shared" ca="1" si="136"/>
        <v>0</v>
      </c>
      <c r="AA794" t="str">
        <f t="shared" si="133"/>
        <v>ASR_Financial_Report_SHP21Final</v>
      </c>
      <c r="AB794" s="960">
        <f t="shared" si="134"/>
        <v>44658</v>
      </c>
      <c r="AC794" t="str">
        <f t="shared" si="135"/>
        <v>Unaudited</v>
      </c>
    </row>
    <row r="795" spans="1:29" x14ac:dyDescent="0.25">
      <c r="A795" t="s">
        <v>420</v>
      </c>
      <c r="B795" t="s">
        <v>1366</v>
      </c>
      <c r="C795" t="s">
        <v>1367</v>
      </c>
      <c r="D795">
        <v>1900</v>
      </c>
      <c r="E795" s="960">
        <v>1</v>
      </c>
      <c r="F795" t="s">
        <v>438</v>
      </c>
      <c r="G795" s="960">
        <v>91</v>
      </c>
      <c r="H795" t="s">
        <v>381</v>
      </c>
      <c r="I795" s="940" t="s">
        <v>488</v>
      </c>
      <c r="J795" s="940" t="s">
        <v>450</v>
      </c>
      <c r="K795" s="940" t="s">
        <v>435</v>
      </c>
      <c r="L795" s="948" t="s">
        <v>124</v>
      </c>
      <c r="M795" s="963" t="s">
        <v>99</v>
      </c>
      <c r="N795" s="679">
        <f t="shared" ca="1" si="126"/>
        <v>9966.7910942135386</v>
      </c>
      <c r="O795" s="679">
        <f t="shared" ca="1" si="136"/>
        <v>5890.9877053303671</v>
      </c>
      <c r="P795" s="679">
        <f t="shared" ca="1" si="136"/>
        <v>4075.8033888831719</v>
      </c>
      <c r="Q795" s="679">
        <f t="shared" ca="1" si="136"/>
        <v>0</v>
      </c>
      <c r="R795" s="679">
        <f t="shared" ca="1" si="136"/>
        <v>0</v>
      </c>
      <c r="S795" s="679">
        <f t="shared" ca="1" si="136"/>
        <v>0</v>
      </c>
      <c r="T795" s="679">
        <f t="shared" ca="1" si="136"/>
        <v>0</v>
      </c>
      <c r="U795" s="679">
        <f t="shared" ca="1" si="136"/>
        <v>0</v>
      </c>
      <c r="V795" s="679">
        <f t="shared" ca="1" si="136"/>
        <v>0</v>
      </c>
      <c r="W795" s="679">
        <f t="shared" ca="1" si="128"/>
        <v>0</v>
      </c>
      <c r="X795" s="679">
        <f t="shared" ca="1" si="136"/>
        <v>0</v>
      </c>
      <c r="Y795" s="679">
        <f t="shared" ca="1" si="136"/>
        <v>0</v>
      </c>
      <c r="Z795" s="679">
        <f t="shared" ca="1" si="136"/>
        <v>0</v>
      </c>
      <c r="AA795" t="str">
        <f t="shared" si="133"/>
        <v>ASR_Financial_Report_SHP21Final</v>
      </c>
      <c r="AB795" s="960">
        <f t="shared" si="134"/>
        <v>44658</v>
      </c>
      <c r="AC795" t="str">
        <f t="shared" si="135"/>
        <v>Unaudited</v>
      </c>
    </row>
    <row r="796" spans="1:29" x14ac:dyDescent="0.25">
      <c r="A796" t="s">
        <v>420</v>
      </c>
      <c r="B796" t="s">
        <v>1366</v>
      </c>
      <c r="C796" t="s">
        <v>1367</v>
      </c>
      <c r="D796">
        <v>1900</v>
      </c>
      <c r="E796" s="960">
        <v>1</v>
      </c>
      <c r="F796" t="s">
        <v>438</v>
      </c>
      <c r="G796" s="960">
        <v>91</v>
      </c>
      <c r="H796" t="s">
        <v>381</v>
      </c>
      <c r="I796" s="965" t="s">
        <v>488</v>
      </c>
      <c r="J796" s="965" t="s">
        <v>450</v>
      </c>
      <c r="K796" s="965" t="s">
        <v>435</v>
      </c>
      <c r="L796" s="940" t="s">
        <v>125</v>
      </c>
      <c r="M796" s="965" t="s">
        <v>100</v>
      </c>
      <c r="N796" s="679">
        <f t="shared" ref="N796:N817" ca="1" si="137">IF(OR(AND($F796="PY",N$1&lt;&gt;"Prior Year"),AND($F796&lt;&gt;"PY",N$1="Prior Year")),0,INDEX(INDIRECT("'MMA Rev-Exp "&amp;$H796&amp;"'!$A$1:$CA$200"),IF($J796="Member Months",MATCH($J796,INDIRECT("'MMA Rev-Exp "&amp;$H796&amp;"'!$A$1:$A$200"),0),MATCH($L796,INDIRECT("'MMA Rev-Exp "&amp;$H796&amp;"'!$B$1:$B$200"),0)),IF($F796="PY",MATCH("Prior Year Adjustments",INDIRECT("'MMA Rev-Exp "&amp;$H796&amp;"'!$A$8:$CA$8"),0),MATCH(IF($F796="Q1","JANUARY - MARCH (Q1)",IF($F796="Q2","APRIL - JUNE (Q2)",IF($F796="Q3","JULY - SEPTEMBER (Q3)",IF($F796="Q4","OCTOBER - DECEMBER (Q4)",0)))),INDIRECT("'MMA Rev-Exp "&amp;$H796&amp;"'!$A$7:$CA$7"),0)+MATCH(N$1,INDIRECT("'MMA Rev-Exp "&amp;$H796&amp;"'!$D$8:$CA$8"),0)-1)))</f>
        <v>-221.39655985584699</v>
      </c>
      <c r="O796" s="679">
        <f t="shared" ca="1" si="136"/>
        <v>0</v>
      </c>
      <c r="P796" s="679">
        <f t="shared" ca="1" si="136"/>
        <v>-221.39655985584699</v>
      </c>
      <c r="Q796" s="679">
        <f t="shared" ca="1" si="136"/>
        <v>0</v>
      </c>
      <c r="R796" s="679">
        <f t="shared" ca="1" si="136"/>
        <v>0</v>
      </c>
      <c r="S796" s="679">
        <f t="shared" ca="1" si="136"/>
        <v>0</v>
      </c>
      <c r="T796" s="679">
        <f t="shared" ca="1" si="136"/>
        <v>0</v>
      </c>
      <c r="U796" s="679">
        <f t="shared" ca="1" si="136"/>
        <v>0</v>
      </c>
      <c r="V796" s="679">
        <f t="shared" ca="1" si="136"/>
        <v>0</v>
      </c>
      <c r="W796" s="679">
        <f t="shared" ca="1" si="128"/>
        <v>0</v>
      </c>
      <c r="X796" s="679">
        <f t="shared" ca="1" si="136"/>
        <v>0</v>
      </c>
      <c r="Y796" s="679">
        <f t="shared" ca="1" si="136"/>
        <v>0</v>
      </c>
      <c r="Z796" s="679">
        <f t="shared" ca="1" si="136"/>
        <v>0</v>
      </c>
      <c r="AA796" t="str">
        <f t="shared" si="133"/>
        <v>ASR_Financial_Report_SHP21Final</v>
      </c>
      <c r="AB796" s="960">
        <f t="shared" si="134"/>
        <v>44658</v>
      </c>
      <c r="AC796" t="str">
        <f t="shared" si="135"/>
        <v>Unaudited</v>
      </c>
    </row>
    <row r="797" spans="1:29" x14ac:dyDescent="0.25">
      <c r="A797" t="s">
        <v>420</v>
      </c>
      <c r="B797" t="s">
        <v>1366</v>
      </c>
      <c r="C797" t="s">
        <v>1367</v>
      </c>
      <c r="D797">
        <v>1900</v>
      </c>
      <c r="E797" s="960">
        <v>1</v>
      </c>
      <c r="F797" t="s">
        <v>438</v>
      </c>
      <c r="G797" s="960">
        <v>91</v>
      </c>
      <c r="H797" t="s">
        <v>381</v>
      </c>
      <c r="I797" s="940" t="s">
        <v>488</v>
      </c>
      <c r="J797" s="940" t="s">
        <v>450</v>
      </c>
      <c r="K797" s="940" t="s">
        <v>435</v>
      </c>
      <c r="L797" s="940" t="s">
        <v>126</v>
      </c>
      <c r="M797" s="965" t="s">
        <v>28</v>
      </c>
      <c r="N797" s="679">
        <f t="shared" ca="1" si="137"/>
        <v>5769.221275807914</v>
      </c>
      <c r="O797" s="679">
        <f t="shared" ca="1" si="136"/>
        <v>5769.221275807914</v>
      </c>
      <c r="P797" s="679">
        <f t="shared" ca="1" si="136"/>
        <v>0</v>
      </c>
      <c r="Q797" s="679">
        <f t="shared" ca="1" si="136"/>
        <v>0</v>
      </c>
      <c r="R797" s="679">
        <f t="shared" ca="1" si="136"/>
        <v>0</v>
      </c>
      <c r="S797" s="679">
        <f t="shared" ca="1" si="136"/>
        <v>0</v>
      </c>
      <c r="T797" s="679">
        <f t="shared" ca="1" si="136"/>
        <v>0</v>
      </c>
      <c r="U797" s="679">
        <f t="shared" ref="U797:Z797" ca="1" si="138">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679">
        <f t="shared" ca="1" si="138"/>
        <v>0</v>
      </c>
      <c r="W797" s="679">
        <f t="shared" ca="1" si="128"/>
        <v>0</v>
      </c>
      <c r="X797" s="679">
        <f t="shared" ca="1" si="138"/>
        <v>0</v>
      </c>
      <c r="Y797" s="679">
        <f t="shared" ca="1" si="138"/>
        <v>0</v>
      </c>
      <c r="Z797" s="679">
        <f t="shared" ca="1" si="138"/>
        <v>0</v>
      </c>
      <c r="AA797" t="str">
        <f t="shared" si="133"/>
        <v>ASR_Financial_Report_SHP21Final</v>
      </c>
      <c r="AB797" s="960">
        <f t="shared" si="134"/>
        <v>44658</v>
      </c>
      <c r="AC797" t="str">
        <f t="shared" si="135"/>
        <v>Unaudited</v>
      </c>
    </row>
    <row r="798" spans="1:29" x14ac:dyDescent="0.25">
      <c r="A798" t="s">
        <v>420</v>
      </c>
      <c r="B798" t="s">
        <v>1366</v>
      </c>
      <c r="C798" t="s">
        <v>1367</v>
      </c>
      <c r="D798">
        <v>1900</v>
      </c>
      <c r="E798" s="960">
        <v>1</v>
      </c>
      <c r="F798" t="s">
        <v>438</v>
      </c>
      <c r="G798" s="960">
        <v>91</v>
      </c>
      <c r="H798" t="s">
        <v>381</v>
      </c>
      <c r="I798" s="940" t="s">
        <v>488</v>
      </c>
      <c r="J798" s="940" t="s">
        <v>436</v>
      </c>
      <c r="K798" s="940" t="s">
        <v>436</v>
      </c>
      <c r="L798" s="940" t="s">
        <v>128</v>
      </c>
      <c r="M798" s="965" t="s">
        <v>326</v>
      </c>
      <c r="N798" s="679">
        <f t="shared" ca="1" si="137"/>
        <v>0</v>
      </c>
      <c r="O798" s="679">
        <f t="shared" ref="O798:V807" ca="1" si="139">IF(OR(AND($F798="PY",O$1&lt;&gt;"Prior Year"),AND($F798&lt;&gt;"PY",O$1="Prior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"&amp;$H798&amp;"'!$A$7:$CA$7"),0)+MATCH(O$1,INDIRECT("'MMA Rev-Exp "&amp;$H798&amp;"'!$D$8:$CA$8"),0)-1)))</f>
        <v>0</v>
      </c>
      <c r="P798" s="679">
        <f t="shared" ca="1" si="139"/>
        <v>0</v>
      </c>
      <c r="Q798" s="679">
        <f t="shared" ca="1" si="139"/>
        <v>0</v>
      </c>
      <c r="R798" s="679">
        <f t="shared" ca="1" si="139"/>
        <v>0</v>
      </c>
      <c r="S798" s="679">
        <f t="shared" ca="1" si="139"/>
        <v>0</v>
      </c>
      <c r="T798" s="679">
        <f t="shared" ca="1" si="139"/>
        <v>0</v>
      </c>
      <c r="U798" s="679">
        <f t="shared" ca="1" si="139"/>
        <v>0</v>
      </c>
      <c r="V798" s="679">
        <f t="shared" ca="1" si="139"/>
        <v>0</v>
      </c>
      <c r="W798" s="679">
        <f t="shared" ca="1" si="128"/>
        <v>0</v>
      </c>
      <c r="X798" s="679">
        <f t="shared" ref="X798:Z816" ca="1" si="140">IF(OR(AND($F798="PY",X$1&lt;&gt;"Prior Year"),AND($F798&lt;&gt;"PY",X$1="Prior Year")),0,INDEX(INDIRECT("'MMA Rev-Exp "&amp;$H798&amp;"'!$A$1:$CA$200"),IF($J798="Member Months",MATCH($J798,INDIRECT("'MMA Rev-Exp "&amp;$H798&amp;"'!$A$1:$A$200"),0),MATCH($L798,INDIRECT("'MMA Rev-Exp "&amp;$H798&amp;"'!$B$1:$B$200"),0)),IF($F798="PY",MATCH("Prior Year Adjustments",INDIRECT("'MMA Rev-Exp "&amp;$H798&amp;"'!$A$8:$CA$8"),0),MATCH(IF($F798="Q1","JANUARY - MARCH (Q1)",IF($F798="Q2","APRIL - JUNE (Q2)",IF($F798="Q3","JULY - SEPTEMBER (Q3)",IF($F798="Q4","OCTOBER - DECEMBER (Q4)",0)))),INDIRECT("'MMA Rev-Exp "&amp;$H798&amp;"'!$A$7:$CA$7"),0)+MATCH(X$1,INDIRECT("'MMA Rev-Exp "&amp;$H798&amp;"'!$D$8:$CA$8"),0)-1)))</f>
        <v>0</v>
      </c>
      <c r="Y798" s="679">
        <f t="shared" ca="1" si="140"/>
        <v>0</v>
      </c>
      <c r="Z798" s="679">
        <f t="shared" ca="1" si="140"/>
        <v>0</v>
      </c>
      <c r="AA798" t="str">
        <f t="shared" si="133"/>
        <v>ASR_Financial_Report_SHP21Final</v>
      </c>
      <c r="AB798" s="960">
        <f t="shared" si="134"/>
        <v>44658</v>
      </c>
      <c r="AC798" t="str">
        <f t="shared" si="135"/>
        <v>Unaudited</v>
      </c>
    </row>
    <row r="799" spans="1:29" x14ac:dyDescent="0.25">
      <c r="A799" t="s">
        <v>420</v>
      </c>
      <c r="B799" t="s">
        <v>1366</v>
      </c>
      <c r="C799" t="s">
        <v>1367</v>
      </c>
      <c r="D799">
        <v>1900</v>
      </c>
      <c r="E799" s="960">
        <v>1</v>
      </c>
      <c r="F799" t="s">
        <v>438</v>
      </c>
      <c r="G799" s="960">
        <v>91</v>
      </c>
      <c r="H799" t="s">
        <v>381</v>
      </c>
      <c r="I799" s="940" t="s">
        <v>488</v>
      </c>
      <c r="J799" s="940" t="s">
        <v>436</v>
      </c>
      <c r="K799" s="940" t="s">
        <v>436</v>
      </c>
      <c r="L799" s="940" t="s">
        <v>129</v>
      </c>
      <c r="M799" s="965" t="s">
        <v>325</v>
      </c>
      <c r="N799" s="679">
        <f t="shared" ca="1" si="137"/>
        <v>0</v>
      </c>
      <c r="O799" s="679">
        <f t="shared" ca="1" si="139"/>
        <v>0</v>
      </c>
      <c r="P799" s="679">
        <f t="shared" ca="1" si="139"/>
        <v>0</v>
      </c>
      <c r="Q799" s="679">
        <f t="shared" ca="1" si="139"/>
        <v>0</v>
      </c>
      <c r="R799" s="679">
        <f t="shared" ca="1" si="139"/>
        <v>0</v>
      </c>
      <c r="S799" s="679">
        <f t="shared" ca="1" si="139"/>
        <v>0</v>
      </c>
      <c r="T799" s="679">
        <f t="shared" ca="1" si="139"/>
        <v>0</v>
      </c>
      <c r="U799" s="679">
        <f t="shared" ca="1" si="139"/>
        <v>0</v>
      </c>
      <c r="V799" s="679">
        <f t="shared" ca="1" si="139"/>
        <v>0</v>
      </c>
      <c r="W799" s="679">
        <f t="shared" ca="1" si="128"/>
        <v>0</v>
      </c>
      <c r="X799" s="679">
        <f t="shared" ca="1" si="140"/>
        <v>0</v>
      </c>
      <c r="Y799" s="679">
        <f t="shared" ca="1" si="140"/>
        <v>0</v>
      </c>
      <c r="Z799" s="679">
        <f t="shared" ca="1" si="140"/>
        <v>0</v>
      </c>
      <c r="AA799" t="str">
        <f t="shared" si="133"/>
        <v>ASR_Financial_Report_SHP21Final</v>
      </c>
      <c r="AB799" s="960">
        <f t="shared" si="134"/>
        <v>44658</v>
      </c>
      <c r="AC799" t="str">
        <f t="shared" si="135"/>
        <v>Unaudited</v>
      </c>
    </row>
    <row r="800" spans="1:29" ht="30" x14ac:dyDescent="0.25">
      <c r="A800" t="s">
        <v>420</v>
      </c>
      <c r="B800" t="s">
        <v>1366</v>
      </c>
      <c r="C800" t="s">
        <v>1367</v>
      </c>
      <c r="D800">
        <v>1900</v>
      </c>
      <c r="E800" s="960">
        <v>1</v>
      </c>
      <c r="F800" t="s">
        <v>438</v>
      </c>
      <c r="G800" s="960">
        <v>91</v>
      </c>
      <c r="H800" t="s">
        <v>381</v>
      </c>
      <c r="I800" s="940" t="s">
        <v>488</v>
      </c>
      <c r="J800" s="940" t="s">
        <v>436</v>
      </c>
      <c r="K800" s="940" t="s">
        <v>436</v>
      </c>
      <c r="L800" s="940" t="s">
        <v>130</v>
      </c>
      <c r="M800" s="965" t="s">
        <v>179</v>
      </c>
      <c r="N800" s="679">
        <f t="shared" ca="1" si="137"/>
        <v>0</v>
      </c>
      <c r="O800" s="679">
        <f t="shared" ca="1" si="139"/>
        <v>0</v>
      </c>
      <c r="P800" s="679">
        <f t="shared" ca="1" si="139"/>
        <v>0</v>
      </c>
      <c r="Q800" s="679">
        <f t="shared" ca="1" si="139"/>
        <v>0</v>
      </c>
      <c r="R800" s="679">
        <f t="shared" ca="1" si="139"/>
        <v>0</v>
      </c>
      <c r="S800" s="679">
        <f t="shared" ca="1" si="139"/>
        <v>0</v>
      </c>
      <c r="T800" s="679">
        <f t="shared" ca="1" si="139"/>
        <v>0</v>
      </c>
      <c r="U800" s="679">
        <f t="shared" ca="1" si="139"/>
        <v>0</v>
      </c>
      <c r="V800" s="679">
        <f t="shared" ca="1" si="139"/>
        <v>0</v>
      </c>
      <c r="W800" s="679">
        <f t="shared" ca="1" si="128"/>
        <v>0</v>
      </c>
      <c r="X800" s="679">
        <f t="shared" ca="1" si="140"/>
        <v>0</v>
      </c>
      <c r="Y800" s="679">
        <f t="shared" ca="1" si="140"/>
        <v>0</v>
      </c>
      <c r="Z800" s="679">
        <f t="shared" ca="1" si="140"/>
        <v>0</v>
      </c>
      <c r="AA800" t="str">
        <f t="shared" si="133"/>
        <v>ASR_Financial_Report_SHP21Final</v>
      </c>
      <c r="AB800" s="960">
        <f t="shared" si="134"/>
        <v>44658</v>
      </c>
      <c r="AC800" t="str">
        <f t="shared" si="135"/>
        <v>Unaudited</v>
      </c>
    </row>
    <row r="801" spans="1:29" x14ac:dyDescent="0.25">
      <c r="A801" t="s">
        <v>420</v>
      </c>
      <c r="B801" t="s">
        <v>1366</v>
      </c>
      <c r="C801" t="s">
        <v>1367</v>
      </c>
      <c r="D801">
        <v>1900</v>
      </c>
      <c r="E801" s="960">
        <v>1</v>
      </c>
      <c r="F801" t="s">
        <v>438</v>
      </c>
      <c r="G801" s="960">
        <v>91</v>
      </c>
      <c r="H801" t="s">
        <v>381</v>
      </c>
      <c r="I801" s="940" t="s">
        <v>488</v>
      </c>
      <c r="J801" s="940" t="s">
        <v>436</v>
      </c>
      <c r="K801" s="940" t="s">
        <v>436</v>
      </c>
      <c r="L801" s="940" t="s">
        <v>131</v>
      </c>
      <c r="M801" s="965" t="s">
        <v>494</v>
      </c>
      <c r="N801" s="679">
        <f t="shared" ca="1" si="137"/>
        <v>0</v>
      </c>
      <c r="O801" s="679">
        <f t="shared" ca="1" si="139"/>
        <v>0</v>
      </c>
      <c r="P801" s="679">
        <f t="shared" ca="1" si="139"/>
        <v>0</v>
      </c>
      <c r="Q801" s="679">
        <f t="shared" ca="1" si="139"/>
        <v>0</v>
      </c>
      <c r="R801" s="679">
        <f t="shared" ca="1" si="139"/>
        <v>0</v>
      </c>
      <c r="S801" s="679">
        <f t="shared" ca="1" si="139"/>
        <v>0</v>
      </c>
      <c r="T801" s="679">
        <f t="shared" ca="1" si="139"/>
        <v>0</v>
      </c>
      <c r="U801" s="679">
        <f t="shared" ca="1" si="139"/>
        <v>0</v>
      </c>
      <c r="V801" s="679">
        <f t="shared" ca="1" si="139"/>
        <v>0</v>
      </c>
      <c r="W801" s="679">
        <f t="shared" ca="1" si="128"/>
        <v>0</v>
      </c>
      <c r="X801" s="679">
        <f t="shared" ca="1" si="140"/>
        <v>0</v>
      </c>
      <c r="Y801" s="679">
        <f t="shared" ca="1" si="140"/>
        <v>0</v>
      </c>
      <c r="Z801" s="679">
        <f t="shared" ca="1" si="140"/>
        <v>0</v>
      </c>
      <c r="AA801" t="str">
        <f t="shared" si="133"/>
        <v>ASR_Financial_Report_SHP21Final</v>
      </c>
      <c r="AB801" s="960">
        <f t="shared" si="134"/>
        <v>44658</v>
      </c>
      <c r="AC801" t="str">
        <f t="shared" si="135"/>
        <v>Unaudited</v>
      </c>
    </row>
    <row r="802" spans="1:29" x14ac:dyDescent="0.25">
      <c r="A802" t="s">
        <v>420</v>
      </c>
      <c r="B802" t="s">
        <v>1366</v>
      </c>
      <c r="C802" t="s">
        <v>1367</v>
      </c>
      <c r="D802">
        <v>1900</v>
      </c>
      <c r="E802" s="960">
        <v>1</v>
      </c>
      <c r="F802" t="s">
        <v>438</v>
      </c>
      <c r="G802" s="960">
        <v>91</v>
      </c>
      <c r="H802" t="s">
        <v>381</v>
      </c>
      <c r="I802" s="940" t="s">
        <v>488</v>
      </c>
      <c r="J802" s="940" t="s">
        <v>436</v>
      </c>
      <c r="K802" s="940" t="s">
        <v>436</v>
      </c>
      <c r="L802" s="940" t="s">
        <v>132</v>
      </c>
      <c r="M802" s="965" t="s">
        <v>495</v>
      </c>
      <c r="N802" s="679">
        <f t="shared" ca="1" si="137"/>
        <v>0</v>
      </c>
      <c r="O802" s="679">
        <f t="shared" ca="1" si="139"/>
        <v>0</v>
      </c>
      <c r="P802" s="679">
        <f t="shared" ca="1" si="139"/>
        <v>0</v>
      </c>
      <c r="Q802" s="679">
        <f t="shared" ca="1" si="139"/>
        <v>0</v>
      </c>
      <c r="R802" s="679">
        <f t="shared" ca="1" si="139"/>
        <v>0</v>
      </c>
      <c r="S802" s="679">
        <f t="shared" ca="1" si="139"/>
        <v>0</v>
      </c>
      <c r="T802" s="679">
        <f t="shared" ca="1" si="139"/>
        <v>0</v>
      </c>
      <c r="U802" s="679">
        <f t="shared" ca="1" si="139"/>
        <v>0</v>
      </c>
      <c r="V802" s="679">
        <f t="shared" ca="1" si="139"/>
        <v>0</v>
      </c>
      <c r="W802" s="679">
        <f t="shared" ca="1" si="128"/>
        <v>0</v>
      </c>
      <c r="X802" s="679">
        <f t="shared" ca="1" si="140"/>
        <v>0</v>
      </c>
      <c r="Y802" s="679">
        <f t="shared" ca="1" si="140"/>
        <v>0</v>
      </c>
      <c r="Z802" s="679">
        <f t="shared" ca="1" si="140"/>
        <v>0</v>
      </c>
      <c r="AA802" t="str">
        <f t="shared" si="133"/>
        <v>ASR_Financial_Report_SHP21Final</v>
      </c>
      <c r="AB802" s="960">
        <f t="shared" si="134"/>
        <v>44658</v>
      </c>
      <c r="AC802" t="str">
        <f t="shared" si="135"/>
        <v>Unaudited</v>
      </c>
    </row>
    <row r="803" spans="1:29" x14ac:dyDescent="0.25">
      <c r="A803" t="s">
        <v>420</v>
      </c>
      <c r="B803" t="s">
        <v>1366</v>
      </c>
      <c r="C803" t="s">
        <v>1367</v>
      </c>
      <c r="D803">
        <v>1900</v>
      </c>
      <c r="E803" s="960">
        <v>1</v>
      </c>
      <c r="F803" t="s">
        <v>438</v>
      </c>
      <c r="G803" s="960">
        <v>91</v>
      </c>
      <c r="H803" t="s">
        <v>381</v>
      </c>
      <c r="I803" s="940" t="s">
        <v>488</v>
      </c>
      <c r="J803" s="940" t="s">
        <v>436</v>
      </c>
      <c r="K803" s="940" t="s">
        <v>436</v>
      </c>
      <c r="L803" s="948" t="s">
        <v>133</v>
      </c>
      <c r="M803" s="963" t="s">
        <v>496</v>
      </c>
      <c r="N803" s="679">
        <f t="shared" ca="1" si="137"/>
        <v>0</v>
      </c>
      <c r="O803" s="679">
        <f t="shared" ca="1" si="139"/>
        <v>0</v>
      </c>
      <c r="P803" s="679">
        <f t="shared" ca="1" si="139"/>
        <v>0</v>
      </c>
      <c r="Q803" s="679">
        <f t="shared" ca="1" si="139"/>
        <v>0</v>
      </c>
      <c r="R803" s="679">
        <f t="shared" ca="1" si="139"/>
        <v>0</v>
      </c>
      <c r="S803" s="679">
        <f t="shared" ca="1" si="139"/>
        <v>0</v>
      </c>
      <c r="T803" s="679">
        <f t="shared" ca="1" si="139"/>
        <v>0</v>
      </c>
      <c r="U803" s="679">
        <f t="shared" ca="1" si="139"/>
        <v>0</v>
      </c>
      <c r="V803" s="679">
        <f t="shared" ca="1" si="139"/>
        <v>0</v>
      </c>
      <c r="W803" s="679">
        <f t="shared" ca="1" si="128"/>
        <v>0</v>
      </c>
      <c r="X803" s="679">
        <f t="shared" ca="1" si="140"/>
        <v>0</v>
      </c>
      <c r="Y803" s="679">
        <f t="shared" ca="1" si="140"/>
        <v>0</v>
      </c>
      <c r="Z803" s="679">
        <f t="shared" ca="1" si="140"/>
        <v>0</v>
      </c>
      <c r="AA803" t="str">
        <f t="shared" si="133"/>
        <v>ASR_Financial_Report_SHP21Final</v>
      </c>
      <c r="AB803" s="960">
        <f t="shared" si="134"/>
        <v>44658</v>
      </c>
      <c r="AC803" t="str">
        <f t="shared" si="135"/>
        <v>Unaudited</v>
      </c>
    </row>
    <row r="804" spans="1:29" ht="30" x14ac:dyDescent="0.25">
      <c r="A804" t="s">
        <v>420</v>
      </c>
      <c r="B804" t="s">
        <v>1366</v>
      </c>
      <c r="C804" t="s">
        <v>1367</v>
      </c>
      <c r="D804">
        <v>1900</v>
      </c>
      <c r="E804" s="960">
        <v>1</v>
      </c>
      <c r="F804" t="s">
        <v>438</v>
      </c>
      <c r="G804" s="960">
        <v>91</v>
      </c>
      <c r="H804" t="s">
        <v>381</v>
      </c>
      <c r="I804" s="965" t="s">
        <v>489</v>
      </c>
      <c r="J804" s="965" t="s">
        <v>26</v>
      </c>
      <c r="K804" s="965" t="s">
        <v>26</v>
      </c>
      <c r="L804" s="940" t="s">
        <v>269</v>
      </c>
      <c r="M804" s="965" t="s">
        <v>26</v>
      </c>
      <c r="N804" s="679">
        <f t="shared" ca="1" si="137"/>
        <v>205465.70517207534</v>
      </c>
      <c r="O804" s="679">
        <f t="shared" ca="1" si="139"/>
        <v>0</v>
      </c>
      <c r="P804" s="679">
        <f t="shared" ca="1" si="139"/>
        <v>0</v>
      </c>
      <c r="Q804" s="679">
        <f t="shared" ca="1" si="139"/>
        <v>0</v>
      </c>
      <c r="R804" s="679">
        <f t="shared" ca="1" si="139"/>
        <v>0</v>
      </c>
      <c r="S804" s="679">
        <f t="shared" ca="1" si="139"/>
        <v>0</v>
      </c>
      <c r="T804" s="679">
        <f t="shared" ca="1" si="139"/>
        <v>0</v>
      </c>
      <c r="U804" s="679">
        <f t="shared" ca="1" si="139"/>
        <v>0</v>
      </c>
      <c r="V804" s="679">
        <f t="shared" ca="1" si="139"/>
        <v>0</v>
      </c>
      <c r="W804" s="679">
        <f t="shared" ca="1" si="128"/>
        <v>0</v>
      </c>
      <c r="X804" s="679">
        <f t="shared" ca="1" si="140"/>
        <v>0</v>
      </c>
      <c r="Y804" s="679">
        <f t="shared" ca="1" si="140"/>
        <v>0</v>
      </c>
      <c r="Z804" s="679">
        <f t="shared" ca="1" si="140"/>
        <v>0</v>
      </c>
      <c r="AA804" t="str">
        <f t="shared" si="133"/>
        <v>ASR_Financial_Report_SHP21Final</v>
      </c>
      <c r="AB804" s="960">
        <f t="shared" si="134"/>
        <v>44658</v>
      </c>
      <c r="AC804" t="str">
        <f t="shared" si="135"/>
        <v>Unaudited</v>
      </c>
    </row>
    <row r="805" spans="1:29" x14ac:dyDescent="0.25">
      <c r="A805" t="s">
        <v>420</v>
      </c>
      <c r="B805" t="s">
        <v>1366</v>
      </c>
      <c r="C805" t="s">
        <v>1367</v>
      </c>
      <c r="D805">
        <v>1900</v>
      </c>
      <c r="E805" s="960">
        <v>1</v>
      </c>
      <c r="F805" t="s">
        <v>439</v>
      </c>
      <c r="G805" s="960">
        <v>182</v>
      </c>
      <c r="H805" t="s">
        <v>381</v>
      </c>
      <c r="I805" s="940" t="s">
        <v>432</v>
      </c>
      <c r="J805" s="940" t="s">
        <v>432</v>
      </c>
      <c r="K805" s="940" t="s">
        <v>432</v>
      </c>
      <c r="L805" s="940"/>
      <c r="M805" s="965" t="s">
        <v>432</v>
      </c>
      <c r="N805" s="679">
        <f t="shared" ca="1" si="137"/>
        <v>43743.08</v>
      </c>
      <c r="O805" s="679">
        <f t="shared" ca="1" si="139"/>
        <v>37902.17</v>
      </c>
      <c r="P805" s="679">
        <f t="shared" ca="1" si="139"/>
        <v>742.91</v>
      </c>
      <c r="Q805" s="679">
        <f t="shared" ca="1" si="139"/>
        <v>3149.54</v>
      </c>
      <c r="R805" s="679">
        <f t="shared" ca="1" si="139"/>
        <v>412</v>
      </c>
      <c r="S805" s="679">
        <f t="shared" ca="1" si="139"/>
        <v>1151.46</v>
      </c>
      <c r="T805" s="679">
        <f t="shared" ca="1" si="139"/>
        <v>320</v>
      </c>
      <c r="U805" s="679">
        <f t="shared" ca="1" si="139"/>
        <v>9</v>
      </c>
      <c r="V805" s="679">
        <f t="shared" ca="1" si="139"/>
        <v>53</v>
      </c>
      <c r="W805" s="679">
        <f t="shared" ca="1" si="128"/>
        <v>3</v>
      </c>
      <c r="X805" s="679">
        <f t="shared" ca="1" si="140"/>
        <v>0</v>
      </c>
      <c r="Y805" s="679">
        <f t="shared" ca="1" si="140"/>
        <v>0</v>
      </c>
      <c r="Z805" s="679">
        <f t="shared" ca="1" si="140"/>
        <v>0</v>
      </c>
      <c r="AA805" t="str">
        <f t="shared" si="133"/>
        <v>ASR_Financial_Report_SHP21Final</v>
      </c>
      <c r="AB805" s="960">
        <f t="shared" si="134"/>
        <v>44658</v>
      </c>
      <c r="AC805" t="str">
        <f t="shared" si="135"/>
        <v>Unaudited</v>
      </c>
    </row>
    <row r="806" spans="1:29" x14ac:dyDescent="0.25">
      <c r="A806" t="s">
        <v>420</v>
      </c>
      <c r="B806" t="s">
        <v>1366</v>
      </c>
      <c r="C806" t="s">
        <v>1367</v>
      </c>
      <c r="D806">
        <v>1900</v>
      </c>
      <c r="E806" s="960">
        <v>1</v>
      </c>
      <c r="F806" t="s">
        <v>439</v>
      </c>
      <c r="G806" s="960">
        <v>182</v>
      </c>
      <c r="H806" t="s">
        <v>381</v>
      </c>
      <c r="I806" s="940" t="s">
        <v>487</v>
      </c>
      <c r="J806" s="940" t="s">
        <v>12</v>
      </c>
      <c r="K806" s="940" t="s">
        <v>12</v>
      </c>
      <c r="L806" s="940">
        <v>1.1000000000000001</v>
      </c>
      <c r="M806" s="965" t="s">
        <v>12</v>
      </c>
      <c r="N806" s="679">
        <f t="shared" ca="1" si="137"/>
        <v>9694718.7700000033</v>
      </c>
      <c r="O806" s="679">
        <f t="shared" ca="1" si="139"/>
        <v>6102398.4500000002</v>
      </c>
      <c r="P806" s="679">
        <f t="shared" ca="1" si="139"/>
        <v>318789.96000000002</v>
      </c>
      <c r="Q806" s="679">
        <f t="shared" ca="1" si="139"/>
        <v>2198871.59</v>
      </c>
      <c r="R806" s="679">
        <f t="shared" ca="1" si="139"/>
        <v>494576.96</v>
      </c>
      <c r="S806" s="679">
        <f t="shared" ca="1" si="139"/>
        <v>248964.96</v>
      </c>
      <c r="T806" s="679">
        <f t="shared" ca="1" si="139"/>
        <v>93409.8</v>
      </c>
      <c r="U806" s="679">
        <f t="shared" ca="1" si="139"/>
        <v>1861.92</v>
      </c>
      <c r="V806" s="679">
        <f t="shared" ca="1" si="139"/>
        <v>154217.17000000001</v>
      </c>
      <c r="W806" s="679">
        <f t="shared" ca="1" si="128"/>
        <v>81627.960000000006</v>
      </c>
      <c r="X806" s="679">
        <f t="shared" ca="1" si="140"/>
        <v>0</v>
      </c>
      <c r="Y806" s="679">
        <f t="shared" ca="1" si="140"/>
        <v>0</v>
      </c>
      <c r="Z806" s="679">
        <f t="shared" ca="1" si="140"/>
        <v>0</v>
      </c>
      <c r="AA806" t="str">
        <f t="shared" si="133"/>
        <v>ASR_Financial_Report_SHP21Final</v>
      </c>
      <c r="AB806" s="960">
        <f t="shared" si="134"/>
        <v>44658</v>
      </c>
      <c r="AC806" t="str">
        <f t="shared" si="135"/>
        <v>Unaudited</v>
      </c>
    </row>
    <row r="807" spans="1:29" x14ac:dyDescent="0.25">
      <c r="A807" t="s">
        <v>420</v>
      </c>
      <c r="B807" t="s">
        <v>1366</v>
      </c>
      <c r="C807" t="s">
        <v>1367</v>
      </c>
      <c r="D807">
        <v>1900</v>
      </c>
      <c r="E807" s="960">
        <v>1</v>
      </c>
      <c r="F807" t="s">
        <v>439</v>
      </c>
      <c r="G807" s="960">
        <v>182</v>
      </c>
      <c r="H807" t="s">
        <v>381</v>
      </c>
      <c r="I807" s="940" t="s">
        <v>487</v>
      </c>
      <c r="J807" s="940" t="s">
        <v>12</v>
      </c>
      <c r="K807" s="940" t="s">
        <v>1309</v>
      </c>
      <c r="L807" s="940" t="s">
        <v>1300</v>
      </c>
      <c r="M807" s="965" t="s">
        <v>1309</v>
      </c>
      <c r="N807" s="679">
        <f t="shared" ca="1" si="137"/>
        <v>0</v>
      </c>
      <c r="O807" s="679">
        <f t="shared" ca="1" si="139"/>
        <v>0</v>
      </c>
      <c r="P807" s="679">
        <f t="shared" ca="1" si="139"/>
        <v>0</v>
      </c>
      <c r="Q807" s="679">
        <f t="shared" ca="1" si="139"/>
        <v>0</v>
      </c>
      <c r="R807" s="679">
        <f t="shared" ca="1" si="139"/>
        <v>0</v>
      </c>
      <c r="S807" s="679">
        <f t="shared" ca="1" si="139"/>
        <v>0</v>
      </c>
      <c r="T807" s="679">
        <f t="shared" ca="1" si="139"/>
        <v>0</v>
      </c>
      <c r="U807" s="679">
        <f t="shared" ca="1" si="139"/>
        <v>0</v>
      </c>
      <c r="V807" s="679">
        <f t="shared" ca="1" si="139"/>
        <v>0</v>
      </c>
      <c r="W807" s="679">
        <f t="shared" ca="1" si="128"/>
        <v>0</v>
      </c>
      <c r="X807" s="679">
        <f t="shared" ca="1" si="140"/>
        <v>0</v>
      </c>
      <c r="Y807" s="679">
        <f t="shared" ca="1" si="140"/>
        <v>0</v>
      </c>
      <c r="Z807" s="679">
        <f t="shared" ca="1" si="140"/>
        <v>0</v>
      </c>
      <c r="AA807" t="str">
        <f t="shared" si="133"/>
        <v>ASR_Financial_Report_SHP21Final</v>
      </c>
      <c r="AB807" s="960">
        <f t="shared" si="134"/>
        <v>44658</v>
      </c>
      <c r="AC807" t="str">
        <f t="shared" si="135"/>
        <v>Unaudited</v>
      </c>
    </row>
    <row r="808" spans="1:29" x14ac:dyDescent="0.25">
      <c r="A808" t="s">
        <v>420</v>
      </c>
      <c r="B808" t="s">
        <v>1366</v>
      </c>
      <c r="C808" t="s">
        <v>1367</v>
      </c>
      <c r="D808">
        <v>1900</v>
      </c>
      <c r="E808" s="960">
        <v>1</v>
      </c>
      <c r="F808" t="s">
        <v>439</v>
      </c>
      <c r="G808" s="960">
        <v>182</v>
      </c>
      <c r="H808" t="s">
        <v>381</v>
      </c>
      <c r="I808" s="940" t="s">
        <v>487</v>
      </c>
      <c r="J808" s="940" t="s">
        <v>490</v>
      </c>
      <c r="K808" s="940" t="s">
        <v>491</v>
      </c>
      <c r="L808" s="940" t="s">
        <v>63</v>
      </c>
      <c r="M808" s="965" t="s">
        <v>343</v>
      </c>
      <c r="N808" s="679">
        <f t="shared" ca="1" si="137"/>
        <v>0</v>
      </c>
      <c r="O808" s="679">
        <f t="shared" ref="O808:V816" ca="1" si="141">IF(OR(AND($F808="PY",O$1&lt;&gt;"Prior Year"),AND($F808&lt;&gt;"PY",O$1="Prior Year")),0,INDEX(INDIRECT("'MMA Rev-Exp "&amp;$H808&amp;"'!$A$1:$CA$200"),IF($J808="Member Months",MATCH($J808,INDIRECT("'MMA Rev-Exp "&amp;$H808&amp;"'!$A$1:$A$200"),0),MATCH($L808,INDIRECT("'MMA Rev-Exp "&amp;$H808&amp;"'!$B$1:$B$200"),0)),IF($F808="PY",MATCH("Prior Year Adjustments",INDIRECT("'MMA Rev-Exp "&amp;$H808&amp;"'!$A$8:$CA$8"),0),MATCH(IF($F808="Q1","JANUARY - MARCH (Q1)",IF($F808="Q2","APRIL - JUNE (Q2)",IF($F808="Q3","JULY - SEPTEMBER (Q3)",IF($F808="Q4","OCTOBER - DECEMBER (Q4)",0)))),INDIRECT("'MMA Rev-Exp "&amp;$H808&amp;"'!$A$7:$CA$7"),0)+MATCH(O$1,INDIRECT("'MMA Rev-Exp "&amp;$H808&amp;"'!$D$8:$CA$8"),0)-1)))</f>
        <v>0</v>
      </c>
      <c r="P808" s="679">
        <f t="shared" ca="1" si="141"/>
        <v>0</v>
      </c>
      <c r="Q808" s="679">
        <f t="shared" ca="1" si="141"/>
        <v>0</v>
      </c>
      <c r="R808" s="679">
        <f t="shared" ca="1" si="141"/>
        <v>0</v>
      </c>
      <c r="S808" s="679">
        <f t="shared" ca="1" si="141"/>
        <v>0</v>
      </c>
      <c r="T808" s="679">
        <f t="shared" ca="1" si="141"/>
        <v>0</v>
      </c>
      <c r="U808" s="679">
        <f t="shared" ca="1" si="141"/>
        <v>0</v>
      </c>
      <c r="V808" s="679">
        <f t="shared" ca="1" si="141"/>
        <v>0</v>
      </c>
      <c r="W808" s="679">
        <f t="shared" ca="1" si="128"/>
        <v>0</v>
      </c>
      <c r="X808" s="679">
        <f t="shared" ca="1" si="140"/>
        <v>0</v>
      </c>
      <c r="Y808" s="679">
        <f t="shared" ca="1" si="140"/>
        <v>0</v>
      </c>
      <c r="Z808" s="679">
        <f t="shared" ca="1" si="140"/>
        <v>0</v>
      </c>
      <c r="AA808" t="str">
        <f t="shared" si="133"/>
        <v>ASR_Financial_Report_SHP21Final</v>
      </c>
      <c r="AB808" s="960">
        <f t="shared" si="134"/>
        <v>44658</v>
      </c>
      <c r="AC808" t="str">
        <f t="shared" si="135"/>
        <v>Unaudited</v>
      </c>
    </row>
    <row r="809" spans="1:29" x14ac:dyDescent="0.25">
      <c r="A809" t="s">
        <v>420</v>
      </c>
      <c r="B809" t="s">
        <v>1366</v>
      </c>
      <c r="C809" t="s">
        <v>1367</v>
      </c>
      <c r="D809">
        <v>1900</v>
      </c>
      <c r="E809" s="960">
        <v>1</v>
      </c>
      <c r="F809" t="s">
        <v>439</v>
      </c>
      <c r="G809" s="960">
        <v>182</v>
      </c>
      <c r="H809" t="s">
        <v>381</v>
      </c>
      <c r="I809" s="940" t="s">
        <v>487</v>
      </c>
      <c r="J809" s="940" t="s">
        <v>490</v>
      </c>
      <c r="K809" s="940" t="s">
        <v>1000</v>
      </c>
      <c r="L809" s="940" t="s">
        <v>896</v>
      </c>
      <c r="M809" s="965" t="s">
        <v>897</v>
      </c>
      <c r="N809" s="679">
        <f t="shared" ca="1" si="137"/>
        <v>188975.88454362337</v>
      </c>
      <c r="O809" s="679">
        <f t="shared" ca="1" si="141"/>
        <v>188975.88454362337</v>
      </c>
      <c r="P809" s="679">
        <f t="shared" ca="1" si="141"/>
        <v>0</v>
      </c>
      <c r="Q809" s="679">
        <f t="shared" ca="1" si="141"/>
        <v>0</v>
      </c>
      <c r="R809" s="679">
        <f t="shared" ca="1" si="141"/>
        <v>0</v>
      </c>
      <c r="S809" s="679">
        <f t="shared" ca="1" si="141"/>
        <v>0</v>
      </c>
      <c r="T809" s="679">
        <f t="shared" ca="1" si="141"/>
        <v>0</v>
      </c>
      <c r="U809" s="679">
        <f t="shared" ca="1" si="141"/>
        <v>0</v>
      </c>
      <c r="V809" s="679">
        <f t="shared" ca="1" si="141"/>
        <v>0</v>
      </c>
      <c r="W809" s="679">
        <f t="shared" ca="1" si="128"/>
        <v>0</v>
      </c>
      <c r="X809" s="679">
        <f t="shared" ca="1" si="140"/>
        <v>0</v>
      </c>
      <c r="Y809" s="679">
        <f t="shared" ca="1" si="140"/>
        <v>0</v>
      </c>
      <c r="Z809" s="679">
        <f t="shared" ca="1" si="140"/>
        <v>0</v>
      </c>
      <c r="AA809" t="str">
        <f t="shared" si="133"/>
        <v>ASR_Financial_Report_SHP21Final</v>
      </c>
      <c r="AB809" s="960">
        <f t="shared" si="134"/>
        <v>44658</v>
      </c>
      <c r="AC809" t="str">
        <f t="shared" si="135"/>
        <v>Unaudited</v>
      </c>
    </row>
    <row r="810" spans="1:29" x14ac:dyDescent="0.25">
      <c r="A810" t="s">
        <v>420</v>
      </c>
      <c r="B810" t="s">
        <v>1366</v>
      </c>
      <c r="C810" t="s">
        <v>1367</v>
      </c>
      <c r="D810">
        <v>1900</v>
      </c>
      <c r="E810" s="960">
        <v>1</v>
      </c>
      <c r="F810" t="s">
        <v>439</v>
      </c>
      <c r="G810" s="960">
        <v>182</v>
      </c>
      <c r="H810" t="s">
        <v>381</v>
      </c>
      <c r="I810" s="940" t="s">
        <v>487</v>
      </c>
      <c r="J810" s="940" t="s">
        <v>13</v>
      </c>
      <c r="K810" s="940" t="s">
        <v>492</v>
      </c>
      <c r="L810" s="940" t="s">
        <v>94</v>
      </c>
      <c r="M810" s="965" t="s">
        <v>146</v>
      </c>
      <c r="N810" s="679">
        <f t="shared" ca="1" si="137"/>
        <v>0</v>
      </c>
      <c r="O810" s="679">
        <f t="shared" ca="1" si="141"/>
        <v>0</v>
      </c>
      <c r="P810" s="679">
        <f t="shared" ca="1" si="141"/>
        <v>0</v>
      </c>
      <c r="Q810" s="679">
        <f t="shared" ca="1" si="141"/>
        <v>0</v>
      </c>
      <c r="R810" s="679">
        <f t="shared" ca="1" si="141"/>
        <v>0</v>
      </c>
      <c r="S810" s="679">
        <f t="shared" ca="1" si="141"/>
        <v>0</v>
      </c>
      <c r="T810" s="679">
        <f t="shared" ca="1" si="141"/>
        <v>0</v>
      </c>
      <c r="U810" s="679">
        <f t="shared" ca="1" si="141"/>
        <v>0</v>
      </c>
      <c r="V810" s="679">
        <f t="shared" ca="1" si="141"/>
        <v>0</v>
      </c>
      <c r="W810" s="679">
        <f t="shared" ca="1" si="128"/>
        <v>0</v>
      </c>
      <c r="X810" s="679">
        <f t="shared" ca="1" si="140"/>
        <v>0</v>
      </c>
      <c r="Y810" s="679">
        <f t="shared" ca="1" si="140"/>
        <v>0</v>
      </c>
      <c r="Z810" s="679">
        <f t="shared" ca="1" si="140"/>
        <v>0</v>
      </c>
      <c r="AA810" t="str">
        <f t="shared" si="133"/>
        <v>ASR_Financial_Report_SHP21Final</v>
      </c>
      <c r="AB810" s="960">
        <f t="shared" si="134"/>
        <v>44658</v>
      </c>
      <c r="AC810" t="str">
        <f t="shared" si="135"/>
        <v>Unaudited</v>
      </c>
    </row>
    <row r="811" spans="1:29" x14ac:dyDescent="0.25">
      <c r="A811" t="s">
        <v>420</v>
      </c>
      <c r="B811" t="s">
        <v>1366</v>
      </c>
      <c r="C811" t="s">
        <v>1367</v>
      </c>
      <c r="D811">
        <v>1900</v>
      </c>
      <c r="E811" s="960">
        <v>1</v>
      </c>
      <c r="F811" t="s">
        <v>439</v>
      </c>
      <c r="G811" s="960">
        <v>182</v>
      </c>
      <c r="H811" t="s">
        <v>381</v>
      </c>
      <c r="I811" s="940" t="s">
        <v>487</v>
      </c>
      <c r="J811" s="940" t="s">
        <v>13</v>
      </c>
      <c r="K811" s="940" t="s">
        <v>13</v>
      </c>
      <c r="L811" s="948" t="s">
        <v>35</v>
      </c>
      <c r="M811" s="963" t="s">
        <v>13</v>
      </c>
      <c r="N811" s="679">
        <f t="shared" ca="1" si="137"/>
        <v>52271.217953198087</v>
      </c>
      <c r="O811" s="679">
        <f t="shared" ca="1" si="141"/>
        <v>46785.477953198089</v>
      </c>
      <c r="P811" s="679">
        <f t="shared" ca="1" si="141"/>
        <v>0</v>
      </c>
      <c r="Q811" s="679">
        <f t="shared" ca="1" si="141"/>
        <v>0</v>
      </c>
      <c r="R811" s="679">
        <f t="shared" ca="1" si="141"/>
        <v>0</v>
      </c>
      <c r="S811" s="679">
        <f t="shared" ca="1" si="141"/>
        <v>0</v>
      </c>
      <c r="T811" s="679">
        <f t="shared" ca="1" si="141"/>
        <v>0</v>
      </c>
      <c r="U811" s="679">
        <f t="shared" ca="1" si="141"/>
        <v>0</v>
      </c>
      <c r="V811" s="679">
        <f t="shared" ca="1" si="141"/>
        <v>0</v>
      </c>
      <c r="W811" s="679">
        <f t="shared" ca="1" si="128"/>
        <v>0</v>
      </c>
      <c r="X811" s="679">
        <f t="shared" ca="1" si="140"/>
        <v>5485.7399999999989</v>
      </c>
      <c r="Y811" s="679">
        <f t="shared" ca="1" si="140"/>
        <v>0</v>
      </c>
      <c r="Z811" s="679">
        <f t="shared" ca="1" si="140"/>
        <v>0</v>
      </c>
      <c r="AA811" t="str">
        <f t="shared" si="133"/>
        <v>ASR_Financial_Report_SHP21Final</v>
      </c>
      <c r="AB811" s="960">
        <f t="shared" si="134"/>
        <v>44658</v>
      </c>
      <c r="AC811" t="str">
        <f t="shared" si="135"/>
        <v>Unaudited</v>
      </c>
    </row>
    <row r="812" spans="1:29" x14ac:dyDescent="0.25">
      <c r="A812" t="s">
        <v>420</v>
      </c>
      <c r="B812" t="s">
        <v>1366</v>
      </c>
      <c r="C812" t="s">
        <v>1367</v>
      </c>
      <c r="D812">
        <v>1900</v>
      </c>
      <c r="E812" s="960">
        <v>1</v>
      </c>
      <c r="F812" t="s">
        <v>439</v>
      </c>
      <c r="G812" s="960">
        <v>182</v>
      </c>
      <c r="H812" t="s">
        <v>381</v>
      </c>
      <c r="I812" s="940" t="s">
        <v>488</v>
      </c>
      <c r="J812" s="940" t="s">
        <v>444</v>
      </c>
      <c r="K812" s="940" t="s">
        <v>0</v>
      </c>
      <c r="L812" s="940">
        <v>2.1</v>
      </c>
      <c r="M812" s="965" t="s">
        <v>147</v>
      </c>
      <c r="N812" s="679">
        <f t="shared" ca="1" si="137"/>
        <v>1490850.6600000001</v>
      </c>
      <c r="O812" s="679">
        <f t="shared" ca="1" si="141"/>
        <v>829538.13</v>
      </c>
      <c r="P812" s="679">
        <f t="shared" ca="1" si="141"/>
        <v>6664.3</v>
      </c>
      <c r="Q812" s="679">
        <f t="shared" ca="1" si="141"/>
        <v>603718.60000000009</v>
      </c>
      <c r="R812" s="679">
        <f t="shared" ca="1" si="141"/>
        <v>44643.15</v>
      </c>
      <c r="S812" s="679">
        <f t="shared" ca="1" si="141"/>
        <v>3444.78</v>
      </c>
      <c r="T812" s="679">
        <f t="shared" ca="1" si="141"/>
        <v>0</v>
      </c>
      <c r="U812" s="679">
        <f t="shared" ca="1" si="141"/>
        <v>0</v>
      </c>
      <c r="V812" s="679">
        <f t="shared" ca="1" si="141"/>
        <v>2841.7</v>
      </c>
      <c r="W812" s="679">
        <f t="shared" ca="1" si="128"/>
        <v>0</v>
      </c>
      <c r="X812" s="679">
        <f t="shared" ca="1" si="140"/>
        <v>0</v>
      </c>
      <c r="Y812" s="679">
        <f t="shared" ca="1" si="140"/>
        <v>0</v>
      </c>
      <c r="Z812" s="679">
        <f t="shared" ca="1" si="140"/>
        <v>0</v>
      </c>
      <c r="AA812" t="str">
        <f t="shared" si="133"/>
        <v>ASR_Financial_Report_SHP21Final</v>
      </c>
      <c r="AB812" s="960">
        <f t="shared" si="134"/>
        <v>44658</v>
      </c>
      <c r="AC812" t="str">
        <f t="shared" si="135"/>
        <v>Unaudited</v>
      </c>
    </row>
    <row r="813" spans="1:29" ht="30" x14ac:dyDescent="0.25">
      <c r="A813" t="s">
        <v>420</v>
      </c>
      <c r="B813" t="s">
        <v>1366</v>
      </c>
      <c r="C813" t="s">
        <v>1367</v>
      </c>
      <c r="D813">
        <v>1900</v>
      </c>
      <c r="E813" s="960">
        <v>1</v>
      </c>
      <c r="F813" t="s">
        <v>439</v>
      </c>
      <c r="G813" s="960">
        <v>182</v>
      </c>
      <c r="H813" t="s">
        <v>381</v>
      </c>
      <c r="I813" s="940" t="s">
        <v>488</v>
      </c>
      <c r="J813" s="940" t="s">
        <v>444</v>
      </c>
      <c r="K813" s="940" t="s">
        <v>0</v>
      </c>
      <c r="L813" s="940">
        <v>2.2000000000000002</v>
      </c>
      <c r="M813" s="965" t="s">
        <v>148</v>
      </c>
      <c r="N813" s="679">
        <f t="shared" ca="1" si="137"/>
        <v>21582.812640010794</v>
      </c>
      <c r="O813" s="679">
        <f t="shared" ca="1" si="141"/>
        <v>20697.191285586276</v>
      </c>
      <c r="P813" s="679">
        <f t="shared" ca="1" si="141"/>
        <v>166.27601179047946</v>
      </c>
      <c r="Q813" s="679">
        <f t="shared" ca="1" si="141"/>
        <v>764.2417017692992</v>
      </c>
      <c r="R813" s="679">
        <f t="shared" ca="1" si="141"/>
        <v>56.479827227761596</v>
      </c>
      <c r="S813" s="679">
        <f t="shared" ca="1" si="141"/>
        <v>-104.95669693507882</v>
      </c>
      <c r="T813" s="679">
        <f t="shared" ca="1" si="141"/>
        <v>0</v>
      </c>
      <c r="U813" s="679">
        <f t="shared" ca="1" si="141"/>
        <v>0</v>
      </c>
      <c r="V813" s="679">
        <f t="shared" ca="1" si="141"/>
        <v>3.5805105720541861</v>
      </c>
      <c r="W813" s="679">
        <f t="shared" ca="1" si="128"/>
        <v>0</v>
      </c>
      <c r="X813" s="679">
        <f t="shared" ca="1" si="140"/>
        <v>0</v>
      </c>
      <c r="Y813" s="679">
        <f t="shared" ca="1" si="140"/>
        <v>0</v>
      </c>
      <c r="Z813" s="679">
        <f t="shared" ca="1" si="140"/>
        <v>0</v>
      </c>
      <c r="AA813" t="str">
        <f t="shared" si="133"/>
        <v>ASR_Financial_Report_SHP21Final</v>
      </c>
      <c r="AB813" s="960">
        <f t="shared" si="134"/>
        <v>44658</v>
      </c>
      <c r="AC813" t="str">
        <f t="shared" si="135"/>
        <v>Unaudited</v>
      </c>
    </row>
    <row r="814" spans="1:29" x14ac:dyDescent="0.25">
      <c r="A814" t="s">
        <v>420</v>
      </c>
      <c r="B814" t="s">
        <v>1366</v>
      </c>
      <c r="C814" t="s">
        <v>1367</v>
      </c>
      <c r="D814">
        <v>1900</v>
      </c>
      <c r="E814" s="960">
        <v>1</v>
      </c>
      <c r="F814" t="s">
        <v>439</v>
      </c>
      <c r="G814" s="960">
        <v>182</v>
      </c>
      <c r="H814" t="s">
        <v>381</v>
      </c>
      <c r="I814" s="940" t="s">
        <v>488</v>
      </c>
      <c r="J814" s="940" t="s">
        <v>444</v>
      </c>
      <c r="K814" s="940" t="s">
        <v>0</v>
      </c>
      <c r="L814" s="940">
        <v>2.2999999999999998</v>
      </c>
      <c r="M814" s="965" t="s">
        <v>149</v>
      </c>
      <c r="N814" s="679">
        <f t="shared" ca="1" si="137"/>
        <v>714294.45999999903</v>
      </c>
      <c r="O814" s="679">
        <f t="shared" ca="1" si="141"/>
        <v>552057.94999999902</v>
      </c>
      <c r="P814" s="679">
        <f t="shared" ca="1" si="141"/>
        <v>20375.349999999999</v>
      </c>
      <c r="Q814" s="679">
        <f t="shared" ca="1" si="141"/>
        <v>117643.17000000001</v>
      </c>
      <c r="R814" s="679">
        <f t="shared" ca="1" si="141"/>
        <v>19411.560000000001</v>
      </c>
      <c r="S814" s="679">
        <f t="shared" ca="1" si="141"/>
        <v>1077.9899999999998</v>
      </c>
      <c r="T814" s="679">
        <f t="shared" ca="1" si="141"/>
        <v>2444.1499999999996</v>
      </c>
      <c r="U814" s="679">
        <f t="shared" ca="1" si="141"/>
        <v>47.58</v>
      </c>
      <c r="V814" s="679">
        <f t="shared" ca="1" si="141"/>
        <v>1236.71</v>
      </c>
      <c r="W814" s="679">
        <f t="shared" ca="1" si="128"/>
        <v>0</v>
      </c>
      <c r="X814" s="679">
        <f t="shared" ca="1" si="140"/>
        <v>0</v>
      </c>
      <c r="Y814" s="679">
        <f t="shared" ca="1" si="140"/>
        <v>0</v>
      </c>
      <c r="Z814" s="679">
        <f t="shared" ca="1" si="140"/>
        <v>0</v>
      </c>
      <c r="AA814" t="str">
        <f t="shared" si="133"/>
        <v>ASR_Financial_Report_SHP21Final</v>
      </c>
      <c r="AB814" s="960">
        <f t="shared" si="134"/>
        <v>44658</v>
      </c>
      <c r="AC814" t="str">
        <f t="shared" si="135"/>
        <v>Unaudited</v>
      </c>
    </row>
    <row r="815" spans="1:29" x14ac:dyDescent="0.25">
      <c r="A815" t="s">
        <v>420</v>
      </c>
      <c r="B815" t="s">
        <v>1366</v>
      </c>
      <c r="C815" t="s">
        <v>1367</v>
      </c>
      <c r="D815">
        <v>1900</v>
      </c>
      <c r="E815" s="960">
        <v>1</v>
      </c>
      <c r="F815" t="s">
        <v>439</v>
      </c>
      <c r="G815" s="960">
        <v>182</v>
      </c>
      <c r="H815" t="s">
        <v>381</v>
      </c>
      <c r="I815" s="940" t="s">
        <v>488</v>
      </c>
      <c r="J815" s="940" t="s">
        <v>444</v>
      </c>
      <c r="K815" s="940" t="s">
        <v>0</v>
      </c>
      <c r="L815" s="940">
        <v>2.4</v>
      </c>
      <c r="M815" s="965" t="s">
        <v>150</v>
      </c>
      <c r="N815" s="679">
        <f t="shared" ca="1" si="137"/>
        <v>442937.35000000003</v>
      </c>
      <c r="O815" s="679">
        <f t="shared" ca="1" si="141"/>
        <v>168610.07</v>
      </c>
      <c r="P815" s="679">
        <f t="shared" ca="1" si="141"/>
        <v>9797.06</v>
      </c>
      <c r="Q815" s="679">
        <f t="shared" ca="1" si="141"/>
        <v>254974.23</v>
      </c>
      <c r="R815" s="679">
        <f t="shared" ca="1" si="141"/>
        <v>3881.34</v>
      </c>
      <c r="S815" s="679">
        <f t="shared" ca="1" si="141"/>
        <v>3059.01</v>
      </c>
      <c r="T815" s="679">
        <f t="shared" ca="1" si="141"/>
        <v>2368.27</v>
      </c>
      <c r="U815" s="679">
        <f t="shared" ca="1" si="141"/>
        <v>13.62</v>
      </c>
      <c r="V815" s="679">
        <f t="shared" ca="1" si="141"/>
        <v>233.75</v>
      </c>
      <c r="W815" s="679">
        <f t="shared" ca="1" si="128"/>
        <v>0</v>
      </c>
      <c r="X815" s="679">
        <f t="shared" ca="1" si="140"/>
        <v>0</v>
      </c>
      <c r="Y815" s="679">
        <f t="shared" ca="1" si="140"/>
        <v>0</v>
      </c>
      <c r="Z815" s="679">
        <f t="shared" ca="1" si="140"/>
        <v>0</v>
      </c>
      <c r="AA815" t="str">
        <f t="shared" si="133"/>
        <v>ASR_Financial_Report_SHP21Final</v>
      </c>
      <c r="AB815" s="960">
        <f t="shared" si="134"/>
        <v>44658</v>
      </c>
      <c r="AC815" t="str">
        <f t="shared" si="135"/>
        <v>Unaudited</v>
      </c>
    </row>
    <row r="816" spans="1:29" ht="30" x14ac:dyDescent="0.25">
      <c r="A816" t="s">
        <v>420</v>
      </c>
      <c r="B816" t="s">
        <v>1366</v>
      </c>
      <c r="C816" t="s">
        <v>1367</v>
      </c>
      <c r="D816">
        <v>1900</v>
      </c>
      <c r="E816" s="960">
        <v>1</v>
      </c>
      <c r="F816" t="s">
        <v>439</v>
      </c>
      <c r="G816" s="960">
        <v>182</v>
      </c>
      <c r="H816" t="s">
        <v>381</v>
      </c>
      <c r="I816" s="940" t="s">
        <v>488</v>
      </c>
      <c r="J816" s="940" t="s">
        <v>444</v>
      </c>
      <c r="K816" s="940" t="s">
        <v>0</v>
      </c>
      <c r="L816" s="948">
        <v>2.5</v>
      </c>
      <c r="M816" s="963" t="s">
        <v>151</v>
      </c>
      <c r="N816" s="679">
        <f t="shared" ca="1" si="137"/>
        <v>19212.633749530531</v>
      </c>
      <c r="O816" s="679">
        <f t="shared" ca="1" si="141"/>
        <v>17980.853831691482</v>
      </c>
      <c r="P816" s="679">
        <f t="shared" ca="1" si="141"/>
        <v>752.80944748993784</v>
      </c>
      <c r="Q816" s="679">
        <f t="shared" ca="1" si="141"/>
        <v>460.56866894617809</v>
      </c>
      <c r="R816" s="679">
        <f t="shared" ca="1" si="141"/>
        <v>28.12199674594315</v>
      </c>
      <c r="S816" s="679">
        <f t="shared" ca="1" si="141"/>
        <v>-129.44706821143112</v>
      </c>
      <c r="T816" s="679">
        <f t="shared" ca="1" si="141"/>
        <v>120.07112594882311</v>
      </c>
      <c r="U816" s="679">
        <f t="shared" ca="1" si="141"/>
        <v>-1.9724514574253655</v>
      </c>
      <c r="V816" s="679">
        <f t="shared" ca="1" si="141"/>
        <v>1.6281983770254917</v>
      </c>
      <c r="W816" s="679">
        <f t="shared" ca="1" si="128"/>
        <v>0</v>
      </c>
      <c r="X816" s="679">
        <f t="shared" ca="1" si="140"/>
        <v>0</v>
      </c>
      <c r="Y816" s="679">
        <f t="shared" ca="1" si="140"/>
        <v>0</v>
      </c>
      <c r="Z816" s="679">
        <f t="shared" ca="1" si="140"/>
        <v>0</v>
      </c>
      <c r="AA816" t="str">
        <f t="shared" si="133"/>
        <v>ASR_Financial_Report_SHP21Final</v>
      </c>
      <c r="AB816" s="960">
        <f t="shared" si="134"/>
        <v>44658</v>
      </c>
      <c r="AC816" t="str">
        <f t="shared" si="135"/>
        <v>Unaudited</v>
      </c>
    </row>
    <row r="817" spans="1:29" x14ac:dyDescent="0.25">
      <c r="A817" t="s">
        <v>420</v>
      </c>
      <c r="B817" t="s">
        <v>1366</v>
      </c>
      <c r="C817" t="s">
        <v>1367</v>
      </c>
      <c r="D817">
        <v>1900</v>
      </c>
      <c r="E817" s="960">
        <v>1</v>
      </c>
      <c r="F817" t="s">
        <v>439</v>
      </c>
      <c r="G817" s="960">
        <v>182</v>
      </c>
      <c r="H817" t="s">
        <v>381</v>
      </c>
      <c r="I817" s="965" t="s">
        <v>488</v>
      </c>
      <c r="J817" s="965" t="s">
        <v>444</v>
      </c>
      <c r="K817" s="965" t="s">
        <v>0</v>
      </c>
      <c r="L817" s="956" t="s">
        <v>96</v>
      </c>
      <c r="M817" s="965" t="s">
        <v>7</v>
      </c>
      <c r="N817" s="679">
        <f t="shared" ca="1" si="137"/>
        <v>0</v>
      </c>
      <c r="O817" s="679">
        <f ca="1">IF(OR(AND($F817="PY",O$1&lt;&gt;"Prior Year"),AND($F817&lt;&gt;"PY",O$1="Prior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"&amp;$H817&amp;"'!$A$7:$CA$7"),0)+MATCH(O$1,INDIRECT("'MMA Rev-Exp "&amp;$H817&amp;"'!$D$8:$CA$8"),0)-1)))</f>
        <v>0</v>
      </c>
      <c r="P817" s="679">
        <f ca="1">IF(OR(AND($F817="PY",P$1&lt;&gt;"Prior Year"),AND($F817&lt;&gt;"PY",P$1="Prior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"&amp;$H817&amp;"'!$A$7:$CA$7"),0)+MATCH(P$1,INDIRECT("'MMA Rev-Exp "&amp;$H817&amp;"'!$D$8:$CA$8"),0)-1)))</f>
        <v>0</v>
      </c>
      <c r="Q817" s="679">
        <f ca="1">IF(OR(AND($F817="PY",Q$1&lt;&gt;"Prior Year"),AND($F817&lt;&gt;"PY",Q$1="Prior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"&amp;$H817&amp;"'!$A$7:$CA$7"),0)+MATCH(Q$1,INDIRECT("'MMA Rev-Exp "&amp;$H817&amp;"'!$D$8:$CA$8"),0)-1)))</f>
        <v>0</v>
      </c>
      <c r="R817" s="679">
        <f t="shared" ref="O817:Z832" ca="1" si="142">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679">
        <f t="shared" ca="1" si="142"/>
        <v>0</v>
      </c>
      <c r="T817" s="679">
        <f t="shared" ca="1" si="142"/>
        <v>0</v>
      </c>
      <c r="U817" s="679">
        <f t="shared" ca="1" si="142"/>
        <v>0</v>
      </c>
      <c r="V817" s="679">
        <f t="shared" ca="1" si="142"/>
        <v>0</v>
      </c>
      <c r="W817" s="679">
        <f t="shared" ca="1" si="128"/>
        <v>0</v>
      </c>
      <c r="X817" s="679">
        <f t="shared" ca="1" si="142"/>
        <v>0</v>
      </c>
      <c r="Y817" s="679">
        <f t="shared" ca="1" si="142"/>
        <v>0</v>
      </c>
      <c r="Z817" s="679">
        <f t="shared" ca="1" si="142"/>
        <v>0</v>
      </c>
      <c r="AA817" t="str">
        <f t="shared" si="133"/>
        <v>ASR_Financial_Report_SHP21Final</v>
      </c>
      <c r="AB817" s="960">
        <f t="shared" si="134"/>
        <v>44658</v>
      </c>
      <c r="AC817" t="str">
        <f t="shared" si="135"/>
        <v>Unaudited</v>
      </c>
    </row>
    <row r="818" spans="1:29" x14ac:dyDescent="0.25">
      <c r="A818" t="s">
        <v>420</v>
      </c>
      <c r="B818" t="s">
        <v>1366</v>
      </c>
      <c r="C818" t="s">
        <v>1367</v>
      </c>
      <c r="D818">
        <v>1900</v>
      </c>
      <c r="E818" s="960">
        <v>1</v>
      </c>
      <c r="F818" t="s">
        <v>439</v>
      </c>
      <c r="G818" s="960">
        <v>182</v>
      </c>
      <c r="H818" t="s">
        <v>381</v>
      </c>
      <c r="I818" s="961" t="s">
        <v>488</v>
      </c>
      <c r="J818" s="961" t="s">
        <v>444</v>
      </c>
      <c r="K818" s="961" t="s">
        <v>0</v>
      </c>
      <c r="L818" s="956" t="s">
        <v>152</v>
      </c>
      <c r="M818" s="961" t="s">
        <v>451</v>
      </c>
      <c r="N818" s="679">
        <f t="shared" ref="N818:Z852" ca="1" si="143">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679">
        <f t="shared" ca="1" si="142"/>
        <v>0</v>
      </c>
      <c r="P818" s="679">
        <f t="shared" ca="1" si="142"/>
        <v>0</v>
      </c>
      <c r="Q818" s="679">
        <f t="shared" ca="1" si="142"/>
        <v>0</v>
      </c>
      <c r="R818" s="679">
        <f t="shared" ca="1" si="142"/>
        <v>0</v>
      </c>
      <c r="S818" s="679">
        <f t="shared" ca="1" si="142"/>
        <v>0</v>
      </c>
      <c r="T818" s="679">
        <f t="shared" ca="1" si="142"/>
        <v>0</v>
      </c>
      <c r="U818" s="679">
        <f t="shared" ca="1" si="142"/>
        <v>0</v>
      </c>
      <c r="V818" s="679">
        <f t="shared" ca="1" si="142"/>
        <v>0</v>
      </c>
      <c r="W818" s="679">
        <f t="shared" ca="1" si="128"/>
        <v>0</v>
      </c>
      <c r="X818" s="679">
        <f t="shared" ca="1" si="142"/>
        <v>0</v>
      </c>
      <c r="Y818" s="679">
        <f t="shared" ca="1" si="142"/>
        <v>0</v>
      </c>
      <c r="Z818" s="679">
        <f t="shared" ca="1" si="142"/>
        <v>0</v>
      </c>
      <c r="AA818" t="str">
        <f t="shared" si="133"/>
        <v>ASR_Financial_Report_SHP21Final</v>
      </c>
      <c r="AB818" s="960">
        <f t="shared" si="134"/>
        <v>44658</v>
      </c>
      <c r="AC818" t="str">
        <f t="shared" si="135"/>
        <v>Unaudited</v>
      </c>
    </row>
    <row r="819" spans="1:29" x14ac:dyDescent="0.25">
      <c r="A819" t="s">
        <v>420</v>
      </c>
      <c r="B819" t="s">
        <v>1366</v>
      </c>
      <c r="C819" t="s">
        <v>1367</v>
      </c>
      <c r="D819">
        <v>1900</v>
      </c>
      <c r="E819" s="960">
        <v>1</v>
      </c>
      <c r="F819" t="s">
        <v>439</v>
      </c>
      <c r="G819" s="960">
        <v>182</v>
      </c>
      <c r="H819" t="s">
        <v>381</v>
      </c>
      <c r="I819" s="961" t="s">
        <v>488</v>
      </c>
      <c r="J819" s="961" t="s">
        <v>444</v>
      </c>
      <c r="K819" s="961" t="s">
        <v>0</v>
      </c>
      <c r="L819" s="940" t="s">
        <v>898</v>
      </c>
      <c r="M819" s="961" t="s">
        <v>24</v>
      </c>
      <c r="N819" s="679">
        <f t="shared" ca="1" si="143"/>
        <v>0</v>
      </c>
      <c r="O819" s="679">
        <f t="shared" ca="1" si="142"/>
        <v>0</v>
      </c>
      <c r="P819" s="679">
        <f t="shared" ca="1" si="142"/>
        <v>0</v>
      </c>
      <c r="Q819" s="679">
        <f t="shared" ca="1" si="142"/>
        <v>0</v>
      </c>
      <c r="R819" s="679">
        <f t="shared" ca="1" si="142"/>
        <v>0</v>
      </c>
      <c r="S819" s="679">
        <f t="shared" ca="1" si="142"/>
        <v>0</v>
      </c>
      <c r="T819" s="679">
        <f t="shared" ca="1" si="142"/>
        <v>0</v>
      </c>
      <c r="U819" s="679">
        <f t="shared" ca="1" si="142"/>
        <v>0</v>
      </c>
      <c r="V819" s="679">
        <f t="shared" ca="1" si="142"/>
        <v>0</v>
      </c>
      <c r="W819" s="679">
        <f t="shared" ca="1" si="142"/>
        <v>0</v>
      </c>
      <c r="X819" s="679">
        <f t="shared" ca="1" si="142"/>
        <v>0</v>
      </c>
      <c r="Y819" s="679">
        <f t="shared" ca="1" si="142"/>
        <v>0</v>
      </c>
      <c r="Z819" s="679">
        <f t="shared" ca="1" si="142"/>
        <v>0</v>
      </c>
      <c r="AA819" t="str">
        <f t="shared" si="133"/>
        <v>ASR_Financial_Report_SHP21Final</v>
      </c>
      <c r="AB819" s="960">
        <f t="shared" si="134"/>
        <v>44658</v>
      </c>
      <c r="AC819" t="str">
        <f t="shared" si="135"/>
        <v>Unaudited</v>
      </c>
    </row>
    <row r="820" spans="1:29" x14ac:dyDescent="0.25">
      <c r="A820" t="s">
        <v>420</v>
      </c>
      <c r="B820" t="s">
        <v>1366</v>
      </c>
      <c r="C820" t="s">
        <v>1367</v>
      </c>
      <c r="D820">
        <v>1900</v>
      </c>
      <c r="E820" s="960">
        <v>1</v>
      </c>
      <c r="F820" t="s">
        <v>439</v>
      </c>
      <c r="G820" s="960">
        <v>182</v>
      </c>
      <c r="H820" t="s">
        <v>381</v>
      </c>
      <c r="I820" s="961" t="s">
        <v>488</v>
      </c>
      <c r="J820" s="961" t="s">
        <v>444</v>
      </c>
      <c r="K820" s="961" t="s">
        <v>53</v>
      </c>
      <c r="L820" s="940">
        <v>3.1</v>
      </c>
      <c r="M820" s="961" t="s">
        <v>33</v>
      </c>
      <c r="N820" s="679">
        <f t="shared" ca="1" si="143"/>
        <v>1562501.39</v>
      </c>
      <c r="O820" s="679">
        <f t="shared" ca="1" si="142"/>
        <v>1168301.8800000001</v>
      </c>
      <c r="P820" s="679">
        <f t="shared" ca="1" si="142"/>
        <v>32749.519999999997</v>
      </c>
      <c r="Q820" s="679">
        <f t="shared" ca="1" si="142"/>
        <v>317856.69</v>
      </c>
      <c r="R820" s="679">
        <f t="shared" ca="1" si="142"/>
        <v>24846.84</v>
      </c>
      <c r="S820" s="679">
        <f t="shared" ca="1" si="142"/>
        <v>9468.16</v>
      </c>
      <c r="T820" s="679">
        <f t="shared" ca="1" si="142"/>
        <v>7385.4</v>
      </c>
      <c r="U820" s="679">
        <f t="shared" ca="1" si="142"/>
        <v>122.42</v>
      </c>
      <c r="V820" s="679">
        <f t="shared" ca="1" si="142"/>
        <v>1691.94</v>
      </c>
      <c r="W820" s="679">
        <f t="shared" ca="1" si="142"/>
        <v>78.540000000000006</v>
      </c>
      <c r="X820" s="679">
        <f t="shared" ca="1" si="142"/>
        <v>0</v>
      </c>
      <c r="Y820" s="679">
        <f t="shared" ca="1" si="142"/>
        <v>0</v>
      </c>
      <c r="Z820" s="679">
        <f t="shared" ca="1" si="142"/>
        <v>0</v>
      </c>
      <c r="AA820" t="str">
        <f t="shared" si="133"/>
        <v>ASR_Financial_Report_SHP21Final</v>
      </c>
      <c r="AB820" s="960">
        <f t="shared" si="134"/>
        <v>44658</v>
      </c>
      <c r="AC820" t="str">
        <f t="shared" si="135"/>
        <v>Unaudited</v>
      </c>
    </row>
    <row r="821" spans="1:29" x14ac:dyDescent="0.25">
      <c r="A821" t="s">
        <v>420</v>
      </c>
      <c r="B821" t="s">
        <v>1366</v>
      </c>
      <c r="C821" t="s">
        <v>1367</v>
      </c>
      <c r="D821">
        <v>1900</v>
      </c>
      <c r="E821" s="960">
        <v>1</v>
      </c>
      <c r="F821" t="s">
        <v>439</v>
      </c>
      <c r="G821" s="960">
        <v>182</v>
      </c>
      <c r="H821" t="s">
        <v>381</v>
      </c>
      <c r="I821" s="968" t="s">
        <v>488</v>
      </c>
      <c r="J821" s="968" t="s">
        <v>444</v>
      </c>
      <c r="K821" s="968" t="s">
        <v>53</v>
      </c>
      <c r="L821" s="948">
        <v>3.2</v>
      </c>
      <c r="M821" s="968" t="s">
        <v>34</v>
      </c>
      <c r="N821" s="679">
        <f t="shared" ca="1" si="143"/>
        <v>4498.58</v>
      </c>
      <c r="O821" s="679">
        <f t="shared" ca="1" si="142"/>
        <v>1748.26</v>
      </c>
      <c r="P821" s="679">
        <f t="shared" ca="1" si="142"/>
        <v>0</v>
      </c>
      <c r="Q821" s="679">
        <f t="shared" ca="1" si="142"/>
        <v>2688.11</v>
      </c>
      <c r="R821" s="679">
        <f t="shared" ca="1" si="142"/>
        <v>0</v>
      </c>
      <c r="S821" s="679">
        <f t="shared" ca="1" si="142"/>
        <v>62.21</v>
      </c>
      <c r="T821" s="679">
        <f t="shared" ca="1" si="142"/>
        <v>0</v>
      </c>
      <c r="U821" s="679">
        <f t="shared" ca="1" si="142"/>
        <v>0</v>
      </c>
      <c r="V821" s="679">
        <f t="shared" ca="1" si="142"/>
        <v>0</v>
      </c>
      <c r="W821" s="679">
        <f t="shared" ca="1" si="142"/>
        <v>0</v>
      </c>
      <c r="X821" s="679">
        <f t="shared" ca="1" si="142"/>
        <v>0</v>
      </c>
      <c r="Y821" s="679">
        <f t="shared" ca="1" si="142"/>
        <v>0</v>
      </c>
      <c r="Z821" s="679">
        <f t="shared" ca="1" si="142"/>
        <v>0</v>
      </c>
      <c r="AA821" t="str">
        <f t="shared" si="133"/>
        <v>ASR_Financial_Report_SHP21Final</v>
      </c>
      <c r="AB821" s="960">
        <f t="shared" si="134"/>
        <v>44658</v>
      </c>
      <c r="AC821" t="str">
        <f t="shared" si="135"/>
        <v>Unaudited</v>
      </c>
    </row>
    <row r="822" spans="1:29" x14ac:dyDescent="0.25">
      <c r="A822" t="s">
        <v>420</v>
      </c>
      <c r="B822" t="s">
        <v>1366</v>
      </c>
      <c r="C822" t="s">
        <v>1367</v>
      </c>
      <c r="D822">
        <v>1900</v>
      </c>
      <c r="E822" s="960">
        <v>1</v>
      </c>
      <c r="F822" t="s">
        <v>439</v>
      </c>
      <c r="G822" s="960">
        <v>182</v>
      </c>
      <c r="H822" t="s">
        <v>381</v>
      </c>
      <c r="I822" s="940" t="s">
        <v>488</v>
      </c>
      <c r="J822" s="940" t="s">
        <v>444</v>
      </c>
      <c r="K822" s="940" t="s">
        <v>53</v>
      </c>
      <c r="L822" s="940">
        <v>3.3</v>
      </c>
      <c r="M822" s="961" t="s">
        <v>54</v>
      </c>
      <c r="N822" s="679">
        <f t="shared" ca="1" si="143"/>
        <v>46767.310000000012</v>
      </c>
      <c r="O822" s="679">
        <f t="shared" ca="1" si="142"/>
        <v>40320.420000000006</v>
      </c>
      <c r="P822" s="679">
        <f t="shared" ca="1" si="142"/>
        <v>729.77</v>
      </c>
      <c r="Q822" s="679">
        <f t="shared" ca="1" si="142"/>
        <v>3941.1600000000003</v>
      </c>
      <c r="R822" s="679">
        <f t="shared" ca="1" si="142"/>
        <v>1269.68</v>
      </c>
      <c r="S822" s="679">
        <f t="shared" ca="1" si="142"/>
        <v>9.66</v>
      </c>
      <c r="T822" s="679">
        <f t="shared" ca="1" si="142"/>
        <v>496.62</v>
      </c>
      <c r="U822" s="679">
        <f t="shared" ca="1" si="142"/>
        <v>0</v>
      </c>
      <c r="V822" s="679">
        <f t="shared" ca="1" si="142"/>
        <v>0</v>
      </c>
      <c r="W822" s="679">
        <f t="shared" ca="1" si="142"/>
        <v>0</v>
      </c>
      <c r="X822" s="679">
        <f t="shared" ca="1" si="142"/>
        <v>0</v>
      </c>
      <c r="Y822" s="679">
        <f t="shared" ca="1" si="142"/>
        <v>0</v>
      </c>
      <c r="Z822" s="679">
        <f t="shared" ca="1" si="142"/>
        <v>0</v>
      </c>
      <c r="AA822" t="str">
        <f t="shared" si="133"/>
        <v>ASR_Financial_Report_SHP21Final</v>
      </c>
      <c r="AB822" s="960">
        <f t="shared" si="134"/>
        <v>44658</v>
      </c>
      <c r="AC822" t="str">
        <f t="shared" si="135"/>
        <v>Unaudited</v>
      </c>
    </row>
    <row r="823" spans="1:29" x14ac:dyDescent="0.25">
      <c r="A823" t="s">
        <v>420</v>
      </c>
      <c r="B823" t="s">
        <v>1366</v>
      </c>
      <c r="C823" t="s">
        <v>1367</v>
      </c>
      <c r="D823">
        <v>1900</v>
      </c>
      <c r="E823" s="960">
        <v>1</v>
      </c>
      <c r="F823" t="s">
        <v>439</v>
      </c>
      <c r="G823" s="960">
        <v>182</v>
      </c>
      <c r="H823" t="s">
        <v>381</v>
      </c>
      <c r="I823" s="940" t="s">
        <v>488</v>
      </c>
      <c r="J823" s="940" t="s">
        <v>444</v>
      </c>
      <c r="K823" s="940" t="s">
        <v>53</v>
      </c>
      <c r="L823" s="946" t="s">
        <v>44</v>
      </c>
      <c r="M823" s="962" t="s">
        <v>153</v>
      </c>
      <c r="N823" s="679">
        <f t="shared" ca="1" si="143"/>
        <v>0</v>
      </c>
      <c r="O823" s="679">
        <f t="shared" ca="1" si="142"/>
        <v>0</v>
      </c>
      <c r="P823" s="679">
        <f t="shared" ca="1" si="142"/>
        <v>0</v>
      </c>
      <c r="Q823" s="679">
        <f t="shared" ca="1" si="142"/>
        <v>0</v>
      </c>
      <c r="R823" s="679">
        <f t="shared" ca="1" si="142"/>
        <v>0</v>
      </c>
      <c r="S823" s="679">
        <f t="shared" ca="1" si="142"/>
        <v>0</v>
      </c>
      <c r="T823" s="679">
        <f t="shared" ca="1" si="142"/>
        <v>0</v>
      </c>
      <c r="U823" s="679">
        <f t="shared" ca="1" si="142"/>
        <v>0</v>
      </c>
      <c r="V823" s="679">
        <f t="shared" ca="1" si="142"/>
        <v>0</v>
      </c>
      <c r="W823" s="679">
        <f t="shared" ca="1" si="142"/>
        <v>0</v>
      </c>
      <c r="X823" s="679">
        <f t="shared" ca="1" si="142"/>
        <v>0</v>
      </c>
      <c r="Y823" s="679">
        <f t="shared" ca="1" si="142"/>
        <v>0</v>
      </c>
      <c r="Z823" s="679">
        <f t="shared" ca="1" si="142"/>
        <v>0</v>
      </c>
      <c r="AA823" t="str">
        <f t="shared" si="133"/>
        <v>ASR_Financial_Report_SHP21Final</v>
      </c>
      <c r="AB823" s="960">
        <f t="shared" si="134"/>
        <v>44658</v>
      </c>
      <c r="AC823" t="str">
        <f t="shared" si="135"/>
        <v>Unaudited</v>
      </c>
    </row>
    <row r="824" spans="1:29" x14ac:dyDescent="0.25">
      <c r="A824" t="s">
        <v>420</v>
      </c>
      <c r="B824" t="s">
        <v>1366</v>
      </c>
      <c r="C824" t="s">
        <v>1367</v>
      </c>
      <c r="D824">
        <v>1900</v>
      </c>
      <c r="E824" s="960">
        <v>1</v>
      </c>
      <c r="F824" t="s">
        <v>439</v>
      </c>
      <c r="G824" s="960">
        <v>182</v>
      </c>
      <c r="H824" t="s">
        <v>381</v>
      </c>
      <c r="I824" s="961" t="s">
        <v>488</v>
      </c>
      <c r="J824" s="961" t="s">
        <v>444</v>
      </c>
      <c r="K824" s="961" t="s">
        <v>53</v>
      </c>
      <c r="L824" s="940" t="s">
        <v>41</v>
      </c>
      <c r="M824" s="961" t="s">
        <v>52</v>
      </c>
      <c r="N824" s="679">
        <f t="shared" ca="1" si="143"/>
        <v>247504.53999955876</v>
      </c>
      <c r="O824" s="679">
        <f t="shared" ca="1" si="142"/>
        <v>216227.619999558</v>
      </c>
      <c r="P824" s="679">
        <f t="shared" ca="1" si="142"/>
        <v>4322.7100000000901</v>
      </c>
      <c r="Q824" s="679">
        <f t="shared" ca="1" si="142"/>
        <v>17824.990000000798</v>
      </c>
      <c r="R824" s="679">
        <f t="shared" ca="1" si="142"/>
        <v>2324</v>
      </c>
      <c r="S824" s="679">
        <f t="shared" ca="1" si="142"/>
        <v>6138.8199999999297</v>
      </c>
      <c r="T824" s="679">
        <f t="shared" ca="1" si="142"/>
        <v>302.39999999999998</v>
      </c>
      <c r="U824" s="679">
        <f t="shared" ca="1" si="142"/>
        <v>50.4</v>
      </c>
      <c r="V824" s="679">
        <f t="shared" ca="1" si="142"/>
        <v>296.8</v>
      </c>
      <c r="W824" s="679">
        <f t="shared" ca="1" si="142"/>
        <v>16.799999999999997</v>
      </c>
      <c r="X824" s="679">
        <f t="shared" ca="1" si="142"/>
        <v>0</v>
      </c>
      <c r="Y824" s="679">
        <f t="shared" ca="1" si="142"/>
        <v>0</v>
      </c>
      <c r="Z824" s="679">
        <f t="shared" ca="1" si="142"/>
        <v>0</v>
      </c>
      <c r="AA824" t="str">
        <f t="shared" si="133"/>
        <v>ASR_Financial_Report_SHP21Final</v>
      </c>
      <c r="AB824" s="960">
        <f t="shared" si="134"/>
        <v>44658</v>
      </c>
      <c r="AC824" t="str">
        <f t="shared" si="135"/>
        <v>Unaudited</v>
      </c>
    </row>
    <row r="825" spans="1:29" x14ac:dyDescent="0.25">
      <c r="A825" t="s">
        <v>420</v>
      </c>
      <c r="B825" t="s">
        <v>1366</v>
      </c>
      <c r="C825" t="s">
        <v>1367</v>
      </c>
      <c r="D825">
        <v>1900</v>
      </c>
      <c r="E825" s="960">
        <v>1</v>
      </c>
      <c r="F825" t="s">
        <v>439</v>
      </c>
      <c r="G825" s="960">
        <v>182</v>
      </c>
      <c r="H825" t="s">
        <v>381</v>
      </c>
      <c r="I825" s="940" t="s">
        <v>488</v>
      </c>
      <c r="J825" s="940" t="s">
        <v>444</v>
      </c>
      <c r="K825" s="940" t="s">
        <v>53</v>
      </c>
      <c r="L825" s="940" t="s">
        <v>42</v>
      </c>
      <c r="M825" s="961" t="s">
        <v>154</v>
      </c>
      <c r="N825" s="679">
        <f t="shared" ca="1" si="143"/>
        <v>31380.99201363909</v>
      </c>
      <c r="O825" s="679">
        <f t="shared" ca="1" si="142"/>
        <v>30199.05909178912</v>
      </c>
      <c r="P825" s="679">
        <f t="shared" ca="1" si="142"/>
        <v>835.31696033745447</v>
      </c>
      <c r="Q825" s="679">
        <f t="shared" ca="1" si="142"/>
        <v>409.20838484869739</v>
      </c>
      <c r="R825" s="679">
        <f t="shared" ca="1" si="142"/>
        <v>32.934718676044398</v>
      </c>
      <c r="S825" s="679">
        <f t="shared" ca="1" si="142"/>
        <v>-290.70709339195724</v>
      </c>
      <c r="T825" s="679">
        <f t="shared" ca="1" si="142"/>
        <v>196.65844131458627</v>
      </c>
      <c r="U825" s="679">
        <f t="shared" ca="1" si="142"/>
        <v>-3.7240298414143131</v>
      </c>
      <c r="V825" s="679">
        <f t="shared" ca="1" si="142"/>
        <v>2.1459258446831848</v>
      </c>
      <c r="W825" s="679">
        <f t="shared" ca="1" si="142"/>
        <v>9.9614061870643755E-2</v>
      </c>
      <c r="X825" s="679">
        <f t="shared" ca="1" si="142"/>
        <v>0</v>
      </c>
      <c r="Y825" s="679">
        <f t="shared" ca="1" si="142"/>
        <v>0</v>
      </c>
      <c r="Z825" s="679">
        <f t="shared" ca="1" si="142"/>
        <v>0</v>
      </c>
      <c r="AA825" t="str">
        <f t="shared" si="133"/>
        <v>ASR_Financial_Report_SHP21Final</v>
      </c>
      <c r="AB825" s="960">
        <f t="shared" si="134"/>
        <v>44658</v>
      </c>
      <c r="AC825" t="str">
        <f t="shared" si="135"/>
        <v>Unaudited</v>
      </c>
    </row>
    <row r="826" spans="1:29" x14ac:dyDescent="0.25">
      <c r="A826" t="s">
        <v>420</v>
      </c>
      <c r="B826" t="s">
        <v>1366</v>
      </c>
      <c r="C826" t="s">
        <v>1367</v>
      </c>
      <c r="D826">
        <v>1900</v>
      </c>
      <c r="E826" s="960">
        <v>1</v>
      </c>
      <c r="F826" t="s">
        <v>439</v>
      </c>
      <c r="G826" s="960">
        <v>182</v>
      </c>
      <c r="H826" t="s">
        <v>381</v>
      </c>
      <c r="I826" s="940" t="s">
        <v>488</v>
      </c>
      <c r="J826" s="940" t="s">
        <v>444</v>
      </c>
      <c r="K826" s="940" t="s">
        <v>53</v>
      </c>
      <c r="L826" s="940" t="s">
        <v>43</v>
      </c>
      <c r="M826" s="961" t="s">
        <v>462</v>
      </c>
      <c r="N826" s="679">
        <f t="shared" ca="1" si="143"/>
        <v>0</v>
      </c>
      <c r="O826" s="679">
        <f t="shared" ca="1" si="142"/>
        <v>0</v>
      </c>
      <c r="P826" s="679">
        <f t="shared" ca="1" si="142"/>
        <v>0</v>
      </c>
      <c r="Q826" s="679">
        <f t="shared" ca="1" si="142"/>
        <v>0</v>
      </c>
      <c r="R826" s="679">
        <f t="shared" ca="1" si="142"/>
        <v>0</v>
      </c>
      <c r="S826" s="679">
        <f t="shared" ca="1" si="142"/>
        <v>0</v>
      </c>
      <c r="T826" s="679">
        <f t="shared" ca="1" si="142"/>
        <v>0</v>
      </c>
      <c r="U826" s="679">
        <f t="shared" ca="1" si="142"/>
        <v>0</v>
      </c>
      <c r="V826" s="679">
        <f t="shared" ca="1" si="142"/>
        <v>0</v>
      </c>
      <c r="W826" s="679">
        <f t="shared" ca="1" si="142"/>
        <v>0</v>
      </c>
      <c r="X826" s="679">
        <f t="shared" ca="1" si="142"/>
        <v>0</v>
      </c>
      <c r="Y826" s="679">
        <f t="shared" ca="1" si="142"/>
        <v>0</v>
      </c>
      <c r="Z826" s="679">
        <f t="shared" ca="1" si="142"/>
        <v>0</v>
      </c>
      <c r="AA826" t="str">
        <f t="shared" si="133"/>
        <v>ASR_Financial_Report_SHP21Final</v>
      </c>
      <c r="AB826" s="960">
        <f t="shared" si="134"/>
        <v>44658</v>
      </c>
      <c r="AC826" t="str">
        <f t="shared" si="135"/>
        <v>Unaudited</v>
      </c>
    </row>
    <row r="827" spans="1:29" x14ac:dyDescent="0.25">
      <c r="A827" t="s">
        <v>420</v>
      </c>
      <c r="B827" t="s">
        <v>1366</v>
      </c>
      <c r="C827" t="s">
        <v>1367</v>
      </c>
      <c r="D827">
        <v>1900</v>
      </c>
      <c r="E827" s="960">
        <v>1</v>
      </c>
      <c r="F827" t="s">
        <v>439</v>
      </c>
      <c r="G827" s="960">
        <v>182</v>
      </c>
      <c r="H827" t="s">
        <v>381</v>
      </c>
      <c r="I827" s="961" t="s">
        <v>488</v>
      </c>
      <c r="J827" s="961" t="s">
        <v>444</v>
      </c>
      <c r="K827" s="961" t="s">
        <v>901</v>
      </c>
      <c r="L827" s="940" t="s">
        <v>902</v>
      </c>
      <c r="M827" s="961" t="s">
        <v>901</v>
      </c>
      <c r="N827" s="679">
        <f t="shared" ca="1" si="143"/>
        <v>119415.35</v>
      </c>
      <c r="O827" s="679">
        <f t="shared" ca="1" si="142"/>
        <v>109097.17</v>
      </c>
      <c r="P827" s="679">
        <f t="shared" ca="1" si="142"/>
        <v>5233.88</v>
      </c>
      <c r="Q827" s="679">
        <f t="shared" ca="1" si="142"/>
        <v>2625.35</v>
      </c>
      <c r="R827" s="679">
        <f t="shared" ca="1" si="142"/>
        <v>2290.5500000000002</v>
      </c>
      <c r="S827" s="679">
        <f t="shared" ca="1" si="142"/>
        <v>0</v>
      </c>
      <c r="T827" s="679">
        <f t="shared" ca="1" si="142"/>
        <v>0</v>
      </c>
      <c r="U827" s="679">
        <f t="shared" ca="1" si="142"/>
        <v>0</v>
      </c>
      <c r="V827" s="679">
        <f t="shared" ca="1" si="142"/>
        <v>168.4</v>
      </c>
      <c r="W827" s="679">
        <f t="shared" ca="1" si="142"/>
        <v>0</v>
      </c>
      <c r="X827" s="679">
        <f t="shared" ca="1" si="142"/>
        <v>0</v>
      </c>
      <c r="Y827" s="679">
        <f t="shared" ca="1" si="142"/>
        <v>0</v>
      </c>
      <c r="Z827" s="679">
        <f t="shared" ca="1" si="142"/>
        <v>0</v>
      </c>
      <c r="AA827" t="str">
        <f t="shared" si="133"/>
        <v>ASR_Financial_Report_SHP21Final</v>
      </c>
      <c r="AB827" s="960">
        <f t="shared" si="134"/>
        <v>44658</v>
      </c>
      <c r="AC827" t="str">
        <f t="shared" si="135"/>
        <v>Unaudited</v>
      </c>
    </row>
    <row r="828" spans="1:29" x14ac:dyDescent="0.25">
      <c r="A828" t="s">
        <v>420</v>
      </c>
      <c r="B828" t="s">
        <v>1366</v>
      </c>
      <c r="C828" t="s">
        <v>1367</v>
      </c>
      <c r="D828">
        <v>1900</v>
      </c>
      <c r="E828" s="960">
        <v>1</v>
      </c>
      <c r="F828" t="s">
        <v>439</v>
      </c>
      <c r="G828" s="960">
        <v>182</v>
      </c>
      <c r="H828" t="s">
        <v>381</v>
      </c>
      <c r="I828" s="961" t="s">
        <v>488</v>
      </c>
      <c r="J828" s="961" t="s">
        <v>444</v>
      </c>
      <c r="K828" s="961" t="s">
        <v>901</v>
      </c>
      <c r="L828" s="956" t="s">
        <v>903</v>
      </c>
      <c r="M828" s="961" t="s">
        <v>906</v>
      </c>
      <c r="N828" s="679">
        <f t="shared" ca="1" si="143"/>
        <v>2858.9904909192906</v>
      </c>
      <c r="O828" s="679">
        <f t="shared" ca="1" si="142"/>
        <v>2722.0026597284068</v>
      </c>
      <c r="P828" s="679">
        <f t="shared" ca="1" si="142"/>
        <v>130.58666215355774</v>
      </c>
      <c r="Q828" s="679">
        <f t="shared" ca="1" si="142"/>
        <v>3.3061089641383026</v>
      </c>
      <c r="R828" s="679">
        <f t="shared" ca="1" si="142"/>
        <v>2.8814745369127874</v>
      </c>
      <c r="S828" s="679">
        <f t="shared" ca="1" si="142"/>
        <v>0</v>
      </c>
      <c r="T828" s="679">
        <f t="shared" ca="1" si="142"/>
        <v>0</v>
      </c>
      <c r="U828" s="679">
        <f t="shared" ca="1" si="142"/>
        <v>0</v>
      </c>
      <c r="V828" s="679">
        <f t="shared" ca="1" si="142"/>
        <v>0.21358553627471868</v>
      </c>
      <c r="W828" s="679">
        <f t="shared" ca="1" si="142"/>
        <v>0</v>
      </c>
      <c r="X828" s="679">
        <f t="shared" ca="1" si="142"/>
        <v>0</v>
      </c>
      <c r="Y828" s="679">
        <f t="shared" ca="1" si="142"/>
        <v>0</v>
      </c>
      <c r="Z828" s="679">
        <f t="shared" ca="1" si="142"/>
        <v>0</v>
      </c>
      <c r="AA828" t="str">
        <f t="shared" si="133"/>
        <v>ASR_Financial_Report_SHP21Final</v>
      </c>
      <c r="AB828" s="960">
        <f t="shared" si="134"/>
        <v>44658</v>
      </c>
      <c r="AC828" t="str">
        <f t="shared" si="135"/>
        <v>Unaudited</v>
      </c>
    </row>
    <row r="829" spans="1:29" x14ac:dyDescent="0.25">
      <c r="A829" t="s">
        <v>420</v>
      </c>
      <c r="B829" t="s">
        <v>1366</v>
      </c>
      <c r="C829" t="s">
        <v>1367</v>
      </c>
      <c r="D829">
        <v>1900</v>
      </c>
      <c r="E829" s="960">
        <v>1</v>
      </c>
      <c r="F829" t="s">
        <v>439</v>
      </c>
      <c r="G829" s="960">
        <v>182</v>
      </c>
      <c r="H829" t="s">
        <v>381</v>
      </c>
      <c r="I829" s="940" t="s">
        <v>488</v>
      </c>
      <c r="J829" s="940" t="s">
        <v>444</v>
      </c>
      <c r="K829" s="940" t="s">
        <v>901</v>
      </c>
      <c r="L829" s="940" t="s">
        <v>904</v>
      </c>
      <c r="M829" s="961" t="s">
        <v>907</v>
      </c>
      <c r="N829" s="679">
        <f t="shared" ca="1" si="143"/>
        <v>0</v>
      </c>
      <c r="O829" s="679">
        <f t="shared" ca="1" si="142"/>
        <v>0</v>
      </c>
      <c r="P829" s="679">
        <f t="shared" ca="1" si="142"/>
        <v>0</v>
      </c>
      <c r="Q829" s="679">
        <f t="shared" ca="1" si="142"/>
        <v>0</v>
      </c>
      <c r="R829" s="679">
        <f t="shared" ca="1" si="142"/>
        <v>0</v>
      </c>
      <c r="S829" s="679">
        <f t="shared" ca="1" si="142"/>
        <v>0</v>
      </c>
      <c r="T829" s="679">
        <f t="shared" ca="1" si="142"/>
        <v>0</v>
      </c>
      <c r="U829" s="679">
        <f t="shared" ca="1" si="142"/>
        <v>0</v>
      </c>
      <c r="V829" s="679">
        <f t="shared" ca="1" si="142"/>
        <v>0</v>
      </c>
      <c r="W829" s="679">
        <f t="shared" ca="1" si="142"/>
        <v>0</v>
      </c>
      <c r="X829" s="679">
        <f t="shared" ca="1" si="142"/>
        <v>0</v>
      </c>
      <c r="Y829" s="679">
        <f t="shared" ca="1" si="142"/>
        <v>0</v>
      </c>
      <c r="Z829" s="679">
        <f t="shared" ca="1" si="142"/>
        <v>0</v>
      </c>
      <c r="AA829" t="str">
        <f t="shared" si="133"/>
        <v>ASR_Financial_Report_SHP21Final</v>
      </c>
      <c r="AB829" s="960">
        <f t="shared" si="134"/>
        <v>44658</v>
      </c>
      <c r="AC829" t="str">
        <f t="shared" si="135"/>
        <v>Unaudited</v>
      </c>
    </row>
    <row r="830" spans="1:29" x14ac:dyDescent="0.25">
      <c r="A830" t="s">
        <v>420</v>
      </c>
      <c r="B830" t="s">
        <v>1366</v>
      </c>
      <c r="C830" t="s">
        <v>1367</v>
      </c>
      <c r="D830">
        <v>1900</v>
      </c>
      <c r="E830" s="960">
        <v>1</v>
      </c>
      <c r="F830" t="s">
        <v>439</v>
      </c>
      <c r="G830" s="960">
        <v>182</v>
      </c>
      <c r="H830" t="s">
        <v>381</v>
      </c>
      <c r="I830" s="940" t="s">
        <v>488</v>
      </c>
      <c r="J830" s="940" t="s">
        <v>444</v>
      </c>
      <c r="K830" s="940" t="s">
        <v>445</v>
      </c>
      <c r="L830" s="940">
        <v>5.0999999999999996</v>
      </c>
      <c r="M830" s="961" t="s">
        <v>37</v>
      </c>
      <c r="N830" s="679">
        <f t="shared" ca="1" si="143"/>
        <v>292351.47000000003</v>
      </c>
      <c r="O830" s="679">
        <f t="shared" ca="1" si="142"/>
        <v>174514.87</v>
      </c>
      <c r="P830" s="679">
        <f t="shared" ca="1" si="142"/>
        <v>71008.75</v>
      </c>
      <c r="Q830" s="679">
        <f t="shared" ca="1" si="142"/>
        <v>33575.89</v>
      </c>
      <c r="R830" s="679">
        <f t="shared" ca="1" si="142"/>
        <v>10974.07</v>
      </c>
      <c r="S830" s="679">
        <f t="shared" ca="1" si="142"/>
        <v>2277.89</v>
      </c>
      <c r="T830" s="679">
        <f t="shared" ca="1" si="142"/>
        <v>0</v>
      </c>
      <c r="U830" s="679">
        <f t="shared" ca="1" si="142"/>
        <v>0</v>
      </c>
      <c r="V830" s="679">
        <f t="shared" ca="1" si="142"/>
        <v>0</v>
      </c>
      <c r="W830" s="679">
        <f t="shared" ca="1" si="142"/>
        <v>0</v>
      </c>
      <c r="X830" s="679">
        <f t="shared" ca="1" si="142"/>
        <v>0</v>
      </c>
      <c r="Y830" s="679">
        <f t="shared" ca="1" si="142"/>
        <v>0</v>
      </c>
      <c r="Z830" s="679">
        <f t="shared" ca="1" si="142"/>
        <v>0</v>
      </c>
      <c r="AA830" t="str">
        <f t="shared" si="133"/>
        <v>ASR_Financial_Report_SHP21Final</v>
      </c>
      <c r="AB830" s="960">
        <f t="shared" si="134"/>
        <v>44658</v>
      </c>
      <c r="AC830" t="str">
        <f t="shared" si="135"/>
        <v>Unaudited</v>
      </c>
    </row>
    <row r="831" spans="1:29" ht="30" x14ac:dyDescent="0.25">
      <c r="A831" t="s">
        <v>420</v>
      </c>
      <c r="B831" t="s">
        <v>1366</v>
      </c>
      <c r="C831" t="s">
        <v>1367</v>
      </c>
      <c r="D831">
        <v>1900</v>
      </c>
      <c r="E831" s="960">
        <v>1</v>
      </c>
      <c r="F831" t="s">
        <v>439</v>
      </c>
      <c r="G831" s="960">
        <v>182</v>
      </c>
      <c r="H831" t="s">
        <v>381</v>
      </c>
      <c r="I831" s="940" t="s">
        <v>488</v>
      </c>
      <c r="J831" s="940" t="s">
        <v>444</v>
      </c>
      <c r="K831" s="940" t="s">
        <v>445</v>
      </c>
      <c r="L831" s="940">
        <v>5.2</v>
      </c>
      <c r="M831" s="961" t="s">
        <v>303</v>
      </c>
      <c r="N831" s="679">
        <f t="shared" ca="1" si="143"/>
        <v>0</v>
      </c>
      <c r="O831" s="679">
        <f t="shared" ca="1" si="142"/>
        <v>0</v>
      </c>
      <c r="P831" s="679">
        <f t="shared" ca="1" si="142"/>
        <v>0</v>
      </c>
      <c r="Q831" s="679">
        <f t="shared" ca="1" si="142"/>
        <v>0</v>
      </c>
      <c r="R831" s="679">
        <f t="shared" ca="1" si="142"/>
        <v>0</v>
      </c>
      <c r="S831" s="679">
        <f t="shared" ca="1" si="142"/>
        <v>0</v>
      </c>
      <c r="T831" s="679">
        <f t="shared" ca="1" si="142"/>
        <v>0</v>
      </c>
      <c r="U831" s="679">
        <f t="shared" ca="1" si="142"/>
        <v>0</v>
      </c>
      <c r="V831" s="679">
        <f t="shared" ca="1" si="142"/>
        <v>0</v>
      </c>
      <c r="W831" s="679">
        <f t="shared" ca="1" si="142"/>
        <v>0</v>
      </c>
      <c r="X831" s="679">
        <f t="shared" ca="1" si="142"/>
        <v>0</v>
      </c>
      <c r="Y831" s="679">
        <f t="shared" ca="1" si="142"/>
        <v>0</v>
      </c>
      <c r="Z831" s="679">
        <f t="shared" ca="1" si="142"/>
        <v>0</v>
      </c>
      <c r="AA831" t="str">
        <f t="shared" si="133"/>
        <v>ASR_Financial_Report_SHP21Final</v>
      </c>
      <c r="AB831" s="960">
        <f t="shared" si="134"/>
        <v>44658</v>
      </c>
      <c r="AC831" t="str">
        <f t="shared" si="135"/>
        <v>Unaudited</v>
      </c>
    </row>
    <row r="832" spans="1:29" ht="30" x14ac:dyDescent="0.25">
      <c r="A832" t="s">
        <v>420</v>
      </c>
      <c r="B832" t="s">
        <v>1366</v>
      </c>
      <c r="C832" t="s">
        <v>1367</v>
      </c>
      <c r="D832">
        <v>1900</v>
      </c>
      <c r="E832" s="960">
        <v>1</v>
      </c>
      <c r="F832" t="s">
        <v>439</v>
      </c>
      <c r="G832" s="960">
        <v>182</v>
      </c>
      <c r="H832" t="s">
        <v>381</v>
      </c>
      <c r="I832" s="940" t="s">
        <v>488</v>
      </c>
      <c r="J832" s="940" t="s">
        <v>444</v>
      </c>
      <c r="K832" s="940" t="s">
        <v>445</v>
      </c>
      <c r="L832" s="956">
        <v>5.3</v>
      </c>
      <c r="M832" s="961" t="s">
        <v>304</v>
      </c>
      <c r="N832" s="679">
        <f t="shared" ca="1" si="143"/>
        <v>3000.4562471162744</v>
      </c>
      <c r="O832" s="679">
        <f t="shared" ca="1" si="142"/>
        <v>1766.1123598394227</v>
      </c>
      <c r="P832" s="679">
        <f t="shared" ca="1" si="142"/>
        <v>710.70968106233499</v>
      </c>
      <c r="Q832" s="679">
        <f t="shared" ca="1" si="142"/>
        <v>371.40981602815299</v>
      </c>
      <c r="R832" s="679">
        <f t="shared" ca="1" si="142"/>
        <v>121.392979300923</v>
      </c>
      <c r="S832" s="679">
        <f t="shared" ca="1" si="142"/>
        <v>30.831410885440988</v>
      </c>
      <c r="T832" s="679">
        <f t="shared" ca="1" si="142"/>
        <v>0</v>
      </c>
      <c r="U832" s="679">
        <f t="shared" ca="1" si="142"/>
        <v>0</v>
      </c>
      <c r="V832" s="679">
        <f t="shared" ca="1" si="142"/>
        <v>0</v>
      </c>
      <c r="W832" s="679">
        <f t="shared" ca="1" si="142"/>
        <v>0</v>
      </c>
      <c r="X832" s="679">
        <f t="shared" ca="1" si="142"/>
        <v>0</v>
      </c>
      <c r="Y832" s="679">
        <f t="shared" ca="1" si="142"/>
        <v>0</v>
      </c>
      <c r="Z832" s="679">
        <f t="shared" ca="1" si="142"/>
        <v>0</v>
      </c>
      <c r="AA832" t="str">
        <f t="shared" si="133"/>
        <v>ASR_Financial_Report_SHP21Final</v>
      </c>
      <c r="AB832" s="960">
        <f t="shared" si="134"/>
        <v>44658</v>
      </c>
      <c r="AC832" t="str">
        <f t="shared" si="135"/>
        <v>Unaudited</v>
      </c>
    </row>
    <row r="833" spans="1:29" x14ac:dyDescent="0.25">
      <c r="A833" t="s">
        <v>420</v>
      </c>
      <c r="B833" t="s">
        <v>1366</v>
      </c>
      <c r="C833" t="s">
        <v>1367</v>
      </c>
      <c r="D833">
        <v>1900</v>
      </c>
      <c r="E833" s="960">
        <v>1</v>
      </c>
      <c r="F833" t="s">
        <v>439</v>
      </c>
      <c r="G833" s="960">
        <v>182</v>
      </c>
      <c r="H833" t="s">
        <v>381</v>
      </c>
      <c r="I833" s="940" t="s">
        <v>488</v>
      </c>
      <c r="J833" s="940" t="s">
        <v>444</v>
      </c>
      <c r="K833" s="940" t="s">
        <v>445</v>
      </c>
      <c r="L833" s="956" t="s">
        <v>82</v>
      </c>
      <c r="M833" s="961" t="s">
        <v>453</v>
      </c>
      <c r="N833" s="679">
        <f t="shared" ca="1" si="143"/>
        <v>0</v>
      </c>
      <c r="O833" s="679">
        <f t="shared" ca="1" si="143"/>
        <v>0</v>
      </c>
      <c r="P833" s="679">
        <f t="shared" ca="1" si="143"/>
        <v>0</v>
      </c>
      <c r="Q833" s="679">
        <f t="shared" ca="1" si="143"/>
        <v>0</v>
      </c>
      <c r="R833" s="679">
        <f t="shared" ca="1" si="143"/>
        <v>0</v>
      </c>
      <c r="S833" s="679">
        <f t="shared" ca="1" si="143"/>
        <v>0</v>
      </c>
      <c r="T833" s="679">
        <f t="shared" ca="1" si="143"/>
        <v>0</v>
      </c>
      <c r="U833" s="679">
        <f t="shared" ca="1" si="143"/>
        <v>0</v>
      </c>
      <c r="V833" s="679">
        <f t="shared" ca="1" si="143"/>
        <v>0</v>
      </c>
      <c r="W833" s="679">
        <f t="shared" ref="W833:W896" ca="1" si="144">IF(OR(AND($F833="PY",W$1&lt;&gt;"Prior Year"),AND($F833&lt;&gt;"PY",W$1="Prior Year")),0,INDEX(INDIRECT("'MMA Rev-Exp "&amp;$H833&amp;"'!$A$1:$CA$200"),IF($J833="Member Months",MATCH($J833,INDIRECT("'MMA Rev-Exp "&amp;$H833&amp;"'!$A$1:$A$200"),0),MATCH($L833,INDIRECT("'MMA Rev-Exp "&amp;$H833&amp;"'!$B$1:$B$200"),0)),IF($F833="PY",MATCH("Prior Year Adjustments",INDIRECT("'MMA Rev-Exp "&amp;$H833&amp;"'!$A$8:$CA$8"),0),MATCH(IF($F833="Q1","JANUARY - MARCH (Q1)",IF($F833="Q2","APRIL - JUNE (Q2)",IF($F833="Q3","JULY - SEPTEMBER (Q3)",IF($F833="Q4","OCTOBER - DECEMBER (Q4)",0)))),INDIRECT("'MMA Rev-Exp "&amp;$H833&amp;"'!$A$7:$CA$7"),0)+MATCH(W$1,INDIRECT("'MMA Rev-Exp "&amp;$H833&amp;"'!$D$8:$CA$8"),0)-1)))</f>
        <v>0</v>
      </c>
      <c r="X833" s="679">
        <f t="shared" ca="1" si="143"/>
        <v>0</v>
      </c>
      <c r="Y833" s="679">
        <f t="shared" ca="1" si="143"/>
        <v>0</v>
      </c>
      <c r="Z833" s="679">
        <f t="shared" ca="1" si="143"/>
        <v>0</v>
      </c>
      <c r="AA833" t="str">
        <f t="shared" si="133"/>
        <v>ASR_Financial_Report_SHP21Final</v>
      </c>
      <c r="AB833" s="960">
        <f t="shared" si="134"/>
        <v>44658</v>
      </c>
      <c r="AC833" t="str">
        <f t="shared" si="135"/>
        <v>Unaudited</v>
      </c>
    </row>
    <row r="834" spans="1:29" x14ac:dyDescent="0.25">
      <c r="A834" t="s">
        <v>420</v>
      </c>
      <c r="B834" t="s">
        <v>1366</v>
      </c>
      <c r="C834" t="s">
        <v>1367</v>
      </c>
      <c r="D834">
        <v>1900</v>
      </c>
      <c r="E834" s="960">
        <v>1</v>
      </c>
      <c r="F834" t="s">
        <v>439</v>
      </c>
      <c r="G834" s="960">
        <v>182</v>
      </c>
      <c r="H834" t="s">
        <v>381</v>
      </c>
      <c r="I834" s="940" t="s">
        <v>488</v>
      </c>
      <c r="J834" s="940" t="s">
        <v>444</v>
      </c>
      <c r="K834" s="940" t="s">
        <v>446</v>
      </c>
      <c r="L834" s="940">
        <v>6.1</v>
      </c>
      <c r="M834" s="961" t="s">
        <v>18</v>
      </c>
      <c r="N834" s="679">
        <f t="shared" ca="1" si="143"/>
        <v>0</v>
      </c>
      <c r="O834" s="679">
        <f t="shared" ca="1" si="143"/>
        <v>0</v>
      </c>
      <c r="P834" s="679">
        <f t="shared" ca="1" si="143"/>
        <v>0</v>
      </c>
      <c r="Q834" s="679">
        <f t="shared" ca="1" si="143"/>
        <v>0</v>
      </c>
      <c r="R834" s="679">
        <f t="shared" ca="1" si="143"/>
        <v>0</v>
      </c>
      <c r="S834" s="679">
        <f t="shared" ca="1" si="143"/>
        <v>0</v>
      </c>
      <c r="T834" s="679">
        <f t="shared" ca="1" si="143"/>
        <v>0</v>
      </c>
      <c r="U834" s="679">
        <f t="shared" ca="1" si="143"/>
        <v>0</v>
      </c>
      <c r="V834" s="679">
        <f t="shared" ca="1" si="143"/>
        <v>0</v>
      </c>
      <c r="W834" s="679">
        <f t="shared" ca="1" si="144"/>
        <v>0</v>
      </c>
      <c r="X834" s="679">
        <f t="shared" ca="1" si="143"/>
        <v>0</v>
      </c>
      <c r="Y834" s="679">
        <f t="shared" ca="1" si="143"/>
        <v>0</v>
      </c>
      <c r="Z834" s="679">
        <f t="shared" ca="1" si="143"/>
        <v>0</v>
      </c>
      <c r="AA834" t="str">
        <f t="shared" ref="AA834:AA897" si="145">file_name</f>
        <v>ASR_Financial_Report_SHP21Final</v>
      </c>
      <c r="AB834" s="960">
        <f t="shared" ref="AB834:AB897" si="146">file_date</f>
        <v>44658</v>
      </c>
      <c r="AC834" t="str">
        <f t="shared" ref="AC834:AC897" si="147">status</f>
        <v>Unaudited</v>
      </c>
    </row>
    <row r="835" spans="1:29" x14ac:dyDescent="0.25">
      <c r="A835" t="s">
        <v>420</v>
      </c>
      <c r="B835" t="s">
        <v>1366</v>
      </c>
      <c r="C835" t="s">
        <v>1367</v>
      </c>
      <c r="D835">
        <v>1900</v>
      </c>
      <c r="E835" s="960">
        <v>1</v>
      </c>
      <c r="F835" t="s">
        <v>439</v>
      </c>
      <c r="G835" s="960">
        <v>182</v>
      </c>
      <c r="H835" t="s">
        <v>381</v>
      </c>
      <c r="I835" s="961" t="s">
        <v>488</v>
      </c>
      <c r="J835" s="961" t="s">
        <v>444</v>
      </c>
      <c r="K835" s="961" t="s">
        <v>446</v>
      </c>
      <c r="L835" s="940">
        <v>6.2</v>
      </c>
      <c r="M835" s="961" t="s">
        <v>19</v>
      </c>
      <c r="N835" s="679">
        <f t="shared" ca="1" si="143"/>
        <v>0</v>
      </c>
      <c r="O835" s="679">
        <f t="shared" ca="1" si="143"/>
        <v>0</v>
      </c>
      <c r="P835" s="679">
        <f t="shared" ca="1" si="143"/>
        <v>0</v>
      </c>
      <c r="Q835" s="679">
        <f t="shared" ca="1" si="143"/>
        <v>0</v>
      </c>
      <c r="R835" s="679">
        <f t="shared" ca="1" si="143"/>
        <v>0</v>
      </c>
      <c r="S835" s="679">
        <f t="shared" ca="1" si="143"/>
        <v>0</v>
      </c>
      <c r="T835" s="679">
        <f t="shared" ca="1" si="143"/>
        <v>0</v>
      </c>
      <c r="U835" s="679">
        <f t="shared" ca="1" si="143"/>
        <v>0</v>
      </c>
      <c r="V835" s="679">
        <f t="shared" ca="1" si="143"/>
        <v>0</v>
      </c>
      <c r="W835" s="679">
        <f t="shared" ca="1" si="144"/>
        <v>0</v>
      </c>
      <c r="X835" s="679">
        <f t="shared" ca="1" si="143"/>
        <v>0</v>
      </c>
      <c r="Y835" s="679">
        <f t="shared" ca="1" si="143"/>
        <v>0</v>
      </c>
      <c r="Z835" s="679">
        <f t="shared" ca="1" si="143"/>
        <v>0</v>
      </c>
      <c r="AA835" t="str">
        <f t="shared" si="145"/>
        <v>ASR_Financial_Report_SHP21Final</v>
      </c>
      <c r="AB835" s="960">
        <f t="shared" si="146"/>
        <v>44658</v>
      </c>
      <c r="AC835" t="str">
        <f t="shared" si="147"/>
        <v>Unaudited</v>
      </c>
    </row>
    <row r="836" spans="1:29" x14ac:dyDescent="0.25">
      <c r="A836" t="s">
        <v>420</v>
      </c>
      <c r="B836" t="s">
        <v>1366</v>
      </c>
      <c r="C836" t="s">
        <v>1367</v>
      </c>
      <c r="D836">
        <v>1900</v>
      </c>
      <c r="E836" s="960">
        <v>1</v>
      </c>
      <c r="F836" t="s">
        <v>439</v>
      </c>
      <c r="G836" s="960">
        <v>182</v>
      </c>
      <c r="H836" t="s">
        <v>381</v>
      </c>
      <c r="I836" s="940" t="s">
        <v>488</v>
      </c>
      <c r="J836" s="940" t="s">
        <v>444</v>
      </c>
      <c r="K836" s="940" t="s">
        <v>446</v>
      </c>
      <c r="L836" s="940">
        <v>6.3</v>
      </c>
      <c r="M836" s="961" t="s">
        <v>184</v>
      </c>
      <c r="N836" s="679">
        <f t="shared" ca="1" si="143"/>
        <v>0</v>
      </c>
      <c r="O836" s="679">
        <f t="shared" ca="1" si="143"/>
        <v>0</v>
      </c>
      <c r="P836" s="679">
        <f t="shared" ca="1" si="143"/>
        <v>0</v>
      </c>
      <c r="Q836" s="679">
        <f t="shared" ca="1" si="143"/>
        <v>0</v>
      </c>
      <c r="R836" s="679">
        <f t="shared" ca="1" si="143"/>
        <v>0</v>
      </c>
      <c r="S836" s="679">
        <f t="shared" ca="1" si="143"/>
        <v>0</v>
      </c>
      <c r="T836" s="679">
        <f t="shared" ca="1" si="143"/>
        <v>0</v>
      </c>
      <c r="U836" s="679">
        <f t="shared" ca="1" si="143"/>
        <v>0</v>
      </c>
      <c r="V836" s="679">
        <f t="shared" ca="1" si="143"/>
        <v>0</v>
      </c>
      <c r="W836" s="679">
        <f t="shared" ca="1" si="144"/>
        <v>0</v>
      </c>
      <c r="X836" s="679">
        <f t="shared" ca="1" si="143"/>
        <v>0</v>
      </c>
      <c r="Y836" s="679">
        <f t="shared" ca="1" si="143"/>
        <v>0</v>
      </c>
      <c r="Z836" s="679">
        <f t="shared" ca="1" si="143"/>
        <v>0</v>
      </c>
      <c r="AA836" t="str">
        <f t="shared" si="145"/>
        <v>ASR_Financial_Report_SHP21Final</v>
      </c>
      <c r="AB836" s="960">
        <f t="shared" si="146"/>
        <v>44658</v>
      </c>
      <c r="AC836" t="str">
        <f t="shared" si="147"/>
        <v>Unaudited</v>
      </c>
    </row>
    <row r="837" spans="1:29" x14ac:dyDescent="0.25">
      <c r="A837" t="s">
        <v>420</v>
      </c>
      <c r="B837" t="s">
        <v>1366</v>
      </c>
      <c r="C837" t="s">
        <v>1367</v>
      </c>
      <c r="D837">
        <v>1900</v>
      </c>
      <c r="E837" s="960">
        <v>1</v>
      </c>
      <c r="F837" t="s">
        <v>439</v>
      </c>
      <c r="G837" s="960">
        <v>182</v>
      </c>
      <c r="H837" t="s">
        <v>381</v>
      </c>
      <c r="I837" s="940" t="s">
        <v>488</v>
      </c>
      <c r="J837" s="940" t="s">
        <v>444</v>
      </c>
      <c r="K837" s="940" t="s">
        <v>446</v>
      </c>
      <c r="L837" s="940" t="s">
        <v>87</v>
      </c>
      <c r="M837" s="961" t="s">
        <v>454</v>
      </c>
      <c r="N837" s="679">
        <f t="shared" ca="1" si="143"/>
        <v>0</v>
      </c>
      <c r="O837" s="679">
        <f t="shared" ca="1" si="143"/>
        <v>0</v>
      </c>
      <c r="P837" s="679">
        <f t="shared" ca="1" si="143"/>
        <v>0</v>
      </c>
      <c r="Q837" s="679">
        <f t="shared" ca="1" si="143"/>
        <v>0</v>
      </c>
      <c r="R837" s="679">
        <f t="shared" ca="1" si="143"/>
        <v>0</v>
      </c>
      <c r="S837" s="679">
        <f t="shared" ca="1" si="143"/>
        <v>0</v>
      </c>
      <c r="T837" s="679">
        <f t="shared" ca="1" si="143"/>
        <v>0</v>
      </c>
      <c r="U837" s="679">
        <f t="shared" ca="1" si="143"/>
        <v>0</v>
      </c>
      <c r="V837" s="679">
        <f t="shared" ca="1" si="143"/>
        <v>0</v>
      </c>
      <c r="W837" s="679">
        <f t="shared" ca="1" si="144"/>
        <v>0</v>
      </c>
      <c r="X837" s="679">
        <f t="shared" ca="1" si="143"/>
        <v>0</v>
      </c>
      <c r="Y837" s="679">
        <f t="shared" ca="1" si="143"/>
        <v>0</v>
      </c>
      <c r="Z837" s="679">
        <f t="shared" ca="1" si="143"/>
        <v>0</v>
      </c>
      <c r="AA837" t="str">
        <f t="shared" si="145"/>
        <v>ASR_Financial_Report_SHP21Final</v>
      </c>
      <c r="AB837" s="960">
        <f t="shared" si="146"/>
        <v>44658</v>
      </c>
      <c r="AC837" t="str">
        <f t="shared" si="147"/>
        <v>Unaudited</v>
      </c>
    </row>
    <row r="838" spans="1:29" x14ac:dyDescent="0.25">
      <c r="A838" t="s">
        <v>420</v>
      </c>
      <c r="B838" t="s">
        <v>1366</v>
      </c>
      <c r="C838" t="s">
        <v>1367</v>
      </c>
      <c r="D838">
        <v>1900</v>
      </c>
      <c r="E838" s="960">
        <v>1</v>
      </c>
      <c r="F838" t="s">
        <v>439</v>
      </c>
      <c r="G838" s="960">
        <v>182</v>
      </c>
      <c r="H838" t="s">
        <v>381</v>
      </c>
      <c r="I838" s="940" t="s">
        <v>488</v>
      </c>
      <c r="J838" s="940" t="s">
        <v>444</v>
      </c>
      <c r="K838" s="940" t="s">
        <v>447</v>
      </c>
      <c r="L838" s="940">
        <v>7.1</v>
      </c>
      <c r="M838" s="961" t="s">
        <v>20</v>
      </c>
      <c r="N838" s="679">
        <f t="shared" ca="1" si="143"/>
        <v>89113.319999999992</v>
      </c>
      <c r="O838" s="679">
        <f t="shared" ca="1" si="143"/>
        <v>30679.68</v>
      </c>
      <c r="P838" s="679">
        <f t="shared" ca="1" si="143"/>
        <v>1356</v>
      </c>
      <c r="Q838" s="679">
        <f t="shared" ca="1" si="143"/>
        <v>36425.5</v>
      </c>
      <c r="R838" s="679">
        <f t="shared" ca="1" si="143"/>
        <v>10024</v>
      </c>
      <c r="S838" s="679">
        <f t="shared" ca="1" si="143"/>
        <v>7278.43</v>
      </c>
      <c r="T838" s="679">
        <f t="shared" ca="1" si="143"/>
        <v>366</v>
      </c>
      <c r="U838" s="679">
        <f t="shared" ca="1" si="143"/>
        <v>485.71</v>
      </c>
      <c r="V838" s="679">
        <f t="shared" ca="1" si="143"/>
        <v>500</v>
      </c>
      <c r="W838" s="679">
        <f t="shared" ca="1" si="144"/>
        <v>1998</v>
      </c>
      <c r="X838" s="679">
        <f t="shared" ca="1" si="143"/>
        <v>0</v>
      </c>
      <c r="Y838" s="679">
        <f t="shared" ca="1" si="143"/>
        <v>0</v>
      </c>
      <c r="Z838" s="679">
        <f t="shared" ca="1" si="143"/>
        <v>0</v>
      </c>
      <c r="AA838" t="str">
        <f t="shared" si="145"/>
        <v>ASR_Financial_Report_SHP21Final</v>
      </c>
      <c r="AB838" s="960">
        <f t="shared" si="146"/>
        <v>44658</v>
      </c>
      <c r="AC838" t="str">
        <f t="shared" si="147"/>
        <v>Unaudited</v>
      </c>
    </row>
    <row r="839" spans="1:29" x14ac:dyDescent="0.25">
      <c r="A839" t="s">
        <v>420</v>
      </c>
      <c r="B839" t="s">
        <v>1366</v>
      </c>
      <c r="C839" t="s">
        <v>1367</v>
      </c>
      <c r="D839">
        <v>1900</v>
      </c>
      <c r="E839" s="960">
        <v>1</v>
      </c>
      <c r="F839" t="s">
        <v>439</v>
      </c>
      <c r="G839" s="960">
        <v>182</v>
      </c>
      <c r="H839" t="s">
        <v>381</v>
      </c>
      <c r="I839" s="961" t="s">
        <v>488</v>
      </c>
      <c r="J839" s="961" t="s">
        <v>444</v>
      </c>
      <c r="K839" s="961" t="s">
        <v>447</v>
      </c>
      <c r="L839" s="940">
        <v>7.2</v>
      </c>
      <c r="M839" s="961" t="s">
        <v>21</v>
      </c>
      <c r="N839" s="679">
        <f t="shared" ca="1" si="143"/>
        <v>0</v>
      </c>
      <c r="O839" s="679">
        <f t="shared" ca="1" si="143"/>
        <v>0</v>
      </c>
      <c r="P839" s="679">
        <f t="shared" ca="1" si="143"/>
        <v>0</v>
      </c>
      <c r="Q839" s="679">
        <f t="shared" ca="1" si="143"/>
        <v>0</v>
      </c>
      <c r="R839" s="679">
        <f t="shared" ca="1" si="143"/>
        <v>0</v>
      </c>
      <c r="S839" s="679">
        <f t="shared" ca="1" si="143"/>
        <v>0</v>
      </c>
      <c r="T839" s="679">
        <f t="shared" ca="1" si="143"/>
        <v>0</v>
      </c>
      <c r="U839" s="679">
        <f t="shared" ca="1" si="143"/>
        <v>0</v>
      </c>
      <c r="V839" s="679">
        <f t="shared" ca="1" si="143"/>
        <v>0</v>
      </c>
      <c r="W839" s="679">
        <f t="shared" ca="1" si="144"/>
        <v>0</v>
      </c>
      <c r="X839" s="679">
        <f t="shared" ca="1" si="143"/>
        <v>0</v>
      </c>
      <c r="Y839" s="679">
        <f t="shared" ca="1" si="143"/>
        <v>0</v>
      </c>
      <c r="Z839" s="679">
        <f t="shared" ca="1" si="143"/>
        <v>0</v>
      </c>
      <c r="AA839" t="str">
        <f t="shared" si="145"/>
        <v>ASR_Financial_Report_SHP21Final</v>
      </c>
      <c r="AB839" s="960">
        <f t="shared" si="146"/>
        <v>44658</v>
      </c>
      <c r="AC839" t="str">
        <f t="shared" si="147"/>
        <v>Unaudited</v>
      </c>
    </row>
    <row r="840" spans="1:29" x14ac:dyDescent="0.25">
      <c r="A840" t="s">
        <v>420</v>
      </c>
      <c r="B840" t="s">
        <v>1366</v>
      </c>
      <c r="C840" t="s">
        <v>1367</v>
      </c>
      <c r="D840">
        <v>1900</v>
      </c>
      <c r="E840" s="960">
        <v>1</v>
      </c>
      <c r="F840" t="s">
        <v>439</v>
      </c>
      <c r="G840" s="960">
        <v>182</v>
      </c>
      <c r="H840" t="s">
        <v>381</v>
      </c>
      <c r="I840" s="961" t="s">
        <v>488</v>
      </c>
      <c r="J840" s="961" t="s">
        <v>444</v>
      </c>
      <c r="K840" s="961" t="s">
        <v>447</v>
      </c>
      <c r="L840" s="940">
        <v>7.3</v>
      </c>
      <c r="M840" s="961" t="s">
        <v>155</v>
      </c>
      <c r="N840" s="679">
        <f t="shared" ca="1" si="143"/>
        <v>694.07449183777453</v>
      </c>
      <c r="O840" s="679">
        <f t="shared" ca="1" si="143"/>
        <v>696.79370836615419</v>
      </c>
      <c r="P840" s="679">
        <f t="shared" ca="1" si="143"/>
        <v>28.148458954479938</v>
      </c>
      <c r="Q840" s="679">
        <f t="shared" ca="1" si="143"/>
        <v>78.397198057289174</v>
      </c>
      <c r="R840" s="679">
        <f t="shared" ca="1" si="143"/>
        <v>28.988066868462045</v>
      </c>
      <c r="S840" s="679">
        <f t="shared" ca="1" si="143"/>
        <v>-140.6499526094654</v>
      </c>
      <c r="T840" s="679">
        <f t="shared" ca="1" si="143"/>
        <v>8.2897070715844237</v>
      </c>
      <c r="U840" s="679">
        <f t="shared" ca="1" si="143"/>
        <v>-14.775351529761016</v>
      </c>
      <c r="V840" s="679">
        <f t="shared" ca="1" si="143"/>
        <v>0.9579226142366406</v>
      </c>
      <c r="W840" s="679">
        <f t="shared" ca="1" si="144"/>
        <v>7.9247340447945369</v>
      </c>
      <c r="X840" s="679">
        <f t="shared" ca="1" si="143"/>
        <v>0</v>
      </c>
      <c r="Y840" s="679">
        <f t="shared" ca="1" si="143"/>
        <v>0</v>
      </c>
      <c r="Z840" s="679">
        <f t="shared" ca="1" si="143"/>
        <v>0</v>
      </c>
      <c r="AA840" t="str">
        <f t="shared" si="145"/>
        <v>ASR_Financial_Report_SHP21Final</v>
      </c>
      <c r="AB840" s="960">
        <f t="shared" si="146"/>
        <v>44658</v>
      </c>
      <c r="AC840" t="str">
        <f t="shared" si="147"/>
        <v>Unaudited</v>
      </c>
    </row>
    <row r="841" spans="1:29" x14ac:dyDescent="0.25">
      <c r="A841" t="s">
        <v>420</v>
      </c>
      <c r="B841" t="s">
        <v>1366</v>
      </c>
      <c r="C841" t="s">
        <v>1367</v>
      </c>
      <c r="D841">
        <v>1900</v>
      </c>
      <c r="E841" s="960">
        <v>1</v>
      </c>
      <c r="F841" t="s">
        <v>439</v>
      </c>
      <c r="G841" s="960">
        <v>182</v>
      </c>
      <c r="H841" t="s">
        <v>381</v>
      </c>
      <c r="I841" s="961" t="s">
        <v>488</v>
      </c>
      <c r="J841" s="961" t="s">
        <v>444</v>
      </c>
      <c r="K841" s="961" t="s">
        <v>447</v>
      </c>
      <c r="L841" s="940" t="s">
        <v>91</v>
      </c>
      <c r="M841" s="961" t="s">
        <v>455</v>
      </c>
      <c r="N841" s="679">
        <f t="shared" ca="1" si="143"/>
        <v>0</v>
      </c>
      <c r="O841" s="679">
        <f t="shared" ca="1" si="143"/>
        <v>0</v>
      </c>
      <c r="P841" s="679">
        <f t="shared" ca="1" si="143"/>
        <v>0</v>
      </c>
      <c r="Q841" s="679">
        <f t="shared" ca="1" si="143"/>
        <v>0</v>
      </c>
      <c r="R841" s="679">
        <f t="shared" ca="1" si="143"/>
        <v>0</v>
      </c>
      <c r="S841" s="679">
        <f t="shared" ca="1" si="143"/>
        <v>0</v>
      </c>
      <c r="T841" s="679">
        <f t="shared" ca="1" si="143"/>
        <v>0</v>
      </c>
      <c r="U841" s="679">
        <f t="shared" ca="1" si="143"/>
        <v>0</v>
      </c>
      <c r="V841" s="679">
        <f t="shared" ca="1" si="143"/>
        <v>0</v>
      </c>
      <c r="W841" s="679">
        <f t="shared" ca="1" si="144"/>
        <v>0</v>
      </c>
      <c r="X841" s="679">
        <f t="shared" ca="1" si="143"/>
        <v>0</v>
      </c>
      <c r="Y841" s="679">
        <f t="shared" ca="1" si="143"/>
        <v>0</v>
      </c>
      <c r="Z841" s="679">
        <f t="shared" ca="1" si="143"/>
        <v>0</v>
      </c>
      <c r="AA841" t="str">
        <f t="shared" si="145"/>
        <v>ASR_Financial_Report_SHP21Final</v>
      </c>
      <c r="AB841" s="960">
        <f t="shared" si="146"/>
        <v>44658</v>
      </c>
      <c r="AC841" t="str">
        <f t="shared" si="147"/>
        <v>Unaudited</v>
      </c>
    </row>
    <row r="842" spans="1:29" x14ac:dyDescent="0.25">
      <c r="A842" t="s">
        <v>420</v>
      </c>
      <c r="B842" t="s">
        <v>1366</v>
      </c>
      <c r="C842" t="s">
        <v>1367</v>
      </c>
      <c r="D842">
        <v>1900</v>
      </c>
      <c r="E842" s="960">
        <v>1</v>
      </c>
      <c r="F842" t="s">
        <v>439</v>
      </c>
      <c r="G842" s="960">
        <v>182</v>
      </c>
      <c r="H842" t="s">
        <v>381</v>
      </c>
      <c r="I842" s="961" t="s">
        <v>488</v>
      </c>
      <c r="J842" s="961" t="s">
        <v>444</v>
      </c>
      <c r="K842" s="961" t="s">
        <v>448</v>
      </c>
      <c r="L842" s="940">
        <v>8.1</v>
      </c>
      <c r="M842" s="961" t="s">
        <v>22</v>
      </c>
      <c r="N842" s="679">
        <f t="shared" ca="1" si="143"/>
        <v>1512567.2900000007</v>
      </c>
      <c r="O842" s="679">
        <f t="shared" ca="1" si="143"/>
        <v>738907.06000000099</v>
      </c>
      <c r="P842" s="679">
        <f t="shared" ca="1" si="143"/>
        <v>60815.47</v>
      </c>
      <c r="Q842" s="679">
        <f t="shared" ca="1" si="143"/>
        <v>591644.32999999996</v>
      </c>
      <c r="R842" s="679">
        <f t="shared" ca="1" si="143"/>
        <v>66926.17</v>
      </c>
      <c r="S842" s="679">
        <f t="shared" ca="1" si="143"/>
        <v>12.05</v>
      </c>
      <c r="T842" s="679">
        <f t="shared" ca="1" si="143"/>
        <v>13510.43</v>
      </c>
      <c r="U842" s="679">
        <f t="shared" ca="1" si="143"/>
        <v>2.54</v>
      </c>
      <c r="V842" s="679">
        <f t="shared" ca="1" si="143"/>
        <v>40749.24</v>
      </c>
      <c r="W842" s="679">
        <f t="shared" ca="1" si="144"/>
        <v>0</v>
      </c>
      <c r="X842" s="679">
        <f t="shared" ca="1" si="143"/>
        <v>0</v>
      </c>
      <c r="Y842" s="679">
        <f t="shared" ca="1" si="143"/>
        <v>0</v>
      </c>
      <c r="Z842" s="679">
        <f t="shared" ca="1" si="143"/>
        <v>0</v>
      </c>
      <c r="AA842" t="str">
        <f t="shared" si="145"/>
        <v>ASR_Financial_Report_SHP21Final</v>
      </c>
      <c r="AB842" s="960">
        <f t="shared" si="146"/>
        <v>44658</v>
      </c>
      <c r="AC842" t="str">
        <f t="shared" si="147"/>
        <v>Unaudited</v>
      </c>
    </row>
    <row r="843" spans="1:29" x14ac:dyDescent="0.25">
      <c r="A843" t="s">
        <v>420</v>
      </c>
      <c r="B843" t="s">
        <v>1366</v>
      </c>
      <c r="C843" t="s">
        <v>1367</v>
      </c>
      <c r="D843">
        <v>1900</v>
      </c>
      <c r="E843" s="960">
        <v>1</v>
      </c>
      <c r="F843" t="s">
        <v>439</v>
      </c>
      <c r="G843" s="960">
        <v>182</v>
      </c>
      <c r="H843" t="s">
        <v>381</v>
      </c>
      <c r="I843" s="961" t="s">
        <v>488</v>
      </c>
      <c r="J843" s="961" t="s">
        <v>444</v>
      </c>
      <c r="K843" s="961" t="s">
        <v>448</v>
      </c>
      <c r="L843" s="956" t="s">
        <v>112</v>
      </c>
      <c r="M843" s="961" t="s">
        <v>443</v>
      </c>
      <c r="N843" s="679">
        <f t="shared" ca="1" si="143"/>
        <v>0</v>
      </c>
      <c r="O843" s="679">
        <f t="shared" ca="1" si="143"/>
        <v>0</v>
      </c>
      <c r="P843" s="679">
        <f t="shared" ca="1" si="143"/>
        <v>0</v>
      </c>
      <c r="Q843" s="679">
        <f t="shared" ca="1" si="143"/>
        <v>0</v>
      </c>
      <c r="R843" s="679">
        <f t="shared" ca="1" si="143"/>
        <v>0</v>
      </c>
      <c r="S843" s="679">
        <f t="shared" ca="1" si="143"/>
        <v>0</v>
      </c>
      <c r="T843" s="679">
        <f t="shared" ca="1" si="143"/>
        <v>0</v>
      </c>
      <c r="U843" s="679">
        <f t="shared" ca="1" si="143"/>
        <v>0</v>
      </c>
      <c r="V843" s="679">
        <f t="shared" ca="1" si="143"/>
        <v>0</v>
      </c>
      <c r="W843" s="679">
        <f t="shared" ca="1" si="144"/>
        <v>0</v>
      </c>
      <c r="X843" s="679">
        <f t="shared" ca="1" si="143"/>
        <v>0</v>
      </c>
      <c r="Y843" s="679">
        <f t="shared" ca="1" si="143"/>
        <v>0</v>
      </c>
      <c r="Z843" s="679">
        <f t="shared" ca="1" si="143"/>
        <v>0</v>
      </c>
      <c r="AA843" t="str">
        <f t="shared" si="145"/>
        <v>ASR_Financial_Report_SHP21Final</v>
      </c>
      <c r="AB843" s="960">
        <f t="shared" si="146"/>
        <v>44658</v>
      </c>
      <c r="AC843" t="str">
        <f t="shared" si="147"/>
        <v>Unaudited</v>
      </c>
    </row>
    <row r="844" spans="1:29" x14ac:dyDescent="0.25">
      <c r="A844" t="s">
        <v>420</v>
      </c>
      <c r="B844" t="s">
        <v>1366</v>
      </c>
      <c r="C844" t="s">
        <v>1367</v>
      </c>
      <c r="D844">
        <v>1900</v>
      </c>
      <c r="E844" s="960">
        <v>1</v>
      </c>
      <c r="F844" t="s">
        <v>439</v>
      </c>
      <c r="G844" s="960">
        <v>182</v>
      </c>
      <c r="H844" t="s">
        <v>381</v>
      </c>
      <c r="I844" s="961" t="s">
        <v>488</v>
      </c>
      <c r="J844" s="961" t="s">
        <v>444</v>
      </c>
      <c r="K844" s="961" t="s">
        <v>448</v>
      </c>
      <c r="L844" s="940" t="s">
        <v>114</v>
      </c>
      <c r="M844" s="961" t="s">
        <v>157</v>
      </c>
      <c r="N844" s="679">
        <f t="shared" ca="1" si="143"/>
        <v>283.63228813131821</v>
      </c>
      <c r="O844" s="679">
        <f t="shared" ca="1" si="143"/>
        <v>280.21828313563435</v>
      </c>
      <c r="P844" s="679">
        <f t="shared" ca="1" si="143"/>
        <v>0.27202413436967771</v>
      </c>
      <c r="Q844" s="679">
        <f t="shared" ca="1" si="143"/>
        <v>2.606958398810046</v>
      </c>
      <c r="R844" s="679">
        <f t="shared" ca="1" si="143"/>
        <v>0.2948963289848292</v>
      </c>
      <c r="S844" s="679">
        <f t="shared" ca="1" si="143"/>
        <v>1.1576594217975631E-4</v>
      </c>
      <c r="T844" s="679">
        <f t="shared" ca="1" si="143"/>
        <v>6.0431384082243023E-2</v>
      </c>
      <c r="U844" s="679">
        <f t="shared" ca="1" si="143"/>
        <v>2.5883639941586497E-5</v>
      </c>
      <c r="V844" s="679">
        <f t="shared" ca="1" si="143"/>
        <v>0.17955309985498599</v>
      </c>
      <c r="W844" s="679">
        <f t="shared" ca="1" si="144"/>
        <v>0</v>
      </c>
      <c r="X844" s="679">
        <f t="shared" ca="1" si="143"/>
        <v>0</v>
      </c>
      <c r="Y844" s="679">
        <f t="shared" ca="1" si="143"/>
        <v>0</v>
      </c>
      <c r="Z844" s="679">
        <f t="shared" ca="1" si="143"/>
        <v>0</v>
      </c>
      <c r="AA844" t="str">
        <f t="shared" si="145"/>
        <v>ASR_Financial_Report_SHP21Final</v>
      </c>
      <c r="AB844" s="960">
        <f t="shared" si="146"/>
        <v>44658</v>
      </c>
      <c r="AC844" t="str">
        <f t="shared" si="147"/>
        <v>Unaudited</v>
      </c>
    </row>
    <row r="845" spans="1:29" x14ac:dyDescent="0.25">
      <c r="A845" t="s">
        <v>420</v>
      </c>
      <c r="B845" t="s">
        <v>1366</v>
      </c>
      <c r="C845" t="s">
        <v>1367</v>
      </c>
      <c r="D845">
        <v>1900</v>
      </c>
      <c r="E845" s="960">
        <v>1</v>
      </c>
      <c r="F845" t="s">
        <v>439</v>
      </c>
      <c r="G845" s="960">
        <v>182</v>
      </c>
      <c r="H845" t="s">
        <v>381</v>
      </c>
      <c r="I845" s="940" t="s">
        <v>488</v>
      </c>
      <c r="J845" s="940" t="s">
        <v>444</v>
      </c>
      <c r="K845" s="940" t="s">
        <v>448</v>
      </c>
      <c r="L845" s="940" t="s">
        <v>115</v>
      </c>
      <c r="M845" s="961" t="s">
        <v>113</v>
      </c>
      <c r="N845" s="679">
        <f t="shared" ca="1" si="143"/>
        <v>-1388.7943979508375</v>
      </c>
      <c r="O845" s="679">
        <f t="shared" ca="1" si="143"/>
        <v>-606.61396884770795</v>
      </c>
      <c r="P845" s="679">
        <f t="shared" ca="1" si="143"/>
        <v>-50.688631733275201</v>
      </c>
      <c r="Q845" s="679">
        <f t="shared" ca="1" si="143"/>
        <v>-608.74591606726597</v>
      </c>
      <c r="R845" s="679">
        <f t="shared" ca="1" si="143"/>
        <v>-68.860683014613798</v>
      </c>
      <c r="S845" s="679">
        <f t="shared" ca="1" si="143"/>
        <v>-0.694773373863524</v>
      </c>
      <c r="T845" s="679">
        <f t="shared" ca="1" si="143"/>
        <v>-11.2607073632448</v>
      </c>
      <c r="U845" s="679">
        <f t="shared" ca="1" si="143"/>
        <v>-2.6134191581128701E-3</v>
      </c>
      <c r="V845" s="679">
        <f t="shared" ca="1" si="143"/>
        <v>-41.927104131708397</v>
      </c>
      <c r="W845" s="679">
        <f t="shared" ca="1" si="144"/>
        <v>0</v>
      </c>
      <c r="X845" s="679">
        <f t="shared" ca="1" si="143"/>
        <v>0</v>
      </c>
      <c r="Y845" s="679">
        <f t="shared" ca="1" si="143"/>
        <v>0</v>
      </c>
      <c r="Z845" s="679">
        <f t="shared" ca="1" si="143"/>
        <v>0</v>
      </c>
      <c r="AA845" t="str">
        <f t="shared" si="145"/>
        <v>ASR_Financial_Report_SHP21Final</v>
      </c>
      <c r="AB845" s="960">
        <f t="shared" si="146"/>
        <v>44658</v>
      </c>
      <c r="AC845" t="str">
        <f t="shared" si="147"/>
        <v>Unaudited</v>
      </c>
    </row>
    <row r="846" spans="1:29" x14ac:dyDescent="0.25">
      <c r="A846" t="s">
        <v>420</v>
      </c>
      <c r="B846" t="s">
        <v>1366</v>
      </c>
      <c r="C846" t="s">
        <v>1367</v>
      </c>
      <c r="D846">
        <v>1900</v>
      </c>
      <c r="E846" s="960">
        <v>1</v>
      </c>
      <c r="F846" t="s">
        <v>439</v>
      </c>
      <c r="G846" s="960">
        <v>182</v>
      </c>
      <c r="H846" t="s">
        <v>381</v>
      </c>
      <c r="I846" s="961" t="s">
        <v>488</v>
      </c>
      <c r="J846" s="961" t="s">
        <v>444</v>
      </c>
      <c r="K846" s="961" t="s">
        <v>448</v>
      </c>
      <c r="L846" s="940" t="s">
        <v>116</v>
      </c>
      <c r="M846" s="961" t="s">
        <v>158</v>
      </c>
      <c r="N846" s="679">
        <f t="shared" ca="1" si="143"/>
        <v>0</v>
      </c>
      <c r="O846" s="679">
        <f t="shared" ca="1" si="143"/>
        <v>0</v>
      </c>
      <c r="P846" s="679">
        <f t="shared" ca="1" si="143"/>
        <v>0</v>
      </c>
      <c r="Q846" s="679">
        <f t="shared" ca="1" si="143"/>
        <v>0</v>
      </c>
      <c r="R846" s="679">
        <f t="shared" ca="1" si="143"/>
        <v>0</v>
      </c>
      <c r="S846" s="679">
        <f t="shared" ca="1" si="143"/>
        <v>0</v>
      </c>
      <c r="T846" s="679">
        <f t="shared" ca="1" si="143"/>
        <v>0</v>
      </c>
      <c r="U846" s="679">
        <f t="shared" ca="1" si="143"/>
        <v>0</v>
      </c>
      <c r="V846" s="679">
        <f t="shared" ca="1" si="143"/>
        <v>0</v>
      </c>
      <c r="W846" s="679">
        <f t="shared" ca="1" si="144"/>
        <v>0</v>
      </c>
      <c r="X846" s="679">
        <f t="shared" ca="1" si="143"/>
        <v>0</v>
      </c>
      <c r="Y846" s="679">
        <f t="shared" ca="1" si="143"/>
        <v>0</v>
      </c>
      <c r="Z846" s="679">
        <f t="shared" ca="1" si="143"/>
        <v>0</v>
      </c>
      <c r="AA846" t="str">
        <f t="shared" si="145"/>
        <v>ASR_Financial_Report_SHP21Final</v>
      </c>
      <c r="AB846" s="960">
        <f t="shared" si="146"/>
        <v>44658</v>
      </c>
      <c r="AC846" t="str">
        <f t="shared" si="147"/>
        <v>Unaudited</v>
      </c>
    </row>
    <row r="847" spans="1:29" x14ac:dyDescent="0.25">
      <c r="A847" t="s">
        <v>420</v>
      </c>
      <c r="B847" t="s">
        <v>1366</v>
      </c>
      <c r="C847" t="s">
        <v>1367</v>
      </c>
      <c r="D847">
        <v>1900</v>
      </c>
      <c r="E847" s="960">
        <v>1</v>
      </c>
      <c r="F847" t="s">
        <v>439</v>
      </c>
      <c r="G847" s="960">
        <v>182</v>
      </c>
      <c r="H847" t="s">
        <v>381</v>
      </c>
      <c r="I847" s="940" t="s">
        <v>488</v>
      </c>
      <c r="J847" s="940" t="s">
        <v>444</v>
      </c>
      <c r="K847" s="940" t="s">
        <v>448</v>
      </c>
      <c r="L847" s="940" t="s">
        <v>159</v>
      </c>
      <c r="M847" s="940" t="s">
        <v>23</v>
      </c>
      <c r="N847" s="679">
        <f t="shared" ca="1" si="143"/>
        <v>0</v>
      </c>
      <c r="O847" s="679">
        <f t="shared" ca="1" si="143"/>
        <v>0</v>
      </c>
      <c r="P847" s="679">
        <f t="shared" ca="1" si="143"/>
        <v>0</v>
      </c>
      <c r="Q847" s="679">
        <f t="shared" ca="1" si="143"/>
        <v>0</v>
      </c>
      <c r="R847" s="679">
        <f t="shared" ca="1" si="143"/>
        <v>0</v>
      </c>
      <c r="S847" s="679">
        <f t="shared" ca="1" si="143"/>
        <v>0</v>
      </c>
      <c r="T847" s="679">
        <f t="shared" ca="1" si="143"/>
        <v>0</v>
      </c>
      <c r="U847" s="679">
        <f t="shared" ca="1" si="143"/>
        <v>0</v>
      </c>
      <c r="V847" s="679">
        <f t="shared" ca="1" si="143"/>
        <v>0</v>
      </c>
      <c r="W847" s="679">
        <f t="shared" ca="1" si="144"/>
        <v>0</v>
      </c>
      <c r="X847" s="679">
        <f t="shared" ca="1" si="143"/>
        <v>0</v>
      </c>
      <c r="Y847" s="679">
        <f t="shared" ca="1" si="143"/>
        <v>0</v>
      </c>
      <c r="Z847" s="679">
        <f t="shared" ca="1" si="143"/>
        <v>0</v>
      </c>
      <c r="AA847" t="str">
        <f t="shared" si="145"/>
        <v>ASR_Financial_Report_SHP21Final</v>
      </c>
      <c r="AB847" s="960">
        <f t="shared" si="146"/>
        <v>44658</v>
      </c>
      <c r="AC847" t="str">
        <f t="shared" si="147"/>
        <v>Unaudited</v>
      </c>
    </row>
    <row r="848" spans="1:29" x14ac:dyDescent="0.25">
      <c r="A848" t="s">
        <v>420</v>
      </c>
      <c r="B848" t="s">
        <v>1366</v>
      </c>
      <c r="C848" t="s">
        <v>1367</v>
      </c>
      <c r="D848">
        <v>1900</v>
      </c>
      <c r="E848" s="960">
        <v>1</v>
      </c>
      <c r="F848" t="s">
        <v>439</v>
      </c>
      <c r="G848" s="960">
        <v>182</v>
      </c>
      <c r="H848" t="s">
        <v>381</v>
      </c>
      <c r="I848" s="940" t="s">
        <v>488</v>
      </c>
      <c r="J848" s="940" t="s">
        <v>444</v>
      </c>
      <c r="K848" s="940" t="s">
        <v>448</v>
      </c>
      <c r="L848" s="940" t="s">
        <v>442</v>
      </c>
      <c r="M848" s="961" t="s">
        <v>456</v>
      </c>
      <c r="N848" s="679">
        <f t="shared" ca="1" si="143"/>
        <v>-51956.549502407142</v>
      </c>
      <c r="O848" s="679">
        <f t="shared" ca="1" si="143"/>
        <v>-36824.028925708597</v>
      </c>
      <c r="P848" s="679">
        <f t="shared" ca="1" si="143"/>
        <v>-955.84371973985105</v>
      </c>
      <c r="Q848" s="679">
        <f t="shared" ca="1" si="143"/>
        <v>-11918.3790797897</v>
      </c>
      <c r="R848" s="679">
        <f t="shared" ca="1" si="143"/>
        <v>-760.50726117398801</v>
      </c>
      <c r="S848" s="679">
        <f t="shared" ca="1" si="143"/>
        <v>-1263.13623826874</v>
      </c>
      <c r="T848" s="679">
        <f t="shared" ca="1" si="143"/>
        <v>-163.81811439106201</v>
      </c>
      <c r="U848" s="679">
        <f t="shared" ca="1" si="143"/>
        <v>-21.855169477807198</v>
      </c>
      <c r="V848" s="679">
        <f t="shared" ca="1" si="143"/>
        <v>-48.980993857398602</v>
      </c>
      <c r="W848" s="679">
        <f t="shared" ca="1" si="144"/>
        <v>0</v>
      </c>
      <c r="X848" s="679">
        <f t="shared" ca="1" si="143"/>
        <v>0</v>
      </c>
      <c r="Y848" s="679">
        <f t="shared" ca="1" si="143"/>
        <v>0</v>
      </c>
      <c r="Z848" s="679">
        <f t="shared" ca="1" si="143"/>
        <v>0</v>
      </c>
      <c r="AA848" t="str">
        <f t="shared" si="145"/>
        <v>ASR_Financial_Report_SHP21Final</v>
      </c>
      <c r="AB848" s="960">
        <f t="shared" si="146"/>
        <v>44658</v>
      </c>
      <c r="AC848" t="str">
        <f t="shared" si="147"/>
        <v>Unaudited</v>
      </c>
    </row>
    <row r="849" spans="1:29" ht="30" x14ac:dyDescent="0.25">
      <c r="A849" t="s">
        <v>420</v>
      </c>
      <c r="B849" t="s">
        <v>1366</v>
      </c>
      <c r="C849" t="s">
        <v>1367</v>
      </c>
      <c r="D849">
        <v>1900</v>
      </c>
      <c r="E849" s="960">
        <v>1</v>
      </c>
      <c r="F849" t="s">
        <v>439</v>
      </c>
      <c r="G849" s="960">
        <v>182</v>
      </c>
      <c r="H849" t="s">
        <v>381</v>
      </c>
      <c r="I849" s="940" t="s">
        <v>488</v>
      </c>
      <c r="J849" s="940" t="s">
        <v>444</v>
      </c>
      <c r="K849" s="940" t="s">
        <v>449</v>
      </c>
      <c r="L849" s="940">
        <v>9.1</v>
      </c>
      <c r="M849" s="961" t="s">
        <v>185</v>
      </c>
      <c r="N849" s="679">
        <f t="shared" ca="1" si="143"/>
        <v>529.4</v>
      </c>
      <c r="O849" s="679">
        <f t="shared" ca="1" si="143"/>
        <v>529.4</v>
      </c>
      <c r="P849" s="679">
        <f t="shared" ca="1" si="143"/>
        <v>0</v>
      </c>
      <c r="Q849" s="679">
        <f t="shared" ca="1" si="143"/>
        <v>0</v>
      </c>
      <c r="R849" s="679">
        <f t="shared" ca="1" si="143"/>
        <v>0</v>
      </c>
      <c r="S849" s="679">
        <f t="shared" ca="1" si="143"/>
        <v>0</v>
      </c>
      <c r="T849" s="679">
        <f t="shared" ca="1" si="143"/>
        <v>0</v>
      </c>
      <c r="U849" s="679">
        <f t="shared" ca="1" si="143"/>
        <v>0</v>
      </c>
      <c r="V849" s="679">
        <f t="shared" ca="1" si="143"/>
        <v>0</v>
      </c>
      <c r="W849" s="679">
        <f t="shared" ca="1" si="144"/>
        <v>0</v>
      </c>
      <c r="X849" s="679">
        <f t="shared" ca="1" si="143"/>
        <v>0</v>
      </c>
      <c r="Y849" s="679">
        <f t="shared" ca="1" si="143"/>
        <v>0</v>
      </c>
      <c r="Z849" s="679">
        <f t="shared" ca="1" si="143"/>
        <v>0</v>
      </c>
      <c r="AA849" t="str">
        <f t="shared" si="145"/>
        <v>ASR_Financial_Report_SHP21Final</v>
      </c>
      <c r="AB849" s="960">
        <f t="shared" si="146"/>
        <v>44658</v>
      </c>
      <c r="AC849" t="str">
        <f t="shared" si="147"/>
        <v>Unaudited</v>
      </c>
    </row>
    <row r="850" spans="1:29" x14ac:dyDescent="0.25">
      <c r="A850" t="s">
        <v>420</v>
      </c>
      <c r="B850" t="s">
        <v>1366</v>
      </c>
      <c r="C850" t="s">
        <v>1367</v>
      </c>
      <c r="D850">
        <v>1900</v>
      </c>
      <c r="E850" s="960">
        <v>1</v>
      </c>
      <c r="F850" t="s">
        <v>439</v>
      </c>
      <c r="G850" s="960">
        <v>182</v>
      </c>
      <c r="H850" t="s">
        <v>381</v>
      </c>
      <c r="I850" s="940" t="s">
        <v>488</v>
      </c>
      <c r="J850" s="940" t="s">
        <v>444</v>
      </c>
      <c r="K850" s="940" t="s">
        <v>449</v>
      </c>
      <c r="L850" s="940" t="s">
        <v>106</v>
      </c>
      <c r="M850" s="961" t="s">
        <v>186</v>
      </c>
      <c r="N850" s="679">
        <f t="shared" ca="1" si="143"/>
        <v>140108.09</v>
      </c>
      <c r="O850" s="679">
        <f t="shared" ca="1" si="143"/>
        <v>0</v>
      </c>
      <c r="P850" s="679">
        <f t="shared" ca="1" si="143"/>
        <v>0</v>
      </c>
      <c r="Q850" s="679">
        <f t="shared" ca="1" si="143"/>
        <v>137413.35999999999</v>
      </c>
      <c r="R850" s="679">
        <f t="shared" ca="1" si="143"/>
        <v>0</v>
      </c>
      <c r="S850" s="679">
        <f t="shared" ca="1" si="143"/>
        <v>2694.73</v>
      </c>
      <c r="T850" s="679">
        <f t="shared" ca="1" si="143"/>
        <v>0</v>
      </c>
      <c r="U850" s="679">
        <f t="shared" ca="1" si="143"/>
        <v>0</v>
      </c>
      <c r="V850" s="679">
        <f t="shared" ca="1" si="143"/>
        <v>0</v>
      </c>
      <c r="W850" s="679">
        <f t="shared" ca="1" si="144"/>
        <v>0</v>
      </c>
      <c r="X850" s="679">
        <f t="shared" ca="1" si="143"/>
        <v>0</v>
      </c>
      <c r="Y850" s="679">
        <f t="shared" ca="1" si="143"/>
        <v>0</v>
      </c>
      <c r="Z850" s="679">
        <f t="shared" ca="1" si="143"/>
        <v>0</v>
      </c>
      <c r="AA850" t="str">
        <f t="shared" si="145"/>
        <v>ASR_Financial_Report_SHP21Final</v>
      </c>
      <c r="AB850" s="960">
        <f t="shared" si="146"/>
        <v>44658</v>
      </c>
      <c r="AC850" t="str">
        <f t="shared" si="147"/>
        <v>Unaudited</v>
      </c>
    </row>
    <row r="851" spans="1:29" x14ac:dyDescent="0.25">
      <c r="A851" t="s">
        <v>420</v>
      </c>
      <c r="B851" t="s">
        <v>1366</v>
      </c>
      <c r="C851" t="s">
        <v>1367</v>
      </c>
      <c r="D851">
        <v>1900</v>
      </c>
      <c r="E851" s="960">
        <v>1</v>
      </c>
      <c r="F851" t="s">
        <v>439</v>
      </c>
      <c r="G851" s="960">
        <v>182</v>
      </c>
      <c r="H851" t="s">
        <v>381</v>
      </c>
      <c r="I851" s="940" t="s">
        <v>488</v>
      </c>
      <c r="J851" s="940" t="s">
        <v>444</v>
      </c>
      <c r="K851" s="940" t="s">
        <v>449</v>
      </c>
      <c r="L851" s="946" t="s">
        <v>1302</v>
      </c>
      <c r="M851" s="962" t="s">
        <v>1303</v>
      </c>
      <c r="N851" s="679">
        <f t="shared" ca="1" si="143"/>
        <v>43968.61</v>
      </c>
      <c r="O851" s="679">
        <f t="shared" ca="1" si="143"/>
        <v>0</v>
      </c>
      <c r="P851" s="679">
        <f t="shared" ca="1" si="143"/>
        <v>0</v>
      </c>
      <c r="Q851" s="679">
        <f t="shared" ca="1" si="143"/>
        <v>30569.27</v>
      </c>
      <c r="R851" s="679">
        <f t="shared" ca="1" si="143"/>
        <v>0</v>
      </c>
      <c r="S851" s="679">
        <f t="shared" ca="1" si="143"/>
        <v>13399.34</v>
      </c>
      <c r="T851" s="679">
        <f t="shared" ca="1" si="143"/>
        <v>0</v>
      </c>
      <c r="U851" s="679">
        <f t="shared" ca="1" si="143"/>
        <v>0</v>
      </c>
      <c r="V851" s="679">
        <f t="shared" ca="1" si="143"/>
        <v>0</v>
      </c>
      <c r="W851" s="679">
        <f t="shared" ca="1" si="144"/>
        <v>0</v>
      </c>
      <c r="X851" s="679">
        <f t="shared" ca="1" si="143"/>
        <v>0</v>
      </c>
      <c r="Y851" s="679">
        <f t="shared" ca="1" si="143"/>
        <v>0</v>
      </c>
      <c r="Z851" s="679">
        <f t="shared" ca="1" si="143"/>
        <v>0</v>
      </c>
      <c r="AA851" t="str">
        <f t="shared" si="145"/>
        <v>ASR_Financial_Report_SHP21Final</v>
      </c>
      <c r="AB851" s="960">
        <f t="shared" si="146"/>
        <v>44658</v>
      </c>
      <c r="AC851" t="str">
        <f t="shared" si="147"/>
        <v>Unaudited</v>
      </c>
    </row>
    <row r="852" spans="1:29" x14ac:dyDescent="0.25">
      <c r="A852" t="s">
        <v>420</v>
      </c>
      <c r="B852" t="s">
        <v>1366</v>
      </c>
      <c r="C852" t="s">
        <v>1367</v>
      </c>
      <c r="D852">
        <v>1900</v>
      </c>
      <c r="E852" s="960">
        <v>1</v>
      </c>
      <c r="F852" t="s">
        <v>439</v>
      </c>
      <c r="G852" s="960">
        <v>182</v>
      </c>
      <c r="H852" t="s">
        <v>381</v>
      </c>
      <c r="I852" s="940" t="s">
        <v>488</v>
      </c>
      <c r="J852" s="940" t="s">
        <v>444</v>
      </c>
      <c r="K852" s="940" t="s">
        <v>449</v>
      </c>
      <c r="L852" s="940" t="s">
        <v>107</v>
      </c>
      <c r="M852" s="961" t="s">
        <v>187</v>
      </c>
      <c r="N852" s="679">
        <f t="shared" ca="1" si="143"/>
        <v>41357.85</v>
      </c>
      <c r="O852" s="679">
        <f t="shared" ca="1" si="143"/>
        <v>22813.31</v>
      </c>
      <c r="P852" s="679">
        <f t="shared" ca="1" si="143"/>
        <v>546.29999999999995</v>
      </c>
      <c r="Q852" s="679">
        <f t="shared" ca="1" si="143"/>
        <v>14122.73</v>
      </c>
      <c r="R852" s="679">
        <f t="shared" ca="1" si="143"/>
        <v>1341.54</v>
      </c>
      <c r="S852" s="679">
        <f t="shared" ca="1" si="143"/>
        <v>1614.61</v>
      </c>
      <c r="T852" s="679">
        <f t="shared" ca="1" si="143"/>
        <v>0</v>
      </c>
      <c r="U852" s="679">
        <f t="shared" ca="1" si="143"/>
        <v>0</v>
      </c>
      <c r="V852" s="679">
        <f t="shared" ca="1" si="143"/>
        <v>0</v>
      </c>
      <c r="W852" s="679">
        <f t="shared" ca="1" si="144"/>
        <v>919.36</v>
      </c>
      <c r="X852" s="679">
        <f t="shared" ca="1" si="143"/>
        <v>0</v>
      </c>
      <c r="Y852" s="679">
        <f t="shared" ca="1" si="143"/>
        <v>0</v>
      </c>
      <c r="Z852" s="679">
        <f t="shared" ca="1" si="143"/>
        <v>0</v>
      </c>
      <c r="AA852" t="str">
        <f t="shared" si="145"/>
        <v>ASR_Financial_Report_SHP21Final</v>
      </c>
      <c r="AB852" s="960">
        <f t="shared" si="146"/>
        <v>44658</v>
      </c>
      <c r="AC852" t="str">
        <f t="shared" si="147"/>
        <v>Unaudited</v>
      </c>
    </row>
    <row r="853" spans="1:29" x14ac:dyDescent="0.25">
      <c r="A853" t="s">
        <v>420</v>
      </c>
      <c r="B853" t="s">
        <v>1366</v>
      </c>
      <c r="C853" t="s">
        <v>1367</v>
      </c>
      <c r="D853">
        <v>1900</v>
      </c>
      <c r="E853" s="960">
        <v>1</v>
      </c>
      <c r="F853" t="s">
        <v>439</v>
      </c>
      <c r="G853" s="960">
        <v>182</v>
      </c>
      <c r="H853" t="s">
        <v>381</v>
      </c>
      <c r="I853" s="940" t="s">
        <v>488</v>
      </c>
      <c r="J853" s="940" t="s">
        <v>444</v>
      </c>
      <c r="K853" s="940" t="s">
        <v>449</v>
      </c>
      <c r="L853" s="940" t="s">
        <v>108</v>
      </c>
      <c r="M853" s="961" t="s">
        <v>160</v>
      </c>
      <c r="N853" s="679">
        <f t="shared" ref="N853:Z874" ca="1" si="148">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153034.62</v>
      </c>
      <c r="O853" s="679">
        <f t="shared" ca="1" si="148"/>
        <v>57736.67</v>
      </c>
      <c r="P853" s="679">
        <f t="shared" ca="1" si="148"/>
        <v>403.22</v>
      </c>
      <c r="Q853" s="679">
        <f t="shared" ca="1" si="148"/>
        <v>82570.399999999994</v>
      </c>
      <c r="R853" s="679">
        <f t="shared" ca="1" si="148"/>
        <v>0</v>
      </c>
      <c r="S853" s="679">
        <f t="shared" ca="1" si="148"/>
        <v>11813.77</v>
      </c>
      <c r="T853" s="679">
        <f t="shared" ca="1" si="148"/>
        <v>287.92</v>
      </c>
      <c r="U853" s="679">
        <f t="shared" ca="1" si="148"/>
        <v>222.64</v>
      </c>
      <c r="V853" s="679">
        <f t="shared" ca="1" si="148"/>
        <v>0</v>
      </c>
      <c r="W853" s="679">
        <f t="shared" ca="1" si="144"/>
        <v>0</v>
      </c>
      <c r="X853" s="679">
        <f t="shared" ca="1" si="148"/>
        <v>0</v>
      </c>
      <c r="Y853" s="679">
        <f t="shared" ca="1" si="148"/>
        <v>0</v>
      </c>
      <c r="Z853" s="679">
        <f t="shared" ca="1" si="148"/>
        <v>0</v>
      </c>
      <c r="AA853" t="str">
        <f t="shared" si="145"/>
        <v>ASR_Financial_Report_SHP21Final</v>
      </c>
      <c r="AB853" s="960">
        <f t="shared" si="146"/>
        <v>44658</v>
      </c>
      <c r="AC853" t="str">
        <f t="shared" si="147"/>
        <v>Unaudited</v>
      </c>
    </row>
    <row r="854" spans="1:29" x14ac:dyDescent="0.25">
      <c r="A854" t="s">
        <v>420</v>
      </c>
      <c r="B854" t="s">
        <v>1366</v>
      </c>
      <c r="C854" t="s">
        <v>1367</v>
      </c>
      <c r="D854">
        <v>1900</v>
      </c>
      <c r="E854" s="960">
        <v>1</v>
      </c>
      <c r="F854" t="s">
        <v>439</v>
      </c>
      <c r="G854" s="960">
        <v>182</v>
      </c>
      <c r="H854" t="s">
        <v>381</v>
      </c>
      <c r="I854" s="940" t="s">
        <v>488</v>
      </c>
      <c r="J854" s="940" t="s">
        <v>444</v>
      </c>
      <c r="K854" s="940" t="s">
        <v>449</v>
      </c>
      <c r="L854" s="940" t="s">
        <v>109</v>
      </c>
      <c r="M854" s="961" t="s">
        <v>134</v>
      </c>
      <c r="N854" s="679">
        <f t="shared" ca="1" si="148"/>
        <v>539643.99999945064</v>
      </c>
      <c r="O854" s="679">
        <f t="shared" ca="1" si="148"/>
        <v>471218.52999945101</v>
      </c>
      <c r="P854" s="679">
        <f t="shared" ca="1" si="148"/>
        <v>9533.2100000000592</v>
      </c>
      <c r="Q854" s="679">
        <f t="shared" ca="1" si="148"/>
        <v>38759.339999999298</v>
      </c>
      <c r="R854" s="679">
        <f t="shared" ca="1" si="148"/>
        <v>5125.24999999993</v>
      </c>
      <c r="S854" s="679">
        <f t="shared" ca="1" si="148"/>
        <v>13538.020000000201</v>
      </c>
      <c r="T854" s="679">
        <f t="shared" ca="1" si="148"/>
        <v>666.900000000001</v>
      </c>
      <c r="U854" s="679">
        <f t="shared" ca="1" si="148"/>
        <v>111.15</v>
      </c>
      <c r="V854" s="679">
        <f t="shared" ca="1" si="148"/>
        <v>654.55000000000098</v>
      </c>
      <c r="W854" s="679">
        <f t="shared" ca="1" si="144"/>
        <v>37.049999999999997</v>
      </c>
      <c r="X854" s="679">
        <f t="shared" ca="1" si="148"/>
        <v>0</v>
      </c>
      <c r="Y854" s="679">
        <f t="shared" ca="1" si="148"/>
        <v>0</v>
      </c>
      <c r="Z854" s="679">
        <f t="shared" ca="1" si="148"/>
        <v>0</v>
      </c>
      <c r="AA854" t="str">
        <f t="shared" si="145"/>
        <v>ASR_Financial_Report_SHP21Final</v>
      </c>
      <c r="AB854" s="960">
        <f t="shared" si="146"/>
        <v>44658</v>
      </c>
      <c r="AC854" t="str">
        <f t="shared" si="147"/>
        <v>Unaudited</v>
      </c>
    </row>
    <row r="855" spans="1:29" x14ac:dyDescent="0.25">
      <c r="A855" t="s">
        <v>420</v>
      </c>
      <c r="B855" t="s">
        <v>1366</v>
      </c>
      <c r="C855" t="s">
        <v>1367</v>
      </c>
      <c r="D855">
        <v>1900</v>
      </c>
      <c r="E855" s="960">
        <v>1</v>
      </c>
      <c r="F855" t="s">
        <v>439</v>
      </c>
      <c r="G855" s="960">
        <v>182</v>
      </c>
      <c r="H855" t="s">
        <v>381</v>
      </c>
      <c r="I855" s="940" t="s">
        <v>488</v>
      </c>
      <c r="J855" s="940" t="s">
        <v>444</v>
      </c>
      <c r="K855" s="940" t="s">
        <v>449</v>
      </c>
      <c r="L855" s="940" t="s">
        <v>110</v>
      </c>
      <c r="M855" s="961" t="s">
        <v>162</v>
      </c>
      <c r="N855" s="679">
        <f t="shared" ca="1" si="148"/>
        <v>1486.7887465844594</v>
      </c>
      <c r="O855" s="679">
        <f t="shared" ca="1" si="148"/>
        <v>2022.9515395232529</v>
      </c>
      <c r="P855" s="679">
        <f t="shared" ca="1" si="148"/>
        <v>23.690770030655401</v>
      </c>
      <c r="Q855" s="679">
        <f t="shared" ca="1" si="148"/>
        <v>335.05485219640252</v>
      </c>
      <c r="R855" s="679">
        <f t="shared" ca="1" si="148"/>
        <v>1.7015055839310294</v>
      </c>
      <c r="S855" s="679">
        <f t="shared" ca="1" si="148"/>
        <v>-898.18691123007375</v>
      </c>
      <c r="T855" s="679">
        <f t="shared" ca="1" si="148"/>
        <v>7.1836786031113498</v>
      </c>
      <c r="U855" s="679">
        <f t="shared" ca="1" si="148"/>
        <v>-6.7727332453233471</v>
      </c>
      <c r="V855" s="679">
        <f t="shared" ca="1" si="148"/>
        <v>0</v>
      </c>
      <c r="W855" s="679">
        <f t="shared" ca="1" si="144"/>
        <v>1.1660451225031201</v>
      </c>
      <c r="X855" s="679">
        <f t="shared" ca="1" si="148"/>
        <v>0</v>
      </c>
      <c r="Y855" s="679">
        <f t="shared" ca="1" si="148"/>
        <v>0</v>
      </c>
      <c r="Z855" s="679">
        <f t="shared" ca="1" si="148"/>
        <v>0</v>
      </c>
      <c r="AA855" t="str">
        <f t="shared" si="145"/>
        <v>ASR_Financial_Report_SHP21Final</v>
      </c>
      <c r="AB855" s="960">
        <f t="shared" si="146"/>
        <v>44658</v>
      </c>
      <c r="AC855" t="str">
        <f t="shared" si="147"/>
        <v>Unaudited</v>
      </c>
    </row>
    <row r="856" spans="1:29" x14ac:dyDescent="0.25">
      <c r="A856" t="s">
        <v>420</v>
      </c>
      <c r="B856" t="s">
        <v>1366</v>
      </c>
      <c r="C856" t="s">
        <v>1367</v>
      </c>
      <c r="D856">
        <v>1900</v>
      </c>
      <c r="E856" s="960">
        <v>1</v>
      </c>
      <c r="F856" t="s">
        <v>439</v>
      </c>
      <c r="G856" s="960">
        <v>182</v>
      </c>
      <c r="H856" t="s">
        <v>381</v>
      </c>
      <c r="I856" s="940" t="s">
        <v>488</v>
      </c>
      <c r="J856" s="940" t="s">
        <v>444</v>
      </c>
      <c r="K856" s="940" t="s">
        <v>449</v>
      </c>
      <c r="L856" s="940" t="s">
        <v>111</v>
      </c>
      <c r="M856" s="961" t="s">
        <v>463</v>
      </c>
      <c r="N856" s="679">
        <f t="shared" ca="1" si="148"/>
        <v>336391.94276826171</v>
      </c>
      <c r="O856" s="679">
        <f t="shared" ca="1" si="148"/>
        <v>169128.96101775076</v>
      </c>
      <c r="P856" s="679">
        <f t="shared" ca="1" si="148"/>
        <v>4390.0914682934235</v>
      </c>
      <c r="Q856" s="679">
        <f t="shared" ca="1" si="148"/>
        <v>146831.17282627433</v>
      </c>
      <c r="R856" s="679">
        <f t="shared" ca="1" si="148"/>
        <v>9369.2416018575677</v>
      </c>
      <c r="S856" s="679">
        <f t="shared" ca="1" si="148"/>
        <v>5226.2180957599576</v>
      </c>
      <c r="T856" s="679">
        <f t="shared" ca="1" si="148"/>
        <v>752.39967736133065</v>
      </c>
      <c r="U856" s="679">
        <f t="shared" ca="1" si="148"/>
        <v>90.425623737441541</v>
      </c>
      <c r="V856" s="679">
        <f t="shared" ca="1" si="148"/>
        <v>603.43245722683332</v>
      </c>
      <c r="W856" s="679">
        <f t="shared" ca="1" si="144"/>
        <v>0</v>
      </c>
      <c r="X856" s="679">
        <f t="shared" ca="1" si="148"/>
        <v>0</v>
      </c>
      <c r="Y856" s="679">
        <f t="shared" ca="1" si="148"/>
        <v>0</v>
      </c>
      <c r="Z856" s="679">
        <f t="shared" ca="1" si="148"/>
        <v>0</v>
      </c>
      <c r="AA856" t="str">
        <f t="shared" si="145"/>
        <v>ASR_Financial_Report_SHP21Final</v>
      </c>
      <c r="AB856" s="960">
        <f t="shared" si="146"/>
        <v>44658</v>
      </c>
      <c r="AC856" t="str">
        <f t="shared" si="147"/>
        <v>Unaudited</v>
      </c>
    </row>
    <row r="857" spans="1:29" x14ac:dyDescent="0.25">
      <c r="A857" t="s">
        <v>420</v>
      </c>
      <c r="B857" t="s">
        <v>1366</v>
      </c>
      <c r="C857" t="s">
        <v>1367</v>
      </c>
      <c r="D857">
        <v>1900</v>
      </c>
      <c r="E857" s="960">
        <v>1</v>
      </c>
      <c r="F857" t="s">
        <v>439</v>
      </c>
      <c r="G857" s="960">
        <v>182</v>
      </c>
      <c r="H857" t="s">
        <v>381</v>
      </c>
      <c r="I857" s="940" t="s">
        <v>488</v>
      </c>
      <c r="J857" s="940" t="s">
        <v>444</v>
      </c>
      <c r="K857" s="940" t="s">
        <v>6</v>
      </c>
      <c r="L857" s="940" t="s">
        <v>117</v>
      </c>
      <c r="M857" s="961" t="s">
        <v>188</v>
      </c>
      <c r="N857" s="679">
        <f t="shared" ca="1" si="148"/>
        <v>13863.269999999999</v>
      </c>
      <c r="O857" s="679">
        <f t="shared" ca="1" si="148"/>
        <v>7574</v>
      </c>
      <c r="P857" s="679">
        <f t="shared" ca="1" si="148"/>
        <v>303.60000000000002</v>
      </c>
      <c r="Q857" s="679">
        <f t="shared" ca="1" si="148"/>
        <v>5002.26</v>
      </c>
      <c r="R857" s="679">
        <f t="shared" ca="1" si="148"/>
        <v>373.4</v>
      </c>
      <c r="S857" s="679">
        <f t="shared" ca="1" si="148"/>
        <v>311.29999999999995</v>
      </c>
      <c r="T857" s="679">
        <f t="shared" ca="1" si="148"/>
        <v>19</v>
      </c>
      <c r="U857" s="679">
        <f t="shared" ca="1" si="148"/>
        <v>2</v>
      </c>
      <c r="V857" s="679">
        <f t="shared" ca="1" si="148"/>
        <v>268.70999999999998</v>
      </c>
      <c r="W857" s="679">
        <f t="shared" ca="1" si="144"/>
        <v>9</v>
      </c>
      <c r="X857" s="679">
        <f t="shared" ca="1" si="148"/>
        <v>0</v>
      </c>
      <c r="Y857" s="679">
        <f t="shared" ca="1" si="148"/>
        <v>0</v>
      </c>
      <c r="Z857" s="679">
        <f t="shared" ca="1" si="148"/>
        <v>0</v>
      </c>
      <c r="AA857" t="str">
        <f t="shared" si="145"/>
        <v>ASR_Financial_Report_SHP21Final</v>
      </c>
      <c r="AB857" s="960">
        <f t="shared" si="146"/>
        <v>44658</v>
      </c>
      <c r="AC857" t="str">
        <f t="shared" si="147"/>
        <v>Unaudited</v>
      </c>
    </row>
    <row r="858" spans="1:29" x14ac:dyDescent="0.25">
      <c r="A858" t="s">
        <v>420</v>
      </c>
      <c r="B858" t="s">
        <v>1366</v>
      </c>
      <c r="C858" t="s">
        <v>1367</v>
      </c>
      <c r="D858">
        <v>1900</v>
      </c>
      <c r="E858" s="960">
        <v>1</v>
      </c>
      <c r="F858" t="s">
        <v>439</v>
      </c>
      <c r="G858" s="960">
        <v>182</v>
      </c>
      <c r="H858" t="s">
        <v>381</v>
      </c>
      <c r="I858" s="940" t="s">
        <v>488</v>
      </c>
      <c r="J858" s="940" t="s">
        <v>444</v>
      </c>
      <c r="K858" s="940" t="s">
        <v>6</v>
      </c>
      <c r="L858" s="940" t="s">
        <v>45</v>
      </c>
      <c r="M858" s="961" t="s">
        <v>163</v>
      </c>
      <c r="N858" s="679">
        <f t="shared" ca="1" si="148"/>
        <v>0</v>
      </c>
      <c r="O858" s="679">
        <f t="shared" ca="1" si="148"/>
        <v>0</v>
      </c>
      <c r="P858" s="679">
        <f t="shared" ca="1" si="148"/>
        <v>0</v>
      </c>
      <c r="Q858" s="679">
        <f t="shared" ca="1" si="148"/>
        <v>0</v>
      </c>
      <c r="R858" s="679">
        <f t="shared" ca="1" si="148"/>
        <v>0</v>
      </c>
      <c r="S858" s="679">
        <f t="shared" ca="1" si="148"/>
        <v>0</v>
      </c>
      <c r="T858" s="679">
        <f t="shared" ca="1" si="148"/>
        <v>0</v>
      </c>
      <c r="U858" s="679">
        <f t="shared" ca="1" si="148"/>
        <v>0</v>
      </c>
      <c r="V858" s="679">
        <f t="shared" ca="1" si="148"/>
        <v>0</v>
      </c>
      <c r="W858" s="679">
        <f t="shared" ca="1" si="144"/>
        <v>0</v>
      </c>
      <c r="X858" s="679">
        <f t="shared" ca="1" si="148"/>
        <v>0</v>
      </c>
      <c r="Y858" s="679">
        <f t="shared" ca="1" si="148"/>
        <v>0</v>
      </c>
      <c r="Z858" s="679">
        <f t="shared" ca="1" si="148"/>
        <v>0</v>
      </c>
      <c r="AA858" t="str">
        <f t="shared" si="145"/>
        <v>ASR_Financial_Report_SHP21Final</v>
      </c>
      <c r="AB858" s="960">
        <f t="shared" si="146"/>
        <v>44658</v>
      </c>
      <c r="AC858" t="str">
        <f t="shared" si="147"/>
        <v>Unaudited</v>
      </c>
    </row>
    <row r="859" spans="1:29" x14ac:dyDescent="0.25">
      <c r="A859" t="s">
        <v>420</v>
      </c>
      <c r="B859" t="s">
        <v>1366</v>
      </c>
      <c r="C859" t="s">
        <v>1367</v>
      </c>
      <c r="D859">
        <v>1900</v>
      </c>
      <c r="E859" s="960">
        <v>1</v>
      </c>
      <c r="F859" t="s">
        <v>439</v>
      </c>
      <c r="G859" s="960">
        <v>182</v>
      </c>
      <c r="H859" t="s">
        <v>381</v>
      </c>
      <c r="I859" s="940" t="s">
        <v>488</v>
      </c>
      <c r="J859" s="940" t="s">
        <v>444</v>
      </c>
      <c r="K859" s="940" t="s">
        <v>6</v>
      </c>
      <c r="L859" s="940" t="s">
        <v>46</v>
      </c>
      <c r="M859" s="961" t="s">
        <v>164</v>
      </c>
      <c r="N859" s="679">
        <f t="shared" ca="1" si="148"/>
        <v>161.80215272673635</v>
      </c>
      <c r="O859" s="679">
        <f t="shared" ca="1" si="148"/>
        <v>130.56346130230401</v>
      </c>
      <c r="P859" s="679">
        <f t="shared" ca="1" si="148"/>
        <v>4.4142680312896889</v>
      </c>
      <c r="Q859" s="679">
        <f t="shared" ca="1" si="148"/>
        <v>22.23442263797568</v>
      </c>
      <c r="R859" s="679">
        <f t="shared" ca="1" si="148"/>
        <v>2.0710703392738048</v>
      </c>
      <c r="S859" s="679">
        <f t="shared" ca="1" si="148"/>
        <v>1.7193457114738648</v>
      </c>
      <c r="T859" s="679">
        <f t="shared" ca="1" si="148"/>
        <v>0.47405492310056857</v>
      </c>
      <c r="U859" s="679">
        <f t="shared" ca="1" si="148"/>
        <v>4.9900518221112466E-2</v>
      </c>
      <c r="V859" s="679">
        <f t="shared" ca="1" si="148"/>
        <v>0.27558956561371784</v>
      </c>
      <c r="W859" s="679">
        <f t="shared" ca="1" si="144"/>
        <v>3.9697483909798703E-5</v>
      </c>
      <c r="X859" s="679">
        <f t="shared" ca="1" si="148"/>
        <v>0</v>
      </c>
      <c r="Y859" s="679">
        <f t="shared" ca="1" si="148"/>
        <v>0</v>
      </c>
      <c r="Z859" s="679">
        <f t="shared" ca="1" si="148"/>
        <v>0</v>
      </c>
      <c r="AA859" t="str">
        <f t="shared" si="145"/>
        <v>ASR_Financial_Report_SHP21Final</v>
      </c>
      <c r="AB859" s="960">
        <f t="shared" si="146"/>
        <v>44658</v>
      </c>
      <c r="AC859" t="str">
        <f t="shared" si="147"/>
        <v>Unaudited</v>
      </c>
    </row>
    <row r="860" spans="1:29" x14ac:dyDescent="0.25">
      <c r="A860" t="s">
        <v>420</v>
      </c>
      <c r="B860" t="s">
        <v>1366</v>
      </c>
      <c r="C860" t="s">
        <v>1367</v>
      </c>
      <c r="D860">
        <v>1900</v>
      </c>
      <c r="E860" s="960">
        <v>1</v>
      </c>
      <c r="F860" t="s">
        <v>439</v>
      </c>
      <c r="G860" s="960">
        <v>182</v>
      </c>
      <c r="H860" t="s">
        <v>381</v>
      </c>
      <c r="I860" s="940" t="s">
        <v>488</v>
      </c>
      <c r="J860" s="940" t="s">
        <v>444</v>
      </c>
      <c r="K860" s="940" t="s">
        <v>6</v>
      </c>
      <c r="L860" s="940" t="s">
        <v>165</v>
      </c>
      <c r="M860" s="961" t="s">
        <v>461</v>
      </c>
      <c r="N860" s="679">
        <f t="shared" ca="1" si="148"/>
        <v>0</v>
      </c>
      <c r="O860" s="679">
        <f t="shared" ca="1" si="148"/>
        <v>0</v>
      </c>
      <c r="P860" s="679">
        <f t="shared" ca="1" si="148"/>
        <v>0</v>
      </c>
      <c r="Q860" s="679">
        <f t="shared" ca="1" si="148"/>
        <v>0</v>
      </c>
      <c r="R860" s="679">
        <f t="shared" ca="1" si="148"/>
        <v>0</v>
      </c>
      <c r="S860" s="679">
        <f t="shared" ca="1" si="148"/>
        <v>0</v>
      </c>
      <c r="T860" s="679">
        <f t="shared" ca="1" si="148"/>
        <v>0</v>
      </c>
      <c r="U860" s="679">
        <f t="shared" ca="1" si="148"/>
        <v>0</v>
      </c>
      <c r="V860" s="679">
        <f t="shared" ca="1" si="148"/>
        <v>0</v>
      </c>
      <c r="W860" s="679">
        <f t="shared" ca="1" si="144"/>
        <v>0</v>
      </c>
      <c r="X860" s="679">
        <f t="shared" ca="1" si="148"/>
        <v>0</v>
      </c>
      <c r="Y860" s="679">
        <f t="shared" ca="1" si="148"/>
        <v>0</v>
      </c>
      <c r="Z860" s="679">
        <f t="shared" ca="1" si="148"/>
        <v>0</v>
      </c>
      <c r="AA860" t="str">
        <f t="shared" si="145"/>
        <v>ASR_Financial_Report_SHP21Final</v>
      </c>
      <c r="AB860" s="960">
        <f t="shared" si="146"/>
        <v>44658</v>
      </c>
      <c r="AC860" t="str">
        <f t="shared" si="147"/>
        <v>Unaudited</v>
      </c>
    </row>
    <row r="861" spans="1:29" x14ac:dyDescent="0.25">
      <c r="A861" t="s">
        <v>420</v>
      </c>
      <c r="B861" t="s">
        <v>1366</v>
      </c>
      <c r="C861" t="s">
        <v>1367</v>
      </c>
      <c r="D861">
        <v>1900</v>
      </c>
      <c r="E861" s="960">
        <v>1</v>
      </c>
      <c r="F861" t="s">
        <v>439</v>
      </c>
      <c r="G861" s="960">
        <v>182</v>
      </c>
      <c r="H861" t="s">
        <v>381</v>
      </c>
      <c r="I861" s="940" t="s">
        <v>488</v>
      </c>
      <c r="J861" s="940" t="s">
        <v>444</v>
      </c>
      <c r="K861" s="940" t="s">
        <v>434</v>
      </c>
      <c r="L861" s="948" t="s">
        <v>120</v>
      </c>
      <c r="M861" s="963" t="s">
        <v>32</v>
      </c>
      <c r="N861" s="679">
        <f t="shared" ca="1" si="148"/>
        <v>0</v>
      </c>
      <c r="O861" s="679">
        <f t="shared" ca="1" si="148"/>
        <v>0</v>
      </c>
      <c r="P861" s="679">
        <f t="shared" ca="1" si="148"/>
        <v>0</v>
      </c>
      <c r="Q861" s="679">
        <f t="shared" ca="1" si="148"/>
        <v>0</v>
      </c>
      <c r="R861" s="679">
        <f t="shared" ca="1" si="148"/>
        <v>0</v>
      </c>
      <c r="S861" s="679">
        <f t="shared" ca="1" si="148"/>
        <v>0</v>
      </c>
      <c r="T861" s="679">
        <f t="shared" ca="1" si="148"/>
        <v>0</v>
      </c>
      <c r="U861" s="679">
        <f t="shared" ca="1" si="148"/>
        <v>0</v>
      </c>
      <c r="V861" s="679">
        <f t="shared" ca="1" si="148"/>
        <v>0</v>
      </c>
      <c r="W861" s="679">
        <f t="shared" ca="1" si="144"/>
        <v>0</v>
      </c>
      <c r="X861" s="679">
        <f t="shared" ca="1" si="148"/>
        <v>0</v>
      </c>
      <c r="Y861" s="679">
        <f t="shared" ca="1" si="148"/>
        <v>0</v>
      </c>
      <c r="Z861" s="679">
        <f t="shared" ca="1" si="148"/>
        <v>0</v>
      </c>
      <c r="AA861" t="str">
        <f t="shared" si="145"/>
        <v>ASR_Financial_Report_SHP21Final</v>
      </c>
      <c r="AB861" s="960">
        <f t="shared" si="146"/>
        <v>44658</v>
      </c>
      <c r="AC861" t="str">
        <f t="shared" si="147"/>
        <v>Unaudited</v>
      </c>
    </row>
    <row r="862" spans="1:29" x14ac:dyDescent="0.25">
      <c r="A862" t="s">
        <v>420</v>
      </c>
      <c r="B862" t="s">
        <v>1366</v>
      </c>
      <c r="C862" t="s">
        <v>1367</v>
      </c>
      <c r="D862">
        <v>1900</v>
      </c>
      <c r="E862" s="960">
        <v>1</v>
      </c>
      <c r="F862" t="s">
        <v>439</v>
      </c>
      <c r="G862" s="960">
        <v>182</v>
      </c>
      <c r="H862" t="s">
        <v>381</v>
      </c>
      <c r="I862" s="940" t="s">
        <v>488</v>
      </c>
      <c r="J862" s="940" t="s">
        <v>444</v>
      </c>
      <c r="K862" s="940" t="s">
        <v>434</v>
      </c>
      <c r="L862" s="950" t="s">
        <v>924</v>
      </c>
      <c r="M862" s="964" t="s">
        <v>916</v>
      </c>
      <c r="N862" s="679">
        <f t="shared" ca="1" si="148"/>
        <v>0</v>
      </c>
      <c r="O862" s="679">
        <f t="shared" ca="1" si="148"/>
        <v>0</v>
      </c>
      <c r="P862" s="679">
        <f t="shared" ca="1" si="148"/>
        <v>0</v>
      </c>
      <c r="Q862" s="679">
        <f t="shared" ca="1" si="148"/>
        <v>0</v>
      </c>
      <c r="R862" s="679">
        <f t="shared" ca="1" si="148"/>
        <v>0</v>
      </c>
      <c r="S862" s="679">
        <f t="shared" ca="1" si="148"/>
        <v>0</v>
      </c>
      <c r="T862" s="679">
        <f t="shared" ca="1" si="148"/>
        <v>0</v>
      </c>
      <c r="U862" s="679">
        <f t="shared" ca="1" si="148"/>
        <v>0</v>
      </c>
      <c r="V862" s="679">
        <f t="shared" ca="1" si="148"/>
        <v>0</v>
      </c>
      <c r="W862" s="679">
        <f t="shared" ca="1" si="144"/>
        <v>0</v>
      </c>
      <c r="X862" s="679">
        <f t="shared" ca="1" si="148"/>
        <v>0</v>
      </c>
      <c r="Y862" s="679">
        <f t="shared" ca="1" si="148"/>
        <v>0</v>
      </c>
      <c r="Z862" s="679">
        <f t="shared" ca="1" si="148"/>
        <v>0</v>
      </c>
      <c r="AA862" t="str">
        <f t="shared" si="145"/>
        <v>ASR_Financial_Report_SHP21Final</v>
      </c>
      <c r="AB862" s="960">
        <f t="shared" si="146"/>
        <v>44658</v>
      </c>
      <c r="AC862" t="str">
        <f t="shared" si="147"/>
        <v>Unaudited</v>
      </c>
    </row>
    <row r="863" spans="1:29" x14ac:dyDescent="0.25">
      <c r="A863" t="s">
        <v>420</v>
      </c>
      <c r="B863" t="s">
        <v>1366</v>
      </c>
      <c r="C863" t="s">
        <v>1367</v>
      </c>
      <c r="D863">
        <v>1900</v>
      </c>
      <c r="E863" s="960">
        <v>1</v>
      </c>
      <c r="F863" t="s">
        <v>439</v>
      </c>
      <c r="G863" s="960">
        <v>182</v>
      </c>
      <c r="H863" t="s">
        <v>381</v>
      </c>
      <c r="I863" s="961" t="s">
        <v>488</v>
      </c>
      <c r="J863" s="961" t="s">
        <v>444</v>
      </c>
      <c r="K863" s="961" t="s">
        <v>434</v>
      </c>
      <c r="L863" s="940" t="s">
        <v>167</v>
      </c>
      <c r="M863" s="961" t="s">
        <v>40</v>
      </c>
      <c r="N863" s="679">
        <f t="shared" ca="1" si="148"/>
        <v>0</v>
      </c>
      <c r="O863" s="679">
        <f t="shared" ca="1" si="148"/>
        <v>0</v>
      </c>
      <c r="P863" s="679">
        <f t="shared" ca="1" si="148"/>
        <v>0</v>
      </c>
      <c r="Q863" s="679">
        <f t="shared" ca="1" si="148"/>
        <v>0</v>
      </c>
      <c r="R863" s="679">
        <f t="shared" ca="1" si="148"/>
        <v>0</v>
      </c>
      <c r="S863" s="679">
        <f t="shared" ca="1" si="148"/>
        <v>0</v>
      </c>
      <c r="T863" s="679">
        <f t="shared" ca="1" si="148"/>
        <v>0</v>
      </c>
      <c r="U863" s="679">
        <f t="shared" ca="1" si="148"/>
        <v>0</v>
      </c>
      <c r="V863" s="679">
        <f t="shared" ca="1" si="148"/>
        <v>0</v>
      </c>
      <c r="W863" s="679">
        <f t="shared" ca="1" si="144"/>
        <v>0</v>
      </c>
      <c r="X863" s="679">
        <f t="shared" ca="1" si="148"/>
        <v>0</v>
      </c>
      <c r="Y863" s="679">
        <f t="shared" ca="1" si="148"/>
        <v>0</v>
      </c>
      <c r="Z863" s="679">
        <f t="shared" ca="1" si="148"/>
        <v>0</v>
      </c>
      <c r="AA863" t="str">
        <f t="shared" si="145"/>
        <v>ASR_Financial_Report_SHP21Final</v>
      </c>
      <c r="AB863" s="960">
        <f t="shared" si="146"/>
        <v>44658</v>
      </c>
      <c r="AC863" t="str">
        <f t="shared" si="147"/>
        <v>Unaudited</v>
      </c>
    </row>
    <row r="864" spans="1:29" x14ac:dyDescent="0.25">
      <c r="A864" t="s">
        <v>420</v>
      </c>
      <c r="B864" t="s">
        <v>1366</v>
      </c>
      <c r="C864" t="s">
        <v>1367</v>
      </c>
      <c r="D864">
        <v>1900</v>
      </c>
      <c r="E864" s="960">
        <v>1</v>
      </c>
      <c r="F864" t="s">
        <v>439</v>
      </c>
      <c r="G864" s="960">
        <v>182</v>
      </c>
      <c r="H864" t="s">
        <v>381</v>
      </c>
      <c r="I864" s="940" t="s">
        <v>488</v>
      </c>
      <c r="J864" s="940" t="s">
        <v>444</v>
      </c>
      <c r="K864" s="940" t="s">
        <v>434</v>
      </c>
      <c r="L864" s="940" t="s">
        <v>168</v>
      </c>
      <c r="M864" s="965" t="s">
        <v>329</v>
      </c>
      <c r="N864" s="679">
        <f t="shared" ca="1" si="148"/>
        <v>0</v>
      </c>
      <c r="O864" s="679">
        <f t="shared" ca="1" si="148"/>
        <v>0</v>
      </c>
      <c r="P864" s="679">
        <f t="shared" ca="1" si="148"/>
        <v>0</v>
      </c>
      <c r="Q864" s="679">
        <f t="shared" ca="1" si="148"/>
        <v>0</v>
      </c>
      <c r="R864" s="679">
        <f t="shared" ca="1" si="148"/>
        <v>0</v>
      </c>
      <c r="S864" s="679">
        <f t="shared" ca="1" si="148"/>
        <v>0</v>
      </c>
      <c r="T864" s="679">
        <f t="shared" ca="1" si="148"/>
        <v>0</v>
      </c>
      <c r="U864" s="679">
        <f t="shared" ca="1" si="148"/>
        <v>0</v>
      </c>
      <c r="V864" s="679">
        <f t="shared" ca="1" si="148"/>
        <v>0</v>
      </c>
      <c r="W864" s="679">
        <f t="shared" ca="1" si="144"/>
        <v>0</v>
      </c>
      <c r="X864" s="679">
        <f t="shared" ca="1" si="148"/>
        <v>0</v>
      </c>
      <c r="Y864" s="679">
        <f t="shared" ca="1" si="148"/>
        <v>0</v>
      </c>
      <c r="Z864" s="679">
        <f t="shared" ca="1" si="148"/>
        <v>0</v>
      </c>
      <c r="AA864" t="str">
        <f t="shared" si="145"/>
        <v>ASR_Financial_Report_SHP21Final</v>
      </c>
      <c r="AB864" s="960">
        <f t="shared" si="146"/>
        <v>44658</v>
      </c>
      <c r="AC864" t="str">
        <f t="shared" si="147"/>
        <v>Unaudited</v>
      </c>
    </row>
    <row r="865" spans="1:29" x14ac:dyDescent="0.25">
      <c r="A865" t="s">
        <v>420</v>
      </c>
      <c r="B865" t="s">
        <v>1366</v>
      </c>
      <c r="C865" t="s">
        <v>1367</v>
      </c>
      <c r="D865">
        <v>1900</v>
      </c>
      <c r="E865" s="960">
        <v>1</v>
      </c>
      <c r="F865" t="s">
        <v>439</v>
      </c>
      <c r="G865" s="960">
        <v>182</v>
      </c>
      <c r="H865" t="s">
        <v>381</v>
      </c>
      <c r="I865" s="940" t="s">
        <v>488</v>
      </c>
      <c r="J865" s="940" t="s">
        <v>450</v>
      </c>
      <c r="K865" s="940" t="s">
        <v>435</v>
      </c>
      <c r="L865" s="940" t="s">
        <v>121</v>
      </c>
      <c r="M865" s="965" t="s">
        <v>27</v>
      </c>
      <c r="N865" s="679">
        <f t="shared" ca="1" si="148"/>
        <v>653606.80514604598</v>
      </c>
      <c r="O865" s="679">
        <f t="shared" ca="1" si="148"/>
        <v>201909.64001162056</v>
      </c>
      <c r="P865" s="679">
        <f t="shared" ca="1" si="148"/>
        <v>451697.16513442539</v>
      </c>
      <c r="Q865" s="679">
        <f t="shared" ca="1" si="148"/>
        <v>0</v>
      </c>
      <c r="R865" s="679">
        <f t="shared" ca="1" si="148"/>
        <v>0</v>
      </c>
      <c r="S865" s="679">
        <f t="shared" ca="1" si="148"/>
        <v>0</v>
      </c>
      <c r="T865" s="679">
        <f t="shared" ca="1" si="148"/>
        <v>0</v>
      </c>
      <c r="U865" s="679">
        <f t="shared" ca="1" si="148"/>
        <v>0</v>
      </c>
      <c r="V865" s="679">
        <f t="shared" ca="1" si="148"/>
        <v>0</v>
      </c>
      <c r="W865" s="679">
        <f t="shared" ca="1" si="144"/>
        <v>0</v>
      </c>
      <c r="X865" s="679">
        <f t="shared" ca="1" si="148"/>
        <v>0</v>
      </c>
      <c r="Y865" s="679">
        <f t="shared" ca="1" si="148"/>
        <v>0</v>
      </c>
      <c r="Z865" s="679">
        <f t="shared" ca="1" si="148"/>
        <v>0</v>
      </c>
      <c r="AA865" t="str">
        <f t="shared" si="145"/>
        <v>ASR_Financial_Report_SHP21Final</v>
      </c>
      <c r="AB865" s="960">
        <f t="shared" si="146"/>
        <v>44658</v>
      </c>
      <c r="AC865" t="str">
        <f t="shared" si="147"/>
        <v>Unaudited</v>
      </c>
    </row>
    <row r="866" spans="1:29" x14ac:dyDescent="0.25">
      <c r="A866" t="s">
        <v>420</v>
      </c>
      <c r="B866" t="s">
        <v>1366</v>
      </c>
      <c r="C866" t="s">
        <v>1367</v>
      </c>
      <c r="D866">
        <v>1900</v>
      </c>
      <c r="E866" s="960">
        <v>1</v>
      </c>
      <c r="F866" t="s">
        <v>439</v>
      </c>
      <c r="G866" s="960">
        <v>182</v>
      </c>
      <c r="H866" t="s">
        <v>381</v>
      </c>
      <c r="I866" s="940" t="s">
        <v>488</v>
      </c>
      <c r="J866" s="940" t="s">
        <v>450</v>
      </c>
      <c r="K866" s="940" t="s">
        <v>435</v>
      </c>
      <c r="L866" s="940" t="s">
        <v>122</v>
      </c>
      <c r="M866" s="965" t="s">
        <v>97</v>
      </c>
      <c r="N866" s="679">
        <f t="shared" ca="1" si="148"/>
        <v>222289.89930807648</v>
      </c>
      <c r="O866" s="679">
        <f t="shared" ca="1" si="148"/>
        <v>21825.428016121346</v>
      </c>
      <c r="P866" s="679">
        <f t="shared" ca="1" si="148"/>
        <v>200464.47129195512</v>
      </c>
      <c r="Q866" s="679">
        <f t="shared" ca="1" si="148"/>
        <v>0</v>
      </c>
      <c r="R866" s="679">
        <f t="shared" ca="1" si="148"/>
        <v>0</v>
      </c>
      <c r="S866" s="679">
        <f t="shared" ca="1" si="148"/>
        <v>0</v>
      </c>
      <c r="T866" s="679">
        <f t="shared" ca="1" si="148"/>
        <v>0</v>
      </c>
      <c r="U866" s="679">
        <f t="shared" ca="1" si="148"/>
        <v>0</v>
      </c>
      <c r="V866" s="679">
        <f t="shared" ca="1" si="148"/>
        <v>0</v>
      </c>
      <c r="W866" s="679">
        <f t="shared" ca="1" si="144"/>
        <v>0</v>
      </c>
      <c r="X866" s="679">
        <f t="shared" ca="1" si="148"/>
        <v>0</v>
      </c>
      <c r="Y866" s="679">
        <f t="shared" ca="1" si="148"/>
        <v>0</v>
      </c>
      <c r="Z866" s="679">
        <f t="shared" ca="1" si="148"/>
        <v>0</v>
      </c>
      <c r="AA866" t="str">
        <f t="shared" si="145"/>
        <v>ASR_Financial_Report_SHP21Final</v>
      </c>
      <c r="AB866" s="960">
        <f t="shared" si="146"/>
        <v>44658</v>
      </c>
      <c r="AC866" t="str">
        <f t="shared" si="147"/>
        <v>Unaudited</v>
      </c>
    </row>
    <row r="867" spans="1:29" x14ac:dyDescent="0.25">
      <c r="A867" t="s">
        <v>420</v>
      </c>
      <c r="B867" t="s">
        <v>1366</v>
      </c>
      <c r="C867" t="s">
        <v>1367</v>
      </c>
      <c r="D867">
        <v>1900</v>
      </c>
      <c r="E867" s="960">
        <v>1</v>
      </c>
      <c r="F867" t="s">
        <v>439</v>
      </c>
      <c r="G867" s="960">
        <v>182</v>
      </c>
      <c r="H867" t="s">
        <v>381</v>
      </c>
      <c r="I867" s="940" t="s">
        <v>488</v>
      </c>
      <c r="J867" s="940" t="s">
        <v>450</v>
      </c>
      <c r="K867" s="940" t="s">
        <v>435</v>
      </c>
      <c r="L867" s="940" t="s">
        <v>123</v>
      </c>
      <c r="M867" s="965" t="s">
        <v>98</v>
      </c>
      <c r="N867" s="679">
        <f t="shared" ca="1" si="148"/>
        <v>295065.5567816064</v>
      </c>
      <c r="O867" s="679">
        <f t="shared" ca="1" si="148"/>
        <v>149674.20299897616</v>
      </c>
      <c r="P867" s="679">
        <f t="shared" ca="1" si="148"/>
        <v>145391.35378263023</v>
      </c>
      <c r="Q867" s="679">
        <f t="shared" ca="1" si="148"/>
        <v>0</v>
      </c>
      <c r="R867" s="679">
        <f t="shared" ca="1" si="148"/>
        <v>0</v>
      </c>
      <c r="S867" s="679">
        <f t="shared" ca="1" si="148"/>
        <v>0</v>
      </c>
      <c r="T867" s="679">
        <f t="shared" ca="1" si="148"/>
        <v>0</v>
      </c>
      <c r="U867" s="679">
        <f t="shared" ca="1" si="148"/>
        <v>0</v>
      </c>
      <c r="V867" s="679">
        <f t="shared" ca="1" si="148"/>
        <v>0</v>
      </c>
      <c r="W867" s="679">
        <f t="shared" ca="1" si="144"/>
        <v>0</v>
      </c>
      <c r="X867" s="679">
        <f t="shared" ca="1" si="148"/>
        <v>0</v>
      </c>
      <c r="Y867" s="679">
        <f t="shared" ca="1" si="148"/>
        <v>0</v>
      </c>
      <c r="Z867" s="679">
        <f t="shared" ca="1" si="148"/>
        <v>0</v>
      </c>
      <c r="AA867" t="str">
        <f t="shared" si="145"/>
        <v>ASR_Financial_Report_SHP21Final</v>
      </c>
      <c r="AB867" s="960">
        <f t="shared" si="146"/>
        <v>44658</v>
      </c>
      <c r="AC867" t="str">
        <f t="shared" si="147"/>
        <v>Unaudited</v>
      </c>
    </row>
    <row r="868" spans="1:29" x14ac:dyDescent="0.25">
      <c r="A868" t="s">
        <v>420</v>
      </c>
      <c r="B868" t="s">
        <v>1366</v>
      </c>
      <c r="C868" t="s">
        <v>1367</v>
      </c>
      <c r="D868">
        <v>1900</v>
      </c>
      <c r="E868" s="960">
        <v>1</v>
      </c>
      <c r="F868" t="s">
        <v>439</v>
      </c>
      <c r="G868" s="960">
        <v>182</v>
      </c>
      <c r="H868" t="s">
        <v>381</v>
      </c>
      <c r="I868" s="940" t="s">
        <v>488</v>
      </c>
      <c r="J868" s="940" t="s">
        <v>450</v>
      </c>
      <c r="K868" s="940" t="s">
        <v>435</v>
      </c>
      <c r="L868" s="940" t="s">
        <v>124</v>
      </c>
      <c r="M868" s="965" t="s">
        <v>99</v>
      </c>
      <c r="N868" s="679">
        <f t="shared" ca="1" si="148"/>
        <v>18594.177289937546</v>
      </c>
      <c r="O868" s="679">
        <f t="shared" ca="1" si="148"/>
        <v>9463.9240934394402</v>
      </c>
      <c r="P868" s="679">
        <f t="shared" ca="1" si="148"/>
        <v>9130.2531964981063</v>
      </c>
      <c r="Q868" s="679">
        <f t="shared" ca="1" si="148"/>
        <v>0</v>
      </c>
      <c r="R868" s="679">
        <f t="shared" ca="1" si="148"/>
        <v>0</v>
      </c>
      <c r="S868" s="679">
        <f t="shared" ca="1" si="148"/>
        <v>0</v>
      </c>
      <c r="T868" s="679">
        <f t="shared" ca="1" si="148"/>
        <v>0</v>
      </c>
      <c r="U868" s="679">
        <f t="shared" ca="1" si="148"/>
        <v>0</v>
      </c>
      <c r="V868" s="679">
        <f t="shared" ca="1" si="148"/>
        <v>0</v>
      </c>
      <c r="W868" s="679">
        <f t="shared" ca="1" si="144"/>
        <v>0</v>
      </c>
      <c r="X868" s="679">
        <f t="shared" ca="1" si="148"/>
        <v>0</v>
      </c>
      <c r="Y868" s="679">
        <f t="shared" ca="1" si="148"/>
        <v>0</v>
      </c>
      <c r="Z868" s="679">
        <f t="shared" ca="1" si="148"/>
        <v>0</v>
      </c>
      <c r="AA868" t="str">
        <f t="shared" si="145"/>
        <v>ASR_Financial_Report_SHP21Final</v>
      </c>
      <c r="AB868" s="960">
        <f t="shared" si="146"/>
        <v>44658</v>
      </c>
      <c r="AC868" t="str">
        <f t="shared" si="147"/>
        <v>Unaudited</v>
      </c>
    </row>
    <row r="869" spans="1:29" x14ac:dyDescent="0.25">
      <c r="A869" t="s">
        <v>420</v>
      </c>
      <c r="B869" t="s">
        <v>1366</v>
      </c>
      <c r="C869" t="s">
        <v>1367</v>
      </c>
      <c r="D869">
        <v>1900</v>
      </c>
      <c r="E869" s="960">
        <v>1</v>
      </c>
      <c r="F869" t="s">
        <v>439</v>
      </c>
      <c r="G869" s="960">
        <v>182</v>
      </c>
      <c r="H869" t="s">
        <v>381</v>
      </c>
      <c r="I869" s="940" t="s">
        <v>488</v>
      </c>
      <c r="J869" s="940" t="s">
        <v>450</v>
      </c>
      <c r="K869" s="940" t="s">
        <v>435</v>
      </c>
      <c r="L869" s="940" t="s">
        <v>125</v>
      </c>
      <c r="M869" s="965" t="s">
        <v>100</v>
      </c>
      <c r="N869" s="679">
        <f t="shared" ca="1" si="148"/>
        <v>-11311.11424555626</v>
      </c>
      <c r="O869" s="679">
        <f t="shared" ca="1" si="148"/>
        <v>0.16761065949801507</v>
      </c>
      <c r="P869" s="679">
        <f t="shared" ca="1" si="148"/>
        <v>-11311.281856215759</v>
      </c>
      <c r="Q869" s="679">
        <f t="shared" ca="1" si="148"/>
        <v>0</v>
      </c>
      <c r="R869" s="679">
        <f t="shared" ca="1" si="148"/>
        <v>0</v>
      </c>
      <c r="S869" s="679">
        <f t="shared" ca="1" si="148"/>
        <v>0</v>
      </c>
      <c r="T869" s="679">
        <f t="shared" ca="1" si="148"/>
        <v>0</v>
      </c>
      <c r="U869" s="679">
        <f t="shared" ca="1" si="148"/>
        <v>0</v>
      </c>
      <c r="V869" s="679">
        <f t="shared" ca="1" si="148"/>
        <v>0</v>
      </c>
      <c r="W869" s="679">
        <f t="shared" ca="1" si="144"/>
        <v>0</v>
      </c>
      <c r="X869" s="679">
        <f t="shared" ca="1" si="148"/>
        <v>0</v>
      </c>
      <c r="Y869" s="679">
        <f t="shared" ca="1" si="148"/>
        <v>0</v>
      </c>
      <c r="Z869" s="679">
        <f t="shared" ca="1" si="148"/>
        <v>0</v>
      </c>
      <c r="AA869" t="str">
        <f t="shared" si="145"/>
        <v>ASR_Financial_Report_SHP21Final</v>
      </c>
      <c r="AB869" s="960">
        <f t="shared" si="146"/>
        <v>44658</v>
      </c>
      <c r="AC869" t="str">
        <f t="shared" si="147"/>
        <v>Unaudited</v>
      </c>
    </row>
    <row r="870" spans="1:29" x14ac:dyDescent="0.25">
      <c r="A870" t="s">
        <v>420</v>
      </c>
      <c r="B870" t="s">
        <v>1366</v>
      </c>
      <c r="C870" t="s">
        <v>1367</v>
      </c>
      <c r="D870">
        <v>1900</v>
      </c>
      <c r="E870" s="960">
        <v>1</v>
      </c>
      <c r="F870" t="s">
        <v>439</v>
      </c>
      <c r="G870" s="960">
        <v>182</v>
      </c>
      <c r="H870" t="s">
        <v>381</v>
      </c>
      <c r="I870" s="940" t="s">
        <v>488</v>
      </c>
      <c r="J870" s="940" t="s">
        <v>450</v>
      </c>
      <c r="K870" s="940" t="s">
        <v>435</v>
      </c>
      <c r="L870" s="948" t="s">
        <v>126</v>
      </c>
      <c r="M870" s="963" t="s">
        <v>28</v>
      </c>
      <c r="N870" s="679">
        <f t="shared" ca="1" si="148"/>
        <v>-10568.862846345884</v>
      </c>
      <c r="O870" s="679">
        <f t="shared" ca="1" si="148"/>
        <v>-10607.525080552654</v>
      </c>
      <c r="P870" s="679">
        <f t="shared" ca="1" si="148"/>
        <v>38.662234206769739</v>
      </c>
      <c r="Q870" s="679">
        <f t="shared" ca="1" si="148"/>
        <v>0</v>
      </c>
      <c r="R870" s="679">
        <f t="shared" ca="1" si="148"/>
        <v>0</v>
      </c>
      <c r="S870" s="679">
        <f t="shared" ca="1" si="148"/>
        <v>0</v>
      </c>
      <c r="T870" s="679">
        <f t="shared" ca="1" si="148"/>
        <v>0</v>
      </c>
      <c r="U870" s="679">
        <f t="shared" ca="1" si="148"/>
        <v>0</v>
      </c>
      <c r="V870" s="679">
        <f t="shared" ca="1" si="148"/>
        <v>0</v>
      </c>
      <c r="W870" s="679">
        <f t="shared" ca="1" si="144"/>
        <v>0</v>
      </c>
      <c r="X870" s="679">
        <f t="shared" ca="1" si="148"/>
        <v>0</v>
      </c>
      <c r="Y870" s="679">
        <f t="shared" ca="1" si="148"/>
        <v>0</v>
      </c>
      <c r="Z870" s="679">
        <f t="shared" ca="1" si="148"/>
        <v>0</v>
      </c>
      <c r="AA870" t="str">
        <f t="shared" si="145"/>
        <v>ASR_Financial_Report_SHP21Final</v>
      </c>
      <c r="AB870" s="960">
        <f t="shared" si="146"/>
        <v>44658</v>
      </c>
      <c r="AC870" t="str">
        <f t="shared" si="147"/>
        <v>Unaudited</v>
      </c>
    </row>
    <row r="871" spans="1:29" x14ac:dyDescent="0.25">
      <c r="A871" t="s">
        <v>420</v>
      </c>
      <c r="B871" t="s">
        <v>1366</v>
      </c>
      <c r="C871" t="s">
        <v>1367</v>
      </c>
      <c r="D871">
        <v>1900</v>
      </c>
      <c r="E871" s="960">
        <v>1</v>
      </c>
      <c r="F871" t="s">
        <v>439</v>
      </c>
      <c r="G871" s="960">
        <v>182</v>
      </c>
      <c r="H871" t="s">
        <v>381</v>
      </c>
      <c r="I871" s="965" t="s">
        <v>488</v>
      </c>
      <c r="J871" s="965" t="s">
        <v>436</v>
      </c>
      <c r="K871" s="965" t="s">
        <v>436</v>
      </c>
      <c r="L871" s="940" t="s">
        <v>128</v>
      </c>
      <c r="M871" s="965" t="s">
        <v>326</v>
      </c>
      <c r="N871" s="679">
        <f t="shared" ca="1" si="148"/>
        <v>0</v>
      </c>
      <c r="O871" s="679">
        <f t="shared" ca="1" si="148"/>
        <v>0</v>
      </c>
      <c r="P871" s="679">
        <f t="shared" ca="1" si="148"/>
        <v>0</v>
      </c>
      <c r="Q871" s="679">
        <f t="shared" ca="1" si="148"/>
        <v>0</v>
      </c>
      <c r="R871" s="679">
        <f t="shared" ca="1" si="148"/>
        <v>0</v>
      </c>
      <c r="S871" s="679">
        <f t="shared" ca="1" si="148"/>
        <v>0</v>
      </c>
      <c r="T871" s="679">
        <f t="shared" ca="1" si="148"/>
        <v>0</v>
      </c>
      <c r="U871" s="679">
        <f t="shared" ca="1" si="148"/>
        <v>0</v>
      </c>
      <c r="V871" s="679">
        <f t="shared" ca="1" si="148"/>
        <v>0</v>
      </c>
      <c r="W871" s="679">
        <f t="shared" ca="1" si="144"/>
        <v>0</v>
      </c>
      <c r="X871" s="679">
        <f t="shared" ca="1" si="148"/>
        <v>0</v>
      </c>
      <c r="Y871" s="679">
        <f t="shared" ca="1" si="148"/>
        <v>0</v>
      </c>
      <c r="Z871" s="679">
        <f t="shared" ca="1" si="148"/>
        <v>0</v>
      </c>
      <c r="AA871" t="str">
        <f t="shared" si="145"/>
        <v>ASR_Financial_Report_SHP21Final</v>
      </c>
      <c r="AB871" s="960">
        <f t="shared" si="146"/>
        <v>44658</v>
      </c>
      <c r="AC871" t="str">
        <f t="shared" si="147"/>
        <v>Unaudited</v>
      </c>
    </row>
    <row r="872" spans="1:29" x14ac:dyDescent="0.25">
      <c r="A872" t="s">
        <v>420</v>
      </c>
      <c r="B872" t="s">
        <v>1366</v>
      </c>
      <c r="C872" t="s">
        <v>1367</v>
      </c>
      <c r="D872">
        <v>1900</v>
      </c>
      <c r="E872" s="960">
        <v>1</v>
      </c>
      <c r="F872" t="s">
        <v>439</v>
      </c>
      <c r="G872" s="960">
        <v>182</v>
      </c>
      <c r="H872" t="s">
        <v>381</v>
      </c>
      <c r="I872" s="940" t="s">
        <v>488</v>
      </c>
      <c r="J872" s="940" t="s">
        <v>436</v>
      </c>
      <c r="K872" s="940" t="s">
        <v>436</v>
      </c>
      <c r="L872" s="946" t="s">
        <v>129</v>
      </c>
      <c r="M872" s="966" t="s">
        <v>325</v>
      </c>
      <c r="N872" s="679">
        <f t="shared" ca="1" si="148"/>
        <v>0</v>
      </c>
      <c r="O872" s="679">
        <f t="shared" ca="1" si="148"/>
        <v>0</v>
      </c>
      <c r="P872" s="679">
        <f t="shared" ca="1" si="148"/>
        <v>0</v>
      </c>
      <c r="Q872" s="679">
        <f t="shared" ca="1" si="148"/>
        <v>0</v>
      </c>
      <c r="R872" s="679">
        <f t="shared" ca="1" si="148"/>
        <v>0</v>
      </c>
      <c r="S872" s="679">
        <f t="shared" ca="1" si="148"/>
        <v>0</v>
      </c>
      <c r="T872" s="679">
        <f t="shared" ca="1" si="148"/>
        <v>0</v>
      </c>
      <c r="U872" s="679">
        <f t="shared" ca="1" si="148"/>
        <v>0</v>
      </c>
      <c r="V872" s="679">
        <f t="shared" ca="1" si="148"/>
        <v>0</v>
      </c>
      <c r="W872" s="679">
        <f t="shared" ca="1" si="144"/>
        <v>0</v>
      </c>
      <c r="X872" s="679">
        <f t="shared" ca="1" si="148"/>
        <v>0</v>
      </c>
      <c r="Y872" s="679">
        <f t="shared" ca="1" si="148"/>
        <v>0</v>
      </c>
      <c r="Z872" s="679">
        <f t="shared" ca="1" si="148"/>
        <v>0</v>
      </c>
      <c r="AA872" t="str">
        <f t="shared" si="145"/>
        <v>ASR_Financial_Report_SHP21Final</v>
      </c>
      <c r="AB872" s="960">
        <f t="shared" si="146"/>
        <v>44658</v>
      </c>
      <c r="AC872" t="str">
        <f t="shared" si="147"/>
        <v>Unaudited</v>
      </c>
    </row>
    <row r="873" spans="1:29" ht="30" x14ac:dyDescent="0.25">
      <c r="A873" t="s">
        <v>420</v>
      </c>
      <c r="B873" t="s">
        <v>1366</v>
      </c>
      <c r="C873" t="s">
        <v>1367</v>
      </c>
      <c r="D873">
        <v>1900</v>
      </c>
      <c r="E873" s="960">
        <v>1</v>
      </c>
      <c r="F873" t="s">
        <v>439</v>
      </c>
      <c r="G873" s="960">
        <v>182</v>
      </c>
      <c r="H873" t="s">
        <v>381</v>
      </c>
      <c r="I873" s="940" t="s">
        <v>488</v>
      </c>
      <c r="J873" s="940" t="s">
        <v>436</v>
      </c>
      <c r="K873" s="940" t="s">
        <v>436</v>
      </c>
      <c r="L873" s="946" t="s">
        <v>130</v>
      </c>
      <c r="M873" s="966" t="s">
        <v>179</v>
      </c>
      <c r="N873" s="679">
        <f t="shared" ca="1" si="148"/>
        <v>0</v>
      </c>
      <c r="O873" s="679">
        <f t="shared" ca="1" si="148"/>
        <v>0</v>
      </c>
      <c r="P873" s="679">
        <f t="shared" ca="1" si="148"/>
        <v>0</v>
      </c>
      <c r="Q873" s="679">
        <f t="shared" ca="1" si="148"/>
        <v>0</v>
      </c>
      <c r="R873" s="679">
        <f t="shared" ca="1" si="148"/>
        <v>0</v>
      </c>
      <c r="S873" s="679">
        <f t="shared" ca="1" si="148"/>
        <v>0</v>
      </c>
      <c r="T873" s="679">
        <f t="shared" ca="1" si="148"/>
        <v>0</v>
      </c>
      <c r="U873" s="679">
        <f t="shared" ca="1" si="148"/>
        <v>0</v>
      </c>
      <c r="V873" s="679">
        <f t="shared" ca="1" si="148"/>
        <v>0</v>
      </c>
      <c r="W873" s="679">
        <f t="shared" ca="1" si="144"/>
        <v>0</v>
      </c>
      <c r="X873" s="679">
        <f t="shared" ca="1" si="148"/>
        <v>0</v>
      </c>
      <c r="Y873" s="679">
        <f t="shared" ca="1" si="148"/>
        <v>0</v>
      </c>
      <c r="Z873" s="679">
        <f t="shared" ca="1" si="148"/>
        <v>0</v>
      </c>
      <c r="AA873" t="str">
        <f t="shared" si="145"/>
        <v>ASR_Financial_Report_SHP21Final</v>
      </c>
      <c r="AB873" s="960">
        <f t="shared" si="146"/>
        <v>44658</v>
      </c>
      <c r="AC873" t="str">
        <f t="shared" si="147"/>
        <v>Unaudited</v>
      </c>
    </row>
    <row r="874" spans="1:29" x14ac:dyDescent="0.25">
      <c r="A874" t="s">
        <v>420</v>
      </c>
      <c r="B874" t="s">
        <v>1366</v>
      </c>
      <c r="C874" t="s">
        <v>1367</v>
      </c>
      <c r="D874">
        <v>1900</v>
      </c>
      <c r="E874" s="960">
        <v>1</v>
      </c>
      <c r="F874" t="s">
        <v>439</v>
      </c>
      <c r="G874" s="960">
        <v>182</v>
      </c>
      <c r="H874" t="s">
        <v>381</v>
      </c>
      <c r="I874" s="940" t="s">
        <v>488</v>
      </c>
      <c r="J874" s="940" t="s">
        <v>436</v>
      </c>
      <c r="K874" s="940" t="s">
        <v>436</v>
      </c>
      <c r="L874" s="950" t="s">
        <v>131</v>
      </c>
      <c r="M874" s="967" t="s">
        <v>494</v>
      </c>
      <c r="N874" s="679">
        <f t="shared" ca="1" si="148"/>
        <v>0</v>
      </c>
      <c r="O874" s="679">
        <f t="shared" ca="1" si="148"/>
        <v>0</v>
      </c>
      <c r="P874" s="679">
        <f t="shared" ca="1" si="148"/>
        <v>0</v>
      </c>
      <c r="Q874" s="679">
        <f t="shared" ref="O874:Z897" ca="1" si="149">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679">
        <f t="shared" ca="1" si="149"/>
        <v>0</v>
      </c>
      <c r="S874" s="679">
        <f t="shared" ca="1" si="149"/>
        <v>0</v>
      </c>
      <c r="T874" s="679">
        <f t="shared" ca="1" si="149"/>
        <v>0</v>
      </c>
      <c r="U874" s="679">
        <f t="shared" ca="1" si="149"/>
        <v>0</v>
      </c>
      <c r="V874" s="679">
        <f t="shared" ca="1" si="149"/>
        <v>0</v>
      </c>
      <c r="W874" s="679">
        <f t="shared" ca="1" si="144"/>
        <v>0</v>
      </c>
      <c r="X874" s="679">
        <f t="shared" ca="1" si="149"/>
        <v>0</v>
      </c>
      <c r="Y874" s="679">
        <f t="shared" ca="1" si="149"/>
        <v>0</v>
      </c>
      <c r="Z874" s="679">
        <f t="shared" ca="1" si="149"/>
        <v>0</v>
      </c>
      <c r="AA874" t="str">
        <f t="shared" si="145"/>
        <v>ASR_Financial_Report_SHP21Final</v>
      </c>
      <c r="AB874" s="960">
        <f t="shared" si="146"/>
        <v>44658</v>
      </c>
      <c r="AC874" t="str">
        <f t="shared" si="147"/>
        <v>Unaudited</v>
      </c>
    </row>
    <row r="875" spans="1:29" x14ac:dyDescent="0.25">
      <c r="A875" t="s">
        <v>420</v>
      </c>
      <c r="B875" t="s">
        <v>1366</v>
      </c>
      <c r="C875" t="s">
        <v>1367</v>
      </c>
      <c r="D875">
        <v>1900</v>
      </c>
      <c r="E875" s="960">
        <v>1</v>
      </c>
      <c r="F875" t="s">
        <v>439</v>
      </c>
      <c r="G875" s="960">
        <v>182</v>
      </c>
      <c r="H875" t="s">
        <v>381</v>
      </c>
      <c r="I875" s="966" t="s">
        <v>488</v>
      </c>
      <c r="J875" s="966" t="s">
        <v>436</v>
      </c>
      <c r="K875" s="966" t="s">
        <v>436</v>
      </c>
      <c r="L875" s="946" t="s">
        <v>132</v>
      </c>
      <c r="M875" s="966" t="s">
        <v>495</v>
      </c>
      <c r="N875" s="679">
        <f t="shared" ref="N875:N938" ca="1" si="150">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679">
        <f t="shared" ca="1" si="149"/>
        <v>0</v>
      </c>
      <c r="P875" s="679">
        <f t="shared" ca="1" si="149"/>
        <v>0</v>
      </c>
      <c r="Q875" s="679">
        <f t="shared" ca="1" si="149"/>
        <v>0</v>
      </c>
      <c r="R875" s="679">
        <f t="shared" ca="1" si="149"/>
        <v>0</v>
      </c>
      <c r="S875" s="679">
        <f t="shared" ca="1" si="149"/>
        <v>0</v>
      </c>
      <c r="T875" s="679">
        <f t="shared" ca="1" si="149"/>
        <v>0</v>
      </c>
      <c r="U875" s="679">
        <f t="shared" ca="1" si="149"/>
        <v>0</v>
      </c>
      <c r="V875" s="679">
        <f t="shared" ca="1" si="149"/>
        <v>0</v>
      </c>
      <c r="W875" s="679">
        <f t="shared" ca="1" si="144"/>
        <v>0</v>
      </c>
      <c r="X875" s="679">
        <f t="shared" ca="1" si="149"/>
        <v>0</v>
      </c>
      <c r="Y875" s="679">
        <f t="shared" ca="1" si="149"/>
        <v>0</v>
      </c>
      <c r="Z875" s="679">
        <f t="shared" ca="1" si="149"/>
        <v>0</v>
      </c>
      <c r="AA875" t="str">
        <f t="shared" si="145"/>
        <v>ASR_Financial_Report_SHP21Final</v>
      </c>
      <c r="AB875" s="960">
        <f t="shared" si="146"/>
        <v>44658</v>
      </c>
      <c r="AC875" t="str">
        <f t="shared" si="147"/>
        <v>Unaudited</v>
      </c>
    </row>
    <row r="876" spans="1:29" x14ac:dyDescent="0.25">
      <c r="A876" t="s">
        <v>420</v>
      </c>
      <c r="B876" t="s">
        <v>1366</v>
      </c>
      <c r="C876" t="s">
        <v>1367</v>
      </c>
      <c r="D876">
        <v>1900</v>
      </c>
      <c r="E876" s="960">
        <v>1</v>
      </c>
      <c r="F876" t="s">
        <v>439</v>
      </c>
      <c r="G876" s="960">
        <v>182</v>
      </c>
      <c r="H876" t="s">
        <v>381</v>
      </c>
      <c r="I876" s="940" t="s">
        <v>488</v>
      </c>
      <c r="J876" s="940" t="s">
        <v>436</v>
      </c>
      <c r="K876" s="940" t="s">
        <v>436</v>
      </c>
      <c r="L876" s="940" t="s">
        <v>133</v>
      </c>
      <c r="M876" s="965" t="s">
        <v>496</v>
      </c>
      <c r="N876" s="679">
        <f t="shared" ca="1" si="150"/>
        <v>0</v>
      </c>
      <c r="O876" s="679">
        <f t="shared" ca="1" si="149"/>
        <v>0</v>
      </c>
      <c r="P876" s="679">
        <f t="shared" ca="1" si="149"/>
        <v>0</v>
      </c>
      <c r="Q876" s="679">
        <f t="shared" ca="1" si="149"/>
        <v>0</v>
      </c>
      <c r="R876" s="679">
        <f t="shared" ca="1" si="149"/>
        <v>0</v>
      </c>
      <c r="S876" s="679">
        <f t="shared" ca="1" si="149"/>
        <v>0</v>
      </c>
      <c r="T876" s="679">
        <f t="shared" ca="1" si="149"/>
        <v>0</v>
      </c>
      <c r="U876" s="679">
        <f t="shared" ca="1" si="149"/>
        <v>0</v>
      </c>
      <c r="V876" s="679">
        <f t="shared" ca="1" si="149"/>
        <v>0</v>
      </c>
      <c r="W876" s="679">
        <f t="shared" ca="1" si="144"/>
        <v>0</v>
      </c>
      <c r="X876" s="679">
        <f t="shared" ca="1" si="149"/>
        <v>0</v>
      </c>
      <c r="Y876" s="679">
        <f t="shared" ca="1" si="149"/>
        <v>0</v>
      </c>
      <c r="Z876" s="679">
        <f t="shared" ca="1" si="149"/>
        <v>0</v>
      </c>
      <c r="AA876" t="str">
        <f t="shared" si="145"/>
        <v>ASR_Financial_Report_SHP21Final</v>
      </c>
      <c r="AB876" s="960">
        <f t="shared" si="146"/>
        <v>44658</v>
      </c>
      <c r="AC876" t="str">
        <f t="shared" si="147"/>
        <v>Unaudited</v>
      </c>
    </row>
    <row r="877" spans="1:29" x14ac:dyDescent="0.25">
      <c r="A877" t="s">
        <v>420</v>
      </c>
      <c r="B877" t="s">
        <v>1366</v>
      </c>
      <c r="C877" t="s">
        <v>1367</v>
      </c>
      <c r="D877">
        <v>1900</v>
      </c>
      <c r="E877" s="960">
        <v>1</v>
      </c>
      <c r="F877" t="s">
        <v>439</v>
      </c>
      <c r="G877" s="960">
        <v>182</v>
      </c>
      <c r="H877" t="s">
        <v>381</v>
      </c>
      <c r="I877" s="940" t="s">
        <v>489</v>
      </c>
      <c r="J877" s="940" t="s">
        <v>26</v>
      </c>
      <c r="K877" s="940" t="s">
        <v>26</v>
      </c>
      <c r="L877" s="940" t="s">
        <v>269</v>
      </c>
      <c r="M877" s="965" t="s">
        <v>26</v>
      </c>
      <c r="N877" s="679">
        <f t="shared" ca="1" si="150"/>
        <v>232688.62024179363</v>
      </c>
      <c r="O877" s="679">
        <f t="shared" ca="1" si="149"/>
        <v>0</v>
      </c>
      <c r="P877" s="679">
        <f t="shared" ca="1" si="149"/>
        <v>0</v>
      </c>
      <c r="Q877" s="679">
        <f t="shared" ca="1" si="149"/>
        <v>0</v>
      </c>
      <c r="R877" s="679">
        <f t="shared" ca="1" si="149"/>
        <v>0</v>
      </c>
      <c r="S877" s="679">
        <f t="shared" ca="1" si="149"/>
        <v>0</v>
      </c>
      <c r="T877" s="679">
        <f t="shared" ca="1" si="149"/>
        <v>0</v>
      </c>
      <c r="U877" s="679">
        <f t="shared" ca="1" si="149"/>
        <v>0</v>
      </c>
      <c r="V877" s="679">
        <f t="shared" ca="1" si="149"/>
        <v>0</v>
      </c>
      <c r="W877" s="679">
        <f t="shared" ca="1" si="144"/>
        <v>0</v>
      </c>
      <c r="X877" s="679">
        <f t="shared" ca="1" si="149"/>
        <v>0</v>
      </c>
      <c r="Y877" s="679">
        <f t="shared" ca="1" si="149"/>
        <v>0</v>
      </c>
      <c r="Z877" s="679">
        <f t="shared" ca="1" si="149"/>
        <v>0</v>
      </c>
      <c r="AA877" t="str">
        <f t="shared" si="145"/>
        <v>ASR_Financial_Report_SHP21Final</v>
      </c>
      <c r="AB877" s="960">
        <f t="shared" si="146"/>
        <v>44658</v>
      </c>
      <c r="AC877" t="str">
        <f t="shared" si="147"/>
        <v>Unaudited</v>
      </c>
    </row>
    <row r="878" spans="1:29" x14ac:dyDescent="0.25">
      <c r="A878" t="s">
        <v>420</v>
      </c>
      <c r="B878" t="s">
        <v>1366</v>
      </c>
      <c r="C878" t="s">
        <v>1367</v>
      </c>
      <c r="D878">
        <v>1900</v>
      </c>
      <c r="E878" s="960">
        <v>1</v>
      </c>
      <c r="F878" t="s">
        <v>440</v>
      </c>
      <c r="G878" s="960">
        <v>274</v>
      </c>
      <c r="H878" t="s">
        <v>381</v>
      </c>
      <c r="I878" s="940" t="s">
        <v>432</v>
      </c>
      <c r="J878" s="940" t="s">
        <v>432</v>
      </c>
      <c r="K878" s="940" t="s">
        <v>432</v>
      </c>
      <c r="L878" s="940"/>
      <c r="M878" s="965" t="s">
        <v>432</v>
      </c>
      <c r="N878" s="679">
        <f t="shared" ca="1" si="150"/>
        <v>46354.22</v>
      </c>
      <c r="O878" s="679">
        <f t="shared" ca="1" si="149"/>
        <v>40127.65</v>
      </c>
      <c r="P878" s="679">
        <f t="shared" ca="1" si="149"/>
        <v>923.17</v>
      </c>
      <c r="Q878" s="679">
        <f t="shared" ca="1" si="149"/>
        <v>3266.1</v>
      </c>
      <c r="R878" s="679">
        <f t="shared" ca="1" si="149"/>
        <v>440.23</v>
      </c>
      <c r="S878" s="679">
        <f t="shared" ca="1" si="149"/>
        <v>1211.07</v>
      </c>
      <c r="T878" s="679">
        <f t="shared" ca="1" si="149"/>
        <v>317</v>
      </c>
      <c r="U878" s="679">
        <f t="shared" ca="1" si="149"/>
        <v>9</v>
      </c>
      <c r="V878" s="679">
        <f t="shared" ca="1" si="149"/>
        <v>57</v>
      </c>
      <c r="W878" s="679">
        <f t="shared" ca="1" si="144"/>
        <v>3</v>
      </c>
      <c r="X878" s="679">
        <f t="shared" ca="1" si="149"/>
        <v>0</v>
      </c>
      <c r="Y878" s="679">
        <f t="shared" ca="1" si="149"/>
        <v>0</v>
      </c>
      <c r="Z878" s="679">
        <f t="shared" ca="1" si="149"/>
        <v>0</v>
      </c>
      <c r="AA878" t="str">
        <f t="shared" si="145"/>
        <v>ASR_Financial_Report_SHP21Final</v>
      </c>
      <c r="AB878" s="960">
        <f t="shared" si="146"/>
        <v>44658</v>
      </c>
      <c r="AC878" t="str">
        <f t="shared" si="147"/>
        <v>Unaudited</v>
      </c>
    </row>
    <row r="879" spans="1:29" x14ac:dyDescent="0.25">
      <c r="A879" t="s">
        <v>420</v>
      </c>
      <c r="B879" t="s">
        <v>1366</v>
      </c>
      <c r="C879" t="s">
        <v>1367</v>
      </c>
      <c r="D879">
        <v>1900</v>
      </c>
      <c r="E879" s="960">
        <v>1</v>
      </c>
      <c r="F879" t="s">
        <v>440</v>
      </c>
      <c r="G879" s="960">
        <v>274</v>
      </c>
      <c r="H879" t="s">
        <v>381</v>
      </c>
      <c r="I879" s="940" t="s">
        <v>487</v>
      </c>
      <c r="J879" s="940" t="s">
        <v>12</v>
      </c>
      <c r="K879" s="940" t="s">
        <v>12</v>
      </c>
      <c r="L879" s="948">
        <v>1.1000000000000001</v>
      </c>
      <c r="M879" s="963" t="s">
        <v>12</v>
      </c>
      <c r="N879" s="679">
        <f t="shared" ca="1" si="150"/>
        <v>10488494.920000002</v>
      </c>
      <c r="O879" s="679">
        <f t="shared" ca="1" si="149"/>
        <v>6511797.04</v>
      </c>
      <c r="P879" s="679">
        <f t="shared" ca="1" si="149"/>
        <v>399479.61</v>
      </c>
      <c r="Q879" s="679">
        <f t="shared" ca="1" si="149"/>
        <v>2447862.66</v>
      </c>
      <c r="R879" s="679">
        <f t="shared" ca="1" si="149"/>
        <v>528525.04</v>
      </c>
      <c r="S879" s="679">
        <f t="shared" ca="1" si="149"/>
        <v>263182.84000000003</v>
      </c>
      <c r="T879" s="679">
        <f t="shared" ca="1" si="149"/>
        <v>89232.52</v>
      </c>
      <c r="U879" s="679">
        <f t="shared" ca="1" si="149"/>
        <v>1861.92</v>
      </c>
      <c r="V879" s="679">
        <f t="shared" ca="1" si="149"/>
        <v>164925.32999999999</v>
      </c>
      <c r="W879" s="679">
        <f t="shared" ca="1" si="144"/>
        <v>81627.960000000006</v>
      </c>
      <c r="X879" s="679">
        <f t="shared" ca="1" si="149"/>
        <v>0</v>
      </c>
      <c r="Y879" s="679">
        <f t="shared" ca="1" si="149"/>
        <v>0</v>
      </c>
      <c r="Z879" s="679">
        <f t="shared" ca="1" si="149"/>
        <v>0</v>
      </c>
      <c r="AA879" t="str">
        <f t="shared" si="145"/>
        <v>ASR_Financial_Report_SHP21Final</v>
      </c>
      <c r="AB879" s="960">
        <f t="shared" si="146"/>
        <v>44658</v>
      </c>
      <c r="AC879" t="str">
        <f t="shared" si="147"/>
        <v>Unaudited</v>
      </c>
    </row>
    <row r="880" spans="1:29" x14ac:dyDescent="0.25">
      <c r="A880" t="s">
        <v>420</v>
      </c>
      <c r="B880" t="s">
        <v>1366</v>
      </c>
      <c r="C880" t="s">
        <v>1367</v>
      </c>
      <c r="D880">
        <v>1900</v>
      </c>
      <c r="E880" s="960">
        <v>1</v>
      </c>
      <c r="F880" t="s">
        <v>440</v>
      </c>
      <c r="G880" s="960">
        <v>274</v>
      </c>
      <c r="H880" t="s">
        <v>381</v>
      </c>
      <c r="I880" s="965" t="s">
        <v>487</v>
      </c>
      <c r="J880" s="965" t="s">
        <v>12</v>
      </c>
      <c r="K880" s="965" t="s">
        <v>1309</v>
      </c>
      <c r="L880" s="940" t="s">
        <v>1300</v>
      </c>
      <c r="M880" s="965" t="s">
        <v>1309</v>
      </c>
      <c r="N880" s="679">
        <f t="shared" ca="1" si="150"/>
        <v>0</v>
      </c>
      <c r="O880" s="679">
        <f t="shared" ca="1" si="149"/>
        <v>0</v>
      </c>
      <c r="P880" s="679">
        <f t="shared" ca="1" si="149"/>
        <v>0</v>
      </c>
      <c r="Q880" s="679">
        <f t="shared" ca="1" si="149"/>
        <v>0</v>
      </c>
      <c r="R880" s="679">
        <f t="shared" ca="1" si="149"/>
        <v>0</v>
      </c>
      <c r="S880" s="679">
        <f t="shared" ca="1" si="149"/>
        <v>0</v>
      </c>
      <c r="T880" s="679">
        <f t="shared" ca="1" si="149"/>
        <v>0</v>
      </c>
      <c r="U880" s="679">
        <f t="shared" ca="1" si="149"/>
        <v>0</v>
      </c>
      <c r="V880" s="679">
        <f t="shared" ca="1" si="149"/>
        <v>0</v>
      </c>
      <c r="W880" s="679">
        <f t="shared" ca="1" si="144"/>
        <v>0</v>
      </c>
      <c r="X880" s="679">
        <f t="shared" ca="1" si="149"/>
        <v>0</v>
      </c>
      <c r="Y880" s="679">
        <f t="shared" ca="1" si="149"/>
        <v>0</v>
      </c>
      <c r="Z880" s="679">
        <f t="shared" ca="1" si="149"/>
        <v>0</v>
      </c>
      <c r="AA880" t="str">
        <f t="shared" si="145"/>
        <v>ASR_Financial_Report_SHP21Final</v>
      </c>
      <c r="AB880" s="960">
        <f t="shared" si="146"/>
        <v>44658</v>
      </c>
      <c r="AC880" t="str">
        <f t="shared" si="147"/>
        <v>Unaudited</v>
      </c>
    </row>
    <row r="881" spans="1:29" x14ac:dyDescent="0.25">
      <c r="A881" t="s">
        <v>420</v>
      </c>
      <c r="B881" t="s">
        <v>1366</v>
      </c>
      <c r="C881" t="s">
        <v>1367</v>
      </c>
      <c r="D881">
        <v>1900</v>
      </c>
      <c r="E881" s="960">
        <v>1</v>
      </c>
      <c r="F881" t="s">
        <v>440</v>
      </c>
      <c r="G881" s="960">
        <v>274</v>
      </c>
      <c r="H881" t="s">
        <v>381</v>
      </c>
      <c r="I881" s="940" t="s">
        <v>487</v>
      </c>
      <c r="J881" s="940" t="s">
        <v>490</v>
      </c>
      <c r="K881" s="940" t="s">
        <v>491</v>
      </c>
      <c r="L881" s="940" t="s">
        <v>63</v>
      </c>
      <c r="M881" s="965" t="s">
        <v>343</v>
      </c>
      <c r="N881" s="679">
        <f t="shared" ca="1" si="150"/>
        <v>0</v>
      </c>
      <c r="O881" s="679">
        <f t="shared" ca="1" si="149"/>
        <v>0</v>
      </c>
      <c r="P881" s="679">
        <f t="shared" ca="1" si="149"/>
        <v>0</v>
      </c>
      <c r="Q881" s="679">
        <f t="shared" ca="1" si="149"/>
        <v>0</v>
      </c>
      <c r="R881" s="679">
        <f t="shared" ca="1" si="149"/>
        <v>0</v>
      </c>
      <c r="S881" s="679">
        <f t="shared" ca="1" si="149"/>
        <v>0</v>
      </c>
      <c r="T881" s="679">
        <f t="shared" ca="1" si="149"/>
        <v>0</v>
      </c>
      <c r="U881" s="679">
        <f t="shared" ca="1" si="149"/>
        <v>0</v>
      </c>
      <c r="V881" s="679">
        <f t="shared" ca="1" si="149"/>
        <v>0</v>
      </c>
      <c r="W881" s="679">
        <f t="shared" ca="1" si="144"/>
        <v>0</v>
      </c>
      <c r="X881" s="679">
        <f t="shared" ca="1" si="149"/>
        <v>0</v>
      </c>
      <c r="Y881" s="679">
        <f t="shared" ca="1" si="149"/>
        <v>0</v>
      </c>
      <c r="Z881" s="679">
        <f t="shared" ca="1" si="149"/>
        <v>0</v>
      </c>
      <c r="AA881" t="str">
        <f t="shared" si="145"/>
        <v>ASR_Financial_Report_SHP21Final</v>
      </c>
      <c r="AB881" s="960">
        <f t="shared" si="146"/>
        <v>44658</v>
      </c>
      <c r="AC881" t="str">
        <f t="shared" si="147"/>
        <v>Unaudited</v>
      </c>
    </row>
    <row r="882" spans="1:29" x14ac:dyDescent="0.25">
      <c r="A882" t="s">
        <v>420</v>
      </c>
      <c r="B882" t="s">
        <v>1366</v>
      </c>
      <c r="C882" t="s">
        <v>1367</v>
      </c>
      <c r="D882">
        <v>1900</v>
      </c>
      <c r="E882" s="960">
        <v>1</v>
      </c>
      <c r="F882" t="s">
        <v>440</v>
      </c>
      <c r="G882" s="960">
        <v>274</v>
      </c>
      <c r="H882" t="s">
        <v>381</v>
      </c>
      <c r="I882" s="940" t="s">
        <v>487</v>
      </c>
      <c r="J882" s="940" t="s">
        <v>490</v>
      </c>
      <c r="K882" s="940" t="s">
        <v>1000</v>
      </c>
      <c r="L882" s="940" t="s">
        <v>896</v>
      </c>
      <c r="M882" s="965" t="s">
        <v>897</v>
      </c>
      <c r="N882" s="679">
        <f t="shared" ca="1" si="150"/>
        <v>239640.07469467004</v>
      </c>
      <c r="O882" s="679">
        <f t="shared" ca="1" si="149"/>
        <v>236403.66469467003</v>
      </c>
      <c r="P882" s="679">
        <f t="shared" ca="1" si="149"/>
        <v>0</v>
      </c>
      <c r="Q882" s="679">
        <f t="shared" ca="1" si="149"/>
        <v>0</v>
      </c>
      <c r="R882" s="679">
        <f t="shared" ca="1" si="149"/>
        <v>0</v>
      </c>
      <c r="S882" s="679">
        <f t="shared" ca="1" si="149"/>
        <v>3236.41</v>
      </c>
      <c r="T882" s="679">
        <f t="shared" ca="1" si="149"/>
        <v>0</v>
      </c>
      <c r="U882" s="679">
        <f t="shared" ca="1" si="149"/>
        <v>0</v>
      </c>
      <c r="V882" s="679">
        <f t="shared" ca="1" si="149"/>
        <v>0</v>
      </c>
      <c r="W882" s="679">
        <f t="shared" ca="1" si="144"/>
        <v>0</v>
      </c>
      <c r="X882" s="679">
        <f t="shared" ca="1" si="149"/>
        <v>0</v>
      </c>
      <c r="Y882" s="679">
        <f t="shared" ca="1" si="149"/>
        <v>0</v>
      </c>
      <c r="Z882" s="679">
        <f t="shared" ca="1" si="149"/>
        <v>0</v>
      </c>
      <c r="AA882" t="str">
        <f t="shared" si="145"/>
        <v>ASR_Financial_Report_SHP21Final</v>
      </c>
      <c r="AB882" s="960">
        <f t="shared" si="146"/>
        <v>44658</v>
      </c>
      <c r="AC882" t="str">
        <f t="shared" si="147"/>
        <v>Unaudited</v>
      </c>
    </row>
    <row r="883" spans="1:29" x14ac:dyDescent="0.25">
      <c r="A883" t="s">
        <v>420</v>
      </c>
      <c r="B883" t="s">
        <v>1366</v>
      </c>
      <c r="C883" t="s">
        <v>1367</v>
      </c>
      <c r="D883">
        <v>1900</v>
      </c>
      <c r="E883" s="960">
        <v>1</v>
      </c>
      <c r="F883" t="s">
        <v>440</v>
      </c>
      <c r="G883" s="960">
        <v>274</v>
      </c>
      <c r="H883" t="s">
        <v>381</v>
      </c>
      <c r="I883" s="940" t="s">
        <v>487</v>
      </c>
      <c r="J883" s="940" t="s">
        <v>13</v>
      </c>
      <c r="K883" s="940" t="s">
        <v>492</v>
      </c>
      <c r="L883" s="940" t="s">
        <v>94</v>
      </c>
      <c r="M883" s="965" t="s">
        <v>146</v>
      </c>
      <c r="N883" s="679">
        <f t="shared" ca="1" si="150"/>
        <v>0</v>
      </c>
      <c r="O883" s="679">
        <f t="shared" ca="1" si="149"/>
        <v>0</v>
      </c>
      <c r="P883" s="679">
        <f t="shared" ca="1" si="149"/>
        <v>0</v>
      </c>
      <c r="Q883" s="679">
        <f t="shared" ca="1" si="149"/>
        <v>0</v>
      </c>
      <c r="R883" s="679">
        <f t="shared" ca="1" si="149"/>
        <v>0</v>
      </c>
      <c r="S883" s="679">
        <f t="shared" ca="1" si="149"/>
        <v>0</v>
      </c>
      <c r="T883" s="679">
        <f t="shared" ca="1" si="149"/>
        <v>0</v>
      </c>
      <c r="U883" s="679">
        <f t="shared" ca="1" si="149"/>
        <v>0</v>
      </c>
      <c r="V883" s="679">
        <f t="shared" ca="1" si="149"/>
        <v>0</v>
      </c>
      <c r="W883" s="679">
        <f t="shared" ca="1" si="144"/>
        <v>0</v>
      </c>
      <c r="X883" s="679">
        <f t="shared" ca="1" si="149"/>
        <v>0</v>
      </c>
      <c r="Y883" s="679">
        <f t="shared" ca="1" si="149"/>
        <v>0</v>
      </c>
      <c r="Z883" s="679">
        <f t="shared" ca="1" si="149"/>
        <v>0</v>
      </c>
      <c r="AA883" t="str">
        <f t="shared" si="145"/>
        <v>ASR_Financial_Report_SHP21Final</v>
      </c>
      <c r="AB883" s="960">
        <f t="shared" si="146"/>
        <v>44658</v>
      </c>
      <c r="AC883" t="str">
        <f t="shared" si="147"/>
        <v>Unaudited</v>
      </c>
    </row>
    <row r="884" spans="1:29" x14ac:dyDescent="0.25">
      <c r="A884" t="s">
        <v>420</v>
      </c>
      <c r="B884" t="s">
        <v>1366</v>
      </c>
      <c r="C884" t="s">
        <v>1367</v>
      </c>
      <c r="D884">
        <v>1900</v>
      </c>
      <c r="E884" s="960">
        <v>1</v>
      </c>
      <c r="F884" t="s">
        <v>440</v>
      </c>
      <c r="G884" s="960">
        <v>274</v>
      </c>
      <c r="H884" t="s">
        <v>381</v>
      </c>
      <c r="I884" s="940" t="s">
        <v>487</v>
      </c>
      <c r="J884" s="940" t="s">
        <v>13</v>
      </c>
      <c r="K884" s="940" t="s">
        <v>13</v>
      </c>
      <c r="L884" s="948" t="s">
        <v>35</v>
      </c>
      <c r="M884" s="963" t="s">
        <v>13</v>
      </c>
      <c r="N884" s="679">
        <f t="shared" ca="1" si="150"/>
        <v>76925.741374298959</v>
      </c>
      <c r="O884" s="679">
        <f t="shared" ca="1" si="149"/>
        <v>66165.251374298954</v>
      </c>
      <c r="P884" s="679">
        <f t="shared" ca="1" si="149"/>
        <v>0</v>
      </c>
      <c r="Q884" s="679">
        <f t="shared" ca="1" si="149"/>
        <v>0</v>
      </c>
      <c r="R884" s="679">
        <f t="shared" ca="1" si="149"/>
        <v>0</v>
      </c>
      <c r="S884" s="679">
        <f t="shared" ca="1" si="149"/>
        <v>0</v>
      </c>
      <c r="T884" s="679">
        <f t="shared" ca="1" si="149"/>
        <v>0</v>
      </c>
      <c r="U884" s="679">
        <f t="shared" ca="1" si="149"/>
        <v>0</v>
      </c>
      <c r="V884" s="679">
        <f t="shared" ca="1" si="149"/>
        <v>0</v>
      </c>
      <c r="W884" s="679">
        <f t="shared" ca="1" si="144"/>
        <v>0</v>
      </c>
      <c r="X884" s="679">
        <f t="shared" ca="1" si="149"/>
        <v>10760.490000000002</v>
      </c>
      <c r="Y884" s="679">
        <f t="shared" ca="1" si="149"/>
        <v>0</v>
      </c>
      <c r="Z884" s="679">
        <f t="shared" ca="1" si="149"/>
        <v>0</v>
      </c>
      <c r="AA884" t="str">
        <f t="shared" si="145"/>
        <v>ASR_Financial_Report_SHP21Final</v>
      </c>
      <c r="AB884" s="960">
        <f t="shared" si="146"/>
        <v>44658</v>
      </c>
      <c r="AC884" t="str">
        <f t="shared" si="147"/>
        <v>Unaudited</v>
      </c>
    </row>
    <row r="885" spans="1:29" x14ac:dyDescent="0.25">
      <c r="A885" t="s">
        <v>420</v>
      </c>
      <c r="B885" t="s">
        <v>1366</v>
      </c>
      <c r="C885" t="s">
        <v>1367</v>
      </c>
      <c r="D885">
        <v>1900</v>
      </c>
      <c r="E885" s="960">
        <v>1</v>
      </c>
      <c r="F885" t="s">
        <v>440</v>
      </c>
      <c r="G885" s="960">
        <v>274</v>
      </c>
      <c r="H885" t="s">
        <v>381</v>
      </c>
      <c r="I885" s="965" t="s">
        <v>488</v>
      </c>
      <c r="J885" s="965" t="s">
        <v>444</v>
      </c>
      <c r="K885" s="965" t="s">
        <v>0</v>
      </c>
      <c r="L885" s="940">
        <v>2.1</v>
      </c>
      <c r="M885" s="965" t="s">
        <v>147</v>
      </c>
      <c r="N885" s="679">
        <f t="shared" ca="1" si="150"/>
        <v>1583607.1199999999</v>
      </c>
      <c r="O885" s="679">
        <f t="shared" ca="1" si="149"/>
        <v>1010173.51</v>
      </c>
      <c r="P885" s="679">
        <f t="shared" ca="1" si="149"/>
        <v>11495.98</v>
      </c>
      <c r="Q885" s="679">
        <f t="shared" ca="1" si="149"/>
        <v>470903.03999999998</v>
      </c>
      <c r="R885" s="679">
        <f t="shared" ca="1" si="149"/>
        <v>84597.950000000012</v>
      </c>
      <c r="S885" s="679">
        <f t="shared" ca="1" si="149"/>
        <v>1264.93</v>
      </c>
      <c r="T885" s="679">
        <f t="shared" ca="1" si="149"/>
        <v>0</v>
      </c>
      <c r="U885" s="679">
        <f t="shared" ca="1" si="149"/>
        <v>0</v>
      </c>
      <c r="V885" s="679">
        <f t="shared" ca="1" si="149"/>
        <v>5171.71</v>
      </c>
      <c r="W885" s="679">
        <f t="shared" ca="1" si="144"/>
        <v>0</v>
      </c>
      <c r="X885" s="679">
        <f t="shared" ca="1" si="149"/>
        <v>0</v>
      </c>
      <c r="Y885" s="679">
        <f t="shared" ca="1" si="149"/>
        <v>0</v>
      </c>
      <c r="Z885" s="679">
        <f t="shared" ca="1" si="149"/>
        <v>0</v>
      </c>
      <c r="AA885" t="str">
        <f t="shared" si="145"/>
        <v>ASR_Financial_Report_SHP21Final</v>
      </c>
      <c r="AB885" s="960">
        <f t="shared" si="146"/>
        <v>44658</v>
      </c>
      <c r="AC885" t="str">
        <f t="shared" si="147"/>
        <v>Unaudited</v>
      </c>
    </row>
    <row r="886" spans="1:29" ht="30" x14ac:dyDescent="0.25">
      <c r="A886" t="s">
        <v>420</v>
      </c>
      <c r="B886" t="s">
        <v>1366</v>
      </c>
      <c r="C886" t="s">
        <v>1367</v>
      </c>
      <c r="D886">
        <v>1900</v>
      </c>
      <c r="E886" s="960">
        <v>1</v>
      </c>
      <c r="F886" t="s">
        <v>440</v>
      </c>
      <c r="G886" s="960">
        <v>274</v>
      </c>
      <c r="H886" t="s">
        <v>381</v>
      </c>
      <c r="I886" s="940" t="s">
        <v>488</v>
      </c>
      <c r="J886" s="940" t="s">
        <v>444</v>
      </c>
      <c r="K886" s="940" t="s">
        <v>0</v>
      </c>
      <c r="L886" s="940">
        <v>2.2000000000000002</v>
      </c>
      <c r="M886" s="965" t="s">
        <v>148</v>
      </c>
      <c r="N886" s="679">
        <f t="shared" ca="1" si="150"/>
        <v>48703.592442457208</v>
      </c>
      <c r="O886" s="679">
        <f t="shared" ca="1" si="149"/>
        <v>43326.234488898175</v>
      </c>
      <c r="P886" s="679">
        <f t="shared" ca="1" si="149"/>
        <v>493.06136047824401</v>
      </c>
      <c r="Q886" s="679">
        <f t="shared" ca="1" si="149"/>
        <v>4144.6163984271088</v>
      </c>
      <c r="R886" s="679">
        <f t="shared" ca="1" si="149"/>
        <v>744.51084067887939</v>
      </c>
      <c r="S886" s="679">
        <f t="shared" ca="1" si="149"/>
        <v>-50.33143424339724</v>
      </c>
      <c r="T886" s="679">
        <f t="shared" ca="1" si="149"/>
        <v>0</v>
      </c>
      <c r="U886" s="679">
        <f t="shared" ca="1" si="149"/>
        <v>0</v>
      </c>
      <c r="V886" s="679">
        <f t="shared" ca="1" si="149"/>
        <v>45.500788218198352</v>
      </c>
      <c r="W886" s="679">
        <f t="shared" ca="1" si="144"/>
        <v>0</v>
      </c>
      <c r="X886" s="679">
        <f t="shared" ca="1" si="149"/>
        <v>0</v>
      </c>
      <c r="Y886" s="679">
        <f t="shared" ca="1" si="149"/>
        <v>0</v>
      </c>
      <c r="Z886" s="679">
        <f t="shared" ca="1" si="149"/>
        <v>0</v>
      </c>
      <c r="AA886" t="str">
        <f t="shared" si="145"/>
        <v>ASR_Financial_Report_SHP21Final</v>
      </c>
      <c r="AB886" s="960">
        <f t="shared" si="146"/>
        <v>44658</v>
      </c>
      <c r="AC886" t="str">
        <f t="shared" si="147"/>
        <v>Unaudited</v>
      </c>
    </row>
    <row r="887" spans="1:29" x14ac:dyDescent="0.25">
      <c r="A887" t="s">
        <v>420</v>
      </c>
      <c r="B887" t="s">
        <v>1366</v>
      </c>
      <c r="C887" t="s">
        <v>1367</v>
      </c>
      <c r="D887">
        <v>1900</v>
      </c>
      <c r="E887" s="960">
        <v>1</v>
      </c>
      <c r="F887" t="s">
        <v>440</v>
      </c>
      <c r="G887" s="960">
        <v>274</v>
      </c>
      <c r="H887" t="s">
        <v>381</v>
      </c>
      <c r="I887" s="940" t="s">
        <v>488</v>
      </c>
      <c r="J887" s="940" t="s">
        <v>444</v>
      </c>
      <c r="K887" s="940" t="s">
        <v>0</v>
      </c>
      <c r="L887" s="940">
        <v>2.2999999999999998</v>
      </c>
      <c r="M887" s="965" t="s">
        <v>149</v>
      </c>
      <c r="N887" s="679">
        <f t="shared" ca="1" si="150"/>
        <v>722451.26000000013</v>
      </c>
      <c r="O887" s="679">
        <f t="shared" ca="1" si="149"/>
        <v>564085.75</v>
      </c>
      <c r="P887" s="679">
        <f t="shared" ca="1" si="149"/>
        <v>33780.949999999997</v>
      </c>
      <c r="Q887" s="679">
        <f t="shared" ca="1" si="149"/>
        <v>92061.780000000101</v>
      </c>
      <c r="R887" s="679">
        <f t="shared" ca="1" si="149"/>
        <v>21486.75</v>
      </c>
      <c r="S887" s="679">
        <f t="shared" ca="1" si="149"/>
        <v>1639.56</v>
      </c>
      <c r="T887" s="679">
        <f t="shared" ca="1" si="149"/>
        <v>5537.69</v>
      </c>
      <c r="U887" s="679">
        <f t="shared" ca="1" si="149"/>
        <v>34.6</v>
      </c>
      <c r="V887" s="679">
        <f t="shared" ca="1" si="149"/>
        <v>3824.18</v>
      </c>
      <c r="W887" s="679">
        <f t="shared" ca="1" si="144"/>
        <v>0</v>
      </c>
      <c r="X887" s="679">
        <f t="shared" ca="1" si="149"/>
        <v>0</v>
      </c>
      <c r="Y887" s="679">
        <f t="shared" ca="1" si="149"/>
        <v>0</v>
      </c>
      <c r="Z887" s="679">
        <f t="shared" ca="1" si="149"/>
        <v>0</v>
      </c>
      <c r="AA887" t="str">
        <f t="shared" si="145"/>
        <v>ASR_Financial_Report_SHP21Final</v>
      </c>
      <c r="AB887" s="960">
        <f t="shared" si="146"/>
        <v>44658</v>
      </c>
      <c r="AC887" t="str">
        <f t="shared" si="147"/>
        <v>Unaudited</v>
      </c>
    </row>
    <row r="888" spans="1:29" x14ac:dyDescent="0.25">
      <c r="A888" t="s">
        <v>420</v>
      </c>
      <c r="B888" t="s">
        <v>1366</v>
      </c>
      <c r="C888" t="s">
        <v>1367</v>
      </c>
      <c r="D888">
        <v>1900</v>
      </c>
      <c r="E888" s="960">
        <v>1</v>
      </c>
      <c r="F888" t="s">
        <v>440</v>
      </c>
      <c r="G888" s="960">
        <v>274</v>
      </c>
      <c r="H888" t="s">
        <v>381</v>
      </c>
      <c r="I888" s="940" t="s">
        <v>488</v>
      </c>
      <c r="J888" s="940" t="s">
        <v>444</v>
      </c>
      <c r="K888" s="940" t="s">
        <v>0</v>
      </c>
      <c r="L888" s="940">
        <v>2.4</v>
      </c>
      <c r="M888" s="965" t="s">
        <v>150</v>
      </c>
      <c r="N888" s="679">
        <f t="shared" ca="1" si="150"/>
        <v>424791.50000000012</v>
      </c>
      <c r="O888" s="679">
        <f t="shared" ca="1" si="149"/>
        <v>254439</v>
      </c>
      <c r="P888" s="679">
        <f t="shared" ca="1" si="149"/>
        <v>9196.7099999999991</v>
      </c>
      <c r="Q888" s="679">
        <f t="shared" ca="1" si="149"/>
        <v>150208.11000000002</v>
      </c>
      <c r="R888" s="679">
        <f t="shared" ca="1" si="149"/>
        <v>3060.01</v>
      </c>
      <c r="S888" s="679">
        <f t="shared" ca="1" si="149"/>
        <v>3649.7</v>
      </c>
      <c r="T888" s="679">
        <f t="shared" ca="1" si="149"/>
        <v>2967.71</v>
      </c>
      <c r="U888" s="679">
        <f t="shared" ca="1" si="149"/>
        <v>6.26</v>
      </c>
      <c r="V888" s="679">
        <f t="shared" ca="1" si="149"/>
        <v>1264</v>
      </c>
      <c r="W888" s="679">
        <f t="shared" ca="1" si="144"/>
        <v>0</v>
      </c>
      <c r="X888" s="679">
        <f t="shared" ca="1" si="149"/>
        <v>0</v>
      </c>
      <c r="Y888" s="679">
        <f t="shared" ca="1" si="149"/>
        <v>0</v>
      </c>
      <c r="Z888" s="679">
        <f t="shared" ca="1" si="149"/>
        <v>0</v>
      </c>
      <c r="AA888" t="str">
        <f t="shared" si="145"/>
        <v>ASR_Financial_Report_SHP21Final</v>
      </c>
      <c r="AB888" s="960">
        <f t="shared" si="146"/>
        <v>44658</v>
      </c>
      <c r="AC888" t="str">
        <f t="shared" si="147"/>
        <v>Unaudited</v>
      </c>
    </row>
    <row r="889" spans="1:29" ht="30" x14ac:dyDescent="0.25">
      <c r="A889" t="s">
        <v>420</v>
      </c>
      <c r="B889" t="s">
        <v>1366</v>
      </c>
      <c r="C889" t="s">
        <v>1367</v>
      </c>
      <c r="D889">
        <v>1900</v>
      </c>
      <c r="E889" s="960">
        <v>1</v>
      </c>
      <c r="F889" t="s">
        <v>440</v>
      </c>
      <c r="G889" s="960">
        <v>274</v>
      </c>
      <c r="H889" t="s">
        <v>381</v>
      </c>
      <c r="I889" s="940" t="s">
        <v>488</v>
      </c>
      <c r="J889" s="940" t="s">
        <v>444</v>
      </c>
      <c r="K889" s="940" t="s">
        <v>0</v>
      </c>
      <c r="L889" s="948">
        <v>2.5</v>
      </c>
      <c r="M889" s="963" t="s">
        <v>151</v>
      </c>
      <c r="N889" s="679">
        <f t="shared" ca="1" si="150"/>
        <v>39471.516637304929</v>
      </c>
      <c r="O889" s="679">
        <f t="shared" ca="1" si="149"/>
        <v>35106.439539744766</v>
      </c>
      <c r="P889" s="679">
        <f t="shared" ca="1" si="149"/>
        <v>1843.3072699997269</v>
      </c>
      <c r="Q889" s="679">
        <f t="shared" ca="1" si="149"/>
        <v>2116.1507554553341</v>
      </c>
      <c r="R889" s="679">
        <f t="shared" ca="1" si="149"/>
        <v>213.67043159930233</v>
      </c>
      <c r="S889" s="679">
        <f t="shared" ca="1" si="149"/>
        <v>-214.80426170824907</v>
      </c>
      <c r="T889" s="679">
        <f t="shared" ca="1" si="149"/>
        <v>364.79570209861697</v>
      </c>
      <c r="U889" s="679">
        <f t="shared" ca="1" si="149"/>
        <v>-1.7855806840936803</v>
      </c>
      <c r="V889" s="679">
        <f t="shared" ca="1" si="149"/>
        <v>43.742780799529854</v>
      </c>
      <c r="W889" s="679">
        <f t="shared" ca="1" si="144"/>
        <v>0</v>
      </c>
      <c r="X889" s="679">
        <f t="shared" ca="1" si="149"/>
        <v>0</v>
      </c>
      <c r="Y889" s="679">
        <f t="shared" ca="1" si="149"/>
        <v>0</v>
      </c>
      <c r="Z889" s="679">
        <f t="shared" ca="1" si="149"/>
        <v>0</v>
      </c>
      <c r="AA889" t="str">
        <f t="shared" si="145"/>
        <v>ASR_Financial_Report_SHP21Final</v>
      </c>
      <c r="AB889" s="960">
        <f t="shared" si="146"/>
        <v>44658</v>
      </c>
      <c r="AC889" t="str">
        <f t="shared" si="147"/>
        <v>Unaudited</v>
      </c>
    </row>
    <row r="890" spans="1:29" x14ac:dyDescent="0.25">
      <c r="A890" t="s">
        <v>420</v>
      </c>
      <c r="B890" t="s">
        <v>1366</v>
      </c>
      <c r="C890" t="s">
        <v>1367</v>
      </c>
      <c r="D890">
        <v>1900</v>
      </c>
      <c r="E890" s="960">
        <v>1</v>
      </c>
      <c r="F890" t="s">
        <v>440</v>
      </c>
      <c r="G890" s="960">
        <v>274</v>
      </c>
      <c r="H890" t="s">
        <v>381</v>
      </c>
      <c r="I890" s="965" t="s">
        <v>488</v>
      </c>
      <c r="J890" s="965" t="s">
        <v>444</v>
      </c>
      <c r="K890" s="965" t="s">
        <v>0</v>
      </c>
      <c r="L890" s="940" t="s">
        <v>96</v>
      </c>
      <c r="M890" s="965" t="s">
        <v>7</v>
      </c>
      <c r="N890" s="679">
        <f t="shared" ca="1" si="150"/>
        <v>0</v>
      </c>
      <c r="O890" s="679">
        <f t="shared" ca="1" si="149"/>
        <v>0</v>
      </c>
      <c r="P890" s="679">
        <f t="shared" ca="1" si="149"/>
        <v>0</v>
      </c>
      <c r="Q890" s="679">
        <f t="shared" ca="1" si="149"/>
        <v>0</v>
      </c>
      <c r="R890" s="679">
        <f t="shared" ca="1" si="149"/>
        <v>0</v>
      </c>
      <c r="S890" s="679">
        <f t="shared" ca="1" si="149"/>
        <v>0</v>
      </c>
      <c r="T890" s="679">
        <f t="shared" ca="1" si="149"/>
        <v>0</v>
      </c>
      <c r="U890" s="679">
        <f t="shared" ca="1" si="149"/>
        <v>0</v>
      </c>
      <c r="V890" s="679">
        <f t="shared" ca="1" si="149"/>
        <v>0</v>
      </c>
      <c r="W890" s="679">
        <f t="shared" ca="1" si="144"/>
        <v>0</v>
      </c>
      <c r="X890" s="679">
        <f t="shared" ca="1" si="149"/>
        <v>0</v>
      </c>
      <c r="Y890" s="679">
        <f t="shared" ca="1" si="149"/>
        <v>0</v>
      </c>
      <c r="Z890" s="679">
        <f t="shared" ca="1" si="149"/>
        <v>0</v>
      </c>
      <c r="AA890" t="str">
        <f t="shared" si="145"/>
        <v>ASR_Financial_Report_SHP21Final</v>
      </c>
      <c r="AB890" s="960">
        <f t="shared" si="146"/>
        <v>44658</v>
      </c>
      <c r="AC890" t="str">
        <f t="shared" si="147"/>
        <v>Unaudited</v>
      </c>
    </row>
    <row r="891" spans="1:29" x14ac:dyDescent="0.25">
      <c r="A891" t="s">
        <v>420</v>
      </c>
      <c r="B891" t="s">
        <v>1366</v>
      </c>
      <c r="C891" t="s">
        <v>1367</v>
      </c>
      <c r="D891">
        <v>1900</v>
      </c>
      <c r="E891" s="960">
        <v>1</v>
      </c>
      <c r="F891" t="s">
        <v>440</v>
      </c>
      <c r="G891" s="960">
        <v>274</v>
      </c>
      <c r="H891" t="s">
        <v>381</v>
      </c>
      <c r="I891" s="940" t="s">
        <v>488</v>
      </c>
      <c r="J891" s="940" t="s">
        <v>444</v>
      </c>
      <c r="K891" s="940" t="s">
        <v>0</v>
      </c>
      <c r="L891" s="940" t="s">
        <v>152</v>
      </c>
      <c r="M891" s="965" t="s">
        <v>451</v>
      </c>
      <c r="N891" s="679">
        <f t="shared" ca="1" si="150"/>
        <v>0</v>
      </c>
      <c r="O891" s="679">
        <f t="shared" ca="1" si="149"/>
        <v>0</v>
      </c>
      <c r="P891" s="679">
        <f t="shared" ca="1" si="149"/>
        <v>0</v>
      </c>
      <c r="Q891" s="679">
        <f t="shared" ca="1" si="149"/>
        <v>0</v>
      </c>
      <c r="R891" s="679">
        <f t="shared" ca="1" si="149"/>
        <v>0</v>
      </c>
      <c r="S891" s="679">
        <f t="shared" ca="1" si="149"/>
        <v>0</v>
      </c>
      <c r="T891" s="679">
        <f t="shared" ca="1" si="149"/>
        <v>0</v>
      </c>
      <c r="U891" s="679">
        <f t="shared" ca="1" si="149"/>
        <v>0</v>
      </c>
      <c r="V891" s="679">
        <f t="shared" ca="1" si="149"/>
        <v>0</v>
      </c>
      <c r="W891" s="679">
        <f t="shared" ca="1" si="144"/>
        <v>0</v>
      </c>
      <c r="X891" s="679">
        <f t="shared" ca="1" si="149"/>
        <v>0</v>
      </c>
      <c r="Y891" s="679">
        <f t="shared" ca="1" si="149"/>
        <v>0</v>
      </c>
      <c r="Z891" s="679">
        <f t="shared" ca="1" si="149"/>
        <v>0</v>
      </c>
      <c r="AA891" t="str">
        <f t="shared" si="145"/>
        <v>ASR_Financial_Report_SHP21Final</v>
      </c>
      <c r="AB891" s="960">
        <f t="shared" si="146"/>
        <v>44658</v>
      </c>
      <c r="AC891" t="str">
        <f t="shared" si="147"/>
        <v>Unaudited</v>
      </c>
    </row>
    <row r="892" spans="1:29" x14ac:dyDescent="0.25">
      <c r="A892" t="s">
        <v>420</v>
      </c>
      <c r="B892" t="s">
        <v>1366</v>
      </c>
      <c r="C892" t="s">
        <v>1367</v>
      </c>
      <c r="D892">
        <v>1900</v>
      </c>
      <c r="E892" s="960">
        <v>1</v>
      </c>
      <c r="F892" t="s">
        <v>440</v>
      </c>
      <c r="G892" s="960">
        <v>274</v>
      </c>
      <c r="H892" t="s">
        <v>381</v>
      </c>
      <c r="I892" s="940" t="s">
        <v>488</v>
      </c>
      <c r="J892" s="940" t="s">
        <v>444</v>
      </c>
      <c r="K892" s="940" t="s">
        <v>0</v>
      </c>
      <c r="L892" s="940" t="s">
        <v>898</v>
      </c>
      <c r="M892" s="965" t="s">
        <v>24</v>
      </c>
      <c r="N892" s="679">
        <f t="shared" ca="1" si="150"/>
        <v>0</v>
      </c>
      <c r="O892" s="679">
        <f t="shared" ca="1" si="149"/>
        <v>0</v>
      </c>
      <c r="P892" s="679">
        <f t="shared" ca="1" si="149"/>
        <v>0</v>
      </c>
      <c r="Q892" s="679">
        <f t="shared" ca="1" si="149"/>
        <v>0</v>
      </c>
      <c r="R892" s="679">
        <f t="shared" ca="1" si="149"/>
        <v>0</v>
      </c>
      <c r="S892" s="679">
        <f t="shared" ca="1" si="149"/>
        <v>0</v>
      </c>
      <c r="T892" s="679">
        <f t="shared" ca="1" si="149"/>
        <v>0</v>
      </c>
      <c r="U892" s="679">
        <f t="shared" ca="1" si="149"/>
        <v>0</v>
      </c>
      <c r="V892" s="679">
        <f t="shared" ca="1" si="149"/>
        <v>0</v>
      </c>
      <c r="W892" s="679">
        <f t="shared" ca="1" si="144"/>
        <v>0</v>
      </c>
      <c r="X892" s="679">
        <f t="shared" ca="1" si="149"/>
        <v>0</v>
      </c>
      <c r="Y892" s="679">
        <f t="shared" ca="1" si="149"/>
        <v>0</v>
      </c>
      <c r="Z892" s="679">
        <f t="shared" ca="1" si="149"/>
        <v>0</v>
      </c>
      <c r="AA892" t="str">
        <f t="shared" si="145"/>
        <v>ASR_Financial_Report_SHP21Final</v>
      </c>
      <c r="AB892" s="960">
        <f t="shared" si="146"/>
        <v>44658</v>
      </c>
      <c r="AC892" t="str">
        <f t="shared" si="147"/>
        <v>Unaudited</v>
      </c>
    </row>
    <row r="893" spans="1:29" x14ac:dyDescent="0.25">
      <c r="A893" t="s">
        <v>420</v>
      </c>
      <c r="B893" t="s">
        <v>1366</v>
      </c>
      <c r="C893" t="s">
        <v>1367</v>
      </c>
      <c r="D893">
        <v>1900</v>
      </c>
      <c r="E893" s="960">
        <v>1</v>
      </c>
      <c r="F893" t="s">
        <v>440</v>
      </c>
      <c r="G893" s="960">
        <v>274</v>
      </c>
      <c r="H893" t="s">
        <v>381</v>
      </c>
      <c r="I893" s="940" t="s">
        <v>488</v>
      </c>
      <c r="J893" s="940" t="s">
        <v>444</v>
      </c>
      <c r="K893" s="940" t="s">
        <v>53</v>
      </c>
      <c r="L893" s="940">
        <v>3.1</v>
      </c>
      <c r="M893" s="965" t="s">
        <v>33</v>
      </c>
      <c r="N893" s="679">
        <f t="shared" ca="1" si="150"/>
        <v>1811839.3100000003</v>
      </c>
      <c r="O893" s="679">
        <f t="shared" ca="1" si="149"/>
        <v>1331974.9099999999</v>
      </c>
      <c r="P893" s="679">
        <f t="shared" ca="1" si="149"/>
        <v>51607.77</v>
      </c>
      <c r="Q893" s="679">
        <f t="shared" ca="1" si="149"/>
        <v>369631.77</v>
      </c>
      <c r="R893" s="679">
        <f t="shared" ca="1" si="149"/>
        <v>37316.36</v>
      </c>
      <c r="S893" s="679">
        <f t="shared" ca="1" si="149"/>
        <v>9143.0899999999983</v>
      </c>
      <c r="T893" s="679">
        <f t="shared" ca="1" si="149"/>
        <v>9415.5300000000007</v>
      </c>
      <c r="U893" s="679">
        <f t="shared" ca="1" si="149"/>
        <v>69.11</v>
      </c>
      <c r="V893" s="679">
        <f t="shared" ca="1" si="149"/>
        <v>2671.7</v>
      </c>
      <c r="W893" s="679">
        <f t="shared" ca="1" si="144"/>
        <v>9.07</v>
      </c>
      <c r="X893" s="679">
        <f t="shared" ca="1" si="149"/>
        <v>0</v>
      </c>
      <c r="Y893" s="679">
        <f t="shared" ca="1" si="149"/>
        <v>0</v>
      </c>
      <c r="Z893" s="679">
        <f t="shared" ca="1" si="149"/>
        <v>0</v>
      </c>
      <c r="AA893" t="str">
        <f t="shared" si="145"/>
        <v>ASR_Financial_Report_SHP21Final</v>
      </c>
      <c r="AB893" s="960">
        <f t="shared" si="146"/>
        <v>44658</v>
      </c>
      <c r="AC893" t="str">
        <f t="shared" si="147"/>
        <v>Unaudited</v>
      </c>
    </row>
    <row r="894" spans="1:29" x14ac:dyDescent="0.25">
      <c r="A894" t="s">
        <v>420</v>
      </c>
      <c r="B894" t="s">
        <v>1366</v>
      </c>
      <c r="C894" t="s">
        <v>1367</v>
      </c>
      <c r="D894">
        <v>1900</v>
      </c>
      <c r="E894" s="960">
        <v>1</v>
      </c>
      <c r="F894" t="s">
        <v>440</v>
      </c>
      <c r="G894" s="960">
        <v>274</v>
      </c>
      <c r="H894" t="s">
        <v>381</v>
      </c>
      <c r="I894" s="940" t="s">
        <v>488</v>
      </c>
      <c r="J894" s="940" t="s">
        <v>444</v>
      </c>
      <c r="K894" s="940" t="s">
        <v>53</v>
      </c>
      <c r="L894" s="940">
        <v>3.2</v>
      </c>
      <c r="M894" s="965" t="s">
        <v>34</v>
      </c>
      <c r="N894" s="679">
        <f t="shared" ca="1" si="150"/>
        <v>6647.61</v>
      </c>
      <c r="O894" s="679">
        <f t="shared" ca="1" si="149"/>
        <v>2507.6499999999996</v>
      </c>
      <c r="P894" s="679">
        <f t="shared" ca="1" si="149"/>
        <v>0</v>
      </c>
      <c r="Q894" s="679">
        <f t="shared" ca="1" si="149"/>
        <v>4139.96</v>
      </c>
      <c r="R894" s="679">
        <f t="shared" ca="1" si="149"/>
        <v>0</v>
      </c>
      <c r="S894" s="679">
        <f t="shared" ca="1" si="149"/>
        <v>0</v>
      </c>
      <c r="T894" s="679">
        <f t="shared" ca="1" si="149"/>
        <v>0</v>
      </c>
      <c r="U894" s="679">
        <f t="shared" ca="1" si="149"/>
        <v>0</v>
      </c>
      <c r="V894" s="679">
        <f t="shared" ca="1" si="149"/>
        <v>0</v>
      </c>
      <c r="W894" s="679">
        <f t="shared" ca="1" si="144"/>
        <v>0</v>
      </c>
      <c r="X894" s="679">
        <f t="shared" ca="1" si="149"/>
        <v>0</v>
      </c>
      <c r="Y894" s="679">
        <f t="shared" ca="1" si="149"/>
        <v>0</v>
      </c>
      <c r="Z894" s="679">
        <f t="shared" ca="1" si="149"/>
        <v>0</v>
      </c>
      <c r="AA894" t="str">
        <f t="shared" si="145"/>
        <v>ASR_Financial_Report_SHP21Final</v>
      </c>
      <c r="AB894" s="960">
        <f t="shared" si="146"/>
        <v>44658</v>
      </c>
      <c r="AC894" t="str">
        <f t="shared" si="147"/>
        <v>Unaudited</v>
      </c>
    </row>
    <row r="895" spans="1:29" x14ac:dyDescent="0.25">
      <c r="A895" t="s">
        <v>420</v>
      </c>
      <c r="B895" t="s">
        <v>1366</v>
      </c>
      <c r="C895" t="s">
        <v>1367</v>
      </c>
      <c r="D895">
        <v>1900</v>
      </c>
      <c r="E895" s="960">
        <v>1</v>
      </c>
      <c r="F895" t="s">
        <v>440</v>
      </c>
      <c r="G895" s="960">
        <v>274</v>
      </c>
      <c r="H895" t="s">
        <v>381</v>
      </c>
      <c r="I895" s="940" t="s">
        <v>488</v>
      </c>
      <c r="J895" s="940" t="s">
        <v>444</v>
      </c>
      <c r="K895" s="940" t="s">
        <v>53</v>
      </c>
      <c r="L895" s="940">
        <v>3.3</v>
      </c>
      <c r="M895" s="965" t="s">
        <v>54</v>
      </c>
      <c r="N895" s="679">
        <f t="shared" ca="1" si="150"/>
        <v>65005.2</v>
      </c>
      <c r="O895" s="679">
        <f t="shared" ca="1" si="149"/>
        <v>57911.08</v>
      </c>
      <c r="P895" s="679">
        <f t="shared" ca="1" si="149"/>
        <v>2088.9899999999998</v>
      </c>
      <c r="Q895" s="679">
        <f t="shared" ca="1" si="149"/>
        <v>4319.76</v>
      </c>
      <c r="R895" s="679">
        <f t="shared" ca="1" si="149"/>
        <v>364.24</v>
      </c>
      <c r="S895" s="679">
        <f t="shared" ca="1" si="149"/>
        <v>136.31</v>
      </c>
      <c r="T895" s="679">
        <f t="shared" ca="1" si="149"/>
        <v>53.19</v>
      </c>
      <c r="U895" s="679">
        <f t="shared" ca="1" si="149"/>
        <v>0</v>
      </c>
      <c r="V895" s="679">
        <f t="shared" ca="1" si="149"/>
        <v>131.63</v>
      </c>
      <c r="W895" s="679">
        <f t="shared" ca="1" si="144"/>
        <v>0</v>
      </c>
      <c r="X895" s="679">
        <f t="shared" ca="1" si="149"/>
        <v>0</v>
      </c>
      <c r="Y895" s="679">
        <f t="shared" ca="1" si="149"/>
        <v>0</v>
      </c>
      <c r="Z895" s="679">
        <f t="shared" ca="1" si="149"/>
        <v>0</v>
      </c>
      <c r="AA895" t="str">
        <f t="shared" si="145"/>
        <v>ASR_Financial_Report_SHP21Final</v>
      </c>
      <c r="AB895" s="960">
        <f t="shared" si="146"/>
        <v>44658</v>
      </c>
      <c r="AC895" t="str">
        <f t="shared" si="147"/>
        <v>Unaudited</v>
      </c>
    </row>
    <row r="896" spans="1:29" x14ac:dyDescent="0.25">
      <c r="A896" t="s">
        <v>420</v>
      </c>
      <c r="B896" t="s">
        <v>1366</v>
      </c>
      <c r="C896" t="s">
        <v>1367</v>
      </c>
      <c r="D896">
        <v>1900</v>
      </c>
      <c r="E896" s="960">
        <v>1</v>
      </c>
      <c r="F896" t="s">
        <v>440</v>
      </c>
      <c r="G896" s="960">
        <v>274</v>
      </c>
      <c r="H896" t="s">
        <v>381</v>
      </c>
      <c r="I896" s="940" t="s">
        <v>488</v>
      </c>
      <c r="J896" s="940" t="s">
        <v>444</v>
      </c>
      <c r="K896" s="940" t="s">
        <v>53</v>
      </c>
      <c r="L896" s="940" t="s">
        <v>44</v>
      </c>
      <c r="M896" s="965" t="s">
        <v>153</v>
      </c>
      <c r="N896" s="679">
        <f t="shared" ca="1" si="150"/>
        <v>0</v>
      </c>
      <c r="O896" s="679">
        <f t="shared" ca="1" si="149"/>
        <v>0</v>
      </c>
      <c r="P896" s="679">
        <f t="shared" ca="1" si="149"/>
        <v>0</v>
      </c>
      <c r="Q896" s="679">
        <f t="shared" ca="1" si="149"/>
        <v>0</v>
      </c>
      <c r="R896" s="679">
        <f t="shared" ca="1" si="149"/>
        <v>0</v>
      </c>
      <c r="S896" s="679">
        <f t="shared" ca="1" si="149"/>
        <v>0</v>
      </c>
      <c r="T896" s="679">
        <f t="shared" ca="1" si="149"/>
        <v>0</v>
      </c>
      <c r="U896" s="679">
        <f t="shared" ca="1" si="149"/>
        <v>0</v>
      </c>
      <c r="V896" s="679">
        <f t="shared" ca="1" si="149"/>
        <v>0</v>
      </c>
      <c r="W896" s="679">
        <f t="shared" ca="1" si="144"/>
        <v>0</v>
      </c>
      <c r="X896" s="679">
        <f t="shared" ca="1" si="149"/>
        <v>0</v>
      </c>
      <c r="Y896" s="679">
        <f t="shared" ca="1" si="149"/>
        <v>0</v>
      </c>
      <c r="Z896" s="679">
        <f t="shared" ca="1" si="149"/>
        <v>0</v>
      </c>
      <c r="AA896" t="str">
        <f t="shared" si="145"/>
        <v>ASR_Financial_Report_SHP21Final</v>
      </c>
      <c r="AB896" s="960">
        <f t="shared" si="146"/>
        <v>44658</v>
      </c>
      <c r="AC896" t="str">
        <f t="shared" si="147"/>
        <v>Unaudited</v>
      </c>
    </row>
    <row r="897" spans="1:29" x14ac:dyDescent="0.25">
      <c r="A897" t="s">
        <v>420</v>
      </c>
      <c r="B897" t="s">
        <v>1366</v>
      </c>
      <c r="C897" t="s">
        <v>1367</v>
      </c>
      <c r="D897">
        <v>1900</v>
      </c>
      <c r="E897" s="960">
        <v>1</v>
      </c>
      <c r="F897" t="s">
        <v>440</v>
      </c>
      <c r="G897" s="960">
        <v>274</v>
      </c>
      <c r="H897" t="s">
        <v>381</v>
      </c>
      <c r="I897" s="940" t="s">
        <v>488</v>
      </c>
      <c r="J897" s="940" t="s">
        <v>444</v>
      </c>
      <c r="K897" s="940" t="s">
        <v>53</v>
      </c>
      <c r="L897" s="948" t="s">
        <v>41</v>
      </c>
      <c r="M897" s="963" t="s">
        <v>52</v>
      </c>
      <c r="N897" s="679">
        <f t="shared" ca="1" si="150"/>
        <v>255054.21999972488</v>
      </c>
      <c r="O897" s="679">
        <f t="shared" ca="1" si="149"/>
        <v>223971.01999972601</v>
      </c>
      <c r="P897" s="679">
        <f t="shared" ca="1" si="149"/>
        <v>4966.8200000001398</v>
      </c>
      <c r="Q897" s="679">
        <f t="shared" ca="1" si="149"/>
        <v>17339.799999998599</v>
      </c>
      <c r="R897" s="679">
        <f t="shared" ca="1" si="149"/>
        <v>2246.81000000003</v>
      </c>
      <c r="S897" s="679">
        <f t="shared" ref="O897:Z920" ca="1" si="151">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5877.3700000000899</v>
      </c>
      <c r="T897" s="679">
        <f t="shared" ca="1" si="151"/>
        <v>302.19</v>
      </c>
      <c r="U897" s="679">
        <f t="shared" ca="1" si="151"/>
        <v>45.78</v>
      </c>
      <c r="V897" s="679">
        <f t="shared" ca="1" si="151"/>
        <v>289.17</v>
      </c>
      <c r="W897" s="679">
        <f t="shared" ref="W897:W960" ca="1" si="152">IF(OR(AND($F897="PY",W$1&lt;&gt;"Prior Year"),AND($F897&lt;&gt;"PY",W$1="Prior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"&amp;$H897&amp;"'!$A$7:$CA$7"),0)+MATCH(W$1,INDIRECT("'MMA Rev-Exp "&amp;$H897&amp;"'!$D$8:$CA$8"),0)-1)))</f>
        <v>15.26</v>
      </c>
      <c r="X897" s="679">
        <f t="shared" ca="1" si="151"/>
        <v>0</v>
      </c>
      <c r="Y897" s="679">
        <f t="shared" ca="1" si="151"/>
        <v>0</v>
      </c>
      <c r="Z897" s="679">
        <f t="shared" ca="1" si="151"/>
        <v>0</v>
      </c>
      <c r="AA897" t="str">
        <f t="shared" si="145"/>
        <v>ASR_Financial_Report_SHP21Final</v>
      </c>
      <c r="AB897" s="960">
        <f t="shared" si="146"/>
        <v>44658</v>
      </c>
      <c r="AC897" t="str">
        <f t="shared" si="147"/>
        <v>Unaudited</v>
      </c>
    </row>
    <row r="898" spans="1:29" x14ac:dyDescent="0.25">
      <c r="A898" t="s">
        <v>420</v>
      </c>
      <c r="B898" t="s">
        <v>1366</v>
      </c>
      <c r="C898" t="s">
        <v>1367</v>
      </c>
      <c r="D898">
        <v>1900</v>
      </c>
      <c r="E898" s="960">
        <v>1</v>
      </c>
      <c r="F898" t="s">
        <v>440</v>
      </c>
      <c r="G898" s="960">
        <v>274</v>
      </c>
      <c r="H898" t="s">
        <v>381</v>
      </c>
      <c r="I898" s="965" t="s">
        <v>488</v>
      </c>
      <c r="J898" s="965" t="s">
        <v>444</v>
      </c>
      <c r="K898" s="965" t="s">
        <v>53</v>
      </c>
      <c r="L898" s="940" t="s">
        <v>42</v>
      </c>
      <c r="M898" s="965" t="s">
        <v>154</v>
      </c>
      <c r="N898" s="679">
        <f t="shared" ca="1" si="150"/>
        <v>65738.872156684083</v>
      </c>
      <c r="O898" s="679">
        <f t="shared" ca="1" si="151"/>
        <v>59719.615244603468</v>
      </c>
      <c r="P898" s="679">
        <f t="shared" ca="1" si="151"/>
        <v>2303.048329839979</v>
      </c>
      <c r="Q898" s="679">
        <f t="shared" ca="1" si="151"/>
        <v>3324.9930450666034</v>
      </c>
      <c r="R898" s="679">
        <f t="shared" ca="1" si="151"/>
        <v>331.59244398852127</v>
      </c>
      <c r="S898" s="679">
        <f t="shared" ca="1" si="151"/>
        <v>-368.51051821614539</v>
      </c>
      <c r="T898" s="679">
        <f t="shared" ca="1" si="151"/>
        <v>406.11239452291682</v>
      </c>
      <c r="U898" s="679">
        <f t="shared" ca="1" si="151"/>
        <v>-2.7408595419244577</v>
      </c>
      <c r="V898" s="679">
        <f t="shared" ca="1" si="151"/>
        <v>24.682218636169722</v>
      </c>
      <c r="W898" s="679">
        <f t="shared" ca="1" si="152"/>
        <v>7.9857784502737617E-2</v>
      </c>
      <c r="X898" s="679">
        <f t="shared" ca="1" si="151"/>
        <v>0</v>
      </c>
      <c r="Y898" s="679">
        <f t="shared" ca="1" si="151"/>
        <v>0</v>
      </c>
      <c r="Z898" s="679">
        <f t="shared" ca="1" si="151"/>
        <v>0</v>
      </c>
      <c r="AA898" t="str">
        <f t="shared" ref="AA898:AA961" si="153">file_name</f>
        <v>ASR_Financial_Report_SHP21Final</v>
      </c>
      <c r="AB898" s="960">
        <f t="shared" ref="AB898:AB961" si="154">file_date</f>
        <v>44658</v>
      </c>
      <c r="AC898" t="str">
        <f t="shared" ref="AC898:AC961" si="155">status</f>
        <v>Unaudited</v>
      </c>
    </row>
    <row r="899" spans="1:29" x14ac:dyDescent="0.25">
      <c r="A899" t="s">
        <v>420</v>
      </c>
      <c r="B899" t="s">
        <v>1366</v>
      </c>
      <c r="C899" t="s">
        <v>1367</v>
      </c>
      <c r="D899">
        <v>1900</v>
      </c>
      <c r="E899" s="960">
        <v>1</v>
      </c>
      <c r="F899" t="s">
        <v>440</v>
      </c>
      <c r="G899" s="960">
        <v>274</v>
      </c>
      <c r="H899" t="s">
        <v>381</v>
      </c>
      <c r="I899" s="940" t="s">
        <v>488</v>
      </c>
      <c r="J899" s="940" t="s">
        <v>444</v>
      </c>
      <c r="K899" s="940" t="s">
        <v>53</v>
      </c>
      <c r="L899" s="940" t="s">
        <v>43</v>
      </c>
      <c r="M899" s="965" t="s">
        <v>462</v>
      </c>
      <c r="N899" s="679">
        <f t="shared" ca="1" si="150"/>
        <v>0</v>
      </c>
      <c r="O899" s="679">
        <f t="shared" ca="1" si="151"/>
        <v>0</v>
      </c>
      <c r="P899" s="679">
        <f t="shared" ca="1" si="151"/>
        <v>0</v>
      </c>
      <c r="Q899" s="679">
        <f t="shared" ca="1" si="151"/>
        <v>0</v>
      </c>
      <c r="R899" s="679">
        <f t="shared" ca="1" si="151"/>
        <v>0</v>
      </c>
      <c r="S899" s="679">
        <f t="shared" ca="1" si="151"/>
        <v>0</v>
      </c>
      <c r="T899" s="679">
        <f t="shared" ca="1" si="151"/>
        <v>0</v>
      </c>
      <c r="U899" s="679">
        <f t="shared" ca="1" si="151"/>
        <v>0</v>
      </c>
      <c r="V899" s="679">
        <f t="shared" ca="1" si="151"/>
        <v>0</v>
      </c>
      <c r="W899" s="679">
        <f t="shared" ca="1" si="152"/>
        <v>0</v>
      </c>
      <c r="X899" s="679">
        <f t="shared" ca="1" si="151"/>
        <v>0</v>
      </c>
      <c r="Y899" s="679">
        <f t="shared" ca="1" si="151"/>
        <v>0</v>
      </c>
      <c r="Z899" s="679">
        <f t="shared" ca="1" si="151"/>
        <v>0</v>
      </c>
      <c r="AA899" t="str">
        <f t="shared" si="153"/>
        <v>ASR_Financial_Report_SHP21Final</v>
      </c>
      <c r="AB899" s="960">
        <f t="shared" si="154"/>
        <v>44658</v>
      </c>
      <c r="AC899" t="str">
        <f t="shared" si="155"/>
        <v>Unaudited</v>
      </c>
    </row>
    <row r="900" spans="1:29" x14ac:dyDescent="0.25">
      <c r="A900" t="s">
        <v>420</v>
      </c>
      <c r="B900" t="s">
        <v>1366</v>
      </c>
      <c r="C900" t="s">
        <v>1367</v>
      </c>
      <c r="D900">
        <v>1900</v>
      </c>
      <c r="E900" s="960">
        <v>1</v>
      </c>
      <c r="F900" t="s">
        <v>440</v>
      </c>
      <c r="G900" s="960">
        <v>274</v>
      </c>
      <c r="H900" t="s">
        <v>381</v>
      </c>
      <c r="I900" s="940" t="s">
        <v>488</v>
      </c>
      <c r="J900" s="940" t="s">
        <v>444</v>
      </c>
      <c r="K900" s="940" t="s">
        <v>901</v>
      </c>
      <c r="L900" s="940" t="s">
        <v>902</v>
      </c>
      <c r="M900" s="965" t="s">
        <v>901</v>
      </c>
      <c r="N900" s="679">
        <f t="shared" ca="1" si="150"/>
        <v>181640.91</v>
      </c>
      <c r="O900" s="679">
        <f t="shared" ca="1" si="151"/>
        <v>172169.07</v>
      </c>
      <c r="P900" s="679">
        <f t="shared" ca="1" si="151"/>
        <v>5406.86</v>
      </c>
      <c r="Q900" s="679">
        <f t="shared" ca="1" si="151"/>
        <v>4064.98</v>
      </c>
      <c r="R900" s="679">
        <f t="shared" ca="1" si="151"/>
        <v>0</v>
      </c>
      <c r="S900" s="679">
        <f t="shared" ca="1" si="151"/>
        <v>0</v>
      </c>
      <c r="T900" s="679">
        <f t="shared" ca="1" si="151"/>
        <v>0</v>
      </c>
      <c r="U900" s="679">
        <f t="shared" ca="1" si="151"/>
        <v>0</v>
      </c>
      <c r="V900" s="679">
        <f t="shared" ca="1" si="151"/>
        <v>0</v>
      </c>
      <c r="W900" s="679">
        <f t="shared" ca="1" si="152"/>
        <v>0</v>
      </c>
      <c r="X900" s="679">
        <f t="shared" ca="1" si="151"/>
        <v>0</v>
      </c>
      <c r="Y900" s="679">
        <f t="shared" ca="1" si="151"/>
        <v>0</v>
      </c>
      <c r="Z900" s="679">
        <f t="shared" ca="1" si="151"/>
        <v>0</v>
      </c>
      <c r="AA900" t="str">
        <f t="shared" si="153"/>
        <v>ASR_Financial_Report_SHP21Final</v>
      </c>
      <c r="AB900" s="960">
        <f t="shared" si="154"/>
        <v>44658</v>
      </c>
      <c r="AC900" t="str">
        <f t="shared" si="155"/>
        <v>Unaudited</v>
      </c>
    </row>
    <row r="901" spans="1:29" x14ac:dyDescent="0.25">
      <c r="A901" t="s">
        <v>420</v>
      </c>
      <c r="B901" t="s">
        <v>1366</v>
      </c>
      <c r="C901" t="s">
        <v>1367</v>
      </c>
      <c r="D901">
        <v>1900</v>
      </c>
      <c r="E901" s="960">
        <v>1</v>
      </c>
      <c r="F901" t="s">
        <v>440</v>
      </c>
      <c r="G901" s="960">
        <v>274</v>
      </c>
      <c r="H901" t="s">
        <v>381</v>
      </c>
      <c r="I901" s="940" t="s">
        <v>488</v>
      </c>
      <c r="J901" s="940" t="s">
        <v>444</v>
      </c>
      <c r="K901" s="940" t="s">
        <v>901</v>
      </c>
      <c r="L901" s="940" t="s">
        <v>903</v>
      </c>
      <c r="M901" s="965" t="s">
        <v>906</v>
      </c>
      <c r="N901" s="679">
        <f t="shared" ca="1" si="150"/>
        <v>7651.9351463735875</v>
      </c>
      <c r="O901" s="679">
        <f t="shared" ca="1" si="151"/>
        <v>7384.3131152345559</v>
      </c>
      <c r="P901" s="679">
        <f t="shared" ca="1" si="151"/>
        <v>231.89965079231155</v>
      </c>
      <c r="Q901" s="679">
        <f t="shared" ca="1" si="151"/>
        <v>35.722380346720101</v>
      </c>
      <c r="R901" s="679">
        <f t="shared" ca="1" si="151"/>
        <v>0</v>
      </c>
      <c r="S901" s="679">
        <f t="shared" ca="1" si="151"/>
        <v>0</v>
      </c>
      <c r="T901" s="679">
        <f t="shared" ca="1" si="151"/>
        <v>0</v>
      </c>
      <c r="U901" s="679">
        <f t="shared" ca="1" si="151"/>
        <v>0</v>
      </c>
      <c r="V901" s="679">
        <f t="shared" ca="1" si="151"/>
        <v>0</v>
      </c>
      <c r="W901" s="679">
        <f t="shared" ca="1" si="152"/>
        <v>0</v>
      </c>
      <c r="X901" s="679">
        <f t="shared" ca="1" si="151"/>
        <v>0</v>
      </c>
      <c r="Y901" s="679">
        <f t="shared" ca="1" si="151"/>
        <v>0</v>
      </c>
      <c r="Z901" s="679">
        <f t="shared" ca="1" si="151"/>
        <v>0</v>
      </c>
      <c r="AA901" t="str">
        <f t="shared" si="153"/>
        <v>ASR_Financial_Report_SHP21Final</v>
      </c>
      <c r="AB901" s="960">
        <f t="shared" si="154"/>
        <v>44658</v>
      </c>
      <c r="AC901" t="str">
        <f t="shared" si="155"/>
        <v>Unaudited</v>
      </c>
    </row>
    <row r="902" spans="1:29" x14ac:dyDescent="0.25">
      <c r="A902" t="s">
        <v>420</v>
      </c>
      <c r="B902" t="s">
        <v>1366</v>
      </c>
      <c r="C902" t="s">
        <v>1367</v>
      </c>
      <c r="D902">
        <v>1900</v>
      </c>
      <c r="E902" s="960">
        <v>1</v>
      </c>
      <c r="F902" t="s">
        <v>440</v>
      </c>
      <c r="G902" s="960">
        <v>274</v>
      </c>
      <c r="H902" t="s">
        <v>381</v>
      </c>
      <c r="I902" s="940" t="s">
        <v>488</v>
      </c>
      <c r="J902" s="940" t="s">
        <v>444</v>
      </c>
      <c r="K902" s="940" t="s">
        <v>901</v>
      </c>
      <c r="L902" s="940" t="s">
        <v>904</v>
      </c>
      <c r="M902" s="965" t="s">
        <v>907</v>
      </c>
      <c r="N902" s="679">
        <f t="shared" ca="1" si="150"/>
        <v>0</v>
      </c>
      <c r="O902" s="679">
        <f t="shared" ca="1" si="151"/>
        <v>0</v>
      </c>
      <c r="P902" s="679">
        <f t="shared" ca="1" si="151"/>
        <v>0</v>
      </c>
      <c r="Q902" s="679">
        <f t="shared" ca="1" si="151"/>
        <v>0</v>
      </c>
      <c r="R902" s="679">
        <f t="shared" ca="1" si="151"/>
        <v>0</v>
      </c>
      <c r="S902" s="679">
        <f t="shared" ca="1" si="151"/>
        <v>0</v>
      </c>
      <c r="T902" s="679">
        <f t="shared" ca="1" si="151"/>
        <v>0</v>
      </c>
      <c r="U902" s="679">
        <f t="shared" ca="1" si="151"/>
        <v>0</v>
      </c>
      <c r="V902" s="679">
        <f t="shared" ca="1" si="151"/>
        <v>0</v>
      </c>
      <c r="W902" s="679">
        <f t="shared" ca="1" si="152"/>
        <v>0</v>
      </c>
      <c r="X902" s="679">
        <f t="shared" ca="1" si="151"/>
        <v>0</v>
      </c>
      <c r="Y902" s="679">
        <f t="shared" ca="1" si="151"/>
        <v>0</v>
      </c>
      <c r="Z902" s="679">
        <f t="shared" ca="1" si="151"/>
        <v>0</v>
      </c>
      <c r="AA902" t="str">
        <f t="shared" si="153"/>
        <v>ASR_Financial_Report_SHP21Final</v>
      </c>
      <c r="AB902" s="960">
        <f t="shared" si="154"/>
        <v>44658</v>
      </c>
      <c r="AC902" t="str">
        <f t="shared" si="155"/>
        <v>Unaudited</v>
      </c>
    </row>
    <row r="903" spans="1:29" x14ac:dyDescent="0.25">
      <c r="A903" t="s">
        <v>420</v>
      </c>
      <c r="B903" t="s">
        <v>1366</v>
      </c>
      <c r="C903" t="s">
        <v>1367</v>
      </c>
      <c r="D903">
        <v>1900</v>
      </c>
      <c r="E903" s="960">
        <v>1</v>
      </c>
      <c r="F903" t="s">
        <v>440</v>
      </c>
      <c r="G903" s="960">
        <v>274</v>
      </c>
      <c r="H903" t="s">
        <v>381</v>
      </c>
      <c r="I903" s="940" t="s">
        <v>488</v>
      </c>
      <c r="J903" s="940" t="s">
        <v>444</v>
      </c>
      <c r="K903" s="940" t="s">
        <v>445</v>
      </c>
      <c r="L903" s="940">
        <v>5.0999999999999996</v>
      </c>
      <c r="M903" s="965" t="s">
        <v>37</v>
      </c>
      <c r="N903" s="679">
        <f t="shared" ca="1" si="150"/>
        <v>273903.84999999998</v>
      </c>
      <c r="O903" s="679">
        <f t="shared" ca="1" si="151"/>
        <v>162649.84</v>
      </c>
      <c r="P903" s="679">
        <f t="shared" ca="1" si="151"/>
        <v>35022.21</v>
      </c>
      <c r="Q903" s="679">
        <f t="shared" ca="1" si="151"/>
        <v>31988.78</v>
      </c>
      <c r="R903" s="679">
        <f t="shared" ca="1" si="151"/>
        <v>15005.82</v>
      </c>
      <c r="S903" s="679">
        <f t="shared" ca="1" si="151"/>
        <v>2681.8100000000004</v>
      </c>
      <c r="T903" s="679">
        <f t="shared" ca="1" si="151"/>
        <v>20370.39</v>
      </c>
      <c r="U903" s="679">
        <f t="shared" ca="1" si="151"/>
        <v>0</v>
      </c>
      <c r="V903" s="679">
        <f t="shared" ca="1" si="151"/>
        <v>6185</v>
      </c>
      <c r="W903" s="679">
        <f t="shared" ca="1" si="152"/>
        <v>0</v>
      </c>
      <c r="X903" s="679">
        <f t="shared" ca="1" si="151"/>
        <v>0</v>
      </c>
      <c r="Y903" s="679">
        <f t="shared" ca="1" si="151"/>
        <v>0</v>
      </c>
      <c r="Z903" s="679">
        <f t="shared" ca="1" si="151"/>
        <v>0</v>
      </c>
      <c r="AA903" t="str">
        <f t="shared" si="153"/>
        <v>ASR_Financial_Report_SHP21Final</v>
      </c>
      <c r="AB903" s="960">
        <f t="shared" si="154"/>
        <v>44658</v>
      </c>
      <c r="AC903" t="str">
        <f t="shared" si="155"/>
        <v>Unaudited</v>
      </c>
    </row>
    <row r="904" spans="1:29" ht="30" x14ac:dyDescent="0.25">
      <c r="A904" t="s">
        <v>420</v>
      </c>
      <c r="B904" t="s">
        <v>1366</v>
      </c>
      <c r="C904" t="s">
        <v>1367</v>
      </c>
      <c r="D904">
        <v>1900</v>
      </c>
      <c r="E904" s="960">
        <v>1</v>
      </c>
      <c r="F904" t="s">
        <v>440</v>
      </c>
      <c r="G904" s="960">
        <v>274</v>
      </c>
      <c r="H904" t="s">
        <v>381</v>
      </c>
      <c r="I904" s="940" t="s">
        <v>488</v>
      </c>
      <c r="J904" s="940" t="s">
        <v>444</v>
      </c>
      <c r="K904" s="940" t="s">
        <v>445</v>
      </c>
      <c r="L904" s="940">
        <v>5.2</v>
      </c>
      <c r="M904" s="965" t="s">
        <v>303</v>
      </c>
      <c r="N904" s="679">
        <f t="shared" ca="1" si="150"/>
        <v>0</v>
      </c>
      <c r="O904" s="679">
        <f t="shared" ca="1" si="151"/>
        <v>0</v>
      </c>
      <c r="P904" s="679">
        <f t="shared" ca="1" si="151"/>
        <v>0</v>
      </c>
      <c r="Q904" s="679">
        <f t="shared" ca="1" si="151"/>
        <v>0</v>
      </c>
      <c r="R904" s="679">
        <f t="shared" ca="1" si="151"/>
        <v>0</v>
      </c>
      <c r="S904" s="679">
        <f t="shared" ca="1" si="151"/>
        <v>0</v>
      </c>
      <c r="T904" s="679">
        <f t="shared" ca="1" si="151"/>
        <v>0</v>
      </c>
      <c r="U904" s="679">
        <f t="shared" ca="1" si="151"/>
        <v>0</v>
      </c>
      <c r="V904" s="679">
        <f t="shared" ca="1" si="151"/>
        <v>0</v>
      </c>
      <c r="W904" s="679">
        <f t="shared" ca="1" si="152"/>
        <v>0</v>
      </c>
      <c r="X904" s="679">
        <f t="shared" ca="1" si="151"/>
        <v>0</v>
      </c>
      <c r="Y904" s="679">
        <f t="shared" ca="1" si="151"/>
        <v>0</v>
      </c>
      <c r="Z904" s="679">
        <f t="shared" ca="1" si="151"/>
        <v>0</v>
      </c>
      <c r="AA904" t="str">
        <f t="shared" si="153"/>
        <v>ASR_Financial_Report_SHP21Final</v>
      </c>
      <c r="AB904" s="960">
        <f t="shared" si="154"/>
        <v>44658</v>
      </c>
      <c r="AC904" t="str">
        <f t="shared" si="155"/>
        <v>Unaudited</v>
      </c>
    </row>
    <row r="905" spans="1:29" ht="30" x14ac:dyDescent="0.25">
      <c r="A905" t="s">
        <v>420</v>
      </c>
      <c r="B905" t="s">
        <v>1366</v>
      </c>
      <c r="C905" t="s">
        <v>1367</v>
      </c>
      <c r="D905">
        <v>1900</v>
      </c>
      <c r="E905" s="960">
        <v>1</v>
      </c>
      <c r="F905" t="s">
        <v>440</v>
      </c>
      <c r="G905" s="960">
        <v>274</v>
      </c>
      <c r="H905" t="s">
        <v>381</v>
      </c>
      <c r="I905" s="940" t="s">
        <v>488</v>
      </c>
      <c r="J905" s="940" t="s">
        <v>444</v>
      </c>
      <c r="K905" s="940" t="s">
        <v>445</v>
      </c>
      <c r="L905" s="948">
        <v>5.3</v>
      </c>
      <c r="M905" s="963" t="s">
        <v>304</v>
      </c>
      <c r="N905" s="679">
        <f t="shared" ca="1" si="150"/>
        <v>4537.7230419278558</v>
      </c>
      <c r="O905" s="679">
        <f t="shared" ca="1" si="151"/>
        <v>2672.378564308</v>
      </c>
      <c r="P905" s="679">
        <f t="shared" ca="1" si="151"/>
        <v>547.37348255330119</v>
      </c>
      <c r="Q905" s="679">
        <f t="shared" ca="1" si="151"/>
        <v>558.28038599536671</v>
      </c>
      <c r="R905" s="679">
        <f t="shared" ca="1" si="151"/>
        <v>261.8872924124326</v>
      </c>
      <c r="S905" s="679">
        <f t="shared" ca="1" si="151"/>
        <v>53.581525218490114</v>
      </c>
      <c r="T905" s="679">
        <f t="shared" ca="1" si="151"/>
        <v>336.27881307781007</v>
      </c>
      <c r="U905" s="679">
        <f t="shared" ca="1" si="151"/>
        <v>0</v>
      </c>
      <c r="V905" s="679">
        <f t="shared" ca="1" si="151"/>
        <v>107.94297836245531</v>
      </c>
      <c r="W905" s="679">
        <f t="shared" ca="1" si="152"/>
        <v>0</v>
      </c>
      <c r="X905" s="679">
        <f t="shared" ca="1" si="151"/>
        <v>0</v>
      </c>
      <c r="Y905" s="679">
        <f t="shared" ca="1" si="151"/>
        <v>0</v>
      </c>
      <c r="Z905" s="679">
        <f t="shared" ca="1" si="151"/>
        <v>0</v>
      </c>
      <c r="AA905" t="str">
        <f t="shared" si="153"/>
        <v>ASR_Financial_Report_SHP21Final</v>
      </c>
      <c r="AB905" s="960">
        <f t="shared" si="154"/>
        <v>44658</v>
      </c>
      <c r="AC905" t="str">
        <f t="shared" si="155"/>
        <v>Unaudited</v>
      </c>
    </row>
    <row r="906" spans="1:29" x14ac:dyDescent="0.25">
      <c r="A906" t="s">
        <v>420</v>
      </c>
      <c r="B906" t="s">
        <v>1366</v>
      </c>
      <c r="C906" t="s">
        <v>1367</v>
      </c>
      <c r="D906">
        <v>1900</v>
      </c>
      <c r="E906" s="960">
        <v>1</v>
      </c>
      <c r="F906" t="s">
        <v>440</v>
      </c>
      <c r="G906" s="960">
        <v>274</v>
      </c>
      <c r="H906" t="s">
        <v>381</v>
      </c>
      <c r="I906" s="940" t="s">
        <v>488</v>
      </c>
      <c r="J906" s="940" t="s">
        <v>444</v>
      </c>
      <c r="K906" s="940" t="s">
        <v>445</v>
      </c>
      <c r="L906" s="940" t="s">
        <v>82</v>
      </c>
      <c r="M906" s="965" t="s">
        <v>453</v>
      </c>
      <c r="N906" s="679">
        <f t="shared" ca="1" si="150"/>
        <v>0</v>
      </c>
      <c r="O906" s="679">
        <f t="shared" ca="1" si="151"/>
        <v>0</v>
      </c>
      <c r="P906" s="679">
        <f t="shared" ca="1" si="151"/>
        <v>0</v>
      </c>
      <c r="Q906" s="679">
        <f t="shared" ca="1" si="151"/>
        <v>0</v>
      </c>
      <c r="R906" s="679">
        <f t="shared" ca="1" si="151"/>
        <v>0</v>
      </c>
      <c r="S906" s="679">
        <f t="shared" ca="1" si="151"/>
        <v>0</v>
      </c>
      <c r="T906" s="679">
        <f t="shared" ca="1" si="151"/>
        <v>0</v>
      </c>
      <c r="U906" s="679">
        <f t="shared" ca="1" si="151"/>
        <v>0</v>
      </c>
      <c r="V906" s="679">
        <f t="shared" ca="1" si="151"/>
        <v>0</v>
      </c>
      <c r="W906" s="679">
        <f t="shared" ca="1" si="152"/>
        <v>0</v>
      </c>
      <c r="X906" s="679">
        <f t="shared" ca="1" si="151"/>
        <v>0</v>
      </c>
      <c r="Y906" s="679">
        <f t="shared" ca="1" si="151"/>
        <v>0</v>
      </c>
      <c r="Z906" s="679">
        <f t="shared" ca="1" si="151"/>
        <v>0</v>
      </c>
      <c r="AA906" t="str">
        <f t="shared" si="153"/>
        <v>ASR_Financial_Report_SHP21Final</v>
      </c>
      <c r="AB906" s="960">
        <f t="shared" si="154"/>
        <v>44658</v>
      </c>
      <c r="AC906" t="str">
        <f t="shared" si="155"/>
        <v>Unaudited</v>
      </c>
    </row>
    <row r="907" spans="1:29" x14ac:dyDescent="0.25">
      <c r="A907" t="s">
        <v>420</v>
      </c>
      <c r="B907" t="s">
        <v>1366</v>
      </c>
      <c r="C907" t="s">
        <v>1367</v>
      </c>
      <c r="D907">
        <v>1900</v>
      </c>
      <c r="E907" s="960">
        <v>1</v>
      </c>
      <c r="F907" t="s">
        <v>440</v>
      </c>
      <c r="G907" s="960">
        <v>274</v>
      </c>
      <c r="H907" t="s">
        <v>381</v>
      </c>
      <c r="I907" s="940" t="s">
        <v>488</v>
      </c>
      <c r="J907" s="940" t="s">
        <v>444</v>
      </c>
      <c r="K907" s="940" t="s">
        <v>446</v>
      </c>
      <c r="L907" s="940">
        <v>6.1</v>
      </c>
      <c r="M907" s="965" t="s">
        <v>18</v>
      </c>
      <c r="N907" s="679">
        <f t="shared" ca="1" si="150"/>
        <v>0</v>
      </c>
      <c r="O907" s="679">
        <f t="shared" ca="1" si="151"/>
        <v>0</v>
      </c>
      <c r="P907" s="679">
        <f t="shared" ca="1" si="151"/>
        <v>0</v>
      </c>
      <c r="Q907" s="679">
        <f t="shared" ca="1" si="151"/>
        <v>0</v>
      </c>
      <c r="R907" s="679">
        <f t="shared" ca="1" si="151"/>
        <v>0</v>
      </c>
      <c r="S907" s="679">
        <f t="shared" ca="1" si="151"/>
        <v>0</v>
      </c>
      <c r="T907" s="679">
        <f t="shared" ca="1" si="151"/>
        <v>0</v>
      </c>
      <c r="U907" s="679">
        <f t="shared" ca="1" si="151"/>
        <v>0</v>
      </c>
      <c r="V907" s="679">
        <f t="shared" ca="1" si="151"/>
        <v>0</v>
      </c>
      <c r="W907" s="679">
        <f t="shared" ca="1" si="152"/>
        <v>0</v>
      </c>
      <c r="X907" s="679">
        <f t="shared" ca="1" si="151"/>
        <v>0</v>
      </c>
      <c r="Y907" s="679">
        <f t="shared" ca="1" si="151"/>
        <v>0</v>
      </c>
      <c r="Z907" s="679">
        <f t="shared" ca="1" si="151"/>
        <v>0</v>
      </c>
      <c r="AA907" t="str">
        <f t="shared" si="153"/>
        <v>ASR_Financial_Report_SHP21Final</v>
      </c>
      <c r="AB907" s="960">
        <f t="shared" si="154"/>
        <v>44658</v>
      </c>
      <c r="AC907" t="str">
        <f t="shared" si="155"/>
        <v>Unaudited</v>
      </c>
    </row>
    <row r="908" spans="1:29" x14ac:dyDescent="0.25">
      <c r="A908" t="s">
        <v>420</v>
      </c>
      <c r="B908" t="s">
        <v>1366</v>
      </c>
      <c r="C908" t="s">
        <v>1367</v>
      </c>
      <c r="D908">
        <v>1900</v>
      </c>
      <c r="E908" s="960">
        <v>1</v>
      </c>
      <c r="F908" t="s">
        <v>440</v>
      </c>
      <c r="G908" s="960">
        <v>274</v>
      </c>
      <c r="H908" t="s">
        <v>381</v>
      </c>
      <c r="I908" s="940" t="s">
        <v>488</v>
      </c>
      <c r="J908" s="940" t="s">
        <v>444</v>
      </c>
      <c r="K908" s="940" t="s">
        <v>446</v>
      </c>
      <c r="L908" s="940">
        <v>6.2</v>
      </c>
      <c r="M908" s="965" t="s">
        <v>19</v>
      </c>
      <c r="N908" s="679">
        <f t="shared" ca="1" si="150"/>
        <v>0</v>
      </c>
      <c r="O908" s="679">
        <f t="shared" ca="1" si="151"/>
        <v>0</v>
      </c>
      <c r="P908" s="679">
        <f t="shared" ca="1" si="151"/>
        <v>0</v>
      </c>
      <c r="Q908" s="679">
        <f t="shared" ca="1" si="151"/>
        <v>0</v>
      </c>
      <c r="R908" s="679">
        <f t="shared" ca="1" si="151"/>
        <v>0</v>
      </c>
      <c r="S908" s="679">
        <f t="shared" ca="1" si="151"/>
        <v>0</v>
      </c>
      <c r="T908" s="679">
        <f t="shared" ca="1" si="151"/>
        <v>0</v>
      </c>
      <c r="U908" s="679">
        <f t="shared" ca="1" si="151"/>
        <v>0</v>
      </c>
      <c r="V908" s="679">
        <f t="shared" ca="1" si="151"/>
        <v>0</v>
      </c>
      <c r="W908" s="679">
        <f t="shared" ca="1" si="152"/>
        <v>0</v>
      </c>
      <c r="X908" s="679">
        <f t="shared" ca="1" si="151"/>
        <v>0</v>
      </c>
      <c r="Y908" s="679">
        <f t="shared" ca="1" si="151"/>
        <v>0</v>
      </c>
      <c r="Z908" s="679">
        <f t="shared" ca="1" si="151"/>
        <v>0</v>
      </c>
      <c r="AA908" t="str">
        <f t="shared" si="153"/>
        <v>ASR_Financial_Report_SHP21Final</v>
      </c>
      <c r="AB908" s="960">
        <f t="shared" si="154"/>
        <v>44658</v>
      </c>
      <c r="AC908" t="str">
        <f t="shared" si="155"/>
        <v>Unaudited</v>
      </c>
    </row>
    <row r="909" spans="1:29" x14ac:dyDescent="0.25">
      <c r="A909" t="s">
        <v>420</v>
      </c>
      <c r="B909" t="s">
        <v>1366</v>
      </c>
      <c r="C909" t="s">
        <v>1367</v>
      </c>
      <c r="D909">
        <v>1900</v>
      </c>
      <c r="E909" s="960">
        <v>1</v>
      </c>
      <c r="F909" t="s">
        <v>440</v>
      </c>
      <c r="G909" s="960">
        <v>274</v>
      </c>
      <c r="H909" t="s">
        <v>381</v>
      </c>
      <c r="I909" s="940" t="s">
        <v>488</v>
      </c>
      <c r="J909" s="940" t="s">
        <v>444</v>
      </c>
      <c r="K909" s="940" t="s">
        <v>446</v>
      </c>
      <c r="L909" s="940">
        <v>6.3</v>
      </c>
      <c r="M909" s="965" t="s">
        <v>184</v>
      </c>
      <c r="N909" s="679">
        <f t="shared" ca="1" si="150"/>
        <v>0</v>
      </c>
      <c r="O909" s="679">
        <f t="shared" ca="1" si="151"/>
        <v>0</v>
      </c>
      <c r="P909" s="679">
        <f t="shared" ca="1" si="151"/>
        <v>0</v>
      </c>
      <c r="Q909" s="679">
        <f t="shared" ca="1" si="151"/>
        <v>0</v>
      </c>
      <c r="R909" s="679">
        <f t="shared" ca="1" si="151"/>
        <v>0</v>
      </c>
      <c r="S909" s="679">
        <f t="shared" ca="1" si="151"/>
        <v>0</v>
      </c>
      <c r="T909" s="679">
        <f t="shared" ca="1" si="151"/>
        <v>0</v>
      </c>
      <c r="U909" s="679">
        <f t="shared" ca="1" si="151"/>
        <v>0</v>
      </c>
      <c r="V909" s="679">
        <f t="shared" ca="1" si="151"/>
        <v>0</v>
      </c>
      <c r="W909" s="679">
        <f t="shared" ca="1" si="152"/>
        <v>0</v>
      </c>
      <c r="X909" s="679">
        <f t="shared" ca="1" si="151"/>
        <v>0</v>
      </c>
      <c r="Y909" s="679">
        <f t="shared" ca="1" si="151"/>
        <v>0</v>
      </c>
      <c r="Z909" s="679">
        <f t="shared" ca="1" si="151"/>
        <v>0</v>
      </c>
      <c r="AA909" t="str">
        <f t="shared" si="153"/>
        <v>ASR_Financial_Report_SHP21Final</v>
      </c>
      <c r="AB909" s="960">
        <f t="shared" si="154"/>
        <v>44658</v>
      </c>
      <c r="AC909" t="str">
        <f t="shared" si="155"/>
        <v>Unaudited</v>
      </c>
    </row>
    <row r="910" spans="1:29" x14ac:dyDescent="0.25">
      <c r="A910" t="s">
        <v>420</v>
      </c>
      <c r="B910" t="s">
        <v>1366</v>
      </c>
      <c r="C910" t="s">
        <v>1367</v>
      </c>
      <c r="D910">
        <v>1900</v>
      </c>
      <c r="E910" s="960">
        <v>1</v>
      </c>
      <c r="F910" t="s">
        <v>440</v>
      </c>
      <c r="G910" s="960">
        <v>274</v>
      </c>
      <c r="H910" t="s">
        <v>381</v>
      </c>
      <c r="I910" s="940" t="s">
        <v>488</v>
      </c>
      <c r="J910" s="940" t="s">
        <v>444</v>
      </c>
      <c r="K910" s="940" t="s">
        <v>446</v>
      </c>
      <c r="L910" s="948" t="s">
        <v>87</v>
      </c>
      <c r="M910" s="963" t="s">
        <v>454</v>
      </c>
      <c r="N910" s="679">
        <f t="shared" ca="1" si="150"/>
        <v>0</v>
      </c>
      <c r="O910" s="679">
        <f t="shared" ca="1" si="151"/>
        <v>0</v>
      </c>
      <c r="P910" s="679">
        <f t="shared" ca="1" si="151"/>
        <v>0</v>
      </c>
      <c r="Q910" s="679">
        <f t="shared" ca="1" si="151"/>
        <v>0</v>
      </c>
      <c r="R910" s="679">
        <f t="shared" ca="1" si="151"/>
        <v>0</v>
      </c>
      <c r="S910" s="679">
        <f t="shared" ca="1" si="151"/>
        <v>0</v>
      </c>
      <c r="T910" s="679">
        <f t="shared" ca="1" si="151"/>
        <v>0</v>
      </c>
      <c r="U910" s="679">
        <f t="shared" ca="1" si="151"/>
        <v>0</v>
      </c>
      <c r="V910" s="679">
        <f t="shared" ca="1" si="151"/>
        <v>0</v>
      </c>
      <c r="W910" s="679">
        <f t="shared" ca="1" si="152"/>
        <v>0</v>
      </c>
      <c r="X910" s="679">
        <f t="shared" ca="1" si="151"/>
        <v>0</v>
      </c>
      <c r="Y910" s="679">
        <f t="shared" ca="1" si="151"/>
        <v>0</v>
      </c>
      <c r="Z910" s="679">
        <f t="shared" ca="1" si="151"/>
        <v>0</v>
      </c>
      <c r="AA910" t="str">
        <f t="shared" si="153"/>
        <v>ASR_Financial_Report_SHP21Final</v>
      </c>
      <c r="AB910" s="960">
        <f t="shared" si="154"/>
        <v>44658</v>
      </c>
      <c r="AC910" t="str">
        <f t="shared" si="155"/>
        <v>Unaudited</v>
      </c>
    </row>
    <row r="911" spans="1:29" x14ac:dyDescent="0.25">
      <c r="A911" t="s">
        <v>420</v>
      </c>
      <c r="B911" t="s">
        <v>1366</v>
      </c>
      <c r="C911" t="s">
        <v>1367</v>
      </c>
      <c r="D911">
        <v>1900</v>
      </c>
      <c r="E911" s="960">
        <v>1</v>
      </c>
      <c r="F911" t="s">
        <v>440</v>
      </c>
      <c r="G911" s="960">
        <v>274</v>
      </c>
      <c r="H911" t="s">
        <v>381</v>
      </c>
      <c r="I911" s="965" t="s">
        <v>488</v>
      </c>
      <c r="J911" s="965" t="s">
        <v>444</v>
      </c>
      <c r="K911" s="965" t="s">
        <v>447</v>
      </c>
      <c r="L911" s="956">
        <v>7.1</v>
      </c>
      <c r="M911" s="965" t="s">
        <v>20</v>
      </c>
      <c r="N911" s="679">
        <f t="shared" ca="1" si="150"/>
        <v>89337.64</v>
      </c>
      <c r="O911" s="679">
        <f t="shared" ca="1" si="151"/>
        <v>29902.15</v>
      </c>
      <c r="P911" s="679">
        <f t="shared" ca="1" si="151"/>
        <v>3405</v>
      </c>
      <c r="Q911" s="679">
        <f t="shared" ca="1" si="151"/>
        <v>29335.55</v>
      </c>
      <c r="R911" s="679">
        <f t="shared" ca="1" si="151"/>
        <v>12516</v>
      </c>
      <c r="S911" s="679">
        <f t="shared" ca="1" si="151"/>
        <v>9480.69</v>
      </c>
      <c r="T911" s="679">
        <f t="shared" ca="1" si="151"/>
        <v>190</v>
      </c>
      <c r="U911" s="679">
        <f t="shared" ca="1" si="151"/>
        <v>86.25</v>
      </c>
      <c r="V911" s="679">
        <f t="shared" ca="1" si="151"/>
        <v>870</v>
      </c>
      <c r="W911" s="679">
        <f t="shared" ca="1" si="152"/>
        <v>3552</v>
      </c>
      <c r="X911" s="679">
        <f t="shared" ca="1" si="151"/>
        <v>0</v>
      </c>
      <c r="Y911" s="679">
        <f t="shared" ca="1" si="151"/>
        <v>0</v>
      </c>
      <c r="Z911" s="679">
        <f t="shared" ca="1" si="151"/>
        <v>0</v>
      </c>
      <c r="AA911" t="str">
        <f t="shared" si="153"/>
        <v>ASR_Financial_Report_SHP21Final</v>
      </c>
      <c r="AB911" s="960">
        <f t="shared" si="154"/>
        <v>44658</v>
      </c>
      <c r="AC911" t="str">
        <f t="shared" si="155"/>
        <v>Unaudited</v>
      </c>
    </row>
    <row r="912" spans="1:29" x14ac:dyDescent="0.25">
      <c r="A912" t="s">
        <v>420</v>
      </c>
      <c r="B912" t="s">
        <v>1366</v>
      </c>
      <c r="C912" t="s">
        <v>1367</v>
      </c>
      <c r="D912">
        <v>1900</v>
      </c>
      <c r="E912" s="960">
        <v>1</v>
      </c>
      <c r="F912" t="s">
        <v>440</v>
      </c>
      <c r="G912" s="960">
        <v>274</v>
      </c>
      <c r="H912" t="s">
        <v>381</v>
      </c>
      <c r="I912" s="961" t="s">
        <v>488</v>
      </c>
      <c r="J912" s="961" t="s">
        <v>444</v>
      </c>
      <c r="K912" s="961" t="s">
        <v>447</v>
      </c>
      <c r="L912" s="956">
        <v>7.2</v>
      </c>
      <c r="M912" s="961" t="s">
        <v>21</v>
      </c>
      <c r="N912" s="679">
        <f t="shared" ca="1" si="150"/>
        <v>0</v>
      </c>
      <c r="O912" s="679">
        <f t="shared" ca="1" si="151"/>
        <v>0</v>
      </c>
      <c r="P912" s="679">
        <f t="shared" ca="1" si="151"/>
        <v>0</v>
      </c>
      <c r="Q912" s="679">
        <f t="shared" ca="1" si="151"/>
        <v>0</v>
      </c>
      <c r="R912" s="679">
        <f t="shared" ca="1" si="151"/>
        <v>0</v>
      </c>
      <c r="S912" s="679">
        <f t="shared" ca="1" si="151"/>
        <v>0</v>
      </c>
      <c r="T912" s="679">
        <f t="shared" ca="1" si="151"/>
        <v>0</v>
      </c>
      <c r="U912" s="679">
        <f t="shared" ca="1" si="151"/>
        <v>0</v>
      </c>
      <c r="V912" s="679">
        <f t="shared" ca="1" si="151"/>
        <v>0</v>
      </c>
      <c r="W912" s="679">
        <f t="shared" ca="1" si="152"/>
        <v>0</v>
      </c>
      <c r="X912" s="679">
        <f t="shared" ca="1" si="151"/>
        <v>0</v>
      </c>
      <c r="Y912" s="679">
        <f t="shared" ca="1" si="151"/>
        <v>0</v>
      </c>
      <c r="Z912" s="679">
        <f t="shared" ca="1" si="151"/>
        <v>0</v>
      </c>
      <c r="AA912" t="str">
        <f t="shared" si="153"/>
        <v>ASR_Financial_Report_SHP21Final</v>
      </c>
      <c r="AB912" s="960">
        <f t="shared" si="154"/>
        <v>44658</v>
      </c>
      <c r="AC912" t="str">
        <f t="shared" si="155"/>
        <v>Unaudited</v>
      </c>
    </row>
    <row r="913" spans="1:29" x14ac:dyDescent="0.25">
      <c r="A913" t="s">
        <v>420</v>
      </c>
      <c r="B913" t="s">
        <v>1366</v>
      </c>
      <c r="C913" t="s">
        <v>1367</v>
      </c>
      <c r="D913">
        <v>1900</v>
      </c>
      <c r="E913" s="960">
        <v>1</v>
      </c>
      <c r="F913" t="s">
        <v>440</v>
      </c>
      <c r="G913" s="960">
        <v>274</v>
      </c>
      <c r="H913" t="s">
        <v>381</v>
      </c>
      <c r="I913" s="961" t="s">
        <v>488</v>
      </c>
      <c r="J913" s="961" t="s">
        <v>444</v>
      </c>
      <c r="K913" s="961" t="s">
        <v>447</v>
      </c>
      <c r="L913" s="940">
        <v>7.3</v>
      </c>
      <c r="M913" s="961" t="s">
        <v>155</v>
      </c>
      <c r="N913" s="679">
        <f t="shared" ca="1" si="150"/>
        <v>1717.831656303631</v>
      </c>
      <c r="O913" s="679">
        <f t="shared" ca="1" si="151"/>
        <v>1216.9621498271406</v>
      </c>
      <c r="P913" s="679">
        <f t="shared" ca="1" si="151"/>
        <v>123.28650854636989</v>
      </c>
      <c r="Q913" s="679">
        <f t="shared" ca="1" si="151"/>
        <v>353.3765900148818</v>
      </c>
      <c r="R913" s="679">
        <f t="shared" ca="1" si="151"/>
        <v>190.55896214990085</v>
      </c>
      <c r="S913" s="679">
        <f t="shared" ca="1" si="151"/>
        <v>-246.47902433093807</v>
      </c>
      <c r="T913" s="679">
        <f t="shared" ca="1" si="151"/>
        <v>8.149079807973429</v>
      </c>
      <c r="U913" s="679">
        <f t="shared" ca="1" si="151"/>
        <v>-3.4206212630731345</v>
      </c>
      <c r="V913" s="679">
        <f t="shared" ca="1" si="151"/>
        <v>7.6600079953011839</v>
      </c>
      <c r="W913" s="679">
        <f t="shared" ca="1" si="152"/>
        <v>67.738003556074403</v>
      </c>
      <c r="X913" s="679">
        <f t="shared" ca="1" si="151"/>
        <v>0</v>
      </c>
      <c r="Y913" s="679">
        <f t="shared" ca="1" si="151"/>
        <v>0</v>
      </c>
      <c r="Z913" s="679">
        <f t="shared" ca="1" si="151"/>
        <v>0</v>
      </c>
      <c r="AA913" t="str">
        <f t="shared" si="153"/>
        <v>ASR_Financial_Report_SHP21Final</v>
      </c>
      <c r="AB913" s="960">
        <f t="shared" si="154"/>
        <v>44658</v>
      </c>
      <c r="AC913" t="str">
        <f t="shared" si="155"/>
        <v>Unaudited</v>
      </c>
    </row>
    <row r="914" spans="1:29" x14ac:dyDescent="0.25">
      <c r="A914" t="s">
        <v>420</v>
      </c>
      <c r="B914" t="s">
        <v>1366</v>
      </c>
      <c r="C914" t="s">
        <v>1367</v>
      </c>
      <c r="D914">
        <v>1900</v>
      </c>
      <c r="E914" s="960">
        <v>1</v>
      </c>
      <c r="F914" t="s">
        <v>440</v>
      </c>
      <c r="G914" s="960">
        <v>274</v>
      </c>
      <c r="H914" t="s">
        <v>381</v>
      </c>
      <c r="I914" s="961" t="s">
        <v>488</v>
      </c>
      <c r="J914" s="961" t="s">
        <v>444</v>
      </c>
      <c r="K914" s="961" t="s">
        <v>447</v>
      </c>
      <c r="L914" s="940" t="s">
        <v>91</v>
      </c>
      <c r="M914" s="961" t="s">
        <v>455</v>
      </c>
      <c r="N914" s="679">
        <f t="shared" ca="1" si="150"/>
        <v>0</v>
      </c>
      <c r="O914" s="679">
        <f t="shared" ca="1" si="151"/>
        <v>0</v>
      </c>
      <c r="P914" s="679">
        <f t="shared" ca="1" si="151"/>
        <v>0</v>
      </c>
      <c r="Q914" s="679">
        <f t="shared" ca="1" si="151"/>
        <v>0</v>
      </c>
      <c r="R914" s="679">
        <f t="shared" ca="1" si="151"/>
        <v>0</v>
      </c>
      <c r="S914" s="679">
        <f t="shared" ca="1" si="151"/>
        <v>0</v>
      </c>
      <c r="T914" s="679">
        <f t="shared" ca="1" si="151"/>
        <v>0</v>
      </c>
      <c r="U914" s="679">
        <f t="shared" ca="1" si="151"/>
        <v>0</v>
      </c>
      <c r="V914" s="679">
        <f t="shared" ca="1" si="151"/>
        <v>0</v>
      </c>
      <c r="W914" s="679">
        <f t="shared" ca="1" si="152"/>
        <v>0</v>
      </c>
      <c r="X914" s="679">
        <f t="shared" ca="1" si="151"/>
        <v>0</v>
      </c>
      <c r="Y914" s="679">
        <f t="shared" ca="1" si="151"/>
        <v>0</v>
      </c>
      <c r="Z914" s="679">
        <f t="shared" ca="1" si="151"/>
        <v>0</v>
      </c>
      <c r="AA914" t="str">
        <f t="shared" si="153"/>
        <v>ASR_Financial_Report_SHP21Final</v>
      </c>
      <c r="AB914" s="960">
        <f t="shared" si="154"/>
        <v>44658</v>
      </c>
      <c r="AC914" t="str">
        <f t="shared" si="155"/>
        <v>Unaudited</v>
      </c>
    </row>
    <row r="915" spans="1:29" x14ac:dyDescent="0.25">
      <c r="A915" t="s">
        <v>420</v>
      </c>
      <c r="B915" t="s">
        <v>1366</v>
      </c>
      <c r="C915" t="s">
        <v>1367</v>
      </c>
      <c r="D915">
        <v>1900</v>
      </c>
      <c r="E915" s="960">
        <v>1</v>
      </c>
      <c r="F915" t="s">
        <v>440</v>
      </c>
      <c r="G915" s="960">
        <v>274</v>
      </c>
      <c r="H915" t="s">
        <v>381</v>
      </c>
      <c r="I915" s="968" t="s">
        <v>488</v>
      </c>
      <c r="J915" s="968" t="s">
        <v>444</v>
      </c>
      <c r="K915" s="968" t="s">
        <v>448</v>
      </c>
      <c r="L915" s="948">
        <v>8.1</v>
      </c>
      <c r="M915" s="968" t="s">
        <v>22</v>
      </c>
      <c r="N915" s="679">
        <f t="shared" ca="1" si="150"/>
        <v>1528565.7199999997</v>
      </c>
      <c r="O915" s="679">
        <f t="shared" ca="1" si="151"/>
        <v>756180.39</v>
      </c>
      <c r="P915" s="679">
        <f t="shared" ca="1" si="151"/>
        <v>74550.62</v>
      </c>
      <c r="Q915" s="679">
        <f t="shared" ca="1" si="151"/>
        <v>539564.19999999995</v>
      </c>
      <c r="R915" s="679">
        <f t="shared" ca="1" si="151"/>
        <v>85303.24</v>
      </c>
      <c r="S915" s="679">
        <f t="shared" ca="1" si="151"/>
        <v>1237.56</v>
      </c>
      <c r="T915" s="679">
        <f t="shared" ca="1" si="151"/>
        <v>13017.66</v>
      </c>
      <c r="U915" s="679">
        <f t="shared" ca="1" si="151"/>
        <v>8.15</v>
      </c>
      <c r="V915" s="679">
        <f t="shared" ca="1" si="151"/>
        <v>58703.9</v>
      </c>
      <c r="W915" s="679">
        <f t="shared" ca="1" si="152"/>
        <v>0</v>
      </c>
      <c r="X915" s="679">
        <f t="shared" ca="1" si="151"/>
        <v>0</v>
      </c>
      <c r="Y915" s="679">
        <f t="shared" ca="1" si="151"/>
        <v>0</v>
      </c>
      <c r="Z915" s="679">
        <f t="shared" ca="1" si="151"/>
        <v>0</v>
      </c>
      <c r="AA915" t="str">
        <f t="shared" si="153"/>
        <v>ASR_Financial_Report_SHP21Final</v>
      </c>
      <c r="AB915" s="960">
        <f t="shared" si="154"/>
        <v>44658</v>
      </c>
      <c r="AC915" t="str">
        <f t="shared" si="155"/>
        <v>Unaudited</v>
      </c>
    </row>
    <row r="916" spans="1:29" x14ac:dyDescent="0.25">
      <c r="A916" t="s">
        <v>420</v>
      </c>
      <c r="B916" t="s">
        <v>1366</v>
      </c>
      <c r="C916" t="s">
        <v>1367</v>
      </c>
      <c r="D916">
        <v>1900</v>
      </c>
      <c r="E916" s="960">
        <v>1</v>
      </c>
      <c r="F916" t="s">
        <v>440</v>
      </c>
      <c r="G916" s="960">
        <v>274</v>
      </c>
      <c r="H916" t="s">
        <v>381</v>
      </c>
      <c r="I916" s="940" t="s">
        <v>488</v>
      </c>
      <c r="J916" s="940" t="s">
        <v>444</v>
      </c>
      <c r="K916" s="940" t="s">
        <v>448</v>
      </c>
      <c r="L916" s="940" t="s">
        <v>112</v>
      </c>
      <c r="M916" s="961" t="s">
        <v>443</v>
      </c>
      <c r="N916" s="679">
        <f t="shared" ca="1" si="150"/>
        <v>12909.6</v>
      </c>
      <c r="O916" s="679">
        <f t="shared" ca="1" si="151"/>
        <v>0</v>
      </c>
      <c r="P916" s="679">
        <f t="shared" ca="1" si="151"/>
        <v>12909.6</v>
      </c>
      <c r="Q916" s="679">
        <f t="shared" ca="1" si="151"/>
        <v>0</v>
      </c>
      <c r="R916" s="679">
        <f t="shared" ca="1" si="151"/>
        <v>0</v>
      </c>
      <c r="S916" s="679">
        <f t="shared" ca="1" si="151"/>
        <v>0</v>
      </c>
      <c r="T916" s="679">
        <f t="shared" ca="1" si="151"/>
        <v>0</v>
      </c>
      <c r="U916" s="679">
        <f t="shared" ca="1" si="151"/>
        <v>0</v>
      </c>
      <c r="V916" s="679">
        <f t="shared" ca="1" si="151"/>
        <v>0</v>
      </c>
      <c r="W916" s="679">
        <f t="shared" ca="1" si="152"/>
        <v>0</v>
      </c>
      <c r="X916" s="679">
        <f t="shared" ca="1" si="151"/>
        <v>0</v>
      </c>
      <c r="Y916" s="679">
        <f t="shared" ca="1" si="151"/>
        <v>0</v>
      </c>
      <c r="Z916" s="679">
        <f t="shared" ca="1" si="151"/>
        <v>0</v>
      </c>
      <c r="AA916" t="str">
        <f t="shared" si="153"/>
        <v>ASR_Financial_Report_SHP21Final</v>
      </c>
      <c r="AB916" s="960">
        <f t="shared" si="154"/>
        <v>44658</v>
      </c>
      <c r="AC916" t="str">
        <f t="shared" si="155"/>
        <v>Unaudited</v>
      </c>
    </row>
    <row r="917" spans="1:29" x14ac:dyDescent="0.25">
      <c r="A917" t="s">
        <v>420</v>
      </c>
      <c r="B917" t="s">
        <v>1366</v>
      </c>
      <c r="C917" t="s">
        <v>1367</v>
      </c>
      <c r="D917">
        <v>1900</v>
      </c>
      <c r="E917" s="960">
        <v>1</v>
      </c>
      <c r="F917" t="s">
        <v>440</v>
      </c>
      <c r="G917" s="960">
        <v>274</v>
      </c>
      <c r="H917" t="s">
        <v>381</v>
      </c>
      <c r="I917" s="940" t="s">
        <v>488</v>
      </c>
      <c r="J917" s="940" t="s">
        <v>444</v>
      </c>
      <c r="K917" s="940" t="s">
        <v>448</v>
      </c>
      <c r="L917" s="946" t="s">
        <v>114</v>
      </c>
      <c r="M917" s="962" t="s">
        <v>157</v>
      </c>
      <c r="N917" s="679">
        <f t="shared" ca="1" si="150"/>
        <v>70.395611471709856</v>
      </c>
      <c r="O917" s="679">
        <f t="shared" ca="1" si="151"/>
        <v>70.395611471709856</v>
      </c>
      <c r="P917" s="679">
        <f t="shared" ca="1" si="151"/>
        <v>0</v>
      </c>
      <c r="Q917" s="679">
        <f t="shared" ca="1" si="151"/>
        <v>0</v>
      </c>
      <c r="R917" s="679">
        <f t="shared" ca="1" si="151"/>
        <v>0</v>
      </c>
      <c r="S917" s="679">
        <f t="shared" ca="1" si="151"/>
        <v>0</v>
      </c>
      <c r="T917" s="679">
        <f t="shared" ca="1" si="151"/>
        <v>0</v>
      </c>
      <c r="U917" s="679">
        <f t="shared" ca="1" si="151"/>
        <v>0</v>
      </c>
      <c r="V917" s="679">
        <f t="shared" ca="1" si="151"/>
        <v>0</v>
      </c>
      <c r="W917" s="679">
        <f t="shared" ca="1" si="152"/>
        <v>0</v>
      </c>
      <c r="X917" s="679">
        <f t="shared" ca="1" si="151"/>
        <v>0</v>
      </c>
      <c r="Y917" s="679">
        <f t="shared" ca="1" si="151"/>
        <v>0</v>
      </c>
      <c r="Z917" s="679">
        <f t="shared" ca="1" si="151"/>
        <v>0</v>
      </c>
      <c r="AA917" t="str">
        <f t="shared" si="153"/>
        <v>ASR_Financial_Report_SHP21Final</v>
      </c>
      <c r="AB917" s="960">
        <f t="shared" si="154"/>
        <v>44658</v>
      </c>
      <c r="AC917" t="str">
        <f t="shared" si="155"/>
        <v>Unaudited</v>
      </c>
    </row>
    <row r="918" spans="1:29" x14ac:dyDescent="0.25">
      <c r="A918" t="s">
        <v>420</v>
      </c>
      <c r="B918" t="s">
        <v>1366</v>
      </c>
      <c r="C918" t="s">
        <v>1367</v>
      </c>
      <c r="D918">
        <v>1900</v>
      </c>
      <c r="E918" s="960">
        <v>1</v>
      </c>
      <c r="F918" t="s">
        <v>440</v>
      </c>
      <c r="G918" s="960">
        <v>274</v>
      </c>
      <c r="H918" t="s">
        <v>381</v>
      </c>
      <c r="I918" s="961" t="s">
        <v>488</v>
      </c>
      <c r="J918" s="961" t="s">
        <v>444</v>
      </c>
      <c r="K918" s="961" t="s">
        <v>448</v>
      </c>
      <c r="L918" s="940" t="s">
        <v>115</v>
      </c>
      <c r="M918" s="961" t="s">
        <v>113</v>
      </c>
      <c r="N918" s="679">
        <f t="shared" ca="1" si="150"/>
        <v>-1225.2114365188888</v>
      </c>
      <c r="O918" s="679">
        <f t="shared" ca="1" si="151"/>
        <v>-510.45179429302402</v>
      </c>
      <c r="P918" s="679">
        <f t="shared" ca="1" si="151"/>
        <v>-59.1812639307052</v>
      </c>
      <c r="Q918" s="679">
        <f t="shared" ca="1" si="151"/>
        <v>-479.98288498857403</v>
      </c>
      <c r="R918" s="679">
        <f t="shared" ca="1" si="151"/>
        <v>-75.8971432126542</v>
      </c>
      <c r="S918" s="679">
        <f t="shared" ca="1" si="151"/>
        <v>-38.651683188707402</v>
      </c>
      <c r="T918" s="679">
        <f t="shared" ca="1" si="151"/>
        <v>-8.8085940353246706</v>
      </c>
      <c r="U918" s="679">
        <f t="shared" ca="1" si="151"/>
        <v>-7.2513273491502999E-3</v>
      </c>
      <c r="V918" s="679">
        <f t="shared" ca="1" si="151"/>
        <v>-52.230821542550203</v>
      </c>
      <c r="W918" s="679">
        <f t="shared" ca="1" si="152"/>
        <v>0</v>
      </c>
      <c r="X918" s="679">
        <f t="shared" ca="1" si="151"/>
        <v>0</v>
      </c>
      <c r="Y918" s="679">
        <f t="shared" ca="1" si="151"/>
        <v>0</v>
      </c>
      <c r="Z918" s="679">
        <f t="shared" ca="1" si="151"/>
        <v>0</v>
      </c>
      <c r="AA918" t="str">
        <f t="shared" si="153"/>
        <v>ASR_Financial_Report_SHP21Final</v>
      </c>
      <c r="AB918" s="960">
        <f t="shared" si="154"/>
        <v>44658</v>
      </c>
      <c r="AC918" t="str">
        <f t="shared" si="155"/>
        <v>Unaudited</v>
      </c>
    </row>
    <row r="919" spans="1:29" x14ac:dyDescent="0.25">
      <c r="A919" t="s">
        <v>420</v>
      </c>
      <c r="B919" t="s">
        <v>1366</v>
      </c>
      <c r="C919" t="s">
        <v>1367</v>
      </c>
      <c r="D919">
        <v>1900</v>
      </c>
      <c r="E919" s="960">
        <v>1</v>
      </c>
      <c r="F919" t="s">
        <v>440</v>
      </c>
      <c r="G919" s="960">
        <v>274</v>
      </c>
      <c r="H919" t="s">
        <v>381</v>
      </c>
      <c r="I919" s="940" t="s">
        <v>488</v>
      </c>
      <c r="J919" s="940" t="s">
        <v>444</v>
      </c>
      <c r="K919" s="940" t="s">
        <v>448</v>
      </c>
      <c r="L919" s="940" t="s">
        <v>116</v>
      </c>
      <c r="M919" s="961" t="s">
        <v>158</v>
      </c>
      <c r="N919" s="679">
        <f t="shared" ca="1" si="150"/>
        <v>0</v>
      </c>
      <c r="O919" s="679">
        <f t="shared" ca="1" si="151"/>
        <v>0</v>
      </c>
      <c r="P919" s="679">
        <f t="shared" ca="1" si="151"/>
        <v>0</v>
      </c>
      <c r="Q919" s="679">
        <f t="shared" ca="1" si="151"/>
        <v>0</v>
      </c>
      <c r="R919" s="679">
        <f t="shared" ca="1" si="151"/>
        <v>0</v>
      </c>
      <c r="S919" s="679">
        <f t="shared" ca="1" si="151"/>
        <v>0</v>
      </c>
      <c r="T919" s="679">
        <f t="shared" ca="1" si="151"/>
        <v>0</v>
      </c>
      <c r="U919" s="679">
        <f t="shared" ca="1" si="151"/>
        <v>0</v>
      </c>
      <c r="V919" s="679">
        <f t="shared" ca="1" si="151"/>
        <v>0</v>
      </c>
      <c r="W919" s="679">
        <f t="shared" ca="1" si="152"/>
        <v>0</v>
      </c>
      <c r="X919" s="679">
        <f t="shared" ca="1" si="151"/>
        <v>0</v>
      </c>
      <c r="Y919" s="679">
        <f t="shared" ca="1" si="151"/>
        <v>0</v>
      </c>
      <c r="Z919" s="679">
        <f t="shared" ca="1" si="151"/>
        <v>0</v>
      </c>
      <c r="AA919" t="str">
        <f t="shared" si="153"/>
        <v>ASR_Financial_Report_SHP21Final</v>
      </c>
      <c r="AB919" s="960">
        <f t="shared" si="154"/>
        <v>44658</v>
      </c>
      <c r="AC919" t="str">
        <f t="shared" si="155"/>
        <v>Unaudited</v>
      </c>
    </row>
    <row r="920" spans="1:29" x14ac:dyDescent="0.25">
      <c r="A920" t="s">
        <v>420</v>
      </c>
      <c r="B920" t="s">
        <v>1366</v>
      </c>
      <c r="C920" t="s">
        <v>1367</v>
      </c>
      <c r="D920">
        <v>1900</v>
      </c>
      <c r="E920" s="960">
        <v>1</v>
      </c>
      <c r="F920" t="s">
        <v>440</v>
      </c>
      <c r="G920" s="960">
        <v>274</v>
      </c>
      <c r="H920" t="s">
        <v>381</v>
      </c>
      <c r="I920" s="940" t="s">
        <v>488</v>
      </c>
      <c r="J920" s="940" t="s">
        <v>444</v>
      </c>
      <c r="K920" s="940" t="s">
        <v>448</v>
      </c>
      <c r="L920" s="940" t="s">
        <v>159</v>
      </c>
      <c r="M920" s="961" t="s">
        <v>23</v>
      </c>
      <c r="N920" s="679">
        <f t="shared" ca="1" si="150"/>
        <v>0</v>
      </c>
      <c r="O920" s="679">
        <f t="shared" ca="1" si="151"/>
        <v>0</v>
      </c>
      <c r="P920" s="679">
        <f t="shared" ca="1" si="151"/>
        <v>0</v>
      </c>
      <c r="Q920" s="679">
        <f t="shared" ca="1" si="151"/>
        <v>0</v>
      </c>
      <c r="R920" s="679">
        <f t="shared" ca="1" si="151"/>
        <v>0</v>
      </c>
      <c r="S920" s="679">
        <f t="shared" ca="1" si="151"/>
        <v>0</v>
      </c>
      <c r="T920" s="679">
        <f t="shared" ca="1" si="151"/>
        <v>0</v>
      </c>
      <c r="U920" s="679">
        <f t="shared" ref="U920:Z920" ca="1" si="156">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679">
        <f t="shared" ca="1" si="156"/>
        <v>0</v>
      </c>
      <c r="W920" s="679">
        <f t="shared" ca="1" si="152"/>
        <v>0</v>
      </c>
      <c r="X920" s="679">
        <f t="shared" ca="1" si="156"/>
        <v>0</v>
      </c>
      <c r="Y920" s="679">
        <f t="shared" ca="1" si="156"/>
        <v>0</v>
      </c>
      <c r="Z920" s="679">
        <f t="shared" ca="1" si="156"/>
        <v>0</v>
      </c>
      <c r="AA920" t="str">
        <f t="shared" si="153"/>
        <v>ASR_Financial_Report_SHP21Final</v>
      </c>
      <c r="AB920" s="960">
        <f t="shared" si="154"/>
        <v>44658</v>
      </c>
      <c r="AC920" t="str">
        <f t="shared" si="155"/>
        <v>Unaudited</v>
      </c>
    </row>
    <row r="921" spans="1:29" x14ac:dyDescent="0.25">
      <c r="A921" t="s">
        <v>420</v>
      </c>
      <c r="B921" t="s">
        <v>1366</v>
      </c>
      <c r="C921" t="s">
        <v>1367</v>
      </c>
      <c r="D921">
        <v>1900</v>
      </c>
      <c r="E921" s="960">
        <v>1</v>
      </c>
      <c r="F921" t="s">
        <v>440</v>
      </c>
      <c r="G921" s="960">
        <v>274</v>
      </c>
      <c r="H921" t="s">
        <v>381</v>
      </c>
      <c r="I921" s="961" t="s">
        <v>488</v>
      </c>
      <c r="J921" s="961" t="s">
        <v>444</v>
      </c>
      <c r="K921" s="961" t="s">
        <v>448</v>
      </c>
      <c r="L921" s="940" t="s">
        <v>442</v>
      </c>
      <c r="M921" s="961" t="s">
        <v>456</v>
      </c>
      <c r="N921" s="679">
        <f t="shared" ca="1" si="150"/>
        <v>-52344.413557108397</v>
      </c>
      <c r="O921" s="679">
        <f t="shared" ref="O921:V930" ca="1" si="157">IF(OR(AND($F921="PY",O$1&lt;&gt;"Prior Year"),AND($F921&lt;&gt;"PY",O$1="Prior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"&amp;$H921&amp;"'!$A$7:$CA$7"),0)+MATCH(O$1,INDIRECT("'MMA Rev-Exp "&amp;$H921&amp;"'!$D$8:$CA$8"),0)-1)))</f>
        <v>-38593.152214787799</v>
      </c>
      <c r="P921" s="679">
        <f t="shared" ca="1" si="157"/>
        <v>-1285.3860687824899</v>
      </c>
      <c r="Q921" s="679">
        <f t="shared" ca="1" si="157"/>
        <v>-8493.7559528947495</v>
      </c>
      <c r="R921" s="679">
        <f t="shared" ca="1" si="157"/>
        <v>-966.37612519446702</v>
      </c>
      <c r="S921" s="679">
        <f t="shared" ca="1" si="157"/>
        <v>-2702.1779163086699</v>
      </c>
      <c r="T921" s="679">
        <f t="shared" ca="1" si="157"/>
        <v>-208.69083154676599</v>
      </c>
      <c r="U921" s="679">
        <f t="shared" ca="1" si="157"/>
        <v>-5.6194747045998401</v>
      </c>
      <c r="V921" s="679">
        <f t="shared" ca="1" si="157"/>
        <v>-89.254972888853899</v>
      </c>
      <c r="W921" s="679">
        <f t="shared" ca="1" si="152"/>
        <v>0</v>
      </c>
      <c r="X921" s="679">
        <f t="shared" ref="X921:Z937" ca="1" si="158">IF(OR(AND($F921="PY",X$1&lt;&gt;"Prior Year"),AND($F921&lt;&gt;"PY",X$1="Prior Year")),0,INDEX(INDIRECT("'MMA Rev-Exp "&amp;$H921&amp;"'!$A$1:$CA$200"),IF($J921="Member Months",MATCH($J921,INDIRECT("'MMA Rev-Exp "&amp;$H921&amp;"'!$A$1:$A$200"),0),MATCH($L921,INDIRECT("'MMA Rev-Exp "&amp;$H921&amp;"'!$B$1:$B$200"),0)),IF($F921="PY",MATCH("Prior Year Adjustments",INDIRECT("'MMA Rev-Exp "&amp;$H921&amp;"'!$A$8:$CA$8"),0),MATCH(IF($F921="Q1","JANUARY - MARCH (Q1)",IF($F921="Q2","APRIL - JUNE (Q2)",IF($F921="Q3","JULY - SEPTEMBER (Q3)",IF($F921="Q4","OCTOBER - DECEMBER (Q4)",0)))),INDIRECT("'MMA Rev-Exp "&amp;$H921&amp;"'!$A$7:$CA$7"),0)+MATCH(X$1,INDIRECT("'MMA Rev-Exp "&amp;$H921&amp;"'!$D$8:$CA$8"),0)-1)))</f>
        <v>0</v>
      </c>
      <c r="Y921" s="679">
        <f t="shared" ca="1" si="158"/>
        <v>0</v>
      </c>
      <c r="Z921" s="679">
        <f t="shared" ca="1" si="158"/>
        <v>0</v>
      </c>
      <c r="AA921" t="str">
        <f t="shared" si="153"/>
        <v>ASR_Financial_Report_SHP21Final</v>
      </c>
      <c r="AB921" s="960">
        <f t="shared" si="154"/>
        <v>44658</v>
      </c>
      <c r="AC921" t="str">
        <f t="shared" si="155"/>
        <v>Unaudited</v>
      </c>
    </row>
    <row r="922" spans="1:29" ht="30" x14ac:dyDescent="0.25">
      <c r="A922" t="s">
        <v>420</v>
      </c>
      <c r="B922" t="s">
        <v>1366</v>
      </c>
      <c r="C922" t="s">
        <v>1367</v>
      </c>
      <c r="D922">
        <v>1900</v>
      </c>
      <c r="E922" s="960">
        <v>1</v>
      </c>
      <c r="F922" t="s">
        <v>440</v>
      </c>
      <c r="G922" s="960">
        <v>274</v>
      </c>
      <c r="H922" t="s">
        <v>381</v>
      </c>
      <c r="I922" s="961" t="s">
        <v>488</v>
      </c>
      <c r="J922" s="961" t="s">
        <v>444</v>
      </c>
      <c r="K922" s="961" t="s">
        <v>449</v>
      </c>
      <c r="L922" s="956">
        <v>9.1</v>
      </c>
      <c r="M922" s="961" t="s">
        <v>185</v>
      </c>
      <c r="N922" s="679">
        <f t="shared" ca="1" si="150"/>
        <v>1020</v>
      </c>
      <c r="O922" s="679">
        <f t="shared" ca="1" si="157"/>
        <v>859.6</v>
      </c>
      <c r="P922" s="679">
        <f t="shared" ca="1" si="157"/>
        <v>0</v>
      </c>
      <c r="Q922" s="679">
        <f t="shared" ca="1" si="157"/>
        <v>160.4</v>
      </c>
      <c r="R922" s="679">
        <f t="shared" ca="1" si="157"/>
        <v>0</v>
      </c>
      <c r="S922" s="679">
        <f t="shared" ca="1" si="157"/>
        <v>0</v>
      </c>
      <c r="T922" s="679">
        <f t="shared" ca="1" si="157"/>
        <v>0</v>
      </c>
      <c r="U922" s="679">
        <f t="shared" ca="1" si="157"/>
        <v>0</v>
      </c>
      <c r="V922" s="679">
        <f t="shared" ca="1" si="157"/>
        <v>0</v>
      </c>
      <c r="W922" s="679">
        <f t="shared" ca="1" si="152"/>
        <v>0</v>
      </c>
      <c r="X922" s="679">
        <f t="shared" ca="1" si="158"/>
        <v>0</v>
      </c>
      <c r="Y922" s="679">
        <f t="shared" ca="1" si="158"/>
        <v>0</v>
      </c>
      <c r="Z922" s="679">
        <f t="shared" ca="1" si="158"/>
        <v>0</v>
      </c>
      <c r="AA922" t="str">
        <f t="shared" si="153"/>
        <v>ASR_Financial_Report_SHP21Final</v>
      </c>
      <c r="AB922" s="960">
        <f t="shared" si="154"/>
        <v>44658</v>
      </c>
      <c r="AC922" t="str">
        <f t="shared" si="155"/>
        <v>Unaudited</v>
      </c>
    </row>
    <row r="923" spans="1:29" x14ac:dyDescent="0.25">
      <c r="A923" t="s">
        <v>420</v>
      </c>
      <c r="B923" t="s">
        <v>1366</v>
      </c>
      <c r="C923" t="s">
        <v>1367</v>
      </c>
      <c r="D923">
        <v>1900</v>
      </c>
      <c r="E923" s="960">
        <v>1</v>
      </c>
      <c r="F923" t="s">
        <v>440</v>
      </c>
      <c r="G923" s="960">
        <v>274</v>
      </c>
      <c r="H923" t="s">
        <v>381</v>
      </c>
      <c r="I923" s="940" t="s">
        <v>488</v>
      </c>
      <c r="J923" s="940" t="s">
        <v>444</v>
      </c>
      <c r="K923" s="940" t="s">
        <v>449</v>
      </c>
      <c r="L923" s="940" t="s">
        <v>106</v>
      </c>
      <c r="M923" s="961" t="s">
        <v>186</v>
      </c>
      <c r="N923" s="679">
        <f t="shared" ca="1" si="150"/>
        <v>116838.73000000001</v>
      </c>
      <c r="O923" s="679">
        <f t="shared" ca="1" si="157"/>
        <v>0</v>
      </c>
      <c r="P923" s="679">
        <f t="shared" ca="1" si="157"/>
        <v>0</v>
      </c>
      <c r="Q923" s="679">
        <f t="shared" ca="1" si="157"/>
        <v>86044.82</v>
      </c>
      <c r="R923" s="679">
        <f t="shared" ca="1" si="157"/>
        <v>0</v>
      </c>
      <c r="S923" s="679">
        <f t="shared" ca="1" si="157"/>
        <v>30793.91</v>
      </c>
      <c r="T923" s="679">
        <f t="shared" ca="1" si="157"/>
        <v>0</v>
      </c>
      <c r="U923" s="679">
        <f t="shared" ca="1" si="157"/>
        <v>0</v>
      </c>
      <c r="V923" s="679">
        <f t="shared" ca="1" si="157"/>
        <v>0</v>
      </c>
      <c r="W923" s="679">
        <f t="shared" ca="1" si="152"/>
        <v>0</v>
      </c>
      <c r="X923" s="679">
        <f t="shared" ca="1" si="158"/>
        <v>0</v>
      </c>
      <c r="Y923" s="679">
        <f t="shared" ca="1" si="158"/>
        <v>0</v>
      </c>
      <c r="Z923" s="679">
        <f t="shared" ca="1" si="158"/>
        <v>0</v>
      </c>
      <c r="AA923" t="str">
        <f t="shared" si="153"/>
        <v>ASR_Financial_Report_SHP21Final</v>
      </c>
      <c r="AB923" s="960">
        <f t="shared" si="154"/>
        <v>44658</v>
      </c>
      <c r="AC923" t="str">
        <f t="shared" si="155"/>
        <v>Unaudited</v>
      </c>
    </row>
    <row r="924" spans="1:29" x14ac:dyDescent="0.25">
      <c r="A924" t="s">
        <v>420</v>
      </c>
      <c r="B924" t="s">
        <v>1366</v>
      </c>
      <c r="C924" t="s">
        <v>1367</v>
      </c>
      <c r="D924">
        <v>1900</v>
      </c>
      <c r="E924" s="960">
        <v>1</v>
      </c>
      <c r="F924" t="s">
        <v>440</v>
      </c>
      <c r="G924" s="960">
        <v>274</v>
      </c>
      <c r="H924" t="s">
        <v>381</v>
      </c>
      <c r="I924" s="940" t="s">
        <v>488</v>
      </c>
      <c r="J924" s="940" t="s">
        <v>444</v>
      </c>
      <c r="K924" s="940" t="s">
        <v>449</v>
      </c>
      <c r="L924" s="940" t="s">
        <v>1302</v>
      </c>
      <c r="M924" s="961" t="s">
        <v>1303</v>
      </c>
      <c r="N924" s="679">
        <f t="shared" ca="1" si="150"/>
        <v>52762.770000000004</v>
      </c>
      <c r="O924" s="679">
        <f t="shared" ca="1" si="157"/>
        <v>0</v>
      </c>
      <c r="P924" s="679">
        <f t="shared" ca="1" si="157"/>
        <v>0</v>
      </c>
      <c r="Q924" s="679">
        <f t="shared" ca="1" si="157"/>
        <v>24093.32</v>
      </c>
      <c r="R924" s="679">
        <f t="shared" ca="1" si="157"/>
        <v>0</v>
      </c>
      <c r="S924" s="679">
        <f t="shared" ca="1" si="157"/>
        <v>28669.45</v>
      </c>
      <c r="T924" s="679">
        <f t="shared" ca="1" si="157"/>
        <v>0</v>
      </c>
      <c r="U924" s="679">
        <f t="shared" ca="1" si="157"/>
        <v>0</v>
      </c>
      <c r="V924" s="679">
        <f t="shared" ca="1" si="157"/>
        <v>0</v>
      </c>
      <c r="W924" s="679">
        <f t="shared" ca="1" si="152"/>
        <v>0</v>
      </c>
      <c r="X924" s="679">
        <f t="shared" ca="1" si="158"/>
        <v>0</v>
      </c>
      <c r="Y924" s="679">
        <f t="shared" ca="1" si="158"/>
        <v>0</v>
      </c>
      <c r="Z924" s="679">
        <f t="shared" ca="1" si="158"/>
        <v>0</v>
      </c>
      <c r="AA924" t="str">
        <f t="shared" si="153"/>
        <v>ASR_Financial_Report_SHP21Final</v>
      </c>
      <c r="AB924" s="960">
        <f t="shared" si="154"/>
        <v>44658</v>
      </c>
      <c r="AC924" t="str">
        <f t="shared" si="155"/>
        <v>Unaudited</v>
      </c>
    </row>
    <row r="925" spans="1:29" x14ac:dyDescent="0.25">
      <c r="A925" t="s">
        <v>420</v>
      </c>
      <c r="B925" t="s">
        <v>1366</v>
      </c>
      <c r="C925" t="s">
        <v>1367</v>
      </c>
      <c r="D925">
        <v>1900</v>
      </c>
      <c r="E925" s="960">
        <v>1</v>
      </c>
      <c r="F925" t="s">
        <v>440</v>
      </c>
      <c r="G925" s="960">
        <v>274</v>
      </c>
      <c r="H925" t="s">
        <v>381</v>
      </c>
      <c r="I925" s="940" t="s">
        <v>488</v>
      </c>
      <c r="J925" s="940" t="s">
        <v>444</v>
      </c>
      <c r="K925" s="940" t="s">
        <v>449</v>
      </c>
      <c r="L925" s="940" t="s">
        <v>107</v>
      </c>
      <c r="M925" s="961" t="s">
        <v>187</v>
      </c>
      <c r="N925" s="679">
        <f t="shared" ca="1" si="150"/>
        <v>26875.72</v>
      </c>
      <c r="O925" s="679">
        <f t="shared" ca="1" si="157"/>
        <v>16816</v>
      </c>
      <c r="P925" s="679">
        <f t="shared" ca="1" si="157"/>
        <v>124</v>
      </c>
      <c r="Q925" s="679">
        <f t="shared" ca="1" si="157"/>
        <v>7276.5599999999995</v>
      </c>
      <c r="R925" s="679">
        <f t="shared" ca="1" si="157"/>
        <v>87.29</v>
      </c>
      <c r="S925" s="679">
        <f t="shared" ca="1" si="157"/>
        <v>2186.4499999999998</v>
      </c>
      <c r="T925" s="679">
        <f t="shared" ca="1" si="157"/>
        <v>33.950000000000003</v>
      </c>
      <c r="U925" s="679">
        <f t="shared" ca="1" si="157"/>
        <v>0</v>
      </c>
      <c r="V925" s="679">
        <f t="shared" ca="1" si="157"/>
        <v>0</v>
      </c>
      <c r="W925" s="679">
        <f t="shared" ca="1" si="152"/>
        <v>351.47</v>
      </c>
      <c r="X925" s="679">
        <f t="shared" ca="1" si="158"/>
        <v>0</v>
      </c>
      <c r="Y925" s="679">
        <f t="shared" ca="1" si="158"/>
        <v>0</v>
      </c>
      <c r="Z925" s="679">
        <f t="shared" ca="1" si="158"/>
        <v>0</v>
      </c>
      <c r="AA925" t="str">
        <f t="shared" si="153"/>
        <v>ASR_Financial_Report_SHP21Final</v>
      </c>
      <c r="AB925" s="960">
        <f t="shared" si="154"/>
        <v>44658</v>
      </c>
      <c r="AC925" t="str">
        <f t="shared" si="155"/>
        <v>Unaudited</v>
      </c>
    </row>
    <row r="926" spans="1:29" x14ac:dyDescent="0.25">
      <c r="A926" t="s">
        <v>420</v>
      </c>
      <c r="B926" t="s">
        <v>1366</v>
      </c>
      <c r="C926" t="s">
        <v>1367</v>
      </c>
      <c r="D926">
        <v>1900</v>
      </c>
      <c r="E926" s="960">
        <v>1</v>
      </c>
      <c r="F926" t="s">
        <v>440</v>
      </c>
      <c r="G926" s="960">
        <v>274</v>
      </c>
      <c r="H926" t="s">
        <v>381</v>
      </c>
      <c r="I926" s="940" t="s">
        <v>488</v>
      </c>
      <c r="J926" s="940" t="s">
        <v>444</v>
      </c>
      <c r="K926" s="940" t="s">
        <v>449</v>
      </c>
      <c r="L926" s="956" t="s">
        <v>108</v>
      </c>
      <c r="M926" s="961" t="s">
        <v>160</v>
      </c>
      <c r="N926" s="679">
        <f t="shared" ca="1" si="150"/>
        <v>196461.49999999988</v>
      </c>
      <c r="O926" s="679">
        <f t="shared" ca="1" si="157"/>
        <v>83000.9399999999</v>
      </c>
      <c r="P926" s="679">
        <f t="shared" ca="1" si="157"/>
        <v>1338.84</v>
      </c>
      <c r="Q926" s="679">
        <f t="shared" ca="1" si="157"/>
        <v>96903.98000000001</v>
      </c>
      <c r="R926" s="679">
        <f t="shared" ca="1" si="157"/>
        <v>160</v>
      </c>
      <c r="S926" s="679">
        <f t="shared" ca="1" si="157"/>
        <v>14743.11</v>
      </c>
      <c r="T926" s="679">
        <f t="shared" ca="1" si="157"/>
        <v>239.13</v>
      </c>
      <c r="U926" s="679">
        <f t="shared" ca="1" si="157"/>
        <v>9</v>
      </c>
      <c r="V926" s="679">
        <f t="shared" ca="1" si="157"/>
        <v>66.5</v>
      </c>
      <c r="W926" s="679">
        <f t="shared" ca="1" si="152"/>
        <v>0</v>
      </c>
      <c r="X926" s="679">
        <f t="shared" ca="1" si="158"/>
        <v>0</v>
      </c>
      <c r="Y926" s="679">
        <f t="shared" ca="1" si="158"/>
        <v>0</v>
      </c>
      <c r="Z926" s="679">
        <f t="shared" ca="1" si="158"/>
        <v>0</v>
      </c>
      <c r="AA926" t="str">
        <f t="shared" si="153"/>
        <v>ASR_Financial_Report_SHP21Final</v>
      </c>
      <c r="AB926" s="960">
        <f t="shared" si="154"/>
        <v>44658</v>
      </c>
      <c r="AC926" t="str">
        <f t="shared" si="155"/>
        <v>Unaudited</v>
      </c>
    </row>
    <row r="927" spans="1:29" x14ac:dyDescent="0.25">
      <c r="A927" t="s">
        <v>420</v>
      </c>
      <c r="B927" t="s">
        <v>1366</v>
      </c>
      <c r="C927" t="s">
        <v>1367</v>
      </c>
      <c r="D927">
        <v>1900</v>
      </c>
      <c r="E927" s="960">
        <v>1</v>
      </c>
      <c r="F927" t="s">
        <v>440</v>
      </c>
      <c r="G927" s="960">
        <v>274</v>
      </c>
      <c r="H927" t="s">
        <v>381</v>
      </c>
      <c r="I927" s="940" t="s">
        <v>488</v>
      </c>
      <c r="J927" s="940" t="s">
        <v>444</v>
      </c>
      <c r="K927" s="940" t="s">
        <v>449</v>
      </c>
      <c r="L927" s="956" t="s">
        <v>109</v>
      </c>
      <c r="M927" s="961" t="s">
        <v>134</v>
      </c>
      <c r="N927" s="679">
        <f t="shared" ca="1" si="150"/>
        <v>550629.51999902516</v>
      </c>
      <c r="O927" s="679">
        <f t="shared" ca="1" si="157"/>
        <v>480071.809999027</v>
      </c>
      <c r="P927" s="679">
        <f t="shared" ca="1" si="157"/>
        <v>11307.030000000101</v>
      </c>
      <c r="Q927" s="679">
        <f t="shared" ca="1" si="157"/>
        <v>38784.789999998102</v>
      </c>
      <c r="R927" s="679">
        <f t="shared" ca="1" si="157"/>
        <v>5264.1799999999203</v>
      </c>
      <c r="S927" s="679">
        <f t="shared" ca="1" si="157"/>
        <v>13774.280000000101</v>
      </c>
      <c r="T927" s="679">
        <f t="shared" ca="1" si="157"/>
        <v>607.74000000000103</v>
      </c>
      <c r="U927" s="679">
        <f t="shared" ca="1" si="157"/>
        <v>107.13</v>
      </c>
      <c r="V927" s="679">
        <f t="shared" ca="1" si="157"/>
        <v>676.85000000000196</v>
      </c>
      <c r="W927" s="679">
        <f t="shared" ca="1" si="152"/>
        <v>35.71</v>
      </c>
      <c r="X927" s="679">
        <f t="shared" ca="1" si="158"/>
        <v>0</v>
      </c>
      <c r="Y927" s="679">
        <f t="shared" ca="1" si="158"/>
        <v>0</v>
      </c>
      <c r="Z927" s="679">
        <f t="shared" ca="1" si="158"/>
        <v>0</v>
      </c>
      <c r="AA927" t="str">
        <f t="shared" si="153"/>
        <v>ASR_Financial_Report_SHP21Final</v>
      </c>
      <c r="AB927" s="960">
        <f t="shared" si="154"/>
        <v>44658</v>
      </c>
      <c r="AC927" t="str">
        <f t="shared" si="155"/>
        <v>Unaudited</v>
      </c>
    </row>
    <row r="928" spans="1:29" x14ac:dyDescent="0.25">
      <c r="A928" t="s">
        <v>420</v>
      </c>
      <c r="B928" t="s">
        <v>1366</v>
      </c>
      <c r="C928" t="s">
        <v>1367</v>
      </c>
      <c r="D928">
        <v>1900</v>
      </c>
      <c r="E928" s="960">
        <v>1</v>
      </c>
      <c r="F928" t="s">
        <v>440</v>
      </c>
      <c r="G928" s="960">
        <v>274</v>
      </c>
      <c r="H928" t="s">
        <v>381</v>
      </c>
      <c r="I928" s="940" t="s">
        <v>488</v>
      </c>
      <c r="J928" s="940" t="s">
        <v>444</v>
      </c>
      <c r="K928" s="940" t="s">
        <v>449</v>
      </c>
      <c r="L928" s="940" t="s">
        <v>110</v>
      </c>
      <c r="M928" s="961" t="s">
        <v>162</v>
      </c>
      <c r="N928" s="679">
        <f t="shared" ca="1" si="150"/>
        <v>3255.2186345471068</v>
      </c>
      <c r="O928" s="679">
        <f t="shared" ca="1" si="157"/>
        <v>4318.0061013191034</v>
      </c>
      <c r="P928" s="679">
        <f t="shared" ca="1" si="157"/>
        <v>62.741052138399212</v>
      </c>
      <c r="Q928" s="679">
        <f t="shared" ca="1" si="157"/>
        <v>1887.4836830311344</v>
      </c>
      <c r="R928" s="679">
        <f t="shared" ca="1" si="157"/>
        <v>2.177291238112681</v>
      </c>
      <c r="S928" s="679">
        <f t="shared" ca="1" si="157"/>
        <v>-3030.1909072211779</v>
      </c>
      <c r="T928" s="679">
        <f t="shared" ca="1" si="157"/>
        <v>11.712372178744134</v>
      </c>
      <c r="U928" s="679">
        <f t="shared" ca="1" si="157"/>
        <v>-0.35693439266850086</v>
      </c>
      <c r="V928" s="679">
        <f t="shared" ca="1" si="157"/>
        <v>0.55142107142650154</v>
      </c>
      <c r="W928" s="679">
        <f t="shared" ca="1" si="152"/>
        <v>3.0945551840327687</v>
      </c>
      <c r="X928" s="679">
        <f t="shared" ca="1" si="158"/>
        <v>0</v>
      </c>
      <c r="Y928" s="679">
        <f t="shared" ca="1" si="158"/>
        <v>0</v>
      </c>
      <c r="Z928" s="679">
        <f t="shared" ca="1" si="158"/>
        <v>0</v>
      </c>
      <c r="AA928" t="str">
        <f t="shared" si="153"/>
        <v>ASR_Financial_Report_SHP21Final</v>
      </c>
      <c r="AB928" s="960">
        <f t="shared" si="154"/>
        <v>44658</v>
      </c>
      <c r="AC928" t="str">
        <f t="shared" si="155"/>
        <v>Unaudited</v>
      </c>
    </row>
    <row r="929" spans="1:29" x14ac:dyDescent="0.25">
      <c r="A929" t="s">
        <v>420</v>
      </c>
      <c r="B929" t="s">
        <v>1366</v>
      </c>
      <c r="C929" t="s">
        <v>1367</v>
      </c>
      <c r="D929">
        <v>1900</v>
      </c>
      <c r="E929" s="960">
        <v>1</v>
      </c>
      <c r="F929" t="s">
        <v>440</v>
      </c>
      <c r="G929" s="960">
        <v>274</v>
      </c>
      <c r="H929" t="s">
        <v>381</v>
      </c>
      <c r="I929" s="961" t="s">
        <v>488</v>
      </c>
      <c r="J929" s="961" t="s">
        <v>444</v>
      </c>
      <c r="K929" s="961" t="s">
        <v>449</v>
      </c>
      <c r="L929" s="940" t="s">
        <v>111</v>
      </c>
      <c r="M929" s="961" t="s">
        <v>463</v>
      </c>
      <c r="N929" s="679">
        <f t="shared" ca="1" si="150"/>
        <v>240844.91624907841</v>
      </c>
      <c r="O929" s="679">
        <f t="shared" ca="1" si="157"/>
        <v>124656.60191956634</v>
      </c>
      <c r="P929" s="679">
        <f t="shared" ca="1" si="157"/>
        <v>4151.8209913876581</v>
      </c>
      <c r="Q929" s="679">
        <f t="shared" ca="1" si="157"/>
        <v>92568.556217244215</v>
      </c>
      <c r="R929" s="679">
        <f t="shared" ca="1" si="157"/>
        <v>10531.977039154162</v>
      </c>
      <c r="S929" s="679">
        <f t="shared" ca="1" si="157"/>
        <v>7274.0191173788571</v>
      </c>
      <c r="T929" s="679">
        <f t="shared" ca="1" si="157"/>
        <v>674.07528070278931</v>
      </c>
      <c r="U929" s="679">
        <f t="shared" ca="1" si="157"/>
        <v>15.127118826700151</v>
      </c>
      <c r="V929" s="679">
        <f t="shared" ca="1" si="157"/>
        <v>972.73856481768246</v>
      </c>
      <c r="W929" s="679">
        <f t="shared" ca="1" si="152"/>
        <v>0</v>
      </c>
      <c r="X929" s="679">
        <f t="shared" ca="1" si="158"/>
        <v>0</v>
      </c>
      <c r="Y929" s="679">
        <f t="shared" ca="1" si="158"/>
        <v>0</v>
      </c>
      <c r="Z929" s="679">
        <f t="shared" ca="1" si="158"/>
        <v>0</v>
      </c>
      <c r="AA929" t="str">
        <f t="shared" si="153"/>
        <v>ASR_Financial_Report_SHP21Final</v>
      </c>
      <c r="AB929" s="960">
        <f t="shared" si="154"/>
        <v>44658</v>
      </c>
      <c r="AC929" t="str">
        <f t="shared" si="155"/>
        <v>Unaudited</v>
      </c>
    </row>
    <row r="930" spans="1:29" x14ac:dyDescent="0.25">
      <c r="A930" t="s">
        <v>420</v>
      </c>
      <c r="B930" t="s">
        <v>1366</v>
      </c>
      <c r="C930" t="s">
        <v>1367</v>
      </c>
      <c r="D930">
        <v>1900</v>
      </c>
      <c r="E930" s="960">
        <v>1</v>
      </c>
      <c r="F930" t="s">
        <v>440</v>
      </c>
      <c r="G930" s="960">
        <v>274</v>
      </c>
      <c r="H930" t="s">
        <v>381</v>
      </c>
      <c r="I930" s="940" t="s">
        <v>488</v>
      </c>
      <c r="J930" s="940" t="s">
        <v>444</v>
      </c>
      <c r="K930" s="940" t="s">
        <v>6</v>
      </c>
      <c r="L930" s="940" t="s">
        <v>117</v>
      </c>
      <c r="M930" s="961" t="s">
        <v>188</v>
      </c>
      <c r="N930" s="679">
        <f t="shared" ca="1" si="150"/>
        <v>20970.53</v>
      </c>
      <c r="O930" s="679">
        <f t="shared" ca="1" si="157"/>
        <v>12707.56</v>
      </c>
      <c r="P930" s="679">
        <f t="shared" ca="1" si="157"/>
        <v>548.80999999999995</v>
      </c>
      <c r="Q930" s="679">
        <f t="shared" ca="1" si="157"/>
        <v>6571.93</v>
      </c>
      <c r="R930" s="679">
        <f t="shared" ca="1" si="157"/>
        <v>372.97</v>
      </c>
      <c r="S930" s="679">
        <f t="shared" ca="1" si="157"/>
        <v>456.69</v>
      </c>
      <c r="T930" s="679">
        <f t="shared" ca="1" si="157"/>
        <v>25</v>
      </c>
      <c r="U930" s="679">
        <f t="shared" ca="1" si="157"/>
        <v>2</v>
      </c>
      <c r="V930" s="679">
        <f t="shared" ca="1" si="157"/>
        <v>273.07</v>
      </c>
      <c r="W930" s="679">
        <f t="shared" ca="1" si="152"/>
        <v>12.5</v>
      </c>
      <c r="X930" s="679">
        <f t="shared" ca="1" si="158"/>
        <v>0</v>
      </c>
      <c r="Y930" s="679">
        <f t="shared" ca="1" si="158"/>
        <v>0</v>
      </c>
      <c r="Z930" s="679">
        <f t="shared" ca="1" si="158"/>
        <v>0</v>
      </c>
      <c r="AA930" t="str">
        <f t="shared" si="153"/>
        <v>ASR_Financial_Report_SHP21Final</v>
      </c>
      <c r="AB930" s="960">
        <f t="shared" si="154"/>
        <v>44658</v>
      </c>
      <c r="AC930" t="str">
        <f t="shared" si="155"/>
        <v>Unaudited</v>
      </c>
    </row>
    <row r="931" spans="1:29" x14ac:dyDescent="0.25">
      <c r="A931" t="s">
        <v>420</v>
      </c>
      <c r="B931" t="s">
        <v>1366</v>
      </c>
      <c r="C931" t="s">
        <v>1367</v>
      </c>
      <c r="D931">
        <v>1900</v>
      </c>
      <c r="E931" s="960">
        <v>1</v>
      </c>
      <c r="F931" t="s">
        <v>440</v>
      </c>
      <c r="G931" s="960">
        <v>274</v>
      </c>
      <c r="H931" t="s">
        <v>381</v>
      </c>
      <c r="I931" s="940" t="s">
        <v>488</v>
      </c>
      <c r="J931" s="940" t="s">
        <v>444</v>
      </c>
      <c r="K931" s="940" t="s">
        <v>6</v>
      </c>
      <c r="L931" s="940" t="s">
        <v>45</v>
      </c>
      <c r="M931" s="961" t="s">
        <v>163</v>
      </c>
      <c r="N931" s="679">
        <f t="shared" ca="1" si="150"/>
        <v>0</v>
      </c>
      <c r="O931" s="679">
        <f t="shared" ref="O931:V937" ca="1" si="159">IF(OR(AND($F931="PY",O$1&lt;&gt;"Prior Year"),AND($F931&lt;&gt;"PY",O$1="Prior Year")),0,INDEX(INDIRECT("'MMA Rev-Exp "&amp;$H931&amp;"'!$A$1:$CA$200"),IF($J931="Member Months",MATCH($J931,INDIRECT("'MMA Rev-Exp "&amp;$H931&amp;"'!$A$1:$A$200"),0),MATCH($L931,INDIRECT("'MMA Rev-Exp "&amp;$H931&amp;"'!$B$1:$B$200"),0)),IF($F931="PY",MATCH("Prior Year Adjustments",INDIRECT("'MMA Rev-Exp "&amp;$H931&amp;"'!$A$8:$CA$8"),0),MATCH(IF($F931="Q1","JANUARY - MARCH (Q1)",IF($F931="Q2","APRIL - JUNE (Q2)",IF($F931="Q3","JULY - SEPTEMBER (Q3)",IF($F931="Q4","OCTOBER - DECEMBER (Q4)",0)))),INDIRECT("'MMA Rev-Exp "&amp;$H931&amp;"'!$A$7:$CA$7"),0)+MATCH(O$1,INDIRECT("'MMA Rev-Exp "&amp;$H931&amp;"'!$D$8:$CA$8"),0)-1)))</f>
        <v>0</v>
      </c>
      <c r="P931" s="679">
        <f t="shared" ca="1" si="159"/>
        <v>0</v>
      </c>
      <c r="Q931" s="679">
        <f t="shared" ca="1" si="159"/>
        <v>0</v>
      </c>
      <c r="R931" s="679">
        <f t="shared" ca="1" si="159"/>
        <v>0</v>
      </c>
      <c r="S931" s="679">
        <f t="shared" ca="1" si="159"/>
        <v>0</v>
      </c>
      <c r="T931" s="679">
        <f t="shared" ca="1" si="159"/>
        <v>0</v>
      </c>
      <c r="U931" s="679">
        <f t="shared" ca="1" si="159"/>
        <v>0</v>
      </c>
      <c r="V931" s="679">
        <f t="shared" ca="1" si="159"/>
        <v>0</v>
      </c>
      <c r="W931" s="679">
        <f t="shared" ca="1" si="152"/>
        <v>0</v>
      </c>
      <c r="X931" s="679">
        <f t="shared" ca="1" si="158"/>
        <v>0</v>
      </c>
      <c r="Y931" s="679">
        <f t="shared" ca="1" si="158"/>
        <v>0</v>
      </c>
      <c r="Z931" s="679">
        <f t="shared" ca="1" si="158"/>
        <v>0</v>
      </c>
      <c r="AA931" t="str">
        <f t="shared" si="153"/>
        <v>ASR_Financial_Report_SHP21Final</v>
      </c>
      <c r="AB931" s="960">
        <f t="shared" si="154"/>
        <v>44658</v>
      </c>
      <c r="AC931" t="str">
        <f t="shared" si="155"/>
        <v>Unaudited</v>
      </c>
    </row>
    <row r="932" spans="1:29" x14ac:dyDescent="0.25">
      <c r="A932" t="s">
        <v>420</v>
      </c>
      <c r="B932" t="s">
        <v>1366</v>
      </c>
      <c r="C932" t="s">
        <v>1367</v>
      </c>
      <c r="D932">
        <v>1900</v>
      </c>
      <c r="E932" s="960">
        <v>1</v>
      </c>
      <c r="F932" t="s">
        <v>440</v>
      </c>
      <c r="G932" s="960">
        <v>274</v>
      </c>
      <c r="H932" t="s">
        <v>381</v>
      </c>
      <c r="I932" s="940" t="s">
        <v>488</v>
      </c>
      <c r="J932" s="940" t="s">
        <v>444</v>
      </c>
      <c r="K932" s="940" t="s">
        <v>6</v>
      </c>
      <c r="L932" s="940" t="s">
        <v>46</v>
      </c>
      <c r="M932" s="961" t="s">
        <v>164</v>
      </c>
      <c r="N932" s="679">
        <f t="shared" ca="1" si="150"/>
        <v>444.53849966790943</v>
      </c>
      <c r="O932" s="679">
        <f t="shared" ca="1" si="159"/>
        <v>350.48506015794129</v>
      </c>
      <c r="P932" s="679">
        <f t="shared" ca="1" si="159"/>
        <v>11.792147381074811</v>
      </c>
      <c r="Q932" s="679">
        <f t="shared" ca="1" si="159"/>
        <v>71.9769926267019</v>
      </c>
      <c r="R932" s="679">
        <f t="shared" ca="1" si="159"/>
        <v>4.4941638491577018</v>
      </c>
      <c r="S932" s="679">
        <f t="shared" ca="1" si="159"/>
        <v>3.2167420294632008</v>
      </c>
      <c r="T932" s="679">
        <f t="shared" ca="1" si="159"/>
        <v>1.0722473431543993</v>
      </c>
      <c r="U932" s="679">
        <f t="shared" ca="1" si="159"/>
        <v>8.5779787452351972E-2</v>
      </c>
      <c r="V932" s="679">
        <f t="shared" ca="1" si="159"/>
        <v>1.4153664929638097</v>
      </c>
      <c r="W932" s="679">
        <f t="shared" ca="1" si="152"/>
        <v>0</v>
      </c>
      <c r="X932" s="679">
        <f t="shared" ca="1" si="158"/>
        <v>0</v>
      </c>
      <c r="Y932" s="679">
        <f t="shared" ca="1" si="158"/>
        <v>0</v>
      </c>
      <c r="Z932" s="679">
        <f t="shared" ca="1" si="158"/>
        <v>0</v>
      </c>
      <c r="AA932" t="str">
        <f t="shared" si="153"/>
        <v>ASR_Financial_Report_SHP21Final</v>
      </c>
      <c r="AB932" s="960">
        <f t="shared" si="154"/>
        <v>44658</v>
      </c>
      <c r="AC932" t="str">
        <f t="shared" si="155"/>
        <v>Unaudited</v>
      </c>
    </row>
    <row r="933" spans="1:29" x14ac:dyDescent="0.25">
      <c r="A933" t="s">
        <v>420</v>
      </c>
      <c r="B933" t="s">
        <v>1366</v>
      </c>
      <c r="C933" t="s">
        <v>1367</v>
      </c>
      <c r="D933">
        <v>1900</v>
      </c>
      <c r="E933" s="960">
        <v>1</v>
      </c>
      <c r="F933" t="s">
        <v>440</v>
      </c>
      <c r="G933" s="960">
        <v>274</v>
      </c>
      <c r="H933" t="s">
        <v>381</v>
      </c>
      <c r="I933" s="961" t="s">
        <v>488</v>
      </c>
      <c r="J933" s="961" t="s">
        <v>444</v>
      </c>
      <c r="K933" s="961" t="s">
        <v>6</v>
      </c>
      <c r="L933" s="940" t="s">
        <v>165</v>
      </c>
      <c r="M933" s="961" t="s">
        <v>461</v>
      </c>
      <c r="N933" s="679">
        <f t="shared" ca="1" si="150"/>
        <v>0</v>
      </c>
      <c r="O933" s="679">
        <f t="shared" ca="1" si="159"/>
        <v>0</v>
      </c>
      <c r="P933" s="679">
        <f t="shared" ca="1" si="159"/>
        <v>0</v>
      </c>
      <c r="Q933" s="679">
        <f t="shared" ca="1" si="159"/>
        <v>0</v>
      </c>
      <c r="R933" s="679">
        <f t="shared" ca="1" si="159"/>
        <v>0</v>
      </c>
      <c r="S933" s="679">
        <f t="shared" ca="1" si="159"/>
        <v>0</v>
      </c>
      <c r="T933" s="679">
        <f t="shared" ca="1" si="159"/>
        <v>0</v>
      </c>
      <c r="U933" s="679">
        <f t="shared" ca="1" si="159"/>
        <v>0</v>
      </c>
      <c r="V933" s="679">
        <f t="shared" ca="1" si="159"/>
        <v>0</v>
      </c>
      <c r="W933" s="679">
        <f t="shared" ca="1" si="152"/>
        <v>0</v>
      </c>
      <c r="X933" s="679">
        <f t="shared" ca="1" si="158"/>
        <v>0</v>
      </c>
      <c r="Y933" s="679">
        <f t="shared" ca="1" si="158"/>
        <v>0</v>
      </c>
      <c r="Z933" s="679">
        <f t="shared" ca="1" si="158"/>
        <v>0</v>
      </c>
      <c r="AA933" t="str">
        <f t="shared" si="153"/>
        <v>ASR_Financial_Report_SHP21Final</v>
      </c>
      <c r="AB933" s="960">
        <f t="shared" si="154"/>
        <v>44658</v>
      </c>
      <c r="AC933" t="str">
        <f t="shared" si="155"/>
        <v>Unaudited</v>
      </c>
    </row>
    <row r="934" spans="1:29" x14ac:dyDescent="0.25">
      <c r="A934" t="s">
        <v>420</v>
      </c>
      <c r="B934" t="s">
        <v>1366</v>
      </c>
      <c r="C934" t="s">
        <v>1367</v>
      </c>
      <c r="D934">
        <v>1900</v>
      </c>
      <c r="E934" s="960">
        <v>1</v>
      </c>
      <c r="F934" t="s">
        <v>440</v>
      </c>
      <c r="G934" s="960">
        <v>274</v>
      </c>
      <c r="H934" t="s">
        <v>381</v>
      </c>
      <c r="I934" s="961" t="s">
        <v>488</v>
      </c>
      <c r="J934" s="961" t="s">
        <v>444</v>
      </c>
      <c r="K934" s="961" t="s">
        <v>434</v>
      </c>
      <c r="L934" s="940" t="s">
        <v>120</v>
      </c>
      <c r="M934" s="961" t="s">
        <v>32</v>
      </c>
      <c r="N934" s="679">
        <f t="shared" ca="1" si="150"/>
        <v>0</v>
      </c>
      <c r="O934" s="679">
        <f t="shared" ca="1" si="159"/>
        <v>0</v>
      </c>
      <c r="P934" s="679">
        <f t="shared" ca="1" si="159"/>
        <v>0</v>
      </c>
      <c r="Q934" s="679">
        <f t="shared" ca="1" si="159"/>
        <v>0</v>
      </c>
      <c r="R934" s="679">
        <f t="shared" ca="1" si="159"/>
        <v>0</v>
      </c>
      <c r="S934" s="679">
        <f t="shared" ca="1" si="159"/>
        <v>0</v>
      </c>
      <c r="T934" s="679">
        <f t="shared" ca="1" si="159"/>
        <v>0</v>
      </c>
      <c r="U934" s="679">
        <f t="shared" ca="1" si="159"/>
        <v>0</v>
      </c>
      <c r="V934" s="679">
        <f t="shared" ca="1" si="159"/>
        <v>0</v>
      </c>
      <c r="W934" s="679">
        <f t="shared" ca="1" si="152"/>
        <v>0</v>
      </c>
      <c r="X934" s="679">
        <f t="shared" ca="1" si="158"/>
        <v>0</v>
      </c>
      <c r="Y934" s="679">
        <f t="shared" ca="1" si="158"/>
        <v>0</v>
      </c>
      <c r="Z934" s="679">
        <f t="shared" ca="1" si="158"/>
        <v>0</v>
      </c>
      <c r="AA934" t="str">
        <f t="shared" si="153"/>
        <v>ASR_Financial_Report_SHP21Final</v>
      </c>
      <c r="AB934" s="960">
        <f t="shared" si="154"/>
        <v>44658</v>
      </c>
      <c r="AC934" t="str">
        <f t="shared" si="155"/>
        <v>Unaudited</v>
      </c>
    </row>
    <row r="935" spans="1:29" x14ac:dyDescent="0.25">
      <c r="A935" t="s">
        <v>420</v>
      </c>
      <c r="B935" t="s">
        <v>1366</v>
      </c>
      <c r="C935" t="s">
        <v>1367</v>
      </c>
      <c r="D935">
        <v>1900</v>
      </c>
      <c r="E935" s="960">
        <v>1</v>
      </c>
      <c r="F935" t="s">
        <v>440</v>
      </c>
      <c r="G935" s="960">
        <v>274</v>
      </c>
      <c r="H935" t="s">
        <v>381</v>
      </c>
      <c r="I935" s="961" t="s">
        <v>488</v>
      </c>
      <c r="J935" s="961" t="s">
        <v>444</v>
      </c>
      <c r="K935" s="961" t="s">
        <v>434</v>
      </c>
      <c r="L935" s="940" t="s">
        <v>924</v>
      </c>
      <c r="M935" s="961" t="s">
        <v>916</v>
      </c>
      <c r="N935" s="679">
        <f t="shared" ca="1" si="150"/>
        <v>0</v>
      </c>
      <c r="O935" s="679">
        <f t="shared" ca="1" si="159"/>
        <v>0</v>
      </c>
      <c r="P935" s="679">
        <f t="shared" ca="1" si="159"/>
        <v>0</v>
      </c>
      <c r="Q935" s="679">
        <f t="shared" ca="1" si="159"/>
        <v>0</v>
      </c>
      <c r="R935" s="679">
        <f t="shared" ca="1" si="159"/>
        <v>0</v>
      </c>
      <c r="S935" s="679">
        <f t="shared" ca="1" si="159"/>
        <v>0</v>
      </c>
      <c r="T935" s="679">
        <f t="shared" ca="1" si="159"/>
        <v>0</v>
      </c>
      <c r="U935" s="679">
        <f t="shared" ca="1" si="159"/>
        <v>0</v>
      </c>
      <c r="V935" s="679">
        <f t="shared" ca="1" si="159"/>
        <v>0</v>
      </c>
      <c r="W935" s="679">
        <f t="shared" ca="1" si="152"/>
        <v>0</v>
      </c>
      <c r="X935" s="679">
        <f t="shared" ca="1" si="158"/>
        <v>0</v>
      </c>
      <c r="Y935" s="679">
        <f t="shared" ca="1" si="158"/>
        <v>0</v>
      </c>
      <c r="Z935" s="679">
        <f t="shared" ca="1" si="158"/>
        <v>0</v>
      </c>
      <c r="AA935" t="str">
        <f t="shared" si="153"/>
        <v>ASR_Financial_Report_SHP21Final</v>
      </c>
      <c r="AB935" s="960">
        <f t="shared" si="154"/>
        <v>44658</v>
      </c>
      <c r="AC935" t="str">
        <f t="shared" si="155"/>
        <v>Unaudited</v>
      </c>
    </row>
    <row r="936" spans="1:29" x14ac:dyDescent="0.25">
      <c r="A936" t="s">
        <v>420</v>
      </c>
      <c r="B936" t="s">
        <v>1366</v>
      </c>
      <c r="C936" t="s">
        <v>1367</v>
      </c>
      <c r="D936">
        <v>1900</v>
      </c>
      <c r="E936" s="960">
        <v>1</v>
      </c>
      <c r="F936" t="s">
        <v>440</v>
      </c>
      <c r="G936" s="960">
        <v>274</v>
      </c>
      <c r="H936" t="s">
        <v>381</v>
      </c>
      <c r="I936" s="961" t="s">
        <v>488</v>
      </c>
      <c r="J936" s="961" t="s">
        <v>444</v>
      </c>
      <c r="K936" s="961" t="s">
        <v>434</v>
      </c>
      <c r="L936" s="940" t="s">
        <v>167</v>
      </c>
      <c r="M936" s="961" t="s">
        <v>40</v>
      </c>
      <c r="N936" s="679">
        <f t="shared" ca="1" si="150"/>
        <v>0</v>
      </c>
      <c r="O936" s="679">
        <f t="shared" ca="1" si="159"/>
        <v>0</v>
      </c>
      <c r="P936" s="679">
        <f t="shared" ca="1" si="159"/>
        <v>0</v>
      </c>
      <c r="Q936" s="679">
        <f t="shared" ca="1" si="159"/>
        <v>0</v>
      </c>
      <c r="R936" s="679">
        <f t="shared" ca="1" si="159"/>
        <v>0</v>
      </c>
      <c r="S936" s="679">
        <f t="shared" ca="1" si="159"/>
        <v>0</v>
      </c>
      <c r="T936" s="679">
        <f t="shared" ca="1" si="159"/>
        <v>0</v>
      </c>
      <c r="U936" s="679">
        <f t="shared" ca="1" si="159"/>
        <v>0</v>
      </c>
      <c r="V936" s="679">
        <f t="shared" ca="1" si="159"/>
        <v>0</v>
      </c>
      <c r="W936" s="679">
        <f t="shared" ca="1" si="152"/>
        <v>0</v>
      </c>
      <c r="X936" s="679">
        <f t="shared" ca="1" si="158"/>
        <v>0</v>
      </c>
      <c r="Y936" s="679">
        <f t="shared" ca="1" si="158"/>
        <v>0</v>
      </c>
      <c r="Z936" s="679">
        <f t="shared" ca="1" si="158"/>
        <v>0</v>
      </c>
      <c r="AA936" t="str">
        <f t="shared" si="153"/>
        <v>ASR_Financial_Report_SHP21Final</v>
      </c>
      <c r="AB936" s="960">
        <f t="shared" si="154"/>
        <v>44658</v>
      </c>
      <c r="AC936" t="str">
        <f t="shared" si="155"/>
        <v>Unaudited</v>
      </c>
    </row>
    <row r="937" spans="1:29" x14ac:dyDescent="0.25">
      <c r="A937" t="s">
        <v>420</v>
      </c>
      <c r="B937" t="s">
        <v>1366</v>
      </c>
      <c r="C937" t="s">
        <v>1367</v>
      </c>
      <c r="D937">
        <v>1900</v>
      </c>
      <c r="E937" s="960">
        <v>1</v>
      </c>
      <c r="F937" t="s">
        <v>440</v>
      </c>
      <c r="G937" s="960">
        <v>274</v>
      </c>
      <c r="H937" t="s">
        <v>381</v>
      </c>
      <c r="I937" s="961" t="s">
        <v>488</v>
      </c>
      <c r="J937" s="961" t="s">
        <v>444</v>
      </c>
      <c r="K937" s="961" t="s">
        <v>434</v>
      </c>
      <c r="L937" s="956" t="s">
        <v>168</v>
      </c>
      <c r="M937" s="961" t="s">
        <v>329</v>
      </c>
      <c r="N937" s="679">
        <f t="shared" ca="1" si="150"/>
        <v>0</v>
      </c>
      <c r="O937" s="679">
        <f t="shared" ca="1" si="159"/>
        <v>0</v>
      </c>
      <c r="P937" s="679">
        <f t="shared" ca="1" si="159"/>
        <v>0</v>
      </c>
      <c r="Q937" s="679">
        <f t="shared" ca="1" si="159"/>
        <v>0</v>
      </c>
      <c r="R937" s="679">
        <f t="shared" ca="1" si="159"/>
        <v>0</v>
      </c>
      <c r="S937" s="679">
        <f t="shared" ca="1" si="159"/>
        <v>0</v>
      </c>
      <c r="T937" s="679">
        <f t="shared" ca="1" si="159"/>
        <v>0</v>
      </c>
      <c r="U937" s="679">
        <f t="shared" ca="1" si="159"/>
        <v>0</v>
      </c>
      <c r="V937" s="679">
        <f t="shared" ca="1" si="159"/>
        <v>0</v>
      </c>
      <c r="W937" s="679">
        <f t="shared" ca="1" si="152"/>
        <v>0</v>
      </c>
      <c r="X937" s="679">
        <f t="shared" ca="1" si="158"/>
        <v>0</v>
      </c>
      <c r="Y937" s="679">
        <f t="shared" ca="1" si="158"/>
        <v>0</v>
      </c>
      <c r="Z937" s="679">
        <f t="shared" ca="1" si="158"/>
        <v>0</v>
      </c>
      <c r="AA937" t="str">
        <f t="shared" si="153"/>
        <v>ASR_Financial_Report_SHP21Final</v>
      </c>
      <c r="AB937" s="960">
        <f t="shared" si="154"/>
        <v>44658</v>
      </c>
      <c r="AC937" t="str">
        <f t="shared" si="155"/>
        <v>Unaudited</v>
      </c>
    </row>
    <row r="938" spans="1:29" x14ac:dyDescent="0.25">
      <c r="A938" t="s">
        <v>420</v>
      </c>
      <c r="B938" t="s">
        <v>1366</v>
      </c>
      <c r="C938" t="s">
        <v>1367</v>
      </c>
      <c r="D938">
        <v>1900</v>
      </c>
      <c r="E938" s="960">
        <v>1</v>
      </c>
      <c r="F938" t="s">
        <v>440</v>
      </c>
      <c r="G938" s="960">
        <v>274</v>
      </c>
      <c r="H938" t="s">
        <v>381</v>
      </c>
      <c r="I938" s="961" t="s">
        <v>488</v>
      </c>
      <c r="J938" s="961" t="s">
        <v>450</v>
      </c>
      <c r="K938" s="961" t="s">
        <v>435</v>
      </c>
      <c r="L938" s="940" t="s">
        <v>121</v>
      </c>
      <c r="M938" s="961" t="s">
        <v>27</v>
      </c>
      <c r="N938" s="679">
        <f t="shared" ca="1" si="150"/>
        <v>19182629.894426912</v>
      </c>
      <c r="O938" s="679">
        <f ca="1">IF(OR(AND($F938="PY",O$1&lt;&gt;"Prior Year"),AND($F938&lt;&gt;"PY",O$1="Prior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"&amp;$H938&amp;"'!$A$7:$CA$7"),0)+MATCH(O$1,INDIRECT("'MMA Rev-Exp "&amp;$H938&amp;"'!$D$8:$CA$8"),0)-1)))</f>
        <v>202811.39657235975</v>
      </c>
      <c r="P938" s="679">
        <f ca="1">IF(OR(AND($F938="PY",P$1&lt;&gt;"Prior Year"),AND($F938&lt;&gt;"PY",P$1="Prior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"&amp;$H938&amp;"'!$A$7:$CA$7"),0)+MATCH(P$1,INDIRECT("'MMA Rev-Exp "&amp;$H938&amp;"'!$D$8:$CA$8"),0)-1)))</f>
        <v>18979818.497854553</v>
      </c>
      <c r="Q938" s="679">
        <f ca="1">IF(OR(AND($F938="PY",Q$1&lt;&gt;"Prior Year"),AND($F938&lt;&gt;"PY",Q$1="Prior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"&amp;$H938&amp;"'!$A$7:$CA$7"),0)+MATCH(Q$1,INDIRECT("'MMA Rev-Exp "&amp;$H938&amp;"'!$D$8:$CA$8"),0)-1)))</f>
        <v>0</v>
      </c>
      <c r="R938" s="679">
        <f ca="1">IF(OR(AND($F938="PY",R$1&lt;&gt;"Prior Year"),AND($F938&lt;&gt;"PY",R$1="Prior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"&amp;$H938&amp;"'!$A$7:$CA$7"),0)+MATCH(R$1,INDIRECT("'MMA Rev-Exp "&amp;$H938&amp;"'!$D$8:$CA$8"),0)-1)))</f>
        <v>0</v>
      </c>
      <c r="S938" s="679">
        <f t="shared" ref="O938:Z961" ca="1" si="160">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679">
        <f t="shared" ca="1" si="160"/>
        <v>0</v>
      </c>
      <c r="U938" s="679">
        <f t="shared" ca="1" si="160"/>
        <v>0</v>
      </c>
      <c r="V938" s="679">
        <f t="shared" ca="1" si="160"/>
        <v>0</v>
      </c>
      <c r="W938" s="679">
        <f t="shared" ca="1" si="152"/>
        <v>0</v>
      </c>
      <c r="X938" s="679">
        <f t="shared" ca="1" si="160"/>
        <v>0</v>
      </c>
      <c r="Y938" s="679">
        <f t="shared" ca="1" si="160"/>
        <v>0</v>
      </c>
      <c r="Z938" s="679">
        <f t="shared" ca="1" si="160"/>
        <v>0</v>
      </c>
      <c r="AA938" t="str">
        <f t="shared" si="153"/>
        <v>ASR_Financial_Report_SHP21Final</v>
      </c>
      <c r="AB938" s="960">
        <f t="shared" si="154"/>
        <v>44658</v>
      </c>
      <c r="AC938" t="str">
        <f t="shared" si="155"/>
        <v>Unaudited</v>
      </c>
    </row>
    <row r="939" spans="1:29" x14ac:dyDescent="0.25">
      <c r="A939" t="s">
        <v>420</v>
      </c>
      <c r="B939" t="s">
        <v>1366</v>
      </c>
      <c r="C939" t="s">
        <v>1367</v>
      </c>
      <c r="D939">
        <v>1900</v>
      </c>
      <c r="E939" s="960">
        <v>1</v>
      </c>
      <c r="F939" t="s">
        <v>440</v>
      </c>
      <c r="G939" s="960">
        <v>274</v>
      </c>
      <c r="H939" t="s">
        <v>381</v>
      </c>
      <c r="I939" s="940" t="s">
        <v>488</v>
      </c>
      <c r="J939" s="940" t="s">
        <v>450</v>
      </c>
      <c r="K939" s="940" t="s">
        <v>435</v>
      </c>
      <c r="L939" s="940" t="s">
        <v>122</v>
      </c>
      <c r="M939" s="961" t="s">
        <v>97</v>
      </c>
      <c r="N939" s="679">
        <f t="shared" ref="N939:N1002" ca="1" si="161">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-18240934.33350246</v>
      </c>
      <c r="O939" s="679">
        <f t="shared" ca="1" si="160"/>
        <v>90313.461547540719</v>
      </c>
      <c r="P939" s="679">
        <f t="shared" ca="1" si="160"/>
        <v>-18331247.795050003</v>
      </c>
      <c r="Q939" s="679">
        <f t="shared" ca="1" si="160"/>
        <v>0</v>
      </c>
      <c r="R939" s="679">
        <f t="shared" ca="1" si="160"/>
        <v>0</v>
      </c>
      <c r="S939" s="679">
        <f t="shared" ca="1" si="160"/>
        <v>0</v>
      </c>
      <c r="T939" s="679">
        <f t="shared" ca="1" si="160"/>
        <v>0</v>
      </c>
      <c r="U939" s="679">
        <f t="shared" ca="1" si="160"/>
        <v>0</v>
      </c>
      <c r="V939" s="679">
        <f t="shared" ca="1" si="160"/>
        <v>0</v>
      </c>
      <c r="W939" s="679">
        <f t="shared" ca="1" si="152"/>
        <v>0</v>
      </c>
      <c r="X939" s="679">
        <f t="shared" ca="1" si="160"/>
        <v>0</v>
      </c>
      <c r="Y939" s="679">
        <f t="shared" ca="1" si="160"/>
        <v>0</v>
      </c>
      <c r="Z939" s="679">
        <f t="shared" ca="1" si="160"/>
        <v>0</v>
      </c>
      <c r="AA939" t="str">
        <f t="shared" si="153"/>
        <v>ASR_Financial_Report_SHP21Final</v>
      </c>
      <c r="AB939" s="960">
        <f t="shared" si="154"/>
        <v>44658</v>
      </c>
      <c r="AC939" t="str">
        <f t="shared" si="155"/>
        <v>Unaudited</v>
      </c>
    </row>
    <row r="940" spans="1:29" x14ac:dyDescent="0.25">
      <c r="A940" t="s">
        <v>420</v>
      </c>
      <c r="B940" t="s">
        <v>1366</v>
      </c>
      <c r="C940" t="s">
        <v>1367</v>
      </c>
      <c r="D940">
        <v>1900</v>
      </c>
      <c r="E940" s="960">
        <v>1</v>
      </c>
      <c r="F940" t="s">
        <v>440</v>
      </c>
      <c r="G940" s="960">
        <v>274</v>
      </c>
      <c r="H940" t="s">
        <v>381</v>
      </c>
      <c r="I940" s="961" t="s">
        <v>488</v>
      </c>
      <c r="J940" s="961" t="s">
        <v>450</v>
      </c>
      <c r="K940" s="961" t="s">
        <v>435</v>
      </c>
      <c r="L940" s="940" t="s">
        <v>123</v>
      </c>
      <c r="M940" s="961" t="s">
        <v>98</v>
      </c>
      <c r="N940" s="679">
        <f t="shared" ca="1" si="161"/>
        <v>280925.3859545805</v>
      </c>
      <c r="O940" s="679">
        <f t="shared" ca="1" si="160"/>
        <v>147324.03147708275</v>
      </c>
      <c r="P940" s="679">
        <f t="shared" ca="1" si="160"/>
        <v>133601.35447749778</v>
      </c>
      <c r="Q940" s="679">
        <f t="shared" ca="1" si="160"/>
        <v>0</v>
      </c>
      <c r="R940" s="679">
        <f t="shared" ca="1" si="160"/>
        <v>0</v>
      </c>
      <c r="S940" s="679">
        <f t="shared" ca="1" si="160"/>
        <v>0</v>
      </c>
      <c r="T940" s="679">
        <f t="shared" ca="1" si="160"/>
        <v>0</v>
      </c>
      <c r="U940" s="679">
        <f t="shared" ca="1" si="160"/>
        <v>0</v>
      </c>
      <c r="V940" s="679">
        <f t="shared" ca="1" si="160"/>
        <v>0</v>
      </c>
      <c r="W940" s="679">
        <f t="shared" ca="1" si="152"/>
        <v>0</v>
      </c>
      <c r="X940" s="679">
        <f t="shared" ca="1" si="160"/>
        <v>0</v>
      </c>
      <c r="Y940" s="679">
        <f t="shared" ca="1" si="160"/>
        <v>0</v>
      </c>
      <c r="Z940" s="679">
        <f t="shared" ca="1" si="160"/>
        <v>0</v>
      </c>
      <c r="AA940" t="str">
        <f t="shared" si="153"/>
        <v>ASR_Financial_Report_SHP21Final</v>
      </c>
      <c r="AB940" s="960">
        <f t="shared" si="154"/>
        <v>44658</v>
      </c>
      <c r="AC940" t="str">
        <f t="shared" si="155"/>
        <v>Unaudited</v>
      </c>
    </row>
    <row r="941" spans="1:29" x14ac:dyDescent="0.25">
      <c r="A941" t="s">
        <v>420</v>
      </c>
      <c r="B941" t="s">
        <v>1366</v>
      </c>
      <c r="C941" t="s">
        <v>1367</v>
      </c>
      <c r="D941">
        <v>1900</v>
      </c>
      <c r="E941" s="960">
        <v>1</v>
      </c>
      <c r="F941" t="s">
        <v>440</v>
      </c>
      <c r="G941" s="960">
        <v>274</v>
      </c>
      <c r="H941" t="s">
        <v>381</v>
      </c>
      <c r="I941" s="940" t="s">
        <v>488</v>
      </c>
      <c r="J941" s="940" t="s">
        <v>450</v>
      </c>
      <c r="K941" s="940" t="s">
        <v>435</v>
      </c>
      <c r="L941" s="940" t="s">
        <v>124</v>
      </c>
      <c r="M941" s="940" t="s">
        <v>99</v>
      </c>
      <c r="N941" s="679">
        <f t="shared" ca="1" si="161"/>
        <v>24301.740278435627</v>
      </c>
      <c r="O941" s="679">
        <f t="shared" ca="1" si="160"/>
        <v>14276.580883591867</v>
      </c>
      <c r="P941" s="679">
        <f t="shared" ca="1" si="160"/>
        <v>10025.15939484376</v>
      </c>
      <c r="Q941" s="679">
        <f t="shared" ca="1" si="160"/>
        <v>0</v>
      </c>
      <c r="R941" s="679">
        <f t="shared" ca="1" si="160"/>
        <v>0</v>
      </c>
      <c r="S941" s="679">
        <f t="shared" ca="1" si="160"/>
        <v>0</v>
      </c>
      <c r="T941" s="679">
        <f t="shared" ca="1" si="160"/>
        <v>0</v>
      </c>
      <c r="U941" s="679">
        <f t="shared" ca="1" si="160"/>
        <v>0</v>
      </c>
      <c r="V941" s="679">
        <f t="shared" ca="1" si="160"/>
        <v>0</v>
      </c>
      <c r="W941" s="679">
        <f t="shared" ca="1" si="152"/>
        <v>0</v>
      </c>
      <c r="X941" s="679">
        <f t="shared" ca="1" si="160"/>
        <v>0</v>
      </c>
      <c r="Y941" s="679">
        <f t="shared" ca="1" si="160"/>
        <v>0</v>
      </c>
      <c r="Z941" s="679">
        <f t="shared" ca="1" si="160"/>
        <v>0</v>
      </c>
      <c r="AA941" t="str">
        <f t="shared" si="153"/>
        <v>ASR_Financial_Report_SHP21Final</v>
      </c>
      <c r="AB941" s="960">
        <f t="shared" si="154"/>
        <v>44658</v>
      </c>
      <c r="AC941" t="str">
        <f t="shared" si="155"/>
        <v>Unaudited</v>
      </c>
    </row>
    <row r="942" spans="1:29" x14ac:dyDescent="0.25">
      <c r="A942" t="s">
        <v>420</v>
      </c>
      <c r="B942" t="s">
        <v>1366</v>
      </c>
      <c r="C942" t="s">
        <v>1367</v>
      </c>
      <c r="D942">
        <v>1900</v>
      </c>
      <c r="E942" s="960">
        <v>1</v>
      </c>
      <c r="F942" t="s">
        <v>440</v>
      </c>
      <c r="G942" s="960">
        <v>274</v>
      </c>
      <c r="H942" t="s">
        <v>381</v>
      </c>
      <c r="I942" s="940" t="s">
        <v>488</v>
      </c>
      <c r="J942" s="940" t="s">
        <v>450</v>
      </c>
      <c r="K942" s="940" t="s">
        <v>435</v>
      </c>
      <c r="L942" s="940" t="s">
        <v>125</v>
      </c>
      <c r="M942" s="961" t="s">
        <v>100</v>
      </c>
      <c r="N942" s="679">
        <f t="shared" ca="1" si="161"/>
        <v>-5558.1071665767558</v>
      </c>
      <c r="O942" s="679">
        <f t="shared" ca="1" si="160"/>
        <v>0.16913836633094881</v>
      </c>
      <c r="P942" s="679">
        <f t="shared" ca="1" si="160"/>
        <v>-5558.2763049430869</v>
      </c>
      <c r="Q942" s="679">
        <f t="shared" ca="1" si="160"/>
        <v>0</v>
      </c>
      <c r="R942" s="679">
        <f t="shared" ca="1" si="160"/>
        <v>0</v>
      </c>
      <c r="S942" s="679">
        <f t="shared" ca="1" si="160"/>
        <v>0</v>
      </c>
      <c r="T942" s="679">
        <f t="shared" ca="1" si="160"/>
        <v>0</v>
      </c>
      <c r="U942" s="679">
        <f t="shared" ca="1" si="160"/>
        <v>0</v>
      </c>
      <c r="V942" s="679">
        <f t="shared" ca="1" si="160"/>
        <v>0</v>
      </c>
      <c r="W942" s="679">
        <f t="shared" ca="1" si="152"/>
        <v>0</v>
      </c>
      <c r="X942" s="679">
        <f t="shared" ca="1" si="160"/>
        <v>0</v>
      </c>
      <c r="Y942" s="679">
        <f t="shared" ca="1" si="160"/>
        <v>0</v>
      </c>
      <c r="Z942" s="679">
        <f t="shared" ca="1" si="160"/>
        <v>0</v>
      </c>
      <c r="AA942" t="str">
        <f t="shared" si="153"/>
        <v>ASR_Financial_Report_SHP21Final</v>
      </c>
      <c r="AB942" s="960">
        <f t="shared" si="154"/>
        <v>44658</v>
      </c>
      <c r="AC942" t="str">
        <f t="shared" si="155"/>
        <v>Unaudited</v>
      </c>
    </row>
    <row r="943" spans="1:29" x14ac:dyDescent="0.25">
      <c r="A943" t="s">
        <v>420</v>
      </c>
      <c r="B943" t="s">
        <v>1366</v>
      </c>
      <c r="C943" t="s">
        <v>1367</v>
      </c>
      <c r="D943">
        <v>1900</v>
      </c>
      <c r="E943" s="960">
        <v>1</v>
      </c>
      <c r="F943" t="s">
        <v>440</v>
      </c>
      <c r="G943" s="960">
        <v>274</v>
      </c>
      <c r="H943" t="s">
        <v>381</v>
      </c>
      <c r="I943" s="940" t="s">
        <v>488</v>
      </c>
      <c r="J943" s="940" t="s">
        <v>450</v>
      </c>
      <c r="K943" s="940" t="s">
        <v>435</v>
      </c>
      <c r="L943" s="940" t="s">
        <v>126</v>
      </c>
      <c r="M943" s="961" t="s">
        <v>28</v>
      </c>
      <c r="N943" s="679">
        <f t="shared" ca="1" si="161"/>
        <v>9431.9059289088909</v>
      </c>
      <c r="O943" s="679">
        <f t="shared" ca="1" si="160"/>
        <v>9431.9059289088909</v>
      </c>
      <c r="P943" s="679">
        <f t="shared" ca="1" si="160"/>
        <v>0</v>
      </c>
      <c r="Q943" s="679">
        <f t="shared" ca="1" si="160"/>
        <v>0</v>
      </c>
      <c r="R943" s="679">
        <f t="shared" ca="1" si="160"/>
        <v>0</v>
      </c>
      <c r="S943" s="679">
        <f t="shared" ca="1" si="160"/>
        <v>0</v>
      </c>
      <c r="T943" s="679">
        <f t="shared" ca="1" si="160"/>
        <v>0</v>
      </c>
      <c r="U943" s="679">
        <f t="shared" ca="1" si="160"/>
        <v>0</v>
      </c>
      <c r="V943" s="679">
        <f t="shared" ca="1" si="160"/>
        <v>0</v>
      </c>
      <c r="W943" s="679">
        <f t="shared" ca="1" si="152"/>
        <v>0</v>
      </c>
      <c r="X943" s="679">
        <f t="shared" ca="1" si="160"/>
        <v>0</v>
      </c>
      <c r="Y943" s="679">
        <f t="shared" ca="1" si="160"/>
        <v>0</v>
      </c>
      <c r="Z943" s="679">
        <f t="shared" ca="1" si="160"/>
        <v>0</v>
      </c>
      <c r="AA943" t="str">
        <f t="shared" si="153"/>
        <v>ASR_Financial_Report_SHP21Final</v>
      </c>
      <c r="AB943" s="960">
        <f t="shared" si="154"/>
        <v>44658</v>
      </c>
      <c r="AC943" t="str">
        <f t="shared" si="155"/>
        <v>Unaudited</v>
      </c>
    </row>
    <row r="944" spans="1:29" x14ac:dyDescent="0.25">
      <c r="A944" t="s">
        <v>420</v>
      </c>
      <c r="B944" t="s">
        <v>1366</v>
      </c>
      <c r="C944" t="s">
        <v>1367</v>
      </c>
      <c r="D944">
        <v>1900</v>
      </c>
      <c r="E944" s="960">
        <v>1</v>
      </c>
      <c r="F944" t="s">
        <v>440</v>
      </c>
      <c r="G944" s="960">
        <v>274</v>
      </c>
      <c r="H944" t="s">
        <v>381</v>
      </c>
      <c r="I944" s="940" t="s">
        <v>488</v>
      </c>
      <c r="J944" s="940" t="s">
        <v>436</v>
      </c>
      <c r="K944" s="940" t="s">
        <v>436</v>
      </c>
      <c r="L944" s="940" t="s">
        <v>128</v>
      </c>
      <c r="M944" s="961" t="s">
        <v>326</v>
      </c>
      <c r="N944" s="679">
        <f t="shared" ca="1" si="161"/>
        <v>0</v>
      </c>
      <c r="O944" s="679">
        <f t="shared" ca="1" si="160"/>
        <v>0</v>
      </c>
      <c r="P944" s="679">
        <f t="shared" ca="1" si="160"/>
        <v>0</v>
      </c>
      <c r="Q944" s="679">
        <f t="shared" ca="1" si="160"/>
        <v>0</v>
      </c>
      <c r="R944" s="679">
        <f t="shared" ca="1" si="160"/>
        <v>0</v>
      </c>
      <c r="S944" s="679">
        <f t="shared" ca="1" si="160"/>
        <v>0</v>
      </c>
      <c r="T944" s="679">
        <f t="shared" ca="1" si="160"/>
        <v>0</v>
      </c>
      <c r="U944" s="679">
        <f t="shared" ca="1" si="160"/>
        <v>0</v>
      </c>
      <c r="V944" s="679">
        <f t="shared" ca="1" si="160"/>
        <v>0</v>
      </c>
      <c r="W944" s="679">
        <f t="shared" ca="1" si="152"/>
        <v>0</v>
      </c>
      <c r="X944" s="679">
        <f t="shared" ca="1" si="160"/>
        <v>0</v>
      </c>
      <c r="Y944" s="679">
        <f t="shared" ca="1" si="160"/>
        <v>0</v>
      </c>
      <c r="Z944" s="679">
        <f t="shared" ca="1" si="160"/>
        <v>0</v>
      </c>
      <c r="AA944" t="str">
        <f t="shared" si="153"/>
        <v>ASR_Financial_Report_SHP21Final</v>
      </c>
      <c r="AB944" s="960">
        <f t="shared" si="154"/>
        <v>44658</v>
      </c>
      <c r="AC944" t="str">
        <f t="shared" si="155"/>
        <v>Unaudited</v>
      </c>
    </row>
    <row r="945" spans="1:29" x14ac:dyDescent="0.25">
      <c r="A945" t="s">
        <v>420</v>
      </c>
      <c r="B945" t="s">
        <v>1366</v>
      </c>
      <c r="C945" t="s">
        <v>1367</v>
      </c>
      <c r="D945">
        <v>1900</v>
      </c>
      <c r="E945" s="960">
        <v>1</v>
      </c>
      <c r="F945" t="s">
        <v>440</v>
      </c>
      <c r="G945" s="960">
        <v>274</v>
      </c>
      <c r="H945" t="s">
        <v>381</v>
      </c>
      <c r="I945" s="940" t="s">
        <v>488</v>
      </c>
      <c r="J945" s="940" t="s">
        <v>436</v>
      </c>
      <c r="K945" s="940" t="s">
        <v>436</v>
      </c>
      <c r="L945" s="946" t="s">
        <v>129</v>
      </c>
      <c r="M945" s="962" t="s">
        <v>325</v>
      </c>
      <c r="N945" s="679">
        <f t="shared" ca="1" si="161"/>
        <v>0</v>
      </c>
      <c r="O945" s="679">
        <f t="shared" ca="1" si="160"/>
        <v>0</v>
      </c>
      <c r="P945" s="679">
        <f t="shared" ca="1" si="160"/>
        <v>0</v>
      </c>
      <c r="Q945" s="679">
        <f t="shared" ca="1" si="160"/>
        <v>0</v>
      </c>
      <c r="R945" s="679">
        <f t="shared" ca="1" si="160"/>
        <v>0</v>
      </c>
      <c r="S945" s="679">
        <f t="shared" ca="1" si="160"/>
        <v>0</v>
      </c>
      <c r="T945" s="679">
        <f t="shared" ca="1" si="160"/>
        <v>0</v>
      </c>
      <c r="U945" s="679">
        <f t="shared" ca="1" si="160"/>
        <v>0</v>
      </c>
      <c r="V945" s="679">
        <f t="shared" ca="1" si="160"/>
        <v>0</v>
      </c>
      <c r="W945" s="679">
        <f t="shared" ca="1" si="152"/>
        <v>0</v>
      </c>
      <c r="X945" s="679">
        <f t="shared" ca="1" si="160"/>
        <v>0</v>
      </c>
      <c r="Y945" s="679">
        <f t="shared" ca="1" si="160"/>
        <v>0</v>
      </c>
      <c r="Z945" s="679">
        <f t="shared" ca="1" si="160"/>
        <v>0</v>
      </c>
      <c r="AA945" t="str">
        <f t="shared" si="153"/>
        <v>ASR_Financial_Report_SHP21Final</v>
      </c>
      <c r="AB945" s="960">
        <f t="shared" si="154"/>
        <v>44658</v>
      </c>
      <c r="AC945" t="str">
        <f t="shared" si="155"/>
        <v>Unaudited</v>
      </c>
    </row>
    <row r="946" spans="1:29" ht="30" x14ac:dyDescent="0.25">
      <c r="A946" t="s">
        <v>420</v>
      </c>
      <c r="B946" t="s">
        <v>1366</v>
      </c>
      <c r="C946" t="s">
        <v>1367</v>
      </c>
      <c r="D946">
        <v>1900</v>
      </c>
      <c r="E946" s="960">
        <v>1</v>
      </c>
      <c r="F946" t="s">
        <v>440</v>
      </c>
      <c r="G946" s="960">
        <v>274</v>
      </c>
      <c r="H946" t="s">
        <v>381</v>
      </c>
      <c r="I946" s="940" t="s">
        <v>488</v>
      </c>
      <c r="J946" s="940" t="s">
        <v>436</v>
      </c>
      <c r="K946" s="940" t="s">
        <v>436</v>
      </c>
      <c r="L946" s="940" t="s">
        <v>130</v>
      </c>
      <c r="M946" s="961" t="s">
        <v>179</v>
      </c>
      <c r="N946" s="679">
        <f t="shared" ca="1" si="161"/>
        <v>0</v>
      </c>
      <c r="O946" s="679">
        <f t="shared" ca="1" si="160"/>
        <v>0</v>
      </c>
      <c r="P946" s="679">
        <f t="shared" ca="1" si="160"/>
        <v>0</v>
      </c>
      <c r="Q946" s="679">
        <f t="shared" ca="1" si="160"/>
        <v>0</v>
      </c>
      <c r="R946" s="679">
        <f t="shared" ca="1" si="160"/>
        <v>0</v>
      </c>
      <c r="S946" s="679">
        <f t="shared" ca="1" si="160"/>
        <v>0</v>
      </c>
      <c r="T946" s="679">
        <f t="shared" ca="1" si="160"/>
        <v>0</v>
      </c>
      <c r="U946" s="679">
        <f t="shared" ca="1" si="160"/>
        <v>0</v>
      </c>
      <c r="V946" s="679">
        <f t="shared" ca="1" si="160"/>
        <v>0</v>
      </c>
      <c r="W946" s="679">
        <f t="shared" ca="1" si="152"/>
        <v>0</v>
      </c>
      <c r="X946" s="679">
        <f t="shared" ca="1" si="160"/>
        <v>0</v>
      </c>
      <c r="Y946" s="679">
        <f t="shared" ca="1" si="160"/>
        <v>0</v>
      </c>
      <c r="Z946" s="679">
        <f t="shared" ca="1" si="160"/>
        <v>0</v>
      </c>
      <c r="AA946" t="str">
        <f t="shared" si="153"/>
        <v>ASR_Financial_Report_SHP21Final</v>
      </c>
      <c r="AB946" s="960">
        <f t="shared" si="154"/>
        <v>44658</v>
      </c>
      <c r="AC946" t="str">
        <f t="shared" si="155"/>
        <v>Unaudited</v>
      </c>
    </row>
    <row r="947" spans="1:29" x14ac:dyDescent="0.25">
      <c r="A947" t="s">
        <v>420</v>
      </c>
      <c r="B947" t="s">
        <v>1366</v>
      </c>
      <c r="C947" t="s">
        <v>1367</v>
      </c>
      <c r="D947">
        <v>1900</v>
      </c>
      <c r="E947" s="960">
        <v>1</v>
      </c>
      <c r="F947" t="s">
        <v>440</v>
      </c>
      <c r="G947" s="960">
        <v>274</v>
      </c>
      <c r="H947" t="s">
        <v>381</v>
      </c>
      <c r="I947" s="940" t="s">
        <v>488</v>
      </c>
      <c r="J947" s="940" t="s">
        <v>436</v>
      </c>
      <c r="K947" s="940" t="s">
        <v>436</v>
      </c>
      <c r="L947" s="940" t="s">
        <v>131</v>
      </c>
      <c r="M947" s="961" t="s">
        <v>494</v>
      </c>
      <c r="N947" s="679">
        <f t="shared" ca="1" si="161"/>
        <v>0</v>
      </c>
      <c r="O947" s="679">
        <f t="shared" ca="1" si="160"/>
        <v>0</v>
      </c>
      <c r="P947" s="679">
        <f t="shared" ca="1" si="160"/>
        <v>0</v>
      </c>
      <c r="Q947" s="679">
        <f t="shared" ca="1" si="160"/>
        <v>0</v>
      </c>
      <c r="R947" s="679">
        <f t="shared" ca="1" si="160"/>
        <v>0</v>
      </c>
      <c r="S947" s="679">
        <f t="shared" ca="1" si="160"/>
        <v>0</v>
      </c>
      <c r="T947" s="679">
        <f t="shared" ca="1" si="160"/>
        <v>0</v>
      </c>
      <c r="U947" s="679">
        <f t="shared" ca="1" si="160"/>
        <v>0</v>
      </c>
      <c r="V947" s="679">
        <f t="shared" ca="1" si="160"/>
        <v>0</v>
      </c>
      <c r="W947" s="679">
        <f t="shared" ca="1" si="152"/>
        <v>0</v>
      </c>
      <c r="X947" s="679">
        <f t="shared" ca="1" si="160"/>
        <v>0</v>
      </c>
      <c r="Y947" s="679">
        <f t="shared" ca="1" si="160"/>
        <v>0</v>
      </c>
      <c r="Z947" s="679">
        <f t="shared" ca="1" si="160"/>
        <v>0</v>
      </c>
      <c r="AA947" t="str">
        <f t="shared" si="153"/>
        <v>ASR_Financial_Report_SHP21Final</v>
      </c>
      <c r="AB947" s="960">
        <f t="shared" si="154"/>
        <v>44658</v>
      </c>
      <c r="AC947" t="str">
        <f t="shared" si="155"/>
        <v>Unaudited</v>
      </c>
    </row>
    <row r="948" spans="1:29" x14ac:dyDescent="0.25">
      <c r="A948" t="s">
        <v>420</v>
      </c>
      <c r="B948" t="s">
        <v>1366</v>
      </c>
      <c r="C948" t="s">
        <v>1367</v>
      </c>
      <c r="D948">
        <v>1900</v>
      </c>
      <c r="E948" s="960">
        <v>1</v>
      </c>
      <c r="F948" t="s">
        <v>440</v>
      </c>
      <c r="G948" s="960">
        <v>274</v>
      </c>
      <c r="H948" t="s">
        <v>381</v>
      </c>
      <c r="I948" s="940" t="s">
        <v>488</v>
      </c>
      <c r="J948" s="940" t="s">
        <v>436</v>
      </c>
      <c r="K948" s="940" t="s">
        <v>436</v>
      </c>
      <c r="L948" s="940" t="s">
        <v>132</v>
      </c>
      <c r="M948" s="961" t="s">
        <v>495</v>
      </c>
      <c r="N948" s="679">
        <f t="shared" ca="1" si="161"/>
        <v>0</v>
      </c>
      <c r="O948" s="679">
        <f t="shared" ca="1" si="160"/>
        <v>0</v>
      </c>
      <c r="P948" s="679">
        <f t="shared" ca="1" si="160"/>
        <v>0</v>
      </c>
      <c r="Q948" s="679">
        <f t="shared" ca="1" si="160"/>
        <v>0</v>
      </c>
      <c r="R948" s="679">
        <f t="shared" ca="1" si="160"/>
        <v>0</v>
      </c>
      <c r="S948" s="679">
        <f t="shared" ca="1" si="160"/>
        <v>0</v>
      </c>
      <c r="T948" s="679">
        <f t="shared" ca="1" si="160"/>
        <v>0</v>
      </c>
      <c r="U948" s="679">
        <f t="shared" ca="1" si="160"/>
        <v>0</v>
      </c>
      <c r="V948" s="679">
        <f t="shared" ca="1" si="160"/>
        <v>0</v>
      </c>
      <c r="W948" s="679">
        <f t="shared" ca="1" si="152"/>
        <v>0</v>
      </c>
      <c r="X948" s="679">
        <f t="shared" ca="1" si="160"/>
        <v>0</v>
      </c>
      <c r="Y948" s="679">
        <f t="shared" ca="1" si="160"/>
        <v>0</v>
      </c>
      <c r="Z948" s="679">
        <f t="shared" ca="1" si="160"/>
        <v>0</v>
      </c>
      <c r="AA948" t="str">
        <f t="shared" si="153"/>
        <v>ASR_Financial_Report_SHP21Final</v>
      </c>
      <c r="AB948" s="960">
        <f t="shared" si="154"/>
        <v>44658</v>
      </c>
      <c r="AC948" t="str">
        <f t="shared" si="155"/>
        <v>Unaudited</v>
      </c>
    </row>
    <row r="949" spans="1:29" x14ac:dyDescent="0.25">
      <c r="A949" t="s">
        <v>420</v>
      </c>
      <c r="B949" t="s">
        <v>1366</v>
      </c>
      <c r="C949" t="s">
        <v>1367</v>
      </c>
      <c r="D949">
        <v>1900</v>
      </c>
      <c r="E949" s="960">
        <v>1</v>
      </c>
      <c r="F949" t="s">
        <v>440</v>
      </c>
      <c r="G949" s="960">
        <v>274</v>
      </c>
      <c r="H949" t="s">
        <v>381</v>
      </c>
      <c r="I949" s="940" t="s">
        <v>488</v>
      </c>
      <c r="J949" s="940" t="s">
        <v>436</v>
      </c>
      <c r="K949" s="940" t="s">
        <v>436</v>
      </c>
      <c r="L949" s="940" t="s">
        <v>133</v>
      </c>
      <c r="M949" s="961" t="s">
        <v>496</v>
      </c>
      <c r="N949" s="679">
        <f t="shared" ca="1" si="161"/>
        <v>0</v>
      </c>
      <c r="O949" s="679">
        <f t="shared" ca="1" si="160"/>
        <v>0</v>
      </c>
      <c r="P949" s="679">
        <f t="shared" ca="1" si="160"/>
        <v>0</v>
      </c>
      <c r="Q949" s="679">
        <f t="shared" ca="1" si="160"/>
        <v>0</v>
      </c>
      <c r="R949" s="679">
        <f t="shared" ca="1" si="160"/>
        <v>0</v>
      </c>
      <c r="S949" s="679">
        <f t="shared" ca="1" si="160"/>
        <v>0</v>
      </c>
      <c r="T949" s="679">
        <f t="shared" ca="1" si="160"/>
        <v>0</v>
      </c>
      <c r="U949" s="679">
        <f t="shared" ca="1" si="160"/>
        <v>0</v>
      </c>
      <c r="V949" s="679">
        <f t="shared" ca="1" si="160"/>
        <v>0</v>
      </c>
      <c r="W949" s="679">
        <f t="shared" ca="1" si="152"/>
        <v>0</v>
      </c>
      <c r="X949" s="679">
        <f t="shared" ca="1" si="160"/>
        <v>0</v>
      </c>
      <c r="Y949" s="679">
        <f t="shared" ca="1" si="160"/>
        <v>0</v>
      </c>
      <c r="Z949" s="679">
        <f t="shared" ca="1" si="160"/>
        <v>0</v>
      </c>
      <c r="AA949" t="str">
        <f t="shared" si="153"/>
        <v>ASR_Financial_Report_SHP21Final</v>
      </c>
      <c r="AB949" s="960">
        <f t="shared" si="154"/>
        <v>44658</v>
      </c>
      <c r="AC949" t="str">
        <f t="shared" si="155"/>
        <v>Unaudited</v>
      </c>
    </row>
    <row r="950" spans="1:29" x14ac:dyDescent="0.25">
      <c r="A950" t="s">
        <v>420</v>
      </c>
      <c r="B950" t="s">
        <v>1366</v>
      </c>
      <c r="C950" t="s">
        <v>1367</v>
      </c>
      <c r="D950">
        <v>1900</v>
      </c>
      <c r="E950" s="960">
        <v>1</v>
      </c>
      <c r="F950" t="s">
        <v>440</v>
      </c>
      <c r="G950" s="960">
        <v>274</v>
      </c>
      <c r="H950" t="s">
        <v>381</v>
      </c>
      <c r="I950" s="940" t="s">
        <v>489</v>
      </c>
      <c r="J950" s="940" t="s">
        <v>26</v>
      </c>
      <c r="K950" s="940" t="s">
        <v>26</v>
      </c>
      <c r="L950" s="940" t="s">
        <v>269</v>
      </c>
      <c r="M950" s="961" t="s">
        <v>26</v>
      </c>
      <c r="N950" s="679">
        <f t="shared" ca="1" si="161"/>
        <v>312307.38871945266</v>
      </c>
      <c r="O950" s="679">
        <f t="shared" ca="1" si="160"/>
        <v>0</v>
      </c>
      <c r="P950" s="679">
        <f t="shared" ca="1" si="160"/>
        <v>0</v>
      </c>
      <c r="Q950" s="679">
        <f t="shared" ca="1" si="160"/>
        <v>0</v>
      </c>
      <c r="R950" s="679">
        <f t="shared" ca="1" si="160"/>
        <v>0</v>
      </c>
      <c r="S950" s="679">
        <f t="shared" ca="1" si="160"/>
        <v>0</v>
      </c>
      <c r="T950" s="679">
        <f t="shared" ca="1" si="160"/>
        <v>0</v>
      </c>
      <c r="U950" s="679">
        <f t="shared" ca="1" si="160"/>
        <v>0</v>
      </c>
      <c r="V950" s="679">
        <f t="shared" ca="1" si="160"/>
        <v>0</v>
      </c>
      <c r="W950" s="679">
        <f t="shared" ca="1" si="152"/>
        <v>0</v>
      </c>
      <c r="X950" s="679">
        <f t="shared" ca="1" si="160"/>
        <v>0</v>
      </c>
      <c r="Y950" s="679">
        <f t="shared" ca="1" si="160"/>
        <v>0</v>
      </c>
      <c r="Z950" s="679">
        <f t="shared" ca="1" si="160"/>
        <v>0</v>
      </c>
      <c r="AA950" t="str">
        <f t="shared" si="153"/>
        <v>ASR_Financial_Report_SHP21Final</v>
      </c>
      <c r="AB950" s="960">
        <f t="shared" si="154"/>
        <v>44658</v>
      </c>
      <c r="AC950" t="str">
        <f t="shared" si="155"/>
        <v>Unaudited</v>
      </c>
    </row>
    <row r="951" spans="1:29" x14ac:dyDescent="0.25">
      <c r="A951" t="s">
        <v>420</v>
      </c>
      <c r="B951" t="s">
        <v>1366</v>
      </c>
      <c r="C951" t="s">
        <v>1367</v>
      </c>
      <c r="D951">
        <v>1900</v>
      </c>
      <c r="E951" s="960">
        <v>1</v>
      </c>
      <c r="F951" t="s">
        <v>441</v>
      </c>
      <c r="G951" s="960">
        <v>366</v>
      </c>
      <c r="H951" t="s">
        <v>381</v>
      </c>
      <c r="I951" s="940" t="s">
        <v>432</v>
      </c>
      <c r="J951" s="940" t="s">
        <v>432</v>
      </c>
      <c r="K951" s="940" t="s">
        <v>432</v>
      </c>
      <c r="L951" s="940"/>
      <c r="M951" s="961" t="s">
        <v>432</v>
      </c>
      <c r="N951" s="679">
        <f t="shared" ca="1" si="161"/>
        <v>49819.34</v>
      </c>
      <c r="O951" s="679">
        <f t="shared" ca="1" si="160"/>
        <v>43195.32</v>
      </c>
      <c r="P951" s="679">
        <f t="shared" ca="1" si="160"/>
        <v>1030</v>
      </c>
      <c r="Q951" s="679">
        <f t="shared" ca="1" si="160"/>
        <v>3380.18</v>
      </c>
      <c r="R951" s="679">
        <f t="shared" ca="1" si="160"/>
        <v>497</v>
      </c>
      <c r="S951" s="679">
        <f t="shared" ca="1" si="160"/>
        <v>1314.84</v>
      </c>
      <c r="T951" s="679">
        <f t="shared" ca="1" si="160"/>
        <v>322</v>
      </c>
      <c r="U951" s="679">
        <f t="shared" ca="1" si="160"/>
        <v>9</v>
      </c>
      <c r="V951" s="679">
        <f t="shared" ca="1" si="160"/>
        <v>68</v>
      </c>
      <c r="W951" s="679">
        <f t="shared" ca="1" si="152"/>
        <v>3</v>
      </c>
      <c r="X951" s="679">
        <f t="shared" ca="1" si="160"/>
        <v>0</v>
      </c>
      <c r="Y951" s="679">
        <f t="shared" ca="1" si="160"/>
        <v>0</v>
      </c>
      <c r="Z951" s="679">
        <f t="shared" ca="1" si="160"/>
        <v>0</v>
      </c>
      <c r="AA951" t="str">
        <f t="shared" si="153"/>
        <v>ASR_Financial_Report_SHP21Final</v>
      </c>
      <c r="AB951" s="960">
        <f t="shared" si="154"/>
        <v>44658</v>
      </c>
      <c r="AC951" t="str">
        <f t="shared" si="155"/>
        <v>Unaudited</v>
      </c>
    </row>
    <row r="952" spans="1:29" x14ac:dyDescent="0.25">
      <c r="A952" t="s">
        <v>420</v>
      </c>
      <c r="B952" t="s">
        <v>1366</v>
      </c>
      <c r="C952" t="s">
        <v>1367</v>
      </c>
      <c r="D952">
        <v>1900</v>
      </c>
      <c r="E952" s="960">
        <v>1</v>
      </c>
      <c r="F952" t="s">
        <v>441</v>
      </c>
      <c r="G952" s="960">
        <v>366</v>
      </c>
      <c r="H952" t="s">
        <v>381</v>
      </c>
      <c r="I952" s="940" t="s">
        <v>487</v>
      </c>
      <c r="J952" s="940" t="s">
        <v>12</v>
      </c>
      <c r="K952" s="940" t="s">
        <v>12</v>
      </c>
      <c r="L952" s="940">
        <v>1.1000000000000001</v>
      </c>
      <c r="M952" s="961" t="s">
        <v>12</v>
      </c>
      <c r="N952" s="679">
        <f t="shared" ca="1" si="161"/>
        <v>11144551.670000002</v>
      </c>
      <c r="O952" s="679">
        <f t="shared" ca="1" si="160"/>
        <v>7045562.0599999996</v>
      </c>
      <c r="P952" s="679">
        <f t="shared" ca="1" si="160"/>
        <v>440735.79</v>
      </c>
      <c r="Q952" s="679">
        <f t="shared" ca="1" si="160"/>
        <v>2482632.13</v>
      </c>
      <c r="R952" s="679">
        <f t="shared" ca="1" si="160"/>
        <v>590927.31000000006</v>
      </c>
      <c r="S952" s="679">
        <f t="shared" ca="1" si="160"/>
        <v>221167.99</v>
      </c>
      <c r="T952" s="679">
        <f t="shared" ca="1" si="160"/>
        <v>99454.44</v>
      </c>
      <c r="U952" s="679">
        <f t="shared" ca="1" si="160"/>
        <v>1561.56</v>
      </c>
      <c r="V952" s="679">
        <f t="shared" ca="1" si="160"/>
        <v>183741.73</v>
      </c>
      <c r="W952" s="679">
        <f t="shared" ca="1" si="152"/>
        <v>78768.66</v>
      </c>
      <c r="X952" s="679">
        <f t="shared" ca="1" si="160"/>
        <v>0</v>
      </c>
      <c r="Y952" s="679">
        <f t="shared" ca="1" si="160"/>
        <v>0</v>
      </c>
      <c r="Z952" s="679">
        <f t="shared" ca="1" si="160"/>
        <v>0</v>
      </c>
      <c r="AA952" t="str">
        <f t="shared" si="153"/>
        <v>ASR_Financial_Report_SHP21Final</v>
      </c>
      <c r="AB952" s="960">
        <f t="shared" si="154"/>
        <v>44658</v>
      </c>
      <c r="AC952" t="str">
        <f t="shared" si="155"/>
        <v>Unaudited</v>
      </c>
    </row>
    <row r="953" spans="1:29" x14ac:dyDescent="0.25">
      <c r="A953" t="s">
        <v>420</v>
      </c>
      <c r="B953" t="s">
        <v>1366</v>
      </c>
      <c r="C953" t="s">
        <v>1367</v>
      </c>
      <c r="D953">
        <v>1900</v>
      </c>
      <c r="E953" s="960">
        <v>1</v>
      </c>
      <c r="F953" t="s">
        <v>441</v>
      </c>
      <c r="G953" s="960">
        <v>366</v>
      </c>
      <c r="H953" t="s">
        <v>381</v>
      </c>
      <c r="I953" s="940" t="s">
        <v>487</v>
      </c>
      <c r="J953" s="940" t="s">
        <v>12</v>
      </c>
      <c r="K953" s="940" t="s">
        <v>1309</v>
      </c>
      <c r="L953" s="940" t="s">
        <v>1300</v>
      </c>
      <c r="M953" s="961" t="s">
        <v>1309</v>
      </c>
      <c r="N953" s="679">
        <f t="shared" ca="1" si="161"/>
        <v>0</v>
      </c>
      <c r="O953" s="679">
        <f t="shared" ca="1" si="160"/>
        <v>0</v>
      </c>
      <c r="P953" s="679">
        <f t="shared" ca="1" si="160"/>
        <v>0</v>
      </c>
      <c r="Q953" s="679">
        <f t="shared" ca="1" si="160"/>
        <v>0</v>
      </c>
      <c r="R953" s="679">
        <f t="shared" ca="1" si="160"/>
        <v>0</v>
      </c>
      <c r="S953" s="679">
        <f t="shared" ca="1" si="160"/>
        <v>0</v>
      </c>
      <c r="T953" s="679">
        <f t="shared" ca="1" si="160"/>
        <v>0</v>
      </c>
      <c r="U953" s="679">
        <f t="shared" ca="1" si="160"/>
        <v>0</v>
      </c>
      <c r="V953" s="679">
        <f t="shared" ca="1" si="160"/>
        <v>0</v>
      </c>
      <c r="W953" s="679">
        <f t="shared" ca="1" si="152"/>
        <v>0</v>
      </c>
      <c r="X953" s="679">
        <f t="shared" ca="1" si="160"/>
        <v>0</v>
      </c>
      <c r="Y953" s="679">
        <f t="shared" ca="1" si="160"/>
        <v>0</v>
      </c>
      <c r="Z953" s="679">
        <f t="shared" ca="1" si="160"/>
        <v>0</v>
      </c>
      <c r="AA953" t="str">
        <f t="shared" si="153"/>
        <v>ASR_Financial_Report_SHP21Final</v>
      </c>
      <c r="AB953" s="960">
        <f t="shared" si="154"/>
        <v>44658</v>
      </c>
      <c r="AC953" t="str">
        <f t="shared" si="155"/>
        <v>Unaudited</v>
      </c>
    </row>
    <row r="954" spans="1:29" x14ac:dyDescent="0.25">
      <c r="A954" t="s">
        <v>420</v>
      </c>
      <c r="B954" t="s">
        <v>1366</v>
      </c>
      <c r="C954" t="s">
        <v>1367</v>
      </c>
      <c r="D954">
        <v>1900</v>
      </c>
      <c r="E954" s="960">
        <v>1</v>
      </c>
      <c r="F954" t="s">
        <v>441</v>
      </c>
      <c r="G954" s="960">
        <v>366</v>
      </c>
      <c r="H954" t="s">
        <v>381</v>
      </c>
      <c r="I954" s="940" t="s">
        <v>487</v>
      </c>
      <c r="J954" s="940" t="s">
        <v>490</v>
      </c>
      <c r="K954" s="940" t="s">
        <v>491</v>
      </c>
      <c r="L954" s="940" t="s">
        <v>63</v>
      </c>
      <c r="M954" s="961" t="s">
        <v>343</v>
      </c>
      <c r="N954" s="679">
        <f t="shared" ca="1" si="161"/>
        <v>0</v>
      </c>
      <c r="O954" s="679">
        <f t="shared" ca="1" si="160"/>
        <v>0</v>
      </c>
      <c r="P954" s="679">
        <f t="shared" ca="1" si="160"/>
        <v>0</v>
      </c>
      <c r="Q954" s="679">
        <f t="shared" ca="1" si="160"/>
        <v>0</v>
      </c>
      <c r="R954" s="679">
        <f t="shared" ca="1" si="160"/>
        <v>0</v>
      </c>
      <c r="S954" s="679">
        <f t="shared" ca="1" si="160"/>
        <v>0</v>
      </c>
      <c r="T954" s="679">
        <f t="shared" ca="1" si="160"/>
        <v>0</v>
      </c>
      <c r="U954" s="679">
        <f t="shared" ca="1" si="160"/>
        <v>0</v>
      </c>
      <c r="V954" s="679">
        <f t="shared" ca="1" si="160"/>
        <v>0</v>
      </c>
      <c r="W954" s="679">
        <f t="shared" ca="1" si="152"/>
        <v>0</v>
      </c>
      <c r="X954" s="679">
        <f t="shared" ca="1" si="160"/>
        <v>0</v>
      </c>
      <c r="Y954" s="679">
        <f t="shared" ca="1" si="160"/>
        <v>0</v>
      </c>
      <c r="Z954" s="679">
        <f t="shared" ca="1" si="160"/>
        <v>0</v>
      </c>
      <c r="AA954" t="str">
        <f t="shared" si="153"/>
        <v>ASR_Financial_Report_SHP21Final</v>
      </c>
      <c r="AB954" s="960">
        <f t="shared" si="154"/>
        <v>44658</v>
      </c>
      <c r="AC954" t="str">
        <f t="shared" si="155"/>
        <v>Unaudited</v>
      </c>
    </row>
    <row r="955" spans="1:29" x14ac:dyDescent="0.25">
      <c r="A955" t="s">
        <v>420</v>
      </c>
      <c r="B955" t="s">
        <v>1366</v>
      </c>
      <c r="C955" t="s">
        <v>1367</v>
      </c>
      <c r="D955">
        <v>1900</v>
      </c>
      <c r="E955" s="960">
        <v>1</v>
      </c>
      <c r="F955" t="s">
        <v>441</v>
      </c>
      <c r="G955" s="960">
        <v>366</v>
      </c>
      <c r="H955" t="s">
        <v>381</v>
      </c>
      <c r="I955" s="940" t="s">
        <v>487</v>
      </c>
      <c r="J955" s="940" t="s">
        <v>490</v>
      </c>
      <c r="K955" s="940" t="s">
        <v>1000</v>
      </c>
      <c r="L955" s="948" t="s">
        <v>896</v>
      </c>
      <c r="M955" s="963" t="s">
        <v>897</v>
      </c>
      <c r="N955" s="679">
        <f t="shared" ca="1" si="161"/>
        <v>540631.92597813578</v>
      </c>
      <c r="O955" s="679">
        <f t="shared" ca="1" si="160"/>
        <v>536836.11597813573</v>
      </c>
      <c r="P955" s="679">
        <f t="shared" ca="1" si="160"/>
        <v>3795.81</v>
      </c>
      <c r="Q955" s="679">
        <f t="shared" ca="1" si="160"/>
        <v>0</v>
      </c>
      <c r="R955" s="679">
        <f t="shared" ca="1" si="160"/>
        <v>0</v>
      </c>
      <c r="S955" s="679">
        <f t="shared" ca="1" si="160"/>
        <v>0</v>
      </c>
      <c r="T955" s="679">
        <f t="shared" ca="1" si="160"/>
        <v>0</v>
      </c>
      <c r="U955" s="679">
        <f t="shared" ca="1" si="160"/>
        <v>0</v>
      </c>
      <c r="V955" s="679">
        <f t="shared" ca="1" si="160"/>
        <v>0</v>
      </c>
      <c r="W955" s="679">
        <f t="shared" ca="1" si="152"/>
        <v>0</v>
      </c>
      <c r="X955" s="679">
        <f t="shared" ca="1" si="160"/>
        <v>0</v>
      </c>
      <c r="Y955" s="679">
        <f t="shared" ca="1" si="160"/>
        <v>0</v>
      </c>
      <c r="Z955" s="679">
        <f t="shared" ca="1" si="160"/>
        <v>0</v>
      </c>
      <c r="AA955" t="str">
        <f t="shared" si="153"/>
        <v>ASR_Financial_Report_SHP21Final</v>
      </c>
      <c r="AB955" s="960">
        <f t="shared" si="154"/>
        <v>44658</v>
      </c>
      <c r="AC955" t="str">
        <f t="shared" si="155"/>
        <v>Unaudited</v>
      </c>
    </row>
    <row r="956" spans="1:29" x14ac:dyDescent="0.25">
      <c r="A956" t="s">
        <v>420</v>
      </c>
      <c r="B956" t="s">
        <v>1366</v>
      </c>
      <c r="C956" t="s">
        <v>1367</v>
      </c>
      <c r="D956">
        <v>1900</v>
      </c>
      <c r="E956" s="960">
        <v>1</v>
      </c>
      <c r="F956" t="s">
        <v>441</v>
      </c>
      <c r="G956" s="960">
        <v>366</v>
      </c>
      <c r="H956" t="s">
        <v>381</v>
      </c>
      <c r="I956" s="940" t="s">
        <v>487</v>
      </c>
      <c r="J956" s="940" t="s">
        <v>13</v>
      </c>
      <c r="K956" s="940" t="s">
        <v>492</v>
      </c>
      <c r="L956" s="950" t="s">
        <v>94</v>
      </c>
      <c r="M956" s="964" t="s">
        <v>146</v>
      </c>
      <c r="N956" s="679">
        <f t="shared" ca="1" si="161"/>
        <v>0</v>
      </c>
      <c r="O956" s="679">
        <f t="shared" ca="1" si="160"/>
        <v>0</v>
      </c>
      <c r="P956" s="679">
        <f t="shared" ca="1" si="160"/>
        <v>0</v>
      </c>
      <c r="Q956" s="679">
        <f t="shared" ca="1" si="160"/>
        <v>0</v>
      </c>
      <c r="R956" s="679">
        <f t="shared" ca="1" si="160"/>
        <v>0</v>
      </c>
      <c r="S956" s="679">
        <f t="shared" ca="1" si="160"/>
        <v>0</v>
      </c>
      <c r="T956" s="679">
        <f t="shared" ca="1" si="160"/>
        <v>0</v>
      </c>
      <c r="U956" s="679">
        <f t="shared" ca="1" si="160"/>
        <v>0</v>
      </c>
      <c r="V956" s="679">
        <f t="shared" ca="1" si="160"/>
        <v>0</v>
      </c>
      <c r="W956" s="679">
        <f t="shared" ca="1" si="152"/>
        <v>0</v>
      </c>
      <c r="X956" s="679">
        <f t="shared" ca="1" si="160"/>
        <v>0</v>
      </c>
      <c r="Y956" s="679">
        <f t="shared" ca="1" si="160"/>
        <v>0</v>
      </c>
      <c r="Z956" s="679">
        <f t="shared" ca="1" si="160"/>
        <v>0</v>
      </c>
      <c r="AA956" t="str">
        <f t="shared" si="153"/>
        <v>ASR_Financial_Report_SHP21Final</v>
      </c>
      <c r="AB956" s="960">
        <f t="shared" si="154"/>
        <v>44658</v>
      </c>
      <c r="AC956" t="str">
        <f t="shared" si="155"/>
        <v>Unaudited</v>
      </c>
    </row>
    <row r="957" spans="1:29" x14ac:dyDescent="0.25">
      <c r="A957" t="s">
        <v>420</v>
      </c>
      <c r="B957" t="s">
        <v>1366</v>
      </c>
      <c r="C957" t="s">
        <v>1367</v>
      </c>
      <c r="D957">
        <v>1900</v>
      </c>
      <c r="E957" s="960">
        <v>1</v>
      </c>
      <c r="F957" t="s">
        <v>441</v>
      </c>
      <c r="G957" s="960">
        <v>366</v>
      </c>
      <c r="H957" t="s">
        <v>381</v>
      </c>
      <c r="I957" s="961" t="s">
        <v>487</v>
      </c>
      <c r="J957" s="961" t="s">
        <v>13</v>
      </c>
      <c r="K957" s="961" t="s">
        <v>13</v>
      </c>
      <c r="L957" s="940" t="s">
        <v>35</v>
      </c>
      <c r="M957" s="961" t="s">
        <v>13</v>
      </c>
      <c r="N957" s="679">
        <f t="shared" ca="1" si="161"/>
        <v>31688.709142385494</v>
      </c>
      <c r="O957" s="679">
        <f t="shared" ca="1" si="160"/>
        <v>31688.709142385494</v>
      </c>
      <c r="P957" s="679">
        <f t="shared" ca="1" si="160"/>
        <v>0</v>
      </c>
      <c r="Q957" s="679">
        <f t="shared" ca="1" si="160"/>
        <v>0</v>
      </c>
      <c r="R957" s="679">
        <f t="shared" ca="1" si="160"/>
        <v>0</v>
      </c>
      <c r="S957" s="679">
        <f t="shared" ca="1" si="160"/>
        <v>0</v>
      </c>
      <c r="T957" s="679">
        <f t="shared" ca="1" si="160"/>
        <v>0</v>
      </c>
      <c r="U957" s="679">
        <f t="shared" ca="1" si="160"/>
        <v>0</v>
      </c>
      <c r="V957" s="679">
        <f t="shared" ca="1" si="160"/>
        <v>0</v>
      </c>
      <c r="W957" s="679">
        <f t="shared" ca="1" si="152"/>
        <v>0</v>
      </c>
      <c r="X957" s="679">
        <f t="shared" ca="1" si="160"/>
        <v>0</v>
      </c>
      <c r="Y957" s="679">
        <f t="shared" ca="1" si="160"/>
        <v>0</v>
      </c>
      <c r="Z957" s="679">
        <f t="shared" ca="1" si="160"/>
        <v>0</v>
      </c>
      <c r="AA957" t="str">
        <f t="shared" si="153"/>
        <v>ASR_Financial_Report_SHP21Final</v>
      </c>
      <c r="AB957" s="960">
        <f t="shared" si="154"/>
        <v>44658</v>
      </c>
      <c r="AC957" t="str">
        <f t="shared" si="155"/>
        <v>Unaudited</v>
      </c>
    </row>
    <row r="958" spans="1:29" x14ac:dyDescent="0.25">
      <c r="A958" t="s">
        <v>420</v>
      </c>
      <c r="B958" t="s">
        <v>1366</v>
      </c>
      <c r="C958" t="s">
        <v>1367</v>
      </c>
      <c r="D958">
        <v>1900</v>
      </c>
      <c r="E958" s="960">
        <v>1</v>
      </c>
      <c r="F958" t="s">
        <v>441</v>
      </c>
      <c r="G958" s="960">
        <v>366</v>
      </c>
      <c r="H958" t="s">
        <v>381</v>
      </c>
      <c r="I958" s="940" t="s">
        <v>488</v>
      </c>
      <c r="J958" s="940" t="s">
        <v>444</v>
      </c>
      <c r="K958" s="940" t="s">
        <v>0</v>
      </c>
      <c r="L958" s="940">
        <v>2.1</v>
      </c>
      <c r="M958" s="965" t="s">
        <v>147</v>
      </c>
      <c r="N958" s="679">
        <f t="shared" ca="1" si="161"/>
        <v>1231339.95</v>
      </c>
      <c r="O958" s="679">
        <f t="shared" ca="1" si="160"/>
        <v>730886.75</v>
      </c>
      <c r="P958" s="679">
        <f t="shared" ca="1" si="160"/>
        <v>45366.6</v>
      </c>
      <c r="Q958" s="679">
        <f t="shared" ca="1" si="160"/>
        <v>419529.6</v>
      </c>
      <c r="R958" s="679">
        <f t="shared" ca="1" si="160"/>
        <v>21396.91</v>
      </c>
      <c r="S958" s="679">
        <f t="shared" ca="1" si="160"/>
        <v>8427.98</v>
      </c>
      <c r="T958" s="679">
        <f t="shared" ca="1" si="160"/>
        <v>0</v>
      </c>
      <c r="U958" s="679">
        <f t="shared" ca="1" si="160"/>
        <v>0</v>
      </c>
      <c r="V958" s="679">
        <f t="shared" ca="1" si="160"/>
        <v>5732.11</v>
      </c>
      <c r="W958" s="679">
        <f t="shared" ca="1" si="152"/>
        <v>0</v>
      </c>
      <c r="X958" s="679">
        <f t="shared" ca="1" si="160"/>
        <v>0</v>
      </c>
      <c r="Y958" s="679">
        <f t="shared" ca="1" si="160"/>
        <v>0</v>
      </c>
      <c r="Z958" s="679">
        <f t="shared" ca="1" si="160"/>
        <v>0</v>
      </c>
      <c r="AA958" t="str">
        <f t="shared" si="153"/>
        <v>ASR_Financial_Report_SHP21Final</v>
      </c>
      <c r="AB958" s="960">
        <f t="shared" si="154"/>
        <v>44658</v>
      </c>
      <c r="AC958" t="str">
        <f t="shared" si="155"/>
        <v>Unaudited</v>
      </c>
    </row>
    <row r="959" spans="1:29" ht="30" x14ac:dyDescent="0.25">
      <c r="A959" t="s">
        <v>420</v>
      </c>
      <c r="B959" t="s">
        <v>1366</v>
      </c>
      <c r="C959" t="s">
        <v>1367</v>
      </c>
      <c r="D959">
        <v>1900</v>
      </c>
      <c r="E959" s="960">
        <v>1</v>
      </c>
      <c r="F959" t="s">
        <v>441</v>
      </c>
      <c r="G959" s="960">
        <v>366</v>
      </c>
      <c r="H959" t="s">
        <v>381</v>
      </c>
      <c r="I959" s="940" t="s">
        <v>488</v>
      </c>
      <c r="J959" s="940" t="s">
        <v>444</v>
      </c>
      <c r="K959" s="940" t="s">
        <v>0</v>
      </c>
      <c r="L959" s="940">
        <v>2.2000000000000002</v>
      </c>
      <c r="M959" s="965" t="s">
        <v>148</v>
      </c>
      <c r="N959" s="679">
        <f t="shared" ca="1" si="161"/>
        <v>102525.02572675423</v>
      </c>
      <c r="O959" s="679">
        <f t="shared" ca="1" si="160"/>
        <v>69029.26977825191</v>
      </c>
      <c r="P959" s="679">
        <f t="shared" ca="1" si="160"/>
        <v>4284.6901661879147</v>
      </c>
      <c r="Q959" s="679">
        <f t="shared" ca="1" si="160"/>
        <v>27623.379406531531</v>
      </c>
      <c r="R959" s="679">
        <f t="shared" ca="1" si="160"/>
        <v>1408.790323855234</v>
      </c>
      <c r="S959" s="679">
        <f t="shared" ca="1" si="160"/>
        <v>-198.5205391496381</v>
      </c>
      <c r="T959" s="679">
        <f t="shared" ca="1" si="160"/>
        <v>0</v>
      </c>
      <c r="U959" s="679">
        <f t="shared" ca="1" si="160"/>
        <v>0</v>
      </c>
      <c r="V959" s="679">
        <f t="shared" ca="1" si="160"/>
        <v>377.41659107727912</v>
      </c>
      <c r="W959" s="679">
        <f t="shared" ca="1" si="152"/>
        <v>0</v>
      </c>
      <c r="X959" s="679">
        <f t="shared" ca="1" si="160"/>
        <v>0</v>
      </c>
      <c r="Y959" s="679">
        <f t="shared" ca="1" si="160"/>
        <v>0</v>
      </c>
      <c r="Z959" s="679">
        <f t="shared" ca="1" si="160"/>
        <v>0</v>
      </c>
      <c r="AA959" t="str">
        <f t="shared" si="153"/>
        <v>ASR_Financial_Report_SHP21Final</v>
      </c>
      <c r="AB959" s="960">
        <f t="shared" si="154"/>
        <v>44658</v>
      </c>
      <c r="AC959" t="str">
        <f t="shared" si="155"/>
        <v>Unaudited</v>
      </c>
    </row>
    <row r="960" spans="1:29" x14ac:dyDescent="0.25">
      <c r="A960" t="s">
        <v>420</v>
      </c>
      <c r="B960" t="s">
        <v>1366</v>
      </c>
      <c r="C960" t="s">
        <v>1367</v>
      </c>
      <c r="D960">
        <v>1900</v>
      </c>
      <c r="E960" s="960">
        <v>1</v>
      </c>
      <c r="F960" t="s">
        <v>441</v>
      </c>
      <c r="G960" s="960">
        <v>366</v>
      </c>
      <c r="H960" t="s">
        <v>381</v>
      </c>
      <c r="I960" s="940" t="s">
        <v>488</v>
      </c>
      <c r="J960" s="940" t="s">
        <v>444</v>
      </c>
      <c r="K960" s="940" t="s">
        <v>0</v>
      </c>
      <c r="L960" s="940">
        <v>2.2999999999999998</v>
      </c>
      <c r="M960" s="965" t="s">
        <v>149</v>
      </c>
      <c r="N960" s="679">
        <f t="shared" ca="1" si="161"/>
        <v>747188.89999999909</v>
      </c>
      <c r="O960" s="679">
        <f t="shared" ca="1" si="160"/>
        <v>581099.179999999</v>
      </c>
      <c r="P960" s="679">
        <f t="shared" ca="1" si="160"/>
        <v>37170.660000000003</v>
      </c>
      <c r="Q960" s="679">
        <f t="shared" ca="1" si="160"/>
        <v>94113.380000000092</v>
      </c>
      <c r="R960" s="679">
        <f t="shared" ca="1" si="160"/>
        <v>19995.11</v>
      </c>
      <c r="S960" s="679">
        <f t="shared" ca="1" si="160"/>
        <v>10037.23</v>
      </c>
      <c r="T960" s="679">
        <f t="shared" ca="1" si="160"/>
        <v>2037.6000000000001</v>
      </c>
      <c r="U960" s="679">
        <f t="shared" ca="1" si="160"/>
        <v>909.01</v>
      </c>
      <c r="V960" s="679">
        <f t="shared" ca="1" si="160"/>
        <v>1826.73</v>
      </c>
      <c r="W960" s="679">
        <f t="shared" ca="1" si="152"/>
        <v>0</v>
      </c>
      <c r="X960" s="679">
        <f t="shared" ca="1" si="160"/>
        <v>0</v>
      </c>
      <c r="Y960" s="679">
        <f t="shared" ca="1" si="160"/>
        <v>0</v>
      </c>
      <c r="Z960" s="679">
        <f t="shared" ca="1" si="160"/>
        <v>0</v>
      </c>
      <c r="AA960" t="str">
        <f t="shared" si="153"/>
        <v>ASR_Financial_Report_SHP21Final</v>
      </c>
      <c r="AB960" s="960">
        <f t="shared" si="154"/>
        <v>44658</v>
      </c>
      <c r="AC960" t="str">
        <f t="shared" si="155"/>
        <v>Unaudited</v>
      </c>
    </row>
    <row r="961" spans="1:29" x14ac:dyDescent="0.25">
      <c r="A961" t="s">
        <v>420</v>
      </c>
      <c r="B961" t="s">
        <v>1366</v>
      </c>
      <c r="C961" t="s">
        <v>1367</v>
      </c>
      <c r="D961">
        <v>1900</v>
      </c>
      <c r="E961" s="960">
        <v>1</v>
      </c>
      <c r="F961" t="s">
        <v>441</v>
      </c>
      <c r="G961" s="960">
        <v>366</v>
      </c>
      <c r="H961" t="s">
        <v>381</v>
      </c>
      <c r="I961" s="940" t="s">
        <v>488</v>
      </c>
      <c r="J961" s="940" t="s">
        <v>444</v>
      </c>
      <c r="K961" s="940" t="s">
        <v>0</v>
      </c>
      <c r="L961" s="940">
        <v>2.4</v>
      </c>
      <c r="M961" s="965" t="s">
        <v>150</v>
      </c>
      <c r="N961" s="679">
        <f t="shared" ca="1" si="161"/>
        <v>487673.70999999996</v>
      </c>
      <c r="O961" s="679">
        <f t="shared" ca="1" si="160"/>
        <v>295899.59999999998</v>
      </c>
      <c r="P961" s="679">
        <f t="shared" ca="1" si="160"/>
        <v>7462.58</v>
      </c>
      <c r="Q961" s="679">
        <f t="shared" ca="1" si="160"/>
        <v>149707.19</v>
      </c>
      <c r="R961" s="679">
        <f t="shared" ca="1" si="160"/>
        <v>27451.97</v>
      </c>
      <c r="S961" s="679">
        <f t="shared" ca="1" si="160"/>
        <v>4202.8999999999996</v>
      </c>
      <c r="T961" s="679">
        <f t="shared" ca="1" si="160"/>
        <v>2716.61</v>
      </c>
      <c r="U961" s="679">
        <f t="shared" ref="U961:Z970" ca="1" si="162">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107.56</v>
      </c>
      <c r="V961" s="679">
        <f t="shared" ca="1" si="162"/>
        <v>125.3</v>
      </c>
      <c r="W961" s="679">
        <f t="shared" ca="1" si="162"/>
        <v>0</v>
      </c>
      <c r="X961" s="679">
        <f t="shared" ca="1" si="162"/>
        <v>0</v>
      </c>
      <c r="Y961" s="679">
        <f t="shared" ca="1" si="162"/>
        <v>0</v>
      </c>
      <c r="Z961" s="679">
        <f t="shared" ca="1" si="162"/>
        <v>0</v>
      </c>
      <c r="AA961" t="str">
        <f t="shared" si="153"/>
        <v>ASR_Financial_Report_SHP21Final</v>
      </c>
      <c r="AB961" s="960">
        <f t="shared" si="154"/>
        <v>44658</v>
      </c>
      <c r="AC961" t="str">
        <f t="shared" si="155"/>
        <v>Unaudited</v>
      </c>
    </row>
    <row r="962" spans="1:29" ht="30" x14ac:dyDescent="0.25">
      <c r="A962" t="s">
        <v>420</v>
      </c>
      <c r="B962" t="s">
        <v>1366</v>
      </c>
      <c r="C962" t="s">
        <v>1367</v>
      </c>
      <c r="D962">
        <v>1900</v>
      </c>
      <c r="E962" s="960">
        <v>1</v>
      </c>
      <c r="F962" t="s">
        <v>441</v>
      </c>
      <c r="G962" s="960">
        <v>366</v>
      </c>
      <c r="H962" t="s">
        <v>381</v>
      </c>
      <c r="I962" s="940" t="s">
        <v>488</v>
      </c>
      <c r="J962" s="940" t="s">
        <v>444</v>
      </c>
      <c r="K962" s="940" t="s">
        <v>0</v>
      </c>
      <c r="L962" s="940">
        <v>2.5</v>
      </c>
      <c r="M962" s="965" t="s">
        <v>151</v>
      </c>
      <c r="N962" s="679">
        <f t="shared" ca="1" si="161"/>
        <v>106418.34611994703</v>
      </c>
      <c r="O962" s="679">
        <f t="shared" ref="O962:T971" ca="1" si="163">IF(OR(AND($F962="PY",O$1&lt;&gt;"Prior Year"),AND($F962&lt;&gt;"PY",O$1="Prior Year")),0,INDEX(INDIRECT("'MMA Rev-Exp "&amp;$H962&amp;"'!$A$1:$CA$200"),IF($J962="Member Months",MATCH($J962,INDIRECT("'MMA Rev-Exp "&amp;$H962&amp;"'!$A$1:$A$200"),0),MATCH($L962,INDIRECT("'MMA Rev-Exp "&amp;$H962&amp;"'!$B$1:$B$200"),0)),IF($F962="PY",MATCH("Prior Year Adjustments",INDIRECT("'MMA Rev-Exp "&amp;$H962&amp;"'!$A$8:$CA$8"),0),MATCH(IF($F962="Q1","JANUARY - MARCH (Q1)",IF($F962="Q2","APRIL - JUNE (Q2)",IF($F962="Q3","JULY - SEPTEMBER (Q3)",IF($F962="Q4","OCTOBER - DECEMBER (Q4)",0)))),INDIRECT("'MMA Rev-Exp "&amp;$H962&amp;"'!$A$7:$CA$7"),0)+MATCH(O$1,INDIRECT("'MMA Rev-Exp "&amp;$H962&amp;"'!$D$8:$CA$8"),0)-1)))</f>
        <v>82828.954526563422</v>
      </c>
      <c r="P962" s="679">
        <f t="shared" ca="1" si="163"/>
        <v>4215.4273080439134</v>
      </c>
      <c r="Q962" s="679">
        <f t="shared" ca="1" si="163"/>
        <v>16040.564630944977</v>
      </c>
      <c r="R962" s="679">
        <f t="shared" ca="1" si="163"/>
        <v>3121.9557607583743</v>
      </c>
      <c r="S962" s="679">
        <f t="shared" ca="1" si="163"/>
        <v>-341.74078709534035</v>
      </c>
      <c r="T962" s="679">
        <f t="shared" ca="1" si="163"/>
        <v>449.01572599648676</v>
      </c>
      <c r="U962" s="679">
        <f t="shared" ca="1" si="162"/>
        <v>-24.109981019616971</v>
      </c>
      <c r="V962" s="679">
        <f t="shared" ca="1" si="162"/>
        <v>128.27893575482221</v>
      </c>
      <c r="W962" s="679">
        <f t="shared" ca="1" si="162"/>
        <v>0</v>
      </c>
      <c r="X962" s="679">
        <f t="shared" ca="1" si="162"/>
        <v>0</v>
      </c>
      <c r="Y962" s="679">
        <f t="shared" ca="1" si="162"/>
        <v>0</v>
      </c>
      <c r="Z962" s="679">
        <f t="shared" ca="1" si="162"/>
        <v>0</v>
      </c>
      <c r="AA962" t="str">
        <f t="shared" ref="AA962:AA1025" si="164">file_name</f>
        <v>ASR_Financial_Report_SHP21Final</v>
      </c>
      <c r="AB962" s="960">
        <f t="shared" ref="AB962:AB1025" si="165">file_date</f>
        <v>44658</v>
      </c>
      <c r="AC962" t="str">
        <f t="shared" ref="AC962:AC1025" si="166">status</f>
        <v>Unaudited</v>
      </c>
    </row>
    <row r="963" spans="1:29" x14ac:dyDescent="0.25">
      <c r="A963" t="s">
        <v>420</v>
      </c>
      <c r="B963" t="s">
        <v>1366</v>
      </c>
      <c r="C963" t="s">
        <v>1367</v>
      </c>
      <c r="D963">
        <v>1900</v>
      </c>
      <c r="E963" s="960">
        <v>1</v>
      </c>
      <c r="F963" t="s">
        <v>441</v>
      </c>
      <c r="G963" s="960">
        <v>366</v>
      </c>
      <c r="H963" t="s">
        <v>381</v>
      </c>
      <c r="I963" s="940" t="s">
        <v>488</v>
      </c>
      <c r="J963" s="940" t="s">
        <v>444</v>
      </c>
      <c r="K963" s="940" t="s">
        <v>0</v>
      </c>
      <c r="L963" s="940" t="s">
        <v>96</v>
      </c>
      <c r="M963" s="965" t="s">
        <v>7</v>
      </c>
      <c r="N963" s="679">
        <f t="shared" ca="1" si="161"/>
        <v>0</v>
      </c>
      <c r="O963" s="679">
        <f t="shared" ca="1" si="163"/>
        <v>0</v>
      </c>
      <c r="P963" s="679">
        <f t="shared" ca="1" si="163"/>
        <v>0</v>
      </c>
      <c r="Q963" s="679">
        <f t="shared" ca="1" si="163"/>
        <v>0</v>
      </c>
      <c r="R963" s="679">
        <f t="shared" ca="1" si="163"/>
        <v>0</v>
      </c>
      <c r="S963" s="679">
        <f t="shared" ca="1" si="163"/>
        <v>0</v>
      </c>
      <c r="T963" s="679">
        <f t="shared" ca="1" si="163"/>
        <v>0</v>
      </c>
      <c r="U963" s="679">
        <f t="shared" ca="1" si="162"/>
        <v>0</v>
      </c>
      <c r="V963" s="679">
        <f t="shared" ca="1" si="162"/>
        <v>0</v>
      </c>
      <c r="W963" s="679">
        <f t="shared" ca="1" si="162"/>
        <v>0</v>
      </c>
      <c r="X963" s="679">
        <f t="shared" ca="1" si="162"/>
        <v>0</v>
      </c>
      <c r="Y963" s="679">
        <f t="shared" ca="1" si="162"/>
        <v>0</v>
      </c>
      <c r="Z963" s="679">
        <f t="shared" ca="1" si="162"/>
        <v>0</v>
      </c>
      <c r="AA963" t="str">
        <f t="shared" si="164"/>
        <v>ASR_Financial_Report_SHP21Final</v>
      </c>
      <c r="AB963" s="960">
        <f t="shared" si="165"/>
        <v>44658</v>
      </c>
      <c r="AC963" t="str">
        <f t="shared" si="166"/>
        <v>Unaudited</v>
      </c>
    </row>
    <row r="964" spans="1:29" x14ac:dyDescent="0.25">
      <c r="A964" t="s">
        <v>420</v>
      </c>
      <c r="B964" t="s">
        <v>1366</v>
      </c>
      <c r="C964" t="s">
        <v>1367</v>
      </c>
      <c r="D964">
        <v>1900</v>
      </c>
      <c r="E964" s="960">
        <v>1</v>
      </c>
      <c r="F964" t="s">
        <v>441</v>
      </c>
      <c r="G964" s="960">
        <v>366</v>
      </c>
      <c r="H964" t="s">
        <v>381</v>
      </c>
      <c r="I964" s="940" t="s">
        <v>488</v>
      </c>
      <c r="J964" s="940" t="s">
        <v>444</v>
      </c>
      <c r="K964" s="940" t="s">
        <v>0</v>
      </c>
      <c r="L964" s="948" t="s">
        <v>152</v>
      </c>
      <c r="M964" s="963" t="s">
        <v>451</v>
      </c>
      <c r="N964" s="679">
        <f t="shared" ca="1" si="161"/>
        <v>0</v>
      </c>
      <c r="O964" s="679">
        <f t="shared" ca="1" si="163"/>
        <v>0</v>
      </c>
      <c r="P964" s="679">
        <f t="shared" ca="1" si="163"/>
        <v>0</v>
      </c>
      <c r="Q964" s="679">
        <f t="shared" ca="1" si="163"/>
        <v>0</v>
      </c>
      <c r="R964" s="679">
        <f t="shared" ca="1" si="163"/>
        <v>0</v>
      </c>
      <c r="S964" s="679">
        <f t="shared" ca="1" si="163"/>
        <v>0</v>
      </c>
      <c r="T964" s="679">
        <f t="shared" ca="1" si="163"/>
        <v>0</v>
      </c>
      <c r="U964" s="679">
        <f t="shared" ca="1" si="162"/>
        <v>0</v>
      </c>
      <c r="V964" s="679">
        <f t="shared" ca="1" si="162"/>
        <v>0</v>
      </c>
      <c r="W964" s="679">
        <f t="shared" ca="1" si="162"/>
        <v>0</v>
      </c>
      <c r="X964" s="679">
        <f t="shared" ca="1" si="162"/>
        <v>0</v>
      </c>
      <c r="Y964" s="679">
        <f t="shared" ca="1" si="162"/>
        <v>0</v>
      </c>
      <c r="Z964" s="679">
        <f t="shared" ca="1" si="162"/>
        <v>0</v>
      </c>
      <c r="AA964" t="str">
        <f t="shared" si="164"/>
        <v>ASR_Financial_Report_SHP21Final</v>
      </c>
      <c r="AB964" s="960">
        <f t="shared" si="165"/>
        <v>44658</v>
      </c>
      <c r="AC964" t="str">
        <f t="shared" si="166"/>
        <v>Unaudited</v>
      </c>
    </row>
    <row r="965" spans="1:29" x14ac:dyDescent="0.25">
      <c r="A965" t="s">
        <v>420</v>
      </c>
      <c r="B965" t="s">
        <v>1366</v>
      </c>
      <c r="C965" t="s">
        <v>1367</v>
      </c>
      <c r="D965">
        <v>1900</v>
      </c>
      <c r="E965" s="960">
        <v>1</v>
      </c>
      <c r="F965" t="s">
        <v>441</v>
      </c>
      <c r="G965" s="960">
        <v>366</v>
      </c>
      <c r="H965" t="s">
        <v>381</v>
      </c>
      <c r="I965" s="965" t="s">
        <v>488</v>
      </c>
      <c r="J965" s="965" t="s">
        <v>444</v>
      </c>
      <c r="K965" s="965" t="s">
        <v>0</v>
      </c>
      <c r="L965" s="940" t="s">
        <v>898</v>
      </c>
      <c r="M965" s="965" t="s">
        <v>24</v>
      </c>
      <c r="N965" s="679">
        <f t="shared" ca="1" si="161"/>
        <v>0</v>
      </c>
      <c r="O965" s="679">
        <f t="shared" ca="1" si="163"/>
        <v>0</v>
      </c>
      <c r="P965" s="679">
        <f t="shared" ca="1" si="163"/>
        <v>0</v>
      </c>
      <c r="Q965" s="679">
        <f t="shared" ca="1" si="163"/>
        <v>0</v>
      </c>
      <c r="R965" s="679">
        <f t="shared" ca="1" si="163"/>
        <v>0</v>
      </c>
      <c r="S965" s="679">
        <f t="shared" ca="1" si="163"/>
        <v>0</v>
      </c>
      <c r="T965" s="679">
        <f t="shared" ca="1" si="163"/>
        <v>0</v>
      </c>
      <c r="U965" s="679">
        <f t="shared" ca="1" si="162"/>
        <v>0</v>
      </c>
      <c r="V965" s="679">
        <f t="shared" ca="1" si="162"/>
        <v>0</v>
      </c>
      <c r="W965" s="679">
        <f t="shared" ca="1" si="162"/>
        <v>0</v>
      </c>
      <c r="X965" s="679">
        <f t="shared" ca="1" si="162"/>
        <v>0</v>
      </c>
      <c r="Y965" s="679">
        <f t="shared" ca="1" si="162"/>
        <v>0</v>
      </c>
      <c r="Z965" s="679">
        <f t="shared" ca="1" si="162"/>
        <v>0</v>
      </c>
      <c r="AA965" t="str">
        <f t="shared" si="164"/>
        <v>ASR_Financial_Report_SHP21Final</v>
      </c>
      <c r="AB965" s="960">
        <f t="shared" si="165"/>
        <v>44658</v>
      </c>
      <c r="AC965" t="str">
        <f t="shared" si="166"/>
        <v>Unaudited</v>
      </c>
    </row>
    <row r="966" spans="1:29" x14ac:dyDescent="0.25">
      <c r="A966" t="s">
        <v>420</v>
      </c>
      <c r="B966" t="s">
        <v>1366</v>
      </c>
      <c r="C966" t="s">
        <v>1367</v>
      </c>
      <c r="D966">
        <v>1900</v>
      </c>
      <c r="E966" s="960">
        <v>1</v>
      </c>
      <c r="F966" t="s">
        <v>441</v>
      </c>
      <c r="G966" s="960">
        <v>366</v>
      </c>
      <c r="H966" t="s">
        <v>381</v>
      </c>
      <c r="I966" s="940" t="s">
        <v>488</v>
      </c>
      <c r="J966" s="940" t="s">
        <v>444</v>
      </c>
      <c r="K966" s="940" t="s">
        <v>53</v>
      </c>
      <c r="L966" s="946">
        <v>3.1</v>
      </c>
      <c r="M966" s="966" t="s">
        <v>33</v>
      </c>
      <c r="N966" s="679">
        <f t="shared" ca="1" si="161"/>
        <v>1695724.810000004</v>
      </c>
      <c r="O966" s="679">
        <f t="shared" ca="1" si="163"/>
        <v>1303911.540000004</v>
      </c>
      <c r="P966" s="679">
        <f t="shared" ca="1" si="163"/>
        <v>70188.259999999995</v>
      </c>
      <c r="Q966" s="679">
        <f t="shared" ca="1" si="163"/>
        <v>270038.53000000003</v>
      </c>
      <c r="R966" s="679">
        <f t="shared" ca="1" si="163"/>
        <v>23595.54</v>
      </c>
      <c r="S966" s="679">
        <f t="shared" ca="1" si="163"/>
        <v>13638.310000000001</v>
      </c>
      <c r="T966" s="679">
        <f t="shared" ca="1" si="163"/>
        <v>8997.99</v>
      </c>
      <c r="U966" s="679">
        <f t="shared" ca="1" si="162"/>
        <v>46.74</v>
      </c>
      <c r="V966" s="679">
        <f t="shared" ca="1" si="162"/>
        <v>5307.9</v>
      </c>
      <c r="W966" s="679">
        <f t="shared" ca="1" si="162"/>
        <v>0</v>
      </c>
      <c r="X966" s="679">
        <f t="shared" ca="1" si="162"/>
        <v>0</v>
      </c>
      <c r="Y966" s="679">
        <f t="shared" ca="1" si="162"/>
        <v>0</v>
      </c>
      <c r="Z966" s="679">
        <f t="shared" ca="1" si="162"/>
        <v>0</v>
      </c>
      <c r="AA966" t="str">
        <f t="shared" si="164"/>
        <v>ASR_Financial_Report_SHP21Final</v>
      </c>
      <c r="AB966" s="960">
        <f t="shared" si="165"/>
        <v>44658</v>
      </c>
      <c r="AC966" t="str">
        <f t="shared" si="166"/>
        <v>Unaudited</v>
      </c>
    </row>
    <row r="967" spans="1:29" x14ac:dyDescent="0.25">
      <c r="A967" t="s">
        <v>420</v>
      </c>
      <c r="B967" t="s">
        <v>1366</v>
      </c>
      <c r="C967" t="s">
        <v>1367</v>
      </c>
      <c r="D967">
        <v>1900</v>
      </c>
      <c r="E967" s="960">
        <v>1</v>
      </c>
      <c r="F967" t="s">
        <v>441</v>
      </c>
      <c r="G967" s="960">
        <v>366</v>
      </c>
      <c r="H967" t="s">
        <v>381</v>
      </c>
      <c r="I967" s="940" t="s">
        <v>488</v>
      </c>
      <c r="J967" s="940" t="s">
        <v>444</v>
      </c>
      <c r="K967" s="940" t="s">
        <v>53</v>
      </c>
      <c r="L967" s="946">
        <v>3.2</v>
      </c>
      <c r="M967" s="966" t="s">
        <v>34</v>
      </c>
      <c r="N967" s="679">
        <f t="shared" ca="1" si="161"/>
        <v>9314.9700000000012</v>
      </c>
      <c r="O967" s="679">
        <f t="shared" ca="1" si="163"/>
        <v>8739.51</v>
      </c>
      <c r="P967" s="679">
        <f t="shared" ca="1" si="163"/>
        <v>0</v>
      </c>
      <c r="Q967" s="679">
        <f t="shared" ca="1" si="163"/>
        <v>0</v>
      </c>
      <c r="R967" s="679">
        <f t="shared" ca="1" si="163"/>
        <v>0</v>
      </c>
      <c r="S967" s="679">
        <f t="shared" ca="1" si="163"/>
        <v>575.46</v>
      </c>
      <c r="T967" s="679">
        <f t="shared" ca="1" si="163"/>
        <v>0</v>
      </c>
      <c r="U967" s="679">
        <f t="shared" ca="1" si="162"/>
        <v>0</v>
      </c>
      <c r="V967" s="679">
        <f t="shared" ca="1" si="162"/>
        <v>0</v>
      </c>
      <c r="W967" s="679">
        <f t="shared" ca="1" si="162"/>
        <v>0</v>
      </c>
      <c r="X967" s="679">
        <f t="shared" ca="1" si="162"/>
        <v>0</v>
      </c>
      <c r="Y967" s="679">
        <f t="shared" ca="1" si="162"/>
        <v>0</v>
      </c>
      <c r="Z967" s="679">
        <f t="shared" ca="1" si="162"/>
        <v>0</v>
      </c>
      <c r="AA967" t="str">
        <f t="shared" si="164"/>
        <v>ASR_Financial_Report_SHP21Final</v>
      </c>
      <c r="AB967" s="960">
        <f t="shared" si="165"/>
        <v>44658</v>
      </c>
      <c r="AC967" t="str">
        <f t="shared" si="166"/>
        <v>Unaudited</v>
      </c>
    </row>
    <row r="968" spans="1:29" x14ac:dyDescent="0.25">
      <c r="A968" t="s">
        <v>420</v>
      </c>
      <c r="B968" t="s">
        <v>1366</v>
      </c>
      <c r="C968" t="s">
        <v>1367</v>
      </c>
      <c r="D968">
        <v>1900</v>
      </c>
      <c r="E968" s="960">
        <v>1</v>
      </c>
      <c r="F968" t="s">
        <v>441</v>
      </c>
      <c r="G968" s="960">
        <v>366</v>
      </c>
      <c r="H968" t="s">
        <v>381</v>
      </c>
      <c r="I968" s="940" t="s">
        <v>488</v>
      </c>
      <c r="J968" s="940" t="s">
        <v>444</v>
      </c>
      <c r="K968" s="940" t="s">
        <v>53</v>
      </c>
      <c r="L968" s="950">
        <v>3.3</v>
      </c>
      <c r="M968" s="967" t="s">
        <v>54</v>
      </c>
      <c r="N968" s="679">
        <f t="shared" ca="1" si="161"/>
        <v>82924.790000000008</v>
      </c>
      <c r="O968" s="679">
        <f t="shared" ca="1" si="163"/>
        <v>71804.700000000012</v>
      </c>
      <c r="P968" s="679">
        <f t="shared" ca="1" si="163"/>
        <v>1762.0900000000001</v>
      </c>
      <c r="Q968" s="679">
        <f t="shared" ca="1" si="163"/>
        <v>7436.17</v>
      </c>
      <c r="R968" s="679">
        <f t="shared" ca="1" si="163"/>
        <v>926.38000000000011</v>
      </c>
      <c r="S968" s="679">
        <f t="shared" ca="1" si="163"/>
        <v>244.29000000000002</v>
      </c>
      <c r="T968" s="679">
        <f t="shared" ca="1" si="163"/>
        <v>727.74</v>
      </c>
      <c r="U968" s="679">
        <f t="shared" ca="1" si="162"/>
        <v>0</v>
      </c>
      <c r="V968" s="679">
        <f t="shared" ca="1" si="162"/>
        <v>23.42</v>
      </c>
      <c r="W968" s="679">
        <f t="shared" ca="1" si="162"/>
        <v>0</v>
      </c>
      <c r="X968" s="679">
        <f t="shared" ca="1" si="162"/>
        <v>0</v>
      </c>
      <c r="Y968" s="679">
        <f t="shared" ca="1" si="162"/>
        <v>0</v>
      </c>
      <c r="Z968" s="679">
        <f t="shared" ca="1" si="162"/>
        <v>0</v>
      </c>
      <c r="AA968" t="str">
        <f t="shared" si="164"/>
        <v>ASR_Financial_Report_SHP21Final</v>
      </c>
      <c r="AB968" s="960">
        <f t="shared" si="165"/>
        <v>44658</v>
      </c>
      <c r="AC968" t="str">
        <f t="shared" si="166"/>
        <v>Unaudited</v>
      </c>
    </row>
    <row r="969" spans="1:29" x14ac:dyDescent="0.25">
      <c r="A969" t="s">
        <v>420</v>
      </c>
      <c r="B969" t="s">
        <v>1366</v>
      </c>
      <c r="C969" t="s">
        <v>1367</v>
      </c>
      <c r="D969">
        <v>1900</v>
      </c>
      <c r="E969" s="960">
        <v>1</v>
      </c>
      <c r="F969" t="s">
        <v>441</v>
      </c>
      <c r="G969" s="960">
        <v>366</v>
      </c>
      <c r="H969" t="s">
        <v>381</v>
      </c>
      <c r="I969" s="966" t="s">
        <v>488</v>
      </c>
      <c r="J969" s="966" t="s">
        <v>444</v>
      </c>
      <c r="K969" s="966" t="s">
        <v>53</v>
      </c>
      <c r="L969" s="946" t="s">
        <v>44</v>
      </c>
      <c r="M969" s="966" t="s">
        <v>153</v>
      </c>
      <c r="N969" s="679">
        <f t="shared" ca="1" si="161"/>
        <v>0</v>
      </c>
      <c r="O969" s="679">
        <f t="shared" ca="1" si="163"/>
        <v>0</v>
      </c>
      <c r="P969" s="679">
        <f t="shared" ca="1" si="163"/>
        <v>0</v>
      </c>
      <c r="Q969" s="679">
        <f t="shared" ca="1" si="163"/>
        <v>0</v>
      </c>
      <c r="R969" s="679">
        <f t="shared" ca="1" si="163"/>
        <v>0</v>
      </c>
      <c r="S969" s="679">
        <f t="shared" ca="1" si="163"/>
        <v>0</v>
      </c>
      <c r="T969" s="679">
        <f t="shared" ca="1" si="163"/>
        <v>0</v>
      </c>
      <c r="U969" s="679">
        <f t="shared" ca="1" si="162"/>
        <v>0</v>
      </c>
      <c r="V969" s="679">
        <f t="shared" ca="1" si="162"/>
        <v>0</v>
      </c>
      <c r="W969" s="679">
        <f t="shared" ca="1" si="162"/>
        <v>0</v>
      </c>
      <c r="X969" s="679">
        <f t="shared" ca="1" si="162"/>
        <v>0</v>
      </c>
      <c r="Y969" s="679">
        <f t="shared" ca="1" si="162"/>
        <v>0</v>
      </c>
      <c r="Z969" s="679">
        <f t="shared" ca="1" si="162"/>
        <v>0</v>
      </c>
      <c r="AA969" t="str">
        <f t="shared" si="164"/>
        <v>ASR_Financial_Report_SHP21Final</v>
      </c>
      <c r="AB969" s="960">
        <f t="shared" si="165"/>
        <v>44658</v>
      </c>
      <c r="AC969" t="str">
        <f t="shared" si="166"/>
        <v>Unaudited</v>
      </c>
    </row>
    <row r="970" spans="1:29" x14ac:dyDescent="0.25">
      <c r="A970" t="s">
        <v>420</v>
      </c>
      <c r="B970" t="s">
        <v>1366</v>
      </c>
      <c r="C970" t="s">
        <v>1367</v>
      </c>
      <c r="D970">
        <v>1900</v>
      </c>
      <c r="E970" s="960">
        <v>1</v>
      </c>
      <c r="F970" t="s">
        <v>441</v>
      </c>
      <c r="G970" s="960">
        <v>366</v>
      </c>
      <c r="H970" t="s">
        <v>381</v>
      </c>
      <c r="I970" s="940" t="s">
        <v>488</v>
      </c>
      <c r="J970" s="940" t="s">
        <v>444</v>
      </c>
      <c r="K970" s="940" t="s">
        <v>53</v>
      </c>
      <c r="L970" s="940" t="s">
        <v>41</v>
      </c>
      <c r="M970" s="965" t="s">
        <v>52</v>
      </c>
      <c r="N970" s="679">
        <f t="shared" ca="1" si="161"/>
        <v>282795.69999976957</v>
      </c>
      <c r="O970" s="679">
        <f t="shared" ca="1" si="163"/>
        <v>250264.01999977199</v>
      </c>
      <c r="P970" s="679">
        <f t="shared" ca="1" si="163"/>
        <v>5954.9900000001298</v>
      </c>
      <c r="Q970" s="679">
        <f t="shared" ca="1" si="163"/>
        <v>17234.2999999973</v>
      </c>
      <c r="R970" s="679">
        <f t="shared" ca="1" si="163"/>
        <v>2393.1700000000501</v>
      </c>
      <c r="S970" s="679">
        <f t="shared" ca="1" si="163"/>
        <v>6226.1900000001597</v>
      </c>
      <c r="T970" s="679">
        <f t="shared" ca="1" si="163"/>
        <v>326.97000000000003</v>
      </c>
      <c r="U970" s="679">
        <f t="shared" ca="1" si="162"/>
        <v>43.47</v>
      </c>
      <c r="V970" s="679">
        <f t="shared" ca="1" si="162"/>
        <v>328.44</v>
      </c>
      <c r="W970" s="679">
        <f t="shared" ca="1" si="162"/>
        <v>14.49</v>
      </c>
      <c r="X970" s="679">
        <f t="shared" ca="1" si="162"/>
        <v>9.66</v>
      </c>
      <c r="Y970" s="679">
        <f t="shared" ca="1" si="162"/>
        <v>0</v>
      </c>
      <c r="Z970" s="679">
        <f t="shared" ca="1" si="162"/>
        <v>0</v>
      </c>
      <c r="AA970" t="str">
        <f t="shared" si="164"/>
        <v>ASR_Financial_Report_SHP21Final</v>
      </c>
      <c r="AB970" s="960">
        <f t="shared" si="165"/>
        <v>44658</v>
      </c>
      <c r="AC970" t="str">
        <f t="shared" si="166"/>
        <v>Unaudited</v>
      </c>
    </row>
    <row r="971" spans="1:29" x14ac:dyDescent="0.25">
      <c r="A971" t="s">
        <v>420</v>
      </c>
      <c r="B971" t="s">
        <v>1366</v>
      </c>
      <c r="C971" t="s">
        <v>1367</v>
      </c>
      <c r="D971">
        <v>1900</v>
      </c>
      <c r="E971" s="960">
        <v>1</v>
      </c>
      <c r="F971" t="s">
        <v>441</v>
      </c>
      <c r="G971" s="960">
        <v>366</v>
      </c>
      <c r="H971" t="s">
        <v>381</v>
      </c>
      <c r="I971" s="940" t="s">
        <v>488</v>
      </c>
      <c r="J971" s="940" t="s">
        <v>444</v>
      </c>
      <c r="K971" s="940" t="s">
        <v>53</v>
      </c>
      <c r="L971" s="940" t="s">
        <v>42</v>
      </c>
      <c r="M971" s="965" t="s">
        <v>154</v>
      </c>
      <c r="N971" s="679">
        <f t="shared" ca="1" si="161"/>
        <v>158362.05156035861</v>
      </c>
      <c r="O971" s="679">
        <f t="shared" ca="1" si="163"/>
        <v>130756.19370963062</v>
      </c>
      <c r="P971" s="679">
        <f t="shared" ca="1" si="163"/>
        <v>6795.4168286532131</v>
      </c>
      <c r="Q971" s="679">
        <f t="shared" ca="1" si="163"/>
        <v>18267.644387899822</v>
      </c>
      <c r="R971" s="679">
        <f t="shared" ca="1" si="163"/>
        <v>1614.4500677862568</v>
      </c>
      <c r="S971" s="679">
        <f t="shared" ca="1" si="163"/>
        <v>-340.13680653328203</v>
      </c>
      <c r="T971" s="679">
        <f t="shared" ca="1" si="163"/>
        <v>918.55549435044213</v>
      </c>
      <c r="U971" s="679">
        <f t="shared" ref="U971:Z976" ca="1" si="167">IF(OR(AND($F971="PY",U$1&lt;&gt;"Prior Year"),AND($F971&lt;&gt;"PY",U$1="Prior Year")),0,INDEX(INDIRECT("'MMA Rev-Exp "&amp;$H971&amp;"'!$A$1:$CA$200"),IF($J971="Member Months",MATCH($J971,INDIRECT("'MMA Rev-Exp "&amp;$H971&amp;"'!$A$1:$A$200"),0),MATCH($L971,INDIRECT("'MMA Rev-Exp "&amp;$H971&amp;"'!$B$1:$B$200"),0)),IF($F971="PY",MATCH("Prior Year Adjustments",INDIRECT("'MMA Rev-Exp "&amp;$H971&amp;"'!$A$8:$CA$8"),0),MATCH(IF($F971="Q1","JANUARY - MARCH (Q1)",IF($F971="Q2","APRIL - JUNE (Q2)",IF($F971="Q3","JULY - SEPTEMBER (Q3)",IF($F971="Q4","OCTOBER - DECEMBER (Q4)",0)))),INDIRECT("'MMA Rev-Exp "&amp;$H971&amp;"'!$A$7:$CA$7"),0)+MATCH(U$1,INDIRECT("'MMA Rev-Exp "&amp;$H971&amp;"'!$D$8:$CA$8"),0)-1)))</f>
        <v>-1.0976876488390721</v>
      </c>
      <c r="V971" s="679">
        <f t="shared" ca="1" si="167"/>
        <v>351.02556622040646</v>
      </c>
      <c r="W971" s="679">
        <f t="shared" ca="1" si="167"/>
        <v>0</v>
      </c>
      <c r="X971" s="679">
        <f t="shared" ca="1" si="167"/>
        <v>0</v>
      </c>
      <c r="Y971" s="679">
        <f t="shared" ca="1" si="167"/>
        <v>0</v>
      </c>
      <c r="Z971" s="679">
        <f t="shared" ca="1" si="167"/>
        <v>0</v>
      </c>
      <c r="AA971" t="str">
        <f t="shared" si="164"/>
        <v>ASR_Financial_Report_SHP21Final</v>
      </c>
      <c r="AB971" s="960">
        <f t="shared" si="165"/>
        <v>44658</v>
      </c>
      <c r="AC971" t="str">
        <f t="shared" si="166"/>
        <v>Unaudited</v>
      </c>
    </row>
    <row r="972" spans="1:29" x14ac:dyDescent="0.25">
      <c r="A972" t="s">
        <v>420</v>
      </c>
      <c r="B972" t="s">
        <v>1366</v>
      </c>
      <c r="C972" t="s">
        <v>1367</v>
      </c>
      <c r="D972">
        <v>1900</v>
      </c>
      <c r="E972" s="960">
        <v>1</v>
      </c>
      <c r="F972" t="s">
        <v>441</v>
      </c>
      <c r="G972" s="960">
        <v>366</v>
      </c>
      <c r="H972" t="s">
        <v>381</v>
      </c>
      <c r="I972" s="940" t="s">
        <v>488</v>
      </c>
      <c r="J972" s="940" t="s">
        <v>444</v>
      </c>
      <c r="K972" s="940" t="s">
        <v>53</v>
      </c>
      <c r="L972" s="940" t="s">
        <v>43</v>
      </c>
      <c r="M972" s="965" t="s">
        <v>462</v>
      </c>
      <c r="N972" s="679">
        <f t="shared" ca="1" si="161"/>
        <v>0</v>
      </c>
      <c r="O972" s="679">
        <f t="shared" ref="O972:T980" ca="1" si="168">IF(OR(AND($F972="PY",O$1&lt;&gt;"Prior Year"),AND($F972&lt;&gt;"PY",O$1="Prior Year")),0,INDEX(INDIRECT("'MMA Rev-Exp "&amp;$H972&amp;"'!$A$1:$CA$200"),IF($J972="Member Months",MATCH($J972,INDIRECT("'MMA Rev-Exp "&amp;$H972&amp;"'!$A$1:$A$200"),0),MATCH($L972,INDIRECT("'MMA Rev-Exp "&amp;$H972&amp;"'!$B$1:$B$200"),0)),IF($F972="PY",MATCH("Prior Year Adjustments",INDIRECT("'MMA Rev-Exp "&amp;$H972&amp;"'!$A$8:$CA$8"),0),MATCH(IF($F972="Q1","JANUARY - MARCH (Q1)",IF($F972="Q2","APRIL - JUNE (Q2)",IF($F972="Q3","JULY - SEPTEMBER (Q3)",IF($F972="Q4","OCTOBER - DECEMBER (Q4)",0)))),INDIRECT("'MMA Rev-Exp "&amp;$H972&amp;"'!$A$7:$CA$7"),0)+MATCH(O$1,INDIRECT("'MMA Rev-Exp "&amp;$H972&amp;"'!$D$8:$CA$8"),0)-1)))</f>
        <v>0</v>
      </c>
      <c r="P972" s="679">
        <f t="shared" ca="1" si="168"/>
        <v>0</v>
      </c>
      <c r="Q972" s="679">
        <f t="shared" ca="1" si="168"/>
        <v>0</v>
      </c>
      <c r="R972" s="679">
        <f t="shared" ca="1" si="168"/>
        <v>0</v>
      </c>
      <c r="S972" s="679">
        <f t="shared" ca="1" si="168"/>
        <v>0</v>
      </c>
      <c r="T972" s="679">
        <f t="shared" ca="1" si="168"/>
        <v>0</v>
      </c>
      <c r="U972" s="679">
        <f t="shared" ca="1" si="167"/>
        <v>0</v>
      </c>
      <c r="V972" s="679">
        <f t="shared" ca="1" si="167"/>
        <v>0</v>
      </c>
      <c r="W972" s="679">
        <f t="shared" ca="1" si="167"/>
        <v>0</v>
      </c>
      <c r="X972" s="679">
        <f t="shared" ca="1" si="167"/>
        <v>0</v>
      </c>
      <c r="Y972" s="679">
        <f t="shared" ca="1" si="167"/>
        <v>0</v>
      </c>
      <c r="Z972" s="679">
        <f t="shared" ca="1" si="167"/>
        <v>0</v>
      </c>
      <c r="AA972" t="str">
        <f t="shared" si="164"/>
        <v>ASR_Financial_Report_SHP21Final</v>
      </c>
      <c r="AB972" s="960">
        <f t="shared" si="165"/>
        <v>44658</v>
      </c>
      <c r="AC972" t="str">
        <f t="shared" si="166"/>
        <v>Unaudited</v>
      </c>
    </row>
    <row r="973" spans="1:29" x14ac:dyDescent="0.25">
      <c r="A973" t="s">
        <v>420</v>
      </c>
      <c r="B973" t="s">
        <v>1366</v>
      </c>
      <c r="C973" t="s">
        <v>1367</v>
      </c>
      <c r="D973">
        <v>1900</v>
      </c>
      <c r="E973" s="960">
        <v>1</v>
      </c>
      <c r="F973" t="s">
        <v>441</v>
      </c>
      <c r="G973" s="960">
        <v>366</v>
      </c>
      <c r="H973" t="s">
        <v>381</v>
      </c>
      <c r="I973" s="940" t="s">
        <v>488</v>
      </c>
      <c r="J973" s="940" t="s">
        <v>444</v>
      </c>
      <c r="K973" s="940" t="s">
        <v>901</v>
      </c>
      <c r="L973" s="948" t="s">
        <v>902</v>
      </c>
      <c r="M973" s="963" t="s">
        <v>901</v>
      </c>
      <c r="N973" s="679">
        <f t="shared" ca="1" si="161"/>
        <v>337333.12</v>
      </c>
      <c r="O973" s="679">
        <f t="shared" ca="1" si="168"/>
        <v>309423.89</v>
      </c>
      <c r="P973" s="679">
        <f t="shared" ca="1" si="168"/>
        <v>18762.669999999998</v>
      </c>
      <c r="Q973" s="679">
        <f t="shared" ca="1" si="168"/>
        <v>5048.3</v>
      </c>
      <c r="R973" s="679">
        <f t="shared" ca="1" si="168"/>
        <v>4098.26</v>
      </c>
      <c r="S973" s="679">
        <f t="shared" ca="1" si="168"/>
        <v>0</v>
      </c>
      <c r="T973" s="679">
        <f t="shared" ca="1" si="168"/>
        <v>0</v>
      </c>
      <c r="U973" s="679">
        <f t="shared" ca="1" si="167"/>
        <v>0</v>
      </c>
      <c r="V973" s="679">
        <f t="shared" ca="1" si="167"/>
        <v>0</v>
      </c>
      <c r="W973" s="679">
        <f t="shared" ca="1" si="167"/>
        <v>0</v>
      </c>
      <c r="X973" s="679">
        <f t="shared" ca="1" si="167"/>
        <v>0</v>
      </c>
      <c r="Y973" s="679">
        <f t="shared" ca="1" si="167"/>
        <v>0</v>
      </c>
      <c r="Z973" s="679">
        <f t="shared" ca="1" si="167"/>
        <v>0</v>
      </c>
      <c r="AA973" t="str">
        <f t="shared" si="164"/>
        <v>ASR_Financial_Report_SHP21Final</v>
      </c>
      <c r="AB973" s="960">
        <f t="shared" si="165"/>
        <v>44658</v>
      </c>
      <c r="AC973" t="str">
        <f t="shared" si="166"/>
        <v>Unaudited</v>
      </c>
    </row>
    <row r="974" spans="1:29" x14ac:dyDescent="0.25">
      <c r="A974" t="s">
        <v>420</v>
      </c>
      <c r="B974" t="s">
        <v>1366</v>
      </c>
      <c r="C974" t="s">
        <v>1367</v>
      </c>
      <c r="D974">
        <v>1900</v>
      </c>
      <c r="E974" s="960">
        <v>1</v>
      </c>
      <c r="F974" t="s">
        <v>441</v>
      </c>
      <c r="G974" s="960">
        <v>366</v>
      </c>
      <c r="H974" t="s">
        <v>381</v>
      </c>
      <c r="I974" s="965" t="s">
        <v>488</v>
      </c>
      <c r="J974" s="965" t="s">
        <v>444</v>
      </c>
      <c r="K974" s="965" t="s">
        <v>901</v>
      </c>
      <c r="L974" s="940" t="s">
        <v>903</v>
      </c>
      <c r="M974" s="965" t="s">
        <v>906</v>
      </c>
      <c r="N974" s="679">
        <f t="shared" ca="1" si="161"/>
        <v>31598.073245011583</v>
      </c>
      <c r="O974" s="679">
        <f t="shared" ca="1" si="168"/>
        <v>29223.823223839019</v>
      </c>
      <c r="P974" s="679">
        <f t="shared" ca="1" si="168"/>
        <v>1772.0575851050958</v>
      </c>
      <c r="Q974" s="679">
        <f t="shared" ca="1" si="168"/>
        <v>332.36080460096213</v>
      </c>
      <c r="R974" s="679">
        <f t="shared" ca="1" si="168"/>
        <v>269.83163146650662</v>
      </c>
      <c r="S974" s="679">
        <f t="shared" ca="1" si="168"/>
        <v>0</v>
      </c>
      <c r="T974" s="679">
        <f t="shared" ca="1" si="168"/>
        <v>0</v>
      </c>
      <c r="U974" s="679">
        <f t="shared" ca="1" si="167"/>
        <v>0</v>
      </c>
      <c r="V974" s="679">
        <f t="shared" ca="1" si="167"/>
        <v>0</v>
      </c>
      <c r="W974" s="679">
        <f t="shared" ca="1" si="167"/>
        <v>0</v>
      </c>
      <c r="X974" s="679">
        <f t="shared" ca="1" si="167"/>
        <v>0</v>
      </c>
      <c r="Y974" s="679">
        <f t="shared" ca="1" si="167"/>
        <v>0</v>
      </c>
      <c r="Z974" s="679">
        <f t="shared" ca="1" si="167"/>
        <v>0</v>
      </c>
      <c r="AA974" t="str">
        <f t="shared" si="164"/>
        <v>ASR_Financial_Report_SHP21Final</v>
      </c>
      <c r="AB974" s="960">
        <f t="shared" si="165"/>
        <v>44658</v>
      </c>
      <c r="AC974" t="str">
        <f t="shared" si="166"/>
        <v>Unaudited</v>
      </c>
    </row>
    <row r="975" spans="1:29" x14ac:dyDescent="0.25">
      <c r="A975" t="s">
        <v>420</v>
      </c>
      <c r="B975" t="s">
        <v>1366</v>
      </c>
      <c r="C975" t="s">
        <v>1367</v>
      </c>
      <c r="D975">
        <v>1900</v>
      </c>
      <c r="E975" s="960">
        <v>1</v>
      </c>
      <c r="F975" t="s">
        <v>441</v>
      </c>
      <c r="G975" s="960">
        <v>366</v>
      </c>
      <c r="H975" t="s">
        <v>381</v>
      </c>
      <c r="I975" s="940" t="s">
        <v>488</v>
      </c>
      <c r="J975" s="940" t="s">
        <v>444</v>
      </c>
      <c r="K975" s="940" t="s">
        <v>901</v>
      </c>
      <c r="L975" s="940" t="s">
        <v>904</v>
      </c>
      <c r="M975" s="965" t="s">
        <v>907</v>
      </c>
      <c r="N975" s="679">
        <f t="shared" ca="1" si="161"/>
        <v>0</v>
      </c>
      <c r="O975" s="679">
        <f t="shared" ca="1" si="168"/>
        <v>0</v>
      </c>
      <c r="P975" s="679">
        <f t="shared" ca="1" si="168"/>
        <v>0</v>
      </c>
      <c r="Q975" s="679">
        <f t="shared" ca="1" si="168"/>
        <v>0</v>
      </c>
      <c r="R975" s="679">
        <f t="shared" ca="1" si="168"/>
        <v>0</v>
      </c>
      <c r="S975" s="679">
        <f t="shared" ca="1" si="168"/>
        <v>0</v>
      </c>
      <c r="T975" s="679">
        <f t="shared" ca="1" si="168"/>
        <v>0</v>
      </c>
      <c r="U975" s="679">
        <f t="shared" ca="1" si="167"/>
        <v>0</v>
      </c>
      <c r="V975" s="679">
        <f t="shared" ca="1" si="167"/>
        <v>0</v>
      </c>
      <c r="W975" s="679">
        <f t="shared" ca="1" si="167"/>
        <v>0</v>
      </c>
      <c r="X975" s="679">
        <f t="shared" ca="1" si="167"/>
        <v>0</v>
      </c>
      <c r="Y975" s="679">
        <f t="shared" ca="1" si="167"/>
        <v>0</v>
      </c>
      <c r="Z975" s="679">
        <f t="shared" ca="1" si="167"/>
        <v>0</v>
      </c>
      <c r="AA975" t="str">
        <f t="shared" si="164"/>
        <v>ASR_Financial_Report_SHP21Final</v>
      </c>
      <c r="AB975" s="960">
        <f t="shared" si="165"/>
        <v>44658</v>
      </c>
      <c r="AC975" t="str">
        <f t="shared" si="166"/>
        <v>Unaudited</v>
      </c>
    </row>
    <row r="976" spans="1:29" x14ac:dyDescent="0.25">
      <c r="A976" t="s">
        <v>420</v>
      </c>
      <c r="B976" t="s">
        <v>1366</v>
      </c>
      <c r="C976" t="s">
        <v>1367</v>
      </c>
      <c r="D976">
        <v>1900</v>
      </c>
      <c r="E976" s="960">
        <v>1</v>
      </c>
      <c r="F976" t="s">
        <v>441</v>
      </c>
      <c r="G976" s="960">
        <v>366</v>
      </c>
      <c r="H976" t="s">
        <v>381</v>
      </c>
      <c r="I976" s="940" t="s">
        <v>488</v>
      </c>
      <c r="J976" s="940" t="s">
        <v>444</v>
      </c>
      <c r="K976" s="940" t="s">
        <v>445</v>
      </c>
      <c r="L976" s="940">
        <v>5.0999999999999996</v>
      </c>
      <c r="M976" s="965" t="s">
        <v>37</v>
      </c>
      <c r="N976" s="679">
        <f t="shared" ca="1" si="161"/>
        <v>244887.92999999996</v>
      </c>
      <c r="O976" s="679">
        <f t="shared" ca="1" si="168"/>
        <v>152151.43999999997</v>
      </c>
      <c r="P976" s="679">
        <f t="shared" ca="1" si="168"/>
        <v>32064.309999999998</v>
      </c>
      <c r="Q976" s="679">
        <f t="shared" ca="1" si="168"/>
        <v>16332.07</v>
      </c>
      <c r="R976" s="679">
        <f t="shared" ca="1" si="168"/>
        <v>26510.5</v>
      </c>
      <c r="S976" s="679">
        <f t="shared" ca="1" si="168"/>
        <v>6962.86</v>
      </c>
      <c r="T976" s="679">
        <f t="shared" ca="1" si="168"/>
        <v>196</v>
      </c>
      <c r="U976" s="679">
        <f t="shared" ca="1" si="167"/>
        <v>75</v>
      </c>
      <c r="V976" s="679">
        <f t="shared" ca="1" si="167"/>
        <v>10595.75</v>
      </c>
      <c r="W976" s="679">
        <f t="shared" ca="1" si="167"/>
        <v>0</v>
      </c>
      <c r="X976" s="679">
        <f t="shared" ca="1" si="167"/>
        <v>0</v>
      </c>
      <c r="Y976" s="679">
        <f t="shared" ca="1" si="167"/>
        <v>0</v>
      </c>
      <c r="Z976" s="679">
        <f t="shared" ca="1" si="167"/>
        <v>0</v>
      </c>
      <c r="AA976" t="str">
        <f t="shared" si="164"/>
        <v>ASR_Financial_Report_SHP21Final</v>
      </c>
      <c r="AB976" s="960">
        <f t="shared" si="165"/>
        <v>44658</v>
      </c>
      <c r="AC976" t="str">
        <f t="shared" si="166"/>
        <v>Unaudited</v>
      </c>
    </row>
    <row r="977" spans="1:29" ht="30" x14ac:dyDescent="0.25">
      <c r="A977" t="s">
        <v>420</v>
      </c>
      <c r="B977" t="s">
        <v>1366</v>
      </c>
      <c r="C977" t="s">
        <v>1367</v>
      </c>
      <c r="D977">
        <v>1900</v>
      </c>
      <c r="E977" s="960">
        <v>1</v>
      </c>
      <c r="F977" t="s">
        <v>441</v>
      </c>
      <c r="G977" s="960">
        <v>366</v>
      </c>
      <c r="H977" t="s">
        <v>381</v>
      </c>
      <c r="I977" s="940" t="s">
        <v>488</v>
      </c>
      <c r="J977" s="940" t="s">
        <v>444</v>
      </c>
      <c r="K977" s="940" t="s">
        <v>445</v>
      </c>
      <c r="L977" s="940">
        <v>5.2</v>
      </c>
      <c r="M977" s="965" t="s">
        <v>303</v>
      </c>
      <c r="N977" s="679">
        <f t="shared" ca="1" si="161"/>
        <v>0</v>
      </c>
      <c r="O977" s="679">
        <f t="shared" ca="1" si="168"/>
        <v>0</v>
      </c>
      <c r="P977" s="679">
        <f t="shared" ca="1" si="168"/>
        <v>0</v>
      </c>
      <c r="Q977" s="679">
        <f t="shared" ca="1" si="168"/>
        <v>0</v>
      </c>
      <c r="R977" s="679">
        <f t="shared" ca="1" si="168"/>
        <v>0</v>
      </c>
      <c r="S977" s="679">
        <f t="shared" ca="1" si="168"/>
        <v>0</v>
      </c>
      <c r="T977" s="679">
        <f t="shared" ca="1" si="168"/>
        <v>0</v>
      </c>
      <c r="U977" s="679">
        <f t="shared" ref="U977:V980" ca="1" si="169">IF(OR(AND($F977="PY",U$1&lt;&gt;"Prior Year"),AND($F977&lt;&gt;"PY",U$1="Prior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"&amp;$H977&amp;"'!$A$7:$CA$7"),0)+MATCH(U$1,INDIRECT("'MMA Rev-Exp "&amp;$H977&amp;"'!$D$8:$CA$8"),0)-1)))</f>
        <v>0</v>
      </c>
      <c r="V977" s="679">
        <f t="shared" ca="1" si="169"/>
        <v>0</v>
      </c>
      <c r="W977" s="679">
        <f t="shared" ref="W977:W1040" ca="1" si="170">IF(OR(AND($F977="PY",W$1&lt;&gt;"Prior Year"),AND($F977&lt;&gt;"PY",W$1="Prior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"&amp;$H977&amp;"'!$A$7:$CA$7"),0)+MATCH(W$1,INDIRECT("'MMA Rev-Exp "&amp;$H977&amp;"'!$D$8:$CA$8"),0)-1)))</f>
        <v>0</v>
      </c>
      <c r="X977" s="679">
        <f t="shared" ref="X977:Z980" ca="1" si="171">IF(OR(AND($F977="PY",X$1&lt;&gt;"Prior Year"),AND($F977&lt;&gt;"PY",X$1="Prior Year")),0,INDEX(INDIRECT("'MMA Rev-Exp "&amp;$H977&amp;"'!$A$1:$CA$200"),IF($J977="Member Months",MATCH($J977,INDIRECT("'MMA Rev-Exp "&amp;$H977&amp;"'!$A$1:$A$200"),0),MATCH($L977,INDIRECT("'MMA Rev-Exp "&amp;$H977&amp;"'!$B$1:$B$200"),0)),IF($F977="PY",MATCH("Prior Year Adjustments",INDIRECT("'MMA Rev-Exp "&amp;$H977&amp;"'!$A$8:$CA$8"),0),MATCH(IF($F977="Q1","JANUARY - MARCH (Q1)",IF($F977="Q2","APRIL - JUNE (Q2)",IF($F977="Q3","JULY - SEPTEMBER (Q3)",IF($F977="Q4","OCTOBER - DECEMBER (Q4)",0)))),INDIRECT("'MMA Rev-Exp "&amp;$H977&amp;"'!$A$7:$CA$7"),0)+MATCH(X$1,INDIRECT("'MMA Rev-Exp "&amp;$H977&amp;"'!$D$8:$CA$8"),0)-1)))</f>
        <v>0</v>
      </c>
      <c r="Y977" s="679">
        <f t="shared" ca="1" si="171"/>
        <v>0</v>
      </c>
      <c r="Z977" s="679">
        <f t="shared" ca="1" si="171"/>
        <v>0</v>
      </c>
      <c r="AA977" t="str">
        <f t="shared" si="164"/>
        <v>ASR_Financial_Report_SHP21Final</v>
      </c>
      <c r="AB977" s="960">
        <f t="shared" si="165"/>
        <v>44658</v>
      </c>
      <c r="AC977" t="str">
        <f t="shared" si="166"/>
        <v>Unaudited</v>
      </c>
    </row>
    <row r="978" spans="1:29" ht="30" x14ac:dyDescent="0.25">
      <c r="A978" t="s">
        <v>420</v>
      </c>
      <c r="B978" t="s">
        <v>1366</v>
      </c>
      <c r="C978" t="s">
        <v>1367</v>
      </c>
      <c r="D978">
        <v>1900</v>
      </c>
      <c r="E978" s="960">
        <v>1</v>
      </c>
      <c r="F978" t="s">
        <v>441</v>
      </c>
      <c r="G978" s="960">
        <v>366</v>
      </c>
      <c r="H978" t="s">
        <v>381</v>
      </c>
      <c r="I978" s="940" t="s">
        <v>488</v>
      </c>
      <c r="J978" s="940" t="s">
        <v>444</v>
      </c>
      <c r="K978" s="940" t="s">
        <v>445</v>
      </c>
      <c r="L978" s="948">
        <v>5.3</v>
      </c>
      <c r="M978" s="963" t="s">
        <v>304</v>
      </c>
      <c r="N978" s="679">
        <f t="shared" ca="1" si="161"/>
        <v>11624.685324333039</v>
      </c>
      <c r="O978" s="679">
        <f t="shared" ca="1" si="168"/>
        <v>7102.9543533947181</v>
      </c>
      <c r="P978" s="679">
        <f t="shared" ca="1" si="168"/>
        <v>1406.8774167602751</v>
      </c>
      <c r="Q978" s="679">
        <f t="shared" ca="1" si="168"/>
        <v>812.89771931634391</v>
      </c>
      <c r="R978" s="679">
        <f t="shared" ca="1" si="168"/>
        <v>1319.5097123595478</v>
      </c>
      <c r="S978" s="679">
        <f t="shared" ca="1" si="168"/>
        <v>434.27205232796166</v>
      </c>
      <c r="T978" s="679">
        <f t="shared" ca="1" si="168"/>
        <v>16.084079362741253</v>
      </c>
      <c r="U978" s="679">
        <f t="shared" ca="1" si="169"/>
        <v>4.7066885450401053</v>
      </c>
      <c r="V978" s="679">
        <f t="shared" ca="1" si="169"/>
        <v>527.38330226640994</v>
      </c>
      <c r="W978" s="679">
        <f t="shared" ca="1" si="170"/>
        <v>0</v>
      </c>
      <c r="X978" s="679">
        <f t="shared" ca="1" si="171"/>
        <v>0</v>
      </c>
      <c r="Y978" s="679">
        <f t="shared" ca="1" si="171"/>
        <v>0</v>
      </c>
      <c r="Z978" s="679">
        <f t="shared" ca="1" si="171"/>
        <v>0</v>
      </c>
      <c r="AA978" t="str">
        <f t="shared" si="164"/>
        <v>ASR_Financial_Report_SHP21Final</v>
      </c>
      <c r="AB978" s="960">
        <f t="shared" si="165"/>
        <v>44658</v>
      </c>
      <c r="AC978" t="str">
        <f t="shared" si="166"/>
        <v>Unaudited</v>
      </c>
    </row>
    <row r="979" spans="1:29" x14ac:dyDescent="0.25">
      <c r="A979" t="s">
        <v>420</v>
      </c>
      <c r="B979" t="s">
        <v>1366</v>
      </c>
      <c r="C979" t="s">
        <v>1367</v>
      </c>
      <c r="D979">
        <v>1900</v>
      </c>
      <c r="E979" s="960">
        <v>1</v>
      </c>
      <c r="F979" t="s">
        <v>441</v>
      </c>
      <c r="G979" s="960">
        <v>366</v>
      </c>
      <c r="H979" t="s">
        <v>381</v>
      </c>
      <c r="I979" s="965" t="s">
        <v>488</v>
      </c>
      <c r="J979" s="965" t="s">
        <v>444</v>
      </c>
      <c r="K979" s="965" t="s">
        <v>445</v>
      </c>
      <c r="L979" s="940" t="s">
        <v>82</v>
      </c>
      <c r="M979" s="965" t="s">
        <v>453</v>
      </c>
      <c r="N979" s="679">
        <f t="shared" ca="1" si="161"/>
        <v>0</v>
      </c>
      <c r="O979" s="679">
        <f t="shared" ca="1" si="168"/>
        <v>0</v>
      </c>
      <c r="P979" s="679">
        <f t="shared" ca="1" si="168"/>
        <v>0</v>
      </c>
      <c r="Q979" s="679">
        <f t="shared" ca="1" si="168"/>
        <v>0</v>
      </c>
      <c r="R979" s="679">
        <f t="shared" ca="1" si="168"/>
        <v>0</v>
      </c>
      <c r="S979" s="679">
        <f t="shared" ca="1" si="168"/>
        <v>0</v>
      </c>
      <c r="T979" s="679">
        <f t="shared" ca="1" si="168"/>
        <v>0</v>
      </c>
      <c r="U979" s="679">
        <f t="shared" ca="1" si="169"/>
        <v>0</v>
      </c>
      <c r="V979" s="679">
        <f t="shared" ca="1" si="169"/>
        <v>0</v>
      </c>
      <c r="W979" s="679">
        <f t="shared" ca="1" si="170"/>
        <v>0</v>
      </c>
      <c r="X979" s="679">
        <f t="shared" ca="1" si="171"/>
        <v>0</v>
      </c>
      <c r="Y979" s="679">
        <f t="shared" ca="1" si="171"/>
        <v>0</v>
      </c>
      <c r="Z979" s="679">
        <f t="shared" ca="1" si="171"/>
        <v>0</v>
      </c>
      <c r="AA979" t="str">
        <f t="shared" si="164"/>
        <v>ASR_Financial_Report_SHP21Final</v>
      </c>
      <c r="AB979" s="960">
        <f t="shared" si="165"/>
        <v>44658</v>
      </c>
      <c r="AC979" t="str">
        <f t="shared" si="166"/>
        <v>Unaudited</v>
      </c>
    </row>
    <row r="980" spans="1:29" x14ac:dyDescent="0.25">
      <c r="A980" t="s">
        <v>420</v>
      </c>
      <c r="B980" t="s">
        <v>1366</v>
      </c>
      <c r="C980" t="s">
        <v>1367</v>
      </c>
      <c r="D980">
        <v>1900</v>
      </c>
      <c r="E980" s="960">
        <v>1</v>
      </c>
      <c r="F980" t="s">
        <v>441</v>
      </c>
      <c r="G980" s="960">
        <v>366</v>
      </c>
      <c r="H980" t="s">
        <v>381</v>
      </c>
      <c r="I980" s="940" t="s">
        <v>488</v>
      </c>
      <c r="J980" s="940" t="s">
        <v>444</v>
      </c>
      <c r="K980" s="940" t="s">
        <v>446</v>
      </c>
      <c r="L980" s="940">
        <v>6.1</v>
      </c>
      <c r="M980" s="965" t="s">
        <v>18</v>
      </c>
      <c r="N980" s="679">
        <f t="shared" ca="1" si="161"/>
        <v>0</v>
      </c>
      <c r="O980" s="679">
        <f t="shared" ca="1" si="168"/>
        <v>0</v>
      </c>
      <c r="P980" s="679">
        <f t="shared" ca="1" si="168"/>
        <v>0</v>
      </c>
      <c r="Q980" s="679">
        <f t="shared" ca="1" si="168"/>
        <v>0</v>
      </c>
      <c r="R980" s="679">
        <f t="shared" ca="1" si="168"/>
        <v>0</v>
      </c>
      <c r="S980" s="679">
        <f t="shared" ca="1" si="168"/>
        <v>0</v>
      </c>
      <c r="T980" s="679">
        <f t="shared" ca="1" si="168"/>
        <v>0</v>
      </c>
      <c r="U980" s="679">
        <f t="shared" ca="1" si="169"/>
        <v>0</v>
      </c>
      <c r="V980" s="679">
        <f t="shared" ca="1" si="169"/>
        <v>0</v>
      </c>
      <c r="W980" s="679">
        <f t="shared" ca="1" si="170"/>
        <v>0</v>
      </c>
      <c r="X980" s="679">
        <f t="shared" ca="1" si="171"/>
        <v>0</v>
      </c>
      <c r="Y980" s="679">
        <f t="shared" ca="1" si="171"/>
        <v>0</v>
      </c>
      <c r="Z980" s="679">
        <f t="shared" ca="1" si="171"/>
        <v>0</v>
      </c>
      <c r="AA980" t="str">
        <f t="shared" si="164"/>
        <v>ASR_Financial_Report_SHP21Final</v>
      </c>
      <c r="AB980" s="960">
        <f t="shared" si="165"/>
        <v>44658</v>
      </c>
      <c r="AC980" t="str">
        <f t="shared" si="166"/>
        <v>Unaudited</v>
      </c>
    </row>
    <row r="981" spans="1:29" x14ac:dyDescent="0.25">
      <c r="A981" t="s">
        <v>420</v>
      </c>
      <c r="B981" t="s">
        <v>1366</v>
      </c>
      <c r="C981" t="s">
        <v>1367</v>
      </c>
      <c r="D981">
        <v>1900</v>
      </c>
      <c r="E981" s="960">
        <v>1</v>
      </c>
      <c r="F981" t="s">
        <v>441</v>
      </c>
      <c r="G981" s="960">
        <v>366</v>
      </c>
      <c r="H981" t="s">
        <v>381</v>
      </c>
      <c r="I981" s="940" t="s">
        <v>488</v>
      </c>
      <c r="J981" s="940" t="s">
        <v>444</v>
      </c>
      <c r="K981" s="940" t="s">
        <v>446</v>
      </c>
      <c r="L981" s="940">
        <v>6.2</v>
      </c>
      <c r="M981" s="965" t="s">
        <v>19</v>
      </c>
      <c r="N981" s="679">
        <f t="shared" ca="1" si="161"/>
        <v>0</v>
      </c>
      <c r="O981" s="679">
        <f ca="1">IF(OR(AND($F981="PY",O$1&lt;&gt;"Prior Year"),AND($F981&lt;&gt;"PY",O$1="Prior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"&amp;$H981&amp;"'!$A$7:$CA$7"),0)+MATCH(O$1,INDIRECT("'MMA Rev-Exp "&amp;$H981&amp;"'!$D$8:$CA$8"),0)-1)))</f>
        <v>0</v>
      </c>
      <c r="P981" s="679">
        <f ca="1">IF(OR(AND($F981="PY",P$1&lt;&gt;"Prior Year"),AND($F981&lt;&gt;"PY",P$1="Prior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"&amp;$H981&amp;"'!$A$7:$CA$7"),0)+MATCH(P$1,INDIRECT("'MMA Rev-Exp "&amp;$H981&amp;"'!$D$8:$CA$8"),0)-1)))</f>
        <v>0</v>
      </c>
      <c r="Q981" s="679">
        <f ca="1">IF(OR(AND($F981="PY",Q$1&lt;&gt;"Prior Year"),AND($F981&lt;&gt;"PY",Q$1="Prior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"&amp;$H981&amp;"'!$A$7:$CA$7"),0)+MATCH(Q$1,INDIRECT("'MMA Rev-Exp "&amp;$H981&amp;"'!$D$8:$CA$8"),0)-1)))</f>
        <v>0</v>
      </c>
      <c r="R981" s="679">
        <f t="shared" ref="O981:Z1004" ca="1" si="172">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679">
        <f t="shared" ca="1" si="172"/>
        <v>0</v>
      </c>
      <c r="T981" s="679">
        <f t="shared" ca="1" si="172"/>
        <v>0</v>
      </c>
      <c r="U981" s="679">
        <f t="shared" ca="1" si="172"/>
        <v>0</v>
      </c>
      <c r="V981" s="679">
        <f t="shared" ca="1" si="172"/>
        <v>0</v>
      </c>
      <c r="W981" s="679">
        <f t="shared" ca="1" si="170"/>
        <v>0</v>
      </c>
      <c r="X981" s="679">
        <f t="shared" ca="1" si="172"/>
        <v>0</v>
      </c>
      <c r="Y981" s="679">
        <f t="shared" ca="1" si="172"/>
        <v>0</v>
      </c>
      <c r="Z981" s="679">
        <f t="shared" ca="1" si="172"/>
        <v>0</v>
      </c>
      <c r="AA981" t="str">
        <f t="shared" si="164"/>
        <v>ASR_Financial_Report_SHP21Final</v>
      </c>
      <c r="AB981" s="960">
        <f t="shared" si="165"/>
        <v>44658</v>
      </c>
      <c r="AC981" t="str">
        <f t="shared" si="166"/>
        <v>Unaudited</v>
      </c>
    </row>
    <row r="982" spans="1:29" x14ac:dyDescent="0.25">
      <c r="A982" t="s">
        <v>420</v>
      </c>
      <c r="B982" t="s">
        <v>1366</v>
      </c>
      <c r="C982" t="s">
        <v>1367</v>
      </c>
      <c r="D982">
        <v>1900</v>
      </c>
      <c r="E982" s="960">
        <v>1</v>
      </c>
      <c r="F982" t="s">
        <v>441</v>
      </c>
      <c r="G982" s="960">
        <v>366</v>
      </c>
      <c r="H982" t="s">
        <v>381</v>
      </c>
      <c r="I982" s="940" t="s">
        <v>488</v>
      </c>
      <c r="J982" s="940" t="s">
        <v>444</v>
      </c>
      <c r="K982" s="940" t="s">
        <v>446</v>
      </c>
      <c r="L982" s="940">
        <v>6.3</v>
      </c>
      <c r="M982" s="965" t="s">
        <v>184</v>
      </c>
      <c r="N982" s="679">
        <f t="shared" ca="1" si="161"/>
        <v>0</v>
      </c>
      <c r="O982" s="679">
        <f t="shared" ca="1" si="172"/>
        <v>0</v>
      </c>
      <c r="P982" s="679">
        <f t="shared" ca="1" si="172"/>
        <v>0</v>
      </c>
      <c r="Q982" s="679">
        <f t="shared" ca="1" si="172"/>
        <v>0</v>
      </c>
      <c r="R982" s="679">
        <f t="shared" ca="1" si="172"/>
        <v>0</v>
      </c>
      <c r="S982" s="679">
        <f t="shared" ca="1" si="172"/>
        <v>0</v>
      </c>
      <c r="T982" s="679">
        <f t="shared" ca="1" si="172"/>
        <v>0</v>
      </c>
      <c r="U982" s="679">
        <f t="shared" ca="1" si="172"/>
        <v>0</v>
      </c>
      <c r="V982" s="679">
        <f t="shared" ca="1" si="172"/>
        <v>0</v>
      </c>
      <c r="W982" s="679">
        <f t="shared" ca="1" si="170"/>
        <v>0</v>
      </c>
      <c r="X982" s="679">
        <f t="shared" ca="1" si="172"/>
        <v>0</v>
      </c>
      <c r="Y982" s="679">
        <f t="shared" ca="1" si="172"/>
        <v>0</v>
      </c>
      <c r="Z982" s="679">
        <f t="shared" ca="1" si="172"/>
        <v>0</v>
      </c>
      <c r="AA982" t="str">
        <f t="shared" si="164"/>
        <v>ASR_Financial_Report_SHP21Final</v>
      </c>
      <c r="AB982" s="960">
        <f t="shared" si="165"/>
        <v>44658</v>
      </c>
      <c r="AC982" t="str">
        <f t="shared" si="166"/>
        <v>Unaudited</v>
      </c>
    </row>
    <row r="983" spans="1:29" x14ac:dyDescent="0.25">
      <c r="A983" t="s">
        <v>420</v>
      </c>
      <c r="B983" t="s">
        <v>1366</v>
      </c>
      <c r="C983" t="s">
        <v>1367</v>
      </c>
      <c r="D983">
        <v>1900</v>
      </c>
      <c r="E983" s="960">
        <v>1</v>
      </c>
      <c r="F983" t="s">
        <v>441</v>
      </c>
      <c r="G983" s="960">
        <v>366</v>
      </c>
      <c r="H983" t="s">
        <v>381</v>
      </c>
      <c r="I983" s="940" t="s">
        <v>488</v>
      </c>
      <c r="J983" s="940" t="s">
        <v>444</v>
      </c>
      <c r="K983" s="940" t="s">
        <v>446</v>
      </c>
      <c r="L983" s="948" t="s">
        <v>87</v>
      </c>
      <c r="M983" s="963" t="s">
        <v>454</v>
      </c>
      <c r="N983" s="679">
        <f t="shared" ca="1" si="161"/>
        <v>0</v>
      </c>
      <c r="O983" s="679">
        <f t="shared" ca="1" si="172"/>
        <v>0</v>
      </c>
      <c r="P983" s="679">
        <f t="shared" ca="1" si="172"/>
        <v>0</v>
      </c>
      <c r="Q983" s="679">
        <f t="shared" ca="1" si="172"/>
        <v>0</v>
      </c>
      <c r="R983" s="679">
        <f t="shared" ca="1" si="172"/>
        <v>0</v>
      </c>
      <c r="S983" s="679">
        <f t="shared" ca="1" si="172"/>
        <v>0</v>
      </c>
      <c r="T983" s="679">
        <f t="shared" ca="1" si="172"/>
        <v>0</v>
      </c>
      <c r="U983" s="679">
        <f t="shared" ca="1" si="172"/>
        <v>0</v>
      </c>
      <c r="V983" s="679">
        <f t="shared" ca="1" si="172"/>
        <v>0</v>
      </c>
      <c r="W983" s="679">
        <f t="shared" ca="1" si="170"/>
        <v>0</v>
      </c>
      <c r="X983" s="679">
        <f t="shared" ca="1" si="172"/>
        <v>0</v>
      </c>
      <c r="Y983" s="679">
        <f t="shared" ca="1" si="172"/>
        <v>0</v>
      </c>
      <c r="Z983" s="679">
        <f t="shared" ca="1" si="172"/>
        <v>0</v>
      </c>
      <c r="AA983" t="str">
        <f t="shared" si="164"/>
        <v>ASR_Financial_Report_SHP21Final</v>
      </c>
      <c r="AB983" s="960">
        <f t="shared" si="165"/>
        <v>44658</v>
      </c>
      <c r="AC983" t="str">
        <f t="shared" si="166"/>
        <v>Unaudited</v>
      </c>
    </row>
    <row r="984" spans="1:29" x14ac:dyDescent="0.25">
      <c r="A984" t="s">
        <v>420</v>
      </c>
      <c r="B984" t="s">
        <v>1366</v>
      </c>
      <c r="C984" t="s">
        <v>1367</v>
      </c>
      <c r="D984">
        <v>1900</v>
      </c>
      <c r="E984" s="960">
        <v>1</v>
      </c>
      <c r="F984" t="s">
        <v>441</v>
      </c>
      <c r="G984" s="960">
        <v>366</v>
      </c>
      <c r="H984" t="s">
        <v>381</v>
      </c>
      <c r="I984" s="965" t="s">
        <v>488</v>
      </c>
      <c r="J984" s="965" t="s">
        <v>444</v>
      </c>
      <c r="K984" s="965" t="s">
        <v>447</v>
      </c>
      <c r="L984" s="940">
        <v>7.1</v>
      </c>
      <c r="M984" s="965" t="s">
        <v>20</v>
      </c>
      <c r="N984" s="679">
        <f t="shared" ca="1" si="161"/>
        <v>90095.25</v>
      </c>
      <c r="O984" s="679">
        <f t="shared" ca="1" si="172"/>
        <v>35572.67</v>
      </c>
      <c r="P984" s="679">
        <f t="shared" ca="1" si="172"/>
        <v>2646</v>
      </c>
      <c r="Q984" s="679">
        <f t="shared" ca="1" si="172"/>
        <v>23940</v>
      </c>
      <c r="R984" s="679">
        <f t="shared" ca="1" si="172"/>
        <v>13114</v>
      </c>
      <c r="S984" s="679">
        <f t="shared" ca="1" si="172"/>
        <v>9914.33</v>
      </c>
      <c r="T984" s="679">
        <f t="shared" ca="1" si="172"/>
        <v>136</v>
      </c>
      <c r="U984" s="679">
        <f t="shared" ca="1" si="172"/>
        <v>86.25</v>
      </c>
      <c r="V984" s="679">
        <f t="shared" ca="1" si="172"/>
        <v>870</v>
      </c>
      <c r="W984" s="679">
        <f t="shared" ca="1" si="170"/>
        <v>3816</v>
      </c>
      <c r="X984" s="679">
        <f t="shared" ca="1" si="172"/>
        <v>0</v>
      </c>
      <c r="Y984" s="679">
        <f t="shared" ca="1" si="172"/>
        <v>0</v>
      </c>
      <c r="Z984" s="679">
        <f t="shared" ca="1" si="172"/>
        <v>0</v>
      </c>
      <c r="AA984" t="str">
        <f t="shared" si="164"/>
        <v>ASR_Financial_Report_SHP21Final</v>
      </c>
      <c r="AB984" s="960">
        <f t="shared" si="165"/>
        <v>44658</v>
      </c>
      <c r="AC984" t="str">
        <f t="shared" si="166"/>
        <v>Unaudited</v>
      </c>
    </row>
    <row r="985" spans="1:29" x14ac:dyDescent="0.25">
      <c r="A985" t="s">
        <v>420</v>
      </c>
      <c r="B985" t="s">
        <v>1366</v>
      </c>
      <c r="C985" t="s">
        <v>1367</v>
      </c>
      <c r="D985">
        <v>1900</v>
      </c>
      <c r="E985" s="960">
        <v>1</v>
      </c>
      <c r="F985" t="s">
        <v>441</v>
      </c>
      <c r="G985" s="960">
        <v>366</v>
      </c>
      <c r="H985" t="s">
        <v>381</v>
      </c>
      <c r="I985" s="940" t="s">
        <v>488</v>
      </c>
      <c r="J985" s="940" t="s">
        <v>444</v>
      </c>
      <c r="K985" s="940" t="s">
        <v>447</v>
      </c>
      <c r="L985" s="940">
        <v>7.2</v>
      </c>
      <c r="M985" s="965" t="s">
        <v>21</v>
      </c>
      <c r="N985" s="679">
        <f t="shared" ca="1" si="161"/>
        <v>0</v>
      </c>
      <c r="O985" s="679">
        <f t="shared" ca="1" si="172"/>
        <v>0</v>
      </c>
      <c r="P985" s="679">
        <f t="shared" ca="1" si="172"/>
        <v>0</v>
      </c>
      <c r="Q985" s="679">
        <f t="shared" ca="1" si="172"/>
        <v>0</v>
      </c>
      <c r="R985" s="679">
        <f t="shared" ca="1" si="172"/>
        <v>0</v>
      </c>
      <c r="S985" s="679">
        <f t="shared" ca="1" si="172"/>
        <v>0</v>
      </c>
      <c r="T985" s="679">
        <f t="shared" ca="1" si="172"/>
        <v>0</v>
      </c>
      <c r="U985" s="679">
        <f t="shared" ca="1" si="172"/>
        <v>0</v>
      </c>
      <c r="V985" s="679">
        <f t="shared" ca="1" si="172"/>
        <v>0</v>
      </c>
      <c r="W985" s="679">
        <f t="shared" ca="1" si="170"/>
        <v>0</v>
      </c>
      <c r="X985" s="679">
        <f t="shared" ca="1" si="172"/>
        <v>0</v>
      </c>
      <c r="Y985" s="679">
        <f t="shared" ca="1" si="172"/>
        <v>0</v>
      </c>
      <c r="Z985" s="679">
        <f t="shared" ca="1" si="172"/>
        <v>0</v>
      </c>
      <c r="AA985" t="str">
        <f t="shared" si="164"/>
        <v>ASR_Financial_Report_SHP21Final</v>
      </c>
      <c r="AB985" s="960">
        <f t="shared" si="165"/>
        <v>44658</v>
      </c>
      <c r="AC985" t="str">
        <f t="shared" si="166"/>
        <v>Unaudited</v>
      </c>
    </row>
    <row r="986" spans="1:29" x14ac:dyDescent="0.25">
      <c r="A986" t="s">
        <v>420</v>
      </c>
      <c r="B986" t="s">
        <v>1366</v>
      </c>
      <c r="C986" t="s">
        <v>1367</v>
      </c>
      <c r="D986">
        <v>1900</v>
      </c>
      <c r="E986" s="960">
        <v>1</v>
      </c>
      <c r="F986" t="s">
        <v>441</v>
      </c>
      <c r="G986" s="960">
        <v>366</v>
      </c>
      <c r="H986" t="s">
        <v>381</v>
      </c>
      <c r="I986" s="940" t="s">
        <v>488</v>
      </c>
      <c r="J986" s="940" t="s">
        <v>444</v>
      </c>
      <c r="K986" s="940" t="s">
        <v>447</v>
      </c>
      <c r="L986" s="940">
        <v>7.3</v>
      </c>
      <c r="M986" s="965" t="s">
        <v>155</v>
      </c>
      <c r="N986" s="679">
        <f t="shared" ca="1" si="161"/>
        <v>6338.8353836355873</v>
      </c>
      <c r="O986" s="679">
        <f t="shared" ca="1" si="172"/>
        <v>3210.8191593612382</v>
      </c>
      <c r="P986" s="679">
        <f t="shared" ca="1" si="172"/>
        <v>226.4052536560479</v>
      </c>
      <c r="Q986" s="679">
        <f t="shared" ca="1" si="172"/>
        <v>1603.7832600285597</v>
      </c>
      <c r="R986" s="679">
        <f t="shared" ca="1" si="172"/>
        <v>900.26949777359278</v>
      </c>
      <c r="S986" s="679">
        <f t="shared" ca="1" si="172"/>
        <v>66.137384662106385</v>
      </c>
      <c r="T986" s="679">
        <f t="shared" ca="1" si="172"/>
        <v>12.844644795985497</v>
      </c>
      <c r="U986" s="679">
        <f t="shared" ca="1" si="172"/>
        <v>-2.0255789412145848</v>
      </c>
      <c r="V986" s="679">
        <f t="shared" ca="1" si="172"/>
        <v>57.287336573964197</v>
      </c>
      <c r="W986" s="679">
        <f t="shared" ca="1" si="170"/>
        <v>263.31442572530733</v>
      </c>
      <c r="X986" s="679">
        <f t="shared" ca="1" si="172"/>
        <v>0</v>
      </c>
      <c r="Y986" s="679">
        <f t="shared" ca="1" si="172"/>
        <v>0</v>
      </c>
      <c r="Z986" s="679">
        <f t="shared" ca="1" si="172"/>
        <v>0</v>
      </c>
      <c r="AA986" t="str">
        <f t="shared" si="164"/>
        <v>ASR_Financial_Report_SHP21Final</v>
      </c>
      <c r="AB986" s="960">
        <f t="shared" si="165"/>
        <v>44658</v>
      </c>
      <c r="AC986" t="str">
        <f t="shared" si="166"/>
        <v>Unaudited</v>
      </c>
    </row>
    <row r="987" spans="1:29" x14ac:dyDescent="0.25">
      <c r="A987" t="s">
        <v>420</v>
      </c>
      <c r="B987" t="s">
        <v>1366</v>
      </c>
      <c r="C987" t="s">
        <v>1367</v>
      </c>
      <c r="D987">
        <v>1900</v>
      </c>
      <c r="E987" s="960">
        <v>1</v>
      </c>
      <c r="F987" t="s">
        <v>441</v>
      </c>
      <c r="G987" s="960">
        <v>366</v>
      </c>
      <c r="H987" t="s">
        <v>381</v>
      </c>
      <c r="I987" s="940" t="s">
        <v>488</v>
      </c>
      <c r="J987" s="940" t="s">
        <v>444</v>
      </c>
      <c r="K987" s="940" t="s">
        <v>447</v>
      </c>
      <c r="L987" s="940" t="s">
        <v>91</v>
      </c>
      <c r="M987" s="965" t="s">
        <v>455</v>
      </c>
      <c r="N987" s="679">
        <f t="shared" ca="1" si="161"/>
        <v>0</v>
      </c>
      <c r="O987" s="679">
        <f t="shared" ca="1" si="172"/>
        <v>0</v>
      </c>
      <c r="P987" s="679">
        <f t="shared" ca="1" si="172"/>
        <v>0</v>
      </c>
      <c r="Q987" s="679">
        <f t="shared" ca="1" si="172"/>
        <v>0</v>
      </c>
      <c r="R987" s="679">
        <f t="shared" ca="1" si="172"/>
        <v>0</v>
      </c>
      <c r="S987" s="679">
        <f t="shared" ca="1" si="172"/>
        <v>0</v>
      </c>
      <c r="T987" s="679">
        <f t="shared" ca="1" si="172"/>
        <v>0</v>
      </c>
      <c r="U987" s="679">
        <f t="shared" ca="1" si="172"/>
        <v>0</v>
      </c>
      <c r="V987" s="679">
        <f t="shared" ca="1" si="172"/>
        <v>0</v>
      </c>
      <c r="W987" s="679">
        <f t="shared" ca="1" si="170"/>
        <v>0</v>
      </c>
      <c r="X987" s="679">
        <f t="shared" ca="1" si="172"/>
        <v>0</v>
      </c>
      <c r="Y987" s="679">
        <f t="shared" ca="1" si="172"/>
        <v>0</v>
      </c>
      <c r="Z987" s="679">
        <f t="shared" ca="1" si="172"/>
        <v>0</v>
      </c>
      <c r="AA987" t="str">
        <f t="shared" si="164"/>
        <v>ASR_Financial_Report_SHP21Final</v>
      </c>
      <c r="AB987" s="960">
        <f t="shared" si="165"/>
        <v>44658</v>
      </c>
      <c r="AC987" t="str">
        <f t="shared" si="166"/>
        <v>Unaudited</v>
      </c>
    </row>
    <row r="988" spans="1:29" x14ac:dyDescent="0.25">
      <c r="A988" t="s">
        <v>420</v>
      </c>
      <c r="B988" t="s">
        <v>1366</v>
      </c>
      <c r="C988" t="s">
        <v>1367</v>
      </c>
      <c r="D988">
        <v>1900</v>
      </c>
      <c r="E988" s="960">
        <v>1</v>
      </c>
      <c r="F988" t="s">
        <v>441</v>
      </c>
      <c r="G988" s="960">
        <v>366</v>
      </c>
      <c r="H988" t="s">
        <v>381</v>
      </c>
      <c r="I988" s="940" t="s">
        <v>488</v>
      </c>
      <c r="J988" s="940" t="s">
        <v>444</v>
      </c>
      <c r="K988" s="940" t="s">
        <v>448</v>
      </c>
      <c r="L988" s="940">
        <v>8.1</v>
      </c>
      <c r="M988" s="965" t="s">
        <v>22</v>
      </c>
      <c r="N988" s="679">
        <f t="shared" ca="1" si="161"/>
        <v>1591319.8900000008</v>
      </c>
      <c r="O988" s="679">
        <f t="shared" ca="1" si="172"/>
        <v>823986.950000001</v>
      </c>
      <c r="P988" s="679">
        <f t="shared" ca="1" si="172"/>
        <v>84399.039999999994</v>
      </c>
      <c r="Q988" s="679">
        <f t="shared" ca="1" si="172"/>
        <v>486500.04999999987</v>
      </c>
      <c r="R988" s="679">
        <f t="shared" ca="1" si="172"/>
        <v>94710.670000000013</v>
      </c>
      <c r="S988" s="679">
        <f t="shared" ca="1" si="172"/>
        <v>25.42</v>
      </c>
      <c r="T988" s="679">
        <f t="shared" ca="1" si="172"/>
        <v>16708.54</v>
      </c>
      <c r="U988" s="679">
        <f t="shared" ca="1" si="172"/>
        <v>9365.2800000000007</v>
      </c>
      <c r="V988" s="679">
        <f t="shared" ca="1" si="172"/>
        <v>75623.94</v>
      </c>
      <c r="W988" s="679">
        <f t="shared" ca="1" si="170"/>
        <v>0</v>
      </c>
      <c r="X988" s="679">
        <f t="shared" ca="1" si="172"/>
        <v>0</v>
      </c>
      <c r="Y988" s="679">
        <f t="shared" ca="1" si="172"/>
        <v>0</v>
      </c>
      <c r="Z988" s="679">
        <f t="shared" ca="1" si="172"/>
        <v>0</v>
      </c>
      <c r="AA988" t="str">
        <f t="shared" si="164"/>
        <v>ASR_Financial_Report_SHP21Final</v>
      </c>
      <c r="AB988" s="960">
        <f t="shared" si="165"/>
        <v>44658</v>
      </c>
      <c r="AC988" t="str">
        <f t="shared" si="166"/>
        <v>Unaudited</v>
      </c>
    </row>
    <row r="989" spans="1:29" x14ac:dyDescent="0.25">
      <c r="A989" t="s">
        <v>420</v>
      </c>
      <c r="B989" t="s">
        <v>1366</v>
      </c>
      <c r="C989" t="s">
        <v>1367</v>
      </c>
      <c r="D989">
        <v>1900</v>
      </c>
      <c r="E989" s="960">
        <v>1</v>
      </c>
      <c r="F989" t="s">
        <v>441</v>
      </c>
      <c r="G989" s="960">
        <v>366</v>
      </c>
      <c r="H989" t="s">
        <v>381</v>
      </c>
      <c r="I989" s="940" t="s">
        <v>488</v>
      </c>
      <c r="J989" s="940" t="s">
        <v>444</v>
      </c>
      <c r="K989" s="940" t="s">
        <v>448</v>
      </c>
      <c r="L989" s="940" t="s">
        <v>112</v>
      </c>
      <c r="M989" s="965" t="s">
        <v>443</v>
      </c>
      <c r="N989" s="679">
        <f t="shared" ca="1" si="161"/>
        <v>12909.6</v>
      </c>
      <c r="O989" s="679">
        <f t="shared" ca="1" si="172"/>
        <v>0</v>
      </c>
      <c r="P989" s="679">
        <f t="shared" ca="1" si="172"/>
        <v>12909.6</v>
      </c>
      <c r="Q989" s="679">
        <f t="shared" ca="1" si="172"/>
        <v>0</v>
      </c>
      <c r="R989" s="679">
        <f t="shared" ca="1" si="172"/>
        <v>0</v>
      </c>
      <c r="S989" s="679">
        <f t="shared" ca="1" si="172"/>
        <v>0</v>
      </c>
      <c r="T989" s="679">
        <f t="shared" ca="1" si="172"/>
        <v>0</v>
      </c>
      <c r="U989" s="679">
        <f t="shared" ca="1" si="172"/>
        <v>0</v>
      </c>
      <c r="V989" s="679">
        <f t="shared" ca="1" si="172"/>
        <v>0</v>
      </c>
      <c r="W989" s="679">
        <f t="shared" ca="1" si="170"/>
        <v>0</v>
      </c>
      <c r="X989" s="679">
        <f t="shared" ca="1" si="172"/>
        <v>0</v>
      </c>
      <c r="Y989" s="679">
        <f t="shared" ca="1" si="172"/>
        <v>0</v>
      </c>
      <c r="Z989" s="679">
        <f t="shared" ca="1" si="172"/>
        <v>0</v>
      </c>
      <c r="AA989" t="str">
        <f t="shared" si="164"/>
        <v>ASR_Financial_Report_SHP21Final</v>
      </c>
      <c r="AB989" s="960">
        <f t="shared" si="165"/>
        <v>44658</v>
      </c>
      <c r="AC989" t="str">
        <f t="shared" si="166"/>
        <v>Unaudited</v>
      </c>
    </row>
    <row r="990" spans="1:29" x14ac:dyDescent="0.25">
      <c r="A990" t="s">
        <v>420</v>
      </c>
      <c r="B990" t="s">
        <v>1366</v>
      </c>
      <c r="C990" t="s">
        <v>1367</v>
      </c>
      <c r="D990">
        <v>1900</v>
      </c>
      <c r="E990" s="960">
        <v>1</v>
      </c>
      <c r="F990" t="s">
        <v>441</v>
      </c>
      <c r="G990" s="960">
        <v>366</v>
      </c>
      <c r="H990" t="s">
        <v>381</v>
      </c>
      <c r="I990" s="940" t="s">
        <v>488</v>
      </c>
      <c r="J990" s="940" t="s">
        <v>444</v>
      </c>
      <c r="K990" s="940" t="s">
        <v>448</v>
      </c>
      <c r="L990" s="940" t="s">
        <v>114</v>
      </c>
      <c r="M990" s="965" t="s">
        <v>157</v>
      </c>
      <c r="N990" s="679">
        <f t="shared" ca="1" si="161"/>
        <v>1146.2425383891032</v>
      </c>
      <c r="O990" s="679">
        <f t="shared" ca="1" si="172"/>
        <v>930.09017426907258</v>
      </c>
      <c r="P990" s="679">
        <f t="shared" ca="1" si="172"/>
        <v>0</v>
      </c>
      <c r="Q990" s="679">
        <f t="shared" ca="1" si="172"/>
        <v>216.15236412003051</v>
      </c>
      <c r="R990" s="679">
        <f t="shared" ca="1" si="172"/>
        <v>0</v>
      </c>
      <c r="S990" s="679">
        <f t="shared" ca="1" si="172"/>
        <v>0</v>
      </c>
      <c r="T990" s="679">
        <f t="shared" ca="1" si="172"/>
        <v>0</v>
      </c>
      <c r="U990" s="679">
        <f t="shared" ca="1" si="172"/>
        <v>0</v>
      </c>
      <c r="V990" s="679">
        <f t="shared" ca="1" si="172"/>
        <v>0</v>
      </c>
      <c r="W990" s="679">
        <f t="shared" ca="1" si="170"/>
        <v>0</v>
      </c>
      <c r="X990" s="679">
        <f t="shared" ca="1" si="172"/>
        <v>0</v>
      </c>
      <c r="Y990" s="679">
        <f t="shared" ca="1" si="172"/>
        <v>0</v>
      </c>
      <c r="Z990" s="679">
        <f t="shared" ca="1" si="172"/>
        <v>0</v>
      </c>
      <c r="AA990" t="str">
        <f t="shared" si="164"/>
        <v>ASR_Financial_Report_SHP21Final</v>
      </c>
      <c r="AB990" s="960">
        <f t="shared" si="165"/>
        <v>44658</v>
      </c>
      <c r="AC990" t="str">
        <f t="shared" si="166"/>
        <v>Unaudited</v>
      </c>
    </row>
    <row r="991" spans="1:29" x14ac:dyDescent="0.25">
      <c r="A991" t="s">
        <v>420</v>
      </c>
      <c r="B991" t="s">
        <v>1366</v>
      </c>
      <c r="C991" t="s">
        <v>1367</v>
      </c>
      <c r="D991">
        <v>1900</v>
      </c>
      <c r="E991" s="960">
        <v>1</v>
      </c>
      <c r="F991" t="s">
        <v>441</v>
      </c>
      <c r="G991" s="960">
        <v>366</v>
      </c>
      <c r="H991" t="s">
        <v>381</v>
      </c>
      <c r="I991" s="940" t="s">
        <v>488</v>
      </c>
      <c r="J991" s="940" t="s">
        <v>444</v>
      </c>
      <c r="K991" s="940" t="s">
        <v>448</v>
      </c>
      <c r="L991" s="948" t="s">
        <v>115</v>
      </c>
      <c r="M991" s="963" t="s">
        <v>113</v>
      </c>
      <c r="N991" s="679">
        <f t="shared" ca="1" si="161"/>
        <v>-749.43801082353593</v>
      </c>
      <c r="O991" s="679">
        <f t="shared" ca="1" si="172"/>
        <v>-329.82259289997398</v>
      </c>
      <c r="P991" s="679">
        <f t="shared" ca="1" si="172"/>
        <v>-38.9981253041732</v>
      </c>
      <c r="Q991" s="679">
        <f t="shared" ca="1" si="172"/>
        <v>-275.80191990754901</v>
      </c>
      <c r="R991" s="679">
        <f t="shared" ca="1" si="172"/>
        <v>-49.995761555880001</v>
      </c>
      <c r="S991" s="679">
        <f t="shared" ca="1" si="172"/>
        <v>-0.98797846986066995</v>
      </c>
      <c r="T991" s="679">
        <f t="shared" ca="1" si="172"/>
        <v>-6.2320424594722903</v>
      </c>
      <c r="U991" s="679">
        <f t="shared" ca="1" si="172"/>
        <v>-6.2933289845585101</v>
      </c>
      <c r="V991" s="679">
        <f t="shared" ca="1" si="172"/>
        <v>-41.306261242068302</v>
      </c>
      <c r="W991" s="679">
        <f t="shared" ca="1" si="170"/>
        <v>0</v>
      </c>
      <c r="X991" s="679">
        <f t="shared" ca="1" si="172"/>
        <v>0</v>
      </c>
      <c r="Y991" s="679">
        <f t="shared" ca="1" si="172"/>
        <v>0</v>
      </c>
      <c r="Z991" s="679">
        <f t="shared" ca="1" si="172"/>
        <v>0</v>
      </c>
      <c r="AA991" t="str">
        <f t="shared" si="164"/>
        <v>ASR_Financial_Report_SHP21Final</v>
      </c>
      <c r="AB991" s="960">
        <f t="shared" si="165"/>
        <v>44658</v>
      </c>
      <c r="AC991" t="str">
        <f t="shared" si="166"/>
        <v>Unaudited</v>
      </c>
    </row>
    <row r="992" spans="1:29" x14ac:dyDescent="0.25">
      <c r="A992" t="s">
        <v>420</v>
      </c>
      <c r="B992" t="s">
        <v>1366</v>
      </c>
      <c r="C992" t="s">
        <v>1367</v>
      </c>
      <c r="D992">
        <v>1900</v>
      </c>
      <c r="E992" s="960">
        <v>1</v>
      </c>
      <c r="F992" t="s">
        <v>441</v>
      </c>
      <c r="G992" s="960">
        <v>366</v>
      </c>
      <c r="H992" t="s">
        <v>381</v>
      </c>
      <c r="I992" s="965" t="s">
        <v>488</v>
      </c>
      <c r="J992" s="965" t="s">
        <v>444</v>
      </c>
      <c r="K992" s="965" t="s">
        <v>448</v>
      </c>
      <c r="L992" s="940" t="s">
        <v>116</v>
      </c>
      <c r="M992" s="965" t="s">
        <v>158</v>
      </c>
      <c r="N992" s="679">
        <f t="shared" ca="1" si="161"/>
        <v>0</v>
      </c>
      <c r="O992" s="679">
        <f t="shared" ca="1" si="172"/>
        <v>0</v>
      </c>
      <c r="P992" s="679">
        <f t="shared" ca="1" si="172"/>
        <v>0</v>
      </c>
      <c r="Q992" s="679">
        <f t="shared" ca="1" si="172"/>
        <v>0</v>
      </c>
      <c r="R992" s="679">
        <f t="shared" ca="1" si="172"/>
        <v>0</v>
      </c>
      <c r="S992" s="679">
        <f t="shared" ca="1" si="172"/>
        <v>0</v>
      </c>
      <c r="T992" s="679">
        <f t="shared" ca="1" si="172"/>
        <v>0</v>
      </c>
      <c r="U992" s="679">
        <f t="shared" ca="1" si="172"/>
        <v>0</v>
      </c>
      <c r="V992" s="679">
        <f t="shared" ca="1" si="172"/>
        <v>0</v>
      </c>
      <c r="W992" s="679">
        <f t="shared" ca="1" si="170"/>
        <v>0</v>
      </c>
      <c r="X992" s="679">
        <f t="shared" ca="1" si="172"/>
        <v>0</v>
      </c>
      <c r="Y992" s="679">
        <f t="shared" ca="1" si="172"/>
        <v>0</v>
      </c>
      <c r="Z992" s="679">
        <f t="shared" ca="1" si="172"/>
        <v>0</v>
      </c>
      <c r="AA992" t="str">
        <f t="shared" si="164"/>
        <v>ASR_Financial_Report_SHP21Final</v>
      </c>
      <c r="AB992" s="960">
        <f t="shared" si="165"/>
        <v>44658</v>
      </c>
      <c r="AC992" t="str">
        <f t="shared" si="166"/>
        <v>Unaudited</v>
      </c>
    </row>
    <row r="993" spans="1:29" x14ac:dyDescent="0.25">
      <c r="A993" t="s">
        <v>420</v>
      </c>
      <c r="B993" t="s">
        <v>1366</v>
      </c>
      <c r="C993" t="s">
        <v>1367</v>
      </c>
      <c r="D993">
        <v>1900</v>
      </c>
      <c r="E993" s="960">
        <v>1</v>
      </c>
      <c r="F993" t="s">
        <v>441</v>
      </c>
      <c r="G993" s="960">
        <v>366</v>
      </c>
      <c r="H993" t="s">
        <v>381</v>
      </c>
      <c r="I993" s="940" t="s">
        <v>488</v>
      </c>
      <c r="J993" s="940" t="s">
        <v>444</v>
      </c>
      <c r="K993" s="940" t="s">
        <v>448</v>
      </c>
      <c r="L993" s="940" t="s">
        <v>159</v>
      </c>
      <c r="M993" s="965" t="s">
        <v>23</v>
      </c>
      <c r="N993" s="679">
        <f t="shared" ca="1" si="161"/>
        <v>0</v>
      </c>
      <c r="O993" s="679">
        <f t="shared" ca="1" si="172"/>
        <v>0</v>
      </c>
      <c r="P993" s="679">
        <f t="shared" ca="1" si="172"/>
        <v>0</v>
      </c>
      <c r="Q993" s="679">
        <f t="shared" ca="1" si="172"/>
        <v>0</v>
      </c>
      <c r="R993" s="679">
        <f t="shared" ca="1" si="172"/>
        <v>0</v>
      </c>
      <c r="S993" s="679">
        <f t="shared" ca="1" si="172"/>
        <v>0</v>
      </c>
      <c r="T993" s="679">
        <f t="shared" ca="1" si="172"/>
        <v>0</v>
      </c>
      <c r="U993" s="679">
        <f t="shared" ca="1" si="172"/>
        <v>0</v>
      </c>
      <c r="V993" s="679">
        <f t="shared" ca="1" si="172"/>
        <v>0</v>
      </c>
      <c r="W993" s="679">
        <f t="shared" ca="1" si="170"/>
        <v>0</v>
      </c>
      <c r="X993" s="679">
        <f t="shared" ca="1" si="172"/>
        <v>0</v>
      </c>
      <c r="Y993" s="679">
        <f t="shared" ca="1" si="172"/>
        <v>0</v>
      </c>
      <c r="Z993" s="679">
        <f t="shared" ca="1" si="172"/>
        <v>0</v>
      </c>
      <c r="AA993" t="str">
        <f t="shared" si="164"/>
        <v>ASR_Financial_Report_SHP21Final</v>
      </c>
      <c r="AB993" s="960">
        <f t="shared" si="165"/>
        <v>44658</v>
      </c>
      <c r="AC993" t="str">
        <f t="shared" si="166"/>
        <v>Unaudited</v>
      </c>
    </row>
    <row r="994" spans="1:29" x14ac:dyDescent="0.25">
      <c r="A994" t="s">
        <v>420</v>
      </c>
      <c r="B994" t="s">
        <v>1366</v>
      </c>
      <c r="C994" t="s">
        <v>1367</v>
      </c>
      <c r="D994">
        <v>1900</v>
      </c>
      <c r="E994" s="960">
        <v>1</v>
      </c>
      <c r="F994" t="s">
        <v>441</v>
      </c>
      <c r="G994" s="960">
        <v>366</v>
      </c>
      <c r="H994" t="s">
        <v>381</v>
      </c>
      <c r="I994" s="940" t="s">
        <v>488</v>
      </c>
      <c r="J994" s="940" t="s">
        <v>444</v>
      </c>
      <c r="K994" s="940" t="s">
        <v>448</v>
      </c>
      <c r="L994" s="940" t="s">
        <v>442</v>
      </c>
      <c r="M994" s="965" t="s">
        <v>456</v>
      </c>
      <c r="N994" s="679">
        <f t="shared" ca="1" si="161"/>
        <v>-49704.486446031369</v>
      </c>
      <c r="O994" s="679">
        <f t="shared" ca="1" si="172"/>
        <v>-38331.553640791797</v>
      </c>
      <c r="P994" s="679">
        <f t="shared" ca="1" si="172"/>
        <v>-2038.9149545933601</v>
      </c>
      <c r="Q994" s="679">
        <f t="shared" ca="1" si="172"/>
        <v>-5339.2074215504099</v>
      </c>
      <c r="R994" s="679">
        <f t="shared" ca="1" si="172"/>
        <v>-470.63267034123402</v>
      </c>
      <c r="S994" s="679">
        <f t="shared" ca="1" si="172"/>
        <v>-3224.8675008935502</v>
      </c>
      <c r="T994" s="679">
        <f t="shared" ca="1" si="172"/>
        <v>-167.119274254847</v>
      </c>
      <c r="U994" s="679">
        <f t="shared" ca="1" si="172"/>
        <v>-22.3798349389617</v>
      </c>
      <c r="V994" s="679">
        <f t="shared" ca="1" si="172"/>
        <v>-109.811148667206</v>
      </c>
      <c r="W994" s="679">
        <f t="shared" ca="1" si="170"/>
        <v>0</v>
      </c>
      <c r="X994" s="679">
        <f t="shared" ca="1" si="172"/>
        <v>0</v>
      </c>
      <c r="Y994" s="679">
        <f t="shared" ca="1" si="172"/>
        <v>0</v>
      </c>
      <c r="Z994" s="679">
        <f t="shared" ca="1" si="172"/>
        <v>0</v>
      </c>
      <c r="AA994" t="str">
        <f t="shared" si="164"/>
        <v>ASR_Financial_Report_SHP21Final</v>
      </c>
      <c r="AB994" s="960">
        <f t="shared" si="165"/>
        <v>44658</v>
      </c>
      <c r="AC994" t="str">
        <f t="shared" si="166"/>
        <v>Unaudited</v>
      </c>
    </row>
    <row r="995" spans="1:29" ht="30" x14ac:dyDescent="0.25">
      <c r="A995" t="s">
        <v>420</v>
      </c>
      <c r="B995" t="s">
        <v>1366</v>
      </c>
      <c r="C995" t="s">
        <v>1367</v>
      </c>
      <c r="D995">
        <v>1900</v>
      </c>
      <c r="E995" s="960">
        <v>1</v>
      </c>
      <c r="F995" t="s">
        <v>441</v>
      </c>
      <c r="G995" s="960">
        <v>366</v>
      </c>
      <c r="H995" t="s">
        <v>381</v>
      </c>
      <c r="I995" s="940" t="s">
        <v>488</v>
      </c>
      <c r="J995" s="940" t="s">
        <v>444</v>
      </c>
      <c r="K995" s="940" t="s">
        <v>449</v>
      </c>
      <c r="L995" s="940">
        <v>9.1</v>
      </c>
      <c r="M995" s="965" t="s">
        <v>185</v>
      </c>
      <c r="N995" s="679">
        <f t="shared" ca="1" si="161"/>
        <v>1348.22</v>
      </c>
      <c r="O995" s="679">
        <f t="shared" ca="1" si="172"/>
        <v>1348.22</v>
      </c>
      <c r="P995" s="679">
        <f t="shared" ca="1" si="172"/>
        <v>0</v>
      </c>
      <c r="Q995" s="679">
        <f t="shared" ca="1" si="172"/>
        <v>0</v>
      </c>
      <c r="R995" s="679">
        <f t="shared" ca="1" si="172"/>
        <v>0</v>
      </c>
      <c r="S995" s="679">
        <f t="shared" ca="1" si="172"/>
        <v>0</v>
      </c>
      <c r="T995" s="679">
        <f t="shared" ca="1" si="172"/>
        <v>0</v>
      </c>
      <c r="U995" s="679">
        <f t="shared" ca="1" si="172"/>
        <v>0</v>
      </c>
      <c r="V995" s="679">
        <f t="shared" ca="1" si="172"/>
        <v>0</v>
      </c>
      <c r="W995" s="679">
        <f t="shared" ca="1" si="170"/>
        <v>0</v>
      </c>
      <c r="X995" s="679">
        <f t="shared" ca="1" si="172"/>
        <v>0</v>
      </c>
      <c r="Y995" s="679">
        <f t="shared" ca="1" si="172"/>
        <v>0</v>
      </c>
      <c r="Z995" s="679">
        <f t="shared" ca="1" si="172"/>
        <v>0</v>
      </c>
      <c r="AA995" t="str">
        <f t="shared" si="164"/>
        <v>ASR_Financial_Report_SHP21Final</v>
      </c>
      <c r="AB995" s="960">
        <f t="shared" si="165"/>
        <v>44658</v>
      </c>
      <c r="AC995" t="str">
        <f t="shared" si="166"/>
        <v>Unaudited</v>
      </c>
    </row>
    <row r="996" spans="1:29" x14ac:dyDescent="0.25">
      <c r="A996" t="s">
        <v>420</v>
      </c>
      <c r="B996" t="s">
        <v>1366</v>
      </c>
      <c r="C996" t="s">
        <v>1367</v>
      </c>
      <c r="D996">
        <v>1900</v>
      </c>
      <c r="E996" s="960">
        <v>1</v>
      </c>
      <c r="F996" t="s">
        <v>441</v>
      </c>
      <c r="G996" s="960">
        <v>366</v>
      </c>
      <c r="H996" t="s">
        <v>381</v>
      </c>
      <c r="I996" s="940" t="s">
        <v>488</v>
      </c>
      <c r="J996" s="940" t="s">
        <v>444</v>
      </c>
      <c r="K996" s="940" t="s">
        <v>449</v>
      </c>
      <c r="L996" s="940" t="s">
        <v>106</v>
      </c>
      <c r="M996" s="965" t="s">
        <v>186</v>
      </c>
      <c r="N996" s="679">
        <f t="shared" ca="1" si="161"/>
        <v>126577.41</v>
      </c>
      <c r="O996" s="679">
        <f t="shared" ca="1" si="172"/>
        <v>2620.1999999999998</v>
      </c>
      <c r="P996" s="679">
        <f t="shared" ca="1" si="172"/>
        <v>0</v>
      </c>
      <c r="Q996" s="679">
        <f t="shared" ca="1" si="172"/>
        <v>69822.67</v>
      </c>
      <c r="R996" s="679">
        <f t="shared" ca="1" si="172"/>
        <v>4519.5</v>
      </c>
      <c r="S996" s="679">
        <f t="shared" ca="1" si="172"/>
        <v>49615.040000000001</v>
      </c>
      <c r="T996" s="679">
        <f t="shared" ca="1" si="172"/>
        <v>0</v>
      </c>
      <c r="U996" s="679">
        <f t="shared" ca="1" si="172"/>
        <v>0</v>
      </c>
      <c r="V996" s="679">
        <f t="shared" ca="1" si="172"/>
        <v>0</v>
      </c>
      <c r="W996" s="679">
        <f t="shared" ca="1" si="170"/>
        <v>0</v>
      </c>
      <c r="X996" s="679">
        <f t="shared" ca="1" si="172"/>
        <v>0</v>
      </c>
      <c r="Y996" s="679">
        <f t="shared" ca="1" si="172"/>
        <v>0</v>
      </c>
      <c r="Z996" s="679">
        <f t="shared" ca="1" si="172"/>
        <v>0</v>
      </c>
      <c r="AA996" t="str">
        <f t="shared" si="164"/>
        <v>ASR_Financial_Report_SHP21Final</v>
      </c>
      <c r="AB996" s="960">
        <f t="shared" si="165"/>
        <v>44658</v>
      </c>
      <c r="AC996" t="str">
        <f t="shared" si="166"/>
        <v>Unaudited</v>
      </c>
    </row>
    <row r="997" spans="1:29" x14ac:dyDescent="0.25">
      <c r="A997" t="s">
        <v>420</v>
      </c>
      <c r="B997" t="s">
        <v>1366</v>
      </c>
      <c r="C997" t="s">
        <v>1367</v>
      </c>
      <c r="D997">
        <v>1900</v>
      </c>
      <c r="E997" s="960">
        <v>1</v>
      </c>
      <c r="F997" t="s">
        <v>441</v>
      </c>
      <c r="G997" s="960">
        <v>366</v>
      </c>
      <c r="H997" t="s">
        <v>381</v>
      </c>
      <c r="I997" s="940" t="s">
        <v>488</v>
      </c>
      <c r="J997" s="940" t="s">
        <v>444</v>
      </c>
      <c r="K997" s="940" t="s">
        <v>449</v>
      </c>
      <c r="L997" s="940" t="s">
        <v>1302</v>
      </c>
      <c r="M997" s="965" t="s">
        <v>1303</v>
      </c>
      <c r="N997" s="679">
        <f t="shared" ca="1" si="161"/>
        <v>81581.440000000002</v>
      </c>
      <c r="O997" s="679">
        <f t="shared" ca="1" si="172"/>
        <v>0</v>
      </c>
      <c r="P997" s="679">
        <f t="shared" ca="1" si="172"/>
        <v>0</v>
      </c>
      <c r="Q997" s="679">
        <f t="shared" ca="1" si="172"/>
        <v>38652.81</v>
      </c>
      <c r="R997" s="679">
        <f t="shared" ca="1" si="172"/>
        <v>0</v>
      </c>
      <c r="S997" s="679">
        <f t="shared" ca="1" si="172"/>
        <v>42928.630000000005</v>
      </c>
      <c r="T997" s="679">
        <f t="shared" ca="1" si="172"/>
        <v>0</v>
      </c>
      <c r="U997" s="679">
        <f t="shared" ca="1" si="172"/>
        <v>0</v>
      </c>
      <c r="V997" s="679">
        <f t="shared" ca="1" si="172"/>
        <v>0</v>
      </c>
      <c r="W997" s="679">
        <f t="shared" ca="1" si="170"/>
        <v>0</v>
      </c>
      <c r="X997" s="679">
        <f t="shared" ca="1" si="172"/>
        <v>0</v>
      </c>
      <c r="Y997" s="679">
        <f t="shared" ca="1" si="172"/>
        <v>0</v>
      </c>
      <c r="Z997" s="679">
        <f t="shared" ca="1" si="172"/>
        <v>0</v>
      </c>
      <c r="AA997" t="str">
        <f t="shared" si="164"/>
        <v>ASR_Financial_Report_SHP21Final</v>
      </c>
      <c r="AB997" s="960">
        <f t="shared" si="165"/>
        <v>44658</v>
      </c>
      <c r="AC997" t="str">
        <f t="shared" si="166"/>
        <v>Unaudited</v>
      </c>
    </row>
    <row r="998" spans="1:29" x14ac:dyDescent="0.25">
      <c r="A998" t="s">
        <v>420</v>
      </c>
      <c r="B998" t="s">
        <v>1366</v>
      </c>
      <c r="C998" t="s">
        <v>1367</v>
      </c>
      <c r="D998">
        <v>1900</v>
      </c>
      <c r="E998" s="960">
        <v>1</v>
      </c>
      <c r="F998" t="s">
        <v>441</v>
      </c>
      <c r="G998" s="960">
        <v>366</v>
      </c>
      <c r="H998" t="s">
        <v>381</v>
      </c>
      <c r="I998" s="940" t="s">
        <v>488</v>
      </c>
      <c r="J998" s="940" t="s">
        <v>444</v>
      </c>
      <c r="K998" s="940" t="s">
        <v>449</v>
      </c>
      <c r="L998" s="940" t="s">
        <v>107</v>
      </c>
      <c r="M998" s="965" t="s">
        <v>187</v>
      </c>
      <c r="N998" s="679">
        <f t="shared" ca="1" si="161"/>
        <v>42544.530000000006</v>
      </c>
      <c r="O998" s="679">
        <f t="shared" ca="1" si="172"/>
        <v>11207.52</v>
      </c>
      <c r="P998" s="679">
        <f t="shared" ca="1" si="172"/>
        <v>140.97999999999999</v>
      </c>
      <c r="Q998" s="679">
        <f t="shared" ca="1" si="172"/>
        <v>25717.480000000003</v>
      </c>
      <c r="R998" s="679">
        <f t="shared" ca="1" si="172"/>
        <v>282.68</v>
      </c>
      <c r="S998" s="679">
        <f t="shared" ca="1" si="172"/>
        <v>4804.49</v>
      </c>
      <c r="T998" s="679">
        <f t="shared" ca="1" si="172"/>
        <v>16.98</v>
      </c>
      <c r="U998" s="679">
        <f t="shared" ca="1" si="172"/>
        <v>0</v>
      </c>
      <c r="V998" s="679">
        <f t="shared" ca="1" si="172"/>
        <v>0</v>
      </c>
      <c r="W998" s="679">
        <f t="shared" ca="1" si="170"/>
        <v>374.4</v>
      </c>
      <c r="X998" s="679">
        <f t="shared" ca="1" si="172"/>
        <v>0</v>
      </c>
      <c r="Y998" s="679">
        <f t="shared" ca="1" si="172"/>
        <v>0</v>
      </c>
      <c r="Z998" s="679">
        <f t="shared" ca="1" si="172"/>
        <v>0</v>
      </c>
      <c r="AA998" t="str">
        <f t="shared" si="164"/>
        <v>ASR_Financial_Report_SHP21Final</v>
      </c>
      <c r="AB998" s="960">
        <f t="shared" si="165"/>
        <v>44658</v>
      </c>
      <c r="AC998" t="str">
        <f t="shared" si="166"/>
        <v>Unaudited</v>
      </c>
    </row>
    <row r="999" spans="1:29" x14ac:dyDescent="0.25">
      <c r="A999" t="s">
        <v>420</v>
      </c>
      <c r="B999" t="s">
        <v>1366</v>
      </c>
      <c r="C999" t="s">
        <v>1367</v>
      </c>
      <c r="D999">
        <v>1900</v>
      </c>
      <c r="E999" s="960">
        <v>1</v>
      </c>
      <c r="F999" t="s">
        <v>441</v>
      </c>
      <c r="G999" s="960">
        <v>366</v>
      </c>
      <c r="H999" t="s">
        <v>381</v>
      </c>
      <c r="I999" s="940" t="s">
        <v>488</v>
      </c>
      <c r="J999" s="940" t="s">
        <v>444</v>
      </c>
      <c r="K999" s="940" t="s">
        <v>449</v>
      </c>
      <c r="L999" s="948" t="s">
        <v>108</v>
      </c>
      <c r="M999" s="963" t="s">
        <v>160</v>
      </c>
      <c r="N999" s="679">
        <f t="shared" ca="1" si="161"/>
        <v>220296.12999999989</v>
      </c>
      <c r="O999" s="679">
        <f t="shared" ca="1" si="172"/>
        <v>84244.009999999893</v>
      </c>
      <c r="P999" s="679">
        <f t="shared" ca="1" si="172"/>
        <v>1109.8</v>
      </c>
      <c r="Q999" s="679">
        <f t="shared" ca="1" si="172"/>
        <v>96681.9</v>
      </c>
      <c r="R999" s="679">
        <f t="shared" ca="1" si="172"/>
        <v>613.24</v>
      </c>
      <c r="S999" s="679">
        <f t="shared" ca="1" si="172"/>
        <v>26514.93</v>
      </c>
      <c r="T999" s="679">
        <f t="shared" ca="1" si="172"/>
        <v>264.75</v>
      </c>
      <c r="U999" s="679">
        <f t="shared" ca="1" si="172"/>
        <v>14.5</v>
      </c>
      <c r="V999" s="679">
        <f t="shared" ca="1" si="172"/>
        <v>10853</v>
      </c>
      <c r="W999" s="679">
        <f t="shared" ca="1" si="170"/>
        <v>0</v>
      </c>
      <c r="X999" s="679">
        <f t="shared" ca="1" si="172"/>
        <v>0</v>
      </c>
      <c r="Y999" s="679">
        <f t="shared" ca="1" si="172"/>
        <v>0</v>
      </c>
      <c r="Z999" s="679">
        <f t="shared" ca="1" si="172"/>
        <v>0</v>
      </c>
      <c r="AA999" t="str">
        <f t="shared" si="164"/>
        <v>ASR_Financial_Report_SHP21Final</v>
      </c>
      <c r="AB999" s="960">
        <f t="shared" si="165"/>
        <v>44658</v>
      </c>
      <c r="AC999" t="str">
        <f t="shared" si="166"/>
        <v>Unaudited</v>
      </c>
    </row>
    <row r="1000" spans="1:29" x14ac:dyDescent="0.25">
      <c r="A1000" t="s">
        <v>420</v>
      </c>
      <c r="B1000" t="s">
        <v>1366</v>
      </c>
      <c r="C1000" t="s">
        <v>1367</v>
      </c>
      <c r="D1000">
        <v>1900</v>
      </c>
      <c r="E1000" s="960">
        <v>1</v>
      </c>
      <c r="F1000" t="s">
        <v>441</v>
      </c>
      <c r="G1000" s="960">
        <v>366</v>
      </c>
      <c r="H1000" t="s">
        <v>381</v>
      </c>
      <c r="I1000" s="940" t="s">
        <v>488</v>
      </c>
      <c r="J1000" s="940" t="s">
        <v>444</v>
      </c>
      <c r="K1000" s="940" t="s">
        <v>449</v>
      </c>
      <c r="L1000" s="940" t="s">
        <v>109</v>
      </c>
      <c r="M1000" s="965" t="s">
        <v>134</v>
      </c>
      <c r="N1000" s="679">
        <f t="shared" ca="1" si="161"/>
        <v>578704.54999869096</v>
      </c>
      <c r="O1000" s="679">
        <f t="shared" ca="1" si="172"/>
        <v>504549.23999869399</v>
      </c>
      <c r="P1000" s="679">
        <f t="shared" ca="1" si="172"/>
        <v>12354.4200000001</v>
      </c>
      <c r="Q1000" s="679">
        <f t="shared" ca="1" si="172"/>
        <v>39312.699999996898</v>
      </c>
      <c r="R1000" s="679">
        <f t="shared" ca="1" si="172"/>
        <v>5787.9899999999197</v>
      </c>
      <c r="S1000" s="679">
        <f t="shared" ca="1" si="172"/>
        <v>15053.3200000001</v>
      </c>
      <c r="T1000" s="679">
        <f t="shared" ca="1" si="172"/>
        <v>689.12000000000205</v>
      </c>
      <c r="U1000" s="679">
        <f t="shared" ca="1" si="172"/>
        <v>105.12</v>
      </c>
      <c r="V1000" s="679">
        <f t="shared" ca="1" si="172"/>
        <v>794.24000000000296</v>
      </c>
      <c r="W1000" s="679">
        <f t="shared" ca="1" si="170"/>
        <v>35.04</v>
      </c>
      <c r="X1000" s="679">
        <f t="shared" ca="1" si="172"/>
        <v>23.36</v>
      </c>
      <c r="Y1000" s="679">
        <f t="shared" ca="1" si="172"/>
        <v>0</v>
      </c>
      <c r="Z1000" s="679">
        <f t="shared" ca="1" si="172"/>
        <v>0</v>
      </c>
      <c r="AA1000" t="str">
        <f t="shared" si="164"/>
        <v>ASR_Financial_Report_SHP21Final</v>
      </c>
      <c r="AB1000" s="960">
        <f t="shared" si="165"/>
        <v>44658</v>
      </c>
      <c r="AC1000" t="str">
        <f t="shared" si="166"/>
        <v>Unaudited</v>
      </c>
    </row>
    <row r="1001" spans="1:29" x14ac:dyDescent="0.25">
      <c r="A1001" t="s">
        <v>420</v>
      </c>
      <c r="B1001" t="s">
        <v>1366</v>
      </c>
      <c r="C1001" t="s">
        <v>1367</v>
      </c>
      <c r="D1001">
        <v>1900</v>
      </c>
      <c r="E1001" s="960">
        <v>1</v>
      </c>
      <c r="F1001" t="s">
        <v>441</v>
      </c>
      <c r="G1001" s="960">
        <v>366</v>
      </c>
      <c r="H1001" t="s">
        <v>381</v>
      </c>
      <c r="I1001" s="940" t="s">
        <v>488</v>
      </c>
      <c r="J1001" s="940" t="s">
        <v>444</v>
      </c>
      <c r="K1001" s="940" t="s">
        <v>449</v>
      </c>
      <c r="L1001" s="940" t="s">
        <v>110</v>
      </c>
      <c r="M1001" s="965" t="s">
        <v>162</v>
      </c>
      <c r="N1001" s="679">
        <f t="shared" ca="1" si="161"/>
        <v>22922.272567184187</v>
      </c>
      <c r="O1001" s="679">
        <f t="shared" ca="1" si="172"/>
        <v>9389.8084072399906</v>
      </c>
      <c r="P1001" s="679">
        <f t="shared" ca="1" si="172"/>
        <v>118.13106483766734</v>
      </c>
      <c r="Q1001" s="679">
        <f t="shared" ca="1" si="172"/>
        <v>15201.620266334208</v>
      </c>
      <c r="R1001" s="679">
        <f t="shared" ca="1" si="172"/>
        <v>356.36315325902353</v>
      </c>
      <c r="S1001" s="679">
        <f t="shared" ca="1" si="172"/>
        <v>-2909.157214799282</v>
      </c>
      <c r="T1001" s="679">
        <f t="shared" ca="1" si="172"/>
        <v>26.608248370389727</v>
      </c>
      <c r="U1001" s="679">
        <f t="shared" ca="1" si="172"/>
        <v>-0.34053211185636456</v>
      </c>
      <c r="V1001" s="679">
        <f t="shared" ca="1" si="172"/>
        <v>714.58586507324947</v>
      </c>
      <c r="W1001" s="679">
        <f t="shared" ca="1" si="170"/>
        <v>24.653308980795586</v>
      </c>
      <c r="X1001" s="679">
        <f t="shared" ca="1" si="172"/>
        <v>0</v>
      </c>
      <c r="Y1001" s="679">
        <f t="shared" ca="1" si="172"/>
        <v>0</v>
      </c>
      <c r="Z1001" s="679">
        <f t="shared" ca="1" si="172"/>
        <v>0</v>
      </c>
      <c r="AA1001" t="str">
        <f t="shared" si="164"/>
        <v>ASR_Financial_Report_SHP21Final</v>
      </c>
      <c r="AB1001" s="960">
        <f t="shared" si="165"/>
        <v>44658</v>
      </c>
      <c r="AC1001" t="str">
        <f t="shared" si="166"/>
        <v>Unaudited</v>
      </c>
    </row>
    <row r="1002" spans="1:29" x14ac:dyDescent="0.25">
      <c r="A1002" t="s">
        <v>420</v>
      </c>
      <c r="B1002" t="s">
        <v>1366</v>
      </c>
      <c r="C1002" t="s">
        <v>1367</v>
      </c>
      <c r="D1002">
        <v>1900</v>
      </c>
      <c r="E1002" s="960">
        <v>1</v>
      </c>
      <c r="F1002" t="s">
        <v>441</v>
      </c>
      <c r="G1002" s="960">
        <v>366</v>
      </c>
      <c r="H1002" t="s">
        <v>381</v>
      </c>
      <c r="I1002" s="940" t="s">
        <v>488</v>
      </c>
      <c r="J1002" s="940" t="s">
        <v>444</v>
      </c>
      <c r="K1002" s="940" t="s">
        <v>449</v>
      </c>
      <c r="L1002" s="940" t="s">
        <v>111</v>
      </c>
      <c r="M1002" s="965" t="s">
        <v>463</v>
      </c>
      <c r="N1002" s="679">
        <f t="shared" ca="1" si="161"/>
        <v>405870.99045041652</v>
      </c>
      <c r="O1002" s="679">
        <f t="shared" ca="1" si="172"/>
        <v>206858.62320003897</v>
      </c>
      <c r="P1002" s="679">
        <f t="shared" ca="1" si="172"/>
        <v>11003.131891850013</v>
      </c>
      <c r="Q1002" s="679">
        <f t="shared" ca="1" si="172"/>
        <v>151608.4987451506</v>
      </c>
      <c r="R1002" s="679">
        <f t="shared" ca="1" si="172"/>
        <v>13363.764876948069</v>
      </c>
      <c r="S1002" s="679">
        <f t="shared" ca="1" si="172"/>
        <v>18885.915634384564</v>
      </c>
      <c r="T1002" s="679">
        <f t="shared" ca="1" si="172"/>
        <v>901.86960086477256</v>
      </c>
      <c r="U1002" s="679">
        <f t="shared" ca="1" si="172"/>
        <v>131.06388850133237</v>
      </c>
      <c r="V1002" s="679">
        <f t="shared" ca="1" si="172"/>
        <v>3118.1226126782121</v>
      </c>
      <c r="W1002" s="679">
        <f t="shared" ca="1" si="170"/>
        <v>0</v>
      </c>
      <c r="X1002" s="679">
        <f t="shared" ca="1" si="172"/>
        <v>0</v>
      </c>
      <c r="Y1002" s="679">
        <f t="shared" ca="1" si="172"/>
        <v>0</v>
      </c>
      <c r="Z1002" s="679">
        <f t="shared" ca="1" si="172"/>
        <v>0</v>
      </c>
      <c r="AA1002" t="str">
        <f t="shared" si="164"/>
        <v>ASR_Financial_Report_SHP21Final</v>
      </c>
      <c r="AB1002" s="960">
        <f t="shared" si="165"/>
        <v>44658</v>
      </c>
      <c r="AC1002" t="str">
        <f t="shared" si="166"/>
        <v>Unaudited</v>
      </c>
    </row>
    <row r="1003" spans="1:29" x14ac:dyDescent="0.25">
      <c r="A1003" t="s">
        <v>420</v>
      </c>
      <c r="B1003" t="s">
        <v>1366</v>
      </c>
      <c r="C1003" t="s">
        <v>1367</v>
      </c>
      <c r="D1003">
        <v>1900</v>
      </c>
      <c r="E1003" s="960">
        <v>1</v>
      </c>
      <c r="F1003" t="s">
        <v>441</v>
      </c>
      <c r="G1003" s="960">
        <v>366</v>
      </c>
      <c r="H1003" t="s">
        <v>381</v>
      </c>
      <c r="I1003" s="940" t="s">
        <v>488</v>
      </c>
      <c r="J1003" s="940" t="s">
        <v>444</v>
      </c>
      <c r="K1003" s="940" t="s">
        <v>6</v>
      </c>
      <c r="L1003" s="940" t="s">
        <v>117</v>
      </c>
      <c r="M1003" s="965" t="s">
        <v>188</v>
      </c>
      <c r="N1003" s="679">
        <f t="shared" ref="N1003:N1066" ca="1" si="173">IF(OR(AND($F1003="PY",N$1&lt;&gt;"Prior Year"),AND($F1003&lt;&gt;"PY",N$1="Prior Year")),0,INDEX(INDIRECT("'MMA Rev-Exp "&amp;$H1003&amp;"'!$A$1:$CA$200"),IF($J1003="Member Months",MATCH($J1003,INDIRECT("'MMA Rev-Exp "&amp;$H1003&amp;"'!$A$1:$A$200"),0),MATCH($L1003,INDIRECT("'MMA Rev-Exp "&amp;$H1003&amp;"'!$B$1:$B$200"),0)),IF($F1003="PY",MATCH("Prior Year Adjustments",INDIRECT("'MMA Rev-Exp "&amp;$H1003&amp;"'!$A$8:$CA$8"),0),MATCH(IF($F1003="Q1","JANUARY - MARCH (Q1)",IF($F1003="Q2","APRIL - JUNE (Q2)",IF($F1003="Q3","JULY - SEPTEMBER (Q3)",IF($F1003="Q4","OCTOBER - DECEMBER (Q4)",0)))),INDIRECT("'MMA Rev-Exp "&amp;$H1003&amp;"'!$A$7:$CA$7"),0)+MATCH(N$1,INDIRECT("'MMA Rev-Exp "&amp;$H1003&amp;"'!$D$8:$CA$8"),0)-1)))</f>
        <v>23855.41</v>
      </c>
      <c r="O1003" s="679">
        <f t="shared" ca="1" si="172"/>
        <v>12756.69</v>
      </c>
      <c r="P1003" s="679">
        <f t="shared" ca="1" si="172"/>
        <v>533.64</v>
      </c>
      <c r="Q1003" s="679">
        <f t="shared" ca="1" si="172"/>
        <v>8504.130000000001</v>
      </c>
      <c r="R1003" s="679">
        <f t="shared" ca="1" si="172"/>
        <v>1374.46</v>
      </c>
      <c r="S1003" s="679">
        <f t="shared" ca="1" si="172"/>
        <v>607.75</v>
      </c>
      <c r="T1003" s="679">
        <f t="shared" ca="1" si="172"/>
        <v>32</v>
      </c>
      <c r="U1003" s="679">
        <f t="shared" ca="1" si="172"/>
        <v>2</v>
      </c>
      <c r="V1003" s="679">
        <f t="shared" ca="1" si="172"/>
        <v>44.739999999999995</v>
      </c>
      <c r="W1003" s="679">
        <f t="shared" ca="1" si="170"/>
        <v>0</v>
      </c>
      <c r="X1003" s="679">
        <f t="shared" ca="1" si="172"/>
        <v>0</v>
      </c>
      <c r="Y1003" s="679">
        <f t="shared" ca="1" si="172"/>
        <v>0</v>
      </c>
      <c r="Z1003" s="679">
        <f t="shared" ca="1" si="172"/>
        <v>0</v>
      </c>
      <c r="AA1003" t="str">
        <f t="shared" si="164"/>
        <v>ASR_Financial_Report_SHP21Final</v>
      </c>
      <c r="AB1003" s="960">
        <f t="shared" si="165"/>
        <v>44658</v>
      </c>
      <c r="AC1003" t="str">
        <f t="shared" si="166"/>
        <v>Unaudited</v>
      </c>
    </row>
    <row r="1004" spans="1:29" x14ac:dyDescent="0.25">
      <c r="A1004" t="s">
        <v>420</v>
      </c>
      <c r="B1004" t="s">
        <v>1366</v>
      </c>
      <c r="C1004" t="s">
        <v>1367</v>
      </c>
      <c r="D1004">
        <v>1900</v>
      </c>
      <c r="E1004" s="960">
        <v>1</v>
      </c>
      <c r="F1004" t="s">
        <v>441</v>
      </c>
      <c r="G1004" s="960">
        <v>366</v>
      </c>
      <c r="H1004" t="s">
        <v>381</v>
      </c>
      <c r="I1004" s="940" t="s">
        <v>488</v>
      </c>
      <c r="J1004" s="940" t="s">
        <v>444</v>
      </c>
      <c r="K1004" s="940" t="s">
        <v>6</v>
      </c>
      <c r="L1004" s="948" t="s">
        <v>45</v>
      </c>
      <c r="M1004" s="963" t="s">
        <v>163</v>
      </c>
      <c r="N1004" s="679">
        <f t="shared" ca="1" si="173"/>
        <v>0</v>
      </c>
      <c r="O1004" s="679">
        <f t="shared" ca="1" si="172"/>
        <v>0</v>
      </c>
      <c r="P1004" s="679">
        <f t="shared" ca="1" si="172"/>
        <v>0</v>
      </c>
      <c r="Q1004" s="679">
        <f t="shared" ca="1" si="172"/>
        <v>0</v>
      </c>
      <c r="R1004" s="679">
        <f t="shared" ca="1" si="172"/>
        <v>0</v>
      </c>
      <c r="S1004" s="679">
        <f t="shared" ca="1" si="172"/>
        <v>0</v>
      </c>
      <c r="T1004" s="679">
        <f t="shared" ref="O1004:Z1027" ca="1" si="174">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679">
        <f t="shared" ca="1" si="174"/>
        <v>0</v>
      </c>
      <c r="V1004" s="679">
        <f t="shared" ca="1" si="174"/>
        <v>0</v>
      </c>
      <c r="W1004" s="679">
        <f t="shared" ca="1" si="170"/>
        <v>0</v>
      </c>
      <c r="X1004" s="679">
        <f t="shared" ca="1" si="174"/>
        <v>0</v>
      </c>
      <c r="Y1004" s="679">
        <f t="shared" ca="1" si="174"/>
        <v>0</v>
      </c>
      <c r="Z1004" s="679">
        <f t="shared" ca="1" si="174"/>
        <v>0</v>
      </c>
      <c r="AA1004" t="str">
        <f t="shared" si="164"/>
        <v>ASR_Financial_Report_SHP21Final</v>
      </c>
      <c r="AB1004" s="960">
        <f t="shared" si="165"/>
        <v>44658</v>
      </c>
      <c r="AC1004" t="str">
        <f t="shared" si="166"/>
        <v>Unaudited</v>
      </c>
    </row>
    <row r="1005" spans="1:29" x14ac:dyDescent="0.25">
      <c r="A1005" t="s">
        <v>420</v>
      </c>
      <c r="B1005" t="s">
        <v>1366</v>
      </c>
      <c r="C1005" t="s">
        <v>1367</v>
      </c>
      <c r="D1005">
        <v>1900</v>
      </c>
      <c r="E1005" s="960">
        <v>1</v>
      </c>
      <c r="F1005" t="s">
        <v>441</v>
      </c>
      <c r="G1005" s="960">
        <v>366</v>
      </c>
      <c r="H1005" t="s">
        <v>381</v>
      </c>
      <c r="I1005" s="965" t="s">
        <v>488</v>
      </c>
      <c r="J1005" s="965" t="s">
        <v>444</v>
      </c>
      <c r="K1005" s="965" t="s">
        <v>6</v>
      </c>
      <c r="L1005" s="956" t="s">
        <v>46</v>
      </c>
      <c r="M1005" s="965" t="s">
        <v>164</v>
      </c>
      <c r="N1005" s="679">
        <f t="shared" ca="1" si="173"/>
        <v>1519.6490605856025</v>
      </c>
      <c r="O1005" s="679">
        <f t="shared" ca="1" si="174"/>
        <v>876.43922630725217</v>
      </c>
      <c r="P1005" s="679">
        <f t="shared" ca="1" si="174"/>
        <v>27.703821014753149</v>
      </c>
      <c r="Q1005" s="679">
        <f t="shared" ca="1" si="174"/>
        <v>531.06804329847898</v>
      </c>
      <c r="R1005" s="679">
        <f t="shared" ca="1" si="174"/>
        <v>78.904977064227765</v>
      </c>
      <c r="S1005" s="679">
        <f t="shared" ca="1" si="174"/>
        <v>1.0940347728658519</v>
      </c>
      <c r="T1005" s="679">
        <f t="shared" ca="1" si="174"/>
        <v>3.0222693637613007</v>
      </c>
      <c r="U1005" s="679">
        <f t="shared" ca="1" si="174"/>
        <v>0.18889183523508138</v>
      </c>
      <c r="V1005" s="679">
        <f t="shared" ca="1" si="174"/>
        <v>1.2277969290280282</v>
      </c>
      <c r="W1005" s="679">
        <f t="shared" ca="1" si="170"/>
        <v>0</v>
      </c>
      <c r="X1005" s="679">
        <f t="shared" ca="1" si="174"/>
        <v>0</v>
      </c>
      <c r="Y1005" s="679">
        <f t="shared" ca="1" si="174"/>
        <v>0</v>
      </c>
      <c r="Z1005" s="679">
        <f t="shared" ca="1" si="174"/>
        <v>0</v>
      </c>
      <c r="AA1005" t="str">
        <f t="shared" si="164"/>
        <v>ASR_Financial_Report_SHP21Final</v>
      </c>
      <c r="AB1005" s="960">
        <f t="shared" si="165"/>
        <v>44658</v>
      </c>
      <c r="AC1005" t="str">
        <f t="shared" si="166"/>
        <v>Unaudited</v>
      </c>
    </row>
    <row r="1006" spans="1:29" x14ac:dyDescent="0.25">
      <c r="A1006" t="s">
        <v>420</v>
      </c>
      <c r="B1006" t="s">
        <v>1366</v>
      </c>
      <c r="C1006" t="s">
        <v>1367</v>
      </c>
      <c r="D1006">
        <v>1900</v>
      </c>
      <c r="E1006" s="960">
        <v>1</v>
      </c>
      <c r="F1006" t="s">
        <v>441</v>
      </c>
      <c r="G1006" s="960">
        <v>366</v>
      </c>
      <c r="H1006" t="s">
        <v>381</v>
      </c>
      <c r="I1006" s="961" t="s">
        <v>488</v>
      </c>
      <c r="J1006" s="961" t="s">
        <v>444</v>
      </c>
      <c r="K1006" s="961" t="s">
        <v>6</v>
      </c>
      <c r="L1006" s="956" t="s">
        <v>165</v>
      </c>
      <c r="M1006" s="961" t="s">
        <v>461</v>
      </c>
      <c r="N1006" s="679">
        <f t="shared" ca="1" si="173"/>
        <v>0</v>
      </c>
      <c r="O1006" s="679">
        <f t="shared" ca="1" si="174"/>
        <v>0</v>
      </c>
      <c r="P1006" s="679">
        <f t="shared" ca="1" si="174"/>
        <v>0</v>
      </c>
      <c r="Q1006" s="679">
        <f t="shared" ca="1" si="174"/>
        <v>0</v>
      </c>
      <c r="R1006" s="679">
        <f t="shared" ca="1" si="174"/>
        <v>0</v>
      </c>
      <c r="S1006" s="679">
        <f t="shared" ca="1" si="174"/>
        <v>0</v>
      </c>
      <c r="T1006" s="679">
        <f t="shared" ca="1" si="174"/>
        <v>0</v>
      </c>
      <c r="U1006" s="679">
        <f t="shared" ca="1" si="174"/>
        <v>0</v>
      </c>
      <c r="V1006" s="679">
        <f t="shared" ca="1" si="174"/>
        <v>0</v>
      </c>
      <c r="W1006" s="679">
        <f t="shared" ca="1" si="170"/>
        <v>0</v>
      </c>
      <c r="X1006" s="679">
        <f t="shared" ca="1" si="174"/>
        <v>0</v>
      </c>
      <c r="Y1006" s="679">
        <f t="shared" ca="1" si="174"/>
        <v>0</v>
      </c>
      <c r="Z1006" s="679">
        <f t="shared" ca="1" si="174"/>
        <v>0</v>
      </c>
      <c r="AA1006" t="str">
        <f t="shared" si="164"/>
        <v>ASR_Financial_Report_SHP21Final</v>
      </c>
      <c r="AB1006" s="960">
        <f t="shared" si="165"/>
        <v>44658</v>
      </c>
      <c r="AC1006" t="str">
        <f t="shared" si="166"/>
        <v>Unaudited</v>
      </c>
    </row>
    <row r="1007" spans="1:29" x14ac:dyDescent="0.25">
      <c r="A1007" t="s">
        <v>420</v>
      </c>
      <c r="B1007" t="s">
        <v>1366</v>
      </c>
      <c r="C1007" t="s">
        <v>1367</v>
      </c>
      <c r="D1007">
        <v>1900</v>
      </c>
      <c r="E1007" s="960">
        <v>1</v>
      </c>
      <c r="F1007" t="s">
        <v>441</v>
      </c>
      <c r="G1007" s="960">
        <v>366</v>
      </c>
      <c r="H1007" t="s">
        <v>381</v>
      </c>
      <c r="I1007" s="961" t="s">
        <v>488</v>
      </c>
      <c r="J1007" s="961" t="s">
        <v>444</v>
      </c>
      <c r="K1007" s="961" t="s">
        <v>434</v>
      </c>
      <c r="L1007" s="940" t="s">
        <v>120</v>
      </c>
      <c r="M1007" s="961" t="s">
        <v>32</v>
      </c>
      <c r="N1007" s="679">
        <f t="shared" ca="1" si="173"/>
        <v>0</v>
      </c>
      <c r="O1007" s="679">
        <f t="shared" ca="1" si="174"/>
        <v>0</v>
      </c>
      <c r="P1007" s="679">
        <f t="shared" ca="1" si="174"/>
        <v>0</v>
      </c>
      <c r="Q1007" s="679">
        <f t="shared" ca="1" si="174"/>
        <v>0</v>
      </c>
      <c r="R1007" s="679">
        <f t="shared" ca="1" si="174"/>
        <v>0</v>
      </c>
      <c r="S1007" s="679">
        <f t="shared" ca="1" si="174"/>
        <v>0</v>
      </c>
      <c r="T1007" s="679">
        <f t="shared" ca="1" si="174"/>
        <v>0</v>
      </c>
      <c r="U1007" s="679">
        <f t="shared" ca="1" si="174"/>
        <v>0</v>
      </c>
      <c r="V1007" s="679">
        <f t="shared" ca="1" si="174"/>
        <v>0</v>
      </c>
      <c r="W1007" s="679">
        <f t="shared" ca="1" si="170"/>
        <v>0</v>
      </c>
      <c r="X1007" s="679">
        <f t="shared" ca="1" si="174"/>
        <v>0</v>
      </c>
      <c r="Y1007" s="679">
        <f t="shared" ca="1" si="174"/>
        <v>0</v>
      </c>
      <c r="Z1007" s="679">
        <f t="shared" ca="1" si="174"/>
        <v>0</v>
      </c>
      <c r="AA1007" t="str">
        <f t="shared" si="164"/>
        <v>ASR_Financial_Report_SHP21Final</v>
      </c>
      <c r="AB1007" s="960">
        <f t="shared" si="165"/>
        <v>44658</v>
      </c>
      <c r="AC1007" t="str">
        <f t="shared" si="166"/>
        <v>Unaudited</v>
      </c>
    </row>
    <row r="1008" spans="1:29" x14ac:dyDescent="0.25">
      <c r="A1008" t="s">
        <v>420</v>
      </c>
      <c r="B1008" t="s">
        <v>1366</v>
      </c>
      <c r="C1008" t="s">
        <v>1367</v>
      </c>
      <c r="D1008">
        <v>1900</v>
      </c>
      <c r="E1008" s="960">
        <v>1</v>
      </c>
      <c r="F1008" t="s">
        <v>441</v>
      </c>
      <c r="G1008" s="960">
        <v>366</v>
      </c>
      <c r="H1008" t="s">
        <v>381</v>
      </c>
      <c r="I1008" s="961" t="s">
        <v>488</v>
      </c>
      <c r="J1008" s="961" t="s">
        <v>444</v>
      </c>
      <c r="K1008" s="961" t="s">
        <v>434</v>
      </c>
      <c r="L1008" s="940" t="s">
        <v>924</v>
      </c>
      <c r="M1008" s="961" t="s">
        <v>916</v>
      </c>
      <c r="N1008" s="679">
        <f t="shared" ca="1" si="173"/>
        <v>0</v>
      </c>
      <c r="O1008" s="679">
        <f t="shared" ca="1" si="174"/>
        <v>0</v>
      </c>
      <c r="P1008" s="679">
        <f t="shared" ca="1" si="174"/>
        <v>0</v>
      </c>
      <c r="Q1008" s="679">
        <f t="shared" ca="1" si="174"/>
        <v>0</v>
      </c>
      <c r="R1008" s="679">
        <f t="shared" ca="1" si="174"/>
        <v>0</v>
      </c>
      <c r="S1008" s="679">
        <f t="shared" ca="1" si="174"/>
        <v>0</v>
      </c>
      <c r="T1008" s="679">
        <f t="shared" ca="1" si="174"/>
        <v>0</v>
      </c>
      <c r="U1008" s="679">
        <f t="shared" ca="1" si="174"/>
        <v>0</v>
      </c>
      <c r="V1008" s="679">
        <f t="shared" ca="1" si="174"/>
        <v>0</v>
      </c>
      <c r="W1008" s="679">
        <f t="shared" ca="1" si="170"/>
        <v>0</v>
      </c>
      <c r="X1008" s="679">
        <f t="shared" ca="1" si="174"/>
        <v>0</v>
      </c>
      <c r="Y1008" s="679">
        <f t="shared" ca="1" si="174"/>
        <v>0</v>
      </c>
      <c r="Z1008" s="679">
        <f t="shared" ca="1" si="174"/>
        <v>0</v>
      </c>
      <c r="AA1008" t="str">
        <f t="shared" si="164"/>
        <v>ASR_Financial_Report_SHP21Final</v>
      </c>
      <c r="AB1008" s="960">
        <f t="shared" si="165"/>
        <v>44658</v>
      </c>
      <c r="AC1008" t="str">
        <f t="shared" si="166"/>
        <v>Unaudited</v>
      </c>
    </row>
    <row r="1009" spans="1:29" x14ac:dyDescent="0.25">
      <c r="A1009" t="s">
        <v>420</v>
      </c>
      <c r="B1009" t="s">
        <v>1366</v>
      </c>
      <c r="C1009" t="s">
        <v>1367</v>
      </c>
      <c r="D1009">
        <v>1900</v>
      </c>
      <c r="E1009" s="960">
        <v>1</v>
      </c>
      <c r="F1009" t="s">
        <v>441</v>
      </c>
      <c r="G1009" s="960">
        <v>366</v>
      </c>
      <c r="H1009" t="s">
        <v>381</v>
      </c>
      <c r="I1009" s="968" t="s">
        <v>488</v>
      </c>
      <c r="J1009" s="968" t="s">
        <v>444</v>
      </c>
      <c r="K1009" s="968" t="s">
        <v>434</v>
      </c>
      <c r="L1009" s="948" t="s">
        <v>167</v>
      </c>
      <c r="M1009" s="968" t="s">
        <v>40</v>
      </c>
      <c r="N1009" s="679">
        <f t="shared" ca="1" si="173"/>
        <v>0</v>
      </c>
      <c r="O1009" s="679">
        <f t="shared" ca="1" si="174"/>
        <v>0</v>
      </c>
      <c r="P1009" s="679">
        <f t="shared" ca="1" si="174"/>
        <v>0</v>
      </c>
      <c r="Q1009" s="679">
        <f t="shared" ca="1" si="174"/>
        <v>0</v>
      </c>
      <c r="R1009" s="679">
        <f t="shared" ca="1" si="174"/>
        <v>0</v>
      </c>
      <c r="S1009" s="679">
        <f t="shared" ca="1" si="174"/>
        <v>0</v>
      </c>
      <c r="T1009" s="679">
        <f t="shared" ca="1" si="174"/>
        <v>0</v>
      </c>
      <c r="U1009" s="679">
        <f t="shared" ca="1" si="174"/>
        <v>0</v>
      </c>
      <c r="V1009" s="679">
        <f t="shared" ca="1" si="174"/>
        <v>0</v>
      </c>
      <c r="W1009" s="679">
        <f t="shared" ca="1" si="170"/>
        <v>0</v>
      </c>
      <c r="X1009" s="679">
        <f t="shared" ca="1" si="174"/>
        <v>0</v>
      </c>
      <c r="Y1009" s="679">
        <f t="shared" ca="1" si="174"/>
        <v>0</v>
      </c>
      <c r="Z1009" s="679">
        <f t="shared" ca="1" si="174"/>
        <v>0</v>
      </c>
      <c r="AA1009" t="str">
        <f t="shared" si="164"/>
        <v>ASR_Financial_Report_SHP21Final</v>
      </c>
      <c r="AB1009" s="960">
        <f t="shared" si="165"/>
        <v>44658</v>
      </c>
      <c r="AC1009" t="str">
        <f t="shared" si="166"/>
        <v>Unaudited</v>
      </c>
    </row>
    <row r="1010" spans="1:29" x14ac:dyDescent="0.25">
      <c r="A1010" t="s">
        <v>420</v>
      </c>
      <c r="B1010" t="s">
        <v>1366</v>
      </c>
      <c r="C1010" t="s">
        <v>1367</v>
      </c>
      <c r="D1010">
        <v>1900</v>
      </c>
      <c r="E1010" s="960">
        <v>1</v>
      </c>
      <c r="F1010" t="s">
        <v>441</v>
      </c>
      <c r="G1010" s="960">
        <v>366</v>
      </c>
      <c r="H1010" t="s">
        <v>381</v>
      </c>
      <c r="I1010" s="940" t="s">
        <v>488</v>
      </c>
      <c r="J1010" s="940" t="s">
        <v>444</v>
      </c>
      <c r="K1010" s="940" t="s">
        <v>434</v>
      </c>
      <c r="L1010" s="940" t="s">
        <v>168</v>
      </c>
      <c r="M1010" s="961" t="s">
        <v>329</v>
      </c>
      <c r="N1010" s="679">
        <f t="shared" ca="1" si="173"/>
        <v>0</v>
      </c>
      <c r="O1010" s="679">
        <f t="shared" ca="1" si="174"/>
        <v>0</v>
      </c>
      <c r="P1010" s="679">
        <f t="shared" ca="1" si="174"/>
        <v>0</v>
      </c>
      <c r="Q1010" s="679">
        <f t="shared" ca="1" si="174"/>
        <v>0</v>
      </c>
      <c r="R1010" s="679">
        <f t="shared" ca="1" si="174"/>
        <v>0</v>
      </c>
      <c r="S1010" s="679">
        <f t="shared" ca="1" si="174"/>
        <v>0</v>
      </c>
      <c r="T1010" s="679">
        <f t="shared" ca="1" si="174"/>
        <v>0</v>
      </c>
      <c r="U1010" s="679">
        <f t="shared" ca="1" si="174"/>
        <v>0</v>
      </c>
      <c r="V1010" s="679">
        <f t="shared" ca="1" si="174"/>
        <v>0</v>
      </c>
      <c r="W1010" s="679">
        <f t="shared" ca="1" si="170"/>
        <v>0</v>
      </c>
      <c r="X1010" s="679">
        <f t="shared" ca="1" si="174"/>
        <v>0</v>
      </c>
      <c r="Y1010" s="679">
        <f t="shared" ca="1" si="174"/>
        <v>0</v>
      </c>
      <c r="Z1010" s="679">
        <f t="shared" ca="1" si="174"/>
        <v>0</v>
      </c>
      <c r="AA1010" t="str">
        <f t="shared" si="164"/>
        <v>ASR_Financial_Report_SHP21Final</v>
      </c>
      <c r="AB1010" s="960">
        <f t="shared" si="165"/>
        <v>44658</v>
      </c>
      <c r="AC1010" t="str">
        <f t="shared" si="166"/>
        <v>Unaudited</v>
      </c>
    </row>
    <row r="1011" spans="1:29" x14ac:dyDescent="0.25">
      <c r="A1011" t="s">
        <v>420</v>
      </c>
      <c r="B1011" t="s">
        <v>1366</v>
      </c>
      <c r="C1011" t="s">
        <v>1367</v>
      </c>
      <c r="D1011">
        <v>1900</v>
      </c>
      <c r="E1011" s="960">
        <v>1</v>
      </c>
      <c r="F1011" t="s">
        <v>441</v>
      </c>
      <c r="G1011" s="960">
        <v>366</v>
      </c>
      <c r="H1011" t="s">
        <v>381</v>
      </c>
      <c r="I1011" s="940" t="s">
        <v>488</v>
      </c>
      <c r="J1011" s="940" t="s">
        <v>450</v>
      </c>
      <c r="K1011" s="940" t="s">
        <v>435</v>
      </c>
      <c r="L1011" s="946" t="s">
        <v>121</v>
      </c>
      <c r="M1011" s="962" t="s">
        <v>27</v>
      </c>
      <c r="N1011" s="679">
        <f t="shared" ca="1" si="173"/>
        <v>628913.65081900137</v>
      </c>
      <c r="O1011" s="679">
        <f t="shared" ca="1" si="174"/>
        <v>206673.23211425298</v>
      </c>
      <c r="P1011" s="679">
        <f t="shared" ca="1" si="174"/>
        <v>422240.41870474839</v>
      </c>
      <c r="Q1011" s="679">
        <f t="shared" ca="1" si="174"/>
        <v>0</v>
      </c>
      <c r="R1011" s="679">
        <f t="shared" ca="1" si="174"/>
        <v>0</v>
      </c>
      <c r="S1011" s="679">
        <f t="shared" ca="1" si="174"/>
        <v>0</v>
      </c>
      <c r="T1011" s="679">
        <f t="shared" ca="1" si="174"/>
        <v>0</v>
      </c>
      <c r="U1011" s="679">
        <f t="shared" ca="1" si="174"/>
        <v>0</v>
      </c>
      <c r="V1011" s="679">
        <f t="shared" ca="1" si="174"/>
        <v>0</v>
      </c>
      <c r="W1011" s="679">
        <f t="shared" ca="1" si="170"/>
        <v>0</v>
      </c>
      <c r="X1011" s="679">
        <f t="shared" ca="1" si="174"/>
        <v>0</v>
      </c>
      <c r="Y1011" s="679">
        <f t="shared" ca="1" si="174"/>
        <v>0</v>
      </c>
      <c r="Z1011" s="679">
        <f t="shared" ca="1" si="174"/>
        <v>0</v>
      </c>
      <c r="AA1011" t="str">
        <f t="shared" si="164"/>
        <v>ASR_Financial_Report_SHP21Final</v>
      </c>
      <c r="AB1011" s="960">
        <f t="shared" si="165"/>
        <v>44658</v>
      </c>
      <c r="AC1011" t="str">
        <f t="shared" si="166"/>
        <v>Unaudited</v>
      </c>
    </row>
    <row r="1012" spans="1:29" x14ac:dyDescent="0.25">
      <c r="A1012" t="s">
        <v>420</v>
      </c>
      <c r="B1012" t="s">
        <v>1366</v>
      </c>
      <c r="C1012" t="s">
        <v>1367</v>
      </c>
      <c r="D1012">
        <v>1900</v>
      </c>
      <c r="E1012" s="960">
        <v>1</v>
      </c>
      <c r="F1012" t="s">
        <v>441</v>
      </c>
      <c r="G1012" s="960">
        <v>366</v>
      </c>
      <c r="H1012" t="s">
        <v>381</v>
      </c>
      <c r="I1012" s="961" t="s">
        <v>488</v>
      </c>
      <c r="J1012" s="961" t="s">
        <v>450</v>
      </c>
      <c r="K1012" s="961" t="s">
        <v>435</v>
      </c>
      <c r="L1012" s="940" t="s">
        <v>122</v>
      </c>
      <c r="M1012" s="961" t="s">
        <v>97</v>
      </c>
      <c r="N1012" s="679">
        <f t="shared" ca="1" si="173"/>
        <v>467031.91854650492</v>
      </c>
      <c r="O1012" s="679">
        <f t="shared" ca="1" si="174"/>
        <v>64301.869258883387</v>
      </c>
      <c r="P1012" s="679">
        <f t="shared" ca="1" si="174"/>
        <v>402730.04928762151</v>
      </c>
      <c r="Q1012" s="679">
        <f t="shared" ca="1" si="174"/>
        <v>0</v>
      </c>
      <c r="R1012" s="679">
        <f t="shared" ca="1" si="174"/>
        <v>0</v>
      </c>
      <c r="S1012" s="679">
        <f t="shared" ca="1" si="174"/>
        <v>0</v>
      </c>
      <c r="T1012" s="679">
        <f t="shared" ca="1" si="174"/>
        <v>0</v>
      </c>
      <c r="U1012" s="679">
        <f t="shared" ca="1" si="174"/>
        <v>0</v>
      </c>
      <c r="V1012" s="679">
        <f t="shared" ca="1" si="174"/>
        <v>0</v>
      </c>
      <c r="W1012" s="679">
        <f t="shared" ca="1" si="170"/>
        <v>0</v>
      </c>
      <c r="X1012" s="679">
        <f t="shared" ca="1" si="174"/>
        <v>0</v>
      </c>
      <c r="Y1012" s="679">
        <f t="shared" ca="1" si="174"/>
        <v>0</v>
      </c>
      <c r="Z1012" s="679">
        <f t="shared" ca="1" si="174"/>
        <v>0</v>
      </c>
      <c r="AA1012" t="str">
        <f t="shared" si="164"/>
        <v>ASR_Financial_Report_SHP21Final</v>
      </c>
      <c r="AB1012" s="960">
        <f t="shared" si="165"/>
        <v>44658</v>
      </c>
      <c r="AC1012" t="str">
        <f t="shared" si="166"/>
        <v>Unaudited</v>
      </c>
    </row>
    <row r="1013" spans="1:29" x14ac:dyDescent="0.25">
      <c r="A1013" t="s">
        <v>420</v>
      </c>
      <c r="B1013" t="s">
        <v>1366</v>
      </c>
      <c r="C1013" t="s">
        <v>1367</v>
      </c>
      <c r="D1013">
        <v>1900</v>
      </c>
      <c r="E1013" s="960">
        <v>1</v>
      </c>
      <c r="F1013" t="s">
        <v>441</v>
      </c>
      <c r="G1013" s="960">
        <v>366</v>
      </c>
      <c r="H1013" t="s">
        <v>381</v>
      </c>
      <c r="I1013" s="940" t="s">
        <v>488</v>
      </c>
      <c r="J1013" s="940" t="s">
        <v>450</v>
      </c>
      <c r="K1013" s="940" t="s">
        <v>435</v>
      </c>
      <c r="L1013" s="940" t="s">
        <v>123</v>
      </c>
      <c r="M1013" s="961" t="s">
        <v>98</v>
      </c>
      <c r="N1013" s="679">
        <f t="shared" ca="1" si="173"/>
        <v>250785.20702699589</v>
      </c>
      <c r="O1013" s="679">
        <f t="shared" ca="1" si="174"/>
        <v>111114.69156368845</v>
      </c>
      <c r="P1013" s="679">
        <f t="shared" ca="1" si="174"/>
        <v>139670.51546330744</v>
      </c>
      <c r="Q1013" s="679">
        <f t="shared" ca="1" si="174"/>
        <v>0</v>
      </c>
      <c r="R1013" s="679">
        <f t="shared" ca="1" si="174"/>
        <v>0</v>
      </c>
      <c r="S1013" s="679">
        <f t="shared" ca="1" si="174"/>
        <v>0</v>
      </c>
      <c r="T1013" s="679">
        <f t="shared" ca="1" si="174"/>
        <v>0</v>
      </c>
      <c r="U1013" s="679">
        <f t="shared" ca="1" si="174"/>
        <v>0</v>
      </c>
      <c r="V1013" s="679">
        <f t="shared" ca="1" si="174"/>
        <v>0</v>
      </c>
      <c r="W1013" s="679">
        <f t="shared" ca="1" si="170"/>
        <v>0</v>
      </c>
      <c r="X1013" s="679">
        <f t="shared" ca="1" si="174"/>
        <v>0</v>
      </c>
      <c r="Y1013" s="679">
        <f t="shared" ca="1" si="174"/>
        <v>0</v>
      </c>
      <c r="Z1013" s="679">
        <f t="shared" ca="1" si="174"/>
        <v>0</v>
      </c>
      <c r="AA1013" t="str">
        <f t="shared" si="164"/>
        <v>ASR_Financial_Report_SHP21Final</v>
      </c>
      <c r="AB1013" s="960">
        <f t="shared" si="165"/>
        <v>44658</v>
      </c>
      <c r="AC1013" t="str">
        <f t="shared" si="166"/>
        <v>Unaudited</v>
      </c>
    </row>
    <row r="1014" spans="1:29" x14ac:dyDescent="0.25">
      <c r="A1014" t="s">
        <v>420</v>
      </c>
      <c r="B1014" t="s">
        <v>1366</v>
      </c>
      <c r="C1014" t="s">
        <v>1367</v>
      </c>
      <c r="D1014">
        <v>1900</v>
      </c>
      <c r="E1014" s="960">
        <v>1</v>
      </c>
      <c r="F1014" t="s">
        <v>441</v>
      </c>
      <c r="G1014" s="960">
        <v>366</v>
      </c>
      <c r="H1014" t="s">
        <v>381</v>
      </c>
      <c r="I1014" s="940" t="s">
        <v>488</v>
      </c>
      <c r="J1014" s="940" t="s">
        <v>450</v>
      </c>
      <c r="K1014" s="940" t="s">
        <v>435</v>
      </c>
      <c r="L1014" s="940" t="s">
        <v>124</v>
      </c>
      <c r="M1014" s="961" t="s">
        <v>99</v>
      </c>
      <c r="N1014" s="679">
        <f t="shared" ca="1" si="173"/>
        <v>63168.992549056784</v>
      </c>
      <c r="O1014" s="679">
        <f t="shared" ca="1" si="174"/>
        <v>46784.429718459789</v>
      </c>
      <c r="P1014" s="679">
        <f t="shared" ca="1" si="174"/>
        <v>16384.562830596991</v>
      </c>
      <c r="Q1014" s="679">
        <f t="shared" ca="1" si="174"/>
        <v>0</v>
      </c>
      <c r="R1014" s="679">
        <f t="shared" ca="1" si="174"/>
        <v>0</v>
      </c>
      <c r="S1014" s="679">
        <f t="shared" ca="1" si="174"/>
        <v>0</v>
      </c>
      <c r="T1014" s="679">
        <f t="shared" ca="1" si="174"/>
        <v>0</v>
      </c>
      <c r="U1014" s="679">
        <f t="shared" ca="1" si="174"/>
        <v>0</v>
      </c>
      <c r="V1014" s="679">
        <f t="shared" ca="1" si="174"/>
        <v>0</v>
      </c>
      <c r="W1014" s="679">
        <f t="shared" ca="1" si="170"/>
        <v>0</v>
      </c>
      <c r="X1014" s="679">
        <f t="shared" ca="1" si="174"/>
        <v>0</v>
      </c>
      <c r="Y1014" s="679">
        <f t="shared" ca="1" si="174"/>
        <v>0</v>
      </c>
      <c r="Z1014" s="679">
        <f t="shared" ca="1" si="174"/>
        <v>0</v>
      </c>
      <c r="AA1014" t="str">
        <f t="shared" si="164"/>
        <v>ASR_Financial_Report_SHP21Final</v>
      </c>
      <c r="AB1014" s="960">
        <f t="shared" si="165"/>
        <v>44658</v>
      </c>
      <c r="AC1014" t="str">
        <f t="shared" si="166"/>
        <v>Unaudited</v>
      </c>
    </row>
    <row r="1015" spans="1:29" x14ac:dyDescent="0.25">
      <c r="A1015" t="s">
        <v>420</v>
      </c>
      <c r="B1015" t="s">
        <v>1366</v>
      </c>
      <c r="C1015" t="s">
        <v>1367</v>
      </c>
      <c r="D1015">
        <v>1900</v>
      </c>
      <c r="E1015" s="960">
        <v>1</v>
      </c>
      <c r="F1015" t="s">
        <v>441</v>
      </c>
      <c r="G1015" s="960">
        <v>366</v>
      </c>
      <c r="H1015" t="s">
        <v>381</v>
      </c>
      <c r="I1015" s="961" t="s">
        <v>488</v>
      </c>
      <c r="J1015" s="961" t="s">
        <v>450</v>
      </c>
      <c r="K1015" s="961" t="s">
        <v>435</v>
      </c>
      <c r="L1015" s="940" t="s">
        <v>125</v>
      </c>
      <c r="M1015" s="961" t="s">
        <v>100</v>
      </c>
      <c r="N1015" s="679">
        <f t="shared" ca="1" si="173"/>
        <v>-1101.3444076085439</v>
      </c>
      <c r="O1015" s="679">
        <f t="shared" ca="1" si="174"/>
        <v>0.1687734599807878</v>
      </c>
      <c r="P1015" s="679">
        <f t="shared" ca="1" si="174"/>
        <v>-1101.5131810685245</v>
      </c>
      <c r="Q1015" s="679">
        <f t="shared" ca="1" si="174"/>
        <v>0</v>
      </c>
      <c r="R1015" s="679">
        <f t="shared" ca="1" si="174"/>
        <v>0</v>
      </c>
      <c r="S1015" s="679">
        <f t="shared" ca="1" si="174"/>
        <v>0</v>
      </c>
      <c r="T1015" s="679">
        <f t="shared" ca="1" si="174"/>
        <v>0</v>
      </c>
      <c r="U1015" s="679">
        <f t="shared" ca="1" si="174"/>
        <v>0</v>
      </c>
      <c r="V1015" s="679">
        <f t="shared" ca="1" si="174"/>
        <v>0</v>
      </c>
      <c r="W1015" s="679">
        <f t="shared" ca="1" si="170"/>
        <v>0</v>
      </c>
      <c r="X1015" s="679">
        <f t="shared" ca="1" si="174"/>
        <v>0</v>
      </c>
      <c r="Y1015" s="679">
        <f t="shared" ca="1" si="174"/>
        <v>0</v>
      </c>
      <c r="Z1015" s="679">
        <f t="shared" ca="1" si="174"/>
        <v>0</v>
      </c>
      <c r="AA1015" t="str">
        <f t="shared" si="164"/>
        <v>ASR_Financial_Report_SHP21Final</v>
      </c>
      <c r="AB1015" s="960">
        <f t="shared" si="165"/>
        <v>44658</v>
      </c>
      <c r="AC1015" t="str">
        <f t="shared" si="166"/>
        <v>Unaudited</v>
      </c>
    </row>
    <row r="1016" spans="1:29" x14ac:dyDescent="0.25">
      <c r="A1016" t="s">
        <v>420</v>
      </c>
      <c r="B1016" t="s">
        <v>1366</v>
      </c>
      <c r="C1016" t="s">
        <v>1367</v>
      </c>
      <c r="D1016">
        <v>1900</v>
      </c>
      <c r="E1016" s="960">
        <v>1</v>
      </c>
      <c r="F1016" t="s">
        <v>441</v>
      </c>
      <c r="G1016" s="960">
        <v>366</v>
      </c>
      <c r="H1016" t="s">
        <v>381</v>
      </c>
      <c r="I1016" s="961" t="s">
        <v>488</v>
      </c>
      <c r="J1016" s="961" t="s">
        <v>450</v>
      </c>
      <c r="K1016" s="961" t="s">
        <v>435</v>
      </c>
      <c r="L1016" s="956" t="s">
        <v>126</v>
      </c>
      <c r="M1016" s="961" t="s">
        <v>28</v>
      </c>
      <c r="N1016" s="679">
        <f t="shared" ca="1" si="173"/>
        <v>2847.7329555574856</v>
      </c>
      <c r="O1016" s="679">
        <f t="shared" ca="1" si="174"/>
        <v>2847.7329555574856</v>
      </c>
      <c r="P1016" s="679">
        <f t="shared" ca="1" si="174"/>
        <v>0</v>
      </c>
      <c r="Q1016" s="679">
        <f t="shared" ca="1" si="174"/>
        <v>0</v>
      </c>
      <c r="R1016" s="679">
        <f t="shared" ca="1" si="174"/>
        <v>0</v>
      </c>
      <c r="S1016" s="679">
        <f t="shared" ca="1" si="174"/>
        <v>0</v>
      </c>
      <c r="T1016" s="679">
        <f t="shared" ca="1" si="174"/>
        <v>0</v>
      </c>
      <c r="U1016" s="679">
        <f t="shared" ca="1" si="174"/>
        <v>0</v>
      </c>
      <c r="V1016" s="679">
        <f t="shared" ca="1" si="174"/>
        <v>0</v>
      </c>
      <c r="W1016" s="679">
        <f t="shared" ca="1" si="170"/>
        <v>0</v>
      </c>
      <c r="X1016" s="679">
        <f t="shared" ca="1" si="174"/>
        <v>0</v>
      </c>
      <c r="Y1016" s="679">
        <f t="shared" ca="1" si="174"/>
        <v>0</v>
      </c>
      <c r="Z1016" s="679">
        <f t="shared" ca="1" si="174"/>
        <v>0</v>
      </c>
      <c r="AA1016" t="str">
        <f t="shared" si="164"/>
        <v>ASR_Financial_Report_SHP21Final</v>
      </c>
      <c r="AB1016" s="960">
        <f t="shared" si="165"/>
        <v>44658</v>
      </c>
      <c r="AC1016" t="str">
        <f t="shared" si="166"/>
        <v>Unaudited</v>
      </c>
    </row>
    <row r="1017" spans="1:29" x14ac:dyDescent="0.25">
      <c r="A1017" t="s">
        <v>420</v>
      </c>
      <c r="B1017" t="s">
        <v>1366</v>
      </c>
      <c r="C1017" t="s">
        <v>1367</v>
      </c>
      <c r="D1017">
        <v>1900</v>
      </c>
      <c r="E1017" s="960">
        <v>1</v>
      </c>
      <c r="F1017" t="s">
        <v>441</v>
      </c>
      <c r="G1017" s="960">
        <v>366</v>
      </c>
      <c r="H1017" t="s">
        <v>381</v>
      </c>
      <c r="I1017" s="940" t="s">
        <v>488</v>
      </c>
      <c r="J1017" s="940" t="s">
        <v>436</v>
      </c>
      <c r="K1017" s="940" t="s">
        <v>436</v>
      </c>
      <c r="L1017" s="940" t="s">
        <v>128</v>
      </c>
      <c r="M1017" s="961" t="s">
        <v>326</v>
      </c>
      <c r="N1017" s="679">
        <f t="shared" ca="1" si="173"/>
        <v>0</v>
      </c>
      <c r="O1017" s="679">
        <f t="shared" ca="1" si="174"/>
        <v>0</v>
      </c>
      <c r="P1017" s="679">
        <f t="shared" ca="1" si="174"/>
        <v>0</v>
      </c>
      <c r="Q1017" s="679">
        <f t="shared" ca="1" si="174"/>
        <v>0</v>
      </c>
      <c r="R1017" s="679">
        <f t="shared" ca="1" si="174"/>
        <v>0</v>
      </c>
      <c r="S1017" s="679">
        <f t="shared" ca="1" si="174"/>
        <v>0</v>
      </c>
      <c r="T1017" s="679">
        <f t="shared" ca="1" si="174"/>
        <v>0</v>
      </c>
      <c r="U1017" s="679">
        <f t="shared" ca="1" si="174"/>
        <v>0</v>
      </c>
      <c r="V1017" s="679">
        <f t="shared" ca="1" si="174"/>
        <v>0</v>
      </c>
      <c r="W1017" s="679">
        <f t="shared" ca="1" si="170"/>
        <v>0</v>
      </c>
      <c r="X1017" s="679">
        <f t="shared" ca="1" si="174"/>
        <v>0</v>
      </c>
      <c r="Y1017" s="679">
        <f t="shared" ca="1" si="174"/>
        <v>0</v>
      </c>
      <c r="Z1017" s="679">
        <f t="shared" ca="1" si="174"/>
        <v>0</v>
      </c>
      <c r="AA1017" t="str">
        <f t="shared" si="164"/>
        <v>ASR_Financial_Report_SHP21Final</v>
      </c>
      <c r="AB1017" s="960">
        <f t="shared" si="165"/>
        <v>44658</v>
      </c>
      <c r="AC1017" t="str">
        <f t="shared" si="166"/>
        <v>Unaudited</v>
      </c>
    </row>
    <row r="1018" spans="1:29" x14ac:dyDescent="0.25">
      <c r="A1018" t="s">
        <v>420</v>
      </c>
      <c r="B1018" t="s">
        <v>1366</v>
      </c>
      <c r="C1018" t="s">
        <v>1367</v>
      </c>
      <c r="D1018">
        <v>1900</v>
      </c>
      <c r="E1018" s="960">
        <v>1</v>
      </c>
      <c r="F1018" t="s">
        <v>441</v>
      </c>
      <c r="G1018" s="960">
        <v>366</v>
      </c>
      <c r="H1018" t="s">
        <v>381</v>
      </c>
      <c r="I1018" s="940" t="s">
        <v>488</v>
      </c>
      <c r="J1018" s="940" t="s">
        <v>436</v>
      </c>
      <c r="K1018" s="940" t="s">
        <v>436</v>
      </c>
      <c r="L1018" s="940" t="s">
        <v>129</v>
      </c>
      <c r="M1018" s="961" t="s">
        <v>325</v>
      </c>
      <c r="N1018" s="679">
        <f t="shared" ca="1" si="173"/>
        <v>0</v>
      </c>
      <c r="O1018" s="679">
        <f t="shared" ca="1" si="174"/>
        <v>0</v>
      </c>
      <c r="P1018" s="679">
        <f t="shared" ca="1" si="174"/>
        <v>0</v>
      </c>
      <c r="Q1018" s="679">
        <f t="shared" ca="1" si="174"/>
        <v>0</v>
      </c>
      <c r="R1018" s="679">
        <f t="shared" ca="1" si="174"/>
        <v>0</v>
      </c>
      <c r="S1018" s="679">
        <f t="shared" ca="1" si="174"/>
        <v>0</v>
      </c>
      <c r="T1018" s="679">
        <f t="shared" ca="1" si="174"/>
        <v>0</v>
      </c>
      <c r="U1018" s="679">
        <f t="shared" ca="1" si="174"/>
        <v>0</v>
      </c>
      <c r="V1018" s="679">
        <f t="shared" ca="1" si="174"/>
        <v>0</v>
      </c>
      <c r="W1018" s="679">
        <f t="shared" ca="1" si="170"/>
        <v>0</v>
      </c>
      <c r="X1018" s="679">
        <f t="shared" ca="1" si="174"/>
        <v>0</v>
      </c>
      <c r="Y1018" s="679">
        <f t="shared" ca="1" si="174"/>
        <v>0</v>
      </c>
      <c r="Z1018" s="679">
        <f t="shared" ca="1" si="174"/>
        <v>0</v>
      </c>
      <c r="AA1018" t="str">
        <f t="shared" si="164"/>
        <v>ASR_Financial_Report_SHP21Final</v>
      </c>
      <c r="AB1018" s="960">
        <f t="shared" si="165"/>
        <v>44658</v>
      </c>
      <c r="AC1018" t="str">
        <f t="shared" si="166"/>
        <v>Unaudited</v>
      </c>
    </row>
    <row r="1019" spans="1:29" ht="30" x14ac:dyDescent="0.25">
      <c r="A1019" t="s">
        <v>420</v>
      </c>
      <c r="B1019" t="s">
        <v>1366</v>
      </c>
      <c r="C1019" t="s">
        <v>1367</v>
      </c>
      <c r="D1019">
        <v>1900</v>
      </c>
      <c r="E1019" s="960">
        <v>1</v>
      </c>
      <c r="F1019" t="s">
        <v>441</v>
      </c>
      <c r="G1019" s="960">
        <v>366</v>
      </c>
      <c r="H1019" t="s">
        <v>381</v>
      </c>
      <c r="I1019" s="940" t="s">
        <v>488</v>
      </c>
      <c r="J1019" s="940" t="s">
        <v>436</v>
      </c>
      <c r="K1019" s="940" t="s">
        <v>436</v>
      </c>
      <c r="L1019" s="940" t="s">
        <v>130</v>
      </c>
      <c r="M1019" s="961" t="s">
        <v>179</v>
      </c>
      <c r="N1019" s="679">
        <f t="shared" ca="1" si="173"/>
        <v>0</v>
      </c>
      <c r="O1019" s="679">
        <f t="shared" ca="1" si="174"/>
        <v>0</v>
      </c>
      <c r="P1019" s="679">
        <f t="shared" ca="1" si="174"/>
        <v>0</v>
      </c>
      <c r="Q1019" s="679">
        <f t="shared" ca="1" si="174"/>
        <v>0</v>
      </c>
      <c r="R1019" s="679">
        <f t="shared" ca="1" si="174"/>
        <v>0</v>
      </c>
      <c r="S1019" s="679">
        <f t="shared" ca="1" si="174"/>
        <v>0</v>
      </c>
      <c r="T1019" s="679">
        <f t="shared" ca="1" si="174"/>
        <v>0</v>
      </c>
      <c r="U1019" s="679">
        <f t="shared" ca="1" si="174"/>
        <v>0</v>
      </c>
      <c r="V1019" s="679">
        <f t="shared" ca="1" si="174"/>
        <v>0</v>
      </c>
      <c r="W1019" s="679">
        <f t="shared" ca="1" si="170"/>
        <v>0</v>
      </c>
      <c r="X1019" s="679">
        <f t="shared" ca="1" si="174"/>
        <v>0</v>
      </c>
      <c r="Y1019" s="679">
        <f t="shared" ca="1" si="174"/>
        <v>0</v>
      </c>
      <c r="Z1019" s="679">
        <f t="shared" ca="1" si="174"/>
        <v>0</v>
      </c>
      <c r="AA1019" t="str">
        <f t="shared" si="164"/>
        <v>ASR_Financial_Report_SHP21Final</v>
      </c>
      <c r="AB1019" s="960">
        <f t="shared" si="165"/>
        <v>44658</v>
      </c>
      <c r="AC1019" t="str">
        <f t="shared" si="166"/>
        <v>Unaudited</v>
      </c>
    </row>
    <row r="1020" spans="1:29" x14ac:dyDescent="0.25">
      <c r="A1020" t="s">
        <v>420</v>
      </c>
      <c r="B1020" t="s">
        <v>1366</v>
      </c>
      <c r="C1020" t="s">
        <v>1367</v>
      </c>
      <c r="D1020">
        <v>1900</v>
      </c>
      <c r="E1020" s="960">
        <v>1</v>
      </c>
      <c r="F1020" t="s">
        <v>441</v>
      </c>
      <c r="G1020" s="960">
        <v>366</v>
      </c>
      <c r="H1020" t="s">
        <v>381</v>
      </c>
      <c r="I1020" s="940" t="s">
        <v>488</v>
      </c>
      <c r="J1020" s="940" t="s">
        <v>436</v>
      </c>
      <c r="K1020" s="940" t="s">
        <v>436</v>
      </c>
      <c r="L1020" s="956" t="s">
        <v>131</v>
      </c>
      <c r="M1020" s="961" t="s">
        <v>494</v>
      </c>
      <c r="N1020" s="679">
        <f t="shared" ca="1" si="173"/>
        <v>0</v>
      </c>
      <c r="O1020" s="679">
        <f t="shared" ca="1" si="174"/>
        <v>0</v>
      </c>
      <c r="P1020" s="679">
        <f t="shared" ca="1" si="174"/>
        <v>0</v>
      </c>
      <c r="Q1020" s="679">
        <f t="shared" ca="1" si="174"/>
        <v>0</v>
      </c>
      <c r="R1020" s="679">
        <f t="shared" ca="1" si="174"/>
        <v>0</v>
      </c>
      <c r="S1020" s="679">
        <f t="shared" ca="1" si="174"/>
        <v>0</v>
      </c>
      <c r="T1020" s="679">
        <f t="shared" ca="1" si="174"/>
        <v>0</v>
      </c>
      <c r="U1020" s="679">
        <f t="shared" ca="1" si="174"/>
        <v>0</v>
      </c>
      <c r="V1020" s="679">
        <f t="shared" ca="1" si="174"/>
        <v>0</v>
      </c>
      <c r="W1020" s="679">
        <f t="shared" ca="1" si="170"/>
        <v>0</v>
      </c>
      <c r="X1020" s="679">
        <f t="shared" ca="1" si="174"/>
        <v>0</v>
      </c>
      <c r="Y1020" s="679">
        <f t="shared" ca="1" si="174"/>
        <v>0</v>
      </c>
      <c r="Z1020" s="679">
        <f t="shared" ca="1" si="174"/>
        <v>0</v>
      </c>
      <c r="AA1020" t="str">
        <f t="shared" si="164"/>
        <v>ASR_Financial_Report_SHP21Final</v>
      </c>
      <c r="AB1020" s="960">
        <f t="shared" si="165"/>
        <v>44658</v>
      </c>
      <c r="AC1020" t="str">
        <f t="shared" si="166"/>
        <v>Unaudited</v>
      </c>
    </row>
    <row r="1021" spans="1:29" x14ac:dyDescent="0.25">
      <c r="A1021" t="s">
        <v>420</v>
      </c>
      <c r="B1021" t="s">
        <v>1366</v>
      </c>
      <c r="C1021" t="s">
        <v>1367</v>
      </c>
      <c r="D1021">
        <v>1900</v>
      </c>
      <c r="E1021" s="960">
        <v>1</v>
      </c>
      <c r="F1021" t="s">
        <v>441</v>
      </c>
      <c r="G1021" s="960">
        <v>366</v>
      </c>
      <c r="H1021" t="s">
        <v>381</v>
      </c>
      <c r="I1021" s="940" t="s">
        <v>488</v>
      </c>
      <c r="J1021" s="940" t="s">
        <v>436</v>
      </c>
      <c r="K1021" s="940" t="s">
        <v>436</v>
      </c>
      <c r="L1021" s="956" t="s">
        <v>132</v>
      </c>
      <c r="M1021" s="961" t="s">
        <v>495</v>
      </c>
      <c r="N1021" s="679">
        <f t="shared" ca="1" si="173"/>
        <v>0</v>
      </c>
      <c r="O1021" s="679">
        <f t="shared" ca="1" si="174"/>
        <v>0</v>
      </c>
      <c r="P1021" s="679">
        <f t="shared" ca="1" si="174"/>
        <v>0</v>
      </c>
      <c r="Q1021" s="679">
        <f t="shared" ca="1" si="174"/>
        <v>0</v>
      </c>
      <c r="R1021" s="679">
        <f t="shared" ca="1" si="174"/>
        <v>0</v>
      </c>
      <c r="S1021" s="679">
        <f t="shared" ca="1" si="174"/>
        <v>0</v>
      </c>
      <c r="T1021" s="679">
        <f t="shared" ca="1" si="174"/>
        <v>0</v>
      </c>
      <c r="U1021" s="679">
        <f t="shared" ca="1" si="174"/>
        <v>0</v>
      </c>
      <c r="V1021" s="679">
        <f t="shared" ca="1" si="174"/>
        <v>0</v>
      </c>
      <c r="W1021" s="679">
        <f t="shared" ca="1" si="170"/>
        <v>0</v>
      </c>
      <c r="X1021" s="679">
        <f t="shared" ca="1" si="174"/>
        <v>0</v>
      </c>
      <c r="Y1021" s="679">
        <f t="shared" ca="1" si="174"/>
        <v>0</v>
      </c>
      <c r="Z1021" s="679">
        <f t="shared" ca="1" si="174"/>
        <v>0</v>
      </c>
      <c r="AA1021" t="str">
        <f t="shared" si="164"/>
        <v>ASR_Financial_Report_SHP21Final</v>
      </c>
      <c r="AB1021" s="960">
        <f t="shared" si="165"/>
        <v>44658</v>
      </c>
      <c r="AC1021" t="str">
        <f t="shared" si="166"/>
        <v>Unaudited</v>
      </c>
    </row>
    <row r="1022" spans="1:29" x14ac:dyDescent="0.25">
      <c r="A1022" t="s">
        <v>420</v>
      </c>
      <c r="B1022" t="s">
        <v>1366</v>
      </c>
      <c r="C1022" t="s">
        <v>1367</v>
      </c>
      <c r="D1022">
        <v>1900</v>
      </c>
      <c r="E1022" s="960">
        <v>1</v>
      </c>
      <c r="F1022" t="s">
        <v>441</v>
      </c>
      <c r="G1022" s="960">
        <v>366</v>
      </c>
      <c r="H1022" t="s">
        <v>381</v>
      </c>
      <c r="I1022" s="940" t="s">
        <v>488</v>
      </c>
      <c r="J1022" s="940" t="s">
        <v>436</v>
      </c>
      <c r="K1022" s="940" t="s">
        <v>436</v>
      </c>
      <c r="L1022" s="940" t="s">
        <v>133</v>
      </c>
      <c r="M1022" s="961" t="s">
        <v>496</v>
      </c>
      <c r="N1022" s="679">
        <f t="shared" ca="1" si="173"/>
        <v>0</v>
      </c>
      <c r="O1022" s="679">
        <f t="shared" ca="1" si="174"/>
        <v>0</v>
      </c>
      <c r="P1022" s="679">
        <f t="shared" ca="1" si="174"/>
        <v>0</v>
      </c>
      <c r="Q1022" s="679">
        <f t="shared" ca="1" si="174"/>
        <v>0</v>
      </c>
      <c r="R1022" s="679">
        <f t="shared" ca="1" si="174"/>
        <v>0</v>
      </c>
      <c r="S1022" s="679">
        <f t="shared" ca="1" si="174"/>
        <v>0</v>
      </c>
      <c r="T1022" s="679">
        <f t="shared" ca="1" si="174"/>
        <v>0</v>
      </c>
      <c r="U1022" s="679">
        <f t="shared" ca="1" si="174"/>
        <v>0</v>
      </c>
      <c r="V1022" s="679">
        <f t="shared" ca="1" si="174"/>
        <v>0</v>
      </c>
      <c r="W1022" s="679">
        <f t="shared" ca="1" si="170"/>
        <v>0</v>
      </c>
      <c r="X1022" s="679">
        <f t="shared" ca="1" si="174"/>
        <v>0</v>
      </c>
      <c r="Y1022" s="679">
        <f t="shared" ca="1" si="174"/>
        <v>0</v>
      </c>
      <c r="Z1022" s="679">
        <f t="shared" ca="1" si="174"/>
        <v>0</v>
      </c>
      <c r="AA1022" t="str">
        <f t="shared" si="164"/>
        <v>ASR_Financial_Report_SHP21Final</v>
      </c>
      <c r="AB1022" s="960">
        <f t="shared" si="165"/>
        <v>44658</v>
      </c>
      <c r="AC1022" t="str">
        <f t="shared" si="166"/>
        <v>Unaudited</v>
      </c>
    </row>
    <row r="1023" spans="1:29" ht="30" x14ac:dyDescent="0.25">
      <c r="A1023" t="s">
        <v>420</v>
      </c>
      <c r="B1023" t="s">
        <v>1366</v>
      </c>
      <c r="C1023" t="s">
        <v>1367</v>
      </c>
      <c r="D1023">
        <v>1900</v>
      </c>
      <c r="E1023" s="960">
        <v>1</v>
      </c>
      <c r="F1023" t="s">
        <v>441</v>
      </c>
      <c r="G1023" s="960">
        <v>366</v>
      </c>
      <c r="H1023" t="s">
        <v>381</v>
      </c>
      <c r="I1023" s="961" t="s">
        <v>489</v>
      </c>
      <c r="J1023" s="961" t="s">
        <v>26</v>
      </c>
      <c r="K1023" s="961" t="s">
        <v>26</v>
      </c>
      <c r="L1023" s="940" t="s">
        <v>269</v>
      </c>
      <c r="M1023" s="961" t="s">
        <v>26</v>
      </c>
      <c r="N1023" s="679">
        <f t="shared" ca="1" si="173"/>
        <v>396838.76668774016</v>
      </c>
      <c r="O1023" s="679">
        <f t="shared" ca="1" si="174"/>
        <v>0</v>
      </c>
      <c r="P1023" s="679">
        <f t="shared" ca="1" si="174"/>
        <v>0</v>
      </c>
      <c r="Q1023" s="679">
        <f t="shared" ca="1" si="174"/>
        <v>0</v>
      </c>
      <c r="R1023" s="679">
        <f t="shared" ca="1" si="174"/>
        <v>0</v>
      </c>
      <c r="S1023" s="679">
        <f t="shared" ca="1" si="174"/>
        <v>0</v>
      </c>
      <c r="T1023" s="679">
        <f t="shared" ca="1" si="174"/>
        <v>0</v>
      </c>
      <c r="U1023" s="679">
        <f t="shared" ca="1" si="174"/>
        <v>0</v>
      </c>
      <c r="V1023" s="679">
        <f t="shared" ca="1" si="174"/>
        <v>0</v>
      </c>
      <c r="W1023" s="679">
        <f t="shared" ca="1" si="170"/>
        <v>0</v>
      </c>
      <c r="X1023" s="679">
        <f t="shared" ca="1" si="174"/>
        <v>0</v>
      </c>
      <c r="Y1023" s="679">
        <f t="shared" ca="1" si="174"/>
        <v>0</v>
      </c>
      <c r="Z1023" s="679">
        <f t="shared" ca="1" si="174"/>
        <v>0</v>
      </c>
      <c r="AA1023" t="str">
        <f t="shared" si="164"/>
        <v>ASR_Financial_Report_SHP21Final</v>
      </c>
      <c r="AB1023" s="960">
        <f t="shared" si="165"/>
        <v>44658</v>
      </c>
      <c r="AC1023" t="str">
        <f t="shared" si="166"/>
        <v>Unaudited</v>
      </c>
    </row>
    <row r="1024" spans="1:29" x14ac:dyDescent="0.25">
      <c r="A1024" t="s">
        <v>420</v>
      </c>
      <c r="B1024" t="s">
        <v>1366</v>
      </c>
      <c r="C1024" t="s">
        <v>1367</v>
      </c>
      <c r="D1024">
        <v>1900</v>
      </c>
      <c r="E1024" s="960">
        <v>1</v>
      </c>
      <c r="F1024" t="s">
        <v>1012</v>
      </c>
      <c r="G1024" s="960" t="s">
        <v>1365</v>
      </c>
      <c r="H1024" t="s">
        <v>381</v>
      </c>
      <c r="I1024" s="940" t="s">
        <v>432</v>
      </c>
      <c r="J1024" s="940" t="s">
        <v>432</v>
      </c>
      <c r="K1024" s="940" t="s">
        <v>432</v>
      </c>
      <c r="L1024" s="940"/>
      <c r="M1024" s="961" t="s">
        <v>432</v>
      </c>
      <c r="N1024" s="679">
        <f t="shared" ca="1" si="173"/>
        <v>0</v>
      </c>
      <c r="O1024" s="679">
        <f t="shared" ca="1" si="174"/>
        <v>0</v>
      </c>
      <c r="P1024" s="679">
        <f t="shared" ca="1" si="174"/>
        <v>0</v>
      </c>
      <c r="Q1024" s="679">
        <f t="shared" ca="1" si="174"/>
        <v>0</v>
      </c>
      <c r="R1024" s="679">
        <f t="shared" ca="1" si="174"/>
        <v>0</v>
      </c>
      <c r="S1024" s="679">
        <f t="shared" ca="1" si="174"/>
        <v>0</v>
      </c>
      <c r="T1024" s="679">
        <f t="shared" ca="1" si="174"/>
        <v>0</v>
      </c>
      <c r="U1024" s="679">
        <f t="shared" ca="1" si="174"/>
        <v>0</v>
      </c>
      <c r="V1024" s="679">
        <f t="shared" ca="1" si="174"/>
        <v>0</v>
      </c>
      <c r="W1024" s="679">
        <f t="shared" ca="1" si="170"/>
        <v>0</v>
      </c>
      <c r="X1024" s="679">
        <f t="shared" ca="1" si="174"/>
        <v>0</v>
      </c>
      <c r="Y1024" s="679">
        <f t="shared" ca="1" si="174"/>
        <v>0</v>
      </c>
      <c r="Z1024" s="679">
        <f t="shared" ca="1" si="174"/>
        <v>0</v>
      </c>
      <c r="AA1024" t="str">
        <f t="shared" si="164"/>
        <v>ASR_Financial_Report_SHP21Final</v>
      </c>
      <c r="AB1024" s="960">
        <f t="shared" si="165"/>
        <v>44658</v>
      </c>
      <c r="AC1024" t="str">
        <f t="shared" si="166"/>
        <v>Unaudited</v>
      </c>
    </row>
    <row r="1025" spans="1:29" x14ac:dyDescent="0.25">
      <c r="A1025" t="s">
        <v>420</v>
      </c>
      <c r="B1025" t="s">
        <v>1366</v>
      </c>
      <c r="C1025" t="s">
        <v>1367</v>
      </c>
      <c r="D1025">
        <v>1900</v>
      </c>
      <c r="E1025" s="960">
        <v>1</v>
      </c>
      <c r="F1025" t="s">
        <v>1012</v>
      </c>
      <c r="G1025" s="960" t="s">
        <v>1365</v>
      </c>
      <c r="H1025" t="s">
        <v>381</v>
      </c>
      <c r="I1025" s="940" t="s">
        <v>487</v>
      </c>
      <c r="J1025" s="940" t="s">
        <v>12</v>
      </c>
      <c r="K1025" s="940" t="s">
        <v>12</v>
      </c>
      <c r="L1025" s="940">
        <v>1.1000000000000001</v>
      </c>
      <c r="M1025" s="961" t="s">
        <v>12</v>
      </c>
      <c r="N1025" s="679">
        <f t="shared" ca="1" si="173"/>
        <v>0</v>
      </c>
      <c r="O1025" s="679">
        <f t="shared" ca="1" si="174"/>
        <v>0</v>
      </c>
      <c r="P1025" s="679">
        <f t="shared" ca="1" si="174"/>
        <v>0</v>
      </c>
      <c r="Q1025" s="679">
        <f t="shared" ca="1" si="174"/>
        <v>0</v>
      </c>
      <c r="R1025" s="679">
        <f t="shared" ca="1" si="174"/>
        <v>0</v>
      </c>
      <c r="S1025" s="679">
        <f t="shared" ca="1" si="174"/>
        <v>0</v>
      </c>
      <c r="T1025" s="679">
        <f t="shared" ca="1" si="174"/>
        <v>0</v>
      </c>
      <c r="U1025" s="679">
        <f t="shared" ca="1" si="174"/>
        <v>0</v>
      </c>
      <c r="V1025" s="679">
        <f t="shared" ca="1" si="174"/>
        <v>0</v>
      </c>
      <c r="W1025" s="679">
        <f t="shared" ca="1" si="170"/>
        <v>0</v>
      </c>
      <c r="X1025" s="679">
        <f t="shared" ca="1" si="174"/>
        <v>0</v>
      </c>
      <c r="Y1025" s="679">
        <f t="shared" ca="1" si="174"/>
        <v>0</v>
      </c>
      <c r="Z1025" s="679">
        <f t="shared" ca="1" si="174"/>
        <v>0</v>
      </c>
      <c r="AA1025" t="str">
        <f t="shared" si="164"/>
        <v>ASR_Financial_Report_SHP21Final</v>
      </c>
      <c r="AB1025" s="960">
        <f t="shared" si="165"/>
        <v>44658</v>
      </c>
      <c r="AC1025" t="str">
        <f t="shared" si="166"/>
        <v>Unaudited</v>
      </c>
    </row>
    <row r="1026" spans="1:29" x14ac:dyDescent="0.25">
      <c r="A1026" t="s">
        <v>420</v>
      </c>
      <c r="B1026" t="s">
        <v>1366</v>
      </c>
      <c r="C1026" t="s">
        <v>1367</v>
      </c>
      <c r="D1026">
        <v>1900</v>
      </c>
      <c r="E1026" s="960">
        <v>1</v>
      </c>
      <c r="F1026" t="s">
        <v>1012</v>
      </c>
      <c r="G1026" s="960" t="s">
        <v>1365</v>
      </c>
      <c r="H1026" t="s">
        <v>381</v>
      </c>
      <c r="I1026" s="940" t="s">
        <v>487</v>
      </c>
      <c r="J1026" s="940" t="s">
        <v>12</v>
      </c>
      <c r="K1026" s="940" t="s">
        <v>1309</v>
      </c>
      <c r="L1026" s="940" t="s">
        <v>1300</v>
      </c>
      <c r="M1026" s="961" t="s">
        <v>1309</v>
      </c>
      <c r="N1026" s="679">
        <f t="shared" ca="1" si="173"/>
        <v>0</v>
      </c>
      <c r="O1026" s="679">
        <f t="shared" ca="1" si="174"/>
        <v>0</v>
      </c>
      <c r="P1026" s="679">
        <f t="shared" ca="1" si="174"/>
        <v>0</v>
      </c>
      <c r="Q1026" s="679">
        <f t="shared" ca="1" si="174"/>
        <v>0</v>
      </c>
      <c r="R1026" s="679">
        <f t="shared" ca="1" si="174"/>
        <v>0</v>
      </c>
      <c r="S1026" s="679">
        <f t="shared" ca="1" si="174"/>
        <v>0</v>
      </c>
      <c r="T1026" s="679">
        <f t="shared" ca="1" si="174"/>
        <v>0</v>
      </c>
      <c r="U1026" s="679">
        <f t="shared" ca="1" si="174"/>
        <v>0</v>
      </c>
      <c r="V1026" s="679">
        <f t="shared" ca="1" si="174"/>
        <v>0</v>
      </c>
      <c r="W1026" s="679">
        <f t="shared" ca="1" si="170"/>
        <v>0</v>
      </c>
      <c r="X1026" s="679">
        <f t="shared" ca="1" si="174"/>
        <v>0</v>
      </c>
      <c r="Y1026" s="679">
        <f t="shared" ca="1" si="174"/>
        <v>0</v>
      </c>
      <c r="Z1026" s="679">
        <f t="shared" ca="1" si="174"/>
        <v>0</v>
      </c>
      <c r="AA1026" t="str">
        <f t="shared" ref="AA1026:AA1089" si="175">file_name</f>
        <v>ASR_Financial_Report_SHP21Final</v>
      </c>
      <c r="AB1026" s="960">
        <f t="shared" ref="AB1026:AB1089" si="176">file_date</f>
        <v>44658</v>
      </c>
      <c r="AC1026" t="str">
        <f t="shared" ref="AC1026:AC1089" si="177">status</f>
        <v>Unaudited</v>
      </c>
    </row>
    <row r="1027" spans="1:29" x14ac:dyDescent="0.25">
      <c r="A1027" t="s">
        <v>420</v>
      </c>
      <c r="B1027" t="s">
        <v>1366</v>
      </c>
      <c r="C1027" t="s">
        <v>1367</v>
      </c>
      <c r="D1027">
        <v>1900</v>
      </c>
      <c r="E1027" s="960">
        <v>1</v>
      </c>
      <c r="F1027" t="s">
        <v>1012</v>
      </c>
      <c r="G1027" s="960" t="s">
        <v>1365</v>
      </c>
      <c r="H1027" t="s">
        <v>381</v>
      </c>
      <c r="I1027" s="961" t="s">
        <v>487</v>
      </c>
      <c r="J1027" s="961" t="s">
        <v>490</v>
      </c>
      <c r="K1027" s="961" t="s">
        <v>491</v>
      </c>
      <c r="L1027" s="940" t="s">
        <v>63</v>
      </c>
      <c r="M1027" s="961" t="s">
        <v>343</v>
      </c>
      <c r="N1027" s="679">
        <f t="shared" ca="1" si="173"/>
        <v>0</v>
      </c>
      <c r="O1027" s="679">
        <f t="shared" ca="1" si="174"/>
        <v>0</v>
      </c>
      <c r="P1027" s="679">
        <f t="shared" ca="1" si="174"/>
        <v>0</v>
      </c>
      <c r="Q1027" s="679">
        <f t="shared" ca="1" si="174"/>
        <v>0</v>
      </c>
      <c r="R1027" s="679">
        <f t="shared" ca="1" si="174"/>
        <v>0</v>
      </c>
      <c r="S1027" s="679">
        <f t="shared" ca="1" si="174"/>
        <v>0</v>
      </c>
      <c r="T1027" s="679">
        <f t="shared" ca="1" si="174"/>
        <v>0</v>
      </c>
      <c r="U1027" s="679">
        <f t="shared" ca="1" si="174"/>
        <v>0</v>
      </c>
      <c r="V1027" s="679">
        <f t="shared" ref="V1027:V1044" ca="1" si="178">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679">
        <f t="shared" ca="1" si="170"/>
        <v>0</v>
      </c>
      <c r="X1027" s="679">
        <f t="shared" ref="X1027:Z1044" ca="1" si="179">IF(OR(AND($F1027="PY",X$1&lt;&gt;"Prior Year"),AND($F1027&lt;&gt;"PY",X$1="Prior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"&amp;$H1027&amp;"'!$A$7:$CA$7"),0)+MATCH(X$1,INDIRECT("'MMA Rev-Exp "&amp;$H1027&amp;"'!$D$8:$CA$8"),0)-1)))</f>
        <v>0</v>
      </c>
      <c r="Y1027" s="679">
        <f t="shared" ca="1" si="179"/>
        <v>0</v>
      </c>
      <c r="Z1027" s="679">
        <f t="shared" ca="1" si="179"/>
        <v>0</v>
      </c>
      <c r="AA1027" t="str">
        <f t="shared" si="175"/>
        <v>ASR_Financial_Report_SHP21Final</v>
      </c>
      <c r="AB1027" s="960">
        <f t="shared" si="176"/>
        <v>44658</v>
      </c>
      <c r="AC1027" t="str">
        <f t="shared" si="177"/>
        <v>Unaudited</v>
      </c>
    </row>
    <row r="1028" spans="1:29" x14ac:dyDescent="0.25">
      <c r="A1028" t="s">
        <v>420</v>
      </c>
      <c r="B1028" t="s">
        <v>1366</v>
      </c>
      <c r="C1028" t="s">
        <v>1367</v>
      </c>
      <c r="D1028">
        <v>1900</v>
      </c>
      <c r="E1028" s="960">
        <v>1</v>
      </c>
      <c r="F1028" t="s">
        <v>1012</v>
      </c>
      <c r="G1028" s="960" t="s">
        <v>1365</v>
      </c>
      <c r="H1028" t="s">
        <v>381</v>
      </c>
      <c r="I1028" s="961" t="s">
        <v>487</v>
      </c>
      <c r="J1028" s="961" t="s">
        <v>490</v>
      </c>
      <c r="K1028" s="961" t="s">
        <v>1000</v>
      </c>
      <c r="L1028" s="940" t="s">
        <v>896</v>
      </c>
      <c r="M1028" s="961" t="s">
        <v>897</v>
      </c>
      <c r="N1028" s="679">
        <f t="shared" ca="1" si="173"/>
        <v>0</v>
      </c>
      <c r="O1028" s="679">
        <f t="shared" ref="O1028:U1037" ca="1" si="180">IF(OR(AND($F1028="PY",O$1&lt;&gt;"Prior Year"),AND($F1028&lt;&gt;"PY",O$1="Prior Year")),0,INDEX(INDIRECT("'MMA Rev-Exp "&amp;$H1028&amp;"'!$A$1:$CA$200"),IF($J1028="Member Months",MATCH($J1028,INDIRECT("'MMA Rev-Exp "&amp;$H1028&amp;"'!$A$1:$A$200"),0),MATCH($L1028,INDIRECT("'MMA Rev-Exp "&amp;$H1028&amp;"'!$B$1:$B$200"),0)),IF($F1028="PY",MATCH("Prior Year Adjustments",INDIRECT("'MMA Rev-Exp "&amp;$H1028&amp;"'!$A$8:$CA$8"),0),MATCH(IF($F1028="Q1","JANUARY - MARCH (Q1)",IF($F1028="Q2","APRIL - JUNE (Q2)",IF($F1028="Q3","JULY - SEPTEMBER (Q3)",IF($F1028="Q4","OCTOBER - DECEMBER (Q4)",0)))),INDIRECT("'MMA Rev-Exp "&amp;$H1028&amp;"'!$A$7:$CA$7"),0)+MATCH(O$1,INDIRECT("'MMA Rev-Exp "&amp;$H1028&amp;"'!$D$8:$CA$8"),0)-1)))</f>
        <v>0</v>
      </c>
      <c r="P1028" s="679">
        <f t="shared" ca="1" si="180"/>
        <v>0</v>
      </c>
      <c r="Q1028" s="679">
        <f t="shared" ca="1" si="180"/>
        <v>0</v>
      </c>
      <c r="R1028" s="679">
        <f t="shared" ca="1" si="180"/>
        <v>0</v>
      </c>
      <c r="S1028" s="679">
        <f t="shared" ca="1" si="180"/>
        <v>0</v>
      </c>
      <c r="T1028" s="679">
        <f t="shared" ca="1" si="180"/>
        <v>0</v>
      </c>
      <c r="U1028" s="679">
        <f t="shared" ca="1" si="180"/>
        <v>0</v>
      </c>
      <c r="V1028" s="679">
        <f t="shared" ca="1" si="178"/>
        <v>0</v>
      </c>
      <c r="W1028" s="679">
        <f t="shared" ca="1" si="170"/>
        <v>0</v>
      </c>
      <c r="X1028" s="679">
        <f t="shared" ca="1" si="179"/>
        <v>0</v>
      </c>
      <c r="Y1028" s="679">
        <f t="shared" ca="1" si="179"/>
        <v>0</v>
      </c>
      <c r="Z1028" s="679">
        <f t="shared" ca="1" si="179"/>
        <v>0</v>
      </c>
      <c r="AA1028" t="str">
        <f t="shared" si="175"/>
        <v>ASR_Financial_Report_SHP21Final</v>
      </c>
      <c r="AB1028" s="960">
        <f t="shared" si="176"/>
        <v>44658</v>
      </c>
      <c r="AC1028" t="str">
        <f t="shared" si="177"/>
        <v>Unaudited</v>
      </c>
    </row>
    <row r="1029" spans="1:29" x14ac:dyDescent="0.25">
      <c r="A1029" t="s">
        <v>420</v>
      </c>
      <c r="B1029" t="s">
        <v>1366</v>
      </c>
      <c r="C1029" t="s">
        <v>1367</v>
      </c>
      <c r="D1029">
        <v>1900</v>
      </c>
      <c r="E1029" s="960">
        <v>1</v>
      </c>
      <c r="F1029" t="s">
        <v>1012</v>
      </c>
      <c r="G1029" s="960" t="s">
        <v>1365</v>
      </c>
      <c r="H1029" t="s">
        <v>381</v>
      </c>
      <c r="I1029" s="961" t="s">
        <v>487</v>
      </c>
      <c r="J1029" s="961" t="s">
        <v>13</v>
      </c>
      <c r="K1029" s="961" t="s">
        <v>492</v>
      </c>
      <c r="L1029" s="940" t="s">
        <v>94</v>
      </c>
      <c r="M1029" s="961" t="s">
        <v>146</v>
      </c>
      <c r="N1029" s="679">
        <f t="shared" ca="1" si="173"/>
        <v>0</v>
      </c>
      <c r="O1029" s="679">
        <f t="shared" ca="1" si="180"/>
        <v>0</v>
      </c>
      <c r="P1029" s="679">
        <f t="shared" ca="1" si="180"/>
        <v>0</v>
      </c>
      <c r="Q1029" s="679">
        <f t="shared" ca="1" si="180"/>
        <v>0</v>
      </c>
      <c r="R1029" s="679">
        <f t="shared" ca="1" si="180"/>
        <v>0</v>
      </c>
      <c r="S1029" s="679">
        <f t="shared" ca="1" si="180"/>
        <v>0</v>
      </c>
      <c r="T1029" s="679">
        <f t="shared" ca="1" si="180"/>
        <v>0</v>
      </c>
      <c r="U1029" s="679">
        <f t="shared" ca="1" si="180"/>
        <v>0</v>
      </c>
      <c r="V1029" s="679">
        <f t="shared" ca="1" si="178"/>
        <v>0</v>
      </c>
      <c r="W1029" s="679">
        <f t="shared" ca="1" si="170"/>
        <v>0</v>
      </c>
      <c r="X1029" s="679">
        <f t="shared" ca="1" si="179"/>
        <v>0</v>
      </c>
      <c r="Y1029" s="679">
        <f t="shared" ca="1" si="179"/>
        <v>0</v>
      </c>
      <c r="Z1029" s="679">
        <f t="shared" ca="1" si="179"/>
        <v>0</v>
      </c>
      <c r="AA1029" t="str">
        <f t="shared" si="175"/>
        <v>ASR_Financial_Report_SHP21Final</v>
      </c>
      <c r="AB1029" s="960">
        <f t="shared" si="176"/>
        <v>44658</v>
      </c>
      <c r="AC1029" t="str">
        <f t="shared" si="177"/>
        <v>Unaudited</v>
      </c>
    </row>
    <row r="1030" spans="1:29" x14ac:dyDescent="0.25">
      <c r="A1030" t="s">
        <v>420</v>
      </c>
      <c r="B1030" t="s">
        <v>1366</v>
      </c>
      <c r="C1030" t="s">
        <v>1367</v>
      </c>
      <c r="D1030">
        <v>1900</v>
      </c>
      <c r="E1030" s="960">
        <v>1</v>
      </c>
      <c r="F1030" t="s">
        <v>1012</v>
      </c>
      <c r="G1030" s="960" t="s">
        <v>1365</v>
      </c>
      <c r="H1030" t="s">
        <v>381</v>
      </c>
      <c r="I1030" s="961" t="s">
        <v>487</v>
      </c>
      <c r="J1030" s="961" t="s">
        <v>13</v>
      </c>
      <c r="K1030" s="961" t="s">
        <v>13</v>
      </c>
      <c r="L1030" s="940" t="s">
        <v>35</v>
      </c>
      <c r="M1030" s="961" t="s">
        <v>13</v>
      </c>
      <c r="N1030" s="679">
        <f t="shared" ca="1" si="173"/>
        <v>0</v>
      </c>
      <c r="O1030" s="679">
        <f t="shared" ca="1" si="180"/>
        <v>0</v>
      </c>
      <c r="P1030" s="679">
        <f t="shared" ca="1" si="180"/>
        <v>0</v>
      </c>
      <c r="Q1030" s="679">
        <f t="shared" ca="1" si="180"/>
        <v>0</v>
      </c>
      <c r="R1030" s="679">
        <f t="shared" ca="1" si="180"/>
        <v>0</v>
      </c>
      <c r="S1030" s="679">
        <f t="shared" ca="1" si="180"/>
        <v>0</v>
      </c>
      <c r="T1030" s="679">
        <f t="shared" ca="1" si="180"/>
        <v>0</v>
      </c>
      <c r="U1030" s="679">
        <f t="shared" ca="1" si="180"/>
        <v>0</v>
      </c>
      <c r="V1030" s="679">
        <f t="shared" ca="1" si="178"/>
        <v>0</v>
      </c>
      <c r="W1030" s="679">
        <f t="shared" ca="1" si="170"/>
        <v>0</v>
      </c>
      <c r="X1030" s="679">
        <f t="shared" ca="1" si="179"/>
        <v>0</v>
      </c>
      <c r="Y1030" s="679">
        <f t="shared" ca="1" si="179"/>
        <v>0</v>
      </c>
      <c r="Z1030" s="679">
        <f t="shared" ca="1" si="179"/>
        <v>24.315679933847122</v>
      </c>
      <c r="AA1030" t="str">
        <f t="shared" si="175"/>
        <v>ASR_Financial_Report_SHP21Final</v>
      </c>
      <c r="AB1030" s="960">
        <f t="shared" si="176"/>
        <v>44658</v>
      </c>
      <c r="AC1030" t="str">
        <f t="shared" si="177"/>
        <v>Unaudited</v>
      </c>
    </row>
    <row r="1031" spans="1:29" x14ac:dyDescent="0.25">
      <c r="A1031" t="s">
        <v>420</v>
      </c>
      <c r="B1031" t="s">
        <v>1366</v>
      </c>
      <c r="C1031" t="s">
        <v>1367</v>
      </c>
      <c r="D1031">
        <v>1900</v>
      </c>
      <c r="E1031" s="960">
        <v>1</v>
      </c>
      <c r="F1031" t="s">
        <v>1012</v>
      </c>
      <c r="G1031" s="960" t="s">
        <v>1365</v>
      </c>
      <c r="H1031" t="s">
        <v>381</v>
      </c>
      <c r="I1031" s="961" t="s">
        <v>488</v>
      </c>
      <c r="J1031" s="961" t="s">
        <v>444</v>
      </c>
      <c r="K1031" s="961" t="s">
        <v>0</v>
      </c>
      <c r="L1031" s="956">
        <v>2.1</v>
      </c>
      <c r="M1031" s="961" t="s">
        <v>147</v>
      </c>
      <c r="N1031" s="679">
        <f t="shared" ca="1" si="173"/>
        <v>0</v>
      </c>
      <c r="O1031" s="679">
        <f t="shared" ca="1" si="180"/>
        <v>0</v>
      </c>
      <c r="P1031" s="679">
        <f t="shared" ca="1" si="180"/>
        <v>0</v>
      </c>
      <c r="Q1031" s="679">
        <f t="shared" ca="1" si="180"/>
        <v>0</v>
      </c>
      <c r="R1031" s="679">
        <f t="shared" ca="1" si="180"/>
        <v>0</v>
      </c>
      <c r="S1031" s="679">
        <f t="shared" ca="1" si="180"/>
        <v>0</v>
      </c>
      <c r="T1031" s="679">
        <f t="shared" ca="1" si="180"/>
        <v>0</v>
      </c>
      <c r="U1031" s="679">
        <f t="shared" ca="1" si="180"/>
        <v>0</v>
      </c>
      <c r="V1031" s="679">
        <f t="shared" ca="1" si="178"/>
        <v>0</v>
      </c>
      <c r="W1031" s="679">
        <f t="shared" ca="1" si="170"/>
        <v>0</v>
      </c>
      <c r="X1031" s="679">
        <f t="shared" ca="1" si="179"/>
        <v>0</v>
      </c>
      <c r="Y1031" s="679">
        <f t="shared" ca="1" si="179"/>
        <v>0</v>
      </c>
      <c r="Z1031" s="679">
        <f t="shared" ca="1" si="179"/>
        <v>0</v>
      </c>
      <c r="AA1031" t="str">
        <f t="shared" si="175"/>
        <v>ASR_Financial_Report_SHP21Final</v>
      </c>
      <c r="AB1031" s="960">
        <f t="shared" si="176"/>
        <v>44658</v>
      </c>
      <c r="AC1031" t="str">
        <f t="shared" si="177"/>
        <v>Unaudited</v>
      </c>
    </row>
    <row r="1032" spans="1:29" ht="30" x14ac:dyDescent="0.25">
      <c r="A1032" t="s">
        <v>420</v>
      </c>
      <c r="B1032" t="s">
        <v>1366</v>
      </c>
      <c r="C1032" t="s">
        <v>1367</v>
      </c>
      <c r="D1032">
        <v>1900</v>
      </c>
      <c r="E1032" s="960">
        <v>1</v>
      </c>
      <c r="F1032" t="s">
        <v>1012</v>
      </c>
      <c r="G1032" s="960" t="s">
        <v>1365</v>
      </c>
      <c r="H1032" t="s">
        <v>381</v>
      </c>
      <c r="I1032" s="961" t="s">
        <v>488</v>
      </c>
      <c r="J1032" s="961" t="s">
        <v>444</v>
      </c>
      <c r="K1032" s="961" t="s">
        <v>0</v>
      </c>
      <c r="L1032" s="940">
        <v>2.2000000000000002</v>
      </c>
      <c r="M1032" s="961" t="s">
        <v>148</v>
      </c>
      <c r="N1032" s="679">
        <f t="shared" ca="1" si="173"/>
        <v>0</v>
      </c>
      <c r="O1032" s="679">
        <f t="shared" ca="1" si="180"/>
        <v>0</v>
      </c>
      <c r="P1032" s="679">
        <f t="shared" ca="1" si="180"/>
        <v>0</v>
      </c>
      <c r="Q1032" s="679">
        <f t="shared" ca="1" si="180"/>
        <v>0</v>
      </c>
      <c r="R1032" s="679">
        <f t="shared" ca="1" si="180"/>
        <v>0</v>
      </c>
      <c r="S1032" s="679">
        <f t="shared" ca="1" si="180"/>
        <v>0</v>
      </c>
      <c r="T1032" s="679">
        <f t="shared" ca="1" si="180"/>
        <v>0</v>
      </c>
      <c r="U1032" s="679">
        <f t="shared" ca="1" si="180"/>
        <v>0</v>
      </c>
      <c r="V1032" s="679">
        <f t="shared" ca="1" si="178"/>
        <v>0</v>
      </c>
      <c r="W1032" s="679">
        <f t="shared" ca="1" si="170"/>
        <v>0</v>
      </c>
      <c r="X1032" s="679">
        <f t="shared" ca="1" si="179"/>
        <v>0</v>
      </c>
      <c r="Y1032" s="679">
        <f t="shared" ca="1" si="179"/>
        <v>0</v>
      </c>
      <c r="Z1032" s="679">
        <f t="shared" ca="1" si="179"/>
        <v>0</v>
      </c>
      <c r="AA1032" t="str">
        <f t="shared" si="175"/>
        <v>ASR_Financial_Report_SHP21Final</v>
      </c>
      <c r="AB1032" s="960">
        <f t="shared" si="176"/>
        <v>44658</v>
      </c>
      <c r="AC1032" t="str">
        <f t="shared" si="177"/>
        <v>Unaudited</v>
      </c>
    </row>
    <row r="1033" spans="1:29" x14ac:dyDescent="0.25">
      <c r="A1033" t="s">
        <v>420</v>
      </c>
      <c r="B1033" t="s">
        <v>1366</v>
      </c>
      <c r="C1033" t="s">
        <v>1367</v>
      </c>
      <c r="D1033">
        <v>1900</v>
      </c>
      <c r="E1033" s="960">
        <v>1</v>
      </c>
      <c r="F1033" t="s">
        <v>1012</v>
      </c>
      <c r="G1033" s="960" t="s">
        <v>1365</v>
      </c>
      <c r="H1033" t="s">
        <v>381</v>
      </c>
      <c r="I1033" s="940" t="s">
        <v>488</v>
      </c>
      <c r="J1033" s="940" t="s">
        <v>444</v>
      </c>
      <c r="K1033" s="940" t="s">
        <v>0</v>
      </c>
      <c r="L1033" s="940">
        <v>2.2999999999999998</v>
      </c>
      <c r="M1033" s="961" t="s">
        <v>149</v>
      </c>
      <c r="N1033" s="679">
        <f t="shared" ca="1" si="173"/>
        <v>0</v>
      </c>
      <c r="O1033" s="679">
        <f t="shared" ca="1" si="180"/>
        <v>0</v>
      </c>
      <c r="P1033" s="679">
        <f t="shared" ca="1" si="180"/>
        <v>0</v>
      </c>
      <c r="Q1033" s="679">
        <f t="shared" ca="1" si="180"/>
        <v>0</v>
      </c>
      <c r="R1033" s="679">
        <f t="shared" ca="1" si="180"/>
        <v>0</v>
      </c>
      <c r="S1033" s="679">
        <f t="shared" ca="1" si="180"/>
        <v>0</v>
      </c>
      <c r="T1033" s="679">
        <f t="shared" ca="1" si="180"/>
        <v>0</v>
      </c>
      <c r="U1033" s="679">
        <f t="shared" ca="1" si="180"/>
        <v>0</v>
      </c>
      <c r="V1033" s="679">
        <f t="shared" ca="1" si="178"/>
        <v>0</v>
      </c>
      <c r="W1033" s="679">
        <f t="shared" ca="1" si="170"/>
        <v>0</v>
      </c>
      <c r="X1033" s="679">
        <f t="shared" ca="1" si="179"/>
        <v>0</v>
      </c>
      <c r="Y1033" s="679">
        <f t="shared" ca="1" si="179"/>
        <v>0</v>
      </c>
      <c r="Z1033" s="679">
        <f t="shared" ca="1" si="179"/>
        <v>0</v>
      </c>
      <c r="AA1033" t="str">
        <f t="shared" si="175"/>
        <v>ASR_Financial_Report_SHP21Final</v>
      </c>
      <c r="AB1033" s="960">
        <f t="shared" si="176"/>
        <v>44658</v>
      </c>
      <c r="AC1033" t="str">
        <f t="shared" si="177"/>
        <v>Unaudited</v>
      </c>
    </row>
    <row r="1034" spans="1:29" x14ac:dyDescent="0.25">
      <c r="A1034" t="s">
        <v>420</v>
      </c>
      <c r="B1034" t="s">
        <v>1366</v>
      </c>
      <c r="C1034" t="s">
        <v>1367</v>
      </c>
      <c r="D1034">
        <v>1900</v>
      </c>
      <c r="E1034" s="960">
        <v>1</v>
      </c>
      <c r="F1034" t="s">
        <v>1012</v>
      </c>
      <c r="G1034" s="960" t="s">
        <v>1365</v>
      </c>
      <c r="H1034" t="s">
        <v>381</v>
      </c>
      <c r="I1034" s="961" t="s">
        <v>488</v>
      </c>
      <c r="J1034" s="961" t="s">
        <v>444</v>
      </c>
      <c r="K1034" s="961" t="s">
        <v>0</v>
      </c>
      <c r="L1034" s="940">
        <v>2.4</v>
      </c>
      <c r="M1034" s="961" t="s">
        <v>150</v>
      </c>
      <c r="N1034" s="679">
        <f t="shared" ca="1" si="173"/>
        <v>0</v>
      </c>
      <c r="O1034" s="679">
        <f t="shared" ca="1" si="180"/>
        <v>0</v>
      </c>
      <c r="P1034" s="679">
        <f t="shared" ca="1" si="180"/>
        <v>0</v>
      </c>
      <c r="Q1034" s="679">
        <f t="shared" ca="1" si="180"/>
        <v>0</v>
      </c>
      <c r="R1034" s="679">
        <f t="shared" ca="1" si="180"/>
        <v>0</v>
      </c>
      <c r="S1034" s="679">
        <f t="shared" ca="1" si="180"/>
        <v>0</v>
      </c>
      <c r="T1034" s="679">
        <f t="shared" ca="1" si="180"/>
        <v>0</v>
      </c>
      <c r="U1034" s="679">
        <f t="shared" ca="1" si="180"/>
        <v>0</v>
      </c>
      <c r="V1034" s="679">
        <f t="shared" ca="1" si="178"/>
        <v>0</v>
      </c>
      <c r="W1034" s="679">
        <f t="shared" ca="1" si="170"/>
        <v>0</v>
      </c>
      <c r="X1034" s="679">
        <f t="shared" ca="1" si="179"/>
        <v>0</v>
      </c>
      <c r="Y1034" s="679">
        <f t="shared" ca="1" si="179"/>
        <v>0</v>
      </c>
      <c r="Z1034" s="679">
        <f t="shared" ca="1" si="179"/>
        <v>0</v>
      </c>
      <c r="AA1034" t="str">
        <f t="shared" si="175"/>
        <v>ASR_Financial_Report_SHP21Final</v>
      </c>
      <c r="AB1034" s="960">
        <f t="shared" si="176"/>
        <v>44658</v>
      </c>
      <c r="AC1034" t="str">
        <f t="shared" si="177"/>
        <v>Unaudited</v>
      </c>
    </row>
    <row r="1035" spans="1:29" x14ac:dyDescent="0.25">
      <c r="A1035" t="s">
        <v>420</v>
      </c>
      <c r="B1035" t="s">
        <v>1366</v>
      </c>
      <c r="C1035" t="s">
        <v>1367</v>
      </c>
      <c r="D1035">
        <v>1900</v>
      </c>
      <c r="E1035" s="960">
        <v>1</v>
      </c>
      <c r="F1035" t="s">
        <v>1012</v>
      </c>
      <c r="G1035" s="960" t="s">
        <v>1365</v>
      </c>
      <c r="H1035" t="s">
        <v>381</v>
      </c>
      <c r="I1035" s="940" t="s">
        <v>488</v>
      </c>
      <c r="J1035" s="940" t="s">
        <v>444</v>
      </c>
      <c r="K1035" s="940" t="s">
        <v>0</v>
      </c>
      <c r="L1035" s="940">
        <v>2.5</v>
      </c>
      <c r="M1035" s="940" t="s">
        <v>151</v>
      </c>
      <c r="N1035" s="679">
        <f t="shared" ca="1" si="173"/>
        <v>0</v>
      </c>
      <c r="O1035" s="679">
        <f t="shared" ca="1" si="180"/>
        <v>0</v>
      </c>
      <c r="P1035" s="679">
        <f t="shared" ca="1" si="180"/>
        <v>0</v>
      </c>
      <c r="Q1035" s="679">
        <f t="shared" ca="1" si="180"/>
        <v>0</v>
      </c>
      <c r="R1035" s="679">
        <f t="shared" ca="1" si="180"/>
        <v>0</v>
      </c>
      <c r="S1035" s="679">
        <f t="shared" ca="1" si="180"/>
        <v>0</v>
      </c>
      <c r="T1035" s="679">
        <f t="shared" ca="1" si="180"/>
        <v>0</v>
      </c>
      <c r="U1035" s="679">
        <f t="shared" ca="1" si="180"/>
        <v>0</v>
      </c>
      <c r="V1035" s="679">
        <f t="shared" ca="1" si="178"/>
        <v>0</v>
      </c>
      <c r="W1035" s="679">
        <f t="shared" ca="1" si="170"/>
        <v>0</v>
      </c>
      <c r="X1035" s="679">
        <f t="shared" ca="1" si="179"/>
        <v>0</v>
      </c>
      <c r="Y1035" s="679">
        <f t="shared" ca="1" si="179"/>
        <v>0</v>
      </c>
      <c r="Z1035" s="679">
        <f t="shared" ca="1" si="179"/>
        <v>0</v>
      </c>
      <c r="AA1035" t="str">
        <f t="shared" si="175"/>
        <v>ASR_Financial_Report_SHP21Final</v>
      </c>
      <c r="AB1035" s="960">
        <f t="shared" si="176"/>
        <v>44658</v>
      </c>
      <c r="AC1035" t="str">
        <f t="shared" si="177"/>
        <v>Unaudited</v>
      </c>
    </row>
    <row r="1036" spans="1:29" x14ac:dyDescent="0.25">
      <c r="A1036" t="s">
        <v>420</v>
      </c>
      <c r="B1036" t="s">
        <v>1366</v>
      </c>
      <c r="C1036" t="s">
        <v>1367</v>
      </c>
      <c r="D1036">
        <v>1900</v>
      </c>
      <c r="E1036" s="960">
        <v>1</v>
      </c>
      <c r="F1036" t="s">
        <v>1012</v>
      </c>
      <c r="G1036" s="960" t="s">
        <v>1365</v>
      </c>
      <c r="H1036" t="s">
        <v>381</v>
      </c>
      <c r="I1036" s="940" t="s">
        <v>488</v>
      </c>
      <c r="J1036" s="940" t="s">
        <v>444</v>
      </c>
      <c r="K1036" s="940" t="s">
        <v>0</v>
      </c>
      <c r="L1036" s="940" t="s">
        <v>96</v>
      </c>
      <c r="M1036" s="961" t="s">
        <v>7</v>
      </c>
      <c r="N1036" s="679">
        <f t="shared" ca="1" si="173"/>
        <v>0</v>
      </c>
      <c r="O1036" s="679">
        <f t="shared" ca="1" si="180"/>
        <v>0</v>
      </c>
      <c r="P1036" s="679">
        <f t="shared" ca="1" si="180"/>
        <v>0</v>
      </c>
      <c r="Q1036" s="679">
        <f t="shared" ca="1" si="180"/>
        <v>0</v>
      </c>
      <c r="R1036" s="679">
        <f t="shared" ca="1" si="180"/>
        <v>0</v>
      </c>
      <c r="S1036" s="679">
        <f t="shared" ca="1" si="180"/>
        <v>0</v>
      </c>
      <c r="T1036" s="679">
        <f t="shared" ca="1" si="180"/>
        <v>0</v>
      </c>
      <c r="U1036" s="679">
        <f t="shared" ca="1" si="180"/>
        <v>0</v>
      </c>
      <c r="V1036" s="679">
        <f t="shared" ca="1" si="178"/>
        <v>0</v>
      </c>
      <c r="W1036" s="679">
        <f t="shared" ca="1" si="170"/>
        <v>0</v>
      </c>
      <c r="X1036" s="679">
        <f t="shared" ca="1" si="179"/>
        <v>0</v>
      </c>
      <c r="Y1036" s="679">
        <f t="shared" ca="1" si="179"/>
        <v>0</v>
      </c>
      <c r="Z1036" s="679">
        <f t="shared" ca="1" si="179"/>
        <v>0</v>
      </c>
      <c r="AA1036" t="str">
        <f t="shared" si="175"/>
        <v>ASR_Financial_Report_SHP21Final</v>
      </c>
      <c r="AB1036" s="960">
        <f t="shared" si="176"/>
        <v>44658</v>
      </c>
      <c r="AC1036" t="str">
        <f t="shared" si="177"/>
        <v>Unaudited</v>
      </c>
    </row>
    <row r="1037" spans="1:29" x14ac:dyDescent="0.25">
      <c r="A1037" t="s">
        <v>420</v>
      </c>
      <c r="B1037" t="s">
        <v>1366</v>
      </c>
      <c r="C1037" t="s">
        <v>1367</v>
      </c>
      <c r="D1037">
        <v>1900</v>
      </c>
      <c r="E1037" s="960">
        <v>1</v>
      </c>
      <c r="F1037" t="s">
        <v>1012</v>
      </c>
      <c r="G1037" s="960" t="s">
        <v>1365</v>
      </c>
      <c r="H1037" t="s">
        <v>381</v>
      </c>
      <c r="I1037" s="940" t="s">
        <v>488</v>
      </c>
      <c r="J1037" s="940" t="s">
        <v>444</v>
      </c>
      <c r="K1037" s="940" t="s">
        <v>0</v>
      </c>
      <c r="L1037" s="940" t="s">
        <v>152</v>
      </c>
      <c r="M1037" s="961" t="s">
        <v>451</v>
      </c>
      <c r="N1037" s="679">
        <f t="shared" ca="1" si="173"/>
        <v>0</v>
      </c>
      <c r="O1037" s="679">
        <f t="shared" ca="1" si="180"/>
        <v>0</v>
      </c>
      <c r="P1037" s="679">
        <f t="shared" ca="1" si="180"/>
        <v>0</v>
      </c>
      <c r="Q1037" s="679">
        <f t="shared" ca="1" si="180"/>
        <v>0</v>
      </c>
      <c r="R1037" s="679">
        <f t="shared" ca="1" si="180"/>
        <v>0</v>
      </c>
      <c r="S1037" s="679">
        <f t="shared" ca="1" si="180"/>
        <v>0</v>
      </c>
      <c r="T1037" s="679">
        <f t="shared" ca="1" si="180"/>
        <v>0</v>
      </c>
      <c r="U1037" s="679">
        <f t="shared" ca="1" si="180"/>
        <v>0</v>
      </c>
      <c r="V1037" s="679">
        <f t="shared" ca="1" si="178"/>
        <v>0</v>
      </c>
      <c r="W1037" s="679">
        <f t="shared" ca="1" si="170"/>
        <v>0</v>
      </c>
      <c r="X1037" s="679">
        <f t="shared" ca="1" si="179"/>
        <v>0</v>
      </c>
      <c r="Y1037" s="679">
        <f t="shared" ca="1" si="179"/>
        <v>0</v>
      </c>
      <c r="Z1037" s="679">
        <f t="shared" ca="1" si="179"/>
        <v>0</v>
      </c>
      <c r="AA1037" t="str">
        <f t="shared" si="175"/>
        <v>ASR_Financial_Report_SHP21Final</v>
      </c>
      <c r="AB1037" s="960">
        <f t="shared" si="176"/>
        <v>44658</v>
      </c>
      <c r="AC1037" t="str">
        <f t="shared" si="177"/>
        <v>Unaudited</v>
      </c>
    </row>
    <row r="1038" spans="1:29" x14ac:dyDescent="0.25">
      <c r="A1038" t="s">
        <v>420</v>
      </c>
      <c r="B1038" t="s">
        <v>1366</v>
      </c>
      <c r="C1038" t="s">
        <v>1367</v>
      </c>
      <c r="D1038">
        <v>1900</v>
      </c>
      <c r="E1038" s="960">
        <v>1</v>
      </c>
      <c r="F1038" t="s">
        <v>1012</v>
      </c>
      <c r="G1038" s="960" t="s">
        <v>1365</v>
      </c>
      <c r="H1038" t="s">
        <v>381</v>
      </c>
      <c r="I1038" s="940" t="s">
        <v>488</v>
      </c>
      <c r="J1038" s="940" t="s">
        <v>444</v>
      </c>
      <c r="K1038" s="940" t="s">
        <v>0</v>
      </c>
      <c r="L1038" s="940" t="s">
        <v>898</v>
      </c>
      <c r="M1038" s="961" t="s">
        <v>24</v>
      </c>
      <c r="N1038" s="679">
        <f t="shared" ca="1" si="173"/>
        <v>0</v>
      </c>
      <c r="O1038" s="679">
        <f t="shared" ref="O1038:U1044" ca="1" si="181">IF(OR(AND($F1038="PY",O$1&lt;&gt;"Prior Year"),AND($F1038&lt;&gt;"PY",O$1="Prior Year")),0,INDEX(INDIRECT("'MMA Rev-Exp "&amp;$H1038&amp;"'!$A$1:$CA$200"),IF($J1038="Member Months",MATCH($J1038,INDIRECT("'MMA Rev-Exp "&amp;$H1038&amp;"'!$A$1:$A$200"),0),MATCH($L1038,INDIRECT("'MMA Rev-Exp "&amp;$H1038&amp;"'!$B$1:$B$200"),0)),IF($F1038="PY",MATCH("Prior Year Adjustments",INDIRECT("'MMA Rev-Exp "&amp;$H1038&amp;"'!$A$8:$CA$8"),0),MATCH(IF($F1038="Q1","JANUARY - MARCH (Q1)",IF($F1038="Q2","APRIL - JUNE (Q2)",IF($F1038="Q3","JULY - SEPTEMBER (Q3)",IF($F1038="Q4","OCTOBER - DECEMBER (Q4)",0)))),INDIRECT("'MMA Rev-Exp "&amp;$H1038&amp;"'!$A$7:$CA$7"),0)+MATCH(O$1,INDIRECT("'MMA Rev-Exp "&amp;$H1038&amp;"'!$D$8:$CA$8"),0)-1)))</f>
        <v>0</v>
      </c>
      <c r="P1038" s="679">
        <f t="shared" ca="1" si="181"/>
        <v>0</v>
      </c>
      <c r="Q1038" s="679">
        <f t="shared" ca="1" si="181"/>
        <v>0</v>
      </c>
      <c r="R1038" s="679">
        <f t="shared" ca="1" si="181"/>
        <v>0</v>
      </c>
      <c r="S1038" s="679">
        <f t="shared" ca="1" si="181"/>
        <v>0</v>
      </c>
      <c r="T1038" s="679">
        <f t="shared" ca="1" si="181"/>
        <v>0</v>
      </c>
      <c r="U1038" s="679">
        <f t="shared" ca="1" si="181"/>
        <v>0</v>
      </c>
      <c r="V1038" s="679">
        <f t="shared" ca="1" si="178"/>
        <v>0</v>
      </c>
      <c r="W1038" s="679">
        <f t="shared" ca="1" si="170"/>
        <v>0</v>
      </c>
      <c r="X1038" s="679">
        <f t="shared" ca="1" si="179"/>
        <v>0</v>
      </c>
      <c r="Y1038" s="679">
        <f t="shared" ca="1" si="179"/>
        <v>0</v>
      </c>
      <c r="Z1038" s="679">
        <f t="shared" ca="1" si="179"/>
        <v>0</v>
      </c>
      <c r="AA1038" t="str">
        <f t="shared" si="175"/>
        <v>ASR_Financial_Report_SHP21Final</v>
      </c>
      <c r="AB1038" s="960">
        <f t="shared" si="176"/>
        <v>44658</v>
      </c>
      <c r="AC1038" t="str">
        <f t="shared" si="177"/>
        <v>Unaudited</v>
      </c>
    </row>
    <row r="1039" spans="1:29" x14ac:dyDescent="0.25">
      <c r="A1039" t="s">
        <v>420</v>
      </c>
      <c r="B1039" t="s">
        <v>1366</v>
      </c>
      <c r="C1039" t="s">
        <v>1367</v>
      </c>
      <c r="D1039">
        <v>1900</v>
      </c>
      <c r="E1039" s="960">
        <v>1</v>
      </c>
      <c r="F1039" t="s">
        <v>1012</v>
      </c>
      <c r="G1039" s="960" t="s">
        <v>1365</v>
      </c>
      <c r="H1039" t="s">
        <v>381</v>
      </c>
      <c r="I1039" s="940" t="s">
        <v>488</v>
      </c>
      <c r="J1039" s="940" t="s">
        <v>444</v>
      </c>
      <c r="K1039" s="940" t="s">
        <v>53</v>
      </c>
      <c r="L1039" s="946">
        <v>3.1</v>
      </c>
      <c r="M1039" s="962" t="s">
        <v>33</v>
      </c>
      <c r="N1039" s="679">
        <f t="shared" ca="1" si="173"/>
        <v>0</v>
      </c>
      <c r="O1039" s="679">
        <f t="shared" ca="1" si="181"/>
        <v>0</v>
      </c>
      <c r="P1039" s="679">
        <f t="shared" ca="1" si="181"/>
        <v>0</v>
      </c>
      <c r="Q1039" s="679">
        <f t="shared" ca="1" si="181"/>
        <v>0</v>
      </c>
      <c r="R1039" s="679">
        <f t="shared" ca="1" si="181"/>
        <v>0</v>
      </c>
      <c r="S1039" s="679">
        <f t="shared" ca="1" si="181"/>
        <v>0</v>
      </c>
      <c r="T1039" s="679">
        <f t="shared" ca="1" si="181"/>
        <v>0</v>
      </c>
      <c r="U1039" s="679">
        <f t="shared" ca="1" si="181"/>
        <v>0</v>
      </c>
      <c r="V1039" s="679">
        <f t="shared" ca="1" si="178"/>
        <v>0</v>
      </c>
      <c r="W1039" s="679">
        <f t="shared" ca="1" si="170"/>
        <v>0</v>
      </c>
      <c r="X1039" s="679">
        <f t="shared" ca="1" si="179"/>
        <v>0</v>
      </c>
      <c r="Y1039" s="679">
        <f t="shared" ca="1" si="179"/>
        <v>0</v>
      </c>
      <c r="Z1039" s="679">
        <f t="shared" ca="1" si="179"/>
        <v>0</v>
      </c>
      <c r="AA1039" t="str">
        <f t="shared" si="175"/>
        <v>ASR_Financial_Report_SHP21Final</v>
      </c>
      <c r="AB1039" s="960">
        <f t="shared" si="176"/>
        <v>44658</v>
      </c>
      <c r="AC1039" t="str">
        <f t="shared" si="177"/>
        <v>Unaudited</v>
      </c>
    </row>
    <row r="1040" spans="1:29" x14ac:dyDescent="0.25">
      <c r="A1040" t="s">
        <v>420</v>
      </c>
      <c r="B1040" t="s">
        <v>1366</v>
      </c>
      <c r="C1040" t="s">
        <v>1367</v>
      </c>
      <c r="D1040">
        <v>1900</v>
      </c>
      <c r="E1040" s="960">
        <v>1</v>
      </c>
      <c r="F1040" t="s">
        <v>1012</v>
      </c>
      <c r="G1040" s="960" t="s">
        <v>1365</v>
      </c>
      <c r="H1040" t="s">
        <v>381</v>
      </c>
      <c r="I1040" s="940" t="s">
        <v>488</v>
      </c>
      <c r="J1040" s="940" t="s">
        <v>444</v>
      </c>
      <c r="K1040" s="940" t="s">
        <v>53</v>
      </c>
      <c r="L1040" s="940">
        <v>3.2</v>
      </c>
      <c r="M1040" s="961" t="s">
        <v>34</v>
      </c>
      <c r="N1040" s="679">
        <f t="shared" ca="1" si="173"/>
        <v>0</v>
      </c>
      <c r="O1040" s="679">
        <f t="shared" ca="1" si="181"/>
        <v>0</v>
      </c>
      <c r="P1040" s="679">
        <f t="shared" ca="1" si="181"/>
        <v>0</v>
      </c>
      <c r="Q1040" s="679">
        <f t="shared" ca="1" si="181"/>
        <v>0</v>
      </c>
      <c r="R1040" s="679">
        <f t="shared" ca="1" si="181"/>
        <v>0</v>
      </c>
      <c r="S1040" s="679">
        <f t="shared" ca="1" si="181"/>
        <v>0</v>
      </c>
      <c r="T1040" s="679">
        <f t="shared" ca="1" si="181"/>
        <v>0</v>
      </c>
      <c r="U1040" s="679">
        <f t="shared" ca="1" si="181"/>
        <v>0</v>
      </c>
      <c r="V1040" s="679">
        <f t="shared" ca="1" si="178"/>
        <v>0</v>
      </c>
      <c r="W1040" s="679">
        <f t="shared" ca="1" si="170"/>
        <v>0</v>
      </c>
      <c r="X1040" s="679">
        <f t="shared" ca="1" si="179"/>
        <v>0</v>
      </c>
      <c r="Y1040" s="679">
        <f t="shared" ca="1" si="179"/>
        <v>0</v>
      </c>
      <c r="Z1040" s="679">
        <f t="shared" ca="1" si="179"/>
        <v>0</v>
      </c>
      <c r="AA1040" t="str">
        <f t="shared" si="175"/>
        <v>ASR_Financial_Report_SHP21Final</v>
      </c>
      <c r="AB1040" s="960">
        <f t="shared" si="176"/>
        <v>44658</v>
      </c>
      <c r="AC1040" t="str">
        <f t="shared" si="177"/>
        <v>Unaudited</v>
      </c>
    </row>
    <row r="1041" spans="1:29" x14ac:dyDescent="0.25">
      <c r="A1041" t="s">
        <v>420</v>
      </c>
      <c r="B1041" t="s">
        <v>1366</v>
      </c>
      <c r="C1041" t="s">
        <v>1367</v>
      </c>
      <c r="D1041">
        <v>1900</v>
      </c>
      <c r="E1041" s="960">
        <v>1</v>
      </c>
      <c r="F1041" t="s">
        <v>1012</v>
      </c>
      <c r="G1041" s="960" t="s">
        <v>1365</v>
      </c>
      <c r="H1041" t="s">
        <v>381</v>
      </c>
      <c r="I1041" s="940" t="s">
        <v>488</v>
      </c>
      <c r="J1041" s="940" t="s">
        <v>444</v>
      </c>
      <c r="K1041" s="940" t="s">
        <v>53</v>
      </c>
      <c r="L1041" s="940">
        <v>3.3</v>
      </c>
      <c r="M1041" s="961" t="s">
        <v>54</v>
      </c>
      <c r="N1041" s="679">
        <f t="shared" ca="1" si="173"/>
        <v>0</v>
      </c>
      <c r="O1041" s="679">
        <f t="shared" ca="1" si="181"/>
        <v>0</v>
      </c>
      <c r="P1041" s="679">
        <f t="shared" ca="1" si="181"/>
        <v>0</v>
      </c>
      <c r="Q1041" s="679">
        <f t="shared" ca="1" si="181"/>
        <v>0</v>
      </c>
      <c r="R1041" s="679">
        <f t="shared" ca="1" si="181"/>
        <v>0</v>
      </c>
      <c r="S1041" s="679">
        <f t="shared" ca="1" si="181"/>
        <v>0</v>
      </c>
      <c r="T1041" s="679">
        <f t="shared" ca="1" si="181"/>
        <v>0</v>
      </c>
      <c r="U1041" s="679">
        <f t="shared" ca="1" si="181"/>
        <v>0</v>
      </c>
      <c r="V1041" s="679">
        <f t="shared" ca="1" si="178"/>
        <v>0</v>
      </c>
      <c r="W1041" s="679">
        <f t="shared" ref="W1041:W1104" ca="1" si="182">IF(OR(AND($F1041="PY",W$1&lt;&gt;"Prior Year"),AND($F1041&lt;&gt;"PY",W$1="Prior Year")),0,INDEX(INDIRECT("'MMA Rev-Exp "&amp;$H1041&amp;"'!$A$1:$CA$200"),IF($J1041="Member Months",MATCH($J1041,INDIRECT("'MMA Rev-Exp "&amp;$H1041&amp;"'!$A$1:$A$200"),0),MATCH($L1041,INDIRECT("'MMA Rev-Exp "&amp;$H1041&amp;"'!$B$1:$B$200"),0)),IF($F1041="PY",MATCH("Prior Year Adjustments",INDIRECT("'MMA Rev-Exp "&amp;$H1041&amp;"'!$A$8:$CA$8"),0),MATCH(IF($F1041="Q1","JANUARY - MARCH (Q1)",IF($F1041="Q2","APRIL - JUNE (Q2)",IF($F1041="Q3","JULY - SEPTEMBER (Q3)",IF($F1041="Q4","OCTOBER - DECEMBER (Q4)",0)))),INDIRECT("'MMA Rev-Exp "&amp;$H1041&amp;"'!$A$7:$CA$7"),0)+MATCH(W$1,INDIRECT("'MMA Rev-Exp "&amp;$H1041&amp;"'!$D$8:$CA$8"),0)-1)))</f>
        <v>0</v>
      </c>
      <c r="X1041" s="679">
        <f t="shared" ca="1" si="179"/>
        <v>0</v>
      </c>
      <c r="Y1041" s="679">
        <f t="shared" ca="1" si="179"/>
        <v>0</v>
      </c>
      <c r="Z1041" s="679">
        <f t="shared" ca="1" si="179"/>
        <v>0</v>
      </c>
      <c r="AA1041" t="str">
        <f t="shared" si="175"/>
        <v>ASR_Financial_Report_SHP21Final</v>
      </c>
      <c r="AB1041" s="960">
        <f t="shared" si="176"/>
        <v>44658</v>
      </c>
      <c r="AC1041" t="str">
        <f t="shared" si="177"/>
        <v>Unaudited</v>
      </c>
    </row>
    <row r="1042" spans="1:29" x14ac:dyDescent="0.25">
      <c r="A1042" t="s">
        <v>420</v>
      </c>
      <c r="B1042" t="s">
        <v>1366</v>
      </c>
      <c r="C1042" t="s">
        <v>1367</v>
      </c>
      <c r="D1042">
        <v>1900</v>
      </c>
      <c r="E1042" s="960">
        <v>1</v>
      </c>
      <c r="F1042" t="s">
        <v>1012</v>
      </c>
      <c r="G1042" s="960" t="s">
        <v>1365</v>
      </c>
      <c r="H1042" t="s">
        <v>381</v>
      </c>
      <c r="I1042" s="940" t="s">
        <v>488</v>
      </c>
      <c r="J1042" s="940" t="s">
        <v>444</v>
      </c>
      <c r="K1042" s="940" t="s">
        <v>53</v>
      </c>
      <c r="L1042" s="940" t="s">
        <v>44</v>
      </c>
      <c r="M1042" s="961" t="s">
        <v>153</v>
      </c>
      <c r="N1042" s="679">
        <f t="shared" ca="1" si="173"/>
        <v>0</v>
      </c>
      <c r="O1042" s="679">
        <f t="shared" ca="1" si="181"/>
        <v>0</v>
      </c>
      <c r="P1042" s="679">
        <f t="shared" ca="1" si="181"/>
        <v>0</v>
      </c>
      <c r="Q1042" s="679">
        <f t="shared" ca="1" si="181"/>
        <v>0</v>
      </c>
      <c r="R1042" s="679">
        <f t="shared" ca="1" si="181"/>
        <v>0</v>
      </c>
      <c r="S1042" s="679">
        <f t="shared" ca="1" si="181"/>
        <v>0</v>
      </c>
      <c r="T1042" s="679">
        <f t="shared" ca="1" si="181"/>
        <v>0</v>
      </c>
      <c r="U1042" s="679">
        <f t="shared" ca="1" si="181"/>
        <v>0</v>
      </c>
      <c r="V1042" s="679">
        <f t="shared" ca="1" si="178"/>
        <v>0</v>
      </c>
      <c r="W1042" s="679">
        <f t="shared" ca="1" si="182"/>
        <v>0</v>
      </c>
      <c r="X1042" s="679">
        <f t="shared" ca="1" si="179"/>
        <v>0</v>
      </c>
      <c r="Y1042" s="679">
        <f t="shared" ca="1" si="179"/>
        <v>0</v>
      </c>
      <c r="Z1042" s="679">
        <f t="shared" ca="1" si="179"/>
        <v>0</v>
      </c>
      <c r="AA1042" t="str">
        <f t="shared" si="175"/>
        <v>ASR_Financial_Report_SHP21Final</v>
      </c>
      <c r="AB1042" s="960">
        <f t="shared" si="176"/>
        <v>44658</v>
      </c>
      <c r="AC1042" t="str">
        <f t="shared" si="177"/>
        <v>Unaudited</v>
      </c>
    </row>
    <row r="1043" spans="1:29" x14ac:dyDescent="0.25">
      <c r="A1043" t="s">
        <v>420</v>
      </c>
      <c r="B1043" t="s">
        <v>1366</v>
      </c>
      <c r="C1043" t="s">
        <v>1367</v>
      </c>
      <c r="D1043">
        <v>1900</v>
      </c>
      <c r="E1043" s="960">
        <v>1</v>
      </c>
      <c r="F1043" t="s">
        <v>1012</v>
      </c>
      <c r="G1043" s="960" t="s">
        <v>1365</v>
      </c>
      <c r="H1043" t="s">
        <v>381</v>
      </c>
      <c r="I1043" s="940" t="s">
        <v>488</v>
      </c>
      <c r="J1043" s="940" t="s">
        <v>444</v>
      </c>
      <c r="K1043" s="940" t="s">
        <v>53</v>
      </c>
      <c r="L1043" s="940" t="s">
        <v>41</v>
      </c>
      <c r="M1043" s="961" t="s">
        <v>52</v>
      </c>
      <c r="N1043" s="679">
        <f t="shared" ca="1" si="173"/>
        <v>0</v>
      </c>
      <c r="O1043" s="679">
        <f t="shared" ca="1" si="181"/>
        <v>0</v>
      </c>
      <c r="P1043" s="679">
        <f t="shared" ca="1" si="181"/>
        <v>0</v>
      </c>
      <c r="Q1043" s="679">
        <f t="shared" ca="1" si="181"/>
        <v>0</v>
      </c>
      <c r="R1043" s="679">
        <f t="shared" ca="1" si="181"/>
        <v>0</v>
      </c>
      <c r="S1043" s="679">
        <f t="shared" ca="1" si="181"/>
        <v>0</v>
      </c>
      <c r="T1043" s="679">
        <f t="shared" ca="1" si="181"/>
        <v>0</v>
      </c>
      <c r="U1043" s="679">
        <f t="shared" ca="1" si="181"/>
        <v>0</v>
      </c>
      <c r="V1043" s="679">
        <f t="shared" ca="1" si="178"/>
        <v>0</v>
      </c>
      <c r="W1043" s="679">
        <f t="shared" ca="1" si="182"/>
        <v>0</v>
      </c>
      <c r="X1043" s="679">
        <f t="shared" ca="1" si="179"/>
        <v>0</v>
      </c>
      <c r="Y1043" s="679">
        <f t="shared" ca="1" si="179"/>
        <v>0</v>
      </c>
      <c r="Z1043" s="679">
        <f t="shared" ca="1" si="179"/>
        <v>0</v>
      </c>
      <c r="AA1043" t="str">
        <f t="shared" si="175"/>
        <v>ASR_Financial_Report_SHP21Final</v>
      </c>
      <c r="AB1043" s="960">
        <f t="shared" si="176"/>
        <v>44658</v>
      </c>
      <c r="AC1043" t="str">
        <f t="shared" si="177"/>
        <v>Unaudited</v>
      </c>
    </row>
    <row r="1044" spans="1:29" x14ac:dyDescent="0.25">
      <c r="A1044" t="s">
        <v>420</v>
      </c>
      <c r="B1044" t="s">
        <v>1366</v>
      </c>
      <c r="C1044" t="s">
        <v>1367</v>
      </c>
      <c r="D1044">
        <v>1900</v>
      </c>
      <c r="E1044" s="960">
        <v>1</v>
      </c>
      <c r="F1044" t="s">
        <v>1012</v>
      </c>
      <c r="G1044" s="960" t="s">
        <v>1365</v>
      </c>
      <c r="H1044" t="s">
        <v>381</v>
      </c>
      <c r="I1044" s="940" t="s">
        <v>488</v>
      </c>
      <c r="J1044" s="940" t="s">
        <v>444</v>
      </c>
      <c r="K1044" s="940" t="s">
        <v>53</v>
      </c>
      <c r="L1044" s="940" t="s">
        <v>42</v>
      </c>
      <c r="M1044" s="961" t="s">
        <v>154</v>
      </c>
      <c r="N1044" s="679">
        <f t="shared" ca="1" si="173"/>
        <v>0</v>
      </c>
      <c r="O1044" s="679">
        <f t="shared" ca="1" si="181"/>
        <v>0</v>
      </c>
      <c r="P1044" s="679">
        <f t="shared" ca="1" si="181"/>
        <v>0</v>
      </c>
      <c r="Q1044" s="679">
        <f t="shared" ca="1" si="181"/>
        <v>0</v>
      </c>
      <c r="R1044" s="679">
        <f t="shared" ca="1" si="181"/>
        <v>0</v>
      </c>
      <c r="S1044" s="679">
        <f t="shared" ca="1" si="181"/>
        <v>0</v>
      </c>
      <c r="T1044" s="679">
        <f t="shared" ca="1" si="181"/>
        <v>0</v>
      </c>
      <c r="U1044" s="679">
        <f t="shared" ca="1" si="181"/>
        <v>0</v>
      </c>
      <c r="V1044" s="679">
        <f t="shared" ca="1" si="178"/>
        <v>0</v>
      </c>
      <c r="W1044" s="679">
        <f t="shared" ca="1" si="182"/>
        <v>0</v>
      </c>
      <c r="X1044" s="679">
        <f t="shared" ca="1" si="179"/>
        <v>0</v>
      </c>
      <c r="Y1044" s="679">
        <f t="shared" ca="1" si="179"/>
        <v>0</v>
      </c>
      <c r="Z1044" s="679">
        <f t="shared" ca="1" si="179"/>
        <v>0</v>
      </c>
      <c r="AA1044" t="str">
        <f t="shared" si="175"/>
        <v>ASR_Financial_Report_SHP21Final</v>
      </c>
      <c r="AB1044" s="960">
        <f t="shared" si="176"/>
        <v>44658</v>
      </c>
      <c r="AC1044" t="str">
        <f t="shared" si="177"/>
        <v>Unaudited</v>
      </c>
    </row>
    <row r="1045" spans="1:29" x14ac:dyDescent="0.25">
      <c r="A1045" t="s">
        <v>420</v>
      </c>
      <c r="B1045" t="s">
        <v>1366</v>
      </c>
      <c r="C1045" t="s">
        <v>1367</v>
      </c>
      <c r="D1045">
        <v>1900</v>
      </c>
      <c r="E1045" s="960">
        <v>1</v>
      </c>
      <c r="F1045" t="s">
        <v>1012</v>
      </c>
      <c r="G1045" s="960" t="s">
        <v>1365</v>
      </c>
      <c r="H1045" t="s">
        <v>381</v>
      </c>
      <c r="I1045" s="940" t="s">
        <v>488</v>
      </c>
      <c r="J1045" s="940" t="s">
        <v>444</v>
      </c>
      <c r="K1045" s="940" t="s">
        <v>53</v>
      </c>
      <c r="L1045" s="940" t="s">
        <v>43</v>
      </c>
      <c r="M1045" s="961" t="s">
        <v>462</v>
      </c>
      <c r="N1045" s="679">
        <f t="shared" ca="1" si="173"/>
        <v>0</v>
      </c>
      <c r="O1045" s="679">
        <f ca="1">IF(OR(AND($F1045="PY",O$1&lt;&gt;"Prior Year"),AND($F1045&lt;&gt;"PY",O$1="Prior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"&amp;$H1045&amp;"'!$A$7:$CA$7"),0)+MATCH(O$1,INDIRECT("'MMA Rev-Exp "&amp;$H1045&amp;"'!$D$8:$CA$8"),0)-1)))</f>
        <v>0</v>
      </c>
      <c r="P1045" s="679">
        <f ca="1">IF(OR(AND($F1045="PY",P$1&lt;&gt;"Prior Year"),AND($F1045&lt;&gt;"PY",P$1="Prior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"&amp;$H1045&amp;"'!$A$7:$CA$7"),0)+MATCH(P$1,INDIRECT("'MMA Rev-Exp "&amp;$H1045&amp;"'!$D$8:$CA$8"),0)-1)))</f>
        <v>0</v>
      </c>
      <c r="Q1045" s="679">
        <f ca="1">IF(OR(AND($F1045="PY",Q$1&lt;&gt;"Prior Year"),AND($F1045&lt;&gt;"PY",Q$1="Prior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"&amp;$H1045&amp;"'!$A$7:$CA$7"),0)+MATCH(Q$1,INDIRECT("'MMA Rev-Exp "&amp;$H1045&amp;"'!$D$8:$CA$8"),0)-1)))</f>
        <v>0</v>
      </c>
      <c r="R1045" s="679">
        <f ca="1">IF(OR(AND($F1045="PY",R$1&lt;&gt;"Prior Year"),AND($F1045&lt;&gt;"PY",R$1="Prior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"&amp;$H1045&amp;"'!$A$7:$CA$7"),0)+MATCH(R$1,INDIRECT("'MMA Rev-Exp "&amp;$H1045&amp;"'!$D$8:$CA$8"),0)-1)))</f>
        <v>0</v>
      </c>
      <c r="S1045" s="679">
        <f t="shared" ref="O1045:Z1068" ca="1" si="183">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679">
        <f t="shared" ca="1" si="183"/>
        <v>0</v>
      </c>
      <c r="U1045" s="679">
        <f t="shared" ca="1" si="183"/>
        <v>0</v>
      </c>
      <c r="V1045" s="679">
        <f t="shared" ca="1" si="183"/>
        <v>0</v>
      </c>
      <c r="W1045" s="679">
        <f t="shared" ca="1" si="182"/>
        <v>0</v>
      </c>
      <c r="X1045" s="679">
        <f t="shared" ca="1" si="183"/>
        <v>0</v>
      </c>
      <c r="Y1045" s="679">
        <f t="shared" ca="1" si="183"/>
        <v>0</v>
      </c>
      <c r="Z1045" s="679">
        <f t="shared" ca="1" si="183"/>
        <v>0</v>
      </c>
      <c r="AA1045" t="str">
        <f t="shared" si="175"/>
        <v>ASR_Financial_Report_SHP21Final</v>
      </c>
      <c r="AB1045" s="960">
        <f t="shared" si="176"/>
        <v>44658</v>
      </c>
      <c r="AC1045" t="str">
        <f t="shared" si="177"/>
        <v>Unaudited</v>
      </c>
    </row>
    <row r="1046" spans="1:29" x14ac:dyDescent="0.25">
      <c r="A1046" t="s">
        <v>420</v>
      </c>
      <c r="B1046" t="s">
        <v>1366</v>
      </c>
      <c r="C1046" t="s">
        <v>1367</v>
      </c>
      <c r="D1046">
        <v>1900</v>
      </c>
      <c r="E1046" s="960">
        <v>1</v>
      </c>
      <c r="F1046" t="s">
        <v>1012</v>
      </c>
      <c r="G1046" s="960" t="s">
        <v>1365</v>
      </c>
      <c r="H1046" t="s">
        <v>381</v>
      </c>
      <c r="I1046" s="940" t="s">
        <v>488</v>
      </c>
      <c r="J1046" s="940" t="s">
        <v>444</v>
      </c>
      <c r="K1046" s="940" t="s">
        <v>901</v>
      </c>
      <c r="L1046" s="940" t="s">
        <v>902</v>
      </c>
      <c r="M1046" s="961" t="s">
        <v>901</v>
      </c>
      <c r="N1046" s="679">
        <f t="shared" ca="1" si="173"/>
        <v>0</v>
      </c>
      <c r="O1046" s="679">
        <f t="shared" ca="1" si="183"/>
        <v>0</v>
      </c>
      <c r="P1046" s="679">
        <f t="shared" ca="1" si="183"/>
        <v>0</v>
      </c>
      <c r="Q1046" s="679">
        <f t="shared" ca="1" si="183"/>
        <v>0</v>
      </c>
      <c r="R1046" s="679">
        <f t="shared" ca="1" si="183"/>
        <v>0</v>
      </c>
      <c r="S1046" s="679">
        <f t="shared" ca="1" si="183"/>
        <v>0</v>
      </c>
      <c r="T1046" s="679">
        <f t="shared" ca="1" si="183"/>
        <v>0</v>
      </c>
      <c r="U1046" s="679">
        <f t="shared" ca="1" si="183"/>
        <v>0</v>
      </c>
      <c r="V1046" s="679">
        <f t="shared" ca="1" si="183"/>
        <v>0</v>
      </c>
      <c r="W1046" s="679">
        <f t="shared" ca="1" si="182"/>
        <v>0</v>
      </c>
      <c r="X1046" s="679">
        <f t="shared" ca="1" si="183"/>
        <v>0</v>
      </c>
      <c r="Y1046" s="679">
        <f t="shared" ca="1" si="183"/>
        <v>0</v>
      </c>
      <c r="Z1046" s="679">
        <f t="shared" ca="1" si="183"/>
        <v>0</v>
      </c>
      <c r="AA1046" t="str">
        <f t="shared" si="175"/>
        <v>ASR_Financial_Report_SHP21Final</v>
      </c>
      <c r="AB1046" s="960">
        <f t="shared" si="176"/>
        <v>44658</v>
      </c>
      <c r="AC1046" t="str">
        <f t="shared" si="177"/>
        <v>Unaudited</v>
      </c>
    </row>
    <row r="1047" spans="1:29" x14ac:dyDescent="0.25">
      <c r="A1047" t="s">
        <v>420</v>
      </c>
      <c r="B1047" t="s">
        <v>1366</v>
      </c>
      <c r="C1047" t="s">
        <v>1367</v>
      </c>
      <c r="D1047">
        <v>1900</v>
      </c>
      <c r="E1047" s="960">
        <v>1</v>
      </c>
      <c r="F1047" t="s">
        <v>1012</v>
      </c>
      <c r="G1047" s="960" t="s">
        <v>1365</v>
      </c>
      <c r="H1047" t="s">
        <v>381</v>
      </c>
      <c r="I1047" s="940" t="s">
        <v>488</v>
      </c>
      <c r="J1047" s="940" t="s">
        <v>444</v>
      </c>
      <c r="K1047" s="940" t="s">
        <v>901</v>
      </c>
      <c r="L1047" s="940" t="s">
        <v>903</v>
      </c>
      <c r="M1047" s="961" t="s">
        <v>906</v>
      </c>
      <c r="N1047" s="679">
        <f t="shared" ca="1" si="173"/>
        <v>0</v>
      </c>
      <c r="O1047" s="679">
        <f t="shared" ca="1" si="183"/>
        <v>0</v>
      </c>
      <c r="P1047" s="679">
        <f t="shared" ca="1" si="183"/>
        <v>0</v>
      </c>
      <c r="Q1047" s="679">
        <f t="shared" ca="1" si="183"/>
        <v>0</v>
      </c>
      <c r="R1047" s="679">
        <f t="shared" ca="1" si="183"/>
        <v>0</v>
      </c>
      <c r="S1047" s="679">
        <f t="shared" ca="1" si="183"/>
        <v>0</v>
      </c>
      <c r="T1047" s="679">
        <f t="shared" ca="1" si="183"/>
        <v>0</v>
      </c>
      <c r="U1047" s="679">
        <f t="shared" ca="1" si="183"/>
        <v>0</v>
      </c>
      <c r="V1047" s="679">
        <f t="shared" ca="1" si="183"/>
        <v>0</v>
      </c>
      <c r="W1047" s="679">
        <f t="shared" ca="1" si="182"/>
        <v>0</v>
      </c>
      <c r="X1047" s="679">
        <f t="shared" ca="1" si="183"/>
        <v>0</v>
      </c>
      <c r="Y1047" s="679">
        <f t="shared" ca="1" si="183"/>
        <v>0</v>
      </c>
      <c r="Z1047" s="679">
        <f t="shared" ca="1" si="183"/>
        <v>0</v>
      </c>
      <c r="AA1047" t="str">
        <f t="shared" si="175"/>
        <v>ASR_Financial_Report_SHP21Final</v>
      </c>
      <c r="AB1047" s="960">
        <f t="shared" si="176"/>
        <v>44658</v>
      </c>
      <c r="AC1047" t="str">
        <f t="shared" si="177"/>
        <v>Unaudited</v>
      </c>
    </row>
    <row r="1048" spans="1:29" x14ac:dyDescent="0.25">
      <c r="A1048" t="s">
        <v>420</v>
      </c>
      <c r="B1048" t="s">
        <v>1366</v>
      </c>
      <c r="C1048" t="s">
        <v>1367</v>
      </c>
      <c r="D1048">
        <v>1900</v>
      </c>
      <c r="E1048" s="960">
        <v>1</v>
      </c>
      <c r="F1048" t="s">
        <v>1012</v>
      </c>
      <c r="G1048" s="960" t="s">
        <v>1365</v>
      </c>
      <c r="H1048" t="s">
        <v>381</v>
      </c>
      <c r="I1048" s="940" t="s">
        <v>488</v>
      </c>
      <c r="J1048" s="940" t="s">
        <v>444</v>
      </c>
      <c r="K1048" s="940" t="s">
        <v>901</v>
      </c>
      <c r="L1048" s="940" t="s">
        <v>904</v>
      </c>
      <c r="M1048" s="961" t="s">
        <v>907</v>
      </c>
      <c r="N1048" s="679">
        <f t="shared" ca="1" si="173"/>
        <v>0</v>
      </c>
      <c r="O1048" s="679">
        <f t="shared" ca="1" si="183"/>
        <v>0</v>
      </c>
      <c r="P1048" s="679">
        <f t="shared" ca="1" si="183"/>
        <v>0</v>
      </c>
      <c r="Q1048" s="679">
        <f t="shared" ca="1" si="183"/>
        <v>0</v>
      </c>
      <c r="R1048" s="679">
        <f t="shared" ca="1" si="183"/>
        <v>0</v>
      </c>
      <c r="S1048" s="679">
        <f t="shared" ca="1" si="183"/>
        <v>0</v>
      </c>
      <c r="T1048" s="679">
        <f t="shared" ca="1" si="183"/>
        <v>0</v>
      </c>
      <c r="U1048" s="679">
        <f t="shared" ca="1" si="183"/>
        <v>0</v>
      </c>
      <c r="V1048" s="679">
        <f t="shared" ca="1" si="183"/>
        <v>0</v>
      </c>
      <c r="W1048" s="679">
        <f t="shared" ca="1" si="182"/>
        <v>0</v>
      </c>
      <c r="X1048" s="679">
        <f t="shared" ca="1" si="183"/>
        <v>0</v>
      </c>
      <c r="Y1048" s="679">
        <f t="shared" ca="1" si="183"/>
        <v>0</v>
      </c>
      <c r="Z1048" s="679">
        <f t="shared" ca="1" si="183"/>
        <v>0</v>
      </c>
      <c r="AA1048" t="str">
        <f t="shared" si="175"/>
        <v>ASR_Financial_Report_SHP21Final</v>
      </c>
      <c r="AB1048" s="960">
        <f t="shared" si="176"/>
        <v>44658</v>
      </c>
      <c r="AC1048" t="str">
        <f t="shared" si="177"/>
        <v>Unaudited</v>
      </c>
    </row>
    <row r="1049" spans="1:29" x14ac:dyDescent="0.25">
      <c r="A1049" t="s">
        <v>420</v>
      </c>
      <c r="B1049" t="s">
        <v>1366</v>
      </c>
      <c r="C1049" t="s">
        <v>1367</v>
      </c>
      <c r="D1049">
        <v>1900</v>
      </c>
      <c r="E1049" s="960">
        <v>1</v>
      </c>
      <c r="F1049" t="s">
        <v>1012</v>
      </c>
      <c r="G1049" s="960" t="s">
        <v>1365</v>
      </c>
      <c r="H1049" t="s">
        <v>381</v>
      </c>
      <c r="I1049" s="940" t="s">
        <v>488</v>
      </c>
      <c r="J1049" s="940" t="s">
        <v>444</v>
      </c>
      <c r="K1049" s="940" t="s">
        <v>445</v>
      </c>
      <c r="L1049" s="948">
        <v>5.0999999999999996</v>
      </c>
      <c r="M1049" s="963" t="s">
        <v>37</v>
      </c>
      <c r="N1049" s="679">
        <f t="shared" ca="1" si="173"/>
        <v>0</v>
      </c>
      <c r="O1049" s="679">
        <f t="shared" ca="1" si="183"/>
        <v>0</v>
      </c>
      <c r="P1049" s="679">
        <f t="shared" ca="1" si="183"/>
        <v>0</v>
      </c>
      <c r="Q1049" s="679">
        <f t="shared" ca="1" si="183"/>
        <v>0</v>
      </c>
      <c r="R1049" s="679">
        <f t="shared" ca="1" si="183"/>
        <v>0</v>
      </c>
      <c r="S1049" s="679">
        <f t="shared" ca="1" si="183"/>
        <v>0</v>
      </c>
      <c r="T1049" s="679">
        <f t="shared" ca="1" si="183"/>
        <v>0</v>
      </c>
      <c r="U1049" s="679">
        <f t="shared" ca="1" si="183"/>
        <v>0</v>
      </c>
      <c r="V1049" s="679">
        <f t="shared" ca="1" si="183"/>
        <v>0</v>
      </c>
      <c r="W1049" s="679">
        <f t="shared" ca="1" si="182"/>
        <v>0</v>
      </c>
      <c r="X1049" s="679">
        <f t="shared" ca="1" si="183"/>
        <v>0</v>
      </c>
      <c r="Y1049" s="679">
        <f t="shared" ca="1" si="183"/>
        <v>0</v>
      </c>
      <c r="Z1049" s="679">
        <f t="shared" ca="1" si="183"/>
        <v>0</v>
      </c>
      <c r="AA1049" t="str">
        <f t="shared" si="175"/>
        <v>ASR_Financial_Report_SHP21Final</v>
      </c>
      <c r="AB1049" s="960">
        <f t="shared" si="176"/>
        <v>44658</v>
      </c>
      <c r="AC1049" t="str">
        <f t="shared" si="177"/>
        <v>Unaudited</v>
      </c>
    </row>
    <row r="1050" spans="1:29" ht="30" x14ac:dyDescent="0.25">
      <c r="A1050" t="s">
        <v>420</v>
      </c>
      <c r="B1050" t="s">
        <v>1366</v>
      </c>
      <c r="C1050" t="s">
        <v>1367</v>
      </c>
      <c r="D1050">
        <v>1900</v>
      </c>
      <c r="E1050" s="960">
        <v>1</v>
      </c>
      <c r="F1050" t="s">
        <v>1012</v>
      </c>
      <c r="G1050" s="960" t="s">
        <v>1365</v>
      </c>
      <c r="H1050" t="s">
        <v>381</v>
      </c>
      <c r="I1050" s="940" t="s">
        <v>488</v>
      </c>
      <c r="J1050" s="940" t="s">
        <v>444</v>
      </c>
      <c r="K1050" s="940" t="s">
        <v>445</v>
      </c>
      <c r="L1050" s="950">
        <v>5.2</v>
      </c>
      <c r="M1050" s="964" t="s">
        <v>303</v>
      </c>
      <c r="N1050" s="679">
        <f t="shared" ca="1" si="173"/>
        <v>0</v>
      </c>
      <c r="O1050" s="679">
        <f t="shared" ca="1" si="183"/>
        <v>0</v>
      </c>
      <c r="P1050" s="679">
        <f t="shared" ca="1" si="183"/>
        <v>0</v>
      </c>
      <c r="Q1050" s="679">
        <f t="shared" ca="1" si="183"/>
        <v>0</v>
      </c>
      <c r="R1050" s="679">
        <f t="shared" ca="1" si="183"/>
        <v>0</v>
      </c>
      <c r="S1050" s="679">
        <f t="shared" ca="1" si="183"/>
        <v>0</v>
      </c>
      <c r="T1050" s="679">
        <f t="shared" ca="1" si="183"/>
        <v>0</v>
      </c>
      <c r="U1050" s="679">
        <f t="shared" ca="1" si="183"/>
        <v>0</v>
      </c>
      <c r="V1050" s="679">
        <f t="shared" ca="1" si="183"/>
        <v>0</v>
      </c>
      <c r="W1050" s="679">
        <f t="shared" ca="1" si="182"/>
        <v>0</v>
      </c>
      <c r="X1050" s="679">
        <f t="shared" ca="1" si="183"/>
        <v>0</v>
      </c>
      <c r="Y1050" s="679">
        <f t="shared" ca="1" si="183"/>
        <v>0</v>
      </c>
      <c r="Z1050" s="679">
        <f t="shared" ca="1" si="183"/>
        <v>0</v>
      </c>
      <c r="AA1050" t="str">
        <f t="shared" si="175"/>
        <v>ASR_Financial_Report_SHP21Final</v>
      </c>
      <c r="AB1050" s="960">
        <f t="shared" si="176"/>
        <v>44658</v>
      </c>
      <c r="AC1050" t="str">
        <f t="shared" si="177"/>
        <v>Unaudited</v>
      </c>
    </row>
    <row r="1051" spans="1:29" ht="30" x14ac:dyDescent="0.25">
      <c r="A1051" t="s">
        <v>420</v>
      </c>
      <c r="B1051" t="s">
        <v>1366</v>
      </c>
      <c r="C1051" t="s">
        <v>1367</v>
      </c>
      <c r="D1051">
        <v>1900</v>
      </c>
      <c r="E1051" s="960">
        <v>1</v>
      </c>
      <c r="F1051" t="s">
        <v>1012</v>
      </c>
      <c r="G1051" s="960" t="s">
        <v>1365</v>
      </c>
      <c r="H1051" t="s">
        <v>381</v>
      </c>
      <c r="I1051" s="961" t="s">
        <v>488</v>
      </c>
      <c r="J1051" s="961" t="s">
        <v>444</v>
      </c>
      <c r="K1051" s="961" t="s">
        <v>445</v>
      </c>
      <c r="L1051" s="940">
        <v>5.3</v>
      </c>
      <c r="M1051" s="961" t="s">
        <v>304</v>
      </c>
      <c r="N1051" s="679">
        <f t="shared" ca="1" si="173"/>
        <v>0</v>
      </c>
      <c r="O1051" s="679">
        <f t="shared" ca="1" si="183"/>
        <v>0</v>
      </c>
      <c r="P1051" s="679">
        <f t="shared" ca="1" si="183"/>
        <v>0</v>
      </c>
      <c r="Q1051" s="679">
        <f t="shared" ca="1" si="183"/>
        <v>0</v>
      </c>
      <c r="R1051" s="679">
        <f t="shared" ca="1" si="183"/>
        <v>0</v>
      </c>
      <c r="S1051" s="679">
        <f t="shared" ca="1" si="183"/>
        <v>0</v>
      </c>
      <c r="T1051" s="679">
        <f t="shared" ca="1" si="183"/>
        <v>0</v>
      </c>
      <c r="U1051" s="679">
        <f t="shared" ca="1" si="183"/>
        <v>0</v>
      </c>
      <c r="V1051" s="679">
        <f t="shared" ca="1" si="183"/>
        <v>0</v>
      </c>
      <c r="W1051" s="679">
        <f t="shared" ca="1" si="182"/>
        <v>0</v>
      </c>
      <c r="X1051" s="679">
        <f t="shared" ca="1" si="183"/>
        <v>0</v>
      </c>
      <c r="Y1051" s="679">
        <f t="shared" ca="1" si="183"/>
        <v>0</v>
      </c>
      <c r="Z1051" s="679">
        <f t="shared" ca="1" si="183"/>
        <v>0</v>
      </c>
      <c r="AA1051" t="str">
        <f t="shared" si="175"/>
        <v>ASR_Financial_Report_SHP21Final</v>
      </c>
      <c r="AB1051" s="960">
        <f t="shared" si="176"/>
        <v>44658</v>
      </c>
      <c r="AC1051" t="str">
        <f t="shared" si="177"/>
        <v>Unaudited</v>
      </c>
    </row>
    <row r="1052" spans="1:29" x14ac:dyDescent="0.25">
      <c r="A1052" t="s">
        <v>420</v>
      </c>
      <c r="B1052" t="s">
        <v>1366</v>
      </c>
      <c r="C1052" t="s">
        <v>1367</v>
      </c>
      <c r="D1052">
        <v>1900</v>
      </c>
      <c r="E1052" s="960">
        <v>1</v>
      </c>
      <c r="F1052" t="s">
        <v>1012</v>
      </c>
      <c r="G1052" s="960" t="s">
        <v>1365</v>
      </c>
      <c r="H1052" t="s">
        <v>381</v>
      </c>
      <c r="I1052" s="940" t="s">
        <v>488</v>
      </c>
      <c r="J1052" s="940" t="s">
        <v>444</v>
      </c>
      <c r="K1052" s="940" t="s">
        <v>445</v>
      </c>
      <c r="L1052" s="940" t="s">
        <v>82</v>
      </c>
      <c r="M1052" s="965" t="s">
        <v>453</v>
      </c>
      <c r="N1052" s="679">
        <f t="shared" ca="1" si="173"/>
        <v>0</v>
      </c>
      <c r="O1052" s="679">
        <f t="shared" ca="1" si="183"/>
        <v>0</v>
      </c>
      <c r="P1052" s="679">
        <f t="shared" ca="1" si="183"/>
        <v>0</v>
      </c>
      <c r="Q1052" s="679">
        <f t="shared" ca="1" si="183"/>
        <v>0</v>
      </c>
      <c r="R1052" s="679">
        <f t="shared" ca="1" si="183"/>
        <v>0</v>
      </c>
      <c r="S1052" s="679">
        <f t="shared" ca="1" si="183"/>
        <v>0</v>
      </c>
      <c r="T1052" s="679">
        <f t="shared" ca="1" si="183"/>
        <v>0</v>
      </c>
      <c r="U1052" s="679">
        <f t="shared" ca="1" si="183"/>
        <v>0</v>
      </c>
      <c r="V1052" s="679">
        <f t="shared" ca="1" si="183"/>
        <v>0</v>
      </c>
      <c r="W1052" s="679">
        <f t="shared" ca="1" si="182"/>
        <v>0</v>
      </c>
      <c r="X1052" s="679">
        <f t="shared" ca="1" si="183"/>
        <v>0</v>
      </c>
      <c r="Y1052" s="679">
        <f t="shared" ca="1" si="183"/>
        <v>0</v>
      </c>
      <c r="Z1052" s="679">
        <f t="shared" ca="1" si="183"/>
        <v>0</v>
      </c>
      <c r="AA1052" t="str">
        <f t="shared" si="175"/>
        <v>ASR_Financial_Report_SHP21Final</v>
      </c>
      <c r="AB1052" s="960">
        <f t="shared" si="176"/>
        <v>44658</v>
      </c>
      <c r="AC1052" t="str">
        <f t="shared" si="177"/>
        <v>Unaudited</v>
      </c>
    </row>
    <row r="1053" spans="1:29" x14ac:dyDescent="0.25">
      <c r="A1053" t="s">
        <v>420</v>
      </c>
      <c r="B1053" t="s">
        <v>1366</v>
      </c>
      <c r="C1053" t="s">
        <v>1367</v>
      </c>
      <c r="D1053">
        <v>1900</v>
      </c>
      <c r="E1053" s="960">
        <v>1</v>
      </c>
      <c r="F1053" t="s">
        <v>1012</v>
      </c>
      <c r="G1053" s="960" t="s">
        <v>1365</v>
      </c>
      <c r="H1053" t="s">
        <v>381</v>
      </c>
      <c r="I1053" s="940" t="s">
        <v>488</v>
      </c>
      <c r="J1053" s="940" t="s">
        <v>444</v>
      </c>
      <c r="K1053" s="940" t="s">
        <v>446</v>
      </c>
      <c r="L1053" s="940">
        <v>6.1</v>
      </c>
      <c r="M1053" s="965" t="s">
        <v>18</v>
      </c>
      <c r="N1053" s="679">
        <f t="shared" ca="1" si="173"/>
        <v>0</v>
      </c>
      <c r="O1053" s="679">
        <f t="shared" ca="1" si="183"/>
        <v>0</v>
      </c>
      <c r="P1053" s="679">
        <f t="shared" ca="1" si="183"/>
        <v>0</v>
      </c>
      <c r="Q1053" s="679">
        <f t="shared" ca="1" si="183"/>
        <v>0</v>
      </c>
      <c r="R1053" s="679">
        <f t="shared" ca="1" si="183"/>
        <v>0</v>
      </c>
      <c r="S1053" s="679">
        <f t="shared" ca="1" si="183"/>
        <v>0</v>
      </c>
      <c r="T1053" s="679">
        <f t="shared" ca="1" si="183"/>
        <v>0</v>
      </c>
      <c r="U1053" s="679">
        <f t="shared" ca="1" si="183"/>
        <v>0</v>
      </c>
      <c r="V1053" s="679">
        <f t="shared" ca="1" si="183"/>
        <v>0</v>
      </c>
      <c r="W1053" s="679">
        <f t="shared" ca="1" si="182"/>
        <v>0</v>
      </c>
      <c r="X1053" s="679">
        <f t="shared" ca="1" si="183"/>
        <v>0</v>
      </c>
      <c r="Y1053" s="679">
        <f t="shared" ca="1" si="183"/>
        <v>0</v>
      </c>
      <c r="Z1053" s="679">
        <f t="shared" ca="1" si="183"/>
        <v>0</v>
      </c>
      <c r="AA1053" t="str">
        <f t="shared" si="175"/>
        <v>ASR_Financial_Report_SHP21Final</v>
      </c>
      <c r="AB1053" s="960">
        <f t="shared" si="176"/>
        <v>44658</v>
      </c>
      <c r="AC1053" t="str">
        <f t="shared" si="177"/>
        <v>Unaudited</v>
      </c>
    </row>
    <row r="1054" spans="1:29" x14ac:dyDescent="0.25">
      <c r="A1054" t="s">
        <v>420</v>
      </c>
      <c r="B1054" t="s">
        <v>1366</v>
      </c>
      <c r="C1054" t="s">
        <v>1367</v>
      </c>
      <c r="D1054">
        <v>1900</v>
      </c>
      <c r="E1054" s="960">
        <v>1</v>
      </c>
      <c r="F1054" t="s">
        <v>1012</v>
      </c>
      <c r="G1054" s="960" t="s">
        <v>1365</v>
      </c>
      <c r="H1054" t="s">
        <v>381</v>
      </c>
      <c r="I1054" s="940" t="s">
        <v>488</v>
      </c>
      <c r="J1054" s="940" t="s">
        <v>444</v>
      </c>
      <c r="K1054" s="940" t="s">
        <v>446</v>
      </c>
      <c r="L1054" s="940">
        <v>6.2</v>
      </c>
      <c r="M1054" s="965" t="s">
        <v>19</v>
      </c>
      <c r="N1054" s="679">
        <f t="shared" ca="1" si="173"/>
        <v>0</v>
      </c>
      <c r="O1054" s="679">
        <f t="shared" ca="1" si="183"/>
        <v>0</v>
      </c>
      <c r="P1054" s="679">
        <f t="shared" ca="1" si="183"/>
        <v>0</v>
      </c>
      <c r="Q1054" s="679">
        <f t="shared" ca="1" si="183"/>
        <v>0</v>
      </c>
      <c r="R1054" s="679">
        <f t="shared" ca="1" si="183"/>
        <v>0</v>
      </c>
      <c r="S1054" s="679">
        <f t="shared" ca="1" si="183"/>
        <v>0</v>
      </c>
      <c r="T1054" s="679">
        <f t="shared" ca="1" si="183"/>
        <v>0</v>
      </c>
      <c r="U1054" s="679">
        <f t="shared" ca="1" si="183"/>
        <v>0</v>
      </c>
      <c r="V1054" s="679">
        <f t="shared" ca="1" si="183"/>
        <v>0</v>
      </c>
      <c r="W1054" s="679">
        <f t="shared" ca="1" si="182"/>
        <v>0</v>
      </c>
      <c r="X1054" s="679">
        <f t="shared" ca="1" si="183"/>
        <v>0</v>
      </c>
      <c r="Y1054" s="679">
        <f t="shared" ca="1" si="183"/>
        <v>0</v>
      </c>
      <c r="Z1054" s="679">
        <f t="shared" ca="1" si="183"/>
        <v>0</v>
      </c>
      <c r="AA1054" t="str">
        <f t="shared" si="175"/>
        <v>ASR_Financial_Report_SHP21Final</v>
      </c>
      <c r="AB1054" s="960">
        <f t="shared" si="176"/>
        <v>44658</v>
      </c>
      <c r="AC1054" t="str">
        <f t="shared" si="177"/>
        <v>Unaudited</v>
      </c>
    </row>
    <row r="1055" spans="1:29" x14ac:dyDescent="0.25">
      <c r="A1055" t="s">
        <v>420</v>
      </c>
      <c r="B1055" t="s">
        <v>1366</v>
      </c>
      <c r="C1055" t="s">
        <v>1367</v>
      </c>
      <c r="D1055">
        <v>1900</v>
      </c>
      <c r="E1055" s="960">
        <v>1</v>
      </c>
      <c r="F1055" t="s">
        <v>1012</v>
      </c>
      <c r="G1055" s="960" t="s">
        <v>1365</v>
      </c>
      <c r="H1055" t="s">
        <v>381</v>
      </c>
      <c r="I1055" s="940" t="s">
        <v>488</v>
      </c>
      <c r="J1055" s="940" t="s">
        <v>444</v>
      </c>
      <c r="K1055" s="940" t="s">
        <v>446</v>
      </c>
      <c r="L1055" s="940">
        <v>6.3</v>
      </c>
      <c r="M1055" s="965" t="s">
        <v>184</v>
      </c>
      <c r="N1055" s="679">
        <f t="shared" ca="1" si="173"/>
        <v>0</v>
      </c>
      <c r="O1055" s="679">
        <f t="shared" ca="1" si="183"/>
        <v>0</v>
      </c>
      <c r="P1055" s="679">
        <f t="shared" ca="1" si="183"/>
        <v>0</v>
      </c>
      <c r="Q1055" s="679">
        <f t="shared" ca="1" si="183"/>
        <v>0</v>
      </c>
      <c r="R1055" s="679">
        <f t="shared" ca="1" si="183"/>
        <v>0</v>
      </c>
      <c r="S1055" s="679">
        <f t="shared" ca="1" si="183"/>
        <v>0</v>
      </c>
      <c r="T1055" s="679">
        <f t="shared" ca="1" si="183"/>
        <v>0</v>
      </c>
      <c r="U1055" s="679">
        <f t="shared" ca="1" si="183"/>
        <v>0</v>
      </c>
      <c r="V1055" s="679">
        <f t="shared" ca="1" si="183"/>
        <v>0</v>
      </c>
      <c r="W1055" s="679">
        <f t="shared" ca="1" si="182"/>
        <v>0</v>
      </c>
      <c r="X1055" s="679">
        <f t="shared" ca="1" si="183"/>
        <v>0</v>
      </c>
      <c r="Y1055" s="679">
        <f t="shared" ca="1" si="183"/>
        <v>0</v>
      </c>
      <c r="Z1055" s="679">
        <f t="shared" ca="1" si="183"/>
        <v>0</v>
      </c>
      <c r="AA1055" t="str">
        <f t="shared" si="175"/>
        <v>ASR_Financial_Report_SHP21Final</v>
      </c>
      <c r="AB1055" s="960">
        <f t="shared" si="176"/>
        <v>44658</v>
      </c>
      <c r="AC1055" t="str">
        <f t="shared" si="177"/>
        <v>Unaudited</v>
      </c>
    </row>
    <row r="1056" spans="1:29" x14ac:dyDescent="0.25">
      <c r="A1056" t="s">
        <v>420</v>
      </c>
      <c r="B1056" t="s">
        <v>1366</v>
      </c>
      <c r="C1056" t="s">
        <v>1367</v>
      </c>
      <c r="D1056">
        <v>1900</v>
      </c>
      <c r="E1056" s="960">
        <v>1</v>
      </c>
      <c r="F1056" t="s">
        <v>1012</v>
      </c>
      <c r="G1056" s="960" t="s">
        <v>1365</v>
      </c>
      <c r="H1056" t="s">
        <v>381</v>
      </c>
      <c r="I1056" s="940" t="s">
        <v>488</v>
      </c>
      <c r="J1056" s="940" t="s">
        <v>444</v>
      </c>
      <c r="K1056" s="940" t="s">
        <v>446</v>
      </c>
      <c r="L1056" s="940" t="s">
        <v>87</v>
      </c>
      <c r="M1056" s="965" t="s">
        <v>454</v>
      </c>
      <c r="N1056" s="679">
        <f t="shared" ca="1" si="173"/>
        <v>0</v>
      </c>
      <c r="O1056" s="679">
        <f t="shared" ca="1" si="183"/>
        <v>0</v>
      </c>
      <c r="P1056" s="679">
        <f t="shared" ca="1" si="183"/>
        <v>0</v>
      </c>
      <c r="Q1056" s="679">
        <f t="shared" ca="1" si="183"/>
        <v>0</v>
      </c>
      <c r="R1056" s="679">
        <f t="shared" ca="1" si="183"/>
        <v>0</v>
      </c>
      <c r="S1056" s="679">
        <f t="shared" ca="1" si="183"/>
        <v>0</v>
      </c>
      <c r="T1056" s="679">
        <f t="shared" ca="1" si="183"/>
        <v>0</v>
      </c>
      <c r="U1056" s="679">
        <f t="shared" ca="1" si="183"/>
        <v>0</v>
      </c>
      <c r="V1056" s="679">
        <f t="shared" ca="1" si="183"/>
        <v>0</v>
      </c>
      <c r="W1056" s="679">
        <f t="shared" ca="1" si="182"/>
        <v>0</v>
      </c>
      <c r="X1056" s="679">
        <f t="shared" ca="1" si="183"/>
        <v>0</v>
      </c>
      <c r="Y1056" s="679">
        <f t="shared" ca="1" si="183"/>
        <v>0</v>
      </c>
      <c r="Z1056" s="679">
        <f t="shared" ca="1" si="183"/>
        <v>0</v>
      </c>
      <c r="AA1056" t="str">
        <f t="shared" si="175"/>
        <v>ASR_Financial_Report_SHP21Final</v>
      </c>
      <c r="AB1056" s="960">
        <f t="shared" si="176"/>
        <v>44658</v>
      </c>
      <c r="AC1056" t="str">
        <f t="shared" si="177"/>
        <v>Unaudited</v>
      </c>
    </row>
    <row r="1057" spans="1:29" x14ac:dyDescent="0.25">
      <c r="A1057" t="s">
        <v>420</v>
      </c>
      <c r="B1057" t="s">
        <v>1366</v>
      </c>
      <c r="C1057" t="s">
        <v>1367</v>
      </c>
      <c r="D1057">
        <v>1900</v>
      </c>
      <c r="E1057" s="960">
        <v>1</v>
      </c>
      <c r="F1057" t="s">
        <v>1012</v>
      </c>
      <c r="G1057" s="960" t="s">
        <v>1365</v>
      </c>
      <c r="H1057" t="s">
        <v>381</v>
      </c>
      <c r="I1057" s="940" t="s">
        <v>488</v>
      </c>
      <c r="J1057" s="940" t="s">
        <v>444</v>
      </c>
      <c r="K1057" s="940" t="s">
        <v>447</v>
      </c>
      <c r="L1057" s="940">
        <v>7.1</v>
      </c>
      <c r="M1057" s="965" t="s">
        <v>20</v>
      </c>
      <c r="N1057" s="679">
        <f t="shared" ca="1" si="173"/>
        <v>0</v>
      </c>
      <c r="O1057" s="679">
        <f t="shared" ca="1" si="183"/>
        <v>0</v>
      </c>
      <c r="P1057" s="679">
        <f t="shared" ca="1" si="183"/>
        <v>0</v>
      </c>
      <c r="Q1057" s="679">
        <f t="shared" ca="1" si="183"/>
        <v>0</v>
      </c>
      <c r="R1057" s="679">
        <f t="shared" ca="1" si="183"/>
        <v>0</v>
      </c>
      <c r="S1057" s="679">
        <f t="shared" ca="1" si="183"/>
        <v>0</v>
      </c>
      <c r="T1057" s="679">
        <f t="shared" ca="1" si="183"/>
        <v>0</v>
      </c>
      <c r="U1057" s="679">
        <f t="shared" ca="1" si="183"/>
        <v>0</v>
      </c>
      <c r="V1057" s="679">
        <f t="shared" ca="1" si="183"/>
        <v>0</v>
      </c>
      <c r="W1057" s="679">
        <f t="shared" ca="1" si="182"/>
        <v>0</v>
      </c>
      <c r="X1057" s="679">
        <f t="shared" ca="1" si="183"/>
        <v>0</v>
      </c>
      <c r="Y1057" s="679">
        <f t="shared" ca="1" si="183"/>
        <v>0</v>
      </c>
      <c r="Z1057" s="679">
        <f t="shared" ca="1" si="183"/>
        <v>0</v>
      </c>
      <c r="AA1057" t="str">
        <f t="shared" si="175"/>
        <v>ASR_Financial_Report_SHP21Final</v>
      </c>
      <c r="AB1057" s="960">
        <f t="shared" si="176"/>
        <v>44658</v>
      </c>
      <c r="AC1057" t="str">
        <f t="shared" si="177"/>
        <v>Unaudited</v>
      </c>
    </row>
    <row r="1058" spans="1:29" x14ac:dyDescent="0.25">
      <c r="A1058" t="s">
        <v>420</v>
      </c>
      <c r="B1058" t="s">
        <v>1366</v>
      </c>
      <c r="C1058" t="s">
        <v>1367</v>
      </c>
      <c r="D1058">
        <v>1900</v>
      </c>
      <c r="E1058" s="960">
        <v>1</v>
      </c>
      <c r="F1058" t="s">
        <v>1012</v>
      </c>
      <c r="G1058" s="960" t="s">
        <v>1365</v>
      </c>
      <c r="H1058" t="s">
        <v>381</v>
      </c>
      <c r="I1058" s="940" t="s">
        <v>488</v>
      </c>
      <c r="J1058" s="940" t="s">
        <v>444</v>
      </c>
      <c r="K1058" s="940" t="s">
        <v>447</v>
      </c>
      <c r="L1058" s="948">
        <v>7.2</v>
      </c>
      <c r="M1058" s="963" t="s">
        <v>21</v>
      </c>
      <c r="N1058" s="679">
        <f t="shared" ca="1" si="173"/>
        <v>0</v>
      </c>
      <c r="O1058" s="679">
        <f t="shared" ca="1" si="183"/>
        <v>0</v>
      </c>
      <c r="P1058" s="679">
        <f t="shared" ca="1" si="183"/>
        <v>0</v>
      </c>
      <c r="Q1058" s="679">
        <f t="shared" ca="1" si="183"/>
        <v>0</v>
      </c>
      <c r="R1058" s="679">
        <f t="shared" ca="1" si="183"/>
        <v>0</v>
      </c>
      <c r="S1058" s="679">
        <f t="shared" ca="1" si="183"/>
        <v>0</v>
      </c>
      <c r="T1058" s="679">
        <f t="shared" ca="1" si="183"/>
        <v>0</v>
      </c>
      <c r="U1058" s="679">
        <f t="shared" ca="1" si="183"/>
        <v>0</v>
      </c>
      <c r="V1058" s="679">
        <f t="shared" ca="1" si="183"/>
        <v>0</v>
      </c>
      <c r="W1058" s="679">
        <f t="shared" ca="1" si="182"/>
        <v>0</v>
      </c>
      <c r="X1058" s="679">
        <f t="shared" ca="1" si="183"/>
        <v>0</v>
      </c>
      <c r="Y1058" s="679">
        <f t="shared" ca="1" si="183"/>
        <v>0</v>
      </c>
      <c r="Z1058" s="679">
        <f t="shared" ca="1" si="183"/>
        <v>0</v>
      </c>
      <c r="AA1058" t="str">
        <f t="shared" si="175"/>
        <v>ASR_Financial_Report_SHP21Final</v>
      </c>
      <c r="AB1058" s="960">
        <f t="shared" si="176"/>
        <v>44658</v>
      </c>
      <c r="AC1058" t="str">
        <f t="shared" si="177"/>
        <v>Unaudited</v>
      </c>
    </row>
    <row r="1059" spans="1:29" x14ac:dyDescent="0.25">
      <c r="A1059" t="s">
        <v>420</v>
      </c>
      <c r="B1059" t="s">
        <v>1366</v>
      </c>
      <c r="C1059" t="s">
        <v>1367</v>
      </c>
      <c r="D1059">
        <v>1900</v>
      </c>
      <c r="E1059" s="960">
        <v>1</v>
      </c>
      <c r="F1059" t="s">
        <v>1012</v>
      </c>
      <c r="G1059" s="960" t="s">
        <v>1365</v>
      </c>
      <c r="H1059" t="s">
        <v>381</v>
      </c>
      <c r="I1059" s="965" t="s">
        <v>488</v>
      </c>
      <c r="J1059" s="965" t="s">
        <v>444</v>
      </c>
      <c r="K1059" s="965" t="s">
        <v>447</v>
      </c>
      <c r="L1059" s="940">
        <v>7.3</v>
      </c>
      <c r="M1059" s="965" t="s">
        <v>155</v>
      </c>
      <c r="N1059" s="679">
        <f t="shared" ca="1" si="173"/>
        <v>0</v>
      </c>
      <c r="O1059" s="679">
        <f t="shared" ca="1" si="183"/>
        <v>0</v>
      </c>
      <c r="P1059" s="679">
        <f t="shared" ca="1" si="183"/>
        <v>0</v>
      </c>
      <c r="Q1059" s="679">
        <f t="shared" ca="1" si="183"/>
        <v>0</v>
      </c>
      <c r="R1059" s="679">
        <f t="shared" ca="1" si="183"/>
        <v>0</v>
      </c>
      <c r="S1059" s="679">
        <f t="shared" ca="1" si="183"/>
        <v>0</v>
      </c>
      <c r="T1059" s="679">
        <f t="shared" ca="1" si="183"/>
        <v>0</v>
      </c>
      <c r="U1059" s="679">
        <f t="shared" ca="1" si="183"/>
        <v>0</v>
      </c>
      <c r="V1059" s="679">
        <f t="shared" ca="1" si="183"/>
        <v>0</v>
      </c>
      <c r="W1059" s="679">
        <f t="shared" ca="1" si="182"/>
        <v>0</v>
      </c>
      <c r="X1059" s="679">
        <f t="shared" ca="1" si="183"/>
        <v>0</v>
      </c>
      <c r="Y1059" s="679">
        <f t="shared" ca="1" si="183"/>
        <v>0</v>
      </c>
      <c r="Z1059" s="679">
        <f t="shared" ca="1" si="183"/>
        <v>0</v>
      </c>
      <c r="AA1059" t="str">
        <f t="shared" si="175"/>
        <v>ASR_Financial_Report_SHP21Final</v>
      </c>
      <c r="AB1059" s="960">
        <f t="shared" si="176"/>
        <v>44658</v>
      </c>
      <c r="AC1059" t="str">
        <f t="shared" si="177"/>
        <v>Unaudited</v>
      </c>
    </row>
    <row r="1060" spans="1:29" x14ac:dyDescent="0.25">
      <c r="A1060" t="s">
        <v>420</v>
      </c>
      <c r="B1060" t="s">
        <v>1366</v>
      </c>
      <c r="C1060" t="s">
        <v>1367</v>
      </c>
      <c r="D1060">
        <v>1900</v>
      </c>
      <c r="E1060" s="960">
        <v>1</v>
      </c>
      <c r="F1060" t="s">
        <v>1012</v>
      </c>
      <c r="G1060" s="960" t="s">
        <v>1365</v>
      </c>
      <c r="H1060" t="s">
        <v>381</v>
      </c>
      <c r="I1060" s="940" t="s">
        <v>488</v>
      </c>
      <c r="J1060" s="940" t="s">
        <v>444</v>
      </c>
      <c r="K1060" s="940" t="s">
        <v>447</v>
      </c>
      <c r="L1060" s="946" t="s">
        <v>91</v>
      </c>
      <c r="M1060" s="966" t="s">
        <v>455</v>
      </c>
      <c r="N1060" s="679">
        <f t="shared" ca="1" si="173"/>
        <v>0</v>
      </c>
      <c r="O1060" s="679">
        <f t="shared" ca="1" si="183"/>
        <v>0</v>
      </c>
      <c r="P1060" s="679">
        <f t="shared" ca="1" si="183"/>
        <v>0</v>
      </c>
      <c r="Q1060" s="679">
        <f t="shared" ca="1" si="183"/>
        <v>0</v>
      </c>
      <c r="R1060" s="679">
        <f t="shared" ca="1" si="183"/>
        <v>0</v>
      </c>
      <c r="S1060" s="679">
        <f t="shared" ca="1" si="183"/>
        <v>0</v>
      </c>
      <c r="T1060" s="679">
        <f t="shared" ca="1" si="183"/>
        <v>0</v>
      </c>
      <c r="U1060" s="679">
        <f t="shared" ca="1" si="183"/>
        <v>0</v>
      </c>
      <c r="V1060" s="679">
        <f t="shared" ca="1" si="183"/>
        <v>0</v>
      </c>
      <c r="W1060" s="679">
        <f t="shared" ca="1" si="182"/>
        <v>0</v>
      </c>
      <c r="X1060" s="679">
        <f t="shared" ca="1" si="183"/>
        <v>0</v>
      </c>
      <c r="Y1060" s="679">
        <f t="shared" ca="1" si="183"/>
        <v>0</v>
      </c>
      <c r="Z1060" s="679">
        <f t="shared" ca="1" si="183"/>
        <v>0</v>
      </c>
      <c r="AA1060" t="str">
        <f t="shared" si="175"/>
        <v>ASR_Financial_Report_SHP21Final</v>
      </c>
      <c r="AB1060" s="960">
        <f t="shared" si="176"/>
        <v>44658</v>
      </c>
      <c r="AC1060" t="str">
        <f t="shared" si="177"/>
        <v>Unaudited</v>
      </c>
    </row>
    <row r="1061" spans="1:29" x14ac:dyDescent="0.25">
      <c r="A1061" t="s">
        <v>420</v>
      </c>
      <c r="B1061" t="s">
        <v>1366</v>
      </c>
      <c r="C1061" t="s">
        <v>1367</v>
      </c>
      <c r="D1061">
        <v>1900</v>
      </c>
      <c r="E1061" s="960">
        <v>1</v>
      </c>
      <c r="F1061" t="s">
        <v>1012</v>
      </c>
      <c r="G1061" s="960" t="s">
        <v>1365</v>
      </c>
      <c r="H1061" t="s">
        <v>381</v>
      </c>
      <c r="I1061" s="940" t="s">
        <v>488</v>
      </c>
      <c r="J1061" s="940" t="s">
        <v>444</v>
      </c>
      <c r="K1061" s="940" t="s">
        <v>448</v>
      </c>
      <c r="L1061" s="946">
        <v>8.1</v>
      </c>
      <c r="M1061" s="966" t="s">
        <v>22</v>
      </c>
      <c r="N1061" s="679">
        <f t="shared" ca="1" si="173"/>
        <v>0</v>
      </c>
      <c r="O1061" s="679">
        <f t="shared" ca="1" si="183"/>
        <v>0</v>
      </c>
      <c r="P1061" s="679">
        <f t="shared" ca="1" si="183"/>
        <v>0</v>
      </c>
      <c r="Q1061" s="679">
        <f t="shared" ca="1" si="183"/>
        <v>0</v>
      </c>
      <c r="R1061" s="679">
        <f t="shared" ca="1" si="183"/>
        <v>0</v>
      </c>
      <c r="S1061" s="679">
        <f t="shared" ca="1" si="183"/>
        <v>0</v>
      </c>
      <c r="T1061" s="679">
        <f t="shared" ca="1" si="183"/>
        <v>0</v>
      </c>
      <c r="U1061" s="679">
        <f t="shared" ca="1" si="183"/>
        <v>0</v>
      </c>
      <c r="V1061" s="679">
        <f t="shared" ca="1" si="183"/>
        <v>0</v>
      </c>
      <c r="W1061" s="679">
        <f t="shared" ca="1" si="182"/>
        <v>0</v>
      </c>
      <c r="X1061" s="679">
        <f t="shared" ca="1" si="183"/>
        <v>0</v>
      </c>
      <c r="Y1061" s="679">
        <f t="shared" ca="1" si="183"/>
        <v>0</v>
      </c>
      <c r="Z1061" s="679">
        <f t="shared" ca="1" si="183"/>
        <v>0</v>
      </c>
      <c r="AA1061" t="str">
        <f t="shared" si="175"/>
        <v>ASR_Financial_Report_SHP21Final</v>
      </c>
      <c r="AB1061" s="960">
        <f t="shared" si="176"/>
        <v>44658</v>
      </c>
      <c r="AC1061" t="str">
        <f t="shared" si="177"/>
        <v>Unaudited</v>
      </c>
    </row>
    <row r="1062" spans="1:29" x14ac:dyDescent="0.25">
      <c r="A1062" t="s">
        <v>420</v>
      </c>
      <c r="B1062" t="s">
        <v>1366</v>
      </c>
      <c r="C1062" t="s">
        <v>1367</v>
      </c>
      <c r="D1062">
        <v>1900</v>
      </c>
      <c r="E1062" s="960">
        <v>1</v>
      </c>
      <c r="F1062" t="s">
        <v>1012</v>
      </c>
      <c r="G1062" s="960" t="s">
        <v>1365</v>
      </c>
      <c r="H1062" t="s">
        <v>381</v>
      </c>
      <c r="I1062" s="940" t="s">
        <v>488</v>
      </c>
      <c r="J1062" s="940" t="s">
        <v>444</v>
      </c>
      <c r="K1062" s="940" t="s">
        <v>448</v>
      </c>
      <c r="L1062" s="950" t="s">
        <v>112</v>
      </c>
      <c r="M1062" s="967" t="s">
        <v>443</v>
      </c>
      <c r="N1062" s="679">
        <f t="shared" ca="1" si="173"/>
        <v>0</v>
      </c>
      <c r="O1062" s="679">
        <f t="shared" ca="1" si="183"/>
        <v>0</v>
      </c>
      <c r="P1062" s="679">
        <f t="shared" ca="1" si="183"/>
        <v>0</v>
      </c>
      <c r="Q1062" s="679">
        <f t="shared" ca="1" si="183"/>
        <v>0</v>
      </c>
      <c r="R1062" s="679">
        <f t="shared" ca="1" si="183"/>
        <v>0</v>
      </c>
      <c r="S1062" s="679">
        <f t="shared" ca="1" si="183"/>
        <v>0</v>
      </c>
      <c r="T1062" s="679">
        <f t="shared" ca="1" si="183"/>
        <v>0</v>
      </c>
      <c r="U1062" s="679">
        <f t="shared" ca="1" si="183"/>
        <v>0</v>
      </c>
      <c r="V1062" s="679">
        <f t="shared" ca="1" si="183"/>
        <v>0</v>
      </c>
      <c r="W1062" s="679">
        <f t="shared" ca="1" si="182"/>
        <v>0</v>
      </c>
      <c r="X1062" s="679">
        <f t="shared" ca="1" si="183"/>
        <v>0</v>
      </c>
      <c r="Y1062" s="679">
        <f t="shared" ca="1" si="183"/>
        <v>0</v>
      </c>
      <c r="Z1062" s="679">
        <f t="shared" ca="1" si="183"/>
        <v>0</v>
      </c>
      <c r="AA1062" t="str">
        <f t="shared" si="175"/>
        <v>ASR_Financial_Report_SHP21Final</v>
      </c>
      <c r="AB1062" s="960">
        <f t="shared" si="176"/>
        <v>44658</v>
      </c>
      <c r="AC1062" t="str">
        <f t="shared" si="177"/>
        <v>Unaudited</v>
      </c>
    </row>
    <row r="1063" spans="1:29" x14ac:dyDescent="0.25">
      <c r="A1063" t="s">
        <v>420</v>
      </c>
      <c r="B1063" t="s">
        <v>1366</v>
      </c>
      <c r="C1063" t="s">
        <v>1367</v>
      </c>
      <c r="D1063">
        <v>1900</v>
      </c>
      <c r="E1063" s="960">
        <v>1</v>
      </c>
      <c r="F1063" t="s">
        <v>1012</v>
      </c>
      <c r="G1063" s="960" t="s">
        <v>1365</v>
      </c>
      <c r="H1063" t="s">
        <v>381</v>
      </c>
      <c r="I1063" s="966" t="s">
        <v>488</v>
      </c>
      <c r="J1063" s="966" t="s">
        <v>444</v>
      </c>
      <c r="K1063" s="966" t="s">
        <v>448</v>
      </c>
      <c r="L1063" s="946" t="s">
        <v>114</v>
      </c>
      <c r="M1063" s="966" t="s">
        <v>157</v>
      </c>
      <c r="N1063" s="679">
        <f t="shared" ca="1" si="173"/>
        <v>0</v>
      </c>
      <c r="O1063" s="679">
        <f t="shared" ca="1" si="183"/>
        <v>0</v>
      </c>
      <c r="P1063" s="679">
        <f t="shared" ca="1" si="183"/>
        <v>0</v>
      </c>
      <c r="Q1063" s="679">
        <f t="shared" ca="1" si="183"/>
        <v>0</v>
      </c>
      <c r="R1063" s="679">
        <f t="shared" ca="1" si="183"/>
        <v>0</v>
      </c>
      <c r="S1063" s="679">
        <f t="shared" ca="1" si="183"/>
        <v>0</v>
      </c>
      <c r="T1063" s="679">
        <f t="shared" ca="1" si="183"/>
        <v>0</v>
      </c>
      <c r="U1063" s="679">
        <f t="shared" ca="1" si="183"/>
        <v>0</v>
      </c>
      <c r="V1063" s="679">
        <f t="shared" ca="1" si="183"/>
        <v>0</v>
      </c>
      <c r="W1063" s="679">
        <f t="shared" ca="1" si="182"/>
        <v>0</v>
      </c>
      <c r="X1063" s="679">
        <f t="shared" ca="1" si="183"/>
        <v>0</v>
      </c>
      <c r="Y1063" s="679">
        <f t="shared" ca="1" si="183"/>
        <v>0</v>
      </c>
      <c r="Z1063" s="679">
        <f t="shared" ca="1" si="183"/>
        <v>0</v>
      </c>
      <c r="AA1063" t="str">
        <f t="shared" si="175"/>
        <v>ASR_Financial_Report_SHP21Final</v>
      </c>
      <c r="AB1063" s="960">
        <f t="shared" si="176"/>
        <v>44658</v>
      </c>
      <c r="AC1063" t="str">
        <f t="shared" si="177"/>
        <v>Unaudited</v>
      </c>
    </row>
    <row r="1064" spans="1:29" x14ac:dyDescent="0.25">
      <c r="A1064" t="s">
        <v>420</v>
      </c>
      <c r="B1064" t="s">
        <v>1366</v>
      </c>
      <c r="C1064" t="s">
        <v>1367</v>
      </c>
      <c r="D1064">
        <v>1900</v>
      </c>
      <c r="E1064" s="960">
        <v>1</v>
      </c>
      <c r="F1064" t="s">
        <v>1012</v>
      </c>
      <c r="G1064" s="960" t="s">
        <v>1365</v>
      </c>
      <c r="H1064" t="s">
        <v>381</v>
      </c>
      <c r="I1064" s="940" t="s">
        <v>488</v>
      </c>
      <c r="J1064" s="940" t="s">
        <v>444</v>
      </c>
      <c r="K1064" s="940" t="s">
        <v>448</v>
      </c>
      <c r="L1064" s="940" t="s">
        <v>115</v>
      </c>
      <c r="M1064" s="965" t="s">
        <v>113</v>
      </c>
      <c r="N1064" s="679">
        <f t="shared" ca="1" si="173"/>
        <v>0</v>
      </c>
      <c r="O1064" s="679">
        <f t="shared" ca="1" si="183"/>
        <v>0</v>
      </c>
      <c r="P1064" s="679">
        <f t="shared" ca="1" si="183"/>
        <v>0</v>
      </c>
      <c r="Q1064" s="679">
        <f t="shared" ca="1" si="183"/>
        <v>0</v>
      </c>
      <c r="R1064" s="679">
        <f t="shared" ca="1" si="183"/>
        <v>0</v>
      </c>
      <c r="S1064" s="679">
        <f t="shared" ca="1" si="183"/>
        <v>0</v>
      </c>
      <c r="T1064" s="679">
        <f t="shared" ca="1" si="183"/>
        <v>0</v>
      </c>
      <c r="U1064" s="679">
        <f t="shared" ca="1" si="183"/>
        <v>0</v>
      </c>
      <c r="V1064" s="679">
        <f t="shared" ca="1" si="183"/>
        <v>0</v>
      </c>
      <c r="W1064" s="679">
        <f t="shared" ca="1" si="182"/>
        <v>0</v>
      </c>
      <c r="X1064" s="679">
        <f t="shared" ca="1" si="183"/>
        <v>0</v>
      </c>
      <c r="Y1064" s="679">
        <f t="shared" ca="1" si="183"/>
        <v>0</v>
      </c>
      <c r="Z1064" s="679">
        <f t="shared" ca="1" si="183"/>
        <v>0</v>
      </c>
      <c r="AA1064" t="str">
        <f t="shared" si="175"/>
        <v>ASR_Financial_Report_SHP21Final</v>
      </c>
      <c r="AB1064" s="960">
        <f t="shared" si="176"/>
        <v>44658</v>
      </c>
      <c r="AC1064" t="str">
        <f t="shared" si="177"/>
        <v>Unaudited</v>
      </c>
    </row>
    <row r="1065" spans="1:29" x14ac:dyDescent="0.25">
      <c r="A1065" t="s">
        <v>420</v>
      </c>
      <c r="B1065" t="s">
        <v>1366</v>
      </c>
      <c r="C1065" t="s">
        <v>1367</v>
      </c>
      <c r="D1065">
        <v>1900</v>
      </c>
      <c r="E1065" s="960">
        <v>1</v>
      </c>
      <c r="F1065" t="s">
        <v>1012</v>
      </c>
      <c r="G1065" s="960" t="s">
        <v>1365</v>
      </c>
      <c r="H1065" t="s">
        <v>381</v>
      </c>
      <c r="I1065" s="940" t="s">
        <v>488</v>
      </c>
      <c r="J1065" s="940" t="s">
        <v>444</v>
      </c>
      <c r="K1065" s="940" t="s">
        <v>448</v>
      </c>
      <c r="L1065" s="940" t="s">
        <v>116</v>
      </c>
      <c r="M1065" s="965" t="s">
        <v>158</v>
      </c>
      <c r="N1065" s="679">
        <f t="shared" ca="1" si="173"/>
        <v>0</v>
      </c>
      <c r="O1065" s="679">
        <f t="shared" ca="1" si="183"/>
        <v>0</v>
      </c>
      <c r="P1065" s="679">
        <f t="shared" ca="1" si="183"/>
        <v>0</v>
      </c>
      <c r="Q1065" s="679">
        <f t="shared" ca="1" si="183"/>
        <v>0</v>
      </c>
      <c r="R1065" s="679">
        <f t="shared" ca="1" si="183"/>
        <v>0</v>
      </c>
      <c r="S1065" s="679">
        <f t="shared" ca="1" si="183"/>
        <v>0</v>
      </c>
      <c r="T1065" s="679">
        <f t="shared" ca="1" si="183"/>
        <v>0</v>
      </c>
      <c r="U1065" s="679">
        <f t="shared" ca="1" si="183"/>
        <v>0</v>
      </c>
      <c r="V1065" s="679">
        <f t="shared" ca="1" si="183"/>
        <v>0</v>
      </c>
      <c r="W1065" s="679">
        <f t="shared" ca="1" si="182"/>
        <v>0</v>
      </c>
      <c r="X1065" s="679">
        <f t="shared" ca="1" si="183"/>
        <v>0</v>
      </c>
      <c r="Y1065" s="679">
        <f t="shared" ca="1" si="183"/>
        <v>0</v>
      </c>
      <c r="Z1065" s="679">
        <f t="shared" ca="1" si="183"/>
        <v>0</v>
      </c>
      <c r="AA1065" t="str">
        <f t="shared" si="175"/>
        <v>ASR_Financial_Report_SHP21Final</v>
      </c>
      <c r="AB1065" s="960">
        <f t="shared" si="176"/>
        <v>44658</v>
      </c>
      <c r="AC1065" t="str">
        <f t="shared" si="177"/>
        <v>Unaudited</v>
      </c>
    </row>
    <row r="1066" spans="1:29" x14ac:dyDescent="0.25">
      <c r="A1066" t="s">
        <v>420</v>
      </c>
      <c r="B1066" t="s">
        <v>1366</v>
      </c>
      <c r="C1066" t="s">
        <v>1367</v>
      </c>
      <c r="D1066">
        <v>1900</v>
      </c>
      <c r="E1066" s="960">
        <v>1</v>
      </c>
      <c r="F1066" t="s">
        <v>1012</v>
      </c>
      <c r="G1066" s="960" t="s">
        <v>1365</v>
      </c>
      <c r="H1066" t="s">
        <v>381</v>
      </c>
      <c r="I1066" s="940" t="s">
        <v>488</v>
      </c>
      <c r="J1066" s="940" t="s">
        <v>444</v>
      </c>
      <c r="K1066" s="940" t="s">
        <v>448</v>
      </c>
      <c r="L1066" s="940" t="s">
        <v>159</v>
      </c>
      <c r="M1066" s="965" t="s">
        <v>23</v>
      </c>
      <c r="N1066" s="679">
        <f t="shared" ca="1" si="173"/>
        <v>0</v>
      </c>
      <c r="O1066" s="679">
        <f t="shared" ca="1" si="183"/>
        <v>0</v>
      </c>
      <c r="P1066" s="679">
        <f t="shared" ca="1" si="183"/>
        <v>0</v>
      </c>
      <c r="Q1066" s="679">
        <f t="shared" ca="1" si="183"/>
        <v>0</v>
      </c>
      <c r="R1066" s="679">
        <f t="shared" ca="1" si="183"/>
        <v>0</v>
      </c>
      <c r="S1066" s="679">
        <f t="shared" ca="1" si="183"/>
        <v>0</v>
      </c>
      <c r="T1066" s="679">
        <f t="shared" ca="1" si="183"/>
        <v>0</v>
      </c>
      <c r="U1066" s="679">
        <f t="shared" ca="1" si="183"/>
        <v>0</v>
      </c>
      <c r="V1066" s="679">
        <f t="shared" ca="1" si="183"/>
        <v>0</v>
      </c>
      <c r="W1066" s="679">
        <f t="shared" ca="1" si="182"/>
        <v>0</v>
      </c>
      <c r="X1066" s="679">
        <f t="shared" ca="1" si="183"/>
        <v>0</v>
      </c>
      <c r="Y1066" s="679">
        <f t="shared" ca="1" si="183"/>
        <v>0</v>
      </c>
      <c r="Z1066" s="679">
        <f t="shared" ca="1" si="183"/>
        <v>0</v>
      </c>
      <c r="AA1066" t="str">
        <f t="shared" si="175"/>
        <v>ASR_Financial_Report_SHP21Final</v>
      </c>
      <c r="AB1066" s="960">
        <f t="shared" si="176"/>
        <v>44658</v>
      </c>
      <c r="AC1066" t="str">
        <f t="shared" si="177"/>
        <v>Unaudited</v>
      </c>
    </row>
    <row r="1067" spans="1:29" x14ac:dyDescent="0.25">
      <c r="A1067" t="s">
        <v>420</v>
      </c>
      <c r="B1067" t="s">
        <v>1366</v>
      </c>
      <c r="C1067" t="s">
        <v>1367</v>
      </c>
      <c r="D1067">
        <v>1900</v>
      </c>
      <c r="E1067" s="960">
        <v>1</v>
      </c>
      <c r="F1067" t="s">
        <v>1012</v>
      </c>
      <c r="G1067" s="960" t="s">
        <v>1365</v>
      </c>
      <c r="H1067" t="s">
        <v>381</v>
      </c>
      <c r="I1067" s="940" t="s">
        <v>488</v>
      </c>
      <c r="J1067" s="940" t="s">
        <v>444</v>
      </c>
      <c r="K1067" s="940" t="s">
        <v>448</v>
      </c>
      <c r="L1067" s="948" t="s">
        <v>442</v>
      </c>
      <c r="M1067" s="963" t="s">
        <v>456</v>
      </c>
      <c r="N1067" s="679">
        <f t="shared" ref="N1067:N1088" ca="1" si="184">IF(OR(AND($F1067="PY",N$1&lt;&gt;"Prior Year"),AND($F1067&lt;&gt;"PY",N$1="Prior Year")),0,INDEX(INDIRECT("'MMA Rev-Exp "&amp;$H1067&amp;"'!$A$1:$CA$200"),IF($J1067="Member Months",MATCH($J1067,INDIRECT("'MMA Rev-Exp "&amp;$H1067&amp;"'!$A$1:$A$200"),0),MATCH($L1067,INDIRECT("'MMA Rev-Exp "&amp;$H1067&amp;"'!$B$1:$B$200"),0)),IF($F1067="PY",MATCH("Prior Year Adjustments",INDIRECT("'MMA Rev-Exp "&amp;$H1067&amp;"'!$A$8:$CA$8"),0),MATCH(IF($F1067="Q1","JANUARY - MARCH (Q1)",IF($F1067="Q2","APRIL - JUNE (Q2)",IF($F1067="Q3","JULY - SEPTEMBER (Q3)",IF($F1067="Q4","OCTOBER - DECEMBER (Q4)",0)))),INDIRECT("'MMA Rev-Exp "&amp;$H1067&amp;"'!$A$7:$CA$7"),0)+MATCH(N$1,INDIRECT("'MMA Rev-Exp "&amp;$H1067&amp;"'!$D$8:$CA$8"),0)-1)))</f>
        <v>0</v>
      </c>
      <c r="O1067" s="679">
        <f t="shared" ca="1" si="183"/>
        <v>0</v>
      </c>
      <c r="P1067" s="679">
        <f t="shared" ca="1" si="183"/>
        <v>0</v>
      </c>
      <c r="Q1067" s="679">
        <f t="shared" ca="1" si="183"/>
        <v>0</v>
      </c>
      <c r="R1067" s="679">
        <f t="shared" ca="1" si="183"/>
        <v>0</v>
      </c>
      <c r="S1067" s="679">
        <f t="shared" ca="1" si="183"/>
        <v>0</v>
      </c>
      <c r="T1067" s="679">
        <f t="shared" ca="1" si="183"/>
        <v>0</v>
      </c>
      <c r="U1067" s="679">
        <f t="shared" ca="1" si="183"/>
        <v>0</v>
      </c>
      <c r="V1067" s="679">
        <f t="shared" ca="1" si="183"/>
        <v>0</v>
      </c>
      <c r="W1067" s="679">
        <f t="shared" ca="1" si="182"/>
        <v>0</v>
      </c>
      <c r="X1067" s="679">
        <f t="shared" ca="1" si="183"/>
        <v>0</v>
      </c>
      <c r="Y1067" s="679">
        <f t="shared" ca="1" si="183"/>
        <v>0</v>
      </c>
      <c r="Z1067" s="679">
        <f t="shared" ca="1" si="183"/>
        <v>0</v>
      </c>
      <c r="AA1067" t="str">
        <f t="shared" si="175"/>
        <v>ASR_Financial_Report_SHP21Final</v>
      </c>
      <c r="AB1067" s="960">
        <f t="shared" si="176"/>
        <v>44658</v>
      </c>
      <c r="AC1067" t="str">
        <f t="shared" si="177"/>
        <v>Unaudited</v>
      </c>
    </row>
    <row r="1068" spans="1:29" ht="30" x14ac:dyDescent="0.25">
      <c r="A1068" t="s">
        <v>420</v>
      </c>
      <c r="B1068" t="s">
        <v>1366</v>
      </c>
      <c r="C1068" t="s">
        <v>1367</v>
      </c>
      <c r="D1068">
        <v>1900</v>
      </c>
      <c r="E1068" s="960">
        <v>1</v>
      </c>
      <c r="F1068" t="s">
        <v>1012</v>
      </c>
      <c r="G1068" s="960" t="s">
        <v>1365</v>
      </c>
      <c r="H1068" t="s">
        <v>381</v>
      </c>
      <c r="I1068" s="965" t="s">
        <v>488</v>
      </c>
      <c r="J1068" s="965" t="s">
        <v>444</v>
      </c>
      <c r="K1068" s="965" t="s">
        <v>449</v>
      </c>
      <c r="L1068" s="940">
        <v>9.1</v>
      </c>
      <c r="M1068" s="965" t="s">
        <v>185</v>
      </c>
      <c r="N1068" s="679">
        <f t="shared" ca="1" si="184"/>
        <v>0</v>
      </c>
      <c r="O1068" s="679">
        <f t="shared" ca="1" si="183"/>
        <v>0</v>
      </c>
      <c r="P1068" s="679">
        <f t="shared" ca="1" si="183"/>
        <v>0</v>
      </c>
      <c r="Q1068" s="679">
        <f t="shared" ca="1" si="183"/>
        <v>0</v>
      </c>
      <c r="R1068" s="679">
        <f t="shared" ca="1" si="183"/>
        <v>0</v>
      </c>
      <c r="S1068" s="679">
        <f t="shared" ca="1" si="183"/>
        <v>0</v>
      </c>
      <c r="T1068" s="679">
        <f t="shared" ca="1" si="183"/>
        <v>0</v>
      </c>
      <c r="U1068" s="679">
        <f t="shared" ref="U1068:Z1068" ca="1" si="185">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679">
        <f t="shared" ca="1" si="185"/>
        <v>0</v>
      </c>
      <c r="W1068" s="679">
        <f t="shared" ca="1" si="182"/>
        <v>0</v>
      </c>
      <c r="X1068" s="679">
        <f t="shared" ca="1" si="185"/>
        <v>0</v>
      </c>
      <c r="Y1068" s="679">
        <f t="shared" ca="1" si="185"/>
        <v>0</v>
      </c>
      <c r="Z1068" s="679">
        <f t="shared" ca="1" si="185"/>
        <v>0</v>
      </c>
      <c r="AA1068" t="str">
        <f t="shared" si="175"/>
        <v>ASR_Financial_Report_SHP21Final</v>
      </c>
      <c r="AB1068" s="960">
        <f t="shared" si="176"/>
        <v>44658</v>
      </c>
      <c r="AC1068" t="str">
        <f t="shared" si="177"/>
        <v>Unaudited</v>
      </c>
    </row>
    <row r="1069" spans="1:29" x14ac:dyDescent="0.25">
      <c r="A1069" t="s">
        <v>420</v>
      </c>
      <c r="B1069" t="s">
        <v>1366</v>
      </c>
      <c r="C1069" t="s">
        <v>1367</v>
      </c>
      <c r="D1069">
        <v>1900</v>
      </c>
      <c r="E1069" s="960">
        <v>1</v>
      </c>
      <c r="F1069" t="s">
        <v>1012</v>
      </c>
      <c r="G1069" s="960" t="s">
        <v>1365</v>
      </c>
      <c r="H1069" t="s">
        <v>381</v>
      </c>
      <c r="I1069" s="940" t="s">
        <v>488</v>
      </c>
      <c r="J1069" s="940" t="s">
        <v>444</v>
      </c>
      <c r="K1069" s="940" t="s">
        <v>449</v>
      </c>
      <c r="L1069" s="940" t="s">
        <v>106</v>
      </c>
      <c r="M1069" s="965" t="s">
        <v>186</v>
      </c>
      <c r="N1069" s="679">
        <f t="shared" ca="1" si="184"/>
        <v>0</v>
      </c>
      <c r="O1069" s="679">
        <f t="shared" ref="O1069:V1078" ca="1" si="186">IF(OR(AND($F1069="PY",O$1&lt;&gt;"Prior Year"),AND($F1069&lt;&gt;"PY",O$1="Prior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"&amp;$H1069&amp;"'!$A$7:$CA$7"),0)+MATCH(O$1,INDIRECT("'MMA Rev-Exp "&amp;$H1069&amp;"'!$D$8:$CA$8"),0)-1)))</f>
        <v>0</v>
      </c>
      <c r="P1069" s="679">
        <f t="shared" ca="1" si="186"/>
        <v>0</v>
      </c>
      <c r="Q1069" s="679">
        <f t="shared" ca="1" si="186"/>
        <v>0</v>
      </c>
      <c r="R1069" s="679">
        <f t="shared" ca="1" si="186"/>
        <v>0</v>
      </c>
      <c r="S1069" s="679">
        <f t="shared" ca="1" si="186"/>
        <v>0</v>
      </c>
      <c r="T1069" s="679">
        <f t="shared" ca="1" si="186"/>
        <v>0</v>
      </c>
      <c r="U1069" s="679">
        <f t="shared" ca="1" si="186"/>
        <v>0</v>
      </c>
      <c r="V1069" s="679">
        <f t="shared" ca="1" si="186"/>
        <v>0</v>
      </c>
      <c r="W1069" s="679">
        <f t="shared" ca="1" si="182"/>
        <v>0</v>
      </c>
      <c r="X1069" s="679">
        <f t="shared" ref="X1069:Z1087" ca="1" si="187">IF(OR(AND($F1069="PY",X$1&lt;&gt;"Prior Year"),AND($F1069&lt;&gt;"PY",X$1="Prior Year")),0,INDEX(INDIRECT("'MMA Rev-Exp "&amp;$H1069&amp;"'!$A$1:$CA$200"),IF($J1069="Member Months",MATCH($J1069,INDIRECT("'MMA Rev-Exp "&amp;$H1069&amp;"'!$A$1:$A$200"),0),MATCH($L1069,INDIRECT("'MMA Rev-Exp "&amp;$H1069&amp;"'!$B$1:$B$200"),0)),IF($F1069="PY",MATCH("Prior Year Adjustments",INDIRECT("'MMA Rev-Exp "&amp;$H1069&amp;"'!$A$8:$CA$8"),0),MATCH(IF($F1069="Q1","JANUARY - MARCH (Q1)",IF($F1069="Q2","APRIL - JUNE (Q2)",IF($F1069="Q3","JULY - SEPTEMBER (Q3)",IF($F1069="Q4","OCTOBER - DECEMBER (Q4)",0)))),INDIRECT("'MMA Rev-Exp "&amp;$H1069&amp;"'!$A$7:$CA$7"),0)+MATCH(X$1,INDIRECT("'MMA Rev-Exp "&amp;$H1069&amp;"'!$D$8:$CA$8"),0)-1)))</f>
        <v>0</v>
      </c>
      <c r="Y1069" s="679">
        <f t="shared" ca="1" si="187"/>
        <v>0</v>
      </c>
      <c r="Z1069" s="679">
        <f t="shared" ca="1" si="187"/>
        <v>0</v>
      </c>
      <c r="AA1069" t="str">
        <f t="shared" si="175"/>
        <v>ASR_Financial_Report_SHP21Final</v>
      </c>
      <c r="AB1069" s="960">
        <f t="shared" si="176"/>
        <v>44658</v>
      </c>
      <c r="AC1069" t="str">
        <f t="shared" si="177"/>
        <v>Unaudited</v>
      </c>
    </row>
    <row r="1070" spans="1:29" x14ac:dyDescent="0.25">
      <c r="A1070" t="s">
        <v>420</v>
      </c>
      <c r="B1070" t="s">
        <v>1366</v>
      </c>
      <c r="C1070" t="s">
        <v>1367</v>
      </c>
      <c r="D1070">
        <v>1900</v>
      </c>
      <c r="E1070" s="960">
        <v>1</v>
      </c>
      <c r="F1070" t="s">
        <v>1012</v>
      </c>
      <c r="G1070" s="960" t="s">
        <v>1365</v>
      </c>
      <c r="H1070" t="s">
        <v>381</v>
      </c>
      <c r="I1070" s="940" t="s">
        <v>488</v>
      </c>
      <c r="J1070" s="940" t="s">
        <v>444</v>
      </c>
      <c r="K1070" s="940" t="s">
        <v>449</v>
      </c>
      <c r="L1070" s="940" t="s">
        <v>1302</v>
      </c>
      <c r="M1070" s="965" t="s">
        <v>1303</v>
      </c>
      <c r="N1070" s="679">
        <f t="shared" ca="1" si="184"/>
        <v>0</v>
      </c>
      <c r="O1070" s="679">
        <f t="shared" ca="1" si="186"/>
        <v>0</v>
      </c>
      <c r="P1070" s="679">
        <f t="shared" ca="1" si="186"/>
        <v>0</v>
      </c>
      <c r="Q1070" s="679">
        <f t="shared" ca="1" si="186"/>
        <v>0</v>
      </c>
      <c r="R1070" s="679">
        <f t="shared" ca="1" si="186"/>
        <v>0</v>
      </c>
      <c r="S1070" s="679">
        <f t="shared" ca="1" si="186"/>
        <v>0</v>
      </c>
      <c r="T1070" s="679">
        <f t="shared" ca="1" si="186"/>
        <v>0</v>
      </c>
      <c r="U1070" s="679">
        <f t="shared" ca="1" si="186"/>
        <v>0</v>
      </c>
      <c r="V1070" s="679">
        <f t="shared" ca="1" si="186"/>
        <v>0</v>
      </c>
      <c r="W1070" s="679">
        <f t="shared" ca="1" si="182"/>
        <v>0</v>
      </c>
      <c r="X1070" s="679">
        <f t="shared" ca="1" si="187"/>
        <v>0</v>
      </c>
      <c r="Y1070" s="679">
        <f t="shared" ca="1" si="187"/>
        <v>0</v>
      </c>
      <c r="Z1070" s="679">
        <f t="shared" ca="1" si="187"/>
        <v>0</v>
      </c>
      <c r="AA1070" t="str">
        <f t="shared" si="175"/>
        <v>ASR_Financial_Report_SHP21Final</v>
      </c>
      <c r="AB1070" s="960">
        <f t="shared" si="176"/>
        <v>44658</v>
      </c>
      <c r="AC1070" t="str">
        <f t="shared" si="177"/>
        <v>Unaudited</v>
      </c>
    </row>
    <row r="1071" spans="1:29" x14ac:dyDescent="0.25">
      <c r="A1071" t="s">
        <v>420</v>
      </c>
      <c r="B1071" t="s">
        <v>1366</v>
      </c>
      <c r="C1071" t="s">
        <v>1367</v>
      </c>
      <c r="D1071">
        <v>1900</v>
      </c>
      <c r="E1071" s="960">
        <v>1</v>
      </c>
      <c r="F1071" t="s">
        <v>1012</v>
      </c>
      <c r="G1071" s="960" t="s">
        <v>1365</v>
      </c>
      <c r="H1071" t="s">
        <v>381</v>
      </c>
      <c r="I1071" s="940" t="s">
        <v>488</v>
      </c>
      <c r="J1071" s="940" t="s">
        <v>444</v>
      </c>
      <c r="K1071" s="940" t="s">
        <v>449</v>
      </c>
      <c r="L1071" s="940" t="s">
        <v>107</v>
      </c>
      <c r="M1071" s="965" t="s">
        <v>187</v>
      </c>
      <c r="N1071" s="679">
        <f t="shared" ca="1" si="184"/>
        <v>0</v>
      </c>
      <c r="O1071" s="679">
        <f t="shared" ca="1" si="186"/>
        <v>0</v>
      </c>
      <c r="P1071" s="679">
        <f t="shared" ca="1" si="186"/>
        <v>0</v>
      </c>
      <c r="Q1071" s="679">
        <f t="shared" ca="1" si="186"/>
        <v>0</v>
      </c>
      <c r="R1071" s="679">
        <f t="shared" ca="1" si="186"/>
        <v>0</v>
      </c>
      <c r="S1071" s="679">
        <f t="shared" ca="1" si="186"/>
        <v>0</v>
      </c>
      <c r="T1071" s="679">
        <f t="shared" ca="1" si="186"/>
        <v>0</v>
      </c>
      <c r="U1071" s="679">
        <f t="shared" ca="1" si="186"/>
        <v>0</v>
      </c>
      <c r="V1071" s="679">
        <f t="shared" ca="1" si="186"/>
        <v>0</v>
      </c>
      <c r="W1071" s="679">
        <f t="shared" ca="1" si="182"/>
        <v>0</v>
      </c>
      <c r="X1071" s="679">
        <f t="shared" ca="1" si="187"/>
        <v>0</v>
      </c>
      <c r="Y1071" s="679">
        <f t="shared" ca="1" si="187"/>
        <v>0</v>
      </c>
      <c r="Z1071" s="679">
        <f t="shared" ca="1" si="187"/>
        <v>0</v>
      </c>
      <c r="AA1071" t="str">
        <f t="shared" si="175"/>
        <v>ASR_Financial_Report_SHP21Final</v>
      </c>
      <c r="AB1071" s="960">
        <f t="shared" si="176"/>
        <v>44658</v>
      </c>
      <c r="AC1071" t="str">
        <f t="shared" si="177"/>
        <v>Unaudited</v>
      </c>
    </row>
    <row r="1072" spans="1:29" x14ac:dyDescent="0.25">
      <c r="A1072" t="s">
        <v>420</v>
      </c>
      <c r="B1072" t="s">
        <v>1366</v>
      </c>
      <c r="C1072" t="s">
        <v>1367</v>
      </c>
      <c r="D1072">
        <v>1900</v>
      </c>
      <c r="E1072" s="960">
        <v>1</v>
      </c>
      <c r="F1072" t="s">
        <v>1012</v>
      </c>
      <c r="G1072" s="960" t="s">
        <v>1365</v>
      </c>
      <c r="H1072" t="s">
        <v>381</v>
      </c>
      <c r="I1072" s="940" t="s">
        <v>488</v>
      </c>
      <c r="J1072" s="940" t="s">
        <v>444</v>
      </c>
      <c r="K1072" s="940" t="s">
        <v>449</v>
      </c>
      <c r="L1072" s="948" t="s">
        <v>108</v>
      </c>
      <c r="M1072" s="963" t="s">
        <v>160</v>
      </c>
      <c r="N1072" s="679">
        <f t="shared" ca="1" si="184"/>
        <v>0</v>
      </c>
      <c r="O1072" s="679">
        <f t="shared" ca="1" si="186"/>
        <v>0</v>
      </c>
      <c r="P1072" s="679">
        <f t="shared" ca="1" si="186"/>
        <v>0</v>
      </c>
      <c r="Q1072" s="679">
        <f t="shared" ca="1" si="186"/>
        <v>0</v>
      </c>
      <c r="R1072" s="679">
        <f t="shared" ca="1" si="186"/>
        <v>0</v>
      </c>
      <c r="S1072" s="679">
        <f t="shared" ca="1" si="186"/>
        <v>0</v>
      </c>
      <c r="T1072" s="679">
        <f t="shared" ca="1" si="186"/>
        <v>0</v>
      </c>
      <c r="U1072" s="679">
        <f t="shared" ca="1" si="186"/>
        <v>0</v>
      </c>
      <c r="V1072" s="679">
        <f t="shared" ca="1" si="186"/>
        <v>0</v>
      </c>
      <c r="W1072" s="679">
        <f t="shared" ca="1" si="182"/>
        <v>0</v>
      </c>
      <c r="X1072" s="679">
        <f t="shared" ca="1" si="187"/>
        <v>0</v>
      </c>
      <c r="Y1072" s="679">
        <f t="shared" ca="1" si="187"/>
        <v>0</v>
      </c>
      <c r="Z1072" s="679">
        <f t="shared" ca="1" si="187"/>
        <v>0</v>
      </c>
      <c r="AA1072" t="str">
        <f t="shared" si="175"/>
        <v>ASR_Financial_Report_SHP21Final</v>
      </c>
      <c r="AB1072" s="960">
        <f t="shared" si="176"/>
        <v>44658</v>
      </c>
      <c r="AC1072" t="str">
        <f t="shared" si="177"/>
        <v>Unaudited</v>
      </c>
    </row>
    <row r="1073" spans="1:29" x14ac:dyDescent="0.25">
      <c r="A1073" t="s">
        <v>420</v>
      </c>
      <c r="B1073" t="s">
        <v>1366</v>
      </c>
      <c r="C1073" t="s">
        <v>1367</v>
      </c>
      <c r="D1073">
        <v>1900</v>
      </c>
      <c r="E1073" s="960">
        <v>1</v>
      </c>
      <c r="F1073" t="s">
        <v>1012</v>
      </c>
      <c r="G1073" s="960" t="s">
        <v>1365</v>
      </c>
      <c r="H1073" t="s">
        <v>381</v>
      </c>
      <c r="I1073" s="965" t="s">
        <v>488</v>
      </c>
      <c r="J1073" s="965" t="s">
        <v>444</v>
      </c>
      <c r="K1073" s="965" t="s">
        <v>449</v>
      </c>
      <c r="L1073" s="940" t="s">
        <v>109</v>
      </c>
      <c r="M1073" s="965" t="s">
        <v>134</v>
      </c>
      <c r="N1073" s="679">
        <f t="shared" ca="1" si="184"/>
        <v>0</v>
      </c>
      <c r="O1073" s="679">
        <f t="shared" ca="1" si="186"/>
        <v>0</v>
      </c>
      <c r="P1073" s="679">
        <f t="shared" ca="1" si="186"/>
        <v>0</v>
      </c>
      <c r="Q1073" s="679">
        <f t="shared" ca="1" si="186"/>
        <v>0</v>
      </c>
      <c r="R1073" s="679">
        <f t="shared" ca="1" si="186"/>
        <v>0</v>
      </c>
      <c r="S1073" s="679">
        <f t="shared" ca="1" si="186"/>
        <v>0</v>
      </c>
      <c r="T1073" s="679">
        <f t="shared" ca="1" si="186"/>
        <v>0</v>
      </c>
      <c r="U1073" s="679">
        <f t="shared" ca="1" si="186"/>
        <v>0</v>
      </c>
      <c r="V1073" s="679">
        <f t="shared" ca="1" si="186"/>
        <v>0</v>
      </c>
      <c r="W1073" s="679">
        <f t="shared" ca="1" si="182"/>
        <v>0</v>
      </c>
      <c r="X1073" s="679">
        <f t="shared" ca="1" si="187"/>
        <v>0</v>
      </c>
      <c r="Y1073" s="679">
        <f t="shared" ca="1" si="187"/>
        <v>0</v>
      </c>
      <c r="Z1073" s="679">
        <f t="shared" ca="1" si="187"/>
        <v>0</v>
      </c>
      <c r="AA1073" t="str">
        <f t="shared" si="175"/>
        <v>ASR_Financial_Report_SHP21Final</v>
      </c>
      <c r="AB1073" s="960">
        <f t="shared" si="176"/>
        <v>44658</v>
      </c>
      <c r="AC1073" t="str">
        <f t="shared" si="177"/>
        <v>Unaudited</v>
      </c>
    </row>
    <row r="1074" spans="1:29" x14ac:dyDescent="0.25">
      <c r="A1074" t="s">
        <v>420</v>
      </c>
      <c r="B1074" t="s">
        <v>1366</v>
      </c>
      <c r="C1074" t="s">
        <v>1367</v>
      </c>
      <c r="D1074">
        <v>1900</v>
      </c>
      <c r="E1074" s="960">
        <v>1</v>
      </c>
      <c r="F1074" t="s">
        <v>1012</v>
      </c>
      <c r="G1074" s="960" t="s">
        <v>1365</v>
      </c>
      <c r="H1074" t="s">
        <v>381</v>
      </c>
      <c r="I1074" s="940" t="s">
        <v>488</v>
      </c>
      <c r="J1074" s="940" t="s">
        <v>444</v>
      </c>
      <c r="K1074" s="940" t="s">
        <v>449</v>
      </c>
      <c r="L1074" s="940" t="s">
        <v>110</v>
      </c>
      <c r="M1074" s="965" t="s">
        <v>162</v>
      </c>
      <c r="N1074" s="679">
        <f t="shared" ca="1" si="184"/>
        <v>0</v>
      </c>
      <c r="O1074" s="679">
        <f t="shared" ca="1" si="186"/>
        <v>0</v>
      </c>
      <c r="P1074" s="679">
        <f t="shared" ca="1" si="186"/>
        <v>0</v>
      </c>
      <c r="Q1074" s="679">
        <f t="shared" ca="1" si="186"/>
        <v>0</v>
      </c>
      <c r="R1074" s="679">
        <f t="shared" ca="1" si="186"/>
        <v>0</v>
      </c>
      <c r="S1074" s="679">
        <f t="shared" ca="1" si="186"/>
        <v>0</v>
      </c>
      <c r="T1074" s="679">
        <f t="shared" ca="1" si="186"/>
        <v>0</v>
      </c>
      <c r="U1074" s="679">
        <f t="shared" ca="1" si="186"/>
        <v>0</v>
      </c>
      <c r="V1074" s="679">
        <f t="shared" ca="1" si="186"/>
        <v>0</v>
      </c>
      <c r="W1074" s="679">
        <f t="shared" ca="1" si="182"/>
        <v>0</v>
      </c>
      <c r="X1074" s="679">
        <f t="shared" ca="1" si="187"/>
        <v>0</v>
      </c>
      <c r="Y1074" s="679">
        <f t="shared" ca="1" si="187"/>
        <v>0</v>
      </c>
      <c r="Z1074" s="679">
        <f t="shared" ca="1" si="187"/>
        <v>0</v>
      </c>
      <c r="AA1074" t="str">
        <f t="shared" si="175"/>
        <v>ASR_Financial_Report_SHP21Final</v>
      </c>
      <c r="AB1074" s="960">
        <f t="shared" si="176"/>
        <v>44658</v>
      </c>
      <c r="AC1074" t="str">
        <f t="shared" si="177"/>
        <v>Unaudited</v>
      </c>
    </row>
    <row r="1075" spans="1:29" x14ac:dyDescent="0.25">
      <c r="A1075" t="s">
        <v>420</v>
      </c>
      <c r="B1075" t="s">
        <v>1366</v>
      </c>
      <c r="C1075" t="s">
        <v>1367</v>
      </c>
      <c r="D1075">
        <v>1900</v>
      </c>
      <c r="E1075" s="960">
        <v>1</v>
      </c>
      <c r="F1075" t="s">
        <v>1012</v>
      </c>
      <c r="G1075" s="960" t="s">
        <v>1365</v>
      </c>
      <c r="H1075" t="s">
        <v>381</v>
      </c>
      <c r="I1075" s="940" t="s">
        <v>488</v>
      </c>
      <c r="J1075" s="940" t="s">
        <v>444</v>
      </c>
      <c r="K1075" s="940" t="s">
        <v>449</v>
      </c>
      <c r="L1075" s="940" t="s">
        <v>111</v>
      </c>
      <c r="M1075" s="965" t="s">
        <v>463</v>
      </c>
      <c r="N1075" s="679">
        <f t="shared" ca="1" si="184"/>
        <v>0</v>
      </c>
      <c r="O1075" s="679">
        <f t="shared" ca="1" si="186"/>
        <v>0</v>
      </c>
      <c r="P1075" s="679">
        <f t="shared" ca="1" si="186"/>
        <v>0</v>
      </c>
      <c r="Q1075" s="679">
        <f t="shared" ca="1" si="186"/>
        <v>0</v>
      </c>
      <c r="R1075" s="679">
        <f t="shared" ca="1" si="186"/>
        <v>0</v>
      </c>
      <c r="S1075" s="679">
        <f t="shared" ca="1" si="186"/>
        <v>0</v>
      </c>
      <c r="T1075" s="679">
        <f t="shared" ca="1" si="186"/>
        <v>0</v>
      </c>
      <c r="U1075" s="679">
        <f t="shared" ca="1" si="186"/>
        <v>0</v>
      </c>
      <c r="V1075" s="679">
        <f t="shared" ca="1" si="186"/>
        <v>0</v>
      </c>
      <c r="W1075" s="679">
        <f t="shared" ca="1" si="182"/>
        <v>0</v>
      </c>
      <c r="X1075" s="679">
        <f t="shared" ca="1" si="187"/>
        <v>0</v>
      </c>
      <c r="Y1075" s="679">
        <f t="shared" ca="1" si="187"/>
        <v>0</v>
      </c>
      <c r="Z1075" s="679">
        <f t="shared" ca="1" si="187"/>
        <v>0</v>
      </c>
      <c r="AA1075" t="str">
        <f t="shared" si="175"/>
        <v>ASR_Financial_Report_SHP21Final</v>
      </c>
      <c r="AB1075" s="960">
        <f t="shared" si="176"/>
        <v>44658</v>
      </c>
      <c r="AC1075" t="str">
        <f t="shared" si="177"/>
        <v>Unaudited</v>
      </c>
    </row>
    <row r="1076" spans="1:29" x14ac:dyDescent="0.25">
      <c r="A1076" t="s">
        <v>420</v>
      </c>
      <c r="B1076" t="s">
        <v>1366</v>
      </c>
      <c r="C1076" t="s">
        <v>1367</v>
      </c>
      <c r="D1076">
        <v>1900</v>
      </c>
      <c r="E1076" s="960">
        <v>1</v>
      </c>
      <c r="F1076" t="s">
        <v>1012</v>
      </c>
      <c r="G1076" s="960" t="s">
        <v>1365</v>
      </c>
      <c r="H1076" t="s">
        <v>381</v>
      </c>
      <c r="I1076" s="940" t="s">
        <v>488</v>
      </c>
      <c r="J1076" s="940" t="s">
        <v>444</v>
      </c>
      <c r="K1076" s="940" t="s">
        <v>6</v>
      </c>
      <c r="L1076" s="940" t="s">
        <v>117</v>
      </c>
      <c r="M1076" s="965" t="s">
        <v>188</v>
      </c>
      <c r="N1076" s="679">
        <f t="shared" ca="1" si="184"/>
        <v>0</v>
      </c>
      <c r="O1076" s="679">
        <f t="shared" ca="1" si="186"/>
        <v>0</v>
      </c>
      <c r="P1076" s="679">
        <f t="shared" ca="1" si="186"/>
        <v>0</v>
      </c>
      <c r="Q1076" s="679">
        <f t="shared" ca="1" si="186"/>
        <v>0</v>
      </c>
      <c r="R1076" s="679">
        <f t="shared" ca="1" si="186"/>
        <v>0</v>
      </c>
      <c r="S1076" s="679">
        <f t="shared" ca="1" si="186"/>
        <v>0</v>
      </c>
      <c r="T1076" s="679">
        <f t="shared" ca="1" si="186"/>
        <v>0</v>
      </c>
      <c r="U1076" s="679">
        <f t="shared" ca="1" si="186"/>
        <v>0</v>
      </c>
      <c r="V1076" s="679">
        <f t="shared" ca="1" si="186"/>
        <v>0</v>
      </c>
      <c r="W1076" s="679">
        <f t="shared" ca="1" si="182"/>
        <v>0</v>
      </c>
      <c r="X1076" s="679">
        <f t="shared" ca="1" si="187"/>
        <v>0</v>
      </c>
      <c r="Y1076" s="679">
        <f t="shared" ca="1" si="187"/>
        <v>0</v>
      </c>
      <c r="Z1076" s="679">
        <f t="shared" ca="1" si="187"/>
        <v>0</v>
      </c>
      <c r="AA1076" t="str">
        <f t="shared" si="175"/>
        <v>ASR_Financial_Report_SHP21Final</v>
      </c>
      <c r="AB1076" s="960">
        <f t="shared" si="176"/>
        <v>44658</v>
      </c>
      <c r="AC1076" t="str">
        <f t="shared" si="177"/>
        <v>Unaudited</v>
      </c>
    </row>
    <row r="1077" spans="1:29" x14ac:dyDescent="0.25">
      <c r="A1077" t="s">
        <v>420</v>
      </c>
      <c r="B1077" t="s">
        <v>1366</v>
      </c>
      <c r="C1077" t="s">
        <v>1367</v>
      </c>
      <c r="D1077">
        <v>1900</v>
      </c>
      <c r="E1077" s="960">
        <v>1</v>
      </c>
      <c r="F1077" t="s">
        <v>1012</v>
      </c>
      <c r="G1077" s="960" t="s">
        <v>1365</v>
      </c>
      <c r="H1077" t="s">
        <v>381</v>
      </c>
      <c r="I1077" s="940" t="s">
        <v>488</v>
      </c>
      <c r="J1077" s="940" t="s">
        <v>444</v>
      </c>
      <c r="K1077" s="940" t="s">
        <v>6</v>
      </c>
      <c r="L1077" s="948" t="s">
        <v>45</v>
      </c>
      <c r="M1077" s="963" t="s">
        <v>163</v>
      </c>
      <c r="N1077" s="679">
        <f t="shared" ca="1" si="184"/>
        <v>0</v>
      </c>
      <c r="O1077" s="679">
        <f t="shared" ca="1" si="186"/>
        <v>0</v>
      </c>
      <c r="P1077" s="679">
        <f t="shared" ca="1" si="186"/>
        <v>0</v>
      </c>
      <c r="Q1077" s="679">
        <f t="shared" ca="1" si="186"/>
        <v>0</v>
      </c>
      <c r="R1077" s="679">
        <f t="shared" ca="1" si="186"/>
        <v>0</v>
      </c>
      <c r="S1077" s="679">
        <f t="shared" ca="1" si="186"/>
        <v>0</v>
      </c>
      <c r="T1077" s="679">
        <f t="shared" ca="1" si="186"/>
        <v>0</v>
      </c>
      <c r="U1077" s="679">
        <f t="shared" ca="1" si="186"/>
        <v>0</v>
      </c>
      <c r="V1077" s="679">
        <f t="shared" ca="1" si="186"/>
        <v>0</v>
      </c>
      <c r="W1077" s="679">
        <f t="shared" ca="1" si="182"/>
        <v>0</v>
      </c>
      <c r="X1077" s="679">
        <f t="shared" ca="1" si="187"/>
        <v>0</v>
      </c>
      <c r="Y1077" s="679">
        <f t="shared" ca="1" si="187"/>
        <v>0</v>
      </c>
      <c r="Z1077" s="679">
        <f t="shared" ca="1" si="187"/>
        <v>0</v>
      </c>
      <c r="AA1077" t="str">
        <f t="shared" si="175"/>
        <v>ASR_Financial_Report_SHP21Final</v>
      </c>
      <c r="AB1077" s="960">
        <f t="shared" si="176"/>
        <v>44658</v>
      </c>
      <c r="AC1077" t="str">
        <f t="shared" si="177"/>
        <v>Unaudited</v>
      </c>
    </row>
    <row r="1078" spans="1:29" x14ac:dyDescent="0.25">
      <c r="A1078" t="s">
        <v>420</v>
      </c>
      <c r="B1078" t="s">
        <v>1366</v>
      </c>
      <c r="C1078" t="s">
        <v>1367</v>
      </c>
      <c r="D1078">
        <v>1900</v>
      </c>
      <c r="E1078" s="960">
        <v>1</v>
      </c>
      <c r="F1078" t="s">
        <v>1012</v>
      </c>
      <c r="G1078" s="960" t="s">
        <v>1365</v>
      </c>
      <c r="H1078" t="s">
        <v>381</v>
      </c>
      <c r="I1078" s="965" t="s">
        <v>488</v>
      </c>
      <c r="J1078" s="965" t="s">
        <v>444</v>
      </c>
      <c r="K1078" s="965" t="s">
        <v>6</v>
      </c>
      <c r="L1078" s="940" t="s">
        <v>46</v>
      </c>
      <c r="M1078" s="965" t="s">
        <v>164</v>
      </c>
      <c r="N1078" s="679">
        <f t="shared" ca="1" si="184"/>
        <v>0</v>
      </c>
      <c r="O1078" s="679">
        <f t="shared" ca="1" si="186"/>
        <v>0</v>
      </c>
      <c r="P1078" s="679">
        <f t="shared" ca="1" si="186"/>
        <v>0</v>
      </c>
      <c r="Q1078" s="679">
        <f t="shared" ca="1" si="186"/>
        <v>0</v>
      </c>
      <c r="R1078" s="679">
        <f t="shared" ca="1" si="186"/>
        <v>0</v>
      </c>
      <c r="S1078" s="679">
        <f t="shared" ca="1" si="186"/>
        <v>0</v>
      </c>
      <c r="T1078" s="679">
        <f t="shared" ca="1" si="186"/>
        <v>0</v>
      </c>
      <c r="U1078" s="679">
        <f t="shared" ca="1" si="186"/>
        <v>0</v>
      </c>
      <c r="V1078" s="679">
        <f t="shared" ca="1" si="186"/>
        <v>0</v>
      </c>
      <c r="W1078" s="679">
        <f t="shared" ca="1" si="182"/>
        <v>0</v>
      </c>
      <c r="X1078" s="679">
        <f t="shared" ca="1" si="187"/>
        <v>0</v>
      </c>
      <c r="Y1078" s="679">
        <f t="shared" ca="1" si="187"/>
        <v>0</v>
      </c>
      <c r="Z1078" s="679">
        <f t="shared" ca="1" si="187"/>
        <v>0</v>
      </c>
      <c r="AA1078" t="str">
        <f t="shared" si="175"/>
        <v>ASR_Financial_Report_SHP21Final</v>
      </c>
      <c r="AB1078" s="960">
        <f t="shared" si="176"/>
        <v>44658</v>
      </c>
      <c r="AC1078" t="str">
        <f t="shared" si="177"/>
        <v>Unaudited</v>
      </c>
    </row>
    <row r="1079" spans="1:29" x14ac:dyDescent="0.25">
      <c r="A1079" t="s">
        <v>420</v>
      </c>
      <c r="B1079" t="s">
        <v>1366</v>
      </c>
      <c r="C1079" t="s">
        <v>1367</v>
      </c>
      <c r="D1079">
        <v>1900</v>
      </c>
      <c r="E1079" s="960">
        <v>1</v>
      </c>
      <c r="F1079" t="s">
        <v>1012</v>
      </c>
      <c r="G1079" s="960" t="s">
        <v>1365</v>
      </c>
      <c r="H1079" t="s">
        <v>381</v>
      </c>
      <c r="I1079" s="940" t="s">
        <v>488</v>
      </c>
      <c r="J1079" s="940" t="s">
        <v>444</v>
      </c>
      <c r="K1079" s="940" t="s">
        <v>6</v>
      </c>
      <c r="L1079" s="940" t="s">
        <v>165</v>
      </c>
      <c r="M1079" s="965" t="s">
        <v>461</v>
      </c>
      <c r="N1079" s="679">
        <f t="shared" ca="1" si="184"/>
        <v>0</v>
      </c>
      <c r="O1079" s="679">
        <f t="shared" ref="O1079:V1087" ca="1" si="188">IF(OR(AND($F1079="PY",O$1&lt;&gt;"Prior Year"),AND($F1079&lt;&gt;"PY",O$1="Prior Year")),0,INDEX(INDIRECT("'MMA Rev-Exp "&amp;$H1079&amp;"'!$A$1:$CA$200"),IF($J1079="Member Months",MATCH($J1079,INDIRECT("'MMA Rev-Exp "&amp;$H1079&amp;"'!$A$1:$A$200"),0),MATCH($L1079,INDIRECT("'MMA Rev-Exp "&amp;$H1079&amp;"'!$B$1:$B$200"),0)),IF($F1079="PY",MATCH("Prior Year Adjustments",INDIRECT("'MMA Rev-Exp "&amp;$H1079&amp;"'!$A$8:$CA$8"),0),MATCH(IF($F1079="Q1","JANUARY - MARCH (Q1)",IF($F1079="Q2","APRIL - JUNE (Q2)",IF($F1079="Q3","JULY - SEPTEMBER (Q3)",IF($F1079="Q4","OCTOBER - DECEMBER (Q4)",0)))),INDIRECT("'MMA Rev-Exp "&amp;$H1079&amp;"'!$A$7:$CA$7"),0)+MATCH(O$1,INDIRECT("'MMA Rev-Exp "&amp;$H1079&amp;"'!$D$8:$CA$8"),0)-1)))</f>
        <v>0</v>
      </c>
      <c r="P1079" s="679">
        <f t="shared" ca="1" si="188"/>
        <v>0</v>
      </c>
      <c r="Q1079" s="679">
        <f t="shared" ca="1" si="188"/>
        <v>0</v>
      </c>
      <c r="R1079" s="679">
        <f t="shared" ca="1" si="188"/>
        <v>0</v>
      </c>
      <c r="S1079" s="679">
        <f t="shared" ca="1" si="188"/>
        <v>0</v>
      </c>
      <c r="T1079" s="679">
        <f t="shared" ca="1" si="188"/>
        <v>0</v>
      </c>
      <c r="U1079" s="679">
        <f t="shared" ca="1" si="188"/>
        <v>0</v>
      </c>
      <c r="V1079" s="679">
        <f t="shared" ca="1" si="188"/>
        <v>0</v>
      </c>
      <c r="W1079" s="679">
        <f t="shared" ca="1" si="182"/>
        <v>0</v>
      </c>
      <c r="X1079" s="679">
        <f t="shared" ca="1" si="187"/>
        <v>0</v>
      </c>
      <c r="Y1079" s="679">
        <f t="shared" ca="1" si="187"/>
        <v>0</v>
      </c>
      <c r="Z1079" s="679">
        <f t="shared" ca="1" si="187"/>
        <v>0</v>
      </c>
      <c r="AA1079" t="str">
        <f t="shared" si="175"/>
        <v>ASR_Financial_Report_SHP21Final</v>
      </c>
      <c r="AB1079" s="960">
        <f t="shared" si="176"/>
        <v>44658</v>
      </c>
      <c r="AC1079" t="str">
        <f t="shared" si="177"/>
        <v>Unaudited</v>
      </c>
    </row>
    <row r="1080" spans="1:29" x14ac:dyDescent="0.25">
      <c r="A1080" t="s">
        <v>420</v>
      </c>
      <c r="B1080" t="s">
        <v>1366</v>
      </c>
      <c r="C1080" t="s">
        <v>1367</v>
      </c>
      <c r="D1080">
        <v>1900</v>
      </c>
      <c r="E1080" s="960">
        <v>1</v>
      </c>
      <c r="F1080" t="s">
        <v>1012</v>
      </c>
      <c r="G1080" s="960" t="s">
        <v>1365</v>
      </c>
      <c r="H1080" t="s">
        <v>381</v>
      </c>
      <c r="I1080" s="940" t="s">
        <v>488</v>
      </c>
      <c r="J1080" s="940" t="s">
        <v>444</v>
      </c>
      <c r="K1080" s="940" t="s">
        <v>434</v>
      </c>
      <c r="L1080" s="940" t="s">
        <v>120</v>
      </c>
      <c r="M1080" s="965" t="s">
        <v>32</v>
      </c>
      <c r="N1080" s="679">
        <f t="shared" ca="1" si="184"/>
        <v>0</v>
      </c>
      <c r="O1080" s="679">
        <f t="shared" ca="1" si="188"/>
        <v>0</v>
      </c>
      <c r="P1080" s="679">
        <f t="shared" ca="1" si="188"/>
        <v>0</v>
      </c>
      <c r="Q1080" s="679">
        <f t="shared" ca="1" si="188"/>
        <v>0</v>
      </c>
      <c r="R1080" s="679">
        <f t="shared" ca="1" si="188"/>
        <v>0</v>
      </c>
      <c r="S1080" s="679">
        <f t="shared" ca="1" si="188"/>
        <v>0</v>
      </c>
      <c r="T1080" s="679">
        <f t="shared" ca="1" si="188"/>
        <v>0</v>
      </c>
      <c r="U1080" s="679">
        <f t="shared" ca="1" si="188"/>
        <v>0</v>
      </c>
      <c r="V1080" s="679">
        <f t="shared" ca="1" si="188"/>
        <v>0</v>
      </c>
      <c r="W1080" s="679">
        <f t="shared" ca="1" si="182"/>
        <v>0</v>
      </c>
      <c r="X1080" s="679">
        <f t="shared" ca="1" si="187"/>
        <v>0</v>
      </c>
      <c r="Y1080" s="679">
        <f t="shared" ca="1" si="187"/>
        <v>0</v>
      </c>
      <c r="Z1080" s="679">
        <f t="shared" ca="1" si="187"/>
        <v>0</v>
      </c>
      <c r="AA1080" t="str">
        <f t="shared" si="175"/>
        <v>ASR_Financial_Report_SHP21Final</v>
      </c>
      <c r="AB1080" s="960">
        <f t="shared" si="176"/>
        <v>44658</v>
      </c>
      <c r="AC1080" t="str">
        <f t="shared" si="177"/>
        <v>Unaudited</v>
      </c>
    </row>
    <row r="1081" spans="1:29" x14ac:dyDescent="0.25">
      <c r="A1081" t="s">
        <v>420</v>
      </c>
      <c r="B1081" t="s">
        <v>1366</v>
      </c>
      <c r="C1081" t="s">
        <v>1367</v>
      </c>
      <c r="D1081">
        <v>1900</v>
      </c>
      <c r="E1081" s="960">
        <v>1</v>
      </c>
      <c r="F1081" t="s">
        <v>1012</v>
      </c>
      <c r="G1081" s="960" t="s">
        <v>1365</v>
      </c>
      <c r="H1081" t="s">
        <v>381</v>
      </c>
      <c r="I1081" s="940" t="s">
        <v>488</v>
      </c>
      <c r="J1081" s="940" t="s">
        <v>444</v>
      </c>
      <c r="K1081" s="940" t="s">
        <v>434</v>
      </c>
      <c r="L1081" s="940" t="s">
        <v>924</v>
      </c>
      <c r="M1081" s="965" t="s">
        <v>916</v>
      </c>
      <c r="N1081" s="679">
        <f t="shared" ca="1" si="184"/>
        <v>0</v>
      </c>
      <c r="O1081" s="679">
        <f t="shared" ca="1" si="188"/>
        <v>0</v>
      </c>
      <c r="P1081" s="679">
        <f t="shared" ca="1" si="188"/>
        <v>0</v>
      </c>
      <c r="Q1081" s="679">
        <f t="shared" ca="1" si="188"/>
        <v>0</v>
      </c>
      <c r="R1081" s="679">
        <f t="shared" ca="1" si="188"/>
        <v>0</v>
      </c>
      <c r="S1081" s="679">
        <f t="shared" ca="1" si="188"/>
        <v>0</v>
      </c>
      <c r="T1081" s="679">
        <f t="shared" ca="1" si="188"/>
        <v>0</v>
      </c>
      <c r="U1081" s="679">
        <f t="shared" ca="1" si="188"/>
        <v>0</v>
      </c>
      <c r="V1081" s="679">
        <f t="shared" ca="1" si="188"/>
        <v>0</v>
      </c>
      <c r="W1081" s="679">
        <f t="shared" ca="1" si="182"/>
        <v>0</v>
      </c>
      <c r="X1081" s="679">
        <f t="shared" ca="1" si="187"/>
        <v>0</v>
      </c>
      <c r="Y1081" s="679">
        <f t="shared" ca="1" si="187"/>
        <v>0</v>
      </c>
      <c r="Z1081" s="679">
        <f t="shared" ca="1" si="187"/>
        <v>0</v>
      </c>
      <c r="AA1081" t="str">
        <f t="shared" si="175"/>
        <v>ASR_Financial_Report_SHP21Final</v>
      </c>
      <c r="AB1081" s="960">
        <f t="shared" si="176"/>
        <v>44658</v>
      </c>
      <c r="AC1081" t="str">
        <f t="shared" si="177"/>
        <v>Unaudited</v>
      </c>
    </row>
    <row r="1082" spans="1:29" x14ac:dyDescent="0.25">
      <c r="A1082" t="s">
        <v>420</v>
      </c>
      <c r="B1082" t="s">
        <v>1366</v>
      </c>
      <c r="C1082" t="s">
        <v>1367</v>
      </c>
      <c r="D1082">
        <v>1900</v>
      </c>
      <c r="E1082" s="960">
        <v>1</v>
      </c>
      <c r="F1082" t="s">
        <v>1012</v>
      </c>
      <c r="G1082" s="960" t="s">
        <v>1365</v>
      </c>
      <c r="H1082" t="s">
        <v>381</v>
      </c>
      <c r="I1082" s="940" t="s">
        <v>488</v>
      </c>
      <c r="J1082" s="940" t="s">
        <v>444</v>
      </c>
      <c r="K1082" s="940" t="s">
        <v>434</v>
      </c>
      <c r="L1082" s="940" t="s">
        <v>167</v>
      </c>
      <c r="M1082" s="965" t="s">
        <v>40</v>
      </c>
      <c r="N1082" s="679">
        <f t="shared" ca="1" si="184"/>
        <v>0</v>
      </c>
      <c r="O1082" s="679">
        <f t="shared" ca="1" si="188"/>
        <v>0</v>
      </c>
      <c r="P1082" s="679">
        <f t="shared" ca="1" si="188"/>
        <v>0</v>
      </c>
      <c r="Q1082" s="679">
        <f t="shared" ca="1" si="188"/>
        <v>0</v>
      </c>
      <c r="R1082" s="679">
        <f t="shared" ca="1" si="188"/>
        <v>0</v>
      </c>
      <c r="S1082" s="679">
        <f t="shared" ca="1" si="188"/>
        <v>0</v>
      </c>
      <c r="T1082" s="679">
        <f t="shared" ca="1" si="188"/>
        <v>0</v>
      </c>
      <c r="U1082" s="679">
        <f t="shared" ca="1" si="188"/>
        <v>0</v>
      </c>
      <c r="V1082" s="679">
        <f t="shared" ca="1" si="188"/>
        <v>0</v>
      </c>
      <c r="W1082" s="679">
        <f t="shared" ca="1" si="182"/>
        <v>0</v>
      </c>
      <c r="X1082" s="679">
        <f t="shared" ca="1" si="187"/>
        <v>0</v>
      </c>
      <c r="Y1082" s="679">
        <f t="shared" ca="1" si="187"/>
        <v>0</v>
      </c>
      <c r="Z1082" s="679">
        <f t="shared" ca="1" si="187"/>
        <v>0</v>
      </c>
      <c r="AA1082" t="str">
        <f t="shared" si="175"/>
        <v>ASR_Financial_Report_SHP21Final</v>
      </c>
      <c r="AB1082" s="960">
        <f t="shared" si="176"/>
        <v>44658</v>
      </c>
      <c r="AC1082" t="str">
        <f t="shared" si="177"/>
        <v>Unaudited</v>
      </c>
    </row>
    <row r="1083" spans="1:29" x14ac:dyDescent="0.25">
      <c r="A1083" t="s">
        <v>420</v>
      </c>
      <c r="B1083" t="s">
        <v>1366</v>
      </c>
      <c r="C1083" t="s">
        <v>1367</v>
      </c>
      <c r="D1083">
        <v>1900</v>
      </c>
      <c r="E1083" s="960">
        <v>1</v>
      </c>
      <c r="F1083" t="s">
        <v>1012</v>
      </c>
      <c r="G1083" s="960" t="s">
        <v>1365</v>
      </c>
      <c r="H1083" t="s">
        <v>381</v>
      </c>
      <c r="I1083" s="940" t="s">
        <v>488</v>
      </c>
      <c r="J1083" s="940" t="s">
        <v>444</v>
      </c>
      <c r="K1083" s="940" t="s">
        <v>434</v>
      </c>
      <c r="L1083" s="940" t="s">
        <v>168</v>
      </c>
      <c r="M1083" s="965" t="s">
        <v>329</v>
      </c>
      <c r="N1083" s="679">
        <f t="shared" ca="1" si="184"/>
        <v>0</v>
      </c>
      <c r="O1083" s="679">
        <f t="shared" ca="1" si="188"/>
        <v>0</v>
      </c>
      <c r="P1083" s="679">
        <f t="shared" ca="1" si="188"/>
        <v>0</v>
      </c>
      <c r="Q1083" s="679">
        <f t="shared" ca="1" si="188"/>
        <v>0</v>
      </c>
      <c r="R1083" s="679">
        <f t="shared" ca="1" si="188"/>
        <v>0</v>
      </c>
      <c r="S1083" s="679">
        <f t="shared" ca="1" si="188"/>
        <v>0</v>
      </c>
      <c r="T1083" s="679">
        <f t="shared" ca="1" si="188"/>
        <v>0</v>
      </c>
      <c r="U1083" s="679">
        <f t="shared" ca="1" si="188"/>
        <v>0</v>
      </c>
      <c r="V1083" s="679">
        <f t="shared" ca="1" si="188"/>
        <v>0</v>
      </c>
      <c r="W1083" s="679">
        <f t="shared" ca="1" si="182"/>
        <v>0</v>
      </c>
      <c r="X1083" s="679">
        <f t="shared" ca="1" si="187"/>
        <v>0</v>
      </c>
      <c r="Y1083" s="679">
        <f t="shared" ca="1" si="187"/>
        <v>0</v>
      </c>
      <c r="Z1083" s="679">
        <f t="shared" ca="1" si="187"/>
        <v>0</v>
      </c>
      <c r="AA1083" t="str">
        <f t="shared" si="175"/>
        <v>ASR_Financial_Report_SHP21Final</v>
      </c>
      <c r="AB1083" s="960">
        <f t="shared" si="176"/>
        <v>44658</v>
      </c>
      <c r="AC1083" t="str">
        <f t="shared" si="177"/>
        <v>Unaudited</v>
      </c>
    </row>
    <row r="1084" spans="1:29" x14ac:dyDescent="0.25">
      <c r="A1084" t="s">
        <v>420</v>
      </c>
      <c r="B1084" t="s">
        <v>1366</v>
      </c>
      <c r="C1084" t="s">
        <v>1367</v>
      </c>
      <c r="D1084">
        <v>1900</v>
      </c>
      <c r="E1084" s="960">
        <v>1</v>
      </c>
      <c r="F1084" t="s">
        <v>1012</v>
      </c>
      <c r="G1084" s="960" t="s">
        <v>1365</v>
      </c>
      <c r="H1084" t="s">
        <v>381</v>
      </c>
      <c r="I1084" s="940" t="s">
        <v>488</v>
      </c>
      <c r="J1084" s="940" t="s">
        <v>450</v>
      </c>
      <c r="K1084" s="940" t="s">
        <v>435</v>
      </c>
      <c r="L1084" s="940" t="s">
        <v>121</v>
      </c>
      <c r="M1084" s="965" t="s">
        <v>27</v>
      </c>
      <c r="N1084" s="679">
        <f t="shared" ca="1" si="184"/>
        <v>0</v>
      </c>
      <c r="O1084" s="679">
        <f t="shared" ca="1" si="188"/>
        <v>0</v>
      </c>
      <c r="P1084" s="679">
        <f t="shared" ca="1" si="188"/>
        <v>0</v>
      </c>
      <c r="Q1084" s="679">
        <f t="shared" ca="1" si="188"/>
        <v>0</v>
      </c>
      <c r="R1084" s="679">
        <f t="shared" ca="1" si="188"/>
        <v>0</v>
      </c>
      <c r="S1084" s="679">
        <f t="shared" ca="1" si="188"/>
        <v>0</v>
      </c>
      <c r="T1084" s="679">
        <f t="shared" ca="1" si="188"/>
        <v>0</v>
      </c>
      <c r="U1084" s="679">
        <f t="shared" ca="1" si="188"/>
        <v>0</v>
      </c>
      <c r="V1084" s="679">
        <f t="shared" ca="1" si="188"/>
        <v>0</v>
      </c>
      <c r="W1084" s="679">
        <f t="shared" ca="1" si="182"/>
        <v>0</v>
      </c>
      <c r="X1084" s="679">
        <f t="shared" ca="1" si="187"/>
        <v>0</v>
      </c>
      <c r="Y1084" s="679">
        <f t="shared" ca="1" si="187"/>
        <v>0</v>
      </c>
      <c r="Z1084" s="679">
        <f t="shared" ca="1" si="187"/>
        <v>0</v>
      </c>
      <c r="AA1084" t="str">
        <f t="shared" si="175"/>
        <v>ASR_Financial_Report_SHP21Final</v>
      </c>
      <c r="AB1084" s="960">
        <f t="shared" si="176"/>
        <v>44658</v>
      </c>
      <c r="AC1084" t="str">
        <f t="shared" si="177"/>
        <v>Unaudited</v>
      </c>
    </row>
    <row r="1085" spans="1:29" x14ac:dyDescent="0.25">
      <c r="A1085" t="s">
        <v>420</v>
      </c>
      <c r="B1085" t="s">
        <v>1366</v>
      </c>
      <c r="C1085" t="s">
        <v>1367</v>
      </c>
      <c r="D1085">
        <v>1900</v>
      </c>
      <c r="E1085" s="960">
        <v>1</v>
      </c>
      <c r="F1085" t="s">
        <v>1012</v>
      </c>
      <c r="G1085" s="960" t="s">
        <v>1365</v>
      </c>
      <c r="H1085" t="s">
        <v>381</v>
      </c>
      <c r="I1085" s="940" t="s">
        <v>488</v>
      </c>
      <c r="J1085" s="940" t="s">
        <v>450</v>
      </c>
      <c r="K1085" s="940" t="s">
        <v>435</v>
      </c>
      <c r="L1085" s="948" t="s">
        <v>122</v>
      </c>
      <c r="M1085" s="963" t="s">
        <v>97</v>
      </c>
      <c r="N1085" s="679">
        <f t="shared" ca="1" si="184"/>
        <v>0</v>
      </c>
      <c r="O1085" s="679">
        <f t="shared" ca="1" si="188"/>
        <v>0</v>
      </c>
      <c r="P1085" s="679">
        <f t="shared" ca="1" si="188"/>
        <v>0</v>
      </c>
      <c r="Q1085" s="679">
        <f t="shared" ca="1" si="188"/>
        <v>0</v>
      </c>
      <c r="R1085" s="679">
        <f t="shared" ca="1" si="188"/>
        <v>0</v>
      </c>
      <c r="S1085" s="679">
        <f t="shared" ca="1" si="188"/>
        <v>0</v>
      </c>
      <c r="T1085" s="679">
        <f t="shared" ca="1" si="188"/>
        <v>0</v>
      </c>
      <c r="U1085" s="679">
        <f t="shared" ca="1" si="188"/>
        <v>0</v>
      </c>
      <c r="V1085" s="679">
        <f t="shared" ca="1" si="188"/>
        <v>0</v>
      </c>
      <c r="W1085" s="679">
        <f t="shared" ca="1" si="182"/>
        <v>0</v>
      </c>
      <c r="X1085" s="679">
        <f t="shared" ca="1" si="187"/>
        <v>0</v>
      </c>
      <c r="Y1085" s="679">
        <f t="shared" ca="1" si="187"/>
        <v>0</v>
      </c>
      <c r="Z1085" s="679">
        <f t="shared" ca="1" si="187"/>
        <v>0</v>
      </c>
      <c r="AA1085" t="str">
        <f t="shared" si="175"/>
        <v>ASR_Financial_Report_SHP21Final</v>
      </c>
      <c r="AB1085" s="960">
        <f t="shared" si="176"/>
        <v>44658</v>
      </c>
      <c r="AC1085" t="str">
        <f t="shared" si="177"/>
        <v>Unaudited</v>
      </c>
    </row>
    <row r="1086" spans="1:29" x14ac:dyDescent="0.25">
      <c r="A1086" t="s">
        <v>420</v>
      </c>
      <c r="B1086" t="s">
        <v>1366</v>
      </c>
      <c r="C1086" t="s">
        <v>1367</v>
      </c>
      <c r="D1086">
        <v>1900</v>
      </c>
      <c r="E1086" s="960">
        <v>1</v>
      </c>
      <c r="F1086" t="s">
        <v>1012</v>
      </c>
      <c r="G1086" s="960" t="s">
        <v>1365</v>
      </c>
      <c r="H1086" t="s">
        <v>381</v>
      </c>
      <c r="I1086" s="965" t="s">
        <v>488</v>
      </c>
      <c r="J1086" s="965" t="s">
        <v>450</v>
      </c>
      <c r="K1086" s="965" t="s">
        <v>435</v>
      </c>
      <c r="L1086" s="940" t="s">
        <v>123</v>
      </c>
      <c r="M1086" s="965" t="s">
        <v>98</v>
      </c>
      <c r="N1086" s="679">
        <f t="shared" ca="1" si="184"/>
        <v>0</v>
      </c>
      <c r="O1086" s="679">
        <f t="shared" ca="1" si="188"/>
        <v>0</v>
      </c>
      <c r="P1086" s="679">
        <f t="shared" ca="1" si="188"/>
        <v>0</v>
      </c>
      <c r="Q1086" s="679">
        <f t="shared" ca="1" si="188"/>
        <v>0</v>
      </c>
      <c r="R1086" s="679">
        <f t="shared" ca="1" si="188"/>
        <v>0</v>
      </c>
      <c r="S1086" s="679">
        <f t="shared" ca="1" si="188"/>
        <v>0</v>
      </c>
      <c r="T1086" s="679">
        <f t="shared" ca="1" si="188"/>
        <v>0</v>
      </c>
      <c r="U1086" s="679">
        <f t="shared" ca="1" si="188"/>
        <v>0</v>
      </c>
      <c r="V1086" s="679">
        <f t="shared" ca="1" si="188"/>
        <v>0</v>
      </c>
      <c r="W1086" s="679">
        <f t="shared" ca="1" si="182"/>
        <v>0</v>
      </c>
      <c r="X1086" s="679">
        <f t="shared" ca="1" si="187"/>
        <v>0</v>
      </c>
      <c r="Y1086" s="679">
        <f t="shared" ca="1" si="187"/>
        <v>0</v>
      </c>
      <c r="Z1086" s="679">
        <f t="shared" ca="1" si="187"/>
        <v>0</v>
      </c>
      <c r="AA1086" t="str">
        <f t="shared" si="175"/>
        <v>ASR_Financial_Report_SHP21Final</v>
      </c>
      <c r="AB1086" s="960">
        <f t="shared" si="176"/>
        <v>44658</v>
      </c>
      <c r="AC1086" t="str">
        <f t="shared" si="177"/>
        <v>Unaudited</v>
      </c>
    </row>
    <row r="1087" spans="1:29" x14ac:dyDescent="0.25">
      <c r="A1087" t="s">
        <v>420</v>
      </c>
      <c r="B1087" t="s">
        <v>1366</v>
      </c>
      <c r="C1087" t="s">
        <v>1367</v>
      </c>
      <c r="D1087">
        <v>1900</v>
      </c>
      <c r="E1087" s="960">
        <v>1</v>
      </c>
      <c r="F1087" t="s">
        <v>1012</v>
      </c>
      <c r="G1087" s="960" t="s">
        <v>1365</v>
      </c>
      <c r="H1087" t="s">
        <v>381</v>
      </c>
      <c r="I1087" s="940" t="s">
        <v>488</v>
      </c>
      <c r="J1087" s="940" t="s">
        <v>450</v>
      </c>
      <c r="K1087" s="940" t="s">
        <v>435</v>
      </c>
      <c r="L1087" s="940" t="s">
        <v>124</v>
      </c>
      <c r="M1087" s="965" t="s">
        <v>99</v>
      </c>
      <c r="N1087" s="679">
        <f t="shared" ca="1" si="184"/>
        <v>0</v>
      </c>
      <c r="O1087" s="679">
        <f t="shared" ca="1" si="188"/>
        <v>0</v>
      </c>
      <c r="P1087" s="679">
        <f t="shared" ca="1" si="188"/>
        <v>0</v>
      </c>
      <c r="Q1087" s="679">
        <f t="shared" ca="1" si="188"/>
        <v>0</v>
      </c>
      <c r="R1087" s="679">
        <f t="shared" ca="1" si="188"/>
        <v>0</v>
      </c>
      <c r="S1087" s="679">
        <f t="shared" ca="1" si="188"/>
        <v>0</v>
      </c>
      <c r="T1087" s="679">
        <f t="shared" ca="1" si="188"/>
        <v>0</v>
      </c>
      <c r="U1087" s="679">
        <f t="shared" ca="1" si="188"/>
        <v>0</v>
      </c>
      <c r="V1087" s="679">
        <f t="shared" ca="1" si="188"/>
        <v>0</v>
      </c>
      <c r="W1087" s="679">
        <f t="shared" ca="1" si="182"/>
        <v>0</v>
      </c>
      <c r="X1087" s="679">
        <f t="shared" ca="1" si="187"/>
        <v>0</v>
      </c>
      <c r="Y1087" s="679">
        <f t="shared" ca="1" si="187"/>
        <v>0</v>
      </c>
      <c r="Z1087" s="679">
        <f t="shared" ca="1" si="187"/>
        <v>0</v>
      </c>
      <c r="AA1087" t="str">
        <f t="shared" si="175"/>
        <v>ASR_Financial_Report_SHP21Final</v>
      </c>
      <c r="AB1087" s="960">
        <f t="shared" si="176"/>
        <v>44658</v>
      </c>
      <c r="AC1087" t="str">
        <f t="shared" si="177"/>
        <v>Unaudited</v>
      </c>
    </row>
    <row r="1088" spans="1:29" x14ac:dyDescent="0.25">
      <c r="A1088" t="s">
        <v>420</v>
      </c>
      <c r="B1088" t="s">
        <v>1366</v>
      </c>
      <c r="C1088" t="s">
        <v>1367</v>
      </c>
      <c r="D1088">
        <v>1900</v>
      </c>
      <c r="E1088" s="960">
        <v>1</v>
      </c>
      <c r="F1088" t="s">
        <v>1012</v>
      </c>
      <c r="G1088" s="960" t="s">
        <v>1365</v>
      </c>
      <c r="H1088" t="s">
        <v>381</v>
      </c>
      <c r="I1088" s="940" t="s">
        <v>488</v>
      </c>
      <c r="J1088" s="940" t="s">
        <v>450</v>
      </c>
      <c r="K1088" s="940" t="s">
        <v>435</v>
      </c>
      <c r="L1088" s="940" t="s">
        <v>125</v>
      </c>
      <c r="M1088" s="965" t="s">
        <v>100</v>
      </c>
      <c r="N1088" s="679">
        <f t="shared" ca="1" si="184"/>
        <v>0</v>
      </c>
      <c r="O1088" s="679">
        <f ca="1">IF(OR(AND($F1088="PY",O$1&lt;&gt;"Prior Year"),AND($F1088&lt;&gt;"PY",O$1="Prior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"&amp;$H1088&amp;"'!$A$7:$CA$7"),0)+MATCH(O$1,INDIRECT("'MMA Rev-Exp "&amp;$H1088&amp;"'!$D$8:$CA$8"),0)-1)))</f>
        <v>0</v>
      </c>
      <c r="P1088" s="679">
        <f ca="1">IF(OR(AND($F1088="PY",P$1&lt;&gt;"Prior Year"),AND($F1088&lt;&gt;"PY",P$1="Prior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"&amp;$H1088&amp;"'!$A$7:$CA$7"),0)+MATCH(P$1,INDIRECT("'MMA Rev-Exp "&amp;$H1088&amp;"'!$D$8:$CA$8"),0)-1)))</f>
        <v>0</v>
      </c>
      <c r="Q1088" s="679">
        <f ca="1">IF(OR(AND($F1088="PY",Q$1&lt;&gt;"Prior Year"),AND($F1088&lt;&gt;"PY",Q$1="Prior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"&amp;$H1088&amp;"'!$A$7:$CA$7"),0)+MATCH(Q$1,INDIRECT("'MMA Rev-Exp "&amp;$H1088&amp;"'!$D$8:$CA$8"),0)-1)))</f>
        <v>0</v>
      </c>
      <c r="R1088" s="679">
        <f t="shared" ref="O1088:Z1103" ca="1" si="189">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679">
        <f t="shared" ca="1" si="189"/>
        <v>0</v>
      </c>
      <c r="T1088" s="679">
        <f t="shared" ca="1" si="189"/>
        <v>0</v>
      </c>
      <c r="U1088" s="679">
        <f t="shared" ca="1" si="189"/>
        <v>0</v>
      </c>
      <c r="V1088" s="679">
        <f t="shared" ca="1" si="189"/>
        <v>0</v>
      </c>
      <c r="W1088" s="679">
        <f t="shared" ca="1" si="182"/>
        <v>0</v>
      </c>
      <c r="X1088" s="679">
        <f t="shared" ca="1" si="189"/>
        <v>0</v>
      </c>
      <c r="Y1088" s="679">
        <f t="shared" ca="1" si="189"/>
        <v>0</v>
      </c>
      <c r="Z1088" s="679">
        <f t="shared" ca="1" si="189"/>
        <v>0</v>
      </c>
      <c r="AA1088" t="str">
        <f t="shared" si="175"/>
        <v>ASR_Financial_Report_SHP21Final</v>
      </c>
      <c r="AB1088" s="960">
        <f t="shared" si="176"/>
        <v>44658</v>
      </c>
      <c r="AC1088" t="str">
        <f t="shared" si="177"/>
        <v>Unaudited</v>
      </c>
    </row>
    <row r="1089" spans="1:29" x14ac:dyDescent="0.25">
      <c r="A1089" t="s">
        <v>420</v>
      </c>
      <c r="B1089" t="s">
        <v>1366</v>
      </c>
      <c r="C1089" t="s">
        <v>1367</v>
      </c>
      <c r="D1089">
        <v>1900</v>
      </c>
      <c r="E1089" s="960">
        <v>1</v>
      </c>
      <c r="F1089" t="s">
        <v>1012</v>
      </c>
      <c r="G1089" s="960" t="s">
        <v>1365</v>
      </c>
      <c r="H1089" t="s">
        <v>381</v>
      </c>
      <c r="I1089" s="940" t="s">
        <v>488</v>
      </c>
      <c r="J1089" s="940" t="s">
        <v>450</v>
      </c>
      <c r="K1089" s="940" t="s">
        <v>435</v>
      </c>
      <c r="L1089" s="940" t="s">
        <v>126</v>
      </c>
      <c r="M1089" s="965" t="s">
        <v>28</v>
      </c>
      <c r="N1089" s="679">
        <f t="shared" ref="N1089:Z1123" ca="1" si="190">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679">
        <f t="shared" ca="1" si="189"/>
        <v>0</v>
      </c>
      <c r="P1089" s="679">
        <f t="shared" ca="1" si="189"/>
        <v>0</v>
      </c>
      <c r="Q1089" s="679">
        <f t="shared" ca="1" si="189"/>
        <v>0</v>
      </c>
      <c r="R1089" s="679">
        <f t="shared" ca="1" si="189"/>
        <v>0</v>
      </c>
      <c r="S1089" s="679">
        <f t="shared" ca="1" si="189"/>
        <v>0</v>
      </c>
      <c r="T1089" s="679">
        <f t="shared" ca="1" si="189"/>
        <v>0</v>
      </c>
      <c r="U1089" s="679">
        <f t="shared" ca="1" si="189"/>
        <v>0</v>
      </c>
      <c r="V1089" s="679">
        <f t="shared" ca="1" si="189"/>
        <v>0</v>
      </c>
      <c r="W1089" s="679">
        <f t="shared" ca="1" si="182"/>
        <v>0</v>
      </c>
      <c r="X1089" s="679">
        <f t="shared" ca="1" si="189"/>
        <v>0</v>
      </c>
      <c r="Y1089" s="679">
        <f t="shared" ca="1" si="189"/>
        <v>0</v>
      </c>
      <c r="Z1089" s="679">
        <f t="shared" ca="1" si="189"/>
        <v>0</v>
      </c>
      <c r="AA1089" t="str">
        <f t="shared" si="175"/>
        <v>ASR_Financial_Report_SHP21Final</v>
      </c>
      <c r="AB1089" s="960">
        <f t="shared" si="176"/>
        <v>44658</v>
      </c>
      <c r="AC1089" t="str">
        <f t="shared" si="177"/>
        <v>Unaudited</v>
      </c>
    </row>
    <row r="1090" spans="1:29" x14ac:dyDescent="0.25">
      <c r="A1090" t="s">
        <v>420</v>
      </c>
      <c r="B1090" t="s">
        <v>1366</v>
      </c>
      <c r="C1090" t="s">
        <v>1367</v>
      </c>
      <c r="D1090">
        <v>1900</v>
      </c>
      <c r="E1090" s="960">
        <v>1</v>
      </c>
      <c r="F1090" t="s">
        <v>1012</v>
      </c>
      <c r="G1090" s="960" t="s">
        <v>1365</v>
      </c>
      <c r="H1090" t="s">
        <v>381</v>
      </c>
      <c r="I1090" s="940" t="s">
        <v>488</v>
      </c>
      <c r="J1090" s="940" t="s">
        <v>436</v>
      </c>
      <c r="K1090" s="940" t="s">
        <v>436</v>
      </c>
      <c r="L1090" s="940" t="s">
        <v>128</v>
      </c>
      <c r="M1090" s="965" t="s">
        <v>326</v>
      </c>
      <c r="N1090" s="679">
        <f t="shared" ca="1" si="190"/>
        <v>0</v>
      </c>
      <c r="O1090" s="679">
        <f t="shared" ca="1" si="189"/>
        <v>0</v>
      </c>
      <c r="P1090" s="679">
        <f t="shared" ca="1" si="189"/>
        <v>0</v>
      </c>
      <c r="Q1090" s="679">
        <f t="shared" ca="1" si="189"/>
        <v>0</v>
      </c>
      <c r="R1090" s="679">
        <f t="shared" ca="1" si="189"/>
        <v>0</v>
      </c>
      <c r="S1090" s="679">
        <f t="shared" ca="1" si="189"/>
        <v>0</v>
      </c>
      <c r="T1090" s="679">
        <f t="shared" ca="1" si="189"/>
        <v>0</v>
      </c>
      <c r="U1090" s="679">
        <f t="shared" ca="1" si="189"/>
        <v>0</v>
      </c>
      <c r="V1090" s="679">
        <f t="shared" ca="1" si="189"/>
        <v>0</v>
      </c>
      <c r="W1090" s="679">
        <f t="shared" ca="1" si="182"/>
        <v>0</v>
      </c>
      <c r="X1090" s="679">
        <f t="shared" ca="1" si="189"/>
        <v>0</v>
      </c>
      <c r="Y1090" s="679">
        <f t="shared" ca="1" si="189"/>
        <v>0</v>
      </c>
      <c r="Z1090" s="679">
        <f t="shared" ca="1" si="189"/>
        <v>0</v>
      </c>
      <c r="AA1090" t="str">
        <f t="shared" ref="AA1090:AA1153" si="191">file_name</f>
        <v>ASR_Financial_Report_SHP21Final</v>
      </c>
      <c r="AB1090" s="960">
        <f t="shared" ref="AB1090:AB1153" si="192">file_date</f>
        <v>44658</v>
      </c>
      <c r="AC1090" t="str">
        <f t="shared" ref="AC1090:AC1153" si="193">status</f>
        <v>Unaudited</v>
      </c>
    </row>
    <row r="1091" spans="1:29" x14ac:dyDescent="0.25">
      <c r="A1091" t="s">
        <v>420</v>
      </c>
      <c r="B1091" t="s">
        <v>1366</v>
      </c>
      <c r="C1091" t="s">
        <v>1367</v>
      </c>
      <c r="D1091">
        <v>1900</v>
      </c>
      <c r="E1091" s="960">
        <v>1</v>
      </c>
      <c r="F1091" t="s">
        <v>1012</v>
      </c>
      <c r="G1091" s="960" t="s">
        <v>1365</v>
      </c>
      <c r="H1091" t="s">
        <v>381</v>
      </c>
      <c r="I1091" s="940" t="s">
        <v>488</v>
      </c>
      <c r="J1091" s="940" t="s">
        <v>436</v>
      </c>
      <c r="K1091" s="940" t="s">
        <v>436</v>
      </c>
      <c r="L1091" s="940" t="s">
        <v>129</v>
      </c>
      <c r="M1091" s="965" t="s">
        <v>325</v>
      </c>
      <c r="N1091" s="679">
        <f t="shared" ca="1" si="190"/>
        <v>0</v>
      </c>
      <c r="O1091" s="679">
        <f t="shared" ca="1" si="189"/>
        <v>0</v>
      </c>
      <c r="P1091" s="679">
        <f t="shared" ca="1" si="189"/>
        <v>0</v>
      </c>
      <c r="Q1091" s="679">
        <f t="shared" ca="1" si="189"/>
        <v>0</v>
      </c>
      <c r="R1091" s="679">
        <f t="shared" ca="1" si="189"/>
        <v>0</v>
      </c>
      <c r="S1091" s="679">
        <f t="shared" ca="1" si="189"/>
        <v>0</v>
      </c>
      <c r="T1091" s="679">
        <f t="shared" ca="1" si="189"/>
        <v>0</v>
      </c>
      <c r="U1091" s="679">
        <f t="shared" ca="1" si="189"/>
        <v>0</v>
      </c>
      <c r="V1091" s="679">
        <f t="shared" ca="1" si="189"/>
        <v>0</v>
      </c>
      <c r="W1091" s="679">
        <f t="shared" ca="1" si="182"/>
        <v>0</v>
      </c>
      <c r="X1091" s="679">
        <f t="shared" ca="1" si="189"/>
        <v>0</v>
      </c>
      <c r="Y1091" s="679">
        <f t="shared" ca="1" si="189"/>
        <v>0</v>
      </c>
      <c r="Z1091" s="679">
        <f t="shared" ca="1" si="189"/>
        <v>0</v>
      </c>
      <c r="AA1091" t="str">
        <f t="shared" si="191"/>
        <v>ASR_Financial_Report_SHP21Final</v>
      </c>
      <c r="AB1091" s="960">
        <f t="shared" si="192"/>
        <v>44658</v>
      </c>
      <c r="AC1091" t="str">
        <f t="shared" si="193"/>
        <v>Unaudited</v>
      </c>
    </row>
    <row r="1092" spans="1:29" ht="30" x14ac:dyDescent="0.25">
      <c r="A1092" t="s">
        <v>420</v>
      </c>
      <c r="B1092" t="s">
        <v>1366</v>
      </c>
      <c r="C1092" t="s">
        <v>1367</v>
      </c>
      <c r="D1092">
        <v>1900</v>
      </c>
      <c r="E1092" s="960">
        <v>1</v>
      </c>
      <c r="F1092" t="s">
        <v>1012</v>
      </c>
      <c r="G1092" s="960" t="s">
        <v>1365</v>
      </c>
      <c r="H1092" t="s">
        <v>381</v>
      </c>
      <c r="I1092" s="940" t="s">
        <v>488</v>
      </c>
      <c r="J1092" s="940" t="s">
        <v>436</v>
      </c>
      <c r="K1092" s="940" t="s">
        <v>436</v>
      </c>
      <c r="L1092" s="940" t="s">
        <v>130</v>
      </c>
      <c r="M1092" s="965" t="s">
        <v>179</v>
      </c>
      <c r="N1092" s="679">
        <f t="shared" ca="1" si="190"/>
        <v>0</v>
      </c>
      <c r="O1092" s="679">
        <f t="shared" ca="1" si="189"/>
        <v>0</v>
      </c>
      <c r="P1092" s="679">
        <f t="shared" ca="1" si="189"/>
        <v>0</v>
      </c>
      <c r="Q1092" s="679">
        <f t="shared" ca="1" si="189"/>
        <v>0</v>
      </c>
      <c r="R1092" s="679">
        <f t="shared" ca="1" si="189"/>
        <v>0</v>
      </c>
      <c r="S1092" s="679">
        <f t="shared" ca="1" si="189"/>
        <v>0</v>
      </c>
      <c r="T1092" s="679">
        <f t="shared" ca="1" si="189"/>
        <v>0</v>
      </c>
      <c r="U1092" s="679">
        <f t="shared" ca="1" si="189"/>
        <v>0</v>
      </c>
      <c r="V1092" s="679">
        <f t="shared" ca="1" si="189"/>
        <v>0</v>
      </c>
      <c r="W1092" s="679">
        <f t="shared" ca="1" si="182"/>
        <v>0</v>
      </c>
      <c r="X1092" s="679">
        <f t="shared" ca="1" si="189"/>
        <v>0</v>
      </c>
      <c r="Y1092" s="679">
        <f t="shared" ca="1" si="189"/>
        <v>0</v>
      </c>
      <c r="Z1092" s="679">
        <f t="shared" ca="1" si="189"/>
        <v>0</v>
      </c>
      <c r="AA1092" t="str">
        <f t="shared" si="191"/>
        <v>ASR_Financial_Report_SHP21Final</v>
      </c>
      <c r="AB1092" s="960">
        <f t="shared" si="192"/>
        <v>44658</v>
      </c>
      <c r="AC1092" t="str">
        <f t="shared" si="193"/>
        <v>Unaudited</v>
      </c>
    </row>
    <row r="1093" spans="1:29" x14ac:dyDescent="0.25">
      <c r="A1093" t="s">
        <v>420</v>
      </c>
      <c r="B1093" t="s">
        <v>1366</v>
      </c>
      <c r="C1093" t="s">
        <v>1367</v>
      </c>
      <c r="D1093">
        <v>1900</v>
      </c>
      <c r="E1093" s="960">
        <v>1</v>
      </c>
      <c r="F1093" t="s">
        <v>1012</v>
      </c>
      <c r="G1093" s="960" t="s">
        <v>1365</v>
      </c>
      <c r="H1093" t="s">
        <v>381</v>
      </c>
      <c r="I1093" s="940" t="s">
        <v>488</v>
      </c>
      <c r="J1093" s="940" t="s">
        <v>436</v>
      </c>
      <c r="K1093" s="940" t="s">
        <v>436</v>
      </c>
      <c r="L1093" s="948" t="s">
        <v>131</v>
      </c>
      <c r="M1093" s="963" t="s">
        <v>494</v>
      </c>
      <c r="N1093" s="679">
        <f t="shared" ca="1" si="190"/>
        <v>0</v>
      </c>
      <c r="O1093" s="679">
        <f t="shared" ca="1" si="189"/>
        <v>0</v>
      </c>
      <c r="P1093" s="679">
        <f t="shared" ca="1" si="189"/>
        <v>0</v>
      </c>
      <c r="Q1093" s="679">
        <f t="shared" ca="1" si="189"/>
        <v>0</v>
      </c>
      <c r="R1093" s="679">
        <f t="shared" ca="1" si="189"/>
        <v>0</v>
      </c>
      <c r="S1093" s="679">
        <f t="shared" ca="1" si="189"/>
        <v>0</v>
      </c>
      <c r="T1093" s="679">
        <f t="shared" ca="1" si="189"/>
        <v>0</v>
      </c>
      <c r="U1093" s="679">
        <f t="shared" ca="1" si="189"/>
        <v>0</v>
      </c>
      <c r="V1093" s="679">
        <f t="shared" ca="1" si="189"/>
        <v>0</v>
      </c>
      <c r="W1093" s="679">
        <f t="shared" ca="1" si="182"/>
        <v>0</v>
      </c>
      <c r="X1093" s="679">
        <f t="shared" ca="1" si="189"/>
        <v>0</v>
      </c>
      <c r="Y1093" s="679">
        <f t="shared" ca="1" si="189"/>
        <v>0</v>
      </c>
      <c r="Z1093" s="679">
        <f t="shared" ca="1" si="189"/>
        <v>0</v>
      </c>
      <c r="AA1093" t="str">
        <f t="shared" si="191"/>
        <v>ASR_Financial_Report_SHP21Final</v>
      </c>
      <c r="AB1093" s="960">
        <f t="shared" si="192"/>
        <v>44658</v>
      </c>
      <c r="AC1093" t="str">
        <f t="shared" si="193"/>
        <v>Unaudited</v>
      </c>
    </row>
    <row r="1094" spans="1:29" x14ac:dyDescent="0.25">
      <c r="A1094" t="s">
        <v>420</v>
      </c>
      <c r="B1094" t="s">
        <v>1366</v>
      </c>
      <c r="C1094" t="s">
        <v>1367</v>
      </c>
      <c r="D1094">
        <v>1900</v>
      </c>
      <c r="E1094" s="960">
        <v>1</v>
      </c>
      <c r="F1094" t="s">
        <v>1012</v>
      </c>
      <c r="G1094" s="960" t="s">
        <v>1365</v>
      </c>
      <c r="H1094" t="s">
        <v>381</v>
      </c>
      <c r="I1094" s="940" t="s">
        <v>488</v>
      </c>
      <c r="J1094" s="940" t="s">
        <v>436</v>
      </c>
      <c r="K1094" s="940" t="s">
        <v>436</v>
      </c>
      <c r="L1094" s="940" t="s">
        <v>132</v>
      </c>
      <c r="M1094" s="965" t="s">
        <v>495</v>
      </c>
      <c r="N1094" s="679">
        <f t="shared" ca="1" si="190"/>
        <v>0</v>
      </c>
      <c r="O1094" s="679">
        <f t="shared" ca="1" si="189"/>
        <v>0</v>
      </c>
      <c r="P1094" s="679">
        <f t="shared" ca="1" si="189"/>
        <v>0</v>
      </c>
      <c r="Q1094" s="679">
        <f t="shared" ca="1" si="189"/>
        <v>0</v>
      </c>
      <c r="R1094" s="679">
        <f t="shared" ca="1" si="189"/>
        <v>0</v>
      </c>
      <c r="S1094" s="679">
        <f t="shared" ca="1" si="189"/>
        <v>0</v>
      </c>
      <c r="T1094" s="679">
        <f t="shared" ca="1" si="189"/>
        <v>0</v>
      </c>
      <c r="U1094" s="679">
        <f t="shared" ca="1" si="189"/>
        <v>0</v>
      </c>
      <c r="V1094" s="679">
        <f t="shared" ca="1" si="189"/>
        <v>0</v>
      </c>
      <c r="W1094" s="679">
        <f t="shared" ca="1" si="182"/>
        <v>0</v>
      </c>
      <c r="X1094" s="679">
        <f t="shared" ca="1" si="189"/>
        <v>0</v>
      </c>
      <c r="Y1094" s="679">
        <f t="shared" ca="1" si="189"/>
        <v>0</v>
      </c>
      <c r="Z1094" s="679">
        <f t="shared" ca="1" si="189"/>
        <v>0</v>
      </c>
      <c r="AA1094" t="str">
        <f t="shared" si="191"/>
        <v>ASR_Financial_Report_SHP21Final</v>
      </c>
      <c r="AB1094" s="960">
        <f t="shared" si="192"/>
        <v>44658</v>
      </c>
      <c r="AC1094" t="str">
        <f t="shared" si="193"/>
        <v>Unaudited</v>
      </c>
    </row>
    <row r="1095" spans="1:29" x14ac:dyDescent="0.25">
      <c r="A1095" t="s">
        <v>420</v>
      </c>
      <c r="B1095" t="s">
        <v>1366</v>
      </c>
      <c r="C1095" t="s">
        <v>1367</v>
      </c>
      <c r="D1095">
        <v>1900</v>
      </c>
      <c r="E1095" s="960">
        <v>1</v>
      </c>
      <c r="F1095" t="s">
        <v>1012</v>
      </c>
      <c r="G1095" s="960" t="s">
        <v>1365</v>
      </c>
      <c r="H1095" t="s">
        <v>381</v>
      </c>
      <c r="I1095" s="940" t="s">
        <v>488</v>
      </c>
      <c r="J1095" s="940" t="s">
        <v>436</v>
      </c>
      <c r="K1095" s="940" t="s">
        <v>436</v>
      </c>
      <c r="L1095" s="940" t="s">
        <v>133</v>
      </c>
      <c r="M1095" s="965" t="s">
        <v>496</v>
      </c>
      <c r="N1095" s="679">
        <f t="shared" ca="1" si="190"/>
        <v>0</v>
      </c>
      <c r="O1095" s="679">
        <f t="shared" ca="1" si="189"/>
        <v>0</v>
      </c>
      <c r="P1095" s="679">
        <f t="shared" ca="1" si="189"/>
        <v>0</v>
      </c>
      <c r="Q1095" s="679">
        <f t="shared" ca="1" si="189"/>
        <v>0</v>
      </c>
      <c r="R1095" s="679">
        <f t="shared" ca="1" si="189"/>
        <v>0</v>
      </c>
      <c r="S1095" s="679">
        <f t="shared" ca="1" si="189"/>
        <v>0</v>
      </c>
      <c r="T1095" s="679">
        <f t="shared" ca="1" si="189"/>
        <v>0</v>
      </c>
      <c r="U1095" s="679">
        <f t="shared" ca="1" si="189"/>
        <v>0</v>
      </c>
      <c r="V1095" s="679">
        <f t="shared" ca="1" si="189"/>
        <v>0</v>
      </c>
      <c r="W1095" s="679">
        <f t="shared" ca="1" si="182"/>
        <v>0</v>
      </c>
      <c r="X1095" s="679">
        <f t="shared" ca="1" si="189"/>
        <v>0</v>
      </c>
      <c r="Y1095" s="679">
        <f t="shared" ca="1" si="189"/>
        <v>0</v>
      </c>
      <c r="Z1095" s="679">
        <f t="shared" ca="1" si="189"/>
        <v>0</v>
      </c>
      <c r="AA1095" t="str">
        <f t="shared" si="191"/>
        <v>ASR_Financial_Report_SHP21Final</v>
      </c>
      <c r="AB1095" s="960">
        <f t="shared" si="192"/>
        <v>44658</v>
      </c>
      <c r="AC1095" t="str">
        <f t="shared" si="193"/>
        <v>Unaudited</v>
      </c>
    </row>
    <row r="1096" spans="1:29" x14ac:dyDescent="0.25">
      <c r="A1096" t="s">
        <v>420</v>
      </c>
      <c r="B1096" t="s">
        <v>1366</v>
      </c>
      <c r="C1096" t="s">
        <v>1367</v>
      </c>
      <c r="D1096">
        <v>1900</v>
      </c>
      <c r="E1096" s="960">
        <v>1</v>
      </c>
      <c r="F1096" t="s">
        <v>1012</v>
      </c>
      <c r="G1096" s="960" t="s">
        <v>1365</v>
      </c>
      <c r="H1096" t="s">
        <v>381</v>
      </c>
      <c r="I1096" s="940" t="s">
        <v>489</v>
      </c>
      <c r="J1096" s="940" t="s">
        <v>26</v>
      </c>
      <c r="K1096" s="940" t="s">
        <v>26</v>
      </c>
      <c r="L1096" s="940" t="s">
        <v>269</v>
      </c>
      <c r="M1096" s="965" t="s">
        <v>26</v>
      </c>
      <c r="N1096" s="679">
        <f t="shared" ca="1" si="190"/>
        <v>0</v>
      </c>
      <c r="O1096" s="679">
        <f t="shared" ca="1" si="189"/>
        <v>0</v>
      </c>
      <c r="P1096" s="679">
        <f t="shared" ca="1" si="189"/>
        <v>0</v>
      </c>
      <c r="Q1096" s="679">
        <f t="shared" ca="1" si="189"/>
        <v>0</v>
      </c>
      <c r="R1096" s="679">
        <f t="shared" ca="1" si="189"/>
        <v>0</v>
      </c>
      <c r="S1096" s="679">
        <f t="shared" ca="1" si="189"/>
        <v>0</v>
      </c>
      <c r="T1096" s="679">
        <f t="shared" ca="1" si="189"/>
        <v>0</v>
      </c>
      <c r="U1096" s="679">
        <f t="shared" ca="1" si="189"/>
        <v>0</v>
      </c>
      <c r="V1096" s="679">
        <f t="shared" ca="1" si="189"/>
        <v>0</v>
      </c>
      <c r="W1096" s="679">
        <f t="shared" ca="1" si="182"/>
        <v>0</v>
      </c>
      <c r="X1096" s="679">
        <f t="shared" ca="1" si="189"/>
        <v>0</v>
      </c>
      <c r="Y1096" s="679">
        <f t="shared" ca="1" si="189"/>
        <v>0</v>
      </c>
      <c r="Z1096" s="679">
        <f t="shared" ca="1" si="189"/>
        <v>5.9603313278119971</v>
      </c>
      <c r="AA1096" t="str">
        <f t="shared" si="191"/>
        <v>ASR_Financial_Report_SHP21Final</v>
      </c>
      <c r="AB1096" s="960">
        <f t="shared" si="192"/>
        <v>44658</v>
      </c>
      <c r="AC1096" t="str">
        <f t="shared" si="193"/>
        <v>Unaudited</v>
      </c>
    </row>
    <row r="1097" spans="1:29" x14ac:dyDescent="0.25">
      <c r="A1097" t="s">
        <v>420</v>
      </c>
      <c r="B1097" t="s">
        <v>1366</v>
      </c>
      <c r="C1097" t="s">
        <v>1367</v>
      </c>
      <c r="D1097">
        <v>1900</v>
      </c>
      <c r="E1097" s="960">
        <v>1</v>
      </c>
      <c r="F1097" t="s">
        <v>438</v>
      </c>
      <c r="G1097" s="960">
        <v>91</v>
      </c>
      <c r="H1097" t="s">
        <v>382</v>
      </c>
      <c r="I1097" s="940" t="s">
        <v>432</v>
      </c>
      <c r="J1097" s="940" t="s">
        <v>432</v>
      </c>
      <c r="K1097" s="940" t="s">
        <v>432</v>
      </c>
      <c r="L1097" s="940"/>
      <c r="M1097" s="965" t="s">
        <v>432</v>
      </c>
      <c r="N1097" s="679">
        <f t="shared" ca="1" si="190"/>
        <v>0</v>
      </c>
      <c r="O1097" s="679">
        <f t="shared" ca="1" si="189"/>
        <v>0</v>
      </c>
      <c r="P1097" s="679">
        <f t="shared" ca="1" si="189"/>
        <v>0</v>
      </c>
      <c r="Q1097" s="679">
        <f t="shared" ca="1" si="189"/>
        <v>0</v>
      </c>
      <c r="R1097" s="679">
        <f t="shared" ca="1" si="189"/>
        <v>0</v>
      </c>
      <c r="S1097" s="679">
        <f t="shared" ca="1" si="189"/>
        <v>0</v>
      </c>
      <c r="T1097" s="679">
        <f t="shared" ca="1" si="189"/>
        <v>0</v>
      </c>
      <c r="U1097" s="679">
        <f t="shared" ca="1" si="189"/>
        <v>0</v>
      </c>
      <c r="V1097" s="679">
        <f t="shared" ca="1" si="189"/>
        <v>0</v>
      </c>
      <c r="W1097" s="679">
        <f t="shared" ca="1" si="182"/>
        <v>0</v>
      </c>
      <c r="X1097" s="679">
        <f t="shared" ca="1" si="189"/>
        <v>0</v>
      </c>
      <c r="Y1097" s="679">
        <f t="shared" ca="1" si="189"/>
        <v>0</v>
      </c>
      <c r="Z1097" s="679">
        <f t="shared" ca="1" si="189"/>
        <v>0</v>
      </c>
      <c r="AA1097" t="str">
        <f t="shared" si="191"/>
        <v>ASR_Financial_Report_SHP21Final</v>
      </c>
      <c r="AB1097" s="960">
        <f t="shared" si="192"/>
        <v>44658</v>
      </c>
      <c r="AC1097" t="str">
        <f t="shared" si="193"/>
        <v>Unaudited</v>
      </c>
    </row>
    <row r="1098" spans="1:29" x14ac:dyDescent="0.25">
      <c r="A1098" t="s">
        <v>420</v>
      </c>
      <c r="B1098" t="s">
        <v>1366</v>
      </c>
      <c r="C1098" t="s">
        <v>1367</v>
      </c>
      <c r="D1098">
        <v>1900</v>
      </c>
      <c r="E1098" s="960">
        <v>1</v>
      </c>
      <c r="F1098" t="s">
        <v>438</v>
      </c>
      <c r="G1098" s="960">
        <v>91</v>
      </c>
      <c r="H1098" t="s">
        <v>382</v>
      </c>
      <c r="I1098" s="940" t="s">
        <v>487</v>
      </c>
      <c r="J1098" s="940" t="s">
        <v>12</v>
      </c>
      <c r="K1098" s="940" t="s">
        <v>12</v>
      </c>
      <c r="L1098" s="948">
        <v>1.1000000000000001</v>
      </c>
      <c r="M1098" s="963" t="s">
        <v>12</v>
      </c>
      <c r="N1098" s="679">
        <f t="shared" ca="1" si="190"/>
        <v>0</v>
      </c>
      <c r="O1098" s="679">
        <f t="shared" ca="1" si="189"/>
        <v>0</v>
      </c>
      <c r="P1098" s="679">
        <f t="shared" ca="1" si="189"/>
        <v>0</v>
      </c>
      <c r="Q1098" s="679">
        <f t="shared" ca="1" si="189"/>
        <v>0</v>
      </c>
      <c r="R1098" s="679">
        <f t="shared" ca="1" si="189"/>
        <v>0</v>
      </c>
      <c r="S1098" s="679">
        <f t="shared" ca="1" si="189"/>
        <v>0</v>
      </c>
      <c r="T1098" s="679">
        <f t="shared" ca="1" si="189"/>
        <v>0</v>
      </c>
      <c r="U1098" s="679">
        <f t="shared" ca="1" si="189"/>
        <v>0</v>
      </c>
      <c r="V1098" s="679">
        <f t="shared" ca="1" si="189"/>
        <v>0</v>
      </c>
      <c r="W1098" s="679">
        <f t="shared" ca="1" si="182"/>
        <v>0</v>
      </c>
      <c r="X1098" s="679">
        <f t="shared" ca="1" si="189"/>
        <v>0</v>
      </c>
      <c r="Y1098" s="679">
        <f t="shared" ca="1" si="189"/>
        <v>0</v>
      </c>
      <c r="Z1098" s="679">
        <f t="shared" ca="1" si="189"/>
        <v>0</v>
      </c>
      <c r="AA1098" t="str">
        <f t="shared" si="191"/>
        <v>ASR_Financial_Report_SHP21Final</v>
      </c>
      <c r="AB1098" s="960">
        <f t="shared" si="192"/>
        <v>44658</v>
      </c>
      <c r="AC1098" t="str">
        <f t="shared" si="193"/>
        <v>Unaudited</v>
      </c>
    </row>
    <row r="1099" spans="1:29" x14ac:dyDescent="0.25">
      <c r="A1099" t="s">
        <v>420</v>
      </c>
      <c r="B1099" t="s">
        <v>1366</v>
      </c>
      <c r="C1099" t="s">
        <v>1367</v>
      </c>
      <c r="D1099">
        <v>1900</v>
      </c>
      <c r="E1099" s="960">
        <v>1</v>
      </c>
      <c r="F1099" t="s">
        <v>438</v>
      </c>
      <c r="G1099" s="960">
        <v>91</v>
      </c>
      <c r="H1099" t="s">
        <v>382</v>
      </c>
      <c r="I1099" s="965" t="s">
        <v>487</v>
      </c>
      <c r="J1099" s="965" t="s">
        <v>12</v>
      </c>
      <c r="K1099" s="965" t="s">
        <v>1309</v>
      </c>
      <c r="L1099" s="956" t="s">
        <v>1300</v>
      </c>
      <c r="M1099" s="965" t="s">
        <v>1309</v>
      </c>
      <c r="N1099" s="679">
        <f t="shared" ca="1" si="190"/>
        <v>0</v>
      </c>
      <c r="O1099" s="679">
        <f t="shared" ca="1" si="189"/>
        <v>0</v>
      </c>
      <c r="P1099" s="679">
        <f t="shared" ca="1" si="189"/>
        <v>0</v>
      </c>
      <c r="Q1099" s="679">
        <f t="shared" ca="1" si="189"/>
        <v>0</v>
      </c>
      <c r="R1099" s="679">
        <f t="shared" ca="1" si="189"/>
        <v>0</v>
      </c>
      <c r="S1099" s="679">
        <f t="shared" ca="1" si="189"/>
        <v>0</v>
      </c>
      <c r="T1099" s="679">
        <f t="shared" ca="1" si="189"/>
        <v>0</v>
      </c>
      <c r="U1099" s="679">
        <f t="shared" ca="1" si="189"/>
        <v>0</v>
      </c>
      <c r="V1099" s="679">
        <f t="shared" ca="1" si="189"/>
        <v>0</v>
      </c>
      <c r="W1099" s="679">
        <f t="shared" ca="1" si="182"/>
        <v>0</v>
      </c>
      <c r="X1099" s="679">
        <f t="shared" ca="1" si="189"/>
        <v>0</v>
      </c>
      <c r="Y1099" s="679">
        <f t="shared" ca="1" si="189"/>
        <v>0</v>
      </c>
      <c r="Z1099" s="679">
        <f t="shared" ca="1" si="189"/>
        <v>0</v>
      </c>
      <c r="AA1099" t="str">
        <f t="shared" si="191"/>
        <v>ASR_Financial_Report_SHP21Final</v>
      </c>
      <c r="AB1099" s="960">
        <f t="shared" si="192"/>
        <v>44658</v>
      </c>
      <c r="AC1099" t="str">
        <f t="shared" si="193"/>
        <v>Unaudited</v>
      </c>
    </row>
    <row r="1100" spans="1:29" x14ac:dyDescent="0.25">
      <c r="A1100" t="s">
        <v>420</v>
      </c>
      <c r="B1100" t="s">
        <v>1366</v>
      </c>
      <c r="C1100" t="s">
        <v>1367</v>
      </c>
      <c r="D1100">
        <v>1900</v>
      </c>
      <c r="E1100" s="960">
        <v>1</v>
      </c>
      <c r="F1100" t="s">
        <v>438</v>
      </c>
      <c r="G1100" s="960">
        <v>91</v>
      </c>
      <c r="H1100" t="s">
        <v>382</v>
      </c>
      <c r="I1100" s="961" t="s">
        <v>487</v>
      </c>
      <c r="J1100" s="961" t="s">
        <v>490</v>
      </c>
      <c r="K1100" s="961" t="s">
        <v>491</v>
      </c>
      <c r="L1100" s="956" t="s">
        <v>63</v>
      </c>
      <c r="M1100" s="961" t="s">
        <v>343</v>
      </c>
      <c r="N1100" s="679">
        <f t="shared" ca="1" si="190"/>
        <v>0</v>
      </c>
      <c r="O1100" s="679">
        <f t="shared" ca="1" si="189"/>
        <v>0</v>
      </c>
      <c r="P1100" s="679">
        <f t="shared" ca="1" si="189"/>
        <v>0</v>
      </c>
      <c r="Q1100" s="679">
        <f t="shared" ca="1" si="189"/>
        <v>0</v>
      </c>
      <c r="R1100" s="679">
        <f t="shared" ca="1" si="189"/>
        <v>0</v>
      </c>
      <c r="S1100" s="679">
        <f t="shared" ca="1" si="189"/>
        <v>0</v>
      </c>
      <c r="T1100" s="679">
        <f t="shared" ca="1" si="189"/>
        <v>0</v>
      </c>
      <c r="U1100" s="679">
        <f t="shared" ca="1" si="189"/>
        <v>0</v>
      </c>
      <c r="V1100" s="679">
        <f t="shared" ca="1" si="189"/>
        <v>0</v>
      </c>
      <c r="W1100" s="679">
        <f t="shared" ca="1" si="182"/>
        <v>0</v>
      </c>
      <c r="X1100" s="679">
        <f t="shared" ca="1" si="189"/>
        <v>0</v>
      </c>
      <c r="Y1100" s="679">
        <f t="shared" ca="1" si="189"/>
        <v>0</v>
      </c>
      <c r="Z1100" s="679">
        <f t="shared" ca="1" si="189"/>
        <v>0</v>
      </c>
      <c r="AA1100" t="str">
        <f t="shared" si="191"/>
        <v>ASR_Financial_Report_SHP21Final</v>
      </c>
      <c r="AB1100" s="960">
        <f t="shared" si="192"/>
        <v>44658</v>
      </c>
      <c r="AC1100" t="str">
        <f t="shared" si="193"/>
        <v>Unaudited</v>
      </c>
    </row>
    <row r="1101" spans="1:29" x14ac:dyDescent="0.25">
      <c r="A1101" t="s">
        <v>420</v>
      </c>
      <c r="B1101" t="s">
        <v>1366</v>
      </c>
      <c r="C1101" t="s">
        <v>1367</v>
      </c>
      <c r="D1101">
        <v>1900</v>
      </c>
      <c r="E1101" s="960">
        <v>1</v>
      </c>
      <c r="F1101" t="s">
        <v>438</v>
      </c>
      <c r="G1101" s="960">
        <v>91</v>
      </c>
      <c r="H1101" t="s">
        <v>382</v>
      </c>
      <c r="I1101" s="961" t="s">
        <v>487</v>
      </c>
      <c r="J1101" s="961" t="s">
        <v>490</v>
      </c>
      <c r="K1101" s="961" t="s">
        <v>1000</v>
      </c>
      <c r="L1101" s="940" t="s">
        <v>896</v>
      </c>
      <c r="M1101" s="961" t="s">
        <v>897</v>
      </c>
      <c r="N1101" s="679">
        <f t="shared" ca="1" si="190"/>
        <v>0</v>
      </c>
      <c r="O1101" s="679">
        <f t="shared" ca="1" si="189"/>
        <v>0</v>
      </c>
      <c r="P1101" s="679">
        <f t="shared" ca="1" si="189"/>
        <v>0</v>
      </c>
      <c r="Q1101" s="679">
        <f t="shared" ca="1" si="189"/>
        <v>0</v>
      </c>
      <c r="R1101" s="679">
        <f t="shared" ca="1" si="189"/>
        <v>0</v>
      </c>
      <c r="S1101" s="679">
        <f t="shared" ca="1" si="189"/>
        <v>0</v>
      </c>
      <c r="T1101" s="679">
        <f t="shared" ca="1" si="189"/>
        <v>0</v>
      </c>
      <c r="U1101" s="679">
        <f t="shared" ca="1" si="189"/>
        <v>0</v>
      </c>
      <c r="V1101" s="679">
        <f t="shared" ca="1" si="189"/>
        <v>0</v>
      </c>
      <c r="W1101" s="679">
        <f t="shared" ca="1" si="182"/>
        <v>0</v>
      </c>
      <c r="X1101" s="679">
        <f t="shared" ca="1" si="189"/>
        <v>0</v>
      </c>
      <c r="Y1101" s="679">
        <f t="shared" ca="1" si="189"/>
        <v>0</v>
      </c>
      <c r="Z1101" s="679">
        <f t="shared" ca="1" si="189"/>
        <v>0</v>
      </c>
      <c r="AA1101" t="str">
        <f t="shared" si="191"/>
        <v>ASR_Financial_Report_SHP21Final</v>
      </c>
      <c r="AB1101" s="960">
        <f t="shared" si="192"/>
        <v>44658</v>
      </c>
      <c r="AC1101" t="str">
        <f t="shared" si="193"/>
        <v>Unaudited</v>
      </c>
    </row>
    <row r="1102" spans="1:29" x14ac:dyDescent="0.25">
      <c r="A1102" t="s">
        <v>420</v>
      </c>
      <c r="B1102" t="s">
        <v>1366</v>
      </c>
      <c r="C1102" t="s">
        <v>1367</v>
      </c>
      <c r="D1102">
        <v>1900</v>
      </c>
      <c r="E1102" s="960">
        <v>1</v>
      </c>
      <c r="F1102" t="s">
        <v>438</v>
      </c>
      <c r="G1102" s="960">
        <v>91</v>
      </c>
      <c r="H1102" t="s">
        <v>382</v>
      </c>
      <c r="I1102" s="961" t="s">
        <v>487</v>
      </c>
      <c r="J1102" s="961" t="s">
        <v>13</v>
      </c>
      <c r="K1102" s="961" t="s">
        <v>492</v>
      </c>
      <c r="L1102" s="940" t="s">
        <v>94</v>
      </c>
      <c r="M1102" s="961" t="s">
        <v>146</v>
      </c>
      <c r="N1102" s="679">
        <f t="shared" ca="1" si="190"/>
        <v>0</v>
      </c>
      <c r="O1102" s="679">
        <f t="shared" ca="1" si="189"/>
        <v>0</v>
      </c>
      <c r="P1102" s="679">
        <f t="shared" ca="1" si="189"/>
        <v>0</v>
      </c>
      <c r="Q1102" s="679">
        <f t="shared" ca="1" si="189"/>
        <v>0</v>
      </c>
      <c r="R1102" s="679">
        <f t="shared" ca="1" si="189"/>
        <v>0</v>
      </c>
      <c r="S1102" s="679">
        <f t="shared" ca="1" si="189"/>
        <v>0</v>
      </c>
      <c r="T1102" s="679">
        <f t="shared" ca="1" si="189"/>
        <v>0</v>
      </c>
      <c r="U1102" s="679">
        <f t="shared" ca="1" si="189"/>
        <v>0</v>
      </c>
      <c r="V1102" s="679">
        <f t="shared" ca="1" si="189"/>
        <v>0</v>
      </c>
      <c r="W1102" s="679">
        <f t="shared" ca="1" si="182"/>
        <v>0</v>
      </c>
      <c r="X1102" s="679">
        <f t="shared" ca="1" si="189"/>
        <v>0</v>
      </c>
      <c r="Y1102" s="679">
        <f t="shared" ca="1" si="189"/>
        <v>0</v>
      </c>
      <c r="Z1102" s="679">
        <f t="shared" ca="1" si="189"/>
        <v>0</v>
      </c>
      <c r="AA1102" t="str">
        <f t="shared" si="191"/>
        <v>ASR_Financial_Report_SHP21Final</v>
      </c>
      <c r="AB1102" s="960">
        <f t="shared" si="192"/>
        <v>44658</v>
      </c>
      <c r="AC1102" t="str">
        <f t="shared" si="193"/>
        <v>Unaudited</v>
      </c>
    </row>
    <row r="1103" spans="1:29" x14ac:dyDescent="0.25">
      <c r="A1103" t="s">
        <v>420</v>
      </c>
      <c r="B1103" t="s">
        <v>1366</v>
      </c>
      <c r="C1103" t="s">
        <v>1367</v>
      </c>
      <c r="D1103">
        <v>1900</v>
      </c>
      <c r="E1103" s="960">
        <v>1</v>
      </c>
      <c r="F1103" t="s">
        <v>438</v>
      </c>
      <c r="G1103" s="960">
        <v>91</v>
      </c>
      <c r="H1103" t="s">
        <v>382</v>
      </c>
      <c r="I1103" s="968" t="s">
        <v>487</v>
      </c>
      <c r="J1103" s="968" t="s">
        <v>13</v>
      </c>
      <c r="K1103" s="968" t="s">
        <v>13</v>
      </c>
      <c r="L1103" s="948" t="s">
        <v>35</v>
      </c>
      <c r="M1103" s="968" t="s">
        <v>13</v>
      </c>
      <c r="N1103" s="679">
        <f t="shared" ca="1" si="190"/>
        <v>0</v>
      </c>
      <c r="O1103" s="679">
        <f t="shared" ca="1" si="189"/>
        <v>0</v>
      </c>
      <c r="P1103" s="679">
        <f t="shared" ca="1" si="189"/>
        <v>0</v>
      </c>
      <c r="Q1103" s="679">
        <f t="shared" ca="1" si="189"/>
        <v>0</v>
      </c>
      <c r="R1103" s="679">
        <f t="shared" ca="1" si="189"/>
        <v>0</v>
      </c>
      <c r="S1103" s="679">
        <f t="shared" ca="1" si="189"/>
        <v>0</v>
      </c>
      <c r="T1103" s="679">
        <f t="shared" ca="1" si="189"/>
        <v>0</v>
      </c>
      <c r="U1103" s="679">
        <f t="shared" ca="1" si="189"/>
        <v>0</v>
      </c>
      <c r="V1103" s="679">
        <f t="shared" ca="1" si="189"/>
        <v>0</v>
      </c>
      <c r="W1103" s="679">
        <f t="shared" ca="1" si="182"/>
        <v>0</v>
      </c>
      <c r="X1103" s="679">
        <f t="shared" ca="1" si="189"/>
        <v>0</v>
      </c>
      <c r="Y1103" s="679">
        <f t="shared" ca="1" si="189"/>
        <v>0</v>
      </c>
      <c r="Z1103" s="679">
        <f t="shared" ca="1" si="189"/>
        <v>0</v>
      </c>
      <c r="AA1103" t="str">
        <f t="shared" si="191"/>
        <v>ASR_Financial_Report_SHP21Final</v>
      </c>
      <c r="AB1103" s="960">
        <f t="shared" si="192"/>
        <v>44658</v>
      </c>
      <c r="AC1103" t="str">
        <f t="shared" si="193"/>
        <v>Unaudited</v>
      </c>
    </row>
    <row r="1104" spans="1:29" x14ac:dyDescent="0.25">
      <c r="A1104" t="s">
        <v>420</v>
      </c>
      <c r="B1104" t="s">
        <v>1366</v>
      </c>
      <c r="C1104" t="s">
        <v>1367</v>
      </c>
      <c r="D1104">
        <v>1900</v>
      </c>
      <c r="E1104" s="960">
        <v>1</v>
      </c>
      <c r="F1104" t="s">
        <v>438</v>
      </c>
      <c r="G1104" s="960">
        <v>91</v>
      </c>
      <c r="H1104" t="s">
        <v>382</v>
      </c>
      <c r="I1104" s="940" t="s">
        <v>488</v>
      </c>
      <c r="J1104" s="940" t="s">
        <v>444</v>
      </c>
      <c r="K1104" s="940" t="s">
        <v>0</v>
      </c>
      <c r="L1104" s="940">
        <v>2.1</v>
      </c>
      <c r="M1104" s="961" t="s">
        <v>147</v>
      </c>
      <c r="N1104" s="679">
        <f t="shared" ca="1" si="190"/>
        <v>0</v>
      </c>
      <c r="O1104" s="679">
        <f t="shared" ca="1" si="190"/>
        <v>0</v>
      </c>
      <c r="P1104" s="679">
        <f t="shared" ca="1" si="190"/>
        <v>0</v>
      </c>
      <c r="Q1104" s="679">
        <f t="shared" ca="1" si="190"/>
        <v>0</v>
      </c>
      <c r="R1104" s="679">
        <f t="shared" ca="1" si="190"/>
        <v>0</v>
      </c>
      <c r="S1104" s="679">
        <f t="shared" ca="1" si="190"/>
        <v>0</v>
      </c>
      <c r="T1104" s="679">
        <f t="shared" ca="1" si="190"/>
        <v>0</v>
      </c>
      <c r="U1104" s="679">
        <f t="shared" ca="1" si="190"/>
        <v>0</v>
      </c>
      <c r="V1104" s="679">
        <f t="shared" ca="1" si="190"/>
        <v>0</v>
      </c>
      <c r="W1104" s="679">
        <f t="shared" ca="1" si="182"/>
        <v>0</v>
      </c>
      <c r="X1104" s="679">
        <f t="shared" ca="1" si="190"/>
        <v>0</v>
      </c>
      <c r="Y1104" s="679">
        <f t="shared" ca="1" si="190"/>
        <v>0</v>
      </c>
      <c r="Z1104" s="679">
        <f t="shared" ca="1" si="190"/>
        <v>0</v>
      </c>
      <c r="AA1104" t="str">
        <f t="shared" si="191"/>
        <v>ASR_Financial_Report_SHP21Final</v>
      </c>
      <c r="AB1104" s="960">
        <f t="shared" si="192"/>
        <v>44658</v>
      </c>
      <c r="AC1104" t="str">
        <f t="shared" si="193"/>
        <v>Unaudited</v>
      </c>
    </row>
    <row r="1105" spans="1:29" ht="30" x14ac:dyDescent="0.25">
      <c r="A1105" t="s">
        <v>420</v>
      </c>
      <c r="B1105" t="s">
        <v>1366</v>
      </c>
      <c r="C1105" t="s">
        <v>1367</v>
      </c>
      <c r="D1105">
        <v>1900</v>
      </c>
      <c r="E1105" s="960">
        <v>1</v>
      </c>
      <c r="F1105" t="s">
        <v>438</v>
      </c>
      <c r="G1105" s="960">
        <v>91</v>
      </c>
      <c r="H1105" t="s">
        <v>382</v>
      </c>
      <c r="I1105" s="940" t="s">
        <v>488</v>
      </c>
      <c r="J1105" s="940" t="s">
        <v>444</v>
      </c>
      <c r="K1105" s="940" t="s">
        <v>0</v>
      </c>
      <c r="L1105" s="946">
        <v>2.2000000000000002</v>
      </c>
      <c r="M1105" s="962" t="s">
        <v>148</v>
      </c>
      <c r="N1105" s="679">
        <f t="shared" ca="1" si="190"/>
        <v>0</v>
      </c>
      <c r="O1105" s="679">
        <f t="shared" ca="1" si="190"/>
        <v>0</v>
      </c>
      <c r="P1105" s="679">
        <f t="shared" ca="1" si="190"/>
        <v>0</v>
      </c>
      <c r="Q1105" s="679">
        <f t="shared" ca="1" si="190"/>
        <v>0</v>
      </c>
      <c r="R1105" s="679">
        <f t="shared" ca="1" si="190"/>
        <v>0</v>
      </c>
      <c r="S1105" s="679">
        <f t="shared" ca="1" si="190"/>
        <v>0</v>
      </c>
      <c r="T1105" s="679">
        <f t="shared" ca="1" si="190"/>
        <v>0</v>
      </c>
      <c r="U1105" s="679">
        <f t="shared" ca="1" si="190"/>
        <v>0</v>
      </c>
      <c r="V1105" s="679">
        <f t="shared" ca="1" si="190"/>
        <v>0</v>
      </c>
      <c r="W1105" s="679">
        <f t="shared" ref="W1105:W1168" ca="1" si="194">IF(OR(AND($F1105="PY",W$1&lt;&gt;"Prior Year"),AND($F1105&lt;&gt;"PY",W$1="Prior Year")),0,INDEX(INDIRECT("'MMA Rev-Exp "&amp;$H1105&amp;"'!$A$1:$CA$200"),IF($J1105="Member Months",MATCH($J1105,INDIRECT("'MMA Rev-Exp "&amp;$H1105&amp;"'!$A$1:$A$200"),0),MATCH($L1105,INDIRECT("'MMA Rev-Exp "&amp;$H1105&amp;"'!$B$1:$B$200"),0)),IF($F1105="PY",MATCH("Prior Year Adjustments",INDIRECT("'MMA Rev-Exp "&amp;$H1105&amp;"'!$A$8:$CA$8"),0),MATCH(IF($F1105="Q1","JANUARY - MARCH (Q1)",IF($F1105="Q2","APRIL - JUNE (Q2)",IF($F1105="Q3","JULY - SEPTEMBER (Q3)",IF($F1105="Q4","OCTOBER - DECEMBER (Q4)",0)))),INDIRECT("'MMA Rev-Exp "&amp;$H1105&amp;"'!$A$7:$CA$7"),0)+MATCH(W$1,INDIRECT("'MMA Rev-Exp "&amp;$H1105&amp;"'!$D$8:$CA$8"),0)-1)))</f>
        <v>0</v>
      </c>
      <c r="X1105" s="679">
        <f t="shared" ca="1" si="190"/>
        <v>0</v>
      </c>
      <c r="Y1105" s="679">
        <f t="shared" ca="1" si="190"/>
        <v>0</v>
      </c>
      <c r="Z1105" s="679">
        <f t="shared" ca="1" si="190"/>
        <v>0</v>
      </c>
      <c r="AA1105" t="str">
        <f t="shared" si="191"/>
        <v>ASR_Financial_Report_SHP21Final</v>
      </c>
      <c r="AB1105" s="960">
        <f t="shared" si="192"/>
        <v>44658</v>
      </c>
      <c r="AC1105" t="str">
        <f t="shared" si="193"/>
        <v>Unaudited</v>
      </c>
    </row>
    <row r="1106" spans="1:29" x14ac:dyDescent="0.25">
      <c r="A1106" t="s">
        <v>420</v>
      </c>
      <c r="B1106" t="s">
        <v>1366</v>
      </c>
      <c r="C1106" t="s">
        <v>1367</v>
      </c>
      <c r="D1106">
        <v>1900</v>
      </c>
      <c r="E1106" s="960">
        <v>1</v>
      </c>
      <c r="F1106" t="s">
        <v>438</v>
      </c>
      <c r="G1106" s="960">
        <v>91</v>
      </c>
      <c r="H1106" t="s">
        <v>382</v>
      </c>
      <c r="I1106" s="961" t="s">
        <v>488</v>
      </c>
      <c r="J1106" s="961" t="s">
        <v>444</v>
      </c>
      <c r="K1106" s="961" t="s">
        <v>0</v>
      </c>
      <c r="L1106" s="940">
        <v>2.2999999999999998</v>
      </c>
      <c r="M1106" s="961" t="s">
        <v>149</v>
      </c>
      <c r="N1106" s="679">
        <f t="shared" ca="1" si="190"/>
        <v>0</v>
      </c>
      <c r="O1106" s="679">
        <f t="shared" ca="1" si="190"/>
        <v>0</v>
      </c>
      <c r="P1106" s="679">
        <f t="shared" ca="1" si="190"/>
        <v>0</v>
      </c>
      <c r="Q1106" s="679">
        <f t="shared" ca="1" si="190"/>
        <v>0</v>
      </c>
      <c r="R1106" s="679">
        <f t="shared" ca="1" si="190"/>
        <v>0</v>
      </c>
      <c r="S1106" s="679">
        <f t="shared" ca="1" si="190"/>
        <v>0</v>
      </c>
      <c r="T1106" s="679">
        <f t="shared" ca="1" si="190"/>
        <v>0</v>
      </c>
      <c r="U1106" s="679">
        <f t="shared" ca="1" si="190"/>
        <v>0</v>
      </c>
      <c r="V1106" s="679">
        <f t="shared" ca="1" si="190"/>
        <v>0</v>
      </c>
      <c r="W1106" s="679">
        <f t="shared" ca="1" si="194"/>
        <v>0</v>
      </c>
      <c r="X1106" s="679">
        <f t="shared" ca="1" si="190"/>
        <v>0</v>
      </c>
      <c r="Y1106" s="679">
        <f t="shared" ca="1" si="190"/>
        <v>0</v>
      </c>
      <c r="Z1106" s="679">
        <f t="shared" ca="1" si="190"/>
        <v>0</v>
      </c>
      <c r="AA1106" t="str">
        <f t="shared" si="191"/>
        <v>ASR_Financial_Report_SHP21Final</v>
      </c>
      <c r="AB1106" s="960">
        <f t="shared" si="192"/>
        <v>44658</v>
      </c>
      <c r="AC1106" t="str">
        <f t="shared" si="193"/>
        <v>Unaudited</v>
      </c>
    </row>
    <row r="1107" spans="1:29" x14ac:dyDescent="0.25">
      <c r="A1107" t="s">
        <v>420</v>
      </c>
      <c r="B1107" t="s">
        <v>1366</v>
      </c>
      <c r="C1107" t="s">
        <v>1367</v>
      </c>
      <c r="D1107">
        <v>1900</v>
      </c>
      <c r="E1107" s="960">
        <v>1</v>
      </c>
      <c r="F1107" t="s">
        <v>438</v>
      </c>
      <c r="G1107" s="960">
        <v>91</v>
      </c>
      <c r="H1107" t="s">
        <v>382</v>
      </c>
      <c r="I1107" s="940" t="s">
        <v>488</v>
      </c>
      <c r="J1107" s="940" t="s">
        <v>444</v>
      </c>
      <c r="K1107" s="940" t="s">
        <v>0</v>
      </c>
      <c r="L1107" s="940">
        <v>2.4</v>
      </c>
      <c r="M1107" s="961" t="s">
        <v>150</v>
      </c>
      <c r="N1107" s="679">
        <f t="shared" ca="1" si="190"/>
        <v>0</v>
      </c>
      <c r="O1107" s="679">
        <f t="shared" ca="1" si="190"/>
        <v>0</v>
      </c>
      <c r="P1107" s="679">
        <f t="shared" ca="1" si="190"/>
        <v>0</v>
      </c>
      <c r="Q1107" s="679">
        <f t="shared" ca="1" si="190"/>
        <v>0</v>
      </c>
      <c r="R1107" s="679">
        <f t="shared" ca="1" si="190"/>
        <v>0</v>
      </c>
      <c r="S1107" s="679">
        <f t="shared" ca="1" si="190"/>
        <v>0</v>
      </c>
      <c r="T1107" s="679">
        <f t="shared" ca="1" si="190"/>
        <v>0</v>
      </c>
      <c r="U1107" s="679">
        <f t="shared" ca="1" si="190"/>
        <v>0</v>
      </c>
      <c r="V1107" s="679">
        <f t="shared" ca="1" si="190"/>
        <v>0</v>
      </c>
      <c r="W1107" s="679">
        <f t="shared" ca="1" si="194"/>
        <v>0</v>
      </c>
      <c r="X1107" s="679">
        <f t="shared" ca="1" si="190"/>
        <v>0</v>
      </c>
      <c r="Y1107" s="679">
        <f t="shared" ca="1" si="190"/>
        <v>0</v>
      </c>
      <c r="Z1107" s="679">
        <f t="shared" ca="1" si="190"/>
        <v>0</v>
      </c>
      <c r="AA1107" t="str">
        <f t="shared" si="191"/>
        <v>ASR_Financial_Report_SHP21Final</v>
      </c>
      <c r="AB1107" s="960">
        <f t="shared" si="192"/>
        <v>44658</v>
      </c>
      <c r="AC1107" t="str">
        <f t="shared" si="193"/>
        <v>Unaudited</v>
      </c>
    </row>
    <row r="1108" spans="1:29" ht="30" x14ac:dyDescent="0.25">
      <c r="A1108" t="s">
        <v>420</v>
      </c>
      <c r="B1108" t="s">
        <v>1366</v>
      </c>
      <c r="C1108" t="s">
        <v>1367</v>
      </c>
      <c r="D1108">
        <v>1900</v>
      </c>
      <c r="E1108" s="960">
        <v>1</v>
      </c>
      <c r="F1108" t="s">
        <v>438</v>
      </c>
      <c r="G1108" s="960">
        <v>91</v>
      </c>
      <c r="H1108" t="s">
        <v>382</v>
      </c>
      <c r="I1108" s="940" t="s">
        <v>488</v>
      </c>
      <c r="J1108" s="940" t="s">
        <v>444</v>
      </c>
      <c r="K1108" s="940" t="s">
        <v>0</v>
      </c>
      <c r="L1108" s="940">
        <v>2.5</v>
      </c>
      <c r="M1108" s="961" t="s">
        <v>151</v>
      </c>
      <c r="N1108" s="679">
        <f t="shared" ca="1" si="190"/>
        <v>0</v>
      </c>
      <c r="O1108" s="679">
        <f t="shared" ca="1" si="190"/>
        <v>0</v>
      </c>
      <c r="P1108" s="679">
        <f t="shared" ca="1" si="190"/>
        <v>0</v>
      </c>
      <c r="Q1108" s="679">
        <f t="shared" ca="1" si="190"/>
        <v>0</v>
      </c>
      <c r="R1108" s="679">
        <f t="shared" ca="1" si="190"/>
        <v>0</v>
      </c>
      <c r="S1108" s="679">
        <f t="shared" ca="1" si="190"/>
        <v>0</v>
      </c>
      <c r="T1108" s="679">
        <f t="shared" ca="1" si="190"/>
        <v>0</v>
      </c>
      <c r="U1108" s="679">
        <f t="shared" ca="1" si="190"/>
        <v>0</v>
      </c>
      <c r="V1108" s="679">
        <f t="shared" ca="1" si="190"/>
        <v>0</v>
      </c>
      <c r="W1108" s="679">
        <f t="shared" ca="1" si="194"/>
        <v>0</v>
      </c>
      <c r="X1108" s="679">
        <f t="shared" ca="1" si="190"/>
        <v>0</v>
      </c>
      <c r="Y1108" s="679">
        <f t="shared" ca="1" si="190"/>
        <v>0</v>
      </c>
      <c r="Z1108" s="679">
        <f t="shared" ca="1" si="190"/>
        <v>0</v>
      </c>
      <c r="AA1108" t="str">
        <f t="shared" si="191"/>
        <v>ASR_Financial_Report_SHP21Final</v>
      </c>
      <c r="AB1108" s="960">
        <f t="shared" si="192"/>
        <v>44658</v>
      </c>
      <c r="AC1108" t="str">
        <f t="shared" si="193"/>
        <v>Unaudited</v>
      </c>
    </row>
    <row r="1109" spans="1:29" x14ac:dyDescent="0.25">
      <c r="A1109" t="s">
        <v>420</v>
      </c>
      <c r="B1109" t="s">
        <v>1366</v>
      </c>
      <c r="C1109" t="s">
        <v>1367</v>
      </c>
      <c r="D1109">
        <v>1900</v>
      </c>
      <c r="E1109" s="960">
        <v>1</v>
      </c>
      <c r="F1109" t="s">
        <v>438</v>
      </c>
      <c r="G1109" s="960">
        <v>91</v>
      </c>
      <c r="H1109" t="s">
        <v>382</v>
      </c>
      <c r="I1109" s="961" t="s">
        <v>488</v>
      </c>
      <c r="J1109" s="961" t="s">
        <v>444</v>
      </c>
      <c r="K1109" s="961" t="s">
        <v>0</v>
      </c>
      <c r="L1109" s="940" t="s">
        <v>96</v>
      </c>
      <c r="M1109" s="961" t="s">
        <v>7</v>
      </c>
      <c r="N1109" s="679">
        <f t="shared" ca="1" si="190"/>
        <v>0</v>
      </c>
      <c r="O1109" s="679">
        <f t="shared" ca="1" si="190"/>
        <v>0</v>
      </c>
      <c r="P1109" s="679">
        <f t="shared" ca="1" si="190"/>
        <v>0</v>
      </c>
      <c r="Q1109" s="679">
        <f t="shared" ca="1" si="190"/>
        <v>0</v>
      </c>
      <c r="R1109" s="679">
        <f t="shared" ca="1" si="190"/>
        <v>0</v>
      </c>
      <c r="S1109" s="679">
        <f t="shared" ca="1" si="190"/>
        <v>0</v>
      </c>
      <c r="T1109" s="679">
        <f t="shared" ca="1" si="190"/>
        <v>0</v>
      </c>
      <c r="U1109" s="679">
        <f t="shared" ca="1" si="190"/>
        <v>0</v>
      </c>
      <c r="V1109" s="679">
        <f t="shared" ca="1" si="190"/>
        <v>0</v>
      </c>
      <c r="W1109" s="679">
        <f t="shared" ca="1" si="194"/>
        <v>0</v>
      </c>
      <c r="X1109" s="679">
        <f t="shared" ca="1" si="190"/>
        <v>0</v>
      </c>
      <c r="Y1109" s="679">
        <f t="shared" ca="1" si="190"/>
        <v>0</v>
      </c>
      <c r="Z1109" s="679">
        <f t="shared" ca="1" si="190"/>
        <v>0</v>
      </c>
      <c r="AA1109" t="str">
        <f t="shared" si="191"/>
        <v>ASR_Financial_Report_SHP21Final</v>
      </c>
      <c r="AB1109" s="960">
        <f t="shared" si="192"/>
        <v>44658</v>
      </c>
      <c r="AC1109" t="str">
        <f t="shared" si="193"/>
        <v>Unaudited</v>
      </c>
    </row>
    <row r="1110" spans="1:29" x14ac:dyDescent="0.25">
      <c r="A1110" t="s">
        <v>420</v>
      </c>
      <c r="B1110" t="s">
        <v>1366</v>
      </c>
      <c r="C1110" t="s">
        <v>1367</v>
      </c>
      <c r="D1110">
        <v>1900</v>
      </c>
      <c r="E1110" s="960">
        <v>1</v>
      </c>
      <c r="F1110" t="s">
        <v>438</v>
      </c>
      <c r="G1110" s="960">
        <v>91</v>
      </c>
      <c r="H1110" t="s">
        <v>382</v>
      </c>
      <c r="I1110" s="961" t="s">
        <v>488</v>
      </c>
      <c r="J1110" s="961" t="s">
        <v>444</v>
      </c>
      <c r="K1110" s="961" t="s">
        <v>0</v>
      </c>
      <c r="L1110" s="956" t="s">
        <v>152</v>
      </c>
      <c r="M1110" s="961" t="s">
        <v>451</v>
      </c>
      <c r="N1110" s="679">
        <f t="shared" ca="1" si="190"/>
        <v>0</v>
      </c>
      <c r="O1110" s="679">
        <f t="shared" ca="1" si="190"/>
        <v>0</v>
      </c>
      <c r="P1110" s="679">
        <f t="shared" ca="1" si="190"/>
        <v>0</v>
      </c>
      <c r="Q1110" s="679">
        <f t="shared" ca="1" si="190"/>
        <v>0</v>
      </c>
      <c r="R1110" s="679">
        <f t="shared" ca="1" si="190"/>
        <v>0</v>
      </c>
      <c r="S1110" s="679">
        <f t="shared" ca="1" si="190"/>
        <v>0</v>
      </c>
      <c r="T1110" s="679">
        <f t="shared" ca="1" si="190"/>
        <v>0</v>
      </c>
      <c r="U1110" s="679">
        <f t="shared" ca="1" si="190"/>
        <v>0</v>
      </c>
      <c r="V1110" s="679">
        <f t="shared" ca="1" si="190"/>
        <v>0</v>
      </c>
      <c r="W1110" s="679">
        <f t="shared" ca="1" si="194"/>
        <v>0</v>
      </c>
      <c r="X1110" s="679">
        <f t="shared" ca="1" si="190"/>
        <v>0</v>
      </c>
      <c r="Y1110" s="679">
        <f t="shared" ca="1" si="190"/>
        <v>0</v>
      </c>
      <c r="Z1110" s="679">
        <f t="shared" ca="1" si="190"/>
        <v>0</v>
      </c>
      <c r="AA1110" t="str">
        <f t="shared" si="191"/>
        <v>ASR_Financial_Report_SHP21Final</v>
      </c>
      <c r="AB1110" s="960">
        <f t="shared" si="192"/>
        <v>44658</v>
      </c>
      <c r="AC1110" t="str">
        <f t="shared" si="193"/>
        <v>Unaudited</v>
      </c>
    </row>
    <row r="1111" spans="1:29" x14ac:dyDescent="0.25">
      <c r="A1111" t="s">
        <v>420</v>
      </c>
      <c r="B1111" t="s">
        <v>1366</v>
      </c>
      <c r="C1111" t="s">
        <v>1367</v>
      </c>
      <c r="D1111">
        <v>1900</v>
      </c>
      <c r="E1111" s="960">
        <v>1</v>
      </c>
      <c r="F1111" t="s">
        <v>438</v>
      </c>
      <c r="G1111" s="960">
        <v>91</v>
      </c>
      <c r="H1111" t="s">
        <v>382</v>
      </c>
      <c r="I1111" s="940" t="s">
        <v>488</v>
      </c>
      <c r="J1111" s="940" t="s">
        <v>444</v>
      </c>
      <c r="K1111" s="940" t="s">
        <v>0</v>
      </c>
      <c r="L1111" s="940" t="s">
        <v>898</v>
      </c>
      <c r="M1111" s="961" t="s">
        <v>24</v>
      </c>
      <c r="N1111" s="679">
        <f t="shared" ca="1" si="190"/>
        <v>0</v>
      </c>
      <c r="O1111" s="679">
        <f t="shared" ca="1" si="190"/>
        <v>0</v>
      </c>
      <c r="P1111" s="679">
        <f t="shared" ca="1" si="190"/>
        <v>0</v>
      </c>
      <c r="Q1111" s="679">
        <f t="shared" ca="1" si="190"/>
        <v>0</v>
      </c>
      <c r="R1111" s="679">
        <f t="shared" ca="1" si="190"/>
        <v>0</v>
      </c>
      <c r="S1111" s="679">
        <f t="shared" ca="1" si="190"/>
        <v>0</v>
      </c>
      <c r="T1111" s="679">
        <f t="shared" ca="1" si="190"/>
        <v>0</v>
      </c>
      <c r="U1111" s="679">
        <f t="shared" ca="1" si="190"/>
        <v>0</v>
      </c>
      <c r="V1111" s="679">
        <f t="shared" ca="1" si="190"/>
        <v>0</v>
      </c>
      <c r="W1111" s="679">
        <f t="shared" ca="1" si="194"/>
        <v>0</v>
      </c>
      <c r="X1111" s="679">
        <f t="shared" ca="1" si="190"/>
        <v>0</v>
      </c>
      <c r="Y1111" s="679">
        <f t="shared" ca="1" si="190"/>
        <v>0</v>
      </c>
      <c r="Z1111" s="679">
        <f t="shared" ca="1" si="190"/>
        <v>0</v>
      </c>
      <c r="AA1111" t="str">
        <f t="shared" si="191"/>
        <v>ASR_Financial_Report_SHP21Final</v>
      </c>
      <c r="AB1111" s="960">
        <f t="shared" si="192"/>
        <v>44658</v>
      </c>
      <c r="AC1111" t="str">
        <f t="shared" si="193"/>
        <v>Unaudited</v>
      </c>
    </row>
    <row r="1112" spans="1:29" x14ac:dyDescent="0.25">
      <c r="A1112" t="s">
        <v>420</v>
      </c>
      <c r="B1112" t="s">
        <v>1366</v>
      </c>
      <c r="C1112" t="s">
        <v>1367</v>
      </c>
      <c r="D1112">
        <v>1900</v>
      </c>
      <c r="E1112" s="960">
        <v>1</v>
      </c>
      <c r="F1112" t="s">
        <v>438</v>
      </c>
      <c r="G1112" s="960">
        <v>91</v>
      </c>
      <c r="H1112" t="s">
        <v>382</v>
      </c>
      <c r="I1112" s="940" t="s">
        <v>488</v>
      </c>
      <c r="J1112" s="940" t="s">
        <v>444</v>
      </c>
      <c r="K1112" s="940" t="s">
        <v>53</v>
      </c>
      <c r="L1112" s="940">
        <v>3.1</v>
      </c>
      <c r="M1112" s="961" t="s">
        <v>33</v>
      </c>
      <c r="N1112" s="679">
        <f t="shared" ca="1" si="190"/>
        <v>0</v>
      </c>
      <c r="O1112" s="679">
        <f t="shared" ca="1" si="190"/>
        <v>0</v>
      </c>
      <c r="P1112" s="679">
        <f t="shared" ca="1" si="190"/>
        <v>0</v>
      </c>
      <c r="Q1112" s="679">
        <f t="shared" ca="1" si="190"/>
        <v>0</v>
      </c>
      <c r="R1112" s="679">
        <f t="shared" ca="1" si="190"/>
        <v>0</v>
      </c>
      <c r="S1112" s="679">
        <f t="shared" ca="1" si="190"/>
        <v>0</v>
      </c>
      <c r="T1112" s="679">
        <f t="shared" ca="1" si="190"/>
        <v>0</v>
      </c>
      <c r="U1112" s="679">
        <f t="shared" ca="1" si="190"/>
        <v>0</v>
      </c>
      <c r="V1112" s="679">
        <f t="shared" ca="1" si="190"/>
        <v>0</v>
      </c>
      <c r="W1112" s="679">
        <f t="shared" ca="1" si="194"/>
        <v>0</v>
      </c>
      <c r="X1112" s="679">
        <f t="shared" ca="1" si="190"/>
        <v>0</v>
      </c>
      <c r="Y1112" s="679">
        <f t="shared" ca="1" si="190"/>
        <v>0</v>
      </c>
      <c r="Z1112" s="679">
        <f t="shared" ca="1" si="190"/>
        <v>0</v>
      </c>
      <c r="AA1112" t="str">
        <f t="shared" si="191"/>
        <v>ASR_Financial_Report_SHP21Final</v>
      </c>
      <c r="AB1112" s="960">
        <f t="shared" si="192"/>
        <v>44658</v>
      </c>
      <c r="AC1112" t="str">
        <f t="shared" si="193"/>
        <v>Unaudited</v>
      </c>
    </row>
    <row r="1113" spans="1:29" x14ac:dyDescent="0.25">
      <c r="A1113" t="s">
        <v>420</v>
      </c>
      <c r="B1113" t="s">
        <v>1366</v>
      </c>
      <c r="C1113" t="s">
        <v>1367</v>
      </c>
      <c r="D1113">
        <v>1900</v>
      </c>
      <c r="E1113" s="960">
        <v>1</v>
      </c>
      <c r="F1113" t="s">
        <v>438</v>
      </c>
      <c r="G1113" s="960">
        <v>91</v>
      </c>
      <c r="H1113" t="s">
        <v>382</v>
      </c>
      <c r="I1113" s="940" t="s">
        <v>488</v>
      </c>
      <c r="J1113" s="940" t="s">
        <v>444</v>
      </c>
      <c r="K1113" s="940" t="s">
        <v>53</v>
      </c>
      <c r="L1113" s="940">
        <v>3.2</v>
      </c>
      <c r="M1113" s="961" t="s">
        <v>34</v>
      </c>
      <c r="N1113" s="679">
        <f t="shared" ca="1" si="190"/>
        <v>0</v>
      </c>
      <c r="O1113" s="679">
        <f t="shared" ca="1" si="190"/>
        <v>0</v>
      </c>
      <c r="P1113" s="679">
        <f t="shared" ca="1" si="190"/>
        <v>0</v>
      </c>
      <c r="Q1113" s="679">
        <f t="shared" ca="1" si="190"/>
        <v>0</v>
      </c>
      <c r="R1113" s="679">
        <f t="shared" ca="1" si="190"/>
        <v>0</v>
      </c>
      <c r="S1113" s="679">
        <f t="shared" ca="1" si="190"/>
        <v>0</v>
      </c>
      <c r="T1113" s="679">
        <f t="shared" ca="1" si="190"/>
        <v>0</v>
      </c>
      <c r="U1113" s="679">
        <f t="shared" ca="1" si="190"/>
        <v>0</v>
      </c>
      <c r="V1113" s="679">
        <f t="shared" ca="1" si="190"/>
        <v>0</v>
      </c>
      <c r="W1113" s="679">
        <f t="shared" ca="1" si="194"/>
        <v>0</v>
      </c>
      <c r="X1113" s="679">
        <f t="shared" ca="1" si="190"/>
        <v>0</v>
      </c>
      <c r="Y1113" s="679">
        <f t="shared" ca="1" si="190"/>
        <v>0</v>
      </c>
      <c r="Z1113" s="679">
        <f t="shared" ca="1" si="190"/>
        <v>0</v>
      </c>
      <c r="AA1113" t="str">
        <f t="shared" si="191"/>
        <v>ASR_Financial_Report_SHP21Final</v>
      </c>
      <c r="AB1113" s="960">
        <f t="shared" si="192"/>
        <v>44658</v>
      </c>
      <c r="AC1113" t="str">
        <f t="shared" si="193"/>
        <v>Unaudited</v>
      </c>
    </row>
    <row r="1114" spans="1:29" x14ac:dyDescent="0.25">
      <c r="A1114" t="s">
        <v>420</v>
      </c>
      <c r="B1114" t="s">
        <v>1366</v>
      </c>
      <c r="C1114" t="s">
        <v>1367</v>
      </c>
      <c r="D1114">
        <v>1900</v>
      </c>
      <c r="E1114" s="960">
        <v>1</v>
      </c>
      <c r="F1114" t="s">
        <v>438</v>
      </c>
      <c r="G1114" s="960">
        <v>91</v>
      </c>
      <c r="H1114" t="s">
        <v>382</v>
      </c>
      <c r="I1114" s="940" t="s">
        <v>488</v>
      </c>
      <c r="J1114" s="940" t="s">
        <v>444</v>
      </c>
      <c r="K1114" s="940" t="s">
        <v>53</v>
      </c>
      <c r="L1114" s="956">
        <v>3.3</v>
      </c>
      <c r="M1114" s="961" t="s">
        <v>54</v>
      </c>
      <c r="N1114" s="679">
        <f t="shared" ca="1" si="190"/>
        <v>0</v>
      </c>
      <c r="O1114" s="679">
        <f t="shared" ca="1" si="190"/>
        <v>0</v>
      </c>
      <c r="P1114" s="679">
        <f t="shared" ca="1" si="190"/>
        <v>0</v>
      </c>
      <c r="Q1114" s="679">
        <f t="shared" ca="1" si="190"/>
        <v>0</v>
      </c>
      <c r="R1114" s="679">
        <f t="shared" ca="1" si="190"/>
        <v>0</v>
      </c>
      <c r="S1114" s="679">
        <f t="shared" ca="1" si="190"/>
        <v>0</v>
      </c>
      <c r="T1114" s="679">
        <f t="shared" ca="1" si="190"/>
        <v>0</v>
      </c>
      <c r="U1114" s="679">
        <f t="shared" ca="1" si="190"/>
        <v>0</v>
      </c>
      <c r="V1114" s="679">
        <f t="shared" ca="1" si="190"/>
        <v>0</v>
      </c>
      <c r="W1114" s="679">
        <f t="shared" ca="1" si="194"/>
        <v>0</v>
      </c>
      <c r="X1114" s="679">
        <f t="shared" ca="1" si="190"/>
        <v>0</v>
      </c>
      <c r="Y1114" s="679">
        <f t="shared" ca="1" si="190"/>
        <v>0</v>
      </c>
      <c r="Z1114" s="679">
        <f t="shared" ca="1" si="190"/>
        <v>0</v>
      </c>
      <c r="AA1114" t="str">
        <f t="shared" si="191"/>
        <v>ASR_Financial_Report_SHP21Final</v>
      </c>
      <c r="AB1114" s="960">
        <f t="shared" si="192"/>
        <v>44658</v>
      </c>
      <c r="AC1114" t="str">
        <f t="shared" si="193"/>
        <v>Unaudited</v>
      </c>
    </row>
    <row r="1115" spans="1:29" x14ac:dyDescent="0.25">
      <c r="A1115" t="s">
        <v>420</v>
      </c>
      <c r="B1115" t="s">
        <v>1366</v>
      </c>
      <c r="C1115" t="s">
        <v>1367</v>
      </c>
      <c r="D1115">
        <v>1900</v>
      </c>
      <c r="E1115" s="960">
        <v>1</v>
      </c>
      <c r="F1115" t="s">
        <v>438</v>
      </c>
      <c r="G1115" s="960">
        <v>91</v>
      </c>
      <c r="H1115" t="s">
        <v>382</v>
      </c>
      <c r="I1115" s="940" t="s">
        <v>488</v>
      </c>
      <c r="J1115" s="940" t="s">
        <v>444</v>
      </c>
      <c r="K1115" s="940" t="s">
        <v>53</v>
      </c>
      <c r="L1115" s="956" t="s">
        <v>44</v>
      </c>
      <c r="M1115" s="961" t="s">
        <v>153</v>
      </c>
      <c r="N1115" s="679">
        <f t="shared" ca="1" si="190"/>
        <v>0</v>
      </c>
      <c r="O1115" s="679">
        <f t="shared" ca="1" si="190"/>
        <v>0</v>
      </c>
      <c r="P1115" s="679">
        <f t="shared" ca="1" si="190"/>
        <v>0</v>
      </c>
      <c r="Q1115" s="679">
        <f t="shared" ca="1" si="190"/>
        <v>0</v>
      </c>
      <c r="R1115" s="679">
        <f t="shared" ca="1" si="190"/>
        <v>0</v>
      </c>
      <c r="S1115" s="679">
        <f t="shared" ca="1" si="190"/>
        <v>0</v>
      </c>
      <c r="T1115" s="679">
        <f t="shared" ca="1" si="190"/>
        <v>0</v>
      </c>
      <c r="U1115" s="679">
        <f t="shared" ca="1" si="190"/>
        <v>0</v>
      </c>
      <c r="V1115" s="679">
        <f t="shared" ca="1" si="190"/>
        <v>0</v>
      </c>
      <c r="W1115" s="679">
        <f t="shared" ca="1" si="194"/>
        <v>0</v>
      </c>
      <c r="X1115" s="679">
        <f t="shared" ca="1" si="190"/>
        <v>0</v>
      </c>
      <c r="Y1115" s="679">
        <f t="shared" ca="1" si="190"/>
        <v>0</v>
      </c>
      <c r="Z1115" s="679">
        <f t="shared" ca="1" si="190"/>
        <v>0</v>
      </c>
      <c r="AA1115" t="str">
        <f t="shared" si="191"/>
        <v>ASR_Financial_Report_SHP21Final</v>
      </c>
      <c r="AB1115" s="960">
        <f t="shared" si="192"/>
        <v>44658</v>
      </c>
      <c r="AC1115" t="str">
        <f t="shared" si="193"/>
        <v>Unaudited</v>
      </c>
    </row>
    <row r="1116" spans="1:29" x14ac:dyDescent="0.25">
      <c r="A1116" t="s">
        <v>420</v>
      </c>
      <c r="B1116" t="s">
        <v>1366</v>
      </c>
      <c r="C1116" t="s">
        <v>1367</v>
      </c>
      <c r="D1116">
        <v>1900</v>
      </c>
      <c r="E1116" s="960">
        <v>1</v>
      </c>
      <c r="F1116" t="s">
        <v>438</v>
      </c>
      <c r="G1116" s="960">
        <v>91</v>
      </c>
      <c r="H1116" t="s">
        <v>382</v>
      </c>
      <c r="I1116" s="940" t="s">
        <v>488</v>
      </c>
      <c r="J1116" s="940" t="s">
        <v>444</v>
      </c>
      <c r="K1116" s="940" t="s">
        <v>53</v>
      </c>
      <c r="L1116" s="940" t="s">
        <v>41</v>
      </c>
      <c r="M1116" s="961" t="s">
        <v>52</v>
      </c>
      <c r="N1116" s="679">
        <f t="shared" ca="1" si="190"/>
        <v>0</v>
      </c>
      <c r="O1116" s="679">
        <f t="shared" ca="1" si="190"/>
        <v>0</v>
      </c>
      <c r="P1116" s="679">
        <f t="shared" ca="1" si="190"/>
        <v>0</v>
      </c>
      <c r="Q1116" s="679">
        <f t="shared" ca="1" si="190"/>
        <v>0</v>
      </c>
      <c r="R1116" s="679">
        <f t="shared" ca="1" si="190"/>
        <v>0</v>
      </c>
      <c r="S1116" s="679">
        <f t="shared" ca="1" si="190"/>
        <v>0</v>
      </c>
      <c r="T1116" s="679">
        <f t="shared" ca="1" si="190"/>
        <v>0</v>
      </c>
      <c r="U1116" s="679">
        <f t="shared" ca="1" si="190"/>
        <v>0</v>
      </c>
      <c r="V1116" s="679">
        <f t="shared" ca="1" si="190"/>
        <v>0</v>
      </c>
      <c r="W1116" s="679">
        <f t="shared" ca="1" si="194"/>
        <v>0</v>
      </c>
      <c r="X1116" s="679">
        <f t="shared" ca="1" si="190"/>
        <v>0</v>
      </c>
      <c r="Y1116" s="679">
        <f t="shared" ca="1" si="190"/>
        <v>0</v>
      </c>
      <c r="Z1116" s="679">
        <f t="shared" ca="1" si="190"/>
        <v>0</v>
      </c>
      <c r="AA1116" t="str">
        <f t="shared" si="191"/>
        <v>ASR_Financial_Report_SHP21Final</v>
      </c>
      <c r="AB1116" s="960">
        <f t="shared" si="192"/>
        <v>44658</v>
      </c>
      <c r="AC1116" t="str">
        <f t="shared" si="193"/>
        <v>Unaudited</v>
      </c>
    </row>
    <row r="1117" spans="1:29" x14ac:dyDescent="0.25">
      <c r="A1117" t="s">
        <v>420</v>
      </c>
      <c r="B1117" t="s">
        <v>1366</v>
      </c>
      <c r="C1117" t="s">
        <v>1367</v>
      </c>
      <c r="D1117">
        <v>1900</v>
      </c>
      <c r="E1117" s="960">
        <v>1</v>
      </c>
      <c r="F1117" t="s">
        <v>438</v>
      </c>
      <c r="G1117" s="960">
        <v>91</v>
      </c>
      <c r="H1117" t="s">
        <v>382</v>
      </c>
      <c r="I1117" s="961" t="s">
        <v>488</v>
      </c>
      <c r="J1117" s="961" t="s">
        <v>444</v>
      </c>
      <c r="K1117" s="961" t="s">
        <v>53</v>
      </c>
      <c r="L1117" s="940" t="s">
        <v>42</v>
      </c>
      <c r="M1117" s="961" t="s">
        <v>154</v>
      </c>
      <c r="N1117" s="679">
        <f t="shared" ca="1" si="190"/>
        <v>0</v>
      </c>
      <c r="O1117" s="679">
        <f t="shared" ca="1" si="190"/>
        <v>0</v>
      </c>
      <c r="P1117" s="679">
        <f t="shared" ca="1" si="190"/>
        <v>0</v>
      </c>
      <c r="Q1117" s="679">
        <f t="shared" ca="1" si="190"/>
        <v>0</v>
      </c>
      <c r="R1117" s="679">
        <f t="shared" ca="1" si="190"/>
        <v>0</v>
      </c>
      <c r="S1117" s="679">
        <f t="shared" ca="1" si="190"/>
        <v>0</v>
      </c>
      <c r="T1117" s="679">
        <f t="shared" ca="1" si="190"/>
        <v>0</v>
      </c>
      <c r="U1117" s="679">
        <f t="shared" ca="1" si="190"/>
        <v>0</v>
      </c>
      <c r="V1117" s="679">
        <f t="shared" ca="1" si="190"/>
        <v>0</v>
      </c>
      <c r="W1117" s="679">
        <f t="shared" ca="1" si="194"/>
        <v>0</v>
      </c>
      <c r="X1117" s="679">
        <f t="shared" ca="1" si="190"/>
        <v>0</v>
      </c>
      <c r="Y1117" s="679">
        <f t="shared" ca="1" si="190"/>
        <v>0</v>
      </c>
      <c r="Z1117" s="679">
        <f t="shared" ca="1" si="190"/>
        <v>0</v>
      </c>
      <c r="AA1117" t="str">
        <f t="shared" si="191"/>
        <v>ASR_Financial_Report_SHP21Final</v>
      </c>
      <c r="AB1117" s="960">
        <f t="shared" si="192"/>
        <v>44658</v>
      </c>
      <c r="AC1117" t="str">
        <f t="shared" si="193"/>
        <v>Unaudited</v>
      </c>
    </row>
    <row r="1118" spans="1:29" x14ac:dyDescent="0.25">
      <c r="A1118" t="s">
        <v>420</v>
      </c>
      <c r="B1118" t="s">
        <v>1366</v>
      </c>
      <c r="C1118" t="s">
        <v>1367</v>
      </c>
      <c r="D1118">
        <v>1900</v>
      </c>
      <c r="E1118" s="960">
        <v>1</v>
      </c>
      <c r="F1118" t="s">
        <v>438</v>
      </c>
      <c r="G1118" s="960">
        <v>91</v>
      </c>
      <c r="H1118" t="s">
        <v>382</v>
      </c>
      <c r="I1118" s="940" t="s">
        <v>488</v>
      </c>
      <c r="J1118" s="940" t="s">
        <v>444</v>
      </c>
      <c r="K1118" s="940" t="s">
        <v>53</v>
      </c>
      <c r="L1118" s="940" t="s">
        <v>43</v>
      </c>
      <c r="M1118" s="961" t="s">
        <v>462</v>
      </c>
      <c r="N1118" s="679">
        <f t="shared" ca="1" si="190"/>
        <v>0</v>
      </c>
      <c r="O1118" s="679">
        <f t="shared" ca="1" si="190"/>
        <v>0</v>
      </c>
      <c r="P1118" s="679">
        <f t="shared" ca="1" si="190"/>
        <v>0</v>
      </c>
      <c r="Q1118" s="679">
        <f t="shared" ca="1" si="190"/>
        <v>0</v>
      </c>
      <c r="R1118" s="679">
        <f t="shared" ca="1" si="190"/>
        <v>0</v>
      </c>
      <c r="S1118" s="679">
        <f t="shared" ca="1" si="190"/>
        <v>0</v>
      </c>
      <c r="T1118" s="679">
        <f t="shared" ca="1" si="190"/>
        <v>0</v>
      </c>
      <c r="U1118" s="679">
        <f t="shared" ca="1" si="190"/>
        <v>0</v>
      </c>
      <c r="V1118" s="679">
        <f t="shared" ca="1" si="190"/>
        <v>0</v>
      </c>
      <c r="W1118" s="679">
        <f t="shared" ca="1" si="194"/>
        <v>0</v>
      </c>
      <c r="X1118" s="679">
        <f t="shared" ca="1" si="190"/>
        <v>0</v>
      </c>
      <c r="Y1118" s="679">
        <f t="shared" ca="1" si="190"/>
        <v>0</v>
      </c>
      <c r="Z1118" s="679">
        <f t="shared" ca="1" si="190"/>
        <v>0</v>
      </c>
      <c r="AA1118" t="str">
        <f t="shared" si="191"/>
        <v>ASR_Financial_Report_SHP21Final</v>
      </c>
      <c r="AB1118" s="960">
        <f t="shared" si="192"/>
        <v>44658</v>
      </c>
      <c r="AC1118" t="str">
        <f t="shared" si="193"/>
        <v>Unaudited</v>
      </c>
    </row>
    <row r="1119" spans="1:29" x14ac:dyDescent="0.25">
      <c r="A1119" t="s">
        <v>420</v>
      </c>
      <c r="B1119" t="s">
        <v>1366</v>
      </c>
      <c r="C1119" t="s">
        <v>1367</v>
      </c>
      <c r="D1119">
        <v>1900</v>
      </c>
      <c r="E1119" s="960">
        <v>1</v>
      </c>
      <c r="F1119" t="s">
        <v>438</v>
      </c>
      <c r="G1119" s="960">
        <v>91</v>
      </c>
      <c r="H1119" t="s">
        <v>382</v>
      </c>
      <c r="I1119" s="940" t="s">
        <v>488</v>
      </c>
      <c r="J1119" s="940" t="s">
        <v>444</v>
      </c>
      <c r="K1119" s="940" t="s">
        <v>901</v>
      </c>
      <c r="L1119" s="940" t="s">
        <v>902</v>
      </c>
      <c r="M1119" s="961" t="s">
        <v>901</v>
      </c>
      <c r="N1119" s="679">
        <f t="shared" ca="1" si="190"/>
        <v>0</v>
      </c>
      <c r="O1119" s="679">
        <f t="shared" ca="1" si="190"/>
        <v>0</v>
      </c>
      <c r="P1119" s="679">
        <f t="shared" ca="1" si="190"/>
        <v>0</v>
      </c>
      <c r="Q1119" s="679">
        <f t="shared" ca="1" si="190"/>
        <v>0</v>
      </c>
      <c r="R1119" s="679">
        <f t="shared" ca="1" si="190"/>
        <v>0</v>
      </c>
      <c r="S1119" s="679">
        <f t="shared" ca="1" si="190"/>
        <v>0</v>
      </c>
      <c r="T1119" s="679">
        <f t="shared" ca="1" si="190"/>
        <v>0</v>
      </c>
      <c r="U1119" s="679">
        <f t="shared" ca="1" si="190"/>
        <v>0</v>
      </c>
      <c r="V1119" s="679">
        <f t="shared" ca="1" si="190"/>
        <v>0</v>
      </c>
      <c r="W1119" s="679">
        <f t="shared" ca="1" si="194"/>
        <v>0</v>
      </c>
      <c r="X1119" s="679">
        <f t="shared" ca="1" si="190"/>
        <v>0</v>
      </c>
      <c r="Y1119" s="679">
        <f t="shared" ca="1" si="190"/>
        <v>0</v>
      </c>
      <c r="Z1119" s="679">
        <f t="shared" ca="1" si="190"/>
        <v>0</v>
      </c>
      <c r="AA1119" t="str">
        <f t="shared" si="191"/>
        <v>ASR_Financial_Report_SHP21Final</v>
      </c>
      <c r="AB1119" s="960">
        <f t="shared" si="192"/>
        <v>44658</v>
      </c>
      <c r="AC1119" t="str">
        <f t="shared" si="193"/>
        <v>Unaudited</v>
      </c>
    </row>
    <row r="1120" spans="1:29" x14ac:dyDescent="0.25">
      <c r="A1120" t="s">
        <v>420</v>
      </c>
      <c r="B1120" t="s">
        <v>1366</v>
      </c>
      <c r="C1120" t="s">
        <v>1367</v>
      </c>
      <c r="D1120">
        <v>1900</v>
      </c>
      <c r="E1120" s="960">
        <v>1</v>
      </c>
      <c r="F1120" t="s">
        <v>438</v>
      </c>
      <c r="G1120" s="960">
        <v>91</v>
      </c>
      <c r="H1120" t="s">
        <v>382</v>
      </c>
      <c r="I1120" s="940" t="s">
        <v>488</v>
      </c>
      <c r="J1120" s="940" t="s">
        <v>444</v>
      </c>
      <c r="K1120" s="940" t="s">
        <v>901</v>
      </c>
      <c r="L1120" s="940" t="s">
        <v>903</v>
      </c>
      <c r="M1120" s="961" t="s">
        <v>906</v>
      </c>
      <c r="N1120" s="679">
        <f t="shared" ca="1" si="190"/>
        <v>0</v>
      </c>
      <c r="O1120" s="679">
        <f t="shared" ca="1" si="190"/>
        <v>0</v>
      </c>
      <c r="P1120" s="679">
        <f t="shared" ca="1" si="190"/>
        <v>0</v>
      </c>
      <c r="Q1120" s="679">
        <f t="shared" ca="1" si="190"/>
        <v>0</v>
      </c>
      <c r="R1120" s="679">
        <f t="shared" ca="1" si="190"/>
        <v>0</v>
      </c>
      <c r="S1120" s="679">
        <f t="shared" ca="1" si="190"/>
        <v>0</v>
      </c>
      <c r="T1120" s="679">
        <f t="shared" ca="1" si="190"/>
        <v>0</v>
      </c>
      <c r="U1120" s="679">
        <f t="shared" ca="1" si="190"/>
        <v>0</v>
      </c>
      <c r="V1120" s="679">
        <f t="shared" ca="1" si="190"/>
        <v>0</v>
      </c>
      <c r="W1120" s="679">
        <f t="shared" ca="1" si="194"/>
        <v>0</v>
      </c>
      <c r="X1120" s="679">
        <f t="shared" ca="1" si="190"/>
        <v>0</v>
      </c>
      <c r="Y1120" s="679">
        <f t="shared" ca="1" si="190"/>
        <v>0</v>
      </c>
      <c r="Z1120" s="679">
        <f t="shared" ca="1" si="190"/>
        <v>0</v>
      </c>
      <c r="AA1120" t="str">
        <f t="shared" si="191"/>
        <v>ASR_Financial_Report_SHP21Final</v>
      </c>
      <c r="AB1120" s="960">
        <f t="shared" si="192"/>
        <v>44658</v>
      </c>
      <c r="AC1120" t="str">
        <f t="shared" si="193"/>
        <v>Unaudited</v>
      </c>
    </row>
    <row r="1121" spans="1:29" x14ac:dyDescent="0.25">
      <c r="A1121" t="s">
        <v>420</v>
      </c>
      <c r="B1121" t="s">
        <v>1366</v>
      </c>
      <c r="C1121" t="s">
        <v>1367</v>
      </c>
      <c r="D1121">
        <v>1900</v>
      </c>
      <c r="E1121" s="960">
        <v>1</v>
      </c>
      <c r="F1121" t="s">
        <v>438</v>
      </c>
      <c r="G1121" s="960">
        <v>91</v>
      </c>
      <c r="H1121" t="s">
        <v>382</v>
      </c>
      <c r="I1121" s="961" t="s">
        <v>488</v>
      </c>
      <c r="J1121" s="961" t="s">
        <v>444</v>
      </c>
      <c r="K1121" s="961" t="s">
        <v>901</v>
      </c>
      <c r="L1121" s="940" t="s">
        <v>904</v>
      </c>
      <c r="M1121" s="961" t="s">
        <v>907</v>
      </c>
      <c r="N1121" s="679">
        <f t="shared" ca="1" si="190"/>
        <v>0</v>
      </c>
      <c r="O1121" s="679">
        <f t="shared" ca="1" si="190"/>
        <v>0</v>
      </c>
      <c r="P1121" s="679">
        <f t="shared" ca="1" si="190"/>
        <v>0</v>
      </c>
      <c r="Q1121" s="679">
        <f t="shared" ca="1" si="190"/>
        <v>0</v>
      </c>
      <c r="R1121" s="679">
        <f t="shared" ca="1" si="190"/>
        <v>0</v>
      </c>
      <c r="S1121" s="679">
        <f t="shared" ca="1" si="190"/>
        <v>0</v>
      </c>
      <c r="T1121" s="679">
        <f t="shared" ca="1" si="190"/>
        <v>0</v>
      </c>
      <c r="U1121" s="679">
        <f t="shared" ca="1" si="190"/>
        <v>0</v>
      </c>
      <c r="V1121" s="679">
        <f t="shared" ca="1" si="190"/>
        <v>0</v>
      </c>
      <c r="W1121" s="679">
        <f t="shared" ca="1" si="194"/>
        <v>0</v>
      </c>
      <c r="X1121" s="679">
        <f t="shared" ca="1" si="190"/>
        <v>0</v>
      </c>
      <c r="Y1121" s="679">
        <f t="shared" ca="1" si="190"/>
        <v>0</v>
      </c>
      <c r="Z1121" s="679">
        <f t="shared" ca="1" si="190"/>
        <v>0</v>
      </c>
      <c r="AA1121" t="str">
        <f t="shared" si="191"/>
        <v>ASR_Financial_Report_SHP21Final</v>
      </c>
      <c r="AB1121" s="960">
        <f t="shared" si="192"/>
        <v>44658</v>
      </c>
      <c r="AC1121" t="str">
        <f t="shared" si="193"/>
        <v>Unaudited</v>
      </c>
    </row>
    <row r="1122" spans="1:29" x14ac:dyDescent="0.25">
      <c r="A1122" t="s">
        <v>420</v>
      </c>
      <c r="B1122" t="s">
        <v>1366</v>
      </c>
      <c r="C1122" t="s">
        <v>1367</v>
      </c>
      <c r="D1122">
        <v>1900</v>
      </c>
      <c r="E1122" s="960">
        <v>1</v>
      </c>
      <c r="F1122" t="s">
        <v>438</v>
      </c>
      <c r="G1122" s="960">
        <v>91</v>
      </c>
      <c r="H1122" t="s">
        <v>382</v>
      </c>
      <c r="I1122" s="961" t="s">
        <v>488</v>
      </c>
      <c r="J1122" s="961" t="s">
        <v>444</v>
      </c>
      <c r="K1122" s="961" t="s">
        <v>445</v>
      </c>
      <c r="L1122" s="940">
        <v>5.0999999999999996</v>
      </c>
      <c r="M1122" s="961" t="s">
        <v>37</v>
      </c>
      <c r="N1122" s="679">
        <f t="shared" ca="1" si="190"/>
        <v>0</v>
      </c>
      <c r="O1122" s="679">
        <f t="shared" ca="1" si="190"/>
        <v>0</v>
      </c>
      <c r="P1122" s="679">
        <f t="shared" ca="1" si="190"/>
        <v>0</v>
      </c>
      <c r="Q1122" s="679">
        <f t="shared" ca="1" si="190"/>
        <v>0</v>
      </c>
      <c r="R1122" s="679">
        <f t="shared" ca="1" si="190"/>
        <v>0</v>
      </c>
      <c r="S1122" s="679">
        <f t="shared" ca="1" si="190"/>
        <v>0</v>
      </c>
      <c r="T1122" s="679">
        <f t="shared" ca="1" si="190"/>
        <v>0</v>
      </c>
      <c r="U1122" s="679">
        <f t="shared" ca="1" si="190"/>
        <v>0</v>
      </c>
      <c r="V1122" s="679">
        <f t="shared" ca="1" si="190"/>
        <v>0</v>
      </c>
      <c r="W1122" s="679">
        <f t="shared" ca="1" si="194"/>
        <v>0</v>
      </c>
      <c r="X1122" s="679">
        <f t="shared" ca="1" si="190"/>
        <v>0</v>
      </c>
      <c r="Y1122" s="679">
        <f t="shared" ca="1" si="190"/>
        <v>0</v>
      </c>
      <c r="Z1122" s="679">
        <f t="shared" ca="1" si="190"/>
        <v>0</v>
      </c>
      <c r="AA1122" t="str">
        <f t="shared" si="191"/>
        <v>ASR_Financial_Report_SHP21Final</v>
      </c>
      <c r="AB1122" s="960">
        <f t="shared" si="192"/>
        <v>44658</v>
      </c>
      <c r="AC1122" t="str">
        <f t="shared" si="193"/>
        <v>Unaudited</v>
      </c>
    </row>
    <row r="1123" spans="1:29" ht="30" x14ac:dyDescent="0.25">
      <c r="A1123" t="s">
        <v>420</v>
      </c>
      <c r="B1123" t="s">
        <v>1366</v>
      </c>
      <c r="C1123" t="s">
        <v>1367</v>
      </c>
      <c r="D1123">
        <v>1900</v>
      </c>
      <c r="E1123" s="960">
        <v>1</v>
      </c>
      <c r="F1123" t="s">
        <v>438</v>
      </c>
      <c r="G1123" s="960">
        <v>91</v>
      </c>
      <c r="H1123" t="s">
        <v>382</v>
      </c>
      <c r="I1123" s="961" t="s">
        <v>488</v>
      </c>
      <c r="J1123" s="961" t="s">
        <v>444</v>
      </c>
      <c r="K1123" s="961" t="s">
        <v>445</v>
      </c>
      <c r="L1123" s="940">
        <v>5.2</v>
      </c>
      <c r="M1123" s="961" t="s">
        <v>303</v>
      </c>
      <c r="N1123" s="679">
        <f t="shared" ca="1" si="190"/>
        <v>0</v>
      </c>
      <c r="O1123" s="679">
        <f t="shared" ca="1" si="190"/>
        <v>0</v>
      </c>
      <c r="P1123" s="679">
        <f t="shared" ca="1" si="190"/>
        <v>0</v>
      </c>
      <c r="Q1123" s="679">
        <f t="shared" ca="1" si="190"/>
        <v>0</v>
      </c>
      <c r="R1123" s="679">
        <f t="shared" ca="1" si="190"/>
        <v>0</v>
      </c>
      <c r="S1123" s="679">
        <f t="shared" ca="1" si="190"/>
        <v>0</v>
      </c>
      <c r="T1123" s="679">
        <f t="shared" ca="1" si="190"/>
        <v>0</v>
      </c>
      <c r="U1123" s="679">
        <f t="shared" ca="1" si="190"/>
        <v>0</v>
      </c>
      <c r="V1123" s="679">
        <f t="shared" ca="1" si="190"/>
        <v>0</v>
      </c>
      <c r="W1123" s="679">
        <f t="shared" ca="1" si="194"/>
        <v>0</v>
      </c>
      <c r="X1123" s="679">
        <f t="shared" ca="1" si="190"/>
        <v>0</v>
      </c>
      <c r="Y1123" s="679">
        <f t="shared" ca="1" si="190"/>
        <v>0</v>
      </c>
      <c r="Z1123" s="679">
        <f t="shared" ca="1" si="190"/>
        <v>0</v>
      </c>
      <c r="AA1123" t="str">
        <f t="shared" si="191"/>
        <v>ASR_Financial_Report_SHP21Final</v>
      </c>
      <c r="AB1123" s="960">
        <f t="shared" si="192"/>
        <v>44658</v>
      </c>
      <c r="AC1123" t="str">
        <f t="shared" si="193"/>
        <v>Unaudited</v>
      </c>
    </row>
    <row r="1124" spans="1:29" ht="30" x14ac:dyDescent="0.25">
      <c r="A1124" t="s">
        <v>420</v>
      </c>
      <c r="B1124" t="s">
        <v>1366</v>
      </c>
      <c r="C1124" t="s">
        <v>1367</v>
      </c>
      <c r="D1124">
        <v>1900</v>
      </c>
      <c r="E1124" s="960">
        <v>1</v>
      </c>
      <c r="F1124" t="s">
        <v>438</v>
      </c>
      <c r="G1124" s="960">
        <v>91</v>
      </c>
      <c r="H1124" t="s">
        <v>382</v>
      </c>
      <c r="I1124" s="961" t="s">
        <v>488</v>
      </c>
      <c r="J1124" s="961" t="s">
        <v>444</v>
      </c>
      <c r="K1124" s="961" t="s">
        <v>445</v>
      </c>
      <c r="L1124" s="940">
        <v>5.3</v>
      </c>
      <c r="M1124" s="961" t="s">
        <v>304</v>
      </c>
      <c r="N1124" s="679">
        <f t="shared" ref="N1124:Z1145" ca="1" si="19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679">
        <f t="shared" ca="1" si="195"/>
        <v>0</v>
      </c>
      <c r="P1124" s="679">
        <f t="shared" ca="1" si="195"/>
        <v>0</v>
      </c>
      <c r="Q1124" s="679">
        <f t="shared" ca="1" si="195"/>
        <v>0</v>
      </c>
      <c r="R1124" s="679">
        <f t="shared" ca="1" si="195"/>
        <v>0</v>
      </c>
      <c r="S1124" s="679">
        <f t="shared" ca="1" si="195"/>
        <v>0</v>
      </c>
      <c r="T1124" s="679">
        <f t="shared" ca="1" si="195"/>
        <v>0</v>
      </c>
      <c r="U1124" s="679">
        <f t="shared" ca="1" si="195"/>
        <v>0</v>
      </c>
      <c r="V1124" s="679">
        <f t="shared" ca="1" si="195"/>
        <v>0</v>
      </c>
      <c r="W1124" s="679">
        <f t="shared" ca="1" si="194"/>
        <v>0</v>
      </c>
      <c r="X1124" s="679">
        <f t="shared" ca="1" si="195"/>
        <v>0</v>
      </c>
      <c r="Y1124" s="679">
        <f t="shared" ca="1" si="195"/>
        <v>0</v>
      </c>
      <c r="Z1124" s="679">
        <f t="shared" ca="1" si="195"/>
        <v>0</v>
      </c>
      <c r="AA1124" t="str">
        <f t="shared" si="191"/>
        <v>ASR_Financial_Report_SHP21Final</v>
      </c>
      <c r="AB1124" s="960">
        <f t="shared" si="192"/>
        <v>44658</v>
      </c>
      <c r="AC1124" t="str">
        <f t="shared" si="193"/>
        <v>Unaudited</v>
      </c>
    </row>
    <row r="1125" spans="1:29" x14ac:dyDescent="0.25">
      <c r="A1125" t="s">
        <v>420</v>
      </c>
      <c r="B1125" t="s">
        <v>1366</v>
      </c>
      <c r="C1125" t="s">
        <v>1367</v>
      </c>
      <c r="D1125">
        <v>1900</v>
      </c>
      <c r="E1125" s="960">
        <v>1</v>
      </c>
      <c r="F1125" t="s">
        <v>438</v>
      </c>
      <c r="G1125" s="960">
        <v>91</v>
      </c>
      <c r="H1125" t="s">
        <v>382</v>
      </c>
      <c r="I1125" s="961" t="s">
        <v>488</v>
      </c>
      <c r="J1125" s="961" t="s">
        <v>444</v>
      </c>
      <c r="K1125" s="961" t="s">
        <v>445</v>
      </c>
      <c r="L1125" s="956" t="s">
        <v>82</v>
      </c>
      <c r="M1125" s="961" t="s">
        <v>453</v>
      </c>
      <c r="N1125" s="679">
        <f t="shared" ca="1" si="195"/>
        <v>0</v>
      </c>
      <c r="O1125" s="679">
        <f t="shared" ca="1" si="195"/>
        <v>0</v>
      </c>
      <c r="P1125" s="679">
        <f t="shared" ca="1" si="195"/>
        <v>0</v>
      </c>
      <c r="Q1125" s="679">
        <f t="shared" ca="1" si="195"/>
        <v>0</v>
      </c>
      <c r="R1125" s="679">
        <f t="shared" ca="1" si="195"/>
        <v>0</v>
      </c>
      <c r="S1125" s="679">
        <f t="shared" ca="1" si="195"/>
        <v>0</v>
      </c>
      <c r="T1125" s="679">
        <f t="shared" ca="1" si="195"/>
        <v>0</v>
      </c>
      <c r="U1125" s="679">
        <f t="shared" ca="1" si="195"/>
        <v>0</v>
      </c>
      <c r="V1125" s="679">
        <f t="shared" ca="1" si="195"/>
        <v>0</v>
      </c>
      <c r="W1125" s="679">
        <f t="shared" ca="1" si="194"/>
        <v>0</v>
      </c>
      <c r="X1125" s="679">
        <f t="shared" ca="1" si="195"/>
        <v>0</v>
      </c>
      <c r="Y1125" s="679">
        <f t="shared" ca="1" si="195"/>
        <v>0</v>
      </c>
      <c r="Z1125" s="679">
        <f t="shared" ca="1" si="195"/>
        <v>0</v>
      </c>
      <c r="AA1125" t="str">
        <f t="shared" si="191"/>
        <v>ASR_Financial_Report_SHP21Final</v>
      </c>
      <c r="AB1125" s="960">
        <f t="shared" si="192"/>
        <v>44658</v>
      </c>
      <c r="AC1125" t="str">
        <f t="shared" si="193"/>
        <v>Unaudited</v>
      </c>
    </row>
    <row r="1126" spans="1:29" x14ac:dyDescent="0.25">
      <c r="A1126" t="s">
        <v>420</v>
      </c>
      <c r="B1126" t="s">
        <v>1366</v>
      </c>
      <c r="C1126" t="s">
        <v>1367</v>
      </c>
      <c r="D1126">
        <v>1900</v>
      </c>
      <c r="E1126" s="960">
        <v>1</v>
      </c>
      <c r="F1126" t="s">
        <v>438</v>
      </c>
      <c r="G1126" s="960">
        <v>91</v>
      </c>
      <c r="H1126" t="s">
        <v>382</v>
      </c>
      <c r="I1126" s="961" t="s">
        <v>488</v>
      </c>
      <c r="J1126" s="961" t="s">
        <v>444</v>
      </c>
      <c r="K1126" s="961" t="s">
        <v>446</v>
      </c>
      <c r="L1126" s="940">
        <v>6.1</v>
      </c>
      <c r="M1126" s="961" t="s">
        <v>18</v>
      </c>
      <c r="N1126" s="679">
        <f t="shared" ca="1" si="195"/>
        <v>0</v>
      </c>
      <c r="O1126" s="679">
        <f t="shared" ca="1" si="195"/>
        <v>0</v>
      </c>
      <c r="P1126" s="679">
        <f t="shared" ca="1" si="195"/>
        <v>0</v>
      </c>
      <c r="Q1126" s="679">
        <f t="shared" ca="1" si="195"/>
        <v>0</v>
      </c>
      <c r="R1126" s="679">
        <f t="shared" ca="1" si="195"/>
        <v>0</v>
      </c>
      <c r="S1126" s="679">
        <f t="shared" ca="1" si="195"/>
        <v>0</v>
      </c>
      <c r="T1126" s="679">
        <f t="shared" ca="1" si="195"/>
        <v>0</v>
      </c>
      <c r="U1126" s="679">
        <f t="shared" ca="1" si="195"/>
        <v>0</v>
      </c>
      <c r="V1126" s="679">
        <f t="shared" ca="1" si="195"/>
        <v>0</v>
      </c>
      <c r="W1126" s="679">
        <f t="shared" ca="1" si="194"/>
        <v>0</v>
      </c>
      <c r="X1126" s="679">
        <f t="shared" ca="1" si="195"/>
        <v>0</v>
      </c>
      <c r="Y1126" s="679">
        <f t="shared" ca="1" si="195"/>
        <v>0</v>
      </c>
      <c r="Z1126" s="679">
        <f t="shared" ca="1" si="195"/>
        <v>0</v>
      </c>
      <c r="AA1126" t="str">
        <f t="shared" si="191"/>
        <v>ASR_Financial_Report_SHP21Final</v>
      </c>
      <c r="AB1126" s="960">
        <f t="shared" si="192"/>
        <v>44658</v>
      </c>
      <c r="AC1126" t="str">
        <f t="shared" si="193"/>
        <v>Unaudited</v>
      </c>
    </row>
    <row r="1127" spans="1:29" x14ac:dyDescent="0.25">
      <c r="A1127" t="s">
        <v>420</v>
      </c>
      <c r="B1127" t="s">
        <v>1366</v>
      </c>
      <c r="C1127" t="s">
        <v>1367</v>
      </c>
      <c r="D1127">
        <v>1900</v>
      </c>
      <c r="E1127" s="960">
        <v>1</v>
      </c>
      <c r="F1127" t="s">
        <v>438</v>
      </c>
      <c r="G1127" s="960">
        <v>91</v>
      </c>
      <c r="H1127" t="s">
        <v>382</v>
      </c>
      <c r="I1127" s="940" t="s">
        <v>488</v>
      </c>
      <c r="J1127" s="940" t="s">
        <v>444</v>
      </c>
      <c r="K1127" s="940" t="s">
        <v>446</v>
      </c>
      <c r="L1127" s="940">
        <v>6.2</v>
      </c>
      <c r="M1127" s="961" t="s">
        <v>19</v>
      </c>
      <c r="N1127" s="679">
        <f t="shared" ca="1" si="195"/>
        <v>0</v>
      </c>
      <c r="O1127" s="679">
        <f t="shared" ca="1" si="195"/>
        <v>0</v>
      </c>
      <c r="P1127" s="679">
        <f t="shared" ca="1" si="195"/>
        <v>0</v>
      </c>
      <c r="Q1127" s="679">
        <f t="shared" ca="1" si="195"/>
        <v>0</v>
      </c>
      <c r="R1127" s="679">
        <f t="shared" ca="1" si="195"/>
        <v>0</v>
      </c>
      <c r="S1127" s="679">
        <f t="shared" ca="1" si="195"/>
        <v>0</v>
      </c>
      <c r="T1127" s="679">
        <f t="shared" ca="1" si="195"/>
        <v>0</v>
      </c>
      <c r="U1127" s="679">
        <f t="shared" ca="1" si="195"/>
        <v>0</v>
      </c>
      <c r="V1127" s="679">
        <f t="shared" ca="1" si="195"/>
        <v>0</v>
      </c>
      <c r="W1127" s="679">
        <f t="shared" ca="1" si="194"/>
        <v>0</v>
      </c>
      <c r="X1127" s="679">
        <f t="shared" ca="1" si="195"/>
        <v>0</v>
      </c>
      <c r="Y1127" s="679">
        <f t="shared" ca="1" si="195"/>
        <v>0</v>
      </c>
      <c r="Z1127" s="679">
        <f t="shared" ca="1" si="195"/>
        <v>0</v>
      </c>
      <c r="AA1127" t="str">
        <f t="shared" si="191"/>
        <v>ASR_Financial_Report_SHP21Final</v>
      </c>
      <c r="AB1127" s="960">
        <f t="shared" si="192"/>
        <v>44658</v>
      </c>
      <c r="AC1127" t="str">
        <f t="shared" si="193"/>
        <v>Unaudited</v>
      </c>
    </row>
    <row r="1128" spans="1:29" x14ac:dyDescent="0.25">
      <c r="A1128" t="s">
        <v>420</v>
      </c>
      <c r="B1128" t="s">
        <v>1366</v>
      </c>
      <c r="C1128" t="s">
        <v>1367</v>
      </c>
      <c r="D1128">
        <v>1900</v>
      </c>
      <c r="E1128" s="960">
        <v>1</v>
      </c>
      <c r="F1128" t="s">
        <v>438</v>
      </c>
      <c r="G1128" s="960">
        <v>91</v>
      </c>
      <c r="H1128" t="s">
        <v>382</v>
      </c>
      <c r="I1128" s="961" t="s">
        <v>488</v>
      </c>
      <c r="J1128" s="961" t="s">
        <v>444</v>
      </c>
      <c r="K1128" s="961" t="s">
        <v>446</v>
      </c>
      <c r="L1128" s="940">
        <v>6.3</v>
      </c>
      <c r="M1128" s="961" t="s">
        <v>184</v>
      </c>
      <c r="N1128" s="679">
        <f t="shared" ca="1" si="195"/>
        <v>0</v>
      </c>
      <c r="O1128" s="679">
        <f t="shared" ca="1" si="195"/>
        <v>0</v>
      </c>
      <c r="P1128" s="679">
        <f t="shared" ca="1" si="195"/>
        <v>0</v>
      </c>
      <c r="Q1128" s="679">
        <f t="shared" ca="1" si="195"/>
        <v>0</v>
      </c>
      <c r="R1128" s="679">
        <f t="shared" ca="1" si="195"/>
        <v>0</v>
      </c>
      <c r="S1128" s="679">
        <f t="shared" ca="1" si="195"/>
        <v>0</v>
      </c>
      <c r="T1128" s="679">
        <f t="shared" ca="1" si="195"/>
        <v>0</v>
      </c>
      <c r="U1128" s="679">
        <f t="shared" ca="1" si="195"/>
        <v>0</v>
      </c>
      <c r="V1128" s="679">
        <f t="shared" ca="1" si="195"/>
        <v>0</v>
      </c>
      <c r="W1128" s="679">
        <f t="shared" ca="1" si="194"/>
        <v>0</v>
      </c>
      <c r="X1128" s="679">
        <f t="shared" ca="1" si="195"/>
        <v>0</v>
      </c>
      <c r="Y1128" s="679">
        <f t="shared" ca="1" si="195"/>
        <v>0</v>
      </c>
      <c r="Z1128" s="679">
        <f t="shared" ca="1" si="195"/>
        <v>0</v>
      </c>
      <c r="AA1128" t="str">
        <f t="shared" si="191"/>
        <v>ASR_Financial_Report_SHP21Final</v>
      </c>
      <c r="AB1128" s="960">
        <f t="shared" si="192"/>
        <v>44658</v>
      </c>
      <c r="AC1128" t="str">
        <f t="shared" si="193"/>
        <v>Unaudited</v>
      </c>
    </row>
    <row r="1129" spans="1:29" x14ac:dyDescent="0.25">
      <c r="A1129" t="s">
        <v>420</v>
      </c>
      <c r="B1129" t="s">
        <v>1366</v>
      </c>
      <c r="C1129" t="s">
        <v>1367</v>
      </c>
      <c r="D1129">
        <v>1900</v>
      </c>
      <c r="E1129" s="960">
        <v>1</v>
      </c>
      <c r="F1129" t="s">
        <v>438</v>
      </c>
      <c r="G1129" s="960">
        <v>91</v>
      </c>
      <c r="H1129" t="s">
        <v>382</v>
      </c>
      <c r="I1129" s="940" t="s">
        <v>488</v>
      </c>
      <c r="J1129" s="940" t="s">
        <v>444</v>
      </c>
      <c r="K1129" s="940" t="s">
        <v>446</v>
      </c>
      <c r="L1129" s="940" t="s">
        <v>87</v>
      </c>
      <c r="M1129" s="940" t="s">
        <v>454</v>
      </c>
      <c r="N1129" s="679">
        <f t="shared" ca="1" si="195"/>
        <v>0</v>
      </c>
      <c r="O1129" s="679">
        <f t="shared" ca="1" si="195"/>
        <v>0</v>
      </c>
      <c r="P1129" s="679">
        <f t="shared" ca="1" si="195"/>
        <v>0</v>
      </c>
      <c r="Q1129" s="679">
        <f t="shared" ca="1" si="195"/>
        <v>0</v>
      </c>
      <c r="R1129" s="679">
        <f t="shared" ca="1" si="195"/>
        <v>0</v>
      </c>
      <c r="S1129" s="679">
        <f t="shared" ca="1" si="195"/>
        <v>0</v>
      </c>
      <c r="T1129" s="679">
        <f t="shared" ca="1" si="195"/>
        <v>0</v>
      </c>
      <c r="U1129" s="679">
        <f t="shared" ca="1" si="195"/>
        <v>0</v>
      </c>
      <c r="V1129" s="679">
        <f t="shared" ca="1" si="195"/>
        <v>0</v>
      </c>
      <c r="W1129" s="679">
        <f t="shared" ca="1" si="194"/>
        <v>0</v>
      </c>
      <c r="X1129" s="679">
        <f t="shared" ca="1" si="195"/>
        <v>0</v>
      </c>
      <c r="Y1129" s="679">
        <f t="shared" ca="1" si="195"/>
        <v>0</v>
      </c>
      <c r="Z1129" s="679">
        <f t="shared" ca="1" si="195"/>
        <v>0</v>
      </c>
      <c r="AA1129" t="str">
        <f t="shared" si="191"/>
        <v>ASR_Financial_Report_SHP21Final</v>
      </c>
      <c r="AB1129" s="960">
        <f t="shared" si="192"/>
        <v>44658</v>
      </c>
      <c r="AC1129" t="str">
        <f t="shared" si="193"/>
        <v>Unaudited</v>
      </c>
    </row>
    <row r="1130" spans="1:29" x14ac:dyDescent="0.25">
      <c r="A1130" t="s">
        <v>420</v>
      </c>
      <c r="B1130" t="s">
        <v>1366</v>
      </c>
      <c r="C1130" t="s">
        <v>1367</v>
      </c>
      <c r="D1130">
        <v>1900</v>
      </c>
      <c r="E1130" s="960">
        <v>1</v>
      </c>
      <c r="F1130" t="s">
        <v>438</v>
      </c>
      <c r="G1130" s="960">
        <v>91</v>
      </c>
      <c r="H1130" t="s">
        <v>382</v>
      </c>
      <c r="I1130" s="940" t="s">
        <v>488</v>
      </c>
      <c r="J1130" s="940" t="s">
        <v>444</v>
      </c>
      <c r="K1130" s="940" t="s">
        <v>447</v>
      </c>
      <c r="L1130" s="940">
        <v>7.1</v>
      </c>
      <c r="M1130" s="961" t="s">
        <v>20</v>
      </c>
      <c r="N1130" s="679">
        <f t="shared" ca="1" si="195"/>
        <v>0</v>
      </c>
      <c r="O1130" s="679">
        <f t="shared" ca="1" si="195"/>
        <v>0</v>
      </c>
      <c r="P1130" s="679">
        <f t="shared" ca="1" si="195"/>
        <v>0</v>
      </c>
      <c r="Q1130" s="679">
        <f t="shared" ca="1" si="195"/>
        <v>0</v>
      </c>
      <c r="R1130" s="679">
        <f t="shared" ca="1" si="195"/>
        <v>0</v>
      </c>
      <c r="S1130" s="679">
        <f t="shared" ca="1" si="195"/>
        <v>0</v>
      </c>
      <c r="T1130" s="679">
        <f t="shared" ca="1" si="195"/>
        <v>0</v>
      </c>
      <c r="U1130" s="679">
        <f t="shared" ca="1" si="195"/>
        <v>0</v>
      </c>
      <c r="V1130" s="679">
        <f t="shared" ca="1" si="195"/>
        <v>0</v>
      </c>
      <c r="W1130" s="679">
        <f t="shared" ca="1" si="194"/>
        <v>0</v>
      </c>
      <c r="X1130" s="679">
        <f t="shared" ca="1" si="195"/>
        <v>0</v>
      </c>
      <c r="Y1130" s="679">
        <f t="shared" ca="1" si="195"/>
        <v>0</v>
      </c>
      <c r="Z1130" s="679">
        <f t="shared" ca="1" si="195"/>
        <v>0</v>
      </c>
      <c r="AA1130" t="str">
        <f t="shared" si="191"/>
        <v>ASR_Financial_Report_SHP21Final</v>
      </c>
      <c r="AB1130" s="960">
        <f t="shared" si="192"/>
        <v>44658</v>
      </c>
      <c r="AC1130" t="str">
        <f t="shared" si="193"/>
        <v>Unaudited</v>
      </c>
    </row>
    <row r="1131" spans="1:29" x14ac:dyDescent="0.25">
      <c r="A1131" t="s">
        <v>420</v>
      </c>
      <c r="B1131" t="s">
        <v>1366</v>
      </c>
      <c r="C1131" t="s">
        <v>1367</v>
      </c>
      <c r="D1131">
        <v>1900</v>
      </c>
      <c r="E1131" s="960">
        <v>1</v>
      </c>
      <c r="F1131" t="s">
        <v>438</v>
      </c>
      <c r="G1131" s="960">
        <v>91</v>
      </c>
      <c r="H1131" t="s">
        <v>382</v>
      </c>
      <c r="I1131" s="940" t="s">
        <v>488</v>
      </c>
      <c r="J1131" s="940" t="s">
        <v>444</v>
      </c>
      <c r="K1131" s="940" t="s">
        <v>447</v>
      </c>
      <c r="L1131" s="940">
        <v>7.2</v>
      </c>
      <c r="M1131" s="961" t="s">
        <v>21</v>
      </c>
      <c r="N1131" s="679">
        <f t="shared" ca="1" si="195"/>
        <v>0</v>
      </c>
      <c r="O1131" s="679">
        <f t="shared" ca="1" si="195"/>
        <v>0</v>
      </c>
      <c r="P1131" s="679">
        <f t="shared" ca="1" si="195"/>
        <v>0</v>
      </c>
      <c r="Q1131" s="679">
        <f t="shared" ca="1" si="195"/>
        <v>0</v>
      </c>
      <c r="R1131" s="679">
        <f t="shared" ca="1" si="195"/>
        <v>0</v>
      </c>
      <c r="S1131" s="679">
        <f t="shared" ca="1" si="195"/>
        <v>0</v>
      </c>
      <c r="T1131" s="679">
        <f t="shared" ca="1" si="195"/>
        <v>0</v>
      </c>
      <c r="U1131" s="679">
        <f t="shared" ca="1" si="195"/>
        <v>0</v>
      </c>
      <c r="V1131" s="679">
        <f t="shared" ca="1" si="195"/>
        <v>0</v>
      </c>
      <c r="W1131" s="679">
        <f t="shared" ca="1" si="194"/>
        <v>0</v>
      </c>
      <c r="X1131" s="679">
        <f t="shared" ca="1" si="195"/>
        <v>0</v>
      </c>
      <c r="Y1131" s="679">
        <f t="shared" ca="1" si="195"/>
        <v>0</v>
      </c>
      <c r="Z1131" s="679">
        <f t="shared" ca="1" si="195"/>
        <v>0</v>
      </c>
      <c r="AA1131" t="str">
        <f t="shared" si="191"/>
        <v>ASR_Financial_Report_SHP21Final</v>
      </c>
      <c r="AB1131" s="960">
        <f t="shared" si="192"/>
        <v>44658</v>
      </c>
      <c r="AC1131" t="str">
        <f t="shared" si="193"/>
        <v>Unaudited</v>
      </c>
    </row>
    <row r="1132" spans="1:29" x14ac:dyDescent="0.25">
      <c r="A1132" t="s">
        <v>420</v>
      </c>
      <c r="B1132" t="s">
        <v>1366</v>
      </c>
      <c r="C1132" t="s">
        <v>1367</v>
      </c>
      <c r="D1132">
        <v>1900</v>
      </c>
      <c r="E1132" s="960">
        <v>1</v>
      </c>
      <c r="F1132" t="s">
        <v>438</v>
      </c>
      <c r="G1132" s="960">
        <v>91</v>
      </c>
      <c r="H1132" t="s">
        <v>382</v>
      </c>
      <c r="I1132" s="940" t="s">
        <v>488</v>
      </c>
      <c r="J1132" s="940" t="s">
        <v>444</v>
      </c>
      <c r="K1132" s="940" t="s">
        <v>447</v>
      </c>
      <c r="L1132" s="940">
        <v>7.3</v>
      </c>
      <c r="M1132" s="961" t="s">
        <v>155</v>
      </c>
      <c r="N1132" s="679">
        <f t="shared" ca="1" si="195"/>
        <v>0</v>
      </c>
      <c r="O1132" s="679">
        <f t="shared" ca="1" si="195"/>
        <v>0</v>
      </c>
      <c r="P1132" s="679">
        <f t="shared" ca="1" si="195"/>
        <v>0</v>
      </c>
      <c r="Q1132" s="679">
        <f t="shared" ca="1" si="195"/>
        <v>0</v>
      </c>
      <c r="R1132" s="679">
        <f t="shared" ca="1" si="195"/>
        <v>0</v>
      </c>
      <c r="S1132" s="679">
        <f t="shared" ca="1" si="195"/>
        <v>0</v>
      </c>
      <c r="T1132" s="679">
        <f t="shared" ca="1" si="195"/>
        <v>0</v>
      </c>
      <c r="U1132" s="679">
        <f t="shared" ca="1" si="195"/>
        <v>0</v>
      </c>
      <c r="V1132" s="679">
        <f t="shared" ca="1" si="195"/>
        <v>0</v>
      </c>
      <c r="W1132" s="679">
        <f t="shared" ca="1" si="194"/>
        <v>0</v>
      </c>
      <c r="X1132" s="679">
        <f t="shared" ca="1" si="195"/>
        <v>0</v>
      </c>
      <c r="Y1132" s="679">
        <f t="shared" ca="1" si="195"/>
        <v>0</v>
      </c>
      <c r="Z1132" s="679">
        <f t="shared" ca="1" si="195"/>
        <v>0</v>
      </c>
      <c r="AA1132" t="str">
        <f t="shared" si="191"/>
        <v>ASR_Financial_Report_SHP21Final</v>
      </c>
      <c r="AB1132" s="960">
        <f t="shared" si="192"/>
        <v>44658</v>
      </c>
      <c r="AC1132" t="str">
        <f t="shared" si="193"/>
        <v>Unaudited</v>
      </c>
    </row>
    <row r="1133" spans="1:29" x14ac:dyDescent="0.25">
      <c r="A1133" t="s">
        <v>420</v>
      </c>
      <c r="B1133" t="s">
        <v>1366</v>
      </c>
      <c r="C1133" t="s">
        <v>1367</v>
      </c>
      <c r="D1133">
        <v>1900</v>
      </c>
      <c r="E1133" s="960">
        <v>1</v>
      </c>
      <c r="F1133" t="s">
        <v>438</v>
      </c>
      <c r="G1133" s="960">
        <v>91</v>
      </c>
      <c r="H1133" t="s">
        <v>382</v>
      </c>
      <c r="I1133" s="940" t="s">
        <v>488</v>
      </c>
      <c r="J1133" s="940" t="s">
        <v>444</v>
      </c>
      <c r="K1133" s="940" t="s">
        <v>447</v>
      </c>
      <c r="L1133" s="946" t="s">
        <v>91</v>
      </c>
      <c r="M1133" s="962" t="s">
        <v>455</v>
      </c>
      <c r="N1133" s="679">
        <f t="shared" ca="1" si="195"/>
        <v>0</v>
      </c>
      <c r="O1133" s="679">
        <f t="shared" ca="1" si="195"/>
        <v>0</v>
      </c>
      <c r="P1133" s="679">
        <f t="shared" ca="1" si="195"/>
        <v>0</v>
      </c>
      <c r="Q1133" s="679">
        <f t="shared" ca="1" si="195"/>
        <v>0</v>
      </c>
      <c r="R1133" s="679">
        <f t="shared" ca="1" si="195"/>
        <v>0</v>
      </c>
      <c r="S1133" s="679">
        <f t="shared" ca="1" si="195"/>
        <v>0</v>
      </c>
      <c r="T1133" s="679">
        <f t="shared" ca="1" si="195"/>
        <v>0</v>
      </c>
      <c r="U1133" s="679">
        <f t="shared" ca="1" si="195"/>
        <v>0</v>
      </c>
      <c r="V1133" s="679">
        <f t="shared" ca="1" si="195"/>
        <v>0</v>
      </c>
      <c r="W1133" s="679">
        <f t="shared" ca="1" si="194"/>
        <v>0</v>
      </c>
      <c r="X1133" s="679">
        <f t="shared" ca="1" si="195"/>
        <v>0</v>
      </c>
      <c r="Y1133" s="679">
        <f t="shared" ca="1" si="195"/>
        <v>0</v>
      </c>
      <c r="Z1133" s="679">
        <f t="shared" ca="1" si="195"/>
        <v>0</v>
      </c>
      <c r="AA1133" t="str">
        <f t="shared" si="191"/>
        <v>ASR_Financial_Report_SHP21Final</v>
      </c>
      <c r="AB1133" s="960">
        <f t="shared" si="192"/>
        <v>44658</v>
      </c>
      <c r="AC1133" t="str">
        <f t="shared" si="193"/>
        <v>Unaudited</v>
      </c>
    </row>
    <row r="1134" spans="1:29" x14ac:dyDescent="0.25">
      <c r="A1134" t="s">
        <v>420</v>
      </c>
      <c r="B1134" t="s">
        <v>1366</v>
      </c>
      <c r="C1134" t="s">
        <v>1367</v>
      </c>
      <c r="D1134">
        <v>1900</v>
      </c>
      <c r="E1134" s="960">
        <v>1</v>
      </c>
      <c r="F1134" t="s">
        <v>438</v>
      </c>
      <c r="G1134" s="960">
        <v>91</v>
      </c>
      <c r="H1134" t="s">
        <v>382</v>
      </c>
      <c r="I1134" s="940" t="s">
        <v>488</v>
      </c>
      <c r="J1134" s="940" t="s">
        <v>444</v>
      </c>
      <c r="K1134" s="940" t="s">
        <v>448</v>
      </c>
      <c r="L1134" s="940">
        <v>8.1</v>
      </c>
      <c r="M1134" s="961" t="s">
        <v>22</v>
      </c>
      <c r="N1134" s="679">
        <f t="shared" ca="1" si="195"/>
        <v>0</v>
      </c>
      <c r="O1134" s="679">
        <f t="shared" ca="1" si="195"/>
        <v>0</v>
      </c>
      <c r="P1134" s="679">
        <f t="shared" ca="1" si="195"/>
        <v>0</v>
      </c>
      <c r="Q1134" s="679">
        <f t="shared" ca="1" si="195"/>
        <v>0</v>
      </c>
      <c r="R1134" s="679">
        <f t="shared" ca="1" si="195"/>
        <v>0</v>
      </c>
      <c r="S1134" s="679">
        <f t="shared" ca="1" si="195"/>
        <v>0</v>
      </c>
      <c r="T1134" s="679">
        <f t="shared" ca="1" si="195"/>
        <v>0</v>
      </c>
      <c r="U1134" s="679">
        <f t="shared" ca="1" si="195"/>
        <v>0</v>
      </c>
      <c r="V1134" s="679">
        <f t="shared" ca="1" si="195"/>
        <v>0</v>
      </c>
      <c r="W1134" s="679">
        <f t="shared" ca="1" si="194"/>
        <v>0</v>
      </c>
      <c r="X1134" s="679">
        <f t="shared" ca="1" si="195"/>
        <v>0</v>
      </c>
      <c r="Y1134" s="679">
        <f t="shared" ca="1" si="195"/>
        <v>0</v>
      </c>
      <c r="Z1134" s="679">
        <f t="shared" ca="1" si="195"/>
        <v>0</v>
      </c>
      <c r="AA1134" t="str">
        <f t="shared" si="191"/>
        <v>ASR_Financial_Report_SHP21Final</v>
      </c>
      <c r="AB1134" s="960">
        <f t="shared" si="192"/>
        <v>44658</v>
      </c>
      <c r="AC1134" t="str">
        <f t="shared" si="193"/>
        <v>Unaudited</v>
      </c>
    </row>
    <row r="1135" spans="1:29" x14ac:dyDescent="0.25">
      <c r="A1135" t="s">
        <v>420</v>
      </c>
      <c r="B1135" t="s">
        <v>1366</v>
      </c>
      <c r="C1135" t="s">
        <v>1367</v>
      </c>
      <c r="D1135">
        <v>1900</v>
      </c>
      <c r="E1135" s="960">
        <v>1</v>
      </c>
      <c r="F1135" t="s">
        <v>438</v>
      </c>
      <c r="G1135" s="960">
        <v>91</v>
      </c>
      <c r="H1135" t="s">
        <v>382</v>
      </c>
      <c r="I1135" s="940" t="s">
        <v>488</v>
      </c>
      <c r="J1135" s="940" t="s">
        <v>444</v>
      </c>
      <c r="K1135" s="940" t="s">
        <v>448</v>
      </c>
      <c r="L1135" s="940" t="s">
        <v>112</v>
      </c>
      <c r="M1135" s="961" t="s">
        <v>443</v>
      </c>
      <c r="N1135" s="679">
        <f t="shared" ca="1" si="195"/>
        <v>0</v>
      </c>
      <c r="O1135" s="679">
        <f t="shared" ca="1" si="195"/>
        <v>0</v>
      </c>
      <c r="P1135" s="679">
        <f t="shared" ca="1" si="195"/>
        <v>0</v>
      </c>
      <c r="Q1135" s="679">
        <f t="shared" ca="1" si="195"/>
        <v>0</v>
      </c>
      <c r="R1135" s="679">
        <f t="shared" ca="1" si="195"/>
        <v>0</v>
      </c>
      <c r="S1135" s="679">
        <f t="shared" ca="1" si="195"/>
        <v>0</v>
      </c>
      <c r="T1135" s="679">
        <f t="shared" ca="1" si="195"/>
        <v>0</v>
      </c>
      <c r="U1135" s="679">
        <f t="shared" ca="1" si="195"/>
        <v>0</v>
      </c>
      <c r="V1135" s="679">
        <f t="shared" ca="1" si="195"/>
        <v>0</v>
      </c>
      <c r="W1135" s="679">
        <f t="shared" ca="1" si="194"/>
        <v>0</v>
      </c>
      <c r="X1135" s="679">
        <f t="shared" ca="1" si="195"/>
        <v>0</v>
      </c>
      <c r="Y1135" s="679">
        <f t="shared" ca="1" si="195"/>
        <v>0</v>
      </c>
      <c r="Z1135" s="679">
        <f t="shared" ca="1" si="195"/>
        <v>0</v>
      </c>
      <c r="AA1135" t="str">
        <f t="shared" si="191"/>
        <v>ASR_Financial_Report_SHP21Final</v>
      </c>
      <c r="AB1135" s="960">
        <f t="shared" si="192"/>
        <v>44658</v>
      </c>
      <c r="AC1135" t="str">
        <f t="shared" si="193"/>
        <v>Unaudited</v>
      </c>
    </row>
    <row r="1136" spans="1:29" x14ac:dyDescent="0.25">
      <c r="A1136" t="s">
        <v>420</v>
      </c>
      <c r="B1136" t="s">
        <v>1366</v>
      </c>
      <c r="C1136" t="s">
        <v>1367</v>
      </c>
      <c r="D1136">
        <v>1900</v>
      </c>
      <c r="E1136" s="960">
        <v>1</v>
      </c>
      <c r="F1136" t="s">
        <v>438</v>
      </c>
      <c r="G1136" s="960">
        <v>91</v>
      </c>
      <c r="H1136" t="s">
        <v>382</v>
      </c>
      <c r="I1136" s="940" t="s">
        <v>488</v>
      </c>
      <c r="J1136" s="940" t="s">
        <v>444</v>
      </c>
      <c r="K1136" s="940" t="s">
        <v>448</v>
      </c>
      <c r="L1136" s="940" t="s">
        <v>114</v>
      </c>
      <c r="M1136" s="961" t="s">
        <v>157</v>
      </c>
      <c r="N1136" s="679">
        <f t="shared" ca="1" si="195"/>
        <v>0</v>
      </c>
      <c r="O1136" s="679">
        <f t="shared" ca="1" si="195"/>
        <v>0</v>
      </c>
      <c r="P1136" s="679">
        <f t="shared" ca="1" si="195"/>
        <v>0</v>
      </c>
      <c r="Q1136" s="679">
        <f t="shared" ca="1" si="195"/>
        <v>0</v>
      </c>
      <c r="R1136" s="679">
        <f t="shared" ca="1" si="195"/>
        <v>0</v>
      </c>
      <c r="S1136" s="679">
        <f t="shared" ca="1" si="195"/>
        <v>0</v>
      </c>
      <c r="T1136" s="679">
        <f t="shared" ca="1" si="195"/>
        <v>0</v>
      </c>
      <c r="U1136" s="679">
        <f t="shared" ca="1" si="195"/>
        <v>0</v>
      </c>
      <c r="V1136" s="679">
        <f t="shared" ca="1" si="195"/>
        <v>0</v>
      </c>
      <c r="W1136" s="679">
        <f t="shared" ca="1" si="194"/>
        <v>0</v>
      </c>
      <c r="X1136" s="679">
        <f t="shared" ca="1" si="195"/>
        <v>0</v>
      </c>
      <c r="Y1136" s="679">
        <f t="shared" ca="1" si="195"/>
        <v>0</v>
      </c>
      <c r="Z1136" s="679">
        <f t="shared" ca="1" si="195"/>
        <v>0</v>
      </c>
      <c r="AA1136" t="str">
        <f t="shared" si="191"/>
        <v>ASR_Financial_Report_SHP21Final</v>
      </c>
      <c r="AB1136" s="960">
        <f t="shared" si="192"/>
        <v>44658</v>
      </c>
      <c r="AC1136" t="str">
        <f t="shared" si="193"/>
        <v>Unaudited</v>
      </c>
    </row>
    <row r="1137" spans="1:29" x14ac:dyDescent="0.25">
      <c r="A1137" t="s">
        <v>420</v>
      </c>
      <c r="B1137" t="s">
        <v>1366</v>
      </c>
      <c r="C1137" t="s">
        <v>1367</v>
      </c>
      <c r="D1137">
        <v>1900</v>
      </c>
      <c r="E1137" s="960">
        <v>1</v>
      </c>
      <c r="F1137" t="s">
        <v>438</v>
      </c>
      <c r="G1137" s="960">
        <v>91</v>
      </c>
      <c r="H1137" t="s">
        <v>382</v>
      </c>
      <c r="I1137" s="940" t="s">
        <v>488</v>
      </c>
      <c r="J1137" s="940" t="s">
        <v>444</v>
      </c>
      <c r="K1137" s="940" t="s">
        <v>448</v>
      </c>
      <c r="L1137" s="940" t="s">
        <v>115</v>
      </c>
      <c r="M1137" s="961" t="s">
        <v>113</v>
      </c>
      <c r="N1137" s="679">
        <f t="shared" ca="1" si="195"/>
        <v>0</v>
      </c>
      <c r="O1137" s="679">
        <f t="shared" ca="1" si="195"/>
        <v>0</v>
      </c>
      <c r="P1137" s="679">
        <f t="shared" ca="1" si="195"/>
        <v>0</v>
      </c>
      <c r="Q1137" s="679">
        <f t="shared" ca="1" si="195"/>
        <v>0</v>
      </c>
      <c r="R1137" s="679">
        <f t="shared" ca="1" si="195"/>
        <v>0</v>
      </c>
      <c r="S1137" s="679">
        <f t="shared" ca="1" si="195"/>
        <v>0</v>
      </c>
      <c r="T1137" s="679">
        <f t="shared" ca="1" si="195"/>
        <v>0</v>
      </c>
      <c r="U1137" s="679">
        <f t="shared" ca="1" si="195"/>
        <v>0</v>
      </c>
      <c r="V1137" s="679">
        <f t="shared" ca="1" si="195"/>
        <v>0</v>
      </c>
      <c r="W1137" s="679">
        <f t="shared" ca="1" si="194"/>
        <v>0</v>
      </c>
      <c r="X1137" s="679">
        <f t="shared" ca="1" si="195"/>
        <v>0</v>
      </c>
      <c r="Y1137" s="679">
        <f t="shared" ca="1" si="195"/>
        <v>0</v>
      </c>
      <c r="Z1137" s="679">
        <f t="shared" ca="1" si="195"/>
        <v>0</v>
      </c>
      <c r="AA1137" t="str">
        <f t="shared" si="191"/>
        <v>ASR_Financial_Report_SHP21Final</v>
      </c>
      <c r="AB1137" s="960">
        <f t="shared" si="192"/>
        <v>44658</v>
      </c>
      <c r="AC1137" t="str">
        <f t="shared" si="193"/>
        <v>Unaudited</v>
      </c>
    </row>
    <row r="1138" spans="1:29" x14ac:dyDescent="0.25">
      <c r="A1138" t="s">
        <v>420</v>
      </c>
      <c r="B1138" t="s">
        <v>1366</v>
      </c>
      <c r="C1138" t="s">
        <v>1367</v>
      </c>
      <c r="D1138">
        <v>1900</v>
      </c>
      <c r="E1138" s="960">
        <v>1</v>
      </c>
      <c r="F1138" t="s">
        <v>438</v>
      </c>
      <c r="G1138" s="960">
        <v>91</v>
      </c>
      <c r="H1138" t="s">
        <v>382</v>
      </c>
      <c r="I1138" s="940" t="s">
        <v>488</v>
      </c>
      <c r="J1138" s="940" t="s">
        <v>444</v>
      </c>
      <c r="K1138" s="940" t="s">
        <v>448</v>
      </c>
      <c r="L1138" s="940" t="s">
        <v>116</v>
      </c>
      <c r="M1138" s="961" t="s">
        <v>158</v>
      </c>
      <c r="N1138" s="679">
        <f t="shared" ca="1" si="195"/>
        <v>0</v>
      </c>
      <c r="O1138" s="679">
        <f t="shared" ca="1" si="195"/>
        <v>0</v>
      </c>
      <c r="P1138" s="679">
        <f t="shared" ca="1" si="195"/>
        <v>0</v>
      </c>
      <c r="Q1138" s="679">
        <f t="shared" ca="1" si="195"/>
        <v>0</v>
      </c>
      <c r="R1138" s="679">
        <f t="shared" ca="1" si="195"/>
        <v>0</v>
      </c>
      <c r="S1138" s="679">
        <f t="shared" ca="1" si="195"/>
        <v>0</v>
      </c>
      <c r="T1138" s="679">
        <f t="shared" ca="1" si="195"/>
        <v>0</v>
      </c>
      <c r="U1138" s="679">
        <f t="shared" ca="1" si="195"/>
        <v>0</v>
      </c>
      <c r="V1138" s="679">
        <f t="shared" ca="1" si="195"/>
        <v>0</v>
      </c>
      <c r="W1138" s="679">
        <f t="shared" ca="1" si="194"/>
        <v>0</v>
      </c>
      <c r="X1138" s="679">
        <f t="shared" ca="1" si="195"/>
        <v>0</v>
      </c>
      <c r="Y1138" s="679">
        <f t="shared" ca="1" si="195"/>
        <v>0</v>
      </c>
      <c r="Z1138" s="679">
        <f t="shared" ca="1" si="195"/>
        <v>0</v>
      </c>
      <c r="AA1138" t="str">
        <f t="shared" si="191"/>
        <v>ASR_Financial_Report_SHP21Final</v>
      </c>
      <c r="AB1138" s="960">
        <f t="shared" si="192"/>
        <v>44658</v>
      </c>
      <c r="AC1138" t="str">
        <f t="shared" si="193"/>
        <v>Unaudited</v>
      </c>
    </row>
    <row r="1139" spans="1:29" x14ac:dyDescent="0.25">
      <c r="A1139" t="s">
        <v>420</v>
      </c>
      <c r="B1139" t="s">
        <v>1366</v>
      </c>
      <c r="C1139" t="s">
        <v>1367</v>
      </c>
      <c r="D1139">
        <v>1900</v>
      </c>
      <c r="E1139" s="960">
        <v>1</v>
      </c>
      <c r="F1139" t="s">
        <v>438</v>
      </c>
      <c r="G1139" s="960">
        <v>91</v>
      </c>
      <c r="H1139" t="s">
        <v>382</v>
      </c>
      <c r="I1139" s="940" t="s">
        <v>488</v>
      </c>
      <c r="J1139" s="940" t="s">
        <v>444</v>
      </c>
      <c r="K1139" s="940" t="s">
        <v>448</v>
      </c>
      <c r="L1139" s="940" t="s">
        <v>159</v>
      </c>
      <c r="M1139" s="961" t="s">
        <v>23</v>
      </c>
      <c r="N1139" s="679">
        <f t="shared" ca="1" si="195"/>
        <v>0</v>
      </c>
      <c r="O1139" s="679">
        <f t="shared" ca="1" si="195"/>
        <v>0</v>
      </c>
      <c r="P1139" s="679">
        <f t="shared" ca="1" si="195"/>
        <v>0</v>
      </c>
      <c r="Q1139" s="679">
        <f t="shared" ca="1" si="195"/>
        <v>0</v>
      </c>
      <c r="R1139" s="679">
        <f t="shared" ca="1" si="195"/>
        <v>0</v>
      </c>
      <c r="S1139" s="679">
        <f t="shared" ca="1" si="195"/>
        <v>0</v>
      </c>
      <c r="T1139" s="679">
        <f t="shared" ca="1" si="195"/>
        <v>0</v>
      </c>
      <c r="U1139" s="679">
        <f t="shared" ca="1" si="195"/>
        <v>0</v>
      </c>
      <c r="V1139" s="679">
        <f t="shared" ca="1" si="195"/>
        <v>0</v>
      </c>
      <c r="W1139" s="679">
        <f t="shared" ca="1" si="194"/>
        <v>0</v>
      </c>
      <c r="X1139" s="679">
        <f t="shared" ca="1" si="195"/>
        <v>0</v>
      </c>
      <c r="Y1139" s="679">
        <f t="shared" ca="1" si="195"/>
        <v>0</v>
      </c>
      <c r="Z1139" s="679">
        <f t="shared" ca="1" si="195"/>
        <v>0</v>
      </c>
      <c r="AA1139" t="str">
        <f t="shared" si="191"/>
        <v>ASR_Financial_Report_SHP21Final</v>
      </c>
      <c r="AB1139" s="960">
        <f t="shared" si="192"/>
        <v>44658</v>
      </c>
      <c r="AC1139" t="str">
        <f t="shared" si="193"/>
        <v>Unaudited</v>
      </c>
    </row>
    <row r="1140" spans="1:29" x14ac:dyDescent="0.25">
      <c r="A1140" t="s">
        <v>420</v>
      </c>
      <c r="B1140" t="s">
        <v>1366</v>
      </c>
      <c r="C1140" t="s">
        <v>1367</v>
      </c>
      <c r="D1140">
        <v>1900</v>
      </c>
      <c r="E1140" s="960">
        <v>1</v>
      </c>
      <c r="F1140" t="s">
        <v>438</v>
      </c>
      <c r="G1140" s="960">
        <v>91</v>
      </c>
      <c r="H1140" t="s">
        <v>382</v>
      </c>
      <c r="I1140" s="940" t="s">
        <v>488</v>
      </c>
      <c r="J1140" s="940" t="s">
        <v>444</v>
      </c>
      <c r="K1140" s="940" t="s">
        <v>448</v>
      </c>
      <c r="L1140" s="940" t="s">
        <v>442</v>
      </c>
      <c r="M1140" s="961" t="s">
        <v>456</v>
      </c>
      <c r="N1140" s="679">
        <f t="shared" ca="1" si="195"/>
        <v>0</v>
      </c>
      <c r="O1140" s="679">
        <f t="shared" ca="1" si="195"/>
        <v>0</v>
      </c>
      <c r="P1140" s="679">
        <f t="shared" ca="1" si="195"/>
        <v>0</v>
      </c>
      <c r="Q1140" s="679">
        <f t="shared" ca="1" si="195"/>
        <v>0</v>
      </c>
      <c r="R1140" s="679">
        <f t="shared" ca="1" si="195"/>
        <v>0</v>
      </c>
      <c r="S1140" s="679">
        <f t="shared" ca="1" si="195"/>
        <v>0</v>
      </c>
      <c r="T1140" s="679">
        <f t="shared" ca="1" si="195"/>
        <v>0</v>
      </c>
      <c r="U1140" s="679">
        <f t="shared" ca="1" si="195"/>
        <v>0</v>
      </c>
      <c r="V1140" s="679">
        <f t="shared" ca="1" si="195"/>
        <v>0</v>
      </c>
      <c r="W1140" s="679">
        <f t="shared" ca="1" si="194"/>
        <v>0</v>
      </c>
      <c r="X1140" s="679">
        <f t="shared" ca="1" si="195"/>
        <v>0</v>
      </c>
      <c r="Y1140" s="679">
        <f t="shared" ca="1" si="195"/>
        <v>0</v>
      </c>
      <c r="Z1140" s="679">
        <f t="shared" ca="1" si="195"/>
        <v>0</v>
      </c>
      <c r="AA1140" t="str">
        <f t="shared" si="191"/>
        <v>ASR_Financial_Report_SHP21Final</v>
      </c>
      <c r="AB1140" s="960">
        <f t="shared" si="192"/>
        <v>44658</v>
      </c>
      <c r="AC1140" t="str">
        <f t="shared" si="193"/>
        <v>Unaudited</v>
      </c>
    </row>
    <row r="1141" spans="1:29" ht="30" x14ac:dyDescent="0.25">
      <c r="A1141" t="s">
        <v>420</v>
      </c>
      <c r="B1141" t="s">
        <v>1366</v>
      </c>
      <c r="C1141" t="s">
        <v>1367</v>
      </c>
      <c r="D1141">
        <v>1900</v>
      </c>
      <c r="E1141" s="960">
        <v>1</v>
      </c>
      <c r="F1141" t="s">
        <v>438</v>
      </c>
      <c r="G1141" s="960">
        <v>91</v>
      </c>
      <c r="H1141" t="s">
        <v>382</v>
      </c>
      <c r="I1141" s="940" t="s">
        <v>488</v>
      </c>
      <c r="J1141" s="940" t="s">
        <v>444</v>
      </c>
      <c r="K1141" s="940" t="s">
        <v>449</v>
      </c>
      <c r="L1141" s="940">
        <v>9.1</v>
      </c>
      <c r="M1141" s="961" t="s">
        <v>185</v>
      </c>
      <c r="N1141" s="679">
        <f t="shared" ca="1" si="195"/>
        <v>0</v>
      </c>
      <c r="O1141" s="679">
        <f t="shared" ca="1" si="195"/>
        <v>0</v>
      </c>
      <c r="P1141" s="679">
        <f t="shared" ca="1" si="195"/>
        <v>0</v>
      </c>
      <c r="Q1141" s="679">
        <f t="shared" ca="1" si="195"/>
        <v>0</v>
      </c>
      <c r="R1141" s="679">
        <f t="shared" ca="1" si="195"/>
        <v>0</v>
      </c>
      <c r="S1141" s="679">
        <f t="shared" ca="1" si="195"/>
        <v>0</v>
      </c>
      <c r="T1141" s="679">
        <f t="shared" ca="1" si="195"/>
        <v>0</v>
      </c>
      <c r="U1141" s="679">
        <f t="shared" ca="1" si="195"/>
        <v>0</v>
      </c>
      <c r="V1141" s="679">
        <f t="shared" ca="1" si="195"/>
        <v>0</v>
      </c>
      <c r="W1141" s="679">
        <f t="shared" ca="1" si="194"/>
        <v>0</v>
      </c>
      <c r="X1141" s="679">
        <f t="shared" ca="1" si="195"/>
        <v>0</v>
      </c>
      <c r="Y1141" s="679">
        <f t="shared" ca="1" si="195"/>
        <v>0</v>
      </c>
      <c r="Z1141" s="679">
        <f t="shared" ca="1" si="195"/>
        <v>0</v>
      </c>
      <c r="AA1141" t="str">
        <f t="shared" si="191"/>
        <v>ASR_Financial_Report_SHP21Final</v>
      </c>
      <c r="AB1141" s="960">
        <f t="shared" si="192"/>
        <v>44658</v>
      </c>
      <c r="AC1141" t="str">
        <f t="shared" si="193"/>
        <v>Unaudited</v>
      </c>
    </row>
    <row r="1142" spans="1:29" x14ac:dyDescent="0.25">
      <c r="A1142" t="s">
        <v>420</v>
      </c>
      <c r="B1142" t="s">
        <v>1366</v>
      </c>
      <c r="C1142" t="s">
        <v>1367</v>
      </c>
      <c r="D1142">
        <v>1900</v>
      </c>
      <c r="E1142" s="960">
        <v>1</v>
      </c>
      <c r="F1142" t="s">
        <v>438</v>
      </c>
      <c r="G1142" s="960">
        <v>91</v>
      </c>
      <c r="H1142" t="s">
        <v>382</v>
      </c>
      <c r="I1142" s="940" t="s">
        <v>488</v>
      </c>
      <c r="J1142" s="940" t="s">
        <v>444</v>
      </c>
      <c r="K1142" s="940" t="s">
        <v>449</v>
      </c>
      <c r="L1142" s="940" t="s">
        <v>106</v>
      </c>
      <c r="M1142" s="961" t="s">
        <v>186</v>
      </c>
      <c r="N1142" s="679">
        <f t="shared" ca="1" si="195"/>
        <v>0</v>
      </c>
      <c r="O1142" s="679">
        <f t="shared" ca="1" si="195"/>
        <v>0</v>
      </c>
      <c r="P1142" s="679">
        <f t="shared" ca="1" si="195"/>
        <v>0</v>
      </c>
      <c r="Q1142" s="679">
        <f t="shared" ca="1" si="195"/>
        <v>0</v>
      </c>
      <c r="R1142" s="679">
        <f t="shared" ca="1" si="195"/>
        <v>0</v>
      </c>
      <c r="S1142" s="679">
        <f t="shared" ca="1" si="195"/>
        <v>0</v>
      </c>
      <c r="T1142" s="679">
        <f t="shared" ca="1" si="195"/>
        <v>0</v>
      </c>
      <c r="U1142" s="679">
        <f t="shared" ca="1" si="195"/>
        <v>0</v>
      </c>
      <c r="V1142" s="679">
        <f t="shared" ca="1" si="195"/>
        <v>0</v>
      </c>
      <c r="W1142" s="679">
        <f t="shared" ca="1" si="194"/>
        <v>0</v>
      </c>
      <c r="X1142" s="679">
        <f t="shared" ca="1" si="195"/>
        <v>0</v>
      </c>
      <c r="Y1142" s="679">
        <f t="shared" ca="1" si="195"/>
        <v>0</v>
      </c>
      <c r="Z1142" s="679">
        <f t="shared" ca="1" si="195"/>
        <v>0</v>
      </c>
      <c r="AA1142" t="str">
        <f t="shared" si="191"/>
        <v>ASR_Financial_Report_SHP21Final</v>
      </c>
      <c r="AB1142" s="960">
        <f t="shared" si="192"/>
        <v>44658</v>
      </c>
      <c r="AC1142" t="str">
        <f t="shared" si="193"/>
        <v>Unaudited</v>
      </c>
    </row>
    <row r="1143" spans="1:29" x14ac:dyDescent="0.25">
      <c r="A1143" t="s">
        <v>420</v>
      </c>
      <c r="B1143" t="s">
        <v>1366</v>
      </c>
      <c r="C1143" t="s">
        <v>1367</v>
      </c>
      <c r="D1143">
        <v>1900</v>
      </c>
      <c r="E1143" s="960">
        <v>1</v>
      </c>
      <c r="F1143" t="s">
        <v>438</v>
      </c>
      <c r="G1143" s="960">
        <v>91</v>
      </c>
      <c r="H1143" t="s">
        <v>382</v>
      </c>
      <c r="I1143" s="940" t="s">
        <v>488</v>
      </c>
      <c r="J1143" s="940" t="s">
        <v>444</v>
      </c>
      <c r="K1143" s="940" t="s">
        <v>449</v>
      </c>
      <c r="L1143" s="948" t="s">
        <v>1302</v>
      </c>
      <c r="M1143" s="963" t="s">
        <v>1303</v>
      </c>
      <c r="N1143" s="679">
        <f t="shared" ca="1" si="195"/>
        <v>0</v>
      </c>
      <c r="O1143" s="679">
        <f t="shared" ca="1" si="195"/>
        <v>0</v>
      </c>
      <c r="P1143" s="679">
        <f t="shared" ca="1" si="195"/>
        <v>0</v>
      </c>
      <c r="Q1143" s="679">
        <f t="shared" ca="1" si="195"/>
        <v>0</v>
      </c>
      <c r="R1143" s="679">
        <f t="shared" ca="1" si="195"/>
        <v>0</v>
      </c>
      <c r="S1143" s="679">
        <f t="shared" ca="1" si="195"/>
        <v>0</v>
      </c>
      <c r="T1143" s="679">
        <f t="shared" ca="1" si="195"/>
        <v>0</v>
      </c>
      <c r="U1143" s="679">
        <f t="shared" ca="1" si="195"/>
        <v>0</v>
      </c>
      <c r="V1143" s="679">
        <f t="shared" ca="1" si="195"/>
        <v>0</v>
      </c>
      <c r="W1143" s="679">
        <f t="shared" ca="1" si="194"/>
        <v>0</v>
      </c>
      <c r="X1143" s="679">
        <f t="shared" ca="1" si="195"/>
        <v>0</v>
      </c>
      <c r="Y1143" s="679">
        <f t="shared" ca="1" si="195"/>
        <v>0</v>
      </c>
      <c r="Z1143" s="679">
        <f t="shared" ca="1" si="195"/>
        <v>0</v>
      </c>
      <c r="AA1143" t="str">
        <f t="shared" si="191"/>
        <v>ASR_Financial_Report_SHP21Final</v>
      </c>
      <c r="AB1143" s="960">
        <f t="shared" si="192"/>
        <v>44658</v>
      </c>
      <c r="AC1143" t="str">
        <f t="shared" si="193"/>
        <v>Unaudited</v>
      </c>
    </row>
    <row r="1144" spans="1:29" x14ac:dyDescent="0.25">
      <c r="A1144" t="s">
        <v>420</v>
      </c>
      <c r="B1144" t="s">
        <v>1366</v>
      </c>
      <c r="C1144" t="s">
        <v>1367</v>
      </c>
      <c r="D1144">
        <v>1900</v>
      </c>
      <c r="E1144" s="960">
        <v>1</v>
      </c>
      <c r="F1144" t="s">
        <v>438</v>
      </c>
      <c r="G1144" s="960">
        <v>91</v>
      </c>
      <c r="H1144" t="s">
        <v>382</v>
      </c>
      <c r="I1144" s="940" t="s">
        <v>488</v>
      </c>
      <c r="J1144" s="940" t="s">
        <v>444</v>
      </c>
      <c r="K1144" s="940" t="s">
        <v>449</v>
      </c>
      <c r="L1144" s="950" t="s">
        <v>107</v>
      </c>
      <c r="M1144" s="964" t="s">
        <v>187</v>
      </c>
      <c r="N1144" s="679">
        <f t="shared" ca="1" si="195"/>
        <v>0</v>
      </c>
      <c r="O1144" s="679">
        <f t="shared" ca="1" si="195"/>
        <v>0</v>
      </c>
      <c r="P1144" s="679">
        <f t="shared" ca="1" si="195"/>
        <v>0</v>
      </c>
      <c r="Q1144" s="679">
        <f t="shared" ca="1" si="195"/>
        <v>0</v>
      </c>
      <c r="R1144" s="679">
        <f t="shared" ca="1" si="195"/>
        <v>0</v>
      </c>
      <c r="S1144" s="679">
        <f t="shared" ca="1" si="195"/>
        <v>0</v>
      </c>
      <c r="T1144" s="679">
        <f t="shared" ca="1" si="195"/>
        <v>0</v>
      </c>
      <c r="U1144" s="679">
        <f t="shared" ca="1" si="195"/>
        <v>0</v>
      </c>
      <c r="V1144" s="679">
        <f t="shared" ca="1" si="195"/>
        <v>0</v>
      </c>
      <c r="W1144" s="679">
        <f t="shared" ca="1" si="194"/>
        <v>0</v>
      </c>
      <c r="X1144" s="679">
        <f t="shared" ca="1" si="195"/>
        <v>0</v>
      </c>
      <c r="Y1144" s="679">
        <f t="shared" ca="1" si="195"/>
        <v>0</v>
      </c>
      <c r="Z1144" s="679">
        <f t="shared" ca="1" si="195"/>
        <v>0</v>
      </c>
      <c r="AA1144" t="str">
        <f t="shared" si="191"/>
        <v>ASR_Financial_Report_SHP21Final</v>
      </c>
      <c r="AB1144" s="960">
        <f t="shared" si="192"/>
        <v>44658</v>
      </c>
      <c r="AC1144" t="str">
        <f t="shared" si="193"/>
        <v>Unaudited</v>
      </c>
    </row>
    <row r="1145" spans="1:29" x14ac:dyDescent="0.25">
      <c r="A1145" t="s">
        <v>420</v>
      </c>
      <c r="B1145" t="s">
        <v>1366</v>
      </c>
      <c r="C1145" t="s">
        <v>1367</v>
      </c>
      <c r="D1145">
        <v>1900</v>
      </c>
      <c r="E1145" s="960">
        <v>1</v>
      </c>
      <c r="F1145" t="s">
        <v>438</v>
      </c>
      <c r="G1145" s="960">
        <v>91</v>
      </c>
      <c r="H1145" t="s">
        <v>382</v>
      </c>
      <c r="I1145" s="961" t="s">
        <v>488</v>
      </c>
      <c r="J1145" s="961" t="s">
        <v>444</v>
      </c>
      <c r="K1145" s="961" t="s">
        <v>449</v>
      </c>
      <c r="L1145" s="940" t="s">
        <v>108</v>
      </c>
      <c r="M1145" s="961" t="s">
        <v>160</v>
      </c>
      <c r="N1145" s="679">
        <f t="shared" ca="1" si="195"/>
        <v>0</v>
      </c>
      <c r="O1145" s="679">
        <f t="shared" ca="1" si="195"/>
        <v>0</v>
      </c>
      <c r="P1145" s="679">
        <f t="shared" ca="1" si="195"/>
        <v>0</v>
      </c>
      <c r="Q1145" s="679">
        <f t="shared" ref="O1145:Z1168" ca="1" si="19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679">
        <f t="shared" ca="1" si="196"/>
        <v>0</v>
      </c>
      <c r="S1145" s="679">
        <f t="shared" ca="1" si="196"/>
        <v>0</v>
      </c>
      <c r="T1145" s="679">
        <f t="shared" ca="1" si="196"/>
        <v>0</v>
      </c>
      <c r="U1145" s="679">
        <f t="shared" ca="1" si="196"/>
        <v>0</v>
      </c>
      <c r="V1145" s="679">
        <f t="shared" ca="1" si="196"/>
        <v>0</v>
      </c>
      <c r="W1145" s="679">
        <f t="shared" ca="1" si="194"/>
        <v>0</v>
      </c>
      <c r="X1145" s="679">
        <f t="shared" ca="1" si="196"/>
        <v>0</v>
      </c>
      <c r="Y1145" s="679">
        <f t="shared" ca="1" si="196"/>
        <v>0</v>
      </c>
      <c r="Z1145" s="679">
        <f t="shared" ca="1" si="196"/>
        <v>0</v>
      </c>
      <c r="AA1145" t="str">
        <f t="shared" si="191"/>
        <v>ASR_Financial_Report_SHP21Final</v>
      </c>
      <c r="AB1145" s="960">
        <f t="shared" si="192"/>
        <v>44658</v>
      </c>
      <c r="AC1145" t="str">
        <f t="shared" si="193"/>
        <v>Unaudited</v>
      </c>
    </row>
    <row r="1146" spans="1:29" x14ac:dyDescent="0.25">
      <c r="A1146" t="s">
        <v>420</v>
      </c>
      <c r="B1146" t="s">
        <v>1366</v>
      </c>
      <c r="C1146" t="s">
        <v>1367</v>
      </c>
      <c r="D1146">
        <v>1900</v>
      </c>
      <c r="E1146" s="960">
        <v>1</v>
      </c>
      <c r="F1146" t="s">
        <v>438</v>
      </c>
      <c r="G1146" s="960">
        <v>91</v>
      </c>
      <c r="H1146" t="s">
        <v>382</v>
      </c>
      <c r="I1146" s="940" t="s">
        <v>488</v>
      </c>
      <c r="J1146" s="940" t="s">
        <v>444</v>
      </c>
      <c r="K1146" s="940" t="s">
        <v>449</v>
      </c>
      <c r="L1146" s="940" t="s">
        <v>109</v>
      </c>
      <c r="M1146" s="965" t="s">
        <v>134</v>
      </c>
      <c r="N1146" s="679">
        <f t="shared" ref="N1146:N1209" ca="1" si="19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679">
        <f t="shared" ca="1" si="196"/>
        <v>0</v>
      </c>
      <c r="P1146" s="679">
        <f t="shared" ca="1" si="196"/>
        <v>0</v>
      </c>
      <c r="Q1146" s="679">
        <f t="shared" ca="1" si="196"/>
        <v>0</v>
      </c>
      <c r="R1146" s="679">
        <f t="shared" ca="1" si="196"/>
        <v>0</v>
      </c>
      <c r="S1146" s="679">
        <f t="shared" ca="1" si="196"/>
        <v>0</v>
      </c>
      <c r="T1146" s="679">
        <f t="shared" ca="1" si="196"/>
        <v>0</v>
      </c>
      <c r="U1146" s="679">
        <f t="shared" ca="1" si="196"/>
        <v>0</v>
      </c>
      <c r="V1146" s="679">
        <f t="shared" ca="1" si="196"/>
        <v>0</v>
      </c>
      <c r="W1146" s="679">
        <f t="shared" ca="1" si="194"/>
        <v>0</v>
      </c>
      <c r="X1146" s="679">
        <f t="shared" ca="1" si="196"/>
        <v>0</v>
      </c>
      <c r="Y1146" s="679">
        <f t="shared" ca="1" si="196"/>
        <v>0</v>
      </c>
      <c r="Z1146" s="679">
        <f t="shared" ca="1" si="196"/>
        <v>0</v>
      </c>
      <c r="AA1146" t="str">
        <f t="shared" si="191"/>
        <v>ASR_Financial_Report_SHP21Final</v>
      </c>
      <c r="AB1146" s="960">
        <f t="shared" si="192"/>
        <v>44658</v>
      </c>
      <c r="AC1146" t="str">
        <f t="shared" si="193"/>
        <v>Unaudited</v>
      </c>
    </row>
    <row r="1147" spans="1:29" x14ac:dyDescent="0.25">
      <c r="A1147" t="s">
        <v>420</v>
      </c>
      <c r="B1147" t="s">
        <v>1366</v>
      </c>
      <c r="C1147" t="s">
        <v>1367</v>
      </c>
      <c r="D1147">
        <v>1900</v>
      </c>
      <c r="E1147" s="960">
        <v>1</v>
      </c>
      <c r="F1147" t="s">
        <v>438</v>
      </c>
      <c r="G1147" s="960">
        <v>91</v>
      </c>
      <c r="H1147" t="s">
        <v>382</v>
      </c>
      <c r="I1147" s="940" t="s">
        <v>488</v>
      </c>
      <c r="J1147" s="940" t="s">
        <v>444</v>
      </c>
      <c r="K1147" s="940" t="s">
        <v>449</v>
      </c>
      <c r="L1147" s="940" t="s">
        <v>110</v>
      </c>
      <c r="M1147" s="965" t="s">
        <v>162</v>
      </c>
      <c r="N1147" s="679">
        <f t="shared" ca="1" si="197"/>
        <v>0</v>
      </c>
      <c r="O1147" s="679">
        <f t="shared" ca="1" si="196"/>
        <v>0</v>
      </c>
      <c r="P1147" s="679">
        <f t="shared" ca="1" si="196"/>
        <v>0</v>
      </c>
      <c r="Q1147" s="679">
        <f t="shared" ca="1" si="196"/>
        <v>0</v>
      </c>
      <c r="R1147" s="679">
        <f t="shared" ca="1" si="196"/>
        <v>0</v>
      </c>
      <c r="S1147" s="679">
        <f t="shared" ca="1" si="196"/>
        <v>0</v>
      </c>
      <c r="T1147" s="679">
        <f t="shared" ca="1" si="196"/>
        <v>0</v>
      </c>
      <c r="U1147" s="679">
        <f t="shared" ca="1" si="196"/>
        <v>0</v>
      </c>
      <c r="V1147" s="679">
        <f t="shared" ca="1" si="196"/>
        <v>0</v>
      </c>
      <c r="W1147" s="679">
        <f t="shared" ca="1" si="194"/>
        <v>0</v>
      </c>
      <c r="X1147" s="679">
        <f t="shared" ca="1" si="196"/>
        <v>0</v>
      </c>
      <c r="Y1147" s="679">
        <f t="shared" ca="1" si="196"/>
        <v>0</v>
      </c>
      <c r="Z1147" s="679">
        <f t="shared" ca="1" si="196"/>
        <v>0</v>
      </c>
      <c r="AA1147" t="str">
        <f t="shared" si="191"/>
        <v>ASR_Financial_Report_SHP21Final</v>
      </c>
      <c r="AB1147" s="960">
        <f t="shared" si="192"/>
        <v>44658</v>
      </c>
      <c r="AC1147" t="str">
        <f t="shared" si="193"/>
        <v>Unaudited</v>
      </c>
    </row>
    <row r="1148" spans="1:29" x14ac:dyDescent="0.25">
      <c r="A1148" t="s">
        <v>420</v>
      </c>
      <c r="B1148" t="s">
        <v>1366</v>
      </c>
      <c r="C1148" t="s">
        <v>1367</v>
      </c>
      <c r="D1148">
        <v>1900</v>
      </c>
      <c r="E1148" s="960">
        <v>1</v>
      </c>
      <c r="F1148" t="s">
        <v>438</v>
      </c>
      <c r="G1148" s="960">
        <v>91</v>
      </c>
      <c r="H1148" t="s">
        <v>382</v>
      </c>
      <c r="I1148" s="940" t="s">
        <v>488</v>
      </c>
      <c r="J1148" s="940" t="s">
        <v>444</v>
      </c>
      <c r="K1148" s="940" t="s">
        <v>449</v>
      </c>
      <c r="L1148" s="940" t="s">
        <v>111</v>
      </c>
      <c r="M1148" s="965" t="s">
        <v>463</v>
      </c>
      <c r="N1148" s="679">
        <f t="shared" ca="1" si="197"/>
        <v>0</v>
      </c>
      <c r="O1148" s="679">
        <f t="shared" ca="1" si="196"/>
        <v>0</v>
      </c>
      <c r="P1148" s="679">
        <f t="shared" ca="1" si="196"/>
        <v>0</v>
      </c>
      <c r="Q1148" s="679">
        <f t="shared" ca="1" si="196"/>
        <v>0</v>
      </c>
      <c r="R1148" s="679">
        <f t="shared" ca="1" si="196"/>
        <v>0</v>
      </c>
      <c r="S1148" s="679">
        <f t="shared" ca="1" si="196"/>
        <v>0</v>
      </c>
      <c r="T1148" s="679">
        <f t="shared" ca="1" si="196"/>
        <v>0</v>
      </c>
      <c r="U1148" s="679">
        <f t="shared" ca="1" si="196"/>
        <v>0</v>
      </c>
      <c r="V1148" s="679">
        <f t="shared" ca="1" si="196"/>
        <v>0</v>
      </c>
      <c r="W1148" s="679">
        <f t="shared" ca="1" si="194"/>
        <v>0</v>
      </c>
      <c r="X1148" s="679">
        <f t="shared" ca="1" si="196"/>
        <v>0</v>
      </c>
      <c r="Y1148" s="679">
        <f t="shared" ca="1" si="196"/>
        <v>0</v>
      </c>
      <c r="Z1148" s="679">
        <f t="shared" ca="1" si="196"/>
        <v>0</v>
      </c>
      <c r="AA1148" t="str">
        <f t="shared" si="191"/>
        <v>ASR_Financial_Report_SHP21Final</v>
      </c>
      <c r="AB1148" s="960">
        <f t="shared" si="192"/>
        <v>44658</v>
      </c>
      <c r="AC1148" t="str">
        <f t="shared" si="193"/>
        <v>Unaudited</v>
      </c>
    </row>
    <row r="1149" spans="1:29" x14ac:dyDescent="0.25">
      <c r="A1149" t="s">
        <v>420</v>
      </c>
      <c r="B1149" t="s">
        <v>1366</v>
      </c>
      <c r="C1149" t="s">
        <v>1367</v>
      </c>
      <c r="D1149">
        <v>1900</v>
      </c>
      <c r="E1149" s="960">
        <v>1</v>
      </c>
      <c r="F1149" t="s">
        <v>438</v>
      </c>
      <c r="G1149" s="960">
        <v>91</v>
      </c>
      <c r="H1149" t="s">
        <v>382</v>
      </c>
      <c r="I1149" s="940" t="s">
        <v>488</v>
      </c>
      <c r="J1149" s="940" t="s">
        <v>444</v>
      </c>
      <c r="K1149" s="940" t="s">
        <v>6</v>
      </c>
      <c r="L1149" s="940" t="s">
        <v>117</v>
      </c>
      <c r="M1149" s="965" t="s">
        <v>188</v>
      </c>
      <c r="N1149" s="679">
        <f t="shared" ca="1" si="197"/>
        <v>0</v>
      </c>
      <c r="O1149" s="679">
        <f t="shared" ca="1" si="196"/>
        <v>0</v>
      </c>
      <c r="P1149" s="679">
        <f t="shared" ca="1" si="196"/>
        <v>0</v>
      </c>
      <c r="Q1149" s="679">
        <f t="shared" ca="1" si="196"/>
        <v>0</v>
      </c>
      <c r="R1149" s="679">
        <f t="shared" ca="1" si="196"/>
        <v>0</v>
      </c>
      <c r="S1149" s="679">
        <f t="shared" ca="1" si="196"/>
        <v>0</v>
      </c>
      <c r="T1149" s="679">
        <f t="shared" ca="1" si="196"/>
        <v>0</v>
      </c>
      <c r="U1149" s="679">
        <f t="shared" ca="1" si="196"/>
        <v>0</v>
      </c>
      <c r="V1149" s="679">
        <f t="shared" ca="1" si="196"/>
        <v>0</v>
      </c>
      <c r="W1149" s="679">
        <f t="shared" ca="1" si="194"/>
        <v>0</v>
      </c>
      <c r="X1149" s="679">
        <f t="shared" ca="1" si="196"/>
        <v>0</v>
      </c>
      <c r="Y1149" s="679">
        <f t="shared" ca="1" si="196"/>
        <v>0</v>
      </c>
      <c r="Z1149" s="679">
        <f t="shared" ca="1" si="196"/>
        <v>0</v>
      </c>
      <c r="AA1149" t="str">
        <f t="shared" si="191"/>
        <v>ASR_Financial_Report_SHP21Final</v>
      </c>
      <c r="AB1149" s="960">
        <f t="shared" si="192"/>
        <v>44658</v>
      </c>
      <c r="AC1149" t="str">
        <f t="shared" si="193"/>
        <v>Unaudited</v>
      </c>
    </row>
    <row r="1150" spans="1:29" x14ac:dyDescent="0.25">
      <c r="A1150" t="s">
        <v>420</v>
      </c>
      <c r="B1150" t="s">
        <v>1366</v>
      </c>
      <c r="C1150" t="s">
        <v>1367</v>
      </c>
      <c r="D1150">
        <v>1900</v>
      </c>
      <c r="E1150" s="960">
        <v>1</v>
      </c>
      <c r="F1150" t="s">
        <v>438</v>
      </c>
      <c r="G1150" s="960">
        <v>91</v>
      </c>
      <c r="H1150" t="s">
        <v>382</v>
      </c>
      <c r="I1150" s="940" t="s">
        <v>488</v>
      </c>
      <c r="J1150" s="940" t="s">
        <v>444</v>
      </c>
      <c r="K1150" s="940" t="s">
        <v>6</v>
      </c>
      <c r="L1150" s="940" t="s">
        <v>45</v>
      </c>
      <c r="M1150" s="965" t="s">
        <v>163</v>
      </c>
      <c r="N1150" s="679">
        <f t="shared" ca="1" si="197"/>
        <v>0</v>
      </c>
      <c r="O1150" s="679">
        <f t="shared" ca="1" si="196"/>
        <v>0</v>
      </c>
      <c r="P1150" s="679">
        <f t="shared" ca="1" si="196"/>
        <v>0</v>
      </c>
      <c r="Q1150" s="679">
        <f t="shared" ca="1" si="196"/>
        <v>0</v>
      </c>
      <c r="R1150" s="679">
        <f t="shared" ca="1" si="196"/>
        <v>0</v>
      </c>
      <c r="S1150" s="679">
        <f t="shared" ca="1" si="196"/>
        <v>0</v>
      </c>
      <c r="T1150" s="679">
        <f t="shared" ca="1" si="196"/>
        <v>0</v>
      </c>
      <c r="U1150" s="679">
        <f t="shared" ca="1" si="196"/>
        <v>0</v>
      </c>
      <c r="V1150" s="679">
        <f t="shared" ca="1" si="196"/>
        <v>0</v>
      </c>
      <c r="W1150" s="679">
        <f t="shared" ca="1" si="194"/>
        <v>0</v>
      </c>
      <c r="X1150" s="679">
        <f t="shared" ca="1" si="196"/>
        <v>0</v>
      </c>
      <c r="Y1150" s="679">
        <f t="shared" ca="1" si="196"/>
        <v>0</v>
      </c>
      <c r="Z1150" s="679">
        <f t="shared" ca="1" si="196"/>
        <v>0</v>
      </c>
      <c r="AA1150" t="str">
        <f t="shared" si="191"/>
        <v>ASR_Financial_Report_SHP21Final</v>
      </c>
      <c r="AB1150" s="960">
        <f t="shared" si="192"/>
        <v>44658</v>
      </c>
      <c r="AC1150" t="str">
        <f t="shared" si="193"/>
        <v>Unaudited</v>
      </c>
    </row>
    <row r="1151" spans="1:29" x14ac:dyDescent="0.25">
      <c r="A1151" t="s">
        <v>420</v>
      </c>
      <c r="B1151" t="s">
        <v>1366</v>
      </c>
      <c r="C1151" t="s">
        <v>1367</v>
      </c>
      <c r="D1151">
        <v>1900</v>
      </c>
      <c r="E1151" s="960">
        <v>1</v>
      </c>
      <c r="F1151" t="s">
        <v>438</v>
      </c>
      <c r="G1151" s="960">
        <v>91</v>
      </c>
      <c r="H1151" t="s">
        <v>382</v>
      </c>
      <c r="I1151" s="940" t="s">
        <v>488</v>
      </c>
      <c r="J1151" s="940" t="s">
        <v>444</v>
      </c>
      <c r="K1151" s="940" t="s">
        <v>6</v>
      </c>
      <c r="L1151" s="940" t="s">
        <v>46</v>
      </c>
      <c r="M1151" s="965" t="s">
        <v>164</v>
      </c>
      <c r="N1151" s="679">
        <f t="shared" ca="1" si="197"/>
        <v>0</v>
      </c>
      <c r="O1151" s="679">
        <f t="shared" ca="1" si="196"/>
        <v>0</v>
      </c>
      <c r="P1151" s="679">
        <f t="shared" ca="1" si="196"/>
        <v>0</v>
      </c>
      <c r="Q1151" s="679">
        <f t="shared" ca="1" si="196"/>
        <v>0</v>
      </c>
      <c r="R1151" s="679">
        <f t="shared" ca="1" si="196"/>
        <v>0</v>
      </c>
      <c r="S1151" s="679">
        <f t="shared" ca="1" si="196"/>
        <v>0</v>
      </c>
      <c r="T1151" s="679">
        <f t="shared" ca="1" si="196"/>
        <v>0</v>
      </c>
      <c r="U1151" s="679">
        <f t="shared" ca="1" si="196"/>
        <v>0</v>
      </c>
      <c r="V1151" s="679">
        <f t="shared" ca="1" si="196"/>
        <v>0</v>
      </c>
      <c r="W1151" s="679">
        <f t="shared" ca="1" si="194"/>
        <v>0</v>
      </c>
      <c r="X1151" s="679">
        <f t="shared" ca="1" si="196"/>
        <v>0</v>
      </c>
      <c r="Y1151" s="679">
        <f t="shared" ca="1" si="196"/>
        <v>0</v>
      </c>
      <c r="Z1151" s="679">
        <f t="shared" ca="1" si="196"/>
        <v>0</v>
      </c>
      <c r="AA1151" t="str">
        <f t="shared" si="191"/>
        <v>ASR_Financial_Report_SHP21Final</v>
      </c>
      <c r="AB1151" s="960">
        <f t="shared" si="192"/>
        <v>44658</v>
      </c>
      <c r="AC1151" t="str">
        <f t="shared" si="193"/>
        <v>Unaudited</v>
      </c>
    </row>
    <row r="1152" spans="1:29" x14ac:dyDescent="0.25">
      <c r="A1152" t="s">
        <v>420</v>
      </c>
      <c r="B1152" t="s">
        <v>1366</v>
      </c>
      <c r="C1152" t="s">
        <v>1367</v>
      </c>
      <c r="D1152">
        <v>1900</v>
      </c>
      <c r="E1152" s="960">
        <v>1</v>
      </c>
      <c r="F1152" t="s">
        <v>438</v>
      </c>
      <c r="G1152" s="960">
        <v>91</v>
      </c>
      <c r="H1152" t="s">
        <v>382</v>
      </c>
      <c r="I1152" s="940" t="s">
        <v>488</v>
      </c>
      <c r="J1152" s="940" t="s">
        <v>444</v>
      </c>
      <c r="K1152" s="940" t="s">
        <v>6</v>
      </c>
      <c r="L1152" s="948" t="s">
        <v>165</v>
      </c>
      <c r="M1152" s="963" t="s">
        <v>461</v>
      </c>
      <c r="N1152" s="679">
        <f t="shared" ca="1" si="197"/>
        <v>0</v>
      </c>
      <c r="O1152" s="679">
        <f t="shared" ca="1" si="196"/>
        <v>0</v>
      </c>
      <c r="P1152" s="679">
        <f t="shared" ca="1" si="196"/>
        <v>0</v>
      </c>
      <c r="Q1152" s="679">
        <f t="shared" ca="1" si="196"/>
        <v>0</v>
      </c>
      <c r="R1152" s="679">
        <f t="shared" ca="1" si="196"/>
        <v>0</v>
      </c>
      <c r="S1152" s="679">
        <f t="shared" ca="1" si="196"/>
        <v>0</v>
      </c>
      <c r="T1152" s="679">
        <f t="shared" ca="1" si="196"/>
        <v>0</v>
      </c>
      <c r="U1152" s="679">
        <f t="shared" ca="1" si="196"/>
        <v>0</v>
      </c>
      <c r="V1152" s="679">
        <f t="shared" ca="1" si="196"/>
        <v>0</v>
      </c>
      <c r="W1152" s="679">
        <f t="shared" ca="1" si="194"/>
        <v>0</v>
      </c>
      <c r="X1152" s="679">
        <f t="shared" ca="1" si="196"/>
        <v>0</v>
      </c>
      <c r="Y1152" s="679">
        <f t="shared" ca="1" si="196"/>
        <v>0</v>
      </c>
      <c r="Z1152" s="679">
        <f t="shared" ca="1" si="196"/>
        <v>0</v>
      </c>
      <c r="AA1152" t="str">
        <f t="shared" si="191"/>
        <v>ASR_Financial_Report_SHP21Final</v>
      </c>
      <c r="AB1152" s="960">
        <f t="shared" si="192"/>
        <v>44658</v>
      </c>
      <c r="AC1152" t="str">
        <f t="shared" si="193"/>
        <v>Unaudited</v>
      </c>
    </row>
    <row r="1153" spans="1:29" x14ac:dyDescent="0.25">
      <c r="A1153" t="s">
        <v>420</v>
      </c>
      <c r="B1153" t="s">
        <v>1366</v>
      </c>
      <c r="C1153" t="s">
        <v>1367</v>
      </c>
      <c r="D1153">
        <v>1900</v>
      </c>
      <c r="E1153" s="960">
        <v>1</v>
      </c>
      <c r="F1153" t="s">
        <v>438</v>
      </c>
      <c r="G1153" s="960">
        <v>91</v>
      </c>
      <c r="H1153" t="s">
        <v>382</v>
      </c>
      <c r="I1153" s="965" t="s">
        <v>488</v>
      </c>
      <c r="J1153" s="965" t="s">
        <v>444</v>
      </c>
      <c r="K1153" s="965" t="s">
        <v>434</v>
      </c>
      <c r="L1153" s="940" t="s">
        <v>120</v>
      </c>
      <c r="M1153" s="965" t="s">
        <v>32</v>
      </c>
      <c r="N1153" s="679">
        <f t="shared" ca="1" si="197"/>
        <v>0</v>
      </c>
      <c r="O1153" s="679">
        <f t="shared" ca="1" si="196"/>
        <v>0</v>
      </c>
      <c r="P1153" s="679">
        <f t="shared" ca="1" si="196"/>
        <v>0</v>
      </c>
      <c r="Q1153" s="679">
        <f t="shared" ca="1" si="196"/>
        <v>0</v>
      </c>
      <c r="R1153" s="679">
        <f t="shared" ca="1" si="196"/>
        <v>0</v>
      </c>
      <c r="S1153" s="679">
        <f t="shared" ca="1" si="196"/>
        <v>0</v>
      </c>
      <c r="T1153" s="679">
        <f t="shared" ca="1" si="196"/>
        <v>0</v>
      </c>
      <c r="U1153" s="679">
        <f t="shared" ca="1" si="196"/>
        <v>0</v>
      </c>
      <c r="V1153" s="679">
        <f t="shared" ca="1" si="196"/>
        <v>0</v>
      </c>
      <c r="W1153" s="679">
        <f t="shared" ca="1" si="194"/>
        <v>0</v>
      </c>
      <c r="X1153" s="679">
        <f t="shared" ca="1" si="196"/>
        <v>0</v>
      </c>
      <c r="Y1153" s="679">
        <f t="shared" ca="1" si="196"/>
        <v>0</v>
      </c>
      <c r="Z1153" s="679">
        <f t="shared" ca="1" si="196"/>
        <v>0</v>
      </c>
      <c r="AA1153" t="str">
        <f t="shared" si="191"/>
        <v>ASR_Financial_Report_SHP21Final</v>
      </c>
      <c r="AB1153" s="960">
        <f t="shared" si="192"/>
        <v>44658</v>
      </c>
      <c r="AC1153" t="str">
        <f t="shared" si="193"/>
        <v>Unaudited</v>
      </c>
    </row>
    <row r="1154" spans="1:29" x14ac:dyDescent="0.25">
      <c r="A1154" t="s">
        <v>420</v>
      </c>
      <c r="B1154" t="s">
        <v>1366</v>
      </c>
      <c r="C1154" t="s">
        <v>1367</v>
      </c>
      <c r="D1154">
        <v>1900</v>
      </c>
      <c r="E1154" s="960">
        <v>1</v>
      </c>
      <c r="F1154" t="s">
        <v>438</v>
      </c>
      <c r="G1154" s="960">
        <v>91</v>
      </c>
      <c r="H1154" t="s">
        <v>382</v>
      </c>
      <c r="I1154" s="940" t="s">
        <v>488</v>
      </c>
      <c r="J1154" s="940" t="s">
        <v>444</v>
      </c>
      <c r="K1154" s="940" t="s">
        <v>434</v>
      </c>
      <c r="L1154" s="946" t="s">
        <v>924</v>
      </c>
      <c r="M1154" s="966" t="s">
        <v>916</v>
      </c>
      <c r="N1154" s="679">
        <f t="shared" ca="1" si="197"/>
        <v>0</v>
      </c>
      <c r="O1154" s="679">
        <f t="shared" ca="1" si="196"/>
        <v>0</v>
      </c>
      <c r="P1154" s="679">
        <f t="shared" ca="1" si="196"/>
        <v>0</v>
      </c>
      <c r="Q1154" s="679">
        <f t="shared" ca="1" si="196"/>
        <v>0</v>
      </c>
      <c r="R1154" s="679">
        <f t="shared" ca="1" si="196"/>
        <v>0</v>
      </c>
      <c r="S1154" s="679">
        <f t="shared" ca="1" si="196"/>
        <v>0</v>
      </c>
      <c r="T1154" s="679">
        <f t="shared" ca="1" si="196"/>
        <v>0</v>
      </c>
      <c r="U1154" s="679">
        <f t="shared" ca="1" si="196"/>
        <v>0</v>
      </c>
      <c r="V1154" s="679">
        <f t="shared" ca="1" si="196"/>
        <v>0</v>
      </c>
      <c r="W1154" s="679">
        <f t="shared" ca="1" si="194"/>
        <v>0</v>
      </c>
      <c r="X1154" s="679">
        <f t="shared" ca="1" si="196"/>
        <v>0</v>
      </c>
      <c r="Y1154" s="679">
        <f t="shared" ca="1" si="196"/>
        <v>0</v>
      </c>
      <c r="Z1154" s="679">
        <f t="shared" ca="1" si="196"/>
        <v>0</v>
      </c>
      <c r="AA1154" t="str">
        <f t="shared" ref="AA1154:AA1217" si="198">file_name</f>
        <v>ASR_Financial_Report_SHP21Final</v>
      </c>
      <c r="AB1154" s="960">
        <f t="shared" ref="AB1154:AB1217" si="199">file_date</f>
        <v>44658</v>
      </c>
      <c r="AC1154" t="str">
        <f t="shared" ref="AC1154:AC1217" si="200">status</f>
        <v>Unaudited</v>
      </c>
    </row>
    <row r="1155" spans="1:29" x14ac:dyDescent="0.25">
      <c r="A1155" t="s">
        <v>420</v>
      </c>
      <c r="B1155" t="s">
        <v>1366</v>
      </c>
      <c r="C1155" t="s">
        <v>1367</v>
      </c>
      <c r="D1155">
        <v>1900</v>
      </c>
      <c r="E1155" s="960">
        <v>1</v>
      </c>
      <c r="F1155" t="s">
        <v>438</v>
      </c>
      <c r="G1155" s="960">
        <v>91</v>
      </c>
      <c r="H1155" t="s">
        <v>382</v>
      </c>
      <c r="I1155" s="940" t="s">
        <v>488</v>
      </c>
      <c r="J1155" s="940" t="s">
        <v>444</v>
      </c>
      <c r="K1155" s="940" t="s">
        <v>434</v>
      </c>
      <c r="L1155" s="946" t="s">
        <v>167</v>
      </c>
      <c r="M1155" s="966" t="s">
        <v>40</v>
      </c>
      <c r="N1155" s="679">
        <f t="shared" ca="1" si="197"/>
        <v>0</v>
      </c>
      <c r="O1155" s="679">
        <f t="shared" ca="1" si="196"/>
        <v>0</v>
      </c>
      <c r="P1155" s="679">
        <f t="shared" ca="1" si="196"/>
        <v>0</v>
      </c>
      <c r="Q1155" s="679">
        <f t="shared" ca="1" si="196"/>
        <v>0</v>
      </c>
      <c r="R1155" s="679">
        <f t="shared" ca="1" si="196"/>
        <v>0</v>
      </c>
      <c r="S1155" s="679">
        <f t="shared" ca="1" si="196"/>
        <v>0</v>
      </c>
      <c r="T1155" s="679">
        <f t="shared" ca="1" si="196"/>
        <v>0</v>
      </c>
      <c r="U1155" s="679">
        <f t="shared" ca="1" si="196"/>
        <v>0</v>
      </c>
      <c r="V1155" s="679">
        <f t="shared" ca="1" si="196"/>
        <v>0</v>
      </c>
      <c r="W1155" s="679">
        <f t="shared" ca="1" si="194"/>
        <v>0</v>
      </c>
      <c r="X1155" s="679">
        <f t="shared" ca="1" si="196"/>
        <v>0</v>
      </c>
      <c r="Y1155" s="679">
        <f t="shared" ca="1" si="196"/>
        <v>0</v>
      </c>
      <c r="Z1155" s="679">
        <f t="shared" ca="1" si="196"/>
        <v>0</v>
      </c>
      <c r="AA1155" t="str">
        <f t="shared" si="198"/>
        <v>ASR_Financial_Report_SHP21Final</v>
      </c>
      <c r="AB1155" s="960">
        <f t="shared" si="199"/>
        <v>44658</v>
      </c>
      <c r="AC1155" t="str">
        <f t="shared" si="200"/>
        <v>Unaudited</v>
      </c>
    </row>
    <row r="1156" spans="1:29" x14ac:dyDescent="0.25">
      <c r="A1156" t="s">
        <v>420</v>
      </c>
      <c r="B1156" t="s">
        <v>1366</v>
      </c>
      <c r="C1156" t="s">
        <v>1367</v>
      </c>
      <c r="D1156">
        <v>1900</v>
      </c>
      <c r="E1156" s="960">
        <v>1</v>
      </c>
      <c r="F1156" t="s">
        <v>438</v>
      </c>
      <c r="G1156" s="960">
        <v>91</v>
      </c>
      <c r="H1156" t="s">
        <v>382</v>
      </c>
      <c r="I1156" s="940" t="s">
        <v>488</v>
      </c>
      <c r="J1156" s="940" t="s">
        <v>444</v>
      </c>
      <c r="K1156" s="940" t="s">
        <v>434</v>
      </c>
      <c r="L1156" s="950" t="s">
        <v>168</v>
      </c>
      <c r="M1156" s="967" t="s">
        <v>329</v>
      </c>
      <c r="N1156" s="679">
        <f t="shared" ca="1" si="197"/>
        <v>0</v>
      </c>
      <c r="O1156" s="679">
        <f t="shared" ca="1" si="196"/>
        <v>0</v>
      </c>
      <c r="P1156" s="679">
        <f t="shared" ca="1" si="196"/>
        <v>0</v>
      </c>
      <c r="Q1156" s="679">
        <f t="shared" ca="1" si="196"/>
        <v>0</v>
      </c>
      <c r="R1156" s="679">
        <f t="shared" ca="1" si="196"/>
        <v>0</v>
      </c>
      <c r="S1156" s="679">
        <f t="shared" ca="1" si="196"/>
        <v>0</v>
      </c>
      <c r="T1156" s="679">
        <f t="shared" ca="1" si="196"/>
        <v>0</v>
      </c>
      <c r="U1156" s="679">
        <f t="shared" ca="1" si="196"/>
        <v>0</v>
      </c>
      <c r="V1156" s="679">
        <f t="shared" ca="1" si="196"/>
        <v>0</v>
      </c>
      <c r="W1156" s="679">
        <f t="shared" ca="1" si="194"/>
        <v>0</v>
      </c>
      <c r="X1156" s="679">
        <f t="shared" ca="1" si="196"/>
        <v>0</v>
      </c>
      <c r="Y1156" s="679">
        <f t="shared" ca="1" si="196"/>
        <v>0</v>
      </c>
      <c r="Z1156" s="679">
        <f t="shared" ca="1" si="196"/>
        <v>0</v>
      </c>
      <c r="AA1156" t="str">
        <f t="shared" si="198"/>
        <v>ASR_Financial_Report_SHP21Final</v>
      </c>
      <c r="AB1156" s="960">
        <f t="shared" si="199"/>
        <v>44658</v>
      </c>
      <c r="AC1156" t="str">
        <f t="shared" si="200"/>
        <v>Unaudited</v>
      </c>
    </row>
    <row r="1157" spans="1:29" x14ac:dyDescent="0.25">
      <c r="A1157" t="s">
        <v>420</v>
      </c>
      <c r="B1157" t="s">
        <v>1366</v>
      </c>
      <c r="C1157" t="s">
        <v>1367</v>
      </c>
      <c r="D1157">
        <v>1900</v>
      </c>
      <c r="E1157" s="960">
        <v>1</v>
      </c>
      <c r="F1157" t="s">
        <v>438</v>
      </c>
      <c r="G1157" s="960">
        <v>91</v>
      </c>
      <c r="H1157" t="s">
        <v>382</v>
      </c>
      <c r="I1157" s="966" t="s">
        <v>488</v>
      </c>
      <c r="J1157" s="966" t="s">
        <v>450</v>
      </c>
      <c r="K1157" s="966" t="s">
        <v>435</v>
      </c>
      <c r="L1157" s="946" t="s">
        <v>121</v>
      </c>
      <c r="M1157" s="966" t="s">
        <v>27</v>
      </c>
      <c r="N1157" s="679">
        <f t="shared" ca="1" si="197"/>
        <v>0</v>
      </c>
      <c r="O1157" s="679">
        <f t="shared" ca="1" si="196"/>
        <v>0</v>
      </c>
      <c r="P1157" s="679">
        <f t="shared" ca="1" si="196"/>
        <v>0</v>
      </c>
      <c r="Q1157" s="679">
        <f t="shared" ca="1" si="196"/>
        <v>0</v>
      </c>
      <c r="R1157" s="679">
        <f t="shared" ca="1" si="196"/>
        <v>0</v>
      </c>
      <c r="S1157" s="679">
        <f t="shared" ca="1" si="196"/>
        <v>0</v>
      </c>
      <c r="T1157" s="679">
        <f t="shared" ca="1" si="196"/>
        <v>0</v>
      </c>
      <c r="U1157" s="679">
        <f t="shared" ca="1" si="196"/>
        <v>0</v>
      </c>
      <c r="V1157" s="679">
        <f t="shared" ca="1" si="196"/>
        <v>0</v>
      </c>
      <c r="W1157" s="679">
        <f t="shared" ca="1" si="194"/>
        <v>0</v>
      </c>
      <c r="X1157" s="679">
        <f t="shared" ca="1" si="196"/>
        <v>0</v>
      </c>
      <c r="Y1157" s="679">
        <f t="shared" ca="1" si="196"/>
        <v>0</v>
      </c>
      <c r="Z1157" s="679">
        <f t="shared" ca="1" si="196"/>
        <v>0</v>
      </c>
      <c r="AA1157" t="str">
        <f t="shared" si="198"/>
        <v>ASR_Financial_Report_SHP21Final</v>
      </c>
      <c r="AB1157" s="960">
        <f t="shared" si="199"/>
        <v>44658</v>
      </c>
      <c r="AC1157" t="str">
        <f t="shared" si="200"/>
        <v>Unaudited</v>
      </c>
    </row>
    <row r="1158" spans="1:29" x14ac:dyDescent="0.25">
      <c r="A1158" t="s">
        <v>420</v>
      </c>
      <c r="B1158" t="s">
        <v>1366</v>
      </c>
      <c r="C1158" t="s">
        <v>1367</v>
      </c>
      <c r="D1158">
        <v>1900</v>
      </c>
      <c r="E1158" s="960">
        <v>1</v>
      </c>
      <c r="F1158" t="s">
        <v>438</v>
      </c>
      <c r="G1158" s="960">
        <v>91</v>
      </c>
      <c r="H1158" t="s">
        <v>382</v>
      </c>
      <c r="I1158" s="940" t="s">
        <v>488</v>
      </c>
      <c r="J1158" s="940" t="s">
        <v>450</v>
      </c>
      <c r="K1158" s="940" t="s">
        <v>435</v>
      </c>
      <c r="L1158" s="940" t="s">
        <v>122</v>
      </c>
      <c r="M1158" s="965" t="s">
        <v>97</v>
      </c>
      <c r="N1158" s="679">
        <f t="shared" ca="1" si="197"/>
        <v>0</v>
      </c>
      <c r="O1158" s="679">
        <f t="shared" ca="1" si="196"/>
        <v>0</v>
      </c>
      <c r="P1158" s="679">
        <f t="shared" ca="1" si="196"/>
        <v>0</v>
      </c>
      <c r="Q1158" s="679">
        <f t="shared" ca="1" si="196"/>
        <v>0</v>
      </c>
      <c r="R1158" s="679">
        <f t="shared" ca="1" si="196"/>
        <v>0</v>
      </c>
      <c r="S1158" s="679">
        <f t="shared" ca="1" si="196"/>
        <v>0</v>
      </c>
      <c r="T1158" s="679">
        <f t="shared" ca="1" si="196"/>
        <v>0</v>
      </c>
      <c r="U1158" s="679">
        <f t="shared" ca="1" si="196"/>
        <v>0</v>
      </c>
      <c r="V1158" s="679">
        <f t="shared" ca="1" si="196"/>
        <v>0</v>
      </c>
      <c r="W1158" s="679">
        <f t="shared" ca="1" si="194"/>
        <v>0</v>
      </c>
      <c r="X1158" s="679">
        <f t="shared" ca="1" si="196"/>
        <v>0</v>
      </c>
      <c r="Y1158" s="679">
        <f t="shared" ca="1" si="196"/>
        <v>0</v>
      </c>
      <c r="Z1158" s="679">
        <f t="shared" ca="1" si="196"/>
        <v>0</v>
      </c>
      <c r="AA1158" t="str">
        <f t="shared" si="198"/>
        <v>ASR_Financial_Report_SHP21Final</v>
      </c>
      <c r="AB1158" s="960">
        <f t="shared" si="199"/>
        <v>44658</v>
      </c>
      <c r="AC1158" t="str">
        <f t="shared" si="200"/>
        <v>Unaudited</v>
      </c>
    </row>
    <row r="1159" spans="1:29" x14ac:dyDescent="0.25">
      <c r="A1159" t="s">
        <v>420</v>
      </c>
      <c r="B1159" t="s">
        <v>1366</v>
      </c>
      <c r="C1159" t="s">
        <v>1367</v>
      </c>
      <c r="D1159">
        <v>1900</v>
      </c>
      <c r="E1159" s="960">
        <v>1</v>
      </c>
      <c r="F1159" t="s">
        <v>438</v>
      </c>
      <c r="G1159" s="960">
        <v>91</v>
      </c>
      <c r="H1159" t="s">
        <v>382</v>
      </c>
      <c r="I1159" s="940" t="s">
        <v>488</v>
      </c>
      <c r="J1159" s="940" t="s">
        <v>450</v>
      </c>
      <c r="K1159" s="940" t="s">
        <v>435</v>
      </c>
      <c r="L1159" s="940" t="s">
        <v>123</v>
      </c>
      <c r="M1159" s="965" t="s">
        <v>98</v>
      </c>
      <c r="N1159" s="679">
        <f t="shared" ca="1" si="197"/>
        <v>0</v>
      </c>
      <c r="O1159" s="679">
        <f t="shared" ca="1" si="196"/>
        <v>0</v>
      </c>
      <c r="P1159" s="679">
        <f t="shared" ca="1" si="196"/>
        <v>0</v>
      </c>
      <c r="Q1159" s="679">
        <f t="shared" ca="1" si="196"/>
        <v>0</v>
      </c>
      <c r="R1159" s="679">
        <f t="shared" ca="1" si="196"/>
        <v>0</v>
      </c>
      <c r="S1159" s="679">
        <f t="shared" ca="1" si="196"/>
        <v>0</v>
      </c>
      <c r="T1159" s="679">
        <f t="shared" ca="1" si="196"/>
        <v>0</v>
      </c>
      <c r="U1159" s="679">
        <f t="shared" ca="1" si="196"/>
        <v>0</v>
      </c>
      <c r="V1159" s="679">
        <f t="shared" ca="1" si="196"/>
        <v>0</v>
      </c>
      <c r="W1159" s="679">
        <f t="shared" ca="1" si="194"/>
        <v>0</v>
      </c>
      <c r="X1159" s="679">
        <f t="shared" ca="1" si="196"/>
        <v>0</v>
      </c>
      <c r="Y1159" s="679">
        <f t="shared" ca="1" si="196"/>
        <v>0</v>
      </c>
      <c r="Z1159" s="679">
        <f t="shared" ca="1" si="196"/>
        <v>0</v>
      </c>
      <c r="AA1159" t="str">
        <f t="shared" si="198"/>
        <v>ASR_Financial_Report_SHP21Final</v>
      </c>
      <c r="AB1159" s="960">
        <f t="shared" si="199"/>
        <v>44658</v>
      </c>
      <c r="AC1159" t="str">
        <f t="shared" si="200"/>
        <v>Unaudited</v>
      </c>
    </row>
    <row r="1160" spans="1:29" x14ac:dyDescent="0.25">
      <c r="A1160" t="s">
        <v>420</v>
      </c>
      <c r="B1160" t="s">
        <v>1366</v>
      </c>
      <c r="C1160" t="s">
        <v>1367</v>
      </c>
      <c r="D1160">
        <v>1900</v>
      </c>
      <c r="E1160" s="960">
        <v>1</v>
      </c>
      <c r="F1160" t="s">
        <v>438</v>
      </c>
      <c r="G1160" s="960">
        <v>91</v>
      </c>
      <c r="H1160" t="s">
        <v>382</v>
      </c>
      <c r="I1160" s="940" t="s">
        <v>488</v>
      </c>
      <c r="J1160" s="940" t="s">
        <v>450</v>
      </c>
      <c r="K1160" s="940" t="s">
        <v>435</v>
      </c>
      <c r="L1160" s="940" t="s">
        <v>124</v>
      </c>
      <c r="M1160" s="965" t="s">
        <v>99</v>
      </c>
      <c r="N1160" s="679">
        <f t="shared" ca="1" si="197"/>
        <v>0</v>
      </c>
      <c r="O1160" s="679">
        <f t="shared" ca="1" si="196"/>
        <v>0</v>
      </c>
      <c r="P1160" s="679">
        <f t="shared" ca="1" si="196"/>
        <v>0</v>
      </c>
      <c r="Q1160" s="679">
        <f t="shared" ca="1" si="196"/>
        <v>0</v>
      </c>
      <c r="R1160" s="679">
        <f t="shared" ca="1" si="196"/>
        <v>0</v>
      </c>
      <c r="S1160" s="679">
        <f t="shared" ca="1" si="196"/>
        <v>0</v>
      </c>
      <c r="T1160" s="679">
        <f t="shared" ca="1" si="196"/>
        <v>0</v>
      </c>
      <c r="U1160" s="679">
        <f t="shared" ca="1" si="196"/>
        <v>0</v>
      </c>
      <c r="V1160" s="679">
        <f t="shared" ca="1" si="196"/>
        <v>0</v>
      </c>
      <c r="W1160" s="679">
        <f t="shared" ca="1" si="194"/>
        <v>0</v>
      </c>
      <c r="X1160" s="679">
        <f t="shared" ca="1" si="196"/>
        <v>0</v>
      </c>
      <c r="Y1160" s="679">
        <f t="shared" ca="1" si="196"/>
        <v>0</v>
      </c>
      <c r="Z1160" s="679">
        <f t="shared" ca="1" si="196"/>
        <v>0</v>
      </c>
      <c r="AA1160" t="str">
        <f t="shared" si="198"/>
        <v>ASR_Financial_Report_SHP21Final</v>
      </c>
      <c r="AB1160" s="960">
        <f t="shared" si="199"/>
        <v>44658</v>
      </c>
      <c r="AC1160" t="str">
        <f t="shared" si="200"/>
        <v>Unaudited</v>
      </c>
    </row>
    <row r="1161" spans="1:29" x14ac:dyDescent="0.25">
      <c r="A1161" t="s">
        <v>420</v>
      </c>
      <c r="B1161" t="s">
        <v>1366</v>
      </c>
      <c r="C1161" t="s">
        <v>1367</v>
      </c>
      <c r="D1161">
        <v>1900</v>
      </c>
      <c r="E1161" s="960">
        <v>1</v>
      </c>
      <c r="F1161" t="s">
        <v>438</v>
      </c>
      <c r="G1161" s="960">
        <v>91</v>
      </c>
      <c r="H1161" t="s">
        <v>382</v>
      </c>
      <c r="I1161" s="940" t="s">
        <v>488</v>
      </c>
      <c r="J1161" s="940" t="s">
        <v>450</v>
      </c>
      <c r="K1161" s="940" t="s">
        <v>435</v>
      </c>
      <c r="L1161" s="948" t="s">
        <v>125</v>
      </c>
      <c r="M1161" s="963" t="s">
        <v>100</v>
      </c>
      <c r="N1161" s="679">
        <f t="shared" ca="1" si="197"/>
        <v>0</v>
      </c>
      <c r="O1161" s="679">
        <f t="shared" ca="1" si="196"/>
        <v>0</v>
      </c>
      <c r="P1161" s="679">
        <f t="shared" ca="1" si="196"/>
        <v>0</v>
      </c>
      <c r="Q1161" s="679">
        <f t="shared" ca="1" si="196"/>
        <v>0</v>
      </c>
      <c r="R1161" s="679">
        <f t="shared" ca="1" si="196"/>
        <v>0</v>
      </c>
      <c r="S1161" s="679">
        <f t="shared" ca="1" si="196"/>
        <v>0</v>
      </c>
      <c r="T1161" s="679">
        <f t="shared" ca="1" si="196"/>
        <v>0</v>
      </c>
      <c r="U1161" s="679">
        <f t="shared" ca="1" si="196"/>
        <v>0</v>
      </c>
      <c r="V1161" s="679">
        <f t="shared" ca="1" si="196"/>
        <v>0</v>
      </c>
      <c r="W1161" s="679">
        <f t="shared" ca="1" si="194"/>
        <v>0</v>
      </c>
      <c r="X1161" s="679">
        <f t="shared" ca="1" si="196"/>
        <v>0</v>
      </c>
      <c r="Y1161" s="679">
        <f t="shared" ca="1" si="196"/>
        <v>0</v>
      </c>
      <c r="Z1161" s="679">
        <f t="shared" ca="1" si="196"/>
        <v>0</v>
      </c>
      <c r="AA1161" t="str">
        <f t="shared" si="198"/>
        <v>ASR_Financial_Report_SHP21Final</v>
      </c>
      <c r="AB1161" s="960">
        <f t="shared" si="199"/>
        <v>44658</v>
      </c>
      <c r="AC1161" t="str">
        <f t="shared" si="200"/>
        <v>Unaudited</v>
      </c>
    </row>
    <row r="1162" spans="1:29" x14ac:dyDescent="0.25">
      <c r="A1162" t="s">
        <v>420</v>
      </c>
      <c r="B1162" t="s">
        <v>1366</v>
      </c>
      <c r="C1162" t="s">
        <v>1367</v>
      </c>
      <c r="D1162">
        <v>1900</v>
      </c>
      <c r="E1162" s="960">
        <v>1</v>
      </c>
      <c r="F1162" t="s">
        <v>438</v>
      </c>
      <c r="G1162" s="960">
        <v>91</v>
      </c>
      <c r="H1162" t="s">
        <v>382</v>
      </c>
      <c r="I1162" s="965" t="s">
        <v>488</v>
      </c>
      <c r="J1162" s="965" t="s">
        <v>450</v>
      </c>
      <c r="K1162" s="965" t="s">
        <v>435</v>
      </c>
      <c r="L1162" s="940" t="s">
        <v>126</v>
      </c>
      <c r="M1162" s="965" t="s">
        <v>28</v>
      </c>
      <c r="N1162" s="679">
        <f t="shared" ca="1" si="197"/>
        <v>0</v>
      </c>
      <c r="O1162" s="679">
        <f t="shared" ca="1" si="196"/>
        <v>0</v>
      </c>
      <c r="P1162" s="679">
        <f t="shared" ca="1" si="196"/>
        <v>0</v>
      </c>
      <c r="Q1162" s="679">
        <f t="shared" ca="1" si="196"/>
        <v>0</v>
      </c>
      <c r="R1162" s="679">
        <f t="shared" ca="1" si="196"/>
        <v>0</v>
      </c>
      <c r="S1162" s="679">
        <f t="shared" ca="1" si="196"/>
        <v>0</v>
      </c>
      <c r="T1162" s="679">
        <f t="shared" ca="1" si="196"/>
        <v>0</v>
      </c>
      <c r="U1162" s="679">
        <f t="shared" ca="1" si="196"/>
        <v>0</v>
      </c>
      <c r="V1162" s="679">
        <f t="shared" ca="1" si="196"/>
        <v>0</v>
      </c>
      <c r="W1162" s="679">
        <f t="shared" ca="1" si="194"/>
        <v>0</v>
      </c>
      <c r="X1162" s="679">
        <f t="shared" ca="1" si="196"/>
        <v>0</v>
      </c>
      <c r="Y1162" s="679">
        <f t="shared" ca="1" si="196"/>
        <v>0</v>
      </c>
      <c r="Z1162" s="679">
        <f t="shared" ca="1" si="196"/>
        <v>0</v>
      </c>
      <c r="AA1162" t="str">
        <f t="shared" si="198"/>
        <v>ASR_Financial_Report_SHP21Final</v>
      </c>
      <c r="AB1162" s="960">
        <f t="shared" si="199"/>
        <v>44658</v>
      </c>
      <c r="AC1162" t="str">
        <f t="shared" si="200"/>
        <v>Unaudited</v>
      </c>
    </row>
    <row r="1163" spans="1:29" x14ac:dyDescent="0.25">
      <c r="A1163" t="s">
        <v>420</v>
      </c>
      <c r="B1163" t="s">
        <v>1366</v>
      </c>
      <c r="C1163" t="s">
        <v>1367</v>
      </c>
      <c r="D1163">
        <v>1900</v>
      </c>
      <c r="E1163" s="960">
        <v>1</v>
      </c>
      <c r="F1163" t="s">
        <v>438</v>
      </c>
      <c r="G1163" s="960">
        <v>91</v>
      </c>
      <c r="H1163" t="s">
        <v>382</v>
      </c>
      <c r="I1163" s="940" t="s">
        <v>488</v>
      </c>
      <c r="J1163" s="940" t="s">
        <v>436</v>
      </c>
      <c r="K1163" s="940" t="s">
        <v>436</v>
      </c>
      <c r="L1163" s="940" t="s">
        <v>128</v>
      </c>
      <c r="M1163" s="965" t="s">
        <v>326</v>
      </c>
      <c r="N1163" s="679">
        <f t="shared" ca="1" si="197"/>
        <v>0</v>
      </c>
      <c r="O1163" s="679">
        <f t="shared" ca="1" si="196"/>
        <v>0</v>
      </c>
      <c r="P1163" s="679">
        <f t="shared" ca="1" si="196"/>
        <v>0</v>
      </c>
      <c r="Q1163" s="679">
        <f t="shared" ca="1" si="196"/>
        <v>0</v>
      </c>
      <c r="R1163" s="679">
        <f t="shared" ca="1" si="196"/>
        <v>0</v>
      </c>
      <c r="S1163" s="679">
        <f t="shared" ca="1" si="196"/>
        <v>0</v>
      </c>
      <c r="T1163" s="679">
        <f t="shared" ca="1" si="196"/>
        <v>0</v>
      </c>
      <c r="U1163" s="679">
        <f t="shared" ca="1" si="196"/>
        <v>0</v>
      </c>
      <c r="V1163" s="679">
        <f t="shared" ca="1" si="196"/>
        <v>0</v>
      </c>
      <c r="W1163" s="679">
        <f t="shared" ca="1" si="194"/>
        <v>0</v>
      </c>
      <c r="X1163" s="679">
        <f t="shared" ca="1" si="196"/>
        <v>0</v>
      </c>
      <c r="Y1163" s="679">
        <f t="shared" ca="1" si="196"/>
        <v>0</v>
      </c>
      <c r="Z1163" s="679">
        <f t="shared" ca="1" si="196"/>
        <v>0</v>
      </c>
      <c r="AA1163" t="str">
        <f t="shared" si="198"/>
        <v>ASR_Financial_Report_SHP21Final</v>
      </c>
      <c r="AB1163" s="960">
        <f t="shared" si="199"/>
        <v>44658</v>
      </c>
      <c r="AC1163" t="str">
        <f t="shared" si="200"/>
        <v>Unaudited</v>
      </c>
    </row>
    <row r="1164" spans="1:29" x14ac:dyDescent="0.25">
      <c r="A1164" t="s">
        <v>420</v>
      </c>
      <c r="B1164" t="s">
        <v>1366</v>
      </c>
      <c r="C1164" t="s">
        <v>1367</v>
      </c>
      <c r="D1164">
        <v>1900</v>
      </c>
      <c r="E1164" s="960">
        <v>1</v>
      </c>
      <c r="F1164" t="s">
        <v>438</v>
      </c>
      <c r="G1164" s="960">
        <v>91</v>
      </c>
      <c r="H1164" t="s">
        <v>382</v>
      </c>
      <c r="I1164" s="940" t="s">
        <v>488</v>
      </c>
      <c r="J1164" s="940" t="s">
        <v>436</v>
      </c>
      <c r="K1164" s="940" t="s">
        <v>436</v>
      </c>
      <c r="L1164" s="940" t="s">
        <v>129</v>
      </c>
      <c r="M1164" s="965" t="s">
        <v>325</v>
      </c>
      <c r="N1164" s="679">
        <f t="shared" ca="1" si="197"/>
        <v>0</v>
      </c>
      <c r="O1164" s="679">
        <f t="shared" ca="1" si="196"/>
        <v>0</v>
      </c>
      <c r="P1164" s="679">
        <f t="shared" ca="1" si="196"/>
        <v>0</v>
      </c>
      <c r="Q1164" s="679">
        <f t="shared" ca="1" si="196"/>
        <v>0</v>
      </c>
      <c r="R1164" s="679">
        <f t="shared" ca="1" si="196"/>
        <v>0</v>
      </c>
      <c r="S1164" s="679">
        <f t="shared" ca="1" si="196"/>
        <v>0</v>
      </c>
      <c r="T1164" s="679">
        <f t="shared" ca="1" si="196"/>
        <v>0</v>
      </c>
      <c r="U1164" s="679">
        <f t="shared" ca="1" si="196"/>
        <v>0</v>
      </c>
      <c r="V1164" s="679">
        <f t="shared" ca="1" si="196"/>
        <v>0</v>
      </c>
      <c r="W1164" s="679">
        <f t="shared" ca="1" si="194"/>
        <v>0</v>
      </c>
      <c r="X1164" s="679">
        <f t="shared" ca="1" si="196"/>
        <v>0</v>
      </c>
      <c r="Y1164" s="679">
        <f t="shared" ca="1" si="196"/>
        <v>0</v>
      </c>
      <c r="Z1164" s="679">
        <f t="shared" ca="1" si="196"/>
        <v>0</v>
      </c>
      <c r="AA1164" t="str">
        <f t="shared" si="198"/>
        <v>ASR_Financial_Report_SHP21Final</v>
      </c>
      <c r="AB1164" s="960">
        <f t="shared" si="199"/>
        <v>44658</v>
      </c>
      <c r="AC1164" t="str">
        <f t="shared" si="200"/>
        <v>Unaudited</v>
      </c>
    </row>
    <row r="1165" spans="1:29" ht="30" x14ac:dyDescent="0.25">
      <c r="A1165" t="s">
        <v>420</v>
      </c>
      <c r="B1165" t="s">
        <v>1366</v>
      </c>
      <c r="C1165" t="s">
        <v>1367</v>
      </c>
      <c r="D1165">
        <v>1900</v>
      </c>
      <c r="E1165" s="960">
        <v>1</v>
      </c>
      <c r="F1165" t="s">
        <v>438</v>
      </c>
      <c r="G1165" s="960">
        <v>91</v>
      </c>
      <c r="H1165" t="s">
        <v>382</v>
      </c>
      <c r="I1165" s="940" t="s">
        <v>488</v>
      </c>
      <c r="J1165" s="940" t="s">
        <v>436</v>
      </c>
      <c r="K1165" s="940" t="s">
        <v>436</v>
      </c>
      <c r="L1165" s="940" t="s">
        <v>130</v>
      </c>
      <c r="M1165" s="965" t="s">
        <v>179</v>
      </c>
      <c r="N1165" s="679">
        <f t="shared" ca="1" si="197"/>
        <v>0</v>
      </c>
      <c r="O1165" s="679">
        <f t="shared" ca="1" si="196"/>
        <v>0</v>
      </c>
      <c r="P1165" s="679">
        <f t="shared" ca="1" si="196"/>
        <v>0</v>
      </c>
      <c r="Q1165" s="679">
        <f t="shared" ca="1" si="196"/>
        <v>0</v>
      </c>
      <c r="R1165" s="679">
        <f t="shared" ca="1" si="196"/>
        <v>0</v>
      </c>
      <c r="S1165" s="679">
        <f t="shared" ca="1" si="196"/>
        <v>0</v>
      </c>
      <c r="T1165" s="679">
        <f t="shared" ca="1" si="196"/>
        <v>0</v>
      </c>
      <c r="U1165" s="679">
        <f t="shared" ca="1" si="196"/>
        <v>0</v>
      </c>
      <c r="V1165" s="679">
        <f t="shared" ca="1" si="196"/>
        <v>0</v>
      </c>
      <c r="W1165" s="679">
        <f t="shared" ca="1" si="194"/>
        <v>0</v>
      </c>
      <c r="X1165" s="679">
        <f t="shared" ca="1" si="196"/>
        <v>0</v>
      </c>
      <c r="Y1165" s="679">
        <f t="shared" ca="1" si="196"/>
        <v>0</v>
      </c>
      <c r="Z1165" s="679">
        <f t="shared" ca="1" si="196"/>
        <v>0</v>
      </c>
      <c r="AA1165" t="str">
        <f t="shared" si="198"/>
        <v>ASR_Financial_Report_SHP21Final</v>
      </c>
      <c r="AB1165" s="960">
        <f t="shared" si="199"/>
        <v>44658</v>
      </c>
      <c r="AC1165" t="str">
        <f t="shared" si="200"/>
        <v>Unaudited</v>
      </c>
    </row>
    <row r="1166" spans="1:29" x14ac:dyDescent="0.25">
      <c r="A1166" t="s">
        <v>420</v>
      </c>
      <c r="B1166" t="s">
        <v>1366</v>
      </c>
      <c r="C1166" t="s">
        <v>1367</v>
      </c>
      <c r="D1166">
        <v>1900</v>
      </c>
      <c r="E1166" s="960">
        <v>1</v>
      </c>
      <c r="F1166" t="s">
        <v>438</v>
      </c>
      <c r="G1166" s="960">
        <v>91</v>
      </c>
      <c r="H1166" t="s">
        <v>382</v>
      </c>
      <c r="I1166" s="940" t="s">
        <v>488</v>
      </c>
      <c r="J1166" s="940" t="s">
        <v>436</v>
      </c>
      <c r="K1166" s="940" t="s">
        <v>436</v>
      </c>
      <c r="L1166" s="948" t="s">
        <v>131</v>
      </c>
      <c r="M1166" s="963" t="s">
        <v>494</v>
      </c>
      <c r="N1166" s="679">
        <f t="shared" ca="1" si="197"/>
        <v>0</v>
      </c>
      <c r="O1166" s="679">
        <f t="shared" ca="1" si="196"/>
        <v>0</v>
      </c>
      <c r="P1166" s="679">
        <f t="shared" ca="1" si="196"/>
        <v>0</v>
      </c>
      <c r="Q1166" s="679">
        <f t="shared" ca="1" si="196"/>
        <v>0</v>
      </c>
      <c r="R1166" s="679">
        <f t="shared" ca="1" si="196"/>
        <v>0</v>
      </c>
      <c r="S1166" s="679">
        <f t="shared" ca="1" si="196"/>
        <v>0</v>
      </c>
      <c r="T1166" s="679">
        <f t="shared" ca="1" si="196"/>
        <v>0</v>
      </c>
      <c r="U1166" s="679">
        <f t="shared" ca="1" si="196"/>
        <v>0</v>
      </c>
      <c r="V1166" s="679">
        <f t="shared" ca="1" si="196"/>
        <v>0</v>
      </c>
      <c r="W1166" s="679">
        <f t="shared" ca="1" si="194"/>
        <v>0</v>
      </c>
      <c r="X1166" s="679">
        <f t="shared" ca="1" si="196"/>
        <v>0</v>
      </c>
      <c r="Y1166" s="679">
        <f t="shared" ca="1" si="196"/>
        <v>0</v>
      </c>
      <c r="Z1166" s="679">
        <f t="shared" ca="1" si="196"/>
        <v>0</v>
      </c>
      <c r="AA1166" t="str">
        <f t="shared" si="198"/>
        <v>ASR_Financial_Report_SHP21Final</v>
      </c>
      <c r="AB1166" s="960">
        <f t="shared" si="199"/>
        <v>44658</v>
      </c>
      <c r="AC1166" t="str">
        <f t="shared" si="200"/>
        <v>Unaudited</v>
      </c>
    </row>
    <row r="1167" spans="1:29" x14ac:dyDescent="0.25">
      <c r="A1167" t="s">
        <v>420</v>
      </c>
      <c r="B1167" t="s">
        <v>1366</v>
      </c>
      <c r="C1167" t="s">
        <v>1367</v>
      </c>
      <c r="D1167">
        <v>1900</v>
      </c>
      <c r="E1167" s="960">
        <v>1</v>
      </c>
      <c r="F1167" t="s">
        <v>438</v>
      </c>
      <c r="G1167" s="960">
        <v>91</v>
      </c>
      <c r="H1167" t="s">
        <v>382</v>
      </c>
      <c r="I1167" s="965" t="s">
        <v>488</v>
      </c>
      <c r="J1167" s="965" t="s">
        <v>436</v>
      </c>
      <c r="K1167" s="965" t="s">
        <v>436</v>
      </c>
      <c r="L1167" s="940" t="s">
        <v>132</v>
      </c>
      <c r="M1167" s="965" t="s">
        <v>495</v>
      </c>
      <c r="N1167" s="679">
        <f t="shared" ca="1" si="197"/>
        <v>0</v>
      </c>
      <c r="O1167" s="679">
        <f t="shared" ca="1" si="196"/>
        <v>0</v>
      </c>
      <c r="P1167" s="679">
        <f t="shared" ca="1" si="196"/>
        <v>0</v>
      </c>
      <c r="Q1167" s="679">
        <f t="shared" ca="1" si="196"/>
        <v>0</v>
      </c>
      <c r="R1167" s="679">
        <f t="shared" ca="1" si="196"/>
        <v>0</v>
      </c>
      <c r="S1167" s="679">
        <f t="shared" ca="1" si="196"/>
        <v>0</v>
      </c>
      <c r="T1167" s="679">
        <f t="shared" ca="1" si="196"/>
        <v>0</v>
      </c>
      <c r="U1167" s="679">
        <f t="shared" ca="1" si="196"/>
        <v>0</v>
      </c>
      <c r="V1167" s="679">
        <f t="shared" ca="1" si="196"/>
        <v>0</v>
      </c>
      <c r="W1167" s="679">
        <f t="shared" ca="1" si="194"/>
        <v>0</v>
      </c>
      <c r="X1167" s="679">
        <f t="shared" ca="1" si="196"/>
        <v>0</v>
      </c>
      <c r="Y1167" s="679">
        <f t="shared" ca="1" si="196"/>
        <v>0</v>
      </c>
      <c r="Z1167" s="679">
        <f t="shared" ca="1" si="196"/>
        <v>0</v>
      </c>
      <c r="AA1167" t="str">
        <f t="shared" si="198"/>
        <v>ASR_Financial_Report_SHP21Final</v>
      </c>
      <c r="AB1167" s="960">
        <f t="shared" si="199"/>
        <v>44658</v>
      </c>
      <c r="AC1167" t="str">
        <f t="shared" si="200"/>
        <v>Unaudited</v>
      </c>
    </row>
    <row r="1168" spans="1:29" x14ac:dyDescent="0.25">
      <c r="A1168" t="s">
        <v>420</v>
      </c>
      <c r="B1168" t="s">
        <v>1366</v>
      </c>
      <c r="C1168" t="s">
        <v>1367</v>
      </c>
      <c r="D1168">
        <v>1900</v>
      </c>
      <c r="E1168" s="960">
        <v>1</v>
      </c>
      <c r="F1168" t="s">
        <v>438</v>
      </c>
      <c r="G1168" s="960">
        <v>91</v>
      </c>
      <c r="H1168" t="s">
        <v>382</v>
      </c>
      <c r="I1168" s="940" t="s">
        <v>488</v>
      </c>
      <c r="J1168" s="940" t="s">
        <v>436</v>
      </c>
      <c r="K1168" s="940" t="s">
        <v>436</v>
      </c>
      <c r="L1168" s="940" t="s">
        <v>133</v>
      </c>
      <c r="M1168" s="965" t="s">
        <v>496</v>
      </c>
      <c r="N1168" s="679">
        <f t="shared" ca="1" si="197"/>
        <v>0</v>
      </c>
      <c r="O1168" s="679">
        <f t="shared" ca="1" si="196"/>
        <v>0</v>
      </c>
      <c r="P1168" s="679">
        <f t="shared" ca="1" si="196"/>
        <v>0</v>
      </c>
      <c r="Q1168" s="679">
        <f t="shared" ca="1" si="196"/>
        <v>0</v>
      </c>
      <c r="R1168" s="679">
        <f t="shared" ca="1" si="196"/>
        <v>0</v>
      </c>
      <c r="S1168" s="679">
        <f t="shared" ref="O1168:Z1191" ca="1" si="20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679">
        <f t="shared" ca="1" si="201"/>
        <v>0</v>
      </c>
      <c r="U1168" s="679">
        <f t="shared" ca="1" si="201"/>
        <v>0</v>
      </c>
      <c r="V1168" s="679">
        <f t="shared" ca="1" si="201"/>
        <v>0</v>
      </c>
      <c r="W1168" s="679">
        <f t="shared" ca="1" si="194"/>
        <v>0</v>
      </c>
      <c r="X1168" s="679">
        <f t="shared" ca="1" si="201"/>
        <v>0</v>
      </c>
      <c r="Y1168" s="679">
        <f t="shared" ca="1" si="201"/>
        <v>0</v>
      </c>
      <c r="Z1168" s="679">
        <f t="shared" ca="1" si="201"/>
        <v>0</v>
      </c>
      <c r="AA1168" t="str">
        <f t="shared" si="198"/>
        <v>ASR_Financial_Report_SHP21Final</v>
      </c>
      <c r="AB1168" s="960">
        <f t="shared" si="199"/>
        <v>44658</v>
      </c>
      <c r="AC1168" t="str">
        <f t="shared" si="200"/>
        <v>Unaudited</v>
      </c>
    </row>
    <row r="1169" spans="1:29" x14ac:dyDescent="0.25">
      <c r="A1169" t="s">
        <v>420</v>
      </c>
      <c r="B1169" t="s">
        <v>1366</v>
      </c>
      <c r="C1169" t="s">
        <v>1367</v>
      </c>
      <c r="D1169">
        <v>1900</v>
      </c>
      <c r="E1169" s="960">
        <v>1</v>
      </c>
      <c r="F1169" t="s">
        <v>438</v>
      </c>
      <c r="G1169" s="960">
        <v>91</v>
      </c>
      <c r="H1169" t="s">
        <v>382</v>
      </c>
      <c r="I1169" s="940" t="s">
        <v>489</v>
      </c>
      <c r="J1169" s="940" t="s">
        <v>26</v>
      </c>
      <c r="K1169" s="940" t="s">
        <v>26</v>
      </c>
      <c r="L1169" s="940" t="s">
        <v>269</v>
      </c>
      <c r="M1169" s="965" t="s">
        <v>26</v>
      </c>
      <c r="N1169" s="679">
        <f t="shared" ca="1" si="197"/>
        <v>0</v>
      </c>
      <c r="O1169" s="679">
        <f t="shared" ca="1" si="201"/>
        <v>0</v>
      </c>
      <c r="P1169" s="679">
        <f t="shared" ca="1" si="201"/>
        <v>0</v>
      </c>
      <c r="Q1169" s="679">
        <f t="shared" ca="1" si="201"/>
        <v>0</v>
      </c>
      <c r="R1169" s="679">
        <f t="shared" ca="1" si="201"/>
        <v>0</v>
      </c>
      <c r="S1169" s="679">
        <f t="shared" ca="1" si="201"/>
        <v>0</v>
      </c>
      <c r="T1169" s="679">
        <f t="shared" ca="1" si="201"/>
        <v>0</v>
      </c>
      <c r="U1169" s="679">
        <f t="shared" ca="1" si="201"/>
        <v>0</v>
      </c>
      <c r="V1169" s="679">
        <f t="shared" ca="1" si="201"/>
        <v>0</v>
      </c>
      <c r="W1169" s="679">
        <f t="shared" ref="W1169:W1232" ca="1" si="202">IF(OR(AND($F1169="PY",W$1&lt;&gt;"Prior Year"),AND($F1169&lt;&gt;"PY",W$1="Prior Year")),0,INDEX(INDIRECT("'MMA Rev-Exp "&amp;$H1169&amp;"'!$A$1:$CA$200"),IF($J1169="Member Months",MATCH($J1169,INDIRECT("'MMA Rev-Exp "&amp;$H1169&amp;"'!$A$1:$A$200"),0),MATCH($L1169,INDIRECT("'MMA Rev-Exp "&amp;$H1169&amp;"'!$B$1:$B$200"),0)),IF($F1169="PY",MATCH("Prior Year Adjustments",INDIRECT("'MMA Rev-Exp "&amp;$H1169&amp;"'!$A$8:$CA$8"),0),MATCH(IF($F1169="Q1","JANUARY - MARCH (Q1)",IF($F1169="Q2","APRIL - JUNE (Q2)",IF($F1169="Q3","JULY - SEPTEMBER (Q3)",IF($F1169="Q4","OCTOBER - DECEMBER (Q4)",0)))),INDIRECT("'MMA Rev-Exp "&amp;$H1169&amp;"'!$A$7:$CA$7"),0)+MATCH(W$1,INDIRECT("'MMA Rev-Exp "&amp;$H1169&amp;"'!$D$8:$CA$8"),0)-1)))</f>
        <v>0</v>
      </c>
      <c r="X1169" s="679">
        <f t="shared" ca="1" si="201"/>
        <v>0</v>
      </c>
      <c r="Y1169" s="679">
        <f t="shared" ca="1" si="201"/>
        <v>0</v>
      </c>
      <c r="Z1169" s="679">
        <f t="shared" ca="1" si="201"/>
        <v>0</v>
      </c>
      <c r="AA1169" t="str">
        <f t="shared" si="198"/>
        <v>ASR_Financial_Report_SHP21Final</v>
      </c>
      <c r="AB1169" s="960">
        <f t="shared" si="199"/>
        <v>44658</v>
      </c>
      <c r="AC1169" t="str">
        <f t="shared" si="200"/>
        <v>Unaudited</v>
      </c>
    </row>
    <row r="1170" spans="1:29" x14ac:dyDescent="0.25">
      <c r="A1170" t="s">
        <v>420</v>
      </c>
      <c r="B1170" t="s">
        <v>1366</v>
      </c>
      <c r="C1170" t="s">
        <v>1367</v>
      </c>
      <c r="D1170">
        <v>1900</v>
      </c>
      <c r="E1170" s="960">
        <v>1</v>
      </c>
      <c r="F1170" t="s">
        <v>439</v>
      </c>
      <c r="G1170" s="960">
        <v>182</v>
      </c>
      <c r="H1170" t="s">
        <v>382</v>
      </c>
      <c r="I1170" s="940" t="s">
        <v>432</v>
      </c>
      <c r="J1170" s="940" t="s">
        <v>432</v>
      </c>
      <c r="K1170" s="940" t="s">
        <v>432</v>
      </c>
      <c r="L1170" s="940"/>
      <c r="M1170" s="965" t="s">
        <v>432</v>
      </c>
      <c r="N1170" s="679">
        <f t="shared" ca="1" si="197"/>
        <v>0</v>
      </c>
      <c r="O1170" s="679">
        <f t="shared" ca="1" si="201"/>
        <v>0</v>
      </c>
      <c r="P1170" s="679">
        <f t="shared" ca="1" si="201"/>
        <v>0</v>
      </c>
      <c r="Q1170" s="679">
        <f t="shared" ca="1" si="201"/>
        <v>0</v>
      </c>
      <c r="R1170" s="679">
        <f t="shared" ca="1" si="201"/>
        <v>0</v>
      </c>
      <c r="S1170" s="679">
        <f t="shared" ca="1" si="201"/>
        <v>0</v>
      </c>
      <c r="T1170" s="679">
        <f t="shared" ca="1" si="201"/>
        <v>0</v>
      </c>
      <c r="U1170" s="679">
        <f t="shared" ca="1" si="201"/>
        <v>0</v>
      </c>
      <c r="V1170" s="679">
        <f t="shared" ca="1" si="201"/>
        <v>0</v>
      </c>
      <c r="W1170" s="679">
        <f t="shared" ca="1" si="202"/>
        <v>0</v>
      </c>
      <c r="X1170" s="679">
        <f t="shared" ca="1" si="201"/>
        <v>0</v>
      </c>
      <c r="Y1170" s="679">
        <f t="shared" ca="1" si="201"/>
        <v>0</v>
      </c>
      <c r="Z1170" s="679">
        <f t="shared" ca="1" si="201"/>
        <v>0</v>
      </c>
      <c r="AA1170" t="str">
        <f t="shared" si="198"/>
        <v>ASR_Financial_Report_SHP21Final</v>
      </c>
      <c r="AB1170" s="960">
        <f t="shared" si="199"/>
        <v>44658</v>
      </c>
      <c r="AC1170" t="str">
        <f t="shared" si="200"/>
        <v>Unaudited</v>
      </c>
    </row>
    <row r="1171" spans="1:29" x14ac:dyDescent="0.25">
      <c r="A1171" t="s">
        <v>420</v>
      </c>
      <c r="B1171" t="s">
        <v>1366</v>
      </c>
      <c r="C1171" t="s">
        <v>1367</v>
      </c>
      <c r="D1171">
        <v>1900</v>
      </c>
      <c r="E1171" s="960">
        <v>1</v>
      </c>
      <c r="F1171" t="s">
        <v>439</v>
      </c>
      <c r="G1171" s="960">
        <v>182</v>
      </c>
      <c r="H1171" t="s">
        <v>382</v>
      </c>
      <c r="I1171" s="940" t="s">
        <v>487</v>
      </c>
      <c r="J1171" s="940" t="s">
        <v>12</v>
      </c>
      <c r="K1171" s="940" t="s">
        <v>12</v>
      </c>
      <c r="L1171" s="948">
        <v>1.1000000000000001</v>
      </c>
      <c r="M1171" s="963" t="s">
        <v>12</v>
      </c>
      <c r="N1171" s="679">
        <f t="shared" ca="1" si="197"/>
        <v>0</v>
      </c>
      <c r="O1171" s="679">
        <f t="shared" ca="1" si="201"/>
        <v>0</v>
      </c>
      <c r="P1171" s="679">
        <f t="shared" ca="1" si="201"/>
        <v>0</v>
      </c>
      <c r="Q1171" s="679">
        <f t="shared" ca="1" si="201"/>
        <v>0</v>
      </c>
      <c r="R1171" s="679">
        <f t="shared" ca="1" si="201"/>
        <v>0</v>
      </c>
      <c r="S1171" s="679">
        <f t="shared" ca="1" si="201"/>
        <v>0</v>
      </c>
      <c r="T1171" s="679">
        <f t="shared" ca="1" si="201"/>
        <v>0</v>
      </c>
      <c r="U1171" s="679">
        <f t="shared" ca="1" si="201"/>
        <v>0</v>
      </c>
      <c r="V1171" s="679">
        <f t="shared" ca="1" si="201"/>
        <v>0</v>
      </c>
      <c r="W1171" s="679">
        <f t="shared" ca="1" si="202"/>
        <v>0</v>
      </c>
      <c r="X1171" s="679">
        <f t="shared" ca="1" si="201"/>
        <v>0</v>
      </c>
      <c r="Y1171" s="679">
        <f t="shared" ca="1" si="201"/>
        <v>0</v>
      </c>
      <c r="Z1171" s="679">
        <f t="shared" ca="1" si="201"/>
        <v>0</v>
      </c>
      <c r="AA1171" t="str">
        <f t="shared" si="198"/>
        <v>ASR_Financial_Report_SHP21Final</v>
      </c>
      <c r="AB1171" s="960">
        <f t="shared" si="199"/>
        <v>44658</v>
      </c>
      <c r="AC1171" t="str">
        <f t="shared" si="200"/>
        <v>Unaudited</v>
      </c>
    </row>
    <row r="1172" spans="1:29" x14ac:dyDescent="0.25">
      <c r="A1172" t="s">
        <v>420</v>
      </c>
      <c r="B1172" t="s">
        <v>1366</v>
      </c>
      <c r="C1172" t="s">
        <v>1367</v>
      </c>
      <c r="D1172">
        <v>1900</v>
      </c>
      <c r="E1172" s="960">
        <v>1</v>
      </c>
      <c r="F1172" t="s">
        <v>439</v>
      </c>
      <c r="G1172" s="960">
        <v>182</v>
      </c>
      <c r="H1172" t="s">
        <v>382</v>
      </c>
      <c r="I1172" s="965" t="s">
        <v>487</v>
      </c>
      <c r="J1172" s="965" t="s">
        <v>12</v>
      </c>
      <c r="K1172" s="965" t="s">
        <v>1309</v>
      </c>
      <c r="L1172" s="940" t="s">
        <v>1300</v>
      </c>
      <c r="M1172" s="965" t="s">
        <v>1309</v>
      </c>
      <c r="N1172" s="679">
        <f t="shared" ca="1" si="197"/>
        <v>0</v>
      </c>
      <c r="O1172" s="679">
        <f t="shared" ca="1" si="201"/>
        <v>0</v>
      </c>
      <c r="P1172" s="679">
        <f t="shared" ca="1" si="201"/>
        <v>0</v>
      </c>
      <c r="Q1172" s="679">
        <f t="shared" ca="1" si="201"/>
        <v>0</v>
      </c>
      <c r="R1172" s="679">
        <f t="shared" ca="1" si="201"/>
        <v>0</v>
      </c>
      <c r="S1172" s="679">
        <f t="shared" ca="1" si="201"/>
        <v>0</v>
      </c>
      <c r="T1172" s="679">
        <f t="shared" ca="1" si="201"/>
        <v>0</v>
      </c>
      <c r="U1172" s="679">
        <f t="shared" ca="1" si="201"/>
        <v>0</v>
      </c>
      <c r="V1172" s="679">
        <f t="shared" ca="1" si="201"/>
        <v>0</v>
      </c>
      <c r="W1172" s="679">
        <f t="shared" ca="1" si="202"/>
        <v>0</v>
      </c>
      <c r="X1172" s="679">
        <f t="shared" ca="1" si="201"/>
        <v>0</v>
      </c>
      <c r="Y1172" s="679">
        <f t="shared" ca="1" si="201"/>
        <v>0</v>
      </c>
      <c r="Z1172" s="679">
        <f t="shared" ca="1" si="201"/>
        <v>0</v>
      </c>
      <c r="AA1172" t="str">
        <f t="shared" si="198"/>
        <v>ASR_Financial_Report_SHP21Final</v>
      </c>
      <c r="AB1172" s="960">
        <f t="shared" si="199"/>
        <v>44658</v>
      </c>
      <c r="AC1172" t="str">
        <f t="shared" si="200"/>
        <v>Unaudited</v>
      </c>
    </row>
    <row r="1173" spans="1:29" x14ac:dyDescent="0.25">
      <c r="A1173" t="s">
        <v>420</v>
      </c>
      <c r="B1173" t="s">
        <v>1366</v>
      </c>
      <c r="C1173" t="s">
        <v>1367</v>
      </c>
      <c r="D1173">
        <v>1900</v>
      </c>
      <c r="E1173" s="960">
        <v>1</v>
      </c>
      <c r="F1173" t="s">
        <v>439</v>
      </c>
      <c r="G1173" s="960">
        <v>182</v>
      </c>
      <c r="H1173" t="s">
        <v>382</v>
      </c>
      <c r="I1173" s="940" t="s">
        <v>487</v>
      </c>
      <c r="J1173" s="940" t="s">
        <v>490</v>
      </c>
      <c r="K1173" s="940" t="s">
        <v>491</v>
      </c>
      <c r="L1173" s="940" t="s">
        <v>63</v>
      </c>
      <c r="M1173" s="965" t="s">
        <v>343</v>
      </c>
      <c r="N1173" s="679">
        <f t="shared" ca="1" si="197"/>
        <v>0</v>
      </c>
      <c r="O1173" s="679">
        <f t="shared" ca="1" si="201"/>
        <v>0</v>
      </c>
      <c r="P1173" s="679">
        <f t="shared" ca="1" si="201"/>
        <v>0</v>
      </c>
      <c r="Q1173" s="679">
        <f t="shared" ca="1" si="201"/>
        <v>0</v>
      </c>
      <c r="R1173" s="679">
        <f t="shared" ca="1" si="201"/>
        <v>0</v>
      </c>
      <c r="S1173" s="679">
        <f t="shared" ca="1" si="201"/>
        <v>0</v>
      </c>
      <c r="T1173" s="679">
        <f t="shared" ca="1" si="201"/>
        <v>0</v>
      </c>
      <c r="U1173" s="679">
        <f t="shared" ca="1" si="201"/>
        <v>0</v>
      </c>
      <c r="V1173" s="679">
        <f t="shared" ca="1" si="201"/>
        <v>0</v>
      </c>
      <c r="W1173" s="679">
        <f t="shared" ca="1" si="202"/>
        <v>0</v>
      </c>
      <c r="X1173" s="679">
        <f t="shared" ca="1" si="201"/>
        <v>0</v>
      </c>
      <c r="Y1173" s="679">
        <f t="shared" ca="1" si="201"/>
        <v>0</v>
      </c>
      <c r="Z1173" s="679">
        <f t="shared" ca="1" si="201"/>
        <v>0</v>
      </c>
      <c r="AA1173" t="str">
        <f t="shared" si="198"/>
        <v>ASR_Financial_Report_SHP21Final</v>
      </c>
      <c r="AB1173" s="960">
        <f t="shared" si="199"/>
        <v>44658</v>
      </c>
      <c r="AC1173" t="str">
        <f t="shared" si="200"/>
        <v>Unaudited</v>
      </c>
    </row>
    <row r="1174" spans="1:29" x14ac:dyDescent="0.25">
      <c r="A1174" t="s">
        <v>420</v>
      </c>
      <c r="B1174" t="s">
        <v>1366</v>
      </c>
      <c r="C1174" t="s">
        <v>1367</v>
      </c>
      <c r="D1174">
        <v>1900</v>
      </c>
      <c r="E1174" s="960">
        <v>1</v>
      </c>
      <c r="F1174" t="s">
        <v>439</v>
      </c>
      <c r="G1174" s="960">
        <v>182</v>
      </c>
      <c r="H1174" t="s">
        <v>382</v>
      </c>
      <c r="I1174" s="940" t="s">
        <v>487</v>
      </c>
      <c r="J1174" s="940" t="s">
        <v>490</v>
      </c>
      <c r="K1174" s="940" t="s">
        <v>1000</v>
      </c>
      <c r="L1174" s="940" t="s">
        <v>896</v>
      </c>
      <c r="M1174" s="965" t="s">
        <v>897</v>
      </c>
      <c r="N1174" s="679">
        <f t="shared" ca="1" si="197"/>
        <v>0</v>
      </c>
      <c r="O1174" s="679">
        <f t="shared" ca="1" si="201"/>
        <v>0</v>
      </c>
      <c r="P1174" s="679">
        <f t="shared" ca="1" si="201"/>
        <v>0</v>
      </c>
      <c r="Q1174" s="679">
        <f t="shared" ca="1" si="201"/>
        <v>0</v>
      </c>
      <c r="R1174" s="679">
        <f t="shared" ca="1" si="201"/>
        <v>0</v>
      </c>
      <c r="S1174" s="679">
        <f t="shared" ca="1" si="201"/>
        <v>0</v>
      </c>
      <c r="T1174" s="679">
        <f t="shared" ca="1" si="201"/>
        <v>0</v>
      </c>
      <c r="U1174" s="679">
        <f t="shared" ca="1" si="201"/>
        <v>0</v>
      </c>
      <c r="V1174" s="679">
        <f t="shared" ca="1" si="201"/>
        <v>0</v>
      </c>
      <c r="W1174" s="679">
        <f t="shared" ca="1" si="202"/>
        <v>0</v>
      </c>
      <c r="X1174" s="679">
        <f t="shared" ca="1" si="201"/>
        <v>0</v>
      </c>
      <c r="Y1174" s="679">
        <f t="shared" ca="1" si="201"/>
        <v>0</v>
      </c>
      <c r="Z1174" s="679">
        <f t="shared" ca="1" si="201"/>
        <v>0</v>
      </c>
      <c r="AA1174" t="str">
        <f t="shared" si="198"/>
        <v>ASR_Financial_Report_SHP21Final</v>
      </c>
      <c r="AB1174" s="960">
        <f t="shared" si="199"/>
        <v>44658</v>
      </c>
      <c r="AC1174" t="str">
        <f t="shared" si="200"/>
        <v>Unaudited</v>
      </c>
    </row>
    <row r="1175" spans="1:29" x14ac:dyDescent="0.25">
      <c r="A1175" t="s">
        <v>420</v>
      </c>
      <c r="B1175" t="s">
        <v>1366</v>
      </c>
      <c r="C1175" t="s">
        <v>1367</v>
      </c>
      <c r="D1175">
        <v>1900</v>
      </c>
      <c r="E1175" s="960">
        <v>1</v>
      </c>
      <c r="F1175" t="s">
        <v>439</v>
      </c>
      <c r="G1175" s="960">
        <v>182</v>
      </c>
      <c r="H1175" t="s">
        <v>382</v>
      </c>
      <c r="I1175" s="940" t="s">
        <v>487</v>
      </c>
      <c r="J1175" s="940" t="s">
        <v>13</v>
      </c>
      <c r="K1175" s="940" t="s">
        <v>492</v>
      </c>
      <c r="L1175" s="940" t="s">
        <v>94</v>
      </c>
      <c r="M1175" s="965" t="s">
        <v>146</v>
      </c>
      <c r="N1175" s="679">
        <f t="shared" ca="1" si="197"/>
        <v>0</v>
      </c>
      <c r="O1175" s="679">
        <f t="shared" ca="1" si="201"/>
        <v>0</v>
      </c>
      <c r="P1175" s="679">
        <f t="shared" ca="1" si="201"/>
        <v>0</v>
      </c>
      <c r="Q1175" s="679">
        <f t="shared" ca="1" si="201"/>
        <v>0</v>
      </c>
      <c r="R1175" s="679">
        <f t="shared" ca="1" si="201"/>
        <v>0</v>
      </c>
      <c r="S1175" s="679">
        <f t="shared" ca="1" si="201"/>
        <v>0</v>
      </c>
      <c r="T1175" s="679">
        <f t="shared" ca="1" si="201"/>
        <v>0</v>
      </c>
      <c r="U1175" s="679">
        <f t="shared" ca="1" si="201"/>
        <v>0</v>
      </c>
      <c r="V1175" s="679">
        <f t="shared" ca="1" si="201"/>
        <v>0</v>
      </c>
      <c r="W1175" s="679">
        <f t="shared" ca="1" si="202"/>
        <v>0</v>
      </c>
      <c r="X1175" s="679">
        <f t="shared" ca="1" si="201"/>
        <v>0</v>
      </c>
      <c r="Y1175" s="679">
        <f t="shared" ca="1" si="201"/>
        <v>0</v>
      </c>
      <c r="Z1175" s="679">
        <f t="shared" ca="1" si="201"/>
        <v>0</v>
      </c>
      <c r="AA1175" t="str">
        <f t="shared" si="198"/>
        <v>ASR_Financial_Report_SHP21Final</v>
      </c>
      <c r="AB1175" s="960">
        <f t="shared" si="199"/>
        <v>44658</v>
      </c>
      <c r="AC1175" t="str">
        <f t="shared" si="200"/>
        <v>Unaudited</v>
      </c>
    </row>
    <row r="1176" spans="1:29" x14ac:dyDescent="0.25">
      <c r="A1176" t="s">
        <v>420</v>
      </c>
      <c r="B1176" t="s">
        <v>1366</v>
      </c>
      <c r="C1176" t="s">
        <v>1367</v>
      </c>
      <c r="D1176">
        <v>1900</v>
      </c>
      <c r="E1176" s="960">
        <v>1</v>
      </c>
      <c r="F1176" t="s">
        <v>439</v>
      </c>
      <c r="G1176" s="960">
        <v>182</v>
      </c>
      <c r="H1176" t="s">
        <v>382</v>
      </c>
      <c r="I1176" s="940" t="s">
        <v>487</v>
      </c>
      <c r="J1176" s="940" t="s">
        <v>13</v>
      </c>
      <c r="K1176" s="940" t="s">
        <v>13</v>
      </c>
      <c r="L1176" s="940" t="s">
        <v>35</v>
      </c>
      <c r="M1176" s="965" t="s">
        <v>13</v>
      </c>
      <c r="N1176" s="679">
        <f t="shared" ca="1" si="197"/>
        <v>0</v>
      </c>
      <c r="O1176" s="679">
        <f t="shared" ca="1" si="201"/>
        <v>0</v>
      </c>
      <c r="P1176" s="679">
        <f t="shared" ca="1" si="201"/>
        <v>0</v>
      </c>
      <c r="Q1176" s="679">
        <f t="shared" ca="1" si="201"/>
        <v>0</v>
      </c>
      <c r="R1176" s="679">
        <f t="shared" ca="1" si="201"/>
        <v>0</v>
      </c>
      <c r="S1176" s="679">
        <f t="shared" ca="1" si="201"/>
        <v>0</v>
      </c>
      <c r="T1176" s="679">
        <f t="shared" ca="1" si="201"/>
        <v>0</v>
      </c>
      <c r="U1176" s="679">
        <f t="shared" ca="1" si="201"/>
        <v>0</v>
      </c>
      <c r="V1176" s="679">
        <f t="shared" ca="1" si="201"/>
        <v>0</v>
      </c>
      <c r="W1176" s="679">
        <f t="shared" ca="1" si="202"/>
        <v>0</v>
      </c>
      <c r="X1176" s="679">
        <f t="shared" ca="1" si="201"/>
        <v>0</v>
      </c>
      <c r="Y1176" s="679">
        <f t="shared" ca="1" si="201"/>
        <v>0</v>
      </c>
      <c r="Z1176" s="679">
        <f t="shared" ca="1" si="201"/>
        <v>0</v>
      </c>
      <c r="AA1176" t="str">
        <f t="shared" si="198"/>
        <v>ASR_Financial_Report_SHP21Final</v>
      </c>
      <c r="AB1176" s="960">
        <f t="shared" si="199"/>
        <v>44658</v>
      </c>
      <c r="AC1176" t="str">
        <f t="shared" si="200"/>
        <v>Unaudited</v>
      </c>
    </row>
    <row r="1177" spans="1:29" x14ac:dyDescent="0.25">
      <c r="A1177" t="s">
        <v>420</v>
      </c>
      <c r="B1177" t="s">
        <v>1366</v>
      </c>
      <c r="C1177" t="s">
        <v>1367</v>
      </c>
      <c r="D1177">
        <v>1900</v>
      </c>
      <c r="E1177" s="960">
        <v>1</v>
      </c>
      <c r="F1177" t="s">
        <v>439</v>
      </c>
      <c r="G1177" s="960">
        <v>182</v>
      </c>
      <c r="H1177" t="s">
        <v>382</v>
      </c>
      <c r="I1177" s="940" t="s">
        <v>488</v>
      </c>
      <c r="J1177" s="940" t="s">
        <v>444</v>
      </c>
      <c r="K1177" s="940" t="s">
        <v>0</v>
      </c>
      <c r="L1177" s="940">
        <v>2.1</v>
      </c>
      <c r="M1177" s="965" t="s">
        <v>147</v>
      </c>
      <c r="N1177" s="679">
        <f t="shared" ca="1" si="197"/>
        <v>0</v>
      </c>
      <c r="O1177" s="679">
        <f t="shared" ca="1" si="201"/>
        <v>0</v>
      </c>
      <c r="P1177" s="679">
        <f t="shared" ca="1" si="201"/>
        <v>0</v>
      </c>
      <c r="Q1177" s="679">
        <f t="shared" ca="1" si="201"/>
        <v>0</v>
      </c>
      <c r="R1177" s="679">
        <f t="shared" ca="1" si="201"/>
        <v>0</v>
      </c>
      <c r="S1177" s="679">
        <f t="shared" ca="1" si="201"/>
        <v>0</v>
      </c>
      <c r="T1177" s="679">
        <f t="shared" ca="1" si="201"/>
        <v>0</v>
      </c>
      <c r="U1177" s="679">
        <f t="shared" ca="1" si="201"/>
        <v>0</v>
      </c>
      <c r="V1177" s="679">
        <f t="shared" ca="1" si="201"/>
        <v>0</v>
      </c>
      <c r="W1177" s="679">
        <f t="shared" ca="1" si="202"/>
        <v>0</v>
      </c>
      <c r="X1177" s="679">
        <f t="shared" ca="1" si="201"/>
        <v>0</v>
      </c>
      <c r="Y1177" s="679">
        <f t="shared" ca="1" si="201"/>
        <v>0</v>
      </c>
      <c r="Z1177" s="679">
        <f t="shared" ca="1" si="201"/>
        <v>0</v>
      </c>
      <c r="AA1177" t="str">
        <f t="shared" si="198"/>
        <v>ASR_Financial_Report_SHP21Final</v>
      </c>
      <c r="AB1177" s="960">
        <f t="shared" si="199"/>
        <v>44658</v>
      </c>
      <c r="AC1177" t="str">
        <f t="shared" si="200"/>
        <v>Unaudited</v>
      </c>
    </row>
    <row r="1178" spans="1:29" ht="30" x14ac:dyDescent="0.25">
      <c r="A1178" t="s">
        <v>420</v>
      </c>
      <c r="B1178" t="s">
        <v>1366</v>
      </c>
      <c r="C1178" t="s">
        <v>1367</v>
      </c>
      <c r="D1178">
        <v>1900</v>
      </c>
      <c r="E1178" s="960">
        <v>1</v>
      </c>
      <c r="F1178" t="s">
        <v>439</v>
      </c>
      <c r="G1178" s="960">
        <v>182</v>
      </c>
      <c r="H1178" t="s">
        <v>382</v>
      </c>
      <c r="I1178" s="940" t="s">
        <v>488</v>
      </c>
      <c r="J1178" s="940" t="s">
        <v>444</v>
      </c>
      <c r="K1178" s="940" t="s">
        <v>0</v>
      </c>
      <c r="L1178" s="940">
        <v>2.2000000000000002</v>
      </c>
      <c r="M1178" s="965" t="s">
        <v>148</v>
      </c>
      <c r="N1178" s="679">
        <f t="shared" ca="1" si="197"/>
        <v>0</v>
      </c>
      <c r="O1178" s="679">
        <f t="shared" ca="1" si="201"/>
        <v>0</v>
      </c>
      <c r="P1178" s="679">
        <f t="shared" ca="1" si="201"/>
        <v>0</v>
      </c>
      <c r="Q1178" s="679">
        <f t="shared" ca="1" si="201"/>
        <v>0</v>
      </c>
      <c r="R1178" s="679">
        <f t="shared" ca="1" si="201"/>
        <v>0</v>
      </c>
      <c r="S1178" s="679">
        <f t="shared" ca="1" si="201"/>
        <v>0</v>
      </c>
      <c r="T1178" s="679">
        <f t="shared" ca="1" si="201"/>
        <v>0</v>
      </c>
      <c r="U1178" s="679">
        <f t="shared" ca="1" si="201"/>
        <v>0</v>
      </c>
      <c r="V1178" s="679">
        <f t="shared" ca="1" si="201"/>
        <v>0</v>
      </c>
      <c r="W1178" s="679">
        <f t="shared" ca="1" si="202"/>
        <v>0</v>
      </c>
      <c r="X1178" s="679">
        <f t="shared" ca="1" si="201"/>
        <v>0</v>
      </c>
      <c r="Y1178" s="679">
        <f t="shared" ca="1" si="201"/>
        <v>0</v>
      </c>
      <c r="Z1178" s="679">
        <f t="shared" ca="1" si="201"/>
        <v>0</v>
      </c>
      <c r="AA1178" t="str">
        <f t="shared" si="198"/>
        <v>ASR_Financial_Report_SHP21Final</v>
      </c>
      <c r="AB1178" s="960">
        <f t="shared" si="199"/>
        <v>44658</v>
      </c>
      <c r="AC1178" t="str">
        <f t="shared" si="200"/>
        <v>Unaudited</v>
      </c>
    </row>
    <row r="1179" spans="1:29" x14ac:dyDescent="0.25">
      <c r="A1179" t="s">
        <v>420</v>
      </c>
      <c r="B1179" t="s">
        <v>1366</v>
      </c>
      <c r="C1179" t="s">
        <v>1367</v>
      </c>
      <c r="D1179">
        <v>1900</v>
      </c>
      <c r="E1179" s="960">
        <v>1</v>
      </c>
      <c r="F1179" t="s">
        <v>439</v>
      </c>
      <c r="G1179" s="960">
        <v>182</v>
      </c>
      <c r="H1179" t="s">
        <v>382</v>
      </c>
      <c r="I1179" s="940" t="s">
        <v>488</v>
      </c>
      <c r="J1179" s="940" t="s">
        <v>444</v>
      </c>
      <c r="K1179" s="940" t="s">
        <v>0</v>
      </c>
      <c r="L1179" s="948">
        <v>2.2999999999999998</v>
      </c>
      <c r="M1179" s="963" t="s">
        <v>149</v>
      </c>
      <c r="N1179" s="679">
        <f t="shared" ca="1" si="197"/>
        <v>0</v>
      </c>
      <c r="O1179" s="679">
        <f t="shared" ca="1" si="201"/>
        <v>0</v>
      </c>
      <c r="P1179" s="679">
        <f t="shared" ca="1" si="201"/>
        <v>0</v>
      </c>
      <c r="Q1179" s="679">
        <f t="shared" ca="1" si="201"/>
        <v>0</v>
      </c>
      <c r="R1179" s="679">
        <f t="shared" ca="1" si="201"/>
        <v>0</v>
      </c>
      <c r="S1179" s="679">
        <f t="shared" ca="1" si="201"/>
        <v>0</v>
      </c>
      <c r="T1179" s="679">
        <f t="shared" ca="1" si="201"/>
        <v>0</v>
      </c>
      <c r="U1179" s="679">
        <f t="shared" ca="1" si="201"/>
        <v>0</v>
      </c>
      <c r="V1179" s="679">
        <f t="shared" ca="1" si="201"/>
        <v>0</v>
      </c>
      <c r="W1179" s="679">
        <f t="shared" ca="1" si="202"/>
        <v>0</v>
      </c>
      <c r="X1179" s="679">
        <f t="shared" ca="1" si="201"/>
        <v>0</v>
      </c>
      <c r="Y1179" s="679">
        <f t="shared" ca="1" si="201"/>
        <v>0</v>
      </c>
      <c r="Z1179" s="679">
        <f t="shared" ca="1" si="201"/>
        <v>0</v>
      </c>
      <c r="AA1179" t="str">
        <f t="shared" si="198"/>
        <v>ASR_Financial_Report_SHP21Final</v>
      </c>
      <c r="AB1179" s="960">
        <f t="shared" si="199"/>
        <v>44658</v>
      </c>
      <c r="AC1179" t="str">
        <f t="shared" si="200"/>
        <v>Unaudited</v>
      </c>
    </row>
    <row r="1180" spans="1:29" x14ac:dyDescent="0.25">
      <c r="A1180" t="s">
        <v>420</v>
      </c>
      <c r="B1180" t="s">
        <v>1366</v>
      </c>
      <c r="C1180" t="s">
        <v>1367</v>
      </c>
      <c r="D1180">
        <v>1900</v>
      </c>
      <c r="E1180" s="960">
        <v>1</v>
      </c>
      <c r="F1180" t="s">
        <v>439</v>
      </c>
      <c r="G1180" s="960">
        <v>182</v>
      </c>
      <c r="H1180" t="s">
        <v>382</v>
      </c>
      <c r="I1180" s="965" t="s">
        <v>488</v>
      </c>
      <c r="J1180" s="965" t="s">
        <v>444</v>
      </c>
      <c r="K1180" s="965" t="s">
        <v>0</v>
      </c>
      <c r="L1180" s="940">
        <v>2.4</v>
      </c>
      <c r="M1180" s="965" t="s">
        <v>150</v>
      </c>
      <c r="N1180" s="679">
        <f t="shared" ca="1" si="197"/>
        <v>0</v>
      </c>
      <c r="O1180" s="679">
        <f t="shared" ca="1" si="201"/>
        <v>0</v>
      </c>
      <c r="P1180" s="679">
        <f t="shared" ca="1" si="201"/>
        <v>0</v>
      </c>
      <c r="Q1180" s="679">
        <f t="shared" ca="1" si="201"/>
        <v>0</v>
      </c>
      <c r="R1180" s="679">
        <f t="shared" ca="1" si="201"/>
        <v>0</v>
      </c>
      <c r="S1180" s="679">
        <f t="shared" ca="1" si="201"/>
        <v>0</v>
      </c>
      <c r="T1180" s="679">
        <f t="shared" ca="1" si="201"/>
        <v>0</v>
      </c>
      <c r="U1180" s="679">
        <f t="shared" ca="1" si="201"/>
        <v>0</v>
      </c>
      <c r="V1180" s="679">
        <f t="shared" ca="1" si="201"/>
        <v>0</v>
      </c>
      <c r="W1180" s="679">
        <f t="shared" ca="1" si="202"/>
        <v>0</v>
      </c>
      <c r="X1180" s="679">
        <f t="shared" ca="1" si="201"/>
        <v>0</v>
      </c>
      <c r="Y1180" s="679">
        <f t="shared" ca="1" si="201"/>
        <v>0</v>
      </c>
      <c r="Z1180" s="679">
        <f t="shared" ca="1" si="201"/>
        <v>0</v>
      </c>
      <c r="AA1180" t="str">
        <f t="shared" si="198"/>
        <v>ASR_Financial_Report_SHP21Final</v>
      </c>
      <c r="AB1180" s="960">
        <f t="shared" si="199"/>
        <v>44658</v>
      </c>
      <c r="AC1180" t="str">
        <f t="shared" si="200"/>
        <v>Unaudited</v>
      </c>
    </row>
    <row r="1181" spans="1:29" ht="30" x14ac:dyDescent="0.25">
      <c r="A1181" t="s">
        <v>420</v>
      </c>
      <c r="B1181" t="s">
        <v>1366</v>
      </c>
      <c r="C1181" t="s">
        <v>1367</v>
      </c>
      <c r="D1181">
        <v>1900</v>
      </c>
      <c r="E1181" s="960">
        <v>1</v>
      </c>
      <c r="F1181" t="s">
        <v>439</v>
      </c>
      <c r="G1181" s="960">
        <v>182</v>
      </c>
      <c r="H1181" t="s">
        <v>382</v>
      </c>
      <c r="I1181" s="940" t="s">
        <v>488</v>
      </c>
      <c r="J1181" s="940" t="s">
        <v>444</v>
      </c>
      <c r="K1181" s="940" t="s">
        <v>0</v>
      </c>
      <c r="L1181" s="940">
        <v>2.5</v>
      </c>
      <c r="M1181" s="965" t="s">
        <v>151</v>
      </c>
      <c r="N1181" s="679">
        <f t="shared" ca="1" si="197"/>
        <v>0</v>
      </c>
      <c r="O1181" s="679">
        <f t="shared" ca="1" si="201"/>
        <v>0</v>
      </c>
      <c r="P1181" s="679">
        <f t="shared" ca="1" si="201"/>
        <v>0</v>
      </c>
      <c r="Q1181" s="679">
        <f t="shared" ca="1" si="201"/>
        <v>0</v>
      </c>
      <c r="R1181" s="679">
        <f t="shared" ca="1" si="201"/>
        <v>0</v>
      </c>
      <c r="S1181" s="679">
        <f t="shared" ca="1" si="201"/>
        <v>0</v>
      </c>
      <c r="T1181" s="679">
        <f t="shared" ca="1" si="201"/>
        <v>0</v>
      </c>
      <c r="U1181" s="679">
        <f t="shared" ca="1" si="201"/>
        <v>0</v>
      </c>
      <c r="V1181" s="679">
        <f t="shared" ca="1" si="201"/>
        <v>0</v>
      </c>
      <c r="W1181" s="679">
        <f t="shared" ca="1" si="202"/>
        <v>0</v>
      </c>
      <c r="X1181" s="679">
        <f t="shared" ca="1" si="201"/>
        <v>0</v>
      </c>
      <c r="Y1181" s="679">
        <f t="shared" ca="1" si="201"/>
        <v>0</v>
      </c>
      <c r="Z1181" s="679">
        <f t="shared" ca="1" si="201"/>
        <v>0</v>
      </c>
      <c r="AA1181" t="str">
        <f t="shared" si="198"/>
        <v>ASR_Financial_Report_SHP21Final</v>
      </c>
      <c r="AB1181" s="960">
        <f t="shared" si="199"/>
        <v>44658</v>
      </c>
      <c r="AC1181" t="str">
        <f t="shared" si="200"/>
        <v>Unaudited</v>
      </c>
    </row>
    <row r="1182" spans="1:29" x14ac:dyDescent="0.25">
      <c r="A1182" t="s">
        <v>420</v>
      </c>
      <c r="B1182" t="s">
        <v>1366</v>
      </c>
      <c r="C1182" t="s">
        <v>1367</v>
      </c>
      <c r="D1182">
        <v>1900</v>
      </c>
      <c r="E1182" s="960">
        <v>1</v>
      </c>
      <c r="F1182" t="s">
        <v>439</v>
      </c>
      <c r="G1182" s="960">
        <v>182</v>
      </c>
      <c r="H1182" t="s">
        <v>382</v>
      </c>
      <c r="I1182" s="940" t="s">
        <v>488</v>
      </c>
      <c r="J1182" s="940" t="s">
        <v>444</v>
      </c>
      <c r="K1182" s="940" t="s">
        <v>0</v>
      </c>
      <c r="L1182" s="940" t="s">
        <v>96</v>
      </c>
      <c r="M1182" s="965" t="s">
        <v>7</v>
      </c>
      <c r="N1182" s="679">
        <f t="shared" ca="1" si="197"/>
        <v>0</v>
      </c>
      <c r="O1182" s="679">
        <f t="shared" ca="1" si="201"/>
        <v>0</v>
      </c>
      <c r="P1182" s="679">
        <f t="shared" ca="1" si="201"/>
        <v>0</v>
      </c>
      <c r="Q1182" s="679">
        <f t="shared" ca="1" si="201"/>
        <v>0</v>
      </c>
      <c r="R1182" s="679">
        <f t="shared" ca="1" si="201"/>
        <v>0</v>
      </c>
      <c r="S1182" s="679">
        <f t="shared" ca="1" si="201"/>
        <v>0</v>
      </c>
      <c r="T1182" s="679">
        <f t="shared" ca="1" si="201"/>
        <v>0</v>
      </c>
      <c r="U1182" s="679">
        <f t="shared" ca="1" si="201"/>
        <v>0</v>
      </c>
      <c r="V1182" s="679">
        <f t="shared" ca="1" si="201"/>
        <v>0</v>
      </c>
      <c r="W1182" s="679">
        <f t="shared" ca="1" si="202"/>
        <v>0</v>
      </c>
      <c r="X1182" s="679">
        <f t="shared" ca="1" si="201"/>
        <v>0</v>
      </c>
      <c r="Y1182" s="679">
        <f t="shared" ca="1" si="201"/>
        <v>0</v>
      </c>
      <c r="Z1182" s="679">
        <f t="shared" ca="1" si="201"/>
        <v>0</v>
      </c>
      <c r="AA1182" t="str">
        <f t="shared" si="198"/>
        <v>ASR_Financial_Report_SHP21Final</v>
      </c>
      <c r="AB1182" s="960">
        <f t="shared" si="199"/>
        <v>44658</v>
      </c>
      <c r="AC1182" t="str">
        <f t="shared" si="200"/>
        <v>Unaudited</v>
      </c>
    </row>
    <row r="1183" spans="1:29" x14ac:dyDescent="0.25">
      <c r="A1183" t="s">
        <v>420</v>
      </c>
      <c r="B1183" t="s">
        <v>1366</v>
      </c>
      <c r="C1183" t="s">
        <v>1367</v>
      </c>
      <c r="D1183">
        <v>1900</v>
      </c>
      <c r="E1183" s="960">
        <v>1</v>
      </c>
      <c r="F1183" t="s">
        <v>439</v>
      </c>
      <c r="G1183" s="960">
        <v>182</v>
      </c>
      <c r="H1183" t="s">
        <v>382</v>
      </c>
      <c r="I1183" s="940" t="s">
        <v>488</v>
      </c>
      <c r="J1183" s="940" t="s">
        <v>444</v>
      </c>
      <c r="K1183" s="940" t="s">
        <v>0</v>
      </c>
      <c r="L1183" s="940" t="s">
        <v>152</v>
      </c>
      <c r="M1183" s="965" t="s">
        <v>451</v>
      </c>
      <c r="N1183" s="679">
        <f t="shared" ca="1" si="197"/>
        <v>0</v>
      </c>
      <c r="O1183" s="679">
        <f t="shared" ca="1" si="201"/>
        <v>0</v>
      </c>
      <c r="P1183" s="679">
        <f t="shared" ca="1" si="201"/>
        <v>0</v>
      </c>
      <c r="Q1183" s="679">
        <f t="shared" ca="1" si="201"/>
        <v>0</v>
      </c>
      <c r="R1183" s="679">
        <f t="shared" ca="1" si="201"/>
        <v>0</v>
      </c>
      <c r="S1183" s="679">
        <f t="shared" ca="1" si="201"/>
        <v>0</v>
      </c>
      <c r="T1183" s="679">
        <f t="shared" ca="1" si="201"/>
        <v>0</v>
      </c>
      <c r="U1183" s="679">
        <f t="shared" ca="1" si="201"/>
        <v>0</v>
      </c>
      <c r="V1183" s="679">
        <f t="shared" ca="1" si="201"/>
        <v>0</v>
      </c>
      <c r="W1183" s="679">
        <f t="shared" ca="1" si="202"/>
        <v>0</v>
      </c>
      <c r="X1183" s="679">
        <f t="shared" ca="1" si="201"/>
        <v>0</v>
      </c>
      <c r="Y1183" s="679">
        <f t="shared" ca="1" si="201"/>
        <v>0</v>
      </c>
      <c r="Z1183" s="679">
        <f t="shared" ca="1" si="201"/>
        <v>0</v>
      </c>
      <c r="AA1183" t="str">
        <f t="shared" si="198"/>
        <v>ASR_Financial_Report_SHP21Final</v>
      </c>
      <c r="AB1183" s="960">
        <f t="shared" si="199"/>
        <v>44658</v>
      </c>
      <c r="AC1183" t="str">
        <f t="shared" si="200"/>
        <v>Unaudited</v>
      </c>
    </row>
    <row r="1184" spans="1:29" x14ac:dyDescent="0.25">
      <c r="A1184" t="s">
        <v>420</v>
      </c>
      <c r="B1184" t="s">
        <v>1366</v>
      </c>
      <c r="C1184" t="s">
        <v>1367</v>
      </c>
      <c r="D1184">
        <v>1900</v>
      </c>
      <c r="E1184" s="960">
        <v>1</v>
      </c>
      <c r="F1184" t="s">
        <v>439</v>
      </c>
      <c r="G1184" s="960">
        <v>182</v>
      </c>
      <c r="H1184" t="s">
        <v>382</v>
      </c>
      <c r="I1184" s="940" t="s">
        <v>488</v>
      </c>
      <c r="J1184" s="940" t="s">
        <v>444</v>
      </c>
      <c r="K1184" s="940" t="s">
        <v>0</v>
      </c>
      <c r="L1184" s="940" t="s">
        <v>898</v>
      </c>
      <c r="M1184" s="965" t="s">
        <v>24</v>
      </c>
      <c r="N1184" s="679">
        <f t="shared" ca="1" si="197"/>
        <v>0</v>
      </c>
      <c r="O1184" s="679">
        <f t="shared" ca="1" si="201"/>
        <v>0</v>
      </c>
      <c r="P1184" s="679">
        <f t="shared" ca="1" si="201"/>
        <v>0</v>
      </c>
      <c r="Q1184" s="679">
        <f t="shared" ca="1" si="201"/>
        <v>0</v>
      </c>
      <c r="R1184" s="679">
        <f t="shared" ca="1" si="201"/>
        <v>0</v>
      </c>
      <c r="S1184" s="679">
        <f t="shared" ca="1" si="201"/>
        <v>0</v>
      </c>
      <c r="T1184" s="679">
        <f t="shared" ca="1" si="201"/>
        <v>0</v>
      </c>
      <c r="U1184" s="679">
        <f t="shared" ca="1" si="201"/>
        <v>0</v>
      </c>
      <c r="V1184" s="679">
        <f t="shared" ca="1" si="201"/>
        <v>0</v>
      </c>
      <c r="W1184" s="679">
        <f t="shared" ca="1" si="202"/>
        <v>0</v>
      </c>
      <c r="X1184" s="679">
        <f t="shared" ca="1" si="201"/>
        <v>0</v>
      </c>
      <c r="Y1184" s="679">
        <f t="shared" ca="1" si="201"/>
        <v>0</v>
      </c>
      <c r="Z1184" s="679">
        <f t="shared" ca="1" si="201"/>
        <v>0</v>
      </c>
      <c r="AA1184" t="str">
        <f t="shared" si="198"/>
        <v>ASR_Financial_Report_SHP21Final</v>
      </c>
      <c r="AB1184" s="960">
        <f t="shared" si="199"/>
        <v>44658</v>
      </c>
      <c r="AC1184" t="str">
        <f t="shared" si="200"/>
        <v>Unaudited</v>
      </c>
    </row>
    <row r="1185" spans="1:29" x14ac:dyDescent="0.25">
      <c r="A1185" t="s">
        <v>420</v>
      </c>
      <c r="B1185" t="s">
        <v>1366</v>
      </c>
      <c r="C1185" t="s">
        <v>1367</v>
      </c>
      <c r="D1185">
        <v>1900</v>
      </c>
      <c r="E1185" s="960">
        <v>1</v>
      </c>
      <c r="F1185" t="s">
        <v>439</v>
      </c>
      <c r="G1185" s="960">
        <v>182</v>
      </c>
      <c r="H1185" t="s">
        <v>382</v>
      </c>
      <c r="I1185" s="940" t="s">
        <v>488</v>
      </c>
      <c r="J1185" s="940" t="s">
        <v>444</v>
      </c>
      <c r="K1185" s="940" t="s">
        <v>53</v>
      </c>
      <c r="L1185" s="940">
        <v>3.1</v>
      </c>
      <c r="M1185" s="965" t="s">
        <v>33</v>
      </c>
      <c r="N1185" s="679">
        <f t="shared" ca="1" si="197"/>
        <v>0</v>
      </c>
      <c r="O1185" s="679">
        <f t="shared" ca="1" si="201"/>
        <v>0</v>
      </c>
      <c r="P1185" s="679">
        <f t="shared" ca="1" si="201"/>
        <v>0</v>
      </c>
      <c r="Q1185" s="679">
        <f t="shared" ca="1" si="201"/>
        <v>0</v>
      </c>
      <c r="R1185" s="679">
        <f t="shared" ca="1" si="201"/>
        <v>0</v>
      </c>
      <c r="S1185" s="679">
        <f t="shared" ca="1" si="201"/>
        <v>0</v>
      </c>
      <c r="T1185" s="679">
        <f t="shared" ca="1" si="201"/>
        <v>0</v>
      </c>
      <c r="U1185" s="679">
        <f t="shared" ca="1" si="201"/>
        <v>0</v>
      </c>
      <c r="V1185" s="679">
        <f t="shared" ca="1" si="201"/>
        <v>0</v>
      </c>
      <c r="W1185" s="679">
        <f t="shared" ca="1" si="202"/>
        <v>0</v>
      </c>
      <c r="X1185" s="679">
        <f t="shared" ca="1" si="201"/>
        <v>0</v>
      </c>
      <c r="Y1185" s="679">
        <f t="shared" ca="1" si="201"/>
        <v>0</v>
      </c>
      <c r="Z1185" s="679">
        <f t="shared" ca="1" si="201"/>
        <v>0</v>
      </c>
      <c r="AA1185" t="str">
        <f t="shared" si="198"/>
        <v>ASR_Financial_Report_SHP21Final</v>
      </c>
      <c r="AB1185" s="960">
        <f t="shared" si="199"/>
        <v>44658</v>
      </c>
      <c r="AC1185" t="str">
        <f t="shared" si="200"/>
        <v>Unaudited</v>
      </c>
    </row>
    <row r="1186" spans="1:29" x14ac:dyDescent="0.25">
      <c r="A1186" t="s">
        <v>420</v>
      </c>
      <c r="B1186" t="s">
        <v>1366</v>
      </c>
      <c r="C1186" t="s">
        <v>1367</v>
      </c>
      <c r="D1186">
        <v>1900</v>
      </c>
      <c r="E1186" s="960">
        <v>1</v>
      </c>
      <c r="F1186" t="s">
        <v>439</v>
      </c>
      <c r="G1186" s="960">
        <v>182</v>
      </c>
      <c r="H1186" t="s">
        <v>382</v>
      </c>
      <c r="I1186" s="940" t="s">
        <v>488</v>
      </c>
      <c r="J1186" s="940" t="s">
        <v>444</v>
      </c>
      <c r="K1186" s="940" t="s">
        <v>53</v>
      </c>
      <c r="L1186" s="940">
        <v>3.2</v>
      </c>
      <c r="M1186" s="965" t="s">
        <v>34</v>
      </c>
      <c r="N1186" s="679">
        <f t="shared" ca="1" si="197"/>
        <v>0</v>
      </c>
      <c r="O1186" s="679">
        <f t="shared" ca="1" si="201"/>
        <v>0</v>
      </c>
      <c r="P1186" s="679">
        <f t="shared" ca="1" si="201"/>
        <v>0</v>
      </c>
      <c r="Q1186" s="679">
        <f t="shared" ca="1" si="201"/>
        <v>0</v>
      </c>
      <c r="R1186" s="679">
        <f t="shared" ca="1" si="201"/>
        <v>0</v>
      </c>
      <c r="S1186" s="679">
        <f t="shared" ca="1" si="201"/>
        <v>0</v>
      </c>
      <c r="T1186" s="679">
        <f t="shared" ca="1" si="201"/>
        <v>0</v>
      </c>
      <c r="U1186" s="679">
        <f t="shared" ca="1" si="201"/>
        <v>0</v>
      </c>
      <c r="V1186" s="679">
        <f t="shared" ca="1" si="201"/>
        <v>0</v>
      </c>
      <c r="W1186" s="679">
        <f t="shared" ca="1" si="202"/>
        <v>0</v>
      </c>
      <c r="X1186" s="679">
        <f t="shared" ca="1" si="201"/>
        <v>0</v>
      </c>
      <c r="Y1186" s="679">
        <f t="shared" ca="1" si="201"/>
        <v>0</v>
      </c>
      <c r="Z1186" s="679">
        <f t="shared" ca="1" si="201"/>
        <v>0</v>
      </c>
      <c r="AA1186" t="str">
        <f t="shared" si="198"/>
        <v>ASR_Financial_Report_SHP21Final</v>
      </c>
      <c r="AB1186" s="960">
        <f t="shared" si="199"/>
        <v>44658</v>
      </c>
      <c r="AC1186" t="str">
        <f t="shared" si="200"/>
        <v>Unaudited</v>
      </c>
    </row>
    <row r="1187" spans="1:29" x14ac:dyDescent="0.25">
      <c r="A1187" t="s">
        <v>420</v>
      </c>
      <c r="B1187" t="s">
        <v>1366</v>
      </c>
      <c r="C1187" t="s">
        <v>1367</v>
      </c>
      <c r="D1187">
        <v>1900</v>
      </c>
      <c r="E1187" s="960">
        <v>1</v>
      </c>
      <c r="F1187" t="s">
        <v>439</v>
      </c>
      <c r="G1187" s="960">
        <v>182</v>
      </c>
      <c r="H1187" t="s">
        <v>382</v>
      </c>
      <c r="I1187" s="940" t="s">
        <v>488</v>
      </c>
      <c r="J1187" s="940" t="s">
        <v>444</v>
      </c>
      <c r="K1187" s="940" t="s">
        <v>53</v>
      </c>
      <c r="L1187" s="948">
        <v>3.3</v>
      </c>
      <c r="M1187" s="963" t="s">
        <v>54</v>
      </c>
      <c r="N1187" s="679">
        <f t="shared" ca="1" si="197"/>
        <v>0</v>
      </c>
      <c r="O1187" s="679">
        <f t="shared" ca="1" si="201"/>
        <v>0</v>
      </c>
      <c r="P1187" s="679">
        <f t="shared" ca="1" si="201"/>
        <v>0</v>
      </c>
      <c r="Q1187" s="679">
        <f t="shared" ca="1" si="201"/>
        <v>0</v>
      </c>
      <c r="R1187" s="679">
        <f t="shared" ca="1" si="201"/>
        <v>0</v>
      </c>
      <c r="S1187" s="679">
        <f t="shared" ca="1" si="201"/>
        <v>0</v>
      </c>
      <c r="T1187" s="679">
        <f t="shared" ca="1" si="201"/>
        <v>0</v>
      </c>
      <c r="U1187" s="679">
        <f t="shared" ca="1" si="201"/>
        <v>0</v>
      </c>
      <c r="V1187" s="679">
        <f t="shared" ca="1" si="201"/>
        <v>0</v>
      </c>
      <c r="W1187" s="679">
        <f t="shared" ca="1" si="202"/>
        <v>0</v>
      </c>
      <c r="X1187" s="679">
        <f t="shared" ca="1" si="201"/>
        <v>0</v>
      </c>
      <c r="Y1187" s="679">
        <f t="shared" ca="1" si="201"/>
        <v>0</v>
      </c>
      <c r="Z1187" s="679">
        <f t="shared" ca="1" si="201"/>
        <v>0</v>
      </c>
      <c r="AA1187" t="str">
        <f t="shared" si="198"/>
        <v>ASR_Financial_Report_SHP21Final</v>
      </c>
      <c r="AB1187" s="960">
        <f t="shared" si="199"/>
        <v>44658</v>
      </c>
      <c r="AC1187" t="str">
        <f t="shared" si="200"/>
        <v>Unaudited</v>
      </c>
    </row>
    <row r="1188" spans="1:29" x14ac:dyDescent="0.25">
      <c r="A1188" t="s">
        <v>420</v>
      </c>
      <c r="B1188" t="s">
        <v>1366</v>
      </c>
      <c r="C1188" t="s">
        <v>1367</v>
      </c>
      <c r="D1188">
        <v>1900</v>
      </c>
      <c r="E1188" s="960">
        <v>1</v>
      </c>
      <c r="F1188" t="s">
        <v>439</v>
      </c>
      <c r="G1188" s="960">
        <v>182</v>
      </c>
      <c r="H1188" t="s">
        <v>382</v>
      </c>
      <c r="I1188" s="940" t="s">
        <v>488</v>
      </c>
      <c r="J1188" s="940" t="s">
        <v>444</v>
      </c>
      <c r="K1188" s="940" t="s">
        <v>53</v>
      </c>
      <c r="L1188" s="940" t="s">
        <v>44</v>
      </c>
      <c r="M1188" s="965" t="s">
        <v>153</v>
      </c>
      <c r="N1188" s="679">
        <f t="shared" ca="1" si="197"/>
        <v>0</v>
      </c>
      <c r="O1188" s="679">
        <f t="shared" ca="1" si="201"/>
        <v>0</v>
      </c>
      <c r="P1188" s="679">
        <f t="shared" ca="1" si="201"/>
        <v>0</v>
      </c>
      <c r="Q1188" s="679">
        <f t="shared" ca="1" si="201"/>
        <v>0</v>
      </c>
      <c r="R1188" s="679">
        <f t="shared" ca="1" si="201"/>
        <v>0</v>
      </c>
      <c r="S1188" s="679">
        <f t="shared" ca="1" si="201"/>
        <v>0</v>
      </c>
      <c r="T1188" s="679">
        <f t="shared" ca="1" si="201"/>
        <v>0</v>
      </c>
      <c r="U1188" s="679">
        <f t="shared" ca="1" si="201"/>
        <v>0</v>
      </c>
      <c r="V1188" s="679">
        <f t="shared" ca="1" si="201"/>
        <v>0</v>
      </c>
      <c r="W1188" s="679">
        <f t="shared" ca="1" si="202"/>
        <v>0</v>
      </c>
      <c r="X1188" s="679">
        <f t="shared" ca="1" si="201"/>
        <v>0</v>
      </c>
      <c r="Y1188" s="679">
        <f t="shared" ca="1" si="201"/>
        <v>0</v>
      </c>
      <c r="Z1188" s="679">
        <f t="shared" ca="1" si="201"/>
        <v>0</v>
      </c>
      <c r="AA1188" t="str">
        <f t="shared" si="198"/>
        <v>ASR_Financial_Report_SHP21Final</v>
      </c>
      <c r="AB1188" s="960">
        <f t="shared" si="199"/>
        <v>44658</v>
      </c>
      <c r="AC1188" t="str">
        <f t="shared" si="200"/>
        <v>Unaudited</v>
      </c>
    </row>
    <row r="1189" spans="1:29" x14ac:dyDescent="0.25">
      <c r="A1189" t="s">
        <v>420</v>
      </c>
      <c r="B1189" t="s">
        <v>1366</v>
      </c>
      <c r="C1189" t="s">
        <v>1367</v>
      </c>
      <c r="D1189">
        <v>1900</v>
      </c>
      <c r="E1189" s="960">
        <v>1</v>
      </c>
      <c r="F1189" t="s">
        <v>439</v>
      </c>
      <c r="G1189" s="960">
        <v>182</v>
      </c>
      <c r="H1189" t="s">
        <v>382</v>
      </c>
      <c r="I1189" s="940" t="s">
        <v>488</v>
      </c>
      <c r="J1189" s="940" t="s">
        <v>444</v>
      </c>
      <c r="K1189" s="940" t="s">
        <v>53</v>
      </c>
      <c r="L1189" s="940" t="s">
        <v>41</v>
      </c>
      <c r="M1189" s="965" t="s">
        <v>52</v>
      </c>
      <c r="N1189" s="679">
        <f t="shared" ca="1" si="197"/>
        <v>0</v>
      </c>
      <c r="O1189" s="679">
        <f t="shared" ca="1" si="201"/>
        <v>0</v>
      </c>
      <c r="P1189" s="679">
        <f t="shared" ca="1" si="201"/>
        <v>0</v>
      </c>
      <c r="Q1189" s="679">
        <f t="shared" ca="1" si="201"/>
        <v>0</v>
      </c>
      <c r="R1189" s="679">
        <f t="shared" ca="1" si="201"/>
        <v>0</v>
      </c>
      <c r="S1189" s="679">
        <f t="shared" ca="1" si="201"/>
        <v>0</v>
      </c>
      <c r="T1189" s="679">
        <f t="shared" ca="1" si="201"/>
        <v>0</v>
      </c>
      <c r="U1189" s="679">
        <f t="shared" ca="1" si="201"/>
        <v>0</v>
      </c>
      <c r="V1189" s="679">
        <f t="shared" ca="1" si="201"/>
        <v>0</v>
      </c>
      <c r="W1189" s="679">
        <f t="shared" ca="1" si="202"/>
        <v>0</v>
      </c>
      <c r="X1189" s="679">
        <f t="shared" ca="1" si="201"/>
        <v>0</v>
      </c>
      <c r="Y1189" s="679">
        <f t="shared" ca="1" si="201"/>
        <v>0</v>
      </c>
      <c r="Z1189" s="679">
        <f t="shared" ca="1" si="201"/>
        <v>0</v>
      </c>
      <c r="AA1189" t="str">
        <f t="shared" si="198"/>
        <v>ASR_Financial_Report_SHP21Final</v>
      </c>
      <c r="AB1189" s="960">
        <f t="shared" si="199"/>
        <v>44658</v>
      </c>
      <c r="AC1189" t="str">
        <f t="shared" si="200"/>
        <v>Unaudited</v>
      </c>
    </row>
    <row r="1190" spans="1:29" x14ac:dyDescent="0.25">
      <c r="A1190" t="s">
        <v>420</v>
      </c>
      <c r="B1190" t="s">
        <v>1366</v>
      </c>
      <c r="C1190" t="s">
        <v>1367</v>
      </c>
      <c r="D1190">
        <v>1900</v>
      </c>
      <c r="E1190" s="960">
        <v>1</v>
      </c>
      <c r="F1190" t="s">
        <v>439</v>
      </c>
      <c r="G1190" s="960">
        <v>182</v>
      </c>
      <c r="H1190" t="s">
        <v>382</v>
      </c>
      <c r="I1190" s="940" t="s">
        <v>488</v>
      </c>
      <c r="J1190" s="940" t="s">
        <v>444</v>
      </c>
      <c r="K1190" s="940" t="s">
        <v>53</v>
      </c>
      <c r="L1190" s="940" t="s">
        <v>42</v>
      </c>
      <c r="M1190" s="965" t="s">
        <v>154</v>
      </c>
      <c r="N1190" s="679">
        <f t="shared" ca="1" si="197"/>
        <v>0</v>
      </c>
      <c r="O1190" s="679">
        <f t="shared" ca="1" si="201"/>
        <v>0</v>
      </c>
      <c r="P1190" s="679">
        <f t="shared" ca="1" si="201"/>
        <v>0</v>
      </c>
      <c r="Q1190" s="679">
        <f t="shared" ca="1" si="201"/>
        <v>0</v>
      </c>
      <c r="R1190" s="679">
        <f t="shared" ca="1" si="201"/>
        <v>0</v>
      </c>
      <c r="S1190" s="679">
        <f t="shared" ca="1" si="201"/>
        <v>0</v>
      </c>
      <c r="T1190" s="679">
        <f t="shared" ca="1" si="201"/>
        <v>0</v>
      </c>
      <c r="U1190" s="679">
        <f t="shared" ca="1" si="201"/>
        <v>0</v>
      </c>
      <c r="V1190" s="679">
        <f t="shared" ca="1" si="201"/>
        <v>0</v>
      </c>
      <c r="W1190" s="679">
        <f t="shared" ca="1" si="202"/>
        <v>0</v>
      </c>
      <c r="X1190" s="679">
        <f t="shared" ca="1" si="201"/>
        <v>0</v>
      </c>
      <c r="Y1190" s="679">
        <f t="shared" ca="1" si="201"/>
        <v>0</v>
      </c>
      <c r="Z1190" s="679">
        <f t="shared" ca="1" si="201"/>
        <v>0</v>
      </c>
      <c r="AA1190" t="str">
        <f t="shared" si="198"/>
        <v>ASR_Financial_Report_SHP21Final</v>
      </c>
      <c r="AB1190" s="960">
        <f t="shared" si="199"/>
        <v>44658</v>
      </c>
      <c r="AC1190" t="str">
        <f t="shared" si="200"/>
        <v>Unaudited</v>
      </c>
    </row>
    <row r="1191" spans="1:29" x14ac:dyDescent="0.25">
      <c r="A1191" t="s">
        <v>420</v>
      </c>
      <c r="B1191" t="s">
        <v>1366</v>
      </c>
      <c r="C1191" t="s">
        <v>1367</v>
      </c>
      <c r="D1191">
        <v>1900</v>
      </c>
      <c r="E1191" s="960">
        <v>1</v>
      </c>
      <c r="F1191" t="s">
        <v>439</v>
      </c>
      <c r="G1191" s="960">
        <v>182</v>
      </c>
      <c r="H1191" t="s">
        <v>382</v>
      </c>
      <c r="I1191" s="940" t="s">
        <v>488</v>
      </c>
      <c r="J1191" s="940" t="s">
        <v>444</v>
      </c>
      <c r="K1191" s="940" t="s">
        <v>53</v>
      </c>
      <c r="L1191" s="940" t="s">
        <v>43</v>
      </c>
      <c r="M1191" s="965" t="s">
        <v>462</v>
      </c>
      <c r="N1191" s="679">
        <f t="shared" ca="1" si="197"/>
        <v>0</v>
      </c>
      <c r="O1191" s="679">
        <f t="shared" ca="1" si="201"/>
        <v>0</v>
      </c>
      <c r="P1191" s="679">
        <f t="shared" ca="1" si="201"/>
        <v>0</v>
      </c>
      <c r="Q1191" s="679">
        <f t="shared" ca="1" si="201"/>
        <v>0</v>
      </c>
      <c r="R1191" s="679">
        <f t="shared" ca="1" si="201"/>
        <v>0</v>
      </c>
      <c r="S1191" s="679">
        <f t="shared" ca="1" si="201"/>
        <v>0</v>
      </c>
      <c r="T1191" s="679">
        <f t="shared" ca="1" si="201"/>
        <v>0</v>
      </c>
      <c r="U1191" s="679">
        <f t="shared" ref="U1191:Z1191" ca="1" si="203">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679">
        <f t="shared" ca="1" si="203"/>
        <v>0</v>
      </c>
      <c r="W1191" s="679">
        <f t="shared" ca="1" si="202"/>
        <v>0</v>
      </c>
      <c r="X1191" s="679">
        <f t="shared" ca="1" si="203"/>
        <v>0</v>
      </c>
      <c r="Y1191" s="679">
        <f t="shared" ca="1" si="203"/>
        <v>0</v>
      </c>
      <c r="Z1191" s="679">
        <f t="shared" ca="1" si="203"/>
        <v>0</v>
      </c>
      <c r="AA1191" t="str">
        <f t="shared" si="198"/>
        <v>ASR_Financial_Report_SHP21Final</v>
      </c>
      <c r="AB1191" s="960">
        <f t="shared" si="199"/>
        <v>44658</v>
      </c>
      <c r="AC1191" t="str">
        <f t="shared" si="200"/>
        <v>Unaudited</v>
      </c>
    </row>
    <row r="1192" spans="1:29" x14ac:dyDescent="0.25">
      <c r="A1192" t="s">
        <v>420</v>
      </c>
      <c r="B1192" t="s">
        <v>1366</v>
      </c>
      <c r="C1192" t="s">
        <v>1367</v>
      </c>
      <c r="D1192">
        <v>1900</v>
      </c>
      <c r="E1192" s="960">
        <v>1</v>
      </c>
      <c r="F1192" t="s">
        <v>439</v>
      </c>
      <c r="G1192" s="960">
        <v>182</v>
      </c>
      <c r="H1192" t="s">
        <v>382</v>
      </c>
      <c r="I1192" s="940" t="s">
        <v>488</v>
      </c>
      <c r="J1192" s="940" t="s">
        <v>444</v>
      </c>
      <c r="K1192" s="940" t="s">
        <v>901</v>
      </c>
      <c r="L1192" s="948" t="s">
        <v>902</v>
      </c>
      <c r="M1192" s="963" t="s">
        <v>901</v>
      </c>
      <c r="N1192" s="679">
        <f t="shared" ca="1" si="197"/>
        <v>0</v>
      </c>
      <c r="O1192" s="679">
        <f t="shared" ref="O1192:V1201" ca="1" si="204">IF(OR(AND($F1192="PY",O$1&lt;&gt;"Prior Year"),AND($F1192&lt;&gt;"PY",O$1="Prior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"&amp;$H1192&amp;"'!$A$7:$CA$7"),0)+MATCH(O$1,INDIRECT("'MMA Rev-Exp "&amp;$H1192&amp;"'!$D$8:$CA$8"),0)-1)))</f>
        <v>0</v>
      </c>
      <c r="P1192" s="679">
        <f t="shared" ca="1" si="204"/>
        <v>0</v>
      </c>
      <c r="Q1192" s="679">
        <f t="shared" ca="1" si="204"/>
        <v>0</v>
      </c>
      <c r="R1192" s="679">
        <f t="shared" ca="1" si="204"/>
        <v>0</v>
      </c>
      <c r="S1192" s="679">
        <f t="shared" ca="1" si="204"/>
        <v>0</v>
      </c>
      <c r="T1192" s="679">
        <f t="shared" ca="1" si="204"/>
        <v>0</v>
      </c>
      <c r="U1192" s="679">
        <f t="shared" ca="1" si="204"/>
        <v>0</v>
      </c>
      <c r="V1192" s="679">
        <f t="shared" ca="1" si="204"/>
        <v>0</v>
      </c>
      <c r="W1192" s="679">
        <f t="shared" ca="1" si="202"/>
        <v>0</v>
      </c>
      <c r="X1192" s="679">
        <f t="shared" ref="X1192:Z1208" ca="1" si="205">IF(OR(AND($F1192="PY",X$1&lt;&gt;"Prior Year"),AND($F1192&lt;&gt;"PY",X$1="Prior Year")),0,INDEX(INDIRECT("'MMA Rev-Exp "&amp;$H1192&amp;"'!$A$1:$CA$200"),IF($J1192="Member Months",MATCH($J1192,INDIRECT("'MMA Rev-Exp "&amp;$H1192&amp;"'!$A$1:$A$200"),0),MATCH($L1192,INDIRECT("'MMA Rev-Exp "&amp;$H1192&amp;"'!$B$1:$B$200"),0)),IF($F1192="PY",MATCH("Prior Year Adjustments",INDIRECT("'MMA Rev-Exp "&amp;$H1192&amp;"'!$A$8:$CA$8"),0),MATCH(IF($F1192="Q1","JANUARY - MARCH (Q1)",IF($F1192="Q2","APRIL - JUNE (Q2)",IF($F1192="Q3","JULY - SEPTEMBER (Q3)",IF($F1192="Q4","OCTOBER - DECEMBER (Q4)",0)))),INDIRECT("'MMA Rev-Exp "&amp;$H1192&amp;"'!$A$7:$CA$7"),0)+MATCH(X$1,INDIRECT("'MMA Rev-Exp "&amp;$H1192&amp;"'!$D$8:$CA$8"),0)-1)))</f>
        <v>0</v>
      </c>
      <c r="Y1192" s="679">
        <f t="shared" ca="1" si="205"/>
        <v>0</v>
      </c>
      <c r="Z1192" s="679">
        <f t="shared" ca="1" si="205"/>
        <v>0</v>
      </c>
      <c r="AA1192" t="str">
        <f t="shared" si="198"/>
        <v>ASR_Financial_Report_SHP21Final</v>
      </c>
      <c r="AB1192" s="960">
        <f t="shared" si="199"/>
        <v>44658</v>
      </c>
      <c r="AC1192" t="str">
        <f t="shared" si="200"/>
        <v>Unaudited</v>
      </c>
    </row>
    <row r="1193" spans="1:29" x14ac:dyDescent="0.25">
      <c r="A1193" t="s">
        <v>420</v>
      </c>
      <c r="B1193" t="s">
        <v>1366</v>
      </c>
      <c r="C1193" t="s">
        <v>1367</v>
      </c>
      <c r="D1193">
        <v>1900</v>
      </c>
      <c r="E1193" s="960">
        <v>1</v>
      </c>
      <c r="F1193" t="s">
        <v>439</v>
      </c>
      <c r="G1193" s="960">
        <v>182</v>
      </c>
      <c r="H1193" t="s">
        <v>382</v>
      </c>
      <c r="I1193" s="965" t="s">
        <v>488</v>
      </c>
      <c r="J1193" s="965" t="s">
        <v>444</v>
      </c>
      <c r="K1193" s="965" t="s">
        <v>901</v>
      </c>
      <c r="L1193" s="956" t="s">
        <v>903</v>
      </c>
      <c r="M1193" s="965" t="s">
        <v>906</v>
      </c>
      <c r="N1193" s="679">
        <f t="shared" ca="1" si="197"/>
        <v>0</v>
      </c>
      <c r="O1193" s="679">
        <f t="shared" ca="1" si="204"/>
        <v>0</v>
      </c>
      <c r="P1193" s="679">
        <f t="shared" ca="1" si="204"/>
        <v>0</v>
      </c>
      <c r="Q1193" s="679">
        <f t="shared" ca="1" si="204"/>
        <v>0</v>
      </c>
      <c r="R1193" s="679">
        <f t="shared" ca="1" si="204"/>
        <v>0</v>
      </c>
      <c r="S1193" s="679">
        <f t="shared" ca="1" si="204"/>
        <v>0</v>
      </c>
      <c r="T1193" s="679">
        <f t="shared" ca="1" si="204"/>
        <v>0</v>
      </c>
      <c r="U1193" s="679">
        <f t="shared" ca="1" si="204"/>
        <v>0</v>
      </c>
      <c r="V1193" s="679">
        <f t="shared" ca="1" si="204"/>
        <v>0</v>
      </c>
      <c r="W1193" s="679">
        <f t="shared" ca="1" si="202"/>
        <v>0</v>
      </c>
      <c r="X1193" s="679">
        <f t="shared" ca="1" si="205"/>
        <v>0</v>
      </c>
      <c r="Y1193" s="679">
        <f t="shared" ca="1" si="205"/>
        <v>0</v>
      </c>
      <c r="Z1193" s="679">
        <f t="shared" ca="1" si="205"/>
        <v>0</v>
      </c>
      <c r="AA1193" t="str">
        <f t="shared" si="198"/>
        <v>ASR_Financial_Report_SHP21Final</v>
      </c>
      <c r="AB1193" s="960">
        <f t="shared" si="199"/>
        <v>44658</v>
      </c>
      <c r="AC1193" t="str">
        <f t="shared" si="200"/>
        <v>Unaudited</v>
      </c>
    </row>
    <row r="1194" spans="1:29" x14ac:dyDescent="0.25">
      <c r="A1194" t="s">
        <v>420</v>
      </c>
      <c r="B1194" t="s">
        <v>1366</v>
      </c>
      <c r="C1194" t="s">
        <v>1367</v>
      </c>
      <c r="D1194">
        <v>1900</v>
      </c>
      <c r="E1194" s="960">
        <v>1</v>
      </c>
      <c r="F1194" t="s">
        <v>439</v>
      </c>
      <c r="G1194" s="960">
        <v>182</v>
      </c>
      <c r="H1194" t="s">
        <v>382</v>
      </c>
      <c r="I1194" s="961" t="s">
        <v>488</v>
      </c>
      <c r="J1194" s="961" t="s">
        <v>444</v>
      </c>
      <c r="K1194" s="961" t="s">
        <v>901</v>
      </c>
      <c r="L1194" s="956" t="s">
        <v>904</v>
      </c>
      <c r="M1194" s="961" t="s">
        <v>907</v>
      </c>
      <c r="N1194" s="679">
        <f t="shared" ca="1" si="197"/>
        <v>0</v>
      </c>
      <c r="O1194" s="679">
        <f t="shared" ca="1" si="204"/>
        <v>0</v>
      </c>
      <c r="P1194" s="679">
        <f t="shared" ca="1" si="204"/>
        <v>0</v>
      </c>
      <c r="Q1194" s="679">
        <f t="shared" ca="1" si="204"/>
        <v>0</v>
      </c>
      <c r="R1194" s="679">
        <f t="shared" ca="1" si="204"/>
        <v>0</v>
      </c>
      <c r="S1194" s="679">
        <f t="shared" ca="1" si="204"/>
        <v>0</v>
      </c>
      <c r="T1194" s="679">
        <f t="shared" ca="1" si="204"/>
        <v>0</v>
      </c>
      <c r="U1194" s="679">
        <f t="shared" ca="1" si="204"/>
        <v>0</v>
      </c>
      <c r="V1194" s="679">
        <f t="shared" ca="1" si="204"/>
        <v>0</v>
      </c>
      <c r="W1194" s="679">
        <f t="shared" ca="1" si="202"/>
        <v>0</v>
      </c>
      <c r="X1194" s="679">
        <f t="shared" ca="1" si="205"/>
        <v>0</v>
      </c>
      <c r="Y1194" s="679">
        <f t="shared" ca="1" si="205"/>
        <v>0</v>
      </c>
      <c r="Z1194" s="679">
        <f t="shared" ca="1" si="205"/>
        <v>0</v>
      </c>
      <c r="AA1194" t="str">
        <f t="shared" si="198"/>
        <v>ASR_Financial_Report_SHP21Final</v>
      </c>
      <c r="AB1194" s="960">
        <f t="shared" si="199"/>
        <v>44658</v>
      </c>
      <c r="AC1194" t="str">
        <f t="shared" si="200"/>
        <v>Unaudited</v>
      </c>
    </row>
    <row r="1195" spans="1:29" x14ac:dyDescent="0.25">
      <c r="A1195" t="s">
        <v>420</v>
      </c>
      <c r="B1195" t="s">
        <v>1366</v>
      </c>
      <c r="C1195" t="s">
        <v>1367</v>
      </c>
      <c r="D1195">
        <v>1900</v>
      </c>
      <c r="E1195" s="960">
        <v>1</v>
      </c>
      <c r="F1195" t="s">
        <v>439</v>
      </c>
      <c r="G1195" s="960">
        <v>182</v>
      </c>
      <c r="H1195" t="s">
        <v>382</v>
      </c>
      <c r="I1195" s="961" t="s">
        <v>488</v>
      </c>
      <c r="J1195" s="961" t="s">
        <v>444</v>
      </c>
      <c r="K1195" s="961" t="s">
        <v>445</v>
      </c>
      <c r="L1195" s="940">
        <v>5.0999999999999996</v>
      </c>
      <c r="M1195" s="961" t="s">
        <v>37</v>
      </c>
      <c r="N1195" s="679">
        <f t="shared" ca="1" si="197"/>
        <v>0</v>
      </c>
      <c r="O1195" s="679">
        <f t="shared" ca="1" si="204"/>
        <v>0</v>
      </c>
      <c r="P1195" s="679">
        <f t="shared" ca="1" si="204"/>
        <v>0</v>
      </c>
      <c r="Q1195" s="679">
        <f t="shared" ca="1" si="204"/>
        <v>0</v>
      </c>
      <c r="R1195" s="679">
        <f t="shared" ca="1" si="204"/>
        <v>0</v>
      </c>
      <c r="S1195" s="679">
        <f t="shared" ca="1" si="204"/>
        <v>0</v>
      </c>
      <c r="T1195" s="679">
        <f t="shared" ca="1" si="204"/>
        <v>0</v>
      </c>
      <c r="U1195" s="679">
        <f t="shared" ca="1" si="204"/>
        <v>0</v>
      </c>
      <c r="V1195" s="679">
        <f t="shared" ca="1" si="204"/>
        <v>0</v>
      </c>
      <c r="W1195" s="679">
        <f t="shared" ca="1" si="202"/>
        <v>0</v>
      </c>
      <c r="X1195" s="679">
        <f t="shared" ca="1" si="205"/>
        <v>0</v>
      </c>
      <c r="Y1195" s="679">
        <f t="shared" ca="1" si="205"/>
        <v>0</v>
      </c>
      <c r="Z1195" s="679">
        <f t="shared" ca="1" si="205"/>
        <v>0</v>
      </c>
      <c r="AA1195" t="str">
        <f t="shared" si="198"/>
        <v>ASR_Financial_Report_SHP21Final</v>
      </c>
      <c r="AB1195" s="960">
        <f t="shared" si="199"/>
        <v>44658</v>
      </c>
      <c r="AC1195" t="str">
        <f t="shared" si="200"/>
        <v>Unaudited</v>
      </c>
    </row>
    <row r="1196" spans="1:29" ht="30" x14ac:dyDescent="0.25">
      <c r="A1196" t="s">
        <v>420</v>
      </c>
      <c r="B1196" t="s">
        <v>1366</v>
      </c>
      <c r="C1196" t="s">
        <v>1367</v>
      </c>
      <c r="D1196">
        <v>1900</v>
      </c>
      <c r="E1196" s="960">
        <v>1</v>
      </c>
      <c r="F1196" t="s">
        <v>439</v>
      </c>
      <c r="G1196" s="960">
        <v>182</v>
      </c>
      <c r="H1196" t="s">
        <v>382</v>
      </c>
      <c r="I1196" s="961" t="s">
        <v>488</v>
      </c>
      <c r="J1196" s="961" t="s">
        <v>444</v>
      </c>
      <c r="K1196" s="961" t="s">
        <v>445</v>
      </c>
      <c r="L1196" s="940">
        <v>5.2</v>
      </c>
      <c r="M1196" s="961" t="s">
        <v>303</v>
      </c>
      <c r="N1196" s="679">
        <f t="shared" ca="1" si="197"/>
        <v>0</v>
      </c>
      <c r="O1196" s="679">
        <f t="shared" ca="1" si="204"/>
        <v>0</v>
      </c>
      <c r="P1196" s="679">
        <f t="shared" ca="1" si="204"/>
        <v>0</v>
      </c>
      <c r="Q1196" s="679">
        <f t="shared" ca="1" si="204"/>
        <v>0</v>
      </c>
      <c r="R1196" s="679">
        <f t="shared" ca="1" si="204"/>
        <v>0</v>
      </c>
      <c r="S1196" s="679">
        <f t="shared" ca="1" si="204"/>
        <v>0</v>
      </c>
      <c r="T1196" s="679">
        <f t="shared" ca="1" si="204"/>
        <v>0</v>
      </c>
      <c r="U1196" s="679">
        <f t="shared" ca="1" si="204"/>
        <v>0</v>
      </c>
      <c r="V1196" s="679">
        <f t="shared" ca="1" si="204"/>
        <v>0</v>
      </c>
      <c r="W1196" s="679">
        <f t="shared" ca="1" si="202"/>
        <v>0</v>
      </c>
      <c r="X1196" s="679">
        <f t="shared" ca="1" si="205"/>
        <v>0</v>
      </c>
      <c r="Y1196" s="679">
        <f t="shared" ca="1" si="205"/>
        <v>0</v>
      </c>
      <c r="Z1196" s="679">
        <f t="shared" ca="1" si="205"/>
        <v>0</v>
      </c>
      <c r="AA1196" t="str">
        <f t="shared" si="198"/>
        <v>ASR_Financial_Report_SHP21Final</v>
      </c>
      <c r="AB1196" s="960">
        <f t="shared" si="199"/>
        <v>44658</v>
      </c>
      <c r="AC1196" t="str">
        <f t="shared" si="200"/>
        <v>Unaudited</v>
      </c>
    </row>
    <row r="1197" spans="1:29" ht="30" x14ac:dyDescent="0.25">
      <c r="A1197" t="s">
        <v>420</v>
      </c>
      <c r="B1197" t="s">
        <v>1366</v>
      </c>
      <c r="C1197" t="s">
        <v>1367</v>
      </c>
      <c r="D1197">
        <v>1900</v>
      </c>
      <c r="E1197" s="960">
        <v>1</v>
      </c>
      <c r="F1197" t="s">
        <v>439</v>
      </c>
      <c r="G1197" s="960">
        <v>182</v>
      </c>
      <c r="H1197" t="s">
        <v>382</v>
      </c>
      <c r="I1197" s="968" t="s">
        <v>488</v>
      </c>
      <c r="J1197" s="968" t="s">
        <v>444</v>
      </c>
      <c r="K1197" s="968" t="s">
        <v>445</v>
      </c>
      <c r="L1197" s="948">
        <v>5.3</v>
      </c>
      <c r="M1197" s="968" t="s">
        <v>304</v>
      </c>
      <c r="N1197" s="679">
        <f t="shared" ca="1" si="197"/>
        <v>0</v>
      </c>
      <c r="O1197" s="679">
        <f t="shared" ca="1" si="204"/>
        <v>0</v>
      </c>
      <c r="P1197" s="679">
        <f t="shared" ca="1" si="204"/>
        <v>0</v>
      </c>
      <c r="Q1197" s="679">
        <f t="shared" ca="1" si="204"/>
        <v>0</v>
      </c>
      <c r="R1197" s="679">
        <f t="shared" ca="1" si="204"/>
        <v>0</v>
      </c>
      <c r="S1197" s="679">
        <f t="shared" ca="1" si="204"/>
        <v>0</v>
      </c>
      <c r="T1197" s="679">
        <f t="shared" ca="1" si="204"/>
        <v>0</v>
      </c>
      <c r="U1197" s="679">
        <f t="shared" ca="1" si="204"/>
        <v>0</v>
      </c>
      <c r="V1197" s="679">
        <f t="shared" ca="1" si="204"/>
        <v>0</v>
      </c>
      <c r="W1197" s="679">
        <f t="shared" ca="1" si="202"/>
        <v>0</v>
      </c>
      <c r="X1197" s="679">
        <f t="shared" ca="1" si="205"/>
        <v>0</v>
      </c>
      <c r="Y1197" s="679">
        <f t="shared" ca="1" si="205"/>
        <v>0</v>
      </c>
      <c r="Z1197" s="679">
        <f t="shared" ca="1" si="205"/>
        <v>0</v>
      </c>
      <c r="AA1197" t="str">
        <f t="shared" si="198"/>
        <v>ASR_Financial_Report_SHP21Final</v>
      </c>
      <c r="AB1197" s="960">
        <f t="shared" si="199"/>
        <v>44658</v>
      </c>
      <c r="AC1197" t="str">
        <f t="shared" si="200"/>
        <v>Unaudited</v>
      </c>
    </row>
    <row r="1198" spans="1:29" x14ac:dyDescent="0.25">
      <c r="A1198" t="s">
        <v>420</v>
      </c>
      <c r="B1198" t="s">
        <v>1366</v>
      </c>
      <c r="C1198" t="s">
        <v>1367</v>
      </c>
      <c r="D1198">
        <v>1900</v>
      </c>
      <c r="E1198" s="960">
        <v>1</v>
      </c>
      <c r="F1198" t="s">
        <v>439</v>
      </c>
      <c r="G1198" s="960">
        <v>182</v>
      </c>
      <c r="H1198" t="s">
        <v>382</v>
      </c>
      <c r="I1198" s="940" t="s">
        <v>488</v>
      </c>
      <c r="J1198" s="940" t="s">
        <v>444</v>
      </c>
      <c r="K1198" s="940" t="s">
        <v>445</v>
      </c>
      <c r="L1198" s="940" t="s">
        <v>82</v>
      </c>
      <c r="M1198" s="961" t="s">
        <v>453</v>
      </c>
      <c r="N1198" s="679">
        <f t="shared" ca="1" si="197"/>
        <v>0</v>
      </c>
      <c r="O1198" s="679">
        <f t="shared" ca="1" si="204"/>
        <v>0</v>
      </c>
      <c r="P1198" s="679">
        <f t="shared" ca="1" si="204"/>
        <v>0</v>
      </c>
      <c r="Q1198" s="679">
        <f t="shared" ca="1" si="204"/>
        <v>0</v>
      </c>
      <c r="R1198" s="679">
        <f t="shared" ca="1" si="204"/>
        <v>0</v>
      </c>
      <c r="S1198" s="679">
        <f t="shared" ca="1" si="204"/>
        <v>0</v>
      </c>
      <c r="T1198" s="679">
        <f t="shared" ca="1" si="204"/>
        <v>0</v>
      </c>
      <c r="U1198" s="679">
        <f t="shared" ca="1" si="204"/>
        <v>0</v>
      </c>
      <c r="V1198" s="679">
        <f t="shared" ca="1" si="204"/>
        <v>0</v>
      </c>
      <c r="W1198" s="679">
        <f t="shared" ca="1" si="202"/>
        <v>0</v>
      </c>
      <c r="X1198" s="679">
        <f t="shared" ca="1" si="205"/>
        <v>0</v>
      </c>
      <c r="Y1198" s="679">
        <f t="shared" ca="1" si="205"/>
        <v>0</v>
      </c>
      <c r="Z1198" s="679">
        <f t="shared" ca="1" si="205"/>
        <v>0</v>
      </c>
      <c r="AA1198" t="str">
        <f t="shared" si="198"/>
        <v>ASR_Financial_Report_SHP21Final</v>
      </c>
      <c r="AB1198" s="960">
        <f t="shared" si="199"/>
        <v>44658</v>
      </c>
      <c r="AC1198" t="str">
        <f t="shared" si="200"/>
        <v>Unaudited</v>
      </c>
    </row>
    <row r="1199" spans="1:29" x14ac:dyDescent="0.25">
      <c r="A1199" t="s">
        <v>420</v>
      </c>
      <c r="B1199" t="s">
        <v>1366</v>
      </c>
      <c r="C1199" t="s">
        <v>1367</v>
      </c>
      <c r="D1199">
        <v>1900</v>
      </c>
      <c r="E1199" s="960">
        <v>1</v>
      </c>
      <c r="F1199" t="s">
        <v>439</v>
      </c>
      <c r="G1199" s="960">
        <v>182</v>
      </c>
      <c r="H1199" t="s">
        <v>382</v>
      </c>
      <c r="I1199" s="940" t="s">
        <v>488</v>
      </c>
      <c r="J1199" s="940" t="s">
        <v>444</v>
      </c>
      <c r="K1199" s="940" t="s">
        <v>446</v>
      </c>
      <c r="L1199" s="946">
        <v>6.1</v>
      </c>
      <c r="M1199" s="962" t="s">
        <v>18</v>
      </c>
      <c r="N1199" s="679">
        <f t="shared" ca="1" si="197"/>
        <v>0</v>
      </c>
      <c r="O1199" s="679">
        <f t="shared" ca="1" si="204"/>
        <v>0</v>
      </c>
      <c r="P1199" s="679">
        <f t="shared" ca="1" si="204"/>
        <v>0</v>
      </c>
      <c r="Q1199" s="679">
        <f t="shared" ca="1" si="204"/>
        <v>0</v>
      </c>
      <c r="R1199" s="679">
        <f t="shared" ca="1" si="204"/>
        <v>0</v>
      </c>
      <c r="S1199" s="679">
        <f t="shared" ca="1" si="204"/>
        <v>0</v>
      </c>
      <c r="T1199" s="679">
        <f t="shared" ca="1" si="204"/>
        <v>0</v>
      </c>
      <c r="U1199" s="679">
        <f t="shared" ca="1" si="204"/>
        <v>0</v>
      </c>
      <c r="V1199" s="679">
        <f t="shared" ca="1" si="204"/>
        <v>0</v>
      </c>
      <c r="W1199" s="679">
        <f t="shared" ca="1" si="202"/>
        <v>0</v>
      </c>
      <c r="X1199" s="679">
        <f t="shared" ca="1" si="205"/>
        <v>0</v>
      </c>
      <c r="Y1199" s="679">
        <f t="shared" ca="1" si="205"/>
        <v>0</v>
      </c>
      <c r="Z1199" s="679">
        <f t="shared" ca="1" si="205"/>
        <v>0</v>
      </c>
      <c r="AA1199" t="str">
        <f t="shared" si="198"/>
        <v>ASR_Financial_Report_SHP21Final</v>
      </c>
      <c r="AB1199" s="960">
        <f t="shared" si="199"/>
        <v>44658</v>
      </c>
      <c r="AC1199" t="str">
        <f t="shared" si="200"/>
        <v>Unaudited</v>
      </c>
    </row>
    <row r="1200" spans="1:29" x14ac:dyDescent="0.25">
      <c r="A1200" t="s">
        <v>420</v>
      </c>
      <c r="B1200" t="s">
        <v>1366</v>
      </c>
      <c r="C1200" t="s">
        <v>1367</v>
      </c>
      <c r="D1200">
        <v>1900</v>
      </c>
      <c r="E1200" s="960">
        <v>1</v>
      </c>
      <c r="F1200" t="s">
        <v>439</v>
      </c>
      <c r="G1200" s="960">
        <v>182</v>
      </c>
      <c r="H1200" t="s">
        <v>382</v>
      </c>
      <c r="I1200" s="961" t="s">
        <v>488</v>
      </c>
      <c r="J1200" s="961" t="s">
        <v>444</v>
      </c>
      <c r="K1200" s="961" t="s">
        <v>446</v>
      </c>
      <c r="L1200" s="940">
        <v>6.2</v>
      </c>
      <c r="M1200" s="961" t="s">
        <v>19</v>
      </c>
      <c r="N1200" s="679">
        <f t="shared" ca="1" si="197"/>
        <v>0</v>
      </c>
      <c r="O1200" s="679">
        <f t="shared" ca="1" si="204"/>
        <v>0</v>
      </c>
      <c r="P1200" s="679">
        <f t="shared" ca="1" si="204"/>
        <v>0</v>
      </c>
      <c r="Q1200" s="679">
        <f t="shared" ca="1" si="204"/>
        <v>0</v>
      </c>
      <c r="R1200" s="679">
        <f t="shared" ca="1" si="204"/>
        <v>0</v>
      </c>
      <c r="S1200" s="679">
        <f t="shared" ca="1" si="204"/>
        <v>0</v>
      </c>
      <c r="T1200" s="679">
        <f t="shared" ca="1" si="204"/>
        <v>0</v>
      </c>
      <c r="U1200" s="679">
        <f t="shared" ca="1" si="204"/>
        <v>0</v>
      </c>
      <c r="V1200" s="679">
        <f t="shared" ca="1" si="204"/>
        <v>0</v>
      </c>
      <c r="W1200" s="679">
        <f t="shared" ca="1" si="202"/>
        <v>0</v>
      </c>
      <c r="X1200" s="679">
        <f t="shared" ca="1" si="205"/>
        <v>0</v>
      </c>
      <c r="Y1200" s="679">
        <f t="shared" ca="1" si="205"/>
        <v>0</v>
      </c>
      <c r="Z1200" s="679">
        <f t="shared" ca="1" si="205"/>
        <v>0</v>
      </c>
      <c r="AA1200" t="str">
        <f t="shared" si="198"/>
        <v>ASR_Financial_Report_SHP21Final</v>
      </c>
      <c r="AB1200" s="960">
        <f t="shared" si="199"/>
        <v>44658</v>
      </c>
      <c r="AC1200" t="str">
        <f t="shared" si="200"/>
        <v>Unaudited</v>
      </c>
    </row>
    <row r="1201" spans="1:29" x14ac:dyDescent="0.25">
      <c r="A1201" t="s">
        <v>420</v>
      </c>
      <c r="B1201" t="s">
        <v>1366</v>
      </c>
      <c r="C1201" t="s">
        <v>1367</v>
      </c>
      <c r="D1201">
        <v>1900</v>
      </c>
      <c r="E1201" s="960">
        <v>1</v>
      </c>
      <c r="F1201" t="s">
        <v>439</v>
      </c>
      <c r="G1201" s="960">
        <v>182</v>
      </c>
      <c r="H1201" t="s">
        <v>382</v>
      </c>
      <c r="I1201" s="940" t="s">
        <v>488</v>
      </c>
      <c r="J1201" s="940" t="s">
        <v>444</v>
      </c>
      <c r="K1201" s="940" t="s">
        <v>446</v>
      </c>
      <c r="L1201" s="940">
        <v>6.3</v>
      </c>
      <c r="M1201" s="961" t="s">
        <v>184</v>
      </c>
      <c r="N1201" s="679">
        <f t="shared" ca="1" si="197"/>
        <v>0</v>
      </c>
      <c r="O1201" s="679">
        <f t="shared" ca="1" si="204"/>
        <v>0</v>
      </c>
      <c r="P1201" s="679">
        <f t="shared" ca="1" si="204"/>
        <v>0</v>
      </c>
      <c r="Q1201" s="679">
        <f t="shared" ca="1" si="204"/>
        <v>0</v>
      </c>
      <c r="R1201" s="679">
        <f t="shared" ca="1" si="204"/>
        <v>0</v>
      </c>
      <c r="S1201" s="679">
        <f t="shared" ca="1" si="204"/>
        <v>0</v>
      </c>
      <c r="T1201" s="679">
        <f t="shared" ca="1" si="204"/>
        <v>0</v>
      </c>
      <c r="U1201" s="679">
        <f t="shared" ca="1" si="204"/>
        <v>0</v>
      </c>
      <c r="V1201" s="679">
        <f t="shared" ca="1" si="204"/>
        <v>0</v>
      </c>
      <c r="W1201" s="679">
        <f t="shared" ca="1" si="202"/>
        <v>0</v>
      </c>
      <c r="X1201" s="679">
        <f t="shared" ca="1" si="205"/>
        <v>0</v>
      </c>
      <c r="Y1201" s="679">
        <f t="shared" ca="1" si="205"/>
        <v>0</v>
      </c>
      <c r="Z1201" s="679">
        <f t="shared" ca="1" si="205"/>
        <v>0</v>
      </c>
      <c r="AA1201" t="str">
        <f t="shared" si="198"/>
        <v>ASR_Financial_Report_SHP21Final</v>
      </c>
      <c r="AB1201" s="960">
        <f t="shared" si="199"/>
        <v>44658</v>
      </c>
      <c r="AC1201" t="str">
        <f t="shared" si="200"/>
        <v>Unaudited</v>
      </c>
    </row>
    <row r="1202" spans="1:29" x14ac:dyDescent="0.25">
      <c r="A1202" t="s">
        <v>420</v>
      </c>
      <c r="B1202" t="s">
        <v>1366</v>
      </c>
      <c r="C1202" t="s">
        <v>1367</v>
      </c>
      <c r="D1202">
        <v>1900</v>
      </c>
      <c r="E1202" s="960">
        <v>1</v>
      </c>
      <c r="F1202" t="s">
        <v>439</v>
      </c>
      <c r="G1202" s="960">
        <v>182</v>
      </c>
      <c r="H1202" t="s">
        <v>382</v>
      </c>
      <c r="I1202" s="940" t="s">
        <v>488</v>
      </c>
      <c r="J1202" s="940" t="s">
        <v>444</v>
      </c>
      <c r="K1202" s="940" t="s">
        <v>446</v>
      </c>
      <c r="L1202" s="940" t="s">
        <v>87</v>
      </c>
      <c r="M1202" s="961" t="s">
        <v>454</v>
      </c>
      <c r="N1202" s="679">
        <f t="shared" ca="1" si="197"/>
        <v>0</v>
      </c>
      <c r="O1202" s="679">
        <f t="shared" ref="O1202:V1208" ca="1" si="206">IF(OR(AND($F1202="PY",O$1&lt;&gt;"Prior Year"),AND($F1202&lt;&gt;"PY",O$1="Prior Year")),0,INDEX(INDIRECT("'MMA Rev-Exp "&amp;$H1202&amp;"'!$A$1:$CA$200"),IF($J1202="Member Months",MATCH($J1202,INDIRECT("'MMA Rev-Exp "&amp;$H1202&amp;"'!$A$1:$A$200"),0),MATCH($L1202,INDIRECT("'MMA Rev-Exp "&amp;$H1202&amp;"'!$B$1:$B$200"),0)),IF($F1202="PY",MATCH("Prior Year Adjustments",INDIRECT("'MMA Rev-Exp "&amp;$H1202&amp;"'!$A$8:$CA$8"),0),MATCH(IF($F1202="Q1","JANUARY - MARCH (Q1)",IF($F1202="Q2","APRIL - JUNE (Q2)",IF($F1202="Q3","JULY - SEPTEMBER (Q3)",IF($F1202="Q4","OCTOBER - DECEMBER (Q4)",0)))),INDIRECT("'MMA Rev-Exp "&amp;$H1202&amp;"'!$A$7:$CA$7"),0)+MATCH(O$1,INDIRECT("'MMA Rev-Exp "&amp;$H1202&amp;"'!$D$8:$CA$8"),0)-1)))</f>
        <v>0</v>
      </c>
      <c r="P1202" s="679">
        <f t="shared" ca="1" si="206"/>
        <v>0</v>
      </c>
      <c r="Q1202" s="679">
        <f t="shared" ca="1" si="206"/>
        <v>0</v>
      </c>
      <c r="R1202" s="679">
        <f t="shared" ca="1" si="206"/>
        <v>0</v>
      </c>
      <c r="S1202" s="679">
        <f t="shared" ca="1" si="206"/>
        <v>0</v>
      </c>
      <c r="T1202" s="679">
        <f t="shared" ca="1" si="206"/>
        <v>0</v>
      </c>
      <c r="U1202" s="679">
        <f t="shared" ca="1" si="206"/>
        <v>0</v>
      </c>
      <c r="V1202" s="679">
        <f t="shared" ca="1" si="206"/>
        <v>0</v>
      </c>
      <c r="W1202" s="679">
        <f t="shared" ca="1" si="202"/>
        <v>0</v>
      </c>
      <c r="X1202" s="679">
        <f t="shared" ca="1" si="205"/>
        <v>0</v>
      </c>
      <c r="Y1202" s="679">
        <f t="shared" ca="1" si="205"/>
        <v>0</v>
      </c>
      <c r="Z1202" s="679">
        <f t="shared" ca="1" si="205"/>
        <v>0</v>
      </c>
      <c r="AA1202" t="str">
        <f t="shared" si="198"/>
        <v>ASR_Financial_Report_SHP21Final</v>
      </c>
      <c r="AB1202" s="960">
        <f t="shared" si="199"/>
        <v>44658</v>
      </c>
      <c r="AC1202" t="str">
        <f t="shared" si="200"/>
        <v>Unaudited</v>
      </c>
    </row>
    <row r="1203" spans="1:29" x14ac:dyDescent="0.25">
      <c r="A1203" t="s">
        <v>420</v>
      </c>
      <c r="B1203" t="s">
        <v>1366</v>
      </c>
      <c r="C1203" t="s">
        <v>1367</v>
      </c>
      <c r="D1203">
        <v>1900</v>
      </c>
      <c r="E1203" s="960">
        <v>1</v>
      </c>
      <c r="F1203" t="s">
        <v>439</v>
      </c>
      <c r="G1203" s="960">
        <v>182</v>
      </c>
      <c r="H1203" t="s">
        <v>382</v>
      </c>
      <c r="I1203" s="961" t="s">
        <v>488</v>
      </c>
      <c r="J1203" s="961" t="s">
        <v>444</v>
      </c>
      <c r="K1203" s="961" t="s">
        <v>447</v>
      </c>
      <c r="L1203" s="940">
        <v>7.1</v>
      </c>
      <c r="M1203" s="961" t="s">
        <v>20</v>
      </c>
      <c r="N1203" s="679">
        <f t="shared" ca="1" si="197"/>
        <v>0</v>
      </c>
      <c r="O1203" s="679">
        <f t="shared" ca="1" si="206"/>
        <v>0</v>
      </c>
      <c r="P1203" s="679">
        <f t="shared" ca="1" si="206"/>
        <v>0</v>
      </c>
      <c r="Q1203" s="679">
        <f t="shared" ca="1" si="206"/>
        <v>0</v>
      </c>
      <c r="R1203" s="679">
        <f t="shared" ca="1" si="206"/>
        <v>0</v>
      </c>
      <c r="S1203" s="679">
        <f t="shared" ca="1" si="206"/>
        <v>0</v>
      </c>
      <c r="T1203" s="679">
        <f t="shared" ca="1" si="206"/>
        <v>0</v>
      </c>
      <c r="U1203" s="679">
        <f t="shared" ca="1" si="206"/>
        <v>0</v>
      </c>
      <c r="V1203" s="679">
        <f t="shared" ca="1" si="206"/>
        <v>0</v>
      </c>
      <c r="W1203" s="679">
        <f t="shared" ca="1" si="202"/>
        <v>0</v>
      </c>
      <c r="X1203" s="679">
        <f t="shared" ca="1" si="205"/>
        <v>0</v>
      </c>
      <c r="Y1203" s="679">
        <f t="shared" ca="1" si="205"/>
        <v>0</v>
      </c>
      <c r="Z1203" s="679">
        <f t="shared" ca="1" si="205"/>
        <v>0</v>
      </c>
      <c r="AA1203" t="str">
        <f t="shared" si="198"/>
        <v>ASR_Financial_Report_SHP21Final</v>
      </c>
      <c r="AB1203" s="960">
        <f t="shared" si="199"/>
        <v>44658</v>
      </c>
      <c r="AC1203" t="str">
        <f t="shared" si="200"/>
        <v>Unaudited</v>
      </c>
    </row>
    <row r="1204" spans="1:29" x14ac:dyDescent="0.25">
      <c r="A1204" t="s">
        <v>420</v>
      </c>
      <c r="B1204" t="s">
        <v>1366</v>
      </c>
      <c r="C1204" t="s">
        <v>1367</v>
      </c>
      <c r="D1204">
        <v>1900</v>
      </c>
      <c r="E1204" s="960">
        <v>1</v>
      </c>
      <c r="F1204" t="s">
        <v>439</v>
      </c>
      <c r="G1204" s="960">
        <v>182</v>
      </c>
      <c r="H1204" t="s">
        <v>382</v>
      </c>
      <c r="I1204" s="961" t="s">
        <v>488</v>
      </c>
      <c r="J1204" s="961" t="s">
        <v>444</v>
      </c>
      <c r="K1204" s="961" t="s">
        <v>447</v>
      </c>
      <c r="L1204" s="956">
        <v>7.2</v>
      </c>
      <c r="M1204" s="961" t="s">
        <v>21</v>
      </c>
      <c r="N1204" s="679">
        <f t="shared" ca="1" si="197"/>
        <v>0</v>
      </c>
      <c r="O1204" s="679">
        <f t="shared" ca="1" si="206"/>
        <v>0</v>
      </c>
      <c r="P1204" s="679">
        <f t="shared" ca="1" si="206"/>
        <v>0</v>
      </c>
      <c r="Q1204" s="679">
        <f t="shared" ca="1" si="206"/>
        <v>0</v>
      </c>
      <c r="R1204" s="679">
        <f t="shared" ca="1" si="206"/>
        <v>0</v>
      </c>
      <c r="S1204" s="679">
        <f t="shared" ca="1" si="206"/>
        <v>0</v>
      </c>
      <c r="T1204" s="679">
        <f t="shared" ca="1" si="206"/>
        <v>0</v>
      </c>
      <c r="U1204" s="679">
        <f t="shared" ca="1" si="206"/>
        <v>0</v>
      </c>
      <c r="V1204" s="679">
        <f t="shared" ca="1" si="206"/>
        <v>0</v>
      </c>
      <c r="W1204" s="679">
        <f t="shared" ca="1" si="202"/>
        <v>0</v>
      </c>
      <c r="X1204" s="679">
        <f t="shared" ca="1" si="205"/>
        <v>0</v>
      </c>
      <c r="Y1204" s="679">
        <f t="shared" ca="1" si="205"/>
        <v>0</v>
      </c>
      <c r="Z1204" s="679">
        <f t="shared" ca="1" si="205"/>
        <v>0</v>
      </c>
      <c r="AA1204" t="str">
        <f t="shared" si="198"/>
        <v>ASR_Financial_Report_SHP21Final</v>
      </c>
      <c r="AB1204" s="960">
        <f t="shared" si="199"/>
        <v>44658</v>
      </c>
      <c r="AC1204" t="str">
        <f t="shared" si="200"/>
        <v>Unaudited</v>
      </c>
    </row>
    <row r="1205" spans="1:29" x14ac:dyDescent="0.25">
      <c r="A1205" t="s">
        <v>420</v>
      </c>
      <c r="B1205" t="s">
        <v>1366</v>
      </c>
      <c r="C1205" t="s">
        <v>1367</v>
      </c>
      <c r="D1205">
        <v>1900</v>
      </c>
      <c r="E1205" s="960">
        <v>1</v>
      </c>
      <c r="F1205" t="s">
        <v>439</v>
      </c>
      <c r="G1205" s="960">
        <v>182</v>
      </c>
      <c r="H1205" t="s">
        <v>382</v>
      </c>
      <c r="I1205" s="940" t="s">
        <v>488</v>
      </c>
      <c r="J1205" s="940" t="s">
        <v>444</v>
      </c>
      <c r="K1205" s="940" t="s">
        <v>447</v>
      </c>
      <c r="L1205" s="940">
        <v>7.3</v>
      </c>
      <c r="M1205" s="961" t="s">
        <v>155</v>
      </c>
      <c r="N1205" s="679">
        <f t="shared" ca="1" si="197"/>
        <v>0</v>
      </c>
      <c r="O1205" s="679">
        <f t="shared" ca="1" si="206"/>
        <v>0</v>
      </c>
      <c r="P1205" s="679">
        <f t="shared" ca="1" si="206"/>
        <v>0</v>
      </c>
      <c r="Q1205" s="679">
        <f t="shared" ca="1" si="206"/>
        <v>0</v>
      </c>
      <c r="R1205" s="679">
        <f t="shared" ca="1" si="206"/>
        <v>0</v>
      </c>
      <c r="S1205" s="679">
        <f t="shared" ca="1" si="206"/>
        <v>0</v>
      </c>
      <c r="T1205" s="679">
        <f t="shared" ca="1" si="206"/>
        <v>0</v>
      </c>
      <c r="U1205" s="679">
        <f t="shared" ca="1" si="206"/>
        <v>0</v>
      </c>
      <c r="V1205" s="679">
        <f t="shared" ca="1" si="206"/>
        <v>0</v>
      </c>
      <c r="W1205" s="679">
        <f t="shared" ca="1" si="202"/>
        <v>0</v>
      </c>
      <c r="X1205" s="679">
        <f t="shared" ca="1" si="205"/>
        <v>0</v>
      </c>
      <c r="Y1205" s="679">
        <f t="shared" ca="1" si="205"/>
        <v>0</v>
      </c>
      <c r="Z1205" s="679">
        <f t="shared" ca="1" si="205"/>
        <v>0</v>
      </c>
      <c r="AA1205" t="str">
        <f t="shared" si="198"/>
        <v>ASR_Financial_Report_SHP21Final</v>
      </c>
      <c r="AB1205" s="960">
        <f t="shared" si="199"/>
        <v>44658</v>
      </c>
      <c r="AC1205" t="str">
        <f t="shared" si="200"/>
        <v>Unaudited</v>
      </c>
    </row>
    <row r="1206" spans="1:29" x14ac:dyDescent="0.25">
      <c r="A1206" t="s">
        <v>420</v>
      </c>
      <c r="B1206" t="s">
        <v>1366</v>
      </c>
      <c r="C1206" t="s">
        <v>1367</v>
      </c>
      <c r="D1206">
        <v>1900</v>
      </c>
      <c r="E1206" s="960">
        <v>1</v>
      </c>
      <c r="F1206" t="s">
        <v>439</v>
      </c>
      <c r="G1206" s="960">
        <v>182</v>
      </c>
      <c r="H1206" t="s">
        <v>382</v>
      </c>
      <c r="I1206" s="940" t="s">
        <v>488</v>
      </c>
      <c r="J1206" s="940" t="s">
        <v>444</v>
      </c>
      <c r="K1206" s="940" t="s">
        <v>447</v>
      </c>
      <c r="L1206" s="940" t="s">
        <v>91</v>
      </c>
      <c r="M1206" s="961" t="s">
        <v>455</v>
      </c>
      <c r="N1206" s="679">
        <f t="shared" ca="1" si="197"/>
        <v>0</v>
      </c>
      <c r="O1206" s="679">
        <f t="shared" ca="1" si="206"/>
        <v>0</v>
      </c>
      <c r="P1206" s="679">
        <f t="shared" ca="1" si="206"/>
        <v>0</v>
      </c>
      <c r="Q1206" s="679">
        <f t="shared" ca="1" si="206"/>
        <v>0</v>
      </c>
      <c r="R1206" s="679">
        <f t="shared" ca="1" si="206"/>
        <v>0</v>
      </c>
      <c r="S1206" s="679">
        <f t="shared" ca="1" si="206"/>
        <v>0</v>
      </c>
      <c r="T1206" s="679">
        <f t="shared" ca="1" si="206"/>
        <v>0</v>
      </c>
      <c r="U1206" s="679">
        <f t="shared" ca="1" si="206"/>
        <v>0</v>
      </c>
      <c r="V1206" s="679">
        <f t="shared" ca="1" si="206"/>
        <v>0</v>
      </c>
      <c r="W1206" s="679">
        <f t="shared" ca="1" si="202"/>
        <v>0</v>
      </c>
      <c r="X1206" s="679">
        <f t="shared" ca="1" si="205"/>
        <v>0</v>
      </c>
      <c r="Y1206" s="679">
        <f t="shared" ca="1" si="205"/>
        <v>0</v>
      </c>
      <c r="Z1206" s="679">
        <f t="shared" ca="1" si="205"/>
        <v>0</v>
      </c>
      <c r="AA1206" t="str">
        <f t="shared" si="198"/>
        <v>ASR_Financial_Report_SHP21Final</v>
      </c>
      <c r="AB1206" s="960">
        <f t="shared" si="199"/>
        <v>44658</v>
      </c>
      <c r="AC1206" t="str">
        <f t="shared" si="200"/>
        <v>Unaudited</v>
      </c>
    </row>
    <row r="1207" spans="1:29" x14ac:dyDescent="0.25">
      <c r="A1207" t="s">
        <v>420</v>
      </c>
      <c r="B1207" t="s">
        <v>1366</v>
      </c>
      <c r="C1207" t="s">
        <v>1367</v>
      </c>
      <c r="D1207">
        <v>1900</v>
      </c>
      <c r="E1207" s="960">
        <v>1</v>
      </c>
      <c r="F1207" t="s">
        <v>439</v>
      </c>
      <c r="G1207" s="960">
        <v>182</v>
      </c>
      <c r="H1207" t="s">
        <v>382</v>
      </c>
      <c r="I1207" s="940" t="s">
        <v>488</v>
      </c>
      <c r="J1207" s="940" t="s">
        <v>444</v>
      </c>
      <c r="K1207" s="940" t="s">
        <v>448</v>
      </c>
      <c r="L1207" s="940">
        <v>8.1</v>
      </c>
      <c r="M1207" s="961" t="s">
        <v>22</v>
      </c>
      <c r="N1207" s="679">
        <f t="shared" ca="1" si="197"/>
        <v>0</v>
      </c>
      <c r="O1207" s="679">
        <f t="shared" ca="1" si="206"/>
        <v>0</v>
      </c>
      <c r="P1207" s="679">
        <f t="shared" ca="1" si="206"/>
        <v>0</v>
      </c>
      <c r="Q1207" s="679">
        <f t="shared" ca="1" si="206"/>
        <v>0</v>
      </c>
      <c r="R1207" s="679">
        <f t="shared" ca="1" si="206"/>
        <v>0</v>
      </c>
      <c r="S1207" s="679">
        <f t="shared" ca="1" si="206"/>
        <v>0</v>
      </c>
      <c r="T1207" s="679">
        <f t="shared" ca="1" si="206"/>
        <v>0</v>
      </c>
      <c r="U1207" s="679">
        <f t="shared" ca="1" si="206"/>
        <v>0</v>
      </c>
      <c r="V1207" s="679">
        <f t="shared" ca="1" si="206"/>
        <v>0</v>
      </c>
      <c r="W1207" s="679">
        <f t="shared" ca="1" si="202"/>
        <v>0</v>
      </c>
      <c r="X1207" s="679">
        <f t="shared" ca="1" si="205"/>
        <v>0</v>
      </c>
      <c r="Y1207" s="679">
        <f t="shared" ca="1" si="205"/>
        <v>0</v>
      </c>
      <c r="Z1207" s="679">
        <f t="shared" ca="1" si="205"/>
        <v>0</v>
      </c>
      <c r="AA1207" t="str">
        <f t="shared" si="198"/>
        <v>ASR_Financial_Report_SHP21Final</v>
      </c>
      <c r="AB1207" s="960">
        <f t="shared" si="199"/>
        <v>44658</v>
      </c>
      <c r="AC1207" t="str">
        <f t="shared" si="200"/>
        <v>Unaudited</v>
      </c>
    </row>
    <row r="1208" spans="1:29" x14ac:dyDescent="0.25">
      <c r="A1208" t="s">
        <v>420</v>
      </c>
      <c r="B1208" t="s">
        <v>1366</v>
      </c>
      <c r="C1208" t="s">
        <v>1367</v>
      </c>
      <c r="D1208">
        <v>1900</v>
      </c>
      <c r="E1208" s="960">
        <v>1</v>
      </c>
      <c r="F1208" t="s">
        <v>439</v>
      </c>
      <c r="G1208" s="960">
        <v>182</v>
      </c>
      <c r="H1208" t="s">
        <v>382</v>
      </c>
      <c r="I1208" s="940" t="s">
        <v>488</v>
      </c>
      <c r="J1208" s="940" t="s">
        <v>444</v>
      </c>
      <c r="K1208" s="940" t="s">
        <v>448</v>
      </c>
      <c r="L1208" s="956" t="s">
        <v>112</v>
      </c>
      <c r="M1208" s="961" t="s">
        <v>443</v>
      </c>
      <c r="N1208" s="679">
        <f t="shared" ca="1" si="197"/>
        <v>0</v>
      </c>
      <c r="O1208" s="679">
        <f t="shared" ca="1" si="206"/>
        <v>0</v>
      </c>
      <c r="P1208" s="679">
        <f t="shared" ca="1" si="206"/>
        <v>0</v>
      </c>
      <c r="Q1208" s="679">
        <f t="shared" ca="1" si="206"/>
        <v>0</v>
      </c>
      <c r="R1208" s="679">
        <f t="shared" ca="1" si="206"/>
        <v>0</v>
      </c>
      <c r="S1208" s="679">
        <f t="shared" ca="1" si="206"/>
        <v>0</v>
      </c>
      <c r="T1208" s="679">
        <f t="shared" ca="1" si="206"/>
        <v>0</v>
      </c>
      <c r="U1208" s="679">
        <f t="shared" ca="1" si="206"/>
        <v>0</v>
      </c>
      <c r="V1208" s="679">
        <f t="shared" ca="1" si="206"/>
        <v>0</v>
      </c>
      <c r="W1208" s="679">
        <f t="shared" ca="1" si="202"/>
        <v>0</v>
      </c>
      <c r="X1208" s="679">
        <f t="shared" ca="1" si="205"/>
        <v>0</v>
      </c>
      <c r="Y1208" s="679">
        <f t="shared" ca="1" si="205"/>
        <v>0</v>
      </c>
      <c r="Z1208" s="679">
        <f t="shared" ca="1" si="205"/>
        <v>0</v>
      </c>
      <c r="AA1208" t="str">
        <f t="shared" si="198"/>
        <v>ASR_Financial_Report_SHP21Final</v>
      </c>
      <c r="AB1208" s="960">
        <f t="shared" si="199"/>
        <v>44658</v>
      </c>
      <c r="AC1208" t="str">
        <f t="shared" si="200"/>
        <v>Unaudited</v>
      </c>
    </row>
    <row r="1209" spans="1:29" x14ac:dyDescent="0.25">
      <c r="A1209" t="s">
        <v>420</v>
      </c>
      <c r="B1209" t="s">
        <v>1366</v>
      </c>
      <c r="C1209" t="s">
        <v>1367</v>
      </c>
      <c r="D1209">
        <v>1900</v>
      </c>
      <c r="E1209" s="960">
        <v>1</v>
      </c>
      <c r="F1209" t="s">
        <v>439</v>
      </c>
      <c r="G1209" s="960">
        <v>182</v>
      </c>
      <c r="H1209" t="s">
        <v>382</v>
      </c>
      <c r="I1209" s="940" t="s">
        <v>488</v>
      </c>
      <c r="J1209" s="940" t="s">
        <v>444</v>
      </c>
      <c r="K1209" s="940" t="s">
        <v>448</v>
      </c>
      <c r="L1209" s="956" t="s">
        <v>114</v>
      </c>
      <c r="M1209" s="961" t="s">
        <v>157</v>
      </c>
      <c r="N1209" s="679">
        <f t="shared" ca="1" si="197"/>
        <v>0</v>
      </c>
      <c r="O1209" s="679">
        <f ca="1">IF(OR(AND($F1209="PY",O$1&lt;&gt;"Prior Year"),AND($F1209&lt;&gt;"PY",O$1="Prior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"&amp;$H1209&amp;"'!$A$7:$CA$7"),0)+MATCH(O$1,INDIRECT("'MMA Rev-Exp "&amp;$H1209&amp;"'!$D$8:$CA$8"),0)-1)))</f>
        <v>0</v>
      </c>
      <c r="P1209" s="679">
        <f ca="1">IF(OR(AND($F1209="PY",P$1&lt;&gt;"Prior Year"),AND($F1209&lt;&gt;"PY",P$1="Prior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"&amp;$H1209&amp;"'!$A$7:$CA$7"),0)+MATCH(P$1,INDIRECT("'MMA Rev-Exp "&amp;$H1209&amp;"'!$D$8:$CA$8"),0)-1)))</f>
        <v>0</v>
      </c>
      <c r="Q1209" s="679">
        <f ca="1">IF(OR(AND($F1209="PY",Q$1&lt;&gt;"Prior Year"),AND($F1209&lt;&gt;"PY",Q$1="Prior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"&amp;$H1209&amp;"'!$A$7:$CA$7"),0)+MATCH(Q$1,INDIRECT("'MMA Rev-Exp "&amp;$H1209&amp;"'!$D$8:$CA$8"),0)-1)))</f>
        <v>0</v>
      </c>
      <c r="R1209" s="679">
        <f ca="1">IF(OR(AND($F1209="PY",R$1&lt;&gt;"Prior Year"),AND($F1209&lt;&gt;"PY",R$1="Prior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"&amp;$H1209&amp;"'!$A$7:$CA$7"),0)+MATCH(R$1,INDIRECT("'MMA Rev-Exp "&amp;$H1209&amp;"'!$D$8:$CA$8"),0)-1)))</f>
        <v>0</v>
      </c>
      <c r="S1209" s="679">
        <f t="shared" ref="O1209:Z1232" ca="1" si="207">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679">
        <f t="shared" ca="1" si="207"/>
        <v>0</v>
      </c>
      <c r="U1209" s="679">
        <f t="shared" ca="1" si="207"/>
        <v>0</v>
      </c>
      <c r="V1209" s="679">
        <f t="shared" ca="1" si="207"/>
        <v>0</v>
      </c>
      <c r="W1209" s="679">
        <f t="shared" ca="1" si="202"/>
        <v>0</v>
      </c>
      <c r="X1209" s="679">
        <f t="shared" ca="1" si="207"/>
        <v>0</v>
      </c>
      <c r="Y1209" s="679">
        <f t="shared" ca="1" si="207"/>
        <v>0</v>
      </c>
      <c r="Z1209" s="679">
        <f t="shared" ca="1" si="207"/>
        <v>0</v>
      </c>
      <c r="AA1209" t="str">
        <f t="shared" si="198"/>
        <v>ASR_Financial_Report_SHP21Final</v>
      </c>
      <c r="AB1209" s="960">
        <f t="shared" si="199"/>
        <v>44658</v>
      </c>
      <c r="AC1209" t="str">
        <f t="shared" si="200"/>
        <v>Unaudited</v>
      </c>
    </row>
    <row r="1210" spans="1:29" x14ac:dyDescent="0.25">
      <c r="A1210" t="s">
        <v>420</v>
      </c>
      <c r="B1210" t="s">
        <v>1366</v>
      </c>
      <c r="C1210" t="s">
        <v>1367</v>
      </c>
      <c r="D1210">
        <v>1900</v>
      </c>
      <c r="E1210" s="960">
        <v>1</v>
      </c>
      <c r="F1210" t="s">
        <v>439</v>
      </c>
      <c r="G1210" s="960">
        <v>182</v>
      </c>
      <c r="H1210" t="s">
        <v>382</v>
      </c>
      <c r="I1210" s="940" t="s">
        <v>488</v>
      </c>
      <c r="J1210" s="940" t="s">
        <v>444</v>
      </c>
      <c r="K1210" s="940" t="s">
        <v>448</v>
      </c>
      <c r="L1210" s="940" t="s">
        <v>115</v>
      </c>
      <c r="M1210" s="961" t="s">
        <v>113</v>
      </c>
      <c r="N1210" s="679">
        <f t="shared" ref="N1210:N1273" ca="1" si="208">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679">
        <f t="shared" ca="1" si="207"/>
        <v>0</v>
      </c>
      <c r="P1210" s="679">
        <f t="shared" ca="1" si="207"/>
        <v>0</v>
      </c>
      <c r="Q1210" s="679">
        <f t="shared" ca="1" si="207"/>
        <v>0</v>
      </c>
      <c r="R1210" s="679">
        <f t="shared" ca="1" si="207"/>
        <v>0</v>
      </c>
      <c r="S1210" s="679">
        <f t="shared" ca="1" si="207"/>
        <v>0</v>
      </c>
      <c r="T1210" s="679">
        <f t="shared" ca="1" si="207"/>
        <v>0</v>
      </c>
      <c r="U1210" s="679">
        <f t="shared" ca="1" si="207"/>
        <v>0</v>
      </c>
      <c r="V1210" s="679">
        <f t="shared" ca="1" si="207"/>
        <v>0</v>
      </c>
      <c r="W1210" s="679">
        <f t="shared" ca="1" si="202"/>
        <v>0</v>
      </c>
      <c r="X1210" s="679">
        <f t="shared" ca="1" si="207"/>
        <v>0</v>
      </c>
      <c r="Y1210" s="679">
        <f t="shared" ca="1" si="207"/>
        <v>0</v>
      </c>
      <c r="Z1210" s="679">
        <f t="shared" ca="1" si="207"/>
        <v>0</v>
      </c>
      <c r="AA1210" t="str">
        <f t="shared" si="198"/>
        <v>ASR_Financial_Report_SHP21Final</v>
      </c>
      <c r="AB1210" s="960">
        <f t="shared" si="199"/>
        <v>44658</v>
      </c>
      <c r="AC1210" t="str">
        <f t="shared" si="200"/>
        <v>Unaudited</v>
      </c>
    </row>
    <row r="1211" spans="1:29" x14ac:dyDescent="0.25">
      <c r="A1211" t="s">
        <v>420</v>
      </c>
      <c r="B1211" t="s">
        <v>1366</v>
      </c>
      <c r="C1211" t="s">
        <v>1367</v>
      </c>
      <c r="D1211">
        <v>1900</v>
      </c>
      <c r="E1211" s="960">
        <v>1</v>
      </c>
      <c r="F1211" t="s">
        <v>439</v>
      </c>
      <c r="G1211" s="960">
        <v>182</v>
      </c>
      <c r="H1211" t="s">
        <v>382</v>
      </c>
      <c r="I1211" s="961" t="s">
        <v>488</v>
      </c>
      <c r="J1211" s="961" t="s">
        <v>444</v>
      </c>
      <c r="K1211" s="961" t="s">
        <v>448</v>
      </c>
      <c r="L1211" s="940" t="s">
        <v>116</v>
      </c>
      <c r="M1211" s="961" t="s">
        <v>158</v>
      </c>
      <c r="N1211" s="679">
        <f t="shared" ca="1" si="208"/>
        <v>0</v>
      </c>
      <c r="O1211" s="679">
        <f t="shared" ca="1" si="207"/>
        <v>0</v>
      </c>
      <c r="P1211" s="679">
        <f t="shared" ca="1" si="207"/>
        <v>0</v>
      </c>
      <c r="Q1211" s="679">
        <f t="shared" ca="1" si="207"/>
        <v>0</v>
      </c>
      <c r="R1211" s="679">
        <f t="shared" ca="1" si="207"/>
        <v>0</v>
      </c>
      <c r="S1211" s="679">
        <f t="shared" ca="1" si="207"/>
        <v>0</v>
      </c>
      <c r="T1211" s="679">
        <f t="shared" ca="1" si="207"/>
        <v>0</v>
      </c>
      <c r="U1211" s="679">
        <f t="shared" ca="1" si="207"/>
        <v>0</v>
      </c>
      <c r="V1211" s="679">
        <f t="shared" ca="1" si="207"/>
        <v>0</v>
      </c>
      <c r="W1211" s="679">
        <f t="shared" ca="1" si="202"/>
        <v>0</v>
      </c>
      <c r="X1211" s="679">
        <f t="shared" ca="1" si="207"/>
        <v>0</v>
      </c>
      <c r="Y1211" s="679">
        <f t="shared" ca="1" si="207"/>
        <v>0</v>
      </c>
      <c r="Z1211" s="679">
        <f t="shared" ca="1" si="207"/>
        <v>0</v>
      </c>
      <c r="AA1211" t="str">
        <f t="shared" si="198"/>
        <v>ASR_Financial_Report_SHP21Final</v>
      </c>
      <c r="AB1211" s="960">
        <f t="shared" si="199"/>
        <v>44658</v>
      </c>
      <c r="AC1211" t="str">
        <f t="shared" si="200"/>
        <v>Unaudited</v>
      </c>
    </row>
    <row r="1212" spans="1:29" x14ac:dyDescent="0.25">
      <c r="A1212" t="s">
        <v>420</v>
      </c>
      <c r="B1212" t="s">
        <v>1366</v>
      </c>
      <c r="C1212" t="s">
        <v>1367</v>
      </c>
      <c r="D1212">
        <v>1900</v>
      </c>
      <c r="E1212" s="960">
        <v>1</v>
      </c>
      <c r="F1212" t="s">
        <v>439</v>
      </c>
      <c r="G1212" s="960">
        <v>182</v>
      </c>
      <c r="H1212" t="s">
        <v>382</v>
      </c>
      <c r="I1212" s="940" t="s">
        <v>488</v>
      </c>
      <c r="J1212" s="940" t="s">
        <v>444</v>
      </c>
      <c r="K1212" s="940" t="s">
        <v>448</v>
      </c>
      <c r="L1212" s="940" t="s">
        <v>159</v>
      </c>
      <c r="M1212" s="961" t="s">
        <v>23</v>
      </c>
      <c r="N1212" s="679">
        <f t="shared" ca="1" si="208"/>
        <v>0</v>
      </c>
      <c r="O1212" s="679">
        <f t="shared" ca="1" si="207"/>
        <v>0</v>
      </c>
      <c r="P1212" s="679">
        <f t="shared" ca="1" si="207"/>
        <v>0</v>
      </c>
      <c r="Q1212" s="679">
        <f t="shared" ca="1" si="207"/>
        <v>0</v>
      </c>
      <c r="R1212" s="679">
        <f t="shared" ca="1" si="207"/>
        <v>0</v>
      </c>
      <c r="S1212" s="679">
        <f t="shared" ca="1" si="207"/>
        <v>0</v>
      </c>
      <c r="T1212" s="679">
        <f t="shared" ca="1" si="207"/>
        <v>0</v>
      </c>
      <c r="U1212" s="679">
        <f t="shared" ca="1" si="207"/>
        <v>0</v>
      </c>
      <c r="V1212" s="679">
        <f t="shared" ca="1" si="207"/>
        <v>0</v>
      </c>
      <c r="W1212" s="679">
        <f t="shared" ca="1" si="202"/>
        <v>0</v>
      </c>
      <c r="X1212" s="679">
        <f t="shared" ca="1" si="207"/>
        <v>0</v>
      </c>
      <c r="Y1212" s="679">
        <f t="shared" ca="1" si="207"/>
        <v>0</v>
      </c>
      <c r="Z1212" s="679">
        <f t="shared" ca="1" si="207"/>
        <v>0</v>
      </c>
      <c r="AA1212" t="str">
        <f t="shared" si="198"/>
        <v>ASR_Financial_Report_SHP21Final</v>
      </c>
      <c r="AB1212" s="960">
        <f t="shared" si="199"/>
        <v>44658</v>
      </c>
      <c r="AC1212" t="str">
        <f t="shared" si="200"/>
        <v>Unaudited</v>
      </c>
    </row>
    <row r="1213" spans="1:29" x14ac:dyDescent="0.25">
      <c r="A1213" t="s">
        <v>420</v>
      </c>
      <c r="B1213" t="s">
        <v>1366</v>
      </c>
      <c r="C1213" t="s">
        <v>1367</v>
      </c>
      <c r="D1213">
        <v>1900</v>
      </c>
      <c r="E1213" s="960">
        <v>1</v>
      </c>
      <c r="F1213" t="s">
        <v>439</v>
      </c>
      <c r="G1213" s="960">
        <v>182</v>
      </c>
      <c r="H1213" t="s">
        <v>382</v>
      </c>
      <c r="I1213" s="940" t="s">
        <v>488</v>
      </c>
      <c r="J1213" s="940" t="s">
        <v>444</v>
      </c>
      <c r="K1213" s="940" t="s">
        <v>448</v>
      </c>
      <c r="L1213" s="940" t="s">
        <v>442</v>
      </c>
      <c r="M1213" s="961" t="s">
        <v>456</v>
      </c>
      <c r="N1213" s="679">
        <f t="shared" ca="1" si="208"/>
        <v>0</v>
      </c>
      <c r="O1213" s="679">
        <f t="shared" ca="1" si="207"/>
        <v>0</v>
      </c>
      <c r="P1213" s="679">
        <f t="shared" ca="1" si="207"/>
        <v>0</v>
      </c>
      <c r="Q1213" s="679">
        <f t="shared" ca="1" si="207"/>
        <v>0</v>
      </c>
      <c r="R1213" s="679">
        <f t="shared" ca="1" si="207"/>
        <v>0</v>
      </c>
      <c r="S1213" s="679">
        <f t="shared" ca="1" si="207"/>
        <v>0</v>
      </c>
      <c r="T1213" s="679">
        <f t="shared" ca="1" si="207"/>
        <v>0</v>
      </c>
      <c r="U1213" s="679">
        <f t="shared" ca="1" si="207"/>
        <v>0</v>
      </c>
      <c r="V1213" s="679">
        <f t="shared" ca="1" si="207"/>
        <v>0</v>
      </c>
      <c r="W1213" s="679">
        <f t="shared" ca="1" si="202"/>
        <v>0</v>
      </c>
      <c r="X1213" s="679">
        <f t="shared" ca="1" si="207"/>
        <v>0</v>
      </c>
      <c r="Y1213" s="679">
        <f t="shared" ca="1" si="207"/>
        <v>0</v>
      </c>
      <c r="Z1213" s="679">
        <f t="shared" ca="1" si="207"/>
        <v>0</v>
      </c>
      <c r="AA1213" t="str">
        <f t="shared" si="198"/>
        <v>ASR_Financial_Report_SHP21Final</v>
      </c>
      <c r="AB1213" s="960">
        <f t="shared" si="199"/>
        <v>44658</v>
      </c>
      <c r="AC1213" t="str">
        <f t="shared" si="200"/>
        <v>Unaudited</v>
      </c>
    </row>
    <row r="1214" spans="1:29" ht="30" x14ac:dyDescent="0.25">
      <c r="A1214" t="s">
        <v>420</v>
      </c>
      <c r="B1214" t="s">
        <v>1366</v>
      </c>
      <c r="C1214" t="s">
        <v>1367</v>
      </c>
      <c r="D1214">
        <v>1900</v>
      </c>
      <c r="E1214" s="960">
        <v>1</v>
      </c>
      <c r="F1214" t="s">
        <v>439</v>
      </c>
      <c r="G1214" s="960">
        <v>182</v>
      </c>
      <c r="H1214" t="s">
        <v>382</v>
      </c>
      <c r="I1214" s="940" t="s">
        <v>488</v>
      </c>
      <c r="J1214" s="940" t="s">
        <v>444</v>
      </c>
      <c r="K1214" s="940" t="s">
        <v>449</v>
      </c>
      <c r="L1214" s="940">
        <v>9.1</v>
      </c>
      <c r="M1214" s="961" t="s">
        <v>185</v>
      </c>
      <c r="N1214" s="679">
        <f t="shared" ca="1" si="208"/>
        <v>0</v>
      </c>
      <c r="O1214" s="679">
        <f t="shared" ca="1" si="207"/>
        <v>0</v>
      </c>
      <c r="P1214" s="679">
        <f t="shared" ca="1" si="207"/>
        <v>0</v>
      </c>
      <c r="Q1214" s="679">
        <f t="shared" ca="1" si="207"/>
        <v>0</v>
      </c>
      <c r="R1214" s="679">
        <f t="shared" ca="1" si="207"/>
        <v>0</v>
      </c>
      <c r="S1214" s="679">
        <f t="shared" ca="1" si="207"/>
        <v>0</v>
      </c>
      <c r="T1214" s="679">
        <f t="shared" ca="1" si="207"/>
        <v>0</v>
      </c>
      <c r="U1214" s="679">
        <f t="shared" ca="1" si="207"/>
        <v>0</v>
      </c>
      <c r="V1214" s="679">
        <f t="shared" ca="1" si="207"/>
        <v>0</v>
      </c>
      <c r="W1214" s="679">
        <f t="shared" ca="1" si="202"/>
        <v>0</v>
      </c>
      <c r="X1214" s="679">
        <f t="shared" ca="1" si="207"/>
        <v>0</v>
      </c>
      <c r="Y1214" s="679">
        <f t="shared" ca="1" si="207"/>
        <v>0</v>
      </c>
      <c r="Z1214" s="679">
        <f t="shared" ca="1" si="207"/>
        <v>0</v>
      </c>
      <c r="AA1214" t="str">
        <f t="shared" si="198"/>
        <v>ASR_Financial_Report_SHP21Final</v>
      </c>
      <c r="AB1214" s="960">
        <f t="shared" si="199"/>
        <v>44658</v>
      </c>
      <c r="AC1214" t="str">
        <f t="shared" si="200"/>
        <v>Unaudited</v>
      </c>
    </row>
    <row r="1215" spans="1:29" x14ac:dyDescent="0.25">
      <c r="A1215" t="s">
        <v>420</v>
      </c>
      <c r="B1215" t="s">
        <v>1366</v>
      </c>
      <c r="C1215" t="s">
        <v>1367</v>
      </c>
      <c r="D1215">
        <v>1900</v>
      </c>
      <c r="E1215" s="960">
        <v>1</v>
      </c>
      <c r="F1215" t="s">
        <v>439</v>
      </c>
      <c r="G1215" s="960">
        <v>182</v>
      </c>
      <c r="H1215" t="s">
        <v>382</v>
      </c>
      <c r="I1215" s="961" t="s">
        <v>488</v>
      </c>
      <c r="J1215" s="961" t="s">
        <v>444</v>
      </c>
      <c r="K1215" s="961" t="s">
        <v>449</v>
      </c>
      <c r="L1215" s="940" t="s">
        <v>106</v>
      </c>
      <c r="M1215" s="961" t="s">
        <v>186</v>
      </c>
      <c r="N1215" s="679">
        <f t="shared" ca="1" si="208"/>
        <v>0</v>
      </c>
      <c r="O1215" s="679">
        <f t="shared" ca="1" si="207"/>
        <v>0</v>
      </c>
      <c r="P1215" s="679">
        <f t="shared" ca="1" si="207"/>
        <v>0</v>
      </c>
      <c r="Q1215" s="679">
        <f t="shared" ca="1" si="207"/>
        <v>0</v>
      </c>
      <c r="R1215" s="679">
        <f t="shared" ca="1" si="207"/>
        <v>0</v>
      </c>
      <c r="S1215" s="679">
        <f t="shared" ca="1" si="207"/>
        <v>0</v>
      </c>
      <c r="T1215" s="679">
        <f t="shared" ca="1" si="207"/>
        <v>0</v>
      </c>
      <c r="U1215" s="679">
        <f t="shared" ca="1" si="207"/>
        <v>0</v>
      </c>
      <c r="V1215" s="679">
        <f t="shared" ca="1" si="207"/>
        <v>0</v>
      </c>
      <c r="W1215" s="679">
        <f t="shared" ca="1" si="202"/>
        <v>0</v>
      </c>
      <c r="X1215" s="679">
        <f t="shared" ca="1" si="207"/>
        <v>0</v>
      </c>
      <c r="Y1215" s="679">
        <f t="shared" ca="1" si="207"/>
        <v>0</v>
      </c>
      <c r="Z1215" s="679">
        <f t="shared" ca="1" si="207"/>
        <v>0</v>
      </c>
      <c r="AA1215" t="str">
        <f t="shared" si="198"/>
        <v>ASR_Financial_Report_SHP21Final</v>
      </c>
      <c r="AB1215" s="960">
        <f t="shared" si="199"/>
        <v>44658</v>
      </c>
      <c r="AC1215" t="str">
        <f t="shared" si="200"/>
        <v>Unaudited</v>
      </c>
    </row>
    <row r="1216" spans="1:29" x14ac:dyDescent="0.25">
      <c r="A1216" t="s">
        <v>420</v>
      </c>
      <c r="B1216" t="s">
        <v>1366</v>
      </c>
      <c r="C1216" t="s">
        <v>1367</v>
      </c>
      <c r="D1216">
        <v>1900</v>
      </c>
      <c r="E1216" s="960">
        <v>1</v>
      </c>
      <c r="F1216" t="s">
        <v>439</v>
      </c>
      <c r="G1216" s="960">
        <v>182</v>
      </c>
      <c r="H1216" t="s">
        <v>382</v>
      </c>
      <c r="I1216" s="961" t="s">
        <v>488</v>
      </c>
      <c r="J1216" s="961" t="s">
        <v>444</v>
      </c>
      <c r="K1216" s="961" t="s">
        <v>449</v>
      </c>
      <c r="L1216" s="940" t="s">
        <v>1302</v>
      </c>
      <c r="M1216" s="961" t="s">
        <v>1303</v>
      </c>
      <c r="N1216" s="679">
        <f t="shared" ca="1" si="208"/>
        <v>0</v>
      </c>
      <c r="O1216" s="679">
        <f t="shared" ca="1" si="207"/>
        <v>0</v>
      </c>
      <c r="P1216" s="679">
        <f t="shared" ca="1" si="207"/>
        <v>0</v>
      </c>
      <c r="Q1216" s="679">
        <f t="shared" ca="1" si="207"/>
        <v>0</v>
      </c>
      <c r="R1216" s="679">
        <f t="shared" ca="1" si="207"/>
        <v>0</v>
      </c>
      <c r="S1216" s="679">
        <f t="shared" ca="1" si="207"/>
        <v>0</v>
      </c>
      <c r="T1216" s="679">
        <f t="shared" ca="1" si="207"/>
        <v>0</v>
      </c>
      <c r="U1216" s="679">
        <f t="shared" ca="1" si="207"/>
        <v>0</v>
      </c>
      <c r="V1216" s="679">
        <f t="shared" ca="1" si="207"/>
        <v>0</v>
      </c>
      <c r="W1216" s="679">
        <f t="shared" ca="1" si="202"/>
        <v>0</v>
      </c>
      <c r="X1216" s="679">
        <f t="shared" ca="1" si="207"/>
        <v>0</v>
      </c>
      <c r="Y1216" s="679">
        <f t="shared" ca="1" si="207"/>
        <v>0</v>
      </c>
      <c r="Z1216" s="679">
        <f t="shared" ca="1" si="207"/>
        <v>0</v>
      </c>
      <c r="AA1216" t="str">
        <f t="shared" si="198"/>
        <v>ASR_Financial_Report_SHP21Final</v>
      </c>
      <c r="AB1216" s="960">
        <f t="shared" si="199"/>
        <v>44658</v>
      </c>
      <c r="AC1216" t="str">
        <f t="shared" si="200"/>
        <v>Unaudited</v>
      </c>
    </row>
    <row r="1217" spans="1:29" x14ac:dyDescent="0.25">
      <c r="A1217" t="s">
        <v>420</v>
      </c>
      <c r="B1217" t="s">
        <v>1366</v>
      </c>
      <c r="C1217" t="s">
        <v>1367</v>
      </c>
      <c r="D1217">
        <v>1900</v>
      </c>
      <c r="E1217" s="960">
        <v>1</v>
      </c>
      <c r="F1217" t="s">
        <v>439</v>
      </c>
      <c r="G1217" s="960">
        <v>182</v>
      </c>
      <c r="H1217" t="s">
        <v>382</v>
      </c>
      <c r="I1217" s="961" t="s">
        <v>488</v>
      </c>
      <c r="J1217" s="961" t="s">
        <v>444</v>
      </c>
      <c r="K1217" s="961" t="s">
        <v>449</v>
      </c>
      <c r="L1217" s="940" t="s">
        <v>107</v>
      </c>
      <c r="M1217" s="961" t="s">
        <v>187</v>
      </c>
      <c r="N1217" s="679">
        <f t="shared" ca="1" si="208"/>
        <v>0</v>
      </c>
      <c r="O1217" s="679">
        <f t="shared" ca="1" si="207"/>
        <v>0</v>
      </c>
      <c r="P1217" s="679">
        <f t="shared" ca="1" si="207"/>
        <v>0</v>
      </c>
      <c r="Q1217" s="679">
        <f t="shared" ca="1" si="207"/>
        <v>0</v>
      </c>
      <c r="R1217" s="679">
        <f t="shared" ca="1" si="207"/>
        <v>0</v>
      </c>
      <c r="S1217" s="679">
        <f t="shared" ca="1" si="207"/>
        <v>0</v>
      </c>
      <c r="T1217" s="679">
        <f t="shared" ca="1" si="207"/>
        <v>0</v>
      </c>
      <c r="U1217" s="679">
        <f t="shared" ca="1" si="207"/>
        <v>0</v>
      </c>
      <c r="V1217" s="679">
        <f t="shared" ca="1" si="207"/>
        <v>0</v>
      </c>
      <c r="W1217" s="679">
        <f t="shared" ca="1" si="202"/>
        <v>0</v>
      </c>
      <c r="X1217" s="679">
        <f t="shared" ca="1" si="207"/>
        <v>0</v>
      </c>
      <c r="Y1217" s="679">
        <f t="shared" ca="1" si="207"/>
        <v>0</v>
      </c>
      <c r="Z1217" s="679">
        <f t="shared" ca="1" si="207"/>
        <v>0</v>
      </c>
      <c r="AA1217" t="str">
        <f t="shared" si="198"/>
        <v>ASR_Financial_Report_SHP21Final</v>
      </c>
      <c r="AB1217" s="960">
        <f t="shared" si="199"/>
        <v>44658</v>
      </c>
      <c r="AC1217" t="str">
        <f t="shared" si="200"/>
        <v>Unaudited</v>
      </c>
    </row>
    <row r="1218" spans="1:29" x14ac:dyDescent="0.25">
      <c r="A1218" t="s">
        <v>420</v>
      </c>
      <c r="B1218" t="s">
        <v>1366</v>
      </c>
      <c r="C1218" t="s">
        <v>1367</v>
      </c>
      <c r="D1218">
        <v>1900</v>
      </c>
      <c r="E1218" s="960">
        <v>1</v>
      </c>
      <c r="F1218" t="s">
        <v>439</v>
      </c>
      <c r="G1218" s="960">
        <v>182</v>
      </c>
      <c r="H1218" t="s">
        <v>382</v>
      </c>
      <c r="I1218" s="961" t="s">
        <v>488</v>
      </c>
      <c r="J1218" s="961" t="s">
        <v>444</v>
      </c>
      <c r="K1218" s="961" t="s">
        <v>449</v>
      </c>
      <c r="L1218" s="940" t="s">
        <v>108</v>
      </c>
      <c r="M1218" s="961" t="s">
        <v>160</v>
      </c>
      <c r="N1218" s="679">
        <f t="shared" ca="1" si="208"/>
        <v>0</v>
      </c>
      <c r="O1218" s="679">
        <f t="shared" ca="1" si="207"/>
        <v>0</v>
      </c>
      <c r="P1218" s="679">
        <f t="shared" ca="1" si="207"/>
        <v>0</v>
      </c>
      <c r="Q1218" s="679">
        <f t="shared" ca="1" si="207"/>
        <v>0</v>
      </c>
      <c r="R1218" s="679">
        <f t="shared" ca="1" si="207"/>
        <v>0</v>
      </c>
      <c r="S1218" s="679">
        <f t="shared" ca="1" si="207"/>
        <v>0</v>
      </c>
      <c r="T1218" s="679">
        <f t="shared" ca="1" si="207"/>
        <v>0</v>
      </c>
      <c r="U1218" s="679">
        <f t="shared" ca="1" si="207"/>
        <v>0</v>
      </c>
      <c r="V1218" s="679">
        <f t="shared" ca="1" si="207"/>
        <v>0</v>
      </c>
      <c r="W1218" s="679">
        <f t="shared" ca="1" si="202"/>
        <v>0</v>
      </c>
      <c r="X1218" s="679">
        <f t="shared" ca="1" si="207"/>
        <v>0</v>
      </c>
      <c r="Y1218" s="679">
        <f t="shared" ca="1" si="207"/>
        <v>0</v>
      </c>
      <c r="Z1218" s="679">
        <f t="shared" ca="1" si="207"/>
        <v>0</v>
      </c>
      <c r="AA1218" t="str">
        <f t="shared" ref="AA1218:AA1281" si="209">file_name</f>
        <v>ASR_Financial_Report_SHP21Final</v>
      </c>
      <c r="AB1218" s="960">
        <f t="shared" ref="AB1218:AB1281" si="210">file_date</f>
        <v>44658</v>
      </c>
      <c r="AC1218" t="str">
        <f t="shared" ref="AC1218:AC1281" si="211">status</f>
        <v>Unaudited</v>
      </c>
    </row>
    <row r="1219" spans="1:29" x14ac:dyDescent="0.25">
      <c r="A1219" t="s">
        <v>420</v>
      </c>
      <c r="B1219" t="s">
        <v>1366</v>
      </c>
      <c r="C1219" t="s">
        <v>1367</v>
      </c>
      <c r="D1219">
        <v>1900</v>
      </c>
      <c r="E1219" s="960">
        <v>1</v>
      </c>
      <c r="F1219" t="s">
        <v>439</v>
      </c>
      <c r="G1219" s="960">
        <v>182</v>
      </c>
      <c r="H1219" t="s">
        <v>382</v>
      </c>
      <c r="I1219" s="961" t="s">
        <v>488</v>
      </c>
      <c r="J1219" s="961" t="s">
        <v>444</v>
      </c>
      <c r="K1219" s="961" t="s">
        <v>449</v>
      </c>
      <c r="L1219" s="956" t="s">
        <v>109</v>
      </c>
      <c r="M1219" s="961" t="s">
        <v>134</v>
      </c>
      <c r="N1219" s="679">
        <f t="shared" ca="1" si="208"/>
        <v>0</v>
      </c>
      <c r="O1219" s="679">
        <f t="shared" ca="1" si="207"/>
        <v>0</v>
      </c>
      <c r="P1219" s="679">
        <f t="shared" ca="1" si="207"/>
        <v>0</v>
      </c>
      <c r="Q1219" s="679">
        <f t="shared" ca="1" si="207"/>
        <v>0</v>
      </c>
      <c r="R1219" s="679">
        <f t="shared" ca="1" si="207"/>
        <v>0</v>
      </c>
      <c r="S1219" s="679">
        <f t="shared" ca="1" si="207"/>
        <v>0</v>
      </c>
      <c r="T1219" s="679">
        <f t="shared" ca="1" si="207"/>
        <v>0</v>
      </c>
      <c r="U1219" s="679">
        <f t="shared" ca="1" si="207"/>
        <v>0</v>
      </c>
      <c r="V1219" s="679">
        <f t="shared" ca="1" si="207"/>
        <v>0</v>
      </c>
      <c r="W1219" s="679">
        <f t="shared" ca="1" si="202"/>
        <v>0</v>
      </c>
      <c r="X1219" s="679">
        <f t="shared" ca="1" si="207"/>
        <v>0</v>
      </c>
      <c r="Y1219" s="679">
        <f t="shared" ca="1" si="207"/>
        <v>0</v>
      </c>
      <c r="Z1219" s="679">
        <f t="shared" ca="1" si="207"/>
        <v>0</v>
      </c>
      <c r="AA1219" t="str">
        <f t="shared" si="209"/>
        <v>ASR_Financial_Report_SHP21Final</v>
      </c>
      <c r="AB1219" s="960">
        <f t="shared" si="210"/>
        <v>44658</v>
      </c>
      <c r="AC1219" t="str">
        <f t="shared" si="211"/>
        <v>Unaudited</v>
      </c>
    </row>
    <row r="1220" spans="1:29" x14ac:dyDescent="0.25">
      <c r="A1220" t="s">
        <v>420</v>
      </c>
      <c r="B1220" t="s">
        <v>1366</v>
      </c>
      <c r="C1220" t="s">
        <v>1367</v>
      </c>
      <c r="D1220">
        <v>1900</v>
      </c>
      <c r="E1220" s="960">
        <v>1</v>
      </c>
      <c r="F1220" t="s">
        <v>439</v>
      </c>
      <c r="G1220" s="960">
        <v>182</v>
      </c>
      <c r="H1220" t="s">
        <v>382</v>
      </c>
      <c r="I1220" s="961" t="s">
        <v>488</v>
      </c>
      <c r="J1220" s="961" t="s">
        <v>444</v>
      </c>
      <c r="K1220" s="961" t="s">
        <v>449</v>
      </c>
      <c r="L1220" s="940" t="s">
        <v>110</v>
      </c>
      <c r="M1220" s="961" t="s">
        <v>162</v>
      </c>
      <c r="N1220" s="679">
        <f t="shared" ca="1" si="208"/>
        <v>0</v>
      </c>
      <c r="O1220" s="679">
        <f t="shared" ca="1" si="207"/>
        <v>0</v>
      </c>
      <c r="P1220" s="679">
        <f t="shared" ca="1" si="207"/>
        <v>0</v>
      </c>
      <c r="Q1220" s="679">
        <f t="shared" ca="1" si="207"/>
        <v>0</v>
      </c>
      <c r="R1220" s="679">
        <f t="shared" ca="1" si="207"/>
        <v>0</v>
      </c>
      <c r="S1220" s="679">
        <f t="shared" ca="1" si="207"/>
        <v>0</v>
      </c>
      <c r="T1220" s="679">
        <f t="shared" ca="1" si="207"/>
        <v>0</v>
      </c>
      <c r="U1220" s="679">
        <f t="shared" ca="1" si="207"/>
        <v>0</v>
      </c>
      <c r="V1220" s="679">
        <f t="shared" ca="1" si="207"/>
        <v>0</v>
      </c>
      <c r="W1220" s="679">
        <f t="shared" ca="1" si="202"/>
        <v>0</v>
      </c>
      <c r="X1220" s="679">
        <f t="shared" ca="1" si="207"/>
        <v>0</v>
      </c>
      <c r="Y1220" s="679">
        <f t="shared" ca="1" si="207"/>
        <v>0</v>
      </c>
      <c r="Z1220" s="679">
        <f t="shared" ca="1" si="207"/>
        <v>0</v>
      </c>
      <c r="AA1220" t="str">
        <f t="shared" si="209"/>
        <v>ASR_Financial_Report_SHP21Final</v>
      </c>
      <c r="AB1220" s="960">
        <f t="shared" si="210"/>
        <v>44658</v>
      </c>
      <c r="AC1220" t="str">
        <f t="shared" si="211"/>
        <v>Unaudited</v>
      </c>
    </row>
    <row r="1221" spans="1:29" x14ac:dyDescent="0.25">
      <c r="A1221" t="s">
        <v>420</v>
      </c>
      <c r="B1221" t="s">
        <v>1366</v>
      </c>
      <c r="C1221" t="s">
        <v>1367</v>
      </c>
      <c r="D1221">
        <v>1900</v>
      </c>
      <c r="E1221" s="960">
        <v>1</v>
      </c>
      <c r="F1221" t="s">
        <v>439</v>
      </c>
      <c r="G1221" s="960">
        <v>182</v>
      </c>
      <c r="H1221" t="s">
        <v>382</v>
      </c>
      <c r="I1221" s="940" t="s">
        <v>488</v>
      </c>
      <c r="J1221" s="940" t="s">
        <v>444</v>
      </c>
      <c r="K1221" s="940" t="s">
        <v>449</v>
      </c>
      <c r="L1221" s="940" t="s">
        <v>111</v>
      </c>
      <c r="M1221" s="961" t="s">
        <v>463</v>
      </c>
      <c r="N1221" s="679">
        <f t="shared" ca="1" si="208"/>
        <v>0</v>
      </c>
      <c r="O1221" s="679">
        <f t="shared" ca="1" si="207"/>
        <v>0</v>
      </c>
      <c r="P1221" s="679">
        <f t="shared" ca="1" si="207"/>
        <v>0</v>
      </c>
      <c r="Q1221" s="679">
        <f t="shared" ca="1" si="207"/>
        <v>0</v>
      </c>
      <c r="R1221" s="679">
        <f t="shared" ca="1" si="207"/>
        <v>0</v>
      </c>
      <c r="S1221" s="679">
        <f t="shared" ca="1" si="207"/>
        <v>0</v>
      </c>
      <c r="T1221" s="679">
        <f t="shared" ca="1" si="207"/>
        <v>0</v>
      </c>
      <c r="U1221" s="679">
        <f t="shared" ca="1" si="207"/>
        <v>0</v>
      </c>
      <c r="V1221" s="679">
        <f t="shared" ca="1" si="207"/>
        <v>0</v>
      </c>
      <c r="W1221" s="679">
        <f t="shared" ca="1" si="202"/>
        <v>0</v>
      </c>
      <c r="X1221" s="679">
        <f t="shared" ca="1" si="207"/>
        <v>0</v>
      </c>
      <c r="Y1221" s="679">
        <f t="shared" ca="1" si="207"/>
        <v>0</v>
      </c>
      <c r="Z1221" s="679">
        <f t="shared" ca="1" si="207"/>
        <v>0</v>
      </c>
      <c r="AA1221" t="str">
        <f t="shared" si="209"/>
        <v>ASR_Financial_Report_SHP21Final</v>
      </c>
      <c r="AB1221" s="960">
        <f t="shared" si="210"/>
        <v>44658</v>
      </c>
      <c r="AC1221" t="str">
        <f t="shared" si="211"/>
        <v>Unaudited</v>
      </c>
    </row>
    <row r="1222" spans="1:29" x14ac:dyDescent="0.25">
      <c r="A1222" t="s">
        <v>420</v>
      </c>
      <c r="B1222" t="s">
        <v>1366</v>
      </c>
      <c r="C1222" t="s">
        <v>1367</v>
      </c>
      <c r="D1222">
        <v>1900</v>
      </c>
      <c r="E1222" s="960">
        <v>1</v>
      </c>
      <c r="F1222" t="s">
        <v>439</v>
      </c>
      <c r="G1222" s="960">
        <v>182</v>
      </c>
      <c r="H1222" t="s">
        <v>382</v>
      </c>
      <c r="I1222" s="961" t="s">
        <v>488</v>
      </c>
      <c r="J1222" s="961" t="s">
        <v>444</v>
      </c>
      <c r="K1222" s="961" t="s">
        <v>6</v>
      </c>
      <c r="L1222" s="940" t="s">
        <v>117</v>
      </c>
      <c r="M1222" s="961" t="s">
        <v>188</v>
      </c>
      <c r="N1222" s="679">
        <f t="shared" ca="1" si="208"/>
        <v>0</v>
      </c>
      <c r="O1222" s="679">
        <f t="shared" ca="1" si="207"/>
        <v>0</v>
      </c>
      <c r="P1222" s="679">
        <f t="shared" ca="1" si="207"/>
        <v>0</v>
      </c>
      <c r="Q1222" s="679">
        <f t="shared" ca="1" si="207"/>
        <v>0</v>
      </c>
      <c r="R1222" s="679">
        <f t="shared" ca="1" si="207"/>
        <v>0</v>
      </c>
      <c r="S1222" s="679">
        <f t="shared" ca="1" si="207"/>
        <v>0</v>
      </c>
      <c r="T1222" s="679">
        <f t="shared" ca="1" si="207"/>
        <v>0</v>
      </c>
      <c r="U1222" s="679">
        <f t="shared" ca="1" si="207"/>
        <v>0</v>
      </c>
      <c r="V1222" s="679">
        <f t="shared" ca="1" si="207"/>
        <v>0</v>
      </c>
      <c r="W1222" s="679">
        <f t="shared" ca="1" si="202"/>
        <v>0</v>
      </c>
      <c r="X1222" s="679">
        <f t="shared" ca="1" si="207"/>
        <v>0</v>
      </c>
      <c r="Y1222" s="679">
        <f t="shared" ca="1" si="207"/>
        <v>0</v>
      </c>
      <c r="Z1222" s="679">
        <f t="shared" ca="1" si="207"/>
        <v>0</v>
      </c>
      <c r="AA1222" t="str">
        <f t="shared" si="209"/>
        <v>ASR_Financial_Report_SHP21Final</v>
      </c>
      <c r="AB1222" s="960">
        <f t="shared" si="210"/>
        <v>44658</v>
      </c>
      <c r="AC1222" t="str">
        <f t="shared" si="211"/>
        <v>Unaudited</v>
      </c>
    </row>
    <row r="1223" spans="1:29" x14ac:dyDescent="0.25">
      <c r="A1223" t="s">
        <v>420</v>
      </c>
      <c r="B1223" t="s">
        <v>1366</v>
      </c>
      <c r="C1223" t="s">
        <v>1367</v>
      </c>
      <c r="D1223">
        <v>1900</v>
      </c>
      <c r="E1223" s="960">
        <v>1</v>
      </c>
      <c r="F1223" t="s">
        <v>439</v>
      </c>
      <c r="G1223" s="960">
        <v>182</v>
      </c>
      <c r="H1223" t="s">
        <v>382</v>
      </c>
      <c r="I1223" s="940" t="s">
        <v>488</v>
      </c>
      <c r="J1223" s="940" t="s">
        <v>444</v>
      </c>
      <c r="K1223" s="940" t="s">
        <v>6</v>
      </c>
      <c r="L1223" s="940" t="s">
        <v>45</v>
      </c>
      <c r="M1223" s="940" t="s">
        <v>163</v>
      </c>
      <c r="N1223" s="679">
        <f t="shared" ca="1" si="208"/>
        <v>0</v>
      </c>
      <c r="O1223" s="679">
        <f t="shared" ca="1" si="207"/>
        <v>0</v>
      </c>
      <c r="P1223" s="679">
        <f t="shared" ca="1" si="207"/>
        <v>0</v>
      </c>
      <c r="Q1223" s="679">
        <f t="shared" ca="1" si="207"/>
        <v>0</v>
      </c>
      <c r="R1223" s="679">
        <f t="shared" ca="1" si="207"/>
        <v>0</v>
      </c>
      <c r="S1223" s="679">
        <f t="shared" ca="1" si="207"/>
        <v>0</v>
      </c>
      <c r="T1223" s="679">
        <f t="shared" ca="1" si="207"/>
        <v>0</v>
      </c>
      <c r="U1223" s="679">
        <f t="shared" ca="1" si="207"/>
        <v>0</v>
      </c>
      <c r="V1223" s="679">
        <f t="shared" ca="1" si="207"/>
        <v>0</v>
      </c>
      <c r="W1223" s="679">
        <f t="shared" ca="1" si="202"/>
        <v>0</v>
      </c>
      <c r="X1223" s="679">
        <f t="shared" ca="1" si="207"/>
        <v>0</v>
      </c>
      <c r="Y1223" s="679">
        <f t="shared" ca="1" si="207"/>
        <v>0</v>
      </c>
      <c r="Z1223" s="679">
        <f t="shared" ca="1" si="207"/>
        <v>0</v>
      </c>
      <c r="AA1223" t="str">
        <f t="shared" si="209"/>
        <v>ASR_Financial_Report_SHP21Final</v>
      </c>
      <c r="AB1223" s="960">
        <f t="shared" si="210"/>
        <v>44658</v>
      </c>
      <c r="AC1223" t="str">
        <f t="shared" si="211"/>
        <v>Unaudited</v>
      </c>
    </row>
    <row r="1224" spans="1:29" x14ac:dyDescent="0.25">
      <c r="A1224" t="s">
        <v>420</v>
      </c>
      <c r="B1224" t="s">
        <v>1366</v>
      </c>
      <c r="C1224" t="s">
        <v>1367</v>
      </c>
      <c r="D1224">
        <v>1900</v>
      </c>
      <c r="E1224" s="960">
        <v>1</v>
      </c>
      <c r="F1224" t="s">
        <v>439</v>
      </c>
      <c r="G1224" s="960">
        <v>182</v>
      </c>
      <c r="H1224" t="s">
        <v>382</v>
      </c>
      <c r="I1224" s="940" t="s">
        <v>488</v>
      </c>
      <c r="J1224" s="940" t="s">
        <v>444</v>
      </c>
      <c r="K1224" s="940" t="s">
        <v>6</v>
      </c>
      <c r="L1224" s="940" t="s">
        <v>46</v>
      </c>
      <c r="M1224" s="961" t="s">
        <v>164</v>
      </c>
      <c r="N1224" s="679">
        <f t="shared" ca="1" si="208"/>
        <v>0</v>
      </c>
      <c r="O1224" s="679">
        <f t="shared" ca="1" si="207"/>
        <v>0</v>
      </c>
      <c r="P1224" s="679">
        <f t="shared" ca="1" si="207"/>
        <v>0</v>
      </c>
      <c r="Q1224" s="679">
        <f t="shared" ca="1" si="207"/>
        <v>0</v>
      </c>
      <c r="R1224" s="679">
        <f t="shared" ca="1" si="207"/>
        <v>0</v>
      </c>
      <c r="S1224" s="679">
        <f t="shared" ca="1" si="207"/>
        <v>0</v>
      </c>
      <c r="T1224" s="679">
        <f t="shared" ca="1" si="207"/>
        <v>0</v>
      </c>
      <c r="U1224" s="679">
        <f t="shared" ca="1" si="207"/>
        <v>0</v>
      </c>
      <c r="V1224" s="679">
        <f t="shared" ca="1" si="207"/>
        <v>0</v>
      </c>
      <c r="W1224" s="679">
        <f t="shared" ca="1" si="202"/>
        <v>0</v>
      </c>
      <c r="X1224" s="679">
        <f t="shared" ca="1" si="207"/>
        <v>0</v>
      </c>
      <c r="Y1224" s="679">
        <f t="shared" ca="1" si="207"/>
        <v>0</v>
      </c>
      <c r="Z1224" s="679">
        <f t="shared" ca="1" si="207"/>
        <v>0</v>
      </c>
      <c r="AA1224" t="str">
        <f t="shared" si="209"/>
        <v>ASR_Financial_Report_SHP21Final</v>
      </c>
      <c r="AB1224" s="960">
        <f t="shared" si="210"/>
        <v>44658</v>
      </c>
      <c r="AC1224" t="str">
        <f t="shared" si="211"/>
        <v>Unaudited</v>
      </c>
    </row>
    <row r="1225" spans="1:29" x14ac:dyDescent="0.25">
      <c r="A1225" t="s">
        <v>420</v>
      </c>
      <c r="B1225" t="s">
        <v>1366</v>
      </c>
      <c r="C1225" t="s">
        <v>1367</v>
      </c>
      <c r="D1225">
        <v>1900</v>
      </c>
      <c r="E1225" s="960">
        <v>1</v>
      </c>
      <c r="F1225" t="s">
        <v>439</v>
      </c>
      <c r="G1225" s="960">
        <v>182</v>
      </c>
      <c r="H1225" t="s">
        <v>382</v>
      </c>
      <c r="I1225" s="940" t="s">
        <v>488</v>
      </c>
      <c r="J1225" s="940" t="s">
        <v>444</v>
      </c>
      <c r="K1225" s="940" t="s">
        <v>6</v>
      </c>
      <c r="L1225" s="940" t="s">
        <v>165</v>
      </c>
      <c r="M1225" s="961" t="s">
        <v>461</v>
      </c>
      <c r="N1225" s="679">
        <f t="shared" ca="1" si="208"/>
        <v>0</v>
      </c>
      <c r="O1225" s="679">
        <f t="shared" ca="1" si="207"/>
        <v>0</v>
      </c>
      <c r="P1225" s="679">
        <f t="shared" ca="1" si="207"/>
        <v>0</v>
      </c>
      <c r="Q1225" s="679">
        <f t="shared" ca="1" si="207"/>
        <v>0</v>
      </c>
      <c r="R1225" s="679">
        <f t="shared" ca="1" si="207"/>
        <v>0</v>
      </c>
      <c r="S1225" s="679">
        <f t="shared" ca="1" si="207"/>
        <v>0</v>
      </c>
      <c r="T1225" s="679">
        <f t="shared" ca="1" si="207"/>
        <v>0</v>
      </c>
      <c r="U1225" s="679">
        <f t="shared" ca="1" si="207"/>
        <v>0</v>
      </c>
      <c r="V1225" s="679">
        <f t="shared" ca="1" si="207"/>
        <v>0</v>
      </c>
      <c r="W1225" s="679">
        <f t="shared" ca="1" si="202"/>
        <v>0</v>
      </c>
      <c r="X1225" s="679">
        <f t="shared" ca="1" si="207"/>
        <v>0</v>
      </c>
      <c r="Y1225" s="679">
        <f t="shared" ca="1" si="207"/>
        <v>0</v>
      </c>
      <c r="Z1225" s="679">
        <f t="shared" ca="1" si="207"/>
        <v>0</v>
      </c>
      <c r="AA1225" t="str">
        <f t="shared" si="209"/>
        <v>ASR_Financial_Report_SHP21Final</v>
      </c>
      <c r="AB1225" s="960">
        <f t="shared" si="210"/>
        <v>44658</v>
      </c>
      <c r="AC1225" t="str">
        <f t="shared" si="211"/>
        <v>Unaudited</v>
      </c>
    </row>
    <row r="1226" spans="1:29" x14ac:dyDescent="0.25">
      <c r="A1226" t="s">
        <v>420</v>
      </c>
      <c r="B1226" t="s">
        <v>1366</v>
      </c>
      <c r="C1226" t="s">
        <v>1367</v>
      </c>
      <c r="D1226">
        <v>1900</v>
      </c>
      <c r="E1226" s="960">
        <v>1</v>
      </c>
      <c r="F1226" t="s">
        <v>439</v>
      </c>
      <c r="G1226" s="960">
        <v>182</v>
      </c>
      <c r="H1226" t="s">
        <v>382</v>
      </c>
      <c r="I1226" s="940" t="s">
        <v>488</v>
      </c>
      <c r="J1226" s="940" t="s">
        <v>444</v>
      </c>
      <c r="K1226" s="940" t="s">
        <v>434</v>
      </c>
      <c r="L1226" s="940" t="s">
        <v>120</v>
      </c>
      <c r="M1226" s="961" t="s">
        <v>32</v>
      </c>
      <c r="N1226" s="679">
        <f t="shared" ca="1" si="208"/>
        <v>0</v>
      </c>
      <c r="O1226" s="679">
        <f t="shared" ca="1" si="207"/>
        <v>0</v>
      </c>
      <c r="P1226" s="679">
        <f t="shared" ca="1" si="207"/>
        <v>0</v>
      </c>
      <c r="Q1226" s="679">
        <f t="shared" ca="1" si="207"/>
        <v>0</v>
      </c>
      <c r="R1226" s="679">
        <f t="shared" ca="1" si="207"/>
        <v>0</v>
      </c>
      <c r="S1226" s="679">
        <f t="shared" ca="1" si="207"/>
        <v>0</v>
      </c>
      <c r="T1226" s="679">
        <f t="shared" ca="1" si="207"/>
        <v>0</v>
      </c>
      <c r="U1226" s="679">
        <f t="shared" ca="1" si="207"/>
        <v>0</v>
      </c>
      <c r="V1226" s="679">
        <f t="shared" ca="1" si="207"/>
        <v>0</v>
      </c>
      <c r="W1226" s="679">
        <f t="shared" ca="1" si="202"/>
        <v>0</v>
      </c>
      <c r="X1226" s="679">
        <f t="shared" ca="1" si="207"/>
        <v>0</v>
      </c>
      <c r="Y1226" s="679">
        <f t="shared" ca="1" si="207"/>
        <v>0</v>
      </c>
      <c r="Z1226" s="679">
        <f t="shared" ca="1" si="207"/>
        <v>0</v>
      </c>
      <c r="AA1226" t="str">
        <f t="shared" si="209"/>
        <v>ASR_Financial_Report_SHP21Final</v>
      </c>
      <c r="AB1226" s="960">
        <f t="shared" si="210"/>
        <v>44658</v>
      </c>
      <c r="AC1226" t="str">
        <f t="shared" si="211"/>
        <v>Unaudited</v>
      </c>
    </row>
    <row r="1227" spans="1:29" x14ac:dyDescent="0.25">
      <c r="A1227" t="s">
        <v>420</v>
      </c>
      <c r="B1227" t="s">
        <v>1366</v>
      </c>
      <c r="C1227" t="s">
        <v>1367</v>
      </c>
      <c r="D1227">
        <v>1900</v>
      </c>
      <c r="E1227" s="960">
        <v>1</v>
      </c>
      <c r="F1227" t="s">
        <v>439</v>
      </c>
      <c r="G1227" s="960">
        <v>182</v>
      </c>
      <c r="H1227" t="s">
        <v>382</v>
      </c>
      <c r="I1227" s="940" t="s">
        <v>488</v>
      </c>
      <c r="J1227" s="940" t="s">
        <v>444</v>
      </c>
      <c r="K1227" s="940" t="s">
        <v>434</v>
      </c>
      <c r="L1227" s="946" t="s">
        <v>924</v>
      </c>
      <c r="M1227" s="962" t="s">
        <v>916</v>
      </c>
      <c r="N1227" s="679">
        <f t="shared" ca="1" si="208"/>
        <v>0</v>
      </c>
      <c r="O1227" s="679">
        <f t="shared" ca="1" si="207"/>
        <v>0</v>
      </c>
      <c r="P1227" s="679">
        <f t="shared" ca="1" si="207"/>
        <v>0</v>
      </c>
      <c r="Q1227" s="679">
        <f t="shared" ca="1" si="207"/>
        <v>0</v>
      </c>
      <c r="R1227" s="679">
        <f t="shared" ca="1" si="207"/>
        <v>0</v>
      </c>
      <c r="S1227" s="679">
        <f t="shared" ca="1" si="207"/>
        <v>0</v>
      </c>
      <c r="T1227" s="679">
        <f t="shared" ca="1" si="207"/>
        <v>0</v>
      </c>
      <c r="U1227" s="679">
        <f t="shared" ca="1" si="207"/>
        <v>0</v>
      </c>
      <c r="V1227" s="679">
        <f t="shared" ca="1" si="207"/>
        <v>0</v>
      </c>
      <c r="W1227" s="679">
        <f t="shared" ca="1" si="202"/>
        <v>0</v>
      </c>
      <c r="X1227" s="679">
        <f t="shared" ca="1" si="207"/>
        <v>0</v>
      </c>
      <c r="Y1227" s="679">
        <f t="shared" ca="1" si="207"/>
        <v>0</v>
      </c>
      <c r="Z1227" s="679">
        <f t="shared" ca="1" si="207"/>
        <v>0</v>
      </c>
      <c r="AA1227" t="str">
        <f t="shared" si="209"/>
        <v>ASR_Financial_Report_SHP21Final</v>
      </c>
      <c r="AB1227" s="960">
        <f t="shared" si="210"/>
        <v>44658</v>
      </c>
      <c r="AC1227" t="str">
        <f t="shared" si="211"/>
        <v>Unaudited</v>
      </c>
    </row>
    <row r="1228" spans="1:29" x14ac:dyDescent="0.25">
      <c r="A1228" t="s">
        <v>420</v>
      </c>
      <c r="B1228" t="s">
        <v>1366</v>
      </c>
      <c r="C1228" t="s">
        <v>1367</v>
      </c>
      <c r="D1228">
        <v>1900</v>
      </c>
      <c r="E1228" s="960">
        <v>1</v>
      </c>
      <c r="F1228" t="s">
        <v>439</v>
      </c>
      <c r="G1228" s="960">
        <v>182</v>
      </c>
      <c r="H1228" t="s">
        <v>382</v>
      </c>
      <c r="I1228" s="940" t="s">
        <v>488</v>
      </c>
      <c r="J1228" s="940" t="s">
        <v>444</v>
      </c>
      <c r="K1228" s="940" t="s">
        <v>434</v>
      </c>
      <c r="L1228" s="940" t="s">
        <v>167</v>
      </c>
      <c r="M1228" s="961" t="s">
        <v>40</v>
      </c>
      <c r="N1228" s="679">
        <f t="shared" ca="1" si="208"/>
        <v>0</v>
      </c>
      <c r="O1228" s="679">
        <f t="shared" ca="1" si="207"/>
        <v>0</v>
      </c>
      <c r="P1228" s="679">
        <f t="shared" ca="1" si="207"/>
        <v>0</v>
      </c>
      <c r="Q1228" s="679">
        <f t="shared" ca="1" si="207"/>
        <v>0</v>
      </c>
      <c r="R1228" s="679">
        <f t="shared" ca="1" si="207"/>
        <v>0</v>
      </c>
      <c r="S1228" s="679">
        <f t="shared" ca="1" si="207"/>
        <v>0</v>
      </c>
      <c r="T1228" s="679">
        <f t="shared" ca="1" si="207"/>
        <v>0</v>
      </c>
      <c r="U1228" s="679">
        <f t="shared" ca="1" si="207"/>
        <v>0</v>
      </c>
      <c r="V1228" s="679">
        <f t="shared" ca="1" si="207"/>
        <v>0</v>
      </c>
      <c r="W1228" s="679">
        <f t="shared" ca="1" si="202"/>
        <v>0</v>
      </c>
      <c r="X1228" s="679">
        <f t="shared" ca="1" si="207"/>
        <v>0</v>
      </c>
      <c r="Y1228" s="679">
        <f t="shared" ca="1" si="207"/>
        <v>0</v>
      </c>
      <c r="Z1228" s="679">
        <f t="shared" ca="1" si="207"/>
        <v>0</v>
      </c>
      <c r="AA1228" t="str">
        <f t="shared" si="209"/>
        <v>ASR_Financial_Report_SHP21Final</v>
      </c>
      <c r="AB1228" s="960">
        <f t="shared" si="210"/>
        <v>44658</v>
      </c>
      <c r="AC1228" t="str">
        <f t="shared" si="211"/>
        <v>Unaudited</v>
      </c>
    </row>
    <row r="1229" spans="1:29" x14ac:dyDescent="0.25">
      <c r="A1229" t="s">
        <v>420</v>
      </c>
      <c r="B1229" t="s">
        <v>1366</v>
      </c>
      <c r="C1229" t="s">
        <v>1367</v>
      </c>
      <c r="D1229">
        <v>1900</v>
      </c>
      <c r="E1229" s="960">
        <v>1</v>
      </c>
      <c r="F1229" t="s">
        <v>439</v>
      </c>
      <c r="G1229" s="960">
        <v>182</v>
      </c>
      <c r="H1229" t="s">
        <v>382</v>
      </c>
      <c r="I1229" s="940" t="s">
        <v>488</v>
      </c>
      <c r="J1229" s="940" t="s">
        <v>444</v>
      </c>
      <c r="K1229" s="940" t="s">
        <v>434</v>
      </c>
      <c r="L1229" s="940" t="s">
        <v>168</v>
      </c>
      <c r="M1229" s="961" t="s">
        <v>329</v>
      </c>
      <c r="N1229" s="679">
        <f t="shared" ca="1" si="208"/>
        <v>0</v>
      </c>
      <c r="O1229" s="679">
        <f t="shared" ca="1" si="207"/>
        <v>0</v>
      </c>
      <c r="P1229" s="679">
        <f t="shared" ca="1" si="207"/>
        <v>0</v>
      </c>
      <c r="Q1229" s="679">
        <f t="shared" ca="1" si="207"/>
        <v>0</v>
      </c>
      <c r="R1229" s="679">
        <f t="shared" ca="1" si="207"/>
        <v>0</v>
      </c>
      <c r="S1229" s="679">
        <f t="shared" ca="1" si="207"/>
        <v>0</v>
      </c>
      <c r="T1229" s="679">
        <f t="shared" ca="1" si="207"/>
        <v>0</v>
      </c>
      <c r="U1229" s="679">
        <f t="shared" ca="1" si="207"/>
        <v>0</v>
      </c>
      <c r="V1229" s="679">
        <f t="shared" ca="1" si="207"/>
        <v>0</v>
      </c>
      <c r="W1229" s="679">
        <f t="shared" ca="1" si="202"/>
        <v>0</v>
      </c>
      <c r="X1229" s="679">
        <f t="shared" ca="1" si="207"/>
        <v>0</v>
      </c>
      <c r="Y1229" s="679">
        <f t="shared" ca="1" si="207"/>
        <v>0</v>
      </c>
      <c r="Z1229" s="679">
        <f t="shared" ca="1" si="207"/>
        <v>0</v>
      </c>
      <c r="AA1229" t="str">
        <f t="shared" si="209"/>
        <v>ASR_Financial_Report_SHP21Final</v>
      </c>
      <c r="AB1229" s="960">
        <f t="shared" si="210"/>
        <v>44658</v>
      </c>
      <c r="AC1229" t="str">
        <f t="shared" si="211"/>
        <v>Unaudited</v>
      </c>
    </row>
    <row r="1230" spans="1:29" x14ac:dyDescent="0.25">
      <c r="A1230" t="s">
        <v>420</v>
      </c>
      <c r="B1230" t="s">
        <v>1366</v>
      </c>
      <c r="C1230" t="s">
        <v>1367</v>
      </c>
      <c r="D1230">
        <v>1900</v>
      </c>
      <c r="E1230" s="960">
        <v>1</v>
      </c>
      <c r="F1230" t="s">
        <v>439</v>
      </c>
      <c r="G1230" s="960">
        <v>182</v>
      </c>
      <c r="H1230" t="s">
        <v>382</v>
      </c>
      <c r="I1230" s="940" t="s">
        <v>488</v>
      </c>
      <c r="J1230" s="940" t="s">
        <v>450</v>
      </c>
      <c r="K1230" s="940" t="s">
        <v>435</v>
      </c>
      <c r="L1230" s="940" t="s">
        <v>121</v>
      </c>
      <c r="M1230" s="961" t="s">
        <v>27</v>
      </c>
      <c r="N1230" s="679">
        <f t="shared" ca="1" si="208"/>
        <v>0</v>
      </c>
      <c r="O1230" s="679">
        <f t="shared" ca="1" si="207"/>
        <v>0</v>
      </c>
      <c r="P1230" s="679">
        <f t="shared" ca="1" si="207"/>
        <v>0</v>
      </c>
      <c r="Q1230" s="679">
        <f t="shared" ca="1" si="207"/>
        <v>0</v>
      </c>
      <c r="R1230" s="679">
        <f t="shared" ca="1" si="207"/>
        <v>0</v>
      </c>
      <c r="S1230" s="679">
        <f t="shared" ca="1" si="207"/>
        <v>0</v>
      </c>
      <c r="T1230" s="679">
        <f t="shared" ca="1" si="207"/>
        <v>0</v>
      </c>
      <c r="U1230" s="679">
        <f t="shared" ca="1" si="207"/>
        <v>0</v>
      </c>
      <c r="V1230" s="679">
        <f t="shared" ca="1" si="207"/>
        <v>0</v>
      </c>
      <c r="W1230" s="679">
        <f t="shared" ca="1" si="202"/>
        <v>0</v>
      </c>
      <c r="X1230" s="679">
        <f t="shared" ca="1" si="207"/>
        <v>0</v>
      </c>
      <c r="Y1230" s="679">
        <f t="shared" ca="1" si="207"/>
        <v>0</v>
      </c>
      <c r="Z1230" s="679">
        <f t="shared" ca="1" si="207"/>
        <v>0</v>
      </c>
      <c r="AA1230" t="str">
        <f t="shared" si="209"/>
        <v>ASR_Financial_Report_SHP21Final</v>
      </c>
      <c r="AB1230" s="960">
        <f t="shared" si="210"/>
        <v>44658</v>
      </c>
      <c r="AC1230" t="str">
        <f t="shared" si="211"/>
        <v>Unaudited</v>
      </c>
    </row>
    <row r="1231" spans="1:29" x14ac:dyDescent="0.25">
      <c r="A1231" t="s">
        <v>420</v>
      </c>
      <c r="B1231" t="s">
        <v>1366</v>
      </c>
      <c r="C1231" t="s">
        <v>1367</v>
      </c>
      <c r="D1231">
        <v>1900</v>
      </c>
      <c r="E1231" s="960">
        <v>1</v>
      </c>
      <c r="F1231" t="s">
        <v>439</v>
      </c>
      <c r="G1231" s="960">
        <v>182</v>
      </c>
      <c r="H1231" t="s">
        <v>382</v>
      </c>
      <c r="I1231" s="940" t="s">
        <v>488</v>
      </c>
      <c r="J1231" s="940" t="s">
        <v>450</v>
      </c>
      <c r="K1231" s="940" t="s">
        <v>435</v>
      </c>
      <c r="L1231" s="940" t="s">
        <v>122</v>
      </c>
      <c r="M1231" s="961" t="s">
        <v>97</v>
      </c>
      <c r="N1231" s="679">
        <f t="shared" ca="1" si="208"/>
        <v>0</v>
      </c>
      <c r="O1231" s="679">
        <f t="shared" ca="1" si="207"/>
        <v>0</v>
      </c>
      <c r="P1231" s="679">
        <f t="shared" ca="1" si="207"/>
        <v>0</v>
      </c>
      <c r="Q1231" s="679">
        <f t="shared" ca="1" si="207"/>
        <v>0</v>
      </c>
      <c r="R1231" s="679">
        <f t="shared" ca="1" si="207"/>
        <v>0</v>
      </c>
      <c r="S1231" s="679">
        <f t="shared" ca="1" si="207"/>
        <v>0</v>
      </c>
      <c r="T1231" s="679">
        <f t="shared" ca="1" si="207"/>
        <v>0</v>
      </c>
      <c r="U1231" s="679">
        <f t="shared" ca="1" si="207"/>
        <v>0</v>
      </c>
      <c r="V1231" s="679">
        <f t="shared" ca="1" si="207"/>
        <v>0</v>
      </c>
      <c r="W1231" s="679">
        <f t="shared" ca="1" si="202"/>
        <v>0</v>
      </c>
      <c r="X1231" s="679">
        <f t="shared" ca="1" si="207"/>
        <v>0</v>
      </c>
      <c r="Y1231" s="679">
        <f t="shared" ca="1" si="207"/>
        <v>0</v>
      </c>
      <c r="Z1231" s="679">
        <f t="shared" ca="1" si="207"/>
        <v>0</v>
      </c>
      <c r="AA1231" t="str">
        <f t="shared" si="209"/>
        <v>ASR_Financial_Report_SHP21Final</v>
      </c>
      <c r="AB1231" s="960">
        <f t="shared" si="210"/>
        <v>44658</v>
      </c>
      <c r="AC1231" t="str">
        <f t="shared" si="211"/>
        <v>Unaudited</v>
      </c>
    </row>
    <row r="1232" spans="1:29" x14ac:dyDescent="0.25">
      <c r="A1232" t="s">
        <v>420</v>
      </c>
      <c r="B1232" t="s">
        <v>1366</v>
      </c>
      <c r="C1232" t="s">
        <v>1367</v>
      </c>
      <c r="D1232">
        <v>1900</v>
      </c>
      <c r="E1232" s="960">
        <v>1</v>
      </c>
      <c r="F1232" t="s">
        <v>439</v>
      </c>
      <c r="G1232" s="960">
        <v>182</v>
      </c>
      <c r="H1232" t="s">
        <v>382</v>
      </c>
      <c r="I1232" s="940" t="s">
        <v>488</v>
      </c>
      <c r="J1232" s="940" t="s">
        <v>450</v>
      </c>
      <c r="K1232" s="940" t="s">
        <v>435</v>
      </c>
      <c r="L1232" s="940" t="s">
        <v>123</v>
      </c>
      <c r="M1232" s="961" t="s">
        <v>98</v>
      </c>
      <c r="N1232" s="679">
        <f t="shared" ca="1" si="208"/>
        <v>0</v>
      </c>
      <c r="O1232" s="679">
        <f t="shared" ca="1" si="207"/>
        <v>0</v>
      </c>
      <c r="P1232" s="679">
        <f t="shared" ca="1" si="207"/>
        <v>0</v>
      </c>
      <c r="Q1232" s="679">
        <f t="shared" ca="1" si="207"/>
        <v>0</v>
      </c>
      <c r="R1232" s="679">
        <f t="shared" ca="1" si="207"/>
        <v>0</v>
      </c>
      <c r="S1232" s="679">
        <f t="shared" ca="1" si="207"/>
        <v>0</v>
      </c>
      <c r="T1232" s="679">
        <f t="shared" ca="1" si="207"/>
        <v>0</v>
      </c>
      <c r="U1232" s="679">
        <f t="shared" ref="U1232:Z1232" ca="1" si="212">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679">
        <f t="shared" ca="1" si="212"/>
        <v>0</v>
      </c>
      <c r="W1232" s="679">
        <f t="shared" ca="1" si="202"/>
        <v>0</v>
      </c>
      <c r="X1232" s="679">
        <f t="shared" ca="1" si="212"/>
        <v>0</v>
      </c>
      <c r="Y1232" s="679">
        <f t="shared" ca="1" si="212"/>
        <v>0</v>
      </c>
      <c r="Z1232" s="679">
        <f t="shared" ca="1" si="212"/>
        <v>0</v>
      </c>
      <c r="AA1232" t="str">
        <f t="shared" si="209"/>
        <v>ASR_Financial_Report_SHP21Final</v>
      </c>
      <c r="AB1232" s="960">
        <f t="shared" si="210"/>
        <v>44658</v>
      </c>
      <c r="AC1232" t="str">
        <f t="shared" si="211"/>
        <v>Unaudited</v>
      </c>
    </row>
    <row r="1233" spans="1:29" x14ac:dyDescent="0.25">
      <c r="A1233" t="s">
        <v>420</v>
      </c>
      <c r="B1233" t="s">
        <v>1366</v>
      </c>
      <c r="C1233" t="s">
        <v>1367</v>
      </c>
      <c r="D1233">
        <v>1900</v>
      </c>
      <c r="E1233" s="960">
        <v>1</v>
      </c>
      <c r="F1233" t="s">
        <v>439</v>
      </c>
      <c r="G1233" s="960">
        <v>182</v>
      </c>
      <c r="H1233" t="s">
        <v>382</v>
      </c>
      <c r="I1233" s="940" t="s">
        <v>488</v>
      </c>
      <c r="J1233" s="940" t="s">
        <v>450</v>
      </c>
      <c r="K1233" s="940" t="s">
        <v>435</v>
      </c>
      <c r="L1233" s="940" t="s">
        <v>124</v>
      </c>
      <c r="M1233" s="961" t="s">
        <v>99</v>
      </c>
      <c r="N1233" s="679">
        <f t="shared" ca="1" si="208"/>
        <v>0</v>
      </c>
      <c r="O1233" s="679">
        <f t="shared" ref="O1233:V1242" ca="1" si="213">IF(OR(AND($F1233="PY",O$1&lt;&gt;"Prior Year"),AND($F1233&lt;&gt;"PY",O$1="Prior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"&amp;$H1233&amp;"'!$A$7:$CA$7"),0)+MATCH(O$1,INDIRECT("'MMA Rev-Exp "&amp;$H1233&amp;"'!$D$8:$CA$8"),0)-1)))</f>
        <v>0</v>
      </c>
      <c r="P1233" s="679">
        <f t="shared" ca="1" si="213"/>
        <v>0</v>
      </c>
      <c r="Q1233" s="679">
        <f t="shared" ca="1" si="213"/>
        <v>0</v>
      </c>
      <c r="R1233" s="679">
        <f t="shared" ca="1" si="213"/>
        <v>0</v>
      </c>
      <c r="S1233" s="679">
        <f t="shared" ca="1" si="213"/>
        <v>0</v>
      </c>
      <c r="T1233" s="679">
        <f t="shared" ca="1" si="213"/>
        <v>0</v>
      </c>
      <c r="U1233" s="679">
        <f t="shared" ca="1" si="213"/>
        <v>0</v>
      </c>
      <c r="V1233" s="679">
        <f t="shared" ca="1" si="213"/>
        <v>0</v>
      </c>
      <c r="W1233" s="679">
        <f t="shared" ref="W1233:W1296" ca="1" si="214">IF(OR(AND($F1233="PY",W$1&lt;&gt;"Prior Year"),AND($F1233&lt;&gt;"PY",W$1="Prior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"&amp;$H1233&amp;"'!$A$7:$CA$7"),0)+MATCH(W$1,INDIRECT("'MMA Rev-Exp "&amp;$H1233&amp;"'!$D$8:$CA$8"),0)-1)))</f>
        <v>0</v>
      </c>
      <c r="X1233" s="679">
        <f t="shared" ref="X1233:Z1251" ca="1" si="215">IF(OR(AND($F1233="PY",X$1&lt;&gt;"Prior Year"),AND($F1233&lt;&gt;"PY",X$1="Prior Year")),0,INDEX(INDIRECT("'MMA Rev-Exp "&amp;$H1233&amp;"'!$A$1:$CA$200"),IF($J1233="Member Months",MATCH($J1233,INDIRECT("'MMA Rev-Exp "&amp;$H1233&amp;"'!$A$1:$A$200"),0),MATCH($L1233,INDIRECT("'MMA Rev-Exp "&amp;$H1233&amp;"'!$B$1:$B$200"),0)),IF($F1233="PY",MATCH("Prior Year Adjustments",INDIRECT("'MMA Rev-Exp "&amp;$H1233&amp;"'!$A$8:$CA$8"),0),MATCH(IF($F1233="Q1","JANUARY - MARCH (Q1)",IF($F1233="Q2","APRIL - JUNE (Q2)",IF($F1233="Q3","JULY - SEPTEMBER (Q3)",IF($F1233="Q4","OCTOBER - DECEMBER (Q4)",0)))),INDIRECT("'MMA Rev-Exp "&amp;$H1233&amp;"'!$A$7:$CA$7"),0)+MATCH(X$1,INDIRECT("'MMA Rev-Exp "&amp;$H1233&amp;"'!$D$8:$CA$8"),0)-1)))</f>
        <v>0</v>
      </c>
      <c r="Y1233" s="679">
        <f t="shared" ca="1" si="215"/>
        <v>0</v>
      </c>
      <c r="Z1233" s="679">
        <f t="shared" ca="1" si="215"/>
        <v>0</v>
      </c>
      <c r="AA1233" t="str">
        <f t="shared" si="209"/>
        <v>ASR_Financial_Report_SHP21Final</v>
      </c>
      <c r="AB1233" s="960">
        <f t="shared" si="210"/>
        <v>44658</v>
      </c>
      <c r="AC1233" t="str">
        <f t="shared" si="211"/>
        <v>Unaudited</v>
      </c>
    </row>
    <row r="1234" spans="1:29" x14ac:dyDescent="0.25">
      <c r="A1234" t="s">
        <v>420</v>
      </c>
      <c r="B1234" t="s">
        <v>1366</v>
      </c>
      <c r="C1234" t="s">
        <v>1367</v>
      </c>
      <c r="D1234">
        <v>1900</v>
      </c>
      <c r="E1234" s="960">
        <v>1</v>
      </c>
      <c r="F1234" t="s">
        <v>439</v>
      </c>
      <c r="G1234" s="960">
        <v>182</v>
      </c>
      <c r="H1234" t="s">
        <v>382</v>
      </c>
      <c r="I1234" s="940" t="s">
        <v>488</v>
      </c>
      <c r="J1234" s="940" t="s">
        <v>450</v>
      </c>
      <c r="K1234" s="940" t="s">
        <v>435</v>
      </c>
      <c r="L1234" s="940" t="s">
        <v>125</v>
      </c>
      <c r="M1234" s="961" t="s">
        <v>100</v>
      </c>
      <c r="N1234" s="679">
        <f t="shared" ca="1" si="208"/>
        <v>0</v>
      </c>
      <c r="O1234" s="679">
        <f t="shared" ca="1" si="213"/>
        <v>0</v>
      </c>
      <c r="P1234" s="679">
        <f t="shared" ca="1" si="213"/>
        <v>0</v>
      </c>
      <c r="Q1234" s="679">
        <f t="shared" ca="1" si="213"/>
        <v>0</v>
      </c>
      <c r="R1234" s="679">
        <f t="shared" ca="1" si="213"/>
        <v>0</v>
      </c>
      <c r="S1234" s="679">
        <f t="shared" ca="1" si="213"/>
        <v>0</v>
      </c>
      <c r="T1234" s="679">
        <f t="shared" ca="1" si="213"/>
        <v>0</v>
      </c>
      <c r="U1234" s="679">
        <f t="shared" ca="1" si="213"/>
        <v>0</v>
      </c>
      <c r="V1234" s="679">
        <f t="shared" ca="1" si="213"/>
        <v>0</v>
      </c>
      <c r="W1234" s="679">
        <f t="shared" ca="1" si="214"/>
        <v>0</v>
      </c>
      <c r="X1234" s="679">
        <f t="shared" ca="1" si="215"/>
        <v>0</v>
      </c>
      <c r="Y1234" s="679">
        <f t="shared" ca="1" si="215"/>
        <v>0</v>
      </c>
      <c r="Z1234" s="679">
        <f t="shared" ca="1" si="215"/>
        <v>0</v>
      </c>
      <c r="AA1234" t="str">
        <f t="shared" si="209"/>
        <v>ASR_Financial_Report_SHP21Final</v>
      </c>
      <c r="AB1234" s="960">
        <f t="shared" si="210"/>
        <v>44658</v>
      </c>
      <c r="AC1234" t="str">
        <f t="shared" si="211"/>
        <v>Unaudited</v>
      </c>
    </row>
    <row r="1235" spans="1:29" x14ac:dyDescent="0.25">
      <c r="A1235" t="s">
        <v>420</v>
      </c>
      <c r="B1235" t="s">
        <v>1366</v>
      </c>
      <c r="C1235" t="s">
        <v>1367</v>
      </c>
      <c r="D1235">
        <v>1900</v>
      </c>
      <c r="E1235" s="960">
        <v>1</v>
      </c>
      <c r="F1235" t="s">
        <v>439</v>
      </c>
      <c r="G1235" s="960">
        <v>182</v>
      </c>
      <c r="H1235" t="s">
        <v>382</v>
      </c>
      <c r="I1235" s="940" t="s">
        <v>488</v>
      </c>
      <c r="J1235" s="940" t="s">
        <v>450</v>
      </c>
      <c r="K1235" s="940" t="s">
        <v>435</v>
      </c>
      <c r="L1235" s="940" t="s">
        <v>126</v>
      </c>
      <c r="M1235" s="961" t="s">
        <v>28</v>
      </c>
      <c r="N1235" s="679">
        <f t="shared" ca="1" si="208"/>
        <v>0</v>
      </c>
      <c r="O1235" s="679">
        <f t="shared" ca="1" si="213"/>
        <v>0</v>
      </c>
      <c r="P1235" s="679">
        <f t="shared" ca="1" si="213"/>
        <v>0</v>
      </c>
      <c r="Q1235" s="679">
        <f t="shared" ca="1" si="213"/>
        <v>0</v>
      </c>
      <c r="R1235" s="679">
        <f t="shared" ca="1" si="213"/>
        <v>0</v>
      </c>
      <c r="S1235" s="679">
        <f t="shared" ca="1" si="213"/>
        <v>0</v>
      </c>
      <c r="T1235" s="679">
        <f t="shared" ca="1" si="213"/>
        <v>0</v>
      </c>
      <c r="U1235" s="679">
        <f t="shared" ca="1" si="213"/>
        <v>0</v>
      </c>
      <c r="V1235" s="679">
        <f t="shared" ca="1" si="213"/>
        <v>0</v>
      </c>
      <c r="W1235" s="679">
        <f t="shared" ca="1" si="214"/>
        <v>0</v>
      </c>
      <c r="X1235" s="679">
        <f t="shared" ca="1" si="215"/>
        <v>0</v>
      </c>
      <c r="Y1235" s="679">
        <f t="shared" ca="1" si="215"/>
        <v>0</v>
      </c>
      <c r="Z1235" s="679">
        <f t="shared" ca="1" si="215"/>
        <v>0</v>
      </c>
      <c r="AA1235" t="str">
        <f t="shared" si="209"/>
        <v>ASR_Financial_Report_SHP21Final</v>
      </c>
      <c r="AB1235" s="960">
        <f t="shared" si="210"/>
        <v>44658</v>
      </c>
      <c r="AC1235" t="str">
        <f t="shared" si="211"/>
        <v>Unaudited</v>
      </c>
    </row>
    <row r="1236" spans="1:29" x14ac:dyDescent="0.25">
      <c r="A1236" t="s">
        <v>420</v>
      </c>
      <c r="B1236" t="s">
        <v>1366</v>
      </c>
      <c r="C1236" t="s">
        <v>1367</v>
      </c>
      <c r="D1236">
        <v>1900</v>
      </c>
      <c r="E1236" s="960">
        <v>1</v>
      </c>
      <c r="F1236" t="s">
        <v>439</v>
      </c>
      <c r="G1236" s="960">
        <v>182</v>
      </c>
      <c r="H1236" t="s">
        <v>382</v>
      </c>
      <c r="I1236" s="940" t="s">
        <v>488</v>
      </c>
      <c r="J1236" s="940" t="s">
        <v>436</v>
      </c>
      <c r="K1236" s="940" t="s">
        <v>436</v>
      </c>
      <c r="L1236" s="940" t="s">
        <v>128</v>
      </c>
      <c r="M1236" s="961" t="s">
        <v>326</v>
      </c>
      <c r="N1236" s="679">
        <f t="shared" ca="1" si="208"/>
        <v>0</v>
      </c>
      <c r="O1236" s="679">
        <f t="shared" ca="1" si="213"/>
        <v>0</v>
      </c>
      <c r="P1236" s="679">
        <f t="shared" ca="1" si="213"/>
        <v>0</v>
      </c>
      <c r="Q1236" s="679">
        <f t="shared" ca="1" si="213"/>
        <v>0</v>
      </c>
      <c r="R1236" s="679">
        <f t="shared" ca="1" si="213"/>
        <v>0</v>
      </c>
      <c r="S1236" s="679">
        <f t="shared" ca="1" si="213"/>
        <v>0</v>
      </c>
      <c r="T1236" s="679">
        <f t="shared" ca="1" si="213"/>
        <v>0</v>
      </c>
      <c r="U1236" s="679">
        <f t="shared" ca="1" si="213"/>
        <v>0</v>
      </c>
      <c r="V1236" s="679">
        <f t="shared" ca="1" si="213"/>
        <v>0</v>
      </c>
      <c r="W1236" s="679">
        <f t="shared" ca="1" si="214"/>
        <v>0</v>
      </c>
      <c r="X1236" s="679">
        <f t="shared" ca="1" si="215"/>
        <v>0</v>
      </c>
      <c r="Y1236" s="679">
        <f t="shared" ca="1" si="215"/>
        <v>0</v>
      </c>
      <c r="Z1236" s="679">
        <f t="shared" ca="1" si="215"/>
        <v>0</v>
      </c>
      <c r="AA1236" t="str">
        <f t="shared" si="209"/>
        <v>ASR_Financial_Report_SHP21Final</v>
      </c>
      <c r="AB1236" s="960">
        <f t="shared" si="210"/>
        <v>44658</v>
      </c>
      <c r="AC1236" t="str">
        <f t="shared" si="211"/>
        <v>Unaudited</v>
      </c>
    </row>
    <row r="1237" spans="1:29" x14ac:dyDescent="0.25">
      <c r="A1237" t="s">
        <v>420</v>
      </c>
      <c r="B1237" t="s">
        <v>1366</v>
      </c>
      <c r="C1237" t="s">
        <v>1367</v>
      </c>
      <c r="D1237">
        <v>1900</v>
      </c>
      <c r="E1237" s="960">
        <v>1</v>
      </c>
      <c r="F1237" t="s">
        <v>439</v>
      </c>
      <c r="G1237" s="960">
        <v>182</v>
      </c>
      <c r="H1237" t="s">
        <v>382</v>
      </c>
      <c r="I1237" s="940" t="s">
        <v>488</v>
      </c>
      <c r="J1237" s="940" t="s">
        <v>436</v>
      </c>
      <c r="K1237" s="940" t="s">
        <v>436</v>
      </c>
      <c r="L1237" s="948" t="s">
        <v>129</v>
      </c>
      <c r="M1237" s="963" t="s">
        <v>325</v>
      </c>
      <c r="N1237" s="679">
        <f t="shared" ca="1" si="208"/>
        <v>0</v>
      </c>
      <c r="O1237" s="679">
        <f t="shared" ca="1" si="213"/>
        <v>0</v>
      </c>
      <c r="P1237" s="679">
        <f t="shared" ca="1" si="213"/>
        <v>0</v>
      </c>
      <c r="Q1237" s="679">
        <f t="shared" ca="1" si="213"/>
        <v>0</v>
      </c>
      <c r="R1237" s="679">
        <f t="shared" ca="1" si="213"/>
        <v>0</v>
      </c>
      <c r="S1237" s="679">
        <f t="shared" ca="1" si="213"/>
        <v>0</v>
      </c>
      <c r="T1237" s="679">
        <f t="shared" ca="1" si="213"/>
        <v>0</v>
      </c>
      <c r="U1237" s="679">
        <f t="shared" ca="1" si="213"/>
        <v>0</v>
      </c>
      <c r="V1237" s="679">
        <f t="shared" ca="1" si="213"/>
        <v>0</v>
      </c>
      <c r="W1237" s="679">
        <f t="shared" ca="1" si="214"/>
        <v>0</v>
      </c>
      <c r="X1237" s="679">
        <f t="shared" ca="1" si="215"/>
        <v>0</v>
      </c>
      <c r="Y1237" s="679">
        <f t="shared" ca="1" si="215"/>
        <v>0</v>
      </c>
      <c r="Z1237" s="679">
        <f t="shared" ca="1" si="215"/>
        <v>0</v>
      </c>
      <c r="AA1237" t="str">
        <f t="shared" si="209"/>
        <v>ASR_Financial_Report_SHP21Final</v>
      </c>
      <c r="AB1237" s="960">
        <f t="shared" si="210"/>
        <v>44658</v>
      </c>
      <c r="AC1237" t="str">
        <f t="shared" si="211"/>
        <v>Unaudited</v>
      </c>
    </row>
    <row r="1238" spans="1:29" ht="30" x14ac:dyDescent="0.25">
      <c r="A1238" t="s">
        <v>420</v>
      </c>
      <c r="B1238" t="s">
        <v>1366</v>
      </c>
      <c r="C1238" t="s">
        <v>1367</v>
      </c>
      <c r="D1238">
        <v>1900</v>
      </c>
      <c r="E1238" s="960">
        <v>1</v>
      </c>
      <c r="F1238" t="s">
        <v>439</v>
      </c>
      <c r="G1238" s="960">
        <v>182</v>
      </c>
      <c r="H1238" t="s">
        <v>382</v>
      </c>
      <c r="I1238" s="940" t="s">
        <v>488</v>
      </c>
      <c r="J1238" s="940" t="s">
        <v>436</v>
      </c>
      <c r="K1238" s="940" t="s">
        <v>436</v>
      </c>
      <c r="L1238" s="950" t="s">
        <v>130</v>
      </c>
      <c r="M1238" s="964" t="s">
        <v>179</v>
      </c>
      <c r="N1238" s="679">
        <f t="shared" ca="1" si="208"/>
        <v>0</v>
      </c>
      <c r="O1238" s="679">
        <f t="shared" ca="1" si="213"/>
        <v>0</v>
      </c>
      <c r="P1238" s="679">
        <f t="shared" ca="1" si="213"/>
        <v>0</v>
      </c>
      <c r="Q1238" s="679">
        <f t="shared" ca="1" si="213"/>
        <v>0</v>
      </c>
      <c r="R1238" s="679">
        <f t="shared" ca="1" si="213"/>
        <v>0</v>
      </c>
      <c r="S1238" s="679">
        <f t="shared" ca="1" si="213"/>
        <v>0</v>
      </c>
      <c r="T1238" s="679">
        <f t="shared" ca="1" si="213"/>
        <v>0</v>
      </c>
      <c r="U1238" s="679">
        <f t="shared" ca="1" si="213"/>
        <v>0</v>
      </c>
      <c r="V1238" s="679">
        <f t="shared" ca="1" si="213"/>
        <v>0</v>
      </c>
      <c r="W1238" s="679">
        <f t="shared" ca="1" si="214"/>
        <v>0</v>
      </c>
      <c r="X1238" s="679">
        <f t="shared" ca="1" si="215"/>
        <v>0</v>
      </c>
      <c r="Y1238" s="679">
        <f t="shared" ca="1" si="215"/>
        <v>0</v>
      </c>
      <c r="Z1238" s="679">
        <f t="shared" ca="1" si="215"/>
        <v>0</v>
      </c>
      <c r="AA1238" t="str">
        <f t="shared" si="209"/>
        <v>ASR_Financial_Report_SHP21Final</v>
      </c>
      <c r="AB1238" s="960">
        <f t="shared" si="210"/>
        <v>44658</v>
      </c>
      <c r="AC1238" t="str">
        <f t="shared" si="211"/>
        <v>Unaudited</v>
      </c>
    </row>
    <row r="1239" spans="1:29" x14ac:dyDescent="0.25">
      <c r="A1239" t="s">
        <v>420</v>
      </c>
      <c r="B1239" t="s">
        <v>1366</v>
      </c>
      <c r="C1239" t="s">
        <v>1367</v>
      </c>
      <c r="D1239">
        <v>1900</v>
      </c>
      <c r="E1239" s="960">
        <v>1</v>
      </c>
      <c r="F1239" t="s">
        <v>439</v>
      </c>
      <c r="G1239" s="960">
        <v>182</v>
      </c>
      <c r="H1239" t="s">
        <v>382</v>
      </c>
      <c r="I1239" s="961" t="s">
        <v>488</v>
      </c>
      <c r="J1239" s="961" t="s">
        <v>436</v>
      </c>
      <c r="K1239" s="961" t="s">
        <v>436</v>
      </c>
      <c r="L1239" s="940" t="s">
        <v>131</v>
      </c>
      <c r="M1239" s="961" t="s">
        <v>494</v>
      </c>
      <c r="N1239" s="679">
        <f t="shared" ca="1" si="208"/>
        <v>0</v>
      </c>
      <c r="O1239" s="679">
        <f t="shared" ca="1" si="213"/>
        <v>0</v>
      </c>
      <c r="P1239" s="679">
        <f t="shared" ca="1" si="213"/>
        <v>0</v>
      </c>
      <c r="Q1239" s="679">
        <f t="shared" ca="1" si="213"/>
        <v>0</v>
      </c>
      <c r="R1239" s="679">
        <f t="shared" ca="1" si="213"/>
        <v>0</v>
      </c>
      <c r="S1239" s="679">
        <f t="shared" ca="1" si="213"/>
        <v>0</v>
      </c>
      <c r="T1239" s="679">
        <f t="shared" ca="1" si="213"/>
        <v>0</v>
      </c>
      <c r="U1239" s="679">
        <f t="shared" ca="1" si="213"/>
        <v>0</v>
      </c>
      <c r="V1239" s="679">
        <f t="shared" ca="1" si="213"/>
        <v>0</v>
      </c>
      <c r="W1239" s="679">
        <f t="shared" ca="1" si="214"/>
        <v>0</v>
      </c>
      <c r="X1239" s="679">
        <f t="shared" ca="1" si="215"/>
        <v>0</v>
      </c>
      <c r="Y1239" s="679">
        <f t="shared" ca="1" si="215"/>
        <v>0</v>
      </c>
      <c r="Z1239" s="679">
        <f t="shared" ca="1" si="215"/>
        <v>0</v>
      </c>
      <c r="AA1239" t="str">
        <f t="shared" si="209"/>
        <v>ASR_Financial_Report_SHP21Final</v>
      </c>
      <c r="AB1239" s="960">
        <f t="shared" si="210"/>
        <v>44658</v>
      </c>
      <c r="AC1239" t="str">
        <f t="shared" si="211"/>
        <v>Unaudited</v>
      </c>
    </row>
    <row r="1240" spans="1:29" x14ac:dyDescent="0.25">
      <c r="A1240" t="s">
        <v>420</v>
      </c>
      <c r="B1240" t="s">
        <v>1366</v>
      </c>
      <c r="C1240" t="s">
        <v>1367</v>
      </c>
      <c r="D1240">
        <v>1900</v>
      </c>
      <c r="E1240" s="960">
        <v>1</v>
      </c>
      <c r="F1240" t="s">
        <v>439</v>
      </c>
      <c r="G1240" s="960">
        <v>182</v>
      </c>
      <c r="H1240" t="s">
        <v>382</v>
      </c>
      <c r="I1240" s="940" t="s">
        <v>488</v>
      </c>
      <c r="J1240" s="940" t="s">
        <v>436</v>
      </c>
      <c r="K1240" s="940" t="s">
        <v>436</v>
      </c>
      <c r="L1240" s="940" t="s">
        <v>132</v>
      </c>
      <c r="M1240" s="965" t="s">
        <v>495</v>
      </c>
      <c r="N1240" s="679">
        <f t="shared" ca="1" si="208"/>
        <v>0</v>
      </c>
      <c r="O1240" s="679">
        <f t="shared" ca="1" si="213"/>
        <v>0</v>
      </c>
      <c r="P1240" s="679">
        <f t="shared" ca="1" si="213"/>
        <v>0</v>
      </c>
      <c r="Q1240" s="679">
        <f t="shared" ca="1" si="213"/>
        <v>0</v>
      </c>
      <c r="R1240" s="679">
        <f t="shared" ca="1" si="213"/>
        <v>0</v>
      </c>
      <c r="S1240" s="679">
        <f t="shared" ca="1" si="213"/>
        <v>0</v>
      </c>
      <c r="T1240" s="679">
        <f t="shared" ca="1" si="213"/>
        <v>0</v>
      </c>
      <c r="U1240" s="679">
        <f t="shared" ca="1" si="213"/>
        <v>0</v>
      </c>
      <c r="V1240" s="679">
        <f t="shared" ca="1" si="213"/>
        <v>0</v>
      </c>
      <c r="W1240" s="679">
        <f t="shared" ca="1" si="214"/>
        <v>0</v>
      </c>
      <c r="X1240" s="679">
        <f t="shared" ca="1" si="215"/>
        <v>0</v>
      </c>
      <c r="Y1240" s="679">
        <f t="shared" ca="1" si="215"/>
        <v>0</v>
      </c>
      <c r="Z1240" s="679">
        <f t="shared" ca="1" si="215"/>
        <v>0</v>
      </c>
      <c r="AA1240" t="str">
        <f t="shared" si="209"/>
        <v>ASR_Financial_Report_SHP21Final</v>
      </c>
      <c r="AB1240" s="960">
        <f t="shared" si="210"/>
        <v>44658</v>
      </c>
      <c r="AC1240" t="str">
        <f t="shared" si="211"/>
        <v>Unaudited</v>
      </c>
    </row>
    <row r="1241" spans="1:29" x14ac:dyDescent="0.25">
      <c r="A1241" t="s">
        <v>420</v>
      </c>
      <c r="B1241" t="s">
        <v>1366</v>
      </c>
      <c r="C1241" t="s">
        <v>1367</v>
      </c>
      <c r="D1241">
        <v>1900</v>
      </c>
      <c r="E1241" s="960">
        <v>1</v>
      </c>
      <c r="F1241" t="s">
        <v>439</v>
      </c>
      <c r="G1241" s="960">
        <v>182</v>
      </c>
      <c r="H1241" t="s">
        <v>382</v>
      </c>
      <c r="I1241" s="940" t="s">
        <v>488</v>
      </c>
      <c r="J1241" s="940" t="s">
        <v>436</v>
      </c>
      <c r="K1241" s="940" t="s">
        <v>436</v>
      </c>
      <c r="L1241" s="940" t="s">
        <v>133</v>
      </c>
      <c r="M1241" s="965" t="s">
        <v>496</v>
      </c>
      <c r="N1241" s="679">
        <f t="shared" ca="1" si="208"/>
        <v>0</v>
      </c>
      <c r="O1241" s="679">
        <f t="shared" ca="1" si="213"/>
        <v>0</v>
      </c>
      <c r="P1241" s="679">
        <f t="shared" ca="1" si="213"/>
        <v>0</v>
      </c>
      <c r="Q1241" s="679">
        <f t="shared" ca="1" si="213"/>
        <v>0</v>
      </c>
      <c r="R1241" s="679">
        <f t="shared" ca="1" si="213"/>
        <v>0</v>
      </c>
      <c r="S1241" s="679">
        <f t="shared" ca="1" si="213"/>
        <v>0</v>
      </c>
      <c r="T1241" s="679">
        <f t="shared" ca="1" si="213"/>
        <v>0</v>
      </c>
      <c r="U1241" s="679">
        <f t="shared" ca="1" si="213"/>
        <v>0</v>
      </c>
      <c r="V1241" s="679">
        <f t="shared" ca="1" si="213"/>
        <v>0</v>
      </c>
      <c r="W1241" s="679">
        <f t="shared" ca="1" si="214"/>
        <v>0</v>
      </c>
      <c r="X1241" s="679">
        <f t="shared" ca="1" si="215"/>
        <v>0</v>
      </c>
      <c r="Y1241" s="679">
        <f t="shared" ca="1" si="215"/>
        <v>0</v>
      </c>
      <c r="Z1241" s="679">
        <f t="shared" ca="1" si="215"/>
        <v>0</v>
      </c>
      <c r="AA1241" t="str">
        <f t="shared" si="209"/>
        <v>ASR_Financial_Report_SHP21Final</v>
      </c>
      <c r="AB1241" s="960">
        <f t="shared" si="210"/>
        <v>44658</v>
      </c>
      <c r="AC1241" t="str">
        <f t="shared" si="211"/>
        <v>Unaudited</v>
      </c>
    </row>
    <row r="1242" spans="1:29" x14ac:dyDescent="0.25">
      <c r="A1242" t="s">
        <v>420</v>
      </c>
      <c r="B1242" t="s">
        <v>1366</v>
      </c>
      <c r="C1242" t="s">
        <v>1367</v>
      </c>
      <c r="D1242">
        <v>1900</v>
      </c>
      <c r="E1242" s="960">
        <v>1</v>
      </c>
      <c r="F1242" t="s">
        <v>439</v>
      </c>
      <c r="G1242" s="960">
        <v>182</v>
      </c>
      <c r="H1242" t="s">
        <v>382</v>
      </c>
      <c r="I1242" s="940" t="s">
        <v>489</v>
      </c>
      <c r="J1242" s="940" t="s">
        <v>26</v>
      </c>
      <c r="K1242" s="940" t="s">
        <v>26</v>
      </c>
      <c r="L1242" s="940" t="s">
        <v>269</v>
      </c>
      <c r="M1242" s="965" t="s">
        <v>26</v>
      </c>
      <c r="N1242" s="679">
        <f t="shared" ca="1" si="208"/>
        <v>0</v>
      </c>
      <c r="O1242" s="679">
        <f t="shared" ca="1" si="213"/>
        <v>0</v>
      </c>
      <c r="P1242" s="679">
        <f t="shared" ca="1" si="213"/>
        <v>0</v>
      </c>
      <c r="Q1242" s="679">
        <f t="shared" ca="1" si="213"/>
        <v>0</v>
      </c>
      <c r="R1242" s="679">
        <f t="shared" ca="1" si="213"/>
        <v>0</v>
      </c>
      <c r="S1242" s="679">
        <f t="shared" ca="1" si="213"/>
        <v>0</v>
      </c>
      <c r="T1242" s="679">
        <f t="shared" ca="1" si="213"/>
        <v>0</v>
      </c>
      <c r="U1242" s="679">
        <f t="shared" ca="1" si="213"/>
        <v>0</v>
      </c>
      <c r="V1242" s="679">
        <f t="shared" ca="1" si="213"/>
        <v>0</v>
      </c>
      <c r="W1242" s="679">
        <f t="shared" ca="1" si="214"/>
        <v>0</v>
      </c>
      <c r="X1242" s="679">
        <f t="shared" ca="1" si="215"/>
        <v>0</v>
      </c>
      <c r="Y1242" s="679">
        <f t="shared" ca="1" si="215"/>
        <v>0</v>
      </c>
      <c r="Z1242" s="679">
        <f t="shared" ca="1" si="215"/>
        <v>0</v>
      </c>
      <c r="AA1242" t="str">
        <f t="shared" si="209"/>
        <v>ASR_Financial_Report_SHP21Final</v>
      </c>
      <c r="AB1242" s="960">
        <f t="shared" si="210"/>
        <v>44658</v>
      </c>
      <c r="AC1242" t="str">
        <f t="shared" si="211"/>
        <v>Unaudited</v>
      </c>
    </row>
    <row r="1243" spans="1:29" x14ac:dyDescent="0.25">
      <c r="A1243" t="s">
        <v>420</v>
      </c>
      <c r="B1243" t="s">
        <v>1366</v>
      </c>
      <c r="C1243" t="s">
        <v>1367</v>
      </c>
      <c r="D1243">
        <v>1900</v>
      </c>
      <c r="E1243" s="960">
        <v>1</v>
      </c>
      <c r="F1243" t="s">
        <v>440</v>
      </c>
      <c r="G1243" s="960">
        <v>274</v>
      </c>
      <c r="H1243" t="s">
        <v>382</v>
      </c>
      <c r="I1243" s="940" t="s">
        <v>432</v>
      </c>
      <c r="J1243" s="940" t="s">
        <v>432</v>
      </c>
      <c r="K1243" s="940" t="s">
        <v>432</v>
      </c>
      <c r="L1243" s="940"/>
      <c r="M1243" s="965" t="s">
        <v>432</v>
      </c>
      <c r="N1243" s="679">
        <f t="shared" ca="1" si="208"/>
        <v>0</v>
      </c>
      <c r="O1243" s="679">
        <f t="shared" ref="O1243:V1251" ca="1" si="216">IF(OR(AND($F1243="PY",O$1&lt;&gt;"Prior Year"),AND($F1243&lt;&gt;"PY",O$1="Prior Year")),0,INDEX(INDIRECT("'MMA Rev-Exp "&amp;$H1243&amp;"'!$A$1:$CA$200"),IF($J1243="Member Months",MATCH($J1243,INDIRECT("'MMA Rev-Exp "&amp;$H1243&amp;"'!$A$1:$A$200"),0),MATCH($L1243,INDIRECT("'MMA Rev-Exp "&amp;$H1243&amp;"'!$B$1:$B$200"),0)),IF($F1243="PY",MATCH("Prior Year Adjustments",INDIRECT("'MMA Rev-Exp "&amp;$H1243&amp;"'!$A$8:$CA$8"),0),MATCH(IF($F1243="Q1","JANUARY - MARCH (Q1)",IF($F1243="Q2","APRIL - JUNE (Q2)",IF($F1243="Q3","JULY - SEPTEMBER (Q3)",IF($F1243="Q4","OCTOBER - DECEMBER (Q4)",0)))),INDIRECT("'MMA Rev-Exp "&amp;$H1243&amp;"'!$A$7:$CA$7"),0)+MATCH(O$1,INDIRECT("'MMA Rev-Exp "&amp;$H1243&amp;"'!$D$8:$CA$8"),0)-1)))</f>
        <v>0</v>
      </c>
      <c r="P1243" s="679">
        <f t="shared" ca="1" si="216"/>
        <v>0</v>
      </c>
      <c r="Q1243" s="679">
        <f t="shared" ca="1" si="216"/>
        <v>0</v>
      </c>
      <c r="R1243" s="679">
        <f t="shared" ca="1" si="216"/>
        <v>0</v>
      </c>
      <c r="S1243" s="679">
        <f t="shared" ca="1" si="216"/>
        <v>0</v>
      </c>
      <c r="T1243" s="679">
        <f t="shared" ca="1" si="216"/>
        <v>0</v>
      </c>
      <c r="U1243" s="679">
        <f t="shared" ca="1" si="216"/>
        <v>0</v>
      </c>
      <c r="V1243" s="679">
        <f t="shared" ca="1" si="216"/>
        <v>0</v>
      </c>
      <c r="W1243" s="679">
        <f t="shared" ca="1" si="214"/>
        <v>0</v>
      </c>
      <c r="X1243" s="679">
        <f t="shared" ca="1" si="215"/>
        <v>0</v>
      </c>
      <c r="Y1243" s="679">
        <f t="shared" ca="1" si="215"/>
        <v>0</v>
      </c>
      <c r="Z1243" s="679">
        <f t="shared" ca="1" si="215"/>
        <v>0</v>
      </c>
      <c r="AA1243" t="str">
        <f t="shared" si="209"/>
        <v>ASR_Financial_Report_SHP21Final</v>
      </c>
      <c r="AB1243" s="960">
        <f t="shared" si="210"/>
        <v>44658</v>
      </c>
      <c r="AC1243" t="str">
        <f t="shared" si="211"/>
        <v>Unaudited</v>
      </c>
    </row>
    <row r="1244" spans="1:29" x14ac:dyDescent="0.25">
      <c r="A1244" t="s">
        <v>420</v>
      </c>
      <c r="B1244" t="s">
        <v>1366</v>
      </c>
      <c r="C1244" t="s">
        <v>1367</v>
      </c>
      <c r="D1244">
        <v>1900</v>
      </c>
      <c r="E1244" s="960">
        <v>1</v>
      </c>
      <c r="F1244" t="s">
        <v>440</v>
      </c>
      <c r="G1244" s="960">
        <v>274</v>
      </c>
      <c r="H1244" t="s">
        <v>382</v>
      </c>
      <c r="I1244" s="940" t="s">
        <v>487</v>
      </c>
      <c r="J1244" s="940" t="s">
        <v>12</v>
      </c>
      <c r="K1244" s="940" t="s">
        <v>12</v>
      </c>
      <c r="L1244" s="940">
        <v>1.1000000000000001</v>
      </c>
      <c r="M1244" s="965" t="s">
        <v>12</v>
      </c>
      <c r="N1244" s="679">
        <f t="shared" ca="1" si="208"/>
        <v>0</v>
      </c>
      <c r="O1244" s="679">
        <f t="shared" ca="1" si="216"/>
        <v>0</v>
      </c>
      <c r="P1244" s="679">
        <f t="shared" ca="1" si="216"/>
        <v>0</v>
      </c>
      <c r="Q1244" s="679">
        <f t="shared" ca="1" si="216"/>
        <v>0</v>
      </c>
      <c r="R1244" s="679">
        <f t="shared" ca="1" si="216"/>
        <v>0</v>
      </c>
      <c r="S1244" s="679">
        <f t="shared" ca="1" si="216"/>
        <v>0</v>
      </c>
      <c r="T1244" s="679">
        <f t="shared" ca="1" si="216"/>
        <v>0</v>
      </c>
      <c r="U1244" s="679">
        <f t="shared" ca="1" si="216"/>
        <v>0</v>
      </c>
      <c r="V1244" s="679">
        <f t="shared" ca="1" si="216"/>
        <v>0</v>
      </c>
      <c r="W1244" s="679">
        <f t="shared" ca="1" si="214"/>
        <v>0</v>
      </c>
      <c r="X1244" s="679">
        <f t="shared" ca="1" si="215"/>
        <v>0</v>
      </c>
      <c r="Y1244" s="679">
        <f t="shared" ca="1" si="215"/>
        <v>0</v>
      </c>
      <c r="Z1244" s="679">
        <f t="shared" ca="1" si="215"/>
        <v>0</v>
      </c>
      <c r="AA1244" t="str">
        <f t="shared" si="209"/>
        <v>ASR_Financial_Report_SHP21Final</v>
      </c>
      <c r="AB1244" s="960">
        <f t="shared" si="210"/>
        <v>44658</v>
      </c>
      <c r="AC1244" t="str">
        <f t="shared" si="211"/>
        <v>Unaudited</v>
      </c>
    </row>
    <row r="1245" spans="1:29" x14ac:dyDescent="0.25">
      <c r="A1245" t="s">
        <v>420</v>
      </c>
      <c r="B1245" t="s">
        <v>1366</v>
      </c>
      <c r="C1245" t="s">
        <v>1367</v>
      </c>
      <c r="D1245">
        <v>1900</v>
      </c>
      <c r="E1245" s="960">
        <v>1</v>
      </c>
      <c r="F1245" t="s">
        <v>440</v>
      </c>
      <c r="G1245" s="960">
        <v>274</v>
      </c>
      <c r="H1245" t="s">
        <v>382</v>
      </c>
      <c r="I1245" s="940" t="s">
        <v>487</v>
      </c>
      <c r="J1245" s="940" t="s">
        <v>12</v>
      </c>
      <c r="K1245" s="940" t="s">
        <v>1309</v>
      </c>
      <c r="L1245" s="940" t="s">
        <v>1300</v>
      </c>
      <c r="M1245" s="965" t="s">
        <v>1309</v>
      </c>
      <c r="N1245" s="679">
        <f t="shared" ca="1" si="208"/>
        <v>0</v>
      </c>
      <c r="O1245" s="679">
        <f t="shared" ca="1" si="216"/>
        <v>0</v>
      </c>
      <c r="P1245" s="679">
        <f t="shared" ca="1" si="216"/>
        <v>0</v>
      </c>
      <c r="Q1245" s="679">
        <f t="shared" ca="1" si="216"/>
        <v>0</v>
      </c>
      <c r="R1245" s="679">
        <f t="shared" ca="1" si="216"/>
        <v>0</v>
      </c>
      <c r="S1245" s="679">
        <f t="shared" ca="1" si="216"/>
        <v>0</v>
      </c>
      <c r="T1245" s="679">
        <f t="shared" ca="1" si="216"/>
        <v>0</v>
      </c>
      <c r="U1245" s="679">
        <f t="shared" ca="1" si="216"/>
        <v>0</v>
      </c>
      <c r="V1245" s="679">
        <f t="shared" ca="1" si="216"/>
        <v>0</v>
      </c>
      <c r="W1245" s="679">
        <f t="shared" ca="1" si="214"/>
        <v>0</v>
      </c>
      <c r="X1245" s="679">
        <f t="shared" ca="1" si="215"/>
        <v>0</v>
      </c>
      <c r="Y1245" s="679">
        <f t="shared" ca="1" si="215"/>
        <v>0</v>
      </c>
      <c r="Z1245" s="679">
        <f t="shared" ca="1" si="215"/>
        <v>0</v>
      </c>
      <c r="AA1245" t="str">
        <f t="shared" si="209"/>
        <v>ASR_Financial_Report_SHP21Final</v>
      </c>
      <c r="AB1245" s="960">
        <f t="shared" si="210"/>
        <v>44658</v>
      </c>
      <c r="AC1245" t="str">
        <f t="shared" si="211"/>
        <v>Unaudited</v>
      </c>
    </row>
    <row r="1246" spans="1:29" x14ac:dyDescent="0.25">
      <c r="A1246" t="s">
        <v>420</v>
      </c>
      <c r="B1246" t="s">
        <v>1366</v>
      </c>
      <c r="C1246" t="s">
        <v>1367</v>
      </c>
      <c r="D1246">
        <v>1900</v>
      </c>
      <c r="E1246" s="960">
        <v>1</v>
      </c>
      <c r="F1246" t="s">
        <v>440</v>
      </c>
      <c r="G1246" s="960">
        <v>274</v>
      </c>
      <c r="H1246" t="s">
        <v>382</v>
      </c>
      <c r="I1246" s="940" t="s">
        <v>487</v>
      </c>
      <c r="J1246" s="940" t="s">
        <v>490</v>
      </c>
      <c r="K1246" s="940" t="s">
        <v>491</v>
      </c>
      <c r="L1246" s="948" t="s">
        <v>63</v>
      </c>
      <c r="M1246" s="963" t="s">
        <v>343</v>
      </c>
      <c r="N1246" s="679">
        <f t="shared" ca="1" si="208"/>
        <v>0</v>
      </c>
      <c r="O1246" s="679">
        <f t="shared" ca="1" si="216"/>
        <v>0</v>
      </c>
      <c r="P1246" s="679">
        <f t="shared" ca="1" si="216"/>
        <v>0</v>
      </c>
      <c r="Q1246" s="679">
        <f t="shared" ca="1" si="216"/>
        <v>0</v>
      </c>
      <c r="R1246" s="679">
        <f t="shared" ca="1" si="216"/>
        <v>0</v>
      </c>
      <c r="S1246" s="679">
        <f t="shared" ca="1" si="216"/>
        <v>0</v>
      </c>
      <c r="T1246" s="679">
        <f t="shared" ca="1" si="216"/>
        <v>0</v>
      </c>
      <c r="U1246" s="679">
        <f t="shared" ca="1" si="216"/>
        <v>0</v>
      </c>
      <c r="V1246" s="679">
        <f t="shared" ca="1" si="216"/>
        <v>0</v>
      </c>
      <c r="W1246" s="679">
        <f t="shared" ca="1" si="214"/>
        <v>0</v>
      </c>
      <c r="X1246" s="679">
        <f t="shared" ca="1" si="215"/>
        <v>0</v>
      </c>
      <c r="Y1246" s="679">
        <f t="shared" ca="1" si="215"/>
        <v>0</v>
      </c>
      <c r="Z1246" s="679">
        <f t="shared" ca="1" si="215"/>
        <v>0</v>
      </c>
      <c r="AA1246" t="str">
        <f t="shared" si="209"/>
        <v>ASR_Financial_Report_SHP21Final</v>
      </c>
      <c r="AB1246" s="960">
        <f t="shared" si="210"/>
        <v>44658</v>
      </c>
      <c r="AC1246" t="str">
        <f t="shared" si="211"/>
        <v>Unaudited</v>
      </c>
    </row>
    <row r="1247" spans="1:29" x14ac:dyDescent="0.25">
      <c r="A1247" t="s">
        <v>420</v>
      </c>
      <c r="B1247" t="s">
        <v>1366</v>
      </c>
      <c r="C1247" t="s">
        <v>1367</v>
      </c>
      <c r="D1247">
        <v>1900</v>
      </c>
      <c r="E1247" s="960">
        <v>1</v>
      </c>
      <c r="F1247" t="s">
        <v>440</v>
      </c>
      <c r="G1247" s="960">
        <v>274</v>
      </c>
      <c r="H1247" t="s">
        <v>382</v>
      </c>
      <c r="I1247" s="965" t="s">
        <v>487</v>
      </c>
      <c r="J1247" s="965" t="s">
        <v>490</v>
      </c>
      <c r="K1247" s="965" t="s">
        <v>1000</v>
      </c>
      <c r="L1247" s="940" t="s">
        <v>896</v>
      </c>
      <c r="M1247" s="965" t="s">
        <v>897</v>
      </c>
      <c r="N1247" s="679">
        <f t="shared" ca="1" si="208"/>
        <v>0</v>
      </c>
      <c r="O1247" s="679">
        <f t="shared" ca="1" si="216"/>
        <v>0</v>
      </c>
      <c r="P1247" s="679">
        <f t="shared" ca="1" si="216"/>
        <v>0</v>
      </c>
      <c r="Q1247" s="679">
        <f t="shared" ca="1" si="216"/>
        <v>0</v>
      </c>
      <c r="R1247" s="679">
        <f t="shared" ca="1" si="216"/>
        <v>0</v>
      </c>
      <c r="S1247" s="679">
        <f t="shared" ca="1" si="216"/>
        <v>0</v>
      </c>
      <c r="T1247" s="679">
        <f t="shared" ca="1" si="216"/>
        <v>0</v>
      </c>
      <c r="U1247" s="679">
        <f t="shared" ca="1" si="216"/>
        <v>0</v>
      </c>
      <c r="V1247" s="679">
        <f t="shared" ca="1" si="216"/>
        <v>0</v>
      </c>
      <c r="W1247" s="679">
        <f t="shared" ca="1" si="214"/>
        <v>0</v>
      </c>
      <c r="X1247" s="679">
        <f t="shared" ca="1" si="215"/>
        <v>0</v>
      </c>
      <c r="Y1247" s="679">
        <f t="shared" ca="1" si="215"/>
        <v>0</v>
      </c>
      <c r="Z1247" s="679">
        <f t="shared" ca="1" si="215"/>
        <v>0</v>
      </c>
      <c r="AA1247" t="str">
        <f t="shared" si="209"/>
        <v>ASR_Financial_Report_SHP21Final</v>
      </c>
      <c r="AB1247" s="960">
        <f t="shared" si="210"/>
        <v>44658</v>
      </c>
      <c r="AC1247" t="str">
        <f t="shared" si="211"/>
        <v>Unaudited</v>
      </c>
    </row>
    <row r="1248" spans="1:29" x14ac:dyDescent="0.25">
      <c r="A1248" t="s">
        <v>420</v>
      </c>
      <c r="B1248" t="s">
        <v>1366</v>
      </c>
      <c r="C1248" t="s">
        <v>1367</v>
      </c>
      <c r="D1248">
        <v>1900</v>
      </c>
      <c r="E1248" s="960">
        <v>1</v>
      </c>
      <c r="F1248" t="s">
        <v>440</v>
      </c>
      <c r="G1248" s="960">
        <v>274</v>
      </c>
      <c r="H1248" t="s">
        <v>382</v>
      </c>
      <c r="I1248" s="940" t="s">
        <v>487</v>
      </c>
      <c r="J1248" s="940" t="s">
        <v>13</v>
      </c>
      <c r="K1248" s="940" t="s">
        <v>492</v>
      </c>
      <c r="L1248" s="946" t="s">
        <v>94</v>
      </c>
      <c r="M1248" s="966" t="s">
        <v>146</v>
      </c>
      <c r="N1248" s="679">
        <f t="shared" ca="1" si="208"/>
        <v>0</v>
      </c>
      <c r="O1248" s="679">
        <f t="shared" ca="1" si="216"/>
        <v>0</v>
      </c>
      <c r="P1248" s="679">
        <f t="shared" ca="1" si="216"/>
        <v>0</v>
      </c>
      <c r="Q1248" s="679">
        <f t="shared" ca="1" si="216"/>
        <v>0</v>
      </c>
      <c r="R1248" s="679">
        <f t="shared" ca="1" si="216"/>
        <v>0</v>
      </c>
      <c r="S1248" s="679">
        <f t="shared" ca="1" si="216"/>
        <v>0</v>
      </c>
      <c r="T1248" s="679">
        <f t="shared" ca="1" si="216"/>
        <v>0</v>
      </c>
      <c r="U1248" s="679">
        <f t="shared" ca="1" si="216"/>
        <v>0</v>
      </c>
      <c r="V1248" s="679">
        <f t="shared" ca="1" si="216"/>
        <v>0</v>
      </c>
      <c r="W1248" s="679">
        <f t="shared" ca="1" si="214"/>
        <v>0</v>
      </c>
      <c r="X1248" s="679">
        <f t="shared" ca="1" si="215"/>
        <v>0</v>
      </c>
      <c r="Y1248" s="679">
        <f t="shared" ca="1" si="215"/>
        <v>0</v>
      </c>
      <c r="Z1248" s="679">
        <f t="shared" ca="1" si="215"/>
        <v>0</v>
      </c>
      <c r="AA1248" t="str">
        <f t="shared" si="209"/>
        <v>ASR_Financial_Report_SHP21Final</v>
      </c>
      <c r="AB1248" s="960">
        <f t="shared" si="210"/>
        <v>44658</v>
      </c>
      <c r="AC1248" t="str">
        <f t="shared" si="211"/>
        <v>Unaudited</v>
      </c>
    </row>
    <row r="1249" spans="1:29" x14ac:dyDescent="0.25">
      <c r="A1249" t="s">
        <v>420</v>
      </c>
      <c r="B1249" t="s">
        <v>1366</v>
      </c>
      <c r="C1249" t="s">
        <v>1367</v>
      </c>
      <c r="D1249">
        <v>1900</v>
      </c>
      <c r="E1249" s="960">
        <v>1</v>
      </c>
      <c r="F1249" t="s">
        <v>440</v>
      </c>
      <c r="G1249" s="960">
        <v>274</v>
      </c>
      <c r="H1249" t="s">
        <v>382</v>
      </c>
      <c r="I1249" s="940" t="s">
        <v>487</v>
      </c>
      <c r="J1249" s="940" t="s">
        <v>13</v>
      </c>
      <c r="K1249" s="940" t="s">
        <v>13</v>
      </c>
      <c r="L1249" s="946" t="s">
        <v>35</v>
      </c>
      <c r="M1249" s="966" t="s">
        <v>13</v>
      </c>
      <c r="N1249" s="679">
        <f t="shared" ca="1" si="208"/>
        <v>0</v>
      </c>
      <c r="O1249" s="679">
        <f t="shared" ca="1" si="216"/>
        <v>0</v>
      </c>
      <c r="P1249" s="679">
        <f t="shared" ca="1" si="216"/>
        <v>0</v>
      </c>
      <c r="Q1249" s="679">
        <f t="shared" ca="1" si="216"/>
        <v>0</v>
      </c>
      <c r="R1249" s="679">
        <f t="shared" ca="1" si="216"/>
        <v>0</v>
      </c>
      <c r="S1249" s="679">
        <f t="shared" ca="1" si="216"/>
        <v>0</v>
      </c>
      <c r="T1249" s="679">
        <f t="shared" ca="1" si="216"/>
        <v>0</v>
      </c>
      <c r="U1249" s="679">
        <f t="shared" ca="1" si="216"/>
        <v>0</v>
      </c>
      <c r="V1249" s="679">
        <f t="shared" ca="1" si="216"/>
        <v>0</v>
      </c>
      <c r="W1249" s="679">
        <f t="shared" ca="1" si="214"/>
        <v>0</v>
      </c>
      <c r="X1249" s="679">
        <f t="shared" ca="1" si="215"/>
        <v>0</v>
      </c>
      <c r="Y1249" s="679">
        <f t="shared" ca="1" si="215"/>
        <v>0</v>
      </c>
      <c r="Z1249" s="679">
        <f t="shared" ca="1" si="215"/>
        <v>0</v>
      </c>
      <c r="AA1249" t="str">
        <f t="shared" si="209"/>
        <v>ASR_Financial_Report_SHP21Final</v>
      </c>
      <c r="AB1249" s="960">
        <f t="shared" si="210"/>
        <v>44658</v>
      </c>
      <c r="AC1249" t="str">
        <f t="shared" si="211"/>
        <v>Unaudited</v>
      </c>
    </row>
    <row r="1250" spans="1:29" x14ac:dyDescent="0.25">
      <c r="A1250" t="s">
        <v>420</v>
      </c>
      <c r="B1250" t="s">
        <v>1366</v>
      </c>
      <c r="C1250" t="s">
        <v>1367</v>
      </c>
      <c r="D1250">
        <v>1900</v>
      </c>
      <c r="E1250" s="960">
        <v>1</v>
      </c>
      <c r="F1250" t="s">
        <v>440</v>
      </c>
      <c r="G1250" s="960">
        <v>274</v>
      </c>
      <c r="H1250" t="s">
        <v>382</v>
      </c>
      <c r="I1250" s="940" t="s">
        <v>488</v>
      </c>
      <c r="J1250" s="940" t="s">
        <v>444</v>
      </c>
      <c r="K1250" s="940" t="s">
        <v>0</v>
      </c>
      <c r="L1250" s="950">
        <v>2.1</v>
      </c>
      <c r="M1250" s="967" t="s">
        <v>147</v>
      </c>
      <c r="N1250" s="679">
        <f t="shared" ca="1" si="208"/>
        <v>0</v>
      </c>
      <c r="O1250" s="679">
        <f t="shared" ca="1" si="216"/>
        <v>0</v>
      </c>
      <c r="P1250" s="679">
        <f t="shared" ca="1" si="216"/>
        <v>0</v>
      </c>
      <c r="Q1250" s="679">
        <f t="shared" ca="1" si="216"/>
        <v>0</v>
      </c>
      <c r="R1250" s="679">
        <f t="shared" ca="1" si="216"/>
        <v>0</v>
      </c>
      <c r="S1250" s="679">
        <f t="shared" ca="1" si="216"/>
        <v>0</v>
      </c>
      <c r="T1250" s="679">
        <f t="shared" ca="1" si="216"/>
        <v>0</v>
      </c>
      <c r="U1250" s="679">
        <f t="shared" ca="1" si="216"/>
        <v>0</v>
      </c>
      <c r="V1250" s="679">
        <f t="shared" ca="1" si="216"/>
        <v>0</v>
      </c>
      <c r="W1250" s="679">
        <f t="shared" ca="1" si="214"/>
        <v>0</v>
      </c>
      <c r="X1250" s="679">
        <f t="shared" ca="1" si="215"/>
        <v>0</v>
      </c>
      <c r="Y1250" s="679">
        <f t="shared" ca="1" si="215"/>
        <v>0</v>
      </c>
      <c r="Z1250" s="679">
        <f t="shared" ca="1" si="215"/>
        <v>0</v>
      </c>
      <c r="AA1250" t="str">
        <f t="shared" si="209"/>
        <v>ASR_Financial_Report_SHP21Final</v>
      </c>
      <c r="AB1250" s="960">
        <f t="shared" si="210"/>
        <v>44658</v>
      </c>
      <c r="AC1250" t="str">
        <f t="shared" si="211"/>
        <v>Unaudited</v>
      </c>
    </row>
    <row r="1251" spans="1:29" ht="30" x14ac:dyDescent="0.25">
      <c r="A1251" t="s">
        <v>420</v>
      </c>
      <c r="B1251" t="s">
        <v>1366</v>
      </c>
      <c r="C1251" t="s">
        <v>1367</v>
      </c>
      <c r="D1251">
        <v>1900</v>
      </c>
      <c r="E1251" s="960">
        <v>1</v>
      </c>
      <c r="F1251" t="s">
        <v>440</v>
      </c>
      <c r="G1251" s="960">
        <v>274</v>
      </c>
      <c r="H1251" t="s">
        <v>382</v>
      </c>
      <c r="I1251" s="966" t="s">
        <v>488</v>
      </c>
      <c r="J1251" s="966" t="s">
        <v>444</v>
      </c>
      <c r="K1251" s="966" t="s">
        <v>0</v>
      </c>
      <c r="L1251" s="946">
        <v>2.2000000000000002</v>
      </c>
      <c r="M1251" s="966" t="s">
        <v>148</v>
      </c>
      <c r="N1251" s="679">
        <f t="shared" ca="1" si="208"/>
        <v>0</v>
      </c>
      <c r="O1251" s="679">
        <f t="shared" ca="1" si="216"/>
        <v>0</v>
      </c>
      <c r="P1251" s="679">
        <f t="shared" ca="1" si="216"/>
        <v>0</v>
      </c>
      <c r="Q1251" s="679">
        <f t="shared" ca="1" si="216"/>
        <v>0</v>
      </c>
      <c r="R1251" s="679">
        <f t="shared" ca="1" si="216"/>
        <v>0</v>
      </c>
      <c r="S1251" s="679">
        <f t="shared" ca="1" si="216"/>
        <v>0</v>
      </c>
      <c r="T1251" s="679">
        <f t="shared" ca="1" si="216"/>
        <v>0</v>
      </c>
      <c r="U1251" s="679">
        <f t="shared" ca="1" si="216"/>
        <v>0</v>
      </c>
      <c r="V1251" s="679">
        <f t="shared" ca="1" si="216"/>
        <v>0</v>
      </c>
      <c r="W1251" s="679">
        <f t="shared" ca="1" si="214"/>
        <v>0</v>
      </c>
      <c r="X1251" s="679">
        <f t="shared" ca="1" si="215"/>
        <v>0</v>
      </c>
      <c r="Y1251" s="679">
        <f t="shared" ca="1" si="215"/>
        <v>0</v>
      </c>
      <c r="Z1251" s="679">
        <f t="shared" ca="1" si="215"/>
        <v>0</v>
      </c>
      <c r="AA1251" t="str">
        <f t="shared" si="209"/>
        <v>ASR_Financial_Report_SHP21Final</v>
      </c>
      <c r="AB1251" s="960">
        <f t="shared" si="210"/>
        <v>44658</v>
      </c>
      <c r="AC1251" t="str">
        <f t="shared" si="211"/>
        <v>Unaudited</v>
      </c>
    </row>
    <row r="1252" spans="1:29" x14ac:dyDescent="0.25">
      <c r="A1252" t="s">
        <v>420</v>
      </c>
      <c r="B1252" t="s">
        <v>1366</v>
      </c>
      <c r="C1252" t="s">
        <v>1367</v>
      </c>
      <c r="D1252">
        <v>1900</v>
      </c>
      <c r="E1252" s="960">
        <v>1</v>
      </c>
      <c r="F1252" t="s">
        <v>440</v>
      </c>
      <c r="G1252" s="960">
        <v>274</v>
      </c>
      <c r="H1252" t="s">
        <v>382</v>
      </c>
      <c r="I1252" s="940" t="s">
        <v>488</v>
      </c>
      <c r="J1252" s="940" t="s">
        <v>444</v>
      </c>
      <c r="K1252" s="940" t="s">
        <v>0</v>
      </c>
      <c r="L1252" s="940">
        <v>2.2999999999999998</v>
      </c>
      <c r="M1252" s="965" t="s">
        <v>149</v>
      </c>
      <c r="N1252" s="679">
        <f t="shared" ca="1" si="208"/>
        <v>0</v>
      </c>
      <c r="O1252" s="679">
        <f ca="1">IF(OR(AND($F1252="PY",O$1&lt;&gt;"Prior Year"),AND($F1252&lt;&gt;"PY",O$1="Prior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"&amp;$H1252&amp;"'!$A$7:$CA$7"),0)+MATCH(O$1,INDIRECT("'MMA Rev-Exp "&amp;$H1252&amp;"'!$D$8:$CA$8"),0)-1)))</f>
        <v>0</v>
      </c>
      <c r="P1252" s="679">
        <f ca="1">IF(OR(AND($F1252="PY",P$1&lt;&gt;"Prior Year"),AND($F1252&lt;&gt;"PY",P$1="Prior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"&amp;$H1252&amp;"'!$A$7:$CA$7"),0)+MATCH(P$1,INDIRECT("'MMA Rev-Exp "&amp;$H1252&amp;"'!$D$8:$CA$8"),0)-1)))</f>
        <v>0</v>
      </c>
      <c r="Q1252" s="679">
        <f ca="1">IF(OR(AND($F1252="PY",Q$1&lt;&gt;"Prior Year"),AND($F1252&lt;&gt;"PY",Q$1="Prior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"&amp;$H1252&amp;"'!$A$7:$CA$7"),0)+MATCH(Q$1,INDIRECT("'MMA Rev-Exp "&amp;$H1252&amp;"'!$D$8:$CA$8"),0)-1)))</f>
        <v>0</v>
      </c>
      <c r="R1252" s="679">
        <f t="shared" ref="O1252:Z1275" ca="1" si="217">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679">
        <f t="shared" ca="1" si="217"/>
        <v>0</v>
      </c>
      <c r="T1252" s="679">
        <f t="shared" ca="1" si="217"/>
        <v>0</v>
      </c>
      <c r="U1252" s="679">
        <f t="shared" ca="1" si="217"/>
        <v>0</v>
      </c>
      <c r="V1252" s="679">
        <f t="shared" ca="1" si="217"/>
        <v>0</v>
      </c>
      <c r="W1252" s="679">
        <f t="shared" ca="1" si="214"/>
        <v>0</v>
      </c>
      <c r="X1252" s="679">
        <f t="shared" ca="1" si="217"/>
        <v>0</v>
      </c>
      <c r="Y1252" s="679">
        <f t="shared" ca="1" si="217"/>
        <v>0</v>
      </c>
      <c r="Z1252" s="679">
        <f t="shared" ca="1" si="217"/>
        <v>0</v>
      </c>
      <c r="AA1252" t="str">
        <f t="shared" si="209"/>
        <v>ASR_Financial_Report_SHP21Final</v>
      </c>
      <c r="AB1252" s="960">
        <f t="shared" si="210"/>
        <v>44658</v>
      </c>
      <c r="AC1252" t="str">
        <f t="shared" si="211"/>
        <v>Unaudited</v>
      </c>
    </row>
    <row r="1253" spans="1:29" x14ac:dyDescent="0.25">
      <c r="A1253" t="s">
        <v>420</v>
      </c>
      <c r="B1253" t="s">
        <v>1366</v>
      </c>
      <c r="C1253" t="s">
        <v>1367</v>
      </c>
      <c r="D1253">
        <v>1900</v>
      </c>
      <c r="E1253" s="960">
        <v>1</v>
      </c>
      <c r="F1253" t="s">
        <v>440</v>
      </c>
      <c r="G1253" s="960">
        <v>274</v>
      </c>
      <c r="H1253" t="s">
        <v>382</v>
      </c>
      <c r="I1253" s="940" t="s">
        <v>488</v>
      </c>
      <c r="J1253" s="940" t="s">
        <v>444</v>
      </c>
      <c r="K1253" s="940" t="s">
        <v>0</v>
      </c>
      <c r="L1253" s="940">
        <v>2.4</v>
      </c>
      <c r="M1253" s="965" t="s">
        <v>150</v>
      </c>
      <c r="N1253" s="679">
        <f t="shared" ca="1" si="208"/>
        <v>0</v>
      </c>
      <c r="O1253" s="679">
        <f t="shared" ca="1" si="217"/>
        <v>0</v>
      </c>
      <c r="P1253" s="679">
        <f t="shared" ca="1" si="217"/>
        <v>0</v>
      </c>
      <c r="Q1253" s="679">
        <f t="shared" ca="1" si="217"/>
        <v>0</v>
      </c>
      <c r="R1253" s="679">
        <f t="shared" ca="1" si="217"/>
        <v>0</v>
      </c>
      <c r="S1253" s="679">
        <f t="shared" ca="1" si="217"/>
        <v>0</v>
      </c>
      <c r="T1253" s="679">
        <f t="shared" ca="1" si="217"/>
        <v>0</v>
      </c>
      <c r="U1253" s="679">
        <f t="shared" ca="1" si="217"/>
        <v>0</v>
      </c>
      <c r="V1253" s="679">
        <f t="shared" ca="1" si="217"/>
        <v>0</v>
      </c>
      <c r="W1253" s="679">
        <f t="shared" ca="1" si="214"/>
        <v>0</v>
      </c>
      <c r="X1253" s="679">
        <f t="shared" ca="1" si="217"/>
        <v>0</v>
      </c>
      <c r="Y1253" s="679">
        <f t="shared" ca="1" si="217"/>
        <v>0</v>
      </c>
      <c r="Z1253" s="679">
        <f t="shared" ca="1" si="217"/>
        <v>0</v>
      </c>
      <c r="AA1253" t="str">
        <f t="shared" si="209"/>
        <v>ASR_Financial_Report_SHP21Final</v>
      </c>
      <c r="AB1253" s="960">
        <f t="shared" si="210"/>
        <v>44658</v>
      </c>
      <c r="AC1253" t="str">
        <f t="shared" si="211"/>
        <v>Unaudited</v>
      </c>
    </row>
    <row r="1254" spans="1:29" ht="30" x14ac:dyDescent="0.25">
      <c r="A1254" t="s">
        <v>420</v>
      </c>
      <c r="B1254" t="s">
        <v>1366</v>
      </c>
      <c r="C1254" t="s">
        <v>1367</v>
      </c>
      <c r="D1254">
        <v>1900</v>
      </c>
      <c r="E1254" s="960">
        <v>1</v>
      </c>
      <c r="F1254" t="s">
        <v>440</v>
      </c>
      <c r="G1254" s="960">
        <v>274</v>
      </c>
      <c r="H1254" t="s">
        <v>382</v>
      </c>
      <c r="I1254" s="940" t="s">
        <v>488</v>
      </c>
      <c r="J1254" s="940" t="s">
        <v>444</v>
      </c>
      <c r="K1254" s="940" t="s">
        <v>0</v>
      </c>
      <c r="L1254" s="940">
        <v>2.5</v>
      </c>
      <c r="M1254" s="965" t="s">
        <v>151</v>
      </c>
      <c r="N1254" s="679">
        <f t="shared" ca="1" si="208"/>
        <v>0</v>
      </c>
      <c r="O1254" s="679">
        <f t="shared" ca="1" si="217"/>
        <v>0</v>
      </c>
      <c r="P1254" s="679">
        <f t="shared" ca="1" si="217"/>
        <v>0</v>
      </c>
      <c r="Q1254" s="679">
        <f t="shared" ca="1" si="217"/>
        <v>0</v>
      </c>
      <c r="R1254" s="679">
        <f t="shared" ca="1" si="217"/>
        <v>0</v>
      </c>
      <c r="S1254" s="679">
        <f t="shared" ca="1" si="217"/>
        <v>0</v>
      </c>
      <c r="T1254" s="679">
        <f t="shared" ca="1" si="217"/>
        <v>0</v>
      </c>
      <c r="U1254" s="679">
        <f t="shared" ca="1" si="217"/>
        <v>0</v>
      </c>
      <c r="V1254" s="679">
        <f t="shared" ca="1" si="217"/>
        <v>0</v>
      </c>
      <c r="W1254" s="679">
        <f t="shared" ca="1" si="214"/>
        <v>0</v>
      </c>
      <c r="X1254" s="679">
        <f t="shared" ca="1" si="217"/>
        <v>0</v>
      </c>
      <c r="Y1254" s="679">
        <f t="shared" ca="1" si="217"/>
        <v>0</v>
      </c>
      <c r="Z1254" s="679">
        <f t="shared" ca="1" si="217"/>
        <v>0</v>
      </c>
      <c r="AA1254" t="str">
        <f t="shared" si="209"/>
        <v>ASR_Financial_Report_SHP21Final</v>
      </c>
      <c r="AB1254" s="960">
        <f t="shared" si="210"/>
        <v>44658</v>
      </c>
      <c r="AC1254" t="str">
        <f t="shared" si="211"/>
        <v>Unaudited</v>
      </c>
    </row>
    <row r="1255" spans="1:29" x14ac:dyDescent="0.25">
      <c r="A1255" t="s">
        <v>420</v>
      </c>
      <c r="B1255" t="s">
        <v>1366</v>
      </c>
      <c r="C1255" t="s">
        <v>1367</v>
      </c>
      <c r="D1255">
        <v>1900</v>
      </c>
      <c r="E1255" s="960">
        <v>1</v>
      </c>
      <c r="F1255" t="s">
        <v>440</v>
      </c>
      <c r="G1255" s="960">
        <v>274</v>
      </c>
      <c r="H1255" t="s">
        <v>382</v>
      </c>
      <c r="I1255" s="940" t="s">
        <v>488</v>
      </c>
      <c r="J1255" s="940" t="s">
        <v>444</v>
      </c>
      <c r="K1255" s="940" t="s">
        <v>0</v>
      </c>
      <c r="L1255" s="948" t="s">
        <v>96</v>
      </c>
      <c r="M1255" s="963" t="s">
        <v>7</v>
      </c>
      <c r="N1255" s="679">
        <f t="shared" ca="1" si="208"/>
        <v>0</v>
      </c>
      <c r="O1255" s="679">
        <f t="shared" ca="1" si="217"/>
        <v>0</v>
      </c>
      <c r="P1255" s="679">
        <f t="shared" ca="1" si="217"/>
        <v>0</v>
      </c>
      <c r="Q1255" s="679">
        <f t="shared" ca="1" si="217"/>
        <v>0</v>
      </c>
      <c r="R1255" s="679">
        <f t="shared" ca="1" si="217"/>
        <v>0</v>
      </c>
      <c r="S1255" s="679">
        <f t="shared" ca="1" si="217"/>
        <v>0</v>
      </c>
      <c r="T1255" s="679">
        <f t="shared" ca="1" si="217"/>
        <v>0</v>
      </c>
      <c r="U1255" s="679">
        <f t="shared" ca="1" si="217"/>
        <v>0</v>
      </c>
      <c r="V1255" s="679">
        <f t="shared" ca="1" si="217"/>
        <v>0</v>
      </c>
      <c r="W1255" s="679">
        <f t="shared" ca="1" si="214"/>
        <v>0</v>
      </c>
      <c r="X1255" s="679">
        <f t="shared" ca="1" si="217"/>
        <v>0</v>
      </c>
      <c r="Y1255" s="679">
        <f t="shared" ca="1" si="217"/>
        <v>0</v>
      </c>
      <c r="Z1255" s="679">
        <f t="shared" ca="1" si="217"/>
        <v>0</v>
      </c>
      <c r="AA1255" t="str">
        <f t="shared" si="209"/>
        <v>ASR_Financial_Report_SHP21Final</v>
      </c>
      <c r="AB1255" s="960">
        <f t="shared" si="210"/>
        <v>44658</v>
      </c>
      <c r="AC1255" t="str">
        <f t="shared" si="211"/>
        <v>Unaudited</v>
      </c>
    </row>
    <row r="1256" spans="1:29" x14ac:dyDescent="0.25">
      <c r="A1256" t="s">
        <v>420</v>
      </c>
      <c r="B1256" t="s">
        <v>1366</v>
      </c>
      <c r="C1256" t="s">
        <v>1367</v>
      </c>
      <c r="D1256">
        <v>1900</v>
      </c>
      <c r="E1256" s="960">
        <v>1</v>
      </c>
      <c r="F1256" t="s">
        <v>440</v>
      </c>
      <c r="G1256" s="960">
        <v>274</v>
      </c>
      <c r="H1256" t="s">
        <v>382</v>
      </c>
      <c r="I1256" s="965" t="s">
        <v>488</v>
      </c>
      <c r="J1256" s="965" t="s">
        <v>444</v>
      </c>
      <c r="K1256" s="965" t="s">
        <v>0</v>
      </c>
      <c r="L1256" s="940" t="s">
        <v>152</v>
      </c>
      <c r="M1256" s="965" t="s">
        <v>451</v>
      </c>
      <c r="N1256" s="679">
        <f t="shared" ca="1" si="208"/>
        <v>0</v>
      </c>
      <c r="O1256" s="679">
        <f t="shared" ca="1" si="217"/>
        <v>0</v>
      </c>
      <c r="P1256" s="679">
        <f t="shared" ca="1" si="217"/>
        <v>0</v>
      </c>
      <c r="Q1256" s="679">
        <f t="shared" ca="1" si="217"/>
        <v>0</v>
      </c>
      <c r="R1256" s="679">
        <f t="shared" ca="1" si="217"/>
        <v>0</v>
      </c>
      <c r="S1256" s="679">
        <f t="shared" ca="1" si="217"/>
        <v>0</v>
      </c>
      <c r="T1256" s="679">
        <f t="shared" ca="1" si="217"/>
        <v>0</v>
      </c>
      <c r="U1256" s="679">
        <f t="shared" ca="1" si="217"/>
        <v>0</v>
      </c>
      <c r="V1256" s="679">
        <f t="shared" ca="1" si="217"/>
        <v>0</v>
      </c>
      <c r="W1256" s="679">
        <f t="shared" ca="1" si="214"/>
        <v>0</v>
      </c>
      <c r="X1256" s="679">
        <f t="shared" ca="1" si="217"/>
        <v>0</v>
      </c>
      <c r="Y1256" s="679">
        <f t="shared" ca="1" si="217"/>
        <v>0</v>
      </c>
      <c r="Z1256" s="679">
        <f t="shared" ca="1" si="217"/>
        <v>0</v>
      </c>
      <c r="AA1256" t="str">
        <f t="shared" si="209"/>
        <v>ASR_Financial_Report_SHP21Final</v>
      </c>
      <c r="AB1256" s="960">
        <f t="shared" si="210"/>
        <v>44658</v>
      </c>
      <c r="AC1256" t="str">
        <f t="shared" si="211"/>
        <v>Unaudited</v>
      </c>
    </row>
    <row r="1257" spans="1:29" x14ac:dyDescent="0.25">
      <c r="A1257" t="s">
        <v>420</v>
      </c>
      <c r="B1257" t="s">
        <v>1366</v>
      </c>
      <c r="C1257" t="s">
        <v>1367</v>
      </c>
      <c r="D1257">
        <v>1900</v>
      </c>
      <c r="E1257" s="960">
        <v>1</v>
      </c>
      <c r="F1257" t="s">
        <v>440</v>
      </c>
      <c r="G1257" s="960">
        <v>274</v>
      </c>
      <c r="H1257" t="s">
        <v>382</v>
      </c>
      <c r="I1257" s="940" t="s">
        <v>488</v>
      </c>
      <c r="J1257" s="940" t="s">
        <v>444</v>
      </c>
      <c r="K1257" s="940" t="s">
        <v>0</v>
      </c>
      <c r="L1257" s="940" t="s">
        <v>898</v>
      </c>
      <c r="M1257" s="965" t="s">
        <v>24</v>
      </c>
      <c r="N1257" s="679">
        <f t="shared" ca="1" si="208"/>
        <v>0</v>
      </c>
      <c r="O1257" s="679">
        <f t="shared" ca="1" si="217"/>
        <v>0</v>
      </c>
      <c r="P1257" s="679">
        <f t="shared" ca="1" si="217"/>
        <v>0</v>
      </c>
      <c r="Q1257" s="679">
        <f t="shared" ca="1" si="217"/>
        <v>0</v>
      </c>
      <c r="R1257" s="679">
        <f t="shared" ca="1" si="217"/>
        <v>0</v>
      </c>
      <c r="S1257" s="679">
        <f t="shared" ca="1" si="217"/>
        <v>0</v>
      </c>
      <c r="T1257" s="679">
        <f t="shared" ca="1" si="217"/>
        <v>0</v>
      </c>
      <c r="U1257" s="679">
        <f t="shared" ca="1" si="217"/>
        <v>0</v>
      </c>
      <c r="V1257" s="679">
        <f t="shared" ca="1" si="217"/>
        <v>0</v>
      </c>
      <c r="W1257" s="679">
        <f t="shared" ca="1" si="214"/>
        <v>0</v>
      </c>
      <c r="X1257" s="679">
        <f t="shared" ca="1" si="217"/>
        <v>0</v>
      </c>
      <c r="Y1257" s="679">
        <f t="shared" ca="1" si="217"/>
        <v>0</v>
      </c>
      <c r="Z1257" s="679">
        <f t="shared" ca="1" si="217"/>
        <v>0</v>
      </c>
      <c r="AA1257" t="str">
        <f t="shared" si="209"/>
        <v>ASR_Financial_Report_SHP21Final</v>
      </c>
      <c r="AB1257" s="960">
        <f t="shared" si="210"/>
        <v>44658</v>
      </c>
      <c r="AC1257" t="str">
        <f t="shared" si="211"/>
        <v>Unaudited</v>
      </c>
    </row>
    <row r="1258" spans="1:29" x14ac:dyDescent="0.25">
      <c r="A1258" t="s">
        <v>420</v>
      </c>
      <c r="B1258" t="s">
        <v>1366</v>
      </c>
      <c r="C1258" t="s">
        <v>1367</v>
      </c>
      <c r="D1258">
        <v>1900</v>
      </c>
      <c r="E1258" s="960">
        <v>1</v>
      </c>
      <c r="F1258" t="s">
        <v>440</v>
      </c>
      <c r="G1258" s="960">
        <v>274</v>
      </c>
      <c r="H1258" t="s">
        <v>382</v>
      </c>
      <c r="I1258" s="940" t="s">
        <v>488</v>
      </c>
      <c r="J1258" s="940" t="s">
        <v>444</v>
      </c>
      <c r="K1258" s="940" t="s">
        <v>53</v>
      </c>
      <c r="L1258" s="940">
        <v>3.1</v>
      </c>
      <c r="M1258" s="965" t="s">
        <v>33</v>
      </c>
      <c r="N1258" s="679">
        <f t="shared" ca="1" si="208"/>
        <v>0</v>
      </c>
      <c r="O1258" s="679">
        <f t="shared" ca="1" si="217"/>
        <v>0</v>
      </c>
      <c r="P1258" s="679">
        <f t="shared" ca="1" si="217"/>
        <v>0</v>
      </c>
      <c r="Q1258" s="679">
        <f t="shared" ca="1" si="217"/>
        <v>0</v>
      </c>
      <c r="R1258" s="679">
        <f t="shared" ca="1" si="217"/>
        <v>0</v>
      </c>
      <c r="S1258" s="679">
        <f t="shared" ca="1" si="217"/>
        <v>0</v>
      </c>
      <c r="T1258" s="679">
        <f t="shared" ca="1" si="217"/>
        <v>0</v>
      </c>
      <c r="U1258" s="679">
        <f t="shared" ca="1" si="217"/>
        <v>0</v>
      </c>
      <c r="V1258" s="679">
        <f t="shared" ca="1" si="217"/>
        <v>0</v>
      </c>
      <c r="W1258" s="679">
        <f t="shared" ca="1" si="214"/>
        <v>0</v>
      </c>
      <c r="X1258" s="679">
        <f t="shared" ca="1" si="217"/>
        <v>0</v>
      </c>
      <c r="Y1258" s="679">
        <f t="shared" ca="1" si="217"/>
        <v>0</v>
      </c>
      <c r="Z1258" s="679">
        <f t="shared" ca="1" si="217"/>
        <v>0</v>
      </c>
      <c r="AA1258" t="str">
        <f t="shared" si="209"/>
        <v>ASR_Financial_Report_SHP21Final</v>
      </c>
      <c r="AB1258" s="960">
        <f t="shared" si="210"/>
        <v>44658</v>
      </c>
      <c r="AC1258" t="str">
        <f t="shared" si="211"/>
        <v>Unaudited</v>
      </c>
    </row>
    <row r="1259" spans="1:29" x14ac:dyDescent="0.25">
      <c r="A1259" t="s">
        <v>420</v>
      </c>
      <c r="B1259" t="s">
        <v>1366</v>
      </c>
      <c r="C1259" t="s">
        <v>1367</v>
      </c>
      <c r="D1259">
        <v>1900</v>
      </c>
      <c r="E1259" s="960">
        <v>1</v>
      </c>
      <c r="F1259" t="s">
        <v>440</v>
      </c>
      <c r="G1259" s="960">
        <v>274</v>
      </c>
      <c r="H1259" t="s">
        <v>382</v>
      </c>
      <c r="I1259" s="940" t="s">
        <v>488</v>
      </c>
      <c r="J1259" s="940" t="s">
        <v>444</v>
      </c>
      <c r="K1259" s="940" t="s">
        <v>53</v>
      </c>
      <c r="L1259" s="940">
        <v>3.2</v>
      </c>
      <c r="M1259" s="965" t="s">
        <v>34</v>
      </c>
      <c r="N1259" s="679">
        <f t="shared" ca="1" si="208"/>
        <v>0</v>
      </c>
      <c r="O1259" s="679">
        <f t="shared" ca="1" si="217"/>
        <v>0</v>
      </c>
      <c r="P1259" s="679">
        <f t="shared" ca="1" si="217"/>
        <v>0</v>
      </c>
      <c r="Q1259" s="679">
        <f t="shared" ca="1" si="217"/>
        <v>0</v>
      </c>
      <c r="R1259" s="679">
        <f t="shared" ca="1" si="217"/>
        <v>0</v>
      </c>
      <c r="S1259" s="679">
        <f t="shared" ca="1" si="217"/>
        <v>0</v>
      </c>
      <c r="T1259" s="679">
        <f t="shared" ca="1" si="217"/>
        <v>0</v>
      </c>
      <c r="U1259" s="679">
        <f t="shared" ca="1" si="217"/>
        <v>0</v>
      </c>
      <c r="V1259" s="679">
        <f t="shared" ca="1" si="217"/>
        <v>0</v>
      </c>
      <c r="W1259" s="679">
        <f t="shared" ca="1" si="214"/>
        <v>0</v>
      </c>
      <c r="X1259" s="679">
        <f t="shared" ca="1" si="217"/>
        <v>0</v>
      </c>
      <c r="Y1259" s="679">
        <f t="shared" ca="1" si="217"/>
        <v>0</v>
      </c>
      <c r="Z1259" s="679">
        <f t="shared" ca="1" si="217"/>
        <v>0</v>
      </c>
      <c r="AA1259" t="str">
        <f t="shared" si="209"/>
        <v>ASR_Financial_Report_SHP21Final</v>
      </c>
      <c r="AB1259" s="960">
        <f t="shared" si="210"/>
        <v>44658</v>
      </c>
      <c r="AC1259" t="str">
        <f t="shared" si="211"/>
        <v>Unaudited</v>
      </c>
    </row>
    <row r="1260" spans="1:29" x14ac:dyDescent="0.25">
      <c r="A1260" t="s">
        <v>420</v>
      </c>
      <c r="B1260" t="s">
        <v>1366</v>
      </c>
      <c r="C1260" t="s">
        <v>1367</v>
      </c>
      <c r="D1260">
        <v>1900</v>
      </c>
      <c r="E1260" s="960">
        <v>1</v>
      </c>
      <c r="F1260" t="s">
        <v>440</v>
      </c>
      <c r="G1260" s="960">
        <v>274</v>
      </c>
      <c r="H1260" t="s">
        <v>382</v>
      </c>
      <c r="I1260" s="940" t="s">
        <v>488</v>
      </c>
      <c r="J1260" s="940" t="s">
        <v>444</v>
      </c>
      <c r="K1260" s="940" t="s">
        <v>53</v>
      </c>
      <c r="L1260" s="948">
        <v>3.3</v>
      </c>
      <c r="M1260" s="963" t="s">
        <v>54</v>
      </c>
      <c r="N1260" s="679">
        <f t="shared" ca="1" si="208"/>
        <v>0</v>
      </c>
      <c r="O1260" s="679">
        <f t="shared" ca="1" si="217"/>
        <v>0</v>
      </c>
      <c r="P1260" s="679">
        <f t="shared" ca="1" si="217"/>
        <v>0</v>
      </c>
      <c r="Q1260" s="679">
        <f t="shared" ca="1" si="217"/>
        <v>0</v>
      </c>
      <c r="R1260" s="679">
        <f t="shared" ca="1" si="217"/>
        <v>0</v>
      </c>
      <c r="S1260" s="679">
        <f t="shared" ca="1" si="217"/>
        <v>0</v>
      </c>
      <c r="T1260" s="679">
        <f t="shared" ca="1" si="217"/>
        <v>0</v>
      </c>
      <c r="U1260" s="679">
        <f t="shared" ca="1" si="217"/>
        <v>0</v>
      </c>
      <c r="V1260" s="679">
        <f t="shared" ca="1" si="217"/>
        <v>0</v>
      </c>
      <c r="W1260" s="679">
        <f t="shared" ca="1" si="214"/>
        <v>0</v>
      </c>
      <c r="X1260" s="679">
        <f t="shared" ca="1" si="217"/>
        <v>0</v>
      </c>
      <c r="Y1260" s="679">
        <f t="shared" ca="1" si="217"/>
        <v>0</v>
      </c>
      <c r="Z1260" s="679">
        <f t="shared" ca="1" si="217"/>
        <v>0</v>
      </c>
      <c r="AA1260" t="str">
        <f t="shared" si="209"/>
        <v>ASR_Financial_Report_SHP21Final</v>
      </c>
      <c r="AB1260" s="960">
        <f t="shared" si="210"/>
        <v>44658</v>
      </c>
      <c r="AC1260" t="str">
        <f t="shared" si="211"/>
        <v>Unaudited</v>
      </c>
    </row>
    <row r="1261" spans="1:29" x14ac:dyDescent="0.25">
      <c r="A1261" t="s">
        <v>420</v>
      </c>
      <c r="B1261" t="s">
        <v>1366</v>
      </c>
      <c r="C1261" t="s">
        <v>1367</v>
      </c>
      <c r="D1261">
        <v>1900</v>
      </c>
      <c r="E1261" s="960">
        <v>1</v>
      </c>
      <c r="F1261" t="s">
        <v>440</v>
      </c>
      <c r="G1261" s="960">
        <v>274</v>
      </c>
      <c r="H1261" t="s">
        <v>382</v>
      </c>
      <c r="I1261" s="965" t="s">
        <v>488</v>
      </c>
      <c r="J1261" s="965" t="s">
        <v>444</v>
      </c>
      <c r="K1261" s="965" t="s">
        <v>53</v>
      </c>
      <c r="L1261" s="940" t="s">
        <v>44</v>
      </c>
      <c r="M1261" s="965" t="s">
        <v>153</v>
      </c>
      <c r="N1261" s="679">
        <f t="shared" ca="1" si="208"/>
        <v>0</v>
      </c>
      <c r="O1261" s="679">
        <f t="shared" ca="1" si="217"/>
        <v>0</v>
      </c>
      <c r="P1261" s="679">
        <f t="shared" ca="1" si="217"/>
        <v>0</v>
      </c>
      <c r="Q1261" s="679">
        <f t="shared" ca="1" si="217"/>
        <v>0</v>
      </c>
      <c r="R1261" s="679">
        <f t="shared" ca="1" si="217"/>
        <v>0</v>
      </c>
      <c r="S1261" s="679">
        <f t="shared" ca="1" si="217"/>
        <v>0</v>
      </c>
      <c r="T1261" s="679">
        <f t="shared" ca="1" si="217"/>
        <v>0</v>
      </c>
      <c r="U1261" s="679">
        <f t="shared" ca="1" si="217"/>
        <v>0</v>
      </c>
      <c r="V1261" s="679">
        <f t="shared" ca="1" si="217"/>
        <v>0</v>
      </c>
      <c r="W1261" s="679">
        <f t="shared" ca="1" si="214"/>
        <v>0</v>
      </c>
      <c r="X1261" s="679">
        <f t="shared" ca="1" si="217"/>
        <v>0</v>
      </c>
      <c r="Y1261" s="679">
        <f t="shared" ca="1" si="217"/>
        <v>0</v>
      </c>
      <c r="Z1261" s="679">
        <f t="shared" ca="1" si="217"/>
        <v>0</v>
      </c>
      <c r="AA1261" t="str">
        <f t="shared" si="209"/>
        <v>ASR_Financial_Report_SHP21Final</v>
      </c>
      <c r="AB1261" s="960">
        <f t="shared" si="210"/>
        <v>44658</v>
      </c>
      <c r="AC1261" t="str">
        <f t="shared" si="211"/>
        <v>Unaudited</v>
      </c>
    </row>
    <row r="1262" spans="1:29" x14ac:dyDescent="0.25">
      <c r="A1262" t="s">
        <v>420</v>
      </c>
      <c r="B1262" t="s">
        <v>1366</v>
      </c>
      <c r="C1262" t="s">
        <v>1367</v>
      </c>
      <c r="D1262">
        <v>1900</v>
      </c>
      <c r="E1262" s="960">
        <v>1</v>
      </c>
      <c r="F1262" t="s">
        <v>440</v>
      </c>
      <c r="G1262" s="960">
        <v>274</v>
      </c>
      <c r="H1262" t="s">
        <v>382</v>
      </c>
      <c r="I1262" s="940" t="s">
        <v>488</v>
      </c>
      <c r="J1262" s="940" t="s">
        <v>444</v>
      </c>
      <c r="K1262" s="940" t="s">
        <v>53</v>
      </c>
      <c r="L1262" s="940" t="s">
        <v>41</v>
      </c>
      <c r="M1262" s="965" t="s">
        <v>52</v>
      </c>
      <c r="N1262" s="679">
        <f t="shared" ca="1" si="208"/>
        <v>0</v>
      </c>
      <c r="O1262" s="679">
        <f t="shared" ca="1" si="217"/>
        <v>0</v>
      </c>
      <c r="P1262" s="679">
        <f t="shared" ca="1" si="217"/>
        <v>0</v>
      </c>
      <c r="Q1262" s="679">
        <f t="shared" ca="1" si="217"/>
        <v>0</v>
      </c>
      <c r="R1262" s="679">
        <f t="shared" ca="1" si="217"/>
        <v>0</v>
      </c>
      <c r="S1262" s="679">
        <f t="shared" ca="1" si="217"/>
        <v>0</v>
      </c>
      <c r="T1262" s="679">
        <f t="shared" ca="1" si="217"/>
        <v>0</v>
      </c>
      <c r="U1262" s="679">
        <f t="shared" ca="1" si="217"/>
        <v>0</v>
      </c>
      <c r="V1262" s="679">
        <f t="shared" ca="1" si="217"/>
        <v>0</v>
      </c>
      <c r="W1262" s="679">
        <f t="shared" ca="1" si="214"/>
        <v>0</v>
      </c>
      <c r="X1262" s="679">
        <f t="shared" ca="1" si="217"/>
        <v>0</v>
      </c>
      <c r="Y1262" s="679">
        <f t="shared" ca="1" si="217"/>
        <v>0</v>
      </c>
      <c r="Z1262" s="679">
        <f t="shared" ca="1" si="217"/>
        <v>0</v>
      </c>
      <c r="AA1262" t="str">
        <f t="shared" si="209"/>
        <v>ASR_Financial_Report_SHP21Final</v>
      </c>
      <c r="AB1262" s="960">
        <f t="shared" si="210"/>
        <v>44658</v>
      </c>
      <c r="AC1262" t="str">
        <f t="shared" si="211"/>
        <v>Unaudited</v>
      </c>
    </row>
    <row r="1263" spans="1:29" x14ac:dyDescent="0.25">
      <c r="A1263" t="s">
        <v>420</v>
      </c>
      <c r="B1263" t="s">
        <v>1366</v>
      </c>
      <c r="C1263" t="s">
        <v>1367</v>
      </c>
      <c r="D1263">
        <v>1900</v>
      </c>
      <c r="E1263" s="960">
        <v>1</v>
      </c>
      <c r="F1263" t="s">
        <v>440</v>
      </c>
      <c r="G1263" s="960">
        <v>274</v>
      </c>
      <c r="H1263" t="s">
        <v>382</v>
      </c>
      <c r="I1263" s="940" t="s">
        <v>488</v>
      </c>
      <c r="J1263" s="940" t="s">
        <v>444</v>
      </c>
      <c r="K1263" s="940" t="s">
        <v>53</v>
      </c>
      <c r="L1263" s="940" t="s">
        <v>42</v>
      </c>
      <c r="M1263" s="965" t="s">
        <v>154</v>
      </c>
      <c r="N1263" s="679">
        <f t="shared" ca="1" si="208"/>
        <v>0</v>
      </c>
      <c r="O1263" s="679">
        <f t="shared" ca="1" si="217"/>
        <v>0</v>
      </c>
      <c r="P1263" s="679">
        <f t="shared" ca="1" si="217"/>
        <v>0</v>
      </c>
      <c r="Q1263" s="679">
        <f t="shared" ca="1" si="217"/>
        <v>0</v>
      </c>
      <c r="R1263" s="679">
        <f t="shared" ca="1" si="217"/>
        <v>0</v>
      </c>
      <c r="S1263" s="679">
        <f t="shared" ca="1" si="217"/>
        <v>0</v>
      </c>
      <c r="T1263" s="679">
        <f t="shared" ca="1" si="217"/>
        <v>0</v>
      </c>
      <c r="U1263" s="679">
        <f t="shared" ca="1" si="217"/>
        <v>0</v>
      </c>
      <c r="V1263" s="679">
        <f t="shared" ca="1" si="217"/>
        <v>0</v>
      </c>
      <c r="W1263" s="679">
        <f t="shared" ca="1" si="214"/>
        <v>0</v>
      </c>
      <c r="X1263" s="679">
        <f t="shared" ca="1" si="217"/>
        <v>0</v>
      </c>
      <c r="Y1263" s="679">
        <f t="shared" ca="1" si="217"/>
        <v>0</v>
      </c>
      <c r="Z1263" s="679">
        <f t="shared" ca="1" si="217"/>
        <v>0</v>
      </c>
      <c r="AA1263" t="str">
        <f t="shared" si="209"/>
        <v>ASR_Financial_Report_SHP21Final</v>
      </c>
      <c r="AB1263" s="960">
        <f t="shared" si="210"/>
        <v>44658</v>
      </c>
      <c r="AC1263" t="str">
        <f t="shared" si="211"/>
        <v>Unaudited</v>
      </c>
    </row>
    <row r="1264" spans="1:29" x14ac:dyDescent="0.25">
      <c r="A1264" t="s">
        <v>420</v>
      </c>
      <c r="B1264" t="s">
        <v>1366</v>
      </c>
      <c r="C1264" t="s">
        <v>1367</v>
      </c>
      <c r="D1264">
        <v>1900</v>
      </c>
      <c r="E1264" s="960">
        <v>1</v>
      </c>
      <c r="F1264" t="s">
        <v>440</v>
      </c>
      <c r="G1264" s="960">
        <v>274</v>
      </c>
      <c r="H1264" t="s">
        <v>382</v>
      </c>
      <c r="I1264" s="940" t="s">
        <v>488</v>
      </c>
      <c r="J1264" s="940" t="s">
        <v>444</v>
      </c>
      <c r="K1264" s="940" t="s">
        <v>53</v>
      </c>
      <c r="L1264" s="940" t="s">
        <v>43</v>
      </c>
      <c r="M1264" s="965" t="s">
        <v>462</v>
      </c>
      <c r="N1264" s="679">
        <f t="shared" ca="1" si="208"/>
        <v>0</v>
      </c>
      <c r="O1264" s="679">
        <f t="shared" ca="1" si="217"/>
        <v>0</v>
      </c>
      <c r="P1264" s="679">
        <f t="shared" ca="1" si="217"/>
        <v>0</v>
      </c>
      <c r="Q1264" s="679">
        <f t="shared" ca="1" si="217"/>
        <v>0</v>
      </c>
      <c r="R1264" s="679">
        <f t="shared" ca="1" si="217"/>
        <v>0</v>
      </c>
      <c r="S1264" s="679">
        <f t="shared" ca="1" si="217"/>
        <v>0</v>
      </c>
      <c r="T1264" s="679">
        <f t="shared" ca="1" si="217"/>
        <v>0</v>
      </c>
      <c r="U1264" s="679">
        <f t="shared" ca="1" si="217"/>
        <v>0</v>
      </c>
      <c r="V1264" s="679">
        <f t="shared" ca="1" si="217"/>
        <v>0</v>
      </c>
      <c r="W1264" s="679">
        <f t="shared" ca="1" si="214"/>
        <v>0</v>
      </c>
      <c r="X1264" s="679">
        <f t="shared" ca="1" si="217"/>
        <v>0</v>
      </c>
      <c r="Y1264" s="679">
        <f t="shared" ca="1" si="217"/>
        <v>0</v>
      </c>
      <c r="Z1264" s="679">
        <f t="shared" ca="1" si="217"/>
        <v>0</v>
      </c>
      <c r="AA1264" t="str">
        <f t="shared" si="209"/>
        <v>ASR_Financial_Report_SHP21Final</v>
      </c>
      <c r="AB1264" s="960">
        <f t="shared" si="210"/>
        <v>44658</v>
      </c>
      <c r="AC1264" t="str">
        <f t="shared" si="211"/>
        <v>Unaudited</v>
      </c>
    </row>
    <row r="1265" spans="1:29" x14ac:dyDescent="0.25">
      <c r="A1265" t="s">
        <v>420</v>
      </c>
      <c r="B1265" t="s">
        <v>1366</v>
      </c>
      <c r="C1265" t="s">
        <v>1367</v>
      </c>
      <c r="D1265">
        <v>1900</v>
      </c>
      <c r="E1265" s="960">
        <v>1</v>
      </c>
      <c r="F1265" t="s">
        <v>440</v>
      </c>
      <c r="G1265" s="960">
        <v>274</v>
      </c>
      <c r="H1265" t="s">
        <v>382</v>
      </c>
      <c r="I1265" s="940" t="s">
        <v>488</v>
      </c>
      <c r="J1265" s="940" t="s">
        <v>444</v>
      </c>
      <c r="K1265" s="940" t="s">
        <v>901</v>
      </c>
      <c r="L1265" s="948" t="s">
        <v>902</v>
      </c>
      <c r="M1265" s="963" t="s">
        <v>901</v>
      </c>
      <c r="N1265" s="679">
        <f t="shared" ca="1" si="208"/>
        <v>0</v>
      </c>
      <c r="O1265" s="679">
        <f t="shared" ca="1" si="217"/>
        <v>0</v>
      </c>
      <c r="P1265" s="679">
        <f t="shared" ca="1" si="217"/>
        <v>0</v>
      </c>
      <c r="Q1265" s="679">
        <f t="shared" ca="1" si="217"/>
        <v>0</v>
      </c>
      <c r="R1265" s="679">
        <f t="shared" ca="1" si="217"/>
        <v>0</v>
      </c>
      <c r="S1265" s="679">
        <f t="shared" ca="1" si="217"/>
        <v>0</v>
      </c>
      <c r="T1265" s="679">
        <f t="shared" ca="1" si="217"/>
        <v>0</v>
      </c>
      <c r="U1265" s="679">
        <f t="shared" ca="1" si="217"/>
        <v>0</v>
      </c>
      <c r="V1265" s="679">
        <f t="shared" ca="1" si="217"/>
        <v>0</v>
      </c>
      <c r="W1265" s="679">
        <f t="shared" ca="1" si="214"/>
        <v>0</v>
      </c>
      <c r="X1265" s="679">
        <f t="shared" ca="1" si="217"/>
        <v>0</v>
      </c>
      <c r="Y1265" s="679">
        <f t="shared" ca="1" si="217"/>
        <v>0</v>
      </c>
      <c r="Z1265" s="679">
        <f t="shared" ca="1" si="217"/>
        <v>0</v>
      </c>
      <c r="AA1265" t="str">
        <f t="shared" si="209"/>
        <v>ASR_Financial_Report_SHP21Final</v>
      </c>
      <c r="AB1265" s="960">
        <f t="shared" si="210"/>
        <v>44658</v>
      </c>
      <c r="AC1265" t="str">
        <f t="shared" si="211"/>
        <v>Unaudited</v>
      </c>
    </row>
    <row r="1266" spans="1:29" x14ac:dyDescent="0.25">
      <c r="A1266" t="s">
        <v>420</v>
      </c>
      <c r="B1266" t="s">
        <v>1366</v>
      </c>
      <c r="C1266" t="s">
        <v>1367</v>
      </c>
      <c r="D1266">
        <v>1900</v>
      </c>
      <c r="E1266" s="960">
        <v>1</v>
      </c>
      <c r="F1266" t="s">
        <v>440</v>
      </c>
      <c r="G1266" s="960">
        <v>274</v>
      </c>
      <c r="H1266" t="s">
        <v>382</v>
      </c>
      <c r="I1266" s="965" t="s">
        <v>488</v>
      </c>
      <c r="J1266" s="965" t="s">
        <v>444</v>
      </c>
      <c r="K1266" s="965" t="s">
        <v>901</v>
      </c>
      <c r="L1266" s="940" t="s">
        <v>903</v>
      </c>
      <c r="M1266" s="965" t="s">
        <v>906</v>
      </c>
      <c r="N1266" s="679">
        <f t="shared" ca="1" si="208"/>
        <v>0</v>
      </c>
      <c r="O1266" s="679">
        <f t="shared" ca="1" si="217"/>
        <v>0</v>
      </c>
      <c r="P1266" s="679">
        <f t="shared" ca="1" si="217"/>
        <v>0</v>
      </c>
      <c r="Q1266" s="679">
        <f t="shared" ca="1" si="217"/>
        <v>0</v>
      </c>
      <c r="R1266" s="679">
        <f t="shared" ca="1" si="217"/>
        <v>0</v>
      </c>
      <c r="S1266" s="679">
        <f t="shared" ca="1" si="217"/>
        <v>0</v>
      </c>
      <c r="T1266" s="679">
        <f t="shared" ca="1" si="217"/>
        <v>0</v>
      </c>
      <c r="U1266" s="679">
        <f t="shared" ca="1" si="217"/>
        <v>0</v>
      </c>
      <c r="V1266" s="679">
        <f t="shared" ca="1" si="217"/>
        <v>0</v>
      </c>
      <c r="W1266" s="679">
        <f t="shared" ca="1" si="214"/>
        <v>0</v>
      </c>
      <c r="X1266" s="679">
        <f t="shared" ca="1" si="217"/>
        <v>0</v>
      </c>
      <c r="Y1266" s="679">
        <f t="shared" ca="1" si="217"/>
        <v>0</v>
      </c>
      <c r="Z1266" s="679">
        <f t="shared" ca="1" si="217"/>
        <v>0</v>
      </c>
      <c r="AA1266" t="str">
        <f t="shared" si="209"/>
        <v>ASR_Financial_Report_SHP21Final</v>
      </c>
      <c r="AB1266" s="960">
        <f t="shared" si="210"/>
        <v>44658</v>
      </c>
      <c r="AC1266" t="str">
        <f t="shared" si="211"/>
        <v>Unaudited</v>
      </c>
    </row>
    <row r="1267" spans="1:29" x14ac:dyDescent="0.25">
      <c r="A1267" t="s">
        <v>420</v>
      </c>
      <c r="B1267" t="s">
        <v>1366</v>
      </c>
      <c r="C1267" t="s">
        <v>1367</v>
      </c>
      <c r="D1267">
        <v>1900</v>
      </c>
      <c r="E1267" s="960">
        <v>1</v>
      </c>
      <c r="F1267" t="s">
        <v>440</v>
      </c>
      <c r="G1267" s="960">
        <v>274</v>
      </c>
      <c r="H1267" t="s">
        <v>382</v>
      </c>
      <c r="I1267" s="940" t="s">
        <v>488</v>
      </c>
      <c r="J1267" s="940" t="s">
        <v>444</v>
      </c>
      <c r="K1267" s="940" t="s">
        <v>901</v>
      </c>
      <c r="L1267" s="940" t="s">
        <v>904</v>
      </c>
      <c r="M1267" s="965" t="s">
        <v>907</v>
      </c>
      <c r="N1267" s="679">
        <f t="shared" ca="1" si="208"/>
        <v>0</v>
      </c>
      <c r="O1267" s="679">
        <f t="shared" ca="1" si="217"/>
        <v>0</v>
      </c>
      <c r="P1267" s="679">
        <f t="shared" ca="1" si="217"/>
        <v>0</v>
      </c>
      <c r="Q1267" s="679">
        <f t="shared" ca="1" si="217"/>
        <v>0</v>
      </c>
      <c r="R1267" s="679">
        <f t="shared" ca="1" si="217"/>
        <v>0</v>
      </c>
      <c r="S1267" s="679">
        <f t="shared" ca="1" si="217"/>
        <v>0</v>
      </c>
      <c r="T1267" s="679">
        <f t="shared" ca="1" si="217"/>
        <v>0</v>
      </c>
      <c r="U1267" s="679">
        <f t="shared" ca="1" si="217"/>
        <v>0</v>
      </c>
      <c r="V1267" s="679">
        <f t="shared" ca="1" si="217"/>
        <v>0</v>
      </c>
      <c r="W1267" s="679">
        <f t="shared" ca="1" si="214"/>
        <v>0</v>
      </c>
      <c r="X1267" s="679">
        <f t="shared" ca="1" si="217"/>
        <v>0</v>
      </c>
      <c r="Y1267" s="679">
        <f t="shared" ca="1" si="217"/>
        <v>0</v>
      </c>
      <c r="Z1267" s="679">
        <f t="shared" ca="1" si="217"/>
        <v>0</v>
      </c>
      <c r="AA1267" t="str">
        <f t="shared" si="209"/>
        <v>ASR_Financial_Report_SHP21Final</v>
      </c>
      <c r="AB1267" s="960">
        <f t="shared" si="210"/>
        <v>44658</v>
      </c>
      <c r="AC1267" t="str">
        <f t="shared" si="211"/>
        <v>Unaudited</v>
      </c>
    </row>
    <row r="1268" spans="1:29" x14ac:dyDescent="0.25">
      <c r="A1268" t="s">
        <v>420</v>
      </c>
      <c r="B1268" t="s">
        <v>1366</v>
      </c>
      <c r="C1268" t="s">
        <v>1367</v>
      </c>
      <c r="D1268">
        <v>1900</v>
      </c>
      <c r="E1268" s="960">
        <v>1</v>
      </c>
      <c r="F1268" t="s">
        <v>440</v>
      </c>
      <c r="G1268" s="960">
        <v>274</v>
      </c>
      <c r="H1268" t="s">
        <v>382</v>
      </c>
      <c r="I1268" s="940" t="s">
        <v>488</v>
      </c>
      <c r="J1268" s="940" t="s">
        <v>444</v>
      </c>
      <c r="K1268" s="940" t="s">
        <v>445</v>
      </c>
      <c r="L1268" s="940">
        <v>5.0999999999999996</v>
      </c>
      <c r="M1268" s="965" t="s">
        <v>37</v>
      </c>
      <c r="N1268" s="679">
        <f t="shared" ca="1" si="208"/>
        <v>0</v>
      </c>
      <c r="O1268" s="679">
        <f t="shared" ca="1" si="217"/>
        <v>0</v>
      </c>
      <c r="P1268" s="679">
        <f t="shared" ca="1" si="217"/>
        <v>0</v>
      </c>
      <c r="Q1268" s="679">
        <f t="shared" ca="1" si="217"/>
        <v>0</v>
      </c>
      <c r="R1268" s="679">
        <f t="shared" ca="1" si="217"/>
        <v>0</v>
      </c>
      <c r="S1268" s="679">
        <f t="shared" ca="1" si="217"/>
        <v>0</v>
      </c>
      <c r="T1268" s="679">
        <f t="shared" ca="1" si="217"/>
        <v>0</v>
      </c>
      <c r="U1268" s="679">
        <f t="shared" ca="1" si="217"/>
        <v>0</v>
      </c>
      <c r="V1268" s="679">
        <f t="shared" ca="1" si="217"/>
        <v>0</v>
      </c>
      <c r="W1268" s="679">
        <f t="shared" ca="1" si="214"/>
        <v>0</v>
      </c>
      <c r="X1268" s="679">
        <f t="shared" ca="1" si="217"/>
        <v>0</v>
      </c>
      <c r="Y1268" s="679">
        <f t="shared" ca="1" si="217"/>
        <v>0</v>
      </c>
      <c r="Z1268" s="679">
        <f t="shared" ca="1" si="217"/>
        <v>0</v>
      </c>
      <c r="AA1268" t="str">
        <f t="shared" si="209"/>
        <v>ASR_Financial_Report_SHP21Final</v>
      </c>
      <c r="AB1268" s="960">
        <f t="shared" si="210"/>
        <v>44658</v>
      </c>
      <c r="AC1268" t="str">
        <f t="shared" si="211"/>
        <v>Unaudited</v>
      </c>
    </row>
    <row r="1269" spans="1:29" ht="30" x14ac:dyDescent="0.25">
      <c r="A1269" t="s">
        <v>420</v>
      </c>
      <c r="B1269" t="s">
        <v>1366</v>
      </c>
      <c r="C1269" t="s">
        <v>1367</v>
      </c>
      <c r="D1269">
        <v>1900</v>
      </c>
      <c r="E1269" s="960">
        <v>1</v>
      </c>
      <c r="F1269" t="s">
        <v>440</v>
      </c>
      <c r="G1269" s="960">
        <v>274</v>
      </c>
      <c r="H1269" t="s">
        <v>382</v>
      </c>
      <c r="I1269" s="940" t="s">
        <v>488</v>
      </c>
      <c r="J1269" s="940" t="s">
        <v>444</v>
      </c>
      <c r="K1269" s="940" t="s">
        <v>445</v>
      </c>
      <c r="L1269" s="940">
        <v>5.2</v>
      </c>
      <c r="M1269" s="965" t="s">
        <v>303</v>
      </c>
      <c r="N1269" s="679">
        <f t="shared" ca="1" si="208"/>
        <v>0</v>
      </c>
      <c r="O1269" s="679">
        <f t="shared" ca="1" si="217"/>
        <v>0</v>
      </c>
      <c r="P1269" s="679">
        <f t="shared" ca="1" si="217"/>
        <v>0</v>
      </c>
      <c r="Q1269" s="679">
        <f t="shared" ca="1" si="217"/>
        <v>0</v>
      </c>
      <c r="R1269" s="679">
        <f t="shared" ca="1" si="217"/>
        <v>0</v>
      </c>
      <c r="S1269" s="679">
        <f t="shared" ca="1" si="217"/>
        <v>0</v>
      </c>
      <c r="T1269" s="679">
        <f t="shared" ca="1" si="217"/>
        <v>0</v>
      </c>
      <c r="U1269" s="679">
        <f t="shared" ca="1" si="217"/>
        <v>0</v>
      </c>
      <c r="V1269" s="679">
        <f t="shared" ca="1" si="217"/>
        <v>0</v>
      </c>
      <c r="W1269" s="679">
        <f t="shared" ca="1" si="214"/>
        <v>0</v>
      </c>
      <c r="X1269" s="679">
        <f t="shared" ca="1" si="217"/>
        <v>0</v>
      </c>
      <c r="Y1269" s="679">
        <f t="shared" ca="1" si="217"/>
        <v>0</v>
      </c>
      <c r="Z1269" s="679">
        <f t="shared" ca="1" si="217"/>
        <v>0</v>
      </c>
      <c r="AA1269" t="str">
        <f t="shared" si="209"/>
        <v>ASR_Financial_Report_SHP21Final</v>
      </c>
      <c r="AB1269" s="960">
        <f t="shared" si="210"/>
        <v>44658</v>
      </c>
      <c r="AC1269" t="str">
        <f t="shared" si="211"/>
        <v>Unaudited</v>
      </c>
    </row>
    <row r="1270" spans="1:29" ht="30" x14ac:dyDescent="0.25">
      <c r="A1270" t="s">
        <v>420</v>
      </c>
      <c r="B1270" t="s">
        <v>1366</v>
      </c>
      <c r="C1270" t="s">
        <v>1367</v>
      </c>
      <c r="D1270">
        <v>1900</v>
      </c>
      <c r="E1270" s="960">
        <v>1</v>
      </c>
      <c r="F1270" t="s">
        <v>440</v>
      </c>
      <c r="G1270" s="960">
        <v>274</v>
      </c>
      <c r="H1270" t="s">
        <v>382</v>
      </c>
      <c r="I1270" s="940" t="s">
        <v>488</v>
      </c>
      <c r="J1270" s="940" t="s">
        <v>444</v>
      </c>
      <c r="K1270" s="940" t="s">
        <v>445</v>
      </c>
      <c r="L1270" s="940">
        <v>5.3</v>
      </c>
      <c r="M1270" s="965" t="s">
        <v>304</v>
      </c>
      <c r="N1270" s="679">
        <f t="shared" ca="1" si="208"/>
        <v>0</v>
      </c>
      <c r="O1270" s="679">
        <f t="shared" ca="1" si="217"/>
        <v>0</v>
      </c>
      <c r="P1270" s="679">
        <f t="shared" ca="1" si="217"/>
        <v>0</v>
      </c>
      <c r="Q1270" s="679">
        <f t="shared" ca="1" si="217"/>
        <v>0</v>
      </c>
      <c r="R1270" s="679">
        <f t="shared" ca="1" si="217"/>
        <v>0</v>
      </c>
      <c r="S1270" s="679">
        <f t="shared" ca="1" si="217"/>
        <v>0</v>
      </c>
      <c r="T1270" s="679">
        <f t="shared" ca="1" si="217"/>
        <v>0</v>
      </c>
      <c r="U1270" s="679">
        <f t="shared" ca="1" si="217"/>
        <v>0</v>
      </c>
      <c r="V1270" s="679">
        <f t="shared" ca="1" si="217"/>
        <v>0</v>
      </c>
      <c r="W1270" s="679">
        <f t="shared" ca="1" si="214"/>
        <v>0</v>
      </c>
      <c r="X1270" s="679">
        <f t="shared" ca="1" si="217"/>
        <v>0</v>
      </c>
      <c r="Y1270" s="679">
        <f t="shared" ca="1" si="217"/>
        <v>0</v>
      </c>
      <c r="Z1270" s="679">
        <f t="shared" ca="1" si="217"/>
        <v>0</v>
      </c>
      <c r="AA1270" t="str">
        <f t="shared" si="209"/>
        <v>ASR_Financial_Report_SHP21Final</v>
      </c>
      <c r="AB1270" s="960">
        <f t="shared" si="210"/>
        <v>44658</v>
      </c>
      <c r="AC1270" t="str">
        <f t="shared" si="211"/>
        <v>Unaudited</v>
      </c>
    </row>
    <row r="1271" spans="1:29" x14ac:dyDescent="0.25">
      <c r="A1271" t="s">
        <v>420</v>
      </c>
      <c r="B1271" t="s">
        <v>1366</v>
      </c>
      <c r="C1271" t="s">
        <v>1367</v>
      </c>
      <c r="D1271">
        <v>1900</v>
      </c>
      <c r="E1271" s="960">
        <v>1</v>
      </c>
      <c r="F1271" t="s">
        <v>440</v>
      </c>
      <c r="G1271" s="960">
        <v>274</v>
      </c>
      <c r="H1271" t="s">
        <v>382</v>
      </c>
      <c r="I1271" s="940" t="s">
        <v>488</v>
      </c>
      <c r="J1271" s="940" t="s">
        <v>444</v>
      </c>
      <c r="K1271" s="940" t="s">
        <v>445</v>
      </c>
      <c r="L1271" s="940" t="s">
        <v>82</v>
      </c>
      <c r="M1271" s="965" t="s">
        <v>453</v>
      </c>
      <c r="N1271" s="679">
        <f t="shared" ca="1" si="208"/>
        <v>0</v>
      </c>
      <c r="O1271" s="679">
        <f t="shared" ca="1" si="217"/>
        <v>0</v>
      </c>
      <c r="P1271" s="679">
        <f t="shared" ca="1" si="217"/>
        <v>0</v>
      </c>
      <c r="Q1271" s="679">
        <f t="shared" ca="1" si="217"/>
        <v>0</v>
      </c>
      <c r="R1271" s="679">
        <f t="shared" ca="1" si="217"/>
        <v>0</v>
      </c>
      <c r="S1271" s="679">
        <f t="shared" ca="1" si="217"/>
        <v>0</v>
      </c>
      <c r="T1271" s="679">
        <f t="shared" ca="1" si="217"/>
        <v>0</v>
      </c>
      <c r="U1271" s="679">
        <f t="shared" ca="1" si="217"/>
        <v>0</v>
      </c>
      <c r="V1271" s="679">
        <f t="shared" ca="1" si="217"/>
        <v>0</v>
      </c>
      <c r="W1271" s="679">
        <f t="shared" ca="1" si="214"/>
        <v>0</v>
      </c>
      <c r="X1271" s="679">
        <f t="shared" ca="1" si="217"/>
        <v>0</v>
      </c>
      <c r="Y1271" s="679">
        <f t="shared" ca="1" si="217"/>
        <v>0</v>
      </c>
      <c r="Z1271" s="679">
        <f t="shared" ca="1" si="217"/>
        <v>0</v>
      </c>
      <c r="AA1271" t="str">
        <f t="shared" si="209"/>
        <v>ASR_Financial_Report_SHP21Final</v>
      </c>
      <c r="AB1271" s="960">
        <f t="shared" si="210"/>
        <v>44658</v>
      </c>
      <c r="AC1271" t="str">
        <f t="shared" si="211"/>
        <v>Unaudited</v>
      </c>
    </row>
    <row r="1272" spans="1:29" x14ac:dyDescent="0.25">
      <c r="A1272" t="s">
        <v>420</v>
      </c>
      <c r="B1272" t="s">
        <v>1366</v>
      </c>
      <c r="C1272" t="s">
        <v>1367</v>
      </c>
      <c r="D1272">
        <v>1900</v>
      </c>
      <c r="E1272" s="960">
        <v>1</v>
      </c>
      <c r="F1272" t="s">
        <v>440</v>
      </c>
      <c r="G1272" s="960">
        <v>274</v>
      </c>
      <c r="H1272" t="s">
        <v>382</v>
      </c>
      <c r="I1272" s="940" t="s">
        <v>488</v>
      </c>
      <c r="J1272" s="940" t="s">
        <v>444</v>
      </c>
      <c r="K1272" s="940" t="s">
        <v>446</v>
      </c>
      <c r="L1272" s="940">
        <v>6.1</v>
      </c>
      <c r="M1272" s="965" t="s">
        <v>18</v>
      </c>
      <c r="N1272" s="679">
        <f t="shared" ca="1" si="208"/>
        <v>0</v>
      </c>
      <c r="O1272" s="679">
        <f t="shared" ca="1" si="217"/>
        <v>0</v>
      </c>
      <c r="P1272" s="679">
        <f t="shared" ca="1" si="217"/>
        <v>0</v>
      </c>
      <c r="Q1272" s="679">
        <f t="shared" ca="1" si="217"/>
        <v>0</v>
      </c>
      <c r="R1272" s="679">
        <f t="shared" ca="1" si="217"/>
        <v>0</v>
      </c>
      <c r="S1272" s="679">
        <f t="shared" ca="1" si="217"/>
        <v>0</v>
      </c>
      <c r="T1272" s="679">
        <f t="shared" ca="1" si="217"/>
        <v>0</v>
      </c>
      <c r="U1272" s="679">
        <f t="shared" ca="1" si="217"/>
        <v>0</v>
      </c>
      <c r="V1272" s="679">
        <f t="shared" ca="1" si="217"/>
        <v>0</v>
      </c>
      <c r="W1272" s="679">
        <f t="shared" ca="1" si="214"/>
        <v>0</v>
      </c>
      <c r="X1272" s="679">
        <f t="shared" ca="1" si="217"/>
        <v>0</v>
      </c>
      <c r="Y1272" s="679">
        <f t="shared" ca="1" si="217"/>
        <v>0</v>
      </c>
      <c r="Z1272" s="679">
        <f t="shared" ca="1" si="217"/>
        <v>0</v>
      </c>
      <c r="AA1272" t="str">
        <f t="shared" si="209"/>
        <v>ASR_Financial_Report_SHP21Final</v>
      </c>
      <c r="AB1272" s="960">
        <f t="shared" si="210"/>
        <v>44658</v>
      </c>
      <c r="AC1272" t="str">
        <f t="shared" si="211"/>
        <v>Unaudited</v>
      </c>
    </row>
    <row r="1273" spans="1:29" x14ac:dyDescent="0.25">
      <c r="A1273" t="s">
        <v>420</v>
      </c>
      <c r="B1273" t="s">
        <v>1366</v>
      </c>
      <c r="C1273" t="s">
        <v>1367</v>
      </c>
      <c r="D1273">
        <v>1900</v>
      </c>
      <c r="E1273" s="960">
        <v>1</v>
      </c>
      <c r="F1273" t="s">
        <v>440</v>
      </c>
      <c r="G1273" s="960">
        <v>274</v>
      </c>
      <c r="H1273" t="s">
        <v>382</v>
      </c>
      <c r="I1273" s="940" t="s">
        <v>488</v>
      </c>
      <c r="J1273" s="940" t="s">
        <v>444</v>
      </c>
      <c r="K1273" s="940" t="s">
        <v>446</v>
      </c>
      <c r="L1273" s="948">
        <v>6.2</v>
      </c>
      <c r="M1273" s="963" t="s">
        <v>19</v>
      </c>
      <c r="N1273" s="679">
        <f t="shared" ca="1" si="208"/>
        <v>0</v>
      </c>
      <c r="O1273" s="679">
        <f t="shared" ca="1" si="217"/>
        <v>0</v>
      </c>
      <c r="P1273" s="679">
        <f t="shared" ca="1" si="217"/>
        <v>0</v>
      </c>
      <c r="Q1273" s="679">
        <f t="shared" ca="1" si="217"/>
        <v>0</v>
      </c>
      <c r="R1273" s="679">
        <f t="shared" ca="1" si="217"/>
        <v>0</v>
      </c>
      <c r="S1273" s="679">
        <f t="shared" ca="1" si="217"/>
        <v>0</v>
      </c>
      <c r="T1273" s="679">
        <f t="shared" ca="1" si="217"/>
        <v>0</v>
      </c>
      <c r="U1273" s="679">
        <f t="shared" ca="1" si="217"/>
        <v>0</v>
      </c>
      <c r="V1273" s="679">
        <f t="shared" ca="1" si="217"/>
        <v>0</v>
      </c>
      <c r="W1273" s="679">
        <f t="shared" ca="1" si="214"/>
        <v>0</v>
      </c>
      <c r="X1273" s="679">
        <f t="shared" ca="1" si="217"/>
        <v>0</v>
      </c>
      <c r="Y1273" s="679">
        <f t="shared" ca="1" si="217"/>
        <v>0</v>
      </c>
      <c r="Z1273" s="679">
        <f t="shared" ca="1" si="217"/>
        <v>0</v>
      </c>
      <c r="AA1273" t="str">
        <f t="shared" si="209"/>
        <v>ASR_Financial_Report_SHP21Final</v>
      </c>
      <c r="AB1273" s="960">
        <f t="shared" si="210"/>
        <v>44658</v>
      </c>
      <c r="AC1273" t="str">
        <f t="shared" si="211"/>
        <v>Unaudited</v>
      </c>
    </row>
    <row r="1274" spans="1:29" x14ac:dyDescent="0.25">
      <c r="A1274" t="s">
        <v>420</v>
      </c>
      <c r="B1274" t="s">
        <v>1366</v>
      </c>
      <c r="C1274" t="s">
        <v>1367</v>
      </c>
      <c r="D1274">
        <v>1900</v>
      </c>
      <c r="E1274" s="960">
        <v>1</v>
      </c>
      <c r="F1274" t="s">
        <v>440</v>
      </c>
      <c r="G1274" s="960">
        <v>274</v>
      </c>
      <c r="H1274" t="s">
        <v>382</v>
      </c>
      <c r="I1274" s="965" t="s">
        <v>488</v>
      </c>
      <c r="J1274" s="965" t="s">
        <v>444</v>
      </c>
      <c r="K1274" s="965" t="s">
        <v>446</v>
      </c>
      <c r="L1274" s="940">
        <v>6.3</v>
      </c>
      <c r="M1274" s="965" t="s">
        <v>184</v>
      </c>
      <c r="N1274" s="679">
        <f t="shared" ref="N1274:N1337" ca="1" si="218">IF(OR(AND($F1274="PY",N$1&lt;&gt;"Prior Year"),AND($F1274&lt;&gt;"PY",N$1="Prior Year")),0,INDEX(INDIRECT("'MMA Rev-Exp "&amp;$H1274&amp;"'!$A$1:$CA$200"),IF($J1274="Member Months",MATCH($J1274,INDIRECT("'MMA Rev-Exp "&amp;$H1274&amp;"'!$A$1:$A$200"),0),MATCH($L1274,INDIRECT("'MMA Rev-Exp "&amp;$H1274&amp;"'!$B$1:$B$200"),0)),IF($F1274="PY",MATCH("Prior Year Adjustments",INDIRECT("'MMA Rev-Exp "&amp;$H1274&amp;"'!$A$8:$CA$8"),0),MATCH(IF($F1274="Q1","JANUARY - MARCH (Q1)",IF($F1274="Q2","APRIL - JUNE (Q2)",IF($F1274="Q3","JULY - SEPTEMBER (Q3)",IF($F1274="Q4","OCTOBER - DECEMBER (Q4)",0)))),INDIRECT("'MMA Rev-Exp "&amp;$H1274&amp;"'!$A$7:$CA$7"),0)+MATCH(N$1,INDIRECT("'MMA Rev-Exp "&amp;$H1274&amp;"'!$D$8:$CA$8"),0)-1)))</f>
        <v>0</v>
      </c>
      <c r="O1274" s="679">
        <f t="shared" ca="1" si="217"/>
        <v>0</v>
      </c>
      <c r="P1274" s="679">
        <f t="shared" ca="1" si="217"/>
        <v>0</v>
      </c>
      <c r="Q1274" s="679">
        <f t="shared" ca="1" si="217"/>
        <v>0</v>
      </c>
      <c r="R1274" s="679">
        <f t="shared" ca="1" si="217"/>
        <v>0</v>
      </c>
      <c r="S1274" s="679">
        <f t="shared" ca="1" si="217"/>
        <v>0</v>
      </c>
      <c r="T1274" s="679">
        <f t="shared" ca="1" si="217"/>
        <v>0</v>
      </c>
      <c r="U1274" s="679">
        <f t="shared" ca="1" si="217"/>
        <v>0</v>
      </c>
      <c r="V1274" s="679">
        <f t="shared" ca="1" si="217"/>
        <v>0</v>
      </c>
      <c r="W1274" s="679">
        <f t="shared" ca="1" si="214"/>
        <v>0</v>
      </c>
      <c r="X1274" s="679">
        <f t="shared" ca="1" si="217"/>
        <v>0</v>
      </c>
      <c r="Y1274" s="679">
        <f t="shared" ca="1" si="217"/>
        <v>0</v>
      </c>
      <c r="Z1274" s="679">
        <f t="shared" ca="1" si="217"/>
        <v>0</v>
      </c>
      <c r="AA1274" t="str">
        <f t="shared" si="209"/>
        <v>ASR_Financial_Report_SHP21Final</v>
      </c>
      <c r="AB1274" s="960">
        <f t="shared" si="210"/>
        <v>44658</v>
      </c>
      <c r="AC1274" t="str">
        <f t="shared" si="211"/>
        <v>Unaudited</v>
      </c>
    </row>
    <row r="1275" spans="1:29" x14ac:dyDescent="0.25">
      <c r="A1275" t="s">
        <v>420</v>
      </c>
      <c r="B1275" t="s">
        <v>1366</v>
      </c>
      <c r="C1275" t="s">
        <v>1367</v>
      </c>
      <c r="D1275">
        <v>1900</v>
      </c>
      <c r="E1275" s="960">
        <v>1</v>
      </c>
      <c r="F1275" t="s">
        <v>440</v>
      </c>
      <c r="G1275" s="960">
        <v>274</v>
      </c>
      <c r="H1275" t="s">
        <v>382</v>
      </c>
      <c r="I1275" s="940" t="s">
        <v>488</v>
      </c>
      <c r="J1275" s="940" t="s">
        <v>444</v>
      </c>
      <c r="K1275" s="940" t="s">
        <v>446</v>
      </c>
      <c r="L1275" s="940" t="s">
        <v>87</v>
      </c>
      <c r="M1275" s="965" t="s">
        <v>454</v>
      </c>
      <c r="N1275" s="679">
        <f t="shared" ca="1" si="218"/>
        <v>0</v>
      </c>
      <c r="O1275" s="679">
        <f t="shared" ca="1" si="217"/>
        <v>0</v>
      </c>
      <c r="P1275" s="679">
        <f t="shared" ca="1" si="217"/>
        <v>0</v>
      </c>
      <c r="Q1275" s="679">
        <f t="shared" ca="1" si="217"/>
        <v>0</v>
      </c>
      <c r="R1275" s="679">
        <f t="shared" ca="1" si="217"/>
        <v>0</v>
      </c>
      <c r="S1275" s="679">
        <f t="shared" ca="1" si="217"/>
        <v>0</v>
      </c>
      <c r="T1275" s="679">
        <f t="shared" ref="O1275:Z1298" ca="1" si="219">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679">
        <f t="shared" ca="1" si="219"/>
        <v>0</v>
      </c>
      <c r="V1275" s="679">
        <f t="shared" ca="1" si="219"/>
        <v>0</v>
      </c>
      <c r="W1275" s="679">
        <f t="shared" ca="1" si="214"/>
        <v>0</v>
      </c>
      <c r="X1275" s="679">
        <f t="shared" ca="1" si="219"/>
        <v>0</v>
      </c>
      <c r="Y1275" s="679">
        <f t="shared" ca="1" si="219"/>
        <v>0</v>
      </c>
      <c r="Z1275" s="679">
        <f t="shared" ca="1" si="219"/>
        <v>0</v>
      </c>
      <c r="AA1275" t="str">
        <f t="shared" si="209"/>
        <v>ASR_Financial_Report_SHP21Final</v>
      </c>
      <c r="AB1275" s="960">
        <f t="shared" si="210"/>
        <v>44658</v>
      </c>
      <c r="AC1275" t="str">
        <f t="shared" si="211"/>
        <v>Unaudited</v>
      </c>
    </row>
    <row r="1276" spans="1:29" x14ac:dyDescent="0.25">
      <c r="A1276" t="s">
        <v>420</v>
      </c>
      <c r="B1276" t="s">
        <v>1366</v>
      </c>
      <c r="C1276" t="s">
        <v>1367</v>
      </c>
      <c r="D1276">
        <v>1900</v>
      </c>
      <c r="E1276" s="960">
        <v>1</v>
      </c>
      <c r="F1276" t="s">
        <v>440</v>
      </c>
      <c r="G1276" s="960">
        <v>274</v>
      </c>
      <c r="H1276" t="s">
        <v>382</v>
      </c>
      <c r="I1276" s="940" t="s">
        <v>488</v>
      </c>
      <c r="J1276" s="940" t="s">
        <v>444</v>
      </c>
      <c r="K1276" s="940" t="s">
        <v>447</v>
      </c>
      <c r="L1276" s="940">
        <v>7.1</v>
      </c>
      <c r="M1276" s="965" t="s">
        <v>20</v>
      </c>
      <c r="N1276" s="679">
        <f t="shared" ca="1" si="218"/>
        <v>0</v>
      </c>
      <c r="O1276" s="679">
        <f t="shared" ca="1" si="219"/>
        <v>0</v>
      </c>
      <c r="P1276" s="679">
        <f t="shared" ca="1" si="219"/>
        <v>0</v>
      </c>
      <c r="Q1276" s="679">
        <f t="shared" ca="1" si="219"/>
        <v>0</v>
      </c>
      <c r="R1276" s="679">
        <f t="shared" ca="1" si="219"/>
        <v>0</v>
      </c>
      <c r="S1276" s="679">
        <f t="shared" ca="1" si="219"/>
        <v>0</v>
      </c>
      <c r="T1276" s="679">
        <f t="shared" ca="1" si="219"/>
        <v>0</v>
      </c>
      <c r="U1276" s="679">
        <f t="shared" ca="1" si="219"/>
        <v>0</v>
      </c>
      <c r="V1276" s="679">
        <f t="shared" ca="1" si="219"/>
        <v>0</v>
      </c>
      <c r="W1276" s="679">
        <f t="shared" ca="1" si="214"/>
        <v>0</v>
      </c>
      <c r="X1276" s="679">
        <f t="shared" ca="1" si="219"/>
        <v>0</v>
      </c>
      <c r="Y1276" s="679">
        <f t="shared" ca="1" si="219"/>
        <v>0</v>
      </c>
      <c r="Z1276" s="679">
        <f t="shared" ca="1" si="219"/>
        <v>0</v>
      </c>
      <c r="AA1276" t="str">
        <f t="shared" si="209"/>
        <v>ASR_Financial_Report_SHP21Final</v>
      </c>
      <c r="AB1276" s="960">
        <f t="shared" si="210"/>
        <v>44658</v>
      </c>
      <c r="AC1276" t="str">
        <f t="shared" si="211"/>
        <v>Unaudited</v>
      </c>
    </row>
    <row r="1277" spans="1:29" x14ac:dyDescent="0.25">
      <c r="A1277" t="s">
        <v>420</v>
      </c>
      <c r="B1277" t="s">
        <v>1366</v>
      </c>
      <c r="C1277" t="s">
        <v>1367</v>
      </c>
      <c r="D1277">
        <v>1900</v>
      </c>
      <c r="E1277" s="960">
        <v>1</v>
      </c>
      <c r="F1277" t="s">
        <v>440</v>
      </c>
      <c r="G1277" s="960">
        <v>274</v>
      </c>
      <c r="H1277" t="s">
        <v>382</v>
      </c>
      <c r="I1277" s="940" t="s">
        <v>488</v>
      </c>
      <c r="J1277" s="940" t="s">
        <v>444</v>
      </c>
      <c r="K1277" s="940" t="s">
        <v>447</v>
      </c>
      <c r="L1277" s="940">
        <v>7.2</v>
      </c>
      <c r="M1277" s="965" t="s">
        <v>21</v>
      </c>
      <c r="N1277" s="679">
        <f t="shared" ca="1" si="218"/>
        <v>0</v>
      </c>
      <c r="O1277" s="679">
        <f t="shared" ca="1" si="219"/>
        <v>0</v>
      </c>
      <c r="P1277" s="679">
        <f t="shared" ca="1" si="219"/>
        <v>0</v>
      </c>
      <c r="Q1277" s="679">
        <f t="shared" ca="1" si="219"/>
        <v>0</v>
      </c>
      <c r="R1277" s="679">
        <f t="shared" ca="1" si="219"/>
        <v>0</v>
      </c>
      <c r="S1277" s="679">
        <f t="shared" ca="1" si="219"/>
        <v>0</v>
      </c>
      <c r="T1277" s="679">
        <f t="shared" ca="1" si="219"/>
        <v>0</v>
      </c>
      <c r="U1277" s="679">
        <f t="shared" ca="1" si="219"/>
        <v>0</v>
      </c>
      <c r="V1277" s="679">
        <f t="shared" ca="1" si="219"/>
        <v>0</v>
      </c>
      <c r="W1277" s="679">
        <f t="shared" ca="1" si="214"/>
        <v>0</v>
      </c>
      <c r="X1277" s="679">
        <f t="shared" ca="1" si="219"/>
        <v>0</v>
      </c>
      <c r="Y1277" s="679">
        <f t="shared" ca="1" si="219"/>
        <v>0</v>
      </c>
      <c r="Z1277" s="679">
        <f t="shared" ca="1" si="219"/>
        <v>0</v>
      </c>
      <c r="AA1277" t="str">
        <f t="shared" si="209"/>
        <v>ASR_Financial_Report_SHP21Final</v>
      </c>
      <c r="AB1277" s="960">
        <f t="shared" si="210"/>
        <v>44658</v>
      </c>
      <c r="AC1277" t="str">
        <f t="shared" si="211"/>
        <v>Unaudited</v>
      </c>
    </row>
    <row r="1278" spans="1:29" x14ac:dyDescent="0.25">
      <c r="A1278" t="s">
        <v>420</v>
      </c>
      <c r="B1278" t="s">
        <v>1366</v>
      </c>
      <c r="C1278" t="s">
        <v>1367</v>
      </c>
      <c r="D1278">
        <v>1900</v>
      </c>
      <c r="E1278" s="960">
        <v>1</v>
      </c>
      <c r="F1278" t="s">
        <v>440</v>
      </c>
      <c r="G1278" s="960">
        <v>274</v>
      </c>
      <c r="H1278" t="s">
        <v>382</v>
      </c>
      <c r="I1278" s="940" t="s">
        <v>488</v>
      </c>
      <c r="J1278" s="940" t="s">
        <v>444</v>
      </c>
      <c r="K1278" s="940" t="s">
        <v>447</v>
      </c>
      <c r="L1278" s="940">
        <v>7.3</v>
      </c>
      <c r="M1278" s="965" t="s">
        <v>155</v>
      </c>
      <c r="N1278" s="679">
        <f t="shared" ca="1" si="218"/>
        <v>0</v>
      </c>
      <c r="O1278" s="679">
        <f t="shared" ca="1" si="219"/>
        <v>0</v>
      </c>
      <c r="P1278" s="679">
        <f t="shared" ca="1" si="219"/>
        <v>0</v>
      </c>
      <c r="Q1278" s="679">
        <f t="shared" ca="1" si="219"/>
        <v>0</v>
      </c>
      <c r="R1278" s="679">
        <f t="shared" ca="1" si="219"/>
        <v>0</v>
      </c>
      <c r="S1278" s="679">
        <f t="shared" ca="1" si="219"/>
        <v>0</v>
      </c>
      <c r="T1278" s="679">
        <f t="shared" ca="1" si="219"/>
        <v>0</v>
      </c>
      <c r="U1278" s="679">
        <f t="shared" ca="1" si="219"/>
        <v>0</v>
      </c>
      <c r="V1278" s="679">
        <f t="shared" ca="1" si="219"/>
        <v>0</v>
      </c>
      <c r="W1278" s="679">
        <f t="shared" ca="1" si="214"/>
        <v>0</v>
      </c>
      <c r="X1278" s="679">
        <f t="shared" ca="1" si="219"/>
        <v>0</v>
      </c>
      <c r="Y1278" s="679">
        <f t="shared" ca="1" si="219"/>
        <v>0</v>
      </c>
      <c r="Z1278" s="679">
        <f t="shared" ca="1" si="219"/>
        <v>0</v>
      </c>
      <c r="AA1278" t="str">
        <f t="shared" si="209"/>
        <v>ASR_Financial_Report_SHP21Final</v>
      </c>
      <c r="AB1278" s="960">
        <f t="shared" si="210"/>
        <v>44658</v>
      </c>
      <c r="AC1278" t="str">
        <f t="shared" si="211"/>
        <v>Unaudited</v>
      </c>
    </row>
    <row r="1279" spans="1:29" x14ac:dyDescent="0.25">
      <c r="A1279" t="s">
        <v>420</v>
      </c>
      <c r="B1279" t="s">
        <v>1366</v>
      </c>
      <c r="C1279" t="s">
        <v>1367</v>
      </c>
      <c r="D1279">
        <v>1900</v>
      </c>
      <c r="E1279" s="960">
        <v>1</v>
      </c>
      <c r="F1279" t="s">
        <v>440</v>
      </c>
      <c r="G1279" s="960">
        <v>274</v>
      </c>
      <c r="H1279" t="s">
        <v>382</v>
      </c>
      <c r="I1279" s="940" t="s">
        <v>488</v>
      </c>
      <c r="J1279" s="940" t="s">
        <v>444</v>
      </c>
      <c r="K1279" s="940" t="s">
        <v>447</v>
      </c>
      <c r="L1279" s="940" t="s">
        <v>91</v>
      </c>
      <c r="M1279" s="965" t="s">
        <v>455</v>
      </c>
      <c r="N1279" s="679">
        <f t="shared" ca="1" si="218"/>
        <v>0</v>
      </c>
      <c r="O1279" s="679">
        <f t="shared" ca="1" si="219"/>
        <v>0</v>
      </c>
      <c r="P1279" s="679">
        <f t="shared" ca="1" si="219"/>
        <v>0</v>
      </c>
      <c r="Q1279" s="679">
        <f t="shared" ca="1" si="219"/>
        <v>0</v>
      </c>
      <c r="R1279" s="679">
        <f t="shared" ca="1" si="219"/>
        <v>0</v>
      </c>
      <c r="S1279" s="679">
        <f t="shared" ca="1" si="219"/>
        <v>0</v>
      </c>
      <c r="T1279" s="679">
        <f t="shared" ca="1" si="219"/>
        <v>0</v>
      </c>
      <c r="U1279" s="679">
        <f t="shared" ca="1" si="219"/>
        <v>0</v>
      </c>
      <c r="V1279" s="679">
        <f t="shared" ca="1" si="219"/>
        <v>0</v>
      </c>
      <c r="W1279" s="679">
        <f t="shared" ca="1" si="214"/>
        <v>0</v>
      </c>
      <c r="X1279" s="679">
        <f t="shared" ca="1" si="219"/>
        <v>0</v>
      </c>
      <c r="Y1279" s="679">
        <f t="shared" ca="1" si="219"/>
        <v>0</v>
      </c>
      <c r="Z1279" s="679">
        <f t="shared" ca="1" si="219"/>
        <v>0</v>
      </c>
      <c r="AA1279" t="str">
        <f t="shared" si="209"/>
        <v>ASR_Financial_Report_SHP21Final</v>
      </c>
      <c r="AB1279" s="960">
        <f t="shared" si="210"/>
        <v>44658</v>
      </c>
      <c r="AC1279" t="str">
        <f t="shared" si="211"/>
        <v>Unaudited</v>
      </c>
    </row>
    <row r="1280" spans="1:29" x14ac:dyDescent="0.25">
      <c r="A1280" t="s">
        <v>420</v>
      </c>
      <c r="B1280" t="s">
        <v>1366</v>
      </c>
      <c r="C1280" t="s">
        <v>1367</v>
      </c>
      <c r="D1280">
        <v>1900</v>
      </c>
      <c r="E1280" s="960">
        <v>1</v>
      </c>
      <c r="F1280" t="s">
        <v>440</v>
      </c>
      <c r="G1280" s="960">
        <v>274</v>
      </c>
      <c r="H1280" t="s">
        <v>382</v>
      </c>
      <c r="I1280" s="940" t="s">
        <v>488</v>
      </c>
      <c r="J1280" s="940" t="s">
        <v>444</v>
      </c>
      <c r="K1280" s="940" t="s">
        <v>448</v>
      </c>
      <c r="L1280" s="940">
        <v>8.1</v>
      </c>
      <c r="M1280" s="965" t="s">
        <v>22</v>
      </c>
      <c r="N1280" s="679">
        <f t="shared" ca="1" si="218"/>
        <v>0</v>
      </c>
      <c r="O1280" s="679">
        <f t="shared" ca="1" si="219"/>
        <v>0</v>
      </c>
      <c r="P1280" s="679">
        <f t="shared" ca="1" si="219"/>
        <v>0</v>
      </c>
      <c r="Q1280" s="679">
        <f t="shared" ca="1" si="219"/>
        <v>0</v>
      </c>
      <c r="R1280" s="679">
        <f t="shared" ca="1" si="219"/>
        <v>0</v>
      </c>
      <c r="S1280" s="679">
        <f t="shared" ca="1" si="219"/>
        <v>0</v>
      </c>
      <c r="T1280" s="679">
        <f t="shared" ca="1" si="219"/>
        <v>0</v>
      </c>
      <c r="U1280" s="679">
        <f t="shared" ca="1" si="219"/>
        <v>0</v>
      </c>
      <c r="V1280" s="679">
        <f t="shared" ca="1" si="219"/>
        <v>0</v>
      </c>
      <c r="W1280" s="679">
        <f t="shared" ca="1" si="214"/>
        <v>0</v>
      </c>
      <c r="X1280" s="679">
        <f t="shared" ca="1" si="219"/>
        <v>0</v>
      </c>
      <c r="Y1280" s="679">
        <f t="shared" ca="1" si="219"/>
        <v>0</v>
      </c>
      <c r="Z1280" s="679">
        <f t="shared" ca="1" si="219"/>
        <v>0</v>
      </c>
      <c r="AA1280" t="str">
        <f t="shared" si="209"/>
        <v>ASR_Financial_Report_SHP21Final</v>
      </c>
      <c r="AB1280" s="960">
        <f t="shared" si="210"/>
        <v>44658</v>
      </c>
      <c r="AC1280" t="str">
        <f t="shared" si="211"/>
        <v>Unaudited</v>
      </c>
    </row>
    <row r="1281" spans="1:29" x14ac:dyDescent="0.25">
      <c r="A1281" t="s">
        <v>420</v>
      </c>
      <c r="B1281" t="s">
        <v>1366</v>
      </c>
      <c r="C1281" t="s">
        <v>1367</v>
      </c>
      <c r="D1281">
        <v>1900</v>
      </c>
      <c r="E1281" s="960">
        <v>1</v>
      </c>
      <c r="F1281" t="s">
        <v>440</v>
      </c>
      <c r="G1281" s="960">
        <v>274</v>
      </c>
      <c r="H1281" t="s">
        <v>382</v>
      </c>
      <c r="I1281" s="940" t="s">
        <v>488</v>
      </c>
      <c r="J1281" s="940" t="s">
        <v>444</v>
      </c>
      <c r="K1281" s="940" t="s">
        <v>448</v>
      </c>
      <c r="L1281" s="948" t="s">
        <v>112</v>
      </c>
      <c r="M1281" s="963" t="s">
        <v>443</v>
      </c>
      <c r="N1281" s="679">
        <f t="shared" ca="1" si="218"/>
        <v>0</v>
      </c>
      <c r="O1281" s="679">
        <f t="shared" ca="1" si="219"/>
        <v>0</v>
      </c>
      <c r="P1281" s="679">
        <f t="shared" ca="1" si="219"/>
        <v>0</v>
      </c>
      <c r="Q1281" s="679">
        <f t="shared" ca="1" si="219"/>
        <v>0</v>
      </c>
      <c r="R1281" s="679">
        <f t="shared" ca="1" si="219"/>
        <v>0</v>
      </c>
      <c r="S1281" s="679">
        <f t="shared" ca="1" si="219"/>
        <v>0</v>
      </c>
      <c r="T1281" s="679">
        <f t="shared" ca="1" si="219"/>
        <v>0</v>
      </c>
      <c r="U1281" s="679">
        <f t="shared" ca="1" si="219"/>
        <v>0</v>
      </c>
      <c r="V1281" s="679">
        <f t="shared" ca="1" si="219"/>
        <v>0</v>
      </c>
      <c r="W1281" s="679">
        <f t="shared" ca="1" si="214"/>
        <v>0</v>
      </c>
      <c r="X1281" s="679">
        <f t="shared" ca="1" si="219"/>
        <v>0</v>
      </c>
      <c r="Y1281" s="679">
        <f t="shared" ca="1" si="219"/>
        <v>0</v>
      </c>
      <c r="Z1281" s="679">
        <f t="shared" ca="1" si="219"/>
        <v>0</v>
      </c>
      <c r="AA1281" t="str">
        <f t="shared" si="209"/>
        <v>ASR_Financial_Report_SHP21Final</v>
      </c>
      <c r="AB1281" s="960">
        <f t="shared" si="210"/>
        <v>44658</v>
      </c>
      <c r="AC1281" t="str">
        <f t="shared" si="211"/>
        <v>Unaudited</v>
      </c>
    </row>
    <row r="1282" spans="1:29" x14ac:dyDescent="0.25">
      <c r="A1282" t="s">
        <v>420</v>
      </c>
      <c r="B1282" t="s">
        <v>1366</v>
      </c>
      <c r="C1282" t="s">
        <v>1367</v>
      </c>
      <c r="D1282">
        <v>1900</v>
      </c>
      <c r="E1282" s="960">
        <v>1</v>
      </c>
      <c r="F1282" t="s">
        <v>440</v>
      </c>
      <c r="G1282" s="960">
        <v>274</v>
      </c>
      <c r="H1282" t="s">
        <v>382</v>
      </c>
      <c r="I1282" s="940" t="s">
        <v>488</v>
      </c>
      <c r="J1282" s="940" t="s">
        <v>444</v>
      </c>
      <c r="K1282" s="940" t="s">
        <v>448</v>
      </c>
      <c r="L1282" s="940" t="s">
        <v>114</v>
      </c>
      <c r="M1282" s="965" t="s">
        <v>157</v>
      </c>
      <c r="N1282" s="679">
        <f t="shared" ca="1" si="218"/>
        <v>0</v>
      </c>
      <c r="O1282" s="679">
        <f t="shared" ca="1" si="219"/>
        <v>0</v>
      </c>
      <c r="P1282" s="679">
        <f t="shared" ca="1" si="219"/>
        <v>0</v>
      </c>
      <c r="Q1282" s="679">
        <f t="shared" ca="1" si="219"/>
        <v>0</v>
      </c>
      <c r="R1282" s="679">
        <f t="shared" ca="1" si="219"/>
        <v>0</v>
      </c>
      <c r="S1282" s="679">
        <f t="shared" ca="1" si="219"/>
        <v>0</v>
      </c>
      <c r="T1282" s="679">
        <f t="shared" ca="1" si="219"/>
        <v>0</v>
      </c>
      <c r="U1282" s="679">
        <f t="shared" ca="1" si="219"/>
        <v>0</v>
      </c>
      <c r="V1282" s="679">
        <f t="shared" ca="1" si="219"/>
        <v>0</v>
      </c>
      <c r="W1282" s="679">
        <f t="shared" ca="1" si="214"/>
        <v>0</v>
      </c>
      <c r="X1282" s="679">
        <f t="shared" ca="1" si="219"/>
        <v>0</v>
      </c>
      <c r="Y1282" s="679">
        <f t="shared" ca="1" si="219"/>
        <v>0</v>
      </c>
      <c r="Z1282" s="679">
        <f t="shared" ca="1" si="219"/>
        <v>0</v>
      </c>
      <c r="AA1282" t="str">
        <f t="shared" ref="AA1282:AA1345" si="220">file_name</f>
        <v>ASR_Financial_Report_SHP21Final</v>
      </c>
      <c r="AB1282" s="960">
        <f t="shared" ref="AB1282:AB1345" si="221">file_date</f>
        <v>44658</v>
      </c>
      <c r="AC1282" t="str">
        <f t="shared" ref="AC1282:AC1345" si="222">status</f>
        <v>Unaudited</v>
      </c>
    </row>
    <row r="1283" spans="1:29" x14ac:dyDescent="0.25">
      <c r="A1283" t="s">
        <v>420</v>
      </c>
      <c r="B1283" t="s">
        <v>1366</v>
      </c>
      <c r="C1283" t="s">
        <v>1367</v>
      </c>
      <c r="D1283">
        <v>1900</v>
      </c>
      <c r="E1283" s="960">
        <v>1</v>
      </c>
      <c r="F1283" t="s">
        <v>440</v>
      </c>
      <c r="G1283" s="960">
        <v>274</v>
      </c>
      <c r="H1283" t="s">
        <v>382</v>
      </c>
      <c r="I1283" s="940" t="s">
        <v>488</v>
      </c>
      <c r="J1283" s="940" t="s">
        <v>444</v>
      </c>
      <c r="K1283" s="940" t="s">
        <v>448</v>
      </c>
      <c r="L1283" s="940" t="s">
        <v>115</v>
      </c>
      <c r="M1283" s="965" t="s">
        <v>113</v>
      </c>
      <c r="N1283" s="679">
        <f t="shared" ca="1" si="218"/>
        <v>0</v>
      </c>
      <c r="O1283" s="679">
        <f t="shared" ca="1" si="219"/>
        <v>0</v>
      </c>
      <c r="P1283" s="679">
        <f t="shared" ca="1" si="219"/>
        <v>0</v>
      </c>
      <c r="Q1283" s="679">
        <f t="shared" ca="1" si="219"/>
        <v>0</v>
      </c>
      <c r="R1283" s="679">
        <f t="shared" ca="1" si="219"/>
        <v>0</v>
      </c>
      <c r="S1283" s="679">
        <f t="shared" ca="1" si="219"/>
        <v>0</v>
      </c>
      <c r="T1283" s="679">
        <f t="shared" ca="1" si="219"/>
        <v>0</v>
      </c>
      <c r="U1283" s="679">
        <f t="shared" ca="1" si="219"/>
        <v>0</v>
      </c>
      <c r="V1283" s="679">
        <f t="shared" ca="1" si="219"/>
        <v>0</v>
      </c>
      <c r="W1283" s="679">
        <f t="shared" ca="1" si="214"/>
        <v>0</v>
      </c>
      <c r="X1283" s="679">
        <f t="shared" ca="1" si="219"/>
        <v>0</v>
      </c>
      <c r="Y1283" s="679">
        <f t="shared" ca="1" si="219"/>
        <v>0</v>
      </c>
      <c r="Z1283" s="679">
        <f t="shared" ca="1" si="219"/>
        <v>0</v>
      </c>
      <c r="AA1283" t="str">
        <f t="shared" si="220"/>
        <v>ASR_Financial_Report_SHP21Final</v>
      </c>
      <c r="AB1283" s="960">
        <f t="shared" si="221"/>
        <v>44658</v>
      </c>
      <c r="AC1283" t="str">
        <f t="shared" si="222"/>
        <v>Unaudited</v>
      </c>
    </row>
    <row r="1284" spans="1:29" x14ac:dyDescent="0.25">
      <c r="A1284" t="s">
        <v>420</v>
      </c>
      <c r="B1284" t="s">
        <v>1366</v>
      </c>
      <c r="C1284" t="s">
        <v>1367</v>
      </c>
      <c r="D1284">
        <v>1900</v>
      </c>
      <c r="E1284" s="960">
        <v>1</v>
      </c>
      <c r="F1284" t="s">
        <v>440</v>
      </c>
      <c r="G1284" s="960">
        <v>274</v>
      </c>
      <c r="H1284" t="s">
        <v>382</v>
      </c>
      <c r="I1284" s="940" t="s">
        <v>488</v>
      </c>
      <c r="J1284" s="940" t="s">
        <v>444</v>
      </c>
      <c r="K1284" s="940" t="s">
        <v>448</v>
      </c>
      <c r="L1284" s="940" t="s">
        <v>116</v>
      </c>
      <c r="M1284" s="965" t="s">
        <v>158</v>
      </c>
      <c r="N1284" s="679">
        <f t="shared" ca="1" si="218"/>
        <v>0</v>
      </c>
      <c r="O1284" s="679">
        <f t="shared" ca="1" si="219"/>
        <v>0</v>
      </c>
      <c r="P1284" s="679">
        <f t="shared" ca="1" si="219"/>
        <v>0</v>
      </c>
      <c r="Q1284" s="679">
        <f t="shared" ca="1" si="219"/>
        <v>0</v>
      </c>
      <c r="R1284" s="679">
        <f t="shared" ca="1" si="219"/>
        <v>0</v>
      </c>
      <c r="S1284" s="679">
        <f t="shared" ca="1" si="219"/>
        <v>0</v>
      </c>
      <c r="T1284" s="679">
        <f t="shared" ca="1" si="219"/>
        <v>0</v>
      </c>
      <c r="U1284" s="679">
        <f t="shared" ca="1" si="219"/>
        <v>0</v>
      </c>
      <c r="V1284" s="679">
        <f t="shared" ca="1" si="219"/>
        <v>0</v>
      </c>
      <c r="W1284" s="679">
        <f t="shared" ca="1" si="214"/>
        <v>0</v>
      </c>
      <c r="X1284" s="679">
        <f t="shared" ca="1" si="219"/>
        <v>0</v>
      </c>
      <c r="Y1284" s="679">
        <f t="shared" ca="1" si="219"/>
        <v>0</v>
      </c>
      <c r="Z1284" s="679">
        <f t="shared" ca="1" si="219"/>
        <v>0</v>
      </c>
      <c r="AA1284" t="str">
        <f t="shared" si="220"/>
        <v>ASR_Financial_Report_SHP21Final</v>
      </c>
      <c r="AB1284" s="960">
        <f t="shared" si="221"/>
        <v>44658</v>
      </c>
      <c r="AC1284" t="str">
        <f t="shared" si="222"/>
        <v>Unaudited</v>
      </c>
    </row>
    <row r="1285" spans="1:29" x14ac:dyDescent="0.25">
      <c r="A1285" t="s">
        <v>420</v>
      </c>
      <c r="B1285" t="s">
        <v>1366</v>
      </c>
      <c r="C1285" t="s">
        <v>1367</v>
      </c>
      <c r="D1285">
        <v>1900</v>
      </c>
      <c r="E1285" s="960">
        <v>1</v>
      </c>
      <c r="F1285" t="s">
        <v>440</v>
      </c>
      <c r="G1285" s="960">
        <v>274</v>
      </c>
      <c r="H1285" t="s">
        <v>382</v>
      </c>
      <c r="I1285" s="940" t="s">
        <v>488</v>
      </c>
      <c r="J1285" s="940" t="s">
        <v>444</v>
      </c>
      <c r="K1285" s="940" t="s">
        <v>448</v>
      </c>
      <c r="L1285" s="940" t="s">
        <v>159</v>
      </c>
      <c r="M1285" s="965" t="s">
        <v>23</v>
      </c>
      <c r="N1285" s="679">
        <f t="shared" ca="1" si="218"/>
        <v>0</v>
      </c>
      <c r="O1285" s="679">
        <f t="shared" ca="1" si="219"/>
        <v>0</v>
      </c>
      <c r="P1285" s="679">
        <f t="shared" ca="1" si="219"/>
        <v>0</v>
      </c>
      <c r="Q1285" s="679">
        <f t="shared" ca="1" si="219"/>
        <v>0</v>
      </c>
      <c r="R1285" s="679">
        <f t="shared" ca="1" si="219"/>
        <v>0</v>
      </c>
      <c r="S1285" s="679">
        <f t="shared" ca="1" si="219"/>
        <v>0</v>
      </c>
      <c r="T1285" s="679">
        <f t="shared" ca="1" si="219"/>
        <v>0</v>
      </c>
      <c r="U1285" s="679">
        <f t="shared" ca="1" si="219"/>
        <v>0</v>
      </c>
      <c r="V1285" s="679">
        <f t="shared" ca="1" si="219"/>
        <v>0</v>
      </c>
      <c r="W1285" s="679">
        <f t="shared" ca="1" si="214"/>
        <v>0</v>
      </c>
      <c r="X1285" s="679">
        <f t="shared" ca="1" si="219"/>
        <v>0</v>
      </c>
      <c r="Y1285" s="679">
        <f t="shared" ca="1" si="219"/>
        <v>0</v>
      </c>
      <c r="Z1285" s="679">
        <f t="shared" ca="1" si="219"/>
        <v>0</v>
      </c>
      <c r="AA1285" t="str">
        <f t="shared" si="220"/>
        <v>ASR_Financial_Report_SHP21Final</v>
      </c>
      <c r="AB1285" s="960">
        <f t="shared" si="221"/>
        <v>44658</v>
      </c>
      <c r="AC1285" t="str">
        <f t="shared" si="222"/>
        <v>Unaudited</v>
      </c>
    </row>
    <row r="1286" spans="1:29" x14ac:dyDescent="0.25">
      <c r="A1286" t="s">
        <v>420</v>
      </c>
      <c r="B1286" t="s">
        <v>1366</v>
      </c>
      <c r="C1286" t="s">
        <v>1367</v>
      </c>
      <c r="D1286">
        <v>1900</v>
      </c>
      <c r="E1286" s="960">
        <v>1</v>
      </c>
      <c r="F1286" t="s">
        <v>440</v>
      </c>
      <c r="G1286" s="960">
        <v>274</v>
      </c>
      <c r="H1286" t="s">
        <v>382</v>
      </c>
      <c r="I1286" s="940" t="s">
        <v>488</v>
      </c>
      <c r="J1286" s="940" t="s">
        <v>444</v>
      </c>
      <c r="K1286" s="940" t="s">
        <v>448</v>
      </c>
      <c r="L1286" s="948" t="s">
        <v>442</v>
      </c>
      <c r="M1286" s="963" t="s">
        <v>456</v>
      </c>
      <c r="N1286" s="679">
        <f t="shared" ca="1" si="218"/>
        <v>0</v>
      </c>
      <c r="O1286" s="679">
        <f t="shared" ca="1" si="219"/>
        <v>0</v>
      </c>
      <c r="P1286" s="679">
        <f t="shared" ca="1" si="219"/>
        <v>0</v>
      </c>
      <c r="Q1286" s="679">
        <f t="shared" ca="1" si="219"/>
        <v>0</v>
      </c>
      <c r="R1286" s="679">
        <f t="shared" ca="1" si="219"/>
        <v>0</v>
      </c>
      <c r="S1286" s="679">
        <f t="shared" ca="1" si="219"/>
        <v>0</v>
      </c>
      <c r="T1286" s="679">
        <f t="shared" ca="1" si="219"/>
        <v>0</v>
      </c>
      <c r="U1286" s="679">
        <f t="shared" ca="1" si="219"/>
        <v>0</v>
      </c>
      <c r="V1286" s="679">
        <f t="shared" ca="1" si="219"/>
        <v>0</v>
      </c>
      <c r="W1286" s="679">
        <f t="shared" ca="1" si="214"/>
        <v>0</v>
      </c>
      <c r="X1286" s="679">
        <f t="shared" ca="1" si="219"/>
        <v>0</v>
      </c>
      <c r="Y1286" s="679">
        <f t="shared" ca="1" si="219"/>
        <v>0</v>
      </c>
      <c r="Z1286" s="679">
        <f t="shared" ca="1" si="219"/>
        <v>0</v>
      </c>
      <c r="AA1286" t="str">
        <f t="shared" si="220"/>
        <v>ASR_Financial_Report_SHP21Final</v>
      </c>
      <c r="AB1286" s="960">
        <f t="shared" si="221"/>
        <v>44658</v>
      </c>
      <c r="AC1286" t="str">
        <f t="shared" si="222"/>
        <v>Unaudited</v>
      </c>
    </row>
    <row r="1287" spans="1:29" ht="30" x14ac:dyDescent="0.25">
      <c r="A1287" t="s">
        <v>420</v>
      </c>
      <c r="B1287" t="s">
        <v>1366</v>
      </c>
      <c r="C1287" t="s">
        <v>1367</v>
      </c>
      <c r="D1287">
        <v>1900</v>
      </c>
      <c r="E1287" s="960">
        <v>1</v>
      </c>
      <c r="F1287" t="s">
        <v>440</v>
      </c>
      <c r="G1287" s="960">
        <v>274</v>
      </c>
      <c r="H1287" t="s">
        <v>382</v>
      </c>
      <c r="I1287" s="965" t="s">
        <v>488</v>
      </c>
      <c r="J1287" s="965" t="s">
        <v>444</v>
      </c>
      <c r="K1287" s="965" t="s">
        <v>449</v>
      </c>
      <c r="L1287" s="956">
        <v>9.1</v>
      </c>
      <c r="M1287" s="965" t="s">
        <v>185</v>
      </c>
      <c r="N1287" s="679">
        <f t="shared" ca="1" si="218"/>
        <v>0</v>
      </c>
      <c r="O1287" s="679">
        <f t="shared" ca="1" si="219"/>
        <v>0</v>
      </c>
      <c r="P1287" s="679">
        <f t="shared" ca="1" si="219"/>
        <v>0</v>
      </c>
      <c r="Q1287" s="679">
        <f t="shared" ca="1" si="219"/>
        <v>0</v>
      </c>
      <c r="R1287" s="679">
        <f t="shared" ca="1" si="219"/>
        <v>0</v>
      </c>
      <c r="S1287" s="679">
        <f t="shared" ca="1" si="219"/>
        <v>0</v>
      </c>
      <c r="T1287" s="679">
        <f t="shared" ca="1" si="219"/>
        <v>0</v>
      </c>
      <c r="U1287" s="679">
        <f t="shared" ca="1" si="219"/>
        <v>0</v>
      </c>
      <c r="V1287" s="679">
        <f t="shared" ca="1" si="219"/>
        <v>0</v>
      </c>
      <c r="W1287" s="679">
        <f t="shared" ca="1" si="214"/>
        <v>0</v>
      </c>
      <c r="X1287" s="679">
        <f t="shared" ca="1" si="219"/>
        <v>0</v>
      </c>
      <c r="Y1287" s="679">
        <f t="shared" ca="1" si="219"/>
        <v>0</v>
      </c>
      <c r="Z1287" s="679">
        <f t="shared" ca="1" si="219"/>
        <v>0</v>
      </c>
      <c r="AA1287" t="str">
        <f t="shared" si="220"/>
        <v>ASR_Financial_Report_SHP21Final</v>
      </c>
      <c r="AB1287" s="960">
        <f t="shared" si="221"/>
        <v>44658</v>
      </c>
      <c r="AC1287" t="str">
        <f t="shared" si="222"/>
        <v>Unaudited</v>
      </c>
    </row>
    <row r="1288" spans="1:29" x14ac:dyDescent="0.25">
      <c r="A1288" t="s">
        <v>420</v>
      </c>
      <c r="B1288" t="s">
        <v>1366</v>
      </c>
      <c r="C1288" t="s">
        <v>1367</v>
      </c>
      <c r="D1288">
        <v>1900</v>
      </c>
      <c r="E1288" s="960">
        <v>1</v>
      </c>
      <c r="F1288" t="s">
        <v>440</v>
      </c>
      <c r="G1288" s="960">
        <v>274</v>
      </c>
      <c r="H1288" t="s">
        <v>382</v>
      </c>
      <c r="I1288" s="961" t="s">
        <v>488</v>
      </c>
      <c r="J1288" s="961" t="s">
        <v>444</v>
      </c>
      <c r="K1288" s="961" t="s">
        <v>449</v>
      </c>
      <c r="L1288" s="956" t="s">
        <v>106</v>
      </c>
      <c r="M1288" s="961" t="s">
        <v>186</v>
      </c>
      <c r="N1288" s="679">
        <f t="shared" ca="1" si="218"/>
        <v>0</v>
      </c>
      <c r="O1288" s="679">
        <f t="shared" ca="1" si="219"/>
        <v>0</v>
      </c>
      <c r="P1288" s="679">
        <f t="shared" ca="1" si="219"/>
        <v>0</v>
      </c>
      <c r="Q1288" s="679">
        <f t="shared" ca="1" si="219"/>
        <v>0</v>
      </c>
      <c r="R1288" s="679">
        <f t="shared" ca="1" si="219"/>
        <v>0</v>
      </c>
      <c r="S1288" s="679">
        <f t="shared" ca="1" si="219"/>
        <v>0</v>
      </c>
      <c r="T1288" s="679">
        <f t="shared" ca="1" si="219"/>
        <v>0</v>
      </c>
      <c r="U1288" s="679">
        <f t="shared" ca="1" si="219"/>
        <v>0</v>
      </c>
      <c r="V1288" s="679">
        <f t="shared" ca="1" si="219"/>
        <v>0</v>
      </c>
      <c r="W1288" s="679">
        <f t="shared" ca="1" si="214"/>
        <v>0</v>
      </c>
      <c r="X1288" s="679">
        <f t="shared" ca="1" si="219"/>
        <v>0</v>
      </c>
      <c r="Y1288" s="679">
        <f t="shared" ca="1" si="219"/>
        <v>0</v>
      </c>
      <c r="Z1288" s="679">
        <f t="shared" ca="1" si="219"/>
        <v>0</v>
      </c>
      <c r="AA1288" t="str">
        <f t="shared" si="220"/>
        <v>ASR_Financial_Report_SHP21Final</v>
      </c>
      <c r="AB1288" s="960">
        <f t="shared" si="221"/>
        <v>44658</v>
      </c>
      <c r="AC1288" t="str">
        <f t="shared" si="222"/>
        <v>Unaudited</v>
      </c>
    </row>
    <row r="1289" spans="1:29" x14ac:dyDescent="0.25">
      <c r="A1289" t="s">
        <v>420</v>
      </c>
      <c r="B1289" t="s">
        <v>1366</v>
      </c>
      <c r="C1289" t="s">
        <v>1367</v>
      </c>
      <c r="D1289">
        <v>1900</v>
      </c>
      <c r="E1289" s="960">
        <v>1</v>
      </c>
      <c r="F1289" t="s">
        <v>440</v>
      </c>
      <c r="G1289" s="960">
        <v>274</v>
      </c>
      <c r="H1289" t="s">
        <v>382</v>
      </c>
      <c r="I1289" s="961" t="s">
        <v>488</v>
      </c>
      <c r="J1289" s="961" t="s">
        <v>444</v>
      </c>
      <c r="K1289" s="961" t="s">
        <v>449</v>
      </c>
      <c r="L1289" s="940" t="s">
        <v>1302</v>
      </c>
      <c r="M1289" s="961" t="s">
        <v>1303</v>
      </c>
      <c r="N1289" s="679">
        <f t="shared" ca="1" si="218"/>
        <v>0</v>
      </c>
      <c r="O1289" s="679">
        <f t="shared" ca="1" si="219"/>
        <v>0</v>
      </c>
      <c r="P1289" s="679">
        <f t="shared" ca="1" si="219"/>
        <v>0</v>
      </c>
      <c r="Q1289" s="679">
        <f t="shared" ca="1" si="219"/>
        <v>0</v>
      </c>
      <c r="R1289" s="679">
        <f t="shared" ca="1" si="219"/>
        <v>0</v>
      </c>
      <c r="S1289" s="679">
        <f t="shared" ca="1" si="219"/>
        <v>0</v>
      </c>
      <c r="T1289" s="679">
        <f t="shared" ca="1" si="219"/>
        <v>0</v>
      </c>
      <c r="U1289" s="679">
        <f t="shared" ca="1" si="219"/>
        <v>0</v>
      </c>
      <c r="V1289" s="679">
        <f t="shared" ca="1" si="219"/>
        <v>0</v>
      </c>
      <c r="W1289" s="679">
        <f t="shared" ca="1" si="214"/>
        <v>0</v>
      </c>
      <c r="X1289" s="679">
        <f t="shared" ca="1" si="219"/>
        <v>0</v>
      </c>
      <c r="Y1289" s="679">
        <f t="shared" ca="1" si="219"/>
        <v>0</v>
      </c>
      <c r="Z1289" s="679">
        <f t="shared" ca="1" si="219"/>
        <v>0</v>
      </c>
      <c r="AA1289" t="str">
        <f t="shared" si="220"/>
        <v>ASR_Financial_Report_SHP21Final</v>
      </c>
      <c r="AB1289" s="960">
        <f t="shared" si="221"/>
        <v>44658</v>
      </c>
      <c r="AC1289" t="str">
        <f t="shared" si="222"/>
        <v>Unaudited</v>
      </c>
    </row>
    <row r="1290" spans="1:29" x14ac:dyDescent="0.25">
      <c r="A1290" t="s">
        <v>420</v>
      </c>
      <c r="B1290" t="s">
        <v>1366</v>
      </c>
      <c r="C1290" t="s">
        <v>1367</v>
      </c>
      <c r="D1290">
        <v>1900</v>
      </c>
      <c r="E1290" s="960">
        <v>1</v>
      </c>
      <c r="F1290" t="s">
        <v>440</v>
      </c>
      <c r="G1290" s="960">
        <v>274</v>
      </c>
      <c r="H1290" t="s">
        <v>382</v>
      </c>
      <c r="I1290" s="961" t="s">
        <v>488</v>
      </c>
      <c r="J1290" s="961" t="s">
        <v>444</v>
      </c>
      <c r="K1290" s="961" t="s">
        <v>449</v>
      </c>
      <c r="L1290" s="940" t="s">
        <v>107</v>
      </c>
      <c r="M1290" s="961" t="s">
        <v>187</v>
      </c>
      <c r="N1290" s="679">
        <f t="shared" ca="1" si="218"/>
        <v>0</v>
      </c>
      <c r="O1290" s="679">
        <f t="shared" ca="1" si="219"/>
        <v>0</v>
      </c>
      <c r="P1290" s="679">
        <f t="shared" ca="1" si="219"/>
        <v>0</v>
      </c>
      <c r="Q1290" s="679">
        <f t="shared" ca="1" si="219"/>
        <v>0</v>
      </c>
      <c r="R1290" s="679">
        <f t="shared" ca="1" si="219"/>
        <v>0</v>
      </c>
      <c r="S1290" s="679">
        <f t="shared" ca="1" si="219"/>
        <v>0</v>
      </c>
      <c r="T1290" s="679">
        <f t="shared" ca="1" si="219"/>
        <v>0</v>
      </c>
      <c r="U1290" s="679">
        <f t="shared" ca="1" si="219"/>
        <v>0</v>
      </c>
      <c r="V1290" s="679">
        <f t="shared" ca="1" si="219"/>
        <v>0</v>
      </c>
      <c r="W1290" s="679">
        <f t="shared" ca="1" si="214"/>
        <v>0</v>
      </c>
      <c r="X1290" s="679">
        <f t="shared" ca="1" si="219"/>
        <v>0</v>
      </c>
      <c r="Y1290" s="679">
        <f t="shared" ca="1" si="219"/>
        <v>0</v>
      </c>
      <c r="Z1290" s="679">
        <f t="shared" ca="1" si="219"/>
        <v>0</v>
      </c>
      <c r="AA1290" t="str">
        <f t="shared" si="220"/>
        <v>ASR_Financial_Report_SHP21Final</v>
      </c>
      <c r="AB1290" s="960">
        <f t="shared" si="221"/>
        <v>44658</v>
      </c>
      <c r="AC1290" t="str">
        <f t="shared" si="222"/>
        <v>Unaudited</v>
      </c>
    </row>
    <row r="1291" spans="1:29" x14ac:dyDescent="0.25">
      <c r="A1291" t="s">
        <v>420</v>
      </c>
      <c r="B1291" t="s">
        <v>1366</v>
      </c>
      <c r="C1291" t="s">
        <v>1367</v>
      </c>
      <c r="D1291">
        <v>1900</v>
      </c>
      <c r="E1291" s="960">
        <v>1</v>
      </c>
      <c r="F1291" t="s">
        <v>440</v>
      </c>
      <c r="G1291" s="960">
        <v>274</v>
      </c>
      <c r="H1291" t="s">
        <v>382</v>
      </c>
      <c r="I1291" s="968" t="s">
        <v>488</v>
      </c>
      <c r="J1291" s="968" t="s">
        <v>444</v>
      </c>
      <c r="K1291" s="968" t="s">
        <v>449</v>
      </c>
      <c r="L1291" s="948" t="s">
        <v>108</v>
      </c>
      <c r="M1291" s="968" t="s">
        <v>160</v>
      </c>
      <c r="N1291" s="679">
        <f t="shared" ca="1" si="218"/>
        <v>0</v>
      </c>
      <c r="O1291" s="679">
        <f t="shared" ca="1" si="219"/>
        <v>0</v>
      </c>
      <c r="P1291" s="679">
        <f t="shared" ca="1" si="219"/>
        <v>0</v>
      </c>
      <c r="Q1291" s="679">
        <f t="shared" ca="1" si="219"/>
        <v>0</v>
      </c>
      <c r="R1291" s="679">
        <f t="shared" ca="1" si="219"/>
        <v>0</v>
      </c>
      <c r="S1291" s="679">
        <f t="shared" ca="1" si="219"/>
        <v>0</v>
      </c>
      <c r="T1291" s="679">
        <f t="shared" ca="1" si="219"/>
        <v>0</v>
      </c>
      <c r="U1291" s="679">
        <f t="shared" ca="1" si="219"/>
        <v>0</v>
      </c>
      <c r="V1291" s="679">
        <f t="shared" ca="1" si="219"/>
        <v>0</v>
      </c>
      <c r="W1291" s="679">
        <f t="shared" ca="1" si="214"/>
        <v>0</v>
      </c>
      <c r="X1291" s="679">
        <f t="shared" ca="1" si="219"/>
        <v>0</v>
      </c>
      <c r="Y1291" s="679">
        <f t="shared" ca="1" si="219"/>
        <v>0</v>
      </c>
      <c r="Z1291" s="679">
        <f t="shared" ca="1" si="219"/>
        <v>0</v>
      </c>
      <c r="AA1291" t="str">
        <f t="shared" si="220"/>
        <v>ASR_Financial_Report_SHP21Final</v>
      </c>
      <c r="AB1291" s="960">
        <f t="shared" si="221"/>
        <v>44658</v>
      </c>
      <c r="AC1291" t="str">
        <f t="shared" si="222"/>
        <v>Unaudited</v>
      </c>
    </row>
    <row r="1292" spans="1:29" x14ac:dyDescent="0.25">
      <c r="A1292" t="s">
        <v>420</v>
      </c>
      <c r="B1292" t="s">
        <v>1366</v>
      </c>
      <c r="C1292" t="s">
        <v>1367</v>
      </c>
      <c r="D1292">
        <v>1900</v>
      </c>
      <c r="E1292" s="960">
        <v>1</v>
      </c>
      <c r="F1292" t="s">
        <v>440</v>
      </c>
      <c r="G1292" s="960">
        <v>274</v>
      </c>
      <c r="H1292" t="s">
        <v>382</v>
      </c>
      <c r="I1292" s="940" t="s">
        <v>488</v>
      </c>
      <c r="J1292" s="940" t="s">
        <v>444</v>
      </c>
      <c r="K1292" s="940" t="s">
        <v>449</v>
      </c>
      <c r="L1292" s="940" t="s">
        <v>109</v>
      </c>
      <c r="M1292" s="961" t="s">
        <v>134</v>
      </c>
      <c r="N1292" s="679">
        <f t="shared" ca="1" si="218"/>
        <v>0</v>
      </c>
      <c r="O1292" s="679">
        <f t="shared" ca="1" si="219"/>
        <v>0</v>
      </c>
      <c r="P1292" s="679">
        <f t="shared" ca="1" si="219"/>
        <v>0</v>
      </c>
      <c r="Q1292" s="679">
        <f t="shared" ca="1" si="219"/>
        <v>0</v>
      </c>
      <c r="R1292" s="679">
        <f t="shared" ca="1" si="219"/>
        <v>0</v>
      </c>
      <c r="S1292" s="679">
        <f t="shared" ca="1" si="219"/>
        <v>0</v>
      </c>
      <c r="T1292" s="679">
        <f t="shared" ca="1" si="219"/>
        <v>0</v>
      </c>
      <c r="U1292" s="679">
        <f t="shared" ca="1" si="219"/>
        <v>0</v>
      </c>
      <c r="V1292" s="679">
        <f t="shared" ca="1" si="219"/>
        <v>0</v>
      </c>
      <c r="W1292" s="679">
        <f t="shared" ca="1" si="214"/>
        <v>0</v>
      </c>
      <c r="X1292" s="679">
        <f t="shared" ca="1" si="219"/>
        <v>0</v>
      </c>
      <c r="Y1292" s="679">
        <f t="shared" ca="1" si="219"/>
        <v>0</v>
      </c>
      <c r="Z1292" s="679">
        <f t="shared" ca="1" si="219"/>
        <v>0</v>
      </c>
      <c r="AA1292" t="str">
        <f t="shared" si="220"/>
        <v>ASR_Financial_Report_SHP21Final</v>
      </c>
      <c r="AB1292" s="960">
        <f t="shared" si="221"/>
        <v>44658</v>
      </c>
      <c r="AC1292" t="str">
        <f t="shared" si="222"/>
        <v>Unaudited</v>
      </c>
    </row>
    <row r="1293" spans="1:29" x14ac:dyDescent="0.25">
      <c r="A1293" t="s">
        <v>420</v>
      </c>
      <c r="B1293" t="s">
        <v>1366</v>
      </c>
      <c r="C1293" t="s">
        <v>1367</v>
      </c>
      <c r="D1293">
        <v>1900</v>
      </c>
      <c r="E1293" s="960">
        <v>1</v>
      </c>
      <c r="F1293" t="s">
        <v>440</v>
      </c>
      <c r="G1293" s="960">
        <v>274</v>
      </c>
      <c r="H1293" t="s">
        <v>382</v>
      </c>
      <c r="I1293" s="940" t="s">
        <v>488</v>
      </c>
      <c r="J1293" s="940" t="s">
        <v>444</v>
      </c>
      <c r="K1293" s="940" t="s">
        <v>449</v>
      </c>
      <c r="L1293" s="946" t="s">
        <v>110</v>
      </c>
      <c r="M1293" s="962" t="s">
        <v>162</v>
      </c>
      <c r="N1293" s="679">
        <f t="shared" ca="1" si="218"/>
        <v>0</v>
      </c>
      <c r="O1293" s="679">
        <f t="shared" ca="1" si="219"/>
        <v>0</v>
      </c>
      <c r="P1293" s="679">
        <f t="shared" ca="1" si="219"/>
        <v>0</v>
      </c>
      <c r="Q1293" s="679">
        <f t="shared" ca="1" si="219"/>
        <v>0</v>
      </c>
      <c r="R1293" s="679">
        <f t="shared" ca="1" si="219"/>
        <v>0</v>
      </c>
      <c r="S1293" s="679">
        <f t="shared" ca="1" si="219"/>
        <v>0</v>
      </c>
      <c r="T1293" s="679">
        <f t="shared" ca="1" si="219"/>
        <v>0</v>
      </c>
      <c r="U1293" s="679">
        <f t="shared" ca="1" si="219"/>
        <v>0</v>
      </c>
      <c r="V1293" s="679">
        <f t="shared" ca="1" si="219"/>
        <v>0</v>
      </c>
      <c r="W1293" s="679">
        <f t="shared" ca="1" si="214"/>
        <v>0</v>
      </c>
      <c r="X1293" s="679">
        <f t="shared" ca="1" si="219"/>
        <v>0</v>
      </c>
      <c r="Y1293" s="679">
        <f t="shared" ca="1" si="219"/>
        <v>0</v>
      </c>
      <c r="Z1293" s="679">
        <f t="shared" ca="1" si="219"/>
        <v>0</v>
      </c>
      <c r="AA1293" t="str">
        <f t="shared" si="220"/>
        <v>ASR_Financial_Report_SHP21Final</v>
      </c>
      <c r="AB1293" s="960">
        <f t="shared" si="221"/>
        <v>44658</v>
      </c>
      <c r="AC1293" t="str">
        <f t="shared" si="222"/>
        <v>Unaudited</v>
      </c>
    </row>
    <row r="1294" spans="1:29" x14ac:dyDescent="0.25">
      <c r="A1294" t="s">
        <v>420</v>
      </c>
      <c r="B1294" t="s">
        <v>1366</v>
      </c>
      <c r="C1294" t="s">
        <v>1367</v>
      </c>
      <c r="D1294">
        <v>1900</v>
      </c>
      <c r="E1294" s="960">
        <v>1</v>
      </c>
      <c r="F1294" t="s">
        <v>440</v>
      </c>
      <c r="G1294" s="960">
        <v>274</v>
      </c>
      <c r="H1294" t="s">
        <v>382</v>
      </c>
      <c r="I1294" s="961" t="s">
        <v>488</v>
      </c>
      <c r="J1294" s="961" t="s">
        <v>444</v>
      </c>
      <c r="K1294" s="961" t="s">
        <v>449</v>
      </c>
      <c r="L1294" s="940" t="s">
        <v>111</v>
      </c>
      <c r="M1294" s="961" t="s">
        <v>463</v>
      </c>
      <c r="N1294" s="679">
        <f t="shared" ca="1" si="218"/>
        <v>0</v>
      </c>
      <c r="O1294" s="679">
        <f t="shared" ca="1" si="219"/>
        <v>0</v>
      </c>
      <c r="P1294" s="679">
        <f t="shared" ca="1" si="219"/>
        <v>0</v>
      </c>
      <c r="Q1294" s="679">
        <f t="shared" ca="1" si="219"/>
        <v>0</v>
      </c>
      <c r="R1294" s="679">
        <f t="shared" ca="1" si="219"/>
        <v>0</v>
      </c>
      <c r="S1294" s="679">
        <f t="shared" ca="1" si="219"/>
        <v>0</v>
      </c>
      <c r="T1294" s="679">
        <f t="shared" ca="1" si="219"/>
        <v>0</v>
      </c>
      <c r="U1294" s="679">
        <f t="shared" ca="1" si="219"/>
        <v>0</v>
      </c>
      <c r="V1294" s="679">
        <f t="shared" ca="1" si="219"/>
        <v>0</v>
      </c>
      <c r="W1294" s="679">
        <f t="shared" ca="1" si="214"/>
        <v>0</v>
      </c>
      <c r="X1294" s="679">
        <f t="shared" ca="1" si="219"/>
        <v>0</v>
      </c>
      <c r="Y1294" s="679">
        <f t="shared" ca="1" si="219"/>
        <v>0</v>
      </c>
      <c r="Z1294" s="679">
        <f t="shared" ca="1" si="219"/>
        <v>0</v>
      </c>
      <c r="AA1294" t="str">
        <f t="shared" si="220"/>
        <v>ASR_Financial_Report_SHP21Final</v>
      </c>
      <c r="AB1294" s="960">
        <f t="shared" si="221"/>
        <v>44658</v>
      </c>
      <c r="AC1294" t="str">
        <f t="shared" si="222"/>
        <v>Unaudited</v>
      </c>
    </row>
    <row r="1295" spans="1:29" x14ac:dyDescent="0.25">
      <c r="A1295" t="s">
        <v>420</v>
      </c>
      <c r="B1295" t="s">
        <v>1366</v>
      </c>
      <c r="C1295" t="s">
        <v>1367</v>
      </c>
      <c r="D1295">
        <v>1900</v>
      </c>
      <c r="E1295" s="960">
        <v>1</v>
      </c>
      <c r="F1295" t="s">
        <v>440</v>
      </c>
      <c r="G1295" s="960">
        <v>274</v>
      </c>
      <c r="H1295" t="s">
        <v>382</v>
      </c>
      <c r="I1295" s="940" t="s">
        <v>488</v>
      </c>
      <c r="J1295" s="940" t="s">
        <v>444</v>
      </c>
      <c r="K1295" s="940" t="s">
        <v>6</v>
      </c>
      <c r="L1295" s="940" t="s">
        <v>117</v>
      </c>
      <c r="M1295" s="961" t="s">
        <v>188</v>
      </c>
      <c r="N1295" s="679">
        <f t="shared" ca="1" si="218"/>
        <v>0</v>
      </c>
      <c r="O1295" s="679">
        <f t="shared" ca="1" si="219"/>
        <v>0</v>
      </c>
      <c r="P1295" s="679">
        <f t="shared" ca="1" si="219"/>
        <v>0</v>
      </c>
      <c r="Q1295" s="679">
        <f t="shared" ca="1" si="219"/>
        <v>0</v>
      </c>
      <c r="R1295" s="679">
        <f t="shared" ca="1" si="219"/>
        <v>0</v>
      </c>
      <c r="S1295" s="679">
        <f t="shared" ca="1" si="219"/>
        <v>0</v>
      </c>
      <c r="T1295" s="679">
        <f t="shared" ca="1" si="219"/>
        <v>0</v>
      </c>
      <c r="U1295" s="679">
        <f t="shared" ca="1" si="219"/>
        <v>0</v>
      </c>
      <c r="V1295" s="679">
        <f t="shared" ca="1" si="219"/>
        <v>0</v>
      </c>
      <c r="W1295" s="679">
        <f t="shared" ca="1" si="214"/>
        <v>0</v>
      </c>
      <c r="X1295" s="679">
        <f t="shared" ca="1" si="219"/>
        <v>0</v>
      </c>
      <c r="Y1295" s="679">
        <f t="shared" ca="1" si="219"/>
        <v>0</v>
      </c>
      <c r="Z1295" s="679">
        <f t="shared" ca="1" si="219"/>
        <v>0</v>
      </c>
      <c r="AA1295" t="str">
        <f t="shared" si="220"/>
        <v>ASR_Financial_Report_SHP21Final</v>
      </c>
      <c r="AB1295" s="960">
        <f t="shared" si="221"/>
        <v>44658</v>
      </c>
      <c r="AC1295" t="str">
        <f t="shared" si="222"/>
        <v>Unaudited</v>
      </c>
    </row>
    <row r="1296" spans="1:29" x14ac:dyDescent="0.25">
      <c r="A1296" t="s">
        <v>420</v>
      </c>
      <c r="B1296" t="s">
        <v>1366</v>
      </c>
      <c r="C1296" t="s">
        <v>1367</v>
      </c>
      <c r="D1296">
        <v>1900</v>
      </c>
      <c r="E1296" s="960">
        <v>1</v>
      </c>
      <c r="F1296" t="s">
        <v>440</v>
      </c>
      <c r="G1296" s="960">
        <v>274</v>
      </c>
      <c r="H1296" t="s">
        <v>382</v>
      </c>
      <c r="I1296" s="940" t="s">
        <v>488</v>
      </c>
      <c r="J1296" s="940" t="s">
        <v>444</v>
      </c>
      <c r="K1296" s="940" t="s">
        <v>6</v>
      </c>
      <c r="L1296" s="940" t="s">
        <v>45</v>
      </c>
      <c r="M1296" s="961" t="s">
        <v>163</v>
      </c>
      <c r="N1296" s="679">
        <f t="shared" ca="1" si="218"/>
        <v>0</v>
      </c>
      <c r="O1296" s="679">
        <f t="shared" ca="1" si="219"/>
        <v>0</v>
      </c>
      <c r="P1296" s="679">
        <f t="shared" ca="1" si="219"/>
        <v>0</v>
      </c>
      <c r="Q1296" s="679">
        <f t="shared" ca="1" si="219"/>
        <v>0</v>
      </c>
      <c r="R1296" s="679">
        <f t="shared" ca="1" si="219"/>
        <v>0</v>
      </c>
      <c r="S1296" s="679">
        <f t="shared" ca="1" si="219"/>
        <v>0</v>
      </c>
      <c r="T1296" s="679">
        <f t="shared" ca="1" si="219"/>
        <v>0</v>
      </c>
      <c r="U1296" s="679">
        <f t="shared" ca="1" si="219"/>
        <v>0</v>
      </c>
      <c r="V1296" s="679">
        <f t="shared" ca="1" si="219"/>
        <v>0</v>
      </c>
      <c r="W1296" s="679">
        <f t="shared" ca="1" si="214"/>
        <v>0</v>
      </c>
      <c r="X1296" s="679">
        <f t="shared" ca="1" si="219"/>
        <v>0</v>
      </c>
      <c r="Y1296" s="679">
        <f t="shared" ca="1" si="219"/>
        <v>0</v>
      </c>
      <c r="Z1296" s="679">
        <f t="shared" ca="1" si="219"/>
        <v>0</v>
      </c>
      <c r="AA1296" t="str">
        <f t="shared" si="220"/>
        <v>ASR_Financial_Report_SHP21Final</v>
      </c>
      <c r="AB1296" s="960">
        <f t="shared" si="221"/>
        <v>44658</v>
      </c>
      <c r="AC1296" t="str">
        <f t="shared" si="222"/>
        <v>Unaudited</v>
      </c>
    </row>
    <row r="1297" spans="1:29" x14ac:dyDescent="0.25">
      <c r="A1297" t="s">
        <v>420</v>
      </c>
      <c r="B1297" t="s">
        <v>1366</v>
      </c>
      <c r="C1297" t="s">
        <v>1367</v>
      </c>
      <c r="D1297">
        <v>1900</v>
      </c>
      <c r="E1297" s="960">
        <v>1</v>
      </c>
      <c r="F1297" t="s">
        <v>440</v>
      </c>
      <c r="G1297" s="960">
        <v>274</v>
      </c>
      <c r="H1297" t="s">
        <v>382</v>
      </c>
      <c r="I1297" s="961" t="s">
        <v>488</v>
      </c>
      <c r="J1297" s="961" t="s">
        <v>444</v>
      </c>
      <c r="K1297" s="961" t="s">
        <v>6</v>
      </c>
      <c r="L1297" s="940" t="s">
        <v>46</v>
      </c>
      <c r="M1297" s="961" t="s">
        <v>164</v>
      </c>
      <c r="N1297" s="679">
        <f t="shared" ca="1" si="218"/>
        <v>0</v>
      </c>
      <c r="O1297" s="679">
        <f t="shared" ca="1" si="219"/>
        <v>0</v>
      </c>
      <c r="P1297" s="679">
        <f t="shared" ca="1" si="219"/>
        <v>0</v>
      </c>
      <c r="Q1297" s="679">
        <f t="shared" ca="1" si="219"/>
        <v>0</v>
      </c>
      <c r="R1297" s="679">
        <f t="shared" ca="1" si="219"/>
        <v>0</v>
      </c>
      <c r="S1297" s="679">
        <f t="shared" ca="1" si="219"/>
        <v>0</v>
      </c>
      <c r="T1297" s="679">
        <f t="shared" ca="1" si="219"/>
        <v>0</v>
      </c>
      <c r="U1297" s="679">
        <f t="shared" ca="1" si="219"/>
        <v>0</v>
      </c>
      <c r="V1297" s="679">
        <f t="shared" ca="1" si="219"/>
        <v>0</v>
      </c>
      <c r="W1297" s="679">
        <f t="shared" ref="W1297:W1360" ca="1" si="223">IF(OR(AND($F1297="PY",W$1&lt;&gt;"Prior Year"),AND($F1297&lt;&gt;"PY",W$1="Prior Year")),0,INDEX(INDIRECT("'MMA Rev-Exp "&amp;$H1297&amp;"'!$A$1:$CA$200"),IF($J1297="Member Months",MATCH($J1297,INDIRECT("'MMA Rev-Exp "&amp;$H1297&amp;"'!$A$1:$A$200"),0),MATCH($L1297,INDIRECT("'MMA Rev-Exp "&amp;$H1297&amp;"'!$B$1:$B$200"),0)),IF($F1297="PY",MATCH("Prior Year Adjustments",INDIRECT("'MMA Rev-Exp "&amp;$H1297&amp;"'!$A$8:$CA$8"),0),MATCH(IF($F1297="Q1","JANUARY - MARCH (Q1)",IF($F1297="Q2","APRIL - JUNE (Q2)",IF($F1297="Q3","JULY - SEPTEMBER (Q3)",IF($F1297="Q4","OCTOBER - DECEMBER (Q4)",0)))),INDIRECT("'MMA Rev-Exp "&amp;$H1297&amp;"'!$A$7:$CA$7"),0)+MATCH(W$1,INDIRECT("'MMA Rev-Exp "&amp;$H1297&amp;"'!$D$8:$CA$8"),0)-1)))</f>
        <v>0</v>
      </c>
      <c r="X1297" s="679">
        <f t="shared" ca="1" si="219"/>
        <v>0</v>
      </c>
      <c r="Y1297" s="679">
        <f t="shared" ca="1" si="219"/>
        <v>0</v>
      </c>
      <c r="Z1297" s="679">
        <f t="shared" ca="1" si="219"/>
        <v>0</v>
      </c>
      <c r="AA1297" t="str">
        <f t="shared" si="220"/>
        <v>ASR_Financial_Report_SHP21Final</v>
      </c>
      <c r="AB1297" s="960">
        <f t="shared" si="221"/>
        <v>44658</v>
      </c>
      <c r="AC1297" t="str">
        <f t="shared" si="222"/>
        <v>Unaudited</v>
      </c>
    </row>
    <row r="1298" spans="1:29" x14ac:dyDescent="0.25">
      <c r="A1298" t="s">
        <v>420</v>
      </c>
      <c r="B1298" t="s">
        <v>1366</v>
      </c>
      <c r="C1298" t="s">
        <v>1367</v>
      </c>
      <c r="D1298">
        <v>1900</v>
      </c>
      <c r="E1298" s="960">
        <v>1</v>
      </c>
      <c r="F1298" t="s">
        <v>440</v>
      </c>
      <c r="G1298" s="960">
        <v>274</v>
      </c>
      <c r="H1298" t="s">
        <v>382</v>
      </c>
      <c r="I1298" s="961" t="s">
        <v>488</v>
      </c>
      <c r="J1298" s="961" t="s">
        <v>444</v>
      </c>
      <c r="K1298" s="961" t="s">
        <v>6</v>
      </c>
      <c r="L1298" s="956" t="s">
        <v>165</v>
      </c>
      <c r="M1298" s="961" t="s">
        <v>461</v>
      </c>
      <c r="N1298" s="679">
        <f t="shared" ca="1" si="218"/>
        <v>0</v>
      </c>
      <c r="O1298" s="679">
        <f t="shared" ca="1" si="219"/>
        <v>0</v>
      </c>
      <c r="P1298" s="679">
        <f t="shared" ca="1" si="219"/>
        <v>0</v>
      </c>
      <c r="Q1298" s="679">
        <f t="shared" ca="1" si="219"/>
        <v>0</v>
      </c>
      <c r="R1298" s="679">
        <f t="shared" ca="1" si="219"/>
        <v>0</v>
      </c>
      <c r="S1298" s="679">
        <f t="shared" ca="1" si="219"/>
        <v>0</v>
      </c>
      <c r="T1298" s="679">
        <f t="shared" ca="1" si="219"/>
        <v>0</v>
      </c>
      <c r="U1298" s="679">
        <f t="shared" ca="1" si="219"/>
        <v>0</v>
      </c>
      <c r="V1298" s="679">
        <f t="shared" ref="V1298:V1315" ca="1" si="224">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679">
        <f t="shared" ca="1" si="223"/>
        <v>0</v>
      </c>
      <c r="X1298" s="679">
        <f t="shared" ref="X1298:Z1315" ca="1" si="225">IF(OR(AND($F1298="PY",X$1&lt;&gt;"Prior Year"),AND($F1298&lt;&gt;"PY",X$1="Prior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"&amp;$H1298&amp;"'!$A$7:$CA$7"),0)+MATCH(X$1,INDIRECT("'MMA Rev-Exp "&amp;$H1298&amp;"'!$D$8:$CA$8"),0)-1)))</f>
        <v>0</v>
      </c>
      <c r="Y1298" s="679">
        <f t="shared" ca="1" si="225"/>
        <v>0</v>
      </c>
      <c r="Z1298" s="679">
        <f t="shared" ca="1" si="225"/>
        <v>0</v>
      </c>
      <c r="AA1298" t="str">
        <f t="shared" si="220"/>
        <v>ASR_Financial_Report_SHP21Final</v>
      </c>
      <c r="AB1298" s="960">
        <f t="shared" si="221"/>
        <v>44658</v>
      </c>
      <c r="AC1298" t="str">
        <f t="shared" si="222"/>
        <v>Unaudited</v>
      </c>
    </row>
    <row r="1299" spans="1:29" x14ac:dyDescent="0.25">
      <c r="A1299" t="s">
        <v>420</v>
      </c>
      <c r="B1299" t="s">
        <v>1366</v>
      </c>
      <c r="C1299" t="s">
        <v>1367</v>
      </c>
      <c r="D1299">
        <v>1900</v>
      </c>
      <c r="E1299" s="960">
        <v>1</v>
      </c>
      <c r="F1299" t="s">
        <v>440</v>
      </c>
      <c r="G1299" s="960">
        <v>274</v>
      </c>
      <c r="H1299" t="s">
        <v>382</v>
      </c>
      <c r="I1299" s="940" t="s">
        <v>488</v>
      </c>
      <c r="J1299" s="940" t="s">
        <v>444</v>
      </c>
      <c r="K1299" s="940" t="s">
        <v>434</v>
      </c>
      <c r="L1299" s="940" t="s">
        <v>120</v>
      </c>
      <c r="M1299" s="961" t="s">
        <v>32</v>
      </c>
      <c r="N1299" s="679">
        <f t="shared" ca="1" si="218"/>
        <v>0</v>
      </c>
      <c r="O1299" s="679">
        <f t="shared" ref="O1299:U1308" ca="1" si="226">IF(OR(AND($F1299="PY",O$1&lt;&gt;"Prior Year"),AND($F1299&lt;&gt;"PY",O$1="Prior Year")),0,INDEX(INDIRECT("'MMA Rev-Exp "&amp;$H1299&amp;"'!$A$1:$CA$200"),IF($J1299="Member Months",MATCH($J1299,INDIRECT("'MMA Rev-Exp "&amp;$H1299&amp;"'!$A$1:$A$200"),0),MATCH($L1299,INDIRECT("'MMA Rev-Exp "&amp;$H1299&amp;"'!$B$1:$B$200"),0)),IF($F1299="PY",MATCH("Prior Year Adjustments",INDIRECT("'MMA Rev-Exp "&amp;$H1299&amp;"'!$A$8:$CA$8"),0),MATCH(IF($F1299="Q1","JANUARY - MARCH (Q1)",IF($F1299="Q2","APRIL - JUNE (Q2)",IF($F1299="Q3","JULY - SEPTEMBER (Q3)",IF($F1299="Q4","OCTOBER - DECEMBER (Q4)",0)))),INDIRECT("'MMA Rev-Exp "&amp;$H1299&amp;"'!$A$7:$CA$7"),0)+MATCH(O$1,INDIRECT("'MMA Rev-Exp "&amp;$H1299&amp;"'!$D$8:$CA$8"),0)-1)))</f>
        <v>0</v>
      </c>
      <c r="P1299" s="679">
        <f t="shared" ca="1" si="226"/>
        <v>0</v>
      </c>
      <c r="Q1299" s="679">
        <f t="shared" ca="1" si="226"/>
        <v>0</v>
      </c>
      <c r="R1299" s="679">
        <f t="shared" ca="1" si="226"/>
        <v>0</v>
      </c>
      <c r="S1299" s="679">
        <f t="shared" ca="1" si="226"/>
        <v>0</v>
      </c>
      <c r="T1299" s="679">
        <f t="shared" ca="1" si="226"/>
        <v>0</v>
      </c>
      <c r="U1299" s="679">
        <f t="shared" ca="1" si="226"/>
        <v>0</v>
      </c>
      <c r="V1299" s="679">
        <f t="shared" ca="1" si="224"/>
        <v>0</v>
      </c>
      <c r="W1299" s="679">
        <f t="shared" ca="1" si="223"/>
        <v>0</v>
      </c>
      <c r="X1299" s="679">
        <f t="shared" ca="1" si="225"/>
        <v>0</v>
      </c>
      <c r="Y1299" s="679">
        <f t="shared" ca="1" si="225"/>
        <v>0</v>
      </c>
      <c r="Z1299" s="679">
        <f t="shared" ca="1" si="225"/>
        <v>0</v>
      </c>
      <c r="AA1299" t="str">
        <f t="shared" si="220"/>
        <v>ASR_Financial_Report_SHP21Final</v>
      </c>
      <c r="AB1299" s="960">
        <f t="shared" si="221"/>
        <v>44658</v>
      </c>
      <c r="AC1299" t="str">
        <f t="shared" si="222"/>
        <v>Unaudited</v>
      </c>
    </row>
    <row r="1300" spans="1:29" x14ac:dyDescent="0.25">
      <c r="A1300" t="s">
        <v>420</v>
      </c>
      <c r="B1300" t="s">
        <v>1366</v>
      </c>
      <c r="C1300" t="s">
        <v>1367</v>
      </c>
      <c r="D1300">
        <v>1900</v>
      </c>
      <c r="E1300" s="960">
        <v>1</v>
      </c>
      <c r="F1300" t="s">
        <v>440</v>
      </c>
      <c r="G1300" s="960">
        <v>274</v>
      </c>
      <c r="H1300" t="s">
        <v>382</v>
      </c>
      <c r="I1300" s="940" t="s">
        <v>488</v>
      </c>
      <c r="J1300" s="940" t="s">
        <v>444</v>
      </c>
      <c r="K1300" s="940" t="s">
        <v>434</v>
      </c>
      <c r="L1300" s="940" t="s">
        <v>924</v>
      </c>
      <c r="M1300" s="961" t="s">
        <v>916</v>
      </c>
      <c r="N1300" s="679">
        <f t="shared" ca="1" si="218"/>
        <v>0</v>
      </c>
      <c r="O1300" s="679">
        <f t="shared" ca="1" si="226"/>
        <v>0</v>
      </c>
      <c r="P1300" s="679">
        <f t="shared" ca="1" si="226"/>
        <v>0</v>
      </c>
      <c r="Q1300" s="679">
        <f t="shared" ca="1" si="226"/>
        <v>0</v>
      </c>
      <c r="R1300" s="679">
        <f t="shared" ca="1" si="226"/>
        <v>0</v>
      </c>
      <c r="S1300" s="679">
        <f t="shared" ca="1" si="226"/>
        <v>0</v>
      </c>
      <c r="T1300" s="679">
        <f t="shared" ca="1" si="226"/>
        <v>0</v>
      </c>
      <c r="U1300" s="679">
        <f t="shared" ca="1" si="226"/>
        <v>0</v>
      </c>
      <c r="V1300" s="679">
        <f t="shared" ca="1" si="224"/>
        <v>0</v>
      </c>
      <c r="W1300" s="679">
        <f t="shared" ca="1" si="223"/>
        <v>0</v>
      </c>
      <c r="X1300" s="679">
        <f t="shared" ca="1" si="225"/>
        <v>0</v>
      </c>
      <c r="Y1300" s="679">
        <f t="shared" ca="1" si="225"/>
        <v>0</v>
      </c>
      <c r="Z1300" s="679">
        <f t="shared" ca="1" si="225"/>
        <v>0</v>
      </c>
      <c r="AA1300" t="str">
        <f t="shared" si="220"/>
        <v>ASR_Financial_Report_SHP21Final</v>
      </c>
      <c r="AB1300" s="960">
        <f t="shared" si="221"/>
        <v>44658</v>
      </c>
      <c r="AC1300" t="str">
        <f t="shared" si="222"/>
        <v>Unaudited</v>
      </c>
    </row>
    <row r="1301" spans="1:29" x14ac:dyDescent="0.25">
      <c r="A1301" t="s">
        <v>420</v>
      </c>
      <c r="B1301" t="s">
        <v>1366</v>
      </c>
      <c r="C1301" t="s">
        <v>1367</v>
      </c>
      <c r="D1301">
        <v>1900</v>
      </c>
      <c r="E1301" s="960">
        <v>1</v>
      </c>
      <c r="F1301" t="s">
        <v>440</v>
      </c>
      <c r="G1301" s="960">
        <v>274</v>
      </c>
      <c r="H1301" t="s">
        <v>382</v>
      </c>
      <c r="I1301" s="940" t="s">
        <v>488</v>
      </c>
      <c r="J1301" s="940" t="s">
        <v>444</v>
      </c>
      <c r="K1301" s="940" t="s">
        <v>434</v>
      </c>
      <c r="L1301" s="940" t="s">
        <v>167</v>
      </c>
      <c r="M1301" s="961" t="s">
        <v>40</v>
      </c>
      <c r="N1301" s="679">
        <f t="shared" ca="1" si="218"/>
        <v>0</v>
      </c>
      <c r="O1301" s="679">
        <f t="shared" ca="1" si="226"/>
        <v>0</v>
      </c>
      <c r="P1301" s="679">
        <f t="shared" ca="1" si="226"/>
        <v>0</v>
      </c>
      <c r="Q1301" s="679">
        <f t="shared" ca="1" si="226"/>
        <v>0</v>
      </c>
      <c r="R1301" s="679">
        <f t="shared" ca="1" si="226"/>
        <v>0</v>
      </c>
      <c r="S1301" s="679">
        <f t="shared" ca="1" si="226"/>
        <v>0</v>
      </c>
      <c r="T1301" s="679">
        <f t="shared" ca="1" si="226"/>
        <v>0</v>
      </c>
      <c r="U1301" s="679">
        <f t="shared" ca="1" si="226"/>
        <v>0</v>
      </c>
      <c r="V1301" s="679">
        <f t="shared" ca="1" si="224"/>
        <v>0</v>
      </c>
      <c r="W1301" s="679">
        <f t="shared" ca="1" si="223"/>
        <v>0</v>
      </c>
      <c r="X1301" s="679">
        <f t="shared" ca="1" si="225"/>
        <v>0</v>
      </c>
      <c r="Y1301" s="679">
        <f t="shared" ca="1" si="225"/>
        <v>0</v>
      </c>
      <c r="Z1301" s="679">
        <f t="shared" ca="1" si="225"/>
        <v>0</v>
      </c>
      <c r="AA1301" t="str">
        <f t="shared" si="220"/>
        <v>ASR_Financial_Report_SHP21Final</v>
      </c>
      <c r="AB1301" s="960">
        <f t="shared" si="221"/>
        <v>44658</v>
      </c>
      <c r="AC1301" t="str">
        <f t="shared" si="222"/>
        <v>Unaudited</v>
      </c>
    </row>
    <row r="1302" spans="1:29" x14ac:dyDescent="0.25">
      <c r="A1302" t="s">
        <v>420</v>
      </c>
      <c r="B1302" t="s">
        <v>1366</v>
      </c>
      <c r="C1302" t="s">
        <v>1367</v>
      </c>
      <c r="D1302">
        <v>1900</v>
      </c>
      <c r="E1302" s="960">
        <v>1</v>
      </c>
      <c r="F1302" t="s">
        <v>440</v>
      </c>
      <c r="G1302" s="960">
        <v>274</v>
      </c>
      <c r="H1302" t="s">
        <v>382</v>
      </c>
      <c r="I1302" s="940" t="s">
        <v>488</v>
      </c>
      <c r="J1302" s="940" t="s">
        <v>444</v>
      </c>
      <c r="K1302" s="940" t="s">
        <v>434</v>
      </c>
      <c r="L1302" s="956" t="s">
        <v>168</v>
      </c>
      <c r="M1302" s="961" t="s">
        <v>329</v>
      </c>
      <c r="N1302" s="679">
        <f t="shared" ca="1" si="218"/>
        <v>0</v>
      </c>
      <c r="O1302" s="679">
        <f t="shared" ca="1" si="226"/>
        <v>0</v>
      </c>
      <c r="P1302" s="679">
        <f t="shared" ca="1" si="226"/>
        <v>0</v>
      </c>
      <c r="Q1302" s="679">
        <f t="shared" ca="1" si="226"/>
        <v>0</v>
      </c>
      <c r="R1302" s="679">
        <f t="shared" ca="1" si="226"/>
        <v>0</v>
      </c>
      <c r="S1302" s="679">
        <f t="shared" ca="1" si="226"/>
        <v>0</v>
      </c>
      <c r="T1302" s="679">
        <f t="shared" ca="1" si="226"/>
        <v>0</v>
      </c>
      <c r="U1302" s="679">
        <f t="shared" ca="1" si="226"/>
        <v>0</v>
      </c>
      <c r="V1302" s="679">
        <f t="shared" ca="1" si="224"/>
        <v>0</v>
      </c>
      <c r="W1302" s="679">
        <f t="shared" ca="1" si="223"/>
        <v>0</v>
      </c>
      <c r="X1302" s="679">
        <f t="shared" ca="1" si="225"/>
        <v>0</v>
      </c>
      <c r="Y1302" s="679">
        <f t="shared" ca="1" si="225"/>
        <v>0</v>
      </c>
      <c r="Z1302" s="679">
        <f t="shared" ca="1" si="225"/>
        <v>0</v>
      </c>
      <c r="AA1302" t="str">
        <f t="shared" si="220"/>
        <v>ASR_Financial_Report_SHP21Final</v>
      </c>
      <c r="AB1302" s="960">
        <f t="shared" si="221"/>
        <v>44658</v>
      </c>
      <c r="AC1302" t="str">
        <f t="shared" si="222"/>
        <v>Unaudited</v>
      </c>
    </row>
    <row r="1303" spans="1:29" x14ac:dyDescent="0.25">
      <c r="A1303" t="s">
        <v>420</v>
      </c>
      <c r="B1303" t="s">
        <v>1366</v>
      </c>
      <c r="C1303" t="s">
        <v>1367</v>
      </c>
      <c r="D1303">
        <v>1900</v>
      </c>
      <c r="E1303" s="960">
        <v>1</v>
      </c>
      <c r="F1303" t="s">
        <v>440</v>
      </c>
      <c r="G1303" s="960">
        <v>274</v>
      </c>
      <c r="H1303" t="s">
        <v>382</v>
      </c>
      <c r="I1303" s="940" t="s">
        <v>488</v>
      </c>
      <c r="J1303" s="940" t="s">
        <v>450</v>
      </c>
      <c r="K1303" s="940" t="s">
        <v>435</v>
      </c>
      <c r="L1303" s="956" t="s">
        <v>121</v>
      </c>
      <c r="M1303" s="961" t="s">
        <v>27</v>
      </c>
      <c r="N1303" s="679">
        <f t="shared" ca="1" si="218"/>
        <v>0</v>
      </c>
      <c r="O1303" s="679">
        <f t="shared" ca="1" si="226"/>
        <v>0</v>
      </c>
      <c r="P1303" s="679">
        <f t="shared" ca="1" si="226"/>
        <v>0</v>
      </c>
      <c r="Q1303" s="679">
        <f t="shared" ca="1" si="226"/>
        <v>0</v>
      </c>
      <c r="R1303" s="679">
        <f t="shared" ca="1" si="226"/>
        <v>0</v>
      </c>
      <c r="S1303" s="679">
        <f t="shared" ca="1" si="226"/>
        <v>0</v>
      </c>
      <c r="T1303" s="679">
        <f t="shared" ca="1" si="226"/>
        <v>0</v>
      </c>
      <c r="U1303" s="679">
        <f t="shared" ca="1" si="226"/>
        <v>0</v>
      </c>
      <c r="V1303" s="679">
        <f t="shared" ca="1" si="224"/>
        <v>0</v>
      </c>
      <c r="W1303" s="679">
        <f t="shared" ca="1" si="223"/>
        <v>0</v>
      </c>
      <c r="X1303" s="679">
        <f t="shared" ca="1" si="225"/>
        <v>0</v>
      </c>
      <c r="Y1303" s="679">
        <f t="shared" ca="1" si="225"/>
        <v>0</v>
      </c>
      <c r="Z1303" s="679">
        <f t="shared" ca="1" si="225"/>
        <v>0</v>
      </c>
      <c r="AA1303" t="str">
        <f t="shared" si="220"/>
        <v>ASR_Financial_Report_SHP21Final</v>
      </c>
      <c r="AB1303" s="960">
        <f t="shared" si="221"/>
        <v>44658</v>
      </c>
      <c r="AC1303" t="str">
        <f t="shared" si="222"/>
        <v>Unaudited</v>
      </c>
    </row>
    <row r="1304" spans="1:29" x14ac:dyDescent="0.25">
      <c r="A1304" t="s">
        <v>420</v>
      </c>
      <c r="B1304" t="s">
        <v>1366</v>
      </c>
      <c r="C1304" t="s">
        <v>1367</v>
      </c>
      <c r="D1304">
        <v>1900</v>
      </c>
      <c r="E1304" s="960">
        <v>1</v>
      </c>
      <c r="F1304" t="s">
        <v>440</v>
      </c>
      <c r="G1304" s="960">
        <v>274</v>
      </c>
      <c r="H1304" t="s">
        <v>382</v>
      </c>
      <c r="I1304" s="940" t="s">
        <v>488</v>
      </c>
      <c r="J1304" s="940" t="s">
        <v>450</v>
      </c>
      <c r="K1304" s="940" t="s">
        <v>435</v>
      </c>
      <c r="L1304" s="940" t="s">
        <v>122</v>
      </c>
      <c r="M1304" s="961" t="s">
        <v>97</v>
      </c>
      <c r="N1304" s="679">
        <f t="shared" ca="1" si="218"/>
        <v>0</v>
      </c>
      <c r="O1304" s="679">
        <f t="shared" ca="1" si="226"/>
        <v>0</v>
      </c>
      <c r="P1304" s="679">
        <f t="shared" ca="1" si="226"/>
        <v>0</v>
      </c>
      <c r="Q1304" s="679">
        <f t="shared" ca="1" si="226"/>
        <v>0</v>
      </c>
      <c r="R1304" s="679">
        <f t="shared" ca="1" si="226"/>
        <v>0</v>
      </c>
      <c r="S1304" s="679">
        <f t="shared" ca="1" si="226"/>
        <v>0</v>
      </c>
      <c r="T1304" s="679">
        <f t="shared" ca="1" si="226"/>
        <v>0</v>
      </c>
      <c r="U1304" s="679">
        <f t="shared" ca="1" si="226"/>
        <v>0</v>
      </c>
      <c r="V1304" s="679">
        <f t="shared" ca="1" si="224"/>
        <v>0</v>
      </c>
      <c r="W1304" s="679">
        <f t="shared" ca="1" si="223"/>
        <v>0</v>
      </c>
      <c r="X1304" s="679">
        <f t="shared" ca="1" si="225"/>
        <v>0</v>
      </c>
      <c r="Y1304" s="679">
        <f t="shared" ca="1" si="225"/>
        <v>0</v>
      </c>
      <c r="Z1304" s="679">
        <f t="shared" ca="1" si="225"/>
        <v>0</v>
      </c>
      <c r="AA1304" t="str">
        <f t="shared" si="220"/>
        <v>ASR_Financial_Report_SHP21Final</v>
      </c>
      <c r="AB1304" s="960">
        <f t="shared" si="221"/>
        <v>44658</v>
      </c>
      <c r="AC1304" t="str">
        <f t="shared" si="222"/>
        <v>Unaudited</v>
      </c>
    </row>
    <row r="1305" spans="1:29" x14ac:dyDescent="0.25">
      <c r="A1305" t="s">
        <v>420</v>
      </c>
      <c r="B1305" t="s">
        <v>1366</v>
      </c>
      <c r="C1305" t="s">
        <v>1367</v>
      </c>
      <c r="D1305">
        <v>1900</v>
      </c>
      <c r="E1305" s="960">
        <v>1</v>
      </c>
      <c r="F1305" t="s">
        <v>440</v>
      </c>
      <c r="G1305" s="960">
        <v>274</v>
      </c>
      <c r="H1305" t="s">
        <v>382</v>
      </c>
      <c r="I1305" s="961" t="s">
        <v>488</v>
      </c>
      <c r="J1305" s="961" t="s">
        <v>450</v>
      </c>
      <c r="K1305" s="961" t="s">
        <v>435</v>
      </c>
      <c r="L1305" s="940" t="s">
        <v>123</v>
      </c>
      <c r="M1305" s="961" t="s">
        <v>98</v>
      </c>
      <c r="N1305" s="679">
        <f t="shared" ca="1" si="218"/>
        <v>0</v>
      </c>
      <c r="O1305" s="679">
        <f t="shared" ca="1" si="226"/>
        <v>0</v>
      </c>
      <c r="P1305" s="679">
        <f t="shared" ca="1" si="226"/>
        <v>0</v>
      </c>
      <c r="Q1305" s="679">
        <f t="shared" ca="1" si="226"/>
        <v>0</v>
      </c>
      <c r="R1305" s="679">
        <f t="shared" ca="1" si="226"/>
        <v>0</v>
      </c>
      <c r="S1305" s="679">
        <f t="shared" ca="1" si="226"/>
        <v>0</v>
      </c>
      <c r="T1305" s="679">
        <f t="shared" ca="1" si="226"/>
        <v>0</v>
      </c>
      <c r="U1305" s="679">
        <f t="shared" ca="1" si="226"/>
        <v>0</v>
      </c>
      <c r="V1305" s="679">
        <f t="shared" ca="1" si="224"/>
        <v>0</v>
      </c>
      <c r="W1305" s="679">
        <f t="shared" ca="1" si="223"/>
        <v>0</v>
      </c>
      <c r="X1305" s="679">
        <f t="shared" ca="1" si="225"/>
        <v>0</v>
      </c>
      <c r="Y1305" s="679">
        <f t="shared" ca="1" si="225"/>
        <v>0</v>
      </c>
      <c r="Z1305" s="679">
        <f t="shared" ca="1" si="225"/>
        <v>0</v>
      </c>
      <c r="AA1305" t="str">
        <f t="shared" si="220"/>
        <v>ASR_Financial_Report_SHP21Final</v>
      </c>
      <c r="AB1305" s="960">
        <f t="shared" si="221"/>
        <v>44658</v>
      </c>
      <c r="AC1305" t="str">
        <f t="shared" si="222"/>
        <v>Unaudited</v>
      </c>
    </row>
    <row r="1306" spans="1:29" x14ac:dyDescent="0.25">
      <c r="A1306" t="s">
        <v>420</v>
      </c>
      <c r="B1306" t="s">
        <v>1366</v>
      </c>
      <c r="C1306" t="s">
        <v>1367</v>
      </c>
      <c r="D1306">
        <v>1900</v>
      </c>
      <c r="E1306" s="960">
        <v>1</v>
      </c>
      <c r="F1306" t="s">
        <v>440</v>
      </c>
      <c r="G1306" s="960">
        <v>274</v>
      </c>
      <c r="H1306" t="s">
        <v>382</v>
      </c>
      <c r="I1306" s="940" t="s">
        <v>488</v>
      </c>
      <c r="J1306" s="940" t="s">
        <v>450</v>
      </c>
      <c r="K1306" s="940" t="s">
        <v>435</v>
      </c>
      <c r="L1306" s="940" t="s">
        <v>124</v>
      </c>
      <c r="M1306" s="961" t="s">
        <v>99</v>
      </c>
      <c r="N1306" s="679">
        <f t="shared" ca="1" si="218"/>
        <v>0</v>
      </c>
      <c r="O1306" s="679">
        <f t="shared" ca="1" si="226"/>
        <v>0</v>
      </c>
      <c r="P1306" s="679">
        <f t="shared" ca="1" si="226"/>
        <v>0</v>
      </c>
      <c r="Q1306" s="679">
        <f t="shared" ca="1" si="226"/>
        <v>0</v>
      </c>
      <c r="R1306" s="679">
        <f t="shared" ca="1" si="226"/>
        <v>0</v>
      </c>
      <c r="S1306" s="679">
        <f t="shared" ca="1" si="226"/>
        <v>0</v>
      </c>
      <c r="T1306" s="679">
        <f t="shared" ca="1" si="226"/>
        <v>0</v>
      </c>
      <c r="U1306" s="679">
        <f t="shared" ca="1" si="226"/>
        <v>0</v>
      </c>
      <c r="V1306" s="679">
        <f t="shared" ca="1" si="224"/>
        <v>0</v>
      </c>
      <c r="W1306" s="679">
        <f t="shared" ca="1" si="223"/>
        <v>0</v>
      </c>
      <c r="X1306" s="679">
        <f t="shared" ca="1" si="225"/>
        <v>0</v>
      </c>
      <c r="Y1306" s="679">
        <f t="shared" ca="1" si="225"/>
        <v>0</v>
      </c>
      <c r="Z1306" s="679">
        <f t="shared" ca="1" si="225"/>
        <v>0</v>
      </c>
      <c r="AA1306" t="str">
        <f t="shared" si="220"/>
        <v>ASR_Financial_Report_SHP21Final</v>
      </c>
      <c r="AB1306" s="960">
        <f t="shared" si="221"/>
        <v>44658</v>
      </c>
      <c r="AC1306" t="str">
        <f t="shared" si="222"/>
        <v>Unaudited</v>
      </c>
    </row>
    <row r="1307" spans="1:29" x14ac:dyDescent="0.25">
      <c r="A1307" t="s">
        <v>420</v>
      </c>
      <c r="B1307" t="s">
        <v>1366</v>
      </c>
      <c r="C1307" t="s">
        <v>1367</v>
      </c>
      <c r="D1307">
        <v>1900</v>
      </c>
      <c r="E1307" s="960">
        <v>1</v>
      </c>
      <c r="F1307" t="s">
        <v>440</v>
      </c>
      <c r="G1307" s="960">
        <v>274</v>
      </c>
      <c r="H1307" t="s">
        <v>382</v>
      </c>
      <c r="I1307" s="940" t="s">
        <v>488</v>
      </c>
      <c r="J1307" s="940" t="s">
        <v>450</v>
      </c>
      <c r="K1307" s="940" t="s">
        <v>435</v>
      </c>
      <c r="L1307" s="940" t="s">
        <v>125</v>
      </c>
      <c r="M1307" s="961" t="s">
        <v>100</v>
      </c>
      <c r="N1307" s="679">
        <f t="shared" ca="1" si="218"/>
        <v>0</v>
      </c>
      <c r="O1307" s="679">
        <f t="shared" ca="1" si="226"/>
        <v>0</v>
      </c>
      <c r="P1307" s="679">
        <f t="shared" ca="1" si="226"/>
        <v>0</v>
      </c>
      <c r="Q1307" s="679">
        <f t="shared" ca="1" si="226"/>
        <v>0</v>
      </c>
      <c r="R1307" s="679">
        <f t="shared" ca="1" si="226"/>
        <v>0</v>
      </c>
      <c r="S1307" s="679">
        <f t="shared" ca="1" si="226"/>
        <v>0</v>
      </c>
      <c r="T1307" s="679">
        <f t="shared" ca="1" si="226"/>
        <v>0</v>
      </c>
      <c r="U1307" s="679">
        <f t="shared" ca="1" si="226"/>
        <v>0</v>
      </c>
      <c r="V1307" s="679">
        <f t="shared" ca="1" si="224"/>
        <v>0</v>
      </c>
      <c r="W1307" s="679">
        <f t="shared" ca="1" si="223"/>
        <v>0</v>
      </c>
      <c r="X1307" s="679">
        <f t="shared" ca="1" si="225"/>
        <v>0</v>
      </c>
      <c r="Y1307" s="679">
        <f t="shared" ca="1" si="225"/>
        <v>0</v>
      </c>
      <c r="Z1307" s="679">
        <f t="shared" ca="1" si="225"/>
        <v>0</v>
      </c>
      <c r="AA1307" t="str">
        <f t="shared" si="220"/>
        <v>ASR_Financial_Report_SHP21Final</v>
      </c>
      <c r="AB1307" s="960">
        <f t="shared" si="221"/>
        <v>44658</v>
      </c>
      <c r="AC1307" t="str">
        <f t="shared" si="222"/>
        <v>Unaudited</v>
      </c>
    </row>
    <row r="1308" spans="1:29" x14ac:dyDescent="0.25">
      <c r="A1308" t="s">
        <v>420</v>
      </c>
      <c r="B1308" t="s">
        <v>1366</v>
      </c>
      <c r="C1308" t="s">
        <v>1367</v>
      </c>
      <c r="D1308">
        <v>1900</v>
      </c>
      <c r="E1308" s="960">
        <v>1</v>
      </c>
      <c r="F1308" t="s">
        <v>440</v>
      </c>
      <c r="G1308" s="960">
        <v>274</v>
      </c>
      <c r="H1308" t="s">
        <v>382</v>
      </c>
      <c r="I1308" s="940" t="s">
        <v>488</v>
      </c>
      <c r="J1308" s="940" t="s">
        <v>450</v>
      </c>
      <c r="K1308" s="940" t="s">
        <v>435</v>
      </c>
      <c r="L1308" s="940" t="s">
        <v>126</v>
      </c>
      <c r="M1308" s="961" t="s">
        <v>28</v>
      </c>
      <c r="N1308" s="679">
        <f t="shared" ca="1" si="218"/>
        <v>0</v>
      </c>
      <c r="O1308" s="679">
        <f t="shared" ca="1" si="226"/>
        <v>0</v>
      </c>
      <c r="P1308" s="679">
        <f t="shared" ca="1" si="226"/>
        <v>0</v>
      </c>
      <c r="Q1308" s="679">
        <f t="shared" ca="1" si="226"/>
        <v>0</v>
      </c>
      <c r="R1308" s="679">
        <f t="shared" ca="1" si="226"/>
        <v>0</v>
      </c>
      <c r="S1308" s="679">
        <f t="shared" ca="1" si="226"/>
        <v>0</v>
      </c>
      <c r="T1308" s="679">
        <f t="shared" ca="1" si="226"/>
        <v>0</v>
      </c>
      <c r="U1308" s="679">
        <f t="shared" ca="1" si="226"/>
        <v>0</v>
      </c>
      <c r="V1308" s="679">
        <f t="shared" ca="1" si="224"/>
        <v>0</v>
      </c>
      <c r="W1308" s="679">
        <f t="shared" ca="1" si="223"/>
        <v>0</v>
      </c>
      <c r="X1308" s="679">
        <f t="shared" ca="1" si="225"/>
        <v>0</v>
      </c>
      <c r="Y1308" s="679">
        <f t="shared" ca="1" si="225"/>
        <v>0</v>
      </c>
      <c r="Z1308" s="679">
        <f t="shared" ca="1" si="225"/>
        <v>0</v>
      </c>
      <c r="AA1308" t="str">
        <f t="shared" si="220"/>
        <v>ASR_Financial_Report_SHP21Final</v>
      </c>
      <c r="AB1308" s="960">
        <f t="shared" si="221"/>
        <v>44658</v>
      </c>
      <c r="AC1308" t="str">
        <f t="shared" si="222"/>
        <v>Unaudited</v>
      </c>
    </row>
    <row r="1309" spans="1:29" x14ac:dyDescent="0.25">
      <c r="A1309" t="s">
        <v>420</v>
      </c>
      <c r="B1309" t="s">
        <v>1366</v>
      </c>
      <c r="C1309" t="s">
        <v>1367</v>
      </c>
      <c r="D1309">
        <v>1900</v>
      </c>
      <c r="E1309" s="960">
        <v>1</v>
      </c>
      <c r="F1309" t="s">
        <v>440</v>
      </c>
      <c r="G1309" s="960">
        <v>274</v>
      </c>
      <c r="H1309" t="s">
        <v>382</v>
      </c>
      <c r="I1309" s="961" t="s">
        <v>488</v>
      </c>
      <c r="J1309" s="961" t="s">
        <v>436</v>
      </c>
      <c r="K1309" s="961" t="s">
        <v>436</v>
      </c>
      <c r="L1309" s="940" t="s">
        <v>128</v>
      </c>
      <c r="M1309" s="961" t="s">
        <v>326</v>
      </c>
      <c r="N1309" s="679">
        <f t="shared" ca="1" si="218"/>
        <v>0</v>
      </c>
      <c r="O1309" s="679">
        <f t="shared" ref="O1309:U1315" ca="1" si="227">IF(OR(AND($F1309="PY",O$1&lt;&gt;"Prior Year"),AND($F1309&lt;&gt;"PY",O$1="Prior Year")),0,INDEX(INDIRECT("'MMA Rev-Exp "&amp;$H1309&amp;"'!$A$1:$CA$200"),IF($J1309="Member Months",MATCH($J1309,INDIRECT("'MMA Rev-Exp "&amp;$H1309&amp;"'!$A$1:$A$200"),0),MATCH($L1309,INDIRECT("'MMA Rev-Exp "&amp;$H1309&amp;"'!$B$1:$B$200"),0)),IF($F1309="PY",MATCH("Prior Year Adjustments",INDIRECT("'MMA Rev-Exp "&amp;$H1309&amp;"'!$A$8:$CA$8"),0),MATCH(IF($F1309="Q1","JANUARY - MARCH (Q1)",IF($F1309="Q2","APRIL - JUNE (Q2)",IF($F1309="Q3","JULY - SEPTEMBER (Q3)",IF($F1309="Q4","OCTOBER - DECEMBER (Q4)",0)))),INDIRECT("'MMA Rev-Exp "&amp;$H1309&amp;"'!$A$7:$CA$7"),0)+MATCH(O$1,INDIRECT("'MMA Rev-Exp "&amp;$H1309&amp;"'!$D$8:$CA$8"),0)-1)))</f>
        <v>0</v>
      </c>
      <c r="P1309" s="679">
        <f t="shared" ca="1" si="227"/>
        <v>0</v>
      </c>
      <c r="Q1309" s="679">
        <f t="shared" ca="1" si="227"/>
        <v>0</v>
      </c>
      <c r="R1309" s="679">
        <f t="shared" ca="1" si="227"/>
        <v>0</v>
      </c>
      <c r="S1309" s="679">
        <f t="shared" ca="1" si="227"/>
        <v>0</v>
      </c>
      <c r="T1309" s="679">
        <f t="shared" ca="1" si="227"/>
        <v>0</v>
      </c>
      <c r="U1309" s="679">
        <f t="shared" ca="1" si="227"/>
        <v>0</v>
      </c>
      <c r="V1309" s="679">
        <f t="shared" ca="1" si="224"/>
        <v>0</v>
      </c>
      <c r="W1309" s="679">
        <f t="shared" ca="1" si="223"/>
        <v>0</v>
      </c>
      <c r="X1309" s="679">
        <f t="shared" ca="1" si="225"/>
        <v>0</v>
      </c>
      <c r="Y1309" s="679">
        <f t="shared" ca="1" si="225"/>
        <v>0</v>
      </c>
      <c r="Z1309" s="679">
        <f t="shared" ca="1" si="225"/>
        <v>0</v>
      </c>
      <c r="AA1309" t="str">
        <f t="shared" si="220"/>
        <v>ASR_Financial_Report_SHP21Final</v>
      </c>
      <c r="AB1309" s="960">
        <f t="shared" si="221"/>
        <v>44658</v>
      </c>
      <c r="AC1309" t="str">
        <f t="shared" si="222"/>
        <v>Unaudited</v>
      </c>
    </row>
    <row r="1310" spans="1:29" x14ac:dyDescent="0.25">
      <c r="A1310" t="s">
        <v>420</v>
      </c>
      <c r="B1310" t="s">
        <v>1366</v>
      </c>
      <c r="C1310" t="s">
        <v>1367</v>
      </c>
      <c r="D1310">
        <v>1900</v>
      </c>
      <c r="E1310" s="960">
        <v>1</v>
      </c>
      <c r="F1310" t="s">
        <v>440</v>
      </c>
      <c r="G1310" s="960">
        <v>274</v>
      </c>
      <c r="H1310" t="s">
        <v>382</v>
      </c>
      <c r="I1310" s="961" t="s">
        <v>488</v>
      </c>
      <c r="J1310" s="961" t="s">
        <v>436</v>
      </c>
      <c r="K1310" s="961" t="s">
        <v>436</v>
      </c>
      <c r="L1310" s="940" t="s">
        <v>129</v>
      </c>
      <c r="M1310" s="961" t="s">
        <v>325</v>
      </c>
      <c r="N1310" s="679">
        <f t="shared" ca="1" si="218"/>
        <v>0</v>
      </c>
      <c r="O1310" s="679">
        <f t="shared" ca="1" si="227"/>
        <v>0</v>
      </c>
      <c r="P1310" s="679">
        <f t="shared" ca="1" si="227"/>
        <v>0</v>
      </c>
      <c r="Q1310" s="679">
        <f t="shared" ca="1" si="227"/>
        <v>0</v>
      </c>
      <c r="R1310" s="679">
        <f t="shared" ca="1" si="227"/>
        <v>0</v>
      </c>
      <c r="S1310" s="679">
        <f t="shared" ca="1" si="227"/>
        <v>0</v>
      </c>
      <c r="T1310" s="679">
        <f t="shared" ca="1" si="227"/>
        <v>0</v>
      </c>
      <c r="U1310" s="679">
        <f t="shared" ca="1" si="227"/>
        <v>0</v>
      </c>
      <c r="V1310" s="679">
        <f t="shared" ca="1" si="224"/>
        <v>0</v>
      </c>
      <c r="W1310" s="679">
        <f t="shared" ca="1" si="223"/>
        <v>0</v>
      </c>
      <c r="X1310" s="679">
        <f t="shared" ca="1" si="225"/>
        <v>0</v>
      </c>
      <c r="Y1310" s="679">
        <f t="shared" ca="1" si="225"/>
        <v>0</v>
      </c>
      <c r="Z1310" s="679">
        <f t="shared" ca="1" si="225"/>
        <v>0</v>
      </c>
      <c r="AA1310" t="str">
        <f t="shared" si="220"/>
        <v>ASR_Financial_Report_SHP21Final</v>
      </c>
      <c r="AB1310" s="960">
        <f t="shared" si="221"/>
        <v>44658</v>
      </c>
      <c r="AC1310" t="str">
        <f t="shared" si="222"/>
        <v>Unaudited</v>
      </c>
    </row>
    <row r="1311" spans="1:29" ht="30" x14ac:dyDescent="0.25">
      <c r="A1311" t="s">
        <v>420</v>
      </c>
      <c r="B1311" t="s">
        <v>1366</v>
      </c>
      <c r="C1311" t="s">
        <v>1367</v>
      </c>
      <c r="D1311">
        <v>1900</v>
      </c>
      <c r="E1311" s="960">
        <v>1</v>
      </c>
      <c r="F1311" t="s">
        <v>440</v>
      </c>
      <c r="G1311" s="960">
        <v>274</v>
      </c>
      <c r="H1311" t="s">
        <v>382</v>
      </c>
      <c r="I1311" s="961" t="s">
        <v>488</v>
      </c>
      <c r="J1311" s="961" t="s">
        <v>436</v>
      </c>
      <c r="K1311" s="961" t="s">
        <v>436</v>
      </c>
      <c r="L1311" s="940" t="s">
        <v>130</v>
      </c>
      <c r="M1311" s="961" t="s">
        <v>179</v>
      </c>
      <c r="N1311" s="679">
        <f t="shared" ca="1" si="218"/>
        <v>0</v>
      </c>
      <c r="O1311" s="679">
        <f t="shared" ca="1" si="227"/>
        <v>0</v>
      </c>
      <c r="P1311" s="679">
        <f t="shared" ca="1" si="227"/>
        <v>0</v>
      </c>
      <c r="Q1311" s="679">
        <f t="shared" ca="1" si="227"/>
        <v>0</v>
      </c>
      <c r="R1311" s="679">
        <f t="shared" ca="1" si="227"/>
        <v>0</v>
      </c>
      <c r="S1311" s="679">
        <f t="shared" ca="1" si="227"/>
        <v>0</v>
      </c>
      <c r="T1311" s="679">
        <f t="shared" ca="1" si="227"/>
        <v>0</v>
      </c>
      <c r="U1311" s="679">
        <f t="shared" ca="1" si="227"/>
        <v>0</v>
      </c>
      <c r="V1311" s="679">
        <f t="shared" ca="1" si="224"/>
        <v>0</v>
      </c>
      <c r="W1311" s="679">
        <f t="shared" ca="1" si="223"/>
        <v>0</v>
      </c>
      <c r="X1311" s="679">
        <f t="shared" ca="1" si="225"/>
        <v>0</v>
      </c>
      <c r="Y1311" s="679">
        <f t="shared" ca="1" si="225"/>
        <v>0</v>
      </c>
      <c r="Z1311" s="679">
        <f t="shared" ca="1" si="225"/>
        <v>0</v>
      </c>
      <c r="AA1311" t="str">
        <f t="shared" si="220"/>
        <v>ASR_Financial_Report_SHP21Final</v>
      </c>
      <c r="AB1311" s="960">
        <f t="shared" si="221"/>
        <v>44658</v>
      </c>
      <c r="AC1311" t="str">
        <f t="shared" si="222"/>
        <v>Unaudited</v>
      </c>
    </row>
    <row r="1312" spans="1:29" x14ac:dyDescent="0.25">
      <c r="A1312" t="s">
        <v>420</v>
      </c>
      <c r="B1312" t="s">
        <v>1366</v>
      </c>
      <c r="C1312" t="s">
        <v>1367</v>
      </c>
      <c r="D1312">
        <v>1900</v>
      </c>
      <c r="E1312" s="960">
        <v>1</v>
      </c>
      <c r="F1312" t="s">
        <v>440</v>
      </c>
      <c r="G1312" s="960">
        <v>274</v>
      </c>
      <c r="H1312" t="s">
        <v>382</v>
      </c>
      <c r="I1312" s="961" t="s">
        <v>488</v>
      </c>
      <c r="J1312" s="961" t="s">
        <v>436</v>
      </c>
      <c r="K1312" s="961" t="s">
        <v>436</v>
      </c>
      <c r="L1312" s="940" t="s">
        <v>131</v>
      </c>
      <c r="M1312" s="961" t="s">
        <v>494</v>
      </c>
      <c r="N1312" s="679">
        <f t="shared" ca="1" si="218"/>
        <v>0</v>
      </c>
      <c r="O1312" s="679">
        <f t="shared" ca="1" si="227"/>
        <v>0</v>
      </c>
      <c r="P1312" s="679">
        <f t="shared" ca="1" si="227"/>
        <v>0</v>
      </c>
      <c r="Q1312" s="679">
        <f t="shared" ca="1" si="227"/>
        <v>0</v>
      </c>
      <c r="R1312" s="679">
        <f t="shared" ca="1" si="227"/>
        <v>0</v>
      </c>
      <c r="S1312" s="679">
        <f t="shared" ca="1" si="227"/>
        <v>0</v>
      </c>
      <c r="T1312" s="679">
        <f t="shared" ca="1" si="227"/>
        <v>0</v>
      </c>
      <c r="U1312" s="679">
        <f t="shared" ca="1" si="227"/>
        <v>0</v>
      </c>
      <c r="V1312" s="679">
        <f t="shared" ca="1" si="224"/>
        <v>0</v>
      </c>
      <c r="W1312" s="679">
        <f t="shared" ca="1" si="223"/>
        <v>0</v>
      </c>
      <c r="X1312" s="679">
        <f t="shared" ca="1" si="225"/>
        <v>0</v>
      </c>
      <c r="Y1312" s="679">
        <f t="shared" ca="1" si="225"/>
        <v>0</v>
      </c>
      <c r="Z1312" s="679">
        <f t="shared" ca="1" si="225"/>
        <v>0</v>
      </c>
      <c r="AA1312" t="str">
        <f t="shared" si="220"/>
        <v>ASR_Financial_Report_SHP21Final</v>
      </c>
      <c r="AB1312" s="960">
        <f t="shared" si="221"/>
        <v>44658</v>
      </c>
      <c r="AC1312" t="str">
        <f t="shared" si="222"/>
        <v>Unaudited</v>
      </c>
    </row>
    <row r="1313" spans="1:29" x14ac:dyDescent="0.25">
      <c r="A1313" t="s">
        <v>420</v>
      </c>
      <c r="B1313" t="s">
        <v>1366</v>
      </c>
      <c r="C1313" t="s">
        <v>1367</v>
      </c>
      <c r="D1313">
        <v>1900</v>
      </c>
      <c r="E1313" s="960">
        <v>1</v>
      </c>
      <c r="F1313" t="s">
        <v>440</v>
      </c>
      <c r="G1313" s="960">
        <v>274</v>
      </c>
      <c r="H1313" t="s">
        <v>382</v>
      </c>
      <c r="I1313" s="961" t="s">
        <v>488</v>
      </c>
      <c r="J1313" s="961" t="s">
        <v>436</v>
      </c>
      <c r="K1313" s="961" t="s">
        <v>436</v>
      </c>
      <c r="L1313" s="956" t="s">
        <v>132</v>
      </c>
      <c r="M1313" s="961" t="s">
        <v>495</v>
      </c>
      <c r="N1313" s="679">
        <f t="shared" ca="1" si="218"/>
        <v>0</v>
      </c>
      <c r="O1313" s="679">
        <f t="shared" ca="1" si="227"/>
        <v>0</v>
      </c>
      <c r="P1313" s="679">
        <f t="shared" ca="1" si="227"/>
        <v>0</v>
      </c>
      <c r="Q1313" s="679">
        <f t="shared" ca="1" si="227"/>
        <v>0</v>
      </c>
      <c r="R1313" s="679">
        <f t="shared" ca="1" si="227"/>
        <v>0</v>
      </c>
      <c r="S1313" s="679">
        <f t="shared" ca="1" si="227"/>
        <v>0</v>
      </c>
      <c r="T1313" s="679">
        <f t="shared" ca="1" si="227"/>
        <v>0</v>
      </c>
      <c r="U1313" s="679">
        <f t="shared" ca="1" si="227"/>
        <v>0</v>
      </c>
      <c r="V1313" s="679">
        <f t="shared" ca="1" si="224"/>
        <v>0</v>
      </c>
      <c r="W1313" s="679">
        <f t="shared" ca="1" si="223"/>
        <v>0</v>
      </c>
      <c r="X1313" s="679">
        <f t="shared" ca="1" si="225"/>
        <v>0</v>
      </c>
      <c r="Y1313" s="679">
        <f t="shared" ca="1" si="225"/>
        <v>0</v>
      </c>
      <c r="Z1313" s="679">
        <f t="shared" ca="1" si="225"/>
        <v>0</v>
      </c>
      <c r="AA1313" t="str">
        <f t="shared" si="220"/>
        <v>ASR_Financial_Report_SHP21Final</v>
      </c>
      <c r="AB1313" s="960">
        <f t="shared" si="221"/>
        <v>44658</v>
      </c>
      <c r="AC1313" t="str">
        <f t="shared" si="222"/>
        <v>Unaudited</v>
      </c>
    </row>
    <row r="1314" spans="1:29" x14ac:dyDescent="0.25">
      <c r="A1314" t="s">
        <v>420</v>
      </c>
      <c r="B1314" t="s">
        <v>1366</v>
      </c>
      <c r="C1314" t="s">
        <v>1367</v>
      </c>
      <c r="D1314">
        <v>1900</v>
      </c>
      <c r="E1314" s="960">
        <v>1</v>
      </c>
      <c r="F1314" t="s">
        <v>440</v>
      </c>
      <c r="G1314" s="960">
        <v>274</v>
      </c>
      <c r="H1314" t="s">
        <v>382</v>
      </c>
      <c r="I1314" s="961" t="s">
        <v>488</v>
      </c>
      <c r="J1314" s="961" t="s">
        <v>436</v>
      </c>
      <c r="K1314" s="961" t="s">
        <v>436</v>
      </c>
      <c r="L1314" s="940" t="s">
        <v>133</v>
      </c>
      <c r="M1314" s="961" t="s">
        <v>496</v>
      </c>
      <c r="N1314" s="679">
        <f t="shared" ca="1" si="218"/>
        <v>0</v>
      </c>
      <c r="O1314" s="679">
        <f t="shared" ca="1" si="227"/>
        <v>0</v>
      </c>
      <c r="P1314" s="679">
        <f t="shared" ca="1" si="227"/>
        <v>0</v>
      </c>
      <c r="Q1314" s="679">
        <f t="shared" ca="1" si="227"/>
        <v>0</v>
      </c>
      <c r="R1314" s="679">
        <f t="shared" ca="1" si="227"/>
        <v>0</v>
      </c>
      <c r="S1314" s="679">
        <f t="shared" ca="1" si="227"/>
        <v>0</v>
      </c>
      <c r="T1314" s="679">
        <f t="shared" ca="1" si="227"/>
        <v>0</v>
      </c>
      <c r="U1314" s="679">
        <f t="shared" ca="1" si="227"/>
        <v>0</v>
      </c>
      <c r="V1314" s="679">
        <f t="shared" ca="1" si="224"/>
        <v>0</v>
      </c>
      <c r="W1314" s="679">
        <f t="shared" ca="1" si="223"/>
        <v>0</v>
      </c>
      <c r="X1314" s="679">
        <f t="shared" ca="1" si="225"/>
        <v>0</v>
      </c>
      <c r="Y1314" s="679">
        <f t="shared" ca="1" si="225"/>
        <v>0</v>
      </c>
      <c r="Z1314" s="679">
        <f t="shared" ca="1" si="225"/>
        <v>0</v>
      </c>
      <c r="AA1314" t="str">
        <f t="shared" si="220"/>
        <v>ASR_Financial_Report_SHP21Final</v>
      </c>
      <c r="AB1314" s="960">
        <f t="shared" si="221"/>
        <v>44658</v>
      </c>
      <c r="AC1314" t="str">
        <f t="shared" si="222"/>
        <v>Unaudited</v>
      </c>
    </row>
    <row r="1315" spans="1:29" x14ac:dyDescent="0.25">
      <c r="A1315" t="s">
        <v>420</v>
      </c>
      <c r="B1315" t="s">
        <v>1366</v>
      </c>
      <c r="C1315" t="s">
        <v>1367</v>
      </c>
      <c r="D1315">
        <v>1900</v>
      </c>
      <c r="E1315" s="960">
        <v>1</v>
      </c>
      <c r="F1315" t="s">
        <v>440</v>
      </c>
      <c r="G1315" s="960">
        <v>274</v>
      </c>
      <c r="H1315" t="s">
        <v>382</v>
      </c>
      <c r="I1315" s="940" t="s">
        <v>489</v>
      </c>
      <c r="J1315" s="940" t="s">
        <v>26</v>
      </c>
      <c r="K1315" s="940" t="s">
        <v>26</v>
      </c>
      <c r="L1315" s="940" t="s">
        <v>269</v>
      </c>
      <c r="M1315" s="961" t="s">
        <v>26</v>
      </c>
      <c r="N1315" s="679">
        <f t="shared" ca="1" si="218"/>
        <v>0</v>
      </c>
      <c r="O1315" s="679">
        <f t="shared" ca="1" si="227"/>
        <v>0</v>
      </c>
      <c r="P1315" s="679">
        <f t="shared" ca="1" si="227"/>
        <v>0</v>
      </c>
      <c r="Q1315" s="679">
        <f t="shared" ca="1" si="227"/>
        <v>0</v>
      </c>
      <c r="R1315" s="679">
        <f t="shared" ca="1" si="227"/>
        <v>0</v>
      </c>
      <c r="S1315" s="679">
        <f t="shared" ca="1" si="227"/>
        <v>0</v>
      </c>
      <c r="T1315" s="679">
        <f t="shared" ca="1" si="227"/>
        <v>0</v>
      </c>
      <c r="U1315" s="679">
        <f t="shared" ca="1" si="227"/>
        <v>0</v>
      </c>
      <c r="V1315" s="679">
        <f t="shared" ca="1" si="224"/>
        <v>0</v>
      </c>
      <c r="W1315" s="679">
        <f t="shared" ca="1" si="223"/>
        <v>0</v>
      </c>
      <c r="X1315" s="679">
        <f t="shared" ca="1" si="225"/>
        <v>0</v>
      </c>
      <c r="Y1315" s="679">
        <f t="shared" ca="1" si="225"/>
        <v>0</v>
      </c>
      <c r="Z1315" s="679">
        <f t="shared" ca="1" si="225"/>
        <v>0</v>
      </c>
      <c r="AA1315" t="str">
        <f t="shared" si="220"/>
        <v>ASR_Financial_Report_SHP21Final</v>
      </c>
      <c r="AB1315" s="960">
        <f t="shared" si="221"/>
        <v>44658</v>
      </c>
      <c r="AC1315" t="str">
        <f t="shared" si="222"/>
        <v>Unaudited</v>
      </c>
    </row>
    <row r="1316" spans="1:29" x14ac:dyDescent="0.25">
      <c r="A1316" t="s">
        <v>420</v>
      </c>
      <c r="B1316" t="s">
        <v>1366</v>
      </c>
      <c r="C1316" t="s">
        <v>1367</v>
      </c>
      <c r="D1316">
        <v>1900</v>
      </c>
      <c r="E1316" s="960">
        <v>1</v>
      </c>
      <c r="F1316" t="s">
        <v>441</v>
      </c>
      <c r="G1316" s="960">
        <v>366</v>
      </c>
      <c r="H1316" t="s">
        <v>382</v>
      </c>
      <c r="I1316" s="961" t="s">
        <v>432</v>
      </c>
      <c r="J1316" s="961" t="s">
        <v>432</v>
      </c>
      <c r="K1316" s="961" t="s">
        <v>432</v>
      </c>
      <c r="L1316" s="940"/>
      <c r="M1316" s="961" t="s">
        <v>432</v>
      </c>
      <c r="N1316" s="679">
        <f t="shared" ca="1" si="218"/>
        <v>0</v>
      </c>
      <c r="O1316" s="679">
        <f ca="1">IF(OR(AND($F1316="PY",O$1&lt;&gt;"Prior Year"),AND($F1316&lt;&gt;"PY",O$1="Prior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"&amp;$H1316&amp;"'!$A$7:$CA$7"),0)+MATCH(O$1,INDIRECT("'MMA Rev-Exp "&amp;$H1316&amp;"'!$D$8:$CA$8"),0)-1)))</f>
        <v>0</v>
      </c>
      <c r="P1316" s="679">
        <f ca="1">IF(OR(AND($F1316="PY",P$1&lt;&gt;"Prior Year"),AND($F1316&lt;&gt;"PY",P$1="Prior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"&amp;$H1316&amp;"'!$A$7:$CA$7"),0)+MATCH(P$1,INDIRECT("'MMA Rev-Exp "&amp;$H1316&amp;"'!$D$8:$CA$8"),0)-1)))</f>
        <v>0</v>
      </c>
      <c r="Q1316" s="679">
        <f ca="1">IF(OR(AND($F1316="PY",Q$1&lt;&gt;"Prior Year"),AND($F1316&lt;&gt;"PY",Q$1="Prior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"&amp;$H1316&amp;"'!$A$7:$CA$7"),0)+MATCH(Q$1,INDIRECT("'MMA Rev-Exp "&amp;$H1316&amp;"'!$D$8:$CA$8"),0)-1)))</f>
        <v>0</v>
      </c>
      <c r="R1316" s="679">
        <f ca="1">IF(OR(AND($F1316="PY",R$1&lt;&gt;"Prior Year"),AND($F1316&lt;&gt;"PY",R$1="Prior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"&amp;$H1316&amp;"'!$A$7:$CA$7"),0)+MATCH(R$1,INDIRECT("'MMA Rev-Exp "&amp;$H1316&amp;"'!$D$8:$CA$8"),0)-1)))</f>
        <v>0</v>
      </c>
      <c r="S1316" s="679">
        <f t="shared" ref="O1316:Z1339" ca="1" si="228">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679">
        <f t="shared" ca="1" si="228"/>
        <v>0</v>
      </c>
      <c r="U1316" s="679">
        <f t="shared" ca="1" si="228"/>
        <v>0</v>
      </c>
      <c r="V1316" s="679">
        <f t="shared" ca="1" si="228"/>
        <v>0</v>
      </c>
      <c r="W1316" s="679">
        <f t="shared" ca="1" si="223"/>
        <v>0</v>
      </c>
      <c r="X1316" s="679">
        <f t="shared" ca="1" si="228"/>
        <v>0</v>
      </c>
      <c r="Y1316" s="679">
        <f t="shared" ca="1" si="228"/>
        <v>0</v>
      </c>
      <c r="Z1316" s="679">
        <f t="shared" ca="1" si="228"/>
        <v>0</v>
      </c>
      <c r="AA1316" t="str">
        <f t="shared" si="220"/>
        <v>ASR_Financial_Report_SHP21Final</v>
      </c>
      <c r="AB1316" s="960">
        <f t="shared" si="221"/>
        <v>44658</v>
      </c>
      <c r="AC1316" t="str">
        <f t="shared" si="222"/>
        <v>Unaudited</v>
      </c>
    </row>
    <row r="1317" spans="1:29" x14ac:dyDescent="0.25">
      <c r="A1317" t="s">
        <v>420</v>
      </c>
      <c r="B1317" t="s">
        <v>1366</v>
      </c>
      <c r="C1317" t="s">
        <v>1367</v>
      </c>
      <c r="D1317">
        <v>1900</v>
      </c>
      <c r="E1317" s="960">
        <v>1</v>
      </c>
      <c r="F1317" t="s">
        <v>441</v>
      </c>
      <c r="G1317" s="960">
        <v>366</v>
      </c>
      <c r="H1317" t="s">
        <v>382</v>
      </c>
      <c r="I1317" s="940" t="s">
        <v>487</v>
      </c>
      <c r="J1317" s="940" t="s">
        <v>12</v>
      </c>
      <c r="K1317" s="940" t="s">
        <v>12</v>
      </c>
      <c r="L1317" s="940">
        <v>1.1000000000000001</v>
      </c>
      <c r="M1317" s="940" t="s">
        <v>12</v>
      </c>
      <c r="N1317" s="679">
        <f t="shared" ca="1" si="218"/>
        <v>0</v>
      </c>
      <c r="O1317" s="679">
        <f t="shared" ca="1" si="228"/>
        <v>0</v>
      </c>
      <c r="P1317" s="679">
        <f t="shared" ca="1" si="228"/>
        <v>0</v>
      </c>
      <c r="Q1317" s="679">
        <f t="shared" ca="1" si="228"/>
        <v>0</v>
      </c>
      <c r="R1317" s="679">
        <f t="shared" ca="1" si="228"/>
        <v>0</v>
      </c>
      <c r="S1317" s="679">
        <f t="shared" ca="1" si="228"/>
        <v>0</v>
      </c>
      <c r="T1317" s="679">
        <f t="shared" ca="1" si="228"/>
        <v>0</v>
      </c>
      <c r="U1317" s="679">
        <f t="shared" ca="1" si="228"/>
        <v>0</v>
      </c>
      <c r="V1317" s="679">
        <f t="shared" ca="1" si="228"/>
        <v>0</v>
      </c>
      <c r="W1317" s="679">
        <f t="shared" ca="1" si="223"/>
        <v>0</v>
      </c>
      <c r="X1317" s="679">
        <f t="shared" ca="1" si="228"/>
        <v>0</v>
      </c>
      <c r="Y1317" s="679">
        <f t="shared" ca="1" si="228"/>
        <v>0</v>
      </c>
      <c r="Z1317" s="679">
        <f t="shared" ca="1" si="228"/>
        <v>0</v>
      </c>
      <c r="AA1317" t="str">
        <f t="shared" si="220"/>
        <v>ASR_Financial_Report_SHP21Final</v>
      </c>
      <c r="AB1317" s="960">
        <f t="shared" si="221"/>
        <v>44658</v>
      </c>
      <c r="AC1317" t="str">
        <f t="shared" si="222"/>
        <v>Unaudited</v>
      </c>
    </row>
    <row r="1318" spans="1:29" x14ac:dyDescent="0.25">
      <c r="A1318" t="s">
        <v>420</v>
      </c>
      <c r="B1318" t="s">
        <v>1366</v>
      </c>
      <c r="C1318" t="s">
        <v>1367</v>
      </c>
      <c r="D1318">
        <v>1900</v>
      </c>
      <c r="E1318" s="960">
        <v>1</v>
      </c>
      <c r="F1318" t="s">
        <v>441</v>
      </c>
      <c r="G1318" s="960">
        <v>366</v>
      </c>
      <c r="H1318" t="s">
        <v>382</v>
      </c>
      <c r="I1318" s="940" t="s">
        <v>487</v>
      </c>
      <c r="J1318" s="940" t="s">
        <v>12</v>
      </c>
      <c r="K1318" s="940" t="s">
        <v>1309</v>
      </c>
      <c r="L1318" s="940" t="s">
        <v>1300</v>
      </c>
      <c r="M1318" s="961" t="s">
        <v>1309</v>
      </c>
      <c r="N1318" s="679">
        <f t="shared" ca="1" si="218"/>
        <v>0</v>
      </c>
      <c r="O1318" s="679">
        <f t="shared" ca="1" si="228"/>
        <v>0</v>
      </c>
      <c r="P1318" s="679">
        <f t="shared" ca="1" si="228"/>
        <v>0</v>
      </c>
      <c r="Q1318" s="679">
        <f t="shared" ca="1" si="228"/>
        <v>0</v>
      </c>
      <c r="R1318" s="679">
        <f t="shared" ca="1" si="228"/>
        <v>0</v>
      </c>
      <c r="S1318" s="679">
        <f t="shared" ca="1" si="228"/>
        <v>0</v>
      </c>
      <c r="T1318" s="679">
        <f t="shared" ca="1" si="228"/>
        <v>0</v>
      </c>
      <c r="U1318" s="679">
        <f t="shared" ca="1" si="228"/>
        <v>0</v>
      </c>
      <c r="V1318" s="679">
        <f t="shared" ca="1" si="228"/>
        <v>0</v>
      </c>
      <c r="W1318" s="679">
        <f t="shared" ca="1" si="223"/>
        <v>0</v>
      </c>
      <c r="X1318" s="679">
        <f t="shared" ca="1" si="228"/>
        <v>0</v>
      </c>
      <c r="Y1318" s="679">
        <f t="shared" ca="1" si="228"/>
        <v>0</v>
      </c>
      <c r="Z1318" s="679">
        <f t="shared" ca="1" si="228"/>
        <v>0</v>
      </c>
      <c r="AA1318" t="str">
        <f t="shared" si="220"/>
        <v>ASR_Financial_Report_SHP21Final</v>
      </c>
      <c r="AB1318" s="960">
        <f t="shared" si="221"/>
        <v>44658</v>
      </c>
      <c r="AC1318" t="str">
        <f t="shared" si="222"/>
        <v>Unaudited</v>
      </c>
    </row>
    <row r="1319" spans="1:29" x14ac:dyDescent="0.25">
      <c r="A1319" t="s">
        <v>420</v>
      </c>
      <c r="B1319" t="s">
        <v>1366</v>
      </c>
      <c r="C1319" t="s">
        <v>1367</v>
      </c>
      <c r="D1319">
        <v>1900</v>
      </c>
      <c r="E1319" s="960">
        <v>1</v>
      </c>
      <c r="F1319" t="s">
        <v>441</v>
      </c>
      <c r="G1319" s="960">
        <v>366</v>
      </c>
      <c r="H1319" t="s">
        <v>382</v>
      </c>
      <c r="I1319" s="940" t="s">
        <v>487</v>
      </c>
      <c r="J1319" s="940" t="s">
        <v>490</v>
      </c>
      <c r="K1319" s="940" t="s">
        <v>491</v>
      </c>
      <c r="L1319" s="940" t="s">
        <v>63</v>
      </c>
      <c r="M1319" s="961" t="s">
        <v>343</v>
      </c>
      <c r="N1319" s="679">
        <f t="shared" ca="1" si="218"/>
        <v>0</v>
      </c>
      <c r="O1319" s="679">
        <f t="shared" ca="1" si="228"/>
        <v>0</v>
      </c>
      <c r="P1319" s="679">
        <f t="shared" ca="1" si="228"/>
        <v>0</v>
      </c>
      <c r="Q1319" s="679">
        <f t="shared" ca="1" si="228"/>
        <v>0</v>
      </c>
      <c r="R1319" s="679">
        <f t="shared" ca="1" si="228"/>
        <v>0</v>
      </c>
      <c r="S1319" s="679">
        <f t="shared" ca="1" si="228"/>
        <v>0</v>
      </c>
      <c r="T1319" s="679">
        <f t="shared" ca="1" si="228"/>
        <v>0</v>
      </c>
      <c r="U1319" s="679">
        <f t="shared" ca="1" si="228"/>
        <v>0</v>
      </c>
      <c r="V1319" s="679">
        <f t="shared" ca="1" si="228"/>
        <v>0</v>
      </c>
      <c r="W1319" s="679">
        <f t="shared" ca="1" si="223"/>
        <v>0</v>
      </c>
      <c r="X1319" s="679">
        <f t="shared" ca="1" si="228"/>
        <v>0</v>
      </c>
      <c r="Y1319" s="679">
        <f t="shared" ca="1" si="228"/>
        <v>0</v>
      </c>
      <c r="Z1319" s="679">
        <f t="shared" ca="1" si="228"/>
        <v>0</v>
      </c>
      <c r="AA1319" t="str">
        <f t="shared" si="220"/>
        <v>ASR_Financial_Report_SHP21Final</v>
      </c>
      <c r="AB1319" s="960">
        <f t="shared" si="221"/>
        <v>44658</v>
      </c>
      <c r="AC1319" t="str">
        <f t="shared" si="222"/>
        <v>Unaudited</v>
      </c>
    </row>
    <row r="1320" spans="1:29" x14ac:dyDescent="0.25">
      <c r="A1320" t="s">
        <v>420</v>
      </c>
      <c r="B1320" t="s">
        <v>1366</v>
      </c>
      <c r="C1320" t="s">
        <v>1367</v>
      </c>
      <c r="D1320">
        <v>1900</v>
      </c>
      <c r="E1320" s="960">
        <v>1</v>
      </c>
      <c r="F1320" t="s">
        <v>441</v>
      </c>
      <c r="G1320" s="960">
        <v>366</v>
      </c>
      <c r="H1320" t="s">
        <v>382</v>
      </c>
      <c r="I1320" s="940" t="s">
        <v>487</v>
      </c>
      <c r="J1320" s="940" t="s">
        <v>490</v>
      </c>
      <c r="K1320" s="940" t="s">
        <v>1000</v>
      </c>
      <c r="L1320" s="940" t="s">
        <v>896</v>
      </c>
      <c r="M1320" s="961" t="s">
        <v>897</v>
      </c>
      <c r="N1320" s="679">
        <f t="shared" ca="1" si="218"/>
        <v>0</v>
      </c>
      <c r="O1320" s="679">
        <f t="shared" ca="1" si="228"/>
        <v>0</v>
      </c>
      <c r="P1320" s="679">
        <f t="shared" ca="1" si="228"/>
        <v>0</v>
      </c>
      <c r="Q1320" s="679">
        <f t="shared" ca="1" si="228"/>
        <v>0</v>
      </c>
      <c r="R1320" s="679">
        <f t="shared" ca="1" si="228"/>
        <v>0</v>
      </c>
      <c r="S1320" s="679">
        <f t="shared" ca="1" si="228"/>
        <v>0</v>
      </c>
      <c r="T1320" s="679">
        <f t="shared" ca="1" si="228"/>
        <v>0</v>
      </c>
      <c r="U1320" s="679">
        <f t="shared" ca="1" si="228"/>
        <v>0</v>
      </c>
      <c r="V1320" s="679">
        <f t="shared" ca="1" si="228"/>
        <v>0</v>
      </c>
      <c r="W1320" s="679">
        <f t="shared" ca="1" si="223"/>
        <v>0</v>
      </c>
      <c r="X1320" s="679">
        <f t="shared" ca="1" si="228"/>
        <v>0</v>
      </c>
      <c r="Y1320" s="679">
        <f t="shared" ca="1" si="228"/>
        <v>0</v>
      </c>
      <c r="Z1320" s="679">
        <f t="shared" ca="1" si="228"/>
        <v>0</v>
      </c>
      <c r="AA1320" t="str">
        <f t="shared" si="220"/>
        <v>ASR_Financial_Report_SHP21Final</v>
      </c>
      <c r="AB1320" s="960">
        <f t="shared" si="221"/>
        <v>44658</v>
      </c>
      <c r="AC1320" t="str">
        <f t="shared" si="222"/>
        <v>Unaudited</v>
      </c>
    </row>
    <row r="1321" spans="1:29" x14ac:dyDescent="0.25">
      <c r="A1321" t="s">
        <v>420</v>
      </c>
      <c r="B1321" t="s">
        <v>1366</v>
      </c>
      <c r="C1321" t="s">
        <v>1367</v>
      </c>
      <c r="D1321">
        <v>1900</v>
      </c>
      <c r="E1321" s="960">
        <v>1</v>
      </c>
      <c r="F1321" t="s">
        <v>441</v>
      </c>
      <c r="G1321" s="960">
        <v>366</v>
      </c>
      <c r="H1321" t="s">
        <v>382</v>
      </c>
      <c r="I1321" s="940" t="s">
        <v>487</v>
      </c>
      <c r="J1321" s="940" t="s">
        <v>13</v>
      </c>
      <c r="K1321" s="940" t="s">
        <v>492</v>
      </c>
      <c r="L1321" s="946" t="s">
        <v>94</v>
      </c>
      <c r="M1321" s="962" t="s">
        <v>146</v>
      </c>
      <c r="N1321" s="679">
        <f t="shared" ca="1" si="218"/>
        <v>0</v>
      </c>
      <c r="O1321" s="679">
        <f t="shared" ca="1" si="228"/>
        <v>0</v>
      </c>
      <c r="P1321" s="679">
        <f t="shared" ca="1" si="228"/>
        <v>0</v>
      </c>
      <c r="Q1321" s="679">
        <f t="shared" ca="1" si="228"/>
        <v>0</v>
      </c>
      <c r="R1321" s="679">
        <f t="shared" ca="1" si="228"/>
        <v>0</v>
      </c>
      <c r="S1321" s="679">
        <f t="shared" ca="1" si="228"/>
        <v>0</v>
      </c>
      <c r="T1321" s="679">
        <f t="shared" ca="1" si="228"/>
        <v>0</v>
      </c>
      <c r="U1321" s="679">
        <f t="shared" ca="1" si="228"/>
        <v>0</v>
      </c>
      <c r="V1321" s="679">
        <f t="shared" ca="1" si="228"/>
        <v>0</v>
      </c>
      <c r="W1321" s="679">
        <f t="shared" ca="1" si="223"/>
        <v>0</v>
      </c>
      <c r="X1321" s="679">
        <f t="shared" ca="1" si="228"/>
        <v>0</v>
      </c>
      <c r="Y1321" s="679">
        <f t="shared" ca="1" si="228"/>
        <v>0</v>
      </c>
      <c r="Z1321" s="679">
        <f t="shared" ca="1" si="228"/>
        <v>0</v>
      </c>
      <c r="AA1321" t="str">
        <f t="shared" si="220"/>
        <v>ASR_Financial_Report_SHP21Final</v>
      </c>
      <c r="AB1321" s="960">
        <f t="shared" si="221"/>
        <v>44658</v>
      </c>
      <c r="AC1321" t="str">
        <f t="shared" si="222"/>
        <v>Unaudited</v>
      </c>
    </row>
    <row r="1322" spans="1:29" x14ac:dyDescent="0.25">
      <c r="A1322" t="s">
        <v>420</v>
      </c>
      <c r="B1322" t="s">
        <v>1366</v>
      </c>
      <c r="C1322" t="s">
        <v>1367</v>
      </c>
      <c r="D1322">
        <v>1900</v>
      </c>
      <c r="E1322" s="960">
        <v>1</v>
      </c>
      <c r="F1322" t="s">
        <v>441</v>
      </c>
      <c r="G1322" s="960">
        <v>366</v>
      </c>
      <c r="H1322" t="s">
        <v>382</v>
      </c>
      <c r="I1322" s="940" t="s">
        <v>487</v>
      </c>
      <c r="J1322" s="940" t="s">
        <v>13</v>
      </c>
      <c r="K1322" s="940" t="s">
        <v>13</v>
      </c>
      <c r="L1322" s="940" t="s">
        <v>35</v>
      </c>
      <c r="M1322" s="961" t="s">
        <v>13</v>
      </c>
      <c r="N1322" s="679">
        <f t="shared" ca="1" si="218"/>
        <v>0</v>
      </c>
      <c r="O1322" s="679">
        <f t="shared" ca="1" si="228"/>
        <v>0</v>
      </c>
      <c r="P1322" s="679">
        <f t="shared" ca="1" si="228"/>
        <v>0</v>
      </c>
      <c r="Q1322" s="679">
        <f t="shared" ca="1" si="228"/>
        <v>0</v>
      </c>
      <c r="R1322" s="679">
        <f t="shared" ca="1" si="228"/>
        <v>0</v>
      </c>
      <c r="S1322" s="679">
        <f t="shared" ca="1" si="228"/>
        <v>0</v>
      </c>
      <c r="T1322" s="679">
        <f t="shared" ca="1" si="228"/>
        <v>0</v>
      </c>
      <c r="U1322" s="679">
        <f t="shared" ca="1" si="228"/>
        <v>0</v>
      </c>
      <c r="V1322" s="679">
        <f t="shared" ca="1" si="228"/>
        <v>0</v>
      </c>
      <c r="W1322" s="679">
        <f t="shared" ca="1" si="223"/>
        <v>0</v>
      </c>
      <c r="X1322" s="679">
        <f t="shared" ca="1" si="228"/>
        <v>0</v>
      </c>
      <c r="Y1322" s="679">
        <f t="shared" ca="1" si="228"/>
        <v>0</v>
      </c>
      <c r="Z1322" s="679">
        <f t="shared" ca="1" si="228"/>
        <v>0</v>
      </c>
      <c r="AA1322" t="str">
        <f t="shared" si="220"/>
        <v>ASR_Financial_Report_SHP21Final</v>
      </c>
      <c r="AB1322" s="960">
        <f t="shared" si="221"/>
        <v>44658</v>
      </c>
      <c r="AC1322" t="str">
        <f t="shared" si="222"/>
        <v>Unaudited</v>
      </c>
    </row>
    <row r="1323" spans="1:29" x14ac:dyDescent="0.25">
      <c r="A1323" t="s">
        <v>420</v>
      </c>
      <c r="B1323" t="s">
        <v>1366</v>
      </c>
      <c r="C1323" t="s">
        <v>1367</v>
      </c>
      <c r="D1323">
        <v>1900</v>
      </c>
      <c r="E1323" s="960">
        <v>1</v>
      </c>
      <c r="F1323" t="s">
        <v>441</v>
      </c>
      <c r="G1323" s="960">
        <v>366</v>
      </c>
      <c r="H1323" t="s">
        <v>382</v>
      </c>
      <c r="I1323" s="940" t="s">
        <v>488</v>
      </c>
      <c r="J1323" s="940" t="s">
        <v>444</v>
      </c>
      <c r="K1323" s="940" t="s">
        <v>0</v>
      </c>
      <c r="L1323" s="940">
        <v>2.1</v>
      </c>
      <c r="M1323" s="961" t="s">
        <v>147</v>
      </c>
      <c r="N1323" s="679">
        <f t="shared" ca="1" si="218"/>
        <v>0</v>
      </c>
      <c r="O1323" s="679">
        <f t="shared" ca="1" si="228"/>
        <v>0</v>
      </c>
      <c r="P1323" s="679">
        <f t="shared" ca="1" si="228"/>
        <v>0</v>
      </c>
      <c r="Q1323" s="679">
        <f t="shared" ca="1" si="228"/>
        <v>0</v>
      </c>
      <c r="R1323" s="679">
        <f t="shared" ca="1" si="228"/>
        <v>0</v>
      </c>
      <c r="S1323" s="679">
        <f t="shared" ca="1" si="228"/>
        <v>0</v>
      </c>
      <c r="T1323" s="679">
        <f t="shared" ca="1" si="228"/>
        <v>0</v>
      </c>
      <c r="U1323" s="679">
        <f t="shared" ca="1" si="228"/>
        <v>0</v>
      </c>
      <c r="V1323" s="679">
        <f t="shared" ca="1" si="228"/>
        <v>0</v>
      </c>
      <c r="W1323" s="679">
        <f t="shared" ca="1" si="223"/>
        <v>0</v>
      </c>
      <c r="X1323" s="679">
        <f t="shared" ca="1" si="228"/>
        <v>0</v>
      </c>
      <c r="Y1323" s="679">
        <f t="shared" ca="1" si="228"/>
        <v>0</v>
      </c>
      <c r="Z1323" s="679">
        <f t="shared" ca="1" si="228"/>
        <v>0</v>
      </c>
      <c r="AA1323" t="str">
        <f t="shared" si="220"/>
        <v>ASR_Financial_Report_SHP21Final</v>
      </c>
      <c r="AB1323" s="960">
        <f t="shared" si="221"/>
        <v>44658</v>
      </c>
      <c r="AC1323" t="str">
        <f t="shared" si="222"/>
        <v>Unaudited</v>
      </c>
    </row>
    <row r="1324" spans="1:29" ht="30" x14ac:dyDescent="0.25">
      <c r="A1324" t="s">
        <v>420</v>
      </c>
      <c r="B1324" t="s">
        <v>1366</v>
      </c>
      <c r="C1324" t="s">
        <v>1367</v>
      </c>
      <c r="D1324">
        <v>1900</v>
      </c>
      <c r="E1324" s="960">
        <v>1</v>
      </c>
      <c r="F1324" t="s">
        <v>441</v>
      </c>
      <c r="G1324" s="960">
        <v>366</v>
      </c>
      <c r="H1324" t="s">
        <v>382</v>
      </c>
      <c r="I1324" s="940" t="s">
        <v>488</v>
      </c>
      <c r="J1324" s="940" t="s">
        <v>444</v>
      </c>
      <c r="K1324" s="940" t="s">
        <v>0</v>
      </c>
      <c r="L1324" s="940">
        <v>2.2000000000000002</v>
      </c>
      <c r="M1324" s="961" t="s">
        <v>148</v>
      </c>
      <c r="N1324" s="679">
        <f t="shared" ca="1" si="218"/>
        <v>0</v>
      </c>
      <c r="O1324" s="679">
        <f t="shared" ca="1" si="228"/>
        <v>0</v>
      </c>
      <c r="P1324" s="679">
        <f t="shared" ca="1" si="228"/>
        <v>0</v>
      </c>
      <c r="Q1324" s="679">
        <f t="shared" ca="1" si="228"/>
        <v>0</v>
      </c>
      <c r="R1324" s="679">
        <f t="shared" ca="1" si="228"/>
        <v>0</v>
      </c>
      <c r="S1324" s="679">
        <f t="shared" ca="1" si="228"/>
        <v>0</v>
      </c>
      <c r="T1324" s="679">
        <f t="shared" ca="1" si="228"/>
        <v>0</v>
      </c>
      <c r="U1324" s="679">
        <f t="shared" ca="1" si="228"/>
        <v>0</v>
      </c>
      <c r="V1324" s="679">
        <f t="shared" ca="1" si="228"/>
        <v>0</v>
      </c>
      <c r="W1324" s="679">
        <f t="shared" ca="1" si="223"/>
        <v>0</v>
      </c>
      <c r="X1324" s="679">
        <f t="shared" ca="1" si="228"/>
        <v>0</v>
      </c>
      <c r="Y1324" s="679">
        <f t="shared" ca="1" si="228"/>
        <v>0</v>
      </c>
      <c r="Z1324" s="679">
        <f t="shared" ca="1" si="228"/>
        <v>0</v>
      </c>
      <c r="AA1324" t="str">
        <f t="shared" si="220"/>
        <v>ASR_Financial_Report_SHP21Final</v>
      </c>
      <c r="AB1324" s="960">
        <f t="shared" si="221"/>
        <v>44658</v>
      </c>
      <c r="AC1324" t="str">
        <f t="shared" si="222"/>
        <v>Unaudited</v>
      </c>
    </row>
    <row r="1325" spans="1:29" x14ac:dyDescent="0.25">
      <c r="A1325" t="s">
        <v>420</v>
      </c>
      <c r="B1325" t="s">
        <v>1366</v>
      </c>
      <c r="C1325" t="s">
        <v>1367</v>
      </c>
      <c r="D1325">
        <v>1900</v>
      </c>
      <c r="E1325" s="960">
        <v>1</v>
      </c>
      <c r="F1325" t="s">
        <v>441</v>
      </c>
      <c r="G1325" s="960">
        <v>366</v>
      </c>
      <c r="H1325" t="s">
        <v>382</v>
      </c>
      <c r="I1325" s="940" t="s">
        <v>488</v>
      </c>
      <c r="J1325" s="940" t="s">
        <v>444</v>
      </c>
      <c r="K1325" s="940" t="s">
        <v>0</v>
      </c>
      <c r="L1325" s="940">
        <v>2.2999999999999998</v>
      </c>
      <c r="M1325" s="961" t="s">
        <v>149</v>
      </c>
      <c r="N1325" s="679">
        <f t="shared" ca="1" si="218"/>
        <v>0</v>
      </c>
      <c r="O1325" s="679">
        <f t="shared" ca="1" si="228"/>
        <v>0</v>
      </c>
      <c r="P1325" s="679">
        <f t="shared" ca="1" si="228"/>
        <v>0</v>
      </c>
      <c r="Q1325" s="679">
        <f t="shared" ca="1" si="228"/>
        <v>0</v>
      </c>
      <c r="R1325" s="679">
        <f t="shared" ca="1" si="228"/>
        <v>0</v>
      </c>
      <c r="S1325" s="679">
        <f t="shared" ca="1" si="228"/>
        <v>0</v>
      </c>
      <c r="T1325" s="679">
        <f t="shared" ca="1" si="228"/>
        <v>0</v>
      </c>
      <c r="U1325" s="679">
        <f t="shared" ca="1" si="228"/>
        <v>0</v>
      </c>
      <c r="V1325" s="679">
        <f t="shared" ca="1" si="228"/>
        <v>0</v>
      </c>
      <c r="W1325" s="679">
        <f t="shared" ca="1" si="223"/>
        <v>0</v>
      </c>
      <c r="X1325" s="679">
        <f t="shared" ca="1" si="228"/>
        <v>0</v>
      </c>
      <c r="Y1325" s="679">
        <f t="shared" ca="1" si="228"/>
        <v>0</v>
      </c>
      <c r="Z1325" s="679">
        <f t="shared" ca="1" si="228"/>
        <v>0</v>
      </c>
      <c r="AA1325" t="str">
        <f t="shared" si="220"/>
        <v>ASR_Financial_Report_SHP21Final</v>
      </c>
      <c r="AB1325" s="960">
        <f t="shared" si="221"/>
        <v>44658</v>
      </c>
      <c r="AC1325" t="str">
        <f t="shared" si="222"/>
        <v>Unaudited</v>
      </c>
    </row>
    <row r="1326" spans="1:29" x14ac:dyDescent="0.25">
      <c r="A1326" t="s">
        <v>420</v>
      </c>
      <c r="B1326" t="s">
        <v>1366</v>
      </c>
      <c r="C1326" t="s">
        <v>1367</v>
      </c>
      <c r="D1326">
        <v>1900</v>
      </c>
      <c r="E1326" s="960">
        <v>1</v>
      </c>
      <c r="F1326" t="s">
        <v>441</v>
      </c>
      <c r="G1326" s="960">
        <v>366</v>
      </c>
      <c r="H1326" t="s">
        <v>382</v>
      </c>
      <c r="I1326" s="940" t="s">
        <v>488</v>
      </c>
      <c r="J1326" s="940" t="s">
        <v>444</v>
      </c>
      <c r="K1326" s="940" t="s">
        <v>0</v>
      </c>
      <c r="L1326" s="940">
        <v>2.4</v>
      </c>
      <c r="M1326" s="961" t="s">
        <v>150</v>
      </c>
      <c r="N1326" s="679">
        <f t="shared" ca="1" si="218"/>
        <v>0</v>
      </c>
      <c r="O1326" s="679">
        <f t="shared" ca="1" si="228"/>
        <v>0</v>
      </c>
      <c r="P1326" s="679">
        <f t="shared" ca="1" si="228"/>
        <v>0</v>
      </c>
      <c r="Q1326" s="679">
        <f t="shared" ca="1" si="228"/>
        <v>0</v>
      </c>
      <c r="R1326" s="679">
        <f t="shared" ca="1" si="228"/>
        <v>0</v>
      </c>
      <c r="S1326" s="679">
        <f t="shared" ca="1" si="228"/>
        <v>0</v>
      </c>
      <c r="T1326" s="679">
        <f t="shared" ca="1" si="228"/>
        <v>0</v>
      </c>
      <c r="U1326" s="679">
        <f t="shared" ca="1" si="228"/>
        <v>0</v>
      </c>
      <c r="V1326" s="679">
        <f t="shared" ca="1" si="228"/>
        <v>0</v>
      </c>
      <c r="W1326" s="679">
        <f t="shared" ca="1" si="223"/>
        <v>0</v>
      </c>
      <c r="X1326" s="679">
        <f t="shared" ca="1" si="228"/>
        <v>0</v>
      </c>
      <c r="Y1326" s="679">
        <f t="shared" ca="1" si="228"/>
        <v>0</v>
      </c>
      <c r="Z1326" s="679">
        <f t="shared" ca="1" si="228"/>
        <v>0</v>
      </c>
      <c r="AA1326" t="str">
        <f t="shared" si="220"/>
        <v>ASR_Financial_Report_SHP21Final</v>
      </c>
      <c r="AB1326" s="960">
        <f t="shared" si="221"/>
        <v>44658</v>
      </c>
      <c r="AC1326" t="str">
        <f t="shared" si="222"/>
        <v>Unaudited</v>
      </c>
    </row>
    <row r="1327" spans="1:29" ht="30" x14ac:dyDescent="0.25">
      <c r="A1327" t="s">
        <v>420</v>
      </c>
      <c r="B1327" t="s">
        <v>1366</v>
      </c>
      <c r="C1327" t="s">
        <v>1367</v>
      </c>
      <c r="D1327">
        <v>1900</v>
      </c>
      <c r="E1327" s="960">
        <v>1</v>
      </c>
      <c r="F1327" t="s">
        <v>441</v>
      </c>
      <c r="G1327" s="960">
        <v>366</v>
      </c>
      <c r="H1327" t="s">
        <v>382</v>
      </c>
      <c r="I1327" s="940" t="s">
        <v>488</v>
      </c>
      <c r="J1327" s="940" t="s">
        <v>444</v>
      </c>
      <c r="K1327" s="940" t="s">
        <v>0</v>
      </c>
      <c r="L1327" s="940">
        <v>2.5</v>
      </c>
      <c r="M1327" s="961" t="s">
        <v>151</v>
      </c>
      <c r="N1327" s="679">
        <f t="shared" ca="1" si="218"/>
        <v>0</v>
      </c>
      <c r="O1327" s="679">
        <f t="shared" ca="1" si="228"/>
        <v>0</v>
      </c>
      <c r="P1327" s="679">
        <f t="shared" ca="1" si="228"/>
        <v>0</v>
      </c>
      <c r="Q1327" s="679">
        <f t="shared" ca="1" si="228"/>
        <v>0</v>
      </c>
      <c r="R1327" s="679">
        <f t="shared" ca="1" si="228"/>
        <v>0</v>
      </c>
      <c r="S1327" s="679">
        <f t="shared" ca="1" si="228"/>
        <v>0</v>
      </c>
      <c r="T1327" s="679">
        <f t="shared" ca="1" si="228"/>
        <v>0</v>
      </c>
      <c r="U1327" s="679">
        <f t="shared" ca="1" si="228"/>
        <v>0</v>
      </c>
      <c r="V1327" s="679">
        <f t="shared" ca="1" si="228"/>
        <v>0</v>
      </c>
      <c r="W1327" s="679">
        <f t="shared" ca="1" si="223"/>
        <v>0</v>
      </c>
      <c r="X1327" s="679">
        <f t="shared" ca="1" si="228"/>
        <v>0</v>
      </c>
      <c r="Y1327" s="679">
        <f t="shared" ca="1" si="228"/>
        <v>0</v>
      </c>
      <c r="Z1327" s="679">
        <f t="shared" ca="1" si="228"/>
        <v>0</v>
      </c>
      <c r="AA1327" t="str">
        <f t="shared" si="220"/>
        <v>ASR_Financial_Report_SHP21Final</v>
      </c>
      <c r="AB1327" s="960">
        <f t="shared" si="221"/>
        <v>44658</v>
      </c>
      <c r="AC1327" t="str">
        <f t="shared" si="222"/>
        <v>Unaudited</v>
      </c>
    </row>
    <row r="1328" spans="1:29" x14ac:dyDescent="0.25">
      <c r="A1328" t="s">
        <v>420</v>
      </c>
      <c r="B1328" t="s">
        <v>1366</v>
      </c>
      <c r="C1328" t="s">
        <v>1367</v>
      </c>
      <c r="D1328">
        <v>1900</v>
      </c>
      <c r="E1328" s="960">
        <v>1</v>
      </c>
      <c r="F1328" t="s">
        <v>441</v>
      </c>
      <c r="G1328" s="960">
        <v>366</v>
      </c>
      <c r="H1328" t="s">
        <v>382</v>
      </c>
      <c r="I1328" s="940" t="s">
        <v>488</v>
      </c>
      <c r="J1328" s="940" t="s">
        <v>444</v>
      </c>
      <c r="K1328" s="940" t="s">
        <v>0</v>
      </c>
      <c r="L1328" s="940" t="s">
        <v>96</v>
      </c>
      <c r="M1328" s="961" t="s">
        <v>7</v>
      </c>
      <c r="N1328" s="679">
        <f t="shared" ca="1" si="218"/>
        <v>0</v>
      </c>
      <c r="O1328" s="679">
        <f t="shared" ca="1" si="228"/>
        <v>0</v>
      </c>
      <c r="P1328" s="679">
        <f t="shared" ca="1" si="228"/>
        <v>0</v>
      </c>
      <c r="Q1328" s="679">
        <f t="shared" ca="1" si="228"/>
        <v>0</v>
      </c>
      <c r="R1328" s="679">
        <f t="shared" ca="1" si="228"/>
        <v>0</v>
      </c>
      <c r="S1328" s="679">
        <f t="shared" ca="1" si="228"/>
        <v>0</v>
      </c>
      <c r="T1328" s="679">
        <f t="shared" ca="1" si="228"/>
        <v>0</v>
      </c>
      <c r="U1328" s="679">
        <f t="shared" ca="1" si="228"/>
        <v>0</v>
      </c>
      <c r="V1328" s="679">
        <f t="shared" ca="1" si="228"/>
        <v>0</v>
      </c>
      <c r="W1328" s="679">
        <f t="shared" ca="1" si="223"/>
        <v>0</v>
      </c>
      <c r="X1328" s="679">
        <f t="shared" ca="1" si="228"/>
        <v>0</v>
      </c>
      <c r="Y1328" s="679">
        <f t="shared" ca="1" si="228"/>
        <v>0</v>
      </c>
      <c r="Z1328" s="679">
        <f t="shared" ca="1" si="228"/>
        <v>0</v>
      </c>
      <c r="AA1328" t="str">
        <f t="shared" si="220"/>
        <v>ASR_Financial_Report_SHP21Final</v>
      </c>
      <c r="AB1328" s="960">
        <f t="shared" si="221"/>
        <v>44658</v>
      </c>
      <c r="AC1328" t="str">
        <f t="shared" si="222"/>
        <v>Unaudited</v>
      </c>
    </row>
    <row r="1329" spans="1:29" x14ac:dyDescent="0.25">
      <c r="A1329" t="s">
        <v>420</v>
      </c>
      <c r="B1329" t="s">
        <v>1366</v>
      </c>
      <c r="C1329" t="s">
        <v>1367</v>
      </c>
      <c r="D1329">
        <v>1900</v>
      </c>
      <c r="E1329" s="960">
        <v>1</v>
      </c>
      <c r="F1329" t="s">
        <v>441</v>
      </c>
      <c r="G1329" s="960">
        <v>366</v>
      </c>
      <c r="H1329" t="s">
        <v>382</v>
      </c>
      <c r="I1329" s="940" t="s">
        <v>488</v>
      </c>
      <c r="J1329" s="940" t="s">
        <v>444</v>
      </c>
      <c r="K1329" s="940" t="s">
        <v>0</v>
      </c>
      <c r="L1329" s="940" t="s">
        <v>152</v>
      </c>
      <c r="M1329" s="961" t="s">
        <v>451</v>
      </c>
      <c r="N1329" s="679">
        <f t="shared" ca="1" si="218"/>
        <v>0</v>
      </c>
      <c r="O1329" s="679">
        <f t="shared" ca="1" si="228"/>
        <v>0</v>
      </c>
      <c r="P1329" s="679">
        <f t="shared" ca="1" si="228"/>
        <v>0</v>
      </c>
      <c r="Q1329" s="679">
        <f t="shared" ca="1" si="228"/>
        <v>0</v>
      </c>
      <c r="R1329" s="679">
        <f t="shared" ca="1" si="228"/>
        <v>0</v>
      </c>
      <c r="S1329" s="679">
        <f t="shared" ca="1" si="228"/>
        <v>0</v>
      </c>
      <c r="T1329" s="679">
        <f t="shared" ca="1" si="228"/>
        <v>0</v>
      </c>
      <c r="U1329" s="679">
        <f t="shared" ca="1" si="228"/>
        <v>0</v>
      </c>
      <c r="V1329" s="679">
        <f t="shared" ca="1" si="228"/>
        <v>0</v>
      </c>
      <c r="W1329" s="679">
        <f t="shared" ca="1" si="223"/>
        <v>0</v>
      </c>
      <c r="X1329" s="679">
        <f t="shared" ca="1" si="228"/>
        <v>0</v>
      </c>
      <c r="Y1329" s="679">
        <f t="shared" ca="1" si="228"/>
        <v>0</v>
      </c>
      <c r="Z1329" s="679">
        <f t="shared" ca="1" si="228"/>
        <v>0</v>
      </c>
      <c r="AA1329" t="str">
        <f t="shared" si="220"/>
        <v>ASR_Financial_Report_SHP21Final</v>
      </c>
      <c r="AB1329" s="960">
        <f t="shared" si="221"/>
        <v>44658</v>
      </c>
      <c r="AC1329" t="str">
        <f t="shared" si="222"/>
        <v>Unaudited</v>
      </c>
    </row>
    <row r="1330" spans="1:29" x14ac:dyDescent="0.25">
      <c r="A1330" t="s">
        <v>420</v>
      </c>
      <c r="B1330" t="s">
        <v>1366</v>
      </c>
      <c r="C1330" t="s">
        <v>1367</v>
      </c>
      <c r="D1330">
        <v>1900</v>
      </c>
      <c r="E1330" s="960">
        <v>1</v>
      </c>
      <c r="F1330" t="s">
        <v>441</v>
      </c>
      <c r="G1330" s="960">
        <v>366</v>
      </c>
      <c r="H1330" t="s">
        <v>382</v>
      </c>
      <c r="I1330" s="940" t="s">
        <v>488</v>
      </c>
      <c r="J1330" s="940" t="s">
        <v>444</v>
      </c>
      <c r="K1330" s="940" t="s">
        <v>0</v>
      </c>
      <c r="L1330" s="940" t="s">
        <v>898</v>
      </c>
      <c r="M1330" s="961" t="s">
        <v>24</v>
      </c>
      <c r="N1330" s="679">
        <f t="shared" ca="1" si="218"/>
        <v>0</v>
      </c>
      <c r="O1330" s="679">
        <f t="shared" ca="1" si="228"/>
        <v>0</v>
      </c>
      <c r="P1330" s="679">
        <f t="shared" ca="1" si="228"/>
        <v>0</v>
      </c>
      <c r="Q1330" s="679">
        <f t="shared" ca="1" si="228"/>
        <v>0</v>
      </c>
      <c r="R1330" s="679">
        <f t="shared" ca="1" si="228"/>
        <v>0</v>
      </c>
      <c r="S1330" s="679">
        <f t="shared" ca="1" si="228"/>
        <v>0</v>
      </c>
      <c r="T1330" s="679">
        <f t="shared" ca="1" si="228"/>
        <v>0</v>
      </c>
      <c r="U1330" s="679">
        <f t="shared" ca="1" si="228"/>
        <v>0</v>
      </c>
      <c r="V1330" s="679">
        <f t="shared" ca="1" si="228"/>
        <v>0</v>
      </c>
      <c r="W1330" s="679">
        <f t="shared" ca="1" si="223"/>
        <v>0</v>
      </c>
      <c r="X1330" s="679">
        <f t="shared" ca="1" si="228"/>
        <v>0</v>
      </c>
      <c r="Y1330" s="679">
        <f t="shared" ca="1" si="228"/>
        <v>0</v>
      </c>
      <c r="Z1330" s="679">
        <f t="shared" ca="1" si="228"/>
        <v>0</v>
      </c>
      <c r="AA1330" t="str">
        <f t="shared" si="220"/>
        <v>ASR_Financial_Report_SHP21Final</v>
      </c>
      <c r="AB1330" s="960">
        <f t="shared" si="221"/>
        <v>44658</v>
      </c>
      <c r="AC1330" t="str">
        <f t="shared" si="222"/>
        <v>Unaudited</v>
      </c>
    </row>
    <row r="1331" spans="1:29" x14ac:dyDescent="0.25">
      <c r="A1331" t="s">
        <v>420</v>
      </c>
      <c r="B1331" t="s">
        <v>1366</v>
      </c>
      <c r="C1331" t="s">
        <v>1367</v>
      </c>
      <c r="D1331">
        <v>1900</v>
      </c>
      <c r="E1331" s="960">
        <v>1</v>
      </c>
      <c r="F1331" t="s">
        <v>441</v>
      </c>
      <c r="G1331" s="960">
        <v>366</v>
      </c>
      <c r="H1331" t="s">
        <v>382</v>
      </c>
      <c r="I1331" s="940" t="s">
        <v>488</v>
      </c>
      <c r="J1331" s="940" t="s">
        <v>444</v>
      </c>
      <c r="K1331" s="940" t="s">
        <v>53</v>
      </c>
      <c r="L1331" s="948">
        <v>3.1</v>
      </c>
      <c r="M1331" s="963" t="s">
        <v>33</v>
      </c>
      <c r="N1331" s="679">
        <f t="shared" ca="1" si="218"/>
        <v>0</v>
      </c>
      <c r="O1331" s="679">
        <f t="shared" ca="1" si="228"/>
        <v>0</v>
      </c>
      <c r="P1331" s="679">
        <f t="shared" ca="1" si="228"/>
        <v>0</v>
      </c>
      <c r="Q1331" s="679">
        <f t="shared" ca="1" si="228"/>
        <v>0</v>
      </c>
      <c r="R1331" s="679">
        <f t="shared" ca="1" si="228"/>
        <v>0</v>
      </c>
      <c r="S1331" s="679">
        <f t="shared" ca="1" si="228"/>
        <v>0</v>
      </c>
      <c r="T1331" s="679">
        <f t="shared" ca="1" si="228"/>
        <v>0</v>
      </c>
      <c r="U1331" s="679">
        <f t="shared" ca="1" si="228"/>
        <v>0</v>
      </c>
      <c r="V1331" s="679">
        <f t="shared" ca="1" si="228"/>
        <v>0</v>
      </c>
      <c r="W1331" s="679">
        <f t="shared" ca="1" si="223"/>
        <v>0</v>
      </c>
      <c r="X1331" s="679">
        <f t="shared" ca="1" si="228"/>
        <v>0</v>
      </c>
      <c r="Y1331" s="679">
        <f t="shared" ca="1" si="228"/>
        <v>0</v>
      </c>
      <c r="Z1331" s="679">
        <f t="shared" ca="1" si="228"/>
        <v>0</v>
      </c>
      <c r="AA1331" t="str">
        <f t="shared" si="220"/>
        <v>ASR_Financial_Report_SHP21Final</v>
      </c>
      <c r="AB1331" s="960">
        <f t="shared" si="221"/>
        <v>44658</v>
      </c>
      <c r="AC1331" t="str">
        <f t="shared" si="222"/>
        <v>Unaudited</v>
      </c>
    </row>
    <row r="1332" spans="1:29" x14ac:dyDescent="0.25">
      <c r="A1332" t="s">
        <v>420</v>
      </c>
      <c r="B1332" t="s">
        <v>1366</v>
      </c>
      <c r="C1332" t="s">
        <v>1367</v>
      </c>
      <c r="D1332">
        <v>1900</v>
      </c>
      <c r="E1332" s="960">
        <v>1</v>
      </c>
      <c r="F1332" t="s">
        <v>441</v>
      </c>
      <c r="G1332" s="960">
        <v>366</v>
      </c>
      <c r="H1332" t="s">
        <v>382</v>
      </c>
      <c r="I1332" s="940" t="s">
        <v>488</v>
      </c>
      <c r="J1332" s="940" t="s">
        <v>444</v>
      </c>
      <c r="K1332" s="940" t="s">
        <v>53</v>
      </c>
      <c r="L1332" s="950">
        <v>3.2</v>
      </c>
      <c r="M1332" s="964" t="s">
        <v>34</v>
      </c>
      <c r="N1332" s="679">
        <f t="shared" ca="1" si="218"/>
        <v>0</v>
      </c>
      <c r="O1332" s="679">
        <f t="shared" ca="1" si="228"/>
        <v>0</v>
      </c>
      <c r="P1332" s="679">
        <f t="shared" ca="1" si="228"/>
        <v>0</v>
      </c>
      <c r="Q1332" s="679">
        <f t="shared" ca="1" si="228"/>
        <v>0</v>
      </c>
      <c r="R1332" s="679">
        <f t="shared" ca="1" si="228"/>
        <v>0</v>
      </c>
      <c r="S1332" s="679">
        <f t="shared" ca="1" si="228"/>
        <v>0</v>
      </c>
      <c r="T1332" s="679">
        <f t="shared" ca="1" si="228"/>
        <v>0</v>
      </c>
      <c r="U1332" s="679">
        <f t="shared" ca="1" si="228"/>
        <v>0</v>
      </c>
      <c r="V1332" s="679">
        <f t="shared" ca="1" si="228"/>
        <v>0</v>
      </c>
      <c r="W1332" s="679">
        <f t="shared" ca="1" si="223"/>
        <v>0</v>
      </c>
      <c r="X1332" s="679">
        <f t="shared" ca="1" si="228"/>
        <v>0</v>
      </c>
      <c r="Y1332" s="679">
        <f t="shared" ca="1" si="228"/>
        <v>0</v>
      </c>
      <c r="Z1332" s="679">
        <f t="shared" ca="1" si="228"/>
        <v>0</v>
      </c>
      <c r="AA1332" t="str">
        <f t="shared" si="220"/>
        <v>ASR_Financial_Report_SHP21Final</v>
      </c>
      <c r="AB1332" s="960">
        <f t="shared" si="221"/>
        <v>44658</v>
      </c>
      <c r="AC1332" t="str">
        <f t="shared" si="222"/>
        <v>Unaudited</v>
      </c>
    </row>
    <row r="1333" spans="1:29" x14ac:dyDescent="0.25">
      <c r="A1333" t="s">
        <v>420</v>
      </c>
      <c r="B1333" t="s">
        <v>1366</v>
      </c>
      <c r="C1333" t="s">
        <v>1367</v>
      </c>
      <c r="D1333">
        <v>1900</v>
      </c>
      <c r="E1333" s="960">
        <v>1</v>
      </c>
      <c r="F1333" t="s">
        <v>441</v>
      </c>
      <c r="G1333" s="960">
        <v>366</v>
      </c>
      <c r="H1333" t="s">
        <v>382</v>
      </c>
      <c r="I1333" s="961" t="s">
        <v>488</v>
      </c>
      <c r="J1333" s="961" t="s">
        <v>444</v>
      </c>
      <c r="K1333" s="961" t="s">
        <v>53</v>
      </c>
      <c r="L1333" s="940">
        <v>3.3</v>
      </c>
      <c r="M1333" s="961" t="s">
        <v>54</v>
      </c>
      <c r="N1333" s="679">
        <f t="shared" ca="1" si="218"/>
        <v>0</v>
      </c>
      <c r="O1333" s="679">
        <f t="shared" ca="1" si="228"/>
        <v>0</v>
      </c>
      <c r="P1333" s="679">
        <f t="shared" ca="1" si="228"/>
        <v>0</v>
      </c>
      <c r="Q1333" s="679">
        <f t="shared" ca="1" si="228"/>
        <v>0</v>
      </c>
      <c r="R1333" s="679">
        <f t="shared" ca="1" si="228"/>
        <v>0</v>
      </c>
      <c r="S1333" s="679">
        <f t="shared" ca="1" si="228"/>
        <v>0</v>
      </c>
      <c r="T1333" s="679">
        <f t="shared" ca="1" si="228"/>
        <v>0</v>
      </c>
      <c r="U1333" s="679">
        <f t="shared" ca="1" si="228"/>
        <v>0</v>
      </c>
      <c r="V1333" s="679">
        <f t="shared" ca="1" si="228"/>
        <v>0</v>
      </c>
      <c r="W1333" s="679">
        <f t="shared" ca="1" si="223"/>
        <v>0</v>
      </c>
      <c r="X1333" s="679">
        <f t="shared" ca="1" si="228"/>
        <v>0</v>
      </c>
      <c r="Y1333" s="679">
        <f t="shared" ca="1" si="228"/>
        <v>0</v>
      </c>
      <c r="Z1333" s="679">
        <f t="shared" ca="1" si="228"/>
        <v>0</v>
      </c>
      <c r="AA1333" t="str">
        <f t="shared" si="220"/>
        <v>ASR_Financial_Report_SHP21Final</v>
      </c>
      <c r="AB1333" s="960">
        <f t="shared" si="221"/>
        <v>44658</v>
      </c>
      <c r="AC1333" t="str">
        <f t="shared" si="222"/>
        <v>Unaudited</v>
      </c>
    </row>
    <row r="1334" spans="1:29" x14ac:dyDescent="0.25">
      <c r="A1334" t="s">
        <v>420</v>
      </c>
      <c r="B1334" t="s">
        <v>1366</v>
      </c>
      <c r="C1334" t="s">
        <v>1367</v>
      </c>
      <c r="D1334">
        <v>1900</v>
      </c>
      <c r="E1334" s="960">
        <v>1</v>
      </c>
      <c r="F1334" t="s">
        <v>441</v>
      </c>
      <c r="G1334" s="960">
        <v>366</v>
      </c>
      <c r="H1334" t="s">
        <v>382</v>
      </c>
      <c r="I1334" s="940" t="s">
        <v>488</v>
      </c>
      <c r="J1334" s="940" t="s">
        <v>444</v>
      </c>
      <c r="K1334" s="940" t="s">
        <v>53</v>
      </c>
      <c r="L1334" s="940" t="s">
        <v>44</v>
      </c>
      <c r="M1334" s="965" t="s">
        <v>153</v>
      </c>
      <c r="N1334" s="679">
        <f t="shared" ca="1" si="218"/>
        <v>0</v>
      </c>
      <c r="O1334" s="679">
        <f t="shared" ca="1" si="228"/>
        <v>0</v>
      </c>
      <c r="P1334" s="679">
        <f t="shared" ca="1" si="228"/>
        <v>0</v>
      </c>
      <c r="Q1334" s="679">
        <f t="shared" ca="1" si="228"/>
        <v>0</v>
      </c>
      <c r="R1334" s="679">
        <f t="shared" ca="1" si="228"/>
        <v>0</v>
      </c>
      <c r="S1334" s="679">
        <f t="shared" ca="1" si="228"/>
        <v>0</v>
      </c>
      <c r="T1334" s="679">
        <f t="shared" ca="1" si="228"/>
        <v>0</v>
      </c>
      <c r="U1334" s="679">
        <f t="shared" ca="1" si="228"/>
        <v>0</v>
      </c>
      <c r="V1334" s="679">
        <f t="shared" ca="1" si="228"/>
        <v>0</v>
      </c>
      <c r="W1334" s="679">
        <f t="shared" ca="1" si="223"/>
        <v>0</v>
      </c>
      <c r="X1334" s="679">
        <f t="shared" ca="1" si="228"/>
        <v>0</v>
      </c>
      <c r="Y1334" s="679">
        <f t="shared" ca="1" si="228"/>
        <v>0</v>
      </c>
      <c r="Z1334" s="679">
        <f t="shared" ca="1" si="228"/>
        <v>0</v>
      </c>
      <c r="AA1334" t="str">
        <f t="shared" si="220"/>
        <v>ASR_Financial_Report_SHP21Final</v>
      </c>
      <c r="AB1334" s="960">
        <f t="shared" si="221"/>
        <v>44658</v>
      </c>
      <c r="AC1334" t="str">
        <f t="shared" si="222"/>
        <v>Unaudited</v>
      </c>
    </row>
    <row r="1335" spans="1:29" x14ac:dyDescent="0.25">
      <c r="A1335" t="s">
        <v>420</v>
      </c>
      <c r="B1335" t="s">
        <v>1366</v>
      </c>
      <c r="C1335" t="s">
        <v>1367</v>
      </c>
      <c r="D1335">
        <v>1900</v>
      </c>
      <c r="E1335" s="960">
        <v>1</v>
      </c>
      <c r="F1335" t="s">
        <v>441</v>
      </c>
      <c r="G1335" s="960">
        <v>366</v>
      </c>
      <c r="H1335" t="s">
        <v>382</v>
      </c>
      <c r="I1335" s="940" t="s">
        <v>488</v>
      </c>
      <c r="J1335" s="940" t="s">
        <v>444</v>
      </c>
      <c r="K1335" s="940" t="s">
        <v>53</v>
      </c>
      <c r="L1335" s="940" t="s">
        <v>41</v>
      </c>
      <c r="M1335" s="965" t="s">
        <v>52</v>
      </c>
      <c r="N1335" s="679">
        <f t="shared" ca="1" si="218"/>
        <v>0</v>
      </c>
      <c r="O1335" s="679">
        <f t="shared" ca="1" si="228"/>
        <v>0</v>
      </c>
      <c r="P1335" s="679">
        <f t="shared" ca="1" si="228"/>
        <v>0</v>
      </c>
      <c r="Q1335" s="679">
        <f t="shared" ca="1" si="228"/>
        <v>0</v>
      </c>
      <c r="R1335" s="679">
        <f t="shared" ca="1" si="228"/>
        <v>0</v>
      </c>
      <c r="S1335" s="679">
        <f t="shared" ca="1" si="228"/>
        <v>0</v>
      </c>
      <c r="T1335" s="679">
        <f t="shared" ca="1" si="228"/>
        <v>0</v>
      </c>
      <c r="U1335" s="679">
        <f t="shared" ca="1" si="228"/>
        <v>0</v>
      </c>
      <c r="V1335" s="679">
        <f t="shared" ca="1" si="228"/>
        <v>0</v>
      </c>
      <c r="W1335" s="679">
        <f t="shared" ca="1" si="223"/>
        <v>0</v>
      </c>
      <c r="X1335" s="679">
        <f t="shared" ca="1" si="228"/>
        <v>0</v>
      </c>
      <c r="Y1335" s="679">
        <f t="shared" ca="1" si="228"/>
        <v>0</v>
      </c>
      <c r="Z1335" s="679">
        <f t="shared" ca="1" si="228"/>
        <v>0</v>
      </c>
      <c r="AA1335" t="str">
        <f t="shared" si="220"/>
        <v>ASR_Financial_Report_SHP21Final</v>
      </c>
      <c r="AB1335" s="960">
        <f t="shared" si="221"/>
        <v>44658</v>
      </c>
      <c r="AC1335" t="str">
        <f t="shared" si="222"/>
        <v>Unaudited</v>
      </c>
    </row>
    <row r="1336" spans="1:29" x14ac:dyDescent="0.25">
      <c r="A1336" t="s">
        <v>420</v>
      </c>
      <c r="B1336" t="s">
        <v>1366</v>
      </c>
      <c r="C1336" t="s">
        <v>1367</v>
      </c>
      <c r="D1336">
        <v>1900</v>
      </c>
      <c r="E1336" s="960">
        <v>1</v>
      </c>
      <c r="F1336" t="s">
        <v>441</v>
      </c>
      <c r="G1336" s="960">
        <v>366</v>
      </c>
      <c r="H1336" t="s">
        <v>382</v>
      </c>
      <c r="I1336" s="940" t="s">
        <v>488</v>
      </c>
      <c r="J1336" s="940" t="s">
        <v>444</v>
      </c>
      <c r="K1336" s="940" t="s">
        <v>53</v>
      </c>
      <c r="L1336" s="940" t="s">
        <v>42</v>
      </c>
      <c r="M1336" s="965" t="s">
        <v>154</v>
      </c>
      <c r="N1336" s="679">
        <f t="shared" ca="1" si="218"/>
        <v>0</v>
      </c>
      <c r="O1336" s="679">
        <f t="shared" ca="1" si="228"/>
        <v>0</v>
      </c>
      <c r="P1336" s="679">
        <f t="shared" ca="1" si="228"/>
        <v>0</v>
      </c>
      <c r="Q1336" s="679">
        <f t="shared" ca="1" si="228"/>
        <v>0</v>
      </c>
      <c r="R1336" s="679">
        <f t="shared" ca="1" si="228"/>
        <v>0</v>
      </c>
      <c r="S1336" s="679">
        <f t="shared" ca="1" si="228"/>
        <v>0</v>
      </c>
      <c r="T1336" s="679">
        <f t="shared" ca="1" si="228"/>
        <v>0</v>
      </c>
      <c r="U1336" s="679">
        <f t="shared" ca="1" si="228"/>
        <v>0</v>
      </c>
      <c r="V1336" s="679">
        <f t="shared" ca="1" si="228"/>
        <v>0</v>
      </c>
      <c r="W1336" s="679">
        <f t="shared" ca="1" si="223"/>
        <v>0</v>
      </c>
      <c r="X1336" s="679">
        <f t="shared" ca="1" si="228"/>
        <v>0</v>
      </c>
      <c r="Y1336" s="679">
        <f t="shared" ca="1" si="228"/>
        <v>0</v>
      </c>
      <c r="Z1336" s="679">
        <f t="shared" ca="1" si="228"/>
        <v>0</v>
      </c>
      <c r="AA1336" t="str">
        <f t="shared" si="220"/>
        <v>ASR_Financial_Report_SHP21Final</v>
      </c>
      <c r="AB1336" s="960">
        <f t="shared" si="221"/>
        <v>44658</v>
      </c>
      <c r="AC1336" t="str">
        <f t="shared" si="222"/>
        <v>Unaudited</v>
      </c>
    </row>
    <row r="1337" spans="1:29" x14ac:dyDescent="0.25">
      <c r="A1337" t="s">
        <v>420</v>
      </c>
      <c r="B1337" t="s">
        <v>1366</v>
      </c>
      <c r="C1337" t="s">
        <v>1367</v>
      </c>
      <c r="D1337">
        <v>1900</v>
      </c>
      <c r="E1337" s="960">
        <v>1</v>
      </c>
      <c r="F1337" t="s">
        <v>441</v>
      </c>
      <c r="G1337" s="960">
        <v>366</v>
      </c>
      <c r="H1337" t="s">
        <v>382</v>
      </c>
      <c r="I1337" s="940" t="s">
        <v>488</v>
      </c>
      <c r="J1337" s="940" t="s">
        <v>444</v>
      </c>
      <c r="K1337" s="940" t="s">
        <v>53</v>
      </c>
      <c r="L1337" s="940" t="s">
        <v>43</v>
      </c>
      <c r="M1337" s="965" t="s">
        <v>462</v>
      </c>
      <c r="N1337" s="679">
        <f t="shared" ca="1" si="218"/>
        <v>0</v>
      </c>
      <c r="O1337" s="679">
        <f t="shared" ca="1" si="228"/>
        <v>0</v>
      </c>
      <c r="P1337" s="679">
        <f t="shared" ca="1" si="228"/>
        <v>0</v>
      </c>
      <c r="Q1337" s="679">
        <f t="shared" ca="1" si="228"/>
        <v>0</v>
      </c>
      <c r="R1337" s="679">
        <f t="shared" ca="1" si="228"/>
        <v>0</v>
      </c>
      <c r="S1337" s="679">
        <f t="shared" ca="1" si="228"/>
        <v>0</v>
      </c>
      <c r="T1337" s="679">
        <f t="shared" ca="1" si="228"/>
        <v>0</v>
      </c>
      <c r="U1337" s="679">
        <f t="shared" ca="1" si="228"/>
        <v>0</v>
      </c>
      <c r="V1337" s="679">
        <f t="shared" ca="1" si="228"/>
        <v>0</v>
      </c>
      <c r="W1337" s="679">
        <f t="shared" ca="1" si="223"/>
        <v>0</v>
      </c>
      <c r="X1337" s="679">
        <f t="shared" ca="1" si="228"/>
        <v>0</v>
      </c>
      <c r="Y1337" s="679">
        <f t="shared" ca="1" si="228"/>
        <v>0</v>
      </c>
      <c r="Z1337" s="679">
        <f t="shared" ca="1" si="228"/>
        <v>0</v>
      </c>
      <c r="AA1337" t="str">
        <f t="shared" si="220"/>
        <v>ASR_Financial_Report_SHP21Final</v>
      </c>
      <c r="AB1337" s="960">
        <f t="shared" si="221"/>
        <v>44658</v>
      </c>
      <c r="AC1337" t="str">
        <f t="shared" si="222"/>
        <v>Unaudited</v>
      </c>
    </row>
    <row r="1338" spans="1:29" x14ac:dyDescent="0.25">
      <c r="A1338" t="s">
        <v>420</v>
      </c>
      <c r="B1338" t="s">
        <v>1366</v>
      </c>
      <c r="C1338" t="s">
        <v>1367</v>
      </c>
      <c r="D1338">
        <v>1900</v>
      </c>
      <c r="E1338" s="960">
        <v>1</v>
      </c>
      <c r="F1338" t="s">
        <v>441</v>
      </c>
      <c r="G1338" s="960">
        <v>366</v>
      </c>
      <c r="H1338" t="s">
        <v>382</v>
      </c>
      <c r="I1338" s="940" t="s">
        <v>488</v>
      </c>
      <c r="J1338" s="940" t="s">
        <v>444</v>
      </c>
      <c r="K1338" s="940" t="s">
        <v>901</v>
      </c>
      <c r="L1338" s="940" t="s">
        <v>902</v>
      </c>
      <c r="M1338" s="965" t="s">
        <v>901</v>
      </c>
      <c r="N1338" s="679">
        <f t="shared" ref="N1338:N1359" ca="1" si="229">IF(OR(AND($F1338="PY",N$1&lt;&gt;"Prior Year"),AND($F1338&lt;&gt;"PY",N$1="Prior Year")),0,INDEX(INDIRECT("'MMA Rev-Exp "&amp;$H1338&amp;"'!$A$1:$CA$200"),IF($J1338="Member Months",MATCH($J1338,INDIRECT("'MMA Rev-Exp "&amp;$H1338&amp;"'!$A$1:$A$200"),0),MATCH($L1338,INDIRECT("'MMA Rev-Exp "&amp;$H1338&amp;"'!$B$1:$B$200"),0)),IF($F1338="PY",MATCH("Prior Year Adjustments",INDIRECT("'MMA Rev-Exp "&amp;$H1338&amp;"'!$A$8:$CA$8"),0),MATCH(IF($F1338="Q1","JANUARY - MARCH (Q1)",IF($F1338="Q2","APRIL - JUNE (Q2)",IF($F1338="Q3","JULY - SEPTEMBER (Q3)",IF($F1338="Q4","OCTOBER - DECEMBER (Q4)",0)))),INDIRECT("'MMA Rev-Exp "&amp;$H1338&amp;"'!$A$7:$CA$7"),0)+MATCH(N$1,INDIRECT("'MMA Rev-Exp "&amp;$H1338&amp;"'!$D$8:$CA$8"),0)-1)))</f>
        <v>0</v>
      </c>
      <c r="O1338" s="679">
        <f t="shared" ca="1" si="228"/>
        <v>0</v>
      </c>
      <c r="P1338" s="679">
        <f t="shared" ca="1" si="228"/>
        <v>0</v>
      </c>
      <c r="Q1338" s="679">
        <f t="shared" ca="1" si="228"/>
        <v>0</v>
      </c>
      <c r="R1338" s="679">
        <f t="shared" ca="1" si="228"/>
        <v>0</v>
      </c>
      <c r="S1338" s="679">
        <f t="shared" ca="1" si="228"/>
        <v>0</v>
      </c>
      <c r="T1338" s="679">
        <f t="shared" ca="1" si="228"/>
        <v>0</v>
      </c>
      <c r="U1338" s="679">
        <f t="shared" ca="1" si="228"/>
        <v>0</v>
      </c>
      <c r="V1338" s="679">
        <f t="shared" ca="1" si="228"/>
        <v>0</v>
      </c>
      <c r="W1338" s="679">
        <f t="shared" ca="1" si="223"/>
        <v>0</v>
      </c>
      <c r="X1338" s="679">
        <f t="shared" ca="1" si="228"/>
        <v>0</v>
      </c>
      <c r="Y1338" s="679">
        <f t="shared" ca="1" si="228"/>
        <v>0</v>
      </c>
      <c r="Z1338" s="679">
        <f t="shared" ca="1" si="228"/>
        <v>0</v>
      </c>
      <c r="AA1338" t="str">
        <f t="shared" si="220"/>
        <v>ASR_Financial_Report_SHP21Final</v>
      </c>
      <c r="AB1338" s="960">
        <f t="shared" si="221"/>
        <v>44658</v>
      </c>
      <c r="AC1338" t="str">
        <f t="shared" si="222"/>
        <v>Unaudited</v>
      </c>
    </row>
    <row r="1339" spans="1:29" x14ac:dyDescent="0.25">
      <c r="A1339" t="s">
        <v>420</v>
      </c>
      <c r="B1339" t="s">
        <v>1366</v>
      </c>
      <c r="C1339" t="s">
        <v>1367</v>
      </c>
      <c r="D1339">
        <v>1900</v>
      </c>
      <c r="E1339" s="960">
        <v>1</v>
      </c>
      <c r="F1339" t="s">
        <v>441</v>
      </c>
      <c r="G1339" s="960">
        <v>366</v>
      </c>
      <c r="H1339" t="s">
        <v>382</v>
      </c>
      <c r="I1339" s="940" t="s">
        <v>488</v>
      </c>
      <c r="J1339" s="940" t="s">
        <v>444</v>
      </c>
      <c r="K1339" s="940" t="s">
        <v>901</v>
      </c>
      <c r="L1339" s="940" t="s">
        <v>903</v>
      </c>
      <c r="M1339" s="965" t="s">
        <v>906</v>
      </c>
      <c r="N1339" s="679">
        <f t="shared" ca="1" si="229"/>
        <v>0</v>
      </c>
      <c r="O1339" s="679">
        <f t="shared" ca="1" si="228"/>
        <v>0</v>
      </c>
      <c r="P1339" s="679">
        <f t="shared" ca="1" si="228"/>
        <v>0</v>
      </c>
      <c r="Q1339" s="679">
        <f t="shared" ca="1" si="228"/>
        <v>0</v>
      </c>
      <c r="R1339" s="679">
        <f t="shared" ca="1" si="228"/>
        <v>0</v>
      </c>
      <c r="S1339" s="679">
        <f t="shared" ca="1" si="228"/>
        <v>0</v>
      </c>
      <c r="T1339" s="679">
        <f t="shared" ca="1" si="228"/>
        <v>0</v>
      </c>
      <c r="U1339" s="679">
        <f t="shared" ref="U1339:Z1339" ca="1" si="230">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679">
        <f t="shared" ca="1" si="230"/>
        <v>0</v>
      </c>
      <c r="W1339" s="679">
        <f t="shared" ca="1" si="223"/>
        <v>0</v>
      </c>
      <c r="X1339" s="679">
        <f t="shared" ca="1" si="230"/>
        <v>0</v>
      </c>
      <c r="Y1339" s="679">
        <f t="shared" ca="1" si="230"/>
        <v>0</v>
      </c>
      <c r="Z1339" s="679">
        <f t="shared" ca="1" si="230"/>
        <v>0</v>
      </c>
      <c r="AA1339" t="str">
        <f t="shared" si="220"/>
        <v>ASR_Financial_Report_SHP21Final</v>
      </c>
      <c r="AB1339" s="960">
        <f t="shared" si="221"/>
        <v>44658</v>
      </c>
      <c r="AC1339" t="str">
        <f t="shared" si="222"/>
        <v>Unaudited</v>
      </c>
    </row>
    <row r="1340" spans="1:29" x14ac:dyDescent="0.25">
      <c r="A1340" t="s">
        <v>420</v>
      </c>
      <c r="B1340" t="s">
        <v>1366</v>
      </c>
      <c r="C1340" t="s">
        <v>1367</v>
      </c>
      <c r="D1340">
        <v>1900</v>
      </c>
      <c r="E1340" s="960">
        <v>1</v>
      </c>
      <c r="F1340" t="s">
        <v>441</v>
      </c>
      <c r="G1340" s="960">
        <v>366</v>
      </c>
      <c r="H1340" t="s">
        <v>382</v>
      </c>
      <c r="I1340" s="940" t="s">
        <v>488</v>
      </c>
      <c r="J1340" s="940" t="s">
        <v>444</v>
      </c>
      <c r="K1340" s="940" t="s">
        <v>901</v>
      </c>
      <c r="L1340" s="948" t="s">
        <v>904</v>
      </c>
      <c r="M1340" s="963" t="s">
        <v>907</v>
      </c>
      <c r="N1340" s="679">
        <f t="shared" ca="1" si="229"/>
        <v>0</v>
      </c>
      <c r="O1340" s="679">
        <f t="shared" ref="O1340:V1349" ca="1" si="231">IF(OR(AND($F1340="PY",O$1&lt;&gt;"Prior Year"),AND($F1340&lt;&gt;"PY",O$1="Prior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"&amp;$H1340&amp;"'!$A$7:$CA$7"),0)+MATCH(O$1,INDIRECT("'MMA Rev-Exp "&amp;$H1340&amp;"'!$D$8:$CA$8"),0)-1)))</f>
        <v>0</v>
      </c>
      <c r="P1340" s="679">
        <f t="shared" ca="1" si="231"/>
        <v>0</v>
      </c>
      <c r="Q1340" s="679">
        <f t="shared" ca="1" si="231"/>
        <v>0</v>
      </c>
      <c r="R1340" s="679">
        <f t="shared" ca="1" si="231"/>
        <v>0</v>
      </c>
      <c r="S1340" s="679">
        <f t="shared" ca="1" si="231"/>
        <v>0</v>
      </c>
      <c r="T1340" s="679">
        <f t="shared" ca="1" si="231"/>
        <v>0</v>
      </c>
      <c r="U1340" s="679">
        <f t="shared" ca="1" si="231"/>
        <v>0</v>
      </c>
      <c r="V1340" s="679">
        <f t="shared" ca="1" si="231"/>
        <v>0</v>
      </c>
      <c r="W1340" s="679">
        <f t="shared" ca="1" si="223"/>
        <v>0</v>
      </c>
      <c r="X1340" s="679">
        <f t="shared" ref="X1340:Z1358" ca="1" si="232">IF(OR(AND($F1340="PY",X$1&lt;&gt;"Prior Year"),AND($F1340&lt;&gt;"PY",X$1="Prior Year")),0,INDEX(INDIRECT("'MMA Rev-Exp "&amp;$H1340&amp;"'!$A$1:$CA$200"),IF($J1340="Member Months",MATCH($J1340,INDIRECT("'MMA Rev-Exp "&amp;$H1340&amp;"'!$A$1:$A$200"),0),MATCH($L1340,INDIRECT("'MMA Rev-Exp "&amp;$H1340&amp;"'!$B$1:$B$200"),0)),IF($F1340="PY",MATCH("Prior Year Adjustments",INDIRECT("'MMA Rev-Exp "&amp;$H1340&amp;"'!$A$8:$CA$8"),0),MATCH(IF($F1340="Q1","JANUARY - MARCH (Q1)",IF($F1340="Q2","APRIL - JUNE (Q2)",IF($F1340="Q3","JULY - SEPTEMBER (Q3)",IF($F1340="Q4","OCTOBER - DECEMBER (Q4)",0)))),INDIRECT("'MMA Rev-Exp "&amp;$H1340&amp;"'!$A$7:$CA$7"),0)+MATCH(X$1,INDIRECT("'MMA Rev-Exp "&amp;$H1340&amp;"'!$D$8:$CA$8"),0)-1)))</f>
        <v>0</v>
      </c>
      <c r="Y1340" s="679">
        <f t="shared" ca="1" si="232"/>
        <v>0</v>
      </c>
      <c r="Z1340" s="679">
        <f t="shared" ca="1" si="232"/>
        <v>0</v>
      </c>
      <c r="AA1340" t="str">
        <f t="shared" si="220"/>
        <v>ASR_Financial_Report_SHP21Final</v>
      </c>
      <c r="AB1340" s="960">
        <f t="shared" si="221"/>
        <v>44658</v>
      </c>
      <c r="AC1340" t="str">
        <f t="shared" si="222"/>
        <v>Unaudited</v>
      </c>
    </row>
    <row r="1341" spans="1:29" x14ac:dyDescent="0.25">
      <c r="A1341" t="s">
        <v>420</v>
      </c>
      <c r="B1341" t="s">
        <v>1366</v>
      </c>
      <c r="C1341" t="s">
        <v>1367</v>
      </c>
      <c r="D1341">
        <v>1900</v>
      </c>
      <c r="E1341" s="960">
        <v>1</v>
      </c>
      <c r="F1341" t="s">
        <v>441</v>
      </c>
      <c r="G1341" s="960">
        <v>366</v>
      </c>
      <c r="H1341" t="s">
        <v>382</v>
      </c>
      <c r="I1341" s="965" t="s">
        <v>488</v>
      </c>
      <c r="J1341" s="965" t="s">
        <v>444</v>
      </c>
      <c r="K1341" s="965" t="s">
        <v>445</v>
      </c>
      <c r="L1341" s="940">
        <v>5.0999999999999996</v>
      </c>
      <c r="M1341" s="965" t="s">
        <v>37</v>
      </c>
      <c r="N1341" s="679">
        <f t="shared" ca="1" si="229"/>
        <v>0</v>
      </c>
      <c r="O1341" s="679">
        <f t="shared" ca="1" si="231"/>
        <v>0</v>
      </c>
      <c r="P1341" s="679">
        <f t="shared" ca="1" si="231"/>
        <v>0</v>
      </c>
      <c r="Q1341" s="679">
        <f t="shared" ca="1" si="231"/>
        <v>0</v>
      </c>
      <c r="R1341" s="679">
        <f t="shared" ca="1" si="231"/>
        <v>0</v>
      </c>
      <c r="S1341" s="679">
        <f t="shared" ca="1" si="231"/>
        <v>0</v>
      </c>
      <c r="T1341" s="679">
        <f t="shared" ca="1" si="231"/>
        <v>0</v>
      </c>
      <c r="U1341" s="679">
        <f t="shared" ca="1" si="231"/>
        <v>0</v>
      </c>
      <c r="V1341" s="679">
        <f t="shared" ca="1" si="231"/>
        <v>0</v>
      </c>
      <c r="W1341" s="679">
        <f t="shared" ca="1" si="223"/>
        <v>0</v>
      </c>
      <c r="X1341" s="679">
        <f t="shared" ca="1" si="232"/>
        <v>0</v>
      </c>
      <c r="Y1341" s="679">
        <f t="shared" ca="1" si="232"/>
        <v>0</v>
      </c>
      <c r="Z1341" s="679">
        <f t="shared" ca="1" si="232"/>
        <v>0</v>
      </c>
      <c r="AA1341" t="str">
        <f t="shared" si="220"/>
        <v>ASR_Financial_Report_SHP21Final</v>
      </c>
      <c r="AB1341" s="960">
        <f t="shared" si="221"/>
        <v>44658</v>
      </c>
      <c r="AC1341" t="str">
        <f t="shared" si="222"/>
        <v>Unaudited</v>
      </c>
    </row>
    <row r="1342" spans="1:29" ht="30" x14ac:dyDescent="0.25">
      <c r="A1342" t="s">
        <v>420</v>
      </c>
      <c r="B1342" t="s">
        <v>1366</v>
      </c>
      <c r="C1342" t="s">
        <v>1367</v>
      </c>
      <c r="D1342">
        <v>1900</v>
      </c>
      <c r="E1342" s="960">
        <v>1</v>
      </c>
      <c r="F1342" t="s">
        <v>441</v>
      </c>
      <c r="G1342" s="960">
        <v>366</v>
      </c>
      <c r="H1342" t="s">
        <v>382</v>
      </c>
      <c r="I1342" s="940" t="s">
        <v>488</v>
      </c>
      <c r="J1342" s="940" t="s">
        <v>444</v>
      </c>
      <c r="K1342" s="940" t="s">
        <v>445</v>
      </c>
      <c r="L1342" s="946">
        <v>5.2</v>
      </c>
      <c r="M1342" s="966" t="s">
        <v>303</v>
      </c>
      <c r="N1342" s="679">
        <f t="shared" ca="1" si="229"/>
        <v>0</v>
      </c>
      <c r="O1342" s="679">
        <f t="shared" ca="1" si="231"/>
        <v>0</v>
      </c>
      <c r="P1342" s="679">
        <f t="shared" ca="1" si="231"/>
        <v>0</v>
      </c>
      <c r="Q1342" s="679">
        <f t="shared" ca="1" si="231"/>
        <v>0</v>
      </c>
      <c r="R1342" s="679">
        <f t="shared" ca="1" si="231"/>
        <v>0</v>
      </c>
      <c r="S1342" s="679">
        <f t="shared" ca="1" si="231"/>
        <v>0</v>
      </c>
      <c r="T1342" s="679">
        <f t="shared" ca="1" si="231"/>
        <v>0</v>
      </c>
      <c r="U1342" s="679">
        <f t="shared" ca="1" si="231"/>
        <v>0</v>
      </c>
      <c r="V1342" s="679">
        <f t="shared" ca="1" si="231"/>
        <v>0</v>
      </c>
      <c r="W1342" s="679">
        <f t="shared" ca="1" si="223"/>
        <v>0</v>
      </c>
      <c r="X1342" s="679">
        <f t="shared" ca="1" si="232"/>
        <v>0</v>
      </c>
      <c r="Y1342" s="679">
        <f t="shared" ca="1" si="232"/>
        <v>0</v>
      </c>
      <c r="Z1342" s="679">
        <f t="shared" ca="1" si="232"/>
        <v>0</v>
      </c>
      <c r="AA1342" t="str">
        <f t="shared" si="220"/>
        <v>ASR_Financial_Report_SHP21Final</v>
      </c>
      <c r="AB1342" s="960">
        <f t="shared" si="221"/>
        <v>44658</v>
      </c>
      <c r="AC1342" t="str">
        <f t="shared" si="222"/>
        <v>Unaudited</v>
      </c>
    </row>
    <row r="1343" spans="1:29" ht="30" x14ac:dyDescent="0.25">
      <c r="A1343" t="s">
        <v>420</v>
      </c>
      <c r="B1343" t="s">
        <v>1366</v>
      </c>
      <c r="C1343" t="s">
        <v>1367</v>
      </c>
      <c r="D1343">
        <v>1900</v>
      </c>
      <c r="E1343" s="960">
        <v>1</v>
      </c>
      <c r="F1343" t="s">
        <v>441</v>
      </c>
      <c r="G1343" s="960">
        <v>366</v>
      </c>
      <c r="H1343" t="s">
        <v>382</v>
      </c>
      <c r="I1343" s="940" t="s">
        <v>488</v>
      </c>
      <c r="J1343" s="940" t="s">
        <v>444</v>
      </c>
      <c r="K1343" s="940" t="s">
        <v>445</v>
      </c>
      <c r="L1343" s="946">
        <v>5.3</v>
      </c>
      <c r="M1343" s="966" t="s">
        <v>304</v>
      </c>
      <c r="N1343" s="679">
        <f t="shared" ca="1" si="229"/>
        <v>0</v>
      </c>
      <c r="O1343" s="679">
        <f t="shared" ca="1" si="231"/>
        <v>0</v>
      </c>
      <c r="P1343" s="679">
        <f t="shared" ca="1" si="231"/>
        <v>0</v>
      </c>
      <c r="Q1343" s="679">
        <f t="shared" ca="1" si="231"/>
        <v>0</v>
      </c>
      <c r="R1343" s="679">
        <f t="shared" ca="1" si="231"/>
        <v>0</v>
      </c>
      <c r="S1343" s="679">
        <f t="shared" ca="1" si="231"/>
        <v>0</v>
      </c>
      <c r="T1343" s="679">
        <f t="shared" ca="1" si="231"/>
        <v>0</v>
      </c>
      <c r="U1343" s="679">
        <f t="shared" ca="1" si="231"/>
        <v>0</v>
      </c>
      <c r="V1343" s="679">
        <f t="shared" ca="1" si="231"/>
        <v>0</v>
      </c>
      <c r="W1343" s="679">
        <f t="shared" ca="1" si="223"/>
        <v>0</v>
      </c>
      <c r="X1343" s="679">
        <f t="shared" ca="1" si="232"/>
        <v>0</v>
      </c>
      <c r="Y1343" s="679">
        <f t="shared" ca="1" si="232"/>
        <v>0</v>
      </c>
      <c r="Z1343" s="679">
        <f t="shared" ca="1" si="232"/>
        <v>0</v>
      </c>
      <c r="AA1343" t="str">
        <f t="shared" si="220"/>
        <v>ASR_Financial_Report_SHP21Final</v>
      </c>
      <c r="AB1343" s="960">
        <f t="shared" si="221"/>
        <v>44658</v>
      </c>
      <c r="AC1343" t="str">
        <f t="shared" si="222"/>
        <v>Unaudited</v>
      </c>
    </row>
    <row r="1344" spans="1:29" x14ac:dyDescent="0.25">
      <c r="A1344" t="s">
        <v>420</v>
      </c>
      <c r="B1344" t="s">
        <v>1366</v>
      </c>
      <c r="C1344" t="s">
        <v>1367</v>
      </c>
      <c r="D1344">
        <v>1900</v>
      </c>
      <c r="E1344" s="960">
        <v>1</v>
      </c>
      <c r="F1344" t="s">
        <v>441</v>
      </c>
      <c r="G1344" s="960">
        <v>366</v>
      </c>
      <c r="H1344" t="s">
        <v>382</v>
      </c>
      <c r="I1344" s="940" t="s">
        <v>488</v>
      </c>
      <c r="J1344" s="940" t="s">
        <v>444</v>
      </c>
      <c r="K1344" s="940" t="s">
        <v>445</v>
      </c>
      <c r="L1344" s="950" t="s">
        <v>82</v>
      </c>
      <c r="M1344" s="967" t="s">
        <v>453</v>
      </c>
      <c r="N1344" s="679">
        <f t="shared" ca="1" si="229"/>
        <v>0</v>
      </c>
      <c r="O1344" s="679">
        <f t="shared" ca="1" si="231"/>
        <v>0</v>
      </c>
      <c r="P1344" s="679">
        <f t="shared" ca="1" si="231"/>
        <v>0</v>
      </c>
      <c r="Q1344" s="679">
        <f t="shared" ca="1" si="231"/>
        <v>0</v>
      </c>
      <c r="R1344" s="679">
        <f t="shared" ca="1" si="231"/>
        <v>0</v>
      </c>
      <c r="S1344" s="679">
        <f t="shared" ca="1" si="231"/>
        <v>0</v>
      </c>
      <c r="T1344" s="679">
        <f t="shared" ca="1" si="231"/>
        <v>0</v>
      </c>
      <c r="U1344" s="679">
        <f t="shared" ca="1" si="231"/>
        <v>0</v>
      </c>
      <c r="V1344" s="679">
        <f t="shared" ca="1" si="231"/>
        <v>0</v>
      </c>
      <c r="W1344" s="679">
        <f t="shared" ca="1" si="223"/>
        <v>0</v>
      </c>
      <c r="X1344" s="679">
        <f t="shared" ca="1" si="232"/>
        <v>0</v>
      </c>
      <c r="Y1344" s="679">
        <f t="shared" ca="1" si="232"/>
        <v>0</v>
      </c>
      <c r="Z1344" s="679">
        <f t="shared" ca="1" si="232"/>
        <v>0</v>
      </c>
      <c r="AA1344" t="str">
        <f t="shared" si="220"/>
        <v>ASR_Financial_Report_SHP21Final</v>
      </c>
      <c r="AB1344" s="960">
        <f t="shared" si="221"/>
        <v>44658</v>
      </c>
      <c r="AC1344" t="str">
        <f t="shared" si="222"/>
        <v>Unaudited</v>
      </c>
    </row>
    <row r="1345" spans="1:29" x14ac:dyDescent="0.25">
      <c r="A1345" t="s">
        <v>420</v>
      </c>
      <c r="B1345" t="s">
        <v>1366</v>
      </c>
      <c r="C1345" t="s">
        <v>1367</v>
      </c>
      <c r="D1345">
        <v>1900</v>
      </c>
      <c r="E1345" s="960">
        <v>1</v>
      </c>
      <c r="F1345" t="s">
        <v>441</v>
      </c>
      <c r="G1345" s="960">
        <v>366</v>
      </c>
      <c r="H1345" t="s">
        <v>382</v>
      </c>
      <c r="I1345" s="966" t="s">
        <v>488</v>
      </c>
      <c r="J1345" s="966" t="s">
        <v>444</v>
      </c>
      <c r="K1345" s="966" t="s">
        <v>446</v>
      </c>
      <c r="L1345" s="946">
        <v>6.1</v>
      </c>
      <c r="M1345" s="966" t="s">
        <v>18</v>
      </c>
      <c r="N1345" s="679">
        <f t="shared" ca="1" si="229"/>
        <v>0</v>
      </c>
      <c r="O1345" s="679">
        <f t="shared" ca="1" si="231"/>
        <v>0</v>
      </c>
      <c r="P1345" s="679">
        <f t="shared" ca="1" si="231"/>
        <v>0</v>
      </c>
      <c r="Q1345" s="679">
        <f t="shared" ca="1" si="231"/>
        <v>0</v>
      </c>
      <c r="R1345" s="679">
        <f t="shared" ca="1" si="231"/>
        <v>0</v>
      </c>
      <c r="S1345" s="679">
        <f t="shared" ca="1" si="231"/>
        <v>0</v>
      </c>
      <c r="T1345" s="679">
        <f t="shared" ca="1" si="231"/>
        <v>0</v>
      </c>
      <c r="U1345" s="679">
        <f t="shared" ca="1" si="231"/>
        <v>0</v>
      </c>
      <c r="V1345" s="679">
        <f t="shared" ca="1" si="231"/>
        <v>0</v>
      </c>
      <c r="W1345" s="679">
        <f t="shared" ca="1" si="223"/>
        <v>0</v>
      </c>
      <c r="X1345" s="679">
        <f t="shared" ca="1" si="232"/>
        <v>0</v>
      </c>
      <c r="Y1345" s="679">
        <f t="shared" ca="1" si="232"/>
        <v>0</v>
      </c>
      <c r="Z1345" s="679">
        <f t="shared" ca="1" si="232"/>
        <v>0</v>
      </c>
      <c r="AA1345" t="str">
        <f t="shared" si="220"/>
        <v>ASR_Financial_Report_SHP21Final</v>
      </c>
      <c r="AB1345" s="960">
        <f t="shared" si="221"/>
        <v>44658</v>
      </c>
      <c r="AC1345" t="str">
        <f t="shared" si="222"/>
        <v>Unaudited</v>
      </c>
    </row>
    <row r="1346" spans="1:29" x14ac:dyDescent="0.25">
      <c r="A1346" t="s">
        <v>420</v>
      </c>
      <c r="B1346" t="s">
        <v>1366</v>
      </c>
      <c r="C1346" t="s">
        <v>1367</v>
      </c>
      <c r="D1346">
        <v>1900</v>
      </c>
      <c r="E1346" s="960">
        <v>1</v>
      </c>
      <c r="F1346" t="s">
        <v>441</v>
      </c>
      <c r="G1346" s="960">
        <v>366</v>
      </c>
      <c r="H1346" t="s">
        <v>382</v>
      </c>
      <c r="I1346" s="940" t="s">
        <v>488</v>
      </c>
      <c r="J1346" s="940" t="s">
        <v>444</v>
      </c>
      <c r="K1346" s="940" t="s">
        <v>446</v>
      </c>
      <c r="L1346" s="940">
        <v>6.2</v>
      </c>
      <c r="M1346" s="965" t="s">
        <v>19</v>
      </c>
      <c r="N1346" s="679">
        <f t="shared" ca="1" si="229"/>
        <v>0</v>
      </c>
      <c r="O1346" s="679">
        <f t="shared" ca="1" si="231"/>
        <v>0</v>
      </c>
      <c r="P1346" s="679">
        <f t="shared" ca="1" si="231"/>
        <v>0</v>
      </c>
      <c r="Q1346" s="679">
        <f t="shared" ca="1" si="231"/>
        <v>0</v>
      </c>
      <c r="R1346" s="679">
        <f t="shared" ca="1" si="231"/>
        <v>0</v>
      </c>
      <c r="S1346" s="679">
        <f t="shared" ca="1" si="231"/>
        <v>0</v>
      </c>
      <c r="T1346" s="679">
        <f t="shared" ca="1" si="231"/>
        <v>0</v>
      </c>
      <c r="U1346" s="679">
        <f t="shared" ca="1" si="231"/>
        <v>0</v>
      </c>
      <c r="V1346" s="679">
        <f t="shared" ca="1" si="231"/>
        <v>0</v>
      </c>
      <c r="W1346" s="679">
        <f t="shared" ca="1" si="223"/>
        <v>0</v>
      </c>
      <c r="X1346" s="679">
        <f t="shared" ca="1" si="232"/>
        <v>0</v>
      </c>
      <c r="Y1346" s="679">
        <f t="shared" ca="1" si="232"/>
        <v>0</v>
      </c>
      <c r="Z1346" s="679">
        <f t="shared" ca="1" si="232"/>
        <v>0</v>
      </c>
      <c r="AA1346" t="str">
        <f t="shared" ref="AA1346:AA1409" si="233">file_name</f>
        <v>ASR_Financial_Report_SHP21Final</v>
      </c>
      <c r="AB1346" s="960">
        <f t="shared" ref="AB1346:AB1409" si="234">file_date</f>
        <v>44658</v>
      </c>
      <c r="AC1346" t="str">
        <f t="shared" ref="AC1346:AC1409" si="235">status</f>
        <v>Unaudited</v>
      </c>
    </row>
    <row r="1347" spans="1:29" x14ac:dyDescent="0.25">
      <c r="A1347" t="s">
        <v>420</v>
      </c>
      <c r="B1347" t="s">
        <v>1366</v>
      </c>
      <c r="C1347" t="s">
        <v>1367</v>
      </c>
      <c r="D1347">
        <v>1900</v>
      </c>
      <c r="E1347" s="960">
        <v>1</v>
      </c>
      <c r="F1347" t="s">
        <v>441</v>
      </c>
      <c r="G1347" s="960">
        <v>366</v>
      </c>
      <c r="H1347" t="s">
        <v>382</v>
      </c>
      <c r="I1347" s="940" t="s">
        <v>488</v>
      </c>
      <c r="J1347" s="940" t="s">
        <v>444</v>
      </c>
      <c r="K1347" s="940" t="s">
        <v>446</v>
      </c>
      <c r="L1347" s="940">
        <v>6.3</v>
      </c>
      <c r="M1347" s="965" t="s">
        <v>184</v>
      </c>
      <c r="N1347" s="679">
        <f t="shared" ca="1" si="229"/>
        <v>0</v>
      </c>
      <c r="O1347" s="679">
        <f t="shared" ca="1" si="231"/>
        <v>0</v>
      </c>
      <c r="P1347" s="679">
        <f t="shared" ca="1" si="231"/>
        <v>0</v>
      </c>
      <c r="Q1347" s="679">
        <f t="shared" ca="1" si="231"/>
        <v>0</v>
      </c>
      <c r="R1347" s="679">
        <f t="shared" ca="1" si="231"/>
        <v>0</v>
      </c>
      <c r="S1347" s="679">
        <f t="shared" ca="1" si="231"/>
        <v>0</v>
      </c>
      <c r="T1347" s="679">
        <f t="shared" ca="1" si="231"/>
        <v>0</v>
      </c>
      <c r="U1347" s="679">
        <f t="shared" ca="1" si="231"/>
        <v>0</v>
      </c>
      <c r="V1347" s="679">
        <f t="shared" ca="1" si="231"/>
        <v>0</v>
      </c>
      <c r="W1347" s="679">
        <f t="shared" ca="1" si="223"/>
        <v>0</v>
      </c>
      <c r="X1347" s="679">
        <f t="shared" ca="1" si="232"/>
        <v>0</v>
      </c>
      <c r="Y1347" s="679">
        <f t="shared" ca="1" si="232"/>
        <v>0</v>
      </c>
      <c r="Z1347" s="679">
        <f t="shared" ca="1" si="232"/>
        <v>0</v>
      </c>
      <c r="AA1347" t="str">
        <f t="shared" si="233"/>
        <v>ASR_Financial_Report_SHP21Final</v>
      </c>
      <c r="AB1347" s="960">
        <f t="shared" si="234"/>
        <v>44658</v>
      </c>
      <c r="AC1347" t="str">
        <f t="shared" si="235"/>
        <v>Unaudited</v>
      </c>
    </row>
    <row r="1348" spans="1:29" x14ac:dyDescent="0.25">
      <c r="A1348" t="s">
        <v>420</v>
      </c>
      <c r="B1348" t="s">
        <v>1366</v>
      </c>
      <c r="C1348" t="s">
        <v>1367</v>
      </c>
      <c r="D1348">
        <v>1900</v>
      </c>
      <c r="E1348" s="960">
        <v>1</v>
      </c>
      <c r="F1348" t="s">
        <v>441</v>
      </c>
      <c r="G1348" s="960">
        <v>366</v>
      </c>
      <c r="H1348" t="s">
        <v>382</v>
      </c>
      <c r="I1348" s="940" t="s">
        <v>488</v>
      </c>
      <c r="J1348" s="940" t="s">
        <v>444</v>
      </c>
      <c r="K1348" s="940" t="s">
        <v>446</v>
      </c>
      <c r="L1348" s="940" t="s">
        <v>87</v>
      </c>
      <c r="M1348" s="965" t="s">
        <v>454</v>
      </c>
      <c r="N1348" s="679">
        <f t="shared" ca="1" si="229"/>
        <v>0</v>
      </c>
      <c r="O1348" s="679">
        <f t="shared" ca="1" si="231"/>
        <v>0</v>
      </c>
      <c r="P1348" s="679">
        <f t="shared" ca="1" si="231"/>
        <v>0</v>
      </c>
      <c r="Q1348" s="679">
        <f t="shared" ca="1" si="231"/>
        <v>0</v>
      </c>
      <c r="R1348" s="679">
        <f t="shared" ca="1" si="231"/>
        <v>0</v>
      </c>
      <c r="S1348" s="679">
        <f t="shared" ca="1" si="231"/>
        <v>0</v>
      </c>
      <c r="T1348" s="679">
        <f t="shared" ca="1" si="231"/>
        <v>0</v>
      </c>
      <c r="U1348" s="679">
        <f t="shared" ca="1" si="231"/>
        <v>0</v>
      </c>
      <c r="V1348" s="679">
        <f t="shared" ca="1" si="231"/>
        <v>0</v>
      </c>
      <c r="W1348" s="679">
        <f t="shared" ca="1" si="223"/>
        <v>0</v>
      </c>
      <c r="X1348" s="679">
        <f t="shared" ca="1" si="232"/>
        <v>0</v>
      </c>
      <c r="Y1348" s="679">
        <f t="shared" ca="1" si="232"/>
        <v>0</v>
      </c>
      <c r="Z1348" s="679">
        <f t="shared" ca="1" si="232"/>
        <v>0</v>
      </c>
      <c r="AA1348" t="str">
        <f t="shared" si="233"/>
        <v>ASR_Financial_Report_SHP21Final</v>
      </c>
      <c r="AB1348" s="960">
        <f t="shared" si="234"/>
        <v>44658</v>
      </c>
      <c r="AC1348" t="str">
        <f t="shared" si="235"/>
        <v>Unaudited</v>
      </c>
    </row>
    <row r="1349" spans="1:29" x14ac:dyDescent="0.25">
      <c r="A1349" t="s">
        <v>420</v>
      </c>
      <c r="B1349" t="s">
        <v>1366</v>
      </c>
      <c r="C1349" t="s">
        <v>1367</v>
      </c>
      <c r="D1349">
        <v>1900</v>
      </c>
      <c r="E1349" s="960">
        <v>1</v>
      </c>
      <c r="F1349" t="s">
        <v>441</v>
      </c>
      <c r="G1349" s="960">
        <v>366</v>
      </c>
      <c r="H1349" t="s">
        <v>382</v>
      </c>
      <c r="I1349" s="940" t="s">
        <v>488</v>
      </c>
      <c r="J1349" s="940" t="s">
        <v>444</v>
      </c>
      <c r="K1349" s="940" t="s">
        <v>447</v>
      </c>
      <c r="L1349" s="948">
        <v>7.1</v>
      </c>
      <c r="M1349" s="963" t="s">
        <v>20</v>
      </c>
      <c r="N1349" s="679">
        <f t="shared" ca="1" si="229"/>
        <v>0</v>
      </c>
      <c r="O1349" s="679">
        <f t="shared" ca="1" si="231"/>
        <v>0</v>
      </c>
      <c r="P1349" s="679">
        <f t="shared" ca="1" si="231"/>
        <v>0</v>
      </c>
      <c r="Q1349" s="679">
        <f t="shared" ca="1" si="231"/>
        <v>0</v>
      </c>
      <c r="R1349" s="679">
        <f t="shared" ca="1" si="231"/>
        <v>0</v>
      </c>
      <c r="S1349" s="679">
        <f t="shared" ca="1" si="231"/>
        <v>0</v>
      </c>
      <c r="T1349" s="679">
        <f t="shared" ca="1" si="231"/>
        <v>0</v>
      </c>
      <c r="U1349" s="679">
        <f t="shared" ca="1" si="231"/>
        <v>0</v>
      </c>
      <c r="V1349" s="679">
        <f t="shared" ca="1" si="231"/>
        <v>0</v>
      </c>
      <c r="W1349" s="679">
        <f t="shared" ca="1" si="223"/>
        <v>0</v>
      </c>
      <c r="X1349" s="679">
        <f t="shared" ca="1" si="232"/>
        <v>0</v>
      </c>
      <c r="Y1349" s="679">
        <f t="shared" ca="1" si="232"/>
        <v>0</v>
      </c>
      <c r="Z1349" s="679">
        <f t="shared" ca="1" si="232"/>
        <v>0</v>
      </c>
      <c r="AA1349" t="str">
        <f t="shared" si="233"/>
        <v>ASR_Financial_Report_SHP21Final</v>
      </c>
      <c r="AB1349" s="960">
        <f t="shared" si="234"/>
        <v>44658</v>
      </c>
      <c r="AC1349" t="str">
        <f t="shared" si="235"/>
        <v>Unaudited</v>
      </c>
    </row>
    <row r="1350" spans="1:29" x14ac:dyDescent="0.25">
      <c r="A1350" t="s">
        <v>420</v>
      </c>
      <c r="B1350" t="s">
        <v>1366</v>
      </c>
      <c r="C1350" t="s">
        <v>1367</v>
      </c>
      <c r="D1350">
        <v>1900</v>
      </c>
      <c r="E1350" s="960">
        <v>1</v>
      </c>
      <c r="F1350" t="s">
        <v>441</v>
      </c>
      <c r="G1350" s="960">
        <v>366</v>
      </c>
      <c r="H1350" t="s">
        <v>382</v>
      </c>
      <c r="I1350" s="965" t="s">
        <v>488</v>
      </c>
      <c r="J1350" s="965" t="s">
        <v>444</v>
      </c>
      <c r="K1350" s="965" t="s">
        <v>447</v>
      </c>
      <c r="L1350" s="940">
        <v>7.2</v>
      </c>
      <c r="M1350" s="965" t="s">
        <v>21</v>
      </c>
      <c r="N1350" s="679">
        <f t="shared" ca="1" si="229"/>
        <v>0</v>
      </c>
      <c r="O1350" s="679">
        <f t="shared" ref="O1350:V1358" ca="1" si="236">IF(OR(AND($F1350="PY",O$1&lt;&gt;"Prior Year"),AND($F1350&lt;&gt;"PY",O$1="Prior Year")),0,INDEX(INDIRECT("'MMA Rev-Exp "&amp;$H1350&amp;"'!$A$1:$CA$200"),IF($J1350="Member Months",MATCH($J1350,INDIRECT("'MMA Rev-Exp "&amp;$H1350&amp;"'!$A$1:$A$200"),0),MATCH($L1350,INDIRECT("'MMA Rev-Exp "&amp;$H1350&amp;"'!$B$1:$B$200"),0)),IF($F1350="PY",MATCH("Prior Year Adjustments",INDIRECT("'MMA Rev-Exp "&amp;$H1350&amp;"'!$A$8:$CA$8"),0),MATCH(IF($F1350="Q1","JANUARY - MARCH (Q1)",IF($F1350="Q2","APRIL - JUNE (Q2)",IF($F1350="Q3","JULY - SEPTEMBER (Q3)",IF($F1350="Q4","OCTOBER - DECEMBER (Q4)",0)))),INDIRECT("'MMA Rev-Exp "&amp;$H1350&amp;"'!$A$7:$CA$7"),0)+MATCH(O$1,INDIRECT("'MMA Rev-Exp "&amp;$H1350&amp;"'!$D$8:$CA$8"),0)-1)))</f>
        <v>0</v>
      </c>
      <c r="P1350" s="679">
        <f t="shared" ca="1" si="236"/>
        <v>0</v>
      </c>
      <c r="Q1350" s="679">
        <f t="shared" ca="1" si="236"/>
        <v>0</v>
      </c>
      <c r="R1350" s="679">
        <f t="shared" ca="1" si="236"/>
        <v>0</v>
      </c>
      <c r="S1350" s="679">
        <f t="shared" ca="1" si="236"/>
        <v>0</v>
      </c>
      <c r="T1350" s="679">
        <f t="shared" ca="1" si="236"/>
        <v>0</v>
      </c>
      <c r="U1350" s="679">
        <f t="shared" ca="1" si="236"/>
        <v>0</v>
      </c>
      <c r="V1350" s="679">
        <f t="shared" ca="1" si="236"/>
        <v>0</v>
      </c>
      <c r="W1350" s="679">
        <f t="shared" ca="1" si="223"/>
        <v>0</v>
      </c>
      <c r="X1350" s="679">
        <f t="shared" ca="1" si="232"/>
        <v>0</v>
      </c>
      <c r="Y1350" s="679">
        <f t="shared" ca="1" si="232"/>
        <v>0</v>
      </c>
      <c r="Z1350" s="679">
        <f t="shared" ca="1" si="232"/>
        <v>0</v>
      </c>
      <c r="AA1350" t="str">
        <f t="shared" si="233"/>
        <v>ASR_Financial_Report_SHP21Final</v>
      </c>
      <c r="AB1350" s="960">
        <f t="shared" si="234"/>
        <v>44658</v>
      </c>
      <c r="AC1350" t="str">
        <f t="shared" si="235"/>
        <v>Unaudited</v>
      </c>
    </row>
    <row r="1351" spans="1:29" x14ac:dyDescent="0.25">
      <c r="A1351" t="s">
        <v>420</v>
      </c>
      <c r="B1351" t="s">
        <v>1366</v>
      </c>
      <c r="C1351" t="s">
        <v>1367</v>
      </c>
      <c r="D1351">
        <v>1900</v>
      </c>
      <c r="E1351" s="960">
        <v>1</v>
      </c>
      <c r="F1351" t="s">
        <v>441</v>
      </c>
      <c r="G1351" s="960">
        <v>366</v>
      </c>
      <c r="H1351" t="s">
        <v>382</v>
      </c>
      <c r="I1351" s="940" t="s">
        <v>488</v>
      </c>
      <c r="J1351" s="940" t="s">
        <v>444</v>
      </c>
      <c r="K1351" s="940" t="s">
        <v>447</v>
      </c>
      <c r="L1351" s="940">
        <v>7.3</v>
      </c>
      <c r="M1351" s="965" t="s">
        <v>155</v>
      </c>
      <c r="N1351" s="679">
        <f t="shared" ca="1" si="229"/>
        <v>0</v>
      </c>
      <c r="O1351" s="679">
        <f t="shared" ca="1" si="236"/>
        <v>0</v>
      </c>
      <c r="P1351" s="679">
        <f t="shared" ca="1" si="236"/>
        <v>0</v>
      </c>
      <c r="Q1351" s="679">
        <f t="shared" ca="1" si="236"/>
        <v>0</v>
      </c>
      <c r="R1351" s="679">
        <f t="shared" ca="1" si="236"/>
        <v>0</v>
      </c>
      <c r="S1351" s="679">
        <f t="shared" ca="1" si="236"/>
        <v>0</v>
      </c>
      <c r="T1351" s="679">
        <f t="shared" ca="1" si="236"/>
        <v>0</v>
      </c>
      <c r="U1351" s="679">
        <f t="shared" ca="1" si="236"/>
        <v>0</v>
      </c>
      <c r="V1351" s="679">
        <f t="shared" ca="1" si="236"/>
        <v>0</v>
      </c>
      <c r="W1351" s="679">
        <f t="shared" ca="1" si="223"/>
        <v>0</v>
      </c>
      <c r="X1351" s="679">
        <f t="shared" ca="1" si="232"/>
        <v>0</v>
      </c>
      <c r="Y1351" s="679">
        <f t="shared" ca="1" si="232"/>
        <v>0</v>
      </c>
      <c r="Z1351" s="679">
        <f t="shared" ca="1" si="232"/>
        <v>0</v>
      </c>
      <c r="AA1351" t="str">
        <f t="shared" si="233"/>
        <v>ASR_Financial_Report_SHP21Final</v>
      </c>
      <c r="AB1351" s="960">
        <f t="shared" si="234"/>
        <v>44658</v>
      </c>
      <c r="AC1351" t="str">
        <f t="shared" si="235"/>
        <v>Unaudited</v>
      </c>
    </row>
    <row r="1352" spans="1:29" x14ac:dyDescent="0.25">
      <c r="A1352" t="s">
        <v>420</v>
      </c>
      <c r="B1352" t="s">
        <v>1366</v>
      </c>
      <c r="C1352" t="s">
        <v>1367</v>
      </c>
      <c r="D1352">
        <v>1900</v>
      </c>
      <c r="E1352" s="960">
        <v>1</v>
      </c>
      <c r="F1352" t="s">
        <v>441</v>
      </c>
      <c r="G1352" s="960">
        <v>366</v>
      </c>
      <c r="H1352" t="s">
        <v>382</v>
      </c>
      <c r="I1352" s="940" t="s">
        <v>488</v>
      </c>
      <c r="J1352" s="940" t="s">
        <v>444</v>
      </c>
      <c r="K1352" s="940" t="s">
        <v>447</v>
      </c>
      <c r="L1352" s="940" t="s">
        <v>91</v>
      </c>
      <c r="M1352" s="965" t="s">
        <v>455</v>
      </c>
      <c r="N1352" s="679">
        <f t="shared" ca="1" si="229"/>
        <v>0</v>
      </c>
      <c r="O1352" s="679">
        <f t="shared" ca="1" si="236"/>
        <v>0</v>
      </c>
      <c r="P1352" s="679">
        <f t="shared" ca="1" si="236"/>
        <v>0</v>
      </c>
      <c r="Q1352" s="679">
        <f t="shared" ca="1" si="236"/>
        <v>0</v>
      </c>
      <c r="R1352" s="679">
        <f t="shared" ca="1" si="236"/>
        <v>0</v>
      </c>
      <c r="S1352" s="679">
        <f t="shared" ca="1" si="236"/>
        <v>0</v>
      </c>
      <c r="T1352" s="679">
        <f t="shared" ca="1" si="236"/>
        <v>0</v>
      </c>
      <c r="U1352" s="679">
        <f t="shared" ca="1" si="236"/>
        <v>0</v>
      </c>
      <c r="V1352" s="679">
        <f t="shared" ca="1" si="236"/>
        <v>0</v>
      </c>
      <c r="W1352" s="679">
        <f t="shared" ca="1" si="223"/>
        <v>0</v>
      </c>
      <c r="X1352" s="679">
        <f t="shared" ca="1" si="232"/>
        <v>0</v>
      </c>
      <c r="Y1352" s="679">
        <f t="shared" ca="1" si="232"/>
        <v>0</v>
      </c>
      <c r="Z1352" s="679">
        <f t="shared" ca="1" si="232"/>
        <v>0</v>
      </c>
      <c r="AA1352" t="str">
        <f t="shared" si="233"/>
        <v>ASR_Financial_Report_SHP21Final</v>
      </c>
      <c r="AB1352" s="960">
        <f t="shared" si="234"/>
        <v>44658</v>
      </c>
      <c r="AC1352" t="str">
        <f t="shared" si="235"/>
        <v>Unaudited</v>
      </c>
    </row>
    <row r="1353" spans="1:29" x14ac:dyDescent="0.25">
      <c r="A1353" t="s">
        <v>420</v>
      </c>
      <c r="B1353" t="s">
        <v>1366</v>
      </c>
      <c r="C1353" t="s">
        <v>1367</v>
      </c>
      <c r="D1353">
        <v>1900</v>
      </c>
      <c r="E1353" s="960">
        <v>1</v>
      </c>
      <c r="F1353" t="s">
        <v>441</v>
      </c>
      <c r="G1353" s="960">
        <v>366</v>
      </c>
      <c r="H1353" t="s">
        <v>382</v>
      </c>
      <c r="I1353" s="940" t="s">
        <v>488</v>
      </c>
      <c r="J1353" s="940" t="s">
        <v>444</v>
      </c>
      <c r="K1353" s="940" t="s">
        <v>448</v>
      </c>
      <c r="L1353" s="940">
        <v>8.1</v>
      </c>
      <c r="M1353" s="965" t="s">
        <v>22</v>
      </c>
      <c r="N1353" s="679">
        <f t="shared" ca="1" si="229"/>
        <v>0</v>
      </c>
      <c r="O1353" s="679">
        <f t="shared" ca="1" si="236"/>
        <v>0</v>
      </c>
      <c r="P1353" s="679">
        <f t="shared" ca="1" si="236"/>
        <v>0</v>
      </c>
      <c r="Q1353" s="679">
        <f t="shared" ca="1" si="236"/>
        <v>0</v>
      </c>
      <c r="R1353" s="679">
        <f t="shared" ca="1" si="236"/>
        <v>0</v>
      </c>
      <c r="S1353" s="679">
        <f t="shared" ca="1" si="236"/>
        <v>0</v>
      </c>
      <c r="T1353" s="679">
        <f t="shared" ca="1" si="236"/>
        <v>0</v>
      </c>
      <c r="U1353" s="679">
        <f t="shared" ca="1" si="236"/>
        <v>0</v>
      </c>
      <c r="V1353" s="679">
        <f t="shared" ca="1" si="236"/>
        <v>0</v>
      </c>
      <c r="W1353" s="679">
        <f t="shared" ca="1" si="223"/>
        <v>0</v>
      </c>
      <c r="X1353" s="679">
        <f t="shared" ca="1" si="232"/>
        <v>0</v>
      </c>
      <c r="Y1353" s="679">
        <f t="shared" ca="1" si="232"/>
        <v>0</v>
      </c>
      <c r="Z1353" s="679">
        <f t="shared" ca="1" si="232"/>
        <v>0</v>
      </c>
      <c r="AA1353" t="str">
        <f t="shared" si="233"/>
        <v>ASR_Financial_Report_SHP21Final</v>
      </c>
      <c r="AB1353" s="960">
        <f t="shared" si="234"/>
        <v>44658</v>
      </c>
      <c r="AC1353" t="str">
        <f t="shared" si="235"/>
        <v>Unaudited</v>
      </c>
    </row>
    <row r="1354" spans="1:29" x14ac:dyDescent="0.25">
      <c r="A1354" t="s">
        <v>420</v>
      </c>
      <c r="B1354" t="s">
        <v>1366</v>
      </c>
      <c r="C1354" t="s">
        <v>1367</v>
      </c>
      <c r="D1354">
        <v>1900</v>
      </c>
      <c r="E1354" s="960">
        <v>1</v>
      </c>
      <c r="F1354" t="s">
        <v>441</v>
      </c>
      <c r="G1354" s="960">
        <v>366</v>
      </c>
      <c r="H1354" t="s">
        <v>382</v>
      </c>
      <c r="I1354" s="940" t="s">
        <v>488</v>
      </c>
      <c r="J1354" s="940" t="s">
        <v>444</v>
      </c>
      <c r="K1354" s="940" t="s">
        <v>448</v>
      </c>
      <c r="L1354" s="948" t="s">
        <v>112</v>
      </c>
      <c r="M1354" s="963" t="s">
        <v>443</v>
      </c>
      <c r="N1354" s="679">
        <f t="shared" ca="1" si="229"/>
        <v>0</v>
      </c>
      <c r="O1354" s="679">
        <f t="shared" ca="1" si="236"/>
        <v>0</v>
      </c>
      <c r="P1354" s="679">
        <f t="shared" ca="1" si="236"/>
        <v>0</v>
      </c>
      <c r="Q1354" s="679">
        <f t="shared" ca="1" si="236"/>
        <v>0</v>
      </c>
      <c r="R1354" s="679">
        <f t="shared" ca="1" si="236"/>
        <v>0</v>
      </c>
      <c r="S1354" s="679">
        <f t="shared" ca="1" si="236"/>
        <v>0</v>
      </c>
      <c r="T1354" s="679">
        <f t="shared" ca="1" si="236"/>
        <v>0</v>
      </c>
      <c r="U1354" s="679">
        <f t="shared" ca="1" si="236"/>
        <v>0</v>
      </c>
      <c r="V1354" s="679">
        <f t="shared" ca="1" si="236"/>
        <v>0</v>
      </c>
      <c r="W1354" s="679">
        <f t="shared" ca="1" si="223"/>
        <v>0</v>
      </c>
      <c r="X1354" s="679">
        <f t="shared" ca="1" si="232"/>
        <v>0</v>
      </c>
      <c r="Y1354" s="679">
        <f t="shared" ca="1" si="232"/>
        <v>0</v>
      </c>
      <c r="Z1354" s="679">
        <f t="shared" ca="1" si="232"/>
        <v>0</v>
      </c>
      <c r="AA1354" t="str">
        <f t="shared" si="233"/>
        <v>ASR_Financial_Report_SHP21Final</v>
      </c>
      <c r="AB1354" s="960">
        <f t="shared" si="234"/>
        <v>44658</v>
      </c>
      <c r="AC1354" t="str">
        <f t="shared" si="235"/>
        <v>Unaudited</v>
      </c>
    </row>
    <row r="1355" spans="1:29" x14ac:dyDescent="0.25">
      <c r="A1355" t="s">
        <v>420</v>
      </c>
      <c r="B1355" t="s">
        <v>1366</v>
      </c>
      <c r="C1355" t="s">
        <v>1367</v>
      </c>
      <c r="D1355">
        <v>1900</v>
      </c>
      <c r="E1355" s="960">
        <v>1</v>
      </c>
      <c r="F1355" t="s">
        <v>441</v>
      </c>
      <c r="G1355" s="960">
        <v>366</v>
      </c>
      <c r="H1355" t="s">
        <v>382</v>
      </c>
      <c r="I1355" s="965" t="s">
        <v>488</v>
      </c>
      <c r="J1355" s="965" t="s">
        <v>444</v>
      </c>
      <c r="K1355" s="965" t="s">
        <v>448</v>
      </c>
      <c r="L1355" s="940" t="s">
        <v>114</v>
      </c>
      <c r="M1355" s="965" t="s">
        <v>157</v>
      </c>
      <c r="N1355" s="679">
        <f t="shared" ca="1" si="229"/>
        <v>0</v>
      </c>
      <c r="O1355" s="679">
        <f t="shared" ca="1" si="236"/>
        <v>0</v>
      </c>
      <c r="P1355" s="679">
        <f t="shared" ca="1" si="236"/>
        <v>0</v>
      </c>
      <c r="Q1355" s="679">
        <f t="shared" ca="1" si="236"/>
        <v>0</v>
      </c>
      <c r="R1355" s="679">
        <f t="shared" ca="1" si="236"/>
        <v>0</v>
      </c>
      <c r="S1355" s="679">
        <f t="shared" ca="1" si="236"/>
        <v>0</v>
      </c>
      <c r="T1355" s="679">
        <f t="shared" ca="1" si="236"/>
        <v>0</v>
      </c>
      <c r="U1355" s="679">
        <f t="shared" ca="1" si="236"/>
        <v>0</v>
      </c>
      <c r="V1355" s="679">
        <f t="shared" ca="1" si="236"/>
        <v>0</v>
      </c>
      <c r="W1355" s="679">
        <f t="shared" ca="1" si="223"/>
        <v>0</v>
      </c>
      <c r="X1355" s="679">
        <f t="shared" ca="1" si="232"/>
        <v>0</v>
      </c>
      <c r="Y1355" s="679">
        <f t="shared" ca="1" si="232"/>
        <v>0</v>
      </c>
      <c r="Z1355" s="679">
        <f t="shared" ca="1" si="232"/>
        <v>0</v>
      </c>
      <c r="AA1355" t="str">
        <f t="shared" si="233"/>
        <v>ASR_Financial_Report_SHP21Final</v>
      </c>
      <c r="AB1355" s="960">
        <f t="shared" si="234"/>
        <v>44658</v>
      </c>
      <c r="AC1355" t="str">
        <f t="shared" si="235"/>
        <v>Unaudited</v>
      </c>
    </row>
    <row r="1356" spans="1:29" x14ac:dyDescent="0.25">
      <c r="A1356" t="s">
        <v>420</v>
      </c>
      <c r="B1356" t="s">
        <v>1366</v>
      </c>
      <c r="C1356" t="s">
        <v>1367</v>
      </c>
      <c r="D1356">
        <v>1900</v>
      </c>
      <c r="E1356" s="960">
        <v>1</v>
      </c>
      <c r="F1356" t="s">
        <v>441</v>
      </c>
      <c r="G1356" s="960">
        <v>366</v>
      </c>
      <c r="H1356" t="s">
        <v>382</v>
      </c>
      <c r="I1356" s="940" t="s">
        <v>488</v>
      </c>
      <c r="J1356" s="940" t="s">
        <v>444</v>
      </c>
      <c r="K1356" s="940" t="s">
        <v>448</v>
      </c>
      <c r="L1356" s="940" t="s">
        <v>115</v>
      </c>
      <c r="M1356" s="965" t="s">
        <v>113</v>
      </c>
      <c r="N1356" s="679">
        <f t="shared" ca="1" si="229"/>
        <v>0</v>
      </c>
      <c r="O1356" s="679">
        <f t="shared" ca="1" si="236"/>
        <v>0</v>
      </c>
      <c r="P1356" s="679">
        <f t="shared" ca="1" si="236"/>
        <v>0</v>
      </c>
      <c r="Q1356" s="679">
        <f t="shared" ca="1" si="236"/>
        <v>0</v>
      </c>
      <c r="R1356" s="679">
        <f t="shared" ca="1" si="236"/>
        <v>0</v>
      </c>
      <c r="S1356" s="679">
        <f t="shared" ca="1" si="236"/>
        <v>0</v>
      </c>
      <c r="T1356" s="679">
        <f t="shared" ca="1" si="236"/>
        <v>0</v>
      </c>
      <c r="U1356" s="679">
        <f t="shared" ca="1" si="236"/>
        <v>0</v>
      </c>
      <c r="V1356" s="679">
        <f t="shared" ca="1" si="236"/>
        <v>0</v>
      </c>
      <c r="W1356" s="679">
        <f t="shared" ca="1" si="223"/>
        <v>0</v>
      </c>
      <c r="X1356" s="679">
        <f t="shared" ca="1" si="232"/>
        <v>0</v>
      </c>
      <c r="Y1356" s="679">
        <f t="shared" ca="1" si="232"/>
        <v>0</v>
      </c>
      <c r="Z1356" s="679">
        <f t="shared" ca="1" si="232"/>
        <v>0</v>
      </c>
      <c r="AA1356" t="str">
        <f t="shared" si="233"/>
        <v>ASR_Financial_Report_SHP21Final</v>
      </c>
      <c r="AB1356" s="960">
        <f t="shared" si="234"/>
        <v>44658</v>
      </c>
      <c r="AC1356" t="str">
        <f t="shared" si="235"/>
        <v>Unaudited</v>
      </c>
    </row>
    <row r="1357" spans="1:29" x14ac:dyDescent="0.25">
      <c r="A1357" t="s">
        <v>420</v>
      </c>
      <c r="B1357" t="s">
        <v>1366</v>
      </c>
      <c r="C1357" t="s">
        <v>1367</v>
      </c>
      <c r="D1357">
        <v>1900</v>
      </c>
      <c r="E1357" s="960">
        <v>1</v>
      </c>
      <c r="F1357" t="s">
        <v>441</v>
      </c>
      <c r="G1357" s="960">
        <v>366</v>
      </c>
      <c r="H1357" t="s">
        <v>382</v>
      </c>
      <c r="I1357" s="940" t="s">
        <v>488</v>
      </c>
      <c r="J1357" s="940" t="s">
        <v>444</v>
      </c>
      <c r="K1357" s="940" t="s">
        <v>448</v>
      </c>
      <c r="L1357" s="940" t="s">
        <v>116</v>
      </c>
      <c r="M1357" s="965" t="s">
        <v>158</v>
      </c>
      <c r="N1357" s="679">
        <f t="shared" ca="1" si="229"/>
        <v>0</v>
      </c>
      <c r="O1357" s="679">
        <f t="shared" ca="1" si="236"/>
        <v>0</v>
      </c>
      <c r="P1357" s="679">
        <f t="shared" ca="1" si="236"/>
        <v>0</v>
      </c>
      <c r="Q1357" s="679">
        <f t="shared" ca="1" si="236"/>
        <v>0</v>
      </c>
      <c r="R1357" s="679">
        <f t="shared" ca="1" si="236"/>
        <v>0</v>
      </c>
      <c r="S1357" s="679">
        <f t="shared" ca="1" si="236"/>
        <v>0</v>
      </c>
      <c r="T1357" s="679">
        <f t="shared" ca="1" si="236"/>
        <v>0</v>
      </c>
      <c r="U1357" s="679">
        <f t="shared" ca="1" si="236"/>
        <v>0</v>
      </c>
      <c r="V1357" s="679">
        <f t="shared" ca="1" si="236"/>
        <v>0</v>
      </c>
      <c r="W1357" s="679">
        <f t="shared" ca="1" si="223"/>
        <v>0</v>
      </c>
      <c r="X1357" s="679">
        <f t="shared" ca="1" si="232"/>
        <v>0</v>
      </c>
      <c r="Y1357" s="679">
        <f t="shared" ca="1" si="232"/>
        <v>0</v>
      </c>
      <c r="Z1357" s="679">
        <f t="shared" ca="1" si="232"/>
        <v>0</v>
      </c>
      <c r="AA1357" t="str">
        <f t="shared" si="233"/>
        <v>ASR_Financial_Report_SHP21Final</v>
      </c>
      <c r="AB1357" s="960">
        <f t="shared" si="234"/>
        <v>44658</v>
      </c>
      <c r="AC1357" t="str">
        <f t="shared" si="235"/>
        <v>Unaudited</v>
      </c>
    </row>
    <row r="1358" spans="1:29" x14ac:dyDescent="0.25">
      <c r="A1358" t="s">
        <v>420</v>
      </c>
      <c r="B1358" t="s">
        <v>1366</v>
      </c>
      <c r="C1358" t="s">
        <v>1367</v>
      </c>
      <c r="D1358">
        <v>1900</v>
      </c>
      <c r="E1358" s="960">
        <v>1</v>
      </c>
      <c r="F1358" t="s">
        <v>441</v>
      </c>
      <c r="G1358" s="960">
        <v>366</v>
      </c>
      <c r="H1358" t="s">
        <v>382</v>
      </c>
      <c r="I1358" s="940" t="s">
        <v>488</v>
      </c>
      <c r="J1358" s="940" t="s">
        <v>444</v>
      </c>
      <c r="K1358" s="940" t="s">
        <v>448</v>
      </c>
      <c r="L1358" s="940" t="s">
        <v>159</v>
      </c>
      <c r="M1358" s="965" t="s">
        <v>23</v>
      </c>
      <c r="N1358" s="679">
        <f t="shared" ca="1" si="229"/>
        <v>0</v>
      </c>
      <c r="O1358" s="679">
        <f t="shared" ca="1" si="236"/>
        <v>0</v>
      </c>
      <c r="P1358" s="679">
        <f t="shared" ca="1" si="236"/>
        <v>0</v>
      </c>
      <c r="Q1358" s="679">
        <f t="shared" ca="1" si="236"/>
        <v>0</v>
      </c>
      <c r="R1358" s="679">
        <f t="shared" ca="1" si="236"/>
        <v>0</v>
      </c>
      <c r="S1358" s="679">
        <f t="shared" ca="1" si="236"/>
        <v>0</v>
      </c>
      <c r="T1358" s="679">
        <f t="shared" ca="1" si="236"/>
        <v>0</v>
      </c>
      <c r="U1358" s="679">
        <f t="shared" ca="1" si="236"/>
        <v>0</v>
      </c>
      <c r="V1358" s="679">
        <f t="shared" ca="1" si="236"/>
        <v>0</v>
      </c>
      <c r="W1358" s="679">
        <f t="shared" ca="1" si="223"/>
        <v>0</v>
      </c>
      <c r="X1358" s="679">
        <f t="shared" ca="1" si="232"/>
        <v>0</v>
      </c>
      <c r="Y1358" s="679">
        <f t="shared" ca="1" si="232"/>
        <v>0</v>
      </c>
      <c r="Z1358" s="679">
        <f t="shared" ca="1" si="232"/>
        <v>0</v>
      </c>
      <c r="AA1358" t="str">
        <f t="shared" si="233"/>
        <v>ASR_Financial_Report_SHP21Final</v>
      </c>
      <c r="AB1358" s="960">
        <f t="shared" si="234"/>
        <v>44658</v>
      </c>
      <c r="AC1358" t="str">
        <f t="shared" si="235"/>
        <v>Unaudited</v>
      </c>
    </row>
    <row r="1359" spans="1:29" x14ac:dyDescent="0.25">
      <c r="A1359" t="s">
        <v>420</v>
      </c>
      <c r="B1359" t="s">
        <v>1366</v>
      </c>
      <c r="C1359" t="s">
        <v>1367</v>
      </c>
      <c r="D1359">
        <v>1900</v>
      </c>
      <c r="E1359" s="960">
        <v>1</v>
      </c>
      <c r="F1359" t="s">
        <v>441</v>
      </c>
      <c r="G1359" s="960">
        <v>366</v>
      </c>
      <c r="H1359" t="s">
        <v>382</v>
      </c>
      <c r="I1359" s="940" t="s">
        <v>488</v>
      </c>
      <c r="J1359" s="940" t="s">
        <v>444</v>
      </c>
      <c r="K1359" s="940" t="s">
        <v>448</v>
      </c>
      <c r="L1359" s="948" t="s">
        <v>442</v>
      </c>
      <c r="M1359" s="963" t="s">
        <v>456</v>
      </c>
      <c r="N1359" s="679">
        <f t="shared" ca="1" si="229"/>
        <v>0</v>
      </c>
      <c r="O1359" s="679">
        <f ca="1">IF(OR(AND($F1359="PY",O$1&lt;&gt;"Prior Year"),AND($F1359&lt;&gt;"PY",O$1="Prior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"&amp;$H1359&amp;"'!$A$7:$CA$7"),0)+MATCH(O$1,INDIRECT("'MMA Rev-Exp "&amp;$H1359&amp;"'!$D$8:$CA$8"),0)-1)))</f>
        <v>0</v>
      </c>
      <c r="P1359" s="679">
        <f ca="1">IF(OR(AND($F1359="PY",P$1&lt;&gt;"Prior Year"),AND($F1359&lt;&gt;"PY",P$1="Prior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"&amp;$H1359&amp;"'!$A$7:$CA$7"),0)+MATCH(P$1,INDIRECT("'MMA Rev-Exp "&amp;$H1359&amp;"'!$D$8:$CA$8"),0)-1)))</f>
        <v>0</v>
      </c>
      <c r="Q1359" s="679">
        <f ca="1">IF(OR(AND($F1359="PY",Q$1&lt;&gt;"Prior Year"),AND($F1359&lt;&gt;"PY",Q$1="Prior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"&amp;$H1359&amp;"'!$A$7:$CA$7"),0)+MATCH(Q$1,INDIRECT("'MMA Rev-Exp "&amp;$H1359&amp;"'!$D$8:$CA$8"),0)-1)))</f>
        <v>0</v>
      </c>
      <c r="R1359" s="679">
        <f t="shared" ref="O1359:Z1374" ca="1" si="237">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679">
        <f t="shared" ca="1" si="237"/>
        <v>0</v>
      </c>
      <c r="T1359" s="679">
        <f t="shared" ca="1" si="237"/>
        <v>0</v>
      </c>
      <c r="U1359" s="679">
        <f t="shared" ca="1" si="237"/>
        <v>0</v>
      </c>
      <c r="V1359" s="679">
        <f t="shared" ca="1" si="237"/>
        <v>0</v>
      </c>
      <c r="W1359" s="679">
        <f t="shared" ca="1" si="223"/>
        <v>0</v>
      </c>
      <c r="X1359" s="679">
        <f t="shared" ca="1" si="237"/>
        <v>0</v>
      </c>
      <c r="Y1359" s="679">
        <f t="shared" ca="1" si="237"/>
        <v>0</v>
      </c>
      <c r="Z1359" s="679">
        <f t="shared" ca="1" si="237"/>
        <v>0</v>
      </c>
      <c r="AA1359" t="str">
        <f t="shared" si="233"/>
        <v>ASR_Financial_Report_SHP21Final</v>
      </c>
      <c r="AB1359" s="960">
        <f t="shared" si="234"/>
        <v>44658</v>
      </c>
      <c r="AC1359" t="str">
        <f t="shared" si="235"/>
        <v>Unaudited</v>
      </c>
    </row>
    <row r="1360" spans="1:29" ht="30" x14ac:dyDescent="0.25">
      <c r="A1360" t="s">
        <v>420</v>
      </c>
      <c r="B1360" t="s">
        <v>1366</v>
      </c>
      <c r="C1360" t="s">
        <v>1367</v>
      </c>
      <c r="D1360">
        <v>1900</v>
      </c>
      <c r="E1360" s="960">
        <v>1</v>
      </c>
      <c r="F1360" t="s">
        <v>441</v>
      </c>
      <c r="G1360" s="960">
        <v>366</v>
      </c>
      <c r="H1360" t="s">
        <v>382</v>
      </c>
      <c r="I1360" s="965" t="s">
        <v>488</v>
      </c>
      <c r="J1360" s="965" t="s">
        <v>444</v>
      </c>
      <c r="K1360" s="965" t="s">
        <v>449</v>
      </c>
      <c r="L1360" s="940">
        <v>9.1</v>
      </c>
      <c r="M1360" s="965" t="s">
        <v>185</v>
      </c>
      <c r="N1360" s="679">
        <f t="shared" ref="N1360:Z1394" ca="1" si="238">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679">
        <f t="shared" ca="1" si="237"/>
        <v>0</v>
      </c>
      <c r="P1360" s="679">
        <f t="shared" ca="1" si="237"/>
        <v>0</v>
      </c>
      <c r="Q1360" s="679">
        <f t="shared" ca="1" si="237"/>
        <v>0</v>
      </c>
      <c r="R1360" s="679">
        <f t="shared" ca="1" si="237"/>
        <v>0</v>
      </c>
      <c r="S1360" s="679">
        <f t="shared" ca="1" si="237"/>
        <v>0</v>
      </c>
      <c r="T1360" s="679">
        <f t="shared" ca="1" si="237"/>
        <v>0</v>
      </c>
      <c r="U1360" s="679">
        <f t="shared" ca="1" si="237"/>
        <v>0</v>
      </c>
      <c r="V1360" s="679">
        <f t="shared" ca="1" si="237"/>
        <v>0</v>
      </c>
      <c r="W1360" s="679">
        <f t="shared" ca="1" si="223"/>
        <v>0</v>
      </c>
      <c r="X1360" s="679">
        <f t="shared" ca="1" si="237"/>
        <v>0</v>
      </c>
      <c r="Y1360" s="679">
        <f t="shared" ca="1" si="237"/>
        <v>0</v>
      </c>
      <c r="Z1360" s="679">
        <f t="shared" ca="1" si="237"/>
        <v>0</v>
      </c>
      <c r="AA1360" t="str">
        <f t="shared" si="233"/>
        <v>ASR_Financial_Report_SHP21Final</v>
      </c>
      <c r="AB1360" s="960">
        <f t="shared" si="234"/>
        <v>44658</v>
      </c>
      <c r="AC1360" t="str">
        <f t="shared" si="235"/>
        <v>Unaudited</v>
      </c>
    </row>
    <row r="1361" spans="1:29" x14ac:dyDescent="0.25">
      <c r="A1361" t="s">
        <v>420</v>
      </c>
      <c r="B1361" t="s">
        <v>1366</v>
      </c>
      <c r="C1361" t="s">
        <v>1367</v>
      </c>
      <c r="D1361">
        <v>1900</v>
      </c>
      <c r="E1361" s="960">
        <v>1</v>
      </c>
      <c r="F1361" t="s">
        <v>441</v>
      </c>
      <c r="G1361" s="960">
        <v>366</v>
      </c>
      <c r="H1361" t="s">
        <v>382</v>
      </c>
      <c r="I1361" s="940" t="s">
        <v>488</v>
      </c>
      <c r="J1361" s="940" t="s">
        <v>444</v>
      </c>
      <c r="K1361" s="940" t="s">
        <v>449</v>
      </c>
      <c r="L1361" s="940" t="s">
        <v>106</v>
      </c>
      <c r="M1361" s="965" t="s">
        <v>186</v>
      </c>
      <c r="N1361" s="679">
        <f t="shared" ca="1" si="238"/>
        <v>0</v>
      </c>
      <c r="O1361" s="679">
        <f t="shared" ca="1" si="237"/>
        <v>0</v>
      </c>
      <c r="P1361" s="679">
        <f t="shared" ca="1" si="237"/>
        <v>0</v>
      </c>
      <c r="Q1361" s="679">
        <f t="shared" ca="1" si="237"/>
        <v>0</v>
      </c>
      <c r="R1361" s="679">
        <f t="shared" ca="1" si="237"/>
        <v>0</v>
      </c>
      <c r="S1361" s="679">
        <f t="shared" ca="1" si="237"/>
        <v>0</v>
      </c>
      <c r="T1361" s="679">
        <f t="shared" ca="1" si="237"/>
        <v>0</v>
      </c>
      <c r="U1361" s="679">
        <f t="shared" ca="1" si="237"/>
        <v>0</v>
      </c>
      <c r="V1361" s="679">
        <f t="shared" ca="1" si="237"/>
        <v>0</v>
      </c>
      <c r="W1361" s="679">
        <f t="shared" ca="1" si="237"/>
        <v>0</v>
      </c>
      <c r="X1361" s="679">
        <f t="shared" ca="1" si="237"/>
        <v>0</v>
      </c>
      <c r="Y1361" s="679">
        <f t="shared" ca="1" si="237"/>
        <v>0</v>
      </c>
      <c r="Z1361" s="679">
        <f t="shared" ca="1" si="237"/>
        <v>0</v>
      </c>
      <c r="AA1361" t="str">
        <f t="shared" si="233"/>
        <v>ASR_Financial_Report_SHP21Final</v>
      </c>
      <c r="AB1361" s="960">
        <f t="shared" si="234"/>
        <v>44658</v>
      </c>
      <c r="AC1361" t="str">
        <f t="shared" si="235"/>
        <v>Unaudited</v>
      </c>
    </row>
    <row r="1362" spans="1:29" x14ac:dyDescent="0.25">
      <c r="A1362" t="s">
        <v>420</v>
      </c>
      <c r="B1362" t="s">
        <v>1366</v>
      </c>
      <c r="C1362" t="s">
        <v>1367</v>
      </c>
      <c r="D1362">
        <v>1900</v>
      </c>
      <c r="E1362" s="960">
        <v>1</v>
      </c>
      <c r="F1362" t="s">
        <v>441</v>
      </c>
      <c r="G1362" s="960">
        <v>366</v>
      </c>
      <c r="H1362" t="s">
        <v>382</v>
      </c>
      <c r="I1362" s="940" t="s">
        <v>488</v>
      </c>
      <c r="J1362" s="940" t="s">
        <v>444</v>
      </c>
      <c r="K1362" s="940" t="s">
        <v>449</v>
      </c>
      <c r="L1362" s="940" t="s">
        <v>1302</v>
      </c>
      <c r="M1362" s="965" t="s">
        <v>1303</v>
      </c>
      <c r="N1362" s="679">
        <f t="shared" ca="1" si="238"/>
        <v>0</v>
      </c>
      <c r="O1362" s="679">
        <f t="shared" ca="1" si="237"/>
        <v>0</v>
      </c>
      <c r="P1362" s="679">
        <f t="shared" ca="1" si="237"/>
        <v>0</v>
      </c>
      <c r="Q1362" s="679">
        <f t="shared" ca="1" si="237"/>
        <v>0</v>
      </c>
      <c r="R1362" s="679">
        <f t="shared" ca="1" si="237"/>
        <v>0</v>
      </c>
      <c r="S1362" s="679">
        <f t="shared" ca="1" si="237"/>
        <v>0</v>
      </c>
      <c r="T1362" s="679">
        <f t="shared" ca="1" si="237"/>
        <v>0</v>
      </c>
      <c r="U1362" s="679">
        <f t="shared" ca="1" si="237"/>
        <v>0</v>
      </c>
      <c r="V1362" s="679">
        <f t="shared" ca="1" si="237"/>
        <v>0</v>
      </c>
      <c r="W1362" s="679">
        <f t="shared" ca="1" si="237"/>
        <v>0</v>
      </c>
      <c r="X1362" s="679">
        <f t="shared" ca="1" si="237"/>
        <v>0</v>
      </c>
      <c r="Y1362" s="679">
        <f t="shared" ca="1" si="237"/>
        <v>0</v>
      </c>
      <c r="Z1362" s="679">
        <f t="shared" ca="1" si="237"/>
        <v>0</v>
      </c>
      <c r="AA1362" t="str">
        <f t="shared" si="233"/>
        <v>ASR_Financial_Report_SHP21Final</v>
      </c>
      <c r="AB1362" s="960">
        <f t="shared" si="234"/>
        <v>44658</v>
      </c>
      <c r="AC1362" t="str">
        <f t="shared" si="235"/>
        <v>Unaudited</v>
      </c>
    </row>
    <row r="1363" spans="1:29" x14ac:dyDescent="0.25">
      <c r="A1363" t="s">
        <v>420</v>
      </c>
      <c r="B1363" t="s">
        <v>1366</v>
      </c>
      <c r="C1363" t="s">
        <v>1367</v>
      </c>
      <c r="D1363">
        <v>1900</v>
      </c>
      <c r="E1363" s="960">
        <v>1</v>
      </c>
      <c r="F1363" t="s">
        <v>441</v>
      </c>
      <c r="G1363" s="960">
        <v>366</v>
      </c>
      <c r="H1363" t="s">
        <v>382</v>
      </c>
      <c r="I1363" s="940" t="s">
        <v>488</v>
      </c>
      <c r="J1363" s="940" t="s">
        <v>444</v>
      </c>
      <c r="K1363" s="940" t="s">
        <v>449</v>
      </c>
      <c r="L1363" s="940" t="s">
        <v>107</v>
      </c>
      <c r="M1363" s="965" t="s">
        <v>187</v>
      </c>
      <c r="N1363" s="679">
        <f t="shared" ca="1" si="238"/>
        <v>0</v>
      </c>
      <c r="O1363" s="679">
        <f t="shared" ca="1" si="237"/>
        <v>0</v>
      </c>
      <c r="P1363" s="679">
        <f t="shared" ca="1" si="237"/>
        <v>0</v>
      </c>
      <c r="Q1363" s="679">
        <f t="shared" ca="1" si="237"/>
        <v>0</v>
      </c>
      <c r="R1363" s="679">
        <f t="shared" ca="1" si="237"/>
        <v>0</v>
      </c>
      <c r="S1363" s="679">
        <f t="shared" ca="1" si="237"/>
        <v>0</v>
      </c>
      <c r="T1363" s="679">
        <f t="shared" ca="1" si="237"/>
        <v>0</v>
      </c>
      <c r="U1363" s="679">
        <f t="shared" ca="1" si="237"/>
        <v>0</v>
      </c>
      <c r="V1363" s="679">
        <f t="shared" ca="1" si="237"/>
        <v>0</v>
      </c>
      <c r="W1363" s="679">
        <f t="shared" ca="1" si="237"/>
        <v>0</v>
      </c>
      <c r="X1363" s="679">
        <f t="shared" ca="1" si="237"/>
        <v>0</v>
      </c>
      <c r="Y1363" s="679">
        <f t="shared" ca="1" si="237"/>
        <v>0</v>
      </c>
      <c r="Z1363" s="679">
        <f t="shared" ca="1" si="237"/>
        <v>0</v>
      </c>
      <c r="AA1363" t="str">
        <f t="shared" si="233"/>
        <v>ASR_Financial_Report_SHP21Final</v>
      </c>
      <c r="AB1363" s="960">
        <f t="shared" si="234"/>
        <v>44658</v>
      </c>
      <c r="AC1363" t="str">
        <f t="shared" si="235"/>
        <v>Unaudited</v>
      </c>
    </row>
    <row r="1364" spans="1:29" x14ac:dyDescent="0.25">
      <c r="A1364" t="s">
        <v>420</v>
      </c>
      <c r="B1364" t="s">
        <v>1366</v>
      </c>
      <c r="C1364" t="s">
        <v>1367</v>
      </c>
      <c r="D1364">
        <v>1900</v>
      </c>
      <c r="E1364" s="960">
        <v>1</v>
      </c>
      <c r="F1364" t="s">
        <v>441</v>
      </c>
      <c r="G1364" s="960">
        <v>366</v>
      </c>
      <c r="H1364" t="s">
        <v>382</v>
      </c>
      <c r="I1364" s="940" t="s">
        <v>488</v>
      </c>
      <c r="J1364" s="940" t="s">
        <v>444</v>
      </c>
      <c r="K1364" s="940" t="s">
        <v>449</v>
      </c>
      <c r="L1364" s="940" t="s">
        <v>108</v>
      </c>
      <c r="M1364" s="965" t="s">
        <v>160</v>
      </c>
      <c r="N1364" s="679">
        <f t="shared" ca="1" si="238"/>
        <v>0</v>
      </c>
      <c r="O1364" s="679">
        <f t="shared" ca="1" si="237"/>
        <v>0</v>
      </c>
      <c r="P1364" s="679">
        <f t="shared" ca="1" si="237"/>
        <v>0</v>
      </c>
      <c r="Q1364" s="679">
        <f t="shared" ca="1" si="237"/>
        <v>0</v>
      </c>
      <c r="R1364" s="679">
        <f t="shared" ca="1" si="237"/>
        <v>0</v>
      </c>
      <c r="S1364" s="679">
        <f t="shared" ca="1" si="237"/>
        <v>0</v>
      </c>
      <c r="T1364" s="679">
        <f t="shared" ca="1" si="237"/>
        <v>0</v>
      </c>
      <c r="U1364" s="679">
        <f t="shared" ca="1" si="237"/>
        <v>0</v>
      </c>
      <c r="V1364" s="679">
        <f t="shared" ca="1" si="237"/>
        <v>0</v>
      </c>
      <c r="W1364" s="679">
        <f t="shared" ca="1" si="237"/>
        <v>0</v>
      </c>
      <c r="X1364" s="679">
        <f t="shared" ca="1" si="237"/>
        <v>0</v>
      </c>
      <c r="Y1364" s="679">
        <f t="shared" ca="1" si="237"/>
        <v>0</v>
      </c>
      <c r="Z1364" s="679">
        <f t="shared" ca="1" si="237"/>
        <v>0</v>
      </c>
      <c r="AA1364" t="str">
        <f t="shared" si="233"/>
        <v>ASR_Financial_Report_SHP21Final</v>
      </c>
      <c r="AB1364" s="960">
        <f t="shared" si="234"/>
        <v>44658</v>
      </c>
      <c r="AC1364" t="str">
        <f t="shared" si="235"/>
        <v>Unaudited</v>
      </c>
    </row>
    <row r="1365" spans="1:29" x14ac:dyDescent="0.25">
      <c r="A1365" t="s">
        <v>420</v>
      </c>
      <c r="B1365" t="s">
        <v>1366</v>
      </c>
      <c r="C1365" t="s">
        <v>1367</v>
      </c>
      <c r="D1365">
        <v>1900</v>
      </c>
      <c r="E1365" s="960">
        <v>1</v>
      </c>
      <c r="F1365" t="s">
        <v>441</v>
      </c>
      <c r="G1365" s="960">
        <v>366</v>
      </c>
      <c r="H1365" t="s">
        <v>382</v>
      </c>
      <c r="I1365" s="940" t="s">
        <v>488</v>
      </c>
      <c r="J1365" s="940" t="s">
        <v>444</v>
      </c>
      <c r="K1365" s="940" t="s">
        <v>449</v>
      </c>
      <c r="L1365" s="940" t="s">
        <v>109</v>
      </c>
      <c r="M1365" s="965" t="s">
        <v>134</v>
      </c>
      <c r="N1365" s="679">
        <f t="shared" ca="1" si="238"/>
        <v>0</v>
      </c>
      <c r="O1365" s="679">
        <f t="shared" ca="1" si="237"/>
        <v>0</v>
      </c>
      <c r="P1365" s="679">
        <f t="shared" ca="1" si="237"/>
        <v>0</v>
      </c>
      <c r="Q1365" s="679">
        <f t="shared" ca="1" si="237"/>
        <v>0</v>
      </c>
      <c r="R1365" s="679">
        <f t="shared" ca="1" si="237"/>
        <v>0</v>
      </c>
      <c r="S1365" s="679">
        <f t="shared" ca="1" si="237"/>
        <v>0</v>
      </c>
      <c r="T1365" s="679">
        <f t="shared" ca="1" si="237"/>
        <v>0</v>
      </c>
      <c r="U1365" s="679">
        <f t="shared" ca="1" si="237"/>
        <v>0</v>
      </c>
      <c r="V1365" s="679">
        <f t="shared" ca="1" si="237"/>
        <v>0</v>
      </c>
      <c r="W1365" s="679">
        <f t="shared" ca="1" si="237"/>
        <v>0</v>
      </c>
      <c r="X1365" s="679">
        <f t="shared" ca="1" si="237"/>
        <v>0</v>
      </c>
      <c r="Y1365" s="679">
        <f t="shared" ca="1" si="237"/>
        <v>0</v>
      </c>
      <c r="Z1365" s="679">
        <f t="shared" ca="1" si="237"/>
        <v>0</v>
      </c>
      <c r="AA1365" t="str">
        <f t="shared" si="233"/>
        <v>ASR_Financial_Report_SHP21Final</v>
      </c>
      <c r="AB1365" s="960">
        <f t="shared" si="234"/>
        <v>44658</v>
      </c>
      <c r="AC1365" t="str">
        <f t="shared" si="235"/>
        <v>Unaudited</v>
      </c>
    </row>
    <row r="1366" spans="1:29" x14ac:dyDescent="0.25">
      <c r="A1366" t="s">
        <v>420</v>
      </c>
      <c r="B1366" t="s">
        <v>1366</v>
      </c>
      <c r="C1366" t="s">
        <v>1367</v>
      </c>
      <c r="D1366">
        <v>1900</v>
      </c>
      <c r="E1366" s="960">
        <v>1</v>
      </c>
      <c r="F1366" t="s">
        <v>441</v>
      </c>
      <c r="G1366" s="960">
        <v>366</v>
      </c>
      <c r="H1366" t="s">
        <v>382</v>
      </c>
      <c r="I1366" s="940" t="s">
        <v>488</v>
      </c>
      <c r="J1366" s="940" t="s">
        <v>444</v>
      </c>
      <c r="K1366" s="940" t="s">
        <v>449</v>
      </c>
      <c r="L1366" s="940" t="s">
        <v>110</v>
      </c>
      <c r="M1366" s="965" t="s">
        <v>162</v>
      </c>
      <c r="N1366" s="679">
        <f t="shared" ca="1" si="238"/>
        <v>0</v>
      </c>
      <c r="O1366" s="679">
        <f t="shared" ca="1" si="237"/>
        <v>0</v>
      </c>
      <c r="P1366" s="679">
        <f t="shared" ca="1" si="237"/>
        <v>0</v>
      </c>
      <c r="Q1366" s="679">
        <f t="shared" ca="1" si="237"/>
        <v>0</v>
      </c>
      <c r="R1366" s="679">
        <f t="shared" ca="1" si="237"/>
        <v>0</v>
      </c>
      <c r="S1366" s="679">
        <f t="shared" ca="1" si="237"/>
        <v>0</v>
      </c>
      <c r="T1366" s="679">
        <f t="shared" ca="1" si="237"/>
        <v>0</v>
      </c>
      <c r="U1366" s="679">
        <f t="shared" ca="1" si="237"/>
        <v>0</v>
      </c>
      <c r="V1366" s="679">
        <f t="shared" ca="1" si="237"/>
        <v>0</v>
      </c>
      <c r="W1366" s="679">
        <f t="shared" ca="1" si="237"/>
        <v>0</v>
      </c>
      <c r="X1366" s="679">
        <f t="shared" ca="1" si="237"/>
        <v>0</v>
      </c>
      <c r="Y1366" s="679">
        <f t="shared" ca="1" si="237"/>
        <v>0</v>
      </c>
      <c r="Z1366" s="679">
        <f t="shared" ca="1" si="237"/>
        <v>0</v>
      </c>
      <c r="AA1366" t="str">
        <f t="shared" si="233"/>
        <v>ASR_Financial_Report_SHP21Final</v>
      </c>
      <c r="AB1366" s="960">
        <f t="shared" si="234"/>
        <v>44658</v>
      </c>
      <c r="AC1366" t="str">
        <f t="shared" si="235"/>
        <v>Unaudited</v>
      </c>
    </row>
    <row r="1367" spans="1:29" x14ac:dyDescent="0.25">
      <c r="A1367" t="s">
        <v>420</v>
      </c>
      <c r="B1367" t="s">
        <v>1366</v>
      </c>
      <c r="C1367" t="s">
        <v>1367</v>
      </c>
      <c r="D1367">
        <v>1900</v>
      </c>
      <c r="E1367" s="960">
        <v>1</v>
      </c>
      <c r="F1367" t="s">
        <v>441</v>
      </c>
      <c r="G1367" s="960">
        <v>366</v>
      </c>
      <c r="H1367" t="s">
        <v>382</v>
      </c>
      <c r="I1367" s="940" t="s">
        <v>488</v>
      </c>
      <c r="J1367" s="940" t="s">
        <v>444</v>
      </c>
      <c r="K1367" s="940" t="s">
        <v>449</v>
      </c>
      <c r="L1367" s="948" t="s">
        <v>111</v>
      </c>
      <c r="M1367" s="963" t="s">
        <v>463</v>
      </c>
      <c r="N1367" s="679">
        <f t="shared" ca="1" si="238"/>
        <v>0</v>
      </c>
      <c r="O1367" s="679">
        <f t="shared" ca="1" si="237"/>
        <v>0</v>
      </c>
      <c r="P1367" s="679">
        <f t="shared" ca="1" si="237"/>
        <v>0</v>
      </c>
      <c r="Q1367" s="679">
        <f t="shared" ca="1" si="237"/>
        <v>0</v>
      </c>
      <c r="R1367" s="679">
        <f t="shared" ca="1" si="237"/>
        <v>0</v>
      </c>
      <c r="S1367" s="679">
        <f t="shared" ca="1" si="237"/>
        <v>0</v>
      </c>
      <c r="T1367" s="679">
        <f t="shared" ca="1" si="237"/>
        <v>0</v>
      </c>
      <c r="U1367" s="679">
        <f t="shared" ca="1" si="237"/>
        <v>0</v>
      </c>
      <c r="V1367" s="679">
        <f t="shared" ca="1" si="237"/>
        <v>0</v>
      </c>
      <c r="W1367" s="679">
        <f t="shared" ca="1" si="237"/>
        <v>0</v>
      </c>
      <c r="X1367" s="679">
        <f t="shared" ca="1" si="237"/>
        <v>0</v>
      </c>
      <c r="Y1367" s="679">
        <f t="shared" ca="1" si="237"/>
        <v>0</v>
      </c>
      <c r="Z1367" s="679">
        <f t="shared" ca="1" si="237"/>
        <v>0</v>
      </c>
      <c r="AA1367" t="str">
        <f t="shared" si="233"/>
        <v>ASR_Financial_Report_SHP21Final</v>
      </c>
      <c r="AB1367" s="960">
        <f t="shared" si="234"/>
        <v>44658</v>
      </c>
      <c r="AC1367" t="str">
        <f t="shared" si="235"/>
        <v>Unaudited</v>
      </c>
    </row>
    <row r="1368" spans="1:29" x14ac:dyDescent="0.25">
      <c r="A1368" t="s">
        <v>420</v>
      </c>
      <c r="B1368" t="s">
        <v>1366</v>
      </c>
      <c r="C1368" t="s">
        <v>1367</v>
      </c>
      <c r="D1368">
        <v>1900</v>
      </c>
      <c r="E1368" s="960">
        <v>1</v>
      </c>
      <c r="F1368" t="s">
        <v>441</v>
      </c>
      <c r="G1368" s="960">
        <v>366</v>
      </c>
      <c r="H1368" t="s">
        <v>382</v>
      </c>
      <c r="I1368" s="965" t="s">
        <v>488</v>
      </c>
      <c r="J1368" s="965" t="s">
        <v>444</v>
      </c>
      <c r="K1368" s="965" t="s">
        <v>6</v>
      </c>
      <c r="L1368" s="940" t="s">
        <v>117</v>
      </c>
      <c r="M1368" s="965" t="s">
        <v>188</v>
      </c>
      <c r="N1368" s="679">
        <f t="shared" ca="1" si="238"/>
        <v>0</v>
      </c>
      <c r="O1368" s="679">
        <f t="shared" ca="1" si="237"/>
        <v>0</v>
      </c>
      <c r="P1368" s="679">
        <f t="shared" ca="1" si="237"/>
        <v>0</v>
      </c>
      <c r="Q1368" s="679">
        <f t="shared" ca="1" si="237"/>
        <v>0</v>
      </c>
      <c r="R1368" s="679">
        <f t="shared" ca="1" si="237"/>
        <v>0</v>
      </c>
      <c r="S1368" s="679">
        <f t="shared" ca="1" si="237"/>
        <v>0</v>
      </c>
      <c r="T1368" s="679">
        <f t="shared" ca="1" si="237"/>
        <v>0</v>
      </c>
      <c r="U1368" s="679">
        <f t="shared" ca="1" si="237"/>
        <v>0</v>
      </c>
      <c r="V1368" s="679">
        <f t="shared" ca="1" si="237"/>
        <v>0</v>
      </c>
      <c r="W1368" s="679">
        <f t="shared" ca="1" si="237"/>
        <v>0</v>
      </c>
      <c r="X1368" s="679">
        <f t="shared" ca="1" si="237"/>
        <v>0</v>
      </c>
      <c r="Y1368" s="679">
        <f t="shared" ca="1" si="237"/>
        <v>0</v>
      </c>
      <c r="Z1368" s="679">
        <f t="shared" ca="1" si="237"/>
        <v>0</v>
      </c>
      <c r="AA1368" t="str">
        <f t="shared" si="233"/>
        <v>ASR_Financial_Report_SHP21Final</v>
      </c>
      <c r="AB1368" s="960">
        <f t="shared" si="234"/>
        <v>44658</v>
      </c>
      <c r="AC1368" t="str">
        <f t="shared" si="235"/>
        <v>Unaudited</v>
      </c>
    </row>
    <row r="1369" spans="1:29" x14ac:dyDescent="0.25">
      <c r="A1369" t="s">
        <v>420</v>
      </c>
      <c r="B1369" t="s">
        <v>1366</v>
      </c>
      <c r="C1369" t="s">
        <v>1367</v>
      </c>
      <c r="D1369">
        <v>1900</v>
      </c>
      <c r="E1369" s="960">
        <v>1</v>
      </c>
      <c r="F1369" t="s">
        <v>441</v>
      </c>
      <c r="G1369" s="960">
        <v>366</v>
      </c>
      <c r="H1369" t="s">
        <v>382</v>
      </c>
      <c r="I1369" s="940" t="s">
        <v>488</v>
      </c>
      <c r="J1369" s="940" t="s">
        <v>444</v>
      </c>
      <c r="K1369" s="940" t="s">
        <v>6</v>
      </c>
      <c r="L1369" s="940" t="s">
        <v>45</v>
      </c>
      <c r="M1369" s="965" t="s">
        <v>163</v>
      </c>
      <c r="N1369" s="679">
        <f t="shared" ca="1" si="238"/>
        <v>0</v>
      </c>
      <c r="O1369" s="679">
        <f t="shared" ca="1" si="237"/>
        <v>0</v>
      </c>
      <c r="P1369" s="679">
        <f t="shared" ca="1" si="237"/>
        <v>0</v>
      </c>
      <c r="Q1369" s="679">
        <f t="shared" ca="1" si="237"/>
        <v>0</v>
      </c>
      <c r="R1369" s="679">
        <f t="shared" ca="1" si="237"/>
        <v>0</v>
      </c>
      <c r="S1369" s="679">
        <f t="shared" ca="1" si="237"/>
        <v>0</v>
      </c>
      <c r="T1369" s="679">
        <f t="shared" ca="1" si="237"/>
        <v>0</v>
      </c>
      <c r="U1369" s="679">
        <f t="shared" ca="1" si="237"/>
        <v>0</v>
      </c>
      <c r="V1369" s="679">
        <f t="shared" ca="1" si="237"/>
        <v>0</v>
      </c>
      <c r="W1369" s="679">
        <f t="shared" ca="1" si="237"/>
        <v>0</v>
      </c>
      <c r="X1369" s="679">
        <f t="shared" ca="1" si="237"/>
        <v>0</v>
      </c>
      <c r="Y1369" s="679">
        <f t="shared" ca="1" si="237"/>
        <v>0</v>
      </c>
      <c r="Z1369" s="679">
        <f t="shared" ca="1" si="237"/>
        <v>0</v>
      </c>
      <c r="AA1369" t="str">
        <f t="shared" si="233"/>
        <v>ASR_Financial_Report_SHP21Final</v>
      </c>
      <c r="AB1369" s="960">
        <f t="shared" si="234"/>
        <v>44658</v>
      </c>
      <c r="AC1369" t="str">
        <f t="shared" si="235"/>
        <v>Unaudited</v>
      </c>
    </row>
    <row r="1370" spans="1:29" x14ac:dyDescent="0.25">
      <c r="A1370" t="s">
        <v>420</v>
      </c>
      <c r="B1370" t="s">
        <v>1366</v>
      </c>
      <c r="C1370" t="s">
        <v>1367</v>
      </c>
      <c r="D1370">
        <v>1900</v>
      </c>
      <c r="E1370" s="960">
        <v>1</v>
      </c>
      <c r="F1370" t="s">
        <v>441</v>
      </c>
      <c r="G1370" s="960">
        <v>366</v>
      </c>
      <c r="H1370" t="s">
        <v>382</v>
      </c>
      <c r="I1370" s="940" t="s">
        <v>488</v>
      </c>
      <c r="J1370" s="940" t="s">
        <v>444</v>
      </c>
      <c r="K1370" s="940" t="s">
        <v>6</v>
      </c>
      <c r="L1370" s="940" t="s">
        <v>46</v>
      </c>
      <c r="M1370" s="965" t="s">
        <v>164</v>
      </c>
      <c r="N1370" s="679">
        <f t="shared" ca="1" si="238"/>
        <v>0</v>
      </c>
      <c r="O1370" s="679">
        <f t="shared" ca="1" si="237"/>
        <v>0</v>
      </c>
      <c r="P1370" s="679">
        <f t="shared" ca="1" si="237"/>
        <v>0</v>
      </c>
      <c r="Q1370" s="679">
        <f t="shared" ca="1" si="237"/>
        <v>0</v>
      </c>
      <c r="R1370" s="679">
        <f t="shared" ca="1" si="237"/>
        <v>0</v>
      </c>
      <c r="S1370" s="679">
        <f t="shared" ca="1" si="237"/>
        <v>0</v>
      </c>
      <c r="T1370" s="679">
        <f t="shared" ca="1" si="237"/>
        <v>0</v>
      </c>
      <c r="U1370" s="679">
        <f t="shared" ca="1" si="237"/>
        <v>0</v>
      </c>
      <c r="V1370" s="679">
        <f t="shared" ca="1" si="237"/>
        <v>0</v>
      </c>
      <c r="W1370" s="679">
        <f t="shared" ca="1" si="237"/>
        <v>0</v>
      </c>
      <c r="X1370" s="679">
        <f t="shared" ca="1" si="237"/>
        <v>0</v>
      </c>
      <c r="Y1370" s="679">
        <f t="shared" ca="1" si="237"/>
        <v>0</v>
      </c>
      <c r="Z1370" s="679">
        <f t="shared" ca="1" si="237"/>
        <v>0</v>
      </c>
      <c r="AA1370" t="str">
        <f t="shared" si="233"/>
        <v>ASR_Financial_Report_SHP21Final</v>
      </c>
      <c r="AB1370" s="960">
        <f t="shared" si="234"/>
        <v>44658</v>
      </c>
      <c r="AC1370" t="str">
        <f t="shared" si="235"/>
        <v>Unaudited</v>
      </c>
    </row>
    <row r="1371" spans="1:29" x14ac:dyDescent="0.25">
      <c r="A1371" t="s">
        <v>420</v>
      </c>
      <c r="B1371" t="s">
        <v>1366</v>
      </c>
      <c r="C1371" t="s">
        <v>1367</v>
      </c>
      <c r="D1371">
        <v>1900</v>
      </c>
      <c r="E1371" s="960">
        <v>1</v>
      </c>
      <c r="F1371" t="s">
        <v>441</v>
      </c>
      <c r="G1371" s="960">
        <v>366</v>
      </c>
      <c r="H1371" t="s">
        <v>382</v>
      </c>
      <c r="I1371" s="940" t="s">
        <v>488</v>
      </c>
      <c r="J1371" s="940" t="s">
        <v>444</v>
      </c>
      <c r="K1371" s="940" t="s">
        <v>6</v>
      </c>
      <c r="L1371" s="940" t="s">
        <v>165</v>
      </c>
      <c r="M1371" s="965" t="s">
        <v>461</v>
      </c>
      <c r="N1371" s="679">
        <f t="shared" ca="1" si="238"/>
        <v>0</v>
      </c>
      <c r="O1371" s="679">
        <f t="shared" ca="1" si="237"/>
        <v>0</v>
      </c>
      <c r="P1371" s="679">
        <f t="shared" ca="1" si="237"/>
        <v>0</v>
      </c>
      <c r="Q1371" s="679">
        <f t="shared" ca="1" si="237"/>
        <v>0</v>
      </c>
      <c r="R1371" s="679">
        <f t="shared" ca="1" si="237"/>
        <v>0</v>
      </c>
      <c r="S1371" s="679">
        <f t="shared" ca="1" si="237"/>
        <v>0</v>
      </c>
      <c r="T1371" s="679">
        <f t="shared" ca="1" si="237"/>
        <v>0</v>
      </c>
      <c r="U1371" s="679">
        <f t="shared" ca="1" si="237"/>
        <v>0</v>
      </c>
      <c r="V1371" s="679">
        <f t="shared" ca="1" si="237"/>
        <v>0</v>
      </c>
      <c r="W1371" s="679">
        <f t="shared" ca="1" si="237"/>
        <v>0</v>
      </c>
      <c r="X1371" s="679">
        <f t="shared" ca="1" si="237"/>
        <v>0</v>
      </c>
      <c r="Y1371" s="679">
        <f t="shared" ca="1" si="237"/>
        <v>0</v>
      </c>
      <c r="Z1371" s="679">
        <f t="shared" ca="1" si="237"/>
        <v>0</v>
      </c>
      <c r="AA1371" t="str">
        <f t="shared" si="233"/>
        <v>ASR_Financial_Report_SHP21Final</v>
      </c>
      <c r="AB1371" s="960">
        <f t="shared" si="234"/>
        <v>44658</v>
      </c>
      <c r="AC1371" t="str">
        <f t="shared" si="235"/>
        <v>Unaudited</v>
      </c>
    </row>
    <row r="1372" spans="1:29" x14ac:dyDescent="0.25">
      <c r="A1372" t="s">
        <v>420</v>
      </c>
      <c r="B1372" t="s">
        <v>1366</v>
      </c>
      <c r="C1372" t="s">
        <v>1367</v>
      </c>
      <c r="D1372">
        <v>1900</v>
      </c>
      <c r="E1372" s="960">
        <v>1</v>
      </c>
      <c r="F1372" t="s">
        <v>441</v>
      </c>
      <c r="G1372" s="960">
        <v>366</v>
      </c>
      <c r="H1372" t="s">
        <v>382</v>
      </c>
      <c r="I1372" s="940" t="s">
        <v>488</v>
      </c>
      <c r="J1372" s="940" t="s">
        <v>444</v>
      </c>
      <c r="K1372" s="940" t="s">
        <v>434</v>
      </c>
      <c r="L1372" s="940" t="s">
        <v>120</v>
      </c>
      <c r="M1372" s="965" t="s">
        <v>32</v>
      </c>
      <c r="N1372" s="679">
        <f t="shared" ca="1" si="238"/>
        <v>0</v>
      </c>
      <c r="O1372" s="679">
        <f t="shared" ca="1" si="237"/>
        <v>0</v>
      </c>
      <c r="P1372" s="679">
        <f t="shared" ca="1" si="237"/>
        <v>0</v>
      </c>
      <c r="Q1372" s="679">
        <f t="shared" ca="1" si="237"/>
        <v>0</v>
      </c>
      <c r="R1372" s="679">
        <f t="shared" ca="1" si="237"/>
        <v>0</v>
      </c>
      <c r="S1372" s="679">
        <f t="shared" ca="1" si="237"/>
        <v>0</v>
      </c>
      <c r="T1372" s="679">
        <f t="shared" ca="1" si="237"/>
        <v>0</v>
      </c>
      <c r="U1372" s="679">
        <f t="shared" ca="1" si="237"/>
        <v>0</v>
      </c>
      <c r="V1372" s="679">
        <f t="shared" ca="1" si="237"/>
        <v>0</v>
      </c>
      <c r="W1372" s="679">
        <f t="shared" ca="1" si="237"/>
        <v>0</v>
      </c>
      <c r="X1372" s="679">
        <f t="shared" ca="1" si="237"/>
        <v>0</v>
      </c>
      <c r="Y1372" s="679">
        <f t="shared" ca="1" si="237"/>
        <v>0</v>
      </c>
      <c r="Z1372" s="679">
        <f t="shared" ca="1" si="237"/>
        <v>0</v>
      </c>
      <c r="AA1372" t="str">
        <f t="shared" si="233"/>
        <v>ASR_Financial_Report_SHP21Final</v>
      </c>
      <c r="AB1372" s="960">
        <f t="shared" si="234"/>
        <v>44658</v>
      </c>
      <c r="AC1372" t="str">
        <f t="shared" si="235"/>
        <v>Unaudited</v>
      </c>
    </row>
    <row r="1373" spans="1:29" x14ac:dyDescent="0.25">
      <c r="A1373" t="s">
        <v>420</v>
      </c>
      <c r="B1373" t="s">
        <v>1366</v>
      </c>
      <c r="C1373" t="s">
        <v>1367</v>
      </c>
      <c r="D1373">
        <v>1900</v>
      </c>
      <c r="E1373" s="960">
        <v>1</v>
      </c>
      <c r="F1373" t="s">
        <v>441</v>
      </c>
      <c r="G1373" s="960">
        <v>366</v>
      </c>
      <c r="H1373" t="s">
        <v>382</v>
      </c>
      <c r="I1373" s="940" t="s">
        <v>488</v>
      </c>
      <c r="J1373" s="940" t="s">
        <v>444</v>
      </c>
      <c r="K1373" s="940" t="s">
        <v>434</v>
      </c>
      <c r="L1373" s="940" t="s">
        <v>924</v>
      </c>
      <c r="M1373" s="965" t="s">
        <v>916</v>
      </c>
      <c r="N1373" s="679">
        <f t="shared" ca="1" si="238"/>
        <v>0</v>
      </c>
      <c r="O1373" s="679">
        <f t="shared" ca="1" si="237"/>
        <v>0</v>
      </c>
      <c r="P1373" s="679">
        <f t="shared" ca="1" si="237"/>
        <v>0</v>
      </c>
      <c r="Q1373" s="679">
        <f t="shared" ca="1" si="237"/>
        <v>0</v>
      </c>
      <c r="R1373" s="679">
        <f t="shared" ca="1" si="237"/>
        <v>0</v>
      </c>
      <c r="S1373" s="679">
        <f t="shared" ca="1" si="237"/>
        <v>0</v>
      </c>
      <c r="T1373" s="679">
        <f t="shared" ca="1" si="237"/>
        <v>0</v>
      </c>
      <c r="U1373" s="679">
        <f t="shared" ca="1" si="237"/>
        <v>0</v>
      </c>
      <c r="V1373" s="679">
        <f t="shared" ca="1" si="237"/>
        <v>0</v>
      </c>
      <c r="W1373" s="679">
        <f t="shared" ca="1" si="237"/>
        <v>0</v>
      </c>
      <c r="X1373" s="679">
        <f t="shared" ca="1" si="237"/>
        <v>0</v>
      </c>
      <c r="Y1373" s="679">
        <f t="shared" ca="1" si="237"/>
        <v>0</v>
      </c>
      <c r="Z1373" s="679">
        <f t="shared" ca="1" si="237"/>
        <v>0</v>
      </c>
      <c r="AA1373" t="str">
        <f t="shared" si="233"/>
        <v>ASR_Financial_Report_SHP21Final</v>
      </c>
      <c r="AB1373" s="960">
        <f t="shared" si="234"/>
        <v>44658</v>
      </c>
      <c r="AC1373" t="str">
        <f t="shared" si="235"/>
        <v>Unaudited</v>
      </c>
    </row>
    <row r="1374" spans="1:29" x14ac:dyDescent="0.25">
      <c r="A1374" t="s">
        <v>420</v>
      </c>
      <c r="B1374" t="s">
        <v>1366</v>
      </c>
      <c r="C1374" t="s">
        <v>1367</v>
      </c>
      <c r="D1374">
        <v>1900</v>
      </c>
      <c r="E1374" s="960">
        <v>1</v>
      </c>
      <c r="F1374" t="s">
        <v>441</v>
      </c>
      <c r="G1374" s="960">
        <v>366</v>
      </c>
      <c r="H1374" t="s">
        <v>382</v>
      </c>
      <c r="I1374" s="940" t="s">
        <v>488</v>
      </c>
      <c r="J1374" s="940" t="s">
        <v>444</v>
      </c>
      <c r="K1374" s="940" t="s">
        <v>434</v>
      </c>
      <c r="L1374" s="940" t="s">
        <v>167</v>
      </c>
      <c r="M1374" s="965" t="s">
        <v>40</v>
      </c>
      <c r="N1374" s="679">
        <f t="shared" ca="1" si="238"/>
        <v>0</v>
      </c>
      <c r="O1374" s="679">
        <f t="shared" ca="1" si="237"/>
        <v>0</v>
      </c>
      <c r="P1374" s="679">
        <f t="shared" ca="1" si="237"/>
        <v>0</v>
      </c>
      <c r="Q1374" s="679">
        <f t="shared" ca="1" si="237"/>
        <v>0</v>
      </c>
      <c r="R1374" s="679">
        <f t="shared" ca="1" si="237"/>
        <v>0</v>
      </c>
      <c r="S1374" s="679">
        <f t="shared" ca="1" si="237"/>
        <v>0</v>
      </c>
      <c r="T1374" s="679">
        <f t="shared" ca="1" si="237"/>
        <v>0</v>
      </c>
      <c r="U1374" s="679">
        <f t="shared" ca="1" si="237"/>
        <v>0</v>
      </c>
      <c r="V1374" s="679">
        <f t="shared" ca="1" si="237"/>
        <v>0</v>
      </c>
      <c r="W1374" s="679">
        <f t="shared" ca="1" si="237"/>
        <v>0</v>
      </c>
      <c r="X1374" s="679">
        <f t="shared" ca="1" si="237"/>
        <v>0</v>
      </c>
      <c r="Y1374" s="679">
        <f t="shared" ca="1" si="237"/>
        <v>0</v>
      </c>
      <c r="Z1374" s="679">
        <f t="shared" ca="1" si="237"/>
        <v>0</v>
      </c>
      <c r="AA1374" t="str">
        <f t="shared" si="233"/>
        <v>ASR_Financial_Report_SHP21Final</v>
      </c>
      <c r="AB1374" s="960">
        <f t="shared" si="234"/>
        <v>44658</v>
      </c>
      <c r="AC1374" t="str">
        <f t="shared" si="235"/>
        <v>Unaudited</v>
      </c>
    </row>
    <row r="1375" spans="1:29" x14ac:dyDescent="0.25">
      <c r="A1375" t="s">
        <v>420</v>
      </c>
      <c r="B1375" t="s">
        <v>1366</v>
      </c>
      <c r="C1375" t="s">
        <v>1367</v>
      </c>
      <c r="D1375">
        <v>1900</v>
      </c>
      <c r="E1375" s="960">
        <v>1</v>
      </c>
      <c r="F1375" t="s">
        <v>441</v>
      </c>
      <c r="G1375" s="960">
        <v>366</v>
      </c>
      <c r="H1375" t="s">
        <v>382</v>
      </c>
      <c r="I1375" s="940" t="s">
        <v>488</v>
      </c>
      <c r="J1375" s="940" t="s">
        <v>444</v>
      </c>
      <c r="K1375" s="940" t="s">
        <v>434</v>
      </c>
      <c r="L1375" s="948" t="s">
        <v>168</v>
      </c>
      <c r="M1375" s="963" t="s">
        <v>329</v>
      </c>
      <c r="N1375" s="679">
        <f t="shared" ca="1" si="238"/>
        <v>0</v>
      </c>
      <c r="O1375" s="679">
        <f t="shared" ca="1" si="238"/>
        <v>0</v>
      </c>
      <c r="P1375" s="679">
        <f t="shared" ca="1" si="238"/>
        <v>0</v>
      </c>
      <c r="Q1375" s="679">
        <f t="shared" ca="1" si="238"/>
        <v>0</v>
      </c>
      <c r="R1375" s="679">
        <f t="shared" ca="1" si="238"/>
        <v>0</v>
      </c>
      <c r="S1375" s="679">
        <f t="shared" ca="1" si="238"/>
        <v>0</v>
      </c>
      <c r="T1375" s="679">
        <f t="shared" ca="1" si="238"/>
        <v>0</v>
      </c>
      <c r="U1375" s="679">
        <f t="shared" ca="1" si="238"/>
        <v>0</v>
      </c>
      <c r="V1375" s="679">
        <f t="shared" ca="1" si="238"/>
        <v>0</v>
      </c>
      <c r="W1375" s="679">
        <f t="shared" ref="W1375:W1438" ca="1" si="239">IF(OR(AND($F1375="PY",W$1&lt;&gt;"Prior Year"),AND($F1375&lt;&gt;"PY",W$1="Prior Year")),0,INDEX(INDIRECT("'MMA Rev-Exp "&amp;$H1375&amp;"'!$A$1:$CA$200"),IF($J1375="Member Months",MATCH($J1375,INDIRECT("'MMA Rev-Exp "&amp;$H1375&amp;"'!$A$1:$A$200"),0),MATCH($L1375,INDIRECT("'MMA Rev-Exp "&amp;$H1375&amp;"'!$B$1:$B$200"),0)),IF($F1375="PY",MATCH("Prior Year Adjustments",INDIRECT("'MMA Rev-Exp "&amp;$H1375&amp;"'!$A$8:$CA$8"),0),MATCH(IF($F1375="Q1","JANUARY - MARCH (Q1)",IF($F1375="Q2","APRIL - JUNE (Q2)",IF($F1375="Q3","JULY - SEPTEMBER (Q3)",IF($F1375="Q4","OCTOBER - DECEMBER (Q4)",0)))),INDIRECT("'MMA Rev-Exp "&amp;$H1375&amp;"'!$A$7:$CA$7"),0)+MATCH(W$1,INDIRECT("'MMA Rev-Exp "&amp;$H1375&amp;"'!$D$8:$CA$8"),0)-1)))</f>
        <v>0</v>
      </c>
      <c r="X1375" s="679">
        <f t="shared" ca="1" si="238"/>
        <v>0</v>
      </c>
      <c r="Y1375" s="679">
        <f t="shared" ca="1" si="238"/>
        <v>0</v>
      </c>
      <c r="Z1375" s="679">
        <f t="shared" ca="1" si="238"/>
        <v>0</v>
      </c>
      <c r="AA1375" t="str">
        <f t="shared" si="233"/>
        <v>ASR_Financial_Report_SHP21Final</v>
      </c>
      <c r="AB1375" s="960">
        <f t="shared" si="234"/>
        <v>44658</v>
      </c>
      <c r="AC1375" t="str">
        <f t="shared" si="235"/>
        <v>Unaudited</v>
      </c>
    </row>
    <row r="1376" spans="1:29" x14ac:dyDescent="0.25">
      <c r="A1376" t="s">
        <v>420</v>
      </c>
      <c r="B1376" t="s">
        <v>1366</v>
      </c>
      <c r="C1376" t="s">
        <v>1367</v>
      </c>
      <c r="D1376">
        <v>1900</v>
      </c>
      <c r="E1376" s="960">
        <v>1</v>
      </c>
      <c r="F1376" t="s">
        <v>441</v>
      </c>
      <c r="G1376" s="960">
        <v>366</v>
      </c>
      <c r="H1376" t="s">
        <v>382</v>
      </c>
      <c r="I1376" s="940" t="s">
        <v>488</v>
      </c>
      <c r="J1376" s="940" t="s">
        <v>450</v>
      </c>
      <c r="K1376" s="940" t="s">
        <v>435</v>
      </c>
      <c r="L1376" s="940" t="s">
        <v>121</v>
      </c>
      <c r="M1376" s="965" t="s">
        <v>27</v>
      </c>
      <c r="N1376" s="679">
        <f t="shared" ca="1" si="238"/>
        <v>0</v>
      </c>
      <c r="O1376" s="679">
        <f t="shared" ca="1" si="238"/>
        <v>0</v>
      </c>
      <c r="P1376" s="679">
        <f t="shared" ca="1" si="238"/>
        <v>0</v>
      </c>
      <c r="Q1376" s="679">
        <f t="shared" ca="1" si="238"/>
        <v>0</v>
      </c>
      <c r="R1376" s="679">
        <f t="shared" ca="1" si="238"/>
        <v>0</v>
      </c>
      <c r="S1376" s="679">
        <f t="shared" ca="1" si="238"/>
        <v>0</v>
      </c>
      <c r="T1376" s="679">
        <f t="shared" ca="1" si="238"/>
        <v>0</v>
      </c>
      <c r="U1376" s="679">
        <f t="shared" ca="1" si="238"/>
        <v>0</v>
      </c>
      <c r="V1376" s="679">
        <f t="shared" ca="1" si="238"/>
        <v>0</v>
      </c>
      <c r="W1376" s="679">
        <f t="shared" ca="1" si="239"/>
        <v>0</v>
      </c>
      <c r="X1376" s="679">
        <f t="shared" ca="1" si="238"/>
        <v>0</v>
      </c>
      <c r="Y1376" s="679">
        <f t="shared" ca="1" si="238"/>
        <v>0</v>
      </c>
      <c r="Z1376" s="679">
        <f t="shared" ca="1" si="238"/>
        <v>0</v>
      </c>
      <c r="AA1376" t="str">
        <f t="shared" si="233"/>
        <v>ASR_Financial_Report_SHP21Final</v>
      </c>
      <c r="AB1376" s="960">
        <f t="shared" si="234"/>
        <v>44658</v>
      </c>
      <c r="AC1376" t="str">
        <f t="shared" si="235"/>
        <v>Unaudited</v>
      </c>
    </row>
    <row r="1377" spans="1:29" x14ac:dyDescent="0.25">
      <c r="A1377" t="s">
        <v>420</v>
      </c>
      <c r="B1377" t="s">
        <v>1366</v>
      </c>
      <c r="C1377" t="s">
        <v>1367</v>
      </c>
      <c r="D1377">
        <v>1900</v>
      </c>
      <c r="E1377" s="960">
        <v>1</v>
      </c>
      <c r="F1377" t="s">
        <v>441</v>
      </c>
      <c r="G1377" s="960">
        <v>366</v>
      </c>
      <c r="H1377" t="s">
        <v>382</v>
      </c>
      <c r="I1377" s="940" t="s">
        <v>488</v>
      </c>
      <c r="J1377" s="940" t="s">
        <v>450</v>
      </c>
      <c r="K1377" s="940" t="s">
        <v>435</v>
      </c>
      <c r="L1377" s="940" t="s">
        <v>122</v>
      </c>
      <c r="M1377" s="965" t="s">
        <v>97</v>
      </c>
      <c r="N1377" s="679">
        <f t="shared" ca="1" si="238"/>
        <v>0</v>
      </c>
      <c r="O1377" s="679">
        <f t="shared" ca="1" si="238"/>
        <v>0</v>
      </c>
      <c r="P1377" s="679">
        <f t="shared" ca="1" si="238"/>
        <v>0</v>
      </c>
      <c r="Q1377" s="679">
        <f t="shared" ca="1" si="238"/>
        <v>0</v>
      </c>
      <c r="R1377" s="679">
        <f t="shared" ca="1" si="238"/>
        <v>0</v>
      </c>
      <c r="S1377" s="679">
        <f t="shared" ca="1" si="238"/>
        <v>0</v>
      </c>
      <c r="T1377" s="679">
        <f t="shared" ca="1" si="238"/>
        <v>0</v>
      </c>
      <c r="U1377" s="679">
        <f t="shared" ca="1" si="238"/>
        <v>0</v>
      </c>
      <c r="V1377" s="679">
        <f t="shared" ca="1" si="238"/>
        <v>0</v>
      </c>
      <c r="W1377" s="679">
        <f t="shared" ca="1" si="239"/>
        <v>0</v>
      </c>
      <c r="X1377" s="679">
        <f t="shared" ca="1" si="238"/>
        <v>0</v>
      </c>
      <c r="Y1377" s="679">
        <f t="shared" ca="1" si="238"/>
        <v>0</v>
      </c>
      <c r="Z1377" s="679">
        <f t="shared" ca="1" si="238"/>
        <v>0</v>
      </c>
      <c r="AA1377" t="str">
        <f t="shared" si="233"/>
        <v>ASR_Financial_Report_SHP21Final</v>
      </c>
      <c r="AB1377" s="960">
        <f t="shared" si="234"/>
        <v>44658</v>
      </c>
      <c r="AC1377" t="str">
        <f t="shared" si="235"/>
        <v>Unaudited</v>
      </c>
    </row>
    <row r="1378" spans="1:29" x14ac:dyDescent="0.25">
      <c r="A1378" t="s">
        <v>420</v>
      </c>
      <c r="B1378" t="s">
        <v>1366</v>
      </c>
      <c r="C1378" t="s">
        <v>1367</v>
      </c>
      <c r="D1378">
        <v>1900</v>
      </c>
      <c r="E1378" s="960">
        <v>1</v>
      </c>
      <c r="F1378" t="s">
        <v>441</v>
      </c>
      <c r="G1378" s="960">
        <v>366</v>
      </c>
      <c r="H1378" t="s">
        <v>382</v>
      </c>
      <c r="I1378" s="940" t="s">
        <v>488</v>
      </c>
      <c r="J1378" s="940" t="s">
        <v>450</v>
      </c>
      <c r="K1378" s="940" t="s">
        <v>435</v>
      </c>
      <c r="L1378" s="940" t="s">
        <v>123</v>
      </c>
      <c r="M1378" s="965" t="s">
        <v>98</v>
      </c>
      <c r="N1378" s="679">
        <f t="shared" ca="1" si="238"/>
        <v>0</v>
      </c>
      <c r="O1378" s="679">
        <f t="shared" ca="1" si="238"/>
        <v>0</v>
      </c>
      <c r="P1378" s="679">
        <f t="shared" ca="1" si="238"/>
        <v>0</v>
      </c>
      <c r="Q1378" s="679">
        <f t="shared" ca="1" si="238"/>
        <v>0</v>
      </c>
      <c r="R1378" s="679">
        <f t="shared" ca="1" si="238"/>
        <v>0</v>
      </c>
      <c r="S1378" s="679">
        <f t="shared" ca="1" si="238"/>
        <v>0</v>
      </c>
      <c r="T1378" s="679">
        <f t="shared" ca="1" si="238"/>
        <v>0</v>
      </c>
      <c r="U1378" s="679">
        <f t="shared" ca="1" si="238"/>
        <v>0</v>
      </c>
      <c r="V1378" s="679">
        <f t="shared" ca="1" si="238"/>
        <v>0</v>
      </c>
      <c r="W1378" s="679">
        <f t="shared" ca="1" si="239"/>
        <v>0</v>
      </c>
      <c r="X1378" s="679">
        <f t="shared" ca="1" si="238"/>
        <v>0</v>
      </c>
      <c r="Y1378" s="679">
        <f t="shared" ca="1" si="238"/>
        <v>0</v>
      </c>
      <c r="Z1378" s="679">
        <f t="shared" ca="1" si="238"/>
        <v>0</v>
      </c>
      <c r="AA1378" t="str">
        <f t="shared" si="233"/>
        <v>ASR_Financial_Report_SHP21Final</v>
      </c>
      <c r="AB1378" s="960">
        <f t="shared" si="234"/>
        <v>44658</v>
      </c>
      <c r="AC1378" t="str">
        <f t="shared" si="235"/>
        <v>Unaudited</v>
      </c>
    </row>
    <row r="1379" spans="1:29" x14ac:dyDescent="0.25">
      <c r="A1379" t="s">
        <v>420</v>
      </c>
      <c r="B1379" t="s">
        <v>1366</v>
      </c>
      <c r="C1379" t="s">
        <v>1367</v>
      </c>
      <c r="D1379">
        <v>1900</v>
      </c>
      <c r="E1379" s="960">
        <v>1</v>
      </c>
      <c r="F1379" t="s">
        <v>441</v>
      </c>
      <c r="G1379" s="960">
        <v>366</v>
      </c>
      <c r="H1379" t="s">
        <v>382</v>
      </c>
      <c r="I1379" s="940" t="s">
        <v>488</v>
      </c>
      <c r="J1379" s="940" t="s">
        <v>450</v>
      </c>
      <c r="K1379" s="940" t="s">
        <v>435</v>
      </c>
      <c r="L1379" s="940" t="s">
        <v>124</v>
      </c>
      <c r="M1379" s="965" t="s">
        <v>99</v>
      </c>
      <c r="N1379" s="679">
        <f t="shared" ca="1" si="238"/>
        <v>0</v>
      </c>
      <c r="O1379" s="679">
        <f t="shared" ca="1" si="238"/>
        <v>0</v>
      </c>
      <c r="P1379" s="679">
        <f t="shared" ca="1" si="238"/>
        <v>0</v>
      </c>
      <c r="Q1379" s="679">
        <f t="shared" ca="1" si="238"/>
        <v>0</v>
      </c>
      <c r="R1379" s="679">
        <f t="shared" ca="1" si="238"/>
        <v>0</v>
      </c>
      <c r="S1379" s="679">
        <f t="shared" ca="1" si="238"/>
        <v>0</v>
      </c>
      <c r="T1379" s="679">
        <f t="shared" ca="1" si="238"/>
        <v>0</v>
      </c>
      <c r="U1379" s="679">
        <f t="shared" ca="1" si="238"/>
        <v>0</v>
      </c>
      <c r="V1379" s="679">
        <f t="shared" ca="1" si="238"/>
        <v>0</v>
      </c>
      <c r="W1379" s="679">
        <f t="shared" ca="1" si="239"/>
        <v>0</v>
      </c>
      <c r="X1379" s="679">
        <f t="shared" ca="1" si="238"/>
        <v>0</v>
      </c>
      <c r="Y1379" s="679">
        <f t="shared" ca="1" si="238"/>
        <v>0</v>
      </c>
      <c r="Z1379" s="679">
        <f t="shared" ca="1" si="238"/>
        <v>0</v>
      </c>
      <c r="AA1379" t="str">
        <f t="shared" si="233"/>
        <v>ASR_Financial_Report_SHP21Final</v>
      </c>
      <c r="AB1379" s="960">
        <f t="shared" si="234"/>
        <v>44658</v>
      </c>
      <c r="AC1379" t="str">
        <f t="shared" si="235"/>
        <v>Unaudited</v>
      </c>
    </row>
    <row r="1380" spans="1:29" x14ac:dyDescent="0.25">
      <c r="A1380" t="s">
        <v>420</v>
      </c>
      <c r="B1380" t="s">
        <v>1366</v>
      </c>
      <c r="C1380" t="s">
        <v>1367</v>
      </c>
      <c r="D1380">
        <v>1900</v>
      </c>
      <c r="E1380" s="960">
        <v>1</v>
      </c>
      <c r="F1380" t="s">
        <v>441</v>
      </c>
      <c r="G1380" s="960">
        <v>366</v>
      </c>
      <c r="H1380" t="s">
        <v>382</v>
      </c>
      <c r="I1380" s="940" t="s">
        <v>488</v>
      </c>
      <c r="J1380" s="940" t="s">
        <v>450</v>
      </c>
      <c r="K1380" s="940" t="s">
        <v>435</v>
      </c>
      <c r="L1380" s="948" t="s">
        <v>125</v>
      </c>
      <c r="M1380" s="963" t="s">
        <v>100</v>
      </c>
      <c r="N1380" s="679">
        <f t="shared" ca="1" si="238"/>
        <v>0</v>
      </c>
      <c r="O1380" s="679">
        <f t="shared" ca="1" si="238"/>
        <v>0</v>
      </c>
      <c r="P1380" s="679">
        <f t="shared" ca="1" si="238"/>
        <v>0</v>
      </c>
      <c r="Q1380" s="679">
        <f t="shared" ca="1" si="238"/>
        <v>0</v>
      </c>
      <c r="R1380" s="679">
        <f t="shared" ca="1" si="238"/>
        <v>0</v>
      </c>
      <c r="S1380" s="679">
        <f t="shared" ca="1" si="238"/>
        <v>0</v>
      </c>
      <c r="T1380" s="679">
        <f t="shared" ca="1" si="238"/>
        <v>0</v>
      </c>
      <c r="U1380" s="679">
        <f t="shared" ca="1" si="238"/>
        <v>0</v>
      </c>
      <c r="V1380" s="679">
        <f t="shared" ca="1" si="238"/>
        <v>0</v>
      </c>
      <c r="W1380" s="679">
        <f t="shared" ca="1" si="239"/>
        <v>0</v>
      </c>
      <c r="X1380" s="679">
        <f t="shared" ca="1" si="238"/>
        <v>0</v>
      </c>
      <c r="Y1380" s="679">
        <f t="shared" ca="1" si="238"/>
        <v>0</v>
      </c>
      <c r="Z1380" s="679">
        <f t="shared" ca="1" si="238"/>
        <v>0</v>
      </c>
      <c r="AA1380" t="str">
        <f t="shared" si="233"/>
        <v>ASR_Financial_Report_SHP21Final</v>
      </c>
      <c r="AB1380" s="960">
        <f t="shared" si="234"/>
        <v>44658</v>
      </c>
      <c r="AC1380" t="str">
        <f t="shared" si="235"/>
        <v>Unaudited</v>
      </c>
    </row>
    <row r="1381" spans="1:29" x14ac:dyDescent="0.25">
      <c r="A1381" t="s">
        <v>420</v>
      </c>
      <c r="B1381" t="s">
        <v>1366</v>
      </c>
      <c r="C1381" t="s">
        <v>1367</v>
      </c>
      <c r="D1381">
        <v>1900</v>
      </c>
      <c r="E1381" s="960">
        <v>1</v>
      </c>
      <c r="F1381" t="s">
        <v>441</v>
      </c>
      <c r="G1381" s="960">
        <v>366</v>
      </c>
      <c r="H1381" t="s">
        <v>382</v>
      </c>
      <c r="I1381" s="965" t="s">
        <v>488</v>
      </c>
      <c r="J1381" s="965" t="s">
        <v>450</v>
      </c>
      <c r="K1381" s="965" t="s">
        <v>435</v>
      </c>
      <c r="L1381" s="956" t="s">
        <v>126</v>
      </c>
      <c r="M1381" s="965" t="s">
        <v>28</v>
      </c>
      <c r="N1381" s="679">
        <f t="shared" ca="1" si="238"/>
        <v>0</v>
      </c>
      <c r="O1381" s="679">
        <f t="shared" ca="1" si="238"/>
        <v>0</v>
      </c>
      <c r="P1381" s="679">
        <f t="shared" ca="1" si="238"/>
        <v>0</v>
      </c>
      <c r="Q1381" s="679">
        <f t="shared" ca="1" si="238"/>
        <v>0</v>
      </c>
      <c r="R1381" s="679">
        <f t="shared" ca="1" si="238"/>
        <v>0</v>
      </c>
      <c r="S1381" s="679">
        <f t="shared" ca="1" si="238"/>
        <v>0</v>
      </c>
      <c r="T1381" s="679">
        <f t="shared" ca="1" si="238"/>
        <v>0</v>
      </c>
      <c r="U1381" s="679">
        <f t="shared" ca="1" si="238"/>
        <v>0</v>
      </c>
      <c r="V1381" s="679">
        <f t="shared" ca="1" si="238"/>
        <v>0</v>
      </c>
      <c r="W1381" s="679">
        <f t="shared" ca="1" si="239"/>
        <v>0</v>
      </c>
      <c r="X1381" s="679">
        <f t="shared" ca="1" si="238"/>
        <v>0</v>
      </c>
      <c r="Y1381" s="679">
        <f t="shared" ca="1" si="238"/>
        <v>0</v>
      </c>
      <c r="Z1381" s="679">
        <f t="shared" ca="1" si="238"/>
        <v>0</v>
      </c>
      <c r="AA1381" t="str">
        <f t="shared" si="233"/>
        <v>ASR_Financial_Report_SHP21Final</v>
      </c>
      <c r="AB1381" s="960">
        <f t="shared" si="234"/>
        <v>44658</v>
      </c>
      <c r="AC1381" t="str">
        <f t="shared" si="235"/>
        <v>Unaudited</v>
      </c>
    </row>
    <row r="1382" spans="1:29" x14ac:dyDescent="0.25">
      <c r="A1382" t="s">
        <v>420</v>
      </c>
      <c r="B1382" t="s">
        <v>1366</v>
      </c>
      <c r="C1382" t="s">
        <v>1367</v>
      </c>
      <c r="D1382">
        <v>1900</v>
      </c>
      <c r="E1382" s="960">
        <v>1</v>
      </c>
      <c r="F1382" t="s">
        <v>441</v>
      </c>
      <c r="G1382" s="960">
        <v>366</v>
      </c>
      <c r="H1382" t="s">
        <v>382</v>
      </c>
      <c r="I1382" s="961" t="s">
        <v>488</v>
      </c>
      <c r="J1382" s="961" t="s">
        <v>436</v>
      </c>
      <c r="K1382" s="961" t="s">
        <v>436</v>
      </c>
      <c r="L1382" s="956" t="s">
        <v>128</v>
      </c>
      <c r="M1382" s="961" t="s">
        <v>326</v>
      </c>
      <c r="N1382" s="679">
        <f t="shared" ca="1" si="238"/>
        <v>0</v>
      </c>
      <c r="O1382" s="679">
        <f t="shared" ca="1" si="238"/>
        <v>0</v>
      </c>
      <c r="P1382" s="679">
        <f t="shared" ca="1" si="238"/>
        <v>0</v>
      </c>
      <c r="Q1382" s="679">
        <f t="shared" ca="1" si="238"/>
        <v>0</v>
      </c>
      <c r="R1382" s="679">
        <f t="shared" ca="1" si="238"/>
        <v>0</v>
      </c>
      <c r="S1382" s="679">
        <f t="shared" ca="1" si="238"/>
        <v>0</v>
      </c>
      <c r="T1382" s="679">
        <f t="shared" ca="1" si="238"/>
        <v>0</v>
      </c>
      <c r="U1382" s="679">
        <f t="shared" ca="1" si="238"/>
        <v>0</v>
      </c>
      <c r="V1382" s="679">
        <f t="shared" ca="1" si="238"/>
        <v>0</v>
      </c>
      <c r="W1382" s="679">
        <f t="shared" ca="1" si="239"/>
        <v>0</v>
      </c>
      <c r="X1382" s="679">
        <f t="shared" ca="1" si="238"/>
        <v>0</v>
      </c>
      <c r="Y1382" s="679">
        <f t="shared" ca="1" si="238"/>
        <v>0</v>
      </c>
      <c r="Z1382" s="679">
        <f t="shared" ca="1" si="238"/>
        <v>0</v>
      </c>
      <c r="AA1382" t="str">
        <f t="shared" si="233"/>
        <v>ASR_Financial_Report_SHP21Final</v>
      </c>
      <c r="AB1382" s="960">
        <f t="shared" si="234"/>
        <v>44658</v>
      </c>
      <c r="AC1382" t="str">
        <f t="shared" si="235"/>
        <v>Unaudited</v>
      </c>
    </row>
    <row r="1383" spans="1:29" x14ac:dyDescent="0.25">
      <c r="A1383" t="s">
        <v>420</v>
      </c>
      <c r="B1383" t="s">
        <v>1366</v>
      </c>
      <c r="C1383" t="s">
        <v>1367</v>
      </c>
      <c r="D1383">
        <v>1900</v>
      </c>
      <c r="E1383" s="960">
        <v>1</v>
      </c>
      <c r="F1383" t="s">
        <v>441</v>
      </c>
      <c r="G1383" s="960">
        <v>366</v>
      </c>
      <c r="H1383" t="s">
        <v>382</v>
      </c>
      <c r="I1383" s="961" t="s">
        <v>488</v>
      </c>
      <c r="J1383" s="961" t="s">
        <v>436</v>
      </c>
      <c r="K1383" s="961" t="s">
        <v>436</v>
      </c>
      <c r="L1383" s="940" t="s">
        <v>129</v>
      </c>
      <c r="M1383" s="961" t="s">
        <v>325</v>
      </c>
      <c r="N1383" s="679">
        <f t="shared" ca="1" si="238"/>
        <v>0</v>
      </c>
      <c r="O1383" s="679">
        <f t="shared" ca="1" si="238"/>
        <v>0</v>
      </c>
      <c r="P1383" s="679">
        <f t="shared" ca="1" si="238"/>
        <v>0</v>
      </c>
      <c r="Q1383" s="679">
        <f t="shared" ca="1" si="238"/>
        <v>0</v>
      </c>
      <c r="R1383" s="679">
        <f t="shared" ca="1" si="238"/>
        <v>0</v>
      </c>
      <c r="S1383" s="679">
        <f t="shared" ca="1" si="238"/>
        <v>0</v>
      </c>
      <c r="T1383" s="679">
        <f t="shared" ca="1" si="238"/>
        <v>0</v>
      </c>
      <c r="U1383" s="679">
        <f t="shared" ca="1" si="238"/>
        <v>0</v>
      </c>
      <c r="V1383" s="679">
        <f t="shared" ca="1" si="238"/>
        <v>0</v>
      </c>
      <c r="W1383" s="679">
        <f t="shared" ca="1" si="239"/>
        <v>0</v>
      </c>
      <c r="X1383" s="679">
        <f t="shared" ca="1" si="238"/>
        <v>0</v>
      </c>
      <c r="Y1383" s="679">
        <f t="shared" ca="1" si="238"/>
        <v>0</v>
      </c>
      <c r="Z1383" s="679">
        <f t="shared" ca="1" si="238"/>
        <v>0</v>
      </c>
      <c r="AA1383" t="str">
        <f t="shared" si="233"/>
        <v>ASR_Financial_Report_SHP21Final</v>
      </c>
      <c r="AB1383" s="960">
        <f t="shared" si="234"/>
        <v>44658</v>
      </c>
      <c r="AC1383" t="str">
        <f t="shared" si="235"/>
        <v>Unaudited</v>
      </c>
    </row>
    <row r="1384" spans="1:29" ht="30" x14ac:dyDescent="0.25">
      <c r="A1384" t="s">
        <v>420</v>
      </c>
      <c r="B1384" t="s">
        <v>1366</v>
      </c>
      <c r="C1384" t="s">
        <v>1367</v>
      </c>
      <c r="D1384">
        <v>1900</v>
      </c>
      <c r="E1384" s="960">
        <v>1</v>
      </c>
      <c r="F1384" t="s">
        <v>441</v>
      </c>
      <c r="G1384" s="960">
        <v>366</v>
      </c>
      <c r="H1384" t="s">
        <v>382</v>
      </c>
      <c r="I1384" s="961" t="s">
        <v>488</v>
      </c>
      <c r="J1384" s="961" t="s">
        <v>436</v>
      </c>
      <c r="K1384" s="961" t="s">
        <v>436</v>
      </c>
      <c r="L1384" s="940" t="s">
        <v>130</v>
      </c>
      <c r="M1384" s="961" t="s">
        <v>179</v>
      </c>
      <c r="N1384" s="679">
        <f t="shared" ca="1" si="238"/>
        <v>0</v>
      </c>
      <c r="O1384" s="679">
        <f t="shared" ca="1" si="238"/>
        <v>0</v>
      </c>
      <c r="P1384" s="679">
        <f t="shared" ca="1" si="238"/>
        <v>0</v>
      </c>
      <c r="Q1384" s="679">
        <f t="shared" ca="1" si="238"/>
        <v>0</v>
      </c>
      <c r="R1384" s="679">
        <f t="shared" ca="1" si="238"/>
        <v>0</v>
      </c>
      <c r="S1384" s="679">
        <f t="shared" ca="1" si="238"/>
        <v>0</v>
      </c>
      <c r="T1384" s="679">
        <f t="shared" ca="1" si="238"/>
        <v>0</v>
      </c>
      <c r="U1384" s="679">
        <f t="shared" ca="1" si="238"/>
        <v>0</v>
      </c>
      <c r="V1384" s="679">
        <f t="shared" ca="1" si="238"/>
        <v>0</v>
      </c>
      <c r="W1384" s="679">
        <f t="shared" ca="1" si="239"/>
        <v>0</v>
      </c>
      <c r="X1384" s="679">
        <f t="shared" ca="1" si="238"/>
        <v>0</v>
      </c>
      <c r="Y1384" s="679">
        <f t="shared" ca="1" si="238"/>
        <v>0</v>
      </c>
      <c r="Z1384" s="679">
        <f t="shared" ca="1" si="238"/>
        <v>0</v>
      </c>
      <c r="AA1384" t="str">
        <f t="shared" si="233"/>
        <v>ASR_Financial_Report_SHP21Final</v>
      </c>
      <c r="AB1384" s="960">
        <f t="shared" si="234"/>
        <v>44658</v>
      </c>
      <c r="AC1384" t="str">
        <f t="shared" si="235"/>
        <v>Unaudited</v>
      </c>
    </row>
    <row r="1385" spans="1:29" x14ac:dyDescent="0.25">
      <c r="A1385" t="s">
        <v>420</v>
      </c>
      <c r="B1385" t="s">
        <v>1366</v>
      </c>
      <c r="C1385" t="s">
        <v>1367</v>
      </c>
      <c r="D1385">
        <v>1900</v>
      </c>
      <c r="E1385" s="960">
        <v>1</v>
      </c>
      <c r="F1385" t="s">
        <v>441</v>
      </c>
      <c r="G1385" s="960">
        <v>366</v>
      </c>
      <c r="H1385" t="s">
        <v>382</v>
      </c>
      <c r="I1385" s="968" t="s">
        <v>488</v>
      </c>
      <c r="J1385" s="968" t="s">
        <v>436</v>
      </c>
      <c r="K1385" s="968" t="s">
        <v>436</v>
      </c>
      <c r="L1385" s="948" t="s">
        <v>131</v>
      </c>
      <c r="M1385" s="968" t="s">
        <v>494</v>
      </c>
      <c r="N1385" s="679">
        <f t="shared" ca="1" si="238"/>
        <v>0</v>
      </c>
      <c r="O1385" s="679">
        <f t="shared" ca="1" si="238"/>
        <v>0</v>
      </c>
      <c r="P1385" s="679">
        <f t="shared" ca="1" si="238"/>
        <v>0</v>
      </c>
      <c r="Q1385" s="679">
        <f t="shared" ca="1" si="238"/>
        <v>0</v>
      </c>
      <c r="R1385" s="679">
        <f t="shared" ca="1" si="238"/>
        <v>0</v>
      </c>
      <c r="S1385" s="679">
        <f t="shared" ca="1" si="238"/>
        <v>0</v>
      </c>
      <c r="T1385" s="679">
        <f t="shared" ca="1" si="238"/>
        <v>0</v>
      </c>
      <c r="U1385" s="679">
        <f t="shared" ca="1" si="238"/>
        <v>0</v>
      </c>
      <c r="V1385" s="679">
        <f t="shared" ca="1" si="238"/>
        <v>0</v>
      </c>
      <c r="W1385" s="679">
        <f t="shared" ca="1" si="239"/>
        <v>0</v>
      </c>
      <c r="X1385" s="679">
        <f t="shared" ca="1" si="238"/>
        <v>0</v>
      </c>
      <c r="Y1385" s="679">
        <f t="shared" ca="1" si="238"/>
        <v>0</v>
      </c>
      <c r="Z1385" s="679">
        <f t="shared" ca="1" si="238"/>
        <v>0</v>
      </c>
      <c r="AA1385" t="str">
        <f t="shared" si="233"/>
        <v>ASR_Financial_Report_SHP21Final</v>
      </c>
      <c r="AB1385" s="960">
        <f t="shared" si="234"/>
        <v>44658</v>
      </c>
      <c r="AC1385" t="str">
        <f t="shared" si="235"/>
        <v>Unaudited</v>
      </c>
    </row>
    <row r="1386" spans="1:29" x14ac:dyDescent="0.25">
      <c r="A1386" t="s">
        <v>420</v>
      </c>
      <c r="B1386" t="s">
        <v>1366</v>
      </c>
      <c r="C1386" t="s">
        <v>1367</v>
      </c>
      <c r="D1386">
        <v>1900</v>
      </c>
      <c r="E1386" s="960">
        <v>1</v>
      </c>
      <c r="F1386" t="s">
        <v>441</v>
      </c>
      <c r="G1386" s="960">
        <v>366</v>
      </c>
      <c r="H1386" t="s">
        <v>382</v>
      </c>
      <c r="I1386" s="940" t="s">
        <v>488</v>
      </c>
      <c r="J1386" s="940" t="s">
        <v>436</v>
      </c>
      <c r="K1386" s="940" t="s">
        <v>436</v>
      </c>
      <c r="L1386" s="940" t="s">
        <v>132</v>
      </c>
      <c r="M1386" s="961" t="s">
        <v>495</v>
      </c>
      <c r="N1386" s="679">
        <f t="shared" ca="1" si="238"/>
        <v>0</v>
      </c>
      <c r="O1386" s="679">
        <f t="shared" ca="1" si="238"/>
        <v>0</v>
      </c>
      <c r="P1386" s="679">
        <f t="shared" ca="1" si="238"/>
        <v>0</v>
      </c>
      <c r="Q1386" s="679">
        <f t="shared" ca="1" si="238"/>
        <v>0</v>
      </c>
      <c r="R1386" s="679">
        <f t="shared" ca="1" si="238"/>
        <v>0</v>
      </c>
      <c r="S1386" s="679">
        <f t="shared" ca="1" si="238"/>
        <v>0</v>
      </c>
      <c r="T1386" s="679">
        <f t="shared" ca="1" si="238"/>
        <v>0</v>
      </c>
      <c r="U1386" s="679">
        <f t="shared" ca="1" si="238"/>
        <v>0</v>
      </c>
      <c r="V1386" s="679">
        <f t="shared" ca="1" si="238"/>
        <v>0</v>
      </c>
      <c r="W1386" s="679">
        <f t="shared" ca="1" si="239"/>
        <v>0</v>
      </c>
      <c r="X1386" s="679">
        <f t="shared" ca="1" si="238"/>
        <v>0</v>
      </c>
      <c r="Y1386" s="679">
        <f t="shared" ca="1" si="238"/>
        <v>0</v>
      </c>
      <c r="Z1386" s="679">
        <f t="shared" ca="1" si="238"/>
        <v>0</v>
      </c>
      <c r="AA1386" t="str">
        <f t="shared" si="233"/>
        <v>ASR_Financial_Report_SHP21Final</v>
      </c>
      <c r="AB1386" s="960">
        <f t="shared" si="234"/>
        <v>44658</v>
      </c>
      <c r="AC1386" t="str">
        <f t="shared" si="235"/>
        <v>Unaudited</v>
      </c>
    </row>
    <row r="1387" spans="1:29" x14ac:dyDescent="0.25">
      <c r="A1387" t="s">
        <v>420</v>
      </c>
      <c r="B1387" t="s">
        <v>1366</v>
      </c>
      <c r="C1387" t="s">
        <v>1367</v>
      </c>
      <c r="D1387">
        <v>1900</v>
      </c>
      <c r="E1387" s="960">
        <v>1</v>
      </c>
      <c r="F1387" t="s">
        <v>441</v>
      </c>
      <c r="G1387" s="960">
        <v>366</v>
      </c>
      <c r="H1387" t="s">
        <v>382</v>
      </c>
      <c r="I1387" s="940" t="s">
        <v>488</v>
      </c>
      <c r="J1387" s="940" t="s">
        <v>436</v>
      </c>
      <c r="K1387" s="940" t="s">
        <v>436</v>
      </c>
      <c r="L1387" s="946" t="s">
        <v>133</v>
      </c>
      <c r="M1387" s="962" t="s">
        <v>496</v>
      </c>
      <c r="N1387" s="679">
        <f t="shared" ca="1" si="238"/>
        <v>0</v>
      </c>
      <c r="O1387" s="679">
        <f t="shared" ca="1" si="238"/>
        <v>0</v>
      </c>
      <c r="P1387" s="679">
        <f t="shared" ca="1" si="238"/>
        <v>0</v>
      </c>
      <c r="Q1387" s="679">
        <f t="shared" ca="1" si="238"/>
        <v>0</v>
      </c>
      <c r="R1387" s="679">
        <f t="shared" ca="1" si="238"/>
        <v>0</v>
      </c>
      <c r="S1387" s="679">
        <f t="shared" ca="1" si="238"/>
        <v>0</v>
      </c>
      <c r="T1387" s="679">
        <f t="shared" ca="1" si="238"/>
        <v>0</v>
      </c>
      <c r="U1387" s="679">
        <f t="shared" ca="1" si="238"/>
        <v>0</v>
      </c>
      <c r="V1387" s="679">
        <f t="shared" ca="1" si="238"/>
        <v>0</v>
      </c>
      <c r="W1387" s="679">
        <f t="shared" ca="1" si="239"/>
        <v>0</v>
      </c>
      <c r="X1387" s="679">
        <f t="shared" ca="1" si="238"/>
        <v>0</v>
      </c>
      <c r="Y1387" s="679">
        <f t="shared" ca="1" si="238"/>
        <v>0</v>
      </c>
      <c r="Z1387" s="679">
        <f t="shared" ca="1" si="238"/>
        <v>0</v>
      </c>
      <c r="AA1387" t="str">
        <f t="shared" si="233"/>
        <v>ASR_Financial_Report_SHP21Final</v>
      </c>
      <c r="AB1387" s="960">
        <f t="shared" si="234"/>
        <v>44658</v>
      </c>
      <c r="AC1387" t="str">
        <f t="shared" si="235"/>
        <v>Unaudited</v>
      </c>
    </row>
    <row r="1388" spans="1:29" ht="30" x14ac:dyDescent="0.25">
      <c r="A1388" t="s">
        <v>420</v>
      </c>
      <c r="B1388" t="s">
        <v>1366</v>
      </c>
      <c r="C1388" t="s">
        <v>1367</v>
      </c>
      <c r="D1388">
        <v>1900</v>
      </c>
      <c r="E1388" s="960">
        <v>1</v>
      </c>
      <c r="F1388" t="s">
        <v>441</v>
      </c>
      <c r="G1388" s="960">
        <v>366</v>
      </c>
      <c r="H1388" t="s">
        <v>382</v>
      </c>
      <c r="I1388" s="961" t="s">
        <v>489</v>
      </c>
      <c r="J1388" s="961" t="s">
        <v>26</v>
      </c>
      <c r="K1388" s="961" t="s">
        <v>26</v>
      </c>
      <c r="L1388" s="940" t="s">
        <v>269</v>
      </c>
      <c r="M1388" s="961" t="s">
        <v>26</v>
      </c>
      <c r="N1388" s="679">
        <f t="shared" ca="1" si="238"/>
        <v>0</v>
      </c>
      <c r="O1388" s="679">
        <f t="shared" ca="1" si="238"/>
        <v>0</v>
      </c>
      <c r="P1388" s="679">
        <f t="shared" ca="1" si="238"/>
        <v>0</v>
      </c>
      <c r="Q1388" s="679">
        <f t="shared" ca="1" si="238"/>
        <v>0</v>
      </c>
      <c r="R1388" s="679">
        <f t="shared" ca="1" si="238"/>
        <v>0</v>
      </c>
      <c r="S1388" s="679">
        <f t="shared" ca="1" si="238"/>
        <v>0</v>
      </c>
      <c r="T1388" s="679">
        <f t="shared" ca="1" si="238"/>
        <v>0</v>
      </c>
      <c r="U1388" s="679">
        <f t="shared" ca="1" si="238"/>
        <v>0</v>
      </c>
      <c r="V1388" s="679">
        <f t="shared" ca="1" si="238"/>
        <v>0</v>
      </c>
      <c r="W1388" s="679">
        <f t="shared" ca="1" si="239"/>
        <v>0</v>
      </c>
      <c r="X1388" s="679">
        <f t="shared" ca="1" si="238"/>
        <v>0</v>
      </c>
      <c r="Y1388" s="679">
        <f t="shared" ca="1" si="238"/>
        <v>0</v>
      </c>
      <c r="Z1388" s="679">
        <f t="shared" ca="1" si="238"/>
        <v>0</v>
      </c>
      <c r="AA1388" t="str">
        <f t="shared" si="233"/>
        <v>ASR_Financial_Report_SHP21Final</v>
      </c>
      <c r="AB1388" s="960">
        <f t="shared" si="234"/>
        <v>44658</v>
      </c>
      <c r="AC1388" t="str">
        <f t="shared" si="235"/>
        <v>Unaudited</v>
      </c>
    </row>
    <row r="1389" spans="1:29" x14ac:dyDescent="0.25">
      <c r="A1389" t="s">
        <v>420</v>
      </c>
      <c r="B1389" t="s">
        <v>1366</v>
      </c>
      <c r="C1389" t="s">
        <v>1367</v>
      </c>
      <c r="D1389">
        <v>1900</v>
      </c>
      <c r="E1389" s="960">
        <v>1</v>
      </c>
      <c r="F1389" t="s">
        <v>1012</v>
      </c>
      <c r="G1389" s="960" t="s">
        <v>1365</v>
      </c>
      <c r="H1389" t="s">
        <v>382</v>
      </c>
      <c r="I1389" s="940" t="s">
        <v>432</v>
      </c>
      <c r="J1389" s="940" t="s">
        <v>432</v>
      </c>
      <c r="K1389" s="940" t="s">
        <v>432</v>
      </c>
      <c r="L1389" s="940"/>
      <c r="M1389" s="961" t="s">
        <v>432</v>
      </c>
      <c r="N1389" s="679">
        <f t="shared" ca="1" si="238"/>
        <v>0</v>
      </c>
      <c r="O1389" s="679">
        <f t="shared" ca="1" si="238"/>
        <v>0</v>
      </c>
      <c r="P1389" s="679">
        <f t="shared" ca="1" si="238"/>
        <v>0</v>
      </c>
      <c r="Q1389" s="679">
        <f t="shared" ca="1" si="238"/>
        <v>0</v>
      </c>
      <c r="R1389" s="679">
        <f t="shared" ca="1" si="238"/>
        <v>0</v>
      </c>
      <c r="S1389" s="679">
        <f t="shared" ca="1" si="238"/>
        <v>0</v>
      </c>
      <c r="T1389" s="679">
        <f t="shared" ca="1" si="238"/>
        <v>0</v>
      </c>
      <c r="U1389" s="679">
        <f t="shared" ca="1" si="238"/>
        <v>0</v>
      </c>
      <c r="V1389" s="679">
        <f t="shared" ca="1" si="238"/>
        <v>0</v>
      </c>
      <c r="W1389" s="679">
        <f t="shared" ca="1" si="239"/>
        <v>0</v>
      </c>
      <c r="X1389" s="679">
        <f t="shared" ca="1" si="238"/>
        <v>0</v>
      </c>
      <c r="Y1389" s="679">
        <f t="shared" ca="1" si="238"/>
        <v>0</v>
      </c>
      <c r="Z1389" s="679">
        <f t="shared" ca="1" si="238"/>
        <v>0</v>
      </c>
      <c r="AA1389" t="str">
        <f t="shared" si="233"/>
        <v>ASR_Financial_Report_SHP21Final</v>
      </c>
      <c r="AB1389" s="960">
        <f t="shared" si="234"/>
        <v>44658</v>
      </c>
      <c r="AC1389" t="str">
        <f t="shared" si="235"/>
        <v>Unaudited</v>
      </c>
    </row>
    <row r="1390" spans="1:29" x14ac:dyDescent="0.25">
      <c r="A1390" t="s">
        <v>420</v>
      </c>
      <c r="B1390" t="s">
        <v>1366</v>
      </c>
      <c r="C1390" t="s">
        <v>1367</v>
      </c>
      <c r="D1390">
        <v>1900</v>
      </c>
      <c r="E1390" s="960">
        <v>1</v>
      </c>
      <c r="F1390" t="s">
        <v>1012</v>
      </c>
      <c r="G1390" s="960" t="s">
        <v>1365</v>
      </c>
      <c r="H1390" t="s">
        <v>382</v>
      </c>
      <c r="I1390" s="940" t="s">
        <v>487</v>
      </c>
      <c r="J1390" s="940" t="s">
        <v>12</v>
      </c>
      <c r="K1390" s="940" t="s">
        <v>12</v>
      </c>
      <c r="L1390" s="940">
        <v>1.1000000000000001</v>
      </c>
      <c r="M1390" s="961" t="s">
        <v>12</v>
      </c>
      <c r="N1390" s="679">
        <f t="shared" ca="1" si="238"/>
        <v>0</v>
      </c>
      <c r="O1390" s="679">
        <f t="shared" ca="1" si="238"/>
        <v>0</v>
      </c>
      <c r="P1390" s="679">
        <f t="shared" ca="1" si="238"/>
        <v>0</v>
      </c>
      <c r="Q1390" s="679">
        <f t="shared" ca="1" si="238"/>
        <v>0</v>
      </c>
      <c r="R1390" s="679">
        <f t="shared" ca="1" si="238"/>
        <v>0</v>
      </c>
      <c r="S1390" s="679">
        <f t="shared" ca="1" si="238"/>
        <v>0</v>
      </c>
      <c r="T1390" s="679">
        <f t="shared" ca="1" si="238"/>
        <v>0</v>
      </c>
      <c r="U1390" s="679">
        <f t="shared" ca="1" si="238"/>
        <v>0</v>
      </c>
      <c r="V1390" s="679">
        <f t="shared" ca="1" si="238"/>
        <v>0</v>
      </c>
      <c r="W1390" s="679">
        <f t="shared" ca="1" si="239"/>
        <v>0</v>
      </c>
      <c r="X1390" s="679">
        <f t="shared" ca="1" si="238"/>
        <v>0</v>
      </c>
      <c r="Y1390" s="679">
        <f t="shared" ca="1" si="238"/>
        <v>0</v>
      </c>
      <c r="Z1390" s="679">
        <f t="shared" ca="1" si="238"/>
        <v>0</v>
      </c>
      <c r="AA1390" t="str">
        <f t="shared" si="233"/>
        <v>ASR_Financial_Report_SHP21Final</v>
      </c>
      <c r="AB1390" s="960">
        <f t="shared" si="234"/>
        <v>44658</v>
      </c>
      <c r="AC1390" t="str">
        <f t="shared" si="235"/>
        <v>Unaudited</v>
      </c>
    </row>
    <row r="1391" spans="1:29" x14ac:dyDescent="0.25">
      <c r="A1391" t="s">
        <v>420</v>
      </c>
      <c r="B1391" t="s">
        <v>1366</v>
      </c>
      <c r="C1391" t="s">
        <v>1367</v>
      </c>
      <c r="D1391">
        <v>1900</v>
      </c>
      <c r="E1391" s="960">
        <v>1</v>
      </c>
      <c r="F1391" t="s">
        <v>1012</v>
      </c>
      <c r="G1391" s="960" t="s">
        <v>1365</v>
      </c>
      <c r="H1391" t="s">
        <v>382</v>
      </c>
      <c r="I1391" s="961" t="s">
        <v>487</v>
      </c>
      <c r="J1391" s="961" t="s">
        <v>12</v>
      </c>
      <c r="K1391" s="961" t="s">
        <v>1309</v>
      </c>
      <c r="L1391" s="940" t="s">
        <v>1300</v>
      </c>
      <c r="M1391" s="961" t="s">
        <v>1309</v>
      </c>
      <c r="N1391" s="679">
        <f t="shared" ca="1" si="238"/>
        <v>0</v>
      </c>
      <c r="O1391" s="679">
        <f t="shared" ca="1" si="238"/>
        <v>0</v>
      </c>
      <c r="P1391" s="679">
        <f t="shared" ca="1" si="238"/>
        <v>0</v>
      </c>
      <c r="Q1391" s="679">
        <f t="shared" ca="1" si="238"/>
        <v>0</v>
      </c>
      <c r="R1391" s="679">
        <f t="shared" ca="1" si="238"/>
        <v>0</v>
      </c>
      <c r="S1391" s="679">
        <f t="shared" ca="1" si="238"/>
        <v>0</v>
      </c>
      <c r="T1391" s="679">
        <f t="shared" ca="1" si="238"/>
        <v>0</v>
      </c>
      <c r="U1391" s="679">
        <f t="shared" ca="1" si="238"/>
        <v>0</v>
      </c>
      <c r="V1391" s="679">
        <f t="shared" ca="1" si="238"/>
        <v>0</v>
      </c>
      <c r="W1391" s="679">
        <f t="shared" ca="1" si="239"/>
        <v>0</v>
      </c>
      <c r="X1391" s="679">
        <f t="shared" ca="1" si="238"/>
        <v>0</v>
      </c>
      <c r="Y1391" s="679">
        <f t="shared" ca="1" si="238"/>
        <v>0</v>
      </c>
      <c r="Z1391" s="679">
        <f t="shared" ca="1" si="238"/>
        <v>0</v>
      </c>
      <c r="AA1391" t="str">
        <f t="shared" si="233"/>
        <v>ASR_Financial_Report_SHP21Final</v>
      </c>
      <c r="AB1391" s="960">
        <f t="shared" si="234"/>
        <v>44658</v>
      </c>
      <c r="AC1391" t="str">
        <f t="shared" si="235"/>
        <v>Unaudited</v>
      </c>
    </row>
    <row r="1392" spans="1:29" x14ac:dyDescent="0.25">
      <c r="A1392" t="s">
        <v>420</v>
      </c>
      <c r="B1392" t="s">
        <v>1366</v>
      </c>
      <c r="C1392" t="s">
        <v>1367</v>
      </c>
      <c r="D1392">
        <v>1900</v>
      </c>
      <c r="E1392" s="960">
        <v>1</v>
      </c>
      <c r="F1392" t="s">
        <v>1012</v>
      </c>
      <c r="G1392" s="960" t="s">
        <v>1365</v>
      </c>
      <c r="H1392" t="s">
        <v>382</v>
      </c>
      <c r="I1392" s="961" t="s">
        <v>487</v>
      </c>
      <c r="J1392" s="961" t="s">
        <v>490</v>
      </c>
      <c r="K1392" s="961" t="s">
        <v>491</v>
      </c>
      <c r="L1392" s="956" t="s">
        <v>63</v>
      </c>
      <c r="M1392" s="961" t="s">
        <v>343</v>
      </c>
      <c r="N1392" s="679">
        <f t="shared" ca="1" si="238"/>
        <v>0</v>
      </c>
      <c r="O1392" s="679">
        <f t="shared" ca="1" si="238"/>
        <v>0</v>
      </c>
      <c r="P1392" s="679">
        <f t="shared" ca="1" si="238"/>
        <v>0</v>
      </c>
      <c r="Q1392" s="679">
        <f t="shared" ca="1" si="238"/>
        <v>0</v>
      </c>
      <c r="R1392" s="679">
        <f t="shared" ca="1" si="238"/>
        <v>0</v>
      </c>
      <c r="S1392" s="679">
        <f t="shared" ca="1" si="238"/>
        <v>0</v>
      </c>
      <c r="T1392" s="679">
        <f t="shared" ca="1" si="238"/>
        <v>0</v>
      </c>
      <c r="U1392" s="679">
        <f t="shared" ca="1" si="238"/>
        <v>0</v>
      </c>
      <c r="V1392" s="679">
        <f t="shared" ca="1" si="238"/>
        <v>0</v>
      </c>
      <c r="W1392" s="679">
        <f t="shared" ca="1" si="239"/>
        <v>0</v>
      </c>
      <c r="X1392" s="679">
        <f t="shared" ca="1" si="238"/>
        <v>0</v>
      </c>
      <c r="Y1392" s="679">
        <f t="shared" ca="1" si="238"/>
        <v>0</v>
      </c>
      <c r="Z1392" s="679">
        <f t="shared" ca="1" si="238"/>
        <v>0</v>
      </c>
      <c r="AA1392" t="str">
        <f t="shared" si="233"/>
        <v>ASR_Financial_Report_SHP21Final</v>
      </c>
      <c r="AB1392" s="960">
        <f t="shared" si="234"/>
        <v>44658</v>
      </c>
      <c r="AC1392" t="str">
        <f t="shared" si="235"/>
        <v>Unaudited</v>
      </c>
    </row>
    <row r="1393" spans="1:29" x14ac:dyDescent="0.25">
      <c r="A1393" t="s">
        <v>420</v>
      </c>
      <c r="B1393" t="s">
        <v>1366</v>
      </c>
      <c r="C1393" t="s">
        <v>1367</v>
      </c>
      <c r="D1393">
        <v>1900</v>
      </c>
      <c r="E1393" s="960">
        <v>1</v>
      </c>
      <c r="F1393" t="s">
        <v>1012</v>
      </c>
      <c r="G1393" s="960" t="s">
        <v>1365</v>
      </c>
      <c r="H1393" t="s">
        <v>382</v>
      </c>
      <c r="I1393" s="940" t="s">
        <v>487</v>
      </c>
      <c r="J1393" s="940" t="s">
        <v>490</v>
      </c>
      <c r="K1393" s="940" t="s">
        <v>1000</v>
      </c>
      <c r="L1393" s="940" t="s">
        <v>896</v>
      </c>
      <c r="M1393" s="961" t="s">
        <v>897</v>
      </c>
      <c r="N1393" s="679">
        <f t="shared" ca="1" si="238"/>
        <v>0</v>
      </c>
      <c r="O1393" s="679">
        <f t="shared" ca="1" si="238"/>
        <v>0</v>
      </c>
      <c r="P1393" s="679">
        <f t="shared" ca="1" si="238"/>
        <v>0</v>
      </c>
      <c r="Q1393" s="679">
        <f t="shared" ca="1" si="238"/>
        <v>0</v>
      </c>
      <c r="R1393" s="679">
        <f t="shared" ca="1" si="238"/>
        <v>0</v>
      </c>
      <c r="S1393" s="679">
        <f t="shared" ca="1" si="238"/>
        <v>0</v>
      </c>
      <c r="T1393" s="679">
        <f t="shared" ca="1" si="238"/>
        <v>0</v>
      </c>
      <c r="U1393" s="679">
        <f t="shared" ca="1" si="238"/>
        <v>0</v>
      </c>
      <c r="V1393" s="679">
        <f t="shared" ca="1" si="238"/>
        <v>0</v>
      </c>
      <c r="W1393" s="679">
        <f t="shared" ca="1" si="239"/>
        <v>0</v>
      </c>
      <c r="X1393" s="679">
        <f t="shared" ca="1" si="238"/>
        <v>0</v>
      </c>
      <c r="Y1393" s="679">
        <f t="shared" ca="1" si="238"/>
        <v>0</v>
      </c>
      <c r="Z1393" s="679">
        <f t="shared" ca="1" si="238"/>
        <v>0</v>
      </c>
      <c r="AA1393" t="str">
        <f t="shared" si="233"/>
        <v>ASR_Financial_Report_SHP21Final</v>
      </c>
      <c r="AB1393" s="960">
        <f t="shared" si="234"/>
        <v>44658</v>
      </c>
      <c r="AC1393" t="str">
        <f t="shared" si="235"/>
        <v>Unaudited</v>
      </c>
    </row>
    <row r="1394" spans="1:29" x14ac:dyDescent="0.25">
      <c r="A1394" t="s">
        <v>420</v>
      </c>
      <c r="B1394" t="s">
        <v>1366</v>
      </c>
      <c r="C1394" t="s">
        <v>1367</v>
      </c>
      <c r="D1394">
        <v>1900</v>
      </c>
      <c r="E1394" s="960">
        <v>1</v>
      </c>
      <c r="F1394" t="s">
        <v>1012</v>
      </c>
      <c r="G1394" s="960" t="s">
        <v>1365</v>
      </c>
      <c r="H1394" t="s">
        <v>382</v>
      </c>
      <c r="I1394" s="940" t="s">
        <v>487</v>
      </c>
      <c r="J1394" s="940" t="s">
        <v>13</v>
      </c>
      <c r="K1394" s="940" t="s">
        <v>492</v>
      </c>
      <c r="L1394" s="940" t="s">
        <v>94</v>
      </c>
      <c r="M1394" s="961" t="s">
        <v>146</v>
      </c>
      <c r="N1394" s="679">
        <f t="shared" ca="1" si="238"/>
        <v>0</v>
      </c>
      <c r="O1394" s="679">
        <f t="shared" ca="1" si="238"/>
        <v>0</v>
      </c>
      <c r="P1394" s="679">
        <f t="shared" ca="1" si="238"/>
        <v>0</v>
      </c>
      <c r="Q1394" s="679">
        <f t="shared" ca="1" si="238"/>
        <v>0</v>
      </c>
      <c r="R1394" s="679">
        <f t="shared" ca="1" si="238"/>
        <v>0</v>
      </c>
      <c r="S1394" s="679">
        <f t="shared" ca="1" si="238"/>
        <v>0</v>
      </c>
      <c r="T1394" s="679">
        <f t="shared" ca="1" si="238"/>
        <v>0</v>
      </c>
      <c r="U1394" s="679">
        <f t="shared" ca="1" si="238"/>
        <v>0</v>
      </c>
      <c r="V1394" s="679">
        <f t="shared" ca="1" si="238"/>
        <v>0</v>
      </c>
      <c r="W1394" s="679">
        <f t="shared" ca="1" si="239"/>
        <v>0</v>
      </c>
      <c r="X1394" s="679">
        <f t="shared" ca="1" si="238"/>
        <v>0</v>
      </c>
      <c r="Y1394" s="679">
        <f t="shared" ca="1" si="238"/>
        <v>0</v>
      </c>
      <c r="Z1394" s="679">
        <f t="shared" ca="1" si="238"/>
        <v>0</v>
      </c>
      <c r="AA1394" t="str">
        <f t="shared" si="233"/>
        <v>ASR_Financial_Report_SHP21Final</v>
      </c>
      <c r="AB1394" s="960">
        <f t="shared" si="234"/>
        <v>44658</v>
      </c>
      <c r="AC1394" t="str">
        <f t="shared" si="235"/>
        <v>Unaudited</v>
      </c>
    </row>
    <row r="1395" spans="1:29" x14ac:dyDescent="0.25">
      <c r="A1395" t="s">
        <v>420</v>
      </c>
      <c r="B1395" t="s">
        <v>1366</v>
      </c>
      <c r="C1395" t="s">
        <v>1367</v>
      </c>
      <c r="D1395">
        <v>1900</v>
      </c>
      <c r="E1395" s="960">
        <v>1</v>
      </c>
      <c r="F1395" t="s">
        <v>1012</v>
      </c>
      <c r="G1395" s="960" t="s">
        <v>1365</v>
      </c>
      <c r="H1395" t="s">
        <v>382</v>
      </c>
      <c r="I1395" s="940" t="s">
        <v>487</v>
      </c>
      <c r="J1395" s="940" t="s">
        <v>13</v>
      </c>
      <c r="K1395" s="940" t="s">
        <v>13</v>
      </c>
      <c r="L1395" s="940" t="s">
        <v>35</v>
      </c>
      <c r="M1395" s="961" t="s">
        <v>13</v>
      </c>
      <c r="N1395" s="679">
        <f t="shared" ref="N1395:Z1416" ca="1" si="240">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679">
        <f t="shared" ca="1" si="240"/>
        <v>0</v>
      </c>
      <c r="P1395" s="679">
        <f t="shared" ca="1" si="240"/>
        <v>0</v>
      </c>
      <c r="Q1395" s="679">
        <f t="shared" ca="1" si="240"/>
        <v>0</v>
      </c>
      <c r="R1395" s="679">
        <f t="shared" ca="1" si="240"/>
        <v>0</v>
      </c>
      <c r="S1395" s="679">
        <f t="shared" ca="1" si="240"/>
        <v>0</v>
      </c>
      <c r="T1395" s="679">
        <f t="shared" ca="1" si="240"/>
        <v>0</v>
      </c>
      <c r="U1395" s="679">
        <f t="shared" ca="1" si="240"/>
        <v>0</v>
      </c>
      <c r="V1395" s="679">
        <f t="shared" ca="1" si="240"/>
        <v>0</v>
      </c>
      <c r="W1395" s="679">
        <f t="shared" ca="1" si="239"/>
        <v>0</v>
      </c>
      <c r="X1395" s="679">
        <f t="shared" ca="1" si="240"/>
        <v>0</v>
      </c>
      <c r="Y1395" s="679">
        <f t="shared" ca="1" si="240"/>
        <v>0</v>
      </c>
      <c r="Z1395" s="679">
        <f t="shared" ca="1" si="240"/>
        <v>0</v>
      </c>
      <c r="AA1395" t="str">
        <f t="shared" si="233"/>
        <v>ASR_Financial_Report_SHP21Final</v>
      </c>
      <c r="AB1395" s="960">
        <f t="shared" si="234"/>
        <v>44658</v>
      </c>
      <c r="AC1395" t="str">
        <f t="shared" si="235"/>
        <v>Unaudited</v>
      </c>
    </row>
    <row r="1396" spans="1:29" x14ac:dyDescent="0.25">
      <c r="A1396" t="s">
        <v>420</v>
      </c>
      <c r="B1396" t="s">
        <v>1366</v>
      </c>
      <c r="C1396" t="s">
        <v>1367</v>
      </c>
      <c r="D1396">
        <v>1900</v>
      </c>
      <c r="E1396" s="960">
        <v>1</v>
      </c>
      <c r="F1396" t="s">
        <v>1012</v>
      </c>
      <c r="G1396" s="960" t="s">
        <v>1365</v>
      </c>
      <c r="H1396" t="s">
        <v>382</v>
      </c>
      <c r="I1396" s="940" t="s">
        <v>488</v>
      </c>
      <c r="J1396" s="940" t="s">
        <v>444</v>
      </c>
      <c r="K1396" s="940" t="s">
        <v>0</v>
      </c>
      <c r="L1396" s="956">
        <v>2.1</v>
      </c>
      <c r="M1396" s="961" t="s">
        <v>147</v>
      </c>
      <c r="N1396" s="679">
        <f t="shared" ca="1" si="240"/>
        <v>0</v>
      </c>
      <c r="O1396" s="679">
        <f t="shared" ca="1" si="240"/>
        <v>0</v>
      </c>
      <c r="P1396" s="679">
        <f t="shared" ca="1" si="240"/>
        <v>0</v>
      </c>
      <c r="Q1396" s="679">
        <f t="shared" ca="1" si="240"/>
        <v>0</v>
      </c>
      <c r="R1396" s="679">
        <f t="shared" ca="1" si="240"/>
        <v>0</v>
      </c>
      <c r="S1396" s="679">
        <f t="shared" ca="1" si="240"/>
        <v>0</v>
      </c>
      <c r="T1396" s="679">
        <f t="shared" ca="1" si="240"/>
        <v>0</v>
      </c>
      <c r="U1396" s="679">
        <f t="shared" ca="1" si="240"/>
        <v>0</v>
      </c>
      <c r="V1396" s="679">
        <f t="shared" ca="1" si="240"/>
        <v>0</v>
      </c>
      <c r="W1396" s="679">
        <f t="shared" ca="1" si="239"/>
        <v>0</v>
      </c>
      <c r="X1396" s="679">
        <f t="shared" ca="1" si="240"/>
        <v>0</v>
      </c>
      <c r="Y1396" s="679">
        <f t="shared" ca="1" si="240"/>
        <v>0</v>
      </c>
      <c r="Z1396" s="679">
        <f t="shared" ca="1" si="240"/>
        <v>0</v>
      </c>
      <c r="AA1396" t="str">
        <f t="shared" si="233"/>
        <v>ASR_Financial_Report_SHP21Final</v>
      </c>
      <c r="AB1396" s="960">
        <f t="shared" si="234"/>
        <v>44658</v>
      </c>
      <c r="AC1396" t="str">
        <f t="shared" si="235"/>
        <v>Unaudited</v>
      </c>
    </row>
    <row r="1397" spans="1:29" ht="30" x14ac:dyDescent="0.25">
      <c r="A1397" t="s">
        <v>420</v>
      </c>
      <c r="B1397" t="s">
        <v>1366</v>
      </c>
      <c r="C1397" t="s">
        <v>1367</v>
      </c>
      <c r="D1397">
        <v>1900</v>
      </c>
      <c r="E1397" s="960">
        <v>1</v>
      </c>
      <c r="F1397" t="s">
        <v>1012</v>
      </c>
      <c r="G1397" s="960" t="s">
        <v>1365</v>
      </c>
      <c r="H1397" t="s">
        <v>382</v>
      </c>
      <c r="I1397" s="940" t="s">
        <v>488</v>
      </c>
      <c r="J1397" s="940" t="s">
        <v>444</v>
      </c>
      <c r="K1397" s="940" t="s">
        <v>0</v>
      </c>
      <c r="L1397" s="956">
        <v>2.2000000000000002</v>
      </c>
      <c r="M1397" s="961" t="s">
        <v>148</v>
      </c>
      <c r="N1397" s="679">
        <f t="shared" ca="1" si="240"/>
        <v>0</v>
      </c>
      <c r="O1397" s="679">
        <f t="shared" ca="1" si="240"/>
        <v>0</v>
      </c>
      <c r="P1397" s="679">
        <f t="shared" ca="1" si="240"/>
        <v>0</v>
      </c>
      <c r="Q1397" s="679">
        <f t="shared" ca="1" si="240"/>
        <v>0</v>
      </c>
      <c r="R1397" s="679">
        <f t="shared" ca="1" si="240"/>
        <v>0</v>
      </c>
      <c r="S1397" s="679">
        <f t="shared" ca="1" si="240"/>
        <v>0</v>
      </c>
      <c r="T1397" s="679">
        <f t="shared" ca="1" si="240"/>
        <v>0</v>
      </c>
      <c r="U1397" s="679">
        <f t="shared" ca="1" si="240"/>
        <v>0</v>
      </c>
      <c r="V1397" s="679">
        <f t="shared" ca="1" si="240"/>
        <v>0</v>
      </c>
      <c r="W1397" s="679">
        <f t="shared" ca="1" si="239"/>
        <v>0</v>
      </c>
      <c r="X1397" s="679">
        <f t="shared" ca="1" si="240"/>
        <v>0</v>
      </c>
      <c r="Y1397" s="679">
        <f t="shared" ca="1" si="240"/>
        <v>0</v>
      </c>
      <c r="Z1397" s="679">
        <f t="shared" ca="1" si="240"/>
        <v>0</v>
      </c>
      <c r="AA1397" t="str">
        <f t="shared" si="233"/>
        <v>ASR_Financial_Report_SHP21Final</v>
      </c>
      <c r="AB1397" s="960">
        <f t="shared" si="234"/>
        <v>44658</v>
      </c>
      <c r="AC1397" t="str">
        <f t="shared" si="235"/>
        <v>Unaudited</v>
      </c>
    </row>
    <row r="1398" spans="1:29" x14ac:dyDescent="0.25">
      <c r="A1398" t="s">
        <v>420</v>
      </c>
      <c r="B1398" t="s">
        <v>1366</v>
      </c>
      <c r="C1398" t="s">
        <v>1367</v>
      </c>
      <c r="D1398">
        <v>1900</v>
      </c>
      <c r="E1398" s="960">
        <v>1</v>
      </c>
      <c r="F1398" t="s">
        <v>1012</v>
      </c>
      <c r="G1398" s="960" t="s">
        <v>1365</v>
      </c>
      <c r="H1398" t="s">
        <v>382</v>
      </c>
      <c r="I1398" s="940" t="s">
        <v>488</v>
      </c>
      <c r="J1398" s="940" t="s">
        <v>444</v>
      </c>
      <c r="K1398" s="940" t="s">
        <v>0</v>
      </c>
      <c r="L1398" s="940">
        <v>2.2999999999999998</v>
      </c>
      <c r="M1398" s="961" t="s">
        <v>149</v>
      </c>
      <c r="N1398" s="679">
        <f t="shared" ca="1" si="240"/>
        <v>0</v>
      </c>
      <c r="O1398" s="679">
        <f t="shared" ca="1" si="240"/>
        <v>0</v>
      </c>
      <c r="P1398" s="679">
        <f t="shared" ca="1" si="240"/>
        <v>0</v>
      </c>
      <c r="Q1398" s="679">
        <f t="shared" ca="1" si="240"/>
        <v>0</v>
      </c>
      <c r="R1398" s="679">
        <f t="shared" ca="1" si="240"/>
        <v>0</v>
      </c>
      <c r="S1398" s="679">
        <f t="shared" ca="1" si="240"/>
        <v>0</v>
      </c>
      <c r="T1398" s="679">
        <f t="shared" ca="1" si="240"/>
        <v>0</v>
      </c>
      <c r="U1398" s="679">
        <f t="shared" ca="1" si="240"/>
        <v>0</v>
      </c>
      <c r="V1398" s="679">
        <f t="shared" ca="1" si="240"/>
        <v>0</v>
      </c>
      <c r="W1398" s="679">
        <f t="shared" ca="1" si="239"/>
        <v>0</v>
      </c>
      <c r="X1398" s="679">
        <f t="shared" ca="1" si="240"/>
        <v>0</v>
      </c>
      <c r="Y1398" s="679">
        <f t="shared" ca="1" si="240"/>
        <v>0</v>
      </c>
      <c r="Z1398" s="679">
        <f t="shared" ca="1" si="240"/>
        <v>0</v>
      </c>
      <c r="AA1398" t="str">
        <f t="shared" si="233"/>
        <v>ASR_Financial_Report_SHP21Final</v>
      </c>
      <c r="AB1398" s="960">
        <f t="shared" si="234"/>
        <v>44658</v>
      </c>
      <c r="AC1398" t="str">
        <f t="shared" si="235"/>
        <v>Unaudited</v>
      </c>
    </row>
    <row r="1399" spans="1:29" x14ac:dyDescent="0.25">
      <c r="A1399" t="s">
        <v>420</v>
      </c>
      <c r="B1399" t="s">
        <v>1366</v>
      </c>
      <c r="C1399" t="s">
        <v>1367</v>
      </c>
      <c r="D1399">
        <v>1900</v>
      </c>
      <c r="E1399" s="960">
        <v>1</v>
      </c>
      <c r="F1399" t="s">
        <v>1012</v>
      </c>
      <c r="G1399" s="960" t="s">
        <v>1365</v>
      </c>
      <c r="H1399" t="s">
        <v>382</v>
      </c>
      <c r="I1399" s="961" t="s">
        <v>488</v>
      </c>
      <c r="J1399" s="961" t="s">
        <v>444</v>
      </c>
      <c r="K1399" s="961" t="s">
        <v>0</v>
      </c>
      <c r="L1399" s="940">
        <v>2.4</v>
      </c>
      <c r="M1399" s="961" t="s">
        <v>150</v>
      </c>
      <c r="N1399" s="679">
        <f t="shared" ca="1" si="240"/>
        <v>0</v>
      </c>
      <c r="O1399" s="679">
        <f t="shared" ca="1" si="240"/>
        <v>0</v>
      </c>
      <c r="P1399" s="679">
        <f t="shared" ca="1" si="240"/>
        <v>0</v>
      </c>
      <c r="Q1399" s="679">
        <f t="shared" ca="1" si="240"/>
        <v>0</v>
      </c>
      <c r="R1399" s="679">
        <f t="shared" ca="1" si="240"/>
        <v>0</v>
      </c>
      <c r="S1399" s="679">
        <f t="shared" ca="1" si="240"/>
        <v>0</v>
      </c>
      <c r="T1399" s="679">
        <f t="shared" ca="1" si="240"/>
        <v>0</v>
      </c>
      <c r="U1399" s="679">
        <f t="shared" ca="1" si="240"/>
        <v>0</v>
      </c>
      <c r="V1399" s="679">
        <f t="shared" ca="1" si="240"/>
        <v>0</v>
      </c>
      <c r="W1399" s="679">
        <f t="shared" ca="1" si="239"/>
        <v>0</v>
      </c>
      <c r="X1399" s="679">
        <f t="shared" ca="1" si="240"/>
        <v>0</v>
      </c>
      <c r="Y1399" s="679">
        <f t="shared" ca="1" si="240"/>
        <v>0</v>
      </c>
      <c r="Z1399" s="679">
        <f t="shared" ca="1" si="240"/>
        <v>0</v>
      </c>
      <c r="AA1399" t="str">
        <f t="shared" si="233"/>
        <v>ASR_Financial_Report_SHP21Final</v>
      </c>
      <c r="AB1399" s="960">
        <f t="shared" si="234"/>
        <v>44658</v>
      </c>
      <c r="AC1399" t="str">
        <f t="shared" si="235"/>
        <v>Unaudited</v>
      </c>
    </row>
    <row r="1400" spans="1:29" ht="30" x14ac:dyDescent="0.25">
      <c r="A1400" t="s">
        <v>420</v>
      </c>
      <c r="B1400" t="s">
        <v>1366</v>
      </c>
      <c r="C1400" t="s">
        <v>1367</v>
      </c>
      <c r="D1400">
        <v>1900</v>
      </c>
      <c r="E1400" s="960">
        <v>1</v>
      </c>
      <c r="F1400" t="s">
        <v>1012</v>
      </c>
      <c r="G1400" s="960" t="s">
        <v>1365</v>
      </c>
      <c r="H1400" t="s">
        <v>382</v>
      </c>
      <c r="I1400" s="940" t="s">
        <v>488</v>
      </c>
      <c r="J1400" s="940" t="s">
        <v>444</v>
      </c>
      <c r="K1400" s="940" t="s">
        <v>0</v>
      </c>
      <c r="L1400" s="940">
        <v>2.5</v>
      </c>
      <c r="M1400" s="961" t="s">
        <v>151</v>
      </c>
      <c r="N1400" s="679">
        <f t="shared" ca="1" si="240"/>
        <v>0</v>
      </c>
      <c r="O1400" s="679">
        <f t="shared" ca="1" si="240"/>
        <v>0</v>
      </c>
      <c r="P1400" s="679">
        <f t="shared" ca="1" si="240"/>
        <v>0</v>
      </c>
      <c r="Q1400" s="679">
        <f t="shared" ca="1" si="240"/>
        <v>0</v>
      </c>
      <c r="R1400" s="679">
        <f t="shared" ca="1" si="240"/>
        <v>0</v>
      </c>
      <c r="S1400" s="679">
        <f t="shared" ca="1" si="240"/>
        <v>0</v>
      </c>
      <c r="T1400" s="679">
        <f t="shared" ca="1" si="240"/>
        <v>0</v>
      </c>
      <c r="U1400" s="679">
        <f t="shared" ca="1" si="240"/>
        <v>0</v>
      </c>
      <c r="V1400" s="679">
        <f t="shared" ca="1" si="240"/>
        <v>0</v>
      </c>
      <c r="W1400" s="679">
        <f t="shared" ca="1" si="239"/>
        <v>0</v>
      </c>
      <c r="X1400" s="679">
        <f t="shared" ca="1" si="240"/>
        <v>0</v>
      </c>
      <c r="Y1400" s="679">
        <f t="shared" ca="1" si="240"/>
        <v>0</v>
      </c>
      <c r="Z1400" s="679">
        <f t="shared" ca="1" si="240"/>
        <v>0</v>
      </c>
      <c r="AA1400" t="str">
        <f t="shared" si="233"/>
        <v>ASR_Financial_Report_SHP21Final</v>
      </c>
      <c r="AB1400" s="960">
        <f t="shared" si="234"/>
        <v>44658</v>
      </c>
      <c r="AC1400" t="str">
        <f t="shared" si="235"/>
        <v>Unaudited</v>
      </c>
    </row>
    <row r="1401" spans="1:29" x14ac:dyDescent="0.25">
      <c r="A1401" t="s">
        <v>420</v>
      </c>
      <c r="B1401" t="s">
        <v>1366</v>
      </c>
      <c r="C1401" t="s">
        <v>1367</v>
      </c>
      <c r="D1401">
        <v>1900</v>
      </c>
      <c r="E1401" s="960">
        <v>1</v>
      </c>
      <c r="F1401" t="s">
        <v>1012</v>
      </c>
      <c r="G1401" s="960" t="s">
        <v>1365</v>
      </c>
      <c r="H1401" t="s">
        <v>382</v>
      </c>
      <c r="I1401" s="940" t="s">
        <v>488</v>
      </c>
      <c r="J1401" s="940" t="s">
        <v>444</v>
      </c>
      <c r="K1401" s="940" t="s">
        <v>0</v>
      </c>
      <c r="L1401" s="940" t="s">
        <v>96</v>
      </c>
      <c r="M1401" s="961" t="s">
        <v>7</v>
      </c>
      <c r="N1401" s="679">
        <f t="shared" ca="1" si="240"/>
        <v>0</v>
      </c>
      <c r="O1401" s="679">
        <f t="shared" ca="1" si="240"/>
        <v>0</v>
      </c>
      <c r="P1401" s="679">
        <f t="shared" ca="1" si="240"/>
        <v>0</v>
      </c>
      <c r="Q1401" s="679">
        <f t="shared" ca="1" si="240"/>
        <v>0</v>
      </c>
      <c r="R1401" s="679">
        <f t="shared" ca="1" si="240"/>
        <v>0</v>
      </c>
      <c r="S1401" s="679">
        <f t="shared" ca="1" si="240"/>
        <v>0</v>
      </c>
      <c r="T1401" s="679">
        <f t="shared" ca="1" si="240"/>
        <v>0</v>
      </c>
      <c r="U1401" s="679">
        <f t="shared" ca="1" si="240"/>
        <v>0</v>
      </c>
      <c r="V1401" s="679">
        <f t="shared" ca="1" si="240"/>
        <v>0</v>
      </c>
      <c r="W1401" s="679">
        <f t="shared" ca="1" si="239"/>
        <v>0</v>
      </c>
      <c r="X1401" s="679">
        <f t="shared" ca="1" si="240"/>
        <v>0</v>
      </c>
      <c r="Y1401" s="679">
        <f t="shared" ca="1" si="240"/>
        <v>0</v>
      </c>
      <c r="Z1401" s="679">
        <f t="shared" ca="1" si="240"/>
        <v>0</v>
      </c>
      <c r="AA1401" t="str">
        <f t="shared" si="233"/>
        <v>ASR_Financial_Report_SHP21Final</v>
      </c>
      <c r="AB1401" s="960">
        <f t="shared" si="234"/>
        <v>44658</v>
      </c>
      <c r="AC1401" t="str">
        <f t="shared" si="235"/>
        <v>Unaudited</v>
      </c>
    </row>
    <row r="1402" spans="1:29" x14ac:dyDescent="0.25">
      <c r="A1402" t="s">
        <v>420</v>
      </c>
      <c r="B1402" t="s">
        <v>1366</v>
      </c>
      <c r="C1402" t="s">
        <v>1367</v>
      </c>
      <c r="D1402">
        <v>1900</v>
      </c>
      <c r="E1402" s="960">
        <v>1</v>
      </c>
      <c r="F1402" t="s">
        <v>1012</v>
      </c>
      <c r="G1402" s="960" t="s">
        <v>1365</v>
      </c>
      <c r="H1402" t="s">
        <v>382</v>
      </c>
      <c r="I1402" s="940" t="s">
        <v>488</v>
      </c>
      <c r="J1402" s="940" t="s">
        <v>444</v>
      </c>
      <c r="K1402" s="940" t="s">
        <v>0</v>
      </c>
      <c r="L1402" s="940" t="s">
        <v>152</v>
      </c>
      <c r="M1402" s="961" t="s">
        <v>451</v>
      </c>
      <c r="N1402" s="679">
        <f t="shared" ca="1" si="240"/>
        <v>0</v>
      </c>
      <c r="O1402" s="679">
        <f t="shared" ca="1" si="240"/>
        <v>0</v>
      </c>
      <c r="P1402" s="679">
        <f t="shared" ca="1" si="240"/>
        <v>0</v>
      </c>
      <c r="Q1402" s="679">
        <f t="shared" ca="1" si="240"/>
        <v>0</v>
      </c>
      <c r="R1402" s="679">
        <f t="shared" ca="1" si="240"/>
        <v>0</v>
      </c>
      <c r="S1402" s="679">
        <f t="shared" ca="1" si="240"/>
        <v>0</v>
      </c>
      <c r="T1402" s="679">
        <f t="shared" ca="1" si="240"/>
        <v>0</v>
      </c>
      <c r="U1402" s="679">
        <f t="shared" ca="1" si="240"/>
        <v>0</v>
      </c>
      <c r="V1402" s="679">
        <f t="shared" ca="1" si="240"/>
        <v>0</v>
      </c>
      <c r="W1402" s="679">
        <f t="shared" ca="1" si="239"/>
        <v>0</v>
      </c>
      <c r="X1402" s="679">
        <f t="shared" ca="1" si="240"/>
        <v>0</v>
      </c>
      <c r="Y1402" s="679">
        <f t="shared" ca="1" si="240"/>
        <v>0</v>
      </c>
      <c r="Z1402" s="679">
        <f t="shared" ca="1" si="240"/>
        <v>0</v>
      </c>
      <c r="AA1402" t="str">
        <f t="shared" si="233"/>
        <v>ASR_Financial_Report_SHP21Final</v>
      </c>
      <c r="AB1402" s="960">
        <f t="shared" si="234"/>
        <v>44658</v>
      </c>
      <c r="AC1402" t="str">
        <f t="shared" si="235"/>
        <v>Unaudited</v>
      </c>
    </row>
    <row r="1403" spans="1:29" x14ac:dyDescent="0.25">
      <c r="A1403" t="s">
        <v>420</v>
      </c>
      <c r="B1403" t="s">
        <v>1366</v>
      </c>
      <c r="C1403" t="s">
        <v>1367</v>
      </c>
      <c r="D1403">
        <v>1900</v>
      </c>
      <c r="E1403" s="960">
        <v>1</v>
      </c>
      <c r="F1403" t="s">
        <v>1012</v>
      </c>
      <c r="G1403" s="960" t="s">
        <v>1365</v>
      </c>
      <c r="H1403" t="s">
        <v>382</v>
      </c>
      <c r="I1403" s="961" t="s">
        <v>488</v>
      </c>
      <c r="J1403" s="961" t="s">
        <v>444</v>
      </c>
      <c r="K1403" s="961" t="s">
        <v>0</v>
      </c>
      <c r="L1403" s="940" t="s">
        <v>898</v>
      </c>
      <c r="M1403" s="961" t="s">
        <v>24</v>
      </c>
      <c r="N1403" s="679">
        <f t="shared" ca="1" si="240"/>
        <v>0</v>
      </c>
      <c r="O1403" s="679">
        <f t="shared" ca="1" si="240"/>
        <v>0</v>
      </c>
      <c r="P1403" s="679">
        <f t="shared" ca="1" si="240"/>
        <v>0</v>
      </c>
      <c r="Q1403" s="679">
        <f t="shared" ca="1" si="240"/>
        <v>0</v>
      </c>
      <c r="R1403" s="679">
        <f t="shared" ca="1" si="240"/>
        <v>0</v>
      </c>
      <c r="S1403" s="679">
        <f t="shared" ca="1" si="240"/>
        <v>0</v>
      </c>
      <c r="T1403" s="679">
        <f t="shared" ca="1" si="240"/>
        <v>0</v>
      </c>
      <c r="U1403" s="679">
        <f t="shared" ca="1" si="240"/>
        <v>0</v>
      </c>
      <c r="V1403" s="679">
        <f t="shared" ca="1" si="240"/>
        <v>0</v>
      </c>
      <c r="W1403" s="679">
        <f t="shared" ca="1" si="239"/>
        <v>0</v>
      </c>
      <c r="X1403" s="679">
        <f t="shared" ca="1" si="240"/>
        <v>0</v>
      </c>
      <c r="Y1403" s="679">
        <f t="shared" ca="1" si="240"/>
        <v>0</v>
      </c>
      <c r="Z1403" s="679">
        <f t="shared" ca="1" si="240"/>
        <v>0</v>
      </c>
      <c r="AA1403" t="str">
        <f t="shared" si="233"/>
        <v>ASR_Financial_Report_SHP21Final</v>
      </c>
      <c r="AB1403" s="960">
        <f t="shared" si="234"/>
        <v>44658</v>
      </c>
      <c r="AC1403" t="str">
        <f t="shared" si="235"/>
        <v>Unaudited</v>
      </c>
    </row>
    <row r="1404" spans="1:29" x14ac:dyDescent="0.25">
      <c r="A1404" t="s">
        <v>420</v>
      </c>
      <c r="B1404" t="s">
        <v>1366</v>
      </c>
      <c r="C1404" t="s">
        <v>1367</v>
      </c>
      <c r="D1404">
        <v>1900</v>
      </c>
      <c r="E1404" s="960">
        <v>1</v>
      </c>
      <c r="F1404" t="s">
        <v>1012</v>
      </c>
      <c r="G1404" s="960" t="s">
        <v>1365</v>
      </c>
      <c r="H1404" t="s">
        <v>382</v>
      </c>
      <c r="I1404" s="961" t="s">
        <v>488</v>
      </c>
      <c r="J1404" s="961" t="s">
        <v>444</v>
      </c>
      <c r="K1404" s="961" t="s">
        <v>53</v>
      </c>
      <c r="L1404" s="940">
        <v>3.1</v>
      </c>
      <c r="M1404" s="961" t="s">
        <v>33</v>
      </c>
      <c r="N1404" s="679">
        <f t="shared" ca="1" si="240"/>
        <v>0</v>
      </c>
      <c r="O1404" s="679">
        <f t="shared" ca="1" si="240"/>
        <v>0</v>
      </c>
      <c r="P1404" s="679">
        <f t="shared" ca="1" si="240"/>
        <v>0</v>
      </c>
      <c r="Q1404" s="679">
        <f t="shared" ca="1" si="240"/>
        <v>0</v>
      </c>
      <c r="R1404" s="679">
        <f t="shared" ca="1" si="240"/>
        <v>0</v>
      </c>
      <c r="S1404" s="679">
        <f t="shared" ca="1" si="240"/>
        <v>0</v>
      </c>
      <c r="T1404" s="679">
        <f t="shared" ca="1" si="240"/>
        <v>0</v>
      </c>
      <c r="U1404" s="679">
        <f t="shared" ca="1" si="240"/>
        <v>0</v>
      </c>
      <c r="V1404" s="679">
        <f t="shared" ca="1" si="240"/>
        <v>0</v>
      </c>
      <c r="W1404" s="679">
        <f t="shared" ca="1" si="239"/>
        <v>0</v>
      </c>
      <c r="X1404" s="679">
        <f t="shared" ca="1" si="240"/>
        <v>0</v>
      </c>
      <c r="Y1404" s="679">
        <f t="shared" ca="1" si="240"/>
        <v>0</v>
      </c>
      <c r="Z1404" s="679">
        <f t="shared" ca="1" si="240"/>
        <v>0</v>
      </c>
      <c r="AA1404" t="str">
        <f t="shared" si="233"/>
        <v>ASR_Financial_Report_SHP21Final</v>
      </c>
      <c r="AB1404" s="960">
        <f t="shared" si="234"/>
        <v>44658</v>
      </c>
      <c r="AC1404" t="str">
        <f t="shared" si="235"/>
        <v>Unaudited</v>
      </c>
    </row>
    <row r="1405" spans="1:29" x14ac:dyDescent="0.25">
      <c r="A1405" t="s">
        <v>420</v>
      </c>
      <c r="B1405" t="s">
        <v>1366</v>
      </c>
      <c r="C1405" t="s">
        <v>1367</v>
      </c>
      <c r="D1405">
        <v>1900</v>
      </c>
      <c r="E1405" s="960">
        <v>1</v>
      </c>
      <c r="F1405" t="s">
        <v>1012</v>
      </c>
      <c r="G1405" s="960" t="s">
        <v>1365</v>
      </c>
      <c r="H1405" t="s">
        <v>382</v>
      </c>
      <c r="I1405" s="961" t="s">
        <v>488</v>
      </c>
      <c r="J1405" s="961" t="s">
        <v>444</v>
      </c>
      <c r="K1405" s="961" t="s">
        <v>53</v>
      </c>
      <c r="L1405" s="940">
        <v>3.2</v>
      </c>
      <c r="M1405" s="961" t="s">
        <v>34</v>
      </c>
      <c r="N1405" s="679">
        <f t="shared" ca="1" si="240"/>
        <v>0</v>
      </c>
      <c r="O1405" s="679">
        <f t="shared" ca="1" si="240"/>
        <v>0</v>
      </c>
      <c r="P1405" s="679">
        <f t="shared" ca="1" si="240"/>
        <v>0</v>
      </c>
      <c r="Q1405" s="679">
        <f t="shared" ca="1" si="240"/>
        <v>0</v>
      </c>
      <c r="R1405" s="679">
        <f t="shared" ca="1" si="240"/>
        <v>0</v>
      </c>
      <c r="S1405" s="679">
        <f t="shared" ca="1" si="240"/>
        <v>0</v>
      </c>
      <c r="T1405" s="679">
        <f t="shared" ca="1" si="240"/>
        <v>0</v>
      </c>
      <c r="U1405" s="679">
        <f t="shared" ca="1" si="240"/>
        <v>0</v>
      </c>
      <c r="V1405" s="679">
        <f t="shared" ca="1" si="240"/>
        <v>0</v>
      </c>
      <c r="W1405" s="679">
        <f t="shared" ca="1" si="239"/>
        <v>0</v>
      </c>
      <c r="X1405" s="679">
        <f t="shared" ca="1" si="240"/>
        <v>0</v>
      </c>
      <c r="Y1405" s="679">
        <f t="shared" ca="1" si="240"/>
        <v>0</v>
      </c>
      <c r="Z1405" s="679">
        <f t="shared" ca="1" si="240"/>
        <v>0</v>
      </c>
      <c r="AA1405" t="str">
        <f t="shared" si="233"/>
        <v>ASR_Financial_Report_SHP21Final</v>
      </c>
      <c r="AB1405" s="960">
        <f t="shared" si="234"/>
        <v>44658</v>
      </c>
      <c r="AC1405" t="str">
        <f t="shared" si="235"/>
        <v>Unaudited</v>
      </c>
    </row>
    <row r="1406" spans="1:29" x14ac:dyDescent="0.25">
      <c r="A1406" t="s">
        <v>420</v>
      </c>
      <c r="B1406" t="s">
        <v>1366</v>
      </c>
      <c r="C1406" t="s">
        <v>1367</v>
      </c>
      <c r="D1406">
        <v>1900</v>
      </c>
      <c r="E1406" s="960">
        <v>1</v>
      </c>
      <c r="F1406" t="s">
        <v>1012</v>
      </c>
      <c r="G1406" s="960" t="s">
        <v>1365</v>
      </c>
      <c r="H1406" t="s">
        <v>382</v>
      </c>
      <c r="I1406" s="961" t="s">
        <v>488</v>
      </c>
      <c r="J1406" s="961" t="s">
        <v>444</v>
      </c>
      <c r="K1406" s="961" t="s">
        <v>53</v>
      </c>
      <c r="L1406" s="940">
        <v>3.3</v>
      </c>
      <c r="M1406" s="961" t="s">
        <v>54</v>
      </c>
      <c r="N1406" s="679">
        <f t="shared" ca="1" si="240"/>
        <v>0</v>
      </c>
      <c r="O1406" s="679">
        <f t="shared" ca="1" si="240"/>
        <v>0</v>
      </c>
      <c r="P1406" s="679">
        <f t="shared" ca="1" si="240"/>
        <v>0</v>
      </c>
      <c r="Q1406" s="679">
        <f t="shared" ca="1" si="240"/>
        <v>0</v>
      </c>
      <c r="R1406" s="679">
        <f t="shared" ca="1" si="240"/>
        <v>0</v>
      </c>
      <c r="S1406" s="679">
        <f t="shared" ca="1" si="240"/>
        <v>0</v>
      </c>
      <c r="T1406" s="679">
        <f t="shared" ca="1" si="240"/>
        <v>0</v>
      </c>
      <c r="U1406" s="679">
        <f t="shared" ca="1" si="240"/>
        <v>0</v>
      </c>
      <c r="V1406" s="679">
        <f t="shared" ca="1" si="240"/>
        <v>0</v>
      </c>
      <c r="W1406" s="679">
        <f t="shared" ca="1" si="239"/>
        <v>0</v>
      </c>
      <c r="X1406" s="679">
        <f t="shared" ca="1" si="240"/>
        <v>0</v>
      </c>
      <c r="Y1406" s="679">
        <f t="shared" ca="1" si="240"/>
        <v>0</v>
      </c>
      <c r="Z1406" s="679">
        <f t="shared" ca="1" si="240"/>
        <v>0</v>
      </c>
      <c r="AA1406" t="str">
        <f t="shared" si="233"/>
        <v>ASR_Financial_Report_SHP21Final</v>
      </c>
      <c r="AB1406" s="960">
        <f t="shared" si="234"/>
        <v>44658</v>
      </c>
      <c r="AC1406" t="str">
        <f t="shared" si="235"/>
        <v>Unaudited</v>
      </c>
    </row>
    <row r="1407" spans="1:29" x14ac:dyDescent="0.25">
      <c r="A1407" t="s">
        <v>420</v>
      </c>
      <c r="B1407" t="s">
        <v>1366</v>
      </c>
      <c r="C1407" t="s">
        <v>1367</v>
      </c>
      <c r="D1407">
        <v>1900</v>
      </c>
      <c r="E1407" s="960">
        <v>1</v>
      </c>
      <c r="F1407" t="s">
        <v>1012</v>
      </c>
      <c r="G1407" s="960" t="s">
        <v>1365</v>
      </c>
      <c r="H1407" t="s">
        <v>382</v>
      </c>
      <c r="I1407" s="961" t="s">
        <v>488</v>
      </c>
      <c r="J1407" s="961" t="s">
        <v>444</v>
      </c>
      <c r="K1407" s="961" t="s">
        <v>53</v>
      </c>
      <c r="L1407" s="956" t="s">
        <v>44</v>
      </c>
      <c r="M1407" s="961" t="s">
        <v>153</v>
      </c>
      <c r="N1407" s="679">
        <f t="shared" ca="1" si="240"/>
        <v>0</v>
      </c>
      <c r="O1407" s="679">
        <f t="shared" ca="1" si="240"/>
        <v>0</v>
      </c>
      <c r="P1407" s="679">
        <f t="shared" ca="1" si="240"/>
        <v>0</v>
      </c>
      <c r="Q1407" s="679">
        <f t="shared" ca="1" si="240"/>
        <v>0</v>
      </c>
      <c r="R1407" s="679">
        <f t="shared" ca="1" si="240"/>
        <v>0</v>
      </c>
      <c r="S1407" s="679">
        <f t="shared" ca="1" si="240"/>
        <v>0</v>
      </c>
      <c r="T1407" s="679">
        <f t="shared" ca="1" si="240"/>
        <v>0</v>
      </c>
      <c r="U1407" s="679">
        <f t="shared" ca="1" si="240"/>
        <v>0</v>
      </c>
      <c r="V1407" s="679">
        <f t="shared" ca="1" si="240"/>
        <v>0</v>
      </c>
      <c r="W1407" s="679">
        <f t="shared" ca="1" si="239"/>
        <v>0</v>
      </c>
      <c r="X1407" s="679">
        <f t="shared" ca="1" si="240"/>
        <v>0</v>
      </c>
      <c r="Y1407" s="679">
        <f t="shared" ca="1" si="240"/>
        <v>0</v>
      </c>
      <c r="Z1407" s="679">
        <f t="shared" ca="1" si="240"/>
        <v>0</v>
      </c>
      <c r="AA1407" t="str">
        <f t="shared" si="233"/>
        <v>ASR_Financial_Report_SHP21Final</v>
      </c>
      <c r="AB1407" s="960">
        <f t="shared" si="234"/>
        <v>44658</v>
      </c>
      <c r="AC1407" t="str">
        <f t="shared" si="235"/>
        <v>Unaudited</v>
      </c>
    </row>
    <row r="1408" spans="1:29" x14ac:dyDescent="0.25">
      <c r="A1408" t="s">
        <v>420</v>
      </c>
      <c r="B1408" t="s">
        <v>1366</v>
      </c>
      <c r="C1408" t="s">
        <v>1367</v>
      </c>
      <c r="D1408">
        <v>1900</v>
      </c>
      <c r="E1408" s="960">
        <v>1</v>
      </c>
      <c r="F1408" t="s">
        <v>1012</v>
      </c>
      <c r="G1408" s="960" t="s">
        <v>1365</v>
      </c>
      <c r="H1408" t="s">
        <v>382</v>
      </c>
      <c r="I1408" s="961" t="s">
        <v>488</v>
      </c>
      <c r="J1408" s="961" t="s">
        <v>444</v>
      </c>
      <c r="K1408" s="961" t="s">
        <v>53</v>
      </c>
      <c r="L1408" s="940" t="s">
        <v>41</v>
      </c>
      <c r="M1408" s="961" t="s">
        <v>52</v>
      </c>
      <c r="N1408" s="679">
        <f t="shared" ca="1" si="240"/>
        <v>0</v>
      </c>
      <c r="O1408" s="679">
        <f t="shared" ca="1" si="240"/>
        <v>0</v>
      </c>
      <c r="P1408" s="679">
        <f t="shared" ca="1" si="240"/>
        <v>0</v>
      </c>
      <c r="Q1408" s="679">
        <f t="shared" ca="1" si="240"/>
        <v>0</v>
      </c>
      <c r="R1408" s="679">
        <f t="shared" ca="1" si="240"/>
        <v>0</v>
      </c>
      <c r="S1408" s="679">
        <f t="shared" ca="1" si="240"/>
        <v>0</v>
      </c>
      <c r="T1408" s="679">
        <f t="shared" ca="1" si="240"/>
        <v>0</v>
      </c>
      <c r="U1408" s="679">
        <f t="shared" ca="1" si="240"/>
        <v>0</v>
      </c>
      <c r="V1408" s="679">
        <f t="shared" ca="1" si="240"/>
        <v>0</v>
      </c>
      <c r="W1408" s="679">
        <f t="shared" ca="1" si="239"/>
        <v>0</v>
      </c>
      <c r="X1408" s="679">
        <f t="shared" ca="1" si="240"/>
        <v>0</v>
      </c>
      <c r="Y1408" s="679">
        <f t="shared" ca="1" si="240"/>
        <v>0</v>
      </c>
      <c r="Z1408" s="679">
        <f t="shared" ca="1" si="240"/>
        <v>0</v>
      </c>
      <c r="AA1408" t="str">
        <f t="shared" si="233"/>
        <v>ASR_Financial_Report_SHP21Final</v>
      </c>
      <c r="AB1408" s="960">
        <f t="shared" si="234"/>
        <v>44658</v>
      </c>
      <c r="AC1408" t="str">
        <f t="shared" si="235"/>
        <v>Unaudited</v>
      </c>
    </row>
    <row r="1409" spans="1:29" x14ac:dyDescent="0.25">
      <c r="A1409" t="s">
        <v>420</v>
      </c>
      <c r="B1409" t="s">
        <v>1366</v>
      </c>
      <c r="C1409" t="s">
        <v>1367</v>
      </c>
      <c r="D1409">
        <v>1900</v>
      </c>
      <c r="E1409" s="960">
        <v>1</v>
      </c>
      <c r="F1409" t="s">
        <v>1012</v>
      </c>
      <c r="G1409" s="960" t="s">
        <v>1365</v>
      </c>
      <c r="H1409" t="s">
        <v>382</v>
      </c>
      <c r="I1409" s="940" t="s">
        <v>488</v>
      </c>
      <c r="J1409" s="940" t="s">
        <v>444</v>
      </c>
      <c r="K1409" s="940" t="s">
        <v>53</v>
      </c>
      <c r="L1409" s="940" t="s">
        <v>42</v>
      </c>
      <c r="M1409" s="961" t="s">
        <v>154</v>
      </c>
      <c r="N1409" s="679">
        <f t="shared" ca="1" si="240"/>
        <v>0</v>
      </c>
      <c r="O1409" s="679">
        <f t="shared" ca="1" si="240"/>
        <v>0</v>
      </c>
      <c r="P1409" s="679">
        <f t="shared" ca="1" si="240"/>
        <v>0</v>
      </c>
      <c r="Q1409" s="679">
        <f t="shared" ca="1" si="240"/>
        <v>0</v>
      </c>
      <c r="R1409" s="679">
        <f t="shared" ca="1" si="240"/>
        <v>0</v>
      </c>
      <c r="S1409" s="679">
        <f t="shared" ca="1" si="240"/>
        <v>0</v>
      </c>
      <c r="T1409" s="679">
        <f t="shared" ca="1" si="240"/>
        <v>0</v>
      </c>
      <c r="U1409" s="679">
        <f t="shared" ca="1" si="240"/>
        <v>0</v>
      </c>
      <c r="V1409" s="679">
        <f t="shared" ca="1" si="240"/>
        <v>0</v>
      </c>
      <c r="W1409" s="679">
        <f t="shared" ca="1" si="239"/>
        <v>0</v>
      </c>
      <c r="X1409" s="679">
        <f t="shared" ca="1" si="240"/>
        <v>0</v>
      </c>
      <c r="Y1409" s="679">
        <f t="shared" ca="1" si="240"/>
        <v>0</v>
      </c>
      <c r="Z1409" s="679">
        <f t="shared" ca="1" si="240"/>
        <v>0</v>
      </c>
      <c r="AA1409" t="str">
        <f t="shared" si="233"/>
        <v>ASR_Financial_Report_SHP21Final</v>
      </c>
      <c r="AB1409" s="960">
        <f t="shared" si="234"/>
        <v>44658</v>
      </c>
      <c r="AC1409" t="str">
        <f t="shared" si="235"/>
        <v>Unaudited</v>
      </c>
    </row>
    <row r="1410" spans="1:29" x14ac:dyDescent="0.25">
      <c r="A1410" t="s">
        <v>420</v>
      </c>
      <c r="B1410" t="s">
        <v>1366</v>
      </c>
      <c r="C1410" t="s">
        <v>1367</v>
      </c>
      <c r="D1410">
        <v>1900</v>
      </c>
      <c r="E1410" s="960">
        <v>1</v>
      </c>
      <c r="F1410" t="s">
        <v>1012</v>
      </c>
      <c r="G1410" s="960" t="s">
        <v>1365</v>
      </c>
      <c r="H1410" t="s">
        <v>382</v>
      </c>
      <c r="I1410" s="961" t="s">
        <v>488</v>
      </c>
      <c r="J1410" s="961" t="s">
        <v>444</v>
      </c>
      <c r="K1410" s="961" t="s">
        <v>53</v>
      </c>
      <c r="L1410" s="940" t="s">
        <v>43</v>
      </c>
      <c r="M1410" s="961" t="s">
        <v>462</v>
      </c>
      <c r="N1410" s="679">
        <f t="shared" ca="1" si="240"/>
        <v>0</v>
      </c>
      <c r="O1410" s="679">
        <f t="shared" ca="1" si="240"/>
        <v>0</v>
      </c>
      <c r="P1410" s="679">
        <f t="shared" ca="1" si="240"/>
        <v>0</v>
      </c>
      <c r="Q1410" s="679">
        <f t="shared" ca="1" si="240"/>
        <v>0</v>
      </c>
      <c r="R1410" s="679">
        <f t="shared" ca="1" si="240"/>
        <v>0</v>
      </c>
      <c r="S1410" s="679">
        <f t="shared" ca="1" si="240"/>
        <v>0</v>
      </c>
      <c r="T1410" s="679">
        <f t="shared" ca="1" si="240"/>
        <v>0</v>
      </c>
      <c r="U1410" s="679">
        <f t="shared" ca="1" si="240"/>
        <v>0</v>
      </c>
      <c r="V1410" s="679">
        <f t="shared" ca="1" si="240"/>
        <v>0</v>
      </c>
      <c r="W1410" s="679">
        <f t="shared" ca="1" si="239"/>
        <v>0</v>
      </c>
      <c r="X1410" s="679">
        <f t="shared" ca="1" si="240"/>
        <v>0</v>
      </c>
      <c r="Y1410" s="679">
        <f t="shared" ca="1" si="240"/>
        <v>0</v>
      </c>
      <c r="Z1410" s="679">
        <f t="shared" ca="1" si="240"/>
        <v>0</v>
      </c>
      <c r="AA1410" t="str">
        <f t="shared" ref="AA1410:AA1473" si="241">file_name</f>
        <v>ASR_Financial_Report_SHP21Final</v>
      </c>
      <c r="AB1410" s="960">
        <f t="shared" ref="AB1410:AB1473" si="242">file_date</f>
        <v>44658</v>
      </c>
      <c r="AC1410" t="str">
        <f t="shared" ref="AC1410:AC1473" si="243">status</f>
        <v>Unaudited</v>
      </c>
    </row>
    <row r="1411" spans="1:29" x14ac:dyDescent="0.25">
      <c r="A1411" t="s">
        <v>420</v>
      </c>
      <c r="B1411" t="s">
        <v>1366</v>
      </c>
      <c r="C1411" t="s">
        <v>1367</v>
      </c>
      <c r="D1411">
        <v>1900</v>
      </c>
      <c r="E1411" s="960">
        <v>1</v>
      </c>
      <c r="F1411" t="s">
        <v>1012</v>
      </c>
      <c r="G1411" s="960" t="s">
        <v>1365</v>
      </c>
      <c r="H1411" t="s">
        <v>382</v>
      </c>
      <c r="I1411" s="940" t="s">
        <v>488</v>
      </c>
      <c r="J1411" s="940" t="s">
        <v>444</v>
      </c>
      <c r="K1411" s="940" t="s">
        <v>901</v>
      </c>
      <c r="L1411" s="940" t="s">
        <v>902</v>
      </c>
      <c r="M1411" s="940" t="s">
        <v>901</v>
      </c>
      <c r="N1411" s="679">
        <f t="shared" ca="1" si="240"/>
        <v>0</v>
      </c>
      <c r="O1411" s="679">
        <f t="shared" ca="1" si="240"/>
        <v>0</v>
      </c>
      <c r="P1411" s="679">
        <f t="shared" ca="1" si="240"/>
        <v>0</v>
      </c>
      <c r="Q1411" s="679">
        <f t="shared" ca="1" si="240"/>
        <v>0</v>
      </c>
      <c r="R1411" s="679">
        <f t="shared" ca="1" si="240"/>
        <v>0</v>
      </c>
      <c r="S1411" s="679">
        <f t="shared" ca="1" si="240"/>
        <v>0</v>
      </c>
      <c r="T1411" s="679">
        <f t="shared" ca="1" si="240"/>
        <v>0</v>
      </c>
      <c r="U1411" s="679">
        <f t="shared" ca="1" si="240"/>
        <v>0</v>
      </c>
      <c r="V1411" s="679">
        <f t="shared" ca="1" si="240"/>
        <v>0</v>
      </c>
      <c r="W1411" s="679">
        <f t="shared" ca="1" si="239"/>
        <v>0</v>
      </c>
      <c r="X1411" s="679">
        <f t="shared" ca="1" si="240"/>
        <v>0</v>
      </c>
      <c r="Y1411" s="679">
        <f t="shared" ca="1" si="240"/>
        <v>0</v>
      </c>
      <c r="Z1411" s="679">
        <f t="shared" ca="1" si="240"/>
        <v>0</v>
      </c>
      <c r="AA1411" t="str">
        <f t="shared" si="241"/>
        <v>ASR_Financial_Report_SHP21Final</v>
      </c>
      <c r="AB1411" s="960">
        <f t="shared" si="242"/>
        <v>44658</v>
      </c>
      <c r="AC1411" t="str">
        <f t="shared" si="243"/>
        <v>Unaudited</v>
      </c>
    </row>
    <row r="1412" spans="1:29" x14ac:dyDescent="0.25">
      <c r="A1412" t="s">
        <v>420</v>
      </c>
      <c r="B1412" t="s">
        <v>1366</v>
      </c>
      <c r="C1412" t="s">
        <v>1367</v>
      </c>
      <c r="D1412">
        <v>1900</v>
      </c>
      <c r="E1412" s="960">
        <v>1</v>
      </c>
      <c r="F1412" t="s">
        <v>1012</v>
      </c>
      <c r="G1412" s="960" t="s">
        <v>1365</v>
      </c>
      <c r="H1412" t="s">
        <v>382</v>
      </c>
      <c r="I1412" s="940" t="s">
        <v>488</v>
      </c>
      <c r="J1412" s="940" t="s">
        <v>444</v>
      </c>
      <c r="K1412" s="940" t="s">
        <v>901</v>
      </c>
      <c r="L1412" s="940" t="s">
        <v>903</v>
      </c>
      <c r="M1412" s="961" t="s">
        <v>906</v>
      </c>
      <c r="N1412" s="679">
        <f t="shared" ca="1" si="240"/>
        <v>0</v>
      </c>
      <c r="O1412" s="679">
        <f t="shared" ca="1" si="240"/>
        <v>0</v>
      </c>
      <c r="P1412" s="679">
        <f t="shared" ca="1" si="240"/>
        <v>0</v>
      </c>
      <c r="Q1412" s="679">
        <f t="shared" ca="1" si="240"/>
        <v>0</v>
      </c>
      <c r="R1412" s="679">
        <f t="shared" ca="1" si="240"/>
        <v>0</v>
      </c>
      <c r="S1412" s="679">
        <f t="shared" ca="1" si="240"/>
        <v>0</v>
      </c>
      <c r="T1412" s="679">
        <f t="shared" ca="1" si="240"/>
        <v>0</v>
      </c>
      <c r="U1412" s="679">
        <f t="shared" ca="1" si="240"/>
        <v>0</v>
      </c>
      <c r="V1412" s="679">
        <f t="shared" ca="1" si="240"/>
        <v>0</v>
      </c>
      <c r="W1412" s="679">
        <f t="shared" ca="1" si="239"/>
        <v>0</v>
      </c>
      <c r="X1412" s="679">
        <f t="shared" ca="1" si="240"/>
        <v>0</v>
      </c>
      <c r="Y1412" s="679">
        <f t="shared" ca="1" si="240"/>
        <v>0</v>
      </c>
      <c r="Z1412" s="679">
        <f t="shared" ca="1" si="240"/>
        <v>0</v>
      </c>
      <c r="AA1412" t="str">
        <f t="shared" si="241"/>
        <v>ASR_Financial_Report_SHP21Final</v>
      </c>
      <c r="AB1412" s="960">
        <f t="shared" si="242"/>
        <v>44658</v>
      </c>
      <c r="AC1412" t="str">
        <f t="shared" si="243"/>
        <v>Unaudited</v>
      </c>
    </row>
    <row r="1413" spans="1:29" x14ac:dyDescent="0.25">
      <c r="A1413" t="s">
        <v>420</v>
      </c>
      <c r="B1413" t="s">
        <v>1366</v>
      </c>
      <c r="C1413" t="s">
        <v>1367</v>
      </c>
      <c r="D1413">
        <v>1900</v>
      </c>
      <c r="E1413" s="960">
        <v>1</v>
      </c>
      <c r="F1413" t="s">
        <v>1012</v>
      </c>
      <c r="G1413" s="960" t="s">
        <v>1365</v>
      </c>
      <c r="H1413" t="s">
        <v>382</v>
      </c>
      <c r="I1413" s="940" t="s">
        <v>488</v>
      </c>
      <c r="J1413" s="940" t="s">
        <v>444</v>
      </c>
      <c r="K1413" s="940" t="s">
        <v>901</v>
      </c>
      <c r="L1413" s="940" t="s">
        <v>904</v>
      </c>
      <c r="M1413" s="961" t="s">
        <v>907</v>
      </c>
      <c r="N1413" s="679">
        <f t="shared" ca="1" si="240"/>
        <v>0</v>
      </c>
      <c r="O1413" s="679">
        <f t="shared" ca="1" si="240"/>
        <v>0</v>
      </c>
      <c r="P1413" s="679">
        <f t="shared" ca="1" si="240"/>
        <v>0</v>
      </c>
      <c r="Q1413" s="679">
        <f t="shared" ca="1" si="240"/>
        <v>0</v>
      </c>
      <c r="R1413" s="679">
        <f t="shared" ca="1" si="240"/>
        <v>0</v>
      </c>
      <c r="S1413" s="679">
        <f t="shared" ca="1" si="240"/>
        <v>0</v>
      </c>
      <c r="T1413" s="679">
        <f t="shared" ca="1" si="240"/>
        <v>0</v>
      </c>
      <c r="U1413" s="679">
        <f t="shared" ca="1" si="240"/>
        <v>0</v>
      </c>
      <c r="V1413" s="679">
        <f t="shared" ca="1" si="240"/>
        <v>0</v>
      </c>
      <c r="W1413" s="679">
        <f t="shared" ca="1" si="239"/>
        <v>0</v>
      </c>
      <c r="X1413" s="679">
        <f t="shared" ca="1" si="240"/>
        <v>0</v>
      </c>
      <c r="Y1413" s="679">
        <f t="shared" ca="1" si="240"/>
        <v>0</v>
      </c>
      <c r="Z1413" s="679">
        <f t="shared" ca="1" si="240"/>
        <v>0</v>
      </c>
      <c r="AA1413" t="str">
        <f t="shared" si="241"/>
        <v>ASR_Financial_Report_SHP21Final</v>
      </c>
      <c r="AB1413" s="960">
        <f t="shared" si="242"/>
        <v>44658</v>
      </c>
      <c r="AC1413" t="str">
        <f t="shared" si="243"/>
        <v>Unaudited</v>
      </c>
    </row>
    <row r="1414" spans="1:29" x14ac:dyDescent="0.25">
      <c r="A1414" t="s">
        <v>420</v>
      </c>
      <c r="B1414" t="s">
        <v>1366</v>
      </c>
      <c r="C1414" t="s">
        <v>1367</v>
      </c>
      <c r="D1414">
        <v>1900</v>
      </c>
      <c r="E1414" s="960">
        <v>1</v>
      </c>
      <c r="F1414" t="s">
        <v>1012</v>
      </c>
      <c r="G1414" s="960" t="s">
        <v>1365</v>
      </c>
      <c r="H1414" t="s">
        <v>382</v>
      </c>
      <c r="I1414" s="940" t="s">
        <v>488</v>
      </c>
      <c r="J1414" s="940" t="s">
        <v>444</v>
      </c>
      <c r="K1414" s="940" t="s">
        <v>445</v>
      </c>
      <c r="L1414" s="940">
        <v>5.0999999999999996</v>
      </c>
      <c r="M1414" s="961" t="s">
        <v>37</v>
      </c>
      <c r="N1414" s="679">
        <f t="shared" ca="1" si="240"/>
        <v>0</v>
      </c>
      <c r="O1414" s="679">
        <f t="shared" ca="1" si="240"/>
        <v>0</v>
      </c>
      <c r="P1414" s="679">
        <f t="shared" ca="1" si="240"/>
        <v>0</v>
      </c>
      <c r="Q1414" s="679">
        <f t="shared" ca="1" si="240"/>
        <v>0</v>
      </c>
      <c r="R1414" s="679">
        <f t="shared" ca="1" si="240"/>
        <v>0</v>
      </c>
      <c r="S1414" s="679">
        <f t="shared" ca="1" si="240"/>
        <v>0</v>
      </c>
      <c r="T1414" s="679">
        <f t="shared" ca="1" si="240"/>
        <v>0</v>
      </c>
      <c r="U1414" s="679">
        <f t="shared" ca="1" si="240"/>
        <v>0</v>
      </c>
      <c r="V1414" s="679">
        <f t="shared" ca="1" si="240"/>
        <v>0</v>
      </c>
      <c r="W1414" s="679">
        <f t="shared" ca="1" si="239"/>
        <v>0</v>
      </c>
      <c r="X1414" s="679">
        <f t="shared" ca="1" si="240"/>
        <v>0</v>
      </c>
      <c r="Y1414" s="679">
        <f t="shared" ca="1" si="240"/>
        <v>0</v>
      </c>
      <c r="Z1414" s="679">
        <f t="shared" ca="1" si="240"/>
        <v>0</v>
      </c>
      <c r="AA1414" t="str">
        <f t="shared" si="241"/>
        <v>ASR_Financial_Report_SHP21Final</v>
      </c>
      <c r="AB1414" s="960">
        <f t="shared" si="242"/>
        <v>44658</v>
      </c>
      <c r="AC1414" t="str">
        <f t="shared" si="243"/>
        <v>Unaudited</v>
      </c>
    </row>
    <row r="1415" spans="1:29" ht="30" x14ac:dyDescent="0.25">
      <c r="A1415" t="s">
        <v>420</v>
      </c>
      <c r="B1415" t="s">
        <v>1366</v>
      </c>
      <c r="C1415" t="s">
        <v>1367</v>
      </c>
      <c r="D1415">
        <v>1900</v>
      </c>
      <c r="E1415" s="960">
        <v>1</v>
      </c>
      <c r="F1415" t="s">
        <v>1012</v>
      </c>
      <c r="G1415" s="960" t="s">
        <v>1365</v>
      </c>
      <c r="H1415" t="s">
        <v>382</v>
      </c>
      <c r="I1415" s="940" t="s">
        <v>488</v>
      </c>
      <c r="J1415" s="940" t="s">
        <v>444</v>
      </c>
      <c r="K1415" s="940" t="s">
        <v>445</v>
      </c>
      <c r="L1415" s="946">
        <v>5.2</v>
      </c>
      <c r="M1415" s="962" t="s">
        <v>303</v>
      </c>
      <c r="N1415" s="679">
        <f t="shared" ca="1" si="240"/>
        <v>0</v>
      </c>
      <c r="O1415" s="679">
        <f t="shared" ca="1" si="240"/>
        <v>0</v>
      </c>
      <c r="P1415" s="679">
        <f t="shared" ca="1" si="240"/>
        <v>0</v>
      </c>
      <c r="Q1415" s="679">
        <f t="shared" ca="1" si="240"/>
        <v>0</v>
      </c>
      <c r="R1415" s="679">
        <f t="shared" ca="1" si="240"/>
        <v>0</v>
      </c>
      <c r="S1415" s="679">
        <f t="shared" ca="1" si="240"/>
        <v>0</v>
      </c>
      <c r="T1415" s="679">
        <f t="shared" ca="1" si="240"/>
        <v>0</v>
      </c>
      <c r="U1415" s="679">
        <f t="shared" ca="1" si="240"/>
        <v>0</v>
      </c>
      <c r="V1415" s="679">
        <f t="shared" ca="1" si="240"/>
        <v>0</v>
      </c>
      <c r="W1415" s="679">
        <f t="shared" ca="1" si="239"/>
        <v>0</v>
      </c>
      <c r="X1415" s="679">
        <f t="shared" ca="1" si="240"/>
        <v>0</v>
      </c>
      <c r="Y1415" s="679">
        <f t="shared" ca="1" si="240"/>
        <v>0</v>
      </c>
      <c r="Z1415" s="679">
        <f t="shared" ca="1" si="240"/>
        <v>0</v>
      </c>
      <c r="AA1415" t="str">
        <f t="shared" si="241"/>
        <v>ASR_Financial_Report_SHP21Final</v>
      </c>
      <c r="AB1415" s="960">
        <f t="shared" si="242"/>
        <v>44658</v>
      </c>
      <c r="AC1415" t="str">
        <f t="shared" si="243"/>
        <v>Unaudited</v>
      </c>
    </row>
    <row r="1416" spans="1:29" ht="30" x14ac:dyDescent="0.25">
      <c r="A1416" t="s">
        <v>420</v>
      </c>
      <c r="B1416" t="s">
        <v>1366</v>
      </c>
      <c r="C1416" t="s">
        <v>1367</v>
      </c>
      <c r="D1416">
        <v>1900</v>
      </c>
      <c r="E1416" s="960">
        <v>1</v>
      </c>
      <c r="F1416" t="s">
        <v>1012</v>
      </c>
      <c r="G1416" s="960" t="s">
        <v>1365</v>
      </c>
      <c r="H1416" t="s">
        <v>382</v>
      </c>
      <c r="I1416" s="940" t="s">
        <v>488</v>
      </c>
      <c r="J1416" s="940" t="s">
        <v>444</v>
      </c>
      <c r="K1416" s="940" t="s">
        <v>445</v>
      </c>
      <c r="L1416" s="940">
        <v>5.3</v>
      </c>
      <c r="M1416" s="961" t="s">
        <v>304</v>
      </c>
      <c r="N1416" s="679">
        <f t="shared" ca="1" si="240"/>
        <v>0</v>
      </c>
      <c r="O1416" s="679">
        <f t="shared" ca="1" si="240"/>
        <v>0</v>
      </c>
      <c r="P1416" s="679">
        <f t="shared" ca="1" si="240"/>
        <v>0</v>
      </c>
      <c r="Q1416" s="679">
        <f t="shared" ref="O1416:Z1439" ca="1" si="244">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679">
        <f t="shared" ca="1" si="244"/>
        <v>0</v>
      </c>
      <c r="S1416" s="679">
        <f t="shared" ca="1" si="244"/>
        <v>0</v>
      </c>
      <c r="T1416" s="679">
        <f t="shared" ca="1" si="244"/>
        <v>0</v>
      </c>
      <c r="U1416" s="679">
        <f t="shared" ca="1" si="244"/>
        <v>0</v>
      </c>
      <c r="V1416" s="679">
        <f t="shared" ca="1" si="244"/>
        <v>0</v>
      </c>
      <c r="W1416" s="679">
        <f t="shared" ca="1" si="239"/>
        <v>0</v>
      </c>
      <c r="X1416" s="679">
        <f t="shared" ca="1" si="244"/>
        <v>0</v>
      </c>
      <c r="Y1416" s="679">
        <f t="shared" ca="1" si="244"/>
        <v>0</v>
      </c>
      <c r="Z1416" s="679">
        <f t="shared" ca="1" si="244"/>
        <v>0</v>
      </c>
      <c r="AA1416" t="str">
        <f t="shared" si="241"/>
        <v>ASR_Financial_Report_SHP21Final</v>
      </c>
      <c r="AB1416" s="960">
        <f t="shared" si="242"/>
        <v>44658</v>
      </c>
      <c r="AC1416" t="str">
        <f t="shared" si="243"/>
        <v>Unaudited</v>
      </c>
    </row>
    <row r="1417" spans="1:29" x14ac:dyDescent="0.25">
      <c r="A1417" t="s">
        <v>420</v>
      </c>
      <c r="B1417" t="s">
        <v>1366</v>
      </c>
      <c r="C1417" t="s">
        <v>1367</v>
      </c>
      <c r="D1417">
        <v>1900</v>
      </c>
      <c r="E1417" s="960">
        <v>1</v>
      </c>
      <c r="F1417" t="s">
        <v>1012</v>
      </c>
      <c r="G1417" s="960" t="s">
        <v>1365</v>
      </c>
      <c r="H1417" t="s">
        <v>382</v>
      </c>
      <c r="I1417" s="940" t="s">
        <v>488</v>
      </c>
      <c r="J1417" s="940" t="s">
        <v>444</v>
      </c>
      <c r="K1417" s="940" t="s">
        <v>445</v>
      </c>
      <c r="L1417" s="940" t="s">
        <v>82</v>
      </c>
      <c r="M1417" s="961" t="s">
        <v>453</v>
      </c>
      <c r="N1417" s="679">
        <f t="shared" ref="N1417:N1480" ca="1" si="245">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679">
        <f t="shared" ca="1" si="244"/>
        <v>0</v>
      </c>
      <c r="P1417" s="679">
        <f t="shared" ca="1" si="244"/>
        <v>0</v>
      </c>
      <c r="Q1417" s="679">
        <f t="shared" ca="1" si="244"/>
        <v>0</v>
      </c>
      <c r="R1417" s="679">
        <f t="shared" ca="1" si="244"/>
        <v>0</v>
      </c>
      <c r="S1417" s="679">
        <f t="shared" ca="1" si="244"/>
        <v>0</v>
      </c>
      <c r="T1417" s="679">
        <f t="shared" ca="1" si="244"/>
        <v>0</v>
      </c>
      <c r="U1417" s="679">
        <f t="shared" ca="1" si="244"/>
        <v>0</v>
      </c>
      <c r="V1417" s="679">
        <f t="shared" ca="1" si="244"/>
        <v>0</v>
      </c>
      <c r="W1417" s="679">
        <f t="shared" ca="1" si="239"/>
        <v>0</v>
      </c>
      <c r="X1417" s="679">
        <f t="shared" ca="1" si="244"/>
        <v>0</v>
      </c>
      <c r="Y1417" s="679">
        <f t="shared" ca="1" si="244"/>
        <v>0</v>
      </c>
      <c r="Z1417" s="679">
        <f t="shared" ca="1" si="244"/>
        <v>0</v>
      </c>
      <c r="AA1417" t="str">
        <f t="shared" si="241"/>
        <v>ASR_Financial_Report_SHP21Final</v>
      </c>
      <c r="AB1417" s="960">
        <f t="shared" si="242"/>
        <v>44658</v>
      </c>
      <c r="AC1417" t="str">
        <f t="shared" si="243"/>
        <v>Unaudited</v>
      </c>
    </row>
    <row r="1418" spans="1:29" x14ac:dyDescent="0.25">
      <c r="A1418" t="s">
        <v>420</v>
      </c>
      <c r="B1418" t="s">
        <v>1366</v>
      </c>
      <c r="C1418" t="s">
        <v>1367</v>
      </c>
      <c r="D1418">
        <v>1900</v>
      </c>
      <c r="E1418" s="960">
        <v>1</v>
      </c>
      <c r="F1418" t="s">
        <v>1012</v>
      </c>
      <c r="G1418" s="960" t="s">
        <v>1365</v>
      </c>
      <c r="H1418" t="s">
        <v>382</v>
      </c>
      <c r="I1418" s="940" t="s">
        <v>488</v>
      </c>
      <c r="J1418" s="940" t="s">
        <v>444</v>
      </c>
      <c r="K1418" s="940" t="s">
        <v>446</v>
      </c>
      <c r="L1418" s="940">
        <v>6.1</v>
      </c>
      <c r="M1418" s="961" t="s">
        <v>18</v>
      </c>
      <c r="N1418" s="679">
        <f t="shared" ca="1" si="245"/>
        <v>0</v>
      </c>
      <c r="O1418" s="679">
        <f t="shared" ca="1" si="244"/>
        <v>0</v>
      </c>
      <c r="P1418" s="679">
        <f t="shared" ca="1" si="244"/>
        <v>0</v>
      </c>
      <c r="Q1418" s="679">
        <f t="shared" ca="1" si="244"/>
        <v>0</v>
      </c>
      <c r="R1418" s="679">
        <f t="shared" ca="1" si="244"/>
        <v>0</v>
      </c>
      <c r="S1418" s="679">
        <f t="shared" ca="1" si="244"/>
        <v>0</v>
      </c>
      <c r="T1418" s="679">
        <f t="shared" ca="1" si="244"/>
        <v>0</v>
      </c>
      <c r="U1418" s="679">
        <f t="shared" ca="1" si="244"/>
        <v>0</v>
      </c>
      <c r="V1418" s="679">
        <f t="shared" ca="1" si="244"/>
        <v>0</v>
      </c>
      <c r="W1418" s="679">
        <f t="shared" ca="1" si="239"/>
        <v>0</v>
      </c>
      <c r="X1418" s="679">
        <f t="shared" ca="1" si="244"/>
        <v>0</v>
      </c>
      <c r="Y1418" s="679">
        <f t="shared" ca="1" si="244"/>
        <v>0</v>
      </c>
      <c r="Z1418" s="679">
        <f t="shared" ca="1" si="244"/>
        <v>0</v>
      </c>
      <c r="AA1418" t="str">
        <f t="shared" si="241"/>
        <v>ASR_Financial_Report_SHP21Final</v>
      </c>
      <c r="AB1418" s="960">
        <f t="shared" si="242"/>
        <v>44658</v>
      </c>
      <c r="AC1418" t="str">
        <f t="shared" si="243"/>
        <v>Unaudited</v>
      </c>
    </row>
    <row r="1419" spans="1:29" x14ac:dyDescent="0.25">
      <c r="A1419" t="s">
        <v>420</v>
      </c>
      <c r="B1419" t="s">
        <v>1366</v>
      </c>
      <c r="C1419" t="s">
        <v>1367</v>
      </c>
      <c r="D1419">
        <v>1900</v>
      </c>
      <c r="E1419" s="960">
        <v>1</v>
      </c>
      <c r="F1419" t="s">
        <v>1012</v>
      </c>
      <c r="G1419" s="960" t="s">
        <v>1365</v>
      </c>
      <c r="H1419" t="s">
        <v>382</v>
      </c>
      <c r="I1419" s="940" t="s">
        <v>488</v>
      </c>
      <c r="J1419" s="940" t="s">
        <v>444</v>
      </c>
      <c r="K1419" s="940" t="s">
        <v>446</v>
      </c>
      <c r="L1419" s="940">
        <v>6.2</v>
      </c>
      <c r="M1419" s="961" t="s">
        <v>19</v>
      </c>
      <c r="N1419" s="679">
        <f t="shared" ca="1" si="245"/>
        <v>0</v>
      </c>
      <c r="O1419" s="679">
        <f t="shared" ca="1" si="244"/>
        <v>0</v>
      </c>
      <c r="P1419" s="679">
        <f t="shared" ca="1" si="244"/>
        <v>0</v>
      </c>
      <c r="Q1419" s="679">
        <f t="shared" ca="1" si="244"/>
        <v>0</v>
      </c>
      <c r="R1419" s="679">
        <f t="shared" ca="1" si="244"/>
        <v>0</v>
      </c>
      <c r="S1419" s="679">
        <f t="shared" ca="1" si="244"/>
        <v>0</v>
      </c>
      <c r="T1419" s="679">
        <f t="shared" ca="1" si="244"/>
        <v>0</v>
      </c>
      <c r="U1419" s="679">
        <f t="shared" ca="1" si="244"/>
        <v>0</v>
      </c>
      <c r="V1419" s="679">
        <f t="shared" ca="1" si="244"/>
        <v>0</v>
      </c>
      <c r="W1419" s="679">
        <f t="shared" ca="1" si="239"/>
        <v>0</v>
      </c>
      <c r="X1419" s="679">
        <f t="shared" ca="1" si="244"/>
        <v>0</v>
      </c>
      <c r="Y1419" s="679">
        <f t="shared" ca="1" si="244"/>
        <v>0</v>
      </c>
      <c r="Z1419" s="679">
        <f t="shared" ca="1" si="244"/>
        <v>0</v>
      </c>
      <c r="AA1419" t="str">
        <f t="shared" si="241"/>
        <v>ASR_Financial_Report_SHP21Final</v>
      </c>
      <c r="AB1419" s="960">
        <f t="shared" si="242"/>
        <v>44658</v>
      </c>
      <c r="AC1419" t="str">
        <f t="shared" si="243"/>
        <v>Unaudited</v>
      </c>
    </row>
    <row r="1420" spans="1:29" x14ac:dyDescent="0.25">
      <c r="A1420" t="s">
        <v>420</v>
      </c>
      <c r="B1420" t="s">
        <v>1366</v>
      </c>
      <c r="C1420" t="s">
        <v>1367</v>
      </c>
      <c r="D1420">
        <v>1900</v>
      </c>
      <c r="E1420" s="960">
        <v>1</v>
      </c>
      <c r="F1420" t="s">
        <v>1012</v>
      </c>
      <c r="G1420" s="960" t="s">
        <v>1365</v>
      </c>
      <c r="H1420" t="s">
        <v>382</v>
      </c>
      <c r="I1420" s="940" t="s">
        <v>488</v>
      </c>
      <c r="J1420" s="940" t="s">
        <v>444</v>
      </c>
      <c r="K1420" s="940" t="s">
        <v>446</v>
      </c>
      <c r="L1420" s="940">
        <v>6.3</v>
      </c>
      <c r="M1420" s="961" t="s">
        <v>184</v>
      </c>
      <c r="N1420" s="679">
        <f t="shared" ca="1" si="245"/>
        <v>0</v>
      </c>
      <c r="O1420" s="679">
        <f t="shared" ca="1" si="244"/>
        <v>0</v>
      </c>
      <c r="P1420" s="679">
        <f t="shared" ca="1" si="244"/>
        <v>0</v>
      </c>
      <c r="Q1420" s="679">
        <f t="shared" ca="1" si="244"/>
        <v>0</v>
      </c>
      <c r="R1420" s="679">
        <f t="shared" ca="1" si="244"/>
        <v>0</v>
      </c>
      <c r="S1420" s="679">
        <f t="shared" ca="1" si="244"/>
        <v>0</v>
      </c>
      <c r="T1420" s="679">
        <f t="shared" ca="1" si="244"/>
        <v>0</v>
      </c>
      <c r="U1420" s="679">
        <f t="shared" ca="1" si="244"/>
        <v>0</v>
      </c>
      <c r="V1420" s="679">
        <f t="shared" ca="1" si="244"/>
        <v>0</v>
      </c>
      <c r="W1420" s="679">
        <f t="shared" ca="1" si="239"/>
        <v>0</v>
      </c>
      <c r="X1420" s="679">
        <f t="shared" ca="1" si="244"/>
        <v>0</v>
      </c>
      <c r="Y1420" s="679">
        <f t="shared" ca="1" si="244"/>
        <v>0</v>
      </c>
      <c r="Z1420" s="679">
        <f t="shared" ca="1" si="244"/>
        <v>0</v>
      </c>
      <c r="AA1420" t="str">
        <f t="shared" si="241"/>
        <v>ASR_Financial_Report_SHP21Final</v>
      </c>
      <c r="AB1420" s="960">
        <f t="shared" si="242"/>
        <v>44658</v>
      </c>
      <c r="AC1420" t="str">
        <f t="shared" si="243"/>
        <v>Unaudited</v>
      </c>
    </row>
    <row r="1421" spans="1:29" x14ac:dyDescent="0.25">
      <c r="A1421" t="s">
        <v>420</v>
      </c>
      <c r="B1421" t="s">
        <v>1366</v>
      </c>
      <c r="C1421" t="s">
        <v>1367</v>
      </c>
      <c r="D1421">
        <v>1900</v>
      </c>
      <c r="E1421" s="960">
        <v>1</v>
      </c>
      <c r="F1421" t="s">
        <v>1012</v>
      </c>
      <c r="G1421" s="960" t="s">
        <v>1365</v>
      </c>
      <c r="H1421" t="s">
        <v>382</v>
      </c>
      <c r="I1421" s="940" t="s">
        <v>488</v>
      </c>
      <c r="J1421" s="940" t="s">
        <v>444</v>
      </c>
      <c r="K1421" s="940" t="s">
        <v>446</v>
      </c>
      <c r="L1421" s="940" t="s">
        <v>87</v>
      </c>
      <c r="M1421" s="961" t="s">
        <v>454</v>
      </c>
      <c r="N1421" s="679">
        <f t="shared" ca="1" si="245"/>
        <v>0</v>
      </c>
      <c r="O1421" s="679">
        <f t="shared" ca="1" si="244"/>
        <v>0</v>
      </c>
      <c r="P1421" s="679">
        <f t="shared" ca="1" si="244"/>
        <v>0</v>
      </c>
      <c r="Q1421" s="679">
        <f t="shared" ca="1" si="244"/>
        <v>0</v>
      </c>
      <c r="R1421" s="679">
        <f t="shared" ca="1" si="244"/>
        <v>0</v>
      </c>
      <c r="S1421" s="679">
        <f t="shared" ca="1" si="244"/>
        <v>0</v>
      </c>
      <c r="T1421" s="679">
        <f t="shared" ca="1" si="244"/>
        <v>0</v>
      </c>
      <c r="U1421" s="679">
        <f t="shared" ca="1" si="244"/>
        <v>0</v>
      </c>
      <c r="V1421" s="679">
        <f t="shared" ca="1" si="244"/>
        <v>0</v>
      </c>
      <c r="W1421" s="679">
        <f t="shared" ca="1" si="239"/>
        <v>0</v>
      </c>
      <c r="X1421" s="679">
        <f t="shared" ca="1" si="244"/>
        <v>0</v>
      </c>
      <c r="Y1421" s="679">
        <f t="shared" ca="1" si="244"/>
        <v>0</v>
      </c>
      <c r="Z1421" s="679">
        <f t="shared" ca="1" si="244"/>
        <v>0</v>
      </c>
      <c r="AA1421" t="str">
        <f t="shared" si="241"/>
        <v>ASR_Financial_Report_SHP21Final</v>
      </c>
      <c r="AB1421" s="960">
        <f t="shared" si="242"/>
        <v>44658</v>
      </c>
      <c r="AC1421" t="str">
        <f t="shared" si="243"/>
        <v>Unaudited</v>
      </c>
    </row>
    <row r="1422" spans="1:29" x14ac:dyDescent="0.25">
      <c r="A1422" t="s">
        <v>420</v>
      </c>
      <c r="B1422" t="s">
        <v>1366</v>
      </c>
      <c r="C1422" t="s">
        <v>1367</v>
      </c>
      <c r="D1422">
        <v>1900</v>
      </c>
      <c r="E1422" s="960">
        <v>1</v>
      </c>
      <c r="F1422" t="s">
        <v>1012</v>
      </c>
      <c r="G1422" s="960" t="s">
        <v>1365</v>
      </c>
      <c r="H1422" t="s">
        <v>382</v>
      </c>
      <c r="I1422" s="940" t="s">
        <v>488</v>
      </c>
      <c r="J1422" s="940" t="s">
        <v>444</v>
      </c>
      <c r="K1422" s="940" t="s">
        <v>447</v>
      </c>
      <c r="L1422" s="940">
        <v>7.1</v>
      </c>
      <c r="M1422" s="961" t="s">
        <v>20</v>
      </c>
      <c r="N1422" s="679">
        <f t="shared" ca="1" si="245"/>
        <v>0</v>
      </c>
      <c r="O1422" s="679">
        <f t="shared" ca="1" si="244"/>
        <v>0</v>
      </c>
      <c r="P1422" s="679">
        <f t="shared" ca="1" si="244"/>
        <v>0</v>
      </c>
      <c r="Q1422" s="679">
        <f t="shared" ca="1" si="244"/>
        <v>0</v>
      </c>
      <c r="R1422" s="679">
        <f t="shared" ca="1" si="244"/>
        <v>0</v>
      </c>
      <c r="S1422" s="679">
        <f t="shared" ca="1" si="244"/>
        <v>0</v>
      </c>
      <c r="T1422" s="679">
        <f t="shared" ca="1" si="244"/>
        <v>0</v>
      </c>
      <c r="U1422" s="679">
        <f t="shared" ca="1" si="244"/>
        <v>0</v>
      </c>
      <c r="V1422" s="679">
        <f t="shared" ca="1" si="244"/>
        <v>0</v>
      </c>
      <c r="W1422" s="679">
        <f t="shared" ca="1" si="239"/>
        <v>0</v>
      </c>
      <c r="X1422" s="679">
        <f t="shared" ca="1" si="244"/>
        <v>0</v>
      </c>
      <c r="Y1422" s="679">
        <f t="shared" ca="1" si="244"/>
        <v>0</v>
      </c>
      <c r="Z1422" s="679">
        <f t="shared" ca="1" si="244"/>
        <v>0</v>
      </c>
      <c r="AA1422" t="str">
        <f t="shared" si="241"/>
        <v>ASR_Financial_Report_SHP21Final</v>
      </c>
      <c r="AB1422" s="960">
        <f t="shared" si="242"/>
        <v>44658</v>
      </c>
      <c r="AC1422" t="str">
        <f t="shared" si="243"/>
        <v>Unaudited</v>
      </c>
    </row>
    <row r="1423" spans="1:29" x14ac:dyDescent="0.25">
      <c r="A1423" t="s">
        <v>420</v>
      </c>
      <c r="B1423" t="s">
        <v>1366</v>
      </c>
      <c r="C1423" t="s">
        <v>1367</v>
      </c>
      <c r="D1423">
        <v>1900</v>
      </c>
      <c r="E1423" s="960">
        <v>1</v>
      </c>
      <c r="F1423" t="s">
        <v>1012</v>
      </c>
      <c r="G1423" s="960" t="s">
        <v>1365</v>
      </c>
      <c r="H1423" t="s">
        <v>382</v>
      </c>
      <c r="I1423" s="940" t="s">
        <v>488</v>
      </c>
      <c r="J1423" s="940" t="s">
        <v>444</v>
      </c>
      <c r="K1423" s="940" t="s">
        <v>447</v>
      </c>
      <c r="L1423" s="940">
        <v>7.2</v>
      </c>
      <c r="M1423" s="961" t="s">
        <v>21</v>
      </c>
      <c r="N1423" s="679">
        <f t="shared" ca="1" si="245"/>
        <v>0</v>
      </c>
      <c r="O1423" s="679">
        <f t="shared" ca="1" si="244"/>
        <v>0</v>
      </c>
      <c r="P1423" s="679">
        <f t="shared" ca="1" si="244"/>
        <v>0</v>
      </c>
      <c r="Q1423" s="679">
        <f t="shared" ca="1" si="244"/>
        <v>0</v>
      </c>
      <c r="R1423" s="679">
        <f t="shared" ca="1" si="244"/>
        <v>0</v>
      </c>
      <c r="S1423" s="679">
        <f t="shared" ca="1" si="244"/>
        <v>0</v>
      </c>
      <c r="T1423" s="679">
        <f t="shared" ca="1" si="244"/>
        <v>0</v>
      </c>
      <c r="U1423" s="679">
        <f t="shared" ca="1" si="244"/>
        <v>0</v>
      </c>
      <c r="V1423" s="679">
        <f t="shared" ca="1" si="244"/>
        <v>0</v>
      </c>
      <c r="W1423" s="679">
        <f t="shared" ca="1" si="239"/>
        <v>0</v>
      </c>
      <c r="X1423" s="679">
        <f t="shared" ca="1" si="244"/>
        <v>0</v>
      </c>
      <c r="Y1423" s="679">
        <f t="shared" ca="1" si="244"/>
        <v>0</v>
      </c>
      <c r="Z1423" s="679">
        <f t="shared" ca="1" si="244"/>
        <v>0</v>
      </c>
      <c r="AA1423" t="str">
        <f t="shared" si="241"/>
        <v>ASR_Financial_Report_SHP21Final</v>
      </c>
      <c r="AB1423" s="960">
        <f t="shared" si="242"/>
        <v>44658</v>
      </c>
      <c r="AC1423" t="str">
        <f t="shared" si="243"/>
        <v>Unaudited</v>
      </c>
    </row>
    <row r="1424" spans="1:29" x14ac:dyDescent="0.25">
      <c r="A1424" t="s">
        <v>420</v>
      </c>
      <c r="B1424" t="s">
        <v>1366</v>
      </c>
      <c r="C1424" t="s">
        <v>1367</v>
      </c>
      <c r="D1424">
        <v>1900</v>
      </c>
      <c r="E1424" s="960">
        <v>1</v>
      </c>
      <c r="F1424" t="s">
        <v>1012</v>
      </c>
      <c r="G1424" s="960" t="s">
        <v>1365</v>
      </c>
      <c r="H1424" t="s">
        <v>382</v>
      </c>
      <c r="I1424" s="940" t="s">
        <v>488</v>
      </c>
      <c r="J1424" s="940" t="s">
        <v>444</v>
      </c>
      <c r="K1424" s="940" t="s">
        <v>447</v>
      </c>
      <c r="L1424" s="940">
        <v>7.3</v>
      </c>
      <c r="M1424" s="961" t="s">
        <v>155</v>
      </c>
      <c r="N1424" s="679">
        <f t="shared" ca="1" si="245"/>
        <v>0</v>
      </c>
      <c r="O1424" s="679">
        <f t="shared" ca="1" si="244"/>
        <v>0</v>
      </c>
      <c r="P1424" s="679">
        <f t="shared" ca="1" si="244"/>
        <v>0</v>
      </c>
      <c r="Q1424" s="679">
        <f t="shared" ca="1" si="244"/>
        <v>0</v>
      </c>
      <c r="R1424" s="679">
        <f t="shared" ca="1" si="244"/>
        <v>0</v>
      </c>
      <c r="S1424" s="679">
        <f t="shared" ca="1" si="244"/>
        <v>0</v>
      </c>
      <c r="T1424" s="679">
        <f t="shared" ca="1" si="244"/>
        <v>0</v>
      </c>
      <c r="U1424" s="679">
        <f t="shared" ca="1" si="244"/>
        <v>0</v>
      </c>
      <c r="V1424" s="679">
        <f t="shared" ca="1" si="244"/>
        <v>0</v>
      </c>
      <c r="W1424" s="679">
        <f t="shared" ca="1" si="239"/>
        <v>0</v>
      </c>
      <c r="X1424" s="679">
        <f t="shared" ca="1" si="244"/>
        <v>0</v>
      </c>
      <c r="Y1424" s="679">
        <f t="shared" ca="1" si="244"/>
        <v>0</v>
      </c>
      <c r="Z1424" s="679">
        <f t="shared" ca="1" si="244"/>
        <v>0</v>
      </c>
      <c r="AA1424" t="str">
        <f t="shared" si="241"/>
        <v>ASR_Financial_Report_SHP21Final</v>
      </c>
      <c r="AB1424" s="960">
        <f t="shared" si="242"/>
        <v>44658</v>
      </c>
      <c r="AC1424" t="str">
        <f t="shared" si="243"/>
        <v>Unaudited</v>
      </c>
    </row>
    <row r="1425" spans="1:29" x14ac:dyDescent="0.25">
      <c r="A1425" t="s">
        <v>420</v>
      </c>
      <c r="B1425" t="s">
        <v>1366</v>
      </c>
      <c r="C1425" t="s">
        <v>1367</v>
      </c>
      <c r="D1425">
        <v>1900</v>
      </c>
      <c r="E1425" s="960">
        <v>1</v>
      </c>
      <c r="F1425" t="s">
        <v>1012</v>
      </c>
      <c r="G1425" s="960" t="s">
        <v>1365</v>
      </c>
      <c r="H1425" t="s">
        <v>382</v>
      </c>
      <c r="I1425" s="940" t="s">
        <v>488</v>
      </c>
      <c r="J1425" s="940" t="s">
        <v>444</v>
      </c>
      <c r="K1425" s="940" t="s">
        <v>447</v>
      </c>
      <c r="L1425" s="948" t="s">
        <v>91</v>
      </c>
      <c r="M1425" s="963" t="s">
        <v>455</v>
      </c>
      <c r="N1425" s="679">
        <f t="shared" ca="1" si="245"/>
        <v>0</v>
      </c>
      <c r="O1425" s="679">
        <f t="shared" ca="1" si="244"/>
        <v>0</v>
      </c>
      <c r="P1425" s="679">
        <f t="shared" ca="1" si="244"/>
        <v>0</v>
      </c>
      <c r="Q1425" s="679">
        <f t="shared" ca="1" si="244"/>
        <v>0</v>
      </c>
      <c r="R1425" s="679">
        <f t="shared" ca="1" si="244"/>
        <v>0</v>
      </c>
      <c r="S1425" s="679">
        <f t="shared" ca="1" si="244"/>
        <v>0</v>
      </c>
      <c r="T1425" s="679">
        <f t="shared" ca="1" si="244"/>
        <v>0</v>
      </c>
      <c r="U1425" s="679">
        <f t="shared" ca="1" si="244"/>
        <v>0</v>
      </c>
      <c r="V1425" s="679">
        <f t="shared" ca="1" si="244"/>
        <v>0</v>
      </c>
      <c r="W1425" s="679">
        <f t="shared" ca="1" si="239"/>
        <v>0</v>
      </c>
      <c r="X1425" s="679">
        <f t="shared" ca="1" si="244"/>
        <v>0</v>
      </c>
      <c r="Y1425" s="679">
        <f t="shared" ca="1" si="244"/>
        <v>0</v>
      </c>
      <c r="Z1425" s="679">
        <f t="shared" ca="1" si="244"/>
        <v>0</v>
      </c>
      <c r="AA1425" t="str">
        <f t="shared" si="241"/>
        <v>ASR_Financial_Report_SHP21Final</v>
      </c>
      <c r="AB1425" s="960">
        <f t="shared" si="242"/>
        <v>44658</v>
      </c>
      <c r="AC1425" t="str">
        <f t="shared" si="243"/>
        <v>Unaudited</v>
      </c>
    </row>
    <row r="1426" spans="1:29" x14ac:dyDescent="0.25">
      <c r="A1426" t="s">
        <v>420</v>
      </c>
      <c r="B1426" t="s">
        <v>1366</v>
      </c>
      <c r="C1426" t="s">
        <v>1367</v>
      </c>
      <c r="D1426">
        <v>1900</v>
      </c>
      <c r="E1426" s="960">
        <v>1</v>
      </c>
      <c r="F1426" t="s">
        <v>1012</v>
      </c>
      <c r="G1426" s="960" t="s">
        <v>1365</v>
      </c>
      <c r="H1426" t="s">
        <v>382</v>
      </c>
      <c r="I1426" s="940" t="s">
        <v>488</v>
      </c>
      <c r="J1426" s="940" t="s">
        <v>444</v>
      </c>
      <c r="K1426" s="940" t="s">
        <v>448</v>
      </c>
      <c r="L1426" s="950">
        <v>8.1</v>
      </c>
      <c r="M1426" s="964" t="s">
        <v>22</v>
      </c>
      <c r="N1426" s="679">
        <f t="shared" ca="1" si="245"/>
        <v>0</v>
      </c>
      <c r="O1426" s="679">
        <f t="shared" ca="1" si="244"/>
        <v>0</v>
      </c>
      <c r="P1426" s="679">
        <f t="shared" ca="1" si="244"/>
        <v>0</v>
      </c>
      <c r="Q1426" s="679">
        <f t="shared" ca="1" si="244"/>
        <v>0</v>
      </c>
      <c r="R1426" s="679">
        <f t="shared" ca="1" si="244"/>
        <v>0</v>
      </c>
      <c r="S1426" s="679">
        <f t="shared" ca="1" si="244"/>
        <v>0</v>
      </c>
      <c r="T1426" s="679">
        <f t="shared" ca="1" si="244"/>
        <v>0</v>
      </c>
      <c r="U1426" s="679">
        <f t="shared" ca="1" si="244"/>
        <v>0</v>
      </c>
      <c r="V1426" s="679">
        <f t="shared" ca="1" si="244"/>
        <v>0</v>
      </c>
      <c r="W1426" s="679">
        <f t="shared" ca="1" si="239"/>
        <v>0</v>
      </c>
      <c r="X1426" s="679">
        <f t="shared" ca="1" si="244"/>
        <v>0</v>
      </c>
      <c r="Y1426" s="679">
        <f t="shared" ca="1" si="244"/>
        <v>0</v>
      </c>
      <c r="Z1426" s="679">
        <f t="shared" ca="1" si="244"/>
        <v>0</v>
      </c>
      <c r="AA1426" t="str">
        <f t="shared" si="241"/>
        <v>ASR_Financial_Report_SHP21Final</v>
      </c>
      <c r="AB1426" s="960">
        <f t="shared" si="242"/>
        <v>44658</v>
      </c>
      <c r="AC1426" t="str">
        <f t="shared" si="243"/>
        <v>Unaudited</v>
      </c>
    </row>
    <row r="1427" spans="1:29" x14ac:dyDescent="0.25">
      <c r="A1427" t="s">
        <v>420</v>
      </c>
      <c r="B1427" t="s">
        <v>1366</v>
      </c>
      <c r="C1427" t="s">
        <v>1367</v>
      </c>
      <c r="D1427">
        <v>1900</v>
      </c>
      <c r="E1427" s="960">
        <v>1</v>
      </c>
      <c r="F1427" t="s">
        <v>1012</v>
      </c>
      <c r="G1427" s="960" t="s">
        <v>1365</v>
      </c>
      <c r="H1427" t="s">
        <v>382</v>
      </c>
      <c r="I1427" s="961" t="s">
        <v>488</v>
      </c>
      <c r="J1427" s="961" t="s">
        <v>444</v>
      </c>
      <c r="K1427" s="961" t="s">
        <v>448</v>
      </c>
      <c r="L1427" s="940" t="s">
        <v>112</v>
      </c>
      <c r="M1427" s="961" t="s">
        <v>443</v>
      </c>
      <c r="N1427" s="679">
        <f t="shared" ca="1" si="245"/>
        <v>0</v>
      </c>
      <c r="O1427" s="679">
        <f t="shared" ca="1" si="244"/>
        <v>0</v>
      </c>
      <c r="P1427" s="679">
        <f t="shared" ca="1" si="244"/>
        <v>0</v>
      </c>
      <c r="Q1427" s="679">
        <f t="shared" ca="1" si="244"/>
        <v>0</v>
      </c>
      <c r="R1427" s="679">
        <f t="shared" ca="1" si="244"/>
        <v>0</v>
      </c>
      <c r="S1427" s="679">
        <f t="shared" ca="1" si="244"/>
        <v>0</v>
      </c>
      <c r="T1427" s="679">
        <f t="shared" ca="1" si="244"/>
        <v>0</v>
      </c>
      <c r="U1427" s="679">
        <f t="shared" ca="1" si="244"/>
        <v>0</v>
      </c>
      <c r="V1427" s="679">
        <f t="shared" ca="1" si="244"/>
        <v>0</v>
      </c>
      <c r="W1427" s="679">
        <f t="shared" ca="1" si="239"/>
        <v>0</v>
      </c>
      <c r="X1427" s="679">
        <f t="shared" ca="1" si="244"/>
        <v>0</v>
      </c>
      <c r="Y1427" s="679">
        <f t="shared" ca="1" si="244"/>
        <v>0</v>
      </c>
      <c r="Z1427" s="679">
        <f t="shared" ca="1" si="244"/>
        <v>0</v>
      </c>
      <c r="AA1427" t="str">
        <f t="shared" si="241"/>
        <v>ASR_Financial_Report_SHP21Final</v>
      </c>
      <c r="AB1427" s="960">
        <f t="shared" si="242"/>
        <v>44658</v>
      </c>
      <c r="AC1427" t="str">
        <f t="shared" si="243"/>
        <v>Unaudited</v>
      </c>
    </row>
    <row r="1428" spans="1:29" x14ac:dyDescent="0.25">
      <c r="A1428" t="s">
        <v>420</v>
      </c>
      <c r="B1428" t="s">
        <v>1366</v>
      </c>
      <c r="C1428" t="s">
        <v>1367</v>
      </c>
      <c r="D1428">
        <v>1900</v>
      </c>
      <c r="E1428" s="960">
        <v>1</v>
      </c>
      <c r="F1428" t="s">
        <v>1012</v>
      </c>
      <c r="G1428" s="960" t="s">
        <v>1365</v>
      </c>
      <c r="H1428" t="s">
        <v>382</v>
      </c>
      <c r="I1428" s="940" t="s">
        <v>488</v>
      </c>
      <c r="J1428" s="940" t="s">
        <v>444</v>
      </c>
      <c r="K1428" s="940" t="s">
        <v>448</v>
      </c>
      <c r="L1428" s="940" t="s">
        <v>114</v>
      </c>
      <c r="M1428" s="965" t="s">
        <v>157</v>
      </c>
      <c r="N1428" s="679">
        <f t="shared" ca="1" si="245"/>
        <v>0</v>
      </c>
      <c r="O1428" s="679">
        <f t="shared" ca="1" si="244"/>
        <v>0</v>
      </c>
      <c r="P1428" s="679">
        <f t="shared" ca="1" si="244"/>
        <v>0</v>
      </c>
      <c r="Q1428" s="679">
        <f t="shared" ca="1" si="244"/>
        <v>0</v>
      </c>
      <c r="R1428" s="679">
        <f t="shared" ca="1" si="244"/>
        <v>0</v>
      </c>
      <c r="S1428" s="679">
        <f t="shared" ca="1" si="244"/>
        <v>0</v>
      </c>
      <c r="T1428" s="679">
        <f t="shared" ca="1" si="244"/>
        <v>0</v>
      </c>
      <c r="U1428" s="679">
        <f t="shared" ca="1" si="244"/>
        <v>0</v>
      </c>
      <c r="V1428" s="679">
        <f t="shared" ca="1" si="244"/>
        <v>0</v>
      </c>
      <c r="W1428" s="679">
        <f t="shared" ca="1" si="239"/>
        <v>0</v>
      </c>
      <c r="X1428" s="679">
        <f t="shared" ca="1" si="244"/>
        <v>0</v>
      </c>
      <c r="Y1428" s="679">
        <f t="shared" ca="1" si="244"/>
        <v>0</v>
      </c>
      <c r="Z1428" s="679">
        <f t="shared" ca="1" si="244"/>
        <v>0</v>
      </c>
      <c r="AA1428" t="str">
        <f t="shared" si="241"/>
        <v>ASR_Financial_Report_SHP21Final</v>
      </c>
      <c r="AB1428" s="960">
        <f t="shared" si="242"/>
        <v>44658</v>
      </c>
      <c r="AC1428" t="str">
        <f t="shared" si="243"/>
        <v>Unaudited</v>
      </c>
    </row>
    <row r="1429" spans="1:29" x14ac:dyDescent="0.25">
      <c r="A1429" t="s">
        <v>420</v>
      </c>
      <c r="B1429" t="s">
        <v>1366</v>
      </c>
      <c r="C1429" t="s">
        <v>1367</v>
      </c>
      <c r="D1429">
        <v>1900</v>
      </c>
      <c r="E1429" s="960">
        <v>1</v>
      </c>
      <c r="F1429" t="s">
        <v>1012</v>
      </c>
      <c r="G1429" s="960" t="s">
        <v>1365</v>
      </c>
      <c r="H1429" t="s">
        <v>382</v>
      </c>
      <c r="I1429" s="940" t="s">
        <v>488</v>
      </c>
      <c r="J1429" s="940" t="s">
        <v>444</v>
      </c>
      <c r="K1429" s="940" t="s">
        <v>448</v>
      </c>
      <c r="L1429" s="940" t="s">
        <v>115</v>
      </c>
      <c r="M1429" s="965" t="s">
        <v>113</v>
      </c>
      <c r="N1429" s="679">
        <f t="shared" ca="1" si="245"/>
        <v>0</v>
      </c>
      <c r="O1429" s="679">
        <f t="shared" ca="1" si="244"/>
        <v>0</v>
      </c>
      <c r="P1429" s="679">
        <f t="shared" ca="1" si="244"/>
        <v>0</v>
      </c>
      <c r="Q1429" s="679">
        <f t="shared" ca="1" si="244"/>
        <v>0</v>
      </c>
      <c r="R1429" s="679">
        <f t="shared" ca="1" si="244"/>
        <v>0</v>
      </c>
      <c r="S1429" s="679">
        <f t="shared" ca="1" si="244"/>
        <v>0</v>
      </c>
      <c r="T1429" s="679">
        <f t="shared" ca="1" si="244"/>
        <v>0</v>
      </c>
      <c r="U1429" s="679">
        <f t="shared" ca="1" si="244"/>
        <v>0</v>
      </c>
      <c r="V1429" s="679">
        <f t="shared" ca="1" si="244"/>
        <v>0</v>
      </c>
      <c r="W1429" s="679">
        <f t="shared" ca="1" si="239"/>
        <v>0</v>
      </c>
      <c r="X1429" s="679">
        <f t="shared" ca="1" si="244"/>
        <v>0</v>
      </c>
      <c r="Y1429" s="679">
        <f t="shared" ca="1" si="244"/>
        <v>0</v>
      </c>
      <c r="Z1429" s="679">
        <f t="shared" ca="1" si="244"/>
        <v>0</v>
      </c>
      <c r="AA1429" t="str">
        <f t="shared" si="241"/>
        <v>ASR_Financial_Report_SHP21Final</v>
      </c>
      <c r="AB1429" s="960">
        <f t="shared" si="242"/>
        <v>44658</v>
      </c>
      <c r="AC1429" t="str">
        <f t="shared" si="243"/>
        <v>Unaudited</v>
      </c>
    </row>
    <row r="1430" spans="1:29" x14ac:dyDescent="0.25">
      <c r="A1430" t="s">
        <v>420</v>
      </c>
      <c r="B1430" t="s">
        <v>1366</v>
      </c>
      <c r="C1430" t="s">
        <v>1367</v>
      </c>
      <c r="D1430">
        <v>1900</v>
      </c>
      <c r="E1430" s="960">
        <v>1</v>
      </c>
      <c r="F1430" t="s">
        <v>1012</v>
      </c>
      <c r="G1430" s="960" t="s">
        <v>1365</v>
      </c>
      <c r="H1430" t="s">
        <v>382</v>
      </c>
      <c r="I1430" s="940" t="s">
        <v>488</v>
      </c>
      <c r="J1430" s="940" t="s">
        <v>444</v>
      </c>
      <c r="K1430" s="940" t="s">
        <v>448</v>
      </c>
      <c r="L1430" s="940" t="s">
        <v>116</v>
      </c>
      <c r="M1430" s="965" t="s">
        <v>158</v>
      </c>
      <c r="N1430" s="679">
        <f t="shared" ca="1" si="245"/>
        <v>0</v>
      </c>
      <c r="O1430" s="679">
        <f t="shared" ca="1" si="244"/>
        <v>0</v>
      </c>
      <c r="P1430" s="679">
        <f t="shared" ca="1" si="244"/>
        <v>0</v>
      </c>
      <c r="Q1430" s="679">
        <f t="shared" ca="1" si="244"/>
        <v>0</v>
      </c>
      <c r="R1430" s="679">
        <f t="shared" ca="1" si="244"/>
        <v>0</v>
      </c>
      <c r="S1430" s="679">
        <f t="shared" ca="1" si="244"/>
        <v>0</v>
      </c>
      <c r="T1430" s="679">
        <f t="shared" ca="1" si="244"/>
        <v>0</v>
      </c>
      <c r="U1430" s="679">
        <f t="shared" ca="1" si="244"/>
        <v>0</v>
      </c>
      <c r="V1430" s="679">
        <f t="shared" ca="1" si="244"/>
        <v>0</v>
      </c>
      <c r="W1430" s="679">
        <f t="shared" ca="1" si="239"/>
        <v>0</v>
      </c>
      <c r="X1430" s="679">
        <f t="shared" ca="1" si="244"/>
        <v>0</v>
      </c>
      <c r="Y1430" s="679">
        <f t="shared" ca="1" si="244"/>
        <v>0</v>
      </c>
      <c r="Z1430" s="679">
        <f t="shared" ca="1" si="244"/>
        <v>0</v>
      </c>
      <c r="AA1430" t="str">
        <f t="shared" si="241"/>
        <v>ASR_Financial_Report_SHP21Final</v>
      </c>
      <c r="AB1430" s="960">
        <f t="shared" si="242"/>
        <v>44658</v>
      </c>
      <c r="AC1430" t="str">
        <f t="shared" si="243"/>
        <v>Unaudited</v>
      </c>
    </row>
    <row r="1431" spans="1:29" x14ac:dyDescent="0.25">
      <c r="A1431" t="s">
        <v>420</v>
      </c>
      <c r="B1431" t="s">
        <v>1366</v>
      </c>
      <c r="C1431" t="s">
        <v>1367</v>
      </c>
      <c r="D1431">
        <v>1900</v>
      </c>
      <c r="E1431" s="960">
        <v>1</v>
      </c>
      <c r="F1431" t="s">
        <v>1012</v>
      </c>
      <c r="G1431" s="960" t="s">
        <v>1365</v>
      </c>
      <c r="H1431" t="s">
        <v>382</v>
      </c>
      <c r="I1431" s="940" t="s">
        <v>488</v>
      </c>
      <c r="J1431" s="940" t="s">
        <v>444</v>
      </c>
      <c r="K1431" s="940" t="s">
        <v>448</v>
      </c>
      <c r="L1431" s="940" t="s">
        <v>159</v>
      </c>
      <c r="M1431" s="965" t="s">
        <v>23</v>
      </c>
      <c r="N1431" s="679">
        <f t="shared" ca="1" si="245"/>
        <v>0</v>
      </c>
      <c r="O1431" s="679">
        <f t="shared" ca="1" si="244"/>
        <v>0</v>
      </c>
      <c r="P1431" s="679">
        <f t="shared" ca="1" si="244"/>
        <v>0</v>
      </c>
      <c r="Q1431" s="679">
        <f t="shared" ca="1" si="244"/>
        <v>0</v>
      </c>
      <c r="R1431" s="679">
        <f t="shared" ca="1" si="244"/>
        <v>0</v>
      </c>
      <c r="S1431" s="679">
        <f t="shared" ca="1" si="244"/>
        <v>0</v>
      </c>
      <c r="T1431" s="679">
        <f t="shared" ca="1" si="244"/>
        <v>0</v>
      </c>
      <c r="U1431" s="679">
        <f t="shared" ca="1" si="244"/>
        <v>0</v>
      </c>
      <c r="V1431" s="679">
        <f t="shared" ca="1" si="244"/>
        <v>0</v>
      </c>
      <c r="W1431" s="679">
        <f t="shared" ca="1" si="239"/>
        <v>0</v>
      </c>
      <c r="X1431" s="679">
        <f t="shared" ca="1" si="244"/>
        <v>0</v>
      </c>
      <c r="Y1431" s="679">
        <f t="shared" ca="1" si="244"/>
        <v>0</v>
      </c>
      <c r="Z1431" s="679">
        <f t="shared" ca="1" si="244"/>
        <v>0</v>
      </c>
      <c r="AA1431" t="str">
        <f t="shared" si="241"/>
        <v>ASR_Financial_Report_SHP21Final</v>
      </c>
      <c r="AB1431" s="960">
        <f t="shared" si="242"/>
        <v>44658</v>
      </c>
      <c r="AC1431" t="str">
        <f t="shared" si="243"/>
        <v>Unaudited</v>
      </c>
    </row>
    <row r="1432" spans="1:29" x14ac:dyDescent="0.25">
      <c r="A1432" t="s">
        <v>420</v>
      </c>
      <c r="B1432" t="s">
        <v>1366</v>
      </c>
      <c r="C1432" t="s">
        <v>1367</v>
      </c>
      <c r="D1432">
        <v>1900</v>
      </c>
      <c r="E1432" s="960">
        <v>1</v>
      </c>
      <c r="F1432" t="s">
        <v>1012</v>
      </c>
      <c r="G1432" s="960" t="s">
        <v>1365</v>
      </c>
      <c r="H1432" t="s">
        <v>382</v>
      </c>
      <c r="I1432" s="940" t="s">
        <v>488</v>
      </c>
      <c r="J1432" s="940" t="s">
        <v>444</v>
      </c>
      <c r="K1432" s="940" t="s">
        <v>448</v>
      </c>
      <c r="L1432" s="940" t="s">
        <v>442</v>
      </c>
      <c r="M1432" s="965" t="s">
        <v>456</v>
      </c>
      <c r="N1432" s="679">
        <f t="shared" ca="1" si="245"/>
        <v>0</v>
      </c>
      <c r="O1432" s="679">
        <f t="shared" ca="1" si="244"/>
        <v>0</v>
      </c>
      <c r="P1432" s="679">
        <f t="shared" ca="1" si="244"/>
        <v>0</v>
      </c>
      <c r="Q1432" s="679">
        <f t="shared" ca="1" si="244"/>
        <v>0</v>
      </c>
      <c r="R1432" s="679">
        <f t="shared" ca="1" si="244"/>
        <v>0</v>
      </c>
      <c r="S1432" s="679">
        <f t="shared" ca="1" si="244"/>
        <v>0</v>
      </c>
      <c r="T1432" s="679">
        <f t="shared" ca="1" si="244"/>
        <v>0</v>
      </c>
      <c r="U1432" s="679">
        <f t="shared" ca="1" si="244"/>
        <v>0</v>
      </c>
      <c r="V1432" s="679">
        <f t="shared" ca="1" si="244"/>
        <v>0</v>
      </c>
      <c r="W1432" s="679">
        <f t="shared" ca="1" si="239"/>
        <v>0</v>
      </c>
      <c r="X1432" s="679">
        <f t="shared" ca="1" si="244"/>
        <v>0</v>
      </c>
      <c r="Y1432" s="679">
        <f t="shared" ca="1" si="244"/>
        <v>0</v>
      </c>
      <c r="Z1432" s="679">
        <f t="shared" ca="1" si="244"/>
        <v>0</v>
      </c>
      <c r="AA1432" t="str">
        <f t="shared" si="241"/>
        <v>ASR_Financial_Report_SHP21Final</v>
      </c>
      <c r="AB1432" s="960">
        <f t="shared" si="242"/>
        <v>44658</v>
      </c>
      <c r="AC1432" t="str">
        <f t="shared" si="243"/>
        <v>Unaudited</v>
      </c>
    </row>
    <row r="1433" spans="1:29" ht="30" x14ac:dyDescent="0.25">
      <c r="A1433" t="s">
        <v>420</v>
      </c>
      <c r="B1433" t="s">
        <v>1366</v>
      </c>
      <c r="C1433" t="s">
        <v>1367</v>
      </c>
      <c r="D1433">
        <v>1900</v>
      </c>
      <c r="E1433" s="960">
        <v>1</v>
      </c>
      <c r="F1433" t="s">
        <v>1012</v>
      </c>
      <c r="G1433" s="960" t="s">
        <v>1365</v>
      </c>
      <c r="H1433" t="s">
        <v>382</v>
      </c>
      <c r="I1433" s="940" t="s">
        <v>488</v>
      </c>
      <c r="J1433" s="940" t="s">
        <v>444</v>
      </c>
      <c r="K1433" s="940" t="s">
        <v>449</v>
      </c>
      <c r="L1433" s="940">
        <v>9.1</v>
      </c>
      <c r="M1433" s="965" t="s">
        <v>185</v>
      </c>
      <c r="N1433" s="679">
        <f t="shared" ca="1" si="245"/>
        <v>0</v>
      </c>
      <c r="O1433" s="679">
        <f t="shared" ca="1" si="244"/>
        <v>0</v>
      </c>
      <c r="P1433" s="679">
        <f t="shared" ca="1" si="244"/>
        <v>0</v>
      </c>
      <c r="Q1433" s="679">
        <f t="shared" ca="1" si="244"/>
        <v>0</v>
      </c>
      <c r="R1433" s="679">
        <f t="shared" ca="1" si="244"/>
        <v>0</v>
      </c>
      <c r="S1433" s="679">
        <f t="shared" ca="1" si="244"/>
        <v>0</v>
      </c>
      <c r="T1433" s="679">
        <f t="shared" ca="1" si="244"/>
        <v>0</v>
      </c>
      <c r="U1433" s="679">
        <f t="shared" ca="1" si="244"/>
        <v>0</v>
      </c>
      <c r="V1433" s="679">
        <f t="shared" ca="1" si="244"/>
        <v>0</v>
      </c>
      <c r="W1433" s="679">
        <f t="shared" ca="1" si="239"/>
        <v>0</v>
      </c>
      <c r="X1433" s="679">
        <f t="shared" ca="1" si="244"/>
        <v>0</v>
      </c>
      <c r="Y1433" s="679">
        <f t="shared" ca="1" si="244"/>
        <v>0</v>
      </c>
      <c r="Z1433" s="679">
        <f t="shared" ca="1" si="244"/>
        <v>0</v>
      </c>
      <c r="AA1433" t="str">
        <f t="shared" si="241"/>
        <v>ASR_Financial_Report_SHP21Final</v>
      </c>
      <c r="AB1433" s="960">
        <f t="shared" si="242"/>
        <v>44658</v>
      </c>
      <c r="AC1433" t="str">
        <f t="shared" si="243"/>
        <v>Unaudited</v>
      </c>
    </row>
    <row r="1434" spans="1:29" x14ac:dyDescent="0.25">
      <c r="A1434" t="s">
        <v>420</v>
      </c>
      <c r="B1434" t="s">
        <v>1366</v>
      </c>
      <c r="C1434" t="s">
        <v>1367</v>
      </c>
      <c r="D1434">
        <v>1900</v>
      </c>
      <c r="E1434" s="960">
        <v>1</v>
      </c>
      <c r="F1434" t="s">
        <v>1012</v>
      </c>
      <c r="G1434" s="960" t="s">
        <v>1365</v>
      </c>
      <c r="H1434" t="s">
        <v>382</v>
      </c>
      <c r="I1434" s="940" t="s">
        <v>488</v>
      </c>
      <c r="J1434" s="940" t="s">
        <v>444</v>
      </c>
      <c r="K1434" s="940" t="s">
        <v>449</v>
      </c>
      <c r="L1434" s="948" t="s">
        <v>106</v>
      </c>
      <c r="M1434" s="963" t="s">
        <v>186</v>
      </c>
      <c r="N1434" s="679">
        <f t="shared" ca="1" si="245"/>
        <v>0</v>
      </c>
      <c r="O1434" s="679">
        <f t="shared" ca="1" si="244"/>
        <v>0</v>
      </c>
      <c r="P1434" s="679">
        <f t="shared" ca="1" si="244"/>
        <v>0</v>
      </c>
      <c r="Q1434" s="679">
        <f t="shared" ca="1" si="244"/>
        <v>0</v>
      </c>
      <c r="R1434" s="679">
        <f t="shared" ca="1" si="244"/>
        <v>0</v>
      </c>
      <c r="S1434" s="679">
        <f t="shared" ca="1" si="244"/>
        <v>0</v>
      </c>
      <c r="T1434" s="679">
        <f t="shared" ca="1" si="244"/>
        <v>0</v>
      </c>
      <c r="U1434" s="679">
        <f t="shared" ca="1" si="244"/>
        <v>0</v>
      </c>
      <c r="V1434" s="679">
        <f t="shared" ca="1" si="244"/>
        <v>0</v>
      </c>
      <c r="W1434" s="679">
        <f t="shared" ca="1" si="239"/>
        <v>0</v>
      </c>
      <c r="X1434" s="679">
        <f t="shared" ca="1" si="244"/>
        <v>0</v>
      </c>
      <c r="Y1434" s="679">
        <f t="shared" ca="1" si="244"/>
        <v>0</v>
      </c>
      <c r="Z1434" s="679">
        <f t="shared" ca="1" si="244"/>
        <v>0</v>
      </c>
      <c r="AA1434" t="str">
        <f t="shared" si="241"/>
        <v>ASR_Financial_Report_SHP21Final</v>
      </c>
      <c r="AB1434" s="960">
        <f t="shared" si="242"/>
        <v>44658</v>
      </c>
      <c r="AC1434" t="str">
        <f t="shared" si="243"/>
        <v>Unaudited</v>
      </c>
    </row>
    <row r="1435" spans="1:29" x14ac:dyDescent="0.25">
      <c r="A1435" t="s">
        <v>420</v>
      </c>
      <c r="B1435" t="s">
        <v>1366</v>
      </c>
      <c r="C1435" t="s">
        <v>1367</v>
      </c>
      <c r="D1435">
        <v>1900</v>
      </c>
      <c r="E1435" s="960">
        <v>1</v>
      </c>
      <c r="F1435" t="s">
        <v>1012</v>
      </c>
      <c r="G1435" s="960" t="s">
        <v>1365</v>
      </c>
      <c r="H1435" t="s">
        <v>382</v>
      </c>
      <c r="I1435" s="965" t="s">
        <v>488</v>
      </c>
      <c r="J1435" s="965" t="s">
        <v>444</v>
      </c>
      <c r="K1435" s="965" t="s">
        <v>449</v>
      </c>
      <c r="L1435" s="940" t="s">
        <v>1302</v>
      </c>
      <c r="M1435" s="965" t="s">
        <v>1303</v>
      </c>
      <c r="N1435" s="679">
        <f t="shared" ca="1" si="245"/>
        <v>0</v>
      </c>
      <c r="O1435" s="679">
        <f t="shared" ca="1" si="244"/>
        <v>0</v>
      </c>
      <c r="P1435" s="679">
        <f t="shared" ca="1" si="244"/>
        <v>0</v>
      </c>
      <c r="Q1435" s="679">
        <f t="shared" ca="1" si="244"/>
        <v>0</v>
      </c>
      <c r="R1435" s="679">
        <f t="shared" ca="1" si="244"/>
        <v>0</v>
      </c>
      <c r="S1435" s="679">
        <f t="shared" ca="1" si="244"/>
        <v>0</v>
      </c>
      <c r="T1435" s="679">
        <f t="shared" ca="1" si="244"/>
        <v>0</v>
      </c>
      <c r="U1435" s="679">
        <f t="shared" ca="1" si="244"/>
        <v>0</v>
      </c>
      <c r="V1435" s="679">
        <f t="shared" ca="1" si="244"/>
        <v>0</v>
      </c>
      <c r="W1435" s="679">
        <f t="shared" ca="1" si="239"/>
        <v>0</v>
      </c>
      <c r="X1435" s="679">
        <f t="shared" ca="1" si="244"/>
        <v>0</v>
      </c>
      <c r="Y1435" s="679">
        <f t="shared" ca="1" si="244"/>
        <v>0</v>
      </c>
      <c r="Z1435" s="679">
        <f t="shared" ca="1" si="244"/>
        <v>0</v>
      </c>
      <c r="AA1435" t="str">
        <f t="shared" si="241"/>
        <v>ASR_Financial_Report_SHP21Final</v>
      </c>
      <c r="AB1435" s="960">
        <f t="shared" si="242"/>
        <v>44658</v>
      </c>
      <c r="AC1435" t="str">
        <f t="shared" si="243"/>
        <v>Unaudited</v>
      </c>
    </row>
    <row r="1436" spans="1:29" x14ac:dyDescent="0.25">
      <c r="A1436" t="s">
        <v>420</v>
      </c>
      <c r="B1436" t="s">
        <v>1366</v>
      </c>
      <c r="C1436" t="s">
        <v>1367</v>
      </c>
      <c r="D1436">
        <v>1900</v>
      </c>
      <c r="E1436" s="960">
        <v>1</v>
      </c>
      <c r="F1436" t="s">
        <v>1012</v>
      </c>
      <c r="G1436" s="960" t="s">
        <v>1365</v>
      </c>
      <c r="H1436" t="s">
        <v>382</v>
      </c>
      <c r="I1436" s="940" t="s">
        <v>488</v>
      </c>
      <c r="J1436" s="940" t="s">
        <v>444</v>
      </c>
      <c r="K1436" s="940" t="s">
        <v>449</v>
      </c>
      <c r="L1436" s="946" t="s">
        <v>107</v>
      </c>
      <c r="M1436" s="966" t="s">
        <v>187</v>
      </c>
      <c r="N1436" s="679">
        <f t="shared" ca="1" si="245"/>
        <v>0</v>
      </c>
      <c r="O1436" s="679">
        <f t="shared" ca="1" si="244"/>
        <v>0</v>
      </c>
      <c r="P1436" s="679">
        <f t="shared" ca="1" si="244"/>
        <v>0</v>
      </c>
      <c r="Q1436" s="679">
        <f t="shared" ca="1" si="244"/>
        <v>0</v>
      </c>
      <c r="R1436" s="679">
        <f t="shared" ca="1" si="244"/>
        <v>0</v>
      </c>
      <c r="S1436" s="679">
        <f t="shared" ca="1" si="244"/>
        <v>0</v>
      </c>
      <c r="T1436" s="679">
        <f t="shared" ca="1" si="244"/>
        <v>0</v>
      </c>
      <c r="U1436" s="679">
        <f t="shared" ca="1" si="244"/>
        <v>0</v>
      </c>
      <c r="V1436" s="679">
        <f t="shared" ca="1" si="244"/>
        <v>0</v>
      </c>
      <c r="W1436" s="679">
        <f t="shared" ca="1" si="239"/>
        <v>0</v>
      </c>
      <c r="X1436" s="679">
        <f t="shared" ca="1" si="244"/>
        <v>0</v>
      </c>
      <c r="Y1436" s="679">
        <f t="shared" ca="1" si="244"/>
        <v>0</v>
      </c>
      <c r="Z1436" s="679">
        <f t="shared" ca="1" si="244"/>
        <v>0</v>
      </c>
      <c r="AA1436" t="str">
        <f t="shared" si="241"/>
        <v>ASR_Financial_Report_SHP21Final</v>
      </c>
      <c r="AB1436" s="960">
        <f t="shared" si="242"/>
        <v>44658</v>
      </c>
      <c r="AC1436" t="str">
        <f t="shared" si="243"/>
        <v>Unaudited</v>
      </c>
    </row>
    <row r="1437" spans="1:29" x14ac:dyDescent="0.25">
      <c r="A1437" t="s">
        <v>420</v>
      </c>
      <c r="B1437" t="s">
        <v>1366</v>
      </c>
      <c r="C1437" t="s">
        <v>1367</v>
      </c>
      <c r="D1437">
        <v>1900</v>
      </c>
      <c r="E1437" s="960">
        <v>1</v>
      </c>
      <c r="F1437" t="s">
        <v>1012</v>
      </c>
      <c r="G1437" s="960" t="s">
        <v>1365</v>
      </c>
      <c r="H1437" t="s">
        <v>382</v>
      </c>
      <c r="I1437" s="940" t="s">
        <v>488</v>
      </c>
      <c r="J1437" s="940" t="s">
        <v>444</v>
      </c>
      <c r="K1437" s="940" t="s">
        <v>449</v>
      </c>
      <c r="L1437" s="946" t="s">
        <v>108</v>
      </c>
      <c r="M1437" s="966" t="s">
        <v>160</v>
      </c>
      <c r="N1437" s="679">
        <f t="shared" ca="1" si="245"/>
        <v>0</v>
      </c>
      <c r="O1437" s="679">
        <f t="shared" ca="1" si="244"/>
        <v>0</v>
      </c>
      <c r="P1437" s="679">
        <f t="shared" ca="1" si="244"/>
        <v>0</v>
      </c>
      <c r="Q1437" s="679">
        <f t="shared" ca="1" si="244"/>
        <v>0</v>
      </c>
      <c r="R1437" s="679">
        <f t="shared" ca="1" si="244"/>
        <v>0</v>
      </c>
      <c r="S1437" s="679">
        <f t="shared" ca="1" si="244"/>
        <v>0</v>
      </c>
      <c r="T1437" s="679">
        <f t="shared" ca="1" si="244"/>
        <v>0</v>
      </c>
      <c r="U1437" s="679">
        <f t="shared" ca="1" si="244"/>
        <v>0</v>
      </c>
      <c r="V1437" s="679">
        <f t="shared" ca="1" si="244"/>
        <v>0</v>
      </c>
      <c r="W1437" s="679">
        <f t="shared" ca="1" si="239"/>
        <v>0</v>
      </c>
      <c r="X1437" s="679">
        <f t="shared" ca="1" si="244"/>
        <v>0</v>
      </c>
      <c r="Y1437" s="679">
        <f t="shared" ca="1" si="244"/>
        <v>0</v>
      </c>
      <c r="Z1437" s="679">
        <f t="shared" ca="1" si="244"/>
        <v>0</v>
      </c>
      <c r="AA1437" t="str">
        <f t="shared" si="241"/>
        <v>ASR_Financial_Report_SHP21Final</v>
      </c>
      <c r="AB1437" s="960">
        <f t="shared" si="242"/>
        <v>44658</v>
      </c>
      <c r="AC1437" t="str">
        <f t="shared" si="243"/>
        <v>Unaudited</v>
      </c>
    </row>
    <row r="1438" spans="1:29" x14ac:dyDescent="0.25">
      <c r="A1438" t="s">
        <v>420</v>
      </c>
      <c r="B1438" t="s">
        <v>1366</v>
      </c>
      <c r="C1438" t="s">
        <v>1367</v>
      </c>
      <c r="D1438">
        <v>1900</v>
      </c>
      <c r="E1438" s="960">
        <v>1</v>
      </c>
      <c r="F1438" t="s">
        <v>1012</v>
      </c>
      <c r="G1438" s="960" t="s">
        <v>1365</v>
      </c>
      <c r="H1438" t="s">
        <v>382</v>
      </c>
      <c r="I1438" s="940" t="s">
        <v>488</v>
      </c>
      <c r="J1438" s="940" t="s">
        <v>444</v>
      </c>
      <c r="K1438" s="940" t="s">
        <v>449</v>
      </c>
      <c r="L1438" s="950" t="s">
        <v>109</v>
      </c>
      <c r="M1438" s="967" t="s">
        <v>134</v>
      </c>
      <c r="N1438" s="679">
        <f t="shared" ca="1" si="245"/>
        <v>0</v>
      </c>
      <c r="O1438" s="679">
        <f t="shared" ca="1" si="244"/>
        <v>0</v>
      </c>
      <c r="P1438" s="679">
        <f t="shared" ca="1" si="244"/>
        <v>0</v>
      </c>
      <c r="Q1438" s="679">
        <f t="shared" ca="1" si="244"/>
        <v>0</v>
      </c>
      <c r="R1438" s="679">
        <f t="shared" ca="1" si="244"/>
        <v>0</v>
      </c>
      <c r="S1438" s="679">
        <f t="shared" ca="1" si="244"/>
        <v>0</v>
      </c>
      <c r="T1438" s="679">
        <f t="shared" ca="1" si="244"/>
        <v>0</v>
      </c>
      <c r="U1438" s="679">
        <f t="shared" ca="1" si="244"/>
        <v>0</v>
      </c>
      <c r="V1438" s="679">
        <f t="shared" ca="1" si="244"/>
        <v>0</v>
      </c>
      <c r="W1438" s="679">
        <f t="shared" ca="1" si="239"/>
        <v>0</v>
      </c>
      <c r="X1438" s="679">
        <f t="shared" ca="1" si="244"/>
        <v>0</v>
      </c>
      <c r="Y1438" s="679">
        <f t="shared" ca="1" si="244"/>
        <v>0</v>
      </c>
      <c r="Z1438" s="679">
        <f t="shared" ca="1" si="244"/>
        <v>0</v>
      </c>
      <c r="AA1438" t="str">
        <f t="shared" si="241"/>
        <v>ASR_Financial_Report_SHP21Final</v>
      </c>
      <c r="AB1438" s="960">
        <f t="shared" si="242"/>
        <v>44658</v>
      </c>
      <c r="AC1438" t="str">
        <f t="shared" si="243"/>
        <v>Unaudited</v>
      </c>
    </row>
    <row r="1439" spans="1:29" x14ac:dyDescent="0.25">
      <c r="A1439" t="s">
        <v>420</v>
      </c>
      <c r="B1439" t="s">
        <v>1366</v>
      </c>
      <c r="C1439" t="s">
        <v>1367</v>
      </c>
      <c r="D1439">
        <v>1900</v>
      </c>
      <c r="E1439" s="960">
        <v>1</v>
      </c>
      <c r="F1439" t="s">
        <v>1012</v>
      </c>
      <c r="G1439" s="960" t="s">
        <v>1365</v>
      </c>
      <c r="H1439" t="s">
        <v>382</v>
      </c>
      <c r="I1439" s="966" t="s">
        <v>488</v>
      </c>
      <c r="J1439" s="966" t="s">
        <v>444</v>
      </c>
      <c r="K1439" s="966" t="s">
        <v>449</v>
      </c>
      <c r="L1439" s="946" t="s">
        <v>110</v>
      </c>
      <c r="M1439" s="966" t="s">
        <v>162</v>
      </c>
      <c r="N1439" s="679">
        <f t="shared" ca="1" si="245"/>
        <v>0</v>
      </c>
      <c r="O1439" s="679">
        <f t="shared" ca="1" si="244"/>
        <v>0</v>
      </c>
      <c r="P1439" s="679">
        <f t="shared" ca="1" si="244"/>
        <v>0</v>
      </c>
      <c r="Q1439" s="679">
        <f t="shared" ca="1" si="244"/>
        <v>0</v>
      </c>
      <c r="R1439" s="679">
        <f t="shared" ca="1" si="244"/>
        <v>0</v>
      </c>
      <c r="S1439" s="679">
        <f t="shared" ref="O1439:Z1462" ca="1" si="246">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679">
        <f t="shared" ca="1" si="246"/>
        <v>0</v>
      </c>
      <c r="U1439" s="679">
        <f t="shared" ca="1" si="246"/>
        <v>0</v>
      </c>
      <c r="V1439" s="679">
        <f t="shared" ca="1" si="246"/>
        <v>0</v>
      </c>
      <c r="W1439" s="679">
        <f t="shared" ref="W1439:W1502" ca="1" si="247">IF(OR(AND($F1439="PY",W$1&lt;&gt;"Prior Year"),AND($F1439&lt;&gt;"PY",W$1="Prior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"&amp;$H1439&amp;"'!$A$7:$CA$7"),0)+MATCH(W$1,INDIRECT("'MMA Rev-Exp "&amp;$H1439&amp;"'!$D$8:$CA$8"),0)-1)))</f>
        <v>0</v>
      </c>
      <c r="X1439" s="679">
        <f t="shared" ca="1" si="246"/>
        <v>0</v>
      </c>
      <c r="Y1439" s="679">
        <f t="shared" ca="1" si="246"/>
        <v>0</v>
      </c>
      <c r="Z1439" s="679">
        <f t="shared" ca="1" si="246"/>
        <v>0</v>
      </c>
      <c r="AA1439" t="str">
        <f t="shared" si="241"/>
        <v>ASR_Financial_Report_SHP21Final</v>
      </c>
      <c r="AB1439" s="960">
        <f t="shared" si="242"/>
        <v>44658</v>
      </c>
      <c r="AC1439" t="str">
        <f t="shared" si="243"/>
        <v>Unaudited</v>
      </c>
    </row>
    <row r="1440" spans="1:29" x14ac:dyDescent="0.25">
      <c r="A1440" t="s">
        <v>420</v>
      </c>
      <c r="B1440" t="s">
        <v>1366</v>
      </c>
      <c r="C1440" t="s">
        <v>1367</v>
      </c>
      <c r="D1440">
        <v>1900</v>
      </c>
      <c r="E1440" s="960">
        <v>1</v>
      </c>
      <c r="F1440" t="s">
        <v>1012</v>
      </c>
      <c r="G1440" s="960" t="s">
        <v>1365</v>
      </c>
      <c r="H1440" t="s">
        <v>382</v>
      </c>
      <c r="I1440" s="940" t="s">
        <v>488</v>
      </c>
      <c r="J1440" s="940" t="s">
        <v>444</v>
      </c>
      <c r="K1440" s="940" t="s">
        <v>449</v>
      </c>
      <c r="L1440" s="940" t="s">
        <v>111</v>
      </c>
      <c r="M1440" s="965" t="s">
        <v>463</v>
      </c>
      <c r="N1440" s="679">
        <f t="shared" ca="1" si="245"/>
        <v>0</v>
      </c>
      <c r="O1440" s="679">
        <f t="shared" ca="1" si="246"/>
        <v>0</v>
      </c>
      <c r="P1440" s="679">
        <f t="shared" ca="1" si="246"/>
        <v>0</v>
      </c>
      <c r="Q1440" s="679">
        <f t="shared" ca="1" si="246"/>
        <v>0</v>
      </c>
      <c r="R1440" s="679">
        <f t="shared" ca="1" si="246"/>
        <v>0</v>
      </c>
      <c r="S1440" s="679">
        <f t="shared" ca="1" si="246"/>
        <v>0</v>
      </c>
      <c r="T1440" s="679">
        <f t="shared" ca="1" si="246"/>
        <v>0</v>
      </c>
      <c r="U1440" s="679">
        <f t="shared" ca="1" si="246"/>
        <v>0</v>
      </c>
      <c r="V1440" s="679">
        <f t="shared" ca="1" si="246"/>
        <v>0</v>
      </c>
      <c r="W1440" s="679">
        <f t="shared" ca="1" si="247"/>
        <v>0</v>
      </c>
      <c r="X1440" s="679">
        <f t="shared" ca="1" si="246"/>
        <v>0</v>
      </c>
      <c r="Y1440" s="679">
        <f t="shared" ca="1" si="246"/>
        <v>0</v>
      </c>
      <c r="Z1440" s="679">
        <f t="shared" ca="1" si="246"/>
        <v>0</v>
      </c>
      <c r="AA1440" t="str">
        <f t="shared" si="241"/>
        <v>ASR_Financial_Report_SHP21Final</v>
      </c>
      <c r="AB1440" s="960">
        <f t="shared" si="242"/>
        <v>44658</v>
      </c>
      <c r="AC1440" t="str">
        <f t="shared" si="243"/>
        <v>Unaudited</v>
      </c>
    </row>
    <row r="1441" spans="1:29" x14ac:dyDescent="0.25">
      <c r="A1441" t="s">
        <v>420</v>
      </c>
      <c r="B1441" t="s">
        <v>1366</v>
      </c>
      <c r="C1441" t="s">
        <v>1367</v>
      </c>
      <c r="D1441">
        <v>1900</v>
      </c>
      <c r="E1441" s="960">
        <v>1</v>
      </c>
      <c r="F1441" t="s">
        <v>1012</v>
      </c>
      <c r="G1441" s="960" t="s">
        <v>1365</v>
      </c>
      <c r="H1441" t="s">
        <v>382</v>
      </c>
      <c r="I1441" s="940" t="s">
        <v>488</v>
      </c>
      <c r="J1441" s="940" t="s">
        <v>444</v>
      </c>
      <c r="K1441" s="940" t="s">
        <v>6</v>
      </c>
      <c r="L1441" s="940" t="s">
        <v>117</v>
      </c>
      <c r="M1441" s="965" t="s">
        <v>188</v>
      </c>
      <c r="N1441" s="679">
        <f t="shared" ca="1" si="245"/>
        <v>0</v>
      </c>
      <c r="O1441" s="679">
        <f t="shared" ca="1" si="246"/>
        <v>0</v>
      </c>
      <c r="P1441" s="679">
        <f t="shared" ca="1" si="246"/>
        <v>0</v>
      </c>
      <c r="Q1441" s="679">
        <f t="shared" ca="1" si="246"/>
        <v>0</v>
      </c>
      <c r="R1441" s="679">
        <f t="shared" ca="1" si="246"/>
        <v>0</v>
      </c>
      <c r="S1441" s="679">
        <f t="shared" ca="1" si="246"/>
        <v>0</v>
      </c>
      <c r="T1441" s="679">
        <f t="shared" ca="1" si="246"/>
        <v>0</v>
      </c>
      <c r="U1441" s="679">
        <f t="shared" ca="1" si="246"/>
        <v>0</v>
      </c>
      <c r="V1441" s="679">
        <f t="shared" ca="1" si="246"/>
        <v>0</v>
      </c>
      <c r="W1441" s="679">
        <f t="shared" ca="1" si="247"/>
        <v>0</v>
      </c>
      <c r="X1441" s="679">
        <f t="shared" ca="1" si="246"/>
        <v>0</v>
      </c>
      <c r="Y1441" s="679">
        <f t="shared" ca="1" si="246"/>
        <v>0</v>
      </c>
      <c r="Z1441" s="679">
        <f t="shared" ca="1" si="246"/>
        <v>0</v>
      </c>
      <c r="AA1441" t="str">
        <f t="shared" si="241"/>
        <v>ASR_Financial_Report_SHP21Final</v>
      </c>
      <c r="AB1441" s="960">
        <f t="shared" si="242"/>
        <v>44658</v>
      </c>
      <c r="AC1441" t="str">
        <f t="shared" si="243"/>
        <v>Unaudited</v>
      </c>
    </row>
    <row r="1442" spans="1:29" x14ac:dyDescent="0.25">
      <c r="A1442" t="s">
        <v>420</v>
      </c>
      <c r="B1442" t="s">
        <v>1366</v>
      </c>
      <c r="C1442" t="s">
        <v>1367</v>
      </c>
      <c r="D1442">
        <v>1900</v>
      </c>
      <c r="E1442" s="960">
        <v>1</v>
      </c>
      <c r="F1442" t="s">
        <v>1012</v>
      </c>
      <c r="G1442" s="960" t="s">
        <v>1365</v>
      </c>
      <c r="H1442" t="s">
        <v>382</v>
      </c>
      <c r="I1442" s="940" t="s">
        <v>488</v>
      </c>
      <c r="J1442" s="940" t="s">
        <v>444</v>
      </c>
      <c r="K1442" s="940" t="s">
        <v>6</v>
      </c>
      <c r="L1442" s="940" t="s">
        <v>45</v>
      </c>
      <c r="M1442" s="965" t="s">
        <v>163</v>
      </c>
      <c r="N1442" s="679">
        <f t="shared" ca="1" si="245"/>
        <v>0</v>
      </c>
      <c r="O1442" s="679">
        <f t="shared" ca="1" si="246"/>
        <v>0</v>
      </c>
      <c r="P1442" s="679">
        <f t="shared" ca="1" si="246"/>
        <v>0</v>
      </c>
      <c r="Q1442" s="679">
        <f t="shared" ca="1" si="246"/>
        <v>0</v>
      </c>
      <c r="R1442" s="679">
        <f t="shared" ca="1" si="246"/>
        <v>0</v>
      </c>
      <c r="S1442" s="679">
        <f t="shared" ca="1" si="246"/>
        <v>0</v>
      </c>
      <c r="T1442" s="679">
        <f t="shared" ca="1" si="246"/>
        <v>0</v>
      </c>
      <c r="U1442" s="679">
        <f t="shared" ca="1" si="246"/>
        <v>0</v>
      </c>
      <c r="V1442" s="679">
        <f t="shared" ca="1" si="246"/>
        <v>0</v>
      </c>
      <c r="W1442" s="679">
        <f t="shared" ca="1" si="247"/>
        <v>0</v>
      </c>
      <c r="X1442" s="679">
        <f t="shared" ca="1" si="246"/>
        <v>0</v>
      </c>
      <c r="Y1442" s="679">
        <f t="shared" ca="1" si="246"/>
        <v>0</v>
      </c>
      <c r="Z1442" s="679">
        <f t="shared" ca="1" si="246"/>
        <v>0</v>
      </c>
      <c r="AA1442" t="str">
        <f t="shared" si="241"/>
        <v>ASR_Financial_Report_SHP21Final</v>
      </c>
      <c r="AB1442" s="960">
        <f t="shared" si="242"/>
        <v>44658</v>
      </c>
      <c r="AC1442" t="str">
        <f t="shared" si="243"/>
        <v>Unaudited</v>
      </c>
    </row>
    <row r="1443" spans="1:29" x14ac:dyDescent="0.25">
      <c r="A1443" t="s">
        <v>420</v>
      </c>
      <c r="B1443" t="s">
        <v>1366</v>
      </c>
      <c r="C1443" t="s">
        <v>1367</v>
      </c>
      <c r="D1443">
        <v>1900</v>
      </c>
      <c r="E1443" s="960">
        <v>1</v>
      </c>
      <c r="F1443" t="s">
        <v>1012</v>
      </c>
      <c r="G1443" s="960" t="s">
        <v>1365</v>
      </c>
      <c r="H1443" t="s">
        <v>382</v>
      </c>
      <c r="I1443" s="940" t="s">
        <v>488</v>
      </c>
      <c r="J1443" s="940" t="s">
        <v>444</v>
      </c>
      <c r="K1443" s="940" t="s">
        <v>6</v>
      </c>
      <c r="L1443" s="948" t="s">
        <v>46</v>
      </c>
      <c r="M1443" s="963" t="s">
        <v>164</v>
      </c>
      <c r="N1443" s="679">
        <f t="shared" ca="1" si="245"/>
        <v>0</v>
      </c>
      <c r="O1443" s="679">
        <f t="shared" ca="1" si="246"/>
        <v>0</v>
      </c>
      <c r="P1443" s="679">
        <f t="shared" ca="1" si="246"/>
        <v>0</v>
      </c>
      <c r="Q1443" s="679">
        <f t="shared" ca="1" si="246"/>
        <v>0</v>
      </c>
      <c r="R1443" s="679">
        <f t="shared" ca="1" si="246"/>
        <v>0</v>
      </c>
      <c r="S1443" s="679">
        <f t="shared" ca="1" si="246"/>
        <v>0</v>
      </c>
      <c r="T1443" s="679">
        <f t="shared" ca="1" si="246"/>
        <v>0</v>
      </c>
      <c r="U1443" s="679">
        <f t="shared" ca="1" si="246"/>
        <v>0</v>
      </c>
      <c r="V1443" s="679">
        <f t="shared" ca="1" si="246"/>
        <v>0</v>
      </c>
      <c r="W1443" s="679">
        <f t="shared" ca="1" si="247"/>
        <v>0</v>
      </c>
      <c r="X1443" s="679">
        <f t="shared" ca="1" si="246"/>
        <v>0</v>
      </c>
      <c r="Y1443" s="679">
        <f t="shared" ca="1" si="246"/>
        <v>0</v>
      </c>
      <c r="Z1443" s="679">
        <f t="shared" ca="1" si="246"/>
        <v>0</v>
      </c>
      <c r="AA1443" t="str">
        <f t="shared" si="241"/>
        <v>ASR_Financial_Report_SHP21Final</v>
      </c>
      <c r="AB1443" s="960">
        <f t="shared" si="242"/>
        <v>44658</v>
      </c>
      <c r="AC1443" t="str">
        <f t="shared" si="243"/>
        <v>Unaudited</v>
      </c>
    </row>
    <row r="1444" spans="1:29" x14ac:dyDescent="0.25">
      <c r="A1444" t="s">
        <v>420</v>
      </c>
      <c r="B1444" t="s">
        <v>1366</v>
      </c>
      <c r="C1444" t="s">
        <v>1367</v>
      </c>
      <c r="D1444">
        <v>1900</v>
      </c>
      <c r="E1444" s="960">
        <v>1</v>
      </c>
      <c r="F1444" t="s">
        <v>1012</v>
      </c>
      <c r="G1444" s="960" t="s">
        <v>1365</v>
      </c>
      <c r="H1444" t="s">
        <v>382</v>
      </c>
      <c r="I1444" s="965" t="s">
        <v>488</v>
      </c>
      <c r="J1444" s="965" t="s">
        <v>444</v>
      </c>
      <c r="K1444" s="965" t="s">
        <v>6</v>
      </c>
      <c r="L1444" s="940" t="s">
        <v>165</v>
      </c>
      <c r="M1444" s="965" t="s">
        <v>461</v>
      </c>
      <c r="N1444" s="679">
        <f t="shared" ca="1" si="245"/>
        <v>0</v>
      </c>
      <c r="O1444" s="679">
        <f t="shared" ca="1" si="246"/>
        <v>0</v>
      </c>
      <c r="P1444" s="679">
        <f t="shared" ca="1" si="246"/>
        <v>0</v>
      </c>
      <c r="Q1444" s="679">
        <f t="shared" ca="1" si="246"/>
        <v>0</v>
      </c>
      <c r="R1444" s="679">
        <f t="shared" ca="1" si="246"/>
        <v>0</v>
      </c>
      <c r="S1444" s="679">
        <f t="shared" ca="1" si="246"/>
        <v>0</v>
      </c>
      <c r="T1444" s="679">
        <f t="shared" ca="1" si="246"/>
        <v>0</v>
      </c>
      <c r="U1444" s="679">
        <f t="shared" ca="1" si="246"/>
        <v>0</v>
      </c>
      <c r="V1444" s="679">
        <f t="shared" ca="1" si="246"/>
        <v>0</v>
      </c>
      <c r="W1444" s="679">
        <f t="shared" ca="1" si="247"/>
        <v>0</v>
      </c>
      <c r="X1444" s="679">
        <f t="shared" ca="1" si="246"/>
        <v>0</v>
      </c>
      <c r="Y1444" s="679">
        <f t="shared" ca="1" si="246"/>
        <v>0</v>
      </c>
      <c r="Z1444" s="679">
        <f t="shared" ca="1" si="246"/>
        <v>0</v>
      </c>
      <c r="AA1444" t="str">
        <f t="shared" si="241"/>
        <v>ASR_Financial_Report_SHP21Final</v>
      </c>
      <c r="AB1444" s="960">
        <f t="shared" si="242"/>
        <v>44658</v>
      </c>
      <c r="AC1444" t="str">
        <f t="shared" si="243"/>
        <v>Unaudited</v>
      </c>
    </row>
    <row r="1445" spans="1:29" x14ac:dyDescent="0.25">
      <c r="A1445" t="s">
        <v>420</v>
      </c>
      <c r="B1445" t="s">
        <v>1366</v>
      </c>
      <c r="C1445" t="s">
        <v>1367</v>
      </c>
      <c r="D1445">
        <v>1900</v>
      </c>
      <c r="E1445" s="960">
        <v>1</v>
      </c>
      <c r="F1445" t="s">
        <v>1012</v>
      </c>
      <c r="G1445" s="960" t="s">
        <v>1365</v>
      </c>
      <c r="H1445" t="s">
        <v>382</v>
      </c>
      <c r="I1445" s="940" t="s">
        <v>488</v>
      </c>
      <c r="J1445" s="940" t="s">
        <v>444</v>
      </c>
      <c r="K1445" s="940" t="s">
        <v>434</v>
      </c>
      <c r="L1445" s="940" t="s">
        <v>120</v>
      </c>
      <c r="M1445" s="965" t="s">
        <v>32</v>
      </c>
      <c r="N1445" s="679">
        <f t="shared" ca="1" si="245"/>
        <v>0</v>
      </c>
      <c r="O1445" s="679">
        <f t="shared" ca="1" si="246"/>
        <v>0</v>
      </c>
      <c r="P1445" s="679">
        <f t="shared" ca="1" si="246"/>
        <v>0</v>
      </c>
      <c r="Q1445" s="679">
        <f t="shared" ca="1" si="246"/>
        <v>0</v>
      </c>
      <c r="R1445" s="679">
        <f t="shared" ca="1" si="246"/>
        <v>0</v>
      </c>
      <c r="S1445" s="679">
        <f t="shared" ca="1" si="246"/>
        <v>0</v>
      </c>
      <c r="T1445" s="679">
        <f t="shared" ca="1" si="246"/>
        <v>0</v>
      </c>
      <c r="U1445" s="679">
        <f t="shared" ca="1" si="246"/>
        <v>0</v>
      </c>
      <c r="V1445" s="679">
        <f t="shared" ca="1" si="246"/>
        <v>0</v>
      </c>
      <c r="W1445" s="679">
        <f t="shared" ca="1" si="247"/>
        <v>0</v>
      </c>
      <c r="X1445" s="679">
        <f t="shared" ca="1" si="246"/>
        <v>0</v>
      </c>
      <c r="Y1445" s="679">
        <f t="shared" ca="1" si="246"/>
        <v>0</v>
      </c>
      <c r="Z1445" s="679">
        <f t="shared" ca="1" si="246"/>
        <v>0</v>
      </c>
      <c r="AA1445" t="str">
        <f t="shared" si="241"/>
        <v>ASR_Financial_Report_SHP21Final</v>
      </c>
      <c r="AB1445" s="960">
        <f t="shared" si="242"/>
        <v>44658</v>
      </c>
      <c r="AC1445" t="str">
        <f t="shared" si="243"/>
        <v>Unaudited</v>
      </c>
    </row>
    <row r="1446" spans="1:29" x14ac:dyDescent="0.25">
      <c r="A1446" t="s">
        <v>420</v>
      </c>
      <c r="B1446" t="s">
        <v>1366</v>
      </c>
      <c r="C1446" t="s">
        <v>1367</v>
      </c>
      <c r="D1446">
        <v>1900</v>
      </c>
      <c r="E1446" s="960">
        <v>1</v>
      </c>
      <c r="F1446" t="s">
        <v>1012</v>
      </c>
      <c r="G1446" s="960" t="s">
        <v>1365</v>
      </c>
      <c r="H1446" t="s">
        <v>382</v>
      </c>
      <c r="I1446" s="940" t="s">
        <v>488</v>
      </c>
      <c r="J1446" s="940" t="s">
        <v>444</v>
      </c>
      <c r="K1446" s="940" t="s">
        <v>434</v>
      </c>
      <c r="L1446" s="940" t="s">
        <v>924</v>
      </c>
      <c r="M1446" s="965" t="s">
        <v>916</v>
      </c>
      <c r="N1446" s="679">
        <f t="shared" ca="1" si="245"/>
        <v>0</v>
      </c>
      <c r="O1446" s="679">
        <f t="shared" ca="1" si="246"/>
        <v>0</v>
      </c>
      <c r="P1446" s="679">
        <f t="shared" ca="1" si="246"/>
        <v>0</v>
      </c>
      <c r="Q1446" s="679">
        <f t="shared" ca="1" si="246"/>
        <v>0</v>
      </c>
      <c r="R1446" s="679">
        <f t="shared" ca="1" si="246"/>
        <v>0</v>
      </c>
      <c r="S1446" s="679">
        <f t="shared" ca="1" si="246"/>
        <v>0</v>
      </c>
      <c r="T1446" s="679">
        <f t="shared" ca="1" si="246"/>
        <v>0</v>
      </c>
      <c r="U1446" s="679">
        <f t="shared" ca="1" si="246"/>
        <v>0</v>
      </c>
      <c r="V1446" s="679">
        <f t="shared" ca="1" si="246"/>
        <v>0</v>
      </c>
      <c r="W1446" s="679">
        <f t="shared" ca="1" si="247"/>
        <v>0</v>
      </c>
      <c r="X1446" s="679">
        <f t="shared" ca="1" si="246"/>
        <v>0</v>
      </c>
      <c r="Y1446" s="679">
        <f t="shared" ca="1" si="246"/>
        <v>0</v>
      </c>
      <c r="Z1446" s="679">
        <f t="shared" ca="1" si="246"/>
        <v>0</v>
      </c>
      <c r="AA1446" t="str">
        <f t="shared" si="241"/>
        <v>ASR_Financial_Report_SHP21Final</v>
      </c>
      <c r="AB1446" s="960">
        <f t="shared" si="242"/>
        <v>44658</v>
      </c>
      <c r="AC1446" t="str">
        <f t="shared" si="243"/>
        <v>Unaudited</v>
      </c>
    </row>
    <row r="1447" spans="1:29" x14ac:dyDescent="0.25">
      <c r="A1447" t="s">
        <v>420</v>
      </c>
      <c r="B1447" t="s">
        <v>1366</v>
      </c>
      <c r="C1447" t="s">
        <v>1367</v>
      </c>
      <c r="D1447">
        <v>1900</v>
      </c>
      <c r="E1447" s="960">
        <v>1</v>
      </c>
      <c r="F1447" t="s">
        <v>1012</v>
      </c>
      <c r="G1447" s="960" t="s">
        <v>1365</v>
      </c>
      <c r="H1447" t="s">
        <v>382</v>
      </c>
      <c r="I1447" s="940" t="s">
        <v>488</v>
      </c>
      <c r="J1447" s="940" t="s">
        <v>444</v>
      </c>
      <c r="K1447" s="940" t="s">
        <v>434</v>
      </c>
      <c r="L1447" s="940" t="s">
        <v>167</v>
      </c>
      <c r="M1447" s="965" t="s">
        <v>40</v>
      </c>
      <c r="N1447" s="679">
        <f t="shared" ca="1" si="245"/>
        <v>0</v>
      </c>
      <c r="O1447" s="679">
        <f t="shared" ca="1" si="246"/>
        <v>0</v>
      </c>
      <c r="P1447" s="679">
        <f t="shared" ca="1" si="246"/>
        <v>0</v>
      </c>
      <c r="Q1447" s="679">
        <f t="shared" ca="1" si="246"/>
        <v>0</v>
      </c>
      <c r="R1447" s="679">
        <f t="shared" ca="1" si="246"/>
        <v>0</v>
      </c>
      <c r="S1447" s="679">
        <f t="shared" ca="1" si="246"/>
        <v>0</v>
      </c>
      <c r="T1447" s="679">
        <f t="shared" ca="1" si="246"/>
        <v>0</v>
      </c>
      <c r="U1447" s="679">
        <f t="shared" ca="1" si="246"/>
        <v>0</v>
      </c>
      <c r="V1447" s="679">
        <f t="shared" ca="1" si="246"/>
        <v>0</v>
      </c>
      <c r="W1447" s="679">
        <f t="shared" ca="1" si="247"/>
        <v>0</v>
      </c>
      <c r="X1447" s="679">
        <f t="shared" ca="1" si="246"/>
        <v>0</v>
      </c>
      <c r="Y1447" s="679">
        <f t="shared" ca="1" si="246"/>
        <v>0</v>
      </c>
      <c r="Z1447" s="679">
        <f t="shared" ca="1" si="246"/>
        <v>0</v>
      </c>
      <c r="AA1447" t="str">
        <f t="shared" si="241"/>
        <v>ASR_Financial_Report_SHP21Final</v>
      </c>
      <c r="AB1447" s="960">
        <f t="shared" si="242"/>
        <v>44658</v>
      </c>
      <c r="AC1447" t="str">
        <f t="shared" si="243"/>
        <v>Unaudited</v>
      </c>
    </row>
    <row r="1448" spans="1:29" x14ac:dyDescent="0.25">
      <c r="A1448" t="s">
        <v>420</v>
      </c>
      <c r="B1448" t="s">
        <v>1366</v>
      </c>
      <c r="C1448" t="s">
        <v>1367</v>
      </c>
      <c r="D1448">
        <v>1900</v>
      </c>
      <c r="E1448" s="960">
        <v>1</v>
      </c>
      <c r="F1448" t="s">
        <v>1012</v>
      </c>
      <c r="G1448" s="960" t="s">
        <v>1365</v>
      </c>
      <c r="H1448" t="s">
        <v>382</v>
      </c>
      <c r="I1448" s="940" t="s">
        <v>488</v>
      </c>
      <c r="J1448" s="940" t="s">
        <v>444</v>
      </c>
      <c r="K1448" s="940" t="s">
        <v>434</v>
      </c>
      <c r="L1448" s="948" t="s">
        <v>168</v>
      </c>
      <c r="M1448" s="963" t="s">
        <v>329</v>
      </c>
      <c r="N1448" s="679">
        <f t="shared" ca="1" si="245"/>
        <v>0</v>
      </c>
      <c r="O1448" s="679">
        <f t="shared" ca="1" si="246"/>
        <v>0</v>
      </c>
      <c r="P1448" s="679">
        <f t="shared" ca="1" si="246"/>
        <v>0</v>
      </c>
      <c r="Q1448" s="679">
        <f t="shared" ca="1" si="246"/>
        <v>0</v>
      </c>
      <c r="R1448" s="679">
        <f t="shared" ca="1" si="246"/>
        <v>0</v>
      </c>
      <c r="S1448" s="679">
        <f t="shared" ca="1" si="246"/>
        <v>0</v>
      </c>
      <c r="T1448" s="679">
        <f t="shared" ca="1" si="246"/>
        <v>0</v>
      </c>
      <c r="U1448" s="679">
        <f t="shared" ca="1" si="246"/>
        <v>0</v>
      </c>
      <c r="V1448" s="679">
        <f t="shared" ca="1" si="246"/>
        <v>0</v>
      </c>
      <c r="W1448" s="679">
        <f t="shared" ca="1" si="247"/>
        <v>0</v>
      </c>
      <c r="X1448" s="679">
        <f t="shared" ca="1" si="246"/>
        <v>0</v>
      </c>
      <c r="Y1448" s="679">
        <f t="shared" ca="1" si="246"/>
        <v>0</v>
      </c>
      <c r="Z1448" s="679">
        <f t="shared" ca="1" si="246"/>
        <v>0</v>
      </c>
      <c r="AA1448" t="str">
        <f t="shared" si="241"/>
        <v>ASR_Financial_Report_SHP21Final</v>
      </c>
      <c r="AB1448" s="960">
        <f t="shared" si="242"/>
        <v>44658</v>
      </c>
      <c r="AC1448" t="str">
        <f t="shared" si="243"/>
        <v>Unaudited</v>
      </c>
    </row>
    <row r="1449" spans="1:29" x14ac:dyDescent="0.25">
      <c r="A1449" t="s">
        <v>420</v>
      </c>
      <c r="B1449" t="s">
        <v>1366</v>
      </c>
      <c r="C1449" t="s">
        <v>1367</v>
      </c>
      <c r="D1449">
        <v>1900</v>
      </c>
      <c r="E1449" s="960">
        <v>1</v>
      </c>
      <c r="F1449" t="s">
        <v>1012</v>
      </c>
      <c r="G1449" s="960" t="s">
        <v>1365</v>
      </c>
      <c r="H1449" t="s">
        <v>382</v>
      </c>
      <c r="I1449" s="965" t="s">
        <v>488</v>
      </c>
      <c r="J1449" s="965" t="s">
        <v>450</v>
      </c>
      <c r="K1449" s="965" t="s">
        <v>435</v>
      </c>
      <c r="L1449" s="940" t="s">
        <v>121</v>
      </c>
      <c r="M1449" s="965" t="s">
        <v>27</v>
      </c>
      <c r="N1449" s="679">
        <f t="shared" ca="1" si="245"/>
        <v>0</v>
      </c>
      <c r="O1449" s="679">
        <f t="shared" ca="1" si="246"/>
        <v>0</v>
      </c>
      <c r="P1449" s="679">
        <f t="shared" ca="1" si="246"/>
        <v>0</v>
      </c>
      <c r="Q1449" s="679">
        <f t="shared" ca="1" si="246"/>
        <v>0</v>
      </c>
      <c r="R1449" s="679">
        <f t="shared" ca="1" si="246"/>
        <v>0</v>
      </c>
      <c r="S1449" s="679">
        <f t="shared" ca="1" si="246"/>
        <v>0</v>
      </c>
      <c r="T1449" s="679">
        <f t="shared" ca="1" si="246"/>
        <v>0</v>
      </c>
      <c r="U1449" s="679">
        <f t="shared" ca="1" si="246"/>
        <v>0</v>
      </c>
      <c r="V1449" s="679">
        <f t="shared" ca="1" si="246"/>
        <v>0</v>
      </c>
      <c r="W1449" s="679">
        <f t="shared" ca="1" si="247"/>
        <v>0</v>
      </c>
      <c r="X1449" s="679">
        <f t="shared" ca="1" si="246"/>
        <v>0</v>
      </c>
      <c r="Y1449" s="679">
        <f t="shared" ca="1" si="246"/>
        <v>0</v>
      </c>
      <c r="Z1449" s="679">
        <f t="shared" ca="1" si="246"/>
        <v>0</v>
      </c>
      <c r="AA1449" t="str">
        <f t="shared" si="241"/>
        <v>ASR_Financial_Report_SHP21Final</v>
      </c>
      <c r="AB1449" s="960">
        <f t="shared" si="242"/>
        <v>44658</v>
      </c>
      <c r="AC1449" t="str">
        <f t="shared" si="243"/>
        <v>Unaudited</v>
      </c>
    </row>
    <row r="1450" spans="1:29" x14ac:dyDescent="0.25">
      <c r="A1450" t="s">
        <v>420</v>
      </c>
      <c r="B1450" t="s">
        <v>1366</v>
      </c>
      <c r="C1450" t="s">
        <v>1367</v>
      </c>
      <c r="D1450">
        <v>1900</v>
      </c>
      <c r="E1450" s="960">
        <v>1</v>
      </c>
      <c r="F1450" t="s">
        <v>1012</v>
      </c>
      <c r="G1450" s="960" t="s">
        <v>1365</v>
      </c>
      <c r="H1450" t="s">
        <v>382</v>
      </c>
      <c r="I1450" s="940" t="s">
        <v>488</v>
      </c>
      <c r="J1450" s="940" t="s">
        <v>450</v>
      </c>
      <c r="K1450" s="940" t="s">
        <v>435</v>
      </c>
      <c r="L1450" s="940" t="s">
        <v>122</v>
      </c>
      <c r="M1450" s="965" t="s">
        <v>97</v>
      </c>
      <c r="N1450" s="679">
        <f t="shared" ca="1" si="245"/>
        <v>0</v>
      </c>
      <c r="O1450" s="679">
        <f t="shared" ca="1" si="246"/>
        <v>0</v>
      </c>
      <c r="P1450" s="679">
        <f t="shared" ca="1" si="246"/>
        <v>0</v>
      </c>
      <c r="Q1450" s="679">
        <f t="shared" ca="1" si="246"/>
        <v>0</v>
      </c>
      <c r="R1450" s="679">
        <f t="shared" ca="1" si="246"/>
        <v>0</v>
      </c>
      <c r="S1450" s="679">
        <f t="shared" ca="1" si="246"/>
        <v>0</v>
      </c>
      <c r="T1450" s="679">
        <f t="shared" ca="1" si="246"/>
        <v>0</v>
      </c>
      <c r="U1450" s="679">
        <f t="shared" ca="1" si="246"/>
        <v>0</v>
      </c>
      <c r="V1450" s="679">
        <f t="shared" ca="1" si="246"/>
        <v>0</v>
      </c>
      <c r="W1450" s="679">
        <f t="shared" ca="1" si="247"/>
        <v>0</v>
      </c>
      <c r="X1450" s="679">
        <f t="shared" ca="1" si="246"/>
        <v>0</v>
      </c>
      <c r="Y1450" s="679">
        <f t="shared" ca="1" si="246"/>
        <v>0</v>
      </c>
      <c r="Z1450" s="679">
        <f t="shared" ca="1" si="246"/>
        <v>0</v>
      </c>
      <c r="AA1450" t="str">
        <f t="shared" si="241"/>
        <v>ASR_Financial_Report_SHP21Final</v>
      </c>
      <c r="AB1450" s="960">
        <f t="shared" si="242"/>
        <v>44658</v>
      </c>
      <c r="AC1450" t="str">
        <f t="shared" si="243"/>
        <v>Unaudited</v>
      </c>
    </row>
    <row r="1451" spans="1:29" x14ac:dyDescent="0.25">
      <c r="A1451" t="s">
        <v>420</v>
      </c>
      <c r="B1451" t="s">
        <v>1366</v>
      </c>
      <c r="C1451" t="s">
        <v>1367</v>
      </c>
      <c r="D1451">
        <v>1900</v>
      </c>
      <c r="E1451" s="960">
        <v>1</v>
      </c>
      <c r="F1451" t="s">
        <v>1012</v>
      </c>
      <c r="G1451" s="960" t="s">
        <v>1365</v>
      </c>
      <c r="H1451" t="s">
        <v>382</v>
      </c>
      <c r="I1451" s="940" t="s">
        <v>488</v>
      </c>
      <c r="J1451" s="940" t="s">
        <v>450</v>
      </c>
      <c r="K1451" s="940" t="s">
        <v>435</v>
      </c>
      <c r="L1451" s="940" t="s">
        <v>123</v>
      </c>
      <c r="M1451" s="965" t="s">
        <v>98</v>
      </c>
      <c r="N1451" s="679">
        <f t="shared" ca="1" si="245"/>
        <v>0</v>
      </c>
      <c r="O1451" s="679">
        <f t="shared" ca="1" si="246"/>
        <v>0</v>
      </c>
      <c r="P1451" s="679">
        <f t="shared" ca="1" si="246"/>
        <v>0</v>
      </c>
      <c r="Q1451" s="679">
        <f t="shared" ca="1" si="246"/>
        <v>0</v>
      </c>
      <c r="R1451" s="679">
        <f t="shared" ca="1" si="246"/>
        <v>0</v>
      </c>
      <c r="S1451" s="679">
        <f t="shared" ca="1" si="246"/>
        <v>0</v>
      </c>
      <c r="T1451" s="679">
        <f t="shared" ca="1" si="246"/>
        <v>0</v>
      </c>
      <c r="U1451" s="679">
        <f t="shared" ca="1" si="246"/>
        <v>0</v>
      </c>
      <c r="V1451" s="679">
        <f t="shared" ca="1" si="246"/>
        <v>0</v>
      </c>
      <c r="W1451" s="679">
        <f t="shared" ca="1" si="247"/>
        <v>0</v>
      </c>
      <c r="X1451" s="679">
        <f t="shared" ca="1" si="246"/>
        <v>0</v>
      </c>
      <c r="Y1451" s="679">
        <f t="shared" ca="1" si="246"/>
        <v>0</v>
      </c>
      <c r="Z1451" s="679">
        <f t="shared" ca="1" si="246"/>
        <v>0</v>
      </c>
      <c r="AA1451" t="str">
        <f t="shared" si="241"/>
        <v>ASR_Financial_Report_SHP21Final</v>
      </c>
      <c r="AB1451" s="960">
        <f t="shared" si="242"/>
        <v>44658</v>
      </c>
      <c r="AC1451" t="str">
        <f t="shared" si="243"/>
        <v>Unaudited</v>
      </c>
    </row>
    <row r="1452" spans="1:29" x14ac:dyDescent="0.25">
      <c r="A1452" t="s">
        <v>420</v>
      </c>
      <c r="B1452" t="s">
        <v>1366</v>
      </c>
      <c r="C1452" t="s">
        <v>1367</v>
      </c>
      <c r="D1452">
        <v>1900</v>
      </c>
      <c r="E1452" s="960">
        <v>1</v>
      </c>
      <c r="F1452" t="s">
        <v>1012</v>
      </c>
      <c r="G1452" s="960" t="s">
        <v>1365</v>
      </c>
      <c r="H1452" t="s">
        <v>382</v>
      </c>
      <c r="I1452" s="940" t="s">
        <v>488</v>
      </c>
      <c r="J1452" s="940" t="s">
        <v>450</v>
      </c>
      <c r="K1452" s="940" t="s">
        <v>435</v>
      </c>
      <c r="L1452" s="940" t="s">
        <v>124</v>
      </c>
      <c r="M1452" s="965" t="s">
        <v>99</v>
      </c>
      <c r="N1452" s="679">
        <f t="shared" ca="1" si="245"/>
        <v>0</v>
      </c>
      <c r="O1452" s="679">
        <f t="shared" ca="1" si="246"/>
        <v>0</v>
      </c>
      <c r="P1452" s="679">
        <f t="shared" ca="1" si="246"/>
        <v>0</v>
      </c>
      <c r="Q1452" s="679">
        <f t="shared" ca="1" si="246"/>
        <v>0</v>
      </c>
      <c r="R1452" s="679">
        <f t="shared" ca="1" si="246"/>
        <v>0</v>
      </c>
      <c r="S1452" s="679">
        <f t="shared" ca="1" si="246"/>
        <v>0</v>
      </c>
      <c r="T1452" s="679">
        <f t="shared" ca="1" si="246"/>
        <v>0</v>
      </c>
      <c r="U1452" s="679">
        <f t="shared" ca="1" si="246"/>
        <v>0</v>
      </c>
      <c r="V1452" s="679">
        <f t="shared" ca="1" si="246"/>
        <v>0</v>
      </c>
      <c r="W1452" s="679">
        <f t="shared" ca="1" si="247"/>
        <v>0</v>
      </c>
      <c r="X1452" s="679">
        <f t="shared" ca="1" si="246"/>
        <v>0</v>
      </c>
      <c r="Y1452" s="679">
        <f t="shared" ca="1" si="246"/>
        <v>0</v>
      </c>
      <c r="Z1452" s="679">
        <f t="shared" ca="1" si="246"/>
        <v>0</v>
      </c>
      <c r="AA1452" t="str">
        <f t="shared" si="241"/>
        <v>ASR_Financial_Report_SHP21Final</v>
      </c>
      <c r="AB1452" s="960">
        <f t="shared" si="242"/>
        <v>44658</v>
      </c>
      <c r="AC1452" t="str">
        <f t="shared" si="243"/>
        <v>Unaudited</v>
      </c>
    </row>
    <row r="1453" spans="1:29" x14ac:dyDescent="0.25">
      <c r="A1453" t="s">
        <v>420</v>
      </c>
      <c r="B1453" t="s">
        <v>1366</v>
      </c>
      <c r="C1453" t="s">
        <v>1367</v>
      </c>
      <c r="D1453">
        <v>1900</v>
      </c>
      <c r="E1453" s="960">
        <v>1</v>
      </c>
      <c r="F1453" t="s">
        <v>1012</v>
      </c>
      <c r="G1453" s="960" t="s">
        <v>1365</v>
      </c>
      <c r="H1453" t="s">
        <v>382</v>
      </c>
      <c r="I1453" s="940" t="s">
        <v>488</v>
      </c>
      <c r="J1453" s="940" t="s">
        <v>450</v>
      </c>
      <c r="K1453" s="940" t="s">
        <v>435</v>
      </c>
      <c r="L1453" s="948" t="s">
        <v>125</v>
      </c>
      <c r="M1453" s="963" t="s">
        <v>100</v>
      </c>
      <c r="N1453" s="679">
        <f t="shared" ca="1" si="245"/>
        <v>0</v>
      </c>
      <c r="O1453" s="679">
        <f t="shared" ca="1" si="246"/>
        <v>0</v>
      </c>
      <c r="P1453" s="679">
        <f t="shared" ca="1" si="246"/>
        <v>0</v>
      </c>
      <c r="Q1453" s="679">
        <f t="shared" ca="1" si="246"/>
        <v>0</v>
      </c>
      <c r="R1453" s="679">
        <f t="shared" ca="1" si="246"/>
        <v>0</v>
      </c>
      <c r="S1453" s="679">
        <f t="shared" ca="1" si="246"/>
        <v>0</v>
      </c>
      <c r="T1453" s="679">
        <f t="shared" ca="1" si="246"/>
        <v>0</v>
      </c>
      <c r="U1453" s="679">
        <f t="shared" ca="1" si="246"/>
        <v>0</v>
      </c>
      <c r="V1453" s="679">
        <f t="shared" ca="1" si="246"/>
        <v>0</v>
      </c>
      <c r="W1453" s="679">
        <f t="shared" ca="1" si="247"/>
        <v>0</v>
      </c>
      <c r="X1453" s="679">
        <f t="shared" ca="1" si="246"/>
        <v>0</v>
      </c>
      <c r="Y1453" s="679">
        <f t="shared" ca="1" si="246"/>
        <v>0</v>
      </c>
      <c r="Z1453" s="679">
        <f t="shared" ca="1" si="246"/>
        <v>0</v>
      </c>
      <c r="AA1453" t="str">
        <f t="shared" si="241"/>
        <v>ASR_Financial_Report_SHP21Final</v>
      </c>
      <c r="AB1453" s="960">
        <f t="shared" si="242"/>
        <v>44658</v>
      </c>
      <c r="AC1453" t="str">
        <f t="shared" si="243"/>
        <v>Unaudited</v>
      </c>
    </row>
    <row r="1454" spans="1:29" x14ac:dyDescent="0.25">
      <c r="A1454" t="s">
        <v>420</v>
      </c>
      <c r="B1454" t="s">
        <v>1366</v>
      </c>
      <c r="C1454" t="s">
        <v>1367</v>
      </c>
      <c r="D1454">
        <v>1900</v>
      </c>
      <c r="E1454" s="960">
        <v>1</v>
      </c>
      <c r="F1454" t="s">
        <v>1012</v>
      </c>
      <c r="G1454" s="960" t="s">
        <v>1365</v>
      </c>
      <c r="H1454" t="s">
        <v>382</v>
      </c>
      <c r="I1454" s="965" t="s">
        <v>488</v>
      </c>
      <c r="J1454" s="965" t="s">
        <v>450</v>
      </c>
      <c r="K1454" s="965" t="s">
        <v>435</v>
      </c>
      <c r="L1454" s="940" t="s">
        <v>126</v>
      </c>
      <c r="M1454" s="965" t="s">
        <v>28</v>
      </c>
      <c r="N1454" s="679">
        <f t="shared" ca="1" si="245"/>
        <v>0</v>
      </c>
      <c r="O1454" s="679">
        <f t="shared" ca="1" si="246"/>
        <v>0</v>
      </c>
      <c r="P1454" s="679">
        <f t="shared" ca="1" si="246"/>
        <v>0</v>
      </c>
      <c r="Q1454" s="679">
        <f t="shared" ca="1" si="246"/>
        <v>0</v>
      </c>
      <c r="R1454" s="679">
        <f t="shared" ca="1" si="246"/>
        <v>0</v>
      </c>
      <c r="S1454" s="679">
        <f t="shared" ca="1" si="246"/>
        <v>0</v>
      </c>
      <c r="T1454" s="679">
        <f t="shared" ca="1" si="246"/>
        <v>0</v>
      </c>
      <c r="U1454" s="679">
        <f t="shared" ca="1" si="246"/>
        <v>0</v>
      </c>
      <c r="V1454" s="679">
        <f t="shared" ca="1" si="246"/>
        <v>0</v>
      </c>
      <c r="W1454" s="679">
        <f t="shared" ca="1" si="247"/>
        <v>0</v>
      </c>
      <c r="X1454" s="679">
        <f t="shared" ca="1" si="246"/>
        <v>0</v>
      </c>
      <c r="Y1454" s="679">
        <f t="shared" ca="1" si="246"/>
        <v>0</v>
      </c>
      <c r="Z1454" s="679">
        <f t="shared" ca="1" si="246"/>
        <v>0</v>
      </c>
      <c r="AA1454" t="str">
        <f t="shared" si="241"/>
        <v>ASR_Financial_Report_SHP21Final</v>
      </c>
      <c r="AB1454" s="960">
        <f t="shared" si="242"/>
        <v>44658</v>
      </c>
      <c r="AC1454" t="str">
        <f t="shared" si="243"/>
        <v>Unaudited</v>
      </c>
    </row>
    <row r="1455" spans="1:29" x14ac:dyDescent="0.25">
      <c r="A1455" t="s">
        <v>420</v>
      </c>
      <c r="B1455" t="s">
        <v>1366</v>
      </c>
      <c r="C1455" t="s">
        <v>1367</v>
      </c>
      <c r="D1455">
        <v>1900</v>
      </c>
      <c r="E1455" s="960">
        <v>1</v>
      </c>
      <c r="F1455" t="s">
        <v>1012</v>
      </c>
      <c r="G1455" s="960" t="s">
        <v>1365</v>
      </c>
      <c r="H1455" t="s">
        <v>382</v>
      </c>
      <c r="I1455" s="940" t="s">
        <v>488</v>
      </c>
      <c r="J1455" s="940" t="s">
        <v>436</v>
      </c>
      <c r="K1455" s="940" t="s">
        <v>436</v>
      </c>
      <c r="L1455" s="940" t="s">
        <v>128</v>
      </c>
      <c r="M1455" s="965" t="s">
        <v>326</v>
      </c>
      <c r="N1455" s="679">
        <f t="shared" ca="1" si="245"/>
        <v>0</v>
      </c>
      <c r="O1455" s="679">
        <f t="shared" ca="1" si="246"/>
        <v>0</v>
      </c>
      <c r="P1455" s="679">
        <f t="shared" ca="1" si="246"/>
        <v>0</v>
      </c>
      <c r="Q1455" s="679">
        <f t="shared" ca="1" si="246"/>
        <v>0</v>
      </c>
      <c r="R1455" s="679">
        <f t="shared" ca="1" si="246"/>
        <v>0</v>
      </c>
      <c r="S1455" s="679">
        <f t="shared" ca="1" si="246"/>
        <v>0</v>
      </c>
      <c r="T1455" s="679">
        <f t="shared" ca="1" si="246"/>
        <v>0</v>
      </c>
      <c r="U1455" s="679">
        <f t="shared" ca="1" si="246"/>
        <v>0</v>
      </c>
      <c r="V1455" s="679">
        <f t="shared" ca="1" si="246"/>
        <v>0</v>
      </c>
      <c r="W1455" s="679">
        <f t="shared" ca="1" si="247"/>
        <v>0</v>
      </c>
      <c r="X1455" s="679">
        <f t="shared" ca="1" si="246"/>
        <v>0</v>
      </c>
      <c r="Y1455" s="679">
        <f t="shared" ca="1" si="246"/>
        <v>0</v>
      </c>
      <c r="Z1455" s="679">
        <f t="shared" ca="1" si="246"/>
        <v>0</v>
      </c>
      <c r="AA1455" t="str">
        <f t="shared" si="241"/>
        <v>ASR_Financial_Report_SHP21Final</v>
      </c>
      <c r="AB1455" s="960">
        <f t="shared" si="242"/>
        <v>44658</v>
      </c>
      <c r="AC1455" t="str">
        <f t="shared" si="243"/>
        <v>Unaudited</v>
      </c>
    </row>
    <row r="1456" spans="1:29" x14ac:dyDescent="0.25">
      <c r="A1456" t="s">
        <v>420</v>
      </c>
      <c r="B1456" t="s">
        <v>1366</v>
      </c>
      <c r="C1456" t="s">
        <v>1367</v>
      </c>
      <c r="D1456">
        <v>1900</v>
      </c>
      <c r="E1456" s="960">
        <v>1</v>
      </c>
      <c r="F1456" t="s">
        <v>1012</v>
      </c>
      <c r="G1456" s="960" t="s">
        <v>1365</v>
      </c>
      <c r="H1456" t="s">
        <v>382</v>
      </c>
      <c r="I1456" s="940" t="s">
        <v>488</v>
      </c>
      <c r="J1456" s="940" t="s">
        <v>436</v>
      </c>
      <c r="K1456" s="940" t="s">
        <v>436</v>
      </c>
      <c r="L1456" s="940" t="s">
        <v>129</v>
      </c>
      <c r="M1456" s="965" t="s">
        <v>325</v>
      </c>
      <c r="N1456" s="679">
        <f t="shared" ca="1" si="245"/>
        <v>0</v>
      </c>
      <c r="O1456" s="679">
        <f t="shared" ca="1" si="246"/>
        <v>0</v>
      </c>
      <c r="P1456" s="679">
        <f t="shared" ca="1" si="246"/>
        <v>0</v>
      </c>
      <c r="Q1456" s="679">
        <f t="shared" ca="1" si="246"/>
        <v>0</v>
      </c>
      <c r="R1456" s="679">
        <f t="shared" ca="1" si="246"/>
        <v>0</v>
      </c>
      <c r="S1456" s="679">
        <f t="shared" ca="1" si="246"/>
        <v>0</v>
      </c>
      <c r="T1456" s="679">
        <f t="shared" ca="1" si="246"/>
        <v>0</v>
      </c>
      <c r="U1456" s="679">
        <f t="shared" ca="1" si="246"/>
        <v>0</v>
      </c>
      <c r="V1456" s="679">
        <f t="shared" ca="1" si="246"/>
        <v>0</v>
      </c>
      <c r="W1456" s="679">
        <f t="shared" ca="1" si="247"/>
        <v>0</v>
      </c>
      <c r="X1456" s="679">
        <f t="shared" ca="1" si="246"/>
        <v>0</v>
      </c>
      <c r="Y1456" s="679">
        <f t="shared" ca="1" si="246"/>
        <v>0</v>
      </c>
      <c r="Z1456" s="679">
        <f t="shared" ca="1" si="246"/>
        <v>0</v>
      </c>
      <c r="AA1456" t="str">
        <f t="shared" si="241"/>
        <v>ASR_Financial_Report_SHP21Final</v>
      </c>
      <c r="AB1456" s="960">
        <f t="shared" si="242"/>
        <v>44658</v>
      </c>
      <c r="AC1456" t="str">
        <f t="shared" si="243"/>
        <v>Unaudited</v>
      </c>
    </row>
    <row r="1457" spans="1:29" ht="30" x14ac:dyDescent="0.25">
      <c r="A1457" t="s">
        <v>420</v>
      </c>
      <c r="B1457" t="s">
        <v>1366</v>
      </c>
      <c r="C1457" t="s">
        <v>1367</v>
      </c>
      <c r="D1457">
        <v>1900</v>
      </c>
      <c r="E1457" s="960">
        <v>1</v>
      </c>
      <c r="F1457" t="s">
        <v>1012</v>
      </c>
      <c r="G1457" s="960" t="s">
        <v>1365</v>
      </c>
      <c r="H1457" t="s">
        <v>382</v>
      </c>
      <c r="I1457" s="940" t="s">
        <v>488</v>
      </c>
      <c r="J1457" s="940" t="s">
        <v>436</v>
      </c>
      <c r="K1457" s="940" t="s">
        <v>436</v>
      </c>
      <c r="L1457" s="940" t="s">
        <v>130</v>
      </c>
      <c r="M1457" s="965" t="s">
        <v>179</v>
      </c>
      <c r="N1457" s="679">
        <f t="shared" ca="1" si="245"/>
        <v>0</v>
      </c>
      <c r="O1457" s="679">
        <f t="shared" ca="1" si="246"/>
        <v>0</v>
      </c>
      <c r="P1457" s="679">
        <f t="shared" ca="1" si="246"/>
        <v>0</v>
      </c>
      <c r="Q1457" s="679">
        <f t="shared" ca="1" si="246"/>
        <v>0</v>
      </c>
      <c r="R1457" s="679">
        <f t="shared" ca="1" si="246"/>
        <v>0</v>
      </c>
      <c r="S1457" s="679">
        <f t="shared" ca="1" si="246"/>
        <v>0</v>
      </c>
      <c r="T1457" s="679">
        <f t="shared" ca="1" si="246"/>
        <v>0</v>
      </c>
      <c r="U1457" s="679">
        <f t="shared" ca="1" si="246"/>
        <v>0</v>
      </c>
      <c r="V1457" s="679">
        <f t="shared" ca="1" si="246"/>
        <v>0</v>
      </c>
      <c r="W1457" s="679">
        <f t="shared" ca="1" si="247"/>
        <v>0</v>
      </c>
      <c r="X1457" s="679">
        <f t="shared" ca="1" si="246"/>
        <v>0</v>
      </c>
      <c r="Y1457" s="679">
        <f t="shared" ca="1" si="246"/>
        <v>0</v>
      </c>
      <c r="Z1457" s="679">
        <f t="shared" ca="1" si="246"/>
        <v>0</v>
      </c>
      <c r="AA1457" t="str">
        <f t="shared" si="241"/>
        <v>ASR_Financial_Report_SHP21Final</v>
      </c>
      <c r="AB1457" s="960">
        <f t="shared" si="242"/>
        <v>44658</v>
      </c>
      <c r="AC1457" t="str">
        <f t="shared" si="243"/>
        <v>Unaudited</v>
      </c>
    </row>
    <row r="1458" spans="1:29" x14ac:dyDescent="0.25">
      <c r="A1458" t="s">
        <v>420</v>
      </c>
      <c r="B1458" t="s">
        <v>1366</v>
      </c>
      <c r="C1458" t="s">
        <v>1367</v>
      </c>
      <c r="D1458">
        <v>1900</v>
      </c>
      <c r="E1458" s="960">
        <v>1</v>
      </c>
      <c r="F1458" t="s">
        <v>1012</v>
      </c>
      <c r="G1458" s="960" t="s">
        <v>1365</v>
      </c>
      <c r="H1458" t="s">
        <v>382</v>
      </c>
      <c r="I1458" s="940" t="s">
        <v>488</v>
      </c>
      <c r="J1458" s="940" t="s">
        <v>436</v>
      </c>
      <c r="K1458" s="940" t="s">
        <v>436</v>
      </c>
      <c r="L1458" s="940" t="s">
        <v>131</v>
      </c>
      <c r="M1458" s="965" t="s">
        <v>494</v>
      </c>
      <c r="N1458" s="679">
        <f t="shared" ca="1" si="245"/>
        <v>0</v>
      </c>
      <c r="O1458" s="679">
        <f t="shared" ca="1" si="246"/>
        <v>0</v>
      </c>
      <c r="P1458" s="679">
        <f t="shared" ca="1" si="246"/>
        <v>0</v>
      </c>
      <c r="Q1458" s="679">
        <f t="shared" ca="1" si="246"/>
        <v>0</v>
      </c>
      <c r="R1458" s="679">
        <f t="shared" ca="1" si="246"/>
        <v>0</v>
      </c>
      <c r="S1458" s="679">
        <f t="shared" ca="1" si="246"/>
        <v>0</v>
      </c>
      <c r="T1458" s="679">
        <f t="shared" ca="1" si="246"/>
        <v>0</v>
      </c>
      <c r="U1458" s="679">
        <f t="shared" ca="1" si="246"/>
        <v>0</v>
      </c>
      <c r="V1458" s="679">
        <f t="shared" ca="1" si="246"/>
        <v>0</v>
      </c>
      <c r="W1458" s="679">
        <f t="shared" ca="1" si="247"/>
        <v>0</v>
      </c>
      <c r="X1458" s="679">
        <f t="shared" ca="1" si="246"/>
        <v>0</v>
      </c>
      <c r="Y1458" s="679">
        <f t="shared" ca="1" si="246"/>
        <v>0</v>
      </c>
      <c r="Z1458" s="679">
        <f t="shared" ca="1" si="246"/>
        <v>0</v>
      </c>
      <c r="AA1458" t="str">
        <f t="shared" si="241"/>
        <v>ASR_Financial_Report_SHP21Final</v>
      </c>
      <c r="AB1458" s="960">
        <f t="shared" si="242"/>
        <v>44658</v>
      </c>
      <c r="AC1458" t="str">
        <f t="shared" si="243"/>
        <v>Unaudited</v>
      </c>
    </row>
    <row r="1459" spans="1:29" x14ac:dyDescent="0.25">
      <c r="A1459" t="s">
        <v>420</v>
      </c>
      <c r="B1459" t="s">
        <v>1366</v>
      </c>
      <c r="C1459" t="s">
        <v>1367</v>
      </c>
      <c r="D1459">
        <v>1900</v>
      </c>
      <c r="E1459" s="960">
        <v>1</v>
      </c>
      <c r="F1459" t="s">
        <v>1012</v>
      </c>
      <c r="G1459" s="960" t="s">
        <v>1365</v>
      </c>
      <c r="H1459" t="s">
        <v>382</v>
      </c>
      <c r="I1459" s="940" t="s">
        <v>488</v>
      </c>
      <c r="J1459" s="940" t="s">
        <v>436</v>
      </c>
      <c r="K1459" s="940" t="s">
        <v>436</v>
      </c>
      <c r="L1459" s="940" t="s">
        <v>132</v>
      </c>
      <c r="M1459" s="965" t="s">
        <v>495</v>
      </c>
      <c r="N1459" s="679">
        <f t="shared" ca="1" si="245"/>
        <v>0</v>
      </c>
      <c r="O1459" s="679">
        <f t="shared" ca="1" si="246"/>
        <v>0</v>
      </c>
      <c r="P1459" s="679">
        <f t="shared" ca="1" si="246"/>
        <v>0</v>
      </c>
      <c r="Q1459" s="679">
        <f t="shared" ca="1" si="246"/>
        <v>0</v>
      </c>
      <c r="R1459" s="679">
        <f t="shared" ca="1" si="246"/>
        <v>0</v>
      </c>
      <c r="S1459" s="679">
        <f t="shared" ca="1" si="246"/>
        <v>0</v>
      </c>
      <c r="T1459" s="679">
        <f t="shared" ca="1" si="246"/>
        <v>0</v>
      </c>
      <c r="U1459" s="679">
        <f t="shared" ca="1" si="246"/>
        <v>0</v>
      </c>
      <c r="V1459" s="679">
        <f t="shared" ca="1" si="246"/>
        <v>0</v>
      </c>
      <c r="W1459" s="679">
        <f t="shared" ca="1" si="247"/>
        <v>0</v>
      </c>
      <c r="X1459" s="679">
        <f t="shared" ca="1" si="246"/>
        <v>0</v>
      </c>
      <c r="Y1459" s="679">
        <f t="shared" ca="1" si="246"/>
        <v>0</v>
      </c>
      <c r="Z1459" s="679">
        <f t="shared" ca="1" si="246"/>
        <v>0</v>
      </c>
      <c r="AA1459" t="str">
        <f t="shared" si="241"/>
        <v>ASR_Financial_Report_SHP21Final</v>
      </c>
      <c r="AB1459" s="960">
        <f t="shared" si="242"/>
        <v>44658</v>
      </c>
      <c r="AC1459" t="str">
        <f t="shared" si="243"/>
        <v>Unaudited</v>
      </c>
    </row>
    <row r="1460" spans="1:29" x14ac:dyDescent="0.25">
      <c r="A1460" t="s">
        <v>420</v>
      </c>
      <c r="B1460" t="s">
        <v>1366</v>
      </c>
      <c r="C1460" t="s">
        <v>1367</v>
      </c>
      <c r="D1460">
        <v>1900</v>
      </c>
      <c r="E1460" s="960">
        <v>1</v>
      </c>
      <c r="F1460" t="s">
        <v>1012</v>
      </c>
      <c r="G1460" s="960" t="s">
        <v>1365</v>
      </c>
      <c r="H1460" t="s">
        <v>382</v>
      </c>
      <c r="I1460" s="940" t="s">
        <v>488</v>
      </c>
      <c r="J1460" s="940" t="s">
        <v>436</v>
      </c>
      <c r="K1460" s="940" t="s">
        <v>436</v>
      </c>
      <c r="L1460" s="940" t="s">
        <v>133</v>
      </c>
      <c r="M1460" s="965" t="s">
        <v>496</v>
      </c>
      <c r="N1460" s="679">
        <f t="shared" ca="1" si="245"/>
        <v>0</v>
      </c>
      <c r="O1460" s="679">
        <f t="shared" ca="1" si="246"/>
        <v>0</v>
      </c>
      <c r="P1460" s="679">
        <f t="shared" ca="1" si="246"/>
        <v>0</v>
      </c>
      <c r="Q1460" s="679">
        <f t="shared" ca="1" si="246"/>
        <v>0</v>
      </c>
      <c r="R1460" s="679">
        <f t="shared" ca="1" si="246"/>
        <v>0</v>
      </c>
      <c r="S1460" s="679">
        <f t="shared" ca="1" si="246"/>
        <v>0</v>
      </c>
      <c r="T1460" s="679">
        <f t="shared" ca="1" si="246"/>
        <v>0</v>
      </c>
      <c r="U1460" s="679">
        <f t="shared" ca="1" si="246"/>
        <v>0</v>
      </c>
      <c r="V1460" s="679">
        <f t="shared" ca="1" si="246"/>
        <v>0</v>
      </c>
      <c r="W1460" s="679">
        <f t="shared" ca="1" si="247"/>
        <v>0</v>
      </c>
      <c r="X1460" s="679">
        <f t="shared" ca="1" si="246"/>
        <v>0</v>
      </c>
      <c r="Y1460" s="679">
        <f t="shared" ca="1" si="246"/>
        <v>0</v>
      </c>
      <c r="Z1460" s="679">
        <f t="shared" ca="1" si="246"/>
        <v>0</v>
      </c>
      <c r="AA1460" t="str">
        <f t="shared" si="241"/>
        <v>ASR_Financial_Report_SHP21Final</v>
      </c>
      <c r="AB1460" s="960">
        <f t="shared" si="242"/>
        <v>44658</v>
      </c>
      <c r="AC1460" t="str">
        <f t="shared" si="243"/>
        <v>Unaudited</v>
      </c>
    </row>
    <row r="1461" spans="1:29" x14ac:dyDescent="0.25">
      <c r="A1461" t="s">
        <v>420</v>
      </c>
      <c r="B1461" t="s">
        <v>1366</v>
      </c>
      <c r="C1461" t="s">
        <v>1367</v>
      </c>
      <c r="D1461">
        <v>1900</v>
      </c>
      <c r="E1461" s="960">
        <v>1</v>
      </c>
      <c r="F1461" t="s">
        <v>1012</v>
      </c>
      <c r="G1461" s="960" t="s">
        <v>1365</v>
      </c>
      <c r="H1461" t="s">
        <v>382</v>
      </c>
      <c r="I1461" s="940" t="s">
        <v>489</v>
      </c>
      <c r="J1461" s="940" t="s">
        <v>26</v>
      </c>
      <c r="K1461" s="940" t="s">
        <v>26</v>
      </c>
      <c r="L1461" s="948" t="s">
        <v>269</v>
      </c>
      <c r="M1461" s="963" t="s">
        <v>26</v>
      </c>
      <c r="N1461" s="679">
        <f t="shared" ca="1" si="245"/>
        <v>0</v>
      </c>
      <c r="O1461" s="679">
        <f t="shared" ca="1" si="246"/>
        <v>0</v>
      </c>
      <c r="P1461" s="679">
        <f t="shared" ca="1" si="246"/>
        <v>0</v>
      </c>
      <c r="Q1461" s="679">
        <f t="shared" ca="1" si="246"/>
        <v>0</v>
      </c>
      <c r="R1461" s="679">
        <f t="shared" ca="1" si="246"/>
        <v>0</v>
      </c>
      <c r="S1461" s="679">
        <f t="shared" ca="1" si="246"/>
        <v>0</v>
      </c>
      <c r="T1461" s="679">
        <f t="shared" ca="1" si="246"/>
        <v>0</v>
      </c>
      <c r="U1461" s="679">
        <f t="shared" ca="1" si="246"/>
        <v>0</v>
      </c>
      <c r="V1461" s="679">
        <f t="shared" ca="1" si="246"/>
        <v>0</v>
      </c>
      <c r="W1461" s="679">
        <f t="shared" ca="1" si="247"/>
        <v>0</v>
      </c>
      <c r="X1461" s="679">
        <f t="shared" ca="1" si="246"/>
        <v>0</v>
      </c>
      <c r="Y1461" s="679">
        <f t="shared" ca="1" si="246"/>
        <v>0</v>
      </c>
      <c r="Z1461" s="679">
        <f t="shared" ca="1" si="246"/>
        <v>0</v>
      </c>
      <c r="AA1461" t="str">
        <f t="shared" si="241"/>
        <v>ASR_Financial_Report_SHP21Final</v>
      </c>
      <c r="AB1461" s="960">
        <f t="shared" si="242"/>
        <v>44658</v>
      </c>
      <c r="AC1461" t="str">
        <f t="shared" si="243"/>
        <v>Unaudited</v>
      </c>
    </row>
    <row r="1462" spans="1:29" x14ac:dyDescent="0.25">
      <c r="A1462" t="s">
        <v>420</v>
      </c>
      <c r="B1462" t="s">
        <v>1366</v>
      </c>
      <c r="C1462" t="s">
        <v>1367</v>
      </c>
      <c r="D1462">
        <v>1900</v>
      </c>
      <c r="E1462" s="960">
        <v>1</v>
      </c>
      <c r="F1462" t="s">
        <v>438</v>
      </c>
      <c r="G1462" s="960">
        <v>91</v>
      </c>
      <c r="H1462" t="s">
        <v>383</v>
      </c>
      <c r="I1462" s="965" t="s">
        <v>432</v>
      </c>
      <c r="J1462" s="965" t="s">
        <v>432</v>
      </c>
      <c r="K1462" s="965" t="s">
        <v>432</v>
      </c>
      <c r="L1462" s="940"/>
      <c r="M1462" s="965" t="s">
        <v>432</v>
      </c>
      <c r="N1462" s="679">
        <f t="shared" ca="1" si="245"/>
        <v>0</v>
      </c>
      <c r="O1462" s="679">
        <f t="shared" ca="1" si="246"/>
        <v>0</v>
      </c>
      <c r="P1462" s="679">
        <f t="shared" ca="1" si="246"/>
        <v>0</v>
      </c>
      <c r="Q1462" s="679">
        <f t="shared" ca="1" si="246"/>
        <v>0</v>
      </c>
      <c r="R1462" s="679">
        <f t="shared" ca="1" si="246"/>
        <v>0</v>
      </c>
      <c r="S1462" s="679">
        <f t="shared" ca="1" si="246"/>
        <v>0</v>
      </c>
      <c r="T1462" s="679">
        <f t="shared" ca="1" si="246"/>
        <v>0</v>
      </c>
      <c r="U1462" s="679">
        <f t="shared" ref="U1462:Z1462" ca="1" si="248">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679">
        <f t="shared" ca="1" si="248"/>
        <v>0</v>
      </c>
      <c r="W1462" s="679">
        <f t="shared" ca="1" si="247"/>
        <v>0</v>
      </c>
      <c r="X1462" s="679">
        <f t="shared" ca="1" si="248"/>
        <v>0</v>
      </c>
      <c r="Y1462" s="679">
        <f t="shared" ca="1" si="248"/>
        <v>0</v>
      </c>
      <c r="Z1462" s="679">
        <f t="shared" ca="1" si="248"/>
        <v>0</v>
      </c>
      <c r="AA1462" t="str">
        <f t="shared" si="241"/>
        <v>ASR_Financial_Report_SHP21Final</v>
      </c>
      <c r="AB1462" s="960">
        <f t="shared" si="242"/>
        <v>44658</v>
      </c>
      <c r="AC1462" t="str">
        <f t="shared" si="243"/>
        <v>Unaudited</v>
      </c>
    </row>
    <row r="1463" spans="1:29" x14ac:dyDescent="0.25">
      <c r="A1463" t="s">
        <v>420</v>
      </c>
      <c r="B1463" t="s">
        <v>1366</v>
      </c>
      <c r="C1463" t="s">
        <v>1367</v>
      </c>
      <c r="D1463">
        <v>1900</v>
      </c>
      <c r="E1463" s="960">
        <v>1</v>
      </c>
      <c r="F1463" t="s">
        <v>438</v>
      </c>
      <c r="G1463" s="960">
        <v>91</v>
      </c>
      <c r="H1463" t="s">
        <v>383</v>
      </c>
      <c r="I1463" s="940" t="s">
        <v>487</v>
      </c>
      <c r="J1463" s="940" t="s">
        <v>12</v>
      </c>
      <c r="K1463" s="940" t="s">
        <v>12</v>
      </c>
      <c r="L1463" s="940">
        <v>1.1000000000000001</v>
      </c>
      <c r="M1463" s="965" t="s">
        <v>12</v>
      </c>
      <c r="N1463" s="679">
        <f t="shared" ca="1" si="245"/>
        <v>0</v>
      </c>
      <c r="O1463" s="679">
        <f t="shared" ref="O1463:V1472" ca="1" si="249">IF(OR(AND($F1463="PY",O$1&lt;&gt;"Prior Year"),AND($F1463&lt;&gt;"PY",O$1="Prior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"&amp;$H1463&amp;"'!$A$7:$CA$7"),0)+MATCH(O$1,INDIRECT("'MMA Rev-Exp "&amp;$H1463&amp;"'!$D$8:$CA$8"),0)-1)))</f>
        <v>0</v>
      </c>
      <c r="P1463" s="679">
        <f t="shared" ca="1" si="249"/>
        <v>0</v>
      </c>
      <c r="Q1463" s="679">
        <f t="shared" ca="1" si="249"/>
        <v>0</v>
      </c>
      <c r="R1463" s="679">
        <f t="shared" ca="1" si="249"/>
        <v>0</v>
      </c>
      <c r="S1463" s="679">
        <f t="shared" ca="1" si="249"/>
        <v>0</v>
      </c>
      <c r="T1463" s="679">
        <f t="shared" ca="1" si="249"/>
        <v>0</v>
      </c>
      <c r="U1463" s="679">
        <f t="shared" ca="1" si="249"/>
        <v>0</v>
      </c>
      <c r="V1463" s="679">
        <f t="shared" ca="1" si="249"/>
        <v>0</v>
      </c>
      <c r="W1463" s="679">
        <f t="shared" ca="1" si="247"/>
        <v>0</v>
      </c>
      <c r="X1463" s="679">
        <f t="shared" ref="X1463:Z1479" ca="1" si="250">IF(OR(AND($F1463="PY",X$1&lt;&gt;"Prior Year"),AND($F1463&lt;&gt;"PY",X$1="Prior Year")),0,INDEX(INDIRECT("'MMA Rev-Exp "&amp;$H1463&amp;"'!$A$1:$CA$200"),IF($J1463="Member Months",MATCH($J1463,INDIRECT("'MMA Rev-Exp "&amp;$H1463&amp;"'!$A$1:$A$200"),0),MATCH($L1463,INDIRECT("'MMA Rev-Exp "&amp;$H1463&amp;"'!$B$1:$B$200"),0)),IF($F1463="PY",MATCH("Prior Year Adjustments",INDIRECT("'MMA Rev-Exp "&amp;$H1463&amp;"'!$A$8:$CA$8"),0),MATCH(IF($F1463="Q1","JANUARY - MARCH (Q1)",IF($F1463="Q2","APRIL - JUNE (Q2)",IF($F1463="Q3","JULY - SEPTEMBER (Q3)",IF($F1463="Q4","OCTOBER - DECEMBER (Q4)",0)))),INDIRECT("'MMA Rev-Exp "&amp;$H1463&amp;"'!$A$7:$CA$7"),0)+MATCH(X$1,INDIRECT("'MMA Rev-Exp "&amp;$H1463&amp;"'!$D$8:$CA$8"),0)-1)))</f>
        <v>0</v>
      </c>
      <c r="Y1463" s="679">
        <f t="shared" ca="1" si="250"/>
        <v>0</v>
      </c>
      <c r="Z1463" s="679">
        <f t="shared" ca="1" si="250"/>
        <v>0</v>
      </c>
      <c r="AA1463" t="str">
        <f t="shared" si="241"/>
        <v>ASR_Financial_Report_SHP21Final</v>
      </c>
      <c r="AB1463" s="960">
        <f t="shared" si="242"/>
        <v>44658</v>
      </c>
      <c r="AC1463" t="str">
        <f t="shared" si="243"/>
        <v>Unaudited</v>
      </c>
    </row>
    <row r="1464" spans="1:29" x14ac:dyDescent="0.25">
      <c r="A1464" t="s">
        <v>420</v>
      </c>
      <c r="B1464" t="s">
        <v>1366</v>
      </c>
      <c r="C1464" t="s">
        <v>1367</v>
      </c>
      <c r="D1464">
        <v>1900</v>
      </c>
      <c r="E1464" s="960">
        <v>1</v>
      </c>
      <c r="F1464" t="s">
        <v>438</v>
      </c>
      <c r="G1464" s="960">
        <v>91</v>
      </c>
      <c r="H1464" t="s">
        <v>383</v>
      </c>
      <c r="I1464" s="940" t="s">
        <v>487</v>
      </c>
      <c r="J1464" s="940" t="s">
        <v>12</v>
      </c>
      <c r="K1464" s="940" t="s">
        <v>1309</v>
      </c>
      <c r="L1464" s="940" t="s">
        <v>1300</v>
      </c>
      <c r="M1464" s="965" t="s">
        <v>1309</v>
      </c>
      <c r="N1464" s="679">
        <f t="shared" ca="1" si="245"/>
        <v>0</v>
      </c>
      <c r="O1464" s="679">
        <f t="shared" ca="1" si="249"/>
        <v>0</v>
      </c>
      <c r="P1464" s="679">
        <f t="shared" ca="1" si="249"/>
        <v>0</v>
      </c>
      <c r="Q1464" s="679">
        <f t="shared" ca="1" si="249"/>
        <v>0</v>
      </c>
      <c r="R1464" s="679">
        <f t="shared" ca="1" si="249"/>
        <v>0</v>
      </c>
      <c r="S1464" s="679">
        <f t="shared" ca="1" si="249"/>
        <v>0</v>
      </c>
      <c r="T1464" s="679">
        <f t="shared" ca="1" si="249"/>
        <v>0</v>
      </c>
      <c r="U1464" s="679">
        <f t="shared" ca="1" si="249"/>
        <v>0</v>
      </c>
      <c r="V1464" s="679">
        <f t="shared" ca="1" si="249"/>
        <v>0</v>
      </c>
      <c r="W1464" s="679">
        <f t="shared" ca="1" si="247"/>
        <v>0</v>
      </c>
      <c r="X1464" s="679">
        <f t="shared" ca="1" si="250"/>
        <v>0</v>
      </c>
      <c r="Y1464" s="679">
        <f t="shared" ca="1" si="250"/>
        <v>0</v>
      </c>
      <c r="Z1464" s="679">
        <f t="shared" ca="1" si="250"/>
        <v>0</v>
      </c>
      <c r="AA1464" t="str">
        <f t="shared" si="241"/>
        <v>ASR_Financial_Report_SHP21Final</v>
      </c>
      <c r="AB1464" s="960">
        <f t="shared" si="242"/>
        <v>44658</v>
      </c>
      <c r="AC1464" t="str">
        <f t="shared" si="243"/>
        <v>Unaudited</v>
      </c>
    </row>
    <row r="1465" spans="1:29" x14ac:dyDescent="0.25">
      <c r="A1465" t="s">
        <v>420</v>
      </c>
      <c r="B1465" t="s">
        <v>1366</v>
      </c>
      <c r="C1465" t="s">
        <v>1367</v>
      </c>
      <c r="D1465">
        <v>1900</v>
      </c>
      <c r="E1465" s="960">
        <v>1</v>
      </c>
      <c r="F1465" t="s">
        <v>438</v>
      </c>
      <c r="G1465" s="960">
        <v>91</v>
      </c>
      <c r="H1465" t="s">
        <v>383</v>
      </c>
      <c r="I1465" s="940" t="s">
        <v>487</v>
      </c>
      <c r="J1465" s="940" t="s">
        <v>490</v>
      </c>
      <c r="K1465" s="940" t="s">
        <v>491</v>
      </c>
      <c r="L1465" s="940" t="s">
        <v>63</v>
      </c>
      <c r="M1465" s="965" t="s">
        <v>343</v>
      </c>
      <c r="N1465" s="679">
        <f t="shared" ca="1" si="245"/>
        <v>0</v>
      </c>
      <c r="O1465" s="679">
        <f t="shared" ca="1" si="249"/>
        <v>0</v>
      </c>
      <c r="P1465" s="679">
        <f t="shared" ca="1" si="249"/>
        <v>0</v>
      </c>
      <c r="Q1465" s="679">
        <f t="shared" ca="1" si="249"/>
        <v>0</v>
      </c>
      <c r="R1465" s="679">
        <f t="shared" ca="1" si="249"/>
        <v>0</v>
      </c>
      <c r="S1465" s="679">
        <f t="shared" ca="1" si="249"/>
        <v>0</v>
      </c>
      <c r="T1465" s="679">
        <f t="shared" ca="1" si="249"/>
        <v>0</v>
      </c>
      <c r="U1465" s="679">
        <f t="shared" ca="1" si="249"/>
        <v>0</v>
      </c>
      <c r="V1465" s="679">
        <f t="shared" ca="1" si="249"/>
        <v>0</v>
      </c>
      <c r="W1465" s="679">
        <f t="shared" ca="1" si="247"/>
        <v>0</v>
      </c>
      <c r="X1465" s="679">
        <f t="shared" ca="1" si="250"/>
        <v>0</v>
      </c>
      <c r="Y1465" s="679">
        <f t="shared" ca="1" si="250"/>
        <v>0</v>
      </c>
      <c r="Z1465" s="679">
        <f t="shared" ca="1" si="250"/>
        <v>0</v>
      </c>
      <c r="AA1465" t="str">
        <f t="shared" si="241"/>
        <v>ASR_Financial_Report_SHP21Final</v>
      </c>
      <c r="AB1465" s="960">
        <f t="shared" si="242"/>
        <v>44658</v>
      </c>
      <c r="AC1465" t="str">
        <f t="shared" si="243"/>
        <v>Unaudited</v>
      </c>
    </row>
    <row r="1466" spans="1:29" x14ac:dyDescent="0.25">
      <c r="A1466" t="s">
        <v>420</v>
      </c>
      <c r="B1466" t="s">
        <v>1366</v>
      </c>
      <c r="C1466" t="s">
        <v>1367</v>
      </c>
      <c r="D1466">
        <v>1900</v>
      </c>
      <c r="E1466" s="960">
        <v>1</v>
      </c>
      <c r="F1466" t="s">
        <v>438</v>
      </c>
      <c r="G1466" s="960">
        <v>91</v>
      </c>
      <c r="H1466" t="s">
        <v>383</v>
      </c>
      <c r="I1466" s="940" t="s">
        <v>487</v>
      </c>
      <c r="J1466" s="940" t="s">
        <v>490</v>
      </c>
      <c r="K1466" s="940" t="s">
        <v>1000</v>
      </c>
      <c r="L1466" s="940" t="s">
        <v>896</v>
      </c>
      <c r="M1466" s="965" t="s">
        <v>897</v>
      </c>
      <c r="N1466" s="679">
        <f t="shared" ca="1" si="245"/>
        <v>0</v>
      </c>
      <c r="O1466" s="679">
        <f t="shared" ca="1" si="249"/>
        <v>0</v>
      </c>
      <c r="P1466" s="679">
        <f t="shared" ca="1" si="249"/>
        <v>0</v>
      </c>
      <c r="Q1466" s="679">
        <f t="shared" ca="1" si="249"/>
        <v>0</v>
      </c>
      <c r="R1466" s="679">
        <f t="shared" ca="1" si="249"/>
        <v>0</v>
      </c>
      <c r="S1466" s="679">
        <f t="shared" ca="1" si="249"/>
        <v>0</v>
      </c>
      <c r="T1466" s="679">
        <f t="shared" ca="1" si="249"/>
        <v>0</v>
      </c>
      <c r="U1466" s="679">
        <f t="shared" ca="1" si="249"/>
        <v>0</v>
      </c>
      <c r="V1466" s="679">
        <f t="shared" ca="1" si="249"/>
        <v>0</v>
      </c>
      <c r="W1466" s="679">
        <f t="shared" ca="1" si="247"/>
        <v>0</v>
      </c>
      <c r="X1466" s="679">
        <f t="shared" ca="1" si="250"/>
        <v>0</v>
      </c>
      <c r="Y1466" s="679">
        <f t="shared" ca="1" si="250"/>
        <v>0</v>
      </c>
      <c r="Z1466" s="679">
        <f t="shared" ca="1" si="250"/>
        <v>0</v>
      </c>
      <c r="AA1466" t="str">
        <f t="shared" si="241"/>
        <v>ASR_Financial_Report_SHP21Final</v>
      </c>
      <c r="AB1466" s="960">
        <f t="shared" si="242"/>
        <v>44658</v>
      </c>
      <c r="AC1466" t="str">
        <f t="shared" si="243"/>
        <v>Unaudited</v>
      </c>
    </row>
    <row r="1467" spans="1:29" x14ac:dyDescent="0.25">
      <c r="A1467" t="s">
        <v>420</v>
      </c>
      <c r="B1467" t="s">
        <v>1366</v>
      </c>
      <c r="C1467" t="s">
        <v>1367</v>
      </c>
      <c r="D1467">
        <v>1900</v>
      </c>
      <c r="E1467" s="960">
        <v>1</v>
      </c>
      <c r="F1467" t="s">
        <v>438</v>
      </c>
      <c r="G1467" s="960">
        <v>91</v>
      </c>
      <c r="H1467" t="s">
        <v>383</v>
      </c>
      <c r="I1467" s="940" t="s">
        <v>487</v>
      </c>
      <c r="J1467" s="940" t="s">
        <v>13</v>
      </c>
      <c r="K1467" s="940" t="s">
        <v>492</v>
      </c>
      <c r="L1467" s="940" t="s">
        <v>94</v>
      </c>
      <c r="M1467" s="965" t="s">
        <v>146</v>
      </c>
      <c r="N1467" s="679">
        <f t="shared" ca="1" si="245"/>
        <v>0</v>
      </c>
      <c r="O1467" s="679">
        <f t="shared" ca="1" si="249"/>
        <v>0</v>
      </c>
      <c r="P1467" s="679">
        <f t="shared" ca="1" si="249"/>
        <v>0</v>
      </c>
      <c r="Q1467" s="679">
        <f t="shared" ca="1" si="249"/>
        <v>0</v>
      </c>
      <c r="R1467" s="679">
        <f t="shared" ca="1" si="249"/>
        <v>0</v>
      </c>
      <c r="S1467" s="679">
        <f t="shared" ca="1" si="249"/>
        <v>0</v>
      </c>
      <c r="T1467" s="679">
        <f t="shared" ca="1" si="249"/>
        <v>0</v>
      </c>
      <c r="U1467" s="679">
        <f t="shared" ca="1" si="249"/>
        <v>0</v>
      </c>
      <c r="V1467" s="679">
        <f t="shared" ca="1" si="249"/>
        <v>0</v>
      </c>
      <c r="W1467" s="679">
        <f t="shared" ca="1" si="247"/>
        <v>0</v>
      </c>
      <c r="X1467" s="679">
        <f t="shared" ca="1" si="250"/>
        <v>0</v>
      </c>
      <c r="Y1467" s="679">
        <f t="shared" ca="1" si="250"/>
        <v>0</v>
      </c>
      <c r="Z1467" s="679">
        <f t="shared" ca="1" si="250"/>
        <v>0</v>
      </c>
      <c r="AA1467" t="str">
        <f t="shared" si="241"/>
        <v>ASR_Financial_Report_SHP21Final</v>
      </c>
      <c r="AB1467" s="960">
        <f t="shared" si="242"/>
        <v>44658</v>
      </c>
      <c r="AC1467" t="str">
        <f t="shared" si="243"/>
        <v>Unaudited</v>
      </c>
    </row>
    <row r="1468" spans="1:29" x14ac:dyDescent="0.25">
      <c r="A1468" t="s">
        <v>420</v>
      </c>
      <c r="B1468" t="s">
        <v>1366</v>
      </c>
      <c r="C1468" t="s">
        <v>1367</v>
      </c>
      <c r="D1468">
        <v>1900</v>
      </c>
      <c r="E1468" s="960">
        <v>1</v>
      </c>
      <c r="F1468" t="s">
        <v>438</v>
      </c>
      <c r="G1468" s="960">
        <v>91</v>
      </c>
      <c r="H1468" t="s">
        <v>383</v>
      </c>
      <c r="I1468" s="940" t="s">
        <v>487</v>
      </c>
      <c r="J1468" s="940" t="s">
        <v>13</v>
      </c>
      <c r="K1468" s="940" t="s">
        <v>13</v>
      </c>
      <c r="L1468" s="940" t="s">
        <v>35</v>
      </c>
      <c r="M1468" s="965" t="s">
        <v>13</v>
      </c>
      <c r="N1468" s="679">
        <f t="shared" ca="1" si="245"/>
        <v>0</v>
      </c>
      <c r="O1468" s="679">
        <f t="shared" ca="1" si="249"/>
        <v>0</v>
      </c>
      <c r="P1468" s="679">
        <f t="shared" ca="1" si="249"/>
        <v>0</v>
      </c>
      <c r="Q1468" s="679">
        <f t="shared" ca="1" si="249"/>
        <v>0</v>
      </c>
      <c r="R1468" s="679">
        <f t="shared" ca="1" si="249"/>
        <v>0</v>
      </c>
      <c r="S1468" s="679">
        <f t="shared" ca="1" si="249"/>
        <v>0</v>
      </c>
      <c r="T1468" s="679">
        <f t="shared" ca="1" si="249"/>
        <v>0</v>
      </c>
      <c r="U1468" s="679">
        <f t="shared" ca="1" si="249"/>
        <v>0</v>
      </c>
      <c r="V1468" s="679">
        <f t="shared" ca="1" si="249"/>
        <v>0</v>
      </c>
      <c r="W1468" s="679">
        <f t="shared" ca="1" si="247"/>
        <v>0</v>
      </c>
      <c r="X1468" s="679">
        <f t="shared" ca="1" si="250"/>
        <v>0</v>
      </c>
      <c r="Y1468" s="679">
        <f t="shared" ca="1" si="250"/>
        <v>0</v>
      </c>
      <c r="Z1468" s="679">
        <f t="shared" ca="1" si="250"/>
        <v>0</v>
      </c>
      <c r="AA1468" t="str">
        <f t="shared" si="241"/>
        <v>ASR_Financial_Report_SHP21Final</v>
      </c>
      <c r="AB1468" s="960">
        <f t="shared" si="242"/>
        <v>44658</v>
      </c>
      <c r="AC1468" t="str">
        <f t="shared" si="243"/>
        <v>Unaudited</v>
      </c>
    </row>
    <row r="1469" spans="1:29" x14ac:dyDescent="0.25">
      <c r="A1469" t="s">
        <v>420</v>
      </c>
      <c r="B1469" t="s">
        <v>1366</v>
      </c>
      <c r="C1469" t="s">
        <v>1367</v>
      </c>
      <c r="D1469">
        <v>1900</v>
      </c>
      <c r="E1469" s="960">
        <v>1</v>
      </c>
      <c r="F1469" t="s">
        <v>438</v>
      </c>
      <c r="G1469" s="960">
        <v>91</v>
      </c>
      <c r="H1469" t="s">
        <v>383</v>
      </c>
      <c r="I1469" s="940" t="s">
        <v>488</v>
      </c>
      <c r="J1469" s="940" t="s">
        <v>444</v>
      </c>
      <c r="K1469" s="940" t="s">
        <v>0</v>
      </c>
      <c r="L1469" s="948">
        <v>2.1</v>
      </c>
      <c r="M1469" s="963" t="s">
        <v>147</v>
      </c>
      <c r="N1469" s="679">
        <f t="shared" ca="1" si="245"/>
        <v>0</v>
      </c>
      <c r="O1469" s="679">
        <f t="shared" ca="1" si="249"/>
        <v>0</v>
      </c>
      <c r="P1469" s="679">
        <f t="shared" ca="1" si="249"/>
        <v>0</v>
      </c>
      <c r="Q1469" s="679">
        <f t="shared" ca="1" si="249"/>
        <v>0</v>
      </c>
      <c r="R1469" s="679">
        <f t="shared" ca="1" si="249"/>
        <v>0</v>
      </c>
      <c r="S1469" s="679">
        <f t="shared" ca="1" si="249"/>
        <v>0</v>
      </c>
      <c r="T1469" s="679">
        <f t="shared" ca="1" si="249"/>
        <v>0</v>
      </c>
      <c r="U1469" s="679">
        <f t="shared" ca="1" si="249"/>
        <v>0</v>
      </c>
      <c r="V1469" s="679">
        <f t="shared" ca="1" si="249"/>
        <v>0</v>
      </c>
      <c r="W1469" s="679">
        <f t="shared" ca="1" si="247"/>
        <v>0</v>
      </c>
      <c r="X1469" s="679">
        <f t="shared" ca="1" si="250"/>
        <v>0</v>
      </c>
      <c r="Y1469" s="679">
        <f t="shared" ca="1" si="250"/>
        <v>0</v>
      </c>
      <c r="Z1469" s="679">
        <f t="shared" ca="1" si="250"/>
        <v>0</v>
      </c>
      <c r="AA1469" t="str">
        <f t="shared" si="241"/>
        <v>ASR_Financial_Report_SHP21Final</v>
      </c>
      <c r="AB1469" s="960">
        <f t="shared" si="242"/>
        <v>44658</v>
      </c>
      <c r="AC1469" t="str">
        <f t="shared" si="243"/>
        <v>Unaudited</v>
      </c>
    </row>
    <row r="1470" spans="1:29" ht="30" x14ac:dyDescent="0.25">
      <c r="A1470" t="s">
        <v>420</v>
      </c>
      <c r="B1470" t="s">
        <v>1366</v>
      </c>
      <c r="C1470" t="s">
        <v>1367</v>
      </c>
      <c r="D1470">
        <v>1900</v>
      </c>
      <c r="E1470" s="960">
        <v>1</v>
      </c>
      <c r="F1470" t="s">
        <v>438</v>
      </c>
      <c r="G1470" s="960">
        <v>91</v>
      </c>
      <c r="H1470" t="s">
        <v>383</v>
      </c>
      <c r="I1470" s="940" t="s">
        <v>488</v>
      </c>
      <c r="J1470" s="940" t="s">
        <v>444</v>
      </c>
      <c r="K1470" s="940" t="s">
        <v>0</v>
      </c>
      <c r="L1470" s="940">
        <v>2.2000000000000002</v>
      </c>
      <c r="M1470" s="965" t="s">
        <v>148</v>
      </c>
      <c r="N1470" s="679">
        <f t="shared" ca="1" si="245"/>
        <v>0</v>
      </c>
      <c r="O1470" s="679">
        <f t="shared" ca="1" si="249"/>
        <v>0</v>
      </c>
      <c r="P1470" s="679">
        <f t="shared" ca="1" si="249"/>
        <v>0</v>
      </c>
      <c r="Q1470" s="679">
        <f t="shared" ca="1" si="249"/>
        <v>0</v>
      </c>
      <c r="R1470" s="679">
        <f t="shared" ca="1" si="249"/>
        <v>0</v>
      </c>
      <c r="S1470" s="679">
        <f t="shared" ca="1" si="249"/>
        <v>0</v>
      </c>
      <c r="T1470" s="679">
        <f t="shared" ca="1" si="249"/>
        <v>0</v>
      </c>
      <c r="U1470" s="679">
        <f t="shared" ca="1" si="249"/>
        <v>0</v>
      </c>
      <c r="V1470" s="679">
        <f t="shared" ca="1" si="249"/>
        <v>0</v>
      </c>
      <c r="W1470" s="679">
        <f t="shared" ca="1" si="247"/>
        <v>0</v>
      </c>
      <c r="X1470" s="679">
        <f t="shared" ca="1" si="250"/>
        <v>0</v>
      </c>
      <c r="Y1470" s="679">
        <f t="shared" ca="1" si="250"/>
        <v>0</v>
      </c>
      <c r="Z1470" s="679">
        <f t="shared" ca="1" si="250"/>
        <v>0</v>
      </c>
      <c r="AA1470" t="str">
        <f t="shared" si="241"/>
        <v>ASR_Financial_Report_SHP21Final</v>
      </c>
      <c r="AB1470" s="960">
        <f t="shared" si="242"/>
        <v>44658</v>
      </c>
      <c r="AC1470" t="str">
        <f t="shared" si="243"/>
        <v>Unaudited</v>
      </c>
    </row>
    <row r="1471" spans="1:29" x14ac:dyDescent="0.25">
      <c r="A1471" t="s">
        <v>420</v>
      </c>
      <c r="B1471" t="s">
        <v>1366</v>
      </c>
      <c r="C1471" t="s">
        <v>1367</v>
      </c>
      <c r="D1471">
        <v>1900</v>
      </c>
      <c r="E1471" s="960">
        <v>1</v>
      </c>
      <c r="F1471" t="s">
        <v>438</v>
      </c>
      <c r="G1471" s="960">
        <v>91</v>
      </c>
      <c r="H1471" t="s">
        <v>383</v>
      </c>
      <c r="I1471" s="940" t="s">
        <v>488</v>
      </c>
      <c r="J1471" s="940" t="s">
        <v>444</v>
      </c>
      <c r="K1471" s="940" t="s">
        <v>0</v>
      </c>
      <c r="L1471" s="940">
        <v>2.2999999999999998</v>
      </c>
      <c r="M1471" s="965" t="s">
        <v>149</v>
      </c>
      <c r="N1471" s="679">
        <f t="shared" ca="1" si="245"/>
        <v>0</v>
      </c>
      <c r="O1471" s="679">
        <f t="shared" ca="1" si="249"/>
        <v>0</v>
      </c>
      <c r="P1471" s="679">
        <f t="shared" ca="1" si="249"/>
        <v>0</v>
      </c>
      <c r="Q1471" s="679">
        <f t="shared" ca="1" si="249"/>
        <v>0</v>
      </c>
      <c r="R1471" s="679">
        <f t="shared" ca="1" si="249"/>
        <v>0</v>
      </c>
      <c r="S1471" s="679">
        <f t="shared" ca="1" si="249"/>
        <v>0</v>
      </c>
      <c r="T1471" s="679">
        <f t="shared" ca="1" si="249"/>
        <v>0</v>
      </c>
      <c r="U1471" s="679">
        <f t="shared" ca="1" si="249"/>
        <v>0</v>
      </c>
      <c r="V1471" s="679">
        <f t="shared" ca="1" si="249"/>
        <v>0</v>
      </c>
      <c r="W1471" s="679">
        <f t="shared" ca="1" si="247"/>
        <v>0</v>
      </c>
      <c r="X1471" s="679">
        <f t="shared" ca="1" si="250"/>
        <v>0</v>
      </c>
      <c r="Y1471" s="679">
        <f t="shared" ca="1" si="250"/>
        <v>0</v>
      </c>
      <c r="Z1471" s="679">
        <f t="shared" ca="1" si="250"/>
        <v>0</v>
      </c>
      <c r="AA1471" t="str">
        <f t="shared" si="241"/>
        <v>ASR_Financial_Report_SHP21Final</v>
      </c>
      <c r="AB1471" s="960">
        <f t="shared" si="242"/>
        <v>44658</v>
      </c>
      <c r="AC1471" t="str">
        <f t="shared" si="243"/>
        <v>Unaudited</v>
      </c>
    </row>
    <row r="1472" spans="1:29" x14ac:dyDescent="0.25">
      <c r="A1472" t="s">
        <v>420</v>
      </c>
      <c r="B1472" t="s">
        <v>1366</v>
      </c>
      <c r="C1472" t="s">
        <v>1367</v>
      </c>
      <c r="D1472">
        <v>1900</v>
      </c>
      <c r="E1472" s="960">
        <v>1</v>
      </c>
      <c r="F1472" t="s">
        <v>438</v>
      </c>
      <c r="G1472" s="960">
        <v>91</v>
      </c>
      <c r="H1472" t="s">
        <v>383</v>
      </c>
      <c r="I1472" s="940" t="s">
        <v>488</v>
      </c>
      <c r="J1472" s="940" t="s">
        <v>444</v>
      </c>
      <c r="K1472" s="940" t="s">
        <v>0</v>
      </c>
      <c r="L1472" s="940">
        <v>2.4</v>
      </c>
      <c r="M1472" s="965" t="s">
        <v>150</v>
      </c>
      <c r="N1472" s="679">
        <f t="shared" ca="1" si="245"/>
        <v>0</v>
      </c>
      <c r="O1472" s="679">
        <f t="shared" ca="1" si="249"/>
        <v>0</v>
      </c>
      <c r="P1472" s="679">
        <f t="shared" ca="1" si="249"/>
        <v>0</v>
      </c>
      <c r="Q1472" s="679">
        <f t="shared" ca="1" si="249"/>
        <v>0</v>
      </c>
      <c r="R1472" s="679">
        <f t="shared" ca="1" si="249"/>
        <v>0</v>
      </c>
      <c r="S1472" s="679">
        <f t="shared" ca="1" si="249"/>
        <v>0</v>
      </c>
      <c r="T1472" s="679">
        <f t="shared" ca="1" si="249"/>
        <v>0</v>
      </c>
      <c r="U1472" s="679">
        <f t="shared" ca="1" si="249"/>
        <v>0</v>
      </c>
      <c r="V1472" s="679">
        <f t="shared" ca="1" si="249"/>
        <v>0</v>
      </c>
      <c r="W1472" s="679">
        <f t="shared" ca="1" si="247"/>
        <v>0</v>
      </c>
      <c r="X1472" s="679">
        <f t="shared" ca="1" si="250"/>
        <v>0</v>
      </c>
      <c r="Y1472" s="679">
        <f t="shared" ca="1" si="250"/>
        <v>0</v>
      </c>
      <c r="Z1472" s="679">
        <f t="shared" ca="1" si="250"/>
        <v>0</v>
      </c>
      <c r="AA1472" t="str">
        <f t="shared" si="241"/>
        <v>ASR_Financial_Report_SHP21Final</v>
      </c>
      <c r="AB1472" s="960">
        <f t="shared" si="242"/>
        <v>44658</v>
      </c>
      <c r="AC1472" t="str">
        <f t="shared" si="243"/>
        <v>Unaudited</v>
      </c>
    </row>
    <row r="1473" spans="1:29" ht="30" x14ac:dyDescent="0.25">
      <c r="A1473" t="s">
        <v>420</v>
      </c>
      <c r="B1473" t="s">
        <v>1366</v>
      </c>
      <c r="C1473" t="s">
        <v>1367</v>
      </c>
      <c r="D1473">
        <v>1900</v>
      </c>
      <c r="E1473" s="960">
        <v>1</v>
      </c>
      <c r="F1473" t="s">
        <v>438</v>
      </c>
      <c r="G1473" s="960">
        <v>91</v>
      </c>
      <c r="H1473" t="s">
        <v>383</v>
      </c>
      <c r="I1473" s="940" t="s">
        <v>488</v>
      </c>
      <c r="J1473" s="940" t="s">
        <v>444</v>
      </c>
      <c r="K1473" s="940" t="s">
        <v>0</v>
      </c>
      <c r="L1473" s="940">
        <v>2.5</v>
      </c>
      <c r="M1473" s="965" t="s">
        <v>151</v>
      </c>
      <c r="N1473" s="679">
        <f t="shared" ca="1" si="245"/>
        <v>0</v>
      </c>
      <c r="O1473" s="679">
        <f t="shared" ref="O1473:V1479" ca="1" si="251">IF(OR(AND($F1473="PY",O$1&lt;&gt;"Prior Year"),AND($F1473&lt;&gt;"PY",O$1="Prior Year")),0,INDEX(INDIRECT("'MMA Rev-Exp "&amp;$H1473&amp;"'!$A$1:$CA$200"),IF($J1473="Member Months",MATCH($J1473,INDIRECT("'MMA Rev-Exp "&amp;$H1473&amp;"'!$A$1:$A$200"),0),MATCH($L1473,INDIRECT("'MMA Rev-Exp "&amp;$H1473&amp;"'!$B$1:$B$200"),0)),IF($F1473="PY",MATCH("Prior Year Adjustments",INDIRECT("'MMA Rev-Exp "&amp;$H1473&amp;"'!$A$8:$CA$8"),0),MATCH(IF($F1473="Q1","JANUARY - MARCH (Q1)",IF($F1473="Q2","APRIL - JUNE (Q2)",IF($F1473="Q3","JULY - SEPTEMBER (Q3)",IF($F1473="Q4","OCTOBER - DECEMBER (Q4)",0)))),INDIRECT("'MMA Rev-Exp "&amp;$H1473&amp;"'!$A$7:$CA$7"),0)+MATCH(O$1,INDIRECT("'MMA Rev-Exp "&amp;$H1473&amp;"'!$D$8:$CA$8"),0)-1)))</f>
        <v>0</v>
      </c>
      <c r="P1473" s="679">
        <f t="shared" ca="1" si="251"/>
        <v>0</v>
      </c>
      <c r="Q1473" s="679">
        <f t="shared" ca="1" si="251"/>
        <v>0</v>
      </c>
      <c r="R1473" s="679">
        <f t="shared" ca="1" si="251"/>
        <v>0</v>
      </c>
      <c r="S1473" s="679">
        <f t="shared" ca="1" si="251"/>
        <v>0</v>
      </c>
      <c r="T1473" s="679">
        <f t="shared" ca="1" si="251"/>
        <v>0</v>
      </c>
      <c r="U1473" s="679">
        <f t="shared" ca="1" si="251"/>
        <v>0</v>
      </c>
      <c r="V1473" s="679">
        <f t="shared" ca="1" si="251"/>
        <v>0</v>
      </c>
      <c r="W1473" s="679">
        <f t="shared" ca="1" si="247"/>
        <v>0</v>
      </c>
      <c r="X1473" s="679">
        <f t="shared" ca="1" si="250"/>
        <v>0</v>
      </c>
      <c r="Y1473" s="679">
        <f t="shared" ca="1" si="250"/>
        <v>0</v>
      </c>
      <c r="Z1473" s="679">
        <f t="shared" ca="1" si="250"/>
        <v>0</v>
      </c>
      <c r="AA1473" t="str">
        <f t="shared" si="241"/>
        <v>ASR_Financial_Report_SHP21Final</v>
      </c>
      <c r="AB1473" s="960">
        <f t="shared" si="242"/>
        <v>44658</v>
      </c>
      <c r="AC1473" t="str">
        <f t="shared" si="243"/>
        <v>Unaudited</v>
      </c>
    </row>
    <row r="1474" spans="1:29" x14ac:dyDescent="0.25">
      <c r="A1474" t="s">
        <v>420</v>
      </c>
      <c r="B1474" t="s">
        <v>1366</v>
      </c>
      <c r="C1474" t="s">
        <v>1367</v>
      </c>
      <c r="D1474">
        <v>1900</v>
      </c>
      <c r="E1474" s="960">
        <v>1</v>
      </c>
      <c r="F1474" t="s">
        <v>438</v>
      </c>
      <c r="G1474" s="960">
        <v>91</v>
      </c>
      <c r="H1474" t="s">
        <v>383</v>
      </c>
      <c r="I1474" s="940" t="s">
        <v>488</v>
      </c>
      <c r="J1474" s="940" t="s">
        <v>444</v>
      </c>
      <c r="K1474" s="940" t="s">
        <v>0</v>
      </c>
      <c r="L1474" s="948" t="s">
        <v>96</v>
      </c>
      <c r="M1474" s="963" t="s">
        <v>7</v>
      </c>
      <c r="N1474" s="679">
        <f t="shared" ca="1" si="245"/>
        <v>0</v>
      </c>
      <c r="O1474" s="679">
        <f t="shared" ca="1" si="251"/>
        <v>0</v>
      </c>
      <c r="P1474" s="679">
        <f t="shared" ca="1" si="251"/>
        <v>0</v>
      </c>
      <c r="Q1474" s="679">
        <f t="shared" ca="1" si="251"/>
        <v>0</v>
      </c>
      <c r="R1474" s="679">
        <f t="shared" ca="1" si="251"/>
        <v>0</v>
      </c>
      <c r="S1474" s="679">
        <f t="shared" ca="1" si="251"/>
        <v>0</v>
      </c>
      <c r="T1474" s="679">
        <f t="shared" ca="1" si="251"/>
        <v>0</v>
      </c>
      <c r="U1474" s="679">
        <f t="shared" ca="1" si="251"/>
        <v>0</v>
      </c>
      <c r="V1474" s="679">
        <f t="shared" ca="1" si="251"/>
        <v>0</v>
      </c>
      <c r="W1474" s="679">
        <f t="shared" ca="1" si="247"/>
        <v>0</v>
      </c>
      <c r="X1474" s="679">
        <f t="shared" ca="1" si="250"/>
        <v>0</v>
      </c>
      <c r="Y1474" s="679">
        <f t="shared" ca="1" si="250"/>
        <v>0</v>
      </c>
      <c r="Z1474" s="679">
        <f t="shared" ca="1" si="250"/>
        <v>0</v>
      </c>
      <c r="AA1474" t="str">
        <f t="shared" ref="AA1474:AA1537" si="252">file_name</f>
        <v>ASR_Financial_Report_SHP21Final</v>
      </c>
      <c r="AB1474" s="960">
        <f t="shared" ref="AB1474:AB1537" si="253">file_date</f>
        <v>44658</v>
      </c>
      <c r="AC1474" t="str">
        <f t="shared" ref="AC1474:AC1537" si="254">status</f>
        <v>Unaudited</v>
      </c>
    </row>
    <row r="1475" spans="1:29" x14ac:dyDescent="0.25">
      <c r="A1475" t="s">
        <v>420</v>
      </c>
      <c r="B1475" t="s">
        <v>1366</v>
      </c>
      <c r="C1475" t="s">
        <v>1367</v>
      </c>
      <c r="D1475">
        <v>1900</v>
      </c>
      <c r="E1475" s="960">
        <v>1</v>
      </c>
      <c r="F1475" t="s">
        <v>438</v>
      </c>
      <c r="G1475" s="960">
        <v>91</v>
      </c>
      <c r="H1475" t="s">
        <v>383</v>
      </c>
      <c r="I1475" s="965" t="s">
        <v>488</v>
      </c>
      <c r="J1475" s="965" t="s">
        <v>444</v>
      </c>
      <c r="K1475" s="965" t="s">
        <v>0</v>
      </c>
      <c r="L1475" s="956" t="s">
        <v>152</v>
      </c>
      <c r="M1475" s="965" t="s">
        <v>451</v>
      </c>
      <c r="N1475" s="679">
        <f t="shared" ca="1" si="245"/>
        <v>0</v>
      </c>
      <c r="O1475" s="679">
        <f t="shared" ca="1" si="251"/>
        <v>0</v>
      </c>
      <c r="P1475" s="679">
        <f t="shared" ca="1" si="251"/>
        <v>0</v>
      </c>
      <c r="Q1475" s="679">
        <f t="shared" ca="1" si="251"/>
        <v>0</v>
      </c>
      <c r="R1475" s="679">
        <f t="shared" ca="1" si="251"/>
        <v>0</v>
      </c>
      <c r="S1475" s="679">
        <f t="shared" ca="1" si="251"/>
        <v>0</v>
      </c>
      <c r="T1475" s="679">
        <f t="shared" ca="1" si="251"/>
        <v>0</v>
      </c>
      <c r="U1475" s="679">
        <f t="shared" ca="1" si="251"/>
        <v>0</v>
      </c>
      <c r="V1475" s="679">
        <f t="shared" ca="1" si="251"/>
        <v>0</v>
      </c>
      <c r="W1475" s="679">
        <f t="shared" ca="1" si="247"/>
        <v>0</v>
      </c>
      <c r="X1475" s="679">
        <f t="shared" ca="1" si="250"/>
        <v>0</v>
      </c>
      <c r="Y1475" s="679">
        <f t="shared" ca="1" si="250"/>
        <v>0</v>
      </c>
      <c r="Z1475" s="679">
        <f t="shared" ca="1" si="250"/>
        <v>0</v>
      </c>
      <c r="AA1475" t="str">
        <f t="shared" si="252"/>
        <v>ASR_Financial_Report_SHP21Final</v>
      </c>
      <c r="AB1475" s="960">
        <f t="shared" si="253"/>
        <v>44658</v>
      </c>
      <c r="AC1475" t="str">
        <f t="shared" si="254"/>
        <v>Unaudited</v>
      </c>
    </row>
    <row r="1476" spans="1:29" x14ac:dyDescent="0.25">
      <c r="A1476" t="s">
        <v>420</v>
      </c>
      <c r="B1476" t="s">
        <v>1366</v>
      </c>
      <c r="C1476" t="s">
        <v>1367</v>
      </c>
      <c r="D1476">
        <v>1900</v>
      </c>
      <c r="E1476" s="960">
        <v>1</v>
      </c>
      <c r="F1476" t="s">
        <v>438</v>
      </c>
      <c r="G1476" s="960">
        <v>91</v>
      </c>
      <c r="H1476" t="s">
        <v>383</v>
      </c>
      <c r="I1476" s="961" t="s">
        <v>488</v>
      </c>
      <c r="J1476" s="961" t="s">
        <v>444</v>
      </c>
      <c r="K1476" s="961" t="s">
        <v>0</v>
      </c>
      <c r="L1476" s="956" t="s">
        <v>898</v>
      </c>
      <c r="M1476" s="961" t="s">
        <v>24</v>
      </c>
      <c r="N1476" s="679">
        <f t="shared" ca="1" si="245"/>
        <v>0</v>
      </c>
      <c r="O1476" s="679">
        <f t="shared" ca="1" si="251"/>
        <v>0</v>
      </c>
      <c r="P1476" s="679">
        <f t="shared" ca="1" si="251"/>
        <v>0</v>
      </c>
      <c r="Q1476" s="679">
        <f t="shared" ca="1" si="251"/>
        <v>0</v>
      </c>
      <c r="R1476" s="679">
        <f t="shared" ca="1" si="251"/>
        <v>0</v>
      </c>
      <c r="S1476" s="679">
        <f t="shared" ca="1" si="251"/>
        <v>0</v>
      </c>
      <c r="T1476" s="679">
        <f t="shared" ca="1" si="251"/>
        <v>0</v>
      </c>
      <c r="U1476" s="679">
        <f t="shared" ca="1" si="251"/>
        <v>0</v>
      </c>
      <c r="V1476" s="679">
        <f t="shared" ca="1" si="251"/>
        <v>0</v>
      </c>
      <c r="W1476" s="679">
        <f t="shared" ca="1" si="247"/>
        <v>0</v>
      </c>
      <c r="X1476" s="679">
        <f t="shared" ca="1" si="250"/>
        <v>0</v>
      </c>
      <c r="Y1476" s="679">
        <f t="shared" ca="1" si="250"/>
        <v>0</v>
      </c>
      <c r="Z1476" s="679">
        <f t="shared" ca="1" si="250"/>
        <v>0</v>
      </c>
      <c r="AA1476" t="str">
        <f t="shared" si="252"/>
        <v>ASR_Financial_Report_SHP21Final</v>
      </c>
      <c r="AB1476" s="960">
        <f t="shared" si="253"/>
        <v>44658</v>
      </c>
      <c r="AC1476" t="str">
        <f t="shared" si="254"/>
        <v>Unaudited</v>
      </c>
    </row>
    <row r="1477" spans="1:29" x14ac:dyDescent="0.25">
      <c r="A1477" t="s">
        <v>420</v>
      </c>
      <c r="B1477" t="s">
        <v>1366</v>
      </c>
      <c r="C1477" t="s">
        <v>1367</v>
      </c>
      <c r="D1477">
        <v>1900</v>
      </c>
      <c r="E1477" s="960">
        <v>1</v>
      </c>
      <c r="F1477" t="s">
        <v>438</v>
      </c>
      <c r="G1477" s="960">
        <v>91</v>
      </c>
      <c r="H1477" t="s">
        <v>383</v>
      </c>
      <c r="I1477" s="961" t="s">
        <v>488</v>
      </c>
      <c r="J1477" s="961" t="s">
        <v>444</v>
      </c>
      <c r="K1477" s="961" t="s">
        <v>53</v>
      </c>
      <c r="L1477" s="940">
        <v>3.1</v>
      </c>
      <c r="M1477" s="961" t="s">
        <v>33</v>
      </c>
      <c r="N1477" s="679">
        <f t="shared" ca="1" si="245"/>
        <v>0</v>
      </c>
      <c r="O1477" s="679">
        <f t="shared" ca="1" si="251"/>
        <v>0</v>
      </c>
      <c r="P1477" s="679">
        <f t="shared" ca="1" si="251"/>
        <v>0</v>
      </c>
      <c r="Q1477" s="679">
        <f t="shared" ca="1" si="251"/>
        <v>0</v>
      </c>
      <c r="R1477" s="679">
        <f t="shared" ca="1" si="251"/>
        <v>0</v>
      </c>
      <c r="S1477" s="679">
        <f t="shared" ca="1" si="251"/>
        <v>0</v>
      </c>
      <c r="T1477" s="679">
        <f t="shared" ca="1" si="251"/>
        <v>0</v>
      </c>
      <c r="U1477" s="679">
        <f t="shared" ca="1" si="251"/>
        <v>0</v>
      </c>
      <c r="V1477" s="679">
        <f t="shared" ca="1" si="251"/>
        <v>0</v>
      </c>
      <c r="W1477" s="679">
        <f t="shared" ca="1" si="247"/>
        <v>0</v>
      </c>
      <c r="X1477" s="679">
        <f t="shared" ca="1" si="250"/>
        <v>0</v>
      </c>
      <c r="Y1477" s="679">
        <f t="shared" ca="1" si="250"/>
        <v>0</v>
      </c>
      <c r="Z1477" s="679">
        <f t="shared" ca="1" si="250"/>
        <v>0</v>
      </c>
      <c r="AA1477" t="str">
        <f t="shared" si="252"/>
        <v>ASR_Financial_Report_SHP21Final</v>
      </c>
      <c r="AB1477" s="960">
        <f t="shared" si="253"/>
        <v>44658</v>
      </c>
      <c r="AC1477" t="str">
        <f t="shared" si="254"/>
        <v>Unaudited</v>
      </c>
    </row>
    <row r="1478" spans="1:29" x14ac:dyDescent="0.25">
      <c r="A1478" t="s">
        <v>420</v>
      </c>
      <c r="B1478" t="s">
        <v>1366</v>
      </c>
      <c r="C1478" t="s">
        <v>1367</v>
      </c>
      <c r="D1478">
        <v>1900</v>
      </c>
      <c r="E1478" s="960">
        <v>1</v>
      </c>
      <c r="F1478" t="s">
        <v>438</v>
      </c>
      <c r="G1478" s="960">
        <v>91</v>
      </c>
      <c r="H1478" t="s">
        <v>383</v>
      </c>
      <c r="I1478" s="961" t="s">
        <v>488</v>
      </c>
      <c r="J1478" s="961" t="s">
        <v>444</v>
      </c>
      <c r="K1478" s="961" t="s">
        <v>53</v>
      </c>
      <c r="L1478" s="940">
        <v>3.2</v>
      </c>
      <c r="M1478" s="961" t="s">
        <v>34</v>
      </c>
      <c r="N1478" s="679">
        <f t="shared" ca="1" si="245"/>
        <v>0</v>
      </c>
      <c r="O1478" s="679">
        <f t="shared" ca="1" si="251"/>
        <v>0</v>
      </c>
      <c r="P1478" s="679">
        <f t="shared" ca="1" si="251"/>
        <v>0</v>
      </c>
      <c r="Q1478" s="679">
        <f t="shared" ca="1" si="251"/>
        <v>0</v>
      </c>
      <c r="R1478" s="679">
        <f t="shared" ca="1" si="251"/>
        <v>0</v>
      </c>
      <c r="S1478" s="679">
        <f t="shared" ca="1" si="251"/>
        <v>0</v>
      </c>
      <c r="T1478" s="679">
        <f t="shared" ca="1" si="251"/>
        <v>0</v>
      </c>
      <c r="U1478" s="679">
        <f t="shared" ca="1" si="251"/>
        <v>0</v>
      </c>
      <c r="V1478" s="679">
        <f t="shared" ca="1" si="251"/>
        <v>0</v>
      </c>
      <c r="W1478" s="679">
        <f t="shared" ca="1" si="247"/>
        <v>0</v>
      </c>
      <c r="X1478" s="679">
        <f t="shared" ca="1" si="250"/>
        <v>0</v>
      </c>
      <c r="Y1478" s="679">
        <f t="shared" ca="1" si="250"/>
        <v>0</v>
      </c>
      <c r="Z1478" s="679">
        <f t="shared" ca="1" si="250"/>
        <v>0</v>
      </c>
      <c r="AA1478" t="str">
        <f t="shared" si="252"/>
        <v>ASR_Financial_Report_SHP21Final</v>
      </c>
      <c r="AB1478" s="960">
        <f t="shared" si="253"/>
        <v>44658</v>
      </c>
      <c r="AC1478" t="str">
        <f t="shared" si="254"/>
        <v>Unaudited</v>
      </c>
    </row>
    <row r="1479" spans="1:29" x14ac:dyDescent="0.25">
      <c r="A1479" t="s">
        <v>420</v>
      </c>
      <c r="B1479" t="s">
        <v>1366</v>
      </c>
      <c r="C1479" t="s">
        <v>1367</v>
      </c>
      <c r="D1479">
        <v>1900</v>
      </c>
      <c r="E1479" s="960">
        <v>1</v>
      </c>
      <c r="F1479" t="s">
        <v>438</v>
      </c>
      <c r="G1479" s="960">
        <v>91</v>
      </c>
      <c r="H1479" t="s">
        <v>383</v>
      </c>
      <c r="I1479" s="968" t="s">
        <v>488</v>
      </c>
      <c r="J1479" s="968" t="s">
        <v>444</v>
      </c>
      <c r="K1479" s="968" t="s">
        <v>53</v>
      </c>
      <c r="L1479" s="948">
        <v>3.3</v>
      </c>
      <c r="M1479" s="968" t="s">
        <v>54</v>
      </c>
      <c r="N1479" s="679">
        <f t="shared" ca="1" si="245"/>
        <v>0</v>
      </c>
      <c r="O1479" s="679">
        <f t="shared" ca="1" si="251"/>
        <v>0</v>
      </c>
      <c r="P1479" s="679">
        <f t="shared" ca="1" si="251"/>
        <v>0</v>
      </c>
      <c r="Q1479" s="679">
        <f t="shared" ca="1" si="251"/>
        <v>0</v>
      </c>
      <c r="R1479" s="679">
        <f t="shared" ca="1" si="251"/>
        <v>0</v>
      </c>
      <c r="S1479" s="679">
        <f t="shared" ca="1" si="251"/>
        <v>0</v>
      </c>
      <c r="T1479" s="679">
        <f t="shared" ca="1" si="251"/>
        <v>0</v>
      </c>
      <c r="U1479" s="679">
        <f t="shared" ca="1" si="251"/>
        <v>0</v>
      </c>
      <c r="V1479" s="679">
        <f t="shared" ca="1" si="251"/>
        <v>0</v>
      </c>
      <c r="W1479" s="679">
        <f t="shared" ca="1" si="247"/>
        <v>0</v>
      </c>
      <c r="X1479" s="679">
        <f t="shared" ca="1" si="250"/>
        <v>0</v>
      </c>
      <c r="Y1479" s="679">
        <f t="shared" ca="1" si="250"/>
        <v>0</v>
      </c>
      <c r="Z1479" s="679">
        <f t="shared" ca="1" si="250"/>
        <v>0</v>
      </c>
      <c r="AA1479" t="str">
        <f t="shared" si="252"/>
        <v>ASR_Financial_Report_SHP21Final</v>
      </c>
      <c r="AB1479" s="960">
        <f t="shared" si="253"/>
        <v>44658</v>
      </c>
      <c r="AC1479" t="str">
        <f t="shared" si="254"/>
        <v>Unaudited</v>
      </c>
    </row>
    <row r="1480" spans="1:29" x14ac:dyDescent="0.25">
      <c r="A1480" t="s">
        <v>420</v>
      </c>
      <c r="B1480" t="s">
        <v>1366</v>
      </c>
      <c r="C1480" t="s">
        <v>1367</v>
      </c>
      <c r="D1480">
        <v>1900</v>
      </c>
      <c r="E1480" s="960">
        <v>1</v>
      </c>
      <c r="F1480" t="s">
        <v>438</v>
      </c>
      <c r="G1480" s="960">
        <v>91</v>
      </c>
      <c r="H1480" t="s">
        <v>383</v>
      </c>
      <c r="I1480" s="940" t="s">
        <v>488</v>
      </c>
      <c r="J1480" s="940" t="s">
        <v>444</v>
      </c>
      <c r="K1480" s="940" t="s">
        <v>53</v>
      </c>
      <c r="L1480" s="940" t="s">
        <v>44</v>
      </c>
      <c r="M1480" s="961" t="s">
        <v>153</v>
      </c>
      <c r="N1480" s="679">
        <f t="shared" ca="1" si="245"/>
        <v>0</v>
      </c>
      <c r="O1480" s="679">
        <f ca="1">IF(OR(AND($F1480="PY",O$1&lt;&gt;"Prior Year"),AND($F1480&lt;&gt;"PY",O$1="Prior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"&amp;$H1480&amp;"'!$A$7:$CA$7"),0)+MATCH(O$1,INDIRECT("'MMA Rev-Exp "&amp;$H1480&amp;"'!$D$8:$CA$8"),0)-1)))</f>
        <v>0</v>
      </c>
      <c r="P1480" s="679">
        <f ca="1">IF(OR(AND($F1480="PY",P$1&lt;&gt;"Prior Year"),AND($F1480&lt;&gt;"PY",P$1="Prior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"&amp;$H1480&amp;"'!$A$7:$CA$7"),0)+MATCH(P$1,INDIRECT("'MMA Rev-Exp "&amp;$H1480&amp;"'!$D$8:$CA$8"),0)-1)))</f>
        <v>0</v>
      </c>
      <c r="Q1480" s="679">
        <f ca="1">IF(OR(AND($F1480="PY",Q$1&lt;&gt;"Prior Year"),AND($F1480&lt;&gt;"PY",Q$1="Prior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"&amp;$H1480&amp;"'!$A$7:$CA$7"),0)+MATCH(Q$1,INDIRECT("'MMA Rev-Exp "&amp;$H1480&amp;"'!$D$8:$CA$8"),0)-1)))</f>
        <v>0</v>
      </c>
      <c r="R1480" s="679">
        <f ca="1">IF(OR(AND($F1480="PY",R$1&lt;&gt;"Prior Year"),AND($F1480&lt;&gt;"PY",R$1="Prior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"&amp;$H1480&amp;"'!$A$7:$CA$7"),0)+MATCH(R$1,INDIRECT("'MMA Rev-Exp "&amp;$H1480&amp;"'!$D$8:$CA$8"),0)-1)))</f>
        <v>0</v>
      </c>
      <c r="S1480" s="679">
        <f t="shared" ref="O1480:Z1503" ca="1" si="25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679">
        <f t="shared" ca="1" si="255"/>
        <v>0</v>
      </c>
      <c r="U1480" s="679">
        <f t="shared" ca="1" si="255"/>
        <v>0</v>
      </c>
      <c r="V1480" s="679">
        <f t="shared" ca="1" si="255"/>
        <v>0</v>
      </c>
      <c r="W1480" s="679">
        <f t="shared" ca="1" si="247"/>
        <v>0</v>
      </c>
      <c r="X1480" s="679">
        <f t="shared" ca="1" si="255"/>
        <v>0</v>
      </c>
      <c r="Y1480" s="679">
        <f t="shared" ca="1" si="255"/>
        <v>0</v>
      </c>
      <c r="Z1480" s="679">
        <f t="shared" ca="1" si="255"/>
        <v>0</v>
      </c>
      <c r="AA1480" t="str">
        <f t="shared" si="252"/>
        <v>ASR_Financial_Report_SHP21Final</v>
      </c>
      <c r="AB1480" s="960">
        <f t="shared" si="253"/>
        <v>44658</v>
      </c>
      <c r="AC1480" t="str">
        <f t="shared" si="254"/>
        <v>Unaudited</v>
      </c>
    </row>
    <row r="1481" spans="1:29" x14ac:dyDescent="0.25">
      <c r="A1481" t="s">
        <v>420</v>
      </c>
      <c r="B1481" t="s">
        <v>1366</v>
      </c>
      <c r="C1481" t="s">
        <v>1367</v>
      </c>
      <c r="D1481">
        <v>1900</v>
      </c>
      <c r="E1481" s="960">
        <v>1</v>
      </c>
      <c r="F1481" t="s">
        <v>438</v>
      </c>
      <c r="G1481" s="960">
        <v>91</v>
      </c>
      <c r="H1481" t="s">
        <v>383</v>
      </c>
      <c r="I1481" s="940" t="s">
        <v>488</v>
      </c>
      <c r="J1481" s="940" t="s">
        <v>444</v>
      </c>
      <c r="K1481" s="940" t="s">
        <v>53</v>
      </c>
      <c r="L1481" s="946" t="s">
        <v>41</v>
      </c>
      <c r="M1481" s="962" t="s">
        <v>52</v>
      </c>
      <c r="N1481" s="679">
        <f t="shared" ref="N1481:N1544" ca="1" si="25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679">
        <f t="shared" ca="1" si="255"/>
        <v>0</v>
      </c>
      <c r="P1481" s="679">
        <f t="shared" ca="1" si="255"/>
        <v>0</v>
      </c>
      <c r="Q1481" s="679">
        <f t="shared" ca="1" si="255"/>
        <v>0</v>
      </c>
      <c r="R1481" s="679">
        <f t="shared" ca="1" si="255"/>
        <v>0</v>
      </c>
      <c r="S1481" s="679">
        <f t="shared" ca="1" si="255"/>
        <v>0</v>
      </c>
      <c r="T1481" s="679">
        <f t="shared" ca="1" si="255"/>
        <v>0</v>
      </c>
      <c r="U1481" s="679">
        <f t="shared" ca="1" si="255"/>
        <v>0</v>
      </c>
      <c r="V1481" s="679">
        <f t="shared" ca="1" si="255"/>
        <v>0</v>
      </c>
      <c r="W1481" s="679">
        <f t="shared" ca="1" si="247"/>
        <v>0</v>
      </c>
      <c r="X1481" s="679">
        <f t="shared" ca="1" si="255"/>
        <v>0</v>
      </c>
      <c r="Y1481" s="679">
        <f t="shared" ca="1" si="255"/>
        <v>0</v>
      </c>
      <c r="Z1481" s="679">
        <f t="shared" ca="1" si="255"/>
        <v>0</v>
      </c>
      <c r="AA1481" t="str">
        <f t="shared" si="252"/>
        <v>ASR_Financial_Report_SHP21Final</v>
      </c>
      <c r="AB1481" s="960">
        <f t="shared" si="253"/>
        <v>44658</v>
      </c>
      <c r="AC1481" t="str">
        <f t="shared" si="254"/>
        <v>Unaudited</v>
      </c>
    </row>
    <row r="1482" spans="1:29" x14ac:dyDescent="0.25">
      <c r="A1482" t="s">
        <v>420</v>
      </c>
      <c r="B1482" t="s">
        <v>1366</v>
      </c>
      <c r="C1482" t="s">
        <v>1367</v>
      </c>
      <c r="D1482">
        <v>1900</v>
      </c>
      <c r="E1482" s="960">
        <v>1</v>
      </c>
      <c r="F1482" t="s">
        <v>438</v>
      </c>
      <c r="G1482" s="960">
        <v>91</v>
      </c>
      <c r="H1482" t="s">
        <v>383</v>
      </c>
      <c r="I1482" s="961" t="s">
        <v>488</v>
      </c>
      <c r="J1482" s="961" t="s">
        <v>444</v>
      </c>
      <c r="K1482" s="961" t="s">
        <v>53</v>
      </c>
      <c r="L1482" s="940" t="s">
        <v>42</v>
      </c>
      <c r="M1482" s="961" t="s">
        <v>154</v>
      </c>
      <c r="N1482" s="679">
        <f t="shared" ca="1" si="256"/>
        <v>0</v>
      </c>
      <c r="O1482" s="679">
        <f t="shared" ca="1" si="255"/>
        <v>0</v>
      </c>
      <c r="P1482" s="679">
        <f t="shared" ca="1" si="255"/>
        <v>0</v>
      </c>
      <c r="Q1482" s="679">
        <f t="shared" ca="1" si="255"/>
        <v>0</v>
      </c>
      <c r="R1482" s="679">
        <f t="shared" ca="1" si="255"/>
        <v>0</v>
      </c>
      <c r="S1482" s="679">
        <f t="shared" ca="1" si="255"/>
        <v>0</v>
      </c>
      <c r="T1482" s="679">
        <f t="shared" ca="1" si="255"/>
        <v>0</v>
      </c>
      <c r="U1482" s="679">
        <f t="shared" ca="1" si="255"/>
        <v>0</v>
      </c>
      <c r="V1482" s="679">
        <f t="shared" ca="1" si="255"/>
        <v>0</v>
      </c>
      <c r="W1482" s="679">
        <f t="shared" ca="1" si="247"/>
        <v>0</v>
      </c>
      <c r="X1482" s="679">
        <f t="shared" ca="1" si="255"/>
        <v>0</v>
      </c>
      <c r="Y1482" s="679">
        <f t="shared" ca="1" si="255"/>
        <v>0</v>
      </c>
      <c r="Z1482" s="679">
        <f t="shared" ca="1" si="255"/>
        <v>0</v>
      </c>
      <c r="AA1482" t="str">
        <f t="shared" si="252"/>
        <v>ASR_Financial_Report_SHP21Final</v>
      </c>
      <c r="AB1482" s="960">
        <f t="shared" si="253"/>
        <v>44658</v>
      </c>
      <c r="AC1482" t="str">
        <f t="shared" si="254"/>
        <v>Unaudited</v>
      </c>
    </row>
    <row r="1483" spans="1:29" x14ac:dyDescent="0.25">
      <c r="A1483" t="s">
        <v>420</v>
      </c>
      <c r="B1483" t="s">
        <v>1366</v>
      </c>
      <c r="C1483" t="s">
        <v>1367</v>
      </c>
      <c r="D1483">
        <v>1900</v>
      </c>
      <c r="E1483" s="960">
        <v>1</v>
      </c>
      <c r="F1483" t="s">
        <v>438</v>
      </c>
      <c r="G1483" s="960">
        <v>91</v>
      </c>
      <c r="H1483" t="s">
        <v>383</v>
      </c>
      <c r="I1483" s="940" t="s">
        <v>488</v>
      </c>
      <c r="J1483" s="940" t="s">
        <v>444</v>
      </c>
      <c r="K1483" s="940" t="s">
        <v>53</v>
      </c>
      <c r="L1483" s="940" t="s">
        <v>43</v>
      </c>
      <c r="M1483" s="961" t="s">
        <v>462</v>
      </c>
      <c r="N1483" s="679">
        <f t="shared" ca="1" si="256"/>
        <v>0</v>
      </c>
      <c r="O1483" s="679">
        <f t="shared" ca="1" si="255"/>
        <v>0</v>
      </c>
      <c r="P1483" s="679">
        <f t="shared" ca="1" si="255"/>
        <v>0</v>
      </c>
      <c r="Q1483" s="679">
        <f t="shared" ca="1" si="255"/>
        <v>0</v>
      </c>
      <c r="R1483" s="679">
        <f t="shared" ca="1" si="255"/>
        <v>0</v>
      </c>
      <c r="S1483" s="679">
        <f t="shared" ca="1" si="255"/>
        <v>0</v>
      </c>
      <c r="T1483" s="679">
        <f t="shared" ca="1" si="255"/>
        <v>0</v>
      </c>
      <c r="U1483" s="679">
        <f t="shared" ca="1" si="255"/>
        <v>0</v>
      </c>
      <c r="V1483" s="679">
        <f t="shared" ca="1" si="255"/>
        <v>0</v>
      </c>
      <c r="W1483" s="679">
        <f t="shared" ca="1" si="247"/>
        <v>0</v>
      </c>
      <c r="X1483" s="679">
        <f t="shared" ca="1" si="255"/>
        <v>0</v>
      </c>
      <c r="Y1483" s="679">
        <f t="shared" ca="1" si="255"/>
        <v>0</v>
      </c>
      <c r="Z1483" s="679">
        <f t="shared" ca="1" si="255"/>
        <v>0</v>
      </c>
      <c r="AA1483" t="str">
        <f t="shared" si="252"/>
        <v>ASR_Financial_Report_SHP21Final</v>
      </c>
      <c r="AB1483" s="960">
        <f t="shared" si="253"/>
        <v>44658</v>
      </c>
      <c r="AC1483" t="str">
        <f t="shared" si="254"/>
        <v>Unaudited</v>
      </c>
    </row>
    <row r="1484" spans="1:29" x14ac:dyDescent="0.25">
      <c r="A1484" t="s">
        <v>420</v>
      </c>
      <c r="B1484" t="s">
        <v>1366</v>
      </c>
      <c r="C1484" t="s">
        <v>1367</v>
      </c>
      <c r="D1484">
        <v>1900</v>
      </c>
      <c r="E1484" s="960">
        <v>1</v>
      </c>
      <c r="F1484" t="s">
        <v>438</v>
      </c>
      <c r="G1484" s="960">
        <v>91</v>
      </c>
      <c r="H1484" t="s">
        <v>383</v>
      </c>
      <c r="I1484" s="940" t="s">
        <v>488</v>
      </c>
      <c r="J1484" s="940" t="s">
        <v>444</v>
      </c>
      <c r="K1484" s="940" t="s">
        <v>901</v>
      </c>
      <c r="L1484" s="940" t="s">
        <v>902</v>
      </c>
      <c r="M1484" s="961" t="s">
        <v>901</v>
      </c>
      <c r="N1484" s="679">
        <f t="shared" ca="1" si="256"/>
        <v>0</v>
      </c>
      <c r="O1484" s="679">
        <f t="shared" ca="1" si="255"/>
        <v>0</v>
      </c>
      <c r="P1484" s="679">
        <f t="shared" ca="1" si="255"/>
        <v>0</v>
      </c>
      <c r="Q1484" s="679">
        <f t="shared" ca="1" si="255"/>
        <v>0</v>
      </c>
      <c r="R1484" s="679">
        <f t="shared" ca="1" si="255"/>
        <v>0</v>
      </c>
      <c r="S1484" s="679">
        <f t="shared" ca="1" si="255"/>
        <v>0</v>
      </c>
      <c r="T1484" s="679">
        <f t="shared" ca="1" si="255"/>
        <v>0</v>
      </c>
      <c r="U1484" s="679">
        <f t="shared" ca="1" si="255"/>
        <v>0</v>
      </c>
      <c r="V1484" s="679">
        <f t="shared" ca="1" si="255"/>
        <v>0</v>
      </c>
      <c r="W1484" s="679">
        <f t="shared" ca="1" si="247"/>
        <v>0</v>
      </c>
      <c r="X1484" s="679">
        <f t="shared" ca="1" si="255"/>
        <v>0</v>
      </c>
      <c r="Y1484" s="679">
        <f t="shared" ca="1" si="255"/>
        <v>0</v>
      </c>
      <c r="Z1484" s="679">
        <f t="shared" ca="1" si="255"/>
        <v>0</v>
      </c>
      <c r="AA1484" t="str">
        <f t="shared" si="252"/>
        <v>ASR_Financial_Report_SHP21Final</v>
      </c>
      <c r="AB1484" s="960">
        <f t="shared" si="253"/>
        <v>44658</v>
      </c>
      <c r="AC1484" t="str">
        <f t="shared" si="254"/>
        <v>Unaudited</v>
      </c>
    </row>
    <row r="1485" spans="1:29" x14ac:dyDescent="0.25">
      <c r="A1485" t="s">
        <v>420</v>
      </c>
      <c r="B1485" t="s">
        <v>1366</v>
      </c>
      <c r="C1485" t="s">
        <v>1367</v>
      </c>
      <c r="D1485">
        <v>1900</v>
      </c>
      <c r="E1485" s="960">
        <v>1</v>
      </c>
      <c r="F1485" t="s">
        <v>438</v>
      </c>
      <c r="G1485" s="960">
        <v>91</v>
      </c>
      <c r="H1485" t="s">
        <v>383</v>
      </c>
      <c r="I1485" s="961" t="s">
        <v>488</v>
      </c>
      <c r="J1485" s="961" t="s">
        <v>444</v>
      </c>
      <c r="K1485" s="961" t="s">
        <v>901</v>
      </c>
      <c r="L1485" s="940" t="s">
        <v>903</v>
      </c>
      <c r="M1485" s="961" t="s">
        <v>906</v>
      </c>
      <c r="N1485" s="679">
        <f t="shared" ca="1" si="256"/>
        <v>0</v>
      </c>
      <c r="O1485" s="679">
        <f t="shared" ca="1" si="255"/>
        <v>0</v>
      </c>
      <c r="P1485" s="679">
        <f t="shared" ca="1" si="255"/>
        <v>0</v>
      </c>
      <c r="Q1485" s="679">
        <f t="shared" ca="1" si="255"/>
        <v>0</v>
      </c>
      <c r="R1485" s="679">
        <f t="shared" ca="1" si="255"/>
        <v>0</v>
      </c>
      <c r="S1485" s="679">
        <f t="shared" ca="1" si="255"/>
        <v>0</v>
      </c>
      <c r="T1485" s="679">
        <f t="shared" ca="1" si="255"/>
        <v>0</v>
      </c>
      <c r="U1485" s="679">
        <f t="shared" ca="1" si="255"/>
        <v>0</v>
      </c>
      <c r="V1485" s="679">
        <f t="shared" ca="1" si="255"/>
        <v>0</v>
      </c>
      <c r="W1485" s="679">
        <f t="shared" ca="1" si="247"/>
        <v>0</v>
      </c>
      <c r="X1485" s="679">
        <f t="shared" ca="1" si="255"/>
        <v>0</v>
      </c>
      <c r="Y1485" s="679">
        <f t="shared" ca="1" si="255"/>
        <v>0</v>
      </c>
      <c r="Z1485" s="679">
        <f t="shared" ca="1" si="255"/>
        <v>0</v>
      </c>
      <c r="AA1485" t="str">
        <f t="shared" si="252"/>
        <v>ASR_Financial_Report_SHP21Final</v>
      </c>
      <c r="AB1485" s="960">
        <f t="shared" si="253"/>
        <v>44658</v>
      </c>
      <c r="AC1485" t="str">
        <f t="shared" si="254"/>
        <v>Unaudited</v>
      </c>
    </row>
    <row r="1486" spans="1:29" x14ac:dyDescent="0.25">
      <c r="A1486" t="s">
        <v>420</v>
      </c>
      <c r="B1486" t="s">
        <v>1366</v>
      </c>
      <c r="C1486" t="s">
        <v>1367</v>
      </c>
      <c r="D1486">
        <v>1900</v>
      </c>
      <c r="E1486" s="960">
        <v>1</v>
      </c>
      <c r="F1486" t="s">
        <v>438</v>
      </c>
      <c r="G1486" s="960">
        <v>91</v>
      </c>
      <c r="H1486" t="s">
        <v>383</v>
      </c>
      <c r="I1486" s="961" t="s">
        <v>488</v>
      </c>
      <c r="J1486" s="961" t="s">
        <v>444</v>
      </c>
      <c r="K1486" s="961" t="s">
        <v>901</v>
      </c>
      <c r="L1486" s="956" t="s">
        <v>904</v>
      </c>
      <c r="M1486" s="961" t="s">
        <v>907</v>
      </c>
      <c r="N1486" s="679">
        <f t="shared" ca="1" si="256"/>
        <v>0</v>
      </c>
      <c r="O1486" s="679">
        <f t="shared" ca="1" si="255"/>
        <v>0</v>
      </c>
      <c r="P1486" s="679">
        <f t="shared" ca="1" si="255"/>
        <v>0</v>
      </c>
      <c r="Q1486" s="679">
        <f t="shared" ca="1" si="255"/>
        <v>0</v>
      </c>
      <c r="R1486" s="679">
        <f t="shared" ca="1" si="255"/>
        <v>0</v>
      </c>
      <c r="S1486" s="679">
        <f t="shared" ca="1" si="255"/>
        <v>0</v>
      </c>
      <c r="T1486" s="679">
        <f t="shared" ca="1" si="255"/>
        <v>0</v>
      </c>
      <c r="U1486" s="679">
        <f t="shared" ca="1" si="255"/>
        <v>0</v>
      </c>
      <c r="V1486" s="679">
        <f t="shared" ca="1" si="255"/>
        <v>0</v>
      </c>
      <c r="W1486" s="679">
        <f t="shared" ca="1" si="247"/>
        <v>0</v>
      </c>
      <c r="X1486" s="679">
        <f t="shared" ca="1" si="255"/>
        <v>0</v>
      </c>
      <c r="Y1486" s="679">
        <f t="shared" ca="1" si="255"/>
        <v>0</v>
      </c>
      <c r="Z1486" s="679">
        <f t="shared" ca="1" si="255"/>
        <v>0</v>
      </c>
      <c r="AA1486" t="str">
        <f t="shared" si="252"/>
        <v>ASR_Financial_Report_SHP21Final</v>
      </c>
      <c r="AB1486" s="960">
        <f t="shared" si="253"/>
        <v>44658</v>
      </c>
      <c r="AC1486" t="str">
        <f t="shared" si="254"/>
        <v>Unaudited</v>
      </c>
    </row>
    <row r="1487" spans="1:29" x14ac:dyDescent="0.25">
      <c r="A1487" t="s">
        <v>420</v>
      </c>
      <c r="B1487" t="s">
        <v>1366</v>
      </c>
      <c r="C1487" t="s">
        <v>1367</v>
      </c>
      <c r="D1487">
        <v>1900</v>
      </c>
      <c r="E1487" s="960">
        <v>1</v>
      </c>
      <c r="F1487" t="s">
        <v>438</v>
      </c>
      <c r="G1487" s="960">
        <v>91</v>
      </c>
      <c r="H1487" t="s">
        <v>383</v>
      </c>
      <c r="I1487" s="940" t="s">
        <v>488</v>
      </c>
      <c r="J1487" s="940" t="s">
        <v>444</v>
      </c>
      <c r="K1487" s="940" t="s">
        <v>445</v>
      </c>
      <c r="L1487" s="940">
        <v>5.0999999999999996</v>
      </c>
      <c r="M1487" s="961" t="s">
        <v>37</v>
      </c>
      <c r="N1487" s="679">
        <f t="shared" ca="1" si="256"/>
        <v>0</v>
      </c>
      <c r="O1487" s="679">
        <f t="shared" ca="1" si="255"/>
        <v>0</v>
      </c>
      <c r="P1487" s="679">
        <f t="shared" ca="1" si="255"/>
        <v>0</v>
      </c>
      <c r="Q1487" s="679">
        <f t="shared" ca="1" si="255"/>
        <v>0</v>
      </c>
      <c r="R1487" s="679">
        <f t="shared" ca="1" si="255"/>
        <v>0</v>
      </c>
      <c r="S1487" s="679">
        <f t="shared" ca="1" si="255"/>
        <v>0</v>
      </c>
      <c r="T1487" s="679">
        <f t="shared" ca="1" si="255"/>
        <v>0</v>
      </c>
      <c r="U1487" s="679">
        <f t="shared" ca="1" si="255"/>
        <v>0</v>
      </c>
      <c r="V1487" s="679">
        <f t="shared" ca="1" si="255"/>
        <v>0</v>
      </c>
      <c r="W1487" s="679">
        <f t="shared" ca="1" si="247"/>
        <v>0</v>
      </c>
      <c r="X1487" s="679">
        <f t="shared" ca="1" si="255"/>
        <v>0</v>
      </c>
      <c r="Y1487" s="679">
        <f t="shared" ca="1" si="255"/>
        <v>0</v>
      </c>
      <c r="Z1487" s="679">
        <f t="shared" ca="1" si="255"/>
        <v>0</v>
      </c>
      <c r="AA1487" t="str">
        <f t="shared" si="252"/>
        <v>ASR_Financial_Report_SHP21Final</v>
      </c>
      <c r="AB1487" s="960">
        <f t="shared" si="253"/>
        <v>44658</v>
      </c>
      <c r="AC1487" t="str">
        <f t="shared" si="254"/>
        <v>Unaudited</v>
      </c>
    </row>
    <row r="1488" spans="1:29" ht="30" x14ac:dyDescent="0.25">
      <c r="A1488" t="s">
        <v>420</v>
      </c>
      <c r="B1488" t="s">
        <v>1366</v>
      </c>
      <c r="C1488" t="s">
        <v>1367</v>
      </c>
      <c r="D1488">
        <v>1900</v>
      </c>
      <c r="E1488" s="960">
        <v>1</v>
      </c>
      <c r="F1488" t="s">
        <v>438</v>
      </c>
      <c r="G1488" s="960">
        <v>91</v>
      </c>
      <c r="H1488" t="s">
        <v>383</v>
      </c>
      <c r="I1488" s="940" t="s">
        <v>488</v>
      </c>
      <c r="J1488" s="940" t="s">
        <v>444</v>
      </c>
      <c r="K1488" s="940" t="s">
        <v>445</v>
      </c>
      <c r="L1488" s="940">
        <v>5.2</v>
      </c>
      <c r="M1488" s="961" t="s">
        <v>303</v>
      </c>
      <c r="N1488" s="679">
        <f t="shared" ca="1" si="256"/>
        <v>0</v>
      </c>
      <c r="O1488" s="679">
        <f t="shared" ca="1" si="255"/>
        <v>0</v>
      </c>
      <c r="P1488" s="679">
        <f t="shared" ca="1" si="255"/>
        <v>0</v>
      </c>
      <c r="Q1488" s="679">
        <f t="shared" ca="1" si="255"/>
        <v>0</v>
      </c>
      <c r="R1488" s="679">
        <f t="shared" ca="1" si="255"/>
        <v>0</v>
      </c>
      <c r="S1488" s="679">
        <f t="shared" ca="1" si="255"/>
        <v>0</v>
      </c>
      <c r="T1488" s="679">
        <f t="shared" ca="1" si="255"/>
        <v>0</v>
      </c>
      <c r="U1488" s="679">
        <f t="shared" ca="1" si="255"/>
        <v>0</v>
      </c>
      <c r="V1488" s="679">
        <f t="shared" ca="1" si="255"/>
        <v>0</v>
      </c>
      <c r="W1488" s="679">
        <f t="shared" ca="1" si="247"/>
        <v>0</v>
      </c>
      <c r="X1488" s="679">
        <f t="shared" ca="1" si="255"/>
        <v>0</v>
      </c>
      <c r="Y1488" s="679">
        <f t="shared" ca="1" si="255"/>
        <v>0</v>
      </c>
      <c r="Z1488" s="679">
        <f t="shared" ca="1" si="255"/>
        <v>0</v>
      </c>
      <c r="AA1488" t="str">
        <f t="shared" si="252"/>
        <v>ASR_Financial_Report_SHP21Final</v>
      </c>
      <c r="AB1488" s="960">
        <f t="shared" si="253"/>
        <v>44658</v>
      </c>
      <c r="AC1488" t="str">
        <f t="shared" si="254"/>
        <v>Unaudited</v>
      </c>
    </row>
    <row r="1489" spans="1:29" ht="30" x14ac:dyDescent="0.25">
      <c r="A1489" t="s">
        <v>420</v>
      </c>
      <c r="B1489" t="s">
        <v>1366</v>
      </c>
      <c r="C1489" t="s">
        <v>1367</v>
      </c>
      <c r="D1489">
        <v>1900</v>
      </c>
      <c r="E1489" s="960">
        <v>1</v>
      </c>
      <c r="F1489" t="s">
        <v>438</v>
      </c>
      <c r="G1489" s="960">
        <v>91</v>
      </c>
      <c r="H1489" t="s">
        <v>383</v>
      </c>
      <c r="I1489" s="940" t="s">
        <v>488</v>
      </c>
      <c r="J1489" s="940" t="s">
        <v>444</v>
      </c>
      <c r="K1489" s="940" t="s">
        <v>445</v>
      </c>
      <c r="L1489" s="940">
        <v>5.3</v>
      </c>
      <c r="M1489" s="961" t="s">
        <v>304</v>
      </c>
      <c r="N1489" s="679">
        <f t="shared" ca="1" si="256"/>
        <v>0</v>
      </c>
      <c r="O1489" s="679">
        <f t="shared" ca="1" si="255"/>
        <v>0</v>
      </c>
      <c r="P1489" s="679">
        <f t="shared" ca="1" si="255"/>
        <v>0</v>
      </c>
      <c r="Q1489" s="679">
        <f t="shared" ca="1" si="255"/>
        <v>0</v>
      </c>
      <c r="R1489" s="679">
        <f t="shared" ca="1" si="255"/>
        <v>0</v>
      </c>
      <c r="S1489" s="679">
        <f t="shared" ca="1" si="255"/>
        <v>0</v>
      </c>
      <c r="T1489" s="679">
        <f t="shared" ca="1" si="255"/>
        <v>0</v>
      </c>
      <c r="U1489" s="679">
        <f t="shared" ca="1" si="255"/>
        <v>0</v>
      </c>
      <c r="V1489" s="679">
        <f t="shared" ca="1" si="255"/>
        <v>0</v>
      </c>
      <c r="W1489" s="679">
        <f t="shared" ca="1" si="247"/>
        <v>0</v>
      </c>
      <c r="X1489" s="679">
        <f t="shared" ca="1" si="255"/>
        <v>0</v>
      </c>
      <c r="Y1489" s="679">
        <f t="shared" ca="1" si="255"/>
        <v>0</v>
      </c>
      <c r="Z1489" s="679">
        <f t="shared" ca="1" si="255"/>
        <v>0</v>
      </c>
      <c r="AA1489" t="str">
        <f t="shared" si="252"/>
        <v>ASR_Financial_Report_SHP21Final</v>
      </c>
      <c r="AB1489" s="960">
        <f t="shared" si="253"/>
        <v>44658</v>
      </c>
      <c r="AC1489" t="str">
        <f t="shared" si="254"/>
        <v>Unaudited</v>
      </c>
    </row>
    <row r="1490" spans="1:29" x14ac:dyDescent="0.25">
      <c r="A1490" t="s">
        <v>420</v>
      </c>
      <c r="B1490" t="s">
        <v>1366</v>
      </c>
      <c r="C1490" t="s">
        <v>1367</v>
      </c>
      <c r="D1490">
        <v>1900</v>
      </c>
      <c r="E1490" s="960">
        <v>1</v>
      </c>
      <c r="F1490" t="s">
        <v>438</v>
      </c>
      <c r="G1490" s="960">
        <v>91</v>
      </c>
      <c r="H1490" t="s">
        <v>383</v>
      </c>
      <c r="I1490" s="940" t="s">
        <v>488</v>
      </c>
      <c r="J1490" s="940" t="s">
        <v>444</v>
      </c>
      <c r="K1490" s="940" t="s">
        <v>445</v>
      </c>
      <c r="L1490" s="956" t="s">
        <v>82</v>
      </c>
      <c r="M1490" s="961" t="s">
        <v>453</v>
      </c>
      <c r="N1490" s="679">
        <f t="shared" ca="1" si="256"/>
        <v>0</v>
      </c>
      <c r="O1490" s="679">
        <f t="shared" ca="1" si="255"/>
        <v>0</v>
      </c>
      <c r="P1490" s="679">
        <f t="shared" ca="1" si="255"/>
        <v>0</v>
      </c>
      <c r="Q1490" s="679">
        <f t="shared" ca="1" si="255"/>
        <v>0</v>
      </c>
      <c r="R1490" s="679">
        <f t="shared" ca="1" si="255"/>
        <v>0</v>
      </c>
      <c r="S1490" s="679">
        <f t="shared" ca="1" si="255"/>
        <v>0</v>
      </c>
      <c r="T1490" s="679">
        <f t="shared" ca="1" si="255"/>
        <v>0</v>
      </c>
      <c r="U1490" s="679">
        <f t="shared" ca="1" si="255"/>
        <v>0</v>
      </c>
      <c r="V1490" s="679">
        <f t="shared" ca="1" si="255"/>
        <v>0</v>
      </c>
      <c r="W1490" s="679">
        <f t="shared" ca="1" si="247"/>
        <v>0</v>
      </c>
      <c r="X1490" s="679">
        <f t="shared" ca="1" si="255"/>
        <v>0</v>
      </c>
      <c r="Y1490" s="679">
        <f t="shared" ca="1" si="255"/>
        <v>0</v>
      </c>
      <c r="Z1490" s="679">
        <f t="shared" ca="1" si="255"/>
        <v>0</v>
      </c>
      <c r="AA1490" t="str">
        <f t="shared" si="252"/>
        <v>ASR_Financial_Report_SHP21Final</v>
      </c>
      <c r="AB1490" s="960">
        <f t="shared" si="253"/>
        <v>44658</v>
      </c>
      <c r="AC1490" t="str">
        <f t="shared" si="254"/>
        <v>Unaudited</v>
      </c>
    </row>
    <row r="1491" spans="1:29" x14ac:dyDescent="0.25">
      <c r="A1491" t="s">
        <v>420</v>
      </c>
      <c r="B1491" t="s">
        <v>1366</v>
      </c>
      <c r="C1491" t="s">
        <v>1367</v>
      </c>
      <c r="D1491">
        <v>1900</v>
      </c>
      <c r="E1491" s="960">
        <v>1</v>
      </c>
      <c r="F1491" t="s">
        <v>438</v>
      </c>
      <c r="G1491" s="960">
        <v>91</v>
      </c>
      <c r="H1491" t="s">
        <v>383</v>
      </c>
      <c r="I1491" s="940" t="s">
        <v>488</v>
      </c>
      <c r="J1491" s="940" t="s">
        <v>444</v>
      </c>
      <c r="K1491" s="940" t="s">
        <v>446</v>
      </c>
      <c r="L1491" s="956">
        <v>6.1</v>
      </c>
      <c r="M1491" s="961" t="s">
        <v>18</v>
      </c>
      <c r="N1491" s="679">
        <f t="shared" ca="1" si="256"/>
        <v>0</v>
      </c>
      <c r="O1491" s="679">
        <f t="shared" ca="1" si="255"/>
        <v>0</v>
      </c>
      <c r="P1491" s="679">
        <f t="shared" ca="1" si="255"/>
        <v>0</v>
      </c>
      <c r="Q1491" s="679">
        <f t="shared" ca="1" si="255"/>
        <v>0</v>
      </c>
      <c r="R1491" s="679">
        <f t="shared" ca="1" si="255"/>
        <v>0</v>
      </c>
      <c r="S1491" s="679">
        <f t="shared" ca="1" si="255"/>
        <v>0</v>
      </c>
      <c r="T1491" s="679">
        <f t="shared" ca="1" si="255"/>
        <v>0</v>
      </c>
      <c r="U1491" s="679">
        <f t="shared" ca="1" si="255"/>
        <v>0</v>
      </c>
      <c r="V1491" s="679">
        <f t="shared" ca="1" si="255"/>
        <v>0</v>
      </c>
      <c r="W1491" s="679">
        <f t="shared" ca="1" si="247"/>
        <v>0</v>
      </c>
      <c r="X1491" s="679">
        <f t="shared" ca="1" si="255"/>
        <v>0</v>
      </c>
      <c r="Y1491" s="679">
        <f t="shared" ca="1" si="255"/>
        <v>0</v>
      </c>
      <c r="Z1491" s="679">
        <f t="shared" ca="1" si="255"/>
        <v>0</v>
      </c>
      <c r="AA1491" t="str">
        <f t="shared" si="252"/>
        <v>ASR_Financial_Report_SHP21Final</v>
      </c>
      <c r="AB1491" s="960">
        <f t="shared" si="253"/>
        <v>44658</v>
      </c>
      <c r="AC1491" t="str">
        <f t="shared" si="254"/>
        <v>Unaudited</v>
      </c>
    </row>
    <row r="1492" spans="1:29" x14ac:dyDescent="0.25">
      <c r="A1492" t="s">
        <v>420</v>
      </c>
      <c r="B1492" t="s">
        <v>1366</v>
      </c>
      <c r="C1492" t="s">
        <v>1367</v>
      </c>
      <c r="D1492">
        <v>1900</v>
      </c>
      <c r="E1492" s="960">
        <v>1</v>
      </c>
      <c r="F1492" t="s">
        <v>438</v>
      </c>
      <c r="G1492" s="960">
        <v>91</v>
      </c>
      <c r="H1492" t="s">
        <v>383</v>
      </c>
      <c r="I1492" s="940" t="s">
        <v>488</v>
      </c>
      <c r="J1492" s="940" t="s">
        <v>444</v>
      </c>
      <c r="K1492" s="940" t="s">
        <v>446</v>
      </c>
      <c r="L1492" s="940">
        <v>6.2</v>
      </c>
      <c r="M1492" s="961" t="s">
        <v>19</v>
      </c>
      <c r="N1492" s="679">
        <f t="shared" ca="1" si="256"/>
        <v>0</v>
      </c>
      <c r="O1492" s="679">
        <f t="shared" ca="1" si="255"/>
        <v>0</v>
      </c>
      <c r="P1492" s="679">
        <f t="shared" ca="1" si="255"/>
        <v>0</v>
      </c>
      <c r="Q1492" s="679">
        <f t="shared" ca="1" si="255"/>
        <v>0</v>
      </c>
      <c r="R1492" s="679">
        <f t="shared" ca="1" si="255"/>
        <v>0</v>
      </c>
      <c r="S1492" s="679">
        <f t="shared" ca="1" si="255"/>
        <v>0</v>
      </c>
      <c r="T1492" s="679">
        <f t="shared" ca="1" si="255"/>
        <v>0</v>
      </c>
      <c r="U1492" s="679">
        <f t="shared" ca="1" si="255"/>
        <v>0</v>
      </c>
      <c r="V1492" s="679">
        <f t="shared" ca="1" si="255"/>
        <v>0</v>
      </c>
      <c r="W1492" s="679">
        <f t="shared" ca="1" si="247"/>
        <v>0</v>
      </c>
      <c r="X1492" s="679">
        <f t="shared" ca="1" si="255"/>
        <v>0</v>
      </c>
      <c r="Y1492" s="679">
        <f t="shared" ca="1" si="255"/>
        <v>0</v>
      </c>
      <c r="Z1492" s="679">
        <f t="shared" ca="1" si="255"/>
        <v>0</v>
      </c>
      <c r="AA1492" t="str">
        <f t="shared" si="252"/>
        <v>ASR_Financial_Report_SHP21Final</v>
      </c>
      <c r="AB1492" s="960">
        <f t="shared" si="253"/>
        <v>44658</v>
      </c>
      <c r="AC1492" t="str">
        <f t="shared" si="254"/>
        <v>Unaudited</v>
      </c>
    </row>
    <row r="1493" spans="1:29" x14ac:dyDescent="0.25">
      <c r="A1493" t="s">
        <v>420</v>
      </c>
      <c r="B1493" t="s">
        <v>1366</v>
      </c>
      <c r="C1493" t="s">
        <v>1367</v>
      </c>
      <c r="D1493">
        <v>1900</v>
      </c>
      <c r="E1493" s="960">
        <v>1</v>
      </c>
      <c r="F1493" t="s">
        <v>438</v>
      </c>
      <c r="G1493" s="960">
        <v>91</v>
      </c>
      <c r="H1493" t="s">
        <v>383</v>
      </c>
      <c r="I1493" s="961" t="s">
        <v>488</v>
      </c>
      <c r="J1493" s="961" t="s">
        <v>444</v>
      </c>
      <c r="K1493" s="961" t="s">
        <v>446</v>
      </c>
      <c r="L1493" s="940">
        <v>6.3</v>
      </c>
      <c r="M1493" s="961" t="s">
        <v>184</v>
      </c>
      <c r="N1493" s="679">
        <f t="shared" ca="1" si="256"/>
        <v>0</v>
      </c>
      <c r="O1493" s="679">
        <f t="shared" ca="1" si="255"/>
        <v>0</v>
      </c>
      <c r="P1493" s="679">
        <f t="shared" ca="1" si="255"/>
        <v>0</v>
      </c>
      <c r="Q1493" s="679">
        <f t="shared" ca="1" si="255"/>
        <v>0</v>
      </c>
      <c r="R1493" s="679">
        <f t="shared" ca="1" si="255"/>
        <v>0</v>
      </c>
      <c r="S1493" s="679">
        <f t="shared" ca="1" si="255"/>
        <v>0</v>
      </c>
      <c r="T1493" s="679">
        <f t="shared" ca="1" si="255"/>
        <v>0</v>
      </c>
      <c r="U1493" s="679">
        <f t="shared" ca="1" si="255"/>
        <v>0</v>
      </c>
      <c r="V1493" s="679">
        <f t="shared" ca="1" si="255"/>
        <v>0</v>
      </c>
      <c r="W1493" s="679">
        <f t="shared" ca="1" si="247"/>
        <v>0</v>
      </c>
      <c r="X1493" s="679">
        <f t="shared" ca="1" si="255"/>
        <v>0</v>
      </c>
      <c r="Y1493" s="679">
        <f t="shared" ca="1" si="255"/>
        <v>0</v>
      </c>
      <c r="Z1493" s="679">
        <f t="shared" ca="1" si="255"/>
        <v>0</v>
      </c>
      <c r="AA1493" t="str">
        <f t="shared" si="252"/>
        <v>ASR_Financial_Report_SHP21Final</v>
      </c>
      <c r="AB1493" s="960">
        <f t="shared" si="253"/>
        <v>44658</v>
      </c>
      <c r="AC1493" t="str">
        <f t="shared" si="254"/>
        <v>Unaudited</v>
      </c>
    </row>
    <row r="1494" spans="1:29" x14ac:dyDescent="0.25">
      <c r="A1494" t="s">
        <v>420</v>
      </c>
      <c r="B1494" t="s">
        <v>1366</v>
      </c>
      <c r="C1494" t="s">
        <v>1367</v>
      </c>
      <c r="D1494">
        <v>1900</v>
      </c>
      <c r="E1494" s="960">
        <v>1</v>
      </c>
      <c r="F1494" t="s">
        <v>438</v>
      </c>
      <c r="G1494" s="960">
        <v>91</v>
      </c>
      <c r="H1494" t="s">
        <v>383</v>
      </c>
      <c r="I1494" s="940" t="s">
        <v>488</v>
      </c>
      <c r="J1494" s="940" t="s">
        <v>444</v>
      </c>
      <c r="K1494" s="940" t="s">
        <v>446</v>
      </c>
      <c r="L1494" s="940" t="s">
        <v>87</v>
      </c>
      <c r="M1494" s="961" t="s">
        <v>454</v>
      </c>
      <c r="N1494" s="679">
        <f t="shared" ca="1" si="256"/>
        <v>0</v>
      </c>
      <c r="O1494" s="679">
        <f t="shared" ca="1" si="255"/>
        <v>0</v>
      </c>
      <c r="P1494" s="679">
        <f t="shared" ca="1" si="255"/>
        <v>0</v>
      </c>
      <c r="Q1494" s="679">
        <f t="shared" ca="1" si="255"/>
        <v>0</v>
      </c>
      <c r="R1494" s="679">
        <f t="shared" ca="1" si="255"/>
        <v>0</v>
      </c>
      <c r="S1494" s="679">
        <f t="shared" ca="1" si="255"/>
        <v>0</v>
      </c>
      <c r="T1494" s="679">
        <f t="shared" ca="1" si="255"/>
        <v>0</v>
      </c>
      <c r="U1494" s="679">
        <f t="shared" ca="1" si="255"/>
        <v>0</v>
      </c>
      <c r="V1494" s="679">
        <f t="shared" ca="1" si="255"/>
        <v>0</v>
      </c>
      <c r="W1494" s="679">
        <f t="shared" ca="1" si="247"/>
        <v>0</v>
      </c>
      <c r="X1494" s="679">
        <f t="shared" ca="1" si="255"/>
        <v>0</v>
      </c>
      <c r="Y1494" s="679">
        <f t="shared" ca="1" si="255"/>
        <v>0</v>
      </c>
      <c r="Z1494" s="679">
        <f t="shared" ca="1" si="255"/>
        <v>0</v>
      </c>
      <c r="AA1494" t="str">
        <f t="shared" si="252"/>
        <v>ASR_Financial_Report_SHP21Final</v>
      </c>
      <c r="AB1494" s="960">
        <f t="shared" si="253"/>
        <v>44658</v>
      </c>
      <c r="AC1494" t="str">
        <f t="shared" si="254"/>
        <v>Unaudited</v>
      </c>
    </row>
    <row r="1495" spans="1:29" x14ac:dyDescent="0.25">
      <c r="A1495" t="s">
        <v>420</v>
      </c>
      <c r="B1495" t="s">
        <v>1366</v>
      </c>
      <c r="C1495" t="s">
        <v>1367</v>
      </c>
      <c r="D1495">
        <v>1900</v>
      </c>
      <c r="E1495" s="960">
        <v>1</v>
      </c>
      <c r="F1495" t="s">
        <v>438</v>
      </c>
      <c r="G1495" s="960">
        <v>91</v>
      </c>
      <c r="H1495" t="s">
        <v>383</v>
      </c>
      <c r="I1495" s="940" t="s">
        <v>488</v>
      </c>
      <c r="J1495" s="940" t="s">
        <v>444</v>
      </c>
      <c r="K1495" s="940" t="s">
        <v>447</v>
      </c>
      <c r="L1495" s="940">
        <v>7.1</v>
      </c>
      <c r="M1495" s="961" t="s">
        <v>20</v>
      </c>
      <c r="N1495" s="679">
        <f t="shared" ca="1" si="256"/>
        <v>0</v>
      </c>
      <c r="O1495" s="679">
        <f t="shared" ca="1" si="255"/>
        <v>0</v>
      </c>
      <c r="P1495" s="679">
        <f t="shared" ca="1" si="255"/>
        <v>0</v>
      </c>
      <c r="Q1495" s="679">
        <f t="shared" ca="1" si="255"/>
        <v>0</v>
      </c>
      <c r="R1495" s="679">
        <f t="shared" ca="1" si="255"/>
        <v>0</v>
      </c>
      <c r="S1495" s="679">
        <f t="shared" ca="1" si="255"/>
        <v>0</v>
      </c>
      <c r="T1495" s="679">
        <f t="shared" ca="1" si="255"/>
        <v>0</v>
      </c>
      <c r="U1495" s="679">
        <f t="shared" ca="1" si="255"/>
        <v>0</v>
      </c>
      <c r="V1495" s="679">
        <f t="shared" ca="1" si="255"/>
        <v>0</v>
      </c>
      <c r="W1495" s="679">
        <f t="shared" ca="1" si="247"/>
        <v>0</v>
      </c>
      <c r="X1495" s="679">
        <f t="shared" ca="1" si="255"/>
        <v>0</v>
      </c>
      <c r="Y1495" s="679">
        <f t="shared" ca="1" si="255"/>
        <v>0</v>
      </c>
      <c r="Z1495" s="679">
        <f t="shared" ca="1" si="255"/>
        <v>0</v>
      </c>
      <c r="AA1495" t="str">
        <f t="shared" si="252"/>
        <v>ASR_Financial_Report_SHP21Final</v>
      </c>
      <c r="AB1495" s="960">
        <f t="shared" si="253"/>
        <v>44658</v>
      </c>
      <c r="AC1495" t="str">
        <f t="shared" si="254"/>
        <v>Unaudited</v>
      </c>
    </row>
    <row r="1496" spans="1:29" x14ac:dyDescent="0.25">
      <c r="A1496" t="s">
        <v>420</v>
      </c>
      <c r="B1496" t="s">
        <v>1366</v>
      </c>
      <c r="C1496" t="s">
        <v>1367</v>
      </c>
      <c r="D1496">
        <v>1900</v>
      </c>
      <c r="E1496" s="960">
        <v>1</v>
      </c>
      <c r="F1496" t="s">
        <v>438</v>
      </c>
      <c r="G1496" s="960">
        <v>91</v>
      </c>
      <c r="H1496" t="s">
        <v>383</v>
      </c>
      <c r="I1496" s="940" t="s">
        <v>488</v>
      </c>
      <c r="J1496" s="940" t="s">
        <v>444</v>
      </c>
      <c r="K1496" s="940" t="s">
        <v>447</v>
      </c>
      <c r="L1496" s="940">
        <v>7.2</v>
      </c>
      <c r="M1496" s="961" t="s">
        <v>21</v>
      </c>
      <c r="N1496" s="679">
        <f t="shared" ca="1" si="256"/>
        <v>0</v>
      </c>
      <c r="O1496" s="679">
        <f t="shared" ca="1" si="255"/>
        <v>0</v>
      </c>
      <c r="P1496" s="679">
        <f t="shared" ca="1" si="255"/>
        <v>0</v>
      </c>
      <c r="Q1496" s="679">
        <f t="shared" ca="1" si="255"/>
        <v>0</v>
      </c>
      <c r="R1496" s="679">
        <f t="shared" ca="1" si="255"/>
        <v>0</v>
      </c>
      <c r="S1496" s="679">
        <f t="shared" ca="1" si="255"/>
        <v>0</v>
      </c>
      <c r="T1496" s="679">
        <f t="shared" ca="1" si="255"/>
        <v>0</v>
      </c>
      <c r="U1496" s="679">
        <f t="shared" ca="1" si="255"/>
        <v>0</v>
      </c>
      <c r="V1496" s="679">
        <f t="shared" ca="1" si="255"/>
        <v>0</v>
      </c>
      <c r="W1496" s="679">
        <f t="shared" ca="1" si="247"/>
        <v>0</v>
      </c>
      <c r="X1496" s="679">
        <f t="shared" ca="1" si="255"/>
        <v>0</v>
      </c>
      <c r="Y1496" s="679">
        <f t="shared" ca="1" si="255"/>
        <v>0</v>
      </c>
      <c r="Z1496" s="679">
        <f t="shared" ca="1" si="255"/>
        <v>0</v>
      </c>
      <c r="AA1496" t="str">
        <f t="shared" si="252"/>
        <v>ASR_Financial_Report_SHP21Final</v>
      </c>
      <c r="AB1496" s="960">
        <f t="shared" si="253"/>
        <v>44658</v>
      </c>
      <c r="AC1496" t="str">
        <f t="shared" si="254"/>
        <v>Unaudited</v>
      </c>
    </row>
    <row r="1497" spans="1:29" x14ac:dyDescent="0.25">
      <c r="A1497" t="s">
        <v>420</v>
      </c>
      <c r="B1497" t="s">
        <v>1366</v>
      </c>
      <c r="C1497" t="s">
        <v>1367</v>
      </c>
      <c r="D1497">
        <v>1900</v>
      </c>
      <c r="E1497" s="960">
        <v>1</v>
      </c>
      <c r="F1497" t="s">
        <v>438</v>
      </c>
      <c r="G1497" s="960">
        <v>91</v>
      </c>
      <c r="H1497" t="s">
        <v>383</v>
      </c>
      <c r="I1497" s="961" t="s">
        <v>488</v>
      </c>
      <c r="J1497" s="961" t="s">
        <v>444</v>
      </c>
      <c r="K1497" s="961" t="s">
        <v>447</v>
      </c>
      <c r="L1497" s="940">
        <v>7.3</v>
      </c>
      <c r="M1497" s="961" t="s">
        <v>155</v>
      </c>
      <c r="N1497" s="679">
        <f t="shared" ca="1" si="256"/>
        <v>0</v>
      </c>
      <c r="O1497" s="679">
        <f t="shared" ca="1" si="255"/>
        <v>0</v>
      </c>
      <c r="P1497" s="679">
        <f t="shared" ca="1" si="255"/>
        <v>0</v>
      </c>
      <c r="Q1497" s="679">
        <f t="shared" ca="1" si="255"/>
        <v>0</v>
      </c>
      <c r="R1497" s="679">
        <f t="shared" ca="1" si="255"/>
        <v>0</v>
      </c>
      <c r="S1497" s="679">
        <f t="shared" ca="1" si="255"/>
        <v>0</v>
      </c>
      <c r="T1497" s="679">
        <f t="shared" ca="1" si="255"/>
        <v>0</v>
      </c>
      <c r="U1497" s="679">
        <f t="shared" ca="1" si="255"/>
        <v>0</v>
      </c>
      <c r="V1497" s="679">
        <f t="shared" ca="1" si="255"/>
        <v>0</v>
      </c>
      <c r="W1497" s="679">
        <f t="shared" ca="1" si="247"/>
        <v>0</v>
      </c>
      <c r="X1497" s="679">
        <f t="shared" ca="1" si="255"/>
        <v>0</v>
      </c>
      <c r="Y1497" s="679">
        <f t="shared" ca="1" si="255"/>
        <v>0</v>
      </c>
      <c r="Z1497" s="679">
        <f t="shared" ca="1" si="255"/>
        <v>0</v>
      </c>
      <c r="AA1497" t="str">
        <f t="shared" si="252"/>
        <v>ASR_Financial_Report_SHP21Final</v>
      </c>
      <c r="AB1497" s="960">
        <f t="shared" si="253"/>
        <v>44658</v>
      </c>
      <c r="AC1497" t="str">
        <f t="shared" si="254"/>
        <v>Unaudited</v>
      </c>
    </row>
    <row r="1498" spans="1:29" x14ac:dyDescent="0.25">
      <c r="A1498" t="s">
        <v>420</v>
      </c>
      <c r="B1498" t="s">
        <v>1366</v>
      </c>
      <c r="C1498" t="s">
        <v>1367</v>
      </c>
      <c r="D1498">
        <v>1900</v>
      </c>
      <c r="E1498" s="960">
        <v>1</v>
      </c>
      <c r="F1498" t="s">
        <v>438</v>
      </c>
      <c r="G1498" s="960">
        <v>91</v>
      </c>
      <c r="H1498" t="s">
        <v>383</v>
      </c>
      <c r="I1498" s="961" t="s">
        <v>488</v>
      </c>
      <c r="J1498" s="961" t="s">
        <v>444</v>
      </c>
      <c r="K1498" s="961" t="s">
        <v>447</v>
      </c>
      <c r="L1498" s="940" t="s">
        <v>91</v>
      </c>
      <c r="M1498" s="961" t="s">
        <v>455</v>
      </c>
      <c r="N1498" s="679">
        <f t="shared" ca="1" si="256"/>
        <v>0</v>
      </c>
      <c r="O1498" s="679">
        <f t="shared" ca="1" si="255"/>
        <v>0</v>
      </c>
      <c r="P1498" s="679">
        <f t="shared" ca="1" si="255"/>
        <v>0</v>
      </c>
      <c r="Q1498" s="679">
        <f t="shared" ca="1" si="255"/>
        <v>0</v>
      </c>
      <c r="R1498" s="679">
        <f t="shared" ca="1" si="255"/>
        <v>0</v>
      </c>
      <c r="S1498" s="679">
        <f t="shared" ca="1" si="255"/>
        <v>0</v>
      </c>
      <c r="T1498" s="679">
        <f t="shared" ca="1" si="255"/>
        <v>0</v>
      </c>
      <c r="U1498" s="679">
        <f t="shared" ca="1" si="255"/>
        <v>0</v>
      </c>
      <c r="V1498" s="679">
        <f t="shared" ca="1" si="255"/>
        <v>0</v>
      </c>
      <c r="W1498" s="679">
        <f t="shared" ca="1" si="247"/>
        <v>0</v>
      </c>
      <c r="X1498" s="679">
        <f t="shared" ca="1" si="255"/>
        <v>0</v>
      </c>
      <c r="Y1498" s="679">
        <f t="shared" ca="1" si="255"/>
        <v>0</v>
      </c>
      <c r="Z1498" s="679">
        <f t="shared" ca="1" si="255"/>
        <v>0</v>
      </c>
      <c r="AA1498" t="str">
        <f t="shared" si="252"/>
        <v>ASR_Financial_Report_SHP21Final</v>
      </c>
      <c r="AB1498" s="960">
        <f t="shared" si="253"/>
        <v>44658</v>
      </c>
      <c r="AC1498" t="str">
        <f t="shared" si="254"/>
        <v>Unaudited</v>
      </c>
    </row>
    <row r="1499" spans="1:29" x14ac:dyDescent="0.25">
      <c r="A1499" t="s">
        <v>420</v>
      </c>
      <c r="B1499" t="s">
        <v>1366</v>
      </c>
      <c r="C1499" t="s">
        <v>1367</v>
      </c>
      <c r="D1499">
        <v>1900</v>
      </c>
      <c r="E1499" s="960">
        <v>1</v>
      </c>
      <c r="F1499" t="s">
        <v>438</v>
      </c>
      <c r="G1499" s="960">
        <v>91</v>
      </c>
      <c r="H1499" t="s">
        <v>383</v>
      </c>
      <c r="I1499" s="961" t="s">
        <v>488</v>
      </c>
      <c r="J1499" s="961" t="s">
        <v>444</v>
      </c>
      <c r="K1499" s="961" t="s">
        <v>448</v>
      </c>
      <c r="L1499" s="940">
        <v>8.1</v>
      </c>
      <c r="M1499" s="961" t="s">
        <v>22</v>
      </c>
      <c r="N1499" s="679">
        <f t="shared" ca="1" si="256"/>
        <v>0</v>
      </c>
      <c r="O1499" s="679">
        <f t="shared" ca="1" si="255"/>
        <v>0</v>
      </c>
      <c r="P1499" s="679">
        <f t="shared" ca="1" si="255"/>
        <v>0</v>
      </c>
      <c r="Q1499" s="679">
        <f t="shared" ca="1" si="255"/>
        <v>0</v>
      </c>
      <c r="R1499" s="679">
        <f t="shared" ca="1" si="255"/>
        <v>0</v>
      </c>
      <c r="S1499" s="679">
        <f t="shared" ca="1" si="255"/>
        <v>0</v>
      </c>
      <c r="T1499" s="679">
        <f t="shared" ca="1" si="255"/>
        <v>0</v>
      </c>
      <c r="U1499" s="679">
        <f t="shared" ca="1" si="255"/>
        <v>0</v>
      </c>
      <c r="V1499" s="679">
        <f t="shared" ca="1" si="255"/>
        <v>0</v>
      </c>
      <c r="W1499" s="679">
        <f t="shared" ca="1" si="247"/>
        <v>0</v>
      </c>
      <c r="X1499" s="679">
        <f t="shared" ca="1" si="255"/>
        <v>0</v>
      </c>
      <c r="Y1499" s="679">
        <f t="shared" ca="1" si="255"/>
        <v>0</v>
      </c>
      <c r="Z1499" s="679">
        <f t="shared" ca="1" si="255"/>
        <v>0</v>
      </c>
      <c r="AA1499" t="str">
        <f t="shared" si="252"/>
        <v>ASR_Financial_Report_SHP21Final</v>
      </c>
      <c r="AB1499" s="960">
        <f t="shared" si="253"/>
        <v>44658</v>
      </c>
      <c r="AC1499" t="str">
        <f t="shared" si="254"/>
        <v>Unaudited</v>
      </c>
    </row>
    <row r="1500" spans="1:29" x14ac:dyDescent="0.25">
      <c r="A1500" t="s">
        <v>420</v>
      </c>
      <c r="B1500" t="s">
        <v>1366</v>
      </c>
      <c r="C1500" t="s">
        <v>1367</v>
      </c>
      <c r="D1500">
        <v>1900</v>
      </c>
      <c r="E1500" s="960">
        <v>1</v>
      </c>
      <c r="F1500" t="s">
        <v>438</v>
      </c>
      <c r="G1500" s="960">
        <v>91</v>
      </c>
      <c r="H1500" t="s">
        <v>383</v>
      </c>
      <c r="I1500" s="961" t="s">
        <v>488</v>
      </c>
      <c r="J1500" s="961" t="s">
        <v>444</v>
      </c>
      <c r="K1500" s="961" t="s">
        <v>448</v>
      </c>
      <c r="L1500" s="940" t="s">
        <v>112</v>
      </c>
      <c r="M1500" s="961" t="s">
        <v>443</v>
      </c>
      <c r="N1500" s="679">
        <f t="shared" ca="1" si="256"/>
        <v>0</v>
      </c>
      <c r="O1500" s="679">
        <f t="shared" ca="1" si="255"/>
        <v>0</v>
      </c>
      <c r="P1500" s="679">
        <f t="shared" ca="1" si="255"/>
        <v>0</v>
      </c>
      <c r="Q1500" s="679">
        <f t="shared" ca="1" si="255"/>
        <v>0</v>
      </c>
      <c r="R1500" s="679">
        <f t="shared" ca="1" si="255"/>
        <v>0</v>
      </c>
      <c r="S1500" s="679">
        <f t="shared" ca="1" si="255"/>
        <v>0</v>
      </c>
      <c r="T1500" s="679">
        <f t="shared" ca="1" si="255"/>
        <v>0</v>
      </c>
      <c r="U1500" s="679">
        <f t="shared" ca="1" si="255"/>
        <v>0</v>
      </c>
      <c r="V1500" s="679">
        <f t="shared" ca="1" si="255"/>
        <v>0</v>
      </c>
      <c r="W1500" s="679">
        <f t="shared" ca="1" si="247"/>
        <v>0</v>
      </c>
      <c r="X1500" s="679">
        <f t="shared" ca="1" si="255"/>
        <v>0</v>
      </c>
      <c r="Y1500" s="679">
        <f t="shared" ca="1" si="255"/>
        <v>0</v>
      </c>
      <c r="Z1500" s="679">
        <f t="shared" ca="1" si="255"/>
        <v>0</v>
      </c>
      <c r="AA1500" t="str">
        <f t="shared" si="252"/>
        <v>ASR_Financial_Report_SHP21Final</v>
      </c>
      <c r="AB1500" s="960">
        <f t="shared" si="253"/>
        <v>44658</v>
      </c>
      <c r="AC1500" t="str">
        <f t="shared" si="254"/>
        <v>Unaudited</v>
      </c>
    </row>
    <row r="1501" spans="1:29" x14ac:dyDescent="0.25">
      <c r="A1501" t="s">
        <v>420</v>
      </c>
      <c r="B1501" t="s">
        <v>1366</v>
      </c>
      <c r="C1501" t="s">
        <v>1367</v>
      </c>
      <c r="D1501">
        <v>1900</v>
      </c>
      <c r="E1501" s="960">
        <v>1</v>
      </c>
      <c r="F1501" t="s">
        <v>438</v>
      </c>
      <c r="G1501" s="960">
        <v>91</v>
      </c>
      <c r="H1501" t="s">
        <v>383</v>
      </c>
      <c r="I1501" s="961" t="s">
        <v>488</v>
      </c>
      <c r="J1501" s="961" t="s">
        <v>444</v>
      </c>
      <c r="K1501" s="961" t="s">
        <v>448</v>
      </c>
      <c r="L1501" s="956" t="s">
        <v>114</v>
      </c>
      <c r="M1501" s="961" t="s">
        <v>157</v>
      </c>
      <c r="N1501" s="679">
        <f t="shared" ca="1" si="256"/>
        <v>0</v>
      </c>
      <c r="O1501" s="679">
        <f t="shared" ca="1" si="255"/>
        <v>0</v>
      </c>
      <c r="P1501" s="679">
        <f t="shared" ca="1" si="255"/>
        <v>0</v>
      </c>
      <c r="Q1501" s="679">
        <f t="shared" ca="1" si="255"/>
        <v>0</v>
      </c>
      <c r="R1501" s="679">
        <f t="shared" ca="1" si="255"/>
        <v>0</v>
      </c>
      <c r="S1501" s="679">
        <f t="shared" ca="1" si="255"/>
        <v>0</v>
      </c>
      <c r="T1501" s="679">
        <f t="shared" ca="1" si="255"/>
        <v>0</v>
      </c>
      <c r="U1501" s="679">
        <f t="shared" ca="1" si="255"/>
        <v>0</v>
      </c>
      <c r="V1501" s="679">
        <f t="shared" ca="1" si="255"/>
        <v>0</v>
      </c>
      <c r="W1501" s="679">
        <f t="shared" ca="1" si="247"/>
        <v>0</v>
      </c>
      <c r="X1501" s="679">
        <f t="shared" ca="1" si="255"/>
        <v>0</v>
      </c>
      <c r="Y1501" s="679">
        <f t="shared" ca="1" si="255"/>
        <v>0</v>
      </c>
      <c r="Z1501" s="679">
        <f t="shared" ca="1" si="255"/>
        <v>0</v>
      </c>
      <c r="AA1501" t="str">
        <f t="shared" si="252"/>
        <v>ASR_Financial_Report_SHP21Final</v>
      </c>
      <c r="AB1501" s="960">
        <f t="shared" si="253"/>
        <v>44658</v>
      </c>
      <c r="AC1501" t="str">
        <f t="shared" si="254"/>
        <v>Unaudited</v>
      </c>
    </row>
    <row r="1502" spans="1:29" x14ac:dyDescent="0.25">
      <c r="A1502" t="s">
        <v>420</v>
      </c>
      <c r="B1502" t="s">
        <v>1366</v>
      </c>
      <c r="C1502" t="s">
        <v>1367</v>
      </c>
      <c r="D1502">
        <v>1900</v>
      </c>
      <c r="E1502" s="960">
        <v>1</v>
      </c>
      <c r="F1502" t="s">
        <v>438</v>
      </c>
      <c r="G1502" s="960">
        <v>91</v>
      </c>
      <c r="H1502" t="s">
        <v>383</v>
      </c>
      <c r="I1502" s="961" t="s">
        <v>488</v>
      </c>
      <c r="J1502" s="961" t="s">
        <v>444</v>
      </c>
      <c r="K1502" s="961" t="s">
        <v>448</v>
      </c>
      <c r="L1502" s="940" t="s">
        <v>115</v>
      </c>
      <c r="M1502" s="961" t="s">
        <v>113</v>
      </c>
      <c r="N1502" s="679">
        <f t="shared" ca="1" si="256"/>
        <v>0</v>
      </c>
      <c r="O1502" s="679">
        <f t="shared" ca="1" si="255"/>
        <v>0</v>
      </c>
      <c r="P1502" s="679">
        <f t="shared" ca="1" si="255"/>
        <v>0</v>
      </c>
      <c r="Q1502" s="679">
        <f t="shared" ca="1" si="255"/>
        <v>0</v>
      </c>
      <c r="R1502" s="679">
        <f t="shared" ca="1" si="255"/>
        <v>0</v>
      </c>
      <c r="S1502" s="679">
        <f t="shared" ca="1" si="255"/>
        <v>0</v>
      </c>
      <c r="T1502" s="679">
        <f t="shared" ca="1" si="255"/>
        <v>0</v>
      </c>
      <c r="U1502" s="679">
        <f t="shared" ca="1" si="255"/>
        <v>0</v>
      </c>
      <c r="V1502" s="679">
        <f t="shared" ca="1" si="255"/>
        <v>0</v>
      </c>
      <c r="W1502" s="679">
        <f t="shared" ca="1" si="247"/>
        <v>0</v>
      </c>
      <c r="X1502" s="679">
        <f t="shared" ca="1" si="255"/>
        <v>0</v>
      </c>
      <c r="Y1502" s="679">
        <f t="shared" ca="1" si="255"/>
        <v>0</v>
      </c>
      <c r="Z1502" s="679">
        <f t="shared" ca="1" si="255"/>
        <v>0</v>
      </c>
      <c r="AA1502" t="str">
        <f t="shared" si="252"/>
        <v>ASR_Financial_Report_SHP21Final</v>
      </c>
      <c r="AB1502" s="960">
        <f t="shared" si="253"/>
        <v>44658</v>
      </c>
      <c r="AC1502" t="str">
        <f t="shared" si="254"/>
        <v>Unaudited</v>
      </c>
    </row>
    <row r="1503" spans="1:29" x14ac:dyDescent="0.25">
      <c r="A1503" t="s">
        <v>420</v>
      </c>
      <c r="B1503" t="s">
        <v>1366</v>
      </c>
      <c r="C1503" t="s">
        <v>1367</v>
      </c>
      <c r="D1503">
        <v>1900</v>
      </c>
      <c r="E1503" s="960">
        <v>1</v>
      </c>
      <c r="F1503" t="s">
        <v>438</v>
      </c>
      <c r="G1503" s="960">
        <v>91</v>
      </c>
      <c r="H1503" t="s">
        <v>383</v>
      </c>
      <c r="I1503" s="940" t="s">
        <v>488</v>
      </c>
      <c r="J1503" s="940" t="s">
        <v>444</v>
      </c>
      <c r="K1503" s="940" t="s">
        <v>448</v>
      </c>
      <c r="L1503" s="940" t="s">
        <v>116</v>
      </c>
      <c r="M1503" s="961" t="s">
        <v>158</v>
      </c>
      <c r="N1503" s="679">
        <f t="shared" ca="1" si="256"/>
        <v>0</v>
      </c>
      <c r="O1503" s="679">
        <f t="shared" ca="1" si="255"/>
        <v>0</v>
      </c>
      <c r="P1503" s="679">
        <f t="shared" ca="1" si="255"/>
        <v>0</v>
      </c>
      <c r="Q1503" s="679">
        <f t="shared" ca="1" si="255"/>
        <v>0</v>
      </c>
      <c r="R1503" s="679">
        <f t="shared" ca="1" si="255"/>
        <v>0</v>
      </c>
      <c r="S1503" s="679">
        <f t="shared" ca="1" si="255"/>
        <v>0</v>
      </c>
      <c r="T1503" s="679">
        <f t="shared" ca="1" si="255"/>
        <v>0</v>
      </c>
      <c r="U1503" s="679">
        <f t="shared" ref="U1503:Z1512" ca="1" si="25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679">
        <f t="shared" ca="1" si="257"/>
        <v>0</v>
      </c>
      <c r="W1503" s="679">
        <f t="shared" ca="1" si="257"/>
        <v>0</v>
      </c>
      <c r="X1503" s="679">
        <f t="shared" ca="1" si="257"/>
        <v>0</v>
      </c>
      <c r="Y1503" s="679">
        <f t="shared" ca="1" si="257"/>
        <v>0</v>
      </c>
      <c r="Z1503" s="679">
        <f t="shared" ca="1" si="257"/>
        <v>0</v>
      </c>
      <c r="AA1503" t="str">
        <f t="shared" si="252"/>
        <v>ASR_Financial_Report_SHP21Final</v>
      </c>
      <c r="AB1503" s="960">
        <f t="shared" si="253"/>
        <v>44658</v>
      </c>
      <c r="AC1503" t="str">
        <f t="shared" si="254"/>
        <v>Unaudited</v>
      </c>
    </row>
    <row r="1504" spans="1:29" x14ac:dyDescent="0.25">
      <c r="A1504" t="s">
        <v>420</v>
      </c>
      <c r="B1504" t="s">
        <v>1366</v>
      </c>
      <c r="C1504" t="s">
        <v>1367</v>
      </c>
      <c r="D1504">
        <v>1900</v>
      </c>
      <c r="E1504" s="960">
        <v>1</v>
      </c>
      <c r="F1504" t="s">
        <v>438</v>
      </c>
      <c r="G1504" s="960">
        <v>91</v>
      </c>
      <c r="H1504" t="s">
        <v>383</v>
      </c>
      <c r="I1504" s="961" t="s">
        <v>488</v>
      </c>
      <c r="J1504" s="961" t="s">
        <v>444</v>
      </c>
      <c r="K1504" s="961" t="s">
        <v>448</v>
      </c>
      <c r="L1504" s="940" t="s">
        <v>159</v>
      </c>
      <c r="M1504" s="961" t="s">
        <v>23</v>
      </c>
      <c r="N1504" s="679">
        <f t="shared" ca="1" si="256"/>
        <v>0</v>
      </c>
      <c r="O1504" s="679">
        <f t="shared" ref="O1504:T1513" ca="1" si="258">IF(OR(AND($F1504="PY",O$1&lt;&gt;"Prior Year"),AND($F1504&lt;&gt;"PY",O$1="Prior Year")),0,INDEX(INDIRECT("'MMA Rev-Exp "&amp;$H1504&amp;"'!$A$1:$CA$200"),IF($J1504="Member Months",MATCH($J1504,INDIRECT("'MMA Rev-Exp "&amp;$H1504&amp;"'!$A$1:$A$200"),0),MATCH($L1504,INDIRECT("'MMA Rev-Exp "&amp;$H1504&amp;"'!$B$1:$B$200"),0)),IF($F1504="PY",MATCH("Prior Year Adjustments",INDIRECT("'MMA Rev-Exp "&amp;$H1504&amp;"'!$A$8:$CA$8"),0),MATCH(IF($F1504="Q1","JANUARY - MARCH (Q1)",IF($F1504="Q2","APRIL - JUNE (Q2)",IF($F1504="Q3","JULY - SEPTEMBER (Q3)",IF($F1504="Q4","OCTOBER - DECEMBER (Q4)",0)))),INDIRECT("'MMA Rev-Exp "&amp;$H1504&amp;"'!$A$7:$CA$7"),0)+MATCH(O$1,INDIRECT("'MMA Rev-Exp "&amp;$H1504&amp;"'!$D$8:$CA$8"),0)-1)))</f>
        <v>0</v>
      </c>
      <c r="P1504" s="679">
        <f t="shared" ca="1" si="258"/>
        <v>0</v>
      </c>
      <c r="Q1504" s="679">
        <f t="shared" ca="1" si="258"/>
        <v>0</v>
      </c>
      <c r="R1504" s="679">
        <f t="shared" ca="1" si="258"/>
        <v>0</v>
      </c>
      <c r="S1504" s="679">
        <f t="shared" ca="1" si="258"/>
        <v>0</v>
      </c>
      <c r="T1504" s="679">
        <f t="shared" ca="1" si="258"/>
        <v>0</v>
      </c>
      <c r="U1504" s="679">
        <f t="shared" ca="1" si="257"/>
        <v>0</v>
      </c>
      <c r="V1504" s="679">
        <f t="shared" ca="1" si="257"/>
        <v>0</v>
      </c>
      <c r="W1504" s="679">
        <f t="shared" ca="1" si="257"/>
        <v>0</v>
      </c>
      <c r="X1504" s="679">
        <f t="shared" ca="1" si="257"/>
        <v>0</v>
      </c>
      <c r="Y1504" s="679">
        <f t="shared" ca="1" si="257"/>
        <v>0</v>
      </c>
      <c r="Z1504" s="679">
        <f t="shared" ca="1" si="257"/>
        <v>0</v>
      </c>
      <c r="AA1504" t="str">
        <f t="shared" si="252"/>
        <v>ASR_Financial_Report_SHP21Final</v>
      </c>
      <c r="AB1504" s="960">
        <f t="shared" si="253"/>
        <v>44658</v>
      </c>
      <c r="AC1504" t="str">
        <f t="shared" si="254"/>
        <v>Unaudited</v>
      </c>
    </row>
    <row r="1505" spans="1:29" x14ac:dyDescent="0.25">
      <c r="A1505" t="s">
        <v>420</v>
      </c>
      <c r="B1505" t="s">
        <v>1366</v>
      </c>
      <c r="C1505" t="s">
        <v>1367</v>
      </c>
      <c r="D1505">
        <v>1900</v>
      </c>
      <c r="E1505" s="960">
        <v>1</v>
      </c>
      <c r="F1505" t="s">
        <v>438</v>
      </c>
      <c r="G1505" s="960">
        <v>91</v>
      </c>
      <c r="H1505" t="s">
        <v>383</v>
      </c>
      <c r="I1505" s="940" t="s">
        <v>488</v>
      </c>
      <c r="J1505" s="940" t="s">
        <v>444</v>
      </c>
      <c r="K1505" s="940" t="s">
        <v>448</v>
      </c>
      <c r="L1505" s="940" t="s">
        <v>442</v>
      </c>
      <c r="M1505" s="940" t="s">
        <v>456</v>
      </c>
      <c r="N1505" s="679">
        <f t="shared" ca="1" si="256"/>
        <v>0</v>
      </c>
      <c r="O1505" s="679">
        <f t="shared" ca="1" si="258"/>
        <v>0</v>
      </c>
      <c r="P1505" s="679">
        <f t="shared" ca="1" si="258"/>
        <v>0</v>
      </c>
      <c r="Q1505" s="679">
        <f t="shared" ca="1" si="258"/>
        <v>0</v>
      </c>
      <c r="R1505" s="679">
        <f t="shared" ca="1" si="258"/>
        <v>0</v>
      </c>
      <c r="S1505" s="679">
        <f t="shared" ca="1" si="258"/>
        <v>0</v>
      </c>
      <c r="T1505" s="679">
        <f t="shared" ca="1" si="258"/>
        <v>0</v>
      </c>
      <c r="U1505" s="679">
        <f t="shared" ca="1" si="257"/>
        <v>0</v>
      </c>
      <c r="V1505" s="679">
        <f t="shared" ca="1" si="257"/>
        <v>0</v>
      </c>
      <c r="W1505" s="679">
        <f t="shared" ca="1" si="257"/>
        <v>0</v>
      </c>
      <c r="X1505" s="679">
        <f t="shared" ca="1" si="257"/>
        <v>0</v>
      </c>
      <c r="Y1505" s="679">
        <f t="shared" ca="1" si="257"/>
        <v>0</v>
      </c>
      <c r="Z1505" s="679">
        <f t="shared" ca="1" si="257"/>
        <v>0</v>
      </c>
      <c r="AA1505" t="str">
        <f t="shared" si="252"/>
        <v>ASR_Financial_Report_SHP21Final</v>
      </c>
      <c r="AB1505" s="960">
        <f t="shared" si="253"/>
        <v>44658</v>
      </c>
      <c r="AC1505" t="str">
        <f t="shared" si="254"/>
        <v>Unaudited</v>
      </c>
    </row>
    <row r="1506" spans="1:29" ht="30" x14ac:dyDescent="0.25">
      <c r="A1506" t="s">
        <v>420</v>
      </c>
      <c r="B1506" t="s">
        <v>1366</v>
      </c>
      <c r="C1506" t="s">
        <v>1367</v>
      </c>
      <c r="D1506">
        <v>1900</v>
      </c>
      <c r="E1506" s="960">
        <v>1</v>
      </c>
      <c r="F1506" t="s">
        <v>438</v>
      </c>
      <c r="G1506" s="960">
        <v>91</v>
      </c>
      <c r="H1506" t="s">
        <v>383</v>
      </c>
      <c r="I1506" s="940" t="s">
        <v>488</v>
      </c>
      <c r="J1506" s="940" t="s">
        <v>444</v>
      </c>
      <c r="K1506" s="940" t="s">
        <v>449</v>
      </c>
      <c r="L1506" s="940">
        <v>9.1</v>
      </c>
      <c r="M1506" s="961" t="s">
        <v>185</v>
      </c>
      <c r="N1506" s="679">
        <f t="shared" ca="1" si="256"/>
        <v>0</v>
      </c>
      <c r="O1506" s="679">
        <f t="shared" ca="1" si="258"/>
        <v>0</v>
      </c>
      <c r="P1506" s="679">
        <f t="shared" ca="1" si="258"/>
        <v>0</v>
      </c>
      <c r="Q1506" s="679">
        <f t="shared" ca="1" si="258"/>
        <v>0</v>
      </c>
      <c r="R1506" s="679">
        <f t="shared" ca="1" si="258"/>
        <v>0</v>
      </c>
      <c r="S1506" s="679">
        <f t="shared" ca="1" si="258"/>
        <v>0</v>
      </c>
      <c r="T1506" s="679">
        <f t="shared" ca="1" si="258"/>
        <v>0</v>
      </c>
      <c r="U1506" s="679">
        <f t="shared" ca="1" si="257"/>
        <v>0</v>
      </c>
      <c r="V1506" s="679">
        <f t="shared" ca="1" si="257"/>
        <v>0</v>
      </c>
      <c r="W1506" s="679">
        <f t="shared" ca="1" si="257"/>
        <v>0</v>
      </c>
      <c r="X1506" s="679">
        <f t="shared" ca="1" si="257"/>
        <v>0</v>
      </c>
      <c r="Y1506" s="679">
        <f t="shared" ca="1" si="257"/>
        <v>0</v>
      </c>
      <c r="Z1506" s="679">
        <f t="shared" ca="1" si="257"/>
        <v>0</v>
      </c>
      <c r="AA1506" t="str">
        <f t="shared" si="252"/>
        <v>ASR_Financial_Report_SHP21Final</v>
      </c>
      <c r="AB1506" s="960">
        <f t="shared" si="253"/>
        <v>44658</v>
      </c>
      <c r="AC1506" t="str">
        <f t="shared" si="254"/>
        <v>Unaudited</v>
      </c>
    </row>
    <row r="1507" spans="1:29" x14ac:dyDescent="0.25">
      <c r="A1507" t="s">
        <v>420</v>
      </c>
      <c r="B1507" t="s">
        <v>1366</v>
      </c>
      <c r="C1507" t="s">
        <v>1367</v>
      </c>
      <c r="D1507">
        <v>1900</v>
      </c>
      <c r="E1507" s="960">
        <v>1</v>
      </c>
      <c r="F1507" t="s">
        <v>438</v>
      </c>
      <c r="G1507" s="960">
        <v>91</v>
      </c>
      <c r="H1507" t="s">
        <v>383</v>
      </c>
      <c r="I1507" s="940" t="s">
        <v>488</v>
      </c>
      <c r="J1507" s="940" t="s">
        <v>444</v>
      </c>
      <c r="K1507" s="940" t="s">
        <v>449</v>
      </c>
      <c r="L1507" s="940" t="s">
        <v>106</v>
      </c>
      <c r="M1507" s="961" t="s">
        <v>186</v>
      </c>
      <c r="N1507" s="679">
        <f t="shared" ca="1" si="256"/>
        <v>0</v>
      </c>
      <c r="O1507" s="679">
        <f t="shared" ca="1" si="258"/>
        <v>0</v>
      </c>
      <c r="P1507" s="679">
        <f t="shared" ca="1" si="258"/>
        <v>0</v>
      </c>
      <c r="Q1507" s="679">
        <f t="shared" ca="1" si="258"/>
        <v>0</v>
      </c>
      <c r="R1507" s="679">
        <f t="shared" ca="1" si="258"/>
        <v>0</v>
      </c>
      <c r="S1507" s="679">
        <f t="shared" ca="1" si="258"/>
        <v>0</v>
      </c>
      <c r="T1507" s="679">
        <f t="shared" ca="1" si="258"/>
        <v>0</v>
      </c>
      <c r="U1507" s="679">
        <f t="shared" ca="1" si="257"/>
        <v>0</v>
      </c>
      <c r="V1507" s="679">
        <f t="shared" ca="1" si="257"/>
        <v>0</v>
      </c>
      <c r="W1507" s="679">
        <f t="shared" ca="1" si="257"/>
        <v>0</v>
      </c>
      <c r="X1507" s="679">
        <f t="shared" ca="1" si="257"/>
        <v>0</v>
      </c>
      <c r="Y1507" s="679">
        <f t="shared" ca="1" si="257"/>
        <v>0</v>
      </c>
      <c r="Z1507" s="679">
        <f t="shared" ca="1" si="257"/>
        <v>0</v>
      </c>
      <c r="AA1507" t="str">
        <f t="shared" si="252"/>
        <v>ASR_Financial_Report_SHP21Final</v>
      </c>
      <c r="AB1507" s="960">
        <f t="shared" si="253"/>
        <v>44658</v>
      </c>
      <c r="AC1507" t="str">
        <f t="shared" si="254"/>
        <v>Unaudited</v>
      </c>
    </row>
    <row r="1508" spans="1:29" x14ac:dyDescent="0.25">
      <c r="A1508" t="s">
        <v>420</v>
      </c>
      <c r="B1508" t="s">
        <v>1366</v>
      </c>
      <c r="C1508" t="s">
        <v>1367</v>
      </c>
      <c r="D1508">
        <v>1900</v>
      </c>
      <c r="E1508" s="960">
        <v>1</v>
      </c>
      <c r="F1508" t="s">
        <v>438</v>
      </c>
      <c r="G1508" s="960">
        <v>91</v>
      </c>
      <c r="H1508" t="s">
        <v>383</v>
      </c>
      <c r="I1508" s="940" t="s">
        <v>488</v>
      </c>
      <c r="J1508" s="940" t="s">
        <v>444</v>
      </c>
      <c r="K1508" s="940" t="s">
        <v>449</v>
      </c>
      <c r="L1508" s="940" t="s">
        <v>1302</v>
      </c>
      <c r="M1508" s="961" t="s">
        <v>1303</v>
      </c>
      <c r="N1508" s="679">
        <f t="shared" ca="1" si="256"/>
        <v>0</v>
      </c>
      <c r="O1508" s="679">
        <f t="shared" ca="1" si="258"/>
        <v>0</v>
      </c>
      <c r="P1508" s="679">
        <f t="shared" ca="1" si="258"/>
        <v>0</v>
      </c>
      <c r="Q1508" s="679">
        <f t="shared" ca="1" si="258"/>
        <v>0</v>
      </c>
      <c r="R1508" s="679">
        <f t="shared" ca="1" si="258"/>
        <v>0</v>
      </c>
      <c r="S1508" s="679">
        <f t="shared" ca="1" si="258"/>
        <v>0</v>
      </c>
      <c r="T1508" s="679">
        <f t="shared" ca="1" si="258"/>
        <v>0</v>
      </c>
      <c r="U1508" s="679">
        <f t="shared" ca="1" si="257"/>
        <v>0</v>
      </c>
      <c r="V1508" s="679">
        <f t="shared" ca="1" si="257"/>
        <v>0</v>
      </c>
      <c r="W1508" s="679">
        <f t="shared" ca="1" si="257"/>
        <v>0</v>
      </c>
      <c r="X1508" s="679">
        <f t="shared" ca="1" si="257"/>
        <v>0</v>
      </c>
      <c r="Y1508" s="679">
        <f t="shared" ca="1" si="257"/>
        <v>0</v>
      </c>
      <c r="Z1508" s="679">
        <f t="shared" ca="1" si="257"/>
        <v>0</v>
      </c>
      <c r="AA1508" t="str">
        <f t="shared" si="252"/>
        <v>ASR_Financial_Report_SHP21Final</v>
      </c>
      <c r="AB1508" s="960">
        <f t="shared" si="253"/>
        <v>44658</v>
      </c>
      <c r="AC1508" t="str">
        <f t="shared" si="254"/>
        <v>Unaudited</v>
      </c>
    </row>
    <row r="1509" spans="1:29" x14ac:dyDescent="0.25">
      <c r="A1509" t="s">
        <v>420</v>
      </c>
      <c r="B1509" t="s">
        <v>1366</v>
      </c>
      <c r="C1509" t="s">
        <v>1367</v>
      </c>
      <c r="D1509">
        <v>1900</v>
      </c>
      <c r="E1509" s="960">
        <v>1</v>
      </c>
      <c r="F1509" t="s">
        <v>438</v>
      </c>
      <c r="G1509" s="960">
        <v>91</v>
      </c>
      <c r="H1509" t="s">
        <v>383</v>
      </c>
      <c r="I1509" s="940" t="s">
        <v>488</v>
      </c>
      <c r="J1509" s="940" t="s">
        <v>444</v>
      </c>
      <c r="K1509" s="940" t="s">
        <v>449</v>
      </c>
      <c r="L1509" s="946" t="s">
        <v>107</v>
      </c>
      <c r="M1509" s="962" t="s">
        <v>187</v>
      </c>
      <c r="N1509" s="679">
        <f t="shared" ca="1" si="256"/>
        <v>0</v>
      </c>
      <c r="O1509" s="679">
        <f t="shared" ca="1" si="258"/>
        <v>0</v>
      </c>
      <c r="P1509" s="679">
        <f t="shared" ca="1" si="258"/>
        <v>0</v>
      </c>
      <c r="Q1509" s="679">
        <f t="shared" ca="1" si="258"/>
        <v>0</v>
      </c>
      <c r="R1509" s="679">
        <f t="shared" ca="1" si="258"/>
        <v>0</v>
      </c>
      <c r="S1509" s="679">
        <f t="shared" ca="1" si="258"/>
        <v>0</v>
      </c>
      <c r="T1509" s="679">
        <f t="shared" ca="1" si="258"/>
        <v>0</v>
      </c>
      <c r="U1509" s="679">
        <f t="shared" ca="1" si="257"/>
        <v>0</v>
      </c>
      <c r="V1509" s="679">
        <f t="shared" ca="1" si="257"/>
        <v>0</v>
      </c>
      <c r="W1509" s="679">
        <f t="shared" ca="1" si="257"/>
        <v>0</v>
      </c>
      <c r="X1509" s="679">
        <f t="shared" ca="1" si="257"/>
        <v>0</v>
      </c>
      <c r="Y1509" s="679">
        <f t="shared" ca="1" si="257"/>
        <v>0</v>
      </c>
      <c r="Z1509" s="679">
        <f t="shared" ca="1" si="257"/>
        <v>0</v>
      </c>
      <c r="AA1509" t="str">
        <f t="shared" si="252"/>
        <v>ASR_Financial_Report_SHP21Final</v>
      </c>
      <c r="AB1509" s="960">
        <f t="shared" si="253"/>
        <v>44658</v>
      </c>
      <c r="AC1509" t="str">
        <f t="shared" si="254"/>
        <v>Unaudited</v>
      </c>
    </row>
    <row r="1510" spans="1:29" x14ac:dyDescent="0.25">
      <c r="A1510" t="s">
        <v>420</v>
      </c>
      <c r="B1510" t="s">
        <v>1366</v>
      </c>
      <c r="C1510" t="s">
        <v>1367</v>
      </c>
      <c r="D1510">
        <v>1900</v>
      </c>
      <c r="E1510" s="960">
        <v>1</v>
      </c>
      <c r="F1510" t="s">
        <v>438</v>
      </c>
      <c r="G1510" s="960">
        <v>91</v>
      </c>
      <c r="H1510" t="s">
        <v>383</v>
      </c>
      <c r="I1510" s="940" t="s">
        <v>488</v>
      </c>
      <c r="J1510" s="940" t="s">
        <v>444</v>
      </c>
      <c r="K1510" s="940" t="s">
        <v>449</v>
      </c>
      <c r="L1510" s="940" t="s">
        <v>108</v>
      </c>
      <c r="M1510" s="961" t="s">
        <v>160</v>
      </c>
      <c r="N1510" s="679">
        <f t="shared" ca="1" si="256"/>
        <v>0</v>
      </c>
      <c r="O1510" s="679">
        <f t="shared" ca="1" si="258"/>
        <v>0</v>
      </c>
      <c r="P1510" s="679">
        <f t="shared" ca="1" si="258"/>
        <v>0</v>
      </c>
      <c r="Q1510" s="679">
        <f t="shared" ca="1" si="258"/>
        <v>0</v>
      </c>
      <c r="R1510" s="679">
        <f t="shared" ca="1" si="258"/>
        <v>0</v>
      </c>
      <c r="S1510" s="679">
        <f t="shared" ca="1" si="258"/>
        <v>0</v>
      </c>
      <c r="T1510" s="679">
        <f t="shared" ca="1" si="258"/>
        <v>0</v>
      </c>
      <c r="U1510" s="679">
        <f t="shared" ca="1" si="257"/>
        <v>0</v>
      </c>
      <c r="V1510" s="679">
        <f t="shared" ca="1" si="257"/>
        <v>0</v>
      </c>
      <c r="W1510" s="679">
        <f t="shared" ca="1" si="257"/>
        <v>0</v>
      </c>
      <c r="X1510" s="679">
        <f t="shared" ca="1" si="257"/>
        <v>0</v>
      </c>
      <c r="Y1510" s="679">
        <f t="shared" ca="1" si="257"/>
        <v>0</v>
      </c>
      <c r="Z1510" s="679">
        <f t="shared" ca="1" si="257"/>
        <v>0</v>
      </c>
      <c r="AA1510" t="str">
        <f t="shared" si="252"/>
        <v>ASR_Financial_Report_SHP21Final</v>
      </c>
      <c r="AB1510" s="960">
        <f t="shared" si="253"/>
        <v>44658</v>
      </c>
      <c r="AC1510" t="str">
        <f t="shared" si="254"/>
        <v>Unaudited</v>
      </c>
    </row>
    <row r="1511" spans="1:29" x14ac:dyDescent="0.25">
      <c r="A1511" t="s">
        <v>420</v>
      </c>
      <c r="B1511" t="s">
        <v>1366</v>
      </c>
      <c r="C1511" t="s">
        <v>1367</v>
      </c>
      <c r="D1511">
        <v>1900</v>
      </c>
      <c r="E1511" s="960">
        <v>1</v>
      </c>
      <c r="F1511" t="s">
        <v>438</v>
      </c>
      <c r="G1511" s="960">
        <v>91</v>
      </c>
      <c r="H1511" t="s">
        <v>383</v>
      </c>
      <c r="I1511" s="940" t="s">
        <v>488</v>
      </c>
      <c r="J1511" s="940" t="s">
        <v>444</v>
      </c>
      <c r="K1511" s="940" t="s">
        <v>449</v>
      </c>
      <c r="L1511" s="940" t="s">
        <v>109</v>
      </c>
      <c r="M1511" s="961" t="s">
        <v>134</v>
      </c>
      <c r="N1511" s="679">
        <f t="shared" ca="1" si="256"/>
        <v>0</v>
      </c>
      <c r="O1511" s="679">
        <f t="shared" ca="1" si="258"/>
        <v>0</v>
      </c>
      <c r="P1511" s="679">
        <f t="shared" ca="1" si="258"/>
        <v>0</v>
      </c>
      <c r="Q1511" s="679">
        <f t="shared" ca="1" si="258"/>
        <v>0</v>
      </c>
      <c r="R1511" s="679">
        <f t="shared" ca="1" si="258"/>
        <v>0</v>
      </c>
      <c r="S1511" s="679">
        <f t="shared" ca="1" si="258"/>
        <v>0</v>
      </c>
      <c r="T1511" s="679">
        <f t="shared" ca="1" si="258"/>
        <v>0</v>
      </c>
      <c r="U1511" s="679">
        <f t="shared" ca="1" si="257"/>
        <v>0</v>
      </c>
      <c r="V1511" s="679">
        <f t="shared" ca="1" si="257"/>
        <v>0</v>
      </c>
      <c r="W1511" s="679">
        <f t="shared" ca="1" si="257"/>
        <v>0</v>
      </c>
      <c r="X1511" s="679">
        <f t="shared" ca="1" si="257"/>
        <v>0</v>
      </c>
      <c r="Y1511" s="679">
        <f t="shared" ca="1" si="257"/>
        <v>0</v>
      </c>
      <c r="Z1511" s="679">
        <f t="shared" ca="1" si="257"/>
        <v>0</v>
      </c>
      <c r="AA1511" t="str">
        <f t="shared" si="252"/>
        <v>ASR_Financial_Report_SHP21Final</v>
      </c>
      <c r="AB1511" s="960">
        <f t="shared" si="253"/>
        <v>44658</v>
      </c>
      <c r="AC1511" t="str">
        <f t="shared" si="254"/>
        <v>Unaudited</v>
      </c>
    </row>
    <row r="1512" spans="1:29" x14ac:dyDescent="0.25">
      <c r="A1512" t="s">
        <v>420</v>
      </c>
      <c r="B1512" t="s">
        <v>1366</v>
      </c>
      <c r="C1512" t="s">
        <v>1367</v>
      </c>
      <c r="D1512">
        <v>1900</v>
      </c>
      <c r="E1512" s="960">
        <v>1</v>
      </c>
      <c r="F1512" t="s">
        <v>438</v>
      </c>
      <c r="G1512" s="960">
        <v>91</v>
      </c>
      <c r="H1512" t="s">
        <v>383</v>
      </c>
      <c r="I1512" s="940" t="s">
        <v>488</v>
      </c>
      <c r="J1512" s="940" t="s">
        <v>444</v>
      </c>
      <c r="K1512" s="940" t="s">
        <v>449</v>
      </c>
      <c r="L1512" s="940" t="s">
        <v>110</v>
      </c>
      <c r="M1512" s="961" t="s">
        <v>162</v>
      </c>
      <c r="N1512" s="679">
        <f t="shared" ca="1" si="256"/>
        <v>0</v>
      </c>
      <c r="O1512" s="679">
        <f t="shared" ca="1" si="258"/>
        <v>0</v>
      </c>
      <c r="P1512" s="679">
        <f t="shared" ca="1" si="258"/>
        <v>0</v>
      </c>
      <c r="Q1512" s="679">
        <f t="shared" ca="1" si="258"/>
        <v>0</v>
      </c>
      <c r="R1512" s="679">
        <f t="shared" ca="1" si="258"/>
        <v>0</v>
      </c>
      <c r="S1512" s="679">
        <f t="shared" ca="1" si="258"/>
        <v>0</v>
      </c>
      <c r="T1512" s="679">
        <f t="shared" ca="1" si="258"/>
        <v>0</v>
      </c>
      <c r="U1512" s="679">
        <f t="shared" ca="1" si="257"/>
        <v>0</v>
      </c>
      <c r="V1512" s="679">
        <f t="shared" ca="1" si="257"/>
        <v>0</v>
      </c>
      <c r="W1512" s="679">
        <f t="shared" ca="1" si="257"/>
        <v>0</v>
      </c>
      <c r="X1512" s="679">
        <f t="shared" ca="1" si="257"/>
        <v>0</v>
      </c>
      <c r="Y1512" s="679">
        <f t="shared" ca="1" si="257"/>
        <v>0</v>
      </c>
      <c r="Z1512" s="679">
        <f t="shared" ca="1" si="257"/>
        <v>0</v>
      </c>
      <c r="AA1512" t="str">
        <f t="shared" si="252"/>
        <v>ASR_Financial_Report_SHP21Final</v>
      </c>
      <c r="AB1512" s="960">
        <f t="shared" si="253"/>
        <v>44658</v>
      </c>
      <c r="AC1512" t="str">
        <f t="shared" si="254"/>
        <v>Unaudited</v>
      </c>
    </row>
    <row r="1513" spans="1:29" x14ac:dyDescent="0.25">
      <c r="A1513" t="s">
        <v>420</v>
      </c>
      <c r="B1513" t="s">
        <v>1366</v>
      </c>
      <c r="C1513" t="s">
        <v>1367</v>
      </c>
      <c r="D1513">
        <v>1900</v>
      </c>
      <c r="E1513" s="960">
        <v>1</v>
      </c>
      <c r="F1513" t="s">
        <v>438</v>
      </c>
      <c r="G1513" s="960">
        <v>91</v>
      </c>
      <c r="H1513" t="s">
        <v>383</v>
      </c>
      <c r="I1513" s="940" t="s">
        <v>488</v>
      </c>
      <c r="J1513" s="940" t="s">
        <v>444</v>
      </c>
      <c r="K1513" s="940" t="s">
        <v>449</v>
      </c>
      <c r="L1513" s="940" t="s">
        <v>111</v>
      </c>
      <c r="M1513" s="961" t="s">
        <v>463</v>
      </c>
      <c r="N1513" s="679">
        <f t="shared" ca="1" si="256"/>
        <v>0</v>
      </c>
      <c r="O1513" s="679">
        <f t="shared" ca="1" si="258"/>
        <v>0</v>
      </c>
      <c r="P1513" s="679">
        <f t="shared" ca="1" si="258"/>
        <v>0</v>
      </c>
      <c r="Q1513" s="679">
        <f t="shared" ca="1" si="258"/>
        <v>0</v>
      </c>
      <c r="R1513" s="679">
        <f t="shared" ca="1" si="258"/>
        <v>0</v>
      </c>
      <c r="S1513" s="679">
        <f t="shared" ca="1" si="258"/>
        <v>0</v>
      </c>
      <c r="T1513" s="679">
        <f t="shared" ca="1" si="258"/>
        <v>0</v>
      </c>
      <c r="U1513" s="679">
        <f t="shared" ref="U1513:Z1518" ca="1" si="259">IF(OR(AND($F1513="PY",U$1&lt;&gt;"Prior Year"),AND($F1513&lt;&gt;"PY",U$1="Prior Year")),0,INDEX(INDIRECT("'MMA Rev-Exp "&amp;$H1513&amp;"'!$A$1:$CA$200"),IF($J1513="Member Months",MATCH($J1513,INDIRECT("'MMA Rev-Exp "&amp;$H1513&amp;"'!$A$1:$A$200"),0),MATCH($L1513,INDIRECT("'MMA Rev-Exp "&amp;$H1513&amp;"'!$B$1:$B$200"),0)),IF($F1513="PY",MATCH("Prior Year Adjustments",INDIRECT("'MMA Rev-Exp "&amp;$H1513&amp;"'!$A$8:$CA$8"),0),MATCH(IF($F1513="Q1","JANUARY - MARCH (Q1)",IF($F1513="Q2","APRIL - JUNE (Q2)",IF($F1513="Q3","JULY - SEPTEMBER (Q3)",IF($F1513="Q4","OCTOBER - DECEMBER (Q4)",0)))),INDIRECT("'MMA Rev-Exp "&amp;$H1513&amp;"'!$A$7:$CA$7"),0)+MATCH(U$1,INDIRECT("'MMA Rev-Exp "&amp;$H1513&amp;"'!$D$8:$CA$8"),0)-1)))</f>
        <v>0</v>
      </c>
      <c r="V1513" s="679">
        <f t="shared" ca="1" si="259"/>
        <v>0</v>
      </c>
      <c r="W1513" s="679">
        <f t="shared" ca="1" si="259"/>
        <v>0</v>
      </c>
      <c r="X1513" s="679">
        <f t="shared" ca="1" si="259"/>
        <v>0</v>
      </c>
      <c r="Y1513" s="679">
        <f t="shared" ca="1" si="259"/>
        <v>0</v>
      </c>
      <c r="Z1513" s="679">
        <f t="shared" ca="1" si="259"/>
        <v>0</v>
      </c>
      <c r="AA1513" t="str">
        <f t="shared" si="252"/>
        <v>ASR_Financial_Report_SHP21Final</v>
      </c>
      <c r="AB1513" s="960">
        <f t="shared" si="253"/>
        <v>44658</v>
      </c>
      <c r="AC1513" t="str">
        <f t="shared" si="254"/>
        <v>Unaudited</v>
      </c>
    </row>
    <row r="1514" spans="1:29" x14ac:dyDescent="0.25">
      <c r="A1514" t="s">
        <v>420</v>
      </c>
      <c r="B1514" t="s">
        <v>1366</v>
      </c>
      <c r="C1514" t="s">
        <v>1367</v>
      </c>
      <c r="D1514">
        <v>1900</v>
      </c>
      <c r="E1514" s="960">
        <v>1</v>
      </c>
      <c r="F1514" t="s">
        <v>438</v>
      </c>
      <c r="G1514" s="960">
        <v>91</v>
      </c>
      <c r="H1514" t="s">
        <v>383</v>
      </c>
      <c r="I1514" s="940" t="s">
        <v>488</v>
      </c>
      <c r="J1514" s="940" t="s">
        <v>444</v>
      </c>
      <c r="K1514" s="940" t="s">
        <v>6</v>
      </c>
      <c r="L1514" s="940" t="s">
        <v>117</v>
      </c>
      <c r="M1514" s="961" t="s">
        <v>188</v>
      </c>
      <c r="N1514" s="679">
        <f t="shared" ca="1" si="256"/>
        <v>0</v>
      </c>
      <c r="O1514" s="679">
        <f t="shared" ref="O1514:T1522" ca="1" si="260">IF(OR(AND($F1514="PY",O$1&lt;&gt;"Prior Year"),AND($F1514&lt;&gt;"PY",O$1="Prior Year")),0,INDEX(INDIRECT("'MMA Rev-Exp "&amp;$H1514&amp;"'!$A$1:$CA$200"),IF($J1514="Member Months",MATCH($J1514,INDIRECT("'MMA Rev-Exp "&amp;$H1514&amp;"'!$A$1:$A$200"),0),MATCH($L1514,INDIRECT("'MMA Rev-Exp "&amp;$H1514&amp;"'!$B$1:$B$200"),0)),IF($F1514="PY",MATCH("Prior Year Adjustments",INDIRECT("'MMA Rev-Exp "&amp;$H1514&amp;"'!$A$8:$CA$8"),0),MATCH(IF($F1514="Q1","JANUARY - MARCH (Q1)",IF($F1514="Q2","APRIL - JUNE (Q2)",IF($F1514="Q3","JULY - SEPTEMBER (Q3)",IF($F1514="Q4","OCTOBER - DECEMBER (Q4)",0)))),INDIRECT("'MMA Rev-Exp "&amp;$H1514&amp;"'!$A$7:$CA$7"),0)+MATCH(O$1,INDIRECT("'MMA Rev-Exp "&amp;$H1514&amp;"'!$D$8:$CA$8"),0)-1)))</f>
        <v>0</v>
      </c>
      <c r="P1514" s="679">
        <f t="shared" ca="1" si="260"/>
        <v>0</v>
      </c>
      <c r="Q1514" s="679">
        <f t="shared" ca="1" si="260"/>
        <v>0</v>
      </c>
      <c r="R1514" s="679">
        <f t="shared" ca="1" si="260"/>
        <v>0</v>
      </c>
      <c r="S1514" s="679">
        <f t="shared" ca="1" si="260"/>
        <v>0</v>
      </c>
      <c r="T1514" s="679">
        <f t="shared" ca="1" si="260"/>
        <v>0</v>
      </c>
      <c r="U1514" s="679">
        <f t="shared" ca="1" si="259"/>
        <v>0</v>
      </c>
      <c r="V1514" s="679">
        <f t="shared" ca="1" si="259"/>
        <v>0</v>
      </c>
      <c r="W1514" s="679">
        <f t="shared" ca="1" si="259"/>
        <v>0</v>
      </c>
      <c r="X1514" s="679">
        <f t="shared" ca="1" si="259"/>
        <v>0</v>
      </c>
      <c r="Y1514" s="679">
        <f t="shared" ca="1" si="259"/>
        <v>0</v>
      </c>
      <c r="Z1514" s="679">
        <f t="shared" ca="1" si="259"/>
        <v>0</v>
      </c>
      <c r="AA1514" t="str">
        <f t="shared" si="252"/>
        <v>ASR_Financial_Report_SHP21Final</v>
      </c>
      <c r="AB1514" s="960">
        <f t="shared" si="253"/>
        <v>44658</v>
      </c>
      <c r="AC1514" t="str">
        <f t="shared" si="254"/>
        <v>Unaudited</v>
      </c>
    </row>
    <row r="1515" spans="1:29" x14ac:dyDescent="0.25">
      <c r="A1515" t="s">
        <v>420</v>
      </c>
      <c r="B1515" t="s">
        <v>1366</v>
      </c>
      <c r="C1515" t="s">
        <v>1367</v>
      </c>
      <c r="D1515">
        <v>1900</v>
      </c>
      <c r="E1515" s="960">
        <v>1</v>
      </c>
      <c r="F1515" t="s">
        <v>438</v>
      </c>
      <c r="G1515" s="960">
        <v>91</v>
      </c>
      <c r="H1515" t="s">
        <v>383</v>
      </c>
      <c r="I1515" s="940" t="s">
        <v>488</v>
      </c>
      <c r="J1515" s="940" t="s">
        <v>444</v>
      </c>
      <c r="K1515" s="940" t="s">
        <v>6</v>
      </c>
      <c r="L1515" s="940" t="s">
        <v>45</v>
      </c>
      <c r="M1515" s="961" t="s">
        <v>163</v>
      </c>
      <c r="N1515" s="679">
        <f t="shared" ca="1" si="256"/>
        <v>0</v>
      </c>
      <c r="O1515" s="679">
        <f t="shared" ca="1" si="260"/>
        <v>0</v>
      </c>
      <c r="P1515" s="679">
        <f t="shared" ca="1" si="260"/>
        <v>0</v>
      </c>
      <c r="Q1515" s="679">
        <f t="shared" ca="1" si="260"/>
        <v>0</v>
      </c>
      <c r="R1515" s="679">
        <f t="shared" ca="1" si="260"/>
        <v>0</v>
      </c>
      <c r="S1515" s="679">
        <f t="shared" ca="1" si="260"/>
        <v>0</v>
      </c>
      <c r="T1515" s="679">
        <f t="shared" ca="1" si="260"/>
        <v>0</v>
      </c>
      <c r="U1515" s="679">
        <f t="shared" ca="1" si="259"/>
        <v>0</v>
      </c>
      <c r="V1515" s="679">
        <f t="shared" ca="1" si="259"/>
        <v>0</v>
      </c>
      <c r="W1515" s="679">
        <f t="shared" ca="1" si="259"/>
        <v>0</v>
      </c>
      <c r="X1515" s="679">
        <f t="shared" ca="1" si="259"/>
        <v>0</v>
      </c>
      <c r="Y1515" s="679">
        <f t="shared" ca="1" si="259"/>
        <v>0</v>
      </c>
      <c r="Z1515" s="679">
        <f t="shared" ca="1" si="259"/>
        <v>0</v>
      </c>
      <c r="AA1515" t="str">
        <f t="shared" si="252"/>
        <v>ASR_Financial_Report_SHP21Final</v>
      </c>
      <c r="AB1515" s="960">
        <f t="shared" si="253"/>
        <v>44658</v>
      </c>
      <c r="AC1515" t="str">
        <f t="shared" si="254"/>
        <v>Unaudited</v>
      </c>
    </row>
    <row r="1516" spans="1:29" x14ac:dyDescent="0.25">
      <c r="A1516" t="s">
        <v>420</v>
      </c>
      <c r="B1516" t="s">
        <v>1366</v>
      </c>
      <c r="C1516" t="s">
        <v>1367</v>
      </c>
      <c r="D1516">
        <v>1900</v>
      </c>
      <c r="E1516" s="960">
        <v>1</v>
      </c>
      <c r="F1516" t="s">
        <v>438</v>
      </c>
      <c r="G1516" s="960">
        <v>91</v>
      </c>
      <c r="H1516" t="s">
        <v>383</v>
      </c>
      <c r="I1516" s="940" t="s">
        <v>488</v>
      </c>
      <c r="J1516" s="940" t="s">
        <v>444</v>
      </c>
      <c r="K1516" s="940" t="s">
        <v>6</v>
      </c>
      <c r="L1516" s="940" t="s">
        <v>46</v>
      </c>
      <c r="M1516" s="961" t="s">
        <v>164</v>
      </c>
      <c r="N1516" s="679">
        <f t="shared" ca="1" si="256"/>
        <v>0</v>
      </c>
      <c r="O1516" s="679">
        <f t="shared" ca="1" si="260"/>
        <v>0</v>
      </c>
      <c r="P1516" s="679">
        <f t="shared" ca="1" si="260"/>
        <v>0</v>
      </c>
      <c r="Q1516" s="679">
        <f t="shared" ca="1" si="260"/>
        <v>0</v>
      </c>
      <c r="R1516" s="679">
        <f t="shared" ca="1" si="260"/>
        <v>0</v>
      </c>
      <c r="S1516" s="679">
        <f t="shared" ca="1" si="260"/>
        <v>0</v>
      </c>
      <c r="T1516" s="679">
        <f t="shared" ca="1" si="260"/>
        <v>0</v>
      </c>
      <c r="U1516" s="679">
        <f t="shared" ca="1" si="259"/>
        <v>0</v>
      </c>
      <c r="V1516" s="679">
        <f t="shared" ca="1" si="259"/>
        <v>0</v>
      </c>
      <c r="W1516" s="679">
        <f t="shared" ca="1" si="259"/>
        <v>0</v>
      </c>
      <c r="X1516" s="679">
        <f t="shared" ca="1" si="259"/>
        <v>0</v>
      </c>
      <c r="Y1516" s="679">
        <f t="shared" ca="1" si="259"/>
        <v>0</v>
      </c>
      <c r="Z1516" s="679">
        <f t="shared" ca="1" si="259"/>
        <v>0</v>
      </c>
      <c r="AA1516" t="str">
        <f t="shared" si="252"/>
        <v>ASR_Financial_Report_SHP21Final</v>
      </c>
      <c r="AB1516" s="960">
        <f t="shared" si="253"/>
        <v>44658</v>
      </c>
      <c r="AC1516" t="str">
        <f t="shared" si="254"/>
        <v>Unaudited</v>
      </c>
    </row>
    <row r="1517" spans="1:29" x14ac:dyDescent="0.25">
      <c r="A1517" t="s">
        <v>420</v>
      </c>
      <c r="B1517" t="s">
        <v>1366</v>
      </c>
      <c r="C1517" t="s">
        <v>1367</v>
      </c>
      <c r="D1517">
        <v>1900</v>
      </c>
      <c r="E1517" s="960">
        <v>1</v>
      </c>
      <c r="F1517" t="s">
        <v>438</v>
      </c>
      <c r="G1517" s="960">
        <v>91</v>
      </c>
      <c r="H1517" t="s">
        <v>383</v>
      </c>
      <c r="I1517" s="940" t="s">
        <v>488</v>
      </c>
      <c r="J1517" s="940" t="s">
        <v>444</v>
      </c>
      <c r="K1517" s="940" t="s">
        <v>6</v>
      </c>
      <c r="L1517" s="940" t="s">
        <v>165</v>
      </c>
      <c r="M1517" s="961" t="s">
        <v>461</v>
      </c>
      <c r="N1517" s="679">
        <f t="shared" ca="1" si="256"/>
        <v>0</v>
      </c>
      <c r="O1517" s="679">
        <f t="shared" ca="1" si="260"/>
        <v>0</v>
      </c>
      <c r="P1517" s="679">
        <f t="shared" ca="1" si="260"/>
        <v>0</v>
      </c>
      <c r="Q1517" s="679">
        <f t="shared" ca="1" si="260"/>
        <v>0</v>
      </c>
      <c r="R1517" s="679">
        <f t="shared" ca="1" si="260"/>
        <v>0</v>
      </c>
      <c r="S1517" s="679">
        <f t="shared" ca="1" si="260"/>
        <v>0</v>
      </c>
      <c r="T1517" s="679">
        <f t="shared" ca="1" si="260"/>
        <v>0</v>
      </c>
      <c r="U1517" s="679">
        <f t="shared" ca="1" si="259"/>
        <v>0</v>
      </c>
      <c r="V1517" s="679">
        <f t="shared" ca="1" si="259"/>
        <v>0</v>
      </c>
      <c r="W1517" s="679">
        <f t="shared" ca="1" si="259"/>
        <v>0</v>
      </c>
      <c r="X1517" s="679">
        <f t="shared" ca="1" si="259"/>
        <v>0</v>
      </c>
      <c r="Y1517" s="679">
        <f t="shared" ca="1" si="259"/>
        <v>0</v>
      </c>
      <c r="Z1517" s="679">
        <f t="shared" ca="1" si="259"/>
        <v>0</v>
      </c>
      <c r="AA1517" t="str">
        <f t="shared" si="252"/>
        <v>ASR_Financial_Report_SHP21Final</v>
      </c>
      <c r="AB1517" s="960">
        <f t="shared" si="253"/>
        <v>44658</v>
      </c>
      <c r="AC1517" t="str">
        <f t="shared" si="254"/>
        <v>Unaudited</v>
      </c>
    </row>
    <row r="1518" spans="1:29" x14ac:dyDescent="0.25">
      <c r="A1518" t="s">
        <v>420</v>
      </c>
      <c r="B1518" t="s">
        <v>1366</v>
      </c>
      <c r="C1518" t="s">
        <v>1367</v>
      </c>
      <c r="D1518">
        <v>1900</v>
      </c>
      <c r="E1518" s="960">
        <v>1</v>
      </c>
      <c r="F1518" t="s">
        <v>438</v>
      </c>
      <c r="G1518" s="960">
        <v>91</v>
      </c>
      <c r="H1518" t="s">
        <v>383</v>
      </c>
      <c r="I1518" s="940" t="s">
        <v>488</v>
      </c>
      <c r="J1518" s="940" t="s">
        <v>444</v>
      </c>
      <c r="K1518" s="940" t="s">
        <v>434</v>
      </c>
      <c r="L1518" s="940" t="s">
        <v>120</v>
      </c>
      <c r="M1518" s="961" t="s">
        <v>32</v>
      </c>
      <c r="N1518" s="679">
        <f t="shared" ca="1" si="256"/>
        <v>0</v>
      </c>
      <c r="O1518" s="679">
        <f t="shared" ca="1" si="260"/>
        <v>0</v>
      </c>
      <c r="P1518" s="679">
        <f t="shared" ca="1" si="260"/>
        <v>0</v>
      </c>
      <c r="Q1518" s="679">
        <f t="shared" ca="1" si="260"/>
        <v>0</v>
      </c>
      <c r="R1518" s="679">
        <f t="shared" ca="1" si="260"/>
        <v>0</v>
      </c>
      <c r="S1518" s="679">
        <f t="shared" ca="1" si="260"/>
        <v>0</v>
      </c>
      <c r="T1518" s="679">
        <f t="shared" ca="1" si="260"/>
        <v>0</v>
      </c>
      <c r="U1518" s="679">
        <f t="shared" ca="1" si="259"/>
        <v>0</v>
      </c>
      <c r="V1518" s="679">
        <f t="shared" ca="1" si="259"/>
        <v>0</v>
      </c>
      <c r="W1518" s="679">
        <f t="shared" ca="1" si="259"/>
        <v>0</v>
      </c>
      <c r="X1518" s="679">
        <f t="shared" ca="1" si="259"/>
        <v>0</v>
      </c>
      <c r="Y1518" s="679">
        <f t="shared" ca="1" si="259"/>
        <v>0</v>
      </c>
      <c r="Z1518" s="679">
        <f t="shared" ca="1" si="259"/>
        <v>0</v>
      </c>
      <c r="AA1518" t="str">
        <f t="shared" si="252"/>
        <v>ASR_Financial_Report_SHP21Final</v>
      </c>
      <c r="AB1518" s="960">
        <f t="shared" si="253"/>
        <v>44658</v>
      </c>
      <c r="AC1518" t="str">
        <f t="shared" si="254"/>
        <v>Unaudited</v>
      </c>
    </row>
    <row r="1519" spans="1:29" x14ac:dyDescent="0.25">
      <c r="A1519" t="s">
        <v>420</v>
      </c>
      <c r="B1519" t="s">
        <v>1366</v>
      </c>
      <c r="C1519" t="s">
        <v>1367</v>
      </c>
      <c r="D1519">
        <v>1900</v>
      </c>
      <c r="E1519" s="960">
        <v>1</v>
      </c>
      <c r="F1519" t="s">
        <v>438</v>
      </c>
      <c r="G1519" s="960">
        <v>91</v>
      </c>
      <c r="H1519" t="s">
        <v>383</v>
      </c>
      <c r="I1519" s="940" t="s">
        <v>488</v>
      </c>
      <c r="J1519" s="940" t="s">
        <v>444</v>
      </c>
      <c r="K1519" s="940" t="s">
        <v>434</v>
      </c>
      <c r="L1519" s="948" t="s">
        <v>924</v>
      </c>
      <c r="M1519" s="963" t="s">
        <v>916</v>
      </c>
      <c r="N1519" s="679">
        <f t="shared" ca="1" si="256"/>
        <v>0</v>
      </c>
      <c r="O1519" s="679">
        <f t="shared" ca="1" si="260"/>
        <v>0</v>
      </c>
      <c r="P1519" s="679">
        <f t="shared" ca="1" si="260"/>
        <v>0</v>
      </c>
      <c r="Q1519" s="679">
        <f t="shared" ca="1" si="260"/>
        <v>0</v>
      </c>
      <c r="R1519" s="679">
        <f t="shared" ca="1" si="260"/>
        <v>0</v>
      </c>
      <c r="S1519" s="679">
        <f t="shared" ca="1" si="260"/>
        <v>0</v>
      </c>
      <c r="T1519" s="679">
        <f t="shared" ca="1" si="260"/>
        <v>0</v>
      </c>
      <c r="U1519" s="679">
        <f t="shared" ref="U1519:V1522" ca="1" si="261">IF(OR(AND($F1519="PY",U$1&lt;&gt;"Prior Year"),AND($F1519&lt;&gt;"PY",U$1="Prior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"&amp;$H1519&amp;"'!$A$7:$CA$7"),0)+MATCH(U$1,INDIRECT("'MMA Rev-Exp "&amp;$H1519&amp;"'!$D$8:$CA$8"),0)-1)))</f>
        <v>0</v>
      </c>
      <c r="V1519" s="679">
        <f t="shared" ca="1" si="261"/>
        <v>0</v>
      </c>
      <c r="W1519" s="679">
        <f t="shared" ref="W1519:W1582" ca="1" si="262">IF(OR(AND($F1519="PY",W$1&lt;&gt;"Prior Year"),AND($F1519&lt;&gt;"PY",W$1="Prior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"&amp;$H1519&amp;"'!$A$7:$CA$7"),0)+MATCH(W$1,INDIRECT("'MMA Rev-Exp "&amp;$H1519&amp;"'!$D$8:$CA$8"),0)-1)))</f>
        <v>0</v>
      </c>
      <c r="X1519" s="679">
        <f t="shared" ref="X1519:Z1522" ca="1" si="263">IF(OR(AND($F1519="PY",X$1&lt;&gt;"Prior Year"),AND($F1519&lt;&gt;"PY",X$1="Prior Year")),0,INDEX(INDIRECT("'MMA Rev-Exp "&amp;$H1519&amp;"'!$A$1:$CA$200"),IF($J1519="Member Months",MATCH($J1519,INDIRECT("'MMA Rev-Exp "&amp;$H1519&amp;"'!$A$1:$A$200"),0),MATCH($L1519,INDIRECT("'MMA Rev-Exp "&amp;$H1519&amp;"'!$B$1:$B$200"),0)),IF($F1519="PY",MATCH("Prior Year Adjustments",INDIRECT("'MMA Rev-Exp "&amp;$H1519&amp;"'!$A$8:$CA$8"),0),MATCH(IF($F1519="Q1","JANUARY - MARCH (Q1)",IF($F1519="Q2","APRIL - JUNE (Q2)",IF($F1519="Q3","JULY - SEPTEMBER (Q3)",IF($F1519="Q4","OCTOBER - DECEMBER (Q4)",0)))),INDIRECT("'MMA Rev-Exp "&amp;$H1519&amp;"'!$A$7:$CA$7"),0)+MATCH(X$1,INDIRECT("'MMA Rev-Exp "&amp;$H1519&amp;"'!$D$8:$CA$8"),0)-1)))</f>
        <v>0</v>
      </c>
      <c r="Y1519" s="679">
        <f t="shared" ca="1" si="263"/>
        <v>0</v>
      </c>
      <c r="Z1519" s="679">
        <f t="shared" ca="1" si="263"/>
        <v>0</v>
      </c>
      <c r="AA1519" t="str">
        <f t="shared" si="252"/>
        <v>ASR_Financial_Report_SHP21Final</v>
      </c>
      <c r="AB1519" s="960">
        <f t="shared" si="253"/>
        <v>44658</v>
      </c>
      <c r="AC1519" t="str">
        <f t="shared" si="254"/>
        <v>Unaudited</v>
      </c>
    </row>
    <row r="1520" spans="1:29" x14ac:dyDescent="0.25">
      <c r="A1520" t="s">
        <v>420</v>
      </c>
      <c r="B1520" t="s">
        <v>1366</v>
      </c>
      <c r="C1520" t="s">
        <v>1367</v>
      </c>
      <c r="D1520">
        <v>1900</v>
      </c>
      <c r="E1520" s="960">
        <v>1</v>
      </c>
      <c r="F1520" t="s">
        <v>438</v>
      </c>
      <c r="G1520" s="960">
        <v>91</v>
      </c>
      <c r="H1520" t="s">
        <v>383</v>
      </c>
      <c r="I1520" s="940" t="s">
        <v>488</v>
      </c>
      <c r="J1520" s="940" t="s">
        <v>444</v>
      </c>
      <c r="K1520" s="940" t="s">
        <v>434</v>
      </c>
      <c r="L1520" s="950" t="s">
        <v>167</v>
      </c>
      <c r="M1520" s="964" t="s">
        <v>40</v>
      </c>
      <c r="N1520" s="679">
        <f t="shared" ca="1" si="256"/>
        <v>0</v>
      </c>
      <c r="O1520" s="679">
        <f t="shared" ca="1" si="260"/>
        <v>0</v>
      </c>
      <c r="P1520" s="679">
        <f t="shared" ca="1" si="260"/>
        <v>0</v>
      </c>
      <c r="Q1520" s="679">
        <f t="shared" ca="1" si="260"/>
        <v>0</v>
      </c>
      <c r="R1520" s="679">
        <f t="shared" ca="1" si="260"/>
        <v>0</v>
      </c>
      <c r="S1520" s="679">
        <f t="shared" ca="1" si="260"/>
        <v>0</v>
      </c>
      <c r="T1520" s="679">
        <f t="shared" ca="1" si="260"/>
        <v>0</v>
      </c>
      <c r="U1520" s="679">
        <f t="shared" ca="1" si="261"/>
        <v>0</v>
      </c>
      <c r="V1520" s="679">
        <f t="shared" ca="1" si="261"/>
        <v>0</v>
      </c>
      <c r="W1520" s="679">
        <f t="shared" ca="1" si="262"/>
        <v>0</v>
      </c>
      <c r="X1520" s="679">
        <f t="shared" ca="1" si="263"/>
        <v>0</v>
      </c>
      <c r="Y1520" s="679">
        <f t="shared" ca="1" si="263"/>
        <v>0</v>
      </c>
      <c r="Z1520" s="679">
        <f t="shared" ca="1" si="263"/>
        <v>0</v>
      </c>
      <c r="AA1520" t="str">
        <f t="shared" si="252"/>
        <v>ASR_Financial_Report_SHP21Final</v>
      </c>
      <c r="AB1520" s="960">
        <f t="shared" si="253"/>
        <v>44658</v>
      </c>
      <c r="AC1520" t="str">
        <f t="shared" si="254"/>
        <v>Unaudited</v>
      </c>
    </row>
    <row r="1521" spans="1:29" x14ac:dyDescent="0.25">
      <c r="A1521" t="s">
        <v>420</v>
      </c>
      <c r="B1521" t="s">
        <v>1366</v>
      </c>
      <c r="C1521" t="s">
        <v>1367</v>
      </c>
      <c r="D1521">
        <v>1900</v>
      </c>
      <c r="E1521" s="960">
        <v>1</v>
      </c>
      <c r="F1521" t="s">
        <v>438</v>
      </c>
      <c r="G1521" s="960">
        <v>91</v>
      </c>
      <c r="H1521" t="s">
        <v>383</v>
      </c>
      <c r="I1521" s="961" t="s">
        <v>488</v>
      </c>
      <c r="J1521" s="961" t="s">
        <v>444</v>
      </c>
      <c r="K1521" s="961" t="s">
        <v>434</v>
      </c>
      <c r="L1521" s="940" t="s">
        <v>168</v>
      </c>
      <c r="M1521" s="961" t="s">
        <v>329</v>
      </c>
      <c r="N1521" s="679">
        <f t="shared" ca="1" si="256"/>
        <v>0</v>
      </c>
      <c r="O1521" s="679">
        <f t="shared" ca="1" si="260"/>
        <v>0</v>
      </c>
      <c r="P1521" s="679">
        <f t="shared" ca="1" si="260"/>
        <v>0</v>
      </c>
      <c r="Q1521" s="679">
        <f t="shared" ca="1" si="260"/>
        <v>0</v>
      </c>
      <c r="R1521" s="679">
        <f t="shared" ca="1" si="260"/>
        <v>0</v>
      </c>
      <c r="S1521" s="679">
        <f t="shared" ca="1" si="260"/>
        <v>0</v>
      </c>
      <c r="T1521" s="679">
        <f t="shared" ca="1" si="260"/>
        <v>0</v>
      </c>
      <c r="U1521" s="679">
        <f t="shared" ca="1" si="261"/>
        <v>0</v>
      </c>
      <c r="V1521" s="679">
        <f t="shared" ca="1" si="261"/>
        <v>0</v>
      </c>
      <c r="W1521" s="679">
        <f t="shared" ca="1" si="262"/>
        <v>0</v>
      </c>
      <c r="X1521" s="679">
        <f t="shared" ca="1" si="263"/>
        <v>0</v>
      </c>
      <c r="Y1521" s="679">
        <f t="shared" ca="1" si="263"/>
        <v>0</v>
      </c>
      <c r="Z1521" s="679">
        <f t="shared" ca="1" si="263"/>
        <v>0</v>
      </c>
      <c r="AA1521" t="str">
        <f t="shared" si="252"/>
        <v>ASR_Financial_Report_SHP21Final</v>
      </c>
      <c r="AB1521" s="960">
        <f t="shared" si="253"/>
        <v>44658</v>
      </c>
      <c r="AC1521" t="str">
        <f t="shared" si="254"/>
        <v>Unaudited</v>
      </c>
    </row>
    <row r="1522" spans="1:29" x14ac:dyDescent="0.25">
      <c r="A1522" t="s">
        <v>420</v>
      </c>
      <c r="B1522" t="s">
        <v>1366</v>
      </c>
      <c r="C1522" t="s">
        <v>1367</v>
      </c>
      <c r="D1522">
        <v>1900</v>
      </c>
      <c r="E1522" s="960">
        <v>1</v>
      </c>
      <c r="F1522" t="s">
        <v>438</v>
      </c>
      <c r="G1522" s="960">
        <v>91</v>
      </c>
      <c r="H1522" t="s">
        <v>383</v>
      </c>
      <c r="I1522" s="940" t="s">
        <v>488</v>
      </c>
      <c r="J1522" s="940" t="s">
        <v>450</v>
      </c>
      <c r="K1522" s="940" t="s">
        <v>435</v>
      </c>
      <c r="L1522" s="940" t="s">
        <v>121</v>
      </c>
      <c r="M1522" s="965" t="s">
        <v>27</v>
      </c>
      <c r="N1522" s="679">
        <f t="shared" ca="1" si="256"/>
        <v>0</v>
      </c>
      <c r="O1522" s="679">
        <f t="shared" ca="1" si="260"/>
        <v>0</v>
      </c>
      <c r="P1522" s="679">
        <f t="shared" ca="1" si="260"/>
        <v>0</v>
      </c>
      <c r="Q1522" s="679">
        <f t="shared" ca="1" si="260"/>
        <v>0</v>
      </c>
      <c r="R1522" s="679">
        <f t="shared" ca="1" si="260"/>
        <v>0</v>
      </c>
      <c r="S1522" s="679">
        <f t="shared" ca="1" si="260"/>
        <v>0</v>
      </c>
      <c r="T1522" s="679">
        <f t="shared" ca="1" si="260"/>
        <v>0</v>
      </c>
      <c r="U1522" s="679">
        <f t="shared" ca="1" si="261"/>
        <v>0</v>
      </c>
      <c r="V1522" s="679">
        <f t="shared" ca="1" si="261"/>
        <v>0</v>
      </c>
      <c r="W1522" s="679">
        <f t="shared" ca="1" si="262"/>
        <v>0</v>
      </c>
      <c r="X1522" s="679">
        <f t="shared" ca="1" si="263"/>
        <v>0</v>
      </c>
      <c r="Y1522" s="679">
        <f t="shared" ca="1" si="263"/>
        <v>0</v>
      </c>
      <c r="Z1522" s="679">
        <f t="shared" ca="1" si="263"/>
        <v>0</v>
      </c>
      <c r="AA1522" t="str">
        <f t="shared" si="252"/>
        <v>ASR_Financial_Report_SHP21Final</v>
      </c>
      <c r="AB1522" s="960">
        <f t="shared" si="253"/>
        <v>44658</v>
      </c>
      <c r="AC1522" t="str">
        <f t="shared" si="254"/>
        <v>Unaudited</v>
      </c>
    </row>
    <row r="1523" spans="1:29" x14ac:dyDescent="0.25">
      <c r="A1523" t="s">
        <v>420</v>
      </c>
      <c r="B1523" t="s">
        <v>1366</v>
      </c>
      <c r="C1523" t="s">
        <v>1367</v>
      </c>
      <c r="D1523">
        <v>1900</v>
      </c>
      <c r="E1523" s="960">
        <v>1</v>
      </c>
      <c r="F1523" t="s">
        <v>438</v>
      </c>
      <c r="G1523" s="960">
        <v>91</v>
      </c>
      <c r="H1523" t="s">
        <v>383</v>
      </c>
      <c r="I1523" s="940" t="s">
        <v>488</v>
      </c>
      <c r="J1523" s="940" t="s">
        <v>450</v>
      </c>
      <c r="K1523" s="940" t="s">
        <v>435</v>
      </c>
      <c r="L1523" s="940" t="s">
        <v>122</v>
      </c>
      <c r="M1523" s="965" t="s">
        <v>97</v>
      </c>
      <c r="N1523" s="679">
        <f t="shared" ca="1" si="256"/>
        <v>0</v>
      </c>
      <c r="O1523" s="679">
        <f ca="1">IF(OR(AND($F1523="PY",O$1&lt;&gt;"Prior Year"),AND($F1523&lt;&gt;"PY",O$1="Prior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"&amp;$H1523&amp;"'!$A$7:$CA$7"),0)+MATCH(O$1,INDIRECT("'MMA Rev-Exp "&amp;$H1523&amp;"'!$D$8:$CA$8"),0)-1)))</f>
        <v>0</v>
      </c>
      <c r="P1523" s="679">
        <f ca="1">IF(OR(AND($F1523="PY",P$1&lt;&gt;"Prior Year"),AND($F1523&lt;&gt;"PY",P$1="Prior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"&amp;$H1523&amp;"'!$A$7:$CA$7"),0)+MATCH(P$1,INDIRECT("'MMA Rev-Exp "&amp;$H1523&amp;"'!$D$8:$CA$8"),0)-1)))</f>
        <v>0</v>
      </c>
      <c r="Q1523" s="679">
        <f ca="1">IF(OR(AND($F1523="PY",Q$1&lt;&gt;"Prior Year"),AND($F1523&lt;&gt;"PY",Q$1="Prior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"&amp;$H1523&amp;"'!$A$7:$CA$7"),0)+MATCH(Q$1,INDIRECT("'MMA Rev-Exp "&amp;$H1523&amp;"'!$D$8:$CA$8"),0)-1)))</f>
        <v>0</v>
      </c>
      <c r="R1523" s="679">
        <f t="shared" ref="O1523:Z1546" ca="1" si="264">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679">
        <f t="shared" ca="1" si="264"/>
        <v>0</v>
      </c>
      <c r="T1523" s="679">
        <f t="shared" ca="1" si="264"/>
        <v>0</v>
      </c>
      <c r="U1523" s="679">
        <f t="shared" ca="1" si="264"/>
        <v>0</v>
      </c>
      <c r="V1523" s="679">
        <f t="shared" ca="1" si="264"/>
        <v>0</v>
      </c>
      <c r="W1523" s="679">
        <f t="shared" ca="1" si="262"/>
        <v>0</v>
      </c>
      <c r="X1523" s="679">
        <f t="shared" ca="1" si="264"/>
        <v>0</v>
      </c>
      <c r="Y1523" s="679">
        <f t="shared" ca="1" si="264"/>
        <v>0</v>
      </c>
      <c r="Z1523" s="679">
        <f t="shared" ca="1" si="264"/>
        <v>0</v>
      </c>
      <c r="AA1523" t="str">
        <f t="shared" si="252"/>
        <v>ASR_Financial_Report_SHP21Final</v>
      </c>
      <c r="AB1523" s="960">
        <f t="shared" si="253"/>
        <v>44658</v>
      </c>
      <c r="AC1523" t="str">
        <f t="shared" si="254"/>
        <v>Unaudited</v>
      </c>
    </row>
    <row r="1524" spans="1:29" x14ac:dyDescent="0.25">
      <c r="A1524" t="s">
        <v>420</v>
      </c>
      <c r="B1524" t="s">
        <v>1366</v>
      </c>
      <c r="C1524" t="s">
        <v>1367</v>
      </c>
      <c r="D1524">
        <v>1900</v>
      </c>
      <c r="E1524" s="960">
        <v>1</v>
      </c>
      <c r="F1524" t="s">
        <v>438</v>
      </c>
      <c r="G1524" s="960">
        <v>91</v>
      </c>
      <c r="H1524" t="s">
        <v>383</v>
      </c>
      <c r="I1524" s="940" t="s">
        <v>488</v>
      </c>
      <c r="J1524" s="940" t="s">
        <v>450</v>
      </c>
      <c r="K1524" s="940" t="s">
        <v>435</v>
      </c>
      <c r="L1524" s="940" t="s">
        <v>123</v>
      </c>
      <c r="M1524" s="965" t="s">
        <v>98</v>
      </c>
      <c r="N1524" s="679">
        <f t="shared" ca="1" si="256"/>
        <v>0</v>
      </c>
      <c r="O1524" s="679">
        <f t="shared" ca="1" si="264"/>
        <v>0</v>
      </c>
      <c r="P1524" s="679">
        <f t="shared" ca="1" si="264"/>
        <v>0</v>
      </c>
      <c r="Q1524" s="679">
        <f t="shared" ca="1" si="264"/>
        <v>0</v>
      </c>
      <c r="R1524" s="679">
        <f t="shared" ca="1" si="264"/>
        <v>0</v>
      </c>
      <c r="S1524" s="679">
        <f t="shared" ca="1" si="264"/>
        <v>0</v>
      </c>
      <c r="T1524" s="679">
        <f t="shared" ca="1" si="264"/>
        <v>0</v>
      </c>
      <c r="U1524" s="679">
        <f t="shared" ca="1" si="264"/>
        <v>0</v>
      </c>
      <c r="V1524" s="679">
        <f t="shared" ca="1" si="264"/>
        <v>0</v>
      </c>
      <c r="W1524" s="679">
        <f t="shared" ca="1" si="262"/>
        <v>0</v>
      </c>
      <c r="X1524" s="679">
        <f t="shared" ca="1" si="264"/>
        <v>0</v>
      </c>
      <c r="Y1524" s="679">
        <f t="shared" ca="1" si="264"/>
        <v>0</v>
      </c>
      <c r="Z1524" s="679">
        <f t="shared" ca="1" si="264"/>
        <v>0</v>
      </c>
      <c r="AA1524" t="str">
        <f t="shared" si="252"/>
        <v>ASR_Financial_Report_SHP21Final</v>
      </c>
      <c r="AB1524" s="960">
        <f t="shared" si="253"/>
        <v>44658</v>
      </c>
      <c r="AC1524" t="str">
        <f t="shared" si="254"/>
        <v>Unaudited</v>
      </c>
    </row>
    <row r="1525" spans="1:29" x14ac:dyDescent="0.25">
      <c r="A1525" t="s">
        <v>420</v>
      </c>
      <c r="B1525" t="s">
        <v>1366</v>
      </c>
      <c r="C1525" t="s">
        <v>1367</v>
      </c>
      <c r="D1525">
        <v>1900</v>
      </c>
      <c r="E1525" s="960">
        <v>1</v>
      </c>
      <c r="F1525" t="s">
        <v>438</v>
      </c>
      <c r="G1525" s="960">
        <v>91</v>
      </c>
      <c r="H1525" t="s">
        <v>383</v>
      </c>
      <c r="I1525" s="940" t="s">
        <v>488</v>
      </c>
      <c r="J1525" s="940" t="s">
        <v>450</v>
      </c>
      <c r="K1525" s="940" t="s">
        <v>435</v>
      </c>
      <c r="L1525" s="940" t="s">
        <v>124</v>
      </c>
      <c r="M1525" s="965" t="s">
        <v>99</v>
      </c>
      <c r="N1525" s="679">
        <f t="shared" ca="1" si="256"/>
        <v>0</v>
      </c>
      <c r="O1525" s="679">
        <f t="shared" ca="1" si="264"/>
        <v>0</v>
      </c>
      <c r="P1525" s="679">
        <f t="shared" ca="1" si="264"/>
        <v>0</v>
      </c>
      <c r="Q1525" s="679">
        <f t="shared" ca="1" si="264"/>
        <v>0</v>
      </c>
      <c r="R1525" s="679">
        <f t="shared" ca="1" si="264"/>
        <v>0</v>
      </c>
      <c r="S1525" s="679">
        <f t="shared" ca="1" si="264"/>
        <v>0</v>
      </c>
      <c r="T1525" s="679">
        <f t="shared" ca="1" si="264"/>
        <v>0</v>
      </c>
      <c r="U1525" s="679">
        <f t="shared" ca="1" si="264"/>
        <v>0</v>
      </c>
      <c r="V1525" s="679">
        <f t="shared" ca="1" si="264"/>
        <v>0</v>
      </c>
      <c r="W1525" s="679">
        <f t="shared" ca="1" si="262"/>
        <v>0</v>
      </c>
      <c r="X1525" s="679">
        <f t="shared" ca="1" si="264"/>
        <v>0</v>
      </c>
      <c r="Y1525" s="679">
        <f t="shared" ca="1" si="264"/>
        <v>0</v>
      </c>
      <c r="Z1525" s="679">
        <f t="shared" ca="1" si="264"/>
        <v>0</v>
      </c>
      <c r="AA1525" t="str">
        <f t="shared" si="252"/>
        <v>ASR_Financial_Report_SHP21Final</v>
      </c>
      <c r="AB1525" s="960">
        <f t="shared" si="253"/>
        <v>44658</v>
      </c>
      <c r="AC1525" t="str">
        <f t="shared" si="254"/>
        <v>Unaudited</v>
      </c>
    </row>
    <row r="1526" spans="1:29" x14ac:dyDescent="0.25">
      <c r="A1526" t="s">
        <v>420</v>
      </c>
      <c r="B1526" t="s">
        <v>1366</v>
      </c>
      <c r="C1526" t="s">
        <v>1367</v>
      </c>
      <c r="D1526">
        <v>1900</v>
      </c>
      <c r="E1526" s="960">
        <v>1</v>
      </c>
      <c r="F1526" t="s">
        <v>438</v>
      </c>
      <c r="G1526" s="960">
        <v>91</v>
      </c>
      <c r="H1526" t="s">
        <v>383</v>
      </c>
      <c r="I1526" s="940" t="s">
        <v>488</v>
      </c>
      <c r="J1526" s="940" t="s">
        <v>450</v>
      </c>
      <c r="K1526" s="940" t="s">
        <v>435</v>
      </c>
      <c r="L1526" s="940" t="s">
        <v>125</v>
      </c>
      <c r="M1526" s="965" t="s">
        <v>100</v>
      </c>
      <c r="N1526" s="679">
        <f t="shared" ca="1" si="256"/>
        <v>0</v>
      </c>
      <c r="O1526" s="679">
        <f t="shared" ca="1" si="264"/>
        <v>0</v>
      </c>
      <c r="P1526" s="679">
        <f t="shared" ca="1" si="264"/>
        <v>0</v>
      </c>
      <c r="Q1526" s="679">
        <f t="shared" ca="1" si="264"/>
        <v>0</v>
      </c>
      <c r="R1526" s="679">
        <f t="shared" ca="1" si="264"/>
        <v>0</v>
      </c>
      <c r="S1526" s="679">
        <f t="shared" ca="1" si="264"/>
        <v>0</v>
      </c>
      <c r="T1526" s="679">
        <f t="shared" ca="1" si="264"/>
        <v>0</v>
      </c>
      <c r="U1526" s="679">
        <f t="shared" ca="1" si="264"/>
        <v>0</v>
      </c>
      <c r="V1526" s="679">
        <f t="shared" ca="1" si="264"/>
        <v>0</v>
      </c>
      <c r="W1526" s="679">
        <f t="shared" ca="1" si="262"/>
        <v>0</v>
      </c>
      <c r="X1526" s="679">
        <f t="shared" ca="1" si="264"/>
        <v>0</v>
      </c>
      <c r="Y1526" s="679">
        <f t="shared" ca="1" si="264"/>
        <v>0</v>
      </c>
      <c r="Z1526" s="679">
        <f t="shared" ca="1" si="264"/>
        <v>0</v>
      </c>
      <c r="AA1526" t="str">
        <f t="shared" si="252"/>
        <v>ASR_Financial_Report_SHP21Final</v>
      </c>
      <c r="AB1526" s="960">
        <f t="shared" si="253"/>
        <v>44658</v>
      </c>
      <c r="AC1526" t="str">
        <f t="shared" si="254"/>
        <v>Unaudited</v>
      </c>
    </row>
    <row r="1527" spans="1:29" x14ac:dyDescent="0.25">
      <c r="A1527" t="s">
        <v>420</v>
      </c>
      <c r="B1527" t="s">
        <v>1366</v>
      </c>
      <c r="C1527" t="s">
        <v>1367</v>
      </c>
      <c r="D1527">
        <v>1900</v>
      </c>
      <c r="E1527" s="960">
        <v>1</v>
      </c>
      <c r="F1527" t="s">
        <v>438</v>
      </c>
      <c r="G1527" s="960">
        <v>91</v>
      </c>
      <c r="H1527" t="s">
        <v>383</v>
      </c>
      <c r="I1527" s="940" t="s">
        <v>488</v>
      </c>
      <c r="J1527" s="940" t="s">
        <v>450</v>
      </c>
      <c r="K1527" s="940" t="s">
        <v>435</v>
      </c>
      <c r="L1527" s="940" t="s">
        <v>126</v>
      </c>
      <c r="M1527" s="965" t="s">
        <v>28</v>
      </c>
      <c r="N1527" s="679">
        <f t="shared" ca="1" si="256"/>
        <v>0</v>
      </c>
      <c r="O1527" s="679">
        <f t="shared" ca="1" si="264"/>
        <v>0</v>
      </c>
      <c r="P1527" s="679">
        <f t="shared" ca="1" si="264"/>
        <v>0</v>
      </c>
      <c r="Q1527" s="679">
        <f t="shared" ca="1" si="264"/>
        <v>0</v>
      </c>
      <c r="R1527" s="679">
        <f t="shared" ca="1" si="264"/>
        <v>0</v>
      </c>
      <c r="S1527" s="679">
        <f t="shared" ca="1" si="264"/>
        <v>0</v>
      </c>
      <c r="T1527" s="679">
        <f t="shared" ca="1" si="264"/>
        <v>0</v>
      </c>
      <c r="U1527" s="679">
        <f t="shared" ca="1" si="264"/>
        <v>0</v>
      </c>
      <c r="V1527" s="679">
        <f t="shared" ca="1" si="264"/>
        <v>0</v>
      </c>
      <c r="W1527" s="679">
        <f t="shared" ca="1" si="262"/>
        <v>0</v>
      </c>
      <c r="X1527" s="679">
        <f t="shared" ca="1" si="264"/>
        <v>0</v>
      </c>
      <c r="Y1527" s="679">
        <f t="shared" ca="1" si="264"/>
        <v>0</v>
      </c>
      <c r="Z1527" s="679">
        <f t="shared" ca="1" si="264"/>
        <v>0</v>
      </c>
      <c r="AA1527" t="str">
        <f t="shared" si="252"/>
        <v>ASR_Financial_Report_SHP21Final</v>
      </c>
      <c r="AB1527" s="960">
        <f t="shared" si="253"/>
        <v>44658</v>
      </c>
      <c r="AC1527" t="str">
        <f t="shared" si="254"/>
        <v>Unaudited</v>
      </c>
    </row>
    <row r="1528" spans="1:29" x14ac:dyDescent="0.25">
      <c r="A1528" t="s">
        <v>420</v>
      </c>
      <c r="B1528" t="s">
        <v>1366</v>
      </c>
      <c r="C1528" t="s">
        <v>1367</v>
      </c>
      <c r="D1528">
        <v>1900</v>
      </c>
      <c r="E1528" s="960">
        <v>1</v>
      </c>
      <c r="F1528" t="s">
        <v>438</v>
      </c>
      <c r="G1528" s="960">
        <v>91</v>
      </c>
      <c r="H1528" t="s">
        <v>383</v>
      </c>
      <c r="I1528" s="940" t="s">
        <v>488</v>
      </c>
      <c r="J1528" s="940" t="s">
        <v>436</v>
      </c>
      <c r="K1528" s="940" t="s">
        <v>436</v>
      </c>
      <c r="L1528" s="948" t="s">
        <v>128</v>
      </c>
      <c r="M1528" s="963" t="s">
        <v>326</v>
      </c>
      <c r="N1528" s="679">
        <f t="shared" ca="1" si="256"/>
        <v>0</v>
      </c>
      <c r="O1528" s="679">
        <f t="shared" ca="1" si="264"/>
        <v>0</v>
      </c>
      <c r="P1528" s="679">
        <f t="shared" ca="1" si="264"/>
        <v>0</v>
      </c>
      <c r="Q1528" s="679">
        <f t="shared" ca="1" si="264"/>
        <v>0</v>
      </c>
      <c r="R1528" s="679">
        <f t="shared" ca="1" si="264"/>
        <v>0</v>
      </c>
      <c r="S1528" s="679">
        <f t="shared" ca="1" si="264"/>
        <v>0</v>
      </c>
      <c r="T1528" s="679">
        <f t="shared" ca="1" si="264"/>
        <v>0</v>
      </c>
      <c r="U1528" s="679">
        <f t="shared" ca="1" si="264"/>
        <v>0</v>
      </c>
      <c r="V1528" s="679">
        <f t="shared" ca="1" si="264"/>
        <v>0</v>
      </c>
      <c r="W1528" s="679">
        <f t="shared" ca="1" si="262"/>
        <v>0</v>
      </c>
      <c r="X1528" s="679">
        <f t="shared" ca="1" si="264"/>
        <v>0</v>
      </c>
      <c r="Y1528" s="679">
        <f t="shared" ca="1" si="264"/>
        <v>0</v>
      </c>
      <c r="Z1528" s="679">
        <f t="shared" ca="1" si="264"/>
        <v>0</v>
      </c>
      <c r="AA1528" t="str">
        <f t="shared" si="252"/>
        <v>ASR_Financial_Report_SHP21Final</v>
      </c>
      <c r="AB1528" s="960">
        <f t="shared" si="253"/>
        <v>44658</v>
      </c>
      <c r="AC1528" t="str">
        <f t="shared" si="254"/>
        <v>Unaudited</v>
      </c>
    </row>
    <row r="1529" spans="1:29" x14ac:dyDescent="0.25">
      <c r="A1529" t="s">
        <v>420</v>
      </c>
      <c r="B1529" t="s">
        <v>1366</v>
      </c>
      <c r="C1529" t="s">
        <v>1367</v>
      </c>
      <c r="D1529">
        <v>1900</v>
      </c>
      <c r="E1529" s="960">
        <v>1</v>
      </c>
      <c r="F1529" t="s">
        <v>438</v>
      </c>
      <c r="G1529" s="960">
        <v>91</v>
      </c>
      <c r="H1529" t="s">
        <v>383</v>
      </c>
      <c r="I1529" s="965" t="s">
        <v>488</v>
      </c>
      <c r="J1529" s="965" t="s">
        <v>436</v>
      </c>
      <c r="K1529" s="965" t="s">
        <v>436</v>
      </c>
      <c r="L1529" s="940" t="s">
        <v>129</v>
      </c>
      <c r="M1529" s="965" t="s">
        <v>325</v>
      </c>
      <c r="N1529" s="679">
        <f t="shared" ca="1" si="256"/>
        <v>0</v>
      </c>
      <c r="O1529" s="679">
        <f t="shared" ca="1" si="264"/>
        <v>0</v>
      </c>
      <c r="P1529" s="679">
        <f t="shared" ca="1" si="264"/>
        <v>0</v>
      </c>
      <c r="Q1529" s="679">
        <f t="shared" ca="1" si="264"/>
        <v>0</v>
      </c>
      <c r="R1529" s="679">
        <f t="shared" ca="1" si="264"/>
        <v>0</v>
      </c>
      <c r="S1529" s="679">
        <f t="shared" ca="1" si="264"/>
        <v>0</v>
      </c>
      <c r="T1529" s="679">
        <f t="shared" ca="1" si="264"/>
        <v>0</v>
      </c>
      <c r="U1529" s="679">
        <f t="shared" ca="1" si="264"/>
        <v>0</v>
      </c>
      <c r="V1529" s="679">
        <f t="shared" ca="1" si="264"/>
        <v>0</v>
      </c>
      <c r="W1529" s="679">
        <f t="shared" ca="1" si="262"/>
        <v>0</v>
      </c>
      <c r="X1529" s="679">
        <f t="shared" ca="1" si="264"/>
        <v>0</v>
      </c>
      <c r="Y1529" s="679">
        <f t="shared" ca="1" si="264"/>
        <v>0</v>
      </c>
      <c r="Z1529" s="679">
        <f t="shared" ca="1" si="264"/>
        <v>0</v>
      </c>
      <c r="AA1529" t="str">
        <f t="shared" si="252"/>
        <v>ASR_Financial_Report_SHP21Final</v>
      </c>
      <c r="AB1529" s="960">
        <f t="shared" si="253"/>
        <v>44658</v>
      </c>
      <c r="AC1529" t="str">
        <f t="shared" si="254"/>
        <v>Unaudited</v>
      </c>
    </row>
    <row r="1530" spans="1:29" ht="30" x14ac:dyDescent="0.25">
      <c r="A1530" t="s">
        <v>420</v>
      </c>
      <c r="B1530" t="s">
        <v>1366</v>
      </c>
      <c r="C1530" t="s">
        <v>1367</v>
      </c>
      <c r="D1530">
        <v>1900</v>
      </c>
      <c r="E1530" s="960">
        <v>1</v>
      </c>
      <c r="F1530" t="s">
        <v>438</v>
      </c>
      <c r="G1530" s="960">
        <v>91</v>
      </c>
      <c r="H1530" t="s">
        <v>383</v>
      </c>
      <c r="I1530" s="940" t="s">
        <v>488</v>
      </c>
      <c r="J1530" s="940" t="s">
        <v>436</v>
      </c>
      <c r="K1530" s="940" t="s">
        <v>436</v>
      </c>
      <c r="L1530" s="946" t="s">
        <v>130</v>
      </c>
      <c r="M1530" s="966" t="s">
        <v>179</v>
      </c>
      <c r="N1530" s="679">
        <f t="shared" ca="1" si="256"/>
        <v>0</v>
      </c>
      <c r="O1530" s="679">
        <f t="shared" ca="1" si="264"/>
        <v>0</v>
      </c>
      <c r="P1530" s="679">
        <f t="shared" ca="1" si="264"/>
        <v>0</v>
      </c>
      <c r="Q1530" s="679">
        <f t="shared" ca="1" si="264"/>
        <v>0</v>
      </c>
      <c r="R1530" s="679">
        <f t="shared" ca="1" si="264"/>
        <v>0</v>
      </c>
      <c r="S1530" s="679">
        <f t="shared" ca="1" si="264"/>
        <v>0</v>
      </c>
      <c r="T1530" s="679">
        <f t="shared" ca="1" si="264"/>
        <v>0</v>
      </c>
      <c r="U1530" s="679">
        <f t="shared" ca="1" si="264"/>
        <v>0</v>
      </c>
      <c r="V1530" s="679">
        <f t="shared" ca="1" si="264"/>
        <v>0</v>
      </c>
      <c r="W1530" s="679">
        <f t="shared" ca="1" si="262"/>
        <v>0</v>
      </c>
      <c r="X1530" s="679">
        <f t="shared" ca="1" si="264"/>
        <v>0</v>
      </c>
      <c r="Y1530" s="679">
        <f t="shared" ca="1" si="264"/>
        <v>0</v>
      </c>
      <c r="Z1530" s="679">
        <f t="shared" ca="1" si="264"/>
        <v>0</v>
      </c>
      <c r="AA1530" t="str">
        <f t="shared" si="252"/>
        <v>ASR_Financial_Report_SHP21Final</v>
      </c>
      <c r="AB1530" s="960">
        <f t="shared" si="253"/>
        <v>44658</v>
      </c>
      <c r="AC1530" t="str">
        <f t="shared" si="254"/>
        <v>Unaudited</v>
      </c>
    </row>
    <row r="1531" spans="1:29" x14ac:dyDescent="0.25">
      <c r="A1531" t="s">
        <v>420</v>
      </c>
      <c r="B1531" t="s">
        <v>1366</v>
      </c>
      <c r="C1531" t="s">
        <v>1367</v>
      </c>
      <c r="D1531">
        <v>1900</v>
      </c>
      <c r="E1531" s="960">
        <v>1</v>
      </c>
      <c r="F1531" t="s">
        <v>438</v>
      </c>
      <c r="G1531" s="960">
        <v>91</v>
      </c>
      <c r="H1531" t="s">
        <v>383</v>
      </c>
      <c r="I1531" s="940" t="s">
        <v>488</v>
      </c>
      <c r="J1531" s="940" t="s">
        <v>436</v>
      </c>
      <c r="K1531" s="940" t="s">
        <v>436</v>
      </c>
      <c r="L1531" s="946" t="s">
        <v>131</v>
      </c>
      <c r="M1531" s="966" t="s">
        <v>494</v>
      </c>
      <c r="N1531" s="679">
        <f t="shared" ca="1" si="256"/>
        <v>0</v>
      </c>
      <c r="O1531" s="679">
        <f t="shared" ca="1" si="264"/>
        <v>0</v>
      </c>
      <c r="P1531" s="679">
        <f t="shared" ca="1" si="264"/>
        <v>0</v>
      </c>
      <c r="Q1531" s="679">
        <f t="shared" ca="1" si="264"/>
        <v>0</v>
      </c>
      <c r="R1531" s="679">
        <f t="shared" ca="1" si="264"/>
        <v>0</v>
      </c>
      <c r="S1531" s="679">
        <f t="shared" ca="1" si="264"/>
        <v>0</v>
      </c>
      <c r="T1531" s="679">
        <f t="shared" ca="1" si="264"/>
        <v>0</v>
      </c>
      <c r="U1531" s="679">
        <f t="shared" ca="1" si="264"/>
        <v>0</v>
      </c>
      <c r="V1531" s="679">
        <f t="shared" ca="1" si="264"/>
        <v>0</v>
      </c>
      <c r="W1531" s="679">
        <f t="shared" ca="1" si="262"/>
        <v>0</v>
      </c>
      <c r="X1531" s="679">
        <f t="shared" ca="1" si="264"/>
        <v>0</v>
      </c>
      <c r="Y1531" s="679">
        <f t="shared" ca="1" si="264"/>
        <v>0</v>
      </c>
      <c r="Z1531" s="679">
        <f t="shared" ca="1" si="264"/>
        <v>0</v>
      </c>
      <c r="AA1531" t="str">
        <f t="shared" si="252"/>
        <v>ASR_Financial_Report_SHP21Final</v>
      </c>
      <c r="AB1531" s="960">
        <f t="shared" si="253"/>
        <v>44658</v>
      </c>
      <c r="AC1531" t="str">
        <f t="shared" si="254"/>
        <v>Unaudited</v>
      </c>
    </row>
    <row r="1532" spans="1:29" x14ac:dyDescent="0.25">
      <c r="A1532" t="s">
        <v>420</v>
      </c>
      <c r="B1532" t="s">
        <v>1366</v>
      </c>
      <c r="C1532" t="s">
        <v>1367</v>
      </c>
      <c r="D1532">
        <v>1900</v>
      </c>
      <c r="E1532" s="960">
        <v>1</v>
      </c>
      <c r="F1532" t="s">
        <v>438</v>
      </c>
      <c r="G1532" s="960">
        <v>91</v>
      </c>
      <c r="H1532" t="s">
        <v>383</v>
      </c>
      <c r="I1532" s="940" t="s">
        <v>488</v>
      </c>
      <c r="J1532" s="940" t="s">
        <v>436</v>
      </c>
      <c r="K1532" s="940" t="s">
        <v>436</v>
      </c>
      <c r="L1532" s="950" t="s">
        <v>132</v>
      </c>
      <c r="M1532" s="967" t="s">
        <v>495</v>
      </c>
      <c r="N1532" s="679">
        <f t="shared" ca="1" si="256"/>
        <v>0</v>
      </c>
      <c r="O1532" s="679">
        <f t="shared" ca="1" si="264"/>
        <v>0</v>
      </c>
      <c r="P1532" s="679">
        <f t="shared" ca="1" si="264"/>
        <v>0</v>
      </c>
      <c r="Q1532" s="679">
        <f t="shared" ca="1" si="264"/>
        <v>0</v>
      </c>
      <c r="R1532" s="679">
        <f t="shared" ca="1" si="264"/>
        <v>0</v>
      </c>
      <c r="S1532" s="679">
        <f t="shared" ca="1" si="264"/>
        <v>0</v>
      </c>
      <c r="T1532" s="679">
        <f t="shared" ca="1" si="264"/>
        <v>0</v>
      </c>
      <c r="U1532" s="679">
        <f t="shared" ca="1" si="264"/>
        <v>0</v>
      </c>
      <c r="V1532" s="679">
        <f t="shared" ca="1" si="264"/>
        <v>0</v>
      </c>
      <c r="W1532" s="679">
        <f t="shared" ca="1" si="262"/>
        <v>0</v>
      </c>
      <c r="X1532" s="679">
        <f t="shared" ca="1" si="264"/>
        <v>0</v>
      </c>
      <c r="Y1532" s="679">
        <f t="shared" ca="1" si="264"/>
        <v>0</v>
      </c>
      <c r="Z1532" s="679">
        <f t="shared" ca="1" si="264"/>
        <v>0</v>
      </c>
      <c r="AA1532" t="str">
        <f t="shared" si="252"/>
        <v>ASR_Financial_Report_SHP21Final</v>
      </c>
      <c r="AB1532" s="960">
        <f t="shared" si="253"/>
        <v>44658</v>
      </c>
      <c r="AC1532" t="str">
        <f t="shared" si="254"/>
        <v>Unaudited</v>
      </c>
    </row>
    <row r="1533" spans="1:29" x14ac:dyDescent="0.25">
      <c r="A1533" t="s">
        <v>420</v>
      </c>
      <c r="B1533" t="s">
        <v>1366</v>
      </c>
      <c r="C1533" t="s">
        <v>1367</v>
      </c>
      <c r="D1533">
        <v>1900</v>
      </c>
      <c r="E1533" s="960">
        <v>1</v>
      </c>
      <c r="F1533" t="s">
        <v>438</v>
      </c>
      <c r="G1533" s="960">
        <v>91</v>
      </c>
      <c r="H1533" t="s">
        <v>383</v>
      </c>
      <c r="I1533" s="966" t="s">
        <v>488</v>
      </c>
      <c r="J1533" s="966" t="s">
        <v>436</v>
      </c>
      <c r="K1533" s="966" t="s">
        <v>436</v>
      </c>
      <c r="L1533" s="946" t="s">
        <v>133</v>
      </c>
      <c r="M1533" s="966" t="s">
        <v>496</v>
      </c>
      <c r="N1533" s="679">
        <f t="shared" ca="1" si="256"/>
        <v>0</v>
      </c>
      <c r="O1533" s="679">
        <f t="shared" ca="1" si="264"/>
        <v>0</v>
      </c>
      <c r="P1533" s="679">
        <f t="shared" ca="1" si="264"/>
        <v>0</v>
      </c>
      <c r="Q1533" s="679">
        <f t="shared" ca="1" si="264"/>
        <v>0</v>
      </c>
      <c r="R1533" s="679">
        <f t="shared" ca="1" si="264"/>
        <v>0</v>
      </c>
      <c r="S1533" s="679">
        <f t="shared" ca="1" si="264"/>
        <v>0</v>
      </c>
      <c r="T1533" s="679">
        <f t="shared" ca="1" si="264"/>
        <v>0</v>
      </c>
      <c r="U1533" s="679">
        <f t="shared" ca="1" si="264"/>
        <v>0</v>
      </c>
      <c r="V1533" s="679">
        <f t="shared" ca="1" si="264"/>
        <v>0</v>
      </c>
      <c r="W1533" s="679">
        <f t="shared" ca="1" si="262"/>
        <v>0</v>
      </c>
      <c r="X1533" s="679">
        <f t="shared" ca="1" si="264"/>
        <v>0</v>
      </c>
      <c r="Y1533" s="679">
        <f t="shared" ca="1" si="264"/>
        <v>0</v>
      </c>
      <c r="Z1533" s="679">
        <f t="shared" ca="1" si="264"/>
        <v>0</v>
      </c>
      <c r="AA1533" t="str">
        <f t="shared" si="252"/>
        <v>ASR_Financial_Report_SHP21Final</v>
      </c>
      <c r="AB1533" s="960">
        <f t="shared" si="253"/>
        <v>44658</v>
      </c>
      <c r="AC1533" t="str">
        <f t="shared" si="254"/>
        <v>Unaudited</v>
      </c>
    </row>
    <row r="1534" spans="1:29" x14ac:dyDescent="0.25">
      <c r="A1534" t="s">
        <v>420</v>
      </c>
      <c r="B1534" t="s">
        <v>1366</v>
      </c>
      <c r="C1534" t="s">
        <v>1367</v>
      </c>
      <c r="D1534">
        <v>1900</v>
      </c>
      <c r="E1534" s="960">
        <v>1</v>
      </c>
      <c r="F1534" t="s">
        <v>438</v>
      </c>
      <c r="G1534" s="960">
        <v>91</v>
      </c>
      <c r="H1534" t="s">
        <v>383</v>
      </c>
      <c r="I1534" s="940" t="s">
        <v>489</v>
      </c>
      <c r="J1534" s="940" t="s">
        <v>26</v>
      </c>
      <c r="K1534" s="940" t="s">
        <v>26</v>
      </c>
      <c r="L1534" s="940" t="s">
        <v>269</v>
      </c>
      <c r="M1534" s="965" t="s">
        <v>26</v>
      </c>
      <c r="N1534" s="679">
        <f t="shared" ca="1" si="256"/>
        <v>0</v>
      </c>
      <c r="O1534" s="679">
        <f t="shared" ca="1" si="264"/>
        <v>0</v>
      </c>
      <c r="P1534" s="679">
        <f t="shared" ca="1" si="264"/>
        <v>0</v>
      </c>
      <c r="Q1534" s="679">
        <f t="shared" ca="1" si="264"/>
        <v>0</v>
      </c>
      <c r="R1534" s="679">
        <f t="shared" ca="1" si="264"/>
        <v>0</v>
      </c>
      <c r="S1534" s="679">
        <f t="shared" ca="1" si="264"/>
        <v>0</v>
      </c>
      <c r="T1534" s="679">
        <f t="shared" ca="1" si="264"/>
        <v>0</v>
      </c>
      <c r="U1534" s="679">
        <f t="shared" ca="1" si="264"/>
        <v>0</v>
      </c>
      <c r="V1534" s="679">
        <f t="shared" ca="1" si="264"/>
        <v>0</v>
      </c>
      <c r="W1534" s="679">
        <f t="shared" ca="1" si="262"/>
        <v>0</v>
      </c>
      <c r="X1534" s="679">
        <f t="shared" ca="1" si="264"/>
        <v>0</v>
      </c>
      <c r="Y1534" s="679">
        <f t="shared" ca="1" si="264"/>
        <v>0</v>
      </c>
      <c r="Z1534" s="679">
        <f t="shared" ca="1" si="264"/>
        <v>0</v>
      </c>
      <c r="AA1534" t="str">
        <f t="shared" si="252"/>
        <v>ASR_Financial_Report_SHP21Final</v>
      </c>
      <c r="AB1534" s="960">
        <f t="shared" si="253"/>
        <v>44658</v>
      </c>
      <c r="AC1534" t="str">
        <f t="shared" si="254"/>
        <v>Unaudited</v>
      </c>
    </row>
    <row r="1535" spans="1:29" x14ac:dyDescent="0.25">
      <c r="A1535" t="s">
        <v>420</v>
      </c>
      <c r="B1535" t="s">
        <v>1366</v>
      </c>
      <c r="C1535" t="s">
        <v>1367</v>
      </c>
      <c r="D1535">
        <v>1900</v>
      </c>
      <c r="E1535" s="960">
        <v>1</v>
      </c>
      <c r="F1535" t="s">
        <v>439</v>
      </c>
      <c r="G1535" s="960">
        <v>182</v>
      </c>
      <c r="H1535" t="s">
        <v>383</v>
      </c>
      <c r="I1535" s="940" t="s">
        <v>432</v>
      </c>
      <c r="J1535" s="940" t="s">
        <v>432</v>
      </c>
      <c r="K1535" s="940" t="s">
        <v>432</v>
      </c>
      <c r="L1535" s="940"/>
      <c r="M1535" s="965" t="s">
        <v>432</v>
      </c>
      <c r="N1535" s="679">
        <f t="shared" ca="1" si="256"/>
        <v>0</v>
      </c>
      <c r="O1535" s="679">
        <f t="shared" ca="1" si="264"/>
        <v>0</v>
      </c>
      <c r="P1535" s="679">
        <f t="shared" ca="1" si="264"/>
        <v>0</v>
      </c>
      <c r="Q1535" s="679">
        <f t="shared" ca="1" si="264"/>
        <v>0</v>
      </c>
      <c r="R1535" s="679">
        <f t="shared" ca="1" si="264"/>
        <v>0</v>
      </c>
      <c r="S1535" s="679">
        <f t="shared" ca="1" si="264"/>
        <v>0</v>
      </c>
      <c r="T1535" s="679">
        <f t="shared" ca="1" si="264"/>
        <v>0</v>
      </c>
      <c r="U1535" s="679">
        <f t="shared" ca="1" si="264"/>
        <v>0</v>
      </c>
      <c r="V1535" s="679">
        <f t="shared" ca="1" si="264"/>
        <v>0</v>
      </c>
      <c r="W1535" s="679">
        <f t="shared" ca="1" si="262"/>
        <v>0</v>
      </c>
      <c r="X1535" s="679">
        <f t="shared" ca="1" si="264"/>
        <v>0</v>
      </c>
      <c r="Y1535" s="679">
        <f t="shared" ca="1" si="264"/>
        <v>0</v>
      </c>
      <c r="Z1535" s="679">
        <f t="shared" ca="1" si="264"/>
        <v>0</v>
      </c>
      <c r="AA1535" t="str">
        <f t="shared" si="252"/>
        <v>ASR_Financial_Report_SHP21Final</v>
      </c>
      <c r="AB1535" s="960">
        <f t="shared" si="253"/>
        <v>44658</v>
      </c>
      <c r="AC1535" t="str">
        <f t="shared" si="254"/>
        <v>Unaudited</v>
      </c>
    </row>
    <row r="1536" spans="1:29" x14ac:dyDescent="0.25">
      <c r="A1536" t="s">
        <v>420</v>
      </c>
      <c r="B1536" t="s">
        <v>1366</v>
      </c>
      <c r="C1536" t="s">
        <v>1367</v>
      </c>
      <c r="D1536">
        <v>1900</v>
      </c>
      <c r="E1536" s="960">
        <v>1</v>
      </c>
      <c r="F1536" t="s">
        <v>439</v>
      </c>
      <c r="G1536" s="960">
        <v>182</v>
      </c>
      <c r="H1536" t="s">
        <v>383</v>
      </c>
      <c r="I1536" s="940" t="s">
        <v>487</v>
      </c>
      <c r="J1536" s="940" t="s">
        <v>12</v>
      </c>
      <c r="K1536" s="940" t="s">
        <v>12</v>
      </c>
      <c r="L1536" s="940">
        <v>1.1000000000000001</v>
      </c>
      <c r="M1536" s="965" t="s">
        <v>12</v>
      </c>
      <c r="N1536" s="679">
        <f t="shared" ca="1" si="256"/>
        <v>0</v>
      </c>
      <c r="O1536" s="679">
        <f t="shared" ca="1" si="264"/>
        <v>0</v>
      </c>
      <c r="P1536" s="679">
        <f t="shared" ca="1" si="264"/>
        <v>0</v>
      </c>
      <c r="Q1536" s="679">
        <f t="shared" ca="1" si="264"/>
        <v>0</v>
      </c>
      <c r="R1536" s="679">
        <f t="shared" ca="1" si="264"/>
        <v>0</v>
      </c>
      <c r="S1536" s="679">
        <f t="shared" ca="1" si="264"/>
        <v>0</v>
      </c>
      <c r="T1536" s="679">
        <f t="shared" ca="1" si="264"/>
        <v>0</v>
      </c>
      <c r="U1536" s="679">
        <f t="shared" ca="1" si="264"/>
        <v>0</v>
      </c>
      <c r="V1536" s="679">
        <f t="shared" ca="1" si="264"/>
        <v>0</v>
      </c>
      <c r="W1536" s="679">
        <f t="shared" ca="1" si="262"/>
        <v>0</v>
      </c>
      <c r="X1536" s="679">
        <f t="shared" ca="1" si="264"/>
        <v>0</v>
      </c>
      <c r="Y1536" s="679">
        <f t="shared" ca="1" si="264"/>
        <v>0</v>
      </c>
      <c r="Z1536" s="679">
        <f t="shared" ca="1" si="264"/>
        <v>0</v>
      </c>
      <c r="AA1536" t="str">
        <f t="shared" si="252"/>
        <v>ASR_Financial_Report_SHP21Final</v>
      </c>
      <c r="AB1536" s="960">
        <f t="shared" si="253"/>
        <v>44658</v>
      </c>
      <c r="AC1536" t="str">
        <f t="shared" si="254"/>
        <v>Unaudited</v>
      </c>
    </row>
    <row r="1537" spans="1:29" x14ac:dyDescent="0.25">
      <c r="A1537" t="s">
        <v>420</v>
      </c>
      <c r="B1537" t="s">
        <v>1366</v>
      </c>
      <c r="C1537" t="s">
        <v>1367</v>
      </c>
      <c r="D1537">
        <v>1900</v>
      </c>
      <c r="E1537" s="960">
        <v>1</v>
      </c>
      <c r="F1537" t="s">
        <v>439</v>
      </c>
      <c r="G1537" s="960">
        <v>182</v>
      </c>
      <c r="H1537" t="s">
        <v>383</v>
      </c>
      <c r="I1537" s="940" t="s">
        <v>487</v>
      </c>
      <c r="J1537" s="940" t="s">
        <v>12</v>
      </c>
      <c r="K1537" s="940" t="s">
        <v>1309</v>
      </c>
      <c r="L1537" s="948" t="s">
        <v>1300</v>
      </c>
      <c r="M1537" s="963" t="s">
        <v>1309</v>
      </c>
      <c r="N1537" s="679">
        <f t="shared" ca="1" si="256"/>
        <v>0</v>
      </c>
      <c r="O1537" s="679">
        <f t="shared" ca="1" si="264"/>
        <v>0</v>
      </c>
      <c r="P1537" s="679">
        <f t="shared" ca="1" si="264"/>
        <v>0</v>
      </c>
      <c r="Q1537" s="679">
        <f t="shared" ca="1" si="264"/>
        <v>0</v>
      </c>
      <c r="R1537" s="679">
        <f t="shared" ca="1" si="264"/>
        <v>0</v>
      </c>
      <c r="S1537" s="679">
        <f t="shared" ca="1" si="264"/>
        <v>0</v>
      </c>
      <c r="T1537" s="679">
        <f t="shared" ca="1" si="264"/>
        <v>0</v>
      </c>
      <c r="U1537" s="679">
        <f t="shared" ca="1" si="264"/>
        <v>0</v>
      </c>
      <c r="V1537" s="679">
        <f t="shared" ca="1" si="264"/>
        <v>0</v>
      </c>
      <c r="W1537" s="679">
        <f t="shared" ca="1" si="262"/>
        <v>0</v>
      </c>
      <c r="X1537" s="679">
        <f t="shared" ca="1" si="264"/>
        <v>0</v>
      </c>
      <c r="Y1537" s="679">
        <f t="shared" ca="1" si="264"/>
        <v>0</v>
      </c>
      <c r="Z1537" s="679">
        <f t="shared" ca="1" si="264"/>
        <v>0</v>
      </c>
      <c r="AA1537" t="str">
        <f t="shared" si="252"/>
        <v>ASR_Financial_Report_SHP21Final</v>
      </c>
      <c r="AB1537" s="960">
        <f t="shared" si="253"/>
        <v>44658</v>
      </c>
      <c r="AC1537" t="str">
        <f t="shared" si="254"/>
        <v>Unaudited</v>
      </c>
    </row>
    <row r="1538" spans="1:29" x14ac:dyDescent="0.25">
      <c r="A1538" t="s">
        <v>420</v>
      </c>
      <c r="B1538" t="s">
        <v>1366</v>
      </c>
      <c r="C1538" t="s">
        <v>1367</v>
      </c>
      <c r="D1538">
        <v>1900</v>
      </c>
      <c r="E1538" s="960">
        <v>1</v>
      </c>
      <c r="F1538" t="s">
        <v>439</v>
      </c>
      <c r="G1538" s="960">
        <v>182</v>
      </c>
      <c r="H1538" t="s">
        <v>383</v>
      </c>
      <c r="I1538" s="965" t="s">
        <v>487</v>
      </c>
      <c r="J1538" s="965" t="s">
        <v>490</v>
      </c>
      <c r="K1538" s="965" t="s">
        <v>491</v>
      </c>
      <c r="L1538" s="940" t="s">
        <v>63</v>
      </c>
      <c r="M1538" s="965" t="s">
        <v>343</v>
      </c>
      <c r="N1538" s="679">
        <f t="shared" ca="1" si="256"/>
        <v>0</v>
      </c>
      <c r="O1538" s="679">
        <f t="shared" ca="1" si="264"/>
        <v>0</v>
      </c>
      <c r="P1538" s="679">
        <f t="shared" ca="1" si="264"/>
        <v>0</v>
      </c>
      <c r="Q1538" s="679">
        <f t="shared" ca="1" si="264"/>
        <v>0</v>
      </c>
      <c r="R1538" s="679">
        <f t="shared" ca="1" si="264"/>
        <v>0</v>
      </c>
      <c r="S1538" s="679">
        <f t="shared" ca="1" si="264"/>
        <v>0</v>
      </c>
      <c r="T1538" s="679">
        <f t="shared" ca="1" si="264"/>
        <v>0</v>
      </c>
      <c r="U1538" s="679">
        <f t="shared" ca="1" si="264"/>
        <v>0</v>
      </c>
      <c r="V1538" s="679">
        <f t="shared" ca="1" si="264"/>
        <v>0</v>
      </c>
      <c r="W1538" s="679">
        <f t="shared" ca="1" si="262"/>
        <v>0</v>
      </c>
      <c r="X1538" s="679">
        <f t="shared" ca="1" si="264"/>
        <v>0</v>
      </c>
      <c r="Y1538" s="679">
        <f t="shared" ca="1" si="264"/>
        <v>0</v>
      </c>
      <c r="Z1538" s="679">
        <f t="shared" ca="1" si="264"/>
        <v>0</v>
      </c>
      <c r="AA1538" t="str">
        <f t="shared" ref="AA1538:AA1601" si="265">file_name</f>
        <v>ASR_Financial_Report_SHP21Final</v>
      </c>
      <c r="AB1538" s="960">
        <f t="shared" ref="AB1538:AB1601" si="266">file_date</f>
        <v>44658</v>
      </c>
      <c r="AC1538" t="str">
        <f t="shared" ref="AC1538:AC1601" si="267">status</f>
        <v>Unaudited</v>
      </c>
    </row>
    <row r="1539" spans="1:29" x14ac:dyDescent="0.25">
      <c r="A1539" t="s">
        <v>420</v>
      </c>
      <c r="B1539" t="s">
        <v>1366</v>
      </c>
      <c r="C1539" t="s">
        <v>1367</v>
      </c>
      <c r="D1539">
        <v>1900</v>
      </c>
      <c r="E1539" s="960">
        <v>1</v>
      </c>
      <c r="F1539" t="s">
        <v>439</v>
      </c>
      <c r="G1539" s="960">
        <v>182</v>
      </c>
      <c r="H1539" t="s">
        <v>383</v>
      </c>
      <c r="I1539" s="940" t="s">
        <v>487</v>
      </c>
      <c r="J1539" s="940" t="s">
        <v>490</v>
      </c>
      <c r="K1539" s="940" t="s">
        <v>1000</v>
      </c>
      <c r="L1539" s="940" t="s">
        <v>896</v>
      </c>
      <c r="M1539" s="965" t="s">
        <v>897</v>
      </c>
      <c r="N1539" s="679">
        <f t="shared" ca="1" si="256"/>
        <v>0</v>
      </c>
      <c r="O1539" s="679">
        <f t="shared" ca="1" si="264"/>
        <v>0</v>
      </c>
      <c r="P1539" s="679">
        <f t="shared" ca="1" si="264"/>
        <v>0</v>
      </c>
      <c r="Q1539" s="679">
        <f t="shared" ca="1" si="264"/>
        <v>0</v>
      </c>
      <c r="R1539" s="679">
        <f t="shared" ca="1" si="264"/>
        <v>0</v>
      </c>
      <c r="S1539" s="679">
        <f t="shared" ca="1" si="264"/>
        <v>0</v>
      </c>
      <c r="T1539" s="679">
        <f t="shared" ca="1" si="264"/>
        <v>0</v>
      </c>
      <c r="U1539" s="679">
        <f t="shared" ca="1" si="264"/>
        <v>0</v>
      </c>
      <c r="V1539" s="679">
        <f t="shared" ca="1" si="264"/>
        <v>0</v>
      </c>
      <c r="W1539" s="679">
        <f t="shared" ca="1" si="262"/>
        <v>0</v>
      </c>
      <c r="X1539" s="679">
        <f t="shared" ca="1" si="264"/>
        <v>0</v>
      </c>
      <c r="Y1539" s="679">
        <f t="shared" ca="1" si="264"/>
        <v>0</v>
      </c>
      <c r="Z1539" s="679">
        <f t="shared" ca="1" si="264"/>
        <v>0</v>
      </c>
      <c r="AA1539" t="str">
        <f t="shared" si="265"/>
        <v>ASR_Financial_Report_SHP21Final</v>
      </c>
      <c r="AB1539" s="960">
        <f t="shared" si="266"/>
        <v>44658</v>
      </c>
      <c r="AC1539" t="str">
        <f t="shared" si="267"/>
        <v>Unaudited</v>
      </c>
    </row>
    <row r="1540" spans="1:29" x14ac:dyDescent="0.25">
      <c r="A1540" t="s">
        <v>420</v>
      </c>
      <c r="B1540" t="s">
        <v>1366</v>
      </c>
      <c r="C1540" t="s">
        <v>1367</v>
      </c>
      <c r="D1540">
        <v>1900</v>
      </c>
      <c r="E1540" s="960">
        <v>1</v>
      </c>
      <c r="F1540" t="s">
        <v>439</v>
      </c>
      <c r="G1540" s="960">
        <v>182</v>
      </c>
      <c r="H1540" t="s">
        <v>383</v>
      </c>
      <c r="I1540" s="940" t="s">
        <v>487</v>
      </c>
      <c r="J1540" s="940" t="s">
        <v>13</v>
      </c>
      <c r="K1540" s="940" t="s">
        <v>492</v>
      </c>
      <c r="L1540" s="940" t="s">
        <v>94</v>
      </c>
      <c r="M1540" s="965" t="s">
        <v>146</v>
      </c>
      <c r="N1540" s="679">
        <f t="shared" ca="1" si="256"/>
        <v>0</v>
      </c>
      <c r="O1540" s="679">
        <f t="shared" ca="1" si="264"/>
        <v>0</v>
      </c>
      <c r="P1540" s="679">
        <f t="shared" ca="1" si="264"/>
        <v>0</v>
      </c>
      <c r="Q1540" s="679">
        <f t="shared" ca="1" si="264"/>
        <v>0</v>
      </c>
      <c r="R1540" s="679">
        <f t="shared" ca="1" si="264"/>
        <v>0</v>
      </c>
      <c r="S1540" s="679">
        <f t="shared" ca="1" si="264"/>
        <v>0</v>
      </c>
      <c r="T1540" s="679">
        <f t="shared" ca="1" si="264"/>
        <v>0</v>
      </c>
      <c r="U1540" s="679">
        <f t="shared" ca="1" si="264"/>
        <v>0</v>
      </c>
      <c r="V1540" s="679">
        <f t="shared" ca="1" si="264"/>
        <v>0</v>
      </c>
      <c r="W1540" s="679">
        <f t="shared" ca="1" si="262"/>
        <v>0</v>
      </c>
      <c r="X1540" s="679">
        <f t="shared" ca="1" si="264"/>
        <v>0</v>
      </c>
      <c r="Y1540" s="679">
        <f t="shared" ca="1" si="264"/>
        <v>0</v>
      </c>
      <c r="Z1540" s="679">
        <f t="shared" ca="1" si="264"/>
        <v>0</v>
      </c>
      <c r="AA1540" t="str">
        <f t="shared" si="265"/>
        <v>ASR_Financial_Report_SHP21Final</v>
      </c>
      <c r="AB1540" s="960">
        <f t="shared" si="266"/>
        <v>44658</v>
      </c>
      <c r="AC1540" t="str">
        <f t="shared" si="267"/>
        <v>Unaudited</v>
      </c>
    </row>
    <row r="1541" spans="1:29" x14ac:dyDescent="0.25">
      <c r="A1541" t="s">
        <v>420</v>
      </c>
      <c r="B1541" t="s">
        <v>1366</v>
      </c>
      <c r="C1541" t="s">
        <v>1367</v>
      </c>
      <c r="D1541">
        <v>1900</v>
      </c>
      <c r="E1541" s="960">
        <v>1</v>
      </c>
      <c r="F1541" t="s">
        <v>439</v>
      </c>
      <c r="G1541" s="960">
        <v>182</v>
      </c>
      <c r="H1541" t="s">
        <v>383</v>
      </c>
      <c r="I1541" s="940" t="s">
        <v>487</v>
      </c>
      <c r="J1541" s="940" t="s">
        <v>13</v>
      </c>
      <c r="K1541" s="940" t="s">
        <v>13</v>
      </c>
      <c r="L1541" s="940" t="s">
        <v>35</v>
      </c>
      <c r="M1541" s="965" t="s">
        <v>13</v>
      </c>
      <c r="N1541" s="679">
        <f t="shared" ca="1" si="256"/>
        <v>0</v>
      </c>
      <c r="O1541" s="679">
        <f t="shared" ca="1" si="264"/>
        <v>0</v>
      </c>
      <c r="P1541" s="679">
        <f t="shared" ca="1" si="264"/>
        <v>0</v>
      </c>
      <c r="Q1541" s="679">
        <f t="shared" ca="1" si="264"/>
        <v>0</v>
      </c>
      <c r="R1541" s="679">
        <f t="shared" ca="1" si="264"/>
        <v>0</v>
      </c>
      <c r="S1541" s="679">
        <f t="shared" ca="1" si="264"/>
        <v>0</v>
      </c>
      <c r="T1541" s="679">
        <f t="shared" ca="1" si="264"/>
        <v>0</v>
      </c>
      <c r="U1541" s="679">
        <f t="shared" ca="1" si="264"/>
        <v>0</v>
      </c>
      <c r="V1541" s="679">
        <f t="shared" ca="1" si="264"/>
        <v>0</v>
      </c>
      <c r="W1541" s="679">
        <f t="shared" ca="1" si="262"/>
        <v>0</v>
      </c>
      <c r="X1541" s="679">
        <f t="shared" ca="1" si="264"/>
        <v>0</v>
      </c>
      <c r="Y1541" s="679">
        <f t="shared" ca="1" si="264"/>
        <v>0</v>
      </c>
      <c r="Z1541" s="679">
        <f t="shared" ca="1" si="264"/>
        <v>0</v>
      </c>
      <c r="AA1541" t="str">
        <f t="shared" si="265"/>
        <v>ASR_Financial_Report_SHP21Final</v>
      </c>
      <c r="AB1541" s="960">
        <f t="shared" si="266"/>
        <v>44658</v>
      </c>
      <c r="AC1541" t="str">
        <f t="shared" si="267"/>
        <v>Unaudited</v>
      </c>
    </row>
    <row r="1542" spans="1:29" x14ac:dyDescent="0.25">
      <c r="A1542" t="s">
        <v>420</v>
      </c>
      <c r="B1542" t="s">
        <v>1366</v>
      </c>
      <c r="C1542" t="s">
        <v>1367</v>
      </c>
      <c r="D1542">
        <v>1900</v>
      </c>
      <c r="E1542" s="960">
        <v>1</v>
      </c>
      <c r="F1542" t="s">
        <v>439</v>
      </c>
      <c r="G1542" s="960">
        <v>182</v>
      </c>
      <c r="H1542" t="s">
        <v>383</v>
      </c>
      <c r="I1542" s="940" t="s">
        <v>488</v>
      </c>
      <c r="J1542" s="940" t="s">
        <v>444</v>
      </c>
      <c r="K1542" s="940" t="s">
        <v>0</v>
      </c>
      <c r="L1542" s="948">
        <v>2.1</v>
      </c>
      <c r="M1542" s="963" t="s">
        <v>147</v>
      </c>
      <c r="N1542" s="679">
        <f t="shared" ca="1" si="256"/>
        <v>0</v>
      </c>
      <c r="O1542" s="679">
        <f t="shared" ca="1" si="264"/>
        <v>0</v>
      </c>
      <c r="P1542" s="679">
        <f t="shared" ca="1" si="264"/>
        <v>0</v>
      </c>
      <c r="Q1542" s="679">
        <f t="shared" ca="1" si="264"/>
        <v>0</v>
      </c>
      <c r="R1542" s="679">
        <f t="shared" ca="1" si="264"/>
        <v>0</v>
      </c>
      <c r="S1542" s="679">
        <f t="shared" ca="1" si="264"/>
        <v>0</v>
      </c>
      <c r="T1542" s="679">
        <f t="shared" ca="1" si="264"/>
        <v>0</v>
      </c>
      <c r="U1542" s="679">
        <f t="shared" ca="1" si="264"/>
        <v>0</v>
      </c>
      <c r="V1542" s="679">
        <f t="shared" ca="1" si="264"/>
        <v>0</v>
      </c>
      <c r="W1542" s="679">
        <f t="shared" ca="1" si="262"/>
        <v>0</v>
      </c>
      <c r="X1542" s="679">
        <f t="shared" ca="1" si="264"/>
        <v>0</v>
      </c>
      <c r="Y1542" s="679">
        <f t="shared" ca="1" si="264"/>
        <v>0</v>
      </c>
      <c r="Z1542" s="679">
        <f t="shared" ca="1" si="264"/>
        <v>0</v>
      </c>
      <c r="AA1542" t="str">
        <f t="shared" si="265"/>
        <v>ASR_Financial_Report_SHP21Final</v>
      </c>
      <c r="AB1542" s="960">
        <f t="shared" si="266"/>
        <v>44658</v>
      </c>
      <c r="AC1542" t="str">
        <f t="shared" si="267"/>
        <v>Unaudited</v>
      </c>
    </row>
    <row r="1543" spans="1:29" ht="30" x14ac:dyDescent="0.25">
      <c r="A1543" t="s">
        <v>420</v>
      </c>
      <c r="B1543" t="s">
        <v>1366</v>
      </c>
      <c r="C1543" t="s">
        <v>1367</v>
      </c>
      <c r="D1543">
        <v>1900</v>
      </c>
      <c r="E1543" s="960">
        <v>1</v>
      </c>
      <c r="F1543" t="s">
        <v>439</v>
      </c>
      <c r="G1543" s="960">
        <v>182</v>
      </c>
      <c r="H1543" t="s">
        <v>383</v>
      </c>
      <c r="I1543" s="965" t="s">
        <v>488</v>
      </c>
      <c r="J1543" s="965" t="s">
        <v>444</v>
      </c>
      <c r="K1543" s="965" t="s">
        <v>0</v>
      </c>
      <c r="L1543" s="940">
        <v>2.2000000000000002</v>
      </c>
      <c r="M1543" s="965" t="s">
        <v>148</v>
      </c>
      <c r="N1543" s="679">
        <f t="shared" ca="1" si="256"/>
        <v>0</v>
      </c>
      <c r="O1543" s="679">
        <f t="shared" ca="1" si="264"/>
        <v>0</v>
      </c>
      <c r="P1543" s="679">
        <f t="shared" ca="1" si="264"/>
        <v>0</v>
      </c>
      <c r="Q1543" s="679">
        <f t="shared" ca="1" si="264"/>
        <v>0</v>
      </c>
      <c r="R1543" s="679">
        <f t="shared" ca="1" si="264"/>
        <v>0</v>
      </c>
      <c r="S1543" s="679">
        <f t="shared" ca="1" si="264"/>
        <v>0</v>
      </c>
      <c r="T1543" s="679">
        <f t="shared" ca="1" si="264"/>
        <v>0</v>
      </c>
      <c r="U1543" s="679">
        <f t="shared" ca="1" si="264"/>
        <v>0</v>
      </c>
      <c r="V1543" s="679">
        <f t="shared" ca="1" si="264"/>
        <v>0</v>
      </c>
      <c r="W1543" s="679">
        <f t="shared" ca="1" si="262"/>
        <v>0</v>
      </c>
      <c r="X1543" s="679">
        <f t="shared" ca="1" si="264"/>
        <v>0</v>
      </c>
      <c r="Y1543" s="679">
        <f t="shared" ca="1" si="264"/>
        <v>0</v>
      </c>
      <c r="Z1543" s="679">
        <f t="shared" ca="1" si="264"/>
        <v>0</v>
      </c>
      <c r="AA1543" t="str">
        <f t="shared" si="265"/>
        <v>ASR_Financial_Report_SHP21Final</v>
      </c>
      <c r="AB1543" s="960">
        <f t="shared" si="266"/>
        <v>44658</v>
      </c>
      <c r="AC1543" t="str">
        <f t="shared" si="267"/>
        <v>Unaudited</v>
      </c>
    </row>
    <row r="1544" spans="1:29" x14ac:dyDescent="0.25">
      <c r="A1544" t="s">
        <v>420</v>
      </c>
      <c r="B1544" t="s">
        <v>1366</v>
      </c>
      <c r="C1544" t="s">
        <v>1367</v>
      </c>
      <c r="D1544">
        <v>1900</v>
      </c>
      <c r="E1544" s="960">
        <v>1</v>
      </c>
      <c r="F1544" t="s">
        <v>439</v>
      </c>
      <c r="G1544" s="960">
        <v>182</v>
      </c>
      <c r="H1544" t="s">
        <v>383</v>
      </c>
      <c r="I1544" s="940" t="s">
        <v>488</v>
      </c>
      <c r="J1544" s="940" t="s">
        <v>444</v>
      </c>
      <c r="K1544" s="940" t="s">
        <v>0</v>
      </c>
      <c r="L1544" s="940">
        <v>2.2999999999999998</v>
      </c>
      <c r="M1544" s="965" t="s">
        <v>149</v>
      </c>
      <c r="N1544" s="679">
        <f t="shared" ca="1" si="256"/>
        <v>0</v>
      </c>
      <c r="O1544" s="679">
        <f t="shared" ca="1" si="264"/>
        <v>0</v>
      </c>
      <c r="P1544" s="679">
        <f t="shared" ca="1" si="264"/>
        <v>0</v>
      </c>
      <c r="Q1544" s="679">
        <f t="shared" ca="1" si="264"/>
        <v>0</v>
      </c>
      <c r="R1544" s="679">
        <f t="shared" ca="1" si="264"/>
        <v>0</v>
      </c>
      <c r="S1544" s="679">
        <f t="shared" ca="1" si="264"/>
        <v>0</v>
      </c>
      <c r="T1544" s="679">
        <f t="shared" ca="1" si="264"/>
        <v>0</v>
      </c>
      <c r="U1544" s="679">
        <f t="shared" ca="1" si="264"/>
        <v>0</v>
      </c>
      <c r="V1544" s="679">
        <f t="shared" ca="1" si="264"/>
        <v>0</v>
      </c>
      <c r="W1544" s="679">
        <f t="shared" ca="1" si="262"/>
        <v>0</v>
      </c>
      <c r="X1544" s="679">
        <f t="shared" ca="1" si="264"/>
        <v>0</v>
      </c>
      <c r="Y1544" s="679">
        <f t="shared" ca="1" si="264"/>
        <v>0</v>
      </c>
      <c r="Z1544" s="679">
        <f t="shared" ca="1" si="264"/>
        <v>0</v>
      </c>
      <c r="AA1544" t="str">
        <f t="shared" si="265"/>
        <v>ASR_Financial_Report_SHP21Final</v>
      </c>
      <c r="AB1544" s="960">
        <f t="shared" si="266"/>
        <v>44658</v>
      </c>
      <c r="AC1544" t="str">
        <f t="shared" si="267"/>
        <v>Unaudited</v>
      </c>
    </row>
    <row r="1545" spans="1:29" x14ac:dyDescent="0.25">
      <c r="A1545" t="s">
        <v>420</v>
      </c>
      <c r="B1545" t="s">
        <v>1366</v>
      </c>
      <c r="C1545" t="s">
        <v>1367</v>
      </c>
      <c r="D1545">
        <v>1900</v>
      </c>
      <c r="E1545" s="960">
        <v>1</v>
      </c>
      <c r="F1545" t="s">
        <v>439</v>
      </c>
      <c r="G1545" s="960">
        <v>182</v>
      </c>
      <c r="H1545" t="s">
        <v>383</v>
      </c>
      <c r="I1545" s="940" t="s">
        <v>488</v>
      </c>
      <c r="J1545" s="940" t="s">
        <v>444</v>
      </c>
      <c r="K1545" s="940" t="s">
        <v>0</v>
      </c>
      <c r="L1545" s="940">
        <v>2.4</v>
      </c>
      <c r="M1545" s="965" t="s">
        <v>150</v>
      </c>
      <c r="N1545" s="679">
        <f t="shared" ref="N1545:N1608" ca="1" si="268">IF(OR(AND($F1545="PY",N$1&lt;&gt;"Prior Year"),AND($F1545&lt;&gt;"PY",N$1="Prior Year")),0,INDEX(INDIRECT("'MMA Rev-Exp "&amp;$H1545&amp;"'!$A$1:$CA$200"),IF($J1545="Member Months",MATCH($J1545,INDIRECT("'MMA Rev-Exp "&amp;$H1545&amp;"'!$A$1:$A$200"),0),MATCH($L1545,INDIRECT("'MMA Rev-Exp "&amp;$H1545&amp;"'!$B$1:$B$200"),0)),IF($F1545="PY",MATCH("Prior Year Adjustments",INDIRECT("'MMA Rev-Exp "&amp;$H1545&amp;"'!$A$8:$CA$8"),0),MATCH(IF($F1545="Q1","JANUARY - MARCH (Q1)",IF($F1545="Q2","APRIL - JUNE (Q2)",IF($F1545="Q3","JULY - SEPTEMBER (Q3)",IF($F1545="Q4","OCTOBER - DECEMBER (Q4)",0)))),INDIRECT("'MMA Rev-Exp "&amp;$H1545&amp;"'!$A$7:$CA$7"),0)+MATCH(N$1,INDIRECT("'MMA Rev-Exp "&amp;$H1545&amp;"'!$D$8:$CA$8"),0)-1)))</f>
        <v>0</v>
      </c>
      <c r="O1545" s="679">
        <f t="shared" ca="1" si="264"/>
        <v>0</v>
      </c>
      <c r="P1545" s="679">
        <f t="shared" ca="1" si="264"/>
        <v>0</v>
      </c>
      <c r="Q1545" s="679">
        <f t="shared" ca="1" si="264"/>
        <v>0</v>
      </c>
      <c r="R1545" s="679">
        <f t="shared" ca="1" si="264"/>
        <v>0</v>
      </c>
      <c r="S1545" s="679">
        <f t="shared" ca="1" si="264"/>
        <v>0</v>
      </c>
      <c r="T1545" s="679">
        <f t="shared" ca="1" si="264"/>
        <v>0</v>
      </c>
      <c r="U1545" s="679">
        <f t="shared" ca="1" si="264"/>
        <v>0</v>
      </c>
      <c r="V1545" s="679">
        <f t="shared" ca="1" si="264"/>
        <v>0</v>
      </c>
      <c r="W1545" s="679">
        <f t="shared" ca="1" si="262"/>
        <v>0</v>
      </c>
      <c r="X1545" s="679">
        <f t="shared" ca="1" si="264"/>
        <v>0</v>
      </c>
      <c r="Y1545" s="679">
        <f t="shared" ca="1" si="264"/>
        <v>0</v>
      </c>
      <c r="Z1545" s="679">
        <f t="shared" ca="1" si="264"/>
        <v>0</v>
      </c>
      <c r="AA1545" t="str">
        <f t="shared" si="265"/>
        <v>ASR_Financial_Report_SHP21Final</v>
      </c>
      <c r="AB1545" s="960">
        <f t="shared" si="266"/>
        <v>44658</v>
      </c>
      <c r="AC1545" t="str">
        <f t="shared" si="267"/>
        <v>Unaudited</v>
      </c>
    </row>
    <row r="1546" spans="1:29" ht="30" x14ac:dyDescent="0.25">
      <c r="A1546" t="s">
        <v>420</v>
      </c>
      <c r="B1546" t="s">
        <v>1366</v>
      </c>
      <c r="C1546" t="s">
        <v>1367</v>
      </c>
      <c r="D1546">
        <v>1900</v>
      </c>
      <c r="E1546" s="960">
        <v>1</v>
      </c>
      <c r="F1546" t="s">
        <v>439</v>
      </c>
      <c r="G1546" s="960">
        <v>182</v>
      </c>
      <c r="H1546" t="s">
        <v>383</v>
      </c>
      <c r="I1546" s="940" t="s">
        <v>488</v>
      </c>
      <c r="J1546" s="940" t="s">
        <v>444</v>
      </c>
      <c r="K1546" s="940" t="s">
        <v>0</v>
      </c>
      <c r="L1546" s="940">
        <v>2.5</v>
      </c>
      <c r="M1546" s="965" t="s">
        <v>151</v>
      </c>
      <c r="N1546" s="679">
        <f t="shared" ca="1" si="268"/>
        <v>0</v>
      </c>
      <c r="O1546" s="679">
        <f t="shared" ca="1" si="264"/>
        <v>0</v>
      </c>
      <c r="P1546" s="679">
        <f t="shared" ca="1" si="264"/>
        <v>0</v>
      </c>
      <c r="Q1546" s="679">
        <f t="shared" ca="1" si="264"/>
        <v>0</v>
      </c>
      <c r="R1546" s="679">
        <f t="shared" ca="1" si="264"/>
        <v>0</v>
      </c>
      <c r="S1546" s="679">
        <f t="shared" ca="1" si="264"/>
        <v>0</v>
      </c>
      <c r="T1546" s="679">
        <f t="shared" ref="O1546:Z1569" ca="1" si="269">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679">
        <f t="shared" ca="1" si="269"/>
        <v>0</v>
      </c>
      <c r="V1546" s="679">
        <f t="shared" ca="1" si="269"/>
        <v>0</v>
      </c>
      <c r="W1546" s="679">
        <f t="shared" ca="1" si="262"/>
        <v>0</v>
      </c>
      <c r="X1546" s="679">
        <f t="shared" ca="1" si="269"/>
        <v>0</v>
      </c>
      <c r="Y1546" s="679">
        <f t="shared" ca="1" si="269"/>
        <v>0</v>
      </c>
      <c r="Z1546" s="679">
        <f t="shared" ca="1" si="269"/>
        <v>0</v>
      </c>
      <c r="AA1546" t="str">
        <f t="shared" si="265"/>
        <v>ASR_Financial_Report_SHP21Final</v>
      </c>
      <c r="AB1546" s="960">
        <f t="shared" si="266"/>
        <v>44658</v>
      </c>
      <c r="AC1546" t="str">
        <f t="shared" si="267"/>
        <v>Unaudited</v>
      </c>
    </row>
    <row r="1547" spans="1:29" x14ac:dyDescent="0.25">
      <c r="A1547" t="s">
        <v>420</v>
      </c>
      <c r="B1547" t="s">
        <v>1366</v>
      </c>
      <c r="C1547" t="s">
        <v>1367</v>
      </c>
      <c r="D1547">
        <v>1900</v>
      </c>
      <c r="E1547" s="960">
        <v>1</v>
      </c>
      <c r="F1547" t="s">
        <v>439</v>
      </c>
      <c r="G1547" s="960">
        <v>182</v>
      </c>
      <c r="H1547" t="s">
        <v>383</v>
      </c>
      <c r="I1547" s="940" t="s">
        <v>488</v>
      </c>
      <c r="J1547" s="940" t="s">
        <v>444</v>
      </c>
      <c r="K1547" s="940" t="s">
        <v>0</v>
      </c>
      <c r="L1547" s="948" t="s">
        <v>96</v>
      </c>
      <c r="M1547" s="963" t="s">
        <v>7</v>
      </c>
      <c r="N1547" s="679">
        <f t="shared" ca="1" si="268"/>
        <v>0</v>
      </c>
      <c r="O1547" s="679">
        <f t="shared" ca="1" si="269"/>
        <v>0</v>
      </c>
      <c r="P1547" s="679">
        <f t="shared" ca="1" si="269"/>
        <v>0</v>
      </c>
      <c r="Q1547" s="679">
        <f t="shared" ca="1" si="269"/>
        <v>0</v>
      </c>
      <c r="R1547" s="679">
        <f t="shared" ca="1" si="269"/>
        <v>0</v>
      </c>
      <c r="S1547" s="679">
        <f t="shared" ca="1" si="269"/>
        <v>0</v>
      </c>
      <c r="T1547" s="679">
        <f t="shared" ca="1" si="269"/>
        <v>0</v>
      </c>
      <c r="U1547" s="679">
        <f t="shared" ca="1" si="269"/>
        <v>0</v>
      </c>
      <c r="V1547" s="679">
        <f t="shared" ca="1" si="269"/>
        <v>0</v>
      </c>
      <c r="W1547" s="679">
        <f t="shared" ca="1" si="262"/>
        <v>0</v>
      </c>
      <c r="X1547" s="679">
        <f t="shared" ca="1" si="269"/>
        <v>0</v>
      </c>
      <c r="Y1547" s="679">
        <f t="shared" ca="1" si="269"/>
        <v>0</v>
      </c>
      <c r="Z1547" s="679">
        <f t="shared" ca="1" si="269"/>
        <v>0</v>
      </c>
      <c r="AA1547" t="str">
        <f t="shared" si="265"/>
        <v>ASR_Financial_Report_SHP21Final</v>
      </c>
      <c r="AB1547" s="960">
        <f t="shared" si="266"/>
        <v>44658</v>
      </c>
      <c r="AC1547" t="str">
        <f t="shared" si="267"/>
        <v>Unaudited</v>
      </c>
    </row>
    <row r="1548" spans="1:29" x14ac:dyDescent="0.25">
      <c r="A1548" t="s">
        <v>420</v>
      </c>
      <c r="B1548" t="s">
        <v>1366</v>
      </c>
      <c r="C1548" t="s">
        <v>1367</v>
      </c>
      <c r="D1548">
        <v>1900</v>
      </c>
      <c r="E1548" s="960">
        <v>1</v>
      </c>
      <c r="F1548" t="s">
        <v>439</v>
      </c>
      <c r="G1548" s="960">
        <v>182</v>
      </c>
      <c r="H1548" t="s">
        <v>383</v>
      </c>
      <c r="I1548" s="965" t="s">
        <v>488</v>
      </c>
      <c r="J1548" s="965" t="s">
        <v>444</v>
      </c>
      <c r="K1548" s="965" t="s">
        <v>0</v>
      </c>
      <c r="L1548" s="940" t="s">
        <v>152</v>
      </c>
      <c r="M1548" s="965" t="s">
        <v>451</v>
      </c>
      <c r="N1548" s="679">
        <f t="shared" ca="1" si="268"/>
        <v>0</v>
      </c>
      <c r="O1548" s="679">
        <f t="shared" ca="1" si="269"/>
        <v>0</v>
      </c>
      <c r="P1548" s="679">
        <f t="shared" ca="1" si="269"/>
        <v>0</v>
      </c>
      <c r="Q1548" s="679">
        <f t="shared" ca="1" si="269"/>
        <v>0</v>
      </c>
      <c r="R1548" s="679">
        <f t="shared" ca="1" si="269"/>
        <v>0</v>
      </c>
      <c r="S1548" s="679">
        <f t="shared" ca="1" si="269"/>
        <v>0</v>
      </c>
      <c r="T1548" s="679">
        <f t="shared" ca="1" si="269"/>
        <v>0</v>
      </c>
      <c r="U1548" s="679">
        <f t="shared" ca="1" si="269"/>
        <v>0</v>
      </c>
      <c r="V1548" s="679">
        <f t="shared" ca="1" si="269"/>
        <v>0</v>
      </c>
      <c r="W1548" s="679">
        <f t="shared" ca="1" si="262"/>
        <v>0</v>
      </c>
      <c r="X1548" s="679">
        <f t="shared" ca="1" si="269"/>
        <v>0</v>
      </c>
      <c r="Y1548" s="679">
        <f t="shared" ca="1" si="269"/>
        <v>0</v>
      </c>
      <c r="Z1548" s="679">
        <f t="shared" ca="1" si="269"/>
        <v>0</v>
      </c>
      <c r="AA1548" t="str">
        <f t="shared" si="265"/>
        <v>ASR_Financial_Report_SHP21Final</v>
      </c>
      <c r="AB1548" s="960">
        <f t="shared" si="266"/>
        <v>44658</v>
      </c>
      <c r="AC1548" t="str">
        <f t="shared" si="267"/>
        <v>Unaudited</v>
      </c>
    </row>
    <row r="1549" spans="1:29" x14ac:dyDescent="0.25">
      <c r="A1549" t="s">
        <v>420</v>
      </c>
      <c r="B1549" t="s">
        <v>1366</v>
      </c>
      <c r="C1549" t="s">
        <v>1367</v>
      </c>
      <c r="D1549">
        <v>1900</v>
      </c>
      <c r="E1549" s="960">
        <v>1</v>
      </c>
      <c r="F1549" t="s">
        <v>439</v>
      </c>
      <c r="G1549" s="960">
        <v>182</v>
      </c>
      <c r="H1549" t="s">
        <v>383</v>
      </c>
      <c r="I1549" s="940" t="s">
        <v>488</v>
      </c>
      <c r="J1549" s="940" t="s">
        <v>444</v>
      </c>
      <c r="K1549" s="940" t="s">
        <v>0</v>
      </c>
      <c r="L1549" s="940" t="s">
        <v>898</v>
      </c>
      <c r="M1549" s="965" t="s">
        <v>24</v>
      </c>
      <c r="N1549" s="679">
        <f t="shared" ca="1" si="268"/>
        <v>0</v>
      </c>
      <c r="O1549" s="679">
        <f t="shared" ca="1" si="269"/>
        <v>0</v>
      </c>
      <c r="P1549" s="679">
        <f t="shared" ca="1" si="269"/>
        <v>0</v>
      </c>
      <c r="Q1549" s="679">
        <f t="shared" ca="1" si="269"/>
        <v>0</v>
      </c>
      <c r="R1549" s="679">
        <f t="shared" ca="1" si="269"/>
        <v>0</v>
      </c>
      <c r="S1549" s="679">
        <f t="shared" ca="1" si="269"/>
        <v>0</v>
      </c>
      <c r="T1549" s="679">
        <f t="shared" ca="1" si="269"/>
        <v>0</v>
      </c>
      <c r="U1549" s="679">
        <f t="shared" ca="1" si="269"/>
        <v>0</v>
      </c>
      <c r="V1549" s="679">
        <f t="shared" ca="1" si="269"/>
        <v>0</v>
      </c>
      <c r="W1549" s="679">
        <f t="shared" ca="1" si="262"/>
        <v>0</v>
      </c>
      <c r="X1549" s="679">
        <f t="shared" ca="1" si="269"/>
        <v>0</v>
      </c>
      <c r="Y1549" s="679">
        <f t="shared" ca="1" si="269"/>
        <v>0</v>
      </c>
      <c r="Z1549" s="679">
        <f t="shared" ca="1" si="269"/>
        <v>0</v>
      </c>
      <c r="AA1549" t="str">
        <f t="shared" si="265"/>
        <v>ASR_Financial_Report_SHP21Final</v>
      </c>
      <c r="AB1549" s="960">
        <f t="shared" si="266"/>
        <v>44658</v>
      </c>
      <c r="AC1549" t="str">
        <f t="shared" si="267"/>
        <v>Unaudited</v>
      </c>
    </row>
    <row r="1550" spans="1:29" x14ac:dyDescent="0.25">
      <c r="A1550" t="s">
        <v>420</v>
      </c>
      <c r="B1550" t="s">
        <v>1366</v>
      </c>
      <c r="C1550" t="s">
        <v>1367</v>
      </c>
      <c r="D1550">
        <v>1900</v>
      </c>
      <c r="E1550" s="960">
        <v>1</v>
      </c>
      <c r="F1550" t="s">
        <v>439</v>
      </c>
      <c r="G1550" s="960">
        <v>182</v>
      </c>
      <c r="H1550" t="s">
        <v>383</v>
      </c>
      <c r="I1550" s="940" t="s">
        <v>488</v>
      </c>
      <c r="J1550" s="940" t="s">
        <v>444</v>
      </c>
      <c r="K1550" s="940" t="s">
        <v>53</v>
      </c>
      <c r="L1550" s="940">
        <v>3.1</v>
      </c>
      <c r="M1550" s="965" t="s">
        <v>33</v>
      </c>
      <c r="N1550" s="679">
        <f t="shared" ca="1" si="268"/>
        <v>0</v>
      </c>
      <c r="O1550" s="679">
        <f t="shared" ca="1" si="269"/>
        <v>0</v>
      </c>
      <c r="P1550" s="679">
        <f t="shared" ca="1" si="269"/>
        <v>0</v>
      </c>
      <c r="Q1550" s="679">
        <f t="shared" ca="1" si="269"/>
        <v>0</v>
      </c>
      <c r="R1550" s="679">
        <f t="shared" ca="1" si="269"/>
        <v>0</v>
      </c>
      <c r="S1550" s="679">
        <f t="shared" ca="1" si="269"/>
        <v>0</v>
      </c>
      <c r="T1550" s="679">
        <f t="shared" ca="1" si="269"/>
        <v>0</v>
      </c>
      <c r="U1550" s="679">
        <f t="shared" ca="1" si="269"/>
        <v>0</v>
      </c>
      <c r="V1550" s="679">
        <f t="shared" ca="1" si="269"/>
        <v>0</v>
      </c>
      <c r="W1550" s="679">
        <f t="shared" ca="1" si="262"/>
        <v>0</v>
      </c>
      <c r="X1550" s="679">
        <f t="shared" ca="1" si="269"/>
        <v>0</v>
      </c>
      <c r="Y1550" s="679">
        <f t="shared" ca="1" si="269"/>
        <v>0</v>
      </c>
      <c r="Z1550" s="679">
        <f t="shared" ca="1" si="269"/>
        <v>0</v>
      </c>
      <c r="AA1550" t="str">
        <f t="shared" si="265"/>
        <v>ASR_Financial_Report_SHP21Final</v>
      </c>
      <c r="AB1550" s="960">
        <f t="shared" si="266"/>
        <v>44658</v>
      </c>
      <c r="AC1550" t="str">
        <f t="shared" si="267"/>
        <v>Unaudited</v>
      </c>
    </row>
    <row r="1551" spans="1:29" x14ac:dyDescent="0.25">
      <c r="A1551" t="s">
        <v>420</v>
      </c>
      <c r="B1551" t="s">
        <v>1366</v>
      </c>
      <c r="C1551" t="s">
        <v>1367</v>
      </c>
      <c r="D1551">
        <v>1900</v>
      </c>
      <c r="E1551" s="960">
        <v>1</v>
      </c>
      <c r="F1551" t="s">
        <v>439</v>
      </c>
      <c r="G1551" s="960">
        <v>182</v>
      </c>
      <c r="H1551" t="s">
        <v>383</v>
      </c>
      <c r="I1551" s="940" t="s">
        <v>488</v>
      </c>
      <c r="J1551" s="940" t="s">
        <v>444</v>
      </c>
      <c r="K1551" s="940" t="s">
        <v>53</v>
      </c>
      <c r="L1551" s="940">
        <v>3.2</v>
      </c>
      <c r="M1551" s="965" t="s">
        <v>34</v>
      </c>
      <c r="N1551" s="679">
        <f t="shared" ca="1" si="268"/>
        <v>0</v>
      </c>
      <c r="O1551" s="679">
        <f t="shared" ca="1" si="269"/>
        <v>0</v>
      </c>
      <c r="P1551" s="679">
        <f t="shared" ca="1" si="269"/>
        <v>0</v>
      </c>
      <c r="Q1551" s="679">
        <f t="shared" ca="1" si="269"/>
        <v>0</v>
      </c>
      <c r="R1551" s="679">
        <f t="shared" ca="1" si="269"/>
        <v>0</v>
      </c>
      <c r="S1551" s="679">
        <f t="shared" ca="1" si="269"/>
        <v>0</v>
      </c>
      <c r="T1551" s="679">
        <f t="shared" ca="1" si="269"/>
        <v>0</v>
      </c>
      <c r="U1551" s="679">
        <f t="shared" ca="1" si="269"/>
        <v>0</v>
      </c>
      <c r="V1551" s="679">
        <f t="shared" ca="1" si="269"/>
        <v>0</v>
      </c>
      <c r="W1551" s="679">
        <f t="shared" ca="1" si="262"/>
        <v>0</v>
      </c>
      <c r="X1551" s="679">
        <f t="shared" ca="1" si="269"/>
        <v>0</v>
      </c>
      <c r="Y1551" s="679">
        <f t="shared" ca="1" si="269"/>
        <v>0</v>
      </c>
      <c r="Z1551" s="679">
        <f t="shared" ca="1" si="269"/>
        <v>0</v>
      </c>
      <c r="AA1551" t="str">
        <f t="shared" si="265"/>
        <v>ASR_Financial_Report_SHP21Final</v>
      </c>
      <c r="AB1551" s="960">
        <f t="shared" si="266"/>
        <v>44658</v>
      </c>
      <c r="AC1551" t="str">
        <f t="shared" si="267"/>
        <v>Unaudited</v>
      </c>
    </row>
    <row r="1552" spans="1:29" x14ac:dyDescent="0.25">
      <c r="A1552" t="s">
        <v>420</v>
      </c>
      <c r="B1552" t="s">
        <v>1366</v>
      </c>
      <c r="C1552" t="s">
        <v>1367</v>
      </c>
      <c r="D1552">
        <v>1900</v>
      </c>
      <c r="E1552" s="960">
        <v>1</v>
      </c>
      <c r="F1552" t="s">
        <v>439</v>
      </c>
      <c r="G1552" s="960">
        <v>182</v>
      </c>
      <c r="H1552" t="s">
        <v>383</v>
      </c>
      <c r="I1552" s="940" t="s">
        <v>488</v>
      </c>
      <c r="J1552" s="940" t="s">
        <v>444</v>
      </c>
      <c r="K1552" s="940" t="s">
        <v>53</v>
      </c>
      <c r="L1552" s="940">
        <v>3.3</v>
      </c>
      <c r="M1552" s="965" t="s">
        <v>54</v>
      </c>
      <c r="N1552" s="679">
        <f t="shared" ca="1" si="268"/>
        <v>0</v>
      </c>
      <c r="O1552" s="679">
        <f t="shared" ca="1" si="269"/>
        <v>0</v>
      </c>
      <c r="P1552" s="679">
        <f t="shared" ca="1" si="269"/>
        <v>0</v>
      </c>
      <c r="Q1552" s="679">
        <f t="shared" ca="1" si="269"/>
        <v>0</v>
      </c>
      <c r="R1552" s="679">
        <f t="shared" ca="1" si="269"/>
        <v>0</v>
      </c>
      <c r="S1552" s="679">
        <f t="shared" ca="1" si="269"/>
        <v>0</v>
      </c>
      <c r="T1552" s="679">
        <f t="shared" ca="1" si="269"/>
        <v>0</v>
      </c>
      <c r="U1552" s="679">
        <f t="shared" ca="1" si="269"/>
        <v>0</v>
      </c>
      <c r="V1552" s="679">
        <f t="shared" ca="1" si="269"/>
        <v>0</v>
      </c>
      <c r="W1552" s="679">
        <f t="shared" ca="1" si="262"/>
        <v>0</v>
      </c>
      <c r="X1552" s="679">
        <f t="shared" ca="1" si="269"/>
        <v>0</v>
      </c>
      <c r="Y1552" s="679">
        <f t="shared" ca="1" si="269"/>
        <v>0</v>
      </c>
      <c r="Z1552" s="679">
        <f t="shared" ca="1" si="269"/>
        <v>0</v>
      </c>
      <c r="AA1552" t="str">
        <f t="shared" si="265"/>
        <v>ASR_Financial_Report_SHP21Final</v>
      </c>
      <c r="AB1552" s="960">
        <f t="shared" si="266"/>
        <v>44658</v>
      </c>
      <c r="AC1552" t="str">
        <f t="shared" si="267"/>
        <v>Unaudited</v>
      </c>
    </row>
    <row r="1553" spans="1:29" x14ac:dyDescent="0.25">
      <c r="A1553" t="s">
        <v>420</v>
      </c>
      <c r="B1553" t="s">
        <v>1366</v>
      </c>
      <c r="C1553" t="s">
        <v>1367</v>
      </c>
      <c r="D1553">
        <v>1900</v>
      </c>
      <c r="E1553" s="960">
        <v>1</v>
      </c>
      <c r="F1553" t="s">
        <v>439</v>
      </c>
      <c r="G1553" s="960">
        <v>182</v>
      </c>
      <c r="H1553" t="s">
        <v>383</v>
      </c>
      <c r="I1553" s="940" t="s">
        <v>488</v>
      </c>
      <c r="J1553" s="940" t="s">
        <v>444</v>
      </c>
      <c r="K1553" s="940" t="s">
        <v>53</v>
      </c>
      <c r="L1553" s="940" t="s">
        <v>44</v>
      </c>
      <c r="M1553" s="965" t="s">
        <v>153</v>
      </c>
      <c r="N1553" s="679">
        <f t="shared" ca="1" si="268"/>
        <v>0</v>
      </c>
      <c r="O1553" s="679">
        <f t="shared" ca="1" si="269"/>
        <v>0</v>
      </c>
      <c r="P1553" s="679">
        <f t="shared" ca="1" si="269"/>
        <v>0</v>
      </c>
      <c r="Q1553" s="679">
        <f t="shared" ca="1" si="269"/>
        <v>0</v>
      </c>
      <c r="R1553" s="679">
        <f t="shared" ca="1" si="269"/>
        <v>0</v>
      </c>
      <c r="S1553" s="679">
        <f t="shared" ca="1" si="269"/>
        <v>0</v>
      </c>
      <c r="T1553" s="679">
        <f t="shared" ca="1" si="269"/>
        <v>0</v>
      </c>
      <c r="U1553" s="679">
        <f t="shared" ca="1" si="269"/>
        <v>0</v>
      </c>
      <c r="V1553" s="679">
        <f t="shared" ca="1" si="269"/>
        <v>0</v>
      </c>
      <c r="W1553" s="679">
        <f t="shared" ca="1" si="262"/>
        <v>0</v>
      </c>
      <c r="X1553" s="679">
        <f t="shared" ca="1" si="269"/>
        <v>0</v>
      </c>
      <c r="Y1553" s="679">
        <f t="shared" ca="1" si="269"/>
        <v>0</v>
      </c>
      <c r="Z1553" s="679">
        <f t="shared" ca="1" si="269"/>
        <v>0</v>
      </c>
      <c r="AA1553" t="str">
        <f t="shared" si="265"/>
        <v>ASR_Financial_Report_SHP21Final</v>
      </c>
      <c r="AB1553" s="960">
        <f t="shared" si="266"/>
        <v>44658</v>
      </c>
      <c r="AC1553" t="str">
        <f t="shared" si="267"/>
        <v>Unaudited</v>
      </c>
    </row>
    <row r="1554" spans="1:29" x14ac:dyDescent="0.25">
      <c r="A1554" t="s">
        <v>420</v>
      </c>
      <c r="B1554" t="s">
        <v>1366</v>
      </c>
      <c r="C1554" t="s">
        <v>1367</v>
      </c>
      <c r="D1554">
        <v>1900</v>
      </c>
      <c r="E1554" s="960">
        <v>1</v>
      </c>
      <c r="F1554" t="s">
        <v>439</v>
      </c>
      <c r="G1554" s="960">
        <v>182</v>
      </c>
      <c r="H1554" t="s">
        <v>383</v>
      </c>
      <c r="I1554" s="940" t="s">
        <v>488</v>
      </c>
      <c r="J1554" s="940" t="s">
        <v>444</v>
      </c>
      <c r="K1554" s="940" t="s">
        <v>53</v>
      </c>
      <c r="L1554" s="940" t="s">
        <v>41</v>
      </c>
      <c r="M1554" s="965" t="s">
        <v>52</v>
      </c>
      <c r="N1554" s="679">
        <f t="shared" ca="1" si="268"/>
        <v>0</v>
      </c>
      <c r="O1554" s="679">
        <f t="shared" ca="1" si="269"/>
        <v>0</v>
      </c>
      <c r="P1554" s="679">
        <f t="shared" ca="1" si="269"/>
        <v>0</v>
      </c>
      <c r="Q1554" s="679">
        <f t="shared" ca="1" si="269"/>
        <v>0</v>
      </c>
      <c r="R1554" s="679">
        <f t="shared" ca="1" si="269"/>
        <v>0</v>
      </c>
      <c r="S1554" s="679">
        <f t="shared" ca="1" si="269"/>
        <v>0</v>
      </c>
      <c r="T1554" s="679">
        <f t="shared" ca="1" si="269"/>
        <v>0</v>
      </c>
      <c r="U1554" s="679">
        <f t="shared" ca="1" si="269"/>
        <v>0</v>
      </c>
      <c r="V1554" s="679">
        <f t="shared" ca="1" si="269"/>
        <v>0</v>
      </c>
      <c r="W1554" s="679">
        <f t="shared" ca="1" si="262"/>
        <v>0</v>
      </c>
      <c r="X1554" s="679">
        <f t="shared" ca="1" si="269"/>
        <v>0</v>
      </c>
      <c r="Y1554" s="679">
        <f t="shared" ca="1" si="269"/>
        <v>0</v>
      </c>
      <c r="Z1554" s="679">
        <f t="shared" ca="1" si="269"/>
        <v>0</v>
      </c>
      <c r="AA1554" t="str">
        <f t="shared" si="265"/>
        <v>ASR_Financial_Report_SHP21Final</v>
      </c>
      <c r="AB1554" s="960">
        <f t="shared" si="266"/>
        <v>44658</v>
      </c>
      <c r="AC1554" t="str">
        <f t="shared" si="267"/>
        <v>Unaudited</v>
      </c>
    </row>
    <row r="1555" spans="1:29" x14ac:dyDescent="0.25">
      <c r="A1555" t="s">
        <v>420</v>
      </c>
      <c r="B1555" t="s">
        <v>1366</v>
      </c>
      <c r="C1555" t="s">
        <v>1367</v>
      </c>
      <c r="D1555">
        <v>1900</v>
      </c>
      <c r="E1555" s="960">
        <v>1</v>
      </c>
      <c r="F1555" t="s">
        <v>439</v>
      </c>
      <c r="G1555" s="960">
        <v>182</v>
      </c>
      <c r="H1555" t="s">
        <v>383</v>
      </c>
      <c r="I1555" s="940" t="s">
        <v>488</v>
      </c>
      <c r="J1555" s="940" t="s">
        <v>444</v>
      </c>
      <c r="K1555" s="940" t="s">
        <v>53</v>
      </c>
      <c r="L1555" s="948" t="s">
        <v>42</v>
      </c>
      <c r="M1555" s="963" t="s">
        <v>154</v>
      </c>
      <c r="N1555" s="679">
        <f t="shared" ca="1" si="268"/>
        <v>0</v>
      </c>
      <c r="O1555" s="679">
        <f t="shared" ca="1" si="269"/>
        <v>0</v>
      </c>
      <c r="P1555" s="679">
        <f t="shared" ca="1" si="269"/>
        <v>0</v>
      </c>
      <c r="Q1555" s="679">
        <f t="shared" ca="1" si="269"/>
        <v>0</v>
      </c>
      <c r="R1555" s="679">
        <f t="shared" ca="1" si="269"/>
        <v>0</v>
      </c>
      <c r="S1555" s="679">
        <f t="shared" ca="1" si="269"/>
        <v>0</v>
      </c>
      <c r="T1555" s="679">
        <f t="shared" ca="1" si="269"/>
        <v>0</v>
      </c>
      <c r="U1555" s="679">
        <f t="shared" ca="1" si="269"/>
        <v>0</v>
      </c>
      <c r="V1555" s="679">
        <f t="shared" ca="1" si="269"/>
        <v>0</v>
      </c>
      <c r="W1555" s="679">
        <f t="shared" ca="1" si="262"/>
        <v>0</v>
      </c>
      <c r="X1555" s="679">
        <f t="shared" ca="1" si="269"/>
        <v>0</v>
      </c>
      <c r="Y1555" s="679">
        <f t="shared" ca="1" si="269"/>
        <v>0</v>
      </c>
      <c r="Z1555" s="679">
        <f t="shared" ca="1" si="269"/>
        <v>0</v>
      </c>
      <c r="AA1555" t="str">
        <f t="shared" si="265"/>
        <v>ASR_Financial_Report_SHP21Final</v>
      </c>
      <c r="AB1555" s="960">
        <f t="shared" si="266"/>
        <v>44658</v>
      </c>
      <c r="AC1555" t="str">
        <f t="shared" si="267"/>
        <v>Unaudited</v>
      </c>
    </row>
    <row r="1556" spans="1:29" x14ac:dyDescent="0.25">
      <c r="A1556" t="s">
        <v>420</v>
      </c>
      <c r="B1556" t="s">
        <v>1366</v>
      </c>
      <c r="C1556" t="s">
        <v>1367</v>
      </c>
      <c r="D1556">
        <v>1900</v>
      </c>
      <c r="E1556" s="960">
        <v>1</v>
      </c>
      <c r="F1556" t="s">
        <v>439</v>
      </c>
      <c r="G1556" s="960">
        <v>182</v>
      </c>
      <c r="H1556" t="s">
        <v>383</v>
      </c>
      <c r="I1556" s="965" t="s">
        <v>488</v>
      </c>
      <c r="J1556" s="965" t="s">
        <v>444</v>
      </c>
      <c r="K1556" s="965" t="s">
        <v>53</v>
      </c>
      <c r="L1556" s="940" t="s">
        <v>43</v>
      </c>
      <c r="M1556" s="965" t="s">
        <v>462</v>
      </c>
      <c r="N1556" s="679">
        <f t="shared" ca="1" si="268"/>
        <v>0</v>
      </c>
      <c r="O1556" s="679">
        <f t="shared" ca="1" si="269"/>
        <v>0</v>
      </c>
      <c r="P1556" s="679">
        <f t="shared" ca="1" si="269"/>
        <v>0</v>
      </c>
      <c r="Q1556" s="679">
        <f t="shared" ca="1" si="269"/>
        <v>0</v>
      </c>
      <c r="R1556" s="679">
        <f t="shared" ca="1" si="269"/>
        <v>0</v>
      </c>
      <c r="S1556" s="679">
        <f t="shared" ca="1" si="269"/>
        <v>0</v>
      </c>
      <c r="T1556" s="679">
        <f t="shared" ca="1" si="269"/>
        <v>0</v>
      </c>
      <c r="U1556" s="679">
        <f t="shared" ca="1" si="269"/>
        <v>0</v>
      </c>
      <c r="V1556" s="679">
        <f t="shared" ca="1" si="269"/>
        <v>0</v>
      </c>
      <c r="W1556" s="679">
        <f t="shared" ca="1" si="262"/>
        <v>0</v>
      </c>
      <c r="X1556" s="679">
        <f t="shared" ca="1" si="269"/>
        <v>0</v>
      </c>
      <c r="Y1556" s="679">
        <f t="shared" ca="1" si="269"/>
        <v>0</v>
      </c>
      <c r="Z1556" s="679">
        <f t="shared" ca="1" si="269"/>
        <v>0</v>
      </c>
      <c r="AA1556" t="str">
        <f t="shared" si="265"/>
        <v>ASR_Financial_Report_SHP21Final</v>
      </c>
      <c r="AB1556" s="960">
        <f t="shared" si="266"/>
        <v>44658</v>
      </c>
      <c r="AC1556" t="str">
        <f t="shared" si="267"/>
        <v>Unaudited</v>
      </c>
    </row>
    <row r="1557" spans="1:29" x14ac:dyDescent="0.25">
      <c r="A1557" t="s">
        <v>420</v>
      </c>
      <c r="B1557" t="s">
        <v>1366</v>
      </c>
      <c r="C1557" t="s">
        <v>1367</v>
      </c>
      <c r="D1557">
        <v>1900</v>
      </c>
      <c r="E1557" s="960">
        <v>1</v>
      </c>
      <c r="F1557" t="s">
        <v>439</v>
      </c>
      <c r="G1557" s="960">
        <v>182</v>
      </c>
      <c r="H1557" t="s">
        <v>383</v>
      </c>
      <c r="I1557" s="940" t="s">
        <v>488</v>
      </c>
      <c r="J1557" s="940" t="s">
        <v>444</v>
      </c>
      <c r="K1557" s="940" t="s">
        <v>901</v>
      </c>
      <c r="L1557" s="940" t="s">
        <v>902</v>
      </c>
      <c r="M1557" s="965" t="s">
        <v>901</v>
      </c>
      <c r="N1557" s="679">
        <f t="shared" ca="1" si="268"/>
        <v>0</v>
      </c>
      <c r="O1557" s="679">
        <f t="shared" ca="1" si="269"/>
        <v>0</v>
      </c>
      <c r="P1557" s="679">
        <f t="shared" ca="1" si="269"/>
        <v>0</v>
      </c>
      <c r="Q1557" s="679">
        <f t="shared" ca="1" si="269"/>
        <v>0</v>
      </c>
      <c r="R1557" s="679">
        <f t="shared" ca="1" si="269"/>
        <v>0</v>
      </c>
      <c r="S1557" s="679">
        <f t="shared" ca="1" si="269"/>
        <v>0</v>
      </c>
      <c r="T1557" s="679">
        <f t="shared" ca="1" si="269"/>
        <v>0</v>
      </c>
      <c r="U1557" s="679">
        <f t="shared" ca="1" si="269"/>
        <v>0</v>
      </c>
      <c r="V1557" s="679">
        <f t="shared" ca="1" si="269"/>
        <v>0</v>
      </c>
      <c r="W1557" s="679">
        <f t="shared" ca="1" si="262"/>
        <v>0</v>
      </c>
      <c r="X1557" s="679">
        <f t="shared" ca="1" si="269"/>
        <v>0</v>
      </c>
      <c r="Y1557" s="679">
        <f t="shared" ca="1" si="269"/>
        <v>0</v>
      </c>
      <c r="Z1557" s="679">
        <f t="shared" ca="1" si="269"/>
        <v>0</v>
      </c>
      <c r="AA1557" t="str">
        <f t="shared" si="265"/>
        <v>ASR_Financial_Report_SHP21Final</v>
      </c>
      <c r="AB1557" s="960">
        <f t="shared" si="266"/>
        <v>44658</v>
      </c>
      <c r="AC1557" t="str">
        <f t="shared" si="267"/>
        <v>Unaudited</v>
      </c>
    </row>
    <row r="1558" spans="1:29" x14ac:dyDescent="0.25">
      <c r="A1558" t="s">
        <v>420</v>
      </c>
      <c r="B1558" t="s">
        <v>1366</v>
      </c>
      <c r="C1558" t="s">
        <v>1367</v>
      </c>
      <c r="D1558">
        <v>1900</v>
      </c>
      <c r="E1558" s="960">
        <v>1</v>
      </c>
      <c r="F1558" t="s">
        <v>439</v>
      </c>
      <c r="G1558" s="960">
        <v>182</v>
      </c>
      <c r="H1558" t="s">
        <v>383</v>
      </c>
      <c r="I1558" s="940" t="s">
        <v>488</v>
      </c>
      <c r="J1558" s="940" t="s">
        <v>444</v>
      </c>
      <c r="K1558" s="940" t="s">
        <v>901</v>
      </c>
      <c r="L1558" s="940" t="s">
        <v>903</v>
      </c>
      <c r="M1558" s="965" t="s">
        <v>906</v>
      </c>
      <c r="N1558" s="679">
        <f t="shared" ca="1" si="268"/>
        <v>0</v>
      </c>
      <c r="O1558" s="679">
        <f t="shared" ca="1" si="269"/>
        <v>0</v>
      </c>
      <c r="P1558" s="679">
        <f t="shared" ca="1" si="269"/>
        <v>0</v>
      </c>
      <c r="Q1558" s="679">
        <f t="shared" ca="1" si="269"/>
        <v>0</v>
      </c>
      <c r="R1558" s="679">
        <f t="shared" ca="1" si="269"/>
        <v>0</v>
      </c>
      <c r="S1558" s="679">
        <f t="shared" ca="1" si="269"/>
        <v>0</v>
      </c>
      <c r="T1558" s="679">
        <f t="shared" ca="1" si="269"/>
        <v>0</v>
      </c>
      <c r="U1558" s="679">
        <f t="shared" ca="1" si="269"/>
        <v>0</v>
      </c>
      <c r="V1558" s="679">
        <f t="shared" ca="1" si="269"/>
        <v>0</v>
      </c>
      <c r="W1558" s="679">
        <f t="shared" ca="1" si="262"/>
        <v>0</v>
      </c>
      <c r="X1558" s="679">
        <f t="shared" ca="1" si="269"/>
        <v>0</v>
      </c>
      <c r="Y1558" s="679">
        <f t="shared" ca="1" si="269"/>
        <v>0</v>
      </c>
      <c r="Z1558" s="679">
        <f t="shared" ca="1" si="269"/>
        <v>0</v>
      </c>
      <c r="AA1558" t="str">
        <f t="shared" si="265"/>
        <v>ASR_Financial_Report_SHP21Final</v>
      </c>
      <c r="AB1558" s="960">
        <f t="shared" si="266"/>
        <v>44658</v>
      </c>
      <c r="AC1558" t="str">
        <f t="shared" si="267"/>
        <v>Unaudited</v>
      </c>
    </row>
    <row r="1559" spans="1:29" x14ac:dyDescent="0.25">
      <c r="A1559" t="s">
        <v>420</v>
      </c>
      <c r="B1559" t="s">
        <v>1366</v>
      </c>
      <c r="C1559" t="s">
        <v>1367</v>
      </c>
      <c r="D1559">
        <v>1900</v>
      </c>
      <c r="E1559" s="960">
        <v>1</v>
      </c>
      <c r="F1559" t="s">
        <v>439</v>
      </c>
      <c r="G1559" s="960">
        <v>182</v>
      </c>
      <c r="H1559" t="s">
        <v>383</v>
      </c>
      <c r="I1559" s="940" t="s">
        <v>488</v>
      </c>
      <c r="J1559" s="940" t="s">
        <v>444</v>
      </c>
      <c r="K1559" s="940" t="s">
        <v>901</v>
      </c>
      <c r="L1559" s="940" t="s">
        <v>904</v>
      </c>
      <c r="M1559" s="965" t="s">
        <v>907</v>
      </c>
      <c r="N1559" s="679">
        <f t="shared" ca="1" si="268"/>
        <v>0</v>
      </c>
      <c r="O1559" s="679">
        <f t="shared" ca="1" si="269"/>
        <v>0</v>
      </c>
      <c r="P1559" s="679">
        <f t="shared" ca="1" si="269"/>
        <v>0</v>
      </c>
      <c r="Q1559" s="679">
        <f t="shared" ca="1" si="269"/>
        <v>0</v>
      </c>
      <c r="R1559" s="679">
        <f t="shared" ca="1" si="269"/>
        <v>0</v>
      </c>
      <c r="S1559" s="679">
        <f t="shared" ca="1" si="269"/>
        <v>0</v>
      </c>
      <c r="T1559" s="679">
        <f t="shared" ca="1" si="269"/>
        <v>0</v>
      </c>
      <c r="U1559" s="679">
        <f t="shared" ca="1" si="269"/>
        <v>0</v>
      </c>
      <c r="V1559" s="679">
        <f t="shared" ca="1" si="269"/>
        <v>0</v>
      </c>
      <c r="W1559" s="679">
        <f t="shared" ca="1" si="262"/>
        <v>0</v>
      </c>
      <c r="X1559" s="679">
        <f t="shared" ca="1" si="269"/>
        <v>0</v>
      </c>
      <c r="Y1559" s="679">
        <f t="shared" ca="1" si="269"/>
        <v>0</v>
      </c>
      <c r="Z1559" s="679">
        <f t="shared" ca="1" si="269"/>
        <v>0</v>
      </c>
      <c r="AA1559" t="str">
        <f t="shared" si="265"/>
        <v>ASR_Financial_Report_SHP21Final</v>
      </c>
      <c r="AB1559" s="960">
        <f t="shared" si="266"/>
        <v>44658</v>
      </c>
      <c r="AC1559" t="str">
        <f t="shared" si="267"/>
        <v>Unaudited</v>
      </c>
    </row>
    <row r="1560" spans="1:29" x14ac:dyDescent="0.25">
      <c r="A1560" t="s">
        <v>420</v>
      </c>
      <c r="B1560" t="s">
        <v>1366</v>
      </c>
      <c r="C1560" t="s">
        <v>1367</v>
      </c>
      <c r="D1560">
        <v>1900</v>
      </c>
      <c r="E1560" s="960">
        <v>1</v>
      </c>
      <c r="F1560" t="s">
        <v>439</v>
      </c>
      <c r="G1560" s="960">
        <v>182</v>
      </c>
      <c r="H1560" t="s">
        <v>383</v>
      </c>
      <c r="I1560" s="940" t="s">
        <v>488</v>
      </c>
      <c r="J1560" s="940" t="s">
        <v>444</v>
      </c>
      <c r="K1560" s="940" t="s">
        <v>445</v>
      </c>
      <c r="L1560" s="940">
        <v>5.0999999999999996</v>
      </c>
      <c r="M1560" s="965" t="s">
        <v>37</v>
      </c>
      <c r="N1560" s="679">
        <f t="shared" ca="1" si="268"/>
        <v>0</v>
      </c>
      <c r="O1560" s="679">
        <f t="shared" ca="1" si="269"/>
        <v>0</v>
      </c>
      <c r="P1560" s="679">
        <f t="shared" ca="1" si="269"/>
        <v>0</v>
      </c>
      <c r="Q1560" s="679">
        <f t="shared" ca="1" si="269"/>
        <v>0</v>
      </c>
      <c r="R1560" s="679">
        <f t="shared" ca="1" si="269"/>
        <v>0</v>
      </c>
      <c r="S1560" s="679">
        <f t="shared" ca="1" si="269"/>
        <v>0</v>
      </c>
      <c r="T1560" s="679">
        <f t="shared" ca="1" si="269"/>
        <v>0</v>
      </c>
      <c r="U1560" s="679">
        <f t="shared" ca="1" si="269"/>
        <v>0</v>
      </c>
      <c r="V1560" s="679">
        <f t="shared" ca="1" si="269"/>
        <v>0</v>
      </c>
      <c r="W1560" s="679">
        <f t="shared" ca="1" si="262"/>
        <v>0</v>
      </c>
      <c r="X1560" s="679">
        <f t="shared" ca="1" si="269"/>
        <v>0</v>
      </c>
      <c r="Y1560" s="679">
        <f t="shared" ca="1" si="269"/>
        <v>0</v>
      </c>
      <c r="Z1560" s="679">
        <f t="shared" ca="1" si="269"/>
        <v>0</v>
      </c>
      <c r="AA1560" t="str">
        <f t="shared" si="265"/>
        <v>ASR_Financial_Report_SHP21Final</v>
      </c>
      <c r="AB1560" s="960">
        <f t="shared" si="266"/>
        <v>44658</v>
      </c>
      <c r="AC1560" t="str">
        <f t="shared" si="267"/>
        <v>Unaudited</v>
      </c>
    </row>
    <row r="1561" spans="1:29" ht="30" x14ac:dyDescent="0.25">
      <c r="A1561" t="s">
        <v>420</v>
      </c>
      <c r="B1561" t="s">
        <v>1366</v>
      </c>
      <c r="C1561" t="s">
        <v>1367</v>
      </c>
      <c r="D1561">
        <v>1900</v>
      </c>
      <c r="E1561" s="960">
        <v>1</v>
      </c>
      <c r="F1561" t="s">
        <v>439</v>
      </c>
      <c r="G1561" s="960">
        <v>182</v>
      </c>
      <c r="H1561" t="s">
        <v>383</v>
      </c>
      <c r="I1561" s="940" t="s">
        <v>488</v>
      </c>
      <c r="J1561" s="940" t="s">
        <v>444</v>
      </c>
      <c r="K1561" s="940" t="s">
        <v>445</v>
      </c>
      <c r="L1561" s="940">
        <v>5.2</v>
      </c>
      <c r="M1561" s="965" t="s">
        <v>303</v>
      </c>
      <c r="N1561" s="679">
        <f t="shared" ca="1" si="268"/>
        <v>0</v>
      </c>
      <c r="O1561" s="679">
        <f t="shared" ca="1" si="269"/>
        <v>0</v>
      </c>
      <c r="P1561" s="679">
        <f t="shared" ca="1" si="269"/>
        <v>0</v>
      </c>
      <c r="Q1561" s="679">
        <f t="shared" ca="1" si="269"/>
        <v>0</v>
      </c>
      <c r="R1561" s="679">
        <f t="shared" ca="1" si="269"/>
        <v>0</v>
      </c>
      <c r="S1561" s="679">
        <f t="shared" ca="1" si="269"/>
        <v>0</v>
      </c>
      <c r="T1561" s="679">
        <f t="shared" ca="1" si="269"/>
        <v>0</v>
      </c>
      <c r="U1561" s="679">
        <f t="shared" ca="1" si="269"/>
        <v>0</v>
      </c>
      <c r="V1561" s="679">
        <f t="shared" ca="1" si="269"/>
        <v>0</v>
      </c>
      <c r="W1561" s="679">
        <f t="shared" ca="1" si="262"/>
        <v>0</v>
      </c>
      <c r="X1561" s="679">
        <f t="shared" ca="1" si="269"/>
        <v>0</v>
      </c>
      <c r="Y1561" s="679">
        <f t="shared" ca="1" si="269"/>
        <v>0</v>
      </c>
      <c r="Z1561" s="679">
        <f t="shared" ca="1" si="269"/>
        <v>0</v>
      </c>
      <c r="AA1561" t="str">
        <f t="shared" si="265"/>
        <v>ASR_Financial_Report_SHP21Final</v>
      </c>
      <c r="AB1561" s="960">
        <f t="shared" si="266"/>
        <v>44658</v>
      </c>
      <c r="AC1561" t="str">
        <f t="shared" si="267"/>
        <v>Unaudited</v>
      </c>
    </row>
    <row r="1562" spans="1:29" ht="30" x14ac:dyDescent="0.25">
      <c r="A1562" t="s">
        <v>420</v>
      </c>
      <c r="B1562" t="s">
        <v>1366</v>
      </c>
      <c r="C1562" t="s">
        <v>1367</v>
      </c>
      <c r="D1562">
        <v>1900</v>
      </c>
      <c r="E1562" s="960">
        <v>1</v>
      </c>
      <c r="F1562" t="s">
        <v>439</v>
      </c>
      <c r="G1562" s="960">
        <v>182</v>
      </c>
      <c r="H1562" t="s">
        <v>383</v>
      </c>
      <c r="I1562" s="940" t="s">
        <v>488</v>
      </c>
      <c r="J1562" s="940" t="s">
        <v>444</v>
      </c>
      <c r="K1562" s="940" t="s">
        <v>445</v>
      </c>
      <c r="L1562" s="940">
        <v>5.3</v>
      </c>
      <c r="M1562" s="965" t="s">
        <v>304</v>
      </c>
      <c r="N1562" s="679">
        <f t="shared" ca="1" si="268"/>
        <v>0</v>
      </c>
      <c r="O1562" s="679">
        <f t="shared" ca="1" si="269"/>
        <v>0</v>
      </c>
      <c r="P1562" s="679">
        <f t="shared" ca="1" si="269"/>
        <v>0</v>
      </c>
      <c r="Q1562" s="679">
        <f t="shared" ca="1" si="269"/>
        <v>0</v>
      </c>
      <c r="R1562" s="679">
        <f t="shared" ca="1" si="269"/>
        <v>0</v>
      </c>
      <c r="S1562" s="679">
        <f t="shared" ca="1" si="269"/>
        <v>0</v>
      </c>
      <c r="T1562" s="679">
        <f t="shared" ca="1" si="269"/>
        <v>0</v>
      </c>
      <c r="U1562" s="679">
        <f t="shared" ca="1" si="269"/>
        <v>0</v>
      </c>
      <c r="V1562" s="679">
        <f t="shared" ca="1" si="269"/>
        <v>0</v>
      </c>
      <c r="W1562" s="679">
        <f t="shared" ca="1" si="262"/>
        <v>0</v>
      </c>
      <c r="X1562" s="679">
        <f t="shared" ca="1" si="269"/>
        <v>0</v>
      </c>
      <c r="Y1562" s="679">
        <f t="shared" ca="1" si="269"/>
        <v>0</v>
      </c>
      <c r="Z1562" s="679">
        <f t="shared" ca="1" si="269"/>
        <v>0</v>
      </c>
      <c r="AA1562" t="str">
        <f t="shared" si="265"/>
        <v>ASR_Financial_Report_SHP21Final</v>
      </c>
      <c r="AB1562" s="960">
        <f t="shared" si="266"/>
        <v>44658</v>
      </c>
      <c r="AC1562" t="str">
        <f t="shared" si="267"/>
        <v>Unaudited</v>
      </c>
    </row>
    <row r="1563" spans="1:29" x14ac:dyDescent="0.25">
      <c r="A1563" t="s">
        <v>420</v>
      </c>
      <c r="B1563" t="s">
        <v>1366</v>
      </c>
      <c r="C1563" t="s">
        <v>1367</v>
      </c>
      <c r="D1563">
        <v>1900</v>
      </c>
      <c r="E1563" s="960">
        <v>1</v>
      </c>
      <c r="F1563" t="s">
        <v>439</v>
      </c>
      <c r="G1563" s="960">
        <v>182</v>
      </c>
      <c r="H1563" t="s">
        <v>383</v>
      </c>
      <c r="I1563" s="940" t="s">
        <v>488</v>
      </c>
      <c r="J1563" s="940" t="s">
        <v>444</v>
      </c>
      <c r="K1563" s="940" t="s">
        <v>445</v>
      </c>
      <c r="L1563" s="948" t="s">
        <v>82</v>
      </c>
      <c r="M1563" s="963" t="s">
        <v>453</v>
      </c>
      <c r="N1563" s="679">
        <f t="shared" ca="1" si="268"/>
        <v>0</v>
      </c>
      <c r="O1563" s="679">
        <f t="shared" ca="1" si="269"/>
        <v>0</v>
      </c>
      <c r="P1563" s="679">
        <f t="shared" ca="1" si="269"/>
        <v>0</v>
      </c>
      <c r="Q1563" s="679">
        <f t="shared" ca="1" si="269"/>
        <v>0</v>
      </c>
      <c r="R1563" s="679">
        <f t="shared" ca="1" si="269"/>
        <v>0</v>
      </c>
      <c r="S1563" s="679">
        <f t="shared" ca="1" si="269"/>
        <v>0</v>
      </c>
      <c r="T1563" s="679">
        <f t="shared" ca="1" si="269"/>
        <v>0</v>
      </c>
      <c r="U1563" s="679">
        <f t="shared" ca="1" si="269"/>
        <v>0</v>
      </c>
      <c r="V1563" s="679">
        <f t="shared" ca="1" si="269"/>
        <v>0</v>
      </c>
      <c r="W1563" s="679">
        <f t="shared" ca="1" si="262"/>
        <v>0</v>
      </c>
      <c r="X1563" s="679">
        <f t="shared" ca="1" si="269"/>
        <v>0</v>
      </c>
      <c r="Y1563" s="679">
        <f t="shared" ca="1" si="269"/>
        <v>0</v>
      </c>
      <c r="Z1563" s="679">
        <f t="shared" ca="1" si="269"/>
        <v>0</v>
      </c>
      <c r="AA1563" t="str">
        <f t="shared" si="265"/>
        <v>ASR_Financial_Report_SHP21Final</v>
      </c>
      <c r="AB1563" s="960">
        <f t="shared" si="266"/>
        <v>44658</v>
      </c>
      <c r="AC1563" t="str">
        <f t="shared" si="267"/>
        <v>Unaudited</v>
      </c>
    </row>
    <row r="1564" spans="1:29" x14ac:dyDescent="0.25">
      <c r="A1564" t="s">
        <v>420</v>
      </c>
      <c r="B1564" t="s">
        <v>1366</v>
      </c>
      <c r="C1564" t="s">
        <v>1367</v>
      </c>
      <c r="D1564">
        <v>1900</v>
      </c>
      <c r="E1564" s="960">
        <v>1</v>
      </c>
      <c r="F1564" t="s">
        <v>439</v>
      </c>
      <c r="G1564" s="960">
        <v>182</v>
      </c>
      <c r="H1564" t="s">
        <v>383</v>
      </c>
      <c r="I1564" s="940" t="s">
        <v>488</v>
      </c>
      <c r="J1564" s="940" t="s">
        <v>444</v>
      </c>
      <c r="K1564" s="940" t="s">
        <v>446</v>
      </c>
      <c r="L1564" s="940">
        <v>6.1</v>
      </c>
      <c r="M1564" s="965" t="s">
        <v>18</v>
      </c>
      <c r="N1564" s="679">
        <f t="shared" ca="1" si="268"/>
        <v>0</v>
      </c>
      <c r="O1564" s="679">
        <f t="shared" ca="1" si="269"/>
        <v>0</v>
      </c>
      <c r="P1564" s="679">
        <f t="shared" ca="1" si="269"/>
        <v>0</v>
      </c>
      <c r="Q1564" s="679">
        <f t="shared" ca="1" si="269"/>
        <v>0</v>
      </c>
      <c r="R1564" s="679">
        <f t="shared" ca="1" si="269"/>
        <v>0</v>
      </c>
      <c r="S1564" s="679">
        <f t="shared" ca="1" si="269"/>
        <v>0</v>
      </c>
      <c r="T1564" s="679">
        <f t="shared" ca="1" si="269"/>
        <v>0</v>
      </c>
      <c r="U1564" s="679">
        <f t="shared" ca="1" si="269"/>
        <v>0</v>
      </c>
      <c r="V1564" s="679">
        <f t="shared" ca="1" si="269"/>
        <v>0</v>
      </c>
      <c r="W1564" s="679">
        <f t="shared" ca="1" si="262"/>
        <v>0</v>
      </c>
      <c r="X1564" s="679">
        <f t="shared" ca="1" si="269"/>
        <v>0</v>
      </c>
      <c r="Y1564" s="679">
        <f t="shared" ca="1" si="269"/>
        <v>0</v>
      </c>
      <c r="Z1564" s="679">
        <f t="shared" ca="1" si="269"/>
        <v>0</v>
      </c>
      <c r="AA1564" t="str">
        <f t="shared" si="265"/>
        <v>ASR_Financial_Report_SHP21Final</v>
      </c>
      <c r="AB1564" s="960">
        <f t="shared" si="266"/>
        <v>44658</v>
      </c>
      <c r="AC1564" t="str">
        <f t="shared" si="267"/>
        <v>Unaudited</v>
      </c>
    </row>
    <row r="1565" spans="1:29" x14ac:dyDescent="0.25">
      <c r="A1565" t="s">
        <v>420</v>
      </c>
      <c r="B1565" t="s">
        <v>1366</v>
      </c>
      <c r="C1565" t="s">
        <v>1367</v>
      </c>
      <c r="D1565">
        <v>1900</v>
      </c>
      <c r="E1565" s="960">
        <v>1</v>
      </c>
      <c r="F1565" t="s">
        <v>439</v>
      </c>
      <c r="G1565" s="960">
        <v>182</v>
      </c>
      <c r="H1565" t="s">
        <v>383</v>
      </c>
      <c r="I1565" s="940" t="s">
        <v>488</v>
      </c>
      <c r="J1565" s="940" t="s">
        <v>444</v>
      </c>
      <c r="K1565" s="940" t="s">
        <v>446</v>
      </c>
      <c r="L1565" s="940">
        <v>6.2</v>
      </c>
      <c r="M1565" s="965" t="s">
        <v>19</v>
      </c>
      <c r="N1565" s="679">
        <f t="shared" ca="1" si="268"/>
        <v>0</v>
      </c>
      <c r="O1565" s="679">
        <f t="shared" ca="1" si="269"/>
        <v>0</v>
      </c>
      <c r="P1565" s="679">
        <f t="shared" ca="1" si="269"/>
        <v>0</v>
      </c>
      <c r="Q1565" s="679">
        <f t="shared" ca="1" si="269"/>
        <v>0</v>
      </c>
      <c r="R1565" s="679">
        <f t="shared" ca="1" si="269"/>
        <v>0</v>
      </c>
      <c r="S1565" s="679">
        <f t="shared" ca="1" si="269"/>
        <v>0</v>
      </c>
      <c r="T1565" s="679">
        <f t="shared" ca="1" si="269"/>
        <v>0</v>
      </c>
      <c r="U1565" s="679">
        <f t="shared" ca="1" si="269"/>
        <v>0</v>
      </c>
      <c r="V1565" s="679">
        <f t="shared" ca="1" si="269"/>
        <v>0</v>
      </c>
      <c r="W1565" s="679">
        <f t="shared" ca="1" si="262"/>
        <v>0</v>
      </c>
      <c r="X1565" s="679">
        <f t="shared" ca="1" si="269"/>
        <v>0</v>
      </c>
      <c r="Y1565" s="679">
        <f t="shared" ca="1" si="269"/>
        <v>0</v>
      </c>
      <c r="Z1565" s="679">
        <f t="shared" ca="1" si="269"/>
        <v>0</v>
      </c>
      <c r="AA1565" t="str">
        <f t="shared" si="265"/>
        <v>ASR_Financial_Report_SHP21Final</v>
      </c>
      <c r="AB1565" s="960">
        <f t="shared" si="266"/>
        <v>44658</v>
      </c>
      <c r="AC1565" t="str">
        <f t="shared" si="267"/>
        <v>Unaudited</v>
      </c>
    </row>
    <row r="1566" spans="1:29" x14ac:dyDescent="0.25">
      <c r="A1566" t="s">
        <v>420</v>
      </c>
      <c r="B1566" t="s">
        <v>1366</v>
      </c>
      <c r="C1566" t="s">
        <v>1367</v>
      </c>
      <c r="D1566">
        <v>1900</v>
      </c>
      <c r="E1566" s="960">
        <v>1</v>
      </c>
      <c r="F1566" t="s">
        <v>439</v>
      </c>
      <c r="G1566" s="960">
        <v>182</v>
      </c>
      <c r="H1566" t="s">
        <v>383</v>
      </c>
      <c r="I1566" s="940" t="s">
        <v>488</v>
      </c>
      <c r="J1566" s="940" t="s">
        <v>444</v>
      </c>
      <c r="K1566" s="940" t="s">
        <v>446</v>
      </c>
      <c r="L1566" s="940">
        <v>6.3</v>
      </c>
      <c r="M1566" s="965" t="s">
        <v>184</v>
      </c>
      <c r="N1566" s="679">
        <f t="shared" ca="1" si="268"/>
        <v>0</v>
      </c>
      <c r="O1566" s="679">
        <f t="shared" ca="1" si="269"/>
        <v>0</v>
      </c>
      <c r="P1566" s="679">
        <f t="shared" ca="1" si="269"/>
        <v>0</v>
      </c>
      <c r="Q1566" s="679">
        <f t="shared" ca="1" si="269"/>
        <v>0</v>
      </c>
      <c r="R1566" s="679">
        <f t="shared" ca="1" si="269"/>
        <v>0</v>
      </c>
      <c r="S1566" s="679">
        <f t="shared" ca="1" si="269"/>
        <v>0</v>
      </c>
      <c r="T1566" s="679">
        <f t="shared" ca="1" si="269"/>
        <v>0</v>
      </c>
      <c r="U1566" s="679">
        <f t="shared" ca="1" si="269"/>
        <v>0</v>
      </c>
      <c r="V1566" s="679">
        <f t="shared" ca="1" si="269"/>
        <v>0</v>
      </c>
      <c r="W1566" s="679">
        <f t="shared" ca="1" si="262"/>
        <v>0</v>
      </c>
      <c r="X1566" s="679">
        <f t="shared" ca="1" si="269"/>
        <v>0</v>
      </c>
      <c r="Y1566" s="679">
        <f t="shared" ca="1" si="269"/>
        <v>0</v>
      </c>
      <c r="Z1566" s="679">
        <f t="shared" ca="1" si="269"/>
        <v>0</v>
      </c>
      <c r="AA1566" t="str">
        <f t="shared" si="265"/>
        <v>ASR_Financial_Report_SHP21Final</v>
      </c>
      <c r="AB1566" s="960">
        <f t="shared" si="266"/>
        <v>44658</v>
      </c>
      <c r="AC1566" t="str">
        <f t="shared" si="267"/>
        <v>Unaudited</v>
      </c>
    </row>
    <row r="1567" spans="1:29" x14ac:dyDescent="0.25">
      <c r="A1567" t="s">
        <v>420</v>
      </c>
      <c r="B1567" t="s">
        <v>1366</v>
      </c>
      <c r="C1567" t="s">
        <v>1367</v>
      </c>
      <c r="D1567">
        <v>1900</v>
      </c>
      <c r="E1567" s="960">
        <v>1</v>
      </c>
      <c r="F1567" t="s">
        <v>439</v>
      </c>
      <c r="G1567" s="960">
        <v>182</v>
      </c>
      <c r="H1567" t="s">
        <v>383</v>
      </c>
      <c r="I1567" s="940" t="s">
        <v>488</v>
      </c>
      <c r="J1567" s="940" t="s">
        <v>444</v>
      </c>
      <c r="K1567" s="940" t="s">
        <v>446</v>
      </c>
      <c r="L1567" s="940" t="s">
        <v>87</v>
      </c>
      <c r="M1567" s="965" t="s">
        <v>454</v>
      </c>
      <c r="N1567" s="679">
        <f t="shared" ca="1" si="268"/>
        <v>0</v>
      </c>
      <c r="O1567" s="679">
        <f t="shared" ca="1" si="269"/>
        <v>0</v>
      </c>
      <c r="P1567" s="679">
        <f t="shared" ca="1" si="269"/>
        <v>0</v>
      </c>
      <c r="Q1567" s="679">
        <f t="shared" ca="1" si="269"/>
        <v>0</v>
      </c>
      <c r="R1567" s="679">
        <f t="shared" ca="1" si="269"/>
        <v>0</v>
      </c>
      <c r="S1567" s="679">
        <f t="shared" ca="1" si="269"/>
        <v>0</v>
      </c>
      <c r="T1567" s="679">
        <f t="shared" ca="1" si="269"/>
        <v>0</v>
      </c>
      <c r="U1567" s="679">
        <f t="shared" ca="1" si="269"/>
        <v>0</v>
      </c>
      <c r="V1567" s="679">
        <f t="shared" ca="1" si="269"/>
        <v>0</v>
      </c>
      <c r="W1567" s="679">
        <f t="shared" ca="1" si="262"/>
        <v>0</v>
      </c>
      <c r="X1567" s="679">
        <f t="shared" ca="1" si="269"/>
        <v>0</v>
      </c>
      <c r="Y1567" s="679">
        <f t="shared" ca="1" si="269"/>
        <v>0</v>
      </c>
      <c r="Z1567" s="679">
        <f t="shared" ca="1" si="269"/>
        <v>0</v>
      </c>
      <c r="AA1567" t="str">
        <f t="shared" si="265"/>
        <v>ASR_Financial_Report_SHP21Final</v>
      </c>
      <c r="AB1567" s="960">
        <f t="shared" si="266"/>
        <v>44658</v>
      </c>
      <c r="AC1567" t="str">
        <f t="shared" si="267"/>
        <v>Unaudited</v>
      </c>
    </row>
    <row r="1568" spans="1:29" x14ac:dyDescent="0.25">
      <c r="A1568" t="s">
        <v>420</v>
      </c>
      <c r="B1568" t="s">
        <v>1366</v>
      </c>
      <c r="C1568" t="s">
        <v>1367</v>
      </c>
      <c r="D1568">
        <v>1900</v>
      </c>
      <c r="E1568" s="960">
        <v>1</v>
      </c>
      <c r="F1568" t="s">
        <v>439</v>
      </c>
      <c r="G1568" s="960">
        <v>182</v>
      </c>
      <c r="H1568" t="s">
        <v>383</v>
      </c>
      <c r="I1568" s="940" t="s">
        <v>488</v>
      </c>
      <c r="J1568" s="940" t="s">
        <v>444</v>
      </c>
      <c r="K1568" s="940" t="s">
        <v>447</v>
      </c>
      <c r="L1568" s="948">
        <v>7.1</v>
      </c>
      <c r="M1568" s="963" t="s">
        <v>20</v>
      </c>
      <c r="N1568" s="679">
        <f t="shared" ca="1" si="268"/>
        <v>0</v>
      </c>
      <c r="O1568" s="679">
        <f t="shared" ca="1" si="269"/>
        <v>0</v>
      </c>
      <c r="P1568" s="679">
        <f t="shared" ca="1" si="269"/>
        <v>0</v>
      </c>
      <c r="Q1568" s="679">
        <f t="shared" ca="1" si="269"/>
        <v>0</v>
      </c>
      <c r="R1568" s="679">
        <f t="shared" ca="1" si="269"/>
        <v>0</v>
      </c>
      <c r="S1568" s="679">
        <f t="shared" ca="1" si="269"/>
        <v>0</v>
      </c>
      <c r="T1568" s="679">
        <f t="shared" ca="1" si="269"/>
        <v>0</v>
      </c>
      <c r="U1568" s="679">
        <f t="shared" ca="1" si="269"/>
        <v>0</v>
      </c>
      <c r="V1568" s="679">
        <f t="shared" ca="1" si="269"/>
        <v>0</v>
      </c>
      <c r="W1568" s="679">
        <f t="shared" ca="1" si="262"/>
        <v>0</v>
      </c>
      <c r="X1568" s="679">
        <f t="shared" ca="1" si="269"/>
        <v>0</v>
      </c>
      <c r="Y1568" s="679">
        <f t="shared" ca="1" si="269"/>
        <v>0</v>
      </c>
      <c r="Z1568" s="679">
        <f t="shared" ca="1" si="269"/>
        <v>0</v>
      </c>
      <c r="AA1568" t="str">
        <f t="shared" si="265"/>
        <v>ASR_Financial_Report_SHP21Final</v>
      </c>
      <c r="AB1568" s="960">
        <f t="shared" si="266"/>
        <v>44658</v>
      </c>
      <c r="AC1568" t="str">
        <f t="shared" si="267"/>
        <v>Unaudited</v>
      </c>
    </row>
    <row r="1569" spans="1:29" x14ac:dyDescent="0.25">
      <c r="A1569" t="s">
        <v>420</v>
      </c>
      <c r="B1569" t="s">
        <v>1366</v>
      </c>
      <c r="C1569" t="s">
        <v>1367</v>
      </c>
      <c r="D1569">
        <v>1900</v>
      </c>
      <c r="E1569" s="960">
        <v>1</v>
      </c>
      <c r="F1569" t="s">
        <v>439</v>
      </c>
      <c r="G1569" s="960">
        <v>182</v>
      </c>
      <c r="H1569" t="s">
        <v>383</v>
      </c>
      <c r="I1569" s="965" t="s">
        <v>488</v>
      </c>
      <c r="J1569" s="965" t="s">
        <v>444</v>
      </c>
      <c r="K1569" s="965" t="s">
        <v>447</v>
      </c>
      <c r="L1569" s="956">
        <v>7.2</v>
      </c>
      <c r="M1569" s="965" t="s">
        <v>21</v>
      </c>
      <c r="N1569" s="679">
        <f t="shared" ca="1" si="268"/>
        <v>0</v>
      </c>
      <c r="O1569" s="679">
        <f t="shared" ca="1" si="269"/>
        <v>0</v>
      </c>
      <c r="P1569" s="679">
        <f t="shared" ca="1" si="269"/>
        <v>0</v>
      </c>
      <c r="Q1569" s="679">
        <f t="shared" ca="1" si="269"/>
        <v>0</v>
      </c>
      <c r="R1569" s="679">
        <f t="shared" ca="1" si="269"/>
        <v>0</v>
      </c>
      <c r="S1569" s="679">
        <f t="shared" ca="1" si="269"/>
        <v>0</v>
      </c>
      <c r="T1569" s="679">
        <f t="shared" ca="1" si="269"/>
        <v>0</v>
      </c>
      <c r="U1569" s="679">
        <f t="shared" ca="1" si="269"/>
        <v>0</v>
      </c>
      <c r="V1569" s="679">
        <f t="shared" ref="V1569:V1586" ca="1" si="270">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679">
        <f t="shared" ca="1" si="262"/>
        <v>0</v>
      </c>
      <c r="X1569" s="679">
        <f t="shared" ref="X1569:Z1586" ca="1" si="271">IF(OR(AND($F1569="PY",X$1&lt;&gt;"Prior Year"),AND($F1569&lt;&gt;"PY",X$1="Prior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"&amp;$H1569&amp;"'!$A$7:$CA$7"),0)+MATCH(X$1,INDIRECT("'MMA Rev-Exp "&amp;$H1569&amp;"'!$D$8:$CA$8"),0)-1)))</f>
        <v>0</v>
      </c>
      <c r="Y1569" s="679">
        <f t="shared" ca="1" si="271"/>
        <v>0</v>
      </c>
      <c r="Z1569" s="679">
        <f t="shared" ca="1" si="271"/>
        <v>0</v>
      </c>
      <c r="AA1569" t="str">
        <f t="shared" si="265"/>
        <v>ASR_Financial_Report_SHP21Final</v>
      </c>
      <c r="AB1569" s="960">
        <f t="shared" si="266"/>
        <v>44658</v>
      </c>
      <c r="AC1569" t="str">
        <f t="shared" si="267"/>
        <v>Unaudited</v>
      </c>
    </row>
    <row r="1570" spans="1:29" x14ac:dyDescent="0.25">
      <c r="A1570" t="s">
        <v>420</v>
      </c>
      <c r="B1570" t="s">
        <v>1366</v>
      </c>
      <c r="C1570" t="s">
        <v>1367</v>
      </c>
      <c r="D1570">
        <v>1900</v>
      </c>
      <c r="E1570" s="960">
        <v>1</v>
      </c>
      <c r="F1570" t="s">
        <v>439</v>
      </c>
      <c r="G1570" s="960">
        <v>182</v>
      </c>
      <c r="H1570" t="s">
        <v>383</v>
      </c>
      <c r="I1570" s="961" t="s">
        <v>488</v>
      </c>
      <c r="J1570" s="961" t="s">
        <v>444</v>
      </c>
      <c r="K1570" s="961" t="s">
        <v>447</v>
      </c>
      <c r="L1570" s="956">
        <v>7.3</v>
      </c>
      <c r="M1570" s="961" t="s">
        <v>155</v>
      </c>
      <c r="N1570" s="679">
        <f t="shared" ca="1" si="268"/>
        <v>0</v>
      </c>
      <c r="O1570" s="679">
        <f t="shared" ref="O1570:U1579" ca="1" si="272">IF(OR(AND($F1570="PY",O$1&lt;&gt;"Prior Year"),AND($F1570&lt;&gt;"PY",O$1="Prior Year")),0,INDEX(INDIRECT("'MMA Rev-Exp "&amp;$H1570&amp;"'!$A$1:$CA$200"),IF($J1570="Member Months",MATCH($J1570,INDIRECT("'MMA Rev-Exp "&amp;$H1570&amp;"'!$A$1:$A$200"),0),MATCH($L1570,INDIRECT("'MMA Rev-Exp "&amp;$H1570&amp;"'!$B$1:$B$200"),0)),IF($F1570="PY",MATCH("Prior Year Adjustments",INDIRECT("'MMA Rev-Exp "&amp;$H1570&amp;"'!$A$8:$CA$8"),0),MATCH(IF($F1570="Q1","JANUARY - MARCH (Q1)",IF($F1570="Q2","APRIL - JUNE (Q2)",IF($F1570="Q3","JULY - SEPTEMBER (Q3)",IF($F1570="Q4","OCTOBER - DECEMBER (Q4)",0)))),INDIRECT("'MMA Rev-Exp "&amp;$H1570&amp;"'!$A$7:$CA$7"),0)+MATCH(O$1,INDIRECT("'MMA Rev-Exp "&amp;$H1570&amp;"'!$D$8:$CA$8"),0)-1)))</f>
        <v>0</v>
      </c>
      <c r="P1570" s="679">
        <f t="shared" ca="1" si="272"/>
        <v>0</v>
      </c>
      <c r="Q1570" s="679">
        <f t="shared" ca="1" si="272"/>
        <v>0</v>
      </c>
      <c r="R1570" s="679">
        <f t="shared" ca="1" si="272"/>
        <v>0</v>
      </c>
      <c r="S1570" s="679">
        <f t="shared" ca="1" si="272"/>
        <v>0</v>
      </c>
      <c r="T1570" s="679">
        <f t="shared" ca="1" si="272"/>
        <v>0</v>
      </c>
      <c r="U1570" s="679">
        <f t="shared" ca="1" si="272"/>
        <v>0</v>
      </c>
      <c r="V1570" s="679">
        <f t="shared" ca="1" si="270"/>
        <v>0</v>
      </c>
      <c r="W1570" s="679">
        <f t="shared" ca="1" si="262"/>
        <v>0</v>
      </c>
      <c r="X1570" s="679">
        <f t="shared" ca="1" si="271"/>
        <v>0</v>
      </c>
      <c r="Y1570" s="679">
        <f t="shared" ca="1" si="271"/>
        <v>0</v>
      </c>
      <c r="Z1570" s="679">
        <f t="shared" ca="1" si="271"/>
        <v>0</v>
      </c>
      <c r="AA1570" t="str">
        <f t="shared" si="265"/>
        <v>ASR_Financial_Report_SHP21Final</v>
      </c>
      <c r="AB1570" s="960">
        <f t="shared" si="266"/>
        <v>44658</v>
      </c>
      <c r="AC1570" t="str">
        <f t="shared" si="267"/>
        <v>Unaudited</v>
      </c>
    </row>
    <row r="1571" spans="1:29" x14ac:dyDescent="0.25">
      <c r="A1571" t="s">
        <v>420</v>
      </c>
      <c r="B1571" t="s">
        <v>1366</v>
      </c>
      <c r="C1571" t="s">
        <v>1367</v>
      </c>
      <c r="D1571">
        <v>1900</v>
      </c>
      <c r="E1571" s="960">
        <v>1</v>
      </c>
      <c r="F1571" t="s">
        <v>439</v>
      </c>
      <c r="G1571" s="960">
        <v>182</v>
      </c>
      <c r="H1571" t="s">
        <v>383</v>
      </c>
      <c r="I1571" s="961" t="s">
        <v>488</v>
      </c>
      <c r="J1571" s="961" t="s">
        <v>444</v>
      </c>
      <c r="K1571" s="961" t="s">
        <v>447</v>
      </c>
      <c r="L1571" s="940" t="s">
        <v>91</v>
      </c>
      <c r="M1571" s="961" t="s">
        <v>455</v>
      </c>
      <c r="N1571" s="679">
        <f t="shared" ca="1" si="268"/>
        <v>0</v>
      </c>
      <c r="O1571" s="679">
        <f t="shared" ca="1" si="272"/>
        <v>0</v>
      </c>
      <c r="P1571" s="679">
        <f t="shared" ca="1" si="272"/>
        <v>0</v>
      </c>
      <c r="Q1571" s="679">
        <f t="shared" ca="1" si="272"/>
        <v>0</v>
      </c>
      <c r="R1571" s="679">
        <f t="shared" ca="1" si="272"/>
        <v>0</v>
      </c>
      <c r="S1571" s="679">
        <f t="shared" ca="1" si="272"/>
        <v>0</v>
      </c>
      <c r="T1571" s="679">
        <f t="shared" ca="1" si="272"/>
        <v>0</v>
      </c>
      <c r="U1571" s="679">
        <f t="shared" ca="1" si="272"/>
        <v>0</v>
      </c>
      <c r="V1571" s="679">
        <f t="shared" ca="1" si="270"/>
        <v>0</v>
      </c>
      <c r="W1571" s="679">
        <f t="shared" ca="1" si="262"/>
        <v>0</v>
      </c>
      <c r="X1571" s="679">
        <f t="shared" ca="1" si="271"/>
        <v>0</v>
      </c>
      <c r="Y1571" s="679">
        <f t="shared" ca="1" si="271"/>
        <v>0</v>
      </c>
      <c r="Z1571" s="679">
        <f t="shared" ca="1" si="271"/>
        <v>0</v>
      </c>
      <c r="AA1571" t="str">
        <f t="shared" si="265"/>
        <v>ASR_Financial_Report_SHP21Final</v>
      </c>
      <c r="AB1571" s="960">
        <f t="shared" si="266"/>
        <v>44658</v>
      </c>
      <c r="AC1571" t="str">
        <f t="shared" si="267"/>
        <v>Unaudited</v>
      </c>
    </row>
    <row r="1572" spans="1:29" x14ac:dyDescent="0.25">
      <c r="A1572" t="s">
        <v>420</v>
      </c>
      <c r="B1572" t="s">
        <v>1366</v>
      </c>
      <c r="C1572" t="s">
        <v>1367</v>
      </c>
      <c r="D1572">
        <v>1900</v>
      </c>
      <c r="E1572" s="960">
        <v>1</v>
      </c>
      <c r="F1572" t="s">
        <v>439</v>
      </c>
      <c r="G1572" s="960">
        <v>182</v>
      </c>
      <c r="H1572" t="s">
        <v>383</v>
      </c>
      <c r="I1572" s="961" t="s">
        <v>488</v>
      </c>
      <c r="J1572" s="961" t="s">
        <v>444</v>
      </c>
      <c r="K1572" s="961" t="s">
        <v>448</v>
      </c>
      <c r="L1572" s="940">
        <v>8.1</v>
      </c>
      <c r="M1572" s="961" t="s">
        <v>22</v>
      </c>
      <c r="N1572" s="679">
        <f t="shared" ca="1" si="268"/>
        <v>0</v>
      </c>
      <c r="O1572" s="679">
        <f t="shared" ca="1" si="272"/>
        <v>0</v>
      </c>
      <c r="P1572" s="679">
        <f t="shared" ca="1" si="272"/>
        <v>0</v>
      </c>
      <c r="Q1572" s="679">
        <f t="shared" ca="1" si="272"/>
        <v>0</v>
      </c>
      <c r="R1572" s="679">
        <f t="shared" ca="1" si="272"/>
        <v>0</v>
      </c>
      <c r="S1572" s="679">
        <f t="shared" ca="1" si="272"/>
        <v>0</v>
      </c>
      <c r="T1572" s="679">
        <f t="shared" ca="1" si="272"/>
        <v>0</v>
      </c>
      <c r="U1572" s="679">
        <f t="shared" ca="1" si="272"/>
        <v>0</v>
      </c>
      <c r="V1572" s="679">
        <f t="shared" ca="1" si="270"/>
        <v>0</v>
      </c>
      <c r="W1572" s="679">
        <f t="shared" ca="1" si="262"/>
        <v>0</v>
      </c>
      <c r="X1572" s="679">
        <f t="shared" ca="1" si="271"/>
        <v>0</v>
      </c>
      <c r="Y1572" s="679">
        <f t="shared" ca="1" si="271"/>
        <v>0</v>
      </c>
      <c r="Z1572" s="679">
        <f t="shared" ca="1" si="271"/>
        <v>0</v>
      </c>
      <c r="AA1572" t="str">
        <f t="shared" si="265"/>
        <v>ASR_Financial_Report_SHP21Final</v>
      </c>
      <c r="AB1572" s="960">
        <f t="shared" si="266"/>
        <v>44658</v>
      </c>
      <c r="AC1572" t="str">
        <f t="shared" si="267"/>
        <v>Unaudited</v>
      </c>
    </row>
    <row r="1573" spans="1:29" x14ac:dyDescent="0.25">
      <c r="A1573" t="s">
        <v>420</v>
      </c>
      <c r="B1573" t="s">
        <v>1366</v>
      </c>
      <c r="C1573" t="s">
        <v>1367</v>
      </c>
      <c r="D1573">
        <v>1900</v>
      </c>
      <c r="E1573" s="960">
        <v>1</v>
      </c>
      <c r="F1573" t="s">
        <v>439</v>
      </c>
      <c r="G1573" s="960">
        <v>182</v>
      </c>
      <c r="H1573" t="s">
        <v>383</v>
      </c>
      <c r="I1573" s="968" t="s">
        <v>488</v>
      </c>
      <c r="J1573" s="968" t="s">
        <v>444</v>
      </c>
      <c r="K1573" s="968" t="s">
        <v>448</v>
      </c>
      <c r="L1573" s="948" t="s">
        <v>112</v>
      </c>
      <c r="M1573" s="968" t="s">
        <v>443</v>
      </c>
      <c r="N1573" s="679">
        <f t="shared" ca="1" si="268"/>
        <v>0</v>
      </c>
      <c r="O1573" s="679">
        <f t="shared" ca="1" si="272"/>
        <v>0</v>
      </c>
      <c r="P1573" s="679">
        <f t="shared" ca="1" si="272"/>
        <v>0</v>
      </c>
      <c r="Q1573" s="679">
        <f t="shared" ca="1" si="272"/>
        <v>0</v>
      </c>
      <c r="R1573" s="679">
        <f t="shared" ca="1" si="272"/>
        <v>0</v>
      </c>
      <c r="S1573" s="679">
        <f t="shared" ca="1" si="272"/>
        <v>0</v>
      </c>
      <c r="T1573" s="679">
        <f t="shared" ca="1" si="272"/>
        <v>0</v>
      </c>
      <c r="U1573" s="679">
        <f t="shared" ca="1" si="272"/>
        <v>0</v>
      </c>
      <c r="V1573" s="679">
        <f t="shared" ca="1" si="270"/>
        <v>0</v>
      </c>
      <c r="W1573" s="679">
        <f t="shared" ca="1" si="262"/>
        <v>0</v>
      </c>
      <c r="X1573" s="679">
        <f t="shared" ca="1" si="271"/>
        <v>0</v>
      </c>
      <c r="Y1573" s="679">
        <f t="shared" ca="1" si="271"/>
        <v>0</v>
      </c>
      <c r="Z1573" s="679">
        <f t="shared" ca="1" si="271"/>
        <v>0</v>
      </c>
      <c r="AA1573" t="str">
        <f t="shared" si="265"/>
        <v>ASR_Financial_Report_SHP21Final</v>
      </c>
      <c r="AB1573" s="960">
        <f t="shared" si="266"/>
        <v>44658</v>
      </c>
      <c r="AC1573" t="str">
        <f t="shared" si="267"/>
        <v>Unaudited</v>
      </c>
    </row>
    <row r="1574" spans="1:29" x14ac:dyDescent="0.25">
      <c r="A1574" t="s">
        <v>420</v>
      </c>
      <c r="B1574" t="s">
        <v>1366</v>
      </c>
      <c r="C1574" t="s">
        <v>1367</v>
      </c>
      <c r="D1574">
        <v>1900</v>
      </c>
      <c r="E1574" s="960">
        <v>1</v>
      </c>
      <c r="F1574" t="s">
        <v>439</v>
      </c>
      <c r="G1574" s="960">
        <v>182</v>
      </c>
      <c r="H1574" t="s">
        <v>383</v>
      </c>
      <c r="I1574" s="940" t="s">
        <v>488</v>
      </c>
      <c r="J1574" s="940" t="s">
        <v>444</v>
      </c>
      <c r="K1574" s="940" t="s">
        <v>448</v>
      </c>
      <c r="L1574" s="940" t="s">
        <v>114</v>
      </c>
      <c r="M1574" s="961" t="s">
        <v>157</v>
      </c>
      <c r="N1574" s="679">
        <f t="shared" ca="1" si="268"/>
        <v>0</v>
      </c>
      <c r="O1574" s="679">
        <f t="shared" ca="1" si="272"/>
        <v>0</v>
      </c>
      <c r="P1574" s="679">
        <f t="shared" ca="1" si="272"/>
        <v>0</v>
      </c>
      <c r="Q1574" s="679">
        <f t="shared" ca="1" si="272"/>
        <v>0</v>
      </c>
      <c r="R1574" s="679">
        <f t="shared" ca="1" si="272"/>
        <v>0</v>
      </c>
      <c r="S1574" s="679">
        <f t="shared" ca="1" si="272"/>
        <v>0</v>
      </c>
      <c r="T1574" s="679">
        <f t="shared" ca="1" si="272"/>
        <v>0</v>
      </c>
      <c r="U1574" s="679">
        <f t="shared" ca="1" si="272"/>
        <v>0</v>
      </c>
      <c r="V1574" s="679">
        <f t="shared" ca="1" si="270"/>
        <v>0</v>
      </c>
      <c r="W1574" s="679">
        <f t="shared" ca="1" si="262"/>
        <v>0</v>
      </c>
      <c r="X1574" s="679">
        <f t="shared" ca="1" si="271"/>
        <v>0</v>
      </c>
      <c r="Y1574" s="679">
        <f t="shared" ca="1" si="271"/>
        <v>0</v>
      </c>
      <c r="Z1574" s="679">
        <f t="shared" ca="1" si="271"/>
        <v>0</v>
      </c>
      <c r="AA1574" t="str">
        <f t="shared" si="265"/>
        <v>ASR_Financial_Report_SHP21Final</v>
      </c>
      <c r="AB1574" s="960">
        <f t="shared" si="266"/>
        <v>44658</v>
      </c>
      <c r="AC1574" t="str">
        <f t="shared" si="267"/>
        <v>Unaudited</v>
      </c>
    </row>
    <row r="1575" spans="1:29" x14ac:dyDescent="0.25">
      <c r="A1575" t="s">
        <v>420</v>
      </c>
      <c r="B1575" t="s">
        <v>1366</v>
      </c>
      <c r="C1575" t="s">
        <v>1367</v>
      </c>
      <c r="D1575">
        <v>1900</v>
      </c>
      <c r="E1575" s="960">
        <v>1</v>
      </c>
      <c r="F1575" t="s">
        <v>439</v>
      </c>
      <c r="G1575" s="960">
        <v>182</v>
      </c>
      <c r="H1575" t="s">
        <v>383</v>
      </c>
      <c r="I1575" s="940" t="s">
        <v>488</v>
      </c>
      <c r="J1575" s="940" t="s">
        <v>444</v>
      </c>
      <c r="K1575" s="940" t="s">
        <v>448</v>
      </c>
      <c r="L1575" s="946" t="s">
        <v>115</v>
      </c>
      <c r="M1575" s="962" t="s">
        <v>113</v>
      </c>
      <c r="N1575" s="679">
        <f t="shared" ca="1" si="268"/>
        <v>0</v>
      </c>
      <c r="O1575" s="679">
        <f t="shared" ca="1" si="272"/>
        <v>0</v>
      </c>
      <c r="P1575" s="679">
        <f t="shared" ca="1" si="272"/>
        <v>0</v>
      </c>
      <c r="Q1575" s="679">
        <f t="shared" ca="1" si="272"/>
        <v>0</v>
      </c>
      <c r="R1575" s="679">
        <f t="shared" ca="1" si="272"/>
        <v>0</v>
      </c>
      <c r="S1575" s="679">
        <f t="shared" ca="1" si="272"/>
        <v>0</v>
      </c>
      <c r="T1575" s="679">
        <f t="shared" ca="1" si="272"/>
        <v>0</v>
      </c>
      <c r="U1575" s="679">
        <f t="shared" ca="1" si="272"/>
        <v>0</v>
      </c>
      <c r="V1575" s="679">
        <f t="shared" ca="1" si="270"/>
        <v>0</v>
      </c>
      <c r="W1575" s="679">
        <f t="shared" ca="1" si="262"/>
        <v>0</v>
      </c>
      <c r="X1575" s="679">
        <f t="shared" ca="1" si="271"/>
        <v>0</v>
      </c>
      <c r="Y1575" s="679">
        <f t="shared" ca="1" si="271"/>
        <v>0</v>
      </c>
      <c r="Z1575" s="679">
        <f t="shared" ca="1" si="271"/>
        <v>0</v>
      </c>
      <c r="AA1575" t="str">
        <f t="shared" si="265"/>
        <v>ASR_Financial_Report_SHP21Final</v>
      </c>
      <c r="AB1575" s="960">
        <f t="shared" si="266"/>
        <v>44658</v>
      </c>
      <c r="AC1575" t="str">
        <f t="shared" si="267"/>
        <v>Unaudited</v>
      </c>
    </row>
    <row r="1576" spans="1:29" x14ac:dyDescent="0.25">
      <c r="A1576" t="s">
        <v>420</v>
      </c>
      <c r="B1576" t="s">
        <v>1366</v>
      </c>
      <c r="C1576" t="s">
        <v>1367</v>
      </c>
      <c r="D1576">
        <v>1900</v>
      </c>
      <c r="E1576" s="960">
        <v>1</v>
      </c>
      <c r="F1576" t="s">
        <v>439</v>
      </c>
      <c r="G1576" s="960">
        <v>182</v>
      </c>
      <c r="H1576" t="s">
        <v>383</v>
      </c>
      <c r="I1576" s="961" t="s">
        <v>488</v>
      </c>
      <c r="J1576" s="961" t="s">
        <v>444</v>
      </c>
      <c r="K1576" s="961" t="s">
        <v>448</v>
      </c>
      <c r="L1576" s="940" t="s">
        <v>116</v>
      </c>
      <c r="M1576" s="961" t="s">
        <v>158</v>
      </c>
      <c r="N1576" s="679">
        <f t="shared" ca="1" si="268"/>
        <v>0</v>
      </c>
      <c r="O1576" s="679">
        <f t="shared" ca="1" si="272"/>
        <v>0</v>
      </c>
      <c r="P1576" s="679">
        <f t="shared" ca="1" si="272"/>
        <v>0</v>
      </c>
      <c r="Q1576" s="679">
        <f t="shared" ca="1" si="272"/>
        <v>0</v>
      </c>
      <c r="R1576" s="679">
        <f t="shared" ca="1" si="272"/>
        <v>0</v>
      </c>
      <c r="S1576" s="679">
        <f t="shared" ca="1" si="272"/>
        <v>0</v>
      </c>
      <c r="T1576" s="679">
        <f t="shared" ca="1" si="272"/>
        <v>0</v>
      </c>
      <c r="U1576" s="679">
        <f t="shared" ca="1" si="272"/>
        <v>0</v>
      </c>
      <c r="V1576" s="679">
        <f t="shared" ca="1" si="270"/>
        <v>0</v>
      </c>
      <c r="W1576" s="679">
        <f t="shared" ca="1" si="262"/>
        <v>0</v>
      </c>
      <c r="X1576" s="679">
        <f t="shared" ca="1" si="271"/>
        <v>0</v>
      </c>
      <c r="Y1576" s="679">
        <f t="shared" ca="1" si="271"/>
        <v>0</v>
      </c>
      <c r="Z1576" s="679">
        <f t="shared" ca="1" si="271"/>
        <v>0</v>
      </c>
      <c r="AA1576" t="str">
        <f t="shared" si="265"/>
        <v>ASR_Financial_Report_SHP21Final</v>
      </c>
      <c r="AB1576" s="960">
        <f t="shared" si="266"/>
        <v>44658</v>
      </c>
      <c r="AC1576" t="str">
        <f t="shared" si="267"/>
        <v>Unaudited</v>
      </c>
    </row>
    <row r="1577" spans="1:29" x14ac:dyDescent="0.25">
      <c r="A1577" t="s">
        <v>420</v>
      </c>
      <c r="B1577" t="s">
        <v>1366</v>
      </c>
      <c r="C1577" t="s">
        <v>1367</v>
      </c>
      <c r="D1577">
        <v>1900</v>
      </c>
      <c r="E1577" s="960">
        <v>1</v>
      </c>
      <c r="F1577" t="s">
        <v>439</v>
      </c>
      <c r="G1577" s="960">
        <v>182</v>
      </c>
      <c r="H1577" t="s">
        <v>383</v>
      </c>
      <c r="I1577" s="940" t="s">
        <v>488</v>
      </c>
      <c r="J1577" s="940" t="s">
        <v>444</v>
      </c>
      <c r="K1577" s="940" t="s">
        <v>448</v>
      </c>
      <c r="L1577" s="940" t="s">
        <v>159</v>
      </c>
      <c r="M1577" s="961" t="s">
        <v>23</v>
      </c>
      <c r="N1577" s="679">
        <f t="shared" ca="1" si="268"/>
        <v>0</v>
      </c>
      <c r="O1577" s="679">
        <f t="shared" ca="1" si="272"/>
        <v>0</v>
      </c>
      <c r="P1577" s="679">
        <f t="shared" ca="1" si="272"/>
        <v>0</v>
      </c>
      <c r="Q1577" s="679">
        <f t="shared" ca="1" si="272"/>
        <v>0</v>
      </c>
      <c r="R1577" s="679">
        <f t="shared" ca="1" si="272"/>
        <v>0</v>
      </c>
      <c r="S1577" s="679">
        <f t="shared" ca="1" si="272"/>
        <v>0</v>
      </c>
      <c r="T1577" s="679">
        <f t="shared" ca="1" si="272"/>
        <v>0</v>
      </c>
      <c r="U1577" s="679">
        <f t="shared" ca="1" si="272"/>
        <v>0</v>
      </c>
      <c r="V1577" s="679">
        <f t="shared" ca="1" si="270"/>
        <v>0</v>
      </c>
      <c r="W1577" s="679">
        <f t="shared" ca="1" si="262"/>
        <v>0</v>
      </c>
      <c r="X1577" s="679">
        <f t="shared" ca="1" si="271"/>
        <v>0</v>
      </c>
      <c r="Y1577" s="679">
        <f t="shared" ca="1" si="271"/>
        <v>0</v>
      </c>
      <c r="Z1577" s="679">
        <f t="shared" ca="1" si="271"/>
        <v>0</v>
      </c>
      <c r="AA1577" t="str">
        <f t="shared" si="265"/>
        <v>ASR_Financial_Report_SHP21Final</v>
      </c>
      <c r="AB1577" s="960">
        <f t="shared" si="266"/>
        <v>44658</v>
      </c>
      <c r="AC1577" t="str">
        <f t="shared" si="267"/>
        <v>Unaudited</v>
      </c>
    </row>
    <row r="1578" spans="1:29" x14ac:dyDescent="0.25">
      <c r="A1578" t="s">
        <v>420</v>
      </c>
      <c r="B1578" t="s">
        <v>1366</v>
      </c>
      <c r="C1578" t="s">
        <v>1367</v>
      </c>
      <c r="D1578">
        <v>1900</v>
      </c>
      <c r="E1578" s="960">
        <v>1</v>
      </c>
      <c r="F1578" t="s">
        <v>439</v>
      </c>
      <c r="G1578" s="960">
        <v>182</v>
      </c>
      <c r="H1578" t="s">
        <v>383</v>
      </c>
      <c r="I1578" s="940" t="s">
        <v>488</v>
      </c>
      <c r="J1578" s="940" t="s">
        <v>444</v>
      </c>
      <c r="K1578" s="940" t="s">
        <v>448</v>
      </c>
      <c r="L1578" s="940" t="s">
        <v>442</v>
      </c>
      <c r="M1578" s="961" t="s">
        <v>456</v>
      </c>
      <c r="N1578" s="679">
        <f t="shared" ca="1" si="268"/>
        <v>0</v>
      </c>
      <c r="O1578" s="679">
        <f t="shared" ca="1" si="272"/>
        <v>0</v>
      </c>
      <c r="P1578" s="679">
        <f t="shared" ca="1" si="272"/>
        <v>0</v>
      </c>
      <c r="Q1578" s="679">
        <f t="shared" ca="1" si="272"/>
        <v>0</v>
      </c>
      <c r="R1578" s="679">
        <f t="shared" ca="1" si="272"/>
        <v>0</v>
      </c>
      <c r="S1578" s="679">
        <f t="shared" ca="1" si="272"/>
        <v>0</v>
      </c>
      <c r="T1578" s="679">
        <f t="shared" ca="1" si="272"/>
        <v>0</v>
      </c>
      <c r="U1578" s="679">
        <f t="shared" ca="1" si="272"/>
        <v>0</v>
      </c>
      <c r="V1578" s="679">
        <f t="shared" ca="1" si="270"/>
        <v>0</v>
      </c>
      <c r="W1578" s="679">
        <f t="shared" ca="1" si="262"/>
        <v>0</v>
      </c>
      <c r="X1578" s="679">
        <f t="shared" ca="1" si="271"/>
        <v>0</v>
      </c>
      <c r="Y1578" s="679">
        <f t="shared" ca="1" si="271"/>
        <v>0</v>
      </c>
      <c r="Z1578" s="679">
        <f t="shared" ca="1" si="271"/>
        <v>0</v>
      </c>
      <c r="AA1578" t="str">
        <f t="shared" si="265"/>
        <v>ASR_Financial_Report_SHP21Final</v>
      </c>
      <c r="AB1578" s="960">
        <f t="shared" si="266"/>
        <v>44658</v>
      </c>
      <c r="AC1578" t="str">
        <f t="shared" si="267"/>
        <v>Unaudited</v>
      </c>
    </row>
    <row r="1579" spans="1:29" ht="30" x14ac:dyDescent="0.25">
      <c r="A1579" t="s">
        <v>420</v>
      </c>
      <c r="B1579" t="s">
        <v>1366</v>
      </c>
      <c r="C1579" t="s">
        <v>1367</v>
      </c>
      <c r="D1579">
        <v>1900</v>
      </c>
      <c r="E1579" s="960">
        <v>1</v>
      </c>
      <c r="F1579" t="s">
        <v>439</v>
      </c>
      <c r="G1579" s="960">
        <v>182</v>
      </c>
      <c r="H1579" t="s">
        <v>383</v>
      </c>
      <c r="I1579" s="961" t="s">
        <v>488</v>
      </c>
      <c r="J1579" s="961" t="s">
        <v>444</v>
      </c>
      <c r="K1579" s="961" t="s">
        <v>449</v>
      </c>
      <c r="L1579" s="940">
        <v>9.1</v>
      </c>
      <c r="M1579" s="961" t="s">
        <v>185</v>
      </c>
      <c r="N1579" s="679">
        <f t="shared" ca="1" si="268"/>
        <v>0</v>
      </c>
      <c r="O1579" s="679">
        <f t="shared" ca="1" si="272"/>
        <v>0</v>
      </c>
      <c r="P1579" s="679">
        <f t="shared" ca="1" si="272"/>
        <v>0</v>
      </c>
      <c r="Q1579" s="679">
        <f t="shared" ca="1" si="272"/>
        <v>0</v>
      </c>
      <c r="R1579" s="679">
        <f t="shared" ca="1" si="272"/>
        <v>0</v>
      </c>
      <c r="S1579" s="679">
        <f t="shared" ca="1" si="272"/>
        <v>0</v>
      </c>
      <c r="T1579" s="679">
        <f t="shared" ca="1" si="272"/>
        <v>0</v>
      </c>
      <c r="U1579" s="679">
        <f t="shared" ca="1" si="272"/>
        <v>0</v>
      </c>
      <c r="V1579" s="679">
        <f t="shared" ca="1" si="270"/>
        <v>0</v>
      </c>
      <c r="W1579" s="679">
        <f t="shared" ca="1" si="262"/>
        <v>0</v>
      </c>
      <c r="X1579" s="679">
        <f t="shared" ca="1" si="271"/>
        <v>0</v>
      </c>
      <c r="Y1579" s="679">
        <f t="shared" ca="1" si="271"/>
        <v>0</v>
      </c>
      <c r="Z1579" s="679">
        <f t="shared" ca="1" si="271"/>
        <v>0</v>
      </c>
      <c r="AA1579" t="str">
        <f t="shared" si="265"/>
        <v>ASR_Financial_Report_SHP21Final</v>
      </c>
      <c r="AB1579" s="960">
        <f t="shared" si="266"/>
        <v>44658</v>
      </c>
      <c r="AC1579" t="str">
        <f t="shared" si="267"/>
        <v>Unaudited</v>
      </c>
    </row>
    <row r="1580" spans="1:29" x14ac:dyDescent="0.25">
      <c r="A1580" t="s">
        <v>420</v>
      </c>
      <c r="B1580" t="s">
        <v>1366</v>
      </c>
      <c r="C1580" t="s">
        <v>1367</v>
      </c>
      <c r="D1580">
        <v>1900</v>
      </c>
      <c r="E1580" s="960">
        <v>1</v>
      </c>
      <c r="F1580" t="s">
        <v>439</v>
      </c>
      <c r="G1580" s="960">
        <v>182</v>
      </c>
      <c r="H1580" t="s">
        <v>383</v>
      </c>
      <c r="I1580" s="961" t="s">
        <v>488</v>
      </c>
      <c r="J1580" s="961" t="s">
        <v>444</v>
      </c>
      <c r="K1580" s="961" t="s">
        <v>449</v>
      </c>
      <c r="L1580" s="956" t="s">
        <v>106</v>
      </c>
      <c r="M1580" s="961" t="s">
        <v>186</v>
      </c>
      <c r="N1580" s="679">
        <f t="shared" ca="1" si="268"/>
        <v>0</v>
      </c>
      <c r="O1580" s="679">
        <f t="shared" ref="O1580:U1586" ca="1" si="273">IF(OR(AND($F1580="PY",O$1&lt;&gt;"Prior Year"),AND($F1580&lt;&gt;"PY",O$1="Prior Year")),0,INDEX(INDIRECT("'MMA Rev-Exp "&amp;$H1580&amp;"'!$A$1:$CA$200"),IF($J1580="Member Months",MATCH($J1580,INDIRECT("'MMA Rev-Exp "&amp;$H1580&amp;"'!$A$1:$A$200"),0),MATCH($L1580,INDIRECT("'MMA Rev-Exp "&amp;$H1580&amp;"'!$B$1:$B$200"),0)),IF($F1580="PY",MATCH("Prior Year Adjustments",INDIRECT("'MMA Rev-Exp "&amp;$H1580&amp;"'!$A$8:$CA$8"),0),MATCH(IF($F1580="Q1","JANUARY - MARCH (Q1)",IF($F1580="Q2","APRIL - JUNE (Q2)",IF($F1580="Q3","JULY - SEPTEMBER (Q3)",IF($F1580="Q4","OCTOBER - DECEMBER (Q4)",0)))),INDIRECT("'MMA Rev-Exp "&amp;$H1580&amp;"'!$A$7:$CA$7"),0)+MATCH(O$1,INDIRECT("'MMA Rev-Exp "&amp;$H1580&amp;"'!$D$8:$CA$8"),0)-1)))</f>
        <v>0</v>
      </c>
      <c r="P1580" s="679">
        <f t="shared" ca="1" si="273"/>
        <v>0</v>
      </c>
      <c r="Q1580" s="679">
        <f t="shared" ca="1" si="273"/>
        <v>0</v>
      </c>
      <c r="R1580" s="679">
        <f t="shared" ca="1" si="273"/>
        <v>0</v>
      </c>
      <c r="S1580" s="679">
        <f t="shared" ca="1" si="273"/>
        <v>0</v>
      </c>
      <c r="T1580" s="679">
        <f t="shared" ca="1" si="273"/>
        <v>0</v>
      </c>
      <c r="U1580" s="679">
        <f t="shared" ca="1" si="273"/>
        <v>0</v>
      </c>
      <c r="V1580" s="679">
        <f t="shared" ca="1" si="270"/>
        <v>0</v>
      </c>
      <c r="W1580" s="679">
        <f t="shared" ca="1" si="262"/>
        <v>0</v>
      </c>
      <c r="X1580" s="679">
        <f t="shared" ca="1" si="271"/>
        <v>0</v>
      </c>
      <c r="Y1580" s="679">
        <f t="shared" ca="1" si="271"/>
        <v>0</v>
      </c>
      <c r="Z1580" s="679">
        <f t="shared" ca="1" si="271"/>
        <v>0</v>
      </c>
      <c r="AA1580" t="str">
        <f t="shared" si="265"/>
        <v>ASR_Financial_Report_SHP21Final</v>
      </c>
      <c r="AB1580" s="960">
        <f t="shared" si="266"/>
        <v>44658</v>
      </c>
      <c r="AC1580" t="str">
        <f t="shared" si="267"/>
        <v>Unaudited</v>
      </c>
    </row>
    <row r="1581" spans="1:29" x14ac:dyDescent="0.25">
      <c r="A1581" t="s">
        <v>420</v>
      </c>
      <c r="B1581" t="s">
        <v>1366</v>
      </c>
      <c r="C1581" t="s">
        <v>1367</v>
      </c>
      <c r="D1581">
        <v>1900</v>
      </c>
      <c r="E1581" s="960">
        <v>1</v>
      </c>
      <c r="F1581" t="s">
        <v>439</v>
      </c>
      <c r="G1581" s="960">
        <v>182</v>
      </c>
      <c r="H1581" t="s">
        <v>383</v>
      </c>
      <c r="I1581" s="940" t="s">
        <v>488</v>
      </c>
      <c r="J1581" s="940" t="s">
        <v>444</v>
      </c>
      <c r="K1581" s="940" t="s">
        <v>449</v>
      </c>
      <c r="L1581" s="940" t="s">
        <v>1302</v>
      </c>
      <c r="M1581" s="961" t="s">
        <v>1303</v>
      </c>
      <c r="N1581" s="679">
        <f t="shared" ca="1" si="268"/>
        <v>0</v>
      </c>
      <c r="O1581" s="679">
        <f t="shared" ca="1" si="273"/>
        <v>0</v>
      </c>
      <c r="P1581" s="679">
        <f t="shared" ca="1" si="273"/>
        <v>0</v>
      </c>
      <c r="Q1581" s="679">
        <f t="shared" ca="1" si="273"/>
        <v>0</v>
      </c>
      <c r="R1581" s="679">
        <f t="shared" ca="1" si="273"/>
        <v>0</v>
      </c>
      <c r="S1581" s="679">
        <f t="shared" ca="1" si="273"/>
        <v>0</v>
      </c>
      <c r="T1581" s="679">
        <f t="shared" ca="1" si="273"/>
        <v>0</v>
      </c>
      <c r="U1581" s="679">
        <f t="shared" ca="1" si="273"/>
        <v>0</v>
      </c>
      <c r="V1581" s="679">
        <f t="shared" ca="1" si="270"/>
        <v>0</v>
      </c>
      <c r="W1581" s="679">
        <f t="shared" ca="1" si="262"/>
        <v>0</v>
      </c>
      <c r="X1581" s="679">
        <f t="shared" ca="1" si="271"/>
        <v>0</v>
      </c>
      <c r="Y1581" s="679">
        <f t="shared" ca="1" si="271"/>
        <v>0</v>
      </c>
      <c r="Z1581" s="679">
        <f t="shared" ca="1" si="271"/>
        <v>0</v>
      </c>
      <c r="AA1581" t="str">
        <f t="shared" si="265"/>
        <v>ASR_Financial_Report_SHP21Final</v>
      </c>
      <c r="AB1581" s="960">
        <f t="shared" si="266"/>
        <v>44658</v>
      </c>
      <c r="AC1581" t="str">
        <f t="shared" si="267"/>
        <v>Unaudited</v>
      </c>
    </row>
    <row r="1582" spans="1:29" x14ac:dyDescent="0.25">
      <c r="A1582" t="s">
        <v>420</v>
      </c>
      <c r="B1582" t="s">
        <v>1366</v>
      </c>
      <c r="C1582" t="s">
        <v>1367</v>
      </c>
      <c r="D1582">
        <v>1900</v>
      </c>
      <c r="E1582" s="960">
        <v>1</v>
      </c>
      <c r="F1582" t="s">
        <v>439</v>
      </c>
      <c r="G1582" s="960">
        <v>182</v>
      </c>
      <c r="H1582" t="s">
        <v>383</v>
      </c>
      <c r="I1582" s="940" t="s">
        <v>488</v>
      </c>
      <c r="J1582" s="940" t="s">
        <v>444</v>
      </c>
      <c r="K1582" s="940" t="s">
        <v>449</v>
      </c>
      <c r="L1582" s="940" t="s">
        <v>107</v>
      </c>
      <c r="M1582" s="961" t="s">
        <v>187</v>
      </c>
      <c r="N1582" s="679">
        <f t="shared" ca="1" si="268"/>
        <v>0</v>
      </c>
      <c r="O1582" s="679">
        <f t="shared" ca="1" si="273"/>
        <v>0</v>
      </c>
      <c r="P1582" s="679">
        <f t="shared" ca="1" si="273"/>
        <v>0</v>
      </c>
      <c r="Q1582" s="679">
        <f t="shared" ca="1" si="273"/>
        <v>0</v>
      </c>
      <c r="R1582" s="679">
        <f t="shared" ca="1" si="273"/>
        <v>0</v>
      </c>
      <c r="S1582" s="679">
        <f t="shared" ca="1" si="273"/>
        <v>0</v>
      </c>
      <c r="T1582" s="679">
        <f t="shared" ca="1" si="273"/>
        <v>0</v>
      </c>
      <c r="U1582" s="679">
        <f t="shared" ca="1" si="273"/>
        <v>0</v>
      </c>
      <c r="V1582" s="679">
        <f t="shared" ca="1" si="270"/>
        <v>0</v>
      </c>
      <c r="W1582" s="679">
        <f t="shared" ca="1" si="262"/>
        <v>0</v>
      </c>
      <c r="X1582" s="679">
        <f t="shared" ca="1" si="271"/>
        <v>0</v>
      </c>
      <c r="Y1582" s="679">
        <f t="shared" ca="1" si="271"/>
        <v>0</v>
      </c>
      <c r="Z1582" s="679">
        <f t="shared" ca="1" si="271"/>
        <v>0</v>
      </c>
      <c r="AA1582" t="str">
        <f t="shared" si="265"/>
        <v>ASR_Financial_Report_SHP21Final</v>
      </c>
      <c r="AB1582" s="960">
        <f t="shared" si="266"/>
        <v>44658</v>
      </c>
      <c r="AC1582" t="str">
        <f t="shared" si="267"/>
        <v>Unaudited</v>
      </c>
    </row>
    <row r="1583" spans="1:29" x14ac:dyDescent="0.25">
      <c r="A1583" t="s">
        <v>420</v>
      </c>
      <c r="B1583" t="s">
        <v>1366</v>
      </c>
      <c r="C1583" t="s">
        <v>1367</v>
      </c>
      <c r="D1583">
        <v>1900</v>
      </c>
      <c r="E1583" s="960">
        <v>1</v>
      </c>
      <c r="F1583" t="s">
        <v>439</v>
      </c>
      <c r="G1583" s="960">
        <v>182</v>
      </c>
      <c r="H1583" t="s">
        <v>383</v>
      </c>
      <c r="I1583" s="940" t="s">
        <v>488</v>
      </c>
      <c r="J1583" s="940" t="s">
        <v>444</v>
      </c>
      <c r="K1583" s="940" t="s">
        <v>449</v>
      </c>
      <c r="L1583" s="940" t="s">
        <v>108</v>
      </c>
      <c r="M1583" s="961" t="s">
        <v>160</v>
      </c>
      <c r="N1583" s="679">
        <f t="shared" ca="1" si="268"/>
        <v>0</v>
      </c>
      <c r="O1583" s="679">
        <f t="shared" ca="1" si="273"/>
        <v>0</v>
      </c>
      <c r="P1583" s="679">
        <f t="shared" ca="1" si="273"/>
        <v>0</v>
      </c>
      <c r="Q1583" s="679">
        <f t="shared" ca="1" si="273"/>
        <v>0</v>
      </c>
      <c r="R1583" s="679">
        <f t="shared" ca="1" si="273"/>
        <v>0</v>
      </c>
      <c r="S1583" s="679">
        <f t="shared" ca="1" si="273"/>
        <v>0</v>
      </c>
      <c r="T1583" s="679">
        <f t="shared" ca="1" si="273"/>
        <v>0</v>
      </c>
      <c r="U1583" s="679">
        <f t="shared" ca="1" si="273"/>
        <v>0</v>
      </c>
      <c r="V1583" s="679">
        <f t="shared" ca="1" si="270"/>
        <v>0</v>
      </c>
      <c r="W1583" s="679">
        <f t="shared" ref="W1583:W1646" ca="1" si="274">IF(OR(AND($F1583="PY",W$1&lt;&gt;"Prior Year"),AND($F1583&lt;&gt;"PY",W$1="Prior Year")),0,INDEX(INDIRECT("'MMA Rev-Exp "&amp;$H1583&amp;"'!$A$1:$CA$200"),IF($J1583="Member Months",MATCH($J1583,INDIRECT("'MMA Rev-Exp "&amp;$H1583&amp;"'!$A$1:$A$200"),0),MATCH($L1583,INDIRECT("'MMA Rev-Exp "&amp;$H1583&amp;"'!$B$1:$B$200"),0)),IF($F1583="PY",MATCH("Prior Year Adjustments",INDIRECT("'MMA Rev-Exp "&amp;$H1583&amp;"'!$A$8:$CA$8"),0),MATCH(IF($F1583="Q1","JANUARY - MARCH (Q1)",IF($F1583="Q2","APRIL - JUNE (Q2)",IF($F1583="Q3","JULY - SEPTEMBER (Q3)",IF($F1583="Q4","OCTOBER - DECEMBER (Q4)",0)))),INDIRECT("'MMA Rev-Exp "&amp;$H1583&amp;"'!$A$7:$CA$7"),0)+MATCH(W$1,INDIRECT("'MMA Rev-Exp "&amp;$H1583&amp;"'!$D$8:$CA$8"),0)-1)))</f>
        <v>0</v>
      </c>
      <c r="X1583" s="679">
        <f t="shared" ca="1" si="271"/>
        <v>0</v>
      </c>
      <c r="Y1583" s="679">
        <f t="shared" ca="1" si="271"/>
        <v>0</v>
      </c>
      <c r="Z1583" s="679">
        <f t="shared" ca="1" si="271"/>
        <v>0</v>
      </c>
      <c r="AA1583" t="str">
        <f t="shared" si="265"/>
        <v>ASR_Financial_Report_SHP21Final</v>
      </c>
      <c r="AB1583" s="960">
        <f t="shared" si="266"/>
        <v>44658</v>
      </c>
      <c r="AC1583" t="str">
        <f t="shared" si="267"/>
        <v>Unaudited</v>
      </c>
    </row>
    <row r="1584" spans="1:29" x14ac:dyDescent="0.25">
      <c r="A1584" t="s">
        <v>420</v>
      </c>
      <c r="B1584" t="s">
        <v>1366</v>
      </c>
      <c r="C1584" t="s">
        <v>1367</v>
      </c>
      <c r="D1584">
        <v>1900</v>
      </c>
      <c r="E1584" s="960">
        <v>1</v>
      </c>
      <c r="F1584" t="s">
        <v>439</v>
      </c>
      <c r="G1584" s="960">
        <v>182</v>
      </c>
      <c r="H1584" t="s">
        <v>383</v>
      </c>
      <c r="I1584" s="940" t="s">
        <v>488</v>
      </c>
      <c r="J1584" s="940" t="s">
        <v>444</v>
      </c>
      <c r="K1584" s="940" t="s">
        <v>449</v>
      </c>
      <c r="L1584" s="956" t="s">
        <v>109</v>
      </c>
      <c r="M1584" s="961" t="s">
        <v>134</v>
      </c>
      <c r="N1584" s="679">
        <f t="shared" ca="1" si="268"/>
        <v>0</v>
      </c>
      <c r="O1584" s="679">
        <f t="shared" ca="1" si="273"/>
        <v>0</v>
      </c>
      <c r="P1584" s="679">
        <f t="shared" ca="1" si="273"/>
        <v>0</v>
      </c>
      <c r="Q1584" s="679">
        <f t="shared" ca="1" si="273"/>
        <v>0</v>
      </c>
      <c r="R1584" s="679">
        <f t="shared" ca="1" si="273"/>
        <v>0</v>
      </c>
      <c r="S1584" s="679">
        <f t="shared" ca="1" si="273"/>
        <v>0</v>
      </c>
      <c r="T1584" s="679">
        <f t="shared" ca="1" si="273"/>
        <v>0</v>
      </c>
      <c r="U1584" s="679">
        <f t="shared" ca="1" si="273"/>
        <v>0</v>
      </c>
      <c r="V1584" s="679">
        <f t="shared" ca="1" si="270"/>
        <v>0</v>
      </c>
      <c r="W1584" s="679">
        <f t="shared" ca="1" si="274"/>
        <v>0</v>
      </c>
      <c r="X1584" s="679">
        <f t="shared" ca="1" si="271"/>
        <v>0</v>
      </c>
      <c r="Y1584" s="679">
        <f t="shared" ca="1" si="271"/>
        <v>0</v>
      </c>
      <c r="Z1584" s="679">
        <f t="shared" ca="1" si="271"/>
        <v>0</v>
      </c>
      <c r="AA1584" t="str">
        <f t="shared" si="265"/>
        <v>ASR_Financial_Report_SHP21Final</v>
      </c>
      <c r="AB1584" s="960">
        <f t="shared" si="266"/>
        <v>44658</v>
      </c>
      <c r="AC1584" t="str">
        <f t="shared" si="267"/>
        <v>Unaudited</v>
      </c>
    </row>
    <row r="1585" spans="1:29" x14ac:dyDescent="0.25">
      <c r="A1585" t="s">
        <v>420</v>
      </c>
      <c r="B1585" t="s">
        <v>1366</v>
      </c>
      <c r="C1585" t="s">
        <v>1367</v>
      </c>
      <c r="D1585">
        <v>1900</v>
      </c>
      <c r="E1585" s="960">
        <v>1</v>
      </c>
      <c r="F1585" t="s">
        <v>439</v>
      </c>
      <c r="G1585" s="960">
        <v>182</v>
      </c>
      <c r="H1585" t="s">
        <v>383</v>
      </c>
      <c r="I1585" s="940" t="s">
        <v>488</v>
      </c>
      <c r="J1585" s="940" t="s">
        <v>444</v>
      </c>
      <c r="K1585" s="940" t="s">
        <v>449</v>
      </c>
      <c r="L1585" s="956" t="s">
        <v>110</v>
      </c>
      <c r="M1585" s="961" t="s">
        <v>162</v>
      </c>
      <c r="N1585" s="679">
        <f t="shared" ca="1" si="268"/>
        <v>0</v>
      </c>
      <c r="O1585" s="679">
        <f t="shared" ca="1" si="273"/>
        <v>0</v>
      </c>
      <c r="P1585" s="679">
        <f t="shared" ca="1" si="273"/>
        <v>0</v>
      </c>
      <c r="Q1585" s="679">
        <f t="shared" ca="1" si="273"/>
        <v>0</v>
      </c>
      <c r="R1585" s="679">
        <f t="shared" ca="1" si="273"/>
        <v>0</v>
      </c>
      <c r="S1585" s="679">
        <f t="shared" ca="1" si="273"/>
        <v>0</v>
      </c>
      <c r="T1585" s="679">
        <f t="shared" ca="1" si="273"/>
        <v>0</v>
      </c>
      <c r="U1585" s="679">
        <f t="shared" ca="1" si="273"/>
        <v>0</v>
      </c>
      <c r="V1585" s="679">
        <f t="shared" ca="1" si="270"/>
        <v>0</v>
      </c>
      <c r="W1585" s="679">
        <f t="shared" ca="1" si="274"/>
        <v>0</v>
      </c>
      <c r="X1585" s="679">
        <f t="shared" ca="1" si="271"/>
        <v>0</v>
      </c>
      <c r="Y1585" s="679">
        <f t="shared" ca="1" si="271"/>
        <v>0</v>
      </c>
      <c r="Z1585" s="679">
        <f t="shared" ca="1" si="271"/>
        <v>0</v>
      </c>
      <c r="AA1585" t="str">
        <f t="shared" si="265"/>
        <v>ASR_Financial_Report_SHP21Final</v>
      </c>
      <c r="AB1585" s="960">
        <f t="shared" si="266"/>
        <v>44658</v>
      </c>
      <c r="AC1585" t="str">
        <f t="shared" si="267"/>
        <v>Unaudited</v>
      </c>
    </row>
    <row r="1586" spans="1:29" x14ac:dyDescent="0.25">
      <c r="A1586" t="s">
        <v>420</v>
      </c>
      <c r="B1586" t="s">
        <v>1366</v>
      </c>
      <c r="C1586" t="s">
        <v>1367</v>
      </c>
      <c r="D1586">
        <v>1900</v>
      </c>
      <c r="E1586" s="960">
        <v>1</v>
      </c>
      <c r="F1586" t="s">
        <v>439</v>
      </c>
      <c r="G1586" s="960">
        <v>182</v>
      </c>
      <c r="H1586" t="s">
        <v>383</v>
      </c>
      <c r="I1586" s="940" t="s">
        <v>488</v>
      </c>
      <c r="J1586" s="940" t="s">
        <v>444</v>
      </c>
      <c r="K1586" s="940" t="s">
        <v>449</v>
      </c>
      <c r="L1586" s="940" t="s">
        <v>111</v>
      </c>
      <c r="M1586" s="961" t="s">
        <v>463</v>
      </c>
      <c r="N1586" s="679">
        <f t="shared" ca="1" si="268"/>
        <v>0</v>
      </c>
      <c r="O1586" s="679">
        <f t="shared" ca="1" si="273"/>
        <v>0</v>
      </c>
      <c r="P1586" s="679">
        <f t="shared" ca="1" si="273"/>
        <v>0</v>
      </c>
      <c r="Q1586" s="679">
        <f t="shared" ca="1" si="273"/>
        <v>0</v>
      </c>
      <c r="R1586" s="679">
        <f t="shared" ca="1" si="273"/>
        <v>0</v>
      </c>
      <c r="S1586" s="679">
        <f t="shared" ca="1" si="273"/>
        <v>0</v>
      </c>
      <c r="T1586" s="679">
        <f t="shared" ca="1" si="273"/>
        <v>0</v>
      </c>
      <c r="U1586" s="679">
        <f t="shared" ca="1" si="273"/>
        <v>0</v>
      </c>
      <c r="V1586" s="679">
        <f t="shared" ca="1" si="270"/>
        <v>0</v>
      </c>
      <c r="W1586" s="679">
        <f t="shared" ca="1" si="274"/>
        <v>0</v>
      </c>
      <c r="X1586" s="679">
        <f t="shared" ca="1" si="271"/>
        <v>0</v>
      </c>
      <c r="Y1586" s="679">
        <f t="shared" ca="1" si="271"/>
        <v>0</v>
      </c>
      <c r="Z1586" s="679">
        <f t="shared" ca="1" si="271"/>
        <v>0</v>
      </c>
      <c r="AA1586" t="str">
        <f t="shared" si="265"/>
        <v>ASR_Financial_Report_SHP21Final</v>
      </c>
      <c r="AB1586" s="960">
        <f t="shared" si="266"/>
        <v>44658</v>
      </c>
      <c r="AC1586" t="str">
        <f t="shared" si="267"/>
        <v>Unaudited</v>
      </c>
    </row>
    <row r="1587" spans="1:29" x14ac:dyDescent="0.25">
      <c r="A1587" t="s">
        <v>420</v>
      </c>
      <c r="B1587" t="s">
        <v>1366</v>
      </c>
      <c r="C1587" t="s">
        <v>1367</v>
      </c>
      <c r="D1587">
        <v>1900</v>
      </c>
      <c r="E1587" s="960">
        <v>1</v>
      </c>
      <c r="F1587" t="s">
        <v>439</v>
      </c>
      <c r="G1587" s="960">
        <v>182</v>
      </c>
      <c r="H1587" t="s">
        <v>383</v>
      </c>
      <c r="I1587" s="961" t="s">
        <v>488</v>
      </c>
      <c r="J1587" s="961" t="s">
        <v>444</v>
      </c>
      <c r="K1587" s="961" t="s">
        <v>6</v>
      </c>
      <c r="L1587" s="940" t="s">
        <v>117</v>
      </c>
      <c r="M1587" s="961" t="s">
        <v>188</v>
      </c>
      <c r="N1587" s="679">
        <f t="shared" ca="1" si="268"/>
        <v>0</v>
      </c>
      <c r="O1587" s="679">
        <f ca="1">IF(OR(AND($F1587="PY",O$1&lt;&gt;"Prior Year"),AND($F1587&lt;&gt;"PY",O$1="Prior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"&amp;$H1587&amp;"'!$A$7:$CA$7"),0)+MATCH(O$1,INDIRECT("'MMA Rev-Exp "&amp;$H1587&amp;"'!$D$8:$CA$8"),0)-1)))</f>
        <v>0</v>
      </c>
      <c r="P1587" s="679">
        <f ca="1">IF(OR(AND($F1587="PY",P$1&lt;&gt;"Prior Year"),AND($F1587&lt;&gt;"PY",P$1="Prior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"&amp;$H1587&amp;"'!$A$7:$CA$7"),0)+MATCH(P$1,INDIRECT("'MMA Rev-Exp "&amp;$H1587&amp;"'!$D$8:$CA$8"),0)-1)))</f>
        <v>0</v>
      </c>
      <c r="Q1587" s="679">
        <f ca="1">IF(OR(AND($F1587="PY",Q$1&lt;&gt;"Prior Year"),AND($F1587&lt;&gt;"PY",Q$1="Prior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"&amp;$H1587&amp;"'!$A$7:$CA$7"),0)+MATCH(Q$1,INDIRECT("'MMA Rev-Exp "&amp;$H1587&amp;"'!$D$8:$CA$8"),0)-1)))</f>
        <v>0</v>
      </c>
      <c r="R1587" s="679">
        <f ca="1">IF(OR(AND($F1587="PY",R$1&lt;&gt;"Prior Year"),AND($F1587&lt;&gt;"PY",R$1="Prior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"&amp;$H1587&amp;"'!$A$7:$CA$7"),0)+MATCH(R$1,INDIRECT("'MMA Rev-Exp "&amp;$H1587&amp;"'!$D$8:$CA$8"),0)-1)))</f>
        <v>0</v>
      </c>
      <c r="S1587" s="679">
        <f t="shared" ref="O1587:Z1610" ca="1" si="2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679">
        <f t="shared" ca="1" si="275"/>
        <v>0</v>
      </c>
      <c r="U1587" s="679">
        <f t="shared" ca="1" si="275"/>
        <v>0</v>
      </c>
      <c r="V1587" s="679">
        <f t="shared" ca="1" si="275"/>
        <v>0</v>
      </c>
      <c r="W1587" s="679">
        <f t="shared" ca="1" si="274"/>
        <v>0</v>
      </c>
      <c r="X1587" s="679">
        <f t="shared" ca="1" si="275"/>
        <v>0</v>
      </c>
      <c r="Y1587" s="679">
        <f t="shared" ca="1" si="275"/>
        <v>0</v>
      </c>
      <c r="Z1587" s="679">
        <f t="shared" ca="1" si="275"/>
        <v>0</v>
      </c>
      <c r="AA1587" t="str">
        <f t="shared" si="265"/>
        <v>ASR_Financial_Report_SHP21Final</v>
      </c>
      <c r="AB1587" s="960">
        <f t="shared" si="266"/>
        <v>44658</v>
      </c>
      <c r="AC1587" t="str">
        <f t="shared" si="267"/>
        <v>Unaudited</v>
      </c>
    </row>
    <row r="1588" spans="1:29" x14ac:dyDescent="0.25">
      <c r="A1588" t="s">
        <v>420</v>
      </c>
      <c r="B1588" t="s">
        <v>1366</v>
      </c>
      <c r="C1588" t="s">
        <v>1367</v>
      </c>
      <c r="D1588">
        <v>1900</v>
      </c>
      <c r="E1588" s="960">
        <v>1</v>
      </c>
      <c r="F1588" t="s">
        <v>439</v>
      </c>
      <c r="G1588" s="960">
        <v>182</v>
      </c>
      <c r="H1588" t="s">
        <v>383</v>
      </c>
      <c r="I1588" s="940" t="s">
        <v>488</v>
      </c>
      <c r="J1588" s="940" t="s">
        <v>444</v>
      </c>
      <c r="K1588" s="940" t="s">
        <v>6</v>
      </c>
      <c r="L1588" s="940" t="s">
        <v>45</v>
      </c>
      <c r="M1588" s="961" t="s">
        <v>163</v>
      </c>
      <c r="N1588" s="679">
        <f t="shared" ca="1" si="268"/>
        <v>0</v>
      </c>
      <c r="O1588" s="679">
        <f t="shared" ca="1" si="275"/>
        <v>0</v>
      </c>
      <c r="P1588" s="679">
        <f t="shared" ca="1" si="275"/>
        <v>0</v>
      </c>
      <c r="Q1588" s="679">
        <f t="shared" ca="1" si="275"/>
        <v>0</v>
      </c>
      <c r="R1588" s="679">
        <f t="shared" ca="1" si="275"/>
        <v>0</v>
      </c>
      <c r="S1588" s="679">
        <f t="shared" ca="1" si="275"/>
        <v>0</v>
      </c>
      <c r="T1588" s="679">
        <f t="shared" ca="1" si="275"/>
        <v>0</v>
      </c>
      <c r="U1588" s="679">
        <f t="shared" ca="1" si="275"/>
        <v>0</v>
      </c>
      <c r="V1588" s="679">
        <f t="shared" ca="1" si="275"/>
        <v>0</v>
      </c>
      <c r="W1588" s="679">
        <f t="shared" ca="1" si="274"/>
        <v>0</v>
      </c>
      <c r="X1588" s="679">
        <f t="shared" ca="1" si="275"/>
        <v>0</v>
      </c>
      <c r="Y1588" s="679">
        <f t="shared" ca="1" si="275"/>
        <v>0</v>
      </c>
      <c r="Z1588" s="679">
        <f t="shared" ca="1" si="275"/>
        <v>0</v>
      </c>
      <c r="AA1588" t="str">
        <f t="shared" si="265"/>
        <v>ASR_Financial_Report_SHP21Final</v>
      </c>
      <c r="AB1588" s="960">
        <f t="shared" si="266"/>
        <v>44658</v>
      </c>
      <c r="AC1588" t="str">
        <f t="shared" si="267"/>
        <v>Unaudited</v>
      </c>
    </row>
    <row r="1589" spans="1:29" x14ac:dyDescent="0.25">
      <c r="A1589" t="s">
        <v>420</v>
      </c>
      <c r="B1589" t="s">
        <v>1366</v>
      </c>
      <c r="C1589" t="s">
        <v>1367</v>
      </c>
      <c r="D1589">
        <v>1900</v>
      </c>
      <c r="E1589" s="960">
        <v>1</v>
      </c>
      <c r="F1589" t="s">
        <v>439</v>
      </c>
      <c r="G1589" s="960">
        <v>182</v>
      </c>
      <c r="H1589" t="s">
        <v>383</v>
      </c>
      <c r="I1589" s="940" t="s">
        <v>488</v>
      </c>
      <c r="J1589" s="940" t="s">
        <v>444</v>
      </c>
      <c r="K1589" s="940" t="s">
        <v>6</v>
      </c>
      <c r="L1589" s="940" t="s">
        <v>46</v>
      </c>
      <c r="M1589" s="961" t="s">
        <v>164</v>
      </c>
      <c r="N1589" s="679">
        <f t="shared" ca="1" si="268"/>
        <v>0</v>
      </c>
      <c r="O1589" s="679">
        <f t="shared" ca="1" si="275"/>
        <v>0</v>
      </c>
      <c r="P1589" s="679">
        <f t="shared" ca="1" si="275"/>
        <v>0</v>
      </c>
      <c r="Q1589" s="679">
        <f t="shared" ca="1" si="275"/>
        <v>0</v>
      </c>
      <c r="R1589" s="679">
        <f t="shared" ca="1" si="275"/>
        <v>0</v>
      </c>
      <c r="S1589" s="679">
        <f t="shared" ca="1" si="275"/>
        <v>0</v>
      </c>
      <c r="T1589" s="679">
        <f t="shared" ca="1" si="275"/>
        <v>0</v>
      </c>
      <c r="U1589" s="679">
        <f t="shared" ca="1" si="275"/>
        <v>0</v>
      </c>
      <c r="V1589" s="679">
        <f t="shared" ca="1" si="275"/>
        <v>0</v>
      </c>
      <c r="W1589" s="679">
        <f t="shared" ca="1" si="274"/>
        <v>0</v>
      </c>
      <c r="X1589" s="679">
        <f t="shared" ca="1" si="275"/>
        <v>0</v>
      </c>
      <c r="Y1589" s="679">
        <f t="shared" ca="1" si="275"/>
        <v>0</v>
      </c>
      <c r="Z1589" s="679">
        <f t="shared" ca="1" si="275"/>
        <v>0</v>
      </c>
      <c r="AA1589" t="str">
        <f t="shared" si="265"/>
        <v>ASR_Financial_Report_SHP21Final</v>
      </c>
      <c r="AB1589" s="960">
        <f t="shared" si="266"/>
        <v>44658</v>
      </c>
      <c r="AC1589" t="str">
        <f t="shared" si="267"/>
        <v>Unaudited</v>
      </c>
    </row>
    <row r="1590" spans="1:29" x14ac:dyDescent="0.25">
      <c r="A1590" t="s">
        <v>420</v>
      </c>
      <c r="B1590" t="s">
        <v>1366</v>
      </c>
      <c r="C1590" t="s">
        <v>1367</v>
      </c>
      <c r="D1590">
        <v>1900</v>
      </c>
      <c r="E1590" s="960">
        <v>1</v>
      </c>
      <c r="F1590" t="s">
        <v>439</v>
      </c>
      <c r="G1590" s="960">
        <v>182</v>
      </c>
      <c r="H1590" t="s">
        <v>383</v>
      </c>
      <c r="I1590" s="940" t="s">
        <v>488</v>
      </c>
      <c r="J1590" s="940" t="s">
        <v>444</v>
      </c>
      <c r="K1590" s="940" t="s">
        <v>6</v>
      </c>
      <c r="L1590" s="940" t="s">
        <v>165</v>
      </c>
      <c r="M1590" s="961" t="s">
        <v>461</v>
      </c>
      <c r="N1590" s="679">
        <f t="shared" ca="1" si="268"/>
        <v>0</v>
      </c>
      <c r="O1590" s="679">
        <f t="shared" ca="1" si="275"/>
        <v>0</v>
      </c>
      <c r="P1590" s="679">
        <f t="shared" ca="1" si="275"/>
        <v>0</v>
      </c>
      <c r="Q1590" s="679">
        <f t="shared" ca="1" si="275"/>
        <v>0</v>
      </c>
      <c r="R1590" s="679">
        <f t="shared" ca="1" si="275"/>
        <v>0</v>
      </c>
      <c r="S1590" s="679">
        <f t="shared" ca="1" si="275"/>
        <v>0</v>
      </c>
      <c r="T1590" s="679">
        <f t="shared" ca="1" si="275"/>
        <v>0</v>
      </c>
      <c r="U1590" s="679">
        <f t="shared" ca="1" si="275"/>
        <v>0</v>
      </c>
      <c r="V1590" s="679">
        <f t="shared" ca="1" si="275"/>
        <v>0</v>
      </c>
      <c r="W1590" s="679">
        <f t="shared" ca="1" si="274"/>
        <v>0</v>
      </c>
      <c r="X1590" s="679">
        <f t="shared" ca="1" si="275"/>
        <v>0</v>
      </c>
      <c r="Y1590" s="679">
        <f t="shared" ca="1" si="275"/>
        <v>0</v>
      </c>
      <c r="Z1590" s="679">
        <f t="shared" ca="1" si="275"/>
        <v>0</v>
      </c>
      <c r="AA1590" t="str">
        <f t="shared" si="265"/>
        <v>ASR_Financial_Report_SHP21Final</v>
      </c>
      <c r="AB1590" s="960">
        <f t="shared" si="266"/>
        <v>44658</v>
      </c>
      <c r="AC1590" t="str">
        <f t="shared" si="267"/>
        <v>Unaudited</v>
      </c>
    </row>
    <row r="1591" spans="1:29" x14ac:dyDescent="0.25">
      <c r="A1591" t="s">
        <v>420</v>
      </c>
      <c r="B1591" t="s">
        <v>1366</v>
      </c>
      <c r="C1591" t="s">
        <v>1367</v>
      </c>
      <c r="D1591">
        <v>1900</v>
      </c>
      <c r="E1591" s="960">
        <v>1</v>
      </c>
      <c r="F1591" t="s">
        <v>439</v>
      </c>
      <c r="G1591" s="960">
        <v>182</v>
      </c>
      <c r="H1591" t="s">
        <v>383</v>
      </c>
      <c r="I1591" s="961" t="s">
        <v>488</v>
      </c>
      <c r="J1591" s="961" t="s">
        <v>444</v>
      </c>
      <c r="K1591" s="961" t="s">
        <v>434</v>
      </c>
      <c r="L1591" s="940" t="s">
        <v>120</v>
      </c>
      <c r="M1591" s="961" t="s">
        <v>32</v>
      </c>
      <c r="N1591" s="679">
        <f t="shared" ca="1" si="268"/>
        <v>0</v>
      </c>
      <c r="O1591" s="679">
        <f t="shared" ca="1" si="275"/>
        <v>0</v>
      </c>
      <c r="P1591" s="679">
        <f t="shared" ca="1" si="275"/>
        <v>0</v>
      </c>
      <c r="Q1591" s="679">
        <f t="shared" ca="1" si="275"/>
        <v>0</v>
      </c>
      <c r="R1591" s="679">
        <f t="shared" ca="1" si="275"/>
        <v>0</v>
      </c>
      <c r="S1591" s="679">
        <f t="shared" ca="1" si="275"/>
        <v>0</v>
      </c>
      <c r="T1591" s="679">
        <f t="shared" ca="1" si="275"/>
        <v>0</v>
      </c>
      <c r="U1591" s="679">
        <f t="shared" ca="1" si="275"/>
        <v>0</v>
      </c>
      <c r="V1591" s="679">
        <f t="shared" ca="1" si="275"/>
        <v>0</v>
      </c>
      <c r="W1591" s="679">
        <f t="shared" ca="1" si="274"/>
        <v>0</v>
      </c>
      <c r="X1591" s="679">
        <f t="shared" ca="1" si="275"/>
        <v>0</v>
      </c>
      <c r="Y1591" s="679">
        <f t="shared" ca="1" si="275"/>
        <v>0</v>
      </c>
      <c r="Z1591" s="679">
        <f t="shared" ca="1" si="275"/>
        <v>0</v>
      </c>
      <c r="AA1591" t="str">
        <f t="shared" si="265"/>
        <v>ASR_Financial_Report_SHP21Final</v>
      </c>
      <c r="AB1591" s="960">
        <f t="shared" si="266"/>
        <v>44658</v>
      </c>
      <c r="AC1591" t="str">
        <f t="shared" si="267"/>
        <v>Unaudited</v>
      </c>
    </row>
    <row r="1592" spans="1:29" x14ac:dyDescent="0.25">
      <c r="A1592" t="s">
        <v>420</v>
      </c>
      <c r="B1592" t="s">
        <v>1366</v>
      </c>
      <c r="C1592" t="s">
        <v>1367</v>
      </c>
      <c r="D1592">
        <v>1900</v>
      </c>
      <c r="E1592" s="960">
        <v>1</v>
      </c>
      <c r="F1592" t="s">
        <v>439</v>
      </c>
      <c r="G1592" s="960">
        <v>182</v>
      </c>
      <c r="H1592" t="s">
        <v>383</v>
      </c>
      <c r="I1592" s="961" t="s">
        <v>488</v>
      </c>
      <c r="J1592" s="961" t="s">
        <v>444</v>
      </c>
      <c r="K1592" s="961" t="s">
        <v>434</v>
      </c>
      <c r="L1592" s="940" t="s">
        <v>924</v>
      </c>
      <c r="M1592" s="961" t="s">
        <v>916</v>
      </c>
      <c r="N1592" s="679">
        <f t="shared" ca="1" si="268"/>
        <v>0</v>
      </c>
      <c r="O1592" s="679">
        <f t="shared" ca="1" si="275"/>
        <v>0</v>
      </c>
      <c r="P1592" s="679">
        <f t="shared" ca="1" si="275"/>
        <v>0</v>
      </c>
      <c r="Q1592" s="679">
        <f t="shared" ca="1" si="275"/>
        <v>0</v>
      </c>
      <c r="R1592" s="679">
        <f t="shared" ca="1" si="275"/>
        <v>0</v>
      </c>
      <c r="S1592" s="679">
        <f t="shared" ca="1" si="275"/>
        <v>0</v>
      </c>
      <c r="T1592" s="679">
        <f t="shared" ca="1" si="275"/>
        <v>0</v>
      </c>
      <c r="U1592" s="679">
        <f t="shared" ca="1" si="275"/>
        <v>0</v>
      </c>
      <c r="V1592" s="679">
        <f t="shared" ca="1" si="275"/>
        <v>0</v>
      </c>
      <c r="W1592" s="679">
        <f t="shared" ca="1" si="274"/>
        <v>0</v>
      </c>
      <c r="X1592" s="679">
        <f t="shared" ca="1" si="275"/>
        <v>0</v>
      </c>
      <c r="Y1592" s="679">
        <f t="shared" ca="1" si="275"/>
        <v>0</v>
      </c>
      <c r="Z1592" s="679">
        <f t="shared" ca="1" si="275"/>
        <v>0</v>
      </c>
      <c r="AA1592" t="str">
        <f t="shared" si="265"/>
        <v>ASR_Financial_Report_SHP21Final</v>
      </c>
      <c r="AB1592" s="960">
        <f t="shared" si="266"/>
        <v>44658</v>
      </c>
      <c r="AC1592" t="str">
        <f t="shared" si="267"/>
        <v>Unaudited</v>
      </c>
    </row>
    <row r="1593" spans="1:29" x14ac:dyDescent="0.25">
      <c r="A1593" t="s">
        <v>420</v>
      </c>
      <c r="B1593" t="s">
        <v>1366</v>
      </c>
      <c r="C1593" t="s">
        <v>1367</v>
      </c>
      <c r="D1593">
        <v>1900</v>
      </c>
      <c r="E1593" s="960">
        <v>1</v>
      </c>
      <c r="F1593" t="s">
        <v>439</v>
      </c>
      <c r="G1593" s="960">
        <v>182</v>
      </c>
      <c r="H1593" t="s">
        <v>383</v>
      </c>
      <c r="I1593" s="961" t="s">
        <v>488</v>
      </c>
      <c r="J1593" s="961" t="s">
        <v>444</v>
      </c>
      <c r="K1593" s="961" t="s">
        <v>434</v>
      </c>
      <c r="L1593" s="940" t="s">
        <v>167</v>
      </c>
      <c r="M1593" s="961" t="s">
        <v>40</v>
      </c>
      <c r="N1593" s="679">
        <f t="shared" ca="1" si="268"/>
        <v>0</v>
      </c>
      <c r="O1593" s="679">
        <f t="shared" ca="1" si="275"/>
        <v>0</v>
      </c>
      <c r="P1593" s="679">
        <f t="shared" ca="1" si="275"/>
        <v>0</v>
      </c>
      <c r="Q1593" s="679">
        <f t="shared" ca="1" si="275"/>
        <v>0</v>
      </c>
      <c r="R1593" s="679">
        <f t="shared" ca="1" si="275"/>
        <v>0</v>
      </c>
      <c r="S1593" s="679">
        <f t="shared" ca="1" si="275"/>
        <v>0</v>
      </c>
      <c r="T1593" s="679">
        <f t="shared" ca="1" si="275"/>
        <v>0</v>
      </c>
      <c r="U1593" s="679">
        <f t="shared" ca="1" si="275"/>
        <v>0</v>
      </c>
      <c r="V1593" s="679">
        <f t="shared" ca="1" si="275"/>
        <v>0</v>
      </c>
      <c r="W1593" s="679">
        <f t="shared" ca="1" si="274"/>
        <v>0</v>
      </c>
      <c r="X1593" s="679">
        <f t="shared" ca="1" si="275"/>
        <v>0</v>
      </c>
      <c r="Y1593" s="679">
        <f t="shared" ca="1" si="275"/>
        <v>0</v>
      </c>
      <c r="Z1593" s="679">
        <f t="shared" ca="1" si="275"/>
        <v>0</v>
      </c>
      <c r="AA1593" t="str">
        <f t="shared" si="265"/>
        <v>ASR_Financial_Report_SHP21Final</v>
      </c>
      <c r="AB1593" s="960">
        <f t="shared" si="266"/>
        <v>44658</v>
      </c>
      <c r="AC1593" t="str">
        <f t="shared" si="267"/>
        <v>Unaudited</v>
      </c>
    </row>
    <row r="1594" spans="1:29" x14ac:dyDescent="0.25">
      <c r="A1594" t="s">
        <v>420</v>
      </c>
      <c r="B1594" t="s">
        <v>1366</v>
      </c>
      <c r="C1594" t="s">
        <v>1367</v>
      </c>
      <c r="D1594">
        <v>1900</v>
      </c>
      <c r="E1594" s="960">
        <v>1</v>
      </c>
      <c r="F1594" t="s">
        <v>439</v>
      </c>
      <c r="G1594" s="960">
        <v>182</v>
      </c>
      <c r="H1594" t="s">
        <v>383</v>
      </c>
      <c r="I1594" s="961" t="s">
        <v>488</v>
      </c>
      <c r="J1594" s="961" t="s">
        <v>444</v>
      </c>
      <c r="K1594" s="961" t="s">
        <v>434</v>
      </c>
      <c r="L1594" s="940" t="s">
        <v>168</v>
      </c>
      <c r="M1594" s="961" t="s">
        <v>329</v>
      </c>
      <c r="N1594" s="679">
        <f t="shared" ca="1" si="268"/>
        <v>0</v>
      </c>
      <c r="O1594" s="679">
        <f t="shared" ca="1" si="275"/>
        <v>0</v>
      </c>
      <c r="P1594" s="679">
        <f t="shared" ca="1" si="275"/>
        <v>0</v>
      </c>
      <c r="Q1594" s="679">
        <f t="shared" ca="1" si="275"/>
        <v>0</v>
      </c>
      <c r="R1594" s="679">
        <f t="shared" ca="1" si="275"/>
        <v>0</v>
      </c>
      <c r="S1594" s="679">
        <f t="shared" ca="1" si="275"/>
        <v>0</v>
      </c>
      <c r="T1594" s="679">
        <f t="shared" ca="1" si="275"/>
        <v>0</v>
      </c>
      <c r="U1594" s="679">
        <f t="shared" ca="1" si="275"/>
        <v>0</v>
      </c>
      <c r="V1594" s="679">
        <f t="shared" ca="1" si="275"/>
        <v>0</v>
      </c>
      <c r="W1594" s="679">
        <f t="shared" ca="1" si="274"/>
        <v>0</v>
      </c>
      <c r="X1594" s="679">
        <f t="shared" ca="1" si="275"/>
        <v>0</v>
      </c>
      <c r="Y1594" s="679">
        <f t="shared" ca="1" si="275"/>
        <v>0</v>
      </c>
      <c r="Z1594" s="679">
        <f t="shared" ca="1" si="275"/>
        <v>0</v>
      </c>
      <c r="AA1594" t="str">
        <f t="shared" si="265"/>
        <v>ASR_Financial_Report_SHP21Final</v>
      </c>
      <c r="AB1594" s="960">
        <f t="shared" si="266"/>
        <v>44658</v>
      </c>
      <c r="AC1594" t="str">
        <f t="shared" si="267"/>
        <v>Unaudited</v>
      </c>
    </row>
    <row r="1595" spans="1:29" x14ac:dyDescent="0.25">
      <c r="A1595" t="s">
        <v>420</v>
      </c>
      <c r="B1595" t="s">
        <v>1366</v>
      </c>
      <c r="C1595" t="s">
        <v>1367</v>
      </c>
      <c r="D1595">
        <v>1900</v>
      </c>
      <c r="E1595" s="960">
        <v>1</v>
      </c>
      <c r="F1595" t="s">
        <v>439</v>
      </c>
      <c r="G1595" s="960">
        <v>182</v>
      </c>
      <c r="H1595" t="s">
        <v>383</v>
      </c>
      <c r="I1595" s="961" t="s">
        <v>488</v>
      </c>
      <c r="J1595" s="961" t="s">
        <v>450</v>
      </c>
      <c r="K1595" s="961" t="s">
        <v>435</v>
      </c>
      <c r="L1595" s="956" t="s">
        <v>121</v>
      </c>
      <c r="M1595" s="961" t="s">
        <v>27</v>
      </c>
      <c r="N1595" s="679">
        <f t="shared" ca="1" si="268"/>
        <v>0</v>
      </c>
      <c r="O1595" s="679">
        <f t="shared" ca="1" si="275"/>
        <v>0</v>
      </c>
      <c r="P1595" s="679">
        <f t="shared" ca="1" si="275"/>
        <v>0</v>
      </c>
      <c r="Q1595" s="679">
        <f t="shared" ca="1" si="275"/>
        <v>0</v>
      </c>
      <c r="R1595" s="679">
        <f t="shared" ca="1" si="275"/>
        <v>0</v>
      </c>
      <c r="S1595" s="679">
        <f t="shared" ca="1" si="275"/>
        <v>0</v>
      </c>
      <c r="T1595" s="679">
        <f t="shared" ca="1" si="275"/>
        <v>0</v>
      </c>
      <c r="U1595" s="679">
        <f t="shared" ca="1" si="275"/>
        <v>0</v>
      </c>
      <c r="V1595" s="679">
        <f t="shared" ca="1" si="275"/>
        <v>0</v>
      </c>
      <c r="W1595" s="679">
        <f t="shared" ca="1" si="274"/>
        <v>0</v>
      </c>
      <c r="X1595" s="679">
        <f t="shared" ca="1" si="275"/>
        <v>0</v>
      </c>
      <c r="Y1595" s="679">
        <f t="shared" ca="1" si="275"/>
        <v>0</v>
      </c>
      <c r="Z1595" s="679">
        <f t="shared" ca="1" si="275"/>
        <v>0</v>
      </c>
      <c r="AA1595" t="str">
        <f t="shared" si="265"/>
        <v>ASR_Financial_Report_SHP21Final</v>
      </c>
      <c r="AB1595" s="960">
        <f t="shared" si="266"/>
        <v>44658</v>
      </c>
      <c r="AC1595" t="str">
        <f t="shared" si="267"/>
        <v>Unaudited</v>
      </c>
    </row>
    <row r="1596" spans="1:29" x14ac:dyDescent="0.25">
      <c r="A1596" t="s">
        <v>420</v>
      </c>
      <c r="B1596" t="s">
        <v>1366</v>
      </c>
      <c r="C1596" t="s">
        <v>1367</v>
      </c>
      <c r="D1596">
        <v>1900</v>
      </c>
      <c r="E1596" s="960">
        <v>1</v>
      </c>
      <c r="F1596" t="s">
        <v>439</v>
      </c>
      <c r="G1596" s="960">
        <v>182</v>
      </c>
      <c r="H1596" t="s">
        <v>383</v>
      </c>
      <c r="I1596" s="961" t="s">
        <v>488</v>
      </c>
      <c r="J1596" s="961" t="s">
        <v>450</v>
      </c>
      <c r="K1596" s="961" t="s">
        <v>435</v>
      </c>
      <c r="L1596" s="940" t="s">
        <v>122</v>
      </c>
      <c r="M1596" s="961" t="s">
        <v>97</v>
      </c>
      <c r="N1596" s="679">
        <f t="shared" ca="1" si="268"/>
        <v>0</v>
      </c>
      <c r="O1596" s="679">
        <f t="shared" ca="1" si="275"/>
        <v>0</v>
      </c>
      <c r="P1596" s="679">
        <f t="shared" ca="1" si="275"/>
        <v>0</v>
      </c>
      <c r="Q1596" s="679">
        <f t="shared" ca="1" si="275"/>
        <v>0</v>
      </c>
      <c r="R1596" s="679">
        <f t="shared" ca="1" si="275"/>
        <v>0</v>
      </c>
      <c r="S1596" s="679">
        <f t="shared" ca="1" si="275"/>
        <v>0</v>
      </c>
      <c r="T1596" s="679">
        <f t="shared" ca="1" si="275"/>
        <v>0</v>
      </c>
      <c r="U1596" s="679">
        <f t="shared" ca="1" si="275"/>
        <v>0</v>
      </c>
      <c r="V1596" s="679">
        <f t="shared" ca="1" si="275"/>
        <v>0</v>
      </c>
      <c r="W1596" s="679">
        <f t="shared" ca="1" si="274"/>
        <v>0</v>
      </c>
      <c r="X1596" s="679">
        <f t="shared" ca="1" si="275"/>
        <v>0</v>
      </c>
      <c r="Y1596" s="679">
        <f t="shared" ca="1" si="275"/>
        <v>0</v>
      </c>
      <c r="Z1596" s="679">
        <f t="shared" ca="1" si="275"/>
        <v>0</v>
      </c>
      <c r="AA1596" t="str">
        <f t="shared" si="265"/>
        <v>ASR_Financial_Report_SHP21Final</v>
      </c>
      <c r="AB1596" s="960">
        <f t="shared" si="266"/>
        <v>44658</v>
      </c>
      <c r="AC1596" t="str">
        <f t="shared" si="267"/>
        <v>Unaudited</v>
      </c>
    </row>
    <row r="1597" spans="1:29" x14ac:dyDescent="0.25">
      <c r="A1597" t="s">
        <v>420</v>
      </c>
      <c r="B1597" t="s">
        <v>1366</v>
      </c>
      <c r="C1597" t="s">
        <v>1367</v>
      </c>
      <c r="D1597">
        <v>1900</v>
      </c>
      <c r="E1597" s="960">
        <v>1</v>
      </c>
      <c r="F1597" t="s">
        <v>439</v>
      </c>
      <c r="G1597" s="960">
        <v>182</v>
      </c>
      <c r="H1597" t="s">
        <v>383</v>
      </c>
      <c r="I1597" s="940" t="s">
        <v>488</v>
      </c>
      <c r="J1597" s="940" t="s">
        <v>450</v>
      </c>
      <c r="K1597" s="940" t="s">
        <v>435</v>
      </c>
      <c r="L1597" s="940" t="s">
        <v>123</v>
      </c>
      <c r="M1597" s="961" t="s">
        <v>98</v>
      </c>
      <c r="N1597" s="679">
        <f t="shared" ca="1" si="268"/>
        <v>0</v>
      </c>
      <c r="O1597" s="679">
        <f t="shared" ca="1" si="275"/>
        <v>0</v>
      </c>
      <c r="P1597" s="679">
        <f t="shared" ca="1" si="275"/>
        <v>0</v>
      </c>
      <c r="Q1597" s="679">
        <f t="shared" ca="1" si="275"/>
        <v>0</v>
      </c>
      <c r="R1597" s="679">
        <f t="shared" ca="1" si="275"/>
        <v>0</v>
      </c>
      <c r="S1597" s="679">
        <f t="shared" ca="1" si="275"/>
        <v>0</v>
      </c>
      <c r="T1597" s="679">
        <f t="shared" ca="1" si="275"/>
        <v>0</v>
      </c>
      <c r="U1597" s="679">
        <f t="shared" ca="1" si="275"/>
        <v>0</v>
      </c>
      <c r="V1597" s="679">
        <f t="shared" ca="1" si="275"/>
        <v>0</v>
      </c>
      <c r="W1597" s="679">
        <f t="shared" ca="1" si="274"/>
        <v>0</v>
      </c>
      <c r="X1597" s="679">
        <f t="shared" ca="1" si="275"/>
        <v>0</v>
      </c>
      <c r="Y1597" s="679">
        <f t="shared" ca="1" si="275"/>
        <v>0</v>
      </c>
      <c r="Z1597" s="679">
        <f t="shared" ca="1" si="275"/>
        <v>0</v>
      </c>
      <c r="AA1597" t="str">
        <f t="shared" si="265"/>
        <v>ASR_Financial_Report_SHP21Final</v>
      </c>
      <c r="AB1597" s="960">
        <f t="shared" si="266"/>
        <v>44658</v>
      </c>
      <c r="AC1597" t="str">
        <f t="shared" si="267"/>
        <v>Unaudited</v>
      </c>
    </row>
    <row r="1598" spans="1:29" x14ac:dyDescent="0.25">
      <c r="A1598" t="s">
        <v>420</v>
      </c>
      <c r="B1598" t="s">
        <v>1366</v>
      </c>
      <c r="C1598" t="s">
        <v>1367</v>
      </c>
      <c r="D1598">
        <v>1900</v>
      </c>
      <c r="E1598" s="960">
        <v>1</v>
      </c>
      <c r="F1598" t="s">
        <v>439</v>
      </c>
      <c r="G1598" s="960">
        <v>182</v>
      </c>
      <c r="H1598" t="s">
        <v>383</v>
      </c>
      <c r="I1598" s="961" t="s">
        <v>488</v>
      </c>
      <c r="J1598" s="961" t="s">
        <v>450</v>
      </c>
      <c r="K1598" s="961" t="s">
        <v>435</v>
      </c>
      <c r="L1598" s="940" t="s">
        <v>124</v>
      </c>
      <c r="M1598" s="961" t="s">
        <v>99</v>
      </c>
      <c r="N1598" s="679">
        <f t="shared" ca="1" si="268"/>
        <v>0</v>
      </c>
      <c r="O1598" s="679">
        <f t="shared" ca="1" si="275"/>
        <v>0</v>
      </c>
      <c r="P1598" s="679">
        <f t="shared" ca="1" si="275"/>
        <v>0</v>
      </c>
      <c r="Q1598" s="679">
        <f t="shared" ca="1" si="275"/>
        <v>0</v>
      </c>
      <c r="R1598" s="679">
        <f t="shared" ca="1" si="275"/>
        <v>0</v>
      </c>
      <c r="S1598" s="679">
        <f t="shared" ca="1" si="275"/>
        <v>0</v>
      </c>
      <c r="T1598" s="679">
        <f t="shared" ca="1" si="275"/>
        <v>0</v>
      </c>
      <c r="U1598" s="679">
        <f t="shared" ca="1" si="275"/>
        <v>0</v>
      </c>
      <c r="V1598" s="679">
        <f t="shared" ca="1" si="275"/>
        <v>0</v>
      </c>
      <c r="W1598" s="679">
        <f t="shared" ca="1" si="274"/>
        <v>0</v>
      </c>
      <c r="X1598" s="679">
        <f t="shared" ca="1" si="275"/>
        <v>0</v>
      </c>
      <c r="Y1598" s="679">
        <f t="shared" ca="1" si="275"/>
        <v>0</v>
      </c>
      <c r="Z1598" s="679">
        <f t="shared" ca="1" si="275"/>
        <v>0</v>
      </c>
      <c r="AA1598" t="str">
        <f t="shared" si="265"/>
        <v>ASR_Financial_Report_SHP21Final</v>
      </c>
      <c r="AB1598" s="960">
        <f t="shared" si="266"/>
        <v>44658</v>
      </c>
      <c r="AC1598" t="str">
        <f t="shared" si="267"/>
        <v>Unaudited</v>
      </c>
    </row>
    <row r="1599" spans="1:29" x14ac:dyDescent="0.25">
      <c r="A1599" t="s">
        <v>420</v>
      </c>
      <c r="B1599" t="s">
        <v>1366</v>
      </c>
      <c r="C1599" t="s">
        <v>1367</v>
      </c>
      <c r="D1599">
        <v>1900</v>
      </c>
      <c r="E1599" s="960">
        <v>1</v>
      </c>
      <c r="F1599" t="s">
        <v>439</v>
      </c>
      <c r="G1599" s="960">
        <v>182</v>
      </c>
      <c r="H1599" t="s">
        <v>383</v>
      </c>
      <c r="I1599" s="940" t="s">
        <v>488</v>
      </c>
      <c r="J1599" s="940" t="s">
        <v>450</v>
      </c>
      <c r="K1599" s="940" t="s">
        <v>435</v>
      </c>
      <c r="L1599" s="940" t="s">
        <v>125</v>
      </c>
      <c r="M1599" s="940" t="s">
        <v>100</v>
      </c>
      <c r="N1599" s="679">
        <f t="shared" ca="1" si="268"/>
        <v>0</v>
      </c>
      <c r="O1599" s="679">
        <f t="shared" ca="1" si="275"/>
        <v>0</v>
      </c>
      <c r="P1599" s="679">
        <f t="shared" ca="1" si="275"/>
        <v>0</v>
      </c>
      <c r="Q1599" s="679">
        <f t="shared" ca="1" si="275"/>
        <v>0</v>
      </c>
      <c r="R1599" s="679">
        <f t="shared" ca="1" si="275"/>
        <v>0</v>
      </c>
      <c r="S1599" s="679">
        <f t="shared" ca="1" si="275"/>
        <v>0</v>
      </c>
      <c r="T1599" s="679">
        <f t="shared" ca="1" si="275"/>
        <v>0</v>
      </c>
      <c r="U1599" s="679">
        <f t="shared" ca="1" si="275"/>
        <v>0</v>
      </c>
      <c r="V1599" s="679">
        <f t="shared" ca="1" si="275"/>
        <v>0</v>
      </c>
      <c r="W1599" s="679">
        <f t="shared" ca="1" si="274"/>
        <v>0</v>
      </c>
      <c r="X1599" s="679">
        <f t="shared" ca="1" si="275"/>
        <v>0</v>
      </c>
      <c r="Y1599" s="679">
        <f t="shared" ca="1" si="275"/>
        <v>0</v>
      </c>
      <c r="Z1599" s="679">
        <f t="shared" ca="1" si="275"/>
        <v>0</v>
      </c>
      <c r="AA1599" t="str">
        <f t="shared" si="265"/>
        <v>ASR_Financial_Report_SHP21Final</v>
      </c>
      <c r="AB1599" s="960">
        <f t="shared" si="266"/>
        <v>44658</v>
      </c>
      <c r="AC1599" t="str">
        <f t="shared" si="267"/>
        <v>Unaudited</v>
      </c>
    </row>
    <row r="1600" spans="1:29" x14ac:dyDescent="0.25">
      <c r="A1600" t="s">
        <v>420</v>
      </c>
      <c r="B1600" t="s">
        <v>1366</v>
      </c>
      <c r="C1600" t="s">
        <v>1367</v>
      </c>
      <c r="D1600">
        <v>1900</v>
      </c>
      <c r="E1600" s="960">
        <v>1</v>
      </c>
      <c r="F1600" t="s">
        <v>439</v>
      </c>
      <c r="G1600" s="960">
        <v>182</v>
      </c>
      <c r="H1600" t="s">
        <v>383</v>
      </c>
      <c r="I1600" s="940" t="s">
        <v>488</v>
      </c>
      <c r="J1600" s="940" t="s">
        <v>450</v>
      </c>
      <c r="K1600" s="940" t="s">
        <v>435</v>
      </c>
      <c r="L1600" s="940" t="s">
        <v>126</v>
      </c>
      <c r="M1600" s="961" t="s">
        <v>28</v>
      </c>
      <c r="N1600" s="679">
        <f t="shared" ca="1" si="268"/>
        <v>0</v>
      </c>
      <c r="O1600" s="679">
        <f t="shared" ca="1" si="275"/>
        <v>0</v>
      </c>
      <c r="P1600" s="679">
        <f t="shared" ca="1" si="275"/>
        <v>0</v>
      </c>
      <c r="Q1600" s="679">
        <f t="shared" ca="1" si="275"/>
        <v>0</v>
      </c>
      <c r="R1600" s="679">
        <f t="shared" ca="1" si="275"/>
        <v>0</v>
      </c>
      <c r="S1600" s="679">
        <f t="shared" ca="1" si="275"/>
        <v>0</v>
      </c>
      <c r="T1600" s="679">
        <f t="shared" ca="1" si="275"/>
        <v>0</v>
      </c>
      <c r="U1600" s="679">
        <f t="shared" ca="1" si="275"/>
        <v>0</v>
      </c>
      <c r="V1600" s="679">
        <f t="shared" ca="1" si="275"/>
        <v>0</v>
      </c>
      <c r="W1600" s="679">
        <f t="shared" ca="1" si="274"/>
        <v>0</v>
      </c>
      <c r="X1600" s="679">
        <f t="shared" ca="1" si="275"/>
        <v>0</v>
      </c>
      <c r="Y1600" s="679">
        <f t="shared" ca="1" si="275"/>
        <v>0</v>
      </c>
      <c r="Z1600" s="679">
        <f t="shared" ca="1" si="275"/>
        <v>0</v>
      </c>
      <c r="AA1600" t="str">
        <f t="shared" si="265"/>
        <v>ASR_Financial_Report_SHP21Final</v>
      </c>
      <c r="AB1600" s="960">
        <f t="shared" si="266"/>
        <v>44658</v>
      </c>
      <c r="AC1600" t="str">
        <f t="shared" si="267"/>
        <v>Unaudited</v>
      </c>
    </row>
    <row r="1601" spans="1:29" x14ac:dyDescent="0.25">
      <c r="A1601" t="s">
        <v>420</v>
      </c>
      <c r="B1601" t="s">
        <v>1366</v>
      </c>
      <c r="C1601" t="s">
        <v>1367</v>
      </c>
      <c r="D1601">
        <v>1900</v>
      </c>
      <c r="E1601" s="960">
        <v>1</v>
      </c>
      <c r="F1601" t="s">
        <v>439</v>
      </c>
      <c r="G1601" s="960">
        <v>182</v>
      </c>
      <c r="H1601" t="s">
        <v>383</v>
      </c>
      <c r="I1601" s="940" t="s">
        <v>488</v>
      </c>
      <c r="J1601" s="940" t="s">
        <v>436</v>
      </c>
      <c r="K1601" s="940" t="s">
        <v>436</v>
      </c>
      <c r="L1601" s="940" t="s">
        <v>128</v>
      </c>
      <c r="M1601" s="961" t="s">
        <v>326</v>
      </c>
      <c r="N1601" s="679">
        <f t="shared" ca="1" si="268"/>
        <v>0</v>
      </c>
      <c r="O1601" s="679">
        <f t="shared" ca="1" si="275"/>
        <v>0</v>
      </c>
      <c r="P1601" s="679">
        <f t="shared" ca="1" si="275"/>
        <v>0</v>
      </c>
      <c r="Q1601" s="679">
        <f t="shared" ca="1" si="275"/>
        <v>0</v>
      </c>
      <c r="R1601" s="679">
        <f t="shared" ca="1" si="275"/>
        <v>0</v>
      </c>
      <c r="S1601" s="679">
        <f t="shared" ca="1" si="275"/>
        <v>0</v>
      </c>
      <c r="T1601" s="679">
        <f t="shared" ca="1" si="275"/>
        <v>0</v>
      </c>
      <c r="U1601" s="679">
        <f t="shared" ca="1" si="275"/>
        <v>0</v>
      </c>
      <c r="V1601" s="679">
        <f t="shared" ca="1" si="275"/>
        <v>0</v>
      </c>
      <c r="W1601" s="679">
        <f t="shared" ca="1" si="274"/>
        <v>0</v>
      </c>
      <c r="X1601" s="679">
        <f t="shared" ca="1" si="275"/>
        <v>0</v>
      </c>
      <c r="Y1601" s="679">
        <f t="shared" ca="1" si="275"/>
        <v>0</v>
      </c>
      <c r="Z1601" s="679">
        <f t="shared" ca="1" si="275"/>
        <v>0</v>
      </c>
      <c r="AA1601" t="str">
        <f t="shared" si="265"/>
        <v>ASR_Financial_Report_SHP21Final</v>
      </c>
      <c r="AB1601" s="960">
        <f t="shared" si="266"/>
        <v>44658</v>
      </c>
      <c r="AC1601" t="str">
        <f t="shared" si="267"/>
        <v>Unaudited</v>
      </c>
    </row>
    <row r="1602" spans="1:29" x14ac:dyDescent="0.25">
      <c r="A1602" t="s">
        <v>420</v>
      </c>
      <c r="B1602" t="s">
        <v>1366</v>
      </c>
      <c r="C1602" t="s">
        <v>1367</v>
      </c>
      <c r="D1602">
        <v>1900</v>
      </c>
      <c r="E1602" s="960">
        <v>1</v>
      </c>
      <c r="F1602" t="s">
        <v>439</v>
      </c>
      <c r="G1602" s="960">
        <v>182</v>
      </c>
      <c r="H1602" t="s">
        <v>383</v>
      </c>
      <c r="I1602" s="940" t="s">
        <v>488</v>
      </c>
      <c r="J1602" s="940" t="s">
        <v>436</v>
      </c>
      <c r="K1602" s="940" t="s">
        <v>436</v>
      </c>
      <c r="L1602" s="940" t="s">
        <v>129</v>
      </c>
      <c r="M1602" s="961" t="s">
        <v>325</v>
      </c>
      <c r="N1602" s="679">
        <f t="shared" ca="1" si="268"/>
        <v>0</v>
      </c>
      <c r="O1602" s="679">
        <f t="shared" ca="1" si="275"/>
        <v>0</v>
      </c>
      <c r="P1602" s="679">
        <f t="shared" ca="1" si="275"/>
        <v>0</v>
      </c>
      <c r="Q1602" s="679">
        <f t="shared" ca="1" si="275"/>
        <v>0</v>
      </c>
      <c r="R1602" s="679">
        <f t="shared" ca="1" si="275"/>
        <v>0</v>
      </c>
      <c r="S1602" s="679">
        <f t="shared" ca="1" si="275"/>
        <v>0</v>
      </c>
      <c r="T1602" s="679">
        <f t="shared" ca="1" si="275"/>
        <v>0</v>
      </c>
      <c r="U1602" s="679">
        <f t="shared" ca="1" si="275"/>
        <v>0</v>
      </c>
      <c r="V1602" s="679">
        <f t="shared" ca="1" si="275"/>
        <v>0</v>
      </c>
      <c r="W1602" s="679">
        <f t="shared" ca="1" si="274"/>
        <v>0</v>
      </c>
      <c r="X1602" s="679">
        <f t="shared" ca="1" si="275"/>
        <v>0</v>
      </c>
      <c r="Y1602" s="679">
        <f t="shared" ca="1" si="275"/>
        <v>0</v>
      </c>
      <c r="Z1602" s="679">
        <f t="shared" ca="1" si="275"/>
        <v>0</v>
      </c>
      <c r="AA1602" t="str">
        <f t="shared" ref="AA1602:AA1665" si="276">file_name</f>
        <v>ASR_Financial_Report_SHP21Final</v>
      </c>
      <c r="AB1602" s="960">
        <f t="shared" ref="AB1602:AB1665" si="277">file_date</f>
        <v>44658</v>
      </c>
      <c r="AC1602" t="str">
        <f t="shared" ref="AC1602:AC1665" si="278">status</f>
        <v>Unaudited</v>
      </c>
    </row>
    <row r="1603" spans="1:29" ht="30" x14ac:dyDescent="0.25">
      <c r="A1603" t="s">
        <v>420</v>
      </c>
      <c r="B1603" t="s">
        <v>1366</v>
      </c>
      <c r="C1603" t="s">
        <v>1367</v>
      </c>
      <c r="D1603">
        <v>1900</v>
      </c>
      <c r="E1603" s="960">
        <v>1</v>
      </c>
      <c r="F1603" t="s">
        <v>439</v>
      </c>
      <c r="G1603" s="960">
        <v>182</v>
      </c>
      <c r="H1603" t="s">
        <v>383</v>
      </c>
      <c r="I1603" s="940" t="s">
        <v>488</v>
      </c>
      <c r="J1603" s="940" t="s">
        <v>436</v>
      </c>
      <c r="K1603" s="940" t="s">
        <v>436</v>
      </c>
      <c r="L1603" s="946" t="s">
        <v>130</v>
      </c>
      <c r="M1603" s="962" t="s">
        <v>179</v>
      </c>
      <c r="N1603" s="679">
        <f t="shared" ca="1" si="268"/>
        <v>0</v>
      </c>
      <c r="O1603" s="679">
        <f t="shared" ca="1" si="275"/>
        <v>0</v>
      </c>
      <c r="P1603" s="679">
        <f t="shared" ca="1" si="275"/>
        <v>0</v>
      </c>
      <c r="Q1603" s="679">
        <f t="shared" ca="1" si="275"/>
        <v>0</v>
      </c>
      <c r="R1603" s="679">
        <f t="shared" ca="1" si="275"/>
        <v>0</v>
      </c>
      <c r="S1603" s="679">
        <f t="shared" ca="1" si="275"/>
        <v>0</v>
      </c>
      <c r="T1603" s="679">
        <f t="shared" ca="1" si="275"/>
        <v>0</v>
      </c>
      <c r="U1603" s="679">
        <f t="shared" ca="1" si="275"/>
        <v>0</v>
      </c>
      <c r="V1603" s="679">
        <f t="shared" ca="1" si="275"/>
        <v>0</v>
      </c>
      <c r="W1603" s="679">
        <f t="shared" ca="1" si="274"/>
        <v>0</v>
      </c>
      <c r="X1603" s="679">
        <f t="shared" ca="1" si="275"/>
        <v>0</v>
      </c>
      <c r="Y1603" s="679">
        <f t="shared" ca="1" si="275"/>
        <v>0</v>
      </c>
      <c r="Z1603" s="679">
        <f t="shared" ca="1" si="275"/>
        <v>0</v>
      </c>
      <c r="AA1603" t="str">
        <f t="shared" si="276"/>
        <v>ASR_Financial_Report_SHP21Final</v>
      </c>
      <c r="AB1603" s="960">
        <f t="shared" si="277"/>
        <v>44658</v>
      </c>
      <c r="AC1603" t="str">
        <f t="shared" si="278"/>
        <v>Unaudited</v>
      </c>
    </row>
    <row r="1604" spans="1:29" x14ac:dyDescent="0.25">
      <c r="A1604" t="s">
        <v>420</v>
      </c>
      <c r="B1604" t="s">
        <v>1366</v>
      </c>
      <c r="C1604" t="s">
        <v>1367</v>
      </c>
      <c r="D1604">
        <v>1900</v>
      </c>
      <c r="E1604" s="960">
        <v>1</v>
      </c>
      <c r="F1604" t="s">
        <v>439</v>
      </c>
      <c r="G1604" s="960">
        <v>182</v>
      </c>
      <c r="H1604" t="s">
        <v>383</v>
      </c>
      <c r="I1604" s="940" t="s">
        <v>488</v>
      </c>
      <c r="J1604" s="940" t="s">
        <v>436</v>
      </c>
      <c r="K1604" s="940" t="s">
        <v>436</v>
      </c>
      <c r="L1604" s="940" t="s">
        <v>131</v>
      </c>
      <c r="M1604" s="961" t="s">
        <v>494</v>
      </c>
      <c r="N1604" s="679">
        <f t="shared" ca="1" si="268"/>
        <v>0</v>
      </c>
      <c r="O1604" s="679">
        <f t="shared" ca="1" si="275"/>
        <v>0</v>
      </c>
      <c r="P1604" s="679">
        <f t="shared" ca="1" si="275"/>
        <v>0</v>
      </c>
      <c r="Q1604" s="679">
        <f t="shared" ca="1" si="275"/>
        <v>0</v>
      </c>
      <c r="R1604" s="679">
        <f t="shared" ca="1" si="275"/>
        <v>0</v>
      </c>
      <c r="S1604" s="679">
        <f t="shared" ca="1" si="275"/>
        <v>0</v>
      </c>
      <c r="T1604" s="679">
        <f t="shared" ca="1" si="275"/>
        <v>0</v>
      </c>
      <c r="U1604" s="679">
        <f t="shared" ca="1" si="275"/>
        <v>0</v>
      </c>
      <c r="V1604" s="679">
        <f t="shared" ca="1" si="275"/>
        <v>0</v>
      </c>
      <c r="W1604" s="679">
        <f t="shared" ca="1" si="274"/>
        <v>0</v>
      </c>
      <c r="X1604" s="679">
        <f t="shared" ca="1" si="275"/>
        <v>0</v>
      </c>
      <c r="Y1604" s="679">
        <f t="shared" ca="1" si="275"/>
        <v>0</v>
      </c>
      <c r="Z1604" s="679">
        <f t="shared" ca="1" si="275"/>
        <v>0</v>
      </c>
      <c r="AA1604" t="str">
        <f t="shared" si="276"/>
        <v>ASR_Financial_Report_SHP21Final</v>
      </c>
      <c r="AB1604" s="960">
        <f t="shared" si="277"/>
        <v>44658</v>
      </c>
      <c r="AC1604" t="str">
        <f t="shared" si="278"/>
        <v>Unaudited</v>
      </c>
    </row>
    <row r="1605" spans="1:29" x14ac:dyDescent="0.25">
      <c r="A1605" t="s">
        <v>420</v>
      </c>
      <c r="B1605" t="s">
        <v>1366</v>
      </c>
      <c r="C1605" t="s">
        <v>1367</v>
      </c>
      <c r="D1605">
        <v>1900</v>
      </c>
      <c r="E1605" s="960">
        <v>1</v>
      </c>
      <c r="F1605" t="s">
        <v>439</v>
      </c>
      <c r="G1605" s="960">
        <v>182</v>
      </c>
      <c r="H1605" t="s">
        <v>383</v>
      </c>
      <c r="I1605" s="940" t="s">
        <v>488</v>
      </c>
      <c r="J1605" s="940" t="s">
        <v>436</v>
      </c>
      <c r="K1605" s="940" t="s">
        <v>436</v>
      </c>
      <c r="L1605" s="940" t="s">
        <v>132</v>
      </c>
      <c r="M1605" s="961" t="s">
        <v>495</v>
      </c>
      <c r="N1605" s="679">
        <f t="shared" ca="1" si="268"/>
        <v>0</v>
      </c>
      <c r="O1605" s="679">
        <f t="shared" ca="1" si="275"/>
        <v>0</v>
      </c>
      <c r="P1605" s="679">
        <f t="shared" ca="1" si="275"/>
        <v>0</v>
      </c>
      <c r="Q1605" s="679">
        <f t="shared" ca="1" si="275"/>
        <v>0</v>
      </c>
      <c r="R1605" s="679">
        <f t="shared" ca="1" si="275"/>
        <v>0</v>
      </c>
      <c r="S1605" s="679">
        <f t="shared" ca="1" si="275"/>
        <v>0</v>
      </c>
      <c r="T1605" s="679">
        <f t="shared" ca="1" si="275"/>
        <v>0</v>
      </c>
      <c r="U1605" s="679">
        <f t="shared" ca="1" si="275"/>
        <v>0</v>
      </c>
      <c r="V1605" s="679">
        <f t="shared" ca="1" si="275"/>
        <v>0</v>
      </c>
      <c r="W1605" s="679">
        <f t="shared" ca="1" si="274"/>
        <v>0</v>
      </c>
      <c r="X1605" s="679">
        <f t="shared" ca="1" si="275"/>
        <v>0</v>
      </c>
      <c r="Y1605" s="679">
        <f t="shared" ca="1" si="275"/>
        <v>0</v>
      </c>
      <c r="Z1605" s="679">
        <f t="shared" ca="1" si="275"/>
        <v>0</v>
      </c>
      <c r="AA1605" t="str">
        <f t="shared" si="276"/>
        <v>ASR_Financial_Report_SHP21Final</v>
      </c>
      <c r="AB1605" s="960">
        <f t="shared" si="277"/>
        <v>44658</v>
      </c>
      <c r="AC1605" t="str">
        <f t="shared" si="278"/>
        <v>Unaudited</v>
      </c>
    </row>
    <row r="1606" spans="1:29" x14ac:dyDescent="0.25">
      <c r="A1606" t="s">
        <v>420</v>
      </c>
      <c r="B1606" t="s">
        <v>1366</v>
      </c>
      <c r="C1606" t="s">
        <v>1367</v>
      </c>
      <c r="D1606">
        <v>1900</v>
      </c>
      <c r="E1606" s="960">
        <v>1</v>
      </c>
      <c r="F1606" t="s">
        <v>439</v>
      </c>
      <c r="G1606" s="960">
        <v>182</v>
      </c>
      <c r="H1606" t="s">
        <v>383</v>
      </c>
      <c r="I1606" s="940" t="s">
        <v>488</v>
      </c>
      <c r="J1606" s="940" t="s">
        <v>436</v>
      </c>
      <c r="K1606" s="940" t="s">
        <v>436</v>
      </c>
      <c r="L1606" s="940" t="s">
        <v>133</v>
      </c>
      <c r="M1606" s="961" t="s">
        <v>496</v>
      </c>
      <c r="N1606" s="679">
        <f t="shared" ca="1" si="268"/>
        <v>0</v>
      </c>
      <c r="O1606" s="679">
        <f t="shared" ca="1" si="275"/>
        <v>0</v>
      </c>
      <c r="P1606" s="679">
        <f t="shared" ca="1" si="275"/>
        <v>0</v>
      </c>
      <c r="Q1606" s="679">
        <f t="shared" ca="1" si="275"/>
        <v>0</v>
      </c>
      <c r="R1606" s="679">
        <f t="shared" ca="1" si="275"/>
        <v>0</v>
      </c>
      <c r="S1606" s="679">
        <f t="shared" ca="1" si="275"/>
        <v>0</v>
      </c>
      <c r="T1606" s="679">
        <f t="shared" ca="1" si="275"/>
        <v>0</v>
      </c>
      <c r="U1606" s="679">
        <f t="shared" ca="1" si="275"/>
        <v>0</v>
      </c>
      <c r="V1606" s="679">
        <f t="shared" ca="1" si="275"/>
        <v>0</v>
      </c>
      <c r="W1606" s="679">
        <f t="shared" ca="1" si="274"/>
        <v>0</v>
      </c>
      <c r="X1606" s="679">
        <f t="shared" ca="1" si="275"/>
        <v>0</v>
      </c>
      <c r="Y1606" s="679">
        <f t="shared" ca="1" si="275"/>
        <v>0</v>
      </c>
      <c r="Z1606" s="679">
        <f t="shared" ca="1" si="275"/>
        <v>0</v>
      </c>
      <c r="AA1606" t="str">
        <f t="shared" si="276"/>
        <v>ASR_Financial_Report_SHP21Final</v>
      </c>
      <c r="AB1606" s="960">
        <f t="shared" si="277"/>
        <v>44658</v>
      </c>
      <c r="AC1606" t="str">
        <f t="shared" si="278"/>
        <v>Unaudited</v>
      </c>
    </row>
    <row r="1607" spans="1:29" x14ac:dyDescent="0.25">
      <c r="A1607" t="s">
        <v>420</v>
      </c>
      <c r="B1607" t="s">
        <v>1366</v>
      </c>
      <c r="C1607" t="s">
        <v>1367</v>
      </c>
      <c r="D1607">
        <v>1900</v>
      </c>
      <c r="E1607" s="960">
        <v>1</v>
      </c>
      <c r="F1607" t="s">
        <v>439</v>
      </c>
      <c r="G1607" s="960">
        <v>182</v>
      </c>
      <c r="H1607" t="s">
        <v>383</v>
      </c>
      <c r="I1607" s="940" t="s">
        <v>489</v>
      </c>
      <c r="J1607" s="940" t="s">
        <v>26</v>
      </c>
      <c r="K1607" s="940" t="s">
        <v>26</v>
      </c>
      <c r="L1607" s="940" t="s">
        <v>269</v>
      </c>
      <c r="M1607" s="961" t="s">
        <v>26</v>
      </c>
      <c r="N1607" s="679">
        <f t="shared" ca="1" si="268"/>
        <v>0</v>
      </c>
      <c r="O1607" s="679">
        <f t="shared" ca="1" si="275"/>
        <v>0</v>
      </c>
      <c r="P1607" s="679">
        <f t="shared" ca="1" si="275"/>
        <v>0</v>
      </c>
      <c r="Q1607" s="679">
        <f t="shared" ca="1" si="275"/>
        <v>0</v>
      </c>
      <c r="R1607" s="679">
        <f t="shared" ca="1" si="275"/>
        <v>0</v>
      </c>
      <c r="S1607" s="679">
        <f t="shared" ca="1" si="275"/>
        <v>0</v>
      </c>
      <c r="T1607" s="679">
        <f t="shared" ca="1" si="275"/>
        <v>0</v>
      </c>
      <c r="U1607" s="679">
        <f t="shared" ca="1" si="275"/>
        <v>0</v>
      </c>
      <c r="V1607" s="679">
        <f t="shared" ca="1" si="275"/>
        <v>0</v>
      </c>
      <c r="W1607" s="679">
        <f t="shared" ca="1" si="274"/>
        <v>0</v>
      </c>
      <c r="X1607" s="679">
        <f t="shared" ca="1" si="275"/>
        <v>0</v>
      </c>
      <c r="Y1607" s="679">
        <f t="shared" ca="1" si="275"/>
        <v>0</v>
      </c>
      <c r="Z1607" s="679">
        <f t="shared" ca="1" si="275"/>
        <v>0</v>
      </c>
      <c r="AA1607" t="str">
        <f t="shared" si="276"/>
        <v>ASR_Financial_Report_SHP21Final</v>
      </c>
      <c r="AB1607" s="960">
        <f t="shared" si="277"/>
        <v>44658</v>
      </c>
      <c r="AC1607" t="str">
        <f t="shared" si="278"/>
        <v>Unaudited</v>
      </c>
    </row>
    <row r="1608" spans="1:29" x14ac:dyDescent="0.25">
      <c r="A1608" t="s">
        <v>420</v>
      </c>
      <c r="B1608" t="s">
        <v>1366</v>
      </c>
      <c r="C1608" t="s">
        <v>1367</v>
      </c>
      <c r="D1608">
        <v>1900</v>
      </c>
      <c r="E1608" s="960">
        <v>1</v>
      </c>
      <c r="F1608" t="s">
        <v>440</v>
      </c>
      <c r="G1608" s="960">
        <v>274</v>
      </c>
      <c r="H1608" t="s">
        <v>383</v>
      </c>
      <c r="I1608" s="940" t="s">
        <v>432</v>
      </c>
      <c r="J1608" s="940" t="s">
        <v>432</v>
      </c>
      <c r="K1608" s="940" t="s">
        <v>432</v>
      </c>
      <c r="L1608" s="940"/>
      <c r="M1608" s="961" t="s">
        <v>432</v>
      </c>
      <c r="N1608" s="679">
        <f t="shared" ca="1" si="268"/>
        <v>0</v>
      </c>
      <c r="O1608" s="679">
        <f t="shared" ca="1" si="275"/>
        <v>0</v>
      </c>
      <c r="P1608" s="679">
        <f t="shared" ca="1" si="275"/>
        <v>0</v>
      </c>
      <c r="Q1608" s="679">
        <f t="shared" ca="1" si="275"/>
        <v>0</v>
      </c>
      <c r="R1608" s="679">
        <f t="shared" ca="1" si="275"/>
        <v>0</v>
      </c>
      <c r="S1608" s="679">
        <f t="shared" ca="1" si="275"/>
        <v>0</v>
      </c>
      <c r="T1608" s="679">
        <f t="shared" ca="1" si="275"/>
        <v>0</v>
      </c>
      <c r="U1608" s="679">
        <f t="shared" ca="1" si="275"/>
        <v>0</v>
      </c>
      <c r="V1608" s="679">
        <f t="shared" ca="1" si="275"/>
        <v>0</v>
      </c>
      <c r="W1608" s="679">
        <f t="shared" ca="1" si="274"/>
        <v>0</v>
      </c>
      <c r="X1608" s="679">
        <f t="shared" ca="1" si="275"/>
        <v>0</v>
      </c>
      <c r="Y1608" s="679">
        <f t="shared" ca="1" si="275"/>
        <v>0</v>
      </c>
      <c r="Z1608" s="679">
        <f t="shared" ca="1" si="275"/>
        <v>0</v>
      </c>
      <c r="AA1608" t="str">
        <f t="shared" si="276"/>
        <v>ASR_Financial_Report_SHP21Final</v>
      </c>
      <c r="AB1608" s="960">
        <f t="shared" si="277"/>
        <v>44658</v>
      </c>
      <c r="AC1608" t="str">
        <f t="shared" si="278"/>
        <v>Unaudited</v>
      </c>
    </row>
    <row r="1609" spans="1:29" x14ac:dyDescent="0.25">
      <c r="A1609" t="s">
        <v>420</v>
      </c>
      <c r="B1609" t="s">
        <v>1366</v>
      </c>
      <c r="C1609" t="s">
        <v>1367</v>
      </c>
      <c r="D1609">
        <v>1900</v>
      </c>
      <c r="E1609" s="960">
        <v>1</v>
      </c>
      <c r="F1609" t="s">
        <v>440</v>
      </c>
      <c r="G1609" s="960">
        <v>274</v>
      </c>
      <c r="H1609" t="s">
        <v>383</v>
      </c>
      <c r="I1609" s="940" t="s">
        <v>487</v>
      </c>
      <c r="J1609" s="940" t="s">
        <v>12</v>
      </c>
      <c r="K1609" s="940" t="s">
        <v>12</v>
      </c>
      <c r="L1609" s="940">
        <v>1.1000000000000001</v>
      </c>
      <c r="M1609" s="961" t="s">
        <v>12</v>
      </c>
      <c r="N1609" s="679">
        <f t="shared" ref="N1609:N1630" ca="1" si="279">IF(OR(AND($F1609="PY",N$1&lt;&gt;"Prior Year"),AND($F1609&lt;&gt;"PY",N$1="Prior Year")),0,INDEX(INDIRECT("'MMA Rev-Exp "&amp;$H1609&amp;"'!$A$1:$CA$200"),IF($J1609="Member Months",MATCH($J1609,INDIRECT("'MMA Rev-Exp "&amp;$H1609&amp;"'!$A$1:$A$200"),0),MATCH($L1609,INDIRECT("'MMA Rev-Exp "&amp;$H1609&amp;"'!$B$1:$B$200"),0)),IF($F1609="PY",MATCH("Prior Year Adjustments",INDIRECT("'MMA Rev-Exp "&amp;$H1609&amp;"'!$A$8:$CA$8"),0),MATCH(IF($F1609="Q1","JANUARY - MARCH (Q1)",IF($F1609="Q2","APRIL - JUNE (Q2)",IF($F1609="Q3","JULY - SEPTEMBER (Q3)",IF($F1609="Q4","OCTOBER - DECEMBER (Q4)",0)))),INDIRECT("'MMA Rev-Exp "&amp;$H1609&amp;"'!$A$7:$CA$7"),0)+MATCH(N$1,INDIRECT("'MMA Rev-Exp "&amp;$H1609&amp;"'!$D$8:$CA$8"),0)-1)))</f>
        <v>0</v>
      </c>
      <c r="O1609" s="679">
        <f t="shared" ca="1" si="275"/>
        <v>0</v>
      </c>
      <c r="P1609" s="679">
        <f t="shared" ca="1" si="275"/>
        <v>0</v>
      </c>
      <c r="Q1609" s="679">
        <f t="shared" ca="1" si="275"/>
        <v>0</v>
      </c>
      <c r="R1609" s="679">
        <f t="shared" ca="1" si="275"/>
        <v>0</v>
      </c>
      <c r="S1609" s="679">
        <f t="shared" ca="1" si="275"/>
        <v>0</v>
      </c>
      <c r="T1609" s="679">
        <f t="shared" ca="1" si="275"/>
        <v>0</v>
      </c>
      <c r="U1609" s="679">
        <f t="shared" ca="1" si="275"/>
        <v>0</v>
      </c>
      <c r="V1609" s="679">
        <f t="shared" ca="1" si="275"/>
        <v>0</v>
      </c>
      <c r="W1609" s="679">
        <f t="shared" ca="1" si="274"/>
        <v>0</v>
      </c>
      <c r="X1609" s="679">
        <f t="shared" ca="1" si="275"/>
        <v>0</v>
      </c>
      <c r="Y1609" s="679">
        <f t="shared" ca="1" si="275"/>
        <v>0</v>
      </c>
      <c r="Z1609" s="679">
        <f t="shared" ca="1" si="275"/>
        <v>0</v>
      </c>
      <c r="AA1609" t="str">
        <f t="shared" si="276"/>
        <v>ASR_Financial_Report_SHP21Final</v>
      </c>
      <c r="AB1609" s="960">
        <f t="shared" si="277"/>
        <v>44658</v>
      </c>
      <c r="AC1609" t="str">
        <f t="shared" si="278"/>
        <v>Unaudited</v>
      </c>
    </row>
    <row r="1610" spans="1:29" x14ac:dyDescent="0.25">
      <c r="A1610" t="s">
        <v>420</v>
      </c>
      <c r="B1610" t="s">
        <v>1366</v>
      </c>
      <c r="C1610" t="s">
        <v>1367</v>
      </c>
      <c r="D1610">
        <v>1900</v>
      </c>
      <c r="E1610" s="960">
        <v>1</v>
      </c>
      <c r="F1610" t="s">
        <v>440</v>
      </c>
      <c r="G1610" s="960">
        <v>274</v>
      </c>
      <c r="H1610" t="s">
        <v>383</v>
      </c>
      <c r="I1610" s="940" t="s">
        <v>487</v>
      </c>
      <c r="J1610" s="940" t="s">
        <v>12</v>
      </c>
      <c r="K1610" s="940" t="s">
        <v>1309</v>
      </c>
      <c r="L1610" s="940" t="s">
        <v>1300</v>
      </c>
      <c r="M1610" s="961" t="s">
        <v>1309</v>
      </c>
      <c r="N1610" s="679">
        <f t="shared" ca="1" si="279"/>
        <v>0</v>
      </c>
      <c r="O1610" s="679">
        <f t="shared" ca="1" si="275"/>
        <v>0</v>
      </c>
      <c r="P1610" s="679">
        <f t="shared" ca="1" si="275"/>
        <v>0</v>
      </c>
      <c r="Q1610" s="679">
        <f t="shared" ca="1" si="275"/>
        <v>0</v>
      </c>
      <c r="R1610" s="679">
        <f t="shared" ca="1" si="275"/>
        <v>0</v>
      </c>
      <c r="S1610" s="679">
        <f t="shared" ca="1" si="275"/>
        <v>0</v>
      </c>
      <c r="T1610" s="679">
        <f t="shared" ca="1" si="275"/>
        <v>0</v>
      </c>
      <c r="U1610" s="679">
        <f t="shared" ref="U1610:Z1610" ca="1" si="2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679">
        <f t="shared" ca="1" si="280"/>
        <v>0</v>
      </c>
      <c r="W1610" s="679">
        <f t="shared" ca="1" si="274"/>
        <v>0</v>
      </c>
      <c r="X1610" s="679">
        <f t="shared" ca="1" si="280"/>
        <v>0</v>
      </c>
      <c r="Y1610" s="679">
        <f t="shared" ca="1" si="280"/>
        <v>0</v>
      </c>
      <c r="Z1610" s="679">
        <f t="shared" ca="1" si="280"/>
        <v>0</v>
      </c>
      <c r="AA1610" t="str">
        <f t="shared" si="276"/>
        <v>ASR_Financial_Report_SHP21Final</v>
      </c>
      <c r="AB1610" s="960">
        <f t="shared" si="277"/>
        <v>44658</v>
      </c>
      <c r="AC1610" t="str">
        <f t="shared" si="278"/>
        <v>Unaudited</v>
      </c>
    </row>
    <row r="1611" spans="1:29" x14ac:dyDescent="0.25">
      <c r="A1611" t="s">
        <v>420</v>
      </c>
      <c r="B1611" t="s">
        <v>1366</v>
      </c>
      <c r="C1611" t="s">
        <v>1367</v>
      </c>
      <c r="D1611">
        <v>1900</v>
      </c>
      <c r="E1611" s="960">
        <v>1</v>
      </c>
      <c r="F1611" t="s">
        <v>440</v>
      </c>
      <c r="G1611" s="960">
        <v>274</v>
      </c>
      <c r="H1611" t="s">
        <v>383</v>
      </c>
      <c r="I1611" s="940" t="s">
        <v>487</v>
      </c>
      <c r="J1611" s="940" t="s">
        <v>490</v>
      </c>
      <c r="K1611" s="940" t="s">
        <v>491</v>
      </c>
      <c r="L1611" s="940" t="s">
        <v>63</v>
      </c>
      <c r="M1611" s="961" t="s">
        <v>343</v>
      </c>
      <c r="N1611" s="679">
        <f t="shared" ca="1" si="279"/>
        <v>0</v>
      </c>
      <c r="O1611" s="679">
        <f t="shared" ref="O1611:V1620" ca="1" si="281">IF(OR(AND($F1611="PY",O$1&lt;&gt;"Prior Year"),AND($F1611&lt;&gt;"PY",O$1="Prior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"&amp;$H1611&amp;"'!$A$7:$CA$7"),0)+MATCH(O$1,INDIRECT("'MMA Rev-Exp "&amp;$H1611&amp;"'!$D$8:$CA$8"),0)-1)))</f>
        <v>0</v>
      </c>
      <c r="P1611" s="679">
        <f t="shared" ca="1" si="281"/>
        <v>0</v>
      </c>
      <c r="Q1611" s="679">
        <f t="shared" ca="1" si="281"/>
        <v>0</v>
      </c>
      <c r="R1611" s="679">
        <f t="shared" ca="1" si="281"/>
        <v>0</v>
      </c>
      <c r="S1611" s="679">
        <f t="shared" ca="1" si="281"/>
        <v>0</v>
      </c>
      <c r="T1611" s="679">
        <f t="shared" ca="1" si="281"/>
        <v>0</v>
      </c>
      <c r="U1611" s="679">
        <f t="shared" ca="1" si="281"/>
        <v>0</v>
      </c>
      <c r="V1611" s="679">
        <f t="shared" ca="1" si="281"/>
        <v>0</v>
      </c>
      <c r="W1611" s="679">
        <f t="shared" ca="1" si="274"/>
        <v>0</v>
      </c>
      <c r="X1611" s="679">
        <f t="shared" ref="X1611:Z1629" ca="1" si="282">IF(OR(AND($F1611="PY",X$1&lt;&gt;"Prior Year"),AND($F1611&lt;&gt;"PY",X$1="Prior Year")),0,INDEX(INDIRECT("'MMA Rev-Exp "&amp;$H1611&amp;"'!$A$1:$CA$200"),IF($J1611="Member Months",MATCH($J1611,INDIRECT("'MMA Rev-Exp "&amp;$H1611&amp;"'!$A$1:$A$200"),0),MATCH($L1611,INDIRECT("'MMA Rev-Exp "&amp;$H1611&amp;"'!$B$1:$B$200"),0)),IF($F1611="PY",MATCH("Prior Year Adjustments",INDIRECT("'MMA Rev-Exp "&amp;$H1611&amp;"'!$A$8:$CA$8"),0),MATCH(IF($F1611="Q1","JANUARY - MARCH (Q1)",IF($F1611="Q2","APRIL - JUNE (Q2)",IF($F1611="Q3","JULY - SEPTEMBER (Q3)",IF($F1611="Q4","OCTOBER - DECEMBER (Q4)",0)))),INDIRECT("'MMA Rev-Exp "&amp;$H1611&amp;"'!$A$7:$CA$7"),0)+MATCH(X$1,INDIRECT("'MMA Rev-Exp "&amp;$H1611&amp;"'!$D$8:$CA$8"),0)-1)))</f>
        <v>0</v>
      </c>
      <c r="Y1611" s="679">
        <f t="shared" ca="1" si="282"/>
        <v>0</v>
      </c>
      <c r="Z1611" s="679">
        <f t="shared" ca="1" si="282"/>
        <v>0</v>
      </c>
      <c r="AA1611" t="str">
        <f t="shared" si="276"/>
        <v>ASR_Financial_Report_SHP21Final</v>
      </c>
      <c r="AB1611" s="960">
        <f t="shared" si="277"/>
        <v>44658</v>
      </c>
      <c r="AC1611" t="str">
        <f t="shared" si="278"/>
        <v>Unaudited</v>
      </c>
    </row>
    <row r="1612" spans="1:29" x14ac:dyDescent="0.25">
      <c r="A1612" t="s">
        <v>420</v>
      </c>
      <c r="B1612" t="s">
        <v>1366</v>
      </c>
      <c r="C1612" t="s">
        <v>1367</v>
      </c>
      <c r="D1612">
        <v>1900</v>
      </c>
      <c r="E1612" s="960">
        <v>1</v>
      </c>
      <c r="F1612" t="s">
        <v>440</v>
      </c>
      <c r="G1612" s="960">
        <v>274</v>
      </c>
      <c r="H1612" t="s">
        <v>383</v>
      </c>
      <c r="I1612" s="940" t="s">
        <v>487</v>
      </c>
      <c r="J1612" s="940" t="s">
        <v>490</v>
      </c>
      <c r="K1612" s="940" t="s">
        <v>1000</v>
      </c>
      <c r="L1612" s="940" t="s">
        <v>896</v>
      </c>
      <c r="M1612" s="961" t="s">
        <v>897</v>
      </c>
      <c r="N1612" s="679">
        <f t="shared" ca="1" si="279"/>
        <v>0</v>
      </c>
      <c r="O1612" s="679">
        <f t="shared" ca="1" si="281"/>
        <v>0</v>
      </c>
      <c r="P1612" s="679">
        <f t="shared" ca="1" si="281"/>
        <v>0</v>
      </c>
      <c r="Q1612" s="679">
        <f t="shared" ca="1" si="281"/>
        <v>0</v>
      </c>
      <c r="R1612" s="679">
        <f t="shared" ca="1" si="281"/>
        <v>0</v>
      </c>
      <c r="S1612" s="679">
        <f t="shared" ca="1" si="281"/>
        <v>0</v>
      </c>
      <c r="T1612" s="679">
        <f t="shared" ca="1" si="281"/>
        <v>0</v>
      </c>
      <c r="U1612" s="679">
        <f t="shared" ca="1" si="281"/>
        <v>0</v>
      </c>
      <c r="V1612" s="679">
        <f t="shared" ca="1" si="281"/>
        <v>0</v>
      </c>
      <c r="W1612" s="679">
        <f t="shared" ca="1" si="274"/>
        <v>0</v>
      </c>
      <c r="X1612" s="679">
        <f t="shared" ca="1" si="282"/>
        <v>0</v>
      </c>
      <c r="Y1612" s="679">
        <f t="shared" ca="1" si="282"/>
        <v>0</v>
      </c>
      <c r="Z1612" s="679">
        <f t="shared" ca="1" si="282"/>
        <v>0</v>
      </c>
      <c r="AA1612" t="str">
        <f t="shared" si="276"/>
        <v>ASR_Financial_Report_SHP21Final</v>
      </c>
      <c r="AB1612" s="960">
        <f t="shared" si="277"/>
        <v>44658</v>
      </c>
      <c r="AC1612" t="str">
        <f t="shared" si="278"/>
        <v>Unaudited</v>
      </c>
    </row>
    <row r="1613" spans="1:29" x14ac:dyDescent="0.25">
      <c r="A1613" t="s">
        <v>420</v>
      </c>
      <c r="B1613" t="s">
        <v>1366</v>
      </c>
      <c r="C1613" t="s">
        <v>1367</v>
      </c>
      <c r="D1613">
        <v>1900</v>
      </c>
      <c r="E1613" s="960">
        <v>1</v>
      </c>
      <c r="F1613" t="s">
        <v>440</v>
      </c>
      <c r="G1613" s="960">
        <v>274</v>
      </c>
      <c r="H1613" t="s">
        <v>383</v>
      </c>
      <c r="I1613" s="940" t="s">
        <v>487</v>
      </c>
      <c r="J1613" s="940" t="s">
        <v>13</v>
      </c>
      <c r="K1613" s="940" t="s">
        <v>492</v>
      </c>
      <c r="L1613" s="948" t="s">
        <v>94</v>
      </c>
      <c r="M1613" s="963" t="s">
        <v>146</v>
      </c>
      <c r="N1613" s="679">
        <f t="shared" ca="1" si="279"/>
        <v>0</v>
      </c>
      <c r="O1613" s="679">
        <f t="shared" ca="1" si="281"/>
        <v>0</v>
      </c>
      <c r="P1613" s="679">
        <f t="shared" ca="1" si="281"/>
        <v>0</v>
      </c>
      <c r="Q1613" s="679">
        <f t="shared" ca="1" si="281"/>
        <v>0</v>
      </c>
      <c r="R1613" s="679">
        <f t="shared" ca="1" si="281"/>
        <v>0</v>
      </c>
      <c r="S1613" s="679">
        <f t="shared" ca="1" si="281"/>
        <v>0</v>
      </c>
      <c r="T1613" s="679">
        <f t="shared" ca="1" si="281"/>
        <v>0</v>
      </c>
      <c r="U1613" s="679">
        <f t="shared" ca="1" si="281"/>
        <v>0</v>
      </c>
      <c r="V1613" s="679">
        <f t="shared" ca="1" si="281"/>
        <v>0</v>
      </c>
      <c r="W1613" s="679">
        <f t="shared" ca="1" si="274"/>
        <v>0</v>
      </c>
      <c r="X1613" s="679">
        <f t="shared" ca="1" si="282"/>
        <v>0</v>
      </c>
      <c r="Y1613" s="679">
        <f t="shared" ca="1" si="282"/>
        <v>0</v>
      </c>
      <c r="Z1613" s="679">
        <f t="shared" ca="1" si="282"/>
        <v>0</v>
      </c>
      <c r="AA1613" t="str">
        <f t="shared" si="276"/>
        <v>ASR_Financial_Report_SHP21Final</v>
      </c>
      <c r="AB1613" s="960">
        <f t="shared" si="277"/>
        <v>44658</v>
      </c>
      <c r="AC1613" t="str">
        <f t="shared" si="278"/>
        <v>Unaudited</v>
      </c>
    </row>
    <row r="1614" spans="1:29" x14ac:dyDescent="0.25">
      <c r="A1614" t="s">
        <v>420</v>
      </c>
      <c r="B1614" t="s">
        <v>1366</v>
      </c>
      <c r="C1614" t="s">
        <v>1367</v>
      </c>
      <c r="D1614">
        <v>1900</v>
      </c>
      <c r="E1614" s="960">
        <v>1</v>
      </c>
      <c r="F1614" t="s">
        <v>440</v>
      </c>
      <c r="G1614" s="960">
        <v>274</v>
      </c>
      <c r="H1614" t="s">
        <v>383</v>
      </c>
      <c r="I1614" s="940" t="s">
        <v>487</v>
      </c>
      <c r="J1614" s="940" t="s">
        <v>13</v>
      </c>
      <c r="K1614" s="940" t="s">
        <v>13</v>
      </c>
      <c r="L1614" s="950" t="s">
        <v>35</v>
      </c>
      <c r="M1614" s="964" t="s">
        <v>13</v>
      </c>
      <c r="N1614" s="679">
        <f t="shared" ca="1" si="279"/>
        <v>0</v>
      </c>
      <c r="O1614" s="679">
        <f t="shared" ca="1" si="281"/>
        <v>0</v>
      </c>
      <c r="P1614" s="679">
        <f t="shared" ca="1" si="281"/>
        <v>0</v>
      </c>
      <c r="Q1614" s="679">
        <f t="shared" ca="1" si="281"/>
        <v>0</v>
      </c>
      <c r="R1614" s="679">
        <f t="shared" ca="1" si="281"/>
        <v>0</v>
      </c>
      <c r="S1614" s="679">
        <f t="shared" ca="1" si="281"/>
        <v>0</v>
      </c>
      <c r="T1614" s="679">
        <f t="shared" ca="1" si="281"/>
        <v>0</v>
      </c>
      <c r="U1614" s="679">
        <f t="shared" ca="1" si="281"/>
        <v>0</v>
      </c>
      <c r="V1614" s="679">
        <f t="shared" ca="1" si="281"/>
        <v>0</v>
      </c>
      <c r="W1614" s="679">
        <f t="shared" ca="1" si="274"/>
        <v>0</v>
      </c>
      <c r="X1614" s="679">
        <f t="shared" ca="1" si="282"/>
        <v>0</v>
      </c>
      <c r="Y1614" s="679">
        <f t="shared" ca="1" si="282"/>
        <v>0</v>
      </c>
      <c r="Z1614" s="679">
        <f t="shared" ca="1" si="282"/>
        <v>0</v>
      </c>
      <c r="AA1614" t="str">
        <f t="shared" si="276"/>
        <v>ASR_Financial_Report_SHP21Final</v>
      </c>
      <c r="AB1614" s="960">
        <f t="shared" si="277"/>
        <v>44658</v>
      </c>
      <c r="AC1614" t="str">
        <f t="shared" si="278"/>
        <v>Unaudited</v>
      </c>
    </row>
    <row r="1615" spans="1:29" x14ac:dyDescent="0.25">
      <c r="A1615" t="s">
        <v>420</v>
      </c>
      <c r="B1615" t="s">
        <v>1366</v>
      </c>
      <c r="C1615" t="s">
        <v>1367</v>
      </c>
      <c r="D1615">
        <v>1900</v>
      </c>
      <c r="E1615" s="960">
        <v>1</v>
      </c>
      <c r="F1615" t="s">
        <v>440</v>
      </c>
      <c r="G1615" s="960">
        <v>274</v>
      </c>
      <c r="H1615" t="s">
        <v>383</v>
      </c>
      <c r="I1615" s="961" t="s">
        <v>488</v>
      </c>
      <c r="J1615" s="961" t="s">
        <v>444</v>
      </c>
      <c r="K1615" s="961" t="s">
        <v>0</v>
      </c>
      <c r="L1615" s="940">
        <v>2.1</v>
      </c>
      <c r="M1615" s="961" t="s">
        <v>147</v>
      </c>
      <c r="N1615" s="679">
        <f t="shared" ca="1" si="279"/>
        <v>0</v>
      </c>
      <c r="O1615" s="679">
        <f t="shared" ca="1" si="281"/>
        <v>0</v>
      </c>
      <c r="P1615" s="679">
        <f t="shared" ca="1" si="281"/>
        <v>0</v>
      </c>
      <c r="Q1615" s="679">
        <f t="shared" ca="1" si="281"/>
        <v>0</v>
      </c>
      <c r="R1615" s="679">
        <f t="shared" ca="1" si="281"/>
        <v>0</v>
      </c>
      <c r="S1615" s="679">
        <f t="shared" ca="1" si="281"/>
        <v>0</v>
      </c>
      <c r="T1615" s="679">
        <f t="shared" ca="1" si="281"/>
        <v>0</v>
      </c>
      <c r="U1615" s="679">
        <f t="shared" ca="1" si="281"/>
        <v>0</v>
      </c>
      <c r="V1615" s="679">
        <f t="shared" ca="1" si="281"/>
        <v>0</v>
      </c>
      <c r="W1615" s="679">
        <f t="shared" ca="1" si="274"/>
        <v>0</v>
      </c>
      <c r="X1615" s="679">
        <f t="shared" ca="1" si="282"/>
        <v>0</v>
      </c>
      <c r="Y1615" s="679">
        <f t="shared" ca="1" si="282"/>
        <v>0</v>
      </c>
      <c r="Z1615" s="679">
        <f t="shared" ca="1" si="282"/>
        <v>0</v>
      </c>
      <c r="AA1615" t="str">
        <f t="shared" si="276"/>
        <v>ASR_Financial_Report_SHP21Final</v>
      </c>
      <c r="AB1615" s="960">
        <f t="shared" si="277"/>
        <v>44658</v>
      </c>
      <c r="AC1615" t="str">
        <f t="shared" si="278"/>
        <v>Unaudited</v>
      </c>
    </row>
    <row r="1616" spans="1:29" ht="30" x14ac:dyDescent="0.25">
      <c r="A1616" t="s">
        <v>420</v>
      </c>
      <c r="B1616" t="s">
        <v>1366</v>
      </c>
      <c r="C1616" t="s">
        <v>1367</v>
      </c>
      <c r="D1616">
        <v>1900</v>
      </c>
      <c r="E1616" s="960">
        <v>1</v>
      </c>
      <c r="F1616" t="s">
        <v>440</v>
      </c>
      <c r="G1616" s="960">
        <v>274</v>
      </c>
      <c r="H1616" t="s">
        <v>383</v>
      </c>
      <c r="I1616" s="940" t="s">
        <v>488</v>
      </c>
      <c r="J1616" s="940" t="s">
        <v>444</v>
      </c>
      <c r="K1616" s="940" t="s">
        <v>0</v>
      </c>
      <c r="L1616" s="940">
        <v>2.2000000000000002</v>
      </c>
      <c r="M1616" s="965" t="s">
        <v>148</v>
      </c>
      <c r="N1616" s="679">
        <f t="shared" ca="1" si="279"/>
        <v>0</v>
      </c>
      <c r="O1616" s="679">
        <f t="shared" ca="1" si="281"/>
        <v>0</v>
      </c>
      <c r="P1616" s="679">
        <f t="shared" ca="1" si="281"/>
        <v>0</v>
      </c>
      <c r="Q1616" s="679">
        <f t="shared" ca="1" si="281"/>
        <v>0</v>
      </c>
      <c r="R1616" s="679">
        <f t="shared" ca="1" si="281"/>
        <v>0</v>
      </c>
      <c r="S1616" s="679">
        <f t="shared" ca="1" si="281"/>
        <v>0</v>
      </c>
      <c r="T1616" s="679">
        <f t="shared" ca="1" si="281"/>
        <v>0</v>
      </c>
      <c r="U1616" s="679">
        <f t="shared" ca="1" si="281"/>
        <v>0</v>
      </c>
      <c r="V1616" s="679">
        <f t="shared" ca="1" si="281"/>
        <v>0</v>
      </c>
      <c r="W1616" s="679">
        <f t="shared" ca="1" si="274"/>
        <v>0</v>
      </c>
      <c r="X1616" s="679">
        <f t="shared" ca="1" si="282"/>
        <v>0</v>
      </c>
      <c r="Y1616" s="679">
        <f t="shared" ca="1" si="282"/>
        <v>0</v>
      </c>
      <c r="Z1616" s="679">
        <f t="shared" ca="1" si="282"/>
        <v>0</v>
      </c>
      <c r="AA1616" t="str">
        <f t="shared" si="276"/>
        <v>ASR_Financial_Report_SHP21Final</v>
      </c>
      <c r="AB1616" s="960">
        <f t="shared" si="277"/>
        <v>44658</v>
      </c>
      <c r="AC1616" t="str">
        <f t="shared" si="278"/>
        <v>Unaudited</v>
      </c>
    </row>
    <row r="1617" spans="1:29" x14ac:dyDescent="0.25">
      <c r="A1617" t="s">
        <v>420</v>
      </c>
      <c r="B1617" t="s">
        <v>1366</v>
      </c>
      <c r="C1617" t="s">
        <v>1367</v>
      </c>
      <c r="D1617">
        <v>1900</v>
      </c>
      <c r="E1617" s="960">
        <v>1</v>
      </c>
      <c r="F1617" t="s">
        <v>440</v>
      </c>
      <c r="G1617" s="960">
        <v>274</v>
      </c>
      <c r="H1617" t="s">
        <v>383</v>
      </c>
      <c r="I1617" s="940" t="s">
        <v>488</v>
      </c>
      <c r="J1617" s="940" t="s">
        <v>444</v>
      </c>
      <c r="K1617" s="940" t="s">
        <v>0</v>
      </c>
      <c r="L1617" s="940">
        <v>2.2999999999999998</v>
      </c>
      <c r="M1617" s="965" t="s">
        <v>149</v>
      </c>
      <c r="N1617" s="679">
        <f t="shared" ca="1" si="279"/>
        <v>0</v>
      </c>
      <c r="O1617" s="679">
        <f t="shared" ca="1" si="281"/>
        <v>0</v>
      </c>
      <c r="P1617" s="679">
        <f t="shared" ca="1" si="281"/>
        <v>0</v>
      </c>
      <c r="Q1617" s="679">
        <f t="shared" ca="1" si="281"/>
        <v>0</v>
      </c>
      <c r="R1617" s="679">
        <f t="shared" ca="1" si="281"/>
        <v>0</v>
      </c>
      <c r="S1617" s="679">
        <f t="shared" ca="1" si="281"/>
        <v>0</v>
      </c>
      <c r="T1617" s="679">
        <f t="shared" ca="1" si="281"/>
        <v>0</v>
      </c>
      <c r="U1617" s="679">
        <f t="shared" ca="1" si="281"/>
        <v>0</v>
      </c>
      <c r="V1617" s="679">
        <f t="shared" ca="1" si="281"/>
        <v>0</v>
      </c>
      <c r="W1617" s="679">
        <f t="shared" ca="1" si="274"/>
        <v>0</v>
      </c>
      <c r="X1617" s="679">
        <f t="shared" ca="1" si="282"/>
        <v>0</v>
      </c>
      <c r="Y1617" s="679">
        <f t="shared" ca="1" si="282"/>
        <v>0</v>
      </c>
      <c r="Z1617" s="679">
        <f t="shared" ca="1" si="282"/>
        <v>0</v>
      </c>
      <c r="AA1617" t="str">
        <f t="shared" si="276"/>
        <v>ASR_Financial_Report_SHP21Final</v>
      </c>
      <c r="AB1617" s="960">
        <f t="shared" si="277"/>
        <v>44658</v>
      </c>
      <c r="AC1617" t="str">
        <f t="shared" si="278"/>
        <v>Unaudited</v>
      </c>
    </row>
    <row r="1618" spans="1:29" x14ac:dyDescent="0.25">
      <c r="A1618" t="s">
        <v>420</v>
      </c>
      <c r="B1618" t="s">
        <v>1366</v>
      </c>
      <c r="C1618" t="s">
        <v>1367</v>
      </c>
      <c r="D1618">
        <v>1900</v>
      </c>
      <c r="E1618" s="960">
        <v>1</v>
      </c>
      <c r="F1618" t="s">
        <v>440</v>
      </c>
      <c r="G1618" s="960">
        <v>274</v>
      </c>
      <c r="H1618" t="s">
        <v>383</v>
      </c>
      <c r="I1618" s="940" t="s">
        <v>488</v>
      </c>
      <c r="J1618" s="940" t="s">
        <v>444</v>
      </c>
      <c r="K1618" s="940" t="s">
        <v>0</v>
      </c>
      <c r="L1618" s="940">
        <v>2.4</v>
      </c>
      <c r="M1618" s="965" t="s">
        <v>150</v>
      </c>
      <c r="N1618" s="679">
        <f t="shared" ca="1" si="279"/>
        <v>0</v>
      </c>
      <c r="O1618" s="679">
        <f t="shared" ca="1" si="281"/>
        <v>0</v>
      </c>
      <c r="P1618" s="679">
        <f t="shared" ca="1" si="281"/>
        <v>0</v>
      </c>
      <c r="Q1618" s="679">
        <f t="shared" ca="1" si="281"/>
        <v>0</v>
      </c>
      <c r="R1618" s="679">
        <f t="shared" ca="1" si="281"/>
        <v>0</v>
      </c>
      <c r="S1618" s="679">
        <f t="shared" ca="1" si="281"/>
        <v>0</v>
      </c>
      <c r="T1618" s="679">
        <f t="shared" ca="1" si="281"/>
        <v>0</v>
      </c>
      <c r="U1618" s="679">
        <f t="shared" ca="1" si="281"/>
        <v>0</v>
      </c>
      <c r="V1618" s="679">
        <f t="shared" ca="1" si="281"/>
        <v>0</v>
      </c>
      <c r="W1618" s="679">
        <f t="shared" ca="1" si="274"/>
        <v>0</v>
      </c>
      <c r="X1618" s="679">
        <f t="shared" ca="1" si="282"/>
        <v>0</v>
      </c>
      <c r="Y1618" s="679">
        <f t="shared" ca="1" si="282"/>
        <v>0</v>
      </c>
      <c r="Z1618" s="679">
        <f t="shared" ca="1" si="282"/>
        <v>0</v>
      </c>
      <c r="AA1618" t="str">
        <f t="shared" si="276"/>
        <v>ASR_Financial_Report_SHP21Final</v>
      </c>
      <c r="AB1618" s="960">
        <f t="shared" si="277"/>
        <v>44658</v>
      </c>
      <c r="AC1618" t="str">
        <f t="shared" si="278"/>
        <v>Unaudited</v>
      </c>
    </row>
    <row r="1619" spans="1:29" ht="30" x14ac:dyDescent="0.25">
      <c r="A1619" t="s">
        <v>420</v>
      </c>
      <c r="B1619" t="s">
        <v>1366</v>
      </c>
      <c r="C1619" t="s">
        <v>1367</v>
      </c>
      <c r="D1619">
        <v>1900</v>
      </c>
      <c r="E1619" s="960">
        <v>1</v>
      </c>
      <c r="F1619" t="s">
        <v>440</v>
      </c>
      <c r="G1619" s="960">
        <v>274</v>
      </c>
      <c r="H1619" t="s">
        <v>383</v>
      </c>
      <c r="I1619" s="940" t="s">
        <v>488</v>
      </c>
      <c r="J1619" s="940" t="s">
        <v>444</v>
      </c>
      <c r="K1619" s="940" t="s">
        <v>0</v>
      </c>
      <c r="L1619" s="940">
        <v>2.5</v>
      </c>
      <c r="M1619" s="965" t="s">
        <v>151</v>
      </c>
      <c r="N1619" s="679">
        <f t="shared" ca="1" si="279"/>
        <v>0</v>
      </c>
      <c r="O1619" s="679">
        <f t="shared" ca="1" si="281"/>
        <v>0</v>
      </c>
      <c r="P1619" s="679">
        <f t="shared" ca="1" si="281"/>
        <v>0</v>
      </c>
      <c r="Q1619" s="679">
        <f t="shared" ca="1" si="281"/>
        <v>0</v>
      </c>
      <c r="R1619" s="679">
        <f t="shared" ca="1" si="281"/>
        <v>0</v>
      </c>
      <c r="S1619" s="679">
        <f t="shared" ca="1" si="281"/>
        <v>0</v>
      </c>
      <c r="T1619" s="679">
        <f t="shared" ca="1" si="281"/>
        <v>0</v>
      </c>
      <c r="U1619" s="679">
        <f t="shared" ca="1" si="281"/>
        <v>0</v>
      </c>
      <c r="V1619" s="679">
        <f t="shared" ca="1" si="281"/>
        <v>0</v>
      </c>
      <c r="W1619" s="679">
        <f t="shared" ca="1" si="274"/>
        <v>0</v>
      </c>
      <c r="X1619" s="679">
        <f t="shared" ca="1" si="282"/>
        <v>0</v>
      </c>
      <c r="Y1619" s="679">
        <f t="shared" ca="1" si="282"/>
        <v>0</v>
      </c>
      <c r="Z1619" s="679">
        <f t="shared" ca="1" si="282"/>
        <v>0</v>
      </c>
      <c r="AA1619" t="str">
        <f t="shared" si="276"/>
        <v>ASR_Financial_Report_SHP21Final</v>
      </c>
      <c r="AB1619" s="960">
        <f t="shared" si="277"/>
        <v>44658</v>
      </c>
      <c r="AC1619" t="str">
        <f t="shared" si="278"/>
        <v>Unaudited</v>
      </c>
    </row>
    <row r="1620" spans="1:29" x14ac:dyDescent="0.25">
      <c r="A1620" t="s">
        <v>420</v>
      </c>
      <c r="B1620" t="s">
        <v>1366</v>
      </c>
      <c r="C1620" t="s">
        <v>1367</v>
      </c>
      <c r="D1620">
        <v>1900</v>
      </c>
      <c r="E1620" s="960">
        <v>1</v>
      </c>
      <c r="F1620" t="s">
        <v>440</v>
      </c>
      <c r="G1620" s="960">
        <v>274</v>
      </c>
      <c r="H1620" t="s">
        <v>383</v>
      </c>
      <c r="I1620" s="940" t="s">
        <v>488</v>
      </c>
      <c r="J1620" s="940" t="s">
        <v>444</v>
      </c>
      <c r="K1620" s="940" t="s">
        <v>0</v>
      </c>
      <c r="L1620" s="940" t="s">
        <v>96</v>
      </c>
      <c r="M1620" s="965" t="s">
        <v>7</v>
      </c>
      <c r="N1620" s="679">
        <f t="shared" ca="1" si="279"/>
        <v>0</v>
      </c>
      <c r="O1620" s="679">
        <f t="shared" ca="1" si="281"/>
        <v>0</v>
      </c>
      <c r="P1620" s="679">
        <f t="shared" ca="1" si="281"/>
        <v>0</v>
      </c>
      <c r="Q1620" s="679">
        <f t="shared" ca="1" si="281"/>
        <v>0</v>
      </c>
      <c r="R1620" s="679">
        <f t="shared" ca="1" si="281"/>
        <v>0</v>
      </c>
      <c r="S1620" s="679">
        <f t="shared" ca="1" si="281"/>
        <v>0</v>
      </c>
      <c r="T1620" s="679">
        <f t="shared" ca="1" si="281"/>
        <v>0</v>
      </c>
      <c r="U1620" s="679">
        <f t="shared" ca="1" si="281"/>
        <v>0</v>
      </c>
      <c r="V1620" s="679">
        <f t="shared" ca="1" si="281"/>
        <v>0</v>
      </c>
      <c r="W1620" s="679">
        <f t="shared" ca="1" si="274"/>
        <v>0</v>
      </c>
      <c r="X1620" s="679">
        <f t="shared" ca="1" si="282"/>
        <v>0</v>
      </c>
      <c r="Y1620" s="679">
        <f t="shared" ca="1" si="282"/>
        <v>0</v>
      </c>
      <c r="Z1620" s="679">
        <f t="shared" ca="1" si="282"/>
        <v>0</v>
      </c>
      <c r="AA1620" t="str">
        <f t="shared" si="276"/>
        <v>ASR_Financial_Report_SHP21Final</v>
      </c>
      <c r="AB1620" s="960">
        <f t="shared" si="277"/>
        <v>44658</v>
      </c>
      <c r="AC1620" t="str">
        <f t="shared" si="278"/>
        <v>Unaudited</v>
      </c>
    </row>
    <row r="1621" spans="1:29" x14ac:dyDescent="0.25">
      <c r="A1621" t="s">
        <v>420</v>
      </c>
      <c r="B1621" t="s">
        <v>1366</v>
      </c>
      <c r="C1621" t="s">
        <v>1367</v>
      </c>
      <c r="D1621">
        <v>1900</v>
      </c>
      <c r="E1621" s="960">
        <v>1</v>
      </c>
      <c r="F1621" t="s">
        <v>440</v>
      </c>
      <c r="G1621" s="960">
        <v>274</v>
      </c>
      <c r="H1621" t="s">
        <v>383</v>
      </c>
      <c r="I1621" s="940" t="s">
        <v>488</v>
      </c>
      <c r="J1621" s="940" t="s">
        <v>444</v>
      </c>
      <c r="K1621" s="940" t="s">
        <v>0</v>
      </c>
      <c r="L1621" s="940" t="s">
        <v>152</v>
      </c>
      <c r="M1621" s="965" t="s">
        <v>451</v>
      </c>
      <c r="N1621" s="679">
        <f t="shared" ca="1" si="279"/>
        <v>0</v>
      </c>
      <c r="O1621" s="679">
        <f t="shared" ref="O1621:V1629" ca="1" si="283">IF(OR(AND($F1621="PY",O$1&lt;&gt;"Prior Year"),AND($F1621&lt;&gt;"PY",O$1="Prior Year")),0,INDEX(INDIRECT("'MMA Rev-Exp "&amp;$H1621&amp;"'!$A$1:$CA$200"),IF($J1621="Member Months",MATCH($J1621,INDIRECT("'MMA Rev-Exp "&amp;$H1621&amp;"'!$A$1:$A$200"),0),MATCH($L1621,INDIRECT("'MMA Rev-Exp "&amp;$H1621&amp;"'!$B$1:$B$200"),0)),IF($F1621="PY",MATCH("Prior Year Adjustments",INDIRECT("'MMA Rev-Exp "&amp;$H1621&amp;"'!$A$8:$CA$8"),0),MATCH(IF($F1621="Q1","JANUARY - MARCH (Q1)",IF($F1621="Q2","APRIL - JUNE (Q2)",IF($F1621="Q3","JULY - SEPTEMBER (Q3)",IF($F1621="Q4","OCTOBER - DECEMBER (Q4)",0)))),INDIRECT("'MMA Rev-Exp "&amp;$H1621&amp;"'!$A$7:$CA$7"),0)+MATCH(O$1,INDIRECT("'MMA Rev-Exp "&amp;$H1621&amp;"'!$D$8:$CA$8"),0)-1)))</f>
        <v>0</v>
      </c>
      <c r="P1621" s="679">
        <f t="shared" ca="1" si="283"/>
        <v>0</v>
      </c>
      <c r="Q1621" s="679">
        <f t="shared" ca="1" si="283"/>
        <v>0</v>
      </c>
      <c r="R1621" s="679">
        <f t="shared" ca="1" si="283"/>
        <v>0</v>
      </c>
      <c r="S1621" s="679">
        <f t="shared" ca="1" si="283"/>
        <v>0</v>
      </c>
      <c r="T1621" s="679">
        <f t="shared" ca="1" si="283"/>
        <v>0</v>
      </c>
      <c r="U1621" s="679">
        <f t="shared" ca="1" si="283"/>
        <v>0</v>
      </c>
      <c r="V1621" s="679">
        <f t="shared" ca="1" si="283"/>
        <v>0</v>
      </c>
      <c r="W1621" s="679">
        <f t="shared" ca="1" si="274"/>
        <v>0</v>
      </c>
      <c r="X1621" s="679">
        <f t="shared" ca="1" si="282"/>
        <v>0</v>
      </c>
      <c r="Y1621" s="679">
        <f t="shared" ca="1" si="282"/>
        <v>0</v>
      </c>
      <c r="Z1621" s="679">
        <f t="shared" ca="1" si="282"/>
        <v>0</v>
      </c>
      <c r="AA1621" t="str">
        <f t="shared" si="276"/>
        <v>ASR_Financial_Report_SHP21Final</v>
      </c>
      <c r="AB1621" s="960">
        <f t="shared" si="277"/>
        <v>44658</v>
      </c>
      <c r="AC1621" t="str">
        <f t="shared" si="278"/>
        <v>Unaudited</v>
      </c>
    </row>
    <row r="1622" spans="1:29" x14ac:dyDescent="0.25">
      <c r="A1622" t="s">
        <v>420</v>
      </c>
      <c r="B1622" t="s">
        <v>1366</v>
      </c>
      <c r="C1622" t="s">
        <v>1367</v>
      </c>
      <c r="D1622">
        <v>1900</v>
      </c>
      <c r="E1622" s="960">
        <v>1</v>
      </c>
      <c r="F1622" t="s">
        <v>440</v>
      </c>
      <c r="G1622" s="960">
        <v>274</v>
      </c>
      <c r="H1622" t="s">
        <v>383</v>
      </c>
      <c r="I1622" s="940" t="s">
        <v>488</v>
      </c>
      <c r="J1622" s="940" t="s">
        <v>444</v>
      </c>
      <c r="K1622" s="940" t="s">
        <v>0</v>
      </c>
      <c r="L1622" s="948" t="s">
        <v>898</v>
      </c>
      <c r="M1622" s="963" t="s">
        <v>24</v>
      </c>
      <c r="N1622" s="679">
        <f t="shared" ca="1" si="279"/>
        <v>0</v>
      </c>
      <c r="O1622" s="679">
        <f t="shared" ca="1" si="283"/>
        <v>0</v>
      </c>
      <c r="P1622" s="679">
        <f t="shared" ca="1" si="283"/>
        <v>0</v>
      </c>
      <c r="Q1622" s="679">
        <f t="shared" ca="1" si="283"/>
        <v>0</v>
      </c>
      <c r="R1622" s="679">
        <f t="shared" ca="1" si="283"/>
        <v>0</v>
      </c>
      <c r="S1622" s="679">
        <f t="shared" ca="1" si="283"/>
        <v>0</v>
      </c>
      <c r="T1622" s="679">
        <f t="shared" ca="1" si="283"/>
        <v>0</v>
      </c>
      <c r="U1622" s="679">
        <f t="shared" ca="1" si="283"/>
        <v>0</v>
      </c>
      <c r="V1622" s="679">
        <f t="shared" ca="1" si="283"/>
        <v>0</v>
      </c>
      <c r="W1622" s="679">
        <f t="shared" ca="1" si="274"/>
        <v>0</v>
      </c>
      <c r="X1622" s="679">
        <f t="shared" ca="1" si="282"/>
        <v>0</v>
      </c>
      <c r="Y1622" s="679">
        <f t="shared" ca="1" si="282"/>
        <v>0</v>
      </c>
      <c r="Z1622" s="679">
        <f t="shared" ca="1" si="282"/>
        <v>0</v>
      </c>
      <c r="AA1622" t="str">
        <f t="shared" si="276"/>
        <v>ASR_Financial_Report_SHP21Final</v>
      </c>
      <c r="AB1622" s="960">
        <f t="shared" si="277"/>
        <v>44658</v>
      </c>
      <c r="AC1622" t="str">
        <f t="shared" si="278"/>
        <v>Unaudited</v>
      </c>
    </row>
    <row r="1623" spans="1:29" x14ac:dyDescent="0.25">
      <c r="A1623" t="s">
        <v>420</v>
      </c>
      <c r="B1623" t="s">
        <v>1366</v>
      </c>
      <c r="C1623" t="s">
        <v>1367</v>
      </c>
      <c r="D1623">
        <v>1900</v>
      </c>
      <c r="E1623" s="960">
        <v>1</v>
      </c>
      <c r="F1623" t="s">
        <v>440</v>
      </c>
      <c r="G1623" s="960">
        <v>274</v>
      </c>
      <c r="H1623" t="s">
        <v>383</v>
      </c>
      <c r="I1623" s="965" t="s">
        <v>488</v>
      </c>
      <c r="J1623" s="965" t="s">
        <v>444</v>
      </c>
      <c r="K1623" s="965" t="s">
        <v>53</v>
      </c>
      <c r="L1623" s="940">
        <v>3.1</v>
      </c>
      <c r="M1623" s="965" t="s">
        <v>33</v>
      </c>
      <c r="N1623" s="679">
        <f t="shared" ca="1" si="279"/>
        <v>0</v>
      </c>
      <c r="O1623" s="679">
        <f t="shared" ca="1" si="283"/>
        <v>0</v>
      </c>
      <c r="P1623" s="679">
        <f t="shared" ca="1" si="283"/>
        <v>0</v>
      </c>
      <c r="Q1623" s="679">
        <f t="shared" ca="1" si="283"/>
        <v>0</v>
      </c>
      <c r="R1623" s="679">
        <f t="shared" ca="1" si="283"/>
        <v>0</v>
      </c>
      <c r="S1623" s="679">
        <f t="shared" ca="1" si="283"/>
        <v>0</v>
      </c>
      <c r="T1623" s="679">
        <f t="shared" ca="1" si="283"/>
        <v>0</v>
      </c>
      <c r="U1623" s="679">
        <f t="shared" ca="1" si="283"/>
        <v>0</v>
      </c>
      <c r="V1623" s="679">
        <f t="shared" ca="1" si="283"/>
        <v>0</v>
      </c>
      <c r="W1623" s="679">
        <f t="shared" ca="1" si="274"/>
        <v>0</v>
      </c>
      <c r="X1623" s="679">
        <f t="shared" ca="1" si="282"/>
        <v>0</v>
      </c>
      <c r="Y1623" s="679">
        <f t="shared" ca="1" si="282"/>
        <v>0</v>
      </c>
      <c r="Z1623" s="679">
        <f t="shared" ca="1" si="282"/>
        <v>0</v>
      </c>
      <c r="AA1623" t="str">
        <f t="shared" si="276"/>
        <v>ASR_Financial_Report_SHP21Final</v>
      </c>
      <c r="AB1623" s="960">
        <f t="shared" si="277"/>
        <v>44658</v>
      </c>
      <c r="AC1623" t="str">
        <f t="shared" si="278"/>
        <v>Unaudited</v>
      </c>
    </row>
    <row r="1624" spans="1:29" x14ac:dyDescent="0.25">
      <c r="A1624" t="s">
        <v>420</v>
      </c>
      <c r="B1624" t="s">
        <v>1366</v>
      </c>
      <c r="C1624" t="s">
        <v>1367</v>
      </c>
      <c r="D1624">
        <v>1900</v>
      </c>
      <c r="E1624" s="960">
        <v>1</v>
      </c>
      <c r="F1624" t="s">
        <v>440</v>
      </c>
      <c r="G1624" s="960">
        <v>274</v>
      </c>
      <c r="H1624" t="s">
        <v>383</v>
      </c>
      <c r="I1624" s="940" t="s">
        <v>488</v>
      </c>
      <c r="J1624" s="940" t="s">
        <v>444</v>
      </c>
      <c r="K1624" s="940" t="s">
        <v>53</v>
      </c>
      <c r="L1624" s="946">
        <v>3.2</v>
      </c>
      <c r="M1624" s="966" t="s">
        <v>34</v>
      </c>
      <c r="N1624" s="679">
        <f t="shared" ca="1" si="279"/>
        <v>0</v>
      </c>
      <c r="O1624" s="679">
        <f t="shared" ca="1" si="283"/>
        <v>0</v>
      </c>
      <c r="P1624" s="679">
        <f t="shared" ca="1" si="283"/>
        <v>0</v>
      </c>
      <c r="Q1624" s="679">
        <f t="shared" ca="1" si="283"/>
        <v>0</v>
      </c>
      <c r="R1624" s="679">
        <f t="shared" ca="1" si="283"/>
        <v>0</v>
      </c>
      <c r="S1624" s="679">
        <f t="shared" ca="1" si="283"/>
        <v>0</v>
      </c>
      <c r="T1624" s="679">
        <f t="shared" ca="1" si="283"/>
        <v>0</v>
      </c>
      <c r="U1624" s="679">
        <f t="shared" ca="1" si="283"/>
        <v>0</v>
      </c>
      <c r="V1624" s="679">
        <f t="shared" ca="1" si="283"/>
        <v>0</v>
      </c>
      <c r="W1624" s="679">
        <f t="shared" ca="1" si="274"/>
        <v>0</v>
      </c>
      <c r="X1624" s="679">
        <f t="shared" ca="1" si="282"/>
        <v>0</v>
      </c>
      <c r="Y1624" s="679">
        <f t="shared" ca="1" si="282"/>
        <v>0</v>
      </c>
      <c r="Z1624" s="679">
        <f t="shared" ca="1" si="282"/>
        <v>0</v>
      </c>
      <c r="AA1624" t="str">
        <f t="shared" si="276"/>
        <v>ASR_Financial_Report_SHP21Final</v>
      </c>
      <c r="AB1624" s="960">
        <f t="shared" si="277"/>
        <v>44658</v>
      </c>
      <c r="AC1624" t="str">
        <f t="shared" si="278"/>
        <v>Unaudited</v>
      </c>
    </row>
    <row r="1625" spans="1:29" x14ac:dyDescent="0.25">
      <c r="A1625" t="s">
        <v>420</v>
      </c>
      <c r="B1625" t="s">
        <v>1366</v>
      </c>
      <c r="C1625" t="s">
        <v>1367</v>
      </c>
      <c r="D1625">
        <v>1900</v>
      </c>
      <c r="E1625" s="960">
        <v>1</v>
      </c>
      <c r="F1625" t="s">
        <v>440</v>
      </c>
      <c r="G1625" s="960">
        <v>274</v>
      </c>
      <c r="H1625" t="s">
        <v>383</v>
      </c>
      <c r="I1625" s="940" t="s">
        <v>488</v>
      </c>
      <c r="J1625" s="940" t="s">
        <v>444</v>
      </c>
      <c r="K1625" s="940" t="s">
        <v>53</v>
      </c>
      <c r="L1625" s="946">
        <v>3.3</v>
      </c>
      <c r="M1625" s="966" t="s">
        <v>54</v>
      </c>
      <c r="N1625" s="679">
        <f t="shared" ca="1" si="279"/>
        <v>0</v>
      </c>
      <c r="O1625" s="679">
        <f t="shared" ca="1" si="283"/>
        <v>0</v>
      </c>
      <c r="P1625" s="679">
        <f t="shared" ca="1" si="283"/>
        <v>0</v>
      </c>
      <c r="Q1625" s="679">
        <f t="shared" ca="1" si="283"/>
        <v>0</v>
      </c>
      <c r="R1625" s="679">
        <f t="shared" ca="1" si="283"/>
        <v>0</v>
      </c>
      <c r="S1625" s="679">
        <f t="shared" ca="1" si="283"/>
        <v>0</v>
      </c>
      <c r="T1625" s="679">
        <f t="shared" ca="1" si="283"/>
        <v>0</v>
      </c>
      <c r="U1625" s="679">
        <f t="shared" ca="1" si="283"/>
        <v>0</v>
      </c>
      <c r="V1625" s="679">
        <f t="shared" ca="1" si="283"/>
        <v>0</v>
      </c>
      <c r="W1625" s="679">
        <f t="shared" ca="1" si="274"/>
        <v>0</v>
      </c>
      <c r="X1625" s="679">
        <f t="shared" ca="1" si="282"/>
        <v>0</v>
      </c>
      <c r="Y1625" s="679">
        <f t="shared" ca="1" si="282"/>
        <v>0</v>
      </c>
      <c r="Z1625" s="679">
        <f t="shared" ca="1" si="282"/>
        <v>0</v>
      </c>
      <c r="AA1625" t="str">
        <f t="shared" si="276"/>
        <v>ASR_Financial_Report_SHP21Final</v>
      </c>
      <c r="AB1625" s="960">
        <f t="shared" si="277"/>
        <v>44658</v>
      </c>
      <c r="AC1625" t="str">
        <f t="shared" si="278"/>
        <v>Unaudited</v>
      </c>
    </row>
    <row r="1626" spans="1:29" x14ac:dyDescent="0.25">
      <c r="A1626" t="s">
        <v>420</v>
      </c>
      <c r="B1626" t="s">
        <v>1366</v>
      </c>
      <c r="C1626" t="s">
        <v>1367</v>
      </c>
      <c r="D1626">
        <v>1900</v>
      </c>
      <c r="E1626" s="960">
        <v>1</v>
      </c>
      <c r="F1626" t="s">
        <v>440</v>
      </c>
      <c r="G1626" s="960">
        <v>274</v>
      </c>
      <c r="H1626" t="s">
        <v>383</v>
      </c>
      <c r="I1626" s="940" t="s">
        <v>488</v>
      </c>
      <c r="J1626" s="940" t="s">
        <v>444</v>
      </c>
      <c r="K1626" s="940" t="s">
        <v>53</v>
      </c>
      <c r="L1626" s="950" t="s">
        <v>44</v>
      </c>
      <c r="M1626" s="967" t="s">
        <v>153</v>
      </c>
      <c r="N1626" s="679">
        <f t="shared" ca="1" si="279"/>
        <v>0</v>
      </c>
      <c r="O1626" s="679">
        <f t="shared" ca="1" si="283"/>
        <v>0</v>
      </c>
      <c r="P1626" s="679">
        <f t="shared" ca="1" si="283"/>
        <v>0</v>
      </c>
      <c r="Q1626" s="679">
        <f t="shared" ca="1" si="283"/>
        <v>0</v>
      </c>
      <c r="R1626" s="679">
        <f t="shared" ca="1" si="283"/>
        <v>0</v>
      </c>
      <c r="S1626" s="679">
        <f t="shared" ca="1" si="283"/>
        <v>0</v>
      </c>
      <c r="T1626" s="679">
        <f t="shared" ca="1" si="283"/>
        <v>0</v>
      </c>
      <c r="U1626" s="679">
        <f t="shared" ca="1" si="283"/>
        <v>0</v>
      </c>
      <c r="V1626" s="679">
        <f t="shared" ca="1" si="283"/>
        <v>0</v>
      </c>
      <c r="W1626" s="679">
        <f t="shared" ca="1" si="274"/>
        <v>0</v>
      </c>
      <c r="X1626" s="679">
        <f t="shared" ca="1" si="282"/>
        <v>0</v>
      </c>
      <c r="Y1626" s="679">
        <f t="shared" ca="1" si="282"/>
        <v>0</v>
      </c>
      <c r="Z1626" s="679">
        <f t="shared" ca="1" si="282"/>
        <v>0</v>
      </c>
      <c r="AA1626" t="str">
        <f t="shared" si="276"/>
        <v>ASR_Financial_Report_SHP21Final</v>
      </c>
      <c r="AB1626" s="960">
        <f t="shared" si="277"/>
        <v>44658</v>
      </c>
      <c r="AC1626" t="str">
        <f t="shared" si="278"/>
        <v>Unaudited</v>
      </c>
    </row>
    <row r="1627" spans="1:29" x14ac:dyDescent="0.25">
      <c r="A1627" t="s">
        <v>420</v>
      </c>
      <c r="B1627" t="s">
        <v>1366</v>
      </c>
      <c r="C1627" t="s">
        <v>1367</v>
      </c>
      <c r="D1627">
        <v>1900</v>
      </c>
      <c r="E1627" s="960">
        <v>1</v>
      </c>
      <c r="F1627" t="s">
        <v>440</v>
      </c>
      <c r="G1627" s="960">
        <v>274</v>
      </c>
      <c r="H1627" t="s">
        <v>383</v>
      </c>
      <c r="I1627" s="966" t="s">
        <v>488</v>
      </c>
      <c r="J1627" s="966" t="s">
        <v>444</v>
      </c>
      <c r="K1627" s="966" t="s">
        <v>53</v>
      </c>
      <c r="L1627" s="946" t="s">
        <v>41</v>
      </c>
      <c r="M1627" s="966" t="s">
        <v>52</v>
      </c>
      <c r="N1627" s="679">
        <f t="shared" ca="1" si="279"/>
        <v>0</v>
      </c>
      <c r="O1627" s="679">
        <f t="shared" ca="1" si="283"/>
        <v>0</v>
      </c>
      <c r="P1627" s="679">
        <f t="shared" ca="1" si="283"/>
        <v>0</v>
      </c>
      <c r="Q1627" s="679">
        <f t="shared" ca="1" si="283"/>
        <v>0</v>
      </c>
      <c r="R1627" s="679">
        <f t="shared" ca="1" si="283"/>
        <v>0</v>
      </c>
      <c r="S1627" s="679">
        <f t="shared" ca="1" si="283"/>
        <v>0</v>
      </c>
      <c r="T1627" s="679">
        <f t="shared" ca="1" si="283"/>
        <v>0</v>
      </c>
      <c r="U1627" s="679">
        <f t="shared" ca="1" si="283"/>
        <v>0</v>
      </c>
      <c r="V1627" s="679">
        <f t="shared" ca="1" si="283"/>
        <v>0</v>
      </c>
      <c r="W1627" s="679">
        <f t="shared" ca="1" si="274"/>
        <v>0</v>
      </c>
      <c r="X1627" s="679">
        <f t="shared" ca="1" si="282"/>
        <v>0</v>
      </c>
      <c r="Y1627" s="679">
        <f t="shared" ca="1" si="282"/>
        <v>0</v>
      </c>
      <c r="Z1627" s="679">
        <f t="shared" ca="1" si="282"/>
        <v>0</v>
      </c>
      <c r="AA1627" t="str">
        <f t="shared" si="276"/>
        <v>ASR_Financial_Report_SHP21Final</v>
      </c>
      <c r="AB1627" s="960">
        <f t="shared" si="277"/>
        <v>44658</v>
      </c>
      <c r="AC1627" t="str">
        <f t="shared" si="278"/>
        <v>Unaudited</v>
      </c>
    </row>
    <row r="1628" spans="1:29" x14ac:dyDescent="0.25">
      <c r="A1628" t="s">
        <v>420</v>
      </c>
      <c r="B1628" t="s">
        <v>1366</v>
      </c>
      <c r="C1628" t="s">
        <v>1367</v>
      </c>
      <c r="D1628">
        <v>1900</v>
      </c>
      <c r="E1628" s="960">
        <v>1</v>
      </c>
      <c r="F1628" t="s">
        <v>440</v>
      </c>
      <c r="G1628" s="960">
        <v>274</v>
      </c>
      <c r="H1628" t="s">
        <v>383</v>
      </c>
      <c r="I1628" s="940" t="s">
        <v>488</v>
      </c>
      <c r="J1628" s="940" t="s">
        <v>444</v>
      </c>
      <c r="K1628" s="940" t="s">
        <v>53</v>
      </c>
      <c r="L1628" s="940" t="s">
        <v>42</v>
      </c>
      <c r="M1628" s="965" t="s">
        <v>154</v>
      </c>
      <c r="N1628" s="679">
        <f t="shared" ca="1" si="279"/>
        <v>0</v>
      </c>
      <c r="O1628" s="679">
        <f t="shared" ca="1" si="283"/>
        <v>0</v>
      </c>
      <c r="P1628" s="679">
        <f t="shared" ca="1" si="283"/>
        <v>0</v>
      </c>
      <c r="Q1628" s="679">
        <f t="shared" ca="1" si="283"/>
        <v>0</v>
      </c>
      <c r="R1628" s="679">
        <f t="shared" ca="1" si="283"/>
        <v>0</v>
      </c>
      <c r="S1628" s="679">
        <f t="shared" ca="1" si="283"/>
        <v>0</v>
      </c>
      <c r="T1628" s="679">
        <f t="shared" ca="1" si="283"/>
        <v>0</v>
      </c>
      <c r="U1628" s="679">
        <f t="shared" ca="1" si="283"/>
        <v>0</v>
      </c>
      <c r="V1628" s="679">
        <f t="shared" ca="1" si="283"/>
        <v>0</v>
      </c>
      <c r="W1628" s="679">
        <f t="shared" ca="1" si="274"/>
        <v>0</v>
      </c>
      <c r="X1628" s="679">
        <f t="shared" ca="1" si="282"/>
        <v>0</v>
      </c>
      <c r="Y1628" s="679">
        <f t="shared" ca="1" si="282"/>
        <v>0</v>
      </c>
      <c r="Z1628" s="679">
        <f t="shared" ca="1" si="282"/>
        <v>0</v>
      </c>
      <c r="AA1628" t="str">
        <f t="shared" si="276"/>
        <v>ASR_Financial_Report_SHP21Final</v>
      </c>
      <c r="AB1628" s="960">
        <f t="shared" si="277"/>
        <v>44658</v>
      </c>
      <c r="AC1628" t="str">
        <f t="shared" si="278"/>
        <v>Unaudited</v>
      </c>
    </row>
    <row r="1629" spans="1:29" x14ac:dyDescent="0.25">
      <c r="A1629" t="s">
        <v>420</v>
      </c>
      <c r="B1629" t="s">
        <v>1366</v>
      </c>
      <c r="C1629" t="s">
        <v>1367</v>
      </c>
      <c r="D1629">
        <v>1900</v>
      </c>
      <c r="E1629" s="960">
        <v>1</v>
      </c>
      <c r="F1629" t="s">
        <v>440</v>
      </c>
      <c r="G1629" s="960">
        <v>274</v>
      </c>
      <c r="H1629" t="s">
        <v>383</v>
      </c>
      <c r="I1629" s="940" t="s">
        <v>488</v>
      </c>
      <c r="J1629" s="940" t="s">
        <v>444</v>
      </c>
      <c r="K1629" s="940" t="s">
        <v>53</v>
      </c>
      <c r="L1629" s="940" t="s">
        <v>43</v>
      </c>
      <c r="M1629" s="965" t="s">
        <v>462</v>
      </c>
      <c r="N1629" s="679">
        <f t="shared" ca="1" si="279"/>
        <v>0</v>
      </c>
      <c r="O1629" s="679">
        <f t="shared" ca="1" si="283"/>
        <v>0</v>
      </c>
      <c r="P1629" s="679">
        <f t="shared" ca="1" si="283"/>
        <v>0</v>
      </c>
      <c r="Q1629" s="679">
        <f t="shared" ca="1" si="283"/>
        <v>0</v>
      </c>
      <c r="R1629" s="679">
        <f t="shared" ca="1" si="283"/>
        <v>0</v>
      </c>
      <c r="S1629" s="679">
        <f t="shared" ca="1" si="283"/>
        <v>0</v>
      </c>
      <c r="T1629" s="679">
        <f t="shared" ca="1" si="283"/>
        <v>0</v>
      </c>
      <c r="U1629" s="679">
        <f t="shared" ca="1" si="283"/>
        <v>0</v>
      </c>
      <c r="V1629" s="679">
        <f t="shared" ca="1" si="283"/>
        <v>0</v>
      </c>
      <c r="W1629" s="679">
        <f t="shared" ca="1" si="274"/>
        <v>0</v>
      </c>
      <c r="X1629" s="679">
        <f t="shared" ca="1" si="282"/>
        <v>0</v>
      </c>
      <c r="Y1629" s="679">
        <f t="shared" ca="1" si="282"/>
        <v>0</v>
      </c>
      <c r="Z1629" s="679">
        <f t="shared" ca="1" si="282"/>
        <v>0</v>
      </c>
      <c r="AA1629" t="str">
        <f t="shared" si="276"/>
        <v>ASR_Financial_Report_SHP21Final</v>
      </c>
      <c r="AB1629" s="960">
        <f t="shared" si="277"/>
        <v>44658</v>
      </c>
      <c r="AC1629" t="str">
        <f t="shared" si="278"/>
        <v>Unaudited</v>
      </c>
    </row>
    <row r="1630" spans="1:29" x14ac:dyDescent="0.25">
      <c r="A1630" t="s">
        <v>420</v>
      </c>
      <c r="B1630" t="s">
        <v>1366</v>
      </c>
      <c r="C1630" t="s">
        <v>1367</v>
      </c>
      <c r="D1630">
        <v>1900</v>
      </c>
      <c r="E1630" s="960">
        <v>1</v>
      </c>
      <c r="F1630" t="s">
        <v>440</v>
      </c>
      <c r="G1630" s="960">
        <v>274</v>
      </c>
      <c r="H1630" t="s">
        <v>383</v>
      </c>
      <c r="I1630" s="940" t="s">
        <v>488</v>
      </c>
      <c r="J1630" s="940" t="s">
        <v>444</v>
      </c>
      <c r="K1630" s="940" t="s">
        <v>901</v>
      </c>
      <c r="L1630" s="940" t="s">
        <v>902</v>
      </c>
      <c r="M1630" s="965" t="s">
        <v>901</v>
      </c>
      <c r="N1630" s="679">
        <f t="shared" ca="1" si="279"/>
        <v>0</v>
      </c>
      <c r="O1630" s="679">
        <f ca="1">IF(OR(AND($F1630="PY",O$1&lt;&gt;"Prior Year"),AND($F1630&lt;&gt;"PY",O$1="Prior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"&amp;$H1630&amp;"'!$A$7:$CA$7"),0)+MATCH(O$1,INDIRECT("'MMA Rev-Exp "&amp;$H1630&amp;"'!$D$8:$CA$8"),0)-1)))</f>
        <v>0</v>
      </c>
      <c r="P1630" s="679">
        <f ca="1">IF(OR(AND($F1630="PY",P$1&lt;&gt;"Prior Year"),AND($F1630&lt;&gt;"PY",P$1="Prior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"&amp;$H1630&amp;"'!$A$7:$CA$7"),0)+MATCH(P$1,INDIRECT("'MMA Rev-Exp "&amp;$H1630&amp;"'!$D$8:$CA$8"),0)-1)))</f>
        <v>0</v>
      </c>
      <c r="Q1630" s="679">
        <f ca="1">IF(OR(AND($F1630="PY",Q$1&lt;&gt;"Prior Year"),AND($F1630&lt;&gt;"PY",Q$1="Prior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"&amp;$H1630&amp;"'!$A$7:$CA$7"),0)+MATCH(Q$1,INDIRECT("'MMA Rev-Exp "&amp;$H1630&amp;"'!$D$8:$CA$8"),0)-1)))</f>
        <v>0</v>
      </c>
      <c r="R1630" s="679">
        <f t="shared" ref="O1630:Z1645" ca="1" si="284">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679">
        <f t="shared" ca="1" si="284"/>
        <v>0</v>
      </c>
      <c r="T1630" s="679">
        <f t="shared" ca="1" si="284"/>
        <v>0</v>
      </c>
      <c r="U1630" s="679">
        <f t="shared" ca="1" si="284"/>
        <v>0</v>
      </c>
      <c r="V1630" s="679">
        <f t="shared" ca="1" si="284"/>
        <v>0</v>
      </c>
      <c r="W1630" s="679">
        <f t="shared" ca="1" si="274"/>
        <v>0</v>
      </c>
      <c r="X1630" s="679">
        <f t="shared" ca="1" si="284"/>
        <v>0</v>
      </c>
      <c r="Y1630" s="679">
        <f t="shared" ca="1" si="284"/>
        <v>0</v>
      </c>
      <c r="Z1630" s="679">
        <f t="shared" ca="1" si="284"/>
        <v>0</v>
      </c>
      <c r="AA1630" t="str">
        <f t="shared" si="276"/>
        <v>ASR_Financial_Report_SHP21Final</v>
      </c>
      <c r="AB1630" s="960">
        <f t="shared" si="277"/>
        <v>44658</v>
      </c>
      <c r="AC1630" t="str">
        <f t="shared" si="278"/>
        <v>Unaudited</v>
      </c>
    </row>
    <row r="1631" spans="1:29" x14ac:dyDescent="0.25">
      <c r="A1631" t="s">
        <v>420</v>
      </c>
      <c r="B1631" t="s">
        <v>1366</v>
      </c>
      <c r="C1631" t="s">
        <v>1367</v>
      </c>
      <c r="D1631">
        <v>1900</v>
      </c>
      <c r="E1631" s="960">
        <v>1</v>
      </c>
      <c r="F1631" t="s">
        <v>440</v>
      </c>
      <c r="G1631" s="960">
        <v>274</v>
      </c>
      <c r="H1631" t="s">
        <v>383</v>
      </c>
      <c r="I1631" s="940" t="s">
        <v>488</v>
      </c>
      <c r="J1631" s="940" t="s">
        <v>444</v>
      </c>
      <c r="K1631" s="940" t="s">
        <v>901</v>
      </c>
      <c r="L1631" s="948" t="s">
        <v>903</v>
      </c>
      <c r="M1631" s="963" t="s">
        <v>906</v>
      </c>
      <c r="N1631" s="679">
        <f t="shared" ref="N1631:Z1665" ca="1" si="285">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679">
        <f t="shared" ca="1" si="284"/>
        <v>0</v>
      </c>
      <c r="P1631" s="679">
        <f t="shared" ca="1" si="284"/>
        <v>0</v>
      </c>
      <c r="Q1631" s="679">
        <f t="shared" ca="1" si="284"/>
        <v>0</v>
      </c>
      <c r="R1631" s="679">
        <f t="shared" ca="1" si="284"/>
        <v>0</v>
      </c>
      <c r="S1631" s="679">
        <f t="shared" ca="1" si="284"/>
        <v>0</v>
      </c>
      <c r="T1631" s="679">
        <f t="shared" ca="1" si="284"/>
        <v>0</v>
      </c>
      <c r="U1631" s="679">
        <f t="shared" ca="1" si="284"/>
        <v>0</v>
      </c>
      <c r="V1631" s="679">
        <f t="shared" ca="1" si="284"/>
        <v>0</v>
      </c>
      <c r="W1631" s="679">
        <f t="shared" ca="1" si="274"/>
        <v>0</v>
      </c>
      <c r="X1631" s="679">
        <f t="shared" ca="1" si="284"/>
        <v>0</v>
      </c>
      <c r="Y1631" s="679">
        <f t="shared" ca="1" si="284"/>
        <v>0</v>
      </c>
      <c r="Z1631" s="679">
        <f t="shared" ca="1" si="284"/>
        <v>0</v>
      </c>
      <c r="AA1631" t="str">
        <f t="shared" si="276"/>
        <v>ASR_Financial_Report_SHP21Final</v>
      </c>
      <c r="AB1631" s="960">
        <f t="shared" si="277"/>
        <v>44658</v>
      </c>
      <c r="AC1631" t="str">
        <f t="shared" si="278"/>
        <v>Unaudited</v>
      </c>
    </row>
    <row r="1632" spans="1:29" x14ac:dyDescent="0.25">
      <c r="A1632" t="s">
        <v>420</v>
      </c>
      <c r="B1632" t="s">
        <v>1366</v>
      </c>
      <c r="C1632" t="s">
        <v>1367</v>
      </c>
      <c r="D1632">
        <v>1900</v>
      </c>
      <c r="E1632" s="960">
        <v>1</v>
      </c>
      <c r="F1632" t="s">
        <v>440</v>
      </c>
      <c r="G1632" s="960">
        <v>274</v>
      </c>
      <c r="H1632" t="s">
        <v>383</v>
      </c>
      <c r="I1632" s="965" t="s">
        <v>488</v>
      </c>
      <c r="J1632" s="965" t="s">
        <v>444</v>
      </c>
      <c r="K1632" s="965" t="s">
        <v>901</v>
      </c>
      <c r="L1632" s="940" t="s">
        <v>904</v>
      </c>
      <c r="M1632" s="965" t="s">
        <v>907</v>
      </c>
      <c r="N1632" s="679">
        <f t="shared" ca="1" si="285"/>
        <v>0</v>
      </c>
      <c r="O1632" s="679">
        <f t="shared" ca="1" si="284"/>
        <v>0</v>
      </c>
      <c r="P1632" s="679">
        <f t="shared" ca="1" si="284"/>
        <v>0</v>
      </c>
      <c r="Q1632" s="679">
        <f t="shared" ca="1" si="284"/>
        <v>0</v>
      </c>
      <c r="R1632" s="679">
        <f t="shared" ca="1" si="284"/>
        <v>0</v>
      </c>
      <c r="S1632" s="679">
        <f t="shared" ca="1" si="284"/>
        <v>0</v>
      </c>
      <c r="T1632" s="679">
        <f t="shared" ca="1" si="284"/>
        <v>0</v>
      </c>
      <c r="U1632" s="679">
        <f t="shared" ca="1" si="284"/>
        <v>0</v>
      </c>
      <c r="V1632" s="679">
        <f t="shared" ca="1" si="284"/>
        <v>0</v>
      </c>
      <c r="W1632" s="679">
        <f t="shared" ca="1" si="274"/>
        <v>0</v>
      </c>
      <c r="X1632" s="679">
        <f t="shared" ca="1" si="284"/>
        <v>0</v>
      </c>
      <c r="Y1632" s="679">
        <f t="shared" ca="1" si="284"/>
        <v>0</v>
      </c>
      <c r="Z1632" s="679">
        <f t="shared" ca="1" si="284"/>
        <v>0</v>
      </c>
      <c r="AA1632" t="str">
        <f t="shared" si="276"/>
        <v>ASR_Financial_Report_SHP21Final</v>
      </c>
      <c r="AB1632" s="960">
        <f t="shared" si="277"/>
        <v>44658</v>
      </c>
      <c r="AC1632" t="str">
        <f t="shared" si="278"/>
        <v>Unaudited</v>
      </c>
    </row>
    <row r="1633" spans="1:29" x14ac:dyDescent="0.25">
      <c r="A1633" t="s">
        <v>420</v>
      </c>
      <c r="B1633" t="s">
        <v>1366</v>
      </c>
      <c r="C1633" t="s">
        <v>1367</v>
      </c>
      <c r="D1633">
        <v>1900</v>
      </c>
      <c r="E1633" s="960">
        <v>1</v>
      </c>
      <c r="F1633" t="s">
        <v>440</v>
      </c>
      <c r="G1633" s="960">
        <v>274</v>
      </c>
      <c r="H1633" t="s">
        <v>383</v>
      </c>
      <c r="I1633" s="940" t="s">
        <v>488</v>
      </c>
      <c r="J1633" s="940" t="s">
        <v>444</v>
      </c>
      <c r="K1633" s="940" t="s">
        <v>445</v>
      </c>
      <c r="L1633" s="940">
        <v>5.0999999999999996</v>
      </c>
      <c r="M1633" s="965" t="s">
        <v>37</v>
      </c>
      <c r="N1633" s="679">
        <f t="shared" ca="1" si="285"/>
        <v>0</v>
      </c>
      <c r="O1633" s="679">
        <f t="shared" ca="1" si="284"/>
        <v>0</v>
      </c>
      <c r="P1633" s="679">
        <f t="shared" ca="1" si="284"/>
        <v>0</v>
      </c>
      <c r="Q1633" s="679">
        <f t="shared" ca="1" si="284"/>
        <v>0</v>
      </c>
      <c r="R1633" s="679">
        <f t="shared" ca="1" si="284"/>
        <v>0</v>
      </c>
      <c r="S1633" s="679">
        <f t="shared" ca="1" si="284"/>
        <v>0</v>
      </c>
      <c r="T1633" s="679">
        <f t="shared" ca="1" si="284"/>
        <v>0</v>
      </c>
      <c r="U1633" s="679">
        <f t="shared" ca="1" si="284"/>
        <v>0</v>
      </c>
      <c r="V1633" s="679">
        <f t="shared" ca="1" si="284"/>
        <v>0</v>
      </c>
      <c r="W1633" s="679">
        <f t="shared" ca="1" si="274"/>
        <v>0</v>
      </c>
      <c r="X1633" s="679">
        <f t="shared" ca="1" si="284"/>
        <v>0</v>
      </c>
      <c r="Y1633" s="679">
        <f t="shared" ca="1" si="284"/>
        <v>0</v>
      </c>
      <c r="Z1633" s="679">
        <f t="shared" ca="1" si="284"/>
        <v>0</v>
      </c>
      <c r="AA1633" t="str">
        <f t="shared" si="276"/>
        <v>ASR_Financial_Report_SHP21Final</v>
      </c>
      <c r="AB1633" s="960">
        <f t="shared" si="277"/>
        <v>44658</v>
      </c>
      <c r="AC1633" t="str">
        <f t="shared" si="278"/>
        <v>Unaudited</v>
      </c>
    </row>
    <row r="1634" spans="1:29" ht="30" x14ac:dyDescent="0.25">
      <c r="A1634" t="s">
        <v>420</v>
      </c>
      <c r="B1634" t="s">
        <v>1366</v>
      </c>
      <c r="C1634" t="s">
        <v>1367</v>
      </c>
      <c r="D1634">
        <v>1900</v>
      </c>
      <c r="E1634" s="960">
        <v>1</v>
      </c>
      <c r="F1634" t="s">
        <v>440</v>
      </c>
      <c r="G1634" s="960">
        <v>274</v>
      </c>
      <c r="H1634" t="s">
        <v>383</v>
      </c>
      <c r="I1634" s="940" t="s">
        <v>488</v>
      </c>
      <c r="J1634" s="940" t="s">
        <v>444</v>
      </c>
      <c r="K1634" s="940" t="s">
        <v>445</v>
      </c>
      <c r="L1634" s="940">
        <v>5.2</v>
      </c>
      <c r="M1634" s="965" t="s">
        <v>303</v>
      </c>
      <c r="N1634" s="679">
        <f t="shared" ca="1" si="285"/>
        <v>0</v>
      </c>
      <c r="O1634" s="679">
        <f t="shared" ca="1" si="284"/>
        <v>0</v>
      </c>
      <c r="P1634" s="679">
        <f t="shared" ca="1" si="284"/>
        <v>0</v>
      </c>
      <c r="Q1634" s="679">
        <f t="shared" ca="1" si="284"/>
        <v>0</v>
      </c>
      <c r="R1634" s="679">
        <f t="shared" ca="1" si="284"/>
        <v>0</v>
      </c>
      <c r="S1634" s="679">
        <f t="shared" ca="1" si="284"/>
        <v>0</v>
      </c>
      <c r="T1634" s="679">
        <f t="shared" ca="1" si="284"/>
        <v>0</v>
      </c>
      <c r="U1634" s="679">
        <f t="shared" ca="1" si="284"/>
        <v>0</v>
      </c>
      <c r="V1634" s="679">
        <f t="shared" ca="1" si="284"/>
        <v>0</v>
      </c>
      <c r="W1634" s="679">
        <f t="shared" ca="1" si="274"/>
        <v>0</v>
      </c>
      <c r="X1634" s="679">
        <f t="shared" ca="1" si="284"/>
        <v>0</v>
      </c>
      <c r="Y1634" s="679">
        <f t="shared" ca="1" si="284"/>
        <v>0</v>
      </c>
      <c r="Z1634" s="679">
        <f t="shared" ca="1" si="284"/>
        <v>0</v>
      </c>
      <c r="AA1634" t="str">
        <f t="shared" si="276"/>
        <v>ASR_Financial_Report_SHP21Final</v>
      </c>
      <c r="AB1634" s="960">
        <f t="shared" si="277"/>
        <v>44658</v>
      </c>
      <c r="AC1634" t="str">
        <f t="shared" si="278"/>
        <v>Unaudited</v>
      </c>
    </row>
    <row r="1635" spans="1:29" ht="30" x14ac:dyDescent="0.25">
      <c r="A1635" t="s">
        <v>420</v>
      </c>
      <c r="B1635" t="s">
        <v>1366</v>
      </c>
      <c r="C1635" t="s">
        <v>1367</v>
      </c>
      <c r="D1635">
        <v>1900</v>
      </c>
      <c r="E1635" s="960">
        <v>1</v>
      </c>
      <c r="F1635" t="s">
        <v>440</v>
      </c>
      <c r="G1635" s="960">
        <v>274</v>
      </c>
      <c r="H1635" t="s">
        <v>383</v>
      </c>
      <c r="I1635" s="940" t="s">
        <v>488</v>
      </c>
      <c r="J1635" s="940" t="s">
        <v>444</v>
      </c>
      <c r="K1635" s="940" t="s">
        <v>445</v>
      </c>
      <c r="L1635" s="940">
        <v>5.3</v>
      </c>
      <c r="M1635" s="965" t="s">
        <v>304</v>
      </c>
      <c r="N1635" s="679">
        <f t="shared" ca="1" si="285"/>
        <v>0</v>
      </c>
      <c r="O1635" s="679">
        <f t="shared" ca="1" si="284"/>
        <v>0</v>
      </c>
      <c r="P1635" s="679">
        <f t="shared" ca="1" si="284"/>
        <v>0</v>
      </c>
      <c r="Q1635" s="679">
        <f t="shared" ca="1" si="284"/>
        <v>0</v>
      </c>
      <c r="R1635" s="679">
        <f t="shared" ca="1" si="284"/>
        <v>0</v>
      </c>
      <c r="S1635" s="679">
        <f t="shared" ca="1" si="284"/>
        <v>0</v>
      </c>
      <c r="T1635" s="679">
        <f t="shared" ca="1" si="284"/>
        <v>0</v>
      </c>
      <c r="U1635" s="679">
        <f t="shared" ca="1" si="284"/>
        <v>0</v>
      </c>
      <c r="V1635" s="679">
        <f t="shared" ca="1" si="284"/>
        <v>0</v>
      </c>
      <c r="W1635" s="679">
        <f t="shared" ca="1" si="274"/>
        <v>0</v>
      </c>
      <c r="X1635" s="679">
        <f t="shared" ca="1" si="284"/>
        <v>0</v>
      </c>
      <c r="Y1635" s="679">
        <f t="shared" ca="1" si="284"/>
        <v>0</v>
      </c>
      <c r="Z1635" s="679">
        <f t="shared" ca="1" si="284"/>
        <v>0</v>
      </c>
      <c r="AA1635" t="str">
        <f t="shared" si="276"/>
        <v>ASR_Financial_Report_SHP21Final</v>
      </c>
      <c r="AB1635" s="960">
        <f t="shared" si="277"/>
        <v>44658</v>
      </c>
      <c r="AC1635" t="str">
        <f t="shared" si="278"/>
        <v>Unaudited</v>
      </c>
    </row>
    <row r="1636" spans="1:29" x14ac:dyDescent="0.25">
      <c r="A1636" t="s">
        <v>420</v>
      </c>
      <c r="B1636" t="s">
        <v>1366</v>
      </c>
      <c r="C1636" t="s">
        <v>1367</v>
      </c>
      <c r="D1636">
        <v>1900</v>
      </c>
      <c r="E1636" s="960">
        <v>1</v>
      </c>
      <c r="F1636" t="s">
        <v>440</v>
      </c>
      <c r="G1636" s="960">
        <v>274</v>
      </c>
      <c r="H1636" t="s">
        <v>383</v>
      </c>
      <c r="I1636" s="940" t="s">
        <v>488</v>
      </c>
      <c r="J1636" s="940" t="s">
        <v>444</v>
      </c>
      <c r="K1636" s="940" t="s">
        <v>445</v>
      </c>
      <c r="L1636" s="948" t="s">
        <v>82</v>
      </c>
      <c r="M1636" s="963" t="s">
        <v>453</v>
      </c>
      <c r="N1636" s="679">
        <f t="shared" ca="1" si="285"/>
        <v>0</v>
      </c>
      <c r="O1636" s="679">
        <f t="shared" ca="1" si="284"/>
        <v>0</v>
      </c>
      <c r="P1636" s="679">
        <f t="shared" ca="1" si="284"/>
        <v>0</v>
      </c>
      <c r="Q1636" s="679">
        <f t="shared" ca="1" si="284"/>
        <v>0</v>
      </c>
      <c r="R1636" s="679">
        <f t="shared" ca="1" si="284"/>
        <v>0</v>
      </c>
      <c r="S1636" s="679">
        <f t="shared" ca="1" si="284"/>
        <v>0</v>
      </c>
      <c r="T1636" s="679">
        <f t="shared" ca="1" si="284"/>
        <v>0</v>
      </c>
      <c r="U1636" s="679">
        <f t="shared" ca="1" si="284"/>
        <v>0</v>
      </c>
      <c r="V1636" s="679">
        <f t="shared" ca="1" si="284"/>
        <v>0</v>
      </c>
      <c r="W1636" s="679">
        <f t="shared" ca="1" si="274"/>
        <v>0</v>
      </c>
      <c r="X1636" s="679">
        <f t="shared" ca="1" si="284"/>
        <v>0</v>
      </c>
      <c r="Y1636" s="679">
        <f t="shared" ca="1" si="284"/>
        <v>0</v>
      </c>
      <c r="Z1636" s="679">
        <f t="shared" ca="1" si="284"/>
        <v>0</v>
      </c>
      <c r="AA1636" t="str">
        <f t="shared" si="276"/>
        <v>ASR_Financial_Report_SHP21Final</v>
      </c>
      <c r="AB1636" s="960">
        <f t="shared" si="277"/>
        <v>44658</v>
      </c>
      <c r="AC1636" t="str">
        <f t="shared" si="278"/>
        <v>Unaudited</v>
      </c>
    </row>
    <row r="1637" spans="1:29" x14ac:dyDescent="0.25">
      <c r="A1637" t="s">
        <v>420</v>
      </c>
      <c r="B1637" t="s">
        <v>1366</v>
      </c>
      <c r="C1637" t="s">
        <v>1367</v>
      </c>
      <c r="D1637">
        <v>1900</v>
      </c>
      <c r="E1637" s="960">
        <v>1</v>
      </c>
      <c r="F1637" t="s">
        <v>440</v>
      </c>
      <c r="G1637" s="960">
        <v>274</v>
      </c>
      <c r="H1637" t="s">
        <v>383</v>
      </c>
      <c r="I1637" s="965" t="s">
        <v>488</v>
      </c>
      <c r="J1637" s="965" t="s">
        <v>444</v>
      </c>
      <c r="K1637" s="965" t="s">
        <v>446</v>
      </c>
      <c r="L1637" s="940">
        <v>6.1</v>
      </c>
      <c r="M1637" s="965" t="s">
        <v>18</v>
      </c>
      <c r="N1637" s="679">
        <f t="shared" ca="1" si="285"/>
        <v>0</v>
      </c>
      <c r="O1637" s="679">
        <f t="shared" ca="1" si="284"/>
        <v>0</v>
      </c>
      <c r="P1637" s="679">
        <f t="shared" ca="1" si="284"/>
        <v>0</v>
      </c>
      <c r="Q1637" s="679">
        <f t="shared" ca="1" si="284"/>
        <v>0</v>
      </c>
      <c r="R1637" s="679">
        <f t="shared" ca="1" si="284"/>
        <v>0</v>
      </c>
      <c r="S1637" s="679">
        <f t="shared" ca="1" si="284"/>
        <v>0</v>
      </c>
      <c r="T1637" s="679">
        <f t="shared" ca="1" si="284"/>
        <v>0</v>
      </c>
      <c r="U1637" s="679">
        <f t="shared" ca="1" si="284"/>
        <v>0</v>
      </c>
      <c r="V1637" s="679">
        <f t="shared" ca="1" si="284"/>
        <v>0</v>
      </c>
      <c r="W1637" s="679">
        <f t="shared" ca="1" si="274"/>
        <v>0</v>
      </c>
      <c r="X1637" s="679">
        <f t="shared" ca="1" si="284"/>
        <v>0</v>
      </c>
      <c r="Y1637" s="679">
        <f t="shared" ca="1" si="284"/>
        <v>0</v>
      </c>
      <c r="Z1637" s="679">
        <f t="shared" ca="1" si="284"/>
        <v>0</v>
      </c>
      <c r="AA1637" t="str">
        <f t="shared" si="276"/>
        <v>ASR_Financial_Report_SHP21Final</v>
      </c>
      <c r="AB1637" s="960">
        <f t="shared" si="277"/>
        <v>44658</v>
      </c>
      <c r="AC1637" t="str">
        <f t="shared" si="278"/>
        <v>Unaudited</v>
      </c>
    </row>
    <row r="1638" spans="1:29" x14ac:dyDescent="0.25">
      <c r="A1638" t="s">
        <v>420</v>
      </c>
      <c r="B1638" t="s">
        <v>1366</v>
      </c>
      <c r="C1638" t="s">
        <v>1367</v>
      </c>
      <c r="D1638">
        <v>1900</v>
      </c>
      <c r="E1638" s="960">
        <v>1</v>
      </c>
      <c r="F1638" t="s">
        <v>440</v>
      </c>
      <c r="G1638" s="960">
        <v>274</v>
      </c>
      <c r="H1638" t="s">
        <v>383</v>
      </c>
      <c r="I1638" s="940" t="s">
        <v>488</v>
      </c>
      <c r="J1638" s="940" t="s">
        <v>444</v>
      </c>
      <c r="K1638" s="940" t="s">
        <v>446</v>
      </c>
      <c r="L1638" s="940">
        <v>6.2</v>
      </c>
      <c r="M1638" s="965" t="s">
        <v>19</v>
      </c>
      <c r="N1638" s="679">
        <f t="shared" ca="1" si="285"/>
        <v>0</v>
      </c>
      <c r="O1638" s="679">
        <f t="shared" ca="1" si="284"/>
        <v>0</v>
      </c>
      <c r="P1638" s="679">
        <f t="shared" ca="1" si="284"/>
        <v>0</v>
      </c>
      <c r="Q1638" s="679">
        <f t="shared" ca="1" si="284"/>
        <v>0</v>
      </c>
      <c r="R1638" s="679">
        <f t="shared" ca="1" si="284"/>
        <v>0</v>
      </c>
      <c r="S1638" s="679">
        <f t="shared" ca="1" si="284"/>
        <v>0</v>
      </c>
      <c r="T1638" s="679">
        <f t="shared" ca="1" si="284"/>
        <v>0</v>
      </c>
      <c r="U1638" s="679">
        <f t="shared" ca="1" si="284"/>
        <v>0</v>
      </c>
      <c r="V1638" s="679">
        <f t="shared" ca="1" si="284"/>
        <v>0</v>
      </c>
      <c r="W1638" s="679">
        <f t="shared" ca="1" si="274"/>
        <v>0</v>
      </c>
      <c r="X1638" s="679">
        <f t="shared" ca="1" si="284"/>
        <v>0</v>
      </c>
      <c r="Y1638" s="679">
        <f t="shared" ca="1" si="284"/>
        <v>0</v>
      </c>
      <c r="Z1638" s="679">
        <f t="shared" ca="1" si="284"/>
        <v>0</v>
      </c>
      <c r="AA1638" t="str">
        <f t="shared" si="276"/>
        <v>ASR_Financial_Report_SHP21Final</v>
      </c>
      <c r="AB1638" s="960">
        <f t="shared" si="277"/>
        <v>44658</v>
      </c>
      <c r="AC1638" t="str">
        <f t="shared" si="278"/>
        <v>Unaudited</v>
      </c>
    </row>
    <row r="1639" spans="1:29" x14ac:dyDescent="0.25">
      <c r="A1639" t="s">
        <v>420</v>
      </c>
      <c r="B1639" t="s">
        <v>1366</v>
      </c>
      <c r="C1639" t="s">
        <v>1367</v>
      </c>
      <c r="D1639">
        <v>1900</v>
      </c>
      <c r="E1639" s="960">
        <v>1</v>
      </c>
      <c r="F1639" t="s">
        <v>440</v>
      </c>
      <c r="G1639" s="960">
        <v>274</v>
      </c>
      <c r="H1639" t="s">
        <v>383</v>
      </c>
      <c r="I1639" s="940" t="s">
        <v>488</v>
      </c>
      <c r="J1639" s="940" t="s">
        <v>444</v>
      </c>
      <c r="K1639" s="940" t="s">
        <v>446</v>
      </c>
      <c r="L1639" s="940">
        <v>6.3</v>
      </c>
      <c r="M1639" s="965" t="s">
        <v>184</v>
      </c>
      <c r="N1639" s="679">
        <f t="shared" ca="1" si="285"/>
        <v>0</v>
      </c>
      <c r="O1639" s="679">
        <f t="shared" ca="1" si="284"/>
        <v>0</v>
      </c>
      <c r="P1639" s="679">
        <f t="shared" ca="1" si="284"/>
        <v>0</v>
      </c>
      <c r="Q1639" s="679">
        <f t="shared" ca="1" si="284"/>
        <v>0</v>
      </c>
      <c r="R1639" s="679">
        <f t="shared" ca="1" si="284"/>
        <v>0</v>
      </c>
      <c r="S1639" s="679">
        <f t="shared" ca="1" si="284"/>
        <v>0</v>
      </c>
      <c r="T1639" s="679">
        <f t="shared" ca="1" si="284"/>
        <v>0</v>
      </c>
      <c r="U1639" s="679">
        <f t="shared" ca="1" si="284"/>
        <v>0</v>
      </c>
      <c r="V1639" s="679">
        <f t="shared" ca="1" si="284"/>
        <v>0</v>
      </c>
      <c r="W1639" s="679">
        <f t="shared" ca="1" si="274"/>
        <v>0</v>
      </c>
      <c r="X1639" s="679">
        <f t="shared" ca="1" si="284"/>
        <v>0</v>
      </c>
      <c r="Y1639" s="679">
        <f t="shared" ca="1" si="284"/>
        <v>0</v>
      </c>
      <c r="Z1639" s="679">
        <f t="shared" ca="1" si="284"/>
        <v>0</v>
      </c>
      <c r="AA1639" t="str">
        <f t="shared" si="276"/>
        <v>ASR_Financial_Report_SHP21Final</v>
      </c>
      <c r="AB1639" s="960">
        <f t="shared" si="277"/>
        <v>44658</v>
      </c>
      <c r="AC1639" t="str">
        <f t="shared" si="278"/>
        <v>Unaudited</v>
      </c>
    </row>
    <row r="1640" spans="1:29" x14ac:dyDescent="0.25">
      <c r="A1640" t="s">
        <v>420</v>
      </c>
      <c r="B1640" t="s">
        <v>1366</v>
      </c>
      <c r="C1640" t="s">
        <v>1367</v>
      </c>
      <c r="D1640">
        <v>1900</v>
      </c>
      <c r="E1640" s="960">
        <v>1</v>
      </c>
      <c r="F1640" t="s">
        <v>440</v>
      </c>
      <c r="G1640" s="960">
        <v>274</v>
      </c>
      <c r="H1640" t="s">
        <v>383</v>
      </c>
      <c r="I1640" s="940" t="s">
        <v>488</v>
      </c>
      <c r="J1640" s="940" t="s">
        <v>444</v>
      </c>
      <c r="K1640" s="940" t="s">
        <v>446</v>
      </c>
      <c r="L1640" s="940" t="s">
        <v>87</v>
      </c>
      <c r="M1640" s="965" t="s">
        <v>454</v>
      </c>
      <c r="N1640" s="679">
        <f t="shared" ca="1" si="285"/>
        <v>0</v>
      </c>
      <c r="O1640" s="679">
        <f t="shared" ca="1" si="284"/>
        <v>0</v>
      </c>
      <c r="P1640" s="679">
        <f t="shared" ca="1" si="284"/>
        <v>0</v>
      </c>
      <c r="Q1640" s="679">
        <f t="shared" ca="1" si="284"/>
        <v>0</v>
      </c>
      <c r="R1640" s="679">
        <f t="shared" ca="1" si="284"/>
        <v>0</v>
      </c>
      <c r="S1640" s="679">
        <f t="shared" ca="1" si="284"/>
        <v>0</v>
      </c>
      <c r="T1640" s="679">
        <f t="shared" ca="1" si="284"/>
        <v>0</v>
      </c>
      <c r="U1640" s="679">
        <f t="shared" ca="1" si="284"/>
        <v>0</v>
      </c>
      <c r="V1640" s="679">
        <f t="shared" ca="1" si="284"/>
        <v>0</v>
      </c>
      <c r="W1640" s="679">
        <f t="shared" ca="1" si="274"/>
        <v>0</v>
      </c>
      <c r="X1640" s="679">
        <f t="shared" ca="1" si="284"/>
        <v>0</v>
      </c>
      <c r="Y1640" s="679">
        <f t="shared" ca="1" si="284"/>
        <v>0</v>
      </c>
      <c r="Z1640" s="679">
        <f t="shared" ca="1" si="284"/>
        <v>0</v>
      </c>
      <c r="AA1640" t="str">
        <f t="shared" si="276"/>
        <v>ASR_Financial_Report_SHP21Final</v>
      </c>
      <c r="AB1640" s="960">
        <f t="shared" si="277"/>
        <v>44658</v>
      </c>
      <c r="AC1640" t="str">
        <f t="shared" si="278"/>
        <v>Unaudited</v>
      </c>
    </row>
    <row r="1641" spans="1:29" x14ac:dyDescent="0.25">
      <c r="A1641" t="s">
        <v>420</v>
      </c>
      <c r="B1641" t="s">
        <v>1366</v>
      </c>
      <c r="C1641" t="s">
        <v>1367</v>
      </c>
      <c r="D1641">
        <v>1900</v>
      </c>
      <c r="E1641" s="960">
        <v>1</v>
      </c>
      <c r="F1641" t="s">
        <v>440</v>
      </c>
      <c r="G1641" s="960">
        <v>274</v>
      </c>
      <c r="H1641" t="s">
        <v>383</v>
      </c>
      <c r="I1641" s="940" t="s">
        <v>488</v>
      </c>
      <c r="J1641" s="940" t="s">
        <v>444</v>
      </c>
      <c r="K1641" s="940" t="s">
        <v>447</v>
      </c>
      <c r="L1641" s="948">
        <v>7.1</v>
      </c>
      <c r="M1641" s="963" t="s">
        <v>20</v>
      </c>
      <c r="N1641" s="679">
        <f t="shared" ca="1" si="285"/>
        <v>0</v>
      </c>
      <c r="O1641" s="679">
        <f t="shared" ca="1" si="284"/>
        <v>0</v>
      </c>
      <c r="P1641" s="679">
        <f t="shared" ca="1" si="284"/>
        <v>0</v>
      </c>
      <c r="Q1641" s="679">
        <f t="shared" ca="1" si="284"/>
        <v>0</v>
      </c>
      <c r="R1641" s="679">
        <f t="shared" ca="1" si="284"/>
        <v>0</v>
      </c>
      <c r="S1641" s="679">
        <f t="shared" ca="1" si="284"/>
        <v>0</v>
      </c>
      <c r="T1641" s="679">
        <f t="shared" ca="1" si="284"/>
        <v>0</v>
      </c>
      <c r="U1641" s="679">
        <f t="shared" ca="1" si="284"/>
        <v>0</v>
      </c>
      <c r="V1641" s="679">
        <f t="shared" ca="1" si="284"/>
        <v>0</v>
      </c>
      <c r="W1641" s="679">
        <f t="shared" ca="1" si="274"/>
        <v>0</v>
      </c>
      <c r="X1641" s="679">
        <f t="shared" ca="1" si="284"/>
        <v>0</v>
      </c>
      <c r="Y1641" s="679">
        <f t="shared" ca="1" si="284"/>
        <v>0</v>
      </c>
      <c r="Z1641" s="679">
        <f t="shared" ca="1" si="284"/>
        <v>0</v>
      </c>
      <c r="AA1641" t="str">
        <f t="shared" si="276"/>
        <v>ASR_Financial_Report_SHP21Final</v>
      </c>
      <c r="AB1641" s="960">
        <f t="shared" si="277"/>
        <v>44658</v>
      </c>
      <c r="AC1641" t="str">
        <f t="shared" si="278"/>
        <v>Unaudited</v>
      </c>
    </row>
    <row r="1642" spans="1:29" x14ac:dyDescent="0.25">
      <c r="A1642" t="s">
        <v>420</v>
      </c>
      <c r="B1642" t="s">
        <v>1366</v>
      </c>
      <c r="C1642" t="s">
        <v>1367</v>
      </c>
      <c r="D1642">
        <v>1900</v>
      </c>
      <c r="E1642" s="960">
        <v>1</v>
      </c>
      <c r="F1642" t="s">
        <v>440</v>
      </c>
      <c r="G1642" s="960">
        <v>274</v>
      </c>
      <c r="H1642" t="s">
        <v>383</v>
      </c>
      <c r="I1642" s="965" t="s">
        <v>488</v>
      </c>
      <c r="J1642" s="965" t="s">
        <v>444</v>
      </c>
      <c r="K1642" s="965" t="s">
        <v>447</v>
      </c>
      <c r="L1642" s="940">
        <v>7.2</v>
      </c>
      <c r="M1642" s="965" t="s">
        <v>21</v>
      </c>
      <c r="N1642" s="679">
        <f t="shared" ca="1" si="285"/>
        <v>0</v>
      </c>
      <c r="O1642" s="679">
        <f t="shared" ca="1" si="284"/>
        <v>0</v>
      </c>
      <c r="P1642" s="679">
        <f t="shared" ca="1" si="284"/>
        <v>0</v>
      </c>
      <c r="Q1642" s="679">
        <f t="shared" ca="1" si="284"/>
        <v>0</v>
      </c>
      <c r="R1642" s="679">
        <f t="shared" ca="1" si="284"/>
        <v>0</v>
      </c>
      <c r="S1642" s="679">
        <f t="shared" ca="1" si="284"/>
        <v>0</v>
      </c>
      <c r="T1642" s="679">
        <f t="shared" ca="1" si="284"/>
        <v>0</v>
      </c>
      <c r="U1642" s="679">
        <f t="shared" ca="1" si="284"/>
        <v>0</v>
      </c>
      <c r="V1642" s="679">
        <f t="shared" ca="1" si="284"/>
        <v>0</v>
      </c>
      <c r="W1642" s="679">
        <f t="shared" ca="1" si="274"/>
        <v>0</v>
      </c>
      <c r="X1642" s="679">
        <f t="shared" ca="1" si="284"/>
        <v>0</v>
      </c>
      <c r="Y1642" s="679">
        <f t="shared" ca="1" si="284"/>
        <v>0</v>
      </c>
      <c r="Z1642" s="679">
        <f t="shared" ca="1" si="284"/>
        <v>0</v>
      </c>
      <c r="AA1642" t="str">
        <f t="shared" si="276"/>
        <v>ASR_Financial_Report_SHP21Final</v>
      </c>
      <c r="AB1642" s="960">
        <f t="shared" si="277"/>
        <v>44658</v>
      </c>
      <c r="AC1642" t="str">
        <f t="shared" si="278"/>
        <v>Unaudited</v>
      </c>
    </row>
    <row r="1643" spans="1:29" x14ac:dyDescent="0.25">
      <c r="A1643" t="s">
        <v>420</v>
      </c>
      <c r="B1643" t="s">
        <v>1366</v>
      </c>
      <c r="C1643" t="s">
        <v>1367</v>
      </c>
      <c r="D1643">
        <v>1900</v>
      </c>
      <c r="E1643" s="960">
        <v>1</v>
      </c>
      <c r="F1643" t="s">
        <v>440</v>
      </c>
      <c r="G1643" s="960">
        <v>274</v>
      </c>
      <c r="H1643" t="s">
        <v>383</v>
      </c>
      <c r="I1643" s="940" t="s">
        <v>488</v>
      </c>
      <c r="J1643" s="940" t="s">
        <v>444</v>
      </c>
      <c r="K1643" s="940" t="s">
        <v>447</v>
      </c>
      <c r="L1643" s="940">
        <v>7.3</v>
      </c>
      <c r="M1643" s="965" t="s">
        <v>155</v>
      </c>
      <c r="N1643" s="679">
        <f t="shared" ca="1" si="285"/>
        <v>0</v>
      </c>
      <c r="O1643" s="679">
        <f t="shared" ca="1" si="284"/>
        <v>0</v>
      </c>
      <c r="P1643" s="679">
        <f t="shared" ca="1" si="284"/>
        <v>0</v>
      </c>
      <c r="Q1643" s="679">
        <f t="shared" ca="1" si="284"/>
        <v>0</v>
      </c>
      <c r="R1643" s="679">
        <f t="shared" ca="1" si="284"/>
        <v>0</v>
      </c>
      <c r="S1643" s="679">
        <f t="shared" ca="1" si="284"/>
        <v>0</v>
      </c>
      <c r="T1643" s="679">
        <f t="shared" ca="1" si="284"/>
        <v>0</v>
      </c>
      <c r="U1643" s="679">
        <f t="shared" ca="1" si="284"/>
        <v>0</v>
      </c>
      <c r="V1643" s="679">
        <f t="shared" ca="1" si="284"/>
        <v>0</v>
      </c>
      <c r="W1643" s="679">
        <f t="shared" ca="1" si="274"/>
        <v>0</v>
      </c>
      <c r="X1643" s="679">
        <f t="shared" ca="1" si="284"/>
        <v>0</v>
      </c>
      <c r="Y1643" s="679">
        <f t="shared" ca="1" si="284"/>
        <v>0</v>
      </c>
      <c r="Z1643" s="679">
        <f t="shared" ca="1" si="284"/>
        <v>0</v>
      </c>
      <c r="AA1643" t="str">
        <f t="shared" si="276"/>
        <v>ASR_Financial_Report_SHP21Final</v>
      </c>
      <c r="AB1643" s="960">
        <f t="shared" si="277"/>
        <v>44658</v>
      </c>
      <c r="AC1643" t="str">
        <f t="shared" si="278"/>
        <v>Unaudited</v>
      </c>
    </row>
    <row r="1644" spans="1:29" x14ac:dyDescent="0.25">
      <c r="A1644" t="s">
        <v>420</v>
      </c>
      <c r="B1644" t="s">
        <v>1366</v>
      </c>
      <c r="C1644" t="s">
        <v>1367</v>
      </c>
      <c r="D1644">
        <v>1900</v>
      </c>
      <c r="E1644" s="960">
        <v>1</v>
      </c>
      <c r="F1644" t="s">
        <v>440</v>
      </c>
      <c r="G1644" s="960">
        <v>274</v>
      </c>
      <c r="H1644" t="s">
        <v>383</v>
      </c>
      <c r="I1644" s="940" t="s">
        <v>488</v>
      </c>
      <c r="J1644" s="940" t="s">
        <v>444</v>
      </c>
      <c r="K1644" s="940" t="s">
        <v>447</v>
      </c>
      <c r="L1644" s="940" t="s">
        <v>91</v>
      </c>
      <c r="M1644" s="965" t="s">
        <v>455</v>
      </c>
      <c r="N1644" s="679">
        <f t="shared" ca="1" si="285"/>
        <v>0</v>
      </c>
      <c r="O1644" s="679">
        <f t="shared" ca="1" si="284"/>
        <v>0</v>
      </c>
      <c r="P1644" s="679">
        <f t="shared" ca="1" si="284"/>
        <v>0</v>
      </c>
      <c r="Q1644" s="679">
        <f t="shared" ca="1" si="284"/>
        <v>0</v>
      </c>
      <c r="R1644" s="679">
        <f t="shared" ca="1" si="284"/>
        <v>0</v>
      </c>
      <c r="S1644" s="679">
        <f t="shared" ca="1" si="284"/>
        <v>0</v>
      </c>
      <c r="T1644" s="679">
        <f t="shared" ca="1" si="284"/>
        <v>0</v>
      </c>
      <c r="U1644" s="679">
        <f t="shared" ca="1" si="284"/>
        <v>0</v>
      </c>
      <c r="V1644" s="679">
        <f t="shared" ca="1" si="284"/>
        <v>0</v>
      </c>
      <c r="W1644" s="679">
        <f t="shared" ca="1" si="274"/>
        <v>0</v>
      </c>
      <c r="X1644" s="679">
        <f t="shared" ca="1" si="284"/>
        <v>0</v>
      </c>
      <c r="Y1644" s="679">
        <f t="shared" ca="1" si="284"/>
        <v>0</v>
      </c>
      <c r="Z1644" s="679">
        <f t="shared" ca="1" si="284"/>
        <v>0</v>
      </c>
      <c r="AA1644" t="str">
        <f t="shared" si="276"/>
        <v>ASR_Financial_Report_SHP21Final</v>
      </c>
      <c r="AB1644" s="960">
        <f t="shared" si="277"/>
        <v>44658</v>
      </c>
      <c r="AC1644" t="str">
        <f t="shared" si="278"/>
        <v>Unaudited</v>
      </c>
    </row>
    <row r="1645" spans="1:29" x14ac:dyDescent="0.25">
      <c r="A1645" t="s">
        <v>420</v>
      </c>
      <c r="B1645" t="s">
        <v>1366</v>
      </c>
      <c r="C1645" t="s">
        <v>1367</v>
      </c>
      <c r="D1645">
        <v>1900</v>
      </c>
      <c r="E1645" s="960">
        <v>1</v>
      </c>
      <c r="F1645" t="s">
        <v>440</v>
      </c>
      <c r="G1645" s="960">
        <v>274</v>
      </c>
      <c r="H1645" t="s">
        <v>383</v>
      </c>
      <c r="I1645" s="940" t="s">
        <v>488</v>
      </c>
      <c r="J1645" s="940" t="s">
        <v>444</v>
      </c>
      <c r="K1645" s="940" t="s">
        <v>448</v>
      </c>
      <c r="L1645" s="940">
        <v>8.1</v>
      </c>
      <c r="M1645" s="965" t="s">
        <v>22</v>
      </c>
      <c r="N1645" s="679">
        <f t="shared" ca="1" si="285"/>
        <v>0</v>
      </c>
      <c r="O1645" s="679">
        <f t="shared" ca="1" si="284"/>
        <v>0</v>
      </c>
      <c r="P1645" s="679">
        <f t="shared" ca="1" si="284"/>
        <v>0</v>
      </c>
      <c r="Q1645" s="679">
        <f t="shared" ca="1" si="284"/>
        <v>0</v>
      </c>
      <c r="R1645" s="679">
        <f t="shared" ca="1" si="284"/>
        <v>0</v>
      </c>
      <c r="S1645" s="679">
        <f t="shared" ca="1" si="284"/>
        <v>0</v>
      </c>
      <c r="T1645" s="679">
        <f t="shared" ca="1" si="284"/>
        <v>0</v>
      </c>
      <c r="U1645" s="679">
        <f t="shared" ca="1" si="284"/>
        <v>0</v>
      </c>
      <c r="V1645" s="679">
        <f t="shared" ca="1" si="284"/>
        <v>0</v>
      </c>
      <c r="W1645" s="679">
        <f t="shared" ca="1" si="274"/>
        <v>0</v>
      </c>
      <c r="X1645" s="679">
        <f t="shared" ca="1" si="284"/>
        <v>0</v>
      </c>
      <c r="Y1645" s="679">
        <f t="shared" ca="1" si="284"/>
        <v>0</v>
      </c>
      <c r="Z1645" s="679">
        <f t="shared" ca="1" si="284"/>
        <v>0</v>
      </c>
      <c r="AA1645" t="str">
        <f t="shared" si="276"/>
        <v>ASR_Financial_Report_SHP21Final</v>
      </c>
      <c r="AB1645" s="960">
        <f t="shared" si="277"/>
        <v>44658</v>
      </c>
      <c r="AC1645" t="str">
        <f t="shared" si="278"/>
        <v>Unaudited</v>
      </c>
    </row>
    <row r="1646" spans="1:29" x14ac:dyDescent="0.25">
      <c r="A1646" t="s">
        <v>420</v>
      </c>
      <c r="B1646" t="s">
        <v>1366</v>
      </c>
      <c r="C1646" t="s">
        <v>1367</v>
      </c>
      <c r="D1646">
        <v>1900</v>
      </c>
      <c r="E1646" s="960">
        <v>1</v>
      </c>
      <c r="F1646" t="s">
        <v>440</v>
      </c>
      <c r="G1646" s="960">
        <v>274</v>
      </c>
      <c r="H1646" t="s">
        <v>383</v>
      </c>
      <c r="I1646" s="940" t="s">
        <v>488</v>
      </c>
      <c r="J1646" s="940" t="s">
        <v>444</v>
      </c>
      <c r="K1646" s="940" t="s">
        <v>448</v>
      </c>
      <c r="L1646" s="940" t="s">
        <v>112</v>
      </c>
      <c r="M1646" s="965" t="s">
        <v>443</v>
      </c>
      <c r="N1646" s="679">
        <f t="shared" ca="1" si="285"/>
        <v>0</v>
      </c>
      <c r="O1646" s="679">
        <f t="shared" ca="1" si="285"/>
        <v>0</v>
      </c>
      <c r="P1646" s="679">
        <f t="shared" ca="1" si="285"/>
        <v>0</v>
      </c>
      <c r="Q1646" s="679">
        <f t="shared" ca="1" si="285"/>
        <v>0</v>
      </c>
      <c r="R1646" s="679">
        <f t="shared" ca="1" si="285"/>
        <v>0</v>
      </c>
      <c r="S1646" s="679">
        <f t="shared" ca="1" si="285"/>
        <v>0</v>
      </c>
      <c r="T1646" s="679">
        <f t="shared" ca="1" si="285"/>
        <v>0</v>
      </c>
      <c r="U1646" s="679">
        <f t="shared" ca="1" si="285"/>
        <v>0</v>
      </c>
      <c r="V1646" s="679">
        <f t="shared" ca="1" si="285"/>
        <v>0</v>
      </c>
      <c r="W1646" s="679">
        <f t="shared" ca="1" si="274"/>
        <v>0</v>
      </c>
      <c r="X1646" s="679">
        <f t="shared" ca="1" si="285"/>
        <v>0</v>
      </c>
      <c r="Y1646" s="679">
        <f t="shared" ca="1" si="285"/>
        <v>0</v>
      </c>
      <c r="Z1646" s="679">
        <f t="shared" ca="1" si="285"/>
        <v>0</v>
      </c>
      <c r="AA1646" t="str">
        <f t="shared" si="276"/>
        <v>ASR_Financial_Report_SHP21Final</v>
      </c>
      <c r="AB1646" s="960">
        <f t="shared" si="277"/>
        <v>44658</v>
      </c>
      <c r="AC1646" t="str">
        <f t="shared" si="278"/>
        <v>Unaudited</v>
      </c>
    </row>
    <row r="1647" spans="1:29" x14ac:dyDescent="0.25">
      <c r="A1647" t="s">
        <v>420</v>
      </c>
      <c r="B1647" t="s">
        <v>1366</v>
      </c>
      <c r="C1647" t="s">
        <v>1367</v>
      </c>
      <c r="D1647">
        <v>1900</v>
      </c>
      <c r="E1647" s="960">
        <v>1</v>
      </c>
      <c r="F1647" t="s">
        <v>440</v>
      </c>
      <c r="G1647" s="960">
        <v>274</v>
      </c>
      <c r="H1647" t="s">
        <v>383</v>
      </c>
      <c r="I1647" s="940" t="s">
        <v>488</v>
      </c>
      <c r="J1647" s="940" t="s">
        <v>444</v>
      </c>
      <c r="K1647" s="940" t="s">
        <v>448</v>
      </c>
      <c r="L1647" s="940" t="s">
        <v>114</v>
      </c>
      <c r="M1647" s="965" t="s">
        <v>157</v>
      </c>
      <c r="N1647" s="679">
        <f t="shared" ca="1" si="285"/>
        <v>0</v>
      </c>
      <c r="O1647" s="679">
        <f t="shared" ca="1" si="285"/>
        <v>0</v>
      </c>
      <c r="P1647" s="679">
        <f t="shared" ca="1" si="285"/>
        <v>0</v>
      </c>
      <c r="Q1647" s="679">
        <f t="shared" ca="1" si="285"/>
        <v>0</v>
      </c>
      <c r="R1647" s="679">
        <f t="shared" ca="1" si="285"/>
        <v>0</v>
      </c>
      <c r="S1647" s="679">
        <f t="shared" ca="1" si="285"/>
        <v>0</v>
      </c>
      <c r="T1647" s="679">
        <f t="shared" ca="1" si="285"/>
        <v>0</v>
      </c>
      <c r="U1647" s="679">
        <f t="shared" ca="1" si="285"/>
        <v>0</v>
      </c>
      <c r="V1647" s="679">
        <f t="shared" ca="1" si="285"/>
        <v>0</v>
      </c>
      <c r="W1647" s="679">
        <f t="shared" ref="W1647:W1710" ca="1" si="286">IF(OR(AND($F1647="PY",W$1&lt;&gt;"Prior Year"),AND($F1647&lt;&gt;"PY",W$1="Prior Year")),0,INDEX(INDIRECT("'MMA Rev-Exp "&amp;$H1647&amp;"'!$A$1:$CA$200"),IF($J1647="Member Months",MATCH($J1647,INDIRECT("'MMA Rev-Exp "&amp;$H1647&amp;"'!$A$1:$A$200"),0),MATCH($L1647,INDIRECT("'MMA Rev-Exp "&amp;$H1647&amp;"'!$B$1:$B$200"),0)),IF($F1647="PY",MATCH("Prior Year Adjustments",INDIRECT("'MMA Rev-Exp "&amp;$H1647&amp;"'!$A$8:$CA$8"),0),MATCH(IF($F1647="Q1","JANUARY - MARCH (Q1)",IF($F1647="Q2","APRIL - JUNE (Q2)",IF($F1647="Q3","JULY - SEPTEMBER (Q3)",IF($F1647="Q4","OCTOBER - DECEMBER (Q4)",0)))),INDIRECT("'MMA Rev-Exp "&amp;$H1647&amp;"'!$A$7:$CA$7"),0)+MATCH(W$1,INDIRECT("'MMA Rev-Exp "&amp;$H1647&amp;"'!$D$8:$CA$8"),0)-1)))</f>
        <v>0</v>
      </c>
      <c r="X1647" s="679">
        <f t="shared" ca="1" si="285"/>
        <v>0</v>
      </c>
      <c r="Y1647" s="679">
        <f t="shared" ca="1" si="285"/>
        <v>0</v>
      </c>
      <c r="Z1647" s="679">
        <f t="shared" ca="1" si="285"/>
        <v>0</v>
      </c>
      <c r="AA1647" t="str">
        <f t="shared" si="276"/>
        <v>ASR_Financial_Report_SHP21Final</v>
      </c>
      <c r="AB1647" s="960">
        <f t="shared" si="277"/>
        <v>44658</v>
      </c>
      <c r="AC1647" t="str">
        <f t="shared" si="278"/>
        <v>Unaudited</v>
      </c>
    </row>
    <row r="1648" spans="1:29" x14ac:dyDescent="0.25">
      <c r="A1648" t="s">
        <v>420</v>
      </c>
      <c r="B1648" t="s">
        <v>1366</v>
      </c>
      <c r="C1648" t="s">
        <v>1367</v>
      </c>
      <c r="D1648">
        <v>1900</v>
      </c>
      <c r="E1648" s="960">
        <v>1</v>
      </c>
      <c r="F1648" t="s">
        <v>440</v>
      </c>
      <c r="G1648" s="960">
        <v>274</v>
      </c>
      <c r="H1648" t="s">
        <v>383</v>
      </c>
      <c r="I1648" s="940" t="s">
        <v>488</v>
      </c>
      <c r="J1648" s="940" t="s">
        <v>444</v>
      </c>
      <c r="K1648" s="940" t="s">
        <v>448</v>
      </c>
      <c r="L1648" s="940" t="s">
        <v>115</v>
      </c>
      <c r="M1648" s="965" t="s">
        <v>113</v>
      </c>
      <c r="N1648" s="679">
        <f t="shared" ca="1" si="285"/>
        <v>0</v>
      </c>
      <c r="O1648" s="679">
        <f t="shared" ca="1" si="285"/>
        <v>0</v>
      </c>
      <c r="P1648" s="679">
        <f t="shared" ca="1" si="285"/>
        <v>0</v>
      </c>
      <c r="Q1648" s="679">
        <f t="shared" ca="1" si="285"/>
        <v>0</v>
      </c>
      <c r="R1648" s="679">
        <f t="shared" ca="1" si="285"/>
        <v>0</v>
      </c>
      <c r="S1648" s="679">
        <f t="shared" ca="1" si="285"/>
        <v>0</v>
      </c>
      <c r="T1648" s="679">
        <f t="shared" ca="1" si="285"/>
        <v>0</v>
      </c>
      <c r="U1648" s="679">
        <f t="shared" ca="1" si="285"/>
        <v>0</v>
      </c>
      <c r="V1648" s="679">
        <f t="shared" ca="1" si="285"/>
        <v>0</v>
      </c>
      <c r="W1648" s="679">
        <f t="shared" ca="1" si="286"/>
        <v>0</v>
      </c>
      <c r="X1648" s="679">
        <f t="shared" ca="1" si="285"/>
        <v>0</v>
      </c>
      <c r="Y1648" s="679">
        <f t="shared" ca="1" si="285"/>
        <v>0</v>
      </c>
      <c r="Z1648" s="679">
        <f t="shared" ca="1" si="285"/>
        <v>0</v>
      </c>
      <c r="AA1648" t="str">
        <f t="shared" si="276"/>
        <v>ASR_Financial_Report_SHP21Final</v>
      </c>
      <c r="AB1648" s="960">
        <f t="shared" si="277"/>
        <v>44658</v>
      </c>
      <c r="AC1648" t="str">
        <f t="shared" si="278"/>
        <v>Unaudited</v>
      </c>
    </row>
    <row r="1649" spans="1:29" x14ac:dyDescent="0.25">
      <c r="A1649" t="s">
        <v>420</v>
      </c>
      <c r="B1649" t="s">
        <v>1366</v>
      </c>
      <c r="C1649" t="s">
        <v>1367</v>
      </c>
      <c r="D1649">
        <v>1900</v>
      </c>
      <c r="E1649" s="960">
        <v>1</v>
      </c>
      <c r="F1649" t="s">
        <v>440</v>
      </c>
      <c r="G1649" s="960">
        <v>274</v>
      </c>
      <c r="H1649" t="s">
        <v>383</v>
      </c>
      <c r="I1649" s="940" t="s">
        <v>488</v>
      </c>
      <c r="J1649" s="940" t="s">
        <v>444</v>
      </c>
      <c r="K1649" s="940" t="s">
        <v>448</v>
      </c>
      <c r="L1649" s="948" t="s">
        <v>116</v>
      </c>
      <c r="M1649" s="963" t="s">
        <v>158</v>
      </c>
      <c r="N1649" s="679">
        <f t="shared" ca="1" si="285"/>
        <v>0</v>
      </c>
      <c r="O1649" s="679">
        <f t="shared" ca="1" si="285"/>
        <v>0</v>
      </c>
      <c r="P1649" s="679">
        <f t="shared" ca="1" si="285"/>
        <v>0</v>
      </c>
      <c r="Q1649" s="679">
        <f t="shared" ca="1" si="285"/>
        <v>0</v>
      </c>
      <c r="R1649" s="679">
        <f t="shared" ca="1" si="285"/>
        <v>0</v>
      </c>
      <c r="S1649" s="679">
        <f t="shared" ca="1" si="285"/>
        <v>0</v>
      </c>
      <c r="T1649" s="679">
        <f t="shared" ca="1" si="285"/>
        <v>0</v>
      </c>
      <c r="U1649" s="679">
        <f t="shared" ca="1" si="285"/>
        <v>0</v>
      </c>
      <c r="V1649" s="679">
        <f t="shared" ca="1" si="285"/>
        <v>0</v>
      </c>
      <c r="W1649" s="679">
        <f t="shared" ca="1" si="286"/>
        <v>0</v>
      </c>
      <c r="X1649" s="679">
        <f t="shared" ca="1" si="285"/>
        <v>0</v>
      </c>
      <c r="Y1649" s="679">
        <f t="shared" ca="1" si="285"/>
        <v>0</v>
      </c>
      <c r="Z1649" s="679">
        <f t="shared" ca="1" si="285"/>
        <v>0</v>
      </c>
      <c r="AA1649" t="str">
        <f t="shared" si="276"/>
        <v>ASR_Financial_Report_SHP21Final</v>
      </c>
      <c r="AB1649" s="960">
        <f t="shared" si="277"/>
        <v>44658</v>
      </c>
      <c r="AC1649" t="str">
        <f t="shared" si="278"/>
        <v>Unaudited</v>
      </c>
    </row>
    <row r="1650" spans="1:29" x14ac:dyDescent="0.25">
      <c r="A1650" t="s">
        <v>420</v>
      </c>
      <c r="B1650" t="s">
        <v>1366</v>
      </c>
      <c r="C1650" t="s">
        <v>1367</v>
      </c>
      <c r="D1650">
        <v>1900</v>
      </c>
      <c r="E1650" s="960">
        <v>1</v>
      </c>
      <c r="F1650" t="s">
        <v>440</v>
      </c>
      <c r="G1650" s="960">
        <v>274</v>
      </c>
      <c r="H1650" t="s">
        <v>383</v>
      </c>
      <c r="I1650" s="965" t="s">
        <v>488</v>
      </c>
      <c r="J1650" s="965" t="s">
        <v>444</v>
      </c>
      <c r="K1650" s="965" t="s">
        <v>448</v>
      </c>
      <c r="L1650" s="940" t="s">
        <v>159</v>
      </c>
      <c r="M1650" s="965" t="s">
        <v>23</v>
      </c>
      <c r="N1650" s="679">
        <f t="shared" ca="1" si="285"/>
        <v>0</v>
      </c>
      <c r="O1650" s="679">
        <f t="shared" ca="1" si="285"/>
        <v>0</v>
      </c>
      <c r="P1650" s="679">
        <f t="shared" ca="1" si="285"/>
        <v>0</v>
      </c>
      <c r="Q1650" s="679">
        <f t="shared" ca="1" si="285"/>
        <v>0</v>
      </c>
      <c r="R1650" s="679">
        <f t="shared" ca="1" si="285"/>
        <v>0</v>
      </c>
      <c r="S1650" s="679">
        <f t="shared" ca="1" si="285"/>
        <v>0</v>
      </c>
      <c r="T1650" s="679">
        <f t="shared" ca="1" si="285"/>
        <v>0</v>
      </c>
      <c r="U1650" s="679">
        <f t="shared" ca="1" si="285"/>
        <v>0</v>
      </c>
      <c r="V1650" s="679">
        <f t="shared" ca="1" si="285"/>
        <v>0</v>
      </c>
      <c r="W1650" s="679">
        <f t="shared" ca="1" si="286"/>
        <v>0</v>
      </c>
      <c r="X1650" s="679">
        <f t="shared" ca="1" si="285"/>
        <v>0</v>
      </c>
      <c r="Y1650" s="679">
        <f t="shared" ca="1" si="285"/>
        <v>0</v>
      </c>
      <c r="Z1650" s="679">
        <f t="shared" ca="1" si="285"/>
        <v>0</v>
      </c>
      <c r="AA1650" t="str">
        <f t="shared" si="276"/>
        <v>ASR_Financial_Report_SHP21Final</v>
      </c>
      <c r="AB1650" s="960">
        <f t="shared" si="277"/>
        <v>44658</v>
      </c>
      <c r="AC1650" t="str">
        <f t="shared" si="278"/>
        <v>Unaudited</v>
      </c>
    </row>
    <row r="1651" spans="1:29" x14ac:dyDescent="0.25">
      <c r="A1651" t="s">
        <v>420</v>
      </c>
      <c r="B1651" t="s">
        <v>1366</v>
      </c>
      <c r="C1651" t="s">
        <v>1367</v>
      </c>
      <c r="D1651">
        <v>1900</v>
      </c>
      <c r="E1651" s="960">
        <v>1</v>
      </c>
      <c r="F1651" t="s">
        <v>440</v>
      </c>
      <c r="G1651" s="960">
        <v>274</v>
      </c>
      <c r="H1651" t="s">
        <v>383</v>
      </c>
      <c r="I1651" s="940" t="s">
        <v>488</v>
      </c>
      <c r="J1651" s="940" t="s">
        <v>444</v>
      </c>
      <c r="K1651" s="940" t="s">
        <v>448</v>
      </c>
      <c r="L1651" s="940" t="s">
        <v>442</v>
      </c>
      <c r="M1651" s="965" t="s">
        <v>456</v>
      </c>
      <c r="N1651" s="679">
        <f t="shared" ca="1" si="285"/>
        <v>0</v>
      </c>
      <c r="O1651" s="679">
        <f t="shared" ca="1" si="285"/>
        <v>0</v>
      </c>
      <c r="P1651" s="679">
        <f t="shared" ca="1" si="285"/>
        <v>0</v>
      </c>
      <c r="Q1651" s="679">
        <f t="shared" ca="1" si="285"/>
        <v>0</v>
      </c>
      <c r="R1651" s="679">
        <f t="shared" ca="1" si="285"/>
        <v>0</v>
      </c>
      <c r="S1651" s="679">
        <f t="shared" ca="1" si="285"/>
        <v>0</v>
      </c>
      <c r="T1651" s="679">
        <f t="shared" ca="1" si="285"/>
        <v>0</v>
      </c>
      <c r="U1651" s="679">
        <f t="shared" ca="1" si="285"/>
        <v>0</v>
      </c>
      <c r="V1651" s="679">
        <f t="shared" ca="1" si="285"/>
        <v>0</v>
      </c>
      <c r="W1651" s="679">
        <f t="shared" ca="1" si="286"/>
        <v>0</v>
      </c>
      <c r="X1651" s="679">
        <f t="shared" ca="1" si="285"/>
        <v>0</v>
      </c>
      <c r="Y1651" s="679">
        <f t="shared" ca="1" si="285"/>
        <v>0</v>
      </c>
      <c r="Z1651" s="679">
        <f t="shared" ca="1" si="285"/>
        <v>0</v>
      </c>
      <c r="AA1651" t="str">
        <f t="shared" si="276"/>
        <v>ASR_Financial_Report_SHP21Final</v>
      </c>
      <c r="AB1651" s="960">
        <f t="shared" si="277"/>
        <v>44658</v>
      </c>
      <c r="AC1651" t="str">
        <f t="shared" si="278"/>
        <v>Unaudited</v>
      </c>
    </row>
    <row r="1652" spans="1:29" ht="30" x14ac:dyDescent="0.25">
      <c r="A1652" t="s">
        <v>420</v>
      </c>
      <c r="B1652" t="s">
        <v>1366</v>
      </c>
      <c r="C1652" t="s">
        <v>1367</v>
      </c>
      <c r="D1652">
        <v>1900</v>
      </c>
      <c r="E1652" s="960">
        <v>1</v>
      </c>
      <c r="F1652" t="s">
        <v>440</v>
      </c>
      <c r="G1652" s="960">
        <v>274</v>
      </c>
      <c r="H1652" t="s">
        <v>383</v>
      </c>
      <c r="I1652" s="940" t="s">
        <v>488</v>
      </c>
      <c r="J1652" s="940" t="s">
        <v>444</v>
      </c>
      <c r="K1652" s="940" t="s">
        <v>449</v>
      </c>
      <c r="L1652" s="940">
        <v>9.1</v>
      </c>
      <c r="M1652" s="965" t="s">
        <v>185</v>
      </c>
      <c r="N1652" s="679">
        <f t="shared" ca="1" si="285"/>
        <v>0</v>
      </c>
      <c r="O1652" s="679">
        <f t="shared" ca="1" si="285"/>
        <v>0</v>
      </c>
      <c r="P1652" s="679">
        <f t="shared" ca="1" si="285"/>
        <v>0</v>
      </c>
      <c r="Q1652" s="679">
        <f t="shared" ca="1" si="285"/>
        <v>0</v>
      </c>
      <c r="R1652" s="679">
        <f t="shared" ca="1" si="285"/>
        <v>0</v>
      </c>
      <c r="S1652" s="679">
        <f t="shared" ca="1" si="285"/>
        <v>0</v>
      </c>
      <c r="T1652" s="679">
        <f t="shared" ca="1" si="285"/>
        <v>0</v>
      </c>
      <c r="U1652" s="679">
        <f t="shared" ca="1" si="285"/>
        <v>0</v>
      </c>
      <c r="V1652" s="679">
        <f t="shared" ca="1" si="285"/>
        <v>0</v>
      </c>
      <c r="W1652" s="679">
        <f t="shared" ca="1" si="286"/>
        <v>0</v>
      </c>
      <c r="X1652" s="679">
        <f t="shared" ca="1" si="285"/>
        <v>0</v>
      </c>
      <c r="Y1652" s="679">
        <f t="shared" ca="1" si="285"/>
        <v>0</v>
      </c>
      <c r="Z1652" s="679">
        <f t="shared" ca="1" si="285"/>
        <v>0</v>
      </c>
      <c r="AA1652" t="str">
        <f t="shared" si="276"/>
        <v>ASR_Financial_Report_SHP21Final</v>
      </c>
      <c r="AB1652" s="960">
        <f t="shared" si="277"/>
        <v>44658</v>
      </c>
      <c r="AC1652" t="str">
        <f t="shared" si="278"/>
        <v>Unaudited</v>
      </c>
    </row>
    <row r="1653" spans="1:29" x14ac:dyDescent="0.25">
      <c r="A1653" t="s">
        <v>420</v>
      </c>
      <c r="B1653" t="s">
        <v>1366</v>
      </c>
      <c r="C1653" t="s">
        <v>1367</v>
      </c>
      <c r="D1653">
        <v>1900</v>
      </c>
      <c r="E1653" s="960">
        <v>1</v>
      </c>
      <c r="F1653" t="s">
        <v>440</v>
      </c>
      <c r="G1653" s="960">
        <v>274</v>
      </c>
      <c r="H1653" t="s">
        <v>383</v>
      </c>
      <c r="I1653" s="940" t="s">
        <v>488</v>
      </c>
      <c r="J1653" s="940" t="s">
        <v>444</v>
      </c>
      <c r="K1653" s="940" t="s">
        <v>449</v>
      </c>
      <c r="L1653" s="940" t="s">
        <v>106</v>
      </c>
      <c r="M1653" s="965" t="s">
        <v>186</v>
      </c>
      <c r="N1653" s="679">
        <f t="shared" ca="1" si="285"/>
        <v>0</v>
      </c>
      <c r="O1653" s="679">
        <f t="shared" ca="1" si="285"/>
        <v>0</v>
      </c>
      <c r="P1653" s="679">
        <f t="shared" ca="1" si="285"/>
        <v>0</v>
      </c>
      <c r="Q1653" s="679">
        <f t="shared" ca="1" si="285"/>
        <v>0</v>
      </c>
      <c r="R1653" s="679">
        <f t="shared" ca="1" si="285"/>
        <v>0</v>
      </c>
      <c r="S1653" s="679">
        <f t="shared" ca="1" si="285"/>
        <v>0</v>
      </c>
      <c r="T1653" s="679">
        <f t="shared" ca="1" si="285"/>
        <v>0</v>
      </c>
      <c r="U1653" s="679">
        <f t="shared" ca="1" si="285"/>
        <v>0</v>
      </c>
      <c r="V1653" s="679">
        <f t="shared" ca="1" si="285"/>
        <v>0</v>
      </c>
      <c r="W1653" s="679">
        <f t="shared" ca="1" si="286"/>
        <v>0</v>
      </c>
      <c r="X1653" s="679">
        <f t="shared" ca="1" si="285"/>
        <v>0</v>
      </c>
      <c r="Y1653" s="679">
        <f t="shared" ca="1" si="285"/>
        <v>0</v>
      </c>
      <c r="Z1653" s="679">
        <f t="shared" ca="1" si="285"/>
        <v>0</v>
      </c>
      <c r="AA1653" t="str">
        <f t="shared" si="276"/>
        <v>ASR_Financial_Report_SHP21Final</v>
      </c>
      <c r="AB1653" s="960">
        <f t="shared" si="277"/>
        <v>44658</v>
      </c>
      <c r="AC1653" t="str">
        <f t="shared" si="278"/>
        <v>Unaudited</v>
      </c>
    </row>
    <row r="1654" spans="1:29" x14ac:dyDescent="0.25">
      <c r="A1654" t="s">
        <v>420</v>
      </c>
      <c r="B1654" t="s">
        <v>1366</v>
      </c>
      <c r="C1654" t="s">
        <v>1367</v>
      </c>
      <c r="D1654">
        <v>1900</v>
      </c>
      <c r="E1654" s="960">
        <v>1</v>
      </c>
      <c r="F1654" t="s">
        <v>440</v>
      </c>
      <c r="G1654" s="960">
        <v>274</v>
      </c>
      <c r="H1654" t="s">
        <v>383</v>
      </c>
      <c r="I1654" s="940" t="s">
        <v>488</v>
      </c>
      <c r="J1654" s="940" t="s">
        <v>444</v>
      </c>
      <c r="K1654" s="940" t="s">
        <v>449</v>
      </c>
      <c r="L1654" s="940" t="s">
        <v>1302</v>
      </c>
      <c r="M1654" s="965" t="s">
        <v>1303</v>
      </c>
      <c r="N1654" s="679">
        <f t="shared" ca="1" si="285"/>
        <v>0</v>
      </c>
      <c r="O1654" s="679">
        <f t="shared" ca="1" si="285"/>
        <v>0</v>
      </c>
      <c r="P1654" s="679">
        <f t="shared" ca="1" si="285"/>
        <v>0</v>
      </c>
      <c r="Q1654" s="679">
        <f t="shared" ca="1" si="285"/>
        <v>0</v>
      </c>
      <c r="R1654" s="679">
        <f t="shared" ca="1" si="285"/>
        <v>0</v>
      </c>
      <c r="S1654" s="679">
        <f t="shared" ca="1" si="285"/>
        <v>0</v>
      </c>
      <c r="T1654" s="679">
        <f t="shared" ca="1" si="285"/>
        <v>0</v>
      </c>
      <c r="U1654" s="679">
        <f t="shared" ca="1" si="285"/>
        <v>0</v>
      </c>
      <c r="V1654" s="679">
        <f t="shared" ca="1" si="285"/>
        <v>0</v>
      </c>
      <c r="W1654" s="679">
        <f t="shared" ca="1" si="286"/>
        <v>0</v>
      </c>
      <c r="X1654" s="679">
        <f t="shared" ca="1" si="285"/>
        <v>0</v>
      </c>
      <c r="Y1654" s="679">
        <f t="shared" ca="1" si="285"/>
        <v>0</v>
      </c>
      <c r="Z1654" s="679">
        <f t="shared" ca="1" si="285"/>
        <v>0</v>
      </c>
      <c r="AA1654" t="str">
        <f t="shared" si="276"/>
        <v>ASR_Financial_Report_SHP21Final</v>
      </c>
      <c r="AB1654" s="960">
        <f t="shared" si="277"/>
        <v>44658</v>
      </c>
      <c r="AC1654" t="str">
        <f t="shared" si="278"/>
        <v>Unaudited</v>
      </c>
    </row>
    <row r="1655" spans="1:29" x14ac:dyDescent="0.25">
      <c r="A1655" t="s">
        <v>420</v>
      </c>
      <c r="B1655" t="s">
        <v>1366</v>
      </c>
      <c r="C1655" t="s">
        <v>1367</v>
      </c>
      <c r="D1655">
        <v>1900</v>
      </c>
      <c r="E1655" s="960">
        <v>1</v>
      </c>
      <c r="F1655" t="s">
        <v>440</v>
      </c>
      <c r="G1655" s="960">
        <v>274</v>
      </c>
      <c r="H1655" t="s">
        <v>383</v>
      </c>
      <c r="I1655" s="940" t="s">
        <v>488</v>
      </c>
      <c r="J1655" s="940" t="s">
        <v>444</v>
      </c>
      <c r="K1655" s="940" t="s">
        <v>449</v>
      </c>
      <c r="L1655" s="940" t="s">
        <v>107</v>
      </c>
      <c r="M1655" s="965" t="s">
        <v>187</v>
      </c>
      <c r="N1655" s="679">
        <f t="shared" ca="1" si="285"/>
        <v>0</v>
      </c>
      <c r="O1655" s="679">
        <f t="shared" ca="1" si="285"/>
        <v>0</v>
      </c>
      <c r="P1655" s="679">
        <f t="shared" ca="1" si="285"/>
        <v>0</v>
      </c>
      <c r="Q1655" s="679">
        <f t="shared" ca="1" si="285"/>
        <v>0</v>
      </c>
      <c r="R1655" s="679">
        <f t="shared" ca="1" si="285"/>
        <v>0</v>
      </c>
      <c r="S1655" s="679">
        <f t="shared" ca="1" si="285"/>
        <v>0</v>
      </c>
      <c r="T1655" s="679">
        <f t="shared" ca="1" si="285"/>
        <v>0</v>
      </c>
      <c r="U1655" s="679">
        <f t="shared" ca="1" si="285"/>
        <v>0</v>
      </c>
      <c r="V1655" s="679">
        <f t="shared" ca="1" si="285"/>
        <v>0</v>
      </c>
      <c r="W1655" s="679">
        <f t="shared" ca="1" si="286"/>
        <v>0</v>
      </c>
      <c r="X1655" s="679">
        <f t="shared" ca="1" si="285"/>
        <v>0</v>
      </c>
      <c r="Y1655" s="679">
        <f t="shared" ca="1" si="285"/>
        <v>0</v>
      </c>
      <c r="Z1655" s="679">
        <f t="shared" ca="1" si="285"/>
        <v>0</v>
      </c>
      <c r="AA1655" t="str">
        <f t="shared" si="276"/>
        <v>ASR_Financial_Report_SHP21Final</v>
      </c>
      <c r="AB1655" s="960">
        <f t="shared" si="277"/>
        <v>44658</v>
      </c>
      <c r="AC1655" t="str">
        <f t="shared" si="278"/>
        <v>Unaudited</v>
      </c>
    </row>
    <row r="1656" spans="1:29" x14ac:dyDescent="0.25">
      <c r="A1656" t="s">
        <v>420</v>
      </c>
      <c r="B1656" t="s">
        <v>1366</v>
      </c>
      <c r="C1656" t="s">
        <v>1367</v>
      </c>
      <c r="D1656">
        <v>1900</v>
      </c>
      <c r="E1656" s="960">
        <v>1</v>
      </c>
      <c r="F1656" t="s">
        <v>440</v>
      </c>
      <c r="G1656" s="960">
        <v>274</v>
      </c>
      <c r="H1656" t="s">
        <v>383</v>
      </c>
      <c r="I1656" s="940" t="s">
        <v>488</v>
      </c>
      <c r="J1656" s="940" t="s">
        <v>444</v>
      </c>
      <c r="K1656" s="940" t="s">
        <v>449</v>
      </c>
      <c r="L1656" s="940" t="s">
        <v>108</v>
      </c>
      <c r="M1656" s="965" t="s">
        <v>160</v>
      </c>
      <c r="N1656" s="679">
        <f t="shared" ca="1" si="285"/>
        <v>0</v>
      </c>
      <c r="O1656" s="679">
        <f t="shared" ca="1" si="285"/>
        <v>0</v>
      </c>
      <c r="P1656" s="679">
        <f t="shared" ca="1" si="285"/>
        <v>0</v>
      </c>
      <c r="Q1656" s="679">
        <f t="shared" ca="1" si="285"/>
        <v>0</v>
      </c>
      <c r="R1656" s="679">
        <f t="shared" ca="1" si="285"/>
        <v>0</v>
      </c>
      <c r="S1656" s="679">
        <f t="shared" ca="1" si="285"/>
        <v>0</v>
      </c>
      <c r="T1656" s="679">
        <f t="shared" ca="1" si="285"/>
        <v>0</v>
      </c>
      <c r="U1656" s="679">
        <f t="shared" ca="1" si="285"/>
        <v>0</v>
      </c>
      <c r="V1656" s="679">
        <f t="shared" ca="1" si="285"/>
        <v>0</v>
      </c>
      <c r="W1656" s="679">
        <f t="shared" ca="1" si="286"/>
        <v>0</v>
      </c>
      <c r="X1656" s="679">
        <f t="shared" ca="1" si="285"/>
        <v>0</v>
      </c>
      <c r="Y1656" s="679">
        <f t="shared" ca="1" si="285"/>
        <v>0</v>
      </c>
      <c r="Z1656" s="679">
        <f t="shared" ca="1" si="285"/>
        <v>0</v>
      </c>
      <c r="AA1656" t="str">
        <f t="shared" si="276"/>
        <v>ASR_Financial_Report_SHP21Final</v>
      </c>
      <c r="AB1656" s="960">
        <f t="shared" si="277"/>
        <v>44658</v>
      </c>
      <c r="AC1656" t="str">
        <f t="shared" si="278"/>
        <v>Unaudited</v>
      </c>
    </row>
    <row r="1657" spans="1:29" x14ac:dyDescent="0.25">
      <c r="A1657" t="s">
        <v>420</v>
      </c>
      <c r="B1657" t="s">
        <v>1366</v>
      </c>
      <c r="C1657" t="s">
        <v>1367</v>
      </c>
      <c r="D1657">
        <v>1900</v>
      </c>
      <c r="E1657" s="960">
        <v>1</v>
      </c>
      <c r="F1657" t="s">
        <v>440</v>
      </c>
      <c r="G1657" s="960">
        <v>274</v>
      </c>
      <c r="H1657" t="s">
        <v>383</v>
      </c>
      <c r="I1657" s="940" t="s">
        <v>488</v>
      </c>
      <c r="J1657" s="940" t="s">
        <v>444</v>
      </c>
      <c r="K1657" s="940" t="s">
        <v>449</v>
      </c>
      <c r="L1657" s="948" t="s">
        <v>109</v>
      </c>
      <c r="M1657" s="963" t="s">
        <v>134</v>
      </c>
      <c r="N1657" s="679">
        <f t="shared" ca="1" si="285"/>
        <v>0</v>
      </c>
      <c r="O1657" s="679">
        <f t="shared" ca="1" si="285"/>
        <v>0</v>
      </c>
      <c r="P1657" s="679">
        <f t="shared" ca="1" si="285"/>
        <v>0</v>
      </c>
      <c r="Q1657" s="679">
        <f t="shared" ca="1" si="285"/>
        <v>0</v>
      </c>
      <c r="R1657" s="679">
        <f t="shared" ca="1" si="285"/>
        <v>0</v>
      </c>
      <c r="S1657" s="679">
        <f t="shared" ca="1" si="285"/>
        <v>0</v>
      </c>
      <c r="T1657" s="679">
        <f t="shared" ca="1" si="285"/>
        <v>0</v>
      </c>
      <c r="U1657" s="679">
        <f t="shared" ca="1" si="285"/>
        <v>0</v>
      </c>
      <c r="V1657" s="679">
        <f t="shared" ca="1" si="285"/>
        <v>0</v>
      </c>
      <c r="W1657" s="679">
        <f t="shared" ca="1" si="286"/>
        <v>0</v>
      </c>
      <c r="X1657" s="679">
        <f t="shared" ca="1" si="285"/>
        <v>0</v>
      </c>
      <c r="Y1657" s="679">
        <f t="shared" ca="1" si="285"/>
        <v>0</v>
      </c>
      <c r="Z1657" s="679">
        <f t="shared" ca="1" si="285"/>
        <v>0</v>
      </c>
      <c r="AA1657" t="str">
        <f t="shared" si="276"/>
        <v>ASR_Financial_Report_SHP21Final</v>
      </c>
      <c r="AB1657" s="960">
        <f t="shared" si="277"/>
        <v>44658</v>
      </c>
      <c r="AC1657" t="str">
        <f t="shared" si="278"/>
        <v>Unaudited</v>
      </c>
    </row>
    <row r="1658" spans="1:29" x14ac:dyDescent="0.25">
      <c r="A1658" t="s">
        <v>420</v>
      </c>
      <c r="B1658" t="s">
        <v>1366</v>
      </c>
      <c r="C1658" t="s">
        <v>1367</v>
      </c>
      <c r="D1658">
        <v>1900</v>
      </c>
      <c r="E1658" s="960">
        <v>1</v>
      </c>
      <c r="F1658" t="s">
        <v>440</v>
      </c>
      <c r="G1658" s="960">
        <v>274</v>
      </c>
      <c r="H1658" t="s">
        <v>383</v>
      </c>
      <c r="I1658" s="940" t="s">
        <v>488</v>
      </c>
      <c r="J1658" s="940" t="s">
        <v>444</v>
      </c>
      <c r="K1658" s="940" t="s">
        <v>449</v>
      </c>
      <c r="L1658" s="940" t="s">
        <v>110</v>
      </c>
      <c r="M1658" s="965" t="s">
        <v>162</v>
      </c>
      <c r="N1658" s="679">
        <f t="shared" ca="1" si="285"/>
        <v>0</v>
      </c>
      <c r="O1658" s="679">
        <f t="shared" ca="1" si="285"/>
        <v>0</v>
      </c>
      <c r="P1658" s="679">
        <f t="shared" ca="1" si="285"/>
        <v>0</v>
      </c>
      <c r="Q1658" s="679">
        <f t="shared" ca="1" si="285"/>
        <v>0</v>
      </c>
      <c r="R1658" s="679">
        <f t="shared" ca="1" si="285"/>
        <v>0</v>
      </c>
      <c r="S1658" s="679">
        <f t="shared" ca="1" si="285"/>
        <v>0</v>
      </c>
      <c r="T1658" s="679">
        <f t="shared" ca="1" si="285"/>
        <v>0</v>
      </c>
      <c r="U1658" s="679">
        <f t="shared" ca="1" si="285"/>
        <v>0</v>
      </c>
      <c r="V1658" s="679">
        <f t="shared" ca="1" si="285"/>
        <v>0</v>
      </c>
      <c r="W1658" s="679">
        <f t="shared" ca="1" si="286"/>
        <v>0</v>
      </c>
      <c r="X1658" s="679">
        <f t="shared" ca="1" si="285"/>
        <v>0</v>
      </c>
      <c r="Y1658" s="679">
        <f t="shared" ca="1" si="285"/>
        <v>0</v>
      </c>
      <c r="Z1658" s="679">
        <f t="shared" ca="1" si="285"/>
        <v>0</v>
      </c>
      <c r="AA1658" t="str">
        <f t="shared" si="276"/>
        <v>ASR_Financial_Report_SHP21Final</v>
      </c>
      <c r="AB1658" s="960">
        <f t="shared" si="277"/>
        <v>44658</v>
      </c>
      <c r="AC1658" t="str">
        <f t="shared" si="278"/>
        <v>Unaudited</v>
      </c>
    </row>
    <row r="1659" spans="1:29" x14ac:dyDescent="0.25">
      <c r="A1659" t="s">
        <v>420</v>
      </c>
      <c r="B1659" t="s">
        <v>1366</v>
      </c>
      <c r="C1659" t="s">
        <v>1367</v>
      </c>
      <c r="D1659">
        <v>1900</v>
      </c>
      <c r="E1659" s="960">
        <v>1</v>
      </c>
      <c r="F1659" t="s">
        <v>440</v>
      </c>
      <c r="G1659" s="960">
        <v>274</v>
      </c>
      <c r="H1659" t="s">
        <v>383</v>
      </c>
      <c r="I1659" s="940" t="s">
        <v>488</v>
      </c>
      <c r="J1659" s="940" t="s">
        <v>444</v>
      </c>
      <c r="K1659" s="940" t="s">
        <v>449</v>
      </c>
      <c r="L1659" s="940" t="s">
        <v>111</v>
      </c>
      <c r="M1659" s="965" t="s">
        <v>463</v>
      </c>
      <c r="N1659" s="679">
        <f t="shared" ca="1" si="285"/>
        <v>0</v>
      </c>
      <c r="O1659" s="679">
        <f t="shared" ca="1" si="285"/>
        <v>0</v>
      </c>
      <c r="P1659" s="679">
        <f t="shared" ca="1" si="285"/>
        <v>0</v>
      </c>
      <c r="Q1659" s="679">
        <f t="shared" ca="1" si="285"/>
        <v>0</v>
      </c>
      <c r="R1659" s="679">
        <f t="shared" ca="1" si="285"/>
        <v>0</v>
      </c>
      <c r="S1659" s="679">
        <f t="shared" ca="1" si="285"/>
        <v>0</v>
      </c>
      <c r="T1659" s="679">
        <f t="shared" ca="1" si="285"/>
        <v>0</v>
      </c>
      <c r="U1659" s="679">
        <f t="shared" ca="1" si="285"/>
        <v>0</v>
      </c>
      <c r="V1659" s="679">
        <f t="shared" ca="1" si="285"/>
        <v>0</v>
      </c>
      <c r="W1659" s="679">
        <f t="shared" ca="1" si="286"/>
        <v>0</v>
      </c>
      <c r="X1659" s="679">
        <f t="shared" ca="1" si="285"/>
        <v>0</v>
      </c>
      <c r="Y1659" s="679">
        <f t="shared" ca="1" si="285"/>
        <v>0</v>
      </c>
      <c r="Z1659" s="679">
        <f t="shared" ca="1" si="285"/>
        <v>0</v>
      </c>
      <c r="AA1659" t="str">
        <f t="shared" si="276"/>
        <v>ASR_Financial_Report_SHP21Final</v>
      </c>
      <c r="AB1659" s="960">
        <f t="shared" si="277"/>
        <v>44658</v>
      </c>
      <c r="AC1659" t="str">
        <f t="shared" si="278"/>
        <v>Unaudited</v>
      </c>
    </row>
    <row r="1660" spans="1:29" x14ac:dyDescent="0.25">
      <c r="A1660" t="s">
        <v>420</v>
      </c>
      <c r="B1660" t="s">
        <v>1366</v>
      </c>
      <c r="C1660" t="s">
        <v>1367</v>
      </c>
      <c r="D1660">
        <v>1900</v>
      </c>
      <c r="E1660" s="960">
        <v>1</v>
      </c>
      <c r="F1660" t="s">
        <v>440</v>
      </c>
      <c r="G1660" s="960">
        <v>274</v>
      </c>
      <c r="H1660" t="s">
        <v>383</v>
      </c>
      <c r="I1660" s="940" t="s">
        <v>488</v>
      </c>
      <c r="J1660" s="940" t="s">
        <v>444</v>
      </c>
      <c r="K1660" s="940" t="s">
        <v>6</v>
      </c>
      <c r="L1660" s="940" t="s">
        <v>117</v>
      </c>
      <c r="M1660" s="965" t="s">
        <v>188</v>
      </c>
      <c r="N1660" s="679">
        <f t="shared" ca="1" si="285"/>
        <v>0</v>
      </c>
      <c r="O1660" s="679">
        <f t="shared" ca="1" si="285"/>
        <v>0</v>
      </c>
      <c r="P1660" s="679">
        <f t="shared" ca="1" si="285"/>
        <v>0</v>
      </c>
      <c r="Q1660" s="679">
        <f t="shared" ca="1" si="285"/>
        <v>0</v>
      </c>
      <c r="R1660" s="679">
        <f t="shared" ca="1" si="285"/>
        <v>0</v>
      </c>
      <c r="S1660" s="679">
        <f t="shared" ca="1" si="285"/>
        <v>0</v>
      </c>
      <c r="T1660" s="679">
        <f t="shared" ca="1" si="285"/>
        <v>0</v>
      </c>
      <c r="U1660" s="679">
        <f t="shared" ca="1" si="285"/>
        <v>0</v>
      </c>
      <c r="V1660" s="679">
        <f t="shared" ca="1" si="285"/>
        <v>0</v>
      </c>
      <c r="W1660" s="679">
        <f t="shared" ca="1" si="286"/>
        <v>0</v>
      </c>
      <c r="X1660" s="679">
        <f t="shared" ca="1" si="285"/>
        <v>0</v>
      </c>
      <c r="Y1660" s="679">
        <f t="shared" ca="1" si="285"/>
        <v>0</v>
      </c>
      <c r="Z1660" s="679">
        <f t="shared" ca="1" si="285"/>
        <v>0</v>
      </c>
      <c r="AA1660" t="str">
        <f t="shared" si="276"/>
        <v>ASR_Financial_Report_SHP21Final</v>
      </c>
      <c r="AB1660" s="960">
        <f t="shared" si="277"/>
        <v>44658</v>
      </c>
      <c r="AC1660" t="str">
        <f t="shared" si="278"/>
        <v>Unaudited</v>
      </c>
    </row>
    <row r="1661" spans="1:29" x14ac:dyDescent="0.25">
      <c r="A1661" t="s">
        <v>420</v>
      </c>
      <c r="B1661" t="s">
        <v>1366</v>
      </c>
      <c r="C1661" t="s">
        <v>1367</v>
      </c>
      <c r="D1661">
        <v>1900</v>
      </c>
      <c r="E1661" s="960">
        <v>1</v>
      </c>
      <c r="F1661" t="s">
        <v>440</v>
      </c>
      <c r="G1661" s="960">
        <v>274</v>
      </c>
      <c r="H1661" t="s">
        <v>383</v>
      </c>
      <c r="I1661" s="940" t="s">
        <v>488</v>
      </c>
      <c r="J1661" s="940" t="s">
        <v>444</v>
      </c>
      <c r="K1661" s="940" t="s">
        <v>6</v>
      </c>
      <c r="L1661" s="940" t="s">
        <v>45</v>
      </c>
      <c r="M1661" s="965" t="s">
        <v>163</v>
      </c>
      <c r="N1661" s="679">
        <f t="shared" ca="1" si="285"/>
        <v>0</v>
      </c>
      <c r="O1661" s="679">
        <f t="shared" ca="1" si="285"/>
        <v>0</v>
      </c>
      <c r="P1661" s="679">
        <f t="shared" ca="1" si="285"/>
        <v>0</v>
      </c>
      <c r="Q1661" s="679">
        <f t="shared" ca="1" si="285"/>
        <v>0</v>
      </c>
      <c r="R1661" s="679">
        <f t="shared" ca="1" si="285"/>
        <v>0</v>
      </c>
      <c r="S1661" s="679">
        <f t="shared" ca="1" si="285"/>
        <v>0</v>
      </c>
      <c r="T1661" s="679">
        <f t="shared" ca="1" si="285"/>
        <v>0</v>
      </c>
      <c r="U1661" s="679">
        <f t="shared" ca="1" si="285"/>
        <v>0</v>
      </c>
      <c r="V1661" s="679">
        <f t="shared" ca="1" si="285"/>
        <v>0</v>
      </c>
      <c r="W1661" s="679">
        <f t="shared" ca="1" si="286"/>
        <v>0</v>
      </c>
      <c r="X1661" s="679">
        <f t="shared" ca="1" si="285"/>
        <v>0</v>
      </c>
      <c r="Y1661" s="679">
        <f t="shared" ca="1" si="285"/>
        <v>0</v>
      </c>
      <c r="Z1661" s="679">
        <f t="shared" ca="1" si="285"/>
        <v>0</v>
      </c>
      <c r="AA1661" t="str">
        <f t="shared" si="276"/>
        <v>ASR_Financial_Report_SHP21Final</v>
      </c>
      <c r="AB1661" s="960">
        <f t="shared" si="277"/>
        <v>44658</v>
      </c>
      <c r="AC1661" t="str">
        <f t="shared" si="278"/>
        <v>Unaudited</v>
      </c>
    </row>
    <row r="1662" spans="1:29" x14ac:dyDescent="0.25">
      <c r="A1662" t="s">
        <v>420</v>
      </c>
      <c r="B1662" t="s">
        <v>1366</v>
      </c>
      <c r="C1662" t="s">
        <v>1367</v>
      </c>
      <c r="D1662">
        <v>1900</v>
      </c>
      <c r="E1662" s="960">
        <v>1</v>
      </c>
      <c r="F1662" t="s">
        <v>440</v>
      </c>
      <c r="G1662" s="960">
        <v>274</v>
      </c>
      <c r="H1662" t="s">
        <v>383</v>
      </c>
      <c r="I1662" s="940" t="s">
        <v>488</v>
      </c>
      <c r="J1662" s="940" t="s">
        <v>444</v>
      </c>
      <c r="K1662" s="940" t="s">
        <v>6</v>
      </c>
      <c r="L1662" s="948" t="s">
        <v>46</v>
      </c>
      <c r="M1662" s="963" t="s">
        <v>164</v>
      </c>
      <c r="N1662" s="679">
        <f t="shared" ca="1" si="285"/>
        <v>0</v>
      </c>
      <c r="O1662" s="679">
        <f t="shared" ca="1" si="285"/>
        <v>0</v>
      </c>
      <c r="P1662" s="679">
        <f t="shared" ca="1" si="285"/>
        <v>0</v>
      </c>
      <c r="Q1662" s="679">
        <f t="shared" ca="1" si="285"/>
        <v>0</v>
      </c>
      <c r="R1662" s="679">
        <f t="shared" ca="1" si="285"/>
        <v>0</v>
      </c>
      <c r="S1662" s="679">
        <f t="shared" ca="1" si="285"/>
        <v>0</v>
      </c>
      <c r="T1662" s="679">
        <f t="shared" ca="1" si="285"/>
        <v>0</v>
      </c>
      <c r="U1662" s="679">
        <f t="shared" ca="1" si="285"/>
        <v>0</v>
      </c>
      <c r="V1662" s="679">
        <f t="shared" ca="1" si="285"/>
        <v>0</v>
      </c>
      <c r="W1662" s="679">
        <f t="shared" ca="1" si="286"/>
        <v>0</v>
      </c>
      <c r="X1662" s="679">
        <f t="shared" ca="1" si="285"/>
        <v>0</v>
      </c>
      <c r="Y1662" s="679">
        <f t="shared" ca="1" si="285"/>
        <v>0</v>
      </c>
      <c r="Z1662" s="679">
        <f t="shared" ca="1" si="285"/>
        <v>0</v>
      </c>
      <c r="AA1662" t="str">
        <f t="shared" si="276"/>
        <v>ASR_Financial_Report_SHP21Final</v>
      </c>
      <c r="AB1662" s="960">
        <f t="shared" si="277"/>
        <v>44658</v>
      </c>
      <c r="AC1662" t="str">
        <f t="shared" si="278"/>
        <v>Unaudited</v>
      </c>
    </row>
    <row r="1663" spans="1:29" x14ac:dyDescent="0.25">
      <c r="A1663" t="s">
        <v>420</v>
      </c>
      <c r="B1663" t="s">
        <v>1366</v>
      </c>
      <c r="C1663" t="s">
        <v>1367</v>
      </c>
      <c r="D1663">
        <v>1900</v>
      </c>
      <c r="E1663" s="960">
        <v>1</v>
      </c>
      <c r="F1663" t="s">
        <v>440</v>
      </c>
      <c r="G1663" s="960">
        <v>274</v>
      </c>
      <c r="H1663" t="s">
        <v>383</v>
      </c>
      <c r="I1663" s="965" t="s">
        <v>488</v>
      </c>
      <c r="J1663" s="965" t="s">
        <v>444</v>
      </c>
      <c r="K1663" s="965" t="s">
        <v>6</v>
      </c>
      <c r="L1663" s="956" t="s">
        <v>165</v>
      </c>
      <c r="M1663" s="965" t="s">
        <v>461</v>
      </c>
      <c r="N1663" s="679">
        <f t="shared" ca="1" si="285"/>
        <v>0</v>
      </c>
      <c r="O1663" s="679">
        <f t="shared" ca="1" si="285"/>
        <v>0</v>
      </c>
      <c r="P1663" s="679">
        <f t="shared" ca="1" si="285"/>
        <v>0</v>
      </c>
      <c r="Q1663" s="679">
        <f t="shared" ca="1" si="285"/>
        <v>0</v>
      </c>
      <c r="R1663" s="679">
        <f t="shared" ca="1" si="285"/>
        <v>0</v>
      </c>
      <c r="S1663" s="679">
        <f t="shared" ca="1" si="285"/>
        <v>0</v>
      </c>
      <c r="T1663" s="679">
        <f t="shared" ca="1" si="285"/>
        <v>0</v>
      </c>
      <c r="U1663" s="679">
        <f t="shared" ca="1" si="285"/>
        <v>0</v>
      </c>
      <c r="V1663" s="679">
        <f t="shared" ca="1" si="285"/>
        <v>0</v>
      </c>
      <c r="W1663" s="679">
        <f t="shared" ca="1" si="286"/>
        <v>0</v>
      </c>
      <c r="X1663" s="679">
        <f t="shared" ca="1" si="285"/>
        <v>0</v>
      </c>
      <c r="Y1663" s="679">
        <f t="shared" ca="1" si="285"/>
        <v>0</v>
      </c>
      <c r="Z1663" s="679">
        <f t="shared" ca="1" si="285"/>
        <v>0</v>
      </c>
      <c r="AA1663" t="str">
        <f t="shared" si="276"/>
        <v>ASR_Financial_Report_SHP21Final</v>
      </c>
      <c r="AB1663" s="960">
        <f t="shared" si="277"/>
        <v>44658</v>
      </c>
      <c r="AC1663" t="str">
        <f t="shared" si="278"/>
        <v>Unaudited</v>
      </c>
    </row>
    <row r="1664" spans="1:29" x14ac:dyDescent="0.25">
      <c r="A1664" t="s">
        <v>420</v>
      </c>
      <c r="B1664" t="s">
        <v>1366</v>
      </c>
      <c r="C1664" t="s">
        <v>1367</v>
      </c>
      <c r="D1664">
        <v>1900</v>
      </c>
      <c r="E1664" s="960">
        <v>1</v>
      </c>
      <c r="F1664" t="s">
        <v>440</v>
      </c>
      <c r="G1664" s="960">
        <v>274</v>
      </c>
      <c r="H1664" t="s">
        <v>383</v>
      </c>
      <c r="I1664" s="961" t="s">
        <v>488</v>
      </c>
      <c r="J1664" s="961" t="s">
        <v>444</v>
      </c>
      <c r="K1664" s="961" t="s">
        <v>434</v>
      </c>
      <c r="L1664" s="956" t="s">
        <v>120</v>
      </c>
      <c r="M1664" s="961" t="s">
        <v>32</v>
      </c>
      <c r="N1664" s="679">
        <f t="shared" ca="1" si="285"/>
        <v>0</v>
      </c>
      <c r="O1664" s="679">
        <f t="shared" ca="1" si="285"/>
        <v>0</v>
      </c>
      <c r="P1664" s="679">
        <f t="shared" ca="1" si="285"/>
        <v>0</v>
      </c>
      <c r="Q1664" s="679">
        <f t="shared" ca="1" si="285"/>
        <v>0</v>
      </c>
      <c r="R1664" s="679">
        <f t="shared" ca="1" si="285"/>
        <v>0</v>
      </c>
      <c r="S1664" s="679">
        <f t="shared" ca="1" si="285"/>
        <v>0</v>
      </c>
      <c r="T1664" s="679">
        <f t="shared" ca="1" si="285"/>
        <v>0</v>
      </c>
      <c r="U1664" s="679">
        <f t="shared" ca="1" si="285"/>
        <v>0</v>
      </c>
      <c r="V1664" s="679">
        <f t="shared" ca="1" si="285"/>
        <v>0</v>
      </c>
      <c r="W1664" s="679">
        <f t="shared" ca="1" si="286"/>
        <v>0</v>
      </c>
      <c r="X1664" s="679">
        <f t="shared" ca="1" si="285"/>
        <v>0</v>
      </c>
      <c r="Y1664" s="679">
        <f t="shared" ca="1" si="285"/>
        <v>0</v>
      </c>
      <c r="Z1664" s="679">
        <f t="shared" ca="1" si="285"/>
        <v>0</v>
      </c>
      <c r="AA1664" t="str">
        <f t="shared" si="276"/>
        <v>ASR_Financial_Report_SHP21Final</v>
      </c>
      <c r="AB1664" s="960">
        <f t="shared" si="277"/>
        <v>44658</v>
      </c>
      <c r="AC1664" t="str">
        <f t="shared" si="278"/>
        <v>Unaudited</v>
      </c>
    </row>
    <row r="1665" spans="1:29" x14ac:dyDescent="0.25">
      <c r="A1665" t="s">
        <v>420</v>
      </c>
      <c r="B1665" t="s">
        <v>1366</v>
      </c>
      <c r="C1665" t="s">
        <v>1367</v>
      </c>
      <c r="D1665">
        <v>1900</v>
      </c>
      <c r="E1665" s="960">
        <v>1</v>
      </c>
      <c r="F1665" t="s">
        <v>440</v>
      </c>
      <c r="G1665" s="960">
        <v>274</v>
      </c>
      <c r="H1665" t="s">
        <v>383</v>
      </c>
      <c r="I1665" s="961" t="s">
        <v>488</v>
      </c>
      <c r="J1665" s="961" t="s">
        <v>444</v>
      </c>
      <c r="K1665" s="961" t="s">
        <v>434</v>
      </c>
      <c r="L1665" s="940" t="s">
        <v>924</v>
      </c>
      <c r="M1665" s="961" t="s">
        <v>916</v>
      </c>
      <c r="N1665" s="679">
        <f t="shared" ca="1" si="285"/>
        <v>0</v>
      </c>
      <c r="O1665" s="679">
        <f t="shared" ca="1" si="285"/>
        <v>0</v>
      </c>
      <c r="P1665" s="679">
        <f t="shared" ca="1" si="285"/>
        <v>0</v>
      </c>
      <c r="Q1665" s="679">
        <f t="shared" ca="1" si="285"/>
        <v>0</v>
      </c>
      <c r="R1665" s="679">
        <f t="shared" ca="1" si="285"/>
        <v>0</v>
      </c>
      <c r="S1665" s="679">
        <f t="shared" ca="1" si="285"/>
        <v>0</v>
      </c>
      <c r="T1665" s="679">
        <f t="shared" ca="1" si="285"/>
        <v>0</v>
      </c>
      <c r="U1665" s="679">
        <f t="shared" ca="1" si="285"/>
        <v>0</v>
      </c>
      <c r="V1665" s="679">
        <f t="shared" ca="1" si="285"/>
        <v>0</v>
      </c>
      <c r="W1665" s="679">
        <f t="shared" ca="1" si="286"/>
        <v>0</v>
      </c>
      <c r="X1665" s="679">
        <f t="shared" ca="1" si="285"/>
        <v>0</v>
      </c>
      <c r="Y1665" s="679">
        <f t="shared" ca="1" si="285"/>
        <v>0</v>
      </c>
      <c r="Z1665" s="679">
        <f t="shared" ca="1" si="285"/>
        <v>0</v>
      </c>
      <c r="AA1665" t="str">
        <f t="shared" si="276"/>
        <v>ASR_Financial_Report_SHP21Final</v>
      </c>
      <c r="AB1665" s="960">
        <f t="shared" si="277"/>
        <v>44658</v>
      </c>
      <c r="AC1665" t="str">
        <f t="shared" si="278"/>
        <v>Unaudited</v>
      </c>
    </row>
    <row r="1666" spans="1:29" x14ac:dyDescent="0.25">
      <c r="A1666" t="s">
        <v>420</v>
      </c>
      <c r="B1666" t="s">
        <v>1366</v>
      </c>
      <c r="C1666" t="s">
        <v>1367</v>
      </c>
      <c r="D1666">
        <v>1900</v>
      </c>
      <c r="E1666" s="960">
        <v>1</v>
      </c>
      <c r="F1666" t="s">
        <v>440</v>
      </c>
      <c r="G1666" s="960">
        <v>274</v>
      </c>
      <c r="H1666" t="s">
        <v>383</v>
      </c>
      <c r="I1666" s="961" t="s">
        <v>488</v>
      </c>
      <c r="J1666" s="961" t="s">
        <v>444</v>
      </c>
      <c r="K1666" s="961" t="s">
        <v>434</v>
      </c>
      <c r="L1666" s="940" t="s">
        <v>167</v>
      </c>
      <c r="M1666" s="961" t="s">
        <v>40</v>
      </c>
      <c r="N1666" s="679">
        <f t="shared" ref="N1666:Z1687" ca="1" si="287">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679">
        <f t="shared" ca="1" si="287"/>
        <v>0</v>
      </c>
      <c r="P1666" s="679">
        <f t="shared" ca="1" si="287"/>
        <v>0</v>
      </c>
      <c r="Q1666" s="679">
        <f t="shared" ca="1" si="287"/>
        <v>0</v>
      </c>
      <c r="R1666" s="679">
        <f t="shared" ca="1" si="287"/>
        <v>0</v>
      </c>
      <c r="S1666" s="679">
        <f t="shared" ca="1" si="287"/>
        <v>0</v>
      </c>
      <c r="T1666" s="679">
        <f t="shared" ca="1" si="287"/>
        <v>0</v>
      </c>
      <c r="U1666" s="679">
        <f t="shared" ca="1" si="287"/>
        <v>0</v>
      </c>
      <c r="V1666" s="679">
        <f t="shared" ca="1" si="287"/>
        <v>0</v>
      </c>
      <c r="W1666" s="679">
        <f t="shared" ca="1" si="286"/>
        <v>0</v>
      </c>
      <c r="X1666" s="679">
        <f t="shared" ca="1" si="287"/>
        <v>0</v>
      </c>
      <c r="Y1666" s="679">
        <f t="shared" ca="1" si="287"/>
        <v>0</v>
      </c>
      <c r="Z1666" s="679">
        <f t="shared" ca="1" si="287"/>
        <v>0</v>
      </c>
      <c r="AA1666" t="str">
        <f t="shared" ref="AA1666:AA1729" si="288">file_name</f>
        <v>ASR_Financial_Report_SHP21Final</v>
      </c>
      <c r="AB1666" s="960">
        <f t="shared" ref="AB1666:AB1729" si="289">file_date</f>
        <v>44658</v>
      </c>
      <c r="AC1666" t="str">
        <f t="shared" ref="AC1666:AC1729" si="290">status</f>
        <v>Unaudited</v>
      </c>
    </row>
    <row r="1667" spans="1:29" x14ac:dyDescent="0.25">
      <c r="A1667" t="s">
        <v>420</v>
      </c>
      <c r="B1667" t="s">
        <v>1366</v>
      </c>
      <c r="C1667" t="s">
        <v>1367</v>
      </c>
      <c r="D1667">
        <v>1900</v>
      </c>
      <c r="E1667" s="960">
        <v>1</v>
      </c>
      <c r="F1667" t="s">
        <v>440</v>
      </c>
      <c r="G1667" s="960">
        <v>274</v>
      </c>
      <c r="H1667" t="s">
        <v>383</v>
      </c>
      <c r="I1667" s="968" t="s">
        <v>488</v>
      </c>
      <c r="J1667" s="968" t="s">
        <v>444</v>
      </c>
      <c r="K1667" s="968" t="s">
        <v>434</v>
      </c>
      <c r="L1667" s="948" t="s">
        <v>168</v>
      </c>
      <c r="M1667" s="968" t="s">
        <v>329</v>
      </c>
      <c r="N1667" s="679">
        <f t="shared" ca="1" si="287"/>
        <v>0</v>
      </c>
      <c r="O1667" s="679">
        <f t="shared" ca="1" si="287"/>
        <v>0</v>
      </c>
      <c r="P1667" s="679">
        <f t="shared" ca="1" si="287"/>
        <v>0</v>
      </c>
      <c r="Q1667" s="679">
        <f t="shared" ca="1" si="287"/>
        <v>0</v>
      </c>
      <c r="R1667" s="679">
        <f t="shared" ca="1" si="287"/>
        <v>0</v>
      </c>
      <c r="S1667" s="679">
        <f t="shared" ca="1" si="287"/>
        <v>0</v>
      </c>
      <c r="T1667" s="679">
        <f t="shared" ca="1" si="287"/>
        <v>0</v>
      </c>
      <c r="U1667" s="679">
        <f t="shared" ca="1" si="287"/>
        <v>0</v>
      </c>
      <c r="V1667" s="679">
        <f t="shared" ca="1" si="287"/>
        <v>0</v>
      </c>
      <c r="W1667" s="679">
        <f t="shared" ca="1" si="286"/>
        <v>0</v>
      </c>
      <c r="X1667" s="679">
        <f t="shared" ca="1" si="287"/>
        <v>0</v>
      </c>
      <c r="Y1667" s="679">
        <f t="shared" ca="1" si="287"/>
        <v>0</v>
      </c>
      <c r="Z1667" s="679">
        <f t="shared" ca="1" si="287"/>
        <v>0</v>
      </c>
      <c r="AA1667" t="str">
        <f t="shared" si="288"/>
        <v>ASR_Financial_Report_SHP21Final</v>
      </c>
      <c r="AB1667" s="960">
        <f t="shared" si="289"/>
        <v>44658</v>
      </c>
      <c r="AC1667" t="str">
        <f t="shared" si="290"/>
        <v>Unaudited</v>
      </c>
    </row>
    <row r="1668" spans="1:29" x14ac:dyDescent="0.25">
      <c r="A1668" t="s">
        <v>420</v>
      </c>
      <c r="B1668" t="s">
        <v>1366</v>
      </c>
      <c r="C1668" t="s">
        <v>1367</v>
      </c>
      <c r="D1668">
        <v>1900</v>
      </c>
      <c r="E1668" s="960">
        <v>1</v>
      </c>
      <c r="F1668" t="s">
        <v>440</v>
      </c>
      <c r="G1668" s="960">
        <v>274</v>
      </c>
      <c r="H1668" t="s">
        <v>383</v>
      </c>
      <c r="I1668" s="940" t="s">
        <v>488</v>
      </c>
      <c r="J1668" s="940" t="s">
        <v>450</v>
      </c>
      <c r="K1668" s="940" t="s">
        <v>435</v>
      </c>
      <c r="L1668" s="940" t="s">
        <v>121</v>
      </c>
      <c r="M1668" s="961" t="s">
        <v>27</v>
      </c>
      <c r="N1668" s="679">
        <f t="shared" ca="1" si="287"/>
        <v>0</v>
      </c>
      <c r="O1668" s="679">
        <f t="shared" ca="1" si="287"/>
        <v>0</v>
      </c>
      <c r="P1668" s="679">
        <f t="shared" ca="1" si="287"/>
        <v>0</v>
      </c>
      <c r="Q1668" s="679">
        <f t="shared" ca="1" si="287"/>
        <v>0</v>
      </c>
      <c r="R1668" s="679">
        <f t="shared" ca="1" si="287"/>
        <v>0</v>
      </c>
      <c r="S1668" s="679">
        <f t="shared" ca="1" si="287"/>
        <v>0</v>
      </c>
      <c r="T1668" s="679">
        <f t="shared" ca="1" si="287"/>
        <v>0</v>
      </c>
      <c r="U1668" s="679">
        <f t="shared" ca="1" si="287"/>
        <v>0</v>
      </c>
      <c r="V1668" s="679">
        <f t="shared" ca="1" si="287"/>
        <v>0</v>
      </c>
      <c r="W1668" s="679">
        <f t="shared" ca="1" si="286"/>
        <v>0</v>
      </c>
      <c r="X1668" s="679">
        <f t="shared" ca="1" si="287"/>
        <v>0</v>
      </c>
      <c r="Y1668" s="679">
        <f t="shared" ca="1" si="287"/>
        <v>0</v>
      </c>
      <c r="Z1668" s="679">
        <f t="shared" ca="1" si="287"/>
        <v>0</v>
      </c>
      <c r="AA1668" t="str">
        <f t="shared" si="288"/>
        <v>ASR_Financial_Report_SHP21Final</v>
      </c>
      <c r="AB1668" s="960">
        <f t="shared" si="289"/>
        <v>44658</v>
      </c>
      <c r="AC1668" t="str">
        <f t="shared" si="290"/>
        <v>Unaudited</v>
      </c>
    </row>
    <row r="1669" spans="1:29" x14ac:dyDescent="0.25">
      <c r="A1669" t="s">
        <v>420</v>
      </c>
      <c r="B1669" t="s">
        <v>1366</v>
      </c>
      <c r="C1669" t="s">
        <v>1367</v>
      </c>
      <c r="D1669">
        <v>1900</v>
      </c>
      <c r="E1669" s="960">
        <v>1</v>
      </c>
      <c r="F1669" t="s">
        <v>440</v>
      </c>
      <c r="G1669" s="960">
        <v>274</v>
      </c>
      <c r="H1669" t="s">
        <v>383</v>
      </c>
      <c r="I1669" s="940" t="s">
        <v>488</v>
      </c>
      <c r="J1669" s="940" t="s">
        <v>450</v>
      </c>
      <c r="K1669" s="940" t="s">
        <v>435</v>
      </c>
      <c r="L1669" s="946" t="s">
        <v>122</v>
      </c>
      <c r="M1669" s="962" t="s">
        <v>97</v>
      </c>
      <c r="N1669" s="679">
        <f t="shared" ca="1" si="287"/>
        <v>0</v>
      </c>
      <c r="O1669" s="679">
        <f t="shared" ca="1" si="287"/>
        <v>0</v>
      </c>
      <c r="P1669" s="679">
        <f t="shared" ca="1" si="287"/>
        <v>0</v>
      </c>
      <c r="Q1669" s="679">
        <f t="shared" ca="1" si="287"/>
        <v>0</v>
      </c>
      <c r="R1669" s="679">
        <f t="shared" ca="1" si="287"/>
        <v>0</v>
      </c>
      <c r="S1669" s="679">
        <f t="shared" ca="1" si="287"/>
        <v>0</v>
      </c>
      <c r="T1669" s="679">
        <f t="shared" ca="1" si="287"/>
        <v>0</v>
      </c>
      <c r="U1669" s="679">
        <f t="shared" ca="1" si="287"/>
        <v>0</v>
      </c>
      <c r="V1669" s="679">
        <f t="shared" ca="1" si="287"/>
        <v>0</v>
      </c>
      <c r="W1669" s="679">
        <f t="shared" ca="1" si="286"/>
        <v>0</v>
      </c>
      <c r="X1669" s="679">
        <f t="shared" ca="1" si="287"/>
        <v>0</v>
      </c>
      <c r="Y1669" s="679">
        <f t="shared" ca="1" si="287"/>
        <v>0</v>
      </c>
      <c r="Z1669" s="679">
        <f t="shared" ca="1" si="287"/>
        <v>0</v>
      </c>
      <c r="AA1669" t="str">
        <f t="shared" si="288"/>
        <v>ASR_Financial_Report_SHP21Final</v>
      </c>
      <c r="AB1669" s="960">
        <f t="shared" si="289"/>
        <v>44658</v>
      </c>
      <c r="AC1669" t="str">
        <f t="shared" si="290"/>
        <v>Unaudited</v>
      </c>
    </row>
    <row r="1670" spans="1:29" x14ac:dyDescent="0.25">
      <c r="A1670" t="s">
        <v>420</v>
      </c>
      <c r="B1670" t="s">
        <v>1366</v>
      </c>
      <c r="C1670" t="s">
        <v>1367</v>
      </c>
      <c r="D1670">
        <v>1900</v>
      </c>
      <c r="E1670" s="960">
        <v>1</v>
      </c>
      <c r="F1670" t="s">
        <v>440</v>
      </c>
      <c r="G1670" s="960">
        <v>274</v>
      </c>
      <c r="H1670" t="s">
        <v>383</v>
      </c>
      <c r="I1670" s="961" t="s">
        <v>488</v>
      </c>
      <c r="J1670" s="961" t="s">
        <v>450</v>
      </c>
      <c r="K1670" s="961" t="s">
        <v>435</v>
      </c>
      <c r="L1670" s="940" t="s">
        <v>123</v>
      </c>
      <c r="M1670" s="961" t="s">
        <v>98</v>
      </c>
      <c r="N1670" s="679">
        <f t="shared" ca="1" si="287"/>
        <v>0</v>
      </c>
      <c r="O1670" s="679">
        <f t="shared" ca="1" si="287"/>
        <v>0</v>
      </c>
      <c r="P1670" s="679">
        <f t="shared" ca="1" si="287"/>
        <v>0</v>
      </c>
      <c r="Q1670" s="679">
        <f t="shared" ca="1" si="287"/>
        <v>0</v>
      </c>
      <c r="R1670" s="679">
        <f t="shared" ca="1" si="287"/>
        <v>0</v>
      </c>
      <c r="S1670" s="679">
        <f t="shared" ca="1" si="287"/>
        <v>0</v>
      </c>
      <c r="T1670" s="679">
        <f t="shared" ca="1" si="287"/>
        <v>0</v>
      </c>
      <c r="U1670" s="679">
        <f t="shared" ca="1" si="287"/>
        <v>0</v>
      </c>
      <c r="V1670" s="679">
        <f t="shared" ca="1" si="287"/>
        <v>0</v>
      </c>
      <c r="W1670" s="679">
        <f t="shared" ca="1" si="286"/>
        <v>0</v>
      </c>
      <c r="X1670" s="679">
        <f t="shared" ca="1" si="287"/>
        <v>0</v>
      </c>
      <c r="Y1670" s="679">
        <f t="shared" ca="1" si="287"/>
        <v>0</v>
      </c>
      <c r="Z1670" s="679">
        <f t="shared" ca="1" si="287"/>
        <v>0</v>
      </c>
      <c r="AA1670" t="str">
        <f t="shared" si="288"/>
        <v>ASR_Financial_Report_SHP21Final</v>
      </c>
      <c r="AB1670" s="960">
        <f t="shared" si="289"/>
        <v>44658</v>
      </c>
      <c r="AC1670" t="str">
        <f t="shared" si="290"/>
        <v>Unaudited</v>
      </c>
    </row>
    <row r="1671" spans="1:29" x14ac:dyDescent="0.25">
      <c r="A1671" t="s">
        <v>420</v>
      </c>
      <c r="B1671" t="s">
        <v>1366</v>
      </c>
      <c r="C1671" t="s">
        <v>1367</v>
      </c>
      <c r="D1671">
        <v>1900</v>
      </c>
      <c r="E1671" s="960">
        <v>1</v>
      </c>
      <c r="F1671" t="s">
        <v>440</v>
      </c>
      <c r="G1671" s="960">
        <v>274</v>
      </c>
      <c r="H1671" t="s">
        <v>383</v>
      </c>
      <c r="I1671" s="940" t="s">
        <v>488</v>
      </c>
      <c r="J1671" s="940" t="s">
        <v>450</v>
      </c>
      <c r="K1671" s="940" t="s">
        <v>435</v>
      </c>
      <c r="L1671" s="940" t="s">
        <v>124</v>
      </c>
      <c r="M1671" s="961" t="s">
        <v>99</v>
      </c>
      <c r="N1671" s="679">
        <f t="shared" ca="1" si="287"/>
        <v>0</v>
      </c>
      <c r="O1671" s="679">
        <f t="shared" ca="1" si="287"/>
        <v>0</v>
      </c>
      <c r="P1671" s="679">
        <f t="shared" ca="1" si="287"/>
        <v>0</v>
      </c>
      <c r="Q1671" s="679">
        <f t="shared" ca="1" si="287"/>
        <v>0</v>
      </c>
      <c r="R1671" s="679">
        <f t="shared" ca="1" si="287"/>
        <v>0</v>
      </c>
      <c r="S1671" s="679">
        <f t="shared" ca="1" si="287"/>
        <v>0</v>
      </c>
      <c r="T1671" s="679">
        <f t="shared" ca="1" si="287"/>
        <v>0</v>
      </c>
      <c r="U1671" s="679">
        <f t="shared" ca="1" si="287"/>
        <v>0</v>
      </c>
      <c r="V1671" s="679">
        <f t="shared" ca="1" si="287"/>
        <v>0</v>
      </c>
      <c r="W1671" s="679">
        <f t="shared" ca="1" si="286"/>
        <v>0</v>
      </c>
      <c r="X1671" s="679">
        <f t="shared" ca="1" si="287"/>
        <v>0</v>
      </c>
      <c r="Y1671" s="679">
        <f t="shared" ca="1" si="287"/>
        <v>0</v>
      </c>
      <c r="Z1671" s="679">
        <f t="shared" ca="1" si="287"/>
        <v>0</v>
      </c>
      <c r="AA1671" t="str">
        <f t="shared" si="288"/>
        <v>ASR_Financial_Report_SHP21Final</v>
      </c>
      <c r="AB1671" s="960">
        <f t="shared" si="289"/>
        <v>44658</v>
      </c>
      <c r="AC1671" t="str">
        <f t="shared" si="290"/>
        <v>Unaudited</v>
      </c>
    </row>
    <row r="1672" spans="1:29" x14ac:dyDescent="0.25">
      <c r="A1672" t="s">
        <v>420</v>
      </c>
      <c r="B1672" t="s">
        <v>1366</v>
      </c>
      <c r="C1672" t="s">
        <v>1367</v>
      </c>
      <c r="D1672">
        <v>1900</v>
      </c>
      <c r="E1672" s="960">
        <v>1</v>
      </c>
      <c r="F1672" t="s">
        <v>440</v>
      </c>
      <c r="G1672" s="960">
        <v>274</v>
      </c>
      <c r="H1672" t="s">
        <v>383</v>
      </c>
      <c r="I1672" s="940" t="s">
        <v>488</v>
      </c>
      <c r="J1672" s="940" t="s">
        <v>450</v>
      </c>
      <c r="K1672" s="940" t="s">
        <v>435</v>
      </c>
      <c r="L1672" s="940" t="s">
        <v>125</v>
      </c>
      <c r="M1672" s="961" t="s">
        <v>100</v>
      </c>
      <c r="N1672" s="679">
        <f t="shared" ca="1" si="287"/>
        <v>0</v>
      </c>
      <c r="O1672" s="679">
        <f t="shared" ca="1" si="287"/>
        <v>0</v>
      </c>
      <c r="P1672" s="679">
        <f t="shared" ca="1" si="287"/>
        <v>0</v>
      </c>
      <c r="Q1672" s="679">
        <f t="shared" ca="1" si="287"/>
        <v>0</v>
      </c>
      <c r="R1672" s="679">
        <f t="shared" ca="1" si="287"/>
        <v>0</v>
      </c>
      <c r="S1672" s="679">
        <f t="shared" ca="1" si="287"/>
        <v>0</v>
      </c>
      <c r="T1672" s="679">
        <f t="shared" ca="1" si="287"/>
        <v>0</v>
      </c>
      <c r="U1672" s="679">
        <f t="shared" ca="1" si="287"/>
        <v>0</v>
      </c>
      <c r="V1672" s="679">
        <f t="shared" ca="1" si="287"/>
        <v>0</v>
      </c>
      <c r="W1672" s="679">
        <f t="shared" ca="1" si="286"/>
        <v>0</v>
      </c>
      <c r="X1672" s="679">
        <f t="shared" ca="1" si="287"/>
        <v>0</v>
      </c>
      <c r="Y1672" s="679">
        <f t="shared" ca="1" si="287"/>
        <v>0</v>
      </c>
      <c r="Z1672" s="679">
        <f t="shared" ca="1" si="287"/>
        <v>0</v>
      </c>
      <c r="AA1672" t="str">
        <f t="shared" si="288"/>
        <v>ASR_Financial_Report_SHP21Final</v>
      </c>
      <c r="AB1672" s="960">
        <f t="shared" si="289"/>
        <v>44658</v>
      </c>
      <c r="AC1672" t="str">
        <f t="shared" si="290"/>
        <v>Unaudited</v>
      </c>
    </row>
    <row r="1673" spans="1:29" x14ac:dyDescent="0.25">
      <c r="A1673" t="s">
        <v>420</v>
      </c>
      <c r="B1673" t="s">
        <v>1366</v>
      </c>
      <c r="C1673" t="s">
        <v>1367</v>
      </c>
      <c r="D1673">
        <v>1900</v>
      </c>
      <c r="E1673" s="960">
        <v>1</v>
      </c>
      <c r="F1673" t="s">
        <v>440</v>
      </c>
      <c r="G1673" s="960">
        <v>274</v>
      </c>
      <c r="H1673" t="s">
        <v>383</v>
      </c>
      <c r="I1673" s="961" t="s">
        <v>488</v>
      </c>
      <c r="J1673" s="961" t="s">
        <v>450</v>
      </c>
      <c r="K1673" s="961" t="s">
        <v>435</v>
      </c>
      <c r="L1673" s="940" t="s">
        <v>126</v>
      </c>
      <c r="M1673" s="961" t="s">
        <v>28</v>
      </c>
      <c r="N1673" s="679">
        <f t="shared" ca="1" si="287"/>
        <v>0</v>
      </c>
      <c r="O1673" s="679">
        <f t="shared" ca="1" si="287"/>
        <v>0</v>
      </c>
      <c r="P1673" s="679">
        <f t="shared" ca="1" si="287"/>
        <v>0</v>
      </c>
      <c r="Q1673" s="679">
        <f t="shared" ca="1" si="287"/>
        <v>0</v>
      </c>
      <c r="R1673" s="679">
        <f t="shared" ca="1" si="287"/>
        <v>0</v>
      </c>
      <c r="S1673" s="679">
        <f t="shared" ca="1" si="287"/>
        <v>0</v>
      </c>
      <c r="T1673" s="679">
        <f t="shared" ca="1" si="287"/>
        <v>0</v>
      </c>
      <c r="U1673" s="679">
        <f t="shared" ca="1" si="287"/>
        <v>0</v>
      </c>
      <c r="V1673" s="679">
        <f t="shared" ca="1" si="287"/>
        <v>0</v>
      </c>
      <c r="W1673" s="679">
        <f t="shared" ca="1" si="286"/>
        <v>0</v>
      </c>
      <c r="X1673" s="679">
        <f t="shared" ca="1" si="287"/>
        <v>0</v>
      </c>
      <c r="Y1673" s="679">
        <f t="shared" ca="1" si="287"/>
        <v>0</v>
      </c>
      <c r="Z1673" s="679">
        <f t="shared" ca="1" si="287"/>
        <v>0</v>
      </c>
      <c r="AA1673" t="str">
        <f t="shared" si="288"/>
        <v>ASR_Financial_Report_SHP21Final</v>
      </c>
      <c r="AB1673" s="960">
        <f t="shared" si="289"/>
        <v>44658</v>
      </c>
      <c r="AC1673" t="str">
        <f t="shared" si="290"/>
        <v>Unaudited</v>
      </c>
    </row>
    <row r="1674" spans="1:29" x14ac:dyDescent="0.25">
      <c r="A1674" t="s">
        <v>420</v>
      </c>
      <c r="B1674" t="s">
        <v>1366</v>
      </c>
      <c r="C1674" t="s">
        <v>1367</v>
      </c>
      <c r="D1674">
        <v>1900</v>
      </c>
      <c r="E1674" s="960">
        <v>1</v>
      </c>
      <c r="F1674" t="s">
        <v>440</v>
      </c>
      <c r="G1674" s="960">
        <v>274</v>
      </c>
      <c r="H1674" t="s">
        <v>383</v>
      </c>
      <c r="I1674" s="961" t="s">
        <v>488</v>
      </c>
      <c r="J1674" s="961" t="s">
        <v>436</v>
      </c>
      <c r="K1674" s="961" t="s">
        <v>436</v>
      </c>
      <c r="L1674" s="956" t="s">
        <v>128</v>
      </c>
      <c r="M1674" s="961" t="s">
        <v>326</v>
      </c>
      <c r="N1674" s="679">
        <f t="shared" ca="1" si="287"/>
        <v>0</v>
      </c>
      <c r="O1674" s="679">
        <f t="shared" ca="1" si="287"/>
        <v>0</v>
      </c>
      <c r="P1674" s="679">
        <f t="shared" ca="1" si="287"/>
        <v>0</v>
      </c>
      <c r="Q1674" s="679">
        <f t="shared" ca="1" si="287"/>
        <v>0</v>
      </c>
      <c r="R1674" s="679">
        <f t="shared" ca="1" si="287"/>
        <v>0</v>
      </c>
      <c r="S1674" s="679">
        <f t="shared" ca="1" si="287"/>
        <v>0</v>
      </c>
      <c r="T1674" s="679">
        <f t="shared" ca="1" si="287"/>
        <v>0</v>
      </c>
      <c r="U1674" s="679">
        <f t="shared" ca="1" si="287"/>
        <v>0</v>
      </c>
      <c r="V1674" s="679">
        <f t="shared" ca="1" si="287"/>
        <v>0</v>
      </c>
      <c r="W1674" s="679">
        <f t="shared" ca="1" si="286"/>
        <v>0</v>
      </c>
      <c r="X1674" s="679">
        <f t="shared" ca="1" si="287"/>
        <v>0</v>
      </c>
      <c r="Y1674" s="679">
        <f t="shared" ca="1" si="287"/>
        <v>0</v>
      </c>
      <c r="Z1674" s="679">
        <f t="shared" ca="1" si="287"/>
        <v>0</v>
      </c>
      <c r="AA1674" t="str">
        <f t="shared" si="288"/>
        <v>ASR_Financial_Report_SHP21Final</v>
      </c>
      <c r="AB1674" s="960">
        <f t="shared" si="289"/>
        <v>44658</v>
      </c>
      <c r="AC1674" t="str">
        <f t="shared" si="290"/>
        <v>Unaudited</v>
      </c>
    </row>
    <row r="1675" spans="1:29" x14ac:dyDescent="0.25">
      <c r="A1675" t="s">
        <v>420</v>
      </c>
      <c r="B1675" t="s">
        <v>1366</v>
      </c>
      <c r="C1675" t="s">
        <v>1367</v>
      </c>
      <c r="D1675">
        <v>1900</v>
      </c>
      <c r="E1675" s="960">
        <v>1</v>
      </c>
      <c r="F1675" t="s">
        <v>440</v>
      </c>
      <c r="G1675" s="960">
        <v>274</v>
      </c>
      <c r="H1675" t="s">
        <v>383</v>
      </c>
      <c r="I1675" s="940" t="s">
        <v>488</v>
      </c>
      <c r="J1675" s="940" t="s">
        <v>436</v>
      </c>
      <c r="K1675" s="940" t="s">
        <v>436</v>
      </c>
      <c r="L1675" s="940" t="s">
        <v>129</v>
      </c>
      <c r="M1675" s="961" t="s">
        <v>325</v>
      </c>
      <c r="N1675" s="679">
        <f t="shared" ca="1" si="287"/>
        <v>0</v>
      </c>
      <c r="O1675" s="679">
        <f t="shared" ca="1" si="287"/>
        <v>0</v>
      </c>
      <c r="P1675" s="679">
        <f t="shared" ca="1" si="287"/>
        <v>0</v>
      </c>
      <c r="Q1675" s="679">
        <f t="shared" ca="1" si="287"/>
        <v>0</v>
      </c>
      <c r="R1675" s="679">
        <f t="shared" ca="1" si="287"/>
        <v>0</v>
      </c>
      <c r="S1675" s="679">
        <f t="shared" ca="1" si="287"/>
        <v>0</v>
      </c>
      <c r="T1675" s="679">
        <f t="shared" ca="1" si="287"/>
        <v>0</v>
      </c>
      <c r="U1675" s="679">
        <f t="shared" ca="1" si="287"/>
        <v>0</v>
      </c>
      <c r="V1675" s="679">
        <f t="shared" ca="1" si="287"/>
        <v>0</v>
      </c>
      <c r="W1675" s="679">
        <f t="shared" ca="1" si="286"/>
        <v>0</v>
      </c>
      <c r="X1675" s="679">
        <f t="shared" ca="1" si="287"/>
        <v>0</v>
      </c>
      <c r="Y1675" s="679">
        <f t="shared" ca="1" si="287"/>
        <v>0</v>
      </c>
      <c r="Z1675" s="679">
        <f t="shared" ca="1" si="287"/>
        <v>0</v>
      </c>
      <c r="AA1675" t="str">
        <f t="shared" si="288"/>
        <v>ASR_Financial_Report_SHP21Final</v>
      </c>
      <c r="AB1675" s="960">
        <f t="shared" si="289"/>
        <v>44658</v>
      </c>
      <c r="AC1675" t="str">
        <f t="shared" si="290"/>
        <v>Unaudited</v>
      </c>
    </row>
    <row r="1676" spans="1:29" ht="30" x14ac:dyDescent="0.25">
      <c r="A1676" t="s">
        <v>420</v>
      </c>
      <c r="B1676" t="s">
        <v>1366</v>
      </c>
      <c r="C1676" t="s">
        <v>1367</v>
      </c>
      <c r="D1676">
        <v>1900</v>
      </c>
      <c r="E1676" s="960">
        <v>1</v>
      </c>
      <c r="F1676" t="s">
        <v>440</v>
      </c>
      <c r="G1676" s="960">
        <v>274</v>
      </c>
      <c r="H1676" t="s">
        <v>383</v>
      </c>
      <c r="I1676" s="940" t="s">
        <v>488</v>
      </c>
      <c r="J1676" s="940" t="s">
        <v>436</v>
      </c>
      <c r="K1676" s="940" t="s">
        <v>436</v>
      </c>
      <c r="L1676" s="940" t="s">
        <v>130</v>
      </c>
      <c r="M1676" s="961" t="s">
        <v>179</v>
      </c>
      <c r="N1676" s="679">
        <f t="shared" ca="1" si="287"/>
        <v>0</v>
      </c>
      <c r="O1676" s="679">
        <f t="shared" ca="1" si="287"/>
        <v>0</v>
      </c>
      <c r="P1676" s="679">
        <f t="shared" ca="1" si="287"/>
        <v>0</v>
      </c>
      <c r="Q1676" s="679">
        <f t="shared" ca="1" si="287"/>
        <v>0</v>
      </c>
      <c r="R1676" s="679">
        <f t="shared" ca="1" si="287"/>
        <v>0</v>
      </c>
      <c r="S1676" s="679">
        <f t="shared" ca="1" si="287"/>
        <v>0</v>
      </c>
      <c r="T1676" s="679">
        <f t="shared" ca="1" si="287"/>
        <v>0</v>
      </c>
      <c r="U1676" s="679">
        <f t="shared" ca="1" si="287"/>
        <v>0</v>
      </c>
      <c r="V1676" s="679">
        <f t="shared" ca="1" si="287"/>
        <v>0</v>
      </c>
      <c r="W1676" s="679">
        <f t="shared" ca="1" si="286"/>
        <v>0</v>
      </c>
      <c r="X1676" s="679">
        <f t="shared" ca="1" si="287"/>
        <v>0</v>
      </c>
      <c r="Y1676" s="679">
        <f t="shared" ca="1" si="287"/>
        <v>0</v>
      </c>
      <c r="Z1676" s="679">
        <f t="shared" ca="1" si="287"/>
        <v>0</v>
      </c>
      <c r="AA1676" t="str">
        <f t="shared" si="288"/>
        <v>ASR_Financial_Report_SHP21Final</v>
      </c>
      <c r="AB1676" s="960">
        <f t="shared" si="289"/>
        <v>44658</v>
      </c>
      <c r="AC1676" t="str">
        <f t="shared" si="290"/>
        <v>Unaudited</v>
      </c>
    </row>
    <row r="1677" spans="1:29" x14ac:dyDescent="0.25">
      <c r="A1677" t="s">
        <v>420</v>
      </c>
      <c r="B1677" t="s">
        <v>1366</v>
      </c>
      <c r="C1677" t="s">
        <v>1367</v>
      </c>
      <c r="D1677">
        <v>1900</v>
      </c>
      <c r="E1677" s="960">
        <v>1</v>
      </c>
      <c r="F1677" t="s">
        <v>440</v>
      </c>
      <c r="G1677" s="960">
        <v>274</v>
      </c>
      <c r="H1677" t="s">
        <v>383</v>
      </c>
      <c r="I1677" s="940" t="s">
        <v>488</v>
      </c>
      <c r="J1677" s="940" t="s">
        <v>436</v>
      </c>
      <c r="K1677" s="940" t="s">
        <v>436</v>
      </c>
      <c r="L1677" s="940" t="s">
        <v>131</v>
      </c>
      <c r="M1677" s="961" t="s">
        <v>494</v>
      </c>
      <c r="N1677" s="679">
        <f t="shared" ca="1" si="287"/>
        <v>0</v>
      </c>
      <c r="O1677" s="679">
        <f t="shared" ca="1" si="287"/>
        <v>0</v>
      </c>
      <c r="P1677" s="679">
        <f t="shared" ca="1" si="287"/>
        <v>0</v>
      </c>
      <c r="Q1677" s="679">
        <f t="shared" ca="1" si="287"/>
        <v>0</v>
      </c>
      <c r="R1677" s="679">
        <f t="shared" ca="1" si="287"/>
        <v>0</v>
      </c>
      <c r="S1677" s="679">
        <f t="shared" ca="1" si="287"/>
        <v>0</v>
      </c>
      <c r="T1677" s="679">
        <f t="shared" ca="1" si="287"/>
        <v>0</v>
      </c>
      <c r="U1677" s="679">
        <f t="shared" ca="1" si="287"/>
        <v>0</v>
      </c>
      <c r="V1677" s="679">
        <f t="shared" ca="1" si="287"/>
        <v>0</v>
      </c>
      <c r="W1677" s="679">
        <f t="shared" ca="1" si="286"/>
        <v>0</v>
      </c>
      <c r="X1677" s="679">
        <f t="shared" ca="1" si="287"/>
        <v>0</v>
      </c>
      <c r="Y1677" s="679">
        <f t="shared" ca="1" si="287"/>
        <v>0</v>
      </c>
      <c r="Z1677" s="679">
        <f t="shared" ca="1" si="287"/>
        <v>0</v>
      </c>
      <c r="AA1677" t="str">
        <f t="shared" si="288"/>
        <v>ASR_Financial_Report_SHP21Final</v>
      </c>
      <c r="AB1677" s="960">
        <f t="shared" si="289"/>
        <v>44658</v>
      </c>
      <c r="AC1677" t="str">
        <f t="shared" si="290"/>
        <v>Unaudited</v>
      </c>
    </row>
    <row r="1678" spans="1:29" x14ac:dyDescent="0.25">
      <c r="A1678" t="s">
        <v>420</v>
      </c>
      <c r="B1678" t="s">
        <v>1366</v>
      </c>
      <c r="C1678" t="s">
        <v>1367</v>
      </c>
      <c r="D1678">
        <v>1900</v>
      </c>
      <c r="E1678" s="960">
        <v>1</v>
      </c>
      <c r="F1678" t="s">
        <v>440</v>
      </c>
      <c r="G1678" s="960">
        <v>274</v>
      </c>
      <c r="H1678" t="s">
        <v>383</v>
      </c>
      <c r="I1678" s="940" t="s">
        <v>488</v>
      </c>
      <c r="J1678" s="940" t="s">
        <v>436</v>
      </c>
      <c r="K1678" s="940" t="s">
        <v>436</v>
      </c>
      <c r="L1678" s="956" t="s">
        <v>132</v>
      </c>
      <c r="M1678" s="961" t="s">
        <v>495</v>
      </c>
      <c r="N1678" s="679">
        <f t="shared" ca="1" si="287"/>
        <v>0</v>
      </c>
      <c r="O1678" s="679">
        <f t="shared" ca="1" si="287"/>
        <v>0</v>
      </c>
      <c r="P1678" s="679">
        <f t="shared" ca="1" si="287"/>
        <v>0</v>
      </c>
      <c r="Q1678" s="679">
        <f t="shared" ca="1" si="287"/>
        <v>0</v>
      </c>
      <c r="R1678" s="679">
        <f t="shared" ca="1" si="287"/>
        <v>0</v>
      </c>
      <c r="S1678" s="679">
        <f t="shared" ca="1" si="287"/>
        <v>0</v>
      </c>
      <c r="T1678" s="679">
        <f t="shared" ca="1" si="287"/>
        <v>0</v>
      </c>
      <c r="U1678" s="679">
        <f t="shared" ca="1" si="287"/>
        <v>0</v>
      </c>
      <c r="V1678" s="679">
        <f t="shared" ca="1" si="287"/>
        <v>0</v>
      </c>
      <c r="W1678" s="679">
        <f t="shared" ca="1" si="286"/>
        <v>0</v>
      </c>
      <c r="X1678" s="679">
        <f t="shared" ca="1" si="287"/>
        <v>0</v>
      </c>
      <c r="Y1678" s="679">
        <f t="shared" ca="1" si="287"/>
        <v>0</v>
      </c>
      <c r="Z1678" s="679">
        <f t="shared" ca="1" si="287"/>
        <v>0</v>
      </c>
      <c r="AA1678" t="str">
        <f t="shared" si="288"/>
        <v>ASR_Financial_Report_SHP21Final</v>
      </c>
      <c r="AB1678" s="960">
        <f t="shared" si="289"/>
        <v>44658</v>
      </c>
      <c r="AC1678" t="str">
        <f t="shared" si="290"/>
        <v>Unaudited</v>
      </c>
    </row>
    <row r="1679" spans="1:29" x14ac:dyDescent="0.25">
      <c r="A1679" t="s">
        <v>420</v>
      </c>
      <c r="B1679" t="s">
        <v>1366</v>
      </c>
      <c r="C1679" t="s">
        <v>1367</v>
      </c>
      <c r="D1679">
        <v>1900</v>
      </c>
      <c r="E1679" s="960">
        <v>1</v>
      </c>
      <c r="F1679" t="s">
        <v>440</v>
      </c>
      <c r="G1679" s="960">
        <v>274</v>
      </c>
      <c r="H1679" t="s">
        <v>383</v>
      </c>
      <c r="I1679" s="940" t="s">
        <v>488</v>
      </c>
      <c r="J1679" s="940" t="s">
        <v>436</v>
      </c>
      <c r="K1679" s="940" t="s">
        <v>436</v>
      </c>
      <c r="L1679" s="956" t="s">
        <v>133</v>
      </c>
      <c r="M1679" s="961" t="s">
        <v>496</v>
      </c>
      <c r="N1679" s="679">
        <f t="shared" ca="1" si="287"/>
        <v>0</v>
      </c>
      <c r="O1679" s="679">
        <f t="shared" ca="1" si="287"/>
        <v>0</v>
      </c>
      <c r="P1679" s="679">
        <f t="shared" ca="1" si="287"/>
        <v>0</v>
      </c>
      <c r="Q1679" s="679">
        <f t="shared" ca="1" si="287"/>
        <v>0</v>
      </c>
      <c r="R1679" s="679">
        <f t="shared" ca="1" si="287"/>
        <v>0</v>
      </c>
      <c r="S1679" s="679">
        <f t="shared" ca="1" si="287"/>
        <v>0</v>
      </c>
      <c r="T1679" s="679">
        <f t="shared" ca="1" si="287"/>
        <v>0</v>
      </c>
      <c r="U1679" s="679">
        <f t="shared" ca="1" si="287"/>
        <v>0</v>
      </c>
      <c r="V1679" s="679">
        <f t="shared" ca="1" si="287"/>
        <v>0</v>
      </c>
      <c r="W1679" s="679">
        <f t="shared" ca="1" si="286"/>
        <v>0</v>
      </c>
      <c r="X1679" s="679">
        <f t="shared" ca="1" si="287"/>
        <v>0</v>
      </c>
      <c r="Y1679" s="679">
        <f t="shared" ca="1" si="287"/>
        <v>0</v>
      </c>
      <c r="Z1679" s="679">
        <f t="shared" ca="1" si="287"/>
        <v>0</v>
      </c>
      <c r="AA1679" t="str">
        <f t="shared" si="288"/>
        <v>ASR_Financial_Report_SHP21Final</v>
      </c>
      <c r="AB1679" s="960">
        <f t="shared" si="289"/>
        <v>44658</v>
      </c>
      <c r="AC1679" t="str">
        <f t="shared" si="290"/>
        <v>Unaudited</v>
      </c>
    </row>
    <row r="1680" spans="1:29" x14ac:dyDescent="0.25">
      <c r="A1680" t="s">
        <v>420</v>
      </c>
      <c r="B1680" t="s">
        <v>1366</v>
      </c>
      <c r="C1680" t="s">
        <v>1367</v>
      </c>
      <c r="D1680">
        <v>1900</v>
      </c>
      <c r="E1680" s="960">
        <v>1</v>
      </c>
      <c r="F1680" t="s">
        <v>440</v>
      </c>
      <c r="G1680" s="960">
        <v>274</v>
      </c>
      <c r="H1680" t="s">
        <v>383</v>
      </c>
      <c r="I1680" s="940" t="s">
        <v>489</v>
      </c>
      <c r="J1680" s="940" t="s">
        <v>26</v>
      </c>
      <c r="K1680" s="940" t="s">
        <v>26</v>
      </c>
      <c r="L1680" s="940" t="s">
        <v>269</v>
      </c>
      <c r="M1680" s="961" t="s">
        <v>26</v>
      </c>
      <c r="N1680" s="679">
        <f t="shared" ca="1" si="287"/>
        <v>0</v>
      </c>
      <c r="O1680" s="679">
        <f t="shared" ca="1" si="287"/>
        <v>0</v>
      </c>
      <c r="P1680" s="679">
        <f t="shared" ca="1" si="287"/>
        <v>0</v>
      </c>
      <c r="Q1680" s="679">
        <f t="shared" ca="1" si="287"/>
        <v>0</v>
      </c>
      <c r="R1680" s="679">
        <f t="shared" ca="1" si="287"/>
        <v>0</v>
      </c>
      <c r="S1680" s="679">
        <f t="shared" ca="1" si="287"/>
        <v>0</v>
      </c>
      <c r="T1680" s="679">
        <f t="shared" ca="1" si="287"/>
        <v>0</v>
      </c>
      <c r="U1680" s="679">
        <f t="shared" ca="1" si="287"/>
        <v>0</v>
      </c>
      <c r="V1680" s="679">
        <f t="shared" ca="1" si="287"/>
        <v>0</v>
      </c>
      <c r="W1680" s="679">
        <f t="shared" ca="1" si="286"/>
        <v>0</v>
      </c>
      <c r="X1680" s="679">
        <f t="shared" ca="1" si="287"/>
        <v>0</v>
      </c>
      <c r="Y1680" s="679">
        <f t="shared" ca="1" si="287"/>
        <v>0</v>
      </c>
      <c r="Z1680" s="679">
        <f t="shared" ca="1" si="287"/>
        <v>0</v>
      </c>
      <c r="AA1680" t="str">
        <f t="shared" si="288"/>
        <v>ASR_Financial_Report_SHP21Final</v>
      </c>
      <c r="AB1680" s="960">
        <f t="shared" si="289"/>
        <v>44658</v>
      </c>
      <c r="AC1680" t="str">
        <f t="shared" si="290"/>
        <v>Unaudited</v>
      </c>
    </row>
    <row r="1681" spans="1:29" x14ac:dyDescent="0.25">
      <c r="A1681" t="s">
        <v>420</v>
      </c>
      <c r="B1681" t="s">
        <v>1366</v>
      </c>
      <c r="C1681" t="s">
        <v>1367</v>
      </c>
      <c r="D1681">
        <v>1900</v>
      </c>
      <c r="E1681" s="960">
        <v>1</v>
      </c>
      <c r="F1681" t="s">
        <v>441</v>
      </c>
      <c r="G1681" s="960">
        <v>366</v>
      </c>
      <c r="H1681" t="s">
        <v>383</v>
      </c>
      <c r="I1681" s="961" t="s">
        <v>432</v>
      </c>
      <c r="J1681" s="961" t="s">
        <v>432</v>
      </c>
      <c r="K1681" s="961" t="s">
        <v>432</v>
      </c>
      <c r="L1681" s="940"/>
      <c r="M1681" s="961" t="s">
        <v>432</v>
      </c>
      <c r="N1681" s="679">
        <f t="shared" ca="1" si="287"/>
        <v>0</v>
      </c>
      <c r="O1681" s="679">
        <f t="shared" ca="1" si="287"/>
        <v>0</v>
      </c>
      <c r="P1681" s="679">
        <f t="shared" ca="1" si="287"/>
        <v>0</v>
      </c>
      <c r="Q1681" s="679">
        <f t="shared" ca="1" si="287"/>
        <v>0</v>
      </c>
      <c r="R1681" s="679">
        <f t="shared" ca="1" si="287"/>
        <v>0</v>
      </c>
      <c r="S1681" s="679">
        <f t="shared" ca="1" si="287"/>
        <v>0</v>
      </c>
      <c r="T1681" s="679">
        <f t="shared" ca="1" si="287"/>
        <v>0</v>
      </c>
      <c r="U1681" s="679">
        <f t="shared" ca="1" si="287"/>
        <v>0</v>
      </c>
      <c r="V1681" s="679">
        <f t="shared" ca="1" si="287"/>
        <v>0</v>
      </c>
      <c r="W1681" s="679">
        <f t="shared" ca="1" si="286"/>
        <v>0</v>
      </c>
      <c r="X1681" s="679">
        <f t="shared" ca="1" si="287"/>
        <v>0</v>
      </c>
      <c r="Y1681" s="679">
        <f t="shared" ca="1" si="287"/>
        <v>0</v>
      </c>
      <c r="Z1681" s="679">
        <f t="shared" ca="1" si="287"/>
        <v>0</v>
      </c>
      <c r="AA1681" t="str">
        <f t="shared" si="288"/>
        <v>ASR_Financial_Report_SHP21Final</v>
      </c>
      <c r="AB1681" s="960">
        <f t="shared" si="289"/>
        <v>44658</v>
      </c>
      <c r="AC1681" t="str">
        <f t="shared" si="290"/>
        <v>Unaudited</v>
      </c>
    </row>
    <row r="1682" spans="1:29" x14ac:dyDescent="0.25">
      <c r="A1682" t="s">
        <v>420</v>
      </c>
      <c r="B1682" t="s">
        <v>1366</v>
      </c>
      <c r="C1682" t="s">
        <v>1367</v>
      </c>
      <c r="D1682">
        <v>1900</v>
      </c>
      <c r="E1682" s="960">
        <v>1</v>
      </c>
      <c r="F1682" t="s">
        <v>441</v>
      </c>
      <c r="G1682" s="960">
        <v>366</v>
      </c>
      <c r="H1682" t="s">
        <v>383</v>
      </c>
      <c r="I1682" s="940" t="s">
        <v>487</v>
      </c>
      <c r="J1682" s="940" t="s">
        <v>12</v>
      </c>
      <c r="K1682" s="940" t="s">
        <v>12</v>
      </c>
      <c r="L1682" s="940">
        <v>1.1000000000000001</v>
      </c>
      <c r="M1682" s="961" t="s">
        <v>12</v>
      </c>
      <c r="N1682" s="679">
        <f t="shared" ca="1" si="287"/>
        <v>0</v>
      </c>
      <c r="O1682" s="679">
        <f t="shared" ca="1" si="287"/>
        <v>0</v>
      </c>
      <c r="P1682" s="679">
        <f t="shared" ca="1" si="287"/>
        <v>0</v>
      </c>
      <c r="Q1682" s="679">
        <f t="shared" ca="1" si="287"/>
        <v>0</v>
      </c>
      <c r="R1682" s="679">
        <f t="shared" ca="1" si="287"/>
        <v>0</v>
      </c>
      <c r="S1682" s="679">
        <f t="shared" ca="1" si="287"/>
        <v>0</v>
      </c>
      <c r="T1682" s="679">
        <f t="shared" ca="1" si="287"/>
        <v>0</v>
      </c>
      <c r="U1682" s="679">
        <f t="shared" ca="1" si="287"/>
        <v>0</v>
      </c>
      <c r="V1682" s="679">
        <f t="shared" ca="1" si="287"/>
        <v>0</v>
      </c>
      <c r="W1682" s="679">
        <f t="shared" ca="1" si="286"/>
        <v>0</v>
      </c>
      <c r="X1682" s="679">
        <f t="shared" ca="1" si="287"/>
        <v>0</v>
      </c>
      <c r="Y1682" s="679">
        <f t="shared" ca="1" si="287"/>
        <v>0</v>
      </c>
      <c r="Z1682" s="679">
        <f t="shared" ca="1" si="287"/>
        <v>0</v>
      </c>
      <c r="AA1682" t="str">
        <f t="shared" si="288"/>
        <v>ASR_Financial_Report_SHP21Final</v>
      </c>
      <c r="AB1682" s="960">
        <f t="shared" si="289"/>
        <v>44658</v>
      </c>
      <c r="AC1682" t="str">
        <f t="shared" si="290"/>
        <v>Unaudited</v>
      </c>
    </row>
    <row r="1683" spans="1:29" x14ac:dyDescent="0.25">
      <c r="A1683" t="s">
        <v>420</v>
      </c>
      <c r="B1683" t="s">
        <v>1366</v>
      </c>
      <c r="C1683" t="s">
        <v>1367</v>
      </c>
      <c r="D1683">
        <v>1900</v>
      </c>
      <c r="E1683" s="960">
        <v>1</v>
      </c>
      <c r="F1683" t="s">
        <v>441</v>
      </c>
      <c r="G1683" s="960">
        <v>366</v>
      </c>
      <c r="H1683" t="s">
        <v>383</v>
      </c>
      <c r="I1683" s="940" t="s">
        <v>487</v>
      </c>
      <c r="J1683" s="940" t="s">
        <v>12</v>
      </c>
      <c r="K1683" s="940" t="s">
        <v>1309</v>
      </c>
      <c r="L1683" s="940" t="s">
        <v>1300</v>
      </c>
      <c r="M1683" s="961" t="s">
        <v>1309</v>
      </c>
      <c r="N1683" s="679">
        <f t="shared" ca="1" si="287"/>
        <v>0</v>
      </c>
      <c r="O1683" s="679">
        <f t="shared" ca="1" si="287"/>
        <v>0</v>
      </c>
      <c r="P1683" s="679">
        <f t="shared" ca="1" si="287"/>
        <v>0</v>
      </c>
      <c r="Q1683" s="679">
        <f t="shared" ca="1" si="287"/>
        <v>0</v>
      </c>
      <c r="R1683" s="679">
        <f t="shared" ca="1" si="287"/>
        <v>0</v>
      </c>
      <c r="S1683" s="679">
        <f t="shared" ca="1" si="287"/>
        <v>0</v>
      </c>
      <c r="T1683" s="679">
        <f t="shared" ca="1" si="287"/>
        <v>0</v>
      </c>
      <c r="U1683" s="679">
        <f t="shared" ca="1" si="287"/>
        <v>0</v>
      </c>
      <c r="V1683" s="679">
        <f t="shared" ca="1" si="287"/>
        <v>0</v>
      </c>
      <c r="W1683" s="679">
        <f t="shared" ca="1" si="286"/>
        <v>0</v>
      </c>
      <c r="X1683" s="679">
        <f t="shared" ca="1" si="287"/>
        <v>0</v>
      </c>
      <c r="Y1683" s="679">
        <f t="shared" ca="1" si="287"/>
        <v>0</v>
      </c>
      <c r="Z1683" s="679">
        <f t="shared" ca="1" si="287"/>
        <v>0</v>
      </c>
      <c r="AA1683" t="str">
        <f t="shared" si="288"/>
        <v>ASR_Financial_Report_SHP21Final</v>
      </c>
      <c r="AB1683" s="960">
        <f t="shared" si="289"/>
        <v>44658</v>
      </c>
      <c r="AC1683" t="str">
        <f t="shared" si="290"/>
        <v>Unaudited</v>
      </c>
    </row>
    <row r="1684" spans="1:29" x14ac:dyDescent="0.25">
      <c r="A1684" t="s">
        <v>420</v>
      </c>
      <c r="B1684" t="s">
        <v>1366</v>
      </c>
      <c r="C1684" t="s">
        <v>1367</v>
      </c>
      <c r="D1684">
        <v>1900</v>
      </c>
      <c r="E1684" s="960">
        <v>1</v>
      </c>
      <c r="F1684" t="s">
        <v>441</v>
      </c>
      <c r="G1684" s="960">
        <v>366</v>
      </c>
      <c r="H1684" t="s">
        <v>383</v>
      </c>
      <c r="I1684" s="940" t="s">
        <v>487</v>
      </c>
      <c r="J1684" s="940" t="s">
        <v>490</v>
      </c>
      <c r="K1684" s="940" t="s">
        <v>491</v>
      </c>
      <c r="L1684" s="940" t="s">
        <v>63</v>
      </c>
      <c r="M1684" s="961" t="s">
        <v>343</v>
      </c>
      <c r="N1684" s="679">
        <f t="shared" ca="1" si="287"/>
        <v>0</v>
      </c>
      <c r="O1684" s="679">
        <f t="shared" ca="1" si="287"/>
        <v>0</v>
      </c>
      <c r="P1684" s="679">
        <f t="shared" ca="1" si="287"/>
        <v>0</v>
      </c>
      <c r="Q1684" s="679">
        <f t="shared" ca="1" si="287"/>
        <v>0</v>
      </c>
      <c r="R1684" s="679">
        <f t="shared" ca="1" si="287"/>
        <v>0</v>
      </c>
      <c r="S1684" s="679">
        <f t="shared" ca="1" si="287"/>
        <v>0</v>
      </c>
      <c r="T1684" s="679">
        <f t="shared" ca="1" si="287"/>
        <v>0</v>
      </c>
      <c r="U1684" s="679">
        <f t="shared" ca="1" si="287"/>
        <v>0</v>
      </c>
      <c r="V1684" s="679">
        <f t="shared" ca="1" si="287"/>
        <v>0</v>
      </c>
      <c r="W1684" s="679">
        <f t="shared" ca="1" si="286"/>
        <v>0</v>
      </c>
      <c r="X1684" s="679">
        <f t="shared" ca="1" si="287"/>
        <v>0</v>
      </c>
      <c r="Y1684" s="679">
        <f t="shared" ca="1" si="287"/>
        <v>0</v>
      </c>
      <c r="Z1684" s="679">
        <f t="shared" ca="1" si="287"/>
        <v>0</v>
      </c>
      <c r="AA1684" t="str">
        <f t="shared" si="288"/>
        <v>ASR_Financial_Report_SHP21Final</v>
      </c>
      <c r="AB1684" s="960">
        <f t="shared" si="289"/>
        <v>44658</v>
      </c>
      <c r="AC1684" t="str">
        <f t="shared" si="290"/>
        <v>Unaudited</v>
      </c>
    </row>
    <row r="1685" spans="1:29" x14ac:dyDescent="0.25">
      <c r="A1685" t="s">
        <v>420</v>
      </c>
      <c r="B1685" t="s">
        <v>1366</v>
      </c>
      <c r="C1685" t="s">
        <v>1367</v>
      </c>
      <c r="D1685">
        <v>1900</v>
      </c>
      <c r="E1685" s="960">
        <v>1</v>
      </c>
      <c r="F1685" t="s">
        <v>441</v>
      </c>
      <c r="G1685" s="960">
        <v>366</v>
      </c>
      <c r="H1685" t="s">
        <v>383</v>
      </c>
      <c r="I1685" s="961" t="s">
        <v>487</v>
      </c>
      <c r="J1685" s="961" t="s">
        <v>490</v>
      </c>
      <c r="K1685" s="961" t="s">
        <v>1000</v>
      </c>
      <c r="L1685" s="940" t="s">
        <v>896</v>
      </c>
      <c r="M1685" s="961" t="s">
        <v>897</v>
      </c>
      <c r="N1685" s="679">
        <f t="shared" ca="1" si="287"/>
        <v>0</v>
      </c>
      <c r="O1685" s="679">
        <f t="shared" ca="1" si="287"/>
        <v>0</v>
      </c>
      <c r="P1685" s="679">
        <f t="shared" ca="1" si="287"/>
        <v>0</v>
      </c>
      <c r="Q1685" s="679">
        <f t="shared" ca="1" si="287"/>
        <v>0</v>
      </c>
      <c r="R1685" s="679">
        <f t="shared" ca="1" si="287"/>
        <v>0</v>
      </c>
      <c r="S1685" s="679">
        <f t="shared" ca="1" si="287"/>
        <v>0</v>
      </c>
      <c r="T1685" s="679">
        <f t="shared" ca="1" si="287"/>
        <v>0</v>
      </c>
      <c r="U1685" s="679">
        <f t="shared" ca="1" si="287"/>
        <v>0</v>
      </c>
      <c r="V1685" s="679">
        <f t="shared" ca="1" si="287"/>
        <v>0</v>
      </c>
      <c r="W1685" s="679">
        <f t="shared" ca="1" si="286"/>
        <v>0</v>
      </c>
      <c r="X1685" s="679">
        <f t="shared" ca="1" si="287"/>
        <v>0</v>
      </c>
      <c r="Y1685" s="679">
        <f t="shared" ca="1" si="287"/>
        <v>0</v>
      </c>
      <c r="Z1685" s="679">
        <f t="shared" ca="1" si="287"/>
        <v>0</v>
      </c>
      <c r="AA1685" t="str">
        <f t="shared" si="288"/>
        <v>ASR_Financial_Report_SHP21Final</v>
      </c>
      <c r="AB1685" s="960">
        <f t="shared" si="289"/>
        <v>44658</v>
      </c>
      <c r="AC1685" t="str">
        <f t="shared" si="290"/>
        <v>Unaudited</v>
      </c>
    </row>
    <row r="1686" spans="1:29" x14ac:dyDescent="0.25">
      <c r="A1686" t="s">
        <v>420</v>
      </c>
      <c r="B1686" t="s">
        <v>1366</v>
      </c>
      <c r="C1686" t="s">
        <v>1367</v>
      </c>
      <c r="D1686">
        <v>1900</v>
      </c>
      <c r="E1686" s="960">
        <v>1</v>
      </c>
      <c r="F1686" t="s">
        <v>441</v>
      </c>
      <c r="G1686" s="960">
        <v>366</v>
      </c>
      <c r="H1686" t="s">
        <v>383</v>
      </c>
      <c r="I1686" s="961" t="s">
        <v>487</v>
      </c>
      <c r="J1686" s="961" t="s">
        <v>13</v>
      </c>
      <c r="K1686" s="961" t="s">
        <v>492</v>
      </c>
      <c r="L1686" s="940" t="s">
        <v>94</v>
      </c>
      <c r="M1686" s="961" t="s">
        <v>146</v>
      </c>
      <c r="N1686" s="679">
        <f t="shared" ca="1" si="287"/>
        <v>0</v>
      </c>
      <c r="O1686" s="679">
        <f t="shared" ca="1" si="287"/>
        <v>0</v>
      </c>
      <c r="P1686" s="679">
        <f t="shared" ca="1" si="287"/>
        <v>0</v>
      </c>
      <c r="Q1686" s="679">
        <f t="shared" ca="1" si="287"/>
        <v>0</v>
      </c>
      <c r="R1686" s="679">
        <f t="shared" ca="1" si="287"/>
        <v>0</v>
      </c>
      <c r="S1686" s="679">
        <f t="shared" ca="1" si="287"/>
        <v>0</v>
      </c>
      <c r="T1686" s="679">
        <f t="shared" ca="1" si="287"/>
        <v>0</v>
      </c>
      <c r="U1686" s="679">
        <f t="shared" ca="1" si="287"/>
        <v>0</v>
      </c>
      <c r="V1686" s="679">
        <f t="shared" ca="1" si="287"/>
        <v>0</v>
      </c>
      <c r="W1686" s="679">
        <f t="shared" ca="1" si="286"/>
        <v>0</v>
      </c>
      <c r="X1686" s="679">
        <f t="shared" ca="1" si="287"/>
        <v>0</v>
      </c>
      <c r="Y1686" s="679">
        <f t="shared" ca="1" si="287"/>
        <v>0</v>
      </c>
      <c r="Z1686" s="679">
        <f t="shared" ca="1" si="287"/>
        <v>0</v>
      </c>
      <c r="AA1686" t="str">
        <f t="shared" si="288"/>
        <v>ASR_Financial_Report_SHP21Final</v>
      </c>
      <c r="AB1686" s="960">
        <f t="shared" si="289"/>
        <v>44658</v>
      </c>
      <c r="AC1686" t="str">
        <f t="shared" si="290"/>
        <v>Unaudited</v>
      </c>
    </row>
    <row r="1687" spans="1:29" x14ac:dyDescent="0.25">
      <c r="A1687" t="s">
        <v>420</v>
      </c>
      <c r="B1687" t="s">
        <v>1366</v>
      </c>
      <c r="C1687" t="s">
        <v>1367</v>
      </c>
      <c r="D1687">
        <v>1900</v>
      </c>
      <c r="E1687" s="960">
        <v>1</v>
      </c>
      <c r="F1687" t="s">
        <v>441</v>
      </c>
      <c r="G1687" s="960">
        <v>366</v>
      </c>
      <c r="H1687" t="s">
        <v>383</v>
      </c>
      <c r="I1687" s="961" t="s">
        <v>487</v>
      </c>
      <c r="J1687" s="961" t="s">
        <v>13</v>
      </c>
      <c r="K1687" s="961" t="s">
        <v>13</v>
      </c>
      <c r="L1687" s="940" t="s">
        <v>35</v>
      </c>
      <c r="M1687" s="961" t="s">
        <v>13</v>
      </c>
      <c r="N1687" s="679">
        <f t="shared" ca="1" si="287"/>
        <v>0</v>
      </c>
      <c r="O1687" s="679">
        <f t="shared" ca="1" si="287"/>
        <v>0</v>
      </c>
      <c r="P1687" s="679">
        <f t="shared" ca="1" si="287"/>
        <v>0</v>
      </c>
      <c r="Q1687" s="679">
        <f t="shared" ref="O1687:Z1710" ca="1" si="291">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679">
        <f t="shared" ca="1" si="291"/>
        <v>0</v>
      </c>
      <c r="S1687" s="679">
        <f t="shared" ca="1" si="291"/>
        <v>0</v>
      </c>
      <c r="T1687" s="679">
        <f t="shared" ca="1" si="291"/>
        <v>0</v>
      </c>
      <c r="U1687" s="679">
        <f t="shared" ca="1" si="291"/>
        <v>0</v>
      </c>
      <c r="V1687" s="679">
        <f t="shared" ca="1" si="291"/>
        <v>0</v>
      </c>
      <c r="W1687" s="679">
        <f t="shared" ca="1" si="286"/>
        <v>0</v>
      </c>
      <c r="X1687" s="679">
        <f t="shared" ca="1" si="291"/>
        <v>0</v>
      </c>
      <c r="Y1687" s="679">
        <f t="shared" ca="1" si="291"/>
        <v>0</v>
      </c>
      <c r="Z1687" s="679">
        <f t="shared" ca="1" si="291"/>
        <v>0</v>
      </c>
      <c r="AA1687" t="str">
        <f t="shared" si="288"/>
        <v>ASR_Financial_Report_SHP21Final</v>
      </c>
      <c r="AB1687" s="960">
        <f t="shared" si="289"/>
        <v>44658</v>
      </c>
      <c r="AC1687" t="str">
        <f t="shared" si="290"/>
        <v>Unaudited</v>
      </c>
    </row>
    <row r="1688" spans="1:29" x14ac:dyDescent="0.25">
      <c r="A1688" t="s">
        <v>420</v>
      </c>
      <c r="B1688" t="s">
        <v>1366</v>
      </c>
      <c r="C1688" t="s">
        <v>1367</v>
      </c>
      <c r="D1688">
        <v>1900</v>
      </c>
      <c r="E1688" s="960">
        <v>1</v>
      </c>
      <c r="F1688" t="s">
        <v>441</v>
      </c>
      <c r="G1688" s="960">
        <v>366</v>
      </c>
      <c r="H1688" t="s">
        <v>383</v>
      </c>
      <c r="I1688" s="961" t="s">
        <v>488</v>
      </c>
      <c r="J1688" s="961" t="s">
        <v>444</v>
      </c>
      <c r="K1688" s="961" t="s">
        <v>0</v>
      </c>
      <c r="L1688" s="940">
        <v>2.1</v>
      </c>
      <c r="M1688" s="961" t="s">
        <v>147</v>
      </c>
      <c r="N1688" s="679">
        <f t="shared" ref="N1688:N1751" ca="1" si="292">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679">
        <f t="shared" ca="1" si="291"/>
        <v>0</v>
      </c>
      <c r="P1688" s="679">
        <f t="shared" ca="1" si="291"/>
        <v>0</v>
      </c>
      <c r="Q1688" s="679">
        <f t="shared" ca="1" si="291"/>
        <v>0</v>
      </c>
      <c r="R1688" s="679">
        <f t="shared" ca="1" si="291"/>
        <v>0</v>
      </c>
      <c r="S1688" s="679">
        <f t="shared" ca="1" si="291"/>
        <v>0</v>
      </c>
      <c r="T1688" s="679">
        <f t="shared" ca="1" si="291"/>
        <v>0</v>
      </c>
      <c r="U1688" s="679">
        <f t="shared" ca="1" si="291"/>
        <v>0</v>
      </c>
      <c r="V1688" s="679">
        <f t="shared" ca="1" si="291"/>
        <v>0</v>
      </c>
      <c r="W1688" s="679">
        <f t="shared" ca="1" si="286"/>
        <v>0</v>
      </c>
      <c r="X1688" s="679">
        <f t="shared" ca="1" si="291"/>
        <v>0</v>
      </c>
      <c r="Y1688" s="679">
        <f t="shared" ca="1" si="291"/>
        <v>0</v>
      </c>
      <c r="Z1688" s="679">
        <f t="shared" ca="1" si="291"/>
        <v>0</v>
      </c>
      <c r="AA1688" t="str">
        <f t="shared" si="288"/>
        <v>ASR_Financial_Report_SHP21Final</v>
      </c>
      <c r="AB1688" s="960">
        <f t="shared" si="289"/>
        <v>44658</v>
      </c>
      <c r="AC1688" t="str">
        <f t="shared" si="290"/>
        <v>Unaudited</v>
      </c>
    </row>
    <row r="1689" spans="1:29" ht="30" x14ac:dyDescent="0.25">
      <c r="A1689" t="s">
        <v>420</v>
      </c>
      <c r="B1689" t="s">
        <v>1366</v>
      </c>
      <c r="C1689" t="s">
        <v>1367</v>
      </c>
      <c r="D1689">
        <v>1900</v>
      </c>
      <c r="E1689" s="960">
        <v>1</v>
      </c>
      <c r="F1689" t="s">
        <v>441</v>
      </c>
      <c r="G1689" s="960">
        <v>366</v>
      </c>
      <c r="H1689" t="s">
        <v>383</v>
      </c>
      <c r="I1689" s="961" t="s">
        <v>488</v>
      </c>
      <c r="J1689" s="961" t="s">
        <v>444</v>
      </c>
      <c r="K1689" s="961" t="s">
        <v>0</v>
      </c>
      <c r="L1689" s="956">
        <v>2.2000000000000002</v>
      </c>
      <c r="M1689" s="961" t="s">
        <v>148</v>
      </c>
      <c r="N1689" s="679">
        <f t="shared" ca="1" si="292"/>
        <v>0</v>
      </c>
      <c r="O1689" s="679">
        <f t="shared" ca="1" si="291"/>
        <v>0</v>
      </c>
      <c r="P1689" s="679">
        <f t="shared" ca="1" si="291"/>
        <v>0</v>
      </c>
      <c r="Q1689" s="679">
        <f t="shared" ca="1" si="291"/>
        <v>0</v>
      </c>
      <c r="R1689" s="679">
        <f t="shared" ca="1" si="291"/>
        <v>0</v>
      </c>
      <c r="S1689" s="679">
        <f t="shared" ca="1" si="291"/>
        <v>0</v>
      </c>
      <c r="T1689" s="679">
        <f t="shared" ca="1" si="291"/>
        <v>0</v>
      </c>
      <c r="U1689" s="679">
        <f t="shared" ca="1" si="291"/>
        <v>0</v>
      </c>
      <c r="V1689" s="679">
        <f t="shared" ca="1" si="291"/>
        <v>0</v>
      </c>
      <c r="W1689" s="679">
        <f t="shared" ca="1" si="286"/>
        <v>0</v>
      </c>
      <c r="X1689" s="679">
        <f t="shared" ca="1" si="291"/>
        <v>0</v>
      </c>
      <c r="Y1689" s="679">
        <f t="shared" ca="1" si="291"/>
        <v>0</v>
      </c>
      <c r="Z1689" s="679">
        <f t="shared" ca="1" si="291"/>
        <v>0</v>
      </c>
      <c r="AA1689" t="str">
        <f t="shared" si="288"/>
        <v>ASR_Financial_Report_SHP21Final</v>
      </c>
      <c r="AB1689" s="960">
        <f t="shared" si="289"/>
        <v>44658</v>
      </c>
      <c r="AC1689" t="str">
        <f t="shared" si="290"/>
        <v>Unaudited</v>
      </c>
    </row>
    <row r="1690" spans="1:29" x14ac:dyDescent="0.25">
      <c r="A1690" t="s">
        <v>420</v>
      </c>
      <c r="B1690" t="s">
        <v>1366</v>
      </c>
      <c r="C1690" t="s">
        <v>1367</v>
      </c>
      <c r="D1690">
        <v>1900</v>
      </c>
      <c r="E1690" s="960">
        <v>1</v>
      </c>
      <c r="F1690" t="s">
        <v>441</v>
      </c>
      <c r="G1690" s="960">
        <v>366</v>
      </c>
      <c r="H1690" t="s">
        <v>383</v>
      </c>
      <c r="I1690" s="961" t="s">
        <v>488</v>
      </c>
      <c r="J1690" s="961" t="s">
        <v>444</v>
      </c>
      <c r="K1690" s="961" t="s">
        <v>0</v>
      </c>
      <c r="L1690" s="940">
        <v>2.2999999999999998</v>
      </c>
      <c r="M1690" s="961" t="s">
        <v>149</v>
      </c>
      <c r="N1690" s="679">
        <f t="shared" ca="1" si="292"/>
        <v>0</v>
      </c>
      <c r="O1690" s="679">
        <f t="shared" ca="1" si="291"/>
        <v>0</v>
      </c>
      <c r="P1690" s="679">
        <f t="shared" ca="1" si="291"/>
        <v>0</v>
      </c>
      <c r="Q1690" s="679">
        <f t="shared" ca="1" si="291"/>
        <v>0</v>
      </c>
      <c r="R1690" s="679">
        <f t="shared" ca="1" si="291"/>
        <v>0</v>
      </c>
      <c r="S1690" s="679">
        <f t="shared" ca="1" si="291"/>
        <v>0</v>
      </c>
      <c r="T1690" s="679">
        <f t="shared" ca="1" si="291"/>
        <v>0</v>
      </c>
      <c r="U1690" s="679">
        <f t="shared" ca="1" si="291"/>
        <v>0</v>
      </c>
      <c r="V1690" s="679">
        <f t="shared" ca="1" si="291"/>
        <v>0</v>
      </c>
      <c r="W1690" s="679">
        <f t="shared" ca="1" si="286"/>
        <v>0</v>
      </c>
      <c r="X1690" s="679">
        <f t="shared" ca="1" si="291"/>
        <v>0</v>
      </c>
      <c r="Y1690" s="679">
        <f t="shared" ca="1" si="291"/>
        <v>0</v>
      </c>
      <c r="Z1690" s="679">
        <f t="shared" ca="1" si="291"/>
        <v>0</v>
      </c>
      <c r="AA1690" t="str">
        <f t="shared" si="288"/>
        <v>ASR_Financial_Report_SHP21Final</v>
      </c>
      <c r="AB1690" s="960">
        <f t="shared" si="289"/>
        <v>44658</v>
      </c>
      <c r="AC1690" t="str">
        <f t="shared" si="290"/>
        <v>Unaudited</v>
      </c>
    </row>
    <row r="1691" spans="1:29" x14ac:dyDescent="0.25">
      <c r="A1691" t="s">
        <v>420</v>
      </c>
      <c r="B1691" t="s">
        <v>1366</v>
      </c>
      <c r="C1691" t="s">
        <v>1367</v>
      </c>
      <c r="D1691">
        <v>1900</v>
      </c>
      <c r="E1691" s="960">
        <v>1</v>
      </c>
      <c r="F1691" t="s">
        <v>441</v>
      </c>
      <c r="G1691" s="960">
        <v>366</v>
      </c>
      <c r="H1691" t="s">
        <v>383</v>
      </c>
      <c r="I1691" s="940" t="s">
        <v>488</v>
      </c>
      <c r="J1691" s="940" t="s">
        <v>444</v>
      </c>
      <c r="K1691" s="940" t="s">
        <v>0</v>
      </c>
      <c r="L1691" s="940">
        <v>2.4</v>
      </c>
      <c r="M1691" s="961" t="s">
        <v>150</v>
      </c>
      <c r="N1691" s="679">
        <f t="shared" ca="1" si="292"/>
        <v>0</v>
      </c>
      <c r="O1691" s="679">
        <f t="shared" ca="1" si="291"/>
        <v>0</v>
      </c>
      <c r="P1691" s="679">
        <f t="shared" ca="1" si="291"/>
        <v>0</v>
      </c>
      <c r="Q1691" s="679">
        <f t="shared" ca="1" si="291"/>
        <v>0</v>
      </c>
      <c r="R1691" s="679">
        <f t="shared" ca="1" si="291"/>
        <v>0</v>
      </c>
      <c r="S1691" s="679">
        <f t="shared" ca="1" si="291"/>
        <v>0</v>
      </c>
      <c r="T1691" s="679">
        <f t="shared" ca="1" si="291"/>
        <v>0</v>
      </c>
      <c r="U1691" s="679">
        <f t="shared" ca="1" si="291"/>
        <v>0</v>
      </c>
      <c r="V1691" s="679">
        <f t="shared" ca="1" si="291"/>
        <v>0</v>
      </c>
      <c r="W1691" s="679">
        <f t="shared" ca="1" si="286"/>
        <v>0</v>
      </c>
      <c r="X1691" s="679">
        <f t="shared" ca="1" si="291"/>
        <v>0</v>
      </c>
      <c r="Y1691" s="679">
        <f t="shared" ca="1" si="291"/>
        <v>0</v>
      </c>
      <c r="Z1691" s="679">
        <f t="shared" ca="1" si="291"/>
        <v>0</v>
      </c>
      <c r="AA1691" t="str">
        <f t="shared" si="288"/>
        <v>ASR_Financial_Report_SHP21Final</v>
      </c>
      <c r="AB1691" s="960">
        <f t="shared" si="289"/>
        <v>44658</v>
      </c>
      <c r="AC1691" t="str">
        <f t="shared" si="290"/>
        <v>Unaudited</v>
      </c>
    </row>
    <row r="1692" spans="1:29" ht="30" x14ac:dyDescent="0.25">
      <c r="A1692" t="s">
        <v>420</v>
      </c>
      <c r="B1692" t="s">
        <v>1366</v>
      </c>
      <c r="C1692" t="s">
        <v>1367</v>
      </c>
      <c r="D1692">
        <v>1900</v>
      </c>
      <c r="E1692" s="960">
        <v>1</v>
      </c>
      <c r="F1692" t="s">
        <v>441</v>
      </c>
      <c r="G1692" s="960">
        <v>366</v>
      </c>
      <c r="H1692" t="s">
        <v>383</v>
      </c>
      <c r="I1692" s="961" t="s">
        <v>488</v>
      </c>
      <c r="J1692" s="961" t="s">
        <v>444</v>
      </c>
      <c r="K1692" s="961" t="s">
        <v>0</v>
      </c>
      <c r="L1692" s="940">
        <v>2.5</v>
      </c>
      <c r="M1692" s="961" t="s">
        <v>151</v>
      </c>
      <c r="N1692" s="679">
        <f t="shared" ca="1" si="292"/>
        <v>0</v>
      </c>
      <c r="O1692" s="679">
        <f t="shared" ca="1" si="291"/>
        <v>0</v>
      </c>
      <c r="P1692" s="679">
        <f t="shared" ca="1" si="291"/>
        <v>0</v>
      </c>
      <c r="Q1692" s="679">
        <f t="shared" ca="1" si="291"/>
        <v>0</v>
      </c>
      <c r="R1692" s="679">
        <f t="shared" ca="1" si="291"/>
        <v>0</v>
      </c>
      <c r="S1692" s="679">
        <f t="shared" ca="1" si="291"/>
        <v>0</v>
      </c>
      <c r="T1692" s="679">
        <f t="shared" ca="1" si="291"/>
        <v>0</v>
      </c>
      <c r="U1692" s="679">
        <f t="shared" ca="1" si="291"/>
        <v>0</v>
      </c>
      <c r="V1692" s="679">
        <f t="shared" ca="1" si="291"/>
        <v>0</v>
      </c>
      <c r="W1692" s="679">
        <f t="shared" ca="1" si="286"/>
        <v>0</v>
      </c>
      <c r="X1692" s="679">
        <f t="shared" ca="1" si="291"/>
        <v>0</v>
      </c>
      <c r="Y1692" s="679">
        <f t="shared" ca="1" si="291"/>
        <v>0</v>
      </c>
      <c r="Z1692" s="679">
        <f t="shared" ca="1" si="291"/>
        <v>0</v>
      </c>
      <c r="AA1692" t="str">
        <f t="shared" si="288"/>
        <v>ASR_Financial_Report_SHP21Final</v>
      </c>
      <c r="AB1692" s="960">
        <f t="shared" si="289"/>
        <v>44658</v>
      </c>
      <c r="AC1692" t="str">
        <f t="shared" si="290"/>
        <v>Unaudited</v>
      </c>
    </row>
    <row r="1693" spans="1:29" x14ac:dyDescent="0.25">
      <c r="A1693" t="s">
        <v>420</v>
      </c>
      <c r="B1693" t="s">
        <v>1366</v>
      </c>
      <c r="C1693" t="s">
        <v>1367</v>
      </c>
      <c r="D1693">
        <v>1900</v>
      </c>
      <c r="E1693" s="960">
        <v>1</v>
      </c>
      <c r="F1693" t="s">
        <v>441</v>
      </c>
      <c r="G1693" s="960">
        <v>366</v>
      </c>
      <c r="H1693" t="s">
        <v>383</v>
      </c>
      <c r="I1693" s="940" t="s">
        <v>488</v>
      </c>
      <c r="J1693" s="940" t="s">
        <v>444</v>
      </c>
      <c r="K1693" s="940" t="s">
        <v>0</v>
      </c>
      <c r="L1693" s="940" t="s">
        <v>96</v>
      </c>
      <c r="M1693" s="940" t="s">
        <v>7</v>
      </c>
      <c r="N1693" s="679">
        <f t="shared" ca="1" si="292"/>
        <v>0</v>
      </c>
      <c r="O1693" s="679">
        <f t="shared" ca="1" si="291"/>
        <v>0</v>
      </c>
      <c r="P1693" s="679">
        <f t="shared" ca="1" si="291"/>
        <v>0</v>
      </c>
      <c r="Q1693" s="679">
        <f t="shared" ca="1" si="291"/>
        <v>0</v>
      </c>
      <c r="R1693" s="679">
        <f t="shared" ca="1" si="291"/>
        <v>0</v>
      </c>
      <c r="S1693" s="679">
        <f t="shared" ca="1" si="291"/>
        <v>0</v>
      </c>
      <c r="T1693" s="679">
        <f t="shared" ca="1" si="291"/>
        <v>0</v>
      </c>
      <c r="U1693" s="679">
        <f t="shared" ca="1" si="291"/>
        <v>0</v>
      </c>
      <c r="V1693" s="679">
        <f t="shared" ca="1" si="291"/>
        <v>0</v>
      </c>
      <c r="W1693" s="679">
        <f t="shared" ca="1" si="286"/>
        <v>0</v>
      </c>
      <c r="X1693" s="679">
        <f t="shared" ca="1" si="291"/>
        <v>0</v>
      </c>
      <c r="Y1693" s="679">
        <f t="shared" ca="1" si="291"/>
        <v>0</v>
      </c>
      <c r="Z1693" s="679">
        <f t="shared" ca="1" si="291"/>
        <v>0</v>
      </c>
      <c r="AA1693" t="str">
        <f t="shared" si="288"/>
        <v>ASR_Financial_Report_SHP21Final</v>
      </c>
      <c r="AB1693" s="960">
        <f t="shared" si="289"/>
        <v>44658</v>
      </c>
      <c r="AC1693" t="str">
        <f t="shared" si="290"/>
        <v>Unaudited</v>
      </c>
    </row>
    <row r="1694" spans="1:29" x14ac:dyDescent="0.25">
      <c r="A1694" t="s">
        <v>420</v>
      </c>
      <c r="B1694" t="s">
        <v>1366</v>
      </c>
      <c r="C1694" t="s">
        <v>1367</v>
      </c>
      <c r="D1694">
        <v>1900</v>
      </c>
      <c r="E1694" s="960">
        <v>1</v>
      </c>
      <c r="F1694" t="s">
        <v>441</v>
      </c>
      <c r="G1694" s="960">
        <v>366</v>
      </c>
      <c r="H1694" t="s">
        <v>383</v>
      </c>
      <c r="I1694" s="940" t="s">
        <v>488</v>
      </c>
      <c r="J1694" s="940" t="s">
        <v>444</v>
      </c>
      <c r="K1694" s="940" t="s">
        <v>0</v>
      </c>
      <c r="L1694" s="940" t="s">
        <v>152</v>
      </c>
      <c r="M1694" s="961" t="s">
        <v>451</v>
      </c>
      <c r="N1694" s="679">
        <f t="shared" ca="1" si="292"/>
        <v>0</v>
      </c>
      <c r="O1694" s="679">
        <f t="shared" ca="1" si="291"/>
        <v>0</v>
      </c>
      <c r="P1694" s="679">
        <f t="shared" ca="1" si="291"/>
        <v>0</v>
      </c>
      <c r="Q1694" s="679">
        <f t="shared" ca="1" si="291"/>
        <v>0</v>
      </c>
      <c r="R1694" s="679">
        <f t="shared" ca="1" si="291"/>
        <v>0</v>
      </c>
      <c r="S1694" s="679">
        <f t="shared" ca="1" si="291"/>
        <v>0</v>
      </c>
      <c r="T1694" s="679">
        <f t="shared" ca="1" si="291"/>
        <v>0</v>
      </c>
      <c r="U1694" s="679">
        <f t="shared" ca="1" si="291"/>
        <v>0</v>
      </c>
      <c r="V1694" s="679">
        <f t="shared" ca="1" si="291"/>
        <v>0</v>
      </c>
      <c r="W1694" s="679">
        <f t="shared" ca="1" si="286"/>
        <v>0</v>
      </c>
      <c r="X1694" s="679">
        <f t="shared" ca="1" si="291"/>
        <v>0</v>
      </c>
      <c r="Y1694" s="679">
        <f t="shared" ca="1" si="291"/>
        <v>0</v>
      </c>
      <c r="Z1694" s="679">
        <f t="shared" ca="1" si="291"/>
        <v>0</v>
      </c>
      <c r="AA1694" t="str">
        <f t="shared" si="288"/>
        <v>ASR_Financial_Report_SHP21Final</v>
      </c>
      <c r="AB1694" s="960">
        <f t="shared" si="289"/>
        <v>44658</v>
      </c>
      <c r="AC1694" t="str">
        <f t="shared" si="290"/>
        <v>Unaudited</v>
      </c>
    </row>
    <row r="1695" spans="1:29" x14ac:dyDescent="0.25">
      <c r="A1695" t="s">
        <v>420</v>
      </c>
      <c r="B1695" t="s">
        <v>1366</v>
      </c>
      <c r="C1695" t="s">
        <v>1367</v>
      </c>
      <c r="D1695">
        <v>1900</v>
      </c>
      <c r="E1695" s="960">
        <v>1</v>
      </c>
      <c r="F1695" t="s">
        <v>441</v>
      </c>
      <c r="G1695" s="960">
        <v>366</v>
      </c>
      <c r="H1695" t="s">
        <v>383</v>
      </c>
      <c r="I1695" s="940" t="s">
        <v>488</v>
      </c>
      <c r="J1695" s="940" t="s">
        <v>444</v>
      </c>
      <c r="K1695" s="940" t="s">
        <v>0</v>
      </c>
      <c r="L1695" s="940" t="s">
        <v>898</v>
      </c>
      <c r="M1695" s="961" t="s">
        <v>24</v>
      </c>
      <c r="N1695" s="679">
        <f t="shared" ca="1" si="292"/>
        <v>0</v>
      </c>
      <c r="O1695" s="679">
        <f t="shared" ca="1" si="291"/>
        <v>0</v>
      </c>
      <c r="P1695" s="679">
        <f t="shared" ca="1" si="291"/>
        <v>0</v>
      </c>
      <c r="Q1695" s="679">
        <f t="shared" ca="1" si="291"/>
        <v>0</v>
      </c>
      <c r="R1695" s="679">
        <f t="shared" ca="1" si="291"/>
        <v>0</v>
      </c>
      <c r="S1695" s="679">
        <f t="shared" ca="1" si="291"/>
        <v>0</v>
      </c>
      <c r="T1695" s="679">
        <f t="shared" ca="1" si="291"/>
        <v>0</v>
      </c>
      <c r="U1695" s="679">
        <f t="shared" ca="1" si="291"/>
        <v>0</v>
      </c>
      <c r="V1695" s="679">
        <f t="shared" ca="1" si="291"/>
        <v>0</v>
      </c>
      <c r="W1695" s="679">
        <f t="shared" ca="1" si="286"/>
        <v>0</v>
      </c>
      <c r="X1695" s="679">
        <f t="shared" ca="1" si="291"/>
        <v>0</v>
      </c>
      <c r="Y1695" s="679">
        <f t="shared" ca="1" si="291"/>
        <v>0</v>
      </c>
      <c r="Z1695" s="679">
        <f t="shared" ca="1" si="291"/>
        <v>0</v>
      </c>
      <c r="AA1695" t="str">
        <f t="shared" si="288"/>
        <v>ASR_Financial_Report_SHP21Final</v>
      </c>
      <c r="AB1695" s="960">
        <f t="shared" si="289"/>
        <v>44658</v>
      </c>
      <c r="AC1695" t="str">
        <f t="shared" si="290"/>
        <v>Unaudited</v>
      </c>
    </row>
    <row r="1696" spans="1:29" x14ac:dyDescent="0.25">
      <c r="A1696" t="s">
        <v>420</v>
      </c>
      <c r="B1696" t="s">
        <v>1366</v>
      </c>
      <c r="C1696" t="s">
        <v>1367</v>
      </c>
      <c r="D1696">
        <v>1900</v>
      </c>
      <c r="E1696" s="960">
        <v>1</v>
      </c>
      <c r="F1696" t="s">
        <v>441</v>
      </c>
      <c r="G1696" s="960">
        <v>366</v>
      </c>
      <c r="H1696" t="s">
        <v>383</v>
      </c>
      <c r="I1696" s="940" t="s">
        <v>488</v>
      </c>
      <c r="J1696" s="940" t="s">
        <v>444</v>
      </c>
      <c r="K1696" s="940" t="s">
        <v>53</v>
      </c>
      <c r="L1696" s="940">
        <v>3.1</v>
      </c>
      <c r="M1696" s="961" t="s">
        <v>33</v>
      </c>
      <c r="N1696" s="679">
        <f t="shared" ca="1" si="292"/>
        <v>0</v>
      </c>
      <c r="O1696" s="679">
        <f t="shared" ca="1" si="291"/>
        <v>0</v>
      </c>
      <c r="P1696" s="679">
        <f t="shared" ca="1" si="291"/>
        <v>0</v>
      </c>
      <c r="Q1696" s="679">
        <f t="shared" ca="1" si="291"/>
        <v>0</v>
      </c>
      <c r="R1696" s="679">
        <f t="shared" ca="1" si="291"/>
        <v>0</v>
      </c>
      <c r="S1696" s="679">
        <f t="shared" ca="1" si="291"/>
        <v>0</v>
      </c>
      <c r="T1696" s="679">
        <f t="shared" ca="1" si="291"/>
        <v>0</v>
      </c>
      <c r="U1696" s="679">
        <f t="shared" ca="1" si="291"/>
        <v>0</v>
      </c>
      <c r="V1696" s="679">
        <f t="shared" ca="1" si="291"/>
        <v>0</v>
      </c>
      <c r="W1696" s="679">
        <f t="shared" ca="1" si="286"/>
        <v>0</v>
      </c>
      <c r="X1696" s="679">
        <f t="shared" ca="1" si="291"/>
        <v>0</v>
      </c>
      <c r="Y1696" s="679">
        <f t="shared" ca="1" si="291"/>
        <v>0</v>
      </c>
      <c r="Z1696" s="679">
        <f t="shared" ca="1" si="291"/>
        <v>0</v>
      </c>
      <c r="AA1696" t="str">
        <f t="shared" si="288"/>
        <v>ASR_Financial_Report_SHP21Final</v>
      </c>
      <c r="AB1696" s="960">
        <f t="shared" si="289"/>
        <v>44658</v>
      </c>
      <c r="AC1696" t="str">
        <f t="shared" si="290"/>
        <v>Unaudited</v>
      </c>
    </row>
    <row r="1697" spans="1:29" x14ac:dyDescent="0.25">
      <c r="A1697" t="s">
        <v>420</v>
      </c>
      <c r="B1697" t="s">
        <v>1366</v>
      </c>
      <c r="C1697" t="s">
        <v>1367</v>
      </c>
      <c r="D1697">
        <v>1900</v>
      </c>
      <c r="E1697" s="960">
        <v>1</v>
      </c>
      <c r="F1697" t="s">
        <v>441</v>
      </c>
      <c r="G1697" s="960">
        <v>366</v>
      </c>
      <c r="H1697" t="s">
        <v>383</v>
      </c>
      <c r="I1697" s="940" t="s">
        <v>488</v>
      </c>
      <c r="J1697" s="940" t="s">
        <v>444</v>
      </c>
      <c r="K1697" s="940" t="s">
        <v>53</v>
      </c>
      <c r="L1697" s="946">
        <v>3.2</v>
      </c>
      <c r="M1697" s="962" t="s">
        <v>34</v>
      </c>
      <c r="N1697" s="679">
        <f t="shared" ca="1" si="292"/>
        <v>0</v>
      </c>
      <c r="O1697" s="679">
        <f t="shared" ca="1" si="291"/>
        <v>0</v>
      </c>
      <c r="P1697" s="679">
        <f t="shared" ca="1" si="291"/>
        <v>0</v>
      </c>
      <c r="Q1697" s="679">
        <f t="shared" ca="1" si="291"/>
        <v>0</v>
      </c>
      <c r="R1697" s="679">
        <f t="shared" ca="1" si="291"/>
        <v>0</v>
      </c>
      <c r="S1697" s="679">
        <f t="shared" ca="1" si="291"/>
        <v>0</v>
      </c>
      <c r="T1697" s="679">
        <f t="shared" ca="1" si="291"/>
        <v>0</v>
      </c>
      <c r="U1697" s="679">
        <f t="shared" ca="1" si="291"/>
        <v>0</v>
      </c>
      <c r="V1697" s="679">
        <f t="shared" ca="1" si="291"/>
        <v>0</v>
      </c>
      <c r="W1697" s="679">
        <f t="shared" ca="1" si="286"/>
        <v>0</v>
      </c>
      <c r="X1697" s="679">
        <f t="shared" ca="1" si="291"/>
        <v>0</v>
      </c>
      <c r="Y1697" s="679">
        <f t="shared" ca="1" si="291"/>
        <v>0</v>
      </c>
      <c r="Z1697" s="679">
        <f t="shared" ca="1" si="291"/>
        <v>0</v>
      </c>
      <c r="AA1697" t="str">
        <f t="shared" si="288"/>
        <v>ASR_Financial_Report_SHP21Final</v>
      </c>
      <c r="AB1697" s="960">
        <f t="shared" si="289"/>
        <v>44658</v>
      </c>
      <c r="AC1697" t="str">
        <f t="shared" si="290"/>
        <v>Unaudited</v>
      </c>
    </row>
    <row r="1698" spans="1:29" x14ac:dyDescent="0.25">
      <c r="A1698" t="s">
        <v>420</v>
      </c>
      <c r="B1698" t="s">
        <v>1366</v>
      </c>
      <c r="C1698" t="s">
        <v>1367</v>
      </c>
      <c r="D1698">
        <v>1900</v>
      </c>
      <c r="E1698" s="960">
        <v>1</v>
      </c>
      <c r="F1698" t="s">
        <v>441</v>
      </c>
      <c r="G1698" s="960">
        <v>366</v>
      </c>
      <c r="H1698" t="s">
        <v>383</v>
      </c>
      <c r="I1698" s="940" t="s">
        <v>488</v>
      </c>
      <c r="J1698" s="940" t="s">
        <v>444</v>
      </c>
      <c r="K1698" s="940" t="s">
        <v>53</v>
      </c>
      <c r="L1698" s="940">
        <v>3.3</v>
      </c>
      <c r="M1698" s="961" t="s">
        <v>54</v>
      </c>
      <c r="N1698" s="679">
        <f t="shared" ca="1" si="292"/>
        <v>0</v>
      </c>
      <c r="O1698" s="679">
        <f t="shared" ca="1" si="291"/>
        <v>0</v>
      </c>
      <c r="P1698" s="679">
        <f t="shared" ca="1" si="291"/>
        <v>0</v>
      </c>
      <c r="Q1698" s="679">
        <f t="shared" ca="1" si="291"/>
        <v>0</v>
      </c>
      <c r="R1698" s="679">
        <f t="shared" ca="1" si="291"/>
        <v>0</v>
      </c>
      <c r="S1698" s="679">
        <f t="shared" ca="1" si="291"/>
        <v>0</v>
      </c>
      <c r="T1698" s="679">
        <f t="shared" ca="1" si="291"/>
        <v>0</v>
      </c>
      <c r="U1698" s="679">
        <f t="shared" ca="1" si="291"/>
        <v>0</v>
      </c>
      <c r="V1698" s="679">
        <f t="shared" ca="1" si="291"/>
        <v>0</v>
      </c>
      <c r="W1698" s="679">
        <f t="shared" ca="1" si="286"/>
        <v>0</v>
      </c>
      <c r="X1698" s="679">
        <f t="shared" ca="1" si="291"/>
        <v>0</v>
      </c>
      <c r="Y1698" s="679">
        <f t="shared" ca="1" si="291"/>
        <v>0</v>
      </c>
      <c r="Z1698" s="679">
        <f t="shared" ca="1" si="291"/>
        <v>0</v>
      </c>
      <c r="AA1698" t="str">
        <f t="shared" si="288"/>
        <v>ASR_Financial_Report_SHP21Final</v>
      </c>
      <c r="AB1698" s="960">
        <f t="shared" si="289"/>
        <v>44658</v>
      </c>
      <c r="AC1698" t="str">
        <f t="shared" si="290"/>
        <v>Unaudited</v>
      </c>
    </row>
    <row r="1699" spans="1:29" x14ac:dyDescent="0.25">
      <c r="A1699" t="s">
        <v>420</v>
      </c>
      <c r="B1699" t="s">
        <v>1366</v>
      </c>
      <c r="C1699" t="s">
        <v>1367</v>
      </c>
      <c r="D1699">
        <v>1900</v>
      </c>
      <c r="E1699" s="960">
        <v>1</v>
      </c>
      <c r="F1699" t="s">
        <v>441</v>
      </c>
      <c r="G1699" s="960">
        <v>366</v>
      </c>
      <c r="H1699" t="s">
        <v>383</v>
      </c>
      <c r="I1699" s="940" t="s">
        <v>488</v>
      </c>
      <c r="J1699" s="940" t="s">
        <v>444</v>
      </c>
      <c r="K1699" s="940" t="s">
        <v>53</v>
      </c>
      <c r="L1699" s="940" t="s">
        <v>44</v>
      </c>
      <c r="M1699" s="961" t="s">
        <v>153</v>
      </c>
      <c r="N1699" s="679">
        <f t="shared" ca="1" si="292"/>
        <v>0</v>
      </c>
      <c r="O1699" s="679">
        <f t="shared" ca="1" si="291"/>
        <v>0</v>
      </c>
      <c r="P1699" s="679">
        <f t="shared" ca="1" si="291"/>
        <v>0</v>
      </c>
      <c r="Q1699" s="679">
        <f t="shared" ca="1" si="291"/>
        <v>0</v>
      </c>
      <c r="R1699" s="679">
        <f t="shared" ca="1" si="291"/>
        <v>0</v>
      </c>
      <c r="S1699" s="679">
        <f t="shared" ca="1" si="291"/>
        <v>0</v>
      </c>
      <c r="T1699" s="679">
        <f t="shared" ca="1" si="291"/>
        <v>0</v>
      </c>
      <c r="U1699" s="679">
        <f t="shared" ca="1" si="291"/>
        <v>0</v>
      </c>
      <c r="V1699" s="679">
        <f t="shared" ca="1" si="291"/>
        <v>0</v>
      </c>
      <c r="W1699" s="679">
        <f t="shared" ca="1" si="286"/>
        <v>0</v>
      </c>
      <c r="X1699" s="679">
        <f t="shared" ca="1" si="291"/>
        <v>0</v>
      </c>
      <c r="Y1699" s="679">
        <f t="shared" ca="1" si="291"/>
        <v>0</v>
      </c>
      <c r="Z1699" s="679">
        <f t="shared" ca="1" si="291"/>
        <v>0</v>
      </c>
      <c r="AA1699" t="str">
        <f t="shared" si="288"/>
        <v>ASR_Financial_Report_SHP21Final</v>
      </c>
      <c r="AB1699" s="960">
        <f t="shared" si="289"/>
        <v>44658</v>
      </c>
      <c r="AC1699" t="str">
        <f t="shared" si="290"/>
        <v>Unaudited</v>
      </c>
    </row>
    <row r="1700" spans="1:29" x14ac:dyDescent="0.25">
      <c r="A1700" t="s">
        <v>420</v>
      </c>
      <c r="B1700" t="s">
        <v>1366</v>
      </c>
      <c r="C1700" t="s">
        <v>1367</v>
      </c>
      <c r="D1700">
        <v>1900</v>
      </c>
      <c r="E1700" s="960">
        <v>1</v>
      </c>
      <c r="F1700" t="s">
        <v>441</v>
      </c>
      <c r="G1700" s="960">
        <v>366</v>
      </c>
      <c r="H1700" t="s">
        <v>383</v>
      </c>
      <c r="I1700" s="940" t="s">
        <v>488</v>
      </c>
      <c r="J1700" s="940" t="s">
        <v>444</v>
      </c>
      <c r="K1700" s="940" t="s">
        <v>53</v>
      </c>
      <c r="L1700" s="940" t="s">
        <v>41</v>
      </c>
      <c r="M1700" s="961" t="s">
        <v>52</v>
      </c>
      <c r="N1700" s="679">
        <f t="shared" ca="1" si="292"/>
        <v>0</v>
      </c>
      <c r="O1700" s="679">
        <f t="shared" ca="1" si="291"/>
        <v>0</v>
      </c>
      <c r="P1700" s="679">
        <f t="shared" ca="1" si="291"/>
        <v>0</v>
      </c>
      <c r="Q1700" s="679">
        <f t="shared" ca="1" si="291"/>
        <v>0</v>
      </c>
      <c r="R1700" s="679">
        <f t="shared" ca="1" si="291"/>
        <v>0</v>
      </c>
      <c r="S1700" s="679">
        <f t="shared" ca="1" si="291"/>
        <v>0</v>
      </c>
      <c r="T1700" s="679">
        <f t="shared" ca="1" si="291"/>
        <v>0</v>
      </c>
      <c r="U1700" s="679">
        <f t="shared" ca="1" si="291"/>
        <v>0</v>
      </c>
      <c r="V1700" s="679">
        <f t="shared" ca="1" si="291"/>
        <v>0</v>
      </c>
      <c r="W1700" s="679">
        <f t="shared" ca="1" si="286"/>
        <v>0</v>
      </c>
      <c r="X1700" s="679">
        <f t="shared" ca="1" si="291"/>
        <v>0</v>
      </c>
      <c r="Y1700" s="679">
        <f t="shared" ca="1" si="291"/>
        <v>0</v>
      </c>
      <c r="Z1700" s="679">
        <f t="shared" ca="1" si="291"/>
        <v>0</v>
      </c>
      <c r="AA1700" t="str">
        <f t="shared" si="288"/>
        <v>ASR_Financial_Report_SHP21Final</v>
      </c>
      <c r="AB1700" s="960">
        <f t="shared" si="289"/>
        <v>44658</v>
      </c>
      <c r="AC1700" t="str">
        <f t="shared" si="290"/>
        <v>Unaudited</v>
      </c>
    </row>
    <row r="1701" spans="1:29" x14ac:dyDescent="0.25">
      <c r="A1701" t="s">
        <v>420</v>
      </c>
      <c r="B1701" t="s">
        <v>1366</v>
      </c>
      <c r="C1701" t="s">
        <v>1367</v>
      </c>
      <c r="D1701">
        <v>1900</v>
      </c>
      <c r="E1701" s="960">
        <v>1</v>
      </c>
      <c r="F1701" t="s">
        <v>441</v>
      </c>
      <c r="G1701" s="960">
        <v>366</v>
      </c>
      <c r="H1701" t="s">
        <v>383</v>
      </c>
      <c r="I1701" s="940" t="s">
        <v>488</v>
      </c>
      <c r="J1701" s="940" t="s">
        <v>444</v>
      </c>
      <c r="K1701" s="940" t="s">
        <v>53</v>
      </c>
      <c r="L1701" s="940" t="s">
        <v>42</v>
      </c>
      <c r="M1701" s="961" t="s">
        <v>154</v>
      </c>
      <c r="N1701" s="679">
        <f t="shared" ca="1" si="292"/>
        <v>0</v>
      </c>
      <c r="O1701" s="679">
        <f t="shared" ca="1" si="291"/>
        <v>0</v>
      </c>
      <c r="P1701" s="679">
        <f t="shared" ca="1" si="291"/>
        <v>0</v>
      </c>
      <c r="Q1701" s="679">
        <f t="shared" ca="1" si="291"/>
        <v>0</v>
      </c>
      <c r="R1701" s="679">
        <f t="shared" ca="1" si="291"/>
        <v>0</v>
      </c>
      <c r="S1701" s="679">
        <f t="shared" ca="1" si="291"/>
        <v>0</v>
      </c>
      <c r="T1701" s="679">
        <f t="shared" ca="1" si="291"/>
        <v>0</v>
      </c>
      <c r="U1701" s="679">
        <f t="shared" ca="1" si="291"/>
        <v>0</v>
      </c>
      <c r="V1701" s="679">
        <f t="shared" ca="1" si="291"/>
        <v>0</v>
      </c>
      <c r="W1701" s="679">
        <f t="shared" ca="1" si="286"/>
        <v>0</v>
      </c>
      <c r="X1701" s="679">
        <f t="shared" ca="1" si="291"/>
        <v>0</v>
      </c>
      <c r="Y1701" s="679">
        <f t="shared" ca="1" si="291"/>
        <v>0</v>
      </c>
      <c r="Z1701" s="679">
        <f t="shared" ca="1" si="291"/>
        <v>0</v>
      </c>
      <c r="AA1701" t="str">
        <f t="shared" si="288"/>
        <v>ASR_Financial_Report_SHP21Final</v>
      </c>
      <c r="AB1701" s="960">
        <f t="shared" si="289"/>
        <v>44658</v>
      </c>
      <c r="AC1701" t="str">
        <f t="shared" si="290"/>
        <v>Unaudited</v>
      </c>
    </row>
    <row r="1702" spans="1:29" x14ac:dyDescent="0.25">
      <c r="A1702" t="s">
        <v>420</v>
      </c>
      <c r="B1702" t="s">
        <v>1366</v>
      </c>
      <c r="C1702" t="s">
        <v>1367</v>
      </c>
      <c r="D1702">
        <v>1900</v>
      </c>
      <c r="E1702" s="960">
        <v>1</v>
      </c>
      <c r="F1702" t="s">
        <v>441</v>
      </c>
      <c r="G1702" s="960">
        <v>366</v>
      </c>
      <c r="H1702" t="s">
        <v>383</v>
      </c>
      <c r="I1702" s="940" t="s">
        <v>488</v>
      </c>
      <c r="J1702" s="940" t="s">
        <v>444</v>
      </c>
      <c r="K1702" s="940" t="s">
        <v>53</v>
      </c>
      <c r="L1702" s="940" t="s">
        <v>43</v>
      </c>
      <c r="M1702" s="961" t="s">
        <v>462</v>
      </c>
      <c r="N1702" s="679">
        <f t="shared" ca="1" si="292"/>
        <v>0</v>
      </c>
      <c r="O1702" s="679">
        <f t="shared" ca="1" si="291"/>
        <v>0</v>
      </c>
      <c r="P1702" s="679">
        <f t="shared" ca="1" si="291"/>
        <v>0</v>
      </c>
      <c r="Q1702" s="679">
        <f t="shared" ca="1" si="291"/>
        <v>0</v>
      </c>
      <c r="R1702" s="679">
        <f t="shared" ca="1" si="291"/>
        <v>0</v>
      </c>
      <c r="S1702" s="679">
        <f t="shared" ca="1" si="291"/>
        <v>0</v>
      </c>
      <c r="T1702" s="679">
        <f t="shared" ca="1" si="291"/>
        <v>0</v>
      </c>
      <c r="U1702" s="679">
        <f t="shared" ca="1" si="291"/>
        <v>0</v>
      </c>
      <c r="V1702" s="679">
        <f t="shared" ca="1" si="291"/>
        <v>0</v>
      </c>
      <c r="W1702" s="679">
        <f t="shared" ca="1" si="286"/>
        <v>0</v>
      </c>
      <c r="X1702" s="679">
        <f t="shared" ca="1" si="291"/>
        <v>0</v>
      </c>
      <c r="Y1702" s="679">
        <f t="shared" ca="1" si="291"/>
        <v>0</v>
      </c>
      <c r="Z1702" s="679">
        <f t="shared" ca="1" si="291"/>
        <v>0</v>
      </c>
      <c r="AA1702" t="str">
        <f t="shared" si="288"/>
        <v>ASR_Financial_Report_SHP21Final</v>
      </c>
      <c r="AB1702" s="960">
        <f t="shared" si="289"/>
        <v>44658</v>
      </c>
      <c r="AC1702" t="str">
        <f t="shared" si="290"/>
        <v>Unaudited</v>
      </c>
    </row>
    <row r="1703" spans="1:29" x14ac:dyDescent="0.25">
      <c r="A1703" t="s">
        <v>420</v>
      </c>
      <c r="B1703" t="s">
        <v>1366</v>
      </c>
      <c r="C1703" t="s">
        <v>1367</v>
      </c>
      <c r="D1703">
        <v>1900</v>
      </c>
      <c r="E1703" s="960">
        <v>1</v>
      </c>
      <c r="F1703" t="s">
        <v>441</v>
      </c>
      <c r="G1703" s="960">
        <v>366</v>
      </c>
      <c r="H1703" t="s">
        <v>383</v>
      </c>
      <c r="I1703" s="940" t="s">
        <v>488</v>
      </c>
      <c r="J1703" s="940" t="s">
        <v>444</v>
      </c>
      <c r="K1703" s="940" t="s">
        <v>901</v>
      </c>
      <c r="L1703" s="940" t="s">
        <v>902</v>
      </c>
      <c r="M1703" s="961" t="s">
        <v>901</v>
      </c>
      <c r="N1703" s="679">
        <f t="shared" ca="1" si="292"/>
        <v>0</v>
      </c>
      <c r="O1703" s="679">
        <f t="shared" ca="1" si="291"/>
        <v>0</v>
      </c>
      <c r="P1703" s="679">
        <f t="shared" ca="1" si="291"/>
        <v>0</v>
      </c>
      <c r="Q1703" s="679">
        <f t="shared" ca="1" si="291"/>
        <v>0</v>
      </c>
      <c r="R1703" s="679">
        <f t="shared" ca="1" si="291"/>
        <v>0</v>
      </c>
      <c r="S1703" s="679">
        <f t="shared" ca="1" si="291"/>
        <v>0</v>
      </c>
      <c r="T1703" s="679">
        <f t="shared" ca="1" si="291"/>
        <v>0</v>
      </c>
      <c r="U1703" s="679">
        <f t="shared" ca="1" si="291"/>
        <v>0</v>
      </c>
      <c r="V1703" s="679">
        <f t="shared" ca="1" si="291"/>
        <v>0</v>
      </c>
      <c r="W1703" s="679">
        <f t="shared" ca="1" si="286"/>
        <v>0</v>
      </c>
      <c r="X1703" s="679">
        <f t="shared" ca="1" si="291"/>
        <v>0</v>
      </c>
      <c r="Y1703" s="679">
        <f t="shared" ca="1" si="291"/>
        <v>0</v>
      </c>
      <c r="Z1703" s="679">
        <f t="shared" ca="1" si="291"/>
        <v>0</v>
      </c>
      <c r="AA1703" t="str">
        <f t="shared" si="288"/>
        <v>ASR_Financial_Report_SHP21Final</v>
      </c>
      <c r="AB1703" s="960">
        <f t="shared" si="289"/>
        <v>44658</v>
      </c>
      <c r="AC1703" t="str">
        <f t="shared" si="290"/>
        <v>Unaudited</v>
      </c>
    </row>
    <row r="1704" spans="1:29" x14ac:dyDescent="0.25">
      <c r="A1704" t="s">
        <v>420</v>
      </c>
      <c r="B1704" t="s">
        <v>1366</v>
      </c>
      <c r="C1704" t="s">
        <v>1367</v>
      </c>
      <c r="D1704">
        <v>1900</v>
      </c>
      <c r="E1704" s="960">
        <v>1</v>
      </c>
      <c r="F1704" t="s">
        <v>441</v>
      </c>
      <c r="G1704" s="960">
        <v>366</v>
      </c>
      <c r="H1704" t="s">
        <v>383</v>
      </c>
      <c r="I1704" s="940" t="s">
        <v>488</v>
      </c>
      <c r="J1704" s="940" t="s">
        <v>444</v>
      </c>
      <c r="K1704" s="940" t="s">
        <v>901</v>
      </c>
      <c r="L1704" s="940" t="s">
        <v>903</v>
      </c>
      <c r="M1704" s="961" t="s">
        <v>906</v>
      </c>
      <c r="N1704" s="679">
        <f t="shared" ca="1" si="292"/>
        <v>0</v>
      </c>
      <c r="O1704" s="679">
        <f t="shared" ca="1" si="291"/>
        <v>0</v>
      </c>
      <c r="P1704" s="679">
        <f t="shared" ca="1" si="291"/>
        <v>0</v>
      </c>
      <c r="Q1704" s="679">
        <f t="shared" ca="1" si="291"/>
        <v>0</v>
      </c>
      <c r="R1704" s="679">
        <f t="shared" ca="1" si="291"/>
        <v>0</v>
      </c>
      <c r="S1704" s="679">
        <f t="shared" ca="1" si="291"/>
        <v>0</v>
      </c>
      <c r="T1704" s="679">
        <f t="shared" ca="1" si="291"/>
        <v>0</v>
      </c>
      <c r="U1704" s="679">
        <f t="shared" ca="1" si="291"/>
        <v>0</v>
      </c>
      <c r="V1704" s="679">
        <f t="shared" ca="1" si="291"/>
        <v>0</v>
      </c>
      <c r="W1704" s="679">
        <f t="shared" ca="1" si="286"/>
        <v>0</v>
      </c>
      <c r="X1704" s="679">
        <f t="shared" ca="1" si="291"/>
        <v>0</v>
      </c>
      <c r="Y1704" s="679">
        <f t="shared" ca="1" si="291"/>
        <v>0</v>
      </c>
      <c r="Z1704" s="679">
        <f t="shared" ca="1" si="291"/>
        <v>0</v>
      </c>
      <c r="AA1704" t="str">
        <f t="shared" si="288"/>
        <v>ASR_Financial_Report_SHP21Final</v>
      </c>
      <c r="AB1704" s="960">
        <f t="shared" si="289"/>
        <v>44658</v>
      </c>
      <c r="AC1704" t="str">
        <f t="shared" si="290"/>
        <v>Unaudited</v>
      </c>
    </row>
    <row r="1705" spans="1:29" x14ac:dyDescent="0.25">
      <c r="A1705" t="s">
        <v>420</v>
      </c>
      <c r="B1705" t="s">
        <v>1366</v>
      </c>
      <c r="C1705" t="s">
        <v>1367</v>
      </c>
      <c r="D1705">
        <v>1900</v>
      </c>
      <c r="E1705" s="960">
        <v>1</v>
      </c>
      <c r="F1705" t="s">
        <v>441</v>
      </c>
      <c r="G1705" s="960">
        <v>366</v>
      </c>
      <c r="H1705" t="s">
        <v>383</v>
      </c>
      <c r="I1705" s="940" t="s">
        <v>488</v>
      </c>
      <c r="J1705" s="940" t="s">
        <v>444</v>
      </c>
      <c r="K1705" s="940" t="s">
        <v>901</v>
      </c>
      <c r="L1705" s="940" t="s">
        <v>904</v>
      </c>
      <c r="M1705" s="961" t="s">
        <v>907</v>
      </c>
      <c r="N1705" s="679">
        <f t="shared" ca="1" si="292"/>
        <v>0</v>
      </c>
      <c r="O1705" s="679">
        <f t="shared" ca="1" si="291"/>
        <v>0</v>
      </c>
      <c r="P1705" s="679">
        <f t="shared" ca="1" si="291"/>
        <v>0</v>
      </c>
      <c r="Q1705" s="679">
        <f t="shared" ca="1" si="291"/>
        <v>0</v>
      </c>
      <c r="R1705" s="679">
        <f t="shared" ca="1" si="291"/>
        <v>0</v>
      </c>
      <c r="S1705" s="679">
        <f t="shared" ca="1" si="291"/>
        <v>0</v>
      </c>
      <c r="T1705" s="679">
        <f t="shared" ca="1" si="291"/>
        <v>0</v>
      </c>
      <c r="U1705" s="679">
        <f t="shared" ca="1" si="291"/>
        <v>0</v>
      </c>
      <c r="V1705" s="679">
        <f t="shared" ca="1" si="291"/>
        <v>0</v>
      </c>
      <c r="W1705" s="679">
        <f t="shared" ca="1" si="286"/>
        <v>0</v>
      </c>
      <c r="X1705" s="679">
        <f t="shared" ca="1" si="291"/>
        <v>0</v>
      </c>
      <c r="Y1705" s="679">
        <f t="shared" ca="1" si="291"/>
        <v>0</v>
      </c>
      <c r="Z1705" s="679">
        <f t="shared" ca="1" si="291"/>
        <v>0</v>
      </c>
      <c r="AA1705" t="str">
        <f t="shared" si="288"/>
        <v>ASR_Financial_Report_SHP21Final</v>
      </c>
      <c r="AB1705" s="960">
        <f t="shared" si="289"/>
        <v>44658</v>
      </c>
      <c r="AC1705" t="str">
        <f t="shared" si="290"/>
        <v>Unaudited</v>
      </c>
    </row>
    <row r="1706" spans="1:29" x14ac:dyDescent="0.25">
      <c r="A1706" t="s">
        <v>420</v>
      </c>
      <c r="B1706" t="s">
        <v>1366</v>
      </c>
      <c r="C1706" t="s">
        <v>1367</v>
      </c>
      <c r="D1706">
        <v>1900</v>
      </c>
      <c r="E1706" s="960">
        <v>1</v>
      </c>
      <c r="F1706" t="s">
        <v>441</v>
      </c>
      <c r="G1706" s="960">
        <v>366</v>
      </c>
      <c r="H1706" t="s">
        <v>383</v>
      </c>
      <c r="I1706" s="940" t="s">
        <v>488</v>
      </c>
      <c r="J1706" s="940" t="s">
        <v>444</v>
      </c>
      <c r="K1706" s="940" t="s">
        <v>445</v>
      </c>
      <c r="L1706" s="940">
        <v>5.0999999999999996</v>
      </c>
      <c r="M1706" s="961" t="s">
        <v>37</v>
      </c>
      <c r="N1706" s="679">
        <f t="shared" ca="1" si="292"/>
        <v>0</v>
      </c>
      <c r="O1706" s="679">
        <f t="shared" ca="1" si="291"/>
        <v>0</v>
      </c>
      <c r="P1706" s="679">
        <f t="shared" ca="1" si="291"/>
        <v>0</v>
      </c>
      <c r="Q1706" s="679">
        <f t="shared" ca="1" si="291"/>
        <v>0</v>
      </c>
      <c r="R1706" s="679">
        <f t="shared" ca="1" si="291"/>
        <v>0</v>
      </c>
      <c r="S1706" s="679">
        <f t="shared" ca="1" si="291"/>
        <v>0</v>
      </c>
      <c r="T1706" s="679">
        <f t="shared" ca="1" si="291"/>
        <v>0</v>
      </c>
      <c r="U1706" s="679">
        <f t="shared" ca="1" si="291"/>
        <v>0</v>
      </c>
      <c r="V1706" s="679">
        <f t="shared" ca="1" si="291"/>
        <v>0</v>
      </c>
      <c r="W1706" s="679">
        <f t="shared" ca="1" si="286"/>
        <v>0</v>
      </c>
      <c r="X1706" s="679">
        <f t="shared" ca="1" si="291"/>
        <v>0</v>
      </c>
      <c r="Y1706" s="679">
        <f t="shared" ca="1" si="291"/>
        <v>0</v>
      </c>
      <c r="Z1706" s="679">
        <f t="shared" ca="1" si="291"/>
        <v>0</v>
      </c>
      <c r="AA1706" t="str">
        <f t="shared" si="288"/>
        <v>ASR_Financial_Report_SHP21Final</v>
      </c>
      <c r="AB1706" s="960">
        <f t="shared" si="289"/>
        <v>44658</v>
      </c>
      <c r="AC1706" t="str">
        <f t="shared" si="290"/>
        <v>Unaudited</v>
      </c>
    </row>
    <row r="1707" spans="1:29" ht="30" x14ac:dyDescent="0.25">
      <c r="A1707" t="s">
        <v>420</v>
      </c>
      <c r="B1707" t="s">
        <v>1366</v>
      </c>
      <c r="C1707" t="s">
        <v>1367</v>
      </c>
      <c r="D1707">
        <v>1900</v>
      </c>
      <c r="E1707" s="960">
        <v>1</v>
      </c>
      <c r="F1707" t="s">
        <v>441</v>
      </c>
      <c r="G1707" s="960">
        <v>366</v>
      </c>
      <c r="H1707" t="s">
        <v>383</v>
      </c>
      <c r="I1707" s="940" t="s">
        <v>488</v>
      </c>
      <c r="J1707" s="940" t="s">
        <v>444</v>
      </c>
      <c r="K1707" s="940" t="s">
        <v>445</v>
      </c>
      <c r="L1707" s="948">
        <v>5.2</v>
      </c>
      <c r="M1707" s="963" t="s">
        <v>303</v>
      </c>
      <c r="N1707" s="679">
        <f t="shared" ca="1" si="292"/>
        <v>0</v>
      </c>
      <c r="O1707" s="679">
        <f t="shared" ca="1" si="291"/>
        <v>0</v>
      </c>
      <c r="P1707" s="679">
        <f t="shared" ca="1" si="291"/>
        <v>0</v>
      </c>
      <c r="Q1707" s="679">
        <f t="shared" ca="1" si="291"/>
        <v>0</v>
      </c>
      <c r="R1707" s="679">
        <f t="shared" ca="1" si="291"/>
        <v>0</v>
      </c>
      <c r="S1707" s="679">
        <f t="shared" ca="1" si="291"/>
        <v>0</v>
      </c>
      <c r="T1707" s="679">
        <f t="shared" ca="1" si="291"/>
        <v>0</v>
      </c>
      <c r="U1707" s="679">
        <f t="shared" ca="1" si="291"/>
        <v>0</v>
      </c>
      <c r="V1707" s="679">
        <f t="shared" ca="1" si="291"/>
        <v>0</v>
      </c>
      <c r="W1707" s="679">
        <f t="shared" ca="1" si="286"/>
        <v>0</v>
      </c>
      <c r="X1707" s="679">
        <f t="shared" ca="1" si="291"/>
        <v>0</v>
      </c>
      <c r="Y1707" s="679">
        <f t="shared" ca="1" si="291"/>
        <v>0</v>
      </c>
      <c r="Z1707" s="679">
        <f t="shared" ca="1" si="291"/>
        <v>0</v>
      </c>
      <c r="AA1707" t="str">
        <f t="shared" si="288"/>
        <v>ASR_Financial_Report_SHP21Final</v>
      </c>
      <c r="AB1707" s="960">
        <f t="shared" si="289"/>
        <v>44658</v>
      </c>
      <c r="AC1707" t="str">
        <f t="shared" si="290"/>
        <v>Unaudited</v>
      </c>
    </row>
    <row r="1708" spans="1:29" ht="30" x14ac:dyDescent="0.25">
      <c r="A1708" t="s">
        <v>420</v>
      </c>
      <c r="B1708" t="s">
        <v>1366</v>
      </c>
      <c r="C1708" t="s">
        <v>1367</v>
      </c>
      <c r="D1708">
        <v>1900</v>
      </c>
      <c r="E1708" s="960">
        <v>1</v>
      </c>
      <c r="F1708" t="s">
        <v>441</v>
      </c>
      <c r="G1708" s="960">
        <v>366</v>
      </c>
      <c r="H1708" t="s">
        <v>383</v>
      </c>
      <c r="I1708" s="940" t="s">
        <v>488</v>
      </c>
      <c r="J1708" s="940" t="s">
        <v>444</v>
      </c>
      <c r="K1708" s="940" t="s">
        <v>445</v>
      </c>
      <c r="L1708" s="950">
        <v>5.3</v>
      </c>
      <c r="M1708" s="964" t="s">
        <v>304</v>
      </c>
      <c r="N1708" s="679">
        <f t="shared" ca="1" si="292"/>
        <v>0</v>
      </c>
      <c r="O1708" s="679">
        <f t="shared" ca="1" si="291"/>
        <v>0</v>
      </c>
      <c r="P1708" s="679">
        <f t="shared" ca="1" si="291"/>
        <v>0</v>
      </c>
      <c r="Q1708" s="679">
        <f t="shared" ca="1" si="291"/>
        <v>0</v>
      </c>
      <c r="R1708" s="679">
        <f t="shared" ca="1" si="291"/>
        <v>0</v>
      </c>
      <c r="S1708" s="679">
        <f t="shared" ca="1" si="291"/>
        <v>0</v>
      </c>
      <c r="T1708" s="679">
        <f t="shared" ca="1" si="291"/>
        <v>0</v>
      </c>
      <c r="U1708" s="679">
        <f t="shared" ca="1" si="291"/>
        <v>0</v>
      </c>
      <c r="V1708" s="679">
        <f t="shared" ca="1" si="291"/>
        <v>0</v>
      </c>
      <c r="W1708" s="679">
        <f t="shared" ca="1" si="286"/>
        <v>0</v>
      </c>
      <c r="X1708" s="679">
        <f t="shared" ca="1" si="291"/>
        <v>0</v>
      </c>
      <c r="Y1708" s="679">
        <f t="shared" ca="1" si="291"/>
        <v>0</v>
      </c>
      <c r="Z1708" s="679">
        <f t="shared" ca="1" si="291"/>
        <v>0</v>
      </c>
      <c r="AA1708" t="str">
        <f t="shared" si="288"/>
        <v>ASR_Financial_Report_SHP21Final</v>
      </c>
      <c r="AB1708" s="960">
        <f t="shared" si="289"/>
        <v>44658</v>
      </c>
      <c r="AC1708" t="str">
        <f t="shared" si="290"/>
        <v>Unaudited</v>
      </c>
    </row>
    <row r="1709" spans="1:29" x14ac:dyDescent="0.25">
      <c r="A1709" t="s">
        <v>420</v>
      </c>
      <c r="B1709" t="s">
        <v>1366</v>
      </c>
      <c r="C1709" t="s">
        <v>1367</v>
      </c>
      <c r="D1709">
        <v>1900</v>
      </c>
      <c r="E1709" s="960">
        <v>1</v>
      </c>
      <c r="F1709" t="s">
        <v>441</v>
      </c>
      <c r="G1709" s="960">
        <v>366</v>
      </c>
      <c r="H1709" t="s">
        <v>383</v>
      </c>
      <c r="I1709" s="961" t="s">
        <v>488</v>
      </c>
      <c r="J1709" s="961" t="s">
        <v>444</v>
      </c>
      <c r="K1709" s="961" t="s">
        <v>445</v>
      </c>
      <c r="L1709" s="940" t="s">
        <v>82</v>
      </c>
      <c r="M1709" s="961" t="s">
        <v>453</v>
      </c>
      <c r="N1709" s="679">
        <f t="shared" ca="1" si="292"/>
        <v>0</v>
      </c>
      <c r="O1709" s="679">
        <f t="shared" ca="1" si="291"/>
        <v>0</v>
      </c>
      <c r="P1709" s="679">
        <f t="shared" ca="1" si="291"/>
        <v>0</v>
      </c>
      <c r="Q1709" s="679">
        <f t="shared" ca="1" si="291"/>
        <v>0</v>
      </c>
      <c r="R1709" s="679">
        <f t="shared" ca="1" si="291"/>
        <v>0</v>
      </c>
      <c r="S1709" s="679">
        <f t="shared" ca="1" si="291"/>
        <v>0</v>
      </c>
      <c r="T1709" s="679">
        <f t="shared" ca="1" si="291"/>
        <v>0</v>
      </c>
      <c r="U1709" s="679">
        <f t="shared" ca="1" si="291"/>
        <v>0</v>
      </c>
      <c r="V1709" s="679">
        <f t="shared" ca="1" si="291"/>
        <v>0</v>
      </c>
      <c r="W1709" s="679">
        <f t="shared" ca="1" si="286"/>
        <v>0</v>
      </c>
      <c r="X1709" s="679">
        <f t="shared" ca="1" si="291"/>
        <v>0</v>
      </c>
      <c r="Y1709" s="679">
        <f t="shared" ca="1" si="291"/>
        <v>0</v>
      </c>
      <c r="Z1709" s="679">
        <f t="shared" ca="1" si="291"/>
        <v>0</v>
      </c>
      <c r="AA1709" t="str">
        <f t="shared" si="288"/>
        <v>ASR_Financial_Report_SHP21Final</v>
      </c>
      <c r="AB1709" s="960">
        <f t="shared" si="289"/>
        <v>44658</v>
      </c>
      <c r="AC1709" t="str">
        <f t="shared" si="290"/>
        <v>Unaudited</v>
      </c>
    </row>
    <row r="1710" spans="1:29" x14ac:dyDescent="0.25">
      <c r="A1710" t="s">
        <v>420</v>
      </c>
      <c r="B1710" t="s">
        <v>1366</v>
      </c>
      <c r="C1710" t="s">
        <v>1367</v>
      </c>
      <c r="D1710">
        <v>1900</v>
      </c>
      <c r="E1710" s="960">
        <v>1</v>
      </c>
      <c r="F1710" t="s">
        <v>441</v>
      </c>
      <c r="G1710" s="960">
        <v>366</v>
      </c>
      <c r="H1710" t="s">
        <v>383</v>
      </c>
      <c r="I1710" s="940" t="s">
        <v>488</v>
      </c>
      <c r="J1710" s="940" t="s">
        <v>444</v>
      </c>
      <c r="K1710" s="940" t="s">
        <v>446</v>
      </c>
      <c r="L1710" s="940">
        <v>6.1</v>
      </c>
      <c r="M1710" s="965" t="s">
        <v>18</v>
      </c>
      <c r="N1710" s="679">
        <f t="shared" ca="1" si="292"/>
        <v>0</v>
      </c>
      <c r="O1710" s="679">
        <f t="shared" ca="1" si="291"/>
        <v>0</v>
      </c>
      <c r="P1710" s="679">
        <f t="shared" ca="1" si="291"/>
        <v>0</v>
      </c>
      <c r="Q1710" s="679">
        <f t="shared" ca="1" si="291"/>
        <v>0</v>
      </c>
      <c r="R1710" s="679">
        <f t="shared" ca="1" si="291"/>
        <v>0</v>
      </c>
      <c r="S1710" s="679">
        <f t="shared" ref="O1710:Z1733" ca="1" si="293">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679">
        <f t="shared" ca="1" si="293"/>
        <v>0</v>
      </c>
      <c r="U1710" s="679">
        <f t="shared" ca="1" si="293"/>
        <v>0</v>
      </c>
      <c r="V1710" s="679">
        <f t="shared" ca="1" si="293"/>
        <v>0</v>
      </c>
      <c r="W1710" s="679">
        <f t="shared" ca="1" si="286"/>
        <v>0</v>
      </c>
      <c r="X1710" s="679">
        <f t="shared" ca="1" si="293"/>
        <v>0</v>
      </c>
      <c r="Y1710" s="679">
        <f t="shared" ca="1" si="293"/>
        <v>0</v>
      </c>
      <c r="Z1710" s="679">
        <f t="shared" ca="1" si="293"/>
        <v>0</v>
      </c>
      <c r="AA1710" t="str">
        <f t="shared" si="288"/>
        <v>ASR_Financial_Report_SHP21Final</v>
      </c>
      <c r="AB1710" s="960">
        <f t="shared" si="289"/>
        <v>44658</v>
      </c>
      <c r="AC1710" t="str">
        <f t="shared" si="290"/>
        <v>Unaudited</v>
      </c>
    </row>
    <row r="1711" spans="1:29" x14ac:dyDescent="0.25">
      <c r="A1711" t="s">
        <v>420</v>
      </c>
      <c r="B1711" t="s">
        <v>1366</v>
      </c>
      <c r="C1711" t="s">
        <v>1367</v>
      </c>
      <c r="D1711">
        <v>1900</v>
      </c>
      <c r="E1711" s="960">
        <v>1</v>
      </c>
      <c r="F1711" t="s">
        <v>441</v>
      </c>
      <c r="G1711" s="960">
        <v>366</v>
      </c>
      <c r="H1711" t="s">
        <v>383</v>
      </c>
      <c r="I1711" s="940" t="s">
        <v>488</v>
      </c>
      <c r="J1711" s="940" t="s">
        <v>444</v>
      </c>
      <c r="K1711" s="940" t="s">
        <v>446</v>
      </c>
      <c r="L1711" s="940">
        <v>6.2</v>
      </c>
      <c r="M1711" s="965" t="s">
        <v>19</v>
      </c>
      <c r="N1711" s="679">
        <f t="shared" ca="1" si="292"/>
        <v>0</v>
      </c>
      <c r="O1711" s="679">
        <f t="shared" ca="1" si="293"/>
        <v>0</v>
      </c>
      <c r="P1711" s="679">
        <f t="shared" ca="1" si="293"/>
        <v>0</v>
      </c>
      <c r="Q1711" s="679">
        <f t="shared" ca="1" si="293"/>
        <v>0</v>
      </c>
      <c r="R1711" s="679">
        <f t="shared" ca="1" si="293"/>
        <v>0</v>
      </c>
      <c r="S1711" s="679">
        <f t="shared" ca="1" si="293"/>
        <v>0</v>
      </c>
      <c r="T1711" s="679">
        <f t="shared" ca="1" si="293"/>
        <v>0</v>
      </c>
      <c r="U1711" s="679">
        <f t="shared" ca="1" si="293"/>
        <v>0</v>
      </c>
      <c r="V1711" s="679">
        <f t="shared" ca="1" si="293"/>
        <v>0</v>
      </c>
      <c r="W1711" s="679">
        <f t="shared" ref="W1711:W1774" ca="1" si="294">IF(OR(AND($F1711="PY",W$1&lt;&gt;"Prior Year"),AND($F1711&lt;&gt;"PY",W$1="Prior Year")),0,INDEX(INDIRECT("'MMA Rev-Exp "&amp;$H1711&amp;"'!$A$1:$CA$200"),IF($J1711="Member Months",MATCH($J1711,INDIRECT("'MMA Rev-Exp "&amp;$H1711&amp;"'!$A$1:$A$200"),0),MATCH($L1711,INDIRECT("'MMA Rev-Exp "&amp;$H1711&amp;"'!$B$1:$B$200"),0)),IF($F1711="PY",MATCH("Prior Year Adjustments",INDIRECT("'MMA Rev-Exp "&amp;$H1711&amp;"'!$A$8:$CA$8"),0),MATCH(IF($F1711="Q1","JANUARY - MARCH (Q1)",IF($F1711="Q2","APRIL - JUNE (Q2)",IF($F1711="Q3","JULY - SEPTEMBER (Q3)",IF($F1711="Q4","OCTOBER - DECEMBER (Q4)",0)))),INDIRECT("'MMA Rev-Exp "&amp;$H1711&amp;"'!$A$7:$CA$7"),0)+MATCH(W$1,INDIRECT("'MMA Rev-Exp "&amp;$H1711&amp;"'!$D$8:$CA$8"),0)-1)))</f>
        <v>0</v>
      </c>
      <c r="X1711" s="679">
        <f t="shared" ca="1" si="293"/>
        <v>0</v>
      </c>
      <c r="Y1711" s="679">
        <f t="shared" ca="1" si="293"/>
        <v>0</v>
      </c>
      <c r="Z1711" s="679">
        <f t="shared" ca="1" si="293"/>
        <v>0</v>
      </c>
      <c r="AA1711" t="str">
        <f t="shared" si="288"/>
        <v>ASR_Financial_Report_SHP21Final</v>
      </c>
      <c r="AB1711" s="960">
        <f t="shared" si="289"/>
        <v>44658</v>
      </c>
      <c r="AC1711" t="str">
        <f t="shared" si="290"/>
        <v>Unaudited</v>
      </c>
    </row>
    <row r="1712" spans="1:29" x14ac:dyDescent="0.25">
      <c r="A1712" t="s">
        <v>420</v>
      </c>
      <c r="B1712" t="s">
        <v>1366</v>
      </c>
      <c r="C1712" t="s">
        <v>1367</v>
      </c>
      <c r="D1712">
        <v>1900</v>
      </c>
      <c r="E1712" s="960">
        <v>1</v>
      </c>
      <c r="F1712" t="s">
        <v>441</v>
      </c>
      <c r="G1712" s="960">
        <v>366</v>
      </c>
      <c r="H1712" t="s">
        <v>383</v>
      </c>
      <c r="I1712" s="940" t="s">
        <v>488</v>
      </c>
      <c r="J1712" s="940" t="s">
        <v>444</v>
      </c>
      <c r="K1712" s="940" t="s">
        <v>446</v>
      </c>
      <c r="L1712" s="940">
        <v>6.3</v>
      </c>
      <c r="M1712" s="965" t="s">
        <v>184</v>
      </c>
      <c r="N1712" s="679">
        <f t="shared" ca="1" si="292"/>
        <v>0</v>
      </c>
      <c r="O1712" s="679">
        <f t="shared" ca="1" si="293"/>
        <v>0</v>
      </c>
      <c r="P1712" s="679">
        <f t="shared" ca="1" si="293"/>
        <v>0</v>
      </c>
      <c r="Q1712" s="679">
        <f t="shared" ca="1" si="293"/>
        <v>0</v>
      </c>
      <c r="R1712" s="679">
        <f t="shared" ca="1" si="293"/>
        <v>0</v>
      </c>
      <c r="S1712" s="679">
        <f t="shared" ca="1" si="293"/>
        <v>0</v>
      </c>
      <c r="T1712" s="679">
        <f t="shared" ca="1" si="293"/>
        <v>0</v>
      </c>
      <c r="U1712" s="679">
        <f t="shared" ca="1" si="293"/>
        <v>0</v>
      </c>
      <c r="V1712" s="679">
        <f t="shared" ca="1" si="293"/>
        <v>0</v>
      </c>
      <c r="W1712" s="679">
        <f t="shared" ca="1" si="294"/>
        <v>0</v>
      </c>
      <c r="X1712" s="679">
        <f t="shared" ca="1" si="293"/>
        <v>0</v>
      </c>
      <c r="Y1712" s="679">
        <f t="shared" ca="1" si="293"/>
        <v>0</v>
      </c>
      <c r="Z1712" s="679">
        <f t="shared" ca="1" si="293"/>
        <v>0</v>
      </c>
      <c r="AA1712" t="str">
        <f t="shared" si="288"/>
        <v>ASR_Financial_Report_SHP21Final</v>
      </c>
      <c r="AB1712" s="960">
        <f t="shared" si="289"/>
        <v>44658</v>
      </c>
      <c r="AC1712" t="str">
        <f t="shared" si="290"/>
        <v>Unaudited</v>
      </c>
    </row>
    <row r="1713" spans="1:29" x14ac:dyDescent="0.25">
      <c r="A1713" t="s">
        <v>420</v>
      </c>
      <c r="B1713" t="s">
        <v>1366</v>
      </c>
      <c r="C1713" t="s">
        <v>1367</v>
      </c>
      <c r="D1713">
        <v>1900</v>
      </c>
      <c r="E1713" s="960">
        <v>1</v>
      </c>
      <c r="F1713" t="s">
        <v>441</v>
      </c>
      <c r="G1713" s="960">
        <v>366</v>
      </c>
      <c r="H1713" t="s">
        <v>383</v>
      </c>
      <c r="I1713" s="940" t="s">
        <v>488</v>
      </c>
      <c r="J1713" s="940" t="s">
        <v>444</v>
      </c>
      <c r="K1713" s="940" t="s">
        <v>446</v>
      </c>
      <c r="L1713" s="940" t="s">
        <v>87</v>
      </c>
      <c r="M1713" s="965" t="s">
        <v>454</v>
      </c>
      <c r="N1713" s="679">
        <f t="shared" ca="1" si="292"/>
        <v>0</v>
      </c>
      <c r="O1713" s="679">
        <f t="shared" ca="1" si="293"/>
        <v>0</v>
      </c>
      <c r="P1713" s="679">
        <f t="shared" ca="1" si="293"/>
        <v>0</v>
      </c>
      <c r="Q1713" s="679">
        <f t="shared" ca="1" si="293"/>
        <v>0</v>
      </c>
      <c r="R1713" s="679">
        <f t="shared" ca="1" si="293"/>
        <v>0</v>
      </c>
      <c r="S1713" s="679">
        <f t="shared" ca="1" si="293"/>
        <v>0</v>
      </c>
      <c r="T1713" s="679">
        <f t="shared" ca="1" si="293"/>
        <v>0</v>
      </c>
      <c r="U1713" s="679">
        <f t="shared" ca="1" si="293"/>
        <v>0</v>
      </c>
      <c r="V1713" s="679">
        <f t="shared" ca="1" si="293"/>
        <v>0</v>
      </c>
      <c r="W1713" s="679">
        <f t="shared" ca="1" si="294"/>
        <v>0</v>
      </c>
      <c r="X1713" s="679">
        <f t="shared" ca="1" si="293"/>
        <v>0</v>
      </c>
      <c r="Y1713" s="679">
        <f t="shared" ca="1" si="293"/>
        <v>0</v>
      </c>
      <c r="Z1713" s="679">
        <f t="shared" ca="1" si="293"/>
        <v>0</v>
      </c>
      <c r="AA1713" t="str">
        <f t="shared" si="288"/>
        <v>ASR_Financial_Report_SHP21Final</v>
      </c>
      <c r="AB1713" s="960">
        <f t="shared" si="289"/>
        <v>44658</v>
      </c>
      <c r="AC1713" t="str">
        <f t="shared" si="290"/>
        <v>Unaudited</v>
      </c>
    </row>
    <row r="1714" spans="1:29" x14ac:dyDescent="0.25">
      <c r="A1714" t="s">
        <v>420</v>
      </c>
      <c r="B1714" t="s">
        <v>1366</v>
      </c>
      <c r="C1714" t="s">
        <v>1367</v>
      </c>
      <c r="D1714">
        <v>1900</v>
      </c>
      <c r="E1714" s="960">
        <v>1</v>
      </c>
      <c r="F1714" t="s">
        <v>441</v>
      </c>
      <c r="G1714" s="960">
        <v>366</v>
      </c>
      <c r="H1714" t="s">
        <v>383</v>
      </c>
      <c r="I1714" s="940" t="s">
        <v>488</v>
      </c>
      <c r="J1714" s="940" t="s">
        <v>444</v>
      </c>
      <c r="K1714" s="940" t="s">
        <v>447</v>
      </c>
      <c r="L1714" s="940">
        <v>7.1</v>
      </c>
      <c r="M1714" s="965" t="s">
        <v>20</v>
      </c>
      <c r="N1714" s="679">
        <f t="shared" ca="1" si="292"/>
        <v>0</v>
      </c>
      <c r="O1714" s="679">
        <f t="shared" ca="1" si="293"/>
        <v>0</v>
      </c>
      <c r="P1714" s="679">
        <f t="shared" ca="1" si="293"/>
        <v>0</v>
      </c>
      <c r="Q1714" s="679">
        <f t="shared" ca="1" si="293"/>
        <v>0</v>
      </c>
      <c r="R1714" s="679">
        <f t="shared" ca="1" si="293"/>
        <v>0</v>
      </c>
      <c r="S1714" s="679">
        <f t="shared" ca="1" si="293"/>
        <v>0</v>
      </c>
      <c r="T1714" s="679">
        <f t="shared" ca="1" si="293"/>
        <v>0</v>
      </c>
      <c r="U1714" s="679">
        <f t="shared" ca="1" si="293"/>
        <v>0</v>
      </c>
      <c r="V1714" s="679">
        <f t="shared" ca="1" si="293"/>
        <v>0</v>
      </c>
      <c r="W1714" s="679">
        <f t="shared" ca="1" si="294"/>
        <v>0</v>
      </c>
      <c r="X1714" s="679">
        <f t="shared" ca="1" si="293"/>
        <v>0</v>
      </c>
      <c r="Y1714" s="679">
        <f t="shared" ca="1" si="293"/>
        <v>0</v>
      </c>
      <c r="Z1714" s="679">
        <f t="shared" ca="1" si="293"/>
        <v>0</v>
      </c>
      <c r="AA1714" t="str">
        <f t="shared" si="288"/>
        <v>ASR_Financial_Report_SHP21Final</v>
      </c>
      <c r="AB1714" s="960">
        <f t="shared" si="289"/>
        <v>44658</v>
      </c>
      <c r="AC1714" t="str">
        <f t="shared" si="290"/>
        <v>Unaudited</v>
      </c>
    </row>
    <row r="1715" spans="1:29" x14ac:dyDescent="0.25">
      <c r="A1715" t="s">
        <v>420</v>
      </c>
      <c r="B1715" t="s">
        <v>1366</v>
      </c>
      <c r="C1715" t="s">
        <v>1367</v>
      </c>
      <c r="D1715">
        <v>1900</v>
      </c>
      <c r="E1715" s="960">
        <v>1</v>
      </c>
      <c r="F1715" t="s">
        <v>441</v>
      </c>
      <c r="G1715" s="960">
        <v>366</v>
      </c>
      <c r="H1715" t="s">
        <v>383</v>
      </c>
      <c r="I1715" s="940" t="s">
        <v>488</v>
      </c>
      <c r="J1715" s="940" t="s">
        <v>444</v>
      </c>
      <c r="K1715" s="940" t="s">
        <v>447</v>
      </c>
      <c r="L1715" s="940">
        <v>7.2</v>
      </c>
      <c r="M1715" s="965" t="s">
        <v>21</v>
      </c>
      <c r="N1715" s="679">
        <f t="shared" ca="1" si="292"/>
        <v>0</v>
      </c>
      <c r="O1715" s="679">
        <f t="shared" ca="1" si="293"/>
        <v>0</v>
      </c>
      <c r="P1715" s="679">
        <f t="shared" ca="1" si="293"/>
        <v>0</v>
      </c>
      <c r="Q1715" s="679">
        <f t="shared" ca="1" si="293"/>
        <v>0</v>
      </c>
      <c r="R1715" s="679">
        <f t="shared" ca="1" si="293"/>
        <v>0</v>
      </c>
      <c r="S1715" s="679">
        <f t="shared" ca="1" si="293"/>
        <v>0</v>
      </c>
      <c r="T1715" s="679">
        <f t="shared" ca="1" si="293"/>
        <v>0</v>
      </c>
      <c r="U1715" s="679">
        <f t="shared" ca="1" si="293"/>
        <v>0</v>
      </c>
      <c r="V1715" s="679">
        <f t="shared" ca="1" si="293"/>
        <v>0</v>
      </c>
      <c r="W1715" s="679">
        <f t="shared" ca="1" si="294"/>
        <v>0</v>
      </c>
      <c r="X1715" s="679">
        <f t="shared" ca="1" si="293"/>
        <v>0</v>
      </c>
      <c r="Y1715" s="679">
        <f t="shared" ca="1" si="293"/>
        <v>0</v>
      </c>
      <c r="Z1715" s="679">
        <f t="shared" ca="1" si="293"/>
        <v>0</v>
      </c>
      <c r="AA1715" t="str">
        <f t="shared" si="288"/>
        <v>ASR_Financial_Report_SHP21Final</v>
      </c>
      <c r="AB1715" s="960">
        <f t="shared" si="289"/>
        <v>44658</v>
      </c>
      <c r="AC1715" t="str">
        <f t="shared" si="290"/>
        <v>Unaudited</v>
      </c>
    </row>
    <row r="1716" spans="1:29" x14ac:dyDescent="0.25">
      <c r="A1716" t="s">
        <v>420</v>
      </c>
      <c r="B1716" t="s">
        <v>1366</v>
      </c>
      <c r="C1716" t="s">
        <v>1367</v>
      </c>
      <c r="D1716">
        <v>1900</v>
      </c>
      <c r="E1716" s="960">
        <v>1</v>
      </c>
      <c r="F1716" t="s">
        <v>441</v>
      </c>
      <c r="G1716" s="960">
        <v>366</v>
      </c>
      <c r="H1716" t="s">
        <v>383</v>
      </c>
      <c r="I1716" s="940" t="s">
        <v>488</v>
      </c>
      <c r="J1716" s="940" t="s">
        <v>444</v>
      </c>
      <c r="K1716" s="940" t="s">
        <v>447</v>
      </c>
      <c r="L1716" s="948">
        <v>7.3</v>
      </c>
      <c r="M1716" s="963" t="s">
        <v>155</v>
      </c>
      <c r="N1716" s="679">
        <f t="shared" ca="1" si="292"/>
        <v>0</v>
      </c>
      <c r="O1716" s="679">
        <f t="shared" ca="1" si="293"/>
        <v>0</v>
      </c>
      <c r="P1716" s="679">
        <f t="shared" ca="1" si="293"/>
        <v>0</v>
      </c>
      <c r="Q1716" s="679">
        <f t="shared" ca="1" si="293"/>
        <v>0</v>
      </c>
      <c r="R1716" s="679">
        <f t="shared" ca="1" si="293"/>
        <v>0</v>
      </c>
      <c r="S1716" s="679">
        <f t="shared" ca="1" si="293"/>
        <v>0</v>
      </c>
      <c r="T1716" s="679">
        <f t="shared" ca="1" si="293"/>
        <v>0</v>
      </c>
      <c r="U1716" s="679">
        <f t="shared" ca="1" si="293"/>
        <v>0</v>
      </c>
      <c r="V1716" s="679">
        <f t="shared" ca="1" si="293"/>
        <v>0</v>
      </c>
      <c r="W1716" s="679">
        <f t="shared" ca="1" si="294"/>
        <v>0</v>
      </c>
      <c r="X1716" s="679">
        <f t="shared" ca="1" si="293"/>
        <v>0</v>
      </c>
      <c r="Y1716" s="679">
        <f t="shared" ca="1" si="293"/>
        <v>0</v>
      </c>
      <c r="Z1716" s="679">
        <f t="shared" ca="1" si="293"/>
        <v>0</v>
      </c>
      <c r="AA1716" t="str">
        <f t="shared" si="288"/>
        <v>ASR_Financial_Report_SHP21Final</v>
      </c>
      <c r="AB1716" s="960">
        <f t="shared" si="289"/>
        <v>44658</v>
      </c>
      <c r="AC1716" t="str">
        <f t="shared" si="290"/>
        <v>Unaudited</v>
      </c>
    </row>
    <row r="1717" spans="1:29" x14ac:dyDescent="0.25">
      <c r="A1717" t="s">
        <v>420</v>
      </c>
      <c r="B1717" t="s">
        <v>1366</v>
      </c>
      <c r="C1717" t="s">
        <v>1367</v>
      </c>
      <c r="D1717">
        <v>1900</v>
      </c>
      <c r="E1717" s="960">
        <v>1</v>
      </c>
      <c r="F1717" t="s">
        <v>441</v>
      </c>
      <c r="G1717" s="960">
        <v>366</v>
      </c>
      <c r="H1717" t="s">
        <v>383</v>
      </c>
      <c r="I1717" s="965" t="s">
        <v>488</v>
      </c>
      <c r="J1717" s="965" t="s">
        <v>444</v>
      </c>
      <c r="K1717" s="965" t="s">
        <v>447</v>
      </c>
      <c r="L1717" s="940" t="s">
        <v>91</v>
      </c>
      <c r="M1717" s="965" t="s">
        <v>455</v>
      </c>
      <c r="N1717" s="679">
        <f t="shared" ca="1" si="292"/>
        <v>0</v>
      </c>
      <c r="O1717" s="679">
        <f t="shared" ca="1" si="293"/>
        <v>0</v>
      </c>
      <c r="P1717" s="679">
        <f t="shared" ca="1" si="293"/>
        <v>0</v>
      </c>
      <c r="Q1717" s="679">
        <f t="shared" ca="1" si="293"/>
        <v>0</v>
      </c>
      <c r="R1717" s="679">
        <f t="shared" ca="1" si="293"/>
        <v>0</v>
      </c>
      <c r="S1717" s="679">
        <f t="shared" ca="1" si="293"/>
        <v>0</v>
      </c>
      <c r="T1717" s="679">
        <f t="shared" ca="1" si="293"/>
        <v>0</v>
      </c>
      <c r="U1717" s="679">
        <f t="shared" ca="1" si="293"/>
        <v>0</v>
      </c>
      <c r="V1717" s="679">
        <f t="shared" ca="1" si="293"/>
        <v>0</v>
      </c>
      <c r="W1717" s="679">
        <f t="shared" ca="1" si="294"/>
        <v>0</v>
      </c>
      <c r="X1717" s="679">
        <f t="shared" ca="1" si="293"/>
        <v>0</v>
      </c>
      <c r="Y1717" s="679">
        <f t="shared" ca="1" si="293"/>
        <v>0</v>
      </c>
      <c r="Z1717" s="679">
        <f t="shared" ca="1" si="293"/>
        <v>0</v>
      </c>
      <c r="AA1717" t="str">
        <f t="shared" si="288"/>
        <v>ASR_Financial_Report_SHP21Final</v>
      </c>
      <c r="AB1717" s="960">
        <f t="shared" si="289"/>
        <v>44658</v>
      </c>
      <c r="AC1717" t="str">
        <f t="shared" si="290"/>
        <v>Unaudited</v>
      </c>
    </row>
    <row r="1718" spans="1:29" x14ac:dyDescent="0.25">
      <c r="A1718" t="s">
        <v>420</v>
      </c>
      <c r="B1718" t="s">
        <v>1366</v>
      </c>
      <c r="C1718" t="s">
        <v>1367</v>
      </c>
      <c r="D1718">
        <v>1900</v>
      </c>
      <c r="E1718" s="960">
        <v>1</v>
      </c>
      <c r="F1718" t="s">
        <v>441</v>
      </c>
      <c r="G1718" s="960">
        <v>366</v>
      </c>
      <c r="H1718" t="s">
        <v>383</v>
      </c>
      <c r="I1718" s="940" t="s">
        <v>488</v>
      </c>
      <c r="J1718" s="940" t="s">
        <v>444</v>
      </c>
      <c r="K1718" s="940" t="s">
        <v>448</v>
      </c>
      <c r="L1718" s="946">
        <v>8.1</v>
      </c>
      <c r="M1718" s="966" t="s">
        <v>22</v>
      </c>
      <c r="N1718" s="679">
        <f t="shared" ca="1" si="292"/>
        <v>0</v>
      </c>
      <c r="O1718" s="679">
        <f t="shared" ca="1" si="293"/>
        <v>0</v>
      </c>
      <c r="P1718" s="679">
        <f t="shared" ca="1" si="293"/>
        <v>0</v>
      </c>
      <c r="Q1718" s="679">
        <f t="shared" ca="1" si="293"/>
        <v>0</v>
      </c>
      <c r="R1718" s="679">
        <f t="shared" ca="1" si="293"/>
        <v>0</v>
      </c>
      <c r="S1718" s="679">
        <f t="shared" ca="1" si="293"/>
        <v>0</v>
      </c>
      <c r="T1718" s="679">
        <f t="shared" ca="1" si="293"/>
        <v>0</v>
      </c>
      <c r="U1718" s="679">
        <f t="shared" ca="1" si="293"/>
        <v>0</v>
      </c>
      <c r="V1718" s="679">
        <f t="shared" ca="1" si="293"/>
        <v>0</v>
      </c>
      <c r="W1718" s="679">
        <f t="shared" ca="1" si="294"/>
        <v>0</v>
      </c>
      <c r="X1718" s="679">
        <f t="shared" ca="1" si="293"/>
        <v>0</v>
      </c>
      <c r="Y1718" s="679">
        <f t="shared" ca="1" si="293"/>
        <v>0</v>
      </c>
      <c r="Z1718" s="679">
        <f t="shared" ca="1" si="293"/>
        <v>0</v>
      </c>
      <c r="AA1718" t="str">
        <f t="shared" si="288"/>
        <v>ASR_Financial_Report_SHP21Final</v>
      </c>
      <c r="AB1718" s="960">
        <f t="shared" si="289"/>
        <v>44658</v>
      </c>
      <c r="AC1718" t="str">
        <f t="shared" si="290"/>
        <v>Unaudited</v>
      </c>
    </row>
    <row r="1719" spans="1:29" x14ac:dyDescent="0.25">
      <c r="A1719" t="s">
        <v>420</v>
      </c>
      <c r="B1719" t="s">
        <v>1366</v>
      </c>
      <c r="C1719" t="s">
        <v>1367</v>
      </c>
      <c r="D1719">
        <v>1900</v>
      </c>
      <c r="E1719" s="960">
        <v>1</v>
      </c>
      <c r="F1719" t="s">
        <v>441</v>
      </c>
      <c r="G1719" s="960">
        <v>366</v>
      </c>
      <c r="H1719" t="s">
        <v>383</v>
      </c>
      <c r="I1719" s="940" t="s">
        <v>488</v>
      </c>
      <c r="J1719" s="940" t="s">
        <v>444</v>
      </c>
      <c r="K1719" s="940" t="s">
        <v>448</v>
      </c>
      <c r="L1719" s="946" t="s">
        <v>112</v>
      </c>
      <c r="M1719" s="966" t="s">
        <v>443</v>
      </c>
      <c r="N1719" s="679">
        <f t="shared" ca="1" si="292"/>
        <v>0</v>
      </c>
      <c r="O1719" s="679">
        <f t="shared" ca="1" si="293"/>
        <v>0</v>
      </c>
      <c r="P1719" s="679">
        <f t="shared" ca="1" si="293"/>
        <v>0</v>
      </c>
      <c r="Q1719" s="679">
        <f t="shared" ca="1" si="293"/>
        <v>0</v>
      </c>
      <c r="R1719" s="679">
        <f t="shared" ca="1" si="293"/>
        <v>0</v>
      </c>
      <c r="S1719" s="679">
        <f t="shared" ca="1" si="293"/>
        <v>0</v>
      </c>
      <c r="T1719" s="679">
        <f t="shared" ca="1" si="293"/>
        <v>0</v>
      </c>
      <c r="U1719" s="679">
        <f t="shared" ca="1" si="293"/>
        <v>0</v>
      </c>
      <c r="V1719" s="679">
        <f t="shared" ca="1" si="293"/>
        <v>0</v>
      </c>
      <c r="W1719" s="679">
        <f t="shared" ca="1" si="294"/>
        <v>0</v>
      </c>
      <c r="X1719" s="679">
        <f t="shared" ca="1" si="293"/>
        <v>0</v>
      </c>
      <c r="Y1719" s="679">
        <f t="shared" ca="1" si="293"/>
        <v>0</v>
      </c>
      <c r="Z1719" s="679">
        <f t="shared" ca="1" si="293"/>
        <v>0</v>
      </c>
      <c r="AA1719" t="str">
        <f t="shared" si="288"/>
        <v>ASR_Financial_Report_SHP21Final</v>
      </c>
      <c r="AB1719" s="960">
        <f t="shared" si="289"/>
        <v>44658</v>
      </c>
      <c r="AC1719" t="str">
        <f t="shared" si="290"/>
        <v>Unaudited</v>
      </c>
    </row>
    <row r="1720" spans="1:29" x14ac:dyDescent="0.25">
      <c r="A1720" t="s">
        <v>420</v>
      </c>
      <c r="B1720" t="s">
        <v>1366</v>
      </c>
      <c r="C1720" t="s">
        <v>1367</v>
      </c>
      <c r="D1720">
        <v>1900</v>
      </c>
      <c r="E1720" s="960">
        <v>1</v>
      </c>
      <c r="F1720" t="s">
        <v>441</v>
      </c>
      <c r="G1720" s="960">
        <v>366</v>
      </c>
      <c r="H1720" t="s">
        <v>383</v>
      </c>
      <c r="I1720" s="940" t="s">
        <v>488</v>
      </c>
      <c r="J1720" s="940" t="s">
        <v>444</v>
      </c>
      <c r="K1720" s="940" t="s">
        <v>448</v>
      </c>
      <c r="L1720" s="950" t="s">
        <v>114</v>
      </c>
      <c r="M1720" s="967" t="s">
        <v>157</v>
      </c>
      <c r="N1720" s="679">
        <f t="shared" ca="1" si="292"/>
        <v>0</v>
      </c>
      <c r="O1720" s="679">
        <f t="shared" ca="1" si="293"/>
        <v>0</v>
      </c>
      <c r="P1720" s="679">
        <f t="shared" ca="1" si="293"/>
        <v>0</v>
      </c>
      <c r="Q1720" s="679">
        <f t="shared" ca="1" si="293"/>
        <v>0</v>
      </c>
      <c r="R1720" s="679">
        <f t="shared" ca="1" si="293"/>
        <v>0</v>
      </c>
      <c r="S1720" s="679">
        <f t="shared" ca="1" si="293"/>
        <v>0</v>
      </c>
      <c r="T1720" s="679">
        <f t="shared" ca="1" si="293"/>
        <v>0</v>
      </c>
      <c r="U1720" s="679">
        <f t="shared" ca="1" si="293"/>
        <v>0</v>
      </c>
      <c r="V1720" s="679">
        <f t="shared" ca="1" si="293"/>
        <v>0</v>
      </c>
      <c r="W1720" s="679">
        <f t="shared" ca="1" si="294"/>
        <v>0</v>
      </c>
      <c r="X1720" s="679">
        <f t="shared" ca="1" si="293"/>
        <v>0</v>
      </c>
      <c r="Y1720" s="679">
        <f t="shared" ca="1" si="293"/>
        <v>0</v>
      </c>
      <c r="Z1720" s="679">
        <f t="shared" ca="1" si="293"/>
        <v>0</v>
      </c>
      <c r="AA1720" t="str">
        <f t="shared" si="288"/>
        <v>ASR_Financial_Report_SHP21Final</v>
      </c>
      <c r="AB1720" s="960">
        <f t="shared" si="289"/>
        <v>44658</v>
      </c>
      <c r="AC1720" t="str">
        <f t="shared" si="290"/>
        <v>Unaudited</v>
      </c>
    </row>
    <row r="1721" spans="1:29" x14ac:dyDescent="0.25">
      <c r="A1721" t="s">
        <v>420</v>
      </c>
      <c r="B1721" t="s">
        <v>1366</v>
      </c>
      <c r="C1721" t="s">
        <v>1367</v>
      </c>
      <c r="D1721">
        <v>1900</v>
      </c>
      <c r="E1721" s="960">
        <v>1</v>
      </c>
      <c r="F1721" t="s">
        <v>441</v>
      </c>
      <c r="G1721" s="960">
        <v>366</v>
      </c>
      <c r="H1721" t="s">
        <v>383</v>
      </c>
      <c r="I1721" s="966" t="s">
        <v>488</v>
      </c>
      <c r="J1721" s="966" t="s">
        <v>444</v>
      </c>
      <c r="K1721" s="966" t="s">
        <v>448</v>
      </c>
      <c r="L1721" s="946" t="s">
        <v>115</v>
      </c>
      <c r="M1721" s="966" t="s">
        <v>113</v>
      </c>
      <c r="N1721" s="679">
        <f t="shared" ca="1" si="292"/>
        <v>0</v>
      </c>
      <c r="O1721" s="679">
        <f t="shared" ca="1" si="293"/>
        <v>0</v>
      </c>
      <c r="P1721" s="679">
        <f t="shared" ca="1" si="293"/>
        <v>0</v>
      </c>
      <c r="Q1721" s="679">
        <f t="shared" ca="1" si="293"/>
        <v>0</v>
      </c>
      <c r="R1721" s="679">
        <f t="shared" ca="1" si="293"/>
        <v>0</v>
      </c>
      <c r="S1721" s="679">
        <f t="shared" ca="1" si="293"/>
        <v>0</v>
      </c>
      <c r="T1721" s="679">
        <f t="shared" ca="1" si="293"/>
        <v>0</v>
      </c>
      <c r="U1721" s="679">
        <f t="shared" ca="1" si="293"/>
        <v>0</v>
      </c>
      <c r="V1721" s="679">
        <f t="shared" ca="1" si="293"/>
        <v>0</v>
      </c>
      <c r="W1721" s="679">
        <f t="shared" ca="1" si="294"/>
        <v>0</v>
      </c>
      <c r="X1721" s="679">
        <f t="shared" ca="1" si="293"/>
        <v>0</v>
      </c>
      <c r="Y1721" s="679">
        <f t="shared" ca="1" si="293"/>
        <v>0</v>
      </c>
      <c r="Z1721" s="679">
        <f t="shared" ca="1" si="293"/>
        <v>0</v>
      </c>
      <c r="AA1721" t="str">
        <f t="shared" si="288"/>
        <v>ASR_Financial_Report_SHP21Final</v>
      </c>
      <c r="AB1721" s="960">
        <f t="shared" si="289"/>
        <v>44658</v>
      </c>
      <c r="AC1721" t="str">
        <f t="shared" si="290"/>
        <v>Unaudited</v>
      </c>
    </row>
    <row r="1722" spans="1:29" x14ac:dyDescent="0.25">
      <c r="A1722" t="s">
        <v>420</v>
      </c>
      <c r="B1722" t="s">
        <v>1366</v>
      </c>
      <c r="C1722" t="s">
        <v>1367</v>
      </c>
      <c r="D1722">
        <v>1900</v>
      </c>
      <c r="E1722" s="960">
        <v>1</v>
      </c>
      <c r="F1722" t="s">
        <v>441</v>
      </c>
      <c r="G1722" s="960">
        <v>366</v>
      </c>
      <c r="H1722" t="s">
        <v>383</v>
      </c>
      <c r="I1722" s="940" t="s">
        <v>488</v>
      </c>
      <c r="J1722" s="940" t="s">
        <v>444</v>
      </c>
      <c r="K1722" s="940" t="s">
        <v>448</v>
      </c>
      <c r="L1722" s="940" t="s">
        <v>116</v>
      </c>
      <c r="M1722" s="965" t="s">
        <v>158</v>
      </c>
      <c r="N1722" s="679">
        <f t="shared" ca="1" si="292"/>
        <v>0</v>
      </c>
      <c r="O1722" s="679">
        <f t="shared" ca="1" si="293"/>
        <v>0</v>
      </c>
      <c r="P1722" s="679">
        <f t="shared" ca="1" si="293"/>
        <v>0</v>
      </c>
      <c r="Q1722" s="679">
        <f t="shared" ca="1" si="293"/>
        <v>0</v>
      </c>
      <c r="R1722" s="679">
        <f t="shared" ca="1" si="293"/>
        <v>0</v>
      </c>
      <c r="S1722" s="679">
        <f t="shared" ca="1" si="293"/>
        <v>0</v>
      </c>
      <c r="T1722" s="679">
        <f t="shared" ca="1" si="293"/>
        <v>0</v>
      </c>
      <c r="U1722" s="679">
        <f t="shared" ca="1" si="293"/>
        <v>0</v>
      </c>
      <c r="V1722" s="679">
        <f t="shared" ca="1" si="293"/>
        <v>0</v>
      </c>
      <c r="W1722" s="679">
        <f t="shared" ca="1" si="294"/>
        <v>0</v>
      </c>
      <c r="X1722" s="679">
        <f t="shared" ca="1" si="293"/>
        <v>0</v>
      </c>
      <c r="Y1722" s="679">
        <f t="shared" ca="1" si="293"/>
        <v>0</v>
      </c>
      <c r="Z1722" s="679">
        <f t="shared" ca="1" si="293"/>
        <v>0</v>
      </c>
      <c r="AA1722" t="str">
        <f t="shared" si="288"/>
        <v>ASR_Financial_Report_SHP21Final</v>
      </c>
      <c r="AB1722" s="960">
        <f t="shared" si="289"/>
        <v>44658</v>
      </c>
      <c r="AC1722" t="str">
        <f t="shared" si="290"/>
        <v>Unaudited</v>
      </c>
    </row>
    <row r="1723" spans="1:29" x14ac:dyDescent="0.25">
      <c r="A1723" t="s">
        <v>420</v>
      </c>
      <c r="B1723" t="s">
        <v>1366</v>
      </c>
      <c r="C1723" t="s">
        <v>1367</v>
      </c>
      <c r="D1723">
        <v>1900</v>
      </c>
      <c r="E1723" s="960">
        <v>1</v>
      </c>
      <c r="F1723" t="s">
        <v>441</v>
      </c>
      <c r="G1723" s="960">
        <v>366</v>
      </c>
      <c r="H1723" t="s">
        <v>383</v>
      </c>
      <c r="I1723" s="940" t="s">
        <v>488</v>
      </c>
      <c r="J1723" s="940" t="s">
        <v>444</v>
      </c>
      <c r="K1723" s="940" t="s">
        <v>448</v>
      </c>
      <c r="L1723" s="940" t="s">
        <v>159</v>
      </c>
      <c r="M1723" s="965" t="s">
        <v>23</v>
      </c>
      <c r="N1723" s="679">
        <f t="shared" ca="1" si="292"/>
        <v>0</v>
      </c>
      <c r="O1723" s="679">
        <f t="shared" ca="1" si="293"/>
        <v>0</v>
      </c>
      <c r="P1723" s="679">
        <f t="shared" ca="1" si="293"/>
        <v>0</v>
      </c>
      <c r="Q1723" s="679">
        <f t="shared" ca="1" si="293"/>
        <v>0</v>
      </c>
      <c r="R1723" s="679">
        <f t="shared" ca="1" si="293"/>
        <v>0</v>
      </c>
      <c r="S1723" s="679">
        <f t="shared" ca="1" si="293"/>
        <v>0</v>
      </c>
      <c r="T1723" s="679">
        <f t="shared" ca="1" si="293"/>
        <v>0</v>
      </c>
      <c r="U1723" s="679">
        <f t="shared" ca="1" si="293"/>
        <v>0</v>
      </c>
      <c r="V1723" s="679">
        <f t="shared" ca="1" si="293"/>
        <v>0</v>
      </c>
      <c r="W1723" s="679">
        <f t="shared" ca="1" si="294"/>
        <v>0</v>
      </c>
      <c r="X1723" s="679">
        <f t="shared" ca="1" si="293"/>
        <v>0</v>
      </c>
      <c r="Y1723" s="679">
        <f t="shared" ca="1" si="293"/>
        <v>0</v>
      </c>
      <c r="Z1723" s="679">
        <f t="shared" ca="1" si="293"/>
        <v>0</v>
      </c>
      <c r="AA1723" t="str">
        <f t="shared" si="288"/>
        <v>ASR_Financial_Report_SHP21Final</v>
      </c>
      <c r="AB1723" s="960">
        <f t="shared" si="289"/>
        <v>44658</v>
      </c>
      <c r="AC1723" t="str">
        <f t="shared" si="290"/>
        <v>Unaudited</v>
      </c>
    </row>
    <row r="1724" spans="1:29" x14ac:dyDescent="0.25">
      <c r="A1724" t="s">
        <v>420</v>
      </c>
      <c r="B1724" t="s">
        <v>1366</v>
      </c>
      <c r="C1724" t="s">
        <v>1367</v>
      </c>
      <c r="D1724">
        <v>1900</v>
      </c>
      <c r="E1724" s="960">
        <v>1</v>
      </c>
      <c r="F1724" t="s">
        <v>441</v>
      </c>
      <c r="G1724" s="960">
        <v>366</v>
      </c>
      <c r="H1724" t="s">
        <v>383</v>
      </c>
      <c r="I1724" s="940" t="s">
        <v>488</v>
      </c>
      <c r="J1724" s="940" t="s">
        <v>444</v>
      </c>
      <c r="K1724" s="940" t="s">
        <v>448</v>
      </c>
      <c r="L1724" s="940" t="s">
        <v>442</v>
      </c>
      <c r="M1724" s="965" t="s">
        <v>456</v>
      </c>
      <c r="N1724" s="679">
        <f t="shared" ca="1" si="292"/>
        <v>0</v>
      </c>
      <c r="O1724" s="679">
        <f t="shared" ca="1" si="293"/>
        <v>0</v>
      </c>
      <c r="P1724" s="679">
        <f t="shared" ca="1" si="293"/>
        <v>0</v>
      </c>
      <c r="Q1724" s="679">
        <f t="shared" ca="1" si="293"/>
        <v>0</v>
      </c>
      <c r="R1724" s="679">
        <f t="shared" ca="1" si="293"/>
        <v>0</v>
      </c>
      <c r="S1724" s="679">
        <f t="shared" ca="1" si="293"/>
        <v>0</v>
      </c>
      <c r="T1724" s="679">
        <f t="shared" ca="1" si="293"/>
        <v>0</v>
      </c>
      <c r="U1724" s="679">
        <f t="shared" ca="1" si="293"/>
        <v>0</v>
      </c>
      <c r="V1724" s="679">
        <f t="shared" ca="1" si="293"/>
        <v>0</v>
      </c>
      <c r="W1724" s="679">
        <f t="shared" ca="1" si="294"/>
        <v>0</v>
      </c>
      <c r="X1724" s="679">
        <f t="shared" ca="1" si="293"/>
        <v>0</v>
      </c>
      <c r="Y1724" s="679">
        <f t="shared" ca="1" si="293"/>
        <v>0</v>
      </c>
      <c r="Z1724" s="679">
        <f t="shared" ca="1" si="293"/>
        <v>0</v>
      </c>
      <c r="AA1724" t="str">
        <f t="shared" si="288"/>
        <v>ASR_Financial_Report_SHP21Final</v>
      </c>
      <c r="AB1724" s="960">
        <f t="shared" si="289"/>
        <v>44658</v>
      </c>
      <c r="AC1724" t="str">
        <f t="shared" si="290"/>
        <v>Unaudited</v>
      </c>
    </row>
    <row r="1725" spans="1:29" ht="30" x14ac:dyDescent="0.25">
      <c r="A1725" t="s">
        <v>420</v>
      </c>
      <c r="B1725" t="s">
        <v>1366</v>
      </c>
      <c r="C1725" t="s">
        <v>1367</v>
      </c>
      <c r="D1725">
        <v>1900</v>
      </c>
      <c r="E1725" s="960">
        <v>1</v>
      </c>
      <c r="F1725" t="s">
        <v>441</v>
      </c>
      <c r="G1725" s="960">
        <v>366</v>
      </c>
      <c r="H1725" t="s">
        <v>383</v>
      </c>
      <c r="I1725" s="940" t="s">
        <v>488</v>
      </c>
      <c r="J1725" s="940" t="s">
        <v>444</v>
      </c>
      <c r="K1725" s="940" t="s">
        <v>449</v>
      </c>
      <c r="L1725" s="948">
        <v>9.1</v>
      </c>
      <c r="M1725" s="963" t="s">
        <v>185</v>
      </c>
      <c r="N1725" s="679">
        <f t="shared" ca="1" si="292"/>
        <v>0</v>
      </c>
      <c r="O1725" s="679">
        <f t="shared" ca="1" si="293"/>
        <v>0</v>
      </c>
      <c r="P1725" s="679">
        <f t="shared" ca="1" si="293"/>
        <v>0</v>
      </c>
      <c r="Q1725" s="679">
        <f t="shared" ca="1" si="293"/>
        <v>0</v>
      </c>
      <c r="R1725" s="679">
        <f t="shared" ca="1" si="293"/>
        <v>0</v>
      </c>
      <c r="S1725" s="679">
        <f t="shared" ca="1" si="293"/>
        <v>0</v>
      </c>
      <c r="T1725" s="679">
        <f t="shared" ca="1" si="293"/>
        <v>0</v>
      </c>
      <c r="U1725" s="679">
        <f t="shared" ca="1" si="293"/>
        <v>0</v>
      </c>
      <c r="V1725" s="679">
        <f t="shared" ca="1" si="293"/>
        <v>0</v>
      </c>
      <c r="W1725" s="679">
        <f t="shared" ca="1" si="294"/>
        <v>0</v>
      </c>
      <c r="X1725" s="679">
        <f t="shared" ca="1" si="293"/>
        <v>0</v>
      </c>
      <c r="Y1725" s="679">
        <f t="shared" ca="1" si="293"/>
        <v>0</v>
      </c>
      <c r="Z1725" s="679">
        <f t="shared" ca="1" si="293"/>
        <v>0</v>
      </c>
      <c r="AA1725" t="str">
        <f t="shared" si="288"/>
        <v>ASR_Financial_Report_SHP21Final</v>
      </c>
      <c r="AB1725" s="960">
        <f t="shared" si="289"/>
        <v>44658</v>
      </c>
      <c r="AC1725" t="str">
        <f t="shared" si="290"/>
        <v>Unaudited</v>
      </c>
    </row>
    <row r="1726" spans="1:29" x14ac:dyDescent="0.25">
      <c r="A1726" t="s">
        <v>420</v>
      </c>
      <c r="B1726" t="s">
        <v>1366</v>
      </c>
      <c r="C1726" t="s">
        <v>1367</v>
      </c>
      <c r="D1726">
        <v>1900</v>
      </c>
      <c r="E1726" s="960">
        <v>1</v>
      </c>
      <c r="F1726" t="s">
        <v>441</v>
      </c>
      <c r="G1726" s="960">
        <v>366</v>
      </c>
      <c r="H1726" t="s">
        <v>383</v>
      </c>
      <c r="I1726" s="965" t="s">
        <v>488</v>
      </c>
      <c r="J1726" s="965" t="s">
        <v>444</v>
      </c>
      <c r="K1726" s="965" t="s">
        <v>449</v>
      </c>
      <c r="L1726" s="940" t="s">
        <v>106</v>
      </c>
      <c r="M1726" s="965" t="s">
        <v>186</v>
      </c>
      <c r="N1726" s="679">
        <f t="shared" ca="1" si="292"/>
        <v>0</v>
      </c>
      <c r="O1726" s="679">
        <f t="shared" ca="1" si="293"/>
        <v>0</v>
      </c>
      <c r="P1726" s="679">
        <f t="shared" ca="1" si="293"/>
        <v>0</v>
      </c>
      <c r="Q1726" s="679">
        <f t="shared" ca="1" si="293"/>
        <v>0</v>
      </c>
      <c r="R1726" s="679">
        <f t="shared" ca="1" si="293"/>
        <v>0</v>
      </c>
      <c r="S1726" s="679">
        <f t="shared" ca="1" si="293"/>
        <v>0</v>
      </c>
      <c r="T1726" s="679">
        <f t="shared" ca="1" si="293"/>
        <v>0</v>
      </c>
      <c r="U1726" s="679">
        <f t="shared" ca="1" si="293"/>
        <v>0</v>
      </c>
      <c r="V1726" s="679">
        <f t="shared" ca="1" si="293"/>
        <v>0</v>
      </c>
      <c r="W1726" s="679">
        <f t="shared" ca="1" si="294"/>
        <v>0</v>
      </c>
      <c r="X1726" s="679">
        <f t="shared" ca="1" si="293"/>
        <v>0</v>
      </c>
      <c r="Y1726" s="679">
        <f t="shared" ca="1" si="293"/>
        <v>0</v>
      </c>
      <c r="Z1726" s="679">
        <f t="shared" ca="1" si="293"/>
        <v>0</v>
      </c>
      <c r="AA1726" t="str">
        <f t="shared" si="288"/>
        <v>ASR_Financial_Report_SHP21Final</v>
      </c>
      <c r="AB1726" s="960">
        <f t="shared" si="289"/>
        <v>44658</v>
      </c>
      <c r="AC1726" t="str">
        <f t="shared" si="290"/>
        <v>Unaudited</v>
      </c>
    </row>
    <row r="1727" spans="1:29" x14ac:dyDescent="0.25">
      <c r="A1727" t="s">
        <v>420</v>
      </c>
      <c r="B1727" t="s">
        <v>1366</v>
      </c>
      <c r="C1727" t="s">
        <v>1367</v>
      </c>
      <c r="D1727">
        <v>1900</v>
      </c>
      <c r="E1727" s="960">
        <v>1</v>
      </c>
      <c r="F1727" t="s">
        <v>441</v>
      </c>
      <c r="G1727" s="960">
        <v>366</v>
      </c>
      <c r="H1727" t="s">
        <v>383</v>
      </c>
      <c r="I1727" s="940" t="s">
        <v>488</v>
      </c>
      <c r="J1727" s="940" t="s">
        <v>444</v>
      </c>
      <c r="K1727" s="940" t="s">
        <v>449</v>
      </c>
      <c r="L1727" s="940" t="s">
        <v>1302</v>
      </c>
      <c r="M1727" s="965" t="s">
        <v>1303</v>
      </c>
      <c r="N1727" s="679">
        <f t="shared" ca="1" si="292"/>
        <v>0</v>
      </c>
      <c r="O1727" s="679">
        <f t="shared" ca="1" si="293"/>
        <v>0</v>
      </c>
      <c r="P1727" s="679">
        <f t="shared" ca="1" si="293"/>
        <v>0</v>
      </c>
      <c r="Q1727" s="679">
        <f t="shared" ca="1" si="293"/>
        <v>0</v>
      </c>
      <c r="R1727" s="679">
        <f t="shared" ca="1" si="293"/>
        <v>0</v>
      </c>
      <c r="S1727" s="679">
        <f t="shared" ca="1" si="293"/>
        <v>0</v>
      </c>
      <c r="T1727" s="679">
        <f t="shared" ca="1" si="293"/>
        <v>0</v>
      </c>
      <c r="U1727" s="679">
        <f t="shared" ca="1" si="293"/>
        <v>0</v>
      </c>
      <c r="V1727" s="679">
        <f t="shared" ca="1" si="293"/>
        <v>0</v>
      </c>
      <c r="W1727" s="679">
        <f t="shared" ca="1" si="294"/>
        <v>0</v>
      </c>
      <c r="X1727" s="679">
        <f t="shared" ca="1" si="293"/>
        <v>0</v>
      </c>
      <c r="Y1727" s="679">
        <f t="shared" ca="1" si="293"/>
        <v>0</v>
      </c>
      <c r="Z1727" s="679">
        <f t="shared" ca="1" si="293"/>
        <v>0</v>
      </c>
      <c r="AA1727" t="str">
        <f t="shared" si="288"/>
        <v>ASR_Financial_Report_SHP21Final</v>
      </c>
      <c r="AB1727" s="960">
        <f t="shared" si="289"/>
        <v>44658</v>
      </c>
      <c r="AC1727" t="str">
        <f t="shared" si="290"/>
        <v>Unaudited</v>
      </c>
    </row>
    <row r="1728" spans="1:29" x14ac:dyDescent="0.25">
      <c r="A1728" t="s">
        <v>420</v>
      </c>
      <c r="B1728" t="s">
        <v>1366</v>
      </c>
      <c r="C1728" t="s">
        <v>1367</v>
      </c>
      <c r="D1728">
        <v>1900</v>
      </c>
      <c r="E1728" s="960">
        <v>1</v>
      </c>
      <c r="F1728" t="s">
        <v>441</v>
      </c>
      <c r="G1728" s="960">
        <v>366</v>
      </c>
      <c r="H1728" t="s">
        <v>383</v>
      </c>
      <c r="I1728" s="940" t="s">
        <v>488</v>
      </c>
      <c r="J1728" s="940" t="s">
        <v>444</v>
      </c>
      <c r="K1728" s="940" t="s">
        <v>449</v>
      </c>
      <c r="L1728" s="940" t="s">
        <v>107</v>
      </c>
      <c r="M1728" s="965" t="s">
        <v>187</v>
      </c>
      <c r="N1728" s="679">
        <f t="shared" ca="1" si="292"/>
        <v>0</v>
      </c>
      <c r="O1728" s="679">
        <f t="shared" ca="1" si="293"/>
        <v>0</v>
      </c>
      <c r="P1728" s="679">
        <f t="shared" ca="1" si="293"/>
        <v>0</v>
      </c>
      <c r="Q1728" s="679">
        <f t="shared" ca="1" si="293"/>
        <v>0</v>
      </c>
      <c r="R1728" s="679">
        <f t="shared" ca="1" si="293"/>
        <v>0</v>
      </c>
      <c r="S1728" s="679">
        <f t="shared" ca="1" si="293"/>
        <v>0</v>
      </c>
      <c r="T1728" s="679">
        <f t="shared" ca="1" si="293"/>
        <v>0</v>
      </c>
      <c r="U1728" s="679">
        <f t="shared" ca="1" si="293"/>
        <v>0</v>
      </c>
      <c r="V1728" s="679">
        <f t="shared" ca="1" si="293"/>
        <v>0</v>
      </c>
      <c r="W1728" s="679">
        <f t="shared" ca="1" si="294"/>
        <v>0</v>
      </c>
      <c r="X1728" s="679">
        <f t="shared" ca="1" si="293"/>
        <v>0</v>
      </c>
      <c r="Y1728" s="679">
        <f t="shared" ca="1" si="293"/>
        <v>0</v>
      </c>
      <c r="Z1728" s="679">
        <f t="shared" ca="1" si="293"/>
        <v>0</v>
      </c>
      <c r="AA1728" t="str">
        <f t="shared" si="288"/>
        <v>ASR_Financial_Report_SHP21Final</v>
      </c>
      <c r="AB1728" s="960">
        <f t="shared" si="289"/>
        <v>44658</v>
      </c>
      <c r="AC1728" t="str">
        <f t="shared" si="290"/>
        <v>Unaudited</v>
      </c>
    </row>
    <row r="1729" spans="1:29" x14ac:dyDescent="0.25">
      <c r="A1729" t="s">
        <v>420</v>
      </c>
      <c r="B1729" t="s">
        <v>1366</v>
      </c>
      <c r="C1729" t="s">
        <v>1367</v>
      </c>
      <c r="D1729">
        <v>1900</v>
      </c>
      <c r="E1729" s="960">
        <v>1</v>
      </c>
      <c r="F1729" t="s">
        <v>441</v>
      </c>
      <c r="G1729" s="960">
        <v>366</v>
      </c>
      <c r="H1729" t="s">
        <v>383</v>
      </c>
      <c r="I1729" s="940" t="s">
        <v>488</v>
      </c>
      <c r="J1729" s="940" t="s">
        <v>444</v>
      </c>
      <c r="K1729" s="940" t="s">
        <v>449</v>
      </c>
      <c r="L1729" s="940" t="s">
        <v>108</v>
      </c>
      <c r="M1729" s="965" t="s">
        <v>160</v>
      </c>
      <c r="N1729" s="679">
        <f t="shared" ca="1" si="292"/>
        <v>0</v>
      </c>
      <c r="O1729" s="679">
        <f t="shared" ca="1" si="293"/>
        <v>0</v>
      </c>
      <c r="P1729" s="679">
        <f t="shared" ca="1" si="293"/>
        <v>0</v>
      </c>
      <c r="Q1729" s="679">
        <f t="shared" ca="1" si="293"/>
        <v>0</v>
      </c>
      <c r="R1729" s="679">
        <f t="shared" ca="1" si="293"/>
        <v>0</v>
      </c>
      <c r="S1729" s="679">
        <f t="shared" ca="1" si="293"/>
        <v>0</v>
      </c>
      <c r="T1729" s="679">
        <f t="shared" ca="1" si="293"/>
        <v>0</v>
      </c>
      <c r="U1729" s="679">
        <f t="shared" ca="1" si="293"/>
        <v>0</v>
      </c>
      <c r="V1729" s="679">
        <f t="shared" ca="1" si="293"/>
        <v>0</v>
      </c>
      <c r="W1729" s="679">
        <f t="shared" ca="1" si="294"/>
        <v>0</v>
      </c>
      <c r="X1729" s="679">
        <f t="shared" ca="1" si="293"/>
        <v>0</v>
      </c>
      <c r="Y1729" s="679">
        <f t="shared" ca="1" si="293"/>
        <v>0</v>
      </c>
      <c r="Z1729" s="679">
        <f t="shared" ca="1" si="293"/>
        <v>0</v>
      </c>
      <c r="AA1729" t="str">
        <f t="shared" si="288"/>
        <v>ASR_Financial_Report_SHP21Final</v>
      </c>
      <c r="AB1729" s="960">
        <f t="shared" si="289"/>
        <v>44658</v>
      </c>
      <c r="AC1729" t="str">
        <f t="shared" si="290"/>
        <v>Unaudited</v>
      </c>
    </row>
    <row r="1730" spans="1:29" x14ac:dyDescent="0.25">
      <c r="A1730" t="s">
        <v>420</v>
      </c>
      <c r="B1730" t="s">
        <v>1366</v>
      </c>
      <c r="C1730" t="s">
        <v>1367</v>
      </c>
      <c r="D1730">
        <v>1900</v>
      </c>
      <c r="E1730" s="960">
        <v>1</v>
      </c>
      <c r="F1730" t="s">
        <v>441</v>
      </c>
      <c r="G1730" s="960">
        <v>366</v>
      </c>
      <c r="H1730" t="s">
        <v>383</v>
      </c>
      <c r="I1730" s="940" t="s">
        <v>488</v>
      </c>
      <c r="J1730" s="940" t="s">
        <v>444</v>
      </c>
      <c r="K1730" s="940" t="s">
        <v>449</v>
      </c>
      <c r="L1730" s="948" t="s">
        <v>109</v>
      </c>
      <c r="M1730" s="963" t="s">
        <v>134</v>
      </c>
      <c r="N1730" s="679">
        <f t="shared" ca="1" si="292"/>
        <v>0</v>
      </c>
      <c r="O1730" s="679">
        <f t="shared" ca="1" si="293"/>
        <v>0</v>
      </c>
      <c r="P1730" s="679">
        <f t="shared" ca="1" si="293"/>
        <v>0</v>
      </c>
      <c r="Q1730" s="679">
        <f t="shared" ca="1" si="293"/>
        <v>0</v>
      </c>
      <c r="R1730" s="679">
        <f t="shared" ca="1" si="293"/>
        <v>0</v>
      </c>
      <c r="S1730" s="679">
        <f t="shared" ca="1" si="293"/>
        <v>0</v>
      </c>
      <c r="T1730" s="679">
        <f t="shared" ca="1" si="293"/>
        <v>0</v>
      </c>
      <c r="U1730" s="679">
        <f t="shared" ca="1" si="293"/>
        <v>0</v>
      </c>
      <c r="V1730" s="679">
        <f t="shared" ca="1" si="293"/>
        <v>0</v>
      </c>
      <c r="W1730" s="679">
        <f t="shared" ca="1" si="294"/>
        <v>0</v>
      </c>
      <c r="X1730" s="679">
        <f t="shared" ca="1" si="293"/>
        <v>0</v>
      </c>
      <c r="Y1730" s="679">
        <f t="shared" ca="1" si="293"/>
        <v>0</v>
      </c>
      <c r="Z1730" s="679">
        <f t="shared" ca="1" si="293"/>
        <v>0</v>
      </c>
      <c r="AA1730" t="str">
        <f t="shared" ref="AA1730:AA1793" si="295">file_name</f>
        <v>ASR_Financial_Report_SHP21Final</v>
      </c>
      <c r="AB1730" s="960">
        <f t="shared" ref="AB1730:AB1793" si="296">file_date</f>
        <v>44658</v>
      </c>
      <c r="AC1730" t="str">
        <f t="shared" ref="AC1730:AC1793" si="297">status</f>
        <v>Unaudited</v>
      </c>
    </row>
    <row r="1731" spans="1:29" x14ac:dyDescent="0.25">
      <c r="A1731" t="s">
        <v>420</v>
      </c>
      <c r="B1731" t="s">
        <v>1366</v>
      </c>
      <c r="C1731" t="s">
        <v>1367</v>
      </c>
      <c r="D1731">
        <v>1900</v>
      </c>
      <c r="E1731" s="960">
        <v>1</v>
      </c>
      <c r="F1731" t="s">
        <v>441</v>
      </c>
      <c r="G1731" s="960">
        <v>366</v>
      </c>
      <c r="H1731" t="s">
        <v>383</v>
      </c>
      <c r="I1731" s="965" t="s">
        <v>488</v>
      </c>
      <c r="J1731" s="965" t="s">
        <v>444</v>
      </c>
      <c r="K1731" s="965" t="s">
        <v>449</v>
      </c>
      <c r="L1731" s="940" t="s">
        <v>110</v>
      </c>
      <c r="M1731" s="965" t="s">
        <v>162</v>
      </c>
      <c r="N1731" s="679">
        <f t="shared" ca="1" si="292"/>
        <v>0</v>
      </c>
      <c r="O1731" s="679">
        <f t="shared" ca="1" si="293"/>
        <v>0</v>
      </c>
      <c r="P1731" s="679">
        <f t="shared" ca="1" si="293"/>
        <v>0</v>
      </c>
      <c r="Q1731" s="679">
        <f t="shared" ca="1" si="293"/>
        <v>0</v>
      </c>
      <c r="R1731" s="679">
        <f t="shared" ca="1" si="293"/>
        <v>0</v>
      </c>
      <c r="S1731" s="679">
        <f t="shared" ca="1" si="293"/>
        <v>0</v>
      </c>
      <c r="T1731" s="679">
        <f t="shared" ca="1" si="293"/>
        <v>0</v>
      </c>
      <c r="U1731" s="679">
        <f t="shared" ca="1" si="293"/>
        <v>0</v>
      </c>
      <c r="V1731" s="679">
        <f t="shared" ca="1" si="293"/>
        <v>0</v>
      </c>
      <c r="W1731" s="679">
        <f t="shared" ca="1" si="294"/>
        <v>0</v>
      </c>
      <c r="X1731" s="679">
        <f t="shared" ca="1" si="293"/>
        <v>0</v>
      </c>
      <c r="Y1731" s="679">
        <f t="shared" ca="1" si="293"/>
        <v>0</v>
      </c>
      <c r="Z1731" s="679">
        <f t="shared" ca="1" si="293"/>
        <v>0</v>
      </c>
      <c r="AA1731" t="str">
        <f t="shared" si="295"/>
        <v>ASR_Financial_Report_SHP21Final</v>
      </c>
      <c r="AB1731" s="960">
        <f t="shared" si="296"/>
        <v>44658</v>
      </c>
      <c r="AC1731" t="str">
        <f t="shared" si="297"/>
        <v>Unaudited</v>
      </c>
    </row>
    <row r="1732" spans="1:29" x14ac:dyDescent="0.25">
      <c r="A1732" t="s">
        <v>420</v>
      </c>
      <c r="B1732" t="s">
        <v>1366</v>
      </c>
      <c r="C1732" t="s">
        <v>1367</v>
      </c>
      <c r="D1732">
        <v>1900</v>
      </c>
      <c r="E1732" s="960">
        <v>1</v>
      </c>
      <c r="F1732" t="s">
        <v>441</v>
      </c>
      <c r="G1732" s="960">
        <v>366</v>
      </c>
      <c r="H1732" t="s">
        <v>383</v>
      </c>
      <c r="I1732" s="940" t="s">
        <v>488</v>
      </c>
      <c r="J1732" s="940" t="s">
        <v>444</v>
      </c>
      <c r="K1732" s="940" t="s">
        <v>449</v>
      </c>
      <c r="L1732" s="940" t="s">
        <v>111</v>
      </c>
      <c r="M1732" s="965" t="s">
        <v>463</v>
      </c>
      <c r="N1732" s="679">
        <f t="shared" ca="1" si="292"/>
        <v>0</v>
      </c>
      <c r="O1732" s="679">
        <f t="shared" ca="1" si="293"/>
        <v>0</v>
      </c>
      <c r="P1732" s="679">
        <f t="shared" ca="1" si="293"/>
        <v>0</v>
      </c>
      <c r="Q1732" s="679">
        <f t="shared" ca="1" si="293"/>
        <v>0</v>
      </c>
      <c r="R1732" s="679">
        <f t="shared" ca="1" si="293"/>
        <v>0</v>
      </c>
      <c r="S1732" s="679">
        <f t="shared" ca="1" si="293"/>
        <v>0</v>
      </c>
      <c r="T1732" s="679">
        <f t="shared" ca="1" si="293"/>
        <v>0</v>
      </c>
      <c r="U1732" s="679">
        <f t="shared" ca="1" si="293"/>
        <v>0</v>
      </c>
      <c r="V1732" s="679">
        <f t="shared" ca="1" si="293"/>
        <v>0</v>
      </c>
      <c r="W1732" s="679">
        <f t="shared" ca="1" si="294"/>
        <v>0</v>
      </c>
      <c r="X1732" s="679">
        <f t="shared" ca="1" si="293"/>
        <v>0</v>
      </c>
      <c r="Y1732" s="679">
        <f t="shared" ca="1" si="293"/>
        <v>0</v>
      </c>
      <c r="Z1732" s="679">
        <f t="shared" ca="1" si="293"/>
        <v>0</v>
      </c>
      <c r="AA1732" t="str">
        <f t="shared" si="295"/>
        <v>ASR_Financial_Report_SHP21Final</v>
      </c>
      <c r="AB1732" s="960">
        <f t="shared" si="296"/>
        <v>44658</v>
      </c>
      <c r="AC1732" t="str">
        <f t="shared" si="297"/>
        <v>Unaudited</v>
      </c>
    </row>
    <row r="1733" spans="1:29" x14ac:dyDescent="0.25">
      <c r="A1733" t="s">
        <v>420</v>
      </c>
      <c r="B1733" t="s">
        <v>1366</v>
      </c>
      <c r="C1733" t="s">
        <v>1367</v>
      </c>
      <c r="D1733">
        <v>1900</v>
      </c>
      <c r="E1733" s="960">
        <v>1</v>
      </c>
      <c r="F1733" t="s">
        <v>441</v>
      </c>
      <c r="G1733" s="960">
        <v>366</v>
      </c>
      <c r="H1733" t="s">
        <v>383</v>
      </c>
      <c r="I1733" s="940" t="s">
        <v>488</v>
      </c>
      <c r="J1733" s="940" t="s">
        <v>444</v>
      </c>
      <c r="K1733" s="940" t="s">
        <v>6</v>
      </c>
      <c r="L1733" s="940" t="s">
        <v>117</v>
      </c>
      <c r="M1733" s="965" t="s">
        <v>188</v>
      </c>
      <c r="N1733" s="679">
        <f t="shared" ca="1" si="292"/>
        <v>0</v>
      </c>
      <c r="O1733" s="679">
        <f t="shared" ca="1" si="293"/>
        <v>0</v>
      </c>
      <c r="P1733" s="679">
        <f t="shared" ca="1" si="293"/>
        <v>0</v>
      </c>
      <c r="Q1733" s="679">
        <f t="shared" ca="1" si="293"/>
        <v>0</v>
      </c>
      <c r="R1733" s="679">
        <f t="shared" ca="1" si="293"/>
        <v>0</v>
      </c>
      <c r="S1733" s="679">
        <f t="shared" ca="1" si="293"/>
        <v>0</v>
      </c>
      <c r="T1733" s="679">
        <f t="shared" ca="1" si="293"/>
        <v>0</v>
      </c>
      <c r="U1733" s="679">
        <f t="shared" ref="U1733:Z1733" ca="1" si="298">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679">
        <f t="shared" ca="1" si="298"/>
        <v>0</v>
      </c>
      <c r="W1733" s="679">
        <f t="shared" ca="1" si="294"/>
        <v>0</v>
      </c>
      <c r="X1733" s="679">
        <f t="shared" ca="1" si="298"/>
        <v>0</v>
      </c>
      <c r="Y1733" s="679">
        <f t="shared" ca="1" si="298"/>
        <v>0</v>
      </c>
      <c r="Z1733" s="679">
        <f t="shared" ca="1" si="298"/>
        <v>0</v>
      </c>
      <c r="AA1733" t="str">
        <f t="shared" si="295"/>
        <v>ASR_Financial_Report_SHP21Final</v>
      </c>
      <c r="AB1733" s="960">
        <f t="shared" si="296"/>
        <v>44658</v>
      </c>
      <c r="AC1733" t="str">
        <f t="shared" si="297"/>
        <v>Unaudited</v>
      </c>
    </row>
    <row r="1734" spans="1:29" x14ac:dyDescent="0.25">
      <c r="A1734" t="s">
        <v>420</v>
      </c>
      <c r="B1734" t="s">
        <v>1366</v>
      </c>
      <c r="C1734" t="s">
        <v>1367</v>
      </c>
      <c r="D1734">
        <v>1900</v>
      </c>
      <c r="E1734" s="960">
        <v>1</v>
      </c>
      <c r="F1734" t="s">
        <v>441</v>
      </c>
      <c r="G1734" s="960">
        <v>366</v>
      </c>
      <c r="H1734" t="s">
        <v>383</v>
      </c>
      <c r="I1734" s="940" t="s">
        <v>488</v>
      </c>
      <c r="J1734" s="940" t="s">
        <v>444</v>
      </c>
      <c r="K1734" s="940" t="s">
        <v>6</v>
      </c>
      <c r="L1734" s="940" t="s">
        <v>45</v>
      </c>
      <c r="M1734" s="965" t="s">
        <v>163</v>
      </c>
      <c r="N1734" s="679">
        <f t="shared" ca="1" si="292"/>
        <v>0</v>
      </c>
      <c r="O1734" s="679">
        <f t="shared" ref="O1734:V1743" ca="1" si="299">IF(OR(AND($F1734="PY",O$1&lt;&gt;"Prior Year"),AND($F1734&lt;&gt;"PY",O$1="Prior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"&amp;$H1734&amp;"'!$A$7:$CA$7"),0)+MATCH(O$1,INDIRECT("'MMA Rev-Exp "&amp;$H1734&amp;"'!$D$8:$CA$8"),0)-1)))</f>
        <v>0</v>
      </c>
      <c r="P1734" s="679">
        <f t="shared" ca="1" si="299"/>
        <v>0</v>
      </c>
      <c r="Q1734" s="679">
        <f t="shared" ca="1" si="299"/>
        <v>0</v>
      </c>
      <c r="R1734" s="679">
        <f t="shared" ca="1" si="299"/>
        <v>0</v>
      </c>
      <c r="S1734" s="679">
        <f t="shared" ca="1" si="299"/>
        <v>0</v>
      </c>
      <c r="T1734" s="679">
        <f t="shared" ca="1" si="299"/>
        <v>0</v>
      </c>
      <c r="U1734" s="679">
        <f t="shared" ca="1" si="299"/>
        <v>0</v>
      </c>
      <c r="V1734" s="679">
        <f t="shared" ca="1" si="299"/>
        <v>0</v>
      </c>
      <c r="W1734" s="679">
        <f t="shared" ca="1" si="294"/>
        <v>0</v>
      </c>
      <c r="X1734" s="679">
        <f t="shared" ref="X1734:Z1750" ca="1" si="300">IF(OR(AND($F1734="PY",X$1&lt;&gt;"Prior Year"),AND($F1734&lt;&gt;"PY",X$1="Prior Year")),0,INDEX(INDIRECT("'MMA Rev-Exp "&amp;$H1734&amp;"'!$A$1:$CA$200"),IF($J1734="Member Months",MATCH($J1734,INDIRECT("'MMA Rev-Exp "&amp;$H1734&amp;"'!$A$1:$A$200"),0),MATCH($L1734,INDIRECT("'MMA Rev-Exp "&amp;$H1734&amp;"'!$B$1:$B$200"),0)),IF($F1734="PY",MATCH("Prior Year Adjustments",INDIRECT("'MMA Rev-Exp "&amp;$H1734&amp;"'!$A$8:$CA$8"),0),MATCH(IF($F1734="Q1","JANUARY - MARCH (Q1)",IF($F1734="Q2","APRIL - JUNE (Q2)",IF($F1734="Q3","JULY - SEPTEMBER (Q3)",IF($F1734="Q4","OCTOBER - DECEMBER (Q4)",0)))),INDIRECT("'MMA Rev-Exp "&amp;$H1734&amp;"'!$A$7:$CA$7"),0)+MATCH(X$1,INDIRECT("'MMA Rev-Exp "&amp;$H1734&amp;"'!$D$8:$CA$8"),0)-1)))</f>
        <v>0</v>
      </c>
      <c r="Y1734" s="679">
        <f t="shared" ca="1" si="300"/>
        <v>0</v>
      </c>
      <c r="Z1734" s="679">
        <f t="shared" ca="1" si="300"/>
        <v>0</v>
      </c>
      <c r="AA1734" t="str">
        <f t="shared" si="295"/>
        <v>ASR_Financial_Report_SHP21Final</v>
      </c>
      <c r="AB1734" s="960">
        <f t="shared" si="296"/>
        <v>44658</v>
      </c>
      <c r="AC1734" t="str">
        <f t="shared" si="297"/>
        <v>Unaudited</v>
      </c>
    </row>
    <row r="1735" spans="1:29" x14ac:dyDescent="0.25">
      <c r="A1735" t="s">
        <v>420</v>
      </c>
      <c r="B1735" t="s">
        <v>1366</v>
      </c>
      <c r="C1735" t="s">
        <v>1367</v>
      </c>
      <c r="D1735">
        <v>1900</v>
      </c>
      <c r="E1735" s="960">
        <v>1</v>
      </c>
      <c r="F1735" t="s">
        <v>441</v>
      </c>
      <c r="G1735" s="960">
        <v>366</v>
      </c>
      <c r="H1735" t="s">
        <v>383</v>
      </c>
      <c r="I1735" s="940" t="s">
        <v>488</v>
      </c>
      <c r="J1735" s="940" t="s">
        <v>444</v>
      </c>
      <c r="K1735" s="940" t="s">
        <v>6</v>
      </c>
      <c r="L1735" s="948" t="s">
        <v>46</v>
      </c>
      <c r="M1735" s="963" t="s">
        <v>164</v>
      </c>
      <c r="N1735" s="679">
        <f t="shared" ca="1" si="292"/>
        <v>0</v>
      </c>
      <c r="O1735" s="679">
        <f t="shared" ca="1" si="299"/>
        <v>0</v>
      </c>
      <c r="P1735" s="679">
        <f t="shared" ca="1" si="299"/>
        <v>0</v>
      </c>
      <c r="Q1735" s="679">
        <f t="shared" ca="1" si="299"/>
        <v>0</v>
      </c>
      <c r="R1735" s="679">
        <f t="shared" ca="1" si="299"/>
        <v>0</v>
      </c>
      <c r="S1735" s="679">
        <f t="shared" ca="1" si="299"/>
        <v>0</v>
      </c>
      <c r="T1735" s="679">
        <f t="shared" ca="1" si="299"/>
        <v>0</v>
      </c>
      <c r="U1735" s="679">
        <f t="shared" ca="1" si="299"/>
        <v>0</v>
      </c>
      <c r="V1735" s="679">
        <f t="shared" ca="1" si="299"/>
        <v>0</v>
      </c>
      <c r="W1735" s="679">
        <f t="shared" ca="1" si="294"/>
        <v>0</v>
      </c>
      <c r="X1735" s="679">
        <f t="shared" ca="1" si="300"/>
        <v>0</v>
      </c>
      <c r="Y1735" s="679">
        <f t="shared" ca="1" si="300"/>
        <v>0</v>
      </c>
      <c r="Z1735" s="679">
        <f t="shared" ca="1" si="300"/>
        <v>0</v>
      </c>
      <c r="AA1735" t="str">
        <f t="shared" si="295"/>
        <v>ASR_Financial_Report_SHP21Final</v>
      </c>
      <c r="AB1735" s="960">
        <f t="shared" si="296"/>
        <v>44658</v>
      </c>
      <c r="AC1735" t="str">
        <f t="shared" si="297"/>
        <v>Unaudited</v>
      </c>
    </row>
    <row r="1736" spans="1:29" x14ac:dyDescent="0.25">
      <c r="A1736" t="s">
        <v>420</v>
      </c>
      <c r="B1736" t="s">
        <v>1366</v>
      </c>
      <c r="C1736" t="s">
        <v>1367</v>
      </c>
      <c r="D1736">
        <v>1900</v>
      </c>
      <c r="E1736" s="960">
        <v>1</v>
      </c>
      <c r="F1736" t="s">
        <v>441</v>
      </c>
      <c r="G1736" s="960">
        <v>366</v>
      </c>
      <c r="H1736" t="s">
        <v>383</v>
      </c>
      <c r="I1736" s="965" t="s">
        <v>488</v>
      </c>
      <c r="J1736" s="965" t="s">
        <v>444</v>
      </c>
      <c r="K1736" s="965" t="s">
        <v>6</v>
      </c>
      <c r="L1736" s="940" t="s">
        <v>165</v>
      </c>
      <c r="M1736" s="965" t="s">
        <v>461</v>
      </c>
      <c r="N1736" s="679">
        <f t="shared" ca="1" si="292"/>
        <v>0</v>
      </c>
      <c r="O1736" s="679">
        <f t="shared" ca="1" si="299"/>
        <v>0</v>
      </c>
      <c r="P1736" s="679">
        <f t="shared" ca="1" si="299"/>
        <v>0</v>
      </c>
      <c r="Q1736" s="679">
        <f t="shared" ca="1" si="299"/>
        <v>0</v>
      </c>
      <c r="R1736" s="679">
        <f t="shared" ca="1" si="299"/>
        <v>0</v>
      </c>
      <c r="S1736" s="679">
        <f t="shared" ca="1" si="299"/>
        <v>0</v>
      </c>
      <c r="T1736" s="679">
        <f t="shared" ca="1" si="299"/>
        <v>0</v>
      </c>
      <c r="U1736" s="679">
        <f t="shared" ca="1" si="299"/>
        <v>0</v>
      </c>
      <c r="V1736" s="679">
        <f t="shared" ca="1" si="299"/>
        <v>0</v>
      </c>
      <c r="W1736" s="679">
        <f t="shared" ca="1" si="294"/>
        <v>0</v>
      </c>
      <c r="X1736" s="679">
        <f t="shared" ca="1" si="300"/>
        <v>0</v>
      </c>
      <c r="Y1736" s="679">
        <f t="shared" ca="1" si="300"/>
        <v>0</v>
      </c>
      <c r="Z1736" s="679">
        <f t="shared" ca="1" si="300"/>
        <v>0</v>
      </c>
      <c r="AA1736" t="str">
        <f t="shared" si="295"/>
        <v>ASR_Financial_Report_SHP21Final</v>
      </c>
      <c r="AB1736" s="960">
        <f t="shared" si="296"/>
        <v>44658</v>
      </c>
      <c r="AC1736" t="str">
        <f t="shared" si="297"/>
        <v>Unaudited</v>
      </c>
    </row>
    <row r="1737" spans="1:29" x14ac:dyDescent="0.25">
      <c r="A1737" t="s">
        <v>420</v>
      </c>
      <c r="B1737" t="s">
        <v>1366</v>
      </c>
      <c r="C1737" t="s">
        <v>1367</v>
      </c>
      <c r="D1737">
        <v>1900</v>
      </c>
      <c r="E1737" s="960">
        <v>1</v>
      </c>
      <c r="F1737" t="s">
        <v>441</v>
      </c>
      <c r="G1737" s="960">
        <v>366</v>
      </c>
      <c r="H1737" t="s">
        <v>383</v>
      </c>
      <c r="I1737" s="940" t="s">
        <v>488</v>
      </c>
      <c r="J1737" s="940" t="s">
        <v>444</v>
      </c>
      <c r="K1737" s="940" t="s">
        <v>434</v>
      </c>
      <c r="L1737" s="940" t="s">
        <v>120</v>
      </c>
      <c r="M1737" s="965" t="s">
        <v>32</v>
      </c>
      <c r="N1737" s="679">
        <f t="shared" ca="1" si="292"/>
        <v>0</v>
      </c>
      <c r="O1737" s="679">
        <f t="shared" ca="1" si="299"/>
        <v>0</v>
      </c>
      <c r="P1737" s="679">
        <f t="shared" ca="1" si="299"/>
        <v>0</v>
      </c>
      <c r="Q1737" s="679">
        <f t="shared" ca="1" si="299"/>
        <v>0</v>
      </c>
      <c r="R1737" s="679">
        <f t="shared" ca="1" si="299"/>
        <v>0</v>
      </c>
      <c r="S1737" s="679">
        <f t="shared" ca="1" si="299"/>
        <v>0</v>
      </c>
      <c r="T1737" s="679">
        <f t="shared" ca="1" si="299"/>
        <v>0</v>
      </c>
      <c r="U1737" s="679">
        <f t="shared" ca="1" si="299"/>
        <v>0</v>
      </c>
      <c r="V1737" s="679">
        <f t="shared" ca="1" si="299"/>
        <v>0</v>
      </c>
      <c r="W1737" s="679">
        <f t="shared" ca="1" si="294"/>
        <v>0</v>
      </c>
      <c r="X1737" s="679">
        <f t="shared" ca="1" si="300"/>
        <v>0</v>
      </c>
      <c r="Y1737" s="679">
        <f t="shared" ca="1" si="300"/>
        <v>0</v>
      </c>
      <c r="Z1737" s="679">
        <f t="shared" ca="1" si="300"/>
        <v>0</v>
      </c>
      <c r="AA1737" t="str">
        <f t="shared" si="295"/>
        <v>ASR_Financial_Report_SHP21Final</v>
      </c>
      <c r="AB1737" s="960">
        <f t="shared" si="296"/>
        <v>44658</v>
      </c>
      <c r="AC1737" t="str">
        <f t="shared" si="297"/>
        <v>Unaudited</v>
      </c>
    </row>
    <row r="1738" spans="1:29" x14ac:dyDescent="0.25">
      <c r="A1738" t="s">
        <v>420</v>
      </c>
      <c r="B1738" t="s">
        <v>1366</v>
      </c>
      <c r="C1738" t="s">
        <v>1367</v>
      </c>
      <c r="D1738">
        <v>1900</v>
      </c>
      <c r="E1738" s="960">
        <v>1</v>
      </c>
      <c r="F1738" t="s">
        <v>441</v>
      </c>
      <c r="G1738" s="960">
        <v>366</v>
      </c>
      <c r="H1738" t="s">
        <v>383</v>
      </c>
      <c r="I1738" s="940" t="s">
        <v>488</v>
      </c>
      <c r="J1738" s="940" t="s">
        <v>444</v>
      </c>
      <c r="K1738" s="940" t="s">
        <v>434</v>
      </c>
      <c r="L1738" s="940" t="s">
        <v>924</v>
      </c>
      <c r="M1738" s="965" t="s">
        <v>916</v>
      </c>
      <c r="N1738" s="679">
        <f t="shared" ca="1" si="292"/>
        <v>0</v>
      </c>
      <c r="O1738" s="679">
        <f t="shared" ca="1" si="299"/>
        <v>0</v>
      </c>
      <c r="P1738" s="679">
        <f t="shared" ca="1" si="299"/>
        <v>0</v>
      </c>
      <c r="Q1738" s="679">
        <f t="shared" ca="1" si="299"/>
        <v>0</v>
      </c>
      <c r="R1738" s="679">
        <f t="shared" ca="1" si="299"/>
        <v>0</v>
      </c>
      <c r="S1738" s="679">
        <f t="shared" ca="1" si="299"/>
        <v>0</v>
      </c>
      <c r="T1738" s="679">
        <f t="shared" ca="1" si="299"/>
        <v>0</v>
      </c>
      <c r="U1738" s="679">
        <f t="shared" ca="1" si="299"/>
        <v>0</v>
      </c>
      <c r="V1738" s="679">
        <f t="shared" ca="1" si="299"/>
        <v>0</v>
      </c>
      <c r="W1738" s="679">
        <f t="shared" ca="1" si="294"/>
        <v>0</v>
      </c>
      <c r="X1738" s="679">
        <f t="shared" ca="1" si="300"/>
        <v>0</v>
      </c>
      <c r="Y1738" s="679">
        <f t="shared" ca="1" si="300"/>
        <v>0</v>
      </c>
      <c r="Z1738" s="679">
        <f t="shared" ca="1" si="300"/>
        <v>0</v>
      </c>
      <c r="AA1738" t="str">
        <f t="shared" si="295"/>
        <v>ASR_Financial_Report_SHP21Final</v>
      </c>
      <c r="AB1738" s="960">
        <f t="shared" si="296"/>
        <v>44658</v>
      </c>
      <c r="AC1738" t="str">
        <f t="shared" si="297"/>
        <v>Unaudited</v>
      </c>
    </row>
    <row r="1739" spans="1:29" x14ac:dyDescent="0.25">
      <c r="A1739" t="s">
        <v>420</v>
      </c>
      <c r="B1739" t="s">
        <v>1366</v>
      </c>
      <c r="C1739" t="s">
        <v>1367</v>
      </c>
      <c r="D1739">
        <v>1900</v>
      </c>
      <c r="E1739" s="960">
        <v>1</v>
      </c>
      <c r="F1739" t="s">
        <v>441</v>
      </c>
      <c r="G1739" s="960">
        <v>366</v>
      </c>
      <c r="H1739" t="s">
        <v>383</v>
      </c>
      <c r="I1739" s="940" t="s">
        <v>488</v>
      </c>
      <c r="J1739" s="940" t="s">
        <v>444</v>
      </c>
      <c r="K1739" s="940" t="s">
        <v>434</v>
      </c>
      <c r="L1739" s="940" t="s">
        <v>167</v>
      </c>
      <c r="M1739" s="965" t="s">
        <v>40</v>
      </c>
      <c r="N1739" s="679">
        <f t="shared" ca="1" si="292"/>
        <v>0</v>
      </c>
      <c r="O1739" s="679">
        <f t="shared" ca="1" si="299"/>
        <v>0</v>
      </c>
      <c r="P1739" s="679">
        <f t="shared" ca="1" si="299"/>
        <v>0</v>
      </c>
      <c r="Q1739" s="679">
        <f t="shared" ca="1" si="299"/>
        <v>0</v>
      </c>
      <c r="R1739" s="679">
        <f t="shared" ca="1" si="299"/>
        <v>0</v>
      </c>
      <c r="S1739" s="679">
        <f t="shared" ca="1" si="299"/>
        <v>0</v>
      </c>
      <c r="T1739" s="679">
        <f t="shared" ca="1" si="299"/>
        <v>0</v>
      </c>
      <c r="U1739" s="679">
        <f t="shared" ca="1" si="299"/>
        <v>0</v>
      </c>
      <c r="V1739" s="679">
        <f t="shared" ca="1" si="299"/>
        <v>0</v>
      </c>
      <c r="W1739" s="679">
        <f t="shared" ca="1" si="294"/>
        <v>0</v>
      </c>
      <c r="X1739" s="679">
        <f t="shared" ca="1" si="300"/>
        <v>0</v>
      </c>
      <c r="Y1739" s="679">
        <f t="shared" ca="1" si="300"/>
        <v>0</v>
      </c>
      <c r="Z1739" s="679">
        <f t="shared" ca="1" si="300"/>
        <v>0</v>
      </c>
      <c r="AA1739" t="str">
        <f t="shared" si="295"/>
        <v>ASR_Financial_Report_SHP21Final</v>
      </c>
      <c r="AB1739" s="960">
        <f t="shared" si="296"/>
        <v>44658</v>
      </c>
      <c r="AC1739" t="str">
        <f t="shared" si="297"/>
        <v>Unaudited</v>
      </c>
    </row>
    <row r="1740" spans="1:29" x14ac:dyDescent="0.25">
      <c r="A1740" t="s">
        <v>420</v>
      </c>
      <c r="B1740" t="s">
        <v>1366</v>
      </c>
      <c r="C1740" t="s">
        <v>1367</v>
      </c>
      <c r="D1740">
        <v>1900</v>
      </c>
      <c r="E1740" s="960">
        <v>1</v>
      </c>
      <c r="F1740" t="s">
        <v>441</v>
      </c>
      <c r="G1740" s="960">
        <v>366</v>
      </c>
      <c r="H1740" t="s">
        <v>383</v>
      </c>
      <c r="I1740" s="940" t="s">
        <v>488</v>
      </c>
      <c r="J1740" s="940" t="s">
        <v>444</v>
      </c>
      <c r="K1740" s="940" t="s">
        <v>434</v>
      </c>
      <c r="L1740" s="940" t="s">
        <v>168</v>
      </c>
      <c r="M1740" s="965" t="s">
        <v>329</v>
      </c>
      <c r="N1740" s="679">
        <f t="shared" ca="1" si="292"/>
        <v>0</v>
      </c>
      <c r="O1740" s="679">
        <f t="shared" ca="1" si="299"/>
        <v>0</v>
      </c>
      <c r="P1740" s="679">
        <f t="shared" ca="1" si="299"/>
        <v>0</v>
      </c>
      <c r="Q1740" s="679">
        <f t="shared" ca="1" si="299"/>
        <v>0</v>
      </c>
      <c r="R1740" s="679">
        <f t="shared" ca="1" si="299"/>
        <v>0</v>
      </c>
      <c r="S1740" s="679">
        <f t="shared" ca="1" si="299"/>
        <v>0</v>
      </c>
      <c r="T1740" s="679">
        <f t="shared" ca="1" si="299"/>
        <v>0</v>
      </c>
      <c r="U1740" s="679">
        <f t="shared" ca="1" si="299"/>
        <v>0</v>
      </c>
      <c r="V1740" s="679">
        <f t="shared" ca="1" si="299"/>
        <v>0</v>
      </c>
      <c r="W1740" s="679">
        <f t="shared" ca="1" si="294"/>
        <v>0</v>
      </c>
      <c r="X1740" s="679">
        <f t="shared" ca="1" si="300"/>
        <v>0</v>
      </c>
      <c r="Y1740" s="679">
        <f t="shared" ca="1" si="300"/>
        <v>0</v>
      </c>
      <c r="Z1740" s="679">
        <f t="shared" ca="1" si="300"/>
        <v>0</v>
      </c>
      <c r="AA1740" t="str">
        <f t="shared" si="295"/>
        <v>ASR_Financial_Report_SHP21Final</v>
      </c>
      <c r="AB1740" s="960">
        <f t="shared" si="296"/>
        <v>44658</v>
      </c>
      <c r="AC1740" t="str">
        <f t="shared" si="297"/>
        <v>Unaudited</v>
      </c>
    </row>
    <row r="1741" spans="1:29" x14ac:dyDescent="0.25">
      <c r="A1741" t="s">
        <v>420</v>
      </c>
      <c r="B1741" t="s">
        <v>1366</v>
      </c>
      <c r="C1741" t="s">
        <v>1367</v>
      </c>
      <c r="D1741">
        <v>1900</v>
      </c>
      <c r="E1741" s="960">
        <v>1</v>
      </c>
      <c r="F1741" t="s">
        <v>441</v>
      </c>
      <c r="G1741" s="960">
        <v>366</v>
      </c>
      <c r="H1741" t="s">
        <v>383</v>
      </c>
      <c r="I1741" s="940" t="s">
        <v>488</v>
      </c>
      <c r="J1741" s="940" t="s">
        <v>450</v>
      </c>
      <c r="K1741" s="940" t="s">
        <v>435</v>
      </c>
      <c r="L1741" s="940" t="s">
        <v>121</v>
      </c>
      <c r="M1741" s="965" t="s">
        <v>27</v>
      </c>
      <c r="N1741" s="679">
        <f t="shared" ca="1" si="292"/>
        <v>0</v>
      </c>
      <c r="O1741" s="679">
        <f t="shared" ca="1" si="299"/>
        <v>0</v>
      </c>
      <c r="P1741" s="679">
        <f t="shared" ca="1" si="299"/>
        <v>0</v>
      </c>
      <c r="Q1741" s="679">
        <f t="shared" ca="1" si="299"/>
        <v>0</v>
      </c>
      <c r="R1741" s="679">
        <f t="shared" ca="1" si="299"/>
        <v>0</v>
      </c>
      <c r="S1741" s="679">
        <f t="shared" ca="1" si="299"/>
        <v>0</v>
      </c>
      <c r="T1741" s="679">
        <f t="shared" ca="1" si="299"/>
        <v>0</v>
      </c>
      <c r="U1741" s="679">
        <f t="shared" ca="1" si="299"/>
        <v>0</v>
      </c>
      <c r="V1741" s="679">
        <f t="shared" ca="1" si="299"/>
        <v>0</v>
      </c>
      <c r="W1741" s="679">
        <f t="shared" ca="1" si="294"/>
        <v>0</v>
      </c>
      <c r="X1741" s="679">
        <f t="shared" ca="1" si="300"/>
        <v>0</v>
      </c>
      <c r="Y1741" s="679">
        <f t="shared" ca="1" si="300"/>
        <v>0</v>
      </c>
      <c r="Z1741" s="679">
        <f t="shared" ca="1" si="300"/>
        <v>0</v>
      </c>
      <c r="AA1741" t="str">
        <f t="shared" si="295"/>
        <v>ASR_Financial_Report_SHP21Final</v>
      </c>
      <c r="AB1741" s="960">
        <f t="shared" si="296"/>
        <v>44658</v>
      </c>
      <c r="AC1741" t="str">
        <f t="shared" si="297"/>
        <v>Unaudited</v>
      </c>
    </row>
    <row r="1742" spans="1:29" x14ac:dyDescent="0.25">
      <c r="A1742" t="s">
        <v>420</v>
      </c>
      <c r="B1742" t="s">
        <v>1366</v>
      </c>
      <c r="C1742" t="s">
        <v>1367</v>
      </c>
      <c r="D1742">
        <v>1900</v>
      </c>
      <c r="E1742" s="960">
        <v>1</v>
      </c>
      <c r="F1742" t="s">
        <v>441</v>
      </c>
      <c r="G1742" s="960">
        <v>366</v>
      </c>
      <c r="H1742" t="s">
        <v>383</v>
      </c>
      <c r="I1742" s="940" t="s">
        <v>488</v>
      </c>
      <c r="J1742" s="940" t="s">
        <v>450</v>
      </c>
      <c r="K1742" s="940" t="s">
        <v>435</v>
      </c>
      <c r="L1742" s="940" t="s">
        <v>122</v>
      </c>
      <c r="M1742" s="965" t="s">
        <v>97</v>
      </c>
      <c r="N1742" s="679">
        <f t="shared" ca="1" si="292"/>
        <v>0</v>
      </c>
      <c r="O1742" s="679">
        <f t="shared" ca="1" si="299"/>
        <v>0</v>
      </c>
      <c r="P1742" s="679">
        <f t="shared" ca="1" si="299"/>
        <v>0</v>
      </c>
      <c r="Q1742" s="679">
        <f t="shared" ca="1" si="299"/>
        <v>0</v>
      </c>
      <c r="R1742" s="679">
        <f t="shared" ca="1" si="299"/>
        <v>0</v>
      </c>
      <c r="S1742" s="679">
        <f t="shared" ca="1" si="299"/>
        <v>0</v>
      </c>
      <c r="T1742" s="679">
        <f t="shared" ca="1" si="299"/>
        <v>0</v>
      </c>
      <c r="U1742" s="679">
        <f t="shared" ca="1" si="299"/>
        <v>0</v>
      </c>
      <c r="V1742" s="679">
        <f t="shared" ca="1" si="299"/>
        <v>0</v>
      </c>
      <c r="W1742" s="679">
        <f t="shared" ca="1" si="294"/>
        <v>0</v>
      </c>
      <c r="X1742" s="679">
        <f t="shared" ca="1" si="300"/>
        <v>0</v>
      </c>
      <c r="Y1742" s="679">
        <f t="shared" ca="1" si="300"/>
        <v>0</v>
      </c>
      <c r="Z1742" s="679">
        <f t="shared" ca="1" si="300"/>
        <v>0</v>
      </c>
      <c r="AA1742" t="str">
        <f t="shared" si="295"/>
        <v>ASR_Financial_Report_SHP21Final</v>
      </c>
      <c r="AB1742" s="960">
        <f t="shared" si="296"/>
        <v>44658</v>
      </c>
      <c r="AC1742" t="str">
        <f t="shared" si="297"/>
        <v>Unaudited</v>
      </c>
    </row>
    <row r="1743" spans="1:29" x14ac:dyDescent="0.25">
      <c r="A1743" t="s">
        <v>420</v>
      </c>
      <c r="B1743" t="s">
        <v>1366</v>
      </c>
      <c r="C1743" t="s">
        <v>1367</v>
      </c>
      <c r="D1743">
        <v>1900</v>
      </c>
      <c r="E1743" s="960">
        <v>1</v>
      </c>
      <c r="F1743" t="s">
        <v>441</v>
      </c>
      <c r="G1743" s="960">
        <v>366</v>
      </c>
      <c r="H1743" t="s">
        <v>383</v>
      </c>
      <c r="I1743" s="940" t="s">
        <v>488</v>
      </c>
      <c r="J1743" s="940" t="s">
        <v>450</v>
      </c>
      <c r="K1743" s="940" t="s">
        <v>435</v>
      </c>
      <c r="L1743" s="948" t="s">
        <v>123</v>
      </c>
      <c r="M1743" s="963" t="s">
        <v>98</v>
      </c>
      <c r="N1743" s="679">
        <f t="shared" ca="1" si="292"/>
        <v>0</v>
      </c>
      <c r="O1743" s="679">
        <f t="shared" ca="1" si="299"/>
        <v>0</v>
      </c>
      <c r="P1743" s="679">
        <f t="shared" ca="1" si="299"/>
        <v>0</v>
      </c>
      <c r="Q1743" s="679">
        <f t="shared" ca="1" si="299"/>
        <v>0</v>
      </c>
      <c r="R1743" s="679">
        <f t="shared" ca="1" si="299"/>
        <v>0</v>
      </c>
      <c r="S1743" s="679">
        <f t="shared" ca="1" si="299"/>
        <v>0</v>
      </c>
      <c r="T1743" s="679">
        <f t="shared" ca="1" si="299"/>
        <v>0</v>
      </c>
      <c r="U1743" s="679">
        <f t="shared" ca="1" si="299"/>
        <v>0</v>
      </c>
      <c r="V1743" s="679">
        <f t="shared" ca="1" si="299"/>
        <v>0</v>
      </c>
      <c r="W1743" s="679">
        <f t="shared" ca="1" si="294"/>
        <v>0</v>
      </c>
      <c r="X1743" s="679">
        <f t="shared" ca="1" si="300"/>
        <v>0</v>
      </c>
      <c r="Y1743" s="679">
        <f t="shared" ca="1" si="300"/>
        <v>0</v>
      </c>
      <c r="Z1743" s="679">
        <f t="shared" ca="1" si="300"/>
        <v>0</v>
      </c>
      <c r="AA1743" t="str">
        <f t="shared" si="295"/>
        <v>ASR_Financial_Report_SHP21Final</v>
      </c>
      <c r="AB1743" s="960">
        <f t="shared" si="296"/>
        <v>44658</v>
      </c>
      <c r="AC1743" t="str">
        <f t="shared" si="297"/>
        <v>Unaudited</v>
      </c>
    </row>
    <row r="1744" spans="1:29" x14ac:dyDescent="0.25">
      <c r="A1744" t="s">
        <v>420</v>
      </c>
      <c r="B1744" t="s">
        <v>1366</v>
      </c>
      <c r="C1744" t="s">
        <v>1367</v>
      </c>
      <c r="D1744">
        <v>1900</v>
      </c>
      <c r="E1744" s="960">
        <v>1</v>
      </c>
      <c r="F1744" t="s">
        <v>441</v>
      </c>
      <c r="G1744" s="960">
        <v>366</v>
      </c>
      <c r="H1744" t="s">
        <v>383</v>
      </c>
      <c r="I1744" s="965" t="s">
        <v>488</v>
      </c>
      <c r="J1744" s="965" t="s">
        <v>450</v>
      </c>
      <c r="K1744" s="965" t="s">
        <v>435</v>
      </c>
      <c r="L1744" s="940" t="s">
        <v>124</v>
      </c>
      <c r="M1744" s="965" t="s">
        <v>99</v>
      </c>
      <c r="N1744" s="679">
        <f t="shared" ca="1" si="292"/>
        <v>0</v>
      </c>
      <c r="O1744" s="679">
        <f t="shared" ref="O1744:V1750" ca="1" si="301">IF(OR(AND($F1744="PY",O$1&lt;&gt;"Prior Year"),AND($F1744&lt;&gt;"PY",O$1="Prior Year")),0,INDEX(INDIRECT("'MMA Rev-Exp "&amp;$H1744&amp;"'!$A$1:$CA$200"),IF($J1744="Member Months",MATCH($J1744,INDIRECT("'MMA Rev-Exp "&amp;$H1744&amp;"'!$A$1:$A$200"),0),MATCH($L1744,INDIRECT("'MMA Rev-Exp "&amp;$H1744&amp;"'!$B$1:$B$200"),0)),IF($F1744="PY",MATCH("Prior Year Adjustments",INDIRECT("'MMA Rev-Exp "&amp;$H1744&amp;"'!$A$8:$CA$8"),0),MATCH(IF($F1744="Q1","JANUARY - MARCH (Q1)",IF($F1744="Q2","APRIL - JUNE (Q2)",IF($F1744="Q3","JULY - SEPTEMBER (Q3)",IF($F1744="Q4","OCTOBER - DECEMBER (Q4)",0)))),INDIRECT("'MMA Rev-Exp "&amp;$H1744&amp;"'!$A$7:$CA$7"),0)+MATCH(O$1,INDIRECT("'MMA Rev-Exp "&amp;$H1744&amp;"'!$D$8:$CA$8"),0)-1)))</f>
        <v>0</v>
      </c>
      <c r="P1744" s="679">
        <f t="shared" ca="1" si="301"/>
        <v>0</v>
      </c>
      <c r="Q1744" s="679">
        <f t="shared" ca="1" si="301"/>
        <v>0</v>
      </c>
      <c r="R1744" s="679">
        <f t="shared" ca="1" si="301"/>
        <v>0</v>
      </c>
      <c r="S1744" s="679">
        <f t="shared" ca="1" si="301"/>
        <v>0</v>
      </c>
      <c r="T1744" s="679">
        <f t="shared" ca="1" si="301"/>
        <v>0</v>
      </c>
      <c r="U1744" s="679">
        <f t="shared" ca="1" si="301"/>
        <v>0</v>
      </c>
      <c r="V1744" s="679">
        <f t="shared" ca="1" si="301"/>
        <v>0</v>
      </c>
      <c r="W1744" s="679">
        <f t="shared" ca="1" si="294"/>
        <v>0</v>
      </c>
      <c r="X1744" s="679">
        <f t="shared" ca="1" si="300"/>
        <v>0</v>
      </c>
      <c r="Y1744" s="679">
        <f t="shared" ca="1" si="300"/>
        <v>0</v>
      </c>
      <c r="Z1744" s="679">
        <f t="shared" ca="1" si="300"/>
        <v>0</v>
      </c>
      <c r="AA1744" t="str">
        <f t="shared" si="295"/>
        <v>ASR_Financial_Report_SHP21Final</v>
      </c>
      <c r="AB1744" s="960">
        <f t="shared" si="296"/>
        <v>44658</v>
      </c>
      <c r="AC1744" t="str">
        <f t="shared" si="297"/>
        <v>Unaudited</v>
      </c>
    </row>
    <row r="1745" spans="1:29" x14ac:dyDescent="0.25">
      <c r="A1745" t="s">
        <v>420</v>
      </c>
      <c r="B1745" t="s">
        <v>1366</v>
      </c>
      <c r="C1745" t="s">
        <v>1367</v>
      </c>
      <c r="D1745">
        <v>1900</v>
      </c>
      <c r="E1745" s="960">
        <v>1</v>
      </c>
      <c r="F1745" t="s">
        <v>441</v>
      </c>
      <c r="G1745" s="960">
        <v>366</v>
      </c>
      <c r="H1745" t="s">
        <v>383</v>
      </c>
      <c r="I1745" s="940" t="s">
        <v>488</v>
      </c>
      <c r="J1745" s="940" t="s">
        <v>450</v>
      </c>
      <c r="K1745" s="940" t="s">
        <v>435</v>
      </c>
      <c r="L1745" s="940" t="s">
        <v>125</v>
      </c>
      <c r="M1745" s="965" t="s">
        <v>100</v>
      </c>
      <c r="N1745" s="679">
        <f t="shared" ca="1" si="292"/>
        <v>0</v>
      </c>
      <c r="O1745" s="679">
        <f t="shared" ca="1" si="301"/>
        <v>0</v>
      </c>
      <c r="P1745" s="679">
        <f t="shared" ca="1" si="301"/>
        <v>0</v>
      </c>
      <c r="Q1745" s="679">
        <f t="shared" ca="1" si="301"/>
        <v>0</v>
      </c>
      <c r="R1745" s="679">
        <f t="shared" ca="1" si="301"/>
        <v>0</v>
      </c>
      <c r="S1745" s="679">
        <f t="shared" ca="1" si="301"/>
        <v>0</v>
      </c>
      <c r="T1745" s="679">
        <f t="shared" ca="1" si="301"/>
        <v>0</v>
      </c>
      <c r="U1745" s="679">
        <f t="shared" ca="1" si="301"/>
        <v>0</v>
      </c>
      <c r="V1745" s="679">
        <f t="shared" ca="1" si="301"/>
        <v>0</v>
      </c>
      <c r="W1745" s="679">
        <f t="shared" ca="1" si="294"/>
        <v>0</v>
      </c>
      <c r="X1745" s="679">
        <f t="shared" ca="1" si="300"/>
        <v>0</v>
      </c>
      <c r="Y1745" s="679">
        <f t="shared" ca="1" si="300"/>
        <v>0</v>
      </c>
      <c r="Z1745" s="679">
        <f t="shared" ca="1" si="300"/>
        <v>0</v>
      </c>
      <c r="AA1745" t="str">
        <f t="shared" si="295"/>
        <v>ASR_Financial_Report_SHP21Final</v>
      </c>
      <c r="AB1745" s="960">
        <f t="shared" si="296"/>
        <v>44658</v>
      </c>
      <c r="AC1745" t="str">
        <f t="shared" si="297"/>
        <v>Unaudited</v>
      </c>
    </row>
    <row r="1746" spans="1:29" x14ac:dyDescent="0.25">
      <c r="A1746" t="s">
        <v>420</v>
      </c>
      <c r="B1746" t="s">
        <v>1366</v>
      </c>
      <c r="C1746" t="s">
        <v>1367</v>
      </c>
      <c r="D1746">
        <v>1900</v>
      </c>
      <c r="E1746" s="960">
        <v>1</v>
      </c>
      <c r="F1746" t="s">
        <v>441</v>
      </c>
      <c r="G1746" s="960">
        <v>366</v>
      </c>
      <c r="H1746" t="s">
        <v>383</v>
      </c>
      <c r="I1746" s="940" t="s">
        <v>488</v>
      </c>
      <c r="J1746" s="940" t="s">
        <v>450</v>
      </c>
      <c r="K1746" s="940" t="s">
        <v>435</v>
      </c>
      <c r="L1746" s="940" t="s">
        <v>126</v>
      </c>
      <c r="M1746" s="965" t="s">
        <v>28</v>
      </c>
      <c r="N1746" s="679">
        <f t="shared" ca="1" si="292"/>
        <v>0</v>
      </c>
      <c r="O1746" s="679">
        <f t="shared" ca="1" si="301"/>
        <v>0</v>
      </c>
      <c r="P1746" s="679">
        <f t="shared" ca="1" si="301"/>
        <v>0</v>
      </c>
      <c r="Q1746" s="679">
        <f t="shared" ca="1" si="301"/>
        <v>0</v>
      </c>
      <c r="R1746" s="679">
        <f t="shared" ca="1" si="301"/>
        <v>0</v>
      </c>
      <c r="S1746" s="679">
        <f t="shared" ca="1" si="301"/>
        <v>0</v>
      </c>
      <c r="T1746" s="679">
        <f t="shared" ca="1" si="301"/>
        <v>0</v>
      </c>
      <c r="U1746" s="679">
        <f t="shared" ca="1" si="301"/>
        <v>0</v>
      </c>
      <c r="V1746" s="679">
        <f t="shared" ca="1" si="301"/>
        <v>0</v>
      </c>
      <c r="W1746" s="679">
        <f t="shared" ca="1" si="294"/>
        <v>0</v>
      </c>
      <c r="X1746" s="679">
        <f t="shared" ca="1" si="300"/>
        <v>0</v>
      </c>
      <c r="Y1746" s="679">
        <f t="shared" ca="1" si="300"/>
        <v>0</v>
      </c>
      <c r="Z1746" s="679">
        <f t="shared" ca="1" si="300"/>
        <v>0</v>
      </c>
      <c r="AA1746" t="str">
        <f t="shared" si="295"/>
        <v>ASR_Financial_Report_SHP21Final</v>
      </c>
      <c r="AB1746" s="960">
        <f t="shared" si="296"/>
        <v>44658</v>
      </c>
      <c r="AC1746" t="str">
        <f t="shared" si="297"/>
        <v>Unaudited</v>
      </c>
    </row>
    <row r="1747" spans="1:29" x14ac:dyDescent="0.25">
      <c r="A1747" t="s">
        <v>420</v>
      </c>
      <c r="B1747" t="s">
        <v>1366</v>
      </c>
      <c r="C1747" t="s">
        <v>1367</v>
      </c>
      <c r="D1747">
        <v>1900</v>
      </c>
      <c r="E1747" s="960">
        <v>1</v>
      </c>
      <c r="F1747" t="s">
        <v>441</v>
      </c>
      <c r="G1747" s="960">
        <v>366</v>
      </c>
      <c r="H1747" t="s">
        <v>383</v>
      </c>
      <c r="I1747" s="940" t="s">
        <v>488</v>
      </c>
      <c r="J1747" s="940" t="s">
        <v>436</v>
      </c>
      <c r="K1747" s="940" t="s">
        <v>436</v>
      </c>
      <c r="L1747" s="940" t="s">
        <v>128</v>
      </c>
      <c r="M1747" s="965" t="s">
        <v>326</v>
      </c>
      <c r="N1747" s="679">
        <f t="shared" ca="1" si="292"/>
        <v>0</v>
      </c>
      <c r="O1747" s="679">
        <f t="shared" ca="1" si="301"/>
        <v>0</v>
      </c>
      <c r="P1747" s="679">
        <f t="shared" ca="1" si="301"/>
        <v>0</v>
      </c>
      <c r="Q1747" s="679">
        <f t="shared" ca="1" si="301"/>
        <v>0</v>
      </c>
      <c r="R1747" s="679">
        <f t="shared" ca="1" si="301"/>
        <v>0</v>
      </c>
      <c r="S1747" s="679">
        <f t="shared" ca="1" si="301"/>
        <v>0</v>
      </c>
      <c r="T1747" s="679">
        <f t="shared" ca="1" si="301"/>
        <v>0</v>
      </c>
      <c r="U1747" s="679">
        <f t="shared" ca="1" si="301"/>
        <v>0</v>
      </c>
      <c r="V1747" s="679">
        <f t="shared" ca="1" si="301"/>
        <v>0</v>
      </c>
      <c r="W1747" s="679">
        <f t="shared" ca="1" si="294"/>
        <v>0</v>
      </c>
      <c r="X1747" s="679">
        <f t="shared" ca="1" si="300"/>
        <v>0</v>
      </c>
      <c r="Y1747" s="679">
        <f t="shared" ca="1" si="300"/>
        <v>0</v>
      </c>
      <c r="Z1747" s="679">
        <f t="shared" ca="1" si="300"/>
        <v>0</v>
      </c>
      <c r="AA1747" t="str">
        <f t="shared" si="295"/>
        <v>ASR_Financial_Report_SHP21Final</v>
      </c>
      <c r="AB1747" s="960">
        <f t="shared" si="296"/>
        <v>44658</v>
      </c>
      <c r="AC1747" t="str">
        <f t="shared" si="297"/>
        <v>Unaudited</v>
      </c>
    </row>
    <row r="1748" spans="1:29" x14ac:dyDescent="0.25">
      <c r="A1748" t="s">
        <v>420</v>
      </c>
      <c r="B1748" t="s">
        <v>1366</v>
      </c>
      <c r="C1748" t="s">
        <v>1367</v>
      </c>
      <c r="D1748">
        <v>1900</v>
      </c>
      <c r="E1748" s="960">
        <v>1</v>
      </c>
      <c r="F1748" t="s">
        <v>441</v>
      </c>
      <c r="G1748" s="960">
        <v>366</v>
      </c>
      <c r="H1748" t="s">
        <v>383</v>
      </c>
      <c r="I1748" s="940" t="s">
        <v>488</v>
      </c>
      <c r="J1748" s="940" t="s">
        <v>436</v>
      </c>
      <c r="K1748" s="940" t="s">
        <v>436</v>
      </c>
      <c r="L1748" s="940" t="s">
        <v>129</v>
      </c>
      <c r="M1748" s="965" t="s">
        <v>325</v>
      </c>
      <c r="N1748" s="679">
        <f t="shared" ca="1" si="292"/>
        <v>0</v>
      </c>
      <c r="O1748" s="679">
        <f t="shared" ca="1" si="301"/>
        <v>0</v>
      </c>
      <c r="P1748" s="679">
        <f t="shared" ca="1" si="301"/>
        <v>0</v>
      </c>
      <c r="Q1748" s="679">
        <f t="shared" ca="1" si="301"/>
        <v>0</v>
      </c>
      <c r="R1748" s="679">
        <f t="shared" ca="1" si="301"/>
        <v>0</v>
      </c>
      <c r="S1748" s="679">
        <f t="shared" ca="1" si="301"/>
        <v>0</v>
      </c>
      <c r="T1748" s="679">
        <f t="shared" ca="1" si="301"/>
        <v>0</v>
      </c>
      <c r="U1748" s="679">
        <f t="shared" ca="1" si="301"/>
        <v>0</v>
      </c>
      <c r="V1748" s="679">
        <f t="shared" ca="1" si="301"/>
        <v>0</v>
      </c>
      <c r="W1748" s="679">
        <f t="shared" ca="1" si="294"/>
        <v>0</v>
      </c>
      <c r="X1748" s="679">
        <f t="shared" ca="1" si="300"/>
        <v>0</v>
      </c>
      <c r="Y1748" s="679">
        <f t="shared" ca="1" si="300"/>
        <v>0</v>
      </c>
      <c r="Z1748" s="679">
        <f t="shared" ca="1" si="300"/>
        <v>0</v>
      </c>
      <c r="AA1748" t="str">
        <f t="shared" si="295"/>
        <v>ASR_Financial_Report_SHP21Final</v>
      </c>
      <c r="AB1748" s="960">
        <f t="shared" si="296"/>
        <v>44658</v>
      </c>
      <c r="AC1748" t="str">
        <f t="shared" si="297"/>
        <v>Unaudited</v>
      </c>
    </row>
    <row r="1749" spans="1:29" ht="30" x14ac:dyDescent="0.25">
      <c r="A1749" t="s">
        <v>420</v>
      </c>
      <c r="B1749" t="s">
        <v>1366</v>
      </c>
      <c r="C1749" t="s">
        <v>1367</v>
      </c>
      <c r="D1749">
        <v>1900</v>
      </c>
      <c r="E1749" s="960">
        <v>1</v>
      </c>
      <c r="F1749" t="s">
        <v>441</v>
      </c>
      <c r="G1749" s="960">
        <v>366</v>
      </c>
      <c r="H1749" t="s">
        <v>383</v>
      </c>
      <c r="I1749" s="940" t="s">
        <v>488</v>
      </c>
      <c r="J1749" s="940" t="s">
        <v>436</v>
      </c>
      <c r="K1749" s="940" t="s">
        <v>436</v>
      </c>
      <c r="L1749" s="940" t="s">
        <v>130</v>
      </c>
      <c r="M1749" s="965" t="s">
        <v>179</v>
      </c>
      <c r="N1749" s="679">
        <f t="shared" ca="1" si="292"/>
        <v>0</v>
      </c>
      <c r="O1749" s="679">
        <f t="shared" ca="1" si="301"/>
        <v>0</v>
      </c>
      <c r="P1749" s="679">
        <f t="shared" ca="1" si="301"/>
        <v>0</v>
      </c>
      <c r="Q1749" s="679">
        <f t="shared" ca="1" si="301"/>
        <v>0</v>
      </c>
      <c r="R1749" s="679">
        <f t="shared" ca="1" si="301"/>
        <v>0</v>
      </c>
      <c r="S1749" s="679">
        <f t="shared" ca="1" si="301"/>
        <v>0</v>
      </c>
      <c r="T1749" s="679">
        <f t="shared" ca="1" si="301"/>
        <v>0</v>
      </c>
      <c r="U1749" s="679">
        <f t="shared" ca="1" si="301"/>
        <v>0</v>
      </c>
      <c r="V1749" s="679">
        <f t="shared" ca="1" si="301"/>
        <v>0</v>
      </c>
      <c r="W1749" s="679">
        <f t="shared" ca="1" si="294"/>
        <v>0</v>
      </c>
      <c r="X1749" s="679">
        <f t="shared" ca="1" si="300"/>
        <v>0</v>
      </c>
      <c r="Y1749" s="679">
        <f t="shared" ca="1" si="300"/>
        <v>0</v>
      </c>
      <c r="Z1749" s="679">
        <f t="shared" ca="1" si="300"/>
        <v>0</v>
      </c>
      <c r="AA1749" t="str">
        <f t="shared" si="295"/>
        <v>ASR_Financial_Report_SHP21Final</v>
      </c>
      <c r="AB1749" s="960">
        <f t="shared" si="296"/>
        <v>44658</v>
      </c>
      <c r="AC1749" t="str">
        <f t="shared" si="297"/>
        <v>Unaudited</v>
      </c>
    </row>
    <row r="1750" spans="1:29" x14ac:dyDescent="0.25">
      <c r="A1750" t="s">
        <v>420</v>
      </c>
      <c r="B1750" t="s">
        <v>1366</v>
      </c>
      <c r="C1750" t="s">
        <v>1367</v>
      </c>
      <c r="D1750">
        <v>1900</v>
      </c>
      <c r="E1750" s="960">
        <v>1</v>
      </c>
      <c r="F1750" t="s">
        <v>441</v>
      </c>
      <c r="G1750" s="960">
        <v>366</v>
      </c>
      <c r="H1750" t="s">
        <v>383</v>
      </c>
      <c r="I1750" s="940" t="s">
        <v>488</v>
      </c>
      <c r="J1750" s="940" t="s">
        <v>436</v>
      </c>
      <c r="K1750" s="940" t="s">
        <v>436</v>
      </c>
      <c r="L1750" s="940" t="s">
        <v>131</v>
      </c>
      <c r="M1750" s="965" t="s">
        <v>494</v>
      </c>
      <c r="N1750" s="679">
        <f t="shared" ca="1" si="292"/>
        <v>0</v>
      </c>
      <c r="O1750" s="679">
        <f t="shared" ca="1" si="301"/>
        <v>0</v>
      </c>
      <c r="P1750" s="679">
        <f t="shared" ca="1" si="301"/>
        <v>0</v>
      </c>
      <c r="Q1750" s="679">
        <f t="shared" ca="1" si="301"/>
        <v>0</v>
      </c>
      <c r="R1750" s="679">
        <f t="shared" ca="1" si="301"/>
        <v>0</v>
      </c>
      <c r="S1750" s="679">
        <f t="shared" ca="1" si="301"/>
        <v>0</v>
      </c>
      <c r="T1750" s="679">
        <f t="shared" ca="1" si="301"/>
        <v>0</v>
      </c>
      <c r="U1750" s="679">
        <f t="shared" ca="1" si="301"/>
        <v>0</v>
      </c>
      <c r="V1750" s="679">
        <f t="shared" ca="1" si="301"/>
        <v>0</v>
      </c>
      <c r="W1750" s="679">
        <f t="shared" ca="1" si="294"/>
        <v>0</v>
      </c>
      <c r="X1750" s="679">
        <f t="shared" ca="1" si="300"/>
        <v>0</v>
      </c>
      <c r="Y1750" s="679">
        <f t="shared" ca="1" si="300"/>
        <v>0</v>
      </c>
      <c r="Z1750" s="679">
        <f t="shared" ca="1" si="300"/>
        <v>0</v>
      </c>
      <c r="AA1750" t="str">
        <f t="shared" si="295"/>
        <v>ASR_Financial_Report_SHP21Final</v>
      </c>
      <c r="AB1750" s="960">
        <f t="shared" si="296"/>
        <v>44658</v>
      </c>
      <c r="AC1750" t="str">
        <f t="shared" si="297"/>
        <v>Unaudited</v>
      </c>
    </row>
    <row r="1751" spans="1:29" x14ac:dyDescent="0.25">
      <c r="A1751" t="s">
        <v>420</v>
      </c>
      <c r="B1751" t="s">
        <v>1366</v>
      </c>
      <c r="C1751" t="s">
        <v>1367</v>
      </c>
      <c r="D1751">
        <v>1900</v>
      </c>
      <c r="E1751" s="960">
        <v>1</v>
      </c>
      <c r="F1751" t="s">
        <v>441</v>
      </c>
      <c r="G1751" s="960">
        <v>366</v>
      </c>
      <c r="H1751" t="s">
        <v>383</v>
      </c>
      <c r="I1751" s="940" t="s">
        <v>488</v>
      </c>
      <c r="J1751" s="940" t="s">
        <v>436</v>
      </c>
      <c r="K1751" s="940" t="s">
        <v>436</v>
      </c>
      <c r="L1751" s="948" t="s">
        <v>132</v>
      </c>
      <c r="M1751" s="963" t="s">
        <v>495</v>
      </c>
      <c r="N1751" s="679">
        <f t="shared" ca="1" si="292"/>
        <v>0</v>
      </c>
      <c r="O1751" s="679">
        <f ca="1">IF(OR(AND($F1751="PY",O$1&lt;&gt;"Prior Year"),AND($F1751&lt;&gt;"PY",O$1="Prior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"&amp;$H1751&amp;"'!$A$7:$CA$7"),0)+MATCH(O$1,INDIRECT("'MMA Rev-Exp "&amp;$H1751&amp;"'!$D$8:$CA$8"),0)-1)))</f>
        <v>0</v>
      </c>
      <c r="P1751" s="679">
        <f ca="1">IF(OR(AND($F1751="PY",P$1&lt;&gt;"Prior Year"),AND($F1751&lt;&gt;"PY",P$1="Prior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"&amp;$H1751&amp;"'!$A$7:$CA$7"),0)+MATCH(P$1,INDIRECT("'MMA Rev-Exp "&amp;$H1751&amp;"'!$D$8:$CA$8"),0)-1)))</f>
        <v>0</v>
      </c>
      <c r="Q1751" s="679">
        <f ca="1">IF(OR(AND($F1751="PY",Q$1&lt;&gt;"Prior Year"),AND($F1751&lt;&gt;"PY",Q$1="Prior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"&amp;$H1751&amp;"'!$A$7:$CA$7"),0)+MATCH(Q$1,INDIRECT("'MMA Rev-Exp "&amp;$H1751&amp;"'!$D$8:$CA$8"),0)-1)))</f>
        <v>0</v>
      </c>
      <c r="R1751" s="679">
        <f ca="1">IF(OR(AND($F1751="PY",R$1&lt;&gt;"Prior Year"),AND($F1751&lt;&gt;"PY",R$1="Prior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"&amp;$H1751&amp;"'!$A$7:$CA$7"),0)+MATCH(R$1,INDIRECT("'MMA Rev-Exp "&amp;$H1751&amp;"'!$D$8:$CA$8"),0)-1)))</f>
        <v>0</v>
      </c>
      <c r="S1751" s="679">
        <f t="shared" ref="O1751:Z1774" ca="1" si="302">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679">
        <f t="shared" ca="1" si="302"/>
        <v>0</v>
      </c>
      <c r="U1751" s="679">
        <f t="shared" ca="1" si="302"/>
        <v>0</v>
      </c>
      <c r="V1751" s="679">
        <f t="shared" ca="1" si="302"/>
        <v>0</v>
      </c>
      <c r="W1751" s="679">
        <f t="shared" ca="1" si="294"/>
        <v>0</v>
      </c>
      <c r="X1751" s="679">
        <f t="shared" ca="1" si="302"/>
        <v>0</v>
      </c>
      <c r="Y1751" s="679">
        <f t="shared" ca="1" si="302"/>
        <v>0</v>
      </c>
      <c r="Z1751" s="679">
        <f t="shared" ca="1" si="302"/>
        <v>0</v>
      </c>
      <c r="AA1751" t="str">
        <f t="shared" si="295"/>
        <v>ASR_Financial_Report_SHP21Final</v>
      </c>
      <c r="AB1751" s="960">
        <f t="shared" si="296"/>
        <v>44658</v>
      </c>
      <c r="AC1751" t="str">
        <f t="shared" si="297"/>
        <v>Unaudited</v>
      </c>
    </row>
    <row r="1752" spans="1:29" x14ac:dyDescent="0.25">
      <c r="A1752" t="s">
        <v>420</v>
      </c>
      <c r="B1752" t="s">
        <v>1366</v>
      </c>
      <c r="C1752" t="s">
        <v>1367</v>
      </c>
      <c r="D1752">
        <v>1900</v>
      </c>
      <c r="E1752" s="960">
        <v>1</v>
      </c>
      <c r="F1752" t="s">
        <v>441</v>
      </c>
      <c r="G1752" s="960">
        <v>366</v>
      </c>
      <c r="H1752" t="s">
        <v>383</v>
      </c>
      <c r="I1752" s="940" t="s">
        <v>488</v>
      </c>
      <c r="J1752" s="940" t="s">
        <v>436</v>
      </c>
      <c r="K1752" s="940" t="s">
        <v>436</v>
      </c>
      <c r="L1752" s="940" t="s">
        <v>133</v>
      </c>
      <c r="M1752" s="965" t="s">
        <v>496</v>
      </c>
      <c r="N1752" s="679">
        <f t="shared" ref="N1752:N1815" ca="1" si="303">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679">
        <f t="shared" ca="1" si="302"/>
        <v>0</v>
      </c>
      <c r="P1752" s="679">
        <f t="shared" ca="1" si="302"/>
        <v>0</v>
      </c>
      <c r="Q1752" s="679">
        <f t="shared" ca="1" si="302"/>
        <v>0</v>
      </c>
      <c r="R1752" s="679">
        <f t="shared" ca="1" si="302"/>
        <v>0</v>
      </c>
      <c r="S1752" s="679">
        <f t="shared" ca="1" si="302"/>
        <v>0</v>
      </c>
      <c r="T1752" s="679">
        <f t="shared" ca="1" si="302"/>
        <v>0</v>
      </c>
      <c r="U1752" s="679">
        <f t="shared" ca="1" si="302"/>
        <v>0</v>
      </c>
      <c r="V1752" s="679">
        <f t="shared" ca="1" si="302"/>
        <v>0</v>
      </c>
      <c r="W1752" s="679">
        <f t="shared" ca="1" si="294"/>
        <v>0</v>
      </c>
      <c r="X1752" s="679">
        <f t="shared" ca="1" si="302"/>
        <v>0</v>
      </c>
      <c r="Y1752" s="679">
        <f t="shared" ca="1" si="302"/>
        <v>0</v>
      </c>
      <c r="Z1752" s="679">
        <f t="shared" ca="1" si="302"/>
        <v>0</v>
      </c>
      <c r="AA1752" t="str">
        <f t="shared" si="295"/>
        <v>ASR_Financial_Report_SHP21Final</v>
      </c>
      <c r="AB1752" s="960">
        <f t="shared" si="296"/>
        <v>44658</v>
      </c>
      <c r="AC1752" t="str">
        <f t="shared" si="297"/>
        <v>Unaudited</v>
      </c>
    </row>
    <row r="1753" spans="1:29" x14ac:dyDescent="0.25">
      <c r="A1753" t="s">
        <v>420</v>
      </c>
      <c r="B1753" t="s">
        <v>1366</v>
      </c>
      <c r="C1753" t="s">
        <v>1367</v>
      </c>
      <c r="D1753">
        <v>1900</v>
      </c>
      <c r="E1753" s="960">
        <v>1</v>
      </c>
      <c r="F1753" t="s">
        <v>441</v>
      </c>
      <c r="G1753" s="960">
        <v>366</v>
      </c>
      <c r="H1753" t="s">
        <v>383</v>
      </c>
      <c r="I1753" s="940" t="s">
        <v>489</v>
      </c>
      <c r="J1753" s="940" t="s">
        <v>26</v>
      </c>
      <c r="K1753" s="940" t="s">
        <v>26</v>
      </c>
      <c r="L1753" s="940" t="s">
        <v>269</v>
      </c>
      <c r="M1753" s="965" t="s">
        <v>26</v>
      </c>
      <c r="N1753" s="679">
        <f t="shared" ca="1" si="303"/>
        <v>0</v>
      </c>
      <c r="O1753" s="679">
        <f t="shared" ca="1" si="302"/>
        <v>0</v>
      </c>
      <c r="P1753" s="679">
        <f t="shared" ca="1" si="302"/>
        <v>0</v>
      </c>
      <c r="Q1753" s="679">
        <f t="shared" ca="1" si="302"/>
        <v>0</v>
      </c>
      <c r="R1753" s="679">
        <f t="shared" ca="1" si="302"/>
        <v>0</v>
      </c>
      <c r="S1753" s="679">
        <f t="shared" ca="1" si="302"/>
        <v>0</v>
      </c>
      <c r="T1753" s="679">
        <f t="shared" ca="1" si="302"/>
        <v>0</v>
      </c>
      <c r="U1753" s="679">
        <f t="shared" ca="1" si="302"/>
        <v>0</v>
      </c>
      <c r="V1753" s="679">
        <f t="shared" ca="1" si="302"/>
        <v>0</v>
      </c>
      <c r="W1753" s="679">
        <f t="shared" ca="1" si="294"/>
        <v>0</v>
      </c>
      <c r="X1753" s="679">
        <f t="shared" ca="1" si="302"/>
        <v>0</v>
      </c>
      <c r="Y1753" s="679">
        <f t="shared" ca="1" si="302"/>
        <v>0</v>
      </c>
      <c r="Z1753" s="679">
        <f t="shared" ca="1" si="302"/>
        <v>0</v>
      </c>
      <c r="AA1753" t="str">
        <f t="shared" si="295"/>
        <v>ASR_Financial_Report_SHP21Final</v>
      </c>
      <c r="AB1753" s="960">
        <f t="shared" si="296"/>
        <v>44658</v>
      </c>
      <c r="AC1753" t="str">
        <f t="shared" si="297"/>
        <v>Unaudited</v>
      </c>
    </row>
    <row r="1754" spans="1:29" x14ac:dyDescent="0.25">
      <c r="A1754" t="s">
        <v>420</v>
      </c>
      <c r="B1754" t="s">
        <v>1366</v>
      </c>
      <c r="C1754" t="s">
        <v>1367</v>
      </c>
      <c r="D1754">
        <v>1900</v>
      </c>
      <c r="E1754" s="960">
        <v>1</v>
      </c>
      <c r="F1754" t="s">
        <v>1012</v>
      </c>
      <c r="G1754" s="960" t="s">
        <v>1365</v>
      </c>
      <c r="H1754" t="s">
        <v>383</v>
      </c>
      <c r="I1754" s="940" t="s">
        <v>432</v>
      </c>
      <c r="J1754" s="940" t="s">
        <v>432</v>
      </c>
      <c r="K1754" s="940" t="s">
        <v>432</v>
      </c>
      <c r="L1754" s="940"/>
      <c r="M1754" s="965" t="s">
        <v>432</v>
      </c>
      <c r="N1754" s="679">
        <f t="shared" ca="1" si="303"/>
        <v>0</v>
      </c>
      <c r="O1754" s="679">
        <f t="shared" ca="1" si="302"/>
        <v>0</v>
      </c>
      <c r="P1754" s="679">
        <f t="shared" ca="1" si="302"/>
        <v>0</v>
      </c>
      <c r="Q1754" s="679">
        <f t="shared" ca="1" si="302"/>
        <v>0</v>
      </c>
      <c r="R1754" s="679">
        <f t="shared" ca="1" si="302"/>
        <v>0</v>
      </c>
      <c r="S1754" s="679">
        <f t="shared" ca="1" si="302"/>
        <v>0</v>
      </c>
      <c r="T1754" s="679">
        <f t="shared" ca="1" si="302"/>
        <v>0</v>
      </c>
      <c r="U1754" s="679">
        <f t="shared" ca="1" si="302"/>
        <v>0</v>
      </c>
      <c r="V1754" s="679">
        <f t="shared" ca="1" si="302"/>
        <v>0</v>
      </c>
      <c r="W1754" s="679">
        <f t="shared" ca="1" si="294"/>
        <v>0</v>
      </c>
      <c r="X1754" s="679">
        <f t="shared" ca="1" si="302"/>
        <v>0</v>
      </c>
      <c r="Y1754" s="679">
        <f t="shared" ca="1" si="302"/>
        <v>0</v>
      </c>
      <c r="Z1754" s="679">
        <f t="shared" ca="1" si="302"/>
        <v>0</v>
      </c>
      <c r="AA1754" t="str">
        <f t="shared" si="295"/>
        <v>ASR_Financial_Report_SHP21Final</v>
      </c>
      <c r="AB1754" s="960">
        <f t="shared" si="296"/>
        <v>44658</v>
      </c>
      <c r="AC1754" t="str">
        <f t="shared" si="297"/>
        <v>Unaudited</v>
      </c>
    </row>
    <row r="1755" spans="1:29" x14ac:dyDescent="0.25">
      <c r="A1755" t="s">
        <v>420</v>
      </c>
      <c r="B1755" t="s">
        <v>1366</v>
      </c>
      <c r="C1755" t="s">
        <v>1367</v>
      </c>
      <c r="D1755">
        <v>1900</v>
      </c>
      <c r="E1755" s="960">
        <v>1</v>
      </c>
      <c r="F1755" t="s">
        <v>1012</v>
      </c>
      <c r="G1755" s="960" t="s">
        <v>1365</v>
      </c>
      <c r="H1755" t="s">
        <v>383</v>
      </c>
      <c r="I1755" s="940" t="s">
        <v>487</v>
      </c>
      <c r="J1755" s="940" t="s">
        <v>12</v>
      </c>
      <c r="K1755" s="940" t="s">
        <v>12</v>
      </c>
      <c r="L1755" s="940">
        <v>1.1000000000000001</v>
      </c>
      <c r="M1755" s="965" t="s">
        <v>12</v>
      </c>
      <c r="N1755" s="679">
        <f t="shared" ca="1" si="303"/>
        <v>0</v>
      </c>
      <c r="O1755" s="679">
        <f t="shared" ca="1" si="302"/>
        <v>0</v>
      </c>
      <c r="P1755" s="679">
        <f t="shared" ca="1" si="302"/>
        <v>0</v>
      </c>
      <c r="Q1755" s="679">
        <f t="shared" ca="1" si="302"/>
        <v>0</v>
      </c>
      <c r="R1755" s="679">
        <f t="shared" ca="1" si="302"/>
        <v>0</v>
      </c>
      <c r="S1755" s="679">
        <f t="shared" ca="1" si="302"/>
        <v>0</v>
      </c>
      <c r="T1755" s="679">
        <f t="shared" ca="1" si="302"/>
        <v>0</v>
      </c>
      <c r="U1755" s="679">
        <f t="shared" ca="1" si="302"/>
        <v>0</v>
      </c>
      <c r="V1755" s="679">
        <f t="shared" ca="1" si="302"/>
        <v>0</v>
      </c>
      <c r="W1755" s="679">
        <f t="shared" ca="1" si="294"/>
        <v>0</v>
      </c>
      <c r="X1755" s="679">
        <f t="shared" ca="1" si="302"/>
        <v>0</v>
      </c>
      <c r="Y1755" s="679">
        <f t="shared" ca="1" si="302"/>
        <v>0</v>
      </c>
      <c r="Z1755" s="679">
        <f t="shared" ca="1" si="302"/>
        <v>0</v>
      </c>
      <c r="AA1755" t="str">
        <f t="shared" si="295"/>
        <v>ASR_Financial_Report_SHP21Final</v>
      </c>
      <c r="AB1755" s="960">
        <f t="shared" si="296"/>
        <v>44658</v>
      </c>
      <c r="AC1755" t="str">
        <f t="shared" si="297"/>
        <v>Unaudited</v>
      </c>
    </row>
    <row r="1756" spans="1:29" x14ac:dyDescent="0.25">
      <c r="A1756" t="s">
        <v>420</v>
      </c>
      <c r="B1756" t="s">
        <v>1366</v>
      </c>
      <c r="C1756" t="s">
        <v>1367</v>
      </c>
      <c r="D1756">
        <v>1900</v>
      </c>
      <c r="E1756" s="960">
        <v>1</v>
      </c>
      <c r="F1756" t="s">
        <v>1012</v>
      </c>
      <c r="G1756" s="960" t="s">
        <v>1365</v>
      </c>
      <c r="H1756" t="s">
        <v>383</v>
      </c>
      <c r="I1756" s="940" t="s">
        <v>487</v>
      </c>
      <c r="J1756" s="940" t="s">
        <v>12</v>
      </c>
      <c r="K1756" s="940" t="s">
        <v>1309</v>
      </c>
      <c r="L1756" s="948" t="s">
        <v>1300</v>
      </c>
      <c r="M1756" s="963" t="s">
        <v>1309</v>
      </c>
      <c r="N1756" s="679">
        <f t="shared" ca="1" si="303"/>
        <v>0</v>
      </c>
      <c r="O1756" s="679">
        <f t="shared" ca="1" si="302"/>
        <v>0</v>
      </c>
      <c r="P1756" s="679">
        <f t="shared" ca="1" si="302"/>
        <v>0</v>
      </c>
      <c r="Q1756" s="679">
        <f t="shared" ca="1" si="302"/>
        <v>0</v>
      </c>
      <c r="R1756" s="679">
        <f t="shared" ca="1" si="302"/>
        <v>0</v>
      </c>
      <c r="S1756" s="679">
        <f t="shared" ca="1" si="302"/>
        <v>0</v>
      </c>
      <c r="T1756" s="679">
        <f t="shared" ca="1" si="302"/>
        <v>0</v>
      </c>
      <c r="U1756" s="679">
        <f t="shared" ca="1" si="302"/>
        <v>0</v>
      </c>
      <c r="V1756" s="679">
        <f t="shared" ca="1" si="302"/>
        <v>0</v>
      </c>
      <c r="W1756" s="679">
        <f t="shared" ca="1" si="294"/>
        <v>0</v>
      </c>
      <c r="X1756" s="679">
        <f t="shared" ca="1" si="302"/>
        <v>0</v>
      </c>
      <c r="Y1756" s="679">
        <f t="shared" ca="1" si="302"/>
        <v>0</v>
      </c>
      <c r="Z1756" s="679">
        <f t="shared" ca="1" si="302"/>
        <v>0</v>
      </c>
      <c r="AA1756" t="str">
        <f t="shared" si="295"/>
        <v>ASR_Financial_Report_SHP21Final</v>
      </c>
      <c r="AB1756" s="960">
        <f t="shared" si="296"/>
        <v>44658</v>
      </c>
      <c r="AC1756" t="str">
        <f t="shared" si="297"/>
        <v>Unaudited</v>
      </c>
    </row>
    <row r="1757" spans="1:29" x14ac:dyDescent="0.25">
      <c r="A1757" t="s">
        <v>420</v>
      </c>
      <c r="B1757" t="s">
        <v>1366</v>
      </c>
      <c r="C1757" t="s">
        <v>1367</v>
      </c>
      <c r="D1757">
        <v>1900</v>
      </c>
      <c r="E1757" s="960">
        <v>1</v>
      </c>
      <c r="F1757" t="s">
        <v>1012</v>
      </c>
      <c r="G1757" s="960" t="s">
        <v>1365</v>
      </c>
      <c r="H1757" t="s">
        <v>383</v>
      </c>
      <c r="I1757" s="965" t="s">
        <v>487</v>
      </c>
      <c r="J1757" s="965" t="s">
        <v>490</v>
      </c>
      <c r="K1757" s="965" t="s">
        <v>491</v>
      </c>
      <c r="L1757" s="956" t="s">
        <v>63</v>
      </c>
      <c r="M1757" s="965" t="s">
        <v>343</v>
      </c>
      <c r="N1757" s="679">
        <f t="shared" ca="1" si="303"/>
        <v>0</v>
      </c>
      <c r="O1757" s="679">
        <f t="shared" ca="1" si="302"/>
        <v>0</v>
      </c>
      <c r="P1757" s="679">
        <f t="shared" ca="1" si="302"/>
        <v>0</v>
      </c>
      <c r="Q1757" s="679">
        <f t="shared" ca="1" si="302"/>
        <v>0</v>
      </c>
      <c r="R1757" s="679">
        <f t="shared" ca="1" si="302"/>
        <v>0</v>
      </c>
      <c r="S1757" s="679">
        <f t="shared" ca="1" si="302"/>
        <v>0</v>
      </c>
      <c r="T1757" s="679">
        <f t="shared" ca="1" si="302"/>
        <v>0</v>
      </c>
      <c r="U1757" s="679">
        <f t="shared" ca="1" si="302"/>
        <v>0</v>
      </c>
      <c r="V1757" s="679">
        <f t="shared" ca="1" si="302"/>
        <v>0</v>
      </c>
      <c r="W1757" s="679">
        <f t="shared" ca="1" si="294"/>
        <v>0</v>
      </c>
      <c r="X1757" s="679">
        <f t="shared" ca="1" si="302"/>
        <v>0</v>
      </c>
      <c r="Y1757" s="679">
        <f t="shared" ca="1" si="302"/>
        <v>0</v>
      </c>
      <c r="Z1757" s="679">
        <f t="shared" ca="1" si="302"/>
        <v>0</v>
      </c>
      <c r="AA1757" t="str">
        <f t="shared" si="295"/>
        <v>ASR_Financial_Report_SHP21Final</v>
      </c>
      <c r="AB1757" s="960">
        <f t="shared" si="296"/>
        <v>44658</v>
      </c>
      <c r="AC1757" t="str">
        <f t="shared" si="297"/>
        <v>Unaudited</v>
      </c>
    </row>
    <row r="1758" spans="1:29" x14ac:dyDescent="0.25">
      <c r="A1758" t="s">
        <v>420</v>
      </c>
      <c r="B1758" t="s">
        <v>1366</v>
      </c>
      <c r="C1758" t="s">
        <v>1367</v>
      </c>
      <c r="D1758">
        <v>1900</v>
      </c>
      <c r="E1758" s="960">
        <v>1</v>
      </c>
      <c r="F1758" t="s">
        <v>1012</v>
      </c>
      <c r="G1758" s="960" t="s">
        <v>1365</v>
      </c>
      <c r="H1758" t="s">
        <v>383</v>
      </c>
      <c r="I1758" s="961" t="s">
        <v>487</v>
      </c>
      <c r="J1758" s="961" t="s">
        <v>490</v>
      </c>
      <c r="K1758" s="961" t="s">
        <v>1000</v>
      </c>
      <c r="L1758" s="956" t="s">
        <v>896</v>
      </c>
      <c r="M1758" s="961" t="s">
        <v>897</v>
      </c>
      <c r="N1758" s="679">
        <f t="shared" ca="1" si="303"/>
        <v>0</v>
      </c>
      <c r="O1758" s="679">
        <f t="shared" ca="1" si="302"/>
        <v>0</v>
      </c>
      <c r="P1758" s="679">
        <f t="shared" ca="1" si="302"/>
        <v>0</v>
      </c>
      <c r="Q1758" s="679">
        <f t="shared" ca="1" si="302"/>
        <v>0</v>
      </c>
      <c r="R1758" s="679">
        <f t="shared" ca="1" si="302"/>
        <v>0</v>
      </c>
      <c r="S1758" s="679">
        <f t="shared" ca="1" si="302"/>
        <v>0</v>
      </c>
      <c r="T1758" s="679">
        <f t="shared" ca="1" si="302"/>
        <v>0</v>
      </c>
      <c r="U1758" s="679">
        <f t="shared" ca="1" si="302"/>
        <v>0</v>
      </c>
      <c r="V1758" s="679">
        <f t="shared" ca="1" si="302"/>
        <v>0</v>
      </c>
      <c r="W1758" s="679">
        <f t="shared" ca="1" si="294"/>
        <v>0</v>
      </c>
      <c r="X1758" s="679">
        <f t="shared" ca="1" si="302"/>
        <v>0</v>
      </c>
      <c r="Y1758" s="679">
        <f t="shared" ca="1" si="302"/>
        <v>0</v>
      </c>
      <c r="Z1758" s="679">
        <f t="shared" ca="1" si="302"/>
        <v>0</v>
      </c>
      <c r="AA1758" t="str">
        <f t="shared" si="295"/>
        <v>ASR_Financial_Report_SHP21Final</v>
      </c>
      <c r="AB1758" s="960">
        <f t="shared" si="296"/>
        <v>44658</v>
      </c>
      <c r="AC1758" t="str">
        <f t="shared" si="297"/>
        <v>Unaudited</v>
      </c>
    </row>
    <row r="1759" spans="1:29" x14ac:dyDescent="0.25">
      <c r="A1759" t="s">
        <v>420</v>
      </c>
      <c r="B1759" t="s">
        <v>1366</v>
      </c>
      <c r="C1759" t="s">
        <v>1367</v>
      </c>
      <c r="D1759">
        <v>1900</v>
      </c>
      <c r="E1759" s="960">
        <v>1</v>
      </c>
      <c r="F1759" t="s">
        <v>1012</v>
      </c>
      <c r="G1759" s="960" t="s">
        <v>1365</v>
      </c>
      <c r="H1759" t="s">
        <v>383</v>
      </c>
      <c r="I1759" s="961" t="s">
        <v>487</v>
      </c>
      <c r="J1759" s="961" t="s">
        <v>13</v>
      </c>
      <c r="K1759" s="961" t="s">
        <v>492</v>
      </c>
      <c r="L1759" s="940" t="s">
        <v>94</v>
      </c>
      <c r="M1759" s="961" t="s">
        <v>146</v>
      </c>
      <c r="N1759" s="679">
        <f t="shared" ca="1" si="303"/>
        <v>0</v>
      </c>
      <c r="O1759" s="679">
        <f t="shared" ca="1" si="302"/>
        <v>0</v>
      </c>
      <c r="P1759" s="679">
        <f t="shared" ca="1" si="302"/>
        <v>0</v>
      </c>
      <c r="Q1759" s="679">
        <f t="shared" ca="1" si="302"/>
        <v>0</v>
      </c>
      <c r="R1759" s="679">
        <f t="shared" ca="1" si="302"/>
        <v>0</v>
      </c>
      <c r="S1759" s="679">
        <f t="shared" ca="1" si="302"/>
        <v>0</v>
      </c>
      <c r="T1759" s="679">
        <f t="shared" ca="1" si="302"/>
        <v>0</v>
      </c>
      <c r="U1759" s="679">
        <f t="shared" ca="1" si="302"/>
        <v>0</v>
      </c>
      <c r="V1759" s="679">
        <f t="shared" ca="1" si="302"/>
        <v>0</v>
      </c>
      <c r="W1759" s="679">
        <f t="shared" ca="1" si="294"/>
        <v>0</v>
      </c>
      <c r="X1759" s="679">
        <f t="shared" ca="1" si="302"/>
        <v>0</v>
      </c>
      <c r="Y1759" s="679">
        <f t="shared" ca="1" si="302"/>
        <v>0</v>
      </c>
      <c r="Z1759" s="679">
        <f t="shared" ca="1" si="302"/>
        <v>0</v>
      </c>
      <c r="AA1759" t="str">
        <f t="shared" si="295"/>
        <v>ASR_Financial_Report_SHP21Final</v>
      </c>
      <c r="AB1759" s="960">
        <f t="shared" si="296"/>
        <v>44658</v>
      </c>
      <c r="AC1759" t="str">
        <f t="shared" si="297"/>
        <v>Unaudited</v>
      </c>
    </row>
    <row r="1760" spans="1:29" x14ac:dyDescent="0.25">
      <c r="A1760" t="s">
        <v>420</v>
      </c>
      <c r="B1760" t="s">
        <v>1366</v>
      </c>
      <c r="C1760" t="s">
        <v>1367</v>
      </c>
      <c r="D1760">
        <v>1900</v>
      </c>
      <c r="E1760" s="960">
        <v>1</v>
      </c>
      <c r="F1760" t="s">
        <v>1012</v>
      </c>
      <c r="G1760" s="960" t="s">
        <v>1365</v>
      </c>
      <c r="H1760" t="s">
        <v>383</v>
      </c>
      <c r="I1760" s="961" t="s">
        <v>487</v>
      </c>
      <c r="J1760" s="961" t="s">
        <v>13</v>
      </c>
      <c r="K1760" s="961" t="s">
        <v>13</v>
      </c>
      <c r="L1760" s="940" t="s">
        <v>35</v>
      </c>
      <c r="M1760" s="961" t="s">
        <v>13</v>
      </c>
      <c r="N1760" s="679">
        <f t="shared" ca="1" si="303"/>
        <v>0</v>
      </c>
      <c r="O1760" s="679">
        <f t="shared" ca="1" si="302"/>
        <v>0</v>
      </c>
      <c r="P1760" s="679">
        <f t="shared" ca="1" si="302"/>
        <v>0</v>
      </c>
      <c r="Q1760" s="679">
        <f t="shared" ca="1" si="302"/>
        <v>0</v>
      </c>
      <c r="R1760" s="679">
        <f t="shared" ca="1" si="302"/>
        <v>0</v>
      </c>
      <c r="S1760" s="679">
        <f t="shared" ca="1" si="302"/>
        <v>0</v>
      </c>
      <c r="T1760" s="679">
        <f t="shared" ca="1" si="302"/>
        <v>0</v>
      </c>
      <c r="U1760" s="679">
        <f t="shared" ca="1" si="302"/>
        <v>0</v>
      </c>
      <c r="V1760" s="679">
        <f t="shared" ca="1" si="302"/>
        <v>0</v>
      </c>
      <c r="W1760" s="679">
        <f t="shared" ca="1" si="294"/>
        <v>0</v>
      </c>
      <c r="X1760" s="679">
        <f t="shared" ca="1" si="302"/>
        <v>0</v>
      </c>
      <c r="Y1760" s="679">
        <f t="shared" ca="1" si="302"/>
        <v>0</v>
      </c>
      <c r="Z1760" s="679">
        <f t="shared" ca="1" si="302"/>
        <v>0</v>
      </c>
      <c r="AA1760" t="str">
        <f t="shared" si="295"/>
        <v>ASR_Financial_Report_SHP21Final</v>
      </c>
      <c r="AB1760" s="960">
        <f t="shared" si="296"/>
        <v>44658</v>
      </c>
      <c r="AC1760" t="str">
        <f t="shared" si="297"/>
        <v>Unaudited</v>
      </c>
    </row>
    <row r="1761" spans="1:29" x14ac:dyDescent="0.25">
      <c r="A1761" t="s">
        <v>420</v>
      </c>
      <c r="B1761" t="s">
        <v>1366</v>
      </c>
      <c r="C1761" t="s">
        <v>1367</v>
      </c>
      <c r="D1761">
        <v>1900</v>
      </c>
      <c r="E1761" s="960">
        <v>1</v>
      </c>
      <c r="F1761" t="s">
        <v>1012</v>
      </c>
      <c r="G1761" s="960" t="s">
        <v>1365</v>
      </c>
      <c r="H1761" t="s">
        <v>383</v>
      </c>
      <c r="I1761" s="968" t="s">
        <v>488</v>
      </c>
      <c r="J1761" s="968" t="s">
        <v>444</v>
      </c>
      <c r="K1761" s="968" t="s">
        <v>0</v>
      </c>
      <c r="L1761" s="948">
        <v>2.1</v>
      </c>
      <c r="M1761" s="968" t="s">
        <v>147</v>
      </c>
      <c r="N1761" s="679">
        <f t="shared" ca="1" si="303"/>
        <v>0</v>
      </c>
      <c r="O1761" s="679">
        <f t="shared" ca="1" si="302"/>
        <v>0</v>
      </c>
      <c r="P1761" s="679">
        <f t="shared" ca="1" si="302"/>
        <v>0</v>
      </c>
      <c r="Q1761" s="679">
        <f t="shared" ca="1" si="302"/>
        <v>0</v>
      </c>
      <c r="R1761" s="679">
        <f t="shared" ca="1" si="302"/>
        <v>0</v>
      </c>
      <c r="S1761" s="679">
        <f t="shared" ca="1" si="302"/>
        <v>0</v>
      </c>
      <c r="T1761" s="679">
        <f t="shared" ca="1" si="302"/>
        <v>0</v>
      </c>
      <c r="U1761" s="679">
        <f t="shared" ca="1" si="302"/>
        <v>0</v>
      </c>
      <c r="V1761" s="679">
        <f t="shared" ca="1" si="302"/>
        <v>0</v>
      </c>
      <c r="W1761" s="679">
        <f t="shared" ca="1" si="294"/>
        <v>0</v>
      </c>
      <c r="X1761" s="679">
        <f t="shared" ca="1" si="302"/>
        <v>0</v>
      </c>
      <c r="Y1761" s="679">
        <f t="shared" ca="1" si="302"/>
        <v>0</v>
      </c>
      <c r="Z1761" s="679">
        <f t="shared" ca="1" si="302"/>
        <v>0</v>
      </c>
      <c r="AA1761" t="str">
        <f t="shared" si="295"/>
        <v>ASR_Financial_Report_SHP21Final</v>
      </c>
      <c r="AB1761" s="960">
        <f t="shared" si="296"/>
        <v>44658</v>
      </c>
      <c r="AC1761" t="str">
        <f t="shared" si="297"/>
        <v>Unaudited</v>
      </c>
    </row>
    <row r="1762" spans="1:29" ht="30" x14ac:dyDescent="0.25">
      <c r="A1762" t="s">
        <v>420</v>
      </c>
      <c r="B1762" t="s">
        <v>1366</v>
      </c>
      <c r="C1762" t="s">
        <v>1367</v>
      </c>
      <c r="D1762">
        <v>1900</v>
      </c>
      <c r="E1762" s="960">
        <v>1</v>
      </c>
      <c r="F1762" t="s">
        <v>1012</v>
      </c>
      <c r="G1762" s="960" t="s">
        <v>1365</v>
      </c>
      <c r="H1762" t="s">
        <v>383</v>
      </c>
      <c r="I1762" s="940" t="s">
        <v>488</v>
      </c>
      <c r="J1762" s="940" t="s">
        <v>444</v>
      </c>
      <c r="K1762" s="940" t="s">
        <v>0</v>
      </c>
      <c r="L1762" s="940">
        <v>2.2000000000000002</v>
      </c>
      <c r="M1762" s="961" t="s">
        <v>148</v>
      </c>
      <c r="N1762" s="679">
        <f t="shared" ca="1" si="303"/>
        <v>0</v>
      </c>
      <c r="O1762" s="679">
        <f t="shared" ca="1" si="302"/>
        <v>0</v>
      </c>
      <c r="P1762" s="679">
        <f t="shared" ca="1" si="302"/>
        <v>0</v>
      </c>
      <c r="Q1762" s="679">
        <f t="shared" ca="1" si="302"/>
        <v>0</v>
      </c>
      <c r="R1762" s="679">
        <f t="shared" ca="1" si="302"/>
        <v>0</v>
      </c>
      <c r="S1762" s="679">
        <f t="shared" ca="1" si="302"/>
        <v>0</v>
      </c>
      <c r="T1762" s="679">
        <f t="shared" ca="1" si="302"/>
        <v>0</v>
      </c>
      <c r="U1762" s="679">
        <f t="shared" ca="1" si="302"/>
        <v>0</v>
      </c>
      <c r="V1762" s="679">
        <f t="shared" ca="1" si="302"/>
        <v>0</v>
      </c>
      <c r="W1762" s="679">
        <f t="shared" ca="1" si="294"/>
        <v>0</v>
      </c>
      <c r="X1762" s="679">
        <f t="shared" ca="1" si="302"/>
        <v>0</v>
      </c>
      <c r="Y1762" s="679">
        <f t="shared" ca="1" si="302"/>
        <v>0</v>
      </c>
      <c r="Z1762" s="679">
        <f t="shared" ca="1" si="302"/>
        <v>0</v>
      </c>
      <c r="AA1762" t="str">
        <f t="shared" si="295"/>
        <v>ASR_Financial_Report_SHP21Final</v>
      </c>
      <c r="AB1762" s="960">
        <f t="shared" si="296"/>
        <v>44658</v>
      </c>
      <c r="AC1762" t="str">
        <f t="shared" si="297"/>
        <v>Unaudited</v>
      </c>
    </row>
    <row r="1763" spans="1:29" x14ac:dyDescent="0.25">
      <c r="A1763" t="s">
        <v>420</v>
      </c>
      <c r="B1763" t="s">
        <v>1366</v>
      </c>
      <c r="C1763" t="s">
        <v>1367</v>
      </c>
      <c r="D1763">
        <v>1900</v>
      </c>
      <c r="E1763" s="960">
        <v>1</v>
      </c>
      <c r="F1763" t="s">
        <v>1012</v>
      </c>
      <c r="G1763" s="960" t="s">
        <v>1365</v>
      </c>
      <c r="H1763" t="s">
        <v>383</v>
      </c>
      <c r="I1763" s="940" t="s">
        <v>488</v>
      </c>
      <c r="J1763" s="940" t="s">
        <v>444</v>
      </c>
      <c r="K1763" s="940" t="s">
        <v>0</v>
      </c>
      <c r="L1763" s="946">
        <v>2.2999999999999998</v>
      </c>
      <c r="M1763" s="962" t="s">
        <v>149</v>
      </c>
      <c r="N1763" s="679">
        <f t="shared" ca="1" si="303"/>
        <v>0</v>
      </c>
      <c r="O1763" s="679">
        <f t="shared" ca="1" si="302"/>
        <v>0</v>
      </c>
      <c r="P1763" s="679">
        <f t="shared" ca="1" si="302"/>
        <v>0</v>
      </c>
      <c r="Q1763" s="679">
        <f t="shared" ca="1" si="302"/>
        <v>0</v>
      </c>
      <c r="R1763" s="679">
        <f t="shared" ca="1" si="302"/>
        <v>0</v>
      </c>
      <c r="S1763" s="679">
        <f t="shared" ca="1" si="302"/>
        <v>0</v>
      </c>
      <c r="T1763" s="679">
        <f t="shared" ca="1" si="302"/>
        <v>0</v>
      </c>
      <c r="U1763" s="679">
        <f t="shared" ca="1" si="302"/>
        <v>0</v>
      </c>
      <c r="V1763" s="679">
        <f t="shared" ca="1" si="302"/>
        <v>0</v>
      </c>
      <c r="W1763" s="679">
        <f t="shared" ca="1" si="294"/>
        <v>0</v>
      </c>
      <c r="X1763" s="679">
        <f t="shared" ca="1" si="302"/>
        <v>0</v>
      </c>
      <c r="Y1763" s="679">
        <f t="shared" ca="1" si="302"/>
        <v>0</v>
      </c>
      <c r="Z1763" s="679">
        <f t="shared" ca="1" si="302"/>
        <v>0</v>
      </c>
      <c r="AA1763" t="str">
        <f t="shared" si="295"/>
        <v>ASR_Financial_Report_SHP21Final</v>
      </c>
      <c r="AB1763" s="960">
        <f t="shared" si="296"/>
        <v>44658</v>
      </c>
      <c r="AC1763" t="str">
        <f t="shared" si="297"/>
        <v>Unaudited</v>
      </c>
    </row>
    <row r="1764" spans="1:29" x14ac:dyDescent="0.25">
      <c r="A1764" t="s">
        <v>420</v>
      </c>
      <c r="B1764" t="s">
        <v>1366</v>
      </c>
      <c r="C1764" t="s">
        <v>1367</v>
      </c>
      <c r="D1764">
        <v>1900</v>
      </c>
      <c r="E1764" s="960">
        <v>1</v>
      </c>
      <c r="F1764" t="s">
        <v>1012</v>
      </c>
      <c r="G1764" s="960" t="s">
        <v>1365</v>
      </c>
      <c r="H1764" t="s">
        <v>383</v>
      </c>
      <c r="I1764" s="961" t="s">
        <v>488</v>
      </c>
      <c r="J1764" s="961" t="s">
        <v>444</v>
      </c>
      <c r="K1764" s="961" t="s">
        <v>0</v>
      </c>
      <c r="L1764" s="940">
        <v>2.4</v>
      </c>
      <c r="M1764" s="961" t="s">
        <v>150</v>
      </c>
      <c r="N1764" s="679">
        <f t="shared" ca="1" si="303"/>
        <v>0</v>
      </c>
      <c r="O1764" s="679">
        <f t="shared" ca="1" si="302"/>
        <v>0</v>
      </c>
      <c r="P1764" s="679">
        <f t="shared" ca="1" si="302"/>
        <v>0</v>
      </c>
      <c r="Q1764" s="679">
        <f t="shared" ca="1" si="302"/>
        <v>0</v>
      </c>
      <c r="R1764" s="679">
        <f t="shared" ca="1" si="302"/>
        <v>0</v>
      </c>
      <c r="S1764" s="679">
        <f t="shared" ca="1" si="302"/>
        <v>0</v>
      </c>
      <c r="T1764" s="679">
        <f t="shared" ca="1" si="302"/>
        <v>0</v>
      </c>
      <c r="U1764" s="679">
        <f t="shared" ca="1" si="302"/>
        <v>0</v>
      </c>
      <c r="V1764" s="679">
        <f t="shared" ca="1" si="302"/>
        <v>0</v>
      </c>
      <c r="W1764" s="679">
        <f t="shared" ca="1" si="294"/>
        <v>0</v>
      </c>
      <c r="X1764" s="679">
        <f t="shared" ca="1" si="302"/>
        <v>0</v>
      </c>
      <c r="Y1764" s="679">
        <f t="shared" ca="1" si="302"/>
        <v>0</v>
      </c>
      <c r="Z1764" s="679">
        <f t="shared" ca="1" si="302"/>
        <v>0</v>
      </c>
      <c r="AA1764" t="str">
        <f t="shared" si="295"/>
        <v>ASR_Financial_Report_SHP21Final</v>
      </c>
      <c r="AB1764" s="960">
        <f t="shared" si="296"/>
        <v>44658</v>
      </c>
      <c r="AC1764" t="str">
        <f t="shared" si="297"/>
        <v>Unaudited</v>
      </c>
    </row>
    <row r="1765" spans="1:29" ht="30" x14ac:dyDescent="0.25">
      <c r="A1765" t="s">
        <v>420</v>
      </c>
      <c r="B1765" t="s">
        <v>1366</v>
      </c>
      <c r="C1765" t="s">
        <v>1367</v>
      </c>
      <c r="D1765">
        <v>1900</v>
      </c>
      <c r="E1765" s="960">
        <v>1</v>
      </c>
      <c r="F1765" t="s">
        <v>1012</v>
      </c>
      <c r="G1765" s="960" t="s">
        <v>1365</v>
      </c>
      <c r="H1765" t="s">
        <v>383</v>
      </c>
      <c r="I1765" s="940" t="s">
        <v>488</v>
      </c>
      <c r="J1765" s="940" t="s">
        <v>444</v>
      </c>
      <c r="K1765" s="940" t="s">
        <v>0</v>
      </c>
      <c r="L1765" s="940">
        <v>2.5</v>
      </c>
      <c r="M1765" s="961" t="s">
        <v>151</v>
      </c>
      <c r="N1765" s="679">
        <f t="shared" ca="1" si="303"/>
        <v>0</v>
      </c>
      <c r="O1765" s="679">
        <f t="shared" ca="1" si="302"/>
        <v>0</v>
      </c>
      <c r="P1765" s="679">
        <f t="shared" ca="1" si="302"/>
        <v>0</v>
      </c>
      <c r="Q1765" s="679">
        <f t="shared" ca="1" si="302"/>
        <v>0</v>
      </c>
      <c r="R1765" s="679">
        <f t="shared" ca="1" si="302"/>
        <v>0</v>
      </c>
      <c r="S1765" s="679">
        <f t="shared" ca="1" si="302"/>
        <v>0</v>
      </c>
      <c r="T1765" s="679">
        <f t="shared" ca="1" si="302"/>
        <v>0</v>
      </c>
      <c r="U1765" s="679">
        <f t="shared" ca="1" si="302"/>
        <v>0</v>
      </c>
      <c r="V1765" s="679">
        <f t="shared" ca="1" si="302"/>
        <v>0</v>
      </c>
      <c r="W1765" s="679">
        <f t="shared" ca="1" si="294"/>
        <v>0</v>
      </c>
      <c r="X1765" s="679">
        <f t="shared" ca="1" si="302"/>
        <v>0</v>
      </c>
      <c r="Y1765" s="679">
        <f t="shared" ca="1" si="302"/>
        <v>0</v>
      </c>
      <c r="Z1765" s="679">
        <f t="shared" ca="1" si="302"/>
        <v>0</v>
      </c>
      <c r="AA1765" t="str">
        <f t="shared" si="295"/>
        <v>ASR_Financial_Report_SHP21Final</v>
      </c>
      <c r="AB1765" s="960">
        <f t="shared" si="296"/>
        <v>44658</v>
      </c>
      <c r="AC1765" t="str">
        <f t="shared" si="297"/>
        <v>Unaudited</v>
      </c>
    </row>
    <row r="1766" spans="1:29" x14ac:dyDescent="0.25">
      <c r="A1766" t="s">
        <v>420</v>
      </c>
      <c r="B1766" t="s">
        <v>1366</v>
      </c>
      <c r="C1766" t="s">
        <v>1367</v>
      </c>
      <c r="D1766">
        <v>1900</v>
      </c>
      <c r="E1766" s="960">
        <v>1</v>
      </c>
      <c r="F1766" t="s">
        <v>1012</v>
      </c>
      <c r="G1766" s="960" t="s">
        <v>1365</v>
      </c>
      <c r="H1766" t="s">
        <v>383</v>
      </c>
      <c r="I1766" s="940" t="s">
        <v>488</v>
      </c>
      <c r="J1766" s="940" t="s">
        <v>444</v>
      </c>
      <c r="K1766" s="940" t="s">
        <v>0</v>
      </c>
      <c r="L1766" s="940" t="s">
        <v>96</v>
      </c>
      <c r="M1766" s="961" t="s">
        <v>7</v>
      </c>
      <c r="N1766" s="679">
        <f t="shared" ca="1" si="303"/>
        <v>0</v>
      </c>
      <c r="O1766" s="679">
        <f t="shared" ca="1" si="302"/>
        <v>0</v>
      </c>
      <c r="P1766" s="679">
        <f t="shared" ca="1" si="302"/>
        <v>0</v>
      </c>
      <c r="Q1766" s="679">
        <f t="shared" ca="1" si="302"/>
        <v>0</v>
      </c>
      <c r="R1766" s="679">
        <f t="shared" ca="1" si="302"/>
        <v>0</v>
      </c>
      <c r="S1766" s="679">
        <f t="shared" ca="1" si="302"/>
        <v>0</v>
      </c>
      <c r="T1766" s="679">
        <f t="shared" ca="1" si="302"/>
        <v>0</v>
      </c>
      <c r="U1766" s="679">
        <f t="shared" ca="1" si="302"/>
        <v>0</v>
      </c>
      <c r="V1766" s="679">
        <f t="shared" ca="1" si="302"/>
        <v>0</v>
      </c>
      <c r="W1766" s="679">
        <f t="shared" ca="1" si="294"/>
        <v>0</v>
      </c>
      <c r="X1766" s="679">
        <f t="shared" ca="1" si="302"/>
        <v>0</v>
      </c>
      <c r="Y1766" s="679">
        <f t="shared" ca="1" si="302"/>
        <v>0</v>
      </c>
      <c r="Z1766" s="679">
        <f t="shared" ca="1" si="302"/>
        <v>0</v>
      </c>
      <c r="AA1766" t="str">
        <f t="shared" si="295"/>
        <v>ASR_Financial_Report_SHP21Final</v>
      </c>
      <c r="AB1766" s="960">
        <f t="shared" si="296"/>
        <v>44658</v>
      </c>
      <c r="AC1766" t="str">
        <f t="shared" si="297"/>
        <v>Unaudited</v>
      </c>
    </row>
    <row r="1767" spans="1:29" x14ac:dyDescent="0.25">
      <c r="A1767" t="s">
        <v>420</v>
      </c>
      <c r="B1767" t="s">
        <v>1366</v>
      </c>
      <c r="C1767" t="s">
        <v>1367</v>
      </c>
      <c r="D1767">
        <v>1900</v>
      </c>
      <c r="E1767" s="960">
        <v>1</v>
      </c>
      <c r="F1767" t="s">
        <v>1012</v>
      </c>
      <c r="G1767" s="960" t="s">
        <v>1365</v>
      </c>
      <c r="H1767" t="s">
        <v>383</v>
      </c>
      <c r="I1767" s="961" t="s">
        <v>488</v>
      </c>
      <c r="J1767" s="961" t="s">
        <v>444</v>
      </c>
      <c r="K1767" s="961" t="s">
        <v>0</v>
      </c>
      <c r="L1767" s="940" t="s">
        <v>152</v>
      </c>
      <c r="M1767" s="961" t="s">
        <v>451</v>
      </c>
      <c r="N1767" s="679">
        <f t="shared" ca="1" si="303"/>
        <v>0</v>
      </c>
      <c r="O1767" s="679">
        <f t="shared" ca="1" si="302"/>
        <v>0</v>
      </c>
      <c r="P1767" s="679">
        <f t="shared" ca="1" si="302"/>
        <v>0</v>
      </c>
      <c r="Q1767" s="679">
        <f t="shared" ca="1" si="302"/>
        <v>0</v>
      </c>
      <c r="R1767" s="679">
        <f t="shared" ca="1" si="302"/>
        <v>0</v>
      </c>
      <c r="S1767" s="679">
        <f t="shared" ca="1" si="302"/>
        <v>0</v>
      </c>
      <c r="T1767" s="679">
        <f t="shared" ca="1" si="302"/>
        <v>0</v>
      </c>
      <c r="U1767" s="679">
        <f t="shared" ca="1" si="302"/>
        <v>0</v>
      </c>
      <c r="V1767" s="679">
        <f t="shared" ca="1" si="302"/>
        <v>0</v>
      </c>
      <c r="W1767" s="679">
        <f t="shared" ca="1" si="294"/>
        <v>0</v>
      </c>
      <c r="X1767" s="679">
        <f t="shared" ca="1" si="302"/>
        <v>0</v>
      </c>
      <c r="Y1767" s="679">
        <f t="shared" ca="1" si="302"/>
        <v>0</v>
      </c>
      <c r="Z1767" s="679">
        <f t="shared" ca="1" si="302"/>
        <v>0</v>
      </c>
      <c r="AA1767" t="str">
        <f t="shared" si="295"/>
        <v>ASR_Financial_Report_SHP21Final</v>
      </c>
      <c r="AB1767" s="960">
        <f t="shared" si="296"/>
        <v>44658</v>
      </c>
      <c r="AC1767" t="str">
        <f t="shared" si="297"/>
        <v>Unaudited</v>
      </c>
    </row>
    <row r="1768" spans="1:29" x14ac:dyDescent="0.25">
      <c r="A1768" t="s">
        <v>420</v>
      </c>
      <c r="B1768" t="s">
        <v>1366</v>
      </c>
      <c r="C1768" t="s">
        <v>1367</v>
      </c>
      <c r="D1768">
        <v>1900</v>
      </c>
      <c r="E1768" s="960">
        <v>1</v>
      </c>
      <c r="F1768" t="s">
        <v>1012</v>
      </c>
      <c r="G1768" s="960" t="s">
        <v>1365</v>
      </c>
      <c r="H1768" t="s">
        <v>383</v>
      </c>
      <c r="I1768" s="961" t="s">
        <v>488</v>
      </c>
      <c r="J1768" s="961" t="s">
        <v>444</v>
      </c>
      <c r="K1768" s="961" t="s">
        <v>0</v>
      </c>
      <c r="L1768" s="956" t="s">
        <v>898</v>
      </c>
      <c r="M1768" s="961" t="s">
        <v>24</v>
      </c>
      <c r="N1768" s="679">
        <f t="shared" ca="1" si="303"/>
        <v>0</v>
      </c>
      <c r="O1768" s="679">
        <f t="shared" ca="1" si="302"/>
        <v>0</v>
      </c>
      <c r="P1768" s="679">
        <f t="shared" ca="1" si="302"/>
        <v>0</v>
      </c>
      <c r="Q1768" s="679">
        <f t="shared" ca="1" si="302"/>
        <v>0</v>
      </c>
      <c r="R1768" s="679">
        <f t="shared" ca="1" si="302"/>
        <v>0</v>
      </c>
      <c r="S1768" s="679">
        <f t="shared" ca="1" si="302"/>
        <v>0</v>
      </c>
      <c r="T1768" s="679">
        <f t="shared" ca="1" si="302"/>
        <v>0</v>
      </c>
      <c r="U1768" s="679">
        <f t="shared" ca="1" si="302"/>
        <v>0</v>
      </c>
      <c r="V1768" s="679">
        <f t="shared" ca="1" si="302"/>
        <v>0</v>
      </c>
      <c r="W1768" s="679">
        <f t="shared" ca="1" si="294"/>
        <v>0</v>
      </c>
      <c r="X1768" s="679">
        <f t="shared" ca="1" si="302"/>
        <v>0</v>
      </c>
      <c r="Y1768" s="679">
        <f t="shared" ca="1" si="302"/>
        <v>0</v>
      </c>
      <c r="Z1768" s="679">
        <f t="shared" ca="1" si="302"/>
        <v>0</v>
      </c>
      <c r="AA1768" t="str">
        <f t="shared" si="295"/>
        <v>ASR_Financial_Report_SHP21Final</v>
      </c>
      <c r="AB1768" s="960">
        <f t="shared" si="296"/>
        <v>44658</v>
      </c>
      <c r="AC1768" t="str">
        <f t="shared" si="297"/>
        <v>Unaudited</v>
      </c>
    </row>
    <row r="1769" spans="1:29" x14ac:dyDescent="0.25">
      <c r="A1769" t="s">
        <v>420</v>
      </c>
      <c r="B1769" t="s">
        <v>1366</v>
      </c>
      <c r="C1769" t="s">
        <v>1367</v>
      </c>
      <c r="D1769">
        <v>1900</v>
      </c>
      <c r="E1769" s="960">
        <v>1</v>
      </c>
      <c r="F1769" t="s">
        <v>1012</v>
      </c>
      <c r="G1769" s="960" t="s">
        <v>1365</v>
      </c>
      <c r="H1769" t="s">
        <v>383</v>
      </c>
      <c r="I1769" s="940" t="s">
        <v>488</v>
      </c>
      <c r="J1769" s="940" t="s">
        <v>444</v>
      </c>
      <c r="K1769" s="940" t="s">
        <v>53</v>
      </c>
      <c r="L1769" s="940">
        <v>3.1</v>
      </c>
      <c r="M1769" s="961" t="s">
        <v>33</v>
      </c>
      <c r="N1769" s="679">
        <f t="shared" ca="1" si="303"/>
        <v>0</v>
      </c>
      <c r="O1769" s="679">
        <f t="shared" ca="1" si="302"/>
        <v>0</v>
      </c>
      <c r="P1769" s="679">
        <f t="shared" ca="1" si="302"/>
        <v>0</v>
      </c>
      <c r="Q1769" s="679">
        <f t="shared" ca="1" si="302"/>
        <v>0</v>
      </c>
      <c r="R1769" s="679">
        <f t="shared" ca="1" si="302"/>
        <v>0</v>
      </c>
      <c r="S1769" s="679">
        <f t="shared" ca="1" si="302"/>
        <v>0</v>
      </c>
      <c r="T1769" s="679">
        <f t="shared" ca="1" si="302"/>
        <v>0</v>
      </c>
      <c r="U1769" s="679">
        <f t="shared" ca="1" si="302"/>
        <v>0</v>
      </c>
      <c r="V1769" s="679">
        <f t="shared" ca="1" si="302"/>
        <v>0</v>
      </c>
      <c r="W1769" s="679">
        <f t="shared" ca="1" si="294"/>
        <v>0</v>
      </c>
      <c r="X1769" s="679">
        <f t="shared" ca="1" si="302"/>
        <v>0</v>
      </c>
      <c r="Y1769" s="679">
        <f t="shared" ca="1" si="302"/>
        <v>0</v>
      </c>
      <c r="Z1769" s="679">
        <f t="shared" ca="1" si="302"/>
        <v>0</v>
      </c>
      <c r="AA1769" t="str">
        <f t="shared" si="295"/>
        <v>ASR_Financial_Report_SHP21Final</v>
      </c>
      <c r="AB1769" s="960">
        <f t="shared" si="296"/>
        <v>44658</v>
      </c>
      <c r="AC1769" t="str">
        <f t="shared" si="297"/>
        <v>Unaudited</v>
      </c>
    </row>
    <row r="1770" spans="1:29" x14ac:dyDescent="0.25">
      <c r="A1770" t="s">
        <v>420</v>
      </c>
      <c r="B1770" t="s">
        <v>1366</v>
      </c>
      <c r="C1770" t="s">
        <v>1367</v>
      </c>
      <c r="D1770">
        <v>1900</v>
      </c>
      <c r="E1770" s="960">
        <v>1</v>
      </c>
      <c r="F1770" t="s">
        <v>1012</v>
      </c>
      <c r="G1770" s="960" t="s">
        <v>1365</v>
      </c>
      <c r="H1770" t="s">
        <v>383</v>
      </c>
      <c r="I1770" s="940" t="s">
        <v>488</v>
      </c>
      <c r="J1770" s="940" t="s">
        <v>444</v>
      </c>
      <c r="K1770" s="940" t="s">
        <v>53</v>
      </c>
      <c r="L1770" s="940">
        <v>3.2</v>
      </c>
      <c r="M1770" s="961" t="s">
        <v>34</v>
      </c>
      <c r="N1770" s="679">
        <f t="shared" ca="1" si="303"/>
        <v>0</v>
      </c>
      <c r="O1770" s="679">
        <f t="shared" ca="1" si="302"/>
        <v>0</v>
      </c>
      <c r="P1770" s="679">
        <f t="shared" ca="1" si="302"/>
        <v>0</v>
      </c>
      <c r="Q1770" s="679">
        <f t="shared" ca="1" si="302"/>
        <v>0</v>
      </c>
      <c r="R1770" s="679">
        <f t="shared" ca="1" si="302"/>
        <v>0</v>
      </c>
      <c r="S1770" s="679">
        <f t="shared" ca="1" si="302"/>
        <v>0</v>
      </c>
      <c r="T1770" s="679">
        <f t="shared" ca="1" si="302"/>
        <v>0</v>
      </c>
      <c r="U1770" s="679">
        <f t="shared" ca="1" si="302"/>
        <v>0</v>
      </c>
      <c r="V1770" s="679">
        <f t="shared" ca="1" si="302"/>
        <v>0</v>
      </c>
      <c r="W1770" s="679">
        <f t="shared" ca="1" si="294"/>
        <v>0</v>
      </c>
      <c r="X1770" s="679">
        <f t="shared" ca="1" si="302"/>
        <v>0</v>
      </c>
      <c r="Y1770" s="679">
        <f t="shared" ca="1" si="302"/>
        <v>0</v>
      </c>
      <c r="Z1770" s="679">
        <f t="shared" ca="1" si="302"/>
        <v>0</v>
      </c>
      <c r="AA1770" t="str">
        <f t="shared" si="295"/>
        <v>ASR_Financial_Report_SHP21Final</v>
      </c>
      <c r="AB1770" s="960">
        <f t="shared" si="296"/>
        <v>44658</v>
      </c>
      <c r="AC1770" t="str">
        <f t="shared" si="297"/>
        <v>Unaudited</v>
      </c>
    </row>
    <row r="1771" spans="1:29" x14ac:dyDescent="0.25">
      <c r="A1771" t="s">
        <v>420</v>
      </c>
      <c r="B1771" t="s">
        <v>1366</v>
      </c>
      <c r="C1771" t="s">
        <v>1367</v>
      </c>
      <c r="D1771">
        <v>1900</v>
      </c>
      <c r="E1771" s="960">
        <v>1</v>
      </c>
      <c r="F1771" t="s">
        <v>1012</v>
      </c>
      <c r="G1771" s="960" t="s">
        <v>1365</v>
      </c>
      <c r="H1771" t="s">
        <v>383</v>
      </c>
      <c r="I1771" s="940" t="s">
        <v>488</v>
      </c>
      <c r="J1771" s="940" t="s">
        <v>444</v>
      </c>
      <c r="K1771" s="940" t="s">
        <v>53</v>
      </c>
      <c r="L1771" s="940">
        <v>3.3</v>
      </c>
      <c r="M1771" s="961" t="s">
        <v>54</v>
      </c>
      <c r="N1771" s="679">
        <f t="shared" ca="1" si="303"/>
        <v>0</v>
      </c>
      <c r="O1771" s="679">
        <f t="shared" ca="1" si="302"/>
        <v>0</v>
      </c>
      <c r="P1771" s="679">
        <f t="shared" ca="1" si="302"/>
        <v>0</v>
      </c>
      <c r="Q1771" s="679">
        <f t="shared" ca="1" si="302"/>
        <v>0</v>
      </c>
      <c r="R1771" s="679">
        <f t="shared" ca="1" si="302"/>
        <v>0</v>
      </c>
      <c r="S1771" s="679">
        <f t="shared" ca="1" si="302"/>
        <v>0</v>
      </c>
      <c r="T1771" s="679">
        <f t="shared" ca="1" si="302"/>
        <v>0</v>
      </c>
      <c r="U1771" s="679">
        <f t="shared" ca="1" si="302"/>
        <v>0</v>
      </c>
      <c r="V1771" s="679">
        <f t="shared" ca="1" si="302"/>
        <v>0</v>
      </c>
      <c r="W1771" s="679">
        <f t="shared" ca="1" si="294"/>
        <v>0</v>
      </c>
      <c r="X1771" s="679">
        <f t="shared" ca="1" si="302"/>
        <v>0</v>
      </c>
      <c r="Y1771" s="679">
        <f t="shared" ca="1" si="302"/>
        <v>0</v>
      </c>
      <c r="Z1771" s="679">
        <f t="shared" ca="1" si="302"/>
        <v>0</v>
      </c>
      <c r="AA1771" t="str">
        <f t="shared" si="295"/>
        <v>ASR_Financial_Report_SHP21Final</v>
      </c>
      <c r="AB1771" s="960">
        <f t="shared" si="296"/>
        <v>44658</v>
      </c>
      <c r="AC1771" t="str">
        <f t="shared" si="297"/>
        <v>Unaudited</v>
      </c>
    </row>
    <row r="1772" spans="1:29" x14ac:dyDescent="0.25">
      <c r="A1772" t="s">
        <v>420</v>
      </c>
      <c r="B1772" t="s">
        <v>1366</v>
      </c>
      <c r="C1772" t="s">
        <v>1367</v>
      </c>
      <c r="D1772">
        <v>1900</v>
      </c>
      <c r="E1772" s="960">
        <v>1</v>
      </c>
      <c r="F1772" t="s">
        <v>1012</v>
      </c>
      <c r="G1772" s="960" t="s">
        <v>1365</v>
      </c>
      <c r="H1772" t="s">
        <v>383</v>
      </c>
      <c r="I1772" s="940" t="s">
        <v>488</v>
      </c>
      <c r="J1772" s="940" t="s">
        <v>444</v>
      </c>
      <c r="K1772" s="940" t="s">
        <v>53</v>
      </c>
      <c r="L1772" s="956" t="s">
        <v>44</v>
      </c>
      <c r="M1772" s="961" t="s">
        <v>153</v>
      </c>
      <c r="N1772" s="679">
        <f t="shared" ca="1" si="303"/>
        <v>0</v>
      </c>
      <c r="O1772" s="679">
        <f t="shared" ca="1" si="302"/>
        <v>0</v>
      </c>
      <c r="P1772" s="679">
        <f t="shared" ca="1" si="302"/>
        <v>0</v>
      </c>
      <c r="Q1772" s="679">
        <f t="shared" ca="1" si="302"/>
        <v>0</v>
      </c>
      <c r="R1772" s="679">
        <f t="shared" ca="1" si="302"/>
        <v>0</v>
      </c>
      <c r="S1772" s="679">
        <f t="shared" ca="1" si="302"/>
        <v>0</v>
      </c>
      <c r="T1772" s="679">
        <f t="shared" ca="1" si="302"/>
        <v>0</v>
      </c>
      <c r="U1772" s="679">
        <f t="shared" ca="1" si="302"/>
        <v>0</v>
      </c>
      <c r="V1772" s="679">
        <f t="shared" ca="1" si="302"/>
        <v>0</v>
      </c>
      <c r="W1772" s="679">
        <f t="shared" ca="1" si="294"/>
        <v>0</v>
      </c>
      <c r="X1772" s="679">
        <f t="shared" ca="1" si="302"/>
        <v>0</v>
      </c>
      <c r="Y1772" s="679">
        <f t="shared" ca="1" si="302"/>
        <v>0</v>
      </c>
      <c r="Z1772" s="679">
        <f t="shared" ca="1" si="302"/>
        <v>0</v>
      </c>
      <c r="AA1772" t="str">
        <f t="shared" si="295"/>
        <v>ASR_Financial_Report_SHP21Final</v>
      </c>
      <c r="AB1772" s="960">
        <f t="shared" si="296"/>
        <v>44658</v>
      </c>
      <c r="AC1772" t="str">
        <f t="shared" si="297"/>
        <v>Unaudited</v>
      </c>
    </row>
    <row r="1773" spans="1:29" x14ac:dyDescent="0.25">
      <c r="A1773" t="s">
        <v>420</v>
      </c>
      <c r="B1773" t="s">
        <v>1366</v>
      </c>
      <c r="C1773" t="s">
        <v>1367</v>
      </c>
      <c r="D1773">
        <v>1900</v>
      </c>
      <c r="E1773" s="960">
        <v>1</v>
      </c>
      <c r="F1773" t="s">
        <v>1012</v>
      </c>
      <c r="G1773" s="960" t="s">
        <v>1365</v>
      </c>
      <c r="H1773" t="s">
        <v>383</v>
      </c>
      <c r="I1773" s="940" t="s">
        <v>488</v>
      </c>
      <c r="J1773" s="940" t="s">
        <v>444</v>
      </c>
      <c r="K1773" s="940" t="s">
        <v>53</v>
      </c>
      <c r="L1773" s="956" t="s">
        <v>41</v>
      </c>
      <c r="M1773" s="961" t="s">
        <v>52</v>
      </c>
      <c r="N1773" s="679">
        <f t="shared" ca="1" si="303"/>
        <v>0</v>
      </c>
      <c r="O1773" s="679">
        <f t="shared" ca="1" si="302"/>
        <v>0</v>
      </c>
      <c r="P1773" s="679">
        <f t="shared" ca="1" si="302"/>
        <v>0</v>
      </c>
      <c r="Q1773" s="679">
        <f t="shared" ca="1" si="302"/>
        <v>0</v>
      </c>
      <c r="R1773" s="679">
        <f t="shared" ca="1" si="302"/>
        <v>0</v>
      </c>
      <c r="S1773" s="679">
        <f t="shared" ca="1" si="302"/>
        <v>0</v>
      </c>
      <c r="T1773" s="679">
        <f t="shared" ca="1" si="302"/>
        <v>0</v>
      </c>
      <c r="U1773" s="679">
        <f t="shared" ca="1" si="302"/>
        <v>0</v>
      </c>
      <c r="V1773" s="679">
        <f t="shared" ca="1" si="302"/>
        <v>0</v>
      </c>
      <c r="W1773" s="679">
        <f t="shared" ca="1" si="294"/>
        <v>0</v>
      </c>
      <c r="X1773" s="679">
        <f t="shared" ca="1" si="302"/>
        <v>0</v>
      </c>
      <c r="Y1773" s="679">
        <f t="shared" ca="1" si="302"/>
        <v>0</v>
      </c>
      <c r="Z1773" s="679">
        <f t="shared" ca="1" si="302"/>
        <v>0</v>
      </c>
      <c r="AA1773" t="str">
        <f t="shared" si="295"/>
        <v>ASR_Financial_Report_SHP21Final</v>
      </c>
      <c r="AB1773" s="960">
        <f t="shared" si="296"/>
        <v>44658</v>
      </c>
      <c r="AC1773" t="str">
        <f t="shared" si="297"/>
        <v>Unaudited</v>
      </c>
    </row>
    <row r="1774" spans="1:29" x14ac:dyDescent="0.25">
      <c r="A1774" t="s">
        <v>420</v>
      </c>
      <c r="B1774" t="s">
        <v>1366</v>
      </c>
      <c r="C1774" t="s">
        <v>1367</v>
      </c>
      <c r="D1774">
        <v>1900</v>
      </c>
      <c r="E1774" s="960">
        <v>1</v>
      </c>
      <c r="F1774" t="s">
        <v>1012</v>
      </c>
      <c r="G1774" s="960" t="s">
        <v>1365</v>
      </c>
      <c r="H1774" t="s">
        <v>383</v>
      </c>
      <c r="I1774" s="940" t="s">
        <v>488</v>
      </c>
      <c r="J1774" s="940" t="s">
        <v>444</v>
      </c>
      <c r="K1774" s="940" t="s">
        <v>53</v>
      </c>
      <c r="L1774" s="940" t="s">
        <v>42</v>
      </c>
      <c r="M1774" s="961" t="s">
        <v>154</v>
      </c>
      <c r="N1774" s="679">
        <f t="shared" ca="1" si="303"/>
        <v>0</v>
      </c>
      <c r="O1774" s="679">
        <f t="shared" ca="1" si="302"/>
        <v>0</v>
      </c>
      <c r="P1774" s="679">
        <f t="shared" ca="1" si="302"/>
        <v>0</v>
      </c>
      <c r="Q1774" s="679">
        <f t="shared" ca="1" si="302"/>
        <v>0</v>
      </c>
      <c r="R1774" s="679">
        <f t="shared" ca="1" si="302"/>
        <v>0</v>
      </c>
      <c r="S1774" s="679">
        <f t="shared" ca="1" si="302"/>
        <v>0</v>
      </c>
      <c r="T1774" s="679">
        <f t="shared" ca="1" si="302"/>
        <v>0</v>
      </c>
      <c r="U1774" s="679">
        <f t="shared" ref="U1774:Z1774" ca="1" si="304">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679">
        <f t="shared" ca="1" si="304"/>
        <v>0</v>
      </c>
      <c r="W1774" s="679">
        <f t="shared" ca="1" si="294"/>
        <v>0</v>
      </c>
      <c r="X1774" s="679">
        <f t="shared" ca="1" si="304"/>
        <v>0</v>
      </c>
      <c r="Y1774" s="679">
        <f t="shared" ca="1" si="304"/>
        <v>0</v>
      </c>
      <c r="Z1774" s="679">
        <f t="shared" ca="1" si="304"/>
        <v>0</v>
      </c>
      <c r="AA1774" t="str">
        <f t="shared" si="295"/>
        <v>ASR_Financial_Report_SHP21Final</v>
      </c>
      <c r="AB1774" s="960">
        <f t="shared" si="296"/>
        <v>44658</v>
      </c>
      <c r="AC1774" t="str">
        <f t="shared" si="297"/>
        <v>Unaudited</v>
      </c>
    </row>
    <row r="1775" spans="1:29" x14ac:dyDescent="0.25">
      <c r="A1775" t="s">
        <v>420</v>
      </c>
      <c r="B1775" t="s">
        <v>1366</v>
      </c>
      <c r="C1775" t="s">
        <v>1367</v>
      </c>
      <c r="D1775">
        <v>1900</v>
      </c>
      <c r="E1775" s="960">
        <v>1</v>
      </c>
      <c r="F1775" t="s">
        <v>1012</v>
      </c>
      <c r="G1775" s="960" t="s">
        <v>1365</v>
      </c>
      <c r="H1775" t="s">
        <v>383</v>
      </c>
      <c r="I1775" s="961" t="s">
        <v>488</v>
      </c>
      <c r="J1775" s="961" t="s">
        <v>444</v>
      </c>
      <c r="K1775" s="961" t="s">
        <v>53</v>
      </c>
      <c r="L1775" s="940" t="s">
        <v>43</v>
      </c>
      <c r="M1775" s="961" t="s">
        <v>462</v>
      </c>
      <c r="N1775" s="679">
        <f t="shared" ca="1" si="303"/>
        <v>0</v>
      </c>
      <c r="O1775" s="679">
        <f t="shared" ref="O1775:V1784" ca="1" si="305">IF(OR(AND($F1775="PY",O$1&lt;&gt;"Prior Year"),AND($F1775&lt;&gt;"PY",O$1="Prior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"&amp;$H1775&amp;"'!$A$7:$CA$7"),0)+MATCH(O$1,INDIRECT("'MMA Rev-Exp "&amp;$H1775&amp;"'!$D$8:$CA$8"),0)-1)))</f>
        <v>0</v>
      </c>
      <c r="P1775" s="679">
        <f t="shared" ca="1" si="305"/>
        <v>0</v>
      </c>
      <c r="Q1775" s="679">
        <f t="shared" ca="1" si="305"/>
        <v>0</v>
      </c>
      <c r="R1775" s="679">
        <f t="shared" ca="1" si="305"/>
        <v>0</v>
      </c>
      <c r="S1775" s="679">
        <f t="shared" ca="1" si="305"/>
        <v>0</v>
      </c>
      <c r="T1775" s="679">
        <f t="shared" ca="1" si="305"/>
        <v>0</v>
      </c>
      <c r="U1775" s="679">
        <f t="shared" ca="1" si="305"/>
        <v>0</v>
      </c>
      <c r="V1775" s="679">
        <f t="shared" ca="1" si="305"/>
        <v>0</v>
      </c>
      <c r="W1775" s="679">
        <f t="shared" ref="W1775:W1838" ca="1" si="306">IF(OR(AND($F1775="PY",W$1&lt;&gt;"Prior Year"),AND($F1775&lt;&gt;"PY",W$1="Prior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"&amp;$H1775&amp;"'!$A$7:$CA$7"),0)+MATCH(W$1,INDIRECT("'MMA Rev-Exp "&amp;$H1775&amp;"'!$D$8:$CA$8"),0)-1)))</f>
        <v>0</v>
      </c>
      <c r="X1775" s="679">
        <f t="shared" ref="X1775:Z1793" ca="1" si="307">IF(OR(AND($F1775="PY",X$1&lt;&gt;"Prior Year"),AND($F1775&lt;&gt;"PY",X$1="Prior Year")),0,INDEX(INDIRECT("'MMA Rev-Exp "&amp;$H1775&amp;"'!$A$1:$CA$200"),IF($J1775="Member Months",MATCH($J1775,INDIRECT("'MMA Rev-Exp "&amp;$H1775&amp;"'!$A$1:$A$200"),0),MATCH($L1775,INDIRECT("'MMA Rev-Exp "&amp;$H1775&amp;"'!$B$1:$B$200"),0)),IF($F1775="PY",MATCH("Prior Year Adjustments",INDIRECT("'MMA Rev-Exp "&amp;$H1775&amp;"'!$A$8:$CA$8"),0),MATCH(IF($F1775="Q1","JANUARY - MARCH (Q1)",IF($F1775="Q2","APRIL - JUNE (Q2)",IF($F1775="Q3","JULY - SEPTEMBER (Q3)",IF($F1775="Q4","OCTOBER - DECEMBER (Q4)",0)))),INDIRECT("'MMA Rev-Exp "&amp;$H1775&amp;"'!$A$7:$CA$7"),0)+MATCH(X$1,INDIRECT("'MMA Rev-Exp "&amp;$H1775&amp;"'!$D$8:$CA$8"),0)-1)))</f>
        <v>0</v>
      </c>
      <c r="Y1775" s="679">
        <f t="shared" ca="1" si="307"/>
        <v>0</v>
      </c>
      <c r="Z1775" s="679">
        <f t="shared" ca="1" si="307"/>
        <v>0</v>
      </c>
      <c r="AA1775" t="str">
        <f t="shared" si="295"/>
        <v>ASR_Financial_Report_SHP21Final</v>
      </c>
      <c r="AB1775" s="960">
        <f t="shared" si="296"/>
        <v>44658</v>
      </c>
      <c r="AC1775" t="str">
        <f t="shared" si="297"/>
        <v>Unaudited</v>
      </c>
    </row>
    <row r="1776" spans="1:29" x14ac:dyDescent="0.25">
      <c r="A1776" t="s">
        <v>420</v>
      </c>
      <c r="B1776" t="s">
        <v>1366</v>
      </c>
      <c r="C1776" t="s">
        <v>1367</v>
      </c>
      <c r="D1776">
        <v>1900</v>
      </c>
      <c r="E1776" s="960">
        <v>1</v>
      </c>
      <c r="F1776" t="s">
        <v>1012</v>
      </c>
      <c r="G1776" s="960" t="s">
        <v>1365</v>
      </c>
      <c r="H1776" t="s">
        <v>383</v>
      </c>
      <c r="I1776" s="940" t="s">
        <v>488</v>
      </c>
      <c r="J1776" s="940" t="s">
        <v>444</v>
      </c>
      <c r="K1776" s="940" t="s">
        <v>901</v>
      </c>
      <c r="L1776" s="940" t="s">
        <v>902</v>
      </c>
      <c r="M1776" s="961" t="s">
        <v>901</v>
      </c>
      <c r="N1776" s="679">
        <f t="shared" ca="1" si="303"/>
        <v>0</v>
      </c>
      <c r="O1776" s="679">
        <f t="shared" ca="1" si="305"/>
        <v>0</v>
      </c>
      <c r="P1776" s="679">
        <f t="shared" ca="1" si="305"/>
        <v>0</v>
      </c>
      <c r="Q1776" s="679">
        <f t="shared" ca="1" si="305"/>
        <v>0</v>
      </c>
      <c r="R1776" s="679">
        <f t="shared" ca="1" si="305"/>
        <v>0</v>
      </c>
      <c r="S1776" s="679">
        <f t="shared" ca="1" si="305"/>
        <v>0</v>
      </c>
      <c r="T1776" s="679">
        <f t="shared" ca="1" si="305"/>
        <v>0</v>
      </c>
      <c r="U1776" s="679">
        <f t="shared" ca="1" si="305"/>
        <v>0</v>
      </c>
      <c r="V1776" s="679">
        <f t="shared" ca="1" si="305"/>
        <v>0</v>
      </c>
      <c r="W1776" s="679">
        <f t="shared" ca="1" si="306"/>
        <v>0</v>
      </c>
      <c r="X1776" s="679">
        <f t="shared" ca="1" si="307"/>
        <v>0</v>
      </c>
      <c r="Y1776" s="679">
        <f t="shared" ca="1" si="307"/>
        <v>0</v>
      </c>
      <c r="Z1776" s="679">
        <f t="shared" ca="1" si="307"/>
        <v>0</v>
      </c>
      <c r="AA1776" t="str">
        <f t="shared" si="295"/>
        <v>ASR_Financial_Report_SHP21Final</v>
      </c>
      <c r="AB1776" s="960">
        <f t="shared" si="296"/>
        <v>44658</v>
      </c>
      <c r="AC1776" t="str">
        <f t="shared" si="297"/>
        <v>Unaudited</v>
      </c>
    </row>
    <row r="1777" spans="1:29" x14ac:dyDescent="0.25">
      <c r="A1777" t="s">
        <v>420</v>
      </c>
      <c r="B1777" t="s">
        <v>1366</v>
      </c>
      <c r="C1777" t="s">
        <v>1367</v>
      </c>
      <c r="D1777">
        <v>1900</v>
      </c>
      <c r="E1777" s="960">
        <v>1</v>
      </c>
      <c r="F1777" t="s">
        <v>1012</v>
      </c>
      <c r="G1777" s="960" t="s">
        <v>1365</v>
      </c>
      <c r="H1777" t="s">
        <v>383</v>
      </c>
      <c r="I1777" s="940" t="s">
        <v>488</v>
      </c>
      <c r="J1777" s="940" t="s">
        <v>444</v>
      </c>
      <c r="K1777" s="940" t="s">
        <v>901</v>
      </c>
      <c r="L1777" s="940" t="s">
        <v>903</v>
      </c>
      <c r="M1777" s="961" t="s">
        <v>906</v>
      </c>
      <c r="N1777" s="679">
        <f t="shared" ca="1" si="303"/>
        <v>0</v>
      </c>
      <c r="O1777" s="679">
        <f t="shared" ca="1" si="305"/>
        <v>0</v>
      </c>
      <c r="P1777" s="679">
        <f t="shared" ca="1" si="305"/>
        <v>0</v>
      </c>
      <c r="Q1777" s="679">
        <f t="shared" ca="1" si="305"/>
        <v>0</v>
      </c>
      <c r="R1777" s="679">
        <f t="shared" ca="1" si="305"/>
        <v>0</v>
      </c>
      <c r="S1777" s="679">
        <f t="shared" ca="1" si="305"/>
        <v>0</v>
      </c>
      <c r="T1777" s="679">
        <f t="shared" ca="1" si="305"/>
        <v>0</v>
      </c>
      <c r="U1777" s="679">
        <f t="shared" ca="1" si="305"/>
        <v>0</v>
      </c>
      <c r="V1777" s="679">
        <f t="shared" ca="1" si="305"/>
        <v>0</v>
      </c>
      <c r="W1777" s="679">
        <f t="shared" ca="1" si="306"/>
        <v>0</v>
      </c>
      <c r="X1777" s="679">
        <f t="shared" ca="1" si="307"/>
        <v>0</v>
      </c>
      <c r="Y1777" s="679">
        <f t="shared" ca="1" si="307"/>
        <v>0</v>
      </c>
      <c r="Z1777" s="679">
        <f t="shared" ca="1" si="307"/>
        <v>0</v>
      </c>
      <c r="AA1777" t="str">
        <f t="shared" si="295"/>
        <v>ASR_Financial_Report_SHP21Final</v>
      </c>
      <c r="AB1777" s="960">
        <f t="shared" si="296"/>
        <v>44658</v>
      </c>
      <c r="AC1777" t="str">
        <f t="shared" si="297"/>
        <v>Unaudited</v>
      </c>
    </row>
    <row r="1778" spans="1:29" x14ac:dyDescent="0.25">
      <c r="A1778" t="s">
        <v>420</v>
      </c>
      <c r="B1778" t="s">
        <v>1366</v>
      </c>
      <c r="C1778" t="s">
        <v>1367</v>
      </c>
      <c r="D1778">
        <v>1900</v>
      </c>
      <c r="E1778" s="960">
        <v>1</v>
      </c>
      <c r="F1778" t="s">
        <v>1012</v>
      </c>
      <c r="G1778" s="960" t="s">
        <v>1365</v>
      </c>
      <c r="H1778" t="s">
        <v>383</v>
      </c>
      <c r="I1778" s="940" t="s">
        <v>488</v>
      </c>
      <c r="J1778" s="940" t="s">
        <v>444</v>
      </c>
      <c r="K1778" s="940" t="s">
        <v>901</v>
      </c>
      <c r="L1778" s="940" t="s">
        <v>904</v>
      </c>
      <c r="M1778" s="961" t="s">
        <v>907</v>
      </c>
      <c r="N1778" s="679">
        <f t="shared" ca="1" si="303"/>
        <v>0</v>
      </c>
      <c r="O1778" s="679">
        <f t="shared" ca="1" si="305"/>
        <v>0</v>
      </c>
      <c r="P1778" s="679">
        <f t="shared" ca="1" si="305"/>
        <v>0</v>
      </c>
      <c r="Q1778" s="679">
        <f t="shared" ca="1" si="305"/>
        <v>0</v>
      </c>
      <c r="R1778" s="679">
        <f t="shared" ca="1" si="305"/>
        <v>0</v>
      </c>
      <c r="S1778" s="679">
        <f t="shared" ca="1" si="305"/>
        <v>0</v>
      </c>
      <c r="T1778" s="679">
        <f t="shared" ca="1" si="305"/>
        <v>0</v>
      </c>
      <c r="U1778" s="679">
        <f t="shared" ca="1" si="305"/>
        <v>0</v>
      </c>
      <c r="V1778" s="679">
        <f t="shared" ca="1" si="305"/>
        <v>0</v>
      </c>
      <c r="W1778" s="679">
        <f t="shared" ca="1" si="306"/>
        <v>0</v>
      </c>
      <c r="X1778" s="679">
        <f t="shared" ca="1" si="307"/>
        <v>0</v>
      </c>
      <c r="Y1778" s="679">
        <f t="shared" ca="1" si="307"/>
        <v>0</v>
      </c>
      <c r="Z1778" s="679">
        <f t="shared" ca="1" si="307"/>
        <v>0</v>
      </c>
      <c r="AA1778" t="str">
        <f t="shared" si="295"/>
        <v>ASR_Financial_Report_SHP21Final</v>
      </c>
      <c r="AB1778" s="960">
        <f t="shared" si="296"/>
        <v>44658</v>
      </c>
      <c r="AC1778" t="str">
        <f t="shared" si="297"/>
        <v>Unaudited</v>
      </c>
    </row>
    <row r="1779" spans="1:29" x14ac:dyDescent="0.25">
      <c r="A1779" t="s">
        <v>420</v>
      </c>
      <c r="B1779" t="s">
        <v>1366</v>
      </c>
      <c r="C1779" t="s">
        <v>1367</v>
      </c>
      <c r="D1779">
        <v>1900</v>
      </c>
      <c r="E1779" s="960">
        <v>1</v>
      </c>
      <c r="F1779" t="s">
        <v>1012</v>
      </c>
      <c r="G1779" s="960" t="s">
        <v>1365</v>
      </c>
      <c r="H1779" t="s">
        <v>383</v>
      </c>
      <c r="I1779" s="961" t="s">
        <v>488</v>
      </c>
      <c r="J1779" s="961" t="s">
        <v>444</v>
      </c>
      <c r="K1779" s="961" t="s">
        <v>445</v>
      </c>
      <c r="L1779" s="940">
        <v>5.0999999999999996</v>
      </c>
      <c r="M1779" s="961" t="s">
        <v>37</v>
      </c>
      <c r="N1779" s="679">
        <f t="shared" ca="1" si="303"/>
        <v>0</v>
      </c>
      <c r="O1779" s="679">
        <f t="shared" ca="1" si="305"/>
        <v>0</v>
      </c>
      <c r="P1779" s="679">
        <f t="shared" ca="1" si="305"/>
        <v>0</v>
      </c>
      <c r="Q1779" s="679">
        <f t="shared" ca="1" si="305"/>
        <v>0</v>
      </c>
      <c r="R1779" s="679">
        <f t="shared" ca="1" si="305"/>
        <v>0</v>
      </c>
      <c r="S1779" s="679">
        <f t="shared" ca="1" si="305"/>
        <v>0</v>
      </c>
      <c r="T1779" s="679">
        <f t="shared" ca="1" si="305"/>
        <v>0</v>
      </c>
      <c r="U1779" s="679">
        <f t="shared" ca="1" si="305"/>
        <v>0</v>
      </c>
      <c r="V1779" s="679">
        <f t="shared" ca="1" si="305"/>
        <v>0</v>
      </c>
      <c r="W1779" s="679">
        <f t="shared" ca="1" si="306"/>
        <v>0</v>
      </c>
      <c r="X1779" s="679">
        <f t="shared" ca="1" si="307"/>
        <v>0</v>
      </c>
      <c r="Y1779" s="679">
        <f t="shared" ca="1" si="307"/>
        <v>0</v>
      </c>
      <c r="Z1779" s="679">
        <f t="shared" ca="1" si="307"/>
        <v>0</v>
      </c>
      <c r="AA1779" t="str">
        <f t="shared" si="295"/>
        <v>ASR_Financial_Report_SHP21Final</v>
      </c>
      <c r="AB1779" s="960">
        <f t="shared" si="296"/>
        <v>44658</v>
      </c>
      <c r="AC1779" t="str">
        <f t="shared" si="297"/>
        <v>Unaudited</v>
      </c>
    </row>
    <row r="1780" spans="1:29" ht="30" x14ac:dyDescent="0.25">
      <c r="A1780" t="s">
        <v>420</v>
      </c>
      <c r="B1780" t="s">
        <v>1366</v>
      </c>
      <c r="C1780" t="s">
        <v>1367</v>
      </c>
      <c r="D1780">
        <v>1900</v>
      </c>
      <c r="E1780" s="960">
        <v>1</v>
      </c>
      <c r="F1780" t="s">
        <v>1012</v>
      </c>
      <c r="G1780" s="960" t="s">
        <v>1365</v>
      </c>
      <c r="H1780" t="s">
        <v>383</v>
      </c>
      <c r="I1780" s="961" t="s">
        <v>488</v>
      </c>
      <c r="J1780" s="961" t="s">
        <v>444</v>
      </c>
      <c r="K1780" s="961" t="s">
        <v>445</v>
      </c>
      <c r="L1780" s="940">
        <v>5.2</v>
      </c>
      <c r="M1780" s="961" t="s">
        <v>303</v>
      </c>
      <c r="N1780" s="679">
        <f t="shared" ca="1" si="303"/>
        <v>0</v>
      </c>
      <c r="O1780" s="679">
        <f t="shared" ca="1" si="305"/>
        <v>0</v>
      </c>
      <c r="P1780" s="679">
        <f t="shared" ca="1" si="305"/>
        <v>0</v>
      </c>
      <c r="Q1780" s="679">
        <f t="shared" ca="1" si="305"/>
        <v>0</v>
      </c>
      <c r="R1780" s="679">
        <f t="shared" ca="1" si="305"/>
        <v>0</v>
      </c>
      <c r="S1780" s="679">
        <f t="shared" ca="1" si="305"/>
        <v>0</v>
      </c>
      <c r="T1780" s="679">
        <f t="shared" ca="1" si="305"/>
        <v>0</v>
      </c>
      <c r="U1780" s="679">
        <f t="shared" ca="1" si="305"/>
        <v>0</v>
      </c>
      <c r="V1780" s="679">
        <f t="shared" ca="1" si="305"/>
        <v>0</v>
      </c>
      <c r="W1780" s="679">
        <f t="shared" ca="1" si="306"/>
        <v>0</v>
      </c>
      <c r="X1780" s="679">
        <f t="shared" ca="1" si="307"/>
        <v>0</v>
      </c>
      <c r="Y1780" s="679">
        <f t="shared" ca="1" si="307"/>
        <v>0</v>
      </c>
      <c r="Z1780" s="679">
        <f t="shared" ca="1" si="307"/>
        <v>0</v>
      </c>
      <c r="AA1780" t="str">
        <f t="shared" si="295"/>
        <v>ASR_Financial_Report_SHP21Final</v>
      </c>
      <c r="AB1780" s="960">
        <f t="shared" si="296"/>
        <v>44658</v>
      </c>
      <c r="AC1780" t="str">
        <f t="shared" si="297"/>
        <v>Unaudited</v>
      </c>
    </row>
    <row r="1781" spans="1:29" ht="30" x14ac:dyDescent="0.25">
      <c r="A1781" t="s">
        <v>420</v>
      </c>
      <c r="B1781" t="s">
        <v>1366</v>
      </c>
      <c r="C1781" t="s">
        <v>1367</v>
      </c>
      <c r="D1781">
        <v>1900</v>
      </c>
      <c r="E1781" s="960">
        <v>1</v>
      </c>
      <c r="F1781" t="s">
        <v>1012</v>
      </c>
      <c r="G1781" s="960" t="s">
        <v>1365</v>
      </c>
      <c r="H1781" t="s">
        <v>383</v>
      </c>
      <c r="I1781" s="961" t="s">
        <v>488</v>
      </c>
      <c r="J1781" s="961" t="s">
        <v>444</v>
      </c>
      <c r="K1781" s="961" t="s">
        <v>445</v>
      </c>
      <c r="L1781" s="940">
        <v>5.3</v>
      </c>
      <c r="M1781" s="961" t="s">
        <v>304</v>
      </c>
      <c r="N1781" s="679">
        <f t="shared" ca="1" si="303"/>
        <v>0</v>
      </c>
      <c r="O1781" s="679">
        <f t="shared" ca="1" si="305"/>
        <v>0</v>
      </c>
      <c r="P1781" s="679">
        <f t="shared" ca="1" si="305"/>
        <v>0</v>
      </c>
      <c r="Q1781" s="679">
        <f t="shared" ca="1" si="305"/>
        <v>0</v>
      </c>
      <c r="R1781" s="679">
        <f t="shared" ca="1" si="305"/>
        <v>0</v>
      </c>
      <c r="S1781" s="679">
        <f t="shared" ca="1" si="305"/>
        <v>0</v>
      </c>
      <c r="T1781" s="679">
        <f t="shared" ca="1" si="305"/>
        <v>0</v>
      </c>
      <c r="U1781" s="679">
        <f t="shared" ca="1" si="305"/>
        <v>0</v>
      </c>
      <c r="V1781" s="679">
        <f t="shared" ca="1" si="305"/>
        <v>0</v>
      </c>
      <c r="W1781" s="679">
        <f t="shared" ca="1" si="306"/>
        <v>0</v>
      </c>
      <c r="X1781" s="679">
        <f t="shared" ca="1" si="307"/>
        <v>0</v>
      </c>
      <c r="Y1781" s="679">
        <f t="shared" ca="1" si="307"/>
        <v>0</v>
      </c>
      <c r="Z1781" s="679">
        <f t="shared" ca="1" si="307"/>
        <v>0</v>
      </c>
      <c r="AA1781" t="str">
        <f t="shared" si="295"/>
        <v>ASR_Financial_Report_SHP21Final</v>
      </c>
      <c r="AB1781" s="960">
        <f t="shared" si="296"/>
        <v>44658</v>
      </c>
      <c r="AC1781" t="str">
        <f t="shared" si="297"/>
        <v>Unaudited</v>
      </c>
    </row>
    <row r="1782" spans="1:29" x14ac:dyDescent="0.25">
      <c r="A1782" t="s">
        <v>420</v>
      </c>
      <c r="B1782" t="s">
        <v>1366</v>
      </c>
      <c r="C1782" t="s">
        <v>1367</v>
      </c>
      <c r="D1782">
        <v>1900</v>
      </c>
      <c r="E1782" s="960">
        <v>1</v>
      </c>
      <c r="F1782" t="s">
        <v>1012</v>
      </c>
      <c r="G1782" s="960" t="s">
        <v>1365</v>
      </c>
      <c r="H1782" t="s">
        <v>383</v>
      </c>
      <c r="I1782" s="961" t="s">
        <v>488</v>
      </c>
      <c r="J1782" s="961" t="s">
        <v>444</v>
      </c>
      <c r="K1782" s="961" t="s">
        <v>445</v>
      </c>
      <c r="L1782" s="940" t="s">
        <v>82</v>
      </c>
      <c r="M1782" s="961" t="s">
        <v>453</v>
      </c>
      <c r="N1782" s="679">
        <f t="shared" ca="1" si="303"/>
        <v>0</v>
      </c>
      <c r="O1782" s="679">
        <f t="shared" ca="1" si="305"/>
        <v>0</v>
      </c>
      <c r="P1782" s="679">
        <f t="shared" ca="1" si="305"/>
        <v>0</v>
      </c>
      <c r="Q1782" s="679">
        <f t="shared" ca="1" si="305"/>
        <v>0</v>
      </c>
      <c r="R1782" s="679">
        <f t="shared" ca="1" si="305"/>
        <v>0</v>
      </c>
      <c r="S1782" s="679">
        <f t="shared" ca="1" si="305"/>
        <v>0</v>
      </c>
      <c r="T1782" s="679">
        <f t="shared" ca="1" si="305"/>
        <v>0</v>
      </c>
      <c r="U1782" s="679">
        <f t="shared" ca="1" si="305"/>
        <v>0</v>
      </c>
      <c r="V1782" s="679">
        <f t="shared" ca="1" si="305"/>
        <v>0</v>
      </c>
      <c r="W1782" s="679">
        <f t="shared" ca="1" si="306"/>
        <v>0</v>
      </c>
      <c r="X1782" s="679">
        <f t="shared" ca="1" si="307"/>
        <v>0</v>
      </c>
      <c r="Y1782" s="679">
        <f t="shared" ca="1" si="307"/>
        <v>0</v>
      </c>
      <c r="Z1782" s="679">
        <f t="shared" ca="1" si="307"/>
        <v>0</v>
      </c>
      <c r="AA1782" t="str">
        <f t="shared" si="295"/>
        <v>ASR_Financial_Report_SHP21Final</v>
      </c>
      <c r="AB1782" s="960">
        <f t="shared" si="296"/>
        <v>44658</v>
      </c>
      <c r="AC1782" t="str">
        <f t="shared" si="297"/>
        <v>Unaudited</v>
      </c>
    </row>
    <row r="1783" spans="1:29" x14ac:dyDescent="0.25">
      <c r="A1783" t="s">
        <v>420</v>
      </c>
      <c r="B1783" t="s">
        <v>1366</v>
      </c>
      <c r="C1783" t="s">
        <v>1367</v>
      </c>
      <c r="D1783">
        <v>1900</v>
      </c>
      <c r="E1783" s="960">
        <v>1</v>
      </c>
      <c r="F1783" t="s">
        <v>1012</v>
      </c>
      <c r="G1783" s="960" t="s">
        <v>1365</v>
      </c>
      <c r="H1783" t="s">
        <v>383</v>
      </c>
      <c r="I1783" s="961" t="s">
        <v>488</v>
      </c>
      <c r="J1783" s="961" t="s">
        <v>444</v>
      </c>
      <c r="K1783" s="961" t="s">
        <v>446</v>
      </c>
      <c r="L1783" s="956">
        <v>6.1</v>
      </c>
      <c r="M1783" s="961" t="s">
        <v>18</v>
      </c>
      <c r="N1783" s="679">
        <f t="shared" ca="1" si="303"/>
        <v>0</v>
      </c>
      <c r="O1783" s="679">
        <f t="shared" ca="1" si="305"/>
        <v>0</v>
      </c>
      <c r="P1783" s="679">
        <f t="shared" ca="1" si="305"/>
        <v>0</v>
      </c>
      <c r="Q1783" s="679">
        <f t="shared" ca="1" si="305"/>
        <v>0</v>
      </c>
      <c r="R1783" s="679">
        <f t="shared" ca="1" si="305"/>
        <v>0</v>
      </c>
      <c r="S1783" s="679">
        <f t="shared" ca="1" si="305"/>
        <v>0</v>
      </c>
      <c r="T1783" s="679">
        <f t="shared" ca="1" si="305"/>
        <v>0</v>
      </c>
      <c r="U1783" s="679">
        <f t="shared" ca="1" si="305"/>
        <v>0</v>
      </c>
      <c r="V1783" s="679">
        <f t="shared" ca="1" si="305"/>
        <v>0</v>
      </c>
      <c r="W1783" s="679">
        <f t="shared" ca="1" si="306"/>
        <v>0</v>
      </c>
      <c r="X1783" s="679">
        <f t="shared" ca="1" si="307"/>
        <v>0</v>
      </c>
      <c r="Y1783" s="679">
        <f t="shared" ca="1" si="307"/>
        <v>0</v>
      </c>
      <c r="Z1783" s="679">
        <f t="shared" ca="1" si="307"/>
        <v>0</v>
      </c>
      <c r="AA1783" t="str">
        <f t="shared" si="295"/>
        <v>ASR_Financial_Report_SHP21Final</v>
      </c>
      <c r="AB1783" s="960">
        <f t="shared" si="296"/>
        <v>44658</v>
      </c>
      <c r="AC1783" t="str">
        <f t="shared" si="297"/>
        <v>Unaudited</v>
      </c>
    </row>
    <row r="1784" spans="1:29" x14ac:dyDescent="0.25">
      <c r="A1784" t="s">
        <v>420</v>
      </c>
      <c r="B1784" t="s">
        <v>1366</v>
      </c>
      <c r="C1784" t="s">
        <v>1367</v>
      </c>
      <c r="D1784">
        <v>1900</v>
      </c>
      <c r="E1784" s="960">
        <v>1</v>
      </c>
      <c r="F1784" t="s">
        <v>1012</v>
      </c>
      <c r="G1784" s="960" t="s">
        <v>1365</v>
      </c>
      <c r="H1784" t="s">
        <v>383</v>
      </c>
      <c r="I1784" s="961" t="s">
        <v>488</v>
      </c>
      <c r="J1784" s="961" t="s">
        <v>444</v>
      </c>
      <c r="K1784" s="961" t="s">
        <v>446</v>
      </c>
      <c r="L1784" s="940">
        <v>6.2</v>
      </c>
      <c r="M1784" s="961" t="s">
        <v>19</v>
      </c>
      <c r="N1784" s="679">
        <f t="shared" ca="1" si="303"/>
        <v>0</v>
      </c>
      <c r="O1784" s="679">
        <f t="shared" ca="1" si="305"/>
        <v>0</v>
      </c>
      <c r="P1784" s="679">
        <f t="shared" ca="1" si="305"/>
        <v>0</v>
      </c>
      <c r="Q1784" s="679">
        <f t="shared" ca="1" si="305"/>
        <v>0</v>
      </c>
      <c r="R1784" s="679">
        <f t="shared" ca="1" si="305"/>
        <v>0</v>
      </c>
      <c r="S1784" s="679">
        <f t="shared" ca="1" si="305"/>
        <v>0</v>
      </c>
      <c r="T1784" s="679">
        <f t="shared" ca="1" si="305"/>
        <v>0</v>
      </c>
      <c r="U1784" s="679">
        <f t="shared" ca="1" si="305"/>
        <v>0</v>
      </c>
      <c r="V1784" s="679">
        <f t="shared" ca="1" si="305"/>
        <v>0</v>
      </c>
      <c r="W1784" s="679">
        <f t="shared" ca="1" si="306"/>
        <v>0</v>
      </c>
      <c r="X1784" s="679">
        <f t="shared" ca="1" si="307"/>
        <v>0</v>
      </c>
      <c r="Y1784" s="679">
        <f t="shared" ca="1" si="307"/>
        <v>0</v>
      </c>
      <c r="Z1784" s="679">
        <f t="shared" ca="1" si="307"/>
        <v>0</v>
      </c>
      <c r="AA1784" t="str">
        <f t="shared" si="295"/>
        <v>ASR_Financial_Report_SHP21Final</v>
      </c>
      <c r="AB1784" s="960">
        <f t="shared" si="296"/>
        <v>44658</v>
      </c>
      <c r="AC1784" t="str">
        <f t="shared" si="297"/>
        <v>Unaudited</v>
      </c>
    </row>
    <row r="1785" spans="1:29" x14ac:dyDescent="0.25">
      <c r="A1785" t="s">
        <v>420</v>
      </c>
      <c r="B1785" t="s">
        <v>1366</v>
      </c>
      <c r="C1785" t="s">
        <v>1367</v>
      </c>
      <c r="D1785">
        <v>1900</v>
      </c>
      <c r="E1785" s="960">
        <v>1</v>
      </c>
      <c r="F1785" t="s">
        <v>1012</v>
      </c>
      <c r="G1785" s="960" t="s">
        <v>1365</v>
      </c>
      <c r="H1785" t="s">
        <v>383</v>
      </c>
      <c r="I1785" s="940" t="s">
        <v>488</v>
      </c>
      <c r="J1785" s="940" t="s">
        <v>444</v>
      </c>
      <c r="K1785" s="940" t="s">
        <v>446</v>
      </c>
      <c r="L1785" s="940">
        <v>6.3</v>
      </c>
      <c r="M1785" s="961" t="s">
        <v>184</v>
      </c>
      <c r="N1785" s="679">
        <f t="shared" ca="1" si="303"/>
        <v>0</v>
      </c>
      <c r="O1785" s="679">
        <f t="shared" ref="O1785:V1793" ca="1" si="308">IF(OR(AND($F1785="PY",O$1&lt;&gt;"Prior Year"),AND($F1785&lt;&gt;"PY",O$1="Prior Year")),0,INDEX(INDIRECT("'MMA Rev-Exp "&amp;$H1785&amp;"'!$A$1:$CA$200"),IF($J1785="Member Months",MATCH($J1785,INDIRECT("'MMA Rev-Exp "&amp;$H1785&amp;"'!$A$1:$A$200"),0),MATCH($L1785,INDIRECT("'MMA Rev-Exp "&amp;$H1785&amp;"'!$B$1:$B$200"),0)),IF($F1785="PY",MATCH("Prior Year Adjustments",INDIRECT("'MMA Rev-Exp "&amp;$H1785&amp;"'!$A$8:$CA$8"),0),MATCH(IF($F1785="Q1","JANUARY - MARCH (Q1)",IF($F1785="Q2","APRIL - JUNE (Q2)",IF($F1785="Q3","JULY - SEPTEMBER (Q3)",IF($F1785="Q4","OCTOBER - DECEMBER (Q4)",0)))),INDIRECT("'MMA Rev-Exp "&amp;$H1785&amp;"'!$A$7:$CA$7"),0)+MATCH(O$1,INDIRECT("'MMA Rev-Exp "&amp;$H1785&amp;"'!$D$8:$CA$8"),0)-1)))</f>
        <v>0</v>
      </c>
      <c r="P1785" s="679">
        <f t="shared" ca="1" si="308"/>
        <v>0</v>
      </c>
      <c r="Q1785" s="679">
        <f t="shared" ca="1" si="308"/>
        <v>0</v>
      </c>
      <c r="R1785" s="679">
        <f t="shared" ca="1" si="308"/>
        <v>0</v>
      </c>
      <c r="S1785" s="679">
        <f t="shared" ca="1" si="308"/>
        <v>0</v>
      </c>
      <c r="T1785" s="679">
        <f t="shared" ca="1" si="308"/>
        <v>0</v>
      </c>
      <c r="U1785" s="679">
        <f t="shared" ca="1" si="308"/>
        <v>0</v>
      </c>
      <c r="V1785" s="679">
        <f t="shared" ca="1" si="308"/>
        <v>0</v>
      </c>
      <c r="W1785" s="679">
        <f t="shared" ca="1" si="306"/>
        <v>0</v>
      </c>
      <c r="X1785" s="679">
        <f t="shared" ca="1" si="307"/>
        <v>0</v>
      </c>
      <c r="Y1785" s="679">
        <f t="shared" ca="1" si="307"/>
        <v>0</v>
      </c>
      <c r="Z1785" s="679">
        <f t="shared" ca="1" si="307"/>
        <v>0</v>
      </c>
      <c r="AA1785" t="str">
        <f t="shared" si="295"/>
        <v>ASR_Financial_Report_SHP21Final</v>
      </c>
      <c r="AB1785" s="960">
        <f t="shared" si="296"/>
        <v>44658</v>
      </c>
      <c r="AC1785" t="str">
        <f t="shared" si="297"/>
        <v>Unaudited</v>
      </c>
    </row>
    <row r="1786" spans="1:29" x14ac:dyDescent="0.25">
      <c r="A1786" t="s">
        <v>420</v>
      </c>
      <c r="B1786" t="s">
        <v>1366</v>
      </c>
      <c r="C1786" t="s">
        <v>1367</v>
      </c>
      <c r="D1786">
        <v>1900</v>
      </c>
      <c r="E1786" s="960">
        <v>1</v>
      </c>
      <c r="F1786" t="s">
        <v>1012</v>
      </c>
      <c r="G1786" s="960" t="s">
        <v>1365</v>
      </c>
      <c r="H1786" t="s">
        <v>383</v>
      </c>
      <c r="I1786" s="961" t="s">
        <v>488</v>
      </c>
      <c r="J1786" s="961" t="s">
        <v>444</v>
      </c>
      <c r="K1786" s="961" t="s">
        <v>446</v>
      </c>
      <c r="L1786" s="940" t="s">
        <v>87</v>
      </c>
      <c r="M1786" s="961" t="s">
        <v>454</v>
      </c>
      <c r="N1786" s="679">
        <f t="shared" ca="1" si="303"/>
        <v>0</v>
      </c>
      <c r="O1786" s="679">
        <f t="shared" ca="1" si="308"/>
        <v>0</v>
      </c>
      <c r="P1786" s="679">
        <f t="shared" ca="1" si="308"/>
        <v>0</v>
      </c>
      <c r="Q1786" s="679">
        <f t="shared" ca="1" si="308"/>
        <v>0</v>
      </c>
      <c r="R1786" s="679">
        <f t="shared" ca="1" si="308"/>
        <v>0</v>
      </c>
      <c r="S1786" s="679">
        <f t="shared" ca="1" si="308"/>
        <v>0</v>
      </c>
      <c r="T1786" s="679">
        <f t="shared" ca="1" si="308"/>
        <v>0</v>
      </c>
      <c r="U1786" s="679">
        <f t="shared" ca="1" si="308"/>
        <v>0</v>
      </c>
      <c r="V1786" s="679">
        <f t="shared" ca="1" si="308"/>
        <v>0</v>
      </c>
      <c r="W1786" s="679">
        <f t="shared" ca="1" si="306"/>
        <v>0</v>
      </c>
      <c r="X1786" s="679">
        <f t="shared" ca="1" si="307"/>
        <v>0</v>
      </c>
      <c r="Y1786" s="679">
        <f t="shared" ca="1" si="307"/>
        <v>0</v>
      </c>
      <c r="Z1786" s="679">
        <f t="shared" ca="1" si="307"/>
        <v>0</v>
      </c>
      <c r="AA1786" t="str">
        <f t="shared" si="295"/>
        <v>ASR_Financial_Report_SHP21Final</v>
      </c>
      <c r="AB1786" s="960">
        <f t="shared" si="296"/>
        <v>44658</v>
      </c>
      <c r="AC1786" t="str">
        <f t="shared" si="297"/>
        <v>Unaudited</v>
      </c>
    </row>
    <row r="1787" spans="1:29" x14ac:dyDescent="0.25">
      <c r="A1787" t="s">
        <v>420</v>
      </c>
      <c r="B1787" t="s">
        <v>1366</v>
      </c>
      <c r="C1787" t="s">
        <v>1367</v>
      </c>
      <c r="D1787">
        <v>1900</v>
      </c>
      <c r="E1787" s="960">
        <v>1</v>
      </c>
      <c r="F1787" t="s">
        <v>1012</v>
      </c>
      <c r="G1787" s="960" t="s">
        <v>1365</v>
      </c>
      <c r="H1787" t="s">
        <v>383</v>
      </c>
      <c r="I1787" s="940" t="s">
        <v>488</v>
      </c>
      <c r="J1787" s="940" t="s">
        <v>444</v>
      </c>
      <c r="K1787" s="940" t="s">
        <v>447</v>
      </c>
      <c r="L1787" s="940">
        <v>7.1</v>
      </c>
      <c r="M1787" s="940" t="s">
        <v>20</v>
      </c>
      <c r="N1787" s="679">
        <f t="shared" ca="1" si="303"/>
        <v>0</v>
      </c>
      <c r="O1787" s="679">
        <f t="shared" ca="1" si="308"/>
        <v>0</v>
      </c>
      <c r="P1787" s="679">
        <f t="shared" ca="1" si="308"/>
        <v>0</v>
      </c>
      <c r="Q1787" s="679">
        <f t="shared" ca="1" si="308"/>
        <v>0</v>
      </c>
      <c r="R1787" s="679">
        <f t="shared" ca="1" si="308"/>
        <v>0</v>
      </c>
      <c r="S1787" s="679">
        <f t="shared" ca="1" si="308"/>
        <v>0</v>
      </c>
      <c r="T1787" s="679">
        <f t="shared" ca="1" si="308"/>
        <v>0</v>
      </c>
      <c r="U1787" s="679">
        <f t="shared" ca="1" si="308"/>
        <v>0</v>
      </c>
      <c r="V1787" s="679">
        <f t="shared" ca="1" si="308"/>
        <v>0</v>
      </c>
      <c r="W1787" s="679">
        <f t="shared" ca="1" si="306"/>
        <v>0</v>
      </c>
      <c r="X1787" s="679">
        <f t="shared" ca="1" si="307"/>
        <v>0</v>
      </c>
      <c r="Y1787" s="679">
        <f t="shared" ca="1" si="307"/>
        <v>0</v>
      </c>
      <c r="Z1787" s="679">
        <f t="shared" ca="1" si="307"/>
        <v>0</v>
      </c>
      <c r="AA1787" t="str">
        <f t="shared" si="295"/>
        <v>ASR_Financial_Report_SHP21Final</v>
      </c>
      <c r="AB1787" s="960">
        <f t="shared" si="296"/>
        <v>44658</v>
      </c>
      <c r="AC1787" t="str">
        <f t="shared" si="297"/>
        <v>Unaudited</v>
      </c>
    </row>
    <row r="1788" spans="1:29" x14ac:dyDescent="0.25">
      <c r="A1788" t="s">
        <v>420</v>
      </c>
      <c r="B1788" t="s">
        <v>1366</v>
      </c>
      <c r="C1788" t="s">
        <v>1367</v>
      </c>
      <c r="D1788">
        <v>1900</v>
      </c>
      <c r="E1788" s="960">
        <v>1</v>
      </c>
      <c r="F1788" t="s">
        <v>1012</v>
      </c>
      <c r="G1788" s="960" t="s">
        <v>1365</v>
      </c>
      <c r="H1788" t="s">
        <v>383</v>
      </c>
      <c r="I1788" s="940" t="s">
        <v>488</v>
      </c>
      <c r="J1788" s="940" t="s">
        <v>444</v>
      </c>
      <c r="K1788" s="940" t="s">
        <v>447</v>
      </c>
      <c r="L1788" s="940">
        <v>7.2</v>
      </c>
      <c r="M1788" s="961" t="s">
        <v>21</v>
      </c>
      <c r="N1788" s="679">
        <f t="shared" ca="1" si="303"/>
        <v>0</v>
      </c>
      <c r="O1788" s="679">
        <f t="shared" ca="1" si="308"/>
        <v>0</v>
      </c>
      <c r="P1788" s="679">
        <f t="shared" ca="1" si="308"/>
        <v>0</v>
      </c>
      <c r="Q1788" s="679">
        <f t="shared" ca="1" si="308"/>
        <v>0</v>
      </c>
      <c r="R1788" s="679">
        <f t="shared" ca="1" si="308"/>
        <v>0</v>
      </c>
      <c r="S1788" s="679">
        <f t="shared" ca="1" si="308"/>
        <v>0</v>
      </c>
      <c r="T1788" s="679">
        <f t="shared" ca="1" si="308"/>
        <v>0</v>
      </c>
      <c r="U1788" s="679">
        <f t="shared" ca="1" si="308"/>
        <v>0</v>
      </c>
      <c r="V1788" s="679">
        <f t="shared" ca="1" si="308"/>
        <v>0</v>
      </c>
      <c r="W1788" s="679">
        <f t="shared" ca="1" si="306"/>
        <v>0</v>
      </c>
      <c r="X1788" s="679">
        <f t="shared" ca="1" si="307"/>
        <v>0</v>
      </c>
      <c r="Y1788" s="679">
        <f t="shared" ca="1" si="307"/>
        <v>0</v>
      </c>
      <c r="Z1788" s="679">
        <f t="shared" ca="1" si="307"/>
        <v>0</v>
      </c>
      <c r="AA1788" t="str">
        <f t="shared" si="295"/>
        <v>ASR_Financial_Report_SHP21Final</v>
      </c>
      <c r="AB1788" s="960">
        <f t="shared" si="296"/>
        <v>44658</v>
      </c>
      <c r="AC1788" t="str">
        <f t="shared" si="297"/>
        <v>Unaudited</v>
      </c>
    </row>
    <row r="1789" spans="1:29" x14ac:dyDescent="0.25">
      <c r="A1789" t="s">
        <v>420</v>
      </c>
      <c r="B1789" t="s">
        <v>1366</v>
      </c>
      <c r="C1789" t="s">
        <v>1367</v>
      </c>
      <c r="D1789">
        <v>1900</v>
      </c>
      <c r="E1789" s="960">
        <v>1</v>
      </c>
      <c r="F1789" t="s">
        <v>1012</v>
      </c>
      <c r="G1789" s="960" t="s">
        <v>1365</v>
      </c>
      <c r="H1789" t="s">
        <v>383</v>
      </c>
      <c r="I1789" s="940" t="s">
        <v>488</v>
      </c>
      <c r="J1789" s="940" t="s">
        <v>444</v>
      </c>
      <c r="K1789" s="940" t="s">
        <v>447</v>
      </c>
      <c r="L1789" s="940">
        <v>7.3</v>
      </c>
      <c r="M1789" s="961" t="s">
        <v>155</v>
      </c>
      <c r="N1789" s="679">
        <f t="shared" ca="1" si="303"/>
        <v>0</v>
      </c>
      <c r="O1789" s="679">
        <f t="shared" ca="1" si="308"/>
        <v>0</v>
      </c>
      <c r="P1789" s="679">
        <f t="shared" ca="1" si="308"/>
        <v>0</v>
      </c>
      <c r="Q1789" s="679">
        <f t="shared" ca="1" si="308"/>
        <v>0</v>
      </c>
      <c r="R1789" s="679">
        <f t="shared" ca="1" si="308"/>
        <v>0</v>
      </c>
      <c r="S1789" s="679">
        <f t="shared" ca="1" si="308"/>
        <v>0</v>
      </c>
      <c r="T1789" s="679">
        <f t="shared" ca="1" si="308"/>
        <v>0</v>
      </c>
      <c r="U1789" s="679">
        <f t="shared" ca="1" si="308"/>
        <v>0</v>
      </c>
      <c r="V1789" s="679">
        <f t="shared" ca="1" si="308"/>
        <v>0</v>
      </c>
      <c r="W1789" s="679">
        <f t="shared" ca="1" si="306"/>
        <v>0</v>
      </c>
      <c r="X1789" s="679">
        <f t="shared" ca="1" si="307"/>
        <v>0</v>
      </c>
      <c r="Y1789" s="679">
        <f t="shared" ca="1" si="307"/>
        <v>0</v>
      </c>
      <c r="Z1789" s="679">
        <f t="shared" ca="1" si="307"/>
        <v>0</v>
      </c>
      <c r="AA1789" t="str">
        <f t="shared" si="295"/>
        <v>ASR_Financial_Report_SHP21Final</v>
      </c>
      <c r="AB1789" s="960">
        <f t="shared" si="296"/>
        <v>44658</v>
      </c>
      <c r="AC1789" t="str">
        <f t="shared" si="297"/>
        <v>Unaudited</v>
      </c>
    </row>
    <row r="1790" spans="1:29" x14ac:dyDescent="0.25">
      <c r="A1790" t="s">
        <v>420</v>
      </c>
      <c r="B1790" t="s">
        <v>1366</v>
      </c>
      <c r="C1790" t="s">
        <v>1367</v>
      </c>
      <c r="D1790">
        <v>1900</v>
      </c>
      <c r="E1790" s="960">
        <v>1</v>
      </c>
      <c r="F1790" t="s">
        <v>1012</v>
      </c>
      <c r="G1790" s="960" t="s">
        <v>1365</v>
      </c>
      <c r="H1790" t="s">
        <v>383</v>
      </c>
      <c r="I1790" s="940" t="s">
        <v>488</v>
      </c>
      <c r="J1790" s="940" t="s">
        <v>444</v>
      </c>
      <c r="K1790" s="940" t="s">
        <v>447</v>
      </c>
      <c r="L1790" s="940" t="s">
        <v>91</v>
      </c>
      <c r="M1790" s="961" t="s">
        <v>455</v>
      </c>
      <c r="N1790" s="679">
        <f t="shared" ca="1" si="303"/>
        <v>0</v>
      </c>
      <c r="O1790" s="679">
        <f t="shared" ca="1" si="308"/>
        <v>0</v>
      </c>
      <c r="P1790" s="679">
        <f t="shared" ca="1" si="308"/>
        <v>0</v>
      </c>
      <c r="Q1790" s="679">
        <f t="shared" ca="1" si="308"/>
        <v>0</v>
      </c>
      <c r="R1790" s="679">
        <f t="shared" ca="1" si="308"/>
        <v>0</v>
      </c>
      <c r="S1790" s="679">
        <f t="shared" ca="1" si="308"/>
        <v>0</v>
      </c>
      <c r="T1790" s="679">
        <f t="shared" ca="1" si="308"/>
        <v>0</v>
      </c>
      <c r="U1790" s="679">
        <f t="shared" ca="1" si="308"/>
        <v>0</v>
      </c>
      <c r="V1790" s="679">
        <f t="shared" ca="1" si="308"/>
        <v>0</v>
      </c>
      <c r="W1790" s="679">
        <f t="shared" ca="1" si="306"/>
        <v>0</v>
      </c>
      <c r="X1790" s="679">
        <f t="shared" ca="1" si="307"/>
        <v>0</v>
      </c>
      <c r="Y1790" s="679">
        <f t="shared" ca="1" si="307"/>
        <v>0</v>
      </c>
      <c r="Z1790" s="679">
        <f t="shared" ca="1" si="307"/>
        <v>0</v>
      </c>
      <c r="AA1790" t="str">
        <f t="shared" si="295"/>
        <v>ASR_Financial_Report_SHP21Final</v>
      </c>
      <c r="AB1790" s="960">
        <f t="shared" si="296"/>
        <v>44658</v>
      </c>
      <c r="AC1790" t="str">
        <f t="shared" si="297"/>
        <v>Unaudited</v>
      </c>
    </row>
    <row r="1791" spans="1:29" x14ac:dyDescent="0.25">
      <c r="A1791" t="s">
        <v>420</v>
      </c>
      <c r="B1791" t="s">
        <v>1366</v>
      </c>
      <c r="C1791" t="s">
        <v>1367</v>
      </c>
      <c r="D1791">
        <v>1900</v>
      </c>
      <c r="E1791" s="960">
        <v>1</v>
      </c>
      <c r="F1791" t="s">
        <v>1012</v>
      </c>
      <c r="G1791" s="960" t="s">
        <v>1365</v>
      </c>
      <c r="H1791" t="s">
        <v>383</v>
      </c>
      <c r="I1791" s="940" t="s">
        <v>488</v>
      </c>
      <c r="J1791" s="940" t="s">
        <v>444</v>
      </c>
      <c r="K1791" s="940" t="s">
        <v>448</v>
      </c>
      <c r="L1791" s="946">
        <v>8.1</v>
      </c>
      <c r="M1791" s="962" t="s">
        <v>22</v>
      </c>
      <c r="N1791" s="679">
        <f t="shared" ca="1" si="303"/>
        <v>0</v>
      </c>
      <c r="O1791" s="679">
        <f t="shared" ca="1" si="308"/>
        <v>0</v>
      </c>
      <c r="P1791" s="679">
        <f t="shared" ca="1" si="308"/>
        <v>0</v>
      </c>
      <c r="Q1791" s="679">
        <f t="shared" ca="1" si="308"/>
        <v>0</v>
      </c>
      <c r="R1791" s="679">
        <f t="shared" ca="1" si="308"/>
        <v>0</v>
      </c>
      <c r="S1791" s="679">
        <f t="shared" ca="1" si="308"/>
        <v>0</v>
      </c>
      <c r="T1791" s="679">
        <f t="shared" ca="1" si="308"/>
        <v>0</v>
      </c>
      <c r="U1791" s="679">
        <f t="shared" ca="1" si="308"/>
        <v>0</v>
      </c>
      <c r="V1791" s="679">
        <f t="shared" ca="1" si="308"/>
        <v>0</v>
      </c>
      <c r="W1791" s="679">
        <f t="shared" ca="1" si="306"/>
        <v>0</v>
      </c>
      <c r="X1791" s="679">
        <f t="shared" ca="1" si="307"/>
        <v>0</v>
      </c>
      <c r="Y1791" s="679">
        <f t="shared" ca="1" si="307"/>
        <v>0</v>
      </c>
      <c r="Z1791" s="679">
        <f t="shared" ca="1" si="307"/>
        <v>0</v>
      </c>
      <c r="AA1791" t="str">
        <f t="shared" si="295"/>
        <v>ASR_Financial_Report_SHP21Final</v>
      </c>
      <c r="AB1791" s="960">
        <f t="shared" si="296"/>
        <v>44658</v>
      </c>
      <c r="AC1791" t="str">
        <f t="shared" si="297"/>
        <v>Unaudited</v>
      </c>
    </row>
    <row r="1792" spans="1:29" x14ac:dyDescent="0.25">
      <c r="A1792" t="s">
        <v>420</v>
      </c>
      <c r="B1792" t="s">
        <v>1366</v>
      </c>
      <c r="C1792" t="s">
        <v>1367</v>
      </c>
      <c r="D1792">
        <v>1900</v>
      </c>
      <c r="E1792" s="960">
        <v>1</v>
      </c>
      <c r="F1792" t="s">
        <v>1012</v>
      </c>
      <c r="G1792" s="960" t="s">
        <v>1365</v>
      </c>
      <c r="H1792" t="s">
        <v>383</v>
      </c>
      <c r="I1792" s="940" t="s">
        <v>488</v>
      </c>
      <c r="J1792" s="940" t="s">
        <v>444</v>
      </c>
      <c r="K1792" s="940" t="s">
        <v>448</v>
      </c>
      <c r="L1792" s="940" t="s">
        <v>112</v>
      </c>
      <c r="M1792" s="961" t="s">
        <v>443</v>
      </c>
      <c r="N1792" s="679">
        <f t="shared" ca="1" si="303"/>
        <v>0</v>
      </c>
      <c r="O1792" s="679">
        <f t="shared" ca="1" si="308"/>
        <v>0</v>
      </c>
      <c r="P1792" s="679">
        <f t="shared" ca="1" si="308"/>
        <v>0</v>
      </c>
      <c r="Q1792" s="679">
        <f t="shared" ca="1" si="308"/>
        <v>0</v>
      </c>
      <c r="R1792" s="679">
        <f t="shared" ca="1" si="308"/>
        <v>0</v>
      </c>
      <c r="S1792" s="679">
        <f t="shared" ca="1" si="308"/>
        <v>0</v>
      </c>
      <c r="T1792" s="679">
        <f t="shared" ca="1" si="308"/>
        <v>0</v>
      </c>
      <c r="U1792" s="679">
        <f t="shared" ca="1" si="308"/>
        <v>0</v>
      </c>
      <c r="V1792" s="679">
        <f t="shared" ca="1" si="308"/>
        <v>0</v>
      </c>
      <c r="W1792" s="679">
        <f t="shared" ca="1" si="306"/>
        <v>0</v>
      </c>
      <c r="X1792" s="679">
        <f t="shared" ca="1" si="307"/>
        <v>0</v>
      </c>
      <c r="Y1792" s="679">
        <f t="shared" ca="1" si="307"/>
        <v>0</v>
      </c>
      <c r="Z1792" s="679">
        <f t="shared" ca="1" si="307"/>
        <v>0</v>
      </c>
      <c r="AA1792" t="str">
        <f t="shared" si="295"/>
        <v>ASR_Financial_Report_SHP21Final</v>
      </c>
      <c r="AB1792" s="960">
        <f t="shared" si="296"/>
        <v>44658</v>
      </c>
      <c r="AC1792" t="str">
        <f t="shared" si="297"/>
        <v>Unaudited</v>
      </c>
    </row>
    <row r="1793" spans="1:29" x14ac:dyDescent="0.25">
      <c r="A1793" t="s">
        <v>420</v>
      </c>
      <c r="B1793" t="s">
        <v>1366</v>
      </c>
      <c r="C1793" t="s">
        <v>1367</v>
      </c>
      <c r="D1793">
        <v>1900</v>
      </c>
      <c r="E1793" s="960">
        <v>1</v>
      </c>
      <c r="F1793" t="s">
        <v>1012</v>
      </c>
      <c r="G1793" s="960" t="s">
        <v>1365</v>
      </c>
      <c r="H1793" t="s">
        <v>383</v>
      </c>
      <c r="I1793" s="940" t="s">
        <v>488</v>
      </c>
      <c r="J1793" s="940" t="s">
        <v>444</v>
      </c>
      <c r="K1793" s="940" t="s">
        <v>448</v>
      </c>
      <c r="L1793" s="940" t="s">
        <v>114</v>
      </c>
      <c r="M1793" s="961" t="s">
        <v>157</v>
      </c>
      <c r="N1793" s="679">
        <f t="shared" ca="1" si="303"/>
        <v>0</v>
      </c>
      <c r="O1793" s="679">
        <f t="shared" ca="1" si="308"/>
        <v>0</v>
      </c>
      <c r="P1793" s="679">
        <f t="shared" ca="1" si="308"/>
        <v>0</v>
      </c>
      <c r="Q1793" s="679">
        <f t="shared" ca="1" si="308"/>
        <v>0</v>
      </c>
      <c r="R1793" s="679">
        <f t="shared" ca="1" si="308"/>
        <v>0</v>
      </c>
      <c r="S1793" s="679">
        <f t="shared" ca="1" si="308"/>
        <v>0</v>
      </c>
      <c r="T1793" s="679">
        <f t="shared" ca="1" si="308"/>
        <v>0</v>
      </c>
      <c r="U1793" s="679">
        <f t="shared" ca="1" si="308"/>
        <v>0</v>
      </c>
      <c r="V1793" s="679">
        <f t="shared" ca="1" si="308"/>
        <v>0</v>
      </c>
      <c r="W1793" s="679">
        <f t="shared" ca="1" si="306"/>
        <v>0</v>
      </c>
      <c r="X1793" s="679">
        <f t="shared" ca="1" si="307"/>
        <v>0</v>
      </c>
      <c r="Y1793" s="679">
        <f t="shared" ca="1" si="307"/>
        <v>0</v>
      </c>
      <c r="Z1793" s="679">
        <f t="shared" ca="1" si="307"/>
        <v>0</v>
      </c>
      <c r="AA1793" t="str">
        <f t="shared" si="295"/>
        <v>ASR_Financial_Report_SHP21Final</v>
      </c>
      <c r="AB1793" s="960">
        <f t="shared" si="296"/>
        <v>44658</v>
      </c>
      <c r="AC1793" t="str">
        <f t="shared" si="297"/>
        <v>Unaudited</v>
      </c>
    </row>
    <row r="1794" spans="1:29" x14ac:dyDescent="0.25">
      <c r="A1794" t="s">
        <v>420</v>
      </c>
      <c r="B1794" t="s">
        <v>1366</v>
      </c>
      <c r="C1794" t="s">
        <v>1367</v>
      </c>
      <c r="D1794">
        <v>1900</v>
      </c>
      <c r="E1794" s="960">
        <v>1</v>
      </c>
      <c r="F1794" t="s">
        <v>1012</v>
      </c>
      <c r="G1794" s="960" t="s">
        <v>1365</v>
      </c>
      <c r="H1794" t="s">
        <v>383</v>
      </c>
      <c r="I1794" s="940" t="s">
        <v>488</v>
      </c>
      <c r="J1794" s="940" t="s">
        <v>444</v>
      </c>
      <c r="K1794" s="940" t="s">
        <v>448</v>
      </c>
      <c r="L1794" s="940" t="s">
        <v>115</v>
      </c>
      <c r="M1794" s="961" t="s">
        <v>113</v>
      </c>
      <c r="N1794" s="679">
        <f t="shared" ca="1" si="303"/>
        <v>0</v>
      </c>
      <c r="O1794" s="679">
        <f ca="1">IF(OR(AND($F1794="PY",O$1&lt;&gt;"Prior Year"),AND($F1794&lt;&gt;"PY",O$1="Prior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"&amp;$H1794&amp;"'!$A$7:$CA$7"),0)+MATCH(O$1,INDIRECT("'MMA Rev-Exp "&amp;$H1794&amp;"'!$D$8:$CA$8"),0)-1)))</f>
        <v>0</v>
      </c>
      <c r="P1794" s="679">
        <f ca="1">IF(OR(AND($F1794="PY",P$1&lt;&gt;"Prior Year"),AND($F1794&lt;&gt;"PY",P$1="Prior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"&amp;$H1794&amp;"'!$A$7:$CA$7"),0)+MATCH(P$1,INDIRECT("'MMA Rev-Exp "&amp;$H1794&amp;"'!$D$8:$CA$8"),0)-1)))</f>
        <v>0</v>
      </c>
      <c r="Q1794" s="679">
        <f ca="1">IF(OR(AND($F1794="PY",Q$1&lt;&gt;"Prior Year"),AND($F1794&lt;&gt;"PY",Q$1="Prior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"&amp;$H1794&amp;"'!$A$7:$CA$7"),0)+MATCH(Q$1,INDIRECT("'MMA Rev-Exp "&amp;$H1794&amp;"'!$D$8:$CA$8"),0)-1)))</f>
        <v>0</v>
      </c>
      <c r="R1794" s="679">
        <f t="shared" ref="O1794:Z1817" ca="1" si="309">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679">
        <f t="shared" ca="1" si="309"/>
        <v>0</v>
      </c>
      <c r="T1794" s="679">
        <f t="shared" ca="1" si="309"/>
        <v>0</v>
      </c>
      <c r="U1794" s="679">
        <f t="shared" ca="1" si="309"/>
        <v>0</v>
      </c>
      <c r="V1794" s="679">
        <f t="shared" ca="1" si="309"/>
        <v>0</v>
      </c>
      <c r="W1794" s="679">
        <f t="shared" ca="1" si="306"/>
        <v>0</v>
      </c>
      <c r="X1794" s="679">
        <f t="shared" ca="1" si="309"/>
        <v>0</v>
      </c>
      <c r="Y1794" s="679">
        <f t="shared" ca="1" si="309"/>
        <v>0</v>
      </c>
      <c r="Z1794" s="679">
        <f t="shared" ca="1" si="309"/>
        <v>0</v>
      </c>
      <c r="AA1794" t="str">
        <f t="shared" ref="AA1794:AA1857" si="310">file_name</f>
        <v>ASR_Financial_Report_SHP21Final</v>
      </c>
      <c r="AB1794" s="960">
        <f t="shared" ref="AB1794:AB1857" si="311">file_date</f>
        <v>44658</v>
      </c>
      <c r="AC1794" t="str">
        <f t="shared" ref="AC1794:AC1857" si="312">status</f>
        <v>Unaudited</v>
      </c>
    </row>
    <row r="1795" spans="1:29" x14ac:dyDescent="0.25">
      <c r="A1795" t="s">
        <v>420</v>
      </c>
      <c r="B1795" t="s">
        <v>1366</v>
      </c>
      <c r="C1795" t="s">
        <v>1367</v>
      </c>
      <c r="D1795">
        <v>1900</v>
      </c>
      <c r="E1795" s="960">
        <v>1</v>
      </c>
      <c r="F1795" t="s">
        <v>1012</v>
      </c>
      <c r="G1795" s="960" t="s">
        <v>1365</v>
      </c>
      <c r="H1795" t="s">
        <v>383</v>
      </c>
      <c r="I1795" s="940" t="s">
        <v>488</v>
      </c>
      <c r="J1795" s="940" t="s">
        <v>444</v>
      </c>
      <c r="K1795" s="940" t="s">
        <v>448</v>
      </c>
      <c r="L1795" s="940" t="s">
        <v>116</v>
      </c>
      <c r="M1795" s="961" t="s">
        <v>158</v>
      </c>
      <c r="N1795" s="679">
        <f t="shared" ca="1" si="303"/>
        <v>0</v>
      </c>
      <c r="O1795" s="679">
        <f t="shared" ca="1" si="309"/>
        <v>0</v>
      </c>
      <c r="P1795" s="679">
        <f t="shared" ca="1" si="309"/>
        <v>0</v>
      </c>
      <c r="Q1795" s="679">
        <f t="shared" ca="1" si="309"/>
        <v>0</v>
      </c>
      <c r="R1795" s="679">
        <f t="shared" ca="1" si="309"/>
        <v>0</v>
      </c>
      <c r="S1795" s="679">
        <f t="shared" ca="1" si="309"/>
        <v>0</v>
      </c>
      <c r="T1795" s="679">
        <f t="shared" ca="1" si="309"/>
        <v>0</v>
      </c>
      <c r="U1795" s="679">
        <f t="shared" ca="1" si="309"/>
        <v>0</v>
      </c>
      <c r="V1795" s="679">
        <f t="shared" ca="1" si="309"/>
        <v>0</v>
      </c>
      <c r="W1795" s="679">
        <f t="shared" ca="1" si="306"/>
        <v>0</v>
      </c>
      <c r="X1795" s="679">
        <f t="shared" ca="1" si="309"/>
        <v>0</v>
      </c>
      <c r="Y1795" s="679">
        <f t="shared" ca="1" si="309"/>
        <v>0</v>
      </c>
      <c r="Z1795" s="679">
        <f t="shared" ca="1" si="309"/>
        <v>0</v>
      </c>
      <c r="AA1795" t="str">
        <f t="shared" si="310"/>
        <v>ASR_Financial_Report_SHP21Final</v>
      </c>
      <c r="AB1795" s="960">
        <f t="shared" si="311"/>
        <v>44658</v>
      </c>
      <c r="AC1795" t="str">
        <f t="shared" si="312"/>
        <v>Unaudited</v>
      </c>
    </row>
    <row r="1796" spans="1:29" x14ac:dyDescent="0.25">
      <c r="A1796" t="s">
        <v>420</v>
      </c>
      <c r="B1796" t="s">
        <v>1366</v>
      </c>
      <c r="C1796" t="s">
        <v>1367</v>
      </c>
      <c r="D1796">
        <v>1900</v>
      </c>
      <c r="E1796" s="960">
        <v>1</v>
      </c>
      <c r="F1796" t="s">
        <v>1012</v>
      </c>
      <c r="G1796" s="960" t="s">
        <v>1365</v>
      </c>
      <c r="H1796" t="s">
        <v>383</v>
      </c>
      <c r="I1796" s="940" t="s">
        <v>488</v>
      </c>
      <c r="J1796" s="940" t="s">
        <v>444</v>
      </c>
      <c r="K1796" s="940" t="s">
        <v>448</v>
      </c>
      <c r="L1796" s="940" t="s">
        <v>159</v>
      </c>
      <c r="M1796" s="961" t="s">
        <v>23</v>
      </c>
      <c r="N1796" s="679">
        <f t="shared" ca="1" si="303"/>
        <v>0</v>
      </c>
      <c r="O1796" s="679">
        <f t="shared" ca="1" si="309"/>
        <v>0</v>
      </c>
      <c r="P1796" s="679">
        <f t="shared" ca="1" si="309"/>
        <v>0</v>
      </c>
      <c r="Q1796" s="679">
        <f t="shared" ca="1" si="309"/>
        <v>0</v>
      </c>
      <c r="R1796" s="679">
        <f t="shared" ca="1" si="309"/>
        <v>0</v>
      </c>
      <c r="S1796" s="679">
        <f t="shared" ca="1" si="309"/>
        <v>0</v>
      </c>
      <c r="T1796" s="679">
        <f t="shared" ca="1" si="309"/>
        <v>0</v>
      </c>
      <c r="U1796" s="679">
        <f t="shared" ca="1" si="309"/>
        <v>0</v>
      </c>
      <c r="V1796" s="679">
        <f t="shared" ca="1" si="309"/>
        <v>0</v>
      </c>
      <c r="W1796" s="679">
        <f t="shared" ca="1" si="306"/>
        <v>0</v>
      </c>
      <c r="X1796" s="679">
        <f t="shared" ca="1" si="309"/>
        <v>0</v>
      </c>
      <c r="Y1796" s="679">
        <f t="shared" ca="1" si="309"/>
        <v>0</v>
      </c>
      <c r="Z1796" s="679">
        <f t="shared" ca="1" si="309"/>
        <v>0</v>
      </c>
      <c r="AA1796" t="str">
        <f t="shared" si="310"/>
        <v>ASR_Financial_Report_SHP21Final</v>
      </c>
      <c r="AB1796" s="960">
        <f t="shared" si="311"/>
        <v>44658</v>
      </c>
      <c r="AC1796" t="str">
        <f t="shared" si="312"/>
        <v>Unaudited</v>
      </c>
    </row>
    <row r="1797" spans="1:29" x14ac:dyDescent="0.25">
      <c r="A1797" t="s">
        <v>420</v>
      </c>
      <c r="B1797" t="s">
        <v>1366</v>
      </c>
      <c r="C1797" t="s">
        <v>1367</v>
      </c>
      <c r="D1797">
        <v>1900</v>
      </c>
      <c r="E1797" s="960">
        <v>1</v>
      </c>
      <c r="F1797" t="s">
        <v>1012</v>
      </c>
      <c r="G1797" s="960" t="s">
        <v>1365</v>
      </c>
      <c r="H1797" t="s">
        <v>383</v>
      </c>
      <c r="I1797" s="940" t="s">
        <v>488</v>
      </c>
      <c r="J1797" s="940" t="s">
        <v>444</v>
      </c>
      <c r="K1797" s="940" t="s">
        <v>448</v>
      </c>
      <c r="L1797" s="940" t="s">
        <v>442</v>
      </c>
      <c r="M1797" s="961" t="s">
        <v>456</v>
      </c>
      <c r="N1797" s="679">
        <f t="shared" ca="1" si="303"/>
        <v>0</v>
      </c>
      <c r="O1797" s="679">
        <f t="shared" ca="1" si="309"/>
        <v>0</v>
      </c>
      <c r="P1797" s="679">
        <f t="shared" ca="1" si="309"/>
        <v>0</v>
      </c>
      <c r="Q1797" s="679">
        <f t="shared" ca="1" si="309"/>
        <v>0</v>
      </c>
      <c r="R1797" s="679">
        <f t="shared" ca="1" si="309"/>
        <v>0</v>
      </c>
      <c r="S1797" s="679">
        <f t="shared" ca="1" si="309"/>
        <v>0</v>
      </c>
      <c r="T1797" s="679">
        <f t="shared" ca="1" si="309"/>
        <v>0</v>
      </c>
      <c r="U1797" s="679">
        <f t="shared" ca="1" si="309"/>
        <v>0</v>
      </c>
      <c r="V1797" s="679">
        <f t="shared" ca="1" si="309"/>
        <v>0</v>
      </c>
      <c r="W1797" s="679">
        <f t="shared" ca="1" si="306"/>
        <v>0</v>
      </c>
      <c r="X1797" s="679">
        <f t="shared" ca="1" si="309"/>
        <v>0</v>
      </c>
      <c r="Y1797" s="679">
        <f t="shared" ca="1" si="309"/>
        <v>0</v>
      </c>
      <c r="Z1797" s="679">
        <f t="shared" ca="1" si="309"/>
        <v>0</v>
      </c>
      <c r="AA1797" t="str">
        <f t="shared" si="310"/>
        <v>ASR_Financial_Report_SHP21Final</v>
      </c>
      <c r="AB1797" s="960">
        <f t="shared" si="311"/>
        <v>44658</v>
      </c>
      <c r="AC1797" t="str">
        <f t="shared" si="312"/>
        <v>Unaudited</v>
      </c>
    </row>
    <row r="1798" spans="1:29" ht="30" x14ac:dyDescent="0.25">
      <c r="A1798" t="s">
        <v>420</v>
      </c>
      <c r="B1798" t="s">
        <v>1366</v>
      </c>
      <c r="C1798" t="s">
        <v>1367</v>
      </c>
      <c r="D1798">
        <v>1900</v>
      </c>
      <c r="E1798" s="960">
        <v>1</v>
      </c>
      <c r="F1798" t="s">
        <v>1012</v>
      </c>
      <c r="G1798" s="960" t="s">
        <v>1365</v>
      </c>
      <c r="H1798" t="s">
        <v>383</v>
      </c>
      <c r="I1798" s="940" t="s">
        <v>488</v>
      </c>
      <c r="J1798" s="940" t="s">
        <v>444</v>
      </c>
      <c r="K1798" s="940" t="s">
        <v>449</v>
      </c>
      <c r="L1798" s="940">
        <v>9.1</v>
      </c>
      <c r="M1798" s="961" t="s">
        <v>185</v>
      </c>
      <c r="N1798" s="679">
        <f t="shared" ca="1" si="303"/>
        <v>0</v>
      </c>
      <c r="O1798" s="679">
        <f t="shared" ca="1" si="309"/>
        <v>0</v>
      </c>
      <c r="P1798" s="679">
        <f t="shared" ca="1" si="309"/>
        <v>0</v>
      </c>
      <c r="Q1798" s="679">
        <f t="shared" ca="1" si="309"/>
        <v>0</v>
      </c>
      <c r="R1798" s="679">
        <f t="shared" ca="1" si="309"/>
        <v>0</v>
      </c>
      <c r="S1798" s="679">
        <f t="shared" ca="1" si="309"/>
        <v>0</v>
      </c>
      <c r="T1798" s="679">
        <f t="shared" ca="1" si="309"/>
        <v>0</v>
      </c>
      <c r="U1798" s="679">
        <f t="shared" ca="1" si="309"/>
        <v>0</v>
      </c>
      <c r="V1798" s="679">
        <f t="shared" ca="1" si="309"/>
        <v>0</v>
      </c>
      <c r="W1798" s="679">
        <f t="shared" ca="1" si="306"/>
        <v>0</v>
      </c>
      <c r="X1798" s="679">
        <f t="shared" ca="1" si="309"/>
        <v>0</v>
      </c>
      <c r="Y1798" s="679">
        <f t="shared" ca="1" si="309"/>
        <v>0</v>
      </c>
      <c r="Z1798" s="679">
        <f t="shared" ca="1" si="309"/>
        <v>0</v>
      </c>
      <c r="AA1798" t="str">
        <f t="shared" si="310"/>
        <v>ASR_Financial_Report_SHP21Final</v>
      </c>
      <c r="AB1798" s="960">
        <f t="shared" si="311"/>
        <v>44658</v>
      </c>
      <c r="AC1798" t="str">
        <f t="shared" si="312"/>
        <v>Unaudited</v>
      </c>
    </row>
    <row r="1799" spans="1:29" x14ac:dyDescent="0.25">
      <c r="A1799" t="s">
        <v>420</v>
      </c>
      <c r="B1799" t="s">
        <v>1366</v>
      </c>
      <c r="C1799" t="s">
        <v>1367</v>
      </c>
      <c r="D1799">
        <v>1900</v>
      </c>
      <c r="E1799" s="960">
        <v>1</v>
      </c>
      <c r="F1799" t="s">
        <v>1012</v>
      </c>
      <c r="G1799" s="960" t="s">
        <v>1365</v>
      </c>
      <c r="H1799" t="s">
        <v>383</v>
      </c>
      <c r="I1799" s="940" t="s">
        <v>488</v>
      </c>
      <c r="J1799" s="940" t="s">
        <v>444</v>
      </c>
      <c r="K1799" s="940" t="s">
        <v>449</v>
      </c>
      <c r="L1799" s="940" t="s">
        <v>106</v>
      </c>
      <c r="M1799" s="961" t="s">
        <v>186</v>
      </c>
      <c r="N1799" s="679">
        <f t="shared" ca="1" si="303"/>
        <v>0</v>
      </c>
      <c r="O1799" s="679">
        <f t="shared" ca="1" si="309"/>
        <v>0</v>
      </c>
      <c r="P1799" s="679">
        <f t="shared" ca="1" si="309"/>
        <v>0</v>
      </c>
      <c r="Q1799" s="679">
        <f t="shared" ca="1" si="309"/>
        <v>0</v>
      </c>
      <c r="R1799" s="679">
        <f t="shared" ca="1" si="309"/>
        <v>0</v>
      </c>
      <c r="S1799" s="679">
        <f t="shared" ca="1" si="309"/>
        <v>0</v>
      </c>
      <c r="T1799" s="679">
        <f t="shared" ca="1" si="309"/>
        <v>0</v>
      </c>
      <c r="U1799" s="679">
        <f t="shared" ca="1" si="309"/>
        <v>0</v>
      </c>
      <c r="V1799" s="679">
        <f t="shared" ca="1" si="309"/>
        <v>0</v>
      </c>
      <c r="W1799" s="679">
        <f t="shared" ca="1" si="306"/>
        <v>0</v>
      </c>
      <c r="X1799" s="679">
        <f t="shared" ca="1" si="309"/>
        <v>0</v>
      </c>
      <c r="Y1799" s="679">
        <f t="shared" ca="1" si="309"/>
        <v>0</v>
      </c>
      <c r="Z1799" s="679">
        <f t="shared" ca="1" si="309"/>
        <v>0</v>
      </c>
      <c r="AA1799" t="str">
        <f t="shared" si="310"/>
        <v>ASR_Financial_Report_SHP21Final</v>
      </c>
      <c r="AB1799" s="960">
        <f t="shared" si="311"/>
        <v>44658</v>
      </c>
      <c r="AC1799" t="str">
        <f t="shared" si="312"/>
        <v>Unaudited</v>
      </c>
    </row>
    <row r="1800" spans="1:29" x14ac:dyDescent="0.25">
      <c r="A1800" t="s">
        <v>420</v>
      </c>
      <c r="B1800" t="s">
        <v>1366</v>
      </c>
      <c r="C1800" t="s">
        <v>1367</v>
      </c>
      <c r="D1800">
        <v>1900</v>
      </c>
      <c r="E1800" s="960">
        <v>1</v>
      </c>
      <c r="F1800" t="s">
        <v>1012</v>
      </c>
      <c r="G1800" s="960" t="s">
        <v>1365</v>
      </c>
      <c r="H1800" t="s">
        <v>383</v>
      </c>
      <c r="I1800" s="940" t="s">
        <v>488</v>
      </c>
      <c r="J1800" s="940" t="s">
        <v>444</v>
      </c>
      <c r="K1800" s="940" t="s">
        <v>449</v>
      </c>
      <c r="L1800" s="940" t="s">
        <v>1302</v>
      </c>
      <c r="M1800" s="961" t="s">
        <v>1303</v>
      </c>
      <c r="N1800" s="679">
        <f t="shared" ca="1" si="303"/>
        <v>0</v>
      </c>
      <c r="O1800" s="679">
        <f t="shared" ca="1" si="309"/>
        <v>0</v>
      </c>
      <c r="P1800" s="679">
        <f t="shared" ca="1" si="309"/>
        <v>0</v>
      </c>
      <c r="Q1800" s="679">
        <f t="shared" ca="1" si="309"/>
        <v>0</v>
      </c>
      <c r="R1800" s="679">
        <f t="shared" ca="1" si="309"/>
        <v>0</v>
      </c>
      <c r="S1800" s="679">
        <f t="shared" ca="1" si="309"/>
        <v>0</v>
      </c>
      <c r="T1800" s="679">
        <f t="shared" ca="1" si="309"/>
        <v>0</v>
      </c>
      <c r="U1800" s="679">
        <f t="shared" ca="1" si="309"/>
        <v>0</v>
      </c>
      <c r="V1800" s="679">
        <f t="shared" ca="1" si="309"/>
        <v>0</v>
      </c>
      <c r="W1800" s="679">
        <f t="shared" ca="1" si="306"/>
        <v>0</v>
      </c>
      <c r="X1800" s="679">
        <f t="shared" ca="1" si="309"/>
        <v>0</v>
      </c>
      <c r="Y1800" s="679">
        <f t="shared" ca="1" si="309"/>
        <v>0</v>
      </c>
      <c r="Z1800" s="679">
        <f t="shared" ca="1" si="309"/>
        <v>0</v>
      </c>
      <c r="AA1800" t="str">
        <f t="shared" si="310"/>
        <v>ASR_Financial_Report_SHP21Final</v>
      </c>
      <c r="AB1800" s="960">
        <f t="shared" si="311"/>
        <v>44658</v>
      </c>
      <c r="AC1800" t="str">
        <f t="shared" si="312"/>
        <v>Unaudited</v>
      </c>
    </row>
    <row r="1801" spans="1:29" x14ac:dyDescent="0.25">
      <c r="A1801" t="s">
        <v>420</v>
      </c>
      <c r="B1801" t="s">
        <v>1366</v>
      </c>
      <c r="C1801" t="s">
        <v>1367</v>
      </c>
      <c r="D1801">
        <v>1900</v>
      </c>
      <c r="E1801" s="960">
        <v>1</v>
      </c>
      <c r="F1801" t="s">
        <v>1012</v>
      </c>
      <c r="G1801" s="960" t="s">
        <v>1365</v>
      </c>
      <c r="H1801" t="s">
        <v>383</v>
      </c>
      <c r="I1801" s="940" t="s">
        <v>488</v>
      </c>
      <c r="J1801" s="940" t="s">
        <v>444</v>
      </c>
      <c r="K1801" s="940" t="s">
        <v>449</v>
      </c>
      <c r="L1801" s="948" t="s">
        <v>107</v>
      </c>
      <c r="M1801" s="963" t="s">
        <v>187</v>
      </c>
      <c r="N1801" s="679">
        <f t="shared" ca="1" si="303"/>
        <v>0</v>
      </c>
      <c r="O1801" s="679">
        <f t="shared" ca="1" si="309"/>
        <v>0</v>
      </c>
      <c r="P1801" s="679">
        <f t="shared" ca="1" si="309"/>
        <v>0</v>
      </c>
      <c r="Q1801" s="679">
        <f t="shared" ca="1" si="309"/>
        <v>0</v>
      </c>
      <c r="R1801" s="679">
        <f t="shared" ca="1" si="309"/>
        <v>0</v>
      </c>
      <c r="S1801" s="679">
        <f t="shared" ca="1" si="309"/>
        <v>0</v>
      </c>
      <c r="T1801" s="679">
        <f t="shared" ca="1" si="309"/>
        <v>0</v>
      </c>
      <c r="U1801" s="679">
        <f t="shared" ca="1" si="309"/>
        <v>0</v>
      </c>
      <c r="V1801" s="679">
        <f t="shared" ca="1" si="309"/>
        <v>0</v>
      </c>
      <c r="W1801" s="679">
        <f t="shared" ca="1" si="306"/>
        <v>0</v>
      </c>
      <c r="X1801" s="679">
        <f t="shared" ca="1" si="309"/>
        <v>0</v>
      </c>
      <c r="Y1801" s="679">
        <f t="shared" ca="1" si="309"/>
        <v>0</v>
      </c>
      <c r="Z1801" s="679">
        <f t="shared" ca="1" si="309"/>
        <v>0</v>
      </c>
      <c r="AA1801" t="str">
        <f t="shared" si="310"/>
        <v>ASR_Financial_Report_SHP21Final</v>
      </c>
      <c r="AB1801" s="960">
        <f t="shared" si="311"/>
        <v>44658</v>
      </c>
      <c r="AC1801" t="str">
        <f t="shared" si="312"/>
        <v>Unaudited</v>
      </c>
    </row>
    <row r="1802" spans="1:29" x14ac:dyDescent="0.25">
      <c r="A1802" t="s">
        <v>420</v>
      </c>
      <c r="B1802" t="s">
        <v>1366</v>
      </c>
      <c r="C1802" t="s">
        <v>1367</v>
      </c>
      <c r="D1802">
        <v>1900</v>
      </c>
      <c r="E1802" s="960">
        <v>1</v>
      </c>
      <c r="F1802" t="s">
        <v>1012</v>
      </c>
      <c r="G1802" s="960" t="s">
        <v>1365</v>
      </c>
      <c r="H1802" t="s">
        <v>383</v>
      </c>
      <c r="I1802" s="940" t="s">
        <v>488</v>
      </c>
      <c r="J1802" s="940" t="s">
        <v>444</v>
      </c>
      <c r="K1802" s="940" t="s">
        <v>449</v>
      </c>
      <c r="L1802" s="950" t="s">
        <v>108</v>
      </c>
      <c r="M1802" s="964" t="s">
        <v>160</v>
      </c>
      <c r="N1802" s="679">
        <f t="shared" ca="1" si="303"/>
        <v>0</v>
      </c>
      <c r="O1802" s="679">
        <f t="shared" ca="1" si="309"/>
        <v>0</v>
      </c>
      <c r="P1802" s="679">
        <f t="shared" ca="1" si="309"/>
        <v>0</v>
      </c>
      <c r="Q1802" s="679">
        <f t="shared" ca="1" si="309"/>
        <v>0</v>
      </c>
      <c r="R1802" s="679">
        <f t="shared" ca="1" si="309"/>
        <v>0</v>
      </c>
      <c r="S1802" s="679">
        <f t="shared" ca="1" si="309"/>
        <v>0</v>
      </c>
      <c r="T1802" s="679">
        <f t="shared" ca="1" si="309"/>
        <v>0</v>
      </c>
      <c r="U1802" s="679">
        <f t="shared" ca="1" si="309"/>
        <v>0</v>
      </c>
      <c r="V1802" s="679">
        <f t="shared" ca="1" si="309"/>
        <v>0</v>
      </c>
      <c r="W1802" s="679">
        <f t="shared" ca="1" si="306"/>
        <v>0</v>
      </c>
      <c r="X1802" s="679">
        <f t="shared" ca="1" si="309"/>
        <v>0</v>
      </c>
      <c r="Y1802" s="679">
        <f t="shared" ca="1" si="309"/>
        <v>0</v>
      </c>
      <c r="Z1802" s="679">
        <f t="shared" ca="1" si="309"/>
        <v>0</v>
      </c>
      <c r="AA1802" t="str">
        <f t="shared" si="310"/>
        <v>ASR_Financial_Report_SHP21Final</v>
      </c>
      <c r="AB1802" s="960">
        <f t="shared" si="311"/>
        <v>44658</v>
      </c>
      <c r="AC1802" t="str">
        <f t="shared" si="312"/>
        <v>Unaudited</v>
      </c>
    </row>
    <row r="1803" spans="1:29" x14ac:dyDescent="0.25">
      <c r="A1803" t="s">
        <v>420</v>
      </c>
      <c r="B1803" t="s">
        <v>1366</v>
      </c>
      <c r="C1803" t="s">
        <v>1367</v>
      </c>
      <c r="D1803">
        <v>1900</v>
      </c>
      <c r="E1803" s="960">
        <v>1</v>
      </c>
      <c r="F1803" t="s">
        <v>1012</v>
      </c>
      <c r="G1803" s="960" t="s">
        <v>1365</v>
      </c>
      <c r="H1803" t="s">
        <v>383</v>
      </c>
      <c r="I1803" s="961" t="s">
        <v>488</v>
      </c>
      <c r="J1803" s="961" t="s">
        <v>444</v>
      </c>
      <c r="K1803" s="961" t="s">
        <v>449</v>
      </c>
      <c r="L1803" s="940" t="s">
        <v>109</v>
      </c>
      <c r="M1803" s="961" t="s">
        <v>134</v>
      </c>
      <c r="N1803" s="679">
        <f t="shared" ca="1" si="303"/>
        <v>0</v>
      </c>
      <c r="O1803" s="679">
        <f t="shared" ca="1" si="309"/>
        <v>0</v>
      </c>
      <c r="P1803" s="679">
        <f t="shared" ca="1" si="309"/>
        <v>0</v>
      </c>
      <c r="Q1803" s="679">
        <f t="shared" ca="1" si="309"/>
        <v>0</v>
      </c>
      <c r="R1803" s="679">
        <f t="shared" ca="1" si="309"/>
        <v>0</v>
      </c>
      <c r="S1803" s="679">
        <f t="shared" ca="1" si="309"/>
        <v>0</v>
      </c>
      <c r="T1803" s="679">
        <f t="shared" ca="1" si="309"/>
        <v>0</v>
      </c>
      <c r="U1803" s="679">
        <f t="shared" ca="1" si="309"/>
        <v>0</v>
      </c>
      <c r="V1803" s="679">
        <f t="shared" ca="1" si="309"/>
        <v>0</v>
      </c>
      <c r="W1803" s="679">
        <f t="shared" ca="1" si="306"/>
        <v>0</v>
      </c>
      <c r="X1803" s="679">
        <f t="shared" ca="1" si="309"/>
        <v>0</v>
      </c>
      <c r="Y1803" s="679">
        <f t="shared" ca="1" si="309"/>
        <v>0</v>
      </c>
      <c r="Z1803" s="679">
        <f t="shared" ca="1" si="309"/>
        <v>0</v>
      </c>
      <c r="AA1803" t="str">
        <f t="shared" si="310"/>
        <v>ASR_Financial_Report_SHP21Final</v>
      </c>
      <c r="AB1803" s="960">
        <f t="shared" si="311"/>
        <v>44658</v>
      </c>
      <c r="AC1803" t="str">
        <f t="shared" si="312"/>
        <v>Unaudited</v>
      </c>
    </row>
    <row r="1804" spans="1:29" x14ac:dyDescent="0.25">
      <c r="A1804" t="s">
        <v>420</v>
      </c>
      <c r="B1804" t="s">
        <v>1366</v>
      </c>
      <c r="C1804" t="s">
        <v>1367</v>
      </c>
      <c r="D1804">
        <v>1900</v>
      </c>
      <c r="E1804" s="960">
        <v>1</v>
      </c>
      <c r="F1804" t="s">
        <v>1012</v>
      </c>
      <c r="G1804" s="960" t="s">
        <v>1365</v>
      </c>
      <c r="H1804" t="s">
        <v>383</v>
      </c>
      <c r="I1804" s="940" t="s">
        <v>488</v>
      </c>
      <c r="J1804" s="940" t="s">
        <v>444</v>
      </c>
      <c r="K1804" s="940" t="s">
        <v>449</v>
      </c>
      <c r="L1804" s="940" t="s">
        <v>110</v>
      </c>
      <c r="M1804" s="965" t="s">
        <v>162</v>
      </c>
      <c r="N1804" s="679">
        <f t="shared" ca="1" si="303"/>
        <v>0</v>
      </c>
      <c r="O1804" s="679">
        <f t="shared" ca="1" si="309"/>
        <v>0</v>
      </c>
      <c r="P1804" s="679">
        <f t="shared" ca="1" si="309"/>
        <v>0</v>
      </c>
      <c r="Q1804" s="679">
        <f t="shared" ca="1" si="309"/>
        <v>0</v>
      </c>
      <c r="R1804" s="679">
        <f t="shared" ca="1" si="309"/>
        <v>0</v>
      </c>
      <c r="S1804" s="679">
        <f t="shared" ca="1" si="309"/>
        <v>0</v>
      </c>
      <c r="T1804" s="679">
        <f t="shared" ca="1" si="309"/>
        <v>0</v>
      </c>
      <c r="U1804" s="679">
        <f t="shared" ca="1" si="309"/>
        <v>0</v>
      </c>
      <c r="V1804" s="679">
        <f t="shared" ca="1" si="309"/>
        <v>0</v>
      </c>
      <c r="W1804" s="679">
        <f t="shared" ca="1" si="306"/>
        <v>0</v>
      </c>
      <c r="X1804" s="679">
        <f t="shared" ca="1" si="309"/>
        <v>0</v>
      </c>
      <c r="Y1804" s="679">
        <f t="shared" ca="1" si="309"/>
        <v>0</v>
      </c>
      <c r="Z1804" s="679">
        <f t="shared" ca="1" si="309"/>
        <v>0</v>
      </c>
      <c r="AA1804" t="str">
        <f t="shared" si="310"/>
        <v>ASR_Financial_Report_SHP21Final</v>
      </c>
      <c r="AB1804" s="960">
        <f t="shared" si="311"/>
        <v>44658</v>
      </c>
      <c r="AC1804" t="str">
        <f t="shared" si="312"/>
        <v>Unaudited</v>
      </c>
    </row>
    <row r="1805" spans="1:29" x14ac:dyDescent="0.25">
      <c r="A1805" t="s">
        <v>420</v>
      </c>
      <c r="B1805" t="s">
        <v>1366</v>
      </c>
      <c r="C1805" t="s">
        <v>1367</v>
      </c>
      <c r="D1805">
        <v>1900</v>
      </c>
      <c r="E1805" s="960">
        <v>1</v>
      </c>
      <c r="F1805" t="s">
        <v>1012</v>
      </c>
      <c r="G1805" s="960" t="s">
        <v>1365</v>
      </c>
      <c r="H1805" t="s">
        <v>383</v>
      </c>
      <c r="I1805" s="940" t="s">
        <v>488</v>
      </c>
      <c r="J1805" s="940" t="s">
        <v>444</v>
      </c>
      <c r="K1805" s="940" t="s">
        <v>449</v>
      </c>
      <c r="L1805" s="940" t="s">
        <v>111</v>
      </c>
      <c r="M1805" s="965" t="s">
        <v>463</v>
      </c>
      <c r="N1805" s="679">
        <f t="shared" ca="1" si="303"/>
        <v>0</v>
      </c>
      <c r="O1805" s="679">
        <f t="shared" ca="1" si="309"/>
        <v>0</v>
      </c>
      <c r="P1805" s="679">
        <f t="shared" ca="1" si="309"/>
        <v>0</v>
      </c>
      <c r="Q1805" s="679">
        <f t="shared" ca="1" si="309"/>
        <v>0</v>
      </c>
      <c r="R1805" s="679">
        <f t="shared" ca="1" si="309"/>
        <v>0</v>
      </c>
      <c r="S1805" s="679">
        <f t="shared" ca="1" si="309"/>
        <v>0</v>
      </c>
      <c r="T1805" s="679">
        <f t="shared" ca="1" si="309"/>
        <v>0</v>
      </c>
      <c r="U1805" s="679">
        <f t="shared" ca="1" si="309"/>
        <v>0</v>
      </c>
      <c r="V1805" s="679">
        <f t="shared" ca="1" si="309"/>
        <v>0</v>
      </c>
      <c r="W1805" s="679">
        <f t="shared" ca="1" si="306"/>
        <v>0</v>
      </c>
      <c r="X1805" s="679">
        <f t="shared" ca="1" si="309"/>
        <v>0</v>
      </c>
      <c r="Y1805" s="679">
        <f t="shared" ca="1" si="309"/>
        <v>0</v>
      </c>
      <c r="Z1805" s="679">
        <f t="shared" ca="1" si="309"/>
        <v>0</v>
      </c>
      <c r="AA1805" t="str">
        <f t="shared" si="310"/>
        <v>ASR_Financial_Report_SHP21Final</v>
      </c>
      <c r="AB1805" s="960">
        <f t="shared" si="311"/>
        <v>44658</v>
      </c>
      <c r="AC1805" t="str">
        <f t="shared" si="312"/>
        <v>Unaudited</v>
      </c>
    </row>
    <row r="1806" spans="1:29" x14ac:dyDescent="0.25">
      <c r="A1806" t="s">
        <v>420</v>
      </c>
      <c r="B1806" t="s">
        <v>1366</v>
      </c>
      <c r="C1806" t="s">
        <v>1367</v>
      </c>
      <c r="D1806">
        <v>1900</v>
      </c>
      <c r="E1806" s="960">
        <v>1</v>
      </c>
      <c r="F1806" t="s">
        <v>1012</v>
      </c>
      <c r="G1806" s="960" t="s">
        <v>1365</v>
      </c>
      <c r="H1806" t="s">
        <v>383</v>
      </c>
      <c r="I1806" s="940" t="s">
        <v>488</v>
      </c>
      <c r="J1806" s="940" t="s">
        <v>444</v>
      </c>
      <c r="K1806" s="940" t="s">
        <v>6</v>
      </c>
      <c r="L1806" s="940" t="s">
        <v>117</v>
      </c>
      <c r="M1806" s="965" t="s">
        <v>188</v>
      </c>
      <c r="N1806" s="679">
        <f t="shared" ca="1" si="303"/>
        <v>0</v>
      </c>
      <c r="O1806" s="679">
        <f t="shared" ca="1" si="309"/>
        <v>0</v>
      </c>
      <c r="P1806" s="679">
        <f t="shared" ca="1" si="309"/>
        <v>0</v>
      </c>
      <c r="Q1806" s="679">
        <f t="shared" ca="1" si="309"/>
        <v>0</v>
      </c>
      <c r="R1806" s="679">
        <f t="shared" ca="1" si="309"/>
        <v>0</v>
      </c>
      <c r="S1806" s="679">
        <f t="shared" ca="1" si="309"/>
        <v>0</v>
      </c>
      <c r="T1806" s="679">
        <f t="shared" ca="1" si="309"/>
        <v>0</v>
      </c>
      <c r="U1806" s="679">
        <f t="shared" ca="1" si="309"/>
        <v>0</v>
      </c>
      <c r="V1806" s="679">
        <f t="shared" ca="1" si="309"/>
        <v>0</v>
      </c>
      <c r="W1806" s="679">
        <f t="shared" ca="1" si="306"/>
        <v>0</v>
      </c>
      <c r="X1806" s="679">
        <f t="shared" ca="1" si="309"/>
        <v>0</v>
      </c>
      <c r="Y1806" s="679">
        <f t="shared" ca="1" si="309"/>
        <v>0</v>
      </c>
      <c r="Z1806" s="679">
        <f t="shared" ca="1" si="309"/>
        <v>0</v>
      </c>
      <c r="AA1806" t="str">
        <f t="shared" si="310"/>
        <v>ASR_Financial_Report_SHP21Final</v>
      </c>
      <c r="AB1806" s="960">
        <f t="shared" si="311"/>
        <v>44658</v>
      </c>
      <c r="AC1806" t="str">
        <f t="shared" si="312"/>
        <v>Unaudited</v>
      </c>
    </row>
    <row r="1807" spans="1:29" x14ac:dyDescent="0.25">
      <c r="A1807" t="s">
        <v>420</v>
      </c>
      <c r="B1807" t="s">
        <v>1366</v>
      </c>
      <c r="C1807" t="s">
        <v>1367</v>
      </c>
      <c r="D1807">
        <v>1900</v>
      </c>
      <c r="E1807" s="960">
        <v>1</v>
      </c>
      <c r="F1807" t="s">
        <v>1012</v>
      </c>
      <c r="G1807" s="960" t="s">
        <v>1365</v>
      </c>
      <c r="H1807" t="s">
        <v>383</v>
      </c>
      <c r="I1807" s="940" t="s">
        <v>488</v>
      </c>
      <c r="J1807" s="940" t="s">
        <v>444</v>
      </c>
      <c r="K1807" s="940" t="s">
        <v>6</v>
      </c>
      <c r="L1807" s="940" t="s">
        <v>45</v>
      </c>
      <c r="M1807" s="965" t="s">
        <v>163</v>
      </c>
      <c r="N1807" s="679">
        <f t="shared" ca="1" si="303"/>
        <v>0</v>
      </c>
      <c r="O1807" s="679">
        <f t="shared" ca="1" si="309"/>
        <v>0</v>
      </c>
      <c r="P1807" s="679">
        <f t="shared" ca="1" si="309"/>
        <v>0</v>
      </c>
      <c r="Q1807" s="679">
        <f t="shared" ca="1" si="309"/>
        <v>0</v>
      </c>
      <c r="R1807" s="679">
        <f t="shared" ca="1" si="309"/>
        <v>0</v>
      </c>
      <c r="S1807" s="679">
        <f t="shared" ca="1" si="309"/>
        <v>0</v>
      </c>
      <c r="T1807" s="679">
        <f t="shared" ca="1" si="309"/>
        <v>0</v>
      </c>
      <c r="U1807" s="679">
        <f t="shared" ca="1" si="309"/>
        <v>0</v>
      </c>
      <c r="V1807" s="679">
        <f t="shared" ca="1" si="309"/>
        <v>0</v>
      </c>
      <c r="W1807" s="679">
        <f t="shared" ca="1" si="306"/>
        <v>0</v>
      </c>
      <c r="X1807" s="679">
        <f t="shared" ca="1" si="309"/>
        <v>0</v>
      </c>
      <c r="Y1807" s="679">
        <f t="shared" ca="1" si="309"/>
        <v>0</v>
      </c>
      <c r="Z1807" s="679">
        <f t="shared" ca="1" si="309"/>
        <v>0</v>
      </c>
      <c r="AA1807" t="str">
        <f t="shared" si="310"/>
        <v>ASR_Financial_Report_SHP21Final</v>
      </c>
      <c r="AB1807" s="960">
        <f t="shared" si="311"/>
        <v>44658</v>
      </c>
      <c r="AC1807" t="str">
        <f t="shared" si="312"/>
        <v>Unaudited</v>
      </c>
    </row>
    <row r="1808" spans="1:29" x14ac:dyDescent="0.25">
      <c r="A1808" t="s">
        <v>420</v>
      </c>
      <c r="B1808" t="s">
        <v>1366</v>
      </c>
      <c r="C1808" t="s">
        <v>1367</v>
      </c>
      <c r="D1808">
        <v>1900</v>
      </c>
      <c r="E1808" s="960">
        <v>1</v>
      </c>
      <c r="F1808" t="s">
        <v>1012</v>
      </c>
      <c r="G1808" s="960" t="s">
        <v>1365</v>
      </c>
      <c r="H1808" t="s">
        <v>383</v>
      </c>
      <c r="I1808" s="940" t="s">
        <v>488</v>
      </c>
      <c r="J1808" s="940" t="s">
        <v>444</v>
      </c>
      <c r="K1808" s="940" t="s">
        <v>6</v>
      </c>
      <c r="L1808" s="940" t="s">
        <v>46</v>
      </c>
      <c r="M1808" s="965" t="s">
        <v>164</v>
      </c>
      <c r="N1808" s="679">
        <f t="shared" ca="1" si="303"/>
        <v>0</v>
      </c>
      <c r="O1808" s="679">
        <f t="shared" ca="1" si="309"/>
        <v>0</v>
      </c>
      <c r="P1808" s="679">
        <f t="shared" ca="1" si="309"/>
        <v>0</v>
      </c>
      <c r="Q1808" s="679">
        <f t="shared" ca="1" si="309"/>
        <v>0</v>
      </c>
      <c r="R1808" s="679">
        <f t="shared" ca="1" si="309"/>
        <v>0</v>
      </c>
      <c r="S1808" s="679">
        <f t="shared" ca="1" si="309"/>
        <v>0</v>
      </c>
      <c r="T1808" s="679">
        <f t="shared" ca="1" si="309"/>
        <v>0</v>
      </c>
      <c r="U1808" s="679">
        <f t="shared" ca="1" si="309"/>
        <v>0</v>
      </c>
      <c r="V1808" s="679">
        <f t="shared" ca="1" si="309"/>
        <v>0</v>
      </c>
      <c r="W1808" s="679">
        <f t="shared" ca="1" si="306"/>
        <v>0</v>
      </c>
      <c r="X1808" s="679">
        <f t="shared" ca="1" si="309"/>
        <v>0</v>
      </c>
      <c r="Y1808" s="679">
        <f t="shared" ca="1" si="309"/>
        <v>0</v>
      </c>
      <c r="Z1808" s="679">
        <f t="shared" ca="1" si="309"/>
        <v>0</v>
      </c>
      <c r="AA1808" t="str">
        <f t="shared" si="310"/>
        <v>ASR_Financial_Report_SHP21Final</v>
      </c>
      <c r="AB1808" s="960">
        <f t="shared" si="311"/>
        <v>44658</v>
      </c>
      <c r="AC1808" t="str">
        <f t="shared" si="312"/>
        <v>Unaudited</v>
      </c>
    </row>
    <row r="1809" spans="1:29" x14ac:dyDescent="0.25">
      <c r="A1809" t="s">
        <v>420</v>
      </c>
      <c r="B1809" t="s">
        <v>1366</v>
      </c>
      <c r="C1809" t="s">
        <v>1367</v>
      </c>
      <c r="D1809">
        <v>1900</v>
      </c>
      <c r="E1809" s="960">
        <v>1</v>
      </c>
      <c r="F1809" t="s">
        <v>1012</v>
      </c>
      <c r="G1809" s="960" t="s">
        <v>1365</v>
      </c>
      <c r="H1809" t="s">
        <v>383</v>
      </c>
      <c r="I1809" s="940" t="s">
        <v>488</v>
      </c>
      <c r="J1809" s="940" t="s">
        <v>444</v>
      </c>
      <c r="K1809" s="940" t="s">
        <v>6</v>
      </c>
      <c r="L1809" s="940" t="s">
        <v>165</v>
      </c>
      <c r="M1809" s="965" t="s">
        <v>461</v>
      </c>
      <c r="N1809" s="679">
        <f t="shared" ca="1" si="303"/>
        <v>0</v>
      </c>
      <c r="O1809" s="679">
        <f t="shared" ca="1" si="309"/>
        <v>0</v>
      </c>
      <c r="P1809" s="679">
        <f t="shared" ca="1" si="309"/>
        <v>0</v>
      </c>
      <c r="Q1809" s="679">
        <f t="shared" ca="1" si="309"/>
        <v>0</v>
      </c>
      <c r="R1809" s="679">
        <f t="shared" ca="1" si="309"/>
        <v>0</v>
      </c>
      <c r="S1809" s="679">
        <f t="shared" ca="1" si="309"/>
        <v>0</v>
      </c>
      <c r="T1809" s="679">
        <f t="shared" ca="1" si="309"/>
        <v>0</v>
      </c>
      <c r="U1809" s="679">
        <f t="shared" ca="1" si="309"/>
        <v>0</v>
      </c>
      <c r="V1809" s="679">
        <f t="shared" ca="1" si="309"/>
        <v>0</v>
      </c>
      <c r="W1809" s="679">
        <f t="shared" ca="1" si="306"/>
        <v>0</v>
      </c>
      <c r="X1809" s="679">
        <f t="shared" ca="1" si="309"/>
        <v>0</v>
      </c>
      <c r="Y1809" s="679">
        <f t="shared" ca="1" si="309"/>
        <v>0</v>
      </c>
      <c r="Z1809" s="679">
        <f t="shared" ca="1" si="309"/>
        <v>0</v>
      </c>
      <c r="AA1809" t="str">
        <f t="shared" si="310"/>
        <v>ASR_Financial_Report_SHP21Final</v>
      </c>
      <c r="AB1809" s="960">
        <f t="shared" si="311"/>
        <v>44658</v>
      </c>
      <c r="AC1809" t="str">
        <f t="shared" si="312"/>
        <v>Unaudited</v>
      </c>
    </row>
    <row r="1810" spans="1:29" x14ac:dyDescent="0.25">
      <c r="A1810" t="s">
        <v>420</v>
      </c>
      <c r="B1810" t="s">
        <v>1366</v>
      </c>
      <c r="C1810" t="s">
        <v>1367</v>
      </c>
      <c r="D1810">
        <v>1900</v>
      </c>
      <c r="E1810" s="960">
        <v>1</v>
      </c>
      <c r="F1810" t="s">
        <v>1012</v>
      </c>
      <c r="G1810" s="960" t="s">
        <v>1365</v>
      </c>
      <c r="H1810" t="s">
        <v>383</v>
      </c>
      <c r="I1810" s="940" t="s">
        <v>488</v>
      </c>
      <c r="J1810" s="940" t="s">
        <v>444</v>
      </c>
      <c r="K1810" s="940" t="s">
        <v>434</v>
      </c>
      <c r="L1810" s="948" t="s">
        <v>120</v>
      </c>
      <c r="M1810" s="963" t="s">
        <v>32</v>
      </c>
      <c r="N1810" s="679">
        <f t="shared" ca="1" si="303"/>
        <v>0</v>
      </c>
      <c r="O1810" s="679">
        <f t="shared" ca="1" si="309"/>
        <v>0</v>
      </c>
      <c r="P1810" s="679">
        <f t="shared" ca="1" si="309"/>
        <v>0</v>
      </c>
      <c r="Q1810" s="679">
        <f t="shared" ca="1" si="309"/>
        <v>0</v>
      </c>
      <c r="R1810" s="679">
        <f t="shared" ca="1" si="309"/>
        <v>0</v>
      </c>
      <c r="S1810" s="679">
        <f t="shared" ca="1" si="309"/>
        <v>0</v>
      </c>
      <c r="T1810" s="679">
        <f t="shared" ca="1" si="309"/>
        <v>0</v>
      </c>
      <c r="U1810" s="679">
        <f t="shared" ca="1" si="309"/>
        <v>0</v>
      </c>
      <c r="V1810" s="679">
        <f t="shared" ca="1" si="309"/>
        <v>0</v>
      </c>
      <c r="W1810" s="679">
        <f t="shared" ca="1" si="306"/>
        <v>0</v>
      </c>
      <c r="X1810" s="679">
        <f t="shared" ca="1" si="309"/>
        <v>0</v>
      </c>
      <c r="Y1810" s="679">
        <f t="shared" ca="1" si="309"/>
        <v>0</v>
      </c>
      <c r="Z1810" s="679">
        <f t="shared" ca="1" si="309"/>
        <v>0</v>
      </c>
      <c r="AA1810" t="str">
        <f t="shared" si="310"/>
        <v>ASR_Financial_Report_SHP21Final</v>
      </c>
      <c r="AB1810" s="960">
        <f t="shared" si="311"/>
        <v>44658</v>
      </c>
      <c r="AC1810" t="str">
        <f t="shared" si="312"/>
        <v>Unaudited</v>
      </c>
    </row>
    <row r="1811" spans="1:29" x14ac:dyDescent="0.25">
      <c r="A1811" t="s">
        <v>420</v>
      </c>
      <c r="B1811" t="s">
        <v>1366</v>
      </c>
      <c r="C1811" t="s">
        <v>1367</v>
      </c>
      <c r="D1811">
        <v>1900</v>
      </c>
      <c r="E1811" s="960">
        <v>1</v>
      </c>
      <c r="F1811" t="s">
        <v>1012</v>
      </c>
      <c r="G1811" s="960" t="s">
        <v>1365</v>
      </c>
      <c r="H1811" t="s">
        <v>383</v>
      </c>
      <c r="I1811" s="965" t="s">
        <v>488</v>
      </c>
      <c r="J1811" s="965" t="s">
        <v>444</v>
      </c>
      <c r="K1811" s="965" t="s">
        <v>434</v>
      </c>
      <c r="L1811" s="940" t="s">
        <v>924</v>
      </c>
      <c r="M1811" s="965" t="s">
        <v>916</v>
      </c>
      <c r="N1811" s="679">
        <f t="shared" ca="1" si="303"/>
        <v>0</v>
      </c>
      <c r="O1811" s="679">
        <f t="shared" ca="1" si="309"/>
        <v>0</v>
      </c>
      <c r="P1811" s="679">
        <f t="shared" ca="1" si="309"/>
        <v>0</v>
      </c>
      <c r="Q1811" s="679">
        <f t="shared" ca="1" si="309"/>
        <v>0</v>
      </c>
      <c r="R1811" s="679">
        <f t="shared" ca="1" si="309"/>
        <v>0</v>
      </c>
      <c r="S1811" s="679">
        <f t="shared" ca="1" si="309"/>
        <v>0</v>
      </c>
      <c r="T1811" s="679">
        <f t="shared" ca="1" si="309"/>
        <v>0</v>
      </c>
      <c r="U1811" s="679">
        <f t="shared" ca="1" si="309"/>
        <v>0</v>
      </c>
      <c r="V1811" s="679">
        <f t="shared" ca="1" si="309"/>
        <v>0</v>
      </c>
      <c r="W1811" s="679">
        <f t="shared" ca="1" si="306"/>
        <v>0</v>
      </c>
      <c r="X1811" s="679">
        <f t="shared" ca="1" si="309"/>
        <v>0</v>
      </c>
      <c r="Y1811" s="679">
        <f t="shared" ca="1" si="309"/>
        <v>0</v>
      </c>
      <c r="Z1811" s="679">
        <f t="shared" ca="1" si="309"/>
        <v>0</v>
      </c>
      <c r="AA1811" t="str">
        <f t="shared" si="310"/>
        <v>ASR_Financial_Report_SHP21Final</v>
      </c>
      <c r="AB1811" s="960">
        <f t="shared" si="311"/>
        <v>44658</v>
      </c>
      <c r="AC1811" t="str">
        <f t="shared" si="312"/>
        <v>Unaudited</v>
      </c>
    </row>
    <row r="1812" spans="1:29" x14ac:dyDescent="0.25">
      <c r="A1812" t="s">
        <v>420</v>
      </c>
      <c r="B1812" t="s">
        <v>1366</v>
      </c>
      <c r="C1812" t="s">
        <v>1367</v>
      </c>
      <c r="D1812">
        <v>1900</v>
      </c>
      <c r="E1812" s="960">
        <v>1</v>
      </c>
      <c r="F1812" t="s">
        <v>1012</v>
      </c>
      <c r="G1812" s="960" t="s">
        <v>1365</v>
      </c>
      <c r="H1812" t="s">
        <v>383</v>
      </c>
      <c r="I1812" s="940" t="s">
        <v>488</v>
      </c>
      <c r="J1812" s="940" t="s">
        <v>444</v>
      </c>
      <c r="K1812" s="940" t="s">
        <v>434</v>
      </c>
      <c r="L1812" s="946" t="s">
        <v>167</v>
      </c>
      <c r="M1812" s="966" t="s">
        <v>40</v>
      </c>
      <c r="N1812" s="679">
        <f t="shared" ca="1" si="303"/>
        <v>0</v>
      </c>
      <c r="O1812" s="679">
        <f t="shared" ca="1" si="309"/>
        <v>0</v>
      </c>
      <c r="P1812" s="679">
        <f t="shared" ca="1" si="309"/>
        <v>0</v>
      </c>
      <c r="Q1812" s="679">
        <f t="shared" ca="1" si="309"/>
        <v>0</v>
      </c>
      <c r="R1812" s="679">
        <f t="shared" ca="1" si="309"/>
        <v>0</v>
      </c>
      <c r="S1812" s="679">
        <f t="shared" ca="1" si="309"/>
        <v>0</v>
      </c>
      <c r="T1812" s="679">
        <f t="shared" ca="1" si="309"/>
        <v>0</v>
      </c>
      <c r="U1812" s="679">
        <f t="shared" ca="1" si="309"/>
        <v>0</v>
      </c>
      <c r="V1812" s="679">
        <f t="shared" ca="1" si="309"/>
        <v>0</v>
      </c>
      <c r="W1812" s="679">
        <f t="shared" ca="1" si="306"/>
        <v>0</v>
      </c>
      <c r="X1812" s="679">
        <f t="shared" ca="1" si="309"/>
        <v>0</v>
      </c>
      <c r="Y1812" s="679">
        <f t="shared" ca="1" si="309"/>
        <v>0</v>
      </c>
      <c r="Z1812" s="679">
        <f t="shared" ca="1" si="309"/>
        <v>0</v>
      </c>
      <c r="AA1812" t="str">
        <f t="shared" si="310"/>
        <v>ASR_Financial_Report_SHP21Final</v>
      </c>
      <c r="AB1812" s="960">
        <f t="shared" si="311"/>
        <v>44658</v>
      </c>
      <c r="AC1812" t="str">
        <f t="shared" si="312"/>
        <v>Unaudited</v>
      </c>
    </row>
    <row r="1813" spans="1:29" x14ac:dyDescent="0.25">
      <c r="A1813" t="s">
        <v>420</v>
      </c>
      <c r="B1813" t="s">
        <v>1366</v>
      </c>
      <c r="C1813" t="s">
        <v>1367</v>
      </c>
      <c r="D1813">
        <v>1900</v>
      </c>
      <c r="E1813" s="960">
        <v>1</v>
      </c>
      <c r="F1813" t="s">
        <v>1012</v>
      </c>
      <c r="G1813" s="960" t="s">
        <v>1365</v>
      </c>
      <c r="H1813" t="s">
        <v>383</v>
      </c>
      <c r="I1813" s="940" t="s">
        <v>488</v>
      </c>
      <c r="J1813" s="940" t="s">
        <v>444</v>
      </c>
      <c r="K1813" s="940" t="s">
        <v>434</v>
      </c>
      <c r="L1813" s="946" t="s">
        <v>168</v>
      </c>
      <c r="M1813" s="966" t="s">
        <v>329</v>
      </c>
      <c r="N1813" s="679">
        <f t="shared" ca="1" si="303"/>
        <v>0</v>
      </c>
      <c r="O1813" s="679">
        <f t="shared" ca="1" si="309"/>
        <v>0</v>
      </c>
      <c r="P1813" s="679">
        <f t="shared" ca="1" si="309"/>
        <v>0</v>
      </c>
      <c r="Q1813" s="679">
        <f t="shared" ca="1" si="309"/>
        <v>0</v>
      </c>
      <c r="R1813" s="679">
        <f t="shared" ca="1" si="309"/>
        <v>0</v>
      </c>
      <c r="S1813" s="679">
        <f t="shared" ca="1" si="309"/>
        <v>0</v>
      </c>
      <c r="T1813" s="679">
        <f t="shared" ca="1" si="309"/>
        <v>0</v>
      </c>
      <c r="U1813" s="679">
        <f t="shared" ca="1" si="309"/>
        <v>0</v>
      </c>
      <c r="V1813" s="679">
        <f t="shared" ca="1" si="309"/>
        <v>0</v>
      </c>
      <c r="W1813" s="679">
        <f t="shared" ca="1" si="306"/>
        <v>0</v>
      </c>
      <c r="X1813" s="679">
        <f t="shared" ca="1" si="309"/>
        <v>0</v>
      </c>
      <c r="Y1813" s="679">
        <f t="shared" ca="1" si="309"/>
        <v>0</v>
      </c>
      <c r="Z1813" s="679">
        <f t="shared" ca="1" si="309"/>
        <v>0</v>
      </c>
      <c r="AA1813" t="str">
        <f t="shared" si="310"/>
        <v>ASR_Financial_Report_SHP21Final</v>
      </c>
      <c r="AB1813" s="960">
        <f t="shared" si="311"/>
        <v>44658</v>
      </c>
      <c r="AC1813" t="str">
        <f t="shared" si="312"/>
        <v>Unaudited</v>
      </c>
    </row>
    <row r="1814" spans="1:29" x14ac:dyDescent="0.25">
      <c r="A1814" t="s">
        <v>420</v>
      </c>
      <c r="B1814" t="s">
        <v>1366</v>
      </c>
      <c r="C1814" t="s">
        <v>1367</v>
      </c>
      <c r="D1814">
        <v>1900</v>
      </c>
      <c r="E1814" s="960">
        <v>1</v>
      </c>
      <c r="F1814" t="s">
        <v>1012</v>
      </c>
      <c r="G1814" s="960" t="s">
        <v>1365</v>
      </c>
      <c r="H1814" t="s">
        <v>383</v>
      </c>
      <c r="I1814" s="940" t="s">
        <v>488</v>
      </c>
      <c r="J1814" s="940" t="s">
        <v>450</v>
      </c>
      <c r="K1814" s="940" t="s">
        <v>435</v>
      </c>
      <c r="L1814" s="950" t="s">
        <v>121</v>
      </c>
      <c r="M1814" s="967" t="s">
        <v>27</v>
      </c>
      <c r="N1814" s="679">
        <f t="shared" ca="1" si="303"/>
        <v>0</v>
      </c>
      <c r="O1814" s="679">
        <f t="shared" ca="1" si="309"/>
        <v>0</v>
      </c>
      <c r="P1814" s="679">
        <f t="shared" ca="1" si="309"/>
        <v>0</v>
      </c>
      <c r="Q1814" s="679">
        <f t="shared" ca="1" si="309"/>
        <v>0</v>
      </c>
      <c r="R1814" s="679">
        <f t="shared" ca="1" si="309"/>
        <v>0</v>
      </c>
      <c r="S1814" s="679">
        <f t="shared" ca="1" si="309"/>
        <v>0</v>
      </c>
      <c r="T1814" s="679">
        <f t="shared" ca="1" si="309"/>
        <v>0</v>
      </c>
      <c r="U1814" s="679">
        <f t="shared" ca="1" si="309"/>
        <v>0</v>
      </c>
      <c r="V1814" s="679">
        <f t="shared" ca="1" si="309"/>
        <v>0</v>
      </c>
      <c r="W1814" s="679">
        <f t="shared" ca="1" si="306"/>
        <v>0</v>
      </c>
      <c r="X1814" s="679">
        <f t="shared" ca="1" si="309"/>
        <v>0</v>
      </c>
      <c r="Y1814" s="679">
        <f t="shared" ca="1" si="309"/>
        <v>0</v>
      </c>
      <c r="Z1814" s="679">
        <f t="shared" ca="1" si="309"/>
        <v>0</v>
      </c>
      <c r="AA1814" t="str">
        <f t="shared" si="310"/>
        <v>ASR_Financial_Report_SHP21Final</v>
      </c>
      <c r="AB1814" s="960">
        <f t="shared" si="311"/>
        <v>44658</v>
      </c>
      <c r="AC1814" t="str">
        <f t="shared" si="312"/>
        <v>Unaudited</v>
      </c>
    </row>
    <row r="1815" spans="1:29" x14ac:dyDescent="0.25">
      <c r="A1815" t="s">
        <v>420</v>
      </c>
      <c r="B1815" t="s">
        <v>1366</v>
      </c>
      <c r="C1815" t="s">
        <v>1367</v>
      </c>
      <c r="D1815">
        <v>1900</v>
      </c>
      <c r="E1815" s="960">
        <v>1</v>
      </c>
      <c r="F1815" t="s">
        <v>1012</v>
      </c>
      <c r="G1815" s="960" t="s">
        <v>1365</v>
      </c>
      <c r="H1815" t="s">
        <v>383</v>
      </c>
      <c r="I1815" s="966" t="s">
        <v>488</v>
      </c>
      <c r="J1815" s="966" t="s">
        <v>450</v>
      </c>
      <c r="K1815" s="966" t="s">
        <v>435</v>
      </c>
      <c r="L1815" s="946" t="s">
        <v>122</v>
      </c>
      <c r="M1815" s="966" t="s">
        <v>97</v>
      </c>
      <c r="N1815" s="679">
        <f t="shared" ca="1" si="303"/>
        <v>0</v>
      </c>
      <c r="O1815" s="679">
        <f t="shared" ca="1" si="309"/>
        <v>0</v>
      </c>
      <c r="P1815" s="679">
        <f t="shared" ca="1" si="309"/>
        <v>0</v>
      </c>
      <c r="Q1815" s="679">
        <f t="shared" ca="1" si="309"/>
        <v>0</v>
      </c>
      <c r="R1815" s="679">
        <f t="shared" ca="1" si="309"/>
        <v>0</v>
      </c>
      <c r="S1815" s="679">
        <f t="shared" ca="1" si="309"/>
        <v>0</v>
      </c>
      <c r="T1815" s="679">
        <f t="shared" ca="1" si="309"/>
        <v>0</v>
      </c>
      <c r="U1815" s="679">
        <f t="shared" ca="1" si="309"/>
        <v>0</v>
      </c>
      <c r="V1815" s="679">
        <f t="shared" ca="1" si="309"/>
        <v>0</v>
      </c>
      <c r="W1815" s="679">
        <f t="shared" ca="1" si="306"/>
        <v>0</v>
      </c>
      <c r="X1815" s="679">
        <f t="shared" ca="1" si="309"/>
        <v>0</v>
      </c>
      <c r="Y1815" s="679">
        <f t="shared" ca="1" si="309"/>
        <v>0</v>
      </c>
      <c r="Z1815" s="679">
        <f t="shared" ca="1" si="309"/>
        <v>0</v>
      </c>
      <c r="AA1815" t="str">
        <f t="shared" si="310"/>
        <v>ASR_Financial_Report_SHP21Final</v>
      </c>
      <c r="AB1815" s="960">
        <f t="shared" si="311"/>
        <v>44658</v>
      </c>
      <c r="AC1815" t="str">
        <f t="shared" si="312"/>
        <v>Unaudited</v>
      </c>
    </row>
    <row r="1816" spans="1:29" x14ac:dyDescent="0.25">
      <c r="A1816" t="s">
        <v>420</v>
      </c>
      <c r="B1816" t="s">
        <v>1366</v>
      </c>
      <c r="C1816" t="s">
        <v>1367</v>
      </c>
      <c r="D1816">
        <v>1900</v>
      </c>
      <c r="E1816" s="960">
        <v>1</v>
      </c>
      <c r="F1816" t="s">
        <v>1012</v>
      </c>
      <c r="G1816" s="960" t="s">
        <v>1365</v>
      </c>
      <c r="H1816" t="s">
        <v>383</v>
      </c>
      <c r="I1816" s="940" t="s">
        <v>488</v>
      </c>
      <c r="J1816" s="940" t="s">
        <v>450</v>
      </c>
      <c r="K1816" s="940" t="s">
        <v>435</v>
      </c>
      <c r="L1816" s="940" t="s">
        <v>123</v>
      </c>
      <c r="M1816" s="965" t="s">
        <v>98</v>
      </c>
      <c r="N1816" s="679">
        <f t="shared" ref="N1816:N1879" ca="1" si="313">IF(OR(AND($F1816="PY",N$1&lt;&gt;"Prior Year"),AND($F1816&lt;&gt;"PY",N$1="Prior Year")),0,INDEX(INDIRECT("'MMA Rev-Exp "&amp;$H1816&amp;"'!$A$1:$CA$200"),IF($J1816="Member Months",MATCH($J1816,INDIRECT("'MMA Rev-Exp "&amp;$H1816&amp;"'!$A$1:$A$200"),0),MATCH($L1816,INDIRECT("'MMA Rev-Exp "&amp;$H1816&amp;"'!$B$1:$B$200"),0)),IF($F1816="PY",MATCH("Prior Year Adjustments",INDIRECT("'MMA Rev-Exp "&amp;$H1816&amp;"'!$A$8:$CA$8"),0),MATCH(IF($F1816="Q1","JANUARY - MARCH (Q1)",IF($F1816="Q2","APRIL - JUNE (Q2)",IF($F1816="Q3","JULY - SEPTEMBER (Q3)",IF($F1816="Q4","OCTOBER - DECEMBER (Q4)",0)))),INDIRECT("'MMA Rev-Exp "&amp;$H1816&amp;"'!$A$7:$CA$7"),0)+MATCH(N$1,INDIRECT("'MMA Rev-Exp "&amp;$H1816&amp;"'!$D$8:$CA$8"),0)-1)))</f>
        <v>0</v>
      </c>
      <c r="O1816" s="679">
        <f t="shared" ca="1" si="309"/>
        <v>0</v>
      </c>
      <c r="P1816" s="679">
        <f t="shared" ca="1" si="309"/>
        <v>0</v>
      </c>
      <c r="Q1816" s="679">
        <f t="shared" ca="1" si="309"/>
        <v>0</v>
      </c>
      <c r="R1816" s="679">
        <f t="shared" ca="1" si="309"/>
        <v>0</v>
      </c>
      <c r="S1816" s="679">
        <f t="shared" ca="1" si="309"/>
        <v>0</v>
      </c>
      <c r="T1816" s="679">
        <f t="shared" ca="1" si="309"/>
        <v>0</v>
      </c>
      <c r="U1816" s="679">
        <f t="shared" ca="1" si="309"/>
        <v>0</v>
      </c>
      <c r="V1816" s="679">
        <f t="shared" ca="1" si="309"/>
        <v>0</v>
      </c>
      <c r="W1816" s="679">
        <f t="shared" ca="1" si="306"/>
        <v>0</v>
      </c>
      <c r="X1816" s="679">
        <f t="shared" ca="1" si="309"/>
        <v>0</v>
      </c>
      <c r="Y1816" s="679">
        <f t="shared" ca="1" si="309"/>
        <v>0</v>
      </c>
      <c r="Z1816" s="679">
        <f t="shared" ca="1" si="309"/>
        <v>0</v>
      </c>
      <c r="AA1816" t="str">
        <f t="shared" si="310"/>
        <v>ASR_Financial_Report_SHP21Final</v>
      </c>
      <c r="AB1816" s="960">
        <f t="shared" si="311"/>
        <v>44658</v>
      </c>
      <c r="AC1816" t="str">
        <f t="shared" si="312"/>
        <v>Unaudited</v>
      </c>
    </row>
    <row r="1817" spans="1:29" x14ac:dyDescent="0.25">
      <c r="A1817" t="s">
        <v>420</v>
      </c>
      <c r="B1817" t="s">
        <v>1366</v>
      </c>
      <c r="C1817" t="s">
        <v>1367</v>
      </c>
      <c r="D1817">
        <v>1900</v>
      </c>
      <c r="E1817" s="960">
        <v>1</v>
      </c>
      <c r="F1817" t="s">
        <v>1012</v>
      </c>
      <c r="G1817" s="960" t="s">
        <v>1365</v>
      </c>
      <c r="H1817" t="s">
        <v>383</v>
      </c>
      <c r="I1817" s="940" t="s">
        <v>488</v>
      </c>
      <c r="J1817" s="940" t="s">
        <v>450</v>
      </c>
      <c r="K1817" s="940" t="s">
        <v>435</v>
      </c>
      <c r="L1817" s="940" t="s">
        <v>124</v>
      </c>
      <c r="M1817" s="965" t="s">
        <v>99</v>
      </c>
      <c r="N1817" s="679">
        <f t="shared" ca="1" si="313"/>
        <v>0</v>
      </c>
      <c r="O1817" s="679">
        <f t="shared" ca="1" si="309"/>
        <v>0</v>
      </c>
      <c r="P1817" s="679">
        <f t="shared" ca="1" si="309"/>
        <v>0</v>
      </c>
      <c r="Q1817" s="679">
        <f t="shared" ca="1" si="309"/>
        <v>0</v>
      </c>
      <c r="R1817" s="679">
        <f t="shared" ca="1" si="309"/>
        <v>0</v>
      </c>
      <c r="S1817" s="679">
        <f t="shared" ca="1" si="309"/>
        <v>0</v>
      </c>
      <c r="T1817" s="679">
        <f t="shared" ref="O1817:Z1840" ca="1" si="314">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679">
        <f t="shared" ca="1" si="314"/>
        <v>0</v>
      </c>
      <c r="V1817" s="679">
        <f t="shared" ca="1" si="314"/>
        <v>0</v>
      </c>
      <c r="W1817" s="679">
        <f t="shared" ca="1" si="306"/>
        <v>0</v>
      </c>
      <c r="X1817" s="679">
        <f t="shared" ca="1" si="314"/>
        <v>0</v>
      </c>
      <c r="Y1817" s="679">
        <f t="shared" ca="1" si="314"/>
        <v>0</v>
      </c>
      <c r="Z1817" s="679">
        <f t="shared" ca="1" si="314"/>
        <v>0</v>
      </c>
      <c r="AA1817" t="str">
        <f t="shared" si="310"/>
        <v>ASR_Financial_Report_SHP21Final</v>
      </c>
      <c r="AB1817" s="960">
        <f t="shared" si="311"/>
        <v>44658</v>
      </c>
      <c r="AC1817" t="str">
        <f t="shared" si="312"/>
        <v>Unaudited</v>
      </c>
    </row>
    <row r="1818" spans="1:29" x14ac:dyDescent="0.25">
      <c r="A1818" t="s">
        <v>420</v>
      </c>
      <c r="B1818" t="s">
        <v>1366</v>
      </c>
      <c r="C1818" t="s">
        <v>1367</v>
      </c>
      <c r="D1818">
        <v>1900</v>
      </c>
      <c r="E1818" s="960">
        <v>1</v>
      </c>
      <c r="F1818" t="s">
        <v>1012</v>
      </c>
      <c r="G1818" s="960" t="s">
        <v>1365</v>
      </c>
      <c r="H1818" t="s">
        <v>383</v>
      </c>
      <c r="I1818" s="940" t="s">
        <v>488</v>
      </c>
      <c r="J1818" s="940" t="s">
        <v>450</v>
      </c>
      <c r="K1818" s="940" t="s">
        <v>435</v>
      </c>
      <c r="L1818" s="940" t="s">
        <v>125</v>
      </c>
      <c r="M1818" s="965" t="s">
        <v>100</v>
      </c>
      <c r="N1818" s="679">
        <f t="shared" ca="1" si="313"/>
        <v>0</v>
      </c>
      <c r="O1818" s="679">
        <f t="shared" ca="1" si="314"/>
        <v>0</v>
      </c>
      <c r="P1818" s="679">
        <f t="shared" ca="1" si="314"/>
        <v>0</v>
      </c>
      <c r="Q1818" s="679">
        <f t="shared" ca="1" si="314"/>
        <v>0</v>
      </c>
      <c r="R1818" s="679">
        <f t="shared" ca="1" si="314"/>
        <v>0</v>
      </c>
      <c r="S1818" s="679">
        <f t="shared" ca="1" si="314"/>
        <v>0</v>
      </c>
      <c r="T1818" s="679">
        <f t="shared" ca="1" si="314"/>
        <v>0</v>
      </c>
      <c r="U1818" s="679">
        <f t="shared" ca="1" si="314"/>
        <v>0</v>
      </c>
      <c r="V1818" s="679">
        <f t="shared" ca="1" si="314"/>
        <v>0</v>
      </c>
      <c r="W1818" s="679">
        <f t="shared" ca="1" si="306"/>
        <v>0</v>
      </c>
      <c r="X1818" s="679">
        <f t="shared" ca="1" si="314"/>
        <v>0</v>
      </c>
      <c r="Y1818" s="679">
        <f t="shared" ca="1" si="314"/>
        <v>0</v>
      </c>
      <c r="Z1818" s="679">
        <f t="shared" ca="1" si="314"/>
        <v>0</v>
      </c>
      <c r="AA1818" t="str">
        <f t="shared" si="310"/>
        <v>ASR_Financial_Report_SHP21Final</v>
      </c>
      <c r="AB1818" s="960">
        <f t="shared" si="311"/>
        <v>44658</v>
      </c>
      <c r="AC1818" t="str">
        <f t="shared" si="312"/>
        <v>Unaudited</v>
      </c>
    </row>
    <row r="1819" spans="1:29" x14ac:dyDescent="0.25">
      <c r="A1819" t="s">
        <v>420</v>
      </c>
      <c r="B1819" t="s">
        <v>1366</v>
      </c>
      <c r="C1819" t="s">
        <v>1367</v>
      </c>
      <c r="D1819">
        <v>1900</v>
      </c>
      <c r="E1819" s="960">
        <v>1</v>
      </c>
      <c r="F1819" t="s">
        <v>1012</v>
      </c>
      <c r="G1819" s="960" t="s">
        <v>1365</v>
      </c>
      <c r="H1819" t="s">
        <v>383</v>
      </c>
      <c r="I1819" s="940" t="s">
        <v>488</v>
      </c>
      <c r="J1819" s="940" t="s">
        <v>450</v>
      </c>
      <c r="K1819" s="940" t="s">
        <v>435</v>
      </c>
      <c r="L1819" s="948" t="s">
        <v>126</v>
      </c>
      <c r="M1819" s="963" t="s">
        <v>28</v>
      </c>
      <c r="N1819" s="679">
        <f t="shared" ca="1" si="313"/>
        <v>0</v>
      </c>
      <c r="O1819" s="679">
        <f t="shared" ca="1" si="314"/>
        <v>0</v>
      </c>
      <c r="P1819" s="679">
        <f t="shared" ca="1" si="314"/>
        <v>0</v>
      </c>
      <c r="Q1819" s="679">
        <f t="shared" ca="1" si="314"/>
        <v>0</v>
      </c>
      <c r="R1819" s="679">
        <f t="shared" ca="1" si="314"/>
        <v>0</v>
      </c>
      <c r="S1819" s="679">
        <f t="shared" ca="1" si="314"/>
        <v>0</v>
      </c>
      <c r="T1819" s="679">
        <f t="shared" ca="1" si="314"/>
        <v>0</v>
      </c>
      <c r="U1819" s="679">
        <f t="shared" ca="1" si="314"/>
        <v>0</v>
      </c>
      <c r="V1819" s="679">
        <f t="shared" ca="1" si="314"/>
        <v>0</v>
      </c>
      <c r="W1819" s="679">
        <f t="shared" ca="1" si="306"/>
        <v>0</v>
      </c>
      <c r="X1819" s="679">
        <f t="shared" ca="1" si="314"/>
        <v>0</v>
      </c>
      <c r="Y1819" s="679">
        <f t="shared" ca="1" si="314"/>
        <v>0</v>
      </c>
      <c r="Z1819" s="679">
        <f t="shared" ca="1" si="314"/>
        <v>0</v>
      </c>
      <c r="AA1819" t="str">
        <f t="shared" si="310"/>
        <v>ASR_Financial_Report_SHP21Final</v>
      </c>
      <c r="AB1819" s="960">
        <f t="shared" si="311"/>
        <v>44658</v>
      </c>
      <c r="AC1819" t="str">
        <f t="shared" si="312"/>
        <v>Unaudited</v>
      </c>
    </row>
    <row r="1820" spans="1:29" x14ac:dyDescent="0.25">
      <c r="A1820" t="s">
        <v>420</v>
      </c>
      <c r="B1820" t="s">
        <v>1366</v>
      </c>
      <c r="C1820" t="s">
        <v>1367</v>
      </c>
      <c r="D1820">
        <v>1900</v>
      </c>
      <c r="E1820" s="960">
        <v>1</v>
      </c>
      <c r="F1820" t="s">
        <v>1012</v>
      </c>
      <c r="G1820" s="960" t="s">
        <v>1365</v>
      </c>
      <c r="H1820" t="s">
        <v>383</v>
      </c>
      <c r="I1820" s="965" t="s">
        <v>488</v>
      </c>
      <c r="J1820" s="965" t="s">
        <v>436</v>
      </c>
      <c r="K1820" s="965" t="s">
        <v>436</v>
      </c>
      <c r="L1820" s="940" t="s">
        <v>128</v>
      </c>
      <c r="M1820" s="965" t="s">
        <v>326</v>
      </c>
      <c r="N1820" s="679">
        <f t="shared" ca="1" si="313"/>
        <v>0</v>
      </c>
      <c r="O1820" s="679">
        <f t="shared" ca="1" si="314"/>
        <v>0</v>
      </c>
      <c r="P1820" s="679">
        <f t="shared" ca="1" si="314"/>
        <v>0</v>
      </c>
      <c r="Q1820" s="679">
        <f t="shared" ca="1" si="314"/>
        <v>0</v>
      </c>
      <c r="R1820" s="679">
        <f t="shared" ca="1" si="314"/>
        <v>0</v>
      </c>
      <c r="S1820" s="679">
        <f t="shared" ca="1" si="314"/>
        <v>0</v>
      </c>
      <c r="T1820" s="679">
        <f t="shared" ca="1" si="314"/>
        <v>0</v>
      </c>
      <c r="U1820" s="679">
        <f t="shared" ca="1" si="314"/>
        <v>0</v>
      </c>
      <c r="V1820" s="679">
        <f t="shared" ca="1" si="314"/>
        <v>0</v>
      </c>
      <c r="W1820" s="679">
        <f t="shared" ca="1" si="306"/>
        <v>0</v>
      </c>
      <c r="X1820" s="679">
        <f t="shared" ca="1" si="314"/>
        <v>0</v>
      </c>
      <c r="Y1820" s="679">
        <f t="shared" ca="1" si="314"/>
        <v>0</v>
      </c>
      <c r="Z1820" s="679">
        <f t="shared" ca="1" si="314"/>
        <v>0</v>
      </c>
      <c r="AA1820" t="str">
        <f t="shared" si="310"/>
        <v>ASR_Financial_Report_SHP21Final</v>
      </c>
      <c r="AB1820" s="960">
        <f t="shared" si="311"/>
        <v>44658</v>
      </c>
      <c r="AC1820" t="str">
        <f t="shared" si="312"/>
        <v>Unaudited</v>
      </c>
    </row>
    <row r="1821" spans="1:29" x14ac:dyDescent="0.25">
      <c r="A1821" t="s">
        <v>420</v>
      </c>
      <c r="B1821" t="s">
        <v>1366</v>
      </c>
      <c r="C1821" t="s">
        <v>1367</v>
      </c>
      <c r="D1821">
        <v>1900</v>
      </c>
      <c r="E1821" s="960">
        <v>1</v>
      </c>
      <c r="F1821" t="s">
        <v>1012</v>
      </c>
      <c r="G1821" s="960" t="s">
        <v>1365</v>
      </c>
      <c r="H1821" t="s">
        <v>383</v>
      </c>
      <c r="I1821" s="940" t="s">
        <v>488</v>
      </c>
      <c r="J1821" s="940" t="s">
        <v>436</v>
      </c>
      <c r="K1821" s="940" t="s">
        <v>436</v>
      </c>
      <c r="L1821" s="940" t="s">
        <v>129</v>
      </c>
      <c r="M1821" s="965" t="s">
        <v>325</v>
      </c>
      <c r="N1821" s="679">
        <f t="shared" ca="1" si="313"/>
        <v>0</v>
      </c>
      <c r="O1821" s="679">
        <f t="shared" ca="1" si="314"/>
        <v>0</v>
      </c>
      <c r="P1821" s="679">
        <f t="shared" ca="1" si="314"/>
        <v>0</v>
      </c>
      <c r="Q1821" s="679">
        <f t="shared" ca="1" si="314"/>
        <v>0</v>
      </c>
      <c r="R1821" s="679">
        <f t="shared" ca="1" si="314"/>
        <v>0</v>
      </c>
      <c r="S1821" s="679">
        <f t="shared" ca="1" si="314"/>
        <v>0</v>
      </c>
      <c r="T1821" s="679">
        <f t="shared" ca="1" si="314"/>
        <v>0</v>
      </c>
      <c r="U1821" s="679">
        <f t="shared" ca="1" si="314"/>
        <v>0</v>
      </c>
      <c r="V1821" s="679">
        <f t="shared" ca="1" si="314"/>
        <v>0</v>
      </c>
      <c r="W1821" s="679">
        <f t="shared" ca="1" si="306"/>
        <v>0</v>
      </c>
      <c r="X1821" s="679">
        <f t="shared" ca="1" si="314"/>
        <v>0</v>
      </c>
      <c r="Y1821" s="679">
        <f t="shared" ca="1" si="314"/>
        <v>0</v>
      </c>
      <c r="Z1821" s="679">
        <f t="shared" ca="1" si="314"/>
        <v>0</v>
      </c>
      <c r="AA1821" t="str">
        <f t="shared" si="310"/>
        <v>ASR_Financial_Report_SHP21Final</v>
      </c>
      <c r="AB1821" s="960">
        <f t="shared" si="311"/>
        <v>44658</v>
      </c>
      <c r="AC1821" t="str">
        <f t="shared" si="312"/>
        <v>Unaudited</v>
      </c>
    </row>
    <row r="1822" spans="1:29" ht="30" x14ac:dyDescent="0.25">
      <c r="A1822" t="s">
        <v>420</v>
      </c>
      <c r="B1822" t="s">
        <v>1366</v>
      </c>
      <c r="C1822" t="s">
        <v>1367</v>
      </c>
      <c r="D1822">
        <v>1900</v>
      </c>
      <c r="E1822" s="960">
        <v>1</v>
      </c>
      <c r="F1822" t="s">
        <v>1012</v>
      </c>
      <c r="G1822" s="960" t="s">
        <v>1365</v>
      </c>
      <c r="H1822" t="s">
        <v>383</v>
      </c>
      <c r="I1822" s="940" t="s">
        <v>488</v>
      </c>
      <c r="J1822" s="940" t="s">
        <v>436</v>
      </c>
      <c r="K1822" s="940" t="s">
        <v>436</v>
      </c>
      <c r="L1822" s="940" t="s">
        <v>130</v>
      </c>
      <c r="M1822" s="965" t="s">
        <v>179</v>
      </c>
      <c r="N1822" s="679">
        <f t="shared" ca="1" si="313"/>
        <v>0</v>
      </c>
      <c r="O1822" s="679">
        <f t="shared" ca="1" si="314"/>
        <v>0</v>
      </c>
      <c r="P1822" s="679">
        <f t="shared" ca="1" si="314"/>
        <v>0</v>
      </c>
      <c r="Q1822" s="679">
        <f t="shared" ca="1" si="314"/>
        <v>0</v>
      </c>
      <c r="R1822" s="679">
        <f t="shared" ca="1" si="314"/>
        <v>0</v>
      </c>
      <c r="S1822" s="679">
        <f t="shared" ca="1" si="314"/>
        <v>0</v>
      </c>
      <c r="T1822" s="679">
        <f t="shared" ca="1" si="314"/>
        <v>0</v>
      </c>
      <c r="U1822" s="679">
        <f t="shared" ca="1" si="314"/>
        <v>0</v>
      </c>
      <c r="V1822" s="679">
        <f t="shared" ca="1" si="314"/>
        <v>0</v>
      </c>
      <c r="W1822" s="679">
        <f t="shared" ca="1" si="306"/>
        <v>0</v>
      </c>
      <c r="X1822" s="679">
        <f t="shared" ca="1" si="314"/>
        <v>0</v>
      </c>
      <c r="Y1822" s="679">
        <f t="shared" ca="1" si="314"/>
        <v>0</v>
      </c>
      <c r="Z1822" s="679">
        <f t="shared" ca="1" si="314"/>
        <v>0</v>
      </c>
      <c r="AA1822" t="str">
        <f t="shared" si="310"/>
        <v>ASR_Financial_Report_SHP21Final</v>
      </c>
      <c r="AB1822" s="960">
        <f t="shared" si="311"/>
        <v>44658</v>
      </c>
      <c r="AC1822" t="str">
        <f t="shared" si="312"/>
        <v>Unaudited</v>
      </c>
    </row>
    <row r="1823" spans="1:29" x14ac:dyDescent="0.25">
      <c r="A1823" t="s">
        <v>420</v>
      </c>
      <c r="B1823" t="s">
        <v>1366</v>
      </c>
      <c r="C1823" t="s">
        <v>1367</v>
      </c>
      <c r="D1823">
        <v>1900</v>
      </c>
      <c r="E1823" s="960">
        <v>1</v>
      </c>
      <c r="F1823" t="s">
        <v>1012</v>
      </c>
      <c r="G1823" s="960" t="s">
        <v>1365</v>
      </c>
      <c r="H1823" t="s">
        <v>383</v>
      </c>
      <c r="I1823" s="940" t="s">
        <v>488</v>
      </c>
      <c r="J1823" s="940" t="s">
        <v>436</v>
      </c>
      <c r="K1823" s="940" t="s">
        <v>436</v>
      </c>
      <c r="L1823" s="940" t="s">
        <v>131</v>
      </c>
      <c r="M1823" s="965" t="s">
        <v>494</v>
      </c>
      <c r="N1823" s="679">
        <f t="shared" ca="1" si="313"/>
        <v>0</v>
      </c>
      <c r="O1823" s="679">
        <f t="shared" ca="1" si="314"/>
        <v>0</v>
      </c>
      <c r="P1823" s="679">
        <f t="shared" ca="1" si="314"/>
        <v>0</v>
      </c>
      <c r="Q1823" s="679">
        <f t="shared" ca="1" si="314"/>
        <v>0</v>
      </c>
      <c r="R1823" s="679">
        <f t="shared" ca="1" si="314"/>
        <v>0</v>
      </c>
      <c r="S1823" s="679">
        <f t="shared" ca="1" si="314"/>
        <v>0</v>
      </c>
      <c r="T1823" s="679">
        <f t="shared" ca="1" si="314"/>
        <v>0</v>
      </c>
      <c r="U1823" s="679">
        <f t="shared" ca="1" si="314"/>
        <v>0</v>
      </c>
      <c r="V1823" s="679">
        <f t="shared" ca="1" si="314"/>
        <v>0</v>
      </c>
      <c r="W1823" s="679">
        <f t="shared" ca="1" si="306"/>
        <v>0</v>
      </c>
      <c r="X1823" s="679">
        <f t="shared" ca="1" si="314"/>
        <v>0</v>
      </c>
      <c r="Y1823" s="679">
        <f t="shared" ca="1" si="314"/>
        <v>0</v>
      </c>
      <c r="Z1823" s="679">
        <f t="shared" ca="1" si="314"/>
        <v>0</v>
      </c>
      <c r="AA1823" t="str">
        <f t="shared" si="310"/>
        <v>ASR_Financial_Report_SHP21Final</v>
      </c>
      <c r="AB1823" s="960">
        <f t="shared" si="311"/>
        <v>44658</v>
      </c>
      <c r="AC1823" t="str">
        <f t="shared" si="312"/>
        <v>Unaudited</v>
      </c>
    </row>
    <row r="1824" spans="1:29" x14ac:dyDescent="0.25">
      <c r="A1824" t="s">
        <v>420</v>
      </c>
      <c r="B1824" t="s">
        <v>1366</v>
      </c>
      <c r="C1824" t="s">
        <v>1367</v>
      </c>
      <c r="D1824">
        <v>1900</v>
      </c>
      <c r="E1824" s="960">
        <v>1</v>
      </c>
      <c r="F1824" t="s">
        <v>1012</v>
      </c>
      <c r="G1824" s="960" t="s">
        <v>1365</v>
      </c>
      <c r="H1824" t="s">
        <v>383</v>
      </c>
      <c r="I1824" s="940" t="s">
        <v>488</v>
      </c>
      <c r="J1824" s="940" t="s">
        <v>436</v>
      </c>
      <c r="K1824" s="940" t="s">
        <v>436</v>
      </c>
      <c r="L1824" s="948" t="s">
        <v>132</v>
      </c>
      <c r="M1824" s="963" t="s">
        <v>495</v>
      </c>
      <c r="N1824" s="679">
        <f t="shared" ca="1" si="313"/>
        <v>0</v>
      </c>
      <c r="O1824" s="679">
        <f t="shared" ca="1" si="314"/>
        <v>0</v>
      </c>
      <c r="P1824" s="679">
        <f t="shared" ca="1" si="314"/>
        <v>0</v>
      </c>
      <c r="Q1824" s="679">
        <f t="shared" ca="1" si="314"/>
        <v>0</v>
      </c>
      <c r="R1824" s="679">
        <f t="shared" ca="1" si="314"/>
        <v>0</v>
      </c>
      <c r="S1824" s="679">
        <f t="shared" ca="1" si="314"/>
        <v>0</v>
      </c>
      <c r="T1824" s="679">
        <f t="shared" ca="1" si="314"/>
        <v>0</v>
      </c>
      <c r="U1824" s="679">
        <f t="shared" ca="1" si="314"/>
        <v>0</v>
      </c>
      <c r="V1824" s="679">
        <f t="shared" ca="1" si="314"/>
        <v>0</v>
      </c>
      <c r="W1824" s="679">
        <f t="shared" ca="1" si="306"/>
        <v>0</v>
      </c>
      <c r="X1824" s="679">
        <f t="shared" ca="1" si="314"/>
        <v>0</v>
      </c>
      <c r="Y1824" s="679">
        <f t="shared" ca="1" si="314"/>
        <v>0</v>
      </c>
      <c r="Z1824" s="679">
        <f t="shared" ca="1" si="314"/>
        <v>0</v>
      </c>
      <c r="AA1824" t="str">
        <f t="shared" si="310"/>
        <v>ASR_Financial_Report_SHP21Final</v>
      </c>
      <c r="AB1824" s="960">
        <f t="shared" si="311"/>
        <v>44658</v>
      </c>
      <c r="AC1824" t="str">
        <f t="shared" si="312"/>
        <v>Unaudited</v>
      </c>
    </row>
    <row r="1825" spans="1:29" x14ac:dyDescent="0.25">
      <c r="A1825" t="s">
        <v>420</v>
      </c>
      <c r="B1825" t="s">
        <v>1366</v>
      </c>
      <c r="C1825" t="s">
        <v>1367</v>
      </c>
      <c r="D1825">
        <v>1900</v>
      </c>
      <c r="E1825" s="960">
        <v>1</v>
      </c>
      <c r="F1825" t="s">
        <v>1012</v>
      </c>
      <c r="G1825" s="960" t="s">
        <v>1365</v>
      </c>
      <c r="H1825" t="s">
        <v>383</v>
      </c>
      <c r="I1825" s="965" t="s">
        <v>488</v>
      </c>
      <c r="J1825" s="965" t="s">
        <v>436</v>
      </c>
      <c r="K1825" s="965" t="s">
        <v>436</v>
      </c>
      <c r="L1825" s="940" t="s">
        <v>133</v>
      </c>
      <c r="M1825" s="965" t="s">
        <v>496</v>
      </c>
      <c r="N1825" s="679">
        <f t="shared" ca="1" si="313"/>
        <v>0</v>
      </c>
      <c r="O1825" s="679">
        <f t="shared" ca="1" si="314"/>
        <v>0</v>
      </c>
      <c r="P1825" s="679">
        <f t="shared" ca="1" si="314"/>
        <v>0</v>
      </c>
      <c r="Q1825" s="679">
        <f t="shared" ca="1" si="314"/>
        <v>0</v>
      </c>
      <c r="R1825" s="679">
        <f t="shared" ca="1" si="314"/>
        <v>0</v>
      </c>
      <c r="S1825" s="679">
        <f t="shared" ca="1" si="314"/>
        <v>0</v>
      </c>
      <c r="T1825" s="679">
        <f t="shared" ca="1" si="314"/>
        <v>0</v>
      </c>
      <c r="U1825" s="679">
        <f t="shared" ca="1" si="314"/>
        <v>0</v>
      </c>
      <c r="V1825" s="679">
        <f t="shared" ca="1" si="314"/>
        <v>0</v>
      </c>
      <c r="W1825" s="679">
        <f t="shared" ca="1" si="306"/>
        <v>0</v>
      </c>
      <c r="X1825" s="679">
        <f t="shared" ca="1" si="314"/>
        <v>0</v>
      </c>
      <c r="Y1825" s="679">
        <f t="shared" ca="1" si="314"/>
        <v>0</v>
      </c>
      <c r="Z1825" s="679">
        <f t="shared" ca="1" si="314"/>
        <v>0</v>
      </c>
      <c r="AA1825" t="str">
        <f t="shared" si="310"/>
        <v>ASR_Financial_Report_SHP21Final</v>
      </c>
      <c r="AB1825" s="960">
        <f t="shared" si="311"/>
        <v>44658</v>
      </c>
      <c r="AC1825" t="str">
        <f t="shared" si="312"/>
        <v>Unaudited</v>
      </c>
    </row>
    <row r="1826" spans="1:29" x14ac:dyDescent="0.25">
      <c r="A1826" t="s">
        <v>420</v>
      </c>
      <c r="B1826" t="s">
        <v>1366</v>
      </c>
      <c r="C1826" t="s">
        <v>1367</v>
      </c>
      <c r="D1826">
        <v>1900</v>
      </c>
      <c r="E1826" s="960">
        <v>1</v>
      </c>
      <c r="F1826" t="s">
        <v>1012</v>
      </c>
      <c r="G1826" s="960" t="s">
        <v>1365</v>
      </c>
      <c r="H1826" t="s">
        <v>383</v>
      </c>
      <c r="I1826" s="940" t="s">
        <v>489</v>
      </c>
      <c r="J1826" s="940" t="s">
        <v>26</v>
      </c>
      <c r="K1826" s="940" t="s">
        <v>26</v>
      </c>
      <c r="L1826" s="940" t="s">
        <v>269</v>
      </c>
      <c r="M1826" s="965" t="s">
        <v>26</v>
      </c>
      <c r="N1826" s="679">
        <f t="shared" ca="1" si="313"/>
        <v>0</v>
      </c>
      <c r="O1826" s="679">
        <f t="shared" ca="1" si="314"/>
        <v>0</v>
      </c>
      <c r="P1826" s="679">
        <f t="shared" ca="1" si="314"/>
        <v>0</v>
      </c>
      <c r="Q1826" s="679">
        <f t="shared" ca="1" si="314"/>
        <v>0</v>
      </c>
      <c r="R1826" s="679">
        <f t="shared" ca="1" si="314"/>
        <v>0</v>
      </c>
      <c r="S1826" s="679">
        <f t="shared" ca="1" si="314"/>
        <v>0</v>
      </c>
      <c r="T1826" s="679">
        <f t="shared" ca="1" si="314"/>
        <v>0</v>
      </c>
      <c r="U1826" s="679">
        <f t="shared" ca="1" si="314"/>
        <v>0</v>
      </c>
      <c r="V1826" s="679">
        <f t="shared" ca="1" si="314"/>
        <v>0</v>
      </c>
      <c r="W1826" s="679">
        <f t="shared" ca="1" si="306"/>
        <v>0</v>
      </c>
      <c r="X1826" s="679">
        <f t="shared" ca="1" si="314"/>
        <v>0</v>
      </c>
      <c r="Y1826" s="679">
        <f t="shared" ca="1" si="314"/>
        <v>0</v>
      </c>
      <c r="Z1826" s="679">
        <f t="shared" ca="1" si="314"/>
        <v>0</v>
      </c>
      <c r="AA1826" t="str">
        <f t="shared" si="310"/>
        <v>ASR_Financial_Report_SHP21Final</v>
      </c>
      <c r="AB1826" s="960">
        <f t="shared" si="311"/>
        <v>44658</v>
      </c>
      <c r="AC1826" t="str">
        <f t="shared" si="312"/>
        <v>Unaudited</v>
      </c>
    </row>
    <row r="1827" spans="1:29" x14ac:dyDescent="0.25">
      <c r="A1827" t="s">
        <v>420</v>
      </c>
      <c r="B1827" t="s">
        <v>1366</v>
      </c>
      <c r="C1827" t="s">
        <v>1367</v>
      </c>
      <c r="D1827">
        <v>1900</v>
      </c>
      <c r="E1827" s="960">
        <v>1</v>
      </c>
      <c r="F1827" t="s">
        <v>438</v>
      </c>
      <c r="G1827" s="960">
        <v>91</v>
      </c>
      <c r="H1827" t="s">
        <v>384</v>
      </c>
      <c r="I1827" s="940" t="s">
        <v>432</v>
      </c>
      <c r="J1827" s="940" t="s">
        <v>432</v>
      </c>
      <c r="K1827" s="940" t="s">
        <v>432</v>
      </c>
      <c r="L1827" s="940"/>
      <c r="M1827" s="965" t="s">
        <v>432</v>
      </c>
      <c r="N1827" s="679">
        <f t="shared" ca="1" si="313"/>
        <v>216232.99000000002</v>
      </c>
      <c r="O1827" s="679">
        <f t="shared" ca="1" si="314"/>
        <v>178125.74</v>
      </c>
      <c r="P1827" s="679">
        <f t="shared" ca="1" si="314"/>
        <v>7914.2</v>
      </c>
      <c r="Q1827" s="679">
        <f t="shared" ca="1" si="314"/>
        <v>13113.42</v>
      </c>
      <c r="R1827" s="679">
        <f t="shared" ca="1" si="314"/>
        <v>4896</v>
      </c>
      <c r="S1827" s="679">
        <f t="shared" ca="1" si="314"/>
        <v>5114.96</v>
      </c>
      <c r="T1827" s="679">
        <f t="shared" ca="1" si="314"/>
        <v>3231.26</v>
      </c>
      <c r="U1827" s="679">
        <f t="shared" ca="1" si="314"/>
        <v>133</v>
      </c>
      <c r="V1827" s="679">
        <f t="shared" ca="1" si="314"/>
        <v>404.35</v>
      </c>
      <c r="W1827" s="679">
        <f t="shared" ca="1" si="306"/>
        <v>102</v>
      </c>
      <c r="X1827" s="679">
        <f t="shared" ca="1" si="314"/>
        <v>2751.06</v>
      </c>
      <c r="Y1827" s="679">
        <f t="shared" ca="1" si="314"/>
        <v>447</v>
      </c>
      <c r="Z1827" s="679">
        <f t="shared" ca="1" si="314"/>
        <v>0</v>
      </c>
      <c r="AA1827" t="str">
        <f t="shared" si="310"/>
        <v>ASR_Financial_Report_SHP21Final</v>
      </c>
      <c r="AB1827" s="960">
        <f t="shared" si="311"/>
        <v>44658</v>
      </c>
      <c r="AC1827" t="str">
        <f t="shared" si="312"/>
        <v>Unaudited</v>
      </c>
    </row>
    <row r="1828" spans="1:29" x14ac:dyDescent="0.25">
      <c r="A1828" t="s">
        <v>420</v>
      </c>
      <c r="B1828" t="s">
        <v>1366</v>
      </c>
      <c r="C1828" t="s">
        <v>1367</v>
      </c>
      <c r="D1828">
        <v>1900</v>
      </c>
      <c r="E1828" s="960">
        <v>1</v>
      </c>
      <c r="F1828" t="s">
        <v>438</v>
      </c>
      <c r="G1828" s="960">
        <v>91</v>
      </c>
      <c r="H1828" t="s">
        <v>384</v>
      </c>
      <c r="I1828" s="940" t="s">
        <v>487</v>
      </c>
      <c r="J1828" s="940" t="s">
        <v>12</v>
      </c>
      <c r="K1828" s="940" t="s">
        <v>12</v>
      </c>
      <c r="L1828" s="940">
        <v>1.1000000000000001</v>
      </c>
      <c r="M1828" s="965" t="s">
        <v>12</v>
      </c>
      <c r="N1828" s="679">
        <f t="shared" ca="1" si="313"/>
        <v>65964439.220000006</v>
      </c>
      <c r="O1828" s="679">
        <f t="shared" ca="1" si="314"/>
        <v>34151886.229999997</v>
      </c>
      <c r="P1828" s="679">
        <f t="shared" ca="1" si="314"/>
        <v>4055769.16</v>
      </c>
      <c r="Q1828" s="679">
        <f t="shared" ca="1" si="314"/>
        <v>12873486.84</v>
      </c>
      <c r="R1828" s="679">
        <f t="shared" ca="1" si="314"/>
        <v>6905287.7999999998</v>
      </c>
      <c r="S1828" s="679">
        <f t="shared" ca="1" si="314"/>
        <v>1052983.33</v>
      </c>
      <c r="T1828" s="679">
        <f t="shared" ca="1" si="314"/>
        <v>1309449.23</v>
      </c>
      <c r="U1828" s="679">
        <f t="shared" ca="1" si="314"/>
        <v>26212.880000000001</v>
      </c>
      <c r="V1828" s="679">
        <f t="shared" ca="1" si="314"/>
        <v>1426469.09</v>
      </c>
      <c r="W1828" s="679">
        <f t="shared" ca="1" si="306"/>
        <v>2783244.42</v>
      </c>
      <c r="X1828" s="679">
        <f t="shared" ca="1" si="314"/>
        <v>314054.84999999998</v>
      </c>
      <c r="Y1828" s="679">
        <f t="shared" ca="1" si="314"/>
        <v>1065595.3899999999</v>
      </c>
      <c r="Z1828" s="679">
        <f t="shared" ca="1" si="314"/>
        <v>0</v>
      </c>
      <c r="AA1828" t="str">
        <f t="shared" si="310"/>
        <v>ASR_Financial_Report_SHP21Final</v>
      </c>
      <c r="AB1828" s="960">
        <f t="shared" si="311"/>
        <v>44658</v>
      </c>
      <c r="AC1828" t="str">
        <f t="shared" si="312"/>
        <v>Unaudited</v>
      </c>
    </row>
    <row r="1829" spans="1:29" x14ac:dyDescent="0.25">
      <c r="A1829" t="s">
        <v>420</v>
      </c>
      <c r="B1829" t="s">
        <v>1366</v>
      </c>
      <c r="C1829" t="s">
        <v>1367</v>
      </c>
      <c r="D1829">
        <v>1900</v>
      </c>
      <c r="E1829" s="960">
        <v>1</v>
      </c>
      <c r="F1829" t="s">
        <v>438</v>
      </c>
      <c r="G1829" s="960">
        <v>91</v>
      </c>
      <c r="H1829" t="s">
        <v>384</v>
      </c>
      <c r="I1829" s="940" t="s">
        <v>487</v>
      </c>
      <c r="J1829" s="940" t="s">
        <v>12</v>
      </c>
      <c r="K1829" s="940" t="s">
        <v>1309</v>
      </c>
      <c r="L1829" s="948" t="s">
        <v>1300</v>
      </c>
      <c r="M1829" s="963" t="s">
        <v>1309</v>
      </c>
      <c r="N1829" s="679">
        <f t="shared" ca="1" si="313"/>
        <v>520167.56117925944</v>
      </c>
      <c r="O1829" s="679">
        <f t="shared" ca="1" si="314"/>
        <v>253820.28581484852</v>
      </c>
      <c r="P1829" s="679">
        <f t="shared" ca="1" si="314"/>
        <v>0</v>
      </c>
      <c r="Q1829" s="679">
        <f t="shared" ca="1" si="314"/>
        <v>233424.17232435336</v>
      </c>
      <c r="R1829" s="679">
        <f t="shared" ca="1" si="314"/>
        <v>0</v>
      </c>
      <c r="S1829" s="679">
        <f t="shared" ca="1" si="314"/>
        <v>0</v>
      </c>
      <c r="T1829" s="679">
        <f t="shared" ca="1" si="314"/>
        <v>0</v>
      </c>
      <c r="U1829" s="679">
        <f t="shared" ca="1" si="314"/>
        <v>0</v>
      </c>
      <c r="V1829" s="679">
        <f t="shared" ca="1" si="314"/>
        <v>0</v>
      </c>
      <c r="W1829" s="679">
        <f t="shared" ca="1" si="306"/>
        <v>0</v>
      </c>
      <c r="X1829" s="679">
        <f t="shared" ca="1" si="314"/>
        <v>0</v>
      </c>
      <c r="Y1829" s="679">
        <f t="shared" ca="1" si="314"/>
        <v>32923.103040057555</v>
      </c>
      <c r="Z1829" s="679">
        <f t="shared" ca="1" si="314"/>
        <v>0</v>
      </c>
      <c r="AA1829" t="str">
        <f t="shared" si="310"/>
        <v>ASR_Financial_Report_SHP21Final</v>
      </c>
      <c r="AB1829" s="960">
        <f t="shared" si="311"/>
        <v>44658</v>
      </c>
      <c r="AC1829" t="str">
        <f t="shared" si="312"/>
        <v>Unaudited</v>
      </c>
    </row>
    <row r="1830" spans="1:29" x14ac:dyDescent="0.25">
      <c r="A1830" t="s">
        <v>420</v>
      </c>
      <c r="B1830" t="s">
        <v>1366</v>
      </c>
      <c r="C1830" t="s">
        <v>1367</v>
      </c>
      <c r="D1830">
        <v>1900</v>
      </c>
      <c r="E1830" s="960">
        <v>1</v>
      </c>
      <c r="F1830" t="s">
        <v>438</v>
      </c>
      <c r="G1830" s="960">
        <v>91</v>
      </c>
      <c r="H1830" t="s">
        <v>384</v>
      </c>
      <c r="I1830" s="965" t="s">
        <v>487</v>
      </c>
      <c r="J1830" s="965" t="s">
        <v>490</v>
      </c>
      <c r="K1830" s="965" t="s">
        <v>491</v>
      </c>
      <c r="L1830" s="940" t="s">
        <v>63</v>
      </c>
      <c r="M1830" s="965" t="s">
        <v>343</v>
      </c>
      <c r="N1830" s="679">
        <f t="shared" ca="1" si="313"/>
        <v>0</v>
      </c>
      <c r="O1830" s="679">
        <f t="shared" ca="1" si="314"/>
        <v>0</v>
      </c>
      <c r="P1830" s="679">
        <f t="shared" ca="1" si="314"/>
        <v>0</v>
      </c>
      <c r="Q1830" s="679">
        <f t="shared" ca="1" si="314"/>
        <v>0</v>
      </c>
      <c r="R1830" s="679">
        <f t="shared" ca="1" si="314"/>
        <v>0</v>
      </c>
      <c r="S1830" s="679">
        <f t="shared" ca="1" si="314"/>
        <v>0</v>
      </c>
      <c r="T1830" s="679">
        <f t="shared" ca="1" si="314"/>
        <v>0</v>
      </c>
      <c r="U1830" s="679">
        <f t="shared" ca="1" si="314"/>
        <v>0</v>
      </c>
      <c r="V1830" s="679">
        <f t="shared" ca="1" si="314"/>
        <v>0</v>
      </c>
      <c r="W1830" s="679">
        <f t="shared" ca="1" si="306"/>
        <v>0</v>
      </c>
      <c r="X1830" s="679">
        <f t="shared" ca="1" si="314"/>
        <v>0</v>
      </c>
      <c r="Y1830" s="679">
        <f t="shared" ca="1" si="314"/>
        <v>0</v>
      </c>
      <c r="Z1830" s="679">
        <f t="shared" ca="1" si="314"/>
        <v>0</v>
      </c>
      <c r="AA1830" t="str">
        <f t="shared" si="310"/>
        <v>ASR_Financial_Report_SHP21Final</v>
      </c>
      <c r="AB1830" s="960">
        <f t="shared" si="311"/>
        <v>44658</v>
      </c>
      <c r="AC1830" t="str">
        <f t="shared" si="312"/>
        <v>Unaudited</v>
      </c>
    </row>
    <row r="1831" spans="1:29" x14ac:dyDescent="0.25">
      <c r="A1831" t="s">
        <v>420</v>
      </c>
      <c r="B1831" t="s">
        <v>1366</v>
      </c>
      <c r="C1831" t="s">
        <v>1367</v>
      </c>
      <c r="D1831">
        <v>1900</v>
      </c>
      <c r="E1831" s="960">
        <v>1</v>
      </c>
      <c r="F1831" t="s">
        <v>438</v>
      </c>
      <c r="G1831" s="960">
        <v>91</v>
      </c>
      <c r="H1831" t="s">
        <v>384</v>
      </c>
      <c r="I1831" s="940" t="s">
        <v>487</v>
      </c>
      <c r="J1831" s="940" t="s">
        <v>490</v>
      </c>
      <c r="K1831" s="940" t="s">
        <v>1000</v>
      </c>
      <c r="L1831" s="940" t="s">
        <v>896</v>
      </c>
      <c r="M1831" s="965" t="s">
        <v>897</v>
      </c>
      <c r="N1831" s="679">
        <f t="shared" ca="1" si="313"/>
        <v>1392594.4633441262</v>
      </c>
      <c r="O1831" s="679">
        <f t="shared" ca="1" si="314"/>
        <v>1392594.4633441262</v>
      </c>
      <c r="P1831" s="679">
        <f t="shared" ca="1" si="314"/>
        <v>0</v>
      </c>
      <c r="Q1831" s="679">
        <f t="shared" ca="1" si="314"/>
        <v>0</v>
      </c>
      <c r="R1831" s="679">
        <f t="shared" ca="1" si="314"/>
        <v>0</v>
      </c>
      <c r="S1831" s="679">
        <f t="shared" ca="1" si="314"/>
        <v>0</v>
      </c>
      <c r="T1831" s="679">
        <f t="shared" ca="1" si="314"/>
        <v>0</v>
      </c>
      <c r="U1831" s="679">
        <f t="shared" ca="1" si="314"/>
        <v>0</v>
      </c>
      <c r="V1831" s="679">
        <f t="shared" ca="1" si="314"/>
        <v>0</v>
      </c>
      <c r="W1831" s="679">
        <f t="shared" ca="1" si="306"/>
        <v>0</v>
      </c>
      <c r="X1831" s="679">
        <f t="shared" ca="1" si="314"/>
        <v>0</v>
      </c>
      <c r="Y1831" s="679">
        <f t="shared" ca="1" si="314"/>
        <v>0</v>
      </c>
      <c r="Z1831" s="679">
        <f t="shared" ca="1" si="314"/>
        <v>0</v>
      </c>
      <c r="AA1831" t="str">
        <f t="shared" si="310"/>
        <v>ASR_Financial_Report_SHP21Final</v>
      </c>
      <c r="AB1831" s="960">
        <f t="shared" si="311"/>
        <v>44658</v>
      </c>
      <c r="AC1831" t="str">
        <f t="shared" si="312"/>
        <v>Unaudited</v>
      </c>
    </row>
    <row r="1832" spans="1:29" x14ac:dyDescent="0.25">
      <c r="A1832" t="s">
        <v>420</v>
      </c>
      <c r="B1832" t="s">
        <v>1366</v>
      </c>
      <c r="C1832" t="s">
        <v>1367</v>
      </c>
      <c r="D1832">
        <v>1900</v>
      </c>
      <c r="E1832" s="960">
        <v>1</v>
      </c>
      <c r="F1832" t="s">
        <v>438</v>
      </c>
      <c r="G1832" s="960">
        <v>91</v>
      </c>
      <c r="H1832" t="s">
        <v>384</v>
      </c>
      <c r="I1832" s="940" t="s">
        <v>487</v>
      </c>
      <c r="J1832" s="940" t="s">
        <v>13</v>
      </c>
      <c r="K1832" s="940" t="s">
        <v>492</v>
      </c>
      <c r="L1832" s="940" t="s">
        <v>94</v>
      </c>
      <c r="M1832" s="965" t="s">
        <v>146</v>
      </c>
      <c r="N1832" s="679">
        <f t="shared" ca="1" si="313"/>
        <v>0</v>
      </c>
      <c r="O1832" s="679">
        <f t="shared" ca="1" si="314"/>
        <v>0</v>
      </c>
      <c r="P1832" s="679">
        <f t="shared" ca="1" si="314"/>
        <v>0</v>
      </c>
      <c r="Q1832" s="679">
        <f t="shared" ca="1" si="314"/>
        <v>0</v>
      </c>
      <c r="R1832" s="679">
        <f t="shared" ca="1" si="314"/>
        <v>0</v>
      </c>
      <c r="S1832" s="679">
        <f t="shared" ca="1" si="314"/>
        <v>0</v>
      </c>
      <c r="T1832" s="679">
        <f t="shared" ca="1" si="314"/>
        <v>0</v>
      </c>
      <c r="U1832" s="679">
        <f t="shared" ca="1" si="314"/>
        <v>0</v>
      </c>
      <c r="V1832" s="679">
        <f t="shared" ca="1" si="314"/>
        <v>0</v>
      </c>
      <c r="W1832" s="679">
        <f t="shared" ca="1" si="306"/>
        <v>0</v>
      </c>
      <c r="X1832" s="679">
        <f t="shared" ca="1" si="314"/>
        <v>0</v>
      </c>
      <c r="Y1832" s="679">
        <f t="shared" ca="1" si="314"/>
        <v>0</v>
      </c>
      <c r="Z1832" s="679">
        <f t="shared" ca="1" si="314"/>
        <v>0</v>
      </c>
      <c r="AA1832" t="str">
        <f t="shared" si="310"/>
        <v>ASR_Financial_Report_SHP21Final</v>
      </c>
      <c r="AB1832" s="960">
        <f t="shared" si="311"/>
        <v>44658</v>
      </c>
      <c r="AC1832" t="str">
        <f t="shared" si="312"/>
        <v>Unaudited</v>
      </c>
    </row>
    <row r="1833" spans="1:29" x14ac:dyDescent="0.25">
      <c r="A1833" t="s">
        <v>420</v>
      </c>
      <c r="B1833" t="s">
        <v>1366</v>
      </c>
      <c r="C1833" t="s">
        <v>1367</v>
      </c>
      <c r="D1833">
        <v>1900</v>
      </c>
      <c r="E1833" s="960">
        <v>1</v>
      </c>
      <c r="F1833" t="s">
        <v>438</v>
      </c>
      <c r="G1833" s="960">
        <v>91</v>
      </c>
      <c r="H1833" t="s">
        <v>384</v>
      </c>
      <c r="I1833" s="940" t="s">
        <v>487</v>
      </c>
      <c r="J1833" s="940" t="s">
        <v>13</v>
      </c>
      <c r="K1833" s="940" t="s">
        <v>13</v>
      </c>
      <c r="L1833" s="940" t="s">
        <v>35</v>
      </c>
      <c r="M1833" s="965" t="s">
        <v>13</v>
      </c>
      <c r="N1833" s="679">
        <f t="shared" ca="1" si="313"/>
        <v>200644.8261101582</v>
      </c>
      <c r="O1833" s="679">
        <f t="shared" ca="1" si="314"/>
        <v>7769.7525714993235</v>
      </c>
      <c r="P1833" s="679">
        <f t="shared" ca="1" si="314"/>
        <v>0</v>
      </c>
      <c r="Q1833" s="679">
        <f t="shared" ca="1" si="314"/>
        <v>42766.213538658893</v>
      </c>
      <c r="R1833" s="679">
        <f t="shared" ca="1" si="314"/>
        <v>0</v>
      </c>
      <c r="S1833" s="679">
        <f t="shared" ca="1" si="314"/>
        <v>0</v>
      </c>
      <c r="T1833" s="679">
        <f t="shared" ca="1" si="314"/>
        <v>0</v>
      </c>
      <c r="U1833" s="679">
        <f t="shared" ca="1" si="314"/>
        <v>0</v>
      </c>
      <c r="V1833" s="679">
        <f t="shared" ca="1" si="314"/>
        <v>0</v>
      </c>
      <c r="W1833" s="679">
        <f t="shared" ca="1" si="306"/>
        <v>0</v>
      </c>
      <c r="X1833" s="679">
        <f t="shared" ca="1" si="314"/>
        <v>150108.85999999999</v>
      </c>
      <c r="Y1833" s="679">
        <f t="shared" ca="1" si="314"/>
        <v>0</v>
      </c>
      <c r="Z1833" s="679">
        <f t="shared" ca="1" si="314"/>
        <v>0</v>
      </c>
      <c r="AA1833" t="str">
        <f t="shared" si="310"/>
        <v>ASR_Financial_Report_SHP21Final</v>
      </c>
      <c r="AB1833" s="960">
        <f t="shared" si="311"/>
        <v>44658</v>
      </c>
      <c r="AC1833" t="str">
        <f t="shared" si="312"/>
        <v>Unaudited</v>
      </c>
    </row>
    <row r="1834" spans="1:29" x14ac:dyDescent="0.25">
      <c r="A1834" t="s">
        <v>420</v>
      </c>
      <c r="B1834" t="s">
        <v>1366</v>
      </c>
      <c r="C1834" t="s">
        <v>1367</v>
      </c>
      <c r="D1834">
        <v>1900</v>
      </c>
      <c r="E1834" s="960">
        <v>1</v>
      </c>
      <c r="F1834" t="s">
        <v>438</v>
      </c>
      <c r="G1834" s="960">
        <v>91</v>
      </c>
      <c r="H1834" t="s">
        <v>384</v>
      </c>
      <c r="I1834" s="940" t="s">
        <v>488</v>
      </c>
      <c r="J1834" s="940" t="s">
        <v>444</v>
      </c>
      <c r="K1834" s="940" t="s">
        <v>0</v>
      </c>
      <c r="L1834" s="940">
        <v>2.1</v>
      </c>
      <c r="M1834" s="965" t="s">
        <v>147</v>
      </c>
      <c r="N1834" s="679">
        <f t="shared" ca="1" si="313"/>
        <v>9209103.5100000016</v>
      </c>
      <c r="O1834" s="679">
        <f t="shared" ca="1" si="314"/>
        <v>5706073.8800000008</v>
      </c>
      <c r="P1834" s="679">
        <f t="shared" ca="1" si="314"/>
        <v>214046.77</v>
      </c>
      <c r="Q1834" s="679">
        <f t="shared" ca="1" si="314"/>
        <v>1887793.1600000001</v>
      </c>
      <c r="R1834" s="679">
        <f t="shared" ca="1" si="314"/>
        <v>892940.48</v>
      </c>
      <c r="S1834" s="679">
        <f t="shared" ca="1" si="314"/>
        <v>9048.82</v>
      </c>
      <c r="T1834" s="679">
        <f t="shared" ca="1" si="314"/>
        <v>11081.64</v>
      </c>
      <c r="U1834" s="679">
        <f t="shared" ca="1" si="314"/>
        <v>0</v>
      </c>
      <c r="V1834" s="679">
        <f t="shared" ca="1" si="314"/>
        <v>65861.88</v>
      </c>
      <c r="W1834" s="679">
        <f t="shared" ca="1" si="306"/>
        <v>65205.02</v>
      </c>
      <c r="X1834" s="679">
        <f t="shared" ca="1" si="314"/>
        <v>17287.53</v>
      </c>
      <c r="Y1834" s="679">
        <f t="shared" ca="1" si="314"/>
        <v>339764.32999999996</v>
      </c>
      <c r="Z1834" s="679">
        <f t="shared" ca="1" si="314"/>
        <v>0</v>
      </c>
      <c r="AA1834" t="str">
        <f t="shared" si="310"/>
        <v>ASR_Financial_Report_SHP21Final</v>
      </c>
      <c r="AB1834" s="960">
        <f t="shared" si="311"/>
        <v>44658</v>
      </c>
      <c r="AC1834" t="str">
        <f t="shared" si="312"/>
        <v>Unaudited</v>
      </c>
    </row>
    <row r="1835" spans="1:29" ht="30" x14ac:dyDescent="0.25">
      <c r="A1835" t="s">
        <v>420</v>
      </c>
      <c r="B1835" t="s">
        <v>1366</v>
      </c>
      <c r="C1835" t="s">
        <v>1367</v>
      </c>
      <c r="D1835">
        <v>1900</v>
      </c>
      <c r="E1835" s="960">
        <v>1</v>
      </c>
      <c r="F1835" t="s">
        <v>438</v>
      </c>
      <c r="G1835" s="960">
        <v>91</v>
      </c>
      <c r="H1835" t="s">
        <v>384</v>
      </c>
      <c r="I1835" s="940" t="s">
        <v>488</v>
      </c>
      <c r="J1835" s="940" t="s">
        <v>444</v>
      </c>
      <c r="K1835" s="940" t="s">
        <v>0</v>
      </c>
      <c r="L1835" s="940">
        <v>2.2000000000000002</v>
      </c>
      <c r="M1835" s="965" t="s">
        <v>148</v>
      </c>
      <c r="N1835" s="679">
        <f t="shared" ca="1" si="313"/>
        <v>281573.901780213</v>
      </c>
      <c r="O1835" s="679">
        <f t="shared" ca="1" si="314"/>
        <v>270687.23905799497</v>
      </c>
      <c r="P1835" s="679">
        <f t="shared" ca="1" si="314"/>
        <v>8954.6776501326967</v>
      </c>
      <c r="Q1835" s="679">
        <f t="shared" ca="1" si="314"/>
        <v>209.55904831110945</v>
      </c>
      <c r="R1835" s="679">
        <f t="shared" ca="1" si="314"/>
        <v>97.11503615713417</v>
      </c>
      <c r="S1835" s="679">
        <f t="shared" ca="1" si="314"/>
        <v>-195.27943676154672</v>
      </c>
      <c r="T1835" s="679">
        <f t="shared" ca="1" si="314"/>
        <v>463.60201574084198</v>
      </c>
      <c r="U1835" s="679">
        <f t="shared" ca="1" si="314"/>
        <v>0</v>
      </c>
      <c r="V1835" s="679">
        <f t="shared" ca="1" si="314"/>
        <v>6.9465186216693873</v>
      </c>
      <c r="W1835" s="679">
        <f t="shared" ca="1" si="306"/>
        <v>7.3716396901964689</v>
      </c>
      <c r="X1835" s="679">
        <f t="shared" ca="1" si="314"/>
        <v>112.99360142947842</v>
      </c>
      <c r="Y1835" s="679">
        <f t="shared" ca="1" si="314"/>
        <v>1229.6766488965095</v>
      </c>
      <c r="Z1835" s="679">
        <f t="shared" ca="1" si="314"/>
        <v>0</v>
      </c>
      <c r="AA1835" t="str">
        <f t="shared" si="310"/>
        <v>ASR_Financial_Report_SHP21Final</v>
      </c>
      <c r="AB1835" s="960">
        <f t="shared" si="311"/>
        <v>44658</v>
      </c>
      <c r="AC1835" t="str">
        <f t="shared" si="312"/>
        <v>Unaudited</v>
      </c>
    </row>
    <row r="1836" spans="1:29" x14ac:dyDescent="0.25">
      <c r="A1836" t="s">
        <v>420</v>
      </c>
      <c r="B1836" t="s">
        <v>1366</v>
      </c>
      <c r="C1836" t="s">
        <v>1367</v>
      </c>
      <c r="D1836">
        <v>1900</v>
      </c>
      <c r="E1836" s="960">
        <v>1</v>
      </c>
      <c r="F1836" t="s">
        <v>438</v>
      </c>
      <c r="G1836" s="960">
        <v>91</v>
      </c>
      <c r="H1836" t="s">
        <v>384</v>
      </c>
      <c r="I1836" s="940" t="s">
        <v>488</v>
      </c>
      <c r="J1836" s="940" t="s">
        <v>444</v>
      </c>
      <c r="K1836" s="940" t="s">
        <v>0</v>
      </c>
      <c r="L1836" s="940">
        <v>2.2999999999999998</v>
      </c>
      <c r="M1836" s="965" t="s">
        <v>149</v>
      </c>
      <c r="N1836" s="679">
        <f t="shared" ca="1" si="313"/>
        <v>3033128.3699999996</v>
      </c>
      <c r="O1836" s="679">
        <f t="shared" ca="1" si="314"/>
        <v>2155440.13</v>
      </c>
      <c r="P1836" s="679">
        <f t="shared" ca="1" si="314"/>
        <v>264956.71999999997</v>
      </c>
      <c r="Q1836" s="679">
        <f t="shared" ca="1" si="314"/>
        <v>281261.33999999997</v>
      </c>
      <c r="R1836" s="679">
        <f t="shared" ca="1" si="314"/>
        <v>220389.28</v>
      </c>
      <c r="S1836" s="679">
        <f t="shared" ca="1" si="314"/>
        <v>3730.51</v>
      </c>
      <c r="T1836" s="679">
        <f t="shared" ca="1" si="314"/>
        <v>38118.81</v>
      </c>
      <c r="U1836" s="679">
        <f t="shared" ca="1" si="314"/>
        <v>99.08</v>
      </c>
      <c r="V1836" s="679">
        <f t="shared" ca="1" si="314"/>
        <v>23861.1</v>
      </c>
      <c r="W1836" s="679">
        <f t="shared" ca="1" si="306"/>
        <v>16421.830000000002</v>
      </c>
      <c r="X1836" s="679">
        <f t="shared" ca="1" si="314"/>
        <v>2983.4900000000002</v>
      </c>
      <c r="Y1836" s="679">
        <f t="shared" ca="1" si="314"/>
        <v>25866.080000000002</v>
      </c>
      <c r="Z1836" s="679">
        <f t="shared" ca="1" si="314"/>
        <v>0</v>
      </c>
      <c r="AA1836" t="str">
        <f t="shared" si="310"/>
        <v>ASR_Financial_Report_SHP21Final</v>
      </c>
      <c r="AB1836" s="960">
        <f t="shared" si="311"/>
        <v>44658</v>
      </c>
      <c r="AC1836" t="str">
        <f t="shared" si="312"/>
        <v>Unaudited</v>
      </c>
    </row>
    <row r="1837" spans="1:29" x14ac:dyDescent="0.25">
      <c r="A1837" t="s">
        <v>420</v>
      </c>
      <c r="B1837" t="s">
        <v>1366</v>
      </c>
      <c r="C1837" t="s">
        <v>1367</v>
      </c>
      <c r="D1837">
        <v>1900</v>
      </c>
      <c r="E1837" s="960">
        <v>1</v>
      </c>
      <c r="F1837" t="s">
        <v>438</v>
      </c>
      <c r="G1837" s="960">
        <v>91</v>
      </c>
      <c r="H1837" t="s">
        <v>384</v>
      </c>
      <c r="I1837" s="940" t="s">
        <v>488</v>
      </c>
      <c r="J1837" s="940" t="s">
        <v>444</v>
      </c>
      <c r="K1837" s="940" t="s">
        <v>0</v>
      </c>
      <c r="L1837" s="948">
        <v>2.4</v>
      </c>
      <c r="M1837" s="963" t="s">
        <v>150</v>
      </c>
      <c r="N1837" s="679">
        <f t="shared" ca="1" si="313"/>
        <v>3044849.0700000096</v>
      </c>
      <c r="O1837" s="679">
        <f t="shared" ca="1" si="314"/>
        <v>1772265.1700000099</v>
      </c>
      <c r="P1837" s="679">
        <f t="shared" ca="1" si="314"/>
        <v>178641.65999999997</v>
      </c>
      <c r="Q1837" s="679">
        <f t="shared" ca="1" si="314"/>
        <v>772931.95</v>
      </c>
      <c r="R1837" s="679">
        <f t="shared" ca="1" si="314"/>
        <v>194408.94</v>
      </c>
      <c r="S1837" s="679">
        <f t="shared" ca="1" si="314"/>
        <v>15504.64</v>
      </c>
      <c r="T1837" s="679">
        <f t="shared" ca="1" si="314"/>
        <v>43948.27</v>
      </c>
      <c r="U1837" s="679">
        <f t="shared" ca="1" si="314"/>
        <v>162.85</v>
      </c>
      <c r="V1837" s="679">
        <f t="shared" ca="1" si="314"/>
        <v>10213.820000000002</v>
      </c>
      <c r="W1837" s="679">
        <f t="shared" ca="1" si="306"/>
        <v>22802.48</v>
      </c>
      <c r="X1837" s="679">
        <f t="shared" ca="1" si="314"/>
        <v>5031.6399999999994</v>
      </c>
      <c r="Y1837" s="679">
        <f t="shared" ca="1" si="314"/>
        <v>28937.65</v>
      </c>
      <c r="Z1837" s="679">
        <f t="shared" ca="1" si="314"/>
        <v>0</v>
      </c>
      <c r="AA1837" t="str">
        <f t="shared" si="310"/>
        <v>ASR_Financial_Report_SHP21Final</v>
      </c>
      <c r="AB1837" s="960">
        <f t="shared" si="311"/>
        <v>44658</v>
      </c>
      <c r="AC1837" t="str">
        <f t="shared" si="312"/>
        <v>Unaudited</v>
      </c>
    </row>
    <row r="1838" spans="1:29" ht="30" x14ac:dyDescent="0.25">
      <c r="A1838" t="s">
        <v>420</v>
      </c>
      <c r="B1838" t="s">
        <v>1366</v>
      </c>
      <c r="C1838" t="s">
        <v>1367</v>
      </c>
      <c r="D1838">
        <v>1900</v>
      </c>
      <c r="E1838" s="960">
        <v>1</v>
      </c>
      <c r="F1838" t="s">
        <v>438</v>
      </c>
      <c r="G1838" s="960">
        <v>91</v>
      </c>
      <c r="H1838" t="s">
        <v>384</v>
      </c>
      <c r="I1838" s="965" t="s">
        <v>488</v>
      </c>
      <c r="J1838" s="965" t="s">
        <v>444</v>
      </c>
      <c r="K1838" s="965" t="s">
        <v>0</v>
      </c>
      <c r="L1838" s="940">
        <v>2.5</v>
      </c>
      <c r="M1838" s="965" t="s">
        <v>151</v>
      </c>
      <c r="N1838" s="679">
        <f t="shared" ca="1" si="313"/>
        <v>186153.23433738732</v>
      </c>
      <c r="O1838" s="679">
        <f t="shared" ca="1" si="314"/>
        <v>164316.12056663044</v>
      </c>
      <c r="P1838" s="679">
        <f t="shared" ca="1" si="314"/>
        <v>18558.002529171903</v>
      </c>
      <c r="Q1838" s="679">
        <f t="shared" ca="1" si="314"/>
        <v>31.505127188305575</v>
      </c>
      <c r="R1838" s="679">
        <f t="shared" ca="1" si="314"/>
        <v>1.8817413319731475</v>
      </c>
      <c r="S1838" s="679">
        <f t="shared" ca="1" si="314"/>
        <v>-431.46331655777675</v>
      </c>
      <c r="T1838" s="679">
        <f t="shared" ca="1" si="314"/>
        <v>3433.2881878462931</v>
      </c>
      <c r="U1838" s="679">
        <f t="shared" ca="1" si="314"/>
        <v>-6.0833480177684436</v>
      </c>
      <c r="V1838" s="679">
        <f t="shared" ca="1" si="314"/>
        <v>-0.25433009645867577</v>
      </c>
      <c r="W1838" s="679">
        <f t="shared" ca="1" si="306"/>
        <v>-0.49669403176489801</v>
      </c>
      <c r="X1838" s="679">
        <f t="shared" ca="1" si="314"/>
        <v>52.387958524176405</v>
      </c>
      <c r="Y1838" s="679">
        <f t="shared" ca="1" si="314"/>
        <v>198.34591539797341</v>
      </c>
      <c r="Z1838" s="679">
        <f t="shared" ca="1" si="314"/>
        <v>0</v>
      </c>
      <c r="AA1838" t="str">
        <f t="shared" si="310"/>
        <v>ASR_Financial_Report_SHP21Final</v>
      </c>
      <c r="AB1838" s="960">
        <f t="shared" si="311"/>
        <v>44658</v>
      </c>
      <c r="AC1838" t="str">
        <f t="shared" si="312"/>
        <v>Unaudited</v>
      </c>
    </row>
    <row r="1839" spans="1:29" x14ac:dyDescent="0.25">
      <c r="A1839" t="s">
        <v>420</v>
      </c>
      <c r="B1839" t="s">
        <v>1366</v>
      </c>
      <c r="C1839" t="s">
        <v>1367</v>
      </c>
      <c r="D1839">
        <v>1900</v>
      </c>
      <c r="E1839" s="960">
        <v>1</v>
      </c>
      <c r="F1839" t="s">
        <v>438</v>
      </c>
      <c r="G1839" s="960">
        <v>91</v>
      </c>
      <c r="H1839" t="s">
        <v>384</v>
      </c>
      <c r="I1839" s="940" t="s">
        <v>488</v>
      </c>
      <c r="J1839" s="940" t="s">
        <v>444</v>
      </c>
      <c r="K1839" s="940" t="s">
        <v>0</v>
      </c>
      <c r="L1839" s="940" t="s">
        <v>96</v>
      </c>
      <c r="M1839" s="965" t="s">
        <v>7</v>
      </c>
      <c r="N1839" s="679">
        <f t="shared" ca="1" si="313"/>
        <v>0</v>
      </c>
      <c r="O1839" s="679">
        <f t="shared" ca="1" si="314"/>
        <v>0</v>
      </c>
      <c r="P1839" s="679">
        <f t="shared" ca="1" si="314"/>
        <v>0</v>
      </c>
      <c r="Q1839" s="679">
        <f t="shared" ca="1" si="314"/>
        <v>0</v>
      </c>
      <c r="R1839" s="679">
        <f t="shared" ca="1" si="314"/>
        <v>0</v>
      </c>
      <c r="S1839" s="679">
        <f t="shared" ca="1" si="314"/>
        <v>0</v>
      </c>
      <c r="T1839" s="679">
        <f t="shared" ca="1" si="314"/>
        <v>0</v>
      </c>
      <c r="U1839" s="679">
        <f t="shared" ca="1" si="314"/>
        <v>0</v>
      </c>
      <c r="V1839" s="679">
        <f t="shared" ca="1" si="314"/>
        <v>0</v>
      </c>
      <c r="W1839" s="679">
        <f t="shared" ref="W1839:W1902" ca="1" si="315">IF(OR(AND($F1839="PY",W$1&lt;&gt;"Prior Year"),AND($F1839&lt;&gt;"PY",W$1="Prior Year")),0,INDEX(INDIRECT("'MMA Rev-Exp "&amp;$H1839&amp;"'!$A$1:$CA$200"),IF($J1839="Member Months",MATCH($J1839,INDIRECT("'MMA Rev-Exp "&amp;$H1839&amp;"'!$A$1:$A$200"),0),MATCH($L1839,INDIRECT("'MMA Rev-Exp "&amp;$H1839&amp;"'!$B$1:$B$200"),0)),IF($F1839="PY",MATCH("Prior Year Adjustments",INDIRECT("'MMA Rev-Exp "&amp;$H1839&amp;"'!$A$8:$CA$8"),0),MATCH(IF($F1839="Q1","JANUARY - MARCH (Q1)",IF($F1839="Q2","APRIL - JUNE (Q2)",IF($F1839="Q3","JULY - SEPTEMBER (Q3)",IF($F1839="Q4","OCTOBER - DECEMBER (Q4)",0)))),INDIRECT("'MMA Rev-Exp "&amp;$H1839&amp;"'!$A$7:$CA$7"),0)+MATCH(W$1,INDIRECT("'MMA Rev-Exp "&amp;$H1839&amp;"'!$D$8:$CA$8"),0)-1)))</f>
        <v>0</v>
      </c>
      <c r="X1839" s="679">
        <f t="shared" ca="1" si="314"/>
        <v>0</v>
      </c>
      <c r="Y1839" s="679">
        <f t="shared" ca="1" si="314"/>
        <v>0</v>
      </c>
      <c r="Z1839" s="679">
        <f t="shared" ca="1" si="314"/>
        <v>0</v>
      </c>
      <c r="AA1839" t="str">
        <f t="shared" si="310"/>
        <v>ASR_Financial_Report_SHP21Final</v>
      </c>
      <c r="AB1839" s="960">
        <f t="shared" si="311"/>
        <v>44658</v>
      </c>
      <c r="AC1839" t="str">
        <f t="shared" si="312"/>
        <v>Unaudited</v>
      </c>
    </row>
    <row r="1840" spans="1:29" x14ac:dyDescent="0.25">
      <c r="A1840" t="s">
        <v>420</v>
      </c>
      <c r="B1840" t="s">
        <v>1366</v>
      </c>
      <c r="C1840" t="s">
        <v>1367</v>
      </c>
      <c r="D1840">
        <v>1900</v>
      </c>
      <c r="E1840" s="960">
        <v>1</v>
      </c>
      <c r="F1840" t="s">
        <v>438</v>
      </c>
      <c r="G1840" s="960">
        <v>91</v>
      </c>
      <c r="H1840" t="s">
        <v>384</v>
      </c>
      <c r="I1840" s="940" t="s">
        <v>488</v>
      </c>
      <c r="J1840" s="940" t="s">
        <v>444</v>
      </c>
      <c r="K1840" s="940" t="s">
        <v>0</v>
      </c>
      <c r="L1840" s="940" t="s">
        <v>152</v>
      </c>
      <c r="M1840" s="965" t="s">
        <v>451</v>
      </c>
      <c r="N1840" s="679">
        <f t="shared" ca="1" si="313"/>
        <v>0</v>
      </c>
      <c r="O1840" s="679">
        <f t="shared" ca="1" si="314"/>
        <v>0</v>
      </c>
      <c r="P1840" s="679">
        <f t="shared" ca="1" si="314"/>
        <v>0</v>
      </c>
      <c r="Q1840" s="679">
        <f t="shared" ca="1" si="314"/>
        <v>0</v>
      </c>
      <c r="R1840" s="679">
        <f t="shared" ca="1" si="314"/>
        <v>0</v>
      </c>
      <c r="S1840" s="679">
        <f t="shared" ca="1" si="314"/>
        <v>0</v>
      </c>
      <c r="T1840" s="679">
        <f t="shared" ca="1" si="314"/>
        <v>0</v>
      </c>
      <c r="U1840" s="679">
        <f t="shared" ca="1" si="314"/>
        <v>0</v>
      </c>
      <c r="V1840" s="679">
        <f t="shared" ref="V1840:V1857" ca="1" si="316">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679">
        <f t="shared" ca="1" si="315"/>
        <v>0</v>
      </c>
      <c r="X1840" s="679">
        <f t="shared" ref="X1840:Z1857" ca="1" si="317">IF(OR(AND($F1840="PY",X$1&lt;&gt;"Prior Year"),AND($F1840&lt;&gt;"PY",X$1="Prior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"&amp;$H1840&amp;"'!$A$7:$CA$7"),0)+MATCH(X$1,INDIRECT("'MMA Rev-Exp "&amp;$H1840&amp;"'!$D$8:$CA$8"),0)-1)))</f>
        <v>0</v>
      </c>
      <c r="Y1840" s="679">
        <f t="shared" ca="1" si="317"/>
        <v>0</v>
      </c>
      <c r="Z1840" s="679">
        <f t="shared" ca="1" si="317"/>
        <v>0</v>
      </c>
      <c r="AA1840" t="str">
        <f t="shared" si="310"/>
        <v>ASR_Financial_Report_SHP21Final</v>
      </c>
      <c r="AB1840" s="960">
        <f t="shared" si="311"/>
        <v>44658</v>
      </c>
      <c r="AC1840" t="str">
        <f t="shared" si="312"/>
        <v>Unaudited</v>
      </c>
    </row>
    <row r="1841" spans="1:29" x14ac:dyDescent="0.25">
      <c r="A1841" t="s">
        <v>420</v>
      </c>
      <c r="B1841" t="s">
        <v>1366</v>
      </c>
      <c r="C1841" t="s">
        <v>1367</v>
      </c>
      <c r="D1841">
        <v>1900</v>
      </c>
      <c r="E1841" s="960">
        <v>1</v>
      </c>
      <c r="F1841" t="s">
        <v>438</v>
      </c>
      <c r="G1841" s="960">
        <v>91</v>
      </c>
      <c r="H1841" t="s">
        <v>384</v>
      </c>
      <c r="I1841" s="940" t="s">
        <v>488</v>
      </c>
      <c r="J1841" s="940" t="s">
        <v>444</v>
      </c>
      <c r="K1841" s="940" t="s">
        <v>0</v>
      </c>
      <c r="L1841" s="940" t="s">
        <v>898</v>
      </c>
      <c r="M1841" s="965" t="s">
        <v>24</v>
      </c>
      <c r="N1841" s="679">
        <f t="shared" ca="1" si="313"/>
        <v>793131.96</v>
      </c>
      <c r="O1841" s="679">
        <f t="shared" ref="O1841:U1850" ca="1" si="318">IF(OR(AND($F1841="PY",O$1&lt;&gt;"Prior Year"),AND($F1841&lt;&gt;"PY",O$1="Prior Year")),0,INDEX(INDIRECT("'MMA Rev-Exp "&amp;$H1841&amp;"'!$A$1:$CA$200"),IF($J1841="Member Months",MATCH($J1841,INDIRECT("'MMA Rev-Exp "&amp;$H1841&amp;"'!$A$1:$A$200"),0),MATCH($L1841,INDIRECT("'MMA Rev-Exp "&amp;$H1841&amp;"'!$B$1:$B$200"),0)),IF($F1841="PY",MATCH("Prior Year Adjustments",INDIRECT("'MMA Rev-Exp "&amp;$H1841&amp;"'!$A$8:$CA$8"),0),MATCH(IF($F1841="Q1","JANUARY - MARCH (Q1)",IF($F1841="Q2","APRIL - JUNE (Q2)",IF($F1841="Q3","JULY - SEPTEMBER (Q3)",IF($F1841="Q4","OCTOBER - DECEMBER (Q4)",0)))),INDIRECT("'MMA Rev-Exp "&amp;$H1841&amp;"'!$A$7:$CA$7"),0)+MATCH(O$1,INDIRECT("'MMA Rev-Exp "&amp;$H1841&amp;"'!$D$8:$CA$8"),0)-1)))</f>
        <v>764257.21</v>
      </c>
      <c r="P1841" s="679">
        <f t="shared" ca="1" si="318"/>
        <v>0</v>
      </c>
      <c r="Q1841" s="679">
        <f t="shared" ca="1" si="318"/>
        <v>28874.75</v>
      </c>
      <c r="R1841" s="679">
        <f t="shared" ca="1" si="318"/>
        <v>0</v>
      </c>
      <c r="S1841" s="679">
        <f t="shared" ca="1" si="318"/>
        <v>0</v>
      </c>
      <c r="T1841" s="679">
        <f t="shared" ca="1" si="318"/>
        <v>0</v>
      </c>
      <c r="U1841" s="679">
        <f t="shared" ca="1" si="318"/>
        <v>0</v>
      </c>
      <c r="V1841" s="679">
        <f t="shared" ca="1" si="316"/>
        <v>0</v>
      </c>
      <c r="W1841" s="679">
        <f t="shared" ca="1" si="315"/>
        <v>0</v>
      </c>
      <c r="X1841" s="679">
        <f t="shared" ca="1" si="317"/>
        <v>0</v>
      </c>
      <c r="Y1841" s="679">
        <f t="shared" ca="1" si="317"/>
        <v>0</v>
      </c>
      <c r="Z1841" s="679">
        <f t="shared" ca="1" si="317"/>
        <v>0</v>
      </c>
      <c r="AA1841" t="str">
        <f t="shared" si="310"/>
        <v>ASR_Financial_Report_SHP21Final</v>
      </c>
      <c r="AB1841" s="960">
        <f t="shared" si="311"/>
        <v>44658</v>
      </c>
      <c r="AC1841" t="str">
        <f t="shared" si="312"/>
        <v>Unaudited</v>
      </c>
    </row>
    <row r="1842" spans="1:29" x14ac:dyDescent="0.25">
      <c r="A1842" t="s">
        <v>420</v>
      </c>
      <c r="B1842" t="s">
        <v>1366</v>
      </c>
      <c r="C1842" t="s">
        <v>1367</v>
      </c>
      <c r="D1842">
        <v>1900</v>
      </c>
      <c r="E1842" s="960">
        <v>1</v>
      </c>
      <c r="F1842" t="s">
        <v>438</v>
      </c>
      <c r="G1842" s="960">
        <v>91</v>
      </c>
      <c r="H1842" t="s">
        <v>384</v>
      </c>
      <c r="I1842" s="940" t="s">
        <v>488</v>
      </c>
      <c r="J1842" s="940" t="s">
        <v>444</v>
      </c>
      <c r="K1842" s="940" t="s">
        <v>53</v>
      </c>
      <c r="L1842" s="940">
        <v>3.1</v>
      </c>
      <c r="M1842" s="965" t="s">
        <v>33</v>
      </c>
      <c r="N1842" s="679">
        <f t="shared" ca="1" si="313"/>
        <v>11066983.100000098</v>
      </c>
      <c r="O1842" s="679">
        <f t="shared" ca="1" si="318"/>
        <v>7395035.9700001106</v>
      </c>
      <c r="P1842" s="679">
        <f t="shared" ca="1" si="318"/>
        <v>527747.8899999999</v>
      </c>
      <c r="Q1842" s="679">
        <f t="shared" ca="1" si="318"/>
        <v>1636595.2199999902</v>
      </c>
      <c r="R1842" s="679">
        <f t="shared" ca="1" si="318"/>
        <v>874138.73999999696</v>
      </c>
      <c r="S1842" s="679">
        <f t="shared" ca="1" si="318"/>
        <v>120518.06999999999</v>
      </c>
      <c r="T1842" s="679">
        <f t="shared" ca="1" si="318"/>
        <v>162941.12000000002</v>
      </c>
      <c r="U1842" s="679">
        <f t="shared" ca="1" si="318"/>
        <v>2428.9700000000003</v>
      </c>
      <c r="V1842" s="679">
        <f t="shared" ca="1" si="316"/>
        <v>59348.68</v>
      </c>
      <c r="W1842" s="679">
        <f t="shared" ca="1" si="315"/>
        <v>34729.71</v>
      </c>
      <c r="X1842" s="679">
        <f t="shared" ca="1" si="317"/>
        <v>86153.35</v>
      </c>
      <c r="Y1842" s="679">
        <f t="shared" ca="1" si="317"/>
        <v>167345.38</v>
      </c>
      <c r="Z1842" s="679">
        <f t="shared" ca="1" si="317"/>
        <v>0</v>
      </c>
      <c r="AA1842" t="str">
        <f t="shared" si="310"/>
        <v>ASR_Financial_Report_SHP21Final</v>
      </c>
      <c r="AB1842" s="960">
        <f t="shared" si="311"/>
        <v>44658</v>
      </c>
      <c r="AC1842" t="str">
        <f t="shared" si="312"/>
        <v>Unaudited</v>
      </c>
    </row>
    <row r="1843" spans="1:29" x14ac:dyDescent="0.25">
      <c r="A1843" t="s">
        <v>420</v>
      </c>
      <c r="B1843" t="s">
        <v>1366</v>
      </c>
      <c r="C1843" t="s">
        <v>1367</v>
      </c>
      <c r="D1843">
        <v>1900</v>
      </c>
      <c r="E1843" s="960">
        <v>1</v>
      </c>
      <c r="F1843" t="s">
        <v>438</v>
      </c>
      <c r="G1843" s="960">
        <v>91</v>
      </c>
      <c r="H1843" t="s">
        <v>384</v>
      </c>
      <c r="I1843" s="940" t="s">
        <v>488</v>
      </c>
      <c r="J1843" s="940" t="s">
        <v>444</v>
      </c>
      <c r="K1843" s="940" t="s">
        <v>53</v>
      </c>
      <c r="L1843" s="940">
        <v>3.2</v>
      </c>
      <c r="M1843" s="965" t="s">
        <v>34</v>
      </c>
      <c r="N1843" s="679">
        <f t="shared" ca="1" si="313"/>
        <v>11555.480000000001</v>
      </c>
      <c r="O1843" s="679">
        <f t="shared" ca="1" si="318"/>
        <v>5769.3</v>
      </c>
      <c r="P1843" s="679">
        <f t="shared" ca="1" si="318"/>
        <v>41</v>
      </c>
      <c r="Q1843" s="679">
        <f t="shared" ca="1" si="318"/>
        <v>366.88</v>
      </c>
      <c r="R1843" s="679">
        <f t="shared" ca="1" si="318"/>
        <v>0</v>
      </c>
      <c r="S1843" s="679">
        <f t="shared" ca="1" si="318"/>
        <v>280.77</v>
      </c>
      <c r="T1843" s="679">
        <f t="shared" ca="1" si="318"/>
        <v>1765.61</v>
      </c>
      <c r="U1843" s="679">
        <f t="shared" ca="1" si="318"/>
        <v>1050</v>
      </c>
      <c r="V1843" s="679">
        <f t="shared" ca="1" si="316"/>
        <v>210</v>
      </c>
      <c r="W1843" s="679">
        <f t="shared" ca="1" si="315"/>
        <v>0</v>
      </c>
      <c r="X1843" s="679">
        <f t="shared" ca="1" si="317"/>
        <v>2071.92</v>
      </c>
      <c r="Y1843" s="679">
        <f t="shared" ca="1" si="317"/>
        <v>0</v>
      </c>
      <c r="Z1843" s="679">
        <f t="shared" ca="1" si="317"/>
        <v>0</v>
      </c>
      <c r="AA1843" t="str">
        <f t="shared" si="310"/>
        <v>ASR_Financial_Report_SHP21Final</v>
      </c>
      <c r="AB1843" s="960">
        <f t="shared" si="311"/>
        <v>44658</v>
      </c>
      <c r="AC1843" t="str">
        <f t="shared" si="312"/>
        <v>Unaudited</v>
      </c>
    </row>
    <row r="1844" spans="1:29" x14ac:dyDescent="0.25">
      <c r="A1844" t="s">
        <v>420</v>
      </c>
      <c r="B1844" t="s">
        <v>1366</v>
      </c>
      <c r="C1844" t="s">
        <v>1367</v>
      </c>
      <c r="D1844">
        <v>1900</v>
      </c>
      <c r="E1844" s="960">
        <v>1</v>
      </c>
      <c r="F1844" t="s">
        <v>438</v>
      </c>
      <c r="G1844" s="960">
        <v>91</v>
      </c>
      <c r="H1844" t="s">
        <v>384</v>
      </c>
      <c r="I1844" s="940" t="s">
        <v>488</v>
      </c>
      <c r="J1844" s="940" t="s">
        <v>444</v>
      </c>
      <c r="K1844" s="940" t="s">
        <v>53</v>
      </c>
      <c r="L1844" s="940">
        <v>3.3</v>
      </c>
      <c r="M1844" s="965" t="s">
        <v>54</v>
      </c>
      <c r="N1844" s="679">
        <f t="shared" ca="1" si="313"/>
        <v>46920.729999999996</v>
      </c>
      <c r="O1844" s="679">
        <f t="shared" ca="1" si="318"/>
        <v>39396.79</v>
      </c>
      <c r="P1844" s="679">
        <f t="shared" ca="1" si="318"/>
        <v>1697.83</v>
      </c>
      <c r="Q1844" s="679">
        <f t="shared" ca="1" si="318"/>
        <v>3474.93</v>
      </c>
      <c r="R1844" s="679">
        <f t="shared" ca="1" si="318"/>
        <v>1541.73</v>
      </c>
      <c r="S1844" s="679">
        <f t="shared" ca="1" si="318"/>
        <v>36.74</v>
      </c>
      <c r="T1844" s="679">
        <f t="shared" ca="1" si="318"/>
        <v>306.02999999999997</v>
      </c>
      <c r="U1844" s="679">
        <f t="shared" ca="1" si="318"/>
        <v>11.24</v>
      </c>
      <c r="V1844" s="679">
        <f t="shared" ca="1" si="316"/>
        <v>345.42</v>
      </c>
      <c r="W1844" s="679">
        <f t="shared" ca="1" si="315"/>
        <v>0</v>
      </c>
      <c r="X1844" s="679">
        <f t="shared" ca="1" si="317"/>
        <v>6.57</v>
      </c>
      <c r="Y1844" s="679">
        <f t="shared" ca="1" si="317"/>
        <v>103.45</v>
      </c>
      <c r="Z1844" s="679">
        <f t="shared" ca="1" si="317"/>
        <v>0</v>
      </c>
      <c r="AA1844" t="str">
        <f t="shared" si="310"/>
        <v>ASR_Financial_Report_SHP21Final</v>
      </c>
      <c r="AB1844" s="960">
        <f t="shared" si="311"/>
        <v>44658</v>
      </c>
      <c r="AC1844" t="str">
        <f t="shared" si="312"/>
        <v>Unaudited</v>
      </c>
    </row>
    <row r="1845" spans="1:29" x14ac:dyDescent="0.25">
      <c r="A1845" t="s">
        <v>420</v>
      </c>
      <c r="B1845" t="s">
        <v>1366</v>
      </c>
      <c r="C1845" t="s">
        <v>1367</v>
      </c>
      <c r="D1845">
        <v>1900</v>
      </c>
      <c r="E1845" s="960">
        <v>1</v>
      </c>
      <c r="F1845" t="s">
        <v>438</v>
      </c>
      <c r="G1845" s="960">
        <v>91</v>
      </c>
      <c r="H1845" t="s">
        <v>384</v>
      </c>
      <c r="I1845" s="940" t="s">
        <v>488</v>
      </c>
      <c r="J1845" s="940" t="s">
        <v>444</v>
      </c>
      <c r="K1845" s="940" t="s">
        <v>53</v>
      </c>
      <c r="L1845" s="948" t="s">
        <v>44</v>
      </c>
      <c r="M1845" s="963" t="s">
        <v>153</v>
      </c>
      <c r="N1845" s="679">
        <f t="shared" ca="1" si="313"/>
        <v>0</v>
      </c>
      <c r="O1845" s="679">
        <f t="shared" ca="1" si="318"/>
        <v>0</v>
      </c>
      <c r="P1845" s="679">
        <f t="shared" ca="1" si="318"/>
        <v>0</v>
      </c>
      <c r="Q1845" s="679">
        <f t="shared" ca="1" si="318"/>
        <v>0</v>
      </c>
      <c r="R1845" s="679">
        <f t="shared" ca="1" si="318"/>
        <v>0</v>
      </c>
      <c r="S1845" s="679">
        <f t="shared" ca="1" si="318"/>
        <v>0</v>
      </c>
      <c r="T1845" s="679">
        <f t="shared" ca="1" si="318"/>
        <v>0</v>
      </c>
      <c r="U1845" s="679">
        <f t="shared" ca="1" si="318"/>
        <v>0</v>
      </c>
      <c r="V1845" s="679">
        <f t="shared" ca="1" si="316"/>
        <v>0</v>
      </c>
      <c r="W1845" s="679">
        <f t="shared" ca="1" si="315"/>
        <v>0</v>
      </c>
      <c r="X1845" s="679">
        <f t="shared" ca="1" si="317"/>
        <v>0</v>
      </c>
      <c r="Y1845" s="679">
        <f t="shared" ca="1" si="317"/>
        <v>0</v>
      </c>
      <c r="Z1845" s="679">
        <f t="shared" ca="1" si="317"/>
        <v>0</v>
      </c>
      <c r="AA1845" t="str">
        <f t="shared" si="310"/>
        <v>ASR_Financial_Report_SHP21Final</v>
      </c>
      <c r="AB1845" s="960">
        <f t="shared" si="311"/>
        <v>44658</v>
      </c>
      <c r="AC1845" t="str">
        <f t="shared" si="312"/>
        <v>Unaudited</v>
      </c>
    </row>
    <row r="1846" spans="1:29" x14ac:dyDescent="0.25">
      <c r="A1846" t="s">
        <v>420</v>
      </c>
      <c r="B1846" t="s">
        <v>1366</v>
      </c>
      <c r="C1846" t="s">
        <v>1367</v>
      </c>
      <c r="D1846">
        <v>1900</v>
      </c>
      <c r="E1846" s="960">
        <v>1</v>
      </c>
      <c r="F1846" t="s">
        <v>438</v>
      </c>
      <c r="G1846" s="960">
        <v>91</v>
      </c>
      <c r="H1846" t="s">
        <v>384</v>
      </c>
      <c r="I1846" s="940" t="s">
        <v>488</v>
      </c>
      <c r="J1846" s="940" t="s">
        <v>444</v>
      </c>
      <c r="K1846" s="940" t="s">
        <v>53</v>
      </c>
      <c r="L1846" s="940" t="s">
        <v>41</v>
      </c>
      <c r="M1846" s="965" t="s">
        <v>52</v>
      </c>
      <c r="N1846" s="679">
        <f t="shared" ca="1" si="313"/>
        <v>2723715.210008522</v>
      </c>
      <c r="O1846" s="679">
        <f t="shared" ca="1" si="318"/>
        <v>2221978.4000086999</v>
      </c>
      <c r="P1846" s="679">
        <f t="shared" ca="1" si="318"/>
        <v>130935.44999997001</v>
      </c>
      <c r="Q1846" s="679">
        <f t="shared" ca="1" si="318"/>
        <v>221950.39999985998</v>
      </c>
      <c r="R1846" s="679">
        <f t="shared" ca="1" si="318"/>
        <v>93936.859999988199</v>
      </c>
      <c r="S1846" s="679">
        <f t="shared" ca="1" si="318"/>
        <v>30898.2600000044</v>
      </c>
      <c r="T1846" s="679">
        <f t="shared" ca="1" si="318"/>
        <v>4115.9500000000098</v>
      </c>
      <c r="U1846" s="679">
        <f t="shared" ca="1" si="318"/>
        <v>518.28000000000202</v>
      </c>
      <c r="V1846" s="679">
        <f t="shared" ca="1" si="316"/>
        <v>7433.8699999999199</v>
      </c>
      <c r="W1846" s="679">
        <f t="shared" ca="1" si="315"/>
        <v>718.02</v>
      </c>
      <c r="X1846" s="679">
        <f t="shared" ca="1" si="317"/>
        <v>8791.9199999994598</v>
      </c>
      <c r="Y1846" s="679">
        <f t="shared" ca="1" si="317"/>
        <v>2437.7999999999897</v>
      </c>
      <c r="Z1846" s="679">
        <f t="shared" ca="1" si="317"/>
        <v>0</v>
      </c>
      <c r="AA1846" t="str">
        <f t="shared" si="310"/>
        <v>ASR_Financial_Report_SHP21Final</v>
      </c>
      <c r="AB1846" s="960">
        <f t="shared" si="311"/>
        <v>44658</v>
      </c>
      <c r="AC1846" t="str">
        <f t="shared" si="312"/>
        <v>Unaudited</v>
      </c>
    </row>
    <row r="1847" spans="1:29" x14ac:dyDescent="0.25">
      <c r="A1847" t="s">
        <v>420</v>
      </c>
      <c r="B1847" t="s">
        <v>1366</v>
      </c>
      <c r="C1847" t="s">
        <v>1367</v>
      </c>
      <c r="D1847">
        <v>1900</v>
      </c>
      <c r="E1847" s="960">
        <v>1</v>
      </c>
      <c r="F1847" t="s">
        <v>438</v>
      </c>
      <c r="G1847" s="960">
        <v>91</v>
      </c>
      <c r="H1847" t="s">
        <v>384</v>
      </c>
      <c r="I1847" s="940" t="s">
        <v>488</v>
      </c>
      <c r="J1847" s="940" t="s">
        <v>444</v>
      </c>
      <c r="K1847" s="940" t="s">
        <v>53</v>
      </c>
      <c r="L1847" s="940" t="s">
        <v>42</v>
      </c>
      <c r="M1847" s="965" t="s">
        <v>154</v>
      </c>
      <c r="N1847" s="679">
        <f t="shared" ca="1" si="313"/>
        <v>339103.77618291473</v>
      </c>
      <c r="O1847" s="679">
        <f t="shared" ca="1" si="318"/>
        <v>311261.93167574581</v>
      </c>
      <c r="P1847" s="679">
        <f t="shared" ca="1" si="318"/>
        <v>22151.153683029457</v>
      </c>
      <c r="Q1847" s="679">
        <f t="shared" ca="1" si="318"/>
        <v>177.7165851442779</v>
      </c>
      <c r="R1847" s="679">
        <f t="shared" ca="1" si="318"/>
        <v>94.254481793887763</v>
      </c>
      <c r="S1847" s="679">
        <f t="shared" ca="1" si="318"/>
        <v>-2602.6111032297772</v>
      </c>
      <c r="T1847" s="679">
        <f t="shared" ca="1" si="318"/>
        <v>6903.3327340501892</v>
      </c>
      <c r="U1847" s="679">
        <f t="shared" ca="1" si="318"/>
        <v>-75.149920039333949</v>
      </c>
      <c r="V1847" s="679">
        <f t="shared" ca="1" si="316"/>
        <v>6.4284169834369482</v>
      </c>
      <c r="W1847" s="679">
        <f t="shared" ca="1" si="315"/>
        <v>3.9929701288479982</v>
      </c>
      <c r="X1847" s="679">
        <f t="shared" ca="1" si="317"/>
        <v>576.69507224858091</v>
      </c>
      <c r="Y1847" s="679">
        <f t="shared" ca="1" si="317"/>
        <v>606.03158705930502</v>
      </c>
      <c r="Z1847" s="679">
        <f t="shared" ca="1" si="317"/>
        <v>0</v>
      </c>
      <c r="AA1847" t="str">
        <f t="shared" si="310"/>
        <v>ASR_Financial_Report_SHP21Final</v>
      </c>
      <c r="AB1847" s="960">
        <f t="shared" si="311"/>
        <v>44658</v>
      </c>
      <c r="AC1847" t="str">
        <f t="shared" si="312"/>
        <v>Unaudited</v>
      </c>
    </row>
    <row r="1848" spans="1:29" x14ac:dyDescent="0.25">
      <c r="A1848" t="s">
        <v>420</v>
      </c>
      <c r="B1848" t="s">
        <v>1366</v>
      </c>
      <c r="C1848" t="s">
        <v>1367</v>
      </c>
      <c r="D1848">
        <v>1900</v>
      </c>
      <c r="E1848" s="960">
        <v>1</v>
      </c>
      <c r="F1848" t="s">
        <v>438</v>
      </c>
      <c r="G1848" s="960">
        <v>91</v>
      </c>
      <c r="H1848" t="s">
        <v>384</v>
      </c>
      <c r="I1848" s="940" t="s">
        <v>488</v>
      </c>
      <c r="J1848" s="940" t="s">
        <v>444</v>
      </c>
      <c r="K1848" s="940" t="s">
        <v>53</v>
      </c>
      <c r="L1848" s="940" t="s">
        <v>43</v>
      </c>
      <c r="M1848" s="965" t="s">
        <v>462</v>
      </c>
      <c r="N1848" s="679">
        <f t="shared" ca="1" si="313"/>
        <v>0</v>
      </c>
      <c r="O1848" s="679">
        <f t="shared" ca="1" si="318"/>
        <v>0</v>
      </c>
      <c r="P1848" s="679">
        <f t="shared" ca="1" si="318"/>
        <v>0</v>
      </c>
      <c r="Q1848" s="679">
        <f t="shared" ca="1" si="318"/>
        <v>0</v>
      </c>
      <c r="R1848" s="679">
        <f t="shared" ca="1" si="318"/>
        <v>0</v>
      </c>
      <c r="S1848" s="679">
        <f t="shared" ca="1" si="318"/>
        <v>0</v>
      </c>
      <c r="T1848" s="679">
        <f t="shared" ca="1" si="318"/>
        <v>0</v>
      </c>
      <c r="U1848" s="679">
        <f t="shared" ca="1" si="318"/>
        <v>0</v>
      </c>
      <c r="V1848" s="679">
        <f t="shared" ca="1" si="316"/>
        <v>0</v>
      </c>
      <c r="W1848" s="679">
        <f t="shared" ca="1" si="315"/>
        <v>0</v>
      </c>
      <c r="X1848" s="679">
        <f t="shared" ca="1" si="317"/>
        <v>0</v>
      </c>
      <c r="Y1848" s="679">
        <f t="shared" ca="1" si="317"/>
        <v>0</v>
      </c>
      <c r="Z1848" s="679">
        <f t="shared" ca="1" si="317"/>
        <v>0</v>
      </c>
      <c r="AA1848" t="str">
        <f t="shared" si="310"/>
        <v>ASR_Financial_Report_SHP21Final</v>
      </c>
      <c r="AB1848" s="960">
        <f t="shared" si="311"/>
        <v>44658</v>
      </c>
      <c r="AC1848" t="str">
        <f t="shared" si="312"/>
        <v>Unaudited</v>
      </c>
    </row>
    <row r="1849" spans="1:29" x14ac:dyDescent="0.25">
      <c r="A1849" t="s">
        <v>420</v>
      </c>
      <c r="B1849" t="s">
        <v>1366</v>
      </c>
      <c r="C1849" t="s">
        <v>1367</v>
      </c>
      <c r="D1849">
        <v>1900</v>
      </c>
      <c r="E1849" s="960">
        <v>1</v>
      </c>
      <c r="F1849" t="s">
        <v>438</v>
      </c>
      <c r="G1849" s="960">
        <v>91</v>
      </c>
      <c r="H1849" t="s">
        <v>384</v>
      </c>
      <c r="I1849" s="940" t="s">
        <v>488</v>
      </c>
      <c r="J1849" s="940" t="s">
        <v>444</v>
      </c>
      <c r="K1849" s="940" t="s">
        <v>901</v>
      </c>
      <c r="L1849" s="940" t="s">
        <v>902</v>
      </c>
      <c r="M1849" s="965" t="s">
        <v>901</v>
      </c>
      <c r="N1849" s="679">
        <f t="shared" ca="1" si="313"/>
        <v>1028827.77</v>
      </c>
      <c r="O1849" s="679">
        <f t="shared" ca="1" si="318"/>
        <v>929862.79</v>
      </c>
      <c r="P1849" s="679">
        <f t="shared" ca="1" si="318"/>
        <v>87087.29</v>
      </c>
      <c r="Q1849" s="679">
        <f t="shared" ca="1" si="318"/>
        <v>6591.11</v>
      </c>
      <c r="R1849" s="679">
        <f t="shared" ca="1" si="318"/>
        <v>2708.1</v>
      </c>
      <c r="S1849" s="679">
        <f t="shared" ca="1" si="318"/>
        <v>0</v>
      </c>
      <c r="T1849" s="679">
        <f t="shared" ca="1" si="318"/>
        <v>2578.48</v>
      </c>
      <c r="U1849" s="679">
        <f t="shared" ca="1" si="318"/>
        <v>0</v>
      </c>
      <c r="V1849" s="679">
        <f t="shared" ca="1" si="316"/>
        <v>0</v>
      </c>
      <c r="W1849" s="679">
        <f t="shared" ca="1" si="315"/>
        <v>0</v>
      </c>
      <c r="X1849" s="679">
        <f t="shared" ca="1" si="317"/>
        <v>0</v>
      </c>
      <c r="Y1849" s="679">
        <f t="shared" ca="1" si="317"/>
        <v>0</v>
      </c>
      <c r="Z1849" s="679">
        <f t="shared" ca="1" si="317"/>
        <v>0</v>
      </c>
      <c r="AA1849" t="str">
        <f t="shared" si="310"/>
        <v>ASR_Financial_Report_SHP21Final</v>
      </c>
      <c r="AB1849" s="960">
        <f t="shared" si="311"/>
        <v>44658</v>
      </c>
      <c r="AC1849" t="str">
        <f t="shared" si="312"/>
        <v>Unaudited</v>
      </c>
    </row>
    <row r="1850" spans="1:29" x14ac:dyDescent="0.25">
      <c r="A1850" t="s">
        <v>420</v>
      </c>
      <c r="B1850" t="s">
        <v>1366</v>
      </c>
      <c r="C1850" t="s">
        <v>1367</v>
      </c>
      <c r="D1850">
        <v>1900</v>
      </c>
      <c r="E1850" s="960">
        <v>1</v>
      </c>
      <c r="F1850" t="s">
        <v>438</v>
      </c>
      <c r="G1850" s="960">
        <v>91</v>
      </c>
      <c r="H1850" t="s">
        <v>384</v>
      </c>
      <c r="I1850" s="940" t="s">
        <v>488</v>
      </c>
      <c r="J1850" s="940" t="s">
        <v>444</v>
      </c>
      <c r="K1850" s="940" t="s">
        <v>901</v>
      </c>
      <c r="L1850" s="948" t="s">
        <v>903</v>
      </c>
      <c r="M1850" s="963" t="s">
        <v>906</v>
      </c>
      <c r="N1850" s="679">
        <f t="shared" ca="1" si="313"/>
        <v>42653.069088713593</v>
      </c>
      <c r="O1850" s="679">
        <f t="shared" ca="1" si="318"/>
        <v>38900.944608054684</v>
      </c>
      <c r="P1850" s="679">
        <f t="shared" ca="1" si="318"/>
        <v>3643.3094009016118</v>
      </c>
      <c r="Q1850" s="679">
        <f t="shared" ca="1" si="318"/>
        <v>0.67435767191856477</v>
      </c>
      <c r="R1850" s="679">
        <f t="shared" ca="1" si="318"/>
        <v>0.26963752141786607</v>
      </c>
      <c r="S1850" s="679">
        <f t="shared" ca="1" si="318"/>
        <v>0</v>
      </c>
      <c r="T1850" s="679">
        <f t="shared" ca="1" si="318"/>
        <v>107.8710845639673</v>
      </c>
      <c r="U1850" s="679">
        <f t="shared" ca="1" si="318"/>
        <v>0</v>
      </c>
      <c r="V1850" s="679">
        <f t="shared" ca="1" si="316"/>
        <v>0</v>
      </c>
      <c r="W1850" s="679">
        <f t="shared" ca="1" si="315"/>
        <v>0</v>
      </c>
      <c r="X1850" s="679">
        <f t="shared" ca="1" si="317"/>
        <v>0</v>
      </c>
      <c r="Y1850" s="679">
        <f t="shared" ca="1" si="317"/>
        <v>0</v>
      </c>
      <c r="Z1850" s="679">
        <f t="shared" ca="1" si="317"/>
        <v>0</v>
      </c>
      <c r="AA1850" t="str">
        <f t="shared" si="310"/>
        <v>ASR_Financial_Report_SHP21Final</v>
      </c>
      <c r="AB1850" s="960">
        <f t="shared" si="311"/>
        <v>44658</v>
      </c>
      <c r="AC1850" t="str">
        <f t="shared" si="312"/>
        <v>Unaudited</v>
      </c>
    </row>
    <row r="1851" spans="1:29" x14ac:dyDescent="0.25">
      <c r="A1851" t="s">
        <v>420</v>
      </c>
      <c r="B1851" t="s">
        <v>1366</v>
      </c>
      <c r="C1851" t="s">
        <v>1367</v>
      </c>
      <c r="D1851">
        <v>1900</v>
      </c>
      <c r="E1851" s="960">
        <v>1</v>
      </c>
      <c r="F1851" t="s">
        <v>438</v>
      </c>
      <c r="G1851" s="960">
        <v>91</v>
      </c>
      <c r="H1851" t="s">
        <v>384</v>
      </c>
      <c r="I1851" s="965" t="s">
        <v>488</v>
      </c>
      <c r="J1851" s="965" t="s">
        <v>444</v>
      </c>
      <c r="K1851" s="965" t="s">
        <v>901</v>
      </c>
      <c r="L1851" s="956" t="s">
        <v>904</v>
      </c>
      <c r="M1851" s="965" t="s">
        <v>907</v>
      </c>
      <c r="N1851" s="679">
        <f t="shared" ca="1" si="313"/>
        <v>0</v>
      </c>
      <c r="O1851" s="679">
        <f t="shared" ref="O1851:U1857" ca="1" si="319">IF(OR(AND($F1851="PY",O$1&lt;&gt;"Prior Year"),AND($F1851&lt;&gt;"PY",O$1="Prior Year")),0,INDEX(INDIRECT("'MMA Rev-Exp "&amp;$H1851&amp;"'!$A$1:$CA$200"),IF($J1851="Member Months",MATCH($J1851,INDIRECT("'MMA Rev-Exp "&amp;$H1851&amp;"'!$A$1:$A$200"),0),MATCH($L1851,INDIRECT("'MMA Rev-Exp "&amp;$H1851&amp;"'!$B$1:$B$200"),0)),IF($F1851="PY",MATCH("Prior Year Adjustments",INDIRECT("'MMA Rev-Exp "&amp;$H1851&amp;"'!$A$8:$CA$8"),0),MATCH(IF($F1851="Q1","JANUARY - MARCH (Q1)",IF($F1851="Q2","APRIL - JUNE (Q2)",IF($F1851="Q3","JULY - SEPTEMBER (Q3)",IF($F1851="Q4","OCTOBER - DECEMBER (Q4)",0)))),INDIRECT("'MMA Rev-Exp "&amp;$H1851&amp;"'!$A$7:$CA$7"),0)+MATCH(O$1,INDIRECT("'MMA Rev-Exp "&amp;$H1851&amp;"'!$D$8:$CA$8"),0)-1)))</f>
        <v>0</v>
      </c>
      <c r="P1851" s="679">
        <f t="shared" ca="1" si="319"/>
        <v>0</v>
      </c>
      <c r="Q1851" s="679">
        <f t="shared" ca="1" si="319"/>
        <v>0</v>
      </c>
      <c r="R1851" s="679">
        <f t="shared" ca="1" si="319"/>
        <v>0</v>
      </c>
      <c r="S1851" s="679">
        <f t="shared" ca="1" si="319"/>
        <v>0</v>
      </c>
      <c r="T1851" s="679">
        <f t="shared" ca="1" si="319"/>
        <v>0</v>
      </c>
      <c r="U1851" s="679">
        <f t="shared" ca="1" si="319"/>
        <v>0</v>
      </c>
      <c r="V1851" s="679">
        <f t="shared" ca="1" si="316"/>
        <v>0</v>
      </c>
      <c r="W1851" s="679">
        <f t="shared" ca="1" si="315"/>
        <v>0</v>
      </c>
      <c r="X1851" s="679">
        <f t="shared" ca="1" si="317"/>
        <v>0</v>
      </c>
      <c r="Y1851" s="679">
        <f t="shared" ca="1" si="317"/>
        <v>0</v>
      </c>
      <c r="Z1851" s="679">
        <f t="shared" ca="1" si="317"/>
        <v>0</v>
      </c>
      <c r="AA1851" t="str">
        <f t="shared" si="310"/>
        <v>ASR_Financial_Report_SHP21Final</v>
      </c>
      <c r="AB1851" s="960">
        <f t="shared" si="311"/>
        <v>44658</v>
      </c>
      <c r="AC1851" t="str">
        <f t="shared" si="312"/>
        <v>Unaudited</v>
      </c>
    </row>
    <row r="1852" spans="1:29" x14ac:dyDescent="0.25">
      <c r="A1852" t="s">
        <v>420</v>
      </c>
      <c r="B1852" t="s">
        <v>1366</v>
      </c>
      <c r="C1852" t="s">
        <v>1367</v>
      </c>
      <c r="D1852">
        <v>1900</v>
      </c>
      <c r="E1852" s="960">
        <v>1</v>
      </c>
      <c r="F1852" t="s">
        <v>438</v>
      </c>
      <c r="G1852" s="960">
        <v>91</v>
      </c>
      <c r="H1852" t="s">
        <v>384</v>
      </c>
      <c r="I1852" s="961" t="s">
        <v>488</v>
      </c>
      <c r="J1852" s="961" t="s">
        <v>444</v>
      </c>
      <c r="K1852" s="961" t="s">
        <v>445</v>
      </c>
      <c r="L1852" s="956">
        <v>5.0999999999999996</v>
      </c>
      <c r="M1852" s="961" t="s">
        <v>37</v>
      </c>
      <c r="N1852" s="679">
        <f t="shared" ca="1" si="313"/>
        <v>4206988.59</v>
      </c>
      <c r="O1852" s="679">
        <f t="shared" ca="1" si="319"/>
        <v>1629616.3699999999</v>
      </c>
      <c r="P1852" s="679">
        <f t="shared" ca="1" si="319"/>
        <v>1006175.07</v>
      </c>
      <c r="Q1852" s="679">
        <f t="shared" ca="1" si="319"/>
        <v>268696.11</v>
      </c>
      <c r="R1852" s="679">
        <f t="shared" ca="1" si="319"/>
        <v>1064831.06</v>
      </c>
      <c r="S1852" s="679">
        <f t="shared" ca="1" si="319"/>
        <v>47987.1</v>
      </c>
      <c r="T1852" s="679">
        <f t="shared" ca="1" si="319"/>
        <v>42911.46</v>
      </c>
      <c r="U1852" s="679">
        <f t="shared" ca="1" si="319"/>
        <v>1233.3599999999999</v>
      </c>
      <c r="V1852" s="679">
        <f t="shared" ca="1" si="316"/>
        <v>28609.75</v>
      </c>
      <c r="W1852" s="679">
        <f t="shared" ca="1" si="315"/>
        <v>852.34999999999991</v>
      </c>
      <c r="X1852" s="679">
        <f t="shared" ca="1" si="317"/>
        <v>15149.990000000002</v>
      </c>
      <c r="Y1852" s="679">
        <f t="shared" ca="1" si="317"/>
        <v>100925.97</v>
      </c>
      <c r="Z1852" s="679">
        <f t="shared" ca="1" si="317"/>
        <v>0</v>
      </c>
      <c r="AA1852" t="str">
        <f t="shared" si="310"/>
        <v>ASR_Financial_Report_SHP21Final</v>
      </c>
      <c r="AB1852" s="960">
        <f t="shared" si="311"/>
        <v>44658</v>
      </c>
      <c r="AC1852" t="str">
        <f t="shared" si="312"/>
        <v>Unaudited</v>
      </c>
    </row>
    <row r="1853" spans="1:29" ht="30" x14ac:dyDescent="0.25">
      <c r="A1853" t="s">
        <v>420</v>
      </c>
      <c r="B1853" t="s">
        <v>1366</v>
      </c>
      <c r="C1853" t="s">
        <v>1367</v>
      </c>
      <c r="D1853">
        <v>1900</v>
      </c>
      <c r="E1853" s="960">
        <v>1</v>
      </c>
      <c r="F1853" t="s">
        <v>438</v>
      </c>
      <c r="G1853" s="960">
        <v>91</v>
      </c>
      <c r="H1853" t="s">
        <v>384</v>
      </c>
      <c r="I1853" s="961" t="s">
        <v>488</v>
      </c>
      <c r="J1853" s="961" t="s">
        <v>444</v>
      </c>
      <c r="K1853" s="961" t="s">
        <v>445</v>
      </c>
      <c r="L1853" s="940">
        <v>5.2</v>
      </c>
      <c r="M1853" s="961" t="s">
        <v>303</v>
      </c>
      <c r="N1853" s="679">
        <f t="shared" ca="1" si="313"/>
        <v>0</v>
      </c>
      <c r="O1853" s="679">
        <f t="shared" ca="1" si="319"/>
        <v>0</v>
      </c>
      <c r="P1853" s="679">
        <f t="shared" ca="1" si="319"/>
        <v>0</v>
      </c>
      <c r="Q1853" s="679">
        <f t="shared" ca="1" si="319"/>
        <v>0</v>
      </c>
      <c r="R1853" s="679">
        <f t="shared" ca="1" si="319"/>
        <v>0</v>
      </c>
      <c r="S1853" s="679">
        <f t="shared" ca="1" si="319"/>
        <v>0</v>
      </c>
      <c r="T1853" s="679">
        <f t="shared" ca="1" si="319"/>
        <v>0</v>
      </c>
      <c r="U1853" s="679">
        <f t="shared" ca="1" si="319"/>
        <v>0</v>
      </c>
      <c r="V1853" s="679">
        <f t="shared" ca="1" si="316"/>
        <v>0</v>
      </c>
      <c r="W1853" s="679">
        <f t="shared" ca="1" si="315"/>
        <v>0</v>
      </c>
      <c r="X1853" s="679">
        <f t="shared" ca="1" si="317"/>
        <v>0</v>
      </c>
      <c r="Y1853" s="679">
        <f t="shared" ca="1" si="317"/>
        <v>0</v>
      </c>
      <c r="Z1853" s="679">
        <f t="shared" ca="1" si="317"/>
        <v>0</v>
      </c>
      <c r="AA1853" t="str">
        <f t="shared" si="310"/>
        <v>ASR_Financial_Report_SHP21Final</v>
      </c>
      <c r="AB1853" s="960">
        <f t="shared" si="311"/>
        <v>44658</v>
      </c>
      <c r="AC1853" t="str">
        <f t="shared" si="312"/>
        <v>Unaudited</v>
      </c>
    </row>
    <row r="1854" spans="1:29" ht="30" x14ac:dyDescent="0.25">
      <c r="A1854" t="s">
        <v>420</v>
      </c>
      <c r="B1854" t="s">
        <v>1366</v>
      </c>
      <c r="C1854" t="s">
        <v>1367</v>
      </c>
      <c r="D1854">
        <v>1900</v>
      </c>
      <c r="E1854" s="960">
        <v>1</v>
      </c>
      <c r="F1854" t="s">
        <v>438</v>
      </c>
      <c r="G1854" s="960">
        <v>91</v>
      </c>
      <c r="H1854" t="s">
        <v>384</v>
      </c>
      <c r="I1854" s="961" t="s">
        <v>488</v>
      </c>
      <c r="J1854" s="961" t="s">
        <v>444</v>
      </c>
      <c r="K1854" s="961" t="s">
        <v>445</v>
      </c>
      <c r="L1854" s="940">
        <v>5.3</v>
      </c>
      <c r="M1854" s="961" t="s">
        <v>304</v>
      </c>
      <c r="N1854" s="679">
        <f t="shared" ca="1" si="313"/>
        <v>33866.294976186044</v>
      </c>
      <c r="O1854" s="679">
        <f t="shared" ca="1" si="319"/>
        <v>14048.774558941868</v>
      </c>
      <c r="P1854" s="679">
        <f t="shared" ca="1" si="319"/>
        <v>7494.4521834436955</v>
      </c>
      <c r="Q1854" s="679">
        <f t="shared" ca="1" si="319"/>
        <v>2204.8363924367627</v>
      </c>
      <c r="R1854" s="679">
        <f t="shared" ca="1" si="319"/>
        <v>8819.5171192692615</v>
      </c>
      <c r="S1854" s="679">
        <f t="shared" ca="1" si="319"/>
        <v>470.09886942038861</v>
      </c>
      <c r="T1854" s="679">
        <f t="shared" ca="1" si="319"/>
        <v>565.12426947049028</v>
      </c>
      <c r="U1854" s="679">
        <f t="shared" ca="1" si="319"/>
        <v>12.8086406623391</v>
      </c>
      <c r="V1854" s="679">
        <f t="shared" ca="1" si="316"/>
        <v>236.7998547408144</v>
      </c>
      <c r="W1854" s="679">
        <f t="shared" ca="1" si="315"/>
        <v>4.7474558778862601</v>
      </c>
      <c r="X1854" s="679">
        <f t="shared" ca="1" si="317"/>
        <v>5.8448862652219429</v>
      </c>
      <c r="Y1854" s="679">
        <f t="shared" ca="1" si="317"/>
        <v>3.2907456573179648</v>
      </c>
      <c r="Z1854" s="679">
        <f t="shared" ca="1" si="317"/>
        <v>0</v>
      </c>
      <c r="AA1854" t="str">
        <f t="shared" si="310"/>
        <v>ASR_Financial_Report_SHP21Final</v>
      </c>
      <c r="AB1854" s="960">
        <f t="shared" si="311"/>
        <v>44658</v>
      </c>
      <c r="AC1854" t="str">
        <f t="shared" si="312"/>
        <v>Unaudited</v>
      </c>
    </row>
    <row r="1855" spans="1:29" x14ac:dyDescent="0.25">
      <c r="A1855" t="s">
        <v>420</v>
      </c>
      <c r="B1855" t="s">
        <v>1366</v>
      </c>
      <c r="C1855" t="s">
        <v>1367</v>
      </c>
      <c r="D1855">
        <v>1900</v>
      </c>
      <c r="E1855" s="960">
        <v>1</v>
      </c>
      <c r="F1855" t="s">
        <v>438</v>
      </c>
      <c r="G1855" s="960">
        <v>91</v>
      </c>
      <c r="H1855" t="s">
        <v>384</v>
      </c>
      <c r="I1855" s="968" t="s">
        <v>488</v>
      </c>
      <c r="J1855" s="968" t="s">
        <v>444</v>
      </c>
      <c r="K1855" s="968" t="s">
        <v>445</v>
      </c>
      <c r="L1855" s="948" t="s">
        <v>82</v>
      </c>
      <c r="M1855" s="968" t="s">
        <v>453</v>
      </c>
      <c r="N1855" s="679">
        <f t="shared" ca="1" si="313"/>
        <v>0</v>
      </c>
      <c r="O1855" s="679">
        <f t="shared" ca="1" si="319"/>
        <v>0</v>
      </c>
      <c r="P1855" s="679">
        <f t="shared" ca="1" si="319"/>
        <v>0</v>
      </c>
      <c r="Q1855" s="679">
        <f t="shared" ca="1" si="319"/>
        <v>0</v>
      </c>
      <c r="R1855" s="679">
        <f t="shared" ca="1" si="319"/>
        <v>0</v>
      </c>
      <c r="S1855" s="679">
        <f t="shared" ca="1" si="319"/>
        <v>0</v>
      </c>
      <c r="T1855" s="679">
        <f t="shared" ca="1" si="319"/>
        <v>0</v>
      </c>
      <c r="U1855" s="679">
        <f t="shared" ca="1" si="319"/>
        <v>0</v>
      </c>
      <c r="V1855" s="679">
        <f t="shared" ca="1" si="316"/>
        <v>0</v>
      </c>
      <c r="W1855" s="679">
        <f t="shared" ca="1" si="315"/>
        <v>0</v>
      </c>
      <c r="X1855" s="679">
        <f t="shared" ca="1" si="317"/>
        <v>0</v>
      </c>
      <c r="Y1855" s="679">
        <f t="shared" ca="1" si="317"/>
        <v>0</v>
      </c>
      <c r="Z1855" s="679">
        <f t="shared" ca="1" si="317"/>
        <v>0</v>
      </c>
      <c r="AA1855" t="str">
        <f t="shared" si="310"/>
        <v>ASR_Financial_Report_SHP21Final</v>
      </c>
      <c r="AB1855" s="960">
        <f t="shared" si="311"/>
        <v>44658</v>
      </c>
      <c r="AC1855" t="str">
        <f t="shared" si="312"/>
        <v>Unaudited</v>
      </c>
    </row>
    <row r="1856" spans="1:29" x14ac:dyDescent="0.25">
      <c r="A1856" t="s">
        <v>420</v>
      </c>
      <c r="B1856" t="s">
        <v>1366</v>
      </c>
      <c r="C1856" t="s">
        <v>1367</v>
      </c>
      <c r="D1856">
        <v>1900</v>
      </c>
      <c r="E1856" s="960">
        <v>1</v>
      </c>
      <c r="F1856" t="s">
        <v>438</v>
      </c>
      <c r="G1856" s="960">
        <v>91</v>
      </c>
      <c r="H1856" t="s">
        <v>384</v>
      </c>
      <c r="I1856" s="940" t="s">
        <v>488</v>
      </c>
      <c r="J1856" s="940" t="s">
        <v>444</v>
      </c>
      <c r="K1856" s="940" t="s">
        <v>446</v>
      </c>
      <c r="L1856" s="940">
        <v>6.1</v>
      </c>
      <c r="M1856" s="961" t="s">
        <v>18</v>
      </c>
      <c r="N1856" s="679">
        <f t="shared" ca="1" si="313"/>
        <v>0</v>
      </c>
      <c r="O1856" s="679">
        <f t="shared" ca="1" si="319"/>
        <v>0</v>
      </c>
      <c r="P1856" s="679">
        <f t="shared" ca="1" si="319"/>
        <v>0</v>
      </c>
      <c r="Q1856" s="679">
        <f t="shared" ca="1" si="319"/>
        <v>0</v>
      </c>
      <c r="R1856" s="679">
        <f t="shared" ca="1" si="319"/>
        <v>0</v>
      </c>
      <c r="S1856" s="679">
        <f t="shared" ca="1" si="319"/>
        <v>0</v>
      </c>
      <c r="T1856" s="679">
        <f t="shared" ca="1" si="319"/>
        <v>0</v>
      </c>
      <c r="U1856" s="679">
        <f t="shared" ca="1" si="319"/>
        <v>0</v>
      </c>
      <c r="V1856" s="679">
        <f t="shared" ca="1" si="316"/>
        <v>0</v>
      </c>
      <c r="W1856" s="679">
        <f t="shared" ca="1" si="315"/>
        <v>0</v>
      </c>
      <c r="X1856" s="679">
        <f t="shared" ca="1" si="317"/>
        <v>0</v>
      </c>
      <c r="Y1856" s="679">
        <f t="shared" ca="1" si="317"/>
        <v>0</v>
      </c>
      <c r="Z1856" s="679">
        <f t="shared" ca="1" si="317"/>
        <v>0</v>
      </c>
      <c r="AA1856" t="str">
        <f t="shared" si="310"/>
        <v>ASR_Financial_Report_SHP21Final</v>
      </c>
      <c r="AB1856" s="960">
        <f t="shared" si="311"/>
        <v>44658</v>
      </c>
      <c r="AC1856" t="str">
        <f t="shared" si="312"/>
        <v>Unaudited</v>
      </c>
    </row>
    <row r="1857" spans="1:29" x14ac:dyDescent="0.25">
      <c r="A1857" t="s">
        <v>420</v>
      </c>
      <c r="B1857" t="s">
        <v>1366</v>
      </c>
      <c r="C1857" t="s">
        <v>1367</v>
      </c>
      <c r="D1857">
        <v>1900</v>
      </c>
      <c r="E1857" s="960">
        <v>1</v>
      </c>
      <c r="F1857" t="s">
        <v>438</v>
      </c>
      <c r="G1857" s="960">
        <v>91</v>
      </c>
      <c r="H1857" t="s">
        <v>384</v>
      </c>
      <c r="I1857" s="940" t="s">
        <v>488</v>
      </c>
      <c r="J1857" s="940" t="s">
        <v>444</v>
      </c>
      <c r="K1857" s="940" t="s">
        <v>446</v>
      </c>
      <c r="L1857" s="946">
        <v>6.2</v>
      </c>
      <c r="M1857" s="962" t="s">
        <v>19</v>
      </c>
      <c r="N1857" s="679">
        <f t="shared" ca="1" si="313"/>
        <v>0</v>
      </c>
      <c r="O1857" s="679">
        <f t="shared" ca="1" si="319"/>
        <v>0</v>
      </c>
      <c r="P1857" s="679">
        <f t="shared" ca="1" si="319"/>
        <v>0</v>
      </c>
      <c r="Q1857" s="679">
        <f t="shared" ca="1" si="319"/>
        <v>0</v>
      </c>
      <c r="R1857" s="679">
        <f t="shared" ca="1" si="319"/>
        <v>0</v>
      </c>
      <c r="S1857" s="679">
        <f t="shared" ca="1" si="319"/>
        <v>0</v>
      </c>
      <c r="T1857" s="679">
        <f t="shared" ca="1" si="319"/>
        <v>0</v>
      </c>
      <c r="U1857" s="679">
        <f t="shared" ca="1" si="319"/>
        <v>0</v>
      </c>
      <c r="V1857" s="679">
        <f t="shared" ca="1" si="316"/>
        <v>0</v>
      </c>
      <c r="W1857" s="679">
        <f t="shared" ca="1" si="315"/>
        <v>0</v>
      </c>
      <c r="X1857" s="679">
        <f t="shared" ca="1" si="317"/>
        <v>0</v>
      </c>
      <c r="Y1857" s="679">
        <f t="shared" ca="1" si="317"/>
        <v>0</v>
      </c>
      <c r="Z1857" s="679">
        <f t="shared" ca="1" si="317"/>
        <v>0</v>
      </c>
      <c r="AA1857" t="str">
        <f t="shared" si="310"/>
        <v>ASR_Financial_Report_SHP21Final</v>
      </c>
      <c r="AB1857" s="960">
        <f t="shared" si="311"/>
        <v>44658</v>
      </c>
      <c r="AC1857" t="str">
        <f t="shared" si="312"/>
        <v>Unaudited</v>
      </c>
    </row>
    <row r="1858" spans="1:29" x14ac:dyDescent="0.25">
      <c r="A1858" t="s">
        <v>420</v>
      </c>
      <c r="B1858" t="s">
        <v>1366</v>
      </c>
      <c r="C1858" t="s">
        <v>1367</v>
      </c>
      <c r="D1858">
        <v>1900</v>
      </c>
      <c r="E1858" s="960">
        <v>1</v>
      </c>
      <c r="F1858" t="s">
        <v>438</v>
      </c>
      <c r="G1858" s="960">
        <v>91</v>
      </c>
      <c r="H1858" t="s">
        <v>384</v>
      </c>
      <c r="I1858" s="961" t="s">
        <v>488</v>
      </c>
      <c r="J1858" s="961" t="s">
        <v>444</v>
      </c>
      <c r="K1858" s="961" t="s">
        <v>446</v>
      </c>
      <c r="L1858" s="940">
        <v>6.3</v>
      </c>
      <c r="M1858" s="961" t="s">
        <v>184</v>
      </c>
      <c r="N1858" s="679">
        <f t="shared" ca="1" si="313"/>
        <v>0</v>
      </c>
      <c r="O1858" s="679">
        <f ca="1">IF(OR(AND($F1858="PY",O$1&lt;&gt;"Prior Year"),AND($F1858&lt;&gt;"PY",O$1="Prior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"&amp;$H1858&amp;"'!$A$7:$CA$7"),0)+MATCH(O$1,INDIRECT("'MMA Rev-Exp "&amp;$H1858&amp;"'!$D$8:$CA$8"),0)-1)))</f>
        <v>0</v>
      </c>
      <c r="P1858" s="679">
        <f ca="1">IF(OR(AND($F1858="PY",P$1&lt;&gt;"Prior Year"),AND($F1858&lt;&gt;"PY",P$1="Prior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"&amp;$H1858&amp;"'!$A$7:$CA$7"),0)+MATCH(P$1,INDIRECT("'MMA Rev-Exp "&amp;$H1858&amp;"'!$D$8:$CA$8"),0)-1)))</f>
        <v>0</v>
      </c>
      <c r="Q1858" s="679">
        <f ca="1">IF(OR(AND($F1858="PY",Q$1&lt;&gt;"Prior Year"),AND($F1858&lt;&gt;"PY",Q$1="Prior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"&amp;$H1858&amp;"'!$A$7:$CA$7"),0)+MATCH(Q$1,INDIRECT("'MMA Rev-Exp "&amp;$H1858&amp;"'!$D$8:$CA$8"),0)-1)))</f>
        <v>0</v>
      </c>
      <c r="R1858" s="679">
        <f ca="1">IF(OR(AND($F1858="PY",R$1&lt;&gt;"Prior Year"),AND($F1858&lt;&gt;"PY",R$1="Prior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"&amp;$H1858&amp;"'!$A$7:$CA$7"),0)+MATCH(R$1,INDIRECT("'MMA Rev-Exp "&amp;$H1858&amp;"'!$D$8:$CA$8"),0)-1)))</f>
        <v>0</v>
      </c>
      <c r="S1858" s="679">
        <f t="shared" ref="O1858:Z1881" ca="1" si="320">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679">
        <f t="shared" ca="1" si="320"/>
        <v>0</v>
      </c>
      <c r="U1858" s="679">
        <f t="shared" ca="1" si="320"/>
        <v>0</v>
      </c>
      <c r="V1858" s="679">
        <f t="shared" ca="1" si="320"/>
        <v>0</v>
      </c>
      <c r="W1858" s="679">
        <f t="shared" ca="1" si="315"/>
        <v>0</v>
      </c>
      <c r="X1858" s="679">
        <f t="shared" ca="1" si="320"/>
        <v>0</v>
      </c>
      <c r="Y1858" s="679">
        <f t="shared" ca="1" si="320"/>
        <v>0</v>
      </c>
      <c r="Z1858" s="679">
        <f t="shared" ca="1" si="320"/>
        <v>0</v>
      </c>
      <c r="AA1858" t="str">
        <f t="shared" ref="AA1858:AA1921" si="321">file_name</f>
        <v>ASR_Financial_Report_SHP21Final</v>
      </c>
      <c r="AB1858" s="960">
        <f t="shared" ref="AB1858:AB1921" si="322">file_date</f>
        <v>44658</v>
      </c>
      <c r="AC1858" t="str">
        <f t="shared" ref="AC1858:AC1921" si="323">status</f>
        <v>Unaudited</v>
      </c>
    </row>
    <row r="1859" spans="1:29" x14ac:dyDescent="0.25">
      <c r="A1859" t="s">
        <v>420</v>
      </c>
      <c r="B1859" t="s">
        <v>1366</v>
      </c>
      <c r="C1859" t="s">
        <v>1367</v>
      </c>
      <c r="D1859">
        <v>1900</v>
      </c>
      <c r="E1859" s="960">
        <v>1</v>
      </c>
      <c r="F1859" t="s">
        <v>438</v>
      </c>
      <c r="G1859" s="960">
        <v>91</v>
      </c>
      <c r="H1859" t="s">
        <v>384</v>
      </c>
      <c r="I1859" s="940" t="s">
        <v>488</v>
      </c>
      <c r="J1859" s="940" t="s">
        <v>444</v>
      </c>
      <c r="K1859" s="940" t="s">
        <v>446</v>
      </c>
      <c r="L1859" s="940" t="s">
        <v>87</v>
      </c>
      <c r="M1859" s="961" t="s">
        <v>454</v>
      </c>
      <c r="N1859" s="679">
        <f t="shared" ca="1" si="313"/>
        <v>0</v>
      </c>
      <c r="O1859" s="679">
        <f t="shared" ca="1" si="320"/>
        <v>0</v>
      </c>
      <c r="P1859" s="679">
        <f t="shared" ca="1" si="320"/>
        <v>0</v>
      </c>
      <c r="Q1859" s="679">
        <f t="shared" ca="1" si="320"/>
        <v>0</v>
      </c>
      <c r="R1859" s="679">
        <f t="shared" ca="1" si="320"/>
        <v>0</v>
      </c>
      <c r="S1859" s="679">
        <f t="shared" ca="1" si="320"/>
        <v>0</v>
      </c>
      <c r="T1859" s="679">
        <f t="shared" ca="1" si="320"/>
        <v>0</v>
      </c>
      <c r="U1859" s="679">
        <f t="shared" ca="1" si="320"/>
        <v>0</v>
      </c>
      <c r="V1859" s="679">
        <f t="shared" ca="1" si="320"/>
        <v>0</v>
      </c>
      <c r="W1859" s="679">
        <f t="shared" ca="1" si="315"/>
        <v>0</v>
      </c>
      <c r="X1859" s="679">
        <f t="shared" ca="1" si="320"/>
        <v>0</v>
      </c>
      <c r="Y1859" s="679">
        <f t="shared" ca="1" si="320"/>
        <v>0</v>
      </c>
      <c r="Z1859" s="679">
        <f t="shared" ca="1" si="320"/>
        <v>0</v>
      </c>
      <c r="AA1859" t="str">
        <f t="shared" si="321"/>
        <v>ASR_Financial_Report_SHP21Final</v>
      </c>
      <c r="AB1859" s="960">
        <f t="shared" si="322"/>
        <v>44658</v>
      </c>
      <c r="AC1859" t="str">
        <f t="shared" si="323"/>
        <v>Unaudited</v>
      </c>
    </row>
    <row r="1860" spans="1:29" x14ac:dyDescent="0.25">
      <c r="A1860" t="s">
        <v>420</v>
      </c>
      <c r="B1860" t="s">
        <v>1366</v>
      </c>
      <c r="C1860" t="s">
        <v>1367</v>
      </c>
      <c r="D1860">
        <v>1900</v>
      </c>
      <c r="E1860" s="960">
        <v>1</v>
      </c>
      <c r="F1860" t="s">
        <v>438</v>
      </c>
      <c r="G1860" s="960">
        <v>91</v>
      </c>
      <c r="H1860" t="s">
        <v>384</v>
      </c>
      <c r="I1860" s="940" t="s">
        <v>488</v>
      </c>
      <c r="J1860" s="940" t="s">
        <v>444</v>
      </c>
      <c r="K1860" s="940" t="s">
        <v>447</v>
      </c>
      <c r="L1860" s="940">
        <v>7.1</v>
      </c>
      <c r="M1860" s="961" t="s">
        <v>20</v>
      </c>
      <c r="N1860" s="679">
        <f t="shared" ca="1" si="313"/>
        <v>867881.18</v>
      </c>
      <c r="O1860" s="679">
        <f t="shared" ca="1" si="320"/>
        <v>280112.46999999997</v>
      </c>
      <c r="P1860" s="679">
        <f t="shared" ca="1" si="320"/>
        <v>114533.42</v>
      </c>
      <c r="Q1860" s="679">
        <f t="shared" ca="1" si="320"/>
        <v>120415.41</v>
      </c>
      <c r="R1860" s="679">
        <f t="shared" ca="1" si="320"/>
        <v>148274.67000000001</v>
      </c>
      <c r="S1860" s="679">
        <f t="shared" ca="1" si="320"/>
        <v>40651.43</v>
      </c>
      <c r="T1860" s="679">
        <f t="shared" ca="1" si="320"/>
        <v>1182</v>
      </c>
      <c r="U1860" s="679">
        <f t="shared" ca="1" si="320"/>
        <v>1890.19</v>
      </c>
      <c r="V1860" s="679">
        <f t="shared" ca="1" si="320"/>
        <v>15343.560000000001</v>
      </c>
      <c r="W1860" s="679">
        <f t="shared" ca="1" si="315"/>
        <v>16809.98</v>
      </c>
      <c r="X1860" s="679">
        <f t="shared" ca="1" si="320"/>
        <v>86760.040000000008</v>
      </c>
      <c r="Y1860" s="679">
        <f t="shared" ca="1" si="320"/>
        <v>41908.01</v>
      </c>
      <c r="Z1860" s="679">
        <f t="shared" ca="1" si="320"/>
        <v>0</v>
      </c>
      <c r="AA1860" t="str">
        <f t="shared" si="321"/>
        <v>ASR_Financial_Report_SHP21Final</v>
      </c>
      <c r="AB1860" s="960">
        <f t="shared" si="322"/>
        <v>44658</v>
      </c>
      <c r="AC1860" t="str">
        <f t="shared" si="323"/>
        <v>Unaudited</v>
      </c>
    </row>
    <row r="1861" spans="1:29" x14ac:dyDescent="0.25">
      <c r="A1861" t="s">
        <v>420</v>
      </c>
      <c r="B1861" t="s">
        <v>1366</v>
      </c>
      <c r="C1861" t="s">
        <v>1367</v>
      </c>
      <c r="D1861">
        <v>1900</v>
      </c>
      <c r="E1861" s="960">
        <v>1</v>
      </c>
      <c r="F1861" t="s">
        <v>438</v>
      </c>
      <c r="G1861" s="960">
        <v>91</v>
      </c>
      <c r="H1861" t="s">
        <v>384</v>
      </c>
      <c r="I1861" s="961" t="s">
        <v>488</v>
      </c>
      <c r="J1861" s="961" t="s">
        <v>444</v>
      </c>
      <c r="K1861" s="961" t="s">
        <v>447</v>
      </c>
      <c r="L1861" s="940">
        <v>7.2</v>
      </c>
      <c r="M1861" s="961" t="s">
        <v>21</v>
      </c>
      <c r="N1861" s="679">
        <f t="shared" ca="1" si="313"/>
        <v>0</v>
      </c>
      <c r="O1861" s="679">
        <f t="shared" ca="1" si="320"/>
        <v>0</v>
      </c>
      <c r="P1861" s="679">
        <f t="shared" ca="1" si="320"/>
        <v>0</v>
      </c>
      <c r="Q1861" s="679">
        <f t="shared" ca="1" si="320"/>
        <v>0</v>
      </c>
      <c r="R1861" s="679">
        <f t="shared" ca="1" si="320"/>
        <v>0</v>
      </c>
      <c r="S1861" s="679">
        <f t="shared" ca="1" si="320"/>
        <v>0</v>
      </c>
      <c r="T1861" s="679">
        <f t="shared" ca="1" si="320"/>
        <v>0</v>
      </c>
      <c r="U1861" s="679">
        <f t="shared" ca="1" si="320"/>
        <v>0</v>
      </c>
      <c r="V1861" s="679">
        <f t="shared" ca="1" si="320"/>
        <v>0</v>
      </c>
      <c r="W1861" s="679">
        <f t="shared" ca="1" si="315"/>
        <v>0</v>
      </c>
      <c r="X1861" s="679">
        <f t="shared" ca="1" si="320"/>
        <v>0</v>
      </c>
      <c r="Y1861" s="679">
        <f t="shared" ca="1" si="320"/>
        <v>0</v>
      </c>
      <c r="Z1861" s="679">
        <f t="shared" ca="1" si="320"/>
        <v>0</v>
      </c>
      <c r="AA1861" t="str">
        <f t="shared" si="321"/>
        <v>ASR_Financial_Report_SHP21Final</v>
      </c>
      <c r="AB1861" s="960">
        <f t="shared" si="322"/>
        <v>44658</v>
      </c>
      <c r="AC1861" t="str">
        <f t="shared" si="323"/>
        <v>Unaudited</v>
      </c>
    </row>
    <row r="1862" spans="1:29" x14ac:dyDescent="0.25">
      <c r="A1862" t="s">
        <v>420</v>
      </c>
      <c r="B1862" t="s">
        <v>1366</v>
      </c>
      <c r="C1862" t="s">
        <v>1367</v>
      </c>
      <c r="D1862">
        <v>1900</v>
      </c>
      <c r="E1862" s="960">
        <v>1</v>
      </c>
      <c r="F1862" t="s">
        <v>438</v>
      </c>
      <c r="G1862" s="960">
        <v>91</v>
      </c>
      <c r="H1862" t="s">
        <v>384</v>
      </c>
      <c r="I1862" s="961" t="s">
        <v>488</v>
      </c>
      <c r="J1862" s="961" t="s">
        <v>444</v>
      </c>
      <c r="K1862" s="961" t="s">
        <v>447</v>
      </c>
      <c r="L1862" s="956">
        <v>7.3</v>
      </c>
      <c r="M1862" s="961" t="s">
        <v>155</v>
      </c>
      <c r="N1862" s="679">
        <f t="shared" ca="1" si="313"/>
        <v>7294.1468461821505</v>
      </c>
      <c r="O1862" s="679">
        <f t="shared" ca="1" si="320"/>
        <v>5820.506836447018</v>
      </c>
      <c r="P1862" s="679">
        <f t="shared" ca="1" si="320"/>
        <v>970.47123036193545</v>
      </c>
      <c r="Q1862" s="679">
        <f t="shared" ca="1" si="320"/>
        <v>120.91254411216703</v>
      </c>
      <c r="R1862" s="679">
        <f t="shared" ca="1" si="320"/>
        <v>160.42781451583588</v>
      </c>
      <c r="S1862" s="679">
        <f t="shared" ca="1" si="320"/>
        <v>-257.89419046461421</v>
      </c>
      <c r="T1862" s="679">
        <f t="shared" ca="1" si="320"/>
        <v>47.836652544802021</v>
      </c>
      <c r="U1862" s="679">
        <f t="shared" ca="1" si="320"/>
        <v>-7.2362218007809709</v>
      </c>
      <c r="V1862" s="679">
        <f t="shared" ca="1" si="320"/>
        <v>17.303915675367534</v>
      </c>
      <c r="W1862" s="679">
        <f t="shared" ca="1" si="315"/>
        <v>25.164911954013483</v>
      </c>
      <c r="X1862" s="679">
        <f t="shared" ca="1" si="320"/>
        <v>301.94088612168076</v>
      </c>
      <c r="Y1862" s="679">
        <f t="shared" ca="1" si="320"/>
        <v>94.712466714726787</v>
      </c>
      <c r="Z1862" s="679">
        <f t="shared" ca="1" si="320"/>
        <v>0</v>
      </c>
      <c r="AA1862" t="str">
        <f t="shared" si="321"/>
        <v>ASR_Financial_Report_SHP21Final</v>
      </c>
      <c r="AB1862" s="960">
        <f t="shared" si="322"/>
        <v>44658</v>
      </c>
      <c r="AC1862" t="str">
        <f t="shared" si="323"/>
        <v>Unaudited</v>
      </c>
    </row>
    <row r="1863" spans="1:29" x14ac:dyDescent="0.25">
      <c r="A1863" t="s">
        <v>420</v>
      </c>
      <c r="B1863" t="s">
        <v>1366</v>
      </c>
      <c r="C1863" t="s">
        <v>1367</v>
      </c>
      <c r="D1863">
        <v>1900</v>
      </c>
      <c r="E1863" s="960">
        <v>1</v>
      </c>
      <c r="F1863" t="s">
        <v>438</v>
      </c>
      <c r="G1863" s="960">
        <v>91</v>
      </c>
      <c r="H1863" t="s">
        <v>384</v>
      </c>
      <c r="I1863" s="940" t="s">
        <v>488</v>
      </c>
      <c r="J1863" s="940" t="s">
        <v>444</v>
      </c>
      <c r="K1863" s="940" t="s">
        <v>447</v>
      </c>
      <c r="L1863" s="940" t="s">
        <v>91</v>
      </c>
      <c r="M1863" s="961" t="s">
        <v>455</v>
      </c>
      <c r="N1863" s="679">
        <f t="shared" ca="1" si="313"/>
        <v>0</v>
      </c>
      <c r="O1863" s="679">
        <f t="shared" ca="1" si="320"/>
        <v>0</v>
      </c>
      <c r="P1863" s="679">
        <f t="shared" ca="1" si="320"/>
        <v>0</v>
      </c>
      <c r="Q1863" s="679">
        <f t="shared" ca="1" si="320"/>
        <v>0</v>
      </c>
      <c r="R1863" s="679">
        <f t="shared" ca="1" si="320"/>
        <v>0</v>
      </c>
      <c r="S1863" s="679">
        <f t="shared" ca="1" si="320"/>
        <v>0</v>
      </c>
      <c r="T1863" s="679">
        <f t="shared" ca="1" si="320"/>
        <v>0</v>
      </c>
      <c r="U1863" s="679">
        <f t="shared" ca="1" si="320"/>
        <v>0</v>
      </c>
      <c r="V1863" s="679">
        <f t="shared" ca="1" si="320"/>
        <v>0</v>
      </c>
      <c r="W1863" s="679">
        <f t="shared" ca="1" si="315"/>
        <v>0</v>
      </c>
      <c r="X1863" s="679">
        <f t="shared" ca="1" si="320"/>
        <v>0</v>
      </c>
      <c r="Y1863" s="679">
        <f t="shared" ca="1" si="320"/>
        <v>0</v>
      </c>
      <c r="Z1863" s="679">
        <f t="shared" ca="1" si="320"/>
        <v>0</v>
      </c>
      <c r="AA1863" t="str">
        <f t="shared" si="321"/>
        <v>ASR_Financial_Report_SHP21Final</v>
      </c>
      <c r="AB1863" s="960">
        <f t="shared" si="322"/>
        <v>44658</v>
      </c>
      <c r="AC1863" t="str">
        <f t="shared" si="323"/>
        <v>Unaudited</v>
      </c>
    </row>
    <row r="1864" spans="1:29" x14ac:dyDescent="0.25">
      <c r="A1864" t="s">
        <v>420</v>
      </c>
      <c r="B1864" t="s">
        <v>1366</v>
      </c>
      <c r="C1864" t="s">
        <v>1367</v>
      </c>
      <c r="D1864">
        <v>1900</v>
      </c>
      <c r="E1864" s="960">
        <v>1</v>
      </c>
      <c r="F1864" t="s">
        <v>438</v>
      </c>
      <c r="G1864" s="960">
        <v>91</v>
      </c>
      <c r="H1864" t="s">
        <v>384</v>
      </c>
      <c r="I1864" s="940" t="s">
        <v>488</v>
      </c>
      <c r="J1864" s="940" t="s">
        <v>444</v>
      </c>
      <c r="K1864" s="940" t="s">
        <v>448</v>
      </c>
      <c r="L1864" s="940">
        <v>8.1</v>
      </c>
      <c r="M1864" s="961" t="s">
        <v>22</v>
      </c>
      <c r="N1864" s="679">
        <f t="shared" ca="1" si="313"/>
        <v>14342555.029999981</v>
      </c>
      <c r="O1864" s="679">
        <f t="shared" ca="1" si="320"/>
        <v>4534167.1799999904</v>
      </c>
      <c r="P1864" s="679">
        <f t="shared" ca="1" si="320"/>
        <v>1272672.1099999999</v>
      </c>
      <c r="Q1864" s="679">
        <f t="shared" ca="1" si="320"/>
        <v>3757141.50999999</v>
      </c>
      <c r="R1864" s="679">
        <f t="shared" ca="1" si="320"/>
        <v>2831991.27</v>
      </c>
      <c r="S1864" s="679">
        <f t="shared" ca="1" si="320"/>
        <v>966.48</v>
      </c>
      <c r="T1864" s="679">
        <f t="shared" ca="1" si="320"/>
        <v>201348.80000000002</v>
      </c>
      <c r="U1864" s="679">
        <f t="shared" ca="1" si="320"/>
        <v>48.63</v>
      </c>
      <c r="V1864" s="679">
        <f t="shared" ca="1" si="320"/>
        <v>804461.84</v>
      </c>
      <c r="W1864" s="679">
        <f t="shared" ca="1" si="315"/>
        <v>237794.53999999998</v>
      </c>
      <c r="X1864" s="679">
        <f t="shared" ca="1" si="320"/>
        <v>2563.67</v>
      </c>
      <c r="Y1864" s="679">
        <f t="shared" ca="1" si="320"/>
        <v>699399</v>
      </c>
      <c r="Z1864" s="679">
        <f t="shared" ca="1" si="320"/>
        <v>0</v>
      </c>
      <c r="AA1864" t="str">
        <f t="shared" si="321"/>
        <v>ASR_Financial_Report_SHP21Final</v>
      </c>
      <c r="AB1864" s="960">
        <f t="shared" si="322"/>
        <v>44658</v>
      </c>
      <c r="AC1864" t="str">
        <f t="shared" si="323"/>
        <v>Unaudited</v>
      </c>
    </row>
    <row r="1865" spans="1:29" x14ac:dyDescent="0.25">
      <c r="A1865" t="s">
        <v>420</v>
      </c>
      <c r="B1865" t="s">
        <v>1366</v>
      </c>
      <c r="C1865" t="s">
        <v>1367</v>
      </c>
      <c r="D1865">
        <v>1900</v>
      </c>
      <c r="E1865" s="960">
        <v>1</v>
      </c>
      <c r="F1865" t="s">
        <v>438</v>
      </c>
      <c r="G1865" s="960">
        <v>91</v>
      </c>
      <c r="H1865" t="s">
        <v>384</v>
      </c>
      <c r="I1865" s="940" t="s">
        <v>488</v>
      </c>
      <c r="J1865" s="940" t="s">
        <v>444</v>
      </c>
      <c r="K1865" s="940" t="s">
        <v>448</v>
      </c>
      <c r="L1865" s="940" t="s">
        <v>112</v>
      </c>
      <c r="M1865" s="961" t="s">
        <v>443</v>
      </c>
      <c r="N1865" s="679">
        <f t="shared" ca="1" si="313"/>
        <v>172951.2</v>
      </c>
      <c r="O1865" s="679">
        <f t="shared" ca="1" si="320"/>
        <v>26454.799999999999</v>
      </c>
      <c r="P1865" s="679">
        <f t="shared" ca="1" si="320"/>
        <v>26454.799999999999</v>
      </c>
      <c r="Q1865" s="679">
        <f t="shared" ca="1" si="320"/>
        <v>24051</v>
      </c>
      <c r="R1865" s="679">
        <f t="shared" ca="1" si="320"/>
        <v>52274</v>
      </c>
      <c r="S1865" s="679">
        <f t="shared" ca="1" si="320"/>
        <v>12909.6</v>
      </c>
      <c r="T1865" s="679">
        <f t="shared" ca="1" si="320"/>
        <v>30807</v>
      </c>
      <c r="U1865" s="679">
        <f t="shared" ca="1" si="320"/>
        <v>0</v>
      </c>
      <c r="V1865" s="679">
        <f t="shared" ca="1" si="320"/>
        <v>0</v>
      </c>
      <c r="W1865" s="679">
        <f t="shared" ca="1" si="315"/>
        <v>0</v>
      </c>
      <c r="X1865" s="679">
        <f t="shared" ca="1" si="320"/>
        <v>0</v>
      </c>
      <c r="Y1865" s="679">
        <f t="shared" ca="1" si="320"/>
        <v>0</v>
      </c>
      <c r="Z1865" s="679">
        <f t="shared" ca="1" si="320"/>
        <v>0</v>
      </c>
      <c r="AA1865" t="str">
        <f t="shared" si="321"/>
        <v>ASR_Financial_Report_SHP21Final</v>
      </c>
      <c r="AB1865" s="960">
        <f t="shared" si="322"/>
        <v>44658</v>
      </c>
      <c r="AC1865" t="str">
        <f t="shared" si="323"/>
        <v>Unaudited</v>
      </c>
    </row>
    <row r="1866" spans="1:29" x14ac:dyDescent="0.25">
      <c r="A1866" t="s">
        <v>420</v>
      </c>
      <c r="B1866" t="s">
        <v>1366</v>
      </c>
      <c r="C1866" t="s">
        <v>1367</v>
      </c>
      <c r="D1866">
        <v>1900</v>
      </c>
      <c r="E1866" s="960">
        <v>1</v>
      </c>
      <c r="F1866" t="s">
        <v>438</v>
      </c>
      <c r="G1866" s="960">
        <v>91</v>
      </c>
      <c r="H1866" t="s">
        <v>384</v>
      </c>
      <c r="I1866" s="940" t="s">
        <v>488</v>
      </c>
      <c r="J1866" s="940" t="s">
        <v>444</v>
      </c>
      <c r="K1866" s="940" t="s">
        <v>448</v>
      </c>
      <c r="L1866" s="956" t="s">
        <v>114</v>
      </c>
      <c r="M1866" s="961" t="s">
        <v>157</v>
      </c>
      <c r="N1866" s="679">
        <f t="shared" ca="1" si="313"/>
        <v>1785.9440115413618</v>
      </c>
      <c r="O1866" s="679">
        <f t="shared" ca="1" si="320"/>
        <v>1785.9440115413618</v>
      </c>
      <c r="P1866" s="679">
        <f t="shared" ca="1" si="320"/>
        <v>0</v>
      </c>
      <c r="Q1866" s="679">
        <f t="shared" ca="1" si="320"/>
        <v>0</v>
      </c>
      <c r="R1866" s="679">
        <f t="shared" ca="1" si="320"/>
        <v>0</v>
      </c>
      <c r="S1866" s="679">
        <f t="shared" ca="1" si="320"/>
        <v>0</v>
      </c>
      <c r="T1866" s="679">
        <f t="shared" ca="1" si="320"/>
        <v>0</v>
      </c>
      <c r="U1866" s="679">
        <f t="shared" ca="1" si="320"/>
        <v>0</v>
      </c>
      <c r="V1866" s="679">
        <f t="shared" ca="1" si="320"/>
        <v>0</v>
      </c>
      <c r="W1866" s="679">
        <f t="shared" ca="1" si="315"/>
        <v>0</v>
      </c>
      <c r="X1866" s="679">
        <f t="shared" ca="1" si="320"/>
        <v>0</v>
      </c>
      <c r="Y1866" s="679">
        <f t="shared" ca="1" si="320"/>
        <v>0</v>
      </c>
      <c r="Z1866" s="679">
        <f t="shared" ca="1" si="320"/>
        <v>0</v>
      </c>
      <c r="AA1866" t="str">
        <f t="shared" si="321"/>
        <v>ASR_Financial_Report_SHP21Final</v>
      </c>
      <c r="AB1866" s="960">
        <f t="shared" si="322"/>
        <v>44658</v>
      </c>
      <c r="AC1866" t="str">
        <f t="shared" si="323"/>
        <v>Unaudited</v>
      </c>
    </row>
    <row r="1867" spans="1:29" x14ac:dyDescent="0.25">
      <c r="A1867" t="s">
        <v>420</v>
      </c>
      <c r="B1867" t="s">
        <v>1366</v>
      </c>
      <c r="C1867" t="s">
        <v>1367</v>
      </c>
      <c r="D1867">
        <v>1900</v>
      </c>
      <c r="E1867" s="960">
        <v>1</v>
      </c>
      <c r="F1867" t="s">
        <v>438</v>
      </c>
      <c r="G1867" s="960">
        <v>91</v>
      </c>
      <c r="H1867" t="s">
        <v>384</v>
      </c>
      <c r="I1867" s="940" t="s">
        <v>488</v>
      </c>
      <c r="J1867" s="940" t="s">
        <v>444</v>
      </c>
      <c r="K1867" s="940" t="s">
        <v>448</v>
      </c>
      <c r="L1867" s="956" t="s">
        <v>115</v>
      </c>
      <c r="M1867" s="961" t="s">
        <v>113</v>
      </c>
      <c r="N1867" s="679">
        <f t="shared" ca="1" si="313"/>
        <v>-14284.184913124145</v>
      </c>
      <c r="O1867" s="679">
        <f t="shared" ca="1" si="320"/>
        <v>-4134.0078548649499</v>
      </c>
      <c r="P1867" s="679">
        <f t="shared" ca="1" si="320"/>
        <v>-1189.93940946112</v>
      </c>
      <c r="Q1867" s="679">
        <f t="shared" ca="1" si="320"/>
        <v>-3995.6317566890302</v>
      </c>
      <c r="R1867" s="679">
        <f t="shared" ca="1" si="320"/>
        <v>-3047.8379180771399</v>
      </c>
      <c r="S1867" s="679">
        <f t="shared" ca="1" si="320"/>
        <v>-143.758380066261</v>
      </c>
      <c r="T1867" s="679">
        <f t="shared" ca="1" si="320"/>
        <v>-212.427702209355</v>
      </c>
      <c r="U1867" s="679">
        <f t="shared" ca="1" si="320"/>
        <v>-5.13879078660789E-2</v>
      </c>
      <c r="V1867" s="679">
        <f t="shared" ca="1" si="320"/>
        <v>-850.08453456089501</v>
      </c>
      <c r="W1867" s="679">
        <f t="shared" ca="1" si="315"/>
        <v>-251.280360118787</v>
      </c>
      <c r="X1867" s="679">
        <f t="shared" ca="1" si="320"/>
        <v>-12.0175493638927</v>
      </c>
      <c r="Y1867" s="679">
        <f t="shared" ca="1" si="320"/>
        <v>-447.148059804848</v>
      </c>
      <c r="Z1867" s="679">
        <f t="shared" ca="1" si="320"/>
        <v>0</v>
      </c>
      <c r="AA1867" t="str">
        <f t="shared" si="321"/>
        <v>ASR_Financial_Report_SHP21Final</v>
      </c>
      <c r="AB1867" s="960">
        <f t="shared" si="322"/>
        <v>44658</v>
      </c>
      <c r="AC1867" t="str">
        <f t="shared" si="323"/>
        <v>Unaudited</v>
      </c>
    </row>
    <row r="1868" spans="1:29" x14ac:dyDescent="0.25">
      <c r="A1868" t="s">
        <v>420</v>
      </c>
      <c r="B1868" t="s">
        <v>1366</v>
      </c>
      <c r="C1868" t="s">
        <v>1367</v>
      </c>
      <c r="D1868">
        <v>1900</v>
      </c>
      <c r="E1868" s="960">
        <v>1</v>
      </c>
      <c r="F1868" t="s">
        <v>438</v>
      </c>
      <c r="G1868" s="960">
        <v>91</v>
      </c>
      <c r="H1868" t="s">
        <v>384</v>
      </c>
      <c r="I1868" s="940" t="s">
        <v>488</v>
      </c>
      <c r="J1868" s="940" t="s">
        <v>444</v>
      </c>
      <c r="K1868" s="940" t="s">
        <v>448</v>
      </c>
      <c r="L1868" s="940" t="s">
        <v>116</v>
      </c>
      <c r="M1868" s="961" t="s">
        <v>158</v>
      </c>
      <c r="N1868" s="679">
        <f t="shared" ca="1" si="313"/>
        <v>0</v>
      </c>
      <c r="O1868" s="679">
        <f t="shared" ca="1" si="320"/>
        <v>0</v>
      </c>
      <c r="P1868" s="679">
        <f t="shared" ca="1" si="320"/>
        <v>0</v>
      </c>
      <c r="Q1868" s="679">
        <f t="shared" ca="1" si="320"/>
        <v>0</v>
      </c>
      <c r="R1868" s="679">
        <f t="shared" ca="1" si="320"/>
        <v>0</v>
      </c>
      <c r="S1868" s="679">
        <f t="shared" ca="1" si="320"/>
        <v>0</v>
      </c>
      <c r="T1868" s="679">
        <f t="shared" ca="1" si="320"/>
        <v>0</v>
      </c>
      <c r="U1868" s="679">
        <f t="shared" ca="1" si="320"/>
        <v>0</v>
      </c>
      <c r="V1868" s="679">
        <f t="shared" ca="1" si="320"/>
        <v>0</v>
      </c>
      <c r="W1868" s="679">
        <f t="shared" ca="1" si="315"/>
        <v>0</v>
      </c>
      <c r="X1868" s="679">
        <f t="shared" ca="1" si="320"/>
        <v>0</v>
      </c>
      <c r="Y1868" s="679">
        <f t="shared" ca="1" si="320"/>
        <v>0</v>
      </c>
      <c r="Z1868" s="679">
        <f t="shared" ca="1" si="320"/>
        <v>0</v>
      </c>
      <c r="AA1868" t="str">
        <f t="shared" si="321"/>
        <v>ASR_Financial_Report_SHP21Final</v>
      </c>
      <c r="AB1868" s="960">
        <f t="shared" si="322"/>
        <v>44658</v>
      </c>
      <c r="AC1868" t="str">
        <f t="shared" si="323"/>
        <v>Unaudited</v>
      </c>
    </row>
    <row r="1869" spans="1:29" x14ac:dyDescent="0.25">
      <c r="A1869" t="s">
        <v>420</v>
      </c>
      <c r="B1869" t="s">
        <v>1366</v>
      </c>
      <c r="C1869" t="s">
        <v>1367</v>
      </c>
      <c r="D1869">
        <v>1900</v>
      </c>
      <c r="E1869" s="960">
        <v>1</v>
      </c>
      <c r="F1869" t="s">
        <v>438</v>
      </c>
      <c r="G1869" s="960">
        <v>91</v>
      </c>
      <c r="H1869" t="s">
        <v>384</v>
      </c>
      <c r="I1869" s="961" t="s">
        <v>488</v>
      </c>
      <c r="J1869" s="961" t="s">
        <v>444</v>
      </c>
      <c r="K1869" s="961" t="s">
        <v>448</v>
      </c>
      <c r="L1869" s="940" t="s">
        <v>159</v>
      </c>
      <c r="M1869" s="961" t="s">
        <v>23</v>
      </c>
      <c r="N1869" s="679">
        <f t="shared" ca="1" si="313"/>
        <v>0</v>
      </c>
      <c r="O1869" s="679">
        <f t="shared" ca="1" si="320"/>
        <v>0</v>
      </c>
      <c r="P1869" s="679">
        <f t="shared" ca="1" si="320"/>
        <v>0</v>
      </c>
      <c r="Q1869" s="679">
        <f t="shared" ca="1" si="320"/>
        <v>0</v>
      </c>
      <c r="R1869" s="679">
        <f t="shared" ca="1" si="320"/>
        <v>0</v>
      </c>
      <c r="S1869" s="679">
        <f t="shared" ca="1" si="320"/>
        <v>0</v>
      </c>
      <c r="T1869" s="679">
        <f t="shared" ca="1" si="320"/>
        <v>0</v>
      </c>
      <c r="U1869" s="679">
        <f t="shared" ca="1" si="320"/>
        <v>0</v>
      </c>
      <c r="V1869" s="679">
        <f t="shared" ca="1" si="320"/>
        <v>0</v>
      </c>
      <c r="W1869" s="679">
        <f t="shared" ca="1" si="315"/>
        <v>0</v>
      </c>
      <c r="X1869" s="679">
        <f t="shared" ca="1" si="320"/>
        <v>0</v>
      </c>
      <c r="Y1869" s="679">
        <f t="shared" ca="1" si="320"/>
        <v>0</v>
      </c>
      <c r="Z1869" s="679">
        <f t="shared" ca="1" si="320"/>
        <v>0</v>
      </c>
      <c r="AA1869" t="str">
        <f t="shared" si="321"/>
        <v>ASR_Financial_Report_SHP21Final</v>
      </c>
      <c r="AB1869" s="960">
        <f t="shared" si="322"/>
        <v>44658</v>
      </c>
      <c r="AC1869" t="str">
        <f t="shared" si="323"/>
        <v>Unaudited</v>
      </c>
    </row>
    <row r="1870" spans="1:29" x14ac:dyDescent="0.25">
      <c r="A1870" t="s">
        <v>420</v>
      </c>
      <c r="B1870" t="s">
        <v>1366</v>
      </c>
      <c r="C1870" t="s">
        <v>1367</v>
      </c>
      <c r="D1870">
        <v>1900</v>
      </c>
      <c r="E1870" s="960">
        <v>1</v>
      </c>
      <c r="F1870" t="s">
        <v>438</v>
      </c>
      <c r="G1870" s="960">
        <v>91</v>
      </c>
      <c r="H1870" t="s">
        <v>384</v>
      </c>
      <c r="I1870" s="940" t="s">
        <v>488</v>
      </c>
      <c r="J1870" s="940" t="s">
        <v>444</v>
      </c>
      <c r="K1870" s="940" t="s">
        <v>448</v>
      </c>
      <c r="L1870" s="940" t="s">
        <v>442</v>
      </c>
      <c r="M1870" s="961" t="s">
        <v>456</v>
      </c>
      <c r="N1870" s="679">
        <f t="shared" ca="1" si="313"/>
        <v>-359111.81024495326</v>
      </c>
      <c r="O1870" s="679">
        <f t="shared" ca="1" si="320"/>
        <v>-262141.66725780501</v>
      </c>
      <c r="P1870" s="679">
        <f t="shared" ca="1" si="320"/>
        <v>-18077.887261144799</v>
      </c>
      <c r="Q1870" s="679">
        <f t="shared" ca="1" si="320"/>
        <v>-37665.172138782</v>
      </c>
      <c r="R1870" s="679">
        <f t="shared" ca="1" si="320"/>
        <v>-16199.729377805201</v>
      </c>
      <c r="S1870" s="679">
        <f t="shared" ca="1" si="320"/>
        <v>-18710.747491009701</v>
      </c>
      <c r="T1870" s="679">
        <f t="shared" ca="1" si="320"/>
        <v>-4031.0556346968401</v>
      </c>
      <c r="U1870" s="679">
        <f t="shared" ca="1" si="320"/>
        <v>-283.85500930426002</v>
      </c>
      <c r="V1870" s="679">
        <f t="shared" ca="1" si="320"/>
        <v>-1080.2032282385601</v>
      </c>
      <c r="W1870" s="679">
        <f t="shared" ca="1" si="315"/>
        <v>0</v>
      </c>
      <c r="X1870" s="679">
        <f t="shared" ca="1" si="320"/>
        <v>-120.5273261907484</v>
      </c>
      <c r="Y1870" s="679">
        <f t="shared" ca="1" si="320"/>
        <v>-800.96551997616803</v>
      </c>
      <c r="Z1870" s="679">
        <f t="shared" ca="1" si="320"/>
        <v>0</v>
      </c>
      <c r="AA1870" t="str">
        <f t="shared" si="321"/>
        <v>ASR_Financial_Report_SHP21Final</v>
      </c>
      <c r="AB1870" s="960">
        <f t="shared" si="322"/>
        <v>44658</v>
      </c>
      <c r="AC1870" t="str">
        <f t="shared" si="323"/>
        <v>Unaudited</v>
      </c>
    </row>
    <row r="1871" spans="1:29" ht="30" x14ac:dyDescent="0.25">
      <c r="A1871" t="s">
        <v>420</v>
      </c>
      <c r="B1871" t="s">
        <v>1366</v>
      </c>
      <c r="C1871" t="s">
        <v>1367</v>
      </c>
      <c r="D1871">
        <v>1900</v>
      </c>
      <c r="E1871" s="960">
        <v>1</v>
      </c>
      <c r="F1871" t="s">
        <v>438</v>
      </c>
      <c r="G1871" s="960">
        <v>91</v>
      </c>
      <c r="H1871" t="s">
        <v>384</v>
      </c>
      <c r="I1871" s="940" t="s">
        <v>488</v>
      </c>
      <c r="J1871" s="940" t="s">
        <v>444</v>
      </c>
      <c r="K1871" s="940" t="s">
        <v>449</v>
      </c>
      <c r="L1871" s="940">
        <v>9.1</v>
      </c>
      <c r="M1871" s="961" t="s">
        <v>185</v>
      </c>
      <c r="N1871" s="679">
        <f t="shared" ca="1" si="313"/>
        <v>15279.25</v>
      </c>
      <c r="O1871" s="679">
        <f t="shared" ca="1" si="320"/>
        <v>0</v>
      </c>
      <c r="P1871" s="679">
        <f t="shared" ca="1" si="320"/>
        <v>0</v>
      </c>
      <c r="Q1871" s="679">
        <f t="shared" ca="1" si="320"/>
        <v>0</v>
      </c>
      <c r="R1871" s="679">
        <f t="shared" ca="1" si="320"/>
        <v>6831.5</v>
      </c>
      <c r="S1871" s="679">
        <f t="shared" ca="1" si="320"/>
        <v>8447.75</v>
      </c>
      <c r="T1871" s="679">
        <f t="shared" ca="1" si="320"/>
        <v>0</v>
      </c>
      <c r="U1871" s="679">
        <f t="shared" ca="1" si="320"/>
        <v>0</v>
      </c>
      <c r="V1871" s="679">
        <f t="shared" ca="1" si="320"/>
        <v>0</v>
      </c>
      <c r="W1871" s="679">
        <f t="shared" ca="1" si="315"/>
        <v>0</v>
      </c>
      <c r="X1871" s="679">
        <f t="shared" ca="1" si="320"/>
        <v>0</v>
      </c>
      <c r="Y1871" s="679">
        <f t="shared" ca="1" si="320"/>
        <v>0</v>
      </c>
      <c r="Z1871" s="679">
        <f t="shared" ca="1" si="320"/>
        <v>0</v>
      </c>
      <c r="AA1871" t="str">
        <f t="shared" si="321"/>
        <v>ASR_Financial_Report_SHP21Final</v>
      </c>
      <c r="AB1871" s="960">
        <f t="shared" si="322"/>
        <v>44658</v>
      </c>
      <c r="AC1871" t="str">
        <f t="shared" si="323"/>
        <v>Unaudited</v>
      </c>
    </row>
    <row r="1872" spans="1:29" x14ac:dyDescent="0.25">
      <c r="A1872" t="s">
        <v>420</v>
      </c>
      <c r="B1872" t="s">
        <v>1366</v>
      </c>
      <c r="C1872" t="s">
        <v>1367</v>
      </c>
      <c r="D1872">
        <v>1900</v>
      </c>
      <c r="E1872" s="960">
        <v>1</v>
      </c>
      <c r="F1872" t="s">
        <v>438</v>
      </c>
      <c r="G1872" s="960">
        <v>91</v>
      </c>
      <c r="H1872" t="s">
        <v>384</v>
      </c>
      <c r="I1872" s="940" t="s">
        <v>488</v>
      </c>
      <c r="J1872" s="940" t="s">
        <v>444</v>
      </c>
      <c r="K1872" s="940" t="s">
        <v>449</v>
      </c>
      <c r="L1872" s="940" t="s">
        <v>106</v>
      </c>
      <c r="M1872" s="961" t="s">
        <v>186</v>
      </c>
      <c r="N1872" s="679">
        <f t="shared" ca="1" si="313"/>
        <v>228772.8</v>
      </c>
      <c r="O1872" s="679">
        <f t="shared" ca="1" si="320"/>
        <v>3869.22</v>
      </c>
      <c r="P1872" s="679">
        <f t="shared" ca="1" si="320"/>
        <v>0</v>
      </c>
      <c r="Q1872" s="679">
        <f t="shared" ca="1" si="320"/>
        <v>127580.86</v>
      </c>
      <c r="R1872" s="679">
        <f t="shared" ca="1" si="320"/>
        <v>74232.3</v>
      </c>
      <c r="S1872" s="679">
        <f t="shared" ca="1" si="320"/>
        <v>23090.42</v>
      </c>
      <c r="T1872" s="679">
        <f t="shared" ca="1" si="320"/>
        <v>0</v>
      </c>
      <c r="U1872" s="679">
        <f t="shared" ca="1" si="320"/>
        <v>0</v>
      </c>
      <c r="V1872" s="679">
        <f t="shared" ca="1" si="320"/>
        <v>0</v>
      </c>
      <c r="W1872" s="679">
        <f t="shared" ca="1" si="315"/>
        <v>0</v>
      </c>
      <c r="X1872" s="679">
        <f t="shared" ca="1" si="320"/>
        <v>0</v>
      </c>
      <c r="Y1872" s="679">
        <f t="shared" ca="1" si="320"/>
        <v>0</v>
      </c>
      <c r="Z1872" s="679">
        <f t="shared" ca="1" si="320"/>
        <v>0</v>
      </c>
      <c r="AA1872" t="str">
        <f t="shared" si="321"/>
        <v>ASR_Financial_Report_SHP21Final</v>
      </c>
      <c r="AB1872" s="960">
        <f t="shared" si="322"/>
        <v>44658</v>
      </c>
      <c r="AC1872" t="str">
        <f t="shared" si="323"/>
        <v>Unaudited</v>
      </c>
    </row>
    <row r="1873" spans="1:29" x14ac:dyDescent="0.25">
      <c r="A1873" t="s">
        <v>420</v>
      </c>
      <c r="B1873" t="s">
        <v>1366</v>
      </c>
      <c r="C1873" t="s">
        <v>1367</v>
      </c>
      <c r="D1873">
        <v>1900</v>
      </c>
      <c r="E1873" s="960">
        <v>1</v>
      </c>
      <c r="F1873" t="s">
        <v>438</v>
      </c>
      <c r="G1873" s="960">
        <v>91</v>
      </c>
      <c r="H1873" t="s">
        <v>384</v>
      </c>
      <c r="I1873" s="961" t="s">
        <v>488</v>
      </c>
      <c r="J1873" s="961" t="s">
        <v>444</v>
      </c>
      <c r="K1873" s="961" t="s">
        <v>449</v>
      </c>
      <c r="L1873" s="940" t="s">
        <v>1302</v>
      </c>
      <c r="M1873" s="961" t="s">
        <v>1303</v>
      </c>
      <c r="N1873" s="679">
        <f t="shared" ca="1" si="313"/>
        <v>615278.19999999995</v>
      </c>
      <c r="O1873" s="679">
        <f t="shared" ca="1" si="320"/>
        <v>0</v>
      </c>
      <c r="P1873" s="679">
        <f t="shared" ca="1" si="320"/>
        <v>772.32</v>
      </c>
      <c r="Q1873" s="679">
        <f t="shared" ca="1" si="320"/>
        <v>340088.07999999996</v>
      </c>
      <c r="R1873" s="679">
        <f t="shared" ca="1" si="320"/>
        <v>18926.759999999998</v>
      </c>
      <c r="S1873" s="679">
        <f t="shared" ca="1" si="320"/>
        <v>255491.04</v>
      </c>
      <c r="T1873" s="679">
        <f t="shared" ca="1" si="320"/>
        <v>0</v>
      </c>
      <c r="U1873" s="679">
        <f t="shared" ca="1" si="320"/>
        <v>0</v>
      </c>
      <c r="V1873" s="679">
        <f t="shared" ca="1" si="320"/>
        <v>0</v>
      </c>
      <c r="W1873" s="679">
        <f t="shared" ca="1" si="315"/>
        <v>0</v>
      </c>
      <c r="X1873" s="679">
        <f t="shared" ca="1" si="320"/>
        <v>0</v>
      </c>
      <c r="Y1873" s="679">
        <f t="shared" ca="1" si="320"/>
        <v>0</v>
      </c>
      <c r="Z1873" s="679">
        <f t="shared" ca="1" si="320"/>
        <v>0</v>
      </c>
      <c r="AA1873" t="str">
        <f t="shared" si="321"/>
        <v>ASR_Financial_Report_SHP21Final</v>
      </c>
      <c r="AB1873" s="960">
        <f t="shared" si="322"/>
        <v>44658</v>
      </c>
      <c r="AC1873" t="str">
        <f t="shared" si="323"/>
        <v>Unaudited</v>
      </c>
    </row>
    <row r="1874" spans="1:29" x14ac:dyDescent="0.25">
      <c r="A1874" t="s">
        <v>420</v>
      </c>
      <c r="B1874" t="s">
        <v>1366</v>
      </c>
      <c r="C1874" t="s">
        <v>1367</v>
      </c>
      <c r="D1874">
        <v>1900</v>
      </c>
      <c r="E1874" s="960">
        <v>1</v>
      </c>
      <c r="F1874" t="s">
        <v>438</v>
      </c>
      <c r="G1874" s="960">
        <v>91</v>
      </c>
      <c r="H1874" t="s">
        <v>384</v>
      </c>
      <c r="I1874" s="961" t="s">
        <v>488</v>
      </c>
      <c r="J1874" s="961" t="s">
        <v>444</v>
      </c>
      <c r="K1874" s="961" t="s">
        <v>449</v>
      </c>
      <c r="L1874" s="940" t="s">
        <v>107</v>
      </c>
      <c r="M1874" s="961" t="s">
        <v>187</v>
      </c>
      <c r="N1874" s="679">
        <f t="shared" ca="1" si="313"/>
        <v>519522.08</v>
      </c>
      <c r="O1874" s="679">
        <f t="shared" ca="1" si="320"/>
        <v>189941.34</v>
      </c>
      <c r="P1874" s="679">
        <f t="shared" ca="1" si="320"/>
        <v>10955.63</v>
      </c>
      <c r="Q1874" s="679">
        <f t="shared" ca="1" si="320"/>
        <v>191533.63</v>
      </c>
      <c r="R1874" s="679">
        <f t="shared" ca="1" si="320"/>
        <v>48272.4</v>
      </c>
      <c r="S1874" s="679">
        <f t="shared" ca="1" si="320"/>
        <v>15876.43</v>
      </c>
      <c r="T1874" s="679">
        <f t="shared" ca="1" si="320"/>
        <v>3901.83</v>
      </c>
      <c r="U1874" s="679">
        <f t="shared" ca="1" si="320"/>
        <v>299.89</v>
      </c>
      <c r="V1874" s="679">
        <f t="shared" ca="1" si="320"/>
        <v>68.8</v>
      </c>
      <c r="W1874" s="679">
        <f t="shared" ca="1" si="315"/>
        <v>58672.13</v>
      </c>
      <c r="X1874" s="679">
        <f t="shared" ca="1" si="320"/>
        <v>0</v>
      </c>
      <c r="Y1874" s="679">
        <f t="shared" ca="1" si="320"/>
        <v>0</v>
      </c>
      <c r="Z1874" s="679">
        <f t="shared" ca="1" si="320"/>
        <v>0</v>
      </c>
      <c r="AA1874" t="str">
        <f t="shared" si="321"/>
        <v>ASR_Financial_Report_SHP21Final</v>
      </c>
      <c r="AB1874" s="960">
        <f t="shared" si="322"/>
        <v>44658</v>
      </c>
      <c r="AC1874" t="str">
        <f t="shared" si="323"/>
        <v>Unaudited</v>
      </c>
    </row>
    <row r="1875" spans="1:29" x14ac:dyDescent="0.25">
      <c r="A1875" t="s">
        <v>420</v>
      </c>
      <c r="B1875" t="s">
        <v>1366</v>
      </c>
      <c r="C1875" t="s">
        <v>1367</v>
      </c>
      <c r="D1875">
        <v>1900</v>
      </c>
      <c r="E1875" s="960">
        <v>1</v>
      </c>
      <c r="F1875" t="s">
        <v>438</v>
      </c>
      <c r="G1875" s="960">
        <v>91</v>
      </c>
      <c r="H1875" t="s">
        <v>384</v>
      </c>
      <c r="I1875" s="961" t="s">
        <v>488</v>
      </c>
      <c r="J1875" s="961" t="s">
        <v>444</v>
      </c>
      <c r="K1875" s="961" t="s">
        <v>449</v>
      </c>
      <c r="L1875" s="940" t="s">
        <v>108</v>
      </c>
      <c r="M1875" s="961" t="s">
        <v>160</v>
      </c>
      <c r="N1875" s="679">
        <f t="shared" ca="1" si="313"/>
        <v>1600874.7500000016</v>
      </c>
      <c r="O1875" s="679">
        <f t="shared" ca="1" si="320"/>
        <v>614396.18000000098</v>
      </c>
      <c r="P1875" s="679">
        <f t="shared" ca="1" si="320"/>
        <v>52050.83</v>
      </c>
      <c r="Q1875" s="679">
        <f t="shared" ca="1" si="320"/>
        <v>485279.23000000097</v>
      </c>
      <c r="R1875" s="679">
        <f t="shared" ca="1" si="320"/>
        <v>116218.51000000001</v>
      </c>
      <c r="S1875" s="679">
        <f t="shared" ca="1" si="320"/>
        <v>107732.75</v>
      </c>
      <c r="T1875" s="679">
        <f t="shared" ca="1" si="320"/>
        <v>32031.13</v>
      </c>
      <c r="U1875" s="679">
        <f t="shared" ca="1" si="320"/>
        <v>4252.6099999999997</v>
      </c>
      <c r="V1875" s="679">
        <f t="shared" ca="1" si="320"/>
        <v>2652.13</v>
      </c>
      <c r="W1875" s="679">
        <f t="shared" ca="1" si="315"/>
        <v>134214.48000000001</v>
      </c>
      <c r="X1875" s="679">
        <f t="shared" ca="1" si="320"/>
        <v>42772.270000000004</v>
      </c>
      <c r="Y1875" s="679">
        <f t="shared" ca="1" si="320"/>
        <v>9274.6299999999992</v>
      </c>
      <c r="Z1875" s="679">
        <f t="shared" ca="1" si="320"/>
        <v>0</v>
      </c>
      <c r="AA1875" t="str">
        <f t="shared" si="321"/>
        <v>ASR_Financial_Report_SHP21Final</v>
      </c>
      <c r="AB1875" s="960">
        <f t="shared" si="322"/>
        <v>44658</v>
      </c>
      <c r="AC1875" t="str">
        <f t="shared" si="323"/>
        <v>Unaudited</v>
      </c>
    </row>
    <row r="1876" spans="1:29" x14ac:dyDescent="0.25">
      <c r="A1876" t="s">
        <v>420</v>
      </c>
      <c r="B1876" t="s">
        <v>1366</v>
      </c>
      <c r="C1876" t="s">
        <v>1367</v>
      </c>
      <c r="D1876">
        <v>1900</v>
      </c>
      <c r="E1876" s="960">
        <v>1</v>
      </c>
      <c r="F1876" t="s">
        <v>438</v>
      </c>
      <c r="G1876" s="960">
        <v>91</v>
      </c>
      <c r="H1876" t="s">
        <v>384</v>
      </c>
      <c r="I1876" s="961" t="s">
        <v>488</v>
      </c>
      <c r="J1876" s="961" t="s">
        <v>444</v>
      </c>
      <c r="K1876" s="961" t="s">
        <v>449</v>
      </c>
      <c r="L1876" s="940" t="s">
        <v>109</v>
      </c>
      <c r="M1876" s="961" t="s">
        <v>134</v>
      </c>
      <c r="N1876" s="679">
        <f t="shared" ca="1" si="313"/>
        <v>2456497.2799997404</v>
      </c>
      <c r="O1876" s="679">
        <f t="shared" ca="1" si="320"/>
        <v>2243720.34999969</v>
      </c>
      <c r="P1876" s="679">
        <f t="shared" ca="1" si="320"/>
        <v>103797.080000057</v>
      </c>
      <c r="Q1876" s="679">
        <f t="shared" ca="1" si="320"/>
        <v>28275.420000019501</v>
      </c>
      <c r="R1876" s="679">
        <f t="shared" ca="1" si="320"/>
        <v>10825.4099999972</v>
      </c>
      <c r="S1876" s="679">
        <f t="shared" ca="1" si="320"/>
        <v>59919.729999977295</v>
      </c>
      <c r="T1876" s="679">
        <f t="shared" ca="1" si="320"/>
        <v>1101.4200000000089</v>
      </c>
      <c r="U1876" s="679">
        <f t="shared" ca="1" si="320"/>
        <v>1551.3600000000099</v>
      </c>
      <c r="V1876" s="679">
        <f t="shared" ca="1" si="320"/>
        <v>900.87000000000296</v>
      </c>
      <c r="W1876" s="679">
        <f t="shared" ca="1" si="315"/>
        <v>213.38</v>
      </c>
      <c r="X1876" s="679">
        <f t="shared" ca="1" si="320"/>
        <v>5259.82</v>
      </c>
      <c r="Y1876" s="679">
        <f t="shared" ca="1" si="320"/>
        <v>932.44000000000199</v>
      </c>
      <c r="Z1876" s="679">
        <f t="shared" ca="1" si="320"/>
        <v>0</v>
      </c>
      <c r="AA1876" t="str">
        <f t="shared" si="321"/>
        <v>ASR_Financial_Report_SHP21Final</v>
      </c>
      <c r="AB1876" s="960">
        <f t="shared" si="322"/>
        <v>44658</v>
      </c>
      <c r="AC1876" t="str">
        <f t="shared" si="323"/>
        <v>Unaudited</v>
      </c>
    </row>
    <row r="1877" spans="1:29" x14ac:dyDescent="0.25">
      <c r="A1877" t="s">
        <v>420</v>
      </c>
      <c r="B1877" t="s">
        <v>1366</v>
      </c>
      <c r="C1877" t="s">
        <v>1367</v>
      </c>
      <c r="D1877">
        <v>1900</v>
      </c>
      <c r="E1877" s="960">
        <v>1</v>
      </c>
      <c r="F1877" t="s">
        <v>438</v>
      </c>
      <c r="G1877" s="960">
        <v>91</v>
      </c>
      <c r="H1877" t="s">
        <v>384</v>
      </c>
      <c r="I1877" s="961" t="s">
        <v>488</v>
      </c>
      <c r="J1877" s="961" t="s">
        <v>444</v>
      </c>
      <c r="K1877" s="961" t="s">
        <v>449</v>
      </c>
      <c r="L1877" s="956" t="s">
        <v>110</v>
      </c>
      <c r="M1877" s="961" t="s">
        <v>162</v>
      </c>
      <c r="N1877" s="679">
        <f t="shared" ca="1" si="313"/>
        <v>29523.333647779964</v>
      </c>
      <c r="O1877" s="679">
        <f t="shared" ca="1" si="320"/>
        <v>33811.446121633184</v>
      </c>
      <c r="P1877" s="679">
        <f t="shared" ca="1" si="320"/>
        <v>2668.194506362936</v>
      </c>
      <c r="Q1877" s="679">
        <f t="shared" ca="1" si="320"/>
        <v>120.36148904669164</v>
      </c>
      <c r="R1877" s="679">
        <f t="shared" ca="1" si="320"/>
        <v>25.360020052722902</v>
      </c>
      <c r="S1877" s="679">
        <f t="shared" ca="1" si="320"/>
        <v>-8842.0952188403444</v>
      </c>
      <c r="T1877" s="679">
        <f t="shared" ca="1" si="320"/>
        <v>1503.2605902677801</v>
      </c>
      <c r="U1877" s="679">
        <f t="shared" ca="1" si="320"/>
        <v>-98.022758223450495</v>
      </c>
      <c r="V1877" s="679">
        <f t="shared" ca="1" si="320"/>
        <v>-0.35468996138637593</v>
      </c>
      <c r="W1877" s="679">
        <f t="shared" ca="1" si="315"/>
        <v>22.051542714834639</v>
      </c>
      <c r="X1877" s="679">
        <f t="shared" ca="1" si="320"/>
        <v>279.5652605441054</v>
      </c>
      <c r="Y1877" s="679">
        <f t="shared" ca="1" si="320"/>
        <v>33.566784182892405</v>
      </c>
      <c r="Z1877" s="679">
        <f t="shared" ca="1" si="320"/>
        <v>0</v>
      </c>
      <c r="AA1877" t="str">
        <f t="shared" si="321"/>
        <v>ASR_Financial_Report_SHP21Final</v>
      </c>
      <c r="AB1877" s="960">
        <f t="shared" si="322"/>
        <v>44658</v>
      </c>
      <c r="AC1877" t="str">
        <f t="shared" si="323"/>
        <v>Unaudited</v>
      </c>
    </row>
    <row r="1878" spans="1:29" x14ac:dyDescent="0.25">
      <c r="A1878" t="s">
        <v>420</v>
      </c>
      <c r="B1878" t="s">
        <v>1366</v>
      </c>
      <c r="C1878" t="s">
        <v>1367</v>
      </c>
      <c r="D1878">
        <v>1900</v>
      </c>
      <c r="E1878" s="960">
        <v>1</v>
      </c>
      <c r="F1878" t="s">
        <v>438</v>
      </c>
      <c r="G1878" s="960">
        <v>91</v>
      </c>
      <c r="H1878" t="s">
        <v>384</v>
      </c>
      <c r="I1878" s="961" t="s">
        <v>488</v>
      </c>
      <c r="J1878" s="961" t="s">
        <v>444</v>
      </c>
      <c r="K1878" s="961" t="s">
        <v>449</v>
      </c>
      <c r="L1878" s="940" t="s">
        <v>111</v>
      </c>
      <c r="M1878" s="961" t="s">
        <v>463</v>
      </c>
      <c r="N1878" s="679">
        <f t="shared" ca="1" si="313"/>
        <v>2253229.1398238922</v>
      </c>
      <c r="O1878" s="679">
        <f t="shared" ca="1" si="320"/>
        <v>1287808.3162233182</v>
      </c>
      <c r="P1878" s="679">
        <f t="shared" ca="1" si="320"/>
        <v>88810.198692122285</v>
      </c>
      <c r="Q1878" s="679">
        <f t="shared" ca="1" si="320"/>
        <v>551704.53200776898</v>
      </c>
      <c r="R1878" s="679">
        <f t="shared" ca="1" si="320"/>
        <v>237287.22338247459</v>
      </c>
      <c r="S1878" s="679">
        <f t="shared" ca="1" si="320"/>
        <v>51084.551534956729</v>
      </c>
      <c r="T1878" s="679">
        <f t="shared" ca="1" si="320"/>
        <v>19803.135548139078</v>
      </c>
      <c r="U1878" s="679">
        <f t="shared" ca="1" si="320"/>
        <v>774.98805743738478</v>
      </c>
      <c r="V1878" s="679">
        <f t="shared" ca="1" si="320"/>
        <v>15822.38929674266</v>
      </c>
      <c r="W1878" s="679">
        <f t="shared" ca="1" si="315"/>
        <v>0</v>
      </c>
      <c r="X1878" s="679">
        <f t="shared" ca="1" si="320"/>
        <v>81.599725270312632</v>
      </c>
      <c r="Y1878" s="679">
        <f t="shared" ca="1" si="320"/>
        <v>52.205355662415514</v>
      </c>
      <c r="Z1878" s="679">
        <f t="shared" ca="1" si="320"/>
        <v>0</v>
      </c>
      <c r="AA1878" t="str">
        <f t="shared" si="321"/>
        <v>ASR_Financial_Report_SHP21Final</v>
      </c>
      <c r="AB1878" s="960">
        <f t="shared" si="322"/>
        <v>44658</v>
      </c>
      <c r="AC1878" t="str">
        <f t="shared" si="323"/>
        <v>Unaudited</v>
      </c>
    </row>
    <row r="1879" spans="1:29" x14ac:dyDescent="0.25">
      <c r="A1879" t="s">
        <v>420</v>
      </c>
      <c r="B1879" t="s">
        <v>1366</v>
      </c>
      <c r="C1879" t="s">
        <v>1367</v>
      </c>
      <c r="D1879">
        <v>1900</v>
      </c>
      <c r="E1879" s="960">
        <v>1</v>
      </c>
      <c r="F1879" t="s">
        <v>438</v>
      </c>
      <c r="G1879" s="960">
        <v>91</v>
      </c>
      <c r="H1879" t="s">
        <v>384</v>
      </c>
      <c r="I1879" s="940" t="s">
        <v>488</v>
      </c>
      <c r="J1879" s="940" t="s">
        <v>444</v>
      </c>
      <c r="K1879" s="940" t="s">
        <v>6</v>
      </c>
      <c r="L1879" s="940" t="s">
        <v>117</v>
      </c>
      <c r="M1879" s="961" t="s">
        <v>188</v>
      </c>
      <c r="N1879" s="679">
        <f t="shared" ca="1" si="313"/>
        <v>218268.91000000009</v>
      </c>
      <c r="O1879" s="679">
        <f t="shared" ca="1" si="320"/>
        <v>112226.6900000001</v>
      </c>
      <c r="P1879" s="679">
        <f t="shared" ca="1" si="320"/>
        <v>17262.96</v>
      </c>
      <c r="Q1879" s="679">
        <f t="shared" ca="1" si="320"/>
        <v>51257.32</v>
      </c>
      <c r="R1879" s="679">
        <f t="shared" ca="1" si="320"/>
        <v>25663.77</v>
      </c>
      <c r="S1879" s="679">
        <f t="shared" ca="1" si="320"/>
        <v>6700.3300000000008</v>
      </c>
      <c r="T1879" s="679">
        <f t="shared" ca="1" si="320"/>
        <v>565.97</v>
      </c>
      <c r="U1879" s="679">
        <f t="shared" ca="1" si="320"/>
        <v>156.09</v>
      </c>
      <c r="V1879" s="679">
        <f t="shared" ca="1" si="320"/>
        <v>1300.0999999999999</v>
      </c>
      <c r="W1879" s="679">
        <f t="shared" ca="1" si="315"/>
        <v>372.72</v>
      </c>
      <c r="X1879" s="679">
        <f t="shared" ca="1" si="320"/>
        <v>2111.7199999999998</v>
      </c>
      <c r="Y1879" s="679">
        <f t="shared" ca="1" si="320"/>
        <v>651.24</v>
      </c>
      <c r="Z1879" s="679">
        <f t="shared" ca="1" si="320"/>
        <v>0</v>
      </c>
      <c r="AA1879" t="str">
        <f t="shared" si="321"/>
        <v>ASR_Financial_Report_SHP21Final</v>
      </c>
      <c r="AB1879" s="960">
        <f t="shared" si="322"/>
        <v>44658</v>
      </c>
      <c r="AC1879" t="str">
        <f t="shared" si="323"/>
        <v>Unaudited</v>
      </c>
    </row>
    <row r="1880" spans="1:29" x14ac:dyDescent="0.25">
      <c r="A1880" t="s">
        <v>420</v>
      </c>
      <c r="B1880" t="s">
        <v>1366</v>
      </c>
      <c r="C1880" t="s">
        <v>1367</v>
      </c>
      <c r="D1880">
        <v>1900</v>
      </c>
      <c r="E1880" s="960">
        <v>1</v>
      </c>
      <c r="F1880" t="s">
        <v>438</v>
      </c>
      <c r="G1880" s="960">
        <v>91</v>
      </c>
      <c r="H1880" t="s">
        <v>384</v>
      </c>
      <c r="I1880" s="961" t="s">
        <v>488</v>
      </c>
      <c r="J1880" s="961" t="s">
        <v>444</v>
      </c>
      <c r="K1880" s="961" t="s">
        <v>6</v>
      </c>
      <c r="L1880" s="940" t="s">
        <v>45</v>
      </c>
      <c r="M1880" s="961" t="s">
        <v>163</v>
      </c>
      <c r="N1880" s="679">
        <f t="shared" ref="N1880:N1901" ca="1" si="324">IF(OR(AND($F1880="PY",N$1&lt;&gt;"Prior Year"),AND($F1880&lt;&gt;"PY",N$1="Prior Year")),0,INDEX(INDIRECT("'MMA Rev-Exp "&amp;$H1880&amp;"'!$A$1:$CA$200"),IF($J1880="Member Months",MATCH($J1880,INDIRECT("'MMA Rev-Exp "&amp;$H1880&amp;"'!$A$1:$A$200"),0),MATCH($L1880,INDIRECT("'MMA Rev-Exp "&amp;$H1880&amp;"'!$B$1:$B$200"),0)),IF($F1880="PY",MATCH("Prior Year Adjustments",INDIRECT("'MMA Rev-Exp "&amp;$H1880&amp;"'!$A$8:$CA$8"),0),MATCH(IF($F1880="Q1","JANUARY - MARCH (Q1)",IF($F1880="Q2","APRIL - JUNE (Q2)",IF($F1880="Q3","JULY - SEPTEMBER (Q3)",IF($F1880="Q4","OCTOBER - DECEMBER (Q4)",0)))),INDIRECT("'MMA Rev-Exp "&amp;$H1880&amp;"'!$A$7:$CA$7"),0)+MATCH(N$1,INDIRECT("'MMA Rev-Exp "&amp;$H1880&amp;"'!$D$8:$CA$8"),0)-1)))</f>
        <v>0</v>
      </c>
      <c r="O1880" s="679">
        <f t="shared" ca="1" si="320"/>
        <v>0</v>
      </c>
      <c r="P1880" s="679">
        <f t="shared" ca="1" si="320"/>
        <v>0</v>
      </c>
      <c r="Q1880" s="679">
        <f t="shared" ca="1" si="320"/>
        <v>0</v>
      </c>
      <c r="R1880" s="679">
        <f t="shared" ca="1" si="320"/>
        <v>0</v>
      </c>
      <c r="S1880" s="679">
        <f t="shared" ca="1" si="320"/>
        <v>0</v>
      </c>
      <c r="T1880" s="679">
        <f t="shared" ca="1" si="320"/>
        <v>0</v>
      </c>
      <c r="U1880" s="679">
        <f t="shared" ca="1" si="320"/>
        <v>0</v>
      </c>
      <c r="V1880" s="679">
        <f t="shared" ca="1" si="320"/>
        <v>0</v>
      </c>
      <c r="W1880" s="679">
        <f t="shared" ca="1" si="315"/>
        <v>0</v>
      </c>
      <c r="X1880" s="679">
        <f t="shared" ca="1" si="320"/>
        <v>0</v>
      </c>
      <c r="Y1880" s="679">
        <f t="shared" ca="1" si="320"/>
        <v>0</v>
      </c>
      <c r="Z1880" s="679">
        <f t="shared" ca="1" si="320"/>
        <v>0</v>
      </c>
      <c r="AA1880" t="str">
        <f t="shared" si="321"/>
        <v>ASR_Financial_Report_SHP21Final</v>
      </c>
      <c r="AB1880" s="960">
        <f t="shared" si="322"/>
        <v>44658</v>
      </c>
      <c r="AC1880" t="str">
        <f t="shared" si="323"/>
        <v>Unaudited</v>
      </c>
    </row>
    <row r="1881" spans="1:29" x14ac:dyDescent="0.25">
      <c r="A1881" t="s">
        <v>420</v>
      </c>
      <c r="B1881" t="s">
        <v>1366</v>
      </c>
      <c r="C1881" t="s">
        <v>1367</v>
      </c>
      <c r="D1881">
        <v>1900</v>
      </c>
      <c r="E1881" s="960">
        <v>1</v>
      </c>
      <c r="F1881" t="s">
        <v>438</v>
      </c>
      <c r="G1881" s="960">
        <v>91</v>
      </c>
      <c r="H1881" t="s">
        <v>384</v>
      </c>
      <c r="I1881" s="940" t="s">
        <v>488</v>
      </c>
      <c r="J1881" s="940" t="s">
        <v>444</v>
      </c>
      <c r="K1881" s="940" t="s">
        <v>6</v>
      </c>
      <c r="L1881" s="940" t="s">
        <v>46</v>
      </c>
      <c r="M1881" s="940" t="s">
        <v>164</v>
      </c>
      <c r="N1881" s="679">
        <f t="shared" ca="1" si="324"/>
        <v>2615.008402908672</v>
      </c>
      <c r="O1881" s="679">
        <f t="shared" ca="1" si="320"/>
        <v>1950.9924437698858</v>
      </c>
      <c r="P1881" s="679">
        <f t="shared" ca="1" si="320"/>
        <v>478.41625892091207</v>
      </c>
      <c r="Q1881" s="679">
        <f t="shared" ca="1" si="320"/>
        <v>127.27918541633467</v>
      </c>
      <c r="R1881" s="679">
        <f t="shared" ca="1" si="320"/>
        <v>65.136371637069715</v>
      </c>
      <c r="S1881" s="679">
        <f t="shared" ca="1" si="320"/>
        <v>-33.522844332572411</v>
      </c>
      <c r="T1881" s="679">
        <f t="shared" ca="1" si="320"/>
        <v>15.186157618721179</v>
      </c>
      <c r="U1881" s="679">
        <f t="shared" ref="U1881:Z1881" ca="1" si="325">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0.2357871878234494</v>
      </c>
      <c r="V1881" s="679">
        <f t="shared" ca="1" si="325"/>
        <v>6.0138144261478264</v>
      </c>
      <c r="W1881" s="679">
        <f t="shared" ca="1" si="315"/>
        <v>5.2712282643495163</v>
      </c>
      <c r="X1881" s="679">
        <f t="shared" ca="1" si="325"/>
        <v>0</v>
      </c>
      <c r="Y1881" s="679">
        <f t="shared" ca="1" si="325"/>
        <v>0</v>
      </c>
      <c r="Z1881" s="679">
        <f t="shared" ca="1" si="325"/>
        <v>0</v>
      </c>
      <c r="AA1881" t="str">
        <f t="shared" si="321"/>
        <v>ASR_Financial_Report_SHP21Final</v>
      </c>
      <c r="AB1881" s="960">
        <f t="shared" si="322"/>
        <v>44658</v>
      </c>
      <c r="AC1881" t="str">
        <f t="shared" si="323"/>
        <v>Unaudited</v>
      </c>
    </row>
    <row r="1882" spans="1:29" x14ac:dyDescent="0.25">
      <c r="A1882" t="s">
        <v>420</v>
      </c>
      <c r="B1882" t="s">
        <v>1366</v>
      </c>
      <c r="C1882" t="s">
        <v>1367</v>
      </c>
      <c r="D1882">
        <v>1900</v>
      </c>
      <c r="E1882" s="960">
        <v>1</v>
      </c>
      <c r="F1882" t="s">
        <v>438</v>
      </c>
      <c r="G1882" s="960">
        <v>91</v>
      </c>
      <c r="H1882" t="s">
        <v>384</v>
      </c>
      <c r="I1882" s="940" t="s">
        <v>488</v>
      </c>
      <c r="J1882" s="940" t="s">
        <v>444</v>
      </c>
      <c r="K1882" s="940" t="s">
        <v>6</v>
      </c>
      <c r="L1882" s="940" t="s">
        <v>165</v>
      </c>
      <c r="M1882" s="961" t="s">
        <v>461</v>
      </c>
      <c r="N1882" s="679">
        <f t="shared" ca="1" si="324"/>
        <v>0</v>
      </c>
      <c r="O1882" s="679">
        <f t="shared" ref="O1882:V1891" ca="1" si="326">IF(OR(AND($F1882="PY",O$1&lt;&gt;"Prior Year"),AND($F1882&lt;&gt;"PY",O$1="Prior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"&amp;$H1882&amp;"'!$A$7:$CA$7"),0)+MATCH(O$1,INDIRECT("'MMA Rev-Exp "&amp;$H1882&amp;"'!$D$8:$CA$8"),0)-1)))</f>
        <v>0</v>
      </c>
      <c r="P1882" s="679">
        <f t="shared" ca="1" si="326"/>
        <v>0</v>
      </c>
      <c r="Q1882" s="679">
        <f t="shared" ca="1" si="326"/>
        <v>0</v>
      </c>
      <c r="R1882" s="679">
        <f t="shared" ca="1" si="326"/>
        <v>0</v>
      </c>
      <c r="S1882" s="679">
        <f t="shared" ca="1" si="326"/>
        <v>0</v>
      </c>
      <c r="T1882" s="679">
        <f t="shared" ca="1" si="326"/>
        <v>0</v>
      </c>
      <c r="U1882" s="679">
        <f t="shared" ca="1" si="326"/>
        <v>0</v>
      </c>
      <c r="V1882" s="679">
        <f t="shared" ca="1" si="326"/>
        <v>0</v>
      </c>
      <c r="W1882" s="679">
        <f t="shared" ca="1" si="315"/>
        <v>0</v>
      </c>
      <c r="X1882" s="679">
        <f t="shared" ref="X1882:Z1900" ca="1" si="327">IF(OR(AND($F1882="PY",X$1&lt;&gt;"Prior Year"),AND($F1882&lt;&gt;"PY",X$1="Prior Year")),0,INDEX(INDIRECT("'MMA Rev-Exp "&amp;$H1882&amp;"'!$A$1:$CA$200"),IF($J1882="Member Months",MATCH($J1882,INDIRECT("'MMA Rev-Exp "&amp;$H1882&amp;"'!$A$1:$A$200"),0),MATCH($L1882,INDIRECT("'MMA Rev-Exp "&amp;$H1882&amp;"'!$B$1:$B$200"),0)),IF($F1882="PY",MATCH("Prior Year Adjustments",INDIRECT("'MMA Rev-Exp "&amp;$H1882&amp;"'!$A$8:$CA$8"),0),MATCH(IF($F1882="Q1","JANUARY - MARCH (Q1)",IF($F1882="Q2","APRIL - JUNE (Q2)",IF($F1882="Q3","JULY - SEPTEMBER (Q3)",IF($F1882="Q4","OCTOBER - DECEMBER (Q4)",0)))),INDIRECT("'MMA Rev-Exp "&amp;$H1882&amp;"'!$A$7:$CA$7"),0)+MATCH(X$1,INDIRECT("'MMA Rev-Exp "&amp;$H1882&amp;"'!$D$8:$CA$8"),0)-1)))</f>
        <v>0</v>
      </c>
      <c r="Y1882" s="679">
        <f t="shared" ca="1" si="327"/>
        <v>0</v>
      </c>
      <c r="Z1882" s="679">
        <f t="shared" ca="1" si="327"/>
        <v>0</v>
      </c>
      <c r="AA1882" t="str">
        <f t="shared" si="321"/>
        <v>ASR_Financial_Report_SHP21Final</v>
      </c>
      <c r="AB1882" s="960">
        <f t="shared" si="322"/>
        <v>44658</v>
      </c>
      <c r="AC1882" t="str">
        <f t="shared" si="323"/>
        <v>Unaudited</v>
      </c>
    </row>
    <row r="1883" spans="1:29" x14ac:dyDescent="0.25">
      <c r="A1883" t="s">
        <v>420</v>
      </c>
      <c r="B1883" t="s">
        <v>1366</v>
      </c>
      <c r="C1883" t="s">
        <v>1367</v>
      </c>
      <c r="D1883">
        <v>1900</v>
      </c>
      <c r="E1883" s="960">
        <v>1</v>
      </c>
      <c r="F1883" t="s">
        <v>438</v>
      </c>
      <c r="G1883" s="960">
        <v>91</v>
      </c>
      <c r="H1883" t="s">
        <v>384</v>
      </c>
      <c r="I1883" s="940" t="s">
        <v>488</v>
      </c>
      <c r="J1883" s="940" t="s">
        <v>444</v>
      </c>
      <c r="K1883" s="940" t="s">
        <v>434</v>
      </c>
      <c r="L1883" s="940" t="s">
        <v>120</v>
      </c>
      <c r="M1883" s="961" t="s">
        <v>32</v>
      </c>
      <c r="N1883" s="679">
        <f t="shared" ca="1" si="324"/>
        <v>0</v>
      </c>
      <c r="O1883" s="679">
        <f t="shared" ca="1" si="326"/>
        <v>0</v>
      </c>
      <c r="P1883" s="679">
        <f t="shared" ca="1" si="326"/>
        <v>0</v>
      </c>
      <c r="Q1883" s="679">
        <f t="shared" ca="1" si="326"/>
        <v>0</v>
      </c>
      <c r="R1883" s="679">
        <f t="shared" ca="1" si="326"/>
        <v>0</v>
      </c>
      <c r="S1883" s="679">
        <f t="shared" ca="1" si="326"/>
        <v>0</v>
      </c>
      <c r="T1883" s="679">
        <f t="shared" ca="1" si="326"/>
        <v>0</v>
      </c>
      <c r="U1883" s="679">
        <f t="shared" ca="1" si="326"/>
        <v>0</v>
      </c>
      <c r="V1883" s="679">
        <f t="shared" ca="1" si="326"/>
        <v>0</v>
      </c>
      <c r="W1883" s="679">
        <f t="shared" ca="1" si="315"/>
        <v>0</v>
      </c>
      <c r="X1883" s="679">
        <f t="shared" ca="1" si="327"/>
        <v>0</v>
      </c>
      <c r="Y1883" s="679">
        <f t="shared" ca="1" si="327"/>
        <v>0</v>
      </c>
      <c r="Z1883" s="679">
        <f t="shared" ca="1" si="327"/>
        <v>0</v>
      </c>
      <c r="AA1883" t="str">
        <f t="shared" si="321"/>
        <v>ASR_Financial_Report_SHP21Final</v>
      </c>
      <c r="AB1883" s="960">
        <f t="shared" si="322"/>
        <v>44658</v>
      </c>
      <c r="AC1883" t="str">
        <f t="shared" si="323"/>
        <v>Unaudited</v>
      </c>
    </row>
    <row r="1884" spans="1:29" x14ac:dyDescent="0.25">
      <c r="A1884" t="s">
        <v>420</v>
      </c>
      <c r="B1884" t="s">
        <v>1366</v>
      </c>
      <c r="C1884" t="s">
        <v>1367</v>
      </c>
      <c r="D1884">
        <v>1900</v>
      </c>
      <c r="E1884" s="960">
        <v>1</v>
      </c>
      <c r="F1884" t="s">
        <v>438</v>
      </c>
      <c r="G1884" s="960">
        <v>91</v>
      </c>
      <c r="H1884" t="s">
        <v>384</v>
      </c>
      <c r="I1884" s="940" t="s">
        <v>488</v>
      </c>
      <c r="J1884" s="940" t="s">
        <v>444</v>
      </c>
      <c r="K1884" s="940" t="s">
        <v>434</v>
      </c>
      <c r="L1884" s="940" t="s">
        <v>924</v>
      </c>
      <c r="M1884" s="961" t="s">
        <v>916</v>
      </c>
      <c r="N1884" s="679">
        <f t="shared" ca="1" si="324"/>
        <v>0</v>
      </c>
      <c r="O1884" s="679">
        <f t="shared" ca="1" si="326"/>
        <v>0</v>
      </c>
      <c r="P1884" s="679">
        <f t="shared" ca="1" si="326"/>
        <v>0</v>
      </c>
      <c r="Q1884" s="679">
        <f t="shared" ca="1" si="326"/>
        <v>0</v>
      </c>
      <c r="R1884" s="679">
        <f t="shared" ca="1" si="326"/>
        <v>0</v>
      </c>
      <c r="S1884" s="679">
        <f t="shared" ca="1" si="326"/>
        <v>0</v>
      </c>
      <c r="T1884" s="679">
        <f t="shared" ca="1" si="326"/>
        <v>0</v>
      </c>
      <c r="U1884" s="679">
        <f t="shared" ca="1" si="326"/>
        <v>0</v>
      </c>
      <c r="V1884" s="679">
        <f t="shared" ca="1" si="326"/>
        <v>0</v>
      </c>
      <c r="W1884" s="679">
        <f t="shared" ca="1" si="315"/>
        <v>0</v>
      </c>
      <c r="X1884" s="679">
        <f t="shared" ca="1" si="327"/>
        <v>0</v>
      </c>
      <c r="Y1884" s="679">
        <f t="shared" ca="1" si="327"/>
        <v>0</v>
      </c>
      <c r="Z1884" s="679">
        <f t="shared" ca="1" si="327"/>
        <v>0</v>
      </c>
      <c r="AA1884" t="str">
        <f t="shared" si="321"/>
        <v>ASR_Financial_Report_SHP21Final</v>
      </c>
      <c r="AB1884" s="960">
        <f t="shared" si="322"/>
        <v>44658</v>
      </c>
      <c r="AC1884" t="str">
        <f t="shared" si="323"/>
        <v>Unaudited</v>
      </c>
    </row>
    <row r="1885" spans="1:29" x14ac:dyDescent="0.25">
      <c r="A1885" t="s">
        <v>420</v>
      </c>
      <c r="B1885" t="s">
        <v>1366</v>
      </c>
      <c r="C1885" t="s">
        <v>1367</v>
      </c>
      <c r="D1885">
        <v>1900</v>
      </c>
      <c r="E1885" s="960">
        <v>1</v>
      </c>
      <c r="F1885" t="s">
        <v>438</v>
      </c>
      <c r="G1885" s="960">
        <v>91</v>
      </c>
      <c r="H1885" t="s">
        <v>384</v>
      </c>
      <c r="I1885" s="940" t="s">
        <v>488</v>
      </c>
      <c r="J1885" s="940" t="s">
        <v>444</v>
      </c>
      <c r="K1885" s="940" t="s">
        <v>434</v>
      </c>
      <c r="L1885" s="946" t="s">
        <v>167</v>
      </c>
      <c r="M1885" s="962" t="s">
        <v>40</v>
      </c>
      <c r="N1885" s="679">
        <f t="shared" ca="1" si="324"/>
        <v>0</v>
      </c>
      <c r="O1885" s="679">
        <f t="shared" ca="1" si="326"/>
        <v>0</v>
      </c>
      <c r="P1885" s="679">
        <f t="shared" ca="1" si="326"/>
        <v>0</v>
      </c>
      <c r="Q1885" s="679">
        <f t="shared" ca="1" si="326"/>
        <v>0</v>
      </c>
      <c r="R1885" s="679">
        <f t="shared" ca="1" si="326"/>
        <v>0</v>
      </c>
      <c r="S1885" s="679">
        <f t="shared" ca="1" si="326"/>
        <v>0</v>
      </c>
      <c r="T1885" s="679">
        <f t="shared" ca="1" si="326"/>
        <v>0</v>
      </c>
      <c r="U1885" s="679">
        <f t="shared" ca="1" si="326"/>
        <v>0</v>
      </c>
      <c r="V1885" s="679">
        <f t="shared" ca="1" si="326"/>
        <v>0</v>
      </c>
      <c r="W1885" s="679">
        <f t="shared" ca="1" si="315"/>
        <v>0</v>
      </c>
      <c r="X1885" s="679">
        <f t="shared" ca="1" si="327"/>
        <v>0</v>
      </c>
      <c r="Y1885" s="679">
        <f t="shared" ca="1" si="327"/>
        <v>0</v>
      </c>
      <c r="Z1885" s="679">
        <f t="shared" ca="1" si="327"/>
        <v>0</v>
      </c>
      <c r="AA1885" t="str">
        <f t="shared" si="321"/>
        <v>ASR_Financial_Report_SHP21Final</v>
      </c>
      <c r="AB1885" s="960">
        <f t="shared" si="322"/>
        <v>44658</v>
      </c>
      <c r="AC1885" t="str">
        <f t="shared" si="323"/>
        <v>Unaudited</v>
      </c>
    </row>
    <row r="1886" spans="1:29" x14ac:dyDescent="0.25">
      <c r="A1886" t="s">
        <v>420</v>
      </c>
      <c r="B1886" t="s">
        <v>1366</v>
      </c>
      <c r="C1886" t="s">
        <v>1367</v>
      </c>
      <c r="D1886">
        <v>1900</v>
      </c>
      <c r="E1886" s="960">
        <v>1</v>
      </c>
      <c r="F1886" t="s">
        <v>438</v>
      </c>
      <c r="G1886" s="960">
        <v>91</v>
      </c>
      <c r="H1886" t="s">
        <v>384</v>
      </c>
      <c r="I1886" s="940" t="s">
        <v>488</v>
      </c>
      <c r="J1886" s="940" t="s">
        <v>444</v>
      </c>
      <c r="K1886" s="940" t="s">
        <v>434</v>
      </c>
      <c r="L1886" s="940" t="s">
        <v>168</v>
      </c>
      <c r="M1886" s="961" t="s">
        <v>329</v>
      </c>
      <c r="N1886" s="679">
        <f t="shared" ca="1" si="324"/>
        <v>0</v>
      </c>
      <c r="O1886" s="679">
        <f t="shared" ca="1" si="326"/>
        <v>0</v>
      </c>
      <c r="P1886" s="679">
        <f t="shared" ca="1" si="326"/>
        <v>0</v>
      </c>
      <c r="Q1886" s="679">
        <f t="shared" ca="1" si="326"/>
        <v>0</v>
      </c>
      <c r="R1886" s="679">
        <f t="shared" ca="1" si="326"/>
        <v>0</v>
      </c>
      <c r="S1886" s="679">
        <f t="shared" ca="1" si="326"/>
        <v>0</v>
      </c>
      <c r="T1886" s="679">
        <f t="shared" ca="1" si="326"/>
        <v>0</v>
      </c>
      <c r="U1886" s="679">
        <f t="shared" ca="1" si="326"/>
        <v>0</v>
      </c>
      <c r="V1886" s="679">
        <f t="shared" ca="1" si="326"/>
        <v>0</v>
      </c>
      <c r="W1886" s="679">
        <f t="shared" ca="1" si="315"/>
        <v>0</v>
      </c>
      <c r="X1886" s="679">
        <f t="shared" ca="1" si="327"/>
        <v>0</v>
      </c>
      <c r="Y1886" s="679">
        <f t="shared" ca="1" si="327"/>
        <v>0</v>
      </c>
      <c r="Z1886" s="679">
        <f t="shared" ca="1" si="327"/>
        <v>0</v>
      </c>
      <c r="AA1886" t="str">
        <f t="shared" si="321"/>
        <v>ASR_Financial_Report_SHP21Final</v>
      </c>
      <c r="AB1886" s="960">
        <f t="shared" si="322"/>
        <v>44658</v>
      </c>
      <c r="AC1886" t="str">
        <f t="shared" si="323"/>
        <v>Unaudited</v>
      </c>
    </row>
    <row r="1887" spans="1:29" x14ac:dyDescent="0.25">
      <c r="A1887" t="s">
        <v>420</v>
      </c>
      <c r="B1887" t="s">
        <v>1366</v>
      </c>
      <c r="C1887" t="s">
        <v>1367</v>
      </c>
      <c r="D1887">
        <v>1900</v>
      </c>
      <c r="E1887" s="960">
        <v>1</v>
      </c>
      <c r="F1887" t="s">
        <v>438</v>
      </c>
      <c r="G1887" s="960">
        <v>91</v>
      </c>
      <c r="H1887" t="s">
        <v>384</v>
      </c>
      <c r="I1887" s="940" t="s">
        <v>488</v>
      </c>
      <c r="J1887" s="940" t="s">
        <v>450</v>
      </c>
      <c r="K1887" s="940" t="s">
        <v>435</v>
      </c>
      <c r="L1887" s="940" t="s">
        <v>121</v>
      </c>
      <c r="M1887" s="961" t="s">
        <v>27</v>
      </c>
      <c r="N1887" s="679">
        <f t="shared" ca="1" si="324"/>
        <v>29421939.411931396</v>
      </c>
      <c r="O1887" s="679">
        <f t="shared" ca="1" si="326"/>
        <v>1097298.2262200743</v>
      </c>
      <c r="P1887" s="679">
        <f t="shared" ca="1" si="326"/>
        <v>28324641.18571132</v>
      </c>
      <c r="Q1887" s="679">
        <f t="shared" ca="1" si="326"/>
        <v>0</v>
      </c>
      <c r="R1887" s="679">
        <f t="shared" ca="1" si="326"/>
        <v>0</v>
      </c>
      <c r="S1887" s="679">
        <f t="shared" ca="1" si="326"/>
        <v>0</v>
      </c>
      <c r="T1887" s="679">
        <f t="shared" ca="1" si="326"/>
        <v>0</v>
      </c>
      <c r="U1887" s="679">
        <f t="shared" ca="1" si="326"/>
        <v>0</v>
      </c>
      <c r="V1887" s="679">
        <f t="shared" ca="1" si="326"/>
        <v>0</v>
      </c>
      <c r="W1887" s="679">
        <f t="shared" ca="1" si="315"/>
        <v>0</v>
      </c>
      <c r="X1887" s="679">
        <f t="shared" ca="1" si="327"/>
        <v>0</v>
      </c>
      <c r="Y1887" s="679">
        <f t="shared" ca="1" si="327"/>
        <v>0</v>
      </c>
      <c r="Z1887" s="679">
        <f t="shared" ca="1" si="327"/>
        <v>0</v>
      </c>
      <c r="AA1887" t="str">
        <f t="shared" si="321"/>
        <v>ASR_Financial_Report_SHP21Final</v>
      </c>
      <c r="AB1887" s="960">
        <f t="shared" si="322"/>
        <v>44658</v>
      </c>
      <c r="AC1887" t="str">
        <f t="shared" si="323"/>
        <v>Unaudited</v>
      </c>
    </row>
    <row r="1888" spans="1:29" x14ac:dyDescent="0.25">
      <c r="A1888" t="s">
        <v>420</v>
      </c>
      <c r="B1888" t="s">
        <v>1366</v>
      </c>
      <c r="C1888" t="s">
        <v>1367</v>
      </c>
      <c r="D1888">
        <v>1900</v>
      </c>
      <c r="E1888" s="960">
        <v>1</v>
      </c>
      <c r="F1888" t="s">
        <v>438</v>
      </c>
      <c r="G1888" s="960">
        <v>91</v>
      </c>
      <c r="H1888" t="s">
        <v>384</v>
      </c>
      <c r="I1888" s="940" t="s">
        <v>488</v>
      </c>
      <c r="J1888" s="940" t="s">
        <v>450</v>
      </c>
      <c r="K1888" s="940" t="s">
        <v>435</v>
      </c>
      <c r="L1888" s="940" t="s">
        <v>122</v>
      </c>
      <c r="M1888" s="961" t="s">
        <v>97</v>
      </c>
      <c r="N1888" s="679">
        <f t="shared" ca="1" si="324"/>
        <v>-24920225.466098208</v>
      </c>
      <c r="O1888" s="679">
        <f t="shared" ca="1" si="326"/>
        <v>107981.85005615266</v>
      </c>
      <c r="P1888" s="679">
        <f t="shared" ca="1" si="326"/>
        <v>-25028207.316154361</v>
      </c>
      <c r="Q1888" s="679">
        <f t="shared" ca="1" si="326"/>
        <v>0</v>
      </c>
      <c r="R1888" s="679">
        <f t="shared" ca="1" si="326"/>
        <v>0</v>
      </c>
      <c r="S1888" s="679">
        <f t="shared" ca="1" si="326"/>
        <v>0</v>
      </c>
      <c r="T1888" s="679">
        <f t="shared" ca="1" si="326"/>
        <v>0</v>
      </c>
      <c r="U1888" s="679">
        <f t="shared" ca="1" si="326"/>
        <v>0</v>
      </c>
      <c r="V1888" s="679">
        <f t="shared" ca="1" si="326"/>
        <v>0</v>
      </c>
      <c r="W1888" s="679">
        <f t="shared" ca="1" si="315"/>
        <v>0</v>
      </c>
      <c r="X1888" s="679">
        <f t="shared" ca="1" si="327"/>
        <v>0</v>
      </c>
      <c r="Y1888" s="679">
        <f t="shared" ca="1" si="327"/>
        <v>0</v>
      </c>
      <c r="Z1888" s="679">
        <f t="shared" ca="1" si="327"/>
        <v>0</v>
      </c>
      <c r="AA1888" t="str">
        <f t="shared" si="321"/>
        <v>ASR_Financial_Report_SHP21Final</v>
      </c>
      <c r="AB1888" s="960">
        <f t="shared" si="322"/>
        <v>44658</v>
      </c>
      <c r="AC1888" t="str">
        <f t="shared" si="323"/>
        <v>Unaudited</v>
      </c>
    </row>
    <row r="1889" spans="1:29" x14ac:dyDescent="0.25">
      <c r="A1889" t="s">
        <v>420</v>
      </c>
      <c r="B1889" t="s">
        <v>1366</v>
      </c>
      <c r="C1889" t="s">
        <v>1367</v>
      </c>
      <c r="D1889">
        <v>1900</v>
      </c>
      <c r="E1889" s="960">
        <v>1</v>
      </c>
      <c r="F1889" t="s">
        <v>438</v>
      </c>
      <c r="G1889" s="960">
        <v>91</v>
      </c>
      <c r="H1889" t="s">
        <v>384</v>
      </c>
      <c r="I1889" s="940" t="s">
        <v>488</v>
      </c>
      <c r="J1889" s="940" t="s">
        <v>450</v>
      </c>
      <c r="K1889" s="940" t="s">
        <v>435</v>
      </c>
      <c r="L1889" s="940" t="s">
        <v>123</v>
      </c>
      <c r="M1889" s="961" t="s">
        <v>98</v>
      </c>
      <c r="N1889" s="679">
        <f t="shared" ca="1" si="324"/>
        <v>1176724.8626050912</v>
      </c>
      <c r="O1889" s="679">
        <f t="shared" ca="1" si="326"/>
        <v>535917.80755647738</v>
      </c>
      <c r="P1889" s="679">
        <f t="shared" ca="1" si="326"/>
        <v>640807.05504861369</v>
      </c>
      <c r="Q1889" s="679">
        <f t="shared" ca="1" si="326"/>
        <v>0</v>
      </c>
      <c r="R1889" s="679">
        <f t="shared" ca="1" si="326"/>
        <v>0</v>
      </c>
      <c r="S1889" s="679">
        <f t="shared" ca="1" si="326"/>
        <v>0</v>
      </c>
      <c r="T1889" s="679">
        <f t="shared" ca="1" si="326"/>
        <v>0</v>
      </c>
      <c r="U1889" s="679">
        <f t="shared" ca="1" si="326"/>
        <v>0</v>
      </c>
      <c r="V1889" s="679">
        <f t="shared" ca="1" si="326"/>
        <v>0</v>
      </c>
      <c r="W1889" s="679">
        <f t="shared" ca="1" si="315"/>
        <v>0</v>
      </c>
      <c r="X1889" s="679">
        <f t="shared" ca="1" si="327"/>
        <v>0</v>
      </c>
      <c r="Y1889" s="679">
        <f t="shared" ca="1" si="327"/>
        <v>0</v>
      </c>
      <c r="Z1889" s="679">
        <f t="shared" ca="1" si="327"/>
        <v>0</v>
      </c>
      <c r="AA1889" t="str">
        <f t="shared" si="321"/>
        <v>ASR_Financial_Report_SHP21Final</v>
      </c>
      <c r="AB1889" s="960">
        <f t="shared" si="322"/>
        <v>44658</v>
      </c>
      <c r="AC1889" t="str">
        <f t="shared" si="323"/>
        <v>Unaudited</v>
      </c>
    </row>
    <row r="1890" spans="1:29" x14ac:dyDescent="0.25">
      <c r="A1890" t="s">
        <v>420</v>
      </c>
      <c r="B1890" t="s">
        <v>1366</v>
      </c>
      <c r="C1890" t="s">
        <v>1367</v>
      </c>
      <c r="D1890">
        <v>1900</v>
      </c>
      <c r="E1890" s="960">
        <v>1</v>
      </c>
      <c r="F1890" t="s">
        <v>438</v>
      </c>
      <c r="G1890" s="960">
        <v>91</v>
      </c>
      <c r="H1890" t="s">
        <v>384</v>
      </c>
      <c r="I1890" s="940" t="s">
        <v>488</v>
      </c>
      <c r="J1890" s="940" t="s">
        <v>450</v>
      </c>
      <c r="K1890" s="940" t="s">
        <v>435</v>
      </c>
      <c r="L1890" s="940" t="s">
        <v>124</v>
      </c>
      <c r="M1890" s="961" t="s">
        <v>99</v>
      </c>
      <c r="N1890" s="679">
        <f t="shared" ca="1" si="324"/>
        <v>74712.957035122206</v>
      </c>
      <c r="O1890" s="679">
        <f t="shared" ca="1" si="326"/>
        <v>44159.961532484689</v>
      </c>
      <c r="P1890" s="679">
        <f t="shared" ca="1" si="326"/>
        <v>30552.995502637514</v>
      </c>
      <c r="Q1890" s="679">
        <f t="shared" ca="1" si="326"/>
        <v>0</v>
      </c>
      <c r="R1890" s="679">
        <f t="shared" ca="1" si="326"/>
        <v>0</v>
      </c>
      <c r="S1890" s="679">
        <f t="shared" ca="1" si="326"/>
        <v>0</v>
      </c>
      <c r="T1890" s="679">
        <f t="shared" ca="1" si="326"/>
        <v>0</v>
      </c>
      <c r="U1890" s="679">
        <f t="shared" ca="1" si="326"/>
        <v>0</v>
      </c>
      <c r="V1890" s="679">
        <f t="shared" ca="1" si="326"/>
        <v>0</v>
      </c>
      <c r="W1890" s="679">
        <f t="shared" ca="1" si="315"/>
        <v>0</v>
      </c>
      <c r="X1890" s="679">
        <f t="shared" ca="1" si="327"/>
        <v>0</v>
      </c>
      <c r="Y1890" s="679">
        <f t="shared" ca="1" si="327"/>
        <v>0</v>
      </c>
      <c r="Z1890" s="679">
        <f t="shared" ca="1" si="327"/>
        <v>0</v>
      </c>
      <c r="AA1890" t="str">
        <f t="shared" si="321"/>
        <v>ASR_Financial_Report_SHP21Final</v>
      </c>
      <c r="AB1890" s="960">
        <f t="shared" si="322"/>
        <v>44658</v>
      </c>
      <c r="AC1890" t="str">
        <f t="shared" si="323"/>
        <v>Unaudited</v>
      </c>
    </row>
    <row r="1891" spans="1:29" x14ac:dyDescent="0.25">
      <c r="A1891" t="s">
        <v>420</v>
      </c>
      <c r="B1891" t="s">
        <v>1366</v>
      </c>
      <c r="C1891" t="s">
        <v>1367</v>
      </c>
      <c r="D1891">
        <v>1900</v>
      </c>
      <c r="E1891" s="960">
        <v>1</v>
      </c>
      <c r="F1891" t="s">
        <v>438</v>
      </c>
      <c r="G1891" s="960">
        <v>91</v>
      </c>
      <c r="H1891" t="s">
        <v>384</v>
      </c>
      <c r="I1891" s="940" t="s">
        <v>488</v>
      </c>
      <c r="J1891" s="940" t="s">
        <v>450</v>
      </c>
      <c r="K1891" s="940" t="s">
        <v>435</v>
      </c>
      <c r="L1891" s="940" t="s">
        <v>125</v>
      </c>
      <c r="M1891" s="961" t="s">
        <v>100</v>
      </c>
      <c r="N1891" s="679">
        <f t="shared" ca="1" si="324"/>
        <v>-1659.6306181070802</v>
      </c>
      <c r="O1891" s="679">
        <f t="shared" ca="1" si="326"/>
        <v>0</v>
      </c>
      <c r="P1891" s="679">
        <f t="shared" ca="1" si="326"/>
        <v>-1659.6306181070802</v>
      </c>
      <c r="Q1891" s="679">
        <f t="shared" ca="1" si="326"/>
        <v>0</v>
      </c>
      <c r="R1891" s="679">
        <f t="shared" ca="1" si="326"/>
        <v>0</v>
      </c>
      <c r="S1891" s="679">
        <f t="shared" ca="1" si="326"/>
        <v>0</v>
      </c>
      <c r="T1891" s="679">
        <f t="shared" ca="1" si="326"/>
        <v>0</v>
      </c>
      <c r="U1891" s="679">
        <f t="shared" ca="1" si="326"/>
        <v>0</v>
      </c>
      <c r="V1891" s="679">
        <f t="shared" ca="1" si="326"/>
        <v>0</v>
      </c>
      <c r="W1891" s="679">
        <f t="shared" ca="1" si="315"/>
        <v>0</v>
      </c>
      <c r="X1891" s="679">
        <f t="shared" ca="1" si="327"/>
        <v>0</v>
      </c>
      <c r="Y1891" s="679">
        <f t="shared" ca="1" si="327"/>
        <v>0</v>
      </c>
      <c r="Z1891" s="679">
        <f t="shared" ca="1" si="327"/>
        <v>0</v>
      </c>
      <c r="AA1891" t="str">
        <f t="shared" si="321"/>
        <v>ASR_Financial_Report_SHP21Final</v>
      </c>
      <c r="AB1891" s="960">
        <f t="shared" si="322"/>
        <v>44658</v>
      </c>
      <c r="AC1891" t="str">
        <f t="shared" si="323"/>
        <v>Unaudited</v>
      </c>
    </row>
    <row r="1892" spans="1:29" x14ac:dyDescent="0.25">
      <c r="A1892" t="s">
        <v>420</v>
      </c>
      <c r="B1892" t="s">
        <v>1366</v>
      </c>
      <c r="C1892" t="s">
        <v>1367</v>
      </c>
      <c r="D1892">
        <v>1900</v>
      </c>
      <c r="E1892" s="960">
        <v>1</v>
      </c>
      <c r="F1892" t="s">
        <v>438</v>
      </c>
      <c r="G1892" s="960">
        <v>91</v>
      </c>
      <c r="H1892" t="s">
        <v>384</v>
      </c>
      <c r="I1892" s="940" t="s">
        <v>488</v>
      </c>
      <c r="J1892" s="940" t="s">
        <v>450</v>
      </c>
      <c r="K1892" s="940" t="s">
        <v>435</v>
      </c>
      <c r="L1892" s="940" t="s">
        <v>126</v>
      </c>
      <c r="M1892" s="961" t="s">
        <v>28</v>
      </c>
      <c r="N1892" s="679">
        <f t="shared" ca="1" si="324"/>
        <v>43247.177274117617</v>
      </c>
      <c r="O1892" s="679">
        <f t="shared" ref="O1892:V1900" ca="1" si="328">IF(OR(AND($F1892="PY",O$1&lt;&gt;"Prior Year"),AND($F1892&lt;&gt;"PY",O$1="Prior Year")),0,INDEX(INDIRECT("'MMA Rev-Exp "&amp;$H1892&amp;"'!$A$1:$CA$200"),IF($J1892="Member Months",MATCH($J1892,INDIRECT("'MMA Rev-Exp "&amp;$H1892&amp;"'!$A$1:$A$200"),0),MATCH($L1892,INDIRECT("'MMA Rev-Exp "&amp;$H1892&amp;"'!$B$1:$B$200"),0)),IF($F1892="PY",MATCH("Prior Year Adjustments",INDIRECT("'MMA Rev-Exp "&amp;$H1892&amp;"'!$A$8:$CA$8"),0),MATCH(IF($F1892="Q1","JANUARY - MARCH (Q1)",IF($F1892="Q2","APRIL - JUNE (Q2)",IF($F1892="Q3","JULY - SEPTEMBER (Q3)",IF($F1892="Q4","OCTOBER - DECEMBER (Q4)",0)))),INDIRECT("'MMA Rev-Exp "&amp;$H1892&amp;"'!$A$7:$CA$7"),0)+MATCH(O$1,INDIRECT("'MMA Rev-Exp "&amp;$H1892&amp;"'!$D$8:$CA$8"),0)-1)))</f>
        <v>43247.177274117617</v>
      </c>
      <c r="P1892" s="679">
        <f t="shared" ca="1" si="328"/>
        <v>0</v>
      </c>
      <c r="Q1892" s="679">
        <f t="shared" ca="1" si="328"/>
        <v>0</v>
      </c>
      <c r="R1892" s="679">
        <f t="shared" ca="1" si="328"/>
        <v>0</v>
      </c>
      <c r="S1892" s="679">
        <f t="shared" ca="1" si="328"/>
        <v>0</v>
      </c>
      <c r="T1892" s="679">
        <f t="shared" ca="1" si="328"/>
        <v>0</v>
      </c>
      <c r="U1892" s="679">
        <f t="shared" ca="1" si="328"/>
        <v>0</v>
      </c>
      <c r="V1892" s="679">
        <f t="shared" ca="1" si="328"/>
        <v>0</v>
      </c>
      <c r="W1892" s="679">
        <f t="shared" ca="1" si="315"/>
        <v>0</v>
      </c>
      <c r="X1892" s="679">
        <f t="shared" ca="1" si="327"/>
        <v>0</v>
      </c>
      <c r="Y1892" s="679">
        <f t="shared" ca="1" si="327"/>
        <v>0</v>
      </c>
      <c r="Z1892" s="679">
        <f t="shared" ca="1" si="327"/>
        <v>0</v>
      </c>
      <c r="AA1892" t="str">
        <f t="shared" si="321"/>
        <v>ASR_Financial_Report_SHP21Final</v>
      </c>
      <c r="AB1892" s="960">
        <f t="shared" si="322"/>
        <v>44658</v>
      </c>
      <c r="AC1892" t="str">
        <f t="shared" si="323"/>
        <v>Unaudited</v>
      </c>
    </row>
    <row r="1893" spans="1:29" x14ac:dyDescent="0.25">
      <c r="A1893" t="s">
        <v>420</v>
      </c>
      <c r="B1893" t="s">
        <v>1366</v>
      </c>
      <c r="C1893" t="s">
        <v>1367</v>
      </c>
      <c r="D1893">
        <v>1900</v>
      </c>
      <c r="E1893" s="960">
        <v>1</v>
      </c>
      <c r="F1893" t="s">
        <v>438</v>
      </c>
      <c r="G1893" s="960">
        <v>91</v>
      </c>
      <c r="H1893" t="s">
        <v>384</v>
      </c>
      <c r="I1893" s="940" t="s">
        <v>488</v>
      </c>
      <c r="J1893" s="940" t="s">
        <v>436</v>
      </c>
      <c r="K1893" s="940" t="s">
        <v>436</v>
      </c>
      <c r="L1893" s="940" t="s">
        <v>128</v>
      </c>
      <c r="M1893" s="961" t="s">
        <v>326</v>
      </c>
      <c r="N1893" s="679">
        <f t="shared" ca="1" si="324"/>
        <v>0</v>
      </c>
      <c r="O1893" s="679">
        <f t="shared" ca="1" si="328"/>
        <v>0</v>
      </c>
      <c r="P1893" s="679">
        <f t="shared" ca="1" si="328"/>
        <v>0</v>
      </c>
      <c r="Q1893" s="679">
        <f t="shared" ca="1" si="328"/>
        <v>0</v>
      </c>
      <c r="R1893" s="679">
        <f t="shared" ca="1" si="328"/>
        <v>0</v>
      </c>
      <c r="S1893" s="679">
        <f t="shared" ca="1" si="328"/>
        <v>0</v>
      </c>
      <c r="T1893" s="679">
        <f t="shared" ca="1" si="328"/>
        <v>0</v>
      </c>
      <c r="U1893" s="679">
        <f t="shared" ca="1" si="328"/>
        <v>0</v>
      </c>
      <c r="V1893" s="679">
        <f t="shared" ca="1" si="328"/>
        <v>0</v>
      </c>
      <c r="W1893" s="679">
        <f t="shared" ca="1" si="315"/>
        <v>0</v>
      </c>
      <c r="X1893" s="679">
        <f t="shared" ca="1" si="327"/>
        <v>0</v>
      </c>
      <c r="Y1893" s="679">
        <f t="shared" ca="1" si="327"/>
        <v>0</v>
      </c>
      <c r="Z1893" s="679">
        <f t="shared" ca="1" si="327"/>
        <v>0</v>
      </c>
      <c r="AA1893" t="str">
        <f t="shared" si="321"/>
        <v>ASR_Financial_Report_SHP21Final</v>
      </c>
      <c r="AB1893" s="960">
        <f t="shared" si="322"/>
        <v>44658</v>
      </c>
      <c r="AC1893" t="str">
        <f t="shared" si="323"/>
        <v>Unaudited</v>
      </c>
    </row>
    <row r="1894" spans="1:29" x14ac:dyDescent="0.25">
      <c r="A1894" t="s">
        <v>420</v>
      </c>
      <c r="B1894" t="s">
        <v>1366</v>
      </c>
      <c r="C1894" t="s">
        <v>1367</v>
      </c>
      <c r="D1894">
        <v>1900</v>
      </c>
      <c r="E1894" s="960">
        <v>1</v>
      </c>
      <c r="F1894" t="s">
        <v>438</v>
      </c>
      <c r="G1894" s="960">
        <v>91</v>
      </c>
      <c r="H1894" t="s">
        <v>384</v>
      </c>
      <c r="I1894" s="940" t="s">
        <v>488</v>
      </c>
      <c r="J1894" s="940" t="s">
        <v>436</v>
      </c>
      <c r="K1894" s="940" t="s">
        <v>436</v>
      </c>
      <c r="L1894" s="940" t="s">
        <v>129</v>
      </c>
      <c r="M1894" s="961" t="s">
        <v>325</v>
      </c>
      <c r="N1894" s="679">
        <f t="shared" ca="1" si="324"/>
        <v>0</v>
      </c>
      <c r="O1894" s="679">
        <f t="shared" ca="1" si="328"/>
        <v>0</v>
      </c>
      <c r="P1894" s="679">
        <f t="shared" ca="1" si="328"/>
        <v>0</v>
      </c>
      <c r="Q1894" s="679">
        <f t="shared" ca="1" si="328"/>
        <v>0</v>
      </c>
      <c r="R1894" s="679">
        <f t="shared" ca="1" si="328"/>
        <v>0</v>
      </c>
      <c r="S1894" s="679">
        <f t="shared" ca="1" si="328"/>
        <v>0</v>
      </c>
      <c r="T1894" s="679">
        <f t="shared" ca="1" si="328"/>
        <v>0</v>
      </c>
      <c r="U1894" s="679">
        <f t="shared" ca="1" si="328"/>
        <v>0</v>
      </c>
      <c r="V1894" s="679">
        <f t="shared" ca="1" si="328"/>
        <v>0</v>
      </c>
      <c r="W1894" s="679">
        <f t="shared" ca="1" si="315"/>
        <v>0</v>
      </c>
      <c r="X1894" s="679">
        <f t="shared" ca="1" si="327"/>
        <v>0</v>
      </c>
      <c r="Y1894" s="679">
        <f t="shared" ca="1" si="327"/>
        <v>0</v>
      </c>
      <c r="Z1894" s="679">
        <f t="shared" ca="1" si="327"/>
        <v>0</v>
      </c>
      <c r="AA1894" t="str">
        <f t="shared" si="321"/>
        <v>ASR_Financial_Report_SHP21Final</v>
      </c>
      <c r="AB1894" s="960">
        <f t="shared" si="322"/>
        <v>44658</v>
      </c>
      <c r="AC1894" t="str">
        <f t="shared" si="323"/>
        <v>Unaudited</v>
      </c>
    </row>
    <row r="1895" spans="1:29" ht="30" x14ac:dyDescent="0.25">
      <c r="A1895" t="s">
        <v>420</v>
      </c>
      <c r="B1895" t="s">
        <v>1366</v>
      </c>
      <c r="C1895" t="s">
        <v>1367</v>
      </c>
      <c r="D1895">
        <v>1900</v>
      </c>
      <c r="E1895" s="960">
        <v>1</v>
      </c>
      <c r="F1895" t="s">
        <v>438</v>
      </c>
      <c r="G1895" s="960">
        <v>91</v>
      </c>
      <c r="H1895" t="s">
        <v>384</v>
      </c>
      <c r="I1895" s="940" t="s">
        <v>488</v>
      </c>
      <c r="J1895" s="940" t="s">
        <v>436</v>
      </c>
      <c r="K1895" s="940" t="s">
        <v>436</v>
      </c>
      <c r="L1895" s="948" t="s">
        <v>130</v>
      </c>
      <c r="M1895" s="963" t="s">
        <v>179</v>
      </c>
      <c r="N1895" s="679">
        <f t="shared" ca="1" si="324"/>
        <v>0</v>
      </c>
      <c r="O1895" s="679">
        <f t="shared" ca="1" si="328"/>
        <v>0</v>
      </c>
      <c r="P1895" s="679">
        <f t="shared" ca="1" si="328"/>
        <v>0</v>
      </c>
      <c r="Q1895" s="679">
        <f t="shared" ca="1" si="328"/>
        <v>0</v>
      </c>
      <c r="R1895" s="679">
        <f t="shared" ca="1" si="328"/>
        <v>0</v>
      </c>
      <c r="S1895" s="679">
        <f t="shared" ca="1" si="328"/>
        <v>0</v>
      </c>
      <c r="T1895" s="679">
        <f t="shared" ca="1" si="328"/>
        <v>0</v>
      </c>
      <c r="U1895" s="679">
        <f t="shared" ca="1" si="328"/>
        <v>0</v>
      </c>
      <c r="V1895" s="679">
        <f t="shared" ca="1" si="328"/>
        <v>0</v>
      </c>
      <c r="W1895" s="679">
        <f t="shared" ca="1" si="315"/>
        <v>0</v>
      </c>
      <c r="X1895" s="679">
        <f t="shared" ca="1" si="327"/>
        <v>0</v>
      </c>
      <c r="Y1895" s="679">
        <f t="shared" ca="1" si="327"/>
        <v>0</v>
      </c>
      <c r="Z1895" s="679">
        <f t="shared" ca="1" si="327"/>
        <v>0</v>
      </c>
      <c r="AA1895" t="str">
        <f t="shared" si="321"/>
        <v>ASR_Financial_Report_SHP21Final</v>
      </c>
      <c r="AB1895" s="960">
        <f t="shared" si="322"/>
        <v>44658</v>
      </c>
      <c r="AC1895" t="str">
        <f t="shared" si="323"/>
        <v>Unaudited</v>
      </c>
    </row>
    <row r="1896" spans="1:29" x14ac:dyDescent="0.25">
      <c r="A1896" t="s">
        <v>420</v>
      </c>
      <c r="B1896" t="s">
        <v>1366</v>
      </c>
      <c r="C1896" t="s">
        <v>1367</v>
      </c>
      <c r="D1896">
        <v>1900</v>
      </c>
      <c r="E1896" s="960">
        <v>1</v>
      </c>
      <c r="F1896" t="s">
        <v>438</v>
      </c>
      <c r="G1896" s="960">
        <v>91</v>
      </c>
      <c r="H1896" t="s">
        <v>384</v>
      </c>
      <c r="I1896" s="940" t="s">
        <v>488</v>
      </c>
      <c r="J1896" s="940" t="s">
        <v>436</v>
      </c>
      <c r="K1896" s="940" t="s">
        <v>436</v>
      </c>
      <c r="L1896" s="950" t="s">
        <v>131</v>
      </c>
      <c r="M1896" s="964" t="s">
        <v>494</v>
      </c>
      <c r="N1896" s="679">
        <f t="shared" ca="1" si="324"/>
        <v>0</v>
      </c>
      <c r="O1896" s="679">
        <f t="shared" ca="1" si="328"/>
        <v>0</v>
      </c>
      <c r="P1896" s="679">
        <f t="shared" ca="1" si="328"/>
        <v>0</v>
      </c>
      <c r="Q1896" s="679">
        <f t="shared" ca="1" si="328"/>
        <v>0</v>
      </c>
      <c r="R1896" s="679">
        <f t="shared" ca="1" si="328"/>
        <v>0</v>
      </c>
      <c r="S1896" s="679">
        <f t="shared" ca="1" si="328"/>
        <v>0</v>
      </c>
      <c r="T1896" s="679">
        <f t="shared" ca="1" si="328"/>
        <v>0</v>
      </c>
      <c r="U1896" s="679">
        <f t="shared" ca="1" si="328"/>
        <v>0</v>
      </c>
      <c r="V1896" s="679">
        <f t="shared" ca="1" si="328"/>
        <v>0</v>
      </c>
      <c r="W1896" s="679">
        <f t="shared" ca="1" si="315"/>
        <v>0</v>
      </c>
      <c r="X1896" s="679">
        <f t="shared" ca="1" si="327"/>
        <v>0</v>
      </c>
      <c r="Y1896" s="679">
        <f t="shared" ca="1" si="327"/>
        <v>0</v>
      </c>
      <c r="Z1896" s="679">
        <f t="shared" ca="1" si="327"/>
        <v>0</v>
      </c>
      <c r="AA1896" t="str">
        <f t="shared" si="321"/>
        <v>ASR_Financial_Report_SHP21Final</v>
      </c>
      <c r="AB1896" s="960">
        <f t="shared" si="322"/>
        <v>44658</v>
      </c>
      <c r="AC1896" t="str">
        <f t="shared" si="323"/>
        <v>Unaudited</v>
      </c>
    </row>
    <row r="1897" spans="1:29" x14ac:dyDescent="0.25">
      <c r="A1897" t="s">
        <v>420</v>
      </c>
      <c r="B1897" t="s">
        <v>1366</v>
      </c>
      <c r="C1897" t="s">
        <v>1367</v>
      </c>
      <c r="D1897">
        <v>1900</v>
      </c>
      <c r="E1897" s="960">
        <v>1</v>
      </c>
      <c r="F1897" t="s">
        <v>438</v>
      </c>
      <c r="G1897" s="960">
        <v>91</v>
      </c>
      <c r="H1897" t="s">
        <v>384</v>
      </c>
      <c r="I1897" s="961" t="s">
        <v>488</v>
      </c>
      <c r="J1897" s="961" t="s">
        <v>436</v>
      </c>
      <c r="K1897" s="961" t="s">
        <v>436</v>
      </c>
      <c r="L1897" s="940" t="s">
        <v>132</v>
      </c>
      <c r="M1897" s="961" t="s">
        <v>495</v>
      </c>
      <c r="N1897" s="679">
        <f t="shared" ca="1" si="324"/>
        <v>0</v>
      </c>
      <c r="O1897" s="679">
        <f t="shared" ca="1" si="328"/>
        <v>0</v>
      </c>
      <c r="P1897" s="679">
        <f t="shared" ca="1" si="328"/>
        <v>0</v>
      </c>
      <c r="Q1897" s="679">
        <f t="shared" ca="1" si="328"/>
        <v>0</v>
      </c>
      <c r="R1897" s="679">
        <f t="shared" ca="1" si="328"/>
        <v>0</v>
      </c>
      <c r="S1897" s="679">
        <f t="shared" ca="1" si="328"/>
        <v>0</v>
      </c>
      <c r="T1897" s="679">
        <f t="shared" ca="1" si="328"/>
        <v>0</v>
      </c>
      <c r="U1897" s="679">
        <f t="shared" ca="1" si="328"/>
        <v>0</v>
      </c>
      <c r="V1897" s="679">
        <f t="shared" ca="1" si="328"/>
        <v>0</v>
      </c>
      <c r="W1897" s="679">
        <f t="shared" ca="1" si="315"/>
        <v>0</v>
      </c>
      <c r="X1897" s="679">
        <f t="shared" ca="1" si="327"/>
        <v>0</v>
      </c>
      <c r="Y1897" s="679">
        <f t="shared" ca="1" si="327"/>
        <v>0</v>
      </c>
      <c r="Z1897" s="679">
        <f t="shared" ca="1" si="327"/>
        <v>0</v>
      </c>
      <c r="AA1897" t="str">
        <f t="shared" si="321"/>
        <v>ASR_Financial_Report_SHP21Final</v>
      </c>
      <c r="AB1897" s="960">
        <f t="shared" si="322"/>
        <v>44658</v>
      </c>
      <c r="AC1897" t="str">
        <f t="shared" si="323"/>
        <v>Unaudited</v>
      </c>
    </row>
    <row r="1898" spans="1:29" x14ac:dyDescent="0.25">
      <c r="A1898" t="s">
        <v>420</v>
      </c>
      <c r="B1898" t="s">
        <v>1366</v>
      </c>
      <c r="C1898" t="s">
        <v>1367</v>
      </c>
      <c r="D1898">
        <v>1900</v>
      </c>
      <c r="E1898" s="960">
        <v>1</v>
      </c>
      <c r="F1898" t="s">
        <v>438</v>
      </c>
      <c r="G1898" s="960">
        <v>91</v>
      </c>
      <c r="H1898" t="s">
        <v>384</v>
      </c>
      <c r="I1898" s="940" t="s">
        <v>488</v>
      </c>
      <c r="J1898" s="940" t="s">
        <v>436</v>
      </c>
      <c r="K1898" s="940" t="s">
        <v>436</v>
      </c>
      <c r="L1898" s="940" t="s">
        <v>133</v>
      </c>
      <c r="M1898" s="965" t="s">
        <v>496</v>
      </c>
      <c r="N1898" s="679">
        <f t="shared" ca="1" si="324"/>
        <v>0</v>
      </c>
      <c r="O1898" s="679">
        <f t="shared" ca="1" si="328"/>
        <v>0</v>
      </c>
      <c r="P1898" s="679">
        <f t="shared" ca="1" si="328"/>
        <v>0</v>
      </c>
      <c r="Q1898" s="679">
        <f t="shared" ca="1" si="328"/>
        <v>0</v>
      </c>
      <c r="R1898" s="679">
        <f t="shared" ca="1" si="328"/>
        <v>0</v>
      </c>
      <c r="S1898" s="679">
        <f t="shared" ca="1" si="328"/>
        <v>0</v>
      </c>
      <c r="T1898" s="679">
        <f t="shared" ca="1" si="328"/>
        <v>0</v>
      </c>
      <c r="U1898" s="679">
        <f t="shared" ca="1" si="328"/>
        <v>0</v>
      </c>
      <c r="V1898" s="679">
        <f t="shared" ca="1" si="328"/>
        <v>0</v>
      </c>
      <c r="W1898" s="679">
        <f t="shared" ca="1" si="315"/>
        <v>0</v>
      </c>
      <c r="X1898" s="679">
        <f t="shared" ca="1" si="327"/>
        <v>0</v>
      </c>
      <c r="Y1898" s="679">
        <f t="shared" ca="1" si="327"/>
        <v>0</v>
      </c>
      <c r="Z1898" s="679">
        <f t="shared" ca="1" si="327"/>
        <v>0</v>
      </c>
      <c r="AA1898" t="str">
        <f t="shared" si="321"/>
        <v>ASR_Financial_Report_SHP21Final</v>
      </c>
      <c r="AB1898" s="960">
        <f t="shared" si="322"/>
        <v>44658</v>
      </c>
      <c r="AC1898" t="str">
        <f t="shared" si="323"/>
        <v>Unaudited</v>
      </c>
    </row>
    <row r="1899" spans="1:29" x14ac:dyDescent="0.25">
      <c r="A1899" t="s">
        <v>420</v>
      </c>
      <c r="B1899" t="s">
        <v>1366</v>
      </c>
      <c r="C1899" t="s">
        <v>1367</v>
      </c>
      <c r="D1899">
        <v>1900</v>
      </c>
      <c r="E1899" s="960">
        <v>1</v>
      </c>
      <c r="F1899" t="s">
        <v>438</v>
      </c>
      <c r="G1899" s="960">
        <v>91</v>
      </c>
      <c r="H1899" t="s">
        <v>384</v>
      </c>
      <c r="I1899" s="940" t="s">
        <v>489</v>
      </c>
      <c r="J1899" s="940" t="s">
        <v>26</v>
      </c>
      <c r="K1899" s="940" t="s">
        <v>26</v>
      </c>
      <c r="L1899" s="940" t="s">
        <v>269</v>
      </c>
      <c r="M1899" s="965" t="s">
        <v>26</v>
      </c>
      <c r="N1899" s="679">
        <f t="shared" ca="1" si="324"/>
        <v>802929.76166910538</v>
      </c>
      <c r="O1899" s="679">
        <f t="shared" ca="1" si="328"/>
        <v>0</v>
      </c>
      <c r="P1899" s="679">
        <f t="shared" ca="1" si="328"/>
        <v>0</v>
      </c>
      <c r="Q1899" s="679">
        <f t="shared" ca="1" si="328"/>
        <v>0</v>
      </c>
      <c r="R1899" s="679">
        <f t="shared" ca="1" si="328"/>
        <v>0</v>
      </c>
      <c r="S1899" s="679">
        <f t="shared" ca="1" si="328"/>
        <v>0</v>
      </c>
      <c r="T1899" s="679">
        <f t="shared" ca="1" si="328"/>
        <v>0</v>
      </c>
      <c r="U1899" s="679">
        <f t="shared" ca="1" si="328"/>
        <v>0</v>
      </c>
      <c r="V1899" s="679">
        <f t="shared" ca="1" si="328"/>
        <v>0</v>
      </c>
      <c r="W1899" s="679">
        <f t="shared" ca="1" si="315"/>
        <v>0</v>
      </c>
      <c r="X1899" s="679">
        <f t="shared" ca="1" si="327"/>
        <v>0</v>
      </c>
      <c r="Y1899" s="679">
        <f t="shared" ca="1" si="327"/>
        <v>0</v>
      </c>
      <c r="Z1899" s="679">
        <f t="shared" ca="1" si="327"/>
        <v>0</v>
      </c>
      <c r="AA1899" t="str">
        <f t="shared" si="321"/>
        <v>ASR_Financial_Report_SHP21Final</v>
      </c>
      <c r="AB1899" s="960">
        <f t="shared" si="322"/>
        <v>44658</v>
      </c>
      <c r="AC1899" t="str">
        <f t="shared" si="323"/>
        <v>Unaudited</v>
      </c>
    </row>
    <row r="1900" spans="1:29" x14ac:dyDescent="0.25">
      <c r="A1900" t="s">
        <v>420</v>
      </c>
      <c r="B1900" t="s">
        <v>1366</v>
      </c>
      <c r="C1900" t="s">
        <v>1367</v>
      </c>
      <c r="D1900">
        <v>1900</v>
      </c>
      <c r="E1900" s="960">
        <v>1</v>
      </c>
      <c r="F1900" t="s">
        <v>439</v>
      </c>
      <c r="G1900" s="960">
        <v>182</v>
      </c>
      <c r="H1900" t="s">
        <v>384</v>
      </c>
      <c r="I1900" s="940" t="s">
        <v>432</v>
      </c>
      <c r="J1900" s="940" t="s">
        <v>432</v>
      </c>
      <c r="K1900" s="940" t="s">
        <v>432</v>
      </c>
      <c r="L1900" s="940"/>
      <c r="M1900" s="965" t="s">
        <v>432</v>
      </c>
      <c r="N1900" s="679">
        <f t="shared" ca="1" si="324"/>
        <v>222173.3</v>
      </c>
      <c r="O1900" s="679">
        <f t="shared" ca="1" si="328"/>
        <v>183054.09</v>
      </c>
      <c r="P1900" s="679">
        <f t="shared" ca="1" si="328"/>
        <v>8454.8799999999992</v>
      </c>
      <c r="Q1900" s="679">
        <f t="shared" ca="1" si="328"/>
        <v>13284.43</v>
      </c>
      <c r="R1900" s="679">
        <f t="shared" ca="1" si="328"/>
        <v>4949.41</v>
      </c>
      <c r="S1900" s="679">
        <f t="shared" ca="1" si="328"/>
        <v>5169.78</v>
      </c>
      <c r="T1900" s="679">
        <f t="shared" ca="1" si="328"/>
        <v>3180.77</v>
      </c>
      <c r="U1900" s="679">
        <f t="shared" ca="1" si="328"/>
        <v>134</v>
      </c>
      <c r="V1900" s="679">
        <f t="shared" ca="1" si="328"/>
        <v>406.97</v>
      </c>
      <c r="W1900" s="679">
        <f t="shared" ca="1" si="315"/>
        <v>97</v>
      </c>
      <c r="X1900" s="679">
        <f t="shared" ca="1" si="327"/>
        <v>2953.97</v>
      </c>
      <c r="Y1900" s="679">
        <f t="shared" ca="1" si="327"/>
        <v>488</v>
      </c>
      <c r="Z1900" s="679">
        <f t="shared" ca="1" si="327"/>
        <v>0</v>
      </c>
      <c r="AA1900" t="str">
        <f t="shared" si="321"/>
        <v>ASR_Financial_Report_SHP21Final</v>
      </c>
      <c r="AB1900" s="960">
        <f t="shared" si="322"/>
        <v>44658</v>
      </c>
      <c r="AC1900" t="str">
        <f t="shared" si="323"/>
        <v>Unaudited</v>
      </c>
    </row>
    <row r="1901" spans="1:29" x14ac:dyDescent="0.25">
      <c r="A1901" t="s">
        <v>420</v>
      </c>
      <c r="B1901" t="s">
        <v>1366</v>
      </c>
      <c r="C1901" t="s">
        <v>1367</v>
      </c>
      <c r="D1901">
        <v>1900</v>
      </c>
      <c r="E1901" s="960">
        <v>1</v>
      </c>
      <c r="F1901" t="s">
        <v>439</v>
      </c>
      <c r="G1901" s="960">
        <v>182</v>
      </c>
      <c r="H1901" t="s">
        <v>384</v>
      </c>
      <c r="I1901" s="940" t="s">
        <v>487</v>
      </c>
      <c r="J1901" s="940" t="s">
        <v>12</v>
      </c>
      <c r="K1901" s="940" t="s">
        <v>12</v>
      </c>
      <c r="L1901" s="940">
        <v>1.1000000000000001</v>
      </c>
      <c r="M1901" s="965" t="s">
        <v>12</v>
      </c>
      <c r="N1901" s="679">
        <f t="shared" ca="1" si="324"/>
        <v>67118027.280000001</v>
      </c>
      <c r="O1901" s="679">
        <f ca="1">IF(OR(AND($F1901="PY",O$1&lt;&gt;"Prior Year"),AND($F1901&lt;&gt;"PY",O$1="Prior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"&amp;$H1901&amp;"'!$A$7:$CA$7"),0)+MATCH(O$1,INDIRECT("'MMA Rev-Exp "&amp;$H1901&amp;"'!$D$8:$CA$8"),0)-1)))</f>
        <v>34770531.060000002</v>
      </c>
      <c r="P1901" s="679">
        <f ca="1">IF(OR(AND($F1901="PY",P$1&lt;&gt;"Prior Year"),AND($F1901&lt;&gt;"PY",P$1="Prior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"&amp;$H1901&amp;"'!$A$7:$CA$7"),0)+MATCH(P$1,INDIRECT("'MMA Rev-Exp "&amp;$H1901&amp;"'!$D$8:$CA$8"),0)-1)))</f>
        <v>4346670.6500000004</v>
      </c>
      <c r="Q1901" s="679">
        <f ca="1">IF(OR(AND($F1901="PY",Q$1&lt;&gt;"Prior Year"),AND($F1901&lt;&gt;"PY",Q$1="Prior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"&amp;$H1901&amp;"'!$A$7:$CA$7"),0)+MATCH(Q$1,INDIRECT("'MMA Rev-Exp "&amp;$H1901&amp;"'!$D$8:$CA$8"),0)-1)))</f>
        <v>13264647.470000001</v>
      </c>
      <c r="R1901" s="679">
        <f t="shared" ref="O1901:Z1916" ca="1" si="329">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6793965.8399999999</v>
      </c>
      <c r="S1901" s="679">
        <f t="shared" ca="1" si="329"/>
        <v>1063396.81</v>
      </c>
      <c r="T1901" s="679">
        <f t="shared" ca="1" si="329"/>
        <v>1278223.1299999999</v>
      </c>
      <c r="U1901" s="679">
        <f t="shared" ca="1" si="329"/>
        <v>26443.48</v>
      </c>
      <c r="V1901" s="679">
        <f t="shared" ca="1" si="329"/>
        <v>1434313.9</v>
      </c>
      <c r="W1901" s="679">
        <f t="shared" ca="1" si="315"/>
        <v>2646810.87</v>
      </c>
      <c r="X1901" s="679">
        <f t="shared" ca="1" si="329"/>
        <v>335770.64</v>
      </c>
      <c r="Y1901" s="679">
        <f t="shared" ca="1" si="329"/>
        <v>1157253.43</v>
      </c>
      <c r="Z1901" s="679">
        <f t="shared" ca="1" si="329"/>
        <v>0</v>
      </c>
      <c r="AA1901" t="str">
        <f t="shared" si="321"/>
        <v>ASR_Financial_Report_SHP21Final</v>
      </c>
      <c r="AB1901" s="960">
        <f t="shared" si="322"/>
        <v>44658</v>
      </c>
      <c r="AC1901" t="str">
        <f t="shared" si="323"/>
        <v>Unaudited</v>
      </c>
    </row>
    <row r="1902" spans="1:29" x14ac:dyDescent="0.25">
      <c r="A1902" t="s">
        <v>420</v>
      </c>
      <c r="B1902" t="s">
        <v>1366</v>
      </c>
      <c r="C1902" t="s">
        <v>1367</v>
      </c>
      <c r="D1902">
        <v>1900</v>
      </c>
      <c r="E1902" s="960">
        <v>1</v>
      </c>
      <c r="F1902" t="s">
        <v>439</v>
      </c>
      <c r="G1902" s="960">
        <v>182</v>
      </c>
      <c r="H1902" t="s">
        <v>384</v>
      </c>
      <c r="I1902" s="940" t="s">
        <v>487</v>
      </c>
      <c r="J1902" s="940" t="s">
        <v>12</v>
      </c>
      <c r="K1902" s="940" t="s">
        <v>1309</v>
      </c>
      <c r="L1902" s="940" t="s">
        <v>1300</v>
      </c>
      <c r="M1902" s="965" t="s">
        <v>1309</v>
      </c>
      <c r="N1902" s="679">
        <f t="shared" ref="N1902:Z1936" ca="1" si="330">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515425.93949961796</v>
      </c>
      <c r="O1902" s="679">
        <f t="shared" ca="1" si="329"/>
        <v>248903.94049559653</v>
      </c>
      <c r="P1902" s="679">
        <f t="shared" ca="1" si="329"/>
        <v>0</v>
      </c>
      <c r="Q1902" s="679">
        <f t="shared" ca="1" si="329"/>
        <v>232876.76957491928</v>
      </c>
      <c r="R1902" s="679">
        <f t="shared" ca="1" si="329"/>
        <v>0</v>
      </c>
      <c r="S1902" s="679">
        <f t="shared" ca="1" si="329"/>
        <v>0</v>
      </c>
      <c r="T1902" s="679">
        <f t="shared" ca="1" si="329"/>
        <v>0</v>
      </c>
      <c r="U1902" s="679">
        <f t="shared" ca="1" si="329"/>
        <v>0</v>
      </c>
      <c r="V1902" s="679">
        <f t="shared" ca="1" si="329"/>
        <v>0</v>
      </c>
      <c r="W1902" s="679">
        <f t="shared" ca="1" si="315"/>
        <v>0</v>
      </c>
      <c r="X1902" s="679">
        <f t="shared" ca="1" si="329"/>
        <v>0</v>
      </c>
      <c r="Y1902" s="679">
        <f t="shared" ca="1" si="329"/>
        <v>33645.229429102168</v>
      </c>
      <c r="Z1902" s="679">
        <f t="shared" ca="1" si="329"/>
        <v>0</v>
      </c>
      <c r="AA1902" t="str">
        <f t="shared" si="321"/>
        <v>ASR_Financial_Report_SHP21Final</v>
      </c>
      <c r="AB1902" s="960">
        <f t="shared" si="322"/>
        <v>44658</v>
      </c>
      <c r="AC1902" t="str">
        <f t="shared" si="323"/>
        <v>Unaudited</v>
      </c>
    </row>
    <row r="1903" spans="1:29" x14ac:dyDescent="0.25">
      <c r="A1903" t="s">
        <v>420</v>
      </c>
      <c r="B1903" t="s">
        <v>1366</v>
      </c>
      <c r="C1903" t="s">
        <v>1367</v>
      </c>
      <c r="D1903">
        <v>1900</v>
      </c>
      <c r="E1903" s="960">
        <v>1</v>
      </c>
      <c r="F1903" t="s">
        <v>439</v>
      </c>
      <c r="G1903" s="960">
        <v>182</v>
      </c>
      <c r="H1903" t="s">
        <v>384</v>
      </c>
      <c r="I1903" s="940" t="s">
        <v>487</v>
      </c>
      <c r="J1903" s="940" t="s">
        <v>490</v>
      </c>
      <c r="K1903" s="940" t="s">
        <v>491</v>
      </c>
      <c r="L1903" s="940" t="s">
        <v>63</v>
      </c>
      <c r="M1903" s="965" t="s">
        <v>343</v>
      </c>
      <c r="N1903" s="679">
        <f t="shared" ca="1" si="330"/>
        <v>0</v>
      </c>
      <c r="O1903" s="679">
        <f t="shared" ca="1" si="329"/>
        <v>0</v>
      </c>
      <c r="P1903" s="679">
        <f t="shared" ca="1" si="329"/>
        <v>0</v>
      </c>
      <c r="Q1903" s="679">
        <f t="shared" ca="1" si="329"/>
        <v>0</v>
      </c>
      <c r="R1903" s="679">
        <f t="shared" ca="1" si="329"/>
        <v>0</v>
      </c>
      <c r="S1903" s="679">
        <f t="shared" ca="1" si="329"/>
        <v>0</v>
      </c>
      <c r="T1903" s="679">
        <f t="shared" ca="1" si="329"/>
        <v>0</v>
      </c>
      <c r="U1903" s="679">
        <f t="shared" ca="1" si="329"/>
        <v>0</v>
      </c>
      <c r="V1903" s="679">
        <f t="shared" ca="1" si="329"/>
        <v>0</v>
      </c>
      <c r="W1903" s="679">
        <f t="shared" ca="1" si="329"/>
        <v>0</v>
      </c>
      <c r="X1903" s="679">
        <f t="shared" ca="1" si="329"/>
        <v>0</v>
      </c>
      <c r="Y1903" s="679">
        <f t="shared" ca="1" si="329"/>
        <v>0</v>
      </c>
      <c r="Z1903" s="679">
        <f t="shared" ca="1" si="329"/>
        <v>0</v>
      </c>
      <c r="AA1903" t="str">
        <f t="shared" si="321"/>
        <v>ASR_Financial_Report_SHP21Final</v>
      </c>
      <c r="AB1903" s="960">
        <f t="shared" si="322"/>
        <v>44658</v>
      </c>
      <c r="AC1903" t="str">
        <f t="shared" si="323"/>
        <v>Unaudited</v>
      </c>
    </row>
    <row r="1904" spans="1:29" x14ac:dyDescent="0.25">
      <c r="A1904" t="s">
        <v>420</v>
      </c>
      <c r="B1904" t="s">
        <v>1366</v>
      </c>
      <c r="C1904" t="s">
        <v>1367</v>
      </c>
      <c r="D1904">
        <v>1900</v>
      </c>
      <c r="E1904" s="960">
        <v>1</v>
      </c>
      <c r="F1904" t="s">
        <v>439</v>
      </c>
      <c r="G1904" s="960">
        <v>182</v>
      </c>
      <c r="H1904" t="s">
        <v>384</v>
      </c>
      <c r="I1904" s="940" t="s">
        <v>487</v>
      </c>
      <c r="J1904" s="940" t="s">
        <v>490</v>
      </c>
      <c r="K1904" s="940" t="s">
        <v>1000</v>
      </c>
      <c r="L1904" s="948" t="s">
        <v>896</v>
      </c>
      <c r="M1904" s="963" t="s">
        <v>897</v>
      </c>
      <c r="N1904" s="679">
        <f t="shared" ca="1" si="330"/>
        <v>1387809.013879193</v>
      </c>
      <c r="O1904" s="679">
        <f t="shared" ca="1" si="329"/>
        <v>1380916.3938791929</v>
      </c>
      <c r="P1904" s="679">
        <f t="shared" ca="1" si="329"/>
        <v>0</v>
      </c>
      <c r="Q1904" s="679">
        <f t="shared" ca="1" si="329"/>
        <v>0</v>
      </c>
      <c r="R1904" s="679">
        <f t="shared" ca="1" si="329"/>
        <v>0</v>
      </c>
      <c r="S1904" s="679">
        <f t="shared" ca="1" si="329"/>
        <v>3446.31</v>
      </c>
      <c r="T1904" s="679">
        <f t="shared" ca="1" si="329"/>
        <v>0</v>
      </c>
      <c r="U1904" s="679">
        <f t="shared" ca="1" si="329"/>
        <v>3446.31</v>
      </c>
      <c r="V1904" s="679">
        <f t="shared" ca="1" si="329"/>
        <v>0</v>
      </c>
      <c r="W1904" s="679">
        <f t="shared" ca="1" si="329"/>
        <v>0</v>
      </c>
      <c r="X1904" s="679">
        <f t="shared" ca="1" si="329"/>
        <v>0</v>
      </c>
      <c r="Y1904" s="679">
        <f t="shared" ca="1" si="329"/>
        <v>0</v>
      </c>
      <c r="Z1904" s="679">
        <f t="shared" ca="1" si="329"/>
        <v>0</v>
      </c>
      <c r="AA1904" t="str">
        <f t="shared" si="321"/>
        <v>ASR_Financial_Report_SHP21Final</v>
      </c>
      <c r="AB1904" s="960">
        <f t="shared" si="322"/>
        <v>44658</v>
      </c>
      <c r="AC1904" t="str">
        <f t="shared" si="323"/>
        <v>Unaudited</v>
      </c>
    </row>
    <row r="1905" spans="1:29" x14ac:dyDescent="0.25">
      <c r="A1905" t="s">
        <v>420</v>
      </c>
      <c r="B1905" t="s">
        <v>1366</v>
      </c>
      <c r="C1905" t="s">
        <v>1367</v>
      </c>
      <c r="D1905">
        <v>1900</v>
      </c>
      <c r="E1905" s="960">
        <v>1</v>
      </c>
      <c r="F1905" t="s">
        <v>439</v>
      </c>
      <c r="G1905" s="960">
        <v>182</v>
      </c>
      <c r="H1905" t="s">
        <v>384</v>
      </c>
      <c r="I1905" s="965" t="s">
        <v>487</v>
      </c>
      <c r="J1905" s="965" t="s">
        <v>13</v>
      </c>
      <c r="K1905" s="965" t="s">
        <v>492</v>
      </c>
      <c r="L1905" s="940" t="s">
        <v>94</v>
      </c>
      <c r="M1905" s="965" t="s">
        <v>146</v>
      </c>
      <c r="N1905" s="679">
        <f t="shared" ca="1" si="330"/>
        <v>0</v>
      </c>
      <c r="O1905" s="679">
        <f t="shared" ca="1" si="329"/>
        <v>0</v>
      </c>
      <c r="P1905" s="679">
        <f t="shared" ca="1" si="329"/>
        <v>0</v>
      </c>
      <c r="Q1905" s="679">
        <f t="shared" ca="1" si="329"/>
        <v>0</v>
      </c>
      <c r="R1905" s="679">
        <f t="shared" ca="1" si="329"/>
        <v>0</v>
      </c>
      <c r="S1905" s="679">
        <f t="shared" ca="1" si="329"/>
        <v>0</v>
      </c>
      <c r="T1905" s="679">
        <f t="shared" ca="1" si="329"/>
        <v>0</v>
      </c>
      <c r="U1905" s="679">
        <f t="shared" ca="1" si="329"/>
        <v>0</v>
      </c>
      <c r="V1905" s="679">
        <f t="shared" ca="1" si="329"/>
        <v>0</v>
      </c>
      <c r="W1905" s="679">
        <f t="shared" ca="1" si="329"/>
        <v>0</v>
      </c>
      <c r="X1905" s="679">
        <f t="shared" ca="1" si="329"/>
        <v>0</v>
      </c>
      <c r="Y1905" s="679">
        <f t="shared" ca="1" si="329"/>
        <v>0</v>
      </c>
      <c r="Z1905" s="679">
        <f t="shared" ca="1" si="329"/>
        <v>0</v>
      </c>
      <c r="AA1905" t="str">
        <f t="shared" si="321"/>
        <v>ASR_Financial_Report_SHP21Final</v>
      </c>
      <c r="AB1905" s="960">
        <f t="shared" si="322"/>
        <v>44658</v>
      </c>
      <c r="AC1905" t="str">
        <f t="shared" si="323"/>
        <v>Unaudited</v>
      </c>
    </row>
    <row r="1906" spans="1:29" x14ac:dyDescent="0.25">
      <c r="A1906" t="s">
        <v>420</v>
      </c>
      <c r="B1906" t="s">
        <v>1366</v>
      </c>
      <c r="C1906" t="s">
        <v>1367</v>
      </c>
      <c r="D1906">
        <v>1900</v>
      </c>
      <c r="E1906" s="960">
        <v>1</v>
      </c>
      <c r="F1906" t="s">
        <v>439</v>
      </c>
      <c r="G1906" s="960">
        <v>182</v>
      </c>
      <c r="H1906" t="s">
        <v>384</v>
      </c>
      <c r="I1906" s="940" t="s">
        <v>487</v>
      </c>
      <c r="J1906" s="940" t="s">
        <v>13</v>
      </c>
      <c r="K1906" s="940" t="s">
        <v>13</v>
      </c>
      <c r="L1906" s="946" t="s">
        <v>35</v>
      </c>
      <c r="M1906" s="966" t="s">
        <v>13</v>
      </c>
      <c r="N1906" s="679">
        <f t="shared" ca="1" si="330"/>
        <v>269879.05418136041</v>
      </c>
      <c r="O1906" s="679">
        <f t="shared" ca="1" si="329"/>
        <v>77059.37815823892</v>
      </c>
      <c r="P1906" s="679">
        <f t="shared" ca="1" si="329"/>
        <v>0</v>
      </c>
      <c r="Q1906" s="679">
        <f t="shared" ca="1" si="329"/>
        <v>42710.816023121501</v>
      </c>
      <c r="R1906" s="679">
        <f t="shared" ca="1" si="329"/>
        <v>0</v>
      </c>
      <c r="S1906" s="679">
        <f t="shared" ca="1" si="329"/>
        <v>0</v>
      </c>
      <c r="T1906" s="679">
        <f t="shared" ca="1" si="329"/>
        <v>0</v>
      </c>
      <c r="U1906" s="679">
        <f t="shared" ca="1" si="329"/>
        <v>0</v>
      </c>
      <c r="V1906" s="679">
        <f t="shared" ca="1" si="329"/>
        <v>0</v>
      </c>
      <c r="W1906" s="679">
        <f t="shared" ca="1" si="329"/>
        <v>0</v>
      </c>
      <c r="X1906" s="679">
        <f t="shared" ca="1" si="329"/>
        <v>150108.85999999999</v>
      </c>
      <c r="Y1906" s="679">
        <f t="shared" ca="1" si="329"/>
        <v>0</v>
      </c>
      <c r="Z1906" s="679">
        <f t="shared" ca="1" si="329"/>
        <v>0</v>
      </c>
      <c r="AA1906" t="str">
        <f t="shared" si="321"/>
        <v>ASR_Financial_Report_SHP21Final</v>
      </c>
      <c r="AB1906" s="960">
        <f t="shared" si="322"/>
        <v>44658</v>
      </c>
      <c r="AC1906" t="str">
        <f t="shared" si="323"/>
        <v>Unaudited</v>
      </c>
    </row>
    <row r="1907" spans="1:29" x14ac:dyDescent="0.25">
      <c r="A1907" t="s">
        <v>420</v>
      </c>
      <c r="B1907" t="s">
        <v>1366</v>
      </c>
      <c r="C1907" t="s">
        <v>1367</v>
      </c>
      <c r="D1907">
        <v>1900</v>
      </c>
      <c r="E1907" s="960">
        <v>1</v>
      </c>
      <c r="F1907" t="s">
        <v>439</v>
      </c>
      <c r="G1907" s="960">
        <v>182</v>
      </c>
      <c r="H1907" t="s">
        <v>384</v>
      </c>
      <c r="I1907" s="940" t="s">
        <v>488</v>
      </c>
      <c r="J1907" s="940" t="s">
        <v>444</v>
      </c>
      <c r="K1907" s="940" t="s">
        <v>0</v>
      </c>
      <c r="L1907" s="946">
        <v>2.1</v>
      </c>
      <c r="M1907" s="966" t="s">
        <v>147</v>
      </c>
      <c r="N1907" s="679">
        <f t="shared" ca="1" si="330"/>
        <v>10210337.469999999</v>
      </c>
      <c r="O1907" s="679">
        <f t="shared" ca="1" si="329"/>
        <v>5751083.3200000003</v>
      </c>
      <c r="P1907" s="679">
        <f t="shared" ca="1" si="329"/>
        <v>444532.6</v>
      </c>
      <c r="Q1907" s="679">
        <f t="shared" ca="1" si="329"/>
        <v>2477253.8199999998</v>
      </c>
      <c r="R1907" s="679">
        <f t="shared" ca="1" si="329"/>
        <v>914366.11</v>
      </c>
      <c r="S1907" s="679">
        <f t="shared" ca="1" si="329"/>
        <v>34056.840000000004</v>
      </c>
      <c r="T1907" s="679">
        <f t="shared" ca="1" si="329"/>
        <v>30164.54</v>
      </c>
      <c r="U1907" s="679">
        <f t="shared" ca="1" si="329"/>
        <v>0</v>
      </c>
      <c r="V1907" s="679">
        <f t="shared" ca="1" si="329"/>
        <v>85192.780000000013</v>
      </c>
      <c r="W1907" s="679">
        <f t="shared" ca="1" si="329"/>
        <v>146354.03</v>
      </c>
      <c r="X1907" s="679">
        <f t="shared" ca="1" si="329"/>
        <v>29966.549999999996</v>
      </c>
      <c r="Y1907" s="679">
        <f t="shared" ca="1" si="329"/>
        <v>297366.88</v>
      </c>
      <c r="Z1907" s="679">
        <f t="shared" ca="1" si="329"/>
        <v>0</v>
      </c>
      <c r="AA1907" t="str">
        <f t="shared" si="321"/>
        <v>ASR_Financial_Report_SHP21Final</v>
      </c>
      <c r="AB1907" s="960">
        <f t="shared" si="322"/>
        <v>44658</v>
      </c>
      <c r="AC1907" t="str">
        <f t="shared" si="323"/>
        <v>Unaudited</v>
      </c>
    </row>
    <row r="1908" spans="1:29" ht="30" x14ac:dyDescent="0.25">
      <c r="A1908" t="s">
        <v>420</v>
      </c>
      <c r="B1908" t="s">
        <v>1366</v>
      </c>
      <c r="C1908" t="s">
        <v>1367</v>
      </c>
      <c r="D1908">
        <v>1900</v>
      </c>
      <c r="E1908" s="960">
        <v>1</v>
      </c>
      <c r="F1908" t="s">
        <v>439</v>
      </c>
      <c r="G1908" s="960">
        <v>182</v>
      </c>
      <c r="H1908" t="s">
        <v>384</v>
      </c>
      <c r="I1908" s="940" t="s">
        <v>488</v>
      </c>
      <c r="J1908" s="940" t="s">
        <v>444</v>
      </c>
      <c r="K1908" s="940" t="s">
        <v>0</v>
      </c>
      <c r="L1908" s="950">
        <v>2.2000000000000002</v>
      </c>
      <c r="M1908" s="967" t="s">
        <v>148</v>
      </c>
      <c r="N1908" s="679">
        <f t="shared" ca="1" si="330"/>
        <v>162267.61513853</v>
      </c>
      <c r="O1908" s="679">
        <f t="shared" ca="1" si="329"/>
        <v>143491.019000398</v>
      </c>
      <c r="P1908" s="679">
        <f t="shared" ca="1" si="329"/>
        <v>13231.350950701421</v>
      </c>
      <c r="Q1908" s="679">
        <f t="shared" ca="1" si="329"/>
        <v>3275.2652489180678</v>
      </c>
      <c r="R1908" s="679">
        <f t="shared" ca="1" si="329"/>
        <v>1156.2063320503737</v>
      </c>
      <c r="S1908" s="679">
        <f t="shared" ca="1" si="329"/>
        <v>-1036.511145477278</v>
      </c>
      <c r="T1908" s="679">
        <f t="shared" ca="1" si="329"/>
        <v>752.61308895073807</v>
      </c>
      <c r="U1908" s="679">
        <f t="shared" ca="1" si="329"/>
        <v>0</v>
      </c>
      <c r="V1908" s="679">
        <f t="shared" ca="1" si="329"/>
        <v>107.67302252652637</v>
      </c>
      <c r="W1908" s="679">
        <f t="shared" ca="1" si="329"/>
        <v>185.4346774271541</v>
      </c>
      <c r="X1908" s="679">
        <f t="shared" ca="1" si="329"/>
        <v>285.0308128824289</v>
      </c>
      <c r="Y1908" s="679">
        <f t="shared" ca="1" si="329"/>
        <v>819.53315015255589</v>
      </c>
      <c r="Z1908" s="679">
        <f t="shared" ca="1" si="329"/>
        <v>0</v>
      </c>
      <c r="AA1908" t="str">
        <f t="shared" si="321"/>
        <v>ASR_Financial_Report_SHP21Final</v>
      </c>
      <c r="AB1908" s="960">
        <f t="shared" si="322"/>
        <v>44658</v>
      </c>
      <c r="AC1908" t="str">
        <f t="shared" si="323"/>
        <v>Unaudited</v>
      </c>
    </row>
    <row r="1909" spans="1:29" x14ac:dyDescent="0.25">
      <c r="A1909" t="s">
        <v>420</v>
      </c>
      <c r="B1909" t="s">
        <v>1366</v>
      </c>
      <c r="C1909" t="s">
        <v>1367</v>
      </c>
      <c r="D1909">
        <v>1900</v>
      </c>
      <c r="E1909" s="960">
        <v>1</v>
      </c>
      <c r="F1909" t="s">
        <v>439</v>
      </c>
      <c r="G1909" s="960">
        <v>182</v>
      </c>
      <c r="H1909" t="s">
        <v>384</v>
      </c>
      <c r="I1909" s="966" t="s">
        <v>488</v>
      </c>
      <c r="J1909" s="966" t="s">
        <v>444</v>
      </c>
      <c r="K1909" s="966" t="s">
        <v>0</v>
      </c>
      <c r="L1909" s="946">
        <v>2.2999999999999998</v>
      </c>
      <c r="M1909" s="966" t="s">
        <v>149</v>
      </c>
      <c r="N1909" s="679">
        <f t="shared" ca="1" si="330"/>
        <v>3508402.8799999906</v>
      </c>
      <c r="O1909" s="679">
        <f t="shared" ca="1" si="329"/>
        <v>2565642.3899999899</v>
      </c>
      <c r="P1909" s="679">
        <f t="shared" ca="1" si="329"/>
        <v>278909.93</v>
      </c>
      <c r="Q1909" s="679">
        <f t="shared" ca="1" si="329"/>
        <v>307893.34000000003</v>
      </c>
      <c r="R1909" s="679">
        <f t="shared" ca="1" si="329"/>
        <v>233945.43</v>
      </c>
      <c r="S1909" s="679">
        <f t="shared" ca="1" si="329"/>
        <v>5057.29</v>
      </c>
      <c r="T1909" s="679">
        <f t="shared" ca="1" si="329"/>
        <v>48784.229999999996</v>
      </c>
      <c r="U1909" s="679">
        <f t="shared" ca="1" si="329"/>
        <v>1020.29</v>
      </c>
      <c r="V1909" s="679">
        <f t="shared" ca="1" si="329"/>
        <v>25132.99</v>
      </c>
      <c r="W1909" s="679">
        <f t="shared" ca="1" si="329"/>
        <v>6020.6</v>
      </c>
      <c r="X1909" s="679">
        <f t="shared" ca="1" si="329"/>
        <v>3568.4799999999996</v>
      </c>
      <c r="Y1909" s="679">
        <f t="shared" ca="1" si="329"/>
        <v>32427.910000000003</v>
      </c>
      <c r="Z1909" s="679">
        <f t="shared" ca="1" si="329"/>
        <v>0</v>
      </c>
      <c r="AA1909" t="str">
        <f t="shared" si="321"/>
        <v>ASR_Financial_Report_SHP21Final</v>
      </c>
      <c r="AB1909" s="960">
        <f t="shared" si="322"/>
        <v>44658</v>
      </c>
      <c r="AC1909" t="str">
        <f t="shared" si="323"/>
        <v>Unaudited</v>
      </c>
    </row>
    <row r="1910" spans="1:29" x14ac:dyDescent="0.25">
      <c r="A1910" t="s">
        <v>420</v>
      </c>
      <c r="B1910" t="s">
        <v>1366</v>
      </c>
      <c r="C1910" t="s">
        <v>1367</v>
      </c>
      <c r="D1910">
        <v>1900</v>
      </c>
      <c r="E1910" s="960">
        <v>1</v>
      </c>
      <c r="F1910" t="s">
        <v>439</v>
      </c>
      <c r="G1910" s="960">
        <v>182</v>
      </c>
      <c r="H1910" t="s">
        <v>384</v>
      </c>
      <c r="I1910" s="940" t="s">
        <v>488</v>
      </c>
      <c r="J1910" s="940" t="s">
        <v>444</v>
      </c>
      <c r="K1910" s="940" t="s">
        <v>0</v>
      </c>
      <c r="L1910" s="940">
        <v>2.4</v>
      </c>
      <c r="M1910" s="965" t="s">
        <v>150</v>
      </c>
      <c r="N1910" s="679">
        <f t="shared" ca="1" si="330"/>
        <v>3320745.140000009</v>
      </c>
      <c r="O1910" s="679">
        <f t="shared" ca="1" si="329"/>
        <v>1992723.76000001</v>
      </c>
      <c r="P1910" s="679">
        <f t="shared" ca="1" si="329"/>
        <v>134581.48000000001</v>
      </c>
      <c r="Q1910" s="679">
        <f t="shared" ca="1" si="329"/>
        <v>871966.28999999899</v>
      </c>
      <c r="R1910" s="679">
        <f t="shared" ca="1" si="329"/>
        <v>164348.57999999999</v>
      </c>
      <c r="S1910" s="679">
        <f t="shared" ca="1" si="329"/>
        <v>19056.22</v>
      </c>
      <c r="T1910" s="679">
        <f t="shared" ca="1" si="329"/>
        <v>52041.32</v>
      </c>
      <c r="U1910" s="679">
        <f t="shared" ca="1" si="329"/>
        <v>122.94</v>
      </c>
      <c r="V1910" s="679">
        <f t="shared" ca="1" si="329"/>
        <v>32603.84</v>
      </c>
      <c r="W1910" s="679">
        <f t="shared" ca="1" si="329"/>
        <v>29560.480000000003</v>
      </c>
      <c r="X1910" s="679">
        <f t="shared" ca="1" si="329"/>
        <v>3945.56</v>
      </c>
      <c r="Y1910" s="679">
        <f t="shared" ca="1" si="329"/>
        <v>19794.670000000002</v>
      </c>
      <c r="Z1910" s="679">
        <f t="shared" ca="1" si="329"/>
        <v>0</v>
      </c>
      <c r="AA1910" t="str">
        <f t="shared" si="321"/>
        <v>ASR_Financial_Report_SHP21Final</v>
      </c>
      <c r="AB1910" s="960">
        <f t="shared" si="322"/>
        <v>44658</v>
      </c>
      <c r="AC1910" t="str">
        <f t="shared" si="323"/>
        <v>Unaudited</v>
      </c>
    </row>
    <row r="1911" spans="1:29" ht="30" x14ac:dyDescent="0.25">
      <c r="A1911" t="s">
        <v>420</v>
      </c>
      <c r="B1911" t="s">
        <v>1366</v>
      </c>
      <c r="C1911" t="s">
        <v>1367</v>
      </c>
      <c r="D1911">
        <v>1900</v>
      </c>
      <c r="E1911" s="960">
        <v>1</v>
      </c>
      <c r="F1911" t="s">
        <v>439</v>
      </c>
      <c r="G1911" s="960">
        <v>182</v>
      </c>
      <c r="H1911" t="s">
        <v>384</v>
      </c>
      <c r="I1911" s="940" t="s">
        <v>488</v>
      </c>
      <c r="J1911" s="940" t="s">
        <v>444</v>
      </c>
      <c r="K1911" s="940" t="s">
        <v>0</v>
      </c>
      <c r="L1911" s="940">
        <v>2.5</v>
      </c>
      <c r="M1911" s="965" t="s">
        <v>151</v>
      </c>
      <c r="N1911" s="679">
        <f t="shared" ca="1" si="330"/>
        <v>128033.85699864717</v>
      </c>
      <c r="O1911" s="679">
        <f t="shared" ca="1" si="329"/>
        <v>113732.41656328864</v>
      </c>
      <c r="P1911" s="679">
        <f t="shared" ca="1" si="329"/>
        <v>10316.71781948924</v>
      </c>
      <c r="Q1911" s="679">
        <f t="shared" ca="1" si="329"/>
        <v>1440.8612018204797</v>
      </c>
      <c r="R1911" s="679">
        <f t="shared" ca="1" si="329"/>
        <v>481.05710770280365</v>
      </c>
      <c r="S1911" s="679">
        <f t="shared" ca="1" si="329"/>
        <v>-746.27080665283552</v>
      </c>
      <c r="T1911" s="679">
        <f t="shared" ca="1" si="329"/>
        <v>2515.623597464345</v>
      </c>
      <c r="U1911" s="679">
        <f t="shared" ca="1" si="329"/>
        <v>-35.054033968377162</v>
      </c>
      <c r="V1911" s="679">
        <f t="shared" ca="1" si="329"/>
        <v>70.363415608676803</v>
      </c>
      <c r="W1911" s="679">
        <f t="shared" ca="1" si="329"/>
        <v>42.168048045075963</v>
      </c>
      <c r="X1911" s="679">
        <f t="shared" ca="1" si="329"/>
        <v>71.45534894263163</v>
      </c>
      <c r="Y1911" s="679">
        <f t="shared" ca="1" si="329"/>
        <v>144.51873690649845</v>
      </c>
      <c r="Z1911" s="679">
        <f t="shared" ca="1" si="329"/>
        <v>0</v>
      </c>
      <c r="AA1911" t="str">
        <f t="shared" si="321"/>
        <v>ASR_Financial_Report_SHP21Final</v>
      </c>
      <c r="AB1911" s="960">
        <f t="shared" si="322"/>
        <v>44658</v>
      </c>
      <c r="AC1911" t="str">
        <f t="shared" si="323"/>
        <v>Unaudited</v>
      </c>
    </row>
    <row r="1912" spans="1:29" x14ac:dyDescent="0.25">
      <c r="A1912" t="s">
        <v>420</v>
      </c>
      <c r="B1912" t="s">
        <v>1366</v>
      </c>
      <c r="C1912" t="s">
        <v>1367</v>
      </c>
      <c r="D1912">
        <v>1900</v>
      </c>
      <c r="E1912" s="960">
        <v>1</v>
      </c>
      <c r="F1912" t="s">
        <v>439</v>
      </c>
      <c r="G1912" s="960">
        <v>182</v>
      </c>
      <c r="H1912" t="s">
        <v>384</v>
      </c>
      <c r="I1912" s="940" t="s">
        <v>488</v>
      </c>
      <c r="J1912" s="940" t="s">
        <v>444</v>
      </c>
      <c r="K1912" s="940" t="s">
        <v>0</v>
      </c>
      <c r="L1912" s="940" t="s">
        <v>96</v>
      </c>
      <c r="M1912" s="965" t="s">
        <v>7</v>
      </c>
      <c r="N1912" s="679">
        <f t="shared" ca="1" si="330"/>
        <v>0</v>
      </c>
      <c r="O1912" s="679">
        <f t="shared" ca="1" si="329"/>
        <v>0</v>
      </c>
      <c r="P1912" s="679">
        <f t="shared" ca="1" si="329"/>
        <v>0</v>
      </c>
      <c r="Q1912" s="679">
        <f t="shared" ca="1" si="329"/>
        <v>0</v>
      </c>
      <c r="R1912" s="679">
        <f t="shared" ca="1" si="329"/>
        <v>0</v>
      </c>
      <c r="S1912" s="679">
        <f t="shared" ca="1" si="329"/>
        <v>0</v>
      </c>
      <c r="T1912" s="679">
        <f t="shared" ca="1" si="329"/>
        <v>0</v>
      </c>
      <c r="U1912" s="679">
        <f t="shared" ca="1" si="329"/>
        <v>0</v>
      </c>
      <c r="V1912" s="679">
        <f t="shared" ca="1" si="329"/>
        <v>0</v>
      </c>
      <c r="W1912" s="679">
        <f t="shared" ca="1" si="329"/>
        <v>0</v>
      </c>
      <c r="X1912" s="679">
        <f t="shared" ca="1" si="329"/>
        <v>0</v>
      </c>
      <c r="Y1912" s="679">
        <f t="shared" ca="1" si="329"/>
        <v>0</v>
      </c>
      <c r="Z1912" s="679">
        <f t="shared" ca="1" si="329"/>
        <v>0</v>
      </c>
      <c r="AA1912" t="str">
        <f t="shared" si="321"/>
        <v>ASR_Financial_Report_SHP21Final</v>
      </c>
      <c r="AB1912" s="960">
        <f t="shared" si="322"/>
        <v>44658</v>
      </c>
      <c r="AC1912" t="str">
        <f t="shared" si="323"/>
        <v>Unaudited</v>
      </c>
    </row>
    <row r="1913" spans="1:29" x14ac:dyDescent="0.25">
      <c r="A1913" t="s">
        <v>420</v>
      </c>
      <c r="B1913" t="s">
        <v>1366</v>
      </c>
      <c r="C1913" t="s">
        <v>1367</v>
      </c>
      <c r="D1913">
        <v>1900</v>
      </c>
      <c r="E1913" s="960">
        <v>1</v>
      </c>
      <c r="F1913" t="s">
        <v>439</v>
      </c>
      <c r="G1913" s="960">
        <v>182</v>
      </c>
      <c r="H1913" t="s">
        <v>384</v>
      </c>
      <c r="I1913" s="940" t="s">
        <v>488</v>
      </c>
      <c r="J1913" s="940" t="s">
        <v>444</v>
      </c>
      <c r="K1913" s="940" t="s">
        <v>0</v>
      </c>
      <c r="L1913" s="948" t="s">
        <v>152</v>
      </c>
      <c r="M1913" s="963" t="s">
        <v>451</v>
      </c>
      <c r="N1913" s="679">
        <f t="shared" ca="1" si="330"/>
        <v>0</v>
      </c>
      <c r="O1913" s="679">
        <f t="shared" ca="1" si="329"/>
        <v>0</v>
      </c>
      <c r="P1913" s="679">
        <f t="shared" ca="1" si="329"/>
        <v>0</v>
      </c>
      <c r="Q1913" s="679">
        <f t="shared" ca="1" si="329"/>
        <v>0</v>
      </c>
      <c r="R1913" s="679">
        <f t="shared" ca="1" si="329"/>
        <v>0</v>
      </c>
      <c r="S1913" s="679">
        <f t="shared" ca="1" si="329"/>
        <v>0</v>
      </c>
      <c r="T1913" s="679">
        <f t="shared" ca="1" si="329"/>
        <v>0</v>
      </c>
      <c r="U1913" s="679">
        <f t="shared" ca="1" si="329"/>
        <v>0</v>
      </c>
      <c r="V1913" s="679">
        <f t="shared" ca="1" si="329"/>
        <v>0</v>
      </c>
      <c r="W1913" s="679">
        <f t="shared" ca="1" si="329"/>
        <v>0</v>
      </c>
      <c r="X1913" s="679">
        <f t="shared" ca="1" si="329"/>
        <v>0</v>
      </c>
      <c r="Y1913" s="679">
        <f t="shared" ca="1" si="329"/>
        <v>0</v>
      </c>
      <c r="Z1913" s="679">
        <f t="shared" ca="1" si="329"/>
        <v>0</v>
      </c>
      <c r="AA1913" t="str">
        <f t="shared" si="321"/>
        <v>ASR_Financial_Report_SHP21Final</v>
      </c>
      <c r="AB1913" s="960">
        <f t="shared" si="322"/>
        <v>44658</v>
      </c>
      <c r="AC1913" t="str">
        <f t="shared" si="323"/>
        <v>Unaudited</v>
      </c>
    </row>
    <row r="1914" spans="1:29" x14ac:dyDescent="0.25">
      <c r="A1914" t="s">
        <v>420</v>
      </c>
      <c r="B1914" t="s">
        <v>1366</v>
      </c>
      <c r="C1914" t="s">
        <v>1367</v>
      </c>
      <c r="D1914">
        <v>1900</v>
      </c>
      <c r="E1914" s="960">
        <v>1</v>
      </c>
      <c r="F1914" t="s">
        <v>439</v>
      </c>
      <c r="G1914" s="960">
        <v>182</v>
      </c>
      <c r="H1914" t="s">
        <v>384</v>
      </c>
      <c r="I1914" s="965" t="s">
        <v>488</v>
      </c>
      <c r="J1914" s="965" t="s">
        <v>444</v>
      </c>
      <c r="K1914" s="965" t="s">
        <v>0</v>
      </c>
      <c r="L1914" s="940" t="s">
        <v>898</v>
      </c>
      <c r="M1914" s="965" t="s">
        <v>24</v>
      </c>
      <c r="N1914" s="679">
        <f t="shared" ca="1" si="330"/>
        <v>196147.84</v>
      </c>
      <c r="O1914" s="679">
        <f t="shared" ca="1" si="329"/>
        <v>0</v>
      </c>
      <c r="P1914" s="679">
        <f t="shared" ca="1" si="329"/>
        <v>85776.56</v>
      </c>
      <c r="Q1914" s="679">
        <f t="shared" ca="1" si="329"/>
        <v>110371.28</v>
      </c>
      <c r="R1914" s="679">
        <f t="shared" ca="1" si="329"/>
        <v>0</v>
      </c>
      <c r="S1914" s="679">
        <f t="shared" ca="1" si="329"/>
        <v>0</v>
      </c>
      <c r="T1914" s="679">
        <f t="shared" ca="1" si="329"/>
        <v>0</v>
      </c>
      <c r="U1914" s="679">
        <f t="shared" ca="1" si="329"/>
        <v>0</v>
      </c>
      <c r="V1914" s="679">
        <f t="shared" ca="1" si="329"/>
        <v>0</v>
      </c>
      <c r="W1914" s="679">
        <f t="shared" ca="1" si="329"/>
        <v>0</v>
      </c>
      <c r="X1914" s="679">
        <f t="shared" ca="1" si="329"/>
        <v>0</v>
      </c>
      <c r="Y1914" s="679">
        <f t="shared" ca="1" si="329"/>
        <v>0</v>
      </c>
      <c r="Z1914" s="679">
        <f t="shared" ca="1" si="329"/>
        <v>0</v>
      </c>
      <c r="AA1914" t="str">
        <f t="shared" si="321"/>
        <v>ASR_Financial_Report_SHP21Final</v>
      </c>
      <c r="AB1914" s="960">
        <f t="shared" si="322"/>
        <v>44658</v>
      </c>
      <c r="AC1914" t="str">
        <f t="shared" si="323"/>
        <v>Unaudited</v>
      </c>
    </row>
    <row r="1915" spans="1:29" x14ac:dyDescent="0.25">
      <c r="A1915" t="s">
        <v>420</v>
      </c>
      <c r="B1915" t="s">
        <v>1366</v>
      </c>
      <c r="C1915" t="s">
        <v>1367</v>
      </c>
      <c r="D1915">
        <v>1900</v>
      </c>
      <c r="E1915" s="960">
        <v>1</v>
      </c>
      <c r="F1915" t="s">
        <v>439</v>
      </c>
      <c r="G1915" s="960">
        <v>182</v>
      </c>
      <c r="H1915" t="s">
        <v>384</v>
      </c>
      <c r="I1915" s="940" t="s">
        <v>488</v>
      </c>
      <c r="J1915" s="940" t="s">
        <v>444</v>
      </c>
      <c r="K1915" s="940" t="s">
        <v>53</v>
      </c>
      <c r="L1915" s="940">
        <v>3.1</v>
      </c>
      <c r="M1915" s="965" t="s">
        <v>33</v>
      </c>
      <c r="N1915" s="679">
        <f t="shared" ca="1" si="330"/>
        <v>11515831.400000099</v>
      </c>
      <c r="O1915" s="679">
        <f t="shared" ca="1" si="329"/>
        <v>7774419.4300001105</v>
      </c>
      <c r="P1915" s="679">
        <f t="shared" ca="1" si="329"/>
        <v>563732.76</v>
      </c>
      <c r="Q1915" s="679">
        <f t="shared" ca="1" si="329"/>
        <v>1836514.46999999</v>
      </c>
      <c r="R1915" s="679">
        <f t="shared" ca="1" si="329"/>
        <v>776076.87</v>
      </c>
      <c r="S1915" s="679">
        <f t="shared" ca="1" si="329"/>
        <v>63296.74</v>
      </c>
      <c r="T1915" s="679">
        <f t="shared" ca="1" si="329"/>
        <v>171851.41999999998</v>
      </c>
      <c r="U1915" s="679">
        <f t="shared" ca="1" si="329"/>
        <v>1442.29</v>
      </c>
      <c r="V1915" s="679">
        <f t="shared" ca="1" si="329"/>
        <v>51873.25</v>
      </c>
      <c r="W1915" s="679">
        <f t="shared" ca="1" si="329"/>
        <v>36539.699999999997</v>
      </c>
      <c r="X1915" s="679">
        <f t="shared" ca="1" si="329"/>
        <v>35474.46</v>
      </c>
      <c r="Y1915" s="679">
        <f t="shared" ca="1" si="329"/>
        <v>204610.01</v>
      </c>
      <c r="Z1915" s="679">
        <f t="shared" ca="1" si="329"/>
        <v>0</v>
      </c>
      <c r="AA1915" t="str">
        <f t="shared" si="321"/>
        <v>ASR_Financial_Report_SHP21Final</v>
      </c>
      <c r="AB1915" s="960">
        <f t="shared" si="322"/>
        <v>44658</v>
      </c>
      <c r="AC1915" t="str">
        <f t="shared" si="323"/>
        <v>Unaudited</v>
      </c>
    </row>
    <row r="1916" spans="1:29" x14ac:dyDescent="0.25">
      <c r="A1916" t="s">
        <v>420</v>
      </c>
      <c r="B1916" t="s">
        <v>1366</v>
      </c>
      <c r="C1916" t="s">
        <v>1367</v>
      </c>
      <c r="D1916">
        <v>1900</v>
      </c>
      <c r="E1916" s="960">
        <v>1</v>
      </c>
      <c r="F1916" t="s">
        <v>439</v>
      </c>
      <c r="G1916" s="960">
        <v>182</v>
      </c>
      <c r="H1916" t="s">
        <v>384</v>
      </c>
      <c r="I1916" s="940" t="s">
        <v>488</v>
      </c>
      <c r="J1916" s="940" t="s">
        <v>444</v>
      </c>
      <c r="K1916" s="940" t="s">
        <v>53</v>
      </c>
      <c r="L1916" s="940">
        <v>3.2</v>
      </c>
      <c r="M1916" s="965" t="s">
        <v>34</v>
      </c>
      <c r="N1916" s="679">
        <f t="shared" ca="1" si="330"/>
        <v>13557.54</v>
      </c>
      <c r="O1916" s="679">
        <f t="shared" ca="1" si="329"/>
        <v>5369.51</v>
      </c>
      <c r="P1916" s="679">
        <f t="shared" ca="1" si="329"/>
        <v>223</v>
      </c>
      <c r="Q1916" s="679">
        <f t="shared" ca="1" si="329"/>
        <v>3975.25</v>
      </c>
      <c r="R1916" s="679">
        <f t="shared" ca="1" si="329"/>
        <v>0</v>
      </c>
      <c r="S1916" s="679">
        <f t="shared" ca="1" si="329"/>
        <v>262.37</v>
      </c>
      <c r="T1916" s="679">
        <f t="shared" ca="1" si="329"/>
        <v>1214.48</v>
      </c>
      <c r="U1916" s="679">
        <f t="shared" ca="1" si="329"/>
        <v>700</v>
      </c>
      <c r="V1916" s="679">
        <f t="shared" ca="1" si="329"/>
        <v>517.9</v>
      </c>
      <c r="W1916" s="679">
        <f t="shared" ca="1" si="329"/>
        <v>1287.3399999999999</v>
      </c>
      <c r="X1916" s="679">
        <f t="shared" ca="1" si="329"/>
        <v>7.69</v>
      </c>
      <c r="Y1916" s="679">
        <f t="shared" ca="1" si="329"/>
        <v>0</v>
      </c>
      <c r="Z1916" s="679">
        <f t="shared" ca="1" si="329"/>
        <v>0</v>
      </c>
      <c r="AA1916" t="str">
        <f t="shared" si="321"/>
        <v>ASR_Financial_Report_SHP21Final</v>
      </c>
      <c r="AB1916" s="960">
        <f t="shared" si="322"/>
        <v>44658</v>
      </c>
      <c r="AC1916" t="str">
        <f t="shared" si="323"/>
        <v>Unaudited</v>
      </c>
    </row>
    <row r="1917" spans="1:29" x14ac:dyDescent="0.25">
      <c r="A1917" t="s">
        <v>420</v>
      </c>
      <c r="B1917" t="s">
        <v>1366</v>
      </c>
      <c r="C1917" t="s">
        <v>1367</v>
      </c>
      <c r="D1917">
        <v>1900</v>
      </c>
      <c r="E1917" s="960">
        <v>1</v>
      </c>
      <c r="F1917" t="s">
        <v>439</v>
      </c>
      <c r="G1917" s="960">
        <v>182</v>
      </c>
      <c r="H1917" t="s">
        <v>384</v>
      </c>
      <c r="I1917" s="940" t="s">
        <v>488</v>
      </c>
      <c r="J1917" s="940" t="s">
        <v>444</v>
      </c>
      <c r="K1917" s="940" t="s">
        <v>53</v>
      </c>
      <c r="L1917" s="940">
        <v>3.3</v>
      </c>
      <c r="M1917" s="965" t="s">
        <v>54</v>
      </c>
      <c r="N1917" s="679">
        <f t="shared" ca="1" si="330"/>
        <v>53810.819999999992</v>
      </c>
      <c r="O1917" s="679">
        <f t="shared" ca="1" si="330"/>
        <v>44269.54</v>
      </c>
      <c r="P1917" s="679">
        <f t="shared" ca="1" si="330"/>
        <v>3870.32</v>
      </c>
      <c r="Q1917" s="679">
        <f t="shared" ca="1" si="330"/>
        <v>3351.8900000000003</v>
      </c>
      <c r="R1917" s="679">
        <f t="shared" ca="1" si="330"/>
        <v>792.59</v>
      </c>
      <c r="S1917" s="679">
        <f t="shared" ca="1" si="330"/>
        <v>62.34</v>
      </c>
      <c r="T1917" s="679">
        <f t="shared" ca="1" si="330"/>
        <v>330.82</v>
      </c>
      <c r="U1917" s="679">
        <f t="shared" ca="1" si="330"/>
        <v>11.24</v>
      </c>
      <c r="V1917" s="679">
        <f t="shared" ca="1" si="330"/>
        <v>946.18</v>
      </c>
      <c r="W1917" s="679">
        <f t="shared" ref="W1917:W1980" ca="1" si="331">IF(OR(AND($F1917="PY",W$1&lt;&gt;"Prior Year"),AND($F1917&lt;&gt;"PY",W$1="Prior Year")),0,INDEX(INDIRECT("'MMA Rev-Exp "&amp;$H1917&amp;"'!$A$1:$CA$200"),IF($J1917="Member Months",MATCH($J1917,INDIRECT("'MMA Rev-Exp "&amp;$H1917&amp;"'!$A$1:$A$200"),0),MATCH($L1917,INDIRECT("'MMA Rev-Exp "&amp;$H1917&amp;"'!$B$1:$B$200"),0)),IF($F1917="PY",MATCH("Prior Year Adjustments",INDIRECT("'MMA Rev-Exp "&amp;$H1917&amp;"'!$A$8:$CA$8"),0),MATCH(IF($F1917="Q1","JANUARY - MARCH (Q1)",IF($F1917="Q2","APRIL - JUNE (Q2)",IF($F1917="Q3","JULY - SEPTEMBER (Q3)",IF($F1917="Q4","OCTOBER - DECEMBER (Q4)",0)))),INDIRECT("'MMA Rev-Exp "&amp;$H1917&amp;"'!$A$7:$CA$7"),0)+MATCH(W$1,INDIRECT("'MMA Rev-Exp "&amp;$H1917&amp;"'!$D$8:$CA$8"),0)-1)))</f>
        <v>0</v>
      </c>
      <c r="X1917" s="679">
        <f t="shared" ca="1" si="330"/>
        <v>102.39</v>
      </c>
      <c r="Y1917" s="679">
        <f t="shared" ca="1" si="330"/>
        <v>73.510000000000005</v>
      </c>
      <c r="Z1917" s="679">
        <f t="shared" ca="1" si="330"/>
        <v>0</v>
      </c>
      <c r="AA1917" t="str">
        <f t="shared" si="321"/>
        <v>ASR_Financial_Report_SHP21Final</v>
      </c>
      <c r="AB1917" s="960">
        <f t="shared" si="322"/>
        <v>44658</v>
      </c>
      <c r="AC1917" t="str">
        <f t="shared" si="323"/>
        <v>Unaudited</v>
      </c>
    </row>
    <row r="1918" spans="1:29" x14ac:dyDescent="0.25">
      <c r="A1918" t="s">
        <v>420</v>
      </c>
      <c r="B1918" t="s">
        <v>1366</v>
      </c>
      <c r="C1918" t="s">
        <v>1367</v>
      </c>
      <c r="D1918">
        <v>1900</v>
      </c>
      <c r="E1918" s="960">
        <v>1</v>
      </c>
      <c r="F1918" t="s">
        <v>439</v>
      </c>
      <c r="G1918" s="960">
        <v>182</v>
      </c>
      <c r="H1918" t="s">
        <v>384</v>
      </c>
      <c r="I1918" s="940" t="s">
        <v>488</v>
      </c>
      <c r="J1918" s="940" t="s">
        <v>444</v>
      </c>
      <c r="K1918" s="940" t="s">
        <v>53</v>
      </c>
      <c r="L1918" s="948" t="s">
        <v>44</v>
      </c>
      <c r="M1918" s="963" t="s">
        <v>153</v>
      </c>
      <c r="N1918" s="679">
        <f t="shared" ca="1" si="330"/>
        <v>0</v>
      </c>
      <c r="O1918" s="679">
        <f t="shared" ca="1" si="330"/>
        <v>0</v>
      </c>
      <c r="P1918" s="679">
        <f t="shared" ca="1" si="330"/>
        <v>0</v>
      </c>
      <c r="Q1918" s="679">
        <f t="shared" ca="1" si="330"/>
        <v>0</v>
      </c>
      <c r="R1918" s="679">
        <f t="shared" ca="1" si="330"/>
        <v>0</v>
      </c>
      <c r="S1918" s="679">
        <f t="shared" ca="1" si="330"/>
        <v>0</v>
      </c>
      <c r="T1918" s="679">
        <f t="shared" ca="1" si="330"/>
        <v>0</v>
      </c>
      <c r="U1918" s="679">
        <f t="shared" ca="1" si="330"/>
        <v>0</v>
      </c>
      <c r="V1918" s="679">
        <f t="shared" ca="1" si="330"/>
        <v>0</v>
      </c>
      <c r="W1918" s="679">
        <f t="shared" ca="1" si="331"/>
        <v>0</v>
      </c>
      <c r="X1918" s="679">
        <f t="shared" ca="1" si="330"/>
        <v>0</v>
      </c>
      <c r="Y1918" s="679">
        <f t="shared" ca="1" si="330"/>
        <v>0</v>
      </c>
      <c r="Z1918" s="679">
        <f t="shared" ca="1" si="330"/>
        <v>0</v>
      </c>
      <c r="AA1918" t="str">
        <f t="shared" si="321"/>
        <v>ASR_Financial_Report_SHP21Final</v>
      </c>
      <c r="AB1918" s="960">
        <f t="shared" si="322"/>
        <v>44658</v>
      </c>
      <c r="AC1918" t="str">
        <f t="shared" si="323"/>
        <v>Unaudited</v>
      </c>
    </row>
    <row r="1919" spans="1:29" x14ac:dyDescent="0.25">
      <c r="A1919" t="s">
        <v>420</v>
      </c>
      <c r="B1919" t="s">
        <v>1366</v>
      </c>
      <c r="C1919" t="s">
        <v>1367</v>
      </c>
      <c r="D1919">
        <v>1900</v>
      </c>
      <c r="E1919" s="960">
        <v>1</v>
      </c>
      <c r="F1919" t="s">
        <v>439</v>
      </c>
      <c r="G1919" s="960">
        <v>182</v>
      </c>
      <c r="H1919" t="s">
        <v>384</v>
      </c>
      <c r="I1919" s="965" t="s">
        <v>488</v>
      </c>
      <c r="J1919" s="965" t="s">
        <v>444</v>
      </c>
      <c r="K1919" s="965" t="s">
        <v>53</v>
      </c>
      <c r="L1919" s="940" t="s">
        <v>41</v>
      </c>
      <c r="M1919" s="965" t="s">
        <v>52</v>
      </c>
      <c r="N1919" s="679">
        <f t="shared" ca="1" si="330"/>
        <v>3088664.9499945929</v>
      </c>
      <c r="O1919" s="679">
        <f t="shared" ca="1" si="330"/>
        <v>2538588.4299948099</v>
      </c>
      <c r="P1919" s="679">
        <f t="shared" ca="1" si="330"/>
        <v>147858.11999994999</v>
      </c>
      <c r="Q1919" s="679">
        <f t="shared" ca="1" si="330"/>
        <v>238557.39999984301</v>
      </c>
      <c r="R1919" s="679">
        <f t="shared" ca="1" si="330"/>
        <v>100097.409999986</v>
      </c>
      <c r="S1919" s="679">
        <f t="shared" ca="1" si="330"/>
        <v>32914.050000003903</v>
      </c>
      <c r="T1919" s="679">
        <f t="shared" ca="1" si="330"/>
        <v>5908.8599999999697</v>
      </c>
      <c r="U1919" s="679">
        <f t="shared" ca="1" si="330"/>
        <v>647.54</v>
      </c>
      <c r="V1919" s="679">
        <f t="shared" ca="1" si="330"/>
        <v>7393.4099999999298</v>
      </c>
      <c r="W1919" s="679">
        <f t="shared" ca="1" si="331"/>
        <v>777.19999999999902</v>
      </c>
      <c r="X1919" s="679">
        <f t="shared" ca="1" si="330"/>
        <v>6224.8499999995001</v>
      </c>
      <c r="Y1919" s="679">
        <f t="shared" ca="1" si="330"/>
        <v>9697.6799999999712</v>
      </c>
      <c r="Z1919" s="679">
        <f t="shared" ca="1" si="330"/>
        <v>0</v>
      </c>
      <c r="AA1919" t="str">
        <f t="shared" si="321"/>
        <v>ASR_Financial_Report_SHP21Final</v>
      </c>
      <c r="AB1919" s="960">
        <f t="shared" si="322"/>
        <v>44658</v>
      </c>
      <c r="AC1919" t="str">
        <f t="shared" si="323"/>
        <v>Unaudited</v>
      </c>
    </row>
    <row r="1920" spans="1:29" x14ac:dyDescent="0.25">
      <c r="A1920" t="s">
        <v>420</v>
      </c>
      <c r="B1920" t="s">
        <v>1366</v>
      </c>
      <c r="C1920" t="s">
        <v>1367</v>
      </c>
      <c r="D1920">
        <v>1900</v>
      </c>
      <c r="E1920" s="960">
        <v>1</v>
      </c>
      <c r="F1920" t="s">
        <v>439</v>
      </c>
      <c r="G1920" s="960">
        <v>182</v>
      </c>
      <c r="H1920" t="s">
        <v>384</v>
      </c>
      <c r="I1920" s="940" t="s">
        <v>488</v>
      </c>
      <c r="J1920" s="940" t="s">
        <v>444</v>
      </c>
      <c r="K1920" s="940" t="s">
        <v>53</v>
      </c>
      <c r="L1920" s="940" t="s">
        <v>42</v>
      </c>
      <c r="M1920" s="965" t="s">
        <v>154</v>
      </c>
      <c r="N1920" s="679">
        <f t="shared" ca="1" si="330"/>
        <v>216037.1160488785</v>
      </c>
      <c r="O1920" s="679">
        <f t="shared" ca="1" si="330"/>
        <v>195212.28637214762</v>
      </c>
      <c r="P1920" s="679">
        <f t="shared" ca="1" si="330"/>
        <v>14167.407825731416</v>
      </c>
      <c r="Q1920" s="679">
        <f t="shared" ca="1" si="330"/>
        <v>2332.4287955583268</v>
      </c>
      <c r="R1920" s="679">
        <f t="shared" ca="1" si="330"/>
        <v>982.52667300471478</v>
      </c>
      <c r="S1920" s="679">
        <f t="shared" ca="1" si="330"/>
        <v>-1936.1466796431353</v>
      </c>
      <c r="T1920" s="679">
        <f t="shared" ca="1" si="330"/>
        <v>4326.2930929205741</v>
      </c>
      <c r="U1920" s="679">
        <f t="shared" ca="1" si="330"/>
        <v>-65.565989421195184</v>
      </c>
      <c r="V1920" s="679">
        <f t="shared" ca="1" si="330"/>
        <v>67.388443066711829</v>
      </c>
      <c r="W1920" s="679">
        <f t="shared" ca="1" si="331"/>
        <v>47.929528194117253</v>
      </c>
      <c r="X1920" s="679">
        <f t="shared" ca="1" si="330"/>
        <v>338.46706952409625</v>
      </c>
      <c r="Y1920" s="679">
        <f t="shared" ca="1" si="330"/>
        <v>564.10091779526238</v>
      </c>
      <c r="Z1920" s="679">
        <f t="shared" ca="1" si="330"/>
        <v>0</v>
      </c>
      <c r="AA1920" t="str">
        <f t="shared" si="321"/>
        <v>ASR_Financial_Report_SHP21Final</v>
      </c>
      <c r="AB1920" s="960">
        <f t="shared" si="322"/>
        <v>44658</v>
      </c>
      <c r="AC1920" t="str">
        <f t="shared" si="323"/>
        <v>Unaudited</v>
      </c>
    </row>
    <row r="1921" spans="1:29" x14ac:dyDescent="0.25">
      <c r="A1921" t="s">
        <v>420</v>
      </c>
      <c r="B1921" t="s">
        <v>1366</v>
      </c>
      <c r="C1921" t="s">
        <v>1367</v>
      </c>
      <c r="D1921">
        <v>1900</v>
      </c>
      <c r="E1921" s="960">
        <v>1</v>
      </c>
      <c r="F1921" t="s">
        <v>439</v>
      </c>
      <c r="G1921" s="960">
        <v>182</v>
      </c>
      <c r="H1921" t="s">
        <v>384</v>
      </c>
      <c r="I1921" s="940" t="s">
        <v>488</v>
      </c>
      <c r="J1921" s="940" t="s">
        <v>444</v>
      </c>
      <c r="K1921" s="940" t="s">
        <v>53</v>
      </c>
      <c r="L1921" s="940" t="s">
        <v>43</v>
      </c>
      <c r="M1921" s="965" t="s">
        <v>462</v>
      </c>
      <c r="N1921" s="679">
        <f t="shared" ca="1" si="330"/>
        <v>0</v>
      </c>
      <c r="O1921" s="679">
        <f t="shared" ca="1" si="330"/>
        <v>0</v>
      </c>
      <c r="P1921" s="679">
        <f t="shared" ca="1" si="330"/>
        <v>0</v>
      </c>
      <c r="Q1921" s="679">
        <f t="shared" ca="1" si="330"/>
        <v>0</v>
      </c>
      <c r="R1921" s="679">
        <f t="shared" ca="1" si="330"/>
        <v>0</v>
      </c>
      <c r="S1921" s="679">
        <f t="shared" ca="1" si="330"/>
        <v>0</v>
      </c>
      <c r="T1921" s="679">
        <f t="shared" ca="1" si="330"/>
        <v>0</v>
      </c>
      <c r="U1921" s="679">
        <f t="shared" ca="1" si="330"/>
        <v>0</v>
      </c>
      <c r="V1921" s="679">
        <f t="shared" ca="1" si="330"/>
        <v>0</v>
      </c>
      <c r="W1921" s="679">
        <f t="shared" ca="1" si="331"/>
        <v>0</v>
      </c>
      <c r="X1921" s="679">
        <f t="shared" ca="1" si="330"/>
        <v>0</v>
      </c>
      <c r="Y1921" s="679">
        <f t="shared" ca="1" si="330"/>
        <v>0</v>
      </c>
      <c r="Z1921" s="679">
        <f t="shared" ca="1" si="330"/>
        <v>0</v>
      </c>
      <c r="AA1921" t="str">
        <f t="shared" si="321"/>
        <v>ASR_Financial_Report_SHP21Final</v>
      </c>
      <c r="AB1921" s="960">
        <f t="shared" si="322"/>
        <v>44658</v>
      </c>
      <c r="AC1921" t="str">
        <f t="shared" si="323"/>
        <v>Unaudited</v>
      </c>
    </row>
    <row r="1922" spans="1:29" x14ac:dyDescent="0.25">
      <c r="A1922" t="s">
        <v>420</v>
      </c>
      <c r="B1922" t="s">
        <v>1366</v>
      </c>
      <c r="C1922" t="s">
        <v>1367</v>
      </c>
      <c r="D1922">
        <v>1900</v>
      </c>
      <c r="E1922" s="960">
        <v>1</v>
      </c>
      <c r="F1922" t="s">
        <v>439</v>
      </c>
      <c r="G1922" s="960">
        <v>182</v>
      </c>
      <c r="H1922" t="s">
        <v>384</v>
      </c>
      <c r="I1922" s="940" t="s">
        <v>488</v>
      </c>
      <c r="J1922" s="940" t="s">
        <v>444</v>
      </c>
      <c r="K1922" s="940" t="s">
        <v>901</v>
      </c>
      <c r="L1922" s="940" t="s">
        <v>902</v>
      </c>
      <c r="M1922" s="965" t="s">
        <v>901</v>
      </c>
      <c r="N1922" s="679">
        <f t="shared" ca="1" si="330"/>
        <v>1014236.2999999999</v>
      </c>
      <c r="O1922" s="679">
        <f t="shared" ca="1" si="330"/>
        <v>936552.04</v>
      </c>
      <c r="P1922" s="679">
        <f t="shared" ca="1" si="330"/>
        <v>52409.73</v>
      </c>
      <c r="Q1922" s="679">
        <f t="shared" ca="1" si="330"/>
        <v>7251.96</v>
      </c>
      <c r="R1922" s="679">
        <f t="shared" ca="1" si="330"/>
        <v>11704.59</v>
      </c>
      <c r="S1922" s="679">
        <f t="shared" ca="1" si="330"/>
        <v>0</v>
      </c>
      <c r="T1922" s="679">
        <f t="shared" ca="1" si="330"/>
        <v>0</v>
      </c>
      <c r="U1922" s="679">
        <f t="shared" ca="1" si="330"/>
        <v>0</v>
      </c>
      <c r="V1922" s="679">
        <f t="shared" ca="1" si="330"/>
        <v>6317.98</v>
      </c>
      <c r="W1922" s="679">
        <f t="shared" ca="1" si="331"/>
        <v>0</v>
      </c>
      <c r="X1922" s="679">
        <f t="shared" ca="1" si="330"/>
        <v>0</v>
      </c>
      <c r="Y1922" s="679">
        <f t="shared" ca="1" si="330"/>
        <v>0</v>
      </c>
      <c r="Z1922" s="679">
        <f t="shared" ca="1" si="330"/>
        <v>0</v>
      </c>
      <c r="AA1922" t="str">
        <f t="shared" ref="AA1922:AA1985" si="332">file_name</f>
        <v>ASR_Financial_Report_SHP21Final</v>
      </c>
      <c r="AB1922" s="960">
        <f t="shared" ref="AB1922:AB1985" si="333">file_date</f>
        <v>44658</v>
      </c>
      <c r="AC1922" t="str">
        <f t="shared" ref="AC1922:AC1985" si="334">status</f>
        <v>Unaudited</v>
      </c>
    </row>
    <row r="1923" spans="1:29" x14ac:dyDescent="0.25">
      <c r="A1923" t="s">
        <v>420</v>
      </c>
      <c r="B1923" t="s">
        <v>1366</v>
      </c>
      <c r="C1923" t="s">
        <v>1367</v>
      </c>
      <c r="D1923">
        <v>1900</v>
      </c>
      <c r="E1923" s="960">
        <v>1</v>
      </c>
      <c r="F1923" t="s">
        <v>439</v>
      </c>
      <c r="G1923" s="960">
        <v>182</v>
      </c>
      <c r="H1923" t="s">
        <v>384</v>
      </c>
      <c r="I1923" s="940" t="s">
        <v>488</v>
      </c>
      <c r="J1923" s="940" t="s">
        <v>444</v>
      </c>
      <c r="K1923" s="940" t="s">
        <v>901</v>
      </c>
      <c r="L1923" s="948" t="s">
        <v>903</v>
      </c>
      <c r="M1923" s="963" t="s">
        <v>906</v>
      </c>
      <c r="N1923" s="679">
        <f t="shared" ca="1" si="330"/>
        <v>24706.695533675753</v>
      </c>
      <c r="O1923" s="679">
        <f t="shared" ca="1" si="330"/>
        <v>23367.216068520014</v>
      </c>
      <c r="P1923" s="679">
        <f t="shared" ca="1" si="330"/>
        <v>1307.6363434142884</v>
      </c>
      <c r="Q1923" s="679">
        <f t="shared" ca="1" si="330"/>
        <v>9.1504613387584488</v>
      </c>
      <c r="R1923" s="679">
        <f t="shared" ca="1" si="330"/>
        <v>14.750469000201532</v>
      </c>
      <c r="S1923" s="679">
        <f t="shared" ca="1" si="330"/>
        <v>0</v>
      </c>
      <c r="T1923" s="679">
        <f t="shared" ca="1" si="330"/>
        <v>0</v>
      </c>
      <c r="U1923" s="679">
        <f t="shared" ca="1" si="330"/>
        <v>0</v>
      </c>
      <c r="V1923" s="679">
        <f t="shared" ca="1" si="330"/>
        <v>7.9421914024888274</v>
      </c>
      <c r="W1923" s="679">
        <f t="shared" ca="1" si="331"/>
        <v>0</v>
      </c>
      <c r="X1923" s="679">
        <f t="shared" ca="1" si="330"/>
        <v>0</v>
      </c>
      <c r="Y1923" s="679">
        <f t="shared" ca="1" si="330"/>
        <v>0</v>
      </c>
      <c r="Z1923" s="679">
        <f t="shared" ca="1" si="330"/>
        <v>0</v>
      </c>
      <c r="AA1923" t="str">
        <f t="shared" si="332"/>
        <v>ASR_Financial_Report_SHP21Final</v>
      </c>
      <c r="AB1923" s="960">
        <f t="shared" si="333"/>
        <v>44658</v>
      </c>
      <c r="AC1923" t="str">
        <f t="shared" si="334"/>
        <v>Unaudited</v>
      </c>
    </row>
    <row r="1924" spans="1:29" x14ac:dyDescent="0.25">
      <c r="A1924" t="s">
        <v>420</v>
      </c>
      <c r="B1924" t="s">
        <v>1366</v>
      </c>
      <c r="C1924" t="s">
        <v>1367</v>
      </c>
      <c r="D1924">
        <v>1900</v>
      </c>
      <c r="E1924" s="960">
        <v>1</v>
      </c>
      <c r="F1924" t="s">
        <v>439</v>
      </c>
      <c r="G1924" s="960">
        <v>182</v>
      </c>
      <c r="H1924" t="s">
        <v>384</v>
      </c>
      <c r="I1924" s="965" t="s">
        <v>488</v>
      </c>
      <c r="J1924" s="965" t="s">
        <v>444</v>
      </c>
      <c r="K1924" s="965" t="s">
        <v>901</v>
      </c>
      <c r="L1924" s="940" t="s">
        <v>904</v>
      </c>
      <c r="M1924" s="965" t="s">
        <v>907</v>
      </c>
      <c r="N1924" s="679">
        <f t="shared" ca="1" si="330"/>
        <v>0</v>
      </c>
      <c r="O1924" s="679">
        <f t="shared" ca="1" si="330"/>
        <v>0</v>
      </c>
      <c r="P1924" s="679">
        <f t="shared" ca="1" si="330"/>
        <v>0</v>
      </c>
      <c r="Q1924" s="679">
        <f t="shared" ca="1" si="330"/>
        <v>0</v>
      </c>
      <c r="R1924" s="679">
        <f t="shared" ca="1" si="330"/>
        <v>0</v>
      </c>
      <c r="S1924" s="679">
        <f t="shared" ca="1" si="330"/>
        <v>0</v>
      </c>
      <c r="T1924" s="679">
        <f t="shared" ca="1" si="330"/>
        <v>0</v>
      </c>
      <c r="U1924" s="679">
        <f t="shared" ca="1" si="330"/>
        <v>0</v>
      </c>
      <c r="V1924" s="679">
        <f t="shared" ca="1" si="330"/>
        <v>0</v>
      </c>
      <c r="W1924" s="679">
        <f t="shared" ca="1" si="331"/>
        <v>0</v>
      </c>
      <c r="X1924" s="679">
        <f t="shared" ca="1" si="330"/>
        <v>0</v>
      </c>
      <c r="Y1924" s="679">
        <f t="shared" ca="1" si="330"/>
        <v>0</v>
      </c>
      <c r="Z1924" s="679">
        <f t="shared" ca="1" si="330"/>
        <v>0</v>
      </c>
      <c r="AA1924" t="str">
        <f t="shared" si="332"/>
        <v>ASR_Financial_Report_SHP21Final</v>
      </c>
      <c r="AB1924" s="960">
        <f t="shared" si="333"/>
        <v>44658</v>
      </c>
      <c r="AC1924" t="str">
        <f t="shared" si="334"/>
        <v>Unaudited</v>
      </c>
    </row>
    <row r="1925" spans="1:29" x14ac:dyDescent="0.25">
      <c r="A1925" t="s">
        <v>420</v>
      </c>
      <c r="B1925" t="s">
        <v>1366</v>
      </c>
      <c r="C1925" t="s">
        <v>1367</v>
      </c>
      <c r="D1925">
        <v>1900</v>
      </c>
      <c r="E1925" s="960">
        <v>1</v>
      </c>
      <c r="F1925" t="s">
        <v>439</v>
      </c>
      <c r="G1925" s="960">
        <v>182</v>
      </c>
      <c r="H1925" t="s">
        <v>384</v>
      </c>
      <c r="I1925" s="940" t="s">
        <v>488</v>
      </c>
      <c r="J1925" s="940" t="s">
        <v>444</v>
      </c>
      <c r="K1925" s="940" t="s">
        <v>445</v>
      </c>
      <c r="L1925" s="940">
        <v>5.0999999999999996</v>
      </c>
      <c r="M1925" s="965" t="s">
        <v>37</v>
      </c>
      <c r="N1925" s="679">
        <f t="shared" ca="1" si="330"/>
        <v>3870247.1100000003</v>
      </c>
      <c r="O1925" s="679">
        <f t="shared" ca="1" si="330"/>
        <v>1637087.5399999998</v>
      </c>
      <c r="P1925" s="679">
        <f t="shared" ca="1" si="330"/>
        <v>1012902.13</v>
      </c>
      <c r="Q1925" s="679">
        <f t="shared" ca="1" si="330"/>
        <v>196259.48</v>
      </c>
      <c r="R1925" s="679">
        <f t="shared" ca="1" si="330"/>
        <v>759847.43</v>
      </c>
      <c r="S1925" s="679">
        <f t="shared" ca="1" si="330"/>
        <v>34680.630000000005</v>
      </c>
      <c r="T1925" s="679">
        <f t="shared" ca="1" si="330"/>
        <v>47923.91</v>
      </c>
      <c r="U1925" s="679">
        <f t="shared" ca="1" si="330"/>
        <v>1427.99</v>
      </c>
      <c r="V1925" s="679">
        <f t="shared" ca="1" si="330"/>
        <v>14308.63</v>
      </c>
      <c r="W1925" s="679">
        <f t="shared" ca="1" si="331"/>
        <v>368.89</v>
      </c>
      <c r="X1925" s="679">
        <f t="shared" ca="1" si="330"/>
        <v>53604.590000000004</v>
      </c>
      <c r="Y1925" s="679">
        <f t="shared" ca="1" si="330"/>
        <v>111835.89</v>
      </c>
      <c r="Z1925" s="679">
        <f t="shared" ca="1" si="330"/>
        <v>0</v>
      </c>
      <c r="AA1925" t="str">
        <f t="shared" si="332"/>
        <v>ASR_Financial_Report_SHP21Final</v>
      </c>
      <c r="AB1925" s="960">
        <f t="shared" si="333"/>
        <v>44658</v>
      </c>
      <c r="AC1925" t="str">
        <f t="shared" si="334"/>
        <v>Unaudited</v>
      </c>
    </row>
    <row r="1926" spans="1:29" ht="30" x14ac:dyDescent="0.25">
      <c r="A1926" t="s">
        <v>420</v>
      </c>
      <c r="B1926" t="s">
        <v>1366</v>
      </c>
      <c r="C1926" t="s">
        <v>1367</v>
      </c>
      <c r="D1926">
        <v>1900</v>
      </c>
      <c r="E1926" s="960">
        <v>1</v>
      </c>
      <c r="F1926" t="s">
        <v>439</v>
      </c>
      <c r="G1926" s="960">
        <v>182</v>
      </c>
      <c r="H1926" t="s">
        <v>384</v>
      </c>
      <c r="I1926" s="940" t="s">
        <v>488</v>
      </c>
      <c r="J1926" s="940" t="s">
        <v>444</v>
      </c>
      <c r="K1926" s="940" t="s">
        <v>445</v>
      </c>
      <c r="L1926" s="940">
        <v>5.2</v>
      </c>
      <c r="M1926" s="965" t="s">
        <v>303</v>
      </c>
      <c r="N1926" s="679">
        <f t="shared" ca="1" si="330"/>
        <v>0</v>
      </c>
      <c r="O1926" s="679">
        <f t="shared" ca="1" si="330"/>
        <v>0</v>
      </c>
      <c r="P1926" s="679">
        <f t="shared" ca="1" si="330"/>
        <v>0</v>
      </c>
      <c r="Q1926" s="679">
        <f t="shared" ca="1" si="330"/>
        <v>0</v>
      </c>
      <c r="R1926" s="679">
        <f t="shared" ca="1" si="330"/>
        <v>0</v>
      </c>
      <c r="S1926" s="679">
        <f t="shared" ca="1" si="330"/>
        <v>0</v>
      </c>
      <c r="T1926" s="679">
        <f t="shared" ca="1" si="330"/>
        <v>0</v>
      </c>
      <c r="U1926" s="679">
        <f t="shared" ca="1" si="330"/>
        <v>0</v>
      </c>
      <c r="V1926" s="679">
        <f t="shared" ca="1" si="330"/>
        <v>0</v>
      </c>
      <c r="W1926" s="679">
        <f t="shared" ca="1" si="331"/>
        <v>0</v>
      </c>
      <c r="X1926" s="679">
        <f t="shared" ca="1" si="330"/>
        <v>0</v>
      </c>
      <c r="Y1926" s="679">
        <f t="shared" ca="1" si="330"/>
        <v>0</v>
      </c>
      <c r="Z1926" s="679">
        <f t="shared" ca="1" si="330"/>
        <v>0</v>
      </c>
      <c r="AA1926" t="str">
        <f t="shared" si="332"/>
        <v>ASR_Financial_Report_SHP21Final</v>
      </c>
      <c r="AB1926" s="960">
        <f t="shared" si="333"/>
        <v>44658</v>
      </c>
      <c r="AC1926" t="str">
        <f t="shared" si="334"/>
        <v>Unaudited</v>
      </c>
    </row>
    <row r="1927" spans="1:29" ht="30" x14ac:dyDescent="0.25">
      <c r="A1927" t="s">
        <v>420</v>
      </c>
      <c r="B1927" t="s">
        <v>1366</v>
      </c>
      <c r="C1927" t="s">
        <v>1367</v>
      </c>
      <c r="D1927">
        <v>1900</v>
      </c>
      <c r="E1927" s="960">
        <v>1</v>
      </c>
      <c r="F1927" t="s">
        <v>439</v>
      </c>
      <c r="G1927" s="960">
        <v>182</v>
      </c>
      <c r="H1927" t="s">
        <v>384</v>
      </c>
      <c r="I1927" s="940" t="s">
        <v>488</v>
      </c>
      <c r="J1927" s="940" t="s">
        <v>444</v>
      </c>
      <c r="K1927" s="940" t="s">
        <v>445</v>
      </c>
      <c r="L1927" s="940">
        <v>5.3</v>
      </c>
      <c r="M1927" s="965" t="s">
        <v>304</v>
      </c>
      <c r="N1927" s="679">
        <f t="shared" ca="1" si="330"/>
        <v>39101.630005603525</v>
      </c>
      <c r="O1927" s="679">
        <f t="shared" ca="1" si="330"/>
        <v>17190.012277967311</v>
      </c>
      <c r="P1927" s="679">
        <f t="shared" ca="1" si="330"/>
        <v>10137.896382624112</v>
      </c>
      <c r="Q1927" s="679">
        <f t="shared" ca="1" si="330"/>
        <v>2141.8087501290406</v>
      </c>
      <c r="R1927" s="679">
        <f t="shared" ca="1" si="330"/>
        <v>8405.2811164727136</v>
      </c>
      <c r="S1927" s="679">
        <f t="shared" ca="1" si="330"/>
        <v>463.15055661864409</v>
      </c>
      <c r="T1927" s="679">
        <f t="shared" ca="1" si="330"/>
        <v>576.8459786519411</v>
      </c>
      <c r="U1927" s="679">
        <f t="shared" ca="1" si="330"/>
        <v>19.650340218795801</v>
      </c>
      <c r="V1927" s="679">
        <f t="shared" ca="1" si="330"/>
        <v>158.27921868682901</v>
      </c>
      <c r="W1927" s="679">
        <f t="shared" ca="1" si="331"/>
        <v>4.0805877978104403</v>
      </c>
      <c r="X1927" s="679">
        <f t="shared" ca="1" si="330"/>
        <v>1.9603474719334948</v>
      </c>
      <c r="Y1927" s="679">
        <f t="shared" ca="1" si="330"/>
        <v>2.6644489643873199</v>
      </c>
      <c r="Z1927" s="679">
        <f t="shared" ca="1" si="330"/>
        <v>0</v>
      </c>
      <c r="AA1927" t="str">
        <f t="shared" si="332"/>
        <v>ASR_Financial_Report_SHP21Final</v>
      </c>
      <c r="AB1927" s="960">
        <f t="shared" si="333"/>
        <v>44658</v>
      </c>
      <c r="AC1927" t="str">
        <f t="shared" si="334"/>
        <v>Unaudited</v>
      </c>
    </row>
    <row r="1928" spans="1:29" x14ac:dyDescent="0.25">
      <c r="A1928" t="s">
        <v>420</v>
      </c>
      <c r="B1928" t="s">
        <v>1366</v>
      </c>
      <c r="C1928" t="s">
        <v>1367</v>
      </c>
      <c r="D1928">
        <v>1900</v>
      </c>
      <c r="E1928" s="960">
        <v>1</v>
      </c>
      <c r="F1928" t="s">
        <v>439</v>
      </c>
      <c r="G1928" s="960">
        <v>182</v>
      </c>
      <c r="H1928" t="s">
        <v>384</v>
      </c>
      <c r="I1928" s="940" t="s">
        <v>488</v>
      </c>
      <c r="J1928" s="940" t="s">
        <v>444</v>
      </c>
      <c r="K1928" s="940" t="s">
        <v>445</v>
      </c>
      <c r="L1928" s="940" t="s">
        <v>82</v>
      </c>
      <c r="M1928" s="965" t="s">
        <v>453</v>
      </c>
      <c r="N1928" s="679">
        <f t="shared" ca="1" si="330"/>
        <v>0</v>
      </c>
      <c r="O1928" s="679">
        <f t="shared" ca="1" si="330"/>
        <v>0</v>
      </c>
      <c r="P1928" s="679">
        <f t="shared" ca="1" si="330"/>
        <v>0</v>
      </c>
      <c r="Q1928" s="679">
        <f t="shared" ca="1" si="330"/>
        <v>0</v>
      </c>
      <c r="R1928" s="679">
        <f t="shared" ca="1" si="330"/>
        <v>0</v>
      </c>
      <c r="S1928" s="679">
        <f t="shared" ca="1" si="330"/>
        <v>0</v>
      </c>
      <c r="T1928" s="679">
        <f t="shared" ca="1" si="330"/>
        <v>0</v>
      </c>
      <c r="U1928" s="679">
        <f t="shared" ca="1" si="330"/>
        <v>0</v>
      </c>
      <c r="V1928" s="679">
        <f t="shared" ca="1" si="330"/>
        <v>0</v>
      </c>
      <c r="W1928" s="679">
        <f t="shared" ca="1" si="331"/>
        <v>0</v>
      </c>
      <c r="X1928" s="679">
        <f t="shared" ca="1" si="330"/>
        <v>0</v>
      </c>
      <c r="Y1928" s="679">
        <f t="shared" ca="1" si="330"/>
        <v>0</v>
      </c>
      <c r="Z1928" s="679">
        <f t="shared" ca="1" si="330"/>
        <v>0</v>
      </c>
      <c r="AA1928" t="str">
        <f t="shared" si="332"/>
        <v>ASR_Financial_Report_SHP21Final</v>
      </c>
      <c r="AB1928" s="960">
        <f t="shared" si="333"/>
        <v>44658</v>
      </c>
      <c r="AC1928" t="str">
        <f t="shared" si="334"/>
        <v>Unaudited</v>
      </c>
    </row>
    <row r="1929" spans="1:29" x14ac:dyDescent="0.25">
      <c r="A1929" t="s">
        <v>420</v>
      </c>
      <c r="B1929" t="s">
        <v>1366</v>
      </c>
      <c r="C1929" t="s">
        <v>1367</v>
      </c>
      <c r="D1929">
        <v>1900</v>
      </c>
      <c r="E1929" s="960">
        <v>1</v>
      </c>
      <c r="F1929" t="s">
        <v>439</v>
      </c>
      <c r="G1929" s="960">
        <v>182</v>
      </c>
      <c r="H1929" t="s">
        <v>384</v>
      </c>
      <c r="I1929" s="940" t="s">
        <v>488</v>
      </c>
      <c r="J1929" s="940" t="s">
        <v>444</v>
      </c>
      <c r="K1929" s="940" t="s">
        <v>446</v>
      </c>
      <c r="L1929" s="940">
        <v>6.1</v>
      </c>
      <c r="M1929" s="965" t="s">
        <v>18</v>
      </c>
      <c r="N1929" s="679">
        <f t="shared" ca="1" si="330"/>
        <v>0</v>
      </c>
      <c r="O1929" s="679">
        <f t="shared" ca="1" si="330"/>
        <v>0</v>
      </c>
      <c r="P1929" s="679">
        <f t="shared" ca="1" si="330"/>
        <v>0</v>
      </c>
      <c r="Q1929" s="679">
        <f t="shared" ca="1" si="330"/>
        <v>0</v>
      </c>
      <c r="R1929" s="679">
        <f t="shared" ca="1" si="330"/>
        <v>0</v>
      </c>
      <c r="S1929" s="679">
        <f t="shared" ca="1" si="330"/>
        <v>0</v>
      </c>
      <c r="T1929" s="679">
        <f t="shared" ca="1" si="330"/>
        <v>0</v>
      </c>
      <c r="U1929" s="679">
        <f t="shared" ca="1" si="330"/>
        <v>0</v>
      </c>
      <c r="V1929" s="679">
        <f t="shared" ca="1" si="330"/>
        <v>0</v>
      </c>
      <c r="W1929" s="679">
        <f t="shared" ca="1" si="331"/>
        <v>0</v>
      </c>
      <c r="X1929" s="679">
        <f t="shared" ca="1" si="330"/>
        <v>0</v>
      </c>
      <c r="Y1929" s="679">
        <f t="shared" ca="1" si="330"/>
        <v>0</v>
      </c>
      <c r="Z1929" s="679">
        <f t="shared" ca="1" si="330"/>
        <v>0</v>
      </c>
      <c r="AA1929" t="str">
        <f t="shared" si="332"/>
        <v>ASR_Financial_Report_SHP21Final</v>
      </c>
      <c r="AB1929" s="960">
        <f t="shared" si="333"/>
        <v>44658</v>
      </c>
      <c r="AC1929" t="str">
        <f t="shared" si="334"/>
        <v>Unaudited</v>
      </c>
    </row>
    <row r="1930" spans="1:29" x14ac:dyDescent="0.25">
      <c r="A1930" t="s">
        <v>420</v>
      </c>
      <c r="B1930" t="s">
        <v>1366</v>
      </c>
      <c r="C1930" t="s">
        <v>1367</v>
      </c>
      <c r="D1930">
        <v>1900</v>
      </c>
      <c r="E1930" s="960">
        <v>1</v>
      </c>
      <c r="F1930" t="s">
        <v>439</v>
      </c>
      <c r="G1930" s="960">
        <v>182</v>
      </c>
      <c r="H1930" t="s">
        <v>384</v>
      </c>
      <c r="I1930" s="940" t="s">
        <v>488</v>
      </c>
      <c r="J1930" s="940" t="s">
        <v>444</v>
      </c>
      <c r="K1930" s="940" t="s">
        <v>446</v>
      </c>
      <c r="L1930" s="940">
        <v>6.2</v>
      </c>
      <c r="M1930" s="965" t="s">
        <v>19</v>
      </c>
      <c r="N1930" s="679">
        <f t="shared" ca="1" si="330"/>
        <v>0</v>
      </c>
      <c r="O1930" s="679">
        <f t="shared" ca="1" si="330"/>
        <v>0</v>
      </c>
      <c r="P1930" s="679">
        <f t="shared" ca="1" si="330"/>
        <v>0</v>
      </c>
      <c r="Q1930" s="679">
        <f t="shared" ca="1" si="330"/>
        <v>0</v>
      </c>
      <c r="R1930" s="679">
        <f t="shared" ca="1" si="330"/>
        <v>0</v>
      </c>
      <c r="S1930" s="679">
        <f t="shared" ca="1" si="330"/>
        <v>0</v>
      </c>
      <c r="T1930" s="679">
        <f t="shared" ca="1" si="330"/>
        <v>0</v>
      </c>
      <c r="U1930" s="679">
        <f t="shared" ca="1" si="330"/>
        <v>0</v>
      </c>
      <c r="V1930" s="679">
        <f t="shared" ca="1" si="330"/>
        <v>0</v>
      </c>
      <c r="W1930" s="679">
        <f t="shared" ca="1" si="331"/>
        <v>0</v>
      </c>
      <c r="X1930" s="679">
        <f t="shared" ca="1" si="330"/>
        <v>0</v>
      </c>
      <c r="Y1930" s="679">
        <f t="shared" ca="1" si="330"/>
        <v>0</v>
      </c>
      <c r="Z1930" s="679">
        <f t="shared" ca="1" si="330"/>
        <v>0</v>
      </c>
      <c r="AA1930" t="str">
        <f t="shared" si="332"/>
        <v>ASR_Financial_Report_SHP21Final</v>
      </c>
      <c r="AB1930" s="960">
        <f t="shared" si="333"/>
        <v>44658</v>
      </c>
      <c r="AC1930" t="str">
        <f t="shared" si="334"/>
        <v>Unaudited</v>
      </c>
    </row>
    <row r="1931" spans="1:29" x14ac:dyDescent="0.25">
      <c r="A1931" t="s">
        <v>420</v>
      </c>
      <c r="B1931" t="s">
        <v>1366</v>
      </c>
      <c r="C1931" t="s">
        <v>1367</v>
      </c>
      <c r="D1931">
        <v>1900</v>
      </c>
      <c r="E1931" s="960">
        <v>1</v>
      </c>
      <c r="F1931" t="s">
        <v>439</v>
      </c>
      <c r="G1931" s="960">
        <v>182</v>
      </c>
      <c r="H1931" t="s">
        <v>384</v>
      </c>
      <c r="I1931" s="940" t="s">
        <v>488</v>
      </c>
      <c r="J1931" s="940" t="s">
        <v>444</v>
      </c>
      <c r="K1931" s="940" t="s">
        <v>446</v>
      </c>
      <c r="L1931" s="948">
        <v>6.3</v>
      </c>
      <c r="M1931" s="963" t="s">
        <v>184</v>
      </c>
      <c r="N1931" s="679">
        <f t="shared" ca="1" si="330"/>
        <v>0</v>
      </c>
      <c r="O1931" s="679">
        <f t="shared" ca="1" si="330"/>
        <v>0</v>
      </c>
      <c r="P1931" s="679">
        <f t="shared" ca="1" si="330"/>
        <v>0</v>
      </c>
      <c r="Q1931" s="679">
        <f t="shared" ca="1" si="330"/>
        <v>0</v>
      </c>
      <c r="R1931" s="679">
        <f t="shared" ca="1" si="330"/>
        <v>0</v>
      </c>
      <c r="S1931" s="679">
        <f t="shared" ca="1" si="330"/>
        <v>0</v>
      </c>
      <c r="T1931" s="679">
        <f t="shared" ca="1" si="330"/>
        <v>0</v>
      </c>
      <c r="U1931" s="679">
        <f t="shared" ca="1" si="330"/>
        <v>0</v>
      </c>
      <c r="V1931" s="679">
        <f t="shared" ca="1" si="330"/>
        <v>0</v>
      </c>
      <c r="W1931" s="679">
        <f t="shared" ca="1" si="331"/>
        <v>0</v>
      </c>
      <c r="X1931" s="679">
        <f t="shared" ca="1" si="330"/>
        <v>0</v>
      </c>
      <c r="Y1931" s="679">
        <f t="shared" ca="1" si="330"/>
        <v>0</v>
      </c>
      <c r="Z1931" s="679">
        <f t="shared" ca="1" si="330"/>
        <v>0</v>
      </c>
      <c r="AA1931" t="str">
        <f t="shared" si="332"/>
        <v>ASR_Financial_Report_SHP21Final</v>
      </c>
      <c r="AB1931" s="960">
        <f t="shared" si="333"/>
        <v>44658</v>
      </c>
      <c r="AC1931" t="str">
        <f t="shared" si="334"/>
        <v>Unaudited</v>
      </c>
    </row>
    <row r="1932" spans="1:29" x14ac:dyDescent="0.25">
      <c r="A1932" t="s">
        <v>420</v>
      </c>
      <c r="B1932" t="s">
        <v>1366</v>
      </c>
      <c r="C1932" t="s">
        <v>1367</v>
      </c>
      <c r="D1932">
        <v>1900</v>
      </c>
      <c r="E1932" s="960">
        <v>1</v>
      </c>
      <c r="F1932" t="s">
        <v>439</v>
      </c>
      <c r="G1932" s="960">
        <v>182</v>
      </c>
      <c r="H1932" t="s">
        <v>384</v>
      </c>
      <c r="I1932" s="965" t="s">
        <v>488</v>
      </c>
      <c r="J1932" s="965" t="s">
        <v>444</v>
      </c>
      <c r="K1932" s="965" t="s">
        <v>446</v>
      </c>
      <c r="L1932" s="940" t="s">
        <v>87</v>
      </c>
      <c r="M1932" s="965" t="s">
        <v>454</v>
      </c>
      <c r="N1932" s="679">
        <f t="shared" ca="1" si="330"/>
        <v>0</v>
      </c>
      <c r="O1932" s="679">
        <f t="shared" ca="1" si="330"/>
        <v>0</v>
      </c>
      <c r="P1932" s="679">
        <f t="shared" ca="1" si="330"/>
        <v>0</v>
      </c>
      <c r="Q1932" s="679">
        <f t="shared" ca="1" si="330"/>
        <v>0</v>
      </c>
      <c r="R1932" s="679">
        <f t="shared" ca="1" si="330"/>
        <v>0</v>
      </c>
      <c r="S1932" s="679">
        <f t="shared" ca="1" si="330"/>
        <v>0</v>
      </c>
      <c r="T1932" s="679">
        <f t="shared" ca="1" si="330"/>
        <v>0</v>
      </c>
      <c r="U1932" s="679">
        <f t="shared" ca="1" si="330"/>
        <v>0</v>
      </c>
      <c r="V1932" s="679">
        <f t="shared" ca="1" si="330"/>
        <v>0</v>
      </c>
      <c r="W1932" s="679">
        <f t="shared" ca="1" si="331"/>
        <v>0</v>
      </c>
      <c r="X1932" s="679">
        <f t="shared" ca="1" si="330"/>
        <v>0</v>
      </c>
      <c r="Y1932" s="679">
        <f t="shared" ca="1" si="330"/>
        <v>0</v>
      </c>
      <c r="Z1932" s="679">
        <f t="shared" ca="1" si="330"/>
        <v>0</v>
      </c>
      <c r="AA1932" t="str">
        <f t="shared" si="332"/>
        <v>ASR_Financial_Report_SHP21Final</v>
      </c>
      <c r="AB1932" s="960">
        <f t="shared" si="333"/>
        <v>44658</v>
      </c>
      <c r="AC1932" t="str">
        <f t="shared" si="334"/>
        <v>Unaudited</v>
      </c>
    </row>
    <row r="1933" spans="1:29" x14ac:dyDescent="0.25">
      <c r="A1933" t="s">
        <v>420</v>
      </c>
      <c r="B1933" t="s">
        <v>1366</v>
      </c>
      <c r="C1933" t="s">
        <v>1367</v>
      </c>
      <c r="D1933">
        <v>1900</v>
      </c>
      <c r="E1933" s="960">
        <v>1</v>
      </c>
      <c r="F1933" t="s">
        <v>439</v>
      </c>
      <c r="G1933" s="960">
        <v>182</v>
      </c>
      <c r="H1933" t="s">
        <v>384</v>
      </c>
      <c r="I1933" s="940" t="s">
        <v>488</v>
      </c>
      <c r="J1933" s="940" t="s">
        <v>444</v>
      </c>
      <c r="K1933" s="940" t="s">
        <v>447</v>
      </c>
      <c r="L1933" s="940">
        <v>7.1</v>
      </c>
      <c r="M1933" s="965" t="s">
        <v>20</v>
      </c>
      <c r="N1933" s="679">
        <f t="shared" ca="1" si="330"/>
        <v>839629.7</v>
      </c>
      <c r="O1933" s="679">
        <f t="shared" ca="1" si="330"/>
        <v>237541.71</v>
      </c>
      <c r="P1933" s="679">
        <f t="shared" ca="1" si="330"/>
        <v>123546.9</v>
      </c>
      <c r="Q1933" s="679">
        <f t="shared" ca="1" si="330"/>
        <v>131767.04000000001</v>
      </c>
      <c r="R1933" s="679">
        <f t="shared" ca="1" si="330"/>
        <v>131998.71</v>
      </c>
      <c r="S1933" s="679">
        <f t="shared" ca="1" si="330"/>
        <v>38410.870000000003</v>
      </c>
      <c r="T1933" s="679">
        <f t="shared" ca="1" si="330"/>
        <v>3340</v>
      </c>
      <c r="U1933" s="679">
        <f t="shared" ca="1" si="330"/>
        <v>2156.14</v>
      </c>
      <c r="V1933" s="679">
        <f t="shared" ca="1" si="330"/>
        <v>15023.52</v>
      </c>
      <c r="W1933" s="679">
        <f t="shared" ca="1" si="331"/>
        <v>20182.28</v>
      </c>
      <c r="X1933" s="679">
        <f t="shared" ca="1" si="330"/>
        <v>94737.09</v>
      </c>
      <c r="Y1933" s="679">
        <f t="shared" ca="1" si="330"/>
        <v>40925.440000000002</v>
      </c>
      <c r="Z1933" s="679">
        <f t="shared" ca="1" si="330"/>
        <v>0</v>
      </c>
      <c r="AA1933" t="str">
        <f t="shared" si="332"/>
        <v>ASR_Financial_Report_SHP21Final</v>
      </c>
      <c r="AB1933" s="960">
        <f t="shared" si="333"/>
        <v>44658</v>
      </c>
      <c r="AC1933" t="str">
        <f t="shared" si="334"/>
        <v>Unaudited</v>
      </c>
    </row>
    <row r="1934" spans="1:29" x14ac:dyDescent="0.25">
      <c r="A1934" t="s">
        <v>420</v>
      </c>
      <c r="B1934" t="s">
        <v>1366</v>
      </c>
      <c r="C1934" t="s">
        <v>1367</v>
      </c>
      <c r="D1934">
        <v>1900</v>
      </c>
      <c r="E1934" s="960">
        <v>1</v>
      </c>
      <c r="F1934" t="s">
        <v>439</v>
      </c>
      <c r="G1934" s="960">
        <v>182</v>
      </c>
      <c r="H1934" t="s">
        <v>384</v>
      </c>
      <c r="I1934" s="940" t="s">
        <v>488</v>
      </c>
      <c r="J1934" s="940" t="s">
        <v>444</v>
      </c>
      <c r="K1934" s="940" t="s">
        <v>447</v>
      </c>
      <c r="L1934" s="940">
        <v>7.2</v>
      </c>
      <c r="M1934" s="965" t="s">
        <v>21</v>
      </c>
      <c r="N1934" s="679">
        <f t="shared" ca="1" si="330"/>
        <v>0</v>
      </c>
      <c r="O1934" s="679">
        <f t="shared" ca="1" si="330"/>
        <v>0</v>
      </c>
      <c r="P1934" s="679">
        <f t="shared" ca="1" si="330"/>
        <v>0</v>
      </c>
      <c r="Q1934" s="679">
        <f t="shared" ca="1" si="330"/>
        <v>0</v>
      </c>
      <c r="R1934" s="679">
        <f t="shared" ca="1" si="330"/>
        <v>0</v>
      </c>
      <c r="S1934" s="679">
        <f t="shared" ca="1" si="330"/>
        <v>0</v>
      </c>
      <c r="T1934" s="679">
        <f t="shared" ca="1" si="330"/>
        <v>0</v>
      </c>
      <c r="U1934" s="679">
        <f t="shared" ca="1" si="330"/>
        <v>0</v>
      </c>
      <c r="V1934" s="679">
        <f t="shared" ca="1" si="330"/>
        <v>0</v>
      </c>
      <c r="W1934" s="679">
        <f t="shared" ca="1" si="331"/>
        <v>0</v>
      </c>
      <c r="X1934" s="679">
        <f t="shared" ca="1" si="330"/>
        <v>0</v>
      </c>
      <c r="Y1934" s="679">
        <f t="shared" ca="1" si="330"/>
        <v>0</v>
      </c>
      <c r="Z1934" s="679">
        <f t="shared" ca="1" si="330"/>
        <v>0</v>
      </c>
      <c r="AA1934" t="str">
        <f t="shared" si="332"/>
        <v>ASR_Financial_Report_SHP21Final</v>
      </c>
      <c r="AB1934" s="960">
        <f t="shared" si="333"/>
        <v>44658</v>
      </c>
      <c r="AC1934" t="str">
        <f t="shared" si="334"/>
        <v>Unaudited</v>
      </c>
    </row>
    <row r="1935" spans="1:29" x14ac:dyDescent="0.25">
      <c r="A1935" t="s">
        <v>420</v>
      </c>
      <c r="B1935" t="s">
        <v>1366</v>
      </c>
      <c r="C1935" t="s">
        <v>1367</v>
      </c>
      <c r="D1935">
        <v>1900</v>
      </c>
      <c r="E1935" s="960">
        <v>1</v>
      </c>
      <c r="F1935" t="s">
        <v>439</v>
      </c>
      <c r="G1935" s="960">
        <v>182</v>
      </c>
      <c r="H1935" t="s">
        <v>384</v>
      </c>
      <c r="I1935" s="940" t="s">
        <v>488</v>
      </c>
      <c r="J1935" s="940" t="s">
        <v>444</v>
      </c>
      <c r="K1935" s="940" t="s">
        <v>447</v>
      </c>
      <c r="L1935" s="940">
        <v>7.3</v>
      </c>
      <c r="M1935" s="965" t="s">
        <v>155</v>
      </c>
      <c r="N1935" s="679">
        <f t="shared" ca="1" si="330"/>
        <v>5240.8022380539751</v>
      </c>
      <c r="O1935" s="679">
        <f t="shared" ca="1" si="330"/>
        <v>3105.7459945630453</v>
      </c>
      <c r="P1935" s="679">
        <f t="shared" ca="1" si="330"/>
        <v>834.47072854910596</v>
      </c>
      <c r="Q1935" s="679">
        <f t="shared" ca="1" si="330"/>
        <v>396.27679066828824</v>
      </c>
      <c r="R1935" s="679">
        <f t="shared" ca="1" si="330"/>
        <v>384.894423442647</v>
      </c>
      <c r="S1935" s="679">
        <f t="shared" ca="1" si="330"/>
        <v>-373.51707117271013</v>
      </c>
      <c r="T1935" s="679">
        <f t="shared" ca="1" si="330"/>
        <v>81.649689903499549</v>
      </c>
      <c r="U1935" s="679">
        <f t="shared" ca="1" si="330"/>
        <v>-2.0518708527581282</v>
      </c>
      <c r="V1935" s="679">
        <f t="shared" ca="1" si="330"/>
        <v>47.711645422762842</v>
      </c>
      <c r="W1935" s="679">
        <f t="shared" ca="1" si="331"/>
        <v>78.228493140839433</v>
      </c>
      <c r="X1935" s="679">
        <f t="shared" ca="1" si="330"/>
        <v>544.51316173442228</v>
      </c>
      <c r="Y1935" s="679">
        <f t="shared" ca="1" si="330"/>
        <v>142.88025265483375</v>
      </c>
      <c r="Z1935" s="679">
        <f t="shared" ca="1" si="330"/>
        <v>0</v>
      </c>
      <c r="AA1935" t="str">
        <f t="shared" si="332"/>
        <v>ASR_Financial_Report_SHP21Final</v>
      </c>
      <c r="AB1935" s="960">
        <f t="shared" si="333"/>
        <v>44658</v>
      </c>
      <c r="AC1935" t="str">
        <f t="shared" si="334"/>
        <v>Unaudited</v>
      </c>
    </row>
    <row r="1936" spans="1:29" x14ac:dyDescent="0.25">
      <c r="A1936" t="s">
        <v>420</v>
      </c>
      <c r="B1936" t="s">
        <v>1366</v>
      </c>
      <c r="C1936" t="s">
        <v>1367</v>
      </c>
      <c r="D1936">
        <v>1900</v>
      </c>
      <c r="E1936" s="960">
        <v>1</v>
      </c>
      <c r="F1936" t="s">
        <v>439</v>
      </c>
      <c r="G1936" s="960">
        <v>182</v>
      </c>
      <c r="H1936" t="s">
        <v>384</v>
      </c>
      <c r="I1936" s="940" t="s">
        <v>488</v>
      </c>
      <c r="J1936" s="940" t="s">
        <v>444</v>
      </c>
      <c r="K1936" s="940" t="s">
        <v>447</v>
      </c>
      <c r="L1936" s="940" t="s">
        <v>91</v>
      </c>
      <c r="M1936" s="965" t="s">
        <v>455</v>
      </c>
      <c r="N1936" s="679">
        <f t="shared" ca="1" si="330"/>
        <v>0</v>
      </c>
      <c r="O1936" s="679">
        <f t="shared" ca="1" si="330"/>
        <v>0</v>
      </c>
      <c r="P1936" s="679">
        <f t="shared" ca="1" si="330"/>
        <v>0</v>
      </c>
      <c r="Q1936" s="679">
        <f t="shared" ca="1" si="330"/>
        <v>0</v>
      </c>
      <c r="R1936" s="679">
        <f t="shared" ca="1" si="330"/>
        <v>0</v>
      </c>
      <c r="S1936" s="679">
        <f t="shared" ca="1" si="330"/>
        <v>0</v>
      </c>
      <c r="T1936" s="679">
        <f t="shared" ca="1" si="330"/>
        <v>0</v>
      </c>
      <c r="U1936" s="679">
        <f t="shared" ca="1" si="330"/>
        <v>0</v>
      </c>
      <c r="V1936" s="679">
        <f t="shared" ca="1" si="330"/>
        <v>0</v>
      </c>
      <c r="W1936" s="679">
        <f t="shared" ca="1" si="331"/>
        <v>0</v>
      </c>
      <c r="X1936" s="679">
        <f t="shared" ca="1" si="330"/>
        <v>0</v>
      </c>
      <c r="Y1936" s="679">
        <f t="shared" ca="1" si="330"/>
        <v>0</v>
      </c>
      <c r="Z1936" s="679">
        <f t="shared" ca="1" si="330"/>
        <v>0</v>
      </c>
      <c r="AA1936" t="str">
        <f t="shared" si="332"/>
        <v>ASR_Financial_Report_SHP21Final</v>
      </c>
      <c r="AB1936" s="960">
        <f t="shared" si="333"/>
        <v>44658</v>
      </c>
      <c r="AC1936" t="str">
        <f t="shared" si="334"/>
        <v>Unaudited</v>
      </c>
    </row>
    <row r="1937" spans="1:29" x14ac:dyDescent="0.25">
      <c r="A1937" t="s">
        <v>420</v>
      </c>
      <c r="B1937" t="s">
        <v>1366</v>
      </c>
      <c r="C1937" t="s">
        <v>1367</v>
      </c>
      <c r="D1937">
        <v>1900</v>
      </c>
      <c r="E1937" s="960">
        <v>1</v>
      </c>
      <c r="F1937" t="s">
        <v>439</v>
      </c>
      <c r="G1937" s="960">
        <v>182</v>
      </c>
      <c r="H1937" t="s">
        <v>384</v>
      </c>
      <c r="I1937" s="940" t="s">
        <v>488</v>
      </c>
      <c r="J1937" s="940" t="s">
        <v>444</v>
      </c>
      <c r="K1937" s="940" t="s">
        <v>448</v>
      </c>
      <c r="L1937" s="940">
        <v>8.1</v>
      </c>
      <c r="M1937" s="965" t="s">
        <v>22</v>
      </c>
      <c r="N1937" s="679">
        <f t="shared" ref="N1937:Z1958" ca="1" si="33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14414139.030000022</v>
      </c>
      <c r="O1937" s="679">
        <f t="shared" ca="1" si="335"/>
        <v>4655507.6400000304</v>
      </c>
      <c r="P1937" s="679">
        <f t="shared" ca="1" si="335"/>
        <v>1294761.1200000001</v>
      </c>
      <c r="Q1937" s="679">
        <f t="shared" ca="1" si="335"/>
        <v>3769095.5</v>
      </c>
      <c r="R1937" s="679">
        <f t="shared" ca="1" si="335"/>
        <v>2997900.4399999902</v>
      </c>
      <c r="S1937" s="679">
        <f t="shared" ca="1" si="335"/>
        <v>1148.55</v>
      </c>
      <c r="T1937" s="679">
        <f t="shared" ca="1" si="335"/>
        <v>182034.82</v>
      </c>
      <c r="U1937" s="679">
        <f t="shared" ca="1" si="335"/>
        <v>21.11</v>
      </c>
      <c r="V1937" s="679">
        <f t="shared" ca="1" si="335"/>
        <v>769616.72</v>
      </c>
      <c r="W1937" s="679">
        <f t="shared" ca="1" si="331"/>
        <v>201354.53000000003</v>
      </c>
      <c r="X1937" s="679">
        <f t="shared" ca="1" si="335"/>
        <v>2473.4300000000003</v>
      </c>
      <c r="Y1937" s="679">
        <f t="shared" ca="1" si="335"/>
        <v>540225.17000000004</v>
      </c>
      <c r="Z1937" s="679">
        <f t="shared" ca="1" si="335"/>
        <v>0</v>
      </c>
      <c r="AA1937" t="str">
        <f t="shared" si="332"/>
        <v>ASR_Financial_Report_SHP21Final</v>
      </c>
      <c r="AB1937" s="960">
        <f t="shared" si="333"/>
        <v>44658</v>
      </c>
      <c r="AC1937" t="str">
        <f t="shared" si="334"/>
        <v>Unaudited</v>
      </c>
    </row>
    <row r="1938" spans="1:29" x14ac:dyDescent="0.25">
      <c r="A1938" t="s">
        <v>420</v>
      </c>
      <c r="B1938" t="s">
        <v>1366</v>
      </c>
      <c r="C1938" t="s">
        <v>1367</v>
      </c>
      <c r="D1938">
        <v>1900</v>
      </c>
      <c r="E1938" s="960">
        <v>1</v>
      </c>
      <c r="F1938" t="s">
        <v>439</v>
      </c>
      <c r="G1938" s="960">
        <v>182</v>
      </c>
      <c r="H1938" t="s">
        <v>384</v>
      </c>
      <c r="I1938" s="940" t="s">
        <v>488</v>
      </c>
      <c r="J1938" s="940" t="s">
        <v>444</v>
      </c>
      <c r="K1938" s="940" t="s">
        <v>448</v>
      </c>
      <c r="L1938" s="940" t="s">
        <v>112</v>
      </c>
      <c r="M1938" s="965" t="s">
        <v>443</v>
      </c>
      <c r="N1938" s="679">
        <f t="shared" ca="1" si="335"/>
        <v>95844</v>
      </c>
      <c r="O1938" s="679">
        <f t="shared" ca="1" si="335"/>
        <v>23472</v>
      </c>
      <c r="P1938" s="679">
        <f t="shared" ca="1" si="335"/>
        <v>0</v>
      </c>
      <c r="Q1938" s="679">
        <f t="shared" ca="1" si="335"/>
        <v>72372</v>
      </c>
      <c r="R1938" s="679">
        <f t="shared" ca="1" si="335"/>
        <v>0</v>
      </c>
      <c r="S1938" s="679">
        <f t="shared" ca="1" si="335"/>
        <v>0</v>
      </c>
      <c r="T1938" s="679">
        <f t="shared" ca="1" si="335"/>
        <v>0</v>
      </c>
      <c r="U1938" s="679">
        <f t="shared" ca="1" si="335"/>
        <v>0</v>
      </c>
      <c r="V1938" s="679">
        <f t="shared" ca="1" si="335"/>
        <v>0</v>
      </c>
      <c r="W1938" s="679">
        <f t="shared" ca="1" si="331"/>
        <v>0</v>
      </c>
      <c r="X1938" s="679">
        <f t="shared" ca="1" si="335"/>
        <v>0</v>
      </c>
      <c r="Y1938" s="679">
        <f t="shared" ca="1" si="335"/>
        <v>0</v>
      </c>
      <c r="Z1938" s="679">
        <f t="shared" ca="1" si="335"/>
        <v>0</v>
      </c>
      <c r="AA1938" t="str">
        <f t="shared" si="332"/>
        <v>ASR_Financial_Report_SHP21Final</v>
      </c>
      <c r="AB1938" s="960">
        <f t="shared" si="333"/>
        <v>44658</v>
      </c>
      <c r="AC1938" t="str">
        <f t="shared" si="334"/>
        <v>Unaudited</v>
      </c>
    </row>
    <row r="1939" spans="1:29" x14ac:dyDescent="0.25">
      <c r="A1939" t="s">
        <v>420</v>
      </c>
      <c r="B1939" t="s">
        <v>1366</v>
      </c>
      <c r="C1939" t="s">
        <v>1367</v>
      </c>
      <c r="D1939">
        <v>1900</v>
      </c>
      <c r="E1939" s="960">
        <v>1</v>
      </c>
      <c r="F1939" t="s">
        <v>439</v>
      </c>
      <c r="G1939" s="960">
        <v>182</v>
      </c>
      <c r="H1939" t="s">
        <v>384</v>
      </c>
      <c r="I1939" s="940" t="s">
        <v>488</v>
      </c>
      <c r="J1939" s="940" t="s">
        <v>444</v>
      </c>
      <c r="K1939" s="940" t="s">
        <v>448</v>
      </c>
      <c r="L1939" s="948" t="s">
        <v>114</v>
      </c>
      <c r="M1939" s="963" t="s">
        <v>157</v>
      </c>
      <c r="N1939" s="679">
        <f t="shared" ca="1" si="335"/>
        <v>64.287166885481383</v>
      </c>
      <c r="O1939" s="679">
        <f t="shared" ca="1" si="335"/>
        <v>20.928809500351665</v>
      </c>
      <c r="P1939" s="679">
        <f t="shared" ca="1" si="335"/>
        <v>5.7913927425059777</v>
      </c>
      <c r="Q1939" s="679">
        <f t="shared" ca="1" si="335"/>
        <v>16.926632429544938</v>
      </c>
      <c r="R1939" s="679">
        <f t="shared" ca="1" si="335"/>
        <v>13.209628377329857</v>
      </c>
      <c r="S1939" s="679">
        <f t="shared" ca="1" si="335"/>
        <v>1.0972692044598747E-2</v>
      </c>
      <c r="T1939" s="679">
        <f t="shared" ca="1" si="335"/>
        <v>0.81417267908647672</v>
      </c>
      <c r="U1939" s="679">
        <f t="shared" ca="1" si="335"/>
        <v>2.1511954297909029E-4</v>
      </c>
      <c r="V1939" s="679">
        <f t="shared" ca="1" si="335"/>
        <v>3.3911569338772094</v>
      </c>
      <c r="W1939" s="679">
        <f t="shared" ca="1" si="331"/>
        <v>0.89317305912369915</v>
      </c>
      <c r="X1939" s="679">
        <f t="shared" ca="1" si="335"/>
        <v>1.2985717345501888E-3</v>
      </c>
      <c r="Y1939" s="679">
        <f t="shared" ca="1" si="335"/>
        <v>2.3197147803394333</v>
      </c>
      <c r="Z1939" s="679">
        <f t="shared" ca="1" si="335"/>
        <v>0</v>
      </c>
      <c r="AA1939" t="str">
        <f t="shared" si="332"/>
        <v>ASR_Financial_Report_SHP21Final</v>
      </c>
      <c r="AB1939" s="960">
        <f t="shared" si="333"/>
        <v>44658</v>
      </c>
      <c r="AC1939" t="str">
        <f t="shared" si="334"/>
        <v>Unaudited</v>
      </c>
    </row>
    <row r="1940" spans="1:29" x14ac:dyDescent="0.25">
      <c r="A1940" t="s">
        <v>420</v>
      </c>
      <c r="B1940" t="s">
        <v>1366</v>
      </c>
      <c r="C1940" t="s">
        <v>1367</v>
      </c>
      <c r="D1940">
        <v>1900</v>
      </c>
      <c r="E1940" s="960">
        <v>1</v>
      </c>
      <c r="F1940" t="s">
        <v>439</v>
      </c>
      <c r="G1940" s="960">
        <v>182</v>
      </c>
      <c r="H1940" t="s">
        <v>384</v>
      </c>
      <c r="I1940" s="940" t="s">
        <v>488</v>
      </c>
      <c r="J1940" s="940" t="s">
        <v>444</v>
      </c>
      <c r="K1940" s="940" t="s">
        <v>448</v>
      </c>
      <c r="L1940" s="940" t="s">
        <v>115</v>
      </c>
      <c r="M1940" s="965" t="s">
        <v>113</v>
      </c>
      <c r="N1940" s="679">
        <f t="shared" ca="1" si="335"/>
        <v>-13638.596125284292</v>
      </c>
      <c r="O1940" s="679">
        <f t="shared" ca="1" si="335"/>
        <v>-3899.8477831290702</v>
      </c>
      <c r="P1940" s="679">
        <f t="shared" ca="1" si="335"/>
        <v>-1079.16552349992</v>
      </c>
      <c r="Q1940" s="679">
        <f t="shared" ca="1" si="335"/>
        <v>-3952.4521432380602</v>
      </c>
      <c r="R1940" s="679">
        <f t="shared" ca="1" si="335"/>
        <v>-3084.5552929177202</v>
      </c>
      <c r="S1940" s="679">
        <f t="shared" ca="1" si="335"/>
        <v>-72.262773211360397</v>
      </c>
      <c r="T1940" s="679">
        <f t="shared" ca="1" si="335"/>
        <v>-151.72284212574601</v>
      </c>
      <c r="U1940" s="679">
        <f t="shared" ca="1" si="335"/>
        <v>-2.1720188357386899E-2</v>
      </c>
      <c r="V1940" s="679">
        <f t="shared" ca="1" si="335"/>
        <v>-791.86263009920901</v>
      </c>
      <c r="W1940" s="679">
        <f t="shared" ca="1" si="331"/>
        <v>-207.174719005832</v>
      </c>
      <c r="X1940" s="679">
        <f t="shared" ca="1" si="335"/>
        <v>-6.7832509339097697</v>
      </c>
      <c r="Y1940" s="679">
        <f t="shared" ca="1" si="335"/>
        <v>-392.74744693510701</v>
      </c>
      <c r="Z1940" s="679">
        <f t="shared" ca="1" si="335"/>
        <v>0</v>
      </c>
      <c r="AA1940" t="str">
        <f t="shared" si="332"/>
        <v>ASR_Financial_Report_SHP21Final</v>
      </c>
      <c r="AB1940" s="960">
        <f t="shared" si="333"/>
        <v>44658</v>
      </c>
      <c r="AC1940" t="str">
        <f t="shared" si="334"/>
        <v>Unaudited</v>
      </c>
    </row>
    <row r="1941" spans="1:29" x14ac:dyDescent="0.25">
      <c r="A1941" t="s">
        <v>420</v>
      </c>
      <c r="B1941" t="s">
        <v>1366</v>
      </c>
      <c r="C1941" t="s">
        <v>1367</v>
      </c>
      <c r="D1941">
        <v>1900</v>
      </c>
      <c r="E1941" s="960">
        <v>1</v>
      </c>
      <c r="F1941" t="s">
        <v>439</v>
      </c>
      <c r="G1941" s="960">
        <v>182</v>
      </c>
      <c r="H1941" t="s">
        <v>384</v>
      </c>
      <c r="I1941" s="940" t="s">
        <v>488</v>
      </c>
      <c r="J1941" s="940" t="s">
        <v>444</v>
      </c>
      <c r="K1941" s="940" t="s">
        <v>448</v>
      </c>
      <c r="L1941" s="940" t="s">
        <v>116</v>
      </c>
      <c r="M1941" s="965" t="s">
        <v>158</v>
      </c>
      <c r="N1941" s="679">
        <f t="shared" ca="1" si="335"/>
        <v>0</v>
      </c>
      <c r="O1941" s="679">
        <f t="shared" ca="1" si="335"/>
        <v>0</v>
      </c>
      <c r="P1941" s="679">
        <f t="shared" ca="1" si="335"/>
        <v>0</v>
      </c>
      <c r="Q1941" s="679">
        <f t="shared" ca="1" si="335"/>
        <v>0</v>
      </c>
      <c r="R1941" s="679">
        <f t="shared" ca="1" si="335"/>
        <v>0</v>
      </c>
      <c r="S1941" s="679">
        <f t="shared" ca="1" si="335"/>
        <v>0</v>
      </c>
      <c r="T1941" s="679">
        <f t="shared" ca="1" si="335"/>
        <v>0</v>
      </c>
      <c r="U1941" s="679">
        <f t="shared" ca="1" si="335"/>
        <v>0</v>
      </c>
      <c r="V1941" s="679">
        <f t="shared" ca="1" si="335"/>
        <v>0</v>
      </c>
      <c r="W1941" s="679">
        <f t="shared" ca="1" si="331"/>
        <v>0</v>
      </c>
      <c r="X1941" s="679">
        <f t="shared" ca="1" si="335"/>
        <v>0</v>
      </c>
      <c r="Y1941" s="679">
        <f t="shared" ca="1" si="335"/>
        <v>0</v>
      </c>
      <c r="Z1941" s="679">
        <f t="shared" ca="1" si="335"/>
        <v>0</v>
      </c>
      <c r="AA1941" t="str">
        <f t="shared" si="332"/>
        <v>ASR_Financial_Report_SHP21Final</v>
      </c>
      <c r="AB1941" s="960">
        <f t="shared" si="333"/>
        <v>44658</v>
      </c>
      <c r="AC1941" t="str">
        <f t="shared" si="334"/>
        <v>Unaudited</v>
      </c>
    </row>
    <row r="1942" spans="1:29" x14ac:dyDescent="0.25">
      <c r="A1942" t="s">
        <v>420</v>
      </c>
      <c r="B1942" t="s">
        <v>1366</v>
      </c>
      <c r="C1942" t="s">
        <v>1367</v>
      </c>
      <c r="D1942">
        <v>1900</v>
      </c>
      <c r="E1942" s="960">
        <v>1</v>
      </c>
      <c r="F1942" t="s">
        <v>439</v>
      </c>
      <c r="G1942" s="960">
        <v>182</v>
      </c>
      <c r="H1942" t="s">
        <v>384</v>
      </c>
      <c r="I1942" s="940" t="s">
        <v>488</v>
      </c>
      <c r="J1942" s="940" t="s">
        <v>444</v>
      </c>
      <c r="K1942" s="940" t="s">
        <v>448</v>
      </c>
      <c r="L1942" s="940" t="s">
        <v>159</v>
      </c>
      <c r="M1942" s="965" t="s">
        <v>23</v>
      </c>
      <c r="N1942" s="679">
        <f t="shared" ca="1" si="335"/>
        <v>0</v>
      </c>
      <c r="O1942" s="679">
        <f t="shared" ca="1" si="335"/>
        <v>0</v>
      </c>
      <c r="P1942" s="679">
        <f t="shared" ca="1" si="335"/>
        <v>0</v>
      </c>
      <c r="Q1942" s="679">
        <f t="shared" ca="1" si="335"/>
        <v>0</v>
      </c>
      <c r="R1942" s="679">
        <f t="shared" ca="1" si="335"/>
        <v>0</v>
      </c>
      <c r="S1942" s="679">
        <f t="shared" ca="1" si="335"/>
        <v>0</v>
      </c>
      <c r="T1942" s="679">
        <f t="shared" ca="1" si="335"/>
        <v>0</v>
      </c>
      <c r="U1942" s="679">
        <f t="shared" ca="1" si="335"/>
        <v>0</v>
      </c>
      <c r="V1942" s="679">
        <f t="shared" ca="1" si="335"/>
        <v>0</v>
      </c>
      <c r="W1942" s="679">
        <f t="shared" ca="1" si="331"/>
        <v>0</v>
      </c>
      <c r="X1942" s="679">
        <f t="shared" ca="1" si="335"/>
        <v>0</v>
      </c>
      <c r="Y1942" s="679">
        <f t="shared" ca="1" si="335"/>
        <v>0</v>
      </c>
      <c r="Z1942" s="679">
        <f t="shared" ca="1" si="335"/>
        <v>0</v>
      </c>
      <c r="AA1942" t="str">
        <f t="shared" si="332"/>
        <v>ASR_Financial_Report_SHP21Final</v>
      </c>
      <c r="AB1942" s="960">
        <f t="shared" si="333"/>
        <v>44658</v>
      </c>
      <c r="AC1942" t="str">
        <f t="shared" si="334"/>
        <v>Unaudited</v>
      </c>
    </row>
    <row r="1943" spans="1:29" x14ac:dyDescent="0.25">
      <c r="A1943" t="s">
        <v>420</v>
      </c>
      <c r="B1943" t="s">
        <v>1366</v>
      </c>
      <c r="C1943" t="s">
        <v>1367</v>
      </c>
      <c r="D1943">
        <v>1900</v>
      </c>
      <c r="E1943" s="960">
        <v>1</v>
      </c>
      <c r="F1943" t="s">
        <v>439</v>
      </c>
      <c r="G1943" s="960">
        <v>182</v>
      </c>
      <c r="H1943" t="s">
        <v>384</v>
      </c>
      <c r="I1943" s="940" t="s">
        <v>488</v>
      </c>
      <c r="J1943" s="940" t="s">
        <v>444</v>
      </c>
      <c r="K1943" s="940" t="s">
        <v>448</v>
      </c>
      <c r="L1943" s="940" t="s">
        <v>442</v>
      </c>
      <c r="M1943" s="965" t="s">
        <v>456</v>
      </c>
      <c r="N1943" s="679">
        <f t="shared" ca="1" si="335"/>
        <v>-359833.74232376437</v>
      </c>
      <c r="O1943" s="679">
        <f t="shared" ca="1" si="335"/>
        <v>-245347.468368359</v>
      </c>
      <c r="P1943" s="679">
        <f t="shared" ca="1" si="335"/>
        <v>-20195.518643061001</v>
      </c>
      <c r="Q1943" s="679">
        <f t="shared" ca="1" si="335"/>
        <v>-51322.733494913598</v>
      </c>
      <c r="R1943" s="679">
        <f t="shared" ca="1" si="335"/>
        <v>-18539.734306299499</v>
      </c>
      <c r="S1943" s="679">
        <f t="shared" ca="1" si="335"/>
        <v>-16839.193312955798</v>
      </c>
      <c r="T1943" s="679">
        <f t="shared" ca="1" si="335"/>
        <v>-4436.2921498709702</v>
      </c>
      <c r="U1943" s="679">
        <f t="shared" ca="1" si="335"/>
        <v>-214.015005851154</v>
      </c>
      <c r="V1943" s="679">
        <f t="shared" ca="1" si="335"/>
        <v>-1740.7999693429399</v>
      </c>
      <c r="W1943" s="679">
        <f t="shared" ca="1" si="331"/>
        <v>0</v>
      </c>
      <c r="X1943" s="679">
        <f t="shared" ca="1" si="335"/>
        <v>-86.322176701427253</v>
      </c>
      <c r="Y1943" s="679">
        <f t="shared" ca="1" si="335"/>
        <v>-1111.6648964089509</v>
      </c>
      <c r="Z1943" s="679">
        <f t="shared" ca="1" si="335"/>
        <v>0</v>
      </c>
      <c r="AA1943" t="str">
        <f t="shared" si="332"/>
        <v>ASR_Financial_Report_SHP21Final</v>
      </c>
      <c r="AB1943" s="960">
        <f t="shared" si="333"/>
        <v>44658</v>
      </c>
      <c r="AC1943" t="str">
        <f t="shared" si="334"/>
        <v>Unaudited</v>
      </c>
    </row>
    <row r="1944" spans="1:29" ht="30" x14ac:dyDescent="0.25">
      <c r="A1944" t="s">
        <v>420</v>
      </c>
      <c r="B1944" t="s">
        <v>1366</v>
      </c>
      <c r="C1944" t="s">
        <v>1367</v>
      </c>
      <c r="D1944">
        <v>1900</v>
      </c>
      <c r="E1944" s="960">
        <v>1</v>
      </c>
      <c r="F1944" t="s">
        <v>439</v>
      </c>
      <c r="G1944" s="960">
        <v>182</v>
      </c>
      <c r="H1944" t="s">
        <v>384</v>
      </c>
      <c r="I1944" s="940" t="s">
        <v>488</v>
      </c>
      <c r="J1944" s="940" t="s">
        <v>444</v>
      </c>
      <c r="K1944" s="940" t="s">
        <v>449</v>
      </c>
      <c r="L1944" s="948">
        <v>9.1</v>
      </c>
      <c r="M1944" s="963" t="s">
        <v>185</v>
      </c>
      <c r="N1944" s="679">
        <f t="shared" ca="1" si="335"/>
        <v>9832.25</v>
      </c>
      <c r="O1944" s="679">
        <f t="shared" ca="1" si="335"/>
        <v>0</v>
      </c>
      <c r="P1944" s="679">
        <f t="shared" ca="1" si="335"/>
        <v>0</v>
      </c>
      <c r="Q1944" s="679">
        <f t="shared" ca="1" si="335"/>
        <v>233</v>
      </c>
      <c r="R1944" s="679">
        <f t="shared" ca="1" si="335"/>
        <v>2952.25</v>
      </c>
      <c r="S1944" s="679">
        <f t="shared" ca="1" si="335"/>
        <v>6647</v>
      </c>
      <c r="T1944" s="679">
        <f t="shared" ca="1" si="335"/>
        <v>0</v>
      </c>
      <c r="U1944" s="679">
        <f t="shared" ca="1" si="335"/>
        <v>0</v>
      </c>
      <c r="V1944" s="679">
        <f t="shared" ca="1" si="335"/>
        <v>0</v>
      </c>
      <c r="W1944" s="679">
        <f t="shared" ca="1" si="331"/>
        <v>0</v>
      </c>
      <c r="X1944" s="679">
        <f t="shared" ca="1" si="335"/>
        <v>0</v>
      </c>
      <c r="Y1944" s="679">
        <f t="shared" ca="1" si="335"/>
        <v>0</v>
      </c>
      <c r="Z1944" s="679">
        <f t="shared" ca="1" si="335"/>
        <v>0</v>
      </c>
      <c r="AA1944" t="str">
        <f t="shared" si="332"/>
        <v>ASR_Financial_Report_SHP21Final</v>
      </c>
      <c r="AB1944" s="960">
        <f t="shared" si="333"/>
        <v>44658</v>
      </c>
      <c r="AC1944" t="str">
        <f t="shared" si="334"/>
        <v>Unaudited</v>
      </c>
    </row>
    <row r="1945" spans="1:29" x14ac:dyDescent="0.25">
      <c r="A1945" t="s">
        <v>420</v>
      </c>
      <c r="B1945" t="s">
        <v>1366</v>
      </c>
      <c r="C1945" t="s">
        <v>1367</v>
      </c>
      <c r="D1945">
        <v>1900</v>
      </c>
      <c r="E1945" s="960">
        <v>1</v>
      </c>
      <c r="F1945" t="s">
        <v>439</v>
      </c>
      <c r="G1945" s="960">
        <v>182</v>
      </c>
      <c r="H1945" t="s">
        <v>384</v>
      </c>
      <c r="I1945" s="965" t="s">
        <v>488</v>
      </c>
      <c r="J1945" s="965" t="s">
        <v>444</v>
      </c>
      <c r="K1945" s="965" t="s">
        <v>449</v>
      </c>
      <c r="L1945" s="956" t="s">
        <v>106</v>
      </c>
      <c r="M1945" s="965" t="s">
        <v>186</v>
      </c>
      <c r="N1945" s="679">
        <f t="shared" ca="1" si="335"/>
        <v>358642.66000000003</v>
      </c>
      <c r="O1945" s="679">
        <f t="shared" ca="1" si="335"/>
        <v>19054.060000000001</v>
      </c>
      <c r="P1945" s="679">
        <f t="shared" ca="1" si="335"/>
        <v>4842.79</v>
      </c>
      <c r="Q1945" s="679">
        <f t="shared" ca="1" si="335"/>
        <v>169593.77000000002</v>
      </c>
      <c r="R1945" s="679">
        <f t="shared" ca="1" si="335"/>
        <v>52458.69</v>
      </c>
      <c r="S1945" s="679">
        <f t="shared" ca="1" si="335"/>
        <v>103447.09</v>
      </c>
      <c r="T1945" s="679">
        <f t="shared" ca="1" si="335"/>
        <v>0</v>
      </c>
      <c r="U1945" s="679">
        <f t="shared" ca="1" si="335"/>
        <v>0</v>
      </c>
      <c r="V1945" s="679">
        <f t="shared" ca="1" si="335"/>
        <v>9246.26</v>
      </c>
      <c r="W1945" s="679">
        <f t="shared" ca="1" si="331"/>
        <v>0</v>
      </c>
      <c r="X1945" s="679">
        <f t="shared" ca="1" si="335"/>
        <v>0</v>
      </c>
      <c r="Y1945" s="679">
        <f t="shared" ca="1" si="335"/>
        <v>0</v>
      </c>
      <c r="Z1945" s="679">
        <f t="shared" ca="1" si="335"/>
        <v>0</v>
      </c>
      <c r="AA1945" t="str">
        <f t="shared" si="332"/>
        <v>ASR_Financial_Report_SHP21Final</v>
      </c>
      <c r="AB1945" s="960">
        <f t="shared" si="333"/>
        <v>44658</v>
      </c>
      <c r="AC1945" t="str">
        <f t="shared" si="334"/>
        <v>Unaudited</v>
      </c>
    </row>
    <row r="1946" spans="1:29" x14ac:dyDescent="0.25">
      <c r="A1946" t="s">
        <v>420</v>
      </c>
      <c r="B1946" t="s">
        <v>1366</v>
      </c>
      <c r="C1946" t="s">
        <v>1367</v>
      </c>
      <c r="D1946">
        <v>1900</v>
      </c>
      <c r="E1946" s="960">
        <v>1</v>
      </c>
      <c r="F1946" t="s">
        <v>439</v>
      </c>
      <c r="G1946" s="960">
        <v>182</v>
      </c>
      <c r="H1946" t="s">
        <v>384</v>
      </c>
      <c r="I1946" s="961" t="s">
        <v>488</v>
      </c>
      <c r="J1946" s="961" t="s">
        <v>444</v>
      </c>
      <c r="K1946" s="961" t="s">
        <v>449</v>
      </c>
      <c r="L1946" s="956" t="s">
        <v>1302</v>
      </c>
      <c r="M1946" s="961" t="s">
        <v>1303</v>
      </c>
      <c r="N1946" s="679">
        <f t="shared" ca="1" si="335"/>
        <v>794722.42999999993</v>
      </c>
      <c r="O1946" s="679">
        <f t="shared" ca="1" si="335"/>
        <v>0</v>
      </c>
      <c r="P1946" s="679">
        <f t="shared" ca="1" si="335"/>
        <v>15703.84</v>
      </c>
      <c r="Q1946" s="679">
        <f t="shared" ca="1" si="335"/>
        <v>356038.75</v>
      </c>
      <c r="R1946" s="679">
        <f t="shared" ca="1" si="335"/>
        <v>96877.03</v>
      </c>
      <c r="S1946" s="679">
        <f t="shared" ca="1" si="335"/>
        <v>326102.81</v>
      </c>
      <c r="T1946" s="679">
        <f t="shared" ca="1" si="335"/>
        <v>0</v>
      </c>
      <c r="U1946" s="679">
        <f t="shared" ca="1" si="335"/>
        <v>0</v>
      </c>
      <c r="V1946" s="679">
        <f t="shared" ca="1" si="335"/>
        <v>0</v>
      </c>
      <c r="W1946" s="679">
        <f t="shared" ca="1" si="331"/>
        <v>0</v>
      </c>
      <c r="X1946" s="679">
        <f t="shared" ca="1" si="335"/>
        <v>0</v>
      </c>
      <c r="Y1946" s="679">
        <f t="shared" ca="1" si="335"/>
        <v>0</v>
      </c>
      <c r="Z1946" s="679">
        <f t="shared" ca="1" si="335"/>
        <v>0</v>
      </c>
      <c r="AA1946" t="str">
        <f t="shared" si="332"/>
        <v>ASR_Financial_Report_SHP21Final</v>
      </c>
      <c r="AB1946" s="960">
        <f t="shared" si="333"/>
        <v>44658</v>
      </c>
      <c r="AC1946" t="str">
        <f t="shared" si="334"/>
        <v>Unaudited</v>
      </c>
    </row>
    <row r="1947" spans="1:29" x14ac:dyDescent="0.25">
      <c r="A1947" t="s">
        <v>420</v>
      </c>
      <c r="B1947" t="s">
        <v>1366</v>
      </c>
      <c r="C1947" t="s">
        <v>1367</v>
      </c>
      <c r="D1947">
        <v>1900</v>
      </c>
      <c r="E1947" s="960">
        <v>1</v>
      </c>
      <c r="F1947" t="s">
        <v>439</v>
      </c>
      <c r="G1947" s="960">
        <v>182</v>
      </c>
      <c r="H1947" t="s">
        <v>384</v>
      </c>
      <c r="I1947" s="961" t="s">
        <v>488</v>
      </c>
      <c r="J1947" s="961" t="s">
        <v>444</v>
      </c>
      <c r="K1947" s="961" t="s">
        <v>449</v>
      </c>
      <c r="L1947" s="940" t="s">
        <v>107</v>
      </c>
      <c r="M1947" s="961" t="s">
        <v>187</v>
      </c>
      <c r="N1947" s="679">
        <f t="shared" ca="1" si="335"/>
        <v>602167</v>
      </c>
      <c r="O1947" s="679">
        <f t="shared" ca="1" si="335"/>
        <v>232794.05</v>
      </c>
      <c r="P1947" s="679">
        <f t="shared" ca="1" si="335"/>
        <v>22325.739999999998</v>
      </c>
      <c r="Q1947" s="679">
        <f t="shared" ca="1" si="335"/>
        <v>196437.96000000002</v>
      </c>
      <c r="R1947" s="679">
        <f t="shared" ca="1" si="335"/>
        <v>58698.83</v>
      </c>
      <c r="S1947" s="679">
        <f t="shared" ca="1" si="335"/>
        <v>14586.1</v>
      </c>
      <c r="T1947" s="679">
        <f t="shared" ca="1" si="335"/>
        <v>16193.56</v>
      </c>
      <c r="U1947" s="679">
        <f t="shared" ca="1" si="335"/>
        <v>41.2</v>
      </c>
      <c r="V1947" s="679">
        <f t="shared" ca="1" si="335"/>
        <v>17.46</v>
      </c>
      <c r="W1947" s="679">
        <f t="shared" ca="1" si="331"/>
        <v>61072.1</v>
      </c>
      <c r="X1947" s="679">
        <f t="shared" ca="1" si="335"/>
        <v>0</v>
      </c>
      <c r="Y1947" s="679">
        <f t="shared" ca="1" si="335"/>
        <v>0</v>
      </c>
      <c r="Z1947" s="679">
        <f t="shared" ca="1" si="335"/>
        <v>0</v>
      </c>
      <c r="AA1947" t="str">
        <f t="shared" si="332"/>
        <v>ASR_Financial_Report_SHP21Final</v>
      </c>
      <c r="AB1947" s="960">
        <f t="shared" si="333"/>
        <v>44658</v>
      </c>
      <c r="AC1947" t="str">
        <f t="shared" si="334"/>
        <v>Unaudited</v>
      </c>
    </row>
    <row r="1948" spans="1:29" x14ac:dyDescent="0.25">
      <c r="A1948" t="s">
        <v>420</v>
      </c>
      <c r="B1948" t="s">
        <v>1366</v>
      </c>
      <c r="C1948" t="s">
        <v>1367</v>
      </c>
      <c r="D1948">
        <v>1900</v>
      </c>
      <c r="E1948" s="960">
        <v>1</v>
      </c>
      <c r="F1948" t="s">
        <v>439</v>
      </c>
      <c r="G1948" s="960">
        <v>182</v>
      </c>
      <c r="H1948" t="s">
        <v>384</v>
      </c>
      <c r="I1948" s="961" t="s">
        <v>488</v>
      </c>
      <c r="J1948" s="961" t="s">
        <v>444</v>
      </c>
      <c r="K1948" s="961" t="s">
        <v>449</v>
      </c>
      <c r="L1948" s="940" t="s">
        <v>108</v>
      </c>
      <c r="M1948" s="961" t="s">
        <v>160</v>
      </c>
      <c r="N1948" s="679">
        <f t="shared" ca="1" si="335"/>
        <v>1543340.8400000022</v>
      </c>
      <c r="O1948" s="679">
        <f t="shared" ca="1" si="335"/>
        <v>431724.08000000101</v>
      </c>
      <c r="P1948" s="679">
        <f t="shared" ca="1" si="335"/>
        <v>11344.81</v>
      </c>
      <c r="Q1948" s="679">
        <f t="shared" ca="1" si="335"/>
        <v>437249.03000000102</v>
      </c>
      <c r="R1948" s="679">
        <f t="shared" ca="1" si="335"/>
        <v>101223.85</v>
      </c>
      <c r="S1948" s="679">
        <f t="shared" ca="1" si="335"/>
        <v>97311.91</v>
      </c>
      <c r="T1948" s="679">
        <f t="shared" ca="1" si="335"/>
        <v>30203.279999999999</v>
      </c>
      <c r="U1948" s="679">
        <f t="shared" ca="1" si="335"/>
        <v>5093.55</v>
      </c>
      <c r="V1948" s="679">
        <f t="shared" ca="1" si="335"/>
        <v>15250.5</v>
      </c>
      <c r="W1948" s="679">
        <f t="shared" ca="1" si="331"/>
        <v>366854.83</v>
      </c>
      <c r="X1948" s="679">
        <f t="shared" ca="1" si="335"/>
        <v>39322.47</v>
      </c>
      <c r="Y1948" s="679">
        <f t="shared" ca="1" si="335"/>
        <v>7762.5299999999988</v>
      </c>
      <c r="Z1948" s="679">
        <f t="shared" ca="1" si="335"/>
        <v>0</v>
      </c>
      <c r="AA1948" t="str">
        <f t="shared" si="332"/>
        <v>ASR_Financial_Report_SHP21Final</v>
      </c>
      <c r="AB1948" s="960">
        <f t="shared" si="333"/>
        <v>44658</v>
      </c>
      <c r="AC1948" t="str">
        <f t="shared" si="334"/>
        <v>Unaudited</v>
      </c>
    </row>
    <row r="1949" spans="1:29" x14ac:dyDescent="0.25">
      <c r="A1949" t="s">
        <v>420</v>
      </c>
      <c r="B1949" t="s">
        <v>1366</v>
      </c>
      <c r="C1949" t="s">
        <v>1367</v>
      </c>
      <c r="D1949">
        <v>1900</v>
      </c>
      <c r="E1949" s="960">
        <v>1</v>
      </c>
      <c r="F1949" t="s">
        <v>439</v>
      </c>
      <c r="G1949" s="960">
        <v>182</v>
      </c>
      <c r="H1949" t="s">
        <v>384</v>
      </c>
      <c r="I1949" s="968" t="s">
        <v>488</v>
      </c>
      <c r="J1949" s="968" t="s">
        <v>444</v>
      </c>
      <c r="K1949" s="968" t="s">
        <v>449</v>
      </c>
      <c r="L1949" s="948" t="s">
        <v>109</v>
      </c>
      <c r="M1949" s="968" t="s">
        <v>134</v>
      </c>
      <c r="N1949" s="679">
        <f t="shared" ca="1" si="335"/>
        <v>2526296.0300016659</v>
      </c>
      <c r="O1949" s="679">
        <f t="shared" ca="1" si="335"/>
        <v>2305323.4900015998</v>
      </c>
      <c r="P1949" s="679">
        <f t="shared" ca="1" si="335"/>
        <v>110553.30000007201</v>
      </c>
      <c r="Q1949" s="679">
        <f t="shared" ca="1" si="335"/>
        <v>28784.400000020702</v>
      </c>
      <c r="R1949" s="679">
        <f t="shared" ca="1" si="335"/>
        <v>10901.779999997099</v>
      </c>
      <c r="S1949" s="679">
        <f t="shared" ca="1" si="335"/>
        <v>60666.889999976498</v>
      </c>
      <c r="T1949" s="679">
        <f t="shared" ca="1" si="335"/>
        <v>1194.26000000002</v>
      </c>
      <c r="U1949" s="679">
        <f t="shared" ca="1" si="335"/>
        <v>1576.8900000000101</v>
      </c>
      <c r="V1949" s="679">
        <f t="shared" ca="1" si="335"/>
        <v>897.78000000000304</v>
      </c>
      <c r="W1949" s="679">
        <f t="shared" ca="1" si="331"/>
        <v>204.67000000000007</v>
      </c>
      <c r="X1949" s="679">
        <f t="shared" ca="1" si="335"/>
        <v>5204.4800000001296</v>
      </c>
      <c r="Y1949" s="679">
        <f t="shared" ca="1" si="335"/>
        <v>988.09000000000299</v>
      </c>
      <c r="Z1949" s="679">
        <f t="shared" ca="1" si="335"/>
        <v>0</v>
      </c>
      <c r="AA1949" t="str">
        <f t="shared" si="332"/>
        <v>ASR_Financial_Report_SHP21Final</v>
      </c>
      <c r="AB1949" s="960">
        <f t="shared" si="333"/>
        <v>44658</v>
      </c>
      <c r="AC1949" t="str">
        <f t="shared" si="334"/>
        <v>Unaudited</v>
      </c>
    </row>
    <row r="1950" spans="1:29" x14ac:dyDescent="0.25">
      <c r="A1950" t="s">
        <v>420</v>
      </c>
      <c r="B1950" t="s">
        <v>1366</v>
      </c>
      <c r="C1950" t="s">
        <v>1367</v>
      </c>
      <c r="D1950">
        <v>1900</v>
      </c>
      <c r="E1950" s="960">
        <v>1</v>
      </c>
      <c r="F1950" t="s">
        <v>439</v>
      </c>
      <c r="G1950" s="960">
        <v>182</v>
      </c>
      <c r="H1950" t="s">
        <v>384</v>
      </c>
      <c r="I1950" s="940" t="s">
        <v>488</v>
      </c>
      <c r="J1950" s="940" t="s">
        <v>444</v>
      </c>
      <c r="K1950" s="940" t="s">
        <v>449</v>
      </c>
      <c r="L1950" s="940" t="s">
        <v>110</v>
      </c>
      <c r="M1950" s="961" t="s">
        <v>162</v>
      </c>
      <c r="N1950" s="679">
        <f t="shared" ca="1" si="335"/>
        <v>5567.8783813856598</v>
      </c>
      <c r="O1950" s="679">
        <f t="shared" ca="1" si="335"/>
        <v>17055.303261270401</v>
      </c>
      <c r="P1950" s="679">
        <f t="shared" ca="1" si="335"/>
        <v>1352.7326892436668</v>
      </c>
      <c r="Q1950" s="679">
        <f t="shared" ca="1" si="335"/>
        <v>1467.9396215420729</v>
      </c>
      <c r="R1950" s="679">
        <f t="shared" ca="1" si="335"/>
        <v>395.0365652435321</v>
      </c>
      <c r="S1950" s="679">
        <f t="shared" ca="1" si="335"/>
        <v>-16673.494934252805</v>
      </c>
      <c r="T1950" s="679">
        <f t="shared" ca="1" si="335"/>
        <v>1157.6131799110194</v>
      </c>
      <c r="U1950" s="679">
        <f t="shared" ca="1" si="335"/>
        <v>-156.19965878289602</v>
      </c>
      <c r="V1950" s="679">
        <f t="shared" ca="1" si="335"/>
        <v>30.902485274779636</v>
      </c>
      <c r="W1950" s="679">
        <f t="shared" ca="1" si="331"/>
        <v>542.6310133013917</v>
      </c>
      <c r="X1950" s="679">
        <f t="shared" ca="1" si="335"/>
        <v>374.02088624299176</v>
      </c>
      <c r="Y1950" s="679">
        <f t="shared" ca="1" si="335"/>
        <v>21.393272391510845</v>
      </c>
      <c r="Z1950" s="679">
        <f t="shared" ca="1" si="335"/>
        <v>0</v>
      </c>
      <c r="AA1950" t="str">
        <f t="shared" si="332"/>
        <v>ASR_Financial_Report_SHP21Final</v>
      </c>
      <c r="AB1950" s="960">
        <f t="shared" si="333"/>
        <v>44658</v>
      </c>
      <c r="AC1950" t="str">
        <f t="shared" si="334"/>
        <v>Unaudited</v>
      </c>
    </row>
    <row r="1951" spans="1:29" x14ac:dyDescent="0.25">
      <c r="A1951" t="s">
        <v>420</v>
      </c>
      <c r="B1951" t="s">
        <v>1366</v>
      </c>
      <c r="C1951" t="s">
        <v>1367</v>
      </c>
      <c r="D1951">
        <v>1900</v>
      </c>
      <c r="E1951" s="960">
        <v>1</v>
      </c>
      <c r="F1951" t="s">
        <v>439</v>
      </c>
      <c r="G1951" s="960">
        <v>182</v>
      </c>
      <c r="H1951" t="s">
        <v>384</v>
      </c>
      <c r="I1951" s="940" t="s">
        <v>488</v>
      </c>
      <c r="J1951" s="940" t="s">
        <v>444</v>
      </c>
      <c r="K1951" s="940" t="s">
        <v>449</v>
      </c>
      <c r="L1951" s="946" t="s">
        <v>111</v>
      </c>
      <c r="M1951" s="962" t="s">
        <v>463</v>
      </c>
      <c r="N1951" s="679">
        <f t="shared" ca="1" si="335"/>
        <v>2192701.713716168</v>
      </c>
      <c r="O1951" s="679">
        <f t="shared" ca="1" si="335"/>
        <v>1126855.5783831181</v>
      </c>
      <c r="P1951" s="679">
        <f t="shared" ca="1" si="335"/>
        <v>92755.930976659249</v>
      </c>
      <c r="Q1951" s="679">
        <f t="shared" ca="1" si="335"/>
        <v>632282.04953533376</v>
      </c>
      <c r="R1951" s="679">
        <f t="shared" ca="1" si="335"/>
        <v>228404.45952064006</v>
      </c>
      <c r="S1951" s="679">
        <f t="shared" ca="1" si="335"/>
        <v>69672.054481462881</v>
      </c>
      <c r="T1951" s="679">
        <f t="shared" ca="1" si="335"/>
        <v>20375.431585517203</v>
      </c>
      <c r="U1951" s="679">
        <f t="shared" ca="1" si="335"/>
        <v>885.48571599566912</v>
      </c>
      <c r="V1951" s="679">
        <f t="shared" ca="1" si="335"/>
        <v>21446.179840679852</v>
      </c>
      <c r="W1951" s="679">
        <f t="shared" ca="1" si="331"/>
        <v>0</v>
      </c>
      <c r="X1951" s="679">
        <f t="shared" ca="1" si="335"/>
        <v>24.689214249048089</v>
      </c>
      <c r="Y1951" s="679">
        <f t="shared" ca="1" si="335"/>
        <v>-0.14553748770049291</v>
      </c>
      <c r="Z1951" s="679">
        <f t="shared" ca="1" si="335"/>
        <v>0</v>
      </c>
      <c r="AA1951" t="str">
        <f t="shared" si="332"/>
        <v>ASR_Financial_Report_SHP21Final</v>
      </c>
      <c r="AB1951" s="960">
        <f t="shared" si="333"/>
        <v>44658</v>
      </c>
      <c r="AC1951" t="str">
        <f t="shared" si="334"/>
        <v>Unaudited</v>
      </c>
    </row>
    <row r="1952" spans="1:29" x14ac:dyDescent="0.25">
      <c r="A1952" t="s">
        <v>420</v>
      </c>
      <c r="B1952" t="s">
        <v>1366</v>
      </c>
      <c r="C1952" t="s">
        <v>1367</v>
      </c>
      <c r="D1952">
        <v>1900</v>
      </c>
      <c r="E1952" s="960">
        <v>1</v>
      </c>
      <c r="F1952" t="s">
        <v>439</v>
      </c>
      <c r="G1952" s="960">
        <v>182</v>
      </c>
      <c r="H1952" t="s">
        <v>384</v>
      </c>
      <c r="I1952" s="961" t="s">
        <v>488</v>
      </c>
      <c r="J1952" s="961" t="s">
        <v>444</v>
      </c>
      <c r="K1952" s="961" t="s">
        <v>6</v>
      </c>
      <c r="L1952" s="940" t="s">
        <v>117</v>
      </c>
      <c r="M1952" s="961" t="s">
        <v>188</v>
      </c>
      <c r="N1952" s="679">
        <f t="shared" ca="1" si="335"/>
        <v>231393.59000000014</v>
      </c>
      <c r="O1952" s="679">
        <f t="shared" ca="1" si="335"/>
        <v>112352.1100000001</v>
      </c>
      <c r="P1952" s="679">
        <f t="shared" ca="1" si="335"/>
        <v>14418.99</v>
      </c>
      <c r="Q1952" s="679">
        <f t="shared" ca="1" si="335"/>
        <v>60484.829999999994</v>
      </c>
      <c r="R1952" s="679">
        <f t="shared" ca="1" si="335"/>
        <v>28398.989999999998</v>
      </c>
      <c r="S1952" s="679">
        <f t="shared" ca="1" si="335"/>
        <v>7761.07</v>
      </c>
      <c r="T1952" s="679">
        <f t="shared" ca="1" si="335"/>
        <v>611.91999999999996</v>
      </c>
      <c r="U1952" s="679">
        <f t="shared" ca="1" si="335"/>
        <v>756</v>
      </c>
      <c r="V1952" s="679">
        <f t="shared" ca="1" si="335"/>
        <v>2990.13</v>
      </c>
      <c r="W1952" s="679">
        <f t="shared" ca="1" si="331"/>
        <v>317.10000000000002</v>
      </c>
      <c r="X1952" s="679">
        <f t="shared" ca="1" si="335"/>
        <v>2199.94</v>
      </c>
      <c r="Y1952" s="679">
        <f t="shared" ca="1" si="335"/>
        <v>1102.51</v>
      </c>
      <c r="Z1952" s="679">
        <f t="shared" ca="1" si="335"/>
        <v>0</v>
      </c>
      <c r="AA1952" t="str">
        <f t="shared" si="332"/>
        <v>ASR_Financial_Report_SHP21Final</v>
      </c>
      <c r="AB1952" s="960">
        <f t="shared" si="333"/>
        <v>44658</v>
      </c>
      <c r="AC1952" t="str">
        <f t="shared" si="334"/>
        <v>Unaudited</v>
      </c>
    </row>
    <row r="1953" spans="1:29" x14ac:dyDescent="0.25">
      <c r="A1953" t="s">
        <v>420</v>
      </c>
      <c r="B1953" t="s">
        <v>1366</v>
      </c>
      <c r="C1953" t="s">
        <v>1367</v>
      </c>
      <c r="D1953">
        <v>1900</v>
      </c>
      <c r="E1953" s="960">
        <v>1</v>
      </c>
      <c r="F1953" t="s">
        <v>439</v>
      </c>
      <c r="G1953" s="960">
        <v>182</v>
      </c>
      <c r="H1953" t="s">
        <v>384</v>
      </c>
      <c r="I1953" s="940" t="s">
        <v>488</v>
      </c>
      <c r="J1953" s="940" t="s">
        <v>444</v>
      </c>
      <c r="K1953" s="940" t="s">
        <v>6</v>
      </c>
      <c r="L1953" s="940" t="s">
        <v>45</v>
      </c>
      <c r="M1953" s="961" t="s">
        <v>163</v>
      </c>
      <c r="N1953" s="679">
        <f t="shared" ca="1" si="335"/>
        <v>0</v>
      </c>
      <c r="O1953" s="679">
        <f t="shared" ca="1" si="335"/>
        <v>0</v>
      </c>
      <c r="P1953" s="679">
        <f t="shared" ca="1" si="335"/>
        <v>0</v>
      </c>
      <c r="Q1953" s="679">
        <f t="shared" ca="1" si="335"/>
        <v>0</v>
      </c>
      <c r="R1953" s="679">
        <f t="shared" ca="1" si="335"/>
        <v>0</v>
      </c>
      <c r="S1953" s="679">
        <f t="shared" ca="1" si="335"/>
        <v>0</v>
      </c>
      <c r="T1953" s="679">
        <f t="shared" ca="1" si="335"/>
        <v>0</v>
      </c>
      <c r="U1953" s="679">
        <f t="shared" ca="1" si="335"/>
        <v>0</v>
      </c>
      <c r="V1953" s="679">
        <f t="shared" ca="1" si="335"/>
        <v>0</v>
      </c>
      <c r="W1953" s="679">
        <f t="shared" ca="1" si="331"/>
        <v>0</v>
      </c>
      <c r="X1953" s="679">
        <f t="shared" ca="1" si="335"/>
        <v>0</v>
      </c>
      <c r="Y1953" s="679">
        <f t="shared" ca="1" si="335"/>
        <v>0</v>
      </c>
      <c r="Z1953" s="679">
        <f t="shared" ca="1" si="335"/>
        <v>0</v>
      </c>
      <c r="AA1953" t="str">
        <f t="shared" si="332"/>
        <v>ASR_Financial_Report_SHP21Final</v>
      </c>
      <c r="AB1953" s="960">
        <f t="shared" si="333"/>
        <v>44658</v>
      </c>
      <c r="AC1953" t="str">
        <f t="shared" si="334"/>
        <v>Unaudited</v>
      </c>
    </row>
    <row r="1954" spans="1:29" x14ac:dyDescent="0.25">
      <c r="A1954" t="s">
        <v>420</v>
      </c>
      <c r="B1954" t="s">
        <v>1366</v>
      </c>
      <c r="C1954" t="s">
        <v>1367</v>
      </c>
      <c r="D1954">
        <v>1900</v>
      </c>
      <c r="E1954" s="960">
        <v>1</v>
      </c>
      <c r="F1954" t="s">
        <v>439</v>
      </c>
      <c r="G1954" s="960">
        <v>182</v>
      </c>
      <c r="H1954" t="s">
        <v>384</v>
      </c>
      <c r="I1954" s="940" t="s">
        <v>488</v>
      </c>
      <c r="J1954" s="940" t="s">
        <v>444</v>
      </c>
      <c r="K1954" s="940" t="s">
        <v>6</v>
      </c>
      <c r="L1954" s="940" t="s">
        <v>46</v>
      </c>
      <c r="M1954" s="961" t="s">
        <v>164</v>
      </c>
      <c r="N1954" s="679">
        <f t="shared" ca="1" si="335"/>
        <v>1557.6149635665859</v>
      </c>
      <c r="O1954" s="679">
        <f t="shared" ca="1" si="335"/>
        <v>1225.6419770168184</v>
      </c>
      <c r="P1954" s="679">
        <f t="shared" ca="1" si="335"/>
        <v>199.20997326223872</v>
      </c>
      <c r="Q1954" s="679">
        <f t="shared" ca="1" si="335"/>
        <v>133.87867157697096</v>
      </c>
      <c r="R1954" s="679">
        <f t="shared" ca="1" si="335"/>
        <v>67.413151701591914</v>
      </c>
      <c r="S1954" s="679">
        <f t="shared" ca="1" si="335"/>
        <v>-87.449986001667995</v>
      </c>
      <c r="T1954" s="679">
        <f t="shared" ca="1" si="335"/>
        <v>9.1004662210373439</v>
      </c>
      <c r="U1954" s="679">
        <f t="shared" ca="1" si="335"/>
        <v>-0.2224224377429313</v>
      </c>
      <c r="V1954" s="679">
        <f t="shared" ca="1" si="335"/>
        <v>6.0128590759225622</v>
      </c>
      <c r="W1954" s="679">
        <f t="shared" ca="1" si="331"/>
        <v>3.4938174337445855</v>
      </c>
      <c r="X1954" s="679">
        <f t="shared" ca="1" si="335"/>
        <v>2.6107896024335251E-2</v>
      </c>
      <c r="Y1954" s="679">
        <f t="shared" ca="1" si="335"/>
        <v>0.51034782164834092</v>
      </c>
      <c r="Z1954" s="679">
        <f t="shared" ca="1" si="335"/>
        <v>0</v>
      </c>
      <c r="AA1954" t="str">
        <f t="shared" si="332"/>
        <v>ASR_Financial_Report_SHP21Final</v>
      </c>
      <c r="AB1954" s="960">
        <f t="shared" si="333"/>
        <v>44658</v>
      </c>
      <c r="AC1954" t="str">
        <f t="shared" si="334"/>
        <v>Unaudited</v>
      </c>
    </row>
    <row r="1955" spans="1:29" x14ac:dyDescent="0.25">
      <c r="A1955" t="s">
        <v>420</v>
      </c>
      <c r="B1955" t="s">
        <v>1366</v>
      </c>
      <c r="C1955" t="s">
        <v>1367</v>
      </c>
      <c r="D1955">
        <v>1900</v>
      </c>
      <c r="E1955" s="960">
        <v>1</v>
      </c>
      <c r="F1955" t="s">
        <v>439</v>
      </c>
      <c r="G1955" s="960">
        <v>182</v>
      </c>
      <c r="H1955" t="s">
        <v>384</v>
      </c>
      <c r="I1955" s="961" t="s">
        <v>488</v>
      </c>
      <c r="J1955" s="961" t="s">
        <v>444</v>
      </c>
      <c r="K1955" s="961" t="s">
        <v>6</v>
      </c>
      <c r="L1955" s="940" t="s">
        <v>165</v>
      </c>
      <c r="M1955" s="961" t="s">
        <v>461</v>
      </c>
      <c r="N1955" s="679">
        <f t="shared" ca="1" si="335"/>
        <v>0</v>
      </c>
      <c r="O1955" s="679">
        <f t="shared" ca="1" si="335"/>
        <v>0</v>
      </c>
      <c r="P1955" s="679">
        <f t="shared" ca="1" si="335"/>
        <v>0</v>
      </c>
      <c r="Q1955" s="679">
        <f t="shared" ca="1" si="335"/>
        <v>0</v>
      </c>
      <c r="R1955" s="679">
        <f t="shared" ca="1" si="335"/>
        <v>0</v>
      </c>
      <c r="S1955" s="679">
        <f t="shared" ca="1" si="335"/>
        <v>0</v>
      </c>
      <c r="T1955" s="679">
        <f t="shared" ca="1" si="335"/>
        <v>0</v>
      </c>
      <c r="U1955" s="679">
        <f t="shared" ca="1" si="335"/>
        <v>0</v>
      </c>
      <c r="V1955" s="679">
        <f t="shared" ca="1" si="335"/>
        <v>0</v>
      </c>
      <c r="W1955" s="679">
        <f t="shared" ca="1" si="331"/>
        <v>0</v>
      </c>
      <c r="X1955" s="679">
        <f t="shared" ca="1" si="335"/>
        <v>0</v>
      </c>
      <c r="Y1955" s="679">
        <f t="shared" ca="1" si="335"/>
        <v>0</v>
      </c>
      <c r="Z1955" s="679">
        <f t="shared" ca="1" si="335"/>
        <v>0</v>
      </c>
      <c r="AA1955" t="str">
        <f t="shared" si="332"/>
        <v>ASR_Financial_Report_SHP21Final</v>
      </c>
      <c r="AB1955" s="960">
        <f t="shared" si="333"/>
        <v>44658</v>
      </c>
      <c r="AC1955" t="str">
        <f t="shared" si="334"/>
        <v>Unaudited</v>
      </c>
    </row>
    <row r="1956" spans="1:29" x14ac:dyDescent="0.25">
      <c r="A1956" t="s">
        <v>420</v>
      </c>
      <c r="B1956" t="s">
        <v>1366</v>
      </c>
      <c r="C1956" t="s">
        <v>1367</v>
      </c>
      <c r="D1956">
        <v>1900</v>
      </c>
      <c r="E1956" s="960">
        <v>1</v>
      </c>
      <c r="F1956" t="s">
        <v>439</v>
      </c>
      <c r="G1956" s="960">
        <v>182</v>
      </c>
      <c r="H1956" t="s">
        <v>384</v>
      </c>
      <c r="I1956" s="961" t="s">
        <v>488</v>
      </c>
      <c r="J1956" s="961" t="s">
        <v>444</v>
      </c>
      <c r="K1956" s="961" t="s">
        <v>434</v>
      </c>
      <c r="L1956" s="956" t="s">
        <v>120</v>
      </c>
      <c r="M1956" s="961" t="s">
        <v>32</v>
      </c>
      <c r="N1956" s="679">
        <f t="shared" ca="1" si="335"/>
        <v>0</v>
      </c>
      <c r="O1956" s="679">
        <f t="shared" ca="1" si="335"/>
        <v>0</v>
      </c>
      <c r="P1956" s="679">
        <f t="shared" ca="1" si="335"/>
        <v>0</v>
      </c>
      <c r="Q1956" s="679">
        <f t="shared" ca="1" si="335"/>
        <v>0</v>
      </c>
      <c r="R1956" s="679">
        <f t="shared" ca="1" si="335"/>
        <v>0</v>
      </c>
      <c r="S1956" s="679">
        <f t="shared" ca="1" si="335"/>
        <v>0</v>
      </c>
      <c r="T1956" s="679">
        <f t="shared" ca="1" si="335"/>
        <v>0</v>
      </c>
      <c r="U1956" s="679">
        <f t="shared" ca="1" si="335"/>
        <v>0</v>
      </c>
      <c r="V1956" s="679">
        <f t="shared" ca="1" si="335"/>
        <v>0</v>
      </c>
      <c r="W1956" s="679">
        <f t="shared" ca="1" si="331"/>
        <v>0</v>
      </c>
      <c r="X1956" s="679">
        <f t="shared" ca="1" si="335"/>
        <v>0</v>
      </c>
      <c r="Y1956" s="679">
        <f t="shared" ca="1" si="335"/>
        <v>0</v>
      </c>
      <c r="Z1956" s="679">
        <f t="shared" ca="1" si="335"/>
        <v>0</v>
      </c>
      <c r="AA1956" t="str">
        <f t="shared" si="332"/>
        <v>ASR_Financial_Report_SHP21Final</v>
      </c>
      <c r="AB1956" s="960">
        <f t="shared" si="333"/>
        <v>44658</v>
      </c>
      <c r="AC1956" t="str">
        <f t="shared" si="334"/>
        <v>Unaudited</v>
      </c>
    </row>
    <row r="1957" spans="1:29" x14ac:dyDescent="0.25">
      <c r="A1957" t="s">
        <v>420</v>
      </c>
      <c r="B1957" t="s">
        <v>1366</v>
      </c>
      <c r="C1957" t="s">
        <v>1367</v>
      </c>
      <c r="D1957">
        <v>1900</v>
      </c>
      <c r="E1957" s="960">
        <v>1</v>
      </c>
      <c r="F1957" t="s">
        <v>439</v>
      </c>
      <c r="G1957" s="960">
        <v>182</v>
      </c>
      <c r="H1957" t="s">
        <v>384</v>
      </c>
      <c r="I1957" s="940" t="s">
        <v>488</v>
      </c>
      <c r="J1957" s="940" t="s">
        <v>444</v>
      </c>
      <c r="K1957" s="940" t="s">
        <v>434</v>
      </c>
      <c r="L1957" s="940" t="s">
        <v>924</v>
      </c>
      <c r="M1957" s="961" t="s">
        <v>916</v>
      </c>
      <c r="N1957" s="679">
        <f t="shared" ca="1" si="335"/>
        <v>0</v>
      </c>
      <c r="O1957" s="679">
        <f t="shared" ca="1" si="335"/>
        <v>0</v>
      </c>
      <c r="P1957" s="679">
        <f t="shared" ca="1" si="335"/>
        <v>0</v>
      </c>
      <c r="Q1957" s="679">
        <f t="shared" ca="1" si="335"/>
        <v>0</v>
      </c>
      <c r="R1957" s="679">
        <f t="shared" ca="1" si="335"/>
        <v>0</v>
      </c>
      <c r="S1957" s="679">
        <f t="shared" ca="1" si="335"/>
        <v>0</v>
      </c>
      <c r="T1957" s="679">
        <f t="shared" ca="1" si="335"/>
        <v>0</v>
      </c>
      <c r="U1957" s="679">
        <f t="shared" ca="1" si="335"/>
        <v>0</v>
      </c>
      <c r="V1957" s="679">
        <f t="shared" ca="1" si="335"/>
        <v>0</v>
      </c>
      <c r="W1957" s="679">
        <f t="shared" ca="1" si="331"/>
        <v>0</v>
      </c>
      <c r="X1957" s="679">
        <f t="shared" ca="1" si="335"/>
        <v>0</v>
      </c>
      <c r="Y1957" s="679">
        <f t="shared" ca="1" si="335"/>
        <v>0</v>
      </c>
      <c r="Z1957" s="679">
        <f t="shared" ca="1" si="335"/>
        <v>0</v>
      </c>
      <c r="AA1957" t="str">
        <f t="shared" si="332"/>
        <v>ASR_Financial_Report_SHP21Final</v>
      </c>
      <c r="AB1957" s="960">
        <f t="shared" si="333"/>
        <v>44658</v>
      </c>
      <c r="AC1957" t="str">
        <f t="shared" si="334"/>
        <v>Unaudited</v>
      </c>
    </row>
    <row r="1958" spans="1:29" x14ac:dyDescent="0.25">
      <c r="A1958" t="s">
        <v>420</v>
      </c>
      <c r="B1958" t="s">
        <v>1366</v>
      </c>
      <c r="C1958" t="s">
        <v>1367</v>
      </c>
      <c r="D1958">
        <v>1900</v>
      </c>
      <c r="E1958" s="960">
        <v>1</v>
      </c>
      <c r="F1958" t="s">
        <v>439</v>
      </c>
      <c r="G1958" s="960">
        <v>182</v>
      </c>
      <c r="H1958" t="s">
        <v>384</v>
      </c>
      <c r="I1958" s="940" t="s">
        <v>488</v>
      </c>
      <c r="J1958" s="940" t="s">
        <v>444</v>
      </c>
      <c r="K1958" s="940" t="s">
        <v>434</v>
      </c>
      <c r="L1958" s="940" t="s">
        <v>167</v>
      </c>
      <c r="M1958" s="961" t="s">
        <v>40</v>
      </c>
      <c r="N1958" s="679">
        <f t="shared" ca="1" si="335"/>
        <v>0</v>
      </c>
      <c r="O1958" s="679">
        <f t="shared" ca="1" si="335"/>
        <v>0</v>
      </c>
      <c r="P1958" s="679">
        <f t="shared" ca="1" si="335"/>
        <v>0</v>
      </c>
      <c r="Q1958" s="679">
        <f t="shared" ref="O1958:Z1981" ca="1" si="33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679">
        <f t="shared" ca="1" si="336"/>
        <v>0</v>
      </c>
      <c r="S1958" s="679">
        <f t="shared" ca="1" si="336"/>
        <v>0</v>
      </c>
      <c r="T1958" s="679">
        <f t="shared" ca="1" si="336"/>
        <v>0</v>
      </c>
      <c r="U1958" s="679">
        <f t="shared" ca="1" si="336"/>
        <v>0</v>
      </c>
      <c r="V1958" s="679">
        <f t="shared" ca="1" si="336"/>
        <v>0</v>
      </c>
      <c r="W1958" s="679">
        <f t="shared" ca="1" si="331"/>
        <v>0</v>
      </c>
      <c r="X1958" s="679">
        <f t="shared" ca="1" si="336"/>
        <v>0</v>
      </c>
      <c r="Y1958" s="679">
        <f t="shared" ca="1" si="336"/>
        <v>0</v>
      </c>
      <c r="Z1958" s="679">
        <f t="shared" ca="1" si="336"/>
        <v>0</v>
      </c>
      <c r="AA1958" t="str">
        <f t="shared" si="332"/>
        <v>ASR_Financial_Report_SHP21Final</v>
      </c>
      <c r="AB1958" s="960">
        <f t="shared" si="333"/>
        <v>44658</v>
      </c>
      <c r="AC1958" t="str">
        <f t="shared" si="334"/>
        <v>Unaudited</v>
      </c>
    </row>
    <row r="1959" spans="1:29" x14ac:dyDescent="0.25">
      <c r="A1959" t="s">
        <v>420</v>
      </c>
      <c r="B1959" t="s">
        <v>1366</v>
      </c>
      <c r="C1959" t="s">
        <v>1367</v>
      </c>
      <c r="D1959">
        <v>1900</v>
      </c>
      <c r="E1959" s="960">
        <v>1</v>
      </c>
      <c r="F1959" t="s">
        <v>439</v>
      </c>
      <c r="G1959" s="960">
        <v>182</v>
      </c>
      <c r="H1959" t="s">
        <v>384</v>
      </c>
      <c r="I1959" s="940" t="s">
        <v>488</v>
      </c>
      <c r="J1959" s="940" t="s">
        <v>444</v>
      </c>
      <c r="K1959" s="940" t="s">
        <v>434</v>
      </c>
      <c r="L1959" s="940" t="s">
        <v>168</v>
      </c>
      <c r="M1959" s="961" t="s">
        <v>329</v>
      </c>
      <c r="N1959" s="679">
        <f t="shared" ref="N1959:N2022" ca="1" si="33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679">
        <f t="shared" ca="1" si="336"/>
        <v>0</v>
      </c>
      <c r="P1959" s="679">
        <f t="shared" ca="1" si="336"/>
        <v>0</v>
      </c>
      <c r="Q1959" s="679">
        <f t="shared" ca="1" si="336"/>
        <v>0</v>
      </c>
      <c r="R1959" s="679">
        <f t="shared" ca="1" si="336"/>
        <v>0</v>
      </c>
      <c r="S1959" s="679">
        <f t="shared" ca="1" si="336"/>
        <v>0</v>
      </c>
      <c r="T1959" s="679">
        <f t="shared" ca="1" si="336"/>
        <v>0</v>
      </c>
      <c r="U1959" s="679">
        <f t="shared" ca="1" si="336"/>
        <v>0</v>
      </c>
      <c r="V1959" s="679">
        <f t="shared" ca="1" si="336"/>
        <v>0</v>
      </c>
      <c r="W1959" s="679">
        <f t="shared" ca="1" si="331"/>
        <v>0</v>
      </c>
      <c r="X1959" s="679">
        <f t="shared" ca="1" si="336"/>
        <v>0</v>
      </c>
      <c r="Y1959" s="679">
        <f t="shared" ca="1" si="336"/>
        <v>0</v>
      </c>
      <c r="Z1959" s="679">
        <f t="shared" ca="1" si="336"/>
        <v>0</v>
      </c>
      <c r="AA1959" t="str">
        <f t="shared" si="332"/>
        <v>ASR_Financial_Report_SHP21Final</v>
      </c>
      <c r="AB1959" s="960">
        <f t="shared" si="333"/>
        <v>44658</v>
      </c>
      <c r="AC1959" t="str">
        <f t="shared" si="334"/>
        <v>Unaudited</v>
      </c>
    </row>
    <row r="1960" spans="1:29" x14ac:dyDescent="0.25">
      <c r="A1960" t="s">
        <v>420</v>
      </c>
      <c r="B1960" t="s">
        <v>1366</v>
      </c>
      <c r="C1960" t="s">
        <v>1367</v>
      </c>
      <c r="D1960">
        <v>1900</v>
      </c>
      <c r="E1960" s="960">
        <v>1</v>
      </c>
      <c r="F1960" t="s">
        <v>439</v>
      </c>
      <c r="G1960" s="960">
        <v>182</v>
      </c>
      <c r="H1960" t="s">
        <v>384</v>
      </c>
      <c r="I1960" s="940" t="s">
        <v>488</v>
      </c>
      <c r="J1960" s="940" t="s">
        <v>450</v>
      </c>
      <c r="K1960" s="940" t="s">
        <v>435</v>
      </c>
      <c r="L1960" s="956" t="s">
        <v>121</v>
      </c>
      <c r="M1960" s="961" t="s">
        <v>27</v>
      </c>
      <c r="N1960" s="679">
        <f t="shared" ca="1" si="337"/>
        <v>3319701.7860140167</v>
      </c>
      <c r="O1960" s="679">
        <f t="shared" ca="1" si="336"/>
        <v>1025509.2010712044</v>
      </c>
      <c r="P1960" s="679">
        <f t="shared" ca="1" si="336"/>
        <v>2294192.5849428126</v>
      </c>
      <c r="Q1960" s="679">
        <f t="shared" ca="1" si="336"/>
        <v>0</v>
      </c>
      <c r="R1960" s="679">
        <f t="shared" ca="1" si="336"/>
        <v>0</v>
      </c>
      <c r="S1960" s="679">
        <f t="shared" ca="1" si="336"/>
        <v>0</v>
      </c>
      <c r="T1960" s="679">
        <f t="shared" ca="1" si="336"/>
        <v>0</v>
      </c>
      <c r="U1960" s="679">
        <f t="shared" ca="1" si="336"/>
        <v>0</v>
      </c>
      <c r="V1960" s="679">
        <f t="shared" ca="1" si="336"/>
        <v>0</v>
      </c>
      <c r="W1960" s="679">
        <f t="shared" ca="1" si="331"/>
        <v>0</v>
      </c>
      <c r="X1960" s="679">
        <f t="shared" ca="1" si="336"/>
        <v>0</v>
      </c>
      <c r="Y1960" s="679">
        <f t="shared" ca="1" si="336"/>
        <v>0</v>
      </c>
      <c r="Z1960" s="679">
        <f t="shared" ca="1" si="336"/>
        <v>0</v>
      </c>
      <c r="AA1960" t="str">
        <f t="shared" si="332"/>
        <v>ASR_Financial_Report_SHP21Final</v>
      </c>
      <c r="AB1960" s="960">
        <f t="shared" si="333"/>
        <v>44658</v>
      </c>
      <c r="AC1960" t="str">
        <f t="shared" si="334"/>
        <v>Unaudited</v>
      </c>
    </row>
    <row r="1961" spans="1:29" x14ac:dyDescent="0.25">
      <c r="A1961" t="s">
        <v>420</v>
      </c>
      <c r="B1961" t="s">
        <v>1366</v>
      </c>
      <c r="C1961" t="s">
        <v>1367</v>
      </c>
      <c r="D1961">
        <v>1900</v>
      </c>
      <c r="E1961" s="960">
        <v>1</v>
      </c>
      <c r="F1961" t="s">
        <v>439</v>
      </c>
      <c r="G1961" s="960">
        <v>182</v>
      </c>
      <c r="H1961" t="s">
        <v>384</v>
      </c>
      <c r="I1961" s="940" t="s">
        <v>488</v>
      </c>
      <c r="J1961" s="940" t="s">
        <v>450</v>
      </c>
      <c r="K1961" s="940" t="s">
        <v>435</v>
      </c>
      <c r="L1961" s="956" t="s">
        <v>122</v>
      </c>
      <c r="M1961" s="961" t="s">
        <v>97</v>
      </c>
      <c r="N1961" s="679">
        <f t="shared" ca="1" si="337"/>
        <v>1129021.5614891101</v>
      </c>
      <c r="O1961" s="679">
        <f t="shared" ca="1" si="336"/>
        <v>110852.44491823924</v>
      </c>
      <c r="P1961" s="679">
        <f t="shared" ca="1" si="336"/>
        <v>1018169.116570871</v>
      </c>
      <c r="Q1961" s="679">
        <f t="shared" ca="1" si="336"/>
        <v>0</v>
      </c>
      <c r="R1961" s="679">
        <f t="shared" ca="1" si="336"/>
        <v>0</v>
      </c>
      <c r="S1961" s="679">
        <f t="shared" ca="1" si="336"/>
        <v>0</v>
      </c>
      <c r="T1961" s="679">
        <f t="shared" ca="1" si="336"/>
        <v>0</v>
      </c>
      <c r="U1961" s="679">
        <f t="shared" ca="1" si="336"/>
        <v>0</v>
      </c>
      <c r="V1961" s="679">
        <f t="shared" ca="1" si="336"/>
        <v>0</v>
      </c>
      <c r="W1961" s="679">
        <f t="shared" ca="1" si="331"/>
        <v>0</v>
      </c>
      <c r="X1961" s="679">
        <f t="shared" ca="1" si="336"/>
        <v>0</v>
      </c>
      <c r="Y1961" s="679">
        <f t="shared" ca="1" si="336"/>
        <v>0</v>
      </c>
      <c r="Z1961" s="679">
        <f t="shared" ca="1" si="336"/>
        <v>0</v>
      </c>
      <c r="AA1961" t="str">
        <f t="shared" si="332"/>
        <v>ASR_Financial_Report_SHP21Final</v>
      </c>
      <c r="AB1961" s="960">
        <f t="shared" si="333"/>
        <v>44658</v>
      </c>
      <c r="AC1961" t="str">
        <f t="shared" si="334"/>
        <v>Unaudited</v>
      </c>
    </row>
    <row r="1962" spans="1:29" x14ac:dyDescent="0.25">
      <c r="A1962" t="s">
        <v>420</v>
      </c>
      <c r="B1962" t="s">
        <v>1366</v>
      </c>
      <c r="C1962" t="s">
        <v>1367</v>
      </c>
      <c r="D1962">
        <v>1900</v>
      </c>
      <c r="E1962" s="960">
        <v>1</v>
      </c>
      <c r="F1962" t="s">
        <v>439</v>
      </c>
      <c r="G1962" s="960">
        <v>182</v>
      </c>
      <c r="H1962" t="s">
        <v>384</v>
      </c>
      <c r="I1962" s="940" t="s">
        <v>488</v>
      </c>
      <c r="J1962" s="940" t="s">
        <v>450</v>
      </c>
      <c r="K1962" s="940" t="s">
        <v>435</v>
      </c>
      <c r="L1962" s="940" t="s">
        <v>123</v>
      </c>
      <c r="M1962" s="961" t="s">
        <v>98</v>
      </c>
      <c r="N1962" s="679">
        <f t="shared" ca="1" si="337"/>
        <v>1498652.780428513</v>
      </c>
      <c r="O1962" s="679">
        <f t="shared" ca="1" si="336"/>
        <v>760202.79333673872</v>
      </c>
      <c r="P1962" s="679">
        <f t="shared" ca="1" si="336"/>
        <v>738449.98709177412</v>
      </c>
      <c r="Q1962" s="679">
        <f t="shared" ca="1" si="336"/>
        <v>0</v>
      </c>
      <c r="R1962" s="679">
        <f t="shared" ca="1" si="336"/>
        <v>0</v>
      </c>
      <c r="S1962" s="679">
        <f t="shared" ca="1" si="336"/>
        <v>0</v>
      </c>
      <c r="T1962" s="679">
        <f t="shared" ca="1" si="336"/>
        <v>0</v>
      </c>
      <c r="U1962" s="679">
        <f t="shared" ca="1" si="336"/>
        <v>0</v>
      </c>
      <c r="V1962" s="679">
        <f t="shared" ca="1" si="336"/>
        <v>0</v>
      </c>
      <c r="W1962" s="679">
        <f t="shared" ca="1" si="331"/>
        <v>0</v>
      </c>
      <c r="X1962" s="679">
        <f t="shared" ca="1" si="336"/>
        <v>0</v>
      </c>
      <c r="Y1962" s="679">
        <f t="shared" ca="1" si="336"/>
        <v>0</v>
      </c>
      <c r="Z1962" s="679">
        <f t="shared" ca="1" si="336"/>
        <v>0</v>
      </c>
      <c r="AA1962" t="str">
        <f t="shared" si="332"/>
        <v>ASR_Financial_Report_SHP21Final</v>
      </c>
      <c r="AB1962" s="960">
        <f t="shared" si="333"/>
        <v>44658</v>
      </c>
      <c r="AC1962" t="str">
        <f t="shared" si="334"/>
        <v>Unaudited</v>
      </c>
    </row>
    <row r="1963" spans="1:29" x14ac:dyDescent="0.25">
      <c r="A1963" t="s">
        <v>420</v>
      </c>
      <c r="B1963" t="s">
        <v>1366</v>
      </c>
      <c r="C1963" t="s">
        <v>1367</v>
      </c>
      <c r="D1963">
        <v>1900</v>
      </c>
      <c r="E1963" s="960">
        <v>1</v>
      </c>
      <c r="F1963" t="s">
        <v>439</v>
      </c>
      <c r="G1963" s="960">
        <v>182</v>
      </c>
      <c r="H1963" t="s">
        <v>384</v>
      </c>
      <c r="I1963" s="961" t="s">
        <v>488</v>
      </c>
      <c r="J1963" s="961" t="s">
        <v>450</v>
      </c>
      <c r="K1963" s="961" t="s">
        <v>435</v>
      </c>
      <c r="L1963" s="940" t="s">
        <v>124</v>
      </c>
      <c r="M1963" s="961" t="s">
        <v>99</v>
      </c>
      <c r="N1963" s="679">
        <f t="shared" ca="1" si="337"/>
        <v>94440.76021374081</v>
      </c>
      <c r="O1963" s="679">
        <f t="shared" ca="1" si="336"/>
        <v>48067.745727757363</v>
      </c>
      <c r="P1963" s="679">
        <f t="shared" ca="1" si="336"/>
        <v>46373.014485983447</v>
      </c>
      <c r="Q1963" s="679">
        <f t="shared" ca="1" si="336"/>
        <v>0</v>
      </c>
      <c r="R1963" s="679">
        <f t="shared" ca="1" si="336"/>
        <v>0</v>
      </c>
      <c r="S1963" s="679">
        <f t="shared" ca="1" si="336"/>
        <v>0</v>
      </c>
      <c r="T1963" s="679">
        <f t="shared" ca="1" si="336"/>
        <v>0</v>
      </c>
      <c r="U1963" s="679">
        <f t="shared" ca="1" si="336"/>
        <v>0</v>
      </c>
      <c r="V1963" s="679">
        <f t="shared" ca="1" si="336"/>
        <v>0</v>
      </c>
      <c r="W1963" s="679">
        <f t="shared" ca="1" si="331"/>
        <v>0</v>
      </c>
      <c r="X1963" s="679">
        <f t="shared" ca="1" si="336"/>
        <v>0</v>
      </c>
      <c r="Y1963" s="679">
        <f t="shared" ca="1" si="336"/>
        <v>0</v>
      </c>
      <c r="Z1963" s="679">
        <f t="shared" ca="1" si="336"/>
        <v>0</v>
      </c>
      <c r="AA1963" t="str">
        <f t="shared" si="332"/>
        <v>ASR_Financial_Report_SHP21Final</v>
      </c>
      <c r="AB1963" s="960">
        <f t="shared" si="333"/>
        <v>44658</v>
      </c>
      <c r="AC1963" t="str">
        <f t="shared" si="334"/>
        <v>Unaudited</v>
      </c>
    </row>
    <row r="1964" spans="1:29" x14ac:dyDescent="0.25">
      <c r="A1964" t="s">
        <v>420</v>
      </c>
      <c r="B1964" t="s">
        <v>1366</v>
      </c>
      <c r="C1964" t="s">
        <v>1367</v>
      </c>
      <c r="D1964">
        <v>1900</v>
      </c>
      <c r="E1964" s="960">
        <v>1</v>
      </c>
      <c r="F1964" t="s">
        <v>439</v>
      </c>
      <c r="G1964" s="960">
        <v>182</v>
      </c>
      <c r="H1964" t="s">
        <v>384</v>
      </c>
      <c r="I1964" s="940" t="s">
        <v>488</v>
      </c>
      <c r="J1964" s="940" t="s">
        <v>450</v>
      </c>
      <c r="K1964" s="940" t="s">
        <v>435</v>
      </c>
      <c r="L1964" s="940" t="s">
        <v>125</v>
      </c>
      <c r="M1964" s="961" t="s">
        <v>100</v>
      </c>
      <c r="N1964" s="679">
        <f t="shared" ca="1" si="337"/>
        <v>-57449.717272131835</v>
      </c>
      <c r="O1964" s="679">
        <f t="shared" ca="1" si="336"/>
        <v>0.85130295662423305</v>
      </c>
      <c r="P1964" s="679">
        <f t="shared" ca="1" si="336"/>
        <v>-57450.568575088459</v>
      </c>
      <c r="Q1964" s="679">
        <f t="shared" ca="1" si="336"/>
        <v>0</v>
      </c>
      <c r="R1964" s="679">
        <f t="shared" ca="1" si="336"/>
        <v>0</v>
      </c>
      <c r="S1964" s="679">
        <f t="shared" ca="1" si="336"/>
        <v>0</v>
      </c>
      <c r="T1964" s="679">
        <f t="shared" ca="1" si="336"/>
        <v>0</v>
      </c>
      <c r="U1964" s="679">
        <f t="shared" ca="1" si="336"/>
        <v>0</v>
      </c>
      <c r="V1964" s="679">
        <f t="shared" ca="1" si="336"/>
        <v>0</v>
      </c>
      <c r="W1964" s="679">
        <f t="shared" ca="1" si="331"/>
        <v>0</v>
      </c>
      <c r="X1964" s="679">
        <f t="shared" ca="1" si="336"/>
        <v>0</v>
      </c>
      <c r="Y1964" s="679">
        <f t="shared" ca="1" si="336"/>
        <v>0</v>
      </c>
      <c r="Z1964" s="679">
        <f t="shared" ca="1" si="336"/>
        <v>0</v>
      </c>
      <c r="AA1964" t="str">
        <f t="shared" si="332"/>
        <v>ASR_Financial_Report_SHP21Final</v>
      </c>
      <c r="AB1964" s="960">
        <f t="shared" si="333"/>
        <v>44658</v>
      </c>
      <c r="AC1964" t="str">
        <f t="shared" si="334"/>
        <v>Unaudited</v>
      </c>
    </row>
    <row r="1965" spans="1:29" x14ac:dyDescent="0.25">
      <c r="A1965" t="s">
        <v>420</v>
      </c>
      <c r="B1965" t="s">
        <v>1366</v>
      </c>
      <c r="C1965" t="s">
        <v>1367</v>
      </c>
      <c r="D1965">
        <v>1900</v>
      </c>
      <c r="E1965" s="960">
        <v>1</v>
      </c>
      <c r="F1965" t="s">
        <v>439</v>
      </c>
      <c r="G1965" s="960">
        <v>182</v>
      </c>
      <c r="H1965" t="s">
        <v>384</v>
      </c>
      <c r="I1965" s="940" t="s">
        <v>488</v>
      </c>
      <c r="J1965" s="940" t="s">
        <v>450</v>
      </c>
      <c r="K1965" s="940" t="s">
        <v>435</v>
      </c>
      <c r="L1965" s="940" t="s">
        <v>126</v>
      </c>
      <c r="M1965" s="961" t="s">
        <v>28</v>
      </c>
      <c r="N1965" s="679">
        <f t="shared" ca="1" si="337"/>
        <v>-53679.785141331115</v>
      </c>
      <c r="O1965" s="679">
        <f t="shared" ca="1" si="336"/>
        <v>-53876.152570398546</v>
      </c>
      <c r="P1965" s="679">
        <f t="shared" ca="1" si="336"/>
        <v>196.36742906742998</v>
      </c>
      <c r="Q1965" s="679">
        <f t="shared" ca="1" si="336"/>
        <v>0</v>
      </c>
      <c r="R1965" s="679">
        <f t="shared" ca="1" si="336"/>
        <v>0</v>
      </c>
      <c r="S1965" s="679">
        <f t="shared" ca="1" si="336"/>
        <v>0</v>
      </c>
      <c r="T1965" s="679">
        <f t="shared" ca="1" si="336"/>
        <v>0</v>
      </c>
      <c r="U1965" s="679">
        <f t="shared" ca="1" si="336"/>
        <v>0</v>
      </c>
      <c r="V1965" s="679">
        <f t="shared" ca="1" si="336"/>
        <v>0</v>
      </c>
      <c r="W1965" s="679">
        <f t="shared" ca="1" si="331"/>
        <v>0</v>
      </c>
      <c r="X1965" s="679">
        <f t="shared" ca="1" si="336"/>
        <v>0</v>
      </c>
      <c r="Y1965" s="679">
        <f t="shared" ca="1" si="336"/>
        <v>0</v>
      </c>
      <c r="Z1965" s="679">
        <f t="shared" ca="1" si="336"/>
        <v>0</v>
      </c>
      <c r="AA1965" t="str">
        <f t="shared" si="332"/>
        <v>ASR_Financial_Report_SHP21Final</v>
      </c>
      <c r="AB1965" s="960">
        <f t="shared" si="333"/>
        <v>44658</v>
      </c>
      <c r="AC1965" t="str">
        <f t="shared" si="334"/>
        <v>Unaudited</v>
      </c>
    </row>
    <row r="1966" spans="1:29" x14ac:dyDescent="0.25">
      <c r="A1966" t="s">
        <v>420</v>
      </c>
      <c r="B1966" t="s">
        <v>1366</v>
      </c>
      <c r="C1966" t="s">
        <v>1367</v>
      </c>
      <c r="D1966">
        <v>1900</v>
      </c>
      <c r="E1966" s="960">
        <v>1</v>
      </c>
      <c r="F1966" t="s">
        <v>439</v>
      </c>
      <c r="G1966" s="960">
        <v>182</v>
      </c>
      <c r="H1966" t="s">
        <v>384</v>
      </c>
      <c r="I1966" s="940" t="s">
        <v>488</v>
      </c>
      <c r="J1966" s="940" t="s">
        <v>436</v>
      </c>
      <c r="K1966" s="940" t="s">
        <v>436</v>
      </c>
      <c r="L1966" s="940" t="s">
        <v>128</v>
      </c>
      <c r="M1966" s="961" t="s">
        <v>326</v>
      </c>
      <c r="N1966" s="679">
        <f t="shared" ca="1" si="337"/>
        <v>0</v>
      </c>
      <c r="O1966" s="679">
        <f t="shared" ca="1" si="336"/>
        <v>0</v>
      </c>
      <c r="P1966" s="679">
        <f t="shared" ca="1" si="336"/>
        <v>0</v>
      </c>
      <c r="Q1966" s="679">
        <f t="shared" ca="1" si="336"/>
        <v>0</v>
      </c>
      <c r="R1966" s="679">
        <f t="shared" ca="1" si="336"/>
        <v>0</v>
      </c>
      <c r="S1966" s="679">
        <f t="shared" ca="1" si="336"/>
        <v>0</v>
      </c>
      <c r="T1966" s="679">
        <f t="shared" ca="1" si="336"/>
        <v>0</v>
      </c>
      <c r="U1966" s="679">
        <f t="shared" ca="1" si="336"/>
        <v>0</v>
      </c>
      <c r="V1966" s="679">
        <f t="shared" ca="1" si="336"/>
        <v>0</v>
      </c>
      <c r="W1966" s="679">
        <f t="shared" ca="1" si="331"/>
        <v>0</v>
      </c>
      <c r="X1966" s="679">
        <f t="shared" ca="1" si="336"/>
        <v>0</v>
      </c>
      <c r="Y1966" s="679">
        <f t="shared" ca="1" si="336"/>
        <v>0</v>
      </c>
      <c r="Z1966" s="679">
        <f t="shared" ca="1" si="336"/>
        <v>0</v>
      </c>
      <c r="AA1966" t="str">
        <f t="shared" si="332"/>
        <v>ASR_Financial_Report_SHP21Final</v>
      </c>
      <c r="AB1966" s="960">
        <f t="shared" si="333"/>
        <v>44658</v>
      </c>
      <c r="AC1966" t="str">
        <f t="shared" si="334"/>
        <v>Unaudited</v>
      </c>
    </row>
    <row r="1967" spans="1:29" x14ac:dyDescent="0.25">
      <c r="A1967" t="s">
        <v>420</v>
      </c>
      <c r="B1967" t="s">
        <v>1366</v>
      </c>
      <c r="C1967" t="s">
        <v>1367</v>
      </c>
      <c r="D1967">
        <v>1900</v>
      </c>
      <c r="E1967" s="960">
        <v>1</v>
      </c>
      <c r="F1967" t="s">
        <v>439</v>
      </c>
      <c r="G1967" s="960">
        <v>182</v>
      </c>
      <c r="H1967" t="s">
        <v>384</v>
      </c>
      <c r="I1967" s="961" t="s">
        <v>488</v>
      </c>
      <c r="J1967" s="961" t="s">
        <v>436</v>
      </c>
      <c r="K1967" s="961" t="s">
        <v>436</v>
      </c>
      <c r="L1967" s="940" t="s">
        <v>129</v>
      </c>
      <c r="M1967" s="961" t="s">
        <v>325</v>
      </c>
      <c r="N1967" s="679">
        <f t="shared" ca="1" si="337"/>
        <v>0</v>
      </c>
      <c r="O1967" s="679">
        <f t="shared" ca="1" si="336"/>
        <v>0</v>
      </c>
      <c r="P1967" s="679">
        <f t="shared" ca="1" si="336"/>
        <v>0</v>
      </c>
      <c r="Q1967" s="679">
        <f t="shared" ca="1" si="336"/>
        <v>0</v>
      </c>
      <c r="R1967" s="679">
        <f t="shared" ca="1" si="336"/>
        <v>0</v>
      </c>
      <c r="S1967" s="679">
        <f t="shared" ca="1" si="336"/>
        <v>0</v>
      </c>
      <c r="T1967" s="679">
        <f t="shared" ca="1" si="336"/>
        <v>0</v>
      </c>
      <c r="U1967" s="679">
        <f t="shared" ca="1" si="336"/>
        <v>0</v>
      </c>
      <c r="V1967" s="679">
        <f t="shared" ca="1" si="336"/>
        <v>0</v>
      </c>
      <c r="W1967" s="679">
        <f t="shared" ca="1" si="331"/>
        <v>0</v>
      </c>
      <c r="X1967" s="679">
        <f t="shared" ca="1" si="336"/>
        <v>0</v>
      </c>
      <c r="Y1967" s="679">
        <f t="shared" ca="1" si="336"/>
        <v>0</v>
      </c>
      <c r="Z1967" s="679">
        <f t="shared" ca="1" si="336"/>
        <v>0</v>
      </c>
      <c r="AA1967" t="str">
        <f t="shared" si="332"/>
        <v>ASR_Financial_Report_SHP21Final</v>
      </c>
      <c r="AB1967" s="960">
        <f t="shared" si="333"/>
        <v>44658</v>
      </c>
      <c r="AC1967" t="str">
        <f t="shared" si="334"/>
        <v>Unaudited</v>
      </c>
    </row>
    <row r="1968" spans="1:29" ht="30" x14ac:dyDescent="0.25">
      <c r="A1968" t="s">
        <v>420</v>
      </c>
      <c r="B1968" t="s">
        <v>1366</v>
      </c>
      <c r="C1968" t="s">
        <v>1367</v>
      </c>
      <c r="D1968">
        <v>1900</v>
      </c>
      <c r="E1968" s="960">
        <v>1</v>
      </c>
      <c r="F1968" t="s">
        <v>439</v>
      </c>
      <c r="G1968" s="960">
        <v>182</v>
      </c>
      <c r="H1968" t="s">
        <v>384</v>
      </c>
      <c r="I1968" s="961" t="s">
        <v>488</v>
      </c>
      <c r="J1968" s="961" t="s">
        <v>436</v>
      </c>
      <c r="K1968" s="961" t="s">
        <v>436</v>
      </c>
      <c r="L1968" s="940" t="s">
        <v>130</v>
      </c>
      <c r="M1968" s="961" t="s">
        <v>179</v>
      </c>
      <c r="N1968" s="679">
        <f t="shared" ca="1" si="337"/>
        <v>0</v>
      </c>
      <c r="O1968" s="679">
        <f t="shared" ca="1" si="336"/>
        <v>0</v>
      </c>
      <c r="P1968" s="679">
        <f t="shared" ca="1" si="336"/>
        <v>0</v>
      </c>
      <c r="Q1968" s="679">
        <f t="shared" ca="1" si="336"/>
        <v>0</v>
      </c>
      <c r="R1968" s="679">
        <f t="shared" ca="1" si="336"/>
        <v>0</v>
      </c>
      <c r="S1968" s="679">
        <f t="shared" ca="1" si="336"/>
        <v>0</v>
      </c>
      <c r="T1968" s="679">
        <f t="shared" ca="1" si="336"/>
        <v>0</v>
      </c>
      <c r="U1968" s="679">
        <f t="shared" ca="1" si="336"/>
        <v>0</v>
      </c>
      <c r="V1968" s="679">
        <f t="shared" ca="1" si="336"/>
        <v>0</v>
      </c>
      <c r="W1968" s="679">
        <f t="shared" ca="1" si="331"/>
        <v>0</v>
      </c>
      <c r="X1968" s="679">
        <f t="shared" ca="1" si="336"/>
        <v>0</v>
      </c>
      <c r="Y1968" s="679">
        <f t="shared" ca="1" si="336"/>
        <v>0</v>
      </c>
      <c r="Z1968" s="679">
        <f t="shared" ca="1" si="336"/>
        <v>0</v>
      </c>
      <c r="AA1968" t="str">
        <f t="shared" si="332"/>
        <v>ASR_Financial_Report_SHP21Final</v>
      </c>
      <c r="AB1968" s="960">
        <f t="shared" si="333"/>
        <v>44658</v>
      </c>
      <c r="AC1968" t="str">
        <f t="shared" si="334"/>
        <v>Unaudited</v>
      </c>
    </row>
    <row r="1969" spans="1:29" x14ac:dyDescent="0.25">
      <c r="A1969" t="s">
        <v>420</v>
      </c>
      <c r="B1969" t="s">
        <v>1366</v>
      </c>
      <c r="C1969" t="s">
        <v>1367</v>
      </c>
      <c r="D1969">
        <v>1900</v>
      </c>
      <c r="E1969" s="960">
        <v>1</v>
      </c>
      <c r="F1969" t="s">
        <v>439</v>
      </c>
      <c r="G1969" s="960">
        <v>182</v>
      </c>
      <c r="H1969" t="s">
        <v>384</v>
      </c>
      <c r="I1969" s="961" t="s">
        <v>488</v>
      </c>
      <c r="J1969" s="961" t="s">
        <v>436</v>
      </c>
      <c r="K1969" s="961" t="s">
        <v>436</v>
      </c>
      <c r="L1969" s="940" t="s">
        <v>131</v>
      </c>
      <c r="M1969" s="961" t="s">
        <v>494</v>
      </c>
      <c r="N1969" s="679">
        <f t="shared" ca="1" si="337"/>
        <v>0</v>
      </c>
      <c r="O1969" s="679">
        <f t="shared" ca="1" si="336"/>
        <v>0</v>
      </c>
      <c r="P1969" s="679">
        <f t="shared" ca="1" si="336"/>
        <v>0</v>
      </c>
      <c r="Q1969" s="679">
        <f t="shared" ca="1" si="336"/>
        <v>0</v>
      </c>
      <c r="R1969" s="679">
        <f t="shared" ca="1" si="336"/>
        <v>0</v>
      </c>
      <c r="S1969" s="679">
        <f t="shared" ca="1" si="336"/>
        <v>0</v>
      </c>
      <c r="T1969" s="679">
        <f t="shared" ca="1" si="336"/>
        <v>0</v>
      </c>
      <c r="U1969" s="679">
        <f t="shared" ca="1" si="336"/>
        <v>0</v>
      </c>
      <c r="V1969" s="679">
        <f t="shared" ca="1" si="336"/>
        <v>0</v>
      </c>
      <c r="W1969" s="679">
        <f t="shared" ca="1" si="331"/>
        <v>0</v>
      </c>
      <c r="X1969" s="679">
        <f t="shared" ca="1" si="336"/>
        <v>0</v>
      </c>
      <c r="Y1969" s="679">
        <f t="shared" ca="1" si="336"/>
        <v>0</v>
      </c>
      <c r="Z1969" s="679">
        <f t="shared" ca="1" si="336"/>
        <v>0</v>
      </c>
      <c r="AA1969" t="str">
        <f t="shared" si="332"/>
        <v>ASR_Financial_Report_SHP21Final</v>
      </c>
      <c r="AB1969" s="960">
        <f t="shared" si="333"/>
        <v>44658</v>
      </c>
      <c r="AC1969" t="str">
        <f t="shared" si="334"/>
        <v>Unaudited</v>
      </c>
    </row>
    <row r="1970" spans="1:29" x14ac:dyDescent="0.25">
      <c r="A1970" t="s">
        <v>420</v>
      </c>
      <c r="B1970" t="s">
        <v>1366</v>
      </c>
      <c r="C1970" t="s">
        <v>1367</v>
      </c>
      <c r="D1970">
        <v>1900</v>
      </c>
      <c r="E1970" s="960">
        <v>1</v>
      </c>
      <c r="F1970" t="s">
        <v>439</v>
      </c>
      <c r="G1970" s="960">
        <v>182</v>
      </c>
      <c r="H1970" t="s">
        <v>384</v>
      </c>
      <c r="I1970" s="961" t="s">
        <v>488</v>
      </c>
      <c r="J1970" s="961" t="s">
        <v>436</v>
      </c>
      <c r="K1970" s="961" t="s">
        <v>436</v>
      </c>
      <c r="L1970" s="940" t="s">
        <v>132</v>
      </c>
      <c r="M1970" s="961" t="s">
        <v>495</v>
      </c>
      <c r="N1970" s="679">
        <f t="shared" ca="1" si="337"/>
        <v>0</v>
      </c>
      <c r="O1970" s="679">
        <f t="shared" ca="1" si="336"/>
        <v>0</v>
      </c>
      <c r="P1970" s="679">
        <f t="shared" ca="1" si="336"/>
        <v>0</v>
      </c>
      <c r="Q1970" s="679">
        <f t="shared" ca="1" si="336"/>
        <v>0</v>
      </c>
      <c r="R1970" s="679">
        <f t="shared" ca="1" si="336"/>
        <v>0</v>
      </c>
      <c r="S1970" s="679">
        <f t="shared" ca="1" si="336"/>
        <v>0</v>
      </c>
      <c r="T1970" s="679">
        <f t="shared" ca="1" si="336"/>
        <v>0</v>
      </c>
      <c r="U1970" s="679">
        <f t="shared" ca="1" si="336"/>
        <v>0</v>
      </c>
      <c r="V1970" s="679">
        <f t="shared" ca="1" si="336"/>
        <v>0</v>
      </c>
      <c r="W1970" s="679">
        <f t="shared" ca="1" si="331"/>
        <v>0</v>
      </c>
      <c r="X1970" s="679">
        <f t="shared" ca="1" si="336"/>
        <v>0</v>
      </c>
      <c r="Y1970" s="679">
        <f t="shared" ca="1" si="336"/>
        <v>0</v>
      </c>
      <c r="Z1970" s="679">
        <f t="shared" ca="1" si="336"/>
        <v>0</v>
      </c>
      <c r="AA1970" t="str">
        <f t="shared" si="332"/>
        <v>ASR_Financial_Report_SHP21Final</v>
      </c>
      <c r="AB1970" s="960">
        <f t="shared" si="333"/>
        <v>44658</v>
      </c>
      <c r="AC1970" t="str">
        <f t="shared" si="334"/>
        <v>Unaudited</v>
      </c>
    </row>
    <row r="1971" spans="1:29" x14ac:dyDescent="0.25">
      <c r="A1971" t="s">
        <v>420</v>
      </c>
      <c r="B1971" t="s">
        <v>1366</v>
      </c>
      <c r="C1971" t="s">
        <v>1367</v>
      </c>
      <c r="D1971">
        <v>1900</v>
      </c>
      <c r="E1971" s="960">
        <v>1</v>
      </c>
      <c r="F1971" t="s">
        <v>439</v>
      </c>
      <c r="G1971" s="960">
        <v>182</v>
      </c>
      <c r="H1971" t="s">
        <v>384</v>
      </c>
      <c r="I1971" s="961" t="s">
        <v>488</v>
      </c>
      <c r="J1971" s="961" t="s">
        <v>436</v>
      </c>
      <c r="K1971" s="961" t="s">
        <v>436</v>
      </c>
      <c r="L1971" s="956" t="s">
        <v>133</v>
      </c>
      <c r="M1971" s="961" t="s">
        <v>496</v>
      </c>
      <c r="N1971" s="679">
        <f t="shared" ca="1" si="337"/>
        <v>0</v>
      </c>
      <c r="O1971" s="679">
        <f t="shared" ca="1" si="336"/>
        <v>0</v>
      </c>
      <c r="P1971" s="679">
        <f t="shared" ca="1" si="336"/>
        <v>0</v>
      </c>
      <c r="Q1971" s="679">
        <f t="shared" ca="1" si="336"/>
        <v>0</v>
      </c>
      <c r="R1971" s="679">
        <f t="shared" ca="1" si="336"/>
        <v>0</v>
      </c>
      <c r="S1971" s="679">
        <f t="shared" ca="1" si="336"/>
        <v>0</v>
      </c>
      <c r="T1971" s="679">
        <f t="shared" ca="1" si="336"/>
        <v>0</v>
      </c>
      <c r="U1971" s="679">
        <f t="shared" ca="1" si="336"/>
        <v>0</v>
      </c>
      <c r="V1971" s="679">
        <f t="shared" ca="1" si="336"/>
        <v>0</v>
      </c>
      <c r="W1971" s="679">
        <f t="shared" ca="1" si="331"/>
        <v>0</v>
      </c>
      <c r="X1971" s="679">
        <f t="shared" ca="1" si="336"/>
        <v>0</v>
      </c>
      <c r="Y1971" s="679">
        <f t="shared" ca="1" si="336"/>
        <v>0</v>
      </c>
      <c r="Z1971" s="679">
        <f t="shared" ca="1" si="336"/>
        <v>0</v>
      </c>
      <c r="AA1971" t="str">
        <f t="shared" si="332"/>
        <v>ASR_Financial_Report_SHP21Final</v>
      </c>
      <c r="AB1971" s="960">
        <f t="shared" si="333"/>
        <v>44658</v>
      </c>
      <c r="AC1971" t="str">
        <f t="shared" si="334"/>
        <v>Unaudited</v>
      </c>
    </row>
    <row r="1972" spans="1:29" ht="30" x14ac:dyDescent="0.25">
      <c r="A1972" t="s">
        <v>420</v>
      </c>
      <c r="B1972" t="s">
        <v>1366</v>
      </c>
      <c r="C1972" t="s">
        <v>1367</v>
      </c>
      <c r="D1972">
        <v>1900</v>
      </c>
      <c r="E1972" s="960">
        <v>1</v>
      </c>
      <c r="F1972" t="s">
        <v>439</v>
      </c>
      <c r="G1972" s="960">
        <v>182</v>
      </c>
      <c r="H1972" t="s">
        <v>384</v>
      </c>
      <c r="I1972" s="961" t="s">
        <v>489</v>
      </c>
      <c r="J1972" s="961" t="s">
        <v>26</v>
      </c>
      <c r="K1972" s="961" t="s">
        <v>26</v>
      </c>
      <c r="L1972" s="940" t="s">
        <v>269</v>
      </c>
      <c r="M1972" s="961" t="s">
        <v>26</v>
      </c>
      <c r="N1972" s="679">
        <f t="shared" ca="1" si="337"/>
        <v>674249.43051769189</v>
      </c>
      <c r="O1972" s="679">
        <f t="shared" ca="1" si="336"/>
        <v>0</v>
      </c>
      <c r="P1972" s="679">
        <f t="shared" ca="1" si="336"/>
        <v>0</v>
      </c>
      <c r="Q1972" s="679">
        <f t="shared" ca="1" si="336"/>
        <v>0</v>
      </c>
      <c r="R1972" s="679">
        <f t="shared" ca="1" si="336"/>
        <v>0</v>
      </c>
      <c r="S1972" s="679">
        <f t="shared" ca="1" si="336"/>
        <v>0</v>
      </c>
      <c r="T1972" s="679">
        <f t="shared" ca="1" si="336"/>
        <v>0</v>
      </c>
      <c r="U1972" s="679">
        <f t="shared" ca="1" si="336"/>
        <v>0</v>
      </c>
      <c r="V1972" s="679">
        <f t="shared" ca="1" si="336"/>
        <v>0</v>
      </c>
      <c r="W1972" s="679">
        <f t="shared" ca="1" si="331"/>
        <v>0</v>
      </c>
      <c r="X1972" s="679">
        <f t="shared" ca="1" si="336"/>
        <v>0</v>
      </c>
      <c r="Y1972" s="679">
        <f t="shared" ca="1" si="336"/>
        <v>0</v>
      </c>
      <c r="Z1972" s="679">
        <f t="shared" ca="1" si="336"/>
        <v>0</v>
      </c>
      <c r="AA1972" t="str">
        <f t="shared" si="332"/>
        <v>ASR_Financial_Report_SHP21Final</v>
      </c>
      <c r="AB1972" s="960">
        <f t="shared" si="333"/>
        <v>44658</v>
      </c>
      <c r="AC1972" t="str">
        <f t="shared" si="334"/>
        <v>Unaudited</v>
      </c>
    </row>
    <row r="1973" spans="1:29" x14ac:dyDescent="0.25">
      <c r="A1973" t="s">
        <v>420</v>
      </c>
      <c r="B1973" t="s">
        <v>1366</v>
      </c>
      <c r="C1973" t="s">
        <v>1367</v>
      </c>
      <c r="D1973">
        <v>1900</v>
      </c>
      <c r="E1973" s="960">
        <v>1</v>
      </c>
      <c r="F1973" t="s">
        <v>440</v>
      </c>
      <c r="G1973" s="960">
        <v>274</v>
      </c>
      <c r="H1973" t="s">
        <v>384</v>
      </c>
      <c r="I1973" s="940" t="s">
        <v>432</v>
      </c>
      <c r="J1973" s="940" t="s">
        <v>432</v>
      </c>
      <c r="K1973" s="940" t="s">
        <v>432</v>
      </c>
      <c r="L1973" s="940"/>
      <c r="M1973" s="961" t="s">
        <v>432</v>
      </c>
      <c r="N1973" s="679">
        <f t="shared" ca="1" si="337"/>
        <v>226934.45</v>
      </c>
      <c r="O1973" s="679">
        <f t="shared" ca="1" si="336"/>
        <v>186832.35</v>
      </c>
      <c r="P1973" s="679">
        <f t="shared" ca="1" si="336"/>
        <v>9057.8799999999992</v>
      </c>
      <c r="Q1973" s="679">
        <f t="shared" ca="1" si="336"/>
        <v>13414.92</v>
      </c>
      <c r="R1973" s="679">
        <f t="shared" ca="1" si="336"/>
        <v>4995.09</v>
      </c>
      <c r="S1973" s="679">
        <f t="shared" ca="1" si="336"/>
        <v>5172.91</v>
      </c>
      <c r="T1973" s="679">
        <f t="shared" ca="1" si="336"/>
        <v>3212.81</v>
      </c>
      <c r="U1973" s="679">
        <f t="shared" ca="1" si="336"/>
        <v>119</v>
      </c>
      <c r="V1973" s="679">
        <f t="shared" ca="1" si="336"/>
        <v>408.43</v>
      </c>
      <c r="W1973" s="679">
        <f t="shared" ca="1" si="331"/>
        <v>99</v>
      </c>
      <c r="X1973" s="679">
        <f t="shared" ca="1" si="336"/>
        <v>3103.06</v>
      </c>
      <c r="Y1973" s="679">
        <f t="shared" ca="1" si="336"/>
        <v>519</v>
      </c>
      <c r="Z1973" s="679">
        <f t="shared" ca="1" si="336"/>
        <v>0</v>
      </c>
      <c r="AA1973" t="str">
        <f t="shared" si="332"/>
        <v>ASR_Financial_Report_SHP21Final</v>
      </c>
      <c r="AB1973" s="960">
        <f t="shared" si="333"/>
        <v>44658</v>
      </c>
      <c r="AC1973" t="str">
        <f t="shared" si="334"/>
        <v>Unaudited</v>
      </c>
    </row>
    <row r="1974" spans="1:29" x14ac:dyDescent="0.25">
      <c r="A1974" t="s">
        <v>420</v>
      </c>
      <c r="B1974" t="s">
        <v>1366</v>
      </c>
      <c r="C1974" t="s">
        <v>1367</v>
      </c>
      <c r="D1974">
        <v>1900</v>
      </c>
      <c r="E1974" s="960">
        <v>1</v>
      </c>
      <c r="F1974" t="s">
        <v>440</v>
      </c>
      <c r="G1974" s="960">
        <v>274</v>
      </c>
      <c r="H1974" t="s">
        <v>384</v>
      </c>
      <c r="I1974" s="961" t="s">
        <v>487</v>
      </c>
      <c r="J1974" s="961" t="s">
        <v>12</v>
      </c>
      <c r="K1974" s="961" t="s">
        <v>12</v>
      </c>
      <c r="L1974" s="940">
        <v>1.1000000000000001</v>
      </c>
      <c r="M1974" s="961" t="s">
        <v>12</v>
      </c>
      <c r="N1974" s="679">
        <f t="shared" ca="1" si="337"/>
        <v>68912096.030000001</v>
      </c>
      <c r="O1974" s="679">
        <f t="shared" ca="1" si="336"/>
        <v>35879771.520000003</v>
      </c>
      <c r="P1974" s="679">
        <f t="shared" ca="1" si="336"/>
        <v>4590515.5</v>
      </c>
      <c r="Q1974" s="679">
        <f t="shared" ca="1" si="336"/>
        <v>13506692.85</v>
      </c>
      <c r="R1974" s="679">
        <f t="shared" ca="1" si="336"/>
        <v>6856676.4800000004</v>
      </c>
      <c r="S1974" s="679">
        <f t="shared" ca="1" si="336"/>
        <v>1068717.1000000001</v>
      </c>
      <c r="T1974" s="679">
        <f t="shared" ca="1" si="336"/>
        <v>1256903.9099999999</v>
      </c>
      <c r="U1974" s="679">
        <f t="shared" ca="1" si="336"/>
        <v>23270.18</v>
      </c>
      <c r="V1974" s="679">
        <f t="shared" ca="1" si="336"/>
        <v>1444769.69</v>
      </c>
      <c r="W1974" s="679">
        <f t="shared" ca="1" si="331"/>
        <v>2701384.29</v>
      </c>
      <c r="X1974" s="679">
        <f t="shared" ca="1" si="336"/>
        <v>352257.3</v>
      </c>
      <c r="Y1974" s="679">
        <f t="shared" ca="1" si="336"/>
        <v>1231137.21</v>
      </c>
      <c r="Z1974" s="679">
        <f t="shared" ca="1" si="336"/>
        <v>0</v>
      </c>
      <c r="AA1974" t="str">
        <f t="shared" si="332"/>
        <v>ASR_Financial_Report_SHP21Final</v>
      </c>
      <c r="AB1974" s="960">
        <f t="shared" si="333"/>
        <v>44658</v>
      </c>
      <c r="AC1974" t="str">
        <f t="shared" si="334"/>
        <v>Unaudited</v>
      </c>
    </row>
    <row r="1975" spans="1:29" x14ac:dyDescent="0.25">
      <c r="A1975" t="s">
        <v>420</v>
      </c>
      <c r="B1975" t="s">
        <v>1366</v>
      </c>
      <c r="C1975" t="s">
        <v>1367</v>
      </c>
      <c r="D1975">
        <v>1900</v>
      </c>
      <c r="E1975" s="960">
        <v>1</v>
      </c>
      <c r="F1975" t="s">
        <v>440</v>
      </c>
      <c r="G1975" s="960">
        <v>274</v>
      </c>
      <c r="H1975" t="s">
        <v>384</v>
      </c>
      <c r="I1975" s="940" t="s">
        <v>487</v>
      </c>
      <c r="J1975" s="940" t="s">
        <v>12</v>
      </c>
      <c r="K1975" s="940" t="s">
        <v>1309</v>
      </c>
      <c r="L1975" s="940" t="s">
        <v>1300</v>
      </c>
      <c r="M1975" s="940" t="s">
        <v>1309</v>
      </c>
      <c r="N1975" s="679">
        <f t="shared" ca="1" si="337"/>
        <v>513812.33575058402</v>
      </c>
      <c r="O1975" s="679">
        <f t="shared" ca="1" si="336"/>
        <v>245635.77392489751</v>
      </c>
      <c r="P1975" s="679">
        <f t="shared" ca="1" si="336"/>
        <v>0</v>
      </c>
      <c r="Q1975" s="679">
        <f t="shared" ca="1" si="336"/>
        <v>234817.13026138657</v>
      </c>
      <c r="R1975" s="679">
        <f t="shared" ca="1" si="336"/>
        <v>0</v>
      </c>
      <c r="S1975" s="679">
        <f t="shared" ca="1" si="336"/>
        <v>0</v>
      </c>
      <c r="T1975" s="679">
        <f t="shared" ca="1" si="336"/>
        <v>0</v>
      </c>
      <c r="U1975" s="679">
        <f t="shared" ca="1" si="336"/>
        <v>0</v>
      </c>
      <c r="V1975" s="679">
        <f t="shared" ca="1" si="336"/>
        <v>0</v>
      </c>
      <c r="W1975" s="679">
        <f t="shared" ca="1" si="331"/>
        <v>0</v>
      </c>
      <c r="X1975" s="679">
        <f t="shared" ca="1" si="336"/>
        <v>0</v>
      </c>
      <c r="Y1975" s="679">
        <f t="shared" ca="1" si="336"/>
        <v>33359.431564299972</v>
      </c>
      <c r="Z1975" s="679">
        <f t="shared" ca="1" si="336"/>
        <v>0</v>
      </c>
      <c r="AA1975" t="str">
        <f t="shared" si="332"/>
        <v>ASR_Financial_Report_SHP21Final</v>
      </c>
      <c r="AB1975" s="960">
        <f t="shared" si="333"/>
        <v>44658</v>
      </c>
      <c r="AC1975" t="str">
        <f t="shared" si="334"/>
        <v>Unaudited</v>
      </c>
    </row>
    <row r="1976" spans="1:29" x14ac:dyDescent="0.25">
      <c r="A1976" t="s">
        <v>420</v>
      </c>
      <c r="B1976" t="s">
        <v>1366</v>
      </c>
      <c r="C1976" t="s">
        <v>1367</v>
      </c>
      <c r="D1976">
        <v>1900</v>
      </c>
      <c r="E1976" s="960">
        <v>1</v>
      </c>
      <c r="F1976" t="s">
        <v>440</v>
      </c>
      <c r="G1976" s="960">
        <v>274</v>
      </c>
      <c r="H1976" t="s">
        <v>384</v>
      </c>
      <c r="I1976" s="940" t="s">
        <v>487</v>
      </c>
      <c r="J1976" s="940" t="s">
        <v>490</v>
      </c>
      <c r="K1976" s="940" t="s">
        <v>491</v>
      </c>
      <c r="L1976" s="940" t="s">
        <v>63</v>
      </c>
      <c r="M1976" s="961" t="s">
        <v>343</v>
      </c>
      <c r="N1976" s="679">
        <f t="shared" ca="1" si="337"/>
        <v>0</v>
      </c>
      <c r="O1976" s="679">
        <f t="shared" ca="1" si="336"/>
        <v>0</v>
      </c>
      <c r="P1976" s="679">
        <f t="shared" ca="1" si="336"/>
        <v>0</v>
      </c>
      <c r="Q1976" s="679">
        <f t="shared" ca="1" si="336"/>
        <v>0</v>
      </c>
      <c r="R1976" s="679">
        <f t="shared" ca="1" si="336"/>
        <v>0</v>
      </c>
      <c r="S1976" s="679">
        <f t="shared" ca="1" si="336"/>
        <v>0</v>
      </c>
      <c r="T1976" s="679">
        <f t="shared" ca="1" si="336"/>
        <v>0</v>
      </c>
      <c r="U1976" s="679">
        <f t="shared" ca="1" si="336"/>
        <v>0</v>
      </c>
      <c r="V1976" s="679">
        <f t="shared" ca="1" si="336"/>
        <v>0</v>
      </c>
      <c r="W1976" s="679">
        <f t="shared" ca="1" si="331"/>
        <v>0</v>
      </c>
      <c r="X1976" s="679">
        <f t="shared" ca="1" si="336"/>
        <v>0</v>
      </c>
      <c r="Y1976" s="679">
        <f t="shared" ca="1" si="336"/>
        <v>0</v>
      </c>
      <c r="Z1976" s="679">
        <f t="shared" ca="1" si="336"/>
        <v>0</v>
      </c>
      <c r="AA1976" t="str">
        <f t="shared" si="332"/>
        <v>ASR_Financial_Report_SHP21Final</v>
      </c>
      <c r="AB1976" s="960">
        <f t="shared" si="333"/>
        <v>44658</v>
      </c>
      <c r="AC1976" t="str">
        <f t="shared" si="334"/>
        <v>Unaudited</v>
      </c>
    </row>
    <row r="1977" spans="1:29" x14ac:dyDescent="0.25">
      <c r="A1977" t="s">
        <v>420</v>
      </c>
      <c r="B1977" t="s">
        <v>1366</v>
      </c>
      <c r="C1977" t="s">
        <v>1367</v>
      </c>
      <c r="D1977">
        <v>1900</v>
      </c>
      <c r="E1977" s="960">
        <v>1</v>
      </c>
      <c r="F1977" t="s">
        <v>440</v>
      </c>
      <c r="G1977" s="960">
        <v>274</v>
      </c>
      <c r="H1977" t="s">
        <v>384</v>
      </c>
      <c r="I1977" s="940" t="s">
        <v>487</v>
      </c>
      <c r="J1977" s="940" t="s">
        <v>490</v>
      </c>
      <c r="K1977" s="940" t="s">
        <v>1000</v>
      </c>
      <c r="L1977" s="940" t="s">
        <v>896</v>
      </c>
      <c r="M1977" s="961" t="s">
        <v>897</v>
      </c>
      <c r="N1977" s="679">
        <f t="shared" ca="1" si="337"/>
        <v>1520887.0828080375</v>
      </c>
      <c r="O1977" s="679">
        <f t="shared" ca="1" si="336"/>
        <v>1517440.7728080375</v>
      </c>
      <c r="P1977" s="679">
        <f t="shared" ca="1" si="336"/>
        <v>0</v>
      </c>
      <c r="Q1977" s="679">
        <f t="shared" ca="1" si="336"/>
        <v>0</v>
      </c>
      <c r="R1977" s="679">
        <f t="shared" ca="1" si="336"/>
        <v>0</v>
      </c>
      <c r="S1977" s="679">
        <f t="shared" ca="1" si="336"/>
        <v>3446.31</v>
      </c>
      <c r="T1977" s="679">
        <f t="shared" ca="1" si="336"/>
        <v>0</v>
      </c>
      <c r="U1977" s="679">
        <f t="shared" ca="1" si="336"/>
        <v>0</v>
      </c>
      <c r="V1977" s="679">
        <f t="shared" ca="1" si="336"/>
        <v>0</v>
      </c>
      <c r="W1977" s="679">
        <f t="shared" ca="1" si="331"/>
        <v>0</v>
      </c>
      <c r="X1977" s="679">
        <f t="shared" ca="1" si="336"/>
        <v>0</v>
      </c>
      <c r="Y1977" s="679">
        <f t="shared" ca="1" si="336"/>
        <v>0</v>
      </c>
      <c r="Z1977" s="679">
        <f t="shared" ca="1" si="336"/>
        <v>0</v>
      </c>
      <c r="AA1977" t="str">
        <f t="shared" si="332"/>
        <v>ASR_Financial_Report_SHP21Final</v>
      </c>
      <c r="AB1977" s="960">
        <f t="shared" si="333"/>
        <v>44658</v>
      </c>
      <c r="AC1977" t="str">
        <f t="shared" si="334"/>
        <v>Unaudited</v>
      </c>
    </row>
    <row r="1978" spans="1:29" x14ac:dyDescent="0.25">
      <c r="A1978" t="s">
        <v>420</v>
      </c>
      <c r="B1978" t="s">
        <v>1366</v>
      </c>
      <c r="C1978" t="s">
        <v>1367</v>
      </c>
      <c r="D1978">
        <v>1900</v>
      </c>
      <c r="E1978" s="960">
        <v>1</v>
      </c>
      <c r="F1978" t="s">
        <v>440</v>
      </c>
      <c r="G1978" s="960">
        <v>274</v>
      </c>
      <c r="H1978" t="s">
        <v>384</v>
      </c>
      <c r="I1978" s="940" t="s">
        <v>487</v>
      </c>
      <c r="J1978" s="940" t="s">
        <v>13</v>
      </c>
      <c r="K1978" s="940" t="s">
        <v>492</v>
      </c>
      <c r="L1978" s="940" t="s">
        <v>94</v>
      </c>
      <c r="M1978" s="961" t="s">
        <v>146</v>
      </c>
      <c r="N1978" s="679">
        <f t="shared" ca="1" si="337"/>
        <v>0</v>
      </c>
      <c r="O1978" s="679">
        <f t="shared" ca="1" si="336"/>
        <v>0</v>
      </c>
      <c r="P1978" s="679">
        <f t="shared" ca="1" si="336"/>
        <v>0</v>
      </c>
      <c r="Q1978" s="679">
        <f t="shared" ca="1" si="336"/>
        <v>0</v>
      </c>
      <c r="R1978" s="679">
        <f t="shared" ca="1" si="336"/>
        <v>0</v>
      </c>
      <c r="S1978" s="679">
        <f t="shared" ca="1" si="336"/>
        <v>0</v>
      </c>
      <c r="T1978" s="679">
        <f t="shared" ca="1" si="336"/>
        <v>0</v>
      </c>
      <c r="U1978" s="679">
        <f t="shared" ca="1" si="336"/>
        <v>0</v>
      </c>
      <c r="V1978" s="679">
        <f t="shared" ca="1" si="336"/>
        <v>0</v>
      </c>
      <c r="W1978" s="679">
        <f t="shared" ca="1" si="331"/>
        <v>0</v>
      </c>
      <c r="X1978" s="679">
        <f t="shared" ca="1" si="336"/>
        <v>0</v>
      </c>
      <c r="Y1978" s="679">
        <f t="shared" ca="1" si="336"/>
        <v>0</v>
      </c>
      <c r="Z1978" s="679">
        <f t="shared" ca="1" si="336"/>
        <v>0</v>
      </c>
      <c r="AA1978" t="str">
        <f t="shared" si="332"/>
        <v>ASR_Financial_Report_SHP21Final</v>
      </c>
      <c r="AB1978" s="960">
        <f t="shared" si="333"/>
        <v>44658</v>
      </c>
      <c r="AC1978" t="str">
        <f t="shared" si="334"/>
        <v>Unaudited</v>
      </c>
    </row>
    <row r="1979" spans="1:29" x14ac:dyDescent="0.25">
      <c r="A1979" t="s">
        <v>420</v>
      </c>
      <c r="B1979" t="s">
        <v>1366</v>
      </c>
      <c r="C1979" t="s">
        <v>1367</v>
      </c>
      <c r="D1979">
        <v>1900</v>
      </c>
      <c r="E1979" s="960">
        <v>1</v>
      </c>
      <c r="F1979" t="s">
        <v>440</v>
      </c>
      <c r="G1979" s="960">
        <v>274</v>
      </c>
      <c r="H1979" t="s">
        <v>384</v>
      </c>
      <c r="I1979" s="940" t="s">
        <v>487</v>
      </c>
      <c r="J1979" s="940" t="s">
        <v>13</v>
      </c>
      <c r="K1979" s="940" t="s">
        <v>13</v>
      </c>
      <c r="L1979" s="946" t="s">
        <v>35</v>
      </c>
      <c r="M1979" s="962" t="s">
        <v>13</v>
      </c>
      <c r="N1979" s="679">
        <f t="shared" ca="1" si="337"/>
        <v>306068.20378033922</v>
      </c>
      <c r="O1979" s="679">
        <f t="shared" ca="1" si="336"/>
        <v>108979.39595033067</v>
      </c>
      <c r="P1979" s="679">
        <f t="shared" ca="1" si="336"/>
        <v>0</v>
      </c>
      <c r="Q1979" s="679">
        <f t="shared" ca="1" si="336"/>
        <v>45174.407830008597</v>
      </c>
      <c r="R1979" s="679">
        <f t="shared" ca="1" si="336"/>
        <v>0</v>
      </c>
      <c r="S1979" s="679">
        <f t="shared" ca="1" si="336"/>
        <v>0</v>
      </c>
      <c r="T1979" s="679">
        <f t="shared" ca="1" si="336"/>
        <v>0</v>
      </c>
      <c r="U1979" s="679">
        <f t="shared" ca="1" si="336"/>
        <v>0</v>
      </c>
      <c r="V1979" s="679">
        <f t="shared" ca="1" si="336"/>
        <v>0</v>
      </c>
      <c r="W1979" s="679">
        <f t="shared" ca="1" si="331"/>
        <v>0</v>
      </c>
      <c r="X1979" s="679">
        <f t="shared" ca="1" si="336"/>
        <v>151914.39999999994</v>
      </c>
      <c r="Y1979" s="679">
        <f t="shared" ca="1" si="336"/>
        <v>0</v>
      </c>
      <c r="Z1979" s="679">
        <f t="shared" ca="1" si="336"/>
        <v>0</v>
      </c>
      <c r="AA1979" t="str">
        <f t="shared" si="332"/>
        <v>ASR_Financial_Report_SHP21Final</v>
      </c>
      <c r="AB1979" s="960">
        <f t="shared" si="333"/>
        <v>44658</v>
      </c>
      <c r="AC1979" t="str">
        <f t="shared" si="334"/>
        <v>Unaudited</v>
      </c>
    </row>
    <row r="1980" spans="1:29" x14ac:dyDescent="0.25">
      <c r="A1980" t="s">
        <v>420</v>
      </c>
      <c r="B1980" t="s">
        <v>1366</v>
      </c>
      <c r="C1980" t="s">
        <v>1367</v>
      </c>
      <c r="D1980">
        <v>1900</v>
      </c>
      <c r="E1980" s="960">
        <v>1</v>
      </c>
      <c r="F1980" t="s">
        <v>440</v>
      </c>
      <c r="G1980" s="960">
        <v>274</v>
      </c>
      <c r="H1980" t="s">
        <v>384</v>
      </c>
      <c r="I1980" s="940" t="s">
        <v>488</v>
      </c>
      <c r="J1980" s="940" t="s">
        <v>444</v>
      </c>
      <c r="K1980" s="940" t="s">
        <v>0</v>
      </c>
      <c r="L1980" s="940">
        <v>2.1</v>
      </c>
      <c r="M1980" s="961" t="s">
        <v>147</v>
      </c>
      <c r="N1980" s="679">
        <f t="shared" ca="1" si="337"/>
        <v>11024518.91</v>
      </c>
      <c r="O1980" s="679">
        <f t="shared" ca="1" si="336"/>
        <v>6019966.6299999999</v>
      </c>
      <c r="P1980" s="679">
        <f t="shared" ca="1" si="336"/>
        <v>430088.71</v>
      </c>
      <c r="Q1980" s="679">
        <f t="shared" ca="1" si="336"/>
        <v>3036753.96</v>
      </c>
      <c r="R1980" s="679">
        <f t="shared" ca="1" si="336"/>
        <v>1063421.8</v>
      </c>
      <c r="S1980" s="679">
        <f t="shared" ca="1" si="336"/>
        <v>10388.52</v>
      </c>
      <c r="T1980" s="679">
        <f t="shared" ca="1" si="336"/>
        <v>11751.02</v>
      </c>
      <c r="U1980" s="679">
        <f t="shared" ca="1" si="336"/>
        <v>0</v>
      </c>
      <c r="V1980" s="679">
        <f t="shared" ca="1" si="336"/>
        <v>49595.08</v>
      </c>
      <c r="W1980" s="679">
        <f t="shared" ca="1" si="331"/>
        <v>109361.06</v>
      </c>
      <c r="X1980" s="679">
        <f t="shared" ca="1" si="336"/>
        <v>69071.44</v>
      </c>
      <c r="Y1980" s="679">
        <f t="shared" ca="1" si="336"/>
        <v>224120.69</v>
      </c>
      <c r="Z1980" s="679">
        <f t="shared" ca="1" si="336"/>
        <v>0</v>
      </c>
      <c r="AA1980" t="str">
        <f t="shared" si="332"/>
        <v>ASR_Financial_Report_SHP21Final</v>
      </c>
      <c r="AB1980" s="960">
        <f t="shared" si="333"/>
        <v>44658</v>
      </c>
      <c r="AC1980" t="str">
        <f t="shared" si="334"/>
        <v>Unaudited</v>
      </c>
    </row>
    <row r="1981" spans="1:29" ht="30" x14ac:dyDescent="0.25">
      <c r="A1981" t="s">
        <v>420</v>
      </c>
      <c r="B1981" t="s">
        <v>1366</v>
      </c>
      <c r="C1981" t="s">
        <v>1367</v>
      </c>
      <c r="D1981">
        <v>1900</v>
      </c>
      <c r="E1981" s="960">
        <v>1</v>
      </c>
      <c r="F1981" t="s">
        <v>440</v>
      </c>
      <c r="G1981" s="960">
        <v>274</v>
      </c>
      <c r="H1981" t="s">
        <v>384</v>
      </c>
      <c r="I1981" s="940" t="s">
        <v>488</v>
      </c>
      <c r="J1981" s="940" t="s">
        <v>444</v>
      </c>
      <c r="K1981" s="940" t="s">
        <v>0</v>
      </c>
      <c r="L1981" s="940">
        <v>2.2000000000000002</v>
      </c>
      <c r="M1981" s="961" t="s">
        <v>148</v>
      </c>
      <c r="N1981" s="679">
        <f t="shared" ca="1" si="337"/>
        <v>323000.4162755885</v>
      </c>
      <c r="O1981" s="679">
        <f t="shared" ca="1" si="336"/>
        <v>264231.38141201099</v>
      </c>
      <c r="P1981" s="679">
        <f t="shared" ca="1" si="336"/>
        <v>18446.459064728111</v>
      </c>
      <c r="Q1981" s="679">
        <f t="shared" ca="1" si="336"/>
        <v>26727.812792057932</v>
      </c>
      <c r="R1981" s="679">
        <f t="shared" ca="1" si="336"/>
        <v>9358.1707977493916</v>
      </c>
      <c r="S1981" s="679">
        <f t="shared" ref="O1981:Z2004" ca="1" si="33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-412.41497712284371</v>
      </c>
      <c r="T1981" s="679">
        <f t="shared" ca="1" si="338"/>
        <v>503.99999897416865</v>
      </c>
      <c r="U1981" s="679">
        <f t="shared" ca="1" si="338"/>
        <v>0</v>
      </c>
      <c r="V1981" s="679">
        <f t="shared" ca="1" si="338"/>
        <v>436.35841555365914</v>
      </c>
      <c r="W1981" s="679">
        <f t="shared" ref="W1981:W2044" ca="1" si="339">IF(OR(AND($F1981="PY",W$1&lt;&gt;"Prior Year"),AND($F1981&lt;&gt;"PY",W$1="Prior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"&amp;$H1981&amp;"'!$A$7:$CA$7"),0)+MATCH(W$1,INDIRECT("'MMA Rev-Exp "&amp;$H1981&amp;"'!$D$8:$CA$8"),0)-1)))</f>
        <v>962.67663077854422</v>
      </c>
      <c r="X1981" s="679">
        <f t="shared" ca="1" si="338"/>
        <v>1109.3280811267819</v>
      </c>
      <c r="Y1981" s="679">
        <f t="shared" ca="1" si="338"/>
        <v>1636.644059731871</v>
      </c>
      <c r="Z1981" s="679">
        <f t="shared" ca="1" si="338"/>
        <v>0</v>
      </c>
      <c r="AA1981" t="str">
        <f t="shared" si="332"/>
        <v>ASR_Financial_Report_SHP21Final</v>
      </c>
      <c r="AB1981" s="960">
        <f t="shared" si="333"/>
        <v>44658</v>
      </c>
      <c r="AC1981" t="str">
        <f t="shared" si="334"/>
        <v>Unaudited</v>
      </c>
    </row>
    <row r="1982" spans="1:29" x14ac:dyDescent="0.25">
      <c r="A1982" t="s">
        <v>420</v>
      </c>
      <c r="B1982" t="s">
        <v>1366</v>
      </c>
      <c r="C1982" t="s">
        <v>1367</v>
      </c>
      <c r="D1982">
        <v>1900</v>
      </c>
      <c r="E1982" s="960">
        <v>1</v>
      </c>
      <c r="F1982" t="s">
        <v>440</v>
      </c>
      <c r="G1982" s="960">
        <v>274</v>
      </c>
      <c r="H1982" t="s">
        <v>384</v>
      </c>
      <c r="I1982" s="940" t="s">
        <v>488</v>
      </c>
      <c r="J1982" s="940" t="s">
        <v>444</v>
      </c>
      <c r="K1982" s="940" t="s">
        <v>0</v>
      </c>
      <c r="L1982" s="940">
        <v>2.2999999999999998</v>
      </c>
      <c r="M1982" s="961" t="s">
        <v>149</v>
      </c>
      <c r="N1982" s="679">
        <f t="shared" ca="1" si="337"/>
        <v>3786268.4099999894</v>
      </c>
      <c r="O1982" s="679">
        <f t="shared" ca="1" si="338"/>
        <v>2775307.27999999</v>
      </c>
      <c r="P1982" s="679">
        <f t="shared" ca="1" si="338"/>
        <v>331767.07</v>
      </c>
      <c r="Q1982" s="679">
        <f t="shared" ca="1" si="338"/>
        <v>323555.95999999996</v>
      </c>
      <c r="R1982" s="679">
        <f t="shared" ca="1" si="338"/>
        <v>240031.41</v>
      </c>
      <c r="S1982" s="679">
        <f t="shared" ca="1" si="338"/>
        <v>4702.26</v>
      </c>
      <c r="T1982" s="679">
        <f t="shared" ca="1" si="338"/>
        <v>35930.339999999997</v>
      </c>
      <c r="U1982" s="679">
        <f t="shared" ca="1" si="338"/>
        <v>3.0300000000000002</v>
      </c>
      <c r="V1982" s="679">
        <f t="shared" ca="1" si="338"/>
        <v>29066.53</v>
      </c>
      <c r="W1982" s="679">
        <f t="shared" ca="1" si="339"/>
        <v>5463.1100000000006</v>
      </c>
      <c r="X1982" s="679">
        <f t="shared" ca="1" si="338"/>
        <v>5339.49</v>
      </c>
      <c r="Y1982" s="679">
        <f t="shared" ca="1" si="338"/>
        <v>35101.93</v>
      </c>
      <c r="Z1982" s="679">
        <f t="shared" ca="1" si="338"/>
        <v>0</v>
      </c>
      <c r="AA1982" t="str">
        <f t="shared" si="332"/>
        <v>ASR_Financial_Report_SHP21Final</v>
      </c>
      <c r="AB1982" s="960">
        <f t="shared" si="333"/>
        <v>44658</v>
      </c>
      <c r="AC1982" t="str">
        <f t="shared" si="334"/>
        <v>Unaudited</v>
      </c>
    </row>
    <row r="1983" spans="1:29" x14ac:dyDescent="0.25">
      <c r="A1983" t="s">
        <v>420</v>
      </c>
      <c r="B1983" t="s">
        <v>1366</v>
      </c>
      <c r="C1983" t="s">
        <v>1367</v>
      </c>
      <c r="D1983">
        <v>1900</v>
      </c>
      <c r="E1983" s="960">
        <v>1</v>
      </c>
      <c r="F1983" t="s">
        <v>440</v>
      </c>
      <c r="G1983" s="960">
        <v>274</v>
      </c>
      <c r="H1983" t="s">
        <v>384</v>
      </c>
      <c r="I1983" s="940" t="s">
        <v>488</v>
      </c>
      <c r="J1983" s="940" t="s">
        <v>444</v>
      </c>
      <c r="K1983" s="940" t="s">
        <v>0</v>
      </c>
      <c r="L1983" s="940">
        <v>2.4</v>
      </c>
      <c r="M1983" s="961" t="s">
        <v>150</v>
      </c>
      <c r="N1983" s="679">
        <f t="shared" ca="1" si="337"/>
        <v>3155984.939999999</v>
      </c>
      <c r="O1983" s="679">
        <f t="shared" ca="1" si="338"/>
        <v>1890192.63</v>
      </c>
      <c r="P1983" s="679">
        <f t="shared" ca="1" si="338"/>
        <v>131987.85</v>
      </c>
      <c r="Q1983" s="679">
        <f t="shared" ca="1" si="338"/>
        <v>771894.43999999901</v>
      </c>
      <c r="R1983" s="679">
        <f t="shared" ca="1" si="338"/>
        <v>163450.19</v>
      </c>
      <c r="S1983" s="679">
        <f t="shared" ca="1" si="338"/>
        <v>23322.15</v>
      </c>
      <c r="T1983" s="679">
        <f t="shared" ca="1" si="338"/>
        <v>69519.64</v>
      </c>
      <c r="U1983" s="679">
        <f t="shared" ca="1" si="338"/>
        <v>211.19</v>
      </c>
      <c r="V1983" s="679">
        <f t="shared" ca="1" si="338"/>
        <v>5190.3500000000004</v>
      </c>
      <c r="W1983" s="679">
        <f t="shared" ca="1" si="339"/>
        <v>56823.73</v>
      </c>
      <c r="X1983" s="679">
        <f t="shared" ca="1" si="338"/>
        <v>6541.11</v>
      </c>
      <c r="Y1983" s="679">
        <f t="shared" ca="1" si="338"/>
        <v>36851.660000000003</v>
      </c>
      <c r="Z1983" s="679">
        <f t="shared" ca="1" si="338"/>
        <v>0</v>
      </c>
      <c r="AA1983" t="str">
        <f t="shared" si="332"/>
        <v>ASR_Financial_Report_SHP21Final</v>
      </c>
      <c r="AB1983" s="960">
        <f t="shared" si="333"/>
        <v>44658</v>
      </c>
      <c r="AC1983" t="str">
        <f t="shared" si="334"/>
        <v>Unaudited</v>
      </c>
    </row>
    <row r="1984" spans="1:29" ht="30" x14ac:dyDescent="0.25">
      <c r="A1984" t="s">
        <v>420</v>
      </c>
      <c r="B1984" t="s">
        <v>1366</v>
      </c>
      <c r="C1984" t="s">
        <v>1367</v>
      </c>
      <c r="D1984">
        <v>1900</v>
      </c>
      <c r="E1984" s="960">
        <v>1</v>
      </c>
      <c r="F1984" t="s">
        <v>440</v>
      </c>
      <c r="G1984" s="960">
        <v>274</v>
      </c>
      <c r="H1984" t="s">
        <v>384</v>
      </c>
      <c r="I1984" s="940" t="s">
        <v>488</v>
      </c>
      <c r="J1984" s="940" t="s">
        <v>444</v>
      </c>
      <c r="K1984" s="940" t="s">
        <v>0</v>
      </c>
      <c r="L1984" s="940">
        <v>2.5</v>
      </c>
      <c r="M1984" s="961" t="s">
        <v>151</v>
      </c>
      <c r="N1984" s="679">
        <f t="shared" ca="1" si="337"/>
        <v>238022.23388235871</v>
      </c>
      <c r="O1984" s="679">
        <f t="shared" ca="1" si="338"/>
        <v>200102.79531938303</v>
      </c>
      <c r="P1984" s="679">
        <f t="shared" ca="1" si="338"/>
        <v>19890.399233791224</v>
      </c>
      <c r="Q1984" s="679">
        <f t="shared" ca="1" si="338"/>
        <v>9568.4545865224063</v>
      </c>
      <c r="R1984" s="679">
        <f t="shared" ca="1" si="338"/>
        <v>3519.7409151640813</v>
      </c>
      <c r="S1984" s="679">
        <f t="shared" ca="1" si="338"/>
        <v>-1132.3981551154313</v>
      </c>
      <c r="T1984" s="679">
        <f t="shared" ca="1" si="338"/>
        <v>4522.7384356273824</v>
      </c>
      <c r="U1984" s="679">
        <f t="shared" ca="1" si="338"/>
        <v>-8.7434795451176335</v>
      </c>
      <c r="V1984" s="679">
        <f t="shared" ca="1" si="338"/>
        <v>298.44843004166813</v>
      </c>
      <c r="W1984" s="679">
        <f t="shared" ca="1" si="339"/>
        <v>544.6276738533179</v>
      </c>
      <c r="X1984" s="679">
        <f t="shared" ca="1" si="338"/>
        <v>190.72895808622022</v>
      </c>
      <c r="Y1984" s="679">
        <f t="shared" ca="1" si="338"/>
        <v>525.44196454991572</v>
      </c>
      <c r="Z1984" s="679">
        <f t="shared" ca="1" si="338"/>
        <v>0</v>
      </c>
      <c r="AA1984" t="str">
        <f t="shared" si="332"/>
        <v>ASR_Financial_Report_SHP21Final</v>
      </c>
      <c r="AB1984" s="960">
        <f t="shared" si="333"/>
        <v>44658</v>
      </c>
      <c r="AC1984" t="str">
        <f t="shared" si="334"/>
        <v>Unaudited</v>
      </c>
    </row>
    <row r="1985" spans="1:29" x14ac:dyDescent="0.25">
      <c r="A1985" t="s">
        <v>420</v>
      </c>
      <c r="B1985" t="s">
        <v>1366</v>
      </c>
      <c r="C1985" t="s">
        <v>1367</v>
      </c>
      <c r="D1985">
        <v>1900</v>
      </c>
      <c r="E1985" s="960">
        <v>1</v>
      </c>
      <c r="F1985" t="s">
        <v>440</v>
      </c>
      <c r="G1985" s="960">
        <v>274</v>
      </c>
      <c r="H1985" t="s">
        <v>384</v>
      </c>
      <c r="I1985" s="940" t="s">
        <v>488</v>
      </c>
      <c r="J1985" s="940" t="s">
        <v>444</v>
      </c>
      <c r="K1985" s="940" t="s">
        <v>0</v>
      </c>
      <c r="L1985" s="940" t="s">
        <v>96</v>
      </c>
      <c r="M1985" s="961" t="s">
        <v>7</v>
      </c>
      <c r="N1985" s="679">
        <f t="shared" ca="1" si="337"/>
        <v>0</v>
      </c>
      <c r="O1985" s="679">
        <f t="shared" ca="1" si="338"/>
        <v>0</v>
      </c>
      <c r="P1985" s="679">
        <f t="shared" ca="1" si="338"/>
        <v>0</v>
      </c>
      <c r="Q1985" s="679">
        <f t="shared" ca="1" si="338"/>
        <v>0</v>
      </c>
      <c r="R1985" s="679">
        <f t="shared" ca="1" si="338"/>
        <v>0</v>
      </c>
      <c r="S1985" s="679">
        <f t="shared" ca="1" si="338"/>
        <v>0</v>
      </c>
      <c r="T1985" s="679">
        <f t="shared" ca="1" si="338"/>
        <v>0</v>
      </c>
      <c r="U1985" s="679">
        <f t="shared" ca="1" si="338"/>
        <v>0</v>
      </c>
      <c r="V1985" s="679">
        <f t="shared" ca="1" si="338"/>
        <v>0</v>
      </c>
      <c r="W1985" s="679">
        <f t="shared" ca="1" si="339"/>
        <v>0</v>
      </c>
      <c r="X1985" s="679">
        <f t="shared" ca="1" si="338"/>
        <v>0</v>
      </c>
      <c r="Y1985" s="679">
        <f t="shared" ca="1" si="338"/>
        <v>0</v>
      </c>
      <c r="Z1985" s="679">
        <f t="shared" ca="1" si="338"/>
        <v>0</v>
      </c>
      <c r="AA1985" t="str">
        <f t="shared" si="332"/>
        <v>ASR_Financial_Report_SHP21Final</v>
      </c>
      <c r="AB1985" s="960">
        <f t="shared" si="333"/>
        <v>44658</v>
      </c>
      <c r="AC1985" t="str">
        <f t="shared" si="334"/>
        <v>Unaudited</v>
      </c>
    </row>
    <row r="1986" spans="1:29" x14ac:dyDescent="0.25">
      <c r="A1986" t="s">
        <v>420</v>
      </c>
      <c r="B1986" t="s">
        <v>1366</v>
      </c>
      <c r="C1986" t="s">
        <v>1367</v>
      </c>
      <c r="D1986">
        <v>1900</v>
      </c>
      <c r="E1986" s="960">
        <v>1</v>
      </c>
      <c r="F1986" t="s">
        <v>440</v>
      </c>
      <c r="G1986" s="960">
        <v>274</v>
      </c>
      <c r="H1986" t="s">
        <v>384</v>
      </c>
      <c r="I1986" s="940" t="s">
        <v>488</v>
      </c>
      <c r="J1986" s="940" t="s">
        <v>444</v>
      </c>
      <c r="K1986" s="940" t="s">
        <v>0</v>
      </c>
      <c r="L1986" s="940" t="s">
        <v>152</v>
      </c>
      <c r="M1986" s="961" t="s">
        <v>451</v>
      </c>
      <c r="N1986" s="679">
        <f t="shared" ca="1" si="337"/>
        <v>0</v>
      </c>
      <c r="O1986" s="679">
        <f t="shared" ca="1" si="338"/>
        <v>0</v>
      </c>
      <c r="P1986" s="679">
        <f t="shared" ca="1" si="338"/>
        <v>0</v>
      </c>
      <c r="Q1986" s="679">
        <f t="shared" ca="1" si="338"/>
        <v>0</v>
      </c>
      <c r="R1986" s="679">
        <f t="shared" ca="1" si="338"/>
        <v>0</v>
      </c>
      <c r="S1986" s="679">
        <f t="shared" ca="1" si="338"/>
        <v>0</v>
      </c>
      <c r="T1986" s="679">
        <f t="shared" ca="1" si="338"/>
        <v>0</v>
      </c>
      <c r="U1986" s="679">
        <f t="shared" ca="1" si="338"/>
        <v>0</v>
      </c>
      <c r="V1986" s="679">
        <f t="shared" ca="1" si="338"/>
        <v>0</v>
      </c>
      <c r="W1986" s="679">
        <f t="shared" ca="1" si="339"/>
        <v>0</v>
      </c>
      <c r="X1986" s="679">
        <f t="shared" ca="1" si="338"/>
        <v>0</v>
      </c>
      <c r="Y1986" s="679">
        <f t="shared" ca="1" si="338"/>
        <v>0</v>
      </c>
      <c r="Z1986" s="679">
        <f t="shared" ca="1" si="338"/>
        <v>0</v>
      </c>
      <c r="AA1986" t="str">
        <f t="shared" ref="AA1986:AA2049" si="340">file_name</f>
        <v>ASR_Financial_Report_SHP21Final</v>
      </c>
      <c r="AB1986" s="960">
        <f t="shared" ref="AB1986:AB2049" si="341">file_date</f>
        <v>44658</v>
      </c>
      <c r="AC1986" t="str">
        <f t="shared" ref="AC1986:AC2049" si="342">status</f>
        <v>Unaudited</v>
      </c>
    </row>
    <row r="1987" spans="1:29" x14ac:dyDescent="0.25">
      <c r="A1987" t="s">
        <v>420</v>
      </c>
      <c r="B1987" t="s">
        <v>1366</v>
      </c>
      <c r="C1987" t="s">
        <v>1367</v>
      </c>
      <c r="D1987">
        <v>1900</v>
      </c>
      <c r="E1987" s="960">
        <v>1</v>
      </c>
      <c r="F1987" t="s">
        <v>440</v>
      </c>
      <c r="G1987" s="960">
        <v>274</v>
      </c>
      <c r="H1987" t="s">
        <v>384</v>
      </c>
      <c r="I1987" s="940" t="s">
        <v>488</v>
      </c>
      <c r="J1987" s="940" t="s">
        <v>444</v>
      </c>
      <c r="K1987" s="940" t="s">
        <v>0</v>
      </c>
      <c r="L1987" s="940" t="s">
        <v>898</v>
      </c>
      <c r="M1987" s="961" t="s">
        <v>24</v>
      </c>
      <c r="N1987" s="679">
        <f t="shared" ca="1" si="337"/>
        <v>140724.35</v>
      </c>
      <c r="O1987" s="679">
        <f t="shared" ca="1" si="338"/>
        <v>140724.35</v>
      </c>
      <c r="P1987" s="679">
        <f t="shared" ca="1" si="338"/>
        <v>0</v>
      </c>
      <c r="Q1987" s="679">
        <f t="shared" ca="1" si="338"/>
        <v>0</v>
      </c>
      <c r="R1987" s="679">
        <f t="shared" ca="1" si="338"/>
        <v>0</v>
      </c>
      <c r="S1987" s="679">
        <f t="shared" ca="1" si="338"/>
        <v>0</v>
      </c>
      <c r="T1987" s="679">
        <f t="shared" ca="1" si="338"/>
        <v>0</v>
      </c>
      <c r="U1987" s="679">
        <f t="shared" ca="1" si="338"/>
        <v>0</v>
      </c>
      <c r="V1987" s="679">
        <f t="shared" ca="1" si="338"/>
        <v>0</v>
      </c>
      <c r="W1987" s="679">
        <f t="shared" ca="1" si="339"/>
        <v>0</v>
      </c>
      <c r="X1987" s="679">
        <f t="shared" ca="1" si="338"/>
        <v>0</v>
      </c>
      <c r="Y1987" s="679">
        <f t="shared" ca="1" si="338"/>
        <v>0</v>
      </c>
      <c r="Z1987" s="679">
        <f t="shared" ca="1" si="338"/>
        <v>0</v>
      </c>
      <c r="AA1987" t="str">
        <f t="shared" si="340"/>
        <v>ASR_Financial_Report_SHP21Final</v>
      </c>
      <c r="AB1987" s="960">
        <f t="shared" si="341"/>
        <v>44658</v>
      </c>
      <c r="AC1987" t="str">
        <f t="shared" si="342"/>
        <v>Unaudited</v>
      </c>
    </row>
    <row r="1988" spans="1:29" x14ac:dyDescent="0.25">
      <c r="A1988" t="s">
        <v>420</v>
      </c>
      <c r="B1988" t="s">
        <v>1366</v>
      </c>
      <c r="C1988" t="s">
        <v>1367</v>
      </c>
      <c r="D1988">
        <v>1900</v>
      </c>
      <c r="E1988" s="960">
        <v>1</v>
      </c>
      <c r="F1988" t="s">
        <v>440</v>
      </c>
      <c r="G1988" s="960">
        <v>274</v>
      </c>
      <c r="H1988" t="s">
        <v>384</v>
      </c>
      <c r="I1988" s="940" t="s">
        <v>488</v>
      </c>
      <c r="J1988" s="940" t="s">
        <v>444</v>
      </c>
      <c r="K1988" s="940" t="s">
        <v>53</v>
      </c>
      <c r="L1988" s="940">
        <v>3.1</v>
      </c>
      <c r="M1988" s="961" t="s">
        <v>33</v>
      </c>
      <c r="N1988" s="679">
        <f t="shared" ca="1" si="337"/>
        <v>12510586.290000083</v>
      </c>
      <c r="O1988" s="679">
        <f t="shared" ca="1" si="338"/>
        <v>8563859.6400000807</v>
      </c>
      <c r="P1988" s="679">
        <f t="shared" ca="1" si="338"/>
        <v>624721.700000001</v>
      </c>
      <c r="Q1988" s="679">
        <f t="shared" ca="1" si="338"/>
        <v>1922050.96</v>
      </c>
      <c r="R1988" s="679">
        <f t="shared" ca="1" si="338"/>
        <v>767031.40000000107</v>
      </c>
      <c r="S1988" s="679">
        <f t="shared" ca="1" si="338"/>
        <v>75273.69</v>
      </c>
      <c r="T1988" s="679">
        <f t="shared" ca="1" si="338"/>
        <v>166408.25</v>
      </c>
      <c r="U1988" s="679">
        <f t="shared" ca="1" si="338"/>
        <v>487.68999999999994</v>
      </c>
      <c r="V1988" s="679">
        <f t="shared" ca="1" si="338"/>
        <v>49169.33</v>
      </c>
      <c r="W1988" s="679">
        <f t="shared" ca="1" si="339"/>
        <v>35888.6</v>
      </c>
      <c r="X1988" s="679">
        <f t="shared" ca="1" si="338"/>
        <v>37245.820000000007</v>
      </c>
      <c r="Y1988" s="679">
        <f t="shared" ca="1" si="338"/>
        <v>268449.21000000002</v>
      </c>
      <c r="Z1988" s="679">
        <f t="shared" ca="1" si="338"/>
        <v>0</v>
      </c>
      <c r="AA1988" t="str">
        <f t="shared" si="340"/>
        <v>ASR_Financial_Report_SHP21Final</v>
      </c>
      <c r="AB1988" s="960">
        <f t="shared" si="341"/>
        <v>44658</v>
      </c>
      <c r="AC1988" t="str">
        <f t="shared" si="342"/>
        <v>Unaudited</v>
      </c>
    </row>
    <row r="1989" spans="1:29" x14ac:dyDescent="0.25">
      <c r="A1989" t="s">
        <v>420</v>
      </c>
      <c r="B1989" t="s">
        <v>1366</v>
      </c>
      <c r="C1989" t="s">
        <v>1367</v>
      </c>
      <c r="D1989">
        <v>1900</v>
      </c>
      <c r="E1989" s="960">
        <v>1</v>
      </c>
      <c r="F1989" t="s">
        <v>440</v>
      </c>
      <c r="G1989" s="960">
        <v>274</v>
      </c>
      <c r="H1989" t="s">
        <v>384</v>
      </c>
      <c r="I1989" s="940" t="s">
        <v>488</v>
      </c>
      <c r="J1989" s="940" t="s">
        <v>444</v>
      </c>
      <c r="K1989" s="940" t="s">
        <v>53</v>
      </c>
      <c r="L1989" s="948">
        <v>3.2</v>
      </c>
      <c r="M1989" s="963" t="s">
        <v>34</v>
      </c>
      <c r="N1989" s="679">
        <f t="shared" ca="1" si="337"/>
        <v>8489.11</v>
      </c>
      <c r="O1989" s="679">
        <f t="shared" ca="1" si="338"/>
        <v>2130.94</v>
      </c>
      <c r="P1989" s="679">
        <f t="shared" ca="1" si="338"/>
        <v>8.9499999999999993</v>
      </c>
      <c r="Q1989" s="679">
        <f t="shared" ca="1" si="338"/>
        <v>786.86</v>
      </c>
      <c r="R1989" s="679">
        <f t="shared" ca="1" si="338"/>
        <v>35.31</v>
      </c>
      <c r="S1989" s="679">
        <f t="shared" ca="1" si="338"/>
        <v>122.17</v>
      </c>
      <c r="T1989" s="679">
        <f t="shared" ca="1" si="338"/>
        <v>1553.42</v>
      </c>
      <c r="U1989" s="679">
        <f t="shared" ca="1" si="338"/>
        <v>455</v>
      </c>
      <c r="V1989" s="679">
        <f t="shared" ca="1" si="338"/>
        <v>0</v>
      </c>
      <c r="W1989" s="679">
        <f t="shared" ca="1" si="339"/>
        <v>3071.92</v>
      </c>
      <c r="X1989" s="679">
        <f t="shared" ca="1" si="338"/>
        <v>324.54000000000002</v>
      </c>
      <c r="Y1989" s="679">
        <f t="shared" ca="1" si="338"/>
        <v>0</v>
      </c>
      <c r="Z1989" s="679">
        <f t="shared" ca="1" si="338"/>
        <v>0</v>
      </c>
      <c r="AA1989" t="str">
        <f t="shared" si="340"/>
        <v>ASR_Financial_Report_SHP21Final</v>
      </c>
      <c r="AB1989" s="960">
        <f t="shared" si="341"/>
        <v>44658</v>
      </c>
      <c r="AC1989" t="str">
        <f t="shared" si="342"/>
        <v>Unaudited</v>
      </c>
    </row>
    <row r="1990" spans="1:29" x14ac:dyDescent="0.25">
      <c r="A1990" t="s">
        <v>420</v>
      </c>
      <c r="B1990" t="s">
        <v>1366</v>
      </c>
      <c r="C1990" t="s">
        <v>1367</v>
      </c>
      <c r="D1990">
        <v>1900</v>
      </c>
      <c r="E1990" s="960">
        <v>1</v>
      </c>
      <c r="F1990" t="s">
        <v>440</v>
      </c>
      <c r="G1990" s="960">
        <v>274</v>
      </c>
      <c r="H1990" t="s">
        <v>384</v>
      </c>
      <c r="I1990" s="940" t="s">
        <v>488</v>
      </c>
      <c r="J1990" s="940" t="s">
        <v>444</v>
      </c>
      <c r="K1990" s="940" t="s">
        <v>53</v>
      </c>
      <c r="L1990" s="950">
        <v>3.3</v>
      </c>
      <c r="M1990" s="964" t="s">
        <v>54</v>
      </c>
      <c r="N1990" s="679">
        <f t="shared" ca="1" si="337"/>
        <v>61562.489999999991</v>
      </c>
      <c r="O1990" s="679">
        <f t="shared" ca="1" si="338"/>
        <v>52350.96</v>
      </c>
      <c r="P1990" s="679">
        <f t="shared" ca="1" si="338"/>
        <v>4556.66</v>
      </c>
      <c r="Q1990" s="679">
        <f t="shared" ca="1" si="338"/>
        <v>3122.09</v>
      </c>
      <c r="R1990" s="679">
        <f t="shared" ca="1" si="338"/>
        <v>868.62</v>
      </c>
      <c r="S1990" s="679">
        <f t="shared" ca="1" si="338"/>
        <v>184.17000000000002</v>
      </c>
      <c r="T1990" s="679">
        <f t="shared" ca="1" si="338"/>
        <v>198.27</v>
      </c>
      <c r="U1990" s="679">
        <f t="shared" ca="1" si="338"/>
        <v>29.5</v>
      </c>
      <c r="V1990" s="679">
        <f t="shared" ca="1" si="338"/>
        <v>230</v>
      </c>
      <c r="W1990" s="679">
        <f t="shared" ca="1" si="339"/>
        <v>0</v>
      </c>
      <c r="X1990" s="679">
        <f t="shared" ca="1" si="338"/>
        <v>22.22</v>
      </c>
      <c r="Y1990" s="679">
        <f t="shared" ca="1" si="338"/>
        <v>0</v>
      </c>
      <c r="Z1990" s="679">
        <f t="shared" ca="1" si="338"/>
        <v>0</v>
      </c>
      <c r="AA1990" t="str">
        <f t="shared" si="340"/>
        <v>ASR_Financial_Report_SHP21Final</v>
      </c>
      <c r="AB1990" s="960">
        <f t="shared" si="341"/>
        <v>44658</v>
      </c>
      <c r="AC1990" t="str">
        <f t="shared" si="342"/>
        <v>Unaudited</v>
      </c>
    </row>
    <row r="1991" spans="1:29" x14ac:dyDescent="0.25">
      <c r="A1991" t="s">
        <v>420</v>
      </c>
      <c r="B1991" t="s">
        <v>1366</v>
      </c>
      <c r="C1991" t="s">
        <v>1367</v>
      </c>
      <c r="D1991">
        <v>1900</v>
      </c>
      <c r="E1991" s="960">
        <v>1</v>
      </c>
      <c r="F1991" t="s">
        <v>440</v>
      </c>
      <c r="G1991" s="960">
        <v>274</v>
      </c>
      <c r="H1991" t="s">
        <v>384</v>
      </c>
      <c r="I1991" s="961" t="s">
        <v>488</v>
      </c>
      <c r="J1991" s="961" t="s">
        <v>444</v>
      </c>
      <c r="K1991" s="961" t="s">
        <v>53</v>
      </c>
      <c r="L1991" s="940" t="s">
        <v>44</v>
      </c>
      <c r="M1991" s="961" t="s">
        <v>153</v>
      </c>
      <c r="N1991" s="679">
        <f t="shared" ca="1" si="337"/>
        <v>0</v>
      </c>
      <c r="O1991" s="679">
        <f t="shared" ca="1" si="338"/>
        <v>0</v>
      </c>
      <c r="P1991" s="679">
        <f t="shared" ca="1" si="338"/>
        <v>0</v>
      </c>
      <c r="Q1991" s="679">
        <f t="shared" ca="1" si="338"/>
        <v>0</v>
      </c>
      <c r="R1991" s="679">
        <f t="shared" ca="1" si="338"/>
        <v>0</v>
      </c>
      <c r="S1991" s="679">
        <f t="shared" ca="1" si="338"/>
        <v>0</v>
      </c>
      <c r="T1991" s="679">
        <f t="shared" ca="1" si="338"/>
        <v>0</v>
      </c>
      <c r="U1991" s="679">
        <f t="shared" ca="1" si="338"/>
        <v>0</v>
      </c>
      <c r="V1991" s="679">
        <f t="shared" ca="1" si="338"/>
        <v>0</v>
      </c>
      <c r="W1991" s="679">
        <f t="shared" ca="1" si="339"/>
        <v>0</v>
      </c>
      <c r="X1991" s="679">
        <f t="shared" ca="1" si="338"/>
        <v>0</v>
      </c>
      <c r="Y1991" s="679">
        <f t="shared" ca="1" si="338"/>
        <v>0</v>
      </c>
      <c r="Z1991" s="679">
        <f t="shared" ca="1" si="338"/>
        <v>0</v>
      </c>
      <c r="AA1991" t="str">
        <f t="shared" si="340"/>
        <v>ASR_Financial_Report_SHP21Final</v>
      </c>
      <c r="AB1991" s="960">
        <f t="shared" si="341"/>
        <v>44658</v>
      </c>
      <c r="AC1991" t="str">
        <f t="shared" si="342"/>
        <v>Unaudited</v>
      </c>
    </row>
    <row r="1992" spans="1:29" x14ac:dyDescent="0.25">
      <c r="A1992" t="s">
        <v>420</v>
      </c>
      <c r="B1992" t="s">
        <v>1366</v>
      </c>
      <c r="C1992" t="s">
        <v>1367</v>
      </c>
      <c r="D1992">
        <v>1900</v>
      </c>
      <c r="E1992" s="960">
        <v>1</v>
      </c>
      <c r="F1992" t="s">
        <v>440</v>
      </c>
      <c r="G1992" s="960">
        <v>274</v>
      </c>
      <c r="H1992" t="s">
        <v>384</v>
      </c>
      <c r="I1992" s="940" t="s">
        <v>488</v>
      </c>
      <c r="J1992" s="940" t="s">
        <v>444</v>
      </c>
      <c r="K1992" s="940" t="s">
        <v>53</v>
      </c>
      <c r="L1992" s="940" t="s">
        <v>41</v>
      </c>
      <c r="M1992" s="965" t="s">
        <v>52</v>
      </c>
      <c r="N1992" s="679">
        <f t="shared" ca="1" si="337"/>
        <v>3122259.9999824478</v>
      </c>
      <c r="O1992" s="679">
        <f t="shared" ca="1" si="338"/>
        <v>2566853.20998256</v>
      </c>
      <c r="P1992" s="679">
        <f t="shared" ca="1" si="338"/>
        <v>155330.40999997701</v>
      </c>
      <c r="Q1992" s="679">
        <f t="shared" ca="1" si="338"/>
        <v>235033.29999990802</v>
      </c>
      <c r="R1992" s="679">
        <f t="shared" ca="1" si="338"/>
        <v>99109.739999999598</v>
      </c>
      <c r="S1992" s="679">
        <f t="shared" ca="1" si="338"/>
        <v>34835.270000003104</v>
      </c>
      <c r="T1992" s="679">
        <f t="shared" ca="1" si="338"/>
        <v>6289.2400000000198</v>
      </c>
      <c r="U1992" s="679">
        <f t="shared" ca="1" si="338"/>
        <v>608.70999999999901</v>
      </c>
      <c r="V1992" s="679">
        <f t="shared" ca="1" si="338"/>
        <v>7239.57</v>
      </c>
      <c r="W1992" s="679">
        <f t="shared" ca="1" si="339"/>
        <v>780.34999999999798</v>
      </c>
      <c r="X1992" s="679">
        <f t="shared" ca="1" si="338"/>
        <v>6455.7599999998001</v>
      </c>
      <c r="Y1992" s="679">
        <f t="shared" ca="1" si="338"/>
        <v>9724.4399999998695</v>
      </c>
      <c r="Z1992" s="679">
        <f t="shared" ca="1" si="338"/>
        <v>0</v>
      </c>
      <c r="AA1992" t="str">
        <f t="shared" si="340"/>
        <v>ASR_Financial_Report_SHP21Final</v>
      </c>
      <c r="AB1992" s="960">
        <f t="shared" si="341"/>
        <v>44658</v>
      </c>
      <c r="AC1992" t="str">
        <f t="shared" si="342"/>
        <v>Unaudited</v>
      </c>
    </row>
    <row r="1993" spans="1:29" x14ac:dyDescent="0.25">
      <c r="A1993" t="s">
        <v>420</v>
      </c>
      <c r="B1993" t="s">
        <v>1366</v>
      </c>
      <c r="C1993" t="s">
        <v>1367</v>
      </c>
      <c r="D1993">
        <v>1900</v>
      </c>
      <c r="E1993" s="960">
        <v>1</v>
      </c>
      <c r="F1993" t="s">
        <v>440</v>
      </c>
      <c r="G1993" s="960">
        <v>274</v>
      </c>
      <c r="H1993" t="s">
        <v>384</v>
      </c>
      <c r="I1993" s="940" t="s">
        <v>488</v>
      </c>
      <c r="J1993" s="940" t="s">
        <v>444</v>
      </c>
      <c r="K1993" s="940" t="s">
        <v>53</v>
      </c>
      <c r="L1993" s="940" t="s">
        <v>42</v>
      </c>
      <c r="M1993" s="965" t="s">
        <v>154</v>
      </c>
      <c r="N1993" s="679">
        <f t="shared" ca="1" si="337"/>
        <v>427856.75387946866</v>
      </c>
      <c r="O1993" s="679">
        <f t="shared" ca="1" si="338"/>
        <v>369639.75274649146</v>
      </c>
      <c r="P1993" s="679">
        <f t="shared" ca="1" si="338"/>
        <v>26990.065849131166</v>
      </c>
      <c r="Q1993" s="679">
        <f t="shared" ca="1" si="338"/>
        <v>16951.286799896297</v>
      </c>
      <c r="R1993" s="679">
        <f t="shared" ca="1" si="338"/>
        <v>6758.6759608161883</v>
      </c>
      <c r="S1993" s="679">
        <f t="shared" ca="1" si="338"/>
        <v>-2998.6125904471014</v>
      </c>
      <c r="T1993" s="679">
        <f t="shared" ca="1" si="338"/>
        <v>7212.3619556001258</v>
      </c>
      <c r="U1993" s="679">
        <f t="shared" ca="1" si="338"/>
        <v>-38.55644968982115</v>
      </c>
      <c r="V1993" s="679">
        <f t="shared" ca="1" si="338"/>
        <v>434.63491375471676</v>
      </c>
      <c r="W1993" s="679">
        <f t="shared" ca="1" si="339"/>
        <v>343.032062874818</v>
      </c>
      <c r="X1993" s="679">
        <f t="shared" ca="1" si="338"/>
        <v>603.7590158248471</v>
      </c>
      <c r="Y1993" s="679">
        <f t="shared" ca="1" si="338"/>
        <v>1960.3536152160414</v>
      </c>
      <c r="Z1993" s="679">
        <f t="shared" ca="1" si="338"/>
        <v>0</v>
      </c>
      <c r="AA1993" t="str">
        <f t="shared" si="340"/>
        <v>ASR_Financial_Report_SHP21Final</v>
      </c>
      <c r="AB1993" s="960">
        <f t="shared" si="341"/>
        <v>44658</v>
      </c>
      <c r="AC1993" t="str">
        <f t="shared" si="342"/>
        <v>Unaudited</v>
      </c>
    </row>
    <row r="1994" spans="1:29" x14ac:dyDescent="0.25">
      <c r="A1994" t="s">
        <v>420</v>
      </c>
      <c r="B1994" t="s">
        <v>1366</v>
      </c>
      <c r="C1994" t="s">
        <v>1367</v>
      </c>
      <c r="D1994">
        <v>1900</v>
      </c>
      <c r="E1994" s="960">
        <v>1</v>
      </c>
      <c r="F1994" t="s">
        <v>440</v>
      </c>
      <c r="G1994" s="960">
        <v>274</v>
      </c>
      <c r="H1994" t="s">
        <v>384</v>
      </c>
      <c r="I1994" s="940" t="s">
        <v>488</v>
      </c>
      <c r="J1994" s="940" t="s">
        <v>444</v>
      </c>
      <c r="K1994" s="940" t="s">
        <v>53</v>
      </c>
      <c r="L1994" s="940" t="s">
        <v>43</v>
      </c>
      <c r="M1994" s="965" t="s">
        <v>462</v>
      </c>
      <c r="N1994" s="679">
        <f t="shared" ca="1" si="337"/>
        <v>0</v>
      </c>
      <c r="O1994" s="679">
        <f t="shared" ca="1" si="338"/>
        <v>0</v>
      </c>
      <c r="P1994" s="679">
        <f t="shared" ca="1" si="338"/>
        <v>0</v>
      </c>
      <c r="Q1994" s="679">
        <f t="shared" ca="1" si="338"/>
        <v>0</v>
      </c>
      <c r="R1994" s="679">
        <f t="shared" ca="1" si="338"/>
        <v>0</v>
      </c>
      <c r="S1994" s="679">
        <f t="shared" ca="1" si="338"/>
        <v>0</v>
      </c>
      <c r="T1994" s="679">
        <f t="shared" ca="1" si="338"/>
        <v>0</v>
      </c>
      <c r="U1994" s="679">
        <f t="shared" ca="1" si="338"/>
        <v>0</v>
      </c>
      <c r="V1994" s="679">
        <f t="shared" ca="1" si="338"/>
        <v>0</v>
      </c>
      <c r="W1994" s="679">
        <f t="shared" ca="1" si="339"/>
        <v>0</v>
      </c>
      <c r="X1994" s="679">
        <f t="shared" ca="1" si="338"/>
        <v>0</v>
      </c>
      <c r="Y1994" s="679">
        <f t="shared" ca="1" si="338"/>
        <v>0</v>
      </c>
      <c r="Z1994" s="679">
        <f t="shared" ca="1" si="338"/>
        <v>0</v>
      </c>
      <c r="AA1994" t="str">
        <f t="shared" si="340"/>
        <v>ASR_Financial_Report_SHP21Final</v>
      </c>
      <c r="AB1994" s="960">
        <f t="shared" si="341"/>
        <v>44658</v>
      </c>
      <c r="AC1994" t="str">
        <f t="shared" si="342"/>
        <v>Unaudited</v>
      </c>
    </row>
    <row r="1995" spans="1:29" x14ac:dyDescent="0.25">
      <c r="A1995" t="s">
        <v>420</v>
      </c>
      <c r="B1995" t="s">
        <v>1366</v>
      </c>
      <c r="C1995" t="s">
        <v>1367</v>
      </c>
      <c r="D1995">
        <v>1900</v>
      </c>
      <c r="E1995" s="960">
        <v>1</v>
      </c>
      <c r="F1995" t="s">
        <v>440</v>
      </c>
      <c r="G1995" s="960">
        <v>274</v>
      </c>
      <c r="H1995" t="s">
        <v>384</v>
      </c>
      <c r="I1995" s="940" t="s">
        <v>488</v>
      </c>
      <c r="J1995" s="940" t="s">
        <v>444</v>
      </c>
      <c r="K1995" s="940" t="s">
        <v>901</v>
      </c>
      <c r="L1995" s="940" t="s">
        <v>902</v>
      </c>
      <c r="M1995" s="965" t="s">
        <v>901</v>
      </c>
      <c r="N1995" s="679">
        <f t="shared" ca="1" si="337"/>
        <v>1180713.1299999999</v>
      </c>
      <c r="O1995" s="679">
        <f t="shared" ca="1" si="338"/>
        <v>1040237.93</v>
      </c>
      <c r="P1995" s="679">
        <f t="shared" ca="1" si="338"/>
        <v>129659.28000000001</v>
      </c>
      <c r="Q1995" s="679">
        <f t="shared" ca="1" si="338"/>
        <v>8112.4900000000007</v>
      </c>
      <c r="R1995" s="679">
        <f t="shared" ca="1" si="338"/>
        <v>2703.43</v>
      </c>
      <c r="S1995" s="679">
        <f t="shared" ca="1" si="338"/>
        <v>0</v>
      </c>
      <c r="T1995" s="679">
        <f t="shared" ca="1" si="338"/>
        <v>0</v>
      </c>
      <c r="U1995" s="679">
        <f t="shared" ca="1" si="338"/>
        <v>0</v>
      </c>
      <c r="V1995" s="679">
        <f t="shared" ca="1" si="338"/>
        <v>0</v>
      </c>
      <c r="W1995" s="679">
        <f t="shared" ca="1" si="339"/>
        <v>0</v>
      </c>
      <c r="X1995" s="679">
        <f t="shared" ca="1" si="338"/>
        <v>0</v>
      </c>
      <c r="Y1995" s="679">
        <f t="shared" ca="1" si="338"/>
        <v>0</v>
      </c>
      <c r="Z1995" s="679">
        <f t="shared" ca="1" si="338"/>
        <v>0</v>
      </c>
      <c r="AA1995" t="str">
        <f t="shared" si="340"/>
        <v>ASR_Financial_Report_SHP21Final</v>
      </c>
      <c r="AB1995" s="960">
        <f t="shared" si="341"/>
        <v>44658</v>
      </c>
      <c r="AC1995" t="str">
        <f t="shared" si="342"/>
        <v>Unaudited</v>
      </c>
    </row>
    <row r="1996" spans="1:29" x14ac:dyDescent="0.25">
      <c r="A1996" t="s">
        <v>420</v>
      </c>
      <c r="B1996" t="s">
        <v>1366</v>
      </c>
      <c r="C1996" t="s">
        <v>1367</v>
      </c>
      <c r="D1996">
        <v>1900</v>
      </c>
      <c r="E1996" s="960">
        <v>1</v>
      </c>
      <c r="F1996" t="s">
        <v>440</v>
      </c>
      <c r="G1996" s="960">
        <v>274</v>
      </c>
      <c r="H1996" t="s">
        <v>384</v>
      </c>
      <c r="I1996" s="940" t="s">
        <v>488</v>
      </c>
      <c r="J1996" s="940" t="s">
        <v>444</v>
      </c>
      <c r="K1996" s="940" t="s">
        <v>901</v>
      </c>
      <c r="L1996" s="940" t="s">
        <v>903</v>
      </c>
      <c r="M1996" s="965" t="s">
        <v>906</v>
      </c>
      <c r="N1996" s="679">
        <f t="shared" ca="1" si="337"/>
        <v>50271.894675355434</v>
      </c>
      <c r="O1996" s="679">
        <f t="shared" ca="1" si="338"/>
        <v>44615.694267637315</v>
      </c>
      <c r="P1996" s="679">
        <f t="shared" ca="1" si="338"/>
        <v>5561.0727398124945</v>
      </c>
      <c r="Q1996" s="679">
        <f t="shared" ca="1" si="338"/>
        <v>71.35911478472174</v>
      </c>
      <c r="R1996" s="679">
        <f t="shared" ca="1" si="338"/>
        <v>23.768553120908756</v>
      </c>
      <c r="S1996" s="679">
        <f t="shared" ca="1" si="338"/>
        <v>0</v>
      </c>
      <c r="T1996" s="679">
        <f t="shared" ca="1" si="338"/>
        <v>0</v>
      </c>
      <c r="U1996" s="679">
        <f t="shared" ca="1" si="338"/>
        <v>0</v>
      </c>
      <c r="V1996" s="679">
        <f t="shared" ca="1" si="338"/>
        <v>0</v>
      </c>
      <c r="W1996" s="679">
        <f t="shared" ca="1" si="339"/>
        <v>0</v>
      </c>
      <c r="X1996" s="679">
        <f t="shared" ca="1" si="338"/>
        <v>0</v>
      </c>
      <c r="Y1996" s="679">
        <f t="shared" ca="1" si="338"/>
        <v>0</v>
      </c>
      <c r="Z1996" s="679">
        <f t="shared" ca="1" si="338"/>
        <v>0</v>
      </c>
      <c r="AA1996" t="str">
        <f t="shared" si="340"/>
        <v>ASR_Financial_Report_SHP21Final</v>
      </c>
      <c r="AB1996" s="960">
        <f t="shared" si="341"/>
        <v>44658</v>
      </c>
      <c r="AC1996" t="str">
        <f t="shared" si="342"/>
        <v>Unaudited</v>
      </c>
    </row>
    <row r="1997" spans="1:29" x14ac:dyDescent="0.25">
      <c r="A1997" t="s">
        <v>420</v>
      </c>
      <c r="B1997" t="s">
        <v>1366</v>
      </c>
      <c r="C1997" t="s">
        <v>1367</v>
      </c>
      <c r="D1997">
        <v>1900</v>
      </c>
      <c r="E1997" s="960">
        <v>1</v>
      </c>
      <c r="F1997" t="s">
        <v>440</v>
      </c>
      <c r="G1997" s="960">
        <v>274</v>
      </c>
      <c r="H1997" t="s">
        <v>384</v>
      </c>
      <c r="I1997" s="940" t="s">
        <v>488</v>
      </c>
      <c r="J1997" s="940" t="s">
        <v>444</v>
      </c>
      <c r="K1997" s="940" t="s">
        <v>901</v>
      </c>
      <c r="L1997" s="940" t="s">
        <v>904</v>
      </c>
      <c r="M1997" s="965" t="s">
        <v>907</v>
      </c>
      <c r="N1997" s="679">
        <f t="shared" ca="1" si="337"/>
        <v>0</v>
      </c>
      <c r="O1997" s="679">
        <f t="shared" ca="1" si="338"/>
        <v>0</v>
      </c>
      <c r="P1997" s="679">
        <f t="shared" ca="1" si="338"/>
        <v>0</v>
      </c>
      <c r="Q1997" s="679">
        <f t="shared" ca="1" si="338"/>
        <v>0</v>
      </c>
      <c r="R1997" s="679">
        <f t="shared" ca="1" si="338"/>
        <v>0</v>
      </c>
      <c r="S1997" s="679">
        <f t="shared" ca="1" si="338"/>
        <v>0</v>
      </c>
      <c r="T1997" s="679">
        <f t="shared" ca="1" si="338"/>
        <v>0</v>
      </c>
      <c r="U1997" s="679">
        <f t="shared" ca="1" si="338"/>
        <v>0</v>
      </c>
      <c r="V1997" s="679">
        <f t="shared" ca="1" si="338"/>
        <v>0</v>
      </c>
      <c r="W1997" s="679">
        <f t="shared" ca="1" si="339"/>
        <v>0</v>
      </c>
      <c r="X1997" s="679">
        <f t="shared" ca="1" si="338"/>
        <v>0</v>
      </c>
      <c r="Y1997" s="679">
        <f t="shared" ca="1" si="338"/>
        <v>0</v>
      </c>
      <c r="Z1997" s="679">
        <f t="shared" ca="1" si="338"/>
        <v>0</v>
      </c>
      <c r="AA1997" t="str">
        <f t="shared" si="340"/>
        <v>ASR_Financial_Report_SHP21Final</v>
      </c>
      <c r="AB1997" s="960">
        <f t="shared" si="341"/>
        <v>44658</v>
      </c>
      <c r="AC1997" t="str">
        <f t="shared" si="342"/>
        <v>Unaudited</v>
      </c>
    </row>
    <row r="1998" spans="1:29" x14ac:dyDescent="0.25">
      <c r="A1998" t="s">
        <v>420</v>
      </c>
      <c r="B1998" t="s">
        <v>1366</v>
      </c>
      <c r="C1998" t="s">
        <v>1367</v>
      </c>
      <c r="D1998">
        <v>1900</v>
      </c>
      <c r="E1998" s="960">
        <v>1</v>
      </c>
      <c r="F1998" t="s">
        <v>440</v>
      </c>
      <c r="G1998" s="960">
        <v>274</v>
      </c>
      <c r="H1998" t="s">
        <v>384</v>
      </c>
      <c r="I1998" s="940" t="s">
        <v>488</v>
      </c>
      <c r="J1998" s="940" t="s">
        <v>444</v>
      </c>
      <c r="K1998" s="940" t="s">
        <v>445</v>
      </c>
      <c r="L1998" s="948">
        <v>5.0999999999999996</v>
      </c>
      <c r="M1998" s="963" t="s">
        <v>37</v>
      </c>
      <c r="N1998" s="679">
        <f t="shared" ca="1" si="337"/>
        <v>3167119.37</v>
      </c>
      <c r="O1998" s="679">
        <f t="shared" ca="1" si="338"/>
        <v>1261425.57</v>
      </c>
      <c r="P1998" s="679">
        <f t="shared" ca="1" si="338"/>
        <v>769172.13</v>
      </c>
      <c r="Q1998" s="679">
        <f t="shared" ca="1" si="338"/>
        <v>219977.75999999998</v>
      </c>
      <c r="R1998" s="679">
        <f t="shared" ca="1" si="338"/>
        <v>684191.64</v>
      </c>
      <c r="S1998" s="679">
        <f t="shared" ca="1" si="338"/>
        <v>75492.17</v>
      </c>
      <c r="T1998" s="679">
        <f t="shared" ca="1" si="338"/>
        <v>88011.26999999999</v>
      </c>
      <c r="U1998" s="679">
        <f t="shared" ca="1" si="338"/>
        <v>1399.02</v>
      </c>
      <c r="V1998" s="679">
        <f t="shared" ca="1" si="338"/>
        <v>13300.83</v>
      </c>
      <c r="W1998" s="679">
        <f t="shared" ca="1" si="339"/>
        <v>255.95</v>
      </c>
      <c r="X1998" s="679">
        <f t="shared" ca="1" si="338"/>
        <v>9554.5699999999979</v>
      </c>
      <c r="Y1998" s="679">
        <f t="shared" ca="1" si="338"/>
        <v>44338.46</v>
      </c>
      <c r="Z1998" s="679">
        <f t="shared" ca="1" si="338"/>
        <v>0</v>
      </c>
      <c r="AA1998" t="str">
        <f t="shared" si="340"/>
        <v>ASR_Financial_Report_SHP21Final</v>
      </c>
      <c r="AB1998" s="960">
        <f t="shared" si="341"/>
        <v>44658</v>
      </c>
      <c r="AC1998" t="str">
        <f t="shared" si="342"/>
        <v>Unaudited</v>
      </c>
    </row>
    <row r="1999" spans="1:29" ht="30" x14ac:dyDescent="0.25">
      <c r="A1999" t="s">
        <v>420</v>
      </c>
      <c r="B1999" t="s">
        <v>1366</v>
      </c>
      <c r="C1999" t="s">
        <v>1367</v>
      </c>
      <c r="D1999">
        <v>1900</v>
      </c>
      <c r="E1999" s="960">
        <v>1</v>
      </c>
      <c r="F1999" t="s">
        <v>440</v>
      </c>
      <c r="G1999" s="960">
        <v>274</v>
      </c>
      <c r="H1999" t="s">
        <v>384</v>
      </c>
      <c r="I1999" s="965" t="s">
        <v>488</v>
      </c>
      <c r="J1999" s="965" t="s">
        <v>444</v>
      </c>
      <c r="K1999" s="965" t="s">
        <v>445</v>
      </c>
      <c r="L1999" s="940">
        <v>5.2</v>
      </c>
      <c r="M1999" s="965" t="s">
        <v>303</v>
      </c>
      <c r="N1999" s="679">
        <f t="shared" ca="1" si="337"/>
        <v>0</v>
      </c>
      <c r="O1999" s="679">
        <f t="shared" ca="1" si="338"/>
        <v>0</v>
      </c>
      <c r="P1999" s="679">
        <f t="shared" ca="1" si="338"/>
        <v>0</v>
      </c>
      <c r="Q1999" s="679">
        <f t="shared" ca="1" si="338"/>
        <v>0</v>
      </c>
      <c r="R1999" s="679">
        <f t="shared" ca="1" si="338"/>
        <v>0</v>
      </c>
      <c r="S1999" s="679">
        <f t="shared" ca="1" si="338"/>
        <v>0</v>
      </c>
      <c r="T1999" s="679">
        <f t="shared" ca="1" si="338"/>
        <v>0</v>
      </c>
      <c r="U1999" s="679">
        <f t="shared" ca="1" si="338"/>
        <v>0</v>
      </c>
      <c r="V1999" s="679">
        <f t="shared" ca="1" si="338"/>
        <v>0</v>
      </c>
      <c r="W1999" s="679">
        <f t="shared" ca="1" si="339"/>
        <v>0</v>
      </c>
      <c r="X1999" s="679">
        <f t="shared" ca="1" si="338"/>
        <v>0</v>
      </c>
      <c r="Y1999" s="679">
        <f t="shared" ca="1" si="338"/>
        <v>0</v>
      </c>
      <c r="Z1999" s="679">
        <f t="shared" ca="1" si="338"/>
        <v>0</v>
      </c>
      <c r="AA1999" t="str">
        <f t="shared" si="340"/>
        <v>ASR_Financial_Report_SHP21Final</v>
      </c>
      <c r="AB1999" s="960">
        <f t="shared" si="341"/>
        <v>44658</v>
      </c>
      <c r="AC1999" t="str">
        <f t="shared" si="342"/>
        <v>Unaudited</v>
      </c>
    </row>
    <row r="2000" spans="1:29" ht="30" x14ac:dyDescent="0.25">
      <c r="A2000" t="s">
        <v>420</v>
      </c>
      <c r="B2000" t="s">
        <v>1366</v>
      </c>
      <c r="C2000" t="s">
        <v>1367</v>
      </c>
      <c r="D2000">
        <v>1900</v>
      </c>
      <c r="E2000" s="960">
        <v>1</v>
      </c>
      <c r="F2000" t="s">
        <v>440</v>
      </c>
      <c r="G2000" s="960">
        <v>274</v>
      </c>
      <c r="H2000" t="s">
        <v>384</v>
      </c>
      <c r="I2000" s="940" t="s">
        <v>488</v>
      </c>
      <c r="J2000" s="940" t="s">
        <v>444</v>
      </c>
      <c r="K2000" s="940" t="s">
        <v>445</v>
      </c>
      <c r="L2000" s="946">
        <v>5.3</v>
      </c>
      <c r="M2000" s="966" t="s">
        <v>304</v>
      </c>
      <c r="N2000" s="679">
        <f t="shared" ca="1" si="337"/>
        <v>52490.448286957879</v>
      </c>
      <c r="O2000" s="679">
        <f t="shared" ca="1" si="338"/>
        <v>21297.837201157359</v>
      </c>
      <c r="P2000" s="679">
        <f t="shared" ca="1" si="338"/>
        <v>12024.567734170689</v>
      </c>
      <c r="Q2000" s="679">
        <f t="shared" ca="1" si="338"/>
        <v>3808.6820893610306</v>
      </c>
      <c r="R2000" s="679">
        <f t="shared" ca="1" si="338"/>
        <v>11940.073348642372</v>
      </c>
      <c r="S2000" s="679">
        <f t="shared" ca="1" si="338"/>
        <v>1625.7120495665365</v>
      </c>
      <c r="T2000" s="679">
        <f t="shared" ca="1" si="338"/>
        <v>1511.2734370597916</v>
      </c>
      <c r="U2000" s="679">
        <f t="shared" ca="1" si="338"/>
        <v>30.303367510782799</v>
      </c>
      <c r="V2000" s="679">
        <f t="shared" ca="1" si="338"/>
        <v>232.13115681369339</v>
      </c>
      <c r="W2000" s="679">
        <f t="shared" ca="1" si="339"/>
        <v>4.46693699464356</v>
      </c>
      <c r="X2000" s="679">
        <f t="shared" ca="1" si="338"/>
        <v>7.5432232833353536</v>
      </c>
      <c r="Y2000" s="679">
        <f t="shared" ca="1" si="338"/>
        <v>7.8577423976504335</v>
      </c>
      <c r="Z2000" s="679">
        <f t="shared" ca="1" si="338"/>
        <v>0</v>
      </c>
      <c r="AA2000" t="str">
        <f t="shared" si="340"/>
        <v>ASR_Financial_Report_SHP21Final</v>
      </c>
      <c r="AB2000" s="960">
        <f t="shared" si="341"/>
        <v>44658</v>
      </c>
      <c r="AC2000" t="str">
        <f t="shared" si="342"/>
        <v>Unaudited</v>
      </c>
    </row>
    <row r="2001" spans="1:29" x14ac:dyDescent="0.25">
      <c r="A2001" t="s">
        <v>420</v>
      </c>
      <c r="B2001" t="s">
        <v>1366</v>
      </c>
      <c r="C2001" t="s">
        <v>1367</v>
      </c>
      <c r="D2001">
        <v>1900</v>
      </c>
      <c r="E2001" s="960">
        <v>1</v>
      </c>
      <c r="F2001" t="s">
        <v>440</v>
      </c>
      <c r="G2001" s="960">
        <v>274</v>
      </c>
      <c r="H2001" t="s">
        <v>384</v>
      </c>
      <c r="I2001" s="940" t="s">
        <v>488</v>
      </c>
      <c r="J2001" s="940" t="s">
        <v>444</v>
      </c>
      <c r="K2001" s="940" t="s">
        <v>445</v>
      </c>
      <c r="L2001" s="946" t="s">
        <v>82</v>
      </c>
      <c r="M2001" s="966" t="s">
        <v>453</v>
      </c>
      <c r="N2001" s="679">
        <f t="shared" ca="1" si="337"/>
        <v>0</v>
      </c>
      <c r="O2001" s="679">
        <f t="shared" ca="1" si="338"/>
        <v>0</v>
      </c>
      <c r="P2001" s="679">
        <f t="shared" ca="1" si="338"/>
        <v>0</v>
      </c>
      <c r="Q2001" s="679">
        <f t="shared" ca="1" si="338"/>
        <v>0</v>
      </c>
      <c r="R2001" s="679">
        <f t="shared" ca="1" si="338"/>
        <v>0</v>
      </c>
      <c r="S2001" s="679">
        <f t="shared" ca="1" si="338"/>
        <v>0</v>
      </c>
      <c r="T2001" s="679">
        <f t="shared" ca="1" si="338"/>
        <v>0</v>
      </c>
      <c r="U2001" s="679">
        <f t="shared" ca="1" si="338"/>
        <v>0</v>
      </c>
      <c r="V2001" s="679">
        <f t="shared" ca="1" si="338"/>
        <v>0</v>
      </c>
      <c r="W2001" s="679">
        <f t="shared" ca="1" si="339"/>
        <v>0</v>
      </c>
      <c r="X2001" s="679">
        <f t="shared" ca="1" si="338"/>
        <v>0</v>
      </c>
      <c r="Y2001" s="679">
        <f t="shared" ca="1" si="338"/>
        <v>0</v>
      </c>
      <c r="Z2001" s="679">
        <f t="shared" ca="1" si="338"/>
        <v>0</v>
      </c>
      <c r="AA2001" t="str">
        <f t="shared" si="340"/>
        <v>ASR_Financial_Report_SHP21Final</v>
      </c>
      <c r="AB2001" s="960">
        <f t="shared" si="341"/>
        <v>44658</v>
      </c>
      <c r="AC2001" t="str">
        <f t="shared" si="342"/>
        <v>Unaudited</v>
      </c>
    </row>
    <row r="2002" spans="1:29" x14ac:dyDescent="0.25">
      <c r="A2002" t="s">
        <v>420</v>
      </c>
      <c r="B2002" t="s">
        <v>1366</v>
      </c>
      <c r="C2002" t="s">
        <v>1367</v>
      </c>
      <c r="D2002">
        <v>1900</v>
      </c>
      <c r="E2002" s="960">
        <v>1</v>
      </c>
      <c r="F2002" t="s">
        <v>440</v>
      </c>
      <c r="G2002" s="960">
        <v>274</v>
      </c>
      <c r="H2002" t="s">
        <v>384</v>
      </c>
      <c r="I2002" s="940" t="s">
        <v>488</v>
      </c>
      <c r="J2002" s="940" t="s">
        <v>444</v>
      </c>
      <c r="K2002" s="940" t="s">
        <v>446</v>
      </c>
      <c r="L2002" s="950">
        <v>6.1</v>
      </c>
      <c r="M2002" s="967" t="s">
        <v>18</v>
      </c>
      <c r="N2002" s="679">
        <f t="shared" ca="1" si="337"/>
        <v>0</v>
      </c>
      <c r="O2002" s="679">
        <f t="shared" ca="1" si="338"/>
        <v>0</v>
      </c>
      <c r="P2002" s="679">
        <f t="shared" ca="1" si="338"/>
        <v>0</v>
      </c>
      <c r="Q2002" s="679">
        <f t="shared" ca="1" si="338"/>
        <v>0</v>
      </c>
      <c r="R2002" s="679">
        <f t="shared" ca="1" si="338"/>
        <v>0</v>
      </c>
      <c r="S2002" s="679">
        <f t="shared" ca="1" si="338"/>
        <v>0</v>
      </c>
      <c r="T2002" s="679">
        <f t="shared" ca="1" si="338"/>
        <v>0</v>
      </c>
      <c r="U2002" s="679">
        <f t="shared" ca="1" si="338"/>
        <v>0</v>
      </c>
      <c r="V2002" s="679">
        <f t="shared" ca="1" si="338"/>
        <v>0</v>
      </c>
      <c r="W2002" s="679">
        <f t="shared" ca="1" si="339"/>
        <v>0</v>
      </c>
      <c r="X2002" s="679">
        <f t="shared" ca="1" si="338"/>
        <v>0</v>
      </c>
      <c r="Y2002" s="679">
        <f t="shared" ca="1" si="338"/>
        <v>0</v>
      </c>
      <c r="Z2002" s="679">
        <f t="shared" ca="1" si="338"/>
        <v>0</v>
      </c>
      <c r="AA2002" t="str">
        <f t="shared" si="340"/>
        <v>ASR_Financial_Report_SHP21Final</v>
      </c>
      <c r="AB2002" s="960">
        <f t="shared" si="341"/>
        <v>44658</v>
      </c>
      <c r="AC2002" t="str">
        <f t="shared" si="342"/>
        <v>Unaudited</v>
      </c>
    </row>
    <row r="2003" spans="1:29" x14ac:dyDescent="0.25">
      <c r="A2003" t="s">
        <v>420</v>
      </c>
      <c r="B2003" t="s">
        <v>1366</v>
      </c>
      <c r="C2003" t="s">
        <v>1367</v>
      </c>
      <c r="D2003">
        <v>1900</v>
      </c>
      <c r="E2003" s="960">
        <v>1</v>
      </c>
      <c r="F2003" t="s">
        <v>440</v>
      </c>
      <c r="G2003" s="960">
        <v>274</v>
      </c>
      <c r="H2003" t="s">
        <v>384</v>
      </c>
      <c r="I2003" s="966" t="s">
        <v>488</v>
      </c>
      <c r="J2003" s="966" t="s">
        <v>444</v>
      </c>
      <c r="K2003" s="966" t="s">
        <v>446</v>
      </c>
      <c r="L2003" s="946">
        <v>6.2</v>
      </c>
      <c r="M2003" s="966" t="s">
        <v>19</v>
      </c>
      <c r="N2003" s="679">
        <f t="shared" ca="1" si="337"/>
        <v>0</v>
      </c>
      <c r="O2003" s="679">
        <f t="shared" ca="1" si="338"/>
        <v>0</v>
      </c>
      <c r="P2003" s="679">
        <f t="shared" ca="1" si="338"/>
        <v>0</v>
      </c>
      <c r="Q2003" s="679">
        <f t="shared" ca="1" si="338"/>
        <v>0</v>
      </c>
      <c r="R2003" s="679">
        <f t="shared" ca="1" si="338"/>
        <v>0</v>
      </c>
      <c r="S2003" s="679">
        <f t="shared" ca="1" si="338"/>
        <v>0</v>
      </c>
      <c r="T2003" s="679">
        <f t="shared" ca="1" si="338"/>
        <v>0</v>
      </c>
      <c r="U2003" s="679">
        <f t="shared" ca="1" si="338"/>
        <v>0</v>
      </c>
      <c r="V2003" s="679">
        <f t="shared" ca="1" si="338"/>
        <v>0</v>
      </c>
      <c r="W2003" s="679">
        <f t="shared" ca="1" si="339"/>
        <v>0</v>
      </c>
      <c r="X2003" s="679">
        <f t="shared" ca="1" si="338"/>
        <v>0</v>
      </c>
      <c r="Y2003" s="679">
        <f t="shared" ca="1" si="338"/>
        <v>0</v>
      </c>
      <c r="Z2003" s="679">
        <f t="shared" ca="1" si="338"/>
        <v>0</v>
      </c>
      <c r="AA2003" t="str">
        <f t="shared" si="340"/>
        <v>ASR_Financial_Report_SHP21Final</v>
      </c>
      <c r="AB2003" s="960">
        <f t="shared" si="341"/>
        <v>44658</v>
      </c>
      <c r="AC2003" t="str">
        <f t="shared" si="342"/>
        <v>Unaudited</v>
      </c>
    </row>
    <row r="2004" spans="1:29" x14ac:dyDescent="0.25">
      <c r="A2004" t="s">
        <v>420</v>
      </c>
      <c r="B2004" t="s">
        <v>1366</v>
      </c>
      <c r="C2004" t="s">
        <v>1367</v>
      </c>
      <c r="D2004">
        <v>1900</v>
      </c>
      <c r="E2004" s="960">
        <v>1</v>
      </c>
      <c r="F2004" t="s">
        <v>440</v>
      </c>
      <c r="G2004" s="960">
        <v>274</v>
      </c>
      <c r="H2004" t="s">
        <v>384</v>
      </c>
      <c r="I2004" s="940" t="s">
        <v>488</v>
      </c>
      <c r="J2004" s="940" t="s">
        <v>444</v>
      </c>
      <c r="K2004" s="940" t="s">
        <v>446</v>
      </c>
      <c r="L2004" s="940">
        <v>6.3</v>
      </c>
      <c r="M2004" s="965" t="s">
        <v>184</v>
      </c>
      <c r="N2004" s="679">
        <f t="shared" ca="1" si="337"/>
        <v>0</v>
      </c>
      <c r="O2004" s="679">
        <f t="shared" ca="1" si="338"/>
        <v>0</v>
      </c>
      <c r="P2004" s="679">
        <f t="shared" ca="1" si="338"/>
        <v>0</v>
      </c>
      <c r="Q2004" s="679">
        <f t="shared" ca="1" si="338"/>
        <v>0</v>
      </c>
      <c r="R2004" s="679">
        <f t="shared" ca="1" si="338"/>
        <v>0</v>
      </c>
      <c r="S2004" s="679">
        <f t="shared" ca="1" si="338"/>
        <v>0</v>
      </c>
      <c r="T2004" s="679">
        <f t="shared" ca="1" si="338"/>
        <v>0</v>
      </c>
      <c r="U2004" s="679">
        <f t="shared" ref="U2004:Z2004" ca="1" si="343">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679">
        <f t="shared" ca="1" si="343"/>
        <v>0</v>
      </c>
      <c r="W2004" s="679">
        <f t="shared" ca="1" si="339"/>
        <v>0</v>
      </c>
      <c r="X2004" s="679">
        <f t="shared" ca="1" si="343"/>
        <v>0</v>
      </c>
      <c r="Y2004" s="679">
        <f t="shared" ca="1" si="343"/>
        <v>0</v>
      </c>
      <c r="Z2004" s="679">
        <f t="shared" ca="1" si="343"/>
        <v>0</v>
      </c>
      <c r="AA2004" t="str">
        <f t="shared" si="340"/>
        <v>ASR_Financial_Report_SHP21Final</v>
      </c>
      <c r="AB2004" s="960">
        <f t="shared" si="341"/>
        <v>44658</v>
      </c>
      <c r="AC2004" t="str">
        <f t="shared" si="342"/>
        <v>Unaudited</v>
      </c>
    </row>
    <row r="2005" spans="1:29" x14ac:dyDescent="0.25">
      <c r="A2005" t="s">
        <v>420</v>
      </c>
      <c r="B2005" t="s">
        <v>1366</v>
      </c>
      <c r="C2005" t="s">
        <v>1367</v>
      </c>
      <c r="D2005">
        <v>1900</v>
      </c>
      <c r="E2005" s="960">
        <v>1</v>
      </c>
      <c r="F2005" t="s">
        <v>440</v>
      </c>
      <c r="G2005" s="960">
        <v>274</v>
      </c>
      <c r="H2005" t="s">
        <v>384</v>
      </c>
      <c r="I2005" s="940" t="s">
        <v>488</v>
      </c>
      <c r="J2005" s="940" t="s">
        <v>444</v>
      </c>
      <c r="K2005" s="940" t="s">
        <v>446</v>
      </c>
      <c r="L2005" s="940" t="s">
        <v>87</v>
      </c>
      <c r="M2005" s="965" t="s">
        <v>454</v>
      </c>
      <c r="N2005" s="679">
        <f t="shared" ca="1" si="337"/>
        <v>0</v>
      </c>
      <c r="O2005" s="679">
        <f t="shared" ref="O2005:V2014" ca="1" si="344">IF(OR(AND($F2005="PY",O$1&lt;&gt;"Prior Year"),AND($F2005&lt;&gt;"PY",O$1="Prior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"&amp;$H2005&amp;"'!$A$7:$CA$7"),0)+MATCH(O$1,INDIRECT("'MMA Rev-Exp "&amp;$H2005&amp;"'!$D$8:$CA$8"),0)-1)))</f>
        <v>0</v>
      </c>
      <c r="P2005" s="679">
        <f t="shared" ca="1" si="344"/>
        <v>0</v>
      </c>
      <c r="Q2005" s="679">
        <f t="shared" ca="1" si="344"/>
        <v>0</v>
      </c>
      <c r="R2005" s="679">
        <f t="shared" ca="1" si="344"/>
        <v>0</v>
      </c>
      <c r="S2005" s="679">
        <f t="shared" ca="1" si="344"/>
        <v>0</v>
      </c>
      <c r="T2005" s="679">
        <f t="shared" ca="1" si="344"/>
        <v>0</v>
      </c>
      <c r="U2005" s="679">
        <f t="shared" ca="1" si="344"/>
        <v>0</v>
      </c>
      <c r="V2005" s="679">
        <f t="shared" ca="1" si="344"/>
        <v>0</v>
      </c>
      <c r="W2005" s="679">
        <f t="shared" ca="1" si="339"/>
        <v>0</v>
      </c>
      <c r="X2005" s="679">
        <f t="shared" ref="X2005:Z2021" ca="1" si="345">IF(OR(AND($F2005="PY",X$1&lt;&gt;"Prior Year"),AND($F2005&lt;&gt;"PY",X$1="Prior Year")),0,INDEX(INDIRECT("'MMA Rev-Exp "&amp;$H2005&amp;"'!$A$1:$CA$200"),IF($J2005="Member Months",MATCH($J2005,INDIRECT("'MMA Rev-Exp "&amp;$H2005&amp;"'!$A$1:$A$200"),0),MATCH($L2005,INDIRECT("'MMA Rev-Exp "&amp;$H2005&amp;"'!$B$1:$B$200"),0)),IF($F2005="PY",MATCH("Prior Year Adjustments",INDIRECT("'MMA Rev-Exp "&amp;$H2005&amp;"'!$A$8:$CA$8"),0),MATCH(IF($F2005="Q1","JANUARY - MARCH (Q1)",IF($F2005="Q2","APRIL - JUNE (Q2)",IF($F2005="Q3","JULY - SEPTEMBER (Q3)",IF($F2005="Q4","OCTOBER - DECEMBER (Q4)",0)))),INDIRECT("'MMA Rev-Exp "&amp;$H2005&amp;"'!$A$7:$CA$7"),0)+MATCH(X$1,INDIRECT("'MMA Rev-Exp "&amp;$H2005&amp;"'!$D$8:$CA$8"),0)-1)))</f>
        <v>0</v>
      </c>
      <c r="Y2005" s="679">
        <f t="shared" ca="1" si="345"/>
        <v>0</v>
      </c>
      <c r="Z2005" s="679">
        <f t="shared" ca="1" si="345"/>
        <v>0</v>
      </c>
      <c r="AA2005" t="str">
        <f t="shared" si="340"/>
        <v>ASR_Financial_Report_SHP21Final</v>
      </c>
      <c r="AB2005" s="960">
        <f t="shared" si="341"/>
        <v>44658</v>
      </c>
      <c r="AC2005" t="str">
        <f t="shared" si="342"/>
        <v>Unaudited</v>
      </c>
    </row>
    <row r="2006" spans="1:29" x14ac:dyDescent="0.25">
      <c r="A2006" t="s">
        <v>420</v>
      </c>
      <c r="B2006" t="s">
        <v>1366</v>
      </c>
      <c r="C2006" t="s">
        <v>1367</v>
      </c>
      <c r="D2006">
        <v>1900</v>
      </c>
      <c r="E2006" s="960">
        <v>1</v>
      </c>
      <c r="F2006" t="s">
        <v>440</v>
      </c>
      <c r="G2006" s="960">
        <v>274</v>
      </c>
      <c r="H2006" t="s">
        <v>384</v>
      </c>
      <c r="I2006" s="940" t="s">
        <v>488</v>
      </c>
      <c r="J2006" s="940" t="s">
        <v>444</v>
      </c>
      <c r="K2006" s="940" t="s">
        <v>447</v>
      </c>
      <c r="L2006" s="940">
        <v>7.1</v>
      </c>
      <c r="M2006" s="965" t="s">
        <v>20</v>
      </c>
      <c r="N2006" s="679">
        <f t="shared" ca="1" si="337"/>
        <v>948427.45000000007</v>
      </c>
      <c r="O2006" s="679">
        <f t="shared" ca="1" si="344"/>
        <v>260765.08000000002</v>
      </c>
      <c r="P2006" s="679">
        <f t="shared" ca="1" si="344"/>
        <v>151052.37</v>
      </c>
      <c r="Q2006" s="679">
        <f t="shared" ca="1" si="344"/>
        <v>147729.63</v>
      </c>
      <c r="R2006" s="679">
        <f t="shared" ca="1" si="344"/>
        <v>138683.77000000002</v>
      </c>
      <c r="S2006" s="679">
        <f t="shared" ca="1" si="344"/>
        <v>47091.49</v>
      </c>
      <c r="T2006" s="679">
        <f t="shared" ca="1" si="344"/>
        <v>598</v>
      </c>
      <c r="U2006" s="679">
        <f t="shared" ca="1" si="344"/>
        <v>1864.5</v>
      </c>
      <c r="V2006" s="679">
        <f t="shared" ca="1" si="344"/>
        <v>15660.25</v>
      </c>
      <c r="W2006" s="679">
        <f t="shared" ca="1" si="339"/>
        <v>22109</v>
      </c>
      <c r="X2006" s="679">
        <f t="shared" ca="1" si="345"/>
        <v>118265.01</v>
      </c>
      <c r="Y2006" s="679">
        <f t="shared" ca="1" si="345"/>
        <v>44608.35</v>
      </c>
      <c r="Z2006" s="679">
        <f t="shared" ca="1" si="345"/>
        <v>0</v>
      </c>
      <c r="AA2006" t="str">
        <f t="shared" si="340"/>
        <v>ASR_Financial_Report_SHP21Final</v>
      </c>
      <c r="AB2006" s="960">
        <f t="shared" si="341"/>
        <v>44658</v>
      </c>
      <c r="AC2006" t="str">
        <f t="shared" si="342"/>
        <v>Unaudited</v>
      </c>
    </row>
    <row r="2007" spans="1:29" x14ac:dyDescent="0.25">
      <c r="A2007" t="s">
        <v>420</v>
      </c>
      <c r="B2007" t="s">
        <v>1366</v>
      </c>
      <c r="C2007" t="s">
        <v>1367</v>
      </c>
      <c r="D2007">
        <v>1900</v>
      </c>
      <c r="E2007" s="960">
        <v>1</v>
      </c>
      <c r="F2007" t="s">
        <v>440</v>
      </c>
      <c r="G2007" s="960">
        <v>274</v>
      </c>
      <c r="H2007" t="s">
        <v>384</v>
      </c>
      <c r="I2007" s="940" t="s">
        <v>488</v>
      </c>
      <c r="J2007" s="940" t="s">
        <v>444</v>
      </c>
      <c r="K2007" s="940" t="s">
        <v>447</v>
      </c>
      <c r="L2007" s="948">
        <v>7.2</v>
      </c>
      <c r="M2007" s="963" t="s">
        <v>21</v>
      </c>
      <c r="N2007" s="679">
        <f t="shared" ca="1" si="337"/>
        <v>0</v>
      </c>
      <c r="O2007" s="679">
        <f t="shared" ca="1" si="344"/>
        <v>0</v>
      </c>
      <c r="P2007" s="679">
        <f t="shared" ca="1" si="344"/>
        <v>0</v>
      </c>
      <c r="Q2007" s="679">
        <f t="shared" ca="1" si="344"/>
        <v>0</v>
      </c>
      <c r="R2007" s="679">
        <f t="shared" ca="1" si="344"/>
        <v>0</v>
      </c>
      <c r="S2007" s="679">
        <f t="shared" ca="1" si="344"/>
        <v>0</v>
      </c>
      <c r="T2007" s="679">
        <f t="shared" ca="1" si="344"/>
        <v>0</v>
      </c>
      <c r="U2007" s="679">
        <f t="shared" ca="1" si="344"/>
        <v>0</v>
      </c>
      <c r="V2007" s="679">
        <f t="shared" ca="1" si="344"/>
        <v>0</v>
      </c>
      <c r="W2007" s="679">
        <f t="shared" ca="1" si="339"/>
        <v>0</v>
      </c>
      <c r="X2007" s="679">
        <f t="shared" ca="1" si="345"/>
        <v>0</v>
      </c>
      <c r="Y2007" s="679">
        <f t="shared" ca="1" si="345"/>
        <v>0</v>
      </c>
      <c r="Z2007" s="679">
        <f t="shared" ca="1" si="345"/>
        <v>0</v>
      </c>
      <c r="AA2007" t="str">
        <f t="shared" si="340"/>
        <v>ASR_Financial_Report_SHP21Final</v>
      </c>
      <c r="AB2007" s="960">
        <f t="shared" si="341"/>
        <v>44658</v>
      </c>
      <c r="AC2007" t="str">
        <f t="shared" si="342"/>
        <v>Unaudited</v>
      </c>
    </row>
    <row r="2008" spans="1:29" x14ac:dyDescent="0.25">
      <c r="A2008" t="s">
        <v>420</v>
      </c>
      <c r="B2008" t="s">
        <v>1366</v>
      </c>
      <c r="C2008" t="s">
        <v>1367</v>
      </c>
      <c r="D2008">
        <v>1900</v>
      </c>
      <c r="E2008" s="960">
        <v>1</v>
      </c>
      <c r="F2008" t="s">
        <v>440</v>
      </c>
      <c r="G2008" s="960">
        <v>274</v>
      </c>
      <c r="H2008" t="s">
        <v>384</v>
      </c>
      <c r="I2008" s="965" t="s">
        <v>488</v>
      </c>
      <c r="J2008" s="965" t="s">
        <v>444</v>
      </c>
      <c r="K2008" s="965" t="s">
        <v>447</v>
      </c>
      <c r="L2008" s="940">
        <v>7.3</v>
      </c>
      <c r="M2008" s="965" t="s">
        <v>155</v>
      </c>
      <c r="N2008" s="679">
        <f t="shared" ca="1" si="337"/>
        <v>19176.855465588858</v>
      </c>
      <c r="O2008" s="679">
        <f t="shared" ca="1" si="344"/>
        <v>7998.8690140420431</v>
      </c>
      <c r="P2008" s="679">
        <f t="shared" ca="1" si="344"/>
        <v>3381.4253355575838</v>
      </c>
      <c r="Q2008" s="679">
        <f t="shared" ca="1" si="344"/>
        <v>2250.1224778422388</v>
      </c>
      <c r="R2008" s="679">
        <f t="shared" ca="1" si="344"/>
        <v>2098.627352005622</v>
      </c>
      <c r="S2008" s="679">
        <f t="shared" ca="1" si="344"/>
        <v>-96.929679527297907</v>
      </c>
      <c r="T2008" s="679">
        <f t="shared" ca="1" si="344"/>
        <v>25.648156448253232</v>
      </c>
      <c r="U2008" s="679">
        <f t="shared" ca="1" si="344"/>
        <v>25.126766313558328</v>
      </c>
      <c r="V2008" s="679">
        <f t="shared" ca="1" si="344"/>
        <v>267.92920801293695</v>
      </c>
      <c r="W2008" s="679">
        <f t="shared" ca="1" si="339"/>
        <v>418.83482594995502</v>
      </c>
      <c r="X2008" s="679">
        <f t="shared" ca="1" si="345"/>
        <v>2135.1081889460729</v>
      </c>
      <c r="Y2008" s="679">
        <f t="shared" ca="1" si="345"/>
        <v>672.093819997894</v>
      </c>
      <c r="Z2008" s="679">
        <f t="shared" ca="1" si="345"/>
        <v>0</v>
      </c>
      <c r="AA2008" t="str">
        <f t="shared" si="340"/>
        <v>ASR_Financial_Report_SHP21Final</v>
      </c>
      <c r="AB2008" s="960">
        <f t="shared" si="341"/>
        <v>44658</v>
      </c>
      <c r="AC2008" t="str">
        <f t="shared" si="342"/>
        <v>Unaudited</v>
      </c>
    </row>
    <row r="2009" spans="1:29" x14ac:dyDescent="0.25">
      <c r="A2009" t="s">
        <v>420</v>
      </c>
      <c r="B2009" t="s">
        <v>1366</v>
      </c>
      <c r="C2009" t="s">
        <v>1367</v>
      </c>
      <c r="D2009">
        <v>1900</v>
      </c>
      <c r="E2009" s="960">
        <v>1</v>
      </c>
      <c r="F2009" t="s">
        <v>440</v>
      </c>
      <c r="G2009" s="960">
        <v>274</v>
      </c>
      <c r="H2009" t="s">
        <v>384</v>
      </c>
      <c r="I2009" s="940" t="s">
        <v>488</v>
      </c>
      <c r="J2009" s="940" t="s">
        <v>444</v>
      </c>
      <c r="K2009" s="940" t="s">
        <v>447</v>
      </c>
      <c r="L2009" s="940" t="s">
        <v>91</v>
      </c>
      <c r="M2009" s="965" t="s">
        <v>455</v>
      </c>
      <c r="N2009" s="679">
        <f t="shared" ca="1" si="337"/>
        <v>0</v>
      </c>
      <c r="O2009" s="679">
        <f t="shared" ca="1" si="344"/>
        <v>0</v>
      </c>
      <c r="P2009" s="679">
        <f t="shared" ca="1" si="344"/>
        <v>0</v>
      </c>
      <c r="Q2009" s="679">
        <f t="shared" ca="1" si="344"/>
        <v>0</v>
      </c>
      <c r="R2009" s="679">
        <f t="shared" ca="1" si="344"/>
        <v>0</v>
      </c>
      <c r="S2009" s="679">
        <f t="shared" ca="1" si="344"/>
        <v>0</v>
      </c>
      <c r="T2009" s="679">
        <f t="shared" ca="1" si="344"/>
        <v>0</v>
      </c>
      <c r="U2009" s="679">
        <f t="shared" ca="1" si="344"/>
        <v>0</v>
      </c>
      <c r="V2009" s="679">
        <f t="shared" ca="1" si="344"/>
        <v>0</v>
      </c>
      <c r="W2009" s="679">
        <f t="shared" ca="1" si="339"/>
        <v>0</v>
      </c>
      <c r="X2009" s="679">
        <f t="shared" ca="1" si="345"/>
        <v>0</v>
      </c>
      <c r="Y2009" s="679">
        <f t="shared" ca="1" si="345"/>
        <v>0</v>
      </c>
      <c r="Z2009" s="679">
        <f t="shared" ca="1" si="345"/>
        <v>0</v>
      </c>
      <c r="AA2009" t="str">
        <f t="shared" si="340"/>
        <v>ASR_Financial_Report_SHP21Final</v>
      </c>
      <c r="AB2009" s="960">
        <f t="shared" si="341"/>
        <v>44658</v>
      </c>
      <c r="AC2009" t="str">
        <f t="shared" si="342"/>
        <v>Unaudited</v>
      </c>
    </row>
    <row r="2010" spans="1:29" x14ac:dyDescent="0.25">
      <c r="A2010" t="s">
        <v>420</v>
      </c>
      <c r="B2010" t="s">
        <v>1366</v>
      </c>
      <c r="C2010" t="s">
        <v>1367</v>
      </c>
      <c r="D2010">
        <v>1900</v>
      </c>
      <c r="E2010" s="960">
        <v>1</v>
      </c>
      <c r="F2010" t="s">
        <v>440</v>
      </c>
      <c r="G2010" s="960">
        <v>274</v>
      </c>
      <c r="H2010" t="s">
        <v>384</v>
      </c>
      <c r="I2010" s="940" t="s">
        <v>488</v>
      </c>
      <c r="J2010" s="940" t="s">
        <v>444</v>
      </c>
      <c r="K2010" s="940" t="s">
        <v>448</v>
      </c>
      <c r="L2010" s="940">
        <v>8.1</v>
      </c>
      <c r="M2010" s="965" t="s">
        <v>22</v>
      </c>
      <c r="N2010" s="679">
        <f t="shared" ca="1" si="337"/>
        <v>15142678.179999977</v>
      </c>
      <c r="O2010" s="679">
        <f t="shared" ca="1" si="344"/>
        <v>5182640.1899999799</v>
      </c>
      <c r="P2010" s="679">
        <f t="shared" ca="1" si="344"/>
        <v>1409942.51</v>
      </c>
      <c r="Q2010" s="679">
        <f t="shared" ca="1" si="344"/>
        <v>3707058.84</v>
      </c>
      <c r="R2010" s="679">
        <f t="shared" ca="1" si="344"/>
        <v>3062526.17</v>
      </c>
      <c r="S2010" s="679">
        <f t="shared" ca="1" si="344"/>
        <v>540.19000000000005</v>
      </c>
      <c r="T2010" s="679">
        <f t="shared" ca="1" si="344"/>
        <v>220724.43</v>
      </c>
      <c r="U2010" s="679">
        <f t="shared" ca="1" si="344"/>
        <v>3049.2</v>
      </c>
      <c r="V2010" s="679">
        <f t="shared" ca="1" si="344"/>
        <v>763710.87</v>
      </c>
      <c r="W2010" s="679">
        <f t="shared" ca="1" si="339"/>
        <v>205001.22</v>
      </c>
      <c r="X2010" s="679">
        <f t="shared" ca="1" si="345"/>
        <v>844.86</v>
      </c>
      <c r="Y2010" s="679">
        <f t="shared" ca="1" si="345"/>
        <v>586639.69999999995</v>
      </c>
      <c r="Z2010" s="679">
        <f t="shared" ca="1" si="345"/>
        <v>0</v>
      </c>
      <c r="AA2010" t="str">
        <f t="shared" si="340"/>
        <v>ASR_Financial_Report_SHP21Final</v>
      </c>
      <c r="AB2010" s="960">
        <f t="shared" si="341"/>
        <v>44658</v>
      </c>
      <c r="AC2010" t="str">
        <f t="shared" si="342"/>
        <v>Unaudited</v>
      </c>
    </row>
    <row r="2011" spans="1:29" x14ac:dyDescent="0.25">
      <c r="A2011" t="s">
        <v>420</v>
      </c>
      <c r="B2011" t="s">
        <v>1366</v>
      </c>
      <c r="C2011" t="s">
        <v>1367</v>
      </c>
      <c r="D2011">
        <v>1900</v>
      </c>
      <c r="E2011" s="960">
        <v>1</v>
      </c>
      <c r="F2011" t="s">
        <v>440</v>
      </c>
      <c r="G2011" s="960">
        <v>274</v>
      </c>
      <c r="H2011" t="s">
        <v>384</v>
      </c>
      <c r="I2011" s="940" t="s">
        <v>488</v>
      </c>
      <c r="J2011" s="940" t="s">
        <v>444</v>
      </c>
      <c r="K2011" s="940" t="s">
        <v>448</v>
      </c>
      <c r="L2011" s="940" t="s">
        <v>112</v>
      </c>
      <c r="M2011" s="965" t="s">
        <v>443</v>
      </c>
      <c r="N2011" s="679">
        <f t="shared" ca="1" si="337"/>
        <v>124401.59999999999</v>
      </c>
      <c r="O2011" s="679">
        <f t="shared" ca="1" si="344"/>
        <v>67286.399999999994</v>
      </c>
      <c r="P2011" s="679">
        <f t="shared" ca="1" si="344"/>
        <v>0</v>
      </c>
      <c r="Q2011" s="679">
        <f t="shared" ca="1" si="344"/>
        <v>31296</v>
      </c>
      <c r="R2011" s="679">
        <f t="shared" ca="1" si="344"/>
        <v>25819.200000000001</v>
      </c>
      <c r="S2011" s="679">
        <f t="shared" ca="1" si="344"/>
        <v>0</v>
      </c>
      <c r="T2011" s="679">
        <f t="shared" ca="1" si="344"/>
        <v>0</v>
      </c>
      <c r="U2011" s="679">
        <f t="shared" ca="1" si="344"/>
        <v>0</v>
      </c>
      <c r="V2011" s="679">
        <f t="shared" ca="1" si="344"/>
        <v>0</v>
      </c>
      <c r="W2011" s="679">
        <f t="shared" ca="1" si="339"/>
        <v>0</v>
      </c>
      <c r="X2011" s="679">
        <f t="shared" ca="1" si="345"/>
        <v>0</v>
      </c>
      <c r="Y2011" s="679">
        <f t="shared" ca="1" si="345"/>
        <v>0</v>
      </c>
      <c r="Z2011" s="679">
        <f t="shared" ca="1" si="345"/>
        <v>0</v>
      </c>
      <c r="AA2011" t="str">
        <f t="shared" si="340"/>
        <v>ASR_Financial_Report_SHP21Final</v>
      </c>
      <c r="AB2011" s="960">
        <f t="shared" si="341"/>
        <v>44658</v>
      </c>
      <c r="AC2011" t="str">
        <f t="shared" si="342"/>
        <v>Unaudited</v>
      </c>
    </row>
    <row r="2012" spans="1:29" x14ac:dyDescent="0.25">
      <c r="A2012" t="s">
        <v>420</v>
      </c>
      <c r="B2012" t="s">
        <v>1366</v>
      </c>
      <c r="C2012" t="s">
        <v>1367</v>
      </c>
      <c r="D2012">
        <v>1900</v>
      </c>
      <c r="E2012" s="960">
        <v>1</v>
      </c>
      <c r="F2012" t="s">
        <v>440</v>
      </c>
      <c r="G2012" s="960">
        <v>274</v>
      </c>
      <c r="H2012" t="s">
        <v>384</v>
      </c>
      <c r="I2012" s="940" t="s">
        <v>488</v>
      </c>
      <c r="J2012" s="940" t="s">
        <v>444</v>
      </c>
      <c r="K2012" s="940" t="s">
        <v>448</v>
      </c>
      <c r="L2012" s="948" t="s">
        <v>114</v>
      </c>
      <c r="M2012" s="963" t="s">
        <v>157</v>
      </c>
      <c r="N2012" s="679">
        <f t="shared" ca="1" si="337"/>
        <v>0</v>
      </c>
      <c r="O2012" s="679">
        <f t="shared" ca="1" si="344"/>
        <v>0</v>
      </c>
      <c r="P2012" s="679">
        <f t="shared" ca="1" si="344"/>
        <v>0</v>
      </c>
      <c r="Q2012" s="679">
        <f t="shared" ca="1" si="344"/>
        <v>0</v>
      </c>
      <c r="R2012" s="679">
        <f t="shared" ca="1" si="344"/>
        <v>0</v>
      </c>
      <c r="S2012" s="679">
        <f t="shared" ca="1" si="344"/>
        <v>0</v>
      </c>
      <c r="T2012" s="679">
        <f t="shared" ca="1" si="344"/>
        <v>0</v>
      </c>
      <c r="U2012" s="679">
        <f t="shared" ca="1" si="344"/>
        <v>0</v>
      </c>
      <c r="V2012" s="679">
        <f t="shared" ca="1" si="344"/>
        <v>0</v>
      </c>
      <c r="W2012" s="679">
        <f t="shared" ca="1" si="339"/>
        <v>0</v>
      </c>
      <c r="X2012" s="679">
        <f t="shared" ca="1" si="345"/>
        <v>0</v>
      </c>
      <c r="Y2012" s="679">
        <f t="shared" ca="1" si="345"/>
        <v>0</v>
      </c>
      <c r="Z2012" s="679">
        <f t="shared" ca="1" si="345"/>
        <v>0</v>
      </c>
      <c r="AA2012" t="str">
        <f t="shared" si="340"/>
        <v>ASR_Financial_Report_SHP21Final</v>
      </c>
      <c r="AB2012" s="960">
        <f t="shared" si="341"/>
        <v>44658</v>
      </c>
      <c r="AC2012" t="str">
        <f t="shared" si="342"/>
        <v>Unaudited</v>
      </c>
    </row>
    <row r="2013" spans="1:29" x14ac:dyDescent="0.25">
      <c r="A2013" t="s">
        <v>420</v>
      </c>
      <c r="B2013" t="s">
        <v>1366</v>
      </c>
      <c r="C2013" t="s">
        <v>1367</v>
      </c>
      <c r="D2013">
        <v>1900</v>
      </c>
      <c r="E2013" s="960">
        <v>1</v>
      </c>
      <c r="F2013" t="s">
        <v>440</v>
      </c>
      <c r="G2013" s="960">
        <v>274</v>
      </c>
      <c r="H2013" t="s">
        <v>384</v>
      </c>
      <c r="I2013" s="965" t="s">
        <v>488</v>
      </c>
      <c r="J2013" s="965" t="s">
        <v>444</v>
      </c>
      <c r="K2013" s="965" t="s">
        <v>448</v>
      </c>
      <c r="L2013" s="940" t="s">
        <v>115</v>
      </c>
      <c r="M2013" s="965" t="s">
        <v>113</v>
      </c>
      <c r="N2013" s="679">
        <f t="shared" ca="1" si="337"/>
        <v>-12018.852156129728</v>
      </c>
      <c r="O2013" s="679">
        <f t="shared" ca="1" si="344"/>
        <v>-3551.7576114501599</v>
      </c>
      <c r="P2013" s="679">
        <f t="shared" ca="1" si="344"/>
        <v>-954.00404759365699</v>
      </c>
      <c r="Q2013" s="679">
        <f t="shared" ca="1" si="344"/>
        <v>-3325.9993154472099</v>
      </c>
      <c r="R2013" s="679">
        <f t="shared" ca="1" si="344"/>
        <v>-2752.96885707714</v>
      </c>
      <c r="S2013" s="679">
        <f t="shared" ca="1" si="344"/>
        <v>-16.871305424955398</v>
      </c>
      <c r="T2013" s="679">
        <f t="shared" ca="1" si="344"/>
        <v>-149.269868587128</v>
      </c>
      <c r="U2013" s="679">
        <f t="shared" ca="1" si="344"/>
        <v>-2.7129751353409901</v>
      </c>
      <c r="V2013" s="679">
        <f t="shared" ca="1" si="344"/>
        <v>-679.499082021395</v>
      </c>
      <c r="W2013" s="679">
        <f t="shared" ca="1" si="339"/>
        <v>-182.39643597486801</v>
      </c>
      <c r="X2013" s="679">
        <f t="shared" ca="1" si="345"/>
        <v>-7.86480809064133</v>
      </c>
      <c r="Y2013" s="679">
        <f t="shared" ca="1" si="345"/>
        <v>-395.50784932723599</v>
      </c>
      <c r="Z2013" s="679">
        <f t="shared" ca="1" si="345"/>
        <v>0</v>
      </c>
      <c r="AA2013" t="str">
        <f t="shared" si="340"/>
        <v>ASR_Financial_Report_SHP21Final</v>
      </c>
      <c r="AB2013" s="960">
        <f t="shared" si="341"/>
        <v>44658</v>
      </c>
      <c r="AC2013" t="str">
        <f t="shared" si="342"/>
        <v>Unaudited</v>
      </c>
    </row>
    <row r="2014" spans="1:29" x14ac:dyDescent="0.25">
      <c r="A2014" t="s">
        <v>420</v>
      </c>
      <c r="B2014" t="s">
        <v>1366</v>
      </c>
      <c r="C2014" t="s">
        <v>1367</v>
      </c>
      <c r="D2014">
        <v>1900</v>
      </c>
      <c r="E2014" s="960">
        <v>1</v>
      </c>
      <c r="F2014" t="s">
        <v>440</v>
      </c>
      <c r="G2014" s="960">
        <v>274</v>
      </c>
      <c r="H2014" t="s">
        <v>384</v>
      </c>
      <c r="I2014" s="940" t="s">
        <v>488</v>
      </c>
      <c r="J2014" s="940" t="s">
        <v>444</v>
      </c>
      <c r="K2014" s="940" t="s">
        <v>448</v>
      </c>
      <c r="L2014" s="940" t="s">
        <v>116</v>
      </c>
      <c r="M2014" s="965" t="s">
        <v>158</v>
      </c>
      <c r="N2014" s="679">
        <f t="shared" ca="1" si="337"/>
        <v>0</v>
      </c>
      <c r="O2014" s="679">
        <f t="shared" ca="1" si="344"/>
        <v>0</v>
      </c>
      <c r="P2014" s="679">
        <f t="shared" ca="1" si="344"/>
        <v>0</v>
      </c>
      <c r="Q2014" s="679">
        <f t="shared" ca="1" si="344"/>
        <v>0</v>
      </c>
      <c r="R2014" s="679">
        <f t="shared" ca="1" si="344"/>
        <v>0</v>
      </c>
      <c r="S2014" s="679">
        <f t="shared" ca="1" si="344"/>
        <v>0</v>
      </c>
      <c r="T2014" s="679">
        <f t="shared" ca="1" si="344"/>
        <v>0</v>
      </c>
      <c r="U2014" s="679">
        <f t="shared" ca="1" si="344"/>
        <v>0</v>
      </c>
      <c r="V2014" s="679">
        <f t="shared" ca="1" si="344"/>
        <v>0</v>
      </c>
      <c r="W2014" s="679">
        <f t="shared" ca="1" si="339"/>
        <v>0</v>
      </c>
      <c r="X2014" s="679">
        <f t="shared" ca="1" si="345"/>
        <v>0</v>
      </c>
      <c r="Y2014" s="679">
        <f t="shared" ca="1" si="345"/>
        <v>0</v>
      </c>
      <c r="Z2014" s="679">
        <f t="shared" ca="1" si="345"/>
        <v>0</v>
      </c>
      <c r="AA2014" t="str">
        <f t="shared" si="340"/>
        <v>ASR_Financial_Report_SHP21Final</v>
      </c>
      <c r="AB2014" s="960">
        <f t="shared" si="341"/>
        <v>44658</v>
      </c>
      <c r="AC2014" t="str">
        <f t="shared" si="342"/>
        <v>Unaudited</v>
      </c>
    </row>
    <row r="2015" spans="1:29" x14ac:dyDescent="0.25">
      <c r="A2015" t="s">
        <v>420</v>
      </c>
      <c r="B2015" t="s">
        <v>1366</v>
      </c>
      <c r="C2015" t="s">
        <v>1367</v>
      </c>
      <c r="D2015">
        <v>1900</v>
      </c>
      <c r="E2015" s="960">
        <v>1</v>
      </c>
      <c r="F2015" t="s">
        <v>440</v>
      </c>
      <c r="G2015" s="960">
        <v>274</v>
      </c>
      <c r="H2015" t="s">
        <v>384</v>
      </c>
      <c r="I2015" s="940" t="s">
        <v>488</v>
      </c>
      <c r="J2015" s="940" t="s">
        <v>444</v>
      </c>
      <c r="K2015" s="940" t="s">
        <v>448</v>
      </c>
      <c r="L2015" s="940" t="s">
        <v>159</v>
      </c>
      <c r="M2015" s="965" t="s">
        <v>23</v>
      </c>
      <c r="N2015" s="679">
        <f t="shared" ca="1" si="337"/>
        <v>0</v>
      </c>
      <c r="O2015" s="679">
        <f t="shared" ref="O2015:V2021" ca="1" si="346">IF(OR(AND($F2015="PY",O$1&lt;&gt;"Prior Year"),AND($F2015&lt;&gt;"PY",O$1="Prior Year")),0,INDEX(INDIRECT("'MMA Rev-Exp "&amp;$H2015&amp;"'!$A$1:$CA$200"),IF($J2015="Member Months",MATCH($J2015,INDIRECT("'MMA Rev-Exp "&amp;$H2015&amp;"'!$A$1:$A$200"),0),MATCH($L2015,INDIRECT("'MMA Rev-Exp "&amp;$H2015&amp;"'!$B$1:$B$200"),0)),IF($F2015="PY",MATCH("Prior Year Adjustments",INDIRECT("'MMA Rev-Exp "&amp;$H2015&amp;"'!$A$8:$CA$8"),0),MATCH(IF($F2015="Q1","JANUARY - MARCH (Q1)",IF($F2015="Q2","APRIL - JUNE (Q2)",IF($F2015="Q3","JULY - SEPTEMBER (Q3)",IF($F2015="Q4","OCTOBER - DECEMBER (Q4)",0)))),INDIRECT("'MMA Rev-Exp "&amp;$H2015&amp;"'!$A$7:$CA$7"),0)+MATCH(O$1,INDIRECT("'MMA Rev-Exp "&amp;$H2015&amp;"'!$D$8:$CA$8"),0)-1)))</f>
        <v>0</v>
      </c>
      <c r="P2015" s="679">
        <f t="shared" ca="1" si="346"/>
        <v>0</v>
      </c>
      <c r="Q2015" s="679">
        <f t="shared" ca="1" si="346"/>
        <v>0</v>
      </c>
      <c r="R2015" s="679">
        <f t="shared" ca="1" si="346"/>
        <v>0</v>
      </c>
      <c r="S2015" s="679">
        <f t="shared" ca="1" si="346"/>
        <v>0</v>
      </c>
      <c r="T2015" s="679">
        <f t="shared" ca="1" si="346"/>
        <v>0</v>
      </c>
      <c r="U2015" s="679">
        <f t="shared" ca="1" si="346"/>
        <v>0</v>
      </c>
      <c r="V2015" s="679">
        <f t="shared" ca="1" si="346"/>
        <v>0</v>
      </c>
      <c r="W2015" s="679">
        <f t="shared" ca="1" si="339"/>
        <v>0</v>
      </c>
      <c r="X2015" s="679">
        <f t="shared" ca="1" si="345"/>
        <v>0</v>
      </c>
      <c r="Y2015" s="679">
        <f t="shared" ca="1" si="345"/>
        <v>0</v>
      </c>
      <c r="Z2015" s="679">
        <f t="shared" ca="1" si="345"/>
        <v>0</v>
      </c>
      <c r="AA2015" t="str">
        <f t="shared" si="340"/>
        <v>ASR_Financial_Report_SHP21Final</v>
      </c>
      <c r="AB2015" s="960">
        <f t="shared" si="341"/>
        <v>44658</v>
      </c>
      <c r="AC2015" t="str">
        <f t="shared" si="342"/>
        <v>Unaudited</v>
      </c>
    </row>
    <row r="2016" spans="1:29" x14ac:dyDescent="0.25">
      <c r="A2016" t="s">
        <v>420</v>
      </c>
      <c r="B2016" t="s">
        <v>1366</v>
      </c>
      <c r="C2016" t="s">
        <v>1367</v>
      </c>
      <c r="D2016">
        <v>1900</v>
      </c>
      <c r="E2016" s="960">
        <v>1</v>
      </c>
      <c r="F2016" t="s">
        <v>440</v>
      </c>
      <c r="G2016" s="960">
        <v>274</v>
      </c>
      <c r="H2016" t="s">
        <v>384</v>
      </c>
      <c r="I2016" s="940" t="s">
        <v>488</v>
      </c>
      <c r="J2016" s="940" t="s">
        <v>444</v>
      </c>
      <c r="K2016" s="940" t="s">
        <v>448</v>
      </c>
      <c r="L2016" s="940" t="s">
        <v>442</v>
      </c>
      <c r="M2016" s="965" t="s">
        <v>456</v>
      </c>
      <c r="N2016" s="679">
        <f t="shared" ca="1" si="337"/>
        <v>-344005.70200293628</v>
      </c>
      <c r="O2016" s="679">
        <f t="shared" ca="1" si="346"/>
        <v>-237695.21051764899</v>
      </c>
      <c r="P2016" s="679">
        <f t="shared" ca="1" si="346"/>
        <v>-18881.8189411235</v>
      </c>
      <c r="Q2016" s="679">
        <f t="shared" ca="1" si="346"/>
        <v>-47918.156206529296</v>
      </c>
      <c r="R2016" s="679">
        <f t="shared" ca="1" si="346"/>
        <v>-16442.573695500399</v>
      </c>
      <c r="S2016" s="679">
        <f t="shared" ca="1" si="346"/>
        <v>-18052.408727202899</v>
      </c>
      <c r="T2016" s="679">
        <f t="shared" ca="1" si="346"/>
        <v>-3468.9391547844498</v>
      </c>
      <c r="U2016" s="679">
        <f t="shared" ca="1" si="346"/>
        <v>-179.30360201645399</v>
      </c>
      <c r="V2016" s="679">
        <f t="shared" ca="1" si="346"/>
        <v>-1038.3841210620501</v>
      </c>
      <c r="W2016" s="679">
        <f t="shared" ca="1" si="339"/>
        <v>0</v>
      </c>
      <c r="X2016" s="679">
        <f t="shared" ca="1" si="345"/>
        <v>-99.11487566295304</v>
      </c>
      <c r="Y2016" s="679">
        <f t="shared" ca="1" si="345"/>
        <v>-229.79216140530997</v>
      </c>
      <c r="Z2016" s="679">
        <f t="shared" ca="1" si="345"/>
        <v>0</v>
      </c>
      <c r="AA2016" t="str">
        <f t="shared" si="340"/>
        <v>ASR_Financial_Report_SHP21Final</v>
      </c>
      <c r="AB2016" s="960">
        <f t="shared" si="341"/>
        <v>44658</v>
      </c>
      <c r="AC2016" t="str">
        <f t="shared" si="342"/>
        <v>Unaudited</v>
      </c>
    </row>
    <row r="2017" spans="1:29" ht="30" x14ac:dyDescent="0.25">
      <c r="A2017" t="s">
        <v>420</v>
      </c>
      <c r="B2017" t="s">
        <v>1366</v>
      </c>
      <c r="C2017" t="s">
        <v>1367</v>
      </c>
      <c r="D2017">
        <v>1900</v>
      </c>
      <c r="E2017" s="960">
        <v>1</v>
      </c>
      <c r="F2017" t="s">
        <v>440</v>
      </c>
      <c r="G2017" s="960">
        <v>274</v>
      </c>
      <c r="H2017" t="s">
        <v>384</v>
      </c>
      <c r="I2017" s="940" t="s">
        <v>488</v>
      </c>
      <c r="J2017" s="940" t="s">
        <v>444</v>
      </c>
      <c r="K2017" s="940" t="s">
        <v>449</v>
      </c>
      <c r="L2017" s="948">
        <v>9.1</v>
      </c>
      <c r="M2017" s="963" t="s">
        <v>185</v>
      </c>
      <c r="N2017" s="679">
        <f t="shared" ca="1" si="337"/>
        <v>5894</v>
      </c>
      <c r="O2017" s="679">
        <f t="shared" ca="1" si="346"/>
        <v>226</v>
      </c>
      <c r="P2017" s="679">
        <f t="shared" ca="1" si="346"/>
        <v>0</v>
      </c>
      <c r="Q2017" s="679">
        <f t="shared" ca="1" si="346"/>
        <v>339</v>
      </c>
      <c r="R2017" s="679">
        <f t="shared" ca="1" si="346"/>
        <v>1134.5</v>
      </c>
      <c r="S2017" s="679">
        <f t="shared" ca="1" si="346"/>
        <v>4194.5</v>
      </c>
      <c r="T2017" s="679">
        <f t="shared" ca="1" si="346"/>
        <v>0</v>
      </c>
      <c r="U2017" s="679">
        <f t="shared" ca="1" si="346"/>
        <v>0</v>
      </c>
      <c r="V2017" s="679">
        <f t="shared" ca="1" si="346"/>
        <v>0</v>
      </c>
      <c r="W2017" s="679">
        <f t="shared" ca="1" si="339"/>
        <v>0</v>
      </c>
      <c r="X2017" s="679">
        <f t="shared" ca="1" si="345"/>
        <v>0</v>
      </c>
      <c r="Y2017" s="679">
        <f t="shared" ca="1" si="345"/>
        <v>0</v>
      </c>
      <c r="Z2017" s="679">
        <f t="shared" ca="1" si="345"/>
        <v>0</v>
      </c>
      <c r="AA2017" t="str">
        <f t="shared" si="340"/>
        <v>ASR_Financial_Report_SHP21Final</v>
      </c>
      <c r="AB2017" s="960">
        <f t="shared" si="341"/>
        <v>44658</v>
      </c>
      <c r="AC2017" t="str">
        <f t="shared" si="342"/>
        <v>Unaudited</v>
      </c>
    </row>
    <row r="2018" spans="1:29" x14ac:dyDescent="0.25">
      <c r="A2018" t="s">
        <v>420</v>
      </c>
      <c r="B2018" t="s">
        <v>1366</v>
      </c>
      <c r="C2018" t="s">
        <v>1367</v>
      </c>
      <c r="D2018">
        <v>1900</v>
      </c>
      <c r="E2018" s="960">
        <v>1</v>
      </c>
      <c r="F2018" t="s">
        <v>440</v>
      </c>
      <c r="G2018" s="960">
        <v>274</v>
      </c>
      <c r="H2018" t="s">
        <v>384</v>
      </c>
      <c r="I2018" s="965" t="s">
        <v>488</v>
      </c>
      <c r="J2018" s="965" t="s">
        <v>444</v>
      </c>
      <c r="K2018" s="965" t="s">
        <v>449</v>
      </c>
      <c r="L2018" s="940" t="s">
        <v>106</v>
      </c>
      <c r="M2018" s="965" t="s">
        <v>186</v>
      </c>
      <c r="N2018" s="679">
        <f t="shared" ca="1" si="337"/>
        <v>391021.85</v>
      </c>
      <c r="O2018" s="679">
        <f t="shared" ca="1" si="346"/>
        <v>5418.52</v>
      </c>
      <c r="P2018" s="679">
        <f t="shared" ca="1" si="346"/>
        <v>2072.35</v>
      </c>
      <c r="Q2018" s="679">
        <f t="shared" ca="1" si="346"/>
        <v>235530.31</v>
      </c>
      <c r="R2018" s="679">
        <f t="shared" ca="1" si="346"/>
        <v>35336.339999999997</v>
      </c>
      <c r="S2018" s="679">
        <f t="shared" ca="1" si="346"/>
        <v>87620.67</v>
      </c>
      <c r="T2018" s="679">
        <f t="shared" ca="1" si="346"/>
        <v>0</v>
      </c>
      <c r="U2018" s="679">
        <f t="shared" ca="1" si="346"/>
        <v>0</v>
      </c>
      <c r="V2018" s="679">
        <f t="shared" ca="1" si="346"/>
        <v>25043.660000000003</v>
      </c>
      <c r="W2018" s="679">
        <f t="shared" ca="1" si="339"/>
        <v>0</v>
      </c>
      <c r="X2018" s="679">
        <f t="shared" ca="1" si="345"/>
        <v>0</v>
      </c>
      <c r="Y2018" s="679">
        <f t="shared" ca="1" si="345"/>
        <v>0</v>
      </c>
      <c r="Z2018" s="679">
        <f t="shared" ca="1" si="345"/>
        <v>0</v>
      </c>
      <c r="AA2018" t="str">
        <f t="shared" si="340"/>
        <v>ASR_Financial_Report_SHP21Final</v>
      </c>
      <c r="AB2018" s="960">
        <f t="shared" si="341"/>
        <v>44658</v>
      </c>
      <c r="AC2018" t="str">
        <f t="shared" si="342"/>
        <v>Unaudited</v>
      </c>
    </row>
    <row r="2019" spans="1:29" x14ac:dyDescent="0.25">
      <c r="A2019" t="s">
        <v>420</v>
      </c>
      <c r="B2019" t="s">
        <v>1366</v>
      </c>
      <c r="C2019" t="s">
        <v>1367</v>
      </c>
      <c r="D2019">
        <v>1900</v>
      </c>
      <c r="E2019" s="960">
        <v>1</v>
      </c>
      <c r="F2019" t="s">
        <v>440</v>
      </c>
      <c r="G2019" s="960">
        <v>274</v>
      </c>
      <c r="H2019" t="s">
        <v>384</v>
      </c>
      <c r="I2019" s="940" t="s">
        <v>488</v>
      </c>
      <c r="J2019" s="940" t="s">
        <v>444</v>
      </c>
      <c r="K2019" s="940" t="s">
        <v>449</v>
      </c>
      <c r="L2019" s="940" t="s">
        <v>1302</v>
      </c>
      <c r="M2019" s="965" t="s">
        <v>1303</v>
      </c>
      <c r="N2019" s="679">
        <f t="shared" ca="1" si="337"/>
        <v>731596.61</v>
      </c>
      <c r="O2019" s="679">
        <f t="shared" ca="1" si="346"/>
        <v>0</v>
      </c>
      <c r="P2019" s="679">
        <f t="shared" ca="1" si="346"/>
        <v>0</v>
      </c>
      <c r="Q2019" s="679">
        <f t="shared" ca="1" si="346"/>
        <v>358521.85000000003</v>
      </c>
      <c r="R2019" s="679">
        <f t="shared" ca="1" si="346"/>
        <v>46005.18</v>
      </c>
      <c r="S2019" s="679">
        <f t="shared" ca="1" si="346"/>
        <v>309004.48000000004</v>
      </c>
      <c r="T2019" s="679">
        <f t="shared" ca="1" si="346"/>
        <v>0</v>
      </c>
      <c r="U2019" s="679">
        <f t="shared" ca="1" si="346"/>
        <v>0</v>
      </c>
      <c r="V2019" s="679">
        <f t="shared" ca="1" si="346"/>
        <v>0</v>
      </c>
      <c r="W2019" s="679">
        <f t="shared" ca="1" si="339"/>
        <v>18065.099999999999</v>
      </c>
      <c r="X2019" s="679">
        <f t="shared" ca="1" si="345"/>
        <v>0</v>
      </c>
      <c r="Y2019" s="679">
        <f t="shared" ca="1" si="345"/>
        <v>0</v>
      </c>
      <c r="Z2019" s="679">
        <f t="shared" ca="1" si="345"/>
        <v>0</v>
      </c>
      <c r="AA2019" t="str">
        <f t="shared" si="340"/>
        <v>ASR_Financial_Report_SHP21Final</v>
      </c>
      <c r="AB2019" s="960">
        <f t="shared" si="341"/>
        <v>44658</v>
      </c>
      <c r="AC2019" t="str">
        <f t="shared" si="342"/>
        <v>Unaudited</v>
      </c>
    </row>
    <row r="2020" spans="1:29" x14ac:dyDescent="0.25">
      <c r="A2020" t="s">
        <v>420</v>
      </c>
      <c r="B2020" t="s">
        <v>1366</v>
      </c>
      <c r="C2020" t="s">
        <v>1367</v>
      </c>
      <c r="D2020">
        <v>1900</v>
      </c>
      <c r="E2020" s="960">
        <v>1</v>
      </c>
      <c r="F2020" t="s">
        <v>440</v>
      </c>
      <c r="G2020" s="960">
        <v>274</v>
      </c>
      <c r="H2020" t="s">
        <v>384</v>
      </c>
      <c r="I2020" s="940" t="s">
        <v>488</v>
      </c>
      <c r="J2020" s="940" t="s">
        <v>444</v>
      </c>
      <c r="K2020" s="940" t="s">
        <v>449</v>
      </c>
      <c r="L2020" s="940" t="s">
        <v>107</v>
      </c>
      <c r="M2020" s="965" t="s">
        <v>187</v>
      </c>
      <c r="N2020" s="679">
        <f t="shared" ca="1" si="337"/>
        <v>476550.39999999997</v>
      </c>
      <c r="O2020" s="679">
        <f t="shared" ca="1" si="346"/>
        <v>171261.08</v>
      </c>
      <c r="P2020" s="679">
        <f t="shared" ca="1" si="346"/>
        <v>11741.53</v>
      </c>
      <c r="Q2020" s="679">
        <f t="shared" ca="1" si="346"/>
        <v>150696.69</v>
      </c>
      <c r="R2020" s="679">
        <f t="shared" ca="1" si="346"/>
        <v>55823.3</v>
      </c>
      <c r="S2020" s="679">
        <f t="shared" ca="1" si="346"/>
        <v>18516.73</v>
      </c>
      <c r="T2020" s="679">
        <f t="shared" ca="1" si="346"/>
        <v>1643.86</v>
      </c>
      <c r="U2020" s="679">
        <f t="shared" ca="1" si="346"/>
        <v>118.32</v>
      </c>
      <c r="V2020" s="679">
        <f t="shared" ca="1" si="346"/>
        <v>184.78</v>
      </c>
      <c r="W2020" s="679">
        <f t="shared" ca="1" si="339"/>
        <v>66564.11</v>
      </c>
      <c r="X2020" s="679">
        <f t="shared" ca="1" si="345"/>
        <v>0</v>
      </c>
      <c r="Y2020" s="679">
        <f t="shared" ca="1" si="345"/>
        <v>0</v>
      </c>
      <c r="Z2020" s="679">
        <f t="shared" ca="1" si="345"/>
        <v>0</v>
      </c>
      <c r="AA2020" t="str">
        <f t="shared" si="340"/>
        <v>ASR_Financial_Report_SHP21Final</v>
      </c>
      <c r="AB2020" s="960">
        <f t="shared" si="341"/>
        <v>44658</v>
      </c>
      <c r="AC2020" t="str">
        <f t="shared" si="342"/>
        <v>Unaudited</v>
      </c>
    </row>
    <row r="2021" spans="1:29" x14ac:dyDescent="0.25">
      <c r="A2021" t="s">
        <v>420</v>
      </c>
      <c r="B2021" t="s">
        <v>1366</v>
      </c>
      <c r="C2021" t="s">
        <v>1367</v>
      </c>
      <c r="D2021">
        <v>1900</v>
      </c>
      <c r="E2021" s="960">
        <v>1</v>
      </c>
      <c r="F2021" t="s">
        <v>440</v>
      </c>
      <c r="G2021" s="960">
        <v>274</v>
      </c>
      <c r="H2021" t="s">
        <v>384</v>
      </c>
      <c r="I2021" s="940" t="s">
        <v>488</v>
      </c>
      <c r="J2021" s="940" t="s">
        <v>444</v>
      </c>
      <c r="K2021" s="940" t="s">
        <v>449</v>
      </c>
      <c r="L2021" s="940" t="s">
        <v>108</v>
      </c>
      <c r="M2021" s="965" t="s">
        <v>160</v>
      </c>
      <c r="N2021" s="679">
        <f t="shared" ca="1" si="337"/>
        <v>2230286.3599999966</v>
      </c>
      <c r="O2021" s="679">
        <f t="shared" ca="1" si="346"/>
        <v>876809.40999999817</v>
      </c>
      <c r="P2021" s="679">
        <f t="shared" ca="1" si="346"/>
        <v>34018.71</v>
      </c>
      <c r="Q2021" s="679">
        <f t="shared" ca="1" si="346"/>
        <v>616422.77999999898</v>
      </c>
      <c r="R2021" s="679">
        <f t="shared" ca="1" si="346"/>
        <v>130630.19</v>
      </c>
      <c r="S2021" s="679">
        <f t="shared" ca="1" si="346"/>
        <v>112026.61000000002</v>
      </c>
      <c r="T2021" s="679">
        <f t="shared" ca="1" si="346"/>
        <v>24776.23</v>
      </c>
      <c r="U2021" s="679">
        <f t="shared" ca="1" si="346"/>
        <v>5110.5</v>
      </c>
      <c r="V2021" s="679">
        <f t="shared" ca="1" si="346"/>
        <v>1476.52</v>
      </c>
      <c r="W2021" s="679">
        <f t="shared" ca="1" si="339"/>
        <v>348914.54</v>
      </c>
      <c r="X2021" s="679">
        <f t="shared" ca="1" si="345"/>
        <v>45807.799999999996</v>
      </c>
      <c r="Y2021" s="679">
        <f t="shared" ca="1" si="345"/>
        <v>34293.07</v>
      </c>
      <c r="Z2021" s="679">
        <f t="shared" ca="1" si="345"/>
        <v>0</v>
      </c>
      <c r="AA2021" t="str">
        <f t="shared" si="340"/>
        <v>ASR_Financial_Report_SHP21Final</v>
      </c>
      <c r="AB2021" s="960">
        <f t="shared" si="341"/>
        <v>44658</v>
      </c>
      <c r="AC2021" t="str">
        <f t="shared" si="342"/>
        <v>Unaudited</v>
      </c>
    </row>
    <row r="2022" spans="1:29" x14ac:dyDescent="0.25">
      <c r="A2022" t="s">
        <v>420</v>
      </c>
      <c r="B2022" t="s">
        <v>1366</v>
      </c>
      <c r="C2022" t="s">
        <v>1367</v>
      </c>
      <c r="D2022">
        <v>1900</v>
      </c>
      <c r="E2022" s="960">
        <v>1</v>
      </c>
      <c r="F2022" t="s">
        <v>440</v>
      </c>
      <c r="G2022" s="960">
        <v>274</v>
      </c>
      <c r="H2022" t="s">
        <v>384</v>
      </c>
      <c r="I2022" s="940" t="s">
        <v>488</v>
      </c>
      <c r="J2022" s="940" t="s">
        <v>444</v>
      </c>
      <c r="K2022" s="940" t="s">
        <v>449</v>
      </c>
      <c r="L2022" s="940" t="s">
        <v>109</v>
      </c>
      <c r="M2022" s="965" t="s">
        <v>134</v>
      </c>
      <c r="N2022" s="679">
        <f t="shared" ca="1" si="337"/>
        <v>2465985.85001205</v>
      </c>
      <c r="O2022" s="679">
        <f ca="1">IF(OR(AND($F2022="PY",O$1&lt;&gt;"Prior Year"),AND($F2022&lt;&gt;"PY",O$1="Prior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"&amp;$H2022&amp;"'!$A$7:$CA$7"),0)+MATCH(O$1,INDIRECT("'MMA Rev-Exp "&amp;$H2022&amp;"'!$D$8:$CA$8"),0)-1)))</f>
        <v>2248204.3300119801</v>
      </c>
      <c r="P2022" s="679">
        <f ca="1">IF(OR(AND($F2022="PY",P$1&lt;&gt;"Prior Year"),AND($F2022&lt;&gt;"PY",P$1="Prior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"&amp;$H2022&amp;"'!$A$7:$CA$7"),0)+MATCH(P$1,INDIRECT("'MMA Rev-Exp "&amp;$H2022&amp;"'!$D$8:$CA$8"),0)-1)))</f>
        <v>112710.570000072</v>
      </c>
      <c r="Q2022" s="679">
        <f ca="1">IF(OR(AND($F2022="PY",Q$1&lt;&gt;"Prior Year"),AND($F2022&lt;&gt;"PY",Q$1="Prior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"&amp;$H2022&amp;"'!$A$7:$CA$7"),0)+MATCH(Q$1,INDIRECT("'MMA Rev-Exp "&amp;$H2022&amp;"'!$D$8:$CA$8"),0)-1)))</f>
        <v>27204.780000015198</v>
      </c>
      <c r="R2022" s="679">
        <f ca="1">IF(OR(AND($F2022="PY",R$1&lt;&gt;"Prior Year"),AND($F2022&lt;&gt;"PY",R$1="Prior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"&amp;$H2022&amp;"'!$A$7:$CA$7"),0)+MATCH(R$1,INDIRECT("'MMA Rev-Exp "&amp;$H2022&amp;"'!$D$8:$CA$8"),0)-1)))</f>
        <v>10214.649999998001</v>
      </c>
      <c r="S2022" s="679">
        <f t="shared" ref="O2022:Z2045" ca="1" si="347">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58200.359999984597</v>
      </c>
      <c r="T2022" s="679">
        <f t="shared" ca="1" si="347"/>
        <v>1185.95000000001</v>
      </c>
      <c r="U2022" s="679">
        <f t="shared" ca="1" si="347"/>
        <v>1346.43</v>
      </c>
      <c r="V2022" s="679">
        <f t="shared" ca="1" si="347"/>
        <v>837.92000000000496</v>
      </c>
      <c r="W2022" s="679">
        <f t="shared" ca="1" si="339"/>
        <v>200.44</v>
      </c>
      <c r="X2022" s="679">
        <f t="shared" ca="1" si="347"/>
        <v>4891.7699999997903</v>
      </c>
      <c r="Y2022" s="679">
        <f t="shared" ca="1" si="347"/>
        <v>988.650000000006</v>
      </c>
      <c r="Z2022" s="679">
        <f t="shared" ca="1" si="347"/>
        <v>0</v>
      </c>
      <c r="AA2022" t="str">
        <f t="shared" si="340"/>
        <v>ASR_Financial_Report_SHP21Final</v>
      </c>
      <c r="AB2022" s="960">
        <f t="shared" si="341"/>
        <v>44658</v>
      </c>
      <c r="AC2022" t="str">
        <f t="shared" si="342"/>
        <v>Unaudited</v>
      </c>
    </row>
    <row r="2023" spans="1:29" x14ac:dyDescent="0.25">
      <c r="A2023" t="s">
        <v>420</v>
      </c>
      <c r="B2023" t="s">
        <v>1366</v>
      </c>
      <c r="C2023" t="s">
        <v>1367</v>
      </c>
      <c r="D2023">
        <v>1900</v>
      </c>
      <c r="E2023" s="960">
        <v>1</v>
      </c>
      <c r="F2023" t="s">
        <v>440</v>
      </c>
      <c r="G2023" s="960">
        <v>274</v>
      </c>
      <c r="H2023" t="s">
        <v>384</v>
      </c>
      <c r="I2023" s="940" t="s">
        <v>488</v>
      </c>
      <c r="J2023" s="940" t="s">
        <v>444</v>
      </c>
      <c r="K2023" s="940" t="s">
        <v>449</v>
      </c>
      <c r="L2023" s="940" t="s">
        <v>110</v>
      </c>
      <c r="M2023" s="965" t="s">
        <v>162</v>
      </c>
      <c r="N2023" s="679">
        <f t="shared" ref="N2023:N2086" ca="1" si="348">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46469.017864813395</v>
      </c>
      <c r="O2023" s="679">
        <f t="shared" ca="1" si="347"/>
        <v>45193.724796576425</v>
      </c>
      <c r="P2023" s="679">
        <f t="shared" ca="1" si="347"/>
        <v>2051.5347017477525</v>
      </c>
      <c r="Q2023" s="679">
        <f t="shared" ca="1" si="347"/>
        <v>11971.818472755254</v>
      </c>
      <c r="R2023" s="679">
        <f t="shared" ca="1" si="347"/>
        <v>2362.8421651018898</v>
      </c>
      <c r="S2023" s="679">
        <f t="shared" ca="1" si="347"/>
        <v>-21074.18551885094</v>
      </c>
      <c r="T2023" s="679">
        <f t="shared" ca="1" si="347"/>
        <v>1133.1548523360075</v>
      </c>
      <c r="U2023" s="679">
        <f t="shared" ca="1" si="347"/>
        <v>-207.45429272323443</v>
      </c>
      <c r="V2023" s="679">
        <f t="shared" ca="1" si="347"/>
        <v>234.71765140188543</v>
      </c>
      <c r="W2023" s="679">
        <f t="shared" ca="1" si="339"/>
        <v>3816.7391801364975</v>
      </c>
      <c r="X2023" s="679">
        <f t="shared" ca="1" si="347"/>
        <v>735.70029631117166</v>
      </c>
      <c r="Y2023" s="679">
        <f t="shared" ca="1" si="347"/>
        <v>250.42556002067099</v>
      </c>
      <c r="Z2023" s="679">
        <f t="shared" ca="1" si="347"/>
        <v>0</v>
      </c>
      <c r="AA2023" t="str">
        <f t="shared" si="340"/>
        <v>ASR_Financial_Report_SHP21Final</v>
      </c>
      <c r="AB2023" s="960">
        <f t="shared" si="341"/>
        <v>44658</v>
      </c>
      <c r="AC2023" t="str">
        <f t="shared" si="342"/>
        <v>Unaudited</v>
      </c>
    </row>
    <row r="2024" spans="1:29" x14ac:dyDescent="0.25">
      <c r="A2024" t="s">
        <v>420</v>
      </c>
      <c r="B2024" t="s">
        <v>1366</v>
      </c>
      <c r="C2024" t="s">
        <v>1367</v>
      </c>
      <c r="D2024">
        <v>1900</v>
      </c>
      <c r="E2024" s="960">
        <v>1</v>
      </c>
      <c r="F2024" t="s">
        <v>440</v>
      </c>
      <c r="G2024" s="960">
        <v>274</v>
      </c>
      <c r="H2024" t="s">
        <v>384</v>
      </c>
      <c r="I2024" s="940" t="s">
        <v>488</v>
      </c>
      <c r="J2024" s="940" t="s">
        <v>444</v>
      </c>
      <c r="K2024" s="940" t="s">
        <v>449</v>
      </c>
      <c r="L2024" s="940" t="s">
        <v>111</v>
      </c>
      <c r="M2024" s="965" t="s">
        <v>463</v>
      </c>
      <c r="N2024" s="679">
        <f t="shared" ca="1" si="348"/>
        <v>1601822.0908051969</v>
      </c>
      <c r="O2024" s="679">
        <f t="shared" ca="1" si="347"/>
        <v>767759.9660888199</v>
      </c>
      <c r="P2024" s="679">
        <f t="shared" ca="1" si="347"/>
        <v>60988.627572097605</v>
      </c>
      <c r="Q2024" s="679">
        <f t="shared" ca="1" si="347"/>
        <v>522232.3976849207</v>
      </c>
      <c r="R2024" s="679">
        <f t="shared" ca="1" si="347"/>
        <v>179198.1446051992</v>
      </c>
      <c r="S2024" s="679">
        <f t="shared" ca="1" si="347"/>
        <v>48595.455319164481</v>
      </c>
      <c r="T2024" s="679">
        <f t="shared" ca="1" si="347"/>
        <v>11204.738210927168</v>
      </c>
      <c r="U2024" s="679">
        <f t="shared" ca="1" si="347"/>
        <v>482.66911701516301</v>
      </c>
      <c r="V2024" s="679">
        <f t="shared" ca="1" si="347"/>
        <v>11316.750730619553</v>
      </c>
      <c r="W2024" s="679">
        <f t="shared" ca="1" si="339"/>
        <v>0</v>
      </c>
      <c r="X2024" s="679">
        <f t="shared" ca="1" si="347"/>
        <v>64.820525982382151</v>
      </c>
      <c r="Y2024" s="679">
        <f t="shared" ca="1" si="347"/>
        <v>-21.479049549181447</v>
      </c>
      <c r="Z2024" s="679">
        <f t="shared" ca="1" si="347"/>
        <v>0</v>
      </c>
      <c r="AA2024" t="str">
        <f t="shared" si="340"/>
        <v>ASR_Financial_Report_SHP21Final</v>
      </c>
      <c r="AB2024" s="960">
        <f t="shared" si="341"/>
        <v>44658</v>
      </c>
      <c r="AC2024" t="str">
        <f t="shared" si="342"/>
        <v>Unaudited</v>
      </c>
    </row>
    <row r="2025" spans="1:29" x14ac:dyDescent="0.25">
      <c r="A2025" t="s">
        <v>420</v>
      </c>
      <c r="B2025" t="s">
        <v>1366</v>
      </c>
      <c r="C2025" t="s">
        <v>1367</v>
      </c>
      <c r="D2025">
        <v>1900</v>
      </c>
      <c r="E2025" s="960">
        <v>1</v>
      </c>
      <c r="F2025" t="s">
        <v>440</v>
      </c>
      <c r="G2025" s="960">
        <v>274</v>
      </c>
      <c r="H2025" t="s">
        <v>384</v>
      </c>
      <c r="I2025" s="940" t="s">
        <v>488</v>
      </c>
      <c r="J2025" s="940" t="s">
        <v>444</v>
      </c>
      <c r="K2025" s="940" t="s">
        <v>6</v>
      </c>
      <c r="L2025" s="948" t="s">
        <v>117</v>
      </c>
      <c r="M2025" s="963" t="s">
        <v>188</v>
      </c>
      <c r="N2025" s="679">
        <f t="shared" ca="1" si="348"/>
        <v>301673.39</v>
      </c>
      <c r="O2025" s="679">
        <f t="shared" ca="1" si="347"/>
        <v>159225.15</v>
      </c>
      <c r="P2025" s="679">
        <f t="shared" ca="1" si="347"/>
        <v>19645.48</v>
      </c>
      <c r="Q2025" s="679">
        <f t="shared" ca="1" si="347"/>
        <v>64519.24</v>
      </c>
      <c r="R2025" s="679">
        <f t="shared" ca="1" si="347"/>
        <v>37653.910000000003</v>
      </c>
      <c r="S2025" s="679">
        <f t="shared" ca="1" si="347"/>
        <v>10487.1</v>
      </c>
      <c r="T2025" s="679">
        <f t="shared" ca="1" si="347"/>
        <v>832.29</v>
      </c>
      <c r="U2025" s="679">
        <f t="shared" ca="1" si="347"/>
        <v>947.11</v>
      </c>
      <c r="V2025" s="679">
        <f t="shared" ca="1" si="347"/>
        <v>1959.96</v>
      </c>
      <c r="W2025" s="679">
        <f t="shared" ca="1" si="339"/>
        <v>360.2</v>
      </c>
      <c r="X2025" s="679">
        <f t="shared" ca="1" si="347"/>
        <v>4125.75</v>
      </c>
      <c r="Y2025" s="679">
        <f t="shared" ca="1" si="347"/>
        <v>1917.2</v>
      </c>
      <c r="Z2025" s="679">
        <f t="shared" ca="1" si="347"/>
        <v>0</v>
      </c>
      <c r="AA2025" t="str">
        <f t="shared" si="340"/>
        <v>ASR_Financial_Report_SHP21Final</v>
      </c>
      <c r="AB2025" s="960">
        <f t="shared" si="341"/>
        <v>44658</v>
      </c>
      <c r="AC2025" t="str">
        <f t="shared" si="342"/>
        <v>Unaudited</v>
      </c>
    </row>
    <row r="2026" spans="1:29" x14ac:dyDescent="0.25">
      <c r="A2026" t="s">
        <v>420</v>
      </c>
      <c r="B2026" t="s">
        <v>1366</v>
      </c>
      <c r="C2026" t="s">
        <v>1367</v>
      </c>
      <c r="D2026">
        <v>1900</v>
      </c>
      <c r="E2026" s="960">
        <v>1</v>
      </c>
      <c r="F2026" t="s">
        <v>440</v>
      </c>
      <c r="G2026" s="960">
        <v>274</v>
      </c>
      <c r="H2026" t="s">
        <v>384</v>
      </c>
      <c r="I2026" s="965" t="s">
        <v>488</v>
      </c>
      <c r="J2026" s="965" t="s">
        <v>444</v>
      </c>
      <c r="K2026" s="965" t="s">
        <v>6</v>
      </c>
      <c r="L2026" s="940" t="s">
        <v>45</v>
      </c>
      <c r="M2026" s="965" t="s">
        <v>163</v>
      </c>
      <c r="N2026" s="679">
        <f t="shared" ca="1" si="348"/>
        <v>0</v>
      </c>
      <c r="O2026" s="679">
        <f t="shared" ca="1" si="347"/>
        <v>0</v>
      </c>
      <c r="P2026" s="679">
        <f t="shared" ca="1" si="347"/>
        <v>0</v>
      </c>
      <c r="Q2026" s="679">
        <f t="shared" ca="1" si="347"/>
        <v>0</v>
      </c>
      <c r="R2026" s="679">
        <f t="shared" ca="1" si="347"/>
        <v>0</v>
      </c>
      <c r="S2026" s="679">
        <f t="shared" ca="1" si="347"/>
        <v>0</v>
      </c>
      <c r="T2026" s="679">
        <f t="shared" ca="1" si="347"/>
        <v>0</v>
      </c>
      <c r="U2026" s="679">
        <f t="shared" ca="1" si="347"/>
        <v>0</v>
      </c>
      <c r="V2026" s="679">
        <f t="shared" ca="1" si="347"/>
        <v>0</v>
      </c>
      <c r="W2026" s="679">
        <f t="shared" ca="1" si="339"/>
        <v>0</v>
      </c>
      <c r="X2026" s="679">
        <f t="shared" ca="1" si="347"/>
        <v>0</v>
      </c>
      <c r="Y2026" s="679">
        <f t="shared" ca="1" si="347"/>
        <v>0</v>
      </c>
      <c r="Z2026" s="679">
        <f t="shared" ca="1" si="347"/>
        <v>0</v>
      </c>
      <c r="AA2026" t="str">
        <f t="shared" si="340"/>
        <v>ASR_Financial_Report_SHP21Final</v>
      </c>
      <c r="AB2026" s="960">
        <f t="shared" si="341"/>
        <v>44658</v>
      </c>
      <c r="AC2026" t="str">
        <f t="shared" si="342"/>
        <v>Unaudited</v>
      </c>
    </row>
    <row r="2027" spans="1:29" x14ac:dyDescent="0.25">
      <c r="A2027" t="s">
        <v>420</v>
      </c>
      <c r="B2027" t="s">
        <v>1366</v>
      </c>
      <c r="C2027" t="s">
        <v>1367</v>
      </c>
      <c r="D2027">
        <v>1900</v>
      </c>
      <c r="E2027" s="960">
        <v>1</v>
      </c>
      <c r="F2027" t="s">
        <v>440</v>
      </c>
      <c r="G2027" s="960">
        <v>274</v>
      </c>
      <c r="H2027" t="s">
        <v>384</v>
      </c>
      <c r="I2027" s="940" t="s">
        <v>488</v>
      </c>
      <c r="J2027" s="940" t="s">
        <v>444</v>
      </c>
      <c r="K2027" s="940" t="s">
        <v>6</v>
      </c>
      <c r="L2027" s="940" t="s">
        <v>46</v>
      </c>
      <c r="M2027" s="965" t="s">
        <v>164</v>
      </c>
      <c r="N2027" s="679">
        <f t="shared" ca="1" si="348"/>
        <v>3389.6781237270952</v>
      </c>
      <c r="O2027" s="679">
        <f t="shared" ca="1" si="347"/>
        <v>2289.2189125069076</v>
      </c>
      <c r="P2027" s="679">
        <f t="shared" ca="1" si="347"/>
        <v>380.09409829180731</v>
      </c>
      <c r="Q2027" s="679">
        <f t="shared" ca="1" si="347"/>
        <v>523.47240321771903</v>
      </c>
      <c r="R2027" s="679">
        <f t="shared" ca="1" si="347"/>
        <v>268.71054598855278</v>
      </c>
      <c r="S2027" s="679">
        <f t="shared" ca="1" si="347"/>
        <v>-108.71465088687761</v>
      </c>
      <c r="T2027" s="679">
        <f t="shared" ca="1" si="347"/>
        <v>19.086002708148353</v>
      </c>
      <c r="U2027" s="679">
        <f t="shared" ca="1" si="347"/>
        <v>-0.62757687090310599</v>
      </c>
      <c r="V2027" s="679">
        <f t="shared" ca="1" si="347"/>
        <v>6.894359997395541</v>
      </c>
      <c r="W2027" s="679">
        <f t="shared" ca="1" si="339"/>
        <v>5.57568618440287</v>
      </c>
      <c r="X2027" s="679">
        <f t="shared" ca="1" si="347"/>
        <v>0.12866968117852803</v>
      </c>
      <c r="Y2027" s="679">
        <f t="shared" ca="1" si="347"/>
        <v>5.8396729087634993</v>
      </c>
      <c r="Z2027" s="679">
        <f t="shared" ca="1" si="347"/>
        <v>0</v>
      </c>
      <c r="AA2027" t="str">
        <f t="shared" si="340"/>
        <v>ASR_Financial_Report_SHP21Final</v>
      </c>
      <c r="AB2027" s="960">
        <f t="shared" si="341"/>
        <v>44658</v>
      </c>
      <c r="AC2027" t="str">
        <f t="shared" si="342"/>
        <v>Unaudited</v>
      </c>
    </row>
    <row r="2028" spans="1:29" x14ac:dyDescent="0.25">
      <c r="A2028" t="s">
        <v>420</v>
      </c>
      <c r="B2028" t="s">
        <v>1366</v>
      </c>
      <c r="C2028" t="s">
        <v>1367</v>
      </c>
      <c r="D2028">
        <v>1900</v>
      </c>
      <c r="E2028" s="960">
        <v>1</v>
      </c>
      <c r="F2028" t="s">
        <v>440</v>
      </c>
      <c r="G2028" s="960">
        <v>274</v>
      </c>
      <c r="H2028" t="s">
        <v>384</v>
      </c>
      <c r="I2028" s="940" t="s">
        <v>488</v>
      </c>
      <c r="J2028" s="940" t="s">
        <v>444</v>
      </c>
      <c r="K2028" s="940" t="s">
        <v>6</v>
      </c>
      <c r="L2028" s="940" t="s">
        <v>165</v>
      </c>
      <c r="M2028" s="965" t="s">
        <v>461</v>
      </c>
      <c r="N2028" s="679">
        <f t="shared" ca="1" si="348"/>
        <v>0</v>
      </c>
      <c r="O2028" s="679">
        <f t="shared" ca="1" si="347"/>
        <v>0</v>
      </c>
      <c r="P2028" s="679">
        <f t="shared" ca="1" si="347"/>
        <v>0</v>
      </c>
      <c r="Q2028" s="679">
        <f t="shared" ca="1" si="347"/>
        <v>0</v>
      </c>
      <c r="R2028" s="679">
        <f t="shared" ca="1" si="347"/>
        <v>0</v>
      </c>
      <c r="S2028" s="679">
        <f t="shared" ca="1" si="347"/>
        <v>0</v>
      </c>
      <c r="T2028" s="679">
        <f t="shared" ca="1" si="347"/>
        <v>0</v>
      </c>
      <c r="U2028" s="679">
        <f t="shared" ca="1" si="347"/>
        <v>0</v>
      </c>
      <c r="V2028" s="679">
        <f t="shared" ca="1" si="347"/>
        <v>0</v>
      </c>
      <c r="W2028" s="679">
        <f t="shared" ca="1" si="339"/>
        <v>0</v>
      </c>
      <c r="X2028" s="679">
        <f t="shared" ca="1" si="347"/>
        <v>0</v>
      </c>
      <c r="Y2028" s="679">
        <f t="shared" ca="1" si="347"/>
        <v>0</v>
      </c>
      <c r="Z2028" s="679">
        <f t="shared" ca="1" si="347"/>
        <v>0</v>
      </c>
      <c r="AA2028" t="str">
        <f t="shared" si="340"/>
        <v>ASR_Financial_Report_SHP21Final</v>
      </c>
      <c r="AB2028" s="960">
        <f t="shared" si="341"/>
        <v>44658</v>
      </c>
      <c r="AC2028" t="str">
        <f t="shared" si="342"/>
        <v>Unaudited</v>
      </c>
    </row>
    <row r="2029" spans="1:29" x14ac:dyDescent="0.25">
      <c r="A2029" t="s">
        <v>420</v>
      </c>
      <c r="B2029" t="s">
        <v>1366</v>
      </c>
      <c r="C2029" t="s">
        <v>1367</v>
      </c>
      <c r="D2029">
        <v>1900</v>
      </c>
      <c r="E2029" s="960">
        <v>1</v>
      </c>
      <c r="F2029" t="s">
        <v>440</v>
      </c>
      <c r="G2029" s="960">
        <v>274</v>
      </c>
      <c r="H2029" t="s">
        <v>384</v>
      </c>
      <c r="I2029" s="940" t="s">
        <v>488</v>
      </c>
      <c r="J2029" s="940" t="s">
        <v>444</v>
      </c>
      <c r="K2029" s="940" t="s">
        <v>434</v>
      </c>
      <c r="L2029" s="940" t="s">
        <v>120</v>
      </c>
      <c r="M2029" s="965" t="s">
        <v>32</v>
      </c>
      <c r="N2029" s="679">
        <f t="shared" ca="1" si="348"/>
        <v>0</v>
      </c>
      <c r="O2029" s="679">
        <f t="shared" ca="1" si="347"/>
        <v>0</v>
      </c>
      <c r="P2029" s="679">
        <f t="shared" ca="1" si="347"/>
        <v>0</v>
      </c>
      <c r="Q2029" s="679">
        <f t="shared" ca="1" si="347"/>
        <v>0</v>
      </c>
      <c r="R2029" s="679">
        <f t="shared" ca="1" si="347"/>
        <v>0</v>
      </c>
      <c r="S2029" s="679">
        <f t="shared" ca="1" si="347"/>
        <v>0</v>
      </c>
      <c r="T2029" s="679">
        <f t="shared" ca="1" si="347"/>
        <v>0</v>
      </c>
      <c r="U2029" s="679">
        <f t="shared" ca="1" si="347"/>
        <v>0</v>
      </c>
      <c r="V2029" s="679">
        <f t="shared" ca="1" si="347"/>
        <v>0</v>
      </c>
      <c r="W2029" s="679">
        <f t="shared" ca="1" si="339"/>
        <v>0</v>
      </c>
      <c r="X2029" s="679">
        <f t="shared" ca="1" si="347"/>
        <v>0</v>
      </c>
      <c r="Y2029" s="679">
        <f t="shared" ca="1" si="347"/>
        <v>0</v>
      </c>
      <c r="Z2029" s="679">
        <f t="shared" ca="1" si="347"/>
        <v>0</v>
      </c>
      <c r="AA2029" t="str">
        <f t="shared" si="340"/>
        <v>ASR_Financial_Report_SHP21Final</v>
      </c>
      <c r="AB2029" s="960">
        <f t="shared" si="341"/>
        <v>44658</v>
      </c>
      <c r="AC2029" t="str">
        <f t="shared" si="342"/>
        <v>Unaudited</v>
      </c>
    </row>
    <row r="2030" spans="1:29" x14ac:dyDescent="0.25">
      <c r="A2030" t="s">
        <v>420</v>
      </c>
      <c r="B2030" t="s">
        <v>1366</v>
      </c>
      <c r="C2030" t="s">
        <v>1367</v>
      </c>
      <c r="D2030">
        <v>1900</v>
      </c>
      <c r="E2030" s="960">
        <v>1</v>
      </c>
      <c r="F2030" t="s">
        <v>440</v>
      </c>
      <c r="G2030" s="960">
        <v>274</v>
      </c>
      <c r="H2030" t="s">
        <v>384</v>
      </c>
      <c r="I2030" s="940" t="s">
        <v>488</v>
      </c>
      <c r="J2030" s="940" t="s">
        <v>444</v>
      </c>
      <c r="K2030" s="940" t="s">
        <v>434</v>
      </c>
      <c r="L2030" s="940" t="s">
        <v>924</v>
      </c>
      <c r="M2030" s="965" t="s">
        <v>916</v>
      </c>
      <c r="N2030" s="679">
        <f t="shared" ca="1" si="348"/>
        <v>0</v>
      </c>
      <c r="O2030" s="679">
        <f t="shared" ca="1" si="347"/>
        <v>0</v>
      </c>
      <c r="P2030" s="679">
        <f t="shared" ca="1" si="347"/>
        <v>0</v>
      </c>
      <c r="Q2030" s="679">
        <f t="shared" ca="1" si="347"/>
        <v>0</v>
      </c>
      <c r="R2030" s="679">
        <f t="shared" ca="1" si="347"/>
        <v>0</v>
      </c>
      <c r="S2030" s="679">
        <f t="shared" ca="1" si="347"/>
        <v>0</v>
      </c>
      <c r="T2030" s="679">
        <f t="shared" ca="1" si="347"/>
        <v>0</v>
      </c>
      <c r="U2030" s="679">
        <f t="shared" ca="1" si="347"/>
        <v>0</v>
      </c>
      <c r="V2030" s="679">
        <f t="shared" ca="1" si="347"/>
        <v>0</v>
      </c>
      <c r="W2030" s="679">
        <f t="shared" ca="1" si="339"/>
        <v>0</v>
      </c>
      <c r="X2030" s="679">
        <f t="shared" ca="1" si="347"/>
        <v>0</v>
      </c>
      <c r="Y2030" s="679">
        <f t="shared" ca="1" si="347"/>
        <v>0</v>
      </c>
      <c r="Z2030" s="679">
        <f t="shared" ca="1" si="347"/>
        <v>0</v>
      </c>
      <c r="AA2030" t="str">
        <f t="shared" si="340"/>
        <v>ASR_Financial_Report_SHP21Final</v>
      </c>
      <c r="AB2030" s="960">
        <f t="shared" si="341"/>
        <v>44658</v>
      </c>
      <c r="AC2030" t="str">
        <f t="shared" si="342"/>
        <v>Unaudited</v>
      </c>
    </row>
    <row r="2031" spans="1:29" x14ac:dyDescent="0.25">
      <c r="A2031" t="s">
        <v>420</v>
      </c>
      <c r="B2031" t="s">
        <v>1366</v>
      </c>
      <c r="C2031" t="s">
        <v>1367</v>
      </c>
      <c r="D2031">
        <v>1900</v>
      </c>
      <c r="E2031" s="960">
        <v>1</v>
      </c>
      <c r="F2031" t="s">
        <v>440</v>
      </c>
      <c r="G2031" s="960">
        <v>274</v>
      </c>
      <c r="H2031" t="s">
        <v>384</v>
      </c>
      <c r="I2031" s="940" t="s">
        <v>488</v>
      </c>
      <c r="J2031" s="940" t="s">
        <v>444</v>
      </c>
      <c r="K2031" s="940" t="s">
        <v>434</v>
      </c>
      <c r="L2031" s="940" t="s">
        <v>167</v>
      </c>
      <c r="M2031" s="965" t="s">
        <v>40</v>
      </c>
      <c r="N2031" s="679">
        <f t="shared" ca="1" si="348"/>
        <v>0</v>
      </c>
      <c r="O2031" s="679">
        <f t="shared" ca="1" si="347"/>
        <v>0</v>
      </c>
      <c r="P2031" s="679">
        <f t="shared" ca="1" si="347"/>
        <v>0</v>
      </c>
      <c r="Q2031" s="679">
        <f t="shared" ca="1" si="347"/>
        <v>0</v>
      </c>
      <c r="R2031" s="679">
        <f t="shared" ca="1" si="347"/>
        <v>0</v>
      </c>
      <c r="S2031" s="679">
        <f t="shared" ca="1" si="347"/>
        <v>0</v>
      </c>
      <c r="T2031" s="679">
        <f t="shared" ca="1" si="347"/>
        <v>0</v>
      </c>
      <c r="U2031" s="679">
        <f t="shared" ca="1" si="347"/>
        <v>0</v>
      </c>
      <c r="V2031" s="679">
        <f t="shared" ca="1" si="347"/>
        <v>0</v>
      </c>
      <c r="W2031" s="679">
        <f t="shared" ca="1" si="339"/>
        <v>0</v>
      </c>
      <c r="X2031" s="679">
        <f t="shared" ca="1" si="347"/>
        <v>0</v>
      </c>
      <c r="Y2031" s="679">
        <f t="shared" ca="1" si="347"/>
        <v>0</v>
      </c>
      <c r="Z2031" s="679">
        <f t="shared" ca="1" si="347"/>
        <v>0</v>
      </c>
      <c r="AA2031" t="str">
        <f t="shared" si="340"/>
        <v>ASR_Financial_Report_SHP21Final</v>
      </c>
      <c r="AB2031" s="960">
        <f t="shared" si="341"/>
        <v>44658</v>
      </c>
      <c r="AC2031" t="str">
        <f t="shared" si="342"/>
        <v>Unaudited</v>
      </c>
    </row>
    <row r="2032" spans="1:29" x14ac:dyDescent="0.25">
      <c r="A2032" t="s">
        <v>420</v>
      </c>
      <c r="B2032" t="s">
        <v>1366</v>
      </c>
      <c r="C2032" t="s">
        <v>1367</v>
      </c>
      <c r="D2032">
        <v>1900</v>
      </c>
      <c r="E2032" s="960">
        <v>1</v>
      </c>
      <c r="F2032" t="s">
        <v>440</v>
      </c>
      <c r="G2032" s="960">
        <v>274</v>
      </c>
      <c r="H2032" t="s">
        <v>384</v>
      </c>
      <c r="I2032" s="940" t="s">
        <v>488</v>
      </c>
      <c r="J2032" s="940" t="s">
        <v>444</v>
      </c>
      <c r="K2032" s="940" t="s">
        <v>434</v>
      </c>
      <c r="L2032" s="940" t="s">
        <v>168</v>
      </c>
      <c r="M2032" s="965" t="s">
        <v>329</v>
      </c>
      <c r="N2032" s="679">
        <f t="shared" ca="1" si="348"/>
        <v>0</v>
      </c>
      <c r="O2032" s="679">
        <f t="shared" ca="1" si="347"/>
        <v>0</v>
      </c>
      <c r="P2032" s="679">
        <f t="shared" ca="1" si="347"/>
        <v>0</v>
      </c>
      <c r="Q2032" s="679">
        <f t="shared" ca="1" si="347"/>
        <v>0</v>
      </c>
      <c r="R2032" s="679">
        <f t="shared" ca="1" si="347"/>
        <v>0</v>
      </c>
      <c r="S2032" s="679">
        <f t="shared" ca="1" si="347"/>
        <v>0</v>
      </c>
      <c r="T2032" s="679">
        <f t="shared" ca="1" si="347"/>
        <v>0</v>
      </c>
      <c r="U2032" s="679">
        <f t="shared" ca="1" si="347"/>
        <v>0</v>
      </c>
      <c r="V2032" s="679">
        <f t="shared" ca="1" si="347"/>
        <v>0</v>
      </c>
      <c r="W2032" s="679">
        <f t="shared" ca="1" si="339"/>
        <v>0</v>
      </c>
      <c r="X2032" s="679">
        <f t="shared" ca="1" si="347"/>
        <v>0</v>
      </c>
      <c r="Y2032" s="679">
        <f t="shared" ca="1" si="347"/>
        <v>0</v>
      </c>
      <c r="Z2032" s="679">
        <f t="shared" ca="1" si="347"/>
        <v>0</v>
      </c>
      <c r="AA2032" t="str">
        <f t="shared" si="340"/>
        <v>ASR_Financial_Report_SHP21Final</v>
      </c>
      <c r="AB2032" s="960">
        <f t="shared" si="341"/>
        <v>44658</v>
      </c>
      <c r="AC2032" t="str">
        <f t="shared" si="342"/>
        <v>Unaudited</v>
      </c>
    </row>
    <row r="2033" spans="1:29" x14ac:dyDescent="0.25">
      <c r="A2033" t="s">
        <v>420</v>
      </c>
      <c r="B2033" t="s">
        <v>1366</v>
      </c>
      <c r="C2033" t="s">
        <v>1367</v>
      </c>
      <c r="D2033">
        <v>1900</v>
      </c>
      <c r="E2033" s="960">
        <v>1</v>
      </c>
      <c r="F2033" t="s">
        <v>440</v>
      </c>
      <c r="G2033" s="960">
        <v>274</v>
      </c>
      <c r="H2033" t="s">
        <v>384</v>
      </c>
      <c r="I2033" s="940" t="s">
        <v>488</v>
      </c>
      <c r="J2033" s="940" t="s">
        <v>450</v>
      </c>
      <c r="K2033" s="940" t="s">
        <v>435</v>
      </c>
      <c r="L2033" s="948" t="s">
        <v>121</v>
      </c>
      <c r="M2033" s="963" t="s">
        <v>27</v>
      </c>
      <c r="N2033" s="679">
        <f t="shared" ca="1" si="348"/>
        <v>93911612.894043505</v>
      </c>
      <c r="O2033" s="679">
        <f t="shared" ca="1" si="347"/>
        <v>992895.41998291307</v>
      </c>
      <c r="P2033" s="679">
        <f t="shared" ca="1" si="347"/>
        <v>92918717.474060595</v>
      </c>
      <c r="Q2033" s="679">
        <f t="shared" ca="1" si="347"/>
        <v>0</v>
      </c>
      <c r="R2033" s="679">
        <f t="shared" ca="1" si="347"/>
        <v>0</v>
      </c>
      <c r="S2033" s="679">
        <f t="shared" ca="1" si="347"/>
        <v>0</v>
      </c>
      <c r="T2033" s="679">
        <f t="shared" ca="1" si="347"/>
        <v>0</v>
      </c>
      <c r="U2033" s="679">
        <f t="shared" ca="1" si="347"/>
        <v>0</v>
      </c>
      <c r="V2033" s="679">
        <f t="shared" ca="1" si="347"/>
        <v>0</v>
      </c>
      <c r="W2033" s="679">
        <f t="shared" ca="1" si="339"/>
        <v>0</v>
      </c>
      <c r="X2033" s="679">
        <f t="shared" ca="1" si="347"/>
        <v>0</v>
      </c>
      <c r="Y2033" s="679">
        <f t="shared" ca="1" si="347"/>
        <v>0</v>
      </c>
      <c r="Z2033" s="679">
        <f t="shared" ca="1" si="347"/>
        <v>0</v>
      </c>
      <c r="AA2033" t="str">
        <f t="shared" si="340"/>
        <v>ASR_Financial_Report_SHP21Final</v>
      </c>
      <c r="AB2033" s="960">
        <f t="shared" si="341"/>
        <v>44658</v>
      </c>
      <c r="AC2033" t="str">
        <f t="shared" si="342"/>
        <v>Unaudited</v>
      </c>
    </row>
    <row r="2034" spans="1:29" x14ac:dyDescent="0.25">
      <c r="A2034" t="s">
        <v>420</v>
      </c>
      <c r="B2034" t="s">
        <v>1366</v>
      </c>
      <c r="C2034" t="s">
        <v>1367</v>
      </c>
      <c r="D2034">
        <v>1900</v>
      </c>
      <c r="E2034" s="960">
        <v>1</v>
      </c>
      <c r="F2034" t="s">
        <v>440</v>
      </c>
      <c r="G2034" s="960">
        <v>274</v>
      </c>
      <c r="H2034" t="s">
        <v>384</v>
      </c>
      <c r="I2034" s="940" t="s">
        <v>488</v>
      </c>
      <c r="J2034" s="940" t="s">
        <v>450</v>
      </c>
      <c r="K2034" s="940" t="s">
        <v>435</v>
      </c>
      <c r="L2034" s="940" t="s">
        <v>122</v>
      </c>
      <c r="M2034" s="965" t="s">
        <v>97</v>
      </c>
      <c r="N2034" s="679">
        <f t="shared" ca="1" si="348"/>
        <v>-89301392.633928418</v>
      </c>
      <c r="O2034" s="679">
        <f t="shared" ca="1" si="347"/>
        <v>442143.90240817994</v>
      </c>
      <c r="P2034" s="679">
        <f t="shared" ca="1" si="347"/>
        <v>-89743536.536336601</v>
      </c>
      <c r="Q2034" s="679">
        <f t="shared" ca="1" si="347"/>
        <v>0</v>
      </c>
      <c r="R2034" s="679">
        <f t="shared" ca="1" si="347"/>
        <v>0</v>
      </c>
      <c r="S2034" s="679">
        <f t="shared" ca="1" si="347"/>
        <v>0</v>
      </c>
      <c r="T2034" s="679">
        <f t="shared" ca="1" si="347"/>
        <v>0</v>
      </c>
      <c r="U2034" s="679">
        <f t="shared" ca="1" si="347"/>
        <v>0</v>
      </c>
      <c r="V2034" s="679">
        <f t="shared" ca="1" si="347"/>
        <v>0</v>
      </c>
      <c r="W2034" s="679">
        <f t="shared" ca="1" si="339"/>
        <v>0</v>
      </c>
      <c r="X2034" s="679">
        <f t="shared" ca="1" si="347"/>
        <v>0</v>
      </c>
      <c r="Y2034" s="679">
        <f t="shared" ca="1" si="347"/>
        <v>0</v>
      </c>
      <c r="Z2034" s="679">
        <f t="shared" ca="1" si="347"/>
        <v>0</v>
      </c>
      <c r="AA2034" t="str">
        <f t="shared" si="340"/>
        <v>ASR_Financial_Report_SHP21Final</v>
      </c>
      <c r="AB2034" s="960">
        <f t="shared" si="341"/>
        <v>44658</v>
      </c>
      <c r="AC2034" t="str">
        <f t="shared" si="342"/>
        <v>Unaudited</v>
      </c>
    </row>
    <row r="2035" spans="1:29" x14ac:dyDescent="0.25">
      <c r="A2035" t="s">
        <v>420</v>
      </c>
      <c r="B2035" t="s">
        <v>1366</v>
      </c>
      <c r="C2035" t="s">
        <v>1367</v>
      </c>
      <c r="D2035">
        <v>1900</v>
      </c>
      <c r="E2035" s="960">
        <v>1</v>
      </c>
      <c r="F2035" t="s">
        <v>440</v>
      </c>
      <c r="G2035" s="960">
        <v>274</v>
      </c>
      <c r="H2035" t="s">
        <v>384</v>
      </c>
      <c r="I2035" s="940" t="s">
        <v>488</v>
      </c>
      <c r="J2035" s="940" t="s">
        <v>450</v>
      </c>
      <c r="K2035" s="940" t="s">
        <v>435</v>
      </c>
      <c r="L2035" s="940" t="s">
        <v>123</v>
      </c>
      <c r="M2035" s="965" t="s">
        <v>98</v>
      </c>
      <c r="N2035" s="679">
        <f t="shared" ca="1" si="348"/>
        <v>1375314.8678295193</v>
      </c>
      <c r="O2035" s="679">
        <f t="shared" ca="1" si="347"/>
        <v>721248.2068522448</v>
      </c>
      <c r="P2035" s="679">
        <f t="shared" ca="1" si="347"/>
        <v>654066.66097727453</v>
      </c>
      <c r="Q2035" s="679">
        <f t="shared" ca="1" si="347"/>
        <v>0</v>
      </c>
      <c r="R2035" s="679">
        <f t="shared" ca="1" si="347"/>
        <v>0</v>
      </c>
      <c r="S2035" s="679">
        <f t="shared" ca="1" si="347"/>
        <v>0</v>
      </c>
      <c r="T2035" s="679">
        <f t="shared" ca="1" si="347"/>
        <v>0</v>
      </c>
      <c r="U2035" s="679">
        <f t="shared" ca="1" si="347"/>
        <v>0</v>
      </c>
      <c r="V2035" s="679">
        <f t="shared" ca="1" si="347"/>
        <v>0</v>
      </c>
      <c r="W2035" s="679">
        <f t="shared" ca="1" si="339"/>
        <v>0</v>
      </c>
      <c r="X2035" s="679">
        <f t="shared" ca="1" si="347"/>
        <v>0</v>
      </c>
      <c r="Y2035" s="679">
        <f t="shared" ca="1" si="347"/>
        <v>0</v>
      </c>
      <c r="Z2035" s="679">
        <f t="shared" ca="1" si="347"/>
        <v>0</v>
      </c>
      <c r="AA2035" t="str">
        <f t="shared" si="340"/>
        <v>ASR_Financial_Report_SHP21Final</v>
      </c>
      <c r="AB2035" s="960">
        <f t="shared" si="341"/>
        <v>44658</v>
      </c>
      <c r="AC2035" t="str">
        <f t="shared" si="342"/>
        <v>Unaudited</v>
      </c>
    </row>
    <row r="2036" spans="1:29" x14ac:dyDescent="0.25">
      <c r="A2036" t="s">
        <v>420</v>
      </c>
      <c r="B2036" t="s">
        <v>1366</v>
      </c>
      <c r="C2036" t="s">
        <v>1367</v>
      </c>
      <c r="D2036">
        <v>1900</v>
      </c>
      <c r="E2036" s="960">
        <v>1</v>
      </c>
      <c r="F2036" t="s">
        <v>440</v>
      </c>
      <c r="G2036" s="960">
        <v>274</v>
      </c>
      <c r="H2036" t="s">
        <v>384</v>
      </c>
      <c r="I2036" s="940" t="s">
        <v>488</v>
      </c>
      <c r="J2036" s="940" t="s">
        <v>450</v>
      </c>
      <c r="K2036" s="940" t="s">
        <v>435</v>
      </c>
      <c r="L2036" s="940" t="s">
        <v>124</v>
      </c>
      <c r="M2036" s="965" t="s">
        <v>99</v>
      </c>
      <c r="N2036" s="679">
        <f t="shared" ca="1" si="348"/>
        <v>118973.03123921913</v>
      </c>
      <c r="O2036" s="679">
        <f t="shared" ca="1" si="347"/>
        <v>69893.270358091118</v>
      </c>
      <c r="P2036" s="679">
        <f t="shared" ca="1" si="347"/>
        <v>49079.760881128008</v>
      </c>
      <c r="Q2036" s="679">
        <f t="shared" ca="1" si="347"/>
        <v>0</v>
      </c>
      <c r="R2036" s="679">
        <f t="shared" ca="1" si="347"/>
        <v>0</v>
      </c>
      <c r="S2036" s="679">
        <f t="shared" ca="1" si="347"/>
        <v>0</v>
      </c>
      <c r="T2036" s="679">
        <f t="shared" ca="1" si="347"/>
        <v>0</v>
      </c>
      <c r="U2036" s="679">
        <f t="shared" ca="1" si="347"/>
        <v>0</v>
      </c>
      <c r="V2036" s="679">
        <f t="shared" ca="1" si="347"/>
        <v>0</v>
      </c>
      <c r="W2036" s="679">
        <f t="shared" ca="1" si="339"/>
        <v>0</v>
      </c>
      <c r="X2036" s="679">
        <f t="shared" ca="1" si="347"/>
        <v>0</v>
      </c>
      <c r="Y2036" s="679">
        <f t="shared" ca="1" si="347"/>
        <v>0</v>
      </c>
      <c r="Z2036" s="679">
        <f t="shared" ca="1" si="347"/>
        <v>0</v>
      </c>
      <c r="AA2036" t="str">
        <f t="shared" si="340"/>
        <v>ASR_Financial_Report_SHP21Final</v>
      </c>
      <c r="AB2036" s="960">
        <f t="shared" si="341"/>
        <v>44658</v>
      </c>
      <c r="AC2036" t="str">
        <f t="shared" si="342"/>
        <v>Unaudited</v>
      </c>
    </row>
    <row r="2037" spans="1:29" x14ac:dyDescent="0.25">
      <c r="A2037" t="s">
        <v>420</v>
      </c>
      <c r="B2037" t="s">
        <v>1366</v>
      </c>
      <c r="C2037" t="s">
        <v>1367</v>
      </c>
      <c r="D2037">
        <v>1900</v>
      </c>
      <c r="E2037" s="960">
        <v>1</v>
      </c>
      <c r="F2037" t="s">
        <v>440</v>
      </c>
      <c r="G2037" s="960">
        <v>274</v>
      </c>
      <c r="H2037" t="s">
        <v>384</v>
      </c>
      <c r="I2037" s="940" t="s">
        <v>488</v>
      </c>
      <c r="J2037" s="940" t="s">
        <v>450</v>
      </c>
      <c r="K2037" s="940" t="s">
        <v>435</v>
      </c>
      <c r="L2037" s="940" t="s">
        <v>125</v>
      </c>
      <c r="M2037" s="965" t="s">
        <v>100</v>
      </c>
      <c r="N2037" s="679">
        <f t="shared" ca="1" si="348"/>
        <v>-27210.596853709427</v>
      </c>
      <c r="O2037" s="679">
        <f t="shared" ca="1" si="347"/>
        <v>0.82804374957042504</v>
      </c>
      <c r="P2037" s="679">
        <f t="shared" ca="1" si="347"/>
        <v>-27211.424897458997</v>
      </c>
      <c r="Q2037" s="679">
        <f t="shared" ca="1" si="347"/>
        <v>0</v>
      </c>
      <c r="R2037" s="679">
        <f t="shared" ca="1" si="347"/>
        <v>0</v>
      </c>
      <c r="S2037" s="679">
        <f t="shared" ca="1" si="347"/>
        <v>0</v>
      </c>
      <c r="T2037" s="679">
        <f t="shared" ca="1" si="347"/>
        <v>0</v>
      </c>
      <c r="U2037" s="679">
        <f t="shared" ca="1" si="347"/>
        <v>0</v>
      </c>
      <c r="V2037" s="679">
        <f t="shared" ca="1" si="347"/>
        <v>0</v>
      </c>
      <c r="W2037" s="679">
        <f t="shared" ca="1" si="339"/>
        <v>0</v>
      </c>
      <c r="X2037" s="679">
        <f t="shared" ca="1" si="347"/>
        <v>0</v>
      </c>
      <c r="Y2037" s="679">
        <f t="shared" ca="1" si="347"/>
        <v>0</v>
      </c>
      <c r="Z2037" s="679">
        <f t="shared" ca="1" si="347"/>
        <v>0</v>
      </c>
      <c r="AA2037" t="str">
        <f t="shared" si="340"/>
        <v>ASR_Financial_Report_SHP21Final</v>
      </c>
      <c r="AB2037" s="960">
        <f t="shared" si="341"/>
        <v>44658</v>
      </c>
      <c r="AC2037" t="str">
        <f t="shared" si="342"/>
        <v>Unaudited</v>
      </c>
    </row>
    <row r="2038" spans="1:29" x14ac:dyDescent="0.25">
      <c r="A2038" t="s">
        <v>420</v>
      </c>
      <c r="B2038" t="s">
        <v>1366</v>
      </c>
      <c r="C2038" t="s">
        <v>1367</v>
      </c>
      <c r="D2038">
        <v>1900</v>
      </c>
      <c r="E2038" s="960">
        <v>1</v>
      </c>
      <c r="F2038" t="s">
        <v>440</v>
      </c>
      <c r="G2038" s="960">
        <v>274</v>
      </c>
      <c r="H2038" t="s">
        <v>384</v>
      </c>
      <c r="I2038" s="940" t="s">
        <v>488</v>
      </c>
      <c r="J2038" s="940" t="s">
        <v>450</v>
      </c>
      <c r="K2038" s="940" t="s">
        <v>435</v>
      </c>
      <c r="L2038" s="948" t="s">
        <v>126</v>
      </c>
      <c r="M2038" s="963" t="s">
        <v>28</v>
      </c>
      <c r="N2038" s="679">
        <f t="shared" ca="1" si="348"/>
        <v>46175.394266771786</v>
      </c>
      <c r="O2038" s="679">
        <f t="shared" ca="1" si="347"/>
        <v>46175.394266771786</v>
      </c>
      <c r="P2038" s="679">
        <f t="shared" ca="1" si="347"/>
        <v>0</v>
      </c>
      <c r="Q2038" s="679">
        <f t="shared" ca="1" si="347"/>
        <v>0</v>
      </c>
      <c r="R2038" s="679">
        <f t="shared" ca="1" si="347"/>
        <v>0</v>
      </c>
      <c r="S2038" s="679">
        <f t="shared" ca="1" si="347"/>
        <v>0</v>
      </c>
      <c r="T2038" s="679">
        <f t="shared" ca="1" si="347"/>
        <v>0</v>
      </c>
      <c r="U2038" s="679">
        <f t="shared" ca="1" si="347"/>
        <v>0</v>
      </c>
      <c r="V2038" s="679">
        <f t="shared" ca="1" si="347"/>
        <v>0</v>
      </c>
      <c r="W2038" s="679">
        <f t="shared" ca="1" si="339"/>
        <v>0</v>
      </c>
      <c r="X2038" s="679">
        <f t="shared" ca="1" si="347"/>
        <v>0</v>
      </c>
      <c r="Y2038" s="679">
        <f t="shared" ca="1" si="347"/>
        <v>0</v>
      </c>
      <c r="Z2038" s="679">
        <f t="shared" ca="1" si="347"/>
        <v>0</v>
      </c>
      <c r="AA2038" t="str">
        <f t="shared" si="340"/>
        <v>ASR_Financial_Report_SHP21Final</v>
      </c>
      <c r="AB2038" s="960">
        <f t="shared" si="341"/>
        <v>44658</v>
      </c>
      <c r="AC2038" t="str">
        <f t="shared" si="342"/>
        <v>Unaudited</v>
      </c>
    </row>
    <row r="2039" spans="1:29" x14ac:dyDescent="0.25">
      <c r="A2039" t="s">
        <v>420</v>
      </c>
      <c r="B2039" t="s">
        <v>1366</v>
      </c>
      <c r="C2039" t="s">
        <v>1367</v>
      </c>
      <c r="D2039">
        <v>1900</v>
      </c>
      <c r="E2039" s="960">
        <v>1</v>
      </c>
      <c r="F2039" t="s">
        <v>440</v>
      </c>
      <c r="G2039" s="960">
        <v>274</v>
      </c>
      <c r="H2039" t="s">
        <v>384</v>
      </c>
      <c r="I2039" s="965" t="s">
        <v>488</v>
      </c>
      <c r="J2039" s="965" t="s">
        <v>436</v>
      </c>
      <c r="K2039" s="965" t="s">
        <v>436</v>
      </c>
      <c r="L2039" s="956" t="s">
        <v>128</v>
      </c>
      <c r="M2039" s="965" t="s">
        <v>326</v>
      </c>
      <c r="N2039" s="679">
        <f t="shared" ca="1" si="348"/>
        <v>0</v>
      </c>
      <c r="O2039" s="679">
        <f t="shared" ca="1" si="347"/>
        <v>0</v>
      </c>
      <c r="P2039" s="679">
        <f t="shared" ca="1" si="347"/>
        <v>0</v>
      </c>
      <c r="Q2039" s="679">
        <f t="shared" ca="1" si="347"/>
        <v>0</v>
      </c>
      <c r="R2039" s="679">
        <f t="shared" ca="1" si="347"/>
        <v>0</v>
      </c>
      <c r="S2039" s="679">
        <f t="shared" ca="1" si="347"/>
        <v>0</v>
      </c>
      <c r="T2039" s="679">
        <f t="shared" ca="1" si="347"/>
        <v>0</v>
      </c>
      <c r="U2039" s="679">
        <f t="shared" ca="1" si="347"/>
        <v>0</v>
      </c>
      <c r="V2039" s="679">
        <f t="shared" ca="1" si="347"/>
        <v>0</v>
      </c>
      <c r="W2039" s="679">
        <f t="shared" ca="1" si="339"/>
        <v>0</v>
      </c>
      <c r="X2039" s="679">
        <f t="shared" ca="1" si="347"/>
        <v>0</v>
      </c>
      <c r="Y2039" s="679">
        <f t="shared" ca="1" si="347"/>
        <v>0</v>
      </c>
      <c r="Z2039" s="679">
        <f t="shared" ca="1" si="347"/>
        <v>0</v>
      </c>
      <c r="AA2039" t="str">
        <f t="shared" si="340"/>
        <v>ASR_Financial_Report_SHP21Final</v>
      </c>
      <c r="AB2039" s="960">
        <f t="shared" si="341"/>
        <v>44658</v>
      </c>
      <c r="AC2039" t="str">
        <f t="shared" si="342"/>
        <v>Unaudited</v>
      </c>
    </row>
    <row r="2040" spans="1:29" x14ac:dyDescent="0.25">
      <c r="A2040" t="s">
        <v>420</v>
      </c>
      <c r="B2040" t="s">
        <v>1366</v>
      </c>
      <c r="C2040" t="s">
        <v>1367</v>
      </c>
      <c r="D2040">
        <v>1900</v>
      </c>
      <c r="E2040" s="960">
        <v>1</v>
      </c>
      <c r="F2040" t="s">
        <v>440</v>
      </c>
      <c r="G2040" s="960">
        <v>274</v>
      </c>
      <c r="H2040" t="s">
        <v>384</v>
      </c>
      <c r="I2040" s="961" t="s">
        <v>488</v>
      </c>
      <c r="J2040" s="961" t="s">
        <v>436</v>
      </c>
      <c r="K2040" s="961" t="s">
        <v>436</v>
      </c>
      <c r="L2040" s="956" t="s">
        <v>129</v>
      </c>
      <c r="M2040" s="961" t="s">
        <v>325</v>
      </c>
      <c r="N2040" s="679">
        <f t="shared" ca="1" si="348"/>
        <v>0</v>
      </c>
      <c r="O2040" s="679">
        <f t="shared" ca="1" si="347"/>
        <v>0</v>
      </c>
      <c r="P2040" s="679">
        <f t="shared" ca="1" si="347"/>
        <v>0</v>
      </c>
      <c r="Q2040" s="679">
        <f t="shared" ca="1" si="347"/>
        <v>0</v>
      </c>
      <c r="R2040" s="679">
        <f t="shared" ca="1" si="347"/>
        <v>0</v>
      </c>
      <c r="S2040" s="679">
        <f t="shared" ca="1" si="347"/>
        <v>0</v>
      </c>
      <c r="T2040" s="679">
        <f t="shared" ca="1" si="347"/>
        <v>0</v>
      </c>
      <c r="U2040" s="679">
        <f t="shared" ca="1" si="347"/>
        <v>0</v>
      </c>
      <c r="V2040" s="679">
        <f t="shared" ca="1" si="347"/>
        <v>0</v>
      </c>
      <c r="W2040" s="679">
        <f t="shared" ca="1" si="339"/>
        <v>0</v>
      </c>
      <c r="X2040" s="679">
        <f t="shared" ca="1" si="347"/>
        <v>0</v>
      </c>
      <c r="Y2040" s="679">
        <f t="shared" ca="1" si="347"/>
        <v>0</v>
      </c>
      <c r="Z2040" s="679">
        <f t="shared" ca="1" si="347"/>
        <v>0</v>
      </c>
      <c r="AA2040" t="str">
        <f t="shared" si="340"/>
        <v>ASR_Financial_Report_SHP21Final</v>
      </c>
      <c r="AB2040" s="960">
        <f t="shared" si="341"/>
        <v>44658</v>
      </c>
      <c r="AC2040" t="str">
        <f t="shared" si="342"/>
        <v>Unaudited</v>
      </c>
    </row>
    <row r="2041" spans="1:29" ht="30" x14ac:dyDescent="0.25">
      <c r="A2041" t="s">
        <v>420</v>
      </c>
      <c r="B2041" t="s">
        <v>1366</v>
      </c>
      <c r="C2041" t="s">
        <v>1367</v>
      </c>
      <c r="D2041">
        <v>1900</v>
      </c>
      <c r="E2041" s="960">
        <v>1</v>
      </c>
      <c r="F2041" t="s">
        <v>440</v>
      </c>
      <c r="G2041" s="960">
        <v>274</v>
      </c>
      <c r="H2041" t="s">
        <v>384</v>
      </c>
      <c r="I2041" s="961" t="s">
        <v>488</v>
      </c>
      <c r="J2041" s="961" t="s">
        <v>436</v>
      </c>
      <c r="K2041" s="961" t="s">
        <v>436</v>
      </c>
      <c r="L2041" s="940" t="s">
        <v>130</v>
      </c>
      <c r="M2041" s="961" t="s">
        <v>179</v>
      </c>
      <c r="N2041" s="679">
        <f t="shared" ca="1" si="348"/>
        <v>0</v>
      </c>
      <c r="O2041" s="679">
        <f t="shared" ca="1" si="347"/>
        <v>0</v>
      </c>
      <c r="P2041" s="679">
        <f t="shared" ca="1" si="347"/>
        <v>0</v>
      </c>
      <c r="Q2041" s="679">
        <f t="shared" ca="1" si="347"/>
        <v>0</v>
      </c>
      <c r="R2041" s="679">
        <f t="shared" ca="1" si="347"/>
        <v>0</v>
      </c>
      <c r="S2041" s="679">
        <f t="shared" ca="1" si="347"/>
        <v>0</v>
      </c>
      <c r="T2041" s="679">
        <f t="shared" ca="1" si="347"/>
        <v>0</v>
      </c>
      <c r="U2041" s="679">
        <f t="shared" ca="1" si="347"/>
        <v>0</v>
      </c>
      <c r="V2041" s="679">
        <f t="shared" ca="1" si="347"/>
        <v>0</v>
      </c>
      <c r="W2041" s="679">
        <f t="shared" ca="1" si="339"/>
        <v>0</v>
      </c>
      <c r="X2041" s="679">
        <f t="shared" ca="1" si="347"/>
        <v>0</v>
      </c>
      <c r="Y2041" s="679">
        <f t="shared" ca="1" si="347"/>
        <v>0</v>
      </c>
      <c r="Z2041" s="679">
        <f t="shared" ca="1" si="347"/>
        <v>0</v>
      </c>
      <c r="AA2041" t="str">
        <f t="shared" si="340"/>
        <v>ASR_Financial_Report_SHP21Final</v>
      </c>
      <c r="AB2041" s="960">
        <f t="shared" si="341"/>
        <v>44658</v>
      </c>
      <c r="AC2041" t="str">
        <f t="shared" si="342"/>
        <v>Unaudited</v>
      </c>
    </row>
    <row r="2042" spans="1:29" x14ac:dyDescent="0.25">
      <c r="A2042" t="s">
        <v>420</v>
      </c>
      <c r="B2042" t="s">
        <v>1366</v>
      </c>
      <c r="C2042" t="s">
        <v>1367</v>
      </c>
      <c r="D2042">
        <v>1900</v>
      </c>
      <c r="E2042" s="960">
        <v>1</v>
      </c>
      <c r="F2042" t="s">
        <v>440</v>
      </c>
      <c r="G2042" s="960">
        <v>274</v>
      </c>
      <c r="H2042" t="s">
        <v>384</v>
      </c>
      <c r="I2042" s="961" t="s">
        <v>488</v>
      </c>
      <c r="J2042" s="961" t="s">
        <v>436</v>
      </c>
      <c r="K2042" s="961" t="s">
        <v>436</v>
      </c>
      <c r="L2042" s="940" t="s">
        <v>131</v>
      </c>
      <c r="M2042" s="961" t="s">
        <v>494</v>
      </c>
      <c r="N2042" s="679">
        <f t="shared" ca="1" si="348"/>
        <v>0</v>
      </c>
      <c r="O2042" s="679">
        <f t="shared" ca="1" si="347"/>
        <v>0</v>
      </c>
      <c r="P2042" s="679">
        <f t="shared" ca="1" si="347"/>
        <v>0</v>
      </c>
      <c r="Q2042" s="679">
        <f t="shared" ca="1" si="347"/>
        <v>0</v>
      </c>
      <c r="R2042" s="679">
        <f t="shared" ca="1" si="347"/>
        <v>0</v>
      </c>
      <c r="S2042" s="679">
        <f t="shared" ca="1" si="347"/>
        <v>0</v>
      </c>
      <c r="T2042" s="679">
        <f t="shared" ca="1" si="347"/>
        <v>0</v>
      </c>
      <c r="U2042" s="679">
        <f t="shared" ca="1" si="347"/>
        <v>0</v>
      </c>
      <c r="V2042" s="679">
        <f t="shared" ca="1" si="347"/>
        <v>0</v>
      </c>
      <c r="W2042" s="679">
        <f t="shared" ca="1" si="339"/>
        <v>0</v>
      </c>
      <c r="X2042" s="679">
        <f t="shared" ca="1" si="347"/>
        <v>0</v>
      </c>
      <c r="Y2042" s="679">
        <f t="shared" ca="1" si="347"/>
        <v>0</v>
      </c>
      <c r="Z2042" s="679">
        <f t="shared" ca="1" si="347"/>
        <v>0</v>
      </c>
      <c r="AA2042" t="str">
        <f t="shared" si="340"/>
        <v>ASR_Financial_Report_SHP21Final</v>
      </c>
      <c r="AB2042" s="960">
        <f t="shared" si="341"/>
        <v>44658</v>
      </c>
      <c r="AC2042" t="str">
        <f t="shared" si="342"/>
        <v>Unaudited</v>
      </c>
    </row>
    <row r="2043" spans="1:29" x14ac:dyDescent="0.25">
      <c r="A2043" t="s">
        <v>420</v>
      </c>
      <c r="B2043" t="s">
        <v>1366</v>
      </c>
      <c r="C2043" t="s">
        <v>1367</v>
      </c>
      <c r="D2043">
        <v>1900</v>
      </c>
      <c r="E2043" s="960">
        <v>1</v>
      </c>
      <c r="F2043" t="s">
        <v>440</v>
      </c>
      <c r="G2043" s="960">
        <v>274</v>
      </c>
      <c r="H2043" t="s">
        <v>384</v>
      </c>
      <c r="I2043" s="968" t="s">
        <v>488</v>
      </c>
      <c r="J2043" s="968" t="s">
        <v>436</v>
      </c>
      <c r="K2043" s="968" t="s">
        <v>436</v>
      </c>
      <c r="L2043" s="948" t="s">
        <v>132</v>
      </c>
      <c r="M2043" s="968" t="s">
        <v>495</v>
      </c>
      <c r="N2043" s="679">
        <f t="shared" ca="1" si="348"/>
        <v>0</v>
      </c>
      <c r="O2043" s="679">
        <f t="shared" ca="1" si="347"/>
        <v>0</v>
      </c>
      <c r="P2043" s="679">
        <f t="shared" ca="1" si="347"/>
        <v>0</v>
      </c>
      <c r="Q2043" s="679">
        <f t="shared" ca="1" si="347"/>
        <v>0</v>
      </c>
      <c r="R2043" s="679">
        <f t="shared" ca="1" si="347"/>
        <v>0</v>
      </c>
      <c r="S2043" s="679">
        <f t="shared" ca="1" si="347"/>
        <v>0</v>
      </c>
      <c r="T2043" s="679">
        <f t="shared" ca="1" si="347"/>
        <v>0</v>
      </c>
      <c r="U2043" s="679">
        <f t="shared" ca="1" si="347"/>
        <v>0</v>
      </c>
      <c r="V2043" s="679">
        <f t="shared" ca="1" si="347"/>
        <v>0</v>
      </c>
      <c r="W2043" s="679">
        <f t="shared" ca="1" si="339"/>
        <v>0</v>
      </c>
      <c r="X2043" s="679">
        <f t="shared" ca="1" si="347"/>
        <v>0</v>
      </c>
      <c r="Y2043" s="679">
        <f t="shared" ca="1" si="347"/>
        <v>0</v>
      </c>
      <c r="Z2043" s="679">
        <f t="shared" ca="1" si="347"/>
        <v>0</v>
      </c>
      <c r="AA2043" t="str">
        <f t="shared" si="340"/>
        <v>ASR_Financial_Report_SHP21Final</v>
      </c>
      <c r="AB2043" s="960">
        <f t="shared" si="341"/>
        <v>44658</v>
      </c>
      <c r="AC2043" t="str">
        <f t="shared" si="342"/>
        <v>Unaudited</v>
      </c>
    </row>
    <row r="2044" spans="1:29" x14ac:dyDescent="0.25">
      <c r="A2044" t="s">
        <v>420</v>
      </c>
      <c r="B2044" t="s">
        <v>1366</v>
      </c>
      <c r="C2044" t="s">
        <v>1367</v>
      </c>
      <c r="D2044">
        <v>1900</v>
      </c>
      <c r="E2044" s="960">
        <v>1</v>
      </c>
      <c r="F2044" t="s">
        <v>440</v>
      </c>
      <c r="G2044" s="960">
        <v>274</v>
      </c>
      <c r="H2044" t="s">
        <v>384</v>
      </c>
      <c r="I2044" s="940" t="s">
        <v>488</v>
      </c>
      <c r="J2044" s="940" t="s">
        <v>436</v>
      </c>
      <c r="K2044" s="940" t="s">
        <v>436</v>
      </c>
      <c r="L2044" s="940" t="s">
        <v>133</v>
      </c>
      <c r="M2044" s="961" t="s">
        <v>496</v>
      </c>
      <c r="N2044" s="679">
        <f t="shared" ca="1" si="348"/>
        <v>0</v>
      </c>
      <c r="O2044" s="679">
        <f t="shared" ca="1" si="347"/>
        <v>0</v>
      </c>
      <c r="P2044" s="679">
        <f t="shared" ca="1" si="347"/>
        <v>0</v>
      </c>
      <c r="Q2044" s="679">
        <f t="shared" ca="1" si="347"/>
        <v>0</v>
      </c>
      <c r="R2044" s="679">
        <f t="shared" ca="1" si="347"/>
        <v>0</v>
      </c>
      <c r="S2044" s="679">
        <f t="shared" ca="1" si="347"/>
        <v>0</v>
      </c>
      <c r="T2044" s="679">
        <f t="shared" ca="1" si="347"/>
        <v>0</v>
      </c>
      <c r="U2044" s="679">
        <f t="shared" ca="1" si="347"/>
        <v>0</v>
      </c>
      <c r="V2044" s="679">
        <f t="shared" ca="1" si="347"/>
        <v>0</v>
      </c>
      <c r="W2044" s="679">
        <f t="shared" ca="1" si="339"/>
        <v>0</v>
      </c>
      <c r="X2044" s="679">
        <f t="shared" ca="1" si="347"/>
        <v>0</v>
      </c>
      <c r="Y2044" s="679">
        <f t="shared" ca="1" si="347"/>
        <v>0</v>
      </c>
      <c r="Z2044" s="679">
        <f t="shared" ca="1" si="347"/>
        <v>0</v>
      </c>
      <c r="AA2044" t="str">
        <f t="shared" si="340"/>
        <v>ASR_Financial_Report_SHP21Final</v>
      </c>
      <c r="AB2044" s="960">
        <f t="shared" si="341"/>
        <v>44658</v>
      </c>
      <c r="AC2044" t="str">
        <f t="shared" si="342"/>
        <v>Unaudited</v>
      </c>
    </row>
    <row r="2045" spans="1:29" x14ac:dyDescent="0.25">
      <c r="A2045" t="s">
        <v>420</v>
      </c>
      <c r="B2045" t="s">
        <v>1366</v>
      </c>
      <c r="C2045" t="s">
        <v>1367</v>
      </c>
      <c r="D2045">
        <v>1900</v>
      </c>
      <c r="E2045" s="960">
        <v>1</v>
      </c>
      <c r="F2045" t="s">
        <v>440</v>
      </c>
      <c r="G2045" s="960">
        <v>274</v>
      </c>
      <c r="H2045" t="s">
        <v>384</v>
      </c>
      <c r="I2045" s="940" t="s">
        <v>489</v>
      </c>
      <c r="J2045" s="940" t="s">
        <v>26</v>
      </c>
      <c r="K2045" s="940" t="s">
        <v>26</v>
      </c>
      <c r="L2045" s="946" t="s">
        <v>269</v>
      </c>
      <c r="M2045" s="962" t="s">
        <v>26</v>
      </c>
      <c r="N2045" s="679">
        <f t="shared" ca="1" si="348"/>
        <v>428027.12821975426</v>
      </c>
      <c r="O2045" s="679">
        <f t="shared" ca="1" si="347"/>
        <v>0</v>
      </c>
      <c r="P2045" s="679">
        <f t="shared" ca="1" si="347"/>
        <v>0</v>
      </c>
      <c r="Q2045" s="679">
        <f t="shared" ca="1" si="347"/>
        <v>0</v>
      </c>
      <c r="R2045" s="679">
        <f t="shared" ca="1" si="347"/>
        <v>0</v>
      </c>
      <c r="S2045" s="679">
        <f t="shared" ca="1" si="347"/>
        <v>0</v>
      </c>
      <c r="T2045" s="679">
        <f t="shared" ca="1" si="347"/>
        <v>0</v>
      </c>
      <c r="U2045" s="679">
        <f t="shared" ref="U2045:Z2054" ca="1" si="349">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679">
        <f t="shared" ca="1" si="349"/>
        <v>0</v>
      </c>
      <c r="W2045" s="679">
        <f t="shared" ca="1" si="349"/>
        <v>0</v>
      </c>
      <c r="X2045" s="679">
        <f t="shared" ca="1" si="349"/>
        <v>0</v>
      </c>
      <c r="Y2045" s="679">
        <f t="shared" ca="1" si="349"/>
        <v>0</v>
      </c>
      <c r="Z2045" s="679">
        <f t="shared" ca="1" si="349"/>
        <v>0</v>
      </c>
      <c r="AA2045" t="str">
        <f t="shared" si="340"/>
        <v>ASR_Financial_Report_SHP21Final</v>
      </c>
      <c r="AB2045" s="960">
        <f t="shared" si="341"/>
        <v>44658</v>
      </c>
      <c r="AC2045" t="str">
        <f t="shared" si="342"/>
        <v>Unaudited</v>
      </c>
    </row>
    <row r="2046" spans="1:29" x14ac:dyDescent="0.25">
      <c r="A2046" t="s">
        <v>420</v>
      </c>
      <c r="B2046" t="s">
        <v>1366</v>
      </c>
      <c r="C2046" t="s">
        <v>1367</v>
      </c>
      <c r="D2046">
        <v>1900</v>
      </c>
      <c r="E2046" s="960">
        <v>1</v>
      </c>
      <c r="F2046" t="s">
        <v>441</v>
      </c>
      <c r="G2046" s="960">
        <v>366</v>
      </c>
      <c r="H2046" t="s">
        <v>384</v>
      </c>
      <c r="I2046" s="961" t="s">
        <v>432</v>
      </c>
      <c r="J2046" s="961" t="s">
        <v>432</v>
      </c>
      <c r="K2046" s="961" t="s">
        <v>432</v>
      </c>
      <c r="L2046" s="940"/>
      <c r="M2046" s="961" t="s">
        <v>432</v>
      </c>
      <c r="N2046" s="679">
        <f t="shared" ca="1" si="348"/>
        <v>233384.19999999998</v>
      </c>
      <c r="O2046" s="679">
        <f t="shared" ref="O2046:T2055" ca="1" si="350">IF(OR(AND($F2046="PY",O$1&lt;&gt;"Prior Year"),AND($F2046&lt;&gt;"PY",O$1="Prior Year")),0,INDEX(INDIRECT("'MMA Rev-Exp "&amp;$H2046&amp;"'!$A$1:$CA$200"),IF($J2046="Member Months",MATCH($J2046,INDIRECT("'MMA Rev-Exp "&amp;$H2046&amp;"'!$A$1:$A$200"),0),MATCH($L2046,INDIRECT("'MMA Rev-Exp "&amp;$H2046&amp;"'!$B$1:$B$200"),0)),IF($F2046="PY",MATCH("Prior Year Adjustments",INDIRECT("'MMA Rev-Exp "&amp;$H2046&amp;"'!$A$8:$CA$8"),0),MATCH(IF($F2046="Q1","JANUARY - MARCH (Q1)",IF($F2046="Q2","APRIL - JUNE (Q2)",IF($F2046="Q3","JULY - SEPTEMBER (Q3)",IF($F2046="Q4","OCTOBER - DECEMBER (Q4)",0)))),INDIRECT("'MMA Rev-Exp "&amp;$H2046&amp;"'!$A$7:$CA$7"),0)+MATCH(O$1,INDIRECT("'MMA Rev-Exp "&amp;$H2046&amp;"'!$D$8:$CA$8"),0)-1)))</f>
        <v>192397.17</v>
      </c>
      <c r="P2046" s="679">
        <f t="shared" ca="1" si="350"/>
        <v>9597.27</v>
      </c>
      <c r="Q2046" s="679">
        <f t="shared" ca="1" si="350"/>
        <v>13474.36</v>
      </c>
      <c r="R2046" s="679">
        <f t="shared" ca="1" si="350"/>
        <v>5072</v>
      </c>
      <c r="S2046" s="679">
        <f t="shared" ca="1" si="350"/>
        <v>5304.5</v>
      </c>
      <c r="T2046" s="679">
        <f t="shared" ca="1" si="350"/>
        <v>3124.55</v>
      </c>
      <c r="U2046" s="679">
        <f t="shared" ca="1" si="349"/>
        <v>117</v>
      </c>
      <c r="V2046" s="679">
        <f t="shared" ca="1" si="349"/>
        <v>428</v>
      </c>
      <c r="W2046" s="679">
        <f t="shared" ca="1" si="349"/>
        <v>95</v>
      </c>
      <c r="X2046" s="679">
        <f t="shared" ca="1" si="349"/>
        <v>3207.32</v>
      </c>
      <c r="Y2046" s="679">
        <f t="shared" ca="1" si="349"/>
        <v>567.03</v>
      </c>
      <c r="Z2046" s="679">
        <f t="shared" ca="1" si="349"/>
        <v>0</v>
      </c>
      <c r="AA2046" t="str">
        <f t="shared" si="340"/>
        <v>ASR_Financial_Report_SHP21Final</v>
      </c>
      <c r="AB2046" s="960">
        <f t="shared" si="341"/>
        <v>44658</v>
      </c>
      <c r="AC2046" t="str">
        <f t="shared" si="342"/>
        <v>Unaudited</v>
      </c>
    </row>
    <row r="2047" spans="1:29" x14ac:dyDescent="0.25">
      <c r="A2047" t="s">
        <v>420</v>
      </c>
      <c r="B2047" t="s">
        <v>1366</v>
      </c>
      <c r="C2047" t="s">
        <v>1367</v>
      </c>
      <c r="D2047">
        <v>1900</v>
      </c>
      <c r="E2047" s="960">
        <v>1</v>
      </c>
      <c r="F2047" t="s">
        <v>441</v>
      </c>
      <c r="G2047" s="960">
        <v>366</v>
      </c>
      <c r="H2047" t="s">
        <v>384</v>
      </c>
      <c r="I2047" s="940" t="s">
        <v>487</v>
      </c>
      <c r="J2047" s="940" t="s">
        <v>12</v>
      </c>
      <c r="K2047" s="940" t="s">
        <v>12</v>
      </c>
      <c r="L2047" s="940">
        <v>1.1000000000000001</v>
      </c>
      <c r="M2047" s="961" t="s">
        <v>12</v>
      </c>
      <c r="N2047" s="679">
        <f t="shared" ca="1" si="348"/>
        <v>75429755.430000007</v>
      </c>
      <c r="O2047" s="679">
        <f t="shared" ca="1" si="350"/>
        <v>39274285.579999998</v>
      </c>
      <c r="P2047" s="679">
        <f t="shared" ca="1" si="350"/>
        <v>5049428.0999999996</v>
      </c>
      <c r="Q2047" s="679">
        <f t="shared" ca="1" si="350"/>
        <v>14641212.73</v>
      </c>
      <c r="R2047" s="679">
        <f t="shared" ca="1" si="350"/>
        <v>7774669.4199999999</v>
      </c>
      <c r="S2047" s="679">
        <f t="shared" ca="1" si="350"/>
        <v>1254329.22</v>
      </c>
      <c r="T2047" s="679">
        <f t="shared" ca="1" si="350"/>
        <v>1278026.6499999999</v>
      </c>
      <c r="U2047" s="679">
        <f t="shared" ca="1" si="349"/>
        <v>15098.52</v>
      </c>
      <c r="V2047" s="679">
        <f t="shared" ca="1" si="349"/>
        <v>1563963.12</v>
      </c>
      <c r="W2047" s="679">
        <f t="shared" ca="1" si="349"/>
        <v>2668672.5499999998</v>
      </c>
      <c r="X2047" s="679">
        <f t="shared" ca="1" si="349"/>
        <v>417188.92</v>
      </c>
      <c r="Y2047" s="679">
        <f t="shared" ca="1" si="349"/>
        <v>1492880.62</v>
      </c>
      <c r="Z2047" s="679">
        <f t="shared" ca="1" si="349"/>
        <v>0</v>
      </c>
      <c r="AA2047" t="str">
        <f t="shared" si="340"/>
        <v>ASR_Financial_Report_SHP21Final</v>
      </c>
      <c r="AB2047" s="960">
        <f t="shared" si="341"/>
        <v>44658</v>
      </c>
      <c r="AC2047" t="str">
        <f t="shared" si="342"/>
        <v>Unaudited</v>
      </c>
    </row>
    <row r="2048" spans="1:29" x14ac:dyDescent="0.25">
      <c r="A2048" t="s">
        <v>420</v>
      </c>
      <c r="B2048" t="s">
        <v>1366</v>
      </c>
      <c r="C2048" t="s">
        <v>1367</v>
      </c>
      <c r="D2048">
        <v>1900</v>
      </c>
      <c r="E2048" s="960">
        <v>1</v>
      </c>
      <c r="F2048" t="s">
        <v>441</v>
      </c>
      <c r="G2048" s="960">
        <v>366</v>
      </c>
      <c r="H2048" t="s">
        <v>384</v>
      </c>
      <c r="I2048" s="940" t="s">
        <v>487</v>
      </c>
      <c r="J2048" s="940" t="s">
        <v>12</v>
      </c>
      <c r="K2048" s="940" t="s">
        <v>1309</v>
      </c>
      <c r="L2048" s="940" t="s">
        <v>1300</v>
      </c>
      <c r="M2048" s="961" t="s">
        <v>1309</v>
      </c>
      <c r="N2048" s="679">
        <f t="shared" ca="1" si="348"/>
        <v>247638.16229047888</v>
      </c>
      <c r="O2048" s="679">
        <f t="shared" ca="1" si="350"/>
        <v>215778.26593194358</v>
      </c>
      <c r="P2048" s="679">
        <f t="shared" ca="1" si="350"/>
        <v>0</v>
      </c>
      <c r="Q2048" s="679">
        <f t="shared" ca="1" si="350"/>
        <v>31859.896358535312</v>
      </c>
      <c r="R2048" s="679">
        <f t="shared" ca="1" si="350"/>
        <v>0</v>
      </c>
      <c r="S2048" s="679">
        <f t="shared" ca="1" si="350"/>
        <v>0</v>
      </c>
      <c r="T2048" s="679">
        <f t="shared" ca="1" si="350"/>
        <v>0</v>
      </c>
      <c r="U2048" s="679">
        <f t="shared" ca="1" si="349"/>
        <v>0</v>
      </c>
      <c r="V2048" s="679">
        <f t="shared" ca="1" si="349"/>
        <v>0</v>
      </c>
      <c r="W2048" s="679">
        <f t="shared" ca="1" si="349"/>
        <v>0</v>
      </c>
      <c r="X2048" s="679">
        <f t="shared" ca="1" si="349"/>
        <v>0</v>
      </c>
      <c r="Y2048" s="679">
        <f t="shared" ca="1" si="349"/>
        <v>0</v>
      </c>
      <c r="Z2048" s="679">
        <f t="shared" ca="1" si="349"/>
        <v>0</v>
      </c>
      <c r="AA2048" t="str">
        <f t="shared" si="340"/>
        <v>ASR_Financial_Report_SHP21Final</v>
      </c>
      <c r="AB2048" s="960">
        <f t="shared" si="341"/>
        <v>44658</v>
      </c>
      <c r="AC2048" t="str">
        <f t="shared" si="342"/>
        <v>Unaudited</v>
      </c>
    </row>
    <row r="2049" spans="1:29" x14ac:dyDescent="0.25">
      <c r="A2049" t="s">
        <v>420</v>
      </c>
      <c r="B2049" t="s">
        <v>1366</v>
      </c>
      <c r="C2049" t="s">
        <v>1367</v>
      </c>
      <c r="D2049">
        <v>1900</v>
      </c>
      <c r="E2049" s="960">
        <v>1</v>
      </c>
      <c r="F2049" t="s">
        <v>441</v>
      </c>
      <c r="G2049" s="960">
        <v>366</v>
      </c>
      <c r="H2049" t="s">
        <v>384</v>
      </c>
      <c r="I2049" s="961" t="s">
        <v>487</v>
      </c>
      <c r="J2049" s="961" t="s">
        <v>490</v>
      </c>
      <c r="K2049" s="961" t="s">
        <v>491</v>
      </c>
      <c r="L2049" s="940" t="s">
        <v>63</v>
      </c>
      <c r="M2049" s="961" t="s">
        <v>343</v>
      </c>
      <c r="N2049" s="679">
        <f t="shared" ca="1" si="348"/>
        <v>0</v>
      </c>
      <c r="O2049" s="679">
        <f t="shared" ca="1" si="350"/>
        <v>0</v>
      </c>
      <c r="P2049" s="679">
        <f t="shared" ca="1" si="350"/>
        <v>0</v>
      </c>
      <c r="Q2049" s="679">
        <f t="shared" ca="1" si="350"/>
        <v>0</v>
      </c>
      <c r="R2049" s="679">
        <f t="shared" ca="1" si="350"/>
        <v>0</v>
      </c>
      <c r="S2049" s="679">
        <f t="shared" ca="1" si="350"/>
        <v>0</v>
      </c>
      <c r="T2049" s="679">
        <f t="shared" ca="1" si="350"/>
        <v>0</v>
      </c>
      <c r="U2049" s="679">
        <f t="shared" ca="1" si="349"/>
        <v>0</v>
      </c>
      <c r="V2049" s="679">
        <f t="shared" ca="1" si="349"/>
        <v>0</v>
      </c>
      <c r="W2049" s="679">
        <f t="shared" ca="1" si="349"/>
        <v>0</v>
      </c>
      <c r="X2049" s="679">
        <f t="shared" ca="1" si="349"/>
        <v>0</v>
      </c>
      <c r="Y2049" s="679">
        <f t="shared" ca="1" si="349"/>
        <v>0</v>
      </c>
      <c r="Z2049" s="679">
        <f t="shared" ca="1" si="349"/>
        <v>0</v>
      </c>
      <c r="AA2049" t="str">
        <f t="shared" si="340"/>
        <v>ASR_Financial_Report_SHP21Final</v>
      </c>
      <c r="AB2049" s="960">
        <f t="shared" si="341"/>
        <v>44658</v>
      </c>
      <c r="AC2049" t="str">
        <f t="shared" si="342"/>
        <v>Unaudited</v>
      </c>
    </row>
    <row r="2050" spans="1:29" x14ac:dyDescent="0.25">
      <c r="A2050" t="s">
        <v>420</v>
      </c>
      <c r="B2050" t="s">
        <v>1366</v>
      </c>
      <c r="C2050" t="s">
        <v>1367</v>
      </c>
      <c r="D2050">
        <v>1900</v>
      </c>
      <c r="E2050" s="960">
        <v>1</v>
      </c>
      <c r="F2050" t="s">
        <v>441</v>
      </c>
      <c r="G2050" s="960">
        <v>366</v>
      </c>
      <c r="H2050" t="s">
        <v>384</v>
      </c>
      <c r="I2050" s="961" t="s">
        <v>487</v>
      </c>
      <c r="J2050" s="961" t="s">
        <v>490</v>
      </c>
      <c r="K2050" s="961" t="s">
        <v>1000</v>
      </c>
      <c r="L2050" s="956" t="s">
        <v>896</v>
      </c>
      <c r="M2050" s="961" t="s">
        <v>897</v>
      </c>
      <c r="N2050" s="679">
        <f t="shared" ca="1" si="348"/>
        <v>1325930.2746222843</v>
      </c>
      <c r="O2050" s="679">
        <f t="shared" ca="1" si="350"/>
        <v>1305242.6346222842</v>
      </c>
      <c r="P2050" s="679">
        <f t="shared" ca="1" si="350"/>
        <v>10343.82</v>
      </c>
      <c r="Q2050" s="679">
        <f t="shared" ca="1" si="350"/>
        <v>0</v>
      </c>
      <c r="R2050" s="679">
        <f t="shared" ca="1" si="350"/>
        <v>0</v>
      </c>
      <c r="S2050" s="679">
        <f t="shared" ca="1" si="350"/>
        <v>10343.82</v>
      </c>
      <c r="T2050" s="679">
        <f t="shared" ca="1" si="350"/>
        <v>0</v>
      </c>
      <c r="U2050" s="679">
        <f t="shared" ca="1" si="349"/>
        <v>0</v>
      </c>
      <c r="V2050" s="679">
        <f t="shared" ca="1" si="349"/>
        <v>0</v>
      </c>
      <c r="W2050" s="679">
        <f t="shared" ca="1" si="349"/>
        <v>0</v>
      </c>
      <c r="X2050" s="679">
        <f t="shared" ca="1" si="349"/>
        <v>0</v>
      </c>
      <c r="Y2050" s="679">
        <f t="shared" ca="1" si="349"/>
        <v>0</v>
      </c>
      <c r="Z2050" s="679">
        <f t="shared" ca="1" si="349"/>
        <v>0</v>
      </c>
      <c r="AA2050" t="str">
        <f t="shared" ref="AA2050:AA2113" si="351">file_name</f>
        <v>ASR_Financial_Report_SHP21Final</v>
      </c>
      <c r="AB2050" s="960">
        <f t="shared" ref="AB2050:AB2113" si="352">file_date</f>
        <v>44658</v>
      </c>
      <c r="AC2050" t="str">
        <f t="shared" ref="AC2050:AC2113" si="353">status</f>
        <v>Unaudited</v>
      </c>
    </row>
    <row r="2051" spans="1:29" x14ac:dyDescent="0.25">
      <c r="A2051" t="s">
        <v>420</v>
      </c>
      <c r="B2051" t="s">
        <v>1366</v>
      </c>
      <c r="C2051" t="s">
        <v>1367</v>
      </c>
      <c r="D2051">
        <v>1900</v>
      </c>
      <c r="E2051" s="960">
        <v>1</v>
      </c>
      <c r="F2051" t="s">
        <v>441</v>
      </c>
      <c r="G2051" s="960">
        <v>366</v>
      </c>
      <c r="H2051" t="s">
        <v>384</v>
      </c>
      <c r="I2051" s="940" t="s">
        <v>487</v>
      </c>
      <c r="J2051" s="940" t="s">
        <v>13</v>
      </c>
      <c r="K2051" s="940" t="s">
        <v>492</v>
      </c>
      <c r="L2051" s="940" t="s">
        <v>94</v>
      </c>
      <c r="M2051" s="961" t="s">
        <v>146</v>
      </c>
      <c r="N2051" s="679">
        <f t="shared" ca="1" si="348"/>
        <v>0</v>
      </c>
      <c r="O2051" s="679">
        <f t="shared" ca="1" si="350"/>
        <v>0</v>
      </c>
      <c r="P2051" s="679">
        <f t="shared" ca="1" si="350"/>
        <v>0</v>
      </c>
      <c r="Q2051" s="679">
        <f t="shared" ca="1" si="350"/>
        <v>0</v>
      </c>
      <c r="R2051" s="679">
        <f t="shared" ca="1" si="350"/>
        <v>0</v>
      </c>
      <c r="S2051" s="679">
        <f t="shared" ca="1" si="350"/>
        <v>0</v>
      </c>
      <c r="T2051" s="679">
        <f t="shared" ca="1" si="350"/>
        <v>0</v>
      </c>
      <c r="U2051" s="679">
        <f t="shared" ca="1" si="349"/>
        <v>0</v>
      </c>
      <c r="V2051" s="679">
        <f t="shared" ca="1" si="349"/>
        <v>0</v>
      </c>
      <c r="W2051" s="679">
        <f t="shared" ca="1" si="349"/>
        <v>0</v>
      </c>
      <c r="X2051" s="679">
        <f t="shared" ca="1" si="349"/>
        <v>0</v>
      </c>
      <c r="Y2051" s="679">
        <f t="shared" ca="1" si="349"/>
        <v>0</v>
      </c>
      <c r="Z2051" s="679">
        <f t="shared" ca="1" si="349"/>
        <v>0</v>
      </c>
      <c r="AA2051" t="str">
        <f t="shared" si="351"/>
        <v>ASR_Financial_Report_SHP21Final</v>
      </c>
      <c r="AB2051" s="960">
        <f t="shared" si="352"/>
        <v>44658</v>
      </c>
      <c r="AC2051" t="str">
        <f t="shared" si="353"/>
        <v>Unaudited</v>
      </c>
    </row>
    <row r="2052" spans="1:29" x14ac:dyDescent="0.25">
      <c r="A2052" t="s">
        <v>420</v>
      </c>
      <c r="B2052" t="s">
        <v>1366</v>
      </c>
      <c r="C2052" t="s">
        <v>1367</v>
      </c>
      <c r="D2052">
        <v>1900</v>
      </c>
      <c r="E2052" s="960">
        <v>1</v>
      </c>
      <c r="F2052" t="s">
        <v>441</v>
      </c>
      <c r="G2052" s="960">
        <v>366</v>
      </c>
      <c r="H2052" t="s">
        <v>384</v>
      </c>
      <c r="I2052" s="940" t="s">
        <v>487</v>
      </c>
      <c r="J2052" s="940" t="s">
        <v>13</v>
      </c>
      <c r="K2052" s="940" t="s">
        <v>13</v>
      </c>
      <c r="L2052" s="940" t="s">
        <v>35</v>
      </c>
      <c r="M2052" s="961" t="s">
        <v>13</v>
      </c>
      <c r="N2052" s="679">
        <f t="shared" ca="1" si="348"/>
        <v>55096.374666665506</v>
      </c>
      <c r="O2052" s="679">
        <f t="shared" ca="1" si="350"/>
        <v>32972.314139129725</v>
      </c>
      <c r="P2052" s="679">
        <f t="shared" ca="1" si="350"/>
        <v>0</v>
      </c>
      <c r="Q2052" s="679">
        <f t="shared" ca="1" si="350"/>
        <v>22124.060527535778</v>
      </c>
      <c r="R2052" s="679">
        <f t="shared" ca="1" si="350"/>
        <v>0</v>
      </c>
      <c r="S2052" s="679">
        <f t="shared" ca="1" si="350"/>
        <v>0</v>
      </c>
      <c r="T2052" s="679">
        <f t="shared" ca="1" si="350"/>
        <v>0</v>
      </c>
      <c r="U2052" s="679">
        <f t="shared" ca="1" si="349"/>
        <v>0</v>
      </c>
      <c r="V2052" s="679">
        <f t="shared" ca="1" si="349"/>
        <v>0</v>
      </c>
      <c r="W2052" s="679">
        <f t="shared" ca="1" si="349"/>
        <v>0</v>
      </c>
      <c r="X2052" s="679">
        <f t="shared" ca="1" si="349"/>
        <v>0</v>
      </c>
      <c r="Y2052" s="679">
        <f t="shared" ca="1" si="349"/>
        <v>0</v>
      </c>
      <c r="Z2052" s="679">
        <f t="shared" ca="1" si="349"/>
        <v>0</v>
      </c>
      <c r="AA2052" t="str">
        <f t="shared" si="351"/>
        <v>ASR_Financial_Report_SHP21Final</v>
      </c>
      <c r="AB2052" s="960">
        <f t="shared" si="352"/>
        <v>44658</v>
      </c>
      <c r="AC2052" t="str">
        <f t="shared" si="353"/>
        <v>Unaudited</v>
      </c>
    </row>
    <row r="2053" spans="1:29" x14ac:dyDescent="0.25">
      <c r="A2053" t="s">
        <v>420</v>
      </c>
      <c r="B2053" t="s">
        <v>1366</v>
      </c>
      <c r="C2053" t="s">
        <v>1367</v>
      </c>
      <c r="D2053">
        <v>1900</v>
      </c>
      <c r="E2053" s="960">
        <v>1</v>
      </c>
      <c r="F2053" t="s">
        <v>441</v>
      </c>
      <c r="G2053" s="960">
        <v>366</v>
      </c>
      <c r="H2053" t="s">
        <v>384</v>
      </c>
      <c r="I2053" s="940" t="s">
        <v>488</v>
      </c>
      <c r="J2053" s="940" t="s">
        <v>444</v>
      </c>
      <c r="K2053" s="940" t="s">
        <v>0</v>
      </c>
      <c r="L2053" s="940">
        <v>2.1</v>
      </c>
      <c r="M2053" s="961" t="s">
        <v>147</v>
      </c>
      <c r="N2053" s="679">
        <f t="shared" ca="1" si="348"/>
        <v>9446462.1999999974</v>
      </c>
      <c r="O2053" s="679">
        <f t="shared" ca="1" si="350"/>
        <v>5464655.4199999999</v>
      </c>
      <c r="P2053" s="679">
        <f t="shared" ca="1" si="350"/>
        <v>379216.51</v>
      </c>
      <c r="Q2053" s="679">
        <f t="shared" ca="1" si="350"/>
        <v>2161609.7000000002</v>
      </c>
      <c r="R2053" s="679">
        <f t="shared" ca="1" si="350"/>
        <v>826126.66</v>
      </c>
      <c r="S2053" s="679">
        <f t="shared" ca="1" si="350"/>
        <v>4152.8599999999997</v>
      </c>
      <c r="T2053" s="679">
        <f t="shared" ca="1" si="350"/>
        <v>18507.509999999998</v>
      </c>
      <c r="U2053" s="679">
        <f t="shared" ca="1" si="349"/>
        <v>9744.27</v>
      </c>
      <c r="V2053" s="679">
        <f t="shared" ca="1" si="349"/>
        <v>123846.29000000001</v>
      </c>
      <c r="W2053" s="679">
        <f t="shared" ca="1" si="349"/>
        <v>78587.819999999992</v>
      </c>
      <c r="X2053" s="679">
        <f t="shared" ca="1" si="349"/>
        <v>100309.11</v>
      </c>
      <c r="Y2053" s="679">
        <f t="shared" ca="1" si="349"/>
        <v>279706.05</v>
      </c>
      <c r="Z2053" s="679">
        <f t="shared" ca="1" si="349"/>
        <v>0</v>
      </c>
      <c r="AA2053" t="str">
        <f t="shared" si="351"/>
        <v>ASR_Financial_Report_SHP21Final</v>
      </c>
      <c r="AB2053" s="960">
        <f t="shared" si="352"/>
        <v>44658</v>
      </c>
      <c r="AC2053" t="str">
        <f t="shared" si="353"/>
        <v>Unaudited</v>
      </c>
    </row>
    <row r="2054" spans="1:29" ht="30" x14ac:dyDescent="0.25">
      <c r="A2054" t="s">
        <v>420</v>
      </c>
      <c r="B2054" t="s">
        <v>1366</v>
      </c>
      <c r="C2054" t="s">
        <v>1367</v>
      </c>
      <c r="D2054">
        <v>1900</v>
      </c>
      <c r="E2054" s="960">
        <v>1</v>
      </c>
      <c r="F2054" t="s">
        <v>441</v>
      </c>
      <c r="G2054" s="960">
        <v>366</v>
      </c>
      <c r="H2054" t="s">
        <v>384</v>
      </c>
      <c r="I2054" s="940" t="s">
        <v>488</v>
      </c>
      <c r="J2054" s="940" t="s">
        <v>444</v>
      </c>
      <c r="K2054" s="940" t="s">
        <v>0</v>
      </c>
      <c r="L2054" s="956">
        <v>2.2000000000000002</v>
      </c>
      <c r="M2054" s="961" t="s">
        <v>148</v>
      </c>
      <c r="N2054" s="679">
        <f t="shared" ca="1" si="348"/>
        <v>789188.11409356631</v>
      </c>
      <c r="O2054" s="679">
        <f t="shared" ca="1" si="350"/>
        <v>516114.39560556633</v>
      </c>
      <c r="P2054" s="679">
        <f t="shared" ca="1" si="350"/>
        <v>35815.451262671275</v>
      </c>
      <c r="Q2054" s="679">
        <f t="shared" ca="1" si="350"/>
        <v>146844.74509218894</v>
      </c>
      <c r="R2054" s="679">
        <f t="shared" ca="1" si="350"/>
        <v>54394.582646875497</v>
      </c>
      <c r="S2054" s="679">
        <f t="shared" ca="1" si="350"/>
        <v>-98.001529497452765</v>
      </c>
      <c r="T2054" s="679">
        <f t="shared" ca="1" si="350"/>
        <v>1747.9587647658063</v>
      </c>
      <c r="U2054" s="679">
        <f t="shared" ca="1" si="349"/>
        <v>-228.96185100109878</v>
      </c>
      <c r="V2054" s="679">
        <f t="shared" ca="1" si="349"/>
        <v>8154.4554570749533</v>
      </c>
      <c r="W2054" s="679">
        <f t="shared" ca="1" si="349"/>
        <v>5174.7267277228248</v>
      </c>
      <c r="X2054" s="679">
        <f t="shared" ca="1" si="349"/>
        <v>5959.3143903401069</v>
      </c>
      <c r="Y2054" s="679">
        <f t="shared" ca="1" si="349"/>
        <v>15309.447526859185</v>
      </c>
      <c r="Z2054" s="679">
        <f t="shared" ca="1" si="349"/>
        <v>0</v>
      </c>
      <c r="AA2054" t="str">
        <f t="shared" si="351"/>
        <v>ASR_Financial_Report_SHP21Final</v>
      </c>
      <c r="AB2054" s="960">
        <f t="shared" si="352"/>
        <v>44658</v>
      </c>
      <c r="AC2054" t="str">
        <f t="shared" si="353"/>
        <v>Unaudited</v>
      </c>
    </row>
    <row r="2055" spans="1:29" x14ac:dyDescent="0.25">
      <c r="A2055" t="s">
        <v>420</v>
      </c>
      <c r="B2055" t="s">
        <v>1366</v>
      </c>
      <c r="C2055" t="s">
        <v>1367</v>
      </c>
      <c r="D2055">
        <v>1900</v>
      </c>
      <c r="E2055" s="960">
        <v>1</v>
      </c>
      <c r="F2055" t="s">
        <v>441</v>
      </c>
      <c r="G2055" s="960">
        <v>366</v>
      </c>
      <c r="H2055" t="s">
        <v>384</v>
      </c>
      <c r="I2055" s="940" t="s">
        <v>488</v>
      </c>
      <c r="J2055" s="940" t="s">
        <v>444</v>
      </c>
      <c r="K2055" s="940" t="s">
        <v>0</v>
      </c>
      <c r="L2055" s="956">
        <v>2.2999999999999998</v>
      </c>
      <c r="M2055" s="961" t="s">
        <v>149</v>
      </c>
      <c r="N2055" s="679">
        <f t="shared" ca="1" si="348"/>
        <v>3696955.4799999883</v>
      </c>
      <c r="O2055" s="679">
        <f t="shared" ca="1" si="350"/>
        <v>2790270.2899999889</v>
      </c>
      <c r="P2055" s="679">
        <f t="shared" ca="1" si="350"/>
        <v>272802.96999999997</v>
      </c>
      <c r="Q2055" s="679">
        <f t="shared" ca="1" si="350"/>
        <v>283682.37999999989</v>
      </c>
      <c r="R2055" s="679">
        <f t="shared" ca="1" si="350"/>
        <v>243273.65999999997</v>
      </c>
      <c r="S2055" s="679">
        <f t="shared" ca="1" si="350"/>
        <v>8276.1999999999989</v>
      </c>
      <c r="T2055" s="679">
        <f t="shared" ca="1" si="350"/>
        <v>34961.449999999997</v>
      </c>
      <c r="U2055" s="679">
        <f t="shared" ref="U2055:Z2060" ca="1" si="354">IF(OR(AND($F2055="PY",U$1&lt;&gt;"Prior Year"),AND($F2055&lt;&gt;"PY",U$1="Prior Year")),0,INDEX(INDIRECT("'MMA Rev-Exp "&amp;$H2055&amp;"'!$A$1:$CA$200"),IF($J2055="Member Months",MATCH($J2055,INDIRECT("'MMA Rev-Exp "&amp;$H2055&amp;"'!$A$1:$A$200"),0),MATCH($L2055,INDIRECT("'MMA Rev-Exp "&amp;$H2055&amp;"'!$B$1:$B$200"),0)),IF($F2055="PY",MATCH("Prior Year Adjustments",INDIRECT("'MMA Rev-Exp "&amp;$H2055&amp;"'!$A$8:$CA$8"),0),MATCH(IF($F2055="Q1","JANUARY - MARCH (Q1)",IF($F2055="Q2","APRIL - JUNE (Q2)",IF($F2055="Q3","JULY - SEPTEMBER (Q3)",IF($F2055="Q4","OCTOBER - DECEMBER (Q4)",0)))),INDIRECT("'MMA Rev-Exp "&amp;$H2055&amp;"'!$A$7:$CA$7"),0)+MATCH(U$1,INDIRECT("'MMA Rev-Exp "&amp;$H2055&amp;"'!$D$8:$CA$8"),0)-1)))</f>
        <v>42.15</v>
      </c>
      <c r="V2055" s="679">
        <f t="shared" ca="1" si="354"/>
        <v>20856.040000000008</v>
      </c>
      <c r="W2055" s="679">
        <f t="shared" ca="1" si="354"/>
        <v>3040.55</v>
      </c>
      <c r="X2055" s="679">
        <f t="shared" ca="1" si="354"/>
        <v>11859.51</v>
      </c>
      <c r="Y2055" s="679">
        <f t="shared" ca="1" si="354"/>
        <v>27890.28000000001</v>
      </c>
      <c r="Z2055" s="679">
        <f t="shared" ca="1" si="354"/>
        <v>0</v>
      </c>
      <c r="AA2055" t="str">
        <f t="shared" si="351"/>
        <v>ASR_Financial_Report_SHP21Final</v>
      </c>
      <c r="AB2055" s="960">
        <f t="shared" si="352"/>
        <v>44658</v>
      </c>
      <c r="AC2055" t="str">
        <f t="shared" si="353"/>
        <v>Unaudited</v>
      </c>
    </row>
    <row r="2056" spans="1:29" x14ac:dyDescent="0.25">
      <c r="A2056" t="s">
        <v>420</v>
      </c>
      <c r="B2056" t="s">
        <v>1366</v>
      </c>
      <c r="C2056" t="s">
        <v>1367</v>
      </c>
      <c r="D2056">
        <v>1900</v>
      </c>
      <c r="E2056" s="960">
        <v>1</v>
      </c>
      <c r="F2056" t="s">
        <v>441</v>
      </c>
      <c r="G2056" s="960">
        <v>366</v>
      </c>
      <c r="H2056" t="s">
        <v>384</v>
      </c>
      <c r="I2056" s="940" t="s">
        <v>488</v>
      </c>
      <c r="J2056" s="940" t="s">
        <v>444</v>
      </c>
      <c r="K2056" s="940" t="s">
        <v>0</v>
      </c>
      <c r="L2056" s="940">
        <v>2.4</v>
      </c>
      <c r="M2056" s="961" t="s">
        <v>150</v>
      </c>
      <c r="N2056" s="679">
        <f t="shared" ca="1" si="348"/>
        <v>3200032.07</v>
      </c>
      <c r="O2056" s="679">
        <f t="shared" ref="O2056:T2064" ca="1" si="355">IF(OR(AND($F2056="PY",O$1&lt;&gt;"Prior Year"),AND($F2056&lt;&gt;"PY",O$1="Prior Year")),0,INDEX(INDIRECT("'MMA Rev-Exp "&amp;$H2056&amp;"'!$A$1:$CA$200"),IF($J2056="Member Months",MATCH($J2056,INDIRECT("'MMA Rev-Exp "&amp;$H2056&amp;"'!$A$1:$A$200"),0),MATCH($L2056,INDIRECT("'MMA Rev-Exp "&amp;$H2056&amp;"'!$B$1:$B$200"),0)),IF($F2056="PY",MATCH("Prior Year Adjustments",INDIRECT("'MMA Rev-Exp "&amp;$H2056&amp;"'!$A$8:$CA$8"),0),MATCH(IF($F2056="Q1","JANUARY - MARCH (Q1)",IF($F2056="Q2","APRIL - JUNE (Q2)",IF($F2056="Q3","JULY - SEPTEMBER (Q3)",IF($F2056="Q4","OCTOBER - DECEMBER (Q4)",0)))),INDIRECT("'MMA Rev-Exp "&amp;$H2056&amp;"'!$A$7:$CA$7"),0)+MATCH(O$1,INDIRECT("'MMA Rev-Exp "&amp;$H2056&amp;"'!$D$8:$CA$8"),0)-1)))</f>
        <v>1957897.15</v>
      </c>
      <c r="P2056" s="679">
        <f t="shared" ca="1" si="355"/>
        <v>173970.41999999998</v>
      </c>
      <c r="Q2056" s="679">
        <f t="shared" ca="1" si="355"/>
        <v>753738.01</v>
      </c>
      <c r="R2056" s="679">
        <f t="shared" ca="1" si="355"/>
        <v>187949.5</v>
      </c>
      <c r="S2056" s="679">
        <f t="shared" ca="1" si="355"/>
        <v>14388.199999999999</v>
      </c>
      <c r="T2056" s="679">
        <f t="shared" ca="1" si="355"/>
        <v>48306.44</v>
      </c>
      <c r="U2056" s="679">
        <f t="shared" ca="1" si="354"/>
        <v>157.04000000000002</v>
      </c>
      <c r="V2056" s="679">
        <f t="shared" ca="1" si="354"/>
        <v>5817.55</v>
      </c>
      <c r="W2056" s="679">
        <f t="shared" ca="1" si="354"/>
        <v>17736.849999999999</v>
      </c>
      <c r="X2056" s="679">
        <f t="shared" ca="1" si="354"/>
        <v>7395.82</v>
      </c>
      <c r="Y2056" s="679">
        <f t="shared" ca="1" si="354"/>
        <v>32675.089999999997</v>
      </c>
      <c r="Z2056" s="679">
        <f t="shared" ca="1" si="354"/>
        <v>0</v>
      </c>
      <c r="AA2056" t="str">
        <f t="shared" si="351"/>
        <v>ASR_Financial_Report_SHP21Final</v>
      </c>
      <c r="AB2056" s="960">
        <f t="shared" si="352"/>
        <v>44658</v>
      </c>
      <c r="AC2056" t="str">
        <f t="shared" si="353"/>
        <v>Unaudited</v>
      </c>
    </row>
    <row r="2057" spans="1:29" ht="30" x14ac:dyDescent="0.25">
      <c r="A2057" t="s">
        <v>420</v>
      </c>
      <c r="B2057" t="s">
        <v>1366</v>
      </c>
      <c r="C2057" t="s">
        <v>1367</v>
      </c>
      <c r="D2057">
        <v>1900</v>
      </c>
      <c r="E2057" s="960">
        <v>1</v>
      </c>
      <c r="F2057" t="s">
        <v>441</v>
      </c>
      <c r="G2057" s="960">
        <v>366</v>
      </c>
      <c r="H2057" t="s">
        <v>384</v>
      </c>
      <c r="I2057" s="961" t="s">
        <v>488</v>
      </c>
      <c r="J2057" s="961" t="s">
        <v>444</v>
      </c>
      <c r="K2057" s="961" t="s">
        <v>0</v>
      </c>
      <c r="L2057" s="940">
        <v>2.5</v>
      </c>
      <c r="M2057" s="961" t="s">
        <v>151</v>
      </c>
      <c r="N2057" s="679">
        <f t="shared" ca="1" si="348"/>
        <v>602134.45889011945</v>
      </c>
      <c r="O2057" s="679">
        <f t="shared" ca="1" si="355"/>
        <v>448445.03087252617</v>
      </c>
      <c r="P2057" s="679">
        <f t="shared" ca="1" si="355"/>
        <v>42195.922785649287</v>
      </c>
      <c r="Q2057" s="679">
        <f t="shared" ca="1" si="355"/>
        <v>68252.239841203307</v>
      </c>
      <c r="R2057" s="679">
        <f t="shared" ca="1" si="355"/>
        <v>28367.032123822366</v>
      </c>
      <c r="S2057" s="679">
        <f t="shared" ca="1" si="355"/>
        <v>-562.69899714645203</v>
      </c>
      <c r="T2057" s="679">
        <f t="shared" ca="1" si="355"/>
        <v>7864.3122791264268</v>
      </c>
      <c r="U2057" s="679">
        <f t="shared" ca="1" si="354"/>
        <v>-5.385557163071276</v>
      </c>
      <c r="V2057" s="679">
        <f t="shared" ca="1" si="354"/>
        <v>1754.1017000294974</v>
      </c>
      <c r="W2057" s="679">
        <f t="shared" ca="1" si="354"/>
        <v>1364.9657000313393</v>
      </c>
      <c r="X2057" s="679">
        <f t="shared" ca="1" si="354"/>
        <v>1143.9495890228463</v>
      </c>
      <c r="Y2057" s="679">
        <f t="shared" ca="1" si="354"/>
        <v>3314.9885530177535</v>
      </c>
      <c r="Z2057" s="679">
        <f t="shared" ca="1" si="354"/>
        <v>0</v>
      </c>
      <c r="AA2057" t="str">
        <f t="shared" si="351"/>
        <v>ASR_Financial_Report_SHP21Final</v>
      </c>
      <c r="AB2057" s="960">
        <f t="shared" si="352"/>
        <v>44658</v>
      </c>
      <c r="AC2057" t="str">
        <f t="shared" si="353"/>
        <v>Unaudited</v>
      </c>
    </row>
    <row r="2058" spans="1:29" x14ac:dyDescent="0.25">
      <c r="A2058" t="s">
        <v>420</v>
      </c>
      <c r="B2058" t="s">
        <v>1366</v>
      </c>
      <c r="C2058" t="s">
        <v>1367</v>
      </c>
      <c r="D2058">
        <v>1900</v>
      </c>
      <c r="E2058" s="960">
        <v>1</v>
      </c>
      <c r="F2058" t="s">
        <v>441</v>
      </c>
      <c r="G2058" s="960">
        <v>366</v>
      </c>
      <c r="H2058" t="s">
        <v>384</v>
      </c>
      <c r="I2058" s="940" t="s">
        <v>488</v>
      </c>
      <c r="J2058" s="940" t="s">
        <v>444</v>
      </c>
      <c r="K2058" s="940" t="s">
        <v>0</v>
      </c>
      <c r="L2058" s="940" t="s">
        <v>96</v>
      </c>
      <c r="M2058" s="961" t="s">
        <v>7</v>
      </c>
      <c r="N2058" s="679">
        <f t="shared" ca="1" si="348"/>
        <v>0</v>
      </c>
      <c r="O2058" s="679">
        <f t="shared" ca="1" si="355"/>
        <v>0</v>
      </c>
      <c r="P2058" s="679">
        <f t="shared" ca="1" si="355"/>
        <v>0</v>
      </c>
      <c r="Q2058" s="679">
        <f t="shared" ca="1" si="355"/>
        <v>0</v>
      </c>
      <c r="R2058" s="679">
        <f t="shared" ca="1" si="355"/>
        <v>0</v>
      </c>
      <c r="S2058" s="679">
        <f t="shared" ca="1" si="355"/>
        <v>0</v>
      </c>
      <c r="T2058" s="679">
        <f t="shared" ca="1" si="355"/>
        <v>0</v>
      </c>
      <c r="U2058" s="679">
        <f t="shared" ca="1" si="354"/>
        <v>0</v>
      </c>
      <c r="V2058" s="679">
        <f t="shared" ca="1" si="354"/>
        <v>0</v>
      </c>
      <c r="W2058" s="679">
        <f t="shared" ca="1" si="354"/>
        <v>0</v>
      </c>
      <c r="X2058" s="679">
        <f t="shared" ca="1" si="354"/>
        <v>0</v>
      </c>
      <c r="Y2058" s="679">
        <f t="shared" ca="1" si="354"/>
        <v>0</v>
      </c>
      <c r="Z2058" s="679">
        <f t="shared" ca="1" si="354"/>
        <v>0</v>
      </c>
      <c r="AA2058" t="str">
        <f t="shared" si="351"/>
        <v>ASR_Financial_Report_SHP21Final</v>
      </c>
      <c r="AB2058" s="960">
        <f t="shared" si="352"/>
        <v>44658</v>
      </c>
      <c r="AC2058" t="str">
        <f t="shared" si="353"/>
        <v>Unaudited</v>
      </c>
    </row>
    <row r="2059" spans="1:29" x14ac:dyDescent="0.25">
      <c r="A2059" t="s">
        <v>420</v>
      </c>
      <c r="B2059" t="s">
        <v>1366</v>
      </c>
      <c r="C2059" t="s">
        <v>1367</v>
      </c>
      <c r="D2059">
        <v>1900</v>
      </c>
      <c r="E2059" s="960">
        <v>1</v>
      </c>
      <c r="F2059" t="s">
        <v>441</v>
      </c>
      <c r="G2059" s="960">
        <v>366</v>
      </c>
      <c r="H2059" t="s">
        <v>384</v>
      </c>
      <c r="I2059" s="940" t="s">
        <v>488</v>
      </c>
      <c r="J2059" s="940" t="s">
        <v>444</v>
      </c>
      <c r="K2059" s="940" t="s">
        <v>0</v>
      </c>
      <c r="L2059" s="940" t="s">
        <v>152</v>
      </c>
      <c r="M2059" s="961" t="s">
        <v>451</v>
      </c>
      <c r="N2059" s="679">
        <f t="shared" ca="1" si="348"/>
        <v>0</v>
      </c>
      <c r="O2059" s="679">
        <f t="shared" ca="1" si="355"/>
        <v>0</v>
      </c>
      <c r="P2059" s="679">
        <f t="shared" ca="1" si="355"/>
        <v>0</v>
      </c>
      <c r="Q2059" s="679">
        <f t="shared" ca="1" si="355"/>
        <v>0</v>
      </c>
      <c r="R2059" s="679">
        <f t="shared" ca="1" si="355"/>
        <v>0</v>
      </c>
      <c r="S2059" s="679">
        <f t="shared" ca="1" si="355"/>
        <v>0</v>
      </c>
      <c r="T2059" s="679">
        <f t="shared" ca="1" si="355"/>
        <v>0</v>
      </c>
      <c r="U2059" s="679">
        <f t="shared" ca="1" si="354"/>
        <v>0</v>
      </c>
      <c r="V2059" s="679">
        <f t="shared" ca="1" si="354"/>
        <v>0</v>
      </c>
      <c r="W2059" s="679">
        <f t="shared" ca="1" si="354"/>
        <v>0</v>
      </c>
      <c r="X2059" s="679">
        <f t="shared" ca="1" si="354"/>
        <v>0</v>
      </c>
      <c r="Y2059" s="679">
        <f t="shared" ca="1" si="354"/>
        <v>0</v>
      </c>
      <c r="Z2059" s="679">
        <f t="shared" ca="1" si="354"/>
        <v>0</v>
      </c>
      <c r="AA2059" t="str">
        <f t="shared" si="351"/>
        <v>ASR_Financial_Report_SHP21Final</v>
      </c>
      <c r="AB2059" s="960">
        <f t="shared" si="352"/>
        <v>44658</v>
      </c>
      <c r="AC2059" t="str">
        <f t="shared" si="353"/>
        <v>Unaudited</v>
      </c>
    </row>
    <row r="2060" spans="1:29" x14ac:dyDescent="0.25">
      <c r="A2060" t="s">
        <v>420</v>
      </c>
      <c r="B2060" t="s">
        <v>1366</v>
      </c>
      <c r="C2060" t="s">
        <v>1367</v>
      </c>
      <c r="D2060">
        <v>1900</v>
      </c>
      <c r="E2060" s="960">
        <v>1</v>
      </c>
      <c r="F2060" t="s">
        <v>441</v>
      </c>
      <c r="G2060" s="960">
        <v>366</v>
      </c>
      <c r="H2060" t="s">
        <v>384</v>
      </c>
      <c r="I2060" s="940" t="s">
        <v>488</v>
      </c>
      <c r="J2060" s="940" t="s">
        <v>444</v>
      </c>
      <c r="K2060" s="940" t="s">
        <v>0</v>
      </c>
      <c r="L2060" s="940" t="s">
        <v>898</v>
      </c>
      <c r="M2060" s="961" t="s">
        <v>24</v>
      </c>
      <c r="N2060" s="679">
        <f t="shared" ca="1" si="348"/>
        <v>68573.8</v>
      </c>
      <c r="O2060" s="679">
        <f t="shared" ca="1" si="355"/>
        <v>0</v>
      </c>
      <c r="P2060" s="679">
        <f t="shared" ca="1" si="355"/>
        <v>0</v>
      </c>
      <c r="Q2060" s="679">
        <f t="shared" ca="1" si="355"/>
        <v>68573.8</v>
      </c>
      <c r="R2060" s="679">
        <f t="shared" ca="1" si="355"/>
        <v>0</v>
      </c>
      <c r="S2060" s="679">
        <f t="shared" ca="1" si="355"/>
        <v>0</v>
      </c>
      <c r="T2060" s="679">
        <f t="shared" ca="1" si="355"/>
        <v>0</v>
      </c>
      <c r="U2060" s="679">
        <f t="shared" ca="1" si="354"/>
        <v>0</v>
      </c>
      <c r="V2060" s="679">
        <f t="shared" ca="1" si="354"/>
        <v>0</v>
      </c>
      <c r="W2060" s="679">
        <f t="shared" ca="1" si="354"/>
        <v>0</v>
      </c>
      <c r="X2060" s="679">
        <f t="shared" ca="1" si="354"/>
        <v>0</v>
      </c>
      <c r="Y2060" s="679">
        <f t="shared" ca="1" si="354"/>
        <v>0</v>
      </c>
      <c r="Z2060" s="679">
        <f t="shared" ca="1" si="354"/>
        <v>0</v>
      </c>
      <c r="AA2060" t="str">
        <f t="shared" si="351"/>
        <v>ASR_Financial_Report_SHP21Final</v>
      </c>
      <c r="AB2060" s="960">
        <f t="shared" si="352"/>
        <v>44658</v>
      </c>
      <c r="AC2060" t="str">
        <f t="shared" si="353"/>
        <v>Unaudited</v>
      </c>
    </row>
    <row r="2061" spans="1:29" x14ac:dyDescent="0.25">
      <c r="A2061" t="s">
        <v>420</v>
      </c>
      <c r="B2061" t="s">
        <v>1366</v>
      </c>
      <c r="C2061" t="s">
        <v>1367</v>
      </c>
      <c r="D2061">
        <v>1900</v>
      </c>
      <c r="E2061" s="960">
        <v>1</v>
      </c>
      <c r="F2061" t="s">
        <v>441</v>
      </c>
      <c r="G2061" s="960">
        <v>366</v>
      </c>
      <c r="H2061" t="s">
        <v>384</v>
      </c>
      <c r="I2061" s="961" t="s">
        <v>488</v>
      </c>
      <c r="J2061" s="961" t="s">
        <v>444</v>
      </c>
      <c r="K2061" s="961" t="s">
        <v>53</v>
      </c>
      <c r="L2061" s="940">
        <v>3.1</v>
      </c>
      <c r="M2061" s="961" t="s">
        <v>33</v>
      </c>
      <c r="N2061" s="679">
        <f t="shared" ca="1" si="348"/>
        <v>12174539.700000059</v>
      </c>
      <c r="O2061" s="679">
        <f t="shared" ca="1" si="355"/>
        <v>8330563.6600000598</v>
      </c>
      <c r="P2061" s="679">
        <f t="shared" ca="1" si="355"/>
        <v>588958.64</v>
      </c>
      <c r="Q2061" s="679">
        <f t="shared" ca="1" si="355"/>
        <v>1948675.7999999989</v>
      </c>
      <c r="R2061" s="679">
        <f t="shared" ca="1" si="355"/>
        <v>724063.06</v>
      </c>
      <c r="S2061" s="679">
        <f t="shared" ca="1" si="355"/>
        <v>75680.260000000009</v>
      </c>
      <c r="T2061" s="679">
        <f t="shared" ca="1" si="355"/>
        <v>144602.93000000011</v>
      </c>
      <c r="U2061" s="679">
        <f t="shared" ref="U2061:V2064" ca="1" si="356">IF(OR(AND($F2061="PY",U$1&lt;&gt;"Prior Year"),AND($F2061&lt;&gt;"PY",U$1="Prior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"&amp;$H2061&amp;"'!$A$7:$CA$7"),0)+MATCH(U$1,INDIRECT("'MMA Rev-Exp "&amp;$H2061&amp;"'!$D$8:$CA$8"),0)-1)))</f>
        <v>929.53</v>
      </c>
      <c r="V2061" s="679">
        <f t="shared" ca="1" si="356"/>
        <v>63469.9</v>
      </c>
      <c r="W2061" s="679">
        <f t="shared" ref="W2061:W2124" ca="1" si="357">IF(OR(AND($F2061="PY",W$1&lt;&gt;"Prior Year"),AND($F2061&lt;&gt;"PY",W$1="Prior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"&amp;$H2061&amp;"'!$A$7:$CA$7"),0)+MATCH(W$1,INDIRECT("'MMA Rev-Exp "&amp;$H2061&amp;"'!$D$8:$CA$8"),0)-1)))</f>
        <v>15211.48</v>
      </c>
      <c r="X2061" s="679">
        <f t="shared" ref="X2061:Z2064" ca="1" si="358">IF(OR(AND($F2061="PY",X$1&lt;&gt;"Prior Year"),AND($F2061&lt;&gt;"PY",X$1="Prior Year")),0,INDEX(INDIRECT("'MMA Rev-Exp "&amp;$H2061&amp;"'!$A$1:$CA$200"),IF($J2061="Member Months",MATCH($J2061,INDIRECT("'MMA Rev-Exp "&amp;$H2061&amp;"'!$A$1:$A$200"),0),MATCH($L2061,INDIRECT("'MMA Rev-Exp "&amp;$H2061&amp;"'!$B$1:$B$200"),0)),IF($F2061="PY",MATCH("Prior Year Adjustments",INDIRECT("'MMA Rev-Exp "&amp;$H2061&amp;"'!$A$8:$CA$8"),0),MATCH(IF($F2061="Q1","JANUARY - MARCH (Q1)",IF($F2061="Q2","APRIL - JUNE (Q2)",IF($F2061="Q3","JULY - SEPTEMBER (Q3)",IF($F2061="Q4","OCTOBER - DECEMBER (Q4)",0)))),INDIRECT("'MMA Rev-Exp "&amp;$H2061&amp;"'!$A$7:$CA$7"),0)+MATCH(X$1,INDIRECT("'MMA Rev-Exp "&amp;$H2061&amp;"'!$D$8:$CA$8"),0)-1)))</f>
        <v>39900.729999999996</v>
      </c>
      <c r="Y2061" s="679">
        <f t="shared" ca="1" si="358"/>
        <v>242483.7099999999</v>
      </c>
      <c r="Z2061" s="679">
        <f t="shared" ca="1" si="358"/>
        <v>0</v>
      </c>
      <c r="AA2061" t="str">
        <f t="shared" si="351"/>
        <v>ASR_Financial_Report_SHP21Final</v>
      </c>
      <c r="AB2061" s="960">
        <f t="shared" si="352"/>
        <v>44658</v>
      </c>
      <c r="AC2061" t="str">
        <f t="shared" si="353"/>
        <v>Unaudited</v>
      </c>
    </row>
    <row r="2062" spans="1:29" x14ac:dyDescent="0.25">
      <c r="A2062" t="s">
        <v>420</v>
      </c>
      <c r="B2062" t="s">
        <v>1366</v>
      </c>
      <c r="C2062" t="s">
        <v>1367</v>
      </c>
      <c r="D2062">
        <v>1900</v>
      </c>
      <c r="E2062" s="960">
        <v>1</v>
      </c>
      <c r="F2062" t="s">
        <v>441</v>
      </c>
      <c r="G2062" s="960">
        <v>366</v>
      </c>
      <c r="H2062" t="s">
        <v>384</v>
      </c>
      <c r="I2062" s="961" t="s">
        <v>488</v>
      </c>
      <c r="J2062" s="961" t="s">
        <v>444</v>
      </c>
      <c r="K2062" s="961" t="s">
        <v>53</v>
      </c>
      <c r="L2062" s="940">
        <v>3.2</v>
      </c>
      <c r="M2062" s="961" t="s">
        <v>34</v>
      </c>
      <c r="N2062" s="679">
        <f t="shared" ca="1" si="348"/>
        <v>5312.05</v>
      </c>
      <c r="O2062" s="679">
        <f t="shared" ca="1" si="355"/>
        <v>2841.53</v>
      </c>
      <c r="P2062" s="679">
        <f t="shared" ca="1" si="355"/>
        <v>-1</v>
      </c>
      <c r="Q2062" s="679">
        <f t="shared" ca="1" si="355"/>
        <v>265.37</v>
      </c>
      <c r="R2062" s="679">
        <f t="shared" ca="1" si="355"/>
        <v>0</v>
      </c>
      <c r="S2062" s="679">
        <f t="shared" ca="1" si="355"/>
        <v>100</v>
      </c>
      <c r="T2062" s="679">
        <f t="shared" ca="1" si="355"/>
        <v>428.64</v>
      </c>
      <c r="U2062" s="679">
        <f t="shared" ca="1" si="356"/>
        <v>315</v>
      </c>
      <c r="V2062" s="679">
        <f t="shared" ca="1" si="356"/>
        <v>0</v>
      </c>
      <c r="W2062" s="679">
        <f t="shared" ca="1" si="357"/>
        <v>1000.16</v>
      </c>
      <c r="X2062" s="679">
        <f t="shared" ca="1" si="358"/>
        <v>362.35</v>
      </c>
      <c r="Y2062" s="679">
        <f t="shared" ca="1" si="358"/>
        <v>0</v>
      </c>
      <c r="Z2062" s="679">
        <f t="shared" ca="1" si="358"/>
        <v>0</v>
      </c>
      <c r="AA2062" t="str">
        <f t="shared" si="351"/>
        <v>ASR_Financial_Report_SHP21Final</v>
      </c>
      <c r="AB2062" s="960">
        <f t="shared" si="352"/>
        <v>44658</v>
      </c>
      <c r="AC2062" t="str">
        <f t="shared" si="353"/>
        <v>Unaudited</v>
      </c>
    </row>
    <row r="2063" spans="1:29" x14ac:dyDescent="0.25">
      <c r="A2063" t="s">
        <v>420</v>
      </c>
      <c r="B2063" t="s">
        <v>1366</v>
      </c>
      <c r="C2063" t="s">
        <v>1367</v>
      </c>
      <c r="D2063">
        <v>1900</v>
      </c>
      <c r="E2063" s="960">
        <v>1</v>
      </c>
      <c r="F2063" t="s">
        <v>441</v>
      </c>
      <c r="G2063" s="960">
        <v>366</v>
      </c>
      <c r="H2063" t="s">
        <v>384</v>
      </c>
      <c r="I2063" s="961" t="s">
        <v>488</v>
      </c>
      <c r="J2063" s="961" t="s">
        <v>444</v>
      </c>
      <c r="K2063" s="961" t="s">
        <v>53</v>
      </c>
      <c r="L2063" s="940">
        <v>3.3</v>
      </c>
      <c r="M2063" s="961" t="s">
        <v>54</v>
      </c>
      <c r="N2063" s="679">
        <f t="shared" ca="1" si="348"/>
        <v>130732.1599999998</v>
      </c>
      <c r="O2063" s="679">
        <f t="shared" ca="1" si="355"/>
        <v>108836.1299999998</v>
      </c>
      <c r="P2063" s="679">
        <f t="shared" ca="1" si="355"/>
        <v>11409.75</v>
      </c>
      <c r="Q2063" s="679">
        <f t="shared" ca="1" si="355"/>
        <v>5611.38</v>
      </c>
      <c r="R2063" s="679">
        <f t="shared" ca="1" si="355"/>
        <v>2754.12</v>
      </c>
      <c r="S2063" s="679">
        <f t="shared" ca="1" si="355"/>
        <v>411.58</v>
      </c>
      <c r="T2063" s="679">
        <f t="shared" ca="1" si="355"/>
        <v>505.86</v>
      </c>
      <c r="U2063" s="679">
        <f t="shared" ca="1" si="356"/>
        <v>108</v>
      </c>
      <c r="V2063" s="679">
        <f t="shared" ca="1" si="356"/>
        <v>688.78</v>
      </c>
      <c r="W2063" s="679">
        <f t="shared" ca="1" si="357"/>
        <v>0</v>
      </c>
      <c r="X2063" s="679">
        <f t="shared" ca="1" si="358"/>
        <v>22.22</v>
      </c>
      <c r="Y2063" s="679">
        <f t="shared" ca="1" si="358"/>
        <v>384.34000000000003</v>
      </c>
      <c r="Z2063" s="679">
        <f t="shared" ca="1" si="358"/>
        <v>0</v>
      </c>
      <c r="AA2063" t="str">
        <f t="shared" si="351"/>
        <v>ASR_Financial_Report_SHP21Final</v>
      </c>
      <c r="AB2063" s="960">
        <f t="shared" si="352"/>
        <v>44658</v>
      </c>
      <c r="AC2063" t="str">
        <f t="shared" si="353"/>
        <v>Unaudited</v>
      </c>
    </row>
    <row r="2064" spans="1:29" x14ac:dyDescent="0.25">
      <c r="A2064" t="s">
        <v>420</v>
      </c>
      <c r="B2064" t="s">
        <v>1366</v>
      </c>
      <c r="C2064" t="s">
        <v>1367</v>
      </c>
      <c r="D2064">
        <v>1900</v>
      </c>
      <c r="E2064" s="960">
        <v>1</v>
      </c>
      <c r="F2064" t="s">
        <v>441</v>
      </c>
      <c r="G2064" s="960">
        <v>366</v>
      </c>
      <c r="H2064" t="s">
        <v>384</v>
      </c>
      <c r="I2064" s="961" t="s">
        <v>488</v>
      </c>
      <c r="J2064" s="961" t="s">
        <v>444</v>
      </c>
      <c r="K2064" s="961" t="s">
        <v>53</v>
      </c>
      <c r="L2064" s="940" t="s">
        <v>44</v>
      </c>
      <c r="M2064" s="961" t="s">
        <v>153</v>
      </c>
      <c r="N2064" s="679">
        <f t="shared" ca="1" si="348"/>
        <v>0</v>
      </c>
      <c r="O2064" s="679">
        <f t="shared" ca="1" si="355"/>
        <v>0</v>
      </c>
      <c r="P2064" s="679">
        <f t="shared" ca="1" si="355"/>
        <v>0</v>
      </c>
      <c r="Q2064" s="679">
        <f t="shared" ca="1" si="355"/>
        <v>0</v>
      </c>
      <c r="R2064" s="679">
        <f t="shared" ca="1" si="355"/>
        <v>0</v>
      </c>
      <c r="S2064" s="679">
        <f t="shared" ca="1" si="355"/>
        <v>0</v>
      </c>
      <c r="T2064" s="679">
        <f t="shared" ca="1" si="355"/>
        <v>0</v>
      </c>
      <c r="U2064" s="679">
        <f t="shared" ca="1" si="356"/>
        <v>0</v>
      </c>
      <c r="V2064" s="679">
        <f t="shared" ca="1" si="356"/>
        <v>0</v>
      </c>
      <c r="W2064" s="679">
        <f t="shared" ca="1" si="357"/>
        <v>0</v>
      </c>
      <c r="X2064" s="679">
        <f t="shared" ca="1" si="358"/>
        <v>0</v>
      </c>
      <c r="Y2064" s="679">
        <f t="shared" ca="1" si="358"/>
        <v>0</v>
      </c>
      <c r="Z2064" s="679">
        <f t="shared" ca="1" si="358"/>
        <v>0</v>
      </c>
      <c r="AA2064" t="str">
        <f t="shared" si="351"/>
        <v>ASR_Financial_Report_SHP21Final</v>
      </c>
      <c r="AB2064" s="960">
        <f t="shared" si="352"/>
        <v>44658</v>
      </c>
      <c r="AC2064" t="str">
        <f t="shared" si="353"/>
        <v>Unaudited</v>
      </c>
    </row>
    <row r="2065" spans="1:29" x14ac:dyDescent="0.25">
      <c r="A2065" t="s">
        <v>420</v>
      </c>
      <c r="B2065" t="s">
        <v>1366</v>
      </c>
      <c r="C2065" t="s">
        <v>1367</v>
      </c>
      <c r="D2065">
        <v>1900</v>
      </c>
      <c r="E2065" s="960">
        <v>1</v>
      </c>
      <c r="F2065" t="s">
        <v>441</v>
      </c>
      <c r="G2065" s="960">
        <v>366</v>
      </c>
      <c r="H2065" t="s">
        <v>384</v>
      </c>
      <c r="I2065" s="961" t="s">
        <v>488</v>
      </c>
      <c r="J2065" s="961" t="s">
        <v>444</v>
      </c>
      <c r="K2065" s="961" t="s">
        <v>53</v>
      </c>
      <c r="L2065" s="956" t="s">
        <v>41</v>
      </c>
      <c r="M2065" s="961" t="s">
        <v>52</v>
      </c>
      <c r="N2065" s="679">
        <f t="shared" ca="1" si="348"/>
        <v>3107098.499976804</v>
      </c>
      <c r="O2065" s="679">
        <f ca="1">IF(OR(AND($F2065="PY",O$1&lt;&gt;"Prior Year"),AND($F2065&lt;&gt;"PY",O$1="Prior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"&amp;$H2065&amp;"'!$A$7:$CA$7"),0)+MATCH(O$1,INDIRECT("'MMA Rev-Exp "&amp;$H2065&amp;"'!$D$8:$CA$8"),0)-1)))</f>
        <v>2549561.9499768596</v>
      </c>
      <c r="P2065" s="679">
        <f ca="1">IF(OR(AND($F2065="PY",P$1&lt;&gt;"Prior Year"),AND($F2065&lt;&gt;"PY",P$1="Prior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"&amp;$H2065&amp;"'!$A$7:$CA$7"),0)+MATCH(P$1,INDIRECT("'MMA Rev-Exp "&amp;$H2065&amp;"'!$D$8:$CA$8"),0)-1)))</f>
        <v>159410.89999999301</v>
      </c>
      <c r="Q2065" s="679">
        <f ca="1">IF(OR(AND($F2065="PY",Q$1&lt;&gt;"Prior Year"),AND($F2065&lt;&gt;"PY",Q$1="Prior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"&amp;$H2065&amp;"'!$A$7:$CA$7"),0)+MATCH(Q$1,INDIRECT("'MMA Rev-Exp "&amp;$H2065&amp;"'!$D$8:$CA$8"),0)-1)))</f>
        <v>229839.23999994301</v>
      </c>
      <c r="R2065" s="679">
        <f t="shared" ref="O2065:Z2088" ca="1" si="35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98413.450000006196</v>
      </c>
      <c r="S2065" s="679">
        <f t="shared" ca="1" si="359"/>
        <v>36213.960000001804</v>
      </c>
      <c r="T2065" s="679">
        <f t="shared" ca="1" si="359"/>
        <v>5810.4700000000603</v>
      </c>
      <c r="U2065" s="679">
        <f t="shared" ca="1" si="359"/>
        <v>618.59999999999798</v>
      </c>
      <c r="V2065" s="679">
        <f t="shared" ca="1" si="359"/>
        <v>7634.2800000000298</v>
      </c>
      <c r="W2065" s="679">
        <f t="shared" ca="1" si="357"/>
        <v>708.34999999999695</v>
      </c>
      <c r="X2065" s="679">
        <f t="shared" ca="1" si="359"/>
        <v>6450.29</v>
      </c>
      <c r="Y2065" s="679">
        <f t="shared" ca="1" si="359"/>
        <v>12437.0099999996</v>
      </c>
      <c r="Z2065" s="679">
        <f t="shared" ca="1" si="359"/>
        <v>0</v>
      </c>
      <c r="AA2065" t="str">
        <f t="shared" si="351"/>
        <v>ASR_Financial_Report_SHP21Final</v>
      </c>
      <c r="AB2065" s="960">
        <f t="shared" si="352"/>
        <v>44658</v>
      </c>
      <c r="AC2065" t="str">
        <f t="shared" si="353"/>
        <v>Unaudited</v>
      </c>
    </row>
    <row r="2066" spans="1:29" x14ac:dyDescent="0.25">
      <c r="A2066" t="s">
        <v>420</v>
      </c>
      <c r="B2066" t="s">
        <v>1366</v>
      </c>
      <c r="C2066" t="s">
        <v>1367</v>
      </c>
      <c r="D2066">
        <v>1900</v>
      </c>
      <c r="E2066" s="960">
        <v>1</v>
      </c>
      <c r="F2066" t="s">
        <v>441</v>
      </c>
      <c r="G2066" s="960">
        <v>366</v>
      </c>
      <c r="H2066" t="s">
        <v>384</v>
      </c>
      <c r="I2066" s="961" t="s">
        <v>488</v>
      </c>
      <c r="J2066" s="961" t="s">
        <v>444</v>
      </c>
      <c r="K2066" s="961" t="s">
        <v>53</v>
      </c>
      <c r="L2066" s="940" t="s">
        <v>42</v>
      </c>
      <c r="M2066" s="961" t="s">
        <v>154</v>
      </c>
      <c r="N2066" s="679">
        <f t="shared" ca="1" si="348"/>
        <v>1063494.0536888393</v>
      </c>
      <c r="O2066" s="679">
        <f t="shared" ca="1" si="359"/>
        <v>797335.22821612295</v>
      </c>
      <c r="P2066" s="679">
        <f t="shared" ca="1" si="359"/>
        <v>56702.249056197841</v>
      </c>
      <c r="Q2066" s="679">
        <f t="shared" ca="1" si="359"/>
        <v>128697.3917191736</v>
      </c>
      <c r="R2066" s="679">
        <f t="shared" ca="1" si="359"/>
        <v>47857.04484408431</v>
      </c>
      <c r="S2066" s="679">
        <f t="shared" ca="1" si="359"/>
        <v>-1789.9529773109496</v>
      </c>
      <c r="T2066" s="679">
        <f t="shared" ca="1" si="359"/>
        <v>13745.416124048579</v>
      </c>
      <c r="U2066" s="679">
        <f t="shared" ca="1" si="359"/>
        <v>-31.764130844764704</v>
      </c>
      <c r="V2066" s="679">
        <f t="shared" ca="1" si="359"/>
        <v>4224.4607475945259</v>
      </c>
      <c r="W2066" s="679">
        <f t="shared" ca="1" si="357"/>
        <v>1067.4961805700468</v>
      </c>
      <c r="X2066" s="679">
        <f t="shared" ca="1" si="359"/>
        <v>2393.329658783417</v>
      </c>
      <c r="Y2066" s="679">
        <f t="shared" ca="1" si="359"/>
        <v>13293.154250419737</v>
      </c>
      <c r="Z2066" s="679">
        <f t="shared" ca="1" si="359"/>
        <v>0</v>
      </c>
      <c r="AA2066" t="str">
        <f t="shared" si="351"/>
        <v>ASR_Financial_Report_SHP21Final</v>
      </c>
      <c r="AB2066" s="960">
        <f t="shared" si="352"/>
        <v>44658</v>
      </c>
      <c r="AC2066" t="str">
        <f t="shared" si="353"/>
        <v>Unaudited</v>
      </c>
    </row>
    <row r="2067" spans="1:29" x14ac:dyDescent="0.25">
      <c r="A2067" t="s">
        <v>420</v>
      </c>
      <c r="B2067" t="s">
        <v>1366</v>
      </c>
      <c r="C2067" t="s">
        <v>1367</v>
      </c>
      <c r="D2067">
        <v>1900</v>
      </c>
      <c r="E2067" s="960">
        <v>1</v>
      </c>
      <c r="F2067" t="s">
        <v>441</v>
      </c>
      <c r="G2067" s="960">
        <v>366</v>
      </c>
      <c r="H2067" t="s">
        <v>384</v>
      </c>
      <c r="I2067" s="940" t="s">
        <v>488</v>
      </c>
      <c r="J2067" s="940" t="s">
        <v>444</v>
      </c>
      <c r="K2067" s="940" t="s">
        <v>53</v>
      </c>
      <c r="L2067" s="940" t="s">
        <v>43</v>
      </c>
      <c r="M2067" s="961" t="s">
        <v>462</v>
      </c>
      <c r="N2067" s="679">
        <f t="shared" ca="1" si="348"/>
        <v>0</v>
      </c>
      <c r="O2067" s="679">
        <f t="shared" ca="1" si="359"/>
        <v>0</v>
      </c>
      <c r="P2067" s="679">
        <f t="shared" ca="1" si="359"/>
        <v>0</v>
      </c>
      <c r="Q2067" s="679">
        <f t="shared" ca="1" si="359"/>
        <v>0</v>
      </c>
      <c r="R2067" s="679">
        <f t="shared" ca="1" si="359"/>
        <v>0</v>
      </c>
      <c r="S2067" s="679">
        <f t="shared" ca="1" si="359"/>
        <v>0</v>
      </c>
      <c r="T2067" s="679">
        <f t="shared" ca="1" si="359"/>
        <v>0</v>
      </c>
      <c r="U2067" s="679">
        <f t="shared" ca="1" si="359"/>
        <v>0</v>
      </c>
      <c r="V2067" s="679">
        <f t="shared" ca="1" si="359"/>
        <v>0</v>
      </c>
      <c r="W2067" s="679">
        <f t="shared" ca="1" si="357"/>
        <v>0</v>
      </c>
      <c r="X2067" s="679">
        <f t="shared" ca="1" si="359"/>
        <v>0</v>
      </c>
      <c r="Y2067" s="679">
        <f t="shared" ca="1" si="359"/>
        <v>0</v>
      </c>
      <c r="Z2067" s="679">
        <f t="shared" ca="1" si="359"/>
        <v>0</v>
      </c>
      <c r="AA2067" t="str">
        <f t="shared" si="351"/>
        <v>ASR_Financial_Report_SHP21Final</v>
      </c>
      <c r="AB2067" s="960">
        <f t="shared" si="352"/>
        <v>44658</v>
      </c>
      <c r="AC2067" t="str">
        <f t="shared" si="353"/>
        <v>Unaudited</v>
      </c>
    </row>
    <row r="2068" spans="1:29" x14ac:dyDescent="0.25">
      <c r="A2068" t="s">
        <v>420</v>
      </c>
      <c r="B2068" t="s">
        <v>1366</v>
      </c>
      <c r="C2068" t="s">
        <v>1367</v>
      </c>
      <c r="D2068">
        <v>1900</v>
      </c>
      <c r="E2068" s="960">
        <v>1</v>
      </c>
      <c r="F2068" t="s">
        <v>441</v>
      </c>
      <c r="G2068" s="960">
        <v>366</v>
      </c>
      <c r="H2068" t="s">
        <v>384</v>
      </c>
      <c r="I2068" s="961" t="s">
        <v>488</v>
      </c>
      <c r="J2068" s="961" t="s">
        <v>444</v>
      </c>
      <c r="K2068" s="961" t="s">
        <v>901</v>
      </c>
      <c r="L2068" s="940" t="s">
        <v>902</v>
      </c>
      <c r="M2068" s="961" t="s">
        <v>901</v>
      </c>
      <c r="N2068" s="679">
        <f t="shared" ca="1" si="348"/>
        <v>1005604.24</v>
      </c>
      <c r="O2068" s="679">
        <f t="shared" ca="1" si="359"/>
        <v>922261.79999999993</v>
      </c>
      <c r="P2068" s="679">
        <f t="shared" ca="1" si="359"/>
        <v>64890.25</v>
      </c>
      <c r="Q2068" s="679">
        <f t="shared" ca="1" si="359"/>
        <v>3917.55</v>
      </c>
      <c r="R2068" s="679">
        <f t="shared" ca="1" si="359"/>
        <v>2637.39</v>
      </c>
      <c r="S2068" s="679">
        <f t="shared" ca="1" si="359"/>
        <v>0</v>
      </c>
      <c r="T2068" s="679">
        <f t="shared" ca="1" si="359"/>
        <v>3319.15</v>
      </c>
      <c r="U2068" s="679">
        <f t="shared" ca="1" si="359"/>
        <v>0</v>
      </c>
      <c r="V2068" s="679">
        <f t="shared" ca="1" si="359"/>
        <v>8578.0999999999985</v>
      </c>
      <c r="W2068" s="679">
        <f t="shared" ca="1" si="357"/>
        <v>0</v>
      </c>
      <c r="X2068" s="679">
        <f t="shared" ca="1" si="359"/>
        <v>0</v>
      </c>
      <c r="Y2068" s="679">
        <f t="shared" ca="1" si="359"/>
        <v>0</v>
      </c>
      <c r="Z2068" s="679">
        <f t="shared" ca="1" si="359"/>
        <v>0</v>
      </c>
      <c r="AA2068" t="str">
        <f t="shared" si="351"/>
        <v>ASR_Financial_Report_SHP21Final</v>
      </c>
      <c r="AB2068" s="960">
        <f t="shared" si="352"/>
        <v>44658</v>
      </c>
      <c r="AC2068" t="str">
        <f t="shared" si="353"/>
        <v>Unaudited</v>
      </c>
    </row>
    <row r="2069" spans="1:29" x14ac:dyDescent="0.25">
      <c r="A2069" t="s">
        <v>420</v>
      </c>
      <c r="B2069" t="s">
        <v>1366</v>
      </c>
      <c r="C2069" t="s">
        <v>1367</v>
      </c>
      <c r="D2069">
        <v>1900</v>
      </c>
      <c r="E2069" s="960">
        <v>1</v>
      </c>
      <c r="F2069" t="s">
        <v>441</v>
      </c>
      <c r="G2069" s="960">
        <v>366</v>
      </c>
      <c r="H2069" t="s">
        <v>384</v>
      </c>
      <c r="I2069" s="940" t="s">
        <v>488</v>
      </c>
      <c r="J2069" s="940" t="s">
        <v>444</v>
      </c>
      <c r="K2069" s="940" t="s">
        <v>901</v>
      </c>
      <c r="L2069" s="940" t="s">
        <v>903</v>
      </c>
      <c r="M2069" s="940" t="s">
        <v>906</v>
      </c>
      <c r="N2069" s="679">
        <f t="shared" ca="1" si="348"/>
        <v>94542.262820041549</v>
      </c>
      <c r="O2069" s="679">
        <f t="shared" ca="1" si="359"/>
        <v>87103.861984604577</v>
      </c>
      <c r="P2069" s="679">
        <f t="shared" ca="1" si="359"/>
        <v>6128.6192056816026</v>
      </c>
      <c r="Q2069" s="679">
        <f t="shared" ca="1" si="359"/>
        <v>257.90372893313446</v>
      </c>
      <c r="R2069" s="679">
        <f t="shared" ca="1" si="359"/>
        <v>173.63697470695919</v>
      </c>
      <c r="S2069" s="679">
        <f t="shared" ca="1" si="359"/>
        <v>0</v>
      </c>
      <c r="T2069" s="679">
        <f t="shared" ca="1" si="359"/>
        <v>313.48016746025991</v>
      </c>
      <c r="U2069" s="679">
        <f t="shared" ca="1" si="359"/>
        <v>0</v>
      </c>
      <c r="V2069" s="679">
        <f t="shared" ca="1" si="359"/>
        <v>564.7607586550148</v>
      </c>
      <c r="W2069" s="679">
        <f t="shared" ca="1" si="357"/>
        <v>0</v>
      </c>
      <c r="X2069" s="679">
        <f t="shared" ca="1" si="359"/>
        <v>0</v>
      </c>
      <c r="Y2069" s="679">
        <f t="shared" ca="1" si="359"/>
        <v>0</v>
      </c>
      <c r="Z2069" s="679">
        <f t="shared" ca="1" si="359"/>
        <v>0</v>
      </c>
      <c r="AA2069" t="str">
        <f t="shared" si="351"/>
        <v>ASR_Financial_Report_SHP21Final</v>
      </c>
      <c r="AB2069" s="960">
        <f t="shared" si="352"/>
        <v>44658</v>
      </c>
      <c r="AC2069" t="str">
        <f t="shared" si="353"/>
        <v>Unaudited</v>
      </c>
    </row>
    <row r="2070" spans="1:29" x14ac:dyDescent="0.25">
      <c r="A2070" t="s">
        <v>420</v>
      </c>
      <c r="B2070" t="s">
        <v>1366</v>
      </c>
      <c r="C2070" t="s">
        <v>1367</v>
      </c>
      <c r="D2070">
        <v>1900</v>
      </c>
      <c r="E2070" s="960">
        <v>1</v>
      </c>
      <c r="F2070" t="s">
        <v>441</v>
      </c>
      <c r="G2070" s="960">
        <v>366</v>
      </c>
      <c r="H2070" t="s">
        <v>384</v>
      </c>
      <c r="I2070" s="940" t="s">
        <v>488</v>
      </c>
      <c r="J2070" s="940" t="s">
        <v>444</v>
      </c>
      <c r="K2070" s="940" t="s">
        <v>901</v>
      </c>
      <c r="L2070" s="940" t="s">
        <v>904</v>
      </c>
      <c r="M2070" s="961" t="s">
        <v>907</v>
      </c>
      <c r="N2070" s="679">
        <f t="shared" ca="1" si="348"/>
        <v>0</v>
      </c>
      <c r="O2070" s="679">
        <f t="shared" ca="1" si="359"/>
        <v>0</v>
      </c>
      <c r="P2070" s="679">
        <f t="shared" ca="1" si="359"/>
        <v>0</v>
      </c>
      <c r="Q2070" s="679">
        <f t="shared" ca="1" si="359"/>
        <v>0</v>
      </c>
      <c r="R2070" s="679">
        <f t="shared" ca="1" si="359"/>
        <v>0</v>
      </c>
      <c r="S2070" s="679">
        <f t="shared" ca="1" si="359"/>
        <v>0</v>
      </c>
      <c r="T2070" s="679">
        <f t="shared" ca="1" si="359"/>
        <v>0</v>
      </c>
      <c r="U2070" s="679">
        <f t="shared" ca="1" si="359"/>
        <v>0</v>
      </c>
      <c r="V2070" s="679">
        <f t="shared" ca="1" si="359"/>
        <v>0</v>
      </c>
      <c r="W2070" s="679">
        <f t="shared" ca="1" si="357"/>
        <v>0</v>
      </c>
      <c r="X2070" s="679">
        <f t="shared" ca="1" si="359"/>
        <v>0</v>
      </c>
      <c r="Y2070" s="679">
        <f t="shared" ca="1" si="359"/>
        <v>0</v>
      </c>
      <c r="Z2070" s="679">
        <f t="shared" ca="1" si="359"/>
        <v>0</v>
      </c>
      <c r="AA2070" t="str">
        <f t="shared" si="351"/>
        <v>ASR_Financial_Report_SHP21Final</v>
      </c>
      <c r="AB2070" s="960">
        <f t="shared" si="352"/>
        <v>44658</v>
      </c>
      <c r="AC2070" t="str">
        <f t="shared" si="353"/>
        <v>Unaudited</v>
      </c>
    </row>
    <row r="2071" spans="1:29" x14ac:dyDescent="0.25">
      <c r="A2071" t="s">
        <v>420</v>
      </c>
      <c r="B2071" t="s">
        <v>1366</v>
      </c>
      <c r="C2071" t="s">
        <v>1367</v>
      </c>
      <c r="D2071">
        <v>1900</v>
      </c>
      <c r="E2071" s="960">
        <v>1</v>
      </c>
      <c r="F2071" t="s">
        <v>441</v>
      </c>
      <c r="G2071" s="960">
        <v>366</v>
      </c>
      <c r="H2071" t="s">
        <v>384</v>
      </c>
      <c r="I2071" s="940" t="s">
        <v>488</v>
      </c>
      <c r="J2071" s="940" t="s">
        <v>444</v>
      </c>
      <c r="K2071" s="940" t="s">
        <v>445</v>
      </c>
      <c r="L2071" s="940">
        <v>5.0999999999999996</v>
      </c>
      <c r="M2071" s="961" t="s">
        <v>37</v>
      </c>
      <c r="N2071" s="679">
        <f t="shared" ca="1" si="348"/>
        <v>3022685.5100000007</v>
      </c>
      <c r="O2071" s="679">
        <f t="shared" ca="1" si="359"/>
        <v>1203846.7100000002</v>
      </c>
      <c r="P2071" s="679">
        <f t="shared" ca="1" si="359"/>
        <v>686999.34</v>
      </c>
      <c r="Q2071" s="679">
        <f t="shared" ca="1" si="359"/>
        <v>220471.54</v>
      </c>
      <c r="R2071" s="679">
        <f t="shared" ca="1" si="359"/>
        <v>696222.66</v>
      </c>
      <c r="S2071" s="679">
        <f t="shared" ca="1" si="359"/>
        <v>35512.58</v>
      </c>
      <c r="T2071" s="679">
        <f t="shared" ca="1" si="359"/>
        <v>79682.45</v>
      </c>
      <c r="U2071" s="679">
        <f t="shared" ca="1" si="359"/>
        <v>1124.0899999999999</v>
      </c>
      <c r="V2071" s="679">
        <f t="shared" ca="1" si="359"/>
        <v>21735.519999999997</v>
      </c>
      <c r="W2071" s="679">
        <f t="shared" ca="1" si="357"/>
        <v>1460.9499999999998</v>
      </c>
      <c r="X2071" s="679">
        <f t="shared" ca="1" si="359"/>
        <v>28503.040000000001</v>
      </c>
      <c r="Y2071" s="679">
        <f t="shared" ca="1" si="359"/>
        <v>47126.62999999999</v>
      </c>
      <c r="Z2071" s="679">
        <f t="shared" ca="1" si="359"/>
        <v>0</v>
      </c>
      <c r="AA2071" t="str">
        <f t="shared" si="351"/>
        <v>ASR_Financial_Report_SHP21Final</v>
      </c>
      <c r="AB2071" s="960">
        <f t="shared" si="352"/>
        <v>44658</v>
      </c>
      <c r="AC2071" t="str">
        <f t="shared" si="353"/>
        <v>Unaudited</v>
      </c>
    </row>
    <row r="2072" spans="1:29" ht="30" x14ac:dyDescent="0.25">
      <c r="A2072" t="s">
        <v>420</v>
      </c>
      <c r="B2072" t="s">
        <v>1366</v>
      </c>
      <c r="C2072" t="s">
        <v>1367</v>
      </c>
      <c r="D2072">
        <v>1900</v>
      </c>
      <c r="E2072" s="960">
        <v>1</v>
      </c>
      <c r="F2072" t="s">
        <v>441</v>
      </c>
      <c r="G2072" s="960">
        <v>366</v>
      </c>
      <c r="H2072" t="s">
        <v>384</v>
      </c>
      <c r="I2072" s="940" t="s">
        <v>488</v>
      </c>
      <c r="J2072" s="940" t="s">
        <v>444</v>
      </c>
      <c r="K2072" s="940" t="s">
        <v>445</v>
      </c>
      <c r="L2072" s="940">
        <v>5.2</v>
      </c>
      <c r="M2072" s="961" t="s">
        <v>303</v>
      </c>
      <c r="N2072" s="679">
        <f t="shared" ca="1" si="348"/>
        <v>0</v>
      </c>
      <c r="O2072" s="679">
        <f t="shared" ca="1" si="359"/>
        <v>0</v>
      </c>
      <c r="P2072" s="679">
        <f t="shared" ca="1" si="359"/>
        <v>0</v>
      </c>
      <c r="Q2072" s="679">
        <f t="shared" ca="1" si="359"/>
        <v>0</v>
      </c>
      <c r="R2072" s="679">
        <f t="shared" ca="1" si="359"/>
        <v>0</v>
      </c>
      <c r="S2072" s="679">
        <f t="shared" ca="1" si="359"/>
        <v>0</v>
      </c>
      <c r="T2072" s="679">
        <f t="shared" ca="1" si="359"/>
        <v>0</v>
      </c>
      <c r="U2072" s="679">
        <f t="shared" ca="1" si="359"/>
        <v>0</v>
      </c>
      <c r="V2072" s="679">
        <f t="shared" ca="1" si="359"/>
        <v>0</v>
      </c>
      <c r="W2072" s="679">
        <f t="shared" ca="1" si="357"/>
        <v>0</v>
      </c>
      <c r="X2072" s="679">
        <f t="shared" ca="1" si="359"/>
        <v>0</v>
      </c>
      <c r="Y2072" s="679">
        <f t="shared" ca="1" si="359"/>
        <v>0</v>
      </c>
      <c r="Z2072" s="679">
        <f t="shared" ca="1" si="359"/>
        <v>0</v>
      </c>
      <c r="AA2072" t="str">
        <f t="shared" si="351"/>
        <v>ASR_Financial_Report_SHP21Final</v>
      </c>
      <c r="AB2072" s="960">
        <f t="shared" si="352"/>
        <v>44658</v>
      </c>
      <c r="AC2072" t="str">
        <f t="shared" si="353"/>
        <v>Unaudited</v>
      </c>
    </row>
    <row r="2073" spans="1:29" ht="30" x14ac:dyDescent="0.25">
      <c r="A2073" t="s">
        <v>420</v>
      </c>
      <c r="B2073" t="s">
        <v>1366</v>
      </c>
      <c r="C2073" t="s">
        <v>1367</v>
      </c>
      <c r="D2073">
        <v>1900</v>
      </c>
      <c r="E2073" s="960">
        <v>1</v>
      </c>
      <c r="F2073" t="s">
        <v>441</v>
      </c>
      <c r="G2073" s="960">
        <v>366</v>
      </c>
      <c r="H2073" t="s">
        <v>384</v>
      </c>
      <c r="I2073" s="940" t="s">
        <v>488</v>
      </c>
      <c r="J2073" s="940" t="s">
        <v>444</v>
      </c>
      <c r="K2073" s="940" t="s">
        <v>445</v>
      </c>
      <c r="L2073" s="946">
        <v>5.3</v>
      </c>
      <c r="M2073" s="962" t="s">
        <v>304</v>
      </c>
      <c r="N2073" s="679">
        <f t="shared" ca="1" si="348"/>
        <v>138558.83055685853</v>
      </c>
      <c r="O2073" s="679">
        <f t="shared" ca="1" si="359"/>
        <v>55470.990173556798</v>
      </c>
      <c r="P2073" s="679">
        <f t="shared" ca="1" si="359"/>
        <v>30149.858334848439</v>
      </c>
      <c r="Q2073" s="679">
        <f t="shared" ca="1" si="359"/>
        <v>11032.843476434746</v>
      </c>
      <c r="R2073" s="679">
        <f t="shared" ca="1" si="359"/>
        <v>34657.445032632793</v>
      </c>
      <c r="S2073" s="679">
        <f t="shared" ca="1" si="359"/>
        <v>2217.3204060511544</v>
      </c>
      <c r="T2073" s="679">
        <f t="shared" ca="1" si="359"/>
        <v>3723.9970799163243</v>
      </c>
      <c r="U2073" s="679">
        <f t="shared" ca="1" si="359"/>
        <v>70.543220354588399</v>
      </c>
      <c r="V2073" s="679">
        <f t="shared" ca="1" si="359"/>
        <v>1081.844165262261</v>
      </c>
      <c r="W2073" s="679">
        <f t="shared" ca="1" si="357"/>
        <v>72.716007403544893</v>
      </c>
      <c r="X2073" s="679">
        <f t="shared" ca="1" si="359"/>
        <v>15.851583367141462</v>
      </c>
      <c r="Y2073" s="679">
        <f t="shared" ca="1" si="359"/>
        <v>65.42107703075277</v>
      </c>
      <c r="Z2073" s="679">
        <f t="shared" ca="1" si="359"/>
        <v>0</v>
      </c>
      <c r="AA2073" t="str">
        <f t="shared" si="351"/>
        <v>ASR_Financial_Report_SHP21Final</v>
      </c>
      <c r="AB2073" s="960">
        <f t="shared" si="352"/>
        <v>44658</v>
      </c>
      <c r="AC2073" t="str">
        <f t="shared" si="353"/>
        <v>Unaudited</v>
      </c>
    </row>
    <row r="2074" spans="1:29" x14ac:dyDescent="0.25">
      <c r="A2074" t="s">
        <v>420</v>
      </c>
      <c r="B2074" t="s">
        <v>1366</v>
      </c>
      <c r="C2074" t="s">
        <v>1367</v>
      </c>
      <c r="D2074">
        <v>1900</v>
      </c>
      <c r="E2074" s="960">
        <v>1</v>
      </c>
      <c r="F2074" t="s">
        <v>441</v>
      </c>
      <c r="G2074" s="960">
        <v>366</v>
      </c>
      <c r="H2074" t="s">
        <v>384</v>
      </c>
      <c r="I2074" s="940" t="s">
        <v>488</v>
      </c>
      <c r="J2074" s="940" t="s">
        <v>444</v>
      </c>
      <c r="K2074" s="940" t="s">
        <v>445</v>
      </c>
      <c r="L2074" s="940" t="s">
        <v>82</v>
      </c>
      <c r="M2074" s="961" t="s">
        <v>453</v>
      </c>
      <c r="N2074" s="679">
        <f t="shared" ca="1" si="348"/>
        <v>0</v>
      </c>
      <c r="O2074" s="679">
        <f t="shared" ca="1" si="359"/>
        <v>0</v>
      </c>
      <c r="P2074" s="679">
        <f t="shared" ca="1" si="359"/>
        <v>0</v>
      </c>
      <c r="Q2074" s="679">
        <f t="shared" ca="1" si="359"/>
        <v>0</v>
      </c>
      <c r="R2074" s="679">
        <f t="shared" ca="1" si="359"/>
        <v>0</v>
      </c>
      <c r="S2074" s="679">
        <f t="shared" ca="1" si="359"/>
        <v>0</v>
      </c>
      <c r="T2074" s="679">
        <f t="shared" ca="1" si="359"/>
        <v>0</v>
      </c>
      <c r="U2074" s="679">
        <f t="shared" ca="1" si="359"/>
        <v>0</v>
      </c>
      <c r="V2074" s="679">
        <f t="shared" ca="1" si="359"/>
        <v>0</v>
      </c>
      <c r="W2074" s="679">
        <f t="shared" ca="1" si="357"/>
        <v>0</v>
      </c>
      <c r="X2074" s="679">
        <f t="shared" ca="1" si="359"/>
        <v>0</v>
      </c>
      <c r="Y2074" s="679">
        <f t="shared" ca="1" si="359"/>
        <v>0</v>
      </c>
      <c r="Z2074" s="679">
        <f t="shared" ca="1" si="359"/>
        <v>0</v>
      </c>
      <c r="AA2074" t="str">
        <f t="shared" si="351"/>
        <v>ASR_Financial_Report_SHP21Final</v>
      </c>
      <c r="AB2074" s="960">
        <f t="shared" si="352"/>
        <v>44658</v>
      </c>
      <c r="AC2074" t="str">
        <f t="shared" si="353"/>
        <v>Unaudited</v>
      </c>
    </row>
    <row r="2075" spans="1:29" x14ac:dyDescent="0.25">
      <c r="A2075" t="s">
        <v>420</v>
      </c>
      <c r="B2075" t="s">
        <v>1366</v>
      </c>
      <c r="C2075" t="s">
        <v>1367</v>
      </c>
      <c r="D2075">
        <v>1900</v>
      </c>
      <c r="E2075" s="960">
        <v>1</v>
      </c>
      <c r="F2075" t="s">
        <v>441</v>
      </c>
      <c r="G2075" s="960">
        <v>366</v>
      </c>
      <c r="H2075" t="s">
        <v>384</v>
      </c>
      <c r="I2075" s="940" t="s">
        <v>488</v>
      </c>
      <c r="J2075" s="940" t="s">
        <v>444</v>
      </c>
      <c r="K2075" s="940" t="s">
        <v>446</v>
      </c>
      <c r="L2075" s="940">
        <v>6.1</v>
      </c>
      <c r="M2075" s="961" t="s">
        <v>18</v>
      </c>
      <c r="N2075" s="679">
        <f t="shared" ca="1" si="348"/>
        <v>0</v>
      </c>
      <c r="O2075" s="679">
        <f t="shared" ca="1" si="359"/>
        <v>0</v>
      </c>
      <c r="P2075" s="679">
        <f t="shared" ca="1" si="359"/>
        <v>0</v>
      </c>
      <c r="Q2075" s="679">
        <f t="shared" ca="1" si="359"/>
        <v>0</v>
      </c>
      <c r="R2075" s="679">
        <f t="shared" ca="1" si="359"/>
        <v>0</v>
      </c>
      <c r="S2075" s="679">
        <f t="shared" ca="1" si="359"/>
        <v>0</v>
      </c>
      <c r="T2075" s="679">
        <f t="shared" ca="1" si="359"/>
        <v>0</v>
      </c>
      <c r="U2075" s="679">
        <f t="shared" ca="1" si="359"/>
        <v>0</v>
      </c>
      <c r="V2075" s="679">
        <f t="shared" ca="1" si="359"/>
        <v>0</v>
      </c>
      <c r="W2075" s="679">
        <f t="shared" ca="1" si="357"/>
        <v>0</v>
      </c>
      <c r="X2075" s="679">
        <f t="shared" ca="1" si="359"/>
        <v>0</v>
      </c>
      <c r="Y2075" s="679">
        <f t="shared" ca="1" si="359"/>
        <v>0</v>
      </c>
      <c r="Z2075" s="679">
        <f t="shared" ca="1" si="359"/>
        <v>0</v>
      </c>
      <c r="AA2075" t="str">
        <f t="shared" si="351"/>
        <v>ASR_Financial_Report_SHP21Final</v>
      </c>
      <c r="AB2075" s="960">
        <f t="shared" si="352"/>
        <v>44658</v>
      </c>
      <c r="AC2075" t="str">
        <f t="shared" si="353"/>
        <v>Unaudited</v>
      </c>
    </row>
    <row r="2076" spans="1:29" x14ac:dyDescent="0.25">
      <c r="A2076" t="s">
        <v>420</v>
      </c>
      <c r="B2076" t="s">
        <v>1366</v>
      </c>
      <c r="C2076" t="s">
        <v>1367</v>
      </c>
      <c r="D2076">
        <v>1900</v>
      </c>
      <c r="E2076" s="960">
        <v>1</v>
      </c>
      <c r="F2076" t="s">
        <v>441</v>
      </c>
      <c r="G2076" s="960">
        <v>366</v>
      </c>
      <c r="H2076" t="s">
        <v>384</v>
      </c>
      <c r="I2076" s="940" t="s">
        <v>488</v>
      </c>
      <c r="J2076" s="940" t="s">
        <v>444</v>
      </c>
      <c r="K2076" s="940" t="s">
        <v>446</v>
      </c>
      <c r="L2076" s="940">
        <v>6.2</v>
      </c>
      <c r="M2076" s="961" t="s">
        <v>19</v>
      </c>
      <c r="N2076" s="679">
        <f t="shared" ca="1" si="348"/>
        <v>0</v>
      </c>
      <c r="O2076" s="679">
        <f t="shared" ca="1" si="359"/>
        <v>0</v>
      </c>
      <c r="P2076" s="679">
        <f t="shared" ca="1" si="359"/>
        <v>0</v>
      </c>
      <c r="Q2076" s="679">
        <f t="shared" ca="1" si="359"/>
        <v>0</v>
      </c>
      <c r="R2076" s="679">
        <f t="shared" ca="1" si="359"/>
        <v>0</v>
      </c>
      <c r="S2076" s="679">
        <f t="shared" ca="1" si="359"/>
        <v>0</v>
      </c>
      <c r="T2076" s="679">
        <f t="shared" ca="1" si="359"/>
        <v>0</v>
      </c>
      <c r="U2076" s="679">
        <f t="shared" ca="1" si="359"/>
        <v>0</v>
      </c>
      <c r="V2076" s="679">
        <f t="shared" ca="1" si="359"/>
        <v>0</v>
      </c>
      <c r="W2076" s="679">
        <f t="shared" ca="1" si="357"/>
        <v>0</v>
      </c>
      <c r="X2076" s="679">
        <f t="shared" ca="1" si="359"/>
        <v>0</v>
      </c>
      <c r="Y2076" s="679">
        <f t="shared" ca="1" si="359"/>
        <v>0</v>
      </c>
      <c r="Z2076" s="679">
        <f t="shared" ca="1" si="359"/>
        <v>0</v>
      </c>
      <c r="AA2076" t="str">
        <f t="shared" si="351"/>
        <v>ASR_Financial_Report_SHP21Final</v>
      </c>
      <c r="AB2076" s="960">
        <f t="shared" si="352"/>
        <v>44658</v>
      </c>
      <c r="AC2076" t="str">
        <f t="shared" si="353"/>
        <v>Unaudited</v>
      </c>
    </row>
    <row r="2077" spans="1:29" x14ac:dyDescent="0.25">
      <c r="A2077" t="s">
        <v>420</v>
      </c>
      <c r="B2077" t="s">
        <v>1366</v>
      </c>
      <c r="C2077" t="s">
        <v>1367</v>
      </c>
      <c r="D2077">
        <v>1900</v>
      </c>
      <c r="E2077" s="960">
        <v>1</v>
      </c>
      <c r="F2077" t="s">
        <v>441</v>
      </c>
      <c r="G2077" s="960">
        <v>366</v>
      </c>
      <c r="H2077" t="s">
        <v>384</v>
      </c>
      <c r="I2077" s="940" t="s">
        <v>488</v>
      </c>
      <c r="J2077" s="940" t="s">
        <v>444</v>
      </c>
      <c r="K2077" s="940" t="s">
        <v>446</v>
      </c>
      <c r="L2077" s="940">
        <v>6.3</v>
      </c>
      <c r="M2077" s="961" t="s">
        <v>184</v>
      </c>
      <c r="N2077" s="679">
        <f t="shared" ca="1" si="348"/>
        <v>0</v>
      </c>
      <c r="O2077" s="679">
        <f t="shared" ca="1" si="359"/>
        <v>0</v>
      </c>
      <c r="P2077" s="679">
        <f t="shared" ca="1" si="359"/>
        <v>0</v>
      </c>
      <c r="Q2077" s="679">
        <f t="shared" ca="1" si="359"/>
        <v>0</v>
      </c>
      <c r="R2077" s="679">
        <f t="shared" ca="1" si="359"/>
        <v>0</v>
      </c>
      <c r="S2077" s="679">
        <f t="shared" ca="1" si="359"/>
        <v>0</v>
      </c>
      <c r="T2077" s="679">
        <f t="shared" ca="1" si="359"/>
        <v>0</v>
      </c>
      <c r="U2077" s="679">
        <f t="shared" ca="1" si="359"/>
        <v>0</v>
      </c>
      <c r="V2077" s="679">
        <f t="shared" ca="1" si="359"/>
        <v>0</v>
      </c>
      <c r="W2077" s="679">
        <f t="shared" ca="1" si="357"/>
        <v>0</v>
      </c>
      <c r="X2077" s="679">
        <f t="shared" ca="1" si="359"/>
        <v>0</v>
      </c>
      <c r="Y2077" s="679">
        <f t="shared" ca="1" si="359"/>
        <v>0</v>
      </c>
      <c r="Z2077" s="679">
        <f t="shared" ca="1" si="359"/>
        <v>0</v>
      </c>
      <c r="AA2077" t="str">
        <f t="shared" si="351"/>
        <v>ASR_Financial_Report_SHP21Final</v>
      </c>
      <c r="AB2077" s="960">
        <f t="shared" si="352"/>
        <v>44658</v>
      </c>
      <c r="AC2077" t="str">
        <f t="shared" si="353"/>
        <v>Unaudited</v>
      </c>
    </row>
    <row r="2078" spans="1:29" x14ac:dyDescent="0.25">
      <c r="A2078" t="s">
        <v>420</v>
      </c>
      <c r="B2078" t="s">
        <v>1366</v>
      </c>
      <c r="C2078" t="s">
        <v>1367</v>
      </c>
      <c r="D2078">
        <v>1900</v>
      </c>
      <c r="E2078" s="960">
        <v>1</v>
      </c>
      <c r="F2078" t="s">
        <v>441</v>
      </c>
      <c r="G2078" s="960">
        <v>366</v>
      </c>
      <c r="H2078" t="s">
        <v>384</v>
      </c>
      <c r="I2078" s="940" t="s">
        <v>488</v>
      </c>
      <c r="J2078" s="940" t="s">
        <v>444</v>
      </c>
      <c r="K2078" s="940" t="s">
        <v>446</v>
      </c>
      <c r="L2078" s="940" t="s">
        <v>87</v>
      </c>
      <c r="M2078" s="961" t="s">
        <v>454</v>
      </c>
      <c r="N2078" s="679">
        <f t="shared" ca="1" si="348"/>
        <v>0</v>
      </c>
      <c r="O2078" s="679">
        <f t="shared" ca="1" si="359"/>
        <v>0</v>
      </c>
      <c r="P2078" s="679">
        <f t="shared" ca="1" si="359"/>
        <v>0</v>
      </c>
      <c r="Q2078" s="679">
        <f t="shared" ca="1" si="359"/>
        <v>0</v>
      </c>
      <c r="R2078" s="679">
        <f t="shared" ca="1" si="359"/>
        <v>0</v>
      </c>
      <c r="S2078" s="679">
        <f t="shared" ca="1" si="359"/>
        <v>0</v>
      </c>
      <c r="T2078" s="679">
        <f t="shared" ca="1" si="359"/>
        <v>0</v>
      </c>
      <c r="U2078" s="679">
        <f t="shared" ca="1" si="359"/>
        <v>0</v>
      </c>
      <c r="V2078" s="679">
        <f t="shared" ca="1" si="359"/>
        <v>0</v>
      </c>
      <c r="W2078" s="679">
        <f t="shared" ca="1" si="357"/>
        <v>0</v>
      </c>
      <c r="X2078" s="679">
        <f t="shared" ca="1" si="359"/>
        <v>0</v>
      </c>
      <c r="Y2078" s="679">
        <f t="shared" ca="1" si="359"/>
        <v>0</v>
      </c>
      <c r="Z2078" s="679">
        <f t="shared" ca="1" si="359"/>
        <v>0</v>
      </c>
      <c r="AA2078" t="str">
        <f t="shared" si="351"/>
        <v>ASR_Financial_Report_SHP21Final</v>
      </c>
      <c r="AB2078" s="960">
        <f t="shared" si="352"/>
        <v>44658</v>
      </c>
      <c r="AC2078" t="str">
        <f t="shared" si="353"/>
        <v>Unaudited</v>
      </c>
    </row>
    <row r="2079" spans="1:29" x14ac:dyDescent="0.25">
      <c r="A2079" t="s">
        <v>420</v>
      </c>
      <c r="B2079" t="s">
        <v>1366</v>
      </c>
      <c r="C2079" t="s">
        <v>1367</v>
      </c>
      <c r="D2079">
        <v>1900</v>
      </c>
      <c r="E2079" s="960">
        <v>1</v>
      </c>
      <c r="F2079" t="s">
        <v>441</v>
      </c>
      <c r="G2079" s="960">
        <v>366</v>
      </c>
      <c r="H2079" t="s">
        <v>384</v>
      </c>
      <c r="I2079" s="940" t="s">
        <v>488</v>
      </c>
      <c r="J2079" s="940" t="s">
        <v>444</v>
      </c>
      <c r="K2079" s="940" t="s">
        <v>447</v>
      </c>
      <c r="L2079" s="940">
        <v>7.1</v>
      </c>
      <c r="M2079" s="961" t="s">
        <v>20</v>
      </c>
      <c r="N2079" s="679">
        <f t="shared" ca="1" si="348"/>
        <v>1065099.27</v>
      </c>
      <c r="O2079" s="679">
        <f t="shared" ca="1" si="359"/>
        <v>259537.99</v>
      </c>
      <c r="P2079" s="679">
        <f t="shared" ca="1" si="359"/>
        <v>218565.69</v>
      </c>
      <c r="Q2079" s="679">
        <f t="shared" ca="1" si="359"/>
        <v>134798.74</v>
      </c>
      <c r="R2079" s="679">
        <f t="shared" ca="1" si="359"/>
        <v>198175.38</v>
      </c>
      <c r="S2079" s="679">
        <f t="shared" ca="1" si="359"/>
        <v>40587.120000000003</v>
      </c>
      <c r="T2079" s="679">
        <f t="shared" ca="1" si="359"/>
        <v>2323.81</v>
      </c>
      <c r="U2079" s="679">
        <f t="shared" ca="1" si="359"/>
        <v>1504.63</v>
      </c>
      <c r="V2079" s="679">
        <f t="shared" ca="1" si="359"/>
        <v>21840.839999999997</v>
      </c>
      <c r="W2079" s="679">
        <f t="shared" ca="1" si="357"/>
        <v>23868.799999999999</v>
      </c>
      <c r="X2079" s="679">
        <f t="shared" ca="1" si="359"/>
        <v>116221.87</v>
      </c>
      <c r="Y2079" s="679">
        <f t="shared" ca="1" si="359"/>
        <v>47674.400000000001</v>
      </c>
      <c r="Z2079" s="679">
        <f t="shared" ca="1" si="359"/>
        <v>0</v>
      </c>
      <c r="AA2079" t="str">
        <f t="shared" si="351"/>
        <v>ASR_Financial_Report_SHP21Final</v>
      </c>
      <c r="AB2079" s="960">
        <f t="shared" si="352"/>
        <v>44658</v>
      </c>
      <c r="AC2079" t="str">
        <f t="shared" si="353"/>
        <v>Unaudited</v>
      </c>
    </row>
    <row r="2080" spans="1:29" x14ac:dyDescent="0.25">
      <c r="A2080" t="s">
        <v>420</v>
      </c>
      <c r="B2080" t="s">
        <v>1366</v>
      </c>
      <c r="C2080" t="s">
        <v>1367</v>
      </c>
      <c r="D2080">
        <v>1900</v>
      </c>
      <c r="E2080" s="960">
        <v>1</v>
      </c>
      <c r="F2080" t="s">
        <v>441</v>
      </c>
      <c r="G2080" s="960">
        <v>366</v>
      </c>
      <c r="H2080" t="s">
        <v>384</v>
      </c>
      <c r="I2080" s="940" t="s">
        <v>488</v>
      </c>
      <c r="J2080" s="940" t="s">
        <v>444</v>
      </c>
      <c r="K2080" s="940" t="s">
        <v>447</v>
      </c>
      <c r="L2080" s="940">
        <v>7.2</v>
      </c>
      <c r="M2080" s="961" t="s">
        <v>21</v>
      </c>
      <c r="N2080" s="679">
        <f t="shared" ca="1" si="348"/>
        <v>0</v>
      </c>
      <c r="O2080" s="679">
        <f t="shared" ca="1" si="359"/>
        <v>0</v>
      </c>
      <c r="P2080" s="679">
        <f t="shared" ca="1" si="359"/>
        <v>0</v>
      </c>
      <c r="Q2080" s="679">
        <f t="shared" ca="1" si="359"/>
        <v>0</v>
      </c>
      <c r="R2080" s="679">
        <f t="shared" ca="1" si="359"/>
        <v>0</v>
      </c>
      <c r="S2080" s="679">
        <f t="shared" ca="1" si="359"/>
        <v>0</v>
      </c>
      <c r="T2080" s="679">
        <f t="shared" ca="1" si="359"/>
        <v>0</v>
      </c>
      <c r="U2080" s="679">
        <f t="shared" ca="1" si="359"/>
        <v>0</v>
      </c>
      <c r="V2080" s="679">
        <f t="shared" ca="1" si="359"/>
        <v>0</v>
      </c>
      <c r="W2080" s="679">
        <f t="shared" ca="1" si="357"/>
        <v>0</v>
      </c>
      <c r="X2080" s="679">
        <f t="shared" ca="1" si="359"/>
        <v>0</v>
      </c>
      <c r="Y2080" s="679">
        <f t="shared" ca="1" si="359"/>
        <v>0</v>
      </c>
      <c r="Z2080" s="679">
        <f t="shared" ca="1" si="359"/>
        <v>0</v>
      </c>
      <c r="AA2080" t="str">
        <f t="shared" si="351"/>
        <v>ASR_Financial_Report_SHP21Final</v>
      </c>
      <c r="AB2080" s="960">
        <f t="shared" si="352"/>
        <v>44658</v>
      </c>
      <c r="AC2080" t="str">
        <f t="shared" si="353"/>
        <v>Unaudited</v>
      </c>
    </row>
    <row r="2081" spans="1:29" x14ac:dyDescent="0.25">
      <c r="A2081" t="s">
        <v>420</v>
      </c>
      <c r="B2081" t="s">
        <v>1366</v>
      </c>
      <c r="C2081" t="s">
        <v>1367</v>
      </c>
      <c r="D2081">
        <v>1900</v>
      </c>
      <c r="E2081" s="960">
        <v>1</v>
      </c>
      <c r="F2081" t="s">
        <v>441</v>
      </c>
      <c r="G2081" s="960">
        <v>366</v>
      </c>
      <c r="H2081" t="s">
        <v>384</v>
      </c>
      <c r="I2081" s="940" t="s">
        <v>488</v>
      </c>
      <c r="J2081" s="940" t="s">
        <v>444</v>
      </c>
      <c r="K2081" s="940" t="s">
        <v>447</v>
      </c>
      <c r="L2081" s="940">
        <v>7.3</v>
      </c>
      <c r="M2081" s="961" t="s">
        <v>155</v>
      </c>
      <c r="N2081" s="679">
        <f t="shared" ca="1" si="348"/>
        <v>74323.971854612289</v>
      </c>
      <c r="O2081" s="679">
        <f t="shared" ca="1" si="359"/>
        <v>20457.010477846263</v>
      </c>
      <c r="P2081" s="679">
        <f t="shared" ca="1" si="359"/>
        <v>15709.270411000474</v>
      </c>
      <c r="Q2081" s="679">
        <f t="shared" ca="1" si="359"/>
        <v>9154.753426755442</v>
      </c>
      <c r="R2081" s="679">
        <f t="shared" ca="1" si="359"/>
        <v>13539.971916904935</v>
      </c>
      <c r="S2081" s="679">
        <f t="shared" ca="1" si="359"/>
        <v>1487.9396041441612</v>
      </c>
      <c r="T2081" s="679">
        <f t="shared" ca="1" si="359"/>
        <v>204.34099349684834</v>
      </c>
      <c r="U2081" s="679">
        <f t="shared" ca="1" si="359"/>
        <v>97.048600071930281</v>
      </c>
      <c r="V2081" s="679">
        <f t="shared" ca="1" si="359"/>
        <v>1492.3739715614911</v>
      </c>
      <c r="W2081" s="679">
        <f t="shared" ca="1" si="357"/>
        <v>1650.9586737176801</v>
      </c>
      <c r="X2081" s="679">
        <f t="shared" ca="1" si="359"/>
        <v>7473.2742657628678</v>
      </c>
      <c r="Y2081" s="679">
        <f t="shared" ca="1" si="359"/>
        <v>3057.029513350195</v>
      </c>
      <c r="Z2081" s="679">
        <f t="shared" ca="1" si="359"/>
        <v>0</v>
      </c>
      <c r="AA2081" t="str">
        <f t="shared" si="351"/>
        <v>ASR_Financial_Report_SHP21Final</v>
      </c>
      <c r="AB2081" s="960">
        <f t="shared" si="352"/>
        <v>44658</v>
      </c>
      <c r="AC2081" t="str">
        <f t="shared" si="353"/>
        <v>Unaudited</v>
      </c>
    </row>
    <row r="2082" spans="1:29" x14ac:dyDescent="0.25">
      <c r="A2082" t="s">
        <v>420</v>
      </c>
      <c r="B2082" t="s">
        <v>1366</v>
      </c>
      <c r="C2082" t="s">
        <v>1367</v>
      </c>
      <c r="D2082">
        <v>1900</v>
      </c>
      <c r="E2082" s="960">
        <v>1</v>
      </c>
      <c r="F2082" t="s">
        <v>441</v>
      </c>
      <c r="G2082" s="960">
        <v>366</v>
      </c>
      <c r="H2082" t="s">
        <v>384</v>
      </c>
      <c r="I2082" s="940" t="s">
        <v>488</v>
      </c>
      <c r="J2082" s="940" t="s">
        <v>444</v>
      </c>
      <c r="K2082" s="940" t="s">
        <v>447</v>
      </c>
      <c r="L2082" s="940" t="s">
        <v>91</v>
      </c>
      <c r="M2082" s="961" t="s">
        <v>455</v>
      </c>
      <c r="N2082" s="679">
        <f t="shared" ca="1" si="348"/>
        <v>0</v>
      </c>
      <c r="O2082" s="679">
        <f t="shared" ca="1" si="359"/>
        <v>0</v>
      </c>
      <c r="P2082" s="679">
        <f t="shared" ca="1" si="359"/>
        <v>0</v>
      </c>
      <c r="Q2082" s="679">
        <f t="shared" ca="1" si="359"/>
        <v>0</v>
      </c>
      <c r="R2082" s="679">
        <f t="shared" ca="1" si="359"/>
        <v>0</v>
      </c>
      <c r="S2082" s="679">
        <f t="shared" ca="1" si="359"/>
        <v>0</v>
      </c>
      <c r="T2082" s="679">
        <f t="shared" ca="1" si="359"/>
        <v>0</v>
      </c>
      <c r="U2082" s="679">
        <f t="shared" ca="1" si="359"/>
        <v>0</v>
      </c>
      <c r="V2082" s="679">
        <f t="shared" ca="1" si="359"/>
        <v>0</v>
      </c>
      <c r="W2082" s="679">
        <f t="shared" ca="1" si="357"/>
        <v>0</v>
      </c>
      <c r="X2082" s="679">
        <f t="shared" ca="1" si="359"/>
        <v>0</v>
      </c>
      <c r="Y2082" s="679">
        <f t="shared" ca="1" si="359"/>
        <v>0</v>
      </c>
      <c r="Z2082" s="679">
        <f t="shared" ca="1" si="359"/>
        <v>0</v>
      </c>
      <c r="AA2082" t="str">
        <f t="shared" si="351"/>
        <v>ASR_Financial_Report_SHP21Final</v>
      </c>
      <c r="AB2082" s="960">
        <f t="shared" si="352"/>
        <v>44658</v>
      </c>
      <c r="AC2082" t="str">
        <f t="shared" si="353"/>
        <v>Unaudited</v>
      </c>
    </row>
    <row r="2083" spans="1:29" x14ac:dyDescent="0.25">
      <c r="A2083" t="s">
        <v>420</v>
      </c>
      <c r="B2083" t="s">
        <v>1366</v>
      </c>
      <c r="C2083" t="s">
        <v>1367</v>
      </c>
      <c r="D2083">
        <v>1900</v>
      </c>
      <c r="E2083" s="960">
        <v>1</v>
      </c>
      <c r="F2083" t="s">
        <v>441</v>
      </c>
      <c r="G2083" s="960">
        <v>366</v>
      </c>
      <c r="H2083" t="s">
        <v>384</v>
      </c>
      <c r="I2083" s="940" t="s">
        <v>488</v>
      </c>
      <c r="J2083" s="940" t="s">
        <v>444</v>
      </c>
      <c r="K2083" s="940" t="s">
        <v>448</v>
      </c>
      <c r="L2083" s="948">
        <v>8.1</v>
      </c>
      <c r="M2083" s="963" t="s">
        <v>22</v>
      </c>
      <c r="N2083" s="679">
        <f t="shared" ca="1" si="348"/>
        <v>15280598.549999924</v>
      </c>
      <c r="O2083" s="679">
        <f t="shared" ca="1" si="359"/>
        <v>5324699.2199999429</v>
      </c>
      <c r="P2083" s="679">
        <f t="shared" ca="1" si="359"/>
        <v>1356808.2200000011</v>
      </c>
      <c r="Q2083" s="679">
        <f t="shared" ca="1" si="359"/>
        <v>3790867.919999985</v>
      </c>
      <c r="R2083" s="679">
        <f t="shared" ca="1" si="359"/>
        <v>2981266.0299999956</v>
      </c>
      <c r="S2083" s="679">
        <f t="shared" ca="1" si="359"/>
        <v>638.84</v>
      </c>
      <c r="T2083" s="679">
        <f t="shared" ca="1" si="359"/>
        <v>198406.46</v>
      </c>
      <c r="U2083" s="679">
        <f t="shared" ca="1" si="359"/>
        <v>3034.46</v>
      </c>
      <c r="V2083" s="679">
        <f t="shared" ca="1" si="359"/>
        <v>808033.40999999992</v>
      </c>
      <c r="W2083" s="679">
        <f t="shared" ca="1" si="357"/>
        <v>197691.54</v>
      </c>
      <c r="X2083" s="679">
        <f t="shared" ca="1" si="359"/>
        <v>763.35</v>
      </c>
      <c r="Y2083" s="679">
        <f t="shared" ca="1" si="359"/>
        <v>618389.10000000009</v>
      </c>
      <c r="Z2083" s="679">
        <f t="shared" ca="1" si="359"/>
        <v>0</v>
      </c>
      <c r="AA2083" t="str">
        <f t="shared" si="351"/>
        <v>ASR_Financial_Report_SHP21Final</v>
      </c>
      <c r="AB2083" s="960">
        <f t="shared" si="352"/>
        <v>44658</v>
      </c>
      <c r="AC2083" t="str">
        <f t="shared" si="353"/>
        <v>Unaudited</v>
      </c>
    </row>
    <row r="2084" spans="1:29" x14ac:dyDescent="0.25">
      <c r="A2084" t="s">
        <v>420</v>
      </c>
      <c r="B2084" t="s">
        <v>1366</v>
      </c>
      <c r="C2084" t="s">
        <v>1367</v>
      </c>
      <c r="D2084">
        <v>1900</v>
      </c>
      <c r="E2084" s="960">
        <v>1</v>
      </c>
      <c r="F2084" t="s">
        <v>441</v>
      </c>
      <c r="G2084" s="960">
        <v>366</v>
      </c>
      <c r="H2084" t="s">
        <v>384</v>
      </c>
      <c r="I2084" s="940" t="s">
        <v>488</v>
      </c>
      <c r="J2084" s="940" t="s">
        <v>444</v>
      </c>
      <c r="K2084" s="940" t="s">
        <v>448</v>
      </c>
      <c r="L2084" s="950" t="s">
        <v>112</v>
      </c>
      <c r="M2084" s="964" t="s">
        <v>443</v>
      </c>
      <c r="N2084" s="679">
        <f t="shared" ca="1" si="348"/>
        <v>197727</v>
      </c>
      <c r="O2084" s="679">
        <f t="shared" ca="1" si="359"/>
        <v>49291.199999999997</v>
      </c>
      <c r="P2084" s="679">
        <f t="shared" ca="1" si="359"/>
        <v>13227.4</v>
      </c>
      <c r="Q2084" s="679">
        <f t="shared" ca="1" si="359"/>
        <v>70024.800000000003</v>
      </c>
      <c r="R2084" s="679">
        <f t="shared" ca="1" si="359"/>
        <v>65183.6</v>
      </c>
      <c r="S2084" s="679">
        <f t="shared" ca="1" si="359"/>
        <v>0</v>
      </c>
      <c r="T2084" s="679">
        <f t="shared" ca="1" si="359"/>
        <v>0</v>
      </c>
      <c r="U2084" s="679">
        <f t="shared" ca="1" si="359"/>
        <v>0</v>
      </c>
      <c r="V2084" s="679">
        <f t="shared" ca="1" si="359"/>
        <v>0</v>
      </c>
      <c r="W2084" s="679">
        <f t="shared" ca="1" si="357"/>
        <v>0</v>
      </c>
      <c r="X2084" s="679">
        <f t="shared" ca="1" si="359"/>
        <v>0</v>
      </c>
      <c r="Y2084" s="679">
        <f t="shared" ca="1" si="359"/>
        <v>0</v>
      </c>
      <c r="Z2084" s="679">
        <f t="shared" ca="1" si="359"/>
        <v>0</v>
      </c>
      <c r="AA2084" t="str">
        <f t="shared" si="351"/>
        <v>ASR_Financial_Report_SHP21Final</v>
      </c>
      <c r="AB2084" s="960">
        <f t="shared" si="352"/>
        <v>44658</v>
      </c>
      <c r="AC2084" t="str">
        <f t="shared" si="353"/>
        <v>Unaudited</v>
      </c>
    </row>
    <row r="2085" spans="1:29" x14ac:dyDescent="0.25">
      <c r="A2085" t="s">
        <v>420</v>
      </c>
      <c r="B2085" t="s">
        <v>1366</v>
      </c>
      <c r="C2085" t="s">
        <v>1367</v>
      </c>
      <c r="D2085">
        <v>1900</v>
      </c>
      <c r="E2085" s="960">
        <v>1</v>
      </c>
      <c r="F2085" t="s">
        <v>441</v>
      </c>
      <c r="G2085" s="960">
        <v>366</v>
      </c>
      <c r="H2085" t="s">
        <v>384</v>
      </c>
      <c r="I2085" s="961" t="s">
        <v>488</v>
      </c>
      <c r="J2085" s="961" t="s">
        <v>444</v>
      </c>
      <c r="K2085" s="961" t="s">
        <v>448</v>
      </c>
      <c r="L2085" s="940" t="s">
        <v>114</v>
      </c>
      <c r="M2085" s="961" t="s">
        <v>157</v>
      </c>
      <c r="N2085" s="679">
        <f t="shared" ca="1" si="348"/>
        <v>840.08954447746783</v>
      </c>
      <c r="O2085" s="679">
        <f t="shared" ca="1" si="359"/>
        <v>620.06011617938213</v>
      </c>
      <c r="P2085" s="679">
        <f t="shared" ca="1" si="359"/>
        <v>0</v>
      </c>
      <c r="Q2085" s="679">
        <f t="shared" ca="1" si="359"/>
        <v>216.15236412003051</v>
      </c>
      <c r="R2085" s="679">
        <f t="shared" ca="1" si="359"/>
        <v>0</v>
      </c>
      <c r="S2085" s="679">
        <f t="shared" ca="1" si="359"/>
        <v>0</v>
      </c>
      <c r="T2085" s="679">
        <f t="shared" ca="1" si="359"/>
        <v>0</v>
      </c>
      <c r="U2085" s="679">
        <f t="shared" ca="1" si="359"/>
        <v>0</v>
      </c>
      <c r="V2085" s="679">
        <f t="shared" ca="1" si="359"/>
        <v>0</v>
      </c>
      <c r="W2085" s="679">
        <f t="shared" ca="1" si="357"/>
        <v>0</v>
      </c>
      <c r="X2085" s="679">
        <f t="shared" ca="1" si="359"/>
        <v>3.8770641780551665</v>
      </c>
      <c r="Y2085" s="679">
        <f t="shared" ca="1" si="359"/>
        <v>0</v>
      </c>
      <c r="Z2085" s="679">
        <f t="shared" ca="1" si="359"/>
        <v>0</v>
      </c>
      <c r="AA2085" t="str">
        <f t="shared" si="351"/>
        <v>ASR_Financial_Report_SHP21Final</v>
      </c>
      <c r="AB2085" s="960">
        <f t="shared" si="352"/>
        <v>44658</v>
      </c>
      <c r="AC2085" t="str">
        <f t="shared" si="353"/>
        <v>Unaudited</v>
      </c>
    </row>
    <row r="2086" spans="1:29" x14ac:dyDescent="0.25">
      <c r="A2086" t="s">
        <v>420</v>
      </c>
      <c r="B2086" t="s">
        <v>1366</v>
      </c>
      <c r="C2086" t="s">
        <v>1367</v>
      </c>
      <c r="D2086">
        <v>1900</v>
      </c>
      <c r="E2086" s="960">
        <v>1</v>
      </c>
      <c r="F2086" t="s">
        <v>441</v>
      </c>
      <c r="G2086" s="960">
        <v>366</v>
      </c>
      <c r="H2086" t="s">
        <v>384</v>
      </c>
      <c r="I2086" s="940" t="s">
        <v>488</v>
      </c>
      <c r="J2086" s="940" t="s">
        <v>444</v>
      </c>
      <c r="K2086" s="940" t="s">
        <v>448</v>
      </c>
      <c r="L2086" s="940" t="s">
        <v>115</v>
      </c>
      <c r="M2086" s="965" t="s">
        <v>113</v>
      </c>
      <c r="N2086" s="679">
        <f t="shared" ca="1" si="348"/>
        <v>-7172.6633286717615</v>
      </c>
      <c r="O2086" s="679">
        <f t="shared" ca="1" si="359"/>
        <v>-2153.3784796149198</v>
      </c>
      <c r="P2086" s="679">
        <f t="shared" ca="1" si="359"/>
        <v>-529.56573753748501</v>
      </c>
      <c r="Q2086" s="679">
        <f t="shared" ca="1" si="359"/>
        <v>-2030.8619430215399</v>
      </c>
      <c r="R2086" s="679">
        <f t="shared" ca="1" si="359"/>
        <v>-1609.5873294872699</v>
      </c>
      <c r="S2086" s="679">
        <f t="shared" ca="1" si="359"/>
        <v>-19.836241784009701</v>
      </c>
      <c r="T2086" s="679">
        <f t="shared" ca="1" si="359"/>
        <v>-77.982837040763698</v>
      </c>
      <c r="U2086" s="679">
        <f t="shared" ca="1" si="359"/>
        <v>-2.0391120255329702</v>
      </c>
      <c r="V2086" s="679">
        <f t="shared" ca="1" si="359"/>
        <v>-380.75917800328602</v>
      </c>
      <c r="W2086" s="679">
        <f t="shared" ca="1" si="357"/>
        <v>-112.22836577695701</v>
      </c>
      <c r="X2086" s="679">
        <f t="shared" ca="1" si="359"/>
        <v>-5.5236417168056899</v>
      </c>
      <c r="Y2086" s="679">
        <f t="shared" ca="1" si="359"/>
        <v>-250.900462663192</v>
      </c>
      <c r="Z2086" s="679">
        <f t="shared" ca="1" si="359"/>
        <v>0</v>
      </c>
      <c r="AA2086" t="str">
        <f t="shared" si="351"/>
        <v>ASR_Financial_Report_SHP21Final</v>
      </c>
      <c r="AB2086" s="960">
        <f t="shared" si="352"/>
        <v>44658</v>
      </c>
      <c r="AC2086" t="str">
        <f t="shared" si="353"/>
        <v>Unaudited</v>
      </c>
    </row>
    <row r="2087" spans="1:29" x14ac:dyDescent="0.25">
      <c r="A2087" t="s">
        <v>420</v>
      </c>
      <c r="B2087" t="s">
        <v>1366</v>
      </c>
      <c r="C2087" t="s">
        <v>1367</v>
      </c>
      <c r="D2087">
        <v>1900</v>
      </c>
      <c r="E2087" s="960">
        <v>1</v>
      </c>
      <c r="F2087" t="s">
        <v>441</v>
      </c>
      <c r="G2087" s="960">
        <v>366</v>
      </c>
      <c r="H2087" t="s">
        <v>384</v>
      </c>
      <c r="I2087" s="940" t="s">
        <v>488</v>
      </c>
      <c r="J2087" s="940" t="s">
        <v>444</v>
      </c>
      <c r="K2087" s="940" t="s">
        <v>448</v>
      </c>
      <c r="L2087" s="940" t="s">
        <v>116</v>
      </c>
      <c r="M2087" s="965" t="s">
        <v>158</v>
      </c>
      <c r="N2087" s="679">
        <f t="shared" ref="N2087:N2150" ca="1" si="360">IF(OR(AND($F2087="PY",N$1&lt;&gt;"Prior Year"),AND($F2087&lt;&gt;"PY",N$1="Prior Year")),0,INDEX(INDIRECT("'MMA Rev-Exp "&amp;$H2087&amp;"'!$A$1:$CA$200"),IF($J2087="Member Months",MATCH($J2087,INDIRECT("'MMA Rev-Exp "&amp;$H2087&amp;"'!$A$1:$A$200"),0),MATCH($L2087,INDIRECT("'MMA Rev-Exp "&amp;$H2087&amp;"'!$B$1:$B$200"),0)),IF($F2087="PY",MATCH("Prior Year Adjustments",INDIRECT("'MMA Rev-Exp "&amp;$H2087&amp;"'!$A$8:$CA$8"),0),MATCH(IF($F2087="Q1","JANUARY - MARCH (Q1)",IF($F2087="Q2","APRIL - JUNE (Q2)",IF($F2087="Q3","JULY - SEPTEMBER (Q3)",IF($F2087="Q4","OCTOBER - DECEMBER (Q4)",0)))),INDIRECT("'MMA Rev-Exp "&amp;$H2087&amp;"'!$A$7:$CA$7"),0)+MATCH(N$1,INDIRECT("'MMA Rev-Exp "&amp;$H2087&amp;"'!$D$8:$CA$8"),0)-1)))</f>
        <v>0</v>
      </c>
      <c r="O2087" s="679">
        <f t="shared" ca="1" si="359"/>
        <v>0</v>
      </c>
      <c r="P2087" s="679">
        <f t="shared" ca="1" si="359"/>
        <v>0</v>
      </c>
      <c r="Q2087" s="679">
        <f t="shared" ca="1" si="359"/>
        <v>0</v>
      </c>
      <c r="R2087" s="679">
        <f t="shared" ca="1" si="359"/>
        <v>0</v>
      </c>
      <c r="S2087" s="679">
        <f t="shared" ca="1" si="359"/>
        <v>0</v>
      </c>
      <c r="T2087" s="679">
        <f t="shared" ca="1" si="359"/>
        <v>0</v>
      </c>
      <c r="U2087" s="679">
        <f t="shared" ca="1" si="359"/>
        <v>0</v>
      </c>
      <c r="V2087" s="679">
        <f t="shared" ca="1" si="359"/>
        <v>0</v>
      </c>
      <c r="W2087" s="679">
        <f t="shared" ca="1" si="357"/>
        <v>0</v>
      </c>
      <c r="X2087" s="679">
        <f t="shared" ca="1" si="359"/>
        <v>0</v>
      </c>
      <c r="Y2087" s="679">
        <f t="shared" ca="1" si="359"/>
        <v>0</v>
      </c>
      <c r="Z2087" s="679">
        <f t="shared" ca="1" si="359"/>
        <v>0</v>
      </c>
      <c r="AA2087" t="str">
        <f t="shared" si="351"/>
        <v>ASR_Financial_Report_SHP21Final</v>
      </c>
      <c r="AB2087" s="960">
        <f t="shared" si="352"/>
        <v>44658</v>
      </c>
      <c r="AC2087" t="str">
        <f t="shared" si="353"/>
        <v>Unaudited</v>
      </c>
    </row>
    <row r="2088" spans="1:29" x14ac:dyDescent="0.25">
      <c r="A2088" t="s">
        <v>420</v>
      </c>
      <c r="B2088" t="s">
        <v>1366</v>
      </c>
      <c r="C2088" t="s">
        <v>1367</v>
      </c>
      <c r="D2088">
        <v>1900</v>
      </c>
      <c r="E2088" s="960">
        <v>1</v>
      </c>
      <c r="F2088" t="s">
        <v>441</v>
      </c>
      <c r="G2088" s="960">
        <v>366</v>
      </c>
      <c r="H2088" t="s">
        <v>384</v>
      </c>
      <c r="I2088" s="940" t="s">
        <v>488</v>
      </c>
      <c r="J2088" s="940" t="s">
        <v>444</v>
      </c>
      <c r="K2088" s="940" t="s">
        <v>448</v>
      </c>
      <c r="L2088" s="940" t="s">
        <v>159</v>
      </c>
      <c r="M2088" s="965" t="s">
        <v>23</v>
      </c>
      <c r="N2088" s="679">
        <f t="shared" ca="1" si="360"/>
        <v>0</v>
      </c>
      <c r="O2088" s="679">
        <f t="shared" ca="1" si="359"/>
        <v>0</v>
      </c>
      <c r="P2088" s="679">
        <f t="shared" ca="1" si="359"/>
        <v>0</v>
      </c>
      <c r="Q2088" s="679">
        <f t="shared" ca="1" si="359"/>
        <v>0</v>
      </c>
      <c r="R2088" s="679">
        <f t="shared" ca="1" si="359"/>
        <v>0</v>
      </c>
      <c r="S2088" s="679">
        <f t="shared" ca="1" si="359"/>
        <v>0</v>
      </c>
      <c r="T2088" s="679">
        <f t="shared" ref="O2088:Z2111" ca="1" si="36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679">
        <f t="shared" ca="1" si="361"/>
        <v>0</v>
      </c>
      <c r="V2088" s="679">
        <f t="shared" ca="1" si="361"/>
        <v>0</v>
      </c>
      <c r="W2088" s="679">
        <f t="shared" ca="1" si="357"/>
        <v>0</v>
      </c>
      <c r="X2088" s="679">
        <f t="shared" ca="1" si="361"/>
        <v>0</v>
      </c>
      <c r="Y2088" s="679">
        <f t="shared" ca="1" si="361"/>
        <v>0</v>
      </c>
      <c r="Z2088" s="679">
        <f t="shared" ca="1" si="361"/>
        <v>0</v>
      </c>
      <c r="AA2088" t="str">
        <f t="shared" si="351"/>
        <v>ASR_Financial_Report_SHP21Final</v>
      </c>
      <c r="AB2088" s="960">
        <f t="shared" si="352"/>
        <v>44658</v>
      </c>
      <c r="AC2088" t="str">
        <f t="shared" si="353"/>
        <v>Unaudited</v>
      </c>
    </row>
    <row r="2089" spans="1:29" x14ac:dyDescent="0.25">
      <c r="A2089" t="s">
        <v>420</v>
      </c>
      <c r="B2089" t="s">
        <v>1366</v>
      </c>
      <c r="C2089" t="s">
        <v>1367</v>
      </c>
      <c r="D2089">
        <v>1900</v>
      </c>
      <c r="E2089" s="960">
        <v>1</v>
      </c>
      <c r="F2089" t="s">
        <v>441</v>
      </c>
      <c r="G2089" s="960">
        <v>366</v>
      </c>
      <c r="H2089" t="s">
        <v>384</v>
      </c>
      <c r="I2089" s="940" t="s">
        <v>488</v>
      </c>
      <c r="J2089" s="940" t="s">
        <v>444</v>
      </c>
      <c r="K2089" s="940" t="s">
        <v>448</v>
      </c>
      <c r="L2089" s="940" t="s">
        <v>442</v>
      </c>
      <c r="M2089" s="965" t="s">
        <v>456</v>
      </c>
      <c r="N2089" s="679">
        <f t="shared" ca="1" si="360"/>
        <v>-303244.62791953853</v>
      </c>
      <c r="O2089" s="679">
        <f t="shared" ca="1" si="361"/>
        <v>-227784.44543931901</v>
      </c>
      <c r="P2089" s="679">
        <f t="shared" ca="1" si="361"/>
        <v>-17331.5738796599</v>
      </c>
      <c r="Q2089" s="679">
        <f t="shared" ca="1" si="361"/>
        <v>-28783.7278130167</v>
      </c>
      <c r="R2089" s="679">
        <f t="shared" ca="1" si="361"/>
        <v>-10330.6241412373</v>
      </c>
      <c r="S2089" s="679">
        <f t="shared" ca="1" si="361"/>
        <v>-14282.5590034172</v>
      </c>
      <c r="T2089" s="679">
        <f t="shared" ca="1" si="361"/>
        <v>-3014.7339830935698</v>
      </c>
      <c r="U2089" s="679">
        <f t="shared" ca="1" si="361"/>
        <v>-331.76705189847399</v>
      </c>
      <c r="V2089" s="679">
        <f t="shared" ca="1" si="361"/>
        <v>-1170.6335013518201</v>
      </c>
      <c r="W2089" s="679">
        <f t="shared" ca="1" si="357"/>
        <v>0</v>
      </c>
      <c r="X2089" s="679">
        <f t="shared" ca="1" si="361"/>
        <v>-116.53998154484191</v>
      </c>
      <c r="Y2089" s="679">
        <f t="shared" ca="1" si="361"/>
        <v>-98.023124999743501</v>
      </c>
      <c r="Z2089" s="679">
        <f t="shared" ca="1" si="361"/>
        <v>0</v>
      </c>
      <c r="AA2089" t="str">
        <f t="shared" si="351"/>
        <v>ASR_Financial_Report_SHP21Final</v>
      </c>
      <c r="AB2089" s="960">
        <f t="shared" si="352"/>
        <v>44658</v>
      </c>
      <c r="AC2089" t="str">
        <f t="shared" si="353"/>
        <v>Unaudited</v>
      </c>
    </row>
    <row r="2090" spans="1:29" ht="30" x14ac:dyDescent="0.25">
      <c r="A2090" t="s">
        <v>420</v>
      </c>
      <c r="B2090" t="s">
        <v>1366</v>
      </c>
      <c r="C2090" t="s">
        <v>1367</v>
      </c>
      <c r="D2090">
        <v>1900</v>
      </c>
      <c r="E2090" s="960">
        <v>1</v>
      </c>
      <c r="F2090" t="s">
        <v>441</v>
      </c>
      <c r="G2090" s="960">
        <v>366</v>
      </c>
      <c r="H2090" t="s">
        <v>384</v>
      </c>
      <c r="I2090" s="940" t="s">
        <v>488</v>
      </c>
      <c r="J2090" s="940" t="s">
        <v>444</v>
      </c>
      <c r="K2090" s="940" t="s">
        <v>449</v>
      </c>
      <c r="L2090" s="940">
        <v>9.1</v>
      </c>
      <c r="M2090" s="965" t="s">
        <v>185</v>
      </c>
      <c r="N2090" s="679">
        <f t="shared" ca="1" si="360"/>
        <v>4486.5</v>
      </c>
      <c r="O2090" s="679">
        <f t="shared" ca="1" si="361"/>
        <v>339</v>
      </c>
      <c r="P2090" s="679">
        <f t="shared" ca="1" si="361"/>
        <v>0</v>
      </c>
      <c r="Q2090" s="679">
        <f t="shared" ca="1" si="361"/>
        <v>791</v>
      </c>
      <c r="R2090" s="679">
        <f t="shared" ca="1" si="361"/>
        <v>1862</v>
      </c>
      <c r="S2090" s="679">
        <f t="shared" ca="1" si="361"/>
        <v>1494.5</v>
      </c>
      <c r="T2090" s="679">
        <f t="shared" ca="1" si="361"/>
        <v>0</v>
      </c>
      <c r="U2090" s="679">
        <f t="shared" ca="1" si="361"/>
        <v>0</v>
      </c>
      <c r="V2090" s="679">
        <f t="shared" ca="1" si="361"/>
        <v>0</v>
      </c>
      <c r="W2090" s="679">
        <f t="shared" ca="1" si="357"/>
        <v>0</v>
      </c>
      <c r="X2090" s="679">
        <f t="shared" ca="1" si="361"/>
        <v>0</v>
      </c>
      <c r="Y2090" s="679">
        <f t="shared" ca="1" si="361"/>
        <v>0</v>
      </c>
      <c r="Z2090" s="679">
        <f t="shared" ca="1" si="361"/>
        <v>0</v>
      </c>
      <c r="AA2090" t="str">
        <f t="shared" si="351"/>
        <v>ASR_Financial_Report_SHP21Final</v>
      </c>
      <c r="AB2090" s="960">
        <f t="shared" si="352"/>
        <v>44658</v>
      </c>
      <c r="AC2090" t="str">
        <f t="shared" si="353"/>
        <v>Unaudited</v>
      </c>
    </row>
    <row r="2091" spans="1:29" x14ac:dyDescent="0.25">
      <c r="A2091" t="s">
        <v>420</v>
      </c>
      <c r="B2091" t="s">
        <v>1366</v>
      </c>
      <c r="C2091" t="s">
        <v>1367</v>
      </c>
      <c r="D2091">
        <v>1900</v>
      </c>
      <c r="E2091" s="960">
        <v>1</v>
      </c>
      <c r="F2091" t="s">
        <v>441</v>
      </c>
      <c r="G2091" s="960">
        <v>366</v>
      </c>
      <c r="H2091" t="s">
        <v>384</v>
      </c>
      <c r="I2091" s="940" t="s">
        <v>488</v>
      </c>
      <c r="J2091" s="940" t="s">
        <v>444</v>
      </c>
      <c r="K2091" s="940" t="s">
        <v>449</v>
      </c>
      <c r="L2091" s="940" t="s">
        <v>106</v>
      </c>
      <c r="M2091" s="965" t="s">
        <v>186</v>
      </c>
      <c r="N2091" s="679">
        <f t="shared" ca="1" si="360"/>
        <v>353949.67000000004</v>
      </c>
      <c r="O2091" s="679">
        <f t="shared" ca="1" si="361"/>
        <v>0</v>
      </c>
      <c r="P2091" s="679">
        <f t="shared" ca="1" si="361"/>
        <v>0</v>
      </c>
      <c r="Q2091" s="679">
        <f t="shared" ca="1" si="361"/>
        <v>190826.54</v>
      </c>
      <c r="R2091" s="679">
        <f t="shared" ca="1" si="361"/>
        <v>21462.69</v>
      </c>
      <c r="S2091" s="679">
        <f t="shared" ca="1" si="361"/>
        <v>122378.47</v>
      </c>
      <c r="T2091" s="679">
        <f t="shared" ca="1" si="361"/>
        <v>0</v>
      </c>
      <c r="U2091" s="679">
        <f t="shared" ca="1" si="361"/>
        <v>0</v>
      </c>
      <c r="V2091" s="679">
        <f t="shared" ca="1" si="361"/>
        <v>19281.97</v>
      </c>
      <c r="W2091" s="679">
        <f t="shared" ca="1" si="357"/>
        <v>0</v>
      </c>
      <c r="X2091" s="679">
        <f t="shared" ca="1" si="361"/>
        <v>0</v>
      </c>
      <c r="Y2091" s="679">
        <f t="shared" ca="1" si="361"/>
        <v>0</v>
      </c>
      <c r="Z2091" s="679">
        <f t="shared" ca="1" si="361"/>
        <v>0</v>
      </c>
      <c r="AA2091" t="str">
        <f t="shared" si="351"/>
        <v>ASR_Financial_Report_SHP21Final</v>
      </c>
      <c r="AB2091" s="960">
        <f t="shared" si="352"/>
        <v>44658</v>
      </c>
      <c r="AC2091" t="str">
        <f t="shared" si="353"/>
        <v>Unaudited</v>
      </c>
    </row>
    <row r="2092" spans="1:29" x14ac:dyDescent="0.25">
      <c r="A2092" t="s">
        <v>420</v>
      </c>
      <c r="B2092" t="s">
        <v>1366</v>
      </c>
      <c r="C2092" t="s">
        <v>1367</v>
      </c>
      <c r="D2092">
        <v>1900</v>
      </c>
      <c r="E2092" s="960">
        <v>1</v>
      </c>
      <c r="F2092" t="s">
        <v>441</v>
      </c>
      <c r="G2092" s="960">
        <v>366</v>
      </c>
      <c r="H2092" t="s">
        <v>384</v>
      </c>
      <c r="I2092" s="940" t="s">
        <v>488</v>
      </c>
      <c r="J2092" s="940" t="s">
        <v>444</v>
      </c>
      <c r="K2092" s="940" t="s">
        <v>449</v>
      </c>
      <c r="L2092" s="948" t="s">
        <v>1302</v>
      </c>
      <c r="M2092" s="963" t="s">
        <v>1303</v>
      </c>
      <c r="N2092" s="679">
        <f t="shared" ca="1" si="360"/>
        <v>828644.39000000013</v>
      </c>
      <c r="O2092" s="679">
        <f t="shared" ca="1" si="361"/>
        <v>0</v>
      </c>
      <c r="P2092" s="679">
        <f t="shared" ca="1" si="361"/>
        <v>0</v>
      </c>
      <c r="Q2092" s="679">
        <f t="shared" ca="1" si="361"/>
        <v>412105.41000000003</v>
      </c>
      <c r="R2092" s="679">
        <f t="shared" ca="1" si="361"/>
        <v>60618.020000000004</v>
      </c>
      <c r="S2092" s="679">
        <f t="shared" ca="1" si="361"/>
        <v>355920.96</v>
      </c>
      <c r="T2092" s="679">
        <f t="shared" ca="1" si="361"/>
        <v>0</v>
      </c>
      <c r="U2092" s="679">
        <f t="shared" ca="1" si="361"/>
        <v>0</v>
      </c>
      <c r="V2092" s="679">
        <f t="shared" ca="1" si="361"/>
        <v>0</v>
      </c>
      <c r="W2092" s="679">
        <f t="shared" ca="1" si="357"/>
        <v>0</v>
      </c>
      <c r="X2092" s="679">
        <f t="shared" ca="1" si="361"/>
        <v>0</v>
      </c>
      <c r="Y2092" s="679">
        <f t="shared" ca="1" si="361"/>
        <v>0</v>
      </c>
      <c r="Z2092" s="679">
        <f t="shared" ca="1" si="361"/>
        <v>0</v>
      </c>
      <c r="AA2092" t="str">
        <f t="shared" si="351"/>
        <v>ASR_Financial_Report_SHP21Final</v>
      </c>
      <c r="AB2092" s="960">
        <f t="shared" si="352"/>
        <v>44658</v>
      </c>
      <c r="AC2092" t="str">
        <f t="shared" si="353"/>
        <v>Unaudited</v>
      </c>
    </row>
    <row r="2093" spans="1:29" x14ac:dyDescent="0.25">
      <c r="A2093" t="s">
        <v>420</v>
      </c>
      <c r="B2093" t="s">
        <v>1366</v>
      </c>
      <c r="C2093" t="s">
        <v>1367</v>
      </c>
      <c r="D2093">
        <v>1900</v>
      </c>
      <c r="E2093" s="960">
        <v>1</v>
      </c>
      <c r="F2093" t="s">
        <v>441</v>
      </c>
      <c r="G2093" s="960">
        <v>366</v>
      </c>
      <c r="H2093" t="s">
        <v>384</v>
      </c>
      <c r="I2093" s="965" t="s">
        <v>488</v>
      </c>
      <c r="J2093" s="965" t="s">
        <v>444</v>
      </c>
      <c r="K2093" s="965" t="s">
        <v>449</v>
      </c>
      <c r="L2093" s="940" t="s">
        <v>107</v>
      </c>
      <c r="M2093" s="965" t="s">
        <v>187</v>
      </c>
      <c r="N2093" s="679">
        <f t="shared" ca="1" si="360"/>
        <v>432671.43999999994</v>
      </c>
      <c r="O2093" s="679">
        <f t="shared" ca="1" si="361"/>
        <v>174777.83000000002</v>
      </c>
      <c r="P2093" s="679">
        <f t="shared" ca="1" si="361"/>
        <v>10437.93</v>
      </c>
      <c r="Q2093" s="679">
        <f t="shared" ca="1" si="361"/>
        <v>135200.62</v>
      </c>
      <c r="R2093" s="679">
        <f t="shared" ca="1" si="361"/>
        <v>37569.949999999997</v>
      </c>
      <c r="S2093" s="679">
        <f t="shared" ca="1" si="361"/>
        <v>18019.189999999999</v>
      </c>
      <c r="T2093" s="679">
        <f t="shared" ca="1" si="361"/>
        <v>2348.2199999999998</v>
      </c>
      <c r="U2093" s="679">
        <f t="shared" ca="1" si="361"/>
        <v>43.85</v>
      </c>
      <c r="V2093" s="679">
        <f t="shared" ca="1" si="361"/>
        <v>5348</v>
      </c>
      <c r="W2093" s="679">
        <f t="shared" ca="1" si="357"/>
        <v>48925.85</v>
      </c>
      <c r="X2093" s="679">
        <f t="shared" ca="1" si="361"/>
        <v>0</v>
      </c>
      <c r="Y2093" s="679">
        <f t="shared" ca="1" si="361"/>
        <v>0</v>
      </c>
      <c r="Z2093" s="679">
        <f t="shared" ca="1" si="361"/>
        <v>0</v>
      </c>
      <c r="AA2093" t="str">
        <f t="shared" si="351"/>
        <v>ASR_Financial_Report_SHP21Final</v>
      </c>
      <c r="AB2093" s="960">
        <f t="shared" si="352"/>
        <v>44658</v>
      </c>
      <c r="AC2093" t="str">
        <f t="shared" si="353"/>
        <v>Unaudited</v>
      </c>
    </row>
    <row r="2094" spans="1:29" x14ac:dyDescent="0.25">
      <c r="A2094" t="s">
        <v>420</v>
      </c>
      <c r="B2094" t="s">
        <v>1366</v>
      </c>
      <c r="C2094" t="s">
        <v>1367</v>
      </c>
      <c r="D2094">
        <v>1900</v>
      </c>
      <c r="E2094" s="960">
        <v>1</v>
      </c>
      <c r="F2094" t="s">
        <v>441</v>
      </c>
      <c r="G2094" s="960">
        <v>366</v>
      </c>
      <c r="H2094" t="s">
        <v>384</v>
      </c>
      <c r="I2094" s="940" t="s">
        <v>488</v>
      </c>
      <c r="J2094" s="940" t="s">
        <v>444</v>
      </c>
      <c r="K2094" s="940" t="s">
        <v>449</v>
      </c>
      <c r="L2094" s="946" t="s">
        <v>108</v>
      </c>
      <c r="M2094" s="966" t="s">
        <v>160</v>
      </c>
      <c r="N2094" s="679">
        <f t="shared" ca="1" si="360"/>
        <v>1688779.72</v>
      </c>
      <c r="O2094" s="679">
        <f t="shared" ca="1" si="361"/>
        <v>591168.44999999995</v>
      </c>
      <c r="P2094" s="679">
        <f t="shared" ca="1" si="361"/>
        <v>35906.32</v>
      </c>
      <c r="Q2094" s="679">
        <f t="shared" ca="1" si="361"/>
        <v>432652.42</v>
      </c>
      <c r="R2094" s="679">
        <f t="shared" ca="1" si="361"/>
        <v>151501.24</v>
      </c>
      <c r="S2094" s="679">
        <f t="shared" ca="1" si="361"/>
        <v>125455.13000000021</v>
      </c>
      <c r="T2094" s="679">
        <f t="shared" ca="1" si="361"/>
        <v>12354.71</v>
      </c>
      <c r="U2094" s="679">
        <f t="shared" ca="1" si="361"/>
        <v>5866.6399999999994</v>
      </c>
      <c r="V2094" s="679">
        <f t="shared" ca="1" si="361"/>
        <v>8073.06</v>
      </c>
      <c r="W2094" s="679">
        <f t="shared" ca="1" si="357"/>
        <v>259666.61</v>
      </c>
      <c r="X2094" s="679">
        <f t="shared" ca="1" si="361"/>
        <v>50632.740000000013</v>
      </c>
      <c r="Y2094" s="679">
        <f t="shared" ca="1" si="361"/>
        <v>15502.400000000001</v>
      </c>
      <c r="Z2094" s="679">
        <f t="shared" ca="1" si="361"/>
        <v>0</v>
      </c>
      <c r="AA2094" t="str">
        <f t="shared" si="351"/>
        <v>ASR_Financial_Report_SHP21Final</v>
      </c>
      <c r="AB2094" s="960">
        <f t="shared" si="352"/>
        <v>44658</v>
      </c>
      <c r="AC2094" t="str">
        <f t="shared" si="353"/>
        <v>Unaudited</v>
      </c>
    </row>
    <row r="2095" spans="1:29" x14ac:dyDescent="0.25">
      <c r="A2095" t="s">
        <v>420</v>
      </c>
      <c r="B2095" t="s">
        <v>1366</v>
      </c>
      <c r="C2095" t="s">
        <v>1367</v>
      </c>
      <c r="D2095">
        <v>1900</v>
      </c>
      <c r="E2095" s="960">
        <v>1</v>
      </c>
      <c r="F2095" t="s">
        <v>441</v>
      </c>
      <c r="G2095" s="960">
        <v>366</v>
      </c>
      <c r="H2095" t="s">
        <v>384</v>
      </c>
      <c r="I2095" s="940" t="s">
        <v>488</v>
      </c>
      <c r="J2095" s="940" t="s">
        <v>444</v>
      </c>
      <c r="K2095" s="940" t="s">
        <v>449</v>
      </c>
      <c r="L2095" s="946" t="s">
        <v>109</v>
      </c>
      <c r="M2095" s="966" t="s">
        <v>134</v>
      </c>
      <c r="N2095" s="679">
        <f t="shared" ca="1" si="360"/>
        <v>2478989.0200192151</v>
      </c>
      <c r="O2095" s="679">
        <f t="shared" ca="1" si="361"/>
        <v>2258584.4500191398</v>
      </c>
      <c r="P2095" s="679">
        <f t="shared" ca="1" si="361"/>
        <v>116024.92000007701</v>
      </c>
      <c r="Q2095" s="679">
        <f t="shared" ca="1" si="361"/>
        <v>26746.630000013098</v>
      </c>
      <c r="R2095" s="679">
        <f t="shared" ca="1" si="361"/>
        <v>10117.65999999827</v>
      </c>
      <c r="S2095" s="679">
        <f t="shared" ca="1" si="361"/>
        <v>58213.519999987504</v>
      </c>
      <c r="T2095" s="679">
        <f t="shared" ca="1" si="361"/>
        <v>1007.8200000000101</v>
      </c>
      <c r="U2095" s="679">
        <f t="shared" ca="1" si="361"/>
        <v>1342.8</v>
      </c>
      <c r="V2095" s="679">
        <f t="shared" ca="1" si="361"/>
        <v>841.50000000000603</v>
      </c>
      <c r="W2095" s="679">
        <f t="shared" ca="1" si="357"/>
        <v>188.1</v>
      </c>
      <c r="X2095" s="679">
        <f t="shared" ca="1" si="361"/>
        <v>4612.5299999996396</v>
      </c>
      <c r="Y2095" s="679">
        <f t="shared" ca="1" si="361"/>
        <v>1309.0900000000099</v>
      </c>
      <c r="Z2095" s="679">
        <f t="shared" ca="1" si="361"/>
        <v>0</v>
      </c>
      <c r="AA2095" t="str">
        <f t="shared" si="351"/>
        <v>ASR_Financial_Report_SHP21Final</v>
      </c>
      <c r="AB2095" s="960">
        <f t="shared" si="352"/>
        <v>44658</v>
      </c>
      <c r="AC2095" t="str">
        <f t="shared" si="353"/>
        <v>Unaudited</v>
      </c>
    </row>
    <row r="2096" spans="1:29" x14ac:dyDescent="0.25">
      <c r="A2096" t="s">
        <v>420</v>
      </c>
      <c r="B2096" t="s">
        <v>1366</v>
      </c>
      <c r="C2096" t="s">
        <v>1367</v>
      </c>
      <c r="D2096">
        <v>1900</v>
      </c>
      <c r="E2096" s="960">
        <v>1</v>
      </c>
      <c r="F2096" t="s">
        <v>441</v>
      </c>
      <c r="G2096" s="960">
        <v>366</v>
      </c>
      <c r="H2096" t="s">
        <v>384</v>
      </c>
      <c r="I2096" s="940" t="s">
        <v>488</v>
      </c>
      <c r="J2096" s="940" t="s">
        <v>444</v>
      </c>
      <c r="K2096" s="940" t="s">
        <v>449</v>
      </c>
      <c r="L2096" s="950" t="s">
        <v>110</v>
      </c>
      <c r="M2096" s="967" t="s">
        <v>162</v>
      </c>
      <c r="N2096" s="679">
        <f t="shared" ca="1" si="360"/>
        <v>184804.00814970111</v>
      </c>
      <c r="O2096" s="679">
        <f t="shared" ca="1" si="361"/>
        <v>72372.516426413902</v>
      </c>
      <c r="P2096" s="679">
        <f t="shared" ca="1" si="361"/>
        <v>4377.0252175467012</v>
      </c>
      <c r="Q2096" s="679">
        <f t="shared" ca="1" si="361"/>
        <v>77139.359922571428</v>
      </c>
      <c r="R2096" s="679">
        <f t="shared" ca="1" si="361"/>
        <v>17974.769752685417</v>
      </c>
      <c r="S2096" s="679">
        <f t="shared" ca="1" si="361"/>
        <v>-14639.207130640025</v>
      </c>
      <c r="T2096" s="679">
        <f t="shared" ca="1" si="361"/>
        <v>1388.631715516465</v>
      </c>
      <c r="U2096" s="679">
        <f t="shared" ca="1" si="361"/>
        <v>-138.80769943489085</v>
      </c>
      <c r="V2096" s="679">
        <f t="shared" ca="1" si="361"/>
        <v>2153.3274077737815</v>
      </c>
      <c r="W2096" s="679">
        <f t="shared" ca="1" si="357"/>
        <v>20319.817327946621</v>
      </c>
      <c r="X2096" s="679">
        <f t="shared" ca="1" si="361"/>
        <v>3008.0659284520534</v>
      </c>
      <c r="Y2096" s="679">
        <f t="shared" ca="1" si="361"/>
        <v>848.50928086961926</v>
      </c>
      <c r="Z2096" s="679">
        <f t="shared" ca="1" si="361"/>
        <v>0</v>
      </c>
      <c r="AA2096" t="str">
        <f t="shared" si="351"/>
        <v>ASR_Financial_Report_SHP21Final</v>
      </c>
      <c r="AB2096" s="960">
        <f t="shared" si="352"/>
        <v>44658</v>
      </c>
      <c r="AC2096" t="str">
        <f t="shared" si="353"/>
        <v>Unaudited</v>
      </c>
    </row>
    <row r="2097" spans="1:29" x14ac:dyDescent="0.25">
      <c r="A2097" t="s">
        <v>420</v>
      </c>
      <c r="B2097" t="s">
        <v>1366</v>
      </c>
      <c r="C2097" t="s">
        <v>1367</v>
      </c>
      <c r="D2097">
        <v>1900</v>
      </c>
      <c r="E2097" s="960">
        <v>1</v>
      </c>
      <c r="F2097" t="s">
        <v>441</v>
      </c>
      <c r="G2097" s="960">
        <v>366</v>
      </c>
      <c r="H2097" t="s">
        <v>384</v>
      </c>
      <c r="I2097" s="966" t="s">
        <v>488</v>
      </c>
      <c r="J2097" s="966" t="s">
        <v>444</v>
      </c>
      <c r="K2097" s="966" t="s">
        <v>449</v>
      </c>
      <c r="L2097" s="946" t="s">
        <v>111</v>
      </c>
      <c r="M2097" s="966" t="s">
        <v>463</v>
      </c>
      <c r="N2097" s="679">
        <f t="shared" ca="1" si="360"/>
        <v>2568605.7142005721</v>
      </c>
      <c r="O2097" s="679">
        <f t="shared" ca="1" si="361"/>
        <v>1229252.9859739009</v>
      </c>
      <c r="P2097" s="679">
        <f t="shared" ca="1" si="361"/>
        <v>93530.920876134653</v>
      </c>
      <c r="Q2097" s="679">
        <f t="shared" ca="1" si="361"/>
        <v>817323.13758908666</v>
      </c>
      <c r="R2097" s="679">
        <f t="shared" ca="1" si="361"/>
        <v>293341.36951334385</v>
      </c>
      <c r="S2097" s="679">
        <f t="shared" ca="1" si="361"/>
        <v>83643.499866867947</v>
      </c>
      <c r="T2097" s="679">
        <f t="shared" ca="1" si="361"/>
        <v>16269.200223427877</v>
      </c>
      <c r="U2097" s="679">
        <f t="shared" ca="1" si="361"/>
        <v>1942.9401520177103</v>
      </c>
      <c r="V2097" s="679">
        <f t="shared" ca="1" si="361"/>
        <v>33240.511879044563</v>
      </c>
      <c r="W2097" s="679">
        <f t="shared" ca="1" si="357"/>
        <v>0</v>
      </c>
      <c r="X2097" s="679">
        <f t="shared" ca="1" si="361"/>
        <v>61.299355233714323</v>
      </c>
      <c r="Y2097" s="679">
        <f t="shared" ca="1" si="361"/>
        <v>-0.15122848549731419</v>
      </c>
      <c r="Z2097" s="679">
        <f t="shared" ca="1" si="361"/>
        <v>0</v>
      </c>
      <c r="AA2097" t="str">
        <f t="shared" si="351"/>
        <v>ASR_Financial_Report_SHP21Final</v>
      </c>
      <c r="AB2097" s="960">
        <f t="shared" si="352"/>
        <v>44658</v>
      </c>
      <c r="AC2097" t="str">
        <f t="shared" si="353"/>
        <v>Unaudited</v>
      </c>
    </row>
    <row r="2098" spans="1:29" x14ac:dyDescent="0.25">
      <c r="A2098" t="s">
        <v>420</v>
      </c>
      <c r="B2098" t="s">
        <v>1366</v>
      </c>
      <c r="C2098" t="s">
        <v>1367</v>
      </c>
      <c r="D2098">
        <v>1900</v>
      </c>
      <c r="E2098" s="960">
        <v>1</v>
      </c>
      <c r="F2098" t="s">
        <v>441</v>
      </c>
      <c r="G2098" s="960">
        <v>366</v>
      </c>
      <c r="H2098" t="s">
        <v>384</v>
      </c>
      <c r="I2098" s="940" t="s">
        <v>488</v>
      </c>
      <c r="J2098" s="940" t="s">
        <v>444</v>
      </c>
      <c r="K2098" s="940" t="s">
        <v>6</v>
      </c>
      <c r="L2098" s="940" t="s">
        <v>117</v>
      </c>
      <c r="M2098" s="965" t="s">
        <v>188</v>
      </c>
      <c r="N2098" s="679">
        <f t="shared" ca="1" si="360"/>
        <v>226293.09000000008</v>
      </c>
      <c r="O2098" s="679">
        <f t="shared" ca="1" si="361"/>
        <v>125400.72000000009</v>
      </c>
      <c r="P2098" s="679">
        <f t="shared" ca="1" si="361"/>
        <v>14554.31</v>
      </c>
      <c r="Q2098" s="679">
        <f t="shared" ca="1" si="361"/>
        <v>44148.25</v>
      </c>
      <c r="R2098" s="679">
        <f t="shared" ca="1" si="361"/>
        <v>26198.47</v>
      </c>
      <c r="S2098" s="679">
        <f t="shared" ca="1" si="361"/>
        <v>8309.39</v>
      </c>
      <c r="T2098" s="679">
        <f t="shared" ca="1" si="361"/>
        <v>774.53</v>
      </c>
      <c r="U2098" s="679">
        <f t="shared" ca="1" si="361"/>
        <v>142.78</v>
      </c>
      <c r="V2098" s="679">
        <f t="shared" ca="1" si="361"/>
        <v>3111.67</v>
      </c>
      <c r="W2098" s="679">
        <f t="shared" ca="1" si="357"/>
        <v>319.98</v>
      </c>
      <c r="X2098" s="679">
        <f t="shared" ca="1" si="361"/>
        <v>2554.69</v>
      </c>
      <c r="Y2098" s="679">
        <f t="shared" ca="1" si="361"/>
        <v>778.3</v>
      </c>
      <c r="Z2098" s="679">
        <f t="shared" ca="1" si="361"/>
        <v>0</v>
      </c>
      <c r="AA2098" t="str">
        <f t="shared" si="351"/>
        <v>ASR_Financial_Report_SHP21Final</v>
      </c>
      <c r="AB2098" s="960">
        <f t="shared" si="352"/>
        <v>44658</v>
      </c>
      <c r="AC2098" t="str">
        <f t="shared" si="353"/>
        <v>Unaudited</v>
      </c>
    </row>
    <row r="2099" spans="1:29" x14ac:dyDescent="0.25">
      <c r="A2099" t="s">
        <v>420</v>
      </c>
      <c r="B2099" t="s">
        <v>1366</v>
      </c>
      <c r="C2099" t="s">
        <v>1367</v>
      </c>
      <c r="D2099">
        <v>1900</v>
      </c>
      <c r="E2099" s="960">
        <v>1</v>
      </c>
      <c r="F2099" t="s">
        <v>441</v>
      </c>
      <c r="G2099" s="960">
        <v>366</v>
      </c>
      <c r="H2099" t="s">
        <v>384</v>
      </c>
      <c r="I2099" s="940" t="s">
        <v>488</v>
      </c>
      <c r="J2099" s="940" t="s">
        <v>444</v>
      </c>
      <c r="K2099" s="940" t="s">
        <v>6</v>
      </c>
      <c r="L2099" s="940" t="s">
        <v>45</v>
      </c>
      <c r="M2099" s="965" t="s">
        <v>163</v>
      </c>
      <c r="N2099" s="679">
        <f t="shared" ca="1" si="360"/>
        <v>0</v>
      </c>
      <c r="O2099" s="679">
        <f t="shared" ca="1" si="361"/>
        <v>0</v>
      </c>
      <c r="P2099" s="679">
        <f t="shared" ca="1" si="361"/>
        <v>0</v>
      </c>
      <c r="Q2099" s="679">
        <f t="shared" ca="1" si="361"/>
        <v>0</v>
      </c>
      <c r="R2099" s="679">
        <f t="shared" ca="1" si="361"/>
        <v>0</v>
      </c>
      <c r="S2099" s="679">
        <f t="shared" ca="1" si="361"/>
        <v>0</v>
      </c>
      <c r="T2099" s="679">
        <f t="shared" ca="1" si="361"/>
        <v>0</v>
      </c>
      <c r="U2099" s="679">
        <f t="shared" ca="1" si="361"/>
        <v>0</v>
      </c>
      <c r="V2099" s="679">
        <f t="shared" ca="1" si="361"/>
        <v>0</v>
      </c>
      <c r="W2099" s="679">
        <f t="shared" ca="1" si="357"/>
        <v>0</v>
      </c>
      <c r="X2099" s="679">
        <f t="shared" ca="1" si="361"/>
        <v>0</v>
      </c>
      <c r="Y2099" s="679">
        <f t="shared" ca="1" si="361"/>
        <v>0</v>
      </c>
      <c r="Z2099" s="679">
        <f t="shared" ca="1" si="361"/>
        <v>0</v>
      </c>
      <c r="AA2099" t="str">
        <f t="shared" si="351"/>
        <v>ASR_Financial_Report_SHP21Final</v>
      </c>
      <c r="AB2099" s="960">
        <f t="shared" si="352"/>
        <v>44658</v>
      </c>
      <c r="AC2099" t="str">
        <f t="shared" si="353"/>
        <v>Unaudited</v>
      </c>
    </row>
    <row r="2100" spans="1:29" x14ac:dyDescent="0.25">
      <c r="A2100" t="s">
        <v>420</v>
      </c>
      <c r="B2100" t="s">
        <v>1366</v>
      </c>
      <c r="C2100" t="s">
        <v>1367</v>
      </c>
      <c r="D2100">
        <v>1900</v>
      </c>
      <c r="E2100" s="960">
        <v>1</v>
      </c>
      <c r="F2100" t="s">
        <v>441</v>
      </c>
      <c r="G2100" s="960">
        <v>366</v>
      </c>
      <c r="H2100" t="s">
        <v>384</v>
      </c>
      <c r="I2100" s="940" t="s">
        <v>488</v>
      </c>
      <c r="J2100" s="940" t="s">
        <v>444</v>
      </c>
      <c r="K2100" s="940" t="s">
        <v>6</v>
      </c>
      <c r="L2100" s="940" t="s">
        <v>46</v>
      </c>
      <c r="M2100" s="965" t="s">
        <v>164</v>
      </c>
      <c r="N2100" s="679">
        <f t="shared" ca="1" si="360"/>
        <v>9227.0802250769812</v>
      </c>
      <c r="O2100" s="679">
        <f t="shared" ca="1" si="361"/>
        <v>4983.8761276881014</v>
      </c>
      <c r="P2100" s="679">
        <f t="shared" ca="1" si="361"/>
        <v>645.09206218473469</v>
      </c>
      <c r="Q2100" s="679">
        <f t="shared" ca="1" si="361"/>
        <v>2208.9243649970267</v>
      </c>
      <c r="R2100" s="679">
        <f t="shared" ca="1" si="361"/>
        <v>1224.4644207681395</v>
      </c>
      <c r="S2100" s="679">
        <f t="shared" ca="1" si="361"/>
        <v>-50.561755292717322</v>
      </c>
      <c r="T2100" s="679">
        <f t="shared" ca="1" si="361"/>
        <v>41.641205077573602</v>
      </c>
      <c r="U2100" s="679">
        <f t="shared" ca="1" si="361"/>
        <v>0.66112142332278379</v>
      </c>
      <c r="V2100" s="679">
        <f t="shared" ca="1" si="361"/>
        <v>161.46027628145845</v>
      </c>
      <c r="W2100" s="679">
        <f t="shared" ca="1" si="357"/>
        <v>11.522401949339898</v>
      </c>
      <c r="X2100" s="679">
        <f t="shared" ca="1" si="361"/>
        <v>0</v>
      </c>
      <c r="Y2100" s="679">
        <f t="shared" ca="1" si="361"/>
        <v>0</v>
      </c>
      <c r="Z2100" s="679">
        <f t="shared" ca="1" si="361"/>
        <v>0</v>
      </c>
      <c r="AA2100" t="str">
        <f t="shared" si="351"/>
        <v>ASR_Financial_Report_SHP21Final</v>
      </c>
      <c r="AB2100" s="960">
        <f t="shared" si="352"/>
        <v>44658</v>
      </c>
      <c r="AC2100" t="str">
        <f t="shared" si="353"/>
        <v>Unaudited</v>
      </c>
    </row>
    <row r="2101" spans="1:29" x14ac:dyDescent="0.25">
      <c r="A2101" t="s">
        <v>420</v>
      </c>
      <c r="B2101" t="s">
        <v>1366</v>
      </c>
      <c r="C2101" t="s">
        <v>1367</v>
      </c>
      <c r="D2101">
        <v>1900</v>
      </c>
      <c r="E2101" s="960">
        <v>1</v>
      </c>
      <c r="F2101" t="s">
        <v>441</v>
      </c>
      <c r="G2101" s="960">
        <v>366</v>
      </c>
      <c r="H2101" t="s">
        <v>384</v>
      </c>
      <c r="I2101" s="940" t="s">
        <v>488</v>
      </c>
      <c r="J2101" s="940" t="s">
        <v>444</v>
      </c>
      <c r="K2101" s="940" t="s">
        <v>6</v>
      </c>
      <c r="L2101" s="948" t="s">
        <v>165</v>
      </c>
      <c r="M2101" s="963" t="s">
        <v>461</v>
      </c>
      <c r="N2101" s="679">
        <f t="shared" ca="1" si="360"/>
        <v>0</v>
      </c>
      <c r="O2101" s="679">
        <f t="shared" ca="1" si="361"/>
        <v>0</v>
      </c>
      <c r="P2101" s="679">
        <f t="shared" ca="1" si="361"/>
        <v>0</v>
      </c>
      <c r="Q2101" s="679">
        <f t="shared" ca="1" si="361"/>
        <v>0</v>
      </c>
      <c r="R2101" s="679">
        <f t="shared" ca="1" si="361"/>
        <v>0</v>
      </c>
      <c r="S2101" s="679">
        <f t="shared" ca="1" si="361"/>
        <v>0</v>
      </c>
      <c r="T2101" s="679">
        <f t="shared" ca="1" si="361"/>
        <v>0</v>
      </c>
      <c r="U2101" s="679">
        <f t="shared" ca="1" si="361"/>
        <v>0</v>
      </c>
      <c r="V2101" s="679">
        <f t="shared" ca="1" si="361"/>
        <v>0</v>
      </c>
      <c r="W2101" s="679">
        <f t="shared" ca="1" si="357"/>
        <v>0</v>
      </c>
      <c r="X2101" s="679">
        <f t="shared" ca="1" si="361"/>
        <v>0</v>
      </c>
      <c r="Y2101" s="679">
        <f t="shared" ca="1" si="361"/>
        <v>0</v>
      </c>
      <c r="Z2101" s="679">
        <f t="shared" ca="1" si="361"/>
        <v>0</v>
      </c>
      <c r="AA2101" t="str">
        <f t="shared" si="351"/>
        <v>ASR_Financial_Report_SHP21Final</v>
      </c>
      <c r="AB2101" s="960">
        <f t="shared" si="352"/>
        <v>44658</v>
      </c>
      <c r="AC2101" t="str">
        <f t="shared" si="353"/>
        <v>Unaudited</v>
      </c>
    </row>
    <row r="2102" spans="1:29" x14ac:dyDescent="0.25">
      <c r="A2102" t="s">
        <v>420</v>
      </c>
      <c r="B2102" t="s">
        <v>1366</v>
      </c>
      <c r="C2102" t="s">
        <v>1367</v>
      </c>
      <c r="D2102">
        <v>1900</v>
      </c>
      <c r="E2102" s="960">
        <v>1</v>
      </c>
      <c r="F2102" t="s">
        <v>441</v>
      </c>
      <c r="G2102" s="960">
        <v>366</v>
      </c>
      <c r="H2102" t="s">
        <v>384</v>
      </c>
      <c r="I2102" s="965" t="s">
        <v>488</v>
      </c>
      <c r="J2102" s="965" t="s">
        <v>444</v>
      </c>
      <c r="K2102" s="965" t="s">
        <v>434</v>
      </c>
      <c r="L2102" s="940" t="s">
        <v>120</v>
      </c>
      <c r="M2102" s="965" t="s">
        <v>32</v>
      </c>
      <c r="N2102" s="679">
        <f t="shared" ca="1" si="360"/>
        <v>0</v>
      </c>
      <c r="O2102" s="679">
        <f t="shared" ca="1" si="361"/>
        <v>0</v>
      </c>
      <c r="P2102" s="679">
        <f t="shared" ca="1" si="361"/>
        <v>0</v>
      </c>
      <c r="Q2102" s="679">
        <f t="shared" ca="1" si="361"/>
        <v>0</v>
      </c>
      <c r="R2102" s="679">
        <f t="shared" ca="1" si="361"/>
        <v>0</v>
      </c>
      <c r="S2102" s="679">
        <f t="shared" ca="1" si="361"/>
        <v>0</v>
      </c>
      <c r="T2102" s="679">
        <f t="shared" ca="1" si="361"/>
        <v>0</v>
      </c>
      <c r="U2102" s="679">
        <f t="shared" ca="1" si="361"/>
        <v>0</v>
      </c>
      <c r="V2102" s="679">
        <f t="shared" ca="1" si="361"/>
        <v>0</v>
      </c>
      <c r="W2102" s="679">
        <f t="shared" ca="1" si="357"/>
        <v>0</v>
      </c>
      <c r="X2102" s="679">
        <f t="shared" ca="1" si="361"/>
        <v>0</v>
      </c>
      <c r="Y2102" s="679">
        <f t="shared" ca="1" si="361"/>
        <v>0</v>
      </c>
      <c r="Z2102" s="679">
        <f t="shared" ca="1" si="361"/>
        <v>0</v>
      </c>
      <c r="AA2102" t="str">
        <f t="shared" si="351"/>
        <v>ASR_Financial_Report_SHP21Final</v>
      </c>
      <c r="AB2102" s="960">
        <f t="shared" si="352"/>
        <v>44658</v>
      </c>
      <c r="AC2102" t="str">
        <f t="shared" si="353"/>
        <v>Unaudited</v>
      </c>
    </row>
    <row r="2103" spans="1:29" x14ac:dyDescent="0.25">
      <c r="A2103" t="s">
        <v>420</v>
      </c>
      <c r="B2103" t="s">
        <v>1366</v>
      </c>
      <c r="C2103" t="s">
        <v>1367</v>
      </c>
      <c r="D2103">
        <v>1900</v>
      </c>
      <c r="E2103" s="960">
        <v>1</v>
      </c>
      <c r="F2103" t="s">
        <v>441</v>
      </c>
      <c r="G2103" s="960">
        <v>366</v>
      </c>
      <c r="H2103" t="s">
        <v>384</v>
      </c>
      <c r="I2103" s="940" t="s">
        <v>488</v>
      </c>
      <c r="J2103" s="940" t="s">
        <v>444</v>
      </c>
      <c r="K2103" s="940" t="s">
        <v>434</v>
      </c>
      <c r="L2103" s="940" t="s">
        <v>924</v>
      </c>
      <c r="M2103" s="965" t="s">
        <v>916</v>
      </c>
      <c r="N2103" s="679">
        <f t="shared" ca="1" si="360"/>
        <v>0</v>
      </c>
      <c r="O2103" s="679">
        <f t="shared" ca="1" si="361"/>
        <v>0</v>
      </c>
      <c r="P2103" s="679">
        <f t="shared" ca="1" si="361"/>
        <v>0</v>
      </c>
      <c r="Q2103" s="679">
        <f t="shared" ca="1" si="361"/>
        <v>0</v>
      </c>
      <c r="R2103" s="679">
        <f t="shared" ca="1" si="361"/>
        <v>0</v>
      </c>
      <c r="S2103" s="679">
        <f t="shared" ca="1" si="361"/>
        <v>0</v>
      </c>
      <c r="T2103" s="679">
        <f t="shared" ca="1" si="361"/>
        <v>0</v>
      </c>
      <c r="U2103" s="679">
        <f t="shared" ca="1" si="361"/>
        <v>0</v>
      </c>
      <c r="V2103" s="679">
        <f t="shared" ca="1" si="361"/>
        <v>0</v>
      </c>
      <c r="W2103" s="679">
        <f t="shared" ca="1" si="357"/>
        <v>0</v>
      </c>
      <c r="X2103" s="679">
        <f t="shared" ca="1" si="361"/>
        <v>0</v>
      </c>
      <c r="Y2103" s="679">
        <f t="shared" ca="1" si="361"/>
        <v>0</v>
      </c>
      <c r="Z2103" s="679">
        <f t="shared" ca="1" si="361"/>
        <v>0</v>
      </c>
      <c r="AA2103" t="str">
        <f t="shared" si="351"/>
        <v>ASR_Financial_Report_SHP21Final</v>
      </c>
      <c r="AB2103" s="960">
        <f t="shared" si="352"/>
        <v>44658</v>
      </c>
      <c r="AC2103" t="str">
        <f t="shared" si="353"/>
        <v>Unaudited</v>
      </c>
    </row>
    <row r="2104" spans="1:29" x14ac:dyDescent="0.25">
      <c r="A2104" t="s">
        <v>420</v>
      </c>
      <c r="B2104" t="s">
        <v>1366</v>
      </c>
      <c r="C2104" t="s">
        <v>1367</v>
      </c>
      <c r="D2104">
        <v>1900</v>
      </c>
      <c r="E2104" s="960">
        <v>1</v>
      </c>
      <c r="F2104" t="s">
        <v>441</v>
      </c>
      <c r="G2104" s="960">
        <v>366</v>
      </c>
      <c r="H2104" t="s">
        <v>384</v>
      </c>
      <c r="I2104" s="940" t="s">
        <v>488</v>
      </c>
      <c r="J2104" s="940" t="s">
        <v>444</v>
      </c>
      <c r="K2104" s="940" t="s">
        <v>434</v>
      </c>
      <c r="L2104" s="940" t="s">
        <v>167</v>
      </c>
      <c r="M2104" s="965" t="s">
        <v>40</v>
      </c>
      <c r="N2104" s="679">
        <f t="shared" ca="1" si="360"/>
        <v>0</v>
      </c>
      <c r="O2104" s="679">
        <f t="shared" ca="1" si="361"/>
        <v>0</v>
      </c>
      <c r="P2104" s="679">
        <f t="shared" ca="1" si="361"/>
        <v>0</v>
      </c>
      <c r="Q2104" s="679">
        <f t="shared" ca="1" si="361"/>
        <v>0</v>
      </c>
      <c r="R2104" s="679">
        <f t="shared" ca="1" si="361"/>
        <v>0</v>
      </c>
      <c r="S2104" s="679">
        <f t="shared" ca="1" si="361"/>
        <v>0</v>
      </c>
      <c r="T2104" s="679">
        <f t="shared" ca="1" si="361"/>
        <v>0</v>
      </c>
      <c r="U2104" s="679">
        <f t="shared" ca="1" si="361"/>
        <v>0</v>
      </c>
      <c r="V2104" s="679">
        <f t="shared" ca="1" si="361"/>
        <v>0</v>
      </c>
      <c r="W2104" s="679">
        <f t="shared" ca="1" si="357"/>
        <v>0</v>
      </c>
      <c r="X2104" s="679">
        <f t="shared" ca="1" si="361"/>
        <v>0</v>
      </c>
      <c r="Y2104" s="679">
        <f t="shared" ca="1" si="361"/>
        <v>0</v>
      </c>
      <c r="Z2104" s="679">
        <f t="shared" ca="1" si="361"/>
        <v>0</v>
      </c>
      <c r="AA2104" t="str">
        <f t="shared" si="351"/>
        <v>ASR_Financial_Report_SHP21Final</v>
      </c>
      <c r="AB2104" s="960">
        <f t="shared" si="352"/>
        <v>44658</v>
      </c>
      <c r="AC2104" t="str">
        <f t="shared" si="353"/>
        <v>Unaudited</v>
      </c>
    </row>
    <row r="2105" spans="1:29" x14ac:dyDescent="0.25">
      <c r="A2105" t="s">
        <v>420</v>
      </c>
      <c r="B2105" t="s">
        <v>1366</v>
      </c>
      <c r="C2105" t="s">
        <v>1367</v>
      </c>
      <c r="D2105">
        <v>1900</v>
      </c>
      <c r="E2105" s="960">
        <v>1</v>
      </c>
      <c r="F2105" t="s">
        <v>441</v>
      </c>
      <c r="G2105" s="960">
        <v>366</v>
      </c>
      <c r="H2105" t="s">
        <v>384</v>
      </c>
      <c r="I2105" s="940" t="s">
        <v>488</v>
      </c>
      <c r="J2105" s="940" t="s">
        <v>444</v>
      </c>
      <c r="K2105" s="940" t="s">
        <v>434</v>
      </c>
      <c r="L2105" s="940" t="s">
        <v>168</v>
      </c>
      <c r="M2105" s="965" t="s">
        <v>329</v>
      </c>
      <c r="N2105" s="679">
        <f t="shared" ca="1" si="360"/>
        <v>0</v>
      </c>
      <c r="O2105" s="679">
        <f t="shared" ca="1" si="361"/>
        <v>0</v>
      </c>
      <c r="P2105" s="679">
        <f t="shared" ca="1" si="361"/>
        <v>0</v>
      </c>
      <c r="Q2105" s="679">
        <f t="shared" ca="1" si="361"/>
        <v>0</v>
      </c>
      <c r="R2105" s="679">
        <f t="shared" ca="1" si="361"/>
        <v>0</v>
      </c>
      <c r="S2105" s="679">
        <f t="shared" ca="1" si="361"/>
        <v>0</v>
      </c>
      <c r="T2105" s="679">
        <f t="shared" ca="1" si="361"/>
        <v>0</v>
      </c>
      <c r="U2105" s="679">
        <f t="shared" ca="1" si="361"/>
        <v>0</v>
      </c>
      <c r="V2105" s="679">
        <f t="shared" ca="1" si="361"/>
        <v>0</v>
      </c>
      <c r="W2105" s="679">
        <f t="shared" ca="1" si="357"/>
        <v>0</v>
      </c>
      <c r="X2105" s="679">
        <f t="shared" ca="1" si="361"/>
        <v>0</v>
      </c>
      <c r="Y2105" s="679">
        <f t="shared" ca="1" si="361"/>
        <v>0</v>
      </c>
      <c r="Z2105" s="679">
        <f t="shared" ca="1" si="361"/>
        <v>0</v>
      </c>
      <c r="AA2105" t="str">
        <f t="shared" si="351"/>
        <v>ASR_Financial_Report_SHP21Final</v>
      </c>
      <c r="AB2105" s="960">
        <f t="shared" si="352"/>
        <v>44658</v>
      </c>
      <c r="AC2105" t="str">
        <f t="shared" si="353"/>
        <v>Unaudited</v>
      </c>
    </row>
    <row r="2106" spans="1:29" x14ac:dyDescent="0.25">
      <c r="A2106" t="s">
        <v>420</v>
      </c>
      <c r="B2106" t="s">
        <v>1366</v>
      </c>
      <c r="C2106" t="s">
        <v>1367</v>
      </c>
      <c r="D2106">
        <v>1900</v>
      </c>
      <c r="E2106" s="960">
        <v>1</v>
      </c>
      <c r="F2106" t="s">
        <v>441</v>
      </c>
      <c r="G2106" s="960">
        <v>366</v>
      </c>
      <c r="H2106" t="s">
        <v>384</v>
      </c>
      <c r="I2106" s="940" t="s">
        <v>488</v>
      </c>
      <c r="J2106" s="940" t="s">
        <v>450</v>
      </c>
      <c r="K2106" s="940" t="s">
        <v>435</v>
      </c>
      <c r="L2106" s="948" t="s">
        <v>121</v>
      </c>
      <c r="M2106" s="963" t="s">
        <v>27</v>
      </c>
      <c r="N2106" s="679">
        <f t="shared" ca="1" si="360"/>
        <v>2946215.4509769091</v>
      </c>
      <c r="O2106" s="679">
        <f t="shared" ca="1" si="361"/>
        <v>968183.5796780776</v>
      </c>
      <c r="P2106" s="679">
        <f t="shared" ca="1" si="361"/>
        <v>1978031.8712988314</v>
      </c>
      <c r="Q2106" s="679">
        <f t="shared" ca="1" si="361"/>
        <v>0</v>
      </c>
      <c r="R2106" s="679">
        <f t="shared" ca="1" si="361"/>
        <v>0</v>
      </c>
      <c r="S2106" s="679">
        <f t="shared" ca="1" si="361"/>
        <v>0</v>
      </c>
      <c r="T2106" s="679">
        <f t="shared" ca="1" si="361"/>
        <v>0</v>
      </c>
      <c r="U2106" s="679">
        <f t="shared" ca="1" si="361"/>
        <v>0</v>
      </c>
      <c r="V2106" s="679">
        <f t="shared" ca="1" si="361"/>
        <v>0</v>
      </c>
      <c r="W2106" s="679">
        <f t="shared" ca="1" si="357"/>
        <v>0</v>
      </c>
      <c r="X2106" s="679">
        <f t="shared" ca="1" si="361"/>
        <v>0</v>
      </c>
      <c r="Y2106" s="679">
        <f t="shared" ca="1" si="361"/>
        <v>0</v>
      </c>
      <c r="Z2106" s="679">
        <f t="shared" ca="1" si="361"/>
        <v>0</v>
      </c>
      <c r="AA2106" t="str">
        <f t="shared" si="351"/>
        <v>ASR_Financial_Report_SHP21Final</v>
      </c>
      <c r="AB2106" s="960">
        <f t="shared" si="352"/>
        <v>44658</v>
      </c>
      <c r="AC2106" t="str">
        <f t="shared" si="353"/>
        <v>Unaudited</v>
      </c>
    </row>
    <row r="2107" spans="1:29" x14ac:dyDescent="0.25">
      <c r="A2107" t="s">
        <v>420</v>
      </c>
      <c r="B2107" t="s">
        <v>1366</v>
      </c>
      <c r="C2107" t="s">
        <v>1367</v>
      </c>
      <c r="D2107">
        <v>1900</v>
      </c>
      <c r="E2107" s="960">
        <v>1</v>
      </c>
      <c r="F2107" t="s">
        <v>441</v>
      </c>
      <c r="G2107" s="960">
        <v>366</v>
      </c>
      <c r="H2107" t="s">
        <v>384</v>
      </c>
      <c r="I2107" s="965" t="s">
        <v>488</v>
      </c>
      <c r="J2107" s="965" t="s">
        <v>450</v>
      </c>
      <c r="K2107" s="965" t="s">
        <v>435</v>
      </c>
      <c r="L2107" s="940" t="s">
        <v>122</v>
      </c>
      <c r="M2107" s="965" t="s">
        <v>97</v>
      </c>
      <c r="N2107" s="679">
        <f t="shared" ca="1" si="360"/>
        <v>2187862.5988309202</v>
      </c>
      <c r="O2107" s="679">
        <f t="shared" ca="1" si="361"/>
        <v>301229.20768298197</v>
      </c>
      <c r="P2107" s="679">
        <f t="shared" ca="1" si="361"/>
        <v>1886633.3911479381</v>
      </c>
      <c r="Q2107" s="679">
        <f t="shared" ca="1" si="361"/>
        <v>0</v>
      </c>
      <c r="R2107" s="679">
        <f t="shared" ca="1" si="361"/>
        <v>0</v>
      </c>
      <c r="S2107" s="679">
        <f t="shared" ca="1" si="361"/>
        <v>0</v>
      </c>
      <c r="T2107" s="679">
        <f t="shared" ca="1" si="361"/>
        <v>0</v>
      </c>
      <c r="U2107" s="679">
        <f t="shared" ca="1" si="361"/>
        <v>0</v>
      </c>
      <c r="V2107" s="679">
        <f t="shared" ca="1" si="361"/>
        <v>0</v>
      </c>
      <c r="W2107" s="679">
        <f t="shared" ca="1" si="357"/>
        <v>0</v>
      </c>
      <c r="X2107" s="679">
        <f t="shared" ca="1" si="361"/>
        <v>0</v>
      </c>
      <c r="Y2107" s="679">
        <f t="shared" ca="1" si="361"/>
        <v>0</v>
      </c>
      <c r="Z2107" s="679">
        <f t="shared" ca="1" si="361"/>
        <v>0</v>
      </c>
      <c r="AA2107" t="str">
        <f t="shared" si="351"/>
        <v>ASR_Financial_Report_SHP21Final</v>
      </c>
      <c r="AB2107" s="960">
        <f t="shared" si="352"/>
        <v>44658</v>
      </c>
      <c r="AC2107" t="str">
        <f t="shared" si="353"/>
        <v>Unaudited</v>
      </c>
    </row>
    <row r="2108" spans="1:29" x14ac:dyDescent="0.25">
      <c r="A2108" t="s">
        <v>420</v>
      </c>
      <c r="B2108" t="s">
        <v>1366</v>
      </c>
      <c r="C2108" t="s">
        <v>1367</v>
      </c>
      <c r="D2108">
        <v>1900</v>
      </c>
      <c r="E2108" s="960">
        <v>1</v>
      </c>
      <c r="F2108" t="s">
        <v>441</v>
      </c>
      <c r="G2108" s="960">
        <v>366</v>
      </c>
      <c r="H2108" t="s">
        <v>384</v>
      </c>
      <c r="I2108" s="940" t="s">
        <v>488</v>
      </c>
      <c r="J2108" s="940" t="s">
        <v>450</v>
      </c>
      <c r="K2108" s="940" t="s">
        <v>435</v>
      </c>
      <c r="L2108" s="940" t="s">
        <v>123</v>
      </c>
      <c r="M2108" s="965" t="s">
        <v>98</v>
      </c>
      <c r="N2108" s="679">
        <f t="shared" ca="1" si="360"/>
        <v>1174830.9976372591</v>
      </c>
      <c r="O2108" s="679">
        <f t="shared" ca="1" si="361"/>
        <v>520529.04351679841</v>
      </c>
      <c r="P2108" s="679">
        <f t="shared" ca="1" si="361"/>
        <v>654301.95412046066</v>
      </c>
      <c r="Q2108" s="679">
        <f t="shared" ca="1" si="361"/>
        <v>0</v>
      </c>
      <c r="R2108" s="679">
        <f t="shared" ca="1" si="361"/>
        <v>0</v>
      </c>
      <c r="S2108" s="679">
        <f t="shared" ca="1" si="361"/>
        <v>0</v>
      </c>
      <c r="T2108" s="679">
        <f t="shared" ca="1" si="361"/>
        <v>0</v>
      </c>
      <c r="U2108" s="679">
        <f t="shared" ca="1" si="361"/>
        <v>0</v>
      </c>
      <c r="V2108" s="679">
        <f t="shared" ca="1" si="361"/>
        <v>0</v>
      </c>
      <c r="W2108" s="679">
        <f t="shared" ca="1" si="357"/>
        <v>0</v>
      </c>
      <c r="X2108" s="679">
        <f t="shared" ca="1" si="361"/>
        <v>0</v>
      </c>
      <c r="Y2108" s="679">
        <f t="shared" ca="1" si="361"/>
        <v>0</v>
      </c>
      <c r="Z2108" s="679">
        <f t="shared" ca="1" si="361"/>
        <v>0</v>
      </c>
      <c r="AA2108" t="str">
        <f t="shared" si="351"/>
        <v>ASR_Financial_Report_SHP21Final</v>
      </c>
      <c r="AB2108" s="960">
        <f t="shared" si="352"/>
        <v>44658</v>
      </c>
      <c r="AC2108" t="str">
        <f t="shared" si="353"/>
        <v>Unaudited</v>
      </c>
    </row>
    <row r="2109" spans="1:29" x14ac:dyDescent="0.25">
      <c r="A2109" t="s">
        <v>420</v>
      </c>
      <c r="B2109" t="s">
        <v>1366</v>
      </c>
      <c r="C2109" t="s">
        <v>1367</v>
      </c>
      <c r="D2109">
        <v>1900</v>
      </c>
      <c r="E2109" s="960">
        <v>1</v>
      </c>
      <c r="F2109" t="s">
        <v>441</v>
      </c>
      <c r="G2109" s="960">
        <v>366</v>
      </c>
      <c r="H2109" t="s">
        <v>384</v>
      </c>
      <c r="I2109" s="940" t="s">
        <v>488</v>
      </c>
      <c r="J2109" s="940" t="s">
        <v>450</v>
      </c>
      <c r="K2109" s="940" t="s">
        <v>435</v>
      </c>
      <c r="L2109" s="940" t="s">
        <v>124</v>
      </c>
      <c r="M2109" s="965" t="s">
        <v>99</v>
      </c>
      <c r="N2109" s="679">
        <f t="shared" ca="1" si="360"/>
        <v>295922.121627215</v>
      </c>
      <c r="O2109" s="679">
        <f t="shared" ca="1" si="361"/>
        <v>219166.82762756318</v>
      </c>
      <c r="P2109" s="679">
        <f t="shared" ca="1" si="361"/>
        <v>76755.293999651825</v>
      </c>
      <c r="Q2109" s="679">
        <f t="shared" ca="1" si="361"/>
        <v>0</v>
      </c>
      <c r="R2109" s="679">
        <f t="shared" ca="1" si="361"/>
        <v>0</v>
      </c>
      <c r="S2109" s="679">
        <f t="shared" ca="1" si="361"/>
        <v>0</v>
      </c>
      <c r="T2109" s="679">
        <f t="shared" ca="1" si="361"/>
        <v>0</v>
      </c>
      <c r="U2109" s="679">
        <f t="shared" ca="1" si="361"/>
        <v>0</v>
      </c>
      <c r="V2109" s="679">
        <f t="shared" ca="1" si="361"/>
        <v>0</v>
      </c>
      <c r="W2109" s="679">
        <f t="shared" ca="1" si="357"/>
        <v>0</v>
      </c>
      <c r="X2109" s="679">
        <f t="shared" ca="1" si="361"/>
        <v>0</v>
      </c>
      <c r="Y2109" s="679">
        <f t="shared" ca="1" si="361"/>
        <v>0</v>
      </c>
      <c r="Z2109" s="679">
        <f t="shared" ca="1" si="361"/>
        <v>0</v>
      </c>
      <c r="AA2109" t="str">
        <f t="shared" si="351"/>
        <v>ASR_Financial_Report_SHP21Final</v>
      </c>
      <c r="AB2109" s="960">
        <f t="shared" si="352"/>
        <v>44658</v>
      </c>
      <c r="AC2109" t="str">
        <f t="shared" si="353"/>
        <v>Unaudited</v>
      </c>
    </row>
    <row r="2110" spans="1:29" x14ac:dyDescent="0.25">
      <c r="A2110" t="s">
        <v>420</v>
      </c>
      <c r="B2110" t="s">
        <v>1366</v>
      </c>
      <c r="C2110" t="s">
        <v>1367</v>
      </c>
      <c r="D2110">
        <v>1900</v>
      </c>
      <c r="E2110" s="960">
        <v>1</v>
      </c>
      <c r="F2110" t="s">
        <v>441</v>
      </c>
      <c r="G2110" s="960">
        <v>366</v>
      </c>
      <c r="H2110" t="s">
        <v>384</v>
      </c>
      <c r="I2110" s="940" t="s">
        <v>488</v>
      </c>
      <c r="J2110" s="940" t="s">
        <v>450</v>
      </c>
      <c r="K2110" s="940" t="s">
        <v>435</v>
      </c>
      <c r="L2110" s="940" t="s">
        <v>125</v>
      </c>
      <c r="M2110" s="965" t="s">
        <v>100</v>
      </c>
      <c r="N2110" s="679">
        <f t="shared" ca="1" si="360"/>
        <v>-5159.3695037749176</v>
      </c>
      <c r="O2110" s="679">
        <f t="shared" ca="1" si="361"/>
        <v>0.79063791167944353</v>
      </c>
      <c r="P2110" s="679">
        <f t="shared" ca="1" si="361"/>
        <v>-5160.1601416865969</v>
      </c>
      <c r="Q2110" s="679">
        <f t="shared" ca="1" si="361"/>
        <v>0</v>
      </c>
      <c r="R2110" s="679">
        <f t="shared" ca="1" si="361"/>
        <v>0</v>
      </c>
      <c r="S2110" s="679">
        <f t="shared" ca="1" si="361"/>
        <v>0</v>
      </c>
      <c r="T2110" s="679">
        <f t="shared" ca="1" si="361"/>
        <v>0</v>
      </c>
      <c r="U2110" s="679">
        <f t="shared" ca="1" si="361"/>
        <v>0</v>
      </c>
      <c r="V2110" s="679">
        <f t="shared" ca="1" si="361"/>
        <v>0</v>
      </c>
      <c r="W2110" s="679">
        <f t="shared" ca="1" si="357"/>
        <v>0</v>
      </c>
      <c r="X2110" s="679">
        <f t="shared" ca="1" si="361"/>
        <v>0</v>
      </c>
      <c r="Y2110" s="679">
        <f t="shared" ca="1" si="361"/>
        <v>0</v>
      </c>
      <c r="Z2110" s="679">
        <f t="shared" ca="1" si="361"/>
        <v>0</v>
      </c>
      <c r="AA2110" t="str">
        <f t="shared" si="351"/>
        <v>ASR_Financial_Report_SHP21Final</v>
      </c>
      <c r="AB2110" s="960">
        <f t="shared" si="352"/>
        <v>44658</v>
      </c>
      <c r="AC2110" t="str">
        <f t="shared" si="353"/>
        <v>Unaudited</v>
      </c>
    </row>
    <row r="2111" spans="1:29" x14ac:dyDescent="0.25">
      <c r="A2111" t="s">
        <v>420</v>
      </c>
      <c r="B2111" t="s">
        <v>1366</v>
      </c>
      <c r="C2111" t="s">
        <v>1367</v>
      </c>
      <c r="D2111">
        <v>1900</v>
      </c>
      <c r="E2111" s="960">
        <v>1</v>
      </c>
      <c r="F2111" t="s">
        <v>441</v>
      </c>
      <c r="G2111" s="960">
        <v>366</v>
      </c>
      <c r="H2111" t="s">
        <v>384</v>
      </c>
      <c r="I2111" s="940" t="s">
        <v>488</v>
      </c>
      <c r="J2111" s="940" t="s">
        <v>450</v>
      </c>
      <c r="K2111" s="940" t="s">
        <v>435</v>
      </c>
      <c r="L2111" s="948" t="s">
        <v>126</v>
      </c>
      <c r="M2111" s="963" t="s">
        <v>28</v>
      </c>
      <c r="N2111" s="679">
        <f t="shared" ca="1" si="360"/>
        <v>13340.519518051009</v>
      </c>
      <c r="O2111" s="679">
        <f t="shared" ca="1" si="361"/>
        <v>13340.519518051009</v>
      </c>
      <c r="P2111" s="679">
        <f t="shared" ca="1" si="361"/>
        <v>0</v>
      </c>
      <c r="Q2111" s="679">
        <f t="shared" ca="1" si="361"/>
        <v>0</v>
      </c>
      <c r="R2111" s="679">
        <f t="shared" ca="1" si="361"/>
        <v>0</v>
      </c>
      <c r="S2111" s="679">
        <f t="shared" ca="1" si="361"/>
        <v>0</v>
      </c>
      <c r="T2111" s="679">
        <f t="shared" ca="1" si="361"/>
        <v>0</v>
      </c>
      <c r="U2111" s="679">
        <f t="shared" ca="1" si="361"/>
        <v>0</v>
      </c>
      <c r="V2111" s="679">
        <f t="shared" ref="V2111:V2128" ca="1" si="36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679">
        <f t="shared" ca="1" si="357"/>
        <v>0</v>
      </c>
      <c r="X2111" s="679">
        <f t="shared" ref="X2111:Z2128" ca="1" si="363">IF(OR(AND($F2111="PY",X$1&lt;&gt;"Prior Year"),AND($F2111&lt;&gt;"PY",X$1="Prior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"&amp;$H2111&amp;"'!$A$7:$CA$7"),0)+MATCH(X$1,INDIRECT("'MMA Rev-Exp "&amp;$H2111&amp;"'!$D$8:$CA$8"),0)-1)))</f>
        <v>0</v>
      </c>
      <c r="Y2111" s="679">
        <f t="shared" ca="1" si="363"/>
        <v>0</v>
      </c>
      <c r="Z2111" s="679">
        <f t="shared" ca="1" si="363"/>
        <v>0</v>
      </c>
      <c r="AA2111" t="str">
        <f t="shared" si="351"/>
        <v>ASR_Financial_Report_SHP21Final</v>
      </c>
      <c r="AB2111" s="960">
        <f t="shared" si="352"/>
        <v>44658</v>
      </c>
      <c r="AC2111" t="str">
        <f t="shared" si="353"/>
        <v>Unaudited</v>
      </c>
    </row>
    <row r="2112" spans="1:29" x14ac:dyDescent="0.25">
      <c r="A2112" t="s">
        <v>420</v>
      </c>
      <c r="B2112" t="s">
        <v>1366</v>
      </c>
      <c r="C2112" t="s">
        <v>1367</v>
      </c>
      <c r="D2112">
        <v>1900</v>
      </c>
      <c r="E2112" s="960">
        <v>1</v>
      </c>
      <c r="F2112" t="s">
        <v>441</v>
      </c>
      <c r="G2112" s="960">
        <v>366</v>
      </c>
      <c r="H2112" t="s">
        <v>384</v>
      </c>
      <c r="I2112" s="965" t="s">
        <v>488</v>
      </c>
      <c r="J2112" s="965" t="s">
        <v>436</v>
      </c>
      <c r="K2112" s="965" t="s">
        <v>436</v>
      </c>
      <c r="L2112" s="940" t="s">
        <v>128</v>
      </c>
      <c r="M2112" s="965" t="s">
        <v>326</v>
      </c>
      <c r="N2112" s="679">
        <f t="shared" ca="1" si="360"/>
        <v>0</v>
      </c>
      <c r="O2112" s="679">
        <f t="shared" ref="O2112:U2121" ca="1" si="364">IF(OR(AND($F2112="PY",O$1&lt;&gt;"Prior Year"),AND($F2112&lt;&gt;"PY",O$1="Prior Year")),0,INDEX(INDIRECT("'MMA Rev-Exp "&amp;$H2112&amp;"'!$A$1:$CA$200"),IF($J2112="Member Months",MATCH($J2112,INDIRECT("'MMA Rev-Exp "&amp;$H2112&amp;"'!$A$1:$A$200"),0),MATCH($L2112,INDIRECT("'MMA Rev-Exp "&amp;$H2112&amp;"'!$B$1:$B$200"),0)),IF($F2112="PY",MATCH("Prior Year Adjustments",INDIRECT("'MMA Rev-Exp "&amp;$H2112&amp;"'!$A$8:$CA$8"),0),MATCH(IF($F2112="Q1","JANUARY - MARCH (Q1)",IF($F2112="Q2","APRIL - JUNE (Q2)",IF($F2112="Q3","JULY - SEPTEMBER (Q3)",IF($F2112="Q4","OCTOBER - DECEMBER (Q4)",0)))),INDIRECT("'MMA Rev-Exp "&amp;$H2112&amp;"'!$A$7:$CA$7"),0)+MATCH(O$1,INDIRECT("'MMA Rev-Exp "&amp;$H2112&amp;"'!$D$8:$CA$8"),0)-1)))</f>
        <v>0</v>
      </c>
      <c r="P2112" s="679">
        <f t="shared" ca="1" si="364"/>
        <v>0</v>
      </c>
      <c r="Q2112" s="679">
        <f t="shared" ca="1" si="364"/>
        <v>0</v>
      </c>
      <c r="R2112" s="679">
        <f t="shared" ca="1" si="364"/>
        <v>0</v>
      </c>
      <c r="S2112" s="679">
        <f t="shared" ca="1" si="364"/>
        <v>0</v>
      </c>
      <c r="T2112" s="679">
        <f t="shared" ca="1" si="364"/>
        <v>0</v>
      </c>
      <c r="U2112" s="679">
        <f t="shared" ca="1" si="364"/>
        <v>0</v>
      </c>
      <c r="V2112" s="679">
        <f t="shared" ca="1" si="362"/>
        <v>0</v>
      </c>
      <c r="W2112" s="679">
        <f t="shared" ca="1" si="357"/>
        <v>0</v>
      </c>
      <c r="X2112" s="679">
        <f t="shared" ca="1" si="363"/>
        <v>0</v>
      </c>
      <c r="Y2112" s="679">
        <f t="shared" ca="1" si="363"/>
        <v>0</v>
      </c>
      <c r="Z2112" s="679">
        <f t="shared" ca="1" si="363"/>
        <v>0</v>
      </c>
      <c r="AA2112" t="str">
        <f t="shared" si="351"/>
        <v>ASR_Financial_Report_SHP21Final</v>
      </c>
      <c r="AB2112" s="960">
        <f t="shared" si="352"/>
        <v>44658</v>
      </c>
      <c r="AC2112" t="str">
        <f t="shared" si="353"/>
        <v>Unaudited</v>
      </c>
    </row>
    <row r="2113" spans="1:29" x14ac:dyDescent="0.25">
      <c r="A2113" t="s">
        <v>420</v>
      </c>
      <c r="B2113" t="s">
        <v>1366</v>
      </c>
      <c r="C2113" t="s">
        <v>1367</v>
      </c>
      <c r="D2113">
        <v>1900</v>
      </c>
      <c r="E2113" s="960">
        <v>1</v>
      </c>
      <c r="F2113" t="s">
        <v>441</v>
      </c>
      <c r="G2113" s="960">
        <v>366</v>
      </c>
      <c r="H2113" t="s">
        <v>384</v>
      </c>
      <c r="I2113" s="940" t="s">
        <v>488</v>
      </c>
      <c r="J2113" s="940" t="s">
        <v>436</v>
      </c>
      <c r="K2113" s="940" t="s">
        <v>436</v>
      </c>
      <c r="L2113" s="940" t="s">
        <v>129</v>
      </c>
      <c r="M2113" s="965" t="s">
        <v>325</v>
      </c>
      <c r="N2113" s="679">
        <f t="shared" ca="1" si="360"/>
        <v>0</v>
      </c>
      <c r="O2113" s="679">
        <f t="shared" ca="1" si="364"/>
        <v>0</v>
      </c>
      <c r="P2113" s="679">
        <f t="shared" ca="1" si="364"/>
        <v>0</v>
      </c>
      <c r="Q2113" s="679">
        <f t="shared" ca="1" si="364"/>
        <v>0</v>
      </c>
      <c r="R2113" s="679">
        <f t="shared" ca="1" si="364"/>
        <v>0</v>
      </c>
      <c r="S2113" s="679">
        <f t="shared" ca="1" si="364"/>
        <v>0</v>
      </c>
      <c r="T2113" s="679">
        <f t="shared" ca="1" si="364"/>
        <v>0</v>
      </c>
      <c r="U2113" s="679">
        <f t="shared" ca="1" si="364"/>
        <v>0</v>
      </c>
      <c r="V2113" s="679">
        <f t="shared" ca="1" si="362"/>
        <v>0</v>
      </c>
      <c r="W2113" s="679">
        <f t="shared" ca="1" si="357"/>
        <v>0</v>
      </c>
      <c r="X2113" s="679">
        <f t="shared" ca="1" si="363"/>
        <v>0</v>
      </c>
      <c r="Y2113" s="679">
        <f t="shared" ca="1" si="363"/>
        <v>0</v>
      </c>
      <c r="Z2113" s="679">
        <f t="shared" ca="1" si="363"/>
        <v>0</v>
      </c>
      <c r="AA2113" t="str">
        <f t="shared" si="351"/>
        <v>ASR_Financial_Report_SHP21Final</v>
      </c>
      <c r="AB2113" s="960">
        <f t="shared" si="352"/>
        <v>44658</v>
      </c>
      <c r="AC2113" t="str">
        <f t="shared" si="353"/>
        <v>Unaudited</v>
      </c>
    </row>
    <row r="2114" spans="1:29" ht="30" x14ac:dyDescent="0.25">
      <c r="A2114" t="s">
        <v>420</v>
      </c>
      <c r="B2114" t="s">
        <v>1366</v>
      </c>
      <c r="C2114" t="s">
        <v>1367</v>
      </c>
      <c r="D2114">
        <v>1900</v>
      </c>
      <c r="E2114" s="960">
        <v>1</v>
      </c>
      <c r="F2114" t="s">
        <v>441</v>
      </c>
      <c r="G2114" s="960">
        <v>366</v>
      </c>
      <c r="H2114" t="s">
        <v>384</v>
      </c>
      <c r="I2114" s="940" t="s">
        <v>488</v>
      </c>
      <c r="J2114" s="940" t="s">
        <v>436</v>
      </c>
      <c r="K2114" s="940" t="s">
        <v>436</v>
      </c>
      <c r="L2114" s="940" t="s">
        <v>130</v>
      </c>
      <c r="M2114" s="965" t="s">
        <v>179</v>
      </c>
      <c r="N2114" s="679">
        <f t="shared" ca="1" si="360"/>
        <v>0</v>
      </c>
      <c r="O2114" s="679">
        <f t="shared" ca="1" si="364"/>
        <v>0</v>
      </c>
      <c r="P2114" s="679">
        <f t="shared" ca="1" si="364"/>
        <v>0</v>
      </c>
      <c r="Q2114" s="679">
        <f t="shared" ca="1" si="364"/>
        <v>0</v>
      </c>
      <c r="R2114" s="679">
        <f t="shared" ca="1" si="364"/>
        <v>0</v>
      </c>
      <c r="S2114" s="679">
        <f t="shared" ca="1" si="364"/>
        <v>0</v>
      </c>
      <c r="T2114" s="679">
        <f t="shared" ca="1" si="364"/>
        <v>0</v>
      </c>
      <c r="U2114" s="679">
        <f t="shared" ca="1" si="364"/>
        <v>0</v>
      </c>
      <c r="V2114" s="679">
        <f t="shared" ca="1" si="362"/>
        <v>0</v>
      </c>
      <c r="W2114" s="679">
        <f t="shared" ca="1" si="357"/>
        <v>0</v>
      </c>
      <c r="X2114" s="679">
        <f t="shared" ca="1" si="363"/>
        <v>0</v>
      </c>
      <c r="Y2114" s="679">
        <f t="shared" ca="1" si="363"/>
        <v>0</v>
      </c>
      <c r="Z2114" s="679">
        <f t="shared" ca="1" si="363"/>
        <v>0</v>
      </c>
      <c r="AA2114" t="str">
        <f t="shared" ref="AA2114:AA2177" si="365">file_name</f>
        <v>ASR_Financial_Report_SHP21Final</v>
      </c>
      <c r="AB2114" s="960">
        <f t="shared" ref="AB2114:AB2177" si="366">file_date</f>
        <v>44658</v>
      </c>
      <c r="AC2114" t="str">
        <f t="shared" ref="AC2114:AC2177" si="367">status</f>
        <v>Unaudited</v>
      </c>
    </row>
    <row r="2115" spans="1:29" x14ac:dyDescent="0.25">
      <c r="A2115" t="s">
        <v>420</v>
      </c>
      <c r="B2115" t="s">
        <v>1366</v>
      </c>
      <c r="C2115" t="s">
        <v>1367</v>
      </c>
      <c r="D2115">
        <v>1900</v>
      </c>
      <c r="E2115" s="960">
        <v>1</v>
      </c>
      <c r="F2115" t="s">
        <v>441</v>
      </c>
      <c r="G2115" s="960">
        <v>366</v>
      </c>
      <c r="H2115" t="s">
        <v>384</v>
      </c>
      <c r="I2115" s="940" t="s">
        <v>488</v>
      </c>
      <c r="J2115" s="940" t="s">
        <v>436</v>
      </c>
      <c r="K2115" s="940" t="s">
        <v>436</v>
      </c>
      <c r="L2115" s="940" t="s">
        <v>131</v>
      </c>
      <c r="M2115" s="965" t="s">
        <v>494</v>
      </c>
      <c r="N2115" s="679">
        <f t="shared" ca="1" si="360"/>
        <v>0</v>
      </c>
      <c r="O2115" s="679">
        <f t="shared" ca="1" si="364"/>
        <v>0</v>
      </c>
      <c r="P2115" s="679">
        <f t="shared" ca="1" si="364"/>
        <v>0</v>
      </c>
      <c r="Q2115" s="679">
        <f t="shared" ca="1" si="364"/>
        <v>0</v>
      </c>
      <c r="R2115" s="679">
        <f t="shared" ca="1" si="364"/>
        <v>0</v>
      </c>
      <c r="S2115" s="679">
        <f t="shared" ca="1" si="364"/>
        <v>0</v>
      </c>
      <c r="T2115" s="679">
        <f t="shared" ca="1" si="364"/>
        <v>0</v>
      </c>
      <c r="U2115" s="679">
        <f t="shared" ca="1" si="364"/>
        <v>0</v>
      </c>
      <c r="V2115" s="679">
        <f t="shared" ca="1" si="362"/>
        <v>0</v>
      </c>
      <c r="W2115" s="679">
        <f t="shared" ca="1" si="357"/>
        <v>0</v>
      </c>
      <c r="X2115" s="679">
        <f t="shared" ca="1" si="363"/>
        <v>0</v>
      </c>
      <c r="Y2115" s="679">
        <f t="shared" ca="1" si="363"/>
        <v>0</v>
      </c>
      <c r="Z2115" s="679">
        <f t="shared" ca="1" si="363"/>
        <v>0</v>
      </c>
      <c r="AA2115" t="str">
        <f t="shared" si="365"/>
        <v>ASR_Financial_Report_SHP21Final</v>
      </c>
      <c r="AB2115" s="960">
        <f t="shared" si="366"/>
        <v>44658</v>
      </c>
      <c r="AC2115" t="str">
        <f t="shared" si="367"/>
        <v>Unaudited</v>
      </c>
    </row>
    <row r="2116" spans="1:29" x14ac:dyDescent="0.25">
      <c r="A2116" t="s">
        <v>420</v>
      </c>
      <c r="B2116" t="s">
        <v>1366</v>
      </c>
      <c r="C2116" t="s">
        <v>1367</v>
      </c>
      <c r="D2116">
        <v>1900</v>
      </c>
      <c r="E2116" s="960">
        <v>1</v>
      </c>
      <c r="F2116" t="s">
        <v>441</v>
      </c>
      <c r="G2116" s="960">
        <v>366</v>
      </c>
      <c r="H2116" t="s">
        <v>384</v>
      </c>
      <c r="I2116" s="940" t="s">
        <v>488</v>
      </c>
      <c r="J2116" s="940" t="s">
        <v>436</v>
      </c>
      <c r="K2116" s="940" t="s">
        <v>436</v>
      </c>
      <c r="L2116" s="940" t="s">
        <v>132</v>
      </c>
      <c r="M2116" s="965" t="s">
        <v>495</v>
      </c>
      <c r="N2116" s="679">
        <f t="shared" ca="1" si="360"/>
        <v>0</v>
      </c>
      <c r="O2116" s="679">
        <f t="shared" ca="1" si="364"/>
        <v>0</v>
      </c>
      <c r="P2116" s="679">
        <f t="shared" ca="1" si="364"/>
        <v>0</v>
      </c>
      <c r="Q2116" s="679">
        <f t="shared" ca="1" si="364"/>
        <v>0</v>
      </c>
      <c r="R2116" s="679">
        <f t="shared" ca="1" si="364"/>
        <v>0</v>
      </c>
      <c r="S2116" s="679">
        <f t="shared" ca="1" si="364"/>
        <v>0</v>
      </c>
      <c r="T2116" s="679">
        <f t="shared" ca="1" si="364"/>
        <v>0</v>
      </c>
      <c r="U2116" s="679">
        <f t="shared" ca="1" si="364"/>
        <v>0</v>
      </c>
      <c r="V2116" s="679">
        <f t="shared" ca="1" si="362"/>
        <v>0</v>
      </c>
      <c r="W2116" s="679">
        <f t="shared" ca="1" si="357"/>
        <v>0</v>
      </c>
      <c r="X2116" s="679">
        <f t="shared" ca="1" si="363"/>
        <v>0</v>
      </c>
      <c r="Y2116" s="679">
        <f t="shared" ca="1" si="363"/>
        <v>0</v>
      </c>
      <c r="Z2116" s="679">
        <f t="shared" ca="1" si="363"/>
        <v>0</v>
      </c>
      <c r="AA2116" t="str">
        <f t="shared" si="365"/>
        <v>ASR_Financial_Report_SHP21Final</v>
      </c>
      <c r="AB2116" s="960">
        <f t="shared" si="366"/>
        <v>44658</v>
      </c>
      <c r="AC2116" t="str">
        <f t="shared" si="367"/>
        <v>Unaudited</v>
      </c>
    </row>
    <row r="2117" spans="1:29" x14ac:dyDescent="0.25">
      <c r="A2117" t="s">
        <v>420</v>
      </c>
      <c r="B2117" t="s">
        <v>1366</v>
      </c>
      <c r="C2117" t="s">
        <v>1367</v>
      </c>
      <c r="D2117">
        <v>1900</v>
      </c>
      <c r="E2117" s="960">
        <v>1</v>
      </c>
      <c r="F2117" t="s">
        <v>441</v>
      </c>
      <c r="G2117" s="960">
        <v>366</v>
      </c>
      <c r="H2117" t="s">
        <v>384</v>
      </c>
      <c r="I2117" s="940" t="s">
        <v>488</v>
      </c>
      <c r="J2117" s="940" t="s">
        <v>436</v>
      </c>
      <c r="K2117" s="940" t="s">
        <v>436</v>
      </c>
      <c r="L2117" s="940" t="s">
        <v>133</v>
      </c>
      <c r="M2117" s="965" t="s">
        <v>496</v>
      </c>
      <c r="N2117" s="679">
        <f t="shared" ca="1" si="360"/>
        <v>0</v>
      </c>
      <c r="O2117" s="679">
        <f t="shared" ca="1" si="364"/>
        <v>0</v>
      </c>
      <c r="P2117" s="679">
        <f t="shared" ca="1" si="364"/>
        <v>0</v>
      </c>
      <c r="Q2117" s="679">
        <f t="shared" ca="1" si="364"/>
        <v>0</v>
      </c>
      <c r="R2117" s="679">
        <f t="shared" ca="1" si="364"/>
        <v>0</v>
      </c>
      <c r="S2117" s="679">
        <f t="shared" ca="1" si="364"/>
        <v>0</v>
      </c>
      <c r="T2117" s="679">
        <f t="shared" ca="1" si="364"/>
        <v>0</v>
      </c>
      <c r="U2117" s="679">
        <f t="shared" ca="1" si="364"/>
        <v>0</v>
      </c>
      <c r="V2117" s="679">
        <f t="shared" ca="1" si="362"/>
        <v>0</v>
      </c>
      <c r="W2117" s="679">
        <f t="shared" ca="1" si="357"/>
        <v>0</v>
      </c>
      <c r="X2117" s="679">
        <f t="shared" ca="1" si="363"/>
        <v>0</v>
      </c>
      <c r="Y2117" s="679">
        <f t="shared" ca="1" si="363"/>
        <v>0</v>
      </c>
      <c r="Z2117" s="679">
        <f t="shared" ca="1" si="363"/>
        <v>0</v>
      </c>
      <c r="AA2117" t="str">
        <f t="shared" si="365"/>
        <v>ASR_Financial_Report_SHP21Final</v>
      </c>
      <c r="AB2117" s="960">
        <f t="shared" si="366"/>
        <v>44658</v>
      </c>
      <c r="AC2117" t="str">
        <f t="shared" si="367"/>
        <v>Unaudited</v>
      </c>
    </row>
    <row r="2118" spans="1:29" x14ac:dyDescent="0.25">
      <c r="A2118" t="s">
        <v>420</v>
      </c>
      <c r="B2118" t="s">
        <v>1366</v>
      </c>
      <c r="C2118" t="s">
        <v>1367</v>
      </c>
      <c r="D2118">
        <v>1900</v>
      </c>
      <c r="E2118" s="960">
        <v>1</v>
      </c>
      <c r="F2118" t="s">
        <v>441</v>
      </c>
      <c r="G2118" s="960">
        <v>366</v>
      </c>
      <c r="H2118" t="s">
        <v>384</v>
      </c>
      <c r="I2118" s="940" t="s">
        <v>489</v>
      </c>
      <c r="J2118" s="940" t="s">
        <v>26</v>
      </c>
      <c r="K2118" s="940" t="s">
        <v>26</v>
      </c>
      <c r="L2118" s="940" t="s">
        <v>269</v>
      </c>
      <c r="M2118" s="965" t="s">
        <v>26</v>
      </c>
      <c r="N2118" s="679">
        <f t="shared" ca="1" si="360"/>
        <v>1670481.6313902731</v>
      </c>
      <c r="O2118" s="679">
        <f t="shared" ca="1" si="364"/>
        <v>0</v>
      </c>
      <c r="P2118" s="679">
        <f t="shared" ca="1" si="364"/>
        <v>0</v>
      </c>
      <c r="Q2118" s="679">
        <f t="shared" ca="1" si="364"/>
        <v>0</v>
      </c>
      <c r="R2118" s="679">
        <f t="shared" ca="1" si="364"/>
        <v>0</v>
      </c>
      <c r="S2118" s="679">
        <f t="shared" ca="1" si="364"/>
        <v>0</v>
      </c>
      <c r="T2118" s="679">
        <f t="shared" ca="1" si="364"/>
        <v>0</v>
      </c>
      <c r="U2118" s="679">
        <f t="shared" ca="1" si="364"/>
        <v>0</v>
      </c>
      <c r="V2118" s="679">
        <f t="shared" ca="1" si="362"/>
        <v>0</v>
      </c>
      <c r="W2118" s="679">
        <f t="shared" ca="1" si="357"/>
        <v>0</v>
      </c>
      <c r="X2118" s="679">
        <f t="shared" ca="1" si="363"/>
        <v>0</v>
      </c>
      <c r="Y2118" s="679">
        <f t="shared" ca="1" si="363"/>
        <v>0</v>
      </c>
      <c r="Z2118" s="679">
        <f t="shared" ca="1" si="363"/>
        <v>0</v>
      </c>
      <c r="AA2118" t="str">
        <f t="shared" si="365"/>
        <v>ASR_Financial_Report_SHP21Final</v>
      </c>
      <c r="AB2118" s="960">
        <f t="shared" si="366"/>
        <v>44658</v>
      </c>
      <c r="AC2118" t="str">
        <f t="shared" si="367"/>
        <v>Unaudited</v>
      </c>
    </row>
    <row r="2119" spans="1:29" x14ac:dyDescent="0.25">
      <c r="A2119" t="s">
        <v>420</v>
      </c>
      <c r="B2119" t="s">
        <v>1366</v>
      </c>
      <c r="C2119" t="s">
        <v>1367</v>
      </c>
      <c r="D2119">
        <v>1900</v>
      </c>
      <c r="E2119" s="960">
        <v>1</v>
      </c>
      <c r="F2119" t="s">
        <v>1012</v>
      </c>
      <c r="G2119" s="960" t="s">
        <v>1365</v>
      </c>
      <c r="H2119" t="s">
        <v>384</v>
      </c>
      <c r="I2119" s="940" t="s">
        <v>432</v>
      </c>
      <c r="J2119" s="940" t="s">
        <v>432</v>
      </c>
      <c r="K2119" s="940" t="s">
        <v>432</v>
      </c>
      <c r="L2119" s="948"/>
      <c r="M2119" s="963" t="s">
        <v>432</v>
      </c>
      <c r="N2119" s="679">
        <f t="shared" ca="1" si="360"/>
        <v>0</v>
      </c>
      <c r="O2119" s="679">
        <f t="shared" ca="1" si="364"/>
        <v>0</v>
      </c>
      <c r="P2119" s="679">
        <f t="shared" ca="1" si="364"/>
        <v>0</v>
      </c>
      <c r="Q2119" s="679">
        <f t="shared" ca="1" si="364"/>
        <v>0</v>
      </c>
      <c r="R2119" s="679">
        <f t="shared" ca="1" si="364"/>
        <v>0</v>
      </c>
      <c r="S2119" s="679">
        <f t="shared" ca="1" si="364"/>
        <v>0</v>
      </c>
      <c r="T2119" s="679">
        <f t="shared" ca="1" si="364"/>
        <v>0</v>
      </c>
      <c r="U2119" s="679">
        <f t="shared" ca="1" si="364"/>
        <v>0</v>
      </c>
      <c r="V2119" s="679">
        <f t="shared" ca="1" si="362"/>
        <v>0</v>
      </c>
      <c r="W2119" s="679">
        <f t="shared" ca="1" si="357"/>
        <v>0</v>
      </c>
      <c r="X2119" s="679">
        <f t="shared" ca="1" si="363"/>
        <v>0</v>
      </c>
      <c r="Y2119" s="679">
        <f t="shared" ca="1" si="363"/>
        <v>0</v>
      </c>
      <c r="Z2119" s="679">
        <f t="shared" ca="1" si="363"/>
        <v>-95.010000000000275</v>
      </c>
      <c r="AA2119" t="str">
        <f t="shared" si="365"/>
        <v>ASR_Financial_Report_SHP21Final</v>
      </c>
      <c r="AB2119" s="960">
        <f t="shared" si="366"/>
        <v>44658</v>
      </c>
      <c r="AC2119" t="str">
        <f t="shared" si="367"/>
        <v>Unaudited</v>
      </c>
    </row>
    <row r="2120" spans="1:29" x14ac:dyDescent="0.25">
      <c r="A2120" t="s">
        <v>420</v>
      </c>
      <c r="B2120" t="s">
        <v>1366</v>
      </c>
      <c r="C2120" t="s">
        <v>1367</v>
      </c>
      <c r="D2120">
        <v>1900</v>
      </c>
      <c r="E2120" s="960">
        <v>1</v>
      </c>
      <c r="F2120" t="s">
        <v>1012</v>
      </c>
      <c r="G2120" s="960" t="s">
        <v>1365</v>
      </c>
      <c r="H2120" t="s">
        <v>384</v>
      </c>
      <c r="I2120" s="965" t="s">
        <v>487</v>
      </c>
      <c r="J2120" s="965" t="s">
        <v>12</v>
      </c>
      <c r="K2120" s="965" t="s">
        <v>12</v>
      </c>
      <c r="L2120" s="940">
        <v>1.1000000000000001</v>
      </c>
      <c r="M2120" s="965" t="s">
        <v>12</v>
      </c>
      <c r="N2120" s="679">
        <f t="shared" ca="1" si="360"/>
        <v>0</v>
      </c>
      <c r="O2120" s="679">
        <f t="shared" ca="1" si="364"/>
        <v>0</v>
      </c>
      <c r="P2120" s="679">
        <f t="shared" ca="1" si="364"/>
        <v>0</v>
      </c>
      <c r="Q2120" s="679">
        <f t="shared" ca="1" si="364"/>
        <v>0</v>
      </c>
      <c r="R2120" s="679">
        <f t="shared" ca="1" si="364"/>
        <v>0</v>
      </c>
      <c r="S2120" s="679">
        <f t="shared" ca="1" si="364"/>
        <v>0</v>
      </c>
      <c r="T2120" s="679">
        <f t="shared" ca="1" si="364"/>
        <v>0</v>
      </c>
      <c r="U2120" s="679">
        <f t="shared" ca="1" si="364"/>
        <v>0</v>
      </c>
      <c r="V2120" s="679">
        <f t="shared" ca="1" si="362"/>
        <v>0</v>
      </c>
      <c r="W2120" s="679">
        <f t="shared" ca="1" si="357"/>
        <v>0</v>
      </c>
      <c r="X2120" s="679">
        <f t="shared" ca="1" si="363"/>
        <v>0</v>
      </c>
      <c r="Y2120" s="679">
        <f t="shared" ca="1" si="363"/>
        <v>0</v>
      </c>
      <c r="Z2120" s="679">
        <f t="shared" ca="1" si="363"/>
        <v>-496341.33999999962</v>
      </c>
      <c r="AA2120" t="str">
        <f t="shared" si="365"/>
        <v>ASR_Financial_Report_SHP21Final</v>
      </c>
      <c r="AB2120" s="960">
        <f t="shared" si="366"/>
        <v>44658</v>
      </c>
      <c r="AC2120" t="str">
        <f t="shared" si="367"/>
        <v>Unaudited</v>
      </c>
    </row>
    <row r="2121" spans="1:29" x14ac:dyDescent="0.25">
      <c r="A2121" t="s">
        <v>420</v>
      </c>
      <c r="B2121" t="s">
        <v>1366</v>
      </c>
      <c r="C2121" t="s">
        <v>1367</v>
      </c>
      <c r="D2121">
        <v>1900</v>
      </c>
      <c r="E2121" s="960">
        <v>1</v>
      </c>
      <c r="F2121" t="s">
        <v>1012</v>
      </c>
      <c r="G2121" s="960" t="s">
        <v>1365</v>
      </c>
      <c r="H2121" t="s">
        <v>384</v>
      </c>
      <c r="I2121" s="940" t="s">
        <v>487</v>
      </c>
      <c r="J2121" s="940" t="s">
        <v>12</v>
      </c>
      <c r="K2121" s="940" t="s">
        <v>1309</v>
      </c>
      <c r="L2121" s="940" t="s">
        <v>1300</v>
      </c>
      <c r="M2121" s="965" t="s">
        <v>1309</v>
      </c>
      <c r="N2121" s="679">
        <f t="shared" ca="1" si="360"/>
        <v>0</v>
      </c>
      <c r="O2121" s="679">
        <f t="shared" ca="1" si="364"/>
        <v>0</v>
      </c>
      <c r="P2121" s="679">
        <f t="shared" ca="1" si="364"/>
        <v>0</v>
      </c>
      <c r="Q2121" s="679">
        <f t="shared" ca="1" si="364"/>
        <v>0</v>
      </c>
      <c r="R2121" s="679">
        <f t="shared" ca="1" si="364"/>
        <v>0</v>
      </c>
      <c r="S2121" s="679">
        <f t="shared" ca="1" si="364"/>
        <v>0</v>
      </c>
      <c r="T2121" s="679">
        <f t="shared" ca="1" si="364"/>
        <v>0</v>
      </c>
      <c r="U2121" s="679">
        <f t="shared" ca="1" si="364"/>
        <v>0</v>
      </c>
      <c r="V2121" s="679">
        <f t="shared" ca="1" si="362"/>
        <v>0</v>
      </c>
      <c r="W2121" s="679">
        <f t="shared" ca="1" si="357"/>
        <v>0</v>
      </c>
      <c r="X2121" s="679">
        <f t="shared" ca="1" si="363"/>
        <v>0</v>
      </c>
      <c r="Y2121" s="679">
        <f t="shared" ca="1" si="363"/>
        <v>0</v>
      </c>
      <c r="Z2121" s="679">
        <f t="shared" ca="1" si="363"/>
        <v>366283.49640464853</v>
      </c>
      <c r="AA2121" t="str">
        <f t="shared" si="365"/>
        <v>ASR_Financial_Report_SHP21Final</v>
      </c>
      <c r="AB2121" s="960">
        <f t="shared" si="366"/>
        <v>44658</v>
      </c>
      <c r="AC2121" t="str">
        <f t="shared" si="367"/>
        <v>Unaudited</v>
      </c>
    </row>
    <row r="2122" spans="1:29" x14ac:dyDescent="0.25">
      <c r="A2122" t="s">
        <v>420</v>
      </c>
      <c r="B2122" t="s">
        <v>1366</v>
      </c>
      <c r="C2122" t="s">
        <v>1367</v>
      </c>
      <c r="D2122">
        <v>1900</v>
      </c>
      <c r="E2122" s="960">
        <v>1</v>
      </c>
      <c r="F2122" t="s">
        <v>1012</v>
      </c>
      <c r="G2122" s="960" t="s">
        <v>1365</v>
      </c>
      <c r="H2122" t="s">
        <v>384</v>
      </c>
      <c r="I2122" s="940" t="s">
        <v>487</v>
      </c>
      <c r="J2122" s="940" t="s">
        <v>490</v>
      </c>
      <c r="K2122" s="940" t="s">
        <v>491</v>
      </c>
      <c r="L2122" s="940" t="s">
        <v>63</v>
      </c>
      <c r="M2122" s="965" t="s">
        <v>343</v>
      </c>
      <c r="N2122" s="679">
        <f t="shared" ca="1" si="360"/>
        <v>0</v>
      </c>
      <c r="O2122" s="679">
        <f t="shared" ref="O2122:U2128" ca="1" si="368">IF(OR(AND($F2122="PY",O$1&lt;&gt;"Prior Year"),AND($F2122&lt;&gt;"PY",O$1="Prior Year")),0,INDEX(INDIRECT("'MMA Rev-Exp "&amp;$H2122&amp;"'!$A$1:$CA$200"),IF($J2122="Member Months",MATCH($J2122,INDIRECT("'MMA Rev-Exp "&amp;$H2122&amp;"'!$A$1:$A$200"),0),MATCH($L2122,INDIRECT("'MMA Rev-Exp "&amp;$H2122&amp;"'!$B$1:$B$200"),0)),IF($F2122="PY",MATCH("Prior Year Adjustments",INDIRECT("'MMA Rev-Exp "&amp;$H2122&amp;"'!$A$8:$CA$8"),0),MATCH(IF($F2122="Q1","JANUARY - MARCH (Q1)",IF($F2122="Q2","APRIL - JUNE (Q2)",IF($F2122="Q3","JULY - SEPTEMBER (Q3)",IF($F2122="Q4","OCTOBER - DECEMBER (Q4)",0)))),INDIRECT("'MMA Rev-Exp "&amp;$H2122&amp;"'!$A$7:$CA$7"),0)+MATCH(O$1,INDIRECT("'MMA Rev-Exp "&amp;$H2122&amp;"'!$D$8:$CA$8"),0)-1)))</f>
        <v>0</v>
      </c>
      <c r="P2122" s="679">
        <f t="shared" ca="1" si="368"/>
        <v>0</v>
      </c>
      <c r="Q2122" s="679">
        <f t="shared" ca="1" si="368"/>
        <v>0</v>
      </c>
      <c r="R2122" s="679">
        <f t="shared" ca="1" si="368"/>
        <v>0</v>
      </c>
      <c r="S2122" s="679">
        <f t="shared" ca="1" si="368"/>
        <v>0</v>
      </c>
      <c r="T2122" s="679">
        <f t="shared" ca="1" si="368"/>
        <v>0</v>
      </c>
      <c r="U2122" s="679">
        <f t="shared" ca="1" si="368"/>
        <v>0</v>
      </c>
      <c r="V2122" s="679">
        <f t="shared" ca="1" si="362"/>
        <v>0</v>
      </c>
      <c r="W2122" s="679">
        <f t="shared" ca="1" si="357"/>
        <v>0</v>
      </c>
      <c r="X2122" s="679">
        <f t="shared" ca="1" si="363"/>
        <v>0</v>
      </c>
      <c r="Y2122" s="679">
        <f t="shared" ca="1" si="363"/>
        <v>0</v>
      </c>
      <c r="Z2122" s="679">
        <f t="shared" ca="1" si="363"/>
        <v>0</v>
      </c>
      <c r="AA2122" t="str">
        <f t="shared" si="365"/>
        <v>ASR_Financial_Report_SHP21Final</v>
      </c>
      <c r="AB2122" s="960">
        <f t="shared" si="366"/>
        <v>44658</v>
      </c>
      <c r="AC2122" t="str">
        <f t="shared" si="367"/>
        <v>Unaudited</v>
      </c>
    </row>
    <row r="2123" spans="1:29" x14ac:dyDescent="0.25">
      <c r="A2123" t="s">
        <v>420</v>
      </c>
      <c r="B2123" t="s">
        <v>1366</v>
      </c>
      <c r="C2123" t="s">
        <v>1367</v>
      </c>
      <c r="D2123">
        <v>1900</v>
      </c>
      <c r="E2123" s="960">
        <v>1</v>
      </c>
      <c r="F2123" t="s">
        <v>1012</v>
      </c>
      <c r="G2123" s="960" t="s">
        <v>1365</v>
      </c>
      <c r="H2123" t="s">
        <v>384</v>
      </c>
      <c r="I2123" s="940" t="s">
        <v>487</v>
      </c>
      <c r="J2123" s="940" t="s">
        <v>490</v>
      </c>
      <c r="K2123" s="940" t="s">
        <v>1000</v>
      </c>
      <c r="L2123" s="940" t="s">
        <v>896</v>
      </c>
      <c r="M2123" s="965" t="s">
        <v>897</v>
      </c>
      <c r="N2123" s="679">
        <f t="shared" ca="1" si="360"/>
        <v>0</v>
      </c>
      <c r="O2123" s="679">
        <f t="shared" ca="1" si="368"/>
        <v>0</v>
      </c>
      <c r="P2123" s="679">
        <f t="shared" ca="1" si="368"/>
        <v>0</v>
      </c>
      <c r="Q2123" s="679">
        <f t="shared" ca="1" si="368"/>
        <v>0</v>
      </c>
      <c r="R2123" s="679">
        <f t="shared" ca="1" si="368"/>
        <v>0</v>
      </c>
      <c r="S2123" s="679">
        <f t="shared" ca="1" si="368"/>
        <v>0</v>
      </c>
      <c r="T2123" s="679">
        <f t="shared" ca="1" si="368"/>
        <v>0</v>
      </c>
      <c r="U2123" s="679">
        <f t="shared" ca="1" si="368"/>
        <v>0</v>
      </c>
      <c r="V2123" s="679">
        <f t="shared" ca="1" si="362"/>
        <v>0</v>
      </c>
      <c r="W2123" s="679">
        <f t="shared" ca="1" si="357"/>
        <v>0</v>
      </c>
      <c r="X2123" s="679">
        <f t="shared" ca="1" si="363"/>
        <v>0</v>
      </c>
      <c r="Y2123" s="679">
        <f t="shared" ca="1" si="363"/>
        <v>0</v>
      </c>
      <c r="Z2123" s="679">
        <f t="shared" ca="1" si="363"/>
        <v>-35451.700000000594</v>
      </c>
      <c r="AA2123" t="str">
        <f t="shared" si="365"/>
        <v>ASR_Financial_Report_SHP21Final</v>
      </c>
      <c r="AB2123" s="960">
        <f t="shared" si="366"/>
        <v>44658</v>
      </c>
      <c r="AC2123" t="str">
        <f t="shared" si="367"/>
        <v>Unaudited</v>
      </c>
    </row>
    <row r="2124" spans="1:29" x14ac:dyDescent="0.25">
      <c r="A2124" t="s">
        <v>420</v>
      </c>
      <c r="B2124" t="s">
        <v>1366</v>
      </c>
      <c r="C2124" t="s">
        <v>1367</v>
      </c>
      <c r="D2124">
        <v>1900</v>
      </c>
      <c r="E2124" s="960">
        <v>1</v>
      </c>
      <c r="F2124" t="s">
        <v>1012</v>
      </c>
      <c r="G2124" s="960" t="s">
        <v>1365</v>
      </c>
      <c r="H2124" t="s">
        <v>384</v>
      </c>
      <c r="I2124" s="940" t="s">
        <v>487</v>
      </c>
      <c r="J2124" s="940" t="s">
        <v>13</v>
      </c>
      <c r="K2124" s="940" t="s">
        <v>492</v>
      </c>
      <c r="L2124" s="940" t="s">
        <v>94</v>
      </c>
      <c r="M2124" s="965" t="s">
        <v>146</v>
      </c>
      <c r="N2124" s="679">
        <f t="shared" ca="1" si="360"/>
        <v>0</v>
      </c>
      <c r="O2124" s="679">
        <f t="shared" ca="1" si="368"/>
        <v>0</v>
      </c>
      <c r="P2124" s="679">
        <f t="shared" ca="1" si="368"/>
        <v>0</v>
      </c>
      <c r="Q2124" s="679">
        <f t="shared" ca="1" si="368"/>
        <v>0</v>
      </c>
      <c r="R2124" s="679">
        <f t="shared" ca="1" si="368"/>
        <v>0</v>
      </c>
      <c r="S2124" s="679">
        <f t="shared" ca="1" si="368"/>
        <v>0</v>
      </c>
      <c r="T2124" s="679">
        <f t="shared" ca="1" si="368"/>
        <v>0</v>
      </c>
      <c r="U2124" s="679">
        <f t="shared" ca="1" si="368"/>
        <v>0</v>
      </c>
      <c r="V2124" s="679">
        <f t="shared" ca="1" si="362"/>
        <v>0</v>
      </c>
      <c r="W2124" s="679">
        <f t="shared" ca="1" si="357"/>
        <v>0</v>
      </c>
      <c r="X2124" s="679">
        <f t="shared" ca="1" si="363"/>
        <v>0</v>
      </c>
      <c r="Y2124" s="679">
        <f t="shared" ca="1" si="363"/>
        <v>0</v>
      </c>
      <c r="Z2124" s="679">
        <f t="shared" ca="1" si="363"/>
        <v>0</v>
      </c>
      <c r="AA2124" t="str">
        <f t="shared" si="365"/>
        <v>ASR_Financial_Report_SHP21Final</v>
      </c>
      <c r="AB2124" s="960">
        <f t="shared" si="366"/>
        <v>44658</v>
      </c>
      <c r="AC2124" t="str">
        <f t="shared" si="367"/>
        <v>Unaudited</v>
      </c>
    </row>
    <row r="2125" spans="1:29" x14ac:dyDescent="0.25">
      <c r="A2125" t="s">
        <v>420</v>
      </c>
      <c r="B2125" t="s">
        <v>1366</v>
      </c>
      <c r="C2125" t="s">
        <v>1367</v>
      </c>
      <c r="D2125">
        <v>1900</v>
      </c>
      <c r="E2125" s="960">
        <v>1</v>
      </c>
      <c r="F2125" t="s">
        <v>1012</v>
      </c>
      <c r="G2125" s="960" t="s">
        <v>1365</v>
      </c>
      <c r="H2125" t="s">
        <v>384</v>
      </c>
      <c r="I2125" s="940" t="s">
        <v>487</v>
      </c>
      <c r="J2125" s="940" t="s">
        <v>13</v>
      </c>
      <c r="K2125" s="940" t="s">
        <v>13</v>
      </c>
      <c r="L2125" s="940" t="s">
        <v>35</v>
      </c>
      <c r="M2125" s="965" t="s">
        <v>13</v>
      </c>
      <c r="N2125" s="679">
        <f t="shared" ca="1" si="360"/>
        <v>0</v>
      </c>
      <c r="O2125" s="679">
        <f t="shared" ca="1" si="368"/>
        <v>0</v>
      </c>
      <c r="P2125" s="679">
        <f t="shared" ca="1" si="368"/>
        <v>0</v>
      </c>
      <c r="Q2125" s="679">
        <f t="shared" ca="1" si="368"/>
        <v>0</v>
      </c>
      <c r="R2125" s="679">
        <f t="shared" ca="1" si="368"/>
        <v>0</v>
      </c>
      <c r="S2125" s="679">
        <f t="shared" ca="1" si="368"/>
        <v>0</v>
      </c>
      <c r="T2125" s="679">
        <f t="shared" ca="1" si="368"/>
        <v>0</v>
      </c>
      <c r="U2125" s="679">
        <f t="shared" ca="1" si="368"/>
        <v>0</v>
      </c>
      <c r="V2125" s="679">
        <f t="shared" ca="1" si="362"/>
        <v>0</v>
      </c>
      <c r="W2125" s="679">
        <f t="shared" ref="W2125:W2188" ca="1" si="369">IF(OR(AND($F2125="PY",W$1&lt;&gt;"Prior Year"),AND($F2125&lt;&gt;"PY",W$1="Prior Year")),0,INDEX(INDIRECT("'MMA Rev-Exp "&amp;$H2125&amp;"'!$A$1:$CA$200"),IF($J2125="Member Months",MATCH($J2125,INDIRECT("'MMA Rev-Exp "&amp;$H2125&amp;"'!$A$1:$A$200"),0),MATCH($L2125,INDIRECT("'MMA Rev-Exp "&amp;$H2125&amp;"'!$B$1:$B$200"),0)),IF($F2125="PY",MATCH("Prior Year Adjustments",INDIRECT("'MMA Rev-Exp "&amp;$H2125&amp;"'!$A$8:$CA$8"),0),MATCH(IF($F2125="Q1","JANUARY - MARCH (Q1)",IF($F2125="Q2","APRIL - JUNE (Q2)",IF($F2125="Q3","JULY - SEPTEMBER (Q3)",IF($F2125="Q4","OCTOBER - DECEMBER (Q4)",0)))),INDIRECT("'MMA Rev-Exp "&amp;$H2125&amp;"'!$A$7:$CA$7"),0)+MATCH(W$1,INDIRECT("'MMA Rev-Exp "&amp;$H2125&amp;"'!$D$8:$CA$8"),0)-1)))</f>
        <v>0</v>
      </c>
      <c r="X2125" s="679">
        <f t="shared" ca="1" si="363"/>
        <v>0</v>
      </c>
      <c r="Y2125" s="679">
        <f t="shared" ca="1" si="363"/>
        <v>0</v>
      </c>
      <c r="Z2125" s="679">
        <f t="shared" ca="1" si="363"/>
        <v>22671.531377227471</v>
      </c>
      <c r="AA2125" t="str">
        <f t="shared" si="365"/>
        <v>ASR_Financial_Report_SHP21Final</v>
      </c>
      <c r="AB2125" s="960">
        <f t="shared" si="366"/>
        <v>44658</v>
      </c>
      <c r="AC2125" t="str">
        <f t="shared" si="367"/>
        <v>Unaudited</v>
      </c>
    </row>
    <row r="2126" spans="1:29" x14ac:dyDescent="0.25">
      <c r="A2126" t="s">
        <v>420</v>
      </c>
      <c r="B2126" t="s">
        <v>1366</v>
      </c>
      <c r="C2126" t="s">
        <v>1367</v>
      </c>
      <c r="D2126">
        <v>1900</v>
      </c>
      <c r="E2126" s="960">
        <v>1</v>
      </c>
      <c r="F2126" t="s">
        <v>1012</v>
      </c>
      <c r="G2126" s="960" t="s">
        <v>1365</v>
      </c>
      <c r="H2126" t="s">
        <v>384</v>
      </c>
      <c r="I2126" s="940" t="s">
        <v>488</v>
      </c>
      <c r="J2126" s="940" t="s">
        <v>444</v>
      </c>
      <c r="K2126" s="940" t="s">
        <v>0</v>
      </c>
      <c r="L2126" s="940">
        <v>2.1</v>
      </c>
      <c r="M2126" s="965" t="s">
        <v>147</v>
      </c>
      <c r="N2126" s="679">
        <f t="shared" ca="1" si="360"/>
        <v>0</v>
      </c>
      <c r="O2126" s="679">
        <f t="shared" ca="1" si="368"/>
        <v>0</v>
      </c>
      <c r="P2126" s="679">
        <f t="shared" ca="1" si="368"/>
        <v>0</v>
      </c>
      <c r="Q2126" s="679">
        <f t="shared" ca="1" si="368"/>
        <v>0</v>
      </c>
      <c r="R2126" s="679">
        <f t="shared" ca="1" si="368"/>
        <v>0</v>
      </c>
      <c r="S2126" s="679">
        <f t="shared" ca="1" si="368"/>
        <v>0</v>
      </c>
      <c r="T2126" s="679">
        <f t="shared" ca="1" si="368"/>
        <v>0</v>
      </c>
      <c r="U2126" s="679">
        <f t="shared" ca="1" si="368"/>
        <v>0</v>
      </c>
      <c r="V2126" s="679">
        <f t="shared" ca="1" si="362"/>
        <v>0</v>
      </c>
      <c r="W2126" s="679">
        <f t="shared" ca="1" si="369"/>
        <v>0</v>
      </c>
      <c r="X2126" s="679">
        <f t="shared" ca="1" si="363"/>
        <v>0</v>
      </c>
      <c r="Y2126" s="679">
        <f t="shared" ca="1" si="363"/>
        <v>0</v>
      </c>
      <c r="Z2126" s="679">
        <f t="shared" ca="1" si="363"/>
        <v>2464652.8200000003</v>
      </c>
      <c r="AA2126" t="str">
        <f t="shared" si="365"/>
        <v>ASR_Financial_Report_SHP21Final</v>
      </c>
      <c r="AB2126" s="960">
        <f t="shared" si="366"/>
        <v>44658</v>
      </c>
      <c r="AC2126" t="str">
        <f t="shared" si="367"/>
        <v>Unaudited</v>
      </c>
    </row>
    <row r="2127" spans="1:29" ht="30" x14ac:dyDescent="0.25">
      <c r="A2127" t="s">
        <v>420</v>
      </c>
      <c r="B2127" t="s">
        <v>1366</v>
      </c>
      <c r="C2127" t="s">
        <v>1367</v>
      </c>
      <c r="D2127">
        <v>1900</v>
      </c>
      <c r="E2127" s="960">
        <v>1</v>
      </c>
      <c r="F2127" t="s">
        <v>1012</v>
      </c>
      <c r="G2127" s="960" t="s">
        <v>1365</v>
      </c>
      <c r="H2127" t="s">
        <v>384</v>
      </c>
      <c r="I2127" s="940" t="s">
        <v>488</v>
      </c>
      <c r="J2127" s="940" t="s">
        <v>444</v>
      </c>
      <c r="K2127" s="940" t="s">
        <v>0</v>
      </c>
      <c r="L2127" s="948">
        <v>2.2000000000000002</v>
      </c>
      <c r="M2127" s="963" t="s">
        <v>148</v>
      </c>
      <c r="N2127" s="679">
        <f t="shared" ca="1" si="360"/>
        <v>0</v>
      </c>
      <c r="O2127" s="679">
        <f t="shared" ca="1" si="368"/>
        <v>0</v>
      </c>
      <c r="P2127" s="679">
        <f t="shared" ca="1" si="368"/>
        <v>0</v>
      </c>
      <c r="Q2127" s="679">
        <f t="shared" ca="1" si="368"/>
        <v>0</v>
      </c>
      <c r="R2127" s="679">
        <f t="shared" ca="1" si="368"/>
        <v>0</v>
      </c>
      <c r="S2127" s="679">
        <f t="shared" ca="1" si="368"/>
        <v>0</v>
      </c>
      <c r="T2127" s="679">
        <f t="shared" ca="1" si="368"/>
        <v>0</v>
      </c>
      <c r="U2127" s="679">
        <f t="shared" ca="1" si="368"/>
        <v>0</v>
      </c>
      <c r="V2127" s="679">
        <f t="shared" ca="1" si="362"/>
        <v>0</v>
      </c>
      <c r="W2127" s="679">
        <f t="shared" ca="1" si="369"/>
        <v>0</v>
      </c>
      <c r="X2127" s="679">
        <f t="shared" ca="1" si="363"/>
        <v>0</v>
      </c>
      <c r="Y2127" s="679">
        <f t="shared" ca="1" si="363"/>
        <v>0</v>
      </c>
      <c r="Z2127" s="679">
        <f t="shared" ca="1" si="363"/>
        <v>-4209387.0155697018</v>
      </c>
      <c r="AA2127" t="str">
        <f t="shared" si="365"/>
        <v>ASR_Financial_Report_SHP21Final</v>
      </c>
      <c r="AB2127" s="960">
        <f t="shared" si="366"/>
        <v>44658</v>
      </c>
      <c r="AC2127" t="str">
        <f t="shared" si="367"/>
        <v>Unaudited</v>
      </c>
    </row>
    <row r="2128" spans="1:29" x14ac:dyDescent="0.25">
      <c r="A2128" t="s">
        <v>420</v>
      </c>
      <c r="B2128" t="s">
        <v>1366</v>
      </c>
      <c r="C2128" t="s">
        <v>1367</v>
      </c>
      <c r="D2128">
        <v>1900</v>
      </c>
      <c r="E2128" s="960">
        <v>1</v>
      </c>
      <c r="F2128" t="s">
        <v>1012</v>
      </c>
      <c r="G2128" s="960" t="s">
        <v>1365</v>
      </c>
      <c r="H2128" t="s">
        <v>384</v>
      </c>
      <c r="I2128" s="940" t="s">
        <v>488</v>
      </c>
      <c r="J2128" s="940" t="s">
        <v>444</v>
      </c>
      <c r="K2128" s="940" t="s">
        <v>0</v>
      </c>
      <c r="L2128" s="940">
        <v>2.2999999999999998</v>
      </c>
      <c r="M2128" s="965" t="s">
        <v>149</v>
      </c>
      <c r="N2128" s="679">
        <f t="shared" ca="1" si="360"/>
        <v>0</v>
      </c>
      <c r="O2128" s="679">
        <f t="shared" ca="1" si="368"/>
        <v>0</v>
      </c>
      <c r="P2128" s="679">
        <f t="shared" ca="1" si="368"/>
        <v>0</v>
      </c>
      <c r="Q2128" s="679">
        <f t="shared" ca="1" si="368"/>
        <v>0</v>
      </c>
      <c r="R2128" s="679">
        <f t="shared" ca="1" si="368"/>
        <v>0</v>
      </c>
      <c r="S2128" s="679">
        <f t="shared" ca="1" si="368"/>
        <v>0</v>
      </c>
      <c r="T2128" s="679">
        <f t="shared" ca="1" si="368"/>
        <v>0</v>
      </c>
      <c r="U2128" s="679">
        <f t="shared" ca="1" si="368"/>
        <v>0</v>
      </c>
      <c r="V2128" s="679">
        <f t="shared" ca="1" si="362"/>
        <v>0</v>
      </c>
      <c r="W2128" s="679">
        <f t="shared" ca="1" si="369"/>
        <v>0</v>
      </c>
      <c r="X2128" s="679">
        <f t="shared" ca="1" si="363"/>
        <v>0</v>
      </c>
      <c r="Y2128" s="679">
        <f t="shared" ca="1" si="363"/>
        <v>0</v>
      </c>
      <c r="Z2128" s="679">
        <f t="shared" ca="1" si="363"/>
        <v>32280.69000000009</v>
      </c>
      <c r="AA2128" t="str">
        <f t="shared" si="365"/>
        <v>ASR_Financial_Report_SHP21Final</v>
      </c>
      <c r="AB2128" s="960">
        <f t="shared" si="366"/>
        <v>44658</v>
      </c>
      <c r="AC2128" t="str">
        <f t="shared" si="367"/>
        <v>Unaudited</v>
      </c>
    </row>
    <row r="2129" spans="1:29" x14ac:dyDescent="0.25">
      <c r="A2129" t="s">
        <v>420</v>
      </c>
      <c r="B2129" t="s">
        <v>1366</v>
      </c>
      <c r="C2129" t="s">
        <v>1367</v>
      </c>
      <c r="D2129">
        <v>1900</v>
      </c>
      <c r="E2129" s="960">
        <v>1</v>
      </c>
      <c r="F2129" t="s">
        <v>1012</v>
      </c>
      <c r="G2129" s="960" t="s">
        <v>1365</v>
      </c>
      <c r="H2129" t="s">
        <v>384</v>
      </c>
      <c r="I2129" s="940" t="s">
        <v>488</v>
      </c>
      <c r="J2129" s="940" t="s">
        <v>444</v>
      </c>
      <c r="K2129" s="940" t="s">
        <v>0</v>
      </c>
      <c r="L2129" s="940">
        <v>2.4</v>
      </c>
      <c r="M2129" s="965" t="s">
        <v>150</v>
      </c>
      <c r="N2129" s="679">
        <f t="shared" ca="1" si="360"/>
        <v>0</v>
      </c>
      <c r="O2129" s="679">
        <f ca="1">IF(OR(AND($F2129="PY",O$1&lt;&gt;"Prior Year"),AND($F2129&lt;&gt;"PY",O$1="Prior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"&amp;$H2129&amp;"'!$A$7:$CA$7"),0)+MATCH(O$1,INDIRECT("'MMA Rev-Exp "&amp;$H2129&amp;"'!$D$8:$CA$8"),0)-1)))</f>
        <v>0</v>
      </c>
      <c r="P2129" s="679">
        <f ca="1">IF(OR(AND($F2129="PY",P$1&lt;&gt;"Prior Year"),AND($F2129&lt;&gt;"PY",P$1="Prior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"&amp;$H2129&amp;"'!$A$7:$CA$7"),0)+MATCH(P$1,INDIRECT("'MMA Rev-Exp "&amp;$H2129&amp;"'!$D$8:$CA$8"),0)-1)))</f>
        <v>0</v>
      </c>
      <c r="Q2129" s="679">
        <f ca="1">IF(OR(AND($F2129="PY",Q$1&lt;&gt;"Prior Year"),AND($F2129&lt;&gt;"PY",Q$1="Prior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"&amp;$H2129&amp;"'!$A$7:$CA$7"),0)+MATCH(Q$1,INDIRECT("'MMA Rev-Exp "&amp;$H2129&amp;"'!$D$8:$CA$8"),0)-1)))</f>
        <v>0</v>
      </c>
      <c r="R2129" s="679">
        <f ca="1">IF(OR(AND($F2129="PY",R$1&lt;&gt;"Prior Year"),AND($F2129&lt;&gt;"PY",R$1="Prior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"&amp;$H2129&amp;"'!$A$7:$CA$7"),0)+MATCH(R$1,INDIRECT("'MMA Rev-Exp "&amp;$H2129&amp;"'!$D$8:$CA$8"),0)-1)))</f>
        <v>0</v>
      </c>
      <c r="S2129" s="679">
        <f t="shared" ref="O2129:Z2152" ca="1" si="370">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679">
        <f t="shared" ca="1" si="370"/>
        <v>0</v>
      </c>
      <c r="U2129" s="679">
        <f t="shared" ca="1" si="370"/>
        <v>0</v>
      </c>
      <c r="V2129" s="679">
        <f t="shared" ca="1" si="370"/>
        <v>0</v>
      </c>
      <c r="W2129" s="679">
        <f t="shared" ca="1" si="369"/>
        <v>0</v>
      </c>
      <c r="X2129" s="679">
        <f t="shared" ca="1" si="370"/>
        <v>0</v>
      </c>
      <c r="Y2129" s="679">
        <f t="shared" ca="1" si="370"/>
        <v>0</v>
      </c>
      <c r="Z2129" s="679">
        <f t="shared" ca="1" si="370"/>
        <v>182908.27000000011</v>
      </c>
      <c r="AA2129" t="str">
        <f t="shared" si="365"/>
        <v>ASR_Financial_Report_SHP21Final</v>
      </c>
      <c r="AB2129" s="960">
        <f t="shared" si="366"/>
        <v>44658</v>
      </c>
      <c r="AC2129" t="str">
        <f t="shared" si="367"/>
        <v>Unaudited</v>
      </c>
    </row>
    <row r="2130" spans="1:29" ht="30" x14ac:dyDescent="0.25">
      <c r="A2130" t="s">
        <v>420</v>
      </c>
      <c r="B2130" t="s">
        <v>1366</v>
      </c>
      <c r="C2130" t="s">
        <v>1367</v>
      </c>
      <c r="D2130">
        <v>1900</v>
      </c>
      <c r="E2130" s="960">
        <v>1</v>
      </c>
      <c r="F2130" t="s">
        <v>1012</v>
      </c>
      <c r="G2130" s="960" t="s">
        <v>1365</v>
      </c>
      <c r="H2130" t="s">
        <v>384</v>
      </c>
      <c r="I2130" s="940" t="s">
        <v>488</v>
      </c>
      <c r="J2130" s="940" t="s">
        <v>444</v>
      </c>
      <c r="K2130" s="940" t="s">
        <v>0</v>
      </c>
      <c r="L2130" s="940">
        <v>2.5</v>
      </c>
      <c r="M2130" s="965" t="s">
        <v>151</v>
      </c>
      <c r="N2130" s="679">
        <f t="shared" ca="1" si="360"/>
        <v>0</v>
      </c>
      <c r="O2130" s="679">
        <f t="shared" ca="1" si="370"/>
        <v>0</v>
      </c>
      <c r="P2130" s="679">
        <f t="shared" ca="1" si="370"/>
        <v>0</v>
      </c>
      <c r="Q2130" s="679">
        <f t="shared" ca="1" si="370"/>
        <v>0</v>
      </c>
      <c r="R2130" s="679">
        <f t="shared" ca="1" si="370"/>
        <v>0</v>
      </c>
      <c r="S2130" s="679">
        <f t="shared" ca="1" si="370"/>
        <v>0</v>
      </c>
      <c r="T2130" s="679">
        <f t="shared" ca="1" si="370"/>
        <v>0</v>
      </c>
      <c r="U2130" s="679">
        <f t="shared" ca="1" si="370"/>
        <v>0</v>
      </c>
      <c r="V2130" s="679">
        <f t="shared" ca="1" si="370"/>
        <v>0</v>
      </c>
      <c r="W2130" s="679">
        <f t="shared" ca="1" si="369"/>
        <v>0</v>
      </c>
      <c r="X2130" s="679">
        <f t="shared" ca="1" si="370"/>
        <v>0</v>
      </c>
      <c r="Y2130" s="679">
        <f t="shared" ca="1" si="370"/>
        <v>0</v>
      </c>
      <c r="Z2130" s="679">
        <f t="shared" ca="1" si="370"/>
        <v>-391912.37244902016</v>
      </c>
      <c r="AA2130" t="str">
        <f t="shared" si="365"/>
        <v>ASR_Financial_Report_SHP21Final</v>
      </c>
      <c r="AB2130" s="960">
        <f t="shared" si="366"/>
        <v>44658</v>
      </c>
      <c r="AC2130" t="str">
        <f t="shared" si="367"/>
        <v>Unaudited</v>
      </c>
    </row>
    <row r="2131" spans="1:29" x14ac:dyDescent="0.25">
      <c r="A2131" t="s">
        <v>420</v>
      </c>
      <c r="B2131" t="s">
        <v>1366</v>
      </c>
      <c r="C2131" t="s">
        <v>1367</v>
      </c>
      <c r="D2131">
        <v>1900</v>
      </c>
      <c r="E2131" s="960">
        <v>1</v>
      </c>
      <c r="F2131" t="s">
        <v>1012</v>
      </c>
      <c r="G2131" s="960" t="s">
        <v>1365</v>
      </c>
      <c r="H2131" t="s">
        <v>384</v>
      </c>
      <c r="I2131" s="940" t="s">
        <v>488</v>
      </c>
      <c r="J2131" s="940" t="s">
        <v>444</v>
      </c>
      <c r="K2131" s="940" t="s">
        <v>0</v>
      </c>
      <c r="L2131" s="940" t="s">
        <v>96</v>
      </c>
      <c r="M2131" s="965" t="s">
        <v>7</v>
      </c>
      <c r="N2131" s="679">
        <f t="shared" ca="1" si="360"/>
        <v>0</v>
      </c>
      <c r="O2131" s="679">
        <f t="shared" ca="1" si="370"/>
        <v>0</v>
      </c>
      <c r="P2131" s="679">
        <f t="shared" ca="1" si="370"/>
        <v>0</v>
      </c>
      <c r="Q2131" s="679">
        <f t="shared" ca="1" si="370"/>
        <v>0</v>
      </c>
      <c r="R2131" s="679">
        <f t="shared" ca="1" si="370"/>
        <v>0</v>
      </c>
      <c r="S2131" s="679">
        <f t="shared" ca="1" si="370"/>
        <v>0</v>
      </c>
      <c r="T2131" s="679">
        <f t="shared" ca="1" si="370"/>
        <v>0</v>
      </c>
      <c r="U2131" s="679">
        <f t="shared" ca="1" si="370"/>
        <v>0</v>
      </c>
      <c r="V2131" s="679">
        <f t="shared" ca="1" si="370"/>
        <v>0</v>
      </c>
      <c r="W2131" s="679">
        <f t="shared" ca="1" si="369"/>
        <v>0</v>
      </c>
      <c r="X2131" s="679">
        <f t="shared" ca="1" si="370"/>
        <v>0</v>
      </c>
      <c r="Y2131" s="679">
        <f t="shared" ca="1" si="370"/>
        <v>0</v>
      </c>
      <c r="Z2131" s="679">
        <f t="shared" ca="1" si="370"/>
        <v>0</v>
      </c>
      <c r="AA2131" t="str">
        <f t="shared" si="365"/>
        <v>ASR_Financial_Report_SHP21Final</v>
      </c>
      <c r="AB2131" s="960">
        <f t="shared" si="366"/>
        <v>44658</v>
      </c>
      <c r="AC2131" t="str">
        <f t="shared" si="367"/>
        <v>Unaudited</v>
      </c>
    </row>
    <row r="2132" spans="1:29" x14ac:dyDescent="0.25">
      <c r="A2132" t="s">
        <v>420</v>
      </c>
      <c r="B2132" t="s">
        <v>1366</v>
      </c>
      <c r="C2132" t="s">
        <v>1367</v>
      </c>
      <c r="D2132">
        <v>1900</v>
      </c>
      <c r="E2132" s="960">
        <v>1</v>
      </c>
      <c r="F2132" t="s">
        <v>1012</v>
      </c>
      <c r="G2132" s="960" t="s">
        <v>1365</v>
      </c>
      <c r="H2132" t="s">
        <v>384</v>
      </c>
      <c r="I2132" s="940" t="s">
        <v>488</v>
      </c>
      <c r="J2132" s="940" t="s">
        <v>444</v>
      </c>
      <c r="K2132" s="940" t="s">
        <v>0</v>
      </c>
      <c r="L2132" s="948" t="s">
        <v>152</v>
      </c>
      <c r="M2132" s="963" t="s">
        <v>451</v>
      </c>
      <c r="N2132" s="679">
        <f t="shared" ca="1" si="360"/>
        <v>0</v>
      </c>
      <c r="O2132" s="679">
        <f t="shared" ca="1" si="370"/>
        <v>0</v>
      </c>
      <c r="P2132" s="679">
        <f t="shared" ca="1" si="370"/>
        <v>0</v>
      </c>
      <c r="Q2132" s="679">
        <f t="shared" ca="1" si="370"/>
        <v>0</v>
      </c>
      <c r="R2132" s="679">
        <f t="shared" ca="1" si="370"/>
        <v>0</v>
      </c>
      <c r="S2132" s="679">
        <f t="shared" ca="1" si="370"/>
        <v>0</v>
      </c>
      <c r="T2132" s="679">
        <f t="shared" ca="1" si="370"/>
        <v>0</v>
      </c>
      <c r="U2132" s="679">
        <f t="shared" ca="1" si="370"/>
        <v>0</v>
      </c>
      <c r="V2132" s="679">
        <f t="shared" ca="1" si="370"/>
        <v>0</v>
      </c>
      <c r="W2132" s="679">
        <f t="shared" ca="1" si="369"/>
        <v>0</v>
      </c>
      <c r="X2132" s="679">
        <f t="shared" ca="1" si="370"/>
        <v>0</v>
      </c>
      <c r="Y2132" s="679">
        <f t="shared" ca="1" si="370"/>
        <v>0</v>
      </c>
      <c r="Z2132" s="679">
        <f t="shared" ca="1" si="370"/>
        <v>0</v>
      </c>
      <c r="AA2132" t="str">
        <f t="shared" si="365"/>
        <v>ASR_Financial_Report_SHP21Final</v>
      </c>
      <c r="AB2132" s="960">
        <f t="shared" si="366"/>
        <v>44658</v>
      </c>
      <c r="AC2132" t="str">
        <f t="shared" si="367"/>
        <v>Unaudited</v>
      </c>
    </row>
    <row r="2133" spans="1:29" x14ac:dyDescent="0.25">
      <c r="A2133" t="s">
        <v>420</v>
      </c>
      <c r="B2133" t="s">
        <v>1366</v>
      </c>
      <c r="C2133" t="s">
        <v>1367</v>
      </c>
      <c r="D2133">
        <v>1900</v>
      </c>
      <c r="E2133" s="960">
        <v>1</v>
      </c>
      <c r="F2133" t="s">
        <v>1012</v>
      </c>
      <c r="G2133" s="960" t="s">
        <v>1365</v>
      </c>
      <c r="H2133" t="s">
        <v>384</v>
      </c>
      <c r="I2133" s="965" t="s">
        <v>488</v>
      </c>
      <c r="J2133" s="965" t="s">
        <v>444</v>
      </c>
      <c r="K2133" s="965" t="s">
        <v>0</v>
      </c>
      <c r="L2133" s="956" t="s">
        <v>898</v>
      </c>
      <c r="M2133" s="965" t="s">
        <v>24</v>
      </c>
      <c r="N2133" s="679">
        <f t="shared" ca="1" si="360"/>
        <v>0</v>
      </c>
      <c r="O2133" s="679">
        <f t="shared" ca="1" si="370"/>
        <v>0</v>
      </c>
      <c r="P2133" s="679">
        <f t="shared" ca="1" si="370"/>
        <v>0</v>
      </c>
      <c r="Q2133" s="679">
        <f t="shared" ca="1" si="370"/>
        <v>0</v>
      </c>
      <c r="R2133" s="679">
        <f t="shared" ca="1" si="370"/>
        <v>0</v>
      </c>
      <c r="S2133" s="679">
        <f t="shared" ca="1" si="370"/>
        <v>0</v>
      </c>
      <c r="T2133" s="679">
        <f t="shared" ca="1" si="370"/>
        <v>0</v>
      </c>
      <c r="U2133" s="679">
        <f t="shared" ca="1" si="370"/>
        <v>0</v>
      </c>
      <c r="V2133" s="679">
        <f t="shared" ca="1" si="370"/>
        <v>0</v>
      </c>
      <c r="W2133" s="679">
        <f t="shared" ca="1" si="369"/>
        <v>0</v>
      </c>
      <c r="X2133" s="679">
        <f t="shared" ca="1" si="370"/>
        <v>0</v>
      </c>
      <c r="Y2133" s="679">
        <f t="shared" ca="1" si="370"/>
        <v>0</v>
      </c>
      <c r="Z2133" s="679">
        <f t="shared" ca="1" si="370"/>
        <v>3217233.63</v>
      </c>
      <c r="AA2133" t="str">
        <f t="shared" si="365"/>
        <v>ASR_Financial_Report_SHP21Final</v>
      </c>
      <c r="AB2133" s="960">
        <f t="shared" si="366"/>
        <v>44658</v>
      </c>
      <c r="AC2133" t="str">
        <f t="shared" si="367"/>
        <v>Unaudited</v>
      </c>
    </row>
    <row r="2134" spans="1:29" x14ac:dyDescent="0.25">
      <c r="A2134" t="s">
        <v>420</v>
      </c>
      <c r="B2134" t="s">
        <v>1366</v>
      </c>
      <c r="C2134" t="s">
        <v>1367</v>
      </c>
      <c r="D2134">
        <v>1900</v>
      </c>
      <c r="E2134" s="960">
        <v>1</v>
      </c>
      <c r="F2134" t="s">
        <v>1012</v>
      </c>
      <c r="G2134" s="960" t="s">
        <v>1365</v>
      </c>
      <c r="H2134" t="s">
        <v>384</v>
      </c>
      <c r="I2134" s="961" t="s">
        <v>488</v>
      </c>
      <c r="J2134" s="961" t="s">
        <v>444</v>
      </c>
      <c r="K2134" s="961" t="s">
        <v>53</v>
      </c>
      <c r="L2134" s="956">
        <v>3.1</v>
      </c>
      <c r="M2134" s="961" t="s">
        <v>33</v>
      </c>
      <c r="N2134" s="679">
        <f t="shared" ca="1" si="360"/>
        <v>0</v>
      </c>
      <c r="O2134" s="679">
        <f t="shared" ca="1" si="370"/>
        <v>0</v>
      </c>
      <c r="P2134" s="679">
        <f t="shared" ca="1" si="370"/>
        <v>0</v>
      </c>
      <c r="Q2134" s="679">
        <f t="shared" ca="1" si="370"/>
        <v>0</v>
      </c>
      <c r="R2134" s="679">
        <f t="shared" ca="1" si="370"/>
        <v>0</v>
      </c>
      <c r="S2134" s="679">
        <f t="shared" ca="1" si="370"/>
        <v>0</v>
      </c>
      <c r="T2134" s="679">
        <f t="shared" ca="1" si="370"/>
        <v>0</v>
      </c>
      <c r="U2134" s="679">
        <f t="shared" ca="1" si="370"/>
        <v>0</v>
      </c>
      <c r="V2134" s="679">
        <f t="shared" ca="1" si="370"/>
        <v>0</v>
      </c>
      <c r="W2134" s="679">
        <f t="shared" ca="1" si="369"/>
        <v>0</v>
      </c>
      <c r="X2134" s="679">
        <f t="shared" ca="1" si="370"/>
        <v>0</v>
      </c>
      <c r="Y2134" s="679">
        <f t="shared" ca="1" si="370"/>
        <v>0</v>
      </c>
      <c r="Z2134" s="679">
        <f t="shared" ca="1" si="370"/>
        <v>1351544.97</v>
      </c>
      <c r="AA2134" t="str">
        <f t="shared" si="365"/>
        <v>ASR_Financial_Report_SHP21Final</v>
      </c>
      <c r="AB2134" s="960">
        <f t="shared" si="366"/>
        <v>44658</v>
      </c>
      <c r="AC2134" t="str">
        <f t="shared" si="367"/>
        <v>Unaudited</v>
      </c>
    </row>
    <row r="2135" spans="1:29" x14ac:dyDescent="0.25">
      <c r="A2135" t="s">
        <v>420</v>
      </c>
      <c r="B2135" t="s">
        <v>1366</v>
      </c>
      <c r="C2135" t="s">
        <v>1367</v>
      </c>
      <c r="D2135">
        <v>1900</v>
      </c>
      <c r="E2135" s="960">
        <v>1</v>
      </c>
      <c r="F2135" t="s">
        <v>1012</v>
      </c>
      <c r="G2135" s="960" t="s">
        <v>1365</v>
      </c>
      <c r="H2135" t="s">
        <v>384</v>
      </c>
      <c r="I2135" s="961" t="s">
        <v>488</v>
      </c>
      <c r="J2135" s="961" t="s">
        <v>444</v>
      </c>
      <c r="K2135" s="961" t="s">
        <v>53</v>
      </c>
      <c r="L2135" s="940">
        <v>3.2</v>
      </c>
      <c r="M2135" s="961" t="s">
        <v>34</v>
      </c>
      <c r="N2135" s="679">
        <f t="shared" ca="1" si="360"/>
        <v>0</v>
      </c>
      <c r="O2135" s="679">
        <f t="shared" ca="1" si="370"/>
        <v>0</v>
      </c>
      <c r="P2135" s="679">
        <f t="shared" ca="1" si="370"/>
        <v>0</v>
      </c>
      <c r="Q2135" s="679">
        <f t="shared" ca="1" si="370"/>
        <v>0</v>
      </c>
      <c r="R2135" s="679">
        <f t="shared" ca="1" si="370"/>
        <v>0</v>
      </c>
      <c r="S2135" s="679">
        <f t="shared" ca="1" si="370"/>
        <v>0</v>
      </c>
      <c r="T2135" s="679">
        <f t="shared" ca="1" si="370"/>
        <v>0</v>
      </c>
      <c r="U2135" s="679">
        <f t="shared" ca="1" si="370"/>
        <v>0</v>
      </c>
      <c r="V2135" s="679">
        <f t="shared" ca="1" si="370"/>
        <v>0</v>
      </c>
      <c r="W2135" s="679">
        <f t="shared" ca="1" si="369"/>
        <v>0</v>
      </c>
      <c r="X2135" s="679">
        <f t="shared" ca="1" si="370"/>
        <v>0</v>
      </c>
      <c r="Y2135" s="679">
        <f t="shared" ca="1" si="370"/>
        <v>0</v>
      </c>
      <c r="Z2135" s="679">
        <f t="shared" ca="1" si="370"/>
        <v>3041.3599999999997</v>
      </c>
      <c r="AA2135" t="str">
        <f t="shared" si="365"/>
        <v>ASR_Financial_Report_SHP21Final</v>
      </c>
      <c r="AB2135" s="960">
        <f t="shared" si="366"/>
        <v>44658</v>
      </c>
      <c r="AC2135" t="str">
        <f t="shared" si="367"/>
        <v>Unaudited</v>
      </c>
    </row>
    <row r="2136" spans="1:29" x14ac:dyDescent="0.25">
      <c r="A2136" t="s">
        <v>420</v>
      </c>
      <c r="B2136" t="s">
        <v>1366</v>
      </c>
      <c r="C2136" t="s">
        <v>1367</v>
      </c>
      <c r="D2136">
        <v>1900</v>
      </c>
      <c r="E2136" s="960">
        <v>1</v>
      </c>
      <c r="F2136" t="s">
        <v>1012</v>
      </c>
      <c r="G2136" s="960" t="s">
        <v>1365</v>
      </c>
      <c r="H2136" t="s">
        <v>384</v>
      </c>
      <c r="I2136" s="961" t="s">
        <v>488</v>
      </c>
      <c r="J2136" s="961" t="s">
        <v>444</v>
      </c>
      <c r="K2136" s="961" t="s">
        <v>53</v>
      </c>
      <c r="L2136" s="940">
        <v>3.3</v>
      </c>
      <c r="M2136" s="961" t="s">
        <v>54</v>
      </c>
      <c r="N2136" s="679">
        <f t="shared" ca="1" si="360"/>
        <v>0</v>
      </c>
      <c r="O2136" s="679">
        <f t="shared" ca="1" si="370"/>
        <v>0</v>
      </c>
      <c r="P2136" s="679">
        <f t="shared" ca="1" si="370"/>
        <v>0</v>
      </c>
      <c r="Q2136" s="679">
        <f t="shared" ca="1" si="370"/>
        <v>0</v>
      </c>
      <c r="R2136" s="679">
        <f t="shared" ca="1" si="370"/>
        <v>0</v>
      </c>
      <c r="S2136" s="679">
        <f t="shared" ca="1" si="370"/>
        <v>0</v>
      </c>
      <c r="T2136" s="679">
        <f t="shared" ca="1" si="370"/>
        <v>0</v>
      </c>
      <c r="U2136" s="679">
        <f t="shared" ca="1" si="370"/>
        <v>0</v>
      </c>
      <c r="V2136" s="679">
        <f t="shared" ca="1" si="370"/>
        <v>0</v>
      </c>
      <c r="W2136" s="679">
        <f t="shared" ca="1" si="369"/>
        <v>0</v>
      </c>
      <c r="X2136" s="679">
        <f t="shared" ca="1" si="370"/>
        <v>0</v>
      </c>
      <c r="Y2136" s="679">
        <f t="shared" ca="1" si="370"/>
        <v>0</v>
      </c>
      <c r="Z2136" s="679">
        <f t="shared" ca="1" si="370"/>
        <v>18703.960000000003</v>
      </c>
      <c r="AA2136" t="str">
        <f t="shared" si="365"/>
        <v>ASR_Financial_Report_SHP21Final</v>
      </c>
      <c r="AB2136" s="960">
        <f t="shared" si="366"/>
        <v>44658</v>
      </c>
      <c r="AC2136" t="str">
        <f t="shared" si="367"/>
        <v>Unaudited</v>
      </c>
    </row>
    <row r="2137" spans="1:29" x14ac:dyDescent="0.25">
      <c r="A2137" t="s">
        <v>420</v>
      </c>
      <c r="B2137" t="s">
        <v>1366</v>
      </c>
      <c r="C2137" t="s">
        <v>1367</v>
      </c>
      <c r="D2137">
        <v>1900</v>
      </c>
      <c r="E2137" s="960">
        <v>1</v>
      </c>
      <c r="F2137" t="s">
        <v>1012</v>
      </c>
      <c r="G2137" s="960" t="s">
        <v>1365</v>
      </c>
      <c r="H2137" t="s">
        <v>384</v>
      </c>
      <c r="I2137" s="968" t="s">
        <v>488</v>
      </c>
      <c r="J2137" s="968" t="s">
        <v>444</v>
      </c>
      <c r="K2137" s="968" t="s">
        <v>53</v>
      </c>
      <c r="L2137" s="948" t="s">
        <v>44</v>
      </c>
      <c r="M2137" s="968" t="s">
        <v>153</v>
      </c>
      <c r="N2137" s="679">
        <f t="shared" ca="1" si="360"/>
        <v>0</v>
      </c>
      <c r="O2137" s="679">
        <f t="shared" ca="1" si="370"/>
        <v>0</v>
      </c>
      <c r="P2137" s="679">
        <f t="shared" ca="1" si="370"/>
        <v>0</v>
      </c>
      <c r="Q2137" s="679">
        <f t="shared" ca="1" si="370"/>
        <v>0</v>
      </c>
      <c r="R2137" s="679">
        <f t="shared" ca="1" si="370"/>
        <v>0</v>
      </c>
      <c r="S2137" s="679">
        <f t="shared" ca="1" si="370"/>
        <v>0</v>
      </c>
      <c r="T2137" s="679">
        <f t="shared" ca="1" si="370"/>
        <v>0</v>
      </c>
      <c r="U2137" s="679">
        <f t="shared" ca="1" si="370"/>
        <v>0</v>
      </c>
      <c r="V2137" s="679">
        <f t="shared" ca="1" si="370"/>
        <v>0</v>
      </c>
      <c r="W2137" s="679">
        <f t="shared" ca="1" si="369"/>
        <v>0</v>
      </c>
      <c r="X2137" s="679">
        <f t="shared" ca="1" si="370"/>
        <v>0</v>
      </c>
      <c r="Y2137" s="679">
        <f t="shared" ca="1" si="370"/>
        <v>0</v>
      </c>
      <c r="Z2137" s="679">
        <f t="shared" ca="1" si="370"/>
        <v>0</v>
      </c>
      <c r="AA2137" t="str">
        <f t="shared" si="365"/>
        <v>ASR_Financial_Report_SHP21Final</v>
      </c>
      <c r="AB2137" s="960">
        <f t="shared" si="366"/>
        <v>44658</v>
      </c>
      <c r="AC2137" t="str">
        <f t="shared" si="367"/>
        <v>Unaudited</v>
      </c>
    </row>
    <row r="2138" spans="1:29" x14ac:dyDescent="0.25">
      <c r="A2138" t="s">
        <v>420</v>
      </c>
      <c r="B2138" t="s">
        <v>1366</v>
      </c>
      <c r="C2138" t="s">
        <v>1367</v>
      </c>
      <c r="D2138">
        <v>1900</v>
      </c>
      <c r="E2138" s="960">
        <v>1</v>
      </c>
      <c r="F2138" t="s">
        <v>1012</v>
      </c>
      <c r="G2138" s="960" t="s">
        <v>1365</v>
      </c>
      <c r="H2138" t="s">
        <v>384</v>
      </c>
      <c r="I2138" s="940" t="s">
        <v>488</v>
      </c>
      <c r="J2138" s="940" t="s">
        <v>444</v>
      </c>
      <c r="K2138" s="940" t="s">
        <v>53</v>
      </c>
      <c r="L2138" s="940" t="s">
        <v>41</v>
      </c>
      <c r="M2138" s="961" t="s">
        <v>52</v>
      </c>
      <c r="N2138" s="679">
        <f t="shared" ca="1" si="360"/>
        <v>0</v>
      </c>
      <c r="O2138" s="679">
        <f t="shared" ca="1" si="370"/>
        <v>0</v>
      </c>
      <c r="P2138" s="679">
        <f t="shared" ca="1" si="370"/>
        <v>0</v>
      </c>
      <c r="Q2138" s="679">
        <f t="shared" ca="1" si="370"/>
        <v>0</v>
      </c>
      <c r="R2138" s="679">
        <f t="shared" ca="1" si="370"/>
        <v>0</v>
      </c>
      <c r="S2138" s="679">
        <f t="shared" ca="1" si="370"/>
        <v>0</v>
      </c>
      <c r="T2138" s="679">
        <f t="shared" ca="1" si="370"/>
        <v>0</v>
      </c>
      <c r="U2138" s="679">
        <f t="shared" ca="1" si="370"/>
        <v>0</v>
      </c>
      <c r="V2138" s="679">
        <f t="shared" ca="1" si="370"/>
        <v>0</v>
      </c>
      <c r="W2138" s="679">
        <f t="shared" ca="1" si="369"/>
        <v>0</v>
      </c>
      <c r="X2138" s="679">
        <f t="shared" ca="1" si="370"/>
        <v>0</v>
      </c>
      <c r="Y2138" s="679">
        <f t="shared" ca="1" si="370"/>
        <v>0</v>
      </c>
      <c r="Z2138" s="679">
        <f t="shared" ca="1" si="370"/>
        <v>0</v>
      </c>
      <c r="AA2138" t="str">
        <f t="shared" si="365"/>
        <v>ASR_Financial_Report_SHP21Final</v>
      </c>
      <c r="AB2138" s="960">
        <f t="shared" si="366"/>
        <v>44658</v>
      </c>
      <c r="AC2138" t="str">
        <f t="shared" si="367"/>
        <v>Unaudited</v>
      </c>
    </row>
    <row r="2139" spans="1:29" x14ac:dyDescent="0.25">
      <c r="A2139" t="s">
        <v>420</v>
      </c>
      <c r="B2139" t="s">
        <v>1366</v>
      </c>
      <c r="C2139" t="s">
        <v>1367</v>
      </c>
      <c r="D2139">
        <v>1900</v>
      </c>
      <c r="E2139" s="960">
        <v>1</v>
      </c>
      <c r="F2139" t="s">
        <v>1012</v>
      </c>
      <c r="G2139" s="960" t="s">
        <v>1365</v>
      </c>
      <c r="H2139" t="s">
        <v>384</v>
      </c>
      <c r="I2139" s="940" t="s">
        <v>488</v>
      </c>
      <c r="J2139" s="940" t="s">
        <v>444</v>
      </c>
      <c r="K2139" s="940" t="s">
        <v>53</v>
      </c>
      <c r="L2139" s="946" t="s">
        <v>42</v>
      </c>
      <c r="M2139" s="962" t="s">
        <v>154</v>
      </c>
      <c r="N2139" s="679">
        <f t="shared" ca="1" si="360"/>
        <v>0</v>
      </c>
      <c r="O2139" s="679">
        <f t="shared" ca="1" si="370"/>
        <v>0</v>
      </c>
      <c r="P2139" s="679">
        <f t="shared" ca="1" si="370"/>
        <v>0</v>
      </c>
      <c r="Q2139" s="679">
        <f t="shared" ca="1" si="370"/>
        <v>0</v>
      </c>
      <c r="R2139" s="679">
        <f t="shared" ca="1" si="370"/>
        <v>0</v>
      </c>
      <c r="S2139" s="679">
        <f t="shared" ca="1" si="370"/>
        <v>0</v>
      </c>
      <c r="T2139" s="679">
        <f t="shared" ca="1" si="370"/>
        <v>0</v>
      </c>
      <c r="U2139" s="679">
        <f t="shared" ca="1" si="370"/>
        <v>0</v>
      </c>
      <c r="V2139" s="679">
        <f t="shared" ca="1" si="370"/>
        <v>0</v>
      </c>
      <c r="W2139" s="679">
        <f t="shared" ca="1" si="369"/>
        <v>0</v>
      </c>
      <c r="X2139" s="679">
        <f t="shared" ca="1" si="370"/>
        <v>0</v>
      </c>
      <c r="Y2139" s="679">
        <f t="shared" ca="1" si="370"/>
        <v>0</v>
      </c>
      <c r="Z2139" s="679">
        <f t="shared" ca="1" si="370"/>
        <v>-1017719.9613623105</v>
      </c>
      <c r="AA2139" t="str">
        <f t="shared" si="365"/>
        <v>ASR_Financial_Report_SHP21Final</v>
      </c>
      <c r="AB2139" s="960">
        <f t="shared" si="366"/>
        <v>44658</v>
      </c>
      <c r="AC2139" t="str">
        <f t="shared" si="367"/>
        <v>Unaudited</v>
      </c>
    </row>
    <row r="2140" spans="1:29" x14ac:dyDescent="0.25">
      <c r="A2140" t="s">
        <v>420</v>
      </c>
      <c r="B2140" t="s">
        <v>1366</v>
      </c>
      <c r="C2140" t="s">
        <v>1367</v>
      </c>
      <c r="D2140">
        <v>1900</v>
      </c>
      <c r="E2140" s="960">
        <v>1</v>
      </c>
      <c r="F2140" t="s">
        <v>1012</v>
      </c>
      <c r="G2140" s="960" t="s">
        <v>1365</v>
      </c>
      <c r="H2140" t="s">
        <v>384</v>
      </c>
      <c r="I2140" s="961" t="s">
        <v>488</v>
      </c>
      <c r="J2140" s="961" t="s">
        <v>444</v>
      </c>
      <c r="K2140" s="961" t="s">
        <v>53</v>
      </c>
      <c r="L2140" s="940" t="s">
        <v>43</v>
      </c>
      <c r="M2140" s="961" t="s">
        <v>462</v>
      </c>
      <c r="N2140" s="679">
        <f t="shared" ca="1" si="360"/>
        <v>0</v>
      </c>
      <c r="O2140" s="679">
        <f t="shared" ca="1" si="370"/>
        <v>0</v>
      </c>
      <c r="P2140" s="679">
        <f t="shared" ca="1" si="370"/>
        <v>0</v>
      </c>
      <c r="Q2140" s="679">
        <f t="shared" ca="1" si="370"/>
        <v>0</v>
      </c>
      <c r="R2140" s="679">
        <f t="shared" ca="1" si="370"/>
        <v>0</v>
      </c>
      <c r="S2140" s="679">
        <f t="shared" ca="1" si="370"/>
        <v>0</v>
      </c>
      <c r="T2140" s="679">
        <f t="shared" ca="1" si="370"/>
        <v>0</v>
      </c>
      <c r="U2140" s="679">
        <f t="shared" ca="1" si="370"/>
        <v>0</v>
      </c>
      <c r="V2140" s="679">
        <f t="shared" ca="1" si="370"/>
        <v>0</v>
      </c>
      <c r="W2140" s="679">
        <f t="shared" ca="1" si="369"/>
        <v>0</v>
      </c>
      <c r="X2140" s="679">
        <f t="shared" ca="1" si="370"/>
        <v>0</v>
      </c>
      <c r="Y2140" s="679">
        <f t="shared" ca="1" si="370"/>
        <v>0</v>
      </c>
      <c r="Z2140" s="679">
        <f t="shared" ca="1" si="370"/>
        <v>0</v>
      </c>
      <c r="AA2140" t="str">
        <f t="shared" si="365"/>
        <v>ASR_Financial_Report_SHP21Final</v>
      </c>
      <c r="AB2140" s="960">
        <f t="shared" si="366"/>
        <v>44658</v>
      </c>
      <c r="AC2140" t="str">
        <f t="shared" si="367"/>
        <v>Unaudited</v>
      </c>
    </row>
    <row r="2141" spans="1:29" x14ac:dyDescent="0.25">
      <c r="A2141" t="s">
        <v>420</v>
      </c>
      <c r="B2141" t="s">
        <v>1366</v>
      </c>
      <c r="C2141" t="s">
        <v>1367</v>
      </c>
      <c r="D2141">
        <v>1900</v>
      </c>
      <c r="E2141" s="960">
        <v>1</v>
      </c>
      <c r="F2141" t="s">
        <v>1012</v>
      </c>
      <c r="G2141" s="960" t="s">
        <v>1365</v>
      </c>
      <c r="H2141" t="s">
        <v>384</v>
      </c>
      <c r="I2141" s="940" t="s">
        <v>488</v>
      </c>
      <c r="J2141" s="940" t="s">
        <v>444</v>
      </c>
      <c r="K2141" s="940" t="s">
        <v>901</v>
      </c>
      <c r="L2141" s="940" t="s">
        <v>902</v>
      </c>
      <c r="M2141" s="961" t="s">
        <v>901</v>
      </c>
      <c r="N2141" s="679">
        <f t="shared" ca="1" si="360"/>
        <v>0</v>
      </c>
      <c r="O2141" s="679">
        <f t="shared" ca="1" si="370"/>
        <v>0</v>
      </c>
      <c r="P2141" s="679">
        <f t="shared" ca="1" si="370"/>
        <v>0</v>
      </c>
      <c r="Q2141" s="679">
        <f t="shared" ca="1" si="370"/>
        <v>0</v>
      </c>
      <c r="R2141" s="679">
        <f t="shared" ca="1" si="370"/>
        <v>0</v>
      </c>
      <c r="S2141" s="679">
        <f t="shared" ca="1" si="370"/>
        <v>0</v>
      </c>
      <c r="T2141" s="679">
        <f t="shared" ca="1" si="370"/>
        <v>0</v>
      </c>
      <c r="U2141" s="679">
        <f t="shared" ca="1" si="370"/>
        <v>0</v>
      </c>
      <c r="V2141" s="679">
        <f t="shared" ca="1" si="370"/>
        <v>0</v>
      </c>
      <c r="W2141" s="679">
        <f t="shared" ca="1" si="369"/>
        <v>0</v>
      </c>
      <c r="X2141" s="679">
        <f t="shared" ca="1" si="370"/>
        <v>0</v>
      </c>
      <c r="Y2141" s="679">
        <f t="shared" ca="1" si="370"/>
        <v>0</v>
      </c>
      <c r="Z2141" s="679">
        <f t="shared" ca="1" si="370"/>
        <v>213508.35000000003</v>
      </c>
      <c r="AA2141" t="str">
        <f t="shared" si="365"/>
        <v>ASR_Financial_Report_SHP21Final</v>
      </c>
      <c r="AB2141" s="960">
        <f t="shared" si="366"/>
        <v>44658</v>
      </c>
      <c r="AC2141" t="str">
        <f t="shared" si="367"/>
        <v>Unaudited</v>
      </c>
    </row>
    <row r="2142" spans="1:29" x14ac:dyDescent="0.25">
      <c r="A2142" t="s">
        <v>420</v>
      </c>
      <c r="B2142" t="s">
        <v>1366</v>
      </c>
      <c r="C2142" t="s">
        <v>1367</v>
      </c>
      <c r="D2142">
        <v>1900</v>
      </c>
      <c r="E2142" s="960">
        <v>1</v>
      </c>
      <c r="F2142" t="s">
        <v>1012</v>
      </c>
      <c r="G2142" s="960" t="s">
        <v>1365</v>
      </c>
      <c r="H2142" t="s">
        <v>384</v>
      </c>
      <c r="I2142" s="940" t="s">
        <v>488</v>
      </c>
      <c r="J2142" s="940" t="s">
        <v>444</v>
      </c>
      <c r="K2142" s="940" t="s">
        <v>901</v>
      </c>
      <c r="L2142" s="940" t="s">
        <v>903</v>
      </c>
      <c r="M2142" s="961" t="s">
        <v>906</v>
      </c>
      <c r="N2142" s="679">
        <f t="shared" ca="1" si="360"/>
        <v>0</v>
      </c>
      <c r="O2142" s="679">
        <f t="shared" ca="1" si="370"/>
        <v>0</v>
      </c>
      <c r="P2142" s="679">
        <f t="shared" ca="1" si="370"/>
        <v>0</v>
      </c>
      <c r="Q2142" s="679">
        <f t="shared" ca="1" si="370"/>
        <v>0</v>
      </c>
      <c r="R2142" s="679">
        <f t="shared" ca="1" si="370"/>
        <v>0</v>
      </c>
      <c r="S2142" s="679">
        <f t="shared" ca="1" si="370"/>
        <v>0</v>
      </c>
      <c r="T2142" s="679">
        <f t="shared" ca="1" si="370"/>
        <v>0</v>
      </c>
      <c r="U2142" s="679">
        <f t="shared" ca="1" si="370"/>
        <v>0</v>
      </c>
      <c r="V2142" s="679">
        <f t="shared" ca="1" si="370"/>
        <v>0</v>
      </c>
      <c r="W2142" s="679">
        <f t="shared" ca="1" si="369"/>
        <v>0</v>
      </c>
      <c r="X2142" s="679">
        <f t="shared" ca="1" si="370"/>
        <v>0</v>
      </c>
      <c r="Y2142" s="679">
        <f t="shared" ca="1" si="370"/>
        <v>0</v>
      </c>
      <c r="Z2142" s="679">
        <f t="shared" ca="1" si="370"/>
        <v>-149245.19451881704</v>
      </c>
      <c r="AA2142" t="str">
        <f t="shared" si="365"/>
        <v>ASR_Financial_Report_SHP21Final</v>
      </c>
      <c r="AB2142" s="960">
        <f t="shared" si="366"/>
        <v>44658</v>
      </c>
      <c r="AC2142" t="str">
        <f t="shared" si="367"/>
        <v>Unaudited</v>
      </c>
    </row>
    <row r="2143" spans="1:29" x14ac:dyDescent="0.25">
      <c r="A2143" t="s">
        <v>420</v>
      </c>
      <c r="B2143" t="s">
        <v>1366</v>
      </c>
      <c r="C2143" t="s">
        <v>1367</v>
      </c>
      <c r="D2143">
        <v>1900</v>
      </c>
      <c r="E2143" s="960">
        <v>1</v>
      </c>
      <c r="F2143" t="s">
        <v>1012</v>
      </c>
      <c r="G2143" s="960" t="s">
        <v>1365</v>
      </c>
      <c r="H2143" t="s">
        <v>384</v>
      </c>
      <c r="I2143" s="961" t="s">
        <v>488</v>
      </c>
      <c r="J2143" s="961" t="s">
        <v>444</v>
      </c>
      <c r="K2143" s="961" t="s">
        <v>901</v>
      </c>
      <c r="L2143" s="940" t="s">
        <v>904</v>
      </c>
      <c r="M2143" s="961" t="s">
        <v>907</v>
      </c>
      <c r="N2143" s="679">
        <f t="shared" ca="1" si="360"/>
        <v>0</v>
      </c>
      <c r="O2143" s="679">
        <f t="shared" ca="1" si="370"/>
        <v>0</v>
      </c>
      <c r="P2143" s="679">
        <f t="shared" ca="1" si="370"/>
        <v>0</v>
      </c>
      <c r="Q2143" s="679">
        <f t="shared" ca="1" si="370"/>
        <v>0</v>
      </c>
      <c r="R2143" s="679">
        <f t="shared" ca="1" si="370"/>
        <v>0</v>
      </c>
      <c r="S2143" s="679">
        <f t="shared" ca="1" si="370"/>
        <v>0</v>
      </c>
      <c r="T2143" s="679">
        <f t="shared" ca="1" si="370"/>
        <v>0</v>
      </c>
      <c r="U2143" s="679">
        <f t="shared" ca="1" si="370"/>
        <v>0</v>
      </c>
      <c r="V2143" s="679">
        <f t="shared" ca="1" si="370"/>
        <v>0</v>
      </c>
      <c r="W2143" s="679">
        <f t="shared" ca="1" si="369"/>
        <v>0</v>
      </c>
      <c r="X2143" s="679">
        <f t="shared" ca="1" si="370"/>
        <v>0</v>
      </c>
      <c r="Y2143" s="679">
        <f t="shared" ca="1" si="370"/>
        <v>0</v>
      </c>
      <c r="Z2143" s="679">
        <f t="shared" ca="1" si="370"/>
        <v>0</v>
      </c>
      <c r="AA2143" t="str">
        <f t="shared" si="365"/>
        <v>ASR_Financial_Report_SHP21Final</v>
      </c>
      <c r="AB2143" s="960">
        <f t="shared" si="366"/>
        <v>44658</v>
      </c>
      <c r="AC2143" t="str">
        <f t="shared" si="367"/>
        <v>Unaudited</v>
      </c>
    </row>
    <row r="2144" spans="1:29" x14ac:dyDescent="0.25">
      <c r="A2144" t="s">
        <v>420</v>
      </c>
      <c r="B2144" t="s">
        <v>1366</v>
      </c>
      <c r="C2144" t="s">
        <v>1367</v>
      </c>
      <c r="D2144">
        <v>1900</v>
      </c>
      <c r="E2144" s="960">
        <v>1</v>
      </c>
      <c r="F2144" t="s">
        <v>1012</v>
      </c>
      <c r="G2144" s="960" t="s">
        <v>1365</v>
      </c>
      <c r="H2144" t="s">
        <v>384</v>
      </c>
      <c r="I2144" s="961" t="s">
        <v>488</v>
      </c>
      <c r="J2144" s="961" t="s">
        <v>444</v>
      </c>
      <c r="K2144" s="961" t="s">
        <v>445</v>
      </c>
      <c r="L2144" s="956">
        <v>5.0999999999999996</v>
      </c>
      <c r="M2144" s="961" t="s">
        <v>37</v>
      </c>
      <c r="N2144" s="679">
        <f t="shared" ca="1" si="360"/>
        <v>0</v>
      </c>
      <c r="O2144" s="679">
        <f t="shared" ca="1" si="370"/>
        <v>0</v>
      </c>
      <c r="P2144" s="679">
        <f t="shared" ca="1" si="370"/>
        <v>0</v>
      </c>
      <c r="Q2144" s="679">
        <f t="shared" ca="1" si="370"/>
        <v>0</v>
      </c>
      <c r="R2144" s="679">
        <f t="shared" ca="1" si="370"/>
        <v>0</v>
      </c>
      <c r="S2144" s="679">
        <f t="shared" ca="1" si="370"/>
        <v>0</v>
      </c>
      <c r="T2144" s="679">
        <f t="shared" ca="1" si="370"/>
        <v>0</v>
      </c>
      <c r="U2144" s="679">
        <f t="shared" ca="1" si="370"/>
        <v>0</v>
      </c>
      <c r="V2144" s="679">
        <f t="shared" ca="1" si="370"/>
        <v>0</v>
      </c>
      <c r="W2144" s="679">
        <f t="shared" ca="1" si="369"/>
        <v>0</v>
      </c>
      <c r="X2144" s="679">
        <f t="shared" ca="1" si="370"/>
        <v>0</v>
      </c>
      <c r="Y2144" s="679">
        <f t="shared" ca="1" si="370"/>
        <v>0</v>
      </c>
      <c r="Z2144" s="679">
        <f t="shared" ca="1" si="370"/>
        <v>167665.64000000001</v>
      </c>
      <c r="AA2144" t="str">
        <f t="shared" si="365"/>
        <v>ASR_Financial_Report_SHP21Final</v>
      </c>
      <c r="AB2144" s="960">
        <f t="shared" si="366"/>
        <v>44658</v>
      </c>
      <c r="AC2144" t="str">
        <f t="shared" si="367"/>
        <v>Unaudited</v>
      </c>
    </row>
    <row r="2145" spans="1:29" ht="30" x14ac:dyDescent="0.25">
      <c r="A2145" t="s">
        <v>420</v>
      </c>
      <c r="B2145" t="s">
        <v>1366</v>
      </c>
      <c r="C2145" t="s">
        <v>1367</v>
      </c>
      <c r="D2145">
        <v>1900</v>
      </c>
      <c r="E2145" s="960">
        <v>1</v>
      </c>
      <c r="F2145" t="s">
        <v>1012</v>
      </c>
      <c r="G2145" s="960" t="s">
        <v>1365</v>
      </c>
      <c r="H2145" t="s">
        <v>384</v>
      </c>
      <c r="I2145" s="940" t="s">
        <v>488</v>
      </c>
      <c r="J2145" s="940" t="s">
        <v>444</v>
      </c>
      <c r="K2145" s="940" t="s">
        <v>445</v>
      </c>
      <c r="L2145" s="940">
        <v>5.2</v>
      </c>
      <c r="M2145" s="961" t="s">
        <v>303</v>
      </c>
      <c r="N2145" s="679">
        <f t="shared" ca="1" si="360"/>
        <v>0</v>
      </c>
      <c r="O2145" s="679">
        <f t="shared" ca="1" si="370"/>
        <v>0</v>
      </c>
      <c r="P2145" s="679">
        <f t="shared" ca="1" si="370"/>
        <v>0</v>
      </c>
      <c r="Q2145" s="679">
        <f t="shared" ca="1" si="370"/>
        <v>0</v>
      </c>
      <c r="R2145" s="679">
        <f t="shared" ca="1" si="370"/>
        <v>0</v>
      </c>
      <c r="S2145" s="679">
        <f t="shared" ca="1" si="370"/>
        <v>0</v>
      </c>
      <c r="T2145" s="679">
        <f t="shared" ca="1" si="370"/>
        <v>0</v>
      </c>
      <c r="U2145" s="679">
        <f t="shared" ca="1" si="370"/>
        <v>0</v>
      </c>
      <c r="V2145" s="679">
        <f t="shared" ca="1" si="370"/>
        <v>0</v>
      </c>
      <c r="W2145" s="679">
        <f t="shared" ca="1" si="369"/>
        <v>0</v>
      </c>
      <c r="X2145" s="679">
        <f t="shared" ca="1" si="370"/>
        <v>0</v>
      </c>
      <c r="Y2145" s="679">
        <f t="shared" ca="1" si="370"/>
        <v>0</v>
      </c>
      <c r="Z2145" s="679">
        <f t="shared" ca="1" si="370"/>
        <v>0</v>
      </c>
      <c r="AA2145" t="str">
        <f t="shared" si="365"/>
        <v>ASR_Financial_Report_SHP21Final</v>
      </c>
      <c r="AB2145" s="960">
        <f t="shared" si="366"/>
        <v>44658</v>
      </c>
      <c r="AC2145" t="str">
        <f t="shared" si="367"/>
        <v>Unaudited</v>
      </c>
    </row>
    <row r="2146" spans="1:29" ht="30" x14ac:dyDescent="0.25">
      <c r="A2146" t="s">
        <v>420</v>
      </c>
      <c r="B2146" t="s">
        <v>1366</v>
      </c>
      <c r="C2146" t="s">
        <v>1367</v>
      </c>
      <c r="D2146">
        <v>1900</v>
      </c>
      <c r="E2146" s="960">
        <v>1</v>
      </c>
      <c r="F2146" t="s">
        <v>1012</v>
      </c>
      <c r="G2146" s="960" t="s">
        <v>1365</v>
      </c>
      <c r="H2146" t="s">
        <v>384</v>
      </c>
      <c r="I2146" s="940" t="s">
        <v>488</v>
      </c>
      <c r="J2146" s="940" t="s">
        <v>444</v>
      </c>
      <c r="K2146" s="940" t="s">
        <v>445</v>
      </c>
      <c r="L2146" s="940">
        <v>5.3</v>
      </c>
      <c r="M2146" s="961" t="s">
        <v>304</v>
      </c>
      <c r="N2146" s="679">
        <f t="shared" ca="1" si="360"/>
        <v>0</v>
      </c>
      <c r="O2146" s="679">
        <f t="shared" ca="1" si="370"/>
        <v>0</v>
      </c>
      <c r="P2146" s="679">
        <f t="shared" ca="1" si="370"/>
        <v>0</v>
      </c>
      <c r="Q2146" s="679">
        <f t="shared" ca="1" si="370"/>
        <v>0</v>
      </c>
      <c r="R2146" s="679">
        <f t="shared" ca="1" si="370"/>
        <v>0</v>
      </c>
      <c r="S2146" s="679">
        <f t="shared" ca="1" si="370"/>
        <v>0</v>
      </c>
      <c r="T2146" s="679">
        <f t="shared" ca="1" si="370"/>
        <v>0</v>
      </c>
      <c r="U2146" s="679">
        <f t="shared" ca="1" si="370"/>
        <v>0</v>
      </c>
      <c r="V2146" s="679">
        <f t="shared" ca="1" si="370"/>
        <v>0</v>
      </c>
      <c r="W2146" s="679">
        <f t="shared" ca="1" si="369"/>
        <v>0</v>
      </c>
      <c r="X2146" s="679">
        <f t="shared" ca="1" si="370"/>
        <v>0</v>
      </c>
      <c r="Y2146" s="679">
        <f t="shared" ca="1" si="370"/>
        <v>0</v>
      </c>
      <c r="Z2146" s="679">
        <f t="shared" ca="1" si="370"/>
        <v>-38144.726506376923</v>
      </c>
      <c r="AA2146" t="str">
        <f t="shared" si="365"/>
        <v>ASR_Financial_Report_SHP21Final</v>
      </c>
      <c r="AB2146" s="960">
        <f t="shared" si="366"/>
        <v>44658</v>
      </c>
      <c r="AC2146" t="str">
        <f t="shared" si="367"/>
        <v>Unaudited</v>
      </c>
    </row>
    <row r="2147" spans="1:29" x14ac:dyDescent="0.25">
      <c r="A2147" t="s">
        <v>420</v>
      </c>
      <c r="B2147" t="s">
        <v>1366</v>
      </c>
      <c r="C2147" t="s">
        <v>1367</v>
      </c>
      <c r="D2147">
        <v>1900</v>
      </c>
      <c r="E2147" s="960">
        <v>1</v>
      </c>
      <c r="F2147" t="s">
        <v>1012</v>
      </c>
      <c r="G2147" s="960" t="s">
        <v>1365</v>
      </c>
      <c r="H2147" t="s">
        <v>384</v>
      </c>
      <c r="I2147" s="940" t="s">
        <v>488</v>
      </c>
      <c r="J2147" s="940" t="s">
        <v>444</v>
      </c>
      <c r="K2147" s="940" t="s">
        <v>445</v>
      </c>
      <c r="L2147" s="940" t="s">
        <v>82</v>
      </c>
      <c r="M2147" s="961" t="s">
        <v>453</v>
      </c>
      <c r="N2147" s="679">
        <f t="shared" ca="1" si="360"/>
        <v>0</v>
      </c>
      <c r="O2147" s="679">
        <f t="shared" ca="1" si="370"/>
        <v>0</v>
      </c>
      <c r="P2147" s="679">
        <f t="shared" ca="1" si="370"/>
        <v>0</v>
      </c>
      <c r="Q2147" s="679">
        <f t="shared" ca="1" si="370"/>
        <v>0</v>
      </c>
      <c r="R2147" s="679">
        <f t="shared" ca="1" si="370"/>
        <v>0</v>
      </c>
      <c r="S2147" s="679">
        <f t="shared" ca="1" si="370"/>
        <v>0</v>
      </c>
      <c r="T2147" s="679">
        <f t="shared" ca="1" si="370"/>
        <v>0</v>
      </c>
      <c r="U2147" s="679">
        <f t="shared" ca="1" si="370"/>
        <v>0</v>
      </c>
      <c r="V2147" s="679">
        <f t="shared" ca="1" si="370"/>
        <v>0</v>
      </c>
      <c r="W2147" s="679">
        <f t="shared" ca="1" si="369"/>
        <v>0</v>
      </c>
      <c r="X2147" s="679">
        <f t="shared" ca="1" si="370"/>
        <v>0</v>
      </c>
      <c r="Y2147" s="679">
        <f t="shared" ca="1" si="370"/>
        <v>0</v>
      </c>
      <c r="Z2147" s="679">
        <f t="shared" ca="1" si="370"/>
        <v>0</v>
      </c>
      <c r="AA2147" t="str">
        <f t="shared" si="365"/>
        <v>ASR_Financial_Report_SHP21Final</v>
      </c>
      <c r="AB2147" s="960">
        <f t="shared" si="366"/>
        <v>44658</v>
      </c>
      <c r="AC2147" t="str">
        <f t="shared" si="367"/>
        <v>Unaudited</v>
      </c>
    </row>
    <row r="2148" spans="1:29" x14ac:dyDescent="0.25">
      <c r="A2148" t="s">
        <v>420</v>
      </c>
      <c r="B2148" t="s">
        <v>1366</v>
      </c>
      <c r="C2148" t="s">
        <v>1367</v>
      </c>
      <c r="D2148">
        <v>1900</v>
      </c>
      <c r="E2148" s="960">
        <v>1</v>
      </c>
      <c r="F2148" t="s">
        <v>1012</v>
      </c>
      <c r="G2148" s="960" t="s">
        <v>1365</v>
      </c>
      <c r="H2148" t="s">
        <v>384</v>
      </c>
      <c r="I2148" s="940" t="s">
        <v>488</v>
      </c>
      <c r="J2148" s="940" t="s">
        <v>444</v>
      </c>
      <c r="K2148" s="940" t="s">
        <v>446</v>
      </c>
      <c r="L2148" s="956">
        <v>6.1</v>
      </c>
      <c r="M2148" s="961" t="s">
        <v>18</v>
      </c>
      <c r="N2148" s="679">
        <f t="shared" ca="1" si="360"/>
        <v>0</v>
      </c>
      <c r="O2148" s="679">
        <f t="shared" ca="1" si="370"/>
        <v>0</v>
      </c>
      <c r="P2148" s="679">
        <f t="shared" ca="1" si="370"/>
        <v>0</v>
      </c>
      <c r="Q2148" s="679">
        <f t="shared" ca="1" si="370"/>
        <v>0</v>
      </c>
      <c r="R2148" s="679">
        <f t="shared" ca="1" si="370"/>
        <v>0</v>
      </c>
      <c r="S2148" s="679">
        <f t="shared" ca="1" si="370"/>
        <v>0</v>
      </c>
      <c r="T2148" s="679">
        <f t="shared" ca="1" si="370"/>
        <v>0</v>
      </c>
      <c r="U2148" s="679">
        <f t="shared" ca="1" si="370"/>
        <v>0</v>
      </c>
      <c r="V2148" s="679">
        <f t="shared" ca="1" si="370"/>
        <v>0</v>
      </c>
      <c r="W2148" s="679">
        <f t="shared" ca="1" si="369"/>
        <v>0</v>
      </c>
      <c r="X2148" s="679">
        <f t="shared" ca="1" si="370"/>
        <v>0</v>
      </c>
      <c r="Y2148" s="679">
        <f t="shared" ca="1" si="370"/>
        <v>0</v>
      </c>
      <c r="Z2148" s="679">
        <f t="shared" ca="1" si="370"/>
        <v>0</v>
      </c>
      <c r="AA2148" t="str">
        <f t="shared" si="365"/>
        <v>ASR_Financial_Report_SHP21Final</v>
      </c>
      <c r="AB2148" s="960">
        <f t="shared" si="366"/>
        <v>44658</v>
      </c>
      <c r="AC2148" t="str">
        <f t="shared" si="367"/>
        <v>Unaudited</v>
      </c>
    </row>
    <row r="2149" spans="1:29" x14ac:dyDescent="0.25">
      <c r="A2149" t="s">
        <v>420</v>
      </c>
      <c r="B2149" t="s">
        <v>1366</v>
      </c>
      <c r="C2149" t="s">
        <v>1367</v>
      </c>
      <c r="D2149">
        <v>1900</v>
      </c>
      <c r="E2149" s="960">
        <v>1</v>
      </c>
      <c r="F2149" t="s">
        <v>1012</v>
      </c>
      <c r="G2149" s="960" t="s">
        <v>1365</v>
      </c>
      <c r="H2149" t="s">
        <v>384</v>
      </c>
      <c r="I2149" s="940" t="s">
        <v>488</v>
      </c>
      <c r="J2149" s="940" t="s">
        <v>444</v>
      </c>
      <c r="K2149" s="940" t="s">
        <v>446</v>
      </c>
      <c r="L2149" s="956">
        <v>6.2</v>
      </c>
      <c r="M2149" s="961" t="s">
        <v>19</v>
      </c>
      <c r="N2149" s="679">
        <f t="shared" ca="1" si="360"/>
        <v>0</v>
      </c>
      <c r="O2149" s="679">
        <f t="shared" ca="1" si="370"/>
        <v>0</v>
      </c>
      <c r="P2149" s="679">
        <f t="shared" ca="1" si="370"/>
        <v>0</v>
      </c>
      <c r="Q2149" s="679">
        <f t="shared" ca="1" si="370"/>
        <v>0</v>
      </c>
      <c r="R2149" s="679">
        <f t="shared" ca="1" si="370"/>
        <v>0</v>
      </c>
      <c r="S2149" s="679">
        <f t="shared" ca="1" si="370"/>
        <v>0</v>
      </c>
      <c r="T2149" s="679">
        <f t="shared" ca="1" si="370"/>
        <v>0</v>
      </c>
      <c r="U2149" s="679">
        <f t="shared" ca="1" si="370"/>
        <v>0</v>
      </c>
      <c r="V2149" s="679">
        <f t="shared" ca="1" si="370"/>
        <v>0</v>
      </c>
      <c r="W2149" s="679">
        <f t="shared" ca="1" si="369"/>
        <v>0</v>
      </c>
      <c r="X2149" s="679">
        <f t="shared" ca="1" si="370"/>
        <v>0</v>
      </c>
      <c r="Y2149" s="679">
        <f t="shared" ca="1" si="370"/>
        <v>0</v>
      </c>
      <c r="Z2149" s="679">
        <f t="shared" ca="1" si="370"/>
        <v>0</v>
      </c>
      <c r="AA2149" t="str">
        <f t="shared" si="365"/>
        <v>ASR_Financial_Report_SHP21Final</v>
      </c>
      <c r="AB2149" s="960">
        <f t="shared" si="366"/>
        <v>44658</v>
      </c>
      <c r="AC2149" t="str">
        <f t="shared" si="367"/>
        <v>Unaudited</v>
      </c>
    </row>
    <row r="2150" spans="1:29" x14ac:dyDescent="0.25">
      <c r="A2150" t="s">
        <v>420</v>
      </c>
      <c r="B2150" t="s">
        <v>1366</v>
      </c>
      <c r="C2150" t="s">
        <v>1367</v>
      </c>
      <c r="D2150">
        <v>1900</v>
      </c>
      <c r="E2150" s="960">
        <v>1</v>
      </c>
      <c r="F2150" t="s">
        <v>1012</v>
      </c>
      <c r="G2150" s="960" t="s">
        <v>1365</v>
      </c>
      <c r="H2150" t="s">
        <v>384</v>
      </c>
      <c r="I2150" s="940" t="s">
        <v>488</v>
      </c>
      <c r="J2150" s="940" t="s">
        <v>444</v>
      </c>
      <c r="K2150" s="940" t="s">
        <v>446</v>
      </c>
      <c r="L2150" s="940">
        <v>6.3</v>
      </c>
      <c r="M2150" s="961" t="s">
        <v>184</v>
      </c>
      <c r="N2150" s="679">
        <f t="shared" ca="1" si="360"/>
        <v>0</v>
      </c>
      <c r="O2150" s="679">
        <f t="shared" ca="1" si="370"/>
        <v>0</v>
      </c>
      <c r="P2150" s="679">
        <f t="shared" ca="1" si="370"/>
        <v>0</v>
      </c>
      <c r="Q2150" s="679">
        <f t="shared" ca="1" si="370"/>
        <v>0</v>
      </c>
      <c r="R2150" s="679">
        <f t="shared" ca="1" si="370"/>
        <v>0</v>
      </c>
      <c r="S2150" s="679">
        <f t="shared" ca="1" si="370"/>
        <v>0</v>
      </c>
      <c r="T2150" s="679">
        <f t="shared" ca="1" si="370"/>
        <v>0</v>
      </c>
      <c r="U2150" s="679">
        <f t="shared" ca="1" si="370"/>
        <v>0</v>
      </c>
      <c r="V2150" s="679">
        <f t="shared" ca="1" si="370"/>
        <v>0</v>
      </c>
      <c r="W2150" s="679">
        <f t="shared" ca="1" si="369"/>
        <v>0</v>
      </c>
      <c r="X2150" s="679">
        <f t="shared" ca="1" si="370"/>
        <v>0</v>
      </c>
      <c r="Y2150" s="679">
        <f t="shared" ca="1" si="370"/>
        <v>0</v>
      </c>
      <c r="Z2150" s="679">
        <f t="shared" ca="1" si="370"/>
        <v>0</v>
      </c>
      <c r="AA2150" t="str">
        <f t="shared" si="365"/>
        <v>ASR_Financial_Report_SHP21Final</v>
      </c>
      <c r="AB2150" s="960">
        <f t="shared" si="366"/>
        <v>44658</v>
      </c>
      <c r="AC2150" t="str">
        <f t="shared" si="367"/>
        <v>Unaudited</v>
      </c>
    </row>
    <row r="2151" spans="1:29" x14ac:dyDescent="0.25">
      <c r="A2151" t="s">
        <v>420</v>
      </c>
      <c r="B2151" t="s">
        <v>1366</v>
      </c>
      <c r="C2151" t="s">
        <v>1367</v>
      </c>
      <c r="D2151">
        <v>1900</v>
      </c>
      <c r="E2151" s="960">
        <v>1</v>
      </c>
      <c r="F2151" t="s">
        <v>1012</v>
      </c>
      <c r="G2151" s="960" t="s">
        <v>1365</v>
      </c>
      <c r="H2151" t="s">
        <v>384</v>
      </c>
      <c r="I2151" s="961" t="s">
        <v>488</v>
      </c>
      <c r="J2151" s="961" t="s">
        <v>444</v>
      </c>
      <c r="K2151" s="961" t="s">
        <v>446</v>
      </c>
      <c r="L2151" s="940" t="s">
        <v>87</v>
      </c>
      <c r="M2151" s="961" t="s">
        <v>454</v>
      </c>
      <c r="N2151" s="679">
        <f t="shared" ref="N2151:N2172" ca="1" si="371">IF(OR(AND($F2151="PY",N$1&lt;&gt;"Prior Year"),AND($F2151&lt;&gt;"PY",N$1="Prior Year")),0,INDEX(INDIRECT("'MMA Rev-Exp "&amp;$H2151&amp;"'!$A$1:$CA$200"),IF($J2151="Member Months",MATCH($J2151,INDIRECT("'MMA Rev-Exp "&amp;$H2151&amp;"'!$A$1:$A$200"),0),MATCH($L2151,INDIRECT("'MMA Rev-Exp "&amp;$H2151&amp;"'!$B$1:$B$200"),0)),IF($F2151="PY",MATCH("Prior Year Adjustments",INDIRECT("'MMA Rev-Exp "&amp;$H2151&amp;"'!$A$8:$CA$8"),0),MATCH(IF($F2151="Q1","JANUARY - MARCH (Q1)",IF($F2151="Q2","APRIL - JUNE (Q2)",IF($F2151="Q3","JULY - SEPTEMBER (Q3)",IF($F2151="Q4","OCTOBER - DECEMBER (Q4)",0)))),INDIRECT("'MMA Rev-Exp "&amp;$H2151&amp;"'!$A$7:$CA$7"),0)+MATCH(N$1,INDIRECT("'MMA Rev-Exp "&amp;$H2151&amp;"'!$D$8:$CA$8"),0)-1)))</f>
        <v>0</v>
      </c>
      <c r="O2151" s="679">
        <f t="shared" ca="1" si="370"/>
        <v>0</v>
      </c>
      <c r="P2151" s="679">
        <f t="shared" ca="1" si="370"/>
        <v>0</v>
      </c>
      <c r="Q2151" s="679">
        <f t="shared" ca="1" si="370"/>
        <v>0</v>
      </c>
      <c r="R2151" s="679">
        <f t="shared" ca="1" si="370"/>
        <v>0</v>
      </c>
      <c r="S2151" s="679">
        <f t="shared" ca="1" si="370"/>
        <v>0</v>
      </c>
      <c r="T2151" s="679">
        <f t="shared" ca="1" si="370"/>
        <v>0</v>
      </c>
      <c r="U2151" s="679">
        <f t="shared" ca="1" si="370"/>
        <v>0</v>
      </c>
      <c r="V2151" s="679">
        <f t="shared" ca="1" si="370"/>
        <v>0</v>
      </c>
      <c r="W2151" s="679">
        <f t="shared" ca="1" si="369"/>
        <v>0</v>
      </c>
      <c r="X2151" s="679">
        <f t="shared" ca="1" si="370"/>
        <v>0</v>
      </c>
      <c r="Y2151" s="679">
        <f t="shared" ca="1" si="370"/>
        <v>0</v>
      </c>
      <c r="Z2151" s="679">
        <f t="shared" ca="1" si="370"/>
        <v>0</v>
      </c>
      <c r="AA2151" t="str">
        <f t="shared" si="365"/>
        <v>ASR_Financial_Report_SHP21Final</v>
      </c>
      <c r="AB2151" s="960">
        <f t="shared" si="366"/>
        <v>44658</v>
      </c>
      <c r="AC2151" t="str">
        <f t="shared" si="367"/>
        <v>Unaudited</v>
      </c>
    </row>
    <row r="2152" spans="1:29" x14ac:dyDescent="0.25">
      <c r="A2152" t="s">
        <v>420</v>
      </c>
      <c r="B2152" t="s">
        <v>1366</v>
      </c>
      <c r="C2152" t="s">
        <v>1367</v>
      </c>
      <c r="D2152">
        <v>1900</v>
      </c>
      <c r="E2152" s="960">
        <v>1</v>
      </c>
      <c r="F2152" t="s">
        <v>1012</v>
      </c>
      <c r="G2152" s="960" t="s">
        <v>1365</v>
      </c>
      <c r="H2152" t="s">
        <v>384</v>
      </c>
      <c r="I2152" s="940" t="s">
        <v>488</v>
      </c>
      <c r="J2152" s="940" t="s">
        <v>444</v>
      </c>
      <c r="K2152" s="940" t="s">
        <v>447</v>
      </c>
      <c r="L2152" s="940">
        <v>7.1</v>
      </c>
      <c r="M2152" s="961" t="s">
        <v>20</v>
      </c>
      <c r="N2152" s="679">
        <f t="shared" ca="1" si="371"/>
        <v>0</v>
      </c>
      <c r="O2152" s="679">
        <f t="shared" ca="1" si="370"/>
        <v>0</v>
      </c>
      <c r="P2152" s="679">
        <f t="shared" ca="1" si="370"/>
        <v>0</v>
      </c>
      <c r="Q2152" s="679">
        <f t="shared" ca="1" si="370"/>
        <v>0</v>
      </c>
      <c r="R2152" s="679">
        <f t="shared" ca="1" si="370"/>
        <v>0</v>
      </c>
      <c r="S2152" s="679">
        <f t="shared" ca="1" si="370"/>
        <v>0</v>
      </c>
      <c r="T2152" s="679">
        <f t="shared" ca="1" si="370"/>
        <v>0</v>
      </c>
      <c r="U2152" s="679">
        <f t="shared" ref="U2152:Z2152" ca="1" si="372">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679">
        <f t="shared" ca="1" si="372"/>
        <v>0</v>
      </c>
      <c r="W2152" s="679">
        <f t="shared" ca="1" si="369"/>
        <v>0</v>
      </c>
      <c r="X2152" s="679">
        <f t="shared" ca="1" si="372"/>
        <v>0</v>
      </c>
      <c r="Y2152" s="679">
        <f t="shared" ca="1" si="372"/>
        <v>0</v>
      </c>
      <c r="Z2152" s="679">
        <f t="shared" ca="1" si="372"/>
        <v>257402.33000000002</v>
      </c>
      <c r="AA2152" t="str">
        <f t="shared" si="365"/>
        <v>ASR_Financial_Report_SHP21Final</v>
      </c>
      <c r="AB2152" s="960">
        <f t="shared" si="366"/>
        <v>44658</v>
      </c>
      <c r="AC2152" t="str">
        <f t="shared" si="367"/>
        <v>Unaudited</v>
      </c>
    </row>
    <row r="2153" spans="1:29" x14ac:dyDescent="0.25">
      <c r="A2153" t="s">
        <v>420</v>
      </c>
      <c r="B2153" t="s">
        <v>1366</v>
      </c>
      <c r="C2153" t="s">
        <v>1367</v>
      </c>
      <c r="D2153">
        <v>1900</v>
      </c>
      <c r="E2153" s="960">
        <v>1</v>
      </c>
      <c r="F2153" t="s">
        <v>1012</v>
      </c>
      <c r="G2153" s="960" t="s">
        <v>1365</v>
      </c>
      <c r="H2153" t="s">
        <v>384</v>
      </c>
      <c r="I2153" s="940" t="s">
        <v>488</v>
      </c>
      <c r="J2153" s="940" t="s">
        <v>444</v>
      </c>
      <c r="K2153" s="940" t="s">
        <v>447</v>
      </c>
      <c r="L2153" s="940">
        <v>7.2</v>
      </c>
      <c r="M2153" s="961" t="s">
        <v>21</v>
      </c>
      <c r="N2153" s="679">
        <f t="shared" ca="1" si="371"/>
        <v>0</v>
      </c>
      <c r="O2153" s="679">
        <f t="shared" ref="O2153:V2162" ca="1" si="373">IF(OR(AND($F2153="PY",O$1&lt;&gt;"Prior Year"),AND($F2153&lt;&gt;"PY",O$1="Prior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"&amp;$H2153&amp;"'!$A$7:$CA$7"),0)+MATCH(O$1,INDIRECT("'MMA Rev-Exp "&amp;$H2153&amp;"'!$D$8:$CA$8"),0)-1)))</f>
        <v>0</v>
      </c>
      <c r="P2153" s="679">
        <f t="shared" ca="1" si="373"/>
        <v>0</v>
      </c>
      <c r="Q2153" s="679">
        <f t="shared" ca="1" si="373"/>
        <v>0</v>
      </c>
      <c r="R2153" s="679">
        <f t="shared" ca="1" si="373"/>
        <v>0</v>
      </c>
      <c r="S2153" s="679">
        <f t="shared" ca="1" si="373"/>
        <v>0</v>
      </c>
      <c r="T2153" s="679">
        <f t="shared" ca="1" si="373"/>
        <v>0</v>
      </c>
      <c r="U2153" s="679">
        <f t="shared" ca="1" si="373"/>
        <v>0</v>
      </c>
      <c r="V2153" s="679">
        <f t="shared" ca="1" si="373"/>
        <v>0</v>
      </c>
      <c r="W2153" s="679">
        <f t="shared" ca="1" si="369"/>
        <v>0</v>
      </c>
      <c r="X2153" s="679">
        <f t="shared" ref="X2153:Z2171" ca="1" si="374">IF(OR(AND($F2153="PY",X$1&lt;&gt;"Prior Year"),AND($F2153&lt;&gt;"PY",X$1="Prior Year")),0,INDEX(INDIRECT("'MMA Rev-Exp "&amp;$H2153&amp;"'!$A$1:$CA$200"),IF($J2153="Member Months",MATCH($J2153,INDIRECT("'MMA Rev-Exp "&amp;$H2153&amp;"'!$A$1:$A$200"),0),MATCH($L2153,INDIRECT("'MMA Rev-Exp "&amp;$H2153&amp;"'!$B$1:$B$200"),0)),IF($F2153="PY",MATCH("Prior Year Adjustments",INDIRECT("'MMA Rev-Exp "&amp;$H2153&amp;"'!$A$8:$CA$8"),0),MATCH(IF($F2153="Q1","JANUARY - MARCH (Q1)",IF($F2153="Q2","APRIL - JUNE (Q2)",IF($F2153="Q3","JULY - SEPTEMBER (Q3)",IF($F2153="Q4","OCTOBER - DECEMBER (Q4)",0)))),INDIRECT("'MMA Rev-Exp "&amp;$H2153&amp;"'!$A$7:$CA$7"),0)+MATCH(X$1,INDIRECT("'MMA Rev-Exp "&amp;$H2153&amp;"'!$D$8:$CA$8"),0)-1)))</f>
        <v>0</v>
      </c>
      <c r="Y2153" s="679">
        <f t="shared" ca="1" si="374"/>
        <v>0</v>
      </c>
      <c r="Z2153" s="679">
        <f t="shared" ca="1" si="374"/>
        <v>0</v>
      </c>
      <c r="AA2153" t="str">
        <f t="shared" si="365"/>
        <v>ASR_Financial_Report_SHP21Final</v>
      </c>
      <c r="AB2153" s="960">
        <f t="shared" si="366"/>
        <v>44658</v>
      </c>
      <c r="AC2153" t="str">
        <f t="shared" si="367"/>
        <v>Unaudited</v>
      </c>
    </row>
    <row r="2154" spans="1:29" x14ac:dyDescent="0.25">
      <c r="A2154" t="s">
        <v>420</v>
      </c>
      <c r="B2154" t="s">
        <v>1366</v>
      </c>
      <c r="C2154" t="s">
        <v>1367</v>
      </c>
      <c r="D2154">
        <v>1900</v>
      </c>
      <c r="E2154" s="960">
        <v>1</v>
      </c>
      <c r="F2154" t="s">
        <v>1012</v>
      </c>
      <c r="G2154" s="960" t="s">
        <v>1365</v>
      </c>
      <c r="H2154" t="s">
        <v>384</v>
      </c>
      <c r="I2154" s="940" t="s">
        <v>488</v>
      </c>
      <c r="J2154" s="940" t="s">
        <v>444</v>
      </c>
      <c r="K2154" s="940" t="s">
        <v>447</v>
      </c>
      <c r="L2154" s="940">
        <v>7.3</v>
      </c>
      <c r="M2154" s="961" t="s">
        <v>155</v>
      </c>
      <c r="N2154" s="679">
        <f t="shared" ca="1" si="371"/>
        <v>0</v>
      </c>
      <c r="O2154" s="679">
        <f t="shared" ca="1" si="373"/>
        <v>0</v>
      </c>
      <c r="P2154" s="679">
        <f t="shared" ca="1" si="373"/>
        <v>0</v>
      </c>
      <c r="Q2154" s="679">
        <f t="shared" ca="1" si="373"/>
        <v>0</v>
      </c>
      <c r="R2154" s="679">
        <f t="shared" ca="1" si="373"/>
        <v>0</v>
      </c>
      <c r="S2154" s="679">
        <f t="shared" ca="1" si="373"/>
        <v>0</v>
      </c>
      <c r="T2154" s="679">
        <f t="shared" ca="1" si="373"/>
        <v>0</v>
      </c>
      <c r="U2154" s="679">
        <f t="shared" ca="1" si="373"/>
        <v>0</v>
      </c>
      <c r="V2154" s="679">
        <f t="shared" ca="1" si="373"/>
        <v>0</v>
      </c>
      <c r="W2154" s="679">
        <f t="shared" ca="1" si="369"/>
        <v>0</v>
      </c>
      <c r="X2154" s="679">
        <f t="shared" ca="1" si="374"/>
        <v>0</v>
      </c>
      <c r="Y2154" s="679">
        <f t="shared" ca="1" si="374"/>
        <v>0</v>
      </c>
      <c r="Z2154" s="679">
        <f t="shared" ca="1" si="374"/>
        <v>-96134.280398820862</v>
      </c>
      <c r="AA2154" t="str">
        <f t="shared" si="365"/>
        <v>ASR_Financial_Report_SHP21Final</v>
      </c>
      <c r="AB2154" s="960">
        <f t="shared" si="366"/>
        <v>44658</v>
      </c>
      <c r="AC2154" t="str">
        <f t="shared" si="367"/>
        <v>Unaudited</v>
      </c>
    </row>
    <row r="2155" spans="1:29" x14ac:dyDescent="0.25">
      <c r="A2155" t="s">
        <v>420</v>
      </c>
      <c r="B2155" t="s">
        <v>1366</v>
      </c>
      <c r="C2155" t="s">
        <v>1367</v>
      </c>
      <c r="D2155">
        <v>1900</v>
      </c>
      <c r="E2155" s="960">
        <v>1</v>
      </c>
      <c r="F2155" t="s">
        <v>1012</v>
      </c>
      <c r="G2155" s="960" t="s">
        <v>1365</v>
      </c>
      <c r="H2155" t="s">
        <v>384</v>
      </c>
      <c r="I2155" s="961" t="s">
        <v>488</v>
      </c>
      <c r="J2155" s="961" t="s">
        <v>444</v>
      </c>
      <c r="K2155" s="961" t="s">
        <v>447</v>
      </c>
      <c r="L2155" s="940" t="s">
        <v>91</v>
      </c>
      <c r="M2155" s="961" t="s">
        <v>455</v>
      </c>
      <c r="N2155" s="679">
        <f t="shared" ca="1" si="371"/>
        <v>0</v>
      </c>
      <c r="O2155" s="679">
        <f t="shared" ca="1" si="373"/>
        <v>0</v>
      </c>
      <c r="P2155" s="679">
        <f t="shared" ca="1" si="373"/>
        <v>0</v>
      </c>
      <c r="Q2155" s="679">
        <f t="shared" ca="1" si="373"/>
        <v>0</v>
      </c>
      <c r="R2155" s="679">
        <f t="shared" ca="1" si="373"/>
        <v>0</v>
      </c>
      <c r="S2155" s="679">
        <f t="shared" ca="1" si="373"/>
        <v>0</v>
      </c>
      <c r="T2155" s="679">
        <f t="shared" ca="1" si="373"/>
        <v>0</v>
      </c>
      <c r="U2155" s="679">
        <f t="shared" ca="1" si="373"/>
        <v>0</v>
      </c>
      <c r="V2155" s="679">
        <f t="shared" ca="1" si="373"/>
        <v>0</v>
      </c>
      <c r="W2155" s="679">
        <f t="shared" ca="1" si="369"/>
        <v>0</v>
      </c>
      <c r="X2155" s="679">
        <f t="shared" ca="1" si="374"/>
        <v>0</v>
      </c>
      <c r="Y2155" s="679">
        <f t="shared" ca="1" si="374"/>
        <v>0</v>
      </c>
      <c r="Z2155" s="679">
        <f t="shared" ca="1" si="374"/>
        <v>0</v>
      </c>
      <c r="AA2155" t="str">
        <f t="shared" si="365"/>
        <v>ASR_Financial_Report_SHP21Final</v>
      </c>
      <c r="AB2155" s="960">
        <f t="shared" si="366"/>
        <v>44658</v>
      </c>
      <c r="AC2155" t="str">
        <f t="shared" si="367"/>
        <v>Unaudited</v>
      </c>
    </row>
    <row r="2156" spans="1:29" x14ac:dyDescent="0.25">
      <c r="A2156" t="s">
        <v>420</v>
      </c>
      <c r="B2156" t="s">
        <v>1366</v>
      </c>
      <c r="C2156" t="s">
        <v>1367</v>
      </c>
      <c r="D2156">
        <v>1900</v>
      </c>
      <c r="E2156" s="960">
        <v>1</v>
      </c>
      <c r="F2156" t="s">
        <v>1012</v>
      </c>
      <c r="G2156" s="960" t="s">
        <v>1365</v>
      </c>
      <c r="H2156" t="s">
        <v>384</v>
      </c>
      <c r="I2156" s="961" t="s">
        <v>488</v>
      </c>
      <c r="J2156" s="961" t="s">
        <v>444</v>
      </c>
      <c r="K2156" s="961" t="s">
        <v>448</v>
      </c>
      <c r="L2156" s="940">
        <v>8.1</v>
      </c>
      <c r="M2156" s="961" t="s">
        <v>22</v>
      </c>
      <c r="N2156" s="679">
        <f t="shared" ca="1" si="371"/>
        <v>0</v>
      </c>
      <c r="O2156" s="679">
        <f t="shared" ca="1" si="373"/>
        <v>0</v>
      </c>
      <c r="P2156" s="679">
        <f t="shared" ca="1" si="373"/>
        <v>0</v>
      </c>
      <c r="Q2156" s="679">
        <f t="shared" ca="1" si="373"/>
        <v>0</v>
      </c>
      <c r="R2156" s="679">
        <f t="shared" ca="1" si="373"/>
        <v>0</v>
      </c>
      <c r="S2156" s="679">
        <f t="shared" ca="1" si="373"/>
        <v>0</v>
      </c>
      <c r="T2156" s="679">
        <f t="shared" ca="1" si="373"/>
        <v>0</v>
      </c>
      <c r="U2156" s="679">
        <f t="shared" ca="1" si="373"/>
        <v>0</v>
      </c>
      <c r="V2156" s="679">
        <f t="shared" ca="1" si="373"/>
        <v>0</v>
      </c>
      <c r="W2156" s="679">
        <f t="shared" ca="1" si="369"/>
        <v>0</v>
      </c>
      <c r="X2156" s="679">
        <f t="shared" ca="1" si="374"/>
        <v>0</v>
      </c>
      <c r="Y2156" s="679">
        <f t="shared" ca="1" si="374"/>
        <v>0</v>
      </c>
      <c r="Z2156" s="679">
        <f t="shared" ca="1" si="374"/>
        <v>7645.8900000000021</v>
      </c>
      <c r="AA2156" t="str">
        <f t="shared" si="365"/>
        <v>ASR_Financial_Report_SHP21Final</v>
      </c>
      <c r="AB2156" s="960">
        <f t="shared" si="366"/>
        <v>44658</v>
      </c>
      <c r="AC2156" t="str">
        <f t="shared" si="367"/>
        <v>Unaudited</v>
      </c>
    </row>
    <row r="2157" spans="1:29" x14ac:dyDescent="0.25">
      <c r="A2157" t="s">
        <v>420</v>
      </c>
      <c r="B2157" t="s">
        <v>1366</v>
      </c>
      <c r="C2157" t="s">
        <v>1367</v>
      </c>
      <c r="D2157">
        <v>1900</v>
      </c>
      <c r="E2157" s="960">
        <v>1</v>
      </c>
      <c r="F2157" t="s">
        <v>1012</v>
      </c>
      <c r="G2157" s="960" t="s">
        <v>1365</v>
      </c>
      <c r="H2157" t="s">
        <v>384</v>
      </c>
      <c r="I2157" s="961" t="s">
        <v>488</v>
      </c>
      <c r="J2157" s="961" t="s">
        <v>444</v>
      </c>
      <c r="K2157" s="961" t="s">
        <v>448</v>
      </c>
      <c r="L2157" s="940" t="s">
        <v>112</v>
      </c>
      <c r="M2157" s="961" t="s">
        <v>443</v>
      </c>
      <c r="N2157" s="679">
        <f t="shared" ca="1" si="371"/>
        <v>0</v>
      </c>
      <c r="O2157" s="679">
        <f t="shared" ca="1" si="373"/>
        <v>0</v>
      </c>
      <c r="P2157" s="679">
        <f t="shared" ca="1" si="373"/>
        <v>0</v>
      </c>
      <c r="Q2157" s="679">
        <f t="shared" ca="1" si="373"/>
        <v>0</v>
      </c>
      <c r="R2157" s="679">
        <f t="shared" ca="1" si="373"/>
        <v>0</v>
      </c>
      <c r="S2157" s="679">
        <f t="shared" ca="1" si="373"/>
        <v>0</v>
      </c>
      <c r="T2157" s="679">
        <f t="shared" ca="1" si="373"/>
        <v>0</v>
      </c>
      <c r="U2157" s="679">
        <f t="shared" ca="1" si="373"/>
        <v>0</v>
      </c>
      <c r="V2157" s="679">
        <f t="shared" ca="1" si="373"/>
        <v>0</v>
      </c>
      <c r="W2157" s="679">
        <f t="shared" ca="1" si="369"/>
        <v>0</v>
      </c>
      <c r="X2157" s="679">
        <f t="shared" ca="1" si="374"/>
        <v>0</v>
      </c>
      <c r="Y2157" s="679">
        <f t="shared" ca="1" si="374"/>
        <v>0</v>
      </c>
      <c r="Z2157" s="679">
        <f t="shared" ca="1" si="374"/>
        <v>0</v>
      </c>
      <c r="AA2157" t="str">
        <f t="shared" si="365"/>
        <v>ASR_Financial_Report_SHP21Final</v>
      </c>
      <c r="AB2157" s="960">
        <f t="shared" si="366"/>
        <v>44658</v>
      </c>
      <c r="AC2157" t="str">
        <f t="shared" si="367"/>
        <v>Unaudited</v>
      </c>
    </row>
    <row r="2158" spans="1:29" x14ac:dyDescent="0.25">
      <c r="A2158" t="s">
        <v>420</v>
      </c>
      <c r="B2158" t="s">
        <v>1366</v>
      </c>
      <c r="C2158" t="s">
        <v>1367</v>
      </c>
      <c r="D2158">
        <v>1900</v>
      </c>
      <c r="E2158" s="960">
        <v>1</v>
      </c>
      <c r="F2158" t="s">
        <v>1012</v>
      </c>
      <c r="G2158" s="960" t="s">
        <v>1365</v>
      </c>
      <c r="H2158" t="s">
        <v>384</v>
      </c>
      <c r="I2158" s="961" t="s">
        <v>488</v>
      </c>
      <c r="J2158" s="961" t="s">
        <v>444</v>
      </c>
      <c r="K2158" s="961" t="s">
        <v>448</v>
      </c>
      <c r="L2158" s="940" t="s">
        <v>114</v>
      </c>
      <c r="M2158" s="961" t="s">
        <v>157</v>
      </c>
      <c r="N2158" s="679">
        <f t="shared" ca="1" si="371"/>
        <v>0</v>
      </c>
      <c r="O2158" s="679">
        <f t="shared" ca="1" si="373"/>
        <v>0</v>
      </c>
      <c r="P2158" s="679">
        <f t="shared" ca="1" si="373"/>
        <v>0</v>
      </c>
      <c r="Q2158" s="679">
        <f t="shared" ca="1" si="373"/>
        <v>0</v>
      </c>
      <c r="R2158" s="679">
        <f t="shared" ca="1" si="373"/>
        <v>0</v>
      </c>
      <c r="S2158" s="679">
        <f t="shared" ca="1" si="373"/>
        <v>0</v>
      </c>
      <c r="T2158" s="679">
        <f t="shared" ca="1" si="373"/>
        <v>0</v>
      </c>
      <c r="U2158" s="679">
        <f t="shared" ca="1" si="373"/>
        <v>0</v>
      </c>
      <c r="V2158" s="679">
        <f t="shared" ca="1" si="373"/>
        <v>0</v>
      </c>
      <c r="W2158" s="679">
        <f t="shared" ca="1" si="369"/>
        <v>0</v>
      </c>
      <c r="X2158" s="679">
        <f t="shared" ca="1" si="374"/>
        <v>0</v>
      </c>
      <c r="Y2158" s="679">
        <f t="shared" ca="1" si="374"/>
        <v>0</v>
      </c>
      <c r="Z2158" s="679">
        <f t="shared" ca="1" si="374"/>
        <v>-21954.514772342955</v>
      </c>
      <c r="AA2158" t="str">
        <f t="shared" si="365"/>
        <v>ASR_Financial_Report_SHP21Final</v>
      </c>
      <c r="AB2158" s="960">
        <f t="shared" si="366"/>
        <v>44658</v>
      </c>
      <c r="AC2158" t="str">
        <f t="shared" si="367"/>
        <v>Unaudited</v>
      </c>
    </row>
    <row r="2159" spans="1:29" x14ac:dyDescent="0.25">
      <c r="A2159" t="s">
        <v>420</v>
      </c>
      <c r="B2159" t="s">
        <v>1366</v>
      </c>
      <c r="C2159" t="s">
        <v>1367</v>
      </c>
      <c r="D2159">
        <v>1900</v>
      </c>
      <c r="E2159" s="960">
        <v>1</v>
      </c>
      <c r="F2159" t="s">
        <v>1012</v>
      </c>
      <c r="G2159" s="960" t="s">
        <v>1365</v>
      </c>
      <c r="H2159" t="s">
        <v>384</v>
      </c>
      <c r="I2159" s="961" t="s">
        <v>488</v>
      </c>
      <c r="J2159" s="961" t="s">
        <v>444</v>
      </c>
      <c r="K2159" s="961" t="s">
        <v>448</v>
      </c>
      <c r="L2159" s="956" t="s">
        <v>115</v>
      </c>
      <c r="M2159" s="961" t="s">
        <v>113</v>
      </c>
      <c r="N2159" s="679">
        <f t="shared" ca="1" si="371"/>
        <v>0</v>
      </c>
      <c r="O2159" s="679">
        <f t="shared" ca="1" si="373"/>
        <v>0</v>
      </c>
      <c r="P2159" s="679">
        <f t="shared" ca="1" si="373"/>
        <v>0</v>
      </c>
      <c r="Q2159" s="679">
        <f t="shared" ca="1" si="373"/>
        <v>0</v>
      </c>
      <c r="R2159" s="679">
        <f t="shared" ca="1" si="373"/>
        <v>0</v>
      </c>
      <c r="S2159" s="679">
        <f t="shared" ca="1" si="373"/>
        <v>0</v>
      </c>
      <c r="T2159" s="679">
        <f t="shared" ca="1" si="373"/>
        <v>0</v>
      </c>
      <c r="U2159" s="679">
        <f t="shared" ca="1" si="373"/>
        <v>0</v>
      </c>
      <c r="V2159" s="679">
        <f t="shared" ca="1" si="373"/>
        <v>0</v>
      </c>
      <c r="W2159" s="679">
        <f t="shared" ca="1" si="369"/>
        <v>0</v>
      </c>
      <c r="X2159" s="679">
        <f t="shared" ca="1" si="374"/>
        <v>0</v>
      </c>
      <c r="Y2159" s="679">
        <f t="shared" ca="1" si="374"/>
        <v>0</v>
      </c>
      <c r="Z2159" s="679">
        <f t="shared" ca="1" si="374"/>
        <v>442.0413385363459</v>
      </c>
      <c r="AA2159" t="str">
        <f t="shared" si="365"/>
        <v>ASR_Financial_Report_SHP21Final</v>
      </c>
      <c r="AB2159" s="960">
        <f t="shared" si="366"/>
        <v>44658</v>
      </c>
      <c r="AC2159" t="str">
        <f t="shared" si="367"/>
        <v>Unaudited</v>
      </c>
    </row>
    <row r="2160" spans="1:29" x14ac:dyDescent="0.25">
      <c r="A2160" t="s">
        <v>420</v>
      </c>
      <c r="B2160" t="s">
        <v>1366</v>
      </c>
      <c r="C2160" t="s">
        <v>1367</v>
      </c>
      <c r="D2160">
        <v>1900</v>
      </c>
      <c r="E2160" s="960">
        <v>1</v>
      </c>
      <c r="F2160" t="s">
        <v>1012</v>
      </c>
      <c r="G2160" s="960" t="s">
        <v>1365</v>
      </c>
      <c r="H2160" t="s">
        <v>384</v>
      </c>
      <c r="I2160" s="961" t="s">
        <v>488</v>
      </c>
      <c r="J2160" s="961" t="s">
        <v>444</v>
      </c>
      <c r="K2160" s="961" t="s">
        <v>448</v>
      </c>
      <c r="L2160" s="940" t="s">
        <v>116</v>
      </c>
      <c r="M2160" s="961" t="s">
        <v>158</v>
      </c>
      <c r="N2160" s="679">
        <f t="shared" ca="1" si="371"/>
        <v>0</v>
      </c>
      <c r="O2160" s="679">
        <f t="shared" ca="1" si="373"/>
        <v>0</v>
      </c>
      <c r="P2160" s="679">
        <f t="shared" ca="1" si="373"/>
        <v>0</v>
      </c>
      <c r="Q2160" s="679">
        <f t="shared" ca="1" si="373"/>
        <v>0</v>
      </c>
      <c r="R2160" s="679">
        <f t="shared" ca="1" si="373"/>
        <v>0</v>
      </c>
      <c r="S2160" s="679">
        <f t="shared" ca="1" si="373"/>
        <v>0</v>
      </c>
      <c r="T2160" s="679">
        <f t="shared" ca="1" si="373"/>
        <v>0</v>
      </c>
      <c r="U2160" s="679">
        <f t="shared" ca="1" si="373"/>
        <v>0</v>
      </c>
      <c r="V2160" s="679">
        <f t="shared" ca="1" si="373"/>
        <v>0</v>
      </c>
      <c r="W2160" s="679">
        <f t="shared" ca="1" si="369"/>
        <v>0</v>
      </c>
      <c r="X2160" s="679">
        <f t="shared" ca="1" si="374"/>
        <v>0</v>
      </c>
      <c r="Y2160" s="679">
        <f t="shared" ca="1" si="374"/>
        <v>0</v>
      </c>
      <c r="Z2160" s="679">
        <f t="shared" ca="1" si="374"/>
        <v>0</v>
      </c>
      <c r="AA2160" t="str">
        <f t="shared" si="365"/>
        <v>ASR_Financial_Report_SHP21Final</v>
      </c>
      <c r="AB2160" s="960">
        <f t="shared" si="366"/>
        <v>44658</v>
      </c>
      <c r="AC2160" t="str">
        <f t="shared" si="367"/>
        <v>Unaudited</v>
      </c>
    </row>
    <row r="2161" spans="1:29" x14ac:dyDescent="0.25">
      <c r="A2161" t="s">
        <v>420</v>
      </c>
      <c r="B2161" t="s">
        <v>1366</v>
      </c>
      <c r="C2161" t="s">
        <v>1367</v>
      </c>
      <c r="D2161">
        <v>1900</v>
      </c>
      <c r="E2161" s="960">
        <v>1</v>
      </c>
      <c r="F2161" t="s">
        <v>1012</v>
      </c>
      <c r="G2161" s="960" t="s">
        <v>1365</v>
      </c>
      <c r="H2161" t="s">
        <v>384</v>
      </c>
      <c r="I2161" s="940" t="s">
        <v>488</v>
      </c>
      <c r="J2161" s="940" t="s">
        <v>444</v>
      </c>
      <c r="K2161" s="940" t="s">
        <v>448</v>
      </c>
      <c r="L2161" s="940" t="s">
        <v>159</v>
      </c>
      <c r="M2161" s="961" t="s">
        <v>23</v>
      </c>
      <c r="N2161" s="679">
        <f t="shared" ca="1" si="371"/>
        <v>0</v>
      </c>
      <c r="O2161" s="679">
        <f t="shared" ca="1" si="373"/>
        <v>0</v>
      </c>
      <c r="P2161" s="679">
        <f t="shared" ca="1" si="373"/>
        <v>0</v>
      </c>
      <c r="Q2161" s="679">
        <f t="shared" ca="1" si="373"/>
        <v>0</v>
      </c>
      <c r="R2161" s="679">
        <f t="shared" ca="1" si="373"/>
        <v>0</v>
      </c>
      <c r="S2161" s="679">
        <f t="shared" ca="1" si="373"/>
        <v>0</v>
      </c>
      <c r="T2161" s="679">
        <f t="shared" ca="1" si="373"/>
        <v>0</v>
      </c>
      <c r="U2161" s="679">
        <f t="shared" ca="1" si="373"/>
        <v>0</v>
      </c>
      <c r="V2161" s="679">
        <f t="shared" ca="1" si="373"/>
        <v>0</v>
      </c>
      <c r="W2161" s="679">
        <f t="shared" ca="1" si="369"/>
        <v>0</v>
      </c>
      <c r="X2161" s="679">
        <f t="shared" ca="1" si="374"/>
        <v>0</v>
      </c>
      <c r="Y2161" s="679">
        <f t="shared" ca="1" si="374"/>
        <v>0</v>
      </c>
      <c r="Z2161" s="679">
        <f t="shared" ca="1" si="374"/>
        <v>0</v>
      </c>
      <c r="AA2161" t="str">
        <f t="shared" si="365"/>
        <v>ASR_Financial_Report_SHP21Final</v>
      </c>
      <c r="AB2161" s="960">
        <f t="shared" si="366"/>
        <v>44658</v>
      </c>
      <c r="AC2161" t="str">
        <f t="shared" si="367"/>
        <v>Unaudited</v>
      </c>
    </row>
    <row r="2162" spans="1:29" x14ac:dyDescent="0.25">
      <c r="A2162" t="s">
        <v>420</v>
      </c>
      <c r="B2162" t="s">
        <v>1366</v>
      </c>
      <c r="C2162" t="s">
        <v>1367</v>
      </c>
      <c r="D2162">
        <v>1900</v>
      </c>
      <c r="E2162" s="960">
        <v>1</v>
      </c>
      <c r="F2162" t="s">
        <v>1012</v>
      </c>
      <c r="G2162" s="960" t="s">
        <v>1365</v>
      </c>
      <c r="H2162" t="s">
        <v>384</v>
      </c>
      <c r="I2162" s="961" t="s">
        <v>488</v>
      </c>
      <c r="J2162" s="961" t="s">
        <v>444</v>
      </c>
      <c r="K2162" s="961" t="s">
        <v>448</v>
      </c>
      <c r="L2162" s="940" t="s">
        <v>442</v>
      </c>
      <c r="M2162" s="961" t="s">
        <v>456</v>
      </c>
      <c r="N2162" s="679">
        <f t="shared" ca="1" si="371"/>
        <v>0</v>
      </c>
      <c r="O2162" s="679">
        <f t="shared" ca="1" si="373"/>
        <v>0</v>
      </c>
      <c r="P2162" s="679">
        <f t="shared" ca="1" si="373"/>
        <v>0</v>
      </c>
      <c r="Q2162" s="679">
        <f t="shared" ca="1" si="373"/>
        <v>0</v>
      </c>
      <c r="R2162" s="679">
        <f t="shared" ca="1" si="373"/>
        <v>0</v>
      </c>
      <c r="S2162" s="679">
        <f t="shared" ca="1" si="373"/>
        <v>0</v>
      </c>
      <c r="T2162" s="679">
        <f t="shared" ca="1" si="373"/>
        <v>0</v>
      </c>
      <c r="U2162" s="679">
        <f t="shared" ca="1" si="373"/>
        <v>0</v>
      </c>
      <c r="V2162" s="679">
        <f t="shared" ca="1" si="373"/>
        <v>0</v>
      </c>
      <c r="W2162" s="679">
        <f t="shared" ca="1" si="369"/>
        <v>0</v>
      </c>
      <c r="X2162" s="679">
        <f t="shared" ca="1" si="374"/>
        <v>0</v>
      </c>
      <c r="Y2162" s="679">
        <f t="shared" ca="1" si="374"/>
        <v>0</v>
      </c>
      <c r="Z2162" s="679">
        <f t="shared" ca="1" si="374"/>
        <v>-502157.63098118216</v>
      </c>
      <c r="AA2162" t="str">
        <f t="shared" si="365"/>
        <v>ASR_Financial_Report_SHP21Final</v>
      </c>
      <c r="AB2162" s="960">
        <f t="shared" si="366"/>
        <v>44658</v>
      </c>
      <c r="AC2162" t="str">
        <f t="shared" si="367"/>
        <v>Unaudited</v>
      </c>
    </row>
    <row r="2163" spans="1:29" x14ac:dyDescent="0.25">
      <c r="A2163" t="s">
        <v>420</v>
      </c>
      <c r="B2163" t="s">
        <v>1366</v>
      </c>
      <c r="C2163" t="s">
        <v>1367</v>
      </c>
      <c r="D2163">
        <v>1900</v>
      </c>
      <c r="E2163" s="960">
        <v>1</v>
      </c>
      <c r="F2163" t="s">
        <v>1012</v>
      </c>
      <c r="G2163" s="960" t="s">
        <v>1365</v>
      </c>
      <c r="H2163" t="s">
        <v>384</v>
      </c>
      <c r="I2163" s="940" t="s">
        <v>488</v>
      </c>
      <c r="J2163" s="940" t="s">
        <v>444</v>
      </c>
      <c r="K2163" s="940" t="s">
        <v>449</v>
      </c>
      <c r="L2163" s="940">
        <v>9.1</v>
      </c>
      <c r="M2163" s="940" t="s">
        <v>185</v>
      </c>
      <c r="N2163" s="679">
        <f t="shared" ca="1" si="371"/>
        <v>0</v>
      </c>
      <c r="O2163" s="679">
        <f t="shared" ref="O2163:V2171" ca="1" si="375">IF(OR(AND($F2163="PY",O$1&lt;&gt;"Prior Year"),AND($F2163&lt;&gt;"PY",O$1="Prior Year")),0,INDEX(INDIRECT("'MMA Rev-Exp "&amp;$H2163&amp;"'!$A$1:$CA$200"),IF($J2163="Member Months",MATCH($J2163,INDIRECT("'MMA Rev-Exp "&amp;$H2163&amp;"'!$A$1:$A$200"),0),MATCH($L2163,INDIRECT("'MMA Rev-Exp "&amp;$H2163&amp;"'!$B$1:$B$200"),0)),IF($F2163="PY",MATCH("Prior Year Adjustments",INDIRECT("'MMA Rev-Exp "&amp;$H2163&amp;"'!$A$8:$CA$8"),0),MATCH(IF($F2163="Q1","JANUARY - MARCH (Q1)",IF($F2163="Q2","APRIL - JUNE (Q2)",IF($F2163="Q3","JULY - SEPTEMBER (Q3)",IF($F2163="Q4","OCTOBER - DECEMBER (Q4)",0)))),INDIRECT("'MMA Rev-Exp "&amp;$H2163&amp;"'!$A$7:$CA$7"),0)+MATCH(O$1,INDIRECT("'MMA Rev-Exp "&amp;$H2163&amp;"'!$D$8:$CA$8"),0)-1)))</f>
        <v>0</v>
      </c>
      <c r="P2163" s="679">
        <f t="shared" ca="1" si="375"/>
        <v>0</v>
      </c>
      <c r="Q2163" s="679">
        <f t="shared" ca="1" si="375"/>
        <v>0</v>
      </c>
      <c r="R2163" s="679">
        <f t="shared" ca="1" si="375"/>
        <v>0</v>
      </c>
      <c r="S2163" s="679">
        <f t="shared" ca="1" si="375"/>
        <v>0</v>
      </c>
      <c r="T2163" s="679">
        <f t="shared" ca="1" si="375"/>
        <v>0</v>
      </c>
      <c r="U2163" s="679">
        <f t="shared" ca="1" si="375"/>
        <v>0</v>
      </c>
      <c r="V2163" s="679">
        <f t="shared" ca="1" si="375"/>
        <v>0</v>
      </c>
      <c r="W2163" s="679">
        <f t="shared" ca="1" si="369"/>
        <v>0</v>
      </c>
      <c r="X2163" s="679">
        <f t="shared" ca="1" si="374"/>
        <v>0</v>
      </c>
      <c r="Y2163" s="679">
        <f t="shared" ca="1" si="374"/>
        <v>0</v>
      </c>
      <c r="Z2163" s="679">
        <f t="shared" ca="1" si="374"/>
        <v>-18.050000000000011</v>
      </c>
      <c r="AA2163" t="str">
        <f t="shared" si="365"/>
        <v>ASR_Financial_Report_SHP21Final</v>
      </c>
      <c r="AB2163" s="960">
        <f t="shared" si="366"/>
        <v>44658</v>
      </c>
      <c r="AC2163" t="str">
        <f t="shared" si="367"/>
        <v>Unaudited</v>
      </c>
    </row>
    <row r="2164" spans="1:29" x14ac:dyDescent="0.25">
      <c r="A2164" t="s">
        <v>420</v>
      </c>
      <c r="B2164" t="s">
        <v>1366</v>
      </c>
      <c r="C2164" t="s">
        <v>1367</v>
      </c>
      <c r="D2164">
        <v>1900</v>
      </c>
      <c r="E2164" s="960">
        <v>1</v>
      </c>
      <c r="F2164" t="s">
        <v>1012</v>
      </c>
      <c r="G2164" s="960" t="s">
        <v>1365</v>
      </c>
      <c r="H2164" t="s">
        <v>384</v>
      </c>
      <c r="I2164" s="940" t="s">
        <v>488</v>
      </c>
      <c r="J2164" s="940" t="s">
        <v>444</v>
      </c>
      <c r="K2164" s="940" t="s">
        <v>449</v>
      </c>
      <c r="L2164" s="940" t="s">
        <v>106</v>
      </c>
      <c r="M2164" s="961" t="s">
        <v>186</v>
      </c>
      <c r="N2164" s="679">
        <f t="shared" ca="1" si="371"/>
        <v>0</v>
      </c>
      <c r="O2164" s="679">
        <f t="shared" ca="1" si="375"/>
        <v>0</v>
      </c>
      <c r="P2164" s="679">
        <f t="shared" ca="1" si="375"/>
        <v>0</v>
      </c>
      <c r="Q2164" s="679">
        <f t="shared" ca="1" si="375"/>
        <v>0</v>
      </c>
      <c r="R2164" s="679">
        <f t="shared" ca="1" si="375"/>
        <v>0</v>
      </c>
      <c r="S2164" s="679">
        <f t="shared" ca="1" si="375"/>
        <v>0</v>
      </c>
      <c r="T2164" s="679">
        <f t="shared" ca="1" si="375"/>
        <v>0</v>
      </c>
      <c r="U2164" s="679">
        <f t="shared" ca="1" si="375"/>
        <v>0</v>
      </c>
      <c r="V2164" s="679">
        <f t="shared" ca="1" si="375"/>
        <v>0</v>
      </c>
      <c r="W2164" s="679">
        <f t="shared" ca="1" si="369"/>
        <v>0</v>
      </c>
      <c r="X2164" s="679">
        <f t="shared" ca="1" si="374"/>
        <v>0</v>
      </c>
      <c r="Y2164" s="679">
        <f t="shared" ca="1" si="374"/>
        <v>0</v>
      </c>
      <c r="Z2164" s="679">
        <f t="shared" ca="1" si="374"/>
        <v>-2280.02</v>
      </c>
      <c r="AA2164" t="str">
        <f t="shared" si="365"/>
        <v>ASR_Financial_Report_SHP21Final</v>
      </c>
      <c r="AB2164" s="960">
        <f t="shared" si="366"/>
        <v>44658</v>
      </c>
      <c r="AC2164" t="str">
        <f t="shared" si="367"/>
        <v>Unaudited</v>
      </c>
    </row>
    <row r="2165" spans="1:29" x14ac:dyDescent="0.25">
      <c r="A2165" t="s">
        <v>420</v>
      </c>
      <c r="B2165" t="s">
        <v>1366</v>
      </c>
      <c r="C2165" t="s">
        <v>1367</v>
      </c>
      <c r="D2165">
        <v>1900</v>
      </c>
      <c r="E2165" s="960">
        <v>1</v>
      </c>
      <c r="F2165" t="s">
        <v>1012</v>
      </c>
      <c r="G2165" s="960" t="s">
        <v>1365</v>
      </c>
      <c r="H2165" t="s">
        <v>384</v>
      </c>
      <c r="I2165" s="940" t="s">
        <v>488</v>
      </c>
      <c r="J2165" s="940" t="s">
        <v>444</v>
      </c>
      <c r="K2165" s="940" t="s">
        <v>449</v>
      </c>
      <c r="L2165" s="940" t="s">
        <v>1302</v>
      </c>
      <c r="M2165" s="961" t="s">
        <v>1303</v>
      </c>
      <c r="N2165" s="679">
        <f t="shared" ca="1" si="371"/>
        <v>0</v>
      </c>
      <c r="O2165" s="679">
        <f t="shared" ca="1" si="375"/>
        <v>0</v>
      </c>
      <c r="P2165" s="679">
        <f t="shared" ca="1" si="375"/>
        <v>0</v>
      </c>
      <c r="Q2165" s="679">
        <f t="shared" ca="1" si="375"/>
        <v>0</v>
      </c>
      <c r="R2165" s="679">
        <f t="shared" ca="1" si="375"/>
        <v>0</v>
      </c>
      <c r="S2165" s="679">
        <f t="shared" ca="1" si="375"/>
        <v>0</v>
      </c>
      <c r="T2165" s="679">
        <f t="shared" ca="1" si="375"/>
        <v>0</v>
      </c>
      <c r="U2165" s="679">
        <f t="shared" ca="1" si="375"/>
        <v>0</v>
      </c>
      <c r="V2165" s="679">
        <f t="shared" ca="1" si="375"/>
        <v>0</v>
      </c>
      <c r="W2165" s="679">
        <f t="shared" ca="1" si="369"/>
        <v>0</v>
      </c>
      <c r="X2165" s="679">
        <f t="shared" ca="1" si="374"/>
        <v>0</v>
      </c>
      <c r="Y2165" s="679">
        <f t="shared" ca="1" si="374"/>
        <v>0</v>
      </c>
      <c r="Z2165" s="679">
        <f t="shared" ca="1" si="374"/>
        <v>104413.34</v>
      </c>
      <c r="AA2165" t="str">
        <f t="shared" si="365"/>
        <v>ASR_Financial_Report_SHP21Final</v>
      </c>
      <c r="AB2165" s="960">
        <f t="shared" si="366"/>
        <v>44658</v>
      </c>
      <c r="AC2165" t="str">
        <f t="shared" si="367"/>
        <v>Unaudited</v>
      </c>
    </row>
    <row r="2166" spans="1:29" x14ac:dyDescent="0.25">
      <c r="A2166" t="s">
        <v>420</v>
      </c>
      <c r="B2166" t="s">
        <v>1366</v>
      </c>
      <c r="C2166" t="s">
        <v>1367</v>
      </c>
      <c r="D2166">
        <v>1900</v>
      </c>
      <c r="E2166" s="960">
        <v>1</v>
      </c>
      <c r="F2166" t="s">
        <v>1012</v>
      </c>
      <c r="G2166" s="960" t="s">
        <v>1365</v>
      </c>
      <c r="H2166" t="s">
        <v>384</v>
      </c>
      <c r="I2166" s="940" t="s">
        <v>488</v>
      </c>
      <c r="J2166" s="940" t="s">
        <v>444</v>
      </c>
      <c r="K2166" s="940" t="s">
        <v>449</v>
      </c>
      <c r="L2166" s="940" t="s">
        <v>107</v>
      </c>
      <c r="M2166" s="961" t="s">
        <v>187</v>
      </c>
      <c r="N2166" s="679">
        <f t="shared" ca="1" si="371"/>
        <v>0</v>
      </c>
      <c r="O2166" s="679">
        <f t="shared" ca="1" si="375"/>
        <v>0</v>
      </c>
      <c r="P2166" s="679">
        <f t="shared" ca="1" si="375"/>
        <v>0</v>
      </c>
      <c r="Q2166" s="679">
        <f t="shared" ca="1" si="375"/>
        <v>0</v>
      </c>
      <c r="R2166" s="679">
        <f t="shared" ca="1" si="375"/>
        <v>0</v>
      </c>
      <c r="S2166" s="679">
        <f t="shared" ca="1" si="375"/>
        <v>0</v>
      </c>
      <c r="T2166" s="679">
        <f t="shared" ca="1" si="375"/>
        <v>0</v>
      </c>
      <c r="U2166" s="679">
        <f t="shared" ca="1" si="375"/>
        <v>0</v>
      </c>
      <c r="V2166" s="679">
        <f t="shared" ca="1" si="375"/>
        <v>0</v>
      </c>
      <c r="W2166" s="679">
        <f t="shared" ca="1" si="369"/>
        <v>0</v>
      </c>
      <c r="X2166" s="679">
        <f t="shared" ca="1" si="374"/>
        <v>0</v>
      </c>
      <c r="Y2166" s="679">
        <f t="shared" ca="1" si="374"/>
        <v>0</v>
      </c>
      <c r="Z2166" s="679">
        <f t="shared" ca="1" si="374"/>
        <v>122649.91</v>
      </c>
      <c r="AA2166" t="str">
        <f t="shared" si="365"/>
        <v>ASR_Financial_Report_SHP21Final</v>
      </c>
      <c r="AB2166" s="960">
        <f t="shared" si="366"/>
        <v>44658</v>
      </c>
      <c r="AC2166" t="str">
        <f t="shared" si="367"/>
        <v>Unaudited</v>
      </c>
    </row>
    <row r="2167" spans="1:29" x14ac:dyDescent="0.25">
      <c r="A2167" t="s">
        <v>420</v>
      </c>
      <c r="B2167" t="s">
        <v>1366</v>
      </c>
      <c r="C2167" t="s">
        <v>1367</v>
      </c>
      <c r="D2167">
        <v>1900</v>
      </c>
      <c r="E2167" s="960">
        <v>1</v>
      </c>
      <c r="F2167" t="s">
        <v>1012</v>
      </c>
      <c r="G2167" s="960" t="s">
        <v>1365</v>
      </c>
      <c r="H2167" t="s">
        <v>384</v>
      </c>
      <c r="I2167" s="940" t="s">
        <v>488</v>
      </c>
      <c r="J2167" s="940" t="s">
        <v>444</v>
      </c>
      <c r="K2167" s="940" t="s">
        <v>449</v>
      </c>
      <c r="L2167" s="946" t="s">
        <v>108</v>
      </c>
      <c r="M2167" s="962" t="s">
        <v>160</v>
      </c>
      <c r="N2167" s="679">
        <f t="shared" ca="1" si="371"/>
        <v>0</v>
      </c>
      <c r="O2167" s="679">
        <f t="shared" ca="1" si="375"/>
        <v>0</v>
      </c>
      <c r="P2167" s="679">
        <f t="shared" ca="1" si="375"/>
        <v>0</v>
      </c>
      <c r="Q2167" s="679">
        <f t="shared" ca="1" si="375"/>
        <v>0</v>
      </c>
      <c r="R2167" s="679">
        <f t="shared" ca="1" si="375"/>
        <v>0</v>
      </c>
      <c r="S2167" s="679">
        <f t="shared" ca="1" si="375"/>
        <v>0</v>
      </c>
      <c r="T2167" s="679">
        <f t="shared" ca="1" si="375"/>
        <v>0</v>
      </c>
      <c r="U2167" s="679">
        <f t="shared" ca="1" si="375"/>
        <v>0</v>
      </c>
      <c r="V2167" s="679">
        <f t="shared" ca="1" si="375"/>
        <v>0</v>
      </c>
      <c r="W2167" s="679">
        <f t="shared" ca="1" si="369"/>
        <v>0</v>
      </c>
      <c r="X2167" s="679">
        <f t="shared" ca="1" si="374"/>
        <v>0</v>
      </c>
      <c r="Y2167" s="679">
        <f t="shared" ca="1" si="374"/>
        <v>0</v>
      </c>
      <c r="Z2167" s="679">
        <f t="shared" ca="1" si="374"/>
        <v>-227451.64000000007</v>
      </c>
      <c r="AA2167" t="str">
        <f t="shared" si="365"/>
        <v>ASR_Financial_Report_SHP21Final</v>
      </c>
      <c r="AB2167" s="960">
        <f t="shared" si="366"/>
        <v>44658</v>
      </c>
      <c r="AC2167" t="str">
        <f t="shared" si="367"/>
        <v>Unaudited</v>
      </c>
    </row>
    <row r="2168" spans="1:29" x14ac:dyDescent="0.25">
      <c r="A2168" t="s">
        <v>420</v>
      </c>
      <c r="B2168" t="s">
        <v>1366</v>
      </c>
      <c r="C2168" t="s">
        <v>1367</v>
      </c>
      <c r="D2168">
        <v>1900</v>
      </c>
      <c r="E2168" s="960">
        <v>1</v>
      </c>
      <c r="F2168" t="s">
        <v>1012</v>
      </c>
      <c r="G2168" s="960" t="s">
        <v>1365</v>
      </c>
      <c r="H2168" t="s">
        <v>384</v>
      </c>
      <c r="I2168" s="940" t="s">
        <v>488</v>
      </c>
      <c r="J2168" s="940" t="s">
        <v>444</v>
      </c>
      <c r="K2168" s="940" t="s">
        <v>449</v>
      </c>
      <c r="L2168" s="940" t="s">
        <v>109</v>
      </c>
      <c r="M2168" s="961" t="s">
        <v>134</v>
      </c>
      <c r="N2168" s="679">
        <f t="shared" ca="1" si="371"/>
        <v>0</v>
      </c>
      <c r="O2168" s="679">
        <f t="shared" ca="1" si="375"/>
        <v>0</v>
      </c>
      <c r="P2168" s="679">
        <f t="shared" ca="1" si="375"/>
        <v>0</v>
      </c>
      <c r="Q2168" s="679">
        <f t="shared" ca="1" si="375"/>
        <v>0</v>
      </c>
      <c r="R2168" s="679">
        <f t="shared" ca="1" si="375"/>
        <v>0</v>
      </c>
      <c r="S2168" s="679">
        <f t="shared" ca="1" si="375"/>
        <v>0</v>
      </c>
      <c r="T2168" s="679">
        <f t="shared" ca="1" si="375"/>
        <v>0</v>
      </c>
      <c r="U2168" s="679">
        <f t="shared" ca="1" si="375"/>
        <v>0</v>
      </c>
      <c r="V2168" s="679">
        <f t="shared" ca="1" si="375"/>
        <v>0</v>
      </c>
      <c r="W2168" s="679">
        <f t="shared" ca="1" si="369"/>
        <v>0</v>
      </c>
      <c r="X2168" s="679">
        <f t="shared" ca="1" si="374"/>
        <v>0</v>
      </c>
      <c r="Y2168" s="679">
        <f t="shared" ca="1" si="374"/>
        <v>0</v>
      </c>
      <c r="Z2168" s="679">
        <f t="shared" ca="1" si="374"/>
        <v>0</v>
      </c>
      <c r="AA2168" t="str">
        <f t="shared" si="365"/>
        <v>ASR_Financial_Report_SHP21Final</v>
      </c>
      <c r="AB2168" s="960">
        <f t="shared" si="366"/>
        <v>44658</v>
      </c>
      <c r="AC2168" t="str">
        <f t="shared" si="367"/>
        <v>Unaudited</v>
      </c>
    </row>
    <row r="2169" spans="1:29" x14ac:dyDescent="0.25">
      <c r="A2169" t="s">
        <v>420</v>
      </c>
      <c r="B2169" t="s">
        <v>1366</v>
      </c>
      <c r="C2169" t="s">
        <v>1367</v>
      </c>
      <c r="D2169">
        <v>1900</v>
      </c>
      <c r="E2169" s="960">
        <v>1</v>
      </c>
      <c r="F2169" t="s">
        <v>1012</v>
      </c>
      <c r="G2169" s="960" t="s">
        <v>1365</v>
      </c>
      <c r="H2169" t="s">
        <v>384</v>
      </c>
      <c r="I2169" s="940" t="s">
        <v>488</v>
      </c>
      <c r="J2169" s="940" t="s">
        <v>444</v>
      </c>
      <c r="K2169" s="940" t="s">
        <v>449</v>
      </c>
      <c r="L2169" s="940" t="s">
        <v>110</v>
      </c>
      <c r="M2169" s="961" t="s">
        <v>162</v>
      </c>
      <c r="N2169" s="679">
        <f t="shared" ca="1" si="371"/>
        <v>0</v>
      </c>
      <c r="O2169" s="679">
        <f t="shared" ca="1" si="375"/>
        <v>0</v>
      </c>
      <c r="P2169" s="679">
        <f t="shared" ca="1" si="375"/>
        <v>0</v>
      </c>
      <c r="Q2169" s="679">
        <f t="shared" ca="1" si="375"/>
        <v>0</v>
      </c>
      <c r="R2169" s="679">
        <f t="shared" ca="1" si="375"/>
        <v>0</v>
      </c>
      <c r="S2169" s="679">
        <f t="shared" ca="1" si="375"/>
        <v>0</v>
      </c>
      <c r="T2169" s="679">
        <f t="shared" ca="1" si="375"/>
        <v>0</v>
      </c>
      <c r="U2169" s="679">
        <f t="shared" ca="1" si="375"/>
        <v>0</v>
      </c>
      <c r="V2169" s="679">
        <f t="shared" ca="1" si="375"/>
        <v>0</v>
      </c>
      <c r="W2169" s="679">
        <f t="shared" ca="1" si="369"/>
        <v>0</v>
      </c>
      <c r="X2169" s="679">
        <f t="shared" ca="1" si="374"/>
        <v>0</v>
      </c>
      <c r="Y2169" s="679">
        <f t="shared" ca="1" si="374"/>
        <v>0</v>
      </c>
      <c r="Z2169" s="679">
        <f t="shared" ca="1" si="374"/>
        <v>-612321.82042720995</v>
      </c>
      <c r="AA2169" t="str">
        <f t="shared" si="365"/>
        <v>ASR_Financial_Report_SHP21Final</v>
      </c>
      <c r="AB2169" s="960">
        <f t="shared" si="366"/>
        <v>44658</v>
      </c>
      <c r="AC2169" t="str">
        <f t="shared" si="367"/>
        <v>Unaudited</v>
      </c>
    </row>
    <row r="2170" spans="1:29" x14ac:dyDescent="0.25">
      <c r="A2170" t="s">
        <v>420</v>
      </c>
      <c r="B2170" t="s">
        <v>1366</v>
      </c>
      <c r="C2170" t="s">
        <v>1367</v>
      </c>
      <c r="D2170">
        <v>1900</v>
      </c>
      <c r="E2170" s="960">
        <v>1</v>
      </c>
      <c r="F2170" t="s">
        <v>1012</v>
      </c>
      <c r="G2170" s="960" t="s">
        <v>1365</v>
      </c>
      <c r="H2170" t="s">
        <v>384</v>
      </c>
      <c r="I2170" s="940" t="s">
        <v>488</v>
      </c>
      <c r="J2170" s="940" t="s">
        <v>444</v>
      </c>
      <c r="K2170" s="940" t="s">
        <v>449</v>
      </c>
      <c r="L2170" s="940" t="s">
        <v>111</v>
      </c>
      <c r="M2170" s="961" t="s">
        <v>463</v>
      </c>
      <c r="N2170" s="679">
        <f t="shared" ca="1" si="371"/>
        <v>0</v>
      </c>
      <c r="O2170" s="679">
        <f t="shared" ca="1" si="375"/>
        <v>0</v>
      </c>
      <c r="P2170" s="679">
        <f t="shared" ca="1" si="375"/>
        <v>0</v>
      </c>
      <c r="Q2170" s="679">
        <f t="shared" ca="1" si="375"/>
        <v>0</v>
      </c>
      <c r="R2170" s="679">
        <f t="shared" ca="1" si="375"/>
        <v>0</v>
      </c>
      <c r="S2170" s="679">
        <f t="shared" ca="1" si="375"/>
        <v>0</v>
      </c>
      <c r="T2170" s="679">
        <f t="shared" ca="1" si="375"/>
        <v>0</v>
      </c>
      <c r="U2170" s="679">
        <f t="shared" ca="1" si="375"/>
        <v>0</v>
      </c>
      <c r="V2170" s="679">
        <f t="shared" ca="1" si="375"/>
        <v>0</v>
      </c>
      <c r="W2170" s="679">
        <f t="shared" ca="1" si="369"/>
        <v>0</v>
      </c>
      <c r="X2170" s="679">
        <f t="shared" ca="1" si="374"/>
        <v>0</v>
      </c>
      <c r="Y2170" s="679">
        <f t="shared" ca="1" si="374"/>
        <v>0</v>
      </c>
      <c r="Z2170" s="679">
        <f t="shared" ca="1" si="374"/>
        <v>2507380.9196320181</v>
      </c>
      <c r="AA2170" t="str">
        <f t="shared" si="365"/>
        <v>ASR_Financial_Report_SHP21Final</v>
      </c>
      <c r="AB2170" s="960">
        <f t="shared" si="366"/>
        <v>44658</v>
      </c>
      <c r="AC2170" t="str">
        <f t="shared" si="367"/>
        <v>Unaudited</v>
      </c>
    </row>
    <row r="2171" spans="1:29" x14ac:dyDescent="0.25">
      <c r="A2171" t="s">
        <v>420</v>
      </c>
      <c r="B2171" t="s">
        <v>1366</v>
      </c>
      <c r="C2171" t="s">
        <v>1367</v>
      </c>
      <c r="D2171">
        <v>1900</v>
      </c>
      <c r="E2171" s="960">
        <v>1</v>
      </c>
      <c r="F2171" t="s">
        <v>1012</v>
      </c>
      <c r="G2171" s="960" t="s">
        <v>1365</v>
      </c>
      <c r="H2171" t="s">
        <v>384</v>
      </c>
      <c r="I2171" s="940" t="s">
        <v>488</v>
      </c>
      <c r="J2171" s="940" t="s">
        <v>444</v>
      </c>
      <c r="K2171" s="940" t="s">
        <v>6</v>
      </c>
      <c r="L2171" s="940" t="s">
        <v>117</v>
      </c>
      <c r="M2171" s="961" t="s">
        <v>188</v>
      </c>
      <c r="N2171" s="679">
        <f t="shared" ca="1" si="371"/>
        <v>0</v>
      </c>
      <c r="O2171" s="679">
        <f t="shared" ca="1" si="375"/>
        <v>0</v>
      </c>
      <c r="P2171" s="679">
        <f t="shared" ca="1" si="375"/>
        <v>0</v>
      </c>
      <c r="Q2171" s="679">
        <f t="shared" ca="1" si="375"/>
        <v>0</v>
      </c>
      <c r="R2171" s="679">
        <f t="shared" ca="1" si="375"/>
        <v>0</v>
      </c>
      <c r="S2171" s="679">
        <f t="shared" ca="1" si="375"/>
        <v>0</v>
      </c>
      <c r="T2171" s="679">
        <f t="shared" ca="1" si="375"/>
        <v>0</v>
      </c>
      <c r="U2171" s="679">
        <f t="shared" ca="1" si="375"/>
        <v>0</v>
      </c>
      <c r="V2171" s="679">
        <f t="shared" ca="1" si="375"/>
        <v>0</v>
      </c>
      <c r="W2171" s="679">
        <f t="shared" ca="1" si="369"/>
        <v>0</v>
      </c>
      <c r="X2171" s="679">
        <f t="shared" ca="1" si="374"/>
        <v>0</v>
      </c>
      <c r="Y2171" s="679">
        <f t="shared" ca="1" si="374"/>
        <v>0</v>
      </c>
      <c r="Z2171" s="679">
        <f t="shared" ca="1" si="374"/>
        <v>9928.5800000000017</v>
      </c>
      <c r="AA2171" t="str">
        <f t="shared" si="365"/>
        <v>ASR_Financial_Report_SHP21Final</v>
      </c>
      <c r="AB2171" s="960">
        <f t="shared" si="366"/>
        <v>44658</v>
      </c>
      <c r="AC2171" t="str">
        <f t="shared" si="367"/>
        <v>Unaudited</v>
      </c>
    </row>
    <row r="2172" spans="1:29" x14ac:dyDescent="0.25">
      <c r="A2172" t="s">
        <v>420</v>
      </c>
      <c r="B2172" t="s">
        <v>1366</v>
      </c>
      <c r="C2172" t="s">
        <v>1367</v>
      </c>
      <c r="D2172">
        <v>1900</v>
      </c>
      <c r="E2172" s="960">
        <v>1</v>
      </c>
      <c r="F2172" t="s">
        <v>1012</v>
      </c>
      <c r="G2172" s="960" t="s">
        <v>1365</v>
      </c>
      <c r="H2172" t="s">
        <v>384</v>
      </c>
      <c r="I2172" s="940" t="s">
        <v>488</v>
      </c>
      <c r="J2172" s="940" t="s">
        <v>444</v>
      </c>
      <c r="K2172" s="940" t="s">
        <v>6</v>
      </c>
      <c r="L2172" s="940" t="s">
        <v>45</v>
      </c>
      <c r="M2172" s="961" t="s">
        <v>163</v>
      </c>
      <c r="N2172" s="679">
        <f t="shared" ca="1" si="371"/>
        <v>0</v>
      </c>
      <c r="O2172" s="679">
        <f ca="1">IF(OR(AND($F2172="PY",O$1&lt;&gt;"Prior Year"),AND($F2172&lt;&gt;"PY",O$1="Prior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"&amp;$H2172&amp;"'!$A$7:$CA$7"),0)+MATCH(O$1,INDIRECT("'MMA Rev-Exp "&amp;$H2172&amp;"'!$D$8:$CA$8"),0)-1)))</f>
        <v>0</v>
      </c>
      <c r="P2172" s="679">
        <f ca="1">IF(OR(AND($F2172="PY",P$1&lt;&gt;"Prior Year"),AND($F2172&lt;&gt;"PY",P$1="Prior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"&amp;$H2172&amp;"'!$A$7:$CA$7"),0)+MATCH(P$1,INDIRECT("'MMA Rev-Exp "&amp;$H2172&amp;"'!$D$8:$CA$8"),0)-1)))</f>
        <v>0</v>
      </c>
      <c r="Q2172" s="679">
        <f ca="1">IF(OR(AND($F2172="PY",Q$1&lt;&gt;"Prior Year"),AND($F2172&lt;&gt;"PY",Q$1="Prior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"&amp;$H2172&amp;"'!$A$7:$CA$7"),0)+MATCH(Q$1,INDIRECT("'MMA Rev-Exp "&amp;$H2172&amp;"'!$D$8:$CA$8"),0)-1)))</f>
        <v>0</v>
      </c>
      <c r="R2172" s="679">
        <f t="shared" ref="O2172:Z2187" ca="1" si="376">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679">
        <f t="shared" ca="1" si="376"/>
        <v>0</v>
      </c>
      <c r="T2172" s="679">
        <f t="shared" ca="1" si="376"/>
        <v>0</v>
      </c>
      <c r="U2172" s="679">
        <f t="shared" ca="1" si="376"/>
        <v>0</v>
      </c>
      <c r="V2172" s="679">
        <f t="shared" ca="1" si="376"/>
        <v>0</v>
      </c>
      <c r="W2172" s="679">
        <f t="shared" ca="1" si="369"/>
        <v>0</v>
      </c>
      <c r="X2172" s="679">
        <f t="shared" ca="1" si="376"/>
        <v>0</v>
      </c>
      <c r="Y2172" s="679">
        <f t="shared" ca="1" si="376"/>
        <v>0</v>
      </c>
      <c r="Z2172" s="679">
        <f t="shared" ca="1" si="376"/>
        <v>0</v>
      </c>
      <c r="AA2172" t="str">
        <f t="shared" si="365"/>
        <v>ASR_Financial_Report_SHP21Final</v>
      </c>
      <c r="AB2172" s="960">
        <f t="shared" si="366"/>
        <v>44658</v>
      </c>
      <c r="AC2172" t="str">
        <f t="shared" si="367"/>
        <v>Unaudited</v>
      </c>
    </row>
    <row r="2173" spans="1:29" x14ac:dyDescent="0.25">
      <c r="A2173" t="s">
        <v>420</v>
      </c>
      <c r="B2173" t="s">
        <v>1366</v>
      </c>
      <c r="C2173" t="s">
        <v>1367</v>
      </c>
      <c r="D2173">
        <v>1900</v>
      </c>
      <c r="E2173" s="960">
        <v>1</v>
      </c>
      <c r="F2173" t="s">
        <v>1012</v>
      </c>
      <c r="G2173" s="960" t="s">
        <v>1365</v>
      </c>
      <c r="H2173" t="s">
        <v>384</v>
      </c>
      <c r="I2173" s="940" t="s">
        <v>488</v>
      </c>
      <c r="J2173" s="940" t="s">
        <v>444</v>
      </c>
      <c r="K2173" s="940" t="s">
        <v>6</v>
      </c>
      <c r="L2173" s="940" t="s">
        <v>46</v>
      </c>
      <c r="M2173" s="961" t="s">
        <v>164</v>
      </c>
      <c r="N2173" s="679">
        <f t="shared" ref="N2173:Z2207" ca="1" si="377">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679">
        <f t="shared" ca="1" si="376"/>
        <v>0</v>
      </c>
      <c r="P2173" s="679">
        <f t="shared" ca="1" si="376"/>
        <v>0</v>
      </c>
      <c r="Q2173" s="679">
        <f t="shared" ca="1" si="376"/>
        <v>0</v>
      </c>
      <c r="R2173" s="679">
        <f t="shared" ca="1" si="376"/>
        <v>0</v>
      </c>
      <c r="S2173" s="679">
        <f t="shared" ca="1" si="376"/>
        <v>0</v>
      </c>
      <c r="T2173" s="679">
        <f t="shared" ca="1" si="376"/>
        <v>0</v>
      </c>
      <c r="U2173" s="679">
        <f t="shared" ca="1" si="376"/>
        <v>0</v>
      </c>
      <c r="V2173" s="679">
        <f t="shared" ca="1" si="376"/>
        <v>0</v>
      </c>
      <c r="W2173" s="679">
        <f t="shared" ca="1" si="369"/>
        <v>0</v>
      </c>
      <c r="X2173" s="679">
        <f t="shared" ca="1" si="376"/>
        <v>0</v>
      </c>
      <c r="Y2173" s="679">
        <f t="shared" ca="1" si="376"/>
        <v>0</v>
      </c>
      <c r="Z2173" s="679">
        <f t="shared" ca="1" si="376"/>
        <v>-21850.80272311352</v>
      </c>
      <c r="AA2173" t="str">
        <f t="shared" si="365"/>
        <v>ASR_Financial_Report_SHP21Final</v>
      </c>
      <c r="AB2173" s="960">
        <f t="shared" si="366"/>
        <v>44658</v>
      </c>
      <c r="AC2173" t="str">
        <f t="shared" si="367"/>
        <v>Unaudited</v>
      </c>
    </row>
    <row r="2174" spans="1:29" x14ac:dyDescent="0.25">
      <c r="A2174" t="s">
        <v>420</v>
      </c>
      <c r="B2174" t="s">
        <v>1366</v>
      </c>
      <c r="C2174" t="s">
        <v>1367</v>
      </c>
      <c r="D2174">
        <v>1900</v>
      </c>
      <c r="E2174" s="960">
        <v>1</v>
      </c>
      <c r="F2174" t="s">
        <v>1012</v>
      </c>
      <c r="G2174" s="960" t="s">
        <v>1365</v>
      </c>
      <c r="H2174" t="s">
        <v>384</v>
      </c>
      <c r="I2174" s="940" t="s">
        <v>488</v>
      </c>
      <c r="J2174" s="940" t="s">
        <v>444</v>
      </c>
      <c r="K2174" s="940" t="s">
        <v>6</v>
      </c>
      <c r="L2174" s="940" t="s">
        <v>165</v>
      </c>
      <c r="M2174" s="961" t="s">
        <v>461</v>
      </c>
      <c r="N2174" s="679">
        <f t="shared" ca="1" si="377"/>
        <v>0</v>
      </c>
      <c r="O2174" s="679">
        <f t="shared" ca="1" si="376"/>
        <v>0</v>
      </c>
      <c r="P2174" s="679">
        <f t="shared" ca="1" si="376"/>
        <v>0</v>
      </c>
      <c r="Q2174" s="679">
        <f t="shared" ca="1" si="376"/>
        <v>0</v>
      </c>
      <c r="R2174" s="679">
        <f t="shared" ca="1" si="376"/>
        <v>0</v>
      </c>
      <c r="S2174" s="679">
        <f t="shared" ca="1" si="376"/>
        <v>0</v>
      </c>
      <c r="T2174" s="679">
        <f t="shared" ca="1" si="376"/>
        <v>0</v>
      </c>
      <c r="U2174" s="679">
        <f t="shared" ca="1" si="376"/>
        <v>0</v>
      </c>
      <c r="V2174" s="679">
        <f t="shared" ca="1" si="376"/>
        <v>0</v>
      </c>
      <c r="W2174" s="679">
        <f t="shared" ca="1" si="369"/>
        <v>0</v>
      </c>
      <c r="X2174" s="679">
        <f t="shared" ca="1" si="376"/>
        <v>0</v>
      </c>
      <c r="Y2174" s="679">
        <f t="shared" ca="1" si="376"/>
        <v>0</v>
      </c>
      <c r="Z2174" s="679">
        <f t="shared" ca="1" si="376"/>
        <v>0</v>
      </c>
      <c r="AA2174" t="str">
        <f t="shared" si="365"/>
        <v>ASR_Financial_Report_SHP21Final</v>
      </c>
      <c r="AB2174" s="960">
        <f t="shared" si="366"/>
        <v>44658</v>
      </c>
      <c r="AC2174" t="str">
        <f t="shared" si="367"/>
        <v>Unaudited</v>
      </c>
    </row>
    <row r="2175" spans="1:29" x14ac:dyDescent="0.25">
      <c r="A2175" t="s">
        <v>420</v>
      </c>
      <c r="B2175" t="s">
        <v>1366</v>
      </c>
      <c r="C2175" t="s">
        <v>1367</v>
      </c>
      <c r="D2175">
        <v>1900</v>
      </c>
      <c r="E2175" s="960">
        <v>1</v>
      </c>
      <c r="F2175" t="s">
        <v>1012</v>
      </c>
      <c r="G2175" s="960" t="s">
        <v>1365</v>
      </c>
      <c r="H2175" t="s">
        <v>384</v>
      </c>
      <c r="I2175" s="940" t="s">
        <v>488</v>
      </c>
      <c r="J2175" s="940" t="s">
        <v>444</v>
      </c>
      <c r="K2175" s="940" t="s">
        <v>434</v>
      </c>
      <c r="L2175" s="940" t="s">
        <v>120</v>
      </c>
      <c r="M2175" s="961" t="s">
        <v>32</v>
      </c>
      <c r="N2175" s="679">
        <f t="shared" ca="1" si="377"/>
        <v>0</v>
      </c>
      <c r="O2175" s="679">
        <f t="shared" ca="1" si="376"/>
        <v>0</v>
      </c>
      <c r="P2175" s="679">
        <f t="shared" ca="1" si="376"/>
        <v>0</v>
      </c>
      <c r="Q2175" s="679">
        <f t="shared" ca="1" si="376"/>
        <v>0</v>
      </c>
      <c r="R2175" s="679">
        <f t="shared" ca="1" si="376"/>
        <v>0</v>
      </c>
      <c r="S2175" s="679">
        <f t="shared" ca="1" si="376"/>
        <v>0</v>
      </c>
      <c r="T2175" s="679">
        <f t="shared" ca="1" si="376"/>
        <v>0</v>
      </c>
      <c r="U2175" s="679">
        <f t="shared" ca="1" si="376"/>
        <v>0</v>
      </c>
      <c r="V2175" s="679">
        <f t="shared" ca="1" si="376"/>
        <v>0</v>
      </c>
      <c r="W2175" s="679">
        <f t="shared" ca="1" si="369"/>
        <v>0</v>
      </c>
      <c r="X2175" s="679">
        <f t="shared" ca="1" si="376"/>
        <v>0</v>
      </c>
      <c r="Y2175" s="679">
        <f t="shared" ca="1" si="376"/>
        <v>0</v>
      </c>
      <c r="Z2175" s="679">
        <f t="shared" ca="1" si="376"/>
        <v>0</v>
      </c>
      <c r="AA2175" t="str">
        <f t="shared" si="365"/>
        <v>ASR_Financial_Report_SHP21Final</v>
      </c>
      <c r="AB2175" s="960">
        <f t="shared" si="366"/>
        <v>44658</v>
      </c>
      <c r="AC2175" t="str">
        <f t="shared" si="367"/>
        <v>Unaudited</v>
      </c>
    </row>
    <row r="2176" spans="1:29" x14ac:dyDescent="0.25">
      <c r="A2176" t="s">
        <v>420</v>
      </c>
      <c r="B2176" t="s">
        <v>1366</v>
      </c>
      <c r="C2176" t="s">
        <v>1367</v>
      </c>
      <c r="D2176">
        <v>1900</v>
      </c>
      <c r="E2176" s="960">
        <v>1</v>
      </c>
      <c r="F2176" t="s">
        <v>1012</v>
      </c>
      <c r="G2176" s="960" t="s">
        <v>1365</v>
      </c>
      <c r="H2176" t="s">
        <v>384</v>
      </c>
      <c r="I2176" s="940" t="s">
        <v>488</v>
      </c>
      <c r="J2176" s="940" t="s">
        <v>444</v>
      </c>
      <c r="K2176" s="940" t="s">
        <v>434</v>
      </c>
      <c r="L2176" s="940" t="s">
        <v>924</v>
      </c>
      <c r="M2176" s="961" t="s">
        <v>916</v>
      </c>
      <c r="N2176" s="679">
        <f t="shared" ca="1" si="377"/>
        <v>0</v>
      </c>
      <c r="O2176" s="679">
        <f t="shared" ca="1" si="376"/>
        <v>0</v>
      </c>
      <c r="P2176" s="679">
        <f t="shared" ca="1" si="376"/>
        <v>0</v>
      </c>
      <c r="Q2176" s="679">
        <f t="shared" ca="1" si="376"/>
        <v>0</v>
      </c>
      <c r="R2176" s="679">
        <f t="shared" ca="1" si="376"/>
        <v>0</v>
      </c>
      <c r="S2176" s="679">
        <f t="shared" ca="1" si="376"/>
        <v>0</v>
      </c>
      <c r="T2176" s="679">
        <f t="shared" ca="1" si="376"/>
        <v>0</v>
      </c>
      <c r="U2176" s="679">
        <f t="shared" ca="1" si="376"/>
        <v>0</v>
      </c>
      <c r="V2176" s="679">
        <f t="shared" ca="1" si="376"/>
        <v>0</v>
      </c>
      <c r="W2176" s="679">
        <f t="shared" ca="1" si="369"/>
        <v>0</v>
      </c>
      <c r="X2176" s="679">
        <f t="shared" ca="1" si="376"/>
        <v>0</v>
      </c>
      <c r="Y2176" s="679">
        <f t="shared" ca="1" si="376"/>
        <v>0</v>
      </c>
      <c r="Z2176" s="679">
        <f t="shared" ca="1" si="376"/>
        <v>0</v>
      </c>
      <c r="AA2176" t="str">
        <f t="shared" si="365"/>
        <v>ASR_Financial_Report_SHP21Final</v>
      </c>
      <c r="AB2176" s="960">
        <f t="shared" si="366"/>
        <v>44658</v>
      </c>
      <c r="AC2176" t="str">
        <f t="shared" si="367"/>
        <v>Unaudited</v>
      </c>
    </row>
    <row r="2177" spans="1:29" x14ac:dyDescent="0.25">
      <c r="A2177" t="s">
        <v>420</v>
      </c>
      <c r="B2177" t="s">
        <v>1366</v>
      </c>
      <c r="C2177" t="s">
        <v>1367</v>
      </c>
      <c r="D2177">
        <v>1900</v>
      </c>
      <c r="E2177" s="960">
        <v>1</v>
      </c>
      <c r="F2177" t="s">
        <v>1012</v>
      </c>
      <c r="G2177" s="960" t="s">
        <v>1365</v>
      </c>
      <c r="H2177" t="s">
        <v>384</v>
      </c>
      <c r="I2177" s="940" t="s">
        <v>488</v>
      </c>
      <c r="J2177" s="940" t="s">
        <v>444</v>
      </c>
      <c r="K2177" s="940" t="s">
        <v>434</v>
      </c>
      <c r="L2177" s="948" t="s">
        <v>167</v>
      </c>
      <c r="M2177" s="963" t="s">
        <v>40</v>
      </c>
      <c r="N2177" s="679">
        <f t="shared" ca="1" si="377"/>
        <v>0</v>
      </c>
      <c r="O2177" s="679">
        <f t="shared" ca="1" si="376"/>
        <v>0</v>
      </c>
      <c r="P2177" s="679">
        <f t="shared" ca="1" si="376"/>
        <v>0</v>
      </c>
      <c r="Q2177" s="679">
        <f t="shared" ca="1" si="376"/>
        <v>0</v>
      </c>
      <c r="R2177" s="679">
        <f t="shared" ca="1" si="376"/>
        <v>0</v>
      </c>
      <c r="S2177" s="679">
        <f t="shared" ca="1" si="376"/>
        <v>0</v>
      </c>
      <c r="T2177" s="679">
        <f t="shared" ca="1" si="376"/>
        <v>0</v>
      </c>
      <c r="U2177" s="679">
        <f t="shared" ca="1" si="376"/>
        <v>0</v>
      </c>
      <c r="V2177" s="679">
        <f t="shared" ca="1" si="376"/>
        <v>0</v>
      </c>
      <c r="W2177" s="679">
        <f t="shared" ca="1" si="369"/>
        <v>0</v>
      </c>
      <c r="X2177" s="679">
        <f t="shared" ca="1" si="376"/>
        <v>0</v>
      </c>
      <c r="Y2177" s="679">
        <f t="shared" ca="1" si="376"/>
        <v>0</v>
      </c>
      <c r="Z2177" s="679">
        <f t="shared" ca="1" si="376"/>
        <v>0</v>
      </c>
      <c r="AA2177" t="str">
        <f t="shared" si="365"/>
        <v>ASR_Financial_Report_SHP21Final</v>
      </c>
      <c r="AB2177" s="960">
        <f t="shared" si="366"/>
        <v>44658</v>
      </c>
      <c r="AC2177" t="str">
        <f t="shared" si="367"/>
        <v>Unaudited</v>
      </c>
    </row>
    <row r="2178" spans="1:29" x14ac:dyDescent="0.25">
      <c r="A2178" t="s">
        <v>420</v>
      </c>
      <c r="B2178" t="s">
        <v>1366</v>
      </c>
      <c r="C2178" t="s">
        <v>1367</v>
      </c>
      <c r="D2178">
        <v>1900</v>
      </c>
      <c r="E2178" s="960">
        <v>1</v>
      </c>
      <c r="F2178" t="s">
        <v>1012</v>
      </c>
      <c r="G2178" s="960" t="s">
        <v>1365</v>
      </c>
      <c r="H2178" t="s">
        <v>384</v>
      </c>
      <c r="I2178" s="940" t="s">
        <v>488</v>
      </c>
      <c r="J2178" s="940" t="s">
        <v>444</v>
      </c>
      <c r="K2178" s="940" t="s">
        <v>434</v>
      </c>
      <c r="L2178" s="950" t="s">
        <v>168</v>
      </c>
      <c r="M2178" s="964" t="s">
        <v>329</v>
      </c>
      <c r="N2178" s="679">
        <f t="shared" ca="1" si="377"/>
        <v>0</v>
      </c>
      <c r="O2178" s="679">
        <f t="shared" ca="1" si="376"/>
        <v>0</v>
      </c>
      <c r="P2178" s="679">
        <f t="shared" ca="1" si="376"/>
        <v>0</v>
      </c>
      <c r="Q2178" s="679">
        <f t="shared" ca="1" si="376"/>
        <v>0</v>
      </c>
      <c r="R2178" s="679">
        <f t="shared" ca="1" si="376"/>
        <v>0</v>
      </c>
      <c r="S2178" s="679">
        <f t="shared" ca="1" si="376"/>
        <v>0</v>
      </c>
      <c r="T2178" s="679">
        <f t="shared" ca="1" si="376"/>
        <v>0</v>
      </c>
      <c r="U2178" s="679">
        <f t="shared" ca="1" si="376"/>
        <v>0</v>
      </c>
      <c r="V2178" s="679">
        <f t="shared" ca="1" si="376"/>
        <v>0</v>
      </c>
      <c r="W2178" s="679">
        <f t="shared" ca="1" si="369"/>
        <v>0</v>
      </c>
      <c r="X2178" s="679">
        <f t="shared" ca="1" si="376"/>
        <v>0</v>
      </c>
      <c r="Y2178" s="679">
        <f t="shared" ca="1" si="376"/>
        <v>0</v>
      </c>
      <c r="Z2178" s="679">
        <f t="shared" ca="1" si="376"/>
        <v>0</v>
      </c>
      <c r="AA2178" t="str">
        <f t="shared" ref="AA2178:AA2241" si="378">file_name</f>
        <v>ASR_Financial_Report_SHP21Final</v>
      </c>
      <c r="AB2178" s="960">
        <f t="shared" ref="AB2178:AB2241" si="379">file_date</f>
        <v>44658</v>
      </c>
      <c r="AC2178" t="str">
        <f t="shared" ref="AC2178:AC2241" si="380">status</f>
        <v>Unaudited</v>
      </c>
    </row>
    <row r="2179" spans="1:29" x14ac:dyDescent="0.25">
      <c r="A2179" t="s">
        <v>420</v>
      </c>
      <c r="B2179" t="s">
        <v>1366</v>
      </c>
      <c r="C2179" t="s">
        <v>1367</v>
      </c>
      <c r="D2179">
        <v>1900</v>
      </c>
      <c r="E2179" s="960">
        <v>1</v>
      </c>
      <c r="F2179" t="s">
        <v>1012</v>
      </c>
      <c r="G2179" s="960" t="s">
        <v>1365</v>
      </c>
      <c r="H2179" t="s">
        <v>384</v>
      </c>
      <c r="I2179" s="961" t="s">
        <v>488</v>
      </c>
      <c r="J2179" s="961" t="s">
        <v>450</v>
      </c>
      <c r="K2179" s="961" t="s">
        <v>435</v>
      </c>
      <c r="L2179" s="940" t="s">
        <v>121</v>
      </c>
      <c r="M2179" s="961" t="s">
        <v>27</v>
      </c>
      <c r="N2179" s="679">
        <f t="shared" ca="1" si="377"/>
        <v>0</v>
      </c>
      <c r="O2179" s="679">
        <f t="shared" ca="1" si="376"/>
        <v>0</v>
      </c>
      <c r="P2179" s="679">
        <f t="shared" ca="1" si="376"/>
        <v>0</v>
      </c>
      <c r="Q2179" s="679">
        <f t="shared" ca="1" si="376"/>
        <v>0</v>
      </c>
      <c r="R2179" s="679">
        <f t="shared" ca="1" si="376"/>
        <v>0</v>
      </c>
      <c r="S2179" s="679">
        <f t="shared" ca="1" si="376"/>
        <v>0</v>
      </c>
      <c r="T2179" s="679">
        <f t="shared" ca="1" si="376"/>
        <v>0</v>
      </c>
      <c r="U2179" s="679">
        <f t="shared" ca="1" si="376"/>
        <v>0</v>
      </c>
      <c r="V2179" s="679">
        <f t="shared" ca="1" si="376"/>
        <v>0</v>
      </c>
      <c r="W2179" s="679">
        <f t="shared" ca="1" si="369"/>
        <v>0</v>
      </c>
      <c r="X2179" s="679">
        <f t="shared" ca="1" si="376"/>
        <v>0</v>
      </c>
      <c r="Y2179" s="679">
        <f t="shared" ca="1" si="376"/>
        <v>0</v>
      </c>
      <c r="Z2179" s="679">
        <f t="shared" ca="1" si="376"/>
        <v>0</v>
      </c>
      <c r="AA2179" t="str">
        <f t="shared" si="378"/>
        <v>ASR_Financial_Report_SHP21Final</v>
      </c>
      <c r="AB2179" s="960">
        <f t="shared" si="379"/>
        <v>44658</v>
      </c>
      <c r="AC2179" t="str">
        <f t="shared" si="380"/>
        <v>Unaudited</v>
      </c>
    </row>
    <row r="2180" spans="1:29" x14ac:dyDescent="0.25">
      <c r="A2180" t="s">
        <v>420</v>
      </c>
      <c r="B2180" t="s">
        <v>1366</v>
      </c>
      <c r="C2180" t="s">
        <v>1367</v>
      </c>
      <c r="D2180">
        <v>1900</v>
      </c>
      <c r="E2180" s="960">
        <v>1</v>
      </c>
      <c r="F2180" t="s">
        <v>1012</v>
      </c>
      <c r="G2180" s="960" t="s">
        <v>1365</v>
      </c>
      <c r="H2180" t="s">
        <v>384</v>
      </c>
      <c r="I2180" s="940" t="s">
        <v>488</v>
      </c>
      <c r="J2180" s="940" t="s">
        <v>450</v>
      </c>
      <c r="K2180" s="940" t="s">
        <v>435</v>
      </c>
      <c r="L2180" s="940" t="s">
        <v>122</v>
      </c>
      <c r="M2180" s="965" t="s">
        <v>97</v>
      </c>
      <c r="N2180" s="679">
        <f t="shared" ca="1" si="377"/>
        <v>0</v>
      </c>
      <c r="O2180" s="679">
        <f t="shared" ca="1" si="376"/>
        <v>0</v>
      </c>
      <c r="P2180" s="679">
        <f t="shared" ca="1" si="376"/>
        <v>0</v>
      </c>
      <c r="Q2180" s="679">
        <f t="shared" ca="1" si="376"/>
        <v>0</v>
      </c>
      <c r="R2180" s="679">
        <f t="shared" ca="1" si="376"/>
        <v>0</v>
      </c>
      <c r="S2180" s="679">
        <f t="shared" ca="1" si="376"/>
        <v>0</v>
      </c>
      <c r="T2180" s="679">
        <f t="shared" ca="1" si="376"/>
        <v>0</v>
      </c>
      <c r="U2180" s="679">
        <f t="shared" ca="1" si="376"/>
        <v>0</v>
      </c>
      <c r="V2180" s="679">
        <f t="shared" ca="1" si="376"/>
        <v>0</v>
      </c>
      <c r="W2180" s="679">
        <f t="shared" ca="1" si="369"/>
        <v>0</v>
      </c>
      <c r="X2180" s="679">
        <f t="shared" ca="1" si="376"/>
        <v>0</v>
      </c>
      <c r="Y2180" s="679">
        <f t="shared" ca="1" si="376"/>
        <v>0</v>
      </c>
      <c r="Z2180" s="679">
        <f t="shared" ca="1" si="376"/>
        <v>0</v>
      </c>
      <c r="AA2180" t="str">
        <f t="shared" si="378"/>
        <v>ASR_Financial_Report_SHP21Final</v>
      </c>
      <c r="AB2180" s="960">
        <f t="shared" si="379"/>
        <v>44658</v>
      </c>
      <c r="AC2180" t="str">
        <f t="shared" si="380"/>
        <v>Unaudited</v>
      </c>
    </row>
    <row r="2181" spans="1:29" x14ac:dyDescent="0.25">
      <c r="A2181" t="s">
        <v>420</v>
      </c>
      <c r="B2181" t="s">
        <v>1366</v>
      </c>
      <c r="C2181" t="s">
        <v>1367</v>
      </c>
      <c r="D2181">
        <v>1900</v>
      </c>
      <c r="E2181" s="960">
        <v>1</v>
      </c>
      <c r="F2181" t="s">
        <v>1012</v>
      </c>
      <c r="G2181" s="960" t="s">
        <v>1365</v>
      </c>
      <c r="H2181" t="s">
        <v>384</v>
      </c>
      <c r="I2181" s="940" t="s">
        <v>488</v>
      </c>
      <c r="J2181" s="940" t="s">
        <v>450</v>
      </c>
      <c r="K2181" s="940" t="s">
        <v>435</v>
      </c>
      <c r="L2181" s="940" t="s">
        <v>123</v>
      </c>
      <c r="M2181" s="965" t="s">
        <v>98</v>
      </c>
      <c r="N2181" s="679">
        <f t="shared" ca="1" si="377"/>
        <v>0</v>
      </c>
      <c r="O2181" s="679">
        <f t="shared" ca="1" si="376"/>
        <v>0</v>
      </c>
      <c r="P2181" s="679">
        <f t="shared" ca="1" si="376"/>
        <v>0</v>
      </c>
      <c r="Q2181" s="679">
        <f t="shared" ca="1" si="376"/>
        <v>0</v>
      </c>
      <c r="R2181" s="679">
        <f t="shared" ca="1" si="376"/>
        <v>0</v>
      </c>
      <c r="S2181" s="679">
        <f t="shared" ca="1" si="376"/>
        <v>0</v>
      </c>
      <c r="T2181" s="679">
        <f t="shared" ca="1" si="376"/>
        <v>0</v>
      </c>
      <c r="U2181" s="679">
        <f t="shared" ca="1" si="376"/>
        <v>0</v>
      </c>
      <c r="V2181" s="679">
        <f t="shared" ca="1" si="376"/>
        <v>0</v>
      </c>
      <c r="W2181" s="679">
        <f t="shared" ca="1" si="369"/>
        <v>0</v>
      </c>
      <c r="X2181" s="679">
        <f t="shared" ca="1" si="376"/>
        <v>0</v>
      </c>
      <c r="Y2181" s="679">
        <f t="shared" ca="1" si="376"/>
        <v>0</v>
      </c>
      <c r="Z2181" s="679">
        <f t="shared" ca="1" si="376"/>
        <v>0</v>
      </c>
      <c r="AA2181" t="str">
        <f t="shared" si="378"/>
        <v>ASR_Financial_Report_SHP21Final</v>
      </c>
      <c r="AB2181" s="960">
        <f t="shared" si="379"/>
        <v>44658</v>
      </c>
      <c r="AC2181" t="str">
        <f t="shared" si="380"/>
        <v>Unaudited</v>
      </c>
    </row>
    <row r="2182" spans="1:29" x14ac:dyDescent="0.25">
      <c r="A2182" t="s">
        <v>420</v>
      </c>
      <c r="B2182" t="s">
        <v>1366</v>
      </c>
      <c r="C2182" t="s">
        <v>1367</v>
      </c>
      <c r="D2182">
        <v>1900</v>
      </c>
      <c r="E2182" s="960">
        <v>1</v>
      </c>
      <c r="F2182" t="s">
        <v>1012</v>
      </c>
      <c r="G2182" s="960" t="s">
        <v>1365</v>
      </c>
      <c r="H2182" t="s">
        <v>384</v>
      </c>
      <c r="I2182" s="940" t="s">
        <v>488</v>
      </c>
      <c r="J2182" s="940" t="s">
        <v>450</v>
      </c>
      <c r="K2182" s="940" t="s">
        <v>435</v>
      </c>
      <c r="L2182" s="940" t="s">
        <v>124</v>
      </c>
      <c r="M2182" s="965" t="s">
        <v>99</v>
      </c>
      <c r="N2182" s="679">
        <f t="shared" ca="1" si="377"/>
        <v>0</v>
      </c>
      <c r="O2182" s="679">
        <f t="shared" ca="1" si="376"/>
        <v>0</v>
      </c>
      <c r="P2182" s="679">
        <f t="shared" ca="1" si="376"/>
        <v>0</v>
      </c>
      <c r="Q2182" s="679">
        <f t="shared" ca="1" si="376"/>
        <v>0</v>
      </c>
      <c r="R2182" s="679">
        <f t="shared" ca="1" si="376"/>
        <v>0</v>
      </c>
      <c r="S2182" s="679">
        <f t="shared" ca="1" si="376"/>
        <v>0</v>
      </c>
      <c r="T2182" s="679">
        <f t="shared" ca="1" si="376"/>
        <v>0</v>
      </c>
      <c r="U2182" s="679">
        <f t="shared" ca="1" si="376"/>
        <v>0</v>
      </c>
      <c r="V2182" s="679">
        <f t="shared" ca="1" si="376"/>
        <v>0</v>
      </c>
      <c r="W2182" s="679">
        <f t="shared" ca="1" si="369"/>
        <v>0</v>
      </c>
      <c r="X2182" s="679">
        <f t="shared" ca="1" si="376"/>
        <v>0</v>
      </c>
      <c r="Y2182" s="679">
        <f t="shared" ca="1" si="376"/>
        <v>0</v>
      </c>
      <c r="Z2182" s="679">
        <f t="shared" ca="1" si="376"/>
        <v>0</v>
      </c>
      <c r="AA2182" t="str">
        <f t="shared" si="378"/>
        <v>ASR_Financial_Report_SHP21Final</v>
      </c>
      <c r="AB2182" s="960">
        <f t="shared" si="379"/>
        <v>44658</v>
      </c>
      <c r="AC2182" t="str">
        <f t="shared" si="380"/>
        <v>Unaudited</v>
      </c>
    </row>
    <row r="2183" spans="1:29" x14ac:dyDescent="0.25">
      <c r="A2183" t="s">
        <v>420</v>
      </c>
      <c r="B2183" t="s">
        <v>1366</v>
      </c>
      <c r="C2183" t="s">
        <v>1367</v>
      </c>
      <c r="D2183">
        <v>1900</v>
      </c>
      <c r="E2183" s="960">
        <v>1</v>
      </c>
      <c r="F2183" t="s">
        <v>1012</v>
      </c>
      <c r="G2183" s="960" t="s">
        <v>1365</v>
      </c>
      <c r="H2183" t="s">
        <v>384</v>
      </c>
      <c r="I2183" s="940" t="s">
        <v>488</v>
      </c>
      <c r="J2183" s="940" t="s">
        <v>450</v>
      </c>
      <c r="K2183" s="940" t="s">
        <v>435</v>
      </c>
      <c r="L2183" s="940" t="s">
        <v>125</v>
      </c>
      <c r="M2183" s="965" t="s">
        <v>100</v>
      </c>
      <c r="N2183" s="679">
        <f t="shared" ca="1" si="377"/>
        <v>0</v>
      </c>
      <c r="O2183" s="679">
        <f t="shared" ca="1" si="376"/>
        <v>0</v>
      </c>
      <c r="P2183" s="679">
        <f t="shared" ca="1" si="376"/>
        <v>0</v>
      </c>
      <c r="Q2183" s="679">
        <f t="shared" ca="1" si="376"/>
        <v>0</v>
      </c>
      <c r="R2183" s="679">
        <f t="shared" ca="1" si="376"/>
        <v>0</v>
      </c>
      <c r="S2183" s="679">
        <f t="shared" ca="1" si="376"/>
        <v>0</v>
      </c>
      <c r="T2183" s="679">
        <f t="shared" ca="1" si="376"/>
        <v>0</v>
      </c>
      <c r="U2183" s="679">
        <f t="shared" ca="1" si="376"/>
        <v>0</v>
      </c>
      <c r="V2183" s="679">
        <f t="shared" ca="1" si="376"/>
        <v>0</v>
      </c>
      <c r="W2183" s="679">
        <f t="shared" ca="1" si="369"/>
        <v>0</v>
      </c>
      <c r="X2183" s="679">
        <f t="shared" ca="1" si="376"/>
        <v>0</v>
      </c>
      <c r="Y2183" s="679">
        <f t="shared" ca="1" si="376"/>
        <v>0</v>
      </c>
      <c r="Z2183" s="679">
        <f t="shared" ca="1" si="376"/>
        <v>0</v>
      </c>
      <c r="AA2183" t="str">
        <f t="shared" si="378"/>
        <v>ASR_Financial_Report_SHP21Final</v>
      </c>
      <c r="AB2183" s="960">
        <f t="shared" si="379"/>
        <v>44658</v>
      </c>
      <c r="AC2183" t="str">
        <f t="shared" si="380"/>
        <v>Unaudited</v>
      </c>
    </row>
    <row r="2184" spans="1:29" x14ac:dyDescent="0.25">
      <c r="A2184" t="s">
        <v>420</v>
      </c>
      <c r="B2184" t="s">
        <v>1366</v>
      </c>
      <c r="C2184" t="s">
        <v>1367</v>
      </c>
      <c r="D2184">
        <v>1900</v>
      </c>
      <c r="E2184" s="960">
        <v>1</v>
      </c>
      <c r="F2184" t="s">
        <v>1012</v>
      </c>
      <c r="G2184" s="960" t="s">
        <v>1365</v>
      </c>
      <c r="H2184" t="s">
        <v>384</v>
      </c>
      <c r="I2184" s="940" t="s">
        <v>488</v>
      </c>
      <c r="J2184" s="940" t="s">
        <v>450</v>
      </c>
      <c r="K2184" s="940" t="s">
        <v>435</v>
      </c>
      <c r="L2184" s="940" t="s">
        <v>126</v>
      </c>
      <c r="M2184" s="965" t="s">
        <v>28</v>
      </c>
      <c r="N2184" s="679">
        <f t="shared" ca="1" si="377"/>
        <v>0</v>
      </c>
      <c r="O2184" s="679">
        <f t="shared" ca="1" si="376"/>
        <v>0</v>
      </c>
      <c r="P2184" s="679">
        <f t="shared" ca="1" si="376"/>
        <v>0</v>
      </c>
      <c r="Q2184" s="679">
        <f t="shared" ca="1" si="376"/>
        <v>0</v>
      </c>
      <c r="R2184" s="679">
        <f t="shared" ca="1" si="376"/>
        <v>0</v>
      </c>
      <c r="S2184" s="679">
        <f t="shared" ca="1" si="376"/>
        <v>0</v>
      </c>
      <c r="T2184" s="679">
        <f t="shared" ca="1" si="376"/>
        <v>0</v>
      </c>
      <c r="U2184" s="679">
        <f t="shared" ca="1" si="376"/>
        <v>0</v>
      </c>
      <c r="V2184" s="679">
        <f t="shared" ca="1" si="376"/>
        <v>0</v>
      </c>
      <c r="W2184" s="679">
        <f t="shared" ca="1" si="369"/>
        <v>0</v>
      </c>
      <c r="X2184" s="679">
        <f t="shared" ca="1" si="376"/>
        <v>0</v>
      </c>
      <c r="Y2184" s="679">
        <f t="shared" ca="1" si="376"/>
        <v>0</v>
      </c>
      <c r="Z2184" s="679">
        <f t="shared" ca="1" si="376"/>
        <v>0</v>
      </c>
      <c r="AA2184" t="str">
        <f t="shared" si="378"/>
        <v>ASR_Financial_Report_SHP21Final</v>
      </c>
      <c r="AB2184" s="960">
        <f t="shared" si="379"/>
        <v>44658</v>
      </c>
      <c r="AC2184" t="str">
        <f t="shared" si="380"/>
        <v>Unaudited</v>
      </c>
    </row>
    <row r="2185" spans="1:29" x14ac:dyDescent="0.25">
      <c r="A2185" t="s">
        <v>420</v>
      </c>
      <c r="B2185" t="s">
        <v>1366</v>
      </c>
      <c r="C2185" t="s">
        <v>1367</v>
      </c>
      <c r="D2185">
        <v>1900</v>
      </c>
      <c r="E2185" s="960">
        <v>1</v>
      </c>
      <c r="F2185" t="s">
        <v>1012</v>
      </c>
      <c r="G2185" s="960" t="s">
        <v>1365</v>
      </c>
      <c r="H2185" t="s">
        <v>384</v>
      </c>
      <c r="I2185" s="940" t="s">
        <v>488</v>
      </c>
      <c r="J2185" s="940" t="s">
        <v>436</v>
      </c>
      <c r="K2185" s="940" t="s">
        <v>436</v>
      </c>
      <c r="L2185" s="940" t="s">
        <v>128</v>
      </c>
      <c r="M2185" s="965" t="s">
        <v>326</v>
      </c>
      <c r="N2185" s="679">
        <f t="shared" ca="1" si="377"/>
        <v>0</v>
      </c>
      <c r="O2185" s="679">
        <f t="shared" ca="1" si="376"/>
        <v>0</v>
      </c>
      <c r="P2185" s="679">
        <f t="shared" ca="1" si="376"/>
        <v>0</v>
      </c>
      <c r="Q2185" s="679">
        <f t="shared" ca="1" si="376"/>
        <v>0</v>
      </c>
      <c r="R2185" s="679">
        <f t="shared" ca="1" si="376"/>
        <v>0</v>
      </c>
      <c r="S2185" s="679">
        <f t="shared" ca="1" si="376"/>
        <v>0</v>
      </c>
      <c r="T2185" s="679">
        <f t="shared" ca="1" si="376"/>
        <v>0</v>
      </c>
      <c r="U2185" s="679">
        <f t="shared" ca="1" si="376"/>
        <v>0</v>
      </c>
      <c r="V2185" s="679">
        <f t="shared" ca="1" si="376"/>
        <v>0</v>
      </c>
      <c r="W2185" s="679">
        <f t="shared" ca="1" si="369"/>
        <v>0</v>
      </c>
      <c r="X2185" s="679">
        <f t="shared" ca="1" si="376"/>
        <v>0</v>
      </c>
      <c r="Y2185" s="679">
        <f t="shared" ca="1" si="376"/>
        <v>0</v>
      </c>
      <c r="Z2185" s="679">
        <f t="shared" ca="1" si="376"/>
        <v>0</v>
      </c>
      <c r="AA2185" t="str">
        <f t="shared" si="378"/>
        <v>ASR_Financial_Report_SHP21Final</v>
      </c>
      <c r="AB2185" s="960">
        <f t="shared" si="379"/>
        <v>44658</v>
      </c>
      <c r="AC2185" t="str">
        <f t="shared" si="380"/>
        <v>Unaudited</v>
      </c>
    </row>
    <row r="2186" spans="1:29" x14ac:dyDescent="0.25">
      <c r="A2186" t="s">
        <v>420</v>
      </c>
      <c r="B2186" t="s">
        <v>1366</v>
      </c>
      <c r="C2186" t="s">
        <v>1367</v>
      </c>
      <c r="D2186">
        <v>1900</v>
      </c>
      <c r="E2186" s="960">
        <v>1</v>
      </c>
      <c r="F2186" t="s">
        <v>1012</v>
      </c>
      <c r="G2186" s="960" t="s">
        <v>1365</v>
      </c>
      <c r="H2186" t="s">
        <v>384</v>
      </c>
      <c r="I2186" s="940" t="s">
        <v>488</v>
      </c>
      <c r="J2186" s="940" t="s">
        <v>436</v>
      </c>
      <c r="K2186" s="940" t="s">
        <v>436</v>
      </c>
      <c r="L2186" s="948" t="s">
        <v>129</v>
      </c>
      <c r="M2186" s="963" t="s">
        <v>325</v>
      </c>
      <c r="N2186" s="679">
        <f t="shared" ca="1" si="377"/>
        <v>0</v>
      </c>
      <c r="O2186" s="679">
        <f t="shared" ca="1" si="376"/>
        <v>0</v>
      </c>
      <c r="P2186" s="679">
        <f t="shared" ca="1" si="376"/>
        <v>0</v>
      </c>
      <c r="Q2186" s="679">
        <f t="shared" ca="1" si="376"/>
        <v>0</v>
      </c>
      <c r="R2186" s="679">
        <f t="shared" ca="1" si="376"/>
        <v>0</v>
      </c>
      <c r="S2186" s="679">
        <f t="shared" ca="1" si="376"/>
        <v>0</v>
      </c>
      <c r="T2186" s="679">
        <f t="shared" ca="1" si="376"/>
        <v>0</v>
      </c>
      <c r="U2186" s="679">
        <f t="shared" ca="1" si="376"/>
        <v>0</v>
      </c>
      <c r="V2186" s="679">
        <f t="shared" ca="1" si="376"/>
        <v>0</v>
      </c>
      <c r="W2186" s="679">
        <f t="shared" ca="1" si="369"/>
        <v>0</v>
      </c>
      <c r="X2186" s="679">
        <f t="shared" ca="1" si="376"/>
        <v>0</v>
      </c>
      <c r="Y2186" s="679">
        <f t="shared" ca="1" si="376"/>
        <v>0</v>
      </c>
      <c r="Z2186" s="679">
        <f t="shared" ca="1" si="376"/>
        <v>0</v>
      </c>
      <c r="AA2186" t="str">
        <f t="shared" si="378"/>
        <v>ASR_Financial_Report_SHP21Final</v>
      </c>
      <c r="AB2186" s="960">
        <f t="shared" si="379"/>
        <v>44658</v>
      </c>
      <c r="AC2186" t="str">
        <f t="shared" si="380"/>
        <v>Unaudited</v>
      </c>
    </row>
    <row r="2187" spans="1:29" ht="30" x14ac:dyDescent="0.25">
      <c r="A2187" t="s">
        <v>420</v>
      </c>
      <c r="B2187" t="s">
        <v>1366</v>
      </c>
      <c r="C2187" t="s">
        <v>1367</v>
      </c>
      <c r="D2187">
        <v>1900</v>
      </c>
      <c r="E2187" s="960">
        <v>1</v>
      </c>
      <c r="F2187" t="s">
        <v>1012</v>
      </c>
      <c r="G2187" s="960" t="s">
        <v>1365</v>
      </c>
      <c r="H2187" t="s">
        <v>384</v>
      </c>
      <c r="I2187" s="965" t="s">
        <v>488</v>
      </c>
      <c r="J2187" s="965" t="s">
        <v>436</v>
      </c>
      <c r="K2187" s="965" t="s">
        <v>436</v>
      </c>
      <c r="L2187" s="940" t="s">
        <v>130</v>
      </c>
      <c r="M2187" s="965" t="s">
        <v>179</v>
      </c>
      <c r="N2187" s="679">
        <f t="shared" ca="1" si="377"/>
        <v>0</v>
      </c>
      <c r="O2187" s="679">
        <f t="shared" ca="1" si="376"/>
        <v>0</v>
      </c>
      <c r="P2187" s="679">
        <f t="shared" ca="1" si="376"/>
        <v>0</v>
      </c>
      <c r="Q2187" s="679">
        <f t="shared" ca="1" si="376"/>
        <v>0</v>
      </c>
      <c r="R2187" s="679">
        <f t="shared" ca="1" si="376"/>
        <v>0</v>
      </c>
      <c r="S2187" s="679">
        <f t="shared" ca="1" si="376"/>
        <v>0</v>
      </c>
      <c r="T2187" s="679">
        <f t="shared" ca="1" si="376"/>
        <v>0</v>
      </c>
      <c r="U2187" s="679">
        <f t="shared" ca="1" si="376"/>
        <v>0</v>
      </c>
      <c r="V2187" s="679">
        <f t="shared" ca="1" si="376"/>
        <v>0</v>
      </c>
      <c r="W2187" s="679">
        <f t="shared" ca="1" si="369"/>
        <v>0</v>
      </c>
      <c r="X2187" s="679">
        <f t="shared" ca="1" si="376"/>
        <v>0</v>
      </c>
      <c r="Y2187" s="679">
        <f t="shared" ca="1" si="376"/>
        <v>0</v>
      </c>
      <c r="Z2187" s="679">
        <f t="shared" ca="1" si="376"/>
        <v>0</v>
      </c>
      <c r="AA2187" t="str">
        <f t="shared" si="378"/>
        <v>ASR_Financial_Report_SHP21Final</v>
      </c>
      <c r="AB2187" s="960">
        <f t="shared" si="379"/>
        <v>44658</v>
      </c>
      <c r="AC2187" t="str">
        <f t="shared" si="380"/>
        <v>Unaudited</v>
      </c>
    </row>
    <row r="2188" spans="1:29" x14ac:dyDescent="0.25">
      <c r="A2188" t="s">
        <v>420</v>
      </c>
      <c r="B2188" t="s">
        <v>1366</v>
      </c>
      <c r="C2188" t="s">
        <v>1367</v>
      </c>
      <c r="D2188">
        <v>1900</v>
      </c>
      <c r="E2188" s="960">
        <v>1</v>
      </c>
      <c r="F2188" t="s">
        <v>1012</v>
      </c>
      <c r="G2188" s="960" t="s">
        <v>1365</v>
      </c>
      <c r="H2188" t="s">
        <v>384</v>
      </c>
      <c r="I2188" s="940" t="s">
        <v>488</v>
      </c>
      <c r="J2188" s="940" t="s">
        <v>436</v>
      </c>
      <c r="K2188" s="940" t="s">
        <v>436</v>
      </c>
      <c r="L2188" s="946" t="s">
        <v>131</v>
      </c>
      <c r="M2188" s="966" t="s">
        <v>494</v>
      </c>
      <c r="N2188" s="679">
        <f t="shared" ca="1" si="377"/>
        <v>0</v>
      </c>
      <c r="O2188" s="679">
        <f t="shared" ca="1" si="377"/>
        <v>0</v>
      </c>
      <c r="P2188" s="679">
        <f t="shared" ca="1" si="377"/>
        <v>0</v>
      </c>
      <c r="Q2188" s="679">
        <f t="shared" ca="1" si="377"/>
        <v>0</v>
      </c>
      <c r="R2188" s="679">
        <f t="shared" ca="1" si="377"/>
        <v>0</v>
      </c>
      <c r="S2188" s="679">
        <f t="shared" ca="1" si="377"/>
        <v>0</v>
      </c>
      <c r="T2188" s="679">
        <f t="shared" ca="1" si="377"/>
        <v>0</v>
      </c>
      <c r="U2188" s="679">
        <f t="shared" ca="1" si="377"/>
        <v>0</v>
      </c>
      <c r="V2188" s="679">
        <f t="shared" ca="1" si="377"/>
        <v>0</v>
      </c>
      <c r="W2188" s="679">
        <f t="shared" ca="1" si="369"/>
        <v>0</v>
      </c>
      <c r="X2188" s="679">
        <f t="shared" ca="1" si="377"/>
        <v>0</v>
      </c>
      <c r="Y2188" s="679">
        <f t="shared" ca="1" si="377"/>
        <v>0</v>
      </c>
      <c r="Z2188" s="679">
        <f t="shared" ca="1" si="377"/>
        <v>0</v>
      </c>
      <c r="AA2188" t="str">
        <f t="shared" si="378"/>
        <v>ASR_Financial_Report_SHP21Final</v>
      </c>
      <c r="AB2188" s="960">
        <f t="shared" si="379"/>
        <v>44658</v>
      </c>
      <c r="AC2188" t="str">
        <f t="shared" si="380"/>
        <v>Unaudited</v>
      </c>
    </row>
    <row r="2189" spans="1:29" x14ac:dyDescent="0.25">
      <c r="A2189" t="s">
        <v>420</v>
      </c>
      <c r="B2189" t="s">
        <v>1366</v>
      </c>
      <c r="C2189" t="s">
        <v>1367</v>
      </c>
      <c r="D2189">
        <v>1900</v>
      </c>
      <c r="E2189" s="960">
        <v>1</v>
      </c>
      <c r="F2189" t="s">
        <v>1012</v>
      </c>
      <c r="G2189" s="960" t="s">
        <v>1365</v>
      </c>
      <c r="H2189" t="s">
        <v>384</v>
      </c>
      <c r="I2189" s="940" t="s">
        <v>488</v>
      </c>
      <c r="J2189" s="940" t="s">
        <v>436</v>
      </c>
      <c r="K2189" s="940" t="s">
        <v>436</v>
      </c>
      <c r="L2189" s="946" t="s">
        <v>132</v>
      </c>
      <c r="M2189" s="966" t="s">
        <v>495</v>
      </c>
      <c r="N2189" s="679">
        <f t="shared" ca="1" si="377"/>
        <v>0</v>
      </c>
      <c r="O2189" s="679">
        <f t="shared" ca="1" si="377"/>
        <v>0</v>
      </c>
      <c r="P2189" s="679">
        <f t="shared" ca="1" si="377"/>
        <v>0</v>
      </c>
      <c r="Q2189" s="679">
        <f t="shared" ca="1" si="377"/>
        <v>0</v>
      </c>
      <c r="R2189" s="679">
        <f t="shared" ca="1" si="377"/>
        <v>0</v>
      </c>
      <c r="S2189" s="679">
        <f t="shared" ca="1" si="377"/>
        <v>0</v>
      </c>
      <c r="T2189" s="679">
        <f t="shared" ca="1" si="377"/>
        <v>0</v>
      </c>
      <c r="U2189" s="679">
        <f t="shared" ca="1" si="377"/>
        <v>0</v>
      </c>
      <c r="V2189" s="679">
        <f t="shared" ca="1" si="377"/>
        <v>0</v>
      </c>
      <c r="W2189" s="679">
        <f t="shared" ref="W2189:W2252" ca="1" si="381">IF(OR(AND($F2189="PY",W$1&lt;&gt;"Prior Year"),AND($F2189&lt;&gt;"PY",W$1="Prior Year")),0,INDEX(INDIRECT("'MMA Rev-Exp "&amp;$H2189&amp;"'!$A$1:$CA$200"),IF($J2189="Member Months",MATCH($J2189,INDIRECT("'MMA Rev-Exp "&amp;$H2189&amp;"'!$A$1:$A$200"),0),MATCH($L2189,INDIRECT("'MMA Rev-Exp "&amp;$H2189&amp;"'!$B$1:$B$200"),0)),IF($F2189="PY",MATCH("Prior Year Adjustments",INDIRECT("'MMA Rev-Exp "&amp;$H2189&amp;"'!$A$8:$CA$8"),0),MATCH(IF($F2189="Q1","JANUARY - MARCH (Q1)",IF($F2189="Q2","APRIL - JUNE (Q2)",IF($F2189="Q3","JULY - SEPTEMBER (Q3)",IF($F2189="Q4","OCTOBER - DECEMBER (Q4)",0)))),INDIRECT("'MMA Rev-Exp "&amp;$H2189&amp;"'!$A$7:$CA$7"),0)+MATCH(W$1,INDIRECT("'MMA Rev-Exp "&amp;$H2189&amp;"'!$D$8:$CA$8"),0)-1)))</f>
        <v>0</v>
      </c>
      <c r="X2189" s="679">
        <f t="shared" ca="1" si="377"/>
        <v>0</v>
      </c>
      <c r="Y2189" s="679">
        <f t="shared" ca="1" si="377"/>
        <v>0</v>
      </c>
      <c r="Z2189" s="679">
        <f t="shared" ca="1" si="377"/>
        <v>0</v>
      </c>
      <c r="AA2189" t="str">
        <f t="shared" si="378"/>
        <v>ASR_Financial_Report_SHP21Final</v>
      </c>
      <c r="AB2189" s="960">
        <f t="shared" si="379"/>
        <v>44658</v>
      </c>
      <c r="AC2189" t="str">
        <f t="shared" si="380"/>
        <v>Unaudited</v>
      </c>
    </row>
    <row r="2190" spans="1:29" x14ac:dyDescent="0.25">
      <c r="A2190" t="s">
        <v>420</v>
      </c>
      <c r="B2190" t="s">
        <v>1366</v>
      </c>
      <c r="C2190" t="s">
        <v>1367</v>
      </c>
      <c r="D2190">
        <v>1900</v>
      </c>
      <c r="E2190" s="960">
        <v>1</v>
      </c>
      <c r="F2190" t="s">
        <v>1012</v>
      </c>
      <c r="G2190" s="960" t="s">
        <v>1365</v>
      </c>
      <c r="H2190" t="s">
        <v>384</v>
      </c>
      <c r="I2190" s="940" t="s">
        <v>488</v>
      </c>
      <c r="J2190" s="940" t="s">
        <v>436</v>
      </c>
      <c r="K2190" s="940" t="s">
        <v>436</v>
      </c>
      <c r="L2190" s="950" t="s">
        <v>133</v>
      </c>
      <c r="M2190" s="967" t="s">
        <v>496</v>
      </c>
      <c r="N2190" s="679">
        <f t="shared" ca="1" si="377"/>
        <v>0</v>
      </c>
      <c r="O2190" s="679">
        <f t="shared" ca="1" si="377"/>
        <v>0</v>
      </c>
      <c r="P2190" s="679">
        <f t="shared" ca="1" si="377"/>
        <v>0</v>
      </c>
      <c r="Q2190" s="679">
        <f t="shared" ca="1" si="377"/>
        <v>0</v>
      </c>
      <c r="R2190" s="679">
        <f t="shared" ca="1" si="377"/>
        <v>0</v>
      </c>
      <c r="S2190" s="679">
        <f t="shared" ca="1" si="377"/>
        <v>0</v>
      </c>
      <c r="T2190" s="679">
        <f t="shared" ca="1" si="377"/>
        <v>0</v>
      </c>
      <c r="U2190" s="679">
        <f t="shared" ca="1" si="377"/>
        <v>0</v>
      </c>
      <c r="V2190" s="679">
        <f t="shared" ca="1" si="377"/>
        <v>0</v>
      </c>
      <c r="W2190" s="679">
        <f t="shared" ca="1" si="381"/>
        <v>0</v>
      </c>
      <c r="X2190" s="679">
        <f t="shared" ca="1" si="377"/>
        <v>0</v>
      </c>
      <c r="Y2190" s="679">
        <f t="shared" ca="1" si="377"/>
        <v>0</v>
      </c>
      <c r="Z2190" s="679">
        <f t="shared" ca="1" si="377"/>
        <v>0</v>
      </c>
      <c r="AA2190" t="str">
        <f t="shared" si="378"/>
        <v>ASR_Financial_Report_SHP21Final</v>
      </c>
      <c r="AB2190" s="960">
        <f t="shared" si="379"/>
        <v>44658</v>
      </c>
      <c r="AC2190" t="str">
        <f t="shared" si="380"/>
        <v>Unaudited</v>
      </c>
    </row>
    <row r="2191" spans="1:29" ht="30" x14ac:dyDescent="0.25">
      <c r="A2191" t="s">
        <v>420</v>
      </c>
      <c r="B2191" t="s">
        <v>1366</v>
      </c>
      <c r="C2191" t="s">
        <v>1367</v>
      </c>
      <c r="D2191">
        <v>1900</v>
      </c>
      <c r="E2191" s="960">
        <v>1</v>
      </c>
      <c r="F2191" t="s">
        <v>1012</v>
      </c>
      <c r="G2191" s="960" t="s">
        <v>1365</v>
      </c>
      <c r="H2191" t="s">
        <v>384</v>
      </c>
      <c r="I2191" s="966" t="s">
        <v>489</v>
      </c>
      <c r="J2191" s="966" t="s">
        <v>26</v>
      </c>
      <c r="K2191" s="966" t="s">
        <v>26</v>
      </c>
      <c r="L2191" s="946" t="s">
        <v>269</v>
      </c>
      <c r="M2191" s="966" t="s">
        <v>26</v>
      </c>
      <c r="N2191" s="679">
        <f t="shared" ca="1" si="377"/>
        <v>0</v>
      </c>
      <c r="O2191" s="679">
        <f t="shared" ca="1" si="377"/>
        <v>0</v>
      </c>
      <c r="P2191" s="679">
        <f t="shared" ca="1" si="377"/>
        <v>0</v>
      </c>
      <c r="Q2191" s="679">
        <f t="shared" ca="1" si="377"/>
        <v>0</v>
      </c>
      <c r="R2191" s="679">
        <f t="shared" ca="1" si="377"/>
        <v>0</v>
      </c>
      <c r="S2191" s="679">
        <f t="shared" ca="1" si="377"/>
        <v>0</v>
      </c>
      <c r="T2191" s="679">
        <f t="shared" ca="1" si="377"/>
        <v>0</v>
      </c>
      <c r="U2191" s="679">
        <f t="shared" ca="1" si="377"/>
        <v>0</v>
      </c>
      <c r="V2191" s="679">
        <f t="shared" ca="1" si="377"/>
        <v>0</v>
      </c>
      <c r="W2191" s="679">
        <f t="shared" ca="1" si="381"/>
        <v>0</v>
      </c>
      <c r="X2191" s="679">
        <f t="shared" ca="1" si="377"/>
        <v>0</v>
      </c>
      <c r="Y2191" s="679">
        <f t="shared" ca="1" si="377"/>
        <v>0</v>
      </c>
      <c r="Z2191" s="679">
        <f t="shared" ca="1" si="377"/>
        <v>-861279.38123402803</v>
      </c>
      <c r="AA2191" t="str">
        <f t="shared" si="378"/>
        <v>ASR_Financial_Report_SHP21Final</v>
      </c>
      <c r="AB2191" s="960">
        <f t="shared" si="379"/>
        <v>44658</v>
      </c>
      <c r="AC2191" t="str">
        <f t="shared" si="380"/>
        <v>Unaudited</v>
      </c>
    </row>
    <row r="2192" spans="1:29" x14ac:dyDescent="0.25">
      <c r="A2192" t="s">
        <v>420</v>
      </c>
      <c r="B2192" t="s">
        <v>1366</v>
      </c>
      <c r="C2192" t="s">
        <v>1367</v>
      </c>
      <c r="D2192">
        <v>1900</v>
      </c>
      <c r="E2192" s="960">
        <v>1</v>
      </c>
      <c r="F2192" t="s">
        <v>438</v>
      </c>
      <c r="G2192" s="960">
        <v>91</v>
      </c>
      <c r="H2192" t="s">
        <v>385</v>
      </c>
      <c r="I2192" s="940" t="s">
        <v>432</v>
      </c>
      <c r="J2192" s="940" t="s">
        <v>432</v>
      </c>
      <c r="K2192" s="940" t="s">
        <v>432</v>
      </c>
      <c r="L2192" s="940"/>
      <c r="M2192" s="965" t="s">
        <v>432</v>
      </c>
      <c r="N2192" s="679">
        <f t="shared" ca="1" si="377"/>
        <v>430515.7900000001</v>
      </c>
      <c r="O2192" s="679">
        <f t="shared" ca="1" si="377"/>
        <v>368171.08</v>
      </c>
      <c r="P2192" s="679">
        <f t="shared" ca="1" si="377"/>
        <v>11976.9</v>
      </c>
      <c r="Q2192" s="679">
        <f t="shared" ca="1" si="377"/>
        <v>25086.06</v>
      </c>
      <c r="R2192" s="679">
        <f t="shared" ca="1" si="377"/>
        <v>8729.39</v>
      </c>
      <c r="S2192" s="679">
        <f t="shared" ca="1" si="377"/>
        <v>7574.03</v>
      </c>
      <c r="T2192" s="679">
        <f t="shared" ca="1" si="377"/>
        <v>4347.08</v>
      </c>
      <c r="U2192" s="679">
        <f t="shared" ca="1" si="377"/>
        <v>81.900000000000006</v>
      </c>
      <c r="V2192" s="679">
        <f t="shared" ca="1" si="377"/>
        <v>718.19</v>
      </c>
      <c r="W2192" s="679">
        <f t="shared" ca="1" si="381"/>
        <v>209</v>
      </c>
      <c r="X2192" s="679">
        <f t="shared" ca="1" si="377"/>
        <v>2954.16</v>
      </c>
      <c r="Y2192" s="679">
        <f t="shared" ca="1" si="377"/>
        <v>668</v>
      </c>
      <c r="Z2192" s="679">
        <f t="shared" ca="1" si="377"/>
        <v>0</v>
      </c>
      <c r="AA2192" t="str">
        <f t="shared" si="378"/>
        <v>ASR_Financial_Report_SHP21Final</v>
      </c>
      <c r="AB2192" s="960">
        <f t="shared" si="379"/>
        <v>44658</v>
      </c>
      <c r="AC2192" t="str">
        <f t="shared" si="380"/>
        <v>Unaudited</v>
      </c>
    </row>
    <row r="2193" spans="1:29" x14ac:dyDescent="0.25">
      <c r="A2193" t="s">
        <v>420</v>
      </c>
      <c r="B2193" t="s">
        <v>1366</v>
      </c>
      <c r="C2193" t="s">
        <v>1367</v>
      </c>
      <c r="D2193">
        <v>1900</v>
      </c>
      <c r="E2193" s="960">
        <v>1</v>
      </c>
      <c r="F2193" t="s">
        <v>438</v>
      </c>
      <c r="G2193" s="960">
        <v>91</v>
      </c>
      <c r="H2193" t="s">
        <v>385</v>
      </c>
      <c r="I2193" s="940" t="s">
        <v>487</v>
      </c>
      <c r="J2193" s="940" t="s">
        <v>12</v>
      </c>
      <c r="K2193" s="940" t="s">
        <v>12</v>
      </c>
      <c r="L2193" s="940">
        <v>1.1000000000000001</v>
      </c>
      <c r="M2193" s="965" t="s">
        <v>12</v>
      </c>
      <c r="N2193" s="679">
        <f t="shared" ca="1" si="377"/>
        <v>109783383.50000003</v>
      </c>
      <c r="O2193" s="679">
        <f t="shared" ca="1" si="377"/>
        <v>61039847.090000004</v>
      </c>
      <c r="P2193" s="679">
        <f t="shared" ca="1" si="377"/>
        <v>5576380.8399999999</v>
      </c>
      <c r="Q2193" s="679">
        <f t="shared" ca="1" si="377"/>
        <v>19830518.02</v>
      </c>
      <c r="R2193" s="679">
        <f t="shared" ca="1" si="377"/>
        <v>10932900.65</v>
      </c>
      <c r="S2193" s="679">
        <f t="shared" ca="1" si="377"/>
        <v>1430384.04</v>
      </c>
      <c r="T2193" s="679">
        <f t="shared" ca="1" si="377"/>
        <v>1483725.41</v>
      </c>
      <c r="U2193" s="679">
        <f t="shared" ca="1" si="377"/>
        <v>16555.150000000001</v>
      </c>
      <c r="V2193" s="679">
        <f t="shared" ca="1" si="377"/>
        <v>2365924.92</v>
      </c>
      <c r="W2193" s="679">
        <f t="shared" ca="1" si="381"/>
        <v>5173523.3</v>
      </c>
      <c r="X2193" s="679">
        <f t="shared" ca="1" si="377"/>
        <v>375595.18</v>
      </c>
      <c r="Y2193" s="679">
        <f t="shared" ca="1" si="377"/>
        <v>1558028.9</v>
      </c>
      <c r="Z2193" s="679">
        <f t="shared" ca="1" si="377"/>
        <v>0</v>
      </c>
      <c r="AA2193" t="str">
        <f t="shared" si="378"/>
        <v>ASR_Financial_Report_SHP21Final</v>
      </c>
      <c r="AB2193" s="960">
        <f t="shared" si="379"/>
        <v>44658</v>
      </c>
      <c r="AC2193" t="str">
        <f t="shared" si="380"/>
        <v>Unaudited</v>
      </c>
    </row>
    <row r="2194" spans="1:29" x14ac:dyDescent="0.25">
      <c r="A2194" t="s">
        <v>420</v>
      </c>
      <c r="B2194" t="s">
        <v>1366</v>
      </c>
      <c r="C2194" t="s">
        <v>1367</v>
      </c>
      <c r="D2194">
        <v>1900</v>
      </c>
      <c r="E2194" s="960">
        <v>1</v>
      </c>
      <c r="F2194" t="s">
        <v>438</v>
      </c>
      <c r="G2194" s="960">
        <v>91</v>
      </c>
      <c r="H2194" t="s">
        <v>385</v>
      </c>
      <c r="I2194" s="940" t="s">
        <v>487</v>
      </c>
      <c r="J2194" s="940" t="s">
        <v>12</v>
      </c>
      <c r="K2194" s="940" t="s">
        <v>1309</v>
      </c>
      <c r="L2194" s="940" t="s">
        <v>1300</v>
      </c>
      <c r="M2194" s="965" t="s">
        <v>1309</v>
      </c>
      <c r="N2194" s="679">
        <f t="shared" ca="1" si="377"/>
        <v>1019918.6322360188</v>
      </c>
      <c r="O2194" s="679">
        <f t="shared" ca="1" si="377"/>
        <v>524625.40649297216</v>
      </c>
      <c r="P2194" s="679">
        <f t="shared" ca="1" si="377"/>
        <v>0</v>
      </c>
      <c r="Q2194" s="679">
        <f t="shared" ca="1" si="377"/>
        <v>446541.99990384415</v>
      </c>
      <c r="R2194" s="679">
        <f t="shared" ca="1" si="377"/>
        <v>0</v>
      </c>
      <c r="S2194" s="679">
        <f t="shared" ca="1" si="377"/>
        <v>0</v>
      </c>
      <c r="T2194" s="679">
        <f t="shared" ca="1" si="377"/>
        <v>0</v>
      </c>
      <c r="U2194" s="679">
        <f t="shared" ca="1" si="377"/>
        <v>0</v>
      </c>
      <c r="V2194" s="679">
        <f t="shared" ca="1" si="377"/>
        <v>0</v>
      </c>
      <c r="W2194" s="679">
        <f t="shared" ca="1" si="381"/>
        <v>0</v>
      </c>
      <c r="X2194" s="679">
        <f t="shared" ca="1" si="377"/>
        <v>0</v>
      </c>
      <c r="Y2194" s="679">
        <f t="shared" ca="1" si="377"/>
        <v>48751.225839202474</v>
      </c>
      <c r="Z2194" s="679">
        <f t="shared" ca="1" si="377"/>
        <v>0</v>
      </c>
      <c r="AA2194" t="str">
        <f t="shared" si="378"/>
        <v>ASR_Financial_Report_SHP21Final</v>
      </c>
      <c r="AB2194" s="960">
        <f t="shared" si="379"/>
        <v>44658</v>
      </c>
      <c r="AC2194" t="str">
        <f t="shared" si="380"/>
        <v>Unaudited</v>
      </c>
    </row>
    <row r="2195" spans="1:29" x14ac:dyDescent="0.25">
      <c r="A2195" t="s">
        <v>420</v>
      </c>
      <c r="B2195" t="s">
        <v>1366</v>
      </c>
      <c r="C2195" t="s">
        <v>1367</v>
      </c>
      <c r="D2195">
        <v>1900</v>
      </c>
      <c r="E2195" s="960">
        <v>1</v>
      </c>
      <c r="F2195" t="s">
        <v>438</v>
      </c>
      <c r="G2195" s="960">
        <v>91</v>
      </c>
      <c r="H2195" t="s">
        <v>385</v>
      </c>
      <c r="I2195" s="940" t="s">
        <v>487</v>
      </c>
      <c r="J2195" s="940" t="s">
        <v>490</v>
      </c>
      <c r="K2195" s="940" t="s">
        <v>491</v>
      </c>
      <c r="L2195" s="948" t="s">
        <v>63</v>
      </c>
      <c r="M2195" s="963" t="s">
        <v>343</v>
      </c>
      <c r="N2195" s="679">
        <f t="shared" ca="1" si="377"/>
        <v>0</v>
      </c>
      <c r="O2195" s="679">
        <f t="shared" ca="1" si="377"/>
        <v>0</v>
      </c>
      <c r="P2195" s="679">
        <f t="shared" ca="1" si="377"/>
        <v>0</v>
      </c>
      <c r="Q2195" s="679">
        <f t="shared" ca="1" si="377"/>
        <v>0</v>
      </c>
      <c r="R2195" s="679">
        <f t="shared" ca="1" si="377"/>
        <v>0</v>
      </c>
      <c r="S2195" s="679">
        <f t="shared" ca="1" si="377"/>
        <v>0</v>
      </c>
      <c r="T2195" s="679">
        <f t="shared" ca="1" si="377"/>
        <v>0</v>
      </c>
      <c r="U2195" s="679">
        <f t="shared" ca="1" si="377"/>
        <v>0</v>
      </c>
      <c r="V2195" s="679">
        <f t="shared" ca="1" si="377"/>
        <v>0</v>
      </c>
      <c r="W2195" s="679">
        <f t="shared" ca="1" si="381"/>
        <v>0</v>
      </c>
      <c r="X2195" s="679">
        <f t="shared" ca="1" si="377"/>
        <v>0</v>
      </c>
      <c r="Y2195" s="679">
        <f t="shared" ca="1" si="377"/>
        <v>0</v>
      </c>
      <c r="Z2195" s="679">
        <f t="shared" ca="1" si="377"/>
        <v>0</v>
      </c>
      <c r="AA2195" t="str">
        <f t="shared" si="378"/>
        <v>ASR_Financial_Report_SHP21Final</v>
      </c>
      <c r="AB2195" s="960">
        <f t="shared" si="379"/>
        <v>44658</v>
      </c>
      <c r="AC2195" t="str">
        <f t="shared" si="380"/>
        <v>Unaudited</v>
      </c>
    </row>
    <row r="2196" spans="1:29" x14ac:dyDescent="0.25">
      <c r="A2196" t="s">
        <v>420</v>
      </c>
      <c r="B2196" t="s">
        <v>1366</v>
      </c>
      <c r="C2196" t="s">
        <v>1367</v>
      </c>
      <c r="D2196">
        <v>1900</v>
      </c>
      <c r="E2196" s="960">
        <v>1</v>
      </c>
      <c r="F2196" t="s">
        <v>438</v>
      </c>
      <c r="G2196" s="960">
        <v>91</v>
      </c>
      <c r="H2196" t="s">
        <v>385</v>
      </c>
      <c r="I2196" s="965" t="s">
        <v>487</v>
      </c>
      <c r="J2196" s="965" t="s">
        <v>490</v>
      </c>
      <c r="K2196" s="965" t="s">
        <v>1000</v>
      </c>
      <c r="L2196" s="940" t="s">
        <v>896</v>
      </c>
      <c r="M2196" s="965" t="s">
        <v>897</v>
      </c>
      <c r="N2196" s="679">
        <f t="shared" ca="1" si="377"/>
        <v>2612673.3185044839</v>
      </c>
      <c r="O2196" s="679">
        <f t="shared" ca="1" si="377"/>
        <v>2612673.3185044839</v>
      </c>
      <c r="P2196" s="679">
        <f t="shared" ca="1" si="377"/>
        <v>0</v>
      </c>
      <c r="Q2196" s="679">
        <f t="shared" ca="1" si="377"/>
        <v>0</v>
      </c>
      <c r="R2196" s="679">
        <f t="shared" ca="1" si="377"/>
        <v>0</v>
      </c>
      <c r="S2196" s="679">
        <f t="shared" ca="1" si="377"/>
        <v>0</v>
      </c>
      <c r="T2196" s="679">
        <f t="shared" ca="1" si="377"/>
        <v>0</v>
      </c>
      <c r="U2196" s="679">
        <f t="shared" ca="1" si="377"/>
        <v>0</v>
      </c>
      <c r="V2196" s="679">
        <f t="shared" ca="1" si="377"/>
        <v>0</v>
      </c>
      <c r="W2196" s="679">
        <f t="shared" ca="1" si="381"/>
        <v>0</v>
      </c>
      <c r="X2196" s="679">
        <f t="shared" ca="1" si="377"/>
        <v>0</v>
      </c>
      <c r="Y2196" s="679">
        <f t="shared" ca="1" si="377"/>
        <v>0</v>
      </c>
      <c r="Z2196" s="679">
        <f t="shared" ca="1" si="377"/>
        <v>0</v>
      </c>
      <c r="AA2196" t="str">
        <f t="shared" si="378"/>
        <v>ASR_Financial_Report_SHP21Final</v>
      </c>
      <c r="AB2196" s="960">
        <f t="shared" si="379"/>
        <v>44658</v>
      </c>
      <c r="AC2196" t="str">
        <f t="shared" si="380"/>
        <v>Unaudited</v>
      </c>
    </row>
    <row r="2197" spans="1:29" x14ac:dyDescent="0.25">
      <c r="A2197" t="s">
        <v>420</v>
      </c>
      <c r="B2197" t="s">
        <v>1366</v>
      </c>
      <c r="C2197" t="s">
        <v>1367</v>
      </c>
      <c r="D2197">
        <v>1900</v>
      </c>
      <c r="E2197" s="960">
        <v>1</v>
      </c>
      <c r="F2197" t="s">
        <v>438</v>
      </c>
      <c r="G2197" s="960">
        <v>91</v>
      </c>
      <c r="H2197" t="s">
        <v>385</v>
      </c>
      <c r="I2197" s="940" t="s">
        <v>487</v>
      </c>
      <c r="J2197" s="940" t="s">
        <v>13</v>
      </c>
      <c r="K2197" s="940" t="s">
        <v>492</v>
      </c>
      <c r="L2197" s="940" t="s">
        <v>94</v>
      </c>
      <c r="M2197" s="965" t="s">
        <v>146</v>
      </c>
      <c r="N2197" s="679">
        <f t="shared" ca="1" si="377"/>
        <v>0</v>
      </c>
      <c r="O2197" s="679">
        <f t="shared" ca="1" si="377"/>
        <v>0</v>
      </c>
      <c r="P2197" s="679">
        <f t="shared" ca="1" si="377"/>
        <v>0</v>
      </c>
      <c r="Q2197" s="679">
        <f t="shared" ca="1" si="377"/>
        <v>0</v>
      </c>
      <c r="R2197" s="679">
        <f t="shared" ca="1" si="377"/>
        <v>0</v>
      </c>
      <c r="S2197" s="679">
        <f t="shared" ca="1" si="377"/>
        <v>0</v>
      </c>
      <c r="T2197" s="679">
        <f t="shared" ca="1" si="377"/>
        <v>0</v>
      </c>
      <c r="U2197" s="679">
        <f t="shared" ca="1" si="377"/>
        <v>0</v>
      </c>
      <c r="V2197" s="679">
        <f t="shared" ca="1" si="377"/>
        <v>0</v>
      </c>
      <c r="W2197" s="679">
        <f t="shared" ca="1" si="381"/>
        <v>0</v>
      </c>
      <c r="X2197" s="679">
        <f t="shared" ca="1" si="377"/>
        <v>0</v>
      </c>
      <c r="Y2197" s="679">
        <f t="shared" ca="1" si="377"/>
        <v>0</v>
      </c>
      <c r="Z2197" s="679">
        <f t="shared" ca="1" si="377"/>
        <v>0</v>
      </c>
      <c r="AA2197" t="str">
        <f t="shared" si="378"/>
        <v>ASR_Financial_Report_SHP21Final</v>
      </c>
      <c r="AB2197" s="960">
        <f t="shared" si="379"/>
        <v>44658</v>
      </c>
      <c r="AC2197" t="str">
        <f t="shared" si="380"/>
        <v>Unaudited</v>
      </c>
    </row>
    <row r="2198" spans="1:29" x14ac:dyDescent="0.25">
      <c r="A2198" t="s">
        <v>420</v>
      </c>
      <c r="B2198" t="s">
        <v>1366</v>
      </c>
      <c r="C2198" t="s">
        <v>1367</v>
      </c>
      <c r="D2198">
        <v>1900</v>
      </c>
      <c r="E2198" s="960">
        <v>1</v>
      </c>
      <c r="F2198" t="s">
        <v>438</v>
      </c>
      <c r="G2198" s="960">
        <v>91</v>
      </c>
      <c r="H2198" t="s">
        <v>385</v>
      </c>
      <c r="I2198" s="940" t="s">
        <v>487</v>
      </c>
      <c r="J2198" s="940" t="s">
        <v>13</v>
      </c>
      <c r="K2198" s="940" t="s">
        <v>13</v>
      </c>
      <c r="L2198" s="940" t="s">
        <v>35</v>
      </c>
      <c r="M2198" s="965" t="s">
        <v>13</v>
      </c>
      <c r="N2198" s="679">
        <f t="shared" ca="1" si="377"/>
        <v>199809.62560890336</v>
      </c>
      <c r="O2198" s="679">
        <f t="shared" ca="1" si="377"/>
        <v>49560.481732946813</v>
      </c>
      <c r="P2198" s="679">
        <f t="shared" ca="1" si="377"/>
        <v>0</v>
      </c>
      <c r="Q2198" s="679">
        <f t="shared" ca="1" si="377"/>
        <v>45808.843875956576</v>
      </c>
      <c r="R2198" s="679">
        <f t="shared" ca="1" si="377"/>
        <v>0</v>
      </c>
      <c r="S2198" s="679">
        <f t="shared" ca="1" si="377"/>
        <v>0</v>
      </c>
      <c r="T2198" s="679">
        <f t="shared" ca="1" si="377"/>
        <v>0</v>
      </c>
      <c r="U2198" s="679">
        <f t="shared" ca="1" si="377"/>
        <v>0</v>
      </c>
      <c r="V2198" s="679">
        <f t="shared" ca="1" si="377"/>
        <v>0</v>
      </c>
      <c r="W2198" s="679">
        <f t="shared" ca="1" si="381"/>
        <v>0</v>
      </c>
      <c r="X2198" s="679">
        <f t="shared" ca="1" si="377"/>
        <v>104440.29999999997</v>
      </c>
      <c r="Y2198" s="679">
        <f t="shared" ca="1" si="377"/>
        <v>0</v>
      </c>
      <c r="Z2198" s="679">
        <f t="shared" ca="1" si="377"/>
        <v>0</v>
      </c>
      <c r="AA2198" t="str">
        <f t="shared" si="378"/>
        <v>ASR_Financial_Report_SHP21Final</v>
      </c>
      <c r="AB2198" s="960">
        <f t="shared" si="379"/>
        <v>44658</v>
      </c>
      <c r="AC2198" t="str">
        <f t="shared" si="380"/>
        <v>Unaudited</v>
      </c>
    </row>
    <row r="2199" spans="1:29" x14ac:dyDescent="0.25">
      <c r="A2199" t="s">
        <v>420</v>
      </c>
      <c r="B2199" t="s">
        <v>1366</v>
      </c>
      <c r="C2199" t="s">
        <v>1367</v>
      </c>
      <c r="D2199">
        <v>1900</v>
      </c>
      <c r="E2199" s="960">
        <v>1</v>
      </c>
      <c r="F2199" t="s">
        <v>438</v>
      </c>
      <c r="G2199" s="960">
        <v>91</v>
      </c>
      <c r="H2199" t="s">
        <v>385</v>
      </c>
      <c r="I2199" s="940" t="s">
        <v>488</v>
      </c>
      <c r="J2199" s="940" t="s">
        <v>444</v>
      </c>
      <c r="K2199" s="940" t="s">
        <v>0</v>
      </c>
      <c r="L2199" s="940">
        <v>2.1</v>
      </c>
      <c r="M2199" s="965" t="s">
        <v>147</v>
      </c>
      <c r="N2199" s="679">
        <f t="shared" ca="1" si="377"/>
        <v>14952220.699999999</v>
      </c>
      <c r="O2199" s="679">
        <f t="shared" ca="1" si="377"/>
        <v>7107426.4199999999</v>
      </c>
      <c r="P2199" s="679">
        <f t="shared" ca="1" si="377"/>
        <v>442431.79</v>
      </c>
      <c r="Q2199" s="679">
        <f t="shared" ca="1" si="377"/>
        <v>3897968.56</v>
      </c>
      <c r="R2199" s="679">
        <f t="shared" ca="1" si="377"/>
        <v>2158492.31</v>
      </c>
      <c r="S2199" s="679">
        <f t="shared" ca="1" si="377"/>
        <v>21117.99</v>
      </c>
      <c r="T2199" s="679">
        <f t="shared" ca="1" si="377"/>
        <v>72372.56</v>
      </c>
      <c r="U2199" s="679">
        <f t="shared" ca="1" si="377"/>
        <v>773.62</v>
      </c>
      <c r="V2199" s="679">
        <f t="shared" ca="1" si="377"/>
        <v>331691.69</v>
      </c>
      <c r="W2199" s="679">
        <f t="shared" ca="1" si="381"/>
        <v>503137.21</v>
      </c>
      <c r="X2199" s="679">
        <f t="shared" ca="1" si="377"/>
        <v>51325.93</v>
      </c>
      <c r="Y2199" s="679">
        <f t="shared" ca="1" si="377"/>
        <v>365482.62</v>
      </c>
      <c r="Z2199" s="679">
        <f t="shared" ca="1" si="377"/>
        <v>0</v>
      </c>
      <c r="AA2199" t="str">
        <f t="shared" si="378"/>
        <v>ASR_Financial_Report_SHP21Final</v>
      </c>
      <c r="AB2199" s="960">
        <f t="shared" si="379"/>
        <v>44658</v>
      </c>
      <c r="AC2199" t="str">
        <f t="shared" si="380"/>
        <v>Unaudited</v>
      </c>
    </row>
    <row r="2200" spans="1:29" ht="30" x14ac:dyDescent="0.25">
      <c r="A2200" t="s">
        <v>420</v>
      </c>
      <c r="B2200" t="s">
        <v>1366</v>
      </c>
      <c r="C2200" t="s">
        <v>1367</v>
      </c>
      <c r="D2200">
        <v>1900</v>
      </c>
      <c r="E2200" s="960">
        <v>1</v>
      </c>
      <c r="F2200" t="s">
        <v>438</v>
      </c>
      <c r="G2200" s="960">
        <v>91</v>
      </c>
      <c r="H2200" t="s">
        <v>385</v>
      </c>
      <c r="I2200" s="940" t="s">
        <v>488</v>
      </c>
      <c r="J2200" s="940" t="s">
        <v>444</v>
      </c>
      <c r="K2200" s="940" t="s">
        <v>0</v>
      </c>
      <c r="L2200" s="948">
        <v>2.2000000000000002</v>
      </c>
      <c r="M2200" s="963" t="s">
        <v>148</v>
      </c>
      <c r="N2200" s="679">
        <f t="shared" ca="1" si="377"/>
        <v>323856.88650961436</v>
      </c>
      <c r="O2200" s="679">
        <f t="shared" ca="1" si="377"/>
        <v>300369.46517193905</v>
      </c>
      <c r="P2200" s="679">
        <f t="shared" ca="1" si="377"/>
        <v>18509.198067418591</v>
      </c>
      <c r="Q2200" s="679">
        <f t="shared" ca="1" si="377"/>
        <v>431.0965989967118</v>
      </c>
      <c r="R2200" s="679">
        <f t="shared" ca="1" si="377"/>
        <v>238.65558898385527</v>
      </c>
      <c r="S2200" s="679">
        <f t="shared" ca="1" si="377"/>
        <v>-455.40184025199102</v>
      </c>
      <c r="T2200" s="679">
        <f t="shared" ca="1" si="377"/>
        <v>3027.7165383756387</v>
      </c>
      <c r="U2200" s="679">
        <f t="shared" ca="1" si="377"/>
        <v>-16.720668527722655</v>
      </c>
      <c r="V2200" s="679">
        <f t="shared" ca="1" si="377"/>
        <v>37.384541347497731</v>
      </c>
      <c r="W2200" s="679">
        <f t="shared" ca="1" si="381"/>
        <v>57.262984271800249</v>
      </c>
      <c r="X2200" s="679">
        <f t="shared" ca="1" si="377"/>
        <v>335.47312296304381</v>
      </c>
      <c r="Y2200" s="679">
        <f t="shared" ca="1" si="377"/>
        <v>1322.7564040978539</v>
      </c>
      <c r="Z2200" s="679">
        <f t="shared" ca="1" si="377"/>
        <v>0</v>
      </c>
      <c r="AA2200" t="str">
        <f t="shared" si="378"/>
        <v>ASR_Financial_Report_SHP21Final</v>
      </c>
      <c r="AB2200" s="960">
        <f t="shared" si="379"/>
        <v>44658</v>
      </c>
      <c r="AC2200" t="str">
        <f t="shared" si="380"/>
        <v>Unaudited</v>
      </c>
    </row>
    <row r="2201" spans="1:29" x14ac:dyDescent="0.25">
      <c r="A2201" t="s">
        <v>420</v>
      </c>
      <c r="B2201" t="s">
        <v>1366</v>
      </c>
      <c r="C2201" t="s">
        <v>1367</v>
      </c>
      <c r="D2201">
        <v>1900</v>
      </c>
      <c r="E2201" s="960">
        <v>1</v>
      </c>
      <c r="F2201" t="s">
        <v>438</v>
      </c>
      <c r="G2201" s="960">
        <v>91</v>
      </c>
      <c r="H2201" t="s">
        <v>385</v>
      </c>
      <c r="I2201" s="965" t="s">
        <v>488</v>
      </c>
      <c r="J2201" s="965" t="s">
        <v>444</v>
      </c>
      <c r="K2201" s="965" t="s">
        <v>0</v>
      </c>
      <c r="L2201" s="940">
        <v>2.2999999999999998</v>
      </c>
      <c r="M2201" s="965" t="s">
        <v>149</v>
      </c>
      <c r="N2201" s="679">
        <f t="shared" ca="1" si="377"/>
        <v>4575559.6099999892</v>
      </c>
      <c r="O2201" s="679">
        <f t="shared" ca="1" si="377"/>
        <v>3409626.1499999897</v>
      </c>
      <c r="P2201" s="679">
        <f t="shared" ca="1" si="377"/>
        <v>319608.03999999998</v>
      </c>
      <c r="Q2201" s="679">
        <f t="shared" ca="1" si="377"/>
        <v>434461.02999999997</v>
      </c>
      <c r="R2201" s="679">
        <f t="shared" ca="1" si="377"/>
        <v>292548.5</v>
      </c>
      <c r="S2201" s="679">
        <f t="shared" ca="1" si="377"/>
        <v>12900.68</v>
      </c>
      <c r="T2201" s="679">
        <f t="shared" ca="1" si="377"/>
        <v>32319.739999999998</v>
      </c>
      <c r="U2201" s="679">
        <f t="shared" ca="1" si="377"/>
        <v>15.170000000000002</v>
      </c>
      <c r="V2201" s="679">
        <f t="shared" ca="1" si="377"/>
        <v>32591.42</v>
      </c>
      <c r="W2201" s="679">
        <f t="shared" ca="1" si="381"/>
        <v>6385.43</v>
      </c>
      <c r="X2201" s="679">
        <f t="shared" ca="1" si="377"/>
        <v>4405.16</v>
      </c>
      <c r="Y2201" s="679">
        <f t="shared" ca="1" si="377"/>
        <v>30698.29</v>
      </c>
      <c r="Z2201" s="679">
        <f t="shared" ca="1" si="377"/>
        <v>0</v>
      </c>
      <c r="AA2201" t="str">
        <f t="shared" si="378"/>
        <v>ASR_Financial_Report_SHP21Final</v>
      </c>
      <c r="AB2201" s="960">
        <f t="shared" si="379"/>
        <v>44658</v>
      </c>
      <c r="AC2201" t="str">
        <f t="shared" si="380"/>
        <v>Unaudited</v>
      </c>
    </row>
    <row r="2202" spans="1:29" x14ac:dyDescent="0.25">
      <c r="A2202" t="s">
        <v>420</v>
      </c>
      <c r="B2202" t="s">
        <v>1366</v>
      </c>
      <c r="C2202" t="s">
        <v>1367</v>
      </c>
      <c r="D2202">
        <v>1900</v>
      </c>
      <c r="E2202" s="960">
        <v>1</v>
      </c>
      <c r="F2202" t="s">
        <v>438</v>
      </c>
      <c r="G2202" s="960">
        <v>91</v>
      </c>
      <c r="H2202" t="s">
        <v>385</v>
      </c>
      <c r="I2202" s="940" t="s">
        <v>488</v>
      </c>
      <c r="J2202" s="940" t="s">
        <v>444</v>
      </c>
      <c r="K2202" s="940" t="s">
        <v>0</v>
      </c>
      <c r="L2202" s="940">
        <v>2.4</v>
      </c>
      <c r="M2202" s="965" t="s">
        <v>150</v>
      </c>
      <c r="N2202" s="679">
        <f t="shared" ca="1" si="377"/>
        <v>5098308.1899999911</v>
      </c>
      <c r="O2202" s="679">
        <f t="shared" ca="1" si="377"/>
        <v>3257312.54999999</v>
      </c>
      <c r="P2202" s="679">
        <f t="shared" ca="1" si="377"/>
        <v>231360.86</v>
      </c>
      <c r="Q2202" s="679">
        <f t="shared" ca="1" si="377"/>
        <v>921201.42000000086</v>
      </c>
      <c r="R2202" s="679">
        <f t="shared" ca="1" si="377"/>
        <v>487173.75</v>
      </c>
      <c r="S2202" s="679">
        <f t="shared" ca="1" si="377"/>
        <v>38785.089999999997</v>
      </c>
      <c r="T2202" s="679">
        <f t="shared" ca="1" si="377"/>
        <v>45131.64</v>
      </c>
      <c r="U2202" s="679">
        <f t="shared" ca="1" si="377"/>
        <v>204.65</v>
      </c>
      <c r="V2202" s="679">
        <f t="shared" ca="1" si="377"/>
        <v>31529.19</v>
      </c>
      <c r="W2202" s="679">
        <f t="shared" ca="1" si="381"/>
        <v>37795.79</v>
      </c>
      <c r="X2202" s="679">
        <f t="shared" ca="1" si="377"/>
        <v>7870.13</v>
      </c>
      <c r="Y2202" s="679">
        <f t="shared" ca="1" si="377"/>
        <v>39943.119999999995</v>
      </c>
      <c r="Z2202" s="679">
        <f t="shared" ca="1" si="377"/>
        <v>0</v>
      </c>
      <c r="AA2202" t="str">
        <f t="shared" si="378"/>
        <v>ASR_Financial_Report_SHP21Final</v>
      </c>
      <c r="AB2202" s="960">
        <f t="shared" si="379"/>
        <v>44658</v>
      </c>
      <c r="AC2202" t="str">
        <f t="shared" si="380"/>
        <v>Unaudited</v>
      </c>
    </row>
    <row r="2203" spans="1:29" ht="30" x14ac:dyDescent="0.25">
      <c r="A2203" t="s">
        <v>420</v>
      </c>
      <c r="B2203" t="s">
        <v>1366</v>
      </c>
      <c r="C2203" t="s">
        <v>1367</v>
      </c>
      <c r="D2203">
        <v>1900</v>
      </c>
      <c r="E2203" s="960">
        <v>1</v>
      </c>
      <c r="F2203" t="s">
        <v>438</v>
      </c>
      <c r="G2203" s="960">
        <v>91</v>
      </c>
      <c r="H2203" t="s">
        <v>385</v>
      </c>
      <c r="I2203" s="940" t="s">
        <v>488</v>
      </c>
      <c r="J2203" s="940" t="s">
        <v>444</v>
      </c>
      <c r="K2203" s="940" t="s">
        <v>0</v>
      </c>
      <c r="L2203" s="940">
        <v>2.5</v>
      </c>
      <c r="M2203" s="965" t="s">
        <v>151</v>
      </c>
      <c r="N2203" s="679">
        <f t="shared" ca="1" si="377"/>
        <v>304421.5090074754</v>
      </c>
      <c r="O2203" s="679">
        <f t="shared" ca="1" si="377"/>
        <v>278912.34692163067</v>
      </c>
      <c r="P2203" s="679">
        <f t="shared" ca="1" si="377"/>
        <v>23049.863797282262</v>
      </c>
      <c r="Q2203" s="679">
        <f t="shared" ca="1" si="377"/>
        <v>14.432850829073335</v>
      </c>
      <c r="R2203" s="679">
        <f t="shared" ca="1" si="377"/>
        <v>19.264877736146843</v>
      </c>
      <c r="S2203" s="679">
        <f t="shared" ca="1" si="377"/>
        <v>-1144.182207706745</v>
      </c>
      <c r="T2203" s="679">
        <f t="shared" ca="1" si="377"/>
        <v>3240.1897092767849</v>
      </c>
      <c r="U2203" s="679">
        <f t="shared" ca="1" si="377"/>
        <v>-5.2400177392055181</v>
      </c>
      <c r="V2203" s="679">
        <f t="shared" ca="1" si="377"/>
        <v>0.69689505780628203</v>
      </c>
      <c r="W2203" s="679">
        <f t="shared" ca="1" si="381"/>
        <v>-1.7624720542524033</v>
      </c>
      <c r="X2203" s="679">
        <f t="shared" ca="1" si="377"/>
        <v>80.232932390645956</v>
      </c>
      <c r="Y2203" s="679">
        <f t="shared" ca="1" si="377"/>
        <v>255.6657207721729</v>
      </c>
      <c r="Z2203" s="679">
        <f t="shared" ca="1" si="377"/>
        <v>0</v>
      </c>
      <c r="AA2203" t="str">
        <f t="shared" si="378"/>
        <v>ASR_Financial_Report_SHP21Final</v>
      </c>
      <c r="AB2203" s="960">
        <f t="shared" si="379"/>
        <v>44658</v>
      </c>
      <c r="AC2203" t="str">
        <f t="shared" si="380"/>
        <v>Unaudited</v>
      </c>
    </row>
    <row r="2204" spans="1:29" x14ac:dyDescent="0.25">
      <c r="A2204" t="s">
        <v>420</v>
      </c>
      <c r="B2204" t="s">
        <v>1366</v>
      </c>
      <c r="C2204" t="s">
        <v>1367</v>
      </c>
      <c r="D2204">
        <v>1900</v>
      </c>
      <c r="E2204" s="960">
        <v>1</v>
      </c>
      <c r="F2204" t="s">
        <v>438</v>
      </c>
      <c r="G2204" s="960">
        <v>91</v>
      </c>
      <c r="H2204" t="s">
        <v>385</v>
      </c>
      <c r="I2204" s="940" t="s">
        <v>488</v>
      </c>
      <c r="J2204" s="940" t="s">
        <v>444</v>
      </c>
      <c r="K2204" s="940" t="s">
        <v>0</v>
      </c>
      <c r="L2204" s="940" t="s">
        <v>96</v>
      </c>
      <c r="M2204" s="965" t="s">
        <v>7</v>
      </c>
      <c r="N2204" s="679">
        <f t="shared" ca="1" si="377"/>
        <v>0</v>
      </c>
      <c r="O2204" s="679">
        <f t="shared" ca="1" si="377"/>
        <v>0</v>
      </c>
      <c r="P2204" s="679">
        <f t="shared" ca="1" si="377"/>
        <v>0</v>
      </c>
      <c r="Q2204" s="679">
        <f t="shared" ca="1" si="377"/>
        <v>0</v>
      </c>
      <c r="R2204" s="679">
        <f t="shared" ca="1" si="377"/>
        <v>0</v>
      </c>
      <c r="S2204" s="679">
        <f t="shared" ca="1" si="377"/>
        <v>0</v>
      </c>
      <c r="T2204" s="679">
        <f t="shared" ca="1" si="377"/>
        <v>0</v>
      </c>
      <c r="U2204" s="679">
        <f t="shared" ca="1" si="377"/>
        <v>0</v>
      </c>
      <c r="V2204" s="679">
        <f t="shared" ca="1" si="377"/>
        <v>0</v>
      </c>
      <c r="W2204" s="679">
        <f t="shared" ca="1" si="381"/>
        <v>0</v>
      </c>
      <c r="X2204" s="679">
        <f t="shared" ca="1" si="377"/>
        <v>0</v>
      </c>
      <c r="Y2204" s="679">
        <f t="shared" ca="1" si="377"/>
        <v>0</v>
      </c>
      <c r="Z2204" s="679">
        <f t="shared" ca="1" si="377"/>
        <v>0</v>
      </c>
      <c r="AA2204" t="str">
        <f t="shared" si="378"/>
        <v>ASR_Financial_Report_SHP21Final</v>
      </c>
      <c r="AB2204" s="960">
        <f t="shared" si="379"/>
        <v>44658</v>
      </c>
      <c r="AC2204" t="str">
        <f t="shared" si="380"/>
        <v>Unaudited</v>
      </c>
    </row>
    <row r="2205" spans="1:29" x14ac:dyDescent="0.25">
      <c r="A2205" t="s">
        <v>420</v>
      </c>
      <c r="B2205" t="s">
        <v>1366</v>
      </c>
      <c r="C2205" t="s">
        <v>1367</v>
      </c>
      <c r="D2205">
        <v>1900</v>
      </c>
      <c r="E2205" s="960">
        <v>1</v>
      </c>
      <c r="F2205" t="s">
        <v>438</v>
      </c>
      <c r="G2205" s="960">
        <v>91</v>
      </c>
      <c r="H2205" t="s">
        <v>385</v>
      </c>
      <c r="I2205" s="940" t="s">
        <v>488</v>
      </c>
      <c r="J2205" s="940" t="s">
        <v>444</v>
      </c>
      <c r="K2205" s="940" t="s">
        <v>0</v>
      </c>
      <c r="L2205" s="948" t="s">
        <v>152</v>
      </c>
      <c r="M2205" s="963" t="s">
        <v>451</v>
      </c>
      <c r="N2205" s="679">
        <f t="shared" ca="1" si="377"/>
        <v>0</v>
      </c>
      <c r="O2205" s="679">
        <f t="shared" ca="1" si="377"/>
        <v>0</v>
      </c>
      <c r="P2205" s="679">
        <f t="shared" ca="1" si="377"/>
        <v>0</v>
      </c>
      <c r="Q2205" s="679">
        <f t="shared" ca="1" si="377"/>
        <v>0</v>
      </c>
      <c r="R2205" s="679">
        <f t="shared" ca="1" si="377"/>
        <v>0</v>
      </c>
      <c r="S2205" s="679">
        <f t="shared" ca="1" si="377"/>
        <v>0</v>
      </c>
      <c r="T2205" s="679">
        <f t="shared" ca="1" si="377"/>
        <v>0</v>
      </c>
      <c r="U2205" s="679">
        <f t="shared" ca="1" si="377"/>
        <v>0</v>
      </c>
      <c r="V2205" s="679">
        <f t="shared" ca="1" si="377"/>
        <v>0</v>
      </c>
      <c r="W2205" s="679">
        <f t="shared" ca="1" si="381"/>
        <v>0</v>
      </c>
      <c r="X2205" s="679">
        <f t="shared" ca="1" si="377"/>
        <v>0</v>
      </c>
      <c r="Y2205" s="679">
        <f t="shared" ca="1" si="377"/>
        <v>0</v>
      </c>
      <c r="Z2205" s="679">
        <f t="shared" ca="1" si="377"/>
        <v>0</v>
      </c>
      <c r="AA2205" t="str">
        <f t="shared" si="378"/>
        <v>ASR_Financial_Report_SHP21Final</v>
      </c>
      <c r="AB2205" s="960">
        <f t="shared" si="379"/>
        <v>44658</v>
      </c>
      <c r="AC2205" t="str">
        <f t="shared" si="380"/>
        <v>Unaudited</v>
      </c>
    </row>
    <row r="2206" spans="1:29" x14ac:dyDescent="0.25">
      <c r="A2206" t="s">
        <v>420</v>
      </c>
      <c r="B2206" t="s">
        <v>1366</v>
      </c>
      <c r="C2206" t="s">
        <v>1367</v>
      </c>
      <c r="D2206">
        <v>1900</v>
      </c>
      <c r="E2206" s="960">
        <v>1</v>
      </c>
      <c r="F2206" t="s">
        <v>438</v>
      </c>
      <c r="G2206" s="960">
        <v>91</v>
      </c>
      <c r="H2206" t="s">
        <v>385</v>
      </c>
      <c r="I2206" s="965" t="s">
        <v>488</v>
      </c>
      <c r="J2206" s="965" t="s">
        <v>444</v>
      </c>
      <c r="K2206" s="965" t="s">
        <v>0</v>
      </c>
      <c r="L2206" s="940" t="s">
        <v>898</v>
      </c>
      <c r="M2206" s="965" t="s">
        <v>24</v>
      </c>
      <c r="N2206" s="679">
        <f t="shared" ca="1" si="377"/>
        <v>72409.23</v>
      </c>
      <c r="O2206" s="679">
        <f t="shared" ca="1" si="377"/>
        <v>72409.23</v>
      </c>
      <c r="P2206" s="679">
        <f t="shared" ca="1" si="377"/>
        <v>0</v>
      </c>
      <c r="Q2206" s="679">
        <f t="shared" ca="1" si="377"/>
        <v>0</v>
      </c>
      <c r="R2206" s="679">
        <f t="shared" ca="1" si="377"/>
        <v>0</v>
      </c>
      <c r="S2206" s="679">
        <f t="shared" ca="1" si="377"/>
        <v>0</v>
      </c>
      <c r="T2206" s="679">
        <f t="shared" ca="1" si="377"/>
        <v>0</v>
      </c>
      <c r="U2206" s="679">
        <f t="shared" ca="1" si="377"/>
        <v>0</v>
      </c>
      <c r="V2206" s="679">
        <f t="shared" ca="1" si="377"/>
        <v>0</v>
      </c>
      <c r="W2206" s="679">
        <f t="shared" ca="1" si="381"/>
        <v>0</v>
      </c>
      <c r="X2206" s="679">
        <f t="shared" ca="1" si="377"/>
        <v>0</v>
      </c>
      <c r="Y2206" s="679">
        <f t="shared" ca="1" si="377"/>
        <v>0</v>
      </c>
      <c r="Z2206" s="679">
        <f t="shared" ca="1" si="377"/>
        <v>0</v>
      </c>
      <c r="AA2206" t="str">
        <f t="shared" si="378"/>
        <v>ASR_Financial_Report_SHP21Final</v>
      </c>
      <c r="AB2206" s="960">
        <f t="shared" si="379"/>
        <v>44658</v>
      </c>
      <c r="AC2206" t="str">
        <f t="shared" si="380"/>
        <v>Unaudited</v>
      </c>
    </row>
    <row r="2207" spans="1:29" x14ac:dyDescent="0.25">
      <c r="A2207" t="s">
        <v>420</v>
      </c>
      <c r="B2207" t="s">
        <v>1366</v>
      </c>
      <c r="C2207" t="s">
        <v>1367</v>
      </c>
      <c r="D2207">
        <v>1900</v>
      </c>
      <c r="E2207" s="960">
        <v>1</v>
      </c>
      <c r="F2207" t="s">
        <v>438</v>
      </c>
      <c r="G2207" s="960">
        <v>91</v>
      </c>
      <c r="H2207" t="s">
        <v>385</v>
      </c>
      <c r="I2207" s="940" t="s">
        <v>488</v>
      </c>
      <c r="J2207" s="940" t="s">
        <v>444</v>
      </c>
      <c r="K2207" s="940" t="s">
        <v>53</v>
      </c>
      <c r="L2207" s="940">
        <v>3.1</v>
      </c>
      <c r="M2207" s="965" t="s">
        <v>33</v>
      </c>
      <c r="N2207" s="679">
        <f t="shared" ca="1" si="377"/>
        <v>20677421.290000174</v>
      </c>
      <c r="O2207" s="679">
        <f t="shared" ca="1" si="377"/>
        <v>14547864.010000201</v>
      </c>
      <c r="P2207" s="679">
        <f t="shared" ca="1" si="377"/>
        <v>763251.37999999896</v>
      </c>
      <c r="Q2207" s="679">
        <f t="shared" ca="1" si="377"/>
        <v>3067550.9599999697</v>
      </c>
      <c r="R2207" s="679">
        <f t="shared" ca="1" si="377"/>
        <v>1204551.5999999999</v>
      </c>
      <c r="S2207" s="679">
        <f t="shared" ca="1" si="377"/>
        <v>127822.97</v>
      </c>
      <c r="T2207" s="679">
        <f t="shared" ca="1" si="377"/>
        <v>244304.59000000003</v>
      </c>
      <c r="U2207" s="679">
        <f t="shared" ca="1" si="377"/>
        <v>2094.0099999999998</v>
      </c>
      <c r="V2207" s="679">
        <f t="shared" ca="1" si="377"/>
        <v>172626.88</v>
      </c>
      <c r="W2207" s="679">
        <f t="shared" ca="1" si="381"/>
        <v>105972.92</v>
      </c>
      <c r="X2207" s="679">
        <f t="shared" ca="1" si="377"/>
        <v>90324.37</v>
      </c>
      <c r="Y2207" s="679">
        <f t="shared" ca="1" si="377"/>
        <v>351057.6</v>
      </c>
      <c r="Z2207" s="679">
        <f t="shared" ca="1" si="377"/>
        <v>0</v>
      </c>
      <c r="AA2207" t="str">
        <f t="shared" si="378"/>
        <v>ASR_Financial_Report_SHP21Final</v>
      </c>
      <c r="AB2207" s="960">
        <f t="shared" si="379"/>
        <v>44658</v>
      </c>
      <c r="AC2207" t="str">
        <f t="shared" si="380"/>
        <v>Unaudited</v>
      </c>
    </row>
    <row r="2208" spans="1:29" x14ac:dyDescent="0.25">
      <c r="A2208" t="s">
        <v>420</v>
      </c>
      <c r="B2208" t="s">
        <v>1366</v>
      </c>
      <c r="C2208" t="s">
        <v>1367</v>
      </c>
      <c r="D2208">
        <v>1900</v>
      </c>
      <c r="E2208" s="960">
        <v>1</v>
      </c>
      <c r="F2208" t="s">
        <v>438</v>
      </c>
      <c r="G2208" s="960">
        <v>91</v>
      </c>
      <c r="H2208" t="s">
        <v>385</v>
      </c>
      <c r="I2208" s="940" t="s">
        <v>488</v>
      </c>
      <c r="J2208" s="940" t="s">
        <v>444</v>
      </c>
      <c r="K2208" s="940" t="s">
        <v>53</v>
      </c>
      <c r="L2208" s="940">
        <v>3.2</v>
      </c>
      <c r="M2208" s="965" t="s">
        <v>34</v>
      </c>
      <c r="N2208" s="679">
        <f t="shared" ref="N2208:Z2229" ca="1" si="382">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67063.17</v>
      </c>
      <c r="O2208" s="679">
        <f t="shared" ca="1" si="382"/>
        <v>54613.42</v>
      </c>
      <c r="P2208" s="679">
        <f t="shared" ca="1" si="382"/>
        <v>0</v>
      </c>
      <c r="Q2208" s="679">
        <f t="shared" ca="1" si="382"/>
        <v>9688.2800000000007</v>
      </c>
      <c r="R2208" s="679">
        <f t="shared" ca="1" si="382"/>
        <v>0</v>
      </c>
      <c r="S2208" s="679">
        <f t="shared" ca="1" si="382"/>
        <v>94.02</v>
      </c>
      <c r="T2208" s="679">
        <f t="shared" ca="1" si="382"/>
        <v>571.91999999999996</v>
      </c>
      <c r="U2208" s="679">
        <f t="shared" ca="1" si="382"/>
        <v>0</v>
      </c>
      <c r="V2208" s="679">
        <f t="shared" ca="1" si="382"/>
        <v>0</v>
      </c>
      <c r="W2208" s="679">
        <f t="shared" ca="1" si="381"/>
        <v>783.31</v>
      </c>
      <c r="X2208" s="679">
        <f t="shared" ca="1" si="382"/>
        <v>1312.2200000000003</v>
      </c>
      <c r="Y2208" s="679">
        <f t="shared" ca="1" si="382"/>
        <v>0</v>
      </c>
      <c r="Z2208" s="679">
        <f t="shared" ca="1" si="382"/>
        <v>0</v>
      </c>
      <c r="AA2208" t="str">
        <f t="shared" si="378"/>
        <v>ASR_Financial_Report_SHP21Final</v>
      </c>
      <c r="AB2208" s="960">
        <f t="shared" si="379"/>
        <v>44658</v>
      </c>
      <c r="AC2208" t="str">
        <f t="shared" si="380"/>
        <v>Unaudited</v>
      </c>
    </row>
    <row r="2209" spans="1:29" x14ac:dyDescent="0.25">
      <c r="A2209" t="s">
        <v>420</v>
      </c>
      <c r="B2209" t="s">
        <v>1366</v>
      </c>
      <c r="C2209" t="s">
        <v>1367</v>
      </c>
      <c r="D2209">
        <v>1900</v>
      </c>
      <c r="E2209" s="960">
        <v>1</v>
      </c>
      <c r="F2209" t="s">
        <v>438</v>
      </c>
      <c r="G2209" s="960">
        <v>91</v>
      </c>
      <c r="H2209" t="s">
        <v>385</v>
      </c>
      <c r="I2209" s="940" t="s">
        <v>488</v>
      </c>
      <c r="J2209" s="940" t="s">
        <v>444</v>
      </c>
      <c r="K2209" s="940" t="s">
        <v>53</v>
      </c>
      <c r="L2209" s="940">
        <v>3.3</v>
      </c>
      <c r="M2209" s="965" t="s">
        <v>54</v>
      </c>
      <c r="N2209" s="679">
        <f t="shared" ca="1" si="382"/>
        <v>421120.28000000009</v>
      </c>
      <c r="O2209" s="679">
        <f t="shared" ca="1" si="382"/>
        <v>379218.51</v>
      </c>
      <c r="P2209" s="679">
        <f t="shared" ca="1" si="382"/>
        <v>10666.61</v>
      </c>
      <c r="Q2209" s="679">
        <f t="shared" ca="1" si="382"/>
        <v>18479.78</v>
      </c>
      <c r="R2209" s="679">
        <f t="shared" ca="1" si="382"/>
        <v>5690.3499999999995</v>
      </c>
      <c r="S2209" s="679">
        <f t="shared" ca="1" si="382"/>
        <v>2308.5700000000002</v>
      </c>
      <c r="T2209" s="679">
        <f t="shared" ca="1" si="382"/>
        <v>2263.9499999999998</v>
      </c>
      <c r="U2209" s="679">
        <f t="shared" ca="1" si="382"/>
        <v>0</v>
      </c>
      <c r="V2209" s="679">
        <f t="shared" ca="1" si="382"/>
        <v>1853.59</v>
      </c>
      <c r="W2209" s="679">
        <f t="shared" ca="1" si="381"/>
        <v>0</v>
      </c>
      <c r="X2209" s="679">
        <f t="shared" ca="1" si="382"/>
        <v>326.52999999999997</v>
      </c>
      <c r="Y2209" s="679">
        <f t="shared" ca="1" si="382"/>
        <v>312.39</v>
      </c>
      <c r="Z2209" s="679">
        <f t="shared" ca="1" si="382"/>
        <v>0</v>
      </c>
      <c r="AA2209" t="str">
        <f t="shared" si="378"/>
        <v>ASR_Financial_Report_SHP21Final</v>
      </c>
      <c r="AB2209" s="960">
        <f t="shared" si="379"/>
        <v>44658</v>
      </c>
      <c r="AC2209" t="str">
        <f t="shared" si="380"/>
        <v>Unaudited</v>
      </c>
    </row>
    <row r="2210" spans="1:29" x14ac:dyDescent="0.25">
      <c r="A2210" t="s">
        <v>420</v>
      </c>
      <c r="B2210" t="s">
        <v>1366</v>
      </c>
      <c r="C2210" t="s">
        <v>1367</v>
      </c>
      <c r="D2210">
        <v>1900</v>
      </c>
      <c r="E2210" s="960">
        <v>1</v>
      </c>
      <c r="F2210" t="s">
        <v>438</v>
      </c>
      <c r="G2210" s="960">
        <v>91</v>
      </c>
      <c r="H2210" t="s">
        <v>385</v>
      </c>
      <c r="I2210" s="940" t="s">
        <v>488</v>
      </c>
      <c r="J2210" s="940" t="s">
        <v>444</v>
      </c>
      <c r="K2210" s="940" t="s">
        <v>53</v>
      </c>
      <c r="L2210" s="940" t="s">
        <v>44</v>
      </c>
      <c r="M2210" s="965" t="s">
        <v>153</v>
      </c>
      <c r="N2210" s="679">
        <f t="shared" ca="1" si="382"/>
        <v>0</v>
      </c>
      <c r="O2210" s="679">
        <f t="shared" ca="1" si="382"/>
        <v>0</v>
      </c>
      <c r="P2210" s="679">
        <f t="shared" ca="1" si="382"/>
        <v>0</v>
      </c>
      <c r="Q2210" s="679">
        <f t="shared" ca="1" si="382"/>
        <v>0</v>
      </c>
      <c r="R2210" s="679">
        <f t="shared" ca="1" si="382"/>
        <v>0</v>
      </c>
      <c r="S2210" s="679">
        <f t="shared" ca="1" si="382"/>
        <v>0</v>
      </c>
      <c r="T2210" s="679">
        <f t="shared" ca="1" si="382"/>
        <v>0</v>
      </c>
      <c r="U2210" s="679">
        <f t="shared" ca="1" si="382"/>
        <v>0</v>
      </c>
      <c r="V2210" s="679">
        <f t="shared" ca="1" si="382"/>
        <v>0</v>
      </c>
      <c r="W2210" s="679">
        <f t="shared" ca="1" si="381"/>
        <v>0</v>
      </c>
      <c r="X2210" s="679">
        <f t="shared" ca="1" si="382"/>
        <v>0</v>
      </c>
      <c r="Y2210" s="679">
        <f t="shared" ca="1" si="382"/>
        <v>0</v>
      </c>
      <c r="Z2210" s="679">
        <f t="shared" ca="1" si="382"/>
        <v>0</v>
      </c>
      <c r="AA2210" t="str">
        <f t="shared" si="378"/>
        <v>ASR_Financial_Report_SHP21Final</v>
      </c>
      <c r="AB2210" s="960">
        <f t="shared" si="379"/>
        <v>44658</v>
      </c>
      <c r="AC2210" t="str">
        <f t="shared" si="380"/>
        <v>Unaudited</v>
      </c>
    </row>
    <row r="2211" spans="1:29" x14ac:dyDescent="0.25">
      <c r="A2211" t="s">
        <v>420</v>
      </c>
      <c r="B2211" t="s">
        <v>1366</v>
      </c>
      <c r="C2211" t="s">
        <v>1367</v>
      </c>
      <c r="D2211">
        <v>1900</v>
      </c>
      <c r="E2211" s="960">
        <v>1</v>
      </c>
      <c r="F2211" t="s">
        <v>438</v>
      </c>
      <c r="G2211" s="960">
        <v>91</v>
      </c>
      <c r="H2211" t="s">
        <v>385</v>
      </c>
      <c r="I2211" s="940" t="s">
        <v>488</v>
      </c>
      <c r="J2211" s="940" t="s">
        <v>444</v>
      </c>
      <c r="K2211" s="940" t="s">
        <v>53</v>
      </c>
      <c r="L2211" s="940" t="s">
        <v>41</v>
      </c>
      <c r="M2211" s="965" t="s">
        <v>52</v>
      </c>
      <c r="N2211" s="679">
        <f t="shared" ca="1" si="382"/>
        <v>7100520.67002293</v>
      </c>
      <c r="O2211" s="679">
        <f t="shared" ca="1" si="382"/>
        <v>6169647.1500232099</v>
      </c>
      <c r="P2211" s="679">
        <f t="shared" ca="1" si="382"/>
        <v>222826.849999856</v>
      </c>
      <c r="Q2211" s="679">
        <f t="shared" ca="1" si="382"/>
        <v>448703.55999992805</v>
      </c>
      <c r="R2211" s="679">
        <f t="shared" ca="1" si="382"/>
        <v>167350.569999928</v>
      </c>
      <c r="S2211" s="679">
        <f t="shared" ca="1" si="382"/>
        <v>52443.6400000086</v>
      </c>
      <c r="T2211" s="679">
        <f t="shared" ca="1" si="382"/>
        <v>10430.489999999951</v>
      </c>
      <c r="U2211" s="679">
        <f t="shared" ca="1" si="382"/>
        <v>707.60000000000105</v>
      </c>
      <c r="V2211" s="679">
        <f t="shared" ca="1" si="382"/>
        <v>12851.0200000001</v>
      </c>
      <c r="W2211" s="679">
        <f t="shared" ca="1" si="381"/>
        <v>2456.5899999999901</v>
      </c>
      <c r="X2211" s="679">
        <f t="shared" ca="1" si="382"/>
        <v>9261.1599999995906</v>
      </c>
      <c r="Y2211" s="679">
        <f t="shared" ca="1" si="382"/>
        <v>3842.04000000009</v>
      </c>
      <c r="Z2211" s="679">
        <f t="shared" ca="1" si="382"/>
        <v>0</v>
      </c>
      <c r="AA2211" t="str">
        <f t="shared" si="378"/>
        <v>ASR_Financial_Report_SHP21Final</v>
      </c>
      <c r="AB2211" s="960">
        <f t="shared" si="379"/>
        <v>44658</v>
      </c>
      <c r="AC2211" t="str">
        <f t="shared" si="380"/>
        <v>Unaudited</v>
      </c>
    </row>
    <row r="2212" spans="1:29" x14ac:dyDescent="0.25">
      <c r="A2212" t="s">
        <v>420</v>
      </c>
      <c r="B2212" t="s">
        <v>1366</v>
      </c>
      <c r="C2212" t="s">
        <v>1367</v>
      </c>
      <c r="D2212">
        <v>1900</v>
      </c>
      <c r="E2212" s="960">
        <v>1</v>
      </c>
      <c r="F2212" t="s">
        <v>438</v>
      </c>
      <c r="G2212" s="960">
        <v>91</v>
      </c>
      <c r="H2212" t="s">
        <v>385</v>
      </c>
      <c r="I2212" s="940" t="s">
        <v>488</v>
      </c>
      <c r="J2212" s="940" t="s">
        <v>444</v>
      </c>
      <c r="K2212" s="940" t="s">
        <v>53</v>
      </c>
      <c r="L2212" s="940" t="s">
        <v>42</v>
      </c>
      <c r="M2212" s="965" t="s">
        <v>154</v>
      </c>
      <c r="N2212" s="679">
        <f t="shared" ca="1" si="382"/>
        <v>669007.35500380036</v>
      </c>
      <c r="O2212" s="679">
        <f t="shared" ca="1" si="382"/>
        <v>626761.42132396204</v>
      </c>
      <c r="P2212" s="679">
        <f t="shared" ca="1" si="382"/>
        <v>32376.971295052059</v>
      </c>
      <c r="Q2212" s="679">
        <f t="shared" ca="1" si="382"/>
        <v>342.15565995558393</v>
      </c>
      <c r="R2212" s="679">
        <f t="shared" ca="1" si="382"/>
        <v>134.0132592165707</v>
      </c>
      <c r="S2212" s="679">
        <f t="shared" ca="1" si="382"/>
        <v>-2806.1234067182586</v>
      </c>
      <c r="T2212" s="679">
        <f t="shared" ca="1" si="382"/>
        <v>10339.156968383657</v>
      </c>
      <c r="U2212" s="679">
        <f t="shared" ca="1" si="382"/>
        <v>-45.087454354198094</v>
      </c>
      <c r="V2212" s="679">
        <f t="shared" ca="1" si="382"/>
        <v>19.81017773789323</v>
      </c>
      <c r="W2212" s="679">
        <f t="shared" ca="1" si="381"/>
        <v>12.274056922975092</v>
      </c>
      <c r="X2212" s="679">
        <f t="shared" ca="1" si="382"/>
        <v>601.0832159071482</v>
      </c>
      <c r="Y2212" s="679">
        <f t="shared" ca="1" si="382"/>
        <v>1271.6799077348708</v>
      </c>
      <c r="Z2212" s="679">
        <f t="shared" ca="1" si="382"/>
        <v>0</v>
      </c>
      <c r="AA2212" t="str">
        <f t="shared" si="378"/>
        <v>ASR_Financial_Report_SHP21Final</v>
      </c>
      <c r="AB2212" s="960">
        <f t="shared" si="379"/>
        <v>44658</v>
      </c>
      <c r="AC2212" t="str">
        <f t="shared" si="380"/>
        <v>Unaudited</v>
      </c>
    </row>
    <row r="2213" spans="1:29" x14ac:dyDescent="0.25">
      <c r="A2213" t="s">
        <v>420</v>
      </c>
      <c r="B2213" t="s">
        <v>1366</v>
      </c>
      <c r="C2213" t="s">
        <v>1367</v>
      </c>
      <c r="D2213">
        <v>1900</v>
      </c>
      <c r="E2213" s="960">
        <v>1</v>
      </c>
      <c r="F2213" t="s">
        <v>438</v>
      </c>
      <c r="G2213" s="960">
        <v>91</v>
      </c>
      <c r="H2213" t="s">
        <v>385</v>
      </c>
      <c r="I2213" s="940" t="s">
        <v>488</v>
      </c>
      <c r="J2213" s="940" t="s">
        <v>444</v>
      </c>
      <c r="K2213" s="940" t="s">
        <v>53</v>
      </c>
      <c r="L2213" s="948" t="s">
        <v>43</v>
      </c>
      <c r="M2213" s="963" t="s">
        <v>462</v>
      </c>
      <c r="N2213" s="679">
        <f t="shared" ca="1" si="382"/>
        <v>0</v>
      </c>
      <c r="O2213" s="679">
        <f t="shared" ca="1" si="382"/>
        <v>0</v>
      </c>
      <c r="P2213" s="679">
        <f t="shared" ca="1" si="382"/>
        <v>0</v>
      </c>
      <c r="Q2213" s="679">
        <f t="shared" ca="1" si="382"/>
        <v>0</v>
      </c>
      <c r="R2213" s="679">
        <f t="shared" ca="1" si="382"/>
        <v>0</v>
      </c>
      <c r="S2213" s="679">
        <f t="shared" ca="1" si="382"/>
        <v>0</v>
      </c>
      <c r="T2213" s="679">
        <f t="shared" ca="1" si="382"/>
        <v>0</v>
      </c>
      <c r="U2213" s="679">
        <f t="shared" ca="1" si="382"/>
        <v>0</v>
      </c>
      <c r="V2213" s="679">
        <f t="shared" ca="1" si="382"/>
        <v>0</v>
      </c>
      <c r="W2213" s="679">
        <f t="shared" ca="1" si="381"/>
        <v>0</v>
      </c>
      <c r="X2213" s="679">
        <f t="shared" ca="1" si="382"/>
        <v>0</v>
      </c>
      <c r="Y2213" s="679">
        <f t="shared" ca="1" si="382"/>
        <v>0</v>
      </c>
      <c r="Z2213" s="679">
        <f t="shared" ca="1" si="382"/>
        <v>0</v>
      </c>
      <c r="AA2213" t="str">
        <f t="shared" si="378"/>
        <v>ASR_Financial_Report_SHP21Final</v>
      </c>
      <c r="AB2213" s="960">
        <f t="shared" si="379"/>
        <v>44658</v>
      </c>
      <c r="AC2213" t="str">
        <f t="shared" si="380"/>
        <v>Unaudited</v>
      </c>
    </row>
    <row r="2214" spans="1:29" x14ac:dyDescent="0.25">
      <c r="A2214" t="s">
        <v>420</v>
      </c>
      <c r="B2214" t="s">
        <v>1366</v>
      </c>
      <c r="C2214" t="s">
        <v>1367</v>
      </c>
      <c r="D2214">
        <v>1900</v>
      </c>
      <c r="E2214" s="960">
        <v>1</v>
      </c>
      <c r="F2214" t="s">
        <v>438</v>
      </c>
      <c r="G2214" s="960">
        <v>91</v>
      </c>
      <c r="H2214" t="s">
        <v>385</v>
      </c>
      <c r="I2214" s="965" t="s">
        <v>488</v>
      </c>
      <c r="J2214" s="965" t="s">
        <v>444</v>
      </c>
      <c r="K2214" s="965" t="s">
        <v>901</v>
      </c>
      <c r="L2214" s="940" t="s">
        <v>902</v>
      </c>
      <c r="M2214" s="965" t="s">
        <v>901</v>
      </c>
      <c r="N2214" s="679">
        <f t="shared" ca="1" si="382"/>
        <v>1918303.43</v>
      </c>
      <c r="O2214" s="679">
        <f t="shared" ca="1" si="382"/>
        <v>1798097.5</v>
      </c>
      <c r="P2214" s="679">
        <f t="shared" ca="1" si="382"/>
        <v>82375.14</v>
      </c>
      <c r="Q2214" s="679">
        <f t="shared" ca="1" si="382"/>
        <v>24358.02</v>
      </c>
      <c r="R2214" s="679">
        <f t="shared" ca="1" si="382"/>
        <v>11213.2</v>
      </c>
      <c r="S2214" s="679">
        <f t="shared" ca="1" si="382"/>
        <v>0</v>
      </c>
      <c r="T2214" s="679">
        <f t="shared" ca="1" si="382"/>
        <v>0</v>
      </c>
      <c r="U2214" s="679">
        <f t="shared" ca="1" si="382"/>
        <v>0</v>
      </c>
      <c r="V2214" s="679">
        <f t="shared" ca="1" si="382"/>
        <v>2259.5700000000002</v>
      </c>
      <c r="W2214" s="679">
        <f t="shared" ca="1" si="381"/>
        <v>0</v>
      </c>
      <c r="X2214" s="679">
        <f t="shared" ca="1" si="382"/>
        <v>0</v>
      </c>
      <c r="Y2214" s="679">
        <f t="shared" ca="1" si="382"/>
        <v>0</v>
      </c>
      <c r="Z2214" s="679">
        <f t="shared" ca="1" si="382"/>
        <v>0</v>
      </c>
      <c r="AA2214" t="str">
        <f t="shared" si="378"/>
        <v>ASR_Financial_Report_SHP21Final</v>
      </c>
      <c r="AB2214" s="960">
        <f t="shared" si="379"/>
        <v>44658</v>
      </c>
      <c r="AC2214" t="str">
        <f t="shared" si="380"/>
        <v>Unaudited</v>
      </c>
    </row>
    <row r="2215" spans="1:29" x14ac:dyDescent="0.25">
      <c r="A2215" t="s">
        <v>420</v>
      </c>
      <c r="B2215" t="s">
        <v>1366</v>
      </c>
      <c r="C2215" t="s">
        <v>1367</v>
      </c>
      <c r="D2215">
        <v>1900</v>
      </c>
      <c r="E2215" s="960">
        <v>1</v>
      </c>
      <c r="F2215" t="s">
        <v>438</v>
      </c>
      <c r="G2215" s="960">
        <v>91</v>
      </c>
      <c r="H2215" t="s">
        <v>385</v>
      </c>
      <c r="I2215" s="940" t="s">
        <v>488</v>
      </c>
      <c r="J2215" s="940" t="s">
        <v>444</v>
      </c>
      <c r="K2215" s="940" t="s">
        <v>901</v>
      </c>
      <c r="L2215" s="940" t="s">
        <v>903</v>
      </c>
      <c r="M2215" s="965" t="s">
        <v>906</v>
      </c>
      <c r="N2215" s="679">
        <f t="shared" ca="1" si="382"/>
        <v>78673.694346348537</v>
      </c>
      <c r="O2215" s="679">
        <f t="shared" ca="1" si="382"/>
        <v>75223.669556001638</v>
      </c>
      <c r="P2215" s="679">
        <f t="shared" ca="1" si="382"/>
        <v>3446.1759226011745</v>
      </c>
      <c r="Q2215" s="679">
        <f t="shared" ca="1" si="382"/>
        <v>2.4667470705084718</v>
      </c>
      <c r="R2215" s="679">
        <f t="shared" ca="1" si="382"/>
        <v>1.1640518795833206</v>
      </c>
      <c r="S2215" s="679">
        <f t="shared" ca="1" si="382"/>
        <v>0</v>
      </c>
      <c r="T2215" s="679">
        <f t="shared" ca="1" si="382"/>
        <v>0</v>
      </c>
      <c r="U2215" s="679">
        <f t="shared" ca="1" si="382"/>
        <v>0</v>
      </c>
      <c r="V2215" s="679">
        <f t="shared" ca="1" si="382"/>
        <v>0.21806879562395792</v>
      </c>
      <c r="W2215" s="679">
        <f t="shared" ca="1" si="381"/>
        <v>0</v>
      </c>
      <c r="X2215" s="679">
        <f t="shared" ca="1" si="382"/>
        <v>0</v>
      </c>
      <c r="Y2215" s="679">
        <f t="shared" ca="1" si="382"/>
        <v>0</v>
      </c>
      <c r="Z2215" s="679">
        <f t="shared" ca="1" si="382"/>
        <v>0</v>
      </c>
      <c r="AA2215" t="str">
        <f t="shared" si="378"/>
        <v>ASR_Financial_Report_SHP21Final</v>
      </c>
      <c r="AB2215" s="960">
        <f t="shared" si="379"/>
        <v>44658</v>
      </c>
      <c r="AC2215" t="str">
        <f t="shared" si="380"/>
        <v>Unaudited</v>
      </c>
    </row>
    <row r="2216" spans="1:29" x14ac:dyDescent="0.25">
      <c r="A2216" t="s">
        <v>420</v>
      </c>
      <c r="B2216" t="s">
        <v>1366</v>
      </c>
      <c r="C2216" t="s">
        <v>1367</v>
      </c>
      <c r="D2216">
        <v>1900</v>
      </c>
      <c r="E2216" s="960">
        <v>1</v>
      </c>
      <c r="F2216" t="s">
        <v>438</v>
      </c>
      <c r="G2216" s="960">
        <v>91</v>
      </c>
      <c r="H2216" t="s">
        <v>385</v>
      </c>
      <c r="I2216" s="940" t="s">
        <v>488</v>
      </c>
      <c r="J2216" s="940" t="s">
        <v>444</v>
      </c>
      <c r="K2216" s="940" t="s">
        <v>901</v>
      </c>
      <c r="L2216" s="940" t="s">
        <v>904</v>
      </c>
      <c r="M2216" s="965" t="s">
        <v>907</v>
      </c>
      <c r="N2216" s="679">
        <f t="shared" ca="1" si="382"/>
        <v>0</v>
      </c>
      <c r="O2216" s="679">
        <f t="shared" ca="1" si="382"/>
        <v>0</v>
      </c>
      <c r="P2216" s="679">
        <f t="shared" ca="1" si="382"/>
        <v>0</v>
      </c>
      <c r="Q2216" s="679">
        <f t="shared" ca="1" si="382"/>
        <v>0</v>
      </c>
      <c r="R2216" s="679">
        <f t="shared" ca="1" si="382"/>
        <v>0</v>
      </c>
      <c r="S2216" s="679">
        <f t="shared" ca="1" si="382"/>
        <v>0</v>
      </c>
      <c r="T2216" s="679">
        <f t="shared" ca="1" si="382"/>
        <v>0</v>
      </c>
      <c r="U2216" s="679">
        <f t="shared" ca="1" si="382"/>
        <v>0</v>
      </c>
      <c r="V2216" s="679">
        <f t="shared" ca="1" si="382"/>
        <v>0</v>
      </c>
      <c r="W2216" s="679">
        <f t="shared" ca="1" si="381"/>
        <v>0</v>
      </c>
      <c r="X2216" s="679">
        <f t="shared" ca="1" si="382"/>
        <v>0</v>
      </c>
      <c r="Y2216" s="679">
        <f t="shared" ca="1" si="382"/>
        <v>0</v>
      </c>
      <c r="Z2216" s="679">
        <f t="shared" ca="1" si="382"/>
        <v>0</v>
      </c>
      <c r="AA2216" t="str">
        <f t="shared" si="378"/>
        <v>ASR_Financial_Report_SHP21Final</v>
      </c>
      <c r="AB2216" s="960">
        <f t="shared" si="379"/>
        <v>44658</v>
      </c>
      <c r="AC2216" t="str">
        <f t="shared" si="380"/>
        <v>Unaudited</v>
      </c>
    </row>
    <row r="2217" spans="1:29" x14ac:dyDescent="0.25">
      <c r="A2217" t="s">
        <v>420</v>
      </c>
      <c r="B2217" t="s">
        <v>1366</v>
      </c>
      <c r="C2217" t="s">
        <v>1367</v>
      </c>
      <c r="D2217">
        <v>1900</v>
      </c>
      <c r="E2217" s="960">
        <v>1</v>
      </c>
      <c r="F2217" t="s">
        <v>438</v>
      </c>
      <c r="G2217" s="960">
        <v>91</v>
      </c>
      <c r="H2217" t="s">
        <v>385</v>
      </c>
      <c r="I2217" s="940" t="s">
        <v>488</v>
      </c>
      <c r="J2217" s="940" t="s">
        <v>444</v>
      </c>
      <c r="K2217" s="940" t="s">
        <v>445</v>
      </c>
      <c r="L2217" s="940">
        <v>5.0999999999999996</v>
      </c>
      <c r="M2217" s="965" t="s">
        <v>37</v>
      </c>
      <c r="N2217" s="679">
        <f t="shared" ca="1" si="382"/>
        <v>4155434.4299999997</v>
      </c>
      <c r="O2217" s="679">
        <f t="shared" ca="1" si="382"/>
        <v>2068494.8299999998</v>
      </c>
      <c r="P2217" s="679">
        <f t="shared" ca="1" si="382"/>
        <v>867530.05999999994</v>
      </c>
      <c r="Q2217" s="679">
        <f t="shared" ca="1" si="382"/>
        <v>334868.01999999996</v>
      </c>
      <c r="R2217" s="679">
        <f t="shared" ca="1" si="382"/>
        <v>652468.44000000006</v>
      </c>
      <c r="S2217" s="679">
        <f t="shared" ca="1" si="382"/>
        <v>37297.14</v>
      </c>
      <c r="T2217" s="679">
        <f t="shared" ca="1" si="382"/>
        <v>49517.67</v>
      </c>
      <c r="U2217" s="679">
        <f t="shared" ca="1" si="382"/>
        <v>253.32</v>
      </c>
      <c r="V2217" s="679">
        <f t="shared" ca="1" si="382"/>
        <v>24069.77</v>
      </c>
      <c r="W2217" s="679">
        <f t="shared" ca="1" si="381"/>
        <v>2090.84</v>
      </c>
      <c r="X2217" s="679">
        <f t="shared" ca="1" si="382"/>
        <v>55332.12</v>
      </c>
      <c r="Y2217" s="679">
        <f t="shared" ca="1" si="382"/>
        <v>63512.22</v>
      </c>
      <c r="Z2217" s="679">
        <f t="shared" ca="1" si="382"/>
        <v>0</v>
      </c>
      <c r="AA2217" t="str">
        <f t="shared" si="378"/>
        <v>ASR_Financial_Report_SHP21Final</v>
      </c>
      <c r="AB2217" s="960">
        <f t="shared" si="379"/>
        <v>44658</v>
      </c>
      <c r="AC2217" t="str">
        <f t="shared" si="380"/>
        <v>Unaudited</v>
      </c>
    </row>
    <row r="2218" spans="1:29" ht="30" x14ac:dyDescent="0.25">
      <c r="A2218" t="s">
        <v>420</v>
      </c>
      <c r="B2218" t="s">
        <v>1366</v>
      </c>
      <c r="C2218" t="s">
        <v>1367</v>
      </c>
      <c r="D2218">
        <v>1900</v>
      </c>
      <c r="E2218" s="960">
        <v>1</v>
      </c>
      <c r="F2218" t="s">
        <v>438</v>
      </c>
      <c r="G2218" s="960">
        <v>91</v>
      </c>
      <c r="H2218" t="s">
        <v>385</v>
      </c>
      <c r="I2218" s="940" t="s">
        <v>488</v>
      </c>
      <c r="J2218" s="940" t="s">
        <v>444</v>
      </c>
      <c r="K2218" s="940" t="s">
        <v>445</v>
      </c>
      <c r="L2218" s="940">
        <v>5.2</v>
      </c>
      <c r="M2218" s="965" t="s">
        <v>303</v>
      </c>
      <c r="N2218" s="679">
        <f t="shared" ca="1" si="382"/>
        <v>0</v>
      </c>
      <c r="O2218" s="679">
        <f t="shared" ca="1" si="382"/>
        <v>0</v>
      </c>
      <c r="P2218" s="679">
        <f t="shared" ca="1" si="382"/>
        <v>0</v>
      </c>
      <c r="Q2218" s="679">
        <f t="shared" ca="1" si="382"/>
        <v>0</v>
      </c>
      <c r="R2218" s="679">
        <f t="shared" ca="1" si="382"/>
        <v>0</v>
      </c>
      <c r="S2218" s="679">
        <f t="shared" ca="1" si="382"/>
        <v>0</v>
      </c>
      <c r="T2218" s="679">
        <f t="shared" ca="1" si="382"/>
        <v>0</v>
      </c>
      <c r="U2218" s="679">
        <f t="shared" ca="1" si="382"/>
        <v>0</v>
      </c>
      <c r="V2218" s="679">
        <f t="shared" ca="1" si="382"/>
        <v>0</v>
      </c>
      <c r="W2218" s="679">
        <f t="shared" ca="1" si="381"/>
        <v>0</v>
      </c>
      <c r="X2218" s="679">
        <f t="shared" ca="1" si="382"/>
        <v>0</v>
      </c>
      <c r="Y2218" s="679">
        <f t="shared" ca="1" si="382"/>
        <v>0</v>
      </c>
      <c r="Z2218" s="679">
        <f t="shared" ca="1" si="382"/>
        <v>0</v>
      </c>
      <c r="AA2218" t="str">
        <f t="shared" si="378"/>
        <v>ASR_Financial_Report_SHP21Final</v>
      </c>
      <c r="AB2218" s="960">
        <f t="shared" si="379"/>
        <v>44658</v>
      </c>
      <c r="AC2218" t="str">
        <f t="shared" si="380"/>
        <v>Unaudited</v>
      </c>
    </row>
    <row r="2219" spans="1:29" ht="30" x14ac:dyDescent="0.25">
      <c r="A2219" t="s">
        <v>420</v>
      </c>
      <c r="B2219" t="s">
        <v>1366</v>
      </c>
      <c r="C2219" t="s">
        <v>1367</v>
      </c>
      <c r="D2219">
        <v>1900</v>
      </c>
      <c r="E2219" s="960">
        <v>1</v>
      </c>
      <c r="F2219" t="s">
        <v>438</v>
      </c>
      <c r="G2219" s="960">
        <v>91</v>
      </c>
      <c r="H2219" t="s">
        <v>385</v>
      </c>
      <c r="I2219" s="940" t="s">
        <v>488</v>
      </c>
      <c r="J2219" s="940" t="s">
        <v>444</v>
      </c>
      <c r="K2219" s="940" t="s">
        <v>445</v>
      </c>
      <c r="L2219" s="940">
        <v>5.3</v>
      </c>
      <c r="M2219" s="965" t="s">
        <v>304</v>
      </c>
      <c r="N2219" s="679">
        <f t="shared" ca="1" si="382"/>
        <v>31767.44689119123</v>
      </c>
      <c r="O2219" s="679">
        <f t="shared" ca="1" si="382"/>
        <v>16200.178548960239</v>
      </c>
      <c r="P2219" s="679">
        <f t="shared" ca="1" si="382"/>
        <v>6466.5938902057451</v>
      </c>
      <c r="Q2219" s="679">
        <f t="shared" ca="1" si="382"/>
        <v>2736.8931054926643</v>
      </c>
      <c r="R2219" s="679">
        <f t="shared" ca="1" si="382"/>
        <v>5403.5644003905072</v>
      </c>
      <c r="S2219" s="679">
        <f t="shared" ca="1" si="382"/>
        <v>361.90337127444701</v>
      </c>
      <c r="T2219" s="679">
        <f t="shared" ca="1" si="382"/>
        <v>377.30346738338892</v>
      </c>
      <c r="U2219" s="679">
        <f t="shared" ca="1" si="382"/>
        <v>2.6307686746641301</v>
      </c>
      <c r="V2219" s="679">
        <f t="shared" ca="1" si="382"/>
        <v>199.41366052743632</v>
      </c>
      <c r="W2219" s="679">
        <f t="shared" ca="1" si="381"/>
        <v>14.871275051036722</v>
      </c>
      <c r="X2219" s="679">
        <f t="shared" ca="1" si="382"/>
        <v>3.9643830016374197</v>
      </c>
      <c r="Y2219" s="679">
        <f t="shared" ca="1" si="382"/>
        <v>0.13002022946370401</v>
      </c>
      <c r="Z2219" s="679">
        <f t="shared" ca="1" si="382"/>
        <v>0</v>
      </c>
      <c r="AA2219" t="str">
        <f t="shared" si="378"/>
        <v>ASR_Financial_Report_SHP21Final</v>
      </c>
      <c r="AB2219" s="960">
        <f t="shared" si="379"/>
        <v>44658</v>
      </c>
      <c r="AC2219" t="str">
        <f t="shared" si="380"/>
        <v>Unaudited</v>
      </c>
    </row>
    <row r="2220" spans="1:29" x14ac:dyDescent="0.25">
      <c r="A2220" t="s">
        <v>420</v>
      </c>
      <c r="B2220" t="s">
        <v>1366</v>
      </c>
      <c r="C2220" t="s">
        <v>1367</v>
      </c>
      <c r="D2220">
        <v>1900</v>
      </c>
      <c r="E2220" s="960">
        <v>1</v>
      </c>
      <c r="F2220" t="s">
        <v>438</v>
      </c>
      <c r="G2220" s="960">
        <v>91</v>
      </c>
      <c r="H2220" t="s">
        <v>385</v>
      </c>
      <c r="I2220" s="940" t="s">
        <v>488</v>
      </c>
      <c r="J2220" s="940" t="s">
        <v>444</v>
      </c>
      <c r="K2220" s="940" t="s">
        <v>445</v>
      </c>
      <c r="L2220" s="940" t="s">
        <v>82</v>
      </c>
      <c r="M2220" s="965" t="s">
        <v>453</v>
      </c>
      <c r="N2220" s="679">
        <f t="shared" ca="1" si="382"/>
        <v>0</v>
      </c>
      <c r="O2220" s="679">
        <f t="shared" ca="1" si="382"/>
        <v>0</v>
      </c>
      <c r="P2220" s="679">
        <f t="shared" ca="1" si="382"/>
        <v>0</v>
      </c>
      <c r="Q2220" s="679">
        <f t="shared" ca="1" si="382"/>
        <v>0</v>
      </c>
      <c r="R2220" s="679">
        <f t="shared" ca="1" si="382"/>
        <v>0</v>
      </c>
      <c r="S2220" s="679">
        <f t="shared" ca="1" si="382"/>
        <v>0</v>
      </c>
      <c r="T2220" s="679">
        <f t="shared" ca="1" si="382"/>
        <v>0</v>
      </c>
      <c r="U2220" s="679">
        <f t="shared" ca="1" si="382"/>
        <v>0</v>
      </c>
      <c r="V2220" s="679">
        <f t="shared" ca="1" si="382"/>
        <v>0</v>
      </c>
      <c r="W2220" s="679">
        <f t="shared" ca="1" si="381"/>
        <v>0</v>
      </c>
      <c r="X2220" s="679">
        <f t="shared" ca="1" si="382"/>
        <v>0</v>
      </c>
      <c r="Y2220" s="679">
        <f t="shared" ca="1" si="382"/>
        <v>0</v>
      </c>
      <c r="Z2220" s="679">
        <f t="shared" ca="1" si="382"/>
        <v>0</v>
      </c>
      <c r="AA2220" t="str">
        <f t="shared" si="378"/>
        <v>ASR_Financial_Report_SHP21Final</v>
      </c>
      <c r="AB2220" s="960">
        <f t="shared" si="379"/>
        <v>44658</v>
      </c>
      <c r="AC2220" t="str">
        <f t="shared" si="380"/>
        <v>Unaudited</v>
      </c>
    </row>
    <row r="2221" spans="1:29" x14ac:dyDescent="0.25">
      <c r="A2221" t="s">
        <v>420</v>
      </c>
      <c r="B2221" t="s">
        <v>1366</v>
      </c>
      <c r="C2221" t="s">
        <v>1367</v>
      </c>
      <c r="D2221">
        <v>1900</v>
      </c>
      <c r="E2221" s="960">
        <v>1</v>
      </c>
      <c r="F2221" t="s">
        <v>438</v>
      </c>
      <c r="G2221" s="960">
        <v>91</v>
      </c>
      <c r="H2221" t="s">
        <v>385</v>
      </c>
      <c r="I2221" s="940" t="s">
        <v>488</v>
      </c>
      <c r="J2221" s="940" t="s">
        <v>444</v>
      </c>
      <c r="K2221" s="940" t="s">
        <v>446</v>
      </c>
      <c r="L2221" s="948">
        <v>6.1</v>
      </c>
      <c r="M2221" s="963" t="s">
        <v>18</v>
      </c>
      <c r="N2221" s="679">
        <f t="shared" ca="1" si="382"/>
        <v>0</v>
      </c>
      <c r="O2221" s="679">
        <f t="shared" ca="1" si="382"/>
        <v>0</v>
      </c>
      <c r="P2221" s="679">
        <f t="shared" ca="1" si="382"/>
        <v>0</v>
      </c>
      <c r="Q2221" s="679">
        <f t="shared" ca="1" si="382"/>
        <v>0</v>
      </c>
      <c r="R2221" s="679">
        <f t="shared" ca="1" si="382"/>
        <v>0</v>
      </c>
      <c r="S2221" s="679">
        <f t="shared" ca="1" si="382"/>
        <v>0</v>
      </c>
      <c r="T2221" s="679">
        <f t="shared" ca="1" si="382"/>
        <v>0</v>
      </c>
      <c r="U2221" s="679">
        <f t="shared" ca="1" si="382"/>
        <v>0</v>
      </c>
      <c r="V2221" s="679">
        <f t="shared" ca="1" si="382"/>
        <v>0</v>
      </c>
      <c r="W2221" s="679">
        <f t="shared" ca="1" si="381"/>
        <v>0</v>
      </c>
      <c r="X2221" s="679">
        <f t="shared" ca="1" si="382"/>
        <v>0</v>
      </c>
      <c r="Y2221" s="679">
        <f t="shared" ca="1" si="382"/>
        <v>0</v>
      </c>
      <c r="Z2221" s="679">
        <f t="shared" ca="1" si="382"/>
        <v>0</v>
      </c>
      <c r="AA2221" t="str">
        <f t="shared" si="378"/>
        <v>ASR_Financial_Report_SHP21Final</v>
      </c>
      <c r="AB2221" s="960">
        <f t="shared" si="379"/>
        <v>44658</v>
      </c>
      <c r="AC2221" t="str">
        <f t="shared" si="380"/>
        <v>Unaudited</v>
      </c>
    </row>
    <row r="2222" spans="1:29" x14ac:dyDescent="0.25">
      <c r="A2222" t="s">
        <v>420</v>
      </c>
      <c r="B2222" t="s">
        <v>1366</v>
      </c>
      <c r="C2222" t="s">
        <v>1367</v>
      </c>
      <c r="D2222">
        <v>1900</v>
      </c>
      <c r="E2222" s="960">
        <v>1</v>
      </c>
      <c r="F2222" t="s">
        <v>438</v>
      </c>
      <c r="G2222" s="960">
        <v>91</v>
      </c>
      <c r="H2222" t="s">
        <v>385</v>
      </c>
      <c r="I2222" s="940" t="s">
        <v>488</v>
      </c>
      <c r="J2222" s="940" t="s">
        <v>444</v>
      </c>
      <c r="K2222" s="940" t="s">
        <v>446</v>
      </c>
      <c r="L2222" s="940">
        <v>6.2</v>
      </c>
      <c r="M2222" s="965" t="s">
        <v>19</v>
      </c>
      <c r="N2222" s="679">
        <f t="shared" ca="1" si="382"/>
        <v>0</v>
      </c>
      <c r="O2222" s="679">
        <f t="shared" ca="1" si="382"/>
        <v>0</v>
      </c>
      <c r="P2222" s="679">
        <f t="shared" ca="1" si="382"/>
        <v>0</v>
      </c>
      <c r="Q2222" s="679">
        <f t="shared" ca="1" si="382"/>
        <v>0</v>
      </c>
      <c r="R2222" s="679">
        <f t="shared" ca="1" si="382"/>
        <v>0</v>
      </c>
      <c r="S2222" s="679">
        <f t="shared" ca="1" si="382"/>
        <v>0</v>
      </c>
      <c r="T2222" s="679">
        <f t="shared" ca="1" si="382"/>
        <v>0</v>
      </c>
      <c r="U2222" s="679">
        <f t="shared" ca="1" si="382"/>
        <v>0</v>
      </c>
      <c r="V2222" s="679">
        <f t="shared" ca="1" si="382"/>
        <v>0</v>
      </c>
      <c r="W2222" s="679">
        <f t="shared" ca="1" si="381"/>
        <v>0</v>
      </c>
      <c r="X2222" s="679">
        <f t="shared" ca="1" si="382"/>
        <v>0</v>
      </c>
      <c r="Y2222" s="679">
        <f t="shared" ca="1" si="382"/>
        <v>0</v>
      </c>
      <c r="Z2222" s="679">
        <f t="shared" ca="1" si="382"/>
        <v>0</v>
      </c>
      <c r="AA2222" t="str">
        <f t="shared" si="378"/>
        <v>ASR_Financial_Report_SHP21Final</v>
      </c>
      <c r="AB2222" s="960">
        <f t="shared" si="379"/>
        <v>44658</v>
      </c>
      <c r="AC2222" t="str">
        <f t="shared" si="380"/>
        <v>Unaudited</v>
      </c>
    </row>
    <row r="2223" spans="1:29" x14ac:dyDescent="0.25">
      <c r="A2223" t="s">
        <v>420</v>
      </c>
      <c r="B2223" t="s">
        <v>1366</v>
      </c>
      <c r="C2223" t="s">
        <v>1367</v>
      </c>
      <c r="D2223">
        <v>1900</v>
      </c>
      <c r="E2223" s="960">
        <v>1</v>
      </c>
      <c r="F2223" t="s">
        <v>438</v>
      </c>
      <c r="G2223" s="960">
        <v>91</v>
      </c>
      <c r="H2223" t="s">
        <v>385</v>
      </c>
      <c r="I2223" s="940" t="s">
        <v>488</v>
      </c>
      <c r="J2223" s="940" t="s">
        <v>444</v>
      </c>
      <c r="K2223" s="940" t="s">
        <v>446</v>
      </c>
      <c r="L2223" s="940">
        <v>6.3</v>
      </c>
      <c r="M2223" s="965" t="s">
        <v>184</v>
      </c>
      <c r="N2223" s="679">
        <f t="shared" ca="1" si="382"/>
        <v>0</v>
      </c>
      <c r="O2223" s="679">
        <f t="shared" ca="1" si="382"/>
        <v>0</v>
      </c>
      <c r="P2223" s="679">
        <f t="shared" ca="1" si="382"/>
        <v>0</v>
      </c>
      <c r="Q2223" s="679">
        <f t="shared" ca="1" si="382"/>
        <v>0</v>
      </c>
      <c r="R2223" s="679">
        <f t="shared" ca="1" si="382"/>
        <v>0</v>
      </c>
      <c r="S2223" s="679">
        <f t="shared" ca="1" si="382"/>
        <v>0</v>
      </c>
      <c r="T2223" s="679">
        <f t="shared" ca="1" si="382"/>
        <v>0</v>
      </c>
      <c r="U2223" s="679">
        <f t="shared" ca="1" si="382"/>
        <v>0</v>
      </c>
      <c r="V2223" s="679">
        <f t="shared" ca="1" si="382"/>
        <v>0</v>
      </c>
      <c r="W2223" s="679">
        <f t="shared" ca="1" si="381"/>
        <v>0</v>
      </c>
      <c r="X2223" s="679">
        <f t="shared" ca="1" si="382"/>
        <v>0</v>
      </c>
      <c r="Y2223" s="679">
        <f t="shared" ca="1" si="382"/>
        <v>0</v>
      </c>
      <c r="Z2223" s="679">
        <f t="shared" ca="1" si="382"/>
        <v>0</v>
      </c>
      <c r="AA2223" t="str">
        <f t="shared" si="378"/>
        <v>ASR_Financial_Report_SHP21Final</v>
      </c>
      <c r="AB2223" s="960">
        <f t="shared" si="379"/>
        <v>44658</v>
      </c>
      <c r="AC2223" t="str">
        <f t="shared" si="380"/>
        <v>Unaudited</v>
      </c>
    </row>
    <row r="2224" spans="1:29" x14ac:dyDescent="0.25">
      <c r="A2224" t="s">
        <v>420</v>
      </c>
      <c r="B2224" t="s">
        <v>1366</v>
      </c>
      <c r="C2224" t="s">
        <v>1367</v>
      </c>
      <c r="D2224">
        <v>1900</v>
      </c>
      <c r="E2224" s="960">
        <v>1</v>
      </c>
      <c r="F2224" t="s">
        <v>438</v>
      </c>
      <c r="G2224" s="960">
        <v>91</v>
      </c>
      <c r="H2224" t="s">
        <v>385</v>
      </c>
      <c r="I2224" s="940" t="s">
        <v>488</v>
      </c>
      <c r="J2224" s="940" t="s">
        <v>444</v>
      </c>
      <c r="K2224" s="940" t="s">
        <v>446</v>
      </c>
      <c r="L2224" s="940" t="s">
        <v>87</v>
      </c>
      <c r="M2224" s="965" t="s">
        <v>454</v>
      </c>
      <c r="N2224" s="679">
        <f t="shared" ca="1" si="382"/>
        <v>0</v>
      </c>
      <c r="O2224" s="679">
        <f t="shared" ca="1" si="382"/>
        <v>0</v>
      </c>
      <c r="P2224" s="679">
        <f t="shared" ca="1" si="382"/>
        <v>0</v>
      </c>
      <c r="Q2224" s="679">
        <f t="shared" ca="1" si="382"/>
        <v>0</v>
      </c>
      <c r="R2224" s="679">
        <f t="shared" ca="1" si="382"/>
        <v>0</v>
      </c>
      <c r="S2224" s="679">
        <f t="shared" ca="1" si="382"/>
        <v>0</v>
      </c>
      <c r="T2224" s="679">
        <f t="shared" ca="1" si="382"/>
        <v>0</v>
      </c>
      <c r="U2224" s="679">
        <f t="shared" ca="1" si="382"/>
        <v>0</v>
      </c>
      <c r="V2224" s="679">
        <f t="shared" ca="1" si="382"/>
        <v>0</v>
      </c>
      <c r="W2224" s="679">
        <f t="shared" ca="1" si="381"/>
        <v>0</v>
      </c>
      <c r="X2224" s="679">
        <f t="shared" ca="1" si="382"/>
        <v>0</v>
      </c>
      <c r="Y2224" s="679">
        <f t="shared" ca="1" si="382"/>
        <v>0</v>
      </c>
      <c r="Z2224" s="679">
        <f t="shared" ca="1" si="382"/>
        <v>0</v>
      </c>
      <c r="AA2224" t="str">
        <f t="shared" si="378"/>
        <v>ASR_Financial_Report_SHP21Final</v>
      </c>
      <c r="AB2224" s="960">
        <f t="shared" si="379"/>
        <v>44658</v>
      </c>
      <c r="AC2224" t="str">
        <f t="shared" si="380"/>
        <v>Unaudited</v>
      </c>
    </row>
    <row r="2225" spans="1:29" x14ac:dyDescent="0.25">
      <c r="A2225" t="s">
        <v>420</v>
      </c>
      <c r="B2225" t="s">
        <v>1366</v>
      </c>
      <c r="C2225" t="s">
        <v>1367</v>
      </c>
      <c r="D2225">
        <v>1900</v>
      </c>
      <c r="E2225" s="960">
        <v>1</v>
      </c>
      <c r="F2225" t="s">
        <v>438</v>
      </c>
      <c r="G2225" s="960">
        <v>91</v>
      </c>
      <c r="H2225" t="s">
        <v>385</v>
      </c>
      <c r="I2225" s="940" t="s">
        <v>488</v>
      </c>
      <c r="J2225" s="940" t="s">
        <v>444</v>
      </c>
      <c r="K2225" s="940" t="s">
        <v>447</v>
      </c>
      <c r="L2225" s="940">
        <v>7.1</v>
      </c>
      <c r="M2225" s="965" t="s">
        <v>20</v>
      </c>
      <c r="N2225" s="679">
        <f t="shared" ca="1" si="382"/>
        <v>1118983.25</v>
      </c>
      <c r="O2225" s="679">
        <f t="shared" ca="1" si="382"/>
        <v>336439.8</v>
      </c>
      <c r="P2225" s="679">
        <f t="shared" ca="1" si="382"/>
        <v>56000.630000000005</v>
      </c>
      <c r="Q2225" s="679">
        <f t="shared" ca="1" si="382"/>
        <v>251429.01</v>
      </c>
      <c r="R2225" s="679">
        <f t="shared" ca="1" si="382"/>
        <v>202096.48</v>
      </c>
      <c r="S2225" s="679">
        <f t="shared" ca="1" si="382"/>
        <v>102278.72</v>
      </c>
      <c r="T2225" s="679">
        <f t="shared" ca="1" si="382"/>
        <v>3382</v>
      </c>
      <c r="U2225" s="679">
        <f t="shared" ca="1" si="382"/>
        <v>159.72</v>
      </c>
      <c r="V2225" s="679">
        <f t="shared" ca="1" si="382"/>
        <v>17476</v>
      </c>
      <c r="W2225" s="679">
        <f t="shared" ca="1" si="381"/>
        <v>14427.36</v>
      </c>
      <c r="X2225" s="679">
        <f t="shared" ca="1" si="382"/>
        <v>94361.7</v>
      </c>
      <c r="Y2225" s="679">
        <f t="shared" ca="1" si="382"/>
        <v>40931.83</v>
      </c>
      <c r="Z2225" s="679">
        <f t="shared" ca="1" si="382"/>
        <v>0</v>
      </c>
      <c r="AA2225" t="str">
        <f t="shared" si="378"/>
        <v>ASR_Financial_Report_SHP21Final</v>
      </c>
      <c r="AB2225" s="960">
        <f t="shared" si="379"/>
        <v>44658</v>
      </c>
      <c r="AC2225" t="str">
        <f t="shared" si="380"/>
        <v>Unaudited</v>
      </c>
    </row>
    <row r="2226" spans="1:29" x14ac:dyDescent="0.25">
      <c r="A2226" t="s">
        <v>420</v>
      </c>
      <c r="B2226" t="s">
        <v>1366</v>
      </c>
      <c r="C2226" t="s">
        <v>1367</v>
      </c>
      <c r="D2226">
        <v>1900</v>
      </c>
      <c r="E2226" s="960">
        <v>1</v>
      </c>
      <c r="F2226" t="s">
        <v>438</v>
      </c>
      <c r="G2226" s="960">
        <v>91</v>
      </c>
      <c r="H2226" t="s">
        <v>385</v>
      </c>
      <c r="I2226" s="940" t="s">
        <v>488</v>
      </c>
      <c r="J2226" s="940" t="s">
        <v>444</v>
      </c>
      <c r="K2226" s="940" t="s">
        <v>447</v>
      </c>
      <c r="L2226" s="948">
        <v>7.2</v>
      </c>
      <c r="M2226" s="963" t="s">
        <v>21</v>
      </c>
      <c r="N2226" s="679">
        <f t="shared" ca="1" si="382"/>
        <v>0</v>
      </c>
      <c r="O2226" s="679">
        <f t="shared" ca="1" si="382"/>
        <v>0</v>
      </c>
      <c r="P2226" s="679">
        <f t="shared" ca="1" si="382"/>
        <v>0</v>
      </c>
      <c r="Q2226" s="679">
        <f t="shared" ca="1" si="382"/>
        <v>0</v>
      </c>
      <c r="R2226" s="679">
        <f t="shared" ca="1" si="382"/>
        <v>0</v>
      </c>
      <c r="S2226" s="679">
        <f t="shared" ca="1" si="382"/>
        <v>0</v>
      </c>
      <c r="T2226" s="679">
        <f t="shared" ca="1" si="382"/>
        <v>0</v>
      </c>
      <c r="U2226" s="679">
        <f t="shared" ca="1" si="382"/>
        <v>0</v>
      </c>
      <c r="V2226" s="679">
        <f t="shared" ca="1" si="382"/>
        <v>0</v>
      </c>
      <c r="W2226" s="679">
        <f t="shared" ca="1" si="381"/>
        <v>0</v>
      </c>
      <c r="X2226" s="679">
        <f t="shared" ca="1" si="382"/>
        <v>0</v>
      </c>
      <c r="Y2226" s="679">
        <f t="shared" ca="1" si="382"/>
        <v>0</v>
      </c>
      <c r="Z2226" s="679">
        <f t="shared" ca="1" si="382"/>
        <v>0</v>
      </c>
      <c r="AA2226" t="str">
        <f t="shared" si="378"/>
        <v>ASR_Financial_Report_SHP21Final</v>
      </c>
      <c r="AB2226" s="960">
        <f t="shared" si="379"/>
        <v>44658</v>
      </c>
      <c r="AC2226" t="str">
        <f t="shared" si="380"/>
        <v>Unaudited</v>
      </c>
    </row>
    <row r="2227" spans="1:29" x14ac:dyDescent="0.25">
      <c r="A2227" t="s">
        <v>420</v>
      </c>
      <c r="B2227" t="s">
        <v>1366</v>
      </c>
      <c r="C2227" t="s">
        <v>1367</v>
      </c>
      <c r="D2227">
        <v>1900</v>
      </c>
      <c r="E2227" s="960">
        <v>1</v>
      </c>
      <c r="F2227" t="s">
        <v>438</v>
      </c>
      <c r="G2227" s="960">
        <v>91</v>
      </c>
      <c r="H2227" t="s">
        <v>385</v>
      </c>
      <c r="I2227" s="965" t="s">
        <v>488</v>
      </c>
      <c r="J2227" s="965" t="s">
        <v>444</v>
      </c>
      <c r="K2227" s="965" t="s">
        <v>447</v>
      </c>
      <c r="L2227" s="956">
        <v>7.3</v>
      </c>
      <c r="M2227" s="965" t="s">
        <v>155</v>
      </c>
      <c r="N2227" s="679">
        <f t="shared" ca="1" si="382"/>
        <v>8203.8408369923673</v>
      </c>
      <c r="O2227" s="679">
        <f t="shared" ca="1" si="382"/>
        <v>6456.6899589159057</v>
      </c>
      <c r="P2227" s="679">
        <f t="shared" ca="1" si="382"/>
        <v>1102.967801429254</v>
      </c>
      <c r="Q2227" s="679">
        <f t="shared" ca="1" si="382"/>
        <v>273.346220048921</v>
      </c>
      <c r="R2227" s="679">
        <f t="shared" ca="1" si="382"/>
        <v>214.31657360110046</v>
      </c>
      <c r="S2227" s="679">
        <f t="shared" ca="1" si="382"/>
        <v>-414.47959241909933</v>
      </c>
      <c r="T2227" s="679">
        <f t="shared" ca="1" si="382"/>
        <v>139.87397144614275</v>
      </c>
      <c r="U2227" s="679">
        <f t="shared" ca="1" si="382"/>
        <v>-3.4390323873584778</v>
      </c>
      <c r="V2227" s="679">
        <f t="shared" ca="1" si="382"/>
        <v>16.359389032924433</v>
      </c>
      <c r="W2227" s="679">
        <f t="shared" ca="1" si="381"/>
        <v>20.344244380509419</v>
      </c>
      <c r="X2227" s="679">
        <f t="shared" ca="1" si="382"/>
        <v>305.69959716398932</v>
      </c>
      <c r="Y2227" s="679">
        <f t="shared" ca="1" si="382"/>
        <v>92.161705780078051</v>
      </c>
      <c r="Z2227" s="679">
        <f t="shared" ca="1" si="382"/>
        <v>0</v>
      </c>
      <c r="AA2227" t="str">
        <f t="shared" si="378"/>
        <v>ASR_Financial_Report_SHP21Final</v>
      </c>
      <c r="AB2227" s="960">
        <f t="shared" si="379"/>
        <v>44658</v>
      </c>
      <c r="AC2227" t="str">
        <f t="shared" si="380"/>
        <v>Unaudited</v>
      </c>
    </row>
    <row r="2228" spans="1:29" x14ac:dyDescent="0.25">
      <c r="A2228" t="s">
        <v>420</v>
      </c>
      <c r="B2228" t="s">
        <v>1366</v>
      </c>
      <c r="C2228" t="s">
        <v>1367</v>
      </c>
      <c r="D2228">
        <v>1900</v>
      </c>
      <c r="E2228" s="960">
        <v>1</v>
      </c>
      <c r="F2228" t="s">
        <v>438</v>
      </c>
      <c r="G2228" s="960">
        <v>91</v>
      </c>
      <c r="H2228" t="s">
        <v>385</v>
      </c>
      <c r="I2228" s="961" t="s">
        <v>488</v>
      </c>
      <c r="J2228" s="961" t="s">
        <v>444</v>
      </c>
      <c r="K2228" s="961" t="s">
        <v>447</v>
      </c>
      <c r="L2228" s="956" t="s">
        <v>91</v>
      </c>
      <c r="M2228" s="961" t="s">
        <v>455</v>
      </c>
      <c r="N2228" s="679">
        <f t="shared" ca="1" si="382"/>
        <v>0</v>
      </c>
      <c r="O2228" s="679">
        <f t="shared" ca="1" si="382"/>
        <v>0</v>
      </c>
      <c r="P2228" s="679">
        <f t="shared" ca="1" si="382"/>
        <v>0</v>
      </c>
      <c r="Q2228" s="679">
        <f t="shared" ca="1" si="382"/>
        <v>0</v>
      </c>
      <c r="R2228" s="679">
        <f t="shared" ca="1" si="382"/>
        <v>0</v>
      </c>
      <c r="S2228" s="679">
        <f t="shared" ca="1" si="382"/>
        <v>0</v>
      </c>
      <c r="T2228" s="679">
        <f t="shared" ca="1" si="382"/>
        <v>0</v>
      </c>
      <c r="U2228" s="679">
        <f t="shared" ca="1" si="382"/>
        <v>0</v>
      </c>
      <c r="V2228" s="679">
        <f t="shared" ca="1" si="382"/>
        <v>0</v>
      </c>
      <c r="W2228" s="679">
        <f t="shared" ca="1" si="381"/>
        <v>0</v>
      </c>
      <c r="X2228" s="679">
        <f t="shared" ca="1" si="382"/>
        <v>0</v>
      </c>
      <c r="Y2228" s="679">
        <f t="shared" ca="1" si="382"/>
        <v>0</v>
      </c>
      <c r="Z2228" s="679">
        <f t="shared" ca="1" si="382"/>
        <v>0</v>
      </c>
      <c r="AA2228" t="str">
        <f t="shared" si="378"/>
        <v>ASR_Financial_Report_SHP21Final</v>
      </c>
      <c r="AB2228" s="960">
        <f t="shared" si="379"/>
        <v>44658</v>
      </c>
      <c r="AC2228" t="str">
        <f t="shared" si="380"/>
        <v>Unaudited</v>
      </c>
    </row>
    <row r="2229" spans="1:29" x14ac:dyDescent="0.25">
      <c r="A2229" t="s">
        <v>420</v>
      </c>
      <c r="B2229" t="s">
        <v>1366</v>
      </c>
      <c r="C2229" t="s">
        <v>1367</v>
      </c>
      <c r="D2229">
        <v>1900</v>
      </c>
      <c r="E2229" s="960">
        <v>1</v>
      </c>
      <c r="F2229" t="s">
        <v>438</v>
      </c>
      <c r="G2229" s="960">
        <v>91</v>
      </c>
      <c r="H2229" t="s">
        <v>385</v>
      </c>
      <c r="I2229" s="961" t="s">
        <v>488</v>
      </c>
      <c r="J2229" s="961" t="s">
        <v>444</v>
      </c>
      <c r="K2229" s="961" t="s">
        <v>448</v>
      </c>
      <c r="L2229" s="940">
        <v>8.1</v>
      </c>
      <c r="M2229" s="961" t="s">
        <v>22</v>
      </c>
      <c r="N2229" s="679">
        <f t="shared" ca="1" si="382"/>
        <v>23357545.430000093</v>
      </c>
      <c r="O2229" s="679">
        <f t="shared" ca="1" si="382"/>
        <v>8684812.2100001201</v>
      </c>
      <c r="P2229" s="679">
        <f t="shared" ca="1" si="382"/>
        <v>1487628.15</v>
      </c>
      <c r="Q2229" s="679">
        <f t="shared" ref="O2229:Z2252" ca="1" si="383">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6129451.5999999894</v>
      </c>
      <c r="R2229" s="679">
        <f t="shared" ca="1" si="383"/>
        <v>4224860.6399999801</v>
      </c>
      <c r="S2229" s="679">
        <f t="shared" ca="1" si="383"/>
        <v>6814.21</v>
      </c>
      <c r="T2229" s="679">
        <f t="shared" ca="1" si="383"/>
        <v>332710.17</v>
      </c>
      <c r="U2229" s="679">
        <f t="shared" ca="1" si="383"/>
        <v>31.52</v>
      </c>
      <c r="V2229" s="679">
        <f t="shared" ca="1" si="383"/>
        <v>1221475.3799999999</v>
      </c>
      <c r="W2229" s="679">
        <f t="shared" ca="1" si="381"/>
        <v>329828.45</v>
      </c>
      <c r="X2229" s="679">
        <f t="shared" ca="1" si="383"/>
        <v>2264.66</v>
      </c>
      <c r="Y2229" s="679">
        <f t="shared" ca="1" si="383"/>
        <v>937668.44</v>
      </c>
      <c r="Z2229" s="679">
        <f t="shared" ca="1" si="383"/>
        <v>0</v>
      </c>
      <c r="AA2229" t="str">
        <f t="shared" si="378"/>
        <v>ASR_Financial_Report_SHP21Final</v>
      </c>
      <c r="AB2229" s="960">
        <f t="shared" si="379"/>
        <v>44658</v>
      </c>
      <c r="AC2229" t="str">
        <f t="shared" si="380"/>
        <v>Unaudited</v>
      </c>
    </row>
    <row r="2230" spans="1:29" x14ac:dyDescent="0.25">
      <c r="A2230" t="s">
        <v>420</v>
      </c>
      <c r="B2230" t="s">
        <v>1366</v>
      </c>
      <c r="C2230" t="s">
        <v>1367</v>
      </c>
      <c r="D2230">
        <v>1900</v>
      </c>
      <c r="E2230" s="960">
        <v>1</v>
      </c>
      <c r="F2230" t="s">
        <v>438</v>
      </c>
      <c r="G2230" s="960">
        <v>91</v>
      </c>
      <c r="H2230" t="s">
        <v>385</v>
      </c>
      <c r="I2230" s="961" t="s">
        <v>488</v>
      </c>
      <c r="J2230" s="961" t="s">
        <v>444</v>
      </c>
      <c r="K2230" s="961" t="s">
        <v>448</v>
      </c>
      <c r="L2230" s="940" t="s">
        <v>112</v>
      </c>
      <c r="M2230" s="961" t="s">
        <v>443</v>
      </c>
      <c r="N2230" s="679">
        <f t="shared" ref="N2230:N2293" ca="1" si="384">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194205.73</v>
      </c>
      <c r="O2230" s="679">
        <f t="shared" ca="1" si="383"/>
        <v>49941.68</v>
      </c>
      <c r="P2230" s="679">
        <f t="shared" ca="1" si="383"/>
        <v>12909.6</v>
      </c>
      <c r="Q2230" s="679">
        <f t="shared" ca="1" si="383"/>
        <v>39046.6</v>
      </c>
      <c r="R2230" s="679">
        <f t="shared" ca="1" si="383"/>
        <v>84483.85</v>
      </c>
      <c r="S2230" s="679">
        <f t="shared" ca="1" si="383"/>
        <v>0</v>
      </c>
      <c r="T2230" s="679">
        <f t="shared" ca="1" si="383"/>
        <v>0</v>
      </c>
      <c r="U2230" s="679">
        <f t="shared" ca="1" si="383"/>
        <v>0</v>
      </c>
      <c r="V2230" s="679">
        <f t="shared" ca="1" si="383"/>
        <v>7824</v>
      </c>
      <c r="W2230" s="679">
        <f t="shared" ca="1" si="381"/>
        <v>0</v>
      </c>
      <c r="X2230" s="679">
        <f t="shared" ca="1" si="383"/>
        <v>0</v>
      </c>
      <c r="Y2230" s="679">
        <f t="shared" ca="1" si="383"/>
        <v>0</v>
      </c>
      <c r="Z2230" s="679">
        <f t="shared" ca="1" si="383"/>
        <v>0</v>
      </c>
      <c r="AA2230" t="str">
        <f t="shared" si="378"/>
        <v>ASR_Financial_Report_SHP21Final</v>
      </c>
      <c r="AB2230" s="960">
        <f t="shared" si="379"/>
        <v>44658</v>
      </c>
      <c r="AC2230" t="str">
        <f t="shared" si="380"/>
        <v>Unaudited</v>
      </c>
    </row>
    <row r="2231" spans="1:29" x14ac:dyDescent="0.25">
      <c r="A2231" t="s">
        <v>420</v>
      </c>
      <c r="B2231" t="s">
        <v>1366</v>
      </c>
      <c r="C2231" t="s">
        <v>1367</v>
      </c>
      <c r="D2231">
        <v>1900</v>
      </c>
      <c r="E2231" s="960">
        <v>1</v>
      </c>
      <c r="F2231" t="s">
        <v>438</v>
      </c>
      <c r="G2231" s="960">
        <v>91</v>
      </c>
      <c r="H2231" t="s">
        <v>385</v>
      </c>
      <c r="I2231" s="968" t="s">
        <v>488</v>
      </c>
      <c r="J2231" s="968" t="s">
        <v>444</v>
      </c>
      <c r="K2231" s="968" t="s">
        <v>448</v>
      </c>
      <c r="L2231" s="948" t="s">
        <v>114</v>
      </c>
      <c r="M2231" s="968" t="s">
        <v>157</v>
      </c>
      <c r="N2231" s="679">
        <f t="shared" ca="1" si="384"/>
        <v>1837.294870022879</v>
      </c>
      <c r="O2231" s="679">
        <f t="shared" ca="1" si="383"/>
        <v>1700.2673080790046</v>
      </c>
      <c r="P2231" s="679">
        <f t="shared" ca="1" si="383"/>
        <v>0</v>
      </c>
      <c r="Q2231" s="679">
        <f t="shared" ca="1" si="383"/>
        <v>3.4315973005311946</v>
      </c>
      <c r="R2231" s="679">
        <f t="shared" ca="1" si="383"/>
        <v>0</v>
      </c>
      <c r="S2231" s="679">
        <f t="shared" ca="1" si="383"/>
        <v>0</v>
      </c>
      <c r="T2231" s="679">
        <f t="shared" ca="1" si="383"/>
        <v>132.68434573976947</v>
      </c>
      <c r="U2231" s="679">
        <f t="shared" ca="1" si="383"/>
        <v>0</v>
      </c>
      <c r="V2231" s="679">
        <f t="shared" ca="1" si="383"/>
        <v>0</v>
      </c>
      <c r="W2231" s="679">
        <f t="shared" ca="1" si="381"/>
        <v>0.9116189035737996</v>
      </c>
      <c r="X2231" s="679">
        <f t="shared" ca="1" si="383"/>
        <v>0</v>
      </c>
      <c r="Y2231" s="679">
        <f t="shared" ca="1" si="383"/>
        <v>0</v>
      </c>
      <c r="Z2231" s="679">
        <f t="shared" ca="1" si="383"/>
        <v>0</v>
      </c>
      <c r="AA2231" t="str">
        <f t="shared" si="378"/>
        <v>ASR_Financial_Report_SHP21Final</v>
      </c>
      <c r="AB2231" s="960">
        <f t="shared" si="379"/>
        <v>44658</v>
      </c>
      <c r="AC2231" t="str">
        <f t="shared" si="380"/>
        <v>Unaudited</v>
      </c>
    </row>
    <row r="2232" spans="1:29" x14ac:dyDescent="0.25">
      <c r="A2232" t="s">
        <v>420</v>
      </c>
      <c r="B2232" t="s">
        <v>1366</v>
      </c>
      <c r="C2232" t="s">
        <v>1367</v>
      </c>
      <c r="D2232">
        <v>1900</v>
      </c>
      <c r="E2232" s="960">
        <v>1</v>
      </c>
      <c r="F2232" t="s">
        <v>438</v>
      </c>
      <c r="G2232" s="960">
        <v>91</v>
      </c>
      <c r="H2232" t="s">
        <v>385</v>
      </c>
      <c r="I2232" s="940" t="s">
        <v>488</v>
      </c>
      <c r="J2232" s="940" t="s">
        <v>444</v>
      </c>
      <c r="K2232" s="940" t="s">
        <v>448</v>
      </c>
      <c r="L2232" s="940" t="s">
        <v>115</v>
      </c>
      <c r="M2232" s="961" t="s">
        <v>113</v>
      </c>
      <c r="N2232" s="679">
        <f t="shared" ca="1" si="384"/>
        <v>-22990.609158693369</v>
      </c>
      <c r="O2232" s="679">
        <f t="shared" ca="1" si="383"/>
        <v>-7955.31491950702</v>
      </c>
      <c r="P2232" s="679">
        <f t="shared" ca="1" si="383"/>
        <v>-1373.02529728267</v>
      </c>
      <c r="Q2232" s="679">
        <f t="shared" ca="1" si="383"/>
        <v>-6486.78675135101</v>
      </c>
      <c r="R2232" s="679">
        <f t="shared" ca="1" si="383"/>
        <v>-4553.7025128986897</v>
      </c>
      <c r="S2232" s="679">
        <f t="shared" ca="1" si="383"/>
        <v>-70.958068392746995</v>
      </c>
      <c r="T2232" s="679">
        <f t="shared" ca="1" si="383"/>
        <v>-301.53509502867001</v>
      </c>
      <c r="U2232" s="679">
        <f t="shared" ca="1" si="383"/>
        <v>-3.3307564382866701E-2</v>
      </c>
      <c r="V2232" s="679">
        <f t="shared" ca="1" si="383"/>
        <v>-1299.01549001168</v>
      </c>
      <c r="W2232" s="679">
        <f t="shared" ca="1" si="381"/>
        <v>-340.15503349252498</v>
      </c>
      <c r="X2232" s="679">
        <f t="shared" ca="1" si="383"/>
        <v>-10.615899605812499</v>
      </c>
      <c r="Y2232" s="679">
        <f t="shared" ca="1" si="383"/>
        <v>-599.46678355816903</v>
      </c>
      <c r="Z2232" s="679">
        <f t="shared" ca="1" si="383"/>
        <v>0</v>
      </c>
      <c r="AA2232" t="str">
        <f t="shared" si="378"/>
        <v>ASR_Financial_Report_SHP21Final</v>
      </c>
      <c r="AB2232" s="960">
        <f t="shared" si="379"/>
        <v>44658</v>
      </c>
      <c r="AC2232" t="str">
        <f t="shared" si="380"/>
        <v>Unaudited</v>
      </c>
    </row>
    <row r="2233" spans="1:29" x14ac:dyDescent="0.25">
      <c r="A2233" t="s">
        <v>420</v>
      </c>
      <c r="B2233" t="s">
        <v>1366</v>
      </c>
      <c r="C2233" t="s">
        <v>1367</v>
      </c>
      <c r="D2233">
        <v>1900</v>
      </c>
      <c r="E2233" s="960">
        <v>1</v>
      </c>
      <c r="F2233" t="s">
        <v>438</v>
      </c>
      <c r="G2233" s="960">
        <v>91</v>
      </c>
      <c r="H2233" t="s">
        <v>385</v>
      </c>
      <c r="I2233" s="940" t="s">
        <v>488</v>
      </c>
      <c r="J2233" s="940" t="s">
        <v>444</v>
      </c>
      <c r="K2233" s="940" t="s">
        <v>448</v>
      </c>
      <c r="L2233" s="946" t="s">
        <v>116</v>
      </c>
      <c r="M2233" s="962" t="s">
        <v>158</v>
      </c>
      <c r="N2233" s="679">
        <f t="shared" ca="1" si="384"/>
        <v>0</v>
      </c>
      <c r="O2233" s="679">
        <f t="shared" ca="1" si="383"/>
        <v>0</v>
      </c>
      <c r="P2233" s="679">
        <f t="shared" ca="1" si="383"/>
        <v>0</v>
      </c>
      <c r="Q2233" s="679">
        <f t="shared" ca="1" si="383"/>
        <v>0</v>
      </c>
      <c r="R2233" s="679">
        <f t="shared" ca="1" si="383"/>
        <v>0</v>
      </c>
      <c r="S2233" s="679">
        <f t="shared" ca="1" si="383"/>
        <v>0</v>
      </c>
      <c r="T2233" s="679">
        <f t="shared" ca="1" si="383"/>
        <v>0</v>
      </c>
      <c r="U2233" s="679">
        <f t="shared" ca="1" si="383"/>
        <v>0</v>
      </c>
      <c r="V2233" s="679">
        <f t="shared" ca="1" si="383"/>
        <v>0</v>
      </c>
      <c r="W2233" s="679">
        <f t="shared" ca="1" si="381"/>
        <v>0</v>
      </c>
      <c r="X2233" s="679">
        <f t="shared" ca="1" si="383"/>
        <v>0</v>
      </c>
      <c r="Y2233" s="679">
        <f t="shared" ca="1" si="383"/>
        <v>0</v>
      </c>
      <c r="Z2233" s="679">
        <f t="shared" ca="1" si="383"/>
        <v>0</v>
      </c>
      <c r="AA2233" t="str">
        <f t="shared" si="378"/>
        <v>ASR_Financial_Report_SHP21Final</v>
      </c>
      <c r="AB2233" s="960">
        <f t="shared" si="379"/>
        <v>44658</v>
      </c>
      <c r="AC2233" t="str">
        <f t="shared" si="380"/>
        <v>Unaudited</v>
      </c>
    </row>
    <row r="2234" spans="1:29" x14ac:dyDescent="0.25">
      <c r="A2234" t="s">
        <v>420</v>
      </c>
      <c r="B2234" t="s">
        <v>1366</v>
      </c>
      <c r="C2234" t="s">
        <v>1367</v>
      </c>
      <c r="D2234">
        <v>1900</v>
      </c>
      <c r="E2234" s="960">
        <v>1</v>
      </c>
      <c r="F2234" t="s">
        <v>438</v>
      </c>
      <c r="G2234" s="960">
        <v>91</v>
      </c>
      <c r="H2234" t="s">
        <v>385</v>
      </c>
      <c r="I2234" s="961" t="s">
        <v>488</v>
      </c>
      <c r="J2234" s="961" t="s">
        <v>444</v>
      </c>
      <c r="K2234" s="961" t="s">
        <v>448</v>
      </c>
      <c r="L2234" s="940" t="s">
        <v>159</v>
      </c>
      <c r="M2234" s="961" t="s">
        <v>23</v>
      </c>
      <c r="N2234" s="679">
        <f t="shared" ca="1" si="384"/>
        <v>0</v>
      </c>
      <c r="O2234" s="679">
        <f t="shared" ca="1" si="383"/>
        <v>0</v>
      </c>
      <c r="P2234" s="679">
        <f t="shared" ca="1" si="383"/>
        <v>0</v>
      </c>
      <c r="Q2234" s="679">
        <f t="shared" ca="1" si="383"/>
        <v>0</v>
      </c>
      <c r="R2234" s="679">
        <f t="shared" ca="1" si="383"/>
        <v>0</v>
      </c>
      <c r="S2234" s="679">
        <f t="shared" ca="1" si="383"/>
        <v>0</v>
      </c>
      <c r="T2234" s="679">
        <f t="shared" ca="1" si="383"/>
        <v>0</v>
      </c>
      <c r="U2234" s="679">
        <f t="shared" ca="1" si="383"/>
        <v>0</v>
      </c>
      <c r="V2234" s="679">
        <f t="shared" ca="1" si="383"/>
        <v>0</v>
      </c>
      <c r="W2234" s="679">
        <f t="shared" ca="1" si="381"/>
        <v>0</v>
      </c>
      <c r="X2234" s="679">
        <f t="shared" ca="1" si="383"/>
        <v>0</v>
      </c>
      <c r="Y2234" s="679">
        <f t="shared" ca="1" si="383"/>
        <v>0</v>
      </c>
      <c r="Z2234" s="679">
        <f t="shared" ca="1" si="383"/>
        <v>0</v>
      </c>
      <c r="AA2234" t="str">
        <f t="shared" si="378"/>
        <v>ASR_Financial_Report_SHP21Final</v>
      </c>
      <c r="AB2234" s="960">
        <f t="shared" si="379"/>
        <v>44658</v>
      </c>
      <c r="AC2234" t="str">
        <f t="shared" si="380"/>
        <v>Unaudited</v>
      </c>
    </row>
    <row r="2235" spans="1:29" x14ac:dyDescent="0.25">
      <c r="A2235" t="s">
        <v>420</v>
      </c>
      <c r="B2235" t="s">
        <v>1366</v>
      </c>
      <c r="C2235" t="s">
        <v>1367</v>
      </c>
      <c r="D2235">
        <v>1900</v>
      </c>
      <c r="E2235" s="960">
        <v>1</v>
      </c>
      <c r="F2235" t="s">
        <v>438</v>
      </c>
      <c r="G2235" s="960">
        <v>91</v>
      </c>
      <c r="H2235" t="s">
        <v>385</v>
      </c>
      <c r="I2235" s="940" t="s">
        <v>488</v>
      </c>
      <c r="J2235" s="940" t="s">
        <v>444</v>
      </c>
      <c r="K2235" s="940" t="s">
        <v>448</v>
      </c>
      <c r="L2235" s="940" t="s">
        <v>442</v>
      </c>
      <c r="M2235" s="961" t="s">
        <v>456</v>
      </c>
      <c r="N2235" s="679">
        <f t="shared" ca="1" si="384"/>
        <v>-575546.97375365265</v>
      </c>
      <c r="O2235" s="679">
        <f t="shared" ca="1" si="383"/>
        <v>-424961.90888274502</v>
      </c>
      <c r="P2235" s="679">
        <f t="shared" ca="1" si="383"/>
        <v>-25633.1265545559</v>
      </c>
      <c r="Q2235" s="679">
        <f t="shared" ca="1" si="383"/>
        <v>-61459.165307199597</v>
      </c>
      <c r="R2235" s="679">
        <f t="shared" ca="1" si="383"/>
        <v>-30356.3313456055</v>
      </c>
      <c r="S2235" s="679">
        <f t="shared" ca="1" si="383"/>
        <v>-21874.432581393699</v>
      </c>
      <c r="T2235" s="679">
        <f t="shared" ca="1" si="383"/>
        <v>-5761.2601051175698</v>
      </c>
      <c r="U2235" s="679">
        <f t="shared" ca="1" si="383"/>
        <v>-180.456401544719</v>
      </c>
      <c r="V2235" s="679">
        <f t="shared" ca="1" si="383"/>
        <v>-4019.5985623204601</v>
      </c>
      <c r="W2235" s="679">
        <f t="shared" ca="1" si="381"/>
        <v>0</v>
      </c>
      <c r="X2235" s="679">
        <f t="shared" ca="1" si="383"/>
        <v>-144.25518253461129</v>
      </c>
      <c r="Y2235" s="679">
        <f t="shared" ca="1" si="383"/>
        <v>-1156.4388306355277</v>
      </c>
      <c r="Z2235" s="679">
        <f t="shared" ca="1" si="383"/>
        <v>0</v>
      </c>
      <c r="AA2235" t="str">
        <f t="shared" si="378"/>
        <v>ASR_Financial_Report_SHP21Final</v>
      </c>
      <c r="AB2235" s="960">
        <f t="shared" si="379"/>
        <v>44658</v>
      </c>
      <c r="AC2235" t="str">
        <f t="shared" si="380"/>
        <v>Unaudited</v>
      </c>
    </row>
    <row r="2236" spans="1:29" ht="30" x14ac:dyDescent="0.25">
      <c r="A2236" t="s">
        <v>420</v>
      </c>
      <c r="B2236" t="s">
        <v>1366</v>
      </c>
      <c r="C2236" t="s">
        <v>1367</v>
      </c>
      <c r="D2236">
        <v>1900</v>
      </c>
      <c r="E2236" s="960">
        <v>1</v>
      </c>
      <c r="F2236" t="s">
        <v>438</v>
      </c>
      <c r="G2236" s="960">
        <v>91</v>
      </c>
      <c r="H2236" t="s">
        <v>385</v>
      </c>
      <c r="I2236" s="940" t="s">
        <v>488</v>
      </c>
      <c r="J2236" s="940" t="s">
        <v>444</v>
      </c>
      <c r="K2236" s="940" t="s">
        <v>449</v>
      </c>
      <c r="L2236" s="940">
        <v>9.1</v>
      </c>
      <c r="M2236" s="961" t="s">
        <v>185</v>
      </c>
      <c r="N2236" s="679">
        <f t="shared" ca="1" si="384"/>
        <v>114089.35</v>
      </c>
      <c r="O2236" s="679">
        <f t="shared" ca="1" si="383"/>
        <v>0</v>
      </c>
      <c r="P2236" s="679">
        <f t="shared" ca="1" si="383"/>
        <v>0</v>
      </c>
      <c r="Q2236" s="679">
        <f t="shared" ca="1" si="383"/>
        <v>226</v>
      </c>
      <c r="R2236" s="679">
        <f t="shared" ca="1" si="383"/>
        <v>5201</v>
      </c>
      <c r="S2236" s="679">
        <f t="shared" ca="1" si="383"/>
        <v>5422.35</v>
      </c>
      <c r="T2236" s="679">
        <f t="shared" ca="1" si="383"/>
        <v>0</v>
      </c>
      <c r="U2236" s="679">
        <f t="shared" ca="1" si="383"/>
        <v>0</v>
      </c>
      <c r="V2236" s="679">
        <f t="shared" ca="1" si="383"/>
        <v>0</v>
      </c>
      <c r="W2236" s="679">
        <f t="shared" ca="1" si="381"/>
        <v>103240</v>
      </c>
      <c r="X2236" s="679">
        <f t="shared" ca="1" si="383"/>
        <v>0</v>
      </c>
      <c r="Y2236" s="679">
        <f t="shared" ca="1" si="383"/>
        <v>0</v>
      </c>
      <c r="Z2236" s="679">
        <f t="shared" ca="1" si="383"/>
        <v>0</v>
      </c>
      <c r="AA2236" t="str">
        <f t="shared" si="378"/>
        <v>ASR_Financial_Report_SHP21Final</v>
      </c>
      <c r="AB2236" s="960">
        <f t="shared" si="379"/>
        <v>44658</v>
      </c>
      <c r="AC2236" t="str">
        <f t="shared" si="380"/>
        <v>Unaudited</v>
      </c>
    </row>
    <row r="2237" spans="1:29" x14ac:dyDescent="0.25">
      <c r="A2237" t="s">
        <v>420</v>
      </c>
      <c r="B2237" t="s">
        <v>1366</v>
      </c>
      <c r="C2237" t="s">
        <v>1367</v>
      </c>
      <c r="D2237">
        <v>1900</v>
      </c>
      <c r="E2237" s="960">
        <v>1</v>
      </c>
      <c r="F2237" t="s">
        <v>438</v>
      </c>
      <c r="G2237" s="960">
        <v>91</v>
      </c>
      <c r="H2237" t="s">
        <v>385</v>
      </c>
      <c r="I2237" s="961" t="s">
        <v>488</v>
      </c>
      <c r="J2237" s="961" t="s">
        <v>444</v>
      </c>
      <c r="K2237" s="961" t="s">
        <v>449</v>
      </c>
      <c r="L2237" s="940" t="s">
        <v>106</v>
      </c>
      <c r="M2237" s="961" t="s">
        <v>186</v>
      </c>
      <c r="N2237" s="679">
        <f t="shared" ca="1" si="384"/>
        <v>328855.84999999998</v>
      </c>
      <c r="O2237" s="679">
        <f t="shared" ca="1" si="383"/>
        <v>15088.35</v>
      </c>
      <c r="P2237" s="679">
        <f t="shared" ca="1" si="383"/>
        <v>3702.31</v>
      </c>
      <c r="Q2237" s="679">
        <f t="shared" ca="1" si="383"/>
        <v>182916.7</v>
      </c>
      <c r="R2237" s="679">
        <f t="shared" ca="1" si="383"/>
        <v>67980.7</v>
      </c>
      <c r="S2237" s="679">
        <f t="shared" ca="1" si="383"/>
        <v>57523.19</v>
      </c>
      <c r="T2237" s="679">
        <f t="shared" ca="1" si="383"/>
        <v>0</v>
      </c>
      <c r="U2237" s="679">
        <f t="shared" ca="1" si="383"/>
        <v>0</v>
      </c>
      <c r="V2237" s="679">
        <f t="shared" ca="1" si="383"/>
        <v>0</v>
      </c>
      <c r="W2237" s="679">
        <f t="shared" ca="1" si="381"/>
        <v>1644.6</v>
      </c>
      <c r="X2237" s="679">
        <f t="shared" ca="1" si="383"/>
        <v>0</v>
      </c>
      <c r="Y2237" s="679">
        <f t="shared" ca="1" si="383"/>
        <v>0</v>
      </c>
      <c r="Z2237" s="679">
        <f t="shared" ca="1" si="383"/>
        <v>0</v>
      </c>
      <c r="AA2237" t="str">
        <f t="shared" si="378"/>
        <v>ASR_Financial_Report_SHP21Final</v>
      </c>
      <c r="AB2237" s="960">
        <f t="shared" si="379"/>
        <v>44658</v>
      </c>
      <c r="AC2237" t="str">
        <f t="shared" si="380"/>
        <v>Unaudited</v>
      </c>
    </row>
    <row r="2238" spans="1:29" x14ac:dyDescent="0.25">
      <c r="A2238" t="s">
        <v>420</v>
      </c>
      <c r="B2238" t="s">
        <v>1366</v>
      </c>
      <c r="C2238" t="s">
        <v>1367</v>
      </c>
      <c r="D2238">
        <v>1900</v>
      </c>
      <c r="E2238" s="960">
        <v>1</v>
      </c>
      <c r="F2238" t="s">
        <v>438</v>
      </c>
      <c r="G2238" s="960">
        <v>91</v>
      </c>
      <c r="H2238" t="s">
        <v>385</v>
      </c>
      <c r="I2238" s="961" t="s">
        <v>488</v>
      </c>
      <c r="J2238" s="961" t="s">
        <v>444</v>
      </c>
      <c r="K2238" s="961" t="s">
        <v>449</v>
      </c>
      <c r="L2238" s="956" t="s">
        <v>1302</v>
      </c>
      <c r="M2238" s="961" t="s">
        <v>1303</v>
      </c>
      <c r="N2238" s="679">
        <f t="shared" ca="1" si="384"/>
        <v>331620.06</v>
      </c>
      <c r="O2238" s="679">
        <f t="shared" ca="1" si="383"/>
        <v>0</v>
      </c>
      <c r="P2238" s="679">
        <f t="shared" ca="1" si="383"/>
        <v>0</v>
      </c>
      <c r="Q2238" s="679">
        <f t="shared" ca="1" si="383"/>
        <v>89473.34</v>
      </c>
      <c r="R2238" s="679">
        <f t="shared" ca="1" si="383"/>
        <v>28180.42</v>
      </c>
      <c r="S2238" s="679">
        <f t="shared" ca="1" si="383"/>
        <v>192628.72</v>
      </c>
      <c r="T2238" s="679">
        <f t="shared" ca="1" si="383"/>
        <v>0</v>
      </c>
      <c r="U2238" s="679">
        <f t="shared" ca="1" si="383"/>
        <v>0</v>
      </c>
      <c r="V2238" s="679">
        <f t="shared" ca="1" si="383"/>
        <v>2731.69</v>
      </c>
      <c r="W2238" s="679">
        <f t="shared" ca="1" si="381"/>
        <v>18605.89</v>
      </c>
      <c r="X2238" s="679">
        <f t="shared" ca="1" si="383"/>
        <v>0</v>
      </c>
      <c r="Y2238" s="679">
        <f t="shared" ca="1" si="383"/>
        <v>0</v>
      </c>
      <c r="Z2238" s="679">
        <f t="shared" ca="1" si="383"/>
        <v>0</v>
      </c>
      <c r="AA2238" t="str">
        <f t="shared" si="378"/>
        <v>ASR_Financial_Report_SHP21Final</v>
      </c>
      <c r="AB2238" s="960">
        <f t="shared" si="379"/>
        <v>44658</v>
      </c>
      <c r="AC2238" t="str">
        <f t="shared" si="380"/>
        <v>Unaudited</v>
      </c>
    </row>
    <row r="2239" spans="1:29" x14ac:dyDescent="0.25">
      <c r="A2239" t="s">
        <v>420</v>
      </c>
      <c r="B2239" t="s">
        <v>1366</v>
      </c>
      <c r="C2239" t="s">
        <v>1367</v>
      </c>
      <c r="D2239">
        <v>1900</v>
      </c>
      <c r="E2239" s="960">
        <v>1</v>
      </c>
      <c r="F2239" t="s">
        <v>438</v>
      </c>
      <c r="G2239" s="960">
        <v>91</v>
      </c>
      <c r="H2239" t="s">
        <v>385</v>
      </c>
      <c r="I2239" s="940" t="s">
        <v>488</v>
      </c>
      <c r="J2239" s="940" t="s">
        <v>444</v>
      </c>
      <c r="K2239" s="940" t="s">
        <v>449</v>
      </c>
      <c r="L2239" s="940" t="s">
        <v>107</v>
      </c>
      <c r="M2239" s="961" t="s">
        <v>187</v>
      </c>
      <c r="N2239" s="679">
        <f t="shared" ca="1" si="384"/>
        <v>935118.04999999993</v>
      </c>
      <c r="O2239" s="679">
        <f t="shared" ca="1" si="383"/>
        <v>393052.20999999996</v>
      </c>
      <c r="P2239" s="679">
        <f t="shared" ca="1" si="383"/>
        <v>27434.34</v>
      </c>
      <c r="Q2239" s="679">
        <f t="shared" ca="1" si="383"/>
        <v>236416.46</v>
      </c>
      <c r="R2239" s="679">
        <f t="shared" ca="1" si="383"/>
        <v>81623.590000000011</v>
      </c>
      <c r="S2239" s="679">
        <f t="shared" ca="1" si="383"/>
        <v>28287.640000000003</v>
      </c>
      <c r="T2239" s="679">
        <f t="shared" ca="1" si="383"/>
        <v>10217.879999999999</v>
      </c>
      <c r="U2239" s="679">
        <f t="shared" ca="1" si="383"/>
        <v>25.35</v>
      </c>
      <c r="V2239" s="679">
        <f t="shared" ca="1" si="383"/>
        <v>2655.62</v>
      </c>
      <c r="W2239" s="679">
        <f t="shared" ca="1" si="381"/>
        <v>155404.96</v>
      </c>
      <c r="X2239" s="679">
        <f t="shared" ca="1" si="383"/>
        <v>0</v>
      </c>
      <c r="Y2239" s="679">
        <f t="shared" ca="1" si="383"/>
        <v>0</v>
      </c>
      <c r="Z2239" s="679">
        <f t="shared" ca="1" si="383"/>
        <v>0</v>
      </c>
      <c r="AA2239" t="str">
        <f t="shared" si="378"/>
        <v>ASR_Financial_Report_SHP21Final</v>
      </c>
      <c r="AB2239" s="960">
        <f t="shared" si="379"/>
        <v>44658</v>
      </c>
      <c r="AC2239" t="str">
        <f t="shared" si="380"/>
        <v>Unaudited</v>
      </c>
    </row>
    <row r="2240" spans="1:29" x14ac:dyDescent="0.25">
      <c r="A2240" t="s">
        <v>420</v>
      </c>
      <c r="B2240" t="s">
        <v>1366</v>
      </c>
      <c r="C2240" t="s">
        <v>1367</v>
      </c>
      <c r="D2240">
        <v>1900</v>
      </c>
      <c r="E2240" s="960">
        <v>1</v>
      </c>
      <c r="F2240" t="s">
        <v>438</v>
      </c>
      <c r="G2240" s="960">
        <v>91</v>
      </c>
      <c r="H2240" t="s">
        <v>385</v>
      </c>
      <c r="I2240" s="940" t="s">
        <v>488</v>
      </c>
      <c r="J2240" s="940" t="s">
        <v>444</v>
      </c>
      <c r="K2240" s="940" t="s">
        <v>449</v>
      </c>
      <c r="L2240" s="940" t="s">
        <v>108</v>
      </c>
      <c r="M2240" s="961" t="s">
        <v>160</v>
      </c>
      <c r="N2240" s="679">
        <f t="shared" ca="1" si="384"/>
        <v>2046461.639999998</v>
      </c>
      <c r="O2240" s="679">
        <f t="shared" ca="1" si="383"/>
        <v>862236.45999999798</v>
      </c>
      <c r="P2240" s="679">
        <f t="shared" ca="1" si="383"/>
        <v>24599.759999999998</v>
      </c>
      <c r="Q2240" s="679">
        <f t="shared" ca="1" si="383"/>
        <v>511329.22</v>
      </c>
      <c r="R2240" s="679">
        <f t="shared" ca="1" si="383"/>
        <v>265301.52</v>
      </c>
      <c r="S2240" s="679">
        <f t="shared" ca="1" si="383"/>
        <v>155982.72</v>
      </c>
      <c r="T2240" s="679">
        <f t="shared" ca="1" si="383"/>
        <v>21701.46</v>
      </c>
      <c r="U2240" s="679">
        <f t="shared" ca="1" si="383"/>
        <v>2275.13</v>
      </c>
      <c r="V2240" s="679">
        <f t="shared" ca="1" si="383"/>
        <v>31275.99</v>
      </c>
      <c r="W2240" s="679">
        <f t="shared" ca="1" si="381"/>
        <v>85883.31</v>
      </c>
      <c r="X2240" s="679">
        <f t="shared" ca="1" si="383"/>
        <v>40251.250000000007</v>
      </c>
      <c r="Y2240" s="679">
        <f t="shared" ca="1" si="383"/>
        <v>45624.82</v>
      </c>
      <c r="Z2240" s="679">
        <f t="shared" ca="1" si="383"/>
        <v>0</v>
      </c>
      <c r="AA2240" t="str">
        <f t="shared" si="378"/>
        <v>ASR_Financial_Report_SHP21Final</v>
      </c>
      <c r="AB2240" s="960">
        <f t="shared" si="379"/>
        <v>44658</v>
      </c>
      <c r="AC2240" t="str">
        <f t="shared" si="380"/>
        <v>Unaudited</v>
      </c>
    </row>
    <row r="2241" spans="1:29" x14ac:dyDescent="0.25">
      <c r="A2241" t="s">
        <v>420</v>
      </c>
      <c r="B2241" t="s">
        <v>1366</v>
      </c>
      <c r="C2241" t="s">
        <v>1367</v>
      </c>
      <c r="D2241">
        <v>1900</v>
      </c>
      <c r="E2241" s="960">
        <v>1</v>
      </c>
      <c r="F2241" t="s">
        <v>438</v>
      </c>
      <c r="G2241" s="960">
        <v>91</v>
      </c>
      <c r="H2241" t="s">
        <v>385</v>
      </c>
      <c r="I2241" s="940" t="s">
        <v>488</v>
      </c>
      <c r="J2241" s="940" t="s">
        <v>444</v>
      </c>
      <c r="K2241" s="940" t="s">
        <v>449</v>
      </c>
      <c r="L2241" s="940" t="s">
        <v>109</v>
      </c>
      <c r="M2241" s="961" t="s">
        <v>134</v>
      </c>
      <c r="N2241" s="679">
        <f t="shared" ca="1" si="384"/>
        <v>4949392.6600514138</v>
      </c>
      <c r="O2241" s="679">
        <f t="shared" ca="1" si="383"/>
        <v>4621916.3500513704</v>
      </c>
      <c r="P2241" s="679">
        <f t="shared" ca="1" si="383"/>
        <v>155964.04000008301</v>
      </c>
      <c r="Q2241" s="679">
        <f t="shared" ca="1" si="383"/>
        <v>54000.329999948604</v>
      </c>
      <c r="R2241" s="679">
        <f t="shared" ca="1" si="383"/>
        <v>19646.129999999801</v>
      </c>
      <c r="S2241" s="679">
        <f t="shared" ca="1" si="383"/>
        <v>86201.670000010708</v>
      </c>
      <c r="T2241" s="679">
        <f t="shared" ca="1" si="383"/>
        <v>1578.280000000017</v>
      </c>
      <c r="U2241" s="679">
        <f t="shared" ca="1" si="383"/>
        <v>956.43</v>
      </c>
      <c r="V2241" s="679">
        <f t="shared" ca="1" si="383"/>
        <v>1579.74000000006</v>
      </c>
      <c r="W2241" s="679">
        <f t="shared" ca="1" si="381"/>
        <v>440.98999999999899</v>
      </c>
      <c r="X2241" s="679">
        <f t="shared" ca="1" si="383"/>
        <v>5566.9199999999901</v>
      </c>
      <c r="Y2241" s="679">
        <f t="shared" ca="1" si="383"/>
        <v>1541.78000000005</v>
      </c>
      <c r="Z2241" s="679">
        <f t="shared" ca="1" si="383"/>
        <v>0</v>
      </c>
      <c r="AA2241" t="str">
        <f t="shared" si="378"/>
        <v>ASR_Financial_Report_SHP21Final</v>
      </c>
      <c r="AB2241" s="960">
        <f t="shared" si="379"/>
        <v>44658</v>
      </c>
      <c r="AC2241" t="str">
        <f t="shared" si="380"/>
        <v>Unaudited</v>
      </c>
    </row>
    <row r="2242" spans="1:29" x14ac:dyDescent="0.25">
      <c r="A2242" t="s">
        <v>420</v>
      </c>
      <c r="B2242" t="s">
        <v>1366</v>
      </c>
      <c r="C2242" t="s">
        <v>1367</v>
      </c>
      <c r="D2242">
        <v>1900</v>
      </c>
      <c r="E2242" s="960">
        <v>1</v>
      </c>
      <c r="F2242" t="s">
        <v>438</v>
      </c>
      <c r="G2242" s="960">
        <v>91</v>
      </c>
      <c r="H2242" t="s">
        <v>385</v>
      </c>
      <c r="I2242" s="940" t="s">
        <v>488</v>
      </c>
      <c r="J2242" s="940" t="s">
        <v>444</v>
      </c>
      <c r="K2242" s="940" t="s">
        <v>449</v>
      </c>
      <c r="L2242" s="956" t="s">
        <v>110</v>
      </c>
      <c r="M2242" s="961" t="s">
        <v>162</v>
      </c>
      <c r="N2242" s="679">
        <f t="shared" ca="1" si="384"/>
        <v>47912.424246167502</v>
      </c>
      <c r="O2242" s="679">
        <f t="shared" ca="1" si="383"/>
        <v>53146.40677939749</v>
      </c>
      <c r="P2242" s="679">
        <f t="shared" ca="1" si="383"/>
        <v>2331.740791629943</v>
      </c>
      <c r="Q2242" s="679">
        <f t="shared" ca="1" si="383"/>
        <v>102.50312779691919</v>
      </c>
      <c r="R2242" s="679">
        <f t="shared" ca="1" si="383"/>
        <v>44.239783723760404</v>
      </c>
      <c r="S2242" s="679">
        <f t="shared" ca="1" si="383"/>
        <v>-9471.6500725954884</v>
      </c>
      <c r="T2242" s="679">
        <f t="shared" ca="1" si="383"/>
        <v>1335.3502157728728</v>
      </c>
      <c r="U2242" s="679">
        <f t="shared" ca="1" si="383"/>
        <v>-49.533090573944527</v>
      </c>
      <c r="V2242" s="679">
        <f t="shared" ca="1" si="383"/>
        <v>3.4225970089450151</v>
      </c>
      <c r="W2242" s="679">
        <f t="shared" ca="1" si="381"/>
        <v>41.731014883461803</v>
      </c>
      <c r="X2242" s="679">
        <f t="shared" ca="1" si="383"/>
        <v>263.08753763772467</v>
      </c>
      <c r="Y2242" s="679">
        <f t="shared" ca="1" si="383"/>
        <v>165.12556148582894</v>
      </c>
      <c r="Z2242" s="679">
        <f t="shared" ca="1" si="383"/>
        <v>0</v>
      </c>
      <c r="AA2242" t="str">
        <f t="shared" ref="AA2242:AA2305" si="385">file_name</f>
        <v>ASR_Financial_Report_SHP21Final</v>
      </c>
      <c r="AB2242" s="960">
        <f t="shared" ref="AB2242:AB2305" si="386">file_date</f>
        <v>44658</v>
      </c>
      <c r="AC2242" t="str">
        <f t="shared" ref="AC2242:AC2305" si="387">status</f>
        <v>Unaudited</v>
      </c>
    </row>
    <row r="2243" spans="1:29" x14ac:dyDescent="0.25">
      <c r="A2243" t="s">
        <v>420</v>
      </c>
      <c r="B2243" t="s">
        <v>1366</v>
      </c>
      <c r="C2243" t="s">
        <v>1367</v>
      </c>
      <c r="D2243">
        <v>1900</v>
      </c>
      <c r="E2243" s="960">
        <v>1</v>
      </c>
      <c r="F2243" t="s">
        <v>438</v>
      </c>
      <c r="G2243" s="960">
        <v>91</v>
      </c>
      <c r="H2243" t="s">
        <v>385</v>
      </c>
      <c r="I2243" s="940" t="s">
        <v>488</v>
      </c>
      <c r="J2243" s="940" t="s">
        <v>444</v>
      </c>
      <c r="K2243" s="940" t="s">
        <v>449</v>
      </c>
      <c r="L2243" s="956" t="s">
        <v>111</v>
      </c>
      <c r="M2243" s="961" t="s">
        <v>463</v>
      </c>
      <c r="N2243" s="679">
        <f t="shared" ca="1" si="384"/>
        <v>3706057.7564750765</v>
      </c>
      <c r="O2243" s="679">
        <f t="shared" ca="1" si="383"/>
        <v>2087685.9679049836</v>
      </c>
      <c r="P2243" s="679">
        <f t="shared" ca="1" si="383"/>
        <v>125926.38893723657</v>
      </c>
      <c r="Q2243" s="679">
        <f t="shared" ca="1" si="383"/>
        <v>900229.52526171959</v>
      </c>
      <c r="R2243" s="679">
        <f t="shared" ca="1" si="383"/>
        <v>444647.5252201421</v>
      </c>
      <c r="S2243" s="679">
        <f t="shared" ca="1" si="383"/>
        <v>59722.123824238559</v>
      </c>
      <c r="T2243" s="679">
        <f t="shared" ca="1" si="383"/>
        <v>28303.011699393042</v>
      </c>
      <c r="U2243" s="679">
        <f t="shared" ca="1" si="383"/>
        <v>492.6865882270846</v>
      </c>
      <c r="V2243" s="679">
        <f t="shared" ca="1" si="383"/>
        <v>58877.488612370435</v>
      </c>
      <c r="W2243" s="679">
        <f t="shared" ca="1" si="381"/>
        <v>0</v>
      </c>
      <c r="X2243" s="679">
        <f t="shared" ca="1" si="383"/>
        <v>97.664020564214937</v>
      </c>
      <c r="Y2243" s="679">
        <f t="shared" ca="1" si="383"/>
        <v>75.374406200346712</v>
      </c>
      <c r="Z2243" s="679">
        <f t="shared" ca="1" si="383"/>
        <v>0</v>
      </c>
      <c r="AA2243" t="str">
        <f t="shared" si="385"/>
        <v>ASR_Financial_Report_SHP21Final</v>
      </c>
      <c r="AB2243" s="960">
        <f t="shared" si="386"/>
        <v>44658</v>
      </c>
      <c r="AC2243" t="str">
        <f t="shared" si="387"/>
        <v>Unaudited</v>
      </c>
    </row>
    <row r="2244" spans="1:29" x14ac:dyDescent="0.25">
      <c r="A2244" t="s">
        <v>420</v>
      </c>
      <c r="B2244" t="s">
        <v>1366</v>
      </c>
      <c r="C2244" t="s">
        <v>1367</v>
      </c>
      <c r="D2244">
        <v>1900</v>
      </c>
      <c r="E2244" s="960">
        <v>1</v>
      </c>
      <c r="F2244" t="s">
        <v>438</v>
      </c>
      <c r="G2244" s="960">
        <v>91</v>
      </c>
      <c r="H2244" t="s">
        <v>385</v>
      </c>
      <c r="I2244" s="940" t="s">
        <v>488</v>
      </c>
      <c r="J2244" s="940" t="s">
        <v>444</v>
      </c>
      <c r="K2244" s="940" t="s">
        <v>6</v>
      </c>
      <c r="L2244" s="940" t="s">
        <v>117</v>
      </c>
      <c r="M2244" s="961" t="s">
        <v>188</v>
      </c>
      <c r="N2244" s="679">
        <f t="shared" ca="1" si="384"/>
        <v>413777.85000000003</v>
      </c>
      <c r="O2244" s="679">
        <f t="shared" ca="1" si="383"/>
        <v>242226.06</v>
      </c>
      <c r="P2244" s="679">
        <f t="shared" ca="1" si="383"/>
        <v>19879.099999999999</v>
      </c>
      <c r="Q2244" s="679">
        <f t="shared" ca="1" si="383"/>
        <v>62907.25</v>
      </c>
      <c r="R2244" s="679">
        <f t="shared" ca="1" si="383"/>
        <v>56601.8</v>
      </c>
      <c r="S2244" s="679">
        <f t="shared" ca="1" si="383"/>
        <v>13399.51</v>
      </c>
      <c r="T2244" s="679">
        <f t="shared" ca="1" si="383"/>
        <v>1128.17</v>
      </c>
      <c r="U2244" s="679">
        <f t="shared" ca="1" si="383"/>
        <v>135.07</v>
      </c>
      <c r="V2244" s="679">
        <f t="shared" ca="1" si="383"/>
        <v>8535.02</v>
      </c>
      <c r="W2244" s="679">
        <f t="shared" ca="1" si="381"/>
        <v>563.17000000000007</v>
      </c>
      <c r="X2244" s="679">
        <f t="shared" ca="1" si="383"/>
        <v>6245.19</v>
      </c>
      <c r="Y2244" s="679">
        <f t="shared" ca="1" si="383"/>
        <v>2157.5100000000002</v>
      </c>
      <c r="Z2244" s="679">
        <f t="shared" ca="1" si="383"/>
        <v>0</v>
      </c>
      <c r="AA2244" t="str">
        <f t="shared" si="385"/>
        <v>ASR_Financial_Report_SHP21Final</v>
      </c>
      <c r="AB2244" s="960">
        <f t="shared" si="386"/>
        <v>44658</v>
      </c>
      <c r="AC2244" t="str">
        <f t="shared" si="387"/>
        <v>Unaudited</v>
      </c>
    </row>
    <row r="2245" spans="1:29" x14ac:dyDescent="0.25">
      <c r="A2245" t="s">
        <v>420</v>
      </c>
      <c r="B2245" t="s">
        <v>1366</v>
      </c>
      <c r="C2245" t="s">
        <v>1367</v>
      </c>
      <c r="D2245">
        <v>1900</v>
      </c>
      <c r="E2245" s="960">
        <v>1</v>
      </c>
      <c r="F2245" t="s">
        <v>438</v>
      </c>
      <c r="G2245" s="960">
        <v>91</v>
      </c>
      <c r="H2245" t="s">
        <v>385</v>
      </c>
      <c r="I2245" s="961" t="s">
        <v>488</v>
      </c>
      <c r="J2245" s="961" t="s">
        <v>444</v>
      </c>
      <c r="K2245" s="961" t="s">
        <v>6</v>
      </c>
      <c r="L2245" s="940" t="s">
        <v>45</v>
      </c>
      <c r="M2245" s="961" t="s">
        <v>163</v>
      </c>
      <c r="N2245" s="679">
        <f t="shared" ca="1" si="384"/>
        <v>0</v>
      </c>
      <c r="O2245" s="679">
        <f t="shared" ca="1" si="383"/>
        <v>0</v>
      </c>
      <c r="P2245" s="679">
        <f t="shared" ca="1" si="383"/>
        <v>0</v>
      </c>
      <c r="Q2245" s="679">
        <f t="shared" ca="1" si="383"/>
        <v>0</v>
      </c>
      <c r="R2245" s="679">
        <f t="shared" ca="1" si="383"/>
        <v>0</v>
      </c>
      <c r="S2245" s="679">
        <f t="shared" ca="1" si="383"/>
        <v>0</v>
      </c>
      <c r="T2245" s="679">
        <f t="shared" ca="1" si="383"/>
        <v>0</v>
      </c>
      <c r="U2245" s="679">
        <f t="shared" ca="1" si="383"/>
        <v>0</v>
      </c>
      <c r="V2245" s="679">
        <f t="shared" ca="1" si="383"/>
        <v>0</v>
      </c>
      <c r="W2245" s="679">
        <f t="shared" ca="1" si="381"/>
        <v>0</v>
      </c>
      <c r="X2245" s="679">
        <f t="shared" ca="1" si="383"/>
        <v>0</v>
      </c>
      <c r="Y2245" s="679">
        <f t="shared" ca="1" si="383"/>
        <v>0</v>
      </c>
      <c r="Z2245" s="679">
        <f t="shared" ca="1" si="383"/>
        <v>0</v>
      </c>
      <c r="AA2245" t="str">
        <f t="shared" si="385"/>
        <v>ASR_Financial_Report_SHP21Final</v>
      </c>
      <c r="AB2245" s="960">
        <f t="shared" si="386"/>
        <v>44658</v>
      </c>
      <c r="AC2245" t="str">
        <f t="shared" si="387"/>
        <v>Unaudited</v>
      </c>
    </row>
    <row r="2246" spans="1:29" x14ac:dyDescent="0.25">
      <c r="A2246" t="s">
        <v>420</v>
      </c>
      <c r="B2246" t="s">
        <v>1366</v>
      </c>
      <c r="C2246" t="s">
        <v>1367</v>
      </c>
      <c r="D2246">
        <v>1900</v>
      </c>
      <c r="E2246" s="960">
        <v>1</v>
      </c>
      <c r="F2246" t="s">
        <v>438</v>
      </c>
      <c r="G2246" s="960">
        <v>91</v>
      </c>
      <c r="H2246" t="s">
        <v>385</v>
      </c>
      <c r="I2246" s="940" t="s">
        <v>488</v>
      </c>
      <c r="J2246" s="940" t="s">
        <v>444</v>
      </c>
      <c r="K2246" s="940" t="s">
        <v>6</v>
      </c>
      <c r="L2246" s="940" t="s">
        <v>46</v>
      </c>
      <c r="M2246" s="961" t="s">
        <v>164</v>
      </c>
      <c r="N2246" s="679">
        <f t="shared" ca="1" si="384"/>
        <v>3997.0243361433991</v>
      </c>
      <c r="O2246" s="679">
        <f t="shared" ca="1" si="383"/>
        <v>3312.3954960635847</v>
      </c>
      <c r="P2246" s="679">
        <f t="shared" ca="1" si="383"/>
        <v>444.4314789165922</v>
      </c>
      <c r="Q2246" s="679">
        <f t="shared" ca="1" si="383"/>
        <v>191.83365978788069</v>
      </c>
      <c r="R2246" s="679">
        <f t="shared" ca="1" si="383"/>
        <v>97.264542438564547</v>
      </c>
      <c r="S2246" s="679">
        <f t="shared" ca="1" si="383"/>
        <v>-96.346890668641265</v>
      </c>
      <c r="T2246" s="679">
        <f t="shared" ca="1" si="383"/>
        <v>30.188240599639698</v>
      </c>
      <c r="U2246" s="679">
        <f t="shared" ca="1" si="383"/>
        <v>0.21007678321972839</v>
      </c>
      <c r="V2246" s="679">
        <f t="shared" ca="1" si="383"/>
        <v>9.3919006957650666</v>
      </c>
      <c r="W2246" s="679">
        <f t="shared" ca="1" si="381"/>
        <v>7.6558315267933326</v>
      </c>
      <c r="X2246" s="679">
        <f t="shared" ca="1" si="383"/>
        <v>0</v>
      </c>
      <c r="Y2246" s="679">
        <f t="shared" ca="1" si="383"/>
        <v>0</v>
      </c>
      <c r="Z2246" s="679">
        <f t="shared" ca="1" si="383"/>
        <v>0</v>
      </c>
      <c r="AA2246" t="str">
        <f t="shared" si="385"/>
        <v>ASR_Financial_Report_SHP21Final</v>
      </c>
      <c r="AB2246" s="960">
        <f t="shared" si="386"/>
        <v>44658</v>
      </c>
      <c r="AC2246" t="str">
        <f t="shared" si="387"/>
        <v>Unaudited</v>
      </c>
    </row>
    <row r="2247" spans="1:29" x14ac:dyDescent="0.25">
      <c r="A2247" t="s">
        <v>420</v>
      </c>
      <c r="B2247" t="s">
        <v>1366</v>
      </c>
      <c r="C2247" t="s">
        <v>1367</v>
      </c>
      <c r="D2247">
        <v>1900</v>
      </c>
      <c r="E2247" s="960">
        <v>1</v>
      </c>
      <c r="F2247" t="s">
        <v>438</v>
      </c>
      <c r="G2247" s="960">
        <v>91</v>
      </c>
      <c r="H2247" t="s">
        <v>385</v>
      </c>
      <c r="I2247" s="940" t="s">
        <v>488</v>
      </c>
      <c r="J2247" s="940" t="s">
        <v>444</v>
      </c>
      <c r="K2247" s="940" t="s">
        <v>6</v>
      </c>
      <c r="L2247" s="940" t="s">
        <v>165</v>
      </c>
      <c r="M2247" s="961" t="s">
        <v>461</v>
      </c>
      <c r="N2247" s="679">
        <f t="shared" ca="1" si="384"/>
        <v>0</v>
      </c>
      <c r="O2247" s="679">
        <f t="shared" ca="1" si="383"/>
        <v>0</v>
      </c>
      <c r="P2247" s="679">
        <f t="shared" ca="1" si="383"/>
        <v>0</v>
      </c>
      <c r="Q2247" s="679">
        <f t="shared" ca="1" si="383"/>
        <v>0</v>
      </c>
      <c r="R2247" s="679">
        <f t="shared" ca="1" si="383"/>
        <v>0</v>
      </c>
      <c r="S2247" s="679">
        <f t="shared" ca="1" si="383"/>
        <v>0</v>
      </c>
      <c r="T2247" s="679">
        <f t="shared" ca="1" si="383"/>
        <v>0</v>
      </c>
      <c r="U2247" s="679">
        <f t="shared" ca="1" si="383"/>
        <v>0</v>
      </c>
      <c r="V2247" s="679">
        <f t="shared" ca="1" si="383"/>
        <v>0</v>
      </c>
      <c r="W2247" s="679">
        <f t="shared" ca="1" si="381"/>
        <v>0</v>
      </c>
      <c r="X2247" s="679">
        <f t="shared" ca="1" si="383"/>
        <v>0</v>
      </c>
      <c r="Y2247" s="679">
        <f t="shared" ca="1" si="383"/>
        <v>0</v>
      </c>
      <c r="Z2247" s="679">
        <f t="shared" ca="1" si="383"/>
        <v>0</v>
      </c>
      <c r="AA2247" t="str">
        <f t="shared" si="385"/>
        <v>ASR_Financial_Report_SHP21Final</v>
      </c>
      <c r="AB2247" s="960">
        <f t="shared" si="386"/>
        <v>44658</v>
      </c>
      <c r="AC2247" t="str">
        <f t="shared" si="387"/>
        <v>Unaudited</v>
      </c>
    </row>
    <row r="2248" spans="1:29" x14ac:dyDescent="0.25">
      <c r="A2248" t="s">
        <v>420</v>
      </c>
      <c r="B2248" t="s">
        <v>1366</v>
      </c>
      <c r="C2248" t="s">
        <v>1367</v>
      </c>
      <c r="D2248">
        <v>1900</v>
      </c>
      <c r="E2248" s="960">
        <v>1</v>
      </c>
      <c r="F2248" t="s">
        <v>438</v>
      </c>
      <c r="G2248" s="960">
        <v>91</v>
      </c>
      <c r="H2248" t="s">
        <v>385</v>
      </c>
      <c r="I2248" s="940" t="s">
        <v>488</v>
      </c>
      <c r="J2248" s="940" t="s">
        <v>444</v>
      </c>
      <c r="K2248" s="940" t="s">
        <v>434</v>
      </c>
      <c r="L2248" s="940" t="s">
        <v>120</v>
      </c>
      <c r="M2248" s="961" t="s">
        <v>32</v>
      </c>
      <c r="N2248" s="679">
        <f t="shared" ca="1" si="384"/>
        <v>0</v>
      </c>
      <c r="O2248" s="679">
        <f t="shared" ca="1" si="383"/>
        <v>0</v>
      </c>
      <c r="P2248" s="679">
        <f t="shared" ca="1" si="383"/>
        <v>0</v>
      </c>
      <c r="Q2248" s="679">
        <f t="shared" ca="1" si="383"/>
        <v>0</v>
      </c>
      <c r="R2248" s="679">
        <f t="shared" ca="1" si="383"/>
        <v>0</v>
      </c>
      <c r="S2248" s="679">
        <f t="shared" ca="1" si="383"/>
        <v>0</v>
      </c>
      <c r="T2248" s="679">
        <f t="shared" ca="1" si="383"/>
        <v>0</v>
      </c>
      <c r="U2248" s="679">
        <f t="shared" ca="1" si="383"/>
        <v>0</v>
      </c>
      <c r="V2248" s="679">
        <f t="shared" ca="1" si="383"/>
        <v>0</v>
      </c>
      <c r="W2248" s="679">
        <f t="shared" ca="1" si="381"/>
        <v>0</v>
      </c>
      <c r="X2248" s="679">
        <f t="shared" ca="1" si="383"/>
        <v>0</v>
      </c>
      <c r="Y2248" s="679">
        <f t="shared" ca="1" si="383"/>
        <v>0</v>
      </c>
      <c r="Z2248" s="679">
        <f t="shared" ca="1" si="383"/>
        <v>0</v>
      </c>
      <c r="AA2248" t="str">
        <f t="shared" si="385"/>
        <v>ASR_Financial_Report_SHP21Final</v>
      </c>
      <c r="AB2248" s="960">
        <f t="shared" si="386"/>
        <v>44658</v>
      </c>
      <c r="AC2248" t="str">
        <f t="shared" si="387"/>
        <v>Unaudited</v>
      </c>
    </row>
    <row r="2249" spans="1:29" x14ac:dyDescent="0.25">
      <c r="A2249" t="s">
        <v>420</v>
      </c>
      <c r="B2249" t="s">
        <v>1366</v>
      </c>
      <c r="C2249" t="s">
        <v>1367</v>
      </c>
      <c r="D2249">
        <v>1900</v>
      </c>
      <c r="E2249" s="960">
        <v>1</v>
      </c>
      <c r="F2249" t="s">
        <v>438</v>
      </c>
      <c r="G2249" s="960">
        <v>91</v>
      </c>
      <c r="H2249" t="s">
        <v>385</v>
      </c>
      <c r="I2249" s="961" t="s">
        <v>488</v>
      </c>
      <c r="J2249" s="961" t="s">
        <v>444</v>
      </c>
      <c r="K2249" s="961" t="s">
        <v>434</v>
      </c>
      <c r="L2249" s="940" t="s">
        <v>924</v>
      </c>
      <c r="M2249" s="961" t="s">
        <v>916</v>
      </c>
      <c r="N2249" s="679">
        <f t="shared" ca="1" si="384"/>
        <v>0</v>
      </c>
      <c r="O2249" s="679">
        <f t="shared" ca="1" si="383"/>
        <v>0</v>
      </c>
      <c r="P2249" s="679">
        <f t="shared" ca="1" si="383"/>
        <v>0</v>
      </c>
      <c r="Q2249" s="679">
        <f t="shared" ca="1" si="383"/>
        <v>0</v>
      </c>
      <c r="R2249" s="679">
        <f t="shared" ca="1" si="383"/>
        <v>0</v>
      </c>
      <c r="S2249" s="679">
        <f t="shared" ca="1" si="383"/>
        <v>0</v>
      </c>
      <c r="T2249" s="679">
        <f t="shared" ca="1" si="383"/>
        <v>0</v>
      </c>
      <c r="U2249" s="679">
        <f t="shared" ca="1" si="383"/>
        <v>0</v>
      </c>
      <c r="V2249" s="679">
        <f t="shared" ca="1" si="383"/>
        <v>0</v>
      </c>
      <c r="W2249" s="679">
        <f t="shared" ca="1" si="381"/>
        <v>0</v>
      </c>
      <c r="X2249" s="679">
        <f t="shared" ca="1" si="383"/>
        <v>0</v>
      </c>
      <c r="Y2249" s="679">
        <f t="shared" ca="1" si="383"/>
        <v>0</v>
      </c>
      <c r="Z2249" s="679">
        <f t="shared" ca="1" si="383"/>
        <v>0</v>
      </c>
      <c r="AA2249" t="str">
        <f t="shared" si="385"/>
        <v>ASR_Financial_Report_SHP21Final</v>
      </c>
      <c r="AB2249" s="960">
        <f t="shared" si="386"/>
        <v>44658</v>
      </c>
      <c r="AC2249" t="str">
        <f t="shared" si="387"/>
        <v>Unaudited</v>
      </c>
    </row>
    <row r="2250" spans="1:29" x14ac:dyDescent="0.25">
      <c r="A2250" t="s">
        <v>420</v>
      </c>
      <c r="B2250" t="s">
        <v>1366</v>
      </c>
      <c r="C2250" t="s">
        <v>1367</v>
      </c>
      <c r="D2250">
        <v>1900</v>
      </c>
      <c r="E2250" s="960">
        <v>1</v>
      </c>
      <c r="F2250" t="s">
        <v>438</v>
      </c>
      <c r="G2250" s="960">
        <v>91</v>
      </c>
      <c r="H2250" t="s">
        <v>385</v>
      </c>
      <c r="I2250" s="961" t="s">
        <v>488</v>
      </c>
      <c r="J2250" s="961" t="s">
        <v>444</v>
      </c>
      <c r="K2250" s="961" t="s">
        <v>434</v>
      </c>
      <c r="L2250" s="940" t="s">
        <v>167</v>
      </c>
      <c r="M2250" s="961" t="s">
        <v>40</v>
      </c>
      <c r="N2250" s="679">
        <f t="shared" ca="1" si="384"/>
        <v>0</v>
      </c>
      <c r="O2250" s="679">
        <f t="shared" ca="1" si="383"/>
        <v>0</v>
      </c>
      <c r="P2250" s="679">
        <f t="shared" ca="1" si="383"/>
        <v>0</v>
      </c>
      <c r="Q2250" s="679">
        <f t="shared" ca="1" si="383"/>
        <v>0</v>
      </c>
      <c r="R2250" s="679">
        <f t="shared" ca="1" si="383"/>
        <v>0</v>
      </c>
      <c r="S2250" s="679">
        <f t="shared" ca="1" si="383"/>
        <v>0</v>
      </c>
      <c r="T2250" s="679">
        <f t="shared" ca="1" si="383"/>
        <v>0</v>
      </c>
      <c r="U2250" s="679">
        <f t="shared" ca="1" si="383"/>
        <v>0</v>
      </c>
      <c r="V2250" s="679">
        <f t="shared" ca="1" si="383"/>
        <v>0</v>
      </c>
      <c r="W2250" s="679">
        <f t="shared" ca="1" si="381"/>
        <v>0</v>
      </c>
      <c r="X2250" s="679">
        <f t="shared" ca="1" si="383"/>
        <v>0</v>
      </c>
      <c r="Y2250" s="679">
        <f t="shared" ca="1" si="383"/>
        <v>0</v>
      </c>
      <c r="Z2250" s="679">
        <f t="shared" ca="1" si="383"/>
        <v>0</v>
      </c>
      <c r="AA2250" t="str">
        <f t="shared" si="385"/>
        <v>ASR_Financial_Report_SHP21Final</v>
      </c>
      <c r="AB2250" s="960">
        <f t="shared" si="386"/>
        <v>44658</v>
      </c>
      <c r="AC2250" t="str">
        <f t="shared" si="387"/>
        <v>Unaudited</v>
      </c>
    </row>
    <row r="2251" spans="1:29" x14ac:dyDescent="0.25">
      <c r="A2251" t="s">
        <v>420</v>
      </c>
      <c r="B2251" t="s">
        <v>1366</v>
      </c>
      <c r="C2251" t="s">
        <v>1367</v>
      </c>
      <c r="D2251">
        <v>1900</v>
      </c>
      <c r="E2251" s="960">
        <v>1</v>
      </c>
      <c r="F2251" t="s">
        <v>438</v>
      </c>
      <c r="G2251" s="960">
        <v>91</v>
      </c>
      <c r="H2251" t="s">
        <v>385</v>
      </c>
      <c r="I2251" s="961" t="s">
        <v>488</v>
      </c>
      <c r="J2251" s="961" t="s">
        <v>444</v>
      </c>
      <c r="K2251" s="961" t="s">
        <v>434</v>
      </c>
      <c r="L2251" s="940" t="s">
        <v>168</v>
      </c>
      <c r="M2251" s="961" t="s">
        <v>329</v>
      </c>
      <c r="N2251" s="679">
        <f t="shared" ca="1" si="384"/>
        <v>0</v>
      </c>
      <c r="O2251" s="679">
        <f t="shared" ca="1" si="383"/>
        <v>0</v>
      </c>
      <c r="P2251" s="679">
        <f t="shared" ca="1" si="383"/>
        <v>0</v>
      </c>
      <c r="Q2251" s="679">
        <f t="shared" ca="1" si="383"/>
        <v>0</v>
      </c>
      <c r="R2251" s="679">
        <f t="shared" ca="1" si="383"/>
        <v>0</v>
      </c>
      <c r="S2251" s="679">
        <f t="shared" ca="1" si="383"/>
        <v>0</v>
      </c>
      <c r="T2251" s="679">
        <f t="shared" ca="1" si="383"/>
        <v>0</v>
      </c>
      <c r="U2251" s="679">
        <f t="shared" ca="1" si="383"/>
        <v>0</v>
      </c>
      <c r="V2251" s="679">
        <f t="shared" ca="1" si="383"/>
        <v>0</v>
      </c>
      <c r="W2251" s="679">
        <f t="shared" ca="1" si="381"/>
        <v>0</v>
      </c>
      <c r="X2251" s="679">
        <f t="shared" ca="1" si="383"/>
        <v>0</v>
      </c>
      <c r="Y2251" s="679">
        <f t="shared" ca="1" si="383"/>
        <v>0</v>
      </c>
      <c r="Z2251" s="679">
        <f t="shared" ca="1" si="383"/>
        <v>0</v>
      </c>
      <c r="AA2251" t="str">
        <f t="shared" si="385"/>
        <v>ASR_Financial_Report_SHP21Final</v>
      </c>
      <c r="AB2251" s="960">
        <f t="shared" si="386"/>
        <v>44658</v>
      </c>
      <c r="AC2251" t="str">
        <f t="shared" si="387"/>
        <v>Unaudited</v>
      </c>
    </row>
    <row r="2252" spans="1:29" x14ac:dyDescent="0.25">
      <c r="A2252" t="s">
        <v>420</v>
      </c>
      <c r="B2252" t="s">
        <v>1366</v>
      </c>
      <c r="C2252" t="s">
        <v>1367</v>
      </c>
      <c r="D2252">
        <v>1900</v>
      </c>
      <c r="E2252" s="960">
        <v>1</v>
      </c>
      <c r="F2252" t="s">
        <v>438</v>
      </c>
      <c r="G2252" s="960">
        <v>91</v>
      </c>
      <c r="H2252" t="s">
        <v>385</v>
      </c>
      <c r="I2252" s="961" t="s">
        <v>488</v>
      </c>
      <c r="J2252" s="961" t="s">
        <v>450</v>
      </c>
      <c r="K2252" s="961" t="s">
        <v>435</v>
      </c>
      <c r="L2252" s="940" t="s">
        <v>121</v>
      </c>
      <c r="M2252" s="961" t="s">
        <v>27</v>
      </c>
      <c r="N2252" s="679">
        <f t="shared" ca="1" si="384"/>
        <v>58578524.43912366</v>
      </c>
      <c r="O2252" s="679">
        <f t="shared" ca="1" si="383"/>
        <v>2184699.9975662087</v>
      </c>
      <c r="P2252" s="679">
        <f t="shared" ca="1" si="383"/>
        <v>56393824.441557452</v>
      </c>
      <c r="Q2252" s="679">
        <f t="shared" ca="1" si="383"/>
        <v>0</v>
      </c>
      <c r="R2252" s="679">
        <f t="shared" ca="1" si="383"/>
        <v>0</v>
      </c>
      <c r="S2252" s="679">
        <f t="shared" ref="O2252:Z2275" ca="1" si="388">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679">
        <f t="shared" ca="1" si="388"/>
        <v>0</v>
      </c>
      <c r="U2252" s="679">
        <f t="shared" ca="1" si="388"/>
        <v>0</v>
      </c>
      <c r="V2252" s="679">
        <f t="shared" ca="1" si="388"/>
        <v>0</v>
      </c>
      <c r="W2252" s="679">
        <f t="shared" ca="1" si="381"/>
        <v>0</v>
      </c>
      <c r="X2252" s="679">
        <f t="shared" ca="1" si="388"/>
        <v>0</v>
      </c>
      <c r="Y2252" s="679">
        <f t="shared" ca="1" si="388"/>
        <v>0</v>
      </c>
      <c r="Z2252" s="679">
        <f t="shared" ca="1" si="388"/>
        <v>0</v>
      </c>
      <c r="AA2252" t="str">
        <f t="shared" si="385"/>
        <v>ASR_Financial_Report_SHP21Final</v>
      </c>
      <c r="AB2252" s="960">
        <f t="shared" si="386"/>
        <v>44658</v>
      </c>
      <c r="AC2252" t="str">
        <f t="shared" si="387"/>
        <v>Unaudited</v>
      </c>
    </row>
    <row r="2253" spans="1:29" x14ac:dyDescent="0.25">
      <c r="A2253" t="s">
        <v>420</v>
      </c>
      <c r="B2253" t="s">
        <v>1366</v>
      </c>
      <c r="C2253" t="s">
        <v>1367</v>
      </c>
      <c r="D2253">
        <v>1900</v>
      </c>
      <c r="E2253" s="960">
        <v>1</v>
      </c>
      <c r="F2253" t="s">
        <v>438</v>
      </c>
      <c r="G2253" s="960">
        <v>91</v>
      </c>
      <c r="H2253" t="s">
        <v>385</v>
      </c>
      <c r="I2253" s="961" t="s">
        <v>488</v>
      </c>
      <c r="J2253" s="961" t="s">
        <v>450</v>
      </c>
      <c r="K2253" s="961" t="s">
        <v>435</v>
      </c>
      <c r="L2253" s="956" t="s">
        <v>122</v>
      </c>
      <c r="M2253" s="961" t="s">
        <v>97</v>
      </c>
      <c r="N2253" s="679">
        <f t="shared" ca="1" si="384"/>
        <v>-49615697.186240591</v>
      </c>
      <c r="O2253" s="679">
        <f t="shared" ca="1" si="388"/>
        <v>214989.81946550391</v>
      </c>
      <c r="P2253" s="679">
        <f t="shared" ca="1" si="388"/>
        <v>-49830687.005706094</v>
      </c>
      <c r="Q2253" s="679">
        <f t="shared" ca="1" si="388"/>
        <v>0</v>
      </c>
      <c r="R2253" s="679">
        <f t="shared" ca="1" si="388"/>
        <v>0</v>
      </c>
      <c r="S2253" s="679">
        <f t="shared" ca="1" si="388"/>
        <v>0</v>
      </c>
      <c r="T2253" s="679">
        <f t="shared" ca="1" si="388"/>
        <v>0</v>
      </c>
      <c r="U2253" s="679">
        <f t="shared" ca="1" si="388"/>
        <v>0</v>
      </c>
      <c r="V2253" s="679">
        <f t="shared" ca="1" si="388"/>
        <v>0</v>
      </c>
      <c r="W2253" s="679">
        <f t="shared" ref="W2253:W2316" ca="1" si="389">IF(OR(AND($F2253="PY",W$1&lt;&gt;"Prior Year"),AND($F2253&lt;&gt;"PY",W$1="Prior Year")),0,INDEX(INDIRECT("'MMA Rev-Exp "&amp;$H2253&amp;"'!$A$1:$CA$200"),IF($J2253="Member Months",MATCH($J2253,INDIRECT("'MMA Rev-Exp "&amp;$H2253&amp;"'!$A$1:$A$200"),0),MATCH($L2253,INDIRECT("'MMA Rev-Exp "&amp;$H2253&amp;"'!$B$1:$B$200"),0)),IF($F2253="PY",MATCH("Prior Year Adjustments",INDIRECT("'MMA Rev-Exp "&amp;$H2253&amp;"'!$A$8:$CA$8"),0),MATCH(IF($F2253="Q1","JANUARY - MARCH (Q1)",IF($F2253="Q2","APRIL - JUNE (Q2)",IF($F2253="Q3","JULY - SEPTEMBER (Q3)",IF($F2253="Q4","OCTOBER - DECEMBER (Q4)",0)))),INDIRECT("'MMA Rev-Exp "&amp;$H2253&amp;"'!$A$7:$CA$7"),0)+MATCH(W$1,INDIRECT("'MMA Rev-Exp "&amp;$H2253&amp;"'!$D$8:$CA$8"),0)-1)))</f>
        <v>0</v>
      </c>
      <c r="X2253" s="679">
        <f t="shared" ca="1" si="388"/>
        <v>0</v>
      </c>
      <c r="Y2253" s="679">
        <f t="shared" ca="1" si="388"/>
        <v>0</v>
      </c>
      <c r="Z2253" s="679">
        <f t="shared" ca="1" si="388"/>
        <v>0</v>
      </c>
      <c r="AA2253" t="str">
        <f t="shared" si="385"/>
        <v>ASR_Financial_Report_SHP21Final</v>
      </c>
      <c r="AB2253" s="960">
        <f t="shared" si="386"/>
        <v>44658</v>
      </c>
      <c r="AC2253" t="str">
        <f t="shared" si="387"/>
        <v>Unaudited</v>
      </c>
    </row>
    <row r="2254" spans="1:29" x14ac:dyDescent="0.25">
      <c r="A2254" t="s">
        <v>420</v>
      </c>
      <c r="B2254" t="s">
        <v>1366</v>
      </c>
      <c r="C2254" t="s">
        <v>1367</v>
      </c>
      <c r="D2254">
        <v>1900</v>
      </c>
      <c r="E2254" s="960">
        <v>1</v>
      </c>
      <c r="F2254" t="s">
        <v>438</v>
      </c>
      <c r="G2254" s="960">
        <v>91</v>
      </c>
      <c r="H2254" t="s">
        <v>385</v>
      </c>
      <c r="I2254" s="961" t="s">
        <v>488</v>
      </c>
      <c r="J2254" s="961" t="s">
        <v>450</v>
      </c>
      <c r="K2254" s="961" t="s">
        <v>435</v>
      </c>
      <c r="L2254" s="940" t="s">
        <v>123</v>
      </c>
      <c r="M2254" s="961" t="s">
        <v>98</v>
      </c>
      <c r="N2254" s="679">
        <f t="shared" ca="1" si="384"/>
        <v>2342836.9271361982</v>
      </c>
      <c r="O2254" s="679">
        <f t="shared" ca="1" si="388"/>
        <v>1067002.2104177759</v>
      </c>
      <c r="P2254" s="679">
        <f t="shared" ca="1" si="388"/>
        <v>1275834.7167184222</v>
      </c>
      <c r="Q2254" s="679">
        <f t="shared" ca="1" si="388"/>
        <v>0</v>
      </c>
      <c r="R2254" s="679">
        <f t="shared" ca="1" si="388"/>
        <v>0</v>
      </c>
      <c r="S2254" s="679">
        <f t="shared" ca="1" si="388"/>
        <v>0</v>
      </c>
      <c r="T2254" s="679">
        <f t="shared" ca="1" si="388"/>
        <v>0</v>
      </c>
      <c r="U2254" s="679">
        <f t="shared" ca="1" si="388"/>
        <v>0</v>
      </c>
      <c r="V2254" s="679">
        <f t="shared" ca="1" si="388"/>
        <v>0</v>
      </c>
      <c r="W2254" s="679">
        <f t="shared" ca="1" si="389"/>
        <v>0</v>
      </c>
      <c r="X2254" s="679">
        <f t="shared" ca="1" si="388"/>
        <v>0</v>
      </c>
      <c r="Y2254" s="679">
        <f t="shared" ca="1" si="388"/>
        <v>0</v>
      </c>
      <c r="Z2254" s="679">
        <f t="shared" ca="1" si="388"/>
        <v>0</v>
      </c>
      <c r="AA2254" t="str">
        <f t="shared" si="385"/>
        <v>ASR_Financial_Report_SHP21Final</v>
      </c>
      <c r="AB2254" s="960">
        <f t="shared" si="386"/>
        <v>44658</v>
      </c>
      <c r="AC2254" t="str">
        <f t="shared" si="387"/>
        <v>Unaudited</v>
      </c>
    </row>
    <row r="2255" spans="1:29" x14ac:dyDescent="0.25">
      <c r="A2255" t="s">
        <v>420</v>
      </c>
      <c r="B2255" t="s">
        <v>1366</v>
      </c>
      <c r="C2255" t="s">
        <v>1367</v>
      </c>
      <c r="D2255">
        <v>1900</v>
      </c>
      <c r="E2255" s="960">
        <v>1</v>
      </c>
      <c r="F2255" t="s">
        <v>438</v>
      </c>
      <c r="G2255" s="960">
        <v>91</v>
      </c>
      <c r="H2255" t="s">
        <v>385</v>
      </c>
      <c r="I2255" s="940" t="s">
        <v>488</v>
      </c>
      <c r="J2255" s="940" t="s">
        <v>450</v>
      </c>
      <c r="K2255" s="940" t="s">
        <v>435</v>
      </c>
      <c r="L2255" s="940" t="s">
        <v>124</v>
      </c>
      <c r="M2255" s="961" t="s">
        <v>99</v>
      </c>
      <c r="N2255" s="679">
        <f t="shared" ca="1" si="384"/>
        <v>148752.08320992877</v>
      </c>
      <c r="O2255" s="679">
        <f t="shared" ca="1" si="388"/>
        <v>87921.647504052264</v>
      </c>
      <c r="P2255" s="679">
        <f t="shared" ca="1" si="388"/>
        <v>60830.435705876509</v>
      </c>
      <c r="Q2255" s="679">
        <f t="shared" ca="1" si="388"/>
        <v>0</v>
      </c>
      <c r="R2255" s="679">
        <f t="shared" ca="1" si="388"/>
        <v>0</v>
      </c>
      <c r="S2255" s="679">
        <f t="shared" ca="1" si="388"/>
        <v>0</v>
      </c>
      <c r="T2255" s="679">
        <f t="shared" ca="1" si="388"/>
        <v>0</v>
      </c>
      <c r="U2255" s="679">
        <f t="shared" ca="1" si="388"/>
        <v>0</v>
      </c>
      <c r="V2255" s="679">
        <f t="shared" ca="1" si="388"/>
        <v>0</v>
      </c>
      <c r="W2255" s="679">
        <f t="shared" ca="1" si="389"/>
        <v>0</v>
      </c>
      <c r="X2255" s="679">
        <f t="shared" ca="1" si="388"/>
        <v>0</v>
      </c>
      <c r="Y2255" s="679">
        <f t="shared" ca="1" si="388"/>
        <v>0</v>
      </c>
      <c r="Z2255" s="679">
        <f t="shared" ca="1" si="388"/>
        <v>0</v>
      </c>
      <c r="AA2255" t="str">
        <f t="shared" si="385"/>
        <v>ASR_Financial_Report_SHP21Final</v>
      </c>
      <c r="AB2255" s="960">
        <f t="shared" si="386"/>
        <v>44658</v>
      </c>
      <c r="AC2255" t="str">
        <f t="shared" si="387"/>
        <v>Unaudited</v>
      </c>
    </row>
    <row r="2256" spans="1:29" x14ac:dyDescent="0.25">
      <c r="A2256" t="s">
        <v>420</v>
      </c>
      <c r="B2256" t="s">
        <v>1366</v>
      </c>
      <c r="C2256" t="s">
        <v>1367</v>
      </c>
      <c r="D2256">
        <v>1900</v>
      </c>
      <c r="E2256" s="960">
        <v>1</v>
      </c>
      <c r="F2256" t="s">
        <v>438</v>
      </c>
      <c r="G2256" s="960">
        <v>91</v>
      </c>
      <c r="H2256" t="s">
        <v>385</v>
      </c>
      <c r="I2256" s="961" t="s">
        <v>488</v>
      </c>
      <c r="J2256" s="961" t="s">
        <v>450</v>
      </c>
      <c r="K2256" s="961" t="s">
        <v>435</v>
      </c>
      <c r="L2256" s="940" t="s">
        <v>125</v>
      </c>
      <c r="M2256" s="961" t="s">
        <v>100</v>
      </c>
      <c r="N2256" s="679">
        <f t="shared" ca="1" si="384"/>
        <v>-3304.2931453824785</v>
      </c>
      <c r="O2256" s="679">
        <f t="shared" ca="1" si="388"/>
        <v>0</v>
      </c>
      <c r="P2256" s="679">
        <f t="shared" ca="1" si="388"/>
        <v>-3304.2931453824785</v>
      </c>
      <c r="Q2256" s="679">
        <f t="shared" ca="1" si="388"/>
        <v>0</v>
      </c>
      <c r="R2256" s="679">
        <f t="shared" ca="1" si="388"/>
        <v>0</v>
      </c>
      <c r="S2256" s="679">
        <f t="shared" ca="1" si="388"/>
        <v>0</v>
      </c>
      <c r="T2256" s="679">
        <f t="shared" ca="1" si="388"/>
        <v>0</v>
      </c>
      <c r="U2256" s="679">
        <f t="shared" ca="1" si="388"/>
        <v>0</v>
      </c>
      <c r="V2256" s="679">
        <f t="shared" ca="1" si="388"/>
        <v>0</v>
      </c>
      <c r="W2256" s="679">
        <f t="shared" ca="1" si="389"/>
        <v>0</v>
      </c>
      <c r="X2256" s="679">
        <f t="shared" ca="1" si="388"/>
        <v>0</v>
      </c>
      <c r="Y2256" s="679">
        <f t="shared" ca="1" si="388"/>
        <v>0</v>
      </c>
      <c r="Z2256" s="679">
        <f t="shared" ca="1" si="388"/>
        <v>0</v>
      </c>
      <c r="AA2256" t="str">
        <f t="shared" si="385"/>
        <v>ASR_Financial_Report_SHP21Final</v>
      </c>
      <c r="AB2256" s="960">
        <f t="shared" si="386"/>
        <v>44658</v>
      </c>
      <c r="AC2256" t="str">
        <f t="shared" si="387"/>
        <v>Unaudited</v>
      </c>
    </row>
    <row r="2257" spans="1:29" x14ac:dyDescent="0.25">
      <c r="A2257" t="s">
        <v>420</v>
      </c>
      <c r="B2257" t="s">
        <v>1366</v>
      </c>
      <c r="C2257" t="s">
        <v>1367</v>
      </c>
      <c r="D2257">
        <v>1900</v>
      </c>
      <c r="E2257" s="960">
        <v>1</v>
      </c>
      <c r="F2257" t="s">
        <v>438</v>
      </c>
      <c r="G2257" s="960">
        <v>91</v>
      </c>
      <c r="H2257" t="s">
        <v>385</v>
      </c>
      <c r="I2257" s="940" t="s">
        <v>488</v>
      </c>
      <c r="J2257" s="940" t="s">
        <v>450</v>
      </c>
      <c r="K2257" s="940" t="s">
        <v>435</v>
      </c>
      <c r="L2257" s="940" t="s">
        <v>126</v>
      </c>
      <c r="M2257" s="940" t="s">
        <v>28</v>
      </c>
      <c r="N2257" s="679">
        <f t="shared" ca="1" si="384"/>
        <v>86104.311323803064</v>
      </c>
      <c r="O2257" s="679">
        <f t="shared" ca="1" si="388"/>
        <v>86104.311323803064</v>
      </c>
      <c r="P2257" s="679">
        <f t="shared" ca="1" si="388"/>
        <v>0</v>
      </c>
      <c r="Q2257" s="679">
        <f t="shared" ca="1" si="388"/>
        <v>0</v>
      </c>
      <c r="R2257" s="679">
        <f t="shared" ca="1" si="388"/>
        <v>0</v>
      </c>
      <c r="S2257" s="679">
        <f t="shared" ca="1" si="388"/>
        <v>0</v>
      </c>
      <c r="T2257" s="679">
        <f t="shared" ca="1" si="388"/>
        <v>0</v>
      </c>
      <c r="U2257" s="679">
        <f t="shared" ca="1" si="388"/>
        <v>0</v>
      </c>
      <c r="V2257" s="679">
        <f t="shared" ca="1" si="388"/>
        <v>0</v>
      </c>
      <c r="W2257" s="679">
        <f t="shared" ca="1" si="389"/>
        <v>0</v>
      </c>
      <c r="X2257" s="679">
        <f t="shared" ca="1" si="388"/>
        <v>0</v>
      </c>
      <c r="Y2257" s="679">
        <f t="shared" ca="1" si="388"/>
        <v>0</v>
      </c>
      <c r="Z2257" s="679">
        <f t="shared" ca="1" si="388"/>
        <v>0</v>
      </c>
      <c r="AA2257" t="str">
        <f t="shared" si="385"/>
        <v>ASR_Financial_Report_SHP21Final</v>
      </c>
      <c r="AB2257" s="960">
        <f t="shared" si="386"/>
        <v>44658</v>
      </c>
      <c r="AC2257" t="str">
        <f t="shared" si="387"/>
        <v>Unaudited</v>
      </c>
    </row>
    <row r="2258" spans="1:29" x14ac:dyDescent="0.25">
      <c r="A2258" t="s">
        <v>420</v>
      </c>
      <c r="B2258" t="s">
        <v>1366</v>
      </c>
      <c r="C2258" t="s">
        <v>1367</v>
      </c>
      <c r="D2258">
        <v>1900</v>
      </c>
      <c r="E2258" s="960">
        <v>1</v>
      </c>
      <c r="F2258" t="s">
        <v>438</v>
      </c>
      <c r="G2258" s="960">
        <v>91</v>
      </c>
      <c r="H2258" t="s">
        <v>385</v>
      </c>
      <c r="I2258" s="940" t="s">
        <v>488</v>
      </c>
      <c r="J2258" s="940" t="s">
        <v>436</v>
      </c>
      <c r="K2258" s="940" t="s">
        <v>436</v>
      </c>
      <c r="L2258" s="940" t="s">
        <v>128</v>
      </c>
      <c r="M2258" s="961" t="s">
        <v>326</v>
      </c>
      <c r="N2258" s="679">
        <f t="shared" ca="1" si="384"/>
        <v>0</v>
      </c>
      <c r="O2258" s="679">
        <f t="shared" ca="1" si="388"/>
        <v>0</v>
      </c>
      <c r="P2258" s="679">
        <f t="shared" ca="1" si="388"/>
        <v>0</v>
      </c>
      <c r="Q2258" s="679">
        <f t="shared" ca="1" si="388"/>
        <v>0</v>
      </c>
      <c r="R2258" s="679">
        <f t="shared" ca="1" si="388"/>
        <v>0</v>
      </c>
      <c r="S2258" s="679">
        <f t="shared" ca="1" si="388"/>
        <v>0</v>
      </c>
      <c r="T2258" s="679">
        <f t="shared" ca="1" si="388"/>
        <v>0</v>
      </c>
      <c r="U2258" s="679">
        <f t="shared" ca="1" si="388"/>
        <v>0</v>
      </c>
      <c r="V2258" s="679">
        <f t="shared" ca="1" si="388"/>
        <v>0</v>
      </c>
      <c r="W2258" s="679">
        <f t="shared" ca="1" si="389"/>
        <v>0</v>
      </c>
      <c r="X2258" s="679">
        <f t="shared" ca="1" si="388"/>
        <v>0</v>
      </c>
      <c r="Y2258" s="679">
        <f t="shared" ca="1" si="388"/>
        <v>0</v>
      </c>
      <c r="Z2258" s="679">
        <f t="shared" ca="1" si="388"/>
        <v>0</v>
      </c>
      <c r="AA2258" t="str">
        <f t="shared" si="385"/>
        <v>ASR_Financial_Report_SHP21Final</v>
      </c>
      <c r="AB2258" s="960">
        <f t="shared" si="386"/>
        <v>44658</v>
      </c>
      <c r="AC2258" t="str">
        <f t="shared" si="387"/>
        <v>Unaudited</v>
      </c>
    </row>
    <row r="2259" spans="1:29" x14ac:dyDescent="0.25">
      <c r="A2259" t="s">
        <v>420</v>
      </c>
      <c r="B2259" t="s">
        <v>1366</v>
      </c>
      <c r="C2259" t="s">
        <v>1367</v>
      </c>
      <c r="D2259">
        <v>1900</v>
      </c>
      <c r="E2259" s="960">
        <v>1</v>
      </c>
      <c r="F2259" t="s">
        <v>438</v>
      </c>
      <c r="G2259" s="960">
        <v>91</v>
      </c>
      <c r="H2259" t="s">
        <v>385</v>
      </c>
      <c r="I2259" s="940" t="s">
        <v>488</v>
      </c>
      <c r="J2259" s="940" t="s">
        <v>436</v>
      </c>
      <c r="K2259" s="940" t="s">
        <v>436</v>
      </c>
      <c r="L2259" s="940" t="s">
        <v>129</v>
      </c>
      <c r="M2259" s="961" t="s">
        <v>325</v>
      </c>
      <c r="N2259" s="679">
        <f t="shared" ca="1" si="384"/>
        <v>0</v>
      </c>
      <c r="O2259" s="679">
        <f t="shared" ca="1" si="388"/>
        <v>0</v>
      </c>
      <c r="P2259" s="679">
        <f t="shared" ca="1" si="388"/>
        <v>0</v>
      </c>
      <c r="Q2259" s="679">
        <f t="shared" ca="1" si="388"/>
        <v>0</v>
      </c>
      <c r="R2259" s="679">
        <f t="shared" ca="1" si="388"/>
        <v>0</v>
      </c>
      <c r="S2259" s="679">
        <f t="shared" ca="1" si="388"/>
        <v>0</v>
      </c>
      <c r="T2259" s="679">
        <f t="shared" ca="1" si="388"/>
        <v>0</v>
      </c>
      <c r="U2259" s="679">
        <f t="shared" ca="1" si="388"/>
        <v>0</v>
      </c>
      <c r="V2259" s="679">
        <f t="shared" ca="1" si="388"/>
        <v>0</v>
      </c>
      <c r="W2259" s="679">
        <f t="shared" ca="1" si="389"/>
        <v>0</v>
      </c>
      <c r="X2259" s="679">
        <f t="shared" ca="1" si="388"/>
        <v>0</v>
      </c>
      <c r="Y2259" s="679">
        <f t="shared" ca="1" si="388"/>
        <v>0</v>
      </c>
      <c r="Z2259" s="679">
        <f t="shared" ca="1" si="388"/>
        <v>0</v>
      </c>
      <c r="AA2259" t="str">
        <f t="shared" si="385"/>
        <v>ASR_Financial_Report_SHP21Final</v>
      </c>
      <c r="AB2259" s="960">
        <f t="shared" si="386"/>
        <v>44658</v>
      </c>
      <c r="AC2259" t="str">
        <f t="shared" si="387"/>
        <v>Unaudited</v>
      </c>
    </row>
    <row r="2260" spans="1:29" ht="30" x14ac:dyDescent="0.25">
      <c r="A2260" t="s">
        <v>420</v>
      </c>
      <c r="B2260" t="s">
        <v>1366</v>
      </c>
      <c r="C2260" t="s">
        <v>1367</v>
      </c>
      <c r="D2260">
        <v>1900</v>
      </c>
      <c r="E2260" s="960">
        <v>1</v>
      </c>
      <c r="F2260" t="s">
        <v>438</v>
      </c>
      <c r="G2260" s="960">
        <v>91</v>
      </c>
      <c r="H2260" t="s">
        <v>385</v>
      </c>
      <c r="I2260" s="940" t="s">
        <v>488</v>
      </c>
      <c r="J2260" s="940" t="s">
        <v>436</v>
      </c>
      <c r="K2260" s="940" t="s">
        <v>436</v>
      </c>
      <c r="L2260" s="940" t="s">
        <v>130</v>
      </c>
      <c r="M2260" s="961" t="s">
        <v>179</v>
      </c>
      <c r="N2260" s="679">
        <f t="shared" ca="1" si="384"/>
        <v>0</v>
      </c>
      <c r="O2260" s="679">
        <f t="shared" ca="1" si="388"/>
        <v>0</v>
      </c>
      <c r="P2260" s="679">
        <f t="shared" ca="1" si="388"/>
        <v>0</v>
      </c>
      <c r="Q2260" s="679">
        <f t="shared" ca="1" si="388"/>
        <v>0</v>
      </c>
      <c r="R2260" s="679">
        <f t="shared" ca="1" si="388"/>
        <v>0</v>
      </c>
      <c r="S2260" s="679">
        <f t="shared" ca="1" si="388"/>
        <v>0</v>
      </c>
      <c r="T2260" s="679">
        <f t="shared" ca="1" si="388"/>
        <v>0</v>
      </c>
      <c r="U2260" s="679">
        <f t="shared" ca="1" si="388"/>
        <v>0</v>
      </c>
      <c r="V2260" s="679">
        <f t="shared" ca="1" si="388"/>
        <v>0</v>
      </c>
      <c r="W2260" s="679">
        <f t="shared" ca="1" si="389"/>
        <v>0</v>
      </c>
      <c r="X2260" s="679">
        <f t="shared" ca="1" si="388"/>
        <v>0</v>
      </c>
      <c r="Y2260" s="679">
        <f t="shared" ca="1" si="388"/>
        <v>0</v>
      </c>
      <c r="Z2260" s="679">
        <f t="shared" ca="1" si="388"/>
        <v>0</v>
      </c>
      <c r="AA2260" t="str">
        <f t="shared" si="385"/>
        <v>ASR_Financial_Report_SHP21Final</v>
      </c>
      <c r="AB2260" s="960">
        <f t="shared" si="386"/>
        <v>44658</v>
      </c>
      <c r="AC2260" t="str">
        <f t="shared" si="387"/>
        <v>Unaudited</v>
      </c>
    </row>
    <row r="2261" spans="1:29" x14ac:dyDescent="0.25">
      <c r="A2261" t="s">
        <v>420</v>
      </c>
      <c r="B2261" t="s">
        <v>1366</v>
      </c>
      <c r="C2261" t="s">
        <v>1367</v>
      </c>
      <c r="D2261">
        <v>1900</v>
      </c>
      <c r="E2261" s="960">
        <v>1</v>
      </c>
      <c r="F2261" t="s">
        <v>438</v>
      </c>
      <c r="G2261" s="960">
        <v>91</v>
      </c>
      <c r="H2261" t="s">
        <v>385</v>
      </c>
      <c r="I2261" s="940" t="s">
        <v>488</v>
      </c>
      <c r="J2261" s="940" t="s">
        <v>436</v>
      </c>
      <c r="K2261" s="940" t="s">
        <v>436</v>
      </c>
      <c r="L2261" s="946" t="s">
        <v>131</v>
      </c>
      <c r="M2261" s="962" t="s">
        <v>494</v>
      </c>
      <c r="N2261" s="679">
        <f t="shared" ca="1" si="384"/>
        <v>0</v>
      </c>
      <c r="O2261" s="679">
        <f t="shared" ca="1" si="388"/>
        <v>0</v>
      </c>
      <c r="P2261" s="679">
        <f t="shared" ca="1" si="388"/>
        <v>0</v>
      </c>
      <c r="Q2261" s="679">
        <f t="shared" ca="1" si="388"/>
        <v>0</v>
      </c>
      <c r="R2261" s="679">
        <f t="shared" ca="1" si="388"/>
        <v>0</v>
      </c>
      <c r="S2261" s="679">
        <f t="shared" ca="1" si="388"/>
        <v>0</v>
      </c>
      <c r="T2261" s="679">
        <f t="shared" ca="1" si="388"/>
        <v>0</v>
      </c>
      <c r="U2261" s="679">
        <f t="shared" ca="1" si="388"/>
        <v>0</v>
      </c>
      <c r="V2261" s="679">
        <f t="shared" ca="1" si="388"/>
        <v>0</v>
      </c>
      <c r="W2261" s="679">
        <f t="shared" ca="1" si="389"/>
        <v>0</v>
      </c>
      <c r="X2261" s="679">
        <f t="shared" ca="1" si="388"/>
        <v>0</v>
      </c>
      <c r="Y2261" s="679">
        <f t="shared" ca="1" si="388"/>
        <v>0</v>
      </c>
      <c r="Z2261" s="679">
        <f t="shared" ca="1" si="388"/>
        <v>0</v>
      </c>
      <c r="AA2261" t="str">
        <f t="shared" si="385"/>
        <v>ASR_Financial_Report_SHP21Final</v>
      </c>
      <c r="AB2261" s="960">
        <f t="shared" si="386"/>
        <v>44658</v>
      </c>
      <c r="AC2261" t="str">
        <f t="shared" si="387"/>
        <v>Unaudited</v>
      </c>
    </row>
    <row r="2262" spans="1:29" x14ac:dyDescent="0.25">
      <c r="A2262" t="s">
        <v>420</v>
      </c>
      <c r="B2262" t="s">
        <v>1366</v>
      </c>
      <c r="C2262" t="s">
        <v>1367</v>
      </c>
      <c r="D2262">
        <v>1900</v>
      </c>
      <c r="E2262" s="960">
        <v>1</v>
      </c>
      <c r="F2262" t="s">
        <v>438</v>
      </c>
      <c r="G2262" s="960">
        <v>91</v>
      </c>
      <c r="H2262" t="s">
        <v>385</v>
      </c>
      <c r="I2262" s="940" t="s">
        <v>488</v>
      </c>
      <c r="J2262" s="940" t="s">
        <v>436</v>
      </c>
      <c r="K2262" s="940" t="s">
        <v>436</v>
      </c>
      <c r="L2262" s="940" t="s">
        <v>132</v>
      </c>
      <c r="M2262" s="961" t="s">
        <v>495</v>
      </c>
      <c r="N2262" s="679">
        <f t="shared" ca="1" si="384"/>
        <v>0</v>
      </c>
      <c r="O2262" s="679">
        <f t="shared" ca="1" si="388"/>
        <v>0</v>
      </c>
      <c r="P2262" s="679">
        <f t="shared" ca="1" si="388"/>
        <v>0</v>
      </c>
      <c r="Q2262" s="679">
        <f t="shared" ca="1" si="388"/>
        <v>0</v>
      </c>
      <c r="R2262" s="679">
        <f t="shared" ca="1" si="388"/>
        <v>0</v>
      </c>
      <c r="S2262" s="679">
        <f t="shared" ca="1" si="388"/>
        <v>0</v>
      </c>
      <c r="T2262" s="679">
        <f t="shared" ca="1" si="388"/>
        <v>0</v>
      </c>
      <c r="U2262" s="679">
        <f t="shared" ca="1" si="388"/>
        <v>0</v>
      </c>
      <c r="V2262" s="679">
        <f t="shared" ca="1" si="388"/>
        <v>0</v>
      </c>
      <c r="W2262" s="679">
        <f t="shared" ca="1" si="389"/>
        <v>0</v>
      </c>
      <c r="X2262" s="679">
        <f t="shared" ca="1" si="388"/>
        <v>0</v>
      </c>
      <c r="Y2262" s="679">
        <f t="shared" ca="1" si="388"/>
        <v>0</v>
      </c>
      <c r="Z2262" s="679">
        <f t="shared" ca="1" si="388"/>
        <v>0</v>
      </c>
      <c r="AA2262" t="str">
        <f t="shared" si="385"/>
        <v>ASR_Financial_Report_SHP21Final</v>
      </c>
      <c r="AB2262" s="960">
        <f t="shared" si="386"/>
        <v>44658</v>
      </c>
      <c r="AC2262" t="str">
        <f t="shared" si="387"/>
        <v>Unaudited</v>
      </c>
    </row>
    <row r="2263" spans="1:29" x14ac:dyDescent="0.25">
      <c r="A2263" t="s">
        <v>420</v>
      </c>
      <c r="B2263" t="s">
        <v>1366</v>
      </c>
      <c r="C2263" t="s">
        <v>1367</v>
      </c>
      <c r="D2263">
        <v>1900</v>
      </c>
      <c r="E2263" s="960">
        <v>1</v>
      </c>
      <c r="F2263" t="s">
        <v>438</v>
      </c>
      <c r="G2263" s="960">
        <v>91</v>
      </c>
      <c r="H2263" t="s">
        <v>385</v>
      </c>
      <c r="I2263" s="940" t="s">
        <v>488</v>
      </c>
      <c r="J2263" s="940" t="s">
        <v>436</v>
      </c>
      <c r="K2263" s="940" t="s">
        <v>436</v>
      </c>
      <c r="L2263" s="940" t="s">
        <v>133</v>
      </c>
      <c r="M2263" s="961" t="s">
        <v>496</v>
      </c>
      <c r="N2263" s="679">
        <f t="shared" ca="1" si="384"/>
        <v>0</v>
      </c>
      <c r="O2263" s="679">
        <f t="shared" ca="1" si="388"/>
        <v>0</v>
      </c>
      <c r="P2263" s="679">
        <f t="shared" ca="1" si="388"/>
        <v>0</v>
      </c>
      <c r="Q2263" s="679">
        <f t="shared" ca="1" si="388"/>
        <v>0</v>
      </c>
      <c r="R2263" s="679">
        <f t="shared" ca="1" si="388"/>
        <v>0</v>
      </c>
      <c r="S2263" s="679">
        <f t="shared" ca="1" si="388"/>
        <v>0</v>
      </c>
      <c r="T2263" s="679">
        <f t="shared" ca="1" si="388"/>
        <v>0</v>
      </c>
      <c r="U2263" s="679">
        <f t="shared" ca="1" si="388"/>
        <v>0</v>
      </c>
      <c r="V2263" s="679">
        <f t="shared" ca="1" si="388"/>
        <v>0</v>
      </c>
      <c r="W2263" s="679">
        <f t="shared" ca="1" si="389"/>
        <v>0</v>
      </c>
      <c r="X2263" s="679">
        <f t="shared" ca="1" si="388"/>
        <v>0</v>
      </c>
      <c r="Y2263" s="679">
        <f t="shared" ca="1" si="388"/>
        <v>0</v>
      </c>
      <c r="Z2263" s="679">
        <f t="shared" ca="1" si="388"/>
        <v>0</v>
      </c>
      <c r="AA2263" t="str">
        <f t="shared" si="385"/>
        <v>ASR_Financial_Report_SHP21Final</v>
      </c>
      <c r="AB2263" s="960">
        <f t="shared" si="386"/>
        <v>44658</v>
      </c>
      <c r="AC2263" t="str">
        <f t="shared" si="387"/>
        <v>Unaudited</v>
      </c>
    </row>
    <row r="2264" spans="1:29" x14ac:dyDescent="0.25">
      <c r="A2264" t="s">
        <v>420</v>
      </c>
      <c r="B2264" t="s">
        <v>1366</v>
      </c>
      <c r="C2264" t="s">
        <v>1367</v>
      </c>
      <c r="D2264">
        <v>1900</v>
      </c>
      <c r="E2264" s="960">
        <v>1</v>
      </c>
      <c r="F2264" t="s">
        <v>438</v>
      </c>
      <c r="G2264" s="960">
        <v>91</v>
      </c>
      <c r="H2264" t="s">
        <v>385</v>
      </c>
      <c r="I2264" s="940" t="s">
        <v>489</v>
      </c>
      <c r="J2264" s="940" t="s">
        <v>26</v>
      </c>
      <c r="K2264" s="940" t="s">
        <v>26</v>
      </c>
      <c r="L2264" s="940" t="s">
        <v>269</v>
      </c>
      <c r="M2264" s="961" t="s">
        <v>26</v>
      </c>
      <c r="N2264" s="679">
        <f t="shared" ca="1" si="384"/>
        <v>1145449.8331121565</v>
      </c>
      <c r="O2264" s="679">
        <f t="shared" ca="1" si="388"/>
        <v>0</v>
      </c>
      <c r="P2264" s="679">
        <f t="shared" ca="1" si="388"/>
        <v>0</v>
      </c>
      <c r="Q2264" s="679">
        <f t="shared" ca="1" si="388"/>
        <v>0</v>
      </c>
      <c r="R2264" s="679">
        <f t="shared" ca="1" si="388"/>
        <v>0</v>
      </c>
      <c r="S2264" s="679">
        <f t="shared" ca="1" si="388"/>
        <v>0</v>
      </c>
      <c r="T2264" s="679">
        <f t="shared" ca="1" si="388"/>
        <v>0</v>
      </c>
      <c r="U2264" s="679">
        <f t="shared" ca="1" si="388"/>
        <v>0</v>
      </c>
      <c r="V2264" s="679">
        <f t="shared" ca="1" si="388"/>
        <v>0</v>
      </c>
      <c r="W2264" s="679">
        <f t="shared" ca="1" si="389"/>
        <v>0</v>
      </c>
      <c r="X2264" s="679">
        <f t="shared" ca="1" si="388"/>
        <v>0</v>
      </c>
      <c r="Y2264" s="679">
        <f t="shared" ca="1" si="388"/>
        <v>0</v>
      </c>
      <c r="Z2264" s="679">
        <f t="shared" ca="1" si="388"/>
        <v>0</v>
      </c>
      <c r="AA2264" t="str">
        <f t="shared" si="385"/>
        <v>ASR_Financial_Report_SHP21Final</v>
      </c>
      <c r="AB2264" s="960">
        <f t="shared" si="386"/>
        <v>44658</v>
      </c>
      <c r="AC2264" t="str">
        <f t="shared" si="387"/>
        <v>Unaudited</v>
      </c>
    </row>
    <row r="2265" spans="1:29" x14ac:dyDescent="0.25">
      <c r="A2265" t="s">
        <v>420</v>
      </c>
      <c r="B2265" t="s">
        <v>1366</v>
      </c>
      <c r="C2265" t="s">
        <v>1367</v>
      </c>
      <c r="D2265">
        <v>1900</v>
      </c>
      <c r="E2265" s="960">
        <v>1</v>
      </c>
      <c r="F2265" t="s">
        <v>439</v>
      </c>
      <c r="G2265" s="960">
        <v>182</v>
      </c>
      <c r="H2265" t="s">
        <v>385</v>
      </c>
      <c r="I2265" s="940" t="s">
        <v>432</v>
      </c>
      <c r="J2265" s="940" t="s">
        <v>432</v>
      </c>
      <c r="K2265" s="940" t="s">
        <v>432</v>
      </c>
      <c r="L2265" s="940"/>
      <c r="M2265" s="961" t="s">
        <v>432</v>
      </c>
      <c r="N2265" s="679">
        <f t="shared" ca="1" si="384"/>
        <v>442736.80999999994</v>
      </c>
      <c r="O2265" s="679">
        <f t="shared" ca="1" si="388"/>
        <v>379090.85</v>
      </c>
      <c r="P2265" s="679">
        <f t="shared" ca="1" si="388"/>
        <v>12957.69</v>
      </c>
      <c r="Q2265" s="679">
        <f t="shared" ca="1" si="388"/>
        <v>25187.3</v>
      </c>
      <c r="R2265" s="679">
        <f t="shared" ca="1" si="388"/>
        <v>8730.67</v>
      </c>
      <c r="S2265" s="679">
        <f t="shared" ca="1" si="388"/>
        <v>7508.31</v>
      </c>
      <c r="T2265" s="679">
        <f t="shared" ca="1" si="388"/>
        <v>4436.97</v>
      </c>
      <c r="U2265" s="679">
        <f t="shared" ca="1" si="388"/>
        <v>77.069999999999993</v>
      </c>
      <c r="V2265" s="679">
        <f t="shared" ca="1" si="388"/>
        <v>747.83</v>
      </c>
      <c r="W2265" s="679">
        <f t="shared" ca="1" si="389"/>
        <v>199</v>
      </c>
      <c r="X2265" s="679">
        <f t="shared" ca="1" si="388"/>
        <v>3088.35</v>
      </c>
      <c r="Y2265" s="679">
        <f t="shared" ca="1" si="388"/>
        <v>712.77</v>
      </c>
      <c r="Z2265" s="679">
        <f t="shared" ca="1" si="388"/>
        <v>0</v>
      </c>
      <c r="AA2265" t="str">
        <f t="shared" si="385"/>
        <v>ASR_Financial_Report_SHP21Final</v>
      </c>
      <c r="AB2265" s="960">
        <f t="shared" si="386"/>
        <v>44658</v>
      </c>
      <c r="AC2265" t="str">
        <f t="shared" si="387"/>
        <v>Unaudited</v>
      </c>
    </row>
    <row r="2266" spans="1:29" x14ac:dyDescent="0.25">
      <c r="A2266" t="s">
        <v>420</v>
      </c>
      <c r="B2266" t="s">
        <v>1366</v>
      </c>
      <c r="C2266" t="s">
        <v>1367</v>
      </c>
      <c r="D2266">
        <v>1900</v>
      </c>
      <c r="E2266" s="960">
        <v>1</v>
      </c>
      <c r="F2266" t="s">
        <v>439</v>
      </c>
      <c r="G2266" s="960">
        <v>182</v>
      </c>
      <c r="H2266" t="s">
        <v>385</v>
      </c>
      <c r="I2266" s="940" t="s">
        <v>487</v>
      </c>
      <c r="J2266" s="940" t="s">
        <v>12</v>
      </c>
      <c r="K2266" s="940" t="s">
        <v>12</v>
      </c>
      <c r="L2266" s="940">
        <v>1.1000000000000001</v>
      </c>
      <c r="M2266" s="961" t="s">
        <v>12</v>
      </c>
      <c r="N2266" s="679">
        <f t="shared" ca="1" si="384"/>
        <v>111634981.52</v>
      </c>
      <c r="O2266" s="679">
        <f t="shared" ca="1" si="388"/>
        <v>62749521.539999999</v>
      </c>
      <c r="P2266" s="679">
        <f t="shared" ca="1" si="388"/>
        <v>5999719.8200000003</v>
      </c>
      <c r="Q2266" s="679">
        <f t="shared" ca="1" si="388"/>
        <v>19655584.82</v>
      </c>
      <c r="R2266" s="679">
        <f t="shared" ca="1" si="388"/>
        <v>10833863.220000001</v>
      </c>
      <c r="S2266" s="679">
        <f t="shared" ca="1" si="388"/>
        <v>1416120.35</v>
      </c>
      <c r="T2266" s="679">
        <f t="shared" ca="1" si="388"/>
        <v>1524540.09</v>
      </c>
      <c r="U2266" s="679">
        <f t="shared" ca="1" si="388"/>
        <v>15691.32</v>
      </c>
      <c r="V2266" s="679">
        <f t="shared" ca="1" si="388"/>
        <v>2457580.4300000002</v>
      </c>
      <c r="W2266" s="679">
        <f t="shared" ca="1" si="389"/>
        <v>4925986.3</v>
      </c>
      <c r="X2266" s="679">
        <f t="shared" ca="1" si="388"/>
        <v>392627</v>
      </c>
      <c r="Y2266" s="679">
        <f t="shared" ca="1" si="388"/>
        <v>1663746.63</v>
      </c>
      <c r="Z2266" s="679">
        <f t="shared" ca="1" si="388"/>
        <v>0</v>
      </c>
      <c r="AA2266" t="str">
        <f t="shared" si="385"/>
        <v>ASR_Financial_Report_SHP21Final</v>
      </c>
      <c r="AB2266" s="960">
        <f t="shared" si="386"/>
        <v>44658</v>
      </c>
      <c r="AC2266" t="str">
        <f t="shared" si="387"/>
        <v>Unaudited</v>
      </c>
    </row>
    <row r="2267" spans="1:29" x14ac:dyDescent="0.25">
      <c r="A2267" t="s">
        <v>420</v>
      </c>
      <c r="B2267" t="s">
        <v>1366</v>
      </c>
      <c r="C2267" t="s">
        <v>1367</v>
      </c>
      <c r="D2267">
        <v>1900</v>
      </c>
      <c r="E2267" s="960">
        <v>1</v>
      </c>
      <c r="F2267" t="s">
        <v>439</v>
      </c>
      <c r="G2267" s="960">
        <v>182</v>
      </c>
      <c r="H2267" t="s">
        <v>385</v>
      </c>
      <c r="I2267" s="940" t="s">
        <v>487</v>
      </c>
      <c r="J2267" s="940" t="s">
        <v>12</v>
      </c>
      <c r="K2267" s="940" t="s">
        <v>1309</v>
      </c>
      <c r="L2267" s="940" t="s">
        <v>1300</v>
      </c>
      <c r="M2267" s="961" t="s">
        <v>1309</v>
      </c>
      <c r="N2267" s="679">
        <f t="shared" ca="1" si="384"/>
        <v>1005860.0301248443</v>
      </c>
      <c r="O2267" s="679">
        <f t="shared" ca="1" si="388"/>
        <v>515460.79287725891</v>
      </c>
      <c r="P2267" s="679">
        <f t="shared" ca="1" si="388"/>
        <v>0</v>
      </c>
      <c r="Q2267" s="679">
        <f t="shared" ca="1" si="388"/>
        <v>441534.71833675698</v>
      </c>
      <c r="R2267" s="679">
        <f t="shared" ca="1" si="388"/>
        <v>0</v>
      </c>
      <c r="S2267" s="679">
        <f t="shared" ca="1" si="388"/>
        <v>0</v>
      </c>
      <c r="T2267" s="679">
        <f t="shared" ca="1" si="388"/>
        <v>0</v>
      </c>
      <c r="U2267" s="679">
        <f t="shared" ca="1" si="388"/>
        <v>0</v>
      </c>
      <c r="V2267" s="679">
        <f t="shared" ca="1" si="388"/>
        <v>0</v>
      </c>
      <c r="W2267" s="679">
        <f t="shared" ca="1" si="389"/>
        <v>0</v>
      </c>
      <c r="X2267" s="679">
        <f t="shared" ca="1" si="388"/>
        <v>0</v>
      </c>
      <c r="Y2267" s="679">
        <f t="shared" ca="1" si="388"/>
        <v>48864.518910828338</v>
      </c>
      <c r="Z2267" s="679">
        <f t="shared" ca="1" si="388"/>
        <v>0</v>
      </c>
      <c r="AA2267" t="str">
        <f t="shared" si="385"/>
        <v>ASR_Financial_Report_SHP21Final</v>
      </c>
      <c r="AB2267" s="960">
        <f t="shared" si="386"/>
        <v>44658</v>
      </c>
      <c r="AC2267" t="str">
        <f t="shared" si="387"/>
        <v>Unaudited</v>
      </c>
    </row>
    <row r="2268" spans="1:29" x14ac:dyDescent="0.25">
      <c r="A2268" t="s">
        <v>420</v>
      </c>
      <c r="B2268" t="s">
        <v>1366</v>
      </c>
      <c r="C2268" t="s">
        <v>1367</v>
      </c>
      <c r="D2268">
        <v>1900</v>
      </c>
      <c r="E2268" s="960">
        <v>1</v>
      </c>
      <c r="F2268" t="s">
        <v>439</v>
      </c>
      <c r="G2268" s="960">
        <v>182</v>
      </c>
      <c r="H2268" t="s">
        <v>385</v>
      </c>
      <c r="I2268" s="940" t="s">
        <v>487</v>
      </c>
      <c r="J2268" s="940" t="s">
        <v>490</v>
      </c>
      <c r="K2268" s="940" t="s">
        <v>491</v>
      </c>
      <c r="L2268" s="940" t="s">
        <v>63</v>
      </c>
      <c r="M2268" s="961" t="s">
        <v>343</v>
      </c>
      <c r="N2268" s="679">
        <f t="shared" ca="1" si="384"/>
        <v>0</v>
      </c>
      <c r="O2268" s="679">
        <f t="shared" ca="1" si="388"/>
        <v>0</v>
      </c>
      <c r="P2268" s="679">
        <f t="shared" ca="1" si="388"/>
        <v>0</v>
      </c>
      <c r="Q2268" s="679">
        <f t="shared" ca="1" si="388"/>
        <v>0</v>
      </c>
      <c r="R2268" s="679">
        <f t="shared" ca="1" si="388"/>
        <v>0</v>
      </c>
      <c r="S2268" s="679">
        <f t="shared" ca="1" si="388"/>
        <v>0</v>
      </c>
      <c r="T2268" s="679">
        <f t="shared" ca="1" si="388"/>
        <v>0</v>
      </c>
      <c r="U2268" s="679">
        <f t="shared" ca="1" si="388"/>
        <v>0</v>
      </c>
      <c r="V2268" s="679">
        <f t="shared" ca="1" si="388"/>
        <v>0</v>
      </c>
      <c r="W2268" s="679">
        <f t="shared" ca="1" si="389"/>
        <v>0</v>
      </c>
      <c r="X2268" s="679">
        <f t="shared" ca="1" si="388"/>
        <v>0</v>
      </c>
      <c r="Y2268" s="679">
        <f t="shared" ca="1" si="388"/>
        <v>0</v>
      </c>
      <c r="Z2268" s="679">
        <f t="shared" ca="1" si="388"/>
        <v>0</v>
      </c>
      <c r="AA2268" t="str">
        <f t="shared" si="385"/>
        <v>ASR_Financial_Report_SHP21Final</v>
      </c>
      <c r="AB2268" s="960">
        <f t="shared" si="386"/>
        <v>44658</v>
      </c>
      <c r="AC2268" t="str">
        <f t="shared" si="387"/>
        <v>Unaudited</v>
      </c>
    </row>
    <row r="2269" spans="1:29" x14ac:dyDescent="0.25">
      <c r="A2269" t="s">
        <v>420</v>
      </c>
      <c r="B2269" t="s">
        <v>1366</v>
      </c>
      <c r="C2269" t="s">
        <v>1367</v>
      </c>
      <c r="D2269">
        <v>1900</v>
      </c>
      <c r="E2269" s="960">
        <v>1</v>
      </c>
      <c r="F2269" t="s">
        <v>439</v>
      </c>
      <c r="G2269" s="960">
        <v>182</v>
      </c>
      <c r="H2269" t="s">
        <v>385</v>
      </c>
      <c r="I2269" s="940" t="s">
        <v>487</v>
      </c>
      <c r="J2269" s="940" t="s">
        <v>490</v>
      </c>
      <c r="K2269" s="940" t="s">
        <v>1000</v>
      </c>
      <c r="L2269" s="940" t="s">
        <v>896</v>
      </c>
      <c r="M2269" s="961" t="s">
        <v>897</v>
      </c>
      <c r="N2269" s="679">
        <f t="shared" ca="1" si="384"/>
        <v>2539145.8895007768</v>
      </c>
      <c r="O2269" s="679">
        <f t="shared" ca="1" si="388"/>
        <v>2535637.9095007768</v>
      </c>
      <c r="P2269" s="679">
        <f t="shared" ca="1" si="388"/>
        <v>0</v>
      </c>
      <c r="Q2269" s="679">
        <f t="shared" ca="1" si="388"/>
        <v>3507.98</v>
      </c>
      <c r="R2269" s="679">
        <f t="shared" ca="1" si="388"/>
        <v>0</v>
      </c>
      <c r="S2269" s="679">
        <f t="shared" ca="1" si="388"/>
        <v>0</v>
      </c>
      <c r="T2269" s="679">
        <f t="shared" ca="1" si="388"/>
        <v>0</v>
      </c>
      <c r="U2269" s="679">
        <f t="shared" ca="1" si="388"/>
        <v>0</v>
      </c>
      <c r="V2269" s="679">
        <f t="shared" ca="1" si="388"/>
        <v>0</v>
      </c>
      <c r="W2269" s="679">
        <f t="shared" ca="1" si="389"/>
        <v>0</v>
      </c>
      <c r="X2269" s="679">
        <f t="shared" ca="1" si="388"/>
        <v>0</v>
      </c>
      <c r="Y2269" s="679">
        <f t="shared" ca="1" si="388"/>
        <v>0</v>
      </c>
      <c r="Z2269" s="679">
        <f t="shared" ca="1" si="388"/>
        <v>0</v>
      </c>
      <c r="AA2269" t="str">
        <f t="shared" si="385"/>
        <v>ASR_Financial_Report_SHP21Final</v>
      </c>
      <c r="AB2269" s="960">
        <f t="shared" si="386"/>
        <v>44658</v>
      </c>
      <c r="AC2269" t="str">
        <f t="shared" si="387"/>
        <v>Unaudited</v>
      </c>
    </row>
    <row r="2270" spans="1:29" x14ac:dyDescent="0.25">
      <c r="A2270" t="s">
        <v>420</v>
      </c>
      <c r="B2270" t="s">
        <v>1366</v>
      </c>
      <c r="C2270" t="s">
        <v>1367</v>
      </c>
      <c r="D2270">
        <v>1900</v>
      </c>
      <c r="E2270" s="960">
        <v>1</v>
      </c>
      <c r="F2270" t="s">
        <v>439</v>
      </c>
      <c r="G2270" s="960">
        <v>182</v>
      </c>
      <c r="H2270" t="s">
        <v>385</v>
      </c>
      <c r="I2270" s="940" t="s">
        <v>487</v>
      </c>
      <c r="J2270" s="940" t="s">
        <v>13</v>
      </c>
      <c r="K2270" s="940" t="s">
        <v>492</v>
      </c>
      <c r="L2270" s="940" t="s">
        <v>94</v>
      </c>
      <c r="M2270" s="961" t="s">
        <v>146</v>
      </c>
      <c r="N2270" s="679">
        <f t="shared" ca="1" si="384"/>
        <v>0</v>
      </c>
      <c r="O2270" s="679">
        <f t="shared" ca="1" si="388"/>
        <v>0</v>
      </c>
      <c r="P2270" s="679">
        <f t="shared" ca="1" si="388"/>
        <v>0</v>
      </c>
      <c r="Q2270" s="679">
        <f t="shared" ca="1" si="388"/>
        <v>0</v>
      </c>
      <c r="R2270" s="679">
        <f t="shared" ca="1" si="388"/>
        <v>0</v>
      </c>
      <c r="S2270" s="679">
        <f t="shared" ca="1" si="388"/>
        <v>0</v>
      </c>
      <c r="T2270" s="679">
        <f t="shared" ca="1" si="388"/>
        <v>0</v>
      </c>
      <c r="U2270" s="679">
        <f t="shared" ca="1" si="388"/>
        <v>0</v>
      </c>
      <c r="V2270" s="679">
        <f t="shared" ca="1" si="388"/>
        <v>0</v>
      </c>
      <c r="W2270" s="679">
        <f t="shared" ca="1" si="389"/>
        <v>0</v>
      </c>
      <c r="X2270" s="679">
        <f t="shared" ca="1" si="388"/>
        <v>0</v>
      </c>
      <c r="Y2270" s="679">
        <f t="shared" ca="1" si="388"/>
        <v>0</v>
      </c>
      <c r="Z2270" s="679">
        <f t="shared" ca="1" si="388"/>
        <v>0</v>
      </c>
      <c r="AA2270" t="str">
        <f t="shared" si="385"/>
        <v>ASR_Financial_Report_SHP21Final</v>
      </c>
      <c r="AB2270" s="960">
        <f t="shared" si="386"/>
        <v>44658</v>
      </c>
      <c r="AC2270" t="str">
        <f t="shared" si="387"/>
        <v>Unaudited</v>
      </c>
    </row>
    <row r="2271" spans="1:29" x14ac:dyDescent="0.25">
      <c r="A2271" t="s">
        <v>420</v>
      </c>
      <c r="B2271" t="s">
        <v>1366</v>
      </c>
      <c r="C2271" t="s">
        <v>1367</v>
      </c>
      <c r="D2271">
        <v>1900</v>
      </c>
      <c r="E2271" s="960">
        <v>1</v>
      </c>
      <c r="F2271" t="s">
        <v>439</v>
      </c>
      <c r="G2271" s="960">
        <v>182</v>
      </c>
      <c r="H2271" t="s">
        <v>385</v>
      </c>
      <c r="I2271" s="940" t="s">
        <v>487</v>
      </c>
      <c r="J2271" s="940" t="s">
        <v>13</v>
      </c>
      <c r="K2271" s="940" t="s">
        <v>13</v>
      </c>
      <c r="L2271" s="948" t="s">
        <v>35</v>
      </c>
      <c r="M2271" s="963" t="s">
        <v>13</v>
      </c>
      <c r="N2271" s="679">
        <f t="shared" ca="1" si="384"/>
        <v>638974.4125616235</v>
      </c>
      <c r="O2271" s="679">
        <f t="shared" ca="1" si="388"/>
        <v>491534.301564853</v>
      </c>
      <c r="P2271" s="679">
        <f t="shared" ca="1" si="388"/>
        <v>0</v>
      </c>
      <c r="Q2271" s="679">
        <f t="shared" ca="1" si="388"/>
        <v>42999.810996770553</v>
      </c>
      <c r="R2271" s="679">
        <f t="shared" ca="1" si="388"/>
        <v>0</v>
      </c>
      <c r="S2271" s="679">
        <f t="shared" ca="1" si="388"/>
        <v>0</v>
      </c>
      <c r="T2271" s="679">
        <f t="shared" ca="1" si="388"/>
        <v>0</v>
      </c>
      <c r="U2271" s="679">
        <f t="shared" ca="1" si="388"/>
        <v>0</v>
      </c>
      <c r="V2271" s="679">
        <f t="shared" ca="1" si="388"/>
        <v>0</v>
      </c>
      <c r="W2271" s="679">
        <f t="shared" ca="1" si="389"/>
        <v>0</v>
      </c>
      <c r="X2271" s="679">
        <f t="shared" ca="1" si="388"/>
        <v>104440.29999999997</v>
      </c>
      <c r="Y2271" s="679">
        <f t="shared" ca="1" si="388"/>
        <v>0</v>
      </c>
      <c r="Z2271" s="679">
        <f t="shared" ca="1" si="388"/>
        <v>0</v>
      </c>
      <c r="AA2271" t="str">
        <f t="shared" si="385"/>
        <v>ASR_Financial_Report_SHP21Final</v>
      </c>
      <c r="AB2271" s="960">
        <f t="shared" si="386"/>
        <v>44658</v>
      </c>
      <c r="AC2271" t="str">
        <f t="shared" si="387"/>
        <v>Unaudited</v>
      </c>
    </row>
    <row r="2272" spans="1:29" x14ac:dyDescent="0.25">
      <c r="A2272" t="s">
        <v>420</v>
      </c>
      <c r="B2272" t="s">
        <v>1366</v>
      </c>
      <c r="C2272" t="s">
        <v>1367</v>
      </c>
      <c r="D2272">
        <v>1900</v>
      </c>
      <c r="E2272" s="960">
        <v>1</v>
      </c>
      <c r="F2272" t="s">
        <v>439</v>
      </c>
      <c r="G2272" s="960">
        <v>182</v>
      </c>
      <c r="H2272" t="s">
        <v>385</v>
      </c>
      <c r="I2272" s="940" t="s">
        <v>488</v>
      </c>
      <c r="J2272" s="940" t="s">
        <v>444</v>
      </c>
      <c r="K2272" s="940" t="s">
        <v>0</v>
      </c>
      <c r="L2272" s="950">
        <v>2.1</v>
      </c>
      <c r="M2272" s="964" t="s">
        <v>147</v>
      </c>
      <c r="N2272" s="679">
        <f t="shared" ca="1" si="384"/>
        <v>15480420.239999998</v>
      </c>
      <c r="O2272" s="679">
        <f t="shared" ca="1" si="388"/>
        <v>8968054.25</v>
      </c>
      <c r="P2272" s="679">
        <f t="shared" ca="1" si="388"/>
        <v>472409.75</v>
      </c>
      <c r="Q2272" s="679">
        <f t="shared" ca="1" si="388"/>
        <v>3649876.86</v>
      </c>
      <c r="R2272" s="679">
        <f t="shared" ca="1" si="388"/>
        <v>1641333.68</v>
      </c>
      <c r="S2272" s="679">
        <f t="shared" ca="1" si="388"/>
        <v>30312.6</v>
      </c>
      <c r="T2272" s="679">
        <f t="shared" ca="1" si="388"/>
        <v>65384.21</v>
      </c>
      <c r="U2272" s="679">
        <f t="shared" ca="1" si="388"/>
        <v>0</v>
      </c>
      <c r="V2272" s="679">
        <f t="shared" ca="1" si="388"/>
        <v>68512.39</v>
      </c>
      <c r="W2272" s="679">
        <f t="shared" ca="1" si="389"/>
        <v>175619.62</v>
      </c>
      <c r="X2272" s="679">
        <f t="shared" ca="1" si="388"/>
        <v>5470.51</v>
      </c>
      <c r="Y2272" s="679">
        <f t="shared" ca="1" si="388"/>
        <v>403446.37</v>
      </c>
      <c r="Z2272" s="679">
        <f t="shared" ca="1" si="388"/>
        <v>0</v>
      </c>
      <c r="AA2272" t="str">
        <f t="shared" si="385"/>
        <v>ASR_Financial_Report_SHP21Final</v>
      </c>
      <c r="AB2272" s="960">
        <f t="shared" si="386"/>
        <v>44658</v>
      </c>
      <c r="AC2272" t="str">
        <f t="shared" si="387"/>
        <v>Unaudited</v>
      </c>
    </row>
    <row r="2273" spans="1:29" ht="30" x14ac:dyDescent="0.25">
      <c r="A2273" t="s">
        <v>420</v>
      </c>
      <c r="B2273" t="s">
        <v>1366</v>
      </c>
      <c r="C2273" t="s">
        <v>1367</v>
      </c>
      <c r="D2273">
        <v>1900</v>
      </c>
      <c r="E2273" s="960">
        <v>1</v>
      </c>
      <c r="F2273" t="s">
        <v>439</v>
      </c>
      <c r="G2273" s="960">
        <v>182</v>
      </c>
      <c r="H2273" t="s">
        <v>385</v>
      </c>
      <c r="I2273" s="961" t="s">
        <v>488</v>
      </c>
      <c r="J2273" s="961" t="s">
        <v>444</v>
      </c>
      <c r="K2273" s="961" t="s">
        <v>0</v>
      </c>
      <c r="L2273" s="940">
        <v>2.2000000000000002</v>
      </c>
      <c r="M2273" s="961" t="s">
        <v>148</v>
      </c>
      <c r="N2273" s="679">
        <f t="shared" ca="1" si="384"/>
        <v>244492.19401150811</v>
      </c>
      <c r="O2273" s="679">
        <f t="shared" ca="1" si="388"/>
        <v>223755.27725502485</v>
      </c>
      <c r="P2273" s="679">
        <f t="shared" ca="1" si="388"/>
        <v>11786.745668853137</v>
      </c>
      <c r="Q2273" s="679">
        <f t="shared" ca="1" si="388"/>
        <v>4655.8028936449355</v>
      </c>
      <c r="R2273" s="679">
        <f t="shared" ca="1" si="388"/>
        <v>2076.6254039156902</v>
      </c>
      <c r="S2273" s="679">
        <f t="shared" ca="1" si="388"/>
        <v>-922.88780541349604</v>
      </c>
      <c r="T2273" s="679">
        <f t="shared" ca="1" si="388"/>
        <v>1631.3529812390209</v>
      </c>
      <c r="U2273" s="679">
        <f t="shared" ca="1" si="388"/>
        <v>0</v>
      </c>
      <c r="V2273" s="679">
        <f t="shared" ca="1" si="388"/>
        <v>122.85394100731646</v>
      </c>
      <c r="W2273" s="679">
        <f t="shared" ca="1" si="389"/>
        <v>222.50552456700032</v>
      </c>
      <c r="X2273" s="679">
        <f t="shared" ca="1" si="388"/>
        <v>52.03348107077575</v>
      </c>
      <c r="Y2273" s="679">
        <f t="shared" ca="1" si="388"/>
        <v>1111.8846675988723</v>
      </c>
      <c r="Z2273" s="679">
        <f t="shared" ca="1" si="388"/>
        <v>0</v>
      </c>
      <c r="AA2273" t="str">
        <f t="shared" si="385"/>
        <v>ASR_Financial_Report_SHP21Final</v>
      </c>
      <c r="AB2273" s="960">
        <f t="shared" si="386"/>
        <v>44658</v>
      </c>
      <c r="AC2273" t="str">
        <f t="shared" si="387"/>
        <v>Unaudited</v>
      </c>
    </row>
    <row r="2274" spans="1:29" x14ac:dyDescent="0.25">
      <c r="A2274" t="s">
        <v>420</v>
      </c>
      <c r="B2274" t="s">
        <v>1366</v>
      </c>
      <c r="C2274" t="s">
        <v>1367</v>
      </c>
      <c r="D2274">
        <v>1900</v>
      </c>
      <c r="E2274" s="960">
        <v>1</v>
      </c>
      <c r="F2274" t="s">
        <v>439</v>
      </c>
      <c r="G2274" s="960">
        <v>182</v>
      </c>
      <c r="H2274" t="s">
        <v>385</v>
      </c>
      <c r="I2274" s="940" t="s">
        <v>488</v>
      </c>
      <c r="J2274" s="940" t="s">
        <v>444</v>
      </c>
      <c r="K2274" s="940" t="s">
        <v>0</v>
      </c>
      <c r="L2274" s="940">
        <v>2.2999999999999998</v>
      </c>
      <c r="M2274" s="965" t="s">
        <v>149</v>
      </c>
      <c r="N2274" s="679">
        <f t="shared" ca="1" si="384"/>
        <v>5592643.4399999734</v>
      </c>
      <c r="O2274" s="679">
        <f t="shared" ca="1" si="388"/>
        <v>4224875.7899999702</v>
      </c>
      <c r="P2274" s="679">
        <f t="shared" ca="1" si="388"/>
        <v>351091.11</v>
      </c>
      <c r="Q2274" s="679">
        <f t="shared" ca="1" si="388"/>
        <v>490770.070000001</v>
      </c>
      <c r="R2274" s="679">
        <f t="shared" ca="1" si="388"/>
        <v>398945.96000000101</v>
      </c>
      <c r="S2274" s="679">
        <f t="shared" ca="1" si="388"/>
        <v>7646.42</v>
      </c>
      <c r="T2274" s="679">
        <f t="shared" ca="1" si="388"/>
        <v>33519.33</v>
      </c>
      <c r="U2274" s="679">
        <f t="shared" ca="1" si="388"/>
        <v>42.15</v>
      </c>
      <c r="V2274" s="679">
        <f t="shared" ca="1" si="388"/>
        <v>26176.48</v>
      </c>
      <c r="W2274" s="679">
        <f t="shared" ca="1" si="389"/>
        <v>6109.75</v>
      </c>
      <c r="X2274" s="679">
        <f t="shared" ca="1" si="388"/>
        <v>9026.67</v>
      </c>
      <c r="Y2274" s="679">
        <f t="shared" ca="1" si="388"/>
        <v>44439.71</v>
      </c>
      <c r="Z2274" s="679">
        <f t="shared" ca="1" si="388"/>
        <v>0</v>
      </c>
      <c r="AA2274" t="str">
        <f t="shared" si="385"/>
        <v>ASR_Financial_Report_SHP21Final</v>
      </c>
      <c r="AB2274" s="960">
        <f t="shared" si="386"/>
        <v>44658</v>
      </c>
      <c r="AC2274" t="str">
        <f t="shared" si="387"/>
        <v>Unaudited</v>
      </c>
    </row>
    <row r="2275" spans="1:29" x14ac:dyDescent="0.25">
      <c r="A2275" t="s">
        <v>420</v>
      </c>
      <c r="B2275" t="s">
        <v>1366</v>
      </c>
      <c r="C2275" t="s">
        <v>1367</v>
      </c>
      <c r="D2275">
        <v>1900</v>
      </c>
      <c r="E2275" s="960">
        <v>1</v>
      </c>
      <c r="F2275" t="s">
        <v>439</v>
      </c>
      <c r="G2275" s="960">
        <v>182</v>
      </c>
      <c r="H2275" t="s">
        <v>385</v>
      </c>
      <c r="I2275" s="940" t="s">
        <v>488</v>
      </c>
      <c r="J2275" s="940" t="s">
        <v>444</v>
      </c>
      <c r="K2275" s="940" t="s">
        <v>0</v>
      </c>
      <c r="L2275" s="940">
        <v>2.4</v>
      </c>
      <c r="M2275" s="965" t="s">
        <v>150</v>
      </c>
      <c r="N2275" s="679">
        <f t="shared" ca="1" si="384"/>
        <v>5418753.7799999909</v>
      </c>
      <c r="O2275" s="679">
        <f t="shared" ca="1" si="388"/>
        <v>3352677.5999999898</v>
      </c>
      <c r="P2275" s="679">
        <f t="shared" ca="1" si="388"/>
        <v>293557.74</v>
      </c>
      <c r="Q2275" s="679">
        <f t="shared" ca="1" si="388"/>
        <v>1186368.95</v>
      </c>
      <c r="R2275" s="679">
        <f t="shared" ca="1" si="388"/>
        <v>376743.56000000006</v>
      </c>
      <c r="S2275" s="679">
        <f t="shared" ca="1" si="388"/>
        <v>24049.040000000001</v>
      </c>
      <c r="T2275" s="679">
        <f t="shared" ca="1" si="388"/>
        <v>53902.26</v>
      </c>
      <c r="U2275" s="679">
        <f t="shared" ref="U2275:Z2275" ca="1" si="390">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60.510000000000005</v>
      </c>
      <c r="V2275" s="679">
        <f t="shared" ca="1" si="390"/>
        <v>30986.45</v>
      </c>
      <c r="W2275" s="679">
        <f t="shared" ca="1" si="389"/>
        <v>43604.98</v>
      </c>
      <c r="X2275" s="679">
        <f t="shared" ca="1" si="390"/>
        <v>10274.24</v>
      </c>
      <c r="Y2275" s="679">
        <f t="shared" ca="1" si="390"/>
        <v>46528.45</v>
      </c>
      <c r="Z2275" s="679">
        <f t="shared" ca="1" si="390"/>
        <v>0</v>
      </c>
      <c r="AA2275" t="str">
        <f t="shared" si="385"/>
        <v>ASR_Financial_Report_SHP21Final</v>
      </c>
      <c r="AB2275" s="960">
        <f t="shared" si="386"/>
        <v>44658</v>
      </c>
      <c r="AC2275" t="str">
        <f t="shared" si="387"/>
        <v>Unaudited</v>
      </c>
    </row>
    <row r="2276" spans="1:29" ht="30" x14ac:dyDescent="0.25">
      <c r="A2276" t="s">
        <v>420</v>
      </c>
      <c r="B2276" t="s">
        <v>1366</v>
      </c>
      <c r="C2276" t="s">
        <v>1367</v>
      </c>
      <c r="D2276">
        <v>1900</v>
      </c>
      <c r="E2276" s="960">
        <v>1</v>
      </c>
      <c r="F2276" t="s">
        <v>439</v>
      </c>
      <c r="G2276" s="960">
        <v>182</v>
      </c>
      <c r="H2276" t="s">
        <v>385</v>
      </c>
      <c r="I2276" s="940" t="s">
        <v>488</v>
      </c>
      <c r="J2276" s="940" t="s">
        <v>444</v>
      </c>
      <c r="K2276" s="940" t="s">
        <v>0</v>
      </c>
      <c r="L2276" s="940">
        <v>2.5</v>
      </c>
      <c r="M2276" s="965" t="s">
        <v>151</v>
      </c>
      <c r="N2276" s="679">
        <f t="shared" ca="1" si="384"/>
        <v>209874.9840419355</v>
      </c>
      <c r="O2276" s="679">
        <f t="shared" ref="O2276:V2285" ca="1" si="391">IF(OR(AND($F2276="PY",O$1&lt;&gt;"Prior Year"),AND($F2276&lt;&gt;"PY",O$1="Prior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"&amp;$H2276&amp;"'!$A$7:$CA$7"),0)+MATCH(O$1,INDIRECT("'MMA Rev-Exp "&amp;$H2276&amp;"'!$D$8:$CA$8"),0)-1)))</f>
        <v>189061.92050457277</v>
      </c>
      <c r="P2276" s="679">
        <f t="shared" ca="1" si="391"/>
        <v>16084.155842822116</v>
      </c>
      <c r="Q2276" s="679">
        <f t="shared" ca="1" si="391"/>
        <v>2039.5065795336664</v>
      </c>
      <c r="R2276" s="679">
        <f t="shared" ca="1" si="391"/>
        <v>939.04205503960327</v>
      </c>
      <c r="S2276" s="679">
        <f t="shared" ca="1" si="391"/>
        <v>-990.36955777692788</v>
      </c>
      <c r="T2276" s="679">
        <f t="shared" ca="1" si="391"/>
        <v>2181.1913223568072</v>
      </c>
      <c r="U2276" s="679">
        <f t="shared" ca="1" si="391"/>
        <v>-3.455150685263559</v>
      </c>
      <c r="V2276" s="679">
        <f t="shared" ca="1" si="391"/>
        <v>68.261972918957326</v>
      </c>
      <c r="W2276" s="679">
        <f t="shared" ca="1" si="389"/>
        <v>60.472987619519351</v>
      </c>
      <c r="X2276" s="679">
        <f t="shared" ref="X2276:Z2292" ca="1" si="392">IF(OR(AND($F2276="PY",X$1&lt;&gt;"Prior Year"),AND($F2276&lt;&gt;"PY",X$1="Prior Year")),0,INDEX(INDIRECT("'MMA Rev-Exp "&amp;$H2276&amp;"'!$A$1:$CA$200"),IF($J2276="Member Months",MATCH($J2276,INDIRECT("'MMA Rev-Exp "&amp;$H2276&amp;"'!$A$1:$A$200"),0),MATCH($L2276,INDIRECT("'MMA Rev-Exp "&amp;$H2276&amp;"'!$B$1:$B$200"),0)),IF($F2276="PY",MATCH("Prior Year Adjustments",INDIRECT("'MMA Rev-Exp "&amp;$H2276&amp;"'!$A$8:$CA$8"),0),MATCH(IF($F2276="Q1","JANUARY - MARCH (Q1)",IF($F2276="Q2","APRIL - JUNE (Q2)",IF($F2276="Q3","JULY - SEPTEMBER (Q3)",IF($F2276="Q4","OCTOBER - DECEMBER (Q4)",0)))),INDIRECT("'MMA Rev-Exp "&amp;$H2276&amp;"'!$A$7:$CA$7"),0)+MATCH(X$1,INDIRECT("'MMA Rev-Exp "&amp;$H2276&amp;"'!$D$8:$CA$8"),0)-1)))</f>
        <v>183.55228686392218</v>
      </c>
      <c r="Y2276" s="679">
        <f t="shared" ca="1" si="392"/>
        <v>250.70519867034866</v>
      </c>
      <c r="Z2276" s="679">
        <f t="shared" ca="1" si="392"/>
        <v>0</v>
      </c>
      <c r="AA2276" t="str">
        <f t="shared" si="385"/>
        <v>ASR_Financial_Report_SHP21Final</v>
      </c>
      <c r="AB2276" s="960">
        <f t="shared" si="386"/>
        <v>44658</v>
      </c>
      <c r="AC2276" t="str">
        <f t="shared" si="387"/>
        <v>Unaudited</v>
      </c>
    </row>
    <row r="2277" spans="1:29" x14ac:dyDescent="0.25">
      <c r="A2277" t="s">
        <v>420</v>
      </c>
      <c r="B2277" t="s">
        <v>1366</v>
      </c>
      <c r="C2277" t="s">
        <v>1367</v>
      </c>
      <c r="D2277">
        <v>1900</v>
      </c>
      <c r="E2277" s="960">
        <v>1</v>
      </c>
      <c r="F2277" t="s">
        <v>439</v>
      </c>
      <c r="G2277" s="960">
        <v>182</v>
      </c>
      <c r="H2277" t="s">
        <v>385</v>
      </c>
      <c r="I2277" s="940" t="s">
        <v>488</v>
      </c>
      <c r="J2277" s="940" t="s">
        <v>444</v>
      </c>
      <c r="K2277" s="940" t="s">
        <v>0</v>
      </c>
      <c r="L2277" s="940" t="s">
        <v>96</v>
      </c>
      <c r="M2277" s="965" t="s">
        <v>7</v>
      </c>
      <c r="N2277" s="679">
        <f t="shared" ca="1" si="384"/>
        <v>0</v>
      </c>
      <c r="O2277" s="679">
        <f t="shared" ca="1" si="391"/>
        <v>0</v>
      </c>
      <c r="P2277" s="679">
        <f t="shared" ca="1" si="391"/>
        <v>0</v>
      </c>
      <c r="Q2277" s="679">
        <f t="shared" ca="1" si="391"/>
        <v>0</v>
      </c>
      <c r="R2277" s="679">
        <f t="shared" ca="1" si="391"/>
        <v>0</v>
      </c>
      <c r="S2277" s="679">
        <f t="shared" ca="1" si="391"/>
        <v>0</v>
      </c>
      <c r="T2277" s="679">
        <f t="shared" ca="1" si="391"/>
        <v>0</v>
      </c>
      <c r="U2277" s="679">
        <f t="shared" ca="1" si="391"/>
        <v>0</v>
      </c>
      <c r="V2277" s="679">
        <f t="shared" ca="1" si="391"/>
        <v>0</v>
      </c>
      <c r="W2277" s="679">
        <f t="shared" ca="1" si="389"/>
        <v>0</v>
      </c>
      <c r="X2277" s="679">
        <f t="shared" ca="1" si="392"/>
        <v>0</v>
      </c>
      <c r="Y2277" s="679">
        <f t="shared" ca="1" si="392"/>
        <v>0</v>
      </c>
      <c r="Z2277" s="679">
        <f t="shared" ca="1" si="392"/>
        <v>0</v>
      </c>
      <c r="AA2277" t="str">
        <f t="shared" si="385"/>
        <v>ASR_Financial_Report_SHP21Final</v>
      </c>
      <c r="AB2277" s="960">
        <f t="shared" si="386"/>
        <v>44658</v>
      </c>
      <c r="AC2277" t="str">
        <f t="shared" si="387"/>
        <v>Unaudited</v>
      </c>
    </row>
    <row r="2278" spans="1:29" x14ac:dyDescent="0.25">
      <c r="A2278" t="s">
        <v>420</v>
      </c>
      <c r="B2278" t="s">
        <v>1366</v>
      </c>
      <c r="C2278" t="s">
        <v>1367</v>
      </c>
      <c r="D2278">
        <v>1900</v>
      </c>
      <c r="E2278" s="960">
        <v>1</v>
      </c>
      <c r="F2278" t="s">
        <v>439</v>
      </c>
      <c r="G2278" s="960">
        <v>182</v>
      </c>
      <c r="H2278" t="s">
        <v>385</v>
      </c>
      <c r="I2278" s="940" t="s">
        <v>488</v>
      </c>
      <c r="J2278" s="940" t="s">
        <v>444</v>
      </c>
      <c r="K2278" s="940" t="s">
        <v>0</v>
      </c>
      <c r="L2278" s="940" t="s">
        <v>152</v>
      </c>
      <c r="M2278" s="965" t="s">
        <v>451</v>
      </c>
      <c r="N2278" s="679">
        <f t="shared" ca="1" si="384"/>
        <v>0</v>
      </c>
      <c r="O2278" s="679">
        <f t="shared" ca="1" si="391"/>
        <v>0</v>
      </c>
      <c r="P2278" s="679">
        <f t="shared" ca="1" si="391"/>
        <v>0</v>
      </c>
      <c r="Q2278" s="679">
        <f t="shared" ca="1" si="391"/>
        <v>0</v>
      </c>
      <c r="R2278" s="679">
        <f t="shared" ca="1" si="391"/>
        <v>0</v>
      </c>
      <c r="S2278" s="679">
        <f t="shared" ca="1" si="391"/>
        <v>0</v>
      </c>
      <c r="T2278" s="679">
        <f t="shared" ca="1" si="391"/>
        <v>0</v>
      </c>
      <c r="U2278" s="679">
        <f t="shared" ca="1" si="391"/>
        <v>0</v>
      </c>
      <c r="V2278" s="679">
        <f t="shared" ca="1" si="391"/>
        <v>0</v>
      </c>
      <c r="W2278" s="679">
        <f t="shared" ca="1" si="389"/>
        <v>0</v>
      </c>
      <c r="X2278" s="679">
        <f t="shared" ca="1" si="392"/>
        <v>0</v>
      </c>
      <c r="Y2278" s="679">
        <f t="shared" ca="1" si="392"/>
        <v>0</v>
      </c>
      <c r="Z2278" s="679">
        <f t="shared" ca="1" si="392"/>
        <v>0</v>
      </c>
      <c r="AA2278" t="str">
        <f t="shared" si="385"/>
        <v>ASR_Financial_Report_SHP21Final</v>
      </c>
      <c r="AB2278" s="960">
        <f t="shared" si="386"/>
        <v>44658</v>
      </c>
      <c r="AC2278" t="str">
        <f t="shared" si="387"/>
        <v>Unaudited</v>
      </c>
    </row>
    <row r="2279" spans="1:29" x14ac:dyDescent="0.25">
      <c r="A2279" t="s">
        <v>420</v>
      </c>
      <c r="B2279" t="s">
        <v>1366</v>
      </c>
      <c r="C2279" t="s">
        <v>1367</v>
      </c>
      <c r="D2279">
        <v>1900</v>
      </c>
      <c r="E2279" s="960">
        <v>1</v>
      </c>
      <c r="F2279" t="s">
        <v>439</v>
      </c>
      <c r="G2279" s="960">
        <v>182</v>
      </c>
      <c r="H2279" t="s">
        <v>385</v>
      </c>
      <c r="I2279" s="940" t="s">
        <v>488</v>
      </c>
      <c r="J2279" s="940" t="s">
        <v>444</v>
      </c>
      <c r="K2279" s="940" t="s">
        <v>0</v>
      </c>
      <c r="L2279" s="940" t="s">
        <v>898</v>
      </c>
      <c r="M2279" s="965" t="s">
        <v>24</v>
      </c>
      <c r="N2279" s="679">
        <f t="shared" ca="1" si="384"/>
        <v>57449.740000000005</v>
      </c>
      <c r="O2279" s="679">
        <f t="shared" ca="1" si="391"/>
        <v>0</v>
      </c>
      <c r="P2279" s="679">
        <f t="shared" ca="1" si="391"/>
        <v>0</v>
      </c>
      <c r="Q2279" s="679">
        <f t="shared" ca="1" si="391"/>
        <v>28874.75</v>
      </c>
      <c r="R2279" s="679">
        <f t="shared" ca="1" si="391"/>
        <v>0</v>
      </c>
      <c r="S2279" s="679">
        <f t="shared" ca="1" si="391"/>
        <v>0</v>
      </c>
      <c r="T2279" s="679">
        <f t="shared" ca="1" si="391"/>
        <v>0</v>
      </c>
      <c r="U2279" s="679">
        <f t="shared" ca="1" si="391"/>
        <v>0</v>
      </c>
      <c r="V2279" s="679">
        <f t="shared" ca="1" si="391"/>
        <v>28574.99</v>
      </c>
      <c r="W2279" s="679">
        <f t="shared" ca="1" si="389"/>
        <v>0</v>
      </c>
      <c r="X2279" s="679">
        <f t="shared" ca="1" si="392"/>
        <v>0</v>
      </c>
      <c r="Y2279" s="679">
        <f t="shared" ca="1" si="392"/>
        <v>0</v>
      </c>
      <c r="Z2279" s="679">
        <f t="shared" ca="1" si="392"/>
        <v>0</v>
      </c>
      <c r="AA2279" t="str">
        <f t="shared" si="385"/>
        <v>ASR_Financial_Report_SHP21Final</v>
      </c>
      <c r="AB2279" s="960">
        <f t="shared" si="386"/>
        <v>44658</v>
      </c>
      <c r="AC2279" t="str">
        <f t="shared" si="387"/>
        <v>Unaudited</v>
      </c>
    </row>
    <row r="2280" spans="1:29" x14ac:dyDescent="0.25">
      <c r="A2280" t="s">
        <v>420</v>
      </c>
      <c r="B2280" t="s">
        <v>1366</v>
      </c>
      <c r="C2280" t="s">
        <v>1367</v>
      </c>
      <c r="D2280">
        <v>1900</v>
      </c>
      <c r="E2280" s="960">
        <v>1</v>
      </c>
      <c r="F2280" t="s">
        <v>439</v>
      </c>
      <c r="G2280" s="960">
        <v>182</v>
      </c>
      <c r="H2280" t="s">
        <v>385</v>
      </c>
      <c r="I2280" s="940" t="s">
        <v>488</v>
      </c>
      <c r="J2280" s="940" t="s">
        <v>444</v>
      </c>
      <c r="K2280" s="940" t="s">
        <v>53</v>
      </c>
      <c r="L2280" s="948">
        <v>3.1</v>
      </c>
      <c r="M2280" s="963" t="s">
        <v>33</v>
      </c>
      <c r="N2280" s="679">
        <f t="shared" ca="1" si="384"/>
        <v>21709079.280000094</v>
      </c>
      <c r="O2280" s="679">
        <f t="shared" ca="1" si="391"/>
        <v>15531526.050000101</v>
      </c>
      <c r="P2280" s="679">
        <f t="shared" ca="1" si="391"/>
        <v>852219.55999999901</v>
      </c>
      <c r="Q2280" s="679">
        <f t="shared" ca="1" si="391"/>
        <v>2956525.1899999902</v>
      </c>
      <c r="R2280" s="679">
        <f t="shared" ca="1" si="391"/>
        <v>1189328.04</v>
      </c>
      <c r="S2280" s="679">
        <f t="shared" ca="1" si="391"/>
        <v>79676.780000000013</v>
      </c>
      <c r="T2280" s="679">
        <f t="shared" ca="1" si="391"/>
        <v>231910.34</v>
      </c>
      <c r="U2280" s="679">
        <f t="shared" ca="1" si="391"/>
        <v>853.51</v>
      </c>
      <c r="V2280" s="679">
        <f t="shared" ca="1" si="391"/>
        <v>111177.34</v>
      </c>
      <c r="W2280" s="679">
        <f t="shared" ca="1" si="389"/>
        <v>282279.42</v>
      </c>
      <c r="X2280" s="679">
        <f t="shared" ca="1" si="392"/>
        <v>31589.27</v>
      </c>
      <c r="Y2280" s="679">
        <f t="shared" ca="1" si="392"/>
        <v>441993.77999999991</v>
      </c>
      <c r="Z2280" s="679">
        <f t="shared" ca="1" si="392"/>
        <v>0</v>
      </c>
      <c r="AA2280" t="str">
        <f t="shared" si="385"/>
        <v>ASR_Financial_Report_SHP21Final</v>
      </c>
      <c r="AB2280" s="960">
        <f t="shared" si="386"/>
        <v>44658</v>
      </c>
      <c r="AC2280" t="str">
        <f t="shared" si="387"/>
        <v>Unaudited</v>
      </c>
    </row>
    <row r="2281" spans="1:29" x14ac:dyDescent="0.25">
      <c r="A2281" t="s">
        <v>420</v>
      </c>
      <c r="B2281" t="s">
        <v>1366</v>
      </c>
      <c r="C2281" t="s">
        <v>1367</v>
      </c>
      <c r="D2281">
        <v>1900</v>
      </c>
      <c r="E2281" s="960">
        <v>1</v>
      </c>
      <c r="F2281" t="s">
        <v>439</v>
      </c>
      <c r="G2281" s="960">
        <v>182</v>
      </c>
      <c r="H2281" t="s">
        <v>385</v>
      </c>
      <c r="I2281" s="965" t="s">
        <v>488</v>
      </c>
      <c r="J2281" s="965" t="s">
        <v>444</v>
      </c>
      <c r="K2281" s="965" t="s">
        <v>53</v>
      </c>
      <c r="L2281" s="940">
        <v>3.2</v>
      </c>
      <c r="M2281" s="965" t="s">
        <v>34</v>
      </c>
      <c r="N2281" s="679">
        <f t="shared" ca="1" si="384"/>
        <v>55749.590000000004</v>
      </c>
      <c r="O2281" s="679">
        <f t="shared" ca="1" si="391"/>
        <v>40943.94</v>
      </c>
      <c r="P2281" s="679">
        <f t="shared" ca="1" si="391"/>
        <v>19.75</v>
      </c>
      <c r="Q2281" s="679">
        <f t="shared" ca="1" si="391"/>
        <v>11232.25</v>
      </c>
      <c r="R2281" s="679">
        <f t="shared" ca="1" si="391"/>
        <v>0</v>
      </c>
      <c r="S2281" s="679">
        <f t="shared" ca="1" si="391"/>
        <v>188.77</v>
      </c>
      <c r="T2281" s="679">
        <f t="shared" ca="1" si="391"/>
        <v>0</v>
      </c>
      <c r="U2281" s="679">
        <f t="shared" ca="1" si="391"/>
        <v>0</v>
      </c>
      <c r="V2281" s="679">
        <f t="shared" ca="1" si="391"/>
        <v>0</v>
      </c>
      <c r="W2281" s="679">
        <f t="shared" ca="1" si="389"/>
        <v>3221.58</v>
      </c>
      <c r="X2281" s="679">
        <f t="shared" ca="1" si="392"/>
        <v>85.76</v>
      </c>
      <c r="Y2281" s="679">
        <f t="shared" ca="1" si="392"/>
        <v>57.54</v>
      </c>
      <c r="Z2281" s="679">
        <f t="shared" ca="1" si="392"/>
        <v>0</v>
      </c>
      <c r="AA2281" t="str">
        <f t="shared" si="385"/>
        <v>ASR_Financial_Report_SHP21Final</v>
      </c>
      <c r="AB2281" s="960">
        <f t="shared" si="386"/>
        <v>44658</v>
      </c>
      <c r="AC2281" t="str">
        <f t="shared" si="387"/>
        <v>Unaudited</v>
      </c>
    </row>
    <row r="2282" spans="1:29" x14ac:dyDescent="0.25">
      <c r="A2282" t="s">
        <v>420</v>
      </c>
      <c r="B2282" t="s">
        <v>1366</v>
      </c>
      <c r="C2282" t="s">
        <v>1367</v>
      </c>
      <c r="D2282">
        <v>1900</v>
      </c>
      <c r="E2282" s="960">
        <v>1</v>
      </c>
      <c r="F2282" t="s">
        <v>439</v>
      </c>
      <c r="G2282" s="960">
        <v>182</v>
      </c>
      <c r="H2282" t="s">
        <v>385</v>
      </c>
      <c r="I2282" s="940" t="s">
        <v>488</v>
      </c>
      <c r="J2282" s="940" t="s">
        <v>444</v>
      </c>
      <c r="K2282" s="940" t="s">
        <v>53</v>
      </c>
      <c r="L2282" s="946">
        <v>3.3</v>
      </c>
      <c r="M2282" s="966" t="s">
        <v>54</v>
      </c>
      <c r="N2282" s="679">
        <f t="shared" ca="1" si="384"/>
        <v>363113.70999999996</v>
      </c>
      <c r="O2282" s="679">
        <f t="shared" ca="1" si="391"/>
        <v>321165.20999999996</v>
      </c>
      <c r="P2282" s="679">
        <f t="shared" ca="1" si="391"/>
        <v>9507.4</v>
      </c>
      <c r="Q2282" s="679">
        <f t="shared" ca="1" si="391"/>
        <v>23269.5</v>
      </c>
      <c r="R2282" s="679">
        <f t="shared" ca="1" si="391"/>
        <v>5271.44</v>
      </c>
      <c r="S2282" s="679">
        <f t="shared" ca="1" si="391"/>
        <v>637.17000000000007</v>
      </c>
      <c r="T2282" s="679">
        <f t="shared" ca="1" si="391"/>
        <v>1700.59</v>
      </c>
      <c r="U2282" s="679">
        <f t="shared" ca="1" si="391"/>
        <v>14.58</v>
      </c>
      <c r="V2282" s="679">
        <f t="shared" ca="1" si="391"/>
        <v>432.42</v>
      </c>
      <c r="W2282" s="679">
        <f t="shared" ca="1" si="389"/>
        <v>0</v>
      </c>
      <c r="X2282" s="679">
        <f t="shared" ca="1" si="392"/>
        <v>300.65999999999997</v>
      </c>
      <c r="Y2282" s="679">
        <f t="shared" ca="1" si="392"/>
        <v>814.74</v>
      </c>
      <c r="Z2282" s="679">
        <f t="shared" ca="1" si="392"/>
        <v>0</v>
      </c>
      <c r="AA2282" t="str">
        <f t="shared" si="385"/>
        <v>ASR_Financial_Report_SHP21Final</v>
      </c>
      <c r="AB2282" s="960">
        <f t="shared" si="386"/>
        <v>44658</v>
      </c>
      <c r="AC2282" t="str">
        <f t="shared" si="387"/>
        <v>Unaudited</v>
      </c>
    </row>
    <row r="2283" spans="1:29" x14ac:dyDescent="0.25">
      <c r="A2283" t="s">
        <v>420</v>
      </c>
      <c r="B2283" t="s">
        <v>1366</v>
      </c>
      <c r="C2283" t="s">
        <v>1367</v>
      </c>
      <c r="D2283">
        <v>1900</v>
      </c>
      <c r="E2283" s="960">
        <v>1</v>
      </c>
      <c r="F2283" t="s">
        <v>439</v>
      </c>
      <c r="G2283" s="960">
        <v>182</v>
      </c>
      <c r="H2283" t="s">
        <v>385</v>
      </c>
      <c r="I2283" s="940" t="s">
        <v>488</v>
      </c>
      <c r="J2283" s="940" t="s">
        <v>444</v>
      </c>
      <c r="K2283" s="940" t="s">
        <v>53</v>
      </c>
      <c r="L2283" s="946" t="s">
        <v>44</v>
      </c>
      <c r="M2283" s="966" t="s">
        <v>153</v>
      </c>
      <c r="N2283" s="679">
        <f t="shared" ca="1" si="384"/>
        <v>0</v>
      </c>
      <c r="O2283" s="679">
        <f t="shared" ca="1" si="391"/>
        <v>0</v>
      </c>
      <c r="P2283" s="679">
        <f t="shared" ca="1" si="391"/>
        <v>0</v>
      </c>
      <c r="Q2283" s="679">
        <f t="shared" ca="1" si="391"/>
        <v>0</v>
      </c>
      <c r="R2283" s="679">
        <f t="shared" ca="1" si="391"/>
        <v>0</v>
      </c>
      <c r="S2283" s="679">
        <f t="shared" ca="1" si="391"/>
        <v>0</v>
      </c>
      <c r="T2283" s="679">
        <f t="shared" ca="1" si="391"/>
        <v>0</v>
      </c>
      <c r="U2283" s="679">
        <f t="shared" ca="1" si="391"/>
        <v>0</v>
      </c>
      <c r="V2283" s="679">
        <f t="shared" ca="1" si="391"/>
        <v>0</v>
      </c>
      <c r="W2283" s="679">
        <f t="shared" ca="1" si="389"/>
        <v>0</v>
      </c>
      <c r="X2283" s="679">
        <f t="shared" ca="1" si="392"/>
        <v>0</v>
      </c>
      <c r="Y2283" s="679">
        <f t="shared" ca="1" si="392"/>
        <v>0</v>
      </c>
      <c r="Z2283" s="679">
        <f t="shared" ca="1" si="392"/>
        <v>0</v>
      </c>
      <c r="AA2283" t="str">
        <f t="shared" si="385"/>
        <v>ASR_Financial_Report_SHP21Final</v>
      </c>
      <c r="AB2283" s="960">
        <f t="shared" si="386"/>
        <v>44658</v>
      </c>
      <c r="AC2283" t="str">
        <f t="shared" si="387"/>
        <v>Unaudited</v>
      </c>
    </row>
    <row r="2284" spans="1:29" x14ac:dyDescent="0.25">
      <c r="A2284" t="s">
        <v>420</v>
      </c>
      <c r="B2284" t="s">
        <v>1366</v>
      </c>
      <c r="C2284" t="s">
        <v>1367</v>
      </c>
      <c r="D2284">
        <v>1900</v>
      </c>
      <c r="E2284" s="960">
        <v>1</v>
      </c>
      <c r="F2284" t="s">
        <v>439</v>
      </c>
      <c r="G2284" s="960">
        <v>182</v>
      </c>
      <c r="H2284" t="s">
        <v>385</v>
      </c>
      <c r="I2284" s="940" t="s">
        <v>488</v>
      </c>
      <c r="J2284" s="940" t="s">
        <v>444</v>
      </c>
      <c r="K2284" s="940" t="s">
        <v>53</v>
      </c>
      <c r="L2284" s="950" t="s">
        <v>41</v>
      </c>
      <c r="M2284" s="967" t="s">
        <v>52</v>
      </c>
      <c r="N2284" s="679">
        <f t="shared" ca="1" si="384"/>
        <v>7554498.7100298451</v>
      </c>
      <c r="O2284" s="679">
        <f t="shared" ca="1" si="391"/>
        <v>6550312.8800299503</v>
      </c>
      <c r="P2284" s="679">
        <f t="shared" ca="1" si="391"/>
        <v>252021.12999982599</v>
      </c>
      <c r="Q2284" s="679">
        <f t="shared" ca="1" si="391"/>
        <v>466790.79000014201</v>
      </c>
      <c r="R2284" s="679">
        <f t="shared" ca="1" si="391"/>
        <v>175528.72999991899</v>
      </c>
      <c r="S2284" s="679">
        <f t="shared" ca="1" si="391"/>
        <v>57234.700000008299</v>
      </c>
      <c r="T2284" s="679">
        <f t="shared" ca="1" si="391"/>
        <v>11555.01</v>
      </c>
      <c r="U2284" s="679">
        <f t="shared" ca="1" si="391"/>
        <v>692.06</v>
      </c>
      <c r="V2284" s="679">
        <f t="shared" ca="1" si="391"/>
        <v>13537.61</v>
      </c>
      <c r="W2284" s="679">
        <f t="shared" ca="1" si="389"/>
        <v>2538.59</v>
      </c>
      <c r="X2284" s="679">
        <f t="shared" ca="1" si="392"/>
        <v>6231.6699999994999</v>
      </c>
      <c r="Y2284" s="679">
        <f t="shared" ca="1" si="392"/>
        <v>18055.540000000201</v>
      </c>
      <c r="Z2284" s="679">
        <f t="shared" ca="1" si="392"/>
        <v>0</v>
      </c>
      <c r="AA2284" t="str">
        <f t="shared" si="385"/>
        <v>ASR_Financial_Report_SHP21Final</v>
      </c>
      <c r="AB2284" s="960">
        <f t="shared" si="386"/>
        <v>44658</v>
      </c>
      <c r="AC2284" t="str">
        <f t="shared" si="387"/>
        <v>Unaudited</v>
      </c>
    </row>
    <row r="2285" spans="1:29" x14ac:dyDescent="0.25">
      <c r="A2285" t="s">
        <v>420</v>
      </c>
      <c r="B2285" t="s">
        <v>1366</v>
      </c>
      <c r="C2285" t="s">
        <v>1367</v>
      </c>
      <c r="D2285">
        <v>1900</v>
      </c>
      <c r="E2285" s="960">
        <v>1</v>
      </c>
      <c r="F2285" t="s">
        <v>439</v>
      </c>
      <c r="G2285" s="960">
        <v>182</v>
      </c>
      <c r="H2285" t="s">
        <v>385</v>
      </c>
      <c r="I2285" s="966" t="s">
        <v>488</v>
      </c>
      <c r="J2285" s="966" t="s">
        <v>444</v>
      </c>
      <c r="K2285" s="966" t="s">
        <v>53</v>
      </c>
      <c r="L2285" s="946" t="s">
        <v>42</v>
      </c>
      <c r="M2285" s="966" t="s">
        <v>154</v>
      </c>
      <c r="N2285" s="679">
        <f t="shared" ca="1" si="384"/>
        <v>428728.22923890216</v>
      </c>
      <c r="O2285" s="679">
        <f t="shared" ca="1" si="391"/>
        <v>396550.31644865894</v>
      </c>
      <c r="P2285" s="679">
        <f t="shared" ca="1" si="391"/>
        <v>21500.803702169385</v>
      </c>
      <c r="Q2285" s="679">
        <f t="shared" ca="1" si="391"/>
        <v>3785.6064379633158</v>
      </c>
      <c r="R2285" s="679">
        <f t="shared" ca="1" si="391"/>
        <v>1512.0352587795153</v>
      </c>
      <c r="S2285" s="679">
        <f t="shared" ca="1" si="391"/>
        <v>-2450.8949146809609</v>
      </c>
      <c r="T2285" s="679">
        <f t="shared" ca="1" si="391"/>
        <v>5828.6532345580144</v>
      </c>
      <c r="U2285" s="679">
        <f t="shared" ca="1" si="391"/>
        <v>-26.407393114142781</v>
      </c>
      <c r="V2285" s="679">
        <f t="shared" ca="1" si="391"/>
        <v>141.36773241276205</v>
      </c>
      <c r="W2285" s="679">
        <f t="shared" ca="1" si="389"/>
        <v>362.08370637690308</v>
      </c>
      <c r="X2285" s="679">
        <f t="shared" ca="1" si="392"/>
        <v>304.14101433687102</v>
      </c>
      <c r="Y2285" s="679">
        <f t="shared" ca="1" si="392"/>
        <v>1220.5240114415258</v>
      </c>
      <c r="Z2285" s="679">
        <f t="shared" ca="1" si="392"/>
        <v>0</v>
      </c>
      <c r="AA2285" t="str">
        <f t="shared" si="385"/>
        <v>ASR_Financial_Report_SHP21Final</v>
      </c>
      <c r="AB2285" s="960">
        <f t="shared" si="386"/>
        <v>44658</v>
      </c>
      <c r="AC2285" t="str">
        <f t="shared" si="387"/>
        <v>Unaudited</v>
      </c>
    </row>
    <row r="2286" spans="1:29" x14ac:dyDescent="0.25">
      <c r="A2286" t="s">
        <v>420</v>
      </c>
      <c r="B2286" t="s">
        <v>1366</v>
      </c>
      <c r="C2286" t="s">
        <v>1367</v>
      </c>
      <c r="D2286">
        <v>1900</v>
      </c>
      <c r="E2286" s="960">
        <v>1</v>
      </c>
      <c r="F2286" t="s">
        <v>439</v>
      </c>
      <c r="G2286" s="960">
        <v>182</v>
      </c>
      <c r="H2286" t="s">
        <v>385</v>
      </c>
      <c r="I2286" s="940" t="s">
        <v>488</v>
      </c>
      <c r="J2286" s="940" t="s">
        <v>444</v>
      </c>
      <c r="K2286" s="940" t="s">
        <v>53</v>
      </c>
      <c r="L2286" s="940" t="s">
        <v>43</v>
      </c>
      <c r="M2286" s="965" t="s">
        <v>462</v>
      </c>
      <c r="N2286" s="679">
        <f t="shared" ca="1" si="384"/>
        <v>0</v>
      </c>
      <c r="O2286" s="679">
        <f t="shared" ref="O2286:V2292" ca="1" si="393">IF(OR(AND($F2286="PY",O$1&lt;&gt;"Prior Year"),AND($F2286&lt;&gt;"PY",O$1="Prior Year")),0,INDEX(INDIRECT("'MMA Rev-Exp "&amp;$H2286&amp;"'!$A$1:$CA$200"),IF($J2286="Member Months",MATCH($J2286,INDIRECT("'MMA Rev-Exp "&amp;$H2286&amp;"'!$A$1:$A$200"),0),MATCH($L2286,INDIRECT("'MMA Rev-Exp "&amp;$H2286&amp;"'!$B$1:$B$200"),0)),IF($F2286="PY",MATCH("Prior Year Adjustments",INDIRECT("'MMA Rev-Exp "&amp;$H2286&amp;"'!$A$8:$CA$8"),0),MATCH(IF($F2286="Q1","JANUARY - MARCH (Q1)",IF($F2286="Q2","APRIL - JUNE (Q2)",IF($F2286="Q3","JULY - SEPTEMBER (Q3)",IF($F2286="Q4","OCTOBER - DECEMBER (Q4)",0)))),INDIRECT("'MMA Rev-Exp "&amp;$H2286&amp;"'!$A$7:$CA$7"),0)+MATCH(O$1,INDIRECT("'MMA Rev-Exp "&amp;$H2286&amp;"'!$D$8:$CA$8"),0)-1)))</f>
        <v>0</v>
      </c>
      <c r="P2286" s="679">
        <f t="shared" ca="1" si="393"/>
        <v>0</v>
      </c>
      <c r="Q2286" s="679">
        <f t="shared" ca="1" si="393"/>
        <v>0</v>
      </c>
      <c r="R2286" s="679">
        <f t="shared" ca="1" si="393"/>
        <v>0</v>
      </c>
      <c r="S2286" s="679">
        <f t="shared" ca="1" si="393"/>
        <v>0</v>
      </c>
      <c r="T2286" s="679">
        <f t="shared" ca="1" si="393"/>
        <v>0</v>
      </c>
      <c r="U2286" s="679">
        <f t="shared" ca="1" si="393"/>
        <v>0</v>
      </c>
      <c r="V2286" s="679">
        <f t="shared" ca="1" si="393"/>
        <v>0</v>
      </c>
      <c r="W2286" s="679">
        <f t="shared" ca="1" si="389"/>
        <v>0</v>
      </c>
      <c r="X2286" s="679">
        <f t="shared" ca="1" si="392"/>
        <v>0</v>
      </c>
      <c r="Y2286" s="679">
        <f t="shared" ca="1" si="392"/>
        <v>0</v>
      </c>
      <c r="Z2286" s="679">
        <f t="shared" ca="1" si="392"/>
        <v>0</v>
      </c>
      <c r="AA2286" t="str">
        <f t="shared" si="385"/>
        <v>ASR_Financial_Report_SHP21Final</v>
      </c>
      <c r="AB2286" s="960">
        <f t="shared" si="386"/>
        <v>44658</v>
      </c>
      <c r="AC2286" t="str">
        <f t="shared" si="387"/>
        <v>Unaudited</v>
      </c>
    </row>
    <row r="2287" spans="1:29" x14ac:dyDescent="0.25">
      <c r="A2287" t="s">
        <v>420</v>
      </c>
      <c r="B2287" t="s">
        <v>1366</v>
      </c>
      <c r="C2287" t="s">
        <v>1367</v>
      </c>
      <c r="D2287">
        <v>1900</v>
      </c>
      <c r="E2287" s="960">
        <v>1</v>
      </c>
      <c r="F2287" t="s">
        <v>439</v>
      </c>
      <c r="G2287" s="960">
        <v>182</v>
      </c>
      <c r="H2287" t="s">
        <v>385</v>
      </c>
      <c r="I2287" s="940" t="s">
        <v>488</v>
      </c>
      <c r="J2287" s="940" t="s">
        <v>444</v>
      </c>
      <c r="K2287" s="940" t="s">
        <v>901</v>
      </c>
      <c r="L2287" s="940" t="s">
        <v>902</v>
      </c>
      <c r="M2287" s="965" t="s">
        <v>901</v>
      </c>
      <c r="N2287" s="679">
        <f t="shared" ca="1" si="384"/>
        <v>1827859.03</v>
      </c>
      <c r="O2287" s="679">
        <f t="shared" ca="1" si="393"/>
        <v>1659173.53</v>
      </c>
      <c r="P2287" s="679">
        <f t="shared" ca="1" si="393"/>
        <v>125565.48</v>
      </c>
      <c r="Q2287" s="679">
        <f t="shared" ca="1" si="393"/>
        <v>24982.1</v>
      </c>
      <c r="R2287" s="679">
        <f t="shared" ca="1" si="393"/>
        <v>15588.53</v>
      </c>
      <c r="S2287" s="679">
        <f t="shared" ca="1" si="393"/>
        <v>0</v>
      </c>
      <c r="T2287" s="679">
        <f t="shared" ca="1" si="393"/>
        <v>0</v>
      </c>
      <c r="U2287" s="679">
        <f t="shared" ca="1" si="393"/>
        <v>0</v>
      </c>
      <c r="V2287" s="679">
        <f t="shared" ca="1" si="393"/>
        <v>2549.39</v>
      </c>
      <c r="W2287" s="679">
        <f t="shared" ca="1" si="389"/>
        <v>0</v>
      </c>
      <c r="X2287" s="679">
        <f t="shared" ca="1" si="392"/>
        <v>0</v>
      </c>
      <c r="Y2287" s="679">
        <f t="shared" ca="1" si="392"/>
        <v>0</v>
      </c>
      <c r="Z2287" s="679">
        <f t="shared" ca="1" si="392"/>
        <v>0</v>
      </c>
      <c r="AA2287" t="str">
        <f t="shared" si="385"/>
        <v>ASR_Financial_Report_SHP21Final</v>
      </c>
      <c r="AB2287" s="960">
        <f t="shared" si="386"/>
        <v>44658</v>
      </c>
      <c r="AC2287" t="str">
        <f t="shared" si="387"/>
        <v>Unaudited</v>
      </c>
    </row>
    <row r="2288" spans="1:29" x14ac:dyDescent="0.25">
      <c r="A2288" t="s">
        <v>420</v>
      </c>
      <c r="B2288" t="s">
        <v>1366</v>
      </c>
      <c r="C2288" t="s">
        <v>1367</v>
      </c>
      <c r="D2288">
        <v>1900</v>
      </c>
      <c r="E2288" s="960">
        <v>1</v>
      </c>
      <c r="F2288" t="s">
        <v>439</v>
      </c>
      <c r="G2288" s="960">
        <v>182</v>
      </c>
      <c r="H2288" t="s">
        <v>385</v>
      </c>
      <c r="I2288" s="940" t="s">
        <v>488</v>
      </c>
      <c r="J2288" s="940" t="s">
        <v>444</v>
      </c>
      <c r="K2288" s="940" t="s">
        <v>901</v>
      </c>
      <c r="L2288" s="940" t="s">
        <v>903</v>
      </c>
      <c r="M2288" s="965" t="s">
        <v>906</v>
      </c>
      <c r="N2288" s="679">
        <f t="shared" ca="1" si="384"/>
        <v>44584.082977594175</v>
      </c>
      <c r="O2288" s="679">
        <f t="shared" ca="1" si="393"/>
        <v>41396.809482876313</v>
      </c>
      <c r="P2288" s="679">
        <f t="shared" ca="1" si="393"/>
        <v>3132.8912613413631</v>
      </c>
      <c r="Q2288" s="679">
        <f t="shared" ca="1" si="393"/>
        <v>31.49590808185928</v>
      </c>
      <c r="R2288" s="679">
        <f t="shared" ca="1" si="393"/>
        <v>19.67655811990959</v>
      </c>
      <c r="S2288" s="679">
        <f t="shared" ca="1" si="393"/>
        <v>0</v>
      </c>
      <c r="T2288" s="679">
        <f t="shared" ca="1" si="393"/>
        <v>0</v>
      </c>
      <c r="U2288" s="679">
        <f t="shared" ca="1" si="393"/>
        <v>0</v>
      </c>
      <c r="V2288" s="679">
        <f t="shared" ca="1" si="393"/>
        <v>3.2097671747355263</v>
      </c>
      <c r="W2288" s="679">
        <f t="shared" ca="1" si="389"/>
        <v>0</v>
      </c>
      <c r="X2288" s="679">
        <f t="shared" ca="1" si="392"/>
        <v>0</v>
      </c>
      <c r="Y2288" s="679">
        <f t="shared" ca="1" si="392"/>
        <v>0</v>
      </c>
      <c r="Z2288" s="679">
        <f t="shared" ca="1" si="392"/>
        <v>0</v>
      </c>
      <c r="AA2288" t="str">
        <f t="shared" si="385"/>
        <v>ASR_Financial_Report_SHP21Final</v>
      </c>
      <c r="AB2288" s="960">
        <f t="shared" si="386"/>
        <v>44658</v>
      </c>
      <c r="AC2288" t="str">
        <f t="shared" si="387"/>
        <v>Unaudited</v>
      </c>
    </row>
    <row r="2289" spans="1:29" x14ac:dyDescent="0.25">
      <c r="A2289" t="s">
        <v>420</v>
      </c>
      <c r="B2289" t="s">
        <v>1366</v>
      </c>
      <c r="C2289" t="s">
        <v>1367</v>
      </c>
      <c r="D2289">
        <v>1900</v>
      </c>
      <c r="E2289" s="960">
        <v>1</v>
      </c>
      <c r="F2289" t="s">
        <v>439</v>
      </c>
      <c r="G2289" s="960">
        <v>182</v>
      </c>
      <c r="H2289" t="s">
        <v>385</v>
      </c>
      <c r="I2289" s="940" t="s">
        <v>488</v>
      </c>
      <c r="J2289" s="940" t="s">
        <v>444</v>
      </c>
      <c r="K2289" s="940" t="s">
        <v>901</v>
      </c>
      <c r="L2289" s="948" t="s">
        <v>904</v>
      </c>
      <c r="M2289" s="963" t="s">
        <v>907</v>
      </c>
      <c r="N2289" s="679">
        <f t="shared" ca="1" si="384"/>
        <v>0</v>
      </c>
      <c r="O2289" s="679">
        <f t="shared" ca="1" si="393"/>
        <v>0</v>
      </c>
      <c r="P2289" s="679">
        <f t="shared" ca="1" si="393"/>
        <v>0</v>
      </c>
      <c r="Q2289" s="679">
        <f t="shared" ca="1" si="393"/>
        <v>0</v>
      </c>
      <c r="R2289" s="679">
        <f t="shared" ca="1" si="393"/>
        <v>0</v>
      </c>
      <c r="S2289" s="679">
        <f t="shared" ca="1" si="393"/>
        <v>0</v>
      </c>
      <c r="T2289" s="679">
        <f t="shared" ca="1" si="393"/>
        <v>0</v>
      </c>
      <c r="U2289" s="679">
        <f t="shared" ca="1" si="393"/>
        <v>0</v>
      </c>
      <c r="V2289" s="679">
        <f t="shared" ca="1" si="393"/>
        <v>0</v>
      </c>
      <c r="W2289" s="679">
        <f t="shared" ca="1" si="389"/>
        <v>0</v>
      </c>
      <c r="X2289" s="679">
        <f t="shared" ca="1" si="392"/>
        <v>0</v>
      </c>
      <c r="Y2289" s="679">
        <f t="shared" ca="1" si="392"/>
        <v>0</v>
      </c>
      <c r="Z2289" s="679">
        <f t="shared" ca="1" si="392"/>
        <v>0</v>
      </c>
      <c r="AA2289" t="str">
        <f t="shared" si="385"/>
        <v>ASR_Financial_Report_SHP21Final</v>
      </c>
      <c r="AB2289" s="960">
        <f t="shared" si="386"/>
        <v>44658</v>
      </c>
      <c r="AC2289" t="str">
        <f t="shared" si="387"/>
        <v>Unaudited</v>
      </c>
    </row>
    <row r="2290" spans="1:29" x14ac:dyDescent="0.25">
      <c r="A2290" t="s">
        <v>420</v>
      </c>
      <c r="B2290" t="s">
        <v>1366</v>
      </c>
      <c r="C2290" t="s">
        <v>1367</v>
      </c>
      <c r="D2290">
        <v>1900</v>
      </c>
      <c r="E2290" s="960">
        <v>1</v>
      </c>
      <c r="F2290" t="s">
        <v>439</v>
      </c>
      <c r="G2290" s="960">
        <v>182</v>
      </c>
      <c r="H2290" t="s">
        <v>385</v>
      </c>
      <c r="I2290" s="965" t="s">
        <v>488</v>
      </c>
      <c r="J2290" s="965" t="s">
        <v>444</v>
      </c>
      <c r="K2290" s="965" t="s">
        <v>445</v>
      </c>
      <c r="L2290" s="940">
        <v>5.0999999999999996</v>
      </c>
      <c r="M2290" s="965" t="s">
        <v>37</v>
      </c>
      <c r="N2290" s="679">
        <f t="shared" ca="1" si="384"/>
        <v>4175718.0299999993</v>
      </c>
      <c r="O2290" s="679">
        <f t="shared" ca="1" si="393"/>
        <v>2205515.3600000003</v>
      </c>
      <c r="P2290" s="679">
        <f t="shared" ca="1" si="393"/>
        <v>978001.11</v>
      </c>
      <c r="Q2290" s="679">
        <f t="shared" ca="1" si="393"/>
        <v>268149.99</v>
      </c>
      <c r="R2290" s="679">
        <f t="shared" ca="1" si="393"/>
        <v>593616.74</v>
      </c>
      <c r="S2290" s="679">
        <f t="shared" ca="1" si="393"/>
        <v>38124.049999999996</v>
      </c>
      <c r="T2290" s="679">
        <f t="shared" ca="1" si="393"/>
        <v>52279.78</v>
      </c>
      <c r="U2290" s="679">
        <f t="shared" ca="1" si="393"/>
        <v>183</v>
      </c>
      <c r="V2290" s="679">
        <f t="shared" ca="1" si="393"/>
        <v>13011.37</v>
      </c>
      <c r="W2290" s="679">
        <f t="shared" ca="1" si="389"/>
        <v>1463.28</v>
      </c>
      <c r="X2290" s="679">
        <f t="shared" ca="1" si="392"/>
        <v>12796.01</v>
      </c>
      <c r="Y2290" s="679">
        <f t="shared" ca="1" si="392"/>
        <v>12577.340000000002</v>
      </c>
      <c r="Z2290" s="679">
        <f t="shared" ca="1" si="392"/>
        <v>0</v>
      </c>
      <c r="AA2290" t="str">
        <f t="shared" si="385"/>
        <v>ASR_Financial_Report_SHP21Final</v>
      </c>
      <c r="AB2290" s="960">
        <f t="shared" si="386"/>
        <v>44658</v>
      </c>
      <c r="AC2290" t="str">
        <f t="shared" si="387"/>
        <v>Unaudited</v>
      </c>
    </row>
    <row r="2291" spans="1:29" ht="30" x14ac:dyDescent="0.25">
      <c r="A2291" t="s">
        <v>420</v>
      </c>
      <c r="B2291" t="s">
        <v>1366</v>
      </c>
      <c r="C2291" t="s">
        <v>1367</v>
      </c>
      <c r="D2291">
        <v>1900</v>
      </c>
      <c r="E2291" s="960">
        <v>1</v>
      </c>
      <c r="F2291" t="s">
        <v>439</v>
      </c>
      <c r="G2291" s="960">
        <v>182</v>
      </c>
      <c r="H2291" t="s">
        <v>385</v>
      </c>
      <c r="I2291" s="940" t="s">
        <v>488</v>
      </c>
      <c r="J2291" s="940" t="s">
        <v>444</v>
      </c>
      <c r="K2291" s="940" t="s">
        <v>445</v>
      </c>
      <c r="L2291" s="940">
        <v>5.2</v>
      </c>
      <c r="M2291" s="965" t="s">
        <v>303</v>
      </c>
      <c r="N2291" s="679">
        <f t="shared" ca="1" si="384"/>
        <v>0</v>
      </c>
      <c r="O2291" s="679">
        <f t="shared" ca="1" si="393"/>
        <v>0</v>
      </c>
      <c r="P2291" s="679">
        <f t="shared" ca="1" si="393"/>
        <v>0</v>
      </c>
      <c r="Q2291" s="679">
        <f t="shared" ca="1" si="393"/>
        <v>0</v>
      </c>
      <c r="R2291" s="679">
        <f t="shared" ca="1" si="393"/>
        <v>0</v>
      </c>
      <c r="S2291" s="679">
        <f t="shared" ca="1" si="393"/>
        <v>0</v>
      </c>
      <c r="T2291" s="679">
        <f t="shared" ca="1" si="393"/>
        <v>0</v>
      </c>
      <c r="U2291" s="679">
        <f t="shared" ca="1" si="393"/>
        <v>0</v>
      </c>
      <c r="V2291" s="679">
        <f t="shared" ca="1" si="393"/>
        <v>0</v>
      </c>
      <c r="W2291" s="679">
        <f t="shared" ca="1" si="389"/>
        <v>0</v>
      </c>
      <c r="X2291" s="679">
        <f t="shared" ca="1" si="392"/>
        <v>0</v>
      </c>
      <c r="Y2291" s="679">
        <f t="shared" ca="1" si="392"/>
        <v>0</v>
      </c>
      <c r="Z2291" s="679">
        <f t="shared" ca="1" si="392"/>
        <v>0</v>
      </c>
      <c r="AA2291" t="str">
        <f t="shared" si="385"/>
        <v>ASR_Financial_Report_SHP21Final</v>
      </c>
      <c r="AB2291" s="960">
        <f t="shared" si="386"/>
        <v>44658</v>
      </c>
      <c r="AC2291" t="str">
        <f t="shared" si="387"/>
        <v>Unaudited</v>
      </c>
    </row>
    <row r="2292" spans="1:29" ht="30" x14ac:dyDescent="0.25">
      <c r="A2292" t="s">
        <v>420</v>
      </c>
      <c r="B2292" t="s">
        <v>1366</v>
      </c>
      <c r="C2292" t="s">
        <v>1367</v>
      </c>
      <c r="D2292">
        <v>1900</v>
      </c>
      <c r="E2292" s="960">
        <v>1</v>
      </c>
      <c r="F2292" t="s">
        <v>439</v>
      </c>
      <c r="G2292" s="960">
        <v>182</v>
      </c>
      <c r="H2292" t="s">
        <v>385</v>
      </c>
      <c r="I2292" s="940" t="s">
        <v>488</v>
      </c>
      <c r="J2292" s="940" t="s">
        <v>444</v>
      </c>
      <c r="K2292" s="940" t="s">
        <v>445</v>
      </c>
      <c r="L2292" s="940">
        <v>5.3</v>
      </c>
      <c r="M2292" s="965" t="s">
        <v>304</v>
      </c>
      <c r="N2292" s="679">
        <f t="shared" ca="1" si="384"/>
        <v>42961.69350345985</v>
      </c>
      <c r="O2292" s="679">
        <f t="shared" ca="1" si="393"/>
        <v>22471.375214003016</v>
      </c>
      <c r="P2292" s="679">
        <f t="shared" ca="1" si="393"/>
        <v>9795.5855501993083</v>
      </c>
      <c r="Q2292" s="679">
        <f t="shared" ca="1" si="393"/>
        <v>2928.4558439130465</v>
      </c>
      <c r="R2292" s="679">
        <f t="shared" ca="1" si="393"/>
        <v>6566.4702914690233</v>
      </c>
      <c r="S2292" s="679">
        <f t="shared" ca="1" si="393"/>
        <v>509.16677367414121</v>
      </c>
      <c r="T2292" s="679">
        <f t="shared" ca="1" si="393"/>
        <v>529.67847971401864</v>
      </c>
      <c r="U2292" s="679">
        <f t="shared" ca="1" si="393"/>
        <v>2.5182335030634899</v>
      </c>
      <c r="V2292" s="679">
        <f t="shared" ca="1" si="393"/>
        <v>143.929186626899</v>
      </c>
      <c r="W2292" s="679">
        <f t="shared" ca="1" si="389"/>
        <v>13.738142671312371</v>
      </c>
      <c r="X2292" s="679">
        <f t="shared" ca="1" si="392"/>
        <v>0.24444895695628688</v>
      </c>
      <c r="Y2292" s="679">
        <f t="shared" ca="1" si="392"/>
        <v>0.53133872906419521</v>
      </c>
      <c r="Z2292" s="679">
        <f t="shared" ca="1" si="392"/>
        <v>0</v>
      </c>
      <c r="AA2292" t="str">
        <f t="shared" si="385"/>
        <v>ASR_Financial_Report_SHP21Final</v>
      </c>
      <c r="AB2292" s="960">
        <f t="shared" si="386"/>
        <v>44658</v>
      </c>
      <c r="AC2292" t="str">
        <f t="shared" si="387"/>
        <v>Unaudited</v>
      </c>
    </row>
    <row r="2293" spans="1:29" x14ac:dyDescent="0.25">
      <c r="A2293" t="s">
        <v>420</v>
      </c>
      <c r="B2293" t="s">
        <v>1366</v>
      </c>
      <c r="C2293" t="s">
        <v>1367</v>
      </c>
      <c r="D2293">
        <v>1900</v>
      </c>
      <c r="E2293" s="960">
        <v>1</v>
      </c>
      <c r="F2293" t="s">
        <v>439</v>
      </c>
      <c r="G2293" s="960">
        <v>182</v>
      </c>
      <c r="H2293" t="s">
        <v>385</v>
      </c>
      <c r="I2293" s="940" t="s">
        <v>488</v>
      </c>
      <c r="J2293" s="940" t="s">
        <v>444</v>
      </c>
      <c r="K2293" s="940" t="s">
        <v>445</v>
      </c>
      <c r="L2293" s="940" t="s">
        <v>82</v>
      </c>
      <c r="M2293" s="965" t="s">
        <v>453</v>
      </c>
      <c r="N2293" s="679">
        <f t="shared" ca="1" si="384"/>
        <v>0</v>
      </c>
      <c r="O2293" s="679">
        <f ca="1">IF(OR(AND($F2293="PY",O$1&lt;&gt;"Prior Year"),AND($F2293&lt;&gt;"PY",O$1="Prior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"&amp;$H2293&amp;"'!$A$7:$CA$7"),0)+MATCH(O$1,INDIRECT("'MMA Rev-Exp "&amp;$H2293&amp;"'!$D$8:$CA$8"),0)-1)))</f>
        <v>0</v>
      </c>
      <c r="P2293" s="679">
        <f ca="1">IF(OR(AND($F2293="PY",P$1&lt;&gt;"Prior Year"),AND($F2293&lt;&gt;"PY",P$1="Prior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"&amp;$H2293&amp;"'!$A$7:$CA$7"),0)+MATCH(P$1,INDIRECT("'MMA Rev-Exp "&amp;$H2293&amp;"'!$D$8:$CA$8"),0)-1)))</f>
        <v>0</v>
      </c>
      <c r="Q2293" s="679">
        <f ca="1">IF(OR(AND($F2293="PY",Q$1&lt;&gt;"Prior Year"),AND($F2293&lt;&gt;"PY",Q$1="Prior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"&amp;$H2293&amp;"'!$A$7:$CA$7"),0)+MATCH(Q$1,INDIRECT("'MMA Rev-Exp "&amp;$H2293&amp;"'!$D$8:$CA$8"),0)-1)))</f>
        <v>0</v>
      </c>
      <c r="R2293" s="679">
        <f ca="1">IF(OR(AND($F2293="PY",R$1&lt;&gt;"Prior Year"),AND($F2293&lt;&gt;"PY",R$1="Prior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"&amp;$H2293&amp;"'!$A$7:$CA$7"),0)+MATCH(R$1,INDIRECT("'MMA Rev-Exp "&amp;$H2293&amp;"'!$D$8:$CA$8"),0)-1)))</f>
        <v>0</v>
      </c>
      <c r="S2293" s="679">
        <f t="shared" ref="O2293:Z2316" ca="1" si="394">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679">
        <f t="shared" ca="1" si="394"/>
        <v>0</v>
      </c>
      <c r="U2293" s="679">
        <f t="shared" ca="1" si="394"/>
        <v>0</v>
      </c>
      <c r="V2293" s="679">
        <f t="shared" ca="1" si="394"/>
        <v>0</v>
      </c>
      <c r="W2293" s="679">
        <f t="shared" ca="1" si="389"/>
        <v>0</v>
      </c>
      <c r="X2293" s="679">
        <f t="shared" ca="1" si="394"/>
        <v>0</v>
      </c>
      <c r="Y2293" s="679">
        <f t="shared" ca="1" si="394"/>
        <v>0</v>
      </c>
      <c r="Z2293" s="679">
        <f t="shared" ca="1" si="394"/>
        <v>0</v>
      </c>
      <c r="AA2293" t="str">
        <f t="shared" si="385"/>
        <v>ASR_Financial_Report_SHP21Final</v>
      </c>
      <c r="AB2293" s="960">
        <f t="shared" si="386"/>
        <v>44658</v>
      </c>
      <c r="AC2293" t="str">
        <f t="shared" si="387"/>
        <v>Unaudited</v>
      </c>
    </row>
    <row r="2294" spans="1:29" x14ac:dyDescent="0.25">
      <c r="A2294" t="s">
        <v>420</v>
      </c>
      <c r="B2294" t="s">
        <v>1366</v>
      </c>
      <c r="C2294" t="s">
        <v>1367</v>
      </c>
      <c r="D2294">
        <v>1900</v>
      </c>
      <c r="E2294" s="960">
        <v>1</v>
      </c>
      <c r="F2294" t="s">
        <v>439</v>
      </c>
      <c r="G2294" s="960">
        <v>182</v>
      </c>
      <c r="H2294" t="s">
        <v>385</v>
      </c>
      <c r="I2294" s="940" t="s">
        <v>488</v>
      </c>
      <c r="J2294" s="940" t="s">
        <v>444</v>
      </c>
      <c r="K2294" s="940" t="s">
        <v>446</v>
      </c>
      <c r="L2294" s="948">
        <v>6.1</v>
      </c>
      <c r="M2294" s="963" t="s">
        <v>18</v>
      </c>
      <c r="N2294" s="679">
        <f t="shared" ref="N2294:N2357" ca="1" si="395">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679">
        <f t="shared" ca="1" si="394"/>
        <v>0</v>
      </c>
      <c r="P2294" s="679">
        <f t="shared" ca="1" si="394"/>
        <v>0</v>
      </c>
      <c r="Q2294" s="679">
        <f t="shared" ca="1" si="394"/>
        <v>0</v>
      </c>
      <c r="R2294" s="679">
        <f t="shared" ca="1" si="394"/>
        <v>0</v>
      </c>
      <c r="S2294" s="679">
        <f t="shared" ca="1" si="394"/>
        <v>0</v>
      </c>
      <c r="T2294" s="679">
        <f t="shared" ca="1" si="394"/>
        <v>0</v>
      </c>
      <c r="U2294" s="679">
        <f t="shared" ca="1" si="394"/>
        <v>0</v>
      </c>
      <c r="V2294" s="679">
        <f t="shared" ca="1" si="394"/>
        <v>0</v>
      </c>
      <c r="W2294" s="679">
        <f t="shared" ca="1" si="389"/>
        <v>0</v>
      </c>
      <c r="X2294" s="679">
        <f t="shared" ca="1" si="394"/>
        <v>0</v>
      </c>
      <c r="Y2294" s="679">
        <f t="shared" ca="1" si="394"/>
        <v>0</v>
      </c>
      <c r="Z2294" s="679">
        <f t="shared" ca="1" si="394"/>
        <v>0</v>
      </c>
      <c r="AA2294" t="str">
        <f t="shared" si="385"/>
        <v>ASR_Financial_Report_SHP21Final</v>
      </c>
      <c r="AB2294" s="960">
        <f t="shared" si="386"/>
        <v>44658</v>
      </c>
      <c r="AC2294" t="str">
        <f t="shared" si="387"/>
        <v>Unaudited</v>
      </c>
    </row>
    <row r="2295" spans="1:29" x14ac:dyDescent="0.25">
      <c r="A2295" t="s">
        <v>420</v>
      </c>
      <c r="B2295" t="s">
        <v>1366</v>
      </c>
      <c r="C2295" t="s">
        <v>1367</v>
      </c>
      <c r="D2295">
        <v>1900</v>
      </c>
      <c r="E2295" s="960">
        <v>1</v>
      </c>
      <c r="F2295" t="s">
        <v>439</v>
      </c>
      <c r="G2295" s="960">
        <v>182</v>
      </c>
      <c r="H2295" t="s">
        <v>385</v>
      </c>
      <c r="I2295" s="965" t="s">
        <v>488</v>
      </c>
      <c r="J2295" s="965" t="s">
        <v>444</v>
      </c>
      <c r="K2295" s="965" t="s">
        <v>446</v>
      </c>
      <c r="L2295" s="940">
        <v>6.2</v>
      </c>
      <c r="M2295" s="965" t="s">
        <v>19</v>
      </c>
      <c r="N2295" s="679">
        <f t="shared" ca="1" si="395"/>
        <v>0</v>
      </c>
      <c r="O2295" s="679">
        <f t="shared" ca="1" si="394"/>
        <v>0</v>
      </c>
      <c r="P2295" s="679">
        <f t="shared" ca="1" si="394"/>
        <v>0</v>
      </c>
      <c r="Q2295" s="679">
        <f t="shared" ca="1" si="394"/>
        <v>0</v>
      </c>
      <c r="R2295" s="679">
        <f t="shared" ca="1" si="394"/>
        <v>0</v>
      </c>
      <c r="S2295" s="679">
        <f t="shared" ca="1" si="394"/>
        <v>0</v>
      </c>
      <c r="T2295" s="679">
        <f t="shared" ca="1" si="394"/>
        <v>0</v>
      </c>
      <c r="U2295" s="679">
        <f t="shared" ca="1" si="394"/>
        <v>0</v>
      </c>
      <c r="V2295" s="679">
        <f t="shared" ca="1" si="394"/>
        <v>0</v>
      </c>
      <c r="W2295" s="679">
        <f t="shared" ca="1" si="389"/>
        <v>0</v>
      </c>
      <c r="X2295" s="679">
        <f t="shared" ca="1" si="394"/>
        <v>0</v>
      </c>
      <c r="Y2295" s="679">
        <f t="shared" ca="1" si="394"/>
        <v>0</v>
      </c>
      <c r="Z2295" s="679">
        <f t="shared" ca="1" si="394"/>
        <v>0</v>
      </c>
      <c r="AA2295" t="str">
        <f t="shared" si="385"/>
        <v>ASR_Financial_Report_SHP21Final</v>
      </c>
      <c r="AB2295" s="960">
        <f t="shared" si="386"/>
        <v>44658</v>
      </c>
      <c r="AC2295" t="str">
        <f t="shared" si="387"/>
        <v>Unaudited</v>
      </c>
    </row>
    <row r="2296" spans="1:29" x14ac:dyDescent="0.25">
      <c r="A2296" t="s">
        <v>420</v>
      </c>
      <c r="B2296" t="s">
        <v>1366</v>
      </c>
      <c r="C2296" t="s">
        <v>1367</v>
      </c>
      <c r="D2296">
        <v>1900</v>
      </c>
      <c r="E2296" s="960">
        <v>1</v>
      </c>
      <c r="F2296" t="s">
        <v>439</v>
      </c>
      <c r="G2296" s="960">
        <v>182</v>
      </c>
      <c r="H2296" t="s">
        <v>385</v>
      </c>
      <c r="I2296" s="940" t="s">
        <v>488</v>
      </c>
      <c r="J2296" s="940" t="s">
        <v>444</v>
      </c>
      <c r="K2296" s="940" t="s">
        <v>446</v>
      </c>
      <c r="L2296" s="940">
        <v>6.3</v>
      </c>
      <c r="M2296" s="965" t="s">
        <v>184</v>
      </c>
      <c r="N2296" s="679">
        <f t="shared" ca="1" si="395"/>
        <v>0</v>
      </c>
      <c r="O2296" s="679">
        <f t="shared" ca="1" si="394"/>
        <v>0</v>
      </c>
      <c r="P2296" s="679">
        <f t="shared" ca="1" si="394"/>
        <v>0</v>
      </c>
      <c r="Q2296" s="679">
        <f t="shared" ca="1" si="394"/>
        <v>0</v>
      </c>
      <c r="R2296" s="679">
        <f t="shared" ca="1" si="394"/>
        <v>0</v>
      </c>
      <c r="S2296" s="679">
        <f t="shared" ca="1" si="394"/>
        <v>0</v>
      </c>
      <c r="T2296" s="679">
        <f t="shared" ca="1" si="394"/>
        <v>0</v>
      </c>
      <c r="U2296" s="679">
        <f t="shared" ca="1" si="394"/>
        <v>0</v>
      </c>
      <c r="V2296" s="679">
        <f t="shared" ca="1" si="394"/>
        <v>0</v>
      </c>
      <c r="W2296" s="679">
        <f t="shared" ca="1" si="389"/>
        <v>0</v>
      </c>
      <c r="X2296" s="679">
        <f t="shared" ca="1" si="394"/>
        <v>0</v>
      </c>
      <c r="Y2296" s="679">
        <f t="shared" ca="1" si="394"/>
        <v>0</v>
      </c>
      <c r="Z2296" s="679">
        <f t="shared" ca="1" si="394"/>
        <v>0</v>
      </c>
      <c r="AA2296" t="str">
        <f t="shared" si="385"/>
        <v>ASR_Financial_Report_SHP21Final</v>
      </c>
      <c r="AB2296" s="960">
        <f t="shared" si="386"/>
        <v>44658</v>
      </c>
      <c r="AC2296" t="str">
        <f t="shared" si="387"/>
        <v>Unaudited</v>
      </c>
    </row>
    <row r="2297" spans="1:29" x14ac:dyDescent="0.25">
      <c r="A2297" t="s">
        <v>420</v>
      </c>
      <c r="B2297" t="s">
        <v>1366</v>
      </c>
      <c r="C2297" t="s">
        <v>1367</v>
      </c>
      <c r="D2297">
        <v>1900</v>
      </c>
      <c r="E2297" s="960">
        <v>1</v>
      </c>
      <c r="F2297" t="s">
        <v>439</v>
      </c>
      <c r="G2297" s="960">
        <v>182</v>
      </c>
      <c r="H2297" t="s">
        <v>385</v>
      </c>
      <c r="I2297" s="940" t="s">
        <v>488</v>
      </c>
      <c r="J2297" s="940" t="s">
        <v>444</v>
      </c>
      <c r="K2297" s="940" t="s">
        <v>446</v>
      </c>
      <c r="L2297" s="940" t="s">
        <v>87</v>
      </c>
      <c r="M2297" s="965" t="s">
        <v>454</v>
      </c>
      <c r="N2297" s="679">
        <f t="shared" ca="1" si="395"/>
        <v>0</v>
      </c>
      <c r="O2297" s="679">
        <f t="shared" ca="1" si="394"/>
        <v>0</v>
      </c>
      <c r="P2297" s="679">
        <f t="shared" ca="1" si="394"/>
        <v>0</v>
      </c>
      <c r="Q2297" s="679">
        <f t="shared" ca="1" si="394"/>
        <v>0</v>
      </c>
      <c r="R2297" s="679">
        <f t="shared" ca="1" si="394"/>
        <v>0</v>
      </c>
      <c r="S2297" s="679">
        <f t="shared" ca="1" si="394"/>
        <v>0</v>
      </c>
      <c r="T2297" s="679">
        <f t="shared" ca="1" si="394"/>
        <v>0</v>
      </c>
      <c r="U2297" s="679">
        <f t="shared" ca="1" si="394"/>
        <v>0</v>
      </c>
      <c r="V2297" s="679">
        <f t="shared" ca="1" si="394"/>
        <v>0</v>
      </c>
      <c r="W2297" s="679">
        <f t="shared" ca="1" si="389"/>
        <v>0</v>
      </c>
      <c r="X2297" s="679">
        <f t="shared" ca="1" si="394"/>
        <v>0</v>
      </c>
      <c r="Y2297" s="679">
        <f t="shared" ca="1" si="394"/>
        <v>0</v>
      </c>
      <c r="Z2297" s="679">
        <f t="shared" ca="1" si="394"/>
        <v>0</v>
      </c>
      <c r="AA2297" t="str">
        <f t="shared" si="385"/>
        <v>ASR_Financial_Report_SHP21Final</v>
      </c>
      <c r="AB2297" s="960">
        <f t="shared" si="386"/>
        <v>44658</v>
      </c>
      <c r="AC2297" t="str">
        <f t="shared" si="387"/>
        <v>Unaudited</v>
      </c>
    </row>
    <row r="2298" spans="1:29" x14ac:dyDescent="0.25">
      <c r="A2298" t="s">
        <v>420</v>
      </c>
      <c r="B2298" t="s">
        <v>1366</v>
      </c>
      <c r="C2298" t="s">
        <v>1367</v>
      </c>
      <c r="D2298">
        <v>1900</v>
      </c>
      <c r="E2298" s="960">
        <v>1</v>
      </c>
      <c r="F2298" t="s">
        <v>439</v>
      </c>
      <c r="G2298" s="960">
        <v>182</v>
      </c>
      <c r="H2298" t="s">
        <v>385</v>
      </c>
      <c r="I2298" s="940" t="s">
        <v>488</v>
      </c>
      <c r="J2298" s="940" t="s">
        <v>444</v>
      </c>
      <c r="K2298" s="940" t="s">
        <v>447</v>
      </c>
      <c r="L2298" s="940">
        <v>7.1</v>
      </c>
      <c r="M2298" s="965" t="s">
        <v>20</v>
      </c>
      <c r="N2298" s="679">
        <f t="shared" ca="1" si="395"/>
        <v>1153039.96</v>
      </c>
      <c r="O2298" s="679">
        <f t="shared" ca="1" si="394"/>
        <v>340579.32</v>
      </c>
      <c r="P2298" s="679">
        <f t="shared" ca="1" si="394"/>
        <v>58321.45</v>
      </c>
      <c r="Q2298" s="679">
        <f t="shared" ca="1" si="394"/>
        <v>265520.37</v>
      </c>
      <c r="R2298" s="679">
        <f t="shared" ca="1" si="394"/>
        <v>225069.58000000002</v>
      </c>
      <c r="S2298" s="679">
        <f t="shared" ca="1" si="394"/>
        <v>71137.009999999995</v>
      </c>
      <c r="T2298" s="679">
        <f t="shared" ca="1" si="394"/>
        <v>2746</v>
      </c>
      <c r="U2298" s="679">
        <f t="shared" ca="1" si="394"/>
        <v>332.5</v>
      </c>
      <c r="V2298" s="679">
        <f t="shared" ca="1" si="394"/>
        <v>19951</v>
      </c>
      <c r="W2298" s="679">
        <f t="shared" ca="1" si="389"/>
        <v>24509.239999999998</v>
      </c>
      <c r="X2298" s="679">
        <f t="shared" ca="1" si="394"/>
        <v>99342.45</v>
      </c>
      <c r="Y2298" s="679">
        <f t="shared" ca="1" si="394"/>
        <v>45531.040000000001</v>
      </c>
      <c r="Z2298" s="679">
        <f t="shared" ca="1" si="394"/>
        <v>0</v>
      </c>
      <c r="AA2298" t="str">
        <f t="shared" si="385"/>
        <v>ASR_Financial_Report_SHP21Final</v>
      </c>
      <c r="AB2298" s="960">
        <f t="shared" si="386"/>
        <v>44658</v>
      </c>
      <c r="AC2298" t="str">
        <f t="shared" si="387"/>
        <v>Unaudited</v>
      </c>
    </row>
    <row r="2299" spans="1:29" x14ac:dyDescent="0.25">
      <c r="A2299" t="s">
        <v>420</v>
      </c>
      <c r="B2299" t="s">
        <v>1366</v>
      </c>
      <c r="C2299" t="s">
        <v>1367</v>
      </c>
      <c r="D2299">
        <v>1900</v>
      </c>
      <c r="E2299" s="960">
        <v>1</v>
      </c>
      <c r="F2299" t="s">
        <v>439</v>
      </c>
      <c r="G2299" s="960">
        <v>182</v>
      </c>
      <c r="H2299" t="s">
        <v>385</v>
      </c>
      <c r="I2299" s="940" t="s">
        <v>488</v>
      </c>
      <c r="J2299" s="940" t="s">
        <v>444</v>
      </c>
      <c r="K2299" s="940" t="s">
        <v>447</v>
      </c>
      <c r="L2299" s="948">
        <v>7.2</v>
      </c>
      <c r="M2299" s="963" t="s">
        <v>21</v>
      </c>
      <c r="N2299" s="679">
        <f t="shared" ca="1" si="395"/>
        <v>0</v>
      </c>
      <c r="O2299" s="679">
        <f t="shared" ca="1" si="394"/>
        <v>0</v>
      </c>
      <c r="P2299" s="679">
        <f t="shared" ca="1" si="394"/>
        <v>0</v>
      </c>
      <c r="Q2299" s="679">
        <f t="shared" ca="1" si="394"/>
        <v>0</v>
      </c>
      <c r="R2299" s="679">
        <f t="shared" ca="1" si="394"/>
        <v>0</v>
      </c>
      <c r="S2299" s="679">
        <f t="shared" ca="1" si="394"/>
        <v>0</v>
      </c>
      <c r="T2299" s="679">
        <f t="shared" ca="1" si="394"/>
        <v>0</v>
      </c>
      <c r="U2299" s="679">
        <f t="shared" ca="1" si="394"/>
        <v>0</v>
      </c>
      <c r="V2299" s="679">
        <f t="shared" ca="1" si="394"/>
        <v>0</v>
      </c>
      <c r="W2299" s="679">
        <f t="shared" ca="1" si="389"/>
        <v>0</v>
      </c>
      <c r="X2299" s="679">
        <f t="shared" ca="1" si="394"/>
        <v>0</v>
      </c>
      <c r="Y2299" s="679">
        <f t="shared" ca="1" si="394"/>
        <v>0</v>
      </c>
      <c r="Z2299" s="679">
        <f t="shared" ca="1" si="394"/>
        <v>0</v>
      </c>
      <c r="AA2299" t="str">
        <f t="shared" si="385"/>
        <v>ASR_Financial_Report_SHP21Final</v>
      </c>
      <c r="AB2299" s="960">
        <f t="shared" si="386"/>
        <v>44658</v>
      </c>
      <c r="AC2299" t="str">
        <f t="shared" si="387"/>
        <v>Unaudited</v>
      </c>
    </row>
    <row r="2300" spans="1:29" x14ac:dyDescent="0.25">
      <c r="A2300" t="s">
        <v>420</v>
      </c>
      <c r="B2300" t="s">
        <v>1366</v>
      </c>
      <c r="C2300" t="s">
        <v>1367</v>
      </c>
      <c r="D2300">
        <v>1900</v>
      </c>
      <c r="E2300" s="960">
        <v>1</v>
      </c>
      <c r="F2300" t="s">
        <v>439</v>
      </c>
      <c r="G2300" s="960">
        <v>182</v>
      </c>
      <c r="H2300" t="s">
        <v>385</v>
      </c>
      <c r="I2300" s="965" t="s">
        <v>488</v>
      </c>
      <c r="J2300" s="965" t="s">
        <v>444</v>
      </c>
      <c r="K2300" s="965" t="s">
        <v>447</v>
      </c>
      <c r="L2300" s="940">
        <v>7.3</v>
      </c>
      <c r="M2300" s="965" t="s">
        <v>155</v>
      </c>
      <c r="N2300" s="679">
        <f t="shared" ca="1" si="395"/>
        <v>7688.592867914469</v>
      </c>
      <c r="O2300" s="679">
        <f t="shared" ca="1" si="394"/>
        <v>4965.5231635635919</v>
      </c>
      <c r="P2300" s="679">
        <f t="shared" ca="1" si="394"/>
        <v>892.75013459361298</v>
      </c>
      <c r="Q2300" s="679">
        <f t="shared" ca="1" si="394"/>
        <v>829.19749050133953</v>
      </c>
      <c r="R2300" s="679">
        <f t="shared" ca="1" si="394"/>
        <v>664.19880051905807</v>
      </c>
      <c r="S2300" s="679">
        <f t="shared" ca="1" si="394"/>
        <v>-596.00269011230182</v>
      </c>
      <c r="T2300" s="679">
        <f t="shared" ca="1" si="394"/>
        <v>58.745193468189122</v>
      </c>
      <c r="U2300" s="679">
        <f t="shared" ca="1" si="394"/>
        <v>-4.6254299473263671</v>
      </c>
      <c r="V2300" s="679">
        <f t="shared" ca="1" si="394"/>
        <v>58.891840555822483</v>
      </c>
      <c r="W2300" s="679">
        <f t="shared" ca="1" si="389"/>
        <v>94.794398554521152</v>
      </c>
      <c r="X2300" s="679">
        <f t="shared" ca="1" si="394"/>
        <v>565.80642130484398</v>
      </c>
      <c r="Y2300" s="679">
        <f t="shared" ca="1" si="394"/>
        <v>159.31354491311996</v>
      </c>
      <c r="Z2300" s="679">
        <f t="shared" ca="1" si="394"/>
        <v>0</v>
      </c>
      <c r="AA2300" t="str">
        <f t="shared" si="385"/>
        <v>ASR_Financial_Report_SHP21Final</v>
      </c>
      <c r="AB2300" s="960">
        <f t="shared" si="386"/>
        <v>44658</v>
      </c>
      <c r="AC2300" t="str">
        <f t="shared" si="387"/>
        <v>Unaudited</v>
      </c>
    </row>
    <row r="2301" spans="1:29" x14ac:dyDescent="0.25">
      <c r="A2301" t="s">
        <v>420</v>
      </c>
      <c r="B2301" t="s">
        <v>1366</v>
      </c>
      <c r="C2301" t="s">
        <v>1367</v>
      </c>
      <c r="D2301">
        <v>1900</v>
      </c>
      <c r="E2301" s="960">
        <v>1</v>
      </c>
      <c r="F2301" t="s">
        <v>439</v>
      </c>
      <c r="G2301" s="960">
        <v>182</v>
      </c>
      <c r="H2301" t="s">
        <v>385</v>
      </c>
      <c r="I2301" s="940" t="s">
        <v>488</v>
      </c>
      <c r="J2301" s="940" t="s">
        <v>444</v>
      </c>
      <c r="K2301" s="940" t="s">
        <v>447</v>
      </c>
      <c r="L2301" s="940" t="s">
        <v>91</v>
      </c>
      <c r="M2301" s="965" t="s">
        <v>455</v>
      </c>
      <c r="N2301" s="679">
        <f t="shared" ca="1" si="395"/>
        <v>0</v>
      </c>
      <c r="O2301" s="679">
        <f t="shared" ca="1" si="394"/>
        <v>0</v>
      </c>
      <c r="P2301" s="679">
        <f t="shared" ca="1" si="394"/>
        <v>0</v>
      </c>
      <c r="Q2301" s="679">
        <f t="shared" ca="1" si="394"/>
        <v>0</v>
      </c>
      <c r="R2301" s="679">
        <f t="shared" ca="1" si="394"/>
        <v>0</v>
      </c>
      <c r="S2301" s="679">
        <f t="shared" ca="1" si="394"/>
        <v>0</v>
      </c>
      <c r="T2301" s="679">
        <f t="shared" ca="1" si="394"/>
        <v>0</v>
      </c>
      <c r="U2301" s="679">
        <f t="shared" ca="1" si="394"/>
        <v>0</v>
      </c>
      <c r="V2301" s="679">
        <f t="shared" ca="1" si="394"/>
        <v>0</v>
      </c>
      <c r="W2301" s="679">
        <f t="shared" ca="1" si="389"/>
        <v>0</v>
      </c>
      <c r="X2301" s="679">
        <f t="shared" ca="1" si="394"/>
        <v>0</v>
      </c>
      <c r="Y2301" s="679">
        <f t="shared" ca="1" si="394"/>
        <v>0</v>
      </c>
      <c r="Z2301" s="679">
        <f t="shared" ca="1" si="394"/>
        <v>0</v>
      </c>
      <c r="AA2301" t="str">
        <f t="shared" si="385"/>
        <v>ASR_Financial_Report_SHP21Final</v>
      </c>
      <c r="AB2301" s="960">
        <f t="shared" si="386"/>
        <v>44658</v>
      </c>
      <c r="AC2301" t="str">
        <f t="shared" si="387"/>
        <v>Unaudited</v>
      </c>
    </row>
    <row r="2302" spans="1:29" x14ac:dyDescent="0.25">
      <c r="A2302" t="s">
        <v>420</v>
      </c>
      <c r="B2302" t="s">
        <v>1366</v>
      </c>
      <c r="C2302" t="s">
        <v>1367</v>
      </c>
      <c r="D2302">
        <v>1900</v>
      </c>
      <c r="E2302" s="960">
        <v>1</v>
      </c>
      <c r="F2302" t="s">
        <v>439</v>
      </c>
      <c r="G2302" s="960">
        <v>182</v>
      </c>
      <c r="H2302" t="s">
        <v>385</v>
      </c>
      <c r="I2302" s="940" t="s">
        <v>488</v>
      </c>
      <c r="J2302" s="940" t="s">
        <v>444</v>
      </c>
      <c r="K2302" s="940" t="s">
        <v>448</v>
      </c>
      <c r="L2302" s="940">
        <v>8.1</v>
      </c>
      <c r="M2302" s="965" t="s">
        <v>22</v>
      </c>
      <c r="N2302" s="679">
        <f t="shared" ca="1" si="395"/>
        <v>22997849.99000017</v>
      </c>
      <c r="O2302" s="679">
        <f t="shared" ca="1" si="394"/>
        <v>8702341.690000169</v>
      </c>
      <c r="P2302" s="679">
        <f t="shared" ca="1" si="394"/>
        <v>1691976.99</v>
      </c>
      <c r="Q2302" s="679">
        <f t="shared" ca="1" si="394"/>
        <v>5915335.1200000104</v>
      </c>
      <c r="R2302" s="679">
        <f t="shared" ca="1" si="394"/>
        <v>4224839.1199999899</v>
      </c>
      <c r="S2302" s="679">
        <f t="shared" ca="1" si="394"/>
        <v>1698.4399999999998</v>
      </c>
      <c r="T2302" s="679">
        <f t="shared" ca="1" si="394"/>
        <v>323964.39</v>
      </c>
      <c r="U2302" s="679">
        <f t="shared" ca="1" si="394"/>
        <v>29.14</v>
      </c>
      <c r="V2302" s="679">
        <f t="shared" ca="1" si="394"/>
        <v>1228671.54</v>
      </c>
      <c r="W2302" s="679">
        <f t="shared" ca="1" si="389"/>
        <v>255153.22</v>
      </c>
      <c r="X2302" s="679">
        <f t="shared" ca="1" si="394"/>
        <v>2107.69</v>
      </c>
      <c r="Y2302" s="679">
        <f t="shared" ca="1" si="394"/>
        <v>651732.65</v>
      </c>
      <c r="Z2302" s="679">
        <f t="shared" ca="1" si="394"/>
        <v>0</v>
      </c>
      <c r="AA2302" t="str">
        <f t="shared" si="385"/>
        <v>ASR_Financial_Report_SHP21Final</v>
      </c>
      <c r="AB2302" s="960">
        <f t="shared" si="386"/>
        <v>44658</v>
      </c>
      <c r="AC2302" t="str">
        <f t="shared" si="387"/>
        <v>Unaudited</v>
      </c>
    </row>
    <row r="2303" spans="1:29" x14ac:dyDescent="0.25">
      <c r="A2303" t="s">
        <v>420</v>
      </c>
      <c r="B2303" t="s">
        <v>1366</v>
      </c>
      <c r="C2303" t="s">
        <v>1367</v>
      </c>
      <c r="D2303">
        <v>1900</v>
      </c>
      <c r="E2303" s="960">
        <v>1</v>
      </c>
      <c r="F2303" t="s">
        <v>439</v>
      </c>
      <c r="G2303" s="960">
        <v>182</v>
      </c>
      <c r="H2303" t="s">
        <v>385</v>
      </c>
      <c r="I2303" s="940" t="s">
        <v>488</v>
      </c>
      <c r="J2303" s="940" t="s">
        <v>444</v>
      </c>
      <c r="K2303" s="940" t="s">
        <v>448</v>
      </c>
      <c r="L2303" s="940" t="s">
        <v>112</v>
      </c>
      <c r="M2303" s="965" t="s">
        <v>443</v>
      </c>
      <c r="N2303" s="679">
        <f t="shared" ca="1" si="395"/>
        <v>244108.80000000002</v>
      </c>
      <c r="O2303" s="679">
        <f t="shared" ca="1" si="394"/>
        <v>7824</v>
      </c>
      <c r="P2303" s="679">
        <f t="shared" ca="1" si="394"/>
        <v>38728.800000000003</v>
      </c>
      <c r="Q2303" s="679">
        <f t="shared" ca="1" si="394"/>
        <v>77848.800000000003</v>
      </c>
      <c r="R2303" s="679">
        <f t="shared" ca="1" si="394"/>
        <v>91149.6</v>
      </c>
      <c r="S2303" s="679">
        <f t="shared" ca="1" si="394"/>
        <v>0</v>
      </c>
      <c r="T2303" s="679">
        <f t="shared" ca="1" si="394"/>
        <v>0</v>
      </c>
      <c r="U2303" s="679">
        <f t="shared" ca="1" si="394"/>
        <v>0</v>
      </c>
      <c r="V2303" s="679">
        <f t="shared" ca="1" si="394"/>
        <v>28557.599999999999</v>
      </c>
      <c r="W2303" s="679">
        <f t="shared" ca="1" si="389"/>
        <v>0</v>
      </c>
      <c r="X2303" s="679">
        <f t="shared" ca="1" si="394"/>
        <v>0</v>
      </c>
      <c r="Y2303" s="679">
        <f t="shared" ca="1" si="394"/>
        <v>0</v>
      </c>
      <c r="Z2303" s="679">
        <f t="shared" ca="1" si="394"/>
        <v>0</v>
      </c>
      <c r="AA2303" t="str">
        <f t="shared" si="385"/>
        <v>ASR_Financial_Report_SHP21Final</v>
      </c>
      <c r="AB2303" s="960">
        <f t="shared" si="386"/>
        <v>44658</v>
      </c>
      <c r="AC2303" t="str">
        <f t="shared" si="387"/>
        <v>Unaudited</v>
      </c>
    </row>
    <row r="2304" spans="1:29" x14ac:dyDescent="0.25">
      <c r="A2304" t="s">
        <v>420</v>
      </c>
      <c r="B2304" t="s">
        <v>1366</v>
      </c>
      <c r="C2304" t="s">
        <v>1367</v>
      </c>
      <c r="D2304">
        <v>1900</v>
      </c>
      <c r="E2304" s="960">
        <v>1</v>
      </c>
      <c r="F2304" t="s">
        <v>439</v>
      </c>
      <c r="G2304" s="960">
        <v>182</v>
      </c>
      <c r="H2304" t="s">
        <v>385</v>
      </c>
      <c r="I2304" s="940" t="s">
        <v>488</v>
      </c>
      <c r="J2304" s="940" t="s">
        <v>444</v>
      </c>
      <c r="K2304" s="940" t="s">
        <v>448</v>
      </c>
      <c r="L2304" s="940" t="s">
        <v>114</v>
      </c>
      <c r="M2304" s="965" t="s">
        <v>157</v>
      </c>
      <c r="N2304" s="679">
        <f t="shared" ca="1" si="395"/>
        <v>111.08082005524655</v>
      </c>
      <c r="O2304" s="679">
        <f t="shared" ca="1" si="394"/>
        <v>38.960075047022144</v>
      </c>
      <c r="P2304" s="679">
        <f t="shared" ca="1" si="394"/>
        <v>7.7413485686235317</v>
      </c>
      <c r="Q2304" s="679">
        <f t="shared" ca="1" si="394"/>
        <v>34.424999167324053</v>
      </c>
      <c r="R2304" s="679">
        <f t="shared" ca="1" si="394"/>
        <v>19.017510512967263</v>
      </c>
      <c r="S2304" s="679">
        <f t="shared" ca="1" si="394"/>
        <v>1.6189346380490559E-2</v>
      </c>
      <c r="T2304" s="679">
        <f t="shared" ca="1" si="394"/>
        <v>1.4490742693651923</v>
      </c>
      <c r="U2304" s="679">
        <f t="shared" ca="1" si="394"/>
        <v>2.9694853066843736E-4</v>
      </c>
      <c r="V2304" s="679">
        <f t="shared" ca="1" si="394"/>
        <v>5.5397202237932719</v>
      </c>
      <c r="W2304" s="679">
        <f t="shared" ca="1" si="389"/>
        <v>1.1319740882250764</v>
      </c>
      <c r="X2304" s="679">
        <f t="shared" ca="1" si="394"/>
        <v>1.106555131616454E-3</v>
      </c>
      <c r="Y2304" s="679">
        <f t="shared" ca="1" si="394"/>
        <v>2.7985253278832429</v>
      </c>
      <c r="Z2304" s="679">
        <f t="shared" ca="1" si="394"/>
        <v>0</v>
      </c>
      <c r="AA2304" t="str">
        <f t="shared" si="385"/>
        <v>ASR_Financial_Report_SHP21Final</v>
      </c>
      <c r="AB2304" s="960">
        <f t="shared" si="386"/>
        <v>44658</v>
      </c>
      <c r="AC2304" t="str">
        <f t="shared" si="387"/>
        <v>Unaudited</v>
      </c>
    </row>
    <row r="2305" spans="1:29" x14ac:dyDescent="0.25">
      <c r="A2305" t="s">
        <v>420</v>
      </c>
      <c r="B2305" t="s">
        <v>1366</v>
      </c>
      <c r="C2305" t="s">
        <v>1367</v>
      </c>
      <c r="D2305">
        <v>1900</v>
      </c>
      <c r="E2305" s="960">
        <v>1</v>
      </c>
      <c r="F2305" t="s">
        <v>439</v>
      </c>
      <c r="G2305" s="960">
        <v>182</v>
      </c>
      <c r="H2305" t="s">
        <v>385</v>
      </c>
      <c r="I2305" s="940" t="s">
        <v>488</v>
      </c>
      <c r="J2305" s="940" t="s">
        <v>444</v>
      </c>
      <c r="K2305" s="940" t="s">
        <v>448</v>
      </c>
      <c r="L2305" s="940" t="s">
        <v>115</v>
      </c>
      <c r="M2305" s="965" t="s">
        <v>113</v>
      </c>
      <c r="N2305" s="679">
        <f t="shared" ca="1" si="395"/>
        <v>-21719.620142986067</v>
      </c>
      <c r="O2305" s="679">
        <f t="shared" ca="1" si="394"/>
        <v>-7259.7959727944699</v>
      </c>
      <c r="P2305" s="679">
        <f t="shared" ca="1" si="394"/>
        <v>-1442.48636723093</v>
      </c>
      <c r="Q2305" s="679">
        <f t="shared" ca="1" si="394"/>
        <v>-6160.0738145268597</v>
      </c>
      <c r="R2305" s="679">
        <f t="shared" ca="1" si="394"/>
        <v>-4441.04091753993</v>
      </c>
      <c r="S2305" s="679">
        <f t="shared" ca="1" si="394"/>
        <v>-110.46262411474601</v>
      </c>
      <c r="T2305" s="679">
        <f t="shared" ca="1" si="394"/>
        <v>-270.01865905838002</v>
      </c>
      <c r="U2305" s="679">
        <f t="shared" ca="1" si="394"/>
        <v>-2.99822969556729E-2</v>
      </c>
      <c r="V2305" s="679">
        <f t="shared" ca="1" si="394"/>
        <v>-1293.57170487852</v>
      </c>
      <c r="W2305" s="679">
        <f t="shared" ca="1" si="389"/>
        <v>-262.528469843381</v>
      </c>
      <c r="X2305" s="679">
        <f t="shared" ca="1" si="394"/>
        <v>-5.78022833105942</v>
      </c>
      <c r="Y2305" s="679">
        <f t="shared" ca="1" si="394"/>
        <v>-473.83140237083398</v>
      </c>
      <c r="Z2305" s="679">
        <f t="shared" ca="1" si="394"/>
        <v>0</v>
      </c>
      <c r="AA2305" t="str">
        <f t="shared" si="385"/>
        <v>ASR_Financial_Report_SHP21Final</v>
      </c>
      <c r="AB2305" s="960">
        <f t="shared" si="386"/>
        <v>44658</v>
      </c>
      <c r="AC2305" t="str">
        <f t="shared" si="387"/>
        <v>Unaudited</v>
      </c>
    </row>
    <row r="2306" spans="1:29" x14ac:dyDescent="0.25">
      <c r="A2306" t="s">
        <v>420</v>
      </c>
      <c r="B2306" t="s">
        <v>1366</v>
      </c>
      <c r="C2306" t="s">
        <v>1367</v>
      </c>
      <c r="D2306">
        <v>1900</v>
      </c>
      <c r="E2306" s="960">
        <v>1</v>
      </c>
      <c r="F2306" t="s">
        <v>439</v>
      </c>
      <c r="G2306" s="960">
        <v>182</v>
      </c>
      <c r="H2306" t="s">
        <v>385</v>
      </c>
      <c r="I2306" s="940" t="s">
        <v>488</v>
      </c>
      <c r="J2306" s="940" t="s">
        <v>444</v>
      </c>
      <c r="K2306" s="940" t="s">
        <v>448</v>
      </c>
      <c r="L2306" s="940" t="s">
        <v>116</v>
      </c>
      <c r="M2306" s="965" t="s">
        <v>158</v>
      </c>
      <c r="N2306" s="679">
        <f t="shared" ca="1" si="395"/>
        <v>0</v>
      </c>
      <c r="O2306" s="679">
        <f t="shared" ca="1" si="394"/>
        <v>0</v>
      </c>
      <c r="P2306" s="679">
        <f t="shared" ca="1" si="394"/>
        <v>0</v>
      </c>
      <c r="Q2306" s="679">
        <f t="shared" ca="1" si="394"/>
        <v>0</v>
      </c>
      <c r="R2306" s="679">
        <f t="shared" ca="1" si="394"/>
        <v>0</v>
      </c>
      <c r="S2306" s="679">
        <f t="shared" ca="1" si="394"/>
        <v>0</v>
      </c>
      <c r="T2306" s="679">
        <f t="shared" ca="1" si="394"/>
        <v>0</v>
      </c>
      <c r="U2306" s="679">
        <f t="shared" ca="1" si="394"/>
        <v>0</v>
      </c>
      <c r="V2306" s="679">
        <f t="shared" ca="1" si="394"/>
        <v>0</v>
      </c>
      <c r="W2306" s="679">
        <f t="shared" ca="1" si="389"/>
        <v>0</v>
      </c>
      <c r="X2306" s="679">
        <f t="shared" ca="1" si="394"/>
        <v>0</v>
      </c>
      <c r="Y2306" s="679">
        <f t="shared" ca="1" si="394"/>
        <v>0</v>
      </c>
      <c r="Z2306" s="679">
        <f t="shared" ca="1" si="394"/>
        <v>0</v>
      </c>
      <c r="AA2306" t="str">
        <f t="shared" ref="AA2306:AA2369" si="396">file_name</f>
        <v>ASR_Financial_Report_SHP21Final</v>
      </c>
      <c r="AB2306" s="960">
        <f t="shared" ref="AB2306:AB2369" si="397">file_date</f>
        <v>44658</v>
      </c>
      <c r="AC2306" t="str">
        <f t="shared" ref="AC2306:AC2369" si="398">status</f>
        <v>Unaudited</v>
      </c>
    </row>
    <row r="2307" spans="1:29" x14ac:dyDescent="0.25">
      <c r="A2307" t="s">
        <v>420</v>
      </c>
      <c r="B2307" t="s">
        <v>1366</v>
      </c>
      <c r="C2307" t="s">
        <v>1367</v>
      </c>
      <c r="D2307">
        <v>1900</v>
      </c>
      <c r="E2307" s="960">
        <v>1</v>
      </c>
      <c r="F2307" t="s">
        <v>439</v>
      </c>
      <c r="G2307" s="960">
        <v>182</v>
      </c>
      <c r="H2307" t="s">
        <v>385</v>
      </c>
      <c r="I2307" s="940" t="s">
        <v>488</v>
      </c>
      <c r="J2307" s="940" t="s">
        <v>444</v>
      </c>
      <c r="K2307" s="940" t="s">
        <v>448</v>
      </c>
      <c r="L2307" s="948" t="s">
        <v>159</v>
      </c>
      <c r="M2307" s="963" t="s">
        <v>23</v>
      </c>
      <c r="N2307" s="679">
        <f t="shared" ca="1" si="395"/>
        <v>0</v>
      </c>
      <c r="O2307" s="679">
        <f t="shared" ca="1" si="394"/>
        <v>0</v>
      </c>
      <c r="P2307" s="679">
        <f t="shared" ca="1" si="394"/>
        <v>0</v>
      </c>
      <c r="Q2307" s="679">
        <f t="shared" ca="1" si="394"/>
        <v>0</v>
      </c>
      <c r="R2307" s="679">
        <f t="shared" ca="1" si="394"/>
        <v>0</v>
      </c>
      <c r="S2307" s="679">
        <f t="shared" ca="1" si="394"/>
        <v>0</v>
      </c>
      <c r="T2307" s="679">
        <f t="shared" ca="1" si="394"/>
        <v>0</v>
      </c>
      <c r="U2307" s="679">
        <f t="shared" ca="1" si="394"/>
        <v>0</v>
      </c>
      <c r="V2307" s="679">
        <f t="shared" ca="1" si="394"/>
        <v>0</v>
      </c>
      <c r="W2307" s="679">
        <f t="shared" ca="1" si="389"/>
        <v>0</v>
      </c>
      <c r="X2307" s="679">
        <f t="shared" ca="1" si="394"/>
        <v>0</v>
      </c>
      <c r="Y2307" s="679">
        <f t="shared" ca="1" si="394"/>
        <v>0</v>
      </c>
      <c r="Z2307" s="679">
        <f t="shared" ca="1" si="394"/>
        <v>0</v>
      </c>
      <c r="AA2307" t="str">
        <f t="shared" si="396"/>
        <v>ASR_Financial_Report_SHP21Final</v>
      </c>
      <c r="AB2307" s="960">
        <f t="shared" si="397"/>
        <v>44658</v>
      </c>
      <c r="AC2307" t="str">
        <f t="shared" si="398"/>
        <v>Unaudited</v>
      </c>
    </row>
    <row r="2308" spans="1:29" x14ac:dyDescent="0.25">
      <c r="A2308" t="s">
        <v>420</v>
      </c>
      <c r="B2308" t="s">
        <v>1366</v>
      </c>
      <c r="C2308" t="s">
        <v>1367</v>
      </c>
      <c r="D2308">
        <v>1900</v>
      </c>
      <c r="E2308" s="960">
        <v>1</v>
      </c>
      <c r="F2308" t="s">
        <v>439</v>
      </c>
      <c r="G2308" s="960">
        <v>182</v>
      </c>
      <c r="H2308" t="s">
        <v>385</v>
      </c>
      <c r="I2308" s="965" t="s">
        <v>488</v>
      </c>
      <c r="J2308" s="965" t="s">
        <v>444</v>
      </c>
      <c r="K2308" s="965" t="s">
        <v>448</v>
      </c>
      <c r="L2308" s="940" t="s">
        <v>442</v>
      </c>
      <c r="M2308" s="965" t="s">
        <v>456</v>
      </c>
      <c r="N2308" s="679">
        <f t="shared" ca="1" si="395"/>
        <v>-590671.50201899407</v>
      </c>
      <c r="O2308" s="679">
        <f t="shared" ca="1" si="394"/>
        <v>-436357.66532254801</v>
      </c>
      <c r="P2308" s="679">
        <f t="shared" ca="1" si="394"/>
        <v>-27124.433790582701</v>
      </c>
      <c r="Q2308" s="679">
        <f t="shared" ca="1" si="394"/>
        <v>-73363.526033920905</v>
      </c>
      <c r="R2308" s="679">
        <f t="shared" ca="1" si="394"/>
        <v>-30566.3797779052</v>
      </c>
      <c r="S2308" s="679">
        <f t="shared" ca="1" si="394"/>
        <v>-13775.035820347501</v>
      </c>
      <c r="T2308" s="679">
        <f t="shared" ca="1" si="394"/>
        <v>-5056.7203650954698</v>
      </c>
      <c r="U2308" s="679">
        <f t="shared" ca="1" si="394"/>
        <v>-74.434751176302797</v>
      </c>
      <c r="V2308" s="679">
        <f t="shared" ca="1" si="394"/>
        <v>-2383.3638928100399</v>
      </c>
      <c r="W2308" s="679">
        <f t="shared" ca="1" si="389"/>
        <v>0</v>
      </c>
      <c r="X2308" s="679">
        <f t="shared" ca="1" si="394"/>
        <v>-75.855349195259365</v>
      </c>
      <c r="Y2308" s="679">
        <f t="shared" ca="1" si="394"/>
        <v>-1894.086915412671</v>
      </c>
      <c r="Z2308" s="679">
        <f t="shared" ca="1" si="394"/>
        <v>0</v>
      </c>
      <c r="AA2308" t="str">
        <f t="shared" si="396"/>
        <v>ASR_Financial_Report_SHP21Final</v>
      </c>
      <c r="AB2308" s="960">
        <f t="shared" si="397"/>
        <v>44658</v>
      </c>
      <c r="AC2308" t="str">
        <f t="shared" si="398"/>
        <v>Unaudited</v>
      </c>
    </row>
    <row r="2309" spans="1:29" ht="30" x14ac:dyDescent="0.25">
      <c r="A2309" t="s">
        <v>420</v>
      </c>
      <c r="B2309" t="s">
        <v>1366</v>
      </c>
      <c r="C2309" t="s">
        <v>1367</v>
      </c>
      <c r="D2309">
        <v>1900</v>
      </c>
      <c r="E2309" s="960">
        <v>1</v>
      </c>
      <c r="F2309" t="s">
        <v>439</v>
      </c>
      <c r="G2309" s="960">
        <v>182</v>
      </c>
      <c r="H2309" t="s">
        <v>385</v>
      </c>
      <c r="I2309" s="940" t="s">
        <v>488</v>
      </c>
      <c r="J2309" s="940" t="s">
        <v>444</v>
      </c>
      <c r="K2309" s="940" t="s">
        <v>449</v>
      </c>
      <c r="L2309" s="940">
        <v>9.1</v>
      </c>
      <c r="M2309" s="965" t="s">
        <v>185</v>
      </c>
      <c r="N2309" s="679">
        <f t="shared" ca="1" si="395"/>
        <v>143784.04999999999</v>
      </c>
      <c r="O2309" s="679">
        <f t="shared" ca="1" si="394"/>
        <v>0</v>
      </c>
      <c r="P2309" s="679">
        <f t="shared" ca="1" si="394"/>
        <v>0</v>
      </c>
      <c r="Q2309" s="679">
        <f t="shared" ca="1" si="394"/>
        <v>41925.800000000003</v>
      </c>
      <c r="R2309" s="679">
        <f t="shared" ca="1" si="394"/>
        <v>5363</v>
      </c>
      <c r="S2309" s="679">
        <f t="shared" ca="1" si="394"/>
        <v>4719.25</v>
      </c>
      <c r="T2309" s="679">
        <f t="shared" ca="1" si="394"/>
        <v>0</v>
      </c>
      <c r="U2309" s="679">
        <f t="shared" ca="1" si="394"/>
        <v>0</v>
      </c>
      <c r="V2309" s="679">
        <f t="shared" ca="1" si="394"/>
        <v>0</v>
      </c>
      <c r="W2309" s="679">
        <f t="shared" ca="1" si="389"/>
        <v>91776</v>
      </c>
      <c r="X2309" s="679">
        <f t="shared" ca="1" si="394"/>
        <v>0</v>
      </c>
      <c r="Y2309" s="679">
        <f t="shared" ca="1" si="394"/>
        <v>0</v>
      </c>
      <c r="Z2309" s="679">
        <f t="shared" ca="1" si="394"/>
        <v>0</v>
      </c>
      <c r="AA2309" t="str">
        <f t="shared" si="396"/>
        <v>ASR_Financial_Report_SHP21Final</v>
      </c>
      <c r="AB2309" s="960">
        <f t="shared" si="397"/>
        <v>44658</v>
      </c>
      <c r="AC2309" t="str">
        <f t="shared" si="398"/>
        <v>Unaudited</v>
      </c>
    </row>
    <row r="2310" spans="1:29" x14ac:dyDescent="0.25">
      <c r="A2310" t="s">
        <v>420</v>
      </c>
      <c r="B2310" t="s">
        <v>1366</v>
      </c>
      <c r="C2310" t="s">
        <v>1367</v>
      </c>
      <c r="D2310">
        <v>1900</v>
      </c>
      <c r="E2310" s="960">
        <v>1</v>
      </c>
      <c r="F2310" t="s">
        <v>439</v>
      </c>
      <c r="G2310" s="960">
        <v>182</v>
      </c>
      <c r="H2310" t="s">
        <v>385</v>
      </c>
      <c r="I2310" s="940" t="s">
        <v>488</v>
      </c>
      <c r="J2310" s="940" t="s">
        <v>444</v>
      </c>
      <c r="K2310" s="940" t="s">
        <v>449</v>
      </c>
      <c r="L2310" s="940" t="s">
        <v>106</v>
      </c>
      <c r="M2310" s="965" t="s">
        <v>186</v>
      </c>
      <c r="N2310" s="679">
        <f t="shared" ca="1" si="395"/>
        <v>380141.48000000004</v>
      </c>
      <c r="O2310" s="679">
        <f t="shared" ca="1" si="394"/>
        <v>17953.57</v>
      </c>
      <c r="P2310" s="679">
        <f t="shared" ca="1" si="394"/>
        <v>3848.01</v>
      </c>
      <c r="Q2310" s="679">
        <f t="shared" ca="1" si="394"/>
        <v>205853.75</v>
      </c>
      <c r="R2310" s="679">
        <f t="shared" ca="1" si="394"/>
        <v>54826.43</v>
      </c>
      <c r="S2310" s="679">
        <f t="shared" ca="1" si="394"/>
        <v>84300.33</v>
      </c>
      <c r="T2310" s="679">
        <f t="shared" ca="1" si="394"/>
        <v>0</v>
      </c>
      <c r="U2310" s="679">
        <f t="shared" ca="1" si="394"/>
        <v>0</v>
      </c>
      <c r="V2310" s="679">
        <f t="shared" ca="1" si="394"/>
        <v>0</v>
      </c>
      <c r="W2310" s="679">
        <f t="shared" ca="1" si="389"/>
        <v>13359.39</v>
      </c>
      <c r="X2310" s="679">
        <f t="shared" ca="1" si="394"/>
        <v>0</v>
      </c>
      <c r="Y2310" s="679">
        <f t="shared" ca="1" si="394"/>
        <v>0</v>
      </c>
      <c r="Z2310" s="679">
        <f t="shared" ca="1" si="394"/>
        <v>0</v>
      </c>
      <c r="AA2310" t="str">
        <f t="shared" si="396"/>
        <v>ASR_Financial_Report_SHP21Final</v>
      </c>
      <c r="AB2310" s="960">
        <f t="shared" si="397"/>
        <v>44658</v>
      </c>
      <c r="AC2310" t="str">
        <f t="shared" si="398"/>
        <v>Unaudited</v>
      </c>
    </row>
    <row r="2311" spans="1:29" x14ac:dyDescent="0.25">
      <c r="A2311" t="s">
        <v>420</v>
      </c>
      <c r="B2311" t="s">
        <v>1366</v>
      </c>
      <c r="C2311" t="s">
        <v>1367</v>
      </c>
      <c r="D2311">
        <v>1900</v>
      </c>
      <c r="E2311" s="960">
        <v>1</v>
      </c>
      <c r="F2311" t="s">
        <v>439</v>
      </c>
      <c r="G2311" s="960">
        <v>182</v>
      </c>
      <c r="H2311" t="s">
        <v>385</v>
      </c>
      <c r="I2311" s="940" t="s">
        <v>488</v>
      </c>
      <c r="J2311" s="940" t="s">
        <v>444</v>
      </c>
      <c r="K2311" s="940" t="s">
        <v>449</v>
      </c>
      <c r="L2311" s="940" t="s">
        <v>1302</v>
      </c>
      <c r="M2311" s="965" t="s">
        <v>1303</v>
      </c>
      <c r="N2311" s="679">
        <f t="shared" ca="1" si="395"/>
        <v>346751.46</v>
      </c>
      <c r="O2311" s="679">
        <f t="shared" ca="1" si="394"/>
        <v>0</v>
      </c>
      <c r="P2311" s="679">
        <f t="shared" ca="1" si="394"/>
        <v>0</v>
      </c>
      <c r="Q2311" s="679">
        <f t="shared" ca="1" si="394"/>
        <v>151988.70000000001</v>
      </c>
      <c r="R2311" s="679">
        <f t="shared" ca="1" si="394"/>
        <v>8451.2000000000007</v>
      </c>
      <c r="S2311" s="679">
        <f t="shared" ca="1" si="394"/>
        <v>172779.93</v>
      </c>
      <c r="T2311" s="679">
        <f t="shared" ca="1" si="394"/>
        <v>0</v>
      </c>
      <c r="U2311" s="679">
        <f t="shared" ca="1" si="394"/>
        <v>0</v>
      </c>
      <c r="V2311" s="679">
        <f t="shared" ca="1" si="394"/>
        <v>13531.63</v>
      </c>
      <c r="W2311" s="679">
        <f t="shared" ca="1" si="389"/>
        <v>0</v>
      </c>
      <c r="X2311" s="679">
        <f t="shared" ca="1" si="394"/>
        <v>0</v>
      </c>
      <c r="Y2311" s="679">
        <f t="shared" ca="1" si="394"/>
        <v>0</v>
      </c>
      <c r="Z2311" s="679">
        <f t="shared" ca="1" si="394"/>
        <v>0</v>
      </c>
      <c r="AA2311" t="str">
        <f t="shared" si="396"/>
        <v>ASR_Financial_Report_SHP21Final</v>
      </c>
      <c r="AB2311" s="960">
        <f t="shared" si="397"/>
        <v>44658</v>
      </c>
      <c r="AC2311" t="str">
        <f t="shared" si="398"/>
        <v>Unaudited</v>
      </c>
    </row>
    <row r="2312" spans="1:29" x14ac:dyDescent="0.25">
      <c r="A2312" t="s">
        <v>420</v>
      </c>
      <c r="B2312" t="s">
        <v>1366</v>
      </c>
      <c r="C2312" t="s">
        <v>1367</v>
      </c>
      <c r="D2312">
        <v>1900</v>
      </c>
      <c r="E2312" s="960">
        <v>1</v>
      </c>
      <c r="F2312" t="s">
        <v>439</v>
      </c>
      <c r="G2312" s="960">
        <v>182</v>
      </c>
      <c r="H2312" t="s">
        <v>385</v>
      </c>
      <c r="I2312" s="940" t="s">
        <v>488</v>
      </c>
      <c r="J2312" s="940" t="s">
        <v>444</v>
      </c>
      <c r="K2312" s="940" t="s">
        <v>449</v>
      </c>
      <c r="L2312" s="940" t="s">
        <v>107</v>
      </c>
      <c r="M2312" s="965" t="s">
        <v>187</v>
      </c>
      <c r="N2312" s="679">
        <f t="shared" ca="1" si="395"/>
        <v>1019508.19</v>
      </c>
      <c r="O2312" s="679">
        <f t="shared" ca="1" si="394"/>
        <v>376901.66</v>
      </c>
      <c r="P2312" s="679">
        <f t="shared" ca="1" si="394"/>
        <v>34258.879999999997</v>
      </c>
      <c r="Q2312" s="679">
        <f t="shared" ca="1" si="394"/>
        <v>300841.8</v>
      </c>
      <c r="R2312" s="679">
        <f t="shared" ca="1" si="394"/>
        <v>94253.35</v>
      </c>
      <c r="S2312" s="679">
        <f t="shared" ca="1" si="394"/>
        <v>17622.280000000002</v>
      </c>
      <c r="T2312" s="679">
        <f t="shared" ca="1" si="394"/>
        <v>7256.97</v>
      </c>
      <c r="U2312" s="679">
        <f t="shared" ca="1" si="394"/>
        <v>800.84</v>
      </c>
      <c r="V2312" s="679">
        <f t="shared" ca="1" si="394"/>
        <v>6966.1</v>
      </c>
      <c r="W2312" s="679">
        <f t="shared" ca="1" si="389"/>
        <v>180606.31</v>
      </c>
      <c r="X2312" s="679">
        <f t="shared" ca="1" si="394"/>
        <v>0</v>
      </c>
      <c r="Y2312" s="679">
        <f t="shared" ca="1" si="394"/>
        <v>0</v>
      </c>
      <c r="Z2312" s="679">
        <f t="shared" ca="1" si="394"/>
        <v>0</v>
      </c>
      <c r="AA2312" t="str">
        <f t="shared" si="396"/>
        <v>ASR_Financial_Report_SHP21Final</v>
      </c>
      <c r="AB2312" s="960">
        <f t="shared" si="397"/>
        <v>44658</v>
      </c>
      <c r="AC2312" t="str">
        <f t="shared" si="398"/>
        <v>Unaudited</v>
      </c>
    </row>
    <row r="2313" spans="1:29" x14ac:dyDescent="0.25">
      <c r="A2313" t="s">
        <v>420</v>
      </c>
      <c r="B2313" t="s">
        <v>1366</v>
      </c>
      <c r="C2313" t="s">
        <v>1367</v>
      </c>
      <c r="D2313">
        <v>1900</v>
      </c>
      <c r="E2313" s="960">
        <v>1</v>
      </c>
      <c r="F2313" t="s">
        <v>439</v>
      </c>
      <c r="G2313" s="960">
        <v>182</v>
      </c>
      <c r="H2313" t="s">
        <v>385</v>
      </c>
      <c r="I2313" s="940" t="s">
        <v>488</v>
      </c>
      <c r="J2313" s="940" t="s">
        <v>444</v>
      </c>
      <c r="K2313" s="940" t="s">
        <v>449</v>
      </c>
      <c r="L2313" s="940" t="s">
        <v>108</v>
      </c>
      <c r="M2313" s="965" t="s">
        <v>160</v>
      </c>
      <c r="N2313" s="679">
        <f t="shared" ca="1" si="395"/>
        <v>1831853.0399999986</v>
      </c>
      <c r="O2313" s="679">
        <f t="shared" ca="1" si="394"/>
        <v>718172.37999999896</v>
      </c>
      <c r="P2313" s="679">
        <f t="shared" ca="1" si="394"/>
        <v>19985.45</v>
      </c>
      <c r="Q2313" s="679">
        <f t="shared" ca="1" si="394"/>
        <v>612851.12</v>
      </c>
      <c r="R2313" s="679">
        <f t="shared" ca="1" si="394"/>
        <v>196740.13</v>
      </c>
      <c r="S2313" s="679">
        <f t="shared" ca="1" si="394"/>
        <v>110102.51</v>
      </c>
      <c r="T2313" s="679">
        <f t="shared" ca="1" si="394"/>
        <v>14320.4</v>
      </c>
      <c r="U2313" s="679">
        <f t="shared" ca="1" si="394"/>
        <v>1094.6100000000001</v>
      </c>
      <c r="V2313" s="679">
        <f t="shared" ca="1" si="394"/>
        <v>20059.330000000002</v>
      </c>
      <c r="W2313" s="679">
        <f t="shared" ca="1" si="389"/>
        <v>69610.95</v>
      </c>
      <c r="X2313" s="679">
        <f t="shared" ca="1" si="394"/>
        <v>37789.020000000004</v>
      </c>
      <c r="Y2313" s="679">
        <f t="shared" ca="1" si="394"/>
        <v>31127.14</v>
      </c>
      <c r="Z2313" s="679">
        <f t="shared" ca="1" si="394"/>
        <v>0</v>
      </c>
      <c r="AA2313" t="str">
        <f t="shared" si="396"/>
        <v>ASR_Financial_Report_SHP21Final</v>
      </c>
      <c r="AB2313" s="960">
        <f t="shared" si="397"/>
        <v>44658</v>
      </c>
      <c r="AC2313" t="str">
        <f t="shared" si="398"/>
        <v>Unaudited</v>
      </c>
    </row>
    <row r="2314" spans="1:29" x14ac:dyDescent="0.25">
      <c r="A2314" t="s">
        <v>420</v>
      </c>
      <c r="B2314" t="s">
        <v>1366</v>
      </c>
      <c r="C2314" t="s">
        <v>1367</v>
      </c>
      <c r="D2314">
        <v>1900</v>
      </c>
      <c r="E2314" s="960">
        <v>1</v>
      </c>
      <c r="F2314" t="s">
        <v>439</v>
      </c>
      <c r="G2314" s="960">
        <v>182</v>
      </c>
      <c r="H2314" t="s">
        <v>385</v>
      </c>
      <c r="I2314" s="940" t="s">
        <v>488</v>
      </c>
      <c r="J2314" s="940" t="s">
        <v>444</v>
      </c>
      <c r="K2314" s="940" t="s">
        <v>449</v>
      </c>
      <c r="L2314" s="940" t="s">
        <v>109</v>
      </c>
      <c r="M2314" s="965" t="s">
        <v>134</v>
      </c>
      <c r="N2314" s="679">
        <f t="shared" ca="1" si="395"/>
        <v>5100885.8000456849</v>
      </c>
      <c r="O2314" s="679">
        <f t="shared" ca="1" si="394"/>
        <v>4761434.0200456604</v>
      </c>
      <c r="P2314" s="679">
        <f t="shared" ca="1" si="394"/>
        <v>168027.30000006701</v>
      </c>
      <c r="Q2314" s="679">
        <f t="shared" ca="1" si="394"/>
        <v>54345.329999947004</v>
      </c>
      <c r="R2314" s="679">
        <f t="shared" ca="1" si="394"/>
        <v>19594.209999999701</v>
      </c>
      <c r="S2314" s="679">
        <f t="shared" ca="1" si="394"/>
        <v>85823.100000010105</v>
      </c>
      <c r="T2314" s="679">
        <f t="shared" ca="1" si="394"/>
        <v>1696.4400000000501</v>
      </c>
      <c r="U2314" s="679">
        <f t="shared" ca="1" si="394"/>
        <v>909.79</v>
      </c>
      <c r="V2314" s="679">
        <f t="shared" ca="1" si="394"/>
        <v>1641.00000000006</v>
      </c>
      <c r="W2314" s="679">
        <f t="shared" ca="1" si="389"/>
        <v>419.900000000001</v>
      </c>
      <c r="X2314" s="679">
        <f t="shared" ca="1" si="394"/>
        <v>5349.4500000001299</v>
      </c>
      <c r="Y2314" s="679">
        <f t="shared" ca="1" si="394"/>
        <v>1645.26000000007</v>
      </c>
      <c r="Z2314" s="679">
        <f t="shared" ca="1" si="394"/>
        <v>0</v>
      </c>
      <c r="AA2314" t="str">
        <f t="shared" si="396"/>
        <v>ASR_Financial_Report_SHP21Final</v>
      </c>
      <c r="AB2314" s="960">
        <f t="shared" si="397"/>
        <v>44658</v>
      </c>
      <c r="AC2314" t="str">
        <f t="shared" si="398"/>
        <v>Unaudited</v>
      </c>
    </row>
    <row r="2315" spans="1:29" x14ac:dyDescent="0.25">
      <c r="A2315" t="s">
        <v>420</v>
      </c>
      <c r="B2315" t="s">
        <v>1366</v>
      </c>
      <c r="C2315" t="s">
        <v>1367</v>
      </c>
      <c r="D2315">
        <v>1900</v>
      </c>
      <c r="E2315" s="960">
        <v>1</v>
      </c>
      <c r="F2315" t="s">
        <v>439</v>
      </c>
      <c r="G2315" s="960">
        <v>182</v>
      </c>
      <c r="H2315" t="s">
        <v>385</v>
      </c>
      <c r="I2315" s="940" t="s">
        <v>488</v>
      </c>
      <c r="J2315" s="940" t="s">
        <v>444</v>
      </c>
      <c r="K2315" s="940" t="s">
        <v>449</v>
      </c>
      <c r="L2315" s="948" t="s">
        <v>110</v>
      </c>
      <c r="M2315" s="963" t="s">
        <v>162</v>
      </c>
      <c r="N2315" s="679">
        <f t="shared" ca="1" si="395"/>
        <v>20913.040818755348</v>
      </c>
      <c r="O2315" s="679">
        <f t="shared" ca="1" si="394"/>
        <v>27770.327266703142</v>
      </c>
      <c r="P2315" s="679">
        <f t="shared" ca="1" si="394"/>
        <v>1449.4189353385307</v>
      </c>
      <c r="Q2315" s="679">
        <f t="shared" ca="1" si="394"/>
        <v>1660.6825415019127</v>
      </c>
      <c r="R2315" s="679">
        <f t="shared" ca="1" si="394"/>
        <v>454.54540198615797</v>
      </c>
      <c r="S2315" s="679">
        <f t="shared" ca="1" si="394"/>
        <v>-11849.759567390578</v>
      </c>
      <c r="T2315" s="679">
        <f t="shared" ca="1" si="394"/>
        <v>538.36097242434323</v>
      </c>
      <c r="U2315" s="679">
        <f t="shared" ca="1" si="394"/>
        <v>-57.659797115738989</v>
      </c>
      <c r="V2315" s="679">
        <f t="shared" ca="1" si="394"/>
        <v>51.297346681937611</v>
      </c>
      <c r="W2315" s="679">
        <f t="shared" ca="1" si="389"/>
        <v>450.60709123812762</v>
      </c>
      <c r="X2315" s="679">
        <f t="shared" ca="1" si="394"/>
        <v>359.43527328405764</v>
      </c>
      <c r="Y2315" s="679">
        <f t="shared" ca="1" si="394"/>
        <v>85.785354103455063</v>
      </c>
      <c r="Z2315" s="679">
        <f t="shared" ca="1" si="394"/>
        <v>0</v>
      </c>
      <c r="AA2315" t="str">
        <f t="shared" si="396"/>
        <v>ASR_Financial_Report_SHP21Final</v>
      </c>
      <c r="AB2315" s="960">
        <f t="shared" si="397"/>
        <v>44658</v>
      </c>
      <c r="AC2315" t="str">
        <f t="shared" si="398"/>
        <v>Unaudited</v>
      </c>
    </row>
    <row r="2316" spans="1:29" x14ac:dyDescent="0.25">
      <c r="A2316" t="s">
        <v>420</v>
      </c>
      <c r="B2316" t="s">
        <v>1366</v>
      </c>
      <c r="C2316" t="s">
        <v>1367</v>
      </c>
      <c r="D2316">
        <v>1900</v>
      </c>
      <c r="E2316" s="960">
        <v>1</v>
      </c>
      <c r="F2316" t="s">
        <v>439</v>
      </c>
      <c r="G2316" s="960">
        <v>182</v>
      </c>
      <c r="H2316" t="s">
        <v>385</v>
      </c>
      <c r="I2316" s="940" t="s">
        <v>488</v>
      </c>
      <c r="J2316" s="940" t="s">
        <v>444</v>
      </c>
      <c r="K2316" s="940" t="s">
        <v>449</v>
      </c>
      <c r="L2316" s="940" t="s">
        <v>111</v>
      </c>
      <c r="M2316" s="965" t="s">
        <v>463</v>
      </c>
      <c r="N2316" s="679">
        <f t="shared" ca="1" si="395"/>
        <v>3519024.3683245308</v>
      </c>
      <c r="O2316" s="679">
        <f t="shared" ca="1" si="394"/>
        <v>2004145.6820769091</v>
      </c>
      <c r="P2316" s="679">
        <f t="shared" ca="1" si="394"/>
        <v>124579.72250812683</v>
      </c>
      <c r="Q2316" s="679">
        <f t="shared" ca="1" si="394"/>
        <v>903818.58960149926</v>
      </c>
      <c r="R2316" s="679">
        <f t="shared" ca="1" si="394"/>
        <v>376569.44470357744</v>
      </c>
      <c r="S2316" s="679">
        <f t="shared" ca="1" si="394"/>
        <v>56994.122480971215</v>
      </c>
      <c r="T2316" s="679">
        <f t="shared" ca="1" si="394"/>
        <v>23224.994289226703</v>
      </c>
      <c r="U2316" s="679">
        <f t="shared" ref="U2316:Z2316" ca="1" si="399">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307.97330625567776</v>
      </c>
      <c r="V2316" s="679">
        <f t="shared" ca="1" si="399"/>
        <v>29362.391757325149</v>
      </c>
      <c r="W2316" s="679">
        <f t="shared" ca="1" si="389"/>
        <v>0</v>
      </c>
      <c r="X2316" s="679">
        <f t="shared" ca="1" si="399"/>
        <v>21.695571633878281</v>
      </c>
      <c r="Y2316" s="679">
        <f t="shared" ca="1" si="399"/>
        <v>-0.24797099561748517</v>
      </c>
      <c r="Z2316" s="679">
        <f t="shared" ca="1" si="399"/>
        <v>0</v>
      </c>
      <c r="AA2316" t="str">
        <f t="shared" si="396"/>
        <v>ASR_Financial_Report_SHP21Final</v>
      </c>
      <c r="AB2316" s="960">
        <f t="shared" si="397"/>
        <v>44658</v>
      </c>
      <c r="AC2316" t="str">
        <f t="shared" si="398"/>
        <v>Unaudited</v>
      </c>
    </row>
    <row r="2317" spans="1:29" x14ac:dyDescent="0.25">
      <c r="A2317" t="s">
        <v>420</v>
      </c>
      <c r="B2317" t="s">
        <v>1366</v>
      </c>
      <c r="C2317" t="s">
        <v>1367</v>
      </c>
      <c r="D2317">
        <v>1900</v>
      </c>
      <c r="E2317" s="960">
        <v>1</v>
      </c>
      <c r="F2317" t="s">
        <v>439</v>
      </c>
      <c r="G2317" s="960">
        <v>182</v>
      </c>
      <c r="H2317" t="s">
        <v>385</v>
      </c>
      <c r="I2317" s="940" t="s">
        <v>488</v>
      </c>
      <c r="J2317" s="940" t="s">
        <v>444</v>
      </c>
      <c r="K2317" s="940" t="s">
        <v>6</v>
      </c>
      <c r="L2317" s="940" t="s">
        <v>117</v>
      </c>
      <c r="M2317" s="965" t="s">
        <v>188</v>
      </c>
      <c r="N2317" s="679">
        <f t="shared" ca="1" si="395"/>
        <v>417457.47000000009</v>
      </c>
      <c r="O2317" s="679">
        <f t="shared" ref="O2317:V2326" ca="1" si="400">IF(OR(AND($F2317="PY",O$1&lt;&gt;"Prior Year"),AND($F2317&lt;&gt;"PY",O$1="Prior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"&amp;$H2317&amp;"'!$A$7:$CA$7"),0)+MATCH(O$1,INDIRECT("'MMA Rev-Exp "&amp;$H2317&amp;"'!$D$8:$CA$8"),0)-1)))</f>
        <v>249586.95</v>
      </c>
      <c r="P2317" s="679">
        <f t="shared" ca="1" si="400"/>
        <v>22030.2</v>
      </c>
      <c r="Q2317" s="679">
        <f t="shared" ca="1" si="400"/>
        <v>76533.490000000005</v>
      </c>
      <c r="R2317" s="679">
        <f t="shared" ca="1" si="400"/>
        <v>41367.300000000003</v>
      </c>
      <c r="S2317" s="679">
        <f t="shared" ca="1" si="400"/>
        <v>12640.07</v>
      </c>
      <c r="T2317" s="679">
        <f t="shared" ca="1" si="400"/>
        <v>1026.5900000000001</v>
      </c>
      <c r="U2317" s="679">
        <f t="shared" ca="1" si="400"/>
        <v>380.07</v>
      </c>
      <c r="V2317" s="679">
        <f t="shared" ca="1" si="400"/>
        <v>4800.6099999999997</v>
      </c>
      <c r="W2317" s="679">
        <f t="shared" ref="W2317:W2380" ca="1" si="401">IF(OR(AND($F2317="PY",W$1&lt;&gt;"Prior Year"),AND($F2317&lt;&gt;"PY",W$1="Prior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"&amp;$H2317&amp;"'!$A$7:$CA$7"),0)+MATCH(W$1,INDIRECT("'MMA Rev-Exp "&amp;$H2317&amp;"'!$D$8:$CA$8"),0)-1)))</f>
        <v>465.52</v>
      </c>
      <c r="X2317" s="679">
        <f t="shared" ref="X2317:Z2335" ca="1" si="402">IF(OR(AND($F2317="PY",X$1&lt;&gt;"Prior Year"),AND($F2317&lt;&gt;"PY",X$1="Prior Year")),0,INDEX(INDIRECT("'MMA Rev-Exp "&amp;$H2317&amp;"'!$A$1:$CA$200"),IF($J2317="Member Months",MATCH($J2317,INDIRECT("'MMA Rev-Exp "&amp;$H2317&amp;"'!$A$1:$A$200"),0),MATCH($L2317,INDIRECT("'MMA Rev-Exp "&amp;$H2317&amp;"'!$B$1:$B$200"),0)),IF($F2317="PY",MATCH("Prior Year Adjustments",INDIRECT("'MMA Rev-Exp "&amp;$H2317&amp;"'!$A$8:$CA$8"),0),MATCH(IF($F2317="Q1","JANUARY - MARCH (Q1)",IF($F2317="Q2","APRIL - JUNE (Q2)",IF($F2317="Q3","JULY - SEPTEMBER (Q3)",IF($F2317="Q4","OCTOBER - DECEMBER (Q4)",0)))),INDIRECT("'MMA Rev-Exp "&amp;$H2317&amp;"'!$A$7:$CA$7"),0)+MATCH(X$1,INDIRECT("'MMA Rev-Exp "&amp;$H2317&amp;"'!$D$8:$CA$8"),0)-1)))</f>
        <v>6370.58</v>
      </c>
      <c r="Y2317" s="679">
        <f t="shared" ca="1" si="402"/>
        <v>2256.09</v>
      </c>
      <c r="Z2317" s="679">
        <f t="shared" ca="1" si="402"/>
        <v>0</v>
      </c>
      <c r="AA2317" t="str">
        <f t="shared" si="396"/>
        <v>ASR_Financial_Report_SHP21Final</v>
      </c>
      <c r="AB2317" s="960">
        <f t="shared" si="397"/>
        <v>44658</v>
      </c>
      <c r="AC2317" t="str">
        <f t="shared" si="398"/>
        <v>Unaudited</v>
      </c>
    </row>
    <row r="2318" spans="1:29" x14ac:dyDescent="0.25">
      <c r="A2318" t="s">
        <v>420</v>
      </c>
      <c r="B2318" t="s">
        <v>1366</v>
      </c>
      <c r="C2318" t="s">
        <v>1367</v>
      </c>
      <c r="D2318">
        <v>1900</v>
      </c>
      <c r="E2318" s="960">
        <v>1</v>
      </c>
      <c r="F2318" t="s">
        <v>439</v>
      </c>
      <c r="G2318" s="960">
        <v>182</v>
      </c>
      <c r="H2318" t="s">
        <v>385</v>
      </c>
      <c r="I2318" s="940" t="s">
        <v>488</v>
      </c>
      <c r="J2318" s="940" t="s">
        <v>444</v>
      </c>
      <c r="K2318" s="940" t="s">
        <v>6</v>
      </c>
      <c r="L2318" s="940" t="s">
        <v>45</v>
      </c>
      <c r="M2318" s="965" t="s">
        <v>163</v>
      </c>
      <c r="N2318" s="679">
        <f t="shared" ca="1" si="395"/>
        <v>0</v>
      </c>
      <c r="O2318" s="679">
        <f t="shared" ca="1" si="400"/>
        <v>0</v>
      </c>
      <c r="P2318" s="679">
        <f t="shared" ca="1" si="400"/>
        <v>0</v>
      </c>
      <c r="Q2318" s="679">
        <f t="shared" ca="1" si="400"/>
        <v>0</v>
      </c>
      <c r="R2318" s="679">
        <f t="shared" ca="1" si="400"/>
        <v>0</v>
      </c>
      <c r="S2318" s="679">
        <f t="shared" ca="1" si="400"/>
        <v>0</v>
      </c>
      <c r="T2318" s="679">
        <f t="shared" ca="1" si="400"/>
        <v>0</v>
      </c>
      <c r="U2318" s="679">
        <f t="shared" ca="1" si="400"/>
        <v>0</v>
      </c>
      <c r="V2318" s="679">
        <f t="shared" ca="1" si="400"/>
        <v>0</v>
      </c>
      <c r="W2318" s="679">
        <f t="shared" ca="1" si="401"/>
        <v>0</v>
      </c>
      <c r="X2318" s="679">
        <f t="shared" ca="1" si="402"/>
        <v>0</v>
      </c>
      <c r="Y2318" s="679">
        <f t="shared" ca="1" si="402"/>
        <v>0</v>
      </c>
      <c r="Z2318" s="679">
        <f t="shared" ca="1" si="402"/>
        <v>0</v>
      </c>
      <c r="AA2318" t="str">
        <f t="shared" si="396"/>
        <v>ASR_Financial_Report_SHP21Final</v>
      </c>
      <c r="AB2318" s="960">
        <f t="shared" si="397"/>
        <v>44658</v>
      </c>
      <c r="AC2318" t="str">
        <f t="shared" si="398"/>
        <v>Unaudited</v>
      </c>
    </row>
    <row r="2319" spans="1:29" x14ac:dyDescent="0.25">
      <c r="A2319" t="s">
        <v>420</v>
      </c>
      <c r="B2319" t="s">
        <v>1366</v>
      </c>
      <c r="C2319" t="s">
        <v>1367</v>
      </c>
      <c r="D2319">
        <v>1900</v>
      </c>
      <c r="E2319" s="960">
        <v>1</v>
      </c>
      <c r="F2319" t="s">
        <v>439</v>
      </c>
      <c r="G2319" s="960">
        <v>182</v>
      </c>
      <c r="H2319" t="s">
        <v>385</v>
      </c>
      <c r="I2319" s="940" t="s">
        <v>488</v>
      </c>
      <c r="J2319" s="940" t="s">
        <v>444</v>
      </c>
      <c r="K2319" s="940" t="s">
        <v>6</v>
      </c>
      <c r="L2319" s="940" t="s">
        <v>46</v>
      </c>
      <c r="M2319" s="965" t="s">
        <v>164</v>
      </c>
      <c r="N2319" s="679">
        <f t="shared" ca="1" si="395"/>
        <v>2672.5908441145734</v>
      </c>
      <c r="O2319" s="679">
        <f t="shared" ca="1" si="400"/>
        <v>2218.8941677017856</v>
      </c>
      <c r="P2319" s="679">
        <f t="shared" ca="1" si="400"/>
        <v>303.39842537172615</v>
      </c>
      <c r="Q2319" s="679">
        <f t="shared" ca="1" si="400"/>
        <v>177.65096835547396</v>
      </c>
      <c r="R2319" s="679">
        <f t="shared" ca="1" si="400"/>
        <v>85.859628925063902</v>
      </c>
      <c r="S2319" s="679">
        <f t="shared" ca="1" si="400"/>
        <v>-142.1024996523912</v>
      </c>
      <c r="T2319" s="679">
        <f t="shared" ca="1" si="400"/>
        <v>17.00764101761775</v>
      </c>
      <c r="U2319" s="679">
        <f t="shared" ca="1" si="400"/>
        <v>0.15351517876939472</v>
      </c>
      <c r="V2319" s="679">
        <f t="shared" ca="1" si="400"/>
        <v>8.5707107801225479</v>
      </c>
      <c r="W2319" s="679">
        <f t="shared" ca="1" si="401"/>
        <v>3.095338516898404</v>
      </c>
      <c r="X2319" s="679">
        <f t="shared" ca="1" si="402"/>
        <v>5.3253271500580963E-2</v>
      </c>
      <c r="Y2319" s="679">
        <f t="shared" ca="1" si="402"/>
        <v>9.6946480058106455E-3</v>
      </c>
      <c r="Z2319" s="679">
        <f t="shared" ca="1" si="402"/>
        <v>0</v>
      </c>
      <c r="AA2319" t="str">
        <f t="shared" si="396"/>
        <v>ASR_Financial_Report_SHP21Final</v>
      </c>
      <c r="AB2319" s="960">
        <f t="shared" si="397"/>
        <v>44658</v>
      </c>
      <c r="AC2319" t="str">
        <f t="shared" si="398"/>
        <v>Unaudited</v>
      </c>
    </row>
    <row r="2320" spans="1:29" x14ac:dyDescent="0.25">
      <c r="A2320" t="s">
        <v>420</v>
      </c>
      <c r="B2320" t="s">
        <v>1366</v>
      </c>
      <c r="C2320" t="s">
        <v>1367</v>
      </c>
      <c r="D2320">
        <v>1900</v>
      </c>
      <c r="E2320" s="960">
        <v>1</v>
      </c>
      <c r="F2320" t="s">
        <v>439</v>
      </c>
      <c r="G2320" s="960">
        <v>182</v>
      </c>
      <c r="H2320" t="s">
        <v>385</v>
      </c>
      <c r="I2320" s="940" t="s">
        <v>488</v>
      </c>
      <c r="J2320" s="940" t="s">
        <v>444</v>
      </c>
      <c r="K2320" s="940" t="s">
        <v>6</v>
      </c>
      <c r="L2320" s="948" t="s">
        <v>165</v>
      </c>
      <c r="M2320" s="963" t="s">
        <v>461</v>
      </c>
      <c r="N2320" s="679">
        <f t="shared" ca="1" si="395"/>
        <v>0</v>
      </c>
      <c r="O2320" s="679">
        <f t="shared" ca="1" si="400"/>
        <v>0</v>
      </c>
      <c r="P2320" s="679">
        <f t="shared" ca="1" si="400"/>
        <v>0</v>
      </c>
      <c r="Q2320" s="679">
        <f t="shared" ca="1" si="400"/>
        <v>0</v>
      </c>
      <c r="R2320" s="679">
        <f t="shared" ca="1" si="400"/>
        <v>0</v>
      </c>
      <c r="S2320" s="679">
        <f t="shared" ca="1" si="400"/>
        <v>0</v>
      </c>
      <c r="T2320" s="679">
        <f t="shared" ca="1" si="400"/>
        <v>0</v>
      </c>
      <c r="U2320" s="679">
        <f t="shared" ca="1" si="400"/>
        <v>0</v>
      </c>
      <c r="V2320" s="679">
        <f t="shared" ca="1" si="400"/>
        <v>0</v>
      </c>
      <c r="W2320" s="679">
        <f t="shared" ca="1" si="401"/>
        <v>0</v>
      </c>
      <c r="X2320" s="679">
        <f t="shared" ca="1" si="402"/>
        <v>0</v>
      </c>
      <c r="Y2320" s="679">
        <f t="shared" ca="1" si="402"/>
        <v>0</v>
      </c>
      <c r="Z2320" s="679">
        <f t="shared" ca="1" si="402"/>
        <v>0</v>
      </c>
      <c r="AA2320" t="str">
        <f t="shared" si="396"/>
        <v>ASR_Financial_Report_SHP21Final</v>
      </c>
      <c r="AB2320" s="960">
        <f t="shared" si="397"/>
        <v>44658</v>
      </c>
      <c r="AC2320" t="str">
        <f t="shared" si="398"/>
        <v>Unaudited</v>
      </c>
    </row>
    <row r="2321" spans="1:29" x14ac:dyDescent="0.25">
      <c r="A2321" t="s">
        <v>420</v>
      </c>
      <c r="B2321" t="s">
        <v>1366</v>
      </c>
      <c r="C2321" t="s">
        <v>1367</v>
      </c>
      <c r="D2321">
        <v>1900</v>
      </c>
      <c r="E2321" s="960">
        <v>1</v>
      </c>
      <c r="F2321" t="s">
        <v>439</v>
      </c>
      <c r="G2321" s="960">
        <v>182</v>
      </c>
      <c r="H2321" t="s">
        <v>385</v>
      </c>
      <c r="I2321" s="965" t="s">
        <v>488</v>
      </c>
      <c r="J2321" s="965" t="s">
        <v>444</v>
      </c>
      <c r="K2321" s="965" t="s">
        <v>434</v>
      </c>
      <c r="L2321" s="956" t="s">
        <v>120</v>
      </c>
      <c r="M2321" s="965" t="s">
        <v>32</v>
      </c>
      <c r="N2321" s="679">
        <f t="shared" ca="1" si="395"/>
        <v>0</v>
      </c>
      <c r="O2321" s="679">
        <f t="shared" ca="1" si="400"/>
        <v>0</v>
      </c>
      <c r="P2321" s="679">
        <f t="shared" ca="1" si="400"/>
        <v>0</v>
      </c>
      <c r="Q2321" s="679">
        <f t="shared" ca="1" si="400"/>
        <v>0</v>
      </c>
      <c r="R2321" s="679">
        <f t="shared" ca="1" si="400"/>
        <v>0</v>
      </c>
      <c r="S2321" s="679">
        <f t="shared" ca="1" si="400"/>
        <v>0</v>
      </c>
      <c r="T2321" s="679">
        <f t="shared" ca="1" si="400"/>
        <v>0</v>
      </c>
      <c r="U2321" s="679">
        <f t="shared" ca="1" si="400"/>
        <v>0</v>
      </c>
      <c r="V2321" s="679">
        <f t="shared" ca="1" si="400"/>
        <v>0</v>
      </c>
      <c r="W2321" s="679">
        <f t="shared" ca="1" si="401"/>
        <v>0</v>
      </c>
      <c r="X2321" s="679">
        <f t="shared" ca="1" si="402"/>
        <v>0</v>
      </c>
      <c r="Y2321" s="679">
        <f t="shared" ca="1" si="402"/>
        <v>0</v>
      </c>
      <c r="Z2321" s="679">
        <f t="shared" ca="1" si="402"/>
        <v>0</v>
      </c>
      <c r="AA2321" t="str">
        <f t="shared" si="396"/>
        <v>ASR_Financial_Report_SHP21Final</v>
      </c>
      <c r="AB2321" s="960">
        <f t="shared" si="397"/>
        <v>44658</v>
      </c>
      <c r="AC2321" t="str">
        <f t="shared" si="398"/>
        <v>Unaudited</v>
      </c>
    </row>
    <row r="2322" spans="1:29" x14ac:dyDescent="0.25">
      <c r="A2322" t="s">
        <v>420</v>
      </c>
      <c r="B2322" t="s">
        <v>1366</v>
      </c>
      <c r="C2322" t="s">
        <v>1367</v>
      </c>
      <c r="D2322">
        <v>1900</v>
      </c>
      <c r="E2322" s="960">
        <v>1</v>
      </c>
      <c r="F2322" t="s">
        <v>439</v>
      </c>
      <c r="G2322" s="960">
        <v>182</v>
      </c>
      <c r="H2322" t="s">
        <v>385</v>
      </c>
      <c r="I2322" s="961" t="s">
        <v>488</v>
      </c>
      <c r="J2322" s="961" t="s">
        <v>444</v>
      </c>
      <c r="K2322" s="961" t="s">
        <v>434</v>
      </c>
      <c r="L2322" s="956" t="s">
        <v>924</v>
      </c>
      <c r="M2322" s="961" t="s">
        <v>916</v>
      </c>
      <c r="N2322" s="679">
        <f t="shared" ca="1" si="395"/>
        <v>0</v>
      </c>
      <c r="O2322" s="679">
        <f t="shared" ca="1" si="400"/>
        <v>0</v>
      </c>
      <c r="P2322" s="679">
        <f t="shared" ca="1" si="400"/>
        <v>0</v>
      </c>
      <c r="Q2322" s="679">
        <f t="shared" ca="1" si="400"/>
        <v>0</v>
      </c>
      <c r="R2322" s="679">
        <f t="shared" ca="1" si="400"/>
        <v>0</v>
      </c>
      <c r="S2322" s="679">
        <f t="shared" ca="1" si="400"/>
        <v>0</v>
      </c>
      <c r="T2322" s="679">
        <f t="shared" ca="1" si="400"/>
        <v>0</v>
      </c>
      <c r="U2322" s="679">
        <f t="shared" ca="1" si="400"/>
        <v>0</v>
      </c>
      <c r="V2322" s="679">
        <f t="shared" ca="1" si="400"/>
        <v>0</v>
      </c>
      <c r="W2322" s="679">
        <f t="shared" ca="1" si="401"/>
        <v>0</v>
      </c>
      <c r="X2322" s="679">
        <f t="shared" ca="1" si="402"/>
        <v>0</v>
      </c>
      <c r="Y2322" s="679">
        <f t="shared" ca="1" si="402"/>
        <v>0</v>
      </c>
      <c r="Z2322" s="679">
        <f t="shared" ca="1" si="402"/>
        <v>0</v>
      </c>
      <c r="AA2322" t="str">
        <f t="shared" si="396"/>
        <v>ASR_Financial_Report_SHP21Final</v>
      </c>
      <c r="AB2322" s="960">
        <f t="shared" si="397"/>
        <v>44658</v>
      </c>
      <c r="AC2322" t="str">
        <f t="shared" si="398"/>
        <v>Unaudited</v>
      </c>
    </row>
    <row r="2323" spans="1:29" x14ac:dyDescent="0.25">
      <c r="A2323" t="s">
        <v>420</v>
      </c>
      <c r="B2323" t="s">
        <v>1366</v>
      </c>
      <c r="C2323" t="s">
        <v>1367</v>
      </c>
      <c r="D2323">
        <v>1900</v>
      </c>
      <c r="E2323" s="960">
        <v>1</v>
      </c>
      <c r="F2323" t="s">
        <v>439</v>
      </c>
      <c r="G2323" s="960">
        <v>182</v>
      </c>
      <c r="H2323" t="s">
        <v>385</v>
      </c>
      <c r="I2323" s="961" t="s">
        <v>488</v>
      </c>
      <c r="J2323" s="961" t="s">
        <v>444</v>
      </c>
      <c r="K2323" s="961" t="s">
        <v>434</v>
      </c>
      <c r="L2323" s="940" t="s">
        <v>167</v>
      </c>
      <c r="M2323" s="961" t="s">
        <v>40</v>
      </c>
      <c r="N2323" s="679">
        <f t="shared" ca="1" si="395"/>
        <v>0</v>
      </c>
      <c r="O2323" s="679">
        <f t="shared" ca="1" si="400"/>
        <v>0</v>
      </c>
      <c r="P2323" s="679">
        <f t="shared" ca="1" si="400"/>
        <v>0</v>
      </c>
      <c r="Q2323" s="679">
        <f t="shared" ca="1" si="400"/>
        <v>0</v>
      </c>
      <c r="R2323" s="679">
        <f t="shared" ca="1" si="400"/>
        <v>0</v>
      </c>
      <c r="S2323" s="679">
        <f t="shared" ca="1" si="400"/>
        <v>0</v>
      </c>
      <c r="T2323" s="679">
        <f t="shared" ca="1" si="400"/>
        <v>0</v>
      </c>
      <c r="U2323" s="679">
        <f t="shared" ca="1" si="400"/>
        <v>0</v>
      </c>
      <c r="V2323" s="679">
        <f t="shared" ca="1" si="400"/>
        <v>0</v>
      </c>
      <c r="W2323" s="679">
        <f t="shared" ca="1" si="401"/>
        <v>0</v>
      </c>
      <c r="X2323" s="679">
        <f t="shared" ca="1" si="402"/>
        <v>0</v>
      </c>
      <c r="Y2323" s="679">
        <f t="shared" ca="1" si="402"/>
        <v>0</v>
      </c>
      <c r="Z2323" s="679">
        <f t="shared" ca="1" si="402"/>
        <v>0</v>
      </c>
      <c r="AA2323" t="str">
        <f t="shared" si="396"/>
        <v>ASR_Financial_Report_SHP21Final</v>
      </c>
      <c r="AB2323" s="960">
        <f t="shared" si="397"/>
        <v>44658</v>
      </c>
      <c r="AC2323" t="str">
        <f t="shared" si="398"/>
        <v>Unaudited</v>
      </c>
    </row>
    <row r="2324" spans="1:29" x14ac:dyDescent="0.25">
      <c r="A2324" t="s">
        <v>420</v>
      </c>
      <c r="B2324" t="s">
        <v>1366</v>
      </c>
      <c r="C2324" t="s">
        <v>1367</v>
      </c>
      <c r="D2324">
        <v>1900</v>
      </c>
      <c r="E2324" s="960">
        <v>1</v>
      </c>
      <c r="F2324" t="s">
        <v>439</v>
      </c>
      <c r="G2324" s="960">
        <v>182</v>
      </c>
      <c r="H2324" t="s">
        <v>385</v>
      </c>
      <c r="I2324" s="961" t="s">
        <v>488</v>
      </c>
      <c r="J2324" s="961" t="s">
        <v>444</v>
      </c>
      <c r="K2324" s="961" t="s">
        <v>434</v>
      </c>
      <c r="L2324" s="940" t="s">
        <v>168</v>
      </c>
      <c r="M2324" s="961" t="s">
        <v>329</v>
      </c>
      <c r="N2324" s="679">
        <f t="shared" ca="1" si="395"/>
        <v>0</v>
      </c>
      <c r="O2324" s="679">
        <f t="shared" ca="1" si="400"/>
        <v>0</v>
      </c>
      <c r="P2324" s="679">
        <f t="shared" ca="1" si="400"/>
        <v>0</v>
      </c>
      <c r="Q2324" s="679">
        <f t="shared" ca="1" si="400"/>
        <v>0</v>
      </c>
      <c r="R2324" s="679">
        <f t="shared" ca="1" si="400"/>
        <v>0</v>
      </c>
      <c r="S2324" s="679">
        <f t="shared" ca="1" si="400"/>
        <v>0</v>
      </c>
      <c r="T2324" s="679">
        <f t="shared" ca="1" si="400"/>
        <v>0</v>
      </c>
      <c r="U2324" s="679">
        <f t="shared" ca="1" si="400"/>
        <v>0</v>
      </c>
      <c r="V2324" s="679">
        <f t="shared" ca="1" si="400"/>
        <v>0</v>
      </c>
      <c r="W2324" s="679">
        <f t="shared" ca="1" si="401"/>
        <v>0</v>
      </c>
      <c r="X2324" s="679">
        <f t="shared" ca="1" si="402"/>
        <v>0</v>
      </c>
      <c r="Y2324" s="679">
        <f t="shared" ca="1" si="402"/>
        <v>0</v>
      </c>
      <c r="Z2324" s="679">
        <f t="shared" ca="1" si="402"/>
        <v>0</v>
      </c>
      <c r="AA2324" t="str">
        <f t="shared" si="396"/>
        <v>ASR_Financial_Report_SHP21Final</v>
      </c>
      <c r="AB2324" s="960">
        <f t="shared" si="397"/>
        <v>44658</v>
      </c>
      <c r="AC2324" t="str">
        <f t="shared" si="398"/>
        <v>Unaudited</v>
      </c>
    </row>
    <row r="2325" spans="1:29" x14ac:dyDescent="0.25">
      <c r="A2325" t="s">
        <v>420</v>
      </c>
      <c r="B2325" t="s">
        <v>1366</v>
      </c>
      <c r="C2325" t="s">
        <v>1367</v>
      </c>
      <c r="D2325">
        <v>1900</v>
      </c>
      <c r="E2325" s="960">
        <v>1</v>
      </c>
      <c r="F2325" t="s">
        <v>439</v>
      </c>
      <c r="G2325" s="960">
        <v>182</v>
      </c>
      <c r="H2325" t="s">
        <v>385</v>
      </c>
      <c r="I2325" s="968" t="s">
        <v>488</v>
      </c>
      <c r="J2325" s="968" t="s">
        <v>450</v>
      </c>
      <c r="K2325" s="968" t="s">
        <v>435</v>
      </c>
      <c r="L2325" s="948" t="s">
        <v>121</v>
      </c>
      <c r="M2325" s="968" t="s">
        <v>27</v>
      </c>
      <c r="N2325" s="679">
        <f t="shared" ca="1" si="395"/>
        <v>6615350.1743510496</v>
      </c>
      <c r="O2325" s="679">
        <f t="shared" ca="1" si="400"/>
        <v>2043587.9212664776</v>
      </c>
      <c r="P2325" s="679">
        <f t="shared" ca="1" si="400"/>
        <v>4571762.253084572</v>
      </c>
      <c r="Q2325" s="679">
        <f t="shared" ca="1" si="400"/>
        <v>0</v>
      </c>
      <c r="R2325" s="679">
        <f t="shared" ca="1" si="400"/>
        <v>0</v>
      </c>
      <c r="S2325" s="679">
        <f t="shared" ca="1" si="400"/>
        <v>0</v>
      </c>
      <c r="T2325" s="679">
        <f t="shared" ca="1" si="400"/>
        <v>0</v>
      </c>
      <c r="U2325" s="679">
        <f t="shared" ca="1" si="400"/>
        <v>0</v>
      </c>
      <c r="V2325" s="679">
        <f t="shared" ca="1" si="400"/>
        <v>0</v>
      </c>
      <c r="W2325" s="679">
        <f t="shared" ca="1" si="401"/>
        <v>0</v>
      </c>
      <c r="X2325" s="679">
        <f t="shared" ca="1" si="402"/>
        <v>0</v>
      </c>
      <c r="Y2325" s="679">
        <f t="shared" ca="1" si="402"/>
        <v>0</v>
      </c>
      <c r="Z2325" s="679">
        <f t="shared" ca="1" si="402"/>
        <v>0</v>
      </c>
      <c r="AA2325" t="str">
        <f t="shared" si="396"/>
        <v>ASR_Financial_Report_SHP21Final</v>
      </c>
      <c r="AB2325" s="960">
        <f t="shared" si="397"/>
        <v>44658</v>
      </c>
      <c r="AC2325" t="str">
        <f t="shared" si="398"/>
        <v>Unaudited</v>
      </c>
    </row>
    <row r="2326" spans="1:29" x14ac:dyDescent="0.25">
      <c r="A2326" t="s">
        <v>420</v>
      </c>
      <c r="B2326" t="s">
        <v>1366</v>
      </c>
      <c r="C2326" t="s">
        <v>1367</v>
      </c>
      <c r="D2326">
        <v>1900</v>
      </c>
      <c r="E2326" s="960">
        <v>1</v>
      </c>
      <c r="F2326" t="s">
        <v>439</v>
      </c>
      <c r="G2326" s="960">
        <v>182</v>
      </c>
      <c r="H2326" t="s">
        <v>385</v>
      </c>
      <c r="I2326" s="940" t="s">
        <v>488</v>
      </c>
      <c r="J2326" s="940" t="s">
        <v>450</v>
      </c>
      <c r="K2326" s="940" t="s">
        <v>435</v>
      </c>
      <c r="L2326" s="940" t="s">
        <v>122</v>
      </c>
      <c r="M2326" s="961" t="s">
        <v>97</v>
      </c>
      <c r="N2326" s="679">
        <f t="shared" ca="1" si="395"/>
        <v>2249862.6277545835</v>
      </c>
      <c r="O2326" s="679">
        <f t="shared" ca="1" si="400"/>
        <v>220901.69180455952</v>
      </c>
      <c r="P2326" s="679">
        <f t="shared" ca="1" si="400"/>
        <v>2028960.9359500241</v>
      </c>
      <c r="Q2326" s="679">
        <f t="shared" ca="1" si="400"/>
        <v>0</v>
      </c>
      <c r="R2326" s="679">
        <f t="shared" ca="1" si="400"/>
        <v>0</v>
      </c>
      <c r="S2326" s="679">
        <f t="shared" ca="1" si="400"/>
        <v>0</v>
      </c>
      <c r="T2326" s="679">
        <f t="shared" ca="1" si="400"/>
        <v>0</v>
      </c>
      <c r="U2326" s="679">
        <f t="shared" ca="1" si="400"/>
        <v>0</v>
      </c>
      <c r="V2326" s="679">
        <f t="shared" ca="1" si="400"/>
        <v>0</v>
      </c>
      <c r="W2326" s="679">
        <f t="shared" ca="1" si="401"/>
        <v>0</v>
      </c>
      <c r="X2326" s="679">
        <f t="shared" ca="1" si="402"/>
        <v>0</v>
      </c>
      <c r="Y2326" s="679">
        <f t="shared" ca="1" si="402"/>
        <v>0</v>
      </c>
      <c r="Z2326" s="679">
        <f t="shared" ca="1" si="402"/>
        <v>0</v>
      </c>
      <c r="AA2326" t="str">
        <f t="shared" si="396"/>
        <v>ASR_Financial_Report_SHP21Final</v>
      </c>
      <c r="AB2326" s="960">
        <f t="shared" si="397"/>
        <v>44658</v>
      </c>
      <c r="AC2326" t="str">
        <f t="shared" si="398"/>
        <v>Unaudited</v>
      </c>
    </row>
    <row r="2327" spans="1:29" x14ac:dyDescent="0.25">
      <c r="A2327" t="s">
        <v>420</v>
      </c>
      <c r="B2327" t="s">
        <v>1366</v>
      </c>
      <c r="C2327" t="s">
        <v>1367</v>
      </c>
      <c r="D2327">
        <v>1900</v>
      </c>
      <c r="E2327" s="960">
        <v>1</v>
      </c>
      <c r="F2327" t="s">
        <v>439</v>
      </c>
      <c r="G2327" s="960">
        <v>182</v>
      </c>
      <c r="H2327" t="s">
        <v>385</v>
      </c>
      <c r="I2327" s="940" t="s">
        <v>488</v>
      </c>
      <c r="J2327" s="940" t="s">
        <v>450</v>
      </c>
      <c r="K2327" s="940" t="s">
        <v>435</v>
      </c>
      <c r="L2327" s="946" t="s">
        <v>123</v>
      </c>
      <c r="M2327" s="962" t="s">
        <v>98</v>
      </c>
      <c r="N2327" s="679">
        <f t="shared" ca="1" si="395"/>
        <v>2986446.8471438745</v>
      </c>
      <c r="O2327" s="679">
        <f t="shared" ref="O2327:V2335" ca="1" si="403">IF(OR(AND($F2327="PY",O$1&lt;&gt;"Prior Year"),AND($F2327&lt;&gt;"PY",O$1="Prior Year")),0,INDEX(INDIRECT("'MMA Rev-Exp "&amp;$H2327&amp;"'!$A$1:$CA$200"),IF($J2327="Member Months",MATCH($J2327,INDIRECT("'MMA Rev-Exp "&amp;$H2327&amp;"'!$A$1:$A$200"),0),MATCH($L2327,INDIRECT("'MMA Rev-Exp "&amp;$H2327&amp;"'!$B$1:$B$200"),0)),IF($F2327="PY",MATCH("Prior Year Adjustments",INDIRECT("'MMA Rev-Exp "&amp;$H2327&amp;"'!$A$8:$CA$8"),0),MATCH(IF($F2327="Q1","JANUARY - MARCH (Q1)",IF($F2327="Q2","APRIL - JUNE (Q2)",IF($F2327="Q3","JULY - SEPTEMBER (Q3)",IF($F2327="Q4","OCTOBER - DECEMBER (Q4)",0)))),INDIRECT("'MMA Rev-Exp "&amp;$H2327&amp;"'!$A$7:$CA$7"),0)+MATCH(O$1,INDIRECT("'MMA Rev-Exp "&amp;$H2327&amp;"'!$D$8:$CA$8"),0)-1)))</f>
        <v>1514897.4232052048</v>
      </c>
      <c r="P2327" s="679">
        <f t="shared" ca="1" si="403"/>
        <v>1471549.4239386695</v>
      </c>
      <c r="Q2327" s="679">
        <f t="shared" ca="1" si="403"/>
        <v>0</v>
      </c>
      <c r="R2327" s="679">
        <f t="shared" ca="1" si="403"/>
        <v>0</v>
      </c>
      <c r="S2327" s="679">
        <f t="shared" ca="1" si="403"/>
        <v>0</v>
      </c>
      <c r="T2327" s="679">
        <f t="shared" ca="1" si="403"/>
        <v>0</v>
      </c>
      <c r="U2327" s="679">
        <f t="shared" ca="1" si="403"/>
        <v>0</v>
      </c>
      <c r="V2327" s="679">
        <f t="shared" ca="1" si="403"/>
        <v>0</v>
      </c>
      <c r="W2327" s="679">
        <f t="shared" ca="1" si="401"/>
        <v>0</v>
      </c>
      <c r="X2327" s="679">
        <f t="shared" ca="1" si="402"/>
        <v>0</v>
      </c>
      <c r="Y2327" s="679">
        <f t="shared" ca="1" si="402"/>
        <v>0</v>
      </c>
      <c r="Z2327" s="679">
        <f t="shared" ca="1" si="402"/>
        <v>0</v>
      </c>
      <c r="AA2327" t="str">
        <f t="shared" si="396"/>
        <v>ASR_Financial_Report_SHP21Final</v>
      </c>
      <c r="AB2327" s="960">
        <f t="shared" si="397"/>
        <v>44658</v>
      </c>
      <c r="AC2327" t="str">
        <f t="shared" si="398"/>
        <v>Unaudited</v>
      </c>
    </row>
    <row r="2328" spans="1:29" x14ac:dyDescent="0.25">
      <c r="A2328" t="s">
        <v>420</v>
      </c>
      <c r="B2328" t="s">
        <v>1366</v>
      </c>
      <c r="C2328" t="s">
        <v>1367</v>
      </c>
      <c r="D2328">
        <v>1900</v>
      </c>
      <c r="E2328" s="960">
        <v>1</v>
      </c>
      <c r="F2328" t="s">
        <v>439</v>
      </c>
      <c r="G2328" s="960">
        <v>182</v>
      </c>
      <c r="H2328" t="s">
        <v>385</v>
      </c>
      <c r="I2328" s="961" t="s">
        <v>488</v>
      </c>
      <c r="J2328" s="961" t="s">
        <v>450</v>
      </c>
      <c r="K2328" s="961" t="s">
        <v>435</v>
      </c>
      <c r="L2328" s="940" t="s">
        <v>124</v>
      </c>
      <c r="M2328" s="961" t="s">
        <v>99</v>
      </c>
      <c r="N2328" s="679">
        <f t="shared" ca="1" si="395"/>
        <v>188197.23572097329</v>
      </c>
      <c r="O2328" s="679">
        <f t="shared" ca="1" si="403"/>
        <v>95787.209387439536</v>
      </c>
      <c r="P2328" s="679">
        <f t="shared" ca="1" si="403"/>
        <v>92410.026333533766</v>
      </c>
      <c r="Q2328" s="679">
        <f t="shared" ca="1" si="403"/>
        <v>0</v>
      </c>
      <c r="R2328" s="679">
        <f t="shared" ca="1" si="403"/>
        <v>0</v>
      </c>
      <c r="S2328" s="679">
        <f t="shared" ca="1" si="403"/>
        <v>0</v>
      </c>
      <c r="T2328" s="679">
        <f t="shared" ca="1" si="403"/>
        <v>0</v>
      </c>
      <c r="U2328" s="679">
        <f t="shared" ca="1" si="403"/>
        <v>0</v>
      </c>
      <c r="V2328" s="679">
        <f t="shared" ca="1" si="403"/>
        <v>0</v>
      </c>
      <c r="W2328" s="679">
        <f t="shared" ca="1" si="401"/>
        <v>0</v>
      </c>
      <c r="X2328" s="679">
        <f t="shared" ca="1" si="402"/>
        <v>0</v>
      </c>
      <c r="Y2328" s="679">
        <f t="shared" ca="1" si="402"/>
        <v>0</v>
      </c>
      <c r="Z2328" s="679">
        <f t="shared" ca="1" si="402"/>
        <v>0</v>
      </c>
      <c r="AA2328" t="str">
        <f t="shared" si="396"/>
        <v>ASR_Financial_Report_SHP21Final</v>
      </c>
      <c r="AB2328" s="960">
        <f t="shared" si="397"/>
        <v>44658</v>
      </c>
      <c r="AC2328" t="str">
        <f t="shared" si="398"/>
        <v>Unaudited</v>
      </c>
    </row>
    <row r="2329" spans="1:29" x14ac:dyDescent="0.25">
      <c r="A2329" t="s">
        <v>420</v>
      </c>
      <c r="B2329" t="s">
        <v>1366</v>
      </c>
      <c r="C2329" t="s">
        <v>1367</v>
      </c>
      <c r="D2329">
        <v>1900</v>
      </c>
      <c r="E2329" s="960">
        <v>1</v>
      </c>
      <c r="F2329" t="s">
        <v>439</v>
      </c>
      <c r="G2329" s="960">
        <v>182</v>
      </c>
      <c r="H2329" t="s">
        <v>385</v>
      </c>
      <c r="I2329" s="940" t="s">
        <v>488</v>
      </c>
      <c r="J2329" s="940" t="s">
        <v>450</v>
      </c>
      <c r="K2329" s="940" t="s">
        <v>435</v>
      </c>
      <c r="L2329" s="940" t="s">
        <v>125</v>
      </c>
      <c r="M2329" s="961" t="s">
        <v>100</v>
      </c>
      <c r="N2329" s="679">
        <f t="shared" ca="1" si="395"/>
        <v>-114483.17399284948</v>
      </c>
      <c r="O2329" s="679">
        <f t="shared" ca="1" si="403"/>
        <v>1.6964376698702375</v>
      </c>
      <c r="P2329" s="679">
        <f t="shared" ca="1" si="403"/>
        <v>-114484.87043051935</v>
      </c>
      <c r="Q2329" s="679">
        <f t="shared" ca="1" si="403"/>
        <v>0</v>
      </c>
      <c r="R2329" s="679">
        <f t="shared" ca="1" si="403"/>
        <v>0</v>
      </c>
      <c r="S2329" s="679">
        <f t="shared" ca="1" si="403"/>
        <v>0</v>
      </c>
      <c r="T2329" s="679">
        <f t="shared" ca="1" si="403"/>
        <v>0</v>
      </c>
      <c r="U2329" s="679">
        <f t="shared" ca="1" si="403"/>
        <v>0</v>
      </c>
      <c r="V2329" s="679">
        <f t="shared" ca="1" si="403"/>
        <v>0</v>
      </c>
      <c r="W2329" s="679">
        <f t="shared" ca="1" si="401"/>
        <v>0</v>
      </c>
      <c r="X2329" s="679">
        <f t="shared" ca="1" si="402"/>
        <v>0</v>
      </c>
      <c r="Y2329" s="679">
        <f t="shared" ca="1" si="402"/>
        <v>0</v>
      </c>
      <c r="Z2329" s="679">
        <f t="shared" ca="1" si="402"/>
        <v>0</v>
      </c>
      <c r="AA2329" t="str">
        <f t="shared" si="396"/>
        <v>ASR_Financial_Report_SHP21Final</v>
      </c>
      <c r="AB2329" s="960">
        <f t="shared" si="397"/>
        <v>44658</v>
      </c>
      <c r="AC2329" t="str">
        <f t="shared" si="398"/>
        <v>Unaudited</v>
      </c>
    </row>
    <row r="2330" spans="1:29" x14ac:dyDescent="0.25">
      <c r="A2330" t="s">
        <v>420</v>
      </c>
      <c r="B2330" t="s">
        <v>1366</v>
      </c>
      <c r="C2330" t="s">
        <v>1367</v>
      </c>
      <c r="D2330">
        <v>1900</v>
      </c>
      <c r="E2330" s="960">
        <v>1</v>
      </c>
      <c r="F2330" t="s">
        <v>439</v>
      </c>
      <c r="G2330" s="960">
        <v>182</v>
      </c>
      <c r="H2330" t="s">
        <v>385</v>
      </c>
      <c r="I2330" s="940" t="s">
        <v>488</v>
      </c>
      <c r="J2330" s="940" t="s">
        <v>450</v>
      </c>
      <c r="K2330" s="940" t="s">
        <v>435</v>
      </c>
      <c r="L2330" s="940" t="s">
        <v>126</v>
      </c>
      <c r="M2330" s="961" t="s">
        <v>28</v>
      </c>
      <c r="N2330" s="679">
        <f t="shared" ca="1" si="395"/>
        <v>-106970.6253404812</v>
      </c>
      <c r="O2330" s="679">
        <f t="shared" ca="1" si="403"/>
        <v>-107361.93738892814</v>
      </c>
      <c r="P2330" s="679">
        <f t="shared" ca="1" si="403"/>
        <v>391.312048446934</v>
      </c>
      <c r="Q2330" s="679">
        <f t="shared" ca="1" si="403"/>
        <v>0</v>
      </c>
      <c r="R2330" s="679">
        <f t="shared" ca="1" si="403"/>
        <v>0</v>
      </c>
      <c r="S2330" s="679">
        <f t="shared" ca="1" si="403"/>
        <v>0</v>
      </c>
      <c r="T2330" s="679">
        <f t="shared" ca="1" si="403"/>
        <v>0</v>
      </c>
      <c r="U2330" s="679">
        <f t="shared" ca="1" si="403"/>
        <v>0</v>
      </c>
      <c r="V2330" s="679">
        <f t="shared" ca="1" si="403"/>
        <v>0</v>
      </c>
      <c r="W2330" s="679">
        <f t="shared" ca="1" si="401"/>
        <v>0</v>
      </c>
      <c r="X2330" s="679">
        <f t="shared" ca="1" si="402"/>
        <v>0</v>
      </c>
      <c r="Y2330" s="679">
        <f t="shared" ca="1" si="402"/>
        <v>0</v>
      </c>
      <c r="Z2330" s="679">
        <f t="shared" ca="1" si="402"/>
        <v>0</v>
      </c>
      <c r="AA2330" t="str">
        <f t="shared" si="396"/>
        <v>ASR_Financial_Report_SHP21Final</v>
      </c>
      <c r="AB2330" s="960">
        <f t="shared" si="397"/>
        <v>44658</v>
      </c>
      <c r="AC2330" t="str">
        <f t="shared" si="398"/>
        <v>Unaudited</v>
      </c>
    </row>
    <row r="2331" spans="1:29" x14ac:dyDescent="0.25">
      <c r="A2331" t="s">
        <v>420</v>
      </c>
      <c r="B2331" t="s">
        <v>1366</v>
      </c>
      <c r="C2331" t="s">
        <v>1367</v>
      </c>
      <c r="D2331">
        <v>1900</v>
      </c>
      <c r="E2331" s="960">
        <v>1</v>
      </c>
      <c r="F2331" t="s">
        <v>439</v>
      </c>
      <c r="G2331" s="960">
        <v>182</v>
      </c>
      <c r="H2331" t="s">
        <v>385</v>
      </c>
      <c r="I2331" s="961" t="s">
        <v>488</v>
      </c>
      <c r="J2331" s="961" t="s">
        <v>436</v>
      </c>
      <c r="K2331" s="961" t="s">
        <v>436</v>
      </c>
      <c r="L2331" s="940" t="s">
        <v>128</v>
      </c>
      <c r="M2331" s="961" t="s">
        <v>326</v>
      </c>
      <c r="N2331" s="679">
        <f t="shared" ca="1" si="395"/>
        <v>0</v>
      </c>
      <c r="O2331" s="679">
        <f t="shared" ca="1" si="403"/>
        <v>0</v>
      </c>
      <c r="P2331" s="679">
        <f t="shared" ca="1" si="403"/>
        <v>0</v>
      </c>
      <c r="Q2331" s="679">
        <f t="shared" ca="1" si="403"/>
        <v>0</v>
      </c>
      <c r="R2331" s="679">
        <f t="shared" ca="1" si="403"/>
        <v>0</v>
      </c>
      <c r="S2331" s="679">
        <f t="shared" ca="1" si="403"/>
        <v>0</v>
      </c>
      <c r="T2331" s="679">
        <f t="shared" ca="1" si="403"/>
        <v>0</v>
      </c>
      <c r="U2331" s="679">
        <f t="shared" ca="1" si="403"/>
        <v>0</v>
      </c>
      <c r="V2331" s="679">
        <f t="shared" ca="1" si="403"/>
        <v>0</v>
      </c>
      <c r="W2331" s="679">
        <f t="shared" ca="1" si="401"/>
        <v>0</v>
      </c>
      <c r="X2331" s="679">
        <f t="shared" ca="1" si="402"/>
        <v>0</v>
      </c>
      <c r="Y2331" s="679">
        <f t="shared" ca="1" si="402"/>
        <v>0</v>
      </c>
      <c r="Z2331" s="679">
        <f t="shared" ca="1" si="402"/>
        <v>0</v>
      </c>
      <c r="AA2331" t="str">
        <f t="shared" si="396"/>
        <v>ASR_Financial_Report_SHP21Final</v>
      </c>
      <c r="AB2331" s="960">
        <f t="shared" si="397"/>
        <v>44658</v>
      </c>
      <c r="AC2331" t="str">
        <f t="shared" si="398"/>
        <v>Unaudited</v>
      </c>
    </row>
    <row r="2332" spans="1:29" x14ac:dyDescent="0.25">
      <c r="A2332" t="s">
        <v>420</v>
      </c>
      <c r="B2332" t="s">
        <v>1366</v>
      </c>
      <c r="C2332" t="s">
        <v>1367</v>
      </c>
      <c r="D2332">
        <v>1900</v>
      </c>
      <c r="E2332" s="960">
        <v>1</v>
      </c>
      <c r="F2332" t="s">
        <v>439</v>
      </c>
      <c r="G2332" s="960">
        <v>182</v>
      </c>
      <c r="H2332" t="s">
        <v>385</v>
      </c>
      <c r="I2332" s="961" t="s">
        <v>488</v>
      </c>
      <c r="J2332" s="961" t="s">
        <v>436</v>
      </c>
      <c r="K2332" s="961" t="s">
        <v>436</v>
      </c>
      <c r="L2332" s="956" t="s">
        <v>129</v>
      </c>
      <c r="M2332" s="961" t="s">
        <v>325</v>
      </c>
      <c r="N2332" s="679">
        <f t="shared" ca="1" si="395"/>
        <v>0</v>
      </c>
      <c r="O2332" s="679">
        <f t="shared" ca="1" si="403"/>
        <v>0</v>
      </c>
      <c r="P2332" s="679">
        <f t="shared" ca="1" si="403"/>
        <v>0</v>
      </c>
      <c r="Q2332" s="679">
        <f t="shared" ca="1" si="403"/>
        <v>0</v>
      </c>
      <c r="R2332" s="679">
        <f t="shared" ca="1" si="403"/>
        <v>0</v>
      </c>
      <c r="S2332" s="679">
        <f t="shared" ca="1" si="403"/>
        <v>0</v>
      </c>
      <c r="T2332" s="679">
        <f t="shared" ca="1" si="403"/>
        <v>0</v>
      </c>
      <c r="U2332" s="679">
        <f t="shared" ca="1" si="403"/>
        <v>0</v>
      </c>
      <c r="V2332" s="679">
        <f t="shared" ca="1" si="403"/>
        <v>0</v>
      </c>
      <c r="W2332" s="679">
        <f t="shared" ca="1" si="401"/>
        <v>0</v>
      </c>
      <c r="X2332" s="679">
        <f t="shared" ca="1" si="402"/>
        <v>0</v>
      </c>
      <c r="Y2332" s="679">
        <f t="shared" ca="1" si="402"/>
        <v>0</v>
      </c>
      <c r="Z2332" s="679">
        <f t="shared" ca="1" si="402"/>
        <v>0</v>
      </c>
      <c r="AA2332" t="str">
        <f t="shared" si="396"/>
        <v>ASR_Financial_Report_SHP21Final</v>
      </c>
      <c r="AB2332" s="960">
        <f t="shared" si="397"/>
        <v>44658</v>
      </c>
      <c r="AC2332" t="str">
        <f t="shared" si="398"/>
        <v>Unaudited</v>
      </c>
    </row>
    <row r="2333" spans="1:29" ht="30" x14ac:dyDescent="0.25">
      <c r="A2333" t="s">
        <v>420</v>
      </c>
      <c r="B2333" t="s">
        <v>1366</v>
      </c>
      <c r="C2333" t="s">
        <v>1367</v>
      </c>
      <c r="D2333">
        <v>1900</v>
      </c>
      <c r="E2333" s="960">
        <v>1</v>
      </c>
      <c r="F2333" t="s">
        <v>439</v>
      </c>
      <c r="G2333" s="960">
        <v>182</v>
      </c>
      <c r="H2333" t="s">
        <v>385</v>
      </c>
      <c r="I2333" s="940" t="s">
        <v>488</v>
      </c>
      <c r="J2333" s="940" t="s">
        <v>436</v>
      </c>
      <c r="K2333" s="940" t="s">
        <v>436</v>
      </c>
      <c r="L2333" s="940" t="s">
        <v>130</v>
      </c>
      <c r="M2333" s="961" t="s">
        <v>179</v>
      </c>
      <c r="N2333" s="679">
        <f t="shared" ca="1" si="395"/>
        <v>0</v>
      </c>
      <c r="O2333" s="679">
        <f t="shared" ca="1" si="403"/>
        <v>0</v>
      </c>
      <c r="P2333" s="679">
        <f t="shared" ca="1" si="403"/>
        <v>0</v>
      </c>
      <c r="Q2333" s="679">
        <f t="shared" ca="1" si="403"/>
        <v>0</v>
      </c>
      <c r="R2333" s="679">
        <f t="shared" ca="1" si="403"/>
        <v>0</v>
      </c>
      <c r="S2333" s="679">
        <f t="shared" ca="1" si="403"/>
        <v>0</v>
      </c>
      <c r="T2333" s="679">
        <f t="shared" ca="1" si="403"/>
        <v>0</v>
      </c>
      <c r="U2333" s="679">
        <f t="shared" ca="1" si="403"/>
        <v>0</v>
      </c>
      <c r="V2333" s="679">
        <f t="shared" ca="1" si="403"/>
        <v>0</v>
      </c>
      <c r="W2333" s="679">
        <f t="shared" ca="1" si="401"/>
        <v>0</v>
      </c>
      <c r="X2333" s="679">
        <f t="shared" ca="1" si="402"/>
        <v>0</v>
      </c>
      <c r="Y2333" s="679">
        <f t="shared" ca="1" si="402"/>
        <v>0</v>
      </c>
      <c r="Z2333" s="679">
        <f t="shared" ca="1" si="402"/>
        <v>0</v>
      </c>
      <c r="AA2333" t="str">
        <f t="shared" si="396"/>
        <v>ASR_Financial_Report_SHP21Final</v>
      </c>
      <c r="AB2333" s="960">
        <f t="shared" si="397"/>
        <v>44658</v>
      </c>
      <c r="AC2333" t="str">
        <f t="shared" si="398"/>
        <v>Unaudited</v>
      </c>
    </row>
    <row r="2334" spans="1:29" x14ac:dyDescent="0.25">
      <c r="A2334" t="s">
        <v>420</v>
      </c>
      <c r="B2334" t="s">
        <v>1366</v>
      </c>
      <c r="C2334" t="s">
        <v>1367</v>
      </c>
      <c r="D2334">
        <v>1900</v>
      </c>
      <c r="E2334" s="960">
        <v>1</v>
      </c>
      <c r="F2334" t="s">
        <v>439</v>
      </c>
      <c r="G2334" s="960">
        <v>182</v>
      </c>
      <c r="H2334" t="s">
        <v>385</v>
      </c>
      <c r="I2334" s="940" t="s">
        <v>488</v>
      </c>
      <c r="J2334" s="940" t="s">
        <v>436</v>
      </c>
      <c r="K2334" s="940" t="s">
        <v>436</v>
      </c>
      <c r="L2334" s="940" t="s">
        <v>131</v>
      </c>
      <c r="M2334" s="961" t="s">
        <v>494</v>
      </c>
      <c r="N2334" s="679">
        <f t="shared" ca="1" si="395"/>
        <v>0</v>
      </c>
      <c r="O2334" s="679">
        <f t="shared" ca="1" si="403"/>
        <v>0</v>
      </c>
      <c r="P2334" s="679">
        <f t="shared" ca="1" si="403"/>
        <v>0</v>
      </c>
      <c r="Q2334" s="679">
        <f t="shared" ca="1" si="403"/>
        <v>0</v>
      </c>
      <c r="R2334" s="679">
        <f t="shared" ca="1" si="403"/>
        <v>0</v>
      </c>
      <c r="S2334" s="679">
        <f t="shared" ca="1" si="403"/>
        <v>0</v>
      </c>
      <c r="T2334" s="679">
        <f t="shared" ca="1" si="403"/>
        <v>0</v>
      </c>
      <c r="U2334" s="679">
        <f t="shared" ca="1" si="403"/>
        <v>0</v>
      </c>
      <c r="V2334" s="679">
        <f t="shared" ca="1" si="403"/>
        <v>0</v>
      </c>
      <c r="W2334" s="679">
        <f t="shared" ca="1" si="401"/>
        <v>0</v>
      </c>
      <c r="X2334" s="679">
        <f t="shared" ca="1" si="402"/>
        <v>0</v>
      </c>
      <c r="Y2334" s="679">
        <f t="shared" ca="1" si="402"/>
        <v>0</v>
      </c>
      <c r="Z2334" s="679">
        <f t="shared" ca="1" si="402"/>
        <v>0</v>
      </c>
      <c r="AA2334" t="str">
        <f t="shared" si="396"/>
        <v>ASR_Financial_Report_SHP21Final</v>
      </c>
      <c r="AB2334" s="960">
        <f t="shared" si="397"/>
        <v>44658</v>
      </c>
      <c r="AC2334" t="str">
        <f t="shared" si="398"/>
        <v>Unaudited</v>
      </c>
    </row>
    <row r="2335" spans="1:29" x14ac:dyDescent="0.25">
      <c r="A2335" t="s">
        <v>420</v>
      </c>
      <c r="B2335" t="s">
        <v>1366</v>
      </c>
      <c r="C2335" t="s">
        <v>1367</v>
      </c>
      <c r="D2335">
        <v>1900</v>
      </c>
      <c r="E2335" s="960">
        <v>1</v>
      </c>
      <c r="F2335" t="s">
        <v>439</v>
      </c>
      <c r="G2335" s="960">
        <v>182</v>
      </c>
      <c r="H2335" t="s">
        <v>385</v>
      </c>
      <c r="I2335" s="940" t="s">
        <v>488</v>
      </c>
      <c r="J2335" s="940" t="s">
        <v>436</v>
      </c>
      <c r="K2335" s="940" t="s">
        <v>436</v>
      </c>
      <c r="L2335" s="940" t="s">
        <v>132</v>
      </c>
      <c r="M2335" s="961" t="s">
        <v>495</v>
      </c>
      <c r="N2335" s="679">
        <f t="shared" ca="1" si="395"/>
        <v>0</v>
      </c>
      <c r="O2335" s="679">
        <f t="shared" ca="1" si="403"/>
        <v>0</v>
      </c>
      <c r="P2335" s="679">
        <f t="shared" ca="1" si="403"/>
        <v>0</v>
      </c>
      <c r="Q2335" s="679">
        <f t="shared" ca="1" si="403"/>
        <v>0</v>
      </c>
      <c r="R2335" s="679">
        <f t="shared" ca="1" si="403"/>
        <v>0</v>
      </c>
      <c r="S2335" s="679">
        <f t="shared" ca="1" si="403"/>
        <v>0</v>
      </c>
      <c r="T2335" s="679">
        <f t="shared" ca="1" si="403"/>
        <v>0</v>
      </c>
      <c r="U2335" s="679">
        <f t="shared" ca="1" si="403"/>
        <v>0</v>
      </c>
      <c r="V2335" s="679">
        <f t="shared" ca="1" si="403"/>
        <v>0</v>
      </c>
      <c r="W2335" s="679">
        <f t="shared" ca="1" si="401"/>
        <v>0</v>
      </c>
      <c r="X2335" s="679">
        <f t="shared" ca="1" si="402"/>
        <v>0</v>
      </c>
      <c r="Y2335" s="679">
        <f t="shared" ca="1" si="402"/>
        <v>0</v>
      </c>
      <c r="Z2335" s="679">
        <f t="shared" ca="1" si="402"/>
        <v>0</v>
      </c>
      <c r="AA2335" t="str">
        <f t="shared" si="396"/>
        <v>ASR_Financial_Report_SHP21Final</v>
      </c>
      <c r="AB2335" s="960">
        <f t="shared" si="397"/>
        <v>44658</v>
      </c>
      <c r="AC2335" t="str">
        <f t="shared" si="398"/>
        <v>Unaudited</v>
      </c>
    </row>
    <row r="2336" spans="1:29" x14ac:dyDescent="0.25">
      <c r="A2336" t="s">
        <v>420</v>
      </c>
      <c r="B2336" t="s">
        <v>1366</v>
      </c>
      <c r="C2336" t="s">
        <v>1367</v>
      </c>
      <c r="D2336">
        <v>1900</v>
      </c>
      <c r="E2336" s="960">
        <v>1</v>
      </c>
      <c r="F2336" t="s">
        <v>439</v>
      </c>
      <c r="G2336" s="960">
        <v>182</v>
      </c>
      <c r="H2336" t="s">
        <v>385</v>
      </c>
      <c r="I2336" s="940" t="s">
        <v>488</v>
      </c>
      <c r="J2336" s="940" t="s">
        <v>436</v>
      </c>
      <c r="K2336" s="940" t="s">
        <v>436</v>
      </c>
      <c r="L2336" s="956" t="s">
        <v>133</v>
      </c>
      <c r="M2336" s="961" t="s">
        <v>496</v>
      </c>
      <c r="N2336" s="679">
        <f t="shared" ca="1" si="395"/>
        <v>0</v>
      </c>
      <c r="O2336" s="679">
        <f ca="1">IF(OR(AND($F2336="PY",O$1&lt;&gt;"Prior Year"),AND($F2336&lt;&gt;"PY",O$1="Prior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"&amp;$H2336&amp;"'!$A$7:$CA$7"),0)+MATCH(O$1,INDIRECT("'MMA Rev-Exp "&amp;$H2336&amp;"'!$D$8:$CA$8"),0)-1)))</f>
        <v>0</v>
      </c>
      <c r="P2336" s="679">
        <f ca="1">IF(OR(AND($F2336="PY",P$1&lt;&gt;"Prior Year"),AND($F2336&lt;&gt;"PY",P$1="Prior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"&amp;$H2336&amp;"'!$A$7:$CA$7"),0)+MATCH(P$1,INDIRECT("'MMA Rev-Exp "&amp;$H2336&amp;"'!$D$8:$CA$8"),0)-1)))</f>
        <v>0</v>
      </c>
      <c r="Q2336" s="679">
        <f ca="1">IF(OR(AND($F2336="PY",Q$1&lt;&gt;"Prior Year"),AND($F2336&lt;&gt;"PY",Q$1="Prior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"&amp;$H2336&amp;"'!$A$7:$CA$7"),0)+MATCH(Q$1,INDIRECT("'MMA Rev-Exp "&amp;$H2336&amp;"'!$D$8:$CA$8"),0)-1)))</f>
        <v>0</v>
      </c>
      <c r="R2336" s="679">
        <f t="shared" ref="O2336:Z2359" ca="1" si="404">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679">
        <f t="shared" ca="1" si="404"/>
        <v>0</v>
      </c>
      <c r="T2336" s="679">
        <f t="shared" ca="1" si="404"/>
        <v>0</v>
      </c>
      <c r="U2336" s="679">
        <f t="shared" ca="1" si="404"/>
        <v>0</v>
      </c>
      <c r="V2336" s="679">
        <f t="shared" ca="1" si="404"/>
        <v>0</v>
      </c>
      <c r="W2336" s="679">
        <f t="shared" ca="1" si="401"/>
        <v>0</v>
      </c>
      <c r="X2336" s="679">
        <f t="shared" ca="1" si="404"/>
        <v>0</v>
      </c>
      <c r="Y2336" s="679">
        <f t="shared" ca="1" si="404"/>
        <v>0</v>
      </c>
      <c r="Z2336" s="679">
        <f t="shared" ca="1" si="404"/>
        <v>0</v>
      </c>
      <c r="AA2336" t="str">
        <f t="shared" si="396"/>
        <v>ASR_Financial_Report_SHP21Final</v>
      </c>
      <c r="AB2336" s="960">
        <f t="shared" si="397"/>
        <v>44658</v>
      </c>
      <c r="AC2336" t="str">
        <f t="shared" si="398"/>
        <v>Unaudited</v>
      </c>
    </row>
    <row r="2337" spans="1:29" x14ac:dyDescent="0.25">
      <c r="A2337" t="s">
        <v>420</v>
      </c>
      <c r="B2337" t="s">
        <v>1366</v>
      </c>
      <c r="C2337" t="s">
        <v>1367</v>
      </c>
      <c r="D2337">
        <v>1900</v>
      </c>
      <c r="E2337" s="960">
        <v>1</v>
      </c>
      <c r="F2337" t="s">
        <v>439</v>
      </c>
      <c r="G2337" s="960">
        <v>182</v>
      </c>
      <c r="H2337" t="s">
        <v>385</v>
      </c>
      <c r="I2337" s="940" t="s">
        <v>489</v>
      </c>
      <c r="J2337" s="940" t="s">
        <v>26</v>
      </c>
      <c r="K2337" s="940" t="s">
        <v>26</v>
      </c>
      <c r="L2337" s="956" t="s">
        <v>269</v>
      </c>
      <c r="M2337" s="961" t="s">
        <v>26</v>
      </c>
      <c r="N2337" s="679">
        <f t="shared" ca="1" si="395"/>
        <v>1034721.1674895076</v>
      </c>
      <c r="O2337" s="679">
        <f t="shared" ca="1" si="404"/>
        <v>0</v>
      </c>
      <c r="P2337" s="679">
        <f t="shared" ca="1" si="404"/>
        <v>0</v>
      </c>
      <c r="Q2337" s="679">
        <f t="shared" ca="1" si="404"/>
        <v>0</v>
      </c>
      <c r="R2337" s="679">
        <f t="shared" ca="1" si="404"/>
        <v>0</v>
      </c>
      <c r="S2337" s="679">
        <f t="shared" ca="1" si="404"/>
        <v>0</v>
      </c>
      <c r="T2337" s="679">
        <f t="shared" ca="1" si="404"/>
        <v>0</v>
      </c>
      <c r="U2337" s="679">
        <f t="shared" ca="1" si="404"/>
        <v>0</v>
      </c>
      <c r="V2337" s="679">
        <f t="shared" ca="1" si="404"/>
        <v>0</v>
      </c>
      <c r="W2337" s="679">
        <f t="shared" ca="1" si="401"/>
        <v>0</v>
      </c>
      <c r="X2337" s="679">
        <f t="shared" ca="1" si="404"/>
        <v>0</v>
      </c>
      <c r="Y2337" s="679">
        <f t="shared" ca="1" si="404"/>
        <v>0</v>
      </c>
      <c r="Z2337" s="679">
        <f t="shared" ca="1" si="404"/>
        <v>0</v>
      </c>
      <c r="AA2337" t="str">
        <f t="shared" si="396"/>
        <v>ASR_Financial_Report_SHP21Final</v>
      </c>
      <c r="AB2337" s="960">
        <f t="shared" si="397"/>
        <v>44658</v>
      </c>
      <c r="AC2337" t="str">
        <f t="shared" si="398"/>
        <v>Unaudited</v>
      </c>
    </row>
    <row r="2338" spans="1:29" x14ac:dyDescent="0.25">
      <c r="A2338" t="s">
        <v>420</v>
      </c>
      <c r="B2338" t="s">
        <v>1366</v>
      </c>
      <c r="C2338" t="s">
        <v>1367</v>
      </c>
      <c r="D2338">
        <v>1900</v>
      </c>
      <c r="E2338" s="960">
        <v>1</v>
      </c>
      <c r="F2338" t="s">
        <v>440</v>
      </c>
      <c r="G2338" s="960">
        <v>274</v>
      </c>
      <c r="H2338" t="s">
        <v>385</v>
      </c>
      <c r="I2338" s="940" t="s">
        <v>432</v>
      </c>
      <c r="J2338" s="940" t="s">
        <v>432</v>
      </c>
      <c r="K2338" s="940" t="s">
        <v>432</v>
      </c>
      <c r="L2338" s="940"/>
      <c r="M2338" s="961" t="s">
        <v>432</v>
      </c>
      <c r="N2338" s="679">
        <f t="shared" ca="1" si="395"/>
        <v>453101.46</v>
      </c>
      <c r="O2338" s="679">
        <f t="shared" ca="1" si="404"/>
        <v>388134.52</v>
      </c>
      <c r="P2338" s="679">
        <f t="shared" ca="1" si="404"/>
        <v>14017.75</v>
      </c>
      <c r="Q2338" s="679">
        <f t="shared" ca="1" si="404"/>
        <v>25077.64</v>
      </c>
      <c r="R2338" s="679">
        <f t="shared" ca="1" si="404"/>
        <v>8757.32</v>
      </c>
      <c r="S2338" s="679">
        <f t="shared" ca="1" si="404"/>
        <v>7476.84</v>
      </c>
      <c r="T2338" s="679">
        <f t="shared" ca="1" si="404"/>
        <v>4550</v>
      </c>
      <c r="U2338" s="679">
        <f t="shared" ca="1" si="404"/>
        <v>69.97</v>
      </c>
      <c r="V2338" s="679">
        <f t="shared" ca="1" si="404"/>
        <v>803.97</v>
      </c>
      <c r="W2338" s="679">
        <f t="shared" ca="1" si="401"/>
        <v>199</v>
      </c>
      <c r="X2338" s="679">
        <f t="shared" ca="1" si="404"/>
        <v>3283.45</v>
      </c>
      <c r="Y2338" s="679">
        <f t="shared" ca="1" si="404"/>
        <v>731</v>
      </c>
      <c r="Z2338" s="679">
        <f t="shared" ca="1" si="404"/>
        <v>0</v>
      </c>
      <c r="AA2338" t="str">
        <f t="shared" si="396"/>
        <v>ASR_Financial_Report_SHP21Final</v>
      </c>
      <c r="AB2338" s="960">
        <f t="shared" si="397"/>
        <v>44658</v>
      </c>
      <c r="AC2338" t="str">
        <f t="shared" si="398"/>
        <v>Unaudited</v>
      </c>
    </row>
    <row r="2339" spans="1:29" x14ac:dyDescent="0.25">
      <c r="A2339" t="s">
        <v>420</v>
      </c>
      <c r="B2339" t="s">
        <v>1366</v>
      </c>
      <c r="C2339" t="s">
        <v>1367</v>
      </c>
      <c r="D2339">
        <v>1900</v>
      </c>
      <c r="E2339" s="960">
        <v>1</v>
      </c>
      <c r="F2339" t="s">
        <v>440</v>
      </c>
      <c r="G2339" s="960">
        <v>274</v>
      </c>
      <c r="H2339" t="s">
        <v>385</v>
      </c>
      <c r="I2339" s="961" t="s">
        <v>487</v>
      </c>
      <c r="J2339" s="961" t="s">
        <v>12</v>
      </c>
      <c r="K2339" s="961" t="s">
        <v>12</v>
      </c>
      <c r="L2339" s="940">
        <v>1.1000000000000001</v>
      </c>
      <c r="M2339" s="961" t="s">
        <v>12</v>
      </c>
      <c r="N2339" s="679">
        <f t="shared" ca="1" si="395"/>
        <v>114279730.23999999</v>
      </c>
      <c r="O2339" s="679">
        <f t="shared" ca="1" si="404"/>
        <v>64629134.299999997</v>
      </c>
      <c r="P2339" s="679">
        <f t="shared" ca="1" si="404"/>
        <v>6447543.4400000004</v>
      </c>
      <c r="Q2339" s="679">
        <f t="shared" ca="1" si="404"/>
        <v>19592880.989999998</v>
      </c>
      <c r="R2339" s="679">
        <f t="shared" ca="1" si="404"/>
        <v>10971164.52</v>
      </c>
      <c r="S2339" s="679">
        <f t="shared" ca="1" si="404"/>
        <v>1411511.39</v>
      </c>
      <c r="T2339" s="679">
        <f t="shared" ca="1" si="404"/>
        <v>1533757.91</v>
      </c>
      <c r="U2339" s="679">
        <f t="shared" ca="1" si="404"/>
        <v>14107.31</v>
      </c>
      <c r="V2339" s="679">
        <f t="shared" ca="1" si="404"/>
        <v>2626660.4300000002</v>
      </c>
      <c r="W2339" s="679">
        <f t="shared" ca="1" si="401"/>
        <v>4925986.3</v>
      </c>
      <c r="X2339" s="679">
        <f t="shared" ca="1" si="404"/>
        <v>416437.36</v>
      </c>
      <c r="Y2339" s="679">
        <f t="shared" ca="1" si="404"/>
        <v>1710546.29</v>
      </c>
      <c r="Z2339" s="679">
        <f t="shared" ca="1" si="404"/>
        <v>0</v>
      </c>
      <c r="AA2339" t="str">
        <f t="shared" si="396"/>
        <v>ASR_Financial_Report_SHP21Final</v>
      </c>
      <c r="AB2339" s="960">
        <f t="shared" si="397"/>
        <v>44658</v>
      </c>
      <c r="AC2339" t="str">
        <f t="shared" si="398"/>
        <v>Unaudited</v>
      </c>
    </row>
    <row r="2340" spans="1:29" x14ac:dyDescent="0.25">
      <c r="A2340" t="s">
        <v>420</v>
      </c>
      <c r="B2340" t="s">
        <v>1366</v>
      </c>
      <c r="C2340" t="s">
        <v>1367</v>
      </c>
      <c r="D2340">
        <v>1900</v>
      </c>
      <c r="E2340" s="960">
        <v>1</v>
      </c>
      <c r="F2340" t="s">
        <v>440</v>
      </c>
      <c r="G2340" s="960">
        <v>274</v>
      </c>
      <c r="H2340" t="s">
        <v>385</v>
      </c>
      <c r="I2340" s="940" t="s">
        <v>487</v>
      </c>
      <c r="J2340" s="940" t="s">
        <v>12</v>
      </c>
      <c r="K2340" s="940" t="s">
        <v>1309</v>
      </c>
      <c r="L2340" s="940" t="s">
        <v>1300</v>
      </c>
      <c r="M2340" s="961" t="s">
        <v>1309</v>
      </c>
      <c r="N2340" s="679">
        <f t="shared" ca="1" si="395"/>
        <v>997476.20631824445</v>
      </c>
      <c r="O2340" s="679">
        <f t="shared" ca="1" si="404"/>
        <v>510295.58428809908</v>
      </c>
      <c r="P2340" s="679">
        <f t="shared" ca="1" si="404"/>
        <v>0</v>
      </c>
      <c r="Q2340" s="679">
        <f t="shared" ca="1" si="404"/>
        <v>438963.44208747859</v>
      </c>
      <c r="R2340" s="679">
        <f t="shared" ca="1" si="404"/>
        <v>0</v>
      </c>
      <c r="S2340" s="679">
        <f t="shared" ca="1" si="404"/>
        <v>0</v>
      </c>
      <c r="T2340" s="679">
        <f t="shared" ca="1" si="404"/>
        <v>0</v>
      </c>
      <c r="U2340" s="679">
        <f t="shared" ca="1" si="404"/>
        <v>0</v>
      </c>
      <c r="V2340" s="679">
        <f t="shared" ca="1" si="404"/>
        <v>0</v>
      </c>
      <c r="W2340" s="679">
        <f t="shared" ca="1" si="401"/>
        <v>0</v>
      </c>
      <c r="X2340" s="679">
        <f t="shared" ca="1" si="404"/>
        <v>0</v>
      </c>
      <c r="Y2340" s="679">
        <f t="shared" ca="1" si="404"/>
        <v>48217.179942666822</v>
      </c>
      <c r="Z2340" s="679">
        <f t="shared" ca="1" si="404"/>
        <v>0</v>
      </c>
      <c r="AA2340" t="str">
        <f t="shared" si="396"/>
        <v>ASR_Financial_Report_SHP21Final</v>
      </c>
      <c r="AB2340" s="960">
        <f t="shared" si="397"/>
        <v>44658</v>
      </c>
      <c r="AC2340" t="str">
        <f t="shared" si="398"/>
        <v>Unaudited</v>
      </c>
    </row>
    <row r="2341" spans="1:29" x14ac:dyDescent="0.25">
      <c r="A2341" t="s">
        <v>420</v>
      </c>
      <c r="B2341" t="s">
        <v>1366</v>
      </c>
      <c r="C2341" t="s">
        <v>1367</v>
      </c>
      <c r="D2341">
        <v>1900</v>
      </c>
      <c r="E2341" s="960">
        <v>1</v>
      </c>
      <c r="F2341" t="s">
        <v>440</v>
      </c>
      <c r="G2341" s="960">
        <v>274</v>
      </c>
      <c r="H2341" t="s">
        <v>385</v>
      </c>
      <c r="I2341" s="940" t="s">
        <v>487</v>
      </c>
      <c r="J2341" s="940" t="s">
        <v>490</v>
      </c>
      <c r="K2341" s="940" t="s">
        <v>491</v>
      </c>
      <c r="L2341" s="940" t="s">
        <v>63</v>
      </c>
      <c r="M2341" s="961" t="s">
        <v>343</v>
      </c>
      <c r="N2341" s="679">
        <f t="shared" ca="1" si="395"/>
        <v>0</v>
      </c>
      <c r="O2341" s="679">
        <f t="shared" ca="1" si="404"/>
        <v>0</v>
      </c>
      <c r="P2341" s="679">
        <f t="shared" ca="1" si="404"/>
        <v>0</v>
      </c>
      <c r="Q2341" s="679">
        <f t="shared" ca="1" si="404"/>
        <v>0</v>
      </c>
      <c r="R2341" s="679">
        <f t="shared" ca="1" si="404"/>
        <v>0</v>
      </c>
      <c r="S2341" s="679">
        <f t="shared" ca="1" si="404"/>
        <v>0</v>
      </c>
      <c r="T2341" s="679">
        <f t="shared" ca="1" si="404"/>
        <v>0</v>
      </c>
      <c r="U2341" s="679">
        <f t="shared" ca="1" si="404"/>
        <v>0</v>
      </c>
      <c r="V2341" s="679">
        <f t="shared" ca="1" si="404"/>
        <v>0</v>
      </c>
      <c r="W2341" s="679">
        <f t="shared" ca="1" si="401"/>
        <v>0</v>
      </c>
      <c r="X2341" s="679">
        <f t="shared" ca="1" si="404"/>
        <v>0</v>
      </c>
      <c r="Y2341" s="679">
        <f t="shared" ca="1" si="404"/>
        <v>0</v>
      </c>
      <c r="Z2341" s="679">
        <f t="shared" ca="1" si="404"/>
        <v>0</v>
      </c>
      <c r="AA2341" t="str">
        <f t="shared" si="396"/>
        <v>ASR_Financial_Report_SHP21Final</v>
      </c>
      <c r="AB2341" s="960">
        <f t="shared" si="397"/>
        <v>44658</v>
      </c>
      <c r="AC2341" t="str">
        <f t="shared" si="398"/>
        <v>Unaudited</v>
      </c>
    </row>
    <row r="2342" spans="1:29" x14ac:dyDescent="0.25">
      <c r="A2342" t="s">
        <v>420</v>
      </c>
      <c r="B2342" t="s">
        <v>1366</v>
      </c>
      <c r="C2342" t="s">
        <v>1367</v>
      </c>
      <c r="D2342">
        <v>1900</v>
      </c>
      <c r="E2342" s="960">
        <v>1</v>
      </c>
      <c r="F2342" t="s">
        <v>440</v>
      </c>
      <c r="G2342" s="960">
        <v>274</v>
      </c>
      <c r="H2342" t="s">
        <v>385</v>
      </c>
      <c r="I2342" s="940" t="s">
        <v>487</v>
      </c>
      <c r="J2342" s="940" t="s">
        <v>490</v>
      </c>
      <c r="K2342" s="940" t="s">
        <v>1000</v>
      </c>
      <c r="L2342" s="940" t="s">
        <v>896</v>
      </c>
      <c r="M2342" s="961" t="s">
        <v>897</v>
      </c>
      <c r="N2342" s="679">
        <f t="shared" ca="1" si="395"/>
        <v>2794817.9779677177</v>
      </c>
      <c r="O2342" s="679">
        <f t="shared" ca="1" si="404"/>
        <v>2787802.0179677177</v>
      </c>
      <c r="P2342" s="679">
        <f t="shared" ca="1" si="404"/>
        <v>0</v>
      </c>
      <c r="Q2342" s="679">
        <f t="shared" ca="1" si="404"/>
        <v>0</v>
      </c>
      <c r="R2342" s="679">
        <f t="shared" ca="1" si="404"/>
        <v>0</v>
      </c>
      <c r="S2342" s="679">
        <f t="shared" ca="1" si="404"/>
        <v>7015.96</v>
      </c>
      <c r="T2342" s="679">
        <f t="shared" ca="1" si="404"/>
        <v>0</v>
      </c>
      <c r="U2342" s="679">
        <f t="shared" ca="1" si="404"/>
        <v>0</v>
      </c>
      <c r="V2342" s="679">
        <f t="shared" ca="1" si="404"/>
        <v>0</v>
      </c>
      <c r="W2342" s="679">
        <f t="shared" ca="1" si="401"/>
        <v>0</v>
      </c>
      <c r="X2342" s="679">
        <f t="shared" ca="1" si="404"/>
        <v>0</v>
      </c>
      <c r="Y2342" s="679">
        <f t="shared" ca="1" si="404"/>
        <v>0</v>
      </c>
      <c r="Z2342" s="679">
        <f t="shared" ca="1" si="404"/>
        <v>0</v>
      </c>
      <c r="AA2342" t="str">
        <f t="shared" si="396"/>
        <v>ASR_Financial_Report_SHP21Final</v>
      </c>
      <c r="AB2342" s="960">
        <f t="shared" si="397"/>
        <v>44658</v>
      </c>
      <c r="AC2342" t="str">
        <f t="shared" si="398"/>
        <v>Unaudited</v>
      </c>
    </row>
    <row r="2343" spans="1:29" x14ac:dyDescent="0.25">
      <c r="A2343" t="s">
        <v>420</v>
      </c>
      <c r="B2343" t="s">
        <v>1366</v>
      </c>
      <c r="C2343" t="s">
        <v>1367</v>
      </c>
      <c r="D2343">
        <v>1900</v>
      </c>
      <c r="E2343" s="960">
        <v>1</v>
      </c>
      <c r="F2343" t="s">
        <v>440</v>
      </c>
      <c r="G2343" s="960">
        <v>274</v>
      </c>
      <c r="H2343" t="s">
        <v>385</v>
      </c>
      <c r="I2343" s="961" t="s">
        <v>487</v>
      </c>
      <c r="J2343" s="961" t="s">
        <v>13</v>
      </c>
      <c r="K2343" s="961" t="s">
        <v>492</v>
      </c>
      <c r="L2343" s="940" t="s">
        <v>94</v>
      </c>
      <c r="M2343" s="961" t="s">
        <v>146</v>
      </c>
      <c r="N2343" s="679">
        <f t="shared" ca="1" si="395"/>
        <v>0</v>
      </c>
      <c r="O2343" s="679">
        <f t="shared" ca="1" si="404"/>
        <v>0</v>
      </c>
      <c r="P2343" s="679">
        <f t="shared" ca="1" si="404"/>
        <v>0</v>
      </c>
      <c r="Q2343" s="679">
        <f t="shared" ca="1" si="404"/>
        <v>0</v>
      </c>
      <c r="R2343" s="679">
        <f t="shared" ca="1" si="404"/>
        <v>0</v>
      </c>
      <c r="S2343" s="679">
        <f t="shared" ca="1" si="404"/>
        <v>0</v>
      </c>
      <c r="T2343" s="679">
        <f t="shared" ca="1" si="404"/>
        <v>0</v>
      </c>
      <c r="U2343" s="679">
        <f t="shared" ca="1" si="404"/>
        <v>0</v>
      </c>
      <c r="V2343" s="679">
        <f t="shared" ca="1" si="404"/>
        <v>0</v>
      </c>
      <c r="W2343" s="679">
        <f t="shared" ca="1" si="401"/>
        <v>0</v>
      </c>
      <c r="X2343" s="679">
        <f t="shared" ca="1" si="404"/>
        <v>0</v>
      </c>
      <c r="Y2343" s="679">
        <f t="shared" ca="1" si="404"/>
        <v>0</v>
      </c>
      <c r="Z2343" s="679">
        <f t="shared" ca="1" si="404"/>
        <v>0</v>
      </c>
      <c r="AA2343" t="str">
        <f t="shared" si="396"/>
        <v>ASR_Financial_Report_SHP21Final</v>
      </c>
      <c r="AB2343" s="960">
        <f t="shared" si="397"/>
        <v>44658</v>
      </c>
      <c r="AC2343" t="str">
        <f t="shared" si="398"/>
        <v>Unaudited</v>
      </c>
    </row>
    <row r="2344" spans="1:29" x14ac:dyDescent="0.25">
      <c r="A2344" t="s">
        <v>420</v>
      </c>
      <c r="B2344" t="s">
        <v>1366</v>
      </c>
      <c r="C2344" t="s">
        <v>1367</v>
      </c>
      <c r="D2344">
        <v>1900</v>
      </c>
      <c r="E2344" s="960">
        <v>1</v>
      </c>
      <c r="F2344" t="s">
        <v>440</v>
      </c>
      <c r="G2344" s="960">
        <v>274</v>
      </c>
      <c r="H2344" t="s">
        <v>385</v>
      </c>
      <c r="I2344" s="961" t="s">
        <v>487</v>
      </c>
      <c r="J2344" s="961" t="s">
        <v>13</v>
      </c>
      <c r="K2344" s="961" t="s">
        <v>13</v>
      </c>
      <c r="L2344" s="940" t="s">
        <v>35</v>
      </c>
      <c r="M2344" s="961" t="s">
        <v>13</v>
      </c>
      <c r="N2344" s="679">
        <f t="shared" ca="1" si="395"/>
        <v>866509.90600743913</v>
      </c>
      <c r="O2344" s="679">
        <f t="shared" ca="1" si="404"/>
        <v>695140.71555842354</v>
      </c>
      <c r="P2344" s="679">
        <f t="shared" ca="1" si="404"/>
        <v>0</v>
      </c>
      <c r="Q2344" s="679">
        <f t="shared" ca="1" si="404"/>
        <v>43215.890449015635</v>
      </c>
      <c r="R2344" s="679">
        <f t="shared" ca="1" si="404"/>
        <v>0</v>
      </c>
      <c r="S2344" s="679">
        <f t="shared" ca="1" si="404"/>
        <v>0</v>
      </c>
      <c r="T2344" s="679">
        <f t="shared" ca="1" si="404"/>
        <v>0</v>
      </c>
      <c r="U2344" s="679">
        <f t="shared" ca="1" si="404"/>
        <v>0</v>
      </c>
      <c r="V2344" s="679">
        <f t="shared" ca="1" si="404"/>
        <v>0</v>
      </c>
      <c r="W2344" s="679">
        <f t="shared" ca="1" si="401"/>
        <v>0</v>
      </c>
      <c r="X2344" s="679">
        <f t="shared" ca="1" si="404"/>
        <v>128153.29999999997</v>
      </c>
      <c r="Y2344" s="679">
        <f t="shared" ca="1" si="404"/>
        <v>0</v>
      </c>
      <c r="Z2344" s="679">
        <f t="shared" ca="1" si="404"/>
        <v>0</v>
      </c>
      <c r="AA2344" t="str">
        <f t="shared" si="396"/>
        <v>ASR_Financial_Report_SHP21Final</v>
      </c>
      <c r="AB2344" s="960">
        <f t="shared" si="397"/>
        <v>44658</v>
      </c>
      <c r="AC2344" t="str">
        <f t="shared" si="398"/>
        <v>Unaudited</v>
      </c>
    </row>
    <row r="2345" spans="1:29" x14ac:dyDescent="0.25">
      <c r="A2345" t="s">
        <v>420</v>
      </c>
      <c r="B2345" t="s">
        <v>1366</v>
      </c>
      <c r="C2345" t="s">
        <v>1367</v>
      </c>
      <c r="D2345">
        <v>1900</v>
      </c>
      <c r="E2345" s="960">
        <v>1</v>
      </c>
      <c r="F2345" t="s">
        <v>440</v>
      </c>
      <c r="G2345" s="960">
        <v>274</v>
      </c>
      <c r="H2345" t="s">
        <v>385</v>
      </c>
      <c r="I2345" s="961" t="s">
        <v>488</v>
      </c>
      <c r="J2345" s="961" t="s">
        <v>444</v>
      </c>
      <c r="K2345" s="961" t="s">
        <v>0</v>
      </c>
      <c r="L2345" s="940">
        <v>2.1</v>
      </c>
      <c r="M2345" s="961" t="s">
        <v>147</v>
      </c>
      <c r="N2345" s="679">
        <f t="shared" ca="1" si="395"/>
        <v>14750573.840000002</v>
      </c>
      <c r="O2345" s="679">
        <f t="shared" ca="1" si="404"/>
        <v>8159190.8800000008</v>
      </c>
      <c r="P2345" s="679">
        <f t="shared" ca="1" si="404"/>
        <v>864979.84</v>
      </c>
      <c r="Q2345" s="679">
        <f t="shared" ca="1" si="404"/>
        <v>3204795.4099999997</v>
      </c>
      <c r="R2345" s="679">
        <f t="shared" ca="1" si="404"/>
        <v>1825480.3900000001</v>
      </c>
      <c r="S2345" s="679">
        <f t="shared" ca="1" si="404"/>
        <v>26202.93</v>
      </c>
      <c r="T2345" s="679">
        <f t="shared" ca="1" si="404"/>
        <v>18752.66</v>
      </c>
      <c r="U2345" s="679">
        <f t="shared" ca="1" si="404"/>
        <v>0</v>
      </c>
      <c r="V2345" s="679">
        <f t="shared" ca="1" si="404"/>
        <v>138878.88</v>
      </c>
      <c r="W2345" s="679">
        <f t="shared" ca="1" si="401"/>
        <v>129555.72</v>
      </c>
      <c r="X2345" s="679">
        <f t="shared" ca="1" si="404"/>
        <v>58249.770000000004</v>
      </c>
      <c r="Y2345" s="679">
        <f t="shared" ca="1" si="404"/>
        <v>324487.36</v>
      </c>
      <c r="Z2345" s="679">
        <f t="shared" ca="1" si="404"/>
        <v>0</v>
      </c>
      <c r="AA2345" t="str">
        <f t="shared" si="396"/>
        <v>ASR_Financial_Report_SHP21Final</v>
      </c>
      <c r="AB2345" s="960">
        <f t="shared" si="397"/>
        <v>44658</v>
      </c>
      <c r="AC2345" t="str">
        <f t="shared" si="398"/>
        <v>Unaudited</v>
      </c>
    </row>
    <row r="2346" spans="1:29" ht="30" x14ac:dyDescent="0.25">
      <c r="A2346" t="s">
        <v>420</v>
      </c>
      <c r="B2346" t="s">
        <v>1366</v>
      </c>
      <c r="C2346" t="s">
        <v>1367</v>
      </c>
      <c r="D2346">
        <v>1900</v>
      </c>
      <c r="E2346" s="960">
        <v>1</v>
      </c>
      <c r="F2346" t="s">
        <v>440</v>
      </c>
      <c r="G2346" s="960">
        <v>274</v>
      </c>
      <c r="H2346" t="s">
        <v>385</v>
      </c>
      <c r="I2346" s="961" t="s">
        <v>488</v>
      </c>
      <c r="J2346" s="961" t="s">
        <v>444</v>
      </c>
      <c r="K2346" s="961" t="s">
        <v>0</v>
      </c>
      <c r="L2346" s="940">
        <v>2.2000000000000002</v>
      </c>
      <c r="M2346" s="961" t="s">
        <v>148</v>
      </c>
      <c r="N2346" s="679">
        <f t="shared" ca="1" si="395"/>
        <v>437511.66714420606</v>
      </c>
      <c r="O2346" s="679">
        <f t="shared" ca="1" si="404"/>
        <v>349946.82973478443</v>
      </c>
      <c r="P2346" s="679">
        <f t="shared" ca="1" si="404"/>
        <v>37098.893412884645</v>
      </c>
      <c r="Q2346" s="679">
        <f t="shared" ca="1" si="404"/>
        <v>28969.813280451996</v>
      </c>
      <c r="R2346" s="679">
        <f t="shared" ca="1" si="404"/>
        <v>16064.627179048417</v>
      </c>
      <c r="S2346" s="679">
        <f t="shared" ca="1" si="404"/>
        <v>-1040.2650189284343</v>
      </c>
      <c r="T2346" s="679">
        <f t="shared" ca="1" si="404"/>
        <v>804.29959448311126</v>
      </c>
      <c r="U2346" s="679">
        <f t="shared" ca="1" si="404"/>
        <v>0</v>
      </c>
      <c r="V2346" s="679">
        <f t="shared" ca="1" si="404"/>
        <v>1222.058152859767</v>
      </c>
      <c r="W2346" s="679">
        <f t="shared" ca="1" si="401"/>
        <v>1140.3122469448163</v>
      </c>
      <c r="X2346" s="679">
        <f t="shared" ca="1" si="404"/>
        <v>935.525675737705</v>
      </c>
      <c r="Y2346" s="679">
        <f t="shared" ca="1" si="404"/>
        <v>2369.5728859396108</v>
      </c>
      <c r="Z2346" s="679">
        <f t="shared" ca="1" si="404"/>
        <v>0</v>
      </c>
      <c r="AA2346" t="str">
        <f t="shared" si="396"/>
        <v>ASR_Financial_Report_SHP21Final</v>
      </c>
      <c r="AB2346" s="960">
        <f t="shared" si="397"/>
        <v>44658</v>
      </c>
      <c r="AC2346" t="str">
        <f t="shared" si="398"/>
        <v>Unaudited</v>
      </c>
    </row>
    <row r="2347" spans="1:29" x14ac:dyDescent="0.25">
      <c r="A2347" t="s">
        <v>420</v>
      </c>
      <c r="B2347" t="s">
        <v>1366</v>
      </c>
      <c r="C2347" t="s">
        <v>1367</v>
      </c>
      <c r="D2347">
        <v>1900</v>
      </c>
      <c r="E2347" s="960">
        <v>1</v>
      </c>
      <c r="F2347" t="s">
        <v>440</v>
      </c>
      <c r="G2347" s="960">
        <v>274</v>
      </c>
      <c r="H2347" t="s">
        <v>385</v>
      </c>
      <c r="I2347" s="961" t="s">
        <v>488</v>
      </c>
      <c r="J2347" s="961" t="s">
        <v>444</v>
      </c>
      <c r="K2347" s="961" t="s">
        <v>0</v>
      </c>
      <c r="L2347" s="956">
        <v>2.2999999999999998</v>
      </c>
      <c r="M2347" s="961" t="s">
        <v>149</v>
      </c>
      <c r="N2347" s="679">
        <f t="shared" ca="1" si="395"/>
        <v>6252664.2599999942</v>
      </c>
      <c r="O2347" s="679">
        <f t="shared" ca="1" si="404"/>
        <v>4803041.1499999901</v>
      </c>
      <c r="P2347" s="679">
        <f t="shared" ca="1" si="404"/>
        <v>421089.97000000102</v>
      </c>
      <c r="Q2347" s="679">
        <f t="shared" ca="1" si="404"/>
        <v>507870.21000000101</v>
      </c>
      <c r="R2347" s="679">
        <f t="shared" ca="1" si="404"/>
        <v>374877.19000000105</v>
      </c>
      <c r="S2347" s="679">
        <f t="shared" ca="1" si="404"/>
        <v>11579.01</v>
      </c>
      <c r="T2347" s="679">
        <f t="shared" ca="1" si="404"/>
        <v>58147.83</v>
      </c>
      <c r="U2347" s="679">
        <f t="shared" ca="1" si="404"/>
        <v>81.150000000000006</v>
      </c>
      <c r="V2347" s="679">
        <f t="shared" ca="1" si="404"/>
        <v>31663.74</v>
      </c>
      <c r="W2347" s="679">
        <f t="shared" ca="1" si="401"/>
        <v>7309.69</v>
      </c>
      <c r="X2347" s="679">
        <f t="shared" ca="1" si="404"/>
        <v>8139.46</v>
      </c>
      <c r="Y2347" s="679">
        <f t="shared" ca="1" si="404"/>
        <v>28864.859999999997</v>
      </c>
      <c r="Z2347" s="679">
        <f t="shared" ca="1" si="404"/>
        <v>0</v>
      </c>
      <c r="AA2347" t="str">
        <f t="shared" si="396"/>
        <v>ASR_Financial_Report_SHP21Final</v>
      </c>
      <c r="AB2347" s="960">
        <f t="shared" si="397"/>
        <v>44658</v>
      </c>
      <c r="AC2347" t="str">
        <f t="shared" si="398"/>
        <v>Unaudited</v>
      </c>
    </row>
    <row r="2348" spans="1:29" x14ac:dyDescent="0.25">
      <c r="A2348" t="s">
        <v>420</v>
      </c>
      <c r="B2348" t="s">
        <v>1366</v>
      </c>
      <c r="C2348" t="s">
        <v>1367</v>
      </c>
      <c r="D2348">
        <v>1900</v>
      </c>
      <c r="E2348" s="960">
        <v>1</v>
      </c>
      <c r="F2348" t="s">
        <v>440</v>
      </c>
      <c r="G2348" s="960">
        <v>274</v>
      </c>
      <c r="H2348" t="s">
        <v>385</v>
      </c>
      <c r="I2348" s="961" t="s">
        <v>488</v>
      </c>
      <c r="J2348" s="961" t="s">
        <v>444</v>
      </c>
      <c r="K2348" s="961" t="s">
        <v>0</v>
      </c>
      <c r="L2348" s="940">
        <v>2.4</v>
      </c>
      <c r="M2348" s="961" t="s">
        <v>150</v>
      </c>
      <c r="N2348" s="679">
        <f t="shared" ca="1" si="395"/>
        <v>5109803.7700000107</v>
      </c>
      <c r="O2348" s="679">
        <f t="shared" ca="1" si="404"/>
        <v>3089363.8300000103</v>
      </c>
      <c r="P2348" s="679">
        <f t="shared" ca="1" si="404"/>
        <v>236930.73</v>
      </c>
      <c r="Q2348" s="679">
        <f t="shared" ca="1" si="404"/>
        <v>1179369.3599999999</v>
      </c>
      <c r="R2348" s="679">
        <f t="shared" ca="1" si="404"/>
        <v>400690.57</v>
      </c>
      <c r="S2348" s="679">
        <f t="shared" ca="1" si="404"/>
        <v>24797.46</v>
      </c>
      <c r="T2348" s="679">
        <f t="shared" ca="1" si="404"/>
        <v>49159.61</v>
      </c>
      <c r="U2348" s="679">
        <f t="shared" ca="1" si="404"/>
        <v>23.55</v>
      </c>
      <c r="V2348" s="679">
        <f t="shared" ca="1" si="404"/>
        <v>52810.64</v>
      </c>
      <c r="W2348" s="679">
        <f t="shared" ca="1" si="401"/>
        <v>23572.49</v>
      </c>
      <c r="X2348" s="679">
        <f t="shared" ca="1" si="404"/>
        <v>6942.92</v>
      </c>
      <c r="Y2348" s="679">
        <f t="shared" ca="1" si="404"/>
        <v>46142.61</v>
      </c>
      <c r="Z2348" s="679">
        <f t="shared" ca="1" si="404"/>
        <v>0</v>
      </c>
      <c r="AA2348" t="str">
        <f t="shared" si="396"/>
        <v>ASR_Financial_Report_SHP21Final</v>
      </c>
      <c r="AB2348" s="960">
        <f t="shared" si="397"/>
        <v>44658</v>
      </c>
      <c r="AC2348" t="str">
        <f t="shared" si="398"/>
        <v>Unaudited</v>
      </c>
    </row>
    <row r="2349" spans="1:29" ht="30" x14ac:dyDescent="0.25">
      <c r="A2349" t="s">
        <v>420</v>
      </c>
      <c r="B2349" t="s">
        <v>1366</v>
      </c>
      <c r="C2349" t="s">
        <v>1367</v>
      </c>
      <c r="D2349">
        <v>1900</v>
      </c>
      <c r="E2349" s="960">
        <v>1</v>
      </c>
      <c r="F2349" t="s">
        <v>440</v>
      </c>
      <c r="G2349" s="960">
        <v>274</v>
      </c>
      <c r="H2349" t="s">
        <v>385</v>
      </c>
      <c r="I2349" s="940" t="s">
        <v>488</v>
      </c>
      <c r="J2349" s="940" t="s">
        <v>444</v>
      </c>
      <c r="K2349" s="940" t="s">
        <v>0</v>
      </c>
      <c r="L2349" s="940">
        <v>2.5</v>
      </c>
      <c r="M2349" s="961" t="s">
        <v>151</v>
      </c>
      <c r="N2349" s="679">
        <f t="shared" ca="1" si="395"/>
        <v>391410.31793297216</v>
      </c>
      <c r="O2349" s="679">
        <f t="shared" ca="1" si="404"/>
        <v>338504.41083614196</v>
      </c>
      <c r="P2349" s="679">
        <f t="shared" ca="1" si="404"/>
        <v>28222.437892623919</v>
      </c>
      <c r="Q2349" s="679">
        <f t="shared" ca="1" si="404"/>
        <v>14727.286381257743</v>
      </c>
      <c r="R2349" s="679">
        <f t="shared" ca="1" si="404"/>
        <v>5043.9549294054295</v>
      </c>
      <c r="S2349" s="679">
        <f t="shared" ca="1" si="404"/>
        <v>-1480.558251565737</v>
      </c>
      <c r="T2349" s="679">
        <f t="shared" ca="1" si="404"/>
        <v>4602.404697628006</v>
      </c>
      <c r="U2349" s="679">
        <f t="shared" ca="1" si="404"/>
        <v>-4.4825338508009347</v>
      </c>
      <c r="V2349" s="679">
        <f t="shared" ca="1" si="404"/>
        <v>737.45793020920962</v>
      </c>
      <c r="W2349" s="679">
        <f t="shared" ca="1" si="401"/>
        <v>267.67887927421606</v>
      </c>
      <c r="X2349" s="679">
        <f t="shared" ca="1" si="404"/>
        <v>242.23192196695112</v>
      </c>
      <c r="Y2349" s="679">
        <f t="shared" ca="1" si="404"/>
        <v>547.49524988121618</v>
      </c>
      <c r="Z2349" s="679">
        <f t="shared" ca="1" si="404"/>
        <v>0</v>
      </c>
      <c r="AA2349" t="str">
        <f t="shared" si="396"/>
        <v>ASR_Financial_Report_SHP21Final</v>
      </c>
      <c r="AB2349" s="960">
        <f t="shared" si="397"/>
        <v>44658</v>
      </c>
      <c r="AC2349" t="str">
        <f t="shared" si="398"/>
        <v>Unaudited</v>
      </c>
    </row>
    <row r="2350" spans="1:29" x14ac:dyDescent="0.25">
      <c r="A2350" t="s">
        <v>420</v>
      </c>
      <c r="B2350" t="s">
        <v>1366</v>
      </c>
      <c r="C2350" t="s">
        <v>1367</v>
      </c>
      <c r="D2350">
        <v>1900</v>
      </c>
      <c r="E2350" s="960">
        <v>1</v>
      </c>
      <c r="F2350" t="s">
        <v>440</v>
      </c>
      <c r="G2350" s="960">
        <v>274</v>
      </c>
      <c r="H2350" t="s">
        <v>385</v>
      </c>
      <c r="I2350" s="961" t="s">
        <v>488</v>
      </c>
      <c r="J2350" s="961" t="s">
        <v>444</v>
      </c>
      <c r="K2350" s="961" t="s">
        <v>0</v>
      </c>
      <c r="L2350" s="940" t="s">
        <v>96</v>
      </c>
      <c r="M2350" s="961" t="s">
        <v>7</v>
      </c>
      <c r="N2350" s="679">
        <f t="shared" ca="1" si="395"/>
        <v>0</v>
      </c>
      <c r="O2350" s="679">
        <f t="shared" ca="1" si="404"/>
        <v>0</v>
      </c>
      <c r="P2350" s="679">
        <f t="shared" ca="1" si="404"/>
        <v>0</v>
      </c>
      <c r="Q2350" s="679">
        <f t="shared" ca="1" si="404"/>
        <v>0</v>
      </c>
      <c r="R2350" s="679">
        <f t="shared" ca="1" si="404"/>
        <v>0</v>
      </c>
      <c r="S2350" s="679">
        <f t="shared" ca="1" si="404"/>
        <v>0</v>
      </c>
      <c r="T2350" s="679">
        <f t="shared" ca="1" si="404"/>
        <v>0</v>
      </c>
      <c r="U2350" s="679">
        <f t="shared" ca="1" si="404"/>
        <v>0</v>
      </c>
      <c r="V2350" s="679">
        <f t="shared" ca="1" si="404"/>
        <v>0</v>
      </c>
      <c r="W2350" s="679">
        <f t="shared" ca="1" si="401"/>
        <v>0</v>
      </c>
      <c r="X2350" s="679">
        <f t="shared" ca="1" si="404"/>
        <v>0</v>
      </c>
      <c r="Y2350" s="679">
        <f t="shared" ca="1" si="404"/>
        <v>0</v>
      </c>
      <c r="Z2350" s="679">
        <f t="shared" ca="1" si="404"/>
        <v>0</v>
      </c>
      <c r="AA2350" t="str">
        <f t="shared" si="396"/>
        <v>ASR_Financial_Report_SHP21Final</v>
      </c>
      <c r="AB2350" s="960">
        <f t="shared" si="397"/>
        <v>44658</v>
      </c>
      <c r="AC2350" t="str">
        <f t="shared" si="398"/>
        <v>Unaudited</v>
      </c>
    </row>
    <row r="2351" spans="1:29" x14ac:dyDescent="0.25">
      <c r="A2351" t="s">
        <v>420</v>
      </c>
      <c r="B2351" t="s">
        <v>1366</v>
      </c>
      <c r="C2351" t="s">
        <v>1367</v>
      </c>
      <c r="D2351">
        <v>1900</v>
      </c>
      <c r="E2351" s="960">
        <v>1</v>
      </c>
      <c r="F2351" t="s">
        <v>440</v>
      </c>
      <c r="G2351" s="960">
        <v>274</v>
      </c>
      <c r="H2351" t="s">
        <v>385</v>
      </c>
      <c r="I2351" s="940" t="s">
        <v>488</v>
      </c>
      <c r="J2351" s="940" t="s">
        <v>444</v>
      </c>
      <c r="K2351" s="940" t="s">
        <v>0</v>
      </c>
      <c r="L2351" s="940" t="s">
        <v>152</v>
      </c>
      <c r="M2351" s="940" t="s">
        <v>451</v>
      </c>
      <c r="N2351" s="679">
        <f t="shared" ca="1" si="395"/>
        <v>0</v>
      </c>
      <c r="O2351" s="679">
        <f t="shared" ca="1" si="404"/>
        <v>0</v>
      </c>
      <c r="P2351" s="679">
        <f t="shared" ca="1" si="404"/>
        <v>0</v>
      </c>
      <c r="Q2351" s="679">
        <f t="shared" ca="1" si="404"/>
        <v>0</v>
      </c>
      <c r="R2351" s="679">
        <f t="shared" ca="1" si="404"/>
        <v>0</v>
      </c>
      <c r="S2351" s="679">
        <f t="shared" ca="1" si="404"/>
        <v>0</v>
      </c>
      <c r="T2351" s="679">
        <f t="shared" ca="1" si="404"/>
        <v>0</v>
      </c>
      <c r="U2351" s="679">
        <f t="shared" ca="1" si="404"/>
        <v>0</v>
      </c>
      <c r="V2351" s="679">
        <f t="shared" ca="1" si="404"/>
        <v>0</v>
      </c>
      <c r="W2351" s="679">
        <f t="shared" ca="1" si="401"/>
        <v>0</v>
      </c>
      <c r="X2351" s="679">
        <f t="shared" ca="1" si="404"/>
        <v>0</v>
      </c>
      <c r="Y2351" s="679">
        <f t="shared" ca="1" si="404"/>
        <v>0</v>
      </c>
      <c r="Z2351" s="679">
        <f t="shared" ca="1" si="404"/>
        <v>0</v>
      </c>
      <c r="AA2351" t="str">
        <f t="shared" si="396"/>
        <v>ASR_Financial_Report_SHP21Final</v>
      </c>
      <c r="AB2351" s="960">
        <f t="shared" si="397"/>
        <v>44658</v>
      </c>
      <c r="AC2351" t="str">
        <f t="shared" si="398"/>
        <v>Unaudited</v>
      </c>
    </row>
    <row r="2352" spans="1:29" x14ac:dyDescent="0.25">
      <c r="A2352" t="s">
        <v>420</v>
      </c>
      <c r="B2352" t="s">
        <v>1366</v>
      </c>
      <c r="C2352" t="s">
        <v>1367</v>
      </c>
      <c r="D2352">
        <v>1900</v>
      </c>
      <c r="E2352" s="960">
        <v>1</v>
      </c>
      <c r="F2352" t="s">
        <v>440</v>
      </c>
      <c r="G2352" s="960">
        <v>274</v>
      </c>
      <c r="H2352" t="s">
        <v>385</v>
      </c>
      <c r="I2352" s="940" t="s">
        <v>488</v>
      </c>
      <c r="J2352" s="940" t="s">
        <v>444</v>
      </c>
      <c r="K2352" s="940" t="s">
        <v>0</v>
      </c>
      <c r="L2352" s="940" t="s">
        <v>898</v>
      </c>
      <c r="M2352" s="961" t="s">
        <v>24</v>
      </c>
      <c r="N2352" s="679">
        <f t="shared" ca="1" si="395"/>
        <v>86965.8</v>
      </c>
      <c r="O2352" s="679">
        <f t="shared" ca="1" si="404"/>
        <v>0</v>
      </c>
      <c r="P2352" s="679">
        <f t="shared" ca="1" si="404"/>
        <v>0</v>
      </c>
      <c r="Q2352" s="679">
        <f t="shared" ca="1" si="404"/>
        <v>86965.8</v>
      </c>
      <c r="R2352" s="679">
        <f t="shared" ca="1" si="404"/>
        <v>0</v>
      </c>
      <c r="S2352" s="679">
        <f t="shared" ca="1" si="404"/>
        <v>0</v>
      </c>
      <c r="T2352" s="679">
        <f t="shared" ca="1" si="404"/>
        <v>0</v>
      </c>
      <c r="U2352" s="679">
        <f t="shared" ca="1" si="404"/>
        <v>0</v>
      </c>
      <c r="V2352" s="679">
        <f t="shared" ca="1" si="404"/>
        <v>0</v>
      </c>
      <c r="W2352" s="679">
        <f t="shared" ca="1" si="401"/>
        <v>0</v>
      </c>
      <c r="X2352" s="679">
        <f t="shared" ca="1" si="404"/>
        <v>0</v>
      </c>
      <c r="Y2352" s="679">
        <f t="shared" ca="1" si="404"/>
        <v>0</v>
      </c>
      <c r="Z2352" s="679">
        <f t="shared" ca="1" si="404"/>
        <v>0</v>
      </c>
      <c r="AA2352" t="str">
        <f t="shared" si="396"/>
        <v>ASR_Financial_Report_SHP21Final</v>
      </c>
      <c r="AB2352" s="960">
        <f t="shared" si="397"/>
        <v>44658</v>
      </c>
      <c r="AC2352" t="str">
        <f t="shared" si="398"/>
        <v>Unaudited</v>
      </c>
    </row>
    <row r="2353" spans="1:29" x14ac:dyDescent="0.25">
      <c r="A2353" t="s">
        <v>420</v>
      </c>
      <c r="B2353" t="s">
        <v>1366</v>
      </c>
      <c r="C2353" t="s">
        <v>1367</v>
      </c>
      <c r="D2353">
        <v>1900</v>
      </c>
      <c r="E2353" s="960">
        <v>1</v>
      </c>
      <c r="F2353" t="s">
        <v>440</v>
      </c>
      <c r="G2353" s="960">
        <v>274</v>
      </c>
      <c r="H2353" t="s">
        <v>385</v>
      </c>
      <c r="I2353" s="940" t="s">
        <v>488</v>
      </c>
      <c r="J2353" s="940" t="s">
        <v>444</v>
      </c>
      <c r="K2353" s="940" t="s">
        <v>53</v>
      </c>
      <c r="L2353" s="940">
        <v>3.1</v>
      </c>
      <c r="M2353" s="961" t="s">
        <v>33</v>
      </c>
      <c r="N2353" s="679">
        <f t="shared" ca="1" si="395"/>
        <v>22890872.899999697</v>
      </c>
      <c r="O2353" s="679">
        <f t="shared" ca="1" si="404"/>
        <v>16373847.7599997</v>
      </c>
      <c r="P2353" s="679">
        <f t="shared" ca="1" si="404"/>
        <v>916230.09</v>
      </c>
      <c r="Q2353" s="679">
        <f t="shared" ca="1" si="404"/>
        <v>3157423.6999999997</v>
      </c>
      <c r="R2353" s="679">
        <f t="shared" ca="1" si="404"/>
        <v>1301761.5599999998</v>
      </c>
      <c r="S2353" s="679">
        <f t="shared" ca="1" si="404"/>
        <v>95843.369999999908</v>
      </c>
      <c r="T2353" s="679">
        <f t="shared" ca="1" si="404"/>
        <v>264892.03999999998</v>
      </c>
      <c r="U2353" s="679">
        <f t="shared" ca="1" si="404"/>
        <v>657.13</v>
      </c>
      <c r="V2353" s="679">
        <f t="shared" ca="1" si="404"/>
        <v>141351.65</v>
      </c>
      <c r="W2353" s="679">
        <f t="shared" ca="1" si="401"/>
        <v>75245.73</v>
      </c>
      <c r="X2353" s="679">
        <f t="shared" ca="1" si="404"/>
        <v>45496.320000000007</v>
      </c>
      <c r="Y2353" s="679">
        <f t="shared" ca="1" si="404"/>
        <v>518123.55</v>
      </c>
      <c r="Z2353" s="679">
        <f t="shared" ca="1" si="404"/>
        <v>0</v>
      </c>
      <c r="AA2353" t="str">
        <f t="shared" si="396"/>
        <v>ASR_Financial_Report_SHP21Final</v>
      </c>
      <c r="AB2353" s="960">
        <f t="shared" si="397"/>
        <v>44658</v>
      </c>
      <c r="AC2353" t="str">
        <f t="shared" si="398"/>
        <v>Unaudited</v>
      </c>
    </row>
    <row r="2354" spans="1:29" x14ac:dyDescent="0.25">
      <c r="A2354" t="s">
        <v>420</v>
      </c>
      <c r="B2354" t="s">
        <v>1366</v>
      </c>
      <c r="C2354" t="s">
        <v>1367</v>
      </c>
      <c r="D2354">
        <v>1900</v>
      </c>
      <c r="E2354" s="960">
        <v>1</v>
      </c>
      <c r="F2354" t="s">
        <v>440</v>
      </c>
      <c r="G2354" s="960">
        <v>274</v>
      </c>
      <c r="H2354" t="s">
        <v>385</v>
      </c>
      <c r="I2354" s="940" t="s">
        <v>488</v>
      </c>
      <c r="J2354" s="940" t="s">
        <v>444</v>
      </c>
      <c r="K2354" s="940" t="s">
        <v>53</v>
      </c>
      <c r="L2354" s="940">
        <v>3.2</v>
      </c>
      <c r="M2354" s="961" t="s">
        <v>34</v>
      </c>
      <c r="N2354" s="679">
        <f t="shared" ca="1" si="395"/>
        <v>36706.110000000008</v>
      </c>
      <c r="O2354" s="679">
        <f t="shared" ca="1" si="404"/>
        <v>30368.3</v>
      </c>
      <c r="P2354" s="679">
        <f t="shared" ca="1" si="404"/>
        <v>1106.01</v>
      </c>
      <c r="Q2354" s="679">
        <f t="shared" ca="1" si="404"/>
        <v>4880.12</v>
      </c>
      <c r="R2354" s="679">
        <f t="shared" ca="1" si="404"/>
        <v>9.16</v>
      </c>
      <c r="S2354" s="679">
        <f t="shared" ca="1" si="404"/>
        <v>231.18</v>
      </c>
      <c r="T2354" s="679">
        <f t="shared" ca="1" si="404"/>
        <v>0</v>
      </c>
      <c r="U2354" s="679">
        <f t="shared" ca="1" si="404"/>
        <v>0</v>
      </c>
      <c r="V2354" s="679">
        <f t="shared" ca="1" si="404"/>
        <v>0</v>
      </c>
      <c r="W2354" s="679">
        <f t="shared" ca="1" si="401"/>
        <v>85.76</v>
      </c>
      <c r="X2354" s="679">
        <f t="shared" ca="1" si="404"/>
        <v>25.58</v>
      </c>
      <c r="Y2354" s="679">
        <f t="shared" ca="1" si="404"/>
        <v>0</v>
      </c>
      <c r="Z2354" s="679">
        <f t="shared" ca="1" si="404"/>
        <v>0</v>
      </c>
      <c r="AA2354" t="str">
        <f t="shared" si="396"/>
        <v>ASR_Financial_Report_SHP21Final</v>
      </c>
      <c r="AB2354" s="960">
        <f t="shared" si="397"/>
        <v>44658</v>
      </c>
      <c r="AC2354" t="str">
        <f t="shared" si="398"/>
        <v>Unaudited</v>
      </c>
    </row>
    <row r="2355" spans="1:29" x14ac:dyDescent="0.25">
      <c r="A2355" t="s">
        <v>420</v>
      </c>
      <c r="B2355" t="s">
        <v>1366</v>
      </c>
      <c r="C2355" t="s">
        <v>1367</v>
      </c>
      <c r="D2355">
        <v>1900</v>
      </c>
      <c r="E2355" s="960">
        <v>1</v>
      </c>
      <c r="F2355" t="s">
        <v>440</v>
      </c>
      <c r="G2355" s="960">
        <v>274</v>
      </c>
      <c r="H2355" t="s">
        <v>385</v>
      </c>
      <c r="I2355" s="940" t="s">
        <v>488</v>
      </c>
      <c r="J2355" s="940" t="s">
        <v>444</v>
      </c>
      <c r="K2355" s="940" t="s">
        <v>53</v>
      </c>
      <c r="L2355" s="946">
        <v>3.3</v>
      </c>
      <c r="M2355" s="962" t="s">
        <v>54</v>
      </c>
      <c r="N2355" s="679">
        <f t="shared" ca="1" si="395"/>
        <v>391637.58000000007</v>
      </c>
      <c r="O2355" s="679">
        <f t="shared" ca="1" si="404"/>
        <v>353069.96</v>
      </c>
      <c r="P2355" s="679">
        <f t="shared" ca="1" si="404"/>
        <v>10234.449999999999</v>
      </c>
      <c r="Q2355" s="679">
        <f t="shared" ca="1" si="404"/>
        <v>17155.329999999998</v>
      </c>
      <c r="R2355" s="679">
        <f t="shared" ca="1" si="404"/>
        <v>6283.8</v>
      </c>
      <c r="S2355" s="679">
        <f t="shared" ca="1" si="404"/>
        <v>1278.8399999999999</v>
      </c>
      <c r="T2355" s="679">
        <f t="shared" ca="1" si="404"/>
        <v>1080.3399999999999</v>
      </c>
      <c r="U2355" s="679">
        <f t="shared" ca="1" si="404"/>
        <v>51</v>
      </c>
      <c r="V2355" s="679">
        <f t="shared" ca="1" si="404"/>
        <v>2048.4899999999998</v>
      </c>
      <c r="W2355" s="679">
        <f t="shared" ca="1" si="401"/>
        <v>0</v>
      </c>
      <c r="X2355" s="679">
        <f t="shared" ca="1" si="404"/>
        <v>0</v>
      </c>
      <c r="Y2355" s="679">
        <f t="shared" ca="1" si="404"/>
        <v>435.37</v>
      </c>
      <c r="Z2355" s="679">
        <f t="shared" ca="1" si="404"/>
        <v>0</v>
      </c>
      <c r="AA2355" t="str">
        <f t="shared" si="396"/>
        <v>ASR_Financial_Report_SHP21Final</v>
      </c>
      <c r="AB2355" s="960">
        <f t="shared" si="397"/>
        <v>44658</v>
      </c>
      <c r="AC2355" t="str">
        <f t="shared" si="398"/>
        <v>Unaudited</v>
      </c>
    </row>
    <row r="2356" spans="1:29" x14ac:dyDescent="0.25">
      <c r="A2356" t="s">
        <v>420</v>
      </c>
      <c r="B2356" t="s">
        <v>1366</v>
      </c>
      <c r="C2356" t="s">
        <v>1367</v>
      </c>
      <c r="D2356">
        <v>1900</v>
      </c>
      <c r="E2356" s="960">
        <v>1</v>
      </c>
      <c r="F2356" t="s">
        <v>440</v>
      </c>
      <c r="G2356" s="960">
        <v>274</v>
      </c>
      <c r="H2356" t="s">
        <v>385</v>
      </c>
      <c r="I2356" s="940" t="s">
        <v>488</v>
      </c>
      <c r="J2356" s="940" t="s">
        <v>444</v>
      </c>
      <c r="K2356" s="940" t="s">
        <v>53</v>
      </c>
      <c r="L2356" s="940" t="s">
        <v>44</v>
      </c>
      <c r="M2356" s="961" t="s">
        <v>153</v>
      </c>
      <c r="N2356" s="679">
        <f t="shared" ca="1" si="395"/>
        <v>0</v>
      </c>
      <c r="O2356" s="679">
        <f t="shared" ca="1" si="404"/>
        <v>0</v>
      </c>
      <c r="P2356" s="679">
        <f t="shared" ca="1" si="404"/>
        <v>0</v>
      </c>
      <c r="Q2356" s="679">
        <f t="shared" ca="1" si="404"/>
        <v>0</v>
      </c>
      <c r="R2356" s="679">
        <f t="shared" ca="1" si="404"/>
        <v>0</v>
      </c>
      <c r="S2356" s="679">
        <f t="shared" ca="1" si="404"/>
        <v>0</v>
      </c>
      <c r="T2356" s="679">
        <f t="shared" ca="1" si="404"/>
        <v>0</v>
      </c>
      <c r="U2356" s="679">
        <f t="shared" ca="1" si="404"/>
        <v>0</v>
      </c>
      <c r="V2356" s="679">
        <f t="shared" ca="1" si="404"/>
        <v>0</v>
      </c>
      <c r="W2356" s="679">
        <f t="shared" ca="1" si="401"/>
        <v>0</v>
      </c>
      <c r="X2356" s="679">
        <f t="shared" ca="1" si="404"/>
        <v>0</v>
      </c>
      <c r="Y2356" s="679">
        <f t="shared" ca="1" si="404"/>
        <v>0</v>
      </c>
      <c r="Z2356" s="679">
        <f t="shared" ca="1" si="404"/>
        <v>0</v>
      </c>
      <c r="AA2356" t="str">
        <f t="shared" si="396"/>
        <v>ASR_Financial_Report_SHP21Final</v>
      </c>
      <c r="AB2356" s="960">
        <f t="shared" si="397"/>
        <v>44658</v>
      </c>
      <c r="AC2356" t="str">
        <f t="shared" si="398"/>
        <v>Unaudited</v>
      </c>
    </row>
    <row r="2357" spans="1:29" x14ac:dyDescent="0.25">
      <c r="A2357" t="s">
        <v>420</v>
      </c>
      <c r="B2357" t="s">
        <v>1366</v>
      </c>
      <c r="C2357" t="s">
        <v>1367</v>
      </c>
      <c r="D2357">
        <v>1900</v>
      </c>
      <c r="E2357" s="960">
        <v>1</v>
      </c>
      <c r="F2357" t="s">
        <v>440</v>
      </c>
      <c r="G2357" s="960">
        <v>274</v>
      </c>
      <c r="H2357" t="s">
        <v>385</v>
      </c>
      <c r="I2357" s="940" t="s">
        <v>488</v>
      </c>
      <c r="J2357" s="940" t="s">
        <v>444</v>
      </c>
      <c r="K2357" s="940" t="s">
        <v>53</v>
      </c>
      <c r="L2357" s="940" t="s">
        <v>41</v>
      </c>
      <c r="M2357" s="961" t="s">
        <v>52</v>
      </c>
      <c r="N2357" s="679">
        <f t="shared" ca="1" si="395"/>
        <v>7480249.5699759433</v>
      </c>
      <c r="O2357" s="679">
        <f t="shared" ca="1" si="404"/>
        <v>6485736.8499760097</v>
      </c>
      <c r="P2357" s="679">
        <f t="shared" ca="1" si="404"/>
        <v>261824.59999988601</v>
      </c>
      <c r="Q2357" s="679">
        <f t="shared" ca="1" si="404"/>
        <v>452537.25000007998</v>
      </c>
      <c r="R2357" s="679">
        <f t="shared" ca="1" si="404"/>
        <v>167770.36999996702</v>
      </c>
      <c r="S2357" s="679">
        <f t="shared" ca="1" si="404"/>
        <v>58751.850000002298</v>
      </c>
      <c r="T2357" s="679">
        <f t="shared" ca="1" si="404"/>
        <v>11531.8499999996</v>
      </c>
      <c r="U2357" s="679">
        <f t="shared" ca="1" si="404"/>
        <v>618.55999999999904</v>
      </c>
      <c r="V2357" s="679">
        <f t="shared" ca="1" si="404"/>
        <v>14113.139999999599</v>
      </c>
      <c r="W2357" s="679">
        <f t="shared" ca="1" si="401"/>
        <v>2446.46000000002</v>
      </c>
      <c r="X2357" s="679">
        <f t="shared" ca="1" si="404"/>
        <v>6605.2699999997903</v>
      </c>
      <c r="Y2357" s="679">
        <f t="shared" ca="1" si="404"/>
        <v>18313.369999999799</v>
      </c>
      <c r="Z2357" s="679">
        <f t="shared" ca="1" si="404"/>
        <v>0</v>
      </c>
      <c r="AA2357" t="str">
        <f t="shared" si="396"/>
        <v>ASR_Financial_Report_SHP21Final</v>
      </c>
      <c r="AB2357" s="960">
        <f t="shared" si="397"/>
        <v>44658</v>
      </c>
      <c r="AC2357" t="str">
        <f t="shared" si="398"/>
        <v>Unaudited</v>
      </c>
    </row>
    <row r="2358" spans="1:29" x14ac:dyDescent="0.25">
      <c r="A2358" t="s">
        <v>420</v>
      </c>
      <c r="B2358" t="s">
        <v>1366</v>
      </c>
      <c r="C2358" t="s">
        <v>1367</v>
      </c>
      <c r="D2358">
        <v>1900</v>
      </c>
      <c r="E2358" s="960">
        <v>1</v>
      </c>
      <c r="F2358" t="s">
        <v>440</v>
      </c>
      <c r="G2358" s="960">
        <v>274</v>
      </c>
      <c r="H2358" t="s">
        <v>385</v>
      </c>
      <c r="I2358" s="940" t="s">
        <v>488</v>
      </c>
      <c r="J2358" s="940" t="s">
        <v>444</v>
      </c>
      <c r="K2358" s="940" t="s">
        <v>53</v>
      </c>
      <c r="L2358" s="940" t="s">
        <v>42</v>
      </c>
      <c r="M2358" s="961" t="s">
        <v>154</v>
      </c>
      <c r="N2358" s="679">
        <f t="shared" ref="N2358:N2421" ca="1" si="405">IF(OR(AND($F2358="PY",N$1&lt;&gt;"Prior Year"),AND($F2358&lt;&gt;"PY",N$1="Prior Year")),0,INDEX(INDIRECT("'MMA Rev-Exp "&amp;$H2358&amp;"'!$A$1:$CA$200"),IF($J2358="Member Months",MATCH($J2358,INDIRECT("'MMA Rev-Exp "&amp;$H2358&amp;"'!$A$1:$A$200"),0),MATCH($L2358,INDIRECT("'MMA Rev-Exp "&amp;$H2358&amp;"'!$B$1:$B$200"),0)),IF($F2358="PY",MATCH("Prior Year Adjustments",INDIRECT("'MMA Rev-Exp "&amp;$H2358&amp;"'!$A$8:$CA$8"),0),MATCH(IF($F2358="Q1","JANUARY - MARCH (Q1)",IF($F2358="Q2","APRIL - JUNE (Q2)",IF($F2358="Q3","JULY - SEPTEMBER (Q3)",IF($F2358="Q4","OCTOBER - DECEMBER (Q4)",0)))),INDIRECT("'MMA Rev-Exp "&amp;$H2358&amp;"'!$A$7:$CA$7"),0)+MATCH(N$1,INDIRECT("'MMA Rev-Exp "&amp;$H2358&amp;"'!$D$8:$CA$8"),0)-1)))</f>
        <v>809064.22567034431</v>
      </c>
      <c r="O2358" s="679">
        <f t="shared" ca="1" si="404"/>
        <v>718718.2165369211</v>
      </c>
      <c r="P2358" s="679">
        <f t="shared" ca="1" si="404"/>
        <v>39783.402313030645</v>
      </c>
      <c r="Q2358" s="679">
        <f t="shared" ca="1" si="404"/>
        <v>27980.356083348917</v>
      </c>
      <c r="R2358" s="679">
        <f t="shared" ca="1" si="404"/>
        <v>8625.1934297090193</v>
      </c>
      <c r="S2358" s="679">
        <f t="shared" ca="1" si="404"/>
        <v>-3865.6801010814797</v>
      </c>
      <c r="T2358" s="679">
        <f t="shared" ca="1" si="404"/>
        <v>11407.527112298059</v>
      </c>
      <c r="U2358" s="679">
        <f t="shared" ca="1" si="404"/>
        <v>-28.08399460892727</v>
      </c>
      <c r="V2358" s="679">
        <f t="shared" ca="1" si="404"/>
        <v>1262.1387521071306</v>
      </c>
      <c r="W2358" s="679">
        <f t="shared" ca="1" si="401"/>
        <v>663.26415597465609</v>
      </c>
      <c r="X2358" s="679">
        <f t="shared" ca="1" si="404"/>
        <v>731.1085736195048</v>
      </c>
      <c r="Y2358" s="679">
        <f t="shared" ca="1" si="404"/>
        <v>3786.7828090256789</v>
      </c>
      <c r="Z2358" s="679">
        <f t="shared" ca="1" si="404"/>
        <v>0</v>
      </c>
      <c r="AA2358" t="str">
        <f t="shared" si="396"/>
        <v>ASR_Financial_Report_SHP21Final</v>
      </c>
      <c r="AB2358" s="960">
        <f t="shared" si="397"/>
        <v>44658</v>
      </c>
      <c r="AC2358" t="str">
        <f t="shared" si="398"/>
        <v>Unaudited</v>
      </c>
    </row>
    <row r="2359" spans="1:29" x14ac:dyDescent="0.25">
      <c r="A2359" t="s">
        <v>420</v>
      </c>
      <c r="B2359" t="s">
        <v>1366</v>
      </c>
      <c r="C2359" t="s">
        <v>1367</v>
      </c>
      <c r="D2359">
        <v>1900</v>
      </c>
      <c r="E2359" s="960">
        <v>1</v>
      </c>
      <c r="F2359" t="s">
        <v>440</v>
      </c>
      <c r="G2359" s="960">
        <v>274</v>
      </c>
      <c r="H2359" t="s">
        <v>385</v>
      </c>
      <c r="I2359" s="940" t="s">
        <v>488</v>
      </c>
      <c r="J2359" s="940" t="s">
        <v>444</v>
      </c>
      <c r="K2359" s="940" t="s">
        <v>53</v>
      </c>
      <c r="L2359" s="940" t="s">
        <v>43</v>
      </c>
      <c r="M2359" s="961" t="s">
        <v>462</v>
      </c>
      <c r="N2359" s="679">
        <f t="shared" ca="1" si="405"/>
        <v>0</v>
      </c>
      <c r="O2359" s="679">
        <f t="shared" ca="1" si="404"/>
        <v>0</v>
      </c>
      <c r="P2359" s="679">
        <f t="shared" ca="1" si="404"/>
        <v>0</v>
      </c>
      <c r="Q2359" s="679">
        <f t="shared" ca="1" si="404"/>
        <v>0</v>
      </c>
      <c r="R2359" s="679">
        <f t="shared" ca="1" si="404"/>
        <v>0</v>
      </c>
      <c r="S2359" s="679">
        <f t="shared" ca="1" si="404"/>
        <v>0</v>
      </c>
      <c r="T2359" s="679">
        <f t="shared" ref="O2359:Z2382" ca="1" si="406">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679">
        <f t="shared" ca="1" si="406"/>
        <v>0</v>
      </c>
      <c r="V2359" s="679">
        <f t="shared" ca="1" si="406"/>
        <v>0</v>
      </c>
      <c r="W2359" s="679">
        <f t="shared" ca="1" si="401"/>
        <v>0</v>
      </c>
      <c r="X2359" s="679">
        <f t="shared" ca="1" si="406"/>
        <v>0</v>
      </c>
      <c r="Y2359" s="679">
        <f t="shared" ca="1" si="406"/>
        <v>0</v>
      </c>
      <c r="Z2359" s="679">
        <f t="shared" ca="1" si="406"/>
        <v>0</v>
      </c>
      <c r="AA2359" t="str">
        <f t="shared" si="396"/>
        <v>ASR_Financial_Report_SHP21Final</v>
      </c>
      <c r="AB2359" s="960">
        <f t="shared" si="397"/>
        <v>44658</v>
      </c>
      <c r="AC2359" t="str">
        <f t="shared" si="398"/>
        <v>Unaudited</v>
      </c>
    </row>
    <row r="2360" spans="1:29" x14ac:dyDescent="0.25">
      <c r="A2360" t="s">
        <v>420</v>
      </c>
      <c r="B2360" t="s">
        <v>1366</v>
      </c>
      <c r="C2360" t="s">
        <v>1367</v>
      </c>
      <c r="D2360">
        <v>1900</v>
      </c>
      <c r="E2360" s="960">
        <v>1</v>
      </c>
      <c r="F2360" t="s">
        <v>440</v>
      </c>
      <c r="G2360" s="960">
        <v>274</v>
      </c>
      <c r="H2360" t="s">
        <v>385</v>
      </c>
      <c r="I2360" s="940" t="s">
        <v>488</v>
      </c>
      <c r="J2360" s="940" t="s">
        <v>444</v>
      </c>
      <c r="K2360" s="940" t="s">
        <v>901</v>
      </c>
      <c r="L2360" s="940" t="s">
        <v>902</v>
      </c>
      <c r="M2360" s="961" t="s">
        <v>901</v>
      </c>
      <c r="N2360" s="679">
        <f t="shared" ca="1" si="405"/>
        <v>2165655.31</v>
      </c>
      <c r="O2360" s="679">
        <f t="shared" ca="1" si="406"/>
        <v>2006020.44</v>
      </c>
      <c r="P2360" s="679">
        <f t="shared" ca="1" si="406"/>
        <v>102283.51999999999</v>
      </c>
      <c r="Q2360" s="679">
        <f t="shared" ca="1" si="406"/>
        <v>27398.959999999999</v>
      </c>
      <c r="R2360" s="679">
        <f t="shared" ca="1" si="406"/>
        <v>22354.080000000002</v>
      </c>
      <c r="S2360" s="679">
        <f t="shared" ca="1" si="406"/>
        <v>0</v>
      </c>
      <c r="T2360" s="679">
        <f t="shared" ca="1" si="406"/>
        <v>0</v>
      </c>
      <c r="U2360" s="679">
        <f t="shared" ca="1" si="406"/>
        <v>0</v>
      </c>
      <c r="V2360" s="679">
        <f t="shared" ca="1" si="406"/>
        <v>7598.31</v>
      </c>
      <c r="W2360" s="679">
        <f t="shared" ca="1" si="401"/>
        <v>0</v>
      </c>
      <c r="X2360" s="679">
        <f t="shared" ca="1" si="406"/>
        <v>0</v>
      </c>
      <c r="Y2360" s="679">
        <f t="shared" ca="1" si="406"/>
        <v>0</v>
      </c>
      <c r="Z2360" s="679">
        <f t="shared" ca="1" si="406"/>
        <v>0</v>
      </c>
      <c r="AA2360" t="str">
        <f t="shared" si="396"/>
        <v>ASR_Financial_Report_SHP21Final</v>
      </c>
      <c r="AB2360" s="960">
        <f t="shared" si="397"/>
        <v>44658</v>
      </c>
      <c r="AC2360" t="str">
        <f t="shared" si="398"/>
        <v>Unaudited</v>
      </c>
    </row>
    <row r="2361" spans="1:29" x14ac:dyDescent="0.25">
      <c r="A2361" t="s">
        <v>420</v>
      </c>
      <c r="B2361" t="s">
        <v>1366</v>
      </c>
      <c r="C2361" t="s">
        <v>1367</v>
      </c>
      <c r="D2361">
        <v>1900</v>
      </c>
      <c r="E2361" s="960">
        <v>1</v>
      </c>
      <c r="F2361" t="s">
        <v>440</v>
      </c>
      <c r="G2361" s="960">
        <v>274</v>
      </c>
      <c r="H2361" t="s">
        <v>385</v>
      </c>
      <c r="I2361" s="940" t="s">
        <v>488</v>
      </c>
      <c r="J2361" s="940" t="s">
        <v>444</v>
      </c>
      <c r="K2361" s="940" t="s">
        <v>901</v>
      </c>
      <c r="L2361" s="940" t="s">
        <v>903</v>
      </c>
      <c r="M2361" s="961" t="s">
        <v>906</v>
      </c>
      <c r="N2361" s="679">
        <f t="shared" ca="1" si="405"/>
        <v>90880.039910654377</v>
      </c>
      <c r="O2361" s="679">
        <f t="shared" ca="1" si="406"/>
        <v>86038.003484136701</v>
      </c>
      <c r="P2361" s="679">
        <f t="shared" ca="1" si="406"/>
        <v>4386.9293027391959</v>
      </c>
      <c r="Q2361" s="679">
        <f t="shared" ca="1" si="406"/>
        <v>240.99847501851963</v>
      </c>
      <c r="R2361" s="679">
        <f t="shared" ca="1" si="406"/>
        <v>147.27668674652196</v>
      </c>
      <c r="S2361" s="679">
        <f t="shared" ca="1" si="406"/>
        <v>0</v>
      </c>
      <c r="T2361" s="679">
        <f t="shared" ca="1" si="406"/>
        <v>0</v>
      </c>
      <c r="U2361" s="679">
        <f t="shared" ca="1" si="406"/>
        <v>0</v>
      </c>
      <c r="V2361" s="679">
        <f t="shared" ca="1" si="406"/>
        <v>66.83196201342983</v>
      </c>
      <c r="W2361" s="679">
        <f t="shared" ca="1" si="401"/>
        <v>0</v>
      </c>
      <c r="X2361" s="679">
        <f t="shared" ca="1" si="406"/>
        <v>0</v>
      </c>
      <c r="Y2361" s="679">
        <f t="shared" ca="1" si="406"/>
        <v>0</v>
      </c>
      <c r="Z2361" s="679">
        <f t="shared" ca="1" si="406"/>
        <v>0</v>
      </c>
      <c r="AA2361" t="str">
        <f t="shared" si="396"/>
        <v>ASR_Financial_Report_SHP21Final</v>
      </c>
      <c r="AB2361" s="960">
        <f t="shared" si="397"/>
        <v>44658</v>
      </c>
      <c r="AC2361" t="str">
        <f t="shared" si="398"/>
        <v>Unaudited</v>
      </c>
    </row>
    <row r="2362" spans="1:29" x14ac:dyDescent="0.25">
      <c r="A2362" t="s">
        <v>420</v>
      </c>
      <c r="B2362" t="s">
        <v>1366</v>
      </c>
      <c r="C2362" t="s">
        <v>1367</v>
      </c>
      <c r="D2362">
        <v>1900</v>
      </c>
      <c r="E2362" s="960">
        <v>1</v>
      </c>
      <c r="F2362" t="s">
        <v>440</v>
      </c>
      <c r="G2362" s="960">
        <v>274</v>
      </c>
      <c r="H2362" t="s">
        <v>385</v>
      </c>
      <c r="I2362" s="940" t="s">
        <v>488</v>
      </c>
      <c r="J2362" s="940" t="s">
        <v>444</v>
      </c>
      <c r="K2362" s="940" t="s">
        <v>901</v>
      </c>
      <c r="L2362" s="940" t="s">
        <v>904</v>
      </c>
      <c r="M2362" s="961" t="s">
        <v>907</v>
      </c>
      <c r="N2362" s="679">
        <f t="shared" ca="1" si="405"/>
        <v>0</v>
      </c>
      <c r="O2362" s="679">
        <f t="shared" ca="1" si="406"/>
        <v>0</v>
      </c>
      <c r="P2362" s="679">
        <f t="shared" ca="1" si="406"/>
        <v>0</v>
      </c>
      <c r="Q2362" s="679">
        <f t="shared" ca="1" si="406"/>
        <v>0</v>
      </c>
      <c r="R2362" s="679">
        <f t="shared" ca="1" si="406"/>
        <v>0</v>
      </c>
      <c r="S2362" s="679">
        <f t="shared" ca="1" si="406"/>
        <v>0</v>
      </c>
      <c r="T2362" s="679">
        <f t="shared" ca="1" si="406"/>
        <v>0</v>
      </c>
      <c r="U2362" s="679">
        <f t="shared" ca="1" si="406"/>
        <v>0</v>
      </c>
      <c r="V2362" s="679">
        <f t="shared" ca="1" si="406"/>
        <v>0</v>
      </c>
      <c r="W2362" s="679">
        <f t="shared" ca="1" si="401"/>
        <v>0</v>
      </c>
      <c r="X2362" s="679">
        <f t="shared" ca="1" si="406"/>
        <v>0</v>
      </c>
      <c r="Y2362" s="679">
        <f t="shared" ca="1" si="406"/>
        <v>0</v>
      </c>
      <c r="Z2362" s="679">
        <f t="shared" ca="1" si="406"/>
        <v>0</v>
      </c>
      <c r="AA2362" t="str">
        <f t="shared" si="396"/>
        <v>ASR_Financial_Report_SHP21Final</v>
      </c>
      <c r="AB2362" s="960">
        <f t="shared" si="397"/>
        <v>44658</v>
      </c>
      <c r="AC2362" t="str">
        <f t="shared" si="398"/>
        <v>Unaudited</v>
      </c>
    </row>
    <row r="2363" spans="1:29" x14ac:dyDescent="0.25">
      <c r="A2363" t="s">
        <v>420</v>
      </c>
      <c r="B2363" t="s">
        <v>1366</v>
      </c>
      <c r="C2363" t="s">
        <v>1367</v>
      </c>
      <c r="D2363">
        <v>1900</v>
      </c>
      <c r="E2363" s="960">
        <v>1</v>
      </c>
      <c r="F2363" t="s">
        <v>440</v>
      </c>
      <c r="G2363" s="960">
        <v>274</v>
      </c>
      <c r="H2363" t="s">
        <v>385</v>
      </c>
      <c r="I2363" s="940" t="s">
        <v>488</v>
      </c>
      <c r="J2363" s="940" t="s">
        <v>444</v>
      </c>
      <c r="K2363" s="940" t="s">
        <v>445</v>
      </c>
      <c r="L2363" s="940">
        <v>5.0999999999999996</v>
      </c>
      <c r="M2363" s="961" t="s">
        <v>37</v>
      </c>
      <c r="N2363" s="679">
        <f t="shared" ca="1" si="405"/>
        <v>4082758.22</v>
      </c>
      <c r="O2363" s="679">
        <f t="shared" ca="1" si="406"/>
        <v>1799916.48</v>
      </c>
      <c r="P2363" s="679">
        <f t="shared" ca="1" si="406"/>
        <v>1012121.1100000001</v>
      </c>
      <c r="Q2363" s="679">
        <f t="shared" ca="1" si="406"/>
        <v>296104.75</v>
      </c>
      <c r="R2363" s="679">
        <f t="shared" ca="1" si="406"/>
        <v>731048.82000000007</v>
      </c>
      <c r="S2363" s="679">
        <f t="shared" ca="1" si="406"/>
        <v>59741.66</v>
      </c>
      <c r="T2363" s="679">
        <f t="shared" ca="1" si="406"/>
        <v>65431.03</v>
      </c>
      <c r="U2363" s="679">
        <f t="shared" ca="1" si="406"/>
        <v>0</v>
      </c>
      <c r="V2363" s="679">
        <f t="shared" ca="1" si="406"/>
        <v>22366</v>
      </c>
      <c r="W2363" s="679">
        <f t="shared" ca="1" si="401"/>
        <v>1851.0900000000001</v>
      </c>
      <c r="X2363" s="679">
        <f t="shared" ca="1" si="406"/>
        <v>11922.41</v>
      </c>
      <c r="Y2363" s="679">
        <f t="shared" ca="1" si="406"/>
        <v>82254.87</v>
      </c>
      <c r="Z2363" s="679">
        <f t="shared" ca="1" si="406"/>
        <v>0</v>
      </c>
      <c r="AA2363" t="str">
        <f t="shared" si="396"/>
        <v>ASR_Financial_Report_SHP21Final</v>
      </c>
      <c r="AB2363" s="960">
        <f t="shared" si="397"/>
        <v>44658</v>
      </c>
      <c r="AC2363" t="str">
        <f t="shared" si="398"/>
        <v>Unaudited</v>
      </c>
    </row>
    <row r="2364" spans="1:29" ht="30" x14ac:dyDescent="0.25">
      <c r="A2364" t="s">
        <v>420</v>
      </c>
      <c r="B2364" t="s">
        <v>1366</v>
      </c>
      <c r="C2364" t="s">
        <v>1367</v>
      </c>
      <c r="D2364">
        <v>1900</v>
      </c>
      <c r="E2364" s="960">
        <v>1</v>
      </c>
      <c r="F2364" t="s">
        <v>440</v>
      </c>
      <c r="G2364" s="960">
        <v>274</v>
      </c>
      <c r="H2364" t="s">
        <v>385</v>
      </c>
      <c r="I2364" s="940" t="s">
        <v>488</v>
      </c>
      <c r="J2364" s="940" t="s">
        <v>444</v>
      </c>
      <c r="K2364" s="940" t="s">
        <v>445</v>
      </c>
      <c r="L2364" s="940">
        <v>5.2</v>
      </c>
      <c r="M2364" s="961" t="s">
        <v>303</v>
      </c>
      <c r="N2364" s="679">
        <f t="shared" ca="1" si="405"/>
        <v>0</v>
      </c>
      <c r="O2364" s="679">
        <f t="shared" ca="1" si="406"/>
        <v>0</v>
      </c>
      <c r="P2364" s="679">
        <f t="shared" ca="1" si="406"/>
        <v>0</v>
      </c>
      <c r="Q2364" s="679">
        <f t="shared" ca="1" si="406"/>
        <v>0</v>
      </c>
      <c r="R2364" s="679">
        <f t="shared" ca="1" si="406"/>
        <v>0</v>
      </c>
      <c r="S2364" s="679">
        <f t="shared" ca="1" si="406"/>
        <v>0</v>
      </c>
      <c r="T2364" s="679">
        <f t="shared" ca="1" si="406"/>
        <v>0</v>
      </c>
      <c r="U2364" s="679">
        <f t="shared" ca="1" si="406"/>
        <v>0</v>
      </c>
      <c r="V2364" s="679">
        <f t="shared" ca="1" si="406"/>
        <v>0</v>
      </c>
      <c r="W2364" s="679">
        <f t="shared" ca="1" si="401"/>
        <v>0</v>
      </c>
      <c r="X2364" s="679">
        <f t="shared" ca="1" si="406"/>
        <v>0</v>
      </c>
      <c r="Y2364" s="679">
        <f t="shared" ca="1" si="406"/>
        <v>0</v>
      </c>
      <c r="Z2364" s="679">
        <f t="shared" ca="1" si="406"/>
        <v>0</v>
      </c>
      <c r="AA2364" t="str">
        <f t="shared" si="396"/>
        <v>ASR_Financial_Report_SHP21Final</v>
      </c>
      <c r="AB2364" s="960">
        <f t="shared" si="397"/>
        <v>44658</v>
      </c>
      <c r="AC2364" t="str">
        <f t="shared" si="398"/>
        <v>Unaudited</v>
      </c>
    </row>
    <row r="2365" spans="1:29" ht="30" x14ac:dyDescent="0.25">
      <c r="A2365" t="s">
        <v>420</v>
      </c>
      <c r="B2365" t="s">
        <v>1366</v>
      </c>
      <c r="C2365" t="s">
        <v>1367</v>
      </c>
      <c r="D2365">
        <v>1900</v>
      </c>
      <c r="E2365" s="960">
        <v>1</v>
      </c>
      <c r="F2365" t="s">
        <v>440</v>
      </c>
      <c r="G2365" s="960">
        <v>274</v>
      </c>
      <c r="H2365" t="s">
        <v>385</v>
      </c>
      <c r="I2365" s="940" t="s">
        <v>488</v>
      </c>
      <c r="J2365" s="940" t="s">
        <v>444</v>
      </c>
      <c r="K2365" s="940" t="s">
        <v>445</v>
      </c>
      <c r="L2365" s="948">
        <v>5.3</v>
      </c>
      <c r="M2365" s="963" t="s">
        <v>304</v>
      </c>
      <c r="N2365" s="679">
        <f t="shared" ca="1" si="405"/>
        <v>65356.593464843543</v>
      </c>
      <c r="O2365" s="679">
        <f t="shared" ca="1" si="406"/>
        <v>28868.862029486645</v>
      </c>
      <c r="P2365" s="679">
        <f t="shared" ca="1" si="406"/>
        <v>15826.502474940717</v>
      </c>
      <c r="Q2365" s="679">
        <f t="shared" ca="1" si="406"/>
        <v>5145.4784742084366</v>
      </c>
      <c r="R2365" s="679">
        <f t="shared" ca="1" si="406"/>
        <v>12757.245671439572</v>
      </c>
      <c r="S2365" s="679">
        <f t="shared" ca="1" si="406"/>
        <v>1285.6880207889376</v>
      </c>
      <c r="T2365" s="679">
        <f t="shared" ca="1" si="406"/>
        <v>1053.1023931435793</v>
      </c>
      <c r="U2365" s="679">
        <f t="shared" ca="1" si="406"/>
        <v>0</v>
      </c>
      <c r="V2365" s="679">
        <f t="shared" ca="1" si="406"/>
        <v>389.21704672774393</v>
      </c>
      <c r="W2365" s="679">
        <f t="shared" ca="1" si="401"/>
        <v>24.411461723853037</v>
      </c>
      <c r="X2365" s="679">
        <f t="shared" ca="1" si="406"/>
        <v>2.3146034903168653</v>
      </c>
      <c r="Y2365" s="679">
        <f t="shared" ca="1" si="406"/>
        <v>3.7712888937407021</v>
      </c>
      <c r="Z2365" s="679">
        <f t="shared" ca="1" si="406"/>
        <v>0</v>
      </c>
      <c r="AA2365" t="str">
        <f t="shared" si="396"/>
        <v>ASR_Financial_Report_SHP21Final</v>
      </c>
      <c r="AB2365" s="960">
        <f t="shared" si="397"/>
        <v>44658</v>
      </c>
      <c r="AC2365" t="str">
        <f t="shared" si="398"/>
        <v>Unaudited</v>
      </c>
    </row>
    <row r="2366" spans="1:29" x14ac:dyDescent="0.25">
      <c r="A2366" t="s">
        <v>420</v>
      </c>
      <c r="B2366" t="s">
        <v>1366</v>
      </c>
      <c r="C2366" t="s">
        <v>1367</v>
      </c>
      <c r="D2366">
        <v>1900</v>
      </c>
      <c r="E2366" s="960">
        <v>1</v>
      </c>
      <c r="F2366" t="s">
        <v>440</v>
      </c>
      <c r="G2366" s="960">
        <v>274</v>
      </c>
      <c r="H2366" t="s">
        <v>385</v>
      </c>
      <c r="I2366" s="940" t="s">
        <v>488</v>
      </c>
      <c r="J2366" s="940" t="s">
        <v>444</v>
      </c>
      <c r="K2366" s="940" t="s">
        <v>445</v>
      </c>
      <c r="L2366" s="950" t="s">
        <v>82</v>
      </c>
      <c r="M2366" s="964" t="s">
        <v>453</v>
      </c>
      <c r="N2366" s="679">
        <f t="shared" ca="1" si="405"/>
        <v>0</v>
      </c>
      <c r="O2366" s="679">
        <f t="shared" ca="1" si="406"/>
        <v>0</v>
      </c>
      <c r="P2366" s="679">
        <f t="shared" ca="1" si="406"/>
        <v>0</v>
      </c>
      <c r="Q2366" s="679">
        <f t="shared" ca="1" si="406"/>
        <v>0</v>
      </c>
      <c r="R2366" s="679">
        <f t="shared" ca="1" si="406"/>
        <v>0</v>
      </c>
      <c r="S2366" s="679">
        <f t="shared" ca="1" si="406"/>
        <v>0</v>
      </c>
      <c r="T2366" s="679">
        <f t="shared" ca="1" si="406"/>
        <v>0</v>
      </c>
      <c r="U2366" s="679">
        <f t="shared" ca="1" si="406"/>
        <v>0</v>
      </c>
      <c r="V2366" s="679">
        <f t="shared" ca="1" si="406"/>
        <v>0</v>
      </c>
      <c r="W2366" s="679">
        <f t="shared" ca="1" si="401"/>
        <v>0</v>
      </c>
      <c r="X2366" s="679">
        <f t="shared" ca="1" si="406"/>
        <v>0</v>
      </c>
      <c r="Y2366" s="679">
        <f t="shared" ca="1" si="406"/>
        <v>0</v>
      </c>
      <c r="Z2366" s="679">
        <f t="shared" ca="1" si="406"/>
        <v>0</v>
      </c>
      <c r="AA2366" t="str">
        <f t="shared" si="396"/>
        <v>ASR_Financial_Report_SHP21Final</v>
      </c>
      <c r="AB2366" s="960">
        <f t="shared" si="397"/>
        <v>44658</v>
      </c>
      <c r="AC2366" t="str">
        <f t="shared" si="398"/>
        <v>Unaudited</v>
      </c>
    </row>
    <row r="2367" spans="1:29" x14ac:dyDescent="0.25">
      <c r="A2367" t="s">
        <v>420</v>
      </c>
      <c r="B2367" t="s">
        <v>1366</v>
      </c>
      <c r="C2367" t="s">
        <v>1367</v>
      </c>
      <c r="D2367">
        <v>1900</v>
      </c>
      <c r="E2367" s="960">
        <v>1</v>
      </c>
      <c r="F2367" t="s">
        <v>440</v>
      </c>
      <c r="G2367" s="960">
        <v>274</v>
      </c>
      <c r="H2367" t="s">
        <v>385</v>
      </c>
      <c r="I2367" s="961" t="s">
        <v>488</v>
      </c>
      <c r="J2367" s="961" t="s">
        <v>444</v>
      </c>
      <c r="K2367" s="961" t="s">
        <v>446</v>
      </c>
      <c r="L2367" s="940">
        <v>6.1</v>
      </c>
      <c r="M2367" s="961" t="s">
        <v>18</v>
      </c>
      <c r="N2367" s="679">
        <f t="shared" ca="1" si="405"/>
        <v>0</v>
      </c>
      <c r="O2367" s="679">
        <f t="shared" ca="1" si="406"/>
        <v>0</v>
      </c>
      <c r="P2367" s="679">
        <f t="shared" ca="1" si="406"/>
        <v>0</v>
      </c>
      <c r="Q2367" s="679">
        <f t="shared" ca="1" si="406"/>
        <v>0</v>
      </c>
      <c r="R2367" s="679">
        <f t="shared" ca="1" si="406"/>
        <v>0</v>
      </c>
      <c r="S2367" s="679">
        <f t="shared" ca="1" si="406"/>
        <v>0</v>
      </c>
      <c r="T2367" s="679">
        <f t="shared" ca="1" si="406"/>
        <v>0</v>
      </c>
      <c r="U2367" s="679">
        <f t="shared" ca="1" si="406"/>
        <v>0</v>
      </c>
      <c r="V2367" s="679">
        <f t="shared" ca="1" si="406"/>
        <v>0</v>
      </c>
      <c r="W2367" s="679">
        <f t="shared" ca="1" si="401"/>
        <v>0</v>
      </c>
      <c r="X2367" s="679">
        <f t="shared" ca="1" si="406"/>
        <v>0</v>
      </c>
      <c r="Y2367" s="679">
        <f t="shared" ca="1" si="406"/>
        <v>0</v>
      </c>
      <c r="Z2367" s="679">
        <f t="shared" ca="1" si="406"/>
        <v>0</v>
      </c>
      <c r="AA2367" t="str">
        <f t="shared" si="396"/>
        <v>ASR_Financial_Report_SHP21Final</v>
      </c>
      <c r="AB2367" s="960">
        <f t="shared" si="397"/>
        <v>44658</v>
      </c>
      <c r="AC2367" t="str">
        <f t="shared" si="398"/>
        <v>Unaudited</v>
      </c>
    </row>
    <row r="2368" spans="1:29" x14ac:dyDescent="0.25">
      <c r="A2368" t="s">
        <v>420</v>
      </c>
      <c r="B2368" t="s">
        <v>1366</v>
      </c>
      <c r="C2368" t="s">
        <v>1367</v>
      </c>
      <c r="D2368">
        <v>1900</v>
      </c>
      <c r="E2368" s="960">
        <v>1</v>
      </c>
      <c r="F2368" t="s">
        <v>440</v>
      </c>
      <c r="G2368" s="960">
        <v>274</v>
      </c>
      <c r="H2368" t="s">
        <v>385</v>
      </c>
      <c r="I2368" s="940" t="s">
        <v>488</v>
      </c>
      <c r="J2368" s="940" t="s">
        <v>444</v>
      </c>
      <c r="K2368" s="940" t="s">
        <v>446</v>
      </c>
      <c r="L2368" s="940">
        <v>6.2</v>
      </c>
      <c r="M2368" s="965" t="s">
        <v>19</v>
      </c>
      <c r="N2368" s="679">
        <f t="shared" ca="1" si="405"/>
        <v>0</v>
      </c>
      <c r="O2368" s="679">
        <f t="shared" ca="1" si="406"/>
        <v>0</v>
      </c>
      <c r="P2368" s="679">
        <f t="shared" ca="1" si="406"/>
        <v>0</v>
      </c>
      <c r="Q2368" s="679">
        <f t="shared" ca="1" si="406"/>
        <v>0</v>
      </c>
      <c r="R2368" s="679">
        <f t="shared" ca="1" si="406"/>
        <v>0</v>
      </c>
      <c r="S2368" s="679">
        <f t="shared" ca="1" si="406"/>
        <v>0</v>
      </c>
      <c r="T2368" s="679">
        <f t="shared" ca="1" si="406"/>
        <v>0</v>
      </c>
      <c r="U2368" s="679">
        <f t="shared" ca="1" si="406"/>
        <v>0</v>
      </c>
      <c r="V2368" s="679">
        <f t="shared" ca="1" si="406"/>
        <v>0</v>
      </c>
      <c r="W2368" s="679">
        <f t="shared" ca="1" si="401"/>
        <v>0</v>
      </c>
      <c r="X2368" s="679">
        <f t="shared" ca="1" si="406"/>
        <v>0</v>
      </c>
      <c r="Y2368" s="679">
        <f t="shared" ca="1" si="406"/>
        <v>0</v>
      </c>
      <c r="Z2368" s="679">
        <f t="shared" ca="1" si="406"/>
        <v>0</v>
      </c>
      <c r="AA2368" t="str">
        <f t="shared" si="396"/>
        <v>ASR_Financial_Report_SHP21Final</v>
      </c>
      <c r="AB2368" s="960">
        <f t="shared" si="397"/>
        <v>44658</v>
      </c>
      <c r="AC2368" t="str">
        <f t="shared" si="398"/>
        <v>Unaudited</v>
      </c>
    </row>
    <row r="2369" spans="1:29" x14ac:dyDescent="0.25">
      <c r="A2369" t="s">
        <v>420</v>
      </c>
      <c r="B2369" t="s">
        <v>1366</v>
      </c>
      <c r="C2369" t="s">
        <v>1367</v>
      </c>
      <c r="D2369">
        <v>1900</v>
      </c>
      <c r="E2369" s="960">
        <v>1</v>
      </c>
      <c r="F2369" t="s">
        <v>440</v>
      </c>
      <c r="G2369" s="960">
        <v>274</v>
      </c>
      <c r="H2369" t="s">
        <v>385</v>
      </c>
      <c r="I2369" s="940" t="s">
        <v>488</v>
      </c>
      <c r="J2369" s="940" t="s">
        <v>444</v>
      </c>
      <c r="K2369" s="940" t="s">
        <v>446</v>
      </c>
      <c r="L2369" s="940">
        <v>6.3</v>
      </c>
      <c r="M2369" s="965" t="s">
        <v>184</v>
      </c>
      <c r="N2369" s="679">
        <f t="shared" ca="1" si="405"/>
        <v>0</v>
      </c>
      <c r="O2369" s="679">
        <f t="shared" ca="1" si="406"/>
        <v>0</v>
      </c>
      <c r="P2369" s="679">
        <f t="shared" ca="1" si="406"/>
        <v>0</v>
      </c>
      <c r="Q2369" s="679">
        <f t="shared" ca="1" si="406"/>
        <v>0</v>
      </c>
      <c r="R2369" s="679">
        <f t="shared" ca="1" si="406"/>
        <v>0</v>
      </c>
      <c r="S2369" s="679">
        <f t="shared" ca="1" si="406"/>
        <v>0</v>
      </c>
      <c r="T2369" s="679">
        <f t="shared" ca="1" si="406"/>
        <v>0</v>
      </c>
      <c r="U2369" s="679">
        <f t="shared" ca="1" si="406"/>
        <v>0</v>
      </c>
      <c r="V2369" s="679">
        <f t="shared" ca="1" si="406"/>
        <v>0</v>
      </c>
      <c r="W2369" s="679">
        <f t="shared" ca="1" si="401"/>
        <v>0</v>
      </c>
      <c r="X2369" s="679">
        <f t="shared" ca="1" si="406"/>
        <v>0</v>
      </c>
      <c r="Y2369" s="679">
        <f t="shared" ca="1" si="406"/>
        <v>0</v>
      </c>
      <c r="Z2369" s="679">
        <f t="shared" ca="1" si="406"/>
        <v>0</v>
      </c>
      <c r="AA2369" t="str">
        <f t="shared" si="396"/>
        <v>ASR_Financial_Report_SHP21Final</v>
      </c>
      <c r="AB2369" s="960">
        <f t="shared" si="397"/>
        <v>44658</v>
      </c>
      <c r="AC2369" t="str">
        <f t="shared" si="398"/>
        <v>Unaudited</v>
      </c>
    </row>
    <row r="2370" spans="1:29" x14ac:dyDescent="0.25">
      <c r="A2370" t="s">
        <v>420</v>
      </c>
      <c r="B2370" t="s">
        <v>1366</v>
      </c>
      <c r="C2370" t="s">
        <v>1367</v>
      </c>
      <c r="D2370">
        <v>1900</v>
      </c>
      <c r="E2370" s="960">
        <v>1</v>
      </c>
      <c r="F2370" t="s">
        <v>440</v>
      </c>
      <c r="G2370" s="960">
        <v>274</v>
      </c>
      <c r="H2370" t="s">
        <v>385</v>
      </c>
      <c r="I2370" s="940" t="s">
        <v>488</v>
      </c>
      <c r="J2370" s="940" t="s">
        <v>444</v>
      </c>
      <c r="K2370" s="940" t="s">
        <v>446</v>
      </c>
      <c r="L2370" s="940" t="s">
        <v>87</v>
      </c>
      <c r="M2370" s="965" t="s">
        <v>454</v>
      </c>
      <c r="N2370" s="679">
        <f t="shared" ca="1" si="405"/>
        <v>0</v>
      </c>
      <c r="O2370" s="679">
        <f t="shared" ca="1" si="406"/>
        <v>0</v>
      </c>
      <c r="P2370" s="679">
        <f t="shared" ca="1" si="406"/>
        <v>0</v>
      </c>
      <c r="Q2370" s="679">
        <f t="shared" ca="1" si="406"/>
        <v>0</v>
      </c>
      <c r="R2370" s="679">
        <f t="shared" ca="1" si="406"/>
        <v>0</v>
      </c>
      <c r="S2370" s="679">
        <f t="shared" ca="1" si="406"/>
        <v>0</v>
      </c>
      <c r="T2370" s="679">
        <f t="shared" ca="1" si="406"/>
        <v>0</v>
      </c>
      <c r="U2370" s="679">
        <f t="shared" ca="1" si="406"/>
        <v>0</v>
      </c>
      <c r="V2370" s="679">
        <f t="shared" ca="1" si="406"/>
        <v>0</v>
      </c>
      <c r="W2370" s="679">
        <f t="shared" ca="1" si="401"/>
        <v>0</v>
      </c>
      <c r="X2370" s="679">
        <f t="shared" ca="1" si="406"/>
        <v>0</v>
      </c>
      <c r="Y2370" s="679">
        <f t="shared" ca="1" si="406"/>
        <v>0</v>
      </c>
      <c r="Z2370" s="679">
        <f t="shared" ca="1" si="406"/>
        <v>0</v>
      </c>
      <c r="AA2370" t="str">
        <f t="shared" ref="AA2370:AA2433" si="407">file_name</f>
        <v>ASR_Financial_Report_SHP21Final</v>
      </c>
      <c r="AB2370" s="960">
        <f t="shared" ref="AB2370:AB2433" si="408">file_date</f>
        <v>44658</v>
      </c>
      <c r="AC2370" t="str">
        <f t="shared" ref="AC2370:AC2433" si="409">status</f>
        <v>Unaudited</v>
      </c>
    </row>
    <row r="2371" spans="1:29" x14ac:dyDescent="0.25">
      <c r="A2371" t="s">
        <v>420</v>
      </c>
      <c r="B2371" t="s">
        <v>1366</v>
      </c>
      <c r="C2371" t="s">
        <v>1367</v>
      </c>
      <c r="D2371">
        <v>1900</v>
      </c>
      <c r="E2371" s="960">
        <v>1</v>
      </c>
      <c r="F2371" t="s">
        <v>440</v>
      </c>
      <c r="G2371" s="960">
        <v>274</v>
      </c>
      <c r="H2371" t="s">
        <v>385</v>
      </c>
      <c r="I2371" s="940" t="s">
        <v>488</v>
      </c>
      <c r="J2371" s="940" t="s">
        <v>444</v>
      </c>
      <c r="K2371" s="940" t="s">
        <v>447</v>
      </c>
      <c r="L2371" s="940">
        <v>7.1</v>
      </c>
      <c r="M2371" s="965" t="s">
        <v>20</v>
      </c>
      <c r="N2371" s="679">
        <f t="shared" ca="1" si="405"/>
        <v>1227091.8699999999</v>
      </c>
      <c r="O2371" s="679">
        <f t="shared" ca="1" si="406"/>
        <v>383801.26999999996</v>
      </c>
      <c r="P2371" s="679">
        <f t="shared" ca="1" si="406"/>
        <v>72540.48000000001</v>
      </c>
      <c r="Q2371" s="679">
        <f t="shared" ca="1" si="406"/>
        <v>245396.84</v>
      </c>
      <c r="R2371" s="679">
        <f t="shared" ca="1" si="406"/>
        <v>258889.64</v>
      </c>
      <c r="S2371" s="679">
        <f t="shared" ca="1" si="406"/>
        <v>71565</v>
      </c>
      <c r="T2371" s="679">
        <f t="shared" ca="1" si="406"/>
        <v>2268</v>
      </c>
      <c r="U2371" s="679">
        <f t="shared" ca="1" si="406"/>
        <v>470.52</v>
      </c>
      <c r="V2371" s="679">
        <f t="shared" ca="1" si="406"/>
        <v>23056</v>
      </c>
      <c r="W2371" s="679">
        <f t="shared" ca="1" si="401"/>
        <v>25676.69</v>
      </c>
      <c r="X2371" s="679">
        <f t="shared" ca="1" si="406"/>
        <v>107643.17000000001</v>
      </c>
      <c r="Y2371" s="679">
        <f t="shared" ca="1" si="406"/>
        <v>35784.259999999995</v>
      </c>
      <c r="Z2371" s="679">
        <f t="shared" ca="1" si="406"/>
        <v>0</v>
      </c>
      <c r="AA2371" t="str">
        <f t="shared" si="407"/>
        <v>ASR_Financial_Report_SHP21Final</v>
      </c>
      <c r="AB2371" s="960">
        <f t="shared" si="408"/>
        <v>44658</v>
      </c>
      <c r="AC2371" t="str">
        <f t="shared" si="409"/>
        <v>Unaudited</v>
      </c>
    </row>
    <row r="2372" spans="1:29" x14ac:dyDescent="0.25">
      <c r="A2372" t="s">
        <v>420</v>
      </c>
      <c r="B2372" t="s">
        <v>1366</v>
      </c>
      <c r="C2372" t="s">
        <v>1367</v>
      </c>
      <c r="D2372">
        <v>1900</v>
      </c>
      <c r="E2372" s="960">
        <v>1</v>
      </c>
      <c r="F2372" t="s">
        <v>440</v>
      </c>
      <c r="G2372" s="960">
        <v>274</v>
      </c>
      <c r="H2372" t="s">
        <v>385</v>
      </c>
      <c r="I2372" s="940" t="s">
        <v>488</v>
      </c>
      <c r="J2372" s="940" t="s">
        <v>444</v>
      </c>
      <c r="K2372" s="940" t="s">
        <v>447</v>
      </c>
      <c r="L2372" s="940">
        <v>7.2</v>
      </c>
      <c r="M2372" s="965" t="s">
        <v>21</v>
      </c>
      <c r="N2372" s="679">
        <f t="shared" ca="1" si="405"/>
        <v>0</v>
      </c>
      <c r="O2372" s="679">
        <f t="shared" ca="1" si="406"/>
        <v>0</v>
      </c>
      <c r="P2372" s="679">
        <f t="shared" ca="1" si="406"/>
        <v>0</v>
      </c>
      <c r="Q2372" s="679">
        <f t="shared" ca="1" si="406"/>
        <v>0</v>
      </c>
      <c r="R2372" s="679">
        <f t="shared" ca="1" si="406"/>
        <v>0</v>
      </c>
      <c r="S2372" s="679">
        <f t="shared" ca="1" si="406"/>
        <v>0</v>
      </c>
      <c r="T2372" s="679">
        <f t="shared" ca="1" si="406"/>
        <v>0</v>
      </c>
      <c r="U2372" s="679">
        <f t="shared" ca="1" si="406"/>
        <v>0</v>
      </c>
      <c r="V2372" s="679">
        <f t="shared" ca="1" si="406"/>
        <v>0</v>
      </c>
      <c r="W2372" s="679">
        <f t="shared" ca="1" si="401"/>
        <v>0</v>
      </c>
      <c r="X2372" s="679">
        <f t="shared" ca="1" si="406"/>
        <v>0</v>
      </c>
      <c r="Y2372" s="679">
        <f t="shared" ca="1" si="406"/>
        <v>0</v>
      </c>
      <c r="Z2372" s="679">
        <f t="shared" ca="1" si="406"/>
        <v>0</v>
      </c>
      <c r="AA2372" t="str">
        <f t="shared" si="407"/>
        <v>ASR_Financial_Report_SHP21Final</v>
      </c>
      <c r="AB2372" s="960">
        <f t="shared" si="408"/>
        <v>44658</v>
      </c>
      <c r="AC2372" t="str">
        <f t="shared" si="409"/>
        <v>Unaudited</v>
      </c>
    </row>
    <row r="2373" spans="1:29" x14ac:dyDescent="0.25">
      <c r="A2373" t="s">
        <v>420</v>
      </c>
      <c r="B2373" t="s">
        <v>1366</v>
      </c>
      <c r="C2373" t="s">
        <v>1367</v>
      </c>
      <c r="D2373">
        <v>1900</v>
      </c>
      <c r="E2373" s="960">
        <v>1</v>
      </c>
      <c r="F2373" t="s">
        <v>440</v>
      </c>
      <c r="G2373" s="960">
        <v>274</v>
      </c>
      <c r="H2373" t="s">
        <v>385</v>
      </c>
      <c r="I2373" s="940" t="s">
        <v>488</v>
      </c>
      <c r="J2373" s="940" t="s">
        <v>444</v>
      </c>
      <c r="K2373" s="940" t="s">
        <v>447</v>
      </c>
      <c r="L2373" s="940">
        <v>7.3</v>
      </c>
      <c r="M2373" s="965" t="s">
        <v>155</v>
      </c>
      <c r="N2373" s="679">
        <f t="shared" ca="1" si="405"/>
        <v>24303.804670045913</v>
      </c>
      <c r="O2373" s="679">
        <f t="shared" ca="1" si="406"/>
        <v>11548.405138269925</v>
      </c>
      <c r="P2373" s="679">
        <f t="shared" ca="1" si="406"/>
        <v>2084.6697387239778</v>
      </c>
      <c r="Q2373" s="679">
        <f t="shared" ca="1" si="406"/>
        <v>3804.1188971942024</v>
      </c>
      <c r="R2373" s="679">
        <f t="shared" ca="1" si="406"/>
        <v>3958.7592788247498</v>
      </c>
      <c r="S2373" s="679">
        <f t="shared" ca="1" si="406"/>
        <v>-453.6406985303683</v>
      </c>
      <c r="T2373" s="679">
        <f t="shared" ca="1" si="406"/>
        <v>89.224105130146995</v>
      </c>
      <c r="U2373" s="679">
        <f t="shared" ca="1" si="406"/>
        <v>-8.1209901911153679</v>
      </c>
      <c r="V2373" s="679">
        <f t="shared" ca="1" si="406"/>
        <v>355.20022999764677</v>
      </c>
      <c r="W2373" s="679">
        <f t="shared" ca="1" si="401"/>
        <v>469.31756517134687</v>
      </c>
      <c r="X2373" s="679">
        <f t="shared" ca="1" si="406"/>
        <v>1932.7085494986513</v>
      </c>
      <c r="Y2373" s="679">
        <f t="shared" ca="1" si="406"/>
        <v>523.16285595675038</v>
      </c>
      <c r="Z2373" s="679">
        <f t="shared" ca="1" si="406"/>
        <v>0</v>
      </c>
      <c r="AA2373" t="str">
        <f t="shared" si="407"/>
        <v>ASR_Financial_Report_SHP21Final</v>
      </c>
      <c r="AB2373" s="960">
        <f t="shared" si="408"/>
        <v>44658</v>
      </c>
      <c r="AC2373" t="str">
        <f t="shared" si="409"/>
        <v>Unaudited</v>
      </c>
    </row>
    <row r="2374" spans="1:29" x14ac:dyDescent="0.25">
      <c r="A2374" t="s">
        <v>420</v>
      </c>
      <c r="B2374" t="s">
        <v>1366</v>
      </c>
      <c r="C2374" t="s">
        <v>1367</v>
      </c>
      <c r="D2374">
        <v>1900</v>
      </c>
      <c r="E2374" s="960">
        <v>1</v>
      </c>
      <c r="F2374" t="s">
        <v>440</v>
      </c>
      <c r="G2374" s="960">
        <v>274</v>
      </c>
      <c r="H2374" t="s">
        <v>385</v>
      </c>
      <c r="I2374" s="940" t="s">
        <v>488</v>
      </c>
      <c r="J2374" s="940" t="s">
        <v>444</v>
      </c>
      <c r="K2374" s="940" t="s">
        <v>447</v>
      </c>
      <c r="L2374" s="948" t="s">
        <v>91</v>
      </c>
      <c r="M2374" s="963" t="s">
        <v>455</v>
      </c>
      <c r="N2374" s="679">
        <f t="shared" ca="1" si="405"/>
        <v>0</v>
      </c>
      <c r="O2374" s="679">
        <f t="shared" ca="1" si="406"/>
        <v>0</v>
      </c>
      <c r="P2374" s="679">
        <f t="shared" ca="1" si="406"/>
        <v>0</v>
      </c>
      <c r="Q2374" s="679">
        <f t="shared" ca="1" si="406"/>
        <v>0</v>
      </c>
      <c r="R2374" s="679">
        <f t="shared" ca="1" si="406"/>
        <v>0</v>
      </c>
      <c r="S2374" s="679">
        <f t="shared" ca="1" si="406"/>
        <v>0</v>
      </c>
      <c r="T2374" s="679">
        <f t="shared" ca="1" si="406"/>
        <v>0</v>
      </c>
      <c r="U2374" s="679">
        <f t="shared" ca="1" si="406"/>
        <v>0</v>
      </c>
      <c r="V2374" s="679">
        <f t="shared" ca="1" si="406"/>
        <v>0</v>
      </c>
      <c r="W2374" s="679">
        <f t="shared" ca="1" si="401"/>
        <v>0</v>
      </c>
      <c r="X2374" s="679">
        <f t="shared" ca="1" si="406"/>
        <v>0</v>
      </c>
      <c r="Y2374" s="679">
        <f t="shared" ca="1" si="406"/>
        <v>0</v>
      </c>
      <c r="Z2374" s="679">
        <f t="shared" ca="1" si="406"/>
        <v>0</v>
      </c>
      <c r="AA2374" t="str">
        <f t="shared" si="407"/>
        <v>ASR_Financial_Report_SHP21Final</v>
      </c>
      <c r="AB2374" s="960">
        <f t="shared" si="408"/>
        <v>44658</v>
      </c>
      <c r="AC2374" t="str">
        <f t="shared" si="409"/>
        <v>Unaudited</v>
      </c>
    </row>
    <row r="2375" spans="1:29" x14ac:dyDescent="0.25">
      <c r="A2375" t="s">
        <v>420</v>
      </c>
      <c r="B2375" t="s">
        <v>1366</v>
      </c>
      <c r="C2375" t="s">
        <v>1367</v>
      </c>
      <c r="D2375">
        <v>1900</v>
      </c>
      <c r="E2375" s="960">
        <v>1</v>
      </c>
      <c r="F2375" t="s">
        <v>440</v>
      </c>
      <c r="G2375" s="960">
        <v>274</v>
      </c>
      <c r="H2375" t="s">
        <v>385</v>
      </c>
      <c r="I2375" s="965" t="s">
        <v>488</v>
      </c>
      <c r="J2375" s="965" t="s">
        <v>444</v>
      </c>
      <c r="K2375" s="965" t="s">
        <v>448</v>
      </c>
      <c r="L2375" s="940">
        <v>8.1</v>
      </c>
      <c r="M2375" s="965" t="s">
        <v>22</v>
      </c>
      <c r="N2375" s="679">
        <f t="shared" ca="1" si="405"/>
        <v>25004430.320000272</v>
      </c>
      <c r="O2375" s="679">
        <f t="shared" ca="1" si="406"/>
        <v>10175380.9800003</v>
      </c>
      <c r="P2375" s="679">
        <f t="shared" ca="1" si="406"/>
        <v>1962448.82</v>
      </c>
      <c r="Q2375" s="679">
        <f t="shared" ca="1" si="406"/>
        <v>6085393.0799999805</v>
      </c>
      <c r="R2375" s="679">
        <f t="shared" ca="1" si="406"/>
        <v>4375933.0499999896</v>
      </c>
      <c r="S2375" s="679">
        <f t="shared" ca="1" si="406"/>
        <v>1158.06</v>
      </c>
      <c r="T2375" s="679">
        <f t="shared" ca="1" si="406"/>
        <v>322865.56</v>
      </c>
      <c r="U2375" s="679">
        <f t="shared" ca="1" si="406"/>
        <v>55.59</v>
      </c>
      <c r="V2375" s="679">
        <f t="shared" ca="1" si="406"/>
        <v>1225840.28</v>
      </c>
      <c r="W2375" s="679">
        <f t="shared" ca="1" si="401"/>
        <v>246090.48</v>
      </c>
      <c r="X2375" s="679">
        <f t="shared" ca="1" si="406"/>
        <v>1213.26</v>
      </c>
      <c r="Y2375" s="679">
        <f t="shared" ca="1" si="406"/>
        <v>608051.16</v>
      </c>
      <c r="Z2375" s="679">
        <f t="shared" ca="1" si="406"/>
        <v>0</v>
      </c>
      <c r="AA2375" t="str">
        <f t="shared" si="407"/>
        <v>ASR_Financial_Report_SHP21Final</v>
      </c>
      <c r="AB2375" s="960">
        <f t="shared" si="408"/>
        <v>44658</v>
      </c>
      <c r="AC2375" t="str">
        <f t="shared" si="409"/>
        <v>Unaudited</v>
      </c>
    </row>
    <row r="2376" spans="1:29" x14ac:dyDescent="0.25">
      <c r="A2376" t="s">
        <v>420</v>
      </c>
      <c r="B2376" t="s">
        <v>1366</v>
      </c>
      <c r="C2376" t="s">
        <v>1367</v>
      </c>
      <c r="D2376">
        <v>1900</v>
      </c>
      <c r="E2376" s="960">
        <v>1</v>
      </c>
      <c r="F2376" t="s">
        <v>440</v>
      </c>
      <c r="G2376" s="960">
        <v>274</v>
      </c>
      <c r="H2376" t="s">
        <v>385</v>
      </c>
      <c r="I2376" s="940" t="s">
        <v>488</v>
      </c>
      <c r="J2376" s="940" t="s">
        <v>444</v>
      </c>
      <c r="K2376" s="940" t="s">
        <v>448</v>
      </c>
      <c r="L2376" s="946" t="s">
        <v>112</v>
      </c>
      <c r="M2376" s="966" t="s">
        <v>443</v>
      </c>
      <c r="N2376" s="679">
        <f t="shared" ca="1" si="405"/>
        <v>116577.60000000001</v>
      </c>
      <c r="O2376" s="679">
        <f t="shared" ca="1" si="406"/>
        <v>70024.800000000003</v>
      </c>
      <c r="P2376" s="679">
        <f t="shared" ca="1" si="406"/>
        <v>0</v>
      </c>
      <c r="Q2376" s="679">
        <f t="shared" ca="1" si="406"/>
        <v>25819.200000000001</v>
      </c>
      <c r="R2376" s="679">
        <f t="shared" ca="1" si="406"/>
        <v>7824</v>
      </c>
      <c r="S2376" s="679">
        <f t="shared" ca="1" si="406"/>
        <v>0</v>
      </c>
      <c r="T2376" s="679">
        <f t="shared" ca="1" si="406"/>
        <v>0</v>
      </c>
      <c r="U2376" s="679">
        <f t="shared" ca="1" si="406"/>
        <v>0</v>
      </c>
      <c r="V2376" s="679">
        <f t="shared" ca="1" si="406"/>
        <v>12909.6</v>
      </c>
      <c r="W2376" s="679">
        <f t="shared" ca="1" si="401"/>
        <v>0</v>
      </c>
      <c r="X2376" s="679">
        <f t="shared" ca="1" si="406"/>
        <v>0</v>
      </c>
      <c r="Y2376" s="679">
        <f t="shared" ca="1" si="406"/>
        <v>0</v>
      </c>
      <c r="Z2376" s="679">
        <f t="shared" ca="1" si="406"/>
        <v>0</v>
      </c>
      <c r="AA2376" t="str">
        <f t="shared" si="407"/>
        <v>ASR_Financial_Report_SHP21Final</v>
      </c>
      <c r="AB2376" s="960">
        <f t="shared" si="408"/>
        <v>44658</v>
      </c>
      <c r="AC2376" t="str">
        <f t="shared" si="409"/>
        <v>Unaudited</v>
      </c>
    </row>
    <row r="2377" spans="1:29" x14ac:dyDescent="0.25">
      <c r="A2377" t="s">
        <v>420</v>
      </c>
      <c r="B2377" t="s">
        <v>1366</v>
      </c>
      <c r="C2377" t="s">
        <v>1367</v>
      </c>
      <c r="D2377">
        <v>1900</v>
      </c>
      <c r="E2377" s="960">
        <v>1</v>
      </c>
      <c r="F2377" t="s">
        <v>440</v>
      </c>
      <c r="G2377" s="960">
        <v>274</v>
      </c>
      <c r="H2377" t="s">
        <v>385</v>
      </c>
      <c r="I2377" s="940" t="s">
        <v>488</v>
      </c>
      <c r="J2377" s="940" t="s">
        <v>444</v>
      </c>
      <c r="K2377" s="940" t="s">
        <v>448</v>
      </c>
      <c r="L2377" s="946" t="s">
        <v>114</v>
      </c>
      <c r="M2377" s="966" t="s">
        <v>157</v>
      </c>
      <c r="N2377" s="679">
        <f t="shared" ca="1" si="405"/>
        <v>977.54932465382194</v>
      </c>
      <c r="O2377" s="679">
        <f t="shared" ca="1" si="406"/>
        <v>703.95611471709856</v>
      </c>
      <c r="P2377" s="679">
        <f t="shared" ca="1" si="406"/>
        <v>0</v>
      </c>
      <c r="Q2377" s="679">
        <f t="shared" ca="1" si="406"/>
        <v>273.59320993672333</v>
      </c>
      <c r="R2377" s="679">
        <f t="shared" ca="1" si="406"/>
        <v>0</v>
      </c>
      <c r="S2377" s="679">
        <f t="shared" ca="1" si="406"/>
        <v>0</v>
      </c>
      <c r="T2377" s="679">
        <f t="shared" ca="1" si="406"/>
        <v>0</v>
      </c>
      <c r="U2377" s="679">
        <f t="shared" ca="1" si="406"/>
        <v>0</v>
      </c>
      <c r="V2377" s="679">
        <f t="shared" ca="1" si="406"/>
        <v>0</v>
      </c>
      <c r="W2377" s="679">
        <f t="shared" ca="1" si="401"/>
        <v>0</v>
      </c>
      <c r="X2377" s="679">
        <f t="shared" ca="1" si="406"/>
        <v>0</v>
      </c>
      <c r="Y2377" s="679">
        <f t="shared" ca="1" si="406"/>
        <v>0</v>
      </c>
      <c r="Z2377" s="679">
        <f t="shared" ca="1" si="406"/>
        <v>0</v>
      </c>
      <c r="AA2377" t="str">
        <f t="shared" si="407"/>
        <v>ASR_Financial_Report_SHP21Final</v>
      </c>
      <c r="AB2377" s="960">
        <f t="shared" si="408"/>
        <v>44658</v>
      </c>
      <c r="AC2377" t="str">
        <f t="shared" si="409"/>
        <v>Unaudited</v>
      </c>
    </row>
    <row r="2378" spans="1:29" x14ac:dyDescent="0.25">
      <c r="A2378" t="s">
        <v>420</v>
      </c>
      <c r="B2378" t="s">
        <v>1366</v>
      </c>
      <c r="C2378" t="s">
        <v>1367</v>
      </c>
      <c r="D2378">
        <v>1900</v>
      </c>
      <c r="E2378" s="960">
        <v>1</v>
      </c>
      <c r="F2378" t="s">
        <v>440</v>
      </c>
      <c r="G2378" s="960">
        <v>274</v>
      </c>
      <c r="H2378" t="s">
        <v>385</v>
      </c>
      <c r="I2378" s="940" t="s">
        <v>488</v>
      </c>
      <c r="J2378" s="940" t="s">
        <v>444</v>
      </c>
      <c r="K2378" s="940" t="s">
        <v>448</v>
      </c>
      <c r="L2378" s="950" t="s">
        <v>115</v>
      </c>
      <c r="M2378" s="967" t="s">
        <v>113</v>
      </c>
      <c r="N2378" s="679">
        <f t="shared" ca="1" si="405"/>
        <v>-19569.704359048563</v>
      </c>
      <c r="O2378" s="679">
        <f t="shared" ca="1" si="406"/>
        <v>-6920.6135846332199</v>
      </c>
      <c r="P2378" s="679">
        <f t="shared" ca="1" si="406"/>
        <v>-1327.86185629484</v>
      </c>
      <c r="Q2378" s="679">
        <f t="shared" ca="1" si="406"/>
        <v>-5418.4914130133002</v>
      </c>
      <c r="R2378" s="679">
        <f t="shared" ca="1" si="406"/>
        <v>-3900.3632973654499</v>
      </c>
      <c r="S2378" s="679">
        <f t="shared" ca="1" si="406"/>
        <v>-40.654289871260097</v>
      </c>
      <c r="T2378" s="679">
        <f t="shared" ca="1" si="406"/>
        <v>-218.471802614891</v>
      </c>
      <c r="U2378" s="679">
        <f t="shared" ca="1" si="406"/>
        <v>-4.9460280655124499E-2</v>
      </c>
      <c r="V2378" s="679">
        <f t="shared" ca="1" si="406"/>
        <v>-1102.15716363198</v>
      </c>
      <c r="W2378" s="679">
        <f t="shared" ca="1" si="401"/>
        <v>-218.96225508305301</v>
      </c>
      <c r="X2378" s="679">
        <f t="shared" ca="1" si="406"/>
        <v>-12.6232884840173</v>
      </c>
      <c r="Y2378" s="679">
        <f t="shared" ca="1" si="406"/>
        <v>-409.45594777589599</v>
      </c>
      <c r="Z2378" s="679">
        <f t="shared" ca="1" si="406"/>
        <v>0</v>
      </c>
      <c r="AA2378" t="str">
        <f t="shared" si="407"/>
        <v>ASR_Financial_Report_SHP21Final</v>
      </c>
      <c r="AB2378" s="960">
        <f t="shared" si="408"/>
        <v>44658</v>
      </c>
      <c r="AC2378" t="str">
        <f t="shared" si="409"/>
        <v>Unaudited</v>
      </c>
    </row>
    <row r="2379" spans="1:29" x14ac:dyDescent="0.25">
      <c r="A2379" t="s">
        <v>420</v>
      </c>
      <c r="B2379" t="s">
        <v>1366</v>
      </c>
      <c r="C2379" t="s">
        <v>1367</v>
      </c>
      <c r="D2379">
        <v>1900</v>
      </c>
      <c r="E2379" s="960">
        <v>1</v>
      </c>
      <c r="F2379" t="s">
        <v>440</v>
      </c>
      <c r="G2379" s="960">
        <v>274</v>
      </c>
      <c r="H2379" t="s">
        <v>385</v>
      </c>
      <c r="I2379" s="966" t="s">
        <v>488</v>
      </c>
      <c r="J2379" s="966" t="s">
        <v>444</v>
      </c>
      <c r="K2379" s="966" t="s">
        <v>448</v>
      </c>
      <c r="L2379" s="946" t="s">
        <v>116</v>
      </c>
      <c r="M2379" s="966" t="s">
        <v>158</v>
      </c>
      <c r="N2379" s="679">
        <f t="shared" ca="1" si="405"/>
        <v>0</v>
      </c>
      <c r="O2379" s="679">
        <f t="shared" ca="1" si="406"/>
        <v>0</v>
      </c>
      <c r="P2379" s="679">
        <f t="shared" ca="1" si="406"/>
        <v>0</v>
      </c>
      <c r="Q2379" s="679">
        <f t="shared" ca="1" si="406"/>
        <v>0</v>
      </c>
      <c r="R2379" s="679">
        <f t="shared" ca="1" si="406"/>
        <v>0</v>
      </c>
      <c r="S2379" s="679">
        <f t="shared" ca="1" si="406"/>
        <v>0</v>
      </c>
      <c r="T2379" s="679">
        <f t="shared" ca="1" si="406"/>
        <v>0</v>
      </c>
      <c r="U2379" s="679">
        <f t="shared" ca="1" si="406"/>
        <v>0</v>
      </c>
      <c r="V2379" s="679">
        <f t="shared" ca="1" si="406"/>
        <v>0</v>
      </c>
      <c r="W2379" s="679">
        <f t="shared" ca="1" si="401"/>
        <v>0</v>
      </c>
      <c r="X2379" s="679">
        <f t="shared" ca="1" si="406"/>
        <v>0</v>
      </c>
      <c r="Y2379" s="679">
        <f t="shared" ca="1" si="406"/>
        <v>0</v>
      </c>
      <c r="Z2379" s="679">
        <f t="shared" ca="1" si="406"/>
        <v>0</v>
      </c>
      <c r="AA2379" t="str">
        <f t="shared" si="407"/>
        <v>ASR_Financial_Report_SHP21Final</v>
      </c>
      <c r="AB2379" s="960">
        <f t="shared" si="408"/>
        <v>44658</v>
      </c>
      <c r="AC2379" t="str">
        <f t="shared" si="409"/>
        <v>Unaudited</v>
      </c>
    </row>
    <row r="2380" spans="1:29" x14ac:dyDescent="0.25">
      <c r="A2380" t="s">
        <v>420</v>
      </c>
      <c r="B2380" t="s">
        <v>1366</v>
      </c>
      <c r="C2380" t="s">
        <v>1367</v>
      </c>
      <c r="D2380">
        <v>1900</v>
      </c>
      <c r="E2380" s="960">
        <v>1</v>
      </c>
      <c r="F2380" t="s">
        <v>440</v>
      </c>
      <c r="G2380" s="960">
        <v>274</v>
      </c>
      <c r="H2380" t="s">
        <v>385</v>
      </c>
      <c r="I2380" s="940" t="s">
        <v>488</v>
      </c>
      <c r="J2380" s="940" t="s">
        <v>444</v>
      </c>
      <c r="K2380" s="940" t="s">
        <v>448</v>
      </c>
      <c r="L2380" s="940" t="s">
        <v>159</v>
      </c>
      <c r="M2380" s="965" t="s">
        <v>23</v>
      </c>
      <c r="N2380" s="679">
        <f t="shared" ca="1" si="405"/>
        <v>0</v>
      </c>
      <c r="O2380" s="679">
        <f t="shared" ca="1" si="406"/>
        <v>0</v>
      </c>
      <c r="P2380" s="679">
        <f t="shared" ca="1" si="406"/>
        <v>0</v>
      </c>
      <c r="Q2380" s="679">
        <f t="shared" ca="1" si="406"/>
        <v>0</v>
      </c>
      <c r="R2380" s="679">
        <f t="shared" ca="1" si="406"/>
        <v>0</v>
      </c>
      <c r="S2380" s="679">
        <f t="shared" ca="1" si="406"/>
        <v>0</v>
      </c>
      <c r="T2380" s="679">
        <f t="shared" ca="1" si="406"/>
        <v>0</v>
      </c>
      <c r="U2380" s="679">
        <f t="shared" ca="1" si="406"/>
        <v>0</v>
      </c>
      <c r="V2380" s="679">
        <f t="shared" ca="1" si="406"/>
        <v>0</v>
      </c>
      <c r="W2380" s="679">
        <f t="shared" ca="1" si="401"/>
        <v>0</v>
      </c>
      <c r="X2380" s="679">
        <f t="shared" ca="1" si="406"/>
        <v>0</v>
      </c>
      <c r="Y2380" s="679">
        <f t="shared" ca="1" si="406"/>
        <v>0</v>
      </c>
      <c r="Z2380" s="679">
        <f t="shared" ca="1" si="406"/>
        <v>0</v>
      </c>
      <c r="AA2380" t="str">
        <f t="shared" si="407"/>
        <v>ASR_Financial_Report_SHP21Final</v>
      </c>
      <c r="AB2380" s="960">
        <f t="shared" si="408"/>
        <v>44658</v>
      </c>
      <c r="AC2380" t="str">
        <f t="shared" si="409"/>
        <v>Unaudited</v>
      </c>
    </row>
    <row r="2381" spans="1:29" x14ac:dyDescent="0.25">
      <c r="A2381" t="s">
        <v>420</v>
      </c>
      <c r="B2381" t="s">
        <v>1366</v>
      </c>
      <c r="C2381" t="s">
        <v>1367</v>
      </c>
      <c r="D2381">
        <v>1900</v>
      </c>
      <c r="E2381" s="960">
        <v>1</v>
      </c>
      <c r="F2381" t="s">
        <v>440</v>
      </c>
      <c r="G2381" s="960">
        <v>274</v>
      </c>
      <c r="H2381" t="s">
        <v>385</v>
      </c>
      <c r="I2381" s="940" t="s">
        <v>488</v>
      </c>
      <c r="J2381" s="940" t="s">
        <v>444</v>
      </c>
      <c r="K2381" s="940" t="s">
        <v>448</v>
      </c>
      <c r="L2381" s="940" t="s">
        <v>442</v>
      </c>
      <c r="M2381" s="965" t="s">
        <v>456</v>
      </c>
      <c r="N2381" s="679">
        <f t="shared" ca="1" si="405"/>
        <v>-545103.8904698384</v>
      </c>
      <c r="O2381" s="679">
        <f t="shared" ca="1" si="406"/>
        <v>-400201.38379354199</v>
      </c>
      <c r="P2381" s="679">
        <f t="shared" ca="1" si="406"/>
        <v>-29308.728039844998</v>
      </c>
      <c r="Q2381" s="679">
        <f t="shared" ca="1" si="406"/>
        <v>-61858.612807011697</v>
      </c>
      <c r="R2381" s="679">
        <f t="shared" ca="1" si="406"/>
        <v>-28149.532397020899</v>
      </c>
      <c r="S2381" s="679">
        <f t="shared" ca="1" si="406"/>
        <v>-17858.794203503599</v>
      </c>
      <c r="T2381" s="679">
        <f t="shared" ca="1" si="406"/>
        <v>-4637.2620118316399</v>
      </c>
      <c r="U2381" s="679">
        <f t="shared" ca="1" si="406"/>
        <v>-53.450365036030703</v>
      </c>
      <c r="V2381" s="679">
        <f t="shared" ca="1" si="406"/>
        <v>-2572.4923531453701</v>
      </c>
      <c r="W2381" s="679">
        <f t="shared" ref="W2381:W2444" ca="1" si="410">IF(OR(AND($F2381="PY",W$1&lt;&gt;"Prior Year"),AND($F2381&lt;&gt;"PY",W$1="Prior Year")),0,INDEX(INDIRECT("'MMA Rev-Exp "&amp;$H2381&amp;"'!$A$1:$CA$200"),IF($J2381="Member Months",MATCH($J2381,INDIRECT("'MMA Rev-Exp "&amp;$H2381&amp;"'!$A$1:$A$200"),0),MATCH($L2381,INDIRECT("'MMA Rev-Exp "&amp;$H2381&amp;"'!$B$1:$B$200"),0)),IF($F2381="PY",MATCH("Prior Year Adjustments",INDIRECT("'MMA Rev-Exp "&amp;$H2381&amp;"'!$A$8:$CA$8"),0),MATCH(IF($F2381="Q1","JANUARY - MARCH (Q1)",IF($F2381="Q2","APRIL - JUNE (Q2)",IF($F2381="Q3","JULY - SEPTEMBER (Q3)",IF($F2381="Q4","OCTOBER - DECEMBER (Q4)",0)))),INDIRECT("'MMA Rev-Exp "&amp;$H2381&amp;"'!$A$7:$CA$7"),0)+MATCH(W$1,INDIRECT("'MMA Rev-Exp "&amp;$H2381&amp;"'!$D$8:$CA$8"),0)-1)))</f>
        <v>0</v>
      </c>
      <c r="X2381" s="679">
        <f t="shared" ca="1" si="406"/>
        <v>-100.62988498023816</v>
      </c>
      <c r="Y2381" s="679">
        <f t="shared" ca="1" si="406"/>
        <v>-363.00461392182353</v>
      </c>
      <c r="Z2381" s="679">
        <f t="shared" ca="1" si="406"/>
        <v>0</v>
      </c>
      <c r="AA2381" t="str">
        <f t="shared" si="407"/>
        <v>ASR_Financial_Report_SHP21Final</v>
      </c>
      <c r="AB2381" s="960">
        <f t="shared" si="408"/>
        <v>44658</v>
      </c>
      <c r="AC2381" t="str">
        <f t="shared" si="409"/>
        <v>Unaudited</v>
      </c>
    </row>
    <row r="2382" spans="1:29" ht="30" x14ac:dyDescent="0.25">
      <c r="A2382" t="s">
        <v>420</v>
      </c>
      <c r="B2382" t="s">
        <v>1366</v>
      </c>
      <c r="C2382" t="s">
        <v>1367</v>
      </c>
      <c r="D2382">
        <v>1900</v>
      </c>
      <c r="E2382" s="960">
        <v>1</v>
      </c>
      <c r="F2382" t="s">
        <v>440</v>
      </c>
      <c r="G2382" s="960">
        <v>274</v>
      </c>
      <c r="H2382" t="s">
        <v>385</v>
      </c>
      <c r="I2382" s="940" t="s">
        <v>488</v>
      </c>
      <c r="J2382" s="940" t="s">
        <v>444</v>
      </c>
      <c r="K2382" s="940" t="s">
        <v>449</v>
      </c>
      <c r="L2382" s="940">
        <v>9.1</v>
      </c>
      <c r="M2382" s="965" t="s">
        <v>185</v>
      </c>
      <c r="N2382" s="679">
        <f t="shared" ca="1" si="405"/>
        <v>69448.25</v>
      </c>
      <c r="O2382" s="679">
        <f t="shared" ca="1" si="406"/>
        <v>0</v>
      </c>
      <c r="P2382" s="679">
        <f t="shared" ca="1" si="406"/>
        <v>0</v>
      </c>
      <c r="Q2382" s="679">
        <f t="shared" ca="1" si="406"/>
        <v>59155</v>
      </c>
      <c r="R2382" s="679">
        <f t="shared" ca="1" si="406"/>
        <v>5904.75</v>
      </c>
      <c r="S2382" s="679">
        <f t="shared" ca="1" si="406"/>
        <v>4388.5</v>
      </c>
      <c r="T2382" s="679">
        <f t="shared" ca="1" si="406"/>
        <v>0</v>
      </c>
      <c r="U2382" s="679">
        <f t="shared" ca="1" si="406"/>
        <v>0</v>
      </c>
      <c r="V2382" s="679">
        <f t="shared" ref="V2382:V2399" ca="1" si="411">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679">
        <f t="shared" ca="1" si="410"/>
        <v>0</v>
      </c>
      <c r="X2382" s="679">
        <f t="shared" ref="X2382:Z2399" ca="1" si="412">IF(OR(AND($F2382="PY",X$1&lt;&gt;"Prior Year"),AND($F2382&lt;&gt;"PY",X$1="Prior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"&amp;$H2382&amp;"'!$A$7:$CA$7"),0)+MATCH(X$1,INDIRECT("'MMA Rev-Exp "&amp;$H2382&amp;"'!$D$8:$CA$8"),0)-1)))</f>
        <v>0</v>
      </c>
      <c r="Y2382" s="679">
        <f t="shared" ca="1" si="412"/>
        <v>0</v>
      </c>
      <c r="Z2382" s="679">
        <f t="shared" ca="1" si="412"/>
        <v>0</v>
      </c>
      <c r="AA2382" t="str">
        <f t="shared" si="407"/>
        <v>ASR_Financial_Report_SHP21Final</v>
      </c>
      <c r="AB2382" s="960">
        <f t="shared" si="408"/>
        <v>44658</v>
      </c>
      <c r="AC2382" t="str">
        <f t="shared" si="409"/>
        <v>Unaudited</v>
      </c>
    </row>
    <row r="2383" spans="1:29" x14ac:dyDescent="0.25">
      <c r="A2383" t="s">
        <v>420</v>
      </c>
      <c r="B2383" t="s">
        <v>1366</v>
      </c>
      <c r="C2383" t="s">
        <v>1367</v>
      </c>
      <c r="D2383">
        <v>1900</v>
      </c>
      <c r="E2383" s="960">
        <v>1</v>
      </c>
      <c r="F2383" t="s">
        <v>440</v>
      </c>
      <c r="G2383" s="960">
        <v>274</v>
      </c>
      <c r="H2383" t="s">
        <v>385</v>
      </c>
      <c r="I2383" s="940" t="s">
        <v>488</v>
      </c>
      <c r="J2383" s="940" t="s">
        <v>444</v>
      </c>
      <c r="K2383" s="940" t="s">
        <v>449</v>
      </c>
      <c r="L2383" s="948" t="s">
        <v>106</v>
      </c>
      <c r="M2383" s="963" t="s">
        <v>186</v>
      </c>
      <c r="N2383" s="679">
        <f t="shared" ca="1" si="405"/>
        <v>275159.59999999998</v>
      </c>
      <c r="O2383" s="679">
        <f t="shared" ref="O2383:U2392" ca="1" si="413">IF(OR(AND($F2383="PY",O$1&lt;&gt;"Prior Year"),AND($F2383&lt;&gt;"PY",O$1="Prior Year")),0,INDEX(INDIRECT("'MMA Rev-Exp "&amp;$H2383&amp;"'!$A$1:$CA$200"),IF($J2383="Member Months",MATCH($J2383,INDIRECT("'MMA Rev-Exp "&amp;$H2383&amp;"'!$A$1:$A$200"),0),MATCH($L2383,INDIRECT("'MMA Rev-Exp "&amp;$H2383&amp;"'!$B$1:$B$200"),0)),IF($F2383="PY",MATCH("Prior Year Adjustments",INDIRECT("'MMA Rev-Exp "&amp;$H2383&amp;"'!$A$8:$CA$8"),0),MATCH(IF($F2383="Q1","JANUARY - MARCH (Q1)",IF($F2383="Q2","APRIL - JUNE (Q2)",IF($F2383="Q3","JULY - SEPTEMBER (Q3)",IF($F2383="Q4","OCTOBER - DECEMBER (Q4)",0)))),INDIRECT("'MMA Rev-Exp "&amp;$H2383&amp;"'!$A$7:$CA$7"),0)+MATCH(O$1,INDIRECT("'MMA Rev-Exp "&amp;$H2383&amp;"'!$D$8:$CA$8"),0)-1)))</f>
        <v>4352.24</v>
      </c>
      <c r="P2383" s="679">
        <f t="shared" ca="1" si="413"/>
        <v>972.9</v>
      </c>
      <c r="Q2383" s="679">
        <f t="shared" ca="1" si="413"/>
        <v>105921.62</v>
      </c>
      <c r="R2383" s="679">
        <f t="shared" ca="1" si="413"/>
        <v>64654.57</v>
      </c>
      <c r="S2383" s="679">
        <f t="shared" ca="1" si="413"/>
        <v>83954.6</v>
      </c>
      <c r="T2383" s="679">
        <f t="shared" ca="1" si="413"/>
        <v>0</v>
      </c>
      <c r="U2383" s="679">
        <f t="shared" ca="1" si="413"/>
        <v>0</v>
      </c>
      <c r="V2383" s="679">
        <f t="shared" ca="1" si="411"/>
        <v>0</v>
      </c>
      <c r="W2383" s="679">
        <f t="shared" ca="1" si="410"/>
        <v>15303.67</v>
      </c>
      <c r="X2383" s="679">
        <f t="shared" ca="1" si="412"/>
        <v>0</v>
      </c>
      <c r="Y2383" s="679">
        <f t="shared" ca="1" si="412"/>
        <v>0</v>
      </c>
      <c r="Z2383" s="679">
        <f t="shared" ca="1" si="412"/>
        <v>0</v>
      </c>
      <c r="AA2383" t="str">
        <f t="shared" si="407"/>
        <v>ASR_Financial_Report_SHP21Final</v>
      </c>
      <c r="AB2383" s="960">
        <f t="shared" si="408"/>
        <v>44658</v>
      </c>
      <c r="AC2383" t="str">
        <f t="shared" si="409"/>
        <v>Unaudited</v>
      </c>
    </row>
    <row r="2384" spans="1:29" x14ac:dyDescent="0.25">
      <c r="A2384" t="s">
        <v>420</v>
      </c>
      <c r="B2384" t="s">
        <v>1366</v>
      </c>
      <c r="C2384" t="s">
        <v>1367</v>
      </c>
      <c r="D2384">
        <v>1900</v>
      </c>
      <c r="E2384" s="960">
        <v>1</v>
      </c>
      <c r="F2384" t="s">
        <v>440</v>
      </c>
      <c r="G2384" s="960">
        <v>274</v>
      </c>
      <c r="H2384" t="s">
        <v>385</v>
      </c>
      <c r="I2384" s="965" t="s">
        <v>488</v>
      </c>
      <c r="J2384" s="965" t="s">
        <v>444</v>
      </c>
      <c r="K2384" s="965" t="s">
        <v>449</v>
      </c>
      <c r="L2384" s="940" t="s">
        <v>1302</v>
      </c>
      <c r="M2384" s="965" t="s">
        <v>1303</v>
      </c>
      <c r="N2384" s="679">
        <f t="shared" ca="1" si="405"/>
        <v>418949.85000000003</v>
      </c>
      <c r="O2384" s="679">
        <f t="shared" ca="1" si="413"/>
        <v>0</v>
      </c>
      <c r="P2384" s="679">
        <f t="shared" ca="1" si="413"/>
        <v>2357.63</v>
      </c>
      <c r="Q2384" s="679">
        <f t="shared" ca="1" si="413"/>
        <v>193544.21000000002</v>
      </c>
      <c r="R2384" s="679">
        <f t="shared" ca="1" si="413"/>
        <v>1736.64</v>
      </c>
      <c r="S2384" s="679">
        <f t="shared" ca="1" si="413"/>
        <v>214526.71</v>
      </c>
      <c r="T2384" s="679">
        <f t="shared" ca="1" si="413"/>
        <v>0</v>
      </c>
      <c r="U2384" s="679">
        <f t="shared" ca="1" si="413"/>
        <v>0</v>
      </c>
      <c r="V2384" s="679">
        <f t="shared" ca="1" si="411"/>
        <v>6784.66</v>
      </c>
      <c r="W2384" s="679">
        <f t="shared" ca="1" si="410"/>
        <v>0</v>
      </c>
      <c r="X2384" s="679">
        <f t="shared" ca="1" si="412"/>
        <v>0</v>
      </c>
      <c r="Y2384" s="679">
        <f t="shared" ca="1" si="412"/>
        <v>0</v>
      </c>
      <c r="Z2384" s="679">
        <f t="shared" ca="1" si="412"/>
        <v>0</v>
      </c>
      <c r="AA2384" t="str">
        <f t="shared" si="407"/>
        <v>ASR_Financial_Report_SHP21Final</v>
      </c>
      <c r="AB2384" s="960">
        <f t="shared" si="408"/>
        <v>44658</v>
      </c>
      <c r="AC2384" t="str">
        <f t="shared" si="409"/>
        <v>Unaudited</v>
      </c>
    </row>
    <row r="2385" spans="1:29" x14ac:dyDescent="0.25">
      <c r="A2385" t="s">
        <v>420</v>
      </c>
      <c r="B2385" t="s">
        <v>1366</v>
      </c>
      <c r="C2385" t="s">
        <v>1367</v>
      </c>
      <c r="D2385">
        <v>1900</v>
      </c>
      <c r="E2385" s="960">
        <v>1</v>
      </c>
      <c r="F2385" t="s">
        <v>440</v>
      </c>
      <c r="G2385" s="960">
        <v>274</v>
      </c>
      <c r="H2385" t="s">
        <v>385</v>
      </c>
      <c r="I2385" s="940" t="s">
        <v>488</v>
      </c>
      <c r="J2385" s="940" t="s">
        <v>444</v>
      </c>
      <c r="K2385" s="940" t="s">
        <v>449</v>
      </c>
      <c r="L2385" s="940" t="s">
        <v>107</v>
      </c>
      <c r="M2385" s="965" t="s">
        <v>187</v>
      </c>
      <c r="N2385" s="679">
        <f t="shared" ca="1" si="405"/>
        <v>962539.80999999889</v>
      </c>
      <c r="O2385" s="679">
        <f t="shared" ca="1" si="413"/>
        <v>366108.06999999902</v>
      </c>
      <c r="P2385" s="679">
        <f t="shared" ca="1" si="413"/>
        <v>32406.03</v>
      </c>
      <c r="Q2385" s="679">
        <f t="shared" ca="1" si="413"/>
        <v>279940.24</v>
      </c>
      <c r="R2385" s="679">
        <f t="shared" ca="1" si="413"/>
        <v>100228.96</v>
      </c>
      <c r="S2385" s="679">
        <f t="shared" ca="1" si="413"/>
        <v>28016.09</v>
      </c>
      <c r="T2385" s="679">
        <f t="shared" ca="1" si="413"/>
        <v>7889.6200000000008</v>
      </c>
      <c r="U2385" s="679">
        <f t="shared" ca="1" si="413"/>
        <v>801.12</v>
      </c>
      <c r="V2385" s="679">
        <f t="shared" ca="1" si="411"/>
        <v>7119.69</v>
      </c>
      <c r="W2385" s="679">
        <f t="shared" ca="1" si="410"/>
        <v>140029.99</v>
      </c>
      <c r="X2385" s="679">
        <f t="shared" ca="1" si="412"/>
        <v>0</v>
      </c>
      <c r="Y2385" s="679">
        <f t="shared" ca="1" si="412"/>
        <v>0</v>
      </c>
      <c r="Z2385" s="679">
        <f t="shared" ca="1" si="412"/>
        <v>0</v>
      </c>
      <c r="AA2385" t="str">
        <f t="shared" si="407"/>
        <v>ASR_Financial_Report_SHP21Final</v>
      </c>
      <c r="AB2385" s="960">
        <f t="shared" si="408"/>
        <v>44658</v>
      </c>
      <c r="AC2385" t="str">
        <f t="shared" si="409"/>
        <v>Unaudited</v>
      </c>
    </row>
    <row r="2386" spans="1:29" x14ac:dyDescent="0.25">
      <c r="A2386" t="s">
        <v>420</v>
      </c>
      <c r="B2386" t="s">
        <v>1366</v>
      </c>
      <c r="C2386" t="s">
        <v>1367</v>
      </c>
      <c r="D2386">
        <v>1900</v>
      </c>
      <c r="E2386" s="960">
        <v>1</v>
      </c>
      <c r="F2386" t="s">
        <v>440</v>
      </c>
      <c r="G2386" s="960">
        <v>274</v>
      </c>
      <c r="H2386" t="s">
        <v>385</v>
      </c>
      <c r="I2386" s="940" t="s">
        <v>488</v>
      </c>
      <c r="J2386" s="940" t="s">
        <v>444</v>
      </c>
      <c r="K2386" s="940" t="s">
        <v>449</v>
      </c>
      <c r="L2386" s="940" t="s">
        <v>108</v>
      </c>
      <c r="M2386" s="965" t="s">
        <v>160</v>
      </c>
      <c r="N2386" s="679">
        <f t="shared" ca="1" si="405"/>
        <v>2447753.3300000089</v>
      </c>
      <c r="O2386" s="679">
        <f t="shared" ca="1" si="413"/>
        <v>1154893.6800000099</v>
      </c>
      <c r="P2386" s="679">
        <f t="shared" ca="1" si="413"/>
        <v>55986.25</v>
      </c>
      <c r="Q2386" s="679">
        <f t="shared" ca="1" si="413"/>
        <v>717266.53999999899</v>
      </c>
      <c r="R2386" s="679">
        <f t="shared" ca="1" si="413"/>
        <v>217932.51</v>
      </c>
      <c r="S2386" s="679">
        <f t="shared" ca="1" si="413"/>
        <v>125024.18999999999</v>
      </c>
      <c r="T2386" s="679">
        <f t="shared" ca="1" si="413"/>
        <v>21264.62</v>
      </c>
      <c r="U2386" s="679">
        <f t="shared" ca="1" si="413"/>
        <v>62.53</v>
      </c>
      <c r="V2386" s="679">
        <f t="shared" ca="1" si="411"/>
        <v>6407.95</v>
      </c>
      <c r="W2386" s="679">
        <f t="shared" ca="1" si="410"/>
        <v>60511.79</v>
      </c>
      <c r="X2386" s="679">
        <f t="shared" ca="1" si="412"/>
        <v>48449.060000000005</v>
      </c>
      <c r="Y2386" s="679">
        <f t="shared" ca="1" si="412"/>
        <v>39954.21</v>
      </c>
      <c r="Z2386" s="679">
        <f t="shared" ca="1" si="412"/>
        <v>0</v>
      </c>
      <c r="AA2386" t="str">
        <f t="shared" si="407"/>
        <v>ASR_Financial_Report_SHP21Final</v>
      </c>
      <c r="AB2386" s="960">
        <f t="shared" si="408"/>
        <v>44658</v>
      </c>
      <c r="AC2386" t="str">
        <f t="shared" si="409"/>
        <v>Unaudited</v>
      </c>
    </row>
    <row r="2387" spans="1:29" x14ac:dyDescent="0.25">
      <c r="A2387" t="s">
        <v>420</v>
      </c>
      <c r="B2387" t="s">
        <v>1366</v>
      </c>
      <c r="C2387" t="s">
        <v>1367</v>
      </c>
      <c r="D2387">
        <v>1900</v>
      </c>
      <c r="E2387" s="960">
        <v>1</v>
      </c>
      <c r="F2387" t="s">
        <v>440</v>
      </c>
      <c r="G2387" s="960">
        <v>274</v>
      </c>
      <c r="H2387" t="s">
        <v>385</v>
      </c>
      <c r="I2387" s="940" t="s">
        <v>488</v>
      </c>
      <c r="J2387" s="940" t="s">
        <v>444</v>
      </c>
      <c r="K2387" s="940" t="s">
        <v>449</v>
      </c>
      <c r="L2387" s="940" t="s">
        <v>109</v>
      </c>
      <c r="M2387" s="965" t="s">
        <v>134</v>
      </c>
      <c r="N2387" s="679">
        <f t="shared" ca="1" si="405"/>
        <v>4994945.0700917533</v>
      </c>
      <c r="O2387" s="679">
        <f t="shared" ca="1" si="413"/>
        <v>4659594.1200917</v>
      </c>
      <c r="P2387" s="679">
        <f t="shared" ca="1" si="413"/>
        <v>173033.75000007299</v>
      </c>
      <c r="Q2387" s="679">
        <f t="shared" ca="1" si="413"/>
        <v>51080.449999976699</v>
      </c>
      <c r="R2387" s="679">
        <f t="shared" ca="1" si="413"/>
        <v>18178.339999998501</v>
      </c>
      <c r="S2387" s="679">
        <f t="shared" ca="1" si="413"/>
        <v>81805.360000005297</v>
      </c>
      <c r="T2387" s="679">
        <f t="shared" ca="1" si="413"/>
        <v>1771.9200000000301</v>
      </c>
      <c r="U2387" s="679">
        <f t="shared" ca="1" si="413"/>
        <v>805.31000000000199</v>
      </c>
      <c r="V2387" s="679">
        <f t="shared" ca="1" si="411"/>
        <v>1637.78000000003</v>
      </c>
      <c r="W2387" s="679">
        <f t="shared" ca="1" si="410"/>
        <v>401.04000000000201</v>
      </c>
      <c r="X2387" s="679">
        <f t="shared" ca="1" si="412"/>
        <v>5096.9099999997698</v>
      </c>
      <c r="Y2387" s="679">
        <f t="shared" ca="1" si="412"/>
        <v>1540.0900000000299</v>
      </c>
      <c r="Z2387" s="679">
        <f t="shared" ca="1" si="412"/>
        <v>0</v>
      </c>
      <c r="AA2387" t="str">
        <f t="shared" si="407"/>
        <v>ASR_Financial_Report_SHP21Final</v>
      </c>
      <c r="AB2387" s="960">
        <f t="shared" si="408"/>
        <v>44658</v>
      </c>
      <c r="AC2387" t="str">
        <f t="shared" si="409"/>
        <v>Unaudited</v>
      </c>
    </row>
    <row r="2388" spans="1:29" x14ac:dyDescent="0.25">
      <c r="A2388" t="s">
        <v>420</v>
      </c>
      <c r="B2388" t="s">
        <v>1366</v>
      </c>
      <c r="C2388" t="s">
        <v>1367</v>
      </c>
      <c r="D2388">
        <v>1900</v>
      </c>
      <c r="E2388" s="960">
        <v>1</v>
      </c>
      <c r="F2388" t="s">
        <v>440</v>
      </c>
      <c r="G2388" s="960">
        <v>274</v>
      </c>
      <c r="H2388" t="s">
        <v>385</v>
      </c>
      <c r="I2388" s="940" t="s">
        <v>488</v>
      </c>
      <c r="J2388" s="940" t="s">
        <v>444</v>
      </c>
      <c r="K2388" s="940" t="s">
        <v>449</v>
      </c>
      <c r="L2388" s="948" t="s">
        <v>110</v>
      </c>
      <c r="M2388" s="963" t="s">
        <v>162</v>
      </c>
      <c r="N2388" s="679">
        <f t="shared" ca="1" si="405"/>
        <v>70128.658814750626</v>
      </c>
      <c r="O2388" s="679">
        <f t="shared" ca="1" si="413"/>
        <v>65422.270525898755</v>
      </c>
      <c r="P2388" s="679">
        <f t="shared" ca="1" si="413"/>
        <v>3933.9815731662302</v>
      </c>
      <c r="Q2388" s="679">
        <f t="shared" ca="1" si="413"/>
        <v>11919.293489761742</v>
      </c>
      <c r="R2388" s="679">
        <f t="shared" ca="1" si="413"/>
        <v>2570.5427555838501</v>
      </c>
      <c r="S2388" s="679">
        <f t="shared" ca="1" si="413"/>
        <v>-18082.183261140242</v>
      </c>
      <c r="T2388" s="679">
        <f t="shared" ca="1" si="413"/>
        <v>1250.4222552674282</v>
      </c>
      <c r="U2388" s="679">
        <f t="shared" ca="1" si="413"/>
        <v>-34.251820914238941</v>
      </c>
      <c r="V2388" s="679">
        <f t="shared" ca="1" si="411"/>
        <v>178.39870782626673</v>
      </c>
      <c r="W2388" s="679">
        <f t="shared" ca="1" si="410"/>
        <v>1900.2979953462016</v>
      </c>
      <c r="X2388" s="679">
        <f t="shared" ca="1" si="412"/>
        <v>778.12049035312168</v>
      </c>
      <c r="Y2388" s="679">
        <f t="shared" ca="1" si="412"/>
        <v>291.76610360149982</v>
      </c>
      <c r="Z2388" s="679">
        <f t="shared" ca="1" si="412"/>
        <v>0</v>
      </c>
      <c r="AA2388" t="str">
        <f t="shared" si="407"/>
        <v>ASR_Financial_Report_SHP21Final</v>
      </c>
      <c r="AB2388" s="960">
        <f t="shared" si="408"/>
        <v>44658</v>
      </c>
      <c r="AC2388" t="str">
        <f t="shared" si="409"/>
        <v>Unaudited</v>
      </c>
    </row>
    <row r="2389" spans="1:29" x14ac:dyDescent="0.25">
      <c r="A2389" t="s">
        <v>420</v>
      </c>
      <c r="B2389" t="s">
        <v>1366</v>
      </c>
      <c r="C2389" t="s">
        <v>1367</v>
      </c>
      <c r="D2389">
        <v>1900</v>
      </c>
      <c r="E2389" s="960">
        <v>1</v>
      </c>
      <c r="F2389" t="s">
        <v>440</v>
      </c>
      <c r="G2389" s="960">
        <v>274</v>
      </c>
      <c r="H2389" t="s">
        <v>385</v>
      </c>
      <c r="I2389" s="965" t="s">
        <v>488</v>
      </c>
      <c r="J2389" s="965" t="s">
        <v>444</v>
      </c>
      <c r="K2389" s="965" t="s">
        <v>449</v>
      </c>
      <c r="L2389" s="940" t="s">
        <v>111</v>
      </c>
      <c r="M2389" s="965" t="s">
        <v>463</v>
      </c>
      <c r="N2389" s="679">
        <f t="shared" ca="1" si="405"/>
        <v>2459537.216211787</v>
      </c>
      <c r="O2389" s="679">
        <f t="shared" ca="1" si="413"/>
        <v>1292657.9386302542</v>
      </c>
      <c r="P2389" s="679">
        <f t="shared" ca="1" si="413"/>
        <v>94667.738558859564</v>
      </c>
      <c r="Q2389" s="679">
        <f t="shared" ca="1" si="413"/>
        <v>674161.40855743352</v>
      </c>
      <c r="R2389" s="679">
        <f t="shared" ca="1" si="413"/>
        <v>306785.54771693225</v>
      </c>
      <c r="S2389" s="679">
        <f t="shared" ca="1" si="413"/>
        <v>48074.262492337475</v>
      </c>
      <c r="T2389" s="679">
        <f t="shared" ca="1" si="413"/>
        <v>14978.44284365372</v>
      </c>
      <c r="U2389" s="679">
        <f t="shared" ca="1" si="413"/>
        <v>143.88355953781456</v>
      </c>
      <c r="V2389" s="679">
        <f t="shared" ca="1" si="411"/>
        <v>28036.113155501036</v>
      </c>
      <c r="W2389" s="679">
        <f t="shared" ca="1" si="410"/>
        <v>0</v>
      </c>
      <c r="X2389" s="679">
        <f t="shared" ca="1" si="412"/>
        <v>65.81133286336518</v>
      </c>
      <c r="Y2389" s="679">
        <f t="shared" ca="1" si="412"/>
        <v>-33.930635585327501</v>
      </c>
      <c r="Z2389" s="679">
        <f t="shared" ca="1" si="412"/>
        <v>0</v>
      </c>
      <c r="AA2389" t="str">
        <f t="shared" si="407"/>
        <v>ASR_Financial_Report_SHP21Final</v>
      </c>
      <c r="AB2389" s="960">
        <f t="shared" si="408"/>
        <v>44658</v>
      </c>
      <c r="AC2389" t="str">
        <f t="shared" si="409"/>
        <v>Unaudited</v>
      </c>
    </row>
    <row r="2390" spans="1:29" x14ac:dyDescent="0.25">
      <c r="A2390" t="s">
        <v>420</v>
      </c>
      <c r="B2390" t="s">
        <v>1366</v>
      </c>
      <c r="C2390" t="s">
        <v>1367</v>
      </c>
      <c r="D2390">
        <v>1900</v>
      </c>
      <c r="E2390" s="960">
        <v>1</v>
      </c>
      <c r="F2390" t="s">
        <v>440</v>
      </c>
      <c r="G2390" s="960">
        <v>274</v>
      </c>
      <c r="H2390" t="s">
        <v>385</v>
      </c>
      <c r="I2390" s="940" t="s">
        <v>488</v>
      </c>
      <c r="J2390" s="940" t="s">
        <v>444</v>
      </c>
      <c r="K2390" s="940" t="s">
        <v>6</v>
      </c>
      <c r="L2390" s="940" t="s">
        <v>117</v>
      </c>
      <c r="M2390" s="965" t="s">
        <v>188</v>
      </c>
      <c r="N2390" s="679">
        <f t="shared" ca="1" si="405"/>
        <v>594502.75000000035</v>
      </c>
      <c r="O2390" s="679">
        <f t="shared" ca="1" si="413"/>
        <v>370469.9800000001</v>
      </c>
      <c r="P2390" s="679">
        <f t="shared" ca="1" si="413"/>
        <v>27780.050000000003</v>
      </c>
      <c r="Q2390" s="679">
        <f t="shared" ca="1" si="413"/>
        <v>103572.3400000001</v>
      </c>
      <c r="R2390" s="679">
        <f t="shared" ca="1" si="413"/>
        <v>50904.95</v>
      </c>
      <c r="S2390" s="679">
        <f t="shared" ca="1" si="413"/>
        <v>22828.31</v>
      </c>
      <c r="T2390" s="679">
        <f t="shared" ca="1" si="413"/>
        <v>1167.4299999999998</v>
      </c>
      <c r="U2390" s="679">
        <f t="shared" ca="1" si="413"/>
        <v>455.72</v>
      </c>
      <c r="V2390" s="679">
        <f t="shared" ca="1" si="411"/>
        <v>3989.17</v>
      </c>
      <c r="W2390" s="679">
        <f t="shared" ca="1" si="410"/>
        <v>638.80999999999995</v>
      </c>
      <c r="X2390" s="679">
        <f t="shared" ca="1" si="412"/>
        <v>8981.9500000000007</v>
      </c>
      <c r="Y2390" s="679">
        <f t="shared" ca="1" si="412"/>
        <v>3714.04</v>
      </c>
      <c r="Z2390" s="679">
        <f t="shared" ca="1" si="412"/>
        <v>0</v>
      </c>
      <c r="AA2390" t="str">
        <f t="shared" si="407"/>
        <v>ASR_Financial_Report_SHP21Final</v>
      </c>
      <c r="AB2390" s="960">
        <f t="shared" si="408"/>
        <v>44658</v>
      </c>
      <c r="AC2390" t="str">
        <f t="shared" si="409"/>
        <v>Unaudited</v>
      </c>
    </row>
    <row r="2391" spans="1:29" x14ac:dyDescent="0.25">
      <c r="A2391" t="s">
        <v>420</v>
      </c>
      <c r="B2391" t="s">
        <v>1366</v>
      </c>
      <c r="C2391" t="s">
        <v>1367</v>
      </c>
      <c r="D2391">
        <v>1900</v>
      </c>
      <c r="E2391" s="960">
        <v>1</v>
      </c>
      <c r="F2391" t="s">
        <v>440</v>
      </c>
      <c r="G2391" s="960">
        <v>274</v>
      </c>
      <c r="H2391" t="s">
        <v>385</v>
      </c>
      <c r="I2391" s="940" t="s">
        <v>488</v>
      </c>
      <c r="J2391" s="940" t="s">
        <v>444</v>
      </c>
      <c r="K2391" s="940" t="s">
        <v>6</v>
      </c>
      <c r="L2391" s="940" t="s">
        <v>45</v>
      </c>
      <c r="M2391" s="965" t="s">
        <v>163</v>
      </c>
      <c r="N2391" s="679">
        <f t="shared" ca="1" si="405"/>
        <v>0</v>
      </c>
      <c r="O2391" s="679">
        <f t="shared" ca="1" si="413"/>
        <v>0</v>
      </c>
      <c r="P2391" s="679">
        <f t="shared" ca="1" si="413"/>
        <v>0</v>
      </c>
      <c r="Q2391" s="679">
        <f t="shared" ca="1" si="413"/>
        <v>0</v>
      </c>
      <c r="R2391" s="679">
        <f t="shared" ca="1" si="413"/>
        <v>0</v>
      </c>
      <c r="S2391" s="679">
        <f t="shared" ca="1" si="413"/>
        <v>0</v>
      </c>
      <c r="T2391" s="679">
        <f t="shared" ca="1" si="413"/>
        <v>0</v>
      </c>
      <c r="U2391" s="679">
        <f t="shared" ca="1" si="413"/>
        <v>0</v>
      </c>
      <c r="V2391" s="679">
        <f t="shared" ca="1" si="411"/>
        <v>0</v>
      </c>
      <c r="W2391" s="679">
        <f t="shared" ca="1" si="410"/>
        <v>0</v>
      </c>
      <c r="X2391" s="679">
        <f t="shared" ca="1" si="412"/>
        <v>0</v>
      </c>
      <c r="Y2391" s="679">
        <f t="shared" ca="1" si="412"/>
        <v>0</v>
      </c>
      <c r="Z2391" s="679">
        <f t="shared" ca="1" si="412"/>
        <v>0</v>
      </c>
      <c r="AA2391" t="str">
        <f t="shared" si="407"/>
        <v>ASR_Financial_Report_SHP21Final</v>
      </c>
      <c r="AB2391" s="960">
        <f t="shared" si="408"/>
        <v>44658</v>
      </c>
      <c r="AC2391" t="str">
        <f t="shared" si="409"/>
        <v>Unaudited</v>
      </c>
    </row>
    <row r="2392" spans="1:29" x14ac:dyDescent="0.25">
      <c r="A2392" t="s">
        <v>420</v>
      </c>
      <c r="B2392" t="s">
        <v>1366</v>
      </c>
      <c r="C2392" t="s">
        <v>1367</v>
      </c>
      <c r="D2392">
        <v>1900</v>
      </c>
      <c r="E2392" s="960">
        <v>1</v>
      </c>
      <c r="F2392" t="s">
        <v>440</v>
      </c>
      <c r="G2392" s="960">
        <v>274</v>
      </c>
      <c r="H2392" t="s">
        <v>385</v>
      </c>
      <c r="I2392" s="940" t="s">
        <v>488</v>
      </c>
      <c r="J2392" s="940" t="s">
        <v>444</v>
      </c>
      <c r="K2392" s="940" t="s">
        <v>6</v>
      </c>
      <c r="L2392" s="940" t="s">
        <v>46</v>
      </c>
      <c r="M2392" s="965" t="s">
        <v>164</v>
      </c>
      <c r="N2392" s="679">
        <f t="shared" ca="1" si="405"/>
        <v>5615.1661020157089</v>
      </c>
      <c r="O2392" s="679">
        <f t="shared" ca="1" si="413"/>
        <v>4456.565334193011</v>
      </c>
      <c r="P2392" s="679">
        <f t="shared" ca="1" si="413"/>
        <v>473.45424556132349</v>
      </c>
      <c r="Q2392" s="679">
        <f t="shared" ca="1" si="413"/>
        <v>744.08781488646332</v>
      </c>
      <c r="R2392" s="679">
        <f t="shared" ca="1" si="413"/>
        <v>307.04442654648886</v>
      </c>
      <c r="S2392" s="679">
        <f t="shared" ca="1" si="413"/>
        <v>-420.41745984137208</v>
      </c>
      <c r="T2392" s="679">
        <f t="shared" ca="1" si="413"/>
        <v>25.944096714963841</v>
      </c>
      <c r="U2392" s="679">
        <f t="shared" ca="1" si="413"/>
        <v>0.17155957490470372</v>
      </c>
      <c r="V2392" s="679">
        <f t="shared" ca="1" si="411"/>
        <v>20.902421429567632</v>
      </c>
      <c r="W2392" s="679">
        <f t="shared" ca="1" si="410"/>
        <v>5.9616952279384607</v>
      </c>
      <c r="X2392" s="679">
        <f t="shared" ca="1" si="412"/>
        <v>0</v>
      </c>
      <c r="Y2392" s="679">
        <f t="shared" ca="1" si="412"/>
        <v>1.4519677224196736</v>
      </c>
      <c r="Z2392" s="679">
        <f t="shared" ca="1" si="412"/>
        <v>0</v>
      </c>
      <c r="AA2392" t="str">
        <f t="shared" si="407"/>
        <v>ASR_Financial_Report_SHP21Final</v>
      </c>
      <c r="AB2392" s="960">
        <f t="shared" si="408"/>
        <v>44658</v>
      </c>
      <c r="AC2392" t="str">
        <f t="shared" si="409"/>
        <v>Unaudited</v>
      </c>
    </row>
    <row r="2393" spans="1:29" x14ac:dyDescent="0.25">
      <c r="A2393" t="s">
        <v>420</v>
      </c>
      <c r="B2393" t="s">
        <v>1366</v>
      </c>
      <c r="C2393" t="s">
        <v>1367</v>
      </c>
      <c r="D2393">
        <v>1900</v>
      </c>
      <c r="E2393" s="960">
        <v>1</v>
      </c>
      <c r="F2393" t="s">
        <v>440</v>
      </c>
      <c r="G2393" s="960">
        <v>274</v>
      </c>
      <c r="H2393" t="s">
        <v>385</v>
      </c>
      <c r="I2393" s="940" t="s">
        <v>488</v>
      </c>
      <c r="J2393" s="940" t="s">
        <v>444</v>
      </c>
      <c r="K2393" s="940" t="s">
        <v>6</v>
      </c>
      <c r="L2393" s="948" t="s">
        <v>165</v>
      </c>
      <c r="M2393" s="963" t="s">
        <v>461</v>
      </c>
      <c r="N2393" s="679">
        <f t="shared" ca="1" si="405"/>
        <v>0</v>
      </c>
      <c r="O2393" s="679">
        <f t="shared" ref="O2393:U2399" ca="1" si="414">IF(OR(AND($F2393="PY",O$1&lt;&gt;"Prior Year"),AND($F2393&lt;&gt;"PY",O$1="Prior Year")),0,INDEX(INDIRECT("'MMA Rev-Exp "&amp;$H2393&amp;"'!$A$1:$CA$200"),IF($J2393="Member Months",MATCH($J2393,INDIRECT("'MMA Rev-Exp "&amp;$H2393&amp;"'!$A$1:$A$200"),0),MATCH($L2393,INDIRECT("'MMA Rev-Exp "&amp;$H2393&amp;"'!$B$1:$B$200"),0)),IF($F2393="PY",MATCH("Prior Year Adjustments",INDIRECT("'MMA Rev-Exp "&amp;$H2393&amp;"'!$A$8:$CA$8"),0),MATCH(IF($F2393="Q1","JANUARY - MARCH (Q1)",IF($F2393="Q2","APRIL - JUNE (Q2)",IF($F2393="Q3","JULY - SEPTEMBER (Q3)",IF($F2393="Q4","OCTOBER - DECEMBER (Q4)",0)))),INDIRECT("'MMA Rev-Exp "&amp;$H2393&amp;"'!$A$7:$CA$7"),0)+MATCH(O$1,INDIRECT("'MMA Rev-Exp "&amp;$H2393&amp;"'!$D$8:$CA$8"),0)-1)))</f>
        <v>0</v>
      </c>
      <c r="P2393" s="679">
        <f t="shared" ca="1" si="414"/>
        <v>0</v>
      </c>
      <c r="Q2393" s="679">
        <f t="shared" ca="1" si="414"/>
        <v>0</v>
      </c>
      <c r="R2393" s="679">
        <f t="shared" ca="1" si="414"/>
        <v>0</v>
      </c>
      <c r="S2393" s="679">
        <f t="shared" ca="1" si="414"/>
        <v>0</v>
      </c>
      <c r="T2393" s="679">
        <f t="shared" ca="1" si="414"/>
        <v>0</v>
      </c>
      <c r="U2393" s="679">
        <f t="shared" ca="1" si="414"/>
        <v>0</v>
      </c>
      <c r="V2393" s="679">
        <f t="shared" ca="1" si="411"/>
        <v>0</v>
      </c>
      <c r="W2393" s="679">
        <f t="shared" ca="1" si="410"/>
        <v>0</v>
      </c>
      <c r="X2393" s="679">
        <f t="shared" ca="1" si="412"/>
        <v>0</v>
      </c>
      <c r="Y2393" s="679">
        <f t="shared" ca="1" si="412"/>
        <v>0</v>
      </c>
      <c r="Z2393" s="679">
        <f t="shared" ca="1" si="412"/>
        <v>0</v>
      </c>
      <c r="AA2393" t="str">
        <f t="shared" si="407"/>
        <v>ASR_Financial_Report_SHP21Final</v>
      </c>
      <c r="AB2393" s="960">
        <f t="shared" si="408"/>
        <v>44658</v>
      </c>
      <c r="AC2393" t="str">
        <f t="shared" si="409"/>
        <v>Unaudited</v>
      </c>
    </row>
    <row r="2394" spans="1:29" x14ac:dyDescent="0.25">
      <c r="A2394" t="s">
        <v>420</v>
      </c>
      <c r="B2394" t="s">
        <v>1366</v>
      </c>
      <c r="C2394" t="s">
        <v>1367</v>
      </c>
      <c r="D2394">
        <v>1900</v>
      </c>
      <c r="E2394" s="960">
        <v>1</v>
      </c>
      <c r="F2394" t="s">
        <v>440</v>
      </c>
      <c r="G2394" s="960">
        <v>274</v>
      </c>
      <c r="H2394" t="s">
        <v>385</v>
      </c>
      <c r="I2394" s="965" t="s">
        <v>488</v>
      </c>
      <c r="J2394" s="965" t="s">
        <v>444</v>
      </c>
      <c r="K2394" s="965" t="s">
        <v>434</v>
      </c>
      <c r="L2394" s="940" t="s">
        <v>120</v>
      </c>
      <c r="M2394" s="965" t="s">
        <v>32</v>
      </c>
      <c r="N2394" s="679">
        <f t="shared" ca="1" si="405"/>
        <v>0</v>
      </c>
      <c r="O2394" s="679">
        <f t="shared" ca="1" si="414"/>
        <v>0</v>
      </c>
      <c r="P2394" s="679">
        <f t="shared" ca="1" si="414"/>
        <v>0</v>
      </c>
      <c r="Q2394" s="679">
        <f t="shared" ca="1" si="414"/>
        <v>0</v>
      </c>
      <c r="R2394" s="679">
        <f t="shared" ca="1" si="414"/>
        <v>0</v>
      </c>
      <c r="S2394" s="679">
        <f t="shared" ca="1" si="414"/>
        <v>0</v>
      </c>
      <c r="T2394" s="679">
        <f t="shared" ca="1" si="414"/>
        <v>0</v>
      </c>
      <c r="U2394" s="679">
        <f t="shared" ca="1" si="414"/>
        <v>0</v>
      </c>
      <c r="V2394" s="679">
        <f t="shared" ca="1" si="411"/>
        <v>0</v>
      </c>
      <c r="W2394" s="679">
        <f t="shared" ca="1" si="410"/>
        <v>0</v>
      </c>
      <c r="X2394" s="679">
        <f t="shared" ca="1" si="412"/>
        <v>0</v>
      </c>
      <c r="Y2394" s="679">
        <f t="shared" ca="1" si="412"/>
        <v>0</v>
      </c>
      <c r="Z2394" s="679">
        <f t="shared" ca="1" si="412"/>
        <v>0</v>
      </c>
      <c r="AA2394" t="str">
        <f t="shared" si="407"/>
        <v>ASR_Financial_Report_SHP21Final</v>
      </c>
      <c r="AB2394" s="960">
        <f t="shared" si="408"/>
        <v>44658</v>
      </c>
      <c r="AC2394" t="str">
        <f t="shared" si="409"/>
        <v>Unaudited</v>
      </c>
    </row>
    <row r="2395" spans="1:29" x14ac:dyDescent="0.25">
      <c r="A2395" t="s">
        <v>420</v>
      </c>
      <c r="B2395" t="s">
        <v>1366</v>
      </c>
      <c r="C2395" t="s">
        <v>1367</v>
      </c>
      <c r="D2395">
        <v>1900</v>
      </c>
      <c r="E2395" s="960">
        <v>1</v>
      </c>
      <c r="F2395" t="s">
        <v>440</v>
      </c>
      <c r="G2395" s="960">
        <v>274</v>
      </c>
      <c r="H2395" t="s">
        <v>385</v>
      </c>
      <c r="I2395" s="940" t="s">
        <v>488</v>
      </c>
      <c r="J2395" s="940" t="s">
        <v>444</v>
      </c>
      <c r="K2395" s="940" t="s">
        <v>434</v>
      </c>
      <c r="L2395" s="940" t="s">
        <v>924</v>
      </c>
      <c r="M2395" s="965" t="s">
        <v>916</v>
      </c>
      <c r="N2395" s="679">
        <f t="shared" ca="1" si="405"/>
        <v>0</v>
      </c>
      <c r="O2395" s="679">
        <f t="shared" ca="1" si="414"/>
        <v>0</v>
      </c>
      <c r="P2395" s="679">
        <f t="shared" ca="1" si="414"/>
        <v>0</v>
      </c>
      <c r="Q2395" s="679">
        <f t="shared" ca="1" si="414"/>
        <v>0</v>
      </c>
      <c r="R2395" s="679">
        <f t="shared" ca="1" si="414"/>
        <v>0</v>
      </c>
      <c r="S2395" s="679">
        <f t="shared" ca="1" si="414"/>
        <v>0</v>
      </c>
      <c r="T2395" s="679">
        <f t="shared" ca="1" si="414"/>
        <v>0</v>
      </c>
      <c r="U2395" s="679">
        <f t="shared" ca="1" si="414"/>
        <v>0</v>
      </c>
      <c r="V2395" s="679">
        <f t="shared" ca="1" si="411"/>
        <v>0</v>
      </c>
      <c r="W2395" s="679">
        <f t="shared" ca="1" si="410"/>
        <v>0</v>
      </c>
      <c r="X2395" s="679">
        <f t="shared" ca="1" si="412"/>
        <v>0</v>
      </c>
      <c r="Y2395" s="679">
        <f t="shared" ca="1" si="412"/>
        <v>0</v>
      </c>
      <c r="Z2395" s="679">
        <f t="shared" ca="1" si="412"/>
        <v>0</v>
      </c>
      <c r="AA2395" t="str">
        <f t="shared" si="407"/>
        <v>ASR_Financial_Report_SHP21Final</v>
      </c>
      <c r="AB2395" s="960">
        <f t="shared" si="408"/>
        <v>44658</v>
      </c>
      <c r="AC2395" t="str">
        <f t="shared" si="409"/>
        <v>Unaudited</v>
      </c>
    </row>
    <row r="2396" spans="1:29" x14ac:dyDescent="0.25">
      <c r="A2396" t="s">
        <v>420</v>
      </c>
      <c r="B2396" t="s">
        <v>1366</v>
      </c>
      <c r="C2396" t="s">
        <v>1367</v>
      </c>
      <c r="D2396">
        <v>1900</v>
      </c>
      <c r="E2396" s="960">
        <v>1</v>
      </c>
      <c r="F2396" t="s">
        <v>440</v>
      </c>
      <c r="G2396" s="960">
        <v>274</v>
      </c>
      <c r="H2396" t="s">
        <v>385</v>
      </c>
      <c r="I2396" s="940" t="s">
        <v>488</v>
      </c>
      <c r="J2396" s="940" t="s">
        <v>444</v>
      </c>
      <c r="K2396" s="940" t="s">
        <v>434</v>
      </c>
      <c r="L2396" s="940" t="s">
        <v>167</v>
      </c>
      <c r="M2396" s="965" t="s">
        <v>40</v>
      </c>
      <c r="N2396" s="679">
        <f t="shared" ca="1" si="405"/>
        <v>0</v>
      </c>
      <c r="O2396" s="679">
        <f t="shared" ca="1" si="414"/>
        <v>0</v>
      </c>
      <c r="P2396" s="679">
        <f t="shared" ca="1" si="414"/>
        <v>0</v>
      </c>
      <c r="Q2396" s="679">
        <f t="shared" ca="1" si="414"/>
        <v>0</v>
      </c>
      <c r="R2396" s="679">
        <f t="shared" ca="1" si="414"/>
        <v>0</v>
      </c>
      <c r="S2396" s="679">
        <f t="shared" ca="1" si="414"/>
        <v>0</v>
      </c>
      <c r="T2396" s="679">
        <f t="shared" ca="1" si="414"/>
        <v>0</v>
      </c>
      <c r="U2396" s="679">
        <f t="shared" ca="1" si="414"/>
        <v>0</v>
      </c>
      <c r="V2396" s="679">
        <f t="shared" ca="1" si="411"/>
        <v>0</v>
      </c>
      <c r="W2396" s="679">
        <f t="shared" ca="1" si="410"/>
        <v>0</v>
      </c>
      <c r="X2396" s="679">
        <f t="shared" ca="1" si="412"/>
        <v>0</v>
      </c>
      <c r="Y2396" s="679">
        <f t="shared" ca="1" si="412"/>
        <v>0</v>
      </c>
      <c r="Z2396" s="679">
        <f t="shared" ca="1" si="412"/>
        <v>0</v>
      </c>
      <c r="AA2396" t="str">
        <f t="shared" si="407"/>
        <v>ASR_Financial_Report_SHP21Final</v>
      </c>
      <c r="AB2396" s="960">
        <f t="shared" si="408"/>
        <v>44658</v>
      </c>
      <c r="AC2396" t="str">
        <f t="shared" si="409"/>
        <v>Unaudited</v>
      </c>
    </row>
    <row r="2397" spans="1:29" x14ac:dyDescent="0.25">
      <c r="A2397" t="s">
        <v>420</v>
      </c>
      <c r="B2397" t="s">
        <v>1366</v>
      </c>
      <c r="C2397" t="s">
        <v>1367</v>
      </c>
      <c r="D2397">
        <v>1900</v>
      </c>
      <c r="E2397" s="960">
        <v>1</v>
      </c>
      <c r="F2397" t="s">
        <v>440</v>
      </c>
      <c r="G2397" s="960">
        <v>274</v>
      </c>
      <c r="H2397" t="s">
        <v>385</v>
      </c>
      <c r="I2397" s="940" t="s">
        <v>488</v>
      </c>
      <c r="J2397" s="940" t="s">
        <v>444</v>
      </c>
      <c r="K2397" s="940" t="s">
        <v>434</v>
      </c>
      <c r="L2397" s="940" t="s">
        <v>168</v>
      </c>
      <c r="M2397" s="965" t="s">
        <v>329</v>
      </c>
      <c r="N2397" s="679">
        <f t="shared" ca="1" si="405"/>
        <v>0</v>
      </c>
      <c r="O2397" s="679">
        <f t="shared" ca="1" si="414"/>
        <v>0</v>
      </c>
      <c r="P2397" s="679">
        <f t="shared" ca="1" si="414"/>
        <v>0</v>
      </c>
      <c r="Q2397" s="679">
        <f t="shared" ca="1" si="414"/>
        <v>0</v>
      </c>
      <c r="R2397" s="679">
        <f t="shared" ca="1" si="414"/>
        <v>0</v>
      </c>
      <c r="S2397" s="679">
        <f t="shared" ca="1" si="414"/>
        <v>0</v>
      </c>
      <c r="T2397" s="679">
        <f t="shared" ca="1" si="414"/>
        <v>0</v>
      </c>
      <c r="U2397" s="679">
        <f t="shared" ca="1" si="414"/>
        <v>0</v>
      </c>
      <c r="V2397" s="679">
        <f t="shared" ca="1" si="411"/>
        <v>0</v>
      </c>
      <c r="W2397" s="679">
        <f t="shared" ca="1" si="410"/>
        <v>0</v>
      </c>
      <c r="X2397" s="679">
        <f t="shared" ca="1" si="412"/>
        <v>0</v>
      </c>
      <c r="Y2397" s="679">
        <f t="shared" ca="1" si="412"/>
        <v>0</v>
      </c>
      <c r="Z2397" s="679">
        <f t="shared" ca="1" si="412"/>
        <v>0</v>
      </c>
      <c r="AA2397" t="str">
        <f t="shared" si="407"/>
        <v>ASR_Financial_Report_SHP21Final</v>
      </c>
      <c r="AB2397" s="960">
        <f t="shared" si="408"/>
        <v>44658</v>
      </c>
      <c r="AC2397" t="str">
        <f t="shared" si="409"/>
        <v>Unaudited</v>
      </c>
    </row>
    <row r="2398" spans="1:29" x14ac:dyDescent="0.25">
      <c r="A2398" t="s">
        <v>420</v>
      </c>
      <c r="B2398" t="s">
        <v>1366</v>
      </c>
      <c r="C2398" t="s">
        <v>1367</v>
      </c>
      <c r="D2398">
        <v>1900</v>
      </c>
      <c r="E2398" s="960">
        <v>1</v>
      </c>
      <c r="F2398" t="s">
        <v>440</v>
      </c>
      <c r="G2398" s="960">
        <v>274</v>
      </c>
      <c r="H2398" t="s">
        <v>385</v>
      </c>
      <c r="I2398" s="940" t="s">
        <v>488</v>
      </c>
      <c r="J2398" s="940" t="s">
        <v>450</v>
      </c>
      <c r="K2398" s="940" t="s">
        <v>435</v>
      </c>
      <c r="L2398" s="940" t="s">
        <v>121</v>
      </c>
      <c r="M2398" s="965" t="s">
        <v>27</v>
      </c>
      <c r="N2398" s="679">
        <f t="shared" ca="1" si="405"/>
        <v>187505638.36053073</v>
      </c>
      <c r="O2398" s="679">
        <f t="shared" ca="1" si="414"/>
        <v>1982433.0965244416</v>
      </c>
      <c r="P2398" s="679">
        <f t="shared" ca="1" si="414"/>
        <v>185523205.26400629</v>
      </c>
      <c r="Q2398" s="679">
        <f t="shared" ca="1" si="414"/>
        <v>0</v>
      </c>
      <c r="R2398" s="679">
        <f t="shared" ca="1" si="414"/>
        <v>0</v>
      </c>
      <c r="S2398" s="679">
        <f t="shared" ca="1" si="414"/>
        <v>0</v>
      </c>
      <c r="T2398" s="679">
        <f t="shared" ca="1" si="414"/>
        <v>0</v>
      </c>
      <c r="U2398" s="679">
        <f t="shared" ca="1" si="414"/>
        <v>0</v>
      </c>
      <c r="V2398" s="679">
        <f t="shared" ca="1" si="411"/>
        <v>0</v>
      </c>
      <c r="W2398" s="679">
        <f t="shared" ca="1" si="410"/>
        <v>0</v>
      </c>
      <c r="X2398" s="679">
        <f t="shared" ca="1" si="412"/>
        <v>0</v>
      </c>
      <c r="Y2398" s="679">
        <f t="shared" ca="1" si="412"/>
        <v>0</v>
      </c>
      <c r="Z2398" s="679">
        <f t="shared" ca="1" si="412"/>
        <v>0</v>
      </c>
      <c r="AA2398" t="str">
        <f t="shared" si="407"/>
        <v>ASR_Financial_Report_SHP21Final</v>
      </c>
      <c r="AB2398" s="960">
        <f t="shared" si="408"/>
        <v>44658</v>
      </c>
      <c r="AC2398" t="str">
        <f t="shared" si="409"/>
        <v>Unaudited</v>
      </c>
    </row>
    <row r="2399" spans="1:29" x14ac:dyDescent="0.25">
      <c r="A2399" t="s">
        <v>420</v>
      </c>
      <c r="B2399" t="s">
        <v>1366</v>
      </c>
      <c r="C2399" t="s">
        <v>1367</v>
      </c>
      <c r="D2399">
        <v>1900</v>
      </c>
      <c r="E2399" s="960">
        <v>1</v>
      </c>
      <c r="F2399" t="s">
        <v>440</v>
      </c>
      <c r="G2399" s="960">
        <v>274</v>
      </c>
      <c r="H2399" t="s">
        <v>385</v>
      </c>
      <c r="I2399" s="940" t="s">
        <v>488</v>
      </c>
      <c r="J2399" s="940" t="s">
        <v>450</v>
      </c>
      <c r="K2399" s="940" t="s">
        <v>435</v>
      </c>
      <c r="L2399" s="940" t="s">
        <v>122</v>
      </c>
      <c r="M2399" s="965" t="s">
        <v>97</v>
      </c>
      <c r="N2399" s="679">
        <f t="shared" ca="1" si="405"/>
        <v>-178300788.54253381</v>
      </c>
      <c r="O2399" s="679">
        <f t="shared" ca="1" si="414"/>
        <v>882792.57605552545</v>
      </c>
      <c r="P2399" s="679">
        <f t="shared" ca="1" si="414"/>
        <v>-179183581.11858934</v>
      </c>
      <c r="Q2399" s="679">
        <f t="shared" ca="1" si="414"/>
        <v>0</v>
      </c>
      <c r="R2399" s="679">
        <f t="shared" ca="1" si="414"/>
        <v>0</v>
      </c>
      <c r="S2399" s="679">
        <f t="shared" ca="1" si="414"/>
        <v>0</v>
      </c>
      <c r="T2399" s="679">
        <f t="shared" ca="1" si="414"/>
        <v>0</v>
      </c>
      <c r="U2399" s="679">
        <f t="shared" ca="1" si="414"/>
        <v>0</v>
      </c>
      <c r="V2399" s="679">
        <f t="shared" ca="1" si="411"/>
        <v>0</v>
      </c>
      <c r="W2399" s="679">
        <f t="shared" ca="1" si="410"/>
        <v>0</v>
      </c>
      <c r="X2399" s="679">
        <f t="shared" ca="1" si="412"/>
        <v>0</v>
      </c>
      <c r="Y2399" s="679">
        <f t="shared" ca="1" si="412"/>
        <v>0</v>
      </c>
      <c r="Z2399" s="679">
        <f t="shared" ca="1" si="412"/>
        <v>0</v>
      </c>
      <c r="AA2399" t="str">
        <f t="shared" si="407"/>
        <v>ASR_Financial_Report_SHP21Final</v>
      </c>
      <c r="AB2399" s="960">
        <f t="shared" si="408"/>
        <v>44658</v>
      </c>
      <c r="AC2399" t="str">
        <f t="shared" si="409"/>
        <v>Unaudited</v>
      </c>
    </row>
    <row r="2400" spans="1:29" x14ac:dyDescent="0.25">
      <c r="A2400" t="s">
        <v>420</v>
      </c>
      <c r="B2400" t="s">
        <v>1366</v>
      </c>
      <c r="C2400" t="s">
        <v>1367</v>
      </c>
      <c r="D2400">
        <v>1900</v>
      </c>
      <c r="E2400" s="960">
        <v>1</v>
      </c>
      <c r="F2400" t="s">
        <v>440</v>
      </c>
      <c r="G2400" s="960">
        <v>274</v>
      </c>
      <c r="H2400" t="s">
        <v>385</v>
      </c>
      <c r="I2400" s="940" t="s">
        <v>488</v>
      </c>
      <c r="J2400" s="940" t="s">
        <v>450</v>
      </c>
      <c r="K2400" s="940" t="s">
        <v>435</v>
      </c>
      <c r="L2400" s="940" t="s">
        <v>123</v>
      </c>
      <c r="M2400" s="965" t="s">
        <v>98</v>
      </c>
      <c r="N2400" s="679">
        <f t="shared" ca="1" si="405"/>
        <v>2745978.7377952631</v>
      </c>
      <c r="O2400" s="679">
        <f ca="1">IF(OR(AND($F2400="PY",O$1&lt;&gt;"Prior Year"),AND($F2400&lt;&gt;"PY",O$1="Prior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"&amp;$H2400&amp;"'!$A$7:$CA$7"),0)+MATCH(O$1,INDIRECT("'MMA Rev-Exp "&amp;$H2400&amp;"'!$D$8:$CA$8"),0)-1)))</f>
        <v>1440057.3185214237</v>
      </c>
      <c r="P2400" s="679">
        <f ca="1">IF(OR(AND($F2400="PY",P$1&lt;&gt;"Prior Year"),AND($F2400&lt;&gt;"PY",P$1="Prior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"&amp;$H2400&amp;"'!$A$7:$CA$7"),0)+MATCH(P$1,INDIRECT("'MMA Rev-Exp "&amp;$H2400&amp;"'!$D$8:$CA$8"),0)-1)))</f>
        <v>1305921.4192738393</v>
      </c>
      <c r="Q2400" s="679">
        <f ca="1">IF(OR(AND($F2400="PY",Q$1&lt;&gt;"Prior Year"),AND($F2400&lt;&gt;"PY",Q$1="Prior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"&amp;$H2400&amp;"'!$A$7:$CA$7"),0)+MATCH(Q$1,INDIRECT("'MMA Rev-Exp "&amp;$H2400&amp;"'!$D$8:$CA$8"),0)-1)))</f>
        <v>0</v>
      </c>
      <c r="R2400" s="679">
        <f ca="1">IF(OR(AND($F2400="PY",R$1&lt;&gt;"Prior Year"),AND($F2400&lt;&gt;"PY",R$1="Prior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"&amp;$H2400&amp;"'!$A$7:$CA$7"),0)+MATCH(R$1,INDIRECT("'MMA Rev-Exp "&amp;$H2400&amp;"'!$D$8:$CA$8"),0)-1)))</f>
        <v>0</v>
      </c>
      <c r="S2400" s="679">
        <f t="shared" ref="O2400:Z2423" ca="1" si="41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679">
        <f t="shared" ca="1" si="415"/>
        <v>0</v>
      </c>
      <c r="U2400" s="679">
        <f t="shared" ca="1" si="415"/>
        <v>0</v>
      </c>
      <c r="V2400" s="679">
        <f t="shared" ca="1" si="415"/>
        <v>0</v>
      </c>
      <c r="W2400" s="679">
        <f t="shared" ca="1" si="410"/>
        <v>0</v>
      </c>
      <c r="X2400" s="679">
        <f t="shared" ca="1" si="415"/>
        <v>0</v>
      </c>
      <c r="Y2400" s="679">
        <f t="shared" ca="1" si="415"/>
        <v>0</v>
      </c>
      <c r="Z2400" s="679">
        <f t="shared" ca="1" si="415"/>
        <v>0</v>
      </c>
      <c r="AA2400" t="str">
        <f t="shared" si="407"/>
        <v>ASR_Financial_Report_SHP21Final</v>
      </c>
      <c r="AB2400" s="960">
        <f t="shared" si="408"/>
        <v>44658</v>
      </c>
      <c r="AC2400" t="str">
        <f t="shared" si="409"/>
        <v>Unaudited</v>
      </c>
    </row>
    <row r="2401" spans="1:29" x14ac:dyDescent="0.25">
      <c r="A2401" t="s">
        <v>420</v>
      </c>
      <c r="B2401" t="s">
        <v>1366</v>
      </c>
      <c r="C2401" t="s">
        <v>1367</v>
      </c>
      <c r="D2401">
        <v>1900</v>
      </c>
      <c r="E2401" s="960">
        <v>1</v>
      </c>
      <c r="F2401" t="s">
        <v>440</v>
      </c>
      <c r="G2401" s="960">
        <v>274</v>
      </c>
      <c r="H2401" t="s">
        <v>385</v>
      </c>
      <c r="I2401" s="940" t="s">
        <v>488</v>
      </c>
      <c r="J2401" s="940" t="s">
        <v>450</v>
      </c>
      <c r="K2401" s="940" t="s">
        <v>435</v>
      </c>
      <c r="L2401" s="948" t="s">
        <v>124</v>
      </c>
      <c r="M2401" s="963" t="s">
        <v>99</v>
      </c>
      <c r="N2401" s="679">
        <f t="shared" ca="1" si="405"/>
        <v>237543.72311086219</v>
      </c>
      <c r="O2401" s="679">
        <f t="shared" ca="1" si="415"/>
        <v>139550.17778669484</v>
      </c>
      <c r="P2401" s="679">
        <f t="shared" ca="1" si="415"/>
        <v>97993.545324167339</v>
      </c>
      <c r="Q2401" s="679">
        <f t="shared" ca="1" si="415"/>
        <v>0</v>
      </c>
      <c r="R2401" s="679">
        <f t="shared" ca="1" si="415"/>
        <v>0</v>
      </c>
      <c r="S2401" s="679">
        <f t="shared" ca="1" si="415"/>
        <v>0</v>
      </c>
      <c r="T2401" s="679">
        <f t="shared" ca="1" si="415"/>
        <v>0</v>
      </c>
      <c r="U2401" s="679">
        <f t="shared" ca="1" si="415"/>
        <v>0</v>
      </c>
      <c r="V2401" s="679">
        <f t="shared" ca="1" si="415"/>
        <v>0</v>
      </c>
      <c r="W2401" s="679">
        <f t="shared" ca="1" si="410"/>
        <v>0</v>
      </c>
      <c r="X2401" s="679">
        <f t="shared" ca="1" si="415"/>
        <v>0</v>
      </c>
      <c r="Y2401" s="679">
        <f t="shared" ca="1" si="415"/>
        <v>0</v>
      </c>
      <c r="Z2401" s="679">
        <f t="shared" ca="1" si="415"/>
        <v>0</v>
      </c>
      <c r="AA2401" t="str">
        <f t="shared" si="407"/>
        <v>ASR_Financial_Report_SHP21Final</v>
      </c>
      <c r="AB2401" s="960">
        <f t="shared" si="408"/>
        <v>44658</v>
      </c>
      <c r="AC2401" t="str">
        <f t="shared" si="409"/>
        <v>Unaudited</v>
      </c>
    </row>
    <row r="2402" spans="1:29" x14ac:dyDescent="0.25">
      <c r="A2402" t="s">
        <v>420</v>
      </c>
      <c r="B2402" t="s">
        <v>1366</v>
      </c>
      <c r="C2402" t="s">
        <v>1367</v>
      </c>
      <c r="D2402">
        <v>1900</v>
      </c>
      <c r="E2402" s="960">
        <v>1</v>
      </c>
      <c r="F2402" t="s">
        <v>440</v>
      </c>
      <c r="G2402" s="960">
        <v>274</v>
      </c>
      <c r="H2402" t="s">
        <v>385</v>
      </c>
      <c r="I2402" s="965" t="s">
        <v>488</v>
      </c>
      <c r="J2402" s="965" t="s">
        <v>450</v>
      </c>
      <c r="K2402" s="965" t="s">
        <v>435</v>
      </c>
      <c r="L2402" s="940" t="s">
        <v>125</v>
      </c>
      <c r="M2402" s="965" t="s">
        <v>100</v>
      </c>
      <c r="N2402" s="679">
        <f t="shared" ca="1" si="405"/>
        <v>-54329.173741083148</v>
      </c>
      <c r="O2402" s="679">
        <f t="shared" ca="1" si="415"/>
        <v>1.6532872460493944</v>
      </c>
      <c r="P2402" s="679">
        <f t="shared" ca="1" si="415"/>
        <v>-54330.8270283292</v>
      </c>
      <c r="Q2402" s="679">
        <f t="shared" ca="1" si="415"/>
        <v>0</v>
      </c>
      <c r="R2402" s="679">
        <f t="shared" ca="1" si="415"/>
        <v>0</v>
      </c>
      <c r="S2402" s="679">
        <f t="shared" ca="1" si="415"/>
        <v>0</v>
      </c>
      <c r="T2402" s="679">
        <f t="shared" ca="1" si="415"/>
        <v>0</v>
      </c>
      <c r="U2402" s="679">
        <f t="shared" ca="1" si="415"/>
        <v>0</v>
      </c>
      <c r="V2402" s="679">
        <f t="shared" ca="1" si="415"/>
        <v>0</v>
      </c>
      <c r="W2402" s="679">
        <f t="shared" ca="1" si="410"/>
        <v>0</v>
      </c>
      <c r="X2402" s="679">
        <f t="shared" ca="1" si="415"/>
        <v>0</v>
      </c>
      <c r="Y2402" s="679">
        <f t="shared" ca="1" si="415"/>
        <v>0</v>
      </c>
      <c r="Z2402" s="679">
        <f t="shared" ca="1" si="415"/>
        <v>0</v>
      </c>
      <c r="AA2402" t="str">
        <f t="shared" si="407"/>
        <v>ASR_Financial_Report_SHP21Final</v>
      </c>
      <c r="AB2402" s="960">
        <f t="shared" si="408"/>
        <v>44658</v>
      </c>
      <c r="AC2402" t="str">
        <f t="shared" si="409"/>
        <v>Unaudited</v>
      </c>
    </row>
    <row r="2403" spans="1:29" x14ac:dyDescent="0.25">
      <c r="A2403" t="s">
        <v>420</v>
      </c>
      <c r="B2403" t="s">
        <v>1366</v>
      </c>
      <c r="C2403" t="s">
        <v>1367</v>
      </c>
      <c r="D2403">
        <v>1900</v>
      </c>
      <c r="E2403" s="960">
        <v>1</v>
      </c>
      <c r="F2403" t="s">
        <v>440</v>
      </c>
      <c r="G2403" s="960">
        <v>274</v>
      </c>
      <c r="H2403" t="s">
        <v>385</v>
      </c>
      <c r="I2403" s="940" t="s">
        <v>488</v>
      </c>
      <c r="J2403" s="940" t="s">
        <v>450</v>
      </c>
      <c r="K2403" s="940" t="s">
        <v>435</v>
      </c>
      <c r="L2403" s="940" t="s">
        <v>126</v>
      </c>
      <c r="M2403" s="965" t="s">
        <v>28</v>
      </c>
      <c r="N2403" s="679">
        <f t="shared" ca="1" si="405"/>
        <v>92194.633993868832</v>
      </c>
      <c r="O2403" s="679">
        <f t="shared" ca="1" si="415"/>
        <v>92194.633993868832</v>
      </c>
      <c r="P2403" s="679">
        <f t="shared" ca="1" si="415"/>
        <v>0</v>
      </c>
      <c r="Q2403" s="679">
        <f t="shared" ca="1" si="415"/>
        <v>0</v>
      </c>
      <c r="R2403" s="679">
        <f t="shared" ca="1" si="415"/>
        <v>0</v>
      </c>
      <c r="S2403" s="679">
        <f t="shared" ca="1" si="415"/>
        <v>0</v>
      </c>
      <c r="T2403" s="679">
        <f t="shared" ca="1" si="415"/>
        <v>0</v>
      </c>
      <c r="U2403" s="679">
        <f t="shared" ca="1" si="415"/>
        <v>0</v>
      </c>
      <c r="V2403" s="679">
        <f t="shared" ca="1" si="415"/>
        <v>0</v>
      </c>
      <c r="W2403" s="679">
        <f t="shared" ca="1" si="410"/>
        <v>0</v>
      </c>
      <c r="X2403" s="679">
        <f t="shared" ca="1" si="415"/>
        <v>0</v>
      </c>
      <c r="Y2403" s="679">
        <f t="shared" ca="1" si="415"/>
        <v>0</v>
      </c>
      <c r="Z2403" s="679">
        <f t="shared" ca="1" si="415"/>
        <v>0</v>
      </c>
      <c r="AA2403" t="str">
        <f t="shared" si="407"/>
        <v>ASR_Financial_Report_SHP21Final</v>
      </c>
      <c r="AB2403" s="960">
        <f t="shared" si="408"/>
        <v>44658</v>
      </c>
      <c r="AC2403" t="str">
        <f t="shared" si="409"/>
        <v>Unaudited</v>
      </c>
    </row>
    <row r="2404" spans="1:29" x14ac:dyDescent="0.25">
      <c r="A2404" t="s">
        <v>420</v>
      </c>
      <c r="B2404" t="s">
        <v>1366</v>
      </c>
      <c r="C2404" t="s">
        <v>1367</v>
      </c>
      <c r="D2404">
        <v>1900</v>
      </c>
      <c r="E2404" s="960">
        <v>1</v>
      </c>
      <c r="F2404" t="s">
        <v>440</v>
      </c>
      <c r="G2404" s="960">
        <v>274</v>
      </c>
      <c r="H2404" t="s">
        <v>385</v>
      </c>
      <c r="I2404" s="940" t="s">
        <v>488</v>
      </c>
      <c r="J2404" s="940" t="s">
        <v>436</v>
      </c>
      <c r="K2404" s="940" t="s">
        <v>436</v>
      </c>
      <c r="L2404" s="940" t="s">
        <v>128</v>
      </c>
      <c r="M2404" s="965" t="s">
        <v>326</v>
      </c>
      <c r="N2404" s="679">
        <f t="shared" ca="1" si="405"/>
        <v>0</v>
      </c>
      <c r="O2404" s="679">
        <f t="shared" ca="1" si="415"/>
        <v>0</v>
      </c>
      <c r="P2404" s="679">
        <f t="shared" ca="1" si="415"/>
        <v>0</v>
      </c>
      <c r="Q2404" s="679">
        <f t="shared" ca="1" si="415"/>
        <v>0</v>
      </c>
      <c r="R2404" s="679">
        <f t="shared" ca="1" si="415"/>
        <v>0</v>
      </c>
      <c r="S2404" s="679">
        <f t="shared" ca="1" si="415"/>
        <v>0</v>
      </c>
      <c r="T2404" s="679">
        <f t="shared" ca="1" si="415"/>
        <v>0</v>
      </c>
      <c r="U2404" s="679">
        <f t="shared" ca="1" si="415"/>
        <v>0</v>
      </c>
      <c r="V2404" s="679">
        <f t="shared" ca="1" si="415"/>
        <v>0</v>
      </c>
      <c r="W2404" s="679">
        <f t="shared" ca="1" si="410"/>
        <v>0</v>
      </c>
      <c r="X2404" s="679">
        <f t="shared" ca="1" si="415"/>
        <v>0</v>
      </c>
      <c r="Y2404" s="679">
        <f t="shared" ca="1" si="415"/>
        <v>0</v>
      </c>
      <c r="Z2404" s="679">
        <f t="shared" ca="1" si="415"/>
        <v>0</v>
      </c>
      <c r="AA2404" t="str">
        <f t="shared" si="407"/>
        <v>ASR_Financial_Report_SHP21Final</v>
      </c>
      <c r="AB2404" s="960">
        <f t="shared" si="408"/>
        <v>44658</v>
      </c>
      <c r="AC2404" t="str">
        <f t="shared" si="409"/>
        <v>Unaudited</v>
      </c>
    </row>
    <row r="2405" spans="1:29" x14ac:dyDescent="0.25">
      <c r="A2405" t="s">
        <v>420</v>
      </c>
      <c r="B2405" t="s">
        <v>1366</v>
      </c>
      <c r="C2405" t="s">
        <v>1367</v>
      </c>
      <c r="D2405">
        <v>1900</v>
      </c>
      <c r="E2405" s="960">
        <v>1</v>
      </c>
      <c r="F2405" t="s">
        <v>440</v>
      </c>
      <c r="G2405" s="960">
        <v>274</v>
      </c>
      <c r="H2405" t="s">
        <v>385</v>
      </c>
      <c r="I2405" s="940" t="s">
        <v>488</v>
      </c>
      <c r="J2405" s="940" t="s">
        <v>436</v>
      </c>
      <c r="K2405" s="940" t="s">
        <v>436</v>
      </c>
      <c r="L2405" s="940" t="s">
        <v>129</v>
      </c>
      <c r="M2405" s="965" t="s">
        <v>325</v>
      </c>
      <c r="N2405" s="679">
        <f t="shared" ca="1" si="405"/>
        <v>0</v>
      </c>
      <c r="O2405" s="679">
        <f t="shared" ca="1" si="415"/>
        <v>0</v>
      </c>
      <c r="P2405" s="679">
        <f t="shared" ca="1" si="415"/>
        <v>0</v>
      </c>
      <c r="Q2405" s="679">
        <f t="shared" ca="1" si="415"/>
        <v>0</v>
      </c>
      <c r="R2405" s="679">
        <f t="shared" ca="1" si="415"/>
        <v>0</v>
      </c>
      <c r="S2405" s="679">
        <f t="shared" ca="1" si="415"/>
        <v>0</v>
      </c>
      <c r="T2405" s="679">
        <f t="shared" ca="1" si="415"/>
        <v>0</v>
      </c>
      <c r="U2405" s="679">
        <f t="shared" ca="1" si="415"/>
        <v>0</v>
      </c>
      <c r="V2405" s="679">
        <f t="shared" ca="1" si="415"/>
        <v>0</v>
      </c>
      <c r="W2405" s="679">
        <f t="shared" ca="1" si="410"/>
        <v>0</v>
      </c>
      <c r="X2405" s="679">
        <f t="shared" ca="1" si="415"/>
        <v>0</v>
      </c>
      <c r="Y2405" s="679">
        <f t="shared" ca="1" si="415"/>
        <v>0</v>
      </c>
      <c r="Z2405" s="679">
        <f t="shared" ca="1" si="415"/>
        <v>0</v>
      </c>
      <c r="AA2405" t="str">
        <f t="shared" si="407"/>
        <v>ASR_Financial_Report_SHP21Final</v>
      </c>
      <c r="AB2405" s="960">
        <f t="shared" si="408"/>
        <v>44658</v>
      </c>
      <c r="AC2405" t="str">
        <f t="shared" si="409"/>
        <v>Unaudited</v>
      </c>
    </row>
    <row r="2406" spans="1:29" ht="30" x14ac:dyDescent="0.25">
      <c r="A2406" t="s">
        <v>420</v>
      </c>
      <c r="B2406" t="s">
        <v>1366</v>
      </c>
      <c r="C2406" t="s">
        <v>1367</v>
      </c>
      <c r="D2406">
        <v>1900</v>
      </c>
      <c r="E2406" s="960">
        <v>1</v>
      </c>
      <c r="F2406" t="s">
        <v>440</v>
      </c>
      <c r="G2406" s="960">
        <v>274</v>
      </c>
      <c r="H2406" t="s">
        <v>385</v>
      </c>
      <c r="I2406" s="940" t="s">
        <v>488</v>
      </c>
      <c r="J2406" s="940" t="s">
        <v>436</v>
      </c>
      <c r="K2406" s="940" t="s">
        <v>436</v>
      </c>
      <c r="L2406" s="940" t="s">
        <v>130</v>
      </c>
      <c r="M2406" s="965" t="s">
        <v>179</v>
      </c>
      <c r="N2406" s="679">
        <f t="shared" ca="1" si="405"/>
        <v>0</v>
      </c>
      <c r="O2406" s="679">
        <f t="shared" ca="1" si="415"/>
        <v>0</v>
      </c>
      <c r="P2406" s="679">
        <f t="shared" ca="1" si="415"/>
        <v>0</v>
      </c>
      <c r="Q2406" s="679">
        <f t="shared" ca="1" si="415"/>
        <v>0</v>
      </c>
      <c r="R2406" s="679">
        <f t="shared" ca="1" si="415"/>
        <v>0</v>
      </c>
      <c r="S2406" s="679">
        <f t="shared" ca="1" si="415"/>
        <v>0</v>
      </c>
      <c r="T2406" s="679">
        <f t="shared" ca="1" si="415"/>
        <v>0</v>
      </c>
      <c r="U2406" s="679">
        <f t="shared" ca="1" si="415"/>
        <v>0</v>
      </c>
      <c r="V2406" s="679">
        <f t="shared" ca="1" si="415"/>
        <v>0</v>
      </c>
      <c r="W2406" s="679">
        <f t="shared" ca="1" si="410"/>
        <v>0</v>
      </c>
      <c r="X2406" s="679">
        <f t="shared" ca="1" si="415"/>
        <v>0</v>
      </c>
      <c r="Y2406" s="679">
        <f t="shared" ca="1" si="415"/>
        <v>0</v>
      </c>
      <c r="Z2406" s="679">
        <f t="shared" ca="1" si="415"/>
        <v>0</v>
      </c>
      <c r="AA2406" t="str">
        <f t="shared" si="407"/>
        <v>ASR_Financial_Report_SHP21Final</v>
      </c>
      <c r="AB2406" s="960">
        <f t="shared" si="408"/>
        <v>44658</v>
      </c>
      <c r="AC2406" t="str">
        <f t="shared" si="409"/>
        <v>Unaudited</v>
      </c>
    </row>
    <row r="2407" spans="1:29" x14ac:dyDescent="0.25">
      <c r="A2407" t="s">
        <v>420</v>
      </c>
      <c r="B2407" t="s">
        <v>1366</v>
      </c>
      <c r="C2407" t="s">
        <v>1367</v>
      </c>
      <c r="D2407">
        <v>1900</v>
      </c>
      <c r="E2407" s="960">
        <v>1</v>
      </c>
      <c r="F2407" t="s">
        <v>440</v>
      </c>
      <c r="G2407" s="960">
        <v>274</v>
      </c>
      <c r="H2407" t="s">
        <v>385</v>
      </c>
      <c r="I2407" s="940" t="s">
        <v>488</v>
      </c>
      <c r="J2407" s="940" t="s">
        <v>436</v>
      </c>
      <c r="K2407" s="940" t="s">
        <v>436</v>
      </c>
      <c r="L2407" s="940" t="s">
        <v>131</v>
      </c>
      <c r="M2407" s="965" t="s">
        <v>494</v>
      </c>
      <c r="N2407" s="679">
        <f t="shared" ca="1" si="405"/>
        <v>0</v>
      </c>
      <c r="O2407" s="679">
        <f t="shared" ca="1" si="415"/>
        <v>0</v>
      </c>
      <c r="P2407" s="679">
        <f t="shared" ca="1" si="415"/>
        <v>0</v>
      </c>
      <c r="Q2407" s="679">
        <f t="shared" ca="1" si="415"/>
        <v>0</v>
      </c>
      <c r="R2407" s="679">
        <f t="shared" ca="1" si="415"/>
        <v>0</v>
      </c>
      <c r="S2407" s="679">
        <f t="shared" ca="1" si="415"/>
        <v>0</v>
      </c>
      <c r="T2407" s="679">
        <f t="shared" ca="1" si="415"/>
        <v>0</v>
      </c>
      <c r="U2407" s="679">
        <f t="shared" ca="1" si="415"/>
        <v>0</v>
      </c>
      <c r="V2407" s="679">
        <f t="shared" ca="1" si="415"/>
        <v>0</v>
      </c>
      <c r="W2407" s="679">
        <f t="shared" ca="1" si="410"/>
        <v>0</v>
      </c>
      <c r="X2407" s="679">
        <f t="shared" ca="1" si="415"/>
        <v>0</v>
      </c>
      <c r="Y2407" s="679">
        <f t="shared" ca="1" si="415"/>
        <v>0</v>
      </c>
      <c r="Z2407" s="679">
        <f t="shared" ca="1" si="415"/>
        <v>0</v>
      </c>
      <c r="AA2407" t="str">
        <f t="shared" si="407"/>
        <v>ASR_Financial_Report_SHP21Final</v>
      </c>
      <c r="AB2407" s="960">
        <f t="shared" si="408"/>
        <v>44658</v>
      </c>
      <c r="AC2407" t="str">
        <f t="shared" si="409"/>
        <v>Unaudited</v>
      </c>
    </row>
    <row r="2408" spans="1:29" x14ac:dyDescent="0.25">
      <c r="A2408" t="s">
        <v>420</v>
      </c>
      <c r="B2408" t="s">
        <v>1366</v>
      </c>
      <c r="C2408" t="s">
        <v>1367</v>
      </c>
      <c r="D2408">
        <v>1900</v>
      </c>
      <c r="E2408" s="960">
        <v>1</v>
      </c>
      <c r="F2408" t="s">
        <v>440</v>
      </c>
      <c r="G2408" s="960">
        <v>274</v>
      </c>
      <c r="H2408" t="s">
        <v>385</v>
      </c>
      <c r="I2408" s="940" t="s">
        <v>488</v>
      </c>
      <c r="J2408" s="940" t="s">
        <v>436</v>
      </c>
      <c r="K2408" s="940" t="s">
        <v>436</v>
      </c>
      <c r="L2408" s="940" t="s">
        <v>132</v>
      </c>
      <c r="M2408" s="965" t="s">
        <v>495</v>
      </c>
      <c r="N2408" s="679">
        <f t="shared" ca="1" si="405"/>
        <v>0</v>
      </c>
      <c r="O2408" s="679">
        <f t="shared" ca="1" si="415"/>
        <v>0</v>
      </c>
      <c r="P2408" s="679">
        <f t="shared" ca="1" si="415"/>
        <v>0</v>
      </c>
      <c r="Q2408" s="679">
        <f t="shared" ca="1" si="415"/>
        <v>0</v>
      </c>
      <c r="R2408" s="679">
        <f t="shared" ca="1" si="415"/>
        <v>0</v>
      </c>
      <c r="S2408" s="679">
        <f t="shared" ca="1" si="415"/>
        <v>0</v>
      </c>
      <c r="T2408" s="679">
        <f t="shared" ca="1" si="415"/>
        <v>0</v>
      </c>
      <c r="U2408" s="679">
        <f t="shared" ca="1" si="415"/>
        <v>0</v>
      </c>
      <c r="V2408" s="679">
        <f t="shared" ca="1" si="415"/>
        <v>0</v>
      </c>
      <c r="W2408" s="679">
        <f t="shared" ca="1" si="410"/>
        <v>0</v>
      </c>
      <c r="X2408" s="679">
        <f t="shared" ca="1" si="415"/>
        <v>0</v>
      </c>
      <c r="Y2408" s="679">
        <f t="shared" ca="1" si="415"/>
        <v>0</v>
      </c>
      <c r="Z2408" s="679">
        <f t="shared" ca="1" si="415"/>
        <v>0</v>
      </c>
      <c r="AA2408" t="str">
        <f t="shared" si="407"/>
        <v>ASR_Financial_Report_SHP21Final</v>
      </c>
      <c r="AB2408" s="960">
        <f t="shared" si="408"/>
        <v>44658</v>
      </c>
      <c r="AC2408" t="str">
        <f t="shared" si="409"/>
        <v>Unaudited</v>
      </c>
    </row>
    <row r="2409" spans="1:29" x14ac:dyDescent="0.25">
      <c r="A2409" t="s">
        <v>420</v>
      </c>
      <c r="B2409" t="s">
        <v>1366</v>
      </c>
      <c r="C2409" t="s">
        <v>1367</v>
      </c>
      <c r="D2409">
        <v>1900</v>
      </c>
      <c r="E2409" s="960">
        <v>1</v>
      </c>
      <c r="F2409" t="s">
        <v>440</v>
      </c>
      <c r="G2409" s="960">
        <v>274</v>
      </c>
      <c r="H2409" t="s">
        <v>385</v>
      </c>
      <c r="I2409" s="940" t="s">
        <v>488</v>
      </c>
      <c r="J2409" s="940" t="s">
        <v>436</v>
      </c>
      <c r="K2409" s="940" t="s">
        <v>436</v>
      </c>
      <c r="L2409" s="948" t="s">
        <v>133</v>
      </c>
      <c r="M2409" s="963" t="s">
        <v>496</v>
      </c>
      <c r="N2409" s="679">
        <f t="shared" ca="1" si="405"/>
        <v>0</v>
      </c>
      <c r="O2409" s="679">
        <f t="shared" ca="1" si="415"/>
        <v>0</v>
      </c>
      <c r="P2409" s="679">
        <f t="shared" ca="1" si="415"/>
        <v>0</v>
      </c>
      <c r="Q2409" s="679">
        <f t="shared" ca="1" si="415"/>
        <v>0</v>
      </c>
      <c r="R2409" s="679">
        <f t="shared" ca="1" si="415"/>
        <v>0</v>
      </c>
      <c r="S2409" s="679">
        <f t="shared" ca="1" si="415"/>
        <v>0</v>
      </c>
      <c r="T2409" s="679">
        <f t="shared" ca="1" si="415"/>
        <v>0</v>
      </c>
      <c r="U2409" s="679">
        <f t="shared" ca="1" si="415"/>
        <v>0</v>
      </c>
      <c r="V2409" s="679">
        <f t="shared" ca="1" si="415"/>
        <v>0</v>
      </c>
      <c r="W2409" s="679">
        <f t="shared" ca="1" si="410"/>
        <v>0</v>
      </c>
      <c r="X2409" s="679">
        <f t="shared" ca="1" si="415"/>
        <v>0</v>
      </c>
      <c r="Y2409" s="679">
        <f t="shared" ca="1" si="415"/>
        <v>0</v>
      </c>
      <c r="Z2409" s="679">
        <f t="shared" ca="1" si="415"/>
        <v>0</v>
      </c>
      <c r="AA2409" t="str">
        <f t="shared" si="407"/>
        <v>ASR_Financial_Report_SHP21Final</v>
      </c>
      <c r="AB2409" s="960">
        <f t="shared" si="408"/>
        <v>44658</v>
      </c>
      <c r="AC2409" t="str">
        <f t="shared" si="409"/>
        <v>Unaudited</v>
      </c>
    </row>
    <row r="2410" spans="1:29" x14ac:dyDescent="0.25">
      <c r="A2410" t="s">
        <v>420</v>
      </c>
      <c r="B2410" t="s">
        <v>1366</v>
      </c>
      <c r="C2410" t="s">
        <v>1367</v>
      </c>
      <c r="D2410">
        <v>1900</v>
      </c>
      <c r="E2410" s="960">
        <v>1</v>
      </c>
      <c r="F2410" t="s">
        <v>440</v>
      </c>
      <c r="G2410" s="960">
        <v>274</v>
      </c>
      <c r="H2410" t="s">
        <v>385</v>
      </c>
      <c r="I2410" s="940" t="s">
        <v>489</v>
      </c>
      <c r="J2410" s="940" t="s">
        <v>26</v>
      </c>
      <c r="K2410" s="940" t="s">
        <v>26</v>
      </c>
      <c r="L2410" s="940" t="s">
        <v>269</v>
      </c>
      <c r="M2410" s="965" t="s">
        <v>26</v>
      </c>
      <c r="N2410" s="679">
        <f t="shared" ca="1" si="405"/>
        <v>873348.36614887218</v>
      </c>
      <c r="O2410" s="679">
        <f t="shared" ca="1" si="415"/>
        <v>0</v>
      </c>
      <c r="P2410" s="679">
        <f t="shared" ca="1" si="415"/>
        <v>0</v>
      </c>
      <c r="Q2410" s="679">
        <f t="shared" ca="1" si="415"/>
        <v>0</v>
      </c>
      <c r="R2410" s="679">
        <f t="shared" ca="1" si="415"/>
        <v>0</v>
      </c>
      <c r="S2410" s="679">
        <f t="shared" ca="1" si="415"/>
        <v>0</v>
      </c>
      <c r="T2410" s="679">
        <f t="shared" ca="1" si="415"/>
        <v>0</v>
      </c>
      <c r="U2410" s="679">
        <f t="shared" ca="1" si="415"/>
        <v>0</v>
      </c>
      <c r="V2410" s="679">
        <f t="shared" ca="1" si="415"/>
        <v>0</v>
      </c>
      <c r="W2410" s="679">
        <f t="shared" ca="1" si="410"/>
        <v>0</v>
      </c>
      <c r="X2410" s="679">
        <f t="shared" ca="1" si="415"/>
        <v>0</v>
      </c>
      <c r="Y2410" s="679">
        <f t="shared" ca="1" si="415"/>
        <v>0</v>
      </c>
      <c r="Z2410" s="679">
        <f t="shared" ca="1" si="415"/>
        <v>0</v>
      </c>
      <c r="AA2410" t="str">
        <f t="shared" si="407"/>
        <v>ASR_Financial_Report_SHP21Final</v>
      </c>
      <c r="AB2410" s="960">
        <f t="shared" si="408"/>
        <v>44658</v>
      </c>
      <c r="AC2410" t="str">
        <f t="shared" si="409"/>
        <v>Unaudited</v>
      </c>
    </row>
    <row r="2411" spans="1:29" x14ac:dyDescent="0.25">
      <c r="A2411" t="s">
        <v>420</v>
      </c>
      <c r="B2411" t="s">
        <v>1366</v>
      </c>
      <c r="C2411" t="s">
        <v>1367</v>
      </c>
      <c r="D2411">
        <v>1900</v>
      </c>
      <c r="E2411" s="960">
        <v>1</v>
      </c>
      <c r="F2411" t="s">
        <v>441</v>
      </c>
      <c r="G2411" s="960">
        <v>366</v>
      </c>
      <c r="H2411" t="s">
        <v>385</v>
      </c>
      <c r="I2411" s="940" t="s">
        <v>432</v>
      </c>
      <c r="J2411" s="940" t="s">
        <v>432</v>
      </c>
      <c r="K2411" s="940" t="s">
        <v>432</v>
      </c>
      <c r="L2411" s="940"/>
      <c r="M2411" s="965" t="s">
        <v>432</v>
      </c>
      <c r="N2411" s="679">
        <f t="shared" ca="1" si="405"/>
        <v>467218.02999999997</v>
      </c>
      <c r="O2411" s="679">
        <f t="shared" ca="1" si="415"/>
        <v>400533.32</v>
      </c>
      <c r="P2411" s="679">
        <f t="shared" ca="1" si="415"/>
        <v>15263.48</v>
      </c>
      <c r="Q2411" s="679">
        <f t="shared" ca="1" si="415"/>
        <v>25052.31</v>
      </c>
      <c r="R2411" s="679">
        <f t="shared" ca="1" si="415"/>
        <v>8979.65</v>
      </c>
      <c r="S2411" s="679">
        <f t="shared" ca="1" si="415"/>
        <v>7500.3</v>
      </c>
      <c r="T2411" s="679">
        <f t="shared" ca="1" si="415"/>
        <v>4537</v>
      </c>
      <c r="U2411" s="679">
        <f t="shared" ca="1" si="415"/>
        <v>70</v>
      </c>
      <c r="V2411" s="679">
        <f t="shared" ca="1" si="415"/>
        <v>861</v>
      </c>
      <c r="W2411" s="679">
        <f t="shared" ca="1" si="410"/>
        <v>175</v>
      </c>
      <c r="X2411" s="679">
        <f t="shared" ca="1" si="415"/>
        <v>3485.97</v>
      </c>
      <c r="Y2411" s="679">
        <f t="shared" ca="1" si="415"/>
        <v>760</v>
      </c>
      <c r="Z2411" s="679">
        <f t="shared" ca="1" si="415"/>
        <v>0</v>
      </c>
      <c r="AA2411" t="str">
        <f t="shared" si="407"/>
        <v>ASR_Financial_Report_SHP21Final</v>
      </c>
      <c r="AB2411" s="960">
        <f t="shared" si="408"/>
        <v>44658</v>
      </c>
      <c r="AC2411" t="str">
        <f t="shared" si="409"/>
        <v>Unaudited</v>
      </c>
    </row>
    <row r="2412" spans="1:29" x14ac:dyDescent="0.25">
      <c r="A2412" t="s">
        <v>420</v>
      </c>
      <c r="B2412" t="s">
        <v>1366</v>
      </c>
      <c r="C2412" t="s">
        <v>1367</v>
      </c>
      <c r="D2412">
        <v>1900</v>
      </c>
      <c r="E2412" s="960">
        <v>1</v>
      </c>
      <c r="F2412" t="s">
        <v>441</v>
      </c>
      <c r="G2412" s="960">
        <v>366</v>
      </c>
      <c r="H2412" t="s">
        <v>385</v>
      </c>
      <c r="I2412" s="940" t="s">
        <v>487</v>
      </c>
      <c r="J2412" s="940" t="s">
        <v>12</v>
      </c>
      <c r="K2412" s="940" t="s">
        <v>12</v>
      </c>
      <c r="L2412" s="940">
        <v>1.1000000000000001</v>
      </c>
      <c r="M2412" s="965" t="s">
        <v>12</v>
      </c>
      <c r="N2412" s="679">
        <f t="shared" ca="1" si="405"/>
        <v>123230091.69000001</v>
      </c>
      <c r="O2412" s="679">
        <f t="shared" ca="1" si="415"/>
        <v>70335149.530000001</v>
      </c>
      <c r="P2412" s="679">
        <f t="shared" ca="1" si="415"/>
        <v>7321042.54</v>
      </c>
      <c r="Q2412" s="679">
        <f t="shared" ca="1" si="415"/>
        <v>20939862.039999999</v>
      </c>
      <c r="R2412" s="679">
        <f t="shared" ca="1" si="415"/>
        <v>11910746.029999999</v>
      </c>
      <c r="S2412" s="679">
        <f t="shared" ca="1" si="415"/>
        <v>1508724.69</v>
      </c>
      <c r="T2412" s="679">
        <f t="shared" ca="1" si="415"/>
        <v>1678747.42</v>
      </c>
      <c r="U2412" s="679">
        <f t="shared" ca="1" si="415"/>
        <v>10701.6</v>
      </c>
      <c r="V2412" s="679">
        <f t="shared" ca="1" si="415"/>
        <v>2724627.77</v>
      </c>
      <c r="W2412" s="679">
        <f t="shared" ca="1" si="410"/>
        <v>4618540.5</v>
      </c>
      <c r="X2412" s="679">
        <f t="shared" ca="1" si="415"/>
        <v>401765.92</v>
      </c>
      <c r="Y2412" s="679">
        <f t="shared" ca="1" si="415"/>
        <v>1780183.65</v>
      </c>
      <c r="Z2412" s="679">
        <f t="shared" ca="1" si="415"/>
        <v>0</v>
      </c>
      <c r="AA2412" t="str">
        <f t="shared" si="407"/>
        <v>ASR_Financial_Report_SHP21Final</v>
      </c>
      <c r="AB2412" s="960">
        <f t="shared" si="408"/>
        <v>44658</v>
      </c>
      <c r="AC2412" t="str">
        <f t="shared" si="409"/>
        <v>Unaudited</v>
      </c>
    </row>
    <row r="2413" spans="1:29" x14ac:dyDescent="0.25">
      <c r="A2413" t="s">
        <v>420</v>
      </c>
      <c r="B2413" t="s">
        <v>1366</v>
      </c>
      <c r="C2413" t="s">
        <v>1367</v>
      </c>
      <c r="D2413">
        <v>1900</v>
      </c>
      <c r="E2413" s="960">
        <v>1</v>
      </c>
      <c r="F2413" t="s">
        <v>441</v>
      </c>
      <c r="G2413" s="960">
        <v>366</v>
      </c>
      <c r="H2413" t="s">
        <v>385</v>
      </c>
      <c r="I2413" s="940" t="s">
        <v>487</v>
      </c>
      <c r="J2413" s="940" t="s">
        <v>12</v>
      </c>
      <c r="K2413" s="940" t="s">
        <v>1309</v>
      </c>
      <c r="L2413" s="940" t="s">
        <v>1300</v>
      </c>
      <c r="M2413" s="965" t="s">
        <v>1309</v>
      </c>
      <c r="N2413" s="679">
        <f t="shared" ca="1" si="405"/>
        <v>508443.95719184319</v>
      </c>
      <c r="O2413" s="679">
        <f t="shared" ca="1" si="415"/>
        <v>449208.1938500668</v>
      </c>
      <c r="P2413" s="679">
        <f t="shared" ca="1" si="415"/>
        <v>0</v>
      </c>
      <c r="Q2413" s="679">
        <f t="shared" ca="1" si="415"/>
        <v>59235.763341776379</v>
      </c>
      <c r="R2413" s="679">
        <f t="shared" ca="1" si="415"/>
        <v>0</v>
      </c>
      <c r="S2413" s="679">
        <f t="shared" ca="1" si="415"/>
        <v>0</v>
      </c>
      <c r="T2413" s="679">
        <f t="shared" ca="1" si="415"/>
        <v>0</v>
      </c>
      <c r="U2413" s="679">
        <f t="shared" ca="1" si="415"/>
        <v>0</v>
      </c>
      <c r="V2413" s="679">
        <f t="shared" ca="1" si="415"/>
        <v>0</v>
      </c>
      <c r="W2413" s="679">
        <f t="shared" ca="1" si="410"/>
        <v>0</v>
      </c>
      <c r="X2413" s="679">
        <f t="shared" ca="1" si="415"/>
        <v>0</v>
      </c>
      <c r="Y2413" s="679">
        <f t="shared" ca="1" si="415"/>
        <v>0</v>
      </c>
      <c r="Z2413" s="679">
        <f t="shared" ca="1" si="415"/>
        <v>0</v>
      </c>
      <c r="AA2413" t="str">
        <f t="shared" si="407"/>
        <v>ASR_Financial_Report_SHP21Final</v>
      </c>
      <c r="AB2413" s="960">
        <f t="shared" si="408"/>
        <v>44658</v>
      </c>
      <c r="AC2413" t="str">
        <f t="shared" si="409"/>
        <v>Unaudited</v>
      </c>
    </row>
    <row r="2414" spans="1:29" x14ac:dyDescent="0.25">
      <c r="A2414" t="s">
        <v>420</v>
      </c>
      <c r="B2414" t="s">
        <v>1366</v>
      </c>
      <c r="C2414" t="s">
        <v>1367</v>
      </c>
      <c r="D2414">
        <v>1900</v>
      </c>
      <c r="E2414" s="960">
        <v>1</v>
      </c>
      <c r="F2414" t="s">
        <v>441</v>
      </c>
      <c r="G2414" s="960">
        <v>366</v>
      </c>
      <c r="H2414" t="s">
        <v>385</v>
      </c>
      <c r="I2414" s="940" t="s">
        <v>487</v>
      </c>
      <c r="J2414" s="940" t="s">
        <v>490</v>
      </c>
      <c r="K2414" s="940" t="s">
        <v>491</v>
      </c>
      <c r="L2414" s="948" t="s">
        <v>63</v>
      </c>
      <c r="M2414" s="963" t="s">
        <v>343</v>
      </c>
      <c r="N2414" s="679">
        <f t="shared" ca="1" si="405"/>
        <v>0</v>
      </c>
      <c r="O2414" s="679">
        <f t="shared" ca="1" si="415"/>
        <v>0</v>
      </c>
      <c r="P2414" s="679">
        <f t="shared" ca="1" si="415"/>
        <v>0</v>
      </c>
      <c r="Q2414" s="679">
        <f t="shared" ca="1" si="415"/>
        <v>0</v>
      </c>
      <c r="R2414" s="679">
        <f t="shared" ca="1" si="415"/>
        <v>0</v>
      </c>
      <c r="S2414" s="679">
        <f t="shared" ca="1" si="415"/>
        <v>0</v>
      </c>
      <c r="T2414" s="679">
        <f t="shared" ca="1" si="415"/>
        <v>0</v>
      </c>
      <c r="U2414" s="679">
        <f t="shared" ca="1" si="415"/>
        <v>0</v>
      </c>
      <c r="V2414" s="679">
        <f t="shared" ca="1" si="415"/>
        <v>0</v>
      </c>
      <c r="W2414" s="679">
        <f t="shared" ca="1" si="410"/>
        <v>0</v>
      </c>
      <c r="X2414" s="679">
        <f t="shared" ca="1" si="415"/>
        <v>0</v>
      </c>
      <c r="Y2414" s="679">
        <f t="shared" ca="1" si="415"/>
        <v>0</v>
      </c>
      <c r="Z2414" s="679">
        <f t="shared" ca="1" si="415"/>
        <v>0</v>
      </c>
      <c r="AA2414" t="str">
        <f t="shared" si="407"/>
        <v>ASR_Financial_Report_SHP21Final</v>
      </c>
      <c r="AB2414" s="960">
        <f t="shared" si="408"/>
        <v>44658</v>
      </c>
      <c r="AC2414" t="str">
        <f t="shared" si="409"/>
        <v>Unaudited</v>
      </c>
    </row>
    <row r="2415" spans="1:29" x14ac:dyDescent="0.25">
      <c r="A2415" t="s">
        <v>420</v>
      </c>
      <c r="B2415" t="s">
        <v>1366</v>
      </c>
      <c r="C2415" t="s">
        <v>1367</v>
      </c>
      <c r="D2415">
        <v>1900</v>
      </c>
      <c r="E2415" s="960">
        <v>1</v>
      </c>
      <c r="F2415" t="s">
        <v>441</v>
      </c>
      <c r="G2415" s="960">
        <v>366</v>
      </c>
      <c r="H2415" t="s">
        <v>385</v>
      </c>
      <c r="I2415" s="965" t="s">
        <v>487</v>
      </c>
      <c r="J2415" s="965" t="s">
        <v>490</v>
      </c>
      <c r="K2415" s="965" t="s">
        <v>1000</v>
      </c>
      <c r="L2415" s="956" t="s">
        <v>896</v>
      </c>
      <c r="M2415" s="965" t="s">
        <v>897</v>
      </c>
      <c r="N2415" s="679">
        <f t="shared" ca="1" si="405"/>
        <v>2747278.0096025062</v>
      </c>
      <c r="O2415" s="679">
        <f t="shared" ca="1" si="415"/>
        <v>2740415.4096025066</v>
      </c>
      <c r="P2415" s="679">
        <f t="shared" ca="1" si="415"/>
        <v>3431.3</v>
      </c>
      <c r="Q2415" s="679">
        <f t="shared" ca="1" si="415"/>
        <v>3431.3</v>
      </c>
      <c r="R2415" s="679">
        <f t="shared" ca="1" si="415"/>
        <v>0</v>
      </c>
      <c r="S2415" s="679">
        <f t="shared" ca="1" si="415"/>
        <v>0</v>
      </c>
      <c r="T2415" s="679">
        <f t="shared" ca="1" si="415"/>
        <v>0</v>
      </c>
      <c r="U2415" s="679">
        <f t="shared" ca="1" si="415"/>
        <v>0</v>
      </c>
      <c r="V2415" s="679">
        <f t="shared" ca="1" si="415"/>
        <v>0</v>
      </c>
      <c r="W2415" s="679">
        <f t="shared" ca="1" si="410"/>
        <v>0</v>
      </c>
      <c r="X2415" s="679">
        <f t="shared" ca="1" si="415"/>
        <v>0</v>
      </c>
      <c r="Y2415" s="679">
        <f t="shared" ca="1" si="415"/>
        <v>0</v>
      </c>
      <c r="Z2415" s="679">
        <f t="shared" ca="1" si="415"/>
        <v>0</v>
      </c>
      <c r="AA2415" t="str">
        <f t="shared" si="407"/>
        <v>ASR_Financial_Report_SHP21Final</v>
      </c>
      <c r="AB2415" s="960">
        <f t="shared" si="408"/>
        <v>44658</v>
      </c>
      <c r="AC2415" t="str">
        <f t="shared" si="409"/>
        <v>Unaudited</v>
      </c>
    </row>
    <row r="2416" spans="1:29" x14ac:dyDescent="0.25">
      <c r="A2416" t="s">
        <v>420</v>
      </c>
      <c r="B2416" t="s">
        <v>1366</v>
      </c>
      <c r="C2416" t="s">
        <v>1367</v>
      </c>
      <c r="D2416">
        <v>1900</v>
      </c>
      <c r="E2416" s="960">
        <v>1</v>
      </c>
      <c r="F2416" t="s">
        <v>441</v>
      </c>
      <c r="G2416" s="960">
        <v>366</v>
      </c>
      <c r="H2416" t="s">
        <v>385</v>
      </c>
      <c r="I2416" s="961" t="s">
        <v>487</v>
      </c>
      <c r="J2416" s="961" t="s">
        <v>13</v>
      </c>
      <c r="K2416" s="961" t="s">
        <v>492</v>
      </c>
      <c r="L2416" s="956" t="s">
        <v>94</v>
      </c>
      <c r="M2416" s="961" t="s">
        <v>146</v>
      </c>
      <c r="N2416" s="679">
        <f t="shared" ca="1" si="405"/>
        <v>0</v>
      </c>
      <c r="O2416" s="679">
        <f t="shared" ca="1" si="415"/>
        <v>0</v>
      </c>
      <c r="P2416" s="679">
        <f t="shared" ca="1" si="415"/>
        <v>0</v>
      </c>
      <c r="Q2416" s="679">
        <f t="shared" ca="1" si="415"/>
        <v>0</v>
      </c>
      <c r="R2416" s="679">
        <f t="shared" ca="1" si="415"/>
        <v>0</v>
      </c>
      <c r="S2416" s="679">
        <f t="shared" ca="1" si="415"/>
        <v>0</v>
      </c>
      <c r="T2416" s="679">
        <f t="shared" ca="1" si="415"/>
        <v>0</v>
      </c>
      <c r="U2416" s="679">
        <f t="shared" ca="1" si="415"/>
        <v>0</v>
      </c>
      <c r="V2416" s="679">
        <f t="shared" ca="1" si="415"/>
        <v>0</v>
      </c>
      <c r="W2416" s="679">
        <f t="shared" ca="1" si="410"/>
        <v>0</v>
      </c>
      <c r="X2416" s="679">
        <f t="shared" ca="1" si="415"/>
        <v>0</v>
      </c>
      <c r="Y2416" s="679">
        <f t="shared" ca="1" si="415"/>
        <v>0</v>
      </c>
      <c r="Z2416" s="679">
        <f t="shared" ca="1" si="415"/>
        <v>0</v>
      </c>
      <c r="AA2416" t="str">
        <f t="shared" si="407"/>
        <v>ASR_Financial_Report_SHP21Final</v>
      </c>
      <c r="AB2416" s="960">
        <f t="shared" si="408"/>
        <v>44658</v>
      </c>
      <c r="AC2416" t="str">
        <f t="shared" si="409"/>
        <v>Unaudited</v>
      </c>
    </row>
    <row r="2417" spans="1:29" x14ac:dyDescent="0.25">
      <c r="A2417" t="s">
        <v>420</v>
      </c>
      <c r="B2417" t="s">
        <v>1366</v>
      </c>
      <c r="C2417" t="s">
        <v>1367</v>
      </c>
      <c r="D2417">
        <v>1900</v>
      </c>
      <c r="E2417" s="960">
        <v>1</v>
      </c>
      <c r="F2417" t="s">
        <v>441</v>
      </c>
      <c r="G2417" s="960">
        <v>366</v>
      </c>
      <c r="H2417" t="s">
        <v>385</v>
      </c>
      <c r="I2417" s="961" t="s">
        <v>487</v>
      </c>
      <c r="J2417" s="961" t="s">
        <v>13</v>
      </c>
      <c r="K2417" s="961" t="s">
        <v>13</v>
      </c>
      <c r="L2417" s="940" t="s">
        <v>35</v>
      </c>
      <c r="M2417" s="961" t="s">
        <v>13</v>
      </c>
      <c r="N2417" s="679">
        <f t="shared" ca="1" si="405"/>
        <v>323638.8796309614</v>
      </c>
      <c r="O2417" s="679">
        <f t="shared" ca="1" si="415"/>
        <v>323638.8796309614</v>
      </c>
      <c r="P2417" s="679">
        <f t="shared" ca="1" si="415"/>
        <v>0</v>
      </c>
      <c r="Q2417" s="679">
        <f t="shared" ca="1" si="415"/>
        <v>0</v>
      </c>
      <c r="R2417" s="679">
        <f t="shared" ca="1" si="415"/>
        <v>0</v>
      </c>
      <c r="S2417" s="679">
        <f t="shared" ca="1" si="415"/>
        <v>0</v>
      </c>
      <c r="T2417" s="679">
        <f t="shared" ca="1" si="415"/>
        <v>0</v>
      </c>
      <c r="U2417" s="679">
        <f t="shared" ca="1" si="415"/>
        <v>0</v>
      </c>
      <c r="V2417" s="679">
        <f t="shared" ca="1" si="415"/>
        <v>0</v>
      </c>
      <c r="W2417" s="679">
        <f t="shared" ca="1" si="410"/>
        <v>0</v>
      </c>
      <c r="X2417" s="679">
        <f t="shared" ca="1" si="415"/>
        <v>0</v>
      </c>
      <c r="Y2417" s="679">
        <f t="shared" ca="1" si="415"/>
        <v>0</v>
      </c>
      <c r="Z2417" s="679">
        <f t="shared" ca="1" si="415"/>
        <v>0</v>
      </c>
      <c r="AA2417" t="str">
        <f t="shared" si="407"/>
        <v>ASR_Financial_Report_SHP21Final</v>
      </c>
      <c r="AB2417" s="960">
        <f t="shared" si="408"/>
        <v>44658</v>
      </c>
      <c r="AC2417" t="str">
        <f t="shared" si="409"/>
        <v>Unaudited</v>
      </c>
    </row>
    <row r="2418" spans="1:29" x14ac:dyDescent="0.25">
      <c r="A2418" t="s">
        <v>420</v>
      </c>
      <c r="B2418" t="s">
        <v>1366</v>
      </c>
      <c r="C2418" t="s">
        <v>1367</v>
      </c>
      <c r="D2418">
        <v>1900</v>
      </c>
      <c r="E2418" s="960">
        <v>1</v>
      </c>
      <c r="F2418" t="s">
        <v>441</v>
      </c>
      <c r="G2418" s="960">
        <v>366</v>
      </c>
      <c r="H2418" t="s">
        <v>385</v>
      </c>
      <c r="I2418" s="961" t="s">
        <v>488</v>
      </c>
      <c r="J2418" s="961" t="s">
        <v>444</v>
      </c>
      <c r="K2418" s="961" t="s">
        <v>0</v>
      </c>
      <c r="L2418" s="940">
        <v>2.1</v>
      </c>
      <c r="M2418" s="961" t="s">
        <v>147</v>
      </c>
      <c r="N2418" s="679">
        <f t="shared" ca="1" si="405"/>
        <v>12471071.67</v>
      </c>
      <c r="O2418" s="679">
        <f t="shared" ca="1" si="415"/>
        <v>6711317.0300000003</v>
      </c>
      <c r="P2418" s="679">
        <f t="shared" ca="1" si="415"/>
        <v>471258.99</v>
      </c>
      <c r="Q2418" s="679">
        <f t="shared" ca="1" si="415"/>
        <v>2814260.95</v>
      </c>
      <c r="R2418" s="679">
        <f t="shared" ca="1" si="415"/>
        <v>1560320.87</v>
      </c>
      <c r="S2418" s="679">
        <f t="shared" ca="1" si="415"/>
        <v>50149.55</v>
      </c>
      <c r="T2418" s="679">
        <f t="shared" ca="1" si="415"/>
        <v>42697.17</v>
      </c>
      <c r="U2418" s="679">
        <f t="shared" ca="1" si="415"/>
        <v>0</v>
      </c>
      <c r="V2418" s="679">
        <f t="shared" ca="1" si="415"/>
        <v>112930.26</v>
      </c>
      <c r="W2418" s="679">
        <f t="shared" ca="1" si="410"/>
        <v>303568.27</v>
      </c>
      <c r="X2418" s="679">
        <f t="shared" ca="1" si="415"/>
        <v>47338.39</v>
      </c>
      <c r="Y2418" s="679">
        <f t="shared" ca="1" si="415"/>
        <v>357230.19</v>
      </c>
      <c r="Z2418" s="679">
        <f t="shared" ca="1" si="415"/>
        <v>0</v>
      </c>
      <c r="AA2418" t="str">
        <f t="shared" si="407"/>
        <v>ASR_Financial_Report_SHP21Final</v>
      </c>
      <c r="AB2418" s="960">
        <f t="shared" si="408"/>
        <v>44658</v>
      </c>
      <c r="AC2418" t="str">
        <f t="shared" si="409"/>
        <v>Unaudited</v>
      </c>
    </row>
    <row r="2419" spans="1:29" ht="30" x14ac:dyDescent="0.25">
      <c r="A2419" t="s">
        <v>420</v>
      </c>
      <c r="B2419" t="s">
        <v>1366</v>
      </c>
      <c r="C2419" t="s">
        <v>1367</v>
      </c>
      <c r="D2419">
        <v>1900</v>
      </c>
      <c r="E2419" s="960">
        <v>1</v>
      </c>
      <c r="F2419" t="s">
        <v>441</v>
      </c>
      <c r="G2419" s="960">
        <v>366</v>
      </c>
      <c r="H2419" t="s">
        <v>385</v>
      </c>
      <c r="I2419" s="968" t="s">
        <v>488</v>
      </c>
      <c r="J2419" s="968" t="s">
        <v>444</v>
      </c>
      <c r="K2419" s="968" t="s">
        <v>0</v>
      </c>
      <c r="L2419" s="948">
        <v>2.2000000000000002</v>
      </c>
      <c r="M2419" s="968" t="s">
        <v>148</v>
      </c>
      <c r="N2419" s="679">
        <f t="shared" ca="1" si="405"/>
        <v>1036455.3815794201</v>
      </c>
      <c r="O2419" s="679">
        <f t="shared" ca="1" si="415"/>
        <v>651743.56704641844</v>
      </c>
      <c r="P2419" s="679">
        <f t="shared" ca="1" si="415"/>
        <v>44508.48774606533</v>
      </c>
      <c r="Q2419" s="679">
        <f t="shared" ca="1" si="415"/>
        <v>186920.66085716366</v>
      </c>
      <c r="R2419" s="679">
        <f t="shared" ca="1" si="415"/>
        <v>99294.043443112387</v>
      </c>
      <c r="S2419" s="679">
        <f t="shared" ca="1" si="415"/>
        <v>-1178.7042864472307</v>
      </c>
      <c r="T2419" s="679">
        <f t="shared" ca="1" si="415"/>
        <v>4032.573400322115</v>
      </c>
      <c r="U2419" s="679">
        <f t="shared" ca="1" si="415"/>
        <v>0</v>
      </c>
      <c r="V2419" s="679">
        <f t="shared" ca="1" si="415"/>
        <v>7435.6906248338855</v>
      </c>
      <c r="W2419" s="679">
        <f t="shared" ca="1" si="410"/>
        <v>19988.901114869786</v>
      </c>
      <c r="X2419" s="679">
        <f t="shared" ca="1" si="415"/>
        <v>2812.3502316243507</v>
      </c>
      <c r="Y2419" s="679">
        <f t="shared" ca="1" si="415"/>
        <v>20897.811401457468</v>
      </c>
      <c r="Z2419" s="679">
        <f t="shared" ca="1" si="415"/>
        <v>0</v>
      </c>
      <c r="AA2419" t="str">
        <f t="shared" si="407"/>
        <v>ASR_Financial_Report_SHP21Final</v>
      </c>
      <c r="AB2419" s="960">
        <f t="shared" si="408"/>
        <v>44658</v>
      </c>
      <c r="AC2419" t="str">
        <f t="shared" si="409"/>
        <v>Unaudited</v>
      </c>
    </row>
    <row r="2420" spans="1:29" x14ac:dyDescent="0.25">
      <c r="A2420" t="s">
        <v>420</v>
      </c>
      <c r="B2420" t="s">
        <v>1366</v>
      </c>
      <c r="C2420" t="s">
        <v>1367</v>
      </c>
      <c r="D2420">
        <v>1900</v>
      </c>
      <c r="E2420" s="960">
        <v>1</v>
      </c>
      <c r="F2420" t="s">
        <v>441</v>
      </c>
      <c r="G2420" s="960">
        <v>366</v>
      </c>
      <c r="H2420" t="s">
        <v>385</v>
      </c>
      <c r="I2420" s="940" t="s">
        <v>488</v>
      </c>
      <c r="J2420" s="940" t="s">
        <v>444</v>
      </c>
      <c r="K2420" s="940" t="s">
        <v>0</v>
      </c>
      <c r="L2420" s="940">
        <v>2.2999999999999998</v>
      </c>
      <c r="M2420" s="961" t="s">
        <v>149</v>
      </c>
      <c r="N2420" s="679">
        <f t="shared" ca="1" si="405"/>
        <v>6400058.8399999514</v>
      </c>
      <c r="O2420" s="679">
        <f t="shared" ca="1" si="415"/>
        <v>4968547.27999995</v>
      </c>
      <c r="P2420" s="679">
        <f t="shared" ca="1" si="415"/>
        <v>407913.60000000102</v>
      </c>
      <c r="Q2420" s="679">
        <f t="shared" ca="1" si="415"/>
        <v>511056.320000001</v>
      </c>
      <c r="R2420" s="679">
        <f t="shared" ca="1" si="415"/>
        <v>361242.49</v>
      </c>
      <c r="S2420" s="679">
        <f t="shared" ca="1" si="415"/>
        <v>12985.07</v>
      </c>
      <c r="T2420" s="679">
        <f t="shared" ca="1" si="415"/>
        <v>46886.05</v>
      </c>
      <c r="U2420" s="679">
        <f t="shared" ca="1" si="415"/>
        <v>12.53</v>
      </c>
      <c r="V2420" s="679">
        <f t="shared" ca="1" si="415"/>
        <v>41719.550000000003</v>
      </c>
      <c r="W2420" s="679">
        <f t="shared" ca="1" si="410"/>
        <v>6301.18</v>
      </c>
      <c r="X2420" s="679">
        <f t="shared" ca="1" si="415"/>
        <v>10312.59</v>
      </c>
      <c r="Y2420" s="679">
        <f t="shared" ca="1" si="415"/>
        <v>33082.18</v>
      </c>
      <c r="Z2420" s="679">
        <f t="shared" ca="1" si="415"/>
        <v>0</v>
      </c>
      <c r="AA2420" t="str">
        <f t="shared" si="407"/>
        <v>ASR_Financial_Report_SHP21Final</v>
      </c>
      <c r="AB2420" s="960">
        <f t="shared" si="408"/>
        <v>44658</v>
      </c>
      <c r="AC2420" t="str">
        <f t="shared" si="409"/>
        <v>Unaudited</v>
      </c>
    </row>
    <row r="2421" spans="1:29" x14ac:dyDescent="0.25">
      <c r="A2421" t="s">
        <v>420</v>
      </c>
      <c r="B2421" t="s">
        <v>1366</v>
      </c>
      <c r="C2421" t="s">
        <v>1367</v>
      </c>
      <c r="D2421">
        <v>1900</v>
      </c>
      <c r="E2421" s="960">
        <v>1</v>
      </c>
      <c r="F2421" t="s">
        <v>441</v>
      </c>
      <c r="G2421" s="960">
        <v>366</v>
      </c>
      <c r="H2421" t="s">
        <v>385</v>
      </c>
      <c r="I2421" s="940" t="s">
        <v>488</v>
      </c>
      <c r="J2421" s="940" t="s">
        <v>444</v>
      </c>
      <c r="K2421" s="940" t="s">
        <v>0</v>
      </c>
      <c r="L2421" s="946">
        <v>2.4</v>
      </c>
      <c r="M2421" s="962" t="s">
        <v>150</v>
      </c>
      <c r="N2421" s="679">
        <f t="shared" ca="1" si="405"/>
        <v>7337154.5200000191</v>
      </c>
      <c r="O2421" s="679">
        <f t="shared" ca="1" si="415"/>
        <v>5185519.98000002</v>
      </c>
      <c r="P2421" s="679">
        <f t="shared" ca="1" si="415"/>
        <v>290823.37000000005</v>
      </c>
      <c r="Q2421" s="679">
        <f t="shared" ca="1" si="415"/>
        <v>1245637.8499999989</v>
      </c>
      <c r="R2421" s="679">
        <f t="shared" ca="1" si="415"/>
        <v>413298.87</v>
      </c>
      <c r="S2421" s="679">
        <f t="shared" ca="1" si="415"/>
        <v>27287.83</v>
      </c>
      <c r="T2421" s="679">
        <f t="shared" ca="1" si="415"/>
        <v>39086.350000000006</v>
      </c>
      <c r="U2421" s="679">
        <f t="shared" ca="1" si="415"/>
        <v>197.19</v>
      </c>
      <c r="V2421" s="679">
        <f t="shared" ca="1" si="415"/>
        <v>53761.71</v>
      </c>
      <c r="W2421" s="679">
        <f t="shared" ca="1" si="410"/>
        <v>18547.150000000001</v>
      </c>
      <c r="X2421" s="679">
        <f t="shared" ca="1" si="415"/>
        <v>7354.880000000001</v>
      </c>
      <c r="Y2421" s="679">
        <f t="shared" ca="1" si="415"/>
        <v>55639.340000000004</v>
      </c>
      <c r="Z2421" s="679">
        <f t="shared" ca="1" si="415"/>
        <v>0</v>
      </c>
      <c r="AA2421" t="str">
        <f t="shared" si="407"/>
        <v>ASR_Financial_Report_SHP21Final</v>
      </c>
      <c r="AB2421" s="960">
        <f t="shared" si="408"/>
        <v>44658</v>
      </c>
      <c r="AC2421" t="str">
        <f t="shared" si="409"/>
        <v>Unaudited</v>
      </c>
    </row>
    <row r="2422" spans="1:29" ht="30" x14ac:dyDescent="0.25">
      <c r="A2422" t="s">
        <v>420</v>
      </c>
      <c r="B2422" t="s">
        <v>1366</v>
      </c>
      <c r="C2422" t="s">
        <v>1367</v>
      </c>
      <c r="D2422">
        <v>1900</v>
      </c>
      <c r="E2422" s="960">
        <v>1</v>
      </c>
      <c r="F2422" t="s">
        <v>441</v>
      </c>
      <c r="G2422" s="960">
        <v>366</v>
      </c>
      <c r="H2422" t="s">
        <v>385</v>
      </c>
      <c r="I2422" s="961" t="s">
        <v>488</v>
      </c>
      <c r="J2422" s="961" t="s">
        <v>444</v>
      </c>
      <c r="K2422" s="961" t="s">
        <v>0</v>
      </c>
      <c r="L2422" s="940">
        <v>2.5</v>
      </c>
      <c r="M2422" s="961" t="s">
        <v>151</v>
      </c>
      <c r="N2422" s="679">
        <f t="shared" ref="N2422:N2443" ca="1" si="416">IF(OR(AND($F2422="PY",N$1&lt;&gt;"Prior Year"),AND($F2422&lt;&gt;"PY",N$1="Prior Year")),0,INDEX(INDIRECT("'MMA Rev-Exp "&amp;$H2422&amp;"'!$A$1:$CA$200"),IF($J2422="Member Months",MATCH($J2422,INDIRECT("'MMA Rev-Exp "&amp;$H2422&amp;"'!$A$1:$A$200"),0),MATCH($L2422,INDIRECT("'MMA Rev-Exp "&amp;$H2422&amp;"'!$B$1:$B$200"),0)),IF($F2422="PY",MATCH("Prior Year Adjustments",INDIRECT("'MMA Rev-Exp "&amp;$H2422&amp;"'!$A$8:$CA$8"),0),MATCH(IF($F2422="Q1","JANUARY - MARCH (Q1)",IF($F2422="Q2","APRIL - JUNE (Q2)",IF($F2422="Q3","JULY - SEPTEMBER (Q3)",IF($F2422="Q4","OCTOBER - DECEMBER (Q4)",0)))),INDIRECT("'MMA Rev-Exp "&amp;$H2422&amp;"'!$A$7:$CA$7"),0)+MATCH(N$1,INDIRECT("'MMA Rev-Exp "&amp;$H2422&amp;"'!$D$8:$CA$8"),0)-1)))</f>
        <v>1210736.5650881049</v>
      </c>
      <c r="O2422" s="679">
        <f t="shared" ca="1" si="415"/>
        <v>959010.19992092263</v>
      </c>
      <c r="P2422" s="679">
        <f t="shared" ca="1" si="415"/>
        <v>65992.854304949986</v>
      </c>
      <c r="Q2422" s="679">
        <f t="shared" ca="1" si="415"/>
        <v>115566.21254004128</v>
      </c>
      <c r="R2422" s="679">
        <f t="shared" ca="1" si="415"/>
        <v>49232.430463921111</v>
      </c>
      <c r="S2422" s="679">
        <f t="shared" ca="1" si="415"/>
        <v>-997.69757042737194</v>
      </c>
      <c r="T2422" s="679">
        <f t="shared" ca="1" si="415"/>
        <v>8119.742207782243</v>
      </c>
      <c r="U2422" s="679">
        <f t="shared" ca="1" si="415"/>
        <v>-6.104577494594742</v>
      </c>
      <c r="V2422" s="679">
        <f t="shared" ca="1" si="415"/>
        <v>6280.1111338061619</v>
      </c>
      <c r="W2422" s="679">
        <f t="shared" ca="1" si="410"/>
        <v>1633.1121125765239</v>
      </c>
      <c r="X2422" s="679">
        <f t="shared" ca="1" si="415"/>
        <v>1049.6156152905955</v>
      </c>
      <c r="Y2422" s="679">
        <f t="shared" ca="1" si="415"/>
        <v>4856.0889367362206</v>
      </c>
      <c r="Z2422" s="679">
        <f t="shared" ca="1" si="415"/>
        <v>0</v>
      </c>
      <c r="AA2422" t="str">
        <f t="shared" si="407"/>
        <v>ASR_Financial_Report_SHP21Final</v>
      </c>
      <c r="AB2422" s="960">
        <f t="shared" si="408"/>
        <v>44658</v>
      </c>
      <c r="AC2422" t="str">
        <f t="shared" si="409"/>
        <v>Unaudited</v>
      </c>
    </row>
    <row r="2423" spans="1:29" x14ac:dyDescent="0.25">
      <c r="A2423" t="s">
        <v>420</v>
      </c>
      <c r="B2423" t="s">
        <v>1366</v>
      </c>
      <c r="C2423" t="s">
        <v>1367</v>
      </c>
      <c r="D2423">
        <v>1900</v>
      </c>
      <c r="E2423" s="960">
        <v>1</v>
      </c>
      <c r="F2423" t="s">
        <v>441</v>
      </c>
      <c r="G2423" s="960">
        <v>366</v>
      </c>
      <c r="H2423" t="s">
        <v>385</v>
      </c>
      <c r="I2423" s="940" t="s">
        <v>488</v>
      </c>
      <c r="J2423" s="940" t="s">
        <v>444</v>
      </c>
      <c r="K2423" s="940" t="s">
        <v>0</v>
      </c>
      <c r="L2423" s="940" t="s">
        <v>96</v>
      </c>
      <c r="M2423" s="961" t="s">
        <v>7</v>
      </c>
      <c r="N2423" s="679">
        <f t="shared" ca="1" si="416"/>
        <v>0</v>
      </c>
      <c r="O2423" s="679">
        <f t="shared" ca="1" si="415"/>
        <v>0</v>
      </c>
      <c r="P2423" s="679">
        <f t="shared" ca="1" si="415"/>
        <v>0</v>
      </c>
      <c r="Q2423" s="679">
        <f t="shared" ca="1" si="415"/>
        <v>0</v>
      </c>
      <c r="R2423" s="679">
        <f t="shared" ca="1" si="415"/>
        <v>0</v>
      </c>
      <c r="S2423" s="679">
        <f t="shared" ca="1" si="415"/>
        <v>0</v>
      </c>
      <c r="T2423" s="679">
        <f t="shared" ca="1" si="415"/>
        <v>0</v>
      </c>
      <c r="U2423" s="679">
        <f t="shared" ref="U2423:Z2423" ca="1" si="41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679">
        <f t="shared" ca="1" si="417"/>
        <v>0</v>
      </c>
      <c r="W2423" s="679">
        <f t="shared" ca="1" si="410"/>
        <v>0</v>
      </c>
      <c r="X2423" s="679">
        <f t="shared" ca="1" si="417"/>
        <v>0</v>
      </c>
      <c r="Y2423" s="679">
        <f t="shared" ca="1" si="417"/>
        <v>0</v>
      </c>
      <c r="Z2423" s="679">
        <f t="shared" ca="1" si="417"/>
        <v>0</v>
      </c>
      <c r="AA2423" t="str">
        <f t="shared" si="407"/>
        <v>ASR_Financial_Report_SHP21Final</v>
      </c>
      <c r="AB2423" s="960">
        <f t="shared" si="408"/>
        <v>44658</v>
      </c>
      <c r="AC2423" t="str">
        <f t="shared" si="409"/>
        <v>Unaudited</v>
      </c>
    </row>
    <row r="2424" spans="1:29" x14ac:dyDescent="0.25">
      <c r="A2424" t="s">
        <v>420</v>
      </c>
      <c r="B2424" t="s">
        <v>1366</v>
      </c>
      <c r="C2424" t="s">
        <v>1367</v>
      </c>
      <c r="D2424">
        <v>1900</v>
      </c>
      <c r="E2424" s="960">
        <v>1</v>
      </c>
      <c r="F2424" t="s">
        <v>441</v>
      </c>
      <c r="G2424" s="960">
        <v>366</v>
      </c>
      <c r="H2424" t="s">
        <v>385</v>
      </c>
      <c r="I2424" s="940" t="s">
        <v>488</v>
      </c>
      <c r="J2424" s="940" t="s">
        <v>444</v>
      </c>
      <c r="K2424" s="940" t="s">
        <v>0</v>
      </c>
      <c r="L2424" s="940" t="s">
        <v>152</v>
      </c>
      <c r="M2424" s="961" t="s">
        <v>451</v>
      </c>
      <c r="N2424" s="679">
        <f t="shared" ca="1" si="416"/>
        <v>0</v>
      </c>
      <c r="O2424" s="679">
        <f t="shared" ref="O2424:V2433" ca="1" si="418">IF(OR(AND($F2424="PY",O$1&lt;&gt;"Prior Year"),AND($F2424&lt;&gt;"PY",O$1="Prior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"&amp;$H2424&amp;"'!$A$7:$CA$7"),0)+MATCH(O$1,INDIRECT("'MMA Rev-Exp "&amp;$H2424&amp;"'!$D$8:$CA$8"),0)-1)))</f>
        <v>0</v>
      </c>
      <c r="P2424" s="679">
        <f t="shared" ca="1" si="418"/>
        <v>0</v>
      </c>
      <c r="Q2424" s="679">
        <f t="shared" ca="1" si="418"/>
        <v>0</v>
      </c>
      <c r="R2424" s="679">
        <f t="shared" ca="1" si="418"/>
        <v>0</v>
      </c>
      <c r="S2424" s="679">
        <f t="shared" ca="1" si="418"/>
        <v>0</v>
      </c>
      <c r="T2424" s="679">
        <f t="shared" ca="1" si="418"/>
        <v>0</v>
      </c>
      <c r="U2424" s="679">
        <f t="shared" ca="1" si="418"/>
        <v>0</v>
      </c>
      <c r="V2424" s="679">
        <f t="shared" ca="1" si="418"/>
        <v>0</v>
      </c>
      <c r="W2424" s="679">
        <f t="shared" ca="1" si="410"/>
        <v>0</v>
      </c>
      <c r="X2424" s="679">
        <f t="shared" ref="X2424:Z2442" ca="1" si="419">IF(OR(AND($F2424="PY",X$1&lt;&gt;"Prior Year"),AND($F2424&lt;&gt;"PY",X$1="Prior Year")),0,INDEX(INDIRECT("'MMA Rev-Exp "&amp;$H2424&amp;"'!$A$1:$CA$200"),IF($J2424="Member Months",MATCH($J2424,INDIRECT("'MMA Rev-Exp "&amp;$H2424&amp;"'!$A$1:$A$200"),0),MATCH($L2424,INDIRECT("'MMA Rev-Exp "&amp;$H2424&amp;"'!$B$1:$B$200"),0)),IF($F2424="PY",MATCH("Prior Year Adjustments",INDIRECT("'MMA Rev-Exp "&amp;$H2424&amp;"'!$A$8:$CA$8"),0),MATCH(IF($F2424="Q1","JANUARY - MARCH (Q1)",IF($F2424="Q2","APRIL - JUNE (Q2)",IF($F2424="Q3","JULY - SEPTEMBER (Q3)",IF($F2424="Q4","OCTOBER - DECEMBER (Q4)",0)))),INDIRECT("'MMA Rev-Exp "&amp;$H2424&amp;"'!$A$7:$CA$7"),0)+MATCH(X$1,INDIRECT("'MMA Rev-Exp "&amp;$H2424&amp;"'!$D$8:$CA$8"),0)-1)))</f>
        <v>0</v>
      </c>
      <c r="Y2424" s="679">
        <f t="shared" ca="1" si="419"/>
        <v>0</v>
      </c>
      <c r="Z2424" s="679">
        <f t="shared" ca="1" si="419"/>
        <v>0</v>
      </c>
      <c r="AA2424" t="str">
        <f t="shared" si="407"/>
        <v>ASR_Financial_Report_SHP21Final</v>
      </c>
      <c r="AB2424" s="960">
        <f t="shared" si="408"/>
        <v>44658</v>
      </c>
      <c r="AC2424" t="str">
        <f t="shared" si="409"/>
        <v>Unaudited</v>
      </c>
    </row>
    <row r="2425" spans="1:29" x14ac:dyDescent="0.25">
      <c r="A2425" t="s">
        <v>420</v>
      </c>
      <c r="B2425" t="s">
        <v>1366</v>
      </c>
      <c r="C2425" t="s">
        <v>1367</v>
      </c>
      <c r="D2425">
        <v>1900</v>
      </c>
      <c r="E2425" s="960">
        <v>1</v>
      </c>
      <c r="F2425" t="s">
        <v>441</v>
      </c>
      <c r="G2425" s="960">
        <v>366</v>
      </c>
      <c r="H2425" t="s">
        <v>385</v>
      </c>
      <c r="I2425" s="961" t="s">
        <v>488</v>
      </c>
      <c r="J2425" s="961" t="s">
        <v>444</v>
      </c>
      <c r="K2425" s="961" t="s">
        <v>0</v>
      </c>
      <c r="L2425" s="940" t="s">
        <v>898</v>
      </c>
      <c r="M2425" s="961" t="s">
        <v>24</v>
      </c>
      <c r="N2425" s="679">
        <f t="shared" ca="1" si="416"/>
        <v>238540.89</v>
      </c>
      <c r="O2425" s="679">
        <f t="shared" ca="1" si="418"/>
        <v>189389.57</v>
      </c>
      <c r="P2425" s="679">
        <f t="shared" ca="1" si="418"/>
        <v>0</v>
      </c>
      <c r="Q2425" s="679">
        <f t="shared" ca="1" si="418"/>
        <v>24575.16</v>
      </c>
      <c r="R2425" s="679">
        <f t="shared" ca="1" si="418"/>
        <v>0</v>
      </c>
      <c r="S2425" s="679">
        <f t="shared" ca="1" si="418"/>
        <v>0</v>
      </c>
      <c r="T2425" s="679">
        <f t="shared" ca="1" si="418"/>
        <v>0</v>
      </c>
      <c r="U2425" s="679">
        <f t="shared" ca="1" si="418"/>
        <v>0</v>
      </c>
      <c r="V2425" s="679">
        <f t="shared" ca="1" si="418"/>
        <v>0</v>
      </c>
      <c r="W2425" s="679">
        <f t="shared" ca="1" si="410"/>
        <v>0</v>
      </c>
      <c r="X2425" s="679">
        <f t="shared" ca="1" si="419"/>
        <v>0</v>
      </c>
      <c r="Y2425" s="679">
        <f t="shared" ca="1" si="419"/>
        <v>24576.16</v>
      </c>
      <c r="Z2425" s="679">
        <f t="shared" ca="1" si="419"/>
        <v>0</v>
      </c>
      <c r="AA2425" t="str">
        <f t="shared" si="407"/>
        <v>ASR_Financial_Report_SHP21Final</v>
      </c>
      <c r="AB2425" s="960">
        <f t="shared" si="408"/>
        <v>44658</v>
      </c>
      <c r="AC2425" t="str">
        <f t="shared" si="409"/>
        <v>Unaudited</v>
      </c>
    </row>
    <row r="2426" spans="1:29" x14ac:dyDescent="0.25">
      <c r="A2426" t="s">
        <v>420</v>
      </c>
      <c r="B2426" t="s">
        <v>1366</v>
      </c>
      <c r="C2426" t="s">
        <v>1367</v>
      </c>
      <c r="D2426">
        <v>1900</v>
      </c>
      <c r="E2426" s="960">
        <v>1</v>
      </c>
      <c r="F2426" t="s">
        <v>441</v>
      </c>
      <c r="G2426" s="960">
        <v>366</v>
      </c>
      <c r="H2426" t="s">
        <v>385</v>
      </c>
      <c r="I2426" s="961" t="s">
        <v>488</v>
      </c>
      <c r="J2426" s="961" t="s">
        <v>444</v>
      </c>
      <c r="K2426" s="961" t="s">
        <v>53</v>
      </c>
      <c r="L2426" s="956">
        <v>3.1</v>
      </c>
      <c r="M2426" s="961" t="s">
        <v>33</v>
      </c>
      <c r="N2426" s="679">
        <f t="shared" ca="1" si="416"/>
        <v>22103242.169999752</v>
      </c>
      <c r="O2426" s="679">
        <f t="shared" ca="1" si="418"/>
        <v>16328930.66999976</v>
      </c>
      <c r="P2426" s="679">
        <f t="shared" ca="1" si="418"/>
        <v>911115.57000000007</v>
      </c>
      <c r="Q2426" s="679">
        <f t="shared" ca="1" si="418"/>
        <v>2782567.27999999</v>
      </c>
      <c r="R2426" s="679">
        <f t="shared" ca="1" si="418"/>
        <v>1161408.4900000012</v>
      </c>
      <c r="S2426" s="679">
        <f t="shared" ca="1" si="418"/>
        <v>104234.01000000001</v>
      </c>
      <c r="T2426" s="679">
        <f t="shared" ca="1" si="418"/>
        <v>233660.7099999999</v>
      </c>
      <c r="U2426" s="679">
        <f t="shared" ca="1" si="418"/>
        <v>322.77</v>
      </c>
      <c r="V2426" s="679">
        <f t="shared" ca="1" si="418"/>
        <v>114349.4</v>
      </c>
      <c r="W2426" s="679">
        <f t="shared" ca="1" si="410"/>
        <v>88126.09</v>
      </c>
      <c r="X2426" s="679">
        <f t="shared" ca="1" si="419"/>
        <v>53204.89</v>
      </c>
      <c r="Y2426" s="679">
        <f t="shared" ca="1" si="419"/>
        <v>325322.29000000004</v>
      </c>
      <c r="Z2426" s="679">
        <f t="shared" ca="1" si="419"/>
        <v>0</v>
      </c>
      <c r="AA2426" t="str">
        <f t="shared" si="407"/>
        <v>ASR_Financial_Report_SHP21Final</v>
      </c>
      <c r="AB2426" s="960">
        <f t="shared" si="408"/>
        <v>44658</v>
      </c>
      <c r="AC2426" t="str">
        <f t="shared" si="409"/>
        <v>Unaudited</v>
      </c>
    </row>
    <row r="2427" spans="1:29" x14ac:dyDescent="0.25">
      <c r="A2427" t="s">
        <v>420</v>
      </c>
      <c r="B2427" t="s">
        <v>1366</v>
      </c>
      <c r="C2427" t="s">
        <v>1367</v>
      </c>
      <c r="D2427">
        <v>1900</v>
      </c>
      <c r="E2427" s="960">
        <v>1</v>
      </c>
      <c r="F2427" t="s">
        <v>441</v>
      </c>
      <c r="G2427" s="960">
        <v>366</v>
      </c>
      <c r="H2427" t="s">
        <v>385</v>
      </c>
      <c r="I2427" s="940" t="s">
        <v>488</v>
      </c>
      <c r="J2427" s="940" t="s">
        <v>444</v>
      </c>
      <c r="K2427" s="940" t="s">
        <v>53</v>
      </c>
      <c r="L2427" s="940">
        <v>3.2</v>
      </c>
      <c r="M2427" s="961" t="s">
        <v>34</v>
      </c>
      <c r="N2427" s="679">
        <f t="shared" ca="1" si="416"/>
        <v>40113.570000000014</v>
      </c>
      <c r="O2427" s="679">
        <f t="shared" ca="1" si="418"/>
        <v>33801.520000000004</v>
      </c>
      <c r="P2427" s="679">
        <f t="shared" ca="1" si="418"/>
        <v>1040.26</v>
      </c>
      <c r="Q2427" s="679">
        <f t="shared" ca="1" si="418"/>
        <v>4666.6400000000003</v>
      </c>
      <c r="R2427" s="679">
        <f t="shared" ca="1" si="418"/>
        <v>118.16</v>
      </c>
      <c r="S2427" s="679">
        <f t="shared" ca="1" si="418"/>
        <v>10.69</v>
      </c>
      <c r="T2427" s="679">
        <f t="shared" ca="1" si="418"/>
        <v>246.15</v>
      </c>
      <c r="U2427" s="679">
        <f t="shared" ca="1" si="418"/>
        <v>0</v>
      </c>
      <c r="V2427" s="679">
        <f t="shared" ca="1" si="418"/>
        <v>0</v>
      </c>
      <c r="W2427" s="679">
        <f t="shared" ca="1" si="410"/>
        <v>214.32</v>
      </c>
      <c r="X2427" s="679">
        <f t="shared" ca="1" si="419"/>
        <v>15.83</v>
      </c>
      <c r="Y2427" s="679">
        <f t="shared" ca="1" si="419"/>
        <v>0</v>
      </c>
      <c r="Z2427" s="679">
        <f t="shared" ca="1" si="419"/>
        <v>0</v>
      </c>
      <c r="AA2427" t="str">
        <f t="shared" si="407"/>
        <v>ASR_Financial_Report_SHP21Final</v>
      </c>
      <c r="AB2427" s="960">
        <f t="shared" si="408"/>
        <v>44658</v>
      </c>
      <c r="AC2427" t="str">
        <f t="shared" si="409"/>
        <v>Unaudited</v>
      </c>
    </row>
    <row r="2428" spans="1:29" x14ac:dyDescent="0.25">
      <c r="A2428" t="s">
        <v>420</v>
      </c>
      <c r="B2428" t="s">
        <v>1366</v>
      </c>
      <c r="C2428" t="s">
        <v>1367</v>
      </c>
      <c r="D2428">
        <v>1900</v>
      </c>
      <c r="E2428" s="960">
        <v>1</v>
      </c>
      <c r="F2428" t="s">
        <v>441</v>
      </c>
      <c r="G2428" s="960">
        <v>366</v>
      </c>
      <c r="H2428" t="s">
        <v>385</v>
      </c>
      <c r="I2428" s="940" t="s">
        <v>488</v>
      </c>
      <c r="J2428" s="940" t="s">
        <v>444</v>
      </c>
      <c r="K2428" s="940" t="s">
        <v>53</v>
      </c>
      <c r="L2428" s="940">
        <v>3.3</v>
      </c>
      <c r="M2428" s="961" t="s">
        <v>54</v>
      </c>
      <c r="N2428" s="679">
        <f t="shared" ca="1" si="416"/>
        <v>577878.77</v>
      </c>
      <c r="O2428" s="679">
        <f t="shared" ca="1" si="418"/>
        <v>492803.48</v>
      </c>
      <c r="P2428" s="679">
        <f t="shared" ca="1" si="418"/>
        <v>30399.040000000001</v>
      </c>
      <c r="Q2428" s="679">
        <f t="shared" ca="1" si="418"/>
        <v>31268.34</v>
      </c>
      <c r="R2428" s="679">
        <f t="shared" ca="1" si="418"/>
        <v>13147.18</v>
      </c>
      <c r="S2428" s="679">
        <f t="shared" ca="1" si="418"/>
        <v>2401.63</v>
      </c>
      <c r="T2428" s="679">
        <f t="shared" ca="1" si="418"/>
        <v>3481.7799999999997</v>
      </c>
      <c r="U2428" s="679">
        <f t="shared" ca="1" si="418"/>
        <v>14.58</v>
      </c>
      <c r="V2428" s="679">
        <f t="shared" ca="1" si="418"/>
        <v>3283.11</v>
      </c>
      <c r="W2428" s="679">
        <f t="shared" ca="1" si="410"/>
        <v>225.03</v>
      </c>
      <c r="X2428" s="679">
        <f t="shared" ca="1" si="419"/>
        <v>171.32999999999998</v>
      </c>
      <c r="Y2428" s="679">
        <f t="shared" ca="1" si="419"/>
        <v>683.27</v>
      </c>
      <c r="Z2428" s="679">
        <f t="shared" ca="1" si="419"/>
        <v>0</v>
      </c>
      <c r="AA2428" t="str">
        <f t="shared" si="407"/>
        <v>ASR_Financial_Report_SHP21Final</v>
      </c>
      <c r="AB2428" s="960">
        <f t="shared" si="408"/>
        <v>44658</v>
      </c>
      <c r="AC2428" t="str">
        <f t="shared" si="409"/>
        <v>Unaudited</v>
      </c>
    </row>
    <row r="2429" spans="1:29" x14ac:dyDescent="0.25">
      <c r="A2429" t="s">
        <v>420</v>
      </c>
      <c r="B2429" t="s">
        <v>1366</v>
      </c>
      <c r="C2429" t="s">
        <v>1367</v>
      </c>
      <c r="D2429">
        <v>1900</v>
      </c>
      <c r="E2429" s="960">
        <v>1</v>
      </c>
      <c r="F2429" t="s">
        <v>441</v>
      </c>
      <c r="G2429" s="960">
        <v>366</v>
      </c>
      <c r="H2429" t="s">
        <v>385</v>
      </c>
      <c r="I2429" s="940" t="s">
        <v>488</v>
      </c>
      <c r="J2429" s="940" t="s">
        <v>444</v>
      </c>
      <c r="K2429" s="940" t="s">
        <v>53</v>
      </c>
      <c r="L2429" s="940" t="s">
        <v>44</v>
      </c>
      <c r="M2429" s="961" t="s">
        <v>153</v>
      </c>
      <c r="N2429" s="679">
        <f t="shared" ca="1" si="416"/>
        <v>0</v>
      </c>
      <c r="O2429" s="679">
        <f t="shared" ca="1" si="418"/>
        <v>0</v>
      </c>
      <c r="P2429" s="679">
        <f t="shared" ca="1" si="418"/>
        <v>0</v>
      </c>
      <c r="Q2429" s="679">
        <f t="shared" ca="1" si="418"/>
        <v>0</v>
      </c>
      <c r="R2429" s="679">
        <f t="shared" ca="1" si="418"/>
        <v>0</v>
      </c>
      <c r="S2429" s="679">
        <f t="shared" ca="1" si="418"/>
        <v>0</v>
      </c>
      <c r="T2429" s="679">
        <f t="shared" ca="1" si="418"/>
        <v>0</v>
      </c>
      <c r="U2429" s="679">
        <f t="shared" ca="1" si="418"/>
        <v>0</v>
      </c>
      <c r="V2429" s="679">
        <f t="shared" ca="1" si="418"/>
        <v>0</v>
      </c>
      <c r="W2429" s="679">
        <f t="shared" ca="1" si="410"/>
        <v>0</v>
      </c>
      <c r="X2429" s="679">
        <f t="shared" ca="1" si="419"/>
        <v>0</v>
      </c>
      <c r="Y2429" s="679">
        <f t="shared" ca="1" si="419"/>
        <v>0</v>
      </c>
      <c r="Z2429" s="679">
        <f t="shared" ca="1" si="419"/>
        <v>0</v>
      </c>
      <c r="AA2429" t="str">
        <f t="shared" si="407"/>
        <v>ASR_Financial_Report_SHP21Final</v>
      </c>
      <c r="AB2429" s="960">
        <f t="shared" si="408"/>
        <v>44658</v>
      </c>
      <c r="AC2429" t="str">
        <f t="shared" si="409"/>
        <v>Unaudited</v>
      </c>
    </row>
    <row r="2430" spans="1:29" x14ac:dyDescent="0.25">
      <c r="A2430" t="s">
        <v>420</v>
      </c>
      <c r="B2430" t="s">
        <v>1366</v>
      </c>
      <c r="C2430" t="s">
        <v>1367</v>
      </c>
      <c r="D2430">
        <v>1900</v>
      </c>
      <c r="E2430" s="960">
        <v>1</v>
      </c>
      <c r="F2430" t="s">
        <v>441</v>
      </c>
      <c r="G2430" s="960">
        <v>366</v>
      </c>
      <c r="H2430" t="s">
        <v>385</v>
      </c>
      <c r="I2430" s="940" t="s">
        <v>488</v>
      </c>
      <c r="J2430" s="940" t="s">
        <v>444</v>
      </c>
      <c r="K2430" s="940" t="s">
        <v>53</v>
      </c>
      <c r="L2430" s="956" t="s">
        <v>41</v>
      </c>
      <c r="M2430" s="961" t="s">
        <v>52</v>
      </c>
      <c r="N2430" s="679">
        <f t="shared" ca="1" si="416"/>
        <v>7450107.999949621</v>
      </c>
      <c r="O2430" s="679">
        <f t="shared" ca="1" si="418"/>
        <v>6452174.9299496394</v>
      </c>
      <c r="P2430" s="679">
        <f t="shared" ca="1" si="418"/>
        <v>274572.13999993401</v>
      </c>
      <c r="Q2430" s="679">
        <f t="shared" ca="1" si="418"/>
        <v>438228.260000062</v>
      </c>
      <c r="R2430" s="679">
        <f t="shared" ca="1" si="418"/>
        <v>166506.01999998701</v>
      </c>
      <c r="S2430" s="679">
        <f t="shared" ca="1" si="418"/>
        <v>62811.649999999398</v>
      </c>
      <c r="T2430" s="679">
        <f t="shared" ca="1" si="418"/>
        <v>11065.1899999995</v>
      </c>
      <c r="U2430" s="679">
        <f t="shared" ca="1" si="418"/>
        <v>623.15999999999894</v>
      </c>
      <c r="V2430" s="679">
        <f t="shared" ca="1" si="418"/>
        <v>14749.229999999299</v>
      </c>
      <c r="W2430" s="679">
        <f t="shared" ca="1" si="410"/>
        <v>2154.9000000000201</v>
      </c>
      <c r="X2430" s="679">
        <f t="shared" ca="1" si="419"/>
        <v>7311.1399999999203</v>
      </c>
      <c r="Y2430" s="679">
        <f t="shared" ca="1" si="419"/>
        <v>19911.379999999601</v>
      </c>
      <c r="Z2430" s="679">
        <f t="shared" ca="1" si="419"/>
        <v>0</v>
      </c>
      <c r="AA2430" t="str">
        <f t="shared" si="407"/>
        <v>ASR_Financial_Report_SHP21Final</v>
      </c>
      <c r="AB2430" s="960">
        <f t="shared" si="408"/>
        <v>44658</v>
      </c>
      <c r="AC2430" t="str">
        <f t="shared" si="409"/>
        <v>Unaudited</v>
      </c>
    </row>
    <row r="2431" spans="1:29" x14ac:dyDescent="0.25">
      <c r="A2431" t="s">
        <v>420</v>
      </c>
      <c r="B2431" t="s">
        <v>1366</v>
      </c>
      <c r="C2431" t="s">
        <v>1367</v>
      </c>
      <c r="D2431">
        <v>1900</v>
      </c>
      <c r="E2431" s="960">
        <v>1</v>
      </c>
      <c r="F2431" t="s">
        <v>441</v>
      </c>
      <c r="G2431" s="960">
        <v>366</v>
      </c>
      <c r="H2431" t="s">
        <v>385</v>
      </c>
      <c r="I2431" s="940" t="s">
        <v>488</v>
      </c>
      <c r="J2431" s="940" t="s">
        <v>444</v>
      </c>
      <c r="K2431" s="940" t="s">
        <v>53</v>
      </c>
      <c r="L2431" s="956" t="s">
        <v>42</v>
      </c>
      <c r="M2431" s="961" t="s">
        <v>154</v>
      </c>
      <c r="N2431" s="679">
        <f t="shared" ca="1" si="416"/>
        <v>1995784.0713454313</v>
      </c>
      <c r="O2431" s="679">
        <f t="shared" ca="1" si="418"/>
        <v>1591936.5332883121</v>
      </c>
      <c r="P2431" s="679">
        <f t="shared" ca="1" si="418"/>
        <v>89020.459602031624</v>
      </c>
      <c r="Q2431" s="679">
        <f t="shared" ca="1" si="418"/>
        <v>185582.32796526878</v>
      </c>
      <c r="R2431" s="679">
        <f t="shared" ca="1" si="418"/>
        <v>74752.741468801541</v>
      </c>
      <c r="S2431" s="679">
        <f t="shared" ca="1" si="418"/>
        <v>-2513.1951603168659</v>
      </c>
      <c r="T2431" s="679">
        <f t="shared" ca="1" si="418"/>
        <v>22420.387936779949</v>
      </c>
      <c r="U2431" s="679">
        <f t="shared" ca="1" si="418"/>
        <v>-7.9226557196375573</v>
      </c>
      <c r="V2431" s="679">
        <f t="shared" ca="1" si="418"/>
        <v>7745.3792910734537</v>
      </c>
      <c r="W2431" s="679">
        <f t="shared" ca="1" si="410"/>
        <v>5831.7567918134791</v>
      </c>
      <c r="X2431" s="679">
        <f t="shared" ca="1" si="419"/>
        <v>3171.9951646939967</v>
      </c>
      <c r="Y2431" s="679">
        <f t="shared" ca="1" si="419"/>
        <v>17843.607652692321</v>
      </c>
      <c r="Z2431" s="679">
        <f t="shared" ca="1" si="419"/>
        <v>0</v>
      </c>
      <c r="AA2431" t="str">
        <f t="shared" si="407"/>
        <v>ASR_Financial_Report_SHP21Final</v>
      </c>
      <c r="AB2431" s="960">
        <f t="shared" si="408"/>
        <v>44658</v>
      </c>
      <c r="AC2431" t="str">
        <f t="shared" si="409"/>
        <v>Unaudited</v>
      </c>
    </row>
    <row r="2432" spans="1:29" x14ac:dyDescent="0.25">
      <c r="A2432" t="s">
        <v>420</v>
      </c>
      <c r="B2432" t="s">
        <v>1366</v>
      </c>
      <c r="C2432" t="s">
        <v>1367</v>
      </c>
      <c r="D2432">
        <v>1900</v>
      </c>
      <c r="E2432" s="960">
        <v>1</v>
      </c>
      <c r="F2432" t="s">
        <v>441</v>
      </c>
      <c r="G2432" s="960">
        <v>366</v>
      </c>
      <c r="H2432" t="s">
        <v>385</v>
      </c>
      <c r="I2432" s="940" t="s">
        <v>488</v>
      </c>
      <c r="J2432" s="940" t="s">
        <v>444</v>
      </c>
      <c r="K2432" s="940" t="s">
        <v>53</v>
      </c>
      <c r="L2432" s="940" t="s">
        <v>43</v>
      </c>
      <c r="M2432" s="961" t="s">
        <v>462</v>
      </c>
      <c r="N2432" s="679">
        <f t="shared" ca="1" si="416"/>
        <v>0</v>
      </c>
      <c r="O2432" s="679">
        <f t="shared" ca="1" si="418"/>
        <v>0</v>
      </c>
      <c r="P2432" s="679">
        <f t="shared" ca="1" si="418"/>
        <v>0</v>
      </c>
      <c r="Q2432" s="679">
        <f t="shared" ca="1" si="418"/>
        <v>0</v>
      </c>
      <c r="R2432" s="679">
        <f t="shared" ca="1" si="418"/>
        <v>0</v>
      </c>
      <c r="S2432" s="679">
        <f t="shared" ca="1" si="418"/>
        <v>0</v>
      </c>
      <c r="T2432" s="679">
        <f t="shared" ca="1" si="418"/>
        <v>0</v>
      </c>
      <c r="U2432" s="679">
        <f t="shared" ca="1" si="418"/>
        <v>0</v>
      </c>
      <c r="V2432" s="679">
        <f t="shared" ca="1" si="418"/>
        <v>0</v>
      </c>
      <c r="W2432" s="679">
        <f t="shared" ca="1" si="410"/>
        <v>0</v>
      </c>
      <c r="X2432" s="679">
        <f t="shared" ca="1" si="419"/>
        <v>0</v>
      </c>
      <c r="Y2432" s="679">
        <f t="shared" ca="1" si="419"/>
        <v>0</v>
      </c>
      <c r="Z2432" s="679">
        <f t="shared" ca="1" si="419"/>
        <v>0</v>
      </c>
      <c r="AA2432" t="str">
        <f t="shared" si="407"/>
        <v>ASR_Financial_Report_SHP21Final</v>
      </c>
      <c r="AB2432" s="960">
        <f t="shared" si="408"/>
        <v>44658</v>
      </c>
      <c r="AC2432" t="str">
        <f t="shared" si="409"/>
        <v>Unaudited</v>
      </c>
    </row>
    <row r="2433" spans="1:29" x14ac:dyDescent="0.25">
      <c r="A2433" t="s">
        <v>420</v>
      </c>
      <c r="B2433" t="s">
        <v>1366</v>
      </c>
      <c r="C2433" t="s">
        <v>1367</v>
      </c>
      <c r="D2433">
        <v>1900</v>
      </c>
      <c r="E2433" s="960">
        <v>1</v>
      </c>
      <c r="F2433" t="s">
        <v>441</v>
      </c>
      <c r="G2433" s="960">
        <v>366</v>
      </c>
      <c r="H2433" t="s">
        <v>385</v>
      </c>
      <c r="I2433" s="961" t="s">
        <v>488</v>
      </c>
      <c r="J2433" s="961" t="s">
        <v>444</v>
      </c>
      <c r="K2433" s="961" t="s">
        <v>901</v>
      </c>
      <c r="L2433" s="940" t="s">
        <v>902</v>
      </c>
      <c r="M2433" s="961" t="s">
        <v>901</v>
      </c>
      <c r="N2433" s="679">
        <f t="shared" ca="1" si="416"/>
        <v>1997924.4500000002</v>
      </c>
      <c r="O2433" s="679">
        <f t="shared" ca="1" si="418"/>
        <v>1824941.73</v>
      </c>
      <c r="P2433" s="679">
        <f t="shared" ca="1" si="418"/>
        <v>141045.24</v>
      </c>
      <c r="Q2433" s="679">
        <f t="shared" ca="1" si="418"/>
        <v>15683.29</v>
      </c>
      <c r="R2433" s="679">
        <f t="shared" ca="1" si="418"/>
        <v>3097.86</v>
      </c>
      <c r="S2433" s="679">
        <f t="shared" ca="1" si="418"/>
        <v>0</v>
      </c>
      <c r="T2433" s="679">
        <f t="shared" ca="1" si="418"/>
        <v>0</v>
      </c>
      <c r="U2433" s="679">
        <f t="shared" ca="1" si="418"/>
        <v>0</v>
      </c>
      <c r="V2433" s="679">
        <f t="shared" ca="1" si="418"/>
        <v>13156.33</v>
      </c>
      <c r="W2433" s="679">
        <f t="shared" ca="1" si="410"/>
        <v>0</v>
      </c>
      <c r="X2433" s="679">
        <f t="shared" ca="1" si="419"/>
        <v>0</v>
      </c>
      <c r="Y2433" s="679">
        <f t="shared" ca="1" si="419"/>
        <v>0</v>
      </c>
      <c r="Z2433" s="679">
        <f t="shared" ca="1" si="419"/>
        <v>0</v>
      </c>
      <c r="AA2433" t="str">
        <f t="shared" si="407"/>
        <v>ASR_Financial_Report_SHP21Final</v>
      </c>
      <c r="AB2433" s="960">
        <f t="shared" si="408"/>
        <v>44658</v>
      </c>
      <c r="AC2433" t="str">
        <f t="shared" si="409"/>
        <v>Unaudited</v>
      </c>
    </row>
    <row r="2434" spans="1:29" x14ac:dyDescent="0.25">
      <c r="A2434" t="s">
        <v>420</v>
      </c>
      <c r="B2434" t="s">
        <v>1366</v>
      </c>
      <c r="C2434" t="s">
        <v>1367</v>
      </c>
      <c r="D2434">
        <v>1900</v>
      </c>
      <c r="E2434" s="960">
        <v>1</v>
      </c>
      <c r="F2434" t="s">
        <v>441</v>
      </c>
      <c r="G2434" s="960">
        <v>366</v>
      </c>
      <c r="H2434" t="s">
        <v>385</v>
      </c>
      <c r="I2434" s="940" t="s">
        <v>488</v>
      </c>
      <c r="J2434" s="940" t="s">
        <v>444</v>
      </c>
      <c r="K2434" s="940" t="s">
        <v>901</v>
      </c>
      <c r="L2434" s="940" t="s">
        <v>903</v>
      </c>
      <c r="M2434" s="961" t="s">
        <v>906</v>
      </c>
      <c r="N2434" s="679">
        <f t="shared" ca="1" si="416"/>
        <v>187775.29480410475</v>
      </c>
      <c r="O2434" s="679">
        <f t="shared" ref="O2434:V2442" ca="1" si="420">IF(OR(AND($F2434="PY",O$1&lt;&gt;"Prior Year"),AND($F2434&lt;&gt;"PY",O$1="Prior Year")),0,INDEX(INDIRECT("'MMA Rev-Exp "&amp;$H2434&amp;"'!$A$1:$CA$200"),IF($J2434="Member Months",MATCH($J2434,INDIRECT("'MMA Rev-Exp "&amp;$H2434&amp;"'!$A$1:$A$200"),0),MATCH($L2434,INDIRECT("'MMA Rev-Exp "&amp;$H2434&amp;"'!$B$1:$B$200"),0)),IF($F2434="PY",MATCH("Prior Year Adjustments",INDIRECT("'MMA Rev-Exp "&amp;$H2434&amp;"'!$A$8:$CA$8"),0),MATCH(IF($F2434="Q1","JANUARY - MARCH (Q1)",IF($F2434="Q2","APRIL - JUNE (Q2)",IF($F2434="Q3","JULY - SEPTEMBER (Q3)",IF($F2434="Q4","OCTOBER - DECEMBER (Q4)",0)))),INDIRECT("'MMA Rev-Exp "&amp;$H2434&amp;"'!$A$7:$CA$7"),0)+MATCH(O$1,INDIRECT("'MMA Rev-Exp "&amp;$H2434&amp;"'!$D$8:$CA$8"),0)-1)))</f>
        <v>172358.29628839184</v>
      </c>
      <c r="P2434" s="679">
        <f t="shared" ca="1" si="420"/>
        <v>13321.147117386226</v>
      </c>
      <c r="Q2434" s="679">
        <f t="shared" ca="1" si="420"/>
        <v>1032.5626548946209</v>
      </c>
      <c r="R2434" s="679">
        <f t="shared" ca="1" si="420"/>
        <v>197.12012075462044</v>
      </c>
      <c r="S2434" s="679">
        <f t="shared" ca="1" si="420"/>
        <v>0</v>
      </c>
      <c r="T2434" s="679">
        <f t="shared" ca="1" si="420"/>
        <v>0</v>
      </c>
      <c r="U2434" s="679">
        <f t="shared" ca="1" si="420"/>
        <v>0</v>
      </c>
      <c r="V2434" s="679">
        <f t="shared" ca="1" si="420"/>
        <v>866.16862267744386</v>
      </c>
      <c r="W2434" s="679">
        <f t="shared" ca="1" si="410"/>
        <v>0</v>
      </c>
      <c r="X2434" s="679">
        <f t="shared" ca="1" si="419"/>
        <v>0</v>
      </c>
      <c r="Y2434" s="679">
        <f t="shared" ca="1" si="419"/>
        <v>0</v>
      </c>
      <c r="Z2434" s="679">
        <f t="shared" ca="1" si="419"/>
        <v>0</v>
      </c>
      <c r="AA2434" t="str">
        <f t="shared" ref="AA2434:AA2497" si="421">file_name</f>
        <v>ASR_Financial_Report_SHP21Final</v>
      </c>
      <c r="AB2434" s="960">
        <f t="shared" ref="AB2434:AB2497" si="422">file_date</f>
        <v>44658</v>
      </c>
      <c r="AC2434" t="str">
        <f t="shared" ref="AC2434:AC2497" si="423">status</f>
        <v>Unaudited</v>
      </c>
    </row>
    <row r="2435" spans="1:29" x14ac:dyDescent="0.25">
      <c r="A2435" t="s">
        <v>420</v>
      </c>
      <c r="B2435" t="s">
        <v>1366</v>
      </c>
      <c r="C2435" t="s">
        <v>1367</v>
      </c>
      <c r="D2435">
        <v>1900</v>
      </c>
      <c r="E2435" s="960">
        <v>1</v>
      </c>
      <c r="F2435" t="s">
        <v>441</v>
      </c>
      <c r="G2435" s="960">
        <v>366</v>
      </c>
      <c r="H2435" t="s">
        <v>385</v>
      </c>
      <c r="I2435" s="940" t="s">
        <v>488</v>
      </c>
      <c r="J2435" s="940" t="s">
        <v>444</v>
      </c>
      <c r="K2435" s="940" t="s">
        <v>901</v>
      </c>
      <c r="L2435" s="940" t="s">
        <v>904</v>
      </c>
      <c r="M2435" s="961" t="s">
        <v>907</v>
      </c>
      <c r="N2435" s="679">
        <f t="shared" ca="1" si="416"/>
        <v>0</v>
      </c>
      <c r="O2435" s="679">
        <f t="shared" ca="1" si="420"/>
        <v>0</v>
      </c>
      <c r="P2435" s="679">
        <f t="shared" ca="1" si="420"/>
        <v>0</v>
      </c>
      <c r="Q2435" s="679">
        <f t="shared" ca="1" si="420"/>
        <v>0</v>
      </c>
      <c r="R2435" s="679">
        <f t="shared" ca="1" si="420"/>
        <v>0</v>
      </c>
      <c r="S2435" s="679">
        <f t="shared" ca="1" si="420"/>
        <v>0</v>
      </c>
      <c r="T2435" s="679">
        <f t="shared" ca="1" si="420"/>
        <v>0</v>
      </c>
      <c r="U2435" s="679">
        <f t="shared" ca="1" si="420"/>
        <v>0</v>
      </c>
      <c r="V2435" s="679">
        <f t="shared" ca="1" si="420"/>
        <v>0</v>
      </c>
      <c r="W2435" s="679">
        <f t="shared" ca="1" si="410"/>
        <v>0</v>
      </c>
      <c r="X2435" s="679">
        <f t="shared" ca="1" si="419"/>
        <v>0</v>
      </c>
      <c r="Y2435" s="679">
        <f t="shared" ca="1" si="419"/>
        <v>0</v>
      </c>
      <c r="Z2435" s="679">
        <f t="shared" ca="1" si="419"/>
        <v>0</v>
      </c>
      <c r="AA2435" t="str">
        <f t="shared" si="421"/>
        <v>ASR_Financial_Report_SHP21Final</v>
      </c>
      <c r="AB2435" s="960">
        <f t="shared" si="422"/>
        <v>44658</v>
      </c>
      <c r="AC2435" t="str">
        <f t="shared" si="423"/>
        <v>Unaudited</v>
      </c>
    </row>
    <row r="2436" spans="1:29" x14ac:dyDescent="0.25">
      <c r="A2436" t="s">
        <v>420</v>
      </c>
      <c r="B2436" t="s">
        <v>1366</v>
      </c>
      <c r="C2436" t="s">
        <v>1367</v>
      </c>
      <c r="D2436">
        <v>1900</v>
      </c>
      <c r="E2436" s="960">
        <v>1</v>
      </c>
      <c r="F2436" t="s">
        <v>441</v>
      </c>
      <c r="G2436" s="960">
        <v>366</v>
      </c>
      <c r="H2436" t="s">
        <v>385</v>
      </c>
      <c r="I2436" s="940" t="s">
        <v>488</v>
      </c>
      <c r="J2436" s="940" t="s">
        <v>444</v>
      </c>
      <c r="K2436" s="940" t="s">
        <v>445</v>
      </c>
      <c r="L2436" s="940">
        <v>5.0999999999999996</v>
      </c>
      <c r="M2436" s="961" t="s">
        <v>37</v>
      </c>
      <c r="N2436" s="679">
        <f t="shared" ca="1" si="416"/>
        <v>4104831.16</v>
      </c>
      <c r="O2436" s="679">
        <f t="shared" ca="1" si="420"/>
        <v>1927934.8699999999</v>
      </c>
      <c r="P2436" s="679">
        <f t="shared" ca="1" si="420"/>
        <v>857228.68</v>
      </c>
      <c r="Q2436" s="679">
        <f t="shared" ca="1" si="420"/>
        <v>335465.01</v>
      </c>
      <c r="R2436" s="679">
        <f t="shared" ca="1" si="420"/>
        <v>684573.29000000015</v>
      </c>
      <c r="S2436" s="679">
        <f t="shared" ca="1" si="420"/>
        <v>89245.869999999981</v>
      </c>
      <c r="T2436" s="679">
        <f t="shared" ca="1" si="420"/>
        <v>79029.66</v>
      </c>
      <c r="U2436" s="679">
        <f t="shared" ca="1" si="420"/>
        <v>60</v>
      </c>
      <c r="V2436" s="679">
        <f t="shared" ca="1" si="420"/>
        <v>81515.600000000006</v>
      </c>
      <c r="W2436" s="679">
        <f t="shared" ca="1" si="410"/>
        <v>1513.1599999999999</v>
      </c>
      <c r="X2436" s="679">
        <f t="shared" ca="1" si="419"/>
        <v>13927.159999999998</v>
      </c>
      <c r="Y2436" s="679">
        <f t="shared" ca="1" si="419"/>
        <v>34337.860000000008</v>
      </c>
      <c r="Z2436" s="679">
        <f t="shared" ca="1" si="419"/>
        <v>0</v>
      </c>
      <c r="AA2436" t="str">
        <f t="shared" si="421"/>
        <v>ASR_Financial_Report_SHP21Final</v>
      </c>
      <c r="AB2436" s="960">
        <f t="shared" si="422"/>
        <v>44658</v>
      </c>
      <c r="AC2436" t="str">
        <f t="shared" si="423"/>
        <v>Unaudited</v>
      </c>
    </row>
    <row r="2437" spans="1:29" ht="30" x14ac:dyDescent="0.25">
      <c r="A2437" t="s">
        <v>420</v>
      </c>
      <c r="B2437" t="s">
        <v>1366</v>
      </c>
      <c r="C2437" t="s">
        <v>1367</v>
      </c>
      <c r="D2437">
        <v>1900</v>
      </c>
      <c r="E2437" s="960">
        <v>1</v>
      </c>
      <c r="F2437" t="s">
        <v>441</v>
      </c>
      <c r="G2437" s="960">
        <v>366</v>
      </c>
      <c r="H2437" t="s">
        <v>385</v>
      </c>
      <c r="I2437" s="961" t="s">
        <v>488</v>
      </c>
      <c r="J2437" s="961" t="s">
        <v>444</v>
      </c>
      <c r="K2437" s="961" t="s">
        <v>445</v>
      </c>
      <c r="L2437" s="940">
        <v>5.2</v>
      </c>
      <c r="M2437" s="961" t="s">
        <v>303</v>
      </c>
      <c r="N2437" s="679">
        <f t="shared" ca="1" si="416"/>
        <v>0</v>
      </c>
      <c r="O2437" s="679">
        <f t="shared" ca="1" si="420"/>
        <v>0</v>
      </c>
      <c r="P2437" s="679">
        <f t="shared" ca="1" si="420"/>
        <v>0</v>
      </c>
      <c r="Q2437" s="679">
        <f t="shared" ca="1" si="420"/>
        <v>0</v>
      </c>
      <c r="R2437" s="679">
        <f t="shared" ca="1" si="420"/>
        <v>0</v>
      </c>
      <c r="S2437" s="679">
        <f t="shared" ca="1" si="420"/>
        <v>0</v>
      </c>
      <c r="T2437" s="679">
        <f t="shared" ca="1" si="420"/>
        <v>0</v>
      </c>
      <c r="U2437" s="679">
        <f t="shared" ca="1" si="420"/>
        <v>0</v>
      </c>
      <c r="V2437" s="679">
        <f t="shared" ca="1" si="420"/>
        <v>0</v>
      </c>
      <c r="W2437" s="679">
        <f t="shared" ca="1" si="410"/>
        <v>0</v>
      </c>
      <c r="X2437" s="679">
        <f t="shared" ca="1" si="419"/>
        <v>0</v>
      </c>
      <c r="Y2437" s="679">
        <f t="shared" ca="1" si="419"/>
        <v>0</v>
      </c>
      <c r="Z2437" s="679">
        <f t="shared" ca="1" si="419"/>
        <v>0</v>
      </c>
      <c r="AA2437" t="str">
        <f t="shared" si="421"/>
        <v>ASR_Financial_Report_SHP21Final</v>
      </c>
      <c r="AB2437" s="960">
        <f t="shared" si="422"/>
        <v>44658</v>
      </c>
      <c r="AC2437" t="str">
        <f t="shared" si="423"/>
        <v>Unaudited</v>
      </c>
    </row>
    <row r="2438" spans="1:29" ht="30" x14ac:dyDescent="0.25">
      <c r="A2438" t="s">
        <v>420</v>
      </c>
      <c r="B2438" t="s">
        <v>1366</v>
      </c>
      <c r="C2438" t="s">
        <v>1367</v>
      </c>
      <c r="D2438">
        <v>1900</v>
      </c>
      <c r="E2438" s="960">
        <v>1</v>
      </c>
      <c r="F2438" t="s">
        <v>441</v>
      </c>
      <c r="G2438" s="960">
        <v>366</v>
      </c>
      <c r="H2438" t="s">
        <v>385</v>
      </c>
      <c r="I2438" s="961" t="s">
        <v>488</v>
      </c>
      <c r="J2438" s="961" t="s">
        <v>444</v>
      </c>
      <c r="K2438" s="961" t="s">
        <v>445</v>
      </c>
      <c r="L2438" s="940">
        <v>5.3</v>
      </c>
      <c r="M2438" s="961" t="s">
        <v>304</v>
      </c>
      <c r="N2438" s="679">
        <f t="shared" ca="1" si="416"/>
        <v>188050.61423341482</v>
      </c>
      <c r="O2438" s="679">
        <f t="shared" ca="1" si="420"/>
        <v>86251.616761890065</v>
      </c>
      <c r="P2438" s="679">
        <f t="shared" ca="1" si="420"/>
        <v>37668.110077843259</v>
      </c>
      <c r="Q2438" s="679">
        <f t="shared" ca="1" si="420"/>
        <v>16747.606133669953</v>
      </c>
      <c r="R2438" s="679">
        <f t="shared" ca="1" si="420"/>
        <v>34082.124539380835</v>
      </c>
      <c r="S2438" s="679">
        <f t="shared" ca="1" si="420"/>
        <v>5593.9736219828437</v>
      </c>
      <c r="T2438" s="679">
        <f t="shared" ca="1" si="420"/>
        <v>3525.3047998491502</v>
      </c>
      <c r="U2438" s="679">
        <f t="shared" ca="1" si="420"/>
        <v>3.7653508360320802</v>
      </c>
      <c r="V2438" s="679">
        <f t="shared" ca="1" si="420"/>
        <v>4058.0238459982552</v>
      </c>
      <c r="W2438" s="679">
        <f t="shared" ca="1" si="410"/>
        <v>83.351868538472843</v>
      </c>
      <c r="X2438" s="679">
        <f t="shared" ca="1" si="419"/>
        <v>11.888921426698783</v>
      </c>
      <c r="Y2438" s="679">
        <f t="shared" ca="1" si="419"/>
        <v>24.848311999271619</v>
      </c>
      <c r="Z2438" s="679">
        <f t="shared" ca="1" si="419"/>
        <v>0</v>
      </c>
      <c r="AA2438" t="str">
        <f t="shared" si="421"/>
        <v>ASR_Financial_Report_SHP21Final</v>
      </c>
      <c r="AB2438" s="960">
        <f t="shared" si="422"/>
        <v>44658</v>
      </c>
      <c r="AC2438" t="str">
        <f t="shared" si="423"/>
        <v>Unaudited</v>
      </c>
    </row>
    <row r="2439" spans="1:29" x14ac:dyDescent="0.25">
      <c r="A2439" t="s">
        <v>420</v>
      </c>
      <c r="B2439" t="s">
        <v>1366</v>
      </c>
      <c r="C2439" t="s">
        <v>1367</v>
      </c>
      <c r="D2439">
        <v>1900</v>
      </c>
      <c r="E2439" s="960">
        <v>1</v>
      </c>
      <c r="F2439" t="s">
        <v>441</v>
      </c>
      <c r="G2439" s="960">
        <v>366</v>
      </c>
      <c r="H2439" t="s">
        <v>385</v>
      </c>
      <c r="I2439" s="961" t="s">
        <v>488</v>
      </c>
      <c r="J2439" s="961" t="s">
        <v>444</v>
      </c>
      <c r="K2439" s="961" t="s">
        <v>445</v>
      </c>
      <c r="L2439" s="940" t="s">
        <v>82</v>
      </c>
      <c r="M2439" s="961" t="s">
        <v>453</v>
      </c>
      <c r="N2439" s="679">
        <f t="shared" ca="1" si="416"/>
        <v>0</v>
      </c>
      <c r="O2439" s="679">
        <f t="shared" ca="1" si="420"/>
        <v>0</v>
      </c>
      <c r="P2439" s="679">
        <f t="shared" ca="1" si="420"/>
        <v>0</v>
      </c>
      <c r="Q2439" s="679">
        <f t="shared" ca="1" si="420"/>
        <v>0</v>
      </c>
      <c r="R2439" s="679">
        <f t="shared" ca="1" si="420"/>
        <v>0</v>
      </c>
      <c r="S2439" s="679">
        <f t="shared" ca="1" si="420"/>
        <v>0</v>
      </c>
      <c r="T2439" s="679">
        <f t="shared" ca="1" si="420"/>
        <v>0</v>
      </c>
      <c r="U2439" s="679">
        <f t="shared" ca="1" si="420"/>
        <v>0</v>
      </c>
      <c r="V2439" s="679">
        <f t="shared" ca="1" si="420"/>
        <v>0</v>
      </c>
      <c r="W2439" s="679">
        <f t="shared" ca="1" si="410"/>
        <v>0</v>
      </c>
      <c r="X2439" s="679">
        <f t="shared" ca="1" si="419"/>
        <v>0</v>
      </c>
      <c r="Y2439" s="679">
        <f t="shared" ca="1" si="419"/>
        <v>0</v>
      </c>
      <c r="Z2439" s="679">
        <f t="shared" ca="1" si="419"/>
        <v>0</v>
      </c>
      <c r="AA2439" t="str">
        <f t="shared" si="421"/>
        <v>ASR_Financial_Report_SHP21Final</v>
      </c>
      <c r="AB2439" s="960">
        <f t="shared" si="422"/>
        <v>44658</v>
      </c>
      <c r="AC2439" t="str">
        <f t="shared" si="423"/>
        <v>Unaudited</v>
      </c>
    </row>
    <row r="2440" spans="1:29" x14ac:dyDescent="0.25">
      <c r="A2440" t="s">
        <v>420</v>
      </c>
      <c r="B2440" t="s">
        <v>1366</v>
      </c>
      <c r="C2440" t="s">
        <v>1367</v>
      </c>
      <c r="D2440">
        <v>1900</v>
      </c>
      <c r="E2440" s="960">
        <v>1</v>
      </c>
      <c r="F2440" t="s">
        <v>441</v>
      </c>
      <c r="G2440" s="960">
        <v>366</v>
      </c>
      <c r="H2440" t="s">
        <v>385</v>
      </c>
      <c r="I2440" s="961" t="s">
        <v>488</v>
      </c>
      <c r="J2440" s="961" t="s">
        <v>444</v>
      </c>
      <c r="K2440" s="961" t="s">
        <v>446</v>
      </c>
      <c r="L2440" s="940">
        <v>6.1</v>
      </c>
      <c r="M2440" s="961" t="s">
        <v>18</v>
      </c>
      <c r="N2440" s="679">
        <f t="shared" ca="1" si="416"/>
        <v>0</v>
      </c>
      <c r="O2440" s="679">
        <f t="shared" ca="1" si="420"/>
        <v>0</v>
      </c>
      <c r="P2440" s="679">
        <f t="shared" ca="1" si="420"/>
        <v>0</v>
      </c>
      <c r="Q2440" s="679">
        <f t="shared" ca="1" si="420"/>
        <v>0</v>
      </c>
      <c r="R2440" s="679">
        <f t="shared" ca="1" si="420"/>
        <v>0</v>
      </c>
      <c r="S2440" s="679">
        <f t="shared" ca="1" si="420"/>
        <v>0</v>
      </c>
      <c r="T2440" s="679">
        <f t="shared" ca="1" si="420"/>
        <v>0</v>
      </c>
      <c r="U2440" s="679">
        <f t="shared" ca="1" si="420"/>
        <v>0</v>
      </c>
      <c r="V2440" s="679">
        <f t="shared" ca="1" si="420"/>
        <v>0</v>
      </c>
      <c r="W2440" s="679">
        <f t="shared" ca="1" si="410"/>
        <v>0</v>
      </c>
      <c r="X2440" s="679">
        <f t="shared" ca="1" si="419"/>
        <v>0</v>
      </c>
      <c r="Y2440" s="679">
        <f t="shared" ca="1" si="419"/>
        <v>0</v>
      </c>
      <c r="Z2440" s="679">
        <f t="shared" ca="1" si="419"/>
        <v>0</v>
      </c>
      <c r="AA2440" t="str">
        <f t="shared" si="421"/>
        <v>ASR_Financial_Report_SHP21Final</v>
      </c>
      <c r="AB2440" s="960">
        <f t="shared" si="422"/>
        <v>44658</v>
      </c>
      <c r="AC2440" t="str">
        <f t="shared" si="423"/>
        <v>Unaudited</v>
      </c>
    </row>
    <row r="2441" spans="1:29" x14ac:dyDescent="0.25">
      <c r="A2441" t="s">
        <v>420</v>
      </c>
      <c r="B2441" t="s">
        <v>1366</v>
      </c>
      <c r="C2441" t="s">
        <v>1367</v>
      </c>
      <c r="D2441">
        <v>1900</v>
      </c>
      <c r="E2441" s="960">
        <v>1</v>
      </c>
      <c r="F2441" t="s">
        <v>441</v>
      </c>
      <c r="G2441" s="960">
        <v>366</v>
      </c>
      <c r="H2441" t="s">
        <v>385</v>
      </c>
      <c r="I2441" s="961" t="s">
        <v>488</v>
      </c>
      <c r="J2441" s="961" t="s">
        <v>444</v>
      </c>
      <c r="K2441" s="961" t="s">
        <v>446</v>
      </c>
      <c r="L2441" s="956">
        <v>6.2</v>
      </c>
      <c r="M2441" s="961" t="s">
        <v>19</v>
      </c>
      <c r="N2441" s="679">
        <f t="shared" ca="1" si="416"/>
        <v>0</v>
      </c>
      <c r="O2441" s="679">
        <f t="shared" ca="1" si="420"/>
        <v>0</v>
      </c>
      <c r="P2441" s="679">
        <f t="shared" ca="1" si="420"/>
        <v>0</v>
      </c>
      <c r="Q2441" s="679">
        <f t="shared" ca="1" si="420"/>
        <v>0</v>
      </c>
      <c r="R2441" s="679">
        <f t="shared" ca="1" si="420"/>
        <v>0</v>
      </c>
      <c r="S2441" s="679">
        <f t="shared" ca="1" si="420"/>
        <v>0</v>
      </c>
      <c r="T2441" s="679">
        <f t="shared" ca="1" si="420"/>
        <v>0</v>
      </c>
      <c r="U2441" s="679">
        <f t="shared" ca="1" si="420"/>
        <v>0</v>
      </c>
      <c r="V2441" s="679">
        <f t="shared" ca="1" si="420"/>
        <v>0</v>
      </c>
      <c r="W2441" s="679">
        <f t="shared" ca="1" si="410"/>
        <v>0</v>
      </c>
      <c r="X2441" s="679">
        <f t="shared" ca="1" si="419"/>
        <v>0</v>
      </c>
      <c r="Y2441" s="679">
        <f t="shared" ca="1" si="419"/>
        <v>0</v>
      </c>
      <c r="Z2441" s="679">
        <f t="shared" ca="1" si="419"/>
        <v>0</v>
      </c>
      <c r="AA2441" t="str">
        <f t="shared" si="421"/>
        <v>ASR_Financial_Report_SHP21Final</v>
      </c>
      <c r="AB2441" s="960">
        <f t="shared" si="422"/>
        <v>44658</v>
      </c>
      <c r="AC2441" t="str">
        <f t="shared" si="423"/>
        <v>Unaudited</v>
      </c>
    </row>
    <row r="2442" spans="1:29" x14ac:dyDescent="0.25">
      <c r="A2442" t="s">
        <v>420</v>
      </c>
      <c r="B2442" t="s">
        <v>1366</v>
      </c>
      <c r="C2442" t="s">
        <v>1367</v>
      </c>
      <c r="D2442">
        <v>1900</v>
      </c>
      <c r="E2442" s="960">
        <v>1</v>
      </c>
      <c r="F2442" t="s">
        <v>441</v>
      </c>
      <c r="G2442" s="960">
        <v>366</v>
      </c>
      <c r="H2442" t="s">
        <v>385</v>
      </c>
      <c r="I2442" s="961" t="s">
        <v>488</v>
      </c>
      <c r="J2442" s="961" t="s">
        <v>444</v>
      </c>
      <c r="K2442" s="961" t="s">
        <v>446</v>
      </c>
      <c r="L2442" s="940">
        <v>6.3</v>
      </c>
      <c r="M2442" s="961" t="s">
        <v>184</v>
      </c>
      <c r="N2442" s="679">
        <f t="shared" ca="1" si="416"/>
        <v>0</v>
      </c>
      <c r="O2442" s="679">
        <f t="shared" ca="1" si="420"/>
        <v>0</v>
      </c>
      <c r="P2442" s="679">
        <f t="shared" ca="1" si="420"/>
        <v>0</v>
      </c>
      <c r="Q2442" s="679">
        <f t="shared" ca="1" si="420"/>
        <v>0</v>
      </c>
      <c r="R2442" s="679">
        <f t="shared" ca="1" si="420"/>
        <v>0</v>
      </c>
      <c r="S2442" s="679">
        <f t="shared" ca="1" si="420"/>
        <v>0</v>
      </c>
      <c r="T2442" s="679">
        <f t="shared" ca="1" si="420"/>
        <v>0</v>
      </c>
      <c r="U2442" s="679">
        <f t="shared" ca="1" si="420"/>
        <v>0</v>
      </c>
      <c r="V2442" s="679">
        <f t="shared" ca="1" si="420"/>
        <v>0</v>
      </c>
      <c r="W2442" s="679">
        <f t="shared" ca="1" si="410"/>
        <v>0</v>
      </c>
      <c r="X2442" s="679">
        <f t="shared" ca="1" si="419"/>
        <v>0</v>
      </c>
      <c r="Y2442" s="679">
        <f t="shared" ca="1" si="419"/>
        <v>0</v>
      </c>
      <c r="Z2442" s="679">
        <f t="shared" ca="1" si="419"/>
        <v>0</v>
      </c>
      <c r="AA2442" t="str">
        <f t="shared" si="421"/>
        <v>ASR_Financial_Report_SHP21Final</v>
      </c>
      <c r="AB2442" s="960">
        <f t="shared" si="422"/>
        <v>44658</v>
      </c>
      <c r="AC2442" t="str">
        <f t="shared" si="423"/>
        <v>Unaudited</v>
      </c>
    </row>
    <row r="2443" spans="1:29" x14ac:dyDescent="0.25">
      <c r="A2443" t="s">
        <v>420</v>
      </c>
      <c r="B2443" t="s">
        <v>1366</v>
      </c>
      <c r="C2443" t="s">
        <v>1367</v>
      </c>
      <c r="D2443">
        <v>1900</v>
      </c>
      <c r="E2443" s="960">
        <v>1</v>
      </c>
      <c r="F2443" t="s">
        <v>441</v>
      </c>
      <c r="G2443" s="960">
        <v>366</v>
      </c>
      <c r="H2443" t="s">
        <v>385</v>
      </c>
      <c r="I2443" s="940" t="s">
        <v>488</v>
      </c>
      <c r="J2443" s="940" t="s">
        <v>444</v>
      </c>
      <c r="K2443" s="940" t="s">
        <v>446</v>
      </c>
      <c r="L2443" s="940" t="s">
        <v>87</v>
      </c>
      <c r="M2443" s="961" t="s">
        <v>454</v>
      </c>
      <c r="N2443" s="679">
        <f t="shared" ca="1" si="416"/>
        <v>0</v>
      </c>
      <c r="O2443" s="679">
        <f ca="1">IF(OR(AND($F2443="PY",O$1&lt;&gt;"Prior Year"),AND($F2443&lt;&gt;"PY",O$1="Prior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"&amp;$H2443&amp;"'!$A$7:$CA$7"),0)+MATCH(O$1,INDIRECT("'MMA Rev-Exp "&amp;$H2443&amp;"'!$D$8:$CA$8"),0)-1)))</f>
        <v>0</v>
      </c>
      <c r="P2443" s="679">
        <f ca="1">IF(OR(AND($F2443="PY",P$1&lt;&gt;"Prior Year"),AND($F2443&lt;&gt;"PY",P$1="Prior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"&amp;$H2443&amp;"'!$A$7:$CA$7"),0)+MATCH(P$1,INDIRECT("'MMA Rev-Exp "&amp;$H2443&amp;"'!$D$8:$CA$8"),0)-1)))</f>
        <v>0</v>
      </c>
      <c r="Q2443" s="679">
        <f ca="1">IF(OR(AND($F2443="PY",Q$1&lt;&gt;"Prior Year"),AND($F2443&lt;&gt;"PY",Q$1="Prior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"&amp;$H2443&amp;"'!$A$7:$CA$7"),0)+MATCH(Q$1,INDIRECT("'MMA Rev-Exp "&amp;$H2443&amp;"'!$D$8:$CA$8"),0)-1)))</f>
        <v>0</v>
      </c>
      <c r="R2443" s="679">
        <f t="shared" ref="O2443:Z2458" ca="1" si="424">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679">
        <f t="shared" ca="1" si="424"/>
        <v>0</v>
      </c>
      <c r="T2443" s="679">
        <f t="shared" ca="1" si="424"/>
        <v>0</v>
      </c>
      <c r="U2443" s="679">
        <f t="shared" ca="1" si="424"/>
        <v>0</v>
      </c>
      <c r="V2443" s="679">
        <f t="shared" ca="1" si="424"/>
        <v>0</v>
      </c>
      <c r="W2443" s="679">
        <f t="shared" ca="1" si="410"/>
        <v>0</v>
      </c>
      <c r="X2443" s="679">
        <f t="shared" ca="1" si="424"/>
        <v>0</v>
      </c>
      <c r="Y2443" s="679">
        <f t="shared" ca="1" si="424"/>
        <v>0</v>
      </c>
      <c r="Z2443" s="679">
        <f t="shared" ca="1" si="424"/>
        <v>0</v>
      </c>
      <c r="AA2443" t="str">
        <f t="shared" si="421"/>
        <v>ASR_Financial_Report_SHP21Final</v>
      </c>
      <c r="AB2443" s="960">
        <f t="shared" si="422"/>
        <v>44658</v>
      </c>
      <c r="AC2443" t="str">
        <f t="shared" si="423"/>
        <v>Unaudited</v>
      </c>
    </row>
    <row r="2444" spans="1:29" x14ac:dyDescent="0.25">
      <c r="A2444" t="s">
        <v>420</v>
      </c>
      <c r="B2444" t="s">
        <v>1366</v>
      </c>
      <c r="C2444" t="s">
        <v>1367</v>
      </c>
      <c r="D2444">
        <v>1900</v>
      </c>
      <c r="E2444" s="960">
        <v>1</v>
      </c>
      <c r="F2444" t="s">
        <v>441</v>
      </c>
      <c r="G2444" s="960">
        <v>366</v>
      </c>
      <c r="H2444" t="s">
        <v>385</v>
      </c>
      <c r="I2444" s="961" t="s">
        <v>488</v>
      </c>
      <c r="J2444" s="961" t="s">
        <v>444</v>
      </c>
      <c r="K2444" s="961" t="s">
        <v>447</v>
      </c>
      <c r="L2444" s="940">
        <v>7.1</v>
      </c>
      <c r="M2444" s="961" t="s">
        <v>20</v>
      </c>
      <c r="N2444" s="679">
        <f t="shared" ref="N2444:Z2478" ca="1" si="425">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1227648.22</v>
      </c>
      <c r="O2444" s="679">
        <f t="shared" ca="1" si="424"/>
        <v>382437.87</v>
      </c>
      <c r="P2444" s="679">
        <f t="shared" ca="1" si="424"/>
        <v>81468.95</v>
      </c>
      <c r="Q2444" s="679">
        <f t="shared" ca="1" si="424"/>
        <v>227387.29</v>
      </c>
      <c r="R2444" s="679">
        <f t="shared" ca="1" si="424"/>
        <v>283606.95999999996</v>
      </c>
      <c r="S2444" s="679">
        <f t="shared" ca="1" si="424"/>
        <v>77804.17</v>
      </c>
      <c r="T2444" s="679">
        <f t="shared" ca="1" si="424"/>
        <v>1634</v>
      </c>
      <c r="U2444" s="679">
        <f t="shared" ca="1" si="424"/>
        <v>743.51</v>
      </c>
      <c r="V2444" s="679">
        <f t="shared" ca="1" si="424"/>
        <v>22701.629999999997</v>
      </c>
      <c r="W2444" s="679">
        <f t="shared" ca="1" si="410"/>
        <v>14393.24</v>
      </c>
      <c r="X2444" s="679">
        <f t="shared" ca="1" si="424"/>
        <v>104100.28000000001</v>
      </c>
      <c r="Y2444" s="679">
        <f t="shared" ca="1" si="424"/>
        <v>31370.32</v>
      </c>
      <c r="Z2444" s="679">
        <f t="shared" ca="1" si="424"/>
        <v>0</v>
      </c>
      <c r="AA2444" t="str">
        <f t="shared" si="421"/>
        <v>ASR_Financial_Report_SHP21Final</v>
      </c>
      <c r="AB2444" s="960">
        <f t="shared" si="422"/>
        <v>44658</v>
      </c>
      <c r="AC2444" t="str">
        <f t="shared" si="423"/>
        <v>Unaudited</v>
      </c>
    </row>
    <row r="2445" spans="1:29" x14ac:dyDescent="0.25">
      <c r="A2445" t="s">
        <v>420</v>
      </c>
      <c r="B2445" t="s">
        <v>1366</v>
      </c>
      <c r="C2445" t="s">
        <v>1367</v>
      </c>
      <c r="D2445">
        <v>1900</v>
      </c>
      <c r="E2445" s="960">
        <v>1</v>
      </c>
      <c r="F2445" t="s">
        <v>441</v>
      </c>
      <c r="G2445" s="960">
        <v>366</v>
      </c>
      <c r="H2445" t="s">
        <v>385</v>
      </c>
      <c r="I2445" s="940" t="s">
        <v>488</v>
      </c>
      <c r="J2445" s="940" t="s">
        <v>444</v>
      </c>
      <c r="K2445" s="940" t="s">
        <v>447</v>
      </c>
      <c r="L2445" s="940">
        <v>7.2</v>
      </c>
      <c r="M2445" s="940" t="s">
        <v>21</v>
      </c>
      <c r="N2445" s="679">
        <f t="shared" ca="1" si="425"/>
        <v>0</v>
      </c>
      <c r="O2445" s="679">
        <f t="shared" ca="1" si="424"/>
        <v>0</v>
      </c>
      <c r="P2445" s="679">
        <f t="shared" ca="1" si="424"/>
        <v>0</v>
      </c>
      <c r="Q2445" s="679">
        <f t="shared" ca="1" si="424"/>
        <v>0</v>
      </c>
      <c r="R2445" s="679">
        <f t="shared" ca="1" si="424"/>
        <v>0</v>
      </c>
      <c r="S2445" s="679">
        <f t="shared" ca="1" si="424"/>
        <v>0</v>
      </c>
      <c r="T2445" s="679">
        <f t="shared" ca="1" si="424"/>
        <v>0</v>
      </c>
      <c r="U2445" s="679">
        <f t="shared" ca="1" si="424"/>
        <v>0</v>
      </c>
      <c r="V2445" s="679">
        <f t="shared" ca="1" si="424"/>
        <v>0</v>
      </c>
      <c r="W2445" s="679">
        <f t="shared" ca="1" si="424"/>
        <v>0</v>
      </c>
      <c r="X2445" s="679">
        <f t="shared" ca="1" si="424"/>
        <v>0</v>
      </c>
      <c r="Y2445" s="679">
        <f t="shared" ca="1" si="424"/>
        <v>0</v>
      </c>
      <c r="Z2445" s="679">
        <f t="shared" ca="1" si="424"/>
        <v>0</v>
      </c>
      <c r="AA2445" t="str">
        <f t="shared" si="421"/>
        <v>ASR_Financial_Report_SHP21Final</v>
      </c>
      <c r="AB2445" s="960">
        <f t="shared" si="422"/>
        <v>44658</v>
      </c>
      <c r="AC2445" t="str">
        <f t="shared" si="423"/>
        <v>Unaudited</v>
      </c>
    </row>
    <row r="2446" spans="1:29" x14ac:dyDescent="0.25">
      <c r="A2446" t="s">
        <v>420</v>
      </c>
      <c r="B2446" t="s">
        <v>1366</v>
      </c>
      <c r="C2446" t="s">
        <v>1367</v>
      </c>
      <c r="D2446">
        <v>1900</v>
      </c>
      <c r="E2446" s="960">
        <v>1</v>
      </c>
      <c r="F2446" t="s">
        <v>441</v>
      </c>
      <c r="G2446" s="960">
        <v>366</v>
      </c>
      <c r="H2446" t="s">
        <v>385</v>
      </c>
      <c r="I2446" s="940" t="s">
        <v>488</v>
      </c>
      <c r="J2446" s="940" t="s">
        <v>444</v>
      </c>
      <c r="K2446" s="940" t="s">
        <v>447</v>
      </c>
      <c r="L2446" s="940">
        <v>7.3</v>
      </c>
      <c r="M2446" s="961" t="s">
        <v>155</v>
      </c>
      <c r="N2446" s="679">
        <f t="shared" ca="1" si="425"/>
        <v>86428.577986805016</v>
      </c>
      <c r="O2446" s="679">
        <f t="shared" ca="1" si="424"/>
        <v>30447.936045117203</v>
      </c>
      <c r="P2446" s="679">
        <f t="shared" ca="1" si="424"/>
        <v>6385.2136888410023</v>
      </c>
      <c r="Q2446" s="679">
        <f t="shared" ca="1" si="424"/>
        <v>15491.313798191992</v>
      </c>
      <c r="R2446" s="679">
        <f t="shared" ca="1" si="424"/>
        <v>19254.619528912262</v>
      </c>
      <c r="S2446" s="679">
        <f t="shared" ca="1" si="424"/>
        <v>3525.067966912703</v>
      </c>
      <c r="T2446" s="679">
        <f t="shared" ca="1" si="424"/>
        <v>152.19738368710614</v>
      </c>
      <c r="U2446" s="679">
        <f t="shared" ca="1" si="424"/>
        <v>29.871798737543894</v>
      </c>
      <c r="V2446" s="679">
        <f t="shared" ca="1" si="424"/>
        <v>1549.1047664603609</v>
      </c>
      <c r="W2446" s="679">
        <f t="shared" ca="1" si="424"/>
        <v>991.67413546657144</v>
      </c>
      <c r="X2446" s="679">
        <f t="shared" ca="1" si="424"/>
        <v>6665.7959589715092</v>
      </c>
      <c r="Y2446" s="679">
        <f t="shared" ca="1" si="424"/>
        <v>1935.7829155067677</v>
      </c>
      <c r="Z2446" s="679">
        <f t="shared" ca="1" si="424"/>
        <v>0</v>
      </c>
      <c r="AA2446" t="str">
        <f t="shared" si="421"/>
        <v>ASR_Financial_Report_SHP21Final</v>
      </c>
      <c r="AB2446" s="960">
        <f t="shared" si="422"/>
        <v>44658</v>
      </c>
      <c r="AC2446" t="str">
        <f t="shared" si="423"/>
        <v>Unaudited</v>
      </c>
    </row>
    <row r="2447" spans="1:29" x14ac:dyDescent="0.25">
      <c r="A2447" t="s">
        <v>420</v>
      </c>
      <c r="B2447" t="s">
        <v>1366</v>
      </c>
      <c r="C2447" t="s">
        <v>1367</v>
      </c>
      <c r="D2447">
        <v>1900</v>
      </c>
      <c r="E2447" s="960">
        <v>1</v>
      </c>
      <c r="F2447" t="s">
        <v>441</v>
      </c>
      <c r="G2447" s="960">
        <v>366</v>
      </c>
      <c r="H2447" t="s">
        <v>385</v>
      </c>
      <c r="I2447" s="940" t="s">
        <v>488</v>
      </c>
      <c r="J2447" s="940" t="s">
        <v>444</v>
      </c>
      <c r="K2447" s="940" t="s">
        <v>447</v>
      </c>
      <c r="L2447" s="940" t="s">
        <v>91</v>
      </c>
      <c r="M2447" s="961" t="s">
        <v>455</v>
      </c>
      <c r="N2447" s="679">
        <f t="shared" ca="1" si="425"/>
        <v>0</v>
      </c>
      <c r="O2447" s="679">
        <f t="shared" ca="1" si="424"/>
        <v>0</v>
      </c>
      <c r="P2447" s="679">
        <f t="shared" ca="1" si="424"/>
        <v>0</v>
      </c>
      <c r="Q2447" s="679">
        <f t="shared" ca="1" si="424"/>
        <v>0</v>
      </c>
      <c r="R2447" s="679">
        <f t="shared" ca="1" si="424"/>
        <v>0</v>
      </c>
      <c r="S2447" s="679">
        <f t="shared" ca="1" si="424"/>
        <v>0</v>
      </c>
      <c r="T2447" s="679">
        <f t="shared" ca="1" si="424"/>
        <v>0</v>
      </c>
      <c r="U2447" s="679">
        <f t="shared" ca="1" si="424"/>
        <v>0</v>
      </c>
      <c r="V2447" s="679">
        <f t="shared" ca="1" si="424"/>
        <v>0</v>
      </c>
      <c r="W2447" s="679">
        <f t="shared" ca="1" si="424"/>
        <v>0</v>
      </c>
      <c r="X2447" s="679">
        <f t="shared" ca="1" si="424"/>
        <v>0</v>
      </c>
      <c r="Y2447" s="679">
        <f t="shared" ca="1" si="424"/>
        <v>0</v>
      </c>
      <c r="Z2447" s="679">
        <f t="shared" ca="1" si="424"/>
        <v>0</v>
      </c>
      <c r="AA2447" t="str">
        <f t="shared" si="421"/>
        <v>ASR_Financial_Report_SHP21Final</v>
      </c>
      <c r="AB2447" s="960">
        <f t="shared" si="422"/>
        <v>44658</v>
      </c>
      <c r="AC2447" t="str">
        <f t="shared" si="423"/>
        <v>Unaudited</v>
      </c>
    </row>
    <row r="2448" spans="1:29" x14ac:dyDescent="0.25">
      <c r="A2448" t="s">
        <v>420</v>
      </c>
      <c r="B2448" t="s">
        <v>1366</v>
      </c>
      <c r="C2448" t="s">
        <v>1367</v>
      </c>
      <c r="D2448">
        <v>1900</v>
      </c>
      <c r="E2448" s="960">
        <v>1</v>
      </c>
      <c r="F2448" t="s">
        <v>441</v>
      </c>
      <c r="G2448" s="960">
        <v>366</v>
      </c>
      <c r="H2448" t="s">
        <v>385</v>
      </c>
      <c r="I2448" s="940" t="s">
        <v>488</v>
      </c>
      <c r="J2448" s="940" t="s">
        <v>444</v>
      </c>
      <c r="K2448" s="940" t="s">
        <v>448</v>
      </c>
      <c r="L2448" s="940">
        <v>8.1</v>
      </c>
      <c r="M2448" s="961" t="s">
        <v>22</v>
      </c>
      <c r="N2448" s="679">
        <f t="shared" ca="1" si="425"/>
        <v>26426025.260000166</v>
      </c>
      <c r="O2448" s="679">
        <f t="shared" ca="1" si="424"/>
        <v>11120658.26000021</v>
      </c>
      <c r="P2448" s="679">
        <f t="shared" ca="1" si="424"/>
        <v>1969465.4</v>
      </c>
      <c r="Q2448" s="679">
        <f t="shared" ca="1" si="424"/>
        <v>6265055.8199999798</v>
      </c>
      <c r="R2448" s="679">
        <f t="shared" ca="1" si="424"/>
        <v>4436261.8499999698</v>
      </c>
      <c r="S2448" s="679">
        <f t="shared" ca="1" si="424"/>
        <v>1020.96</v>
      </c>
      <c r="T2448" s="679">
        <f t="shared" ca="1" si="424"/>
        <v>318953.29999999987</v>
      </c>
      <c r="U2448" s="679">
        <f t="shared" ca="1" si="424"/>
        <v>52.01</v>
      </c>
      <c r="V2448" s="679">
        <f t="shared" ca="1" si="424"/>
        <v>1435657.08</v>
      </c>
      <c r="W2448" s="679">
        <f t="shared" ca="1" si="424"/>
        <v>283433.84999999998</v>
      </c>
      <c r="X2448" s="679">
        <f t="shared" ca="1" si="424"/>
        <v>3646.2200000000003</v>
      </c>
      <c r="Y2448" s="679">
        <f t="shared" ca="1" si="424"/>
        <v>591820.50999999989</v>
      </c>
      <c r="Z2448" s="679">
        <f t="shared" ca="1" si="424"/>
        <v>0</v>
      </c>
      <c r="AA2448" t="str">
        <f t="shared" si="421"/>
        <v>ASR_Financial_Report_SHP21Final</v>
      </c>
      <c r="AB2448" s="960">
        <f t="shared" si="422"/>
        <v>44658</v>
      </c>
      <c r="AC2448" t="str">
        <f t="shared" si="423"/>
        <v>Unaudited</v>
      </c>
    </row>
    <row r="2449" spans="1:29" x14ac:dyDescent="0.25">
      <c r="A2449" t="s">
        <v>420</v>
      </c>
      <c r="B2449" t="s">
        <v>1366</v>
      </c>
      <c r="C2449" t="s">
        <v>1367</v>
      </c>
      <c r="D2449">
        <v>1900</v>
      </c>
      <c r="E2449" s="960">
        <v>1</v>
      </c>
      <c r="F2449" t="s">
        <v>441</v>
      </c>
      <c r="G2449" s="960">
        <v>366</v>
      </c>
      <c r="H2449" t="s">
        <v>385</v>
      </c>
      <c r="I2449" s="940" t="s">
        <v>488</v>
      </c>
      <c r="J2449" s="940" t="s">
        <v>444</v>
      </c>
      <c r="K2449" s="940" t="s">
        <v>448</v>
      </c>
      <c r="L2449" s="946" t="s">
        <v>112</v>
      </c>
      <c r="M2449" s="962" t="s">
        <v>443</v>
      </c>
      <c r="N2449" s="679">
        <f t="shared" ca="1" si="425"/>
        <v>54768</v>
      </c>
      <c r="O2449" s="679">
        <f t="shared" ca="1" si="424"/>
        <v>7824</v>
      </c>
      <c r="P2449" s="679">
        <f t="shared" ca="1" si="424"/>
        <v>0</v>
      </c>
      <c r="Q2449" s="679">
        <f t="shared" ca="1" si="424"/>
        <v>0</v>
      </c>
      <c r="R2449" s="679">
        <f t="shared" ca="1" si="424"/>
        <v>46944</v>
      </c>
      <c r="S2449" s="679">
        <f t="shared" ca="1" si="424"/>
        <v>0</v>
      </c>
      <c r="T2449" s="679">
        <f t="shared" ca="1" si="424"/>
        <v>0</v>
      </c>
      <c r="U2449" s="679">
        <f t="shared" ca="1" si="424"/>
        <v>0</v>
      </c>
      <c r="V2449" s="679">
        <f t="shared" ca="1" si="424"/>
        <v>0</v>
      </c>
      <c r="W2449" s="679">
        <f t="shared" ca="1" si="424"/>
        <v>0</v>
      </c>
      <c r="X2449" s="679">
        <f t="shared" ca="1" si="424"/>
        <v>0</v>
      </c>
      <c r="Y2449" s="679">
        <f t="shared" ca="1" si="424"/>
        <v>0</v>
      </c>
      <c r="Z2449" s="679">
        <f t="shared" ca="1" si="424"/>
        <v>0</v>
      </c>
      <c r="AA2449" t="str">
        <f t="shared" si="421"/>
        <v>ASR_Financial_Report_SHP21Final</v>
      </c>
      <c r="AB2449" s="960">
        <f t="shared" si="422"/>
        <v>44658</v>
      </c>
      <c r="AC2449" t="str">
        <f t="shared" si="423"/>
        <v>Unaudited</v>
      </c>
    </row>
    <row r="2450" spans="1:29" x14ac:dyDescent="0.25">
      <c r="A2450" t="s">
        <v>420</v>
      </c>
      <c r="B2450" t="s">
        <v>1366</v>
      </c>
      <c r="C2450" t="s">
        <v>1367</v>
      </c>
      <c r="D2450">
        <v>1900</v>
      </c>
      <c r="E2450" s="960">
        <v>1</v>
      </c>
      <c r="F2450" t="s">
        <v>441</v>
      </c>
      <c r="G2450" s="960">
        <v>366</v>
      </c>
      <c r="H2450" t="s">
        <v>385</v>
      </c>
      <c r="I2450" s="940" t="s">
        <v>488</v>
      </c>
      <c r="J2450" s="940" t="s">
        <v>444</v>
      </c>
      <c r="K2450" s="940" t="s">
        <v>448</v>
      </c>
      <c r="L2450" s="940" t="s">
        <v>114</v>
      </c>
      <c r="M2450" s="961" t="s">
        <v>157</v>
      </c>
      <c r="N2450" s="679">
        <f t="shared" ca="1" si="425"/>
        <v>14427.421146496255</v>
      </c>
      <c r="O2450" s="679">
        <f t="shared" ca="1" si="424"/>
        <v>9455.9167717355649</v>
      </c>
      <c r="P2450" s="679">
        <f t="shared" ca="1" si="424"/>
        <v>0</v>
      </c>
      <c r="Q2450" s="679">
        <f t="shared" ca="1" si="424"/>
        <v>4755.3520106406595</v>
      </c>
      <c r="R2450" s="679">
        <f t="shared" ca="1" si="424"/>
        <v>0</v>
      </c>
      <c r="S2450" s="679">
        <f t="shared" ca="1" si="424"/>
        <v>0</v>
      </c>
      <c r="T2450" s="679">
        <f t="shared" ca="1" si="424"/>
        <v>0</v>
      </c>
      <c r="U2450" s="679">
        <f t="shared" ca="1" si="424"/>
        <v>0</v>
      </c>
      <c r="V2450" s="679">
        <f t="shared" ca="1" si="424"/>
        <v>0</v>
      </c>
      <c r="W2450" s="679">
        <f t="shared" ca="1" si="424"/>
        <v>216.15236412003051</v>
      </c>
      <c r="X2450" s="679">
        <f t="shared" ca="1" si="424"/>
        <v>0</v>
      </c>
      <c r="Y2450" s="679">
        <f t="shared" ca="1" si="424"/>
        <v>0</v>
      </c>
      <c r="Z2450" s="679">
        <f t="shared" ca="1" si="424"/>
        <v>0</v>
      </c>
      <c r="AA2450" t="str">
        <f t="shared" si="421"/>
        <v>ASR_Financial_Report_SHP21Final</v>
      </c>
      <c r="AB2450" s="960">
        <f t="shared" si="422"/>
        <v>44658</v>
      </c>
      <c r="AC2450" t="str">
        <f t="shared" si="423"/>
        <v>Unaudited</v>
      </c>
    </row>
    <row r="2451" spans="1:29" x14ac:dyDescent="0.25">
      <c r="A2451" t="s">
        <v>420</v>
      </c>
      <c r="B2451" t="s">
        <v>1366</v>
      </c>
      <c r="C2451" t="s">
        <v>1367</v>
      </c>
      <c r="D2451">
        <v>1900</v>
      </c>
      <c r="E2451" s="960">
        <v>1</v>
      </c>
      <c r="F2451" t="s">
        <v>441</v>
      </c>
      <c r="G2451" s="960">
        <v>366</v>
      </c>
      <c r="H2451" t="s">
        <v>385</v>
      </c>
      <c r="I2451" s="940" t="s">
        <v>488</v>
      </c>
      <c r="J2451" s="940" t="s">
        <v>444</v>
      </c>
      <c r="K2451" s="940" t="s">
        <v>448</v>
      </c>
      <c r="L2451" s="940" t="s">
        <v>115</v>
      </c>
      <c r="M2451" s="961" t="s">
        <v>113</v>
      </c>
      <c r="N2451" s="679">
        <f t="shared" ca="1" si="425"/>
        <v>-12181.434815873736</v>
      </c>
      <c r="O2451" s="679">
        <f t="shared" ca="1" si="424"/>
        <v>-4358.2118159960701</v>
      </c>
      <c r="P2451" s="679">
        <f t="shared" ca="1" si="424"/>
        <v>-817.20936227481695</v>
      </c>
      <c r="Q2451" s="679">
        <f t="shared" ca="1" si="424"/>
        <v>-3245.9969122069201</v>
      </c>
      <c r="R2451" s="679">
        <f t="shared" ca="1" si="424"/>
        <v>-2365.6044186730201</v>
      </c>
      <c r="S2451" s="679">
        <f t="shared" ca="1" si="424"/>
        <v>-59.438624884101003</v>
      </c>
      <c r="T2451" s="679">
        <f t="shared" ca="1" si="424"/>
        <v>-122.819856959812</v>
      </c>
      <c r="U2451" s="679">
        <f t="shared" ca="1" si="424"/>
        <v>-3.4949947090411403E-2</v>
      </c>
      <c r="V2451" s="679">
        <f t="shared" ca="1" si="424"/>
        <v>-760.39996441953099</v>
      </c>
      <c r="W2451" s="679">
        <f t="shared" ca="1" si="424"/>
        <v>-147.02241903492299</v>
      </c>
      <c r="X2451" s="679">
        <f t="shared" ca="1" si="424"/>
        <v>-46.154179372350598</v>
      </c>
      <c r="Y2451" s="679">
        <f t="shared" ca="1" si="424"/>
        <v>-258.5423121051</v>
      </c>
      <c r="Z2451" s="679">
        <f t="shared" ca="1" si="424"/>
        <v>0</v>
      </c>
      <c r="AA2451" t="str">
        <f t="shared" si="421"/>
        <v>ASR_Financial_Report_SHP21Final</v>
      </c>
      <c r="AB2451" s="960">
        <f t="shared" si="422"/>
        <v>44658</v>
      </c>
      <c r="AC2451" t="str">
        <f t="shared" si="423"/>
        <v>Unaudited</v>
      </c>
    </row>
    <row r="2452" spans="1:29" x14ac:dyDescent="0.25">
      <c r="A2452" t="s">
        <v>420</v>
      </c>
      <c r="B2452" t="s">
        <v>1366</v>
      </c>
      <c r="C2452" t="s">
        <v>1367</v>
      </c>
      <c r="D2452">
        <v>1900</v>
      </c>
      <c r="E2452" s="960">
        <v>1</v>
      </c>
      <c r="F2452" t="s">
        <v>441</v>
      </c>
      <c r="G2452" s="960">
        <v>366</v>
      </c>
      <c r="H2452" t="s">
        <v>385</v>
      </c>
      <c r="I2452" s="940" t="s">
        <v>488</v>
      </c>
      <c r="J2452" s="940" t="s">
        <v>444</v>
      </c>
      <c r="K2452" s="940" t="s">
        <v>448</v>
      </c>
      <c r="L2452" s="940" t="s">
        <v>116</v>
      </c>
      <c r="M2452" s="961" t="s">
        <v>158</v>
      </c>
      <c r="N2452" s="679">
        <f t="shared" ca="1" si="425"/>
        <v>0</v>
      </c>
      <c r="O2452" s="679">
        <f t="shared" ca="1" si="424"/>
        <v>0</v>
      </c>
      <c r="P2452" s="679">
        <f t="shared" ca="1" si="424"/>
        <v>0</v>
      </c>
      <c r="Q2452" s="679">
        <f t="shared" ca="1" si="424"/>
        <v>0</v>
      </c>
      <c r="R2452" s="679">
        <f t="shared" ca="1" si="424"/>
        <v>0</v>
      </c>
      <c r="S2452" s="679">
        <f t="shared" ca="1" si="424"/>
        <v>0</v>
      </c>
      <c r="T2452" s="679">
        <f t="shared" ca="1" si="424"/>
        <v>0</v>
      </c>
      <c r="U2452" s="679">
        <f t="shared" ca="1" si="424"/>
        <v>0</v>
      </c>
      <c r="V2452" s="679">
        <f t="shared" ca="1" si="424"/>
        <v>0</v>
      </c>
      <c r="W2452" s="679">
        <f t="shared" ca="1" si="424"/>
        <v>0</v>
      </c>
      <c r="X2452" s="679">
        <f t="shared" ca="1" si="424"/>
        <v>0</v>
      </c>
      <c r="Y2452" s="679">
        <f t="shared" ca="1" si="424"/>
        <v>0</v>
      </c>
      <c r="Z2452" s="679">
        <f t="shared" ca="1" si="424"/>
        <v>0</v>
      </c>
      <c r="AA2452" t="str">
        <f t="shared" si="421"/>
        <v>ASR_Financial_Report_SHP21Final</v>
      </c>
      <c r="AB2452" s="960">
        <f t="shared" si="422"/>
        <v>44658</v>
      </c>
      <c r="AC2452" t="str">
        <f t="shared" si="423"/>
        <v>Unaudited</v>
      </c>
    </row>
    <row r="2453" spans="1:29" x14ac:dyDescent="0.25">
      <c r="A2453" t="s">
        <v>420</v>
      </c>
      <c r="B2453" t="s">
        <v>1366</v>
      </c>
      <c r="C2453" t="s">
        <v>1367</v>
      </c>
      <c r="D2453">
        <v>1900</v>
      </c>
      <c r="E2453" s="960">
        <v>1</v>
      </c>
      <c r="F2453" t="s">
        <v>441</v>
      </c>
      <c r="G2453" s="960">
        <v>366</v>
      </c>
      <c r="H2453" t="s">
        <v>385</v>
      </c>
      <c r="I2453" s="940" t="s">
        <v>488</v>
      </c>
      <c r="J2453" s="940" t="s">
        <v>444</v>
      </c>
      <c r="K2453" s="940" t="s">
        <v>448</v>
      </c>
      <c r="L2453" s="940" t="s">
        <v>159</v>
      </c>
      <c r="M2453" s="961" t="s">
        <v>23</v>
      </c>
      <c r="N2453" s="679">
        <f t="shared" ca="1" si="425"/>
        <v>0</v>
      </c>
      <c r="O2453" s="679">
        <f t="shared" ca="1" si="424"/>
        <v>0</v>
      </c>
      <c r="P2453" s="679">
        <f t="shared" ca="1" si="424"/>
        <v>0</v>
      </c>
      <c r="Q2453" s="679">
        <f t="shared" ca="1" si="424"/>
        <v>0</v>
      </c>
      <c r="R2453" s="679">
        <f t="shared" ca="1" si="424"/>
        <v>0</v>
      </c>
      <c r="S2453" s="679">
        <f t="shared" ca="1" si="424"/>
        <v>0</v>
      </c>
      <c r="T2453" s="679">
        <f t="shared" ca="1" si="424"/>
        <v>0</v>
      </c>
      <c r="U2453" s="679">
        <f t="shared" ca="1" si="424"/>
        <v>0</v>
      </c>
      <c r="V2453" s="679">
        <f t="shared" ca="1" si="424"/>
        <v>0</v>
      </c>
      <c r="W2453" s="679">
        <f t="shared" ca="1" si="424"/>
        <v>0</v>
      </c>
      <c r="X2453" s="679">
        <f t="shared" ca="1" si="424"/>
        <v>0</v>
      </c>
      <c r="Y2453" s="679">
        <f t="shared" ca="1" si="424"/>
        <v>0</v>
      </c>
      <c r="Z2453" s="679">
        <f t="shared" ca="1" si="424"/>
        <v>0</v>
      </c>
      <c r="AA2453" t="str">
        <f t="shared" si="421"/>
        <v>ASR_Financial_Report_SHP21Final</v>
      </c>
      <c r="AB2453" s="960">
        <f t="shared" si="422"/>
        <v>44658</v>
      </c>
      <c r="AC2453" t="str">
        <f t="shared" si="423"/>
        <v>Unaudited</v>
      </c>
    </row>
    <row r="2454" spans="1:29" x14ac:dyDescent="0.25">
      <c r="A2454" t="s">
        <v>420</v>
      </c>
      <c r="B2454" t="s">
        <v>1366</v>
      </c>
      <c r="C2454" t="s">
        <v>1367</v>
      </c>
      <c r="D2454">
        <v>1900</v>
      </c>
      <c r="E2454" s="960">
        <v>1</v>
      </c>
      <c r="F2454" t="s">
        <v>441</v>
      </c>
      <c r="G2454" s="960">
        <v>366</v>
      </c>
      <c r="H2454" t="s">
        <v>385</v>
      </c>
      <c r="I2454" s="940" t="s">
        <v>488</v>
      </c>
      <c r="J2454" s="940" t="s">
        <v>444</v>
      </c>
      <c r="K2454" s="940" t="s">
        <v>448</v>
      </c>
      <c r="L2454" s="940" t="s">
        <v>442</v>
      </c>
      <c r="M2454" s="961" t="s">
        <v>456</v>
      </c>
      <c r="N2454" s="679">
        <f t="shared" ca="1" si="425"/>
        <v>-514774.8831534764</v>
      </c>
      <c r="O2454" s="679">
        <f t="shared" ca="1" si="424"/>
        <v>-412765.853795784</v>
      </c>
      <c r="P2454" s="679">
        <f t="shared" ca="1" si="424"/>
        <v>-26336.188930809101</v>
      </c>
      <c r="Q2454" s="679">
        <f t="shared" ca="1" si="424"/>
        <v>-39303.210665028499</v>
      </c>
      <c r="R2454" s="679">
        <f t="shared" ca="1" si="424"/>
        <v>-17825.880755789702</v>
      </c>
      <c r="S2454" s="679">
        <f t="shared" ca="1" si="424"/>
        <v>-12178.8585496209</v>
      </c>
      <c r="T2454" s="679">
        <f t="shared" ca="1" si="424"/>
        <v>-4373.5215612033198</v>
      </c>
      <c r="U2454" s="679">
        <f t="shared" ca="1" si="424"/>
        <v>-29.383057732709599</v>
      </c>
      <c r="V2454" s="679">
        <f t="shared" ca="1" si="424"/>
        <v>-1731.62339311662</v>
      </c>
      <c r="W2454" s="679">
        <f t="shared" ca="1" si="424"/>
        <v>0</v>
      </c>
      <c r="X2454" s="679">
        <f t="shared" ca="1" si="424"/>
        <v>-95.105486708974155</v>
      </c>
      <c r="Y2454" s="679">
        <f t="shared" ca="1" si="424"/>
        <v>-135.25695768259152</v>
      </c>
      <c r="Z2454" s="679">
        <f t="shared" ca="1" si="424"/>
        <v>0</v>
      </c>
      <c r="AA2454" t="str">
        <f t="shared" si="421"/>
        <v>ASR_Financial_Report_SHP21Final</v>
      </c>
      <c r="AB2454" s="960">
        <f t="shared" si="422"/>
        <v>44658</v>
      </c>
      <c r="AC2454" t="str">
        <f t="shared" si="423"/>
        <v>Unaudited</v>
      </c>
    </row>
    <row r="2455" spans="1:29" ht="30" x14ac:dyDescent="0.25">
      <c r="A2455" t="s">
        <v>420</v>
      </c>
      <c r="B2455" t="s">
        <v>1366</v>
      </c>
      <c r="C2455" t="s">
        <v>1367</v>
      </c>
      <c r="D2455">
        <v>1900</v>
      </c>
      <c r="E2455" s="960">
        <v>1</v>
      </c>
      <c r="F2455" t="s">
        <v>441</v>
      </c>
      <c r="G2455" s="960">
        <v>366</v>
      </c>
      <c r="H2455" t="s">
        <v>385</v>
      </c>
      <c r="I2455" s="940" t="s">
        <v>488</v>
      </c>
      <c r="J2455" s="940" t="s">
        <v>444</v>
      </c>
      <c r="K2455" s="940" t="s">
        <v>449</v>
      </c>
      <c r="L2455" s="940">
        <v>9.1</v>
      </c>
      <c r="M2455" s="961" t="s">
        <v>185</v>
      </c>
      <c r="N2455" s="679">
        <f t="shared" ca="1" si="425"/>
        <v>9261.4500000000007</v>
      </c>
      <c r="O2455" s="679">
        <f t="shared" ca="1" si="424"/>
        <v>54.21</v>
      </c>
      <c r="P2455" s="679">
        <f t="shared" ca="1" si="424"/>
        <v>0</v>
      </c>
      <c r="Q2455" s="679">
        <f t="shared" ca="1" si="424"/>
        <v>1130</v>
      </c>
      <c r="R2455" s="679">
        <f t="shared" ca="1" si="424"/>
        <v>6202.99</v>
      </c>
      <c r="S2455" s="679">
        <f t="shared" ca="1" si="424"/>
        <v>1874.25</v>
      </c>
      <c r="T2455" s="679">
        <f t="shared" ca="1" si="424"/>
        <v>0</v>
      </c>
      <c r="U2455" s="679">
        <f t="shared" ca="1" si="424"/>
        <v>0</v>
      </c>
      <c r="V2455" s="679">
        <f t="shared" ca="1" si="424"/>
        <v>0</v>
      </c>
      <c r="W2455" s="679">
        <f t="shared" ca="1" si="424"/>
        <v>0</v>
      </c>
      <c r="X2455" s="679">
        <f t="shared" ca="1" si="424"/>
        <v>0</v>
      </c>
      <c r="Y2455" s="679">
        <f t="shared" ca="1" si="424"/>
        <v>0</v>
      </c>
      <c r="Z2455" s="679">
        <f t="shared" ca="1" si="424"/>
        <v>0</v>
      </c>
      <c r="AA2455" t="str">
        <f t="shared" si="421"/>
        <v>ASR_Financial_Report_SHP21Final</v>
      </c>
      <c r="AB2455" s="960">
        <f t="shared" si="422"/>
        <v>44658</v>
      </c>
      <c r="AC2455" t="str">
        <f t="shared" si="423"/>
        <v>Unaudited</v>
      </c>
    </row>
    <row r="2456" spans="1:29" x14ac:dyDescent="0.25">
      <c r="A2456" t="s">
        <v>420</v>
      </c>
      <c r="B2456" t="s">
        <v>1366</v>
      </c>
      <c r="C2456" t="s">
        <v>1367</v>
      </c>
      <c r="D2456">
        <v>1900</v>
      </c>
      <c r="E2456" s="960">
        <v>1</v>
      </c>
      <c r="F2456" t="s">
        <v>441</v>
      </c>
      <c r="G2456" s="960">
        <v>366</v>
      </c>
      <c r="H2456" t="s">
        <v>385</v>
      </c>
      <c r="I2456" s="940" t="s">
        <v>488</v>
      </c>
      <c r="J2456" s="940" t="s">
        <v>444</v>
      </c>
      <c r="K2456" s="940" t="s">
        <v>449</v>
      </c>
      <c r="L2456" s="940" t="s">
        <v>106</v>
      </c>
      <c r="M2456" s="961" t="s">
        <v>186</v>
      </c>
      <c r="N2456" s="679">
        <f t="shared" ca="1" si="425"/>
        <v>336381.11</v>
      </c>
      <c r="O2456" s="679">
        <f t="shared" ca="1" si="424"/>
        <v>9908.77</v>
      </c>
      <c r="P2456" s="679">
        <f t="shared" ca="1" si="424"/>
        <v>2064.12</v>
      </c>
      <c r="Q2456" s="679">
        <f t="shared" ca="1" si="424"/>
        <v>204089.08</v>
      </c>
      <c r="R2456" s="679">
        <f t="shared" ca="1" si="424"/>
        <v>66947.070000000007</v>
      </c>
      <c r="S2456" s="679">
        <f t="shared" ca="1" si="424"/>
        <v>38629.380000000005</v>
      </c>
      <c r="T2456" s="679">
        <f t="shared" ca="1" si="424"/>
        <v>0</v>
      </c>
      <c r="U2456" s="679">
        <f t="shared" ca="1" si="424"/>
        <v>0</v>
      </c>
      <c r="V2456" s="679">
        <f t="shared" ca="1" si="424"/>
        <v>0</v>
      </c>
      <c r="W2456" s="679">
        <f t="shared" ca="1" si="424"/>
        <v>14742.69</v>
      </c>
      <c r="X2456" s="679">
        <f t="shared" ca="1" si="424"/>
        <v>0</v>
      </c>
      <c r="Y2456" s="679">
        <f t="shared" ca="1" si="424"/>
        <v>0</v>
      </c>
      <c r="Z2456" s="679">
        <f t="shared" ca="1" si="424"/>
        <v>0</v>
      </c>
      <c r="AA2456" t="str">
        <f t="shared" si="421"/>
        <v>ASR_Financial_Report_SHP21Final</v>
      </c>
      <c r="AB2456" s="960">
        <f t="shared" si="422"/>
        <v>44658</v>
      </c>
      <c r="AC2456" t="str">
        <f t="shared" si="423"/>
        <v>Unaudited</v>
      </c>
    </row>
    <row r="2457" spans="1:29" x14ac:dyDescent="0.25">
      <c r="A2457" t="s">
        <v>420</v>
      </c>
      <c r="B2457" t="s">
        <v>1366</v>
      </c>
      <c r="C2457" t="s">
        <v>1367</v>
      </c>
      <c r="D2457">
        <v>1900</v>
      </c>
      <c r="E2457" s="960">
        <v>1</v>
      </c>
      <c r="F2457" t="s">
        <v>441</v>
      </c>
      <c r="G2457" s="960">
        <v>366</v>
      </c>
      <c r="H2457" t="s">
        <v>385</v>
      </c>
      <c r="I2457" s="940" t="s">
        <v>488</v>
      </c>
      <c r="J2457" s="940" t="s">
        <v>444</v>
      </c>
      <c r="K2457" s="940" t="s">
        <v>449</v>
      </c>
      <c r="L2457" s="940" t="s">
        <v>1302</v>
      </c>
      <c r="M2457" s="961" t="s">
        <v>1303</v>
      </c>
      <c r="N2457" s="679">
        <f t="shared" ca="1" si="425"/>
        <v>443842.01</v>
      </c>
      <c r="O2457" s="679">
        <f t="shared" ca="1" si="424"/>
        <v>0</v>
      </c>
      <c r="P2457" s="679">
        <f t="shared" ca="1" si="424"/>
        <v>960.48</v>
      </c>
      <c r="Q2457" s="679">
        <f t="shared" ca="1" si="424"/>
        <v>216612.74</v>
      </c>
      <c r="R2457" s="679">
        <f t="shared" ca="1" si="424"/>
        <v>23816.53</v>
      </c>
      <c r="S2457" s="679">
        <f t="shared" ca="1" si="424"/>
        <v>202452.26</v>
      </c>
      <c r="T2457" s="679">
        <f t="shared" ca="1" si="424"/>
        <v>0</v>
      </c>
      <c r="U2457" s="679">
        <f t="shared" ca="1" si="424"/>
        <v>0</v>
      </c>
      <c r="V2457" s="679">
        <f t="shared" ca="1" si="424"/>
        <v>0</v>
      </c>
      <c r="W2457" s="679">
        <f t="shared" ca="1" si="424"/>
        <v>0</v>
      </c>
      <c r="X2457" s="679">
        <f t="shared" ca="1" si="424"/>
        <v>0</v>
      </c>
      <c r="Y2457" s="679">
        <f t="shared" ca="1" si="424"/>
        <v>0</v>
      </c>
      <c r="Z2457" s="679">
        <f t="shared" ca="1" si="424"/>
        <v>0</v>
      </c>
      <c r="AA2457" t="str">
        <f t="shared" si="421"/>
        <v>ASR_Financial_Report_SHP21Final</v>
      </c>
      <c r="AB2457" s="960">
        <f t="shared" si="422"/>
        <v>44658</v>
      </c>
      <c r="AC2457" t="str">
        <f t="shared" si="423"/>
        <v>Unaudited</v>
      </c>
    </row>
    <row r="2458" spans="1:29" x14ac:dyDescent="0.25">
      <c r="A2458" t="s">
        <v>420</v>
      </c>
      <c r="B2458" t="s">
        <v>1366</v>
      </c>
      <c r="C2458" t="s">
        <v>1367</v>
      </c>
      <c r="D2458">
        <v>1900</v>
      </c>
      <c r="E2458" s="960">
        <v>1</v>
      </c>
      <c r="F2458" t="s">
        <v>441</v>
      </c>
      <c r="G2458" s="960">
        <v>366</v>
      </c>
      <c r="H2458" t="s">
        <v>385</v>
      </c>
      <c r="I2458" s="940" t="s">
        <v>488</v>
      </c>
      <c r="J2458" s="940" t="s">
        <v>444</v>
      </c>
      <c r="K2458" s="940" t="s">
        <v>449</v>
      </c>
      <c r="L2458" s="940" t="s">
        <v>107</v>
      </c>
      <c r="M2458" s="961" t="s">
        <v>187</v>
      </c>
      <c r="N2458" s="679">
        <f t="shared" ca="1" si="425"/>
        <v>738135.97999999905</v>
      </c>
      <c r="O2458" s="679">
        <f t="shared" ca="1" si="424"/>
        <v>321801.08999999904</v>
      </c>
      <c r="P2458" s="679">
        <f t="shared" ca="1" si="424"/>
        <v>20950.84</v>
      </c>
      <c r="Q2458" s="679">
        <f t="shared" ca="1" si="424"/>
        <v>196360.09</v>
      </c>
      <c r="R2458" s="679">
        <f t="shared" ca="1" si="424"/>
        <v>86722.739999999991</v>
      </c>
      <c r="S2458" s="679">
        <f t="shared" ca="1" si="424"/>
        <v>16208.470000000001</v>
      </c>
      <c r="T2458" s="679">
        <f t="shared" ca="1" si="424"/>
        <v>7208.08</v>
      </c>
      <c r="U2458" s="679">
        <f t="shared" ca="1" si="424"/>
        <v>675.03</v>
      </c>
      <c r="V2458" s="679">
        <f t="shared" ca="1" si="424"/>
        <v>5362.6100000000006</v>
      </c>
      <c r="W2458" s="679">
        <f t="shared" ca="1" si="424"/>
        <v>82847.03</v>
      </c>
      <c r="X2458" s="679">
        <f t="shared" ca="1" si="424"/>
        <v>0</v>
      </c>
      <c r="Y2458" s="679">
        <f t="shared" ca="1" si="424"/>
        <v>0</v>
      </c>
      <c r="Z2458" s="679">
        <f t="shared" ca="1" si="424"/>
        <v>0</v>
      </c>
      <c r="AA2458" t="str">
        <f t="shared" si="421"/>
        <v>ASR_Financial_Report_SHP21Final</v>
      </c>
      <c r="AB2458" s="960">
        <f t="shared" si="422"/>
        <v>44658</v>
      </c>
      <c r="AC2458" t="str">
        <f t="shared" si="423"/>
        <v>Unaudited</v>
      </c>
    </row>
    <row r="2459" spans="1:29" x14ac:dyDescent="0.25">
      <c r="A2459" t="s">
        <v>420</v>
      </c>
      <c r="B2459" t="s">
        <v>1366</v>
      </c>
      <c r="C2459" t="s">
        <v>1367</v>
      </c>
      <c r="D2459">
        <v>1900</v>
      </c>
      <c r="E2459" s="960">
        <v>1</v>
      </c>
      <c r="F2459" t="s">
        <v>441</v>
      </c>
      <c r="G2459" s="960">
        <v>366</v>
      </c>
      <c r="H2459" t="s">
        <v>385</v>
      </c>
      <c r="I2459" s="940" t="s">
        <v>488</v>
      </c>
      <c r="J2459" s="940" t="s">
        <v>444</v>
      </c>
      <c r="K2459" s="940" t="s">
        <v>449</v>
      </c>
      <c r="L2459" s="948" t="s">
        <v>108</v>
      </c>
      <c r="M2459" s="963" t="s">
        <v>160</v>
      </c>
      <c r="N2459" s="679">
        <f t="shared" ca="1" si="425"/>
        <v>2083155.8699999982</v>
      </c>
      <c r="O2459" s="679">
        <f t="shared" ca="1" si="425"/>
        <v>792217.21999999799</v>
      </c>
      <c r="P2459" s="679">
        <f t="shared" ca="1" si="425"/>
        <v>57522.36</v>
      </c>
      <c r="Q2459" s="679">
        <f t="shared" ca="1" si="425"/>
        <v>593439.33000000007</v>
      </c>
      <c r="R2459" s="679">
        <f t="shared" ca="1" si="425"/>
        <v>228460.1</v>
      </c>
      <c r="S2459" s="679">
        <f t="shared" ca="1" si="425"/>
        <v>153937.71</v>
      </c>
      <c r="T2459" s="679">
        <f t="shared" ca="1" si="425"/>
        <v>17994.730000000003</v>
      </c>
      <c r="U2459" s="679">
        <f t="shared" ca="1" si="425"/>
        <v>67.34</v>
      </c>
      <c r="V2459" s="679">
        <f t="shared" ca="1" si="425"/>
        <v>33538.869999999995</v>
      </c>
      <c r="W2459" s="679">
        <f t="shared" ref="W2459:W2522" ca="1" si="426">IF(OR(AND($F2459="PY",W$1&lt;&gt;"Prior Year"),AND($F2459&lt;&gt;"PY",W$1="Prior Year")),0,INDEX(INDIRECT("'MMA Rev-Exp "&amp;$H2459&amp;"'!$A$1:$CA$200"),IF($J2459="Member Months",MATCH($J2459,INDIRECT("'MMA Rev-Exp "&amp;$H2459&amp;"'!$A$1:$A$200"),0),MATCH($L2459,INDIRECT("'MMA Rev-Exp "&amp;$H2459&amp;"'!$B$1:$B$200"),0)),IF($F2459="PY",MATCH("Prior Year Adjustments",INDIRECT("'MMA Rev-Exp "&amp;$H2459&amp;"'!$A$8:$CA$8"),0),MATCH(IF($F2459="Q1","JANUARY - MARCH (Q1)",IF($F2459="Q2","APRIL - JUNE (Q2)",IF($F2459="Q3","JULY - SEPTEMBER (Q3)",IF($F2459="Q4","OCTOBER - DECEMBER (Q4)",0)))),INDIRECT("'MMA Rev-Exp "&amp;$H2459&amp;"'!$A$7:$CA$7"),0)+MATCH(W$1,INDIRECT("'MMA Rev-Exp "&amp;$H2459&amp;"'!$D$8:$CA$8"),0)-1)))</f>
        <v>124610.7</v>
      </c>
      <c r="X2459" s="679">
        <f t="shared" ca="1" si="425"/>
        <v>46373.7</v>
      </c>
      <c r="Y2459" s="679">
        <f t="shared" ca="1" si="425"/>
        <v>34993.81</v>
      </c>
      <c r="Z2459" s="679">
        <f t="shared" ca="1" si="425"/>
        <v>0</v>
      </c>
      <c r="AA2459" t="str">
        <f t="shared" si="421"/>
        <v>ASR_Financial_Report_SHP21Final</v>
      </c>
      <c r="AB2459" s="960">
        <f t="shared" si="422"/>
        <v>44658</v>
      </c>
      <c r="AC2459" t="str">
        <f t="shared" si="423"/>
        <v>Unaudited</v>
      </c>
    </row>
    <row r="2460" spans="1:29" x14ac:dyDescent="0.25">
      <c r="A2460" t="s">
        <v>420</v>
      </c>
      <c r="B2460" t="s">
        <v>1366</v>
      </c>
      <c r="C2460" t="s">
        <v>1367</v>
      </c>
      <c r="D2460">
        <v>1900</v>
      </c>
      <c r="E2460" s="960">
        <v>1</v>
      </c>
      <c r="F2460" t="s">
        <v>441</v>
      </c>
      <c r="G2460" s="960">
        <v>366</v>
      </c>
      <c r="H2460" t="s">
        <v>385</v>
      </c>
      <c r="I2460" s="940" t="s">
        <v>488</v>
      </c>
      <c r="J2460" s="940" t="s">
        <v>444</v>
      </c>
      <c r="K2460" s="940" t="s">
        <v>449</v>
      </c>
      <c r="L2460" s="950" t="s">
        <v>109</v>
      </c>
      <c r="M2460" s="964" t="s">
        <v>134</v>
      </c>
      <c r="N2460" s="679">
        <f t="shared" ca="1" si="425"/>
        <v>5035394.5901130298</v>
      </c>
      <c r="O2460" s="679">
        <f t="shared" ca="1" si="425"/>
        <v>4689906.4001129605</v>
      </c>
      <c r="P2460" s="679">
        <f t="shared" ca="1" si="425"/>
        <v>183200.740000074</v>
      </c>
      <c r="Q2460" s="679">
        <f t="shared" ca="1" si="425"/>
        <v>50129.989999989295</v>
      </c>
      <c r="R2460" s="679">
        <f t="shared" ca="1" si="425"/>
        <v>18017.169999999202</v>
      </c>
      <c r="S2460" s="679">
        <f t="shared" ca="1" si="425"/>
        <v>82647.560000009005</v>
      </c>
      <c r="T2460" s="679">
        <f t="shared" ca="1" si="425"/>
        <v>1902.1800000000201</v>
      </c>
      <c r="U2460" s="679">
        <f t="shared" ca="1" si="425"/>
        <v>805.68000000000302</v>
      </c>
      <c r="V2460" s="679">
        <f t="shared" ca="1" si="425"/>
        <v>1694.8800000000101</v>
      </c>
      <c r="W2460" s="679">
        <f t="shared" ca="1" si="426"/>
        <v>346.50000000000199</v>
      </c>
      <c r="X2460" s="679">
        <f t="shared" ca="1" si="425"/>
        <v>5072.8999999995704</v>
      </c>
      <c r="Y2460" s="679">
        <f t="shared" ca="1" si="425"/>
        <v>1670.5900000000099</v>
      </c>
      <c r="Z2460" s="679">
        <f t="shared" ca="1" si="425"/>
        <v>0</v>
      </c>
      <c r="AA2460" t="str">
        <f t="shared" si="421"/>
        <v>ASR_Financial_Report_SHP21Final</v>
      </c>
      <c r="AB2460" s="960">
        <f t="shared" si="422"/>
        <v>44658</v>
      </c>
      <c r="AC2460" t="str">
        <f t="shared" si="423"/>
        <v>Unaudited</v>
      </c>
    </row>
    <row r="2461" spans="1:29" x14ac:dyDescent="0.25">
      <c r="A2461" t="s">
        <v>420</v>
      </c>
      <c r="B2461" t="s">
        <v>1366</v>
      </c>
      <c r="C2461" t="s">
        <v>1367</v>
      </c>
      <c r="D2461">
        <v>1900</v>
      </c>
      <c r="E2461" s="960">
        <v>1</v>
      </c>
      <c r="F2461" t="s">
        <v>441</v>
      </c>
      <c r="G2461" s="960">
        <v>366</v>
      </c>
      <c r="H2461" t="s">
        <v>385</v>
      </c>
      <c r="I2461" s="961" t="s">
        <v>488</v>
      </c>
      <c r="J2461" s="961" t="s">
        <v>444</v>
      </c>
      <c r="K2461" s="961" t="s">
        <v>449</v>
      </c>
      <c r="L2461" s="940" t="s">
        <v>110</v>
      </c>
      <c r="M2461" s="961" t="s">
        <v>162</v>
      </c>
      <c r="N2461" s="679">
        <f t="shared" ca="1" si="425"/>
        <v>234377.12985626489</v>
      </c>
      <c r="O2461" s="679">
        <f t="shared" ca="1" si="425"/>
        <v>106155.44431899663</v>
      </c>
      <c r="P2461" s="679">
        <f t="shared" ca="1" si="425"/>
        <v>7697.1345048107924</v>
      </c>
      <c r="Q2461" s="679">
        <f t="shared" ca="1" si="425"/>
        <v>79776.126372901141</v>
      </c>
      <c r="R2461" s="679">
        <f t="shared" ca="1" si="425"/>
        <v>26226.400479615775</v>
      </c>
      <c r="S2461" s="679">
        <f t="shared" ca="1" si="425"/>
        <v>-9703.4600191789868</v>
      </c>
      <c r="T2461" s="679">
        <f t="shared" ca="1" si="425"/>
        <v>2380.3025169905268</v>
      </c>
      <c r="U2461" s="679">
        <f t="shared" ca="1" si="425"/>
        <v>-17.43453957784893</v>
      </c>
      <c r="V2461" s="679">
        <f t="shared" ca="1" si="425"/>
        <v>2560.9937537359388</v>
      </c>
      <c r="W2461" s="679">
        <f t="shared" ca="1" si="426"/>
        <v>14631.230718355393</v>
      </c>
      <c r="X2461" s="679">
        <f t="shared" ca="1" si="425"/>
        <v>2755.0384779938204</v>
      </c>
      <c r="Y2461" s="679">
        <f t="shared" ca="1" si="425"/>
        <v>1915.3532716216907</v>
      </c>
      <c r="Z2461" s="679">
        <f t="shared" ca="1" si="425"/>
        <v>0</v>
      </c>
      <c r="AA2461" t="str">
        <f t="shared" si="421"/>
        <v>ASR_Financial_Report_SHP21Final</v>
      </c>
      <c r="AB2461" s="960">
        <f t="shared" si="422"/>
        <v>44658</v>
      </c>
      <c r="AC2461" t="str">
        <f t="shared" si="423"/>
        <v>Unaudited</v>
      </c>
    </row>
    <row r="2462" spans="1:29" x14ac:dyDescent="0.25">
      <c r="A2462" t="s">
        <v>420</v>
      </c>
      <c r="B2462" t="s">
        <v>1366</v>
      </c>
      <c r="C2462" t="s">
        <v>1367</v>
      </c>
      <c r="D2462">
        <v>1900</v>
      </c>
      <c r="E2462" s="960">
        <v>1</v>
      </c>
      <c r="F2462" t="s">
        <v>441</v>
      </c>
      <c r="G2462" s="960">
        <v>366</v>
      </c>
      <c r="H2462" t="s">
        <v>385</v>
      </c>
      <c r="I2462" s="940" t="s">
        <v>488</v>
      </c>
      <c r="J2462" s="940" t="s">
        <v>444</v>
      </c>
      <c r="K2462" s="940" t="s">
        <v>449</v>
      </c>
      <c r="L2462" s="940" t="s">
        <v>111</v>
      </c>
      <c r="M2462" s="965" t="s">
        <v>463</v>
      </c>
      <c r="N2462" s="679">
        <f t="shared" ca="1" si="425"/>
        <v>4136157.7736266628</v>
      </c>
      <c r="O2462" s="679">
        <f t="shared" ca="1" si="425"/>
        <v>2227516.7090884703</v>
      </c>
      <c r="P2462" s="679">
        <f t="shared" ca="1" si="425"/>
        <v>142124.88837827201</v>
      </c>
      <c r="Q2462" s="679">
        <f t="shared" ca="1" si="425"/>
        <v>1116027.2104692084</v>
      </c>
      <c r="R2462" s="679">
        <f t="shared" ca="1" si="425"/>
        <v>506171.57319776382</v>
      </c>
      <c r="S2462" s="679">
        <f t="shared" ca="1" si="425"/>
        <v>71323.517951516653</v>
      </c>
      <c r="T2462" s="679">
        <f t="shared" ca="1" si="425"/>
        <v>23601.982251077832</v>
      </c>
      <c r="U2462" s="679">
        <f t="shared" ca="1" si="425"/>
        <v>172.07713162368555</v>
      </c>
      <c r="V2462" s="679">
        <f t="shared" ca="1" si="425"/>
        <v>49169.998895858967</v>
      </c>
      <c r="W2462" s="679">
        <f t="shared" ca="1" si="426"/>
        <v>0</v>
      </c>
      <c r="X2462" s="679">
        <f t="shared" ca="1" si="425"/>
        <v>50.024935109548494</v>
      </c>
      <c r="Y2462" s="679">
        <f t="shared" ca="1" si="425"/>
        <v>-0.20867223793738607</v>
      </c>
      <c r="Z2462" s="679">
        <f t="shared" ca="1" si="425"/>
        <v>0</v>
      </c>
      <c r="AA2462" t="str">
        <f t="shared" si="421"/>
        <v>ASR_Financial_Report_SHP21Final</v>
      </c>
      <c r="AB2462" s="960">
        <f t="shared" si="422"/>
        <v>44658</v>
      </c>
      <c r="AC2462" t="str">
        <f t="shared" si="423"/>
        <v>Unaudited</v>
      </c>
    </row>
    <row r="2463" spans="1:29" x14ac:dyDescent="0.25">
      <c r="A2463" t="s">
        <v>420</v>
      </c>
      <c r="B2463" t="s">
        <v>1366</v>
      </c>
      <c r="C2463" t="s">
        <v>1367</v>
      </c>
      <c r="D2463">
        <v>1900</v>
      </c>
      <c r="E2463" s="960">
        <v>1</v>
      </c>
      <c r="F2463" t="s">
        <v>441</v>
      </c>
      <c r="G2463" s="960">
        <v>366</v>
      </c>
      <c r="H2463" t="s">
        <v>385</v>
      </c>
      <c r="I2463" s="940" t="s">
        <v>488</v>
      </c>
      <c r="J2463" s="940" t="s">
        <v>444</v>
      </c>
      <c r="K2463" s="940" t="s">
        <v>6</v>
      </c>
      <c r="L2463" s="940" t="s">
        <v>117</v>
      </c>
      <c r="M2463" s="965" t="s">
        <v>188</v>
      </c>
      <c r="N2463" s="679">
        <f t="shared" ca="1" si="425"/>
        <v>473951.63000000012</v>
      </c>
      <c r="O2463" s="679">
        <f t="shared" ca="1" si="425"/>
        <v>277876.5</v>
      </c>
      <c r="P2463" s="679">
        <f t="shared" ca="1" si="425"/>
        <v>23714.58</v>
      </c>
      <c r="Q2463" s="679">
        <f t="shared" ca="1" si="425"/>
        <v>97522.890000000101</v>
      </c>
      <c r="R2463" s="679">
        <f t="shared" ca="1" si="425"/>
        <v>45641.8</v>
      </c>
      <c r="S2463" s="679">
        <f t="shared" ca="1" si="425"/>
        <v>11933.56</v>
      </c>
      <c r="T2463" s="679">
        <f t="shared" ca="1" si="425"/>
        <v>1042.3399999999999</v>
      </c>
      <c r="U2463" s="679">
        <f t="shared" ca="1" si="425"/>
        <v>137.19999999999999</v>
      </c>
      <c r="V2463" s="679">
        <f t="shared" ca="1" si="425"/>
        <v>6688.31</v>
      </c>
      <c r="W2463" s="679">
        <f t="shared" ca="1" si="426"/>
        <v>450.71</v>
      </c>
      <c r="X2463" s="679">
        <f t="shared" ca="1" si="425"/>
        <v>6399.02</v>
      </c>
      <c r="Y2463" s="679">
        <f t="shared" ca="1" si="425"/>
        <v>2544.7199999999998</v>
      </c>
      <c r="Z2463" s="679">
        <f t="shared" ca="1" si="425"/>
        <v>0</v>
      </c>
      <c r="AA2463" t="str">
        <f t="shared" si="421"/>
        <v>ASR_Financial_Report_SHP21Final</v>
      </c>
      <c r="AB2463" s="960">
        <f t="shared" si="422"/>
        <v>44658</v>
      </c>
      <c r="AC2463" t="str">
        <f t="shared" si="423"/>
        <v>Unaudited</v>
      </c>
    </row>
    <row r="2464" spans="1:29" x14ac:dyDescent="0.25">
      <c r="A2464" t="s">
        <v>420</v>
      </c>
      <c r="B2464" t="s">
        <v>1366</v>
      </c>
      <c r="C2464" t="s">
        <v>1367</v>
      </c>
      <c r="D2464">
        <v>1900</v>
      </c>
      <c r="E2464" s="960">
        <v>1</v>
      </c>
      <c r="F2464" t="s">
        <v>441</v>
      </c>
      <c r="G2464" s="960">
        <v>366</v>
      </c>
      <c r="H2464" t="s">
        <v>385</v>
      </c>
      <c r="I2464" s="940" t="s">
        <v>488</v>
      </c>
      <c r="J2464" s="940" t="s">
        <v>444</v>
      </c>
      <c r="K2464" s="940" t="s">
        <v>6</v>
      </c>
      <c r="L2464" s="940" t="s">
        <v>45</v>
      </c>
      <c r="M2464" s="965" t="s">
        <v>163</v>
      </c>
      <c r="N2464" s="679">
        <f t="shared" ca="1" si="425"/>
        <v>0</v>
      </c>
      <c r="O2464" s="679">
        <f t="shared" ca="1" si="425"/>
        <v>0</v>
      </c>
      <c r="P2464" s="679">
        <f t="shared" ca="1" si="425"/>
        <v>0</v>
      </c>
      <c r="Q2464" s="679">
        <f t="shared" ca="1" si="425"/>
        <v>0</v>
      </c>
      <c r="R2464" s="679">
        <f t="shared" ca="1" si="425"/>
        <v>0</v>
      </c>
      <c r="S2464" s="679">
        <f t="shared" ca="1" si="425"/>
        <v>0</v>
      </c>
      <c r="T2464" s="679">
        <f t="shared" ca="1" si="425"/>
        <v>0</v>
      </c>
      <c r="U2464" s="679">
        <f t="shared" ca="1" si="425"/>
        <v>0</v>
      </c>
      <c r="V2464" s="679">
        <f t="shared" ca="1" si="425"/>
        <v>0</v>
      </c>
      <c r="W2464" s="679">
        <f t="shared" ca="1" si="426"/>
        <v>0</v>
      </c>
      <c r="X2464" s="679">
        <f t="shared" ca="1" si="425"/>
        <v>0</v>
      </c>
      <c r="Y2464" s="679">
        <f t="shared" ca="1" si="425"/>
        <v>0</v>
      </c>
      <c r="Z2464" s="679">
        <f t="shared" ca="1" si="425"/>
        <v>0</v>
      </c>
      <c r="AA2464" t="str">
        <f t="shared" si="421"/>
        <v>ASR_Financial_Report_SHP21Final</v>
      </c>
      <c r="AB2464" s="960">
        <f t="shared" si="422"/>
        <v>44658</v>
      </c>
      <c r="AC2464" t="str">
        <f t="shared" si="423"/>
        <v>Unaudited</v>
      </c>
    </row>
    <row r="2465" spans="1:29" x14ac:dyDescent="0.25">
      <c r="A2465" t="s">
        <v>420</v>
      </c>
      <c r="B2465" t="s">
        <v>1366</v>
      </c>
      <c r="C2465" t="s">
        <v>1367</v>
      </c>
      <c r="D2465">
        <v>1900</v>
      </c>
      <c r="E2465" s="960">
        <v>1</v>
      </c>
      <c r="F2465" t="s">
        <v>441</v>
      </c>
      <c r="G2465" s="960">
        <v>366</v>
      </c>
      <c r="H2465" t="s">
        <v>385</v>
      </c>
      <c r="I2465" s="940" t="s">
        <v>488</v>
      </c>
      <c r="J2465" s="940" t="s">
        <v>444</v>
      </c>
      <c r="K2465" s="940" t="s">
        <v>6</v>
      </c>
      <c r="L2465" s="940" t="s">
        <v>46</v>
      </c>
      <c r="M2465" s="965" t="s">
        <v>164</v>
      </c>
      <c r="N2465" s="679">
        <f t="shared" ca="1" si="425"/>
        <v>17062.113711042017</v>
      </c>
      <c r="O2465" s="679">
        <f t="shared" ca="1" si="425"/>
        <v>8955.5054662899856</v>
      </c>
      <c r="P2465" s="679">
        <f t="shared" ca="1" si="425"/>
        <v>1071.1243741289941</v>
      </c>
      <c r="Q2465" s="679">
        <f t="shared" ca="1" si="425"/>
        <v>4810.3029622894301</v>
      </c>
      <c r="R2465" s="679">
        <f t="shared" ca="1" si="425"/>
        <v>1798.8800495883002</v>
      </c>
      <c r="S2465" s="679">
        <f t="shared" ca="1" si="425"/>
        <v>-39.848746110119237</v>
      </c>
      <c r="T2465" s="679">
        <f t="shared" ca="1" si="425"/>
        <v>59.755932076617889</v>
      </c>
      <c r="U2465" s="679">
        <f t="shared" ca="1" si="425"/>
        <v>0.94445917617540487</v>
      </c>
      <c r="V2465" s="679">
        <f t="shared" ca="1" si="425"/>
        <v>393.64347390044117</v>
      </c>
      <c r="W2465" s="679">
        <f t="shared" ca="1" si="426"/>
        <v>11.805739702192575</v>
      </c>
      <c r="X2465" s="679">
        <f t="shared" ca="1" si="425"/>
        <v>0</v>
      </c>
      <c r="Y2465" s="679">
        <f t="shared" ca="1" si="425"/>
        <v>0</v>
      </c>
      <c r="Z2465" s="679">
        <f t="shared" ca="1" si="425"/>
        <v>0</v>
      </c>
      <c r="AA2465" t="str">
        <f t="shared" si="421"/>
        <v>ASR_Financial_Report_SHP21Final</v>
      </c>
      <c r="AB2465" s="960">
        <f t="shared" si="422"/>
        <v>44658</v>
      </c>
      <c r="AC2465" t="str">
        <f t="shared" si="423"/>
        <v>Unaudited</v>
      </c>
    </row>
    <row r="2466" spans="1:29" x14ac:dyDescent="0.25">
      <c r="A2466" t="s">
        <v>420</v>
      </c>
      <c r="B2466" t="s">
        <v>1366</v>
      </c>
      <c r="C2466" t="s">
        <v>1367</v>
      </c>
      <c r="D2466">
        <v>1900</v>
      </c>
      <c r="E2466" s="960">
        <v>1</v>
      </c>
      <c r="F2466" t="s">
        <v>441</v>
      </c>
      <c r="G2466" s="960">
        <v>366</v>
      </c>
      <c r="H2466" t="s">
        <v>385</v>
      </c>
      <c r="I2466" s="940" t="s">
        <v>488</v>
      </c>
      <c r="J2466" s="940" t="s">
        <v>444</v>
      </c>
      <c r="K2466" s="940" t="s">
        <v>6</v>
      </c>
      <c r="L2466" s="940" t="s">
        <v>165</v>
      </c>
      <c r="M2466" s="965" t="s">
        <v>461</v>
      </c>
      <c r="N2466" s="679">
        <f t="shared" ca="1" si="425"/>
        <v>0</v>
      </c>
      <c r="O2466" s="679">
        <f t="shared" ca="1" si="425"/>
        <v>0</v>
      </c>
      <c r="P2466" s="679">
        <f t="shared" ca="1" si="425"/>
        <v>0</v>
      </c>
      <c r="Q2466" s="679">
        <f t="shared" ca="1" si="425"/>
        <v>0</v>
      </c>
      <c r="R2466" s="679">
        <f t="shared" ca="1" si="425"/>
        <v>0</v>
      </c>
      <c r="S2466" s="679">
        <f t="shared" ca="1" si="425"/>
        <v>0</v>
      </c>
      <c r="T2466" s="679">
        <f t="shared" ca="1" si="425"/>
        <v>0</v>
      </c>
      <c r="U2466" s="679">
        <f t="shared" ca="1" si="425"/>
        <v>0</v>
      </c>
      <c r="V2466" s="679">
        <f t="shared" ca="1" si="425"/>
        <v>0</v>
      </c>
      <c r="W2466" s="679">
        <f t="shared" ca="1" si="426"/>
        <v>0</v>
      </c>
      <c r="X2466" s="679">
        <f t="shared" ca="1" si="425"/>
        <v>0</v>
      </c>
      <c r="Y2466" s="679">
        <f t="shared" ca="1" si="425"/>
        <v>0</v>
      </c>
      <c r="Z2466" s="679">
        <f t="shared" ca="1" si="425"/>
        <v>0</v>
      </c>
      <c r="AA2466" t="str">
        <f t="shared" si="421"/>
        <v>ASR_Financial_Report_SHP21Final</v>
      </c>
      <c r="AB2466" s="960">
        <f t="shared" si="422"/>
        <v>44658</v>
      </c>
      <c r="AC2466" t="str">
        <f t="shared" si="423"/>
        <v>Unaudited</v>
      </c>
    </row>
    <row r="2467" spans="1:29" x14ac:dyDescent="0.25">
      <c r="A2467" t="s">
        <v>420</v>
      </c>
      <c r="B2467" t="s">
        <v>1366</v>
      </c>
      <c r="C2467" t="s">
        <v>1367</v>
      </c>
      <c r="D2467">
        <v>1900</v>
      </c>
      <c r="E2467" s="960">
        <v>1</v>
      </c>
      <c r="F2467" t="s">
        <v>441</v>
      </c>
      <c r="G2467" s="960">
        <v>366</v>
      </c>
      <c r="H2467" t="s">
        <v>385</v>
      </c>
      <c r="I2467" s="940" t="s">
        <v>488</v>
      </c>
      <c r="J2467" s="940" t="s">
        <v>444</v>
      </c>
      <c r="K2467" s="940" t="s">
        <v>434</v>
      </c>
      <c r="L2467" s="940" t="s">
        <v>120</v>
      </c>
      <c r="M2467" s="965" t="s">
        <v>32</v>
      </c>
      <c r="N2467" s="679">
        <f t="shared" ca="1" si="425"/>
        <v>0</v>
      </c>
      <c r="O2467" s="679">
        <f t="shared" ca="1" si="425"/>
        <v>0</v>
      </c>
      <c r="P2467" s="679">
        <f t="shared" ca="1" si="425"/>
        <v>0</v>
      </c>
      <c r="Q2467" s="679">
        <f t="shared" ca="1" si="425"/>
        <v>0</v>
      </c>
      <c r="R2467" s="679">
        <f t="shared" ca="1" si="425"/>
        <v>0</v>
      </c>
      <c r="S2467" s="679">
        <f t="shared" ca="1" si="425"/>
        <v>0</v>
      </c>
      <c r="T2467" s="679">
        <f t="shared" ca="1" si="425"/>
        <v>0</v>
      </c>
      <c r="U2467" s="679">
        <f t="shared" ca="1" si="425"/>
        <v>0</v>
      </c>
      <c r="V2467" s="679">
        <f t="shared" ca="1" si="425"/>
        <v>0</v>
      </c>
      <c r="W2467" s="679">
        <f t="shared" ca="1" si="426"/>
        <v>0</v>
      </c>
      <c r="X2467" s="679">
        <f t="shared" ca="1" si="425"/>
        <v>0</v>
      </c>
      <c r="Y2467" s="679">
        <f t="shared" ca="1" si="425"/>
        <v>0</v>
      </c>
      <c r="Z2467" s="679">
        <f t="shared" ca="1" si="425"/>
        <v>0</v>
      </c>
      <c r="AA2467" t="str">
        <f t="shared" si="421"/>
        <v>ASR_Financial_Report_SHP21Final</v>
      </c>
      <c r="AB2467" s="960">
        <f t="shared" si="422"/>
        <v>44658</v>
      </c>
      <c r="AC2467" t="str">
        <f t="shared" si="423"/>
        <v>Unaudited</v>
      </c>
    </row>
    <row r="2468" spans="1:29" x14ac:dyDescent="0.25">
      <c r="A2468" t="s">
        <v>420</v>
      </c>
      <c r="B2468" t="s">
        <v>1366</v>
      </c>
      <c r="C2468" t="s">
        <v>1367</v>
      </c>
      <c r="D2468">
        <v>1900</v>
      </c>
      <c r="E2468" s="960">
        <v>1</v>
      </c>
      <c r="F2468" t="s">
        <v>441</v>
      </c>
      <c r="G2468" s="960">
        <v>366</v>
      </c>
      <c r="H2468" t="s">
        <v>385</v>
      </c>
      <c r="I2468" s="940" t="s">
        <v>488</v>
      </c>
      <c r="J2468" s="940" t="s">
        <v>444</v>
      </c>
      <c r="K2468" s="940" t="s">
        <v>434</v>
      </c>
      <c r="L2468" s="948" t="s">
        <v>924</v>
      </c>
      <c r="M2468" s="963" t="s">
        <v>916</v>
      </c>
      <c r="N2468" s="679">
        <f t="shared" ca="1" si="425"/>
        <v>0</v>
      </c>
      <c r="O2468" s="679">
        <f t="shared" ca="1" si="425"/>
        <v>0</v>
      </c>
      <c r="P2468" s="679">
        <f t="shared" ca="1" si="425"/>
        <v>0</v>
      </c>
      <c r="Q2468" s="679">
        <f t="shared" ca="1" si="425"/>
        <v>0</v>
      </c>
      <c r="R2468" s="679">
        <f t="shared" ca="1" si="425"/>
        <v>0</v>
      </c>
      <c r="S2468" s="679">
        <f t="shared" ca="1" si="425"/>
        <v>0</v>
      </c>
      <c r="T2468" s="679">
        <f t="shared" ca="1" si="425"/>
        <v>0</v>
      </c>
      <c r="U2468" s="679">
        <f t="shared" ca="1" si="425"/>
        <v>0</v>
      </c>
      <c r="V2468" s="679">
        <f t="shared" ca="1" si="425"/>
        <v>0</v>
      </c>
      <c r="W2468" s="679">
        <f t="shared" ca="1" si="426"/>
        <v>0</v>
      </c>
      <c r="X2468" s="679">
        <f t="shared" ca="1" si="425"/>
        <v>0</v>
      </c>
      <c r="Y2468" s="679">
        <f t="shared" ca="1" si="425"/>
        <v>0</v>
      </c>
      <c r="Z2468" s="679">
        <f t="shared" ca="1" si="425"/>
        <v>0</v>
      </c>
      <c r="AA2468" t="str">
        <f t="shared" si="421"/>
        <v>ASR_Financial_Report_SHP21Final</v>
      </c>
      <c r="AB2468" s="960">
        <f t="shared" si="422"/>
        <v>44658</v>
      </c>
      <c r="AC2468" t="str">
        <f t="shared" si="423"/>
        <v>Unaudited</v>
      </c>
    </row>
    <row r="2469" spans="1:29" x14ac:dyDescent="0.25">
      <c r="A2469" t="s">
        <v>420</v>
      </c>
      <c r="B2469" t="s">
        <v>1366</v>
      </c>
      <c r="C2469" t="s">
        <v>1367</v>
      </c>
      <c r="D2469">
        <v>1900</v>
      </c>
      <c r="E2469" s="960">
        <v>1</v>
      </c>
      <c r="F2469" t="s">
        <v>441</v>
      </c>
      <c r="G2469" s="960">
        <v>366</v>
      </c>
      <c r="H2469" t="s">
        <v>385</v>
      </c>
      <c r="I2469" s="965" t="s">
        <v>488</v>
      </c>
      <c r="J2469" s="965" t="s">
        <v>444</v>
      </c>
      <c r="K2469" s="965" t="s">
        <v>434</v>
      </c>
      <c r="L2469" s="940" t="s">
        <v>167</v>
      </c>
      <c r="M2469" s="965" t="s">
        <v>40</v>
      </c>
      <c r="N2469" s="679">
        <f t="shared" ca="1" si="425"/>
        <v>0</v>
      </c>
      <c r="O2469" s="679">
        <f t="shared" ca="1" si="425"/>
        <v>0</v>
      </c>
      <c r="P2469" s="679">
        <f t="shared" ca="1" si="425"/>
        <v>0</v>
      </c>
      <c r="Q2469" s="679">
        <f t="shared" ca="1" si="425"/>
        <v>0</v>
      </c>
      <c r="R2469" s="679">
        <f t="shared" ca="1" si="425"/>
        <v>0</v>
      </c>
      <c r="S2469" s="679">
        <f t="shared" ca="1" si="425"/>
        <v>0</v>
      </c>
      <c r="T2469" s="679">
        <f t="shared" ca="1" si="425"/>
        <v>0</v>
      </c>
      <c r="U2469" s="679">
        <f t="shared" ca="1" si="425"/>
        <v>0</v>
      </c>
      <c r="V2469" s="679">
        <f t="shared" ca="1" si="425"/>
        <v>0</v>
      </c>
      <c r="W2469" s="679">
        <f t="shared" ca="1" si="426"/>
        <v>0</v>
      </c>
      <c r="X2469" s="679">
        <f t="shared" ca="1" si="425"/>
        <v>0</v>
      </c>
      <c r="Y2469" s="679">
        <f t="shared" ca="1" si="425"/>
        <v>0</v>
      </c>
      <c r="Z2469" s="679">
        <f t="shared" ca="1" si="425"/>
        <v>0</v>
      </c>
      <c r="AA2469" t="str">
        <f t="shared" si="421"/>
        <v>ASR_Financial_Report_SHP21Final</v>
      </c>
      <c r="AB2469" s="960">
        <f t="shared" si="422"/>
        <v>44658</v>
      </c>
      <c r="AC2469" t="str">
        <f t="shared" si="423"/>
        <v>Unaudited</v>
      </c>
    </row>
    <row r="2470" spans="1:29" x14ac:dyDescent="0.25">
      <c r="A2470" t="s">
        <v>420</v>
      </c>
      <c r="B2470" t="s">
        <v>1366</v>
      </c>
      <c r="C2470" t="s">
        <v>1367</v>
      </c>
      <c r="D2470">
        <v>1900</v>
      </c>
      <c r="E2470" s="960">
        <v>1</v>
      </c>
      <c r="F2470" t="s">
        <v>441</v>
      </c>
      <c r="G2470" s="960">
        <v>366</v>
      </c>
      <c r="H2470" t="s">
        <v>385</v>
      </c>
      <c r="I2470" s="940" t="s">
        <v>488</v>
      </c>
      <c r="J2470" s="940" t="s">
        <v>444</v>
      </c>
      <c r="K2470" s="940" t="s">
        <v>434</v>
      </c>
      <c r="L2470" s="946" t="s">
        <v>168</v>
      </c>
      <c r="M2470" s="966" t="s">
        <v>329</v>
      </c>
      <c r="N2470" s="679">
        <f t="shared" ca="1" si="425"/>
        <v>0</v>
      </c>
      <c r="O2470" s="679">
        <f t="shared" ca="1" si="425"/>
        <v>0</v>
      </c>
      <c r="P2470" s="679">
        <f t="shared" ca="1" si="425"/>
        <v>0</v>
      </c>
      <c r="Q2470" s="679">
        <f t="shared" ca="1" si="425"/>
        <v>0</v>
      </c>
      <c r="R2470" s="679">
        <f t="shared" ca="1" si="425"/>
        <v>0</v>
      </c>
      <c r="S2470" s="679">
        <f t="shared" ca="1" si="425"/>
        <v>0</v>
      </c>
      <c r="T2470" s="679">
        <f t="shared" ca="1" si="425"/>
        <v>0</v>
      </c>
      <c r="U2470" s="679">
        <f t="shared" ca="1" si="425"/>
        <v>0</v>
      </c>
      <c r="V2470" s="679">
        <f t="shared" ca="1" si="425"/>
        <v>0</v>
      </c>
      <c r="W2470" s="679">
        <f t="shared" ca="1" si="426"/>
        <v>0</v>
      </c>
      <c r="X2470" s="679">
        <f t="shared" ca="1" si="425"/>
        <v>0</v>
      </c>
      <c r="Y2470" s="679">
        <f t="shared" ca="1" si="425"/>
        <v>0</v>
      </c>
      <c r="Z2470" s="679">
        <f t="shared" ca="1" si="425"/>
        <v>0</v>
      </c>
      <c r="AA2470" t="str">
        <f t="shared" si="421"/>
        <v>ASR_Financial_Report_SHP21Final</v>
      </c>
      <c r="AB2470" s="960">
        <f t="shared" si="422"/>
        <v>44658</v>
      </c>
      <c r="AC2470" t="str">
        <f t="shared" si="423"/>
        <v>Unaudited</v>
      </c>
    </row>
    <row r="2471" spans="1:29" x14ac:dyDescent="0.25">
      <c r="A2471" t="s">
        <v>420</v>
      </c>
      <c r="B2471" t="s">
        <v>1366</v>
      </c>
      <c r="C2471" t="s">
        <v>1367</v>
      </c>
      <c r="D2471">
        <v>1900</v>
      </c>
      <c r="E2471" s="960">
        <v>1</v>
      </c>
      <c r="F2471" t="s">
        <v>441</v>
      </c>
      <c r="G2471" s="960">
        <v>366</v>
      </c>
      <c r="H2471" t="s">
        <v>385</v>
      </c>
      <c r="I2471" s="940" t="s">
        <v>488</v>
      </c>
      <c r="J2471" s="940" t="s">
        <v>450</v>
      </c>
      <c r="K2471" s="940" t="s">
        <v>435</v>
      </c>
      <c r="L2471" s="946" t="s">
        <v>121</v>
      </c>
      <c r="M2471" s="966" t="s">
        <v>27</v>
      </c>
      <c r="N2471" s="679">
        <f t="shared" ca="1" si="425"/>
        <v>5898106.9796541203</v>
      </c>
      <c r="O2471" s="679">
        <f t="shared" ca="1" si="425"/>
        <v>1938232.428654294</v>
      </c>
      <c r="P2471" s="679">
        <f t="shared" ca="1" si="425"/>
        <v>3959874.5509998263</v>
      </c>
      <c r="Q2471" s="679">
        <f t="shared" ca="1" si="425"/>
        <v>0</v>
      </c>
      <c r="R2471" s="679">
        <f t="shared" ca="1" si="425"/>
        <v>0</v>
      </c>
      <c r="S2471" s="679">
        <f t="shared" ca="1" si="425"/>
        <v>0</v>
      </c>
      <c r="T2471" s="679">
        <f t="shared" ca="1" si="425"/>
        <v>0</v>
      </c>
      <c r="U2471" s="679">
        <f t="shared" ca="1" si="425"/>
        <v>0</v>
      </c>
      <c r="V2471" s="679">
        <f t="shared" ca="1" si="425"/>
        <v>0</v>
      </c>
      <c r="W2471" s="679">
        <f t="shared" ca="1" si="426"/>
        <v>0</v>
      </c>
      <c r="X2471" s="679">
        <f t="shared" ca="1" si="425"/>
        <v>0</v>
      </c>
      <c r="Y2471" s="679">
        <f t="shared" ca="1" si="425"/>
        <v>0</v>
      </c>
      <c r="Z2471" s="679">
        <f t="shared" ca="1" si="425"/>
        <v>0</v>
      </c>
      <c r="AA2471" t="str">
        <f t="shared" si="421"/>
        <v>ASR_Financial_Report_SHP21Final</v>
      </c>
      <c r="AB2471" s="960">
        <f t="shared" si="422"/>
        <v>44658</v>
      </c>
      <c r="AC2471" t="str">
        <f t="shared" si="423"/>
        <v>Unaudited</v>
      </c>
    </row>
    <row r="2472" spans="1:29" x14ac:dyDescent="0.25">
      <c r="A2472" t="s">
        <v>420</v>
      </c>
      <c r="B2472" t="s">
        <v>1366</v>
      </c>
      <c r="C2472" t="s">
        <v>1367</v>
      </c>
      <c r="D2472">
        <v>1900</v>
      </c>
      <c r="E2472" s="960">
        <v>1</v>
      </c>
      <c r="F2472" t="s">
        <v>441</v>
      </c>
      <c r="G2472" s="960">
        <v>366</v>
      </c>
      <c r="H2472" t="s">
        <v>385</v>
      </c>
      <c r="I2472" s="940" t="s">
        <v>488</v>
      </c>
      <c r="J2472" s="940" t="s">
        <v>450</v>
      </c>
      <c r="K2472" s="940" t="s">
        <v>435</v>
      </c>
      <c r="L2472" s="950" t="s">
        <v>122</v>
      </c>
      <c r="M2472" s="967" t="s">
        <v>97</v>
      </c>
      <c r="N2472" s="679">
        <f t="shared" ca="1" si="425"/>
        <v>4379940.2587512899</v>
      </c>
      <c r="O2472" s="679">
        <f t="shared" ca="1" si="425"/>
        <v>603038.75323223986</v>
      </c>
      <c r="P2472" s="679">
        <f t="shared" ca="1" si="425"/>
        <v>3776901.5055190502</v>
      </c>
      <c r="Q2472" s="679">
        <f t="shared" ca="1" si="425"/>
        <v>0</v>
      </c>
      <c r="R2472" s="679">
        <f t="shared" ca="1" si="425"/>
        <v>0</v>
      </c>
      <c r="S2472" s="679">
        <f t="shared" ca="1" si="425"/>
        <v>0</v>
      </c>
      <c r="T2472" s="679">
        <f t="shared" ca="1" si="425"/>
        <v>0</v>
      </c>
      <c r="U2472" s="679">
        <f t="shared" ca="1" si="425"/>
        <v>0</v>
      </c>
      <c r="V2472" s="679">
        <f t="shared" ca="1" si="425"/>
        <v>0</v>
      </c>
      <c r="W2472" s="679">
        <f t="shared" ca="1" si="426"/>
        <v>0</v>
      </c>
      <c r="X2472" s="679">
        <f t="shared" ca="1" si="425"/>
        <v>0</v>
      </c>
      <c r="Y2472" s="679">
        <f t="shared" ca="1" si="425"/>
        <v>0</v>
      </c>
      <c r="Z2472" s="679">
        <f t="shared" ca="1" si="425"/>
        <v>0</v>
      </c>
      <c r="AA2472" t="str">
        <f t="shared" si="421"/>
        <v>ASR_Financial_Report_SHP21Final</v>
      </c>
      <c r="AB2472" s="960">
        <f t="shared" si="422"/>
        <v>44658</v>
      </c>
      <c r="AC2472" t="str">
        <f t="shared" si="423"/>
        <v>Unaudited</v>
      </c>
    </row>
    <row r="2473" spans="1:29" x14ac:dyDescent="0.25">
      <c r="A2473" t="s">
        <v>420</v>
      </c>
      <c r="B2473" t="s">
        <v>1366</v>
      </c>
      <c r="C2473" t="s">
        <v>1367</v>
      </c>
      <c r="D2473">
        <v>1900</v>
      </c>
      <c r="E2473" s="960">
        <v>1</v>
      </c>
      <c r="F2473" t="s">
        <v>441</v>
      </c>
      <c r="G2473" s="960">
        <v>366</v>
      </c>
      <c r="H2473" t="s">
        <v>385</v>
      </c>
      <c r="I2473" s="966" t="s">
        <v>488</v>
      </c>
      <c r="J2473" s="966" t="s">
        <v>450</v>
      </c>
      <c r="K2473" s="966" t="s">
        <v>435</v>
      </c>
      <c r="L2473" s="946" t="s">
        <v>123</v>
      </c>
      <c r="M2473" s="966" t="s">
        <v>98</v>
      </c>
      <c r="N2473" s="679">
        <f t="shared" ca="1" si="425"/>
        <v>2351925.3844048353</v>
      </c>
      <c r="O2473" s="679">
        <f t="shared" ca="1" si="425"/>
        <v>1042060.9204466406</v>
      </c>
      <c r="P2473" s="679">
        <f t="shared" ca="1" si="425"/>
        <v>1309864.4639581945</v>
      </c>
      <c r="Q2473" s="679">
        <f t="shared" ca="1" si="425"/>
        <v>0</v>
      </c>
      <c r="R2473" s="679">
        <f t="shared" ca="1" si="425"/>
        <v>0</v>
      </c>
      <c r="S2473" s="679">
        <f t="shared" ca="1" si="425"/>
        <v>0</v>
      </c>
      <c r="T2473" s="679">
        <f t="shared" ca="1" si="425"/>
        <v>0</v>
      </c>
      <c r="U2473" s="679">
        <f t="shared" ca="1" si="425"/>
        <v>0</v>
      </c>
      <c r="V2473" s="679">
        <f t="shared" ca="1" si="425"/>
        <v>0</v>
      </c>
      <c r="W2473" s="679">
        <f t="shared" ca="1" si="426"/>
        <v>0</v>
      </c>
      <c r="X2473" s="679">
        <f t="shared" ca="1" si="425"/>
        <v>0</v>
      </c>
      <c r="Y2473" s="679">
        <f t="shared" ca="1" si="425"/>
        <v>0</v>
      </c>
      <c r="Z2473" s="679">
        <f t="shared" ca="1" si="425"/>
        <v>0</v>
      </c>
      <c r="AA2473" t="str">
        <f t="shared" si="421"/>
        <v>ASR_Financial_Report_SHP21Final</v>
      </c>
      <c r="AB2473" s="960">
        <f t="shared" si="422"/>
        <v>44658</v>
      </c>
      <c r="AC2473" t="str">
        <f t="shared" si="423"/>
        <v>Unaudited</v>
      </c>
    </row>
    <row r="2474" spans="1:29" x14ac:dyDescent="0.25">
      <c r="A2474" t="s">
        <v>420</v>
      </c>
      <c r="B2474" t="s">
        <v>1366</v>
      </c>
      <c r="C2474" t="s">
        <v>1367</v>
      </c>
      <c r="D2474">
        <v>1900</v>
      </c>
      <c r="E2474" s="960">
        <v>1</v>
      </c>
      <c r="F2474" t="s">
        <v>441</v>
      </c>
      <c r="G2474" s="960">
        <v>366</v>
      </c>
      <c r="H2474" t="s">
        <v>385</v>
      </c>
      <c r="I2474" s="940" t="s">
        <v>488</v>
      </c>
      <c r="J2474" s="940" t="s">
        <v>450</v>
      </c>
      <c r="K2474" s="940" t="s">
        <v>435</v>
      </c>
      <c r="L2474" s="940" t="s">
        <v>124</v>
      </c>
      <c r="M2474" s="965" t="s">
        <v>99</v>
      </c>
      <c r="N2474" s="679">
        <f t="shared" ca="1" si="425"/>
        <v>592414.35667062202</v>
      </c>
      <c r="O2474" s="679">
        <f t="shared" ca="1" si="425"/>
        <v>438755.89455284312</v>
      </c>
      <c r="P2474" s="679">
        <f t="shared" ca="1" si="425"/>
        <v>153658.46211777895</v>
      </c>
      <c r="Q2474" s="679">
        <f t="shared" ca="1" si="425"/>
        <v>0</v>
      </c>
      <c r="R2474" s="679">
        <f t="shared" ca="1" si="425"/>
        <v>0</v>
      </c>
      <c r="S2474" s="679">
        <f t="shared" ca="1" si="425"/>
        <v>0</v>
      </c>
      <c r="T2474" s="679">
        <f t="shared" ca="1" si="425"/>
        <v>0</v>
      </c>
      <c r="U2474" s="679">
        <f t="shared" ca="1" si="425"/>
        <v>0</v>
      </c>
      <c r="V2474" s="679">
        <f t="shared" ca="1" si="425"/>
        <v>0</v>
      </c>
      <c r="W2474" s="679">
        <f t="shared" ca="1" si="426"/>
        <v>0</v>
      </c>
      <c r="X2474" s="679">
        <f t="shared" ca="1" si="425"/>
        <v>0</v>
      </c>
      <c r="Y2474" s="679">
        <f t="shared" ca="1" si="425"/>
        <v>0</v>
      </c>
      <c r="Z2474" s="679">
        <f t="shared" ca="1" si="425"/>
        <v>0</v>
      </c>
      <c r="AA2474" t="str">
        <f t="shared" si="421"/>
        <v>ASR_Financial_Report_SHP21Final</v>
      </c>
      <c r="AB2474" s="960">
        <f t="shared" si="422"/>
        <v>44658</v>
      </c>
      <c r="AC2474" t="str">
        <f t="shared" si="423"/>
        <v>Unaudited</v>
      </c>
    </row>
    <row r="2475" spans="1:29" x14ac:dyDescent="0.25">
      <c r="A2475" t="s">
        <v>420</v>
      </c>
      <c r="B2475" t="s">
        <v>1366</v>
      </c>
      <c r="C2475" t="s">
        <v>1367</v>
      </c>
      <c r="D2475">
        <v>1900</v>
      </c>
      <c r="E2475" s="960">
        <v>1</v>
      </c>
      <c r="F2475" t="s">
        <v>441</v>
      </c>
      <c r="G2475" s="960">
        <v>366</v>
      </c>
      <c r="H2475" t="s">
        <v>385</v>
      </c>
      <c r="I2475" s="940" t="s">
        <v>488</v>
      </c>
      <c r="J2475" s="940" t="s">
        <v>450</v>
      </c>
      <c r="K2475" s="940" t="s">
        <v>435</v>
      </c>
      <c r="L2475" s="940" t="s">
        <v>125</v>
      </c>
      <c r="M2475" s="965" t="s">
        <v>100</v>
      </c>
      <c r="N2475" s="679">
        <f t="shared" ca="1" si="425"/>
        <v>-10328.678871987882</v>
      </c>
      <c r="O2475" s="679">
        <f t="shared" ca="1" si="425"/>
        <v>1.5827990392588001</v>
      </c>
      <c r="P2475" s="679">
        <f t="shared" ca="1" si="425"/>
        <v>-10330.261671027141</v>
      </c>
      <c r="Q2475" s="679">
        <f t="shared" ca="1" si="425"/>
        <v>0</v>
      </c>
      <c r="R2475" s="679">
        <f t="shared" ca="1" si="425"/>
        <v>0</v>
      </c>
      <c r="S2475" s="679">
        <f t="shared" ca="1" si="425"/>
        <v>0</v>
      </c>
      <c r="T2475" s="679">
        <f t="shared" ca="1" si="425"/>
        <v>0</v>
      </c>
      <c r="U2475" s="679">
        <f t="shared" ca="1" si="425"/>
        <v>0</v>
      </c>
      <c r="V2475" s="679">
        <f t="shared" ca="1" si="425"/>
        <v>0</v>
      </c>
      <c r="W2475" s="679">
        <f t="shared" ca="1" si="426"/>
        <v>0</v>
      </c>
      <c r="X2475" s="679">
        <f t="shared" ca="1" si="425"/>
        <v>0</v>
      </c>
      <c r="Y2475" s="679">
        <f t="shared" ca="1" si="425"/>
        <v>0</v>
      </c>
      <c r="Z2475" s="679">
        <f t="shared" ca="1" si="425"/>
        <v>0</v>
      </c>
      <c r="AA2475" t="str">
        <f t="shared" si="421"/>
        <v>ASR_Financial_Report_SHP21Final</v>
      </c>
      <c r="AB2475" s="960">
        <f t="shared" si="422"/>
        <v>44658</v>
      </c>
      <c r="AC2475" t="str">
        <f t="shared" si="423"/>
        <v>Unaudited</v>
      </c>
    </row>
    <row r="2476" spans="1:29" x14ac:dyDescent="0.25">
      <c r="A2476" t="s">
        <v>420</v>
      </c>
      <c r="B2476" t="s">
        <v>1366</v>
      </c>
      <c r="C2476" t="s">
        <v>1367</v>
      </c>
      <c r="D2476">
        <v>1900</v>
      </c>
      <c r="E2476" s="960">
        <v>1</v>
      </c>
      <c r="F2476" t="s">
        <v>441</v>
      </c>
      <c r="G2476" s="960">
        <v>366</v>
      </c>
      <c r="H2476" t="s">
        <v>385</v>
      </c>
      <c r="I2476" s="940" t="s">
        <v>488</v>
      </c>
      <c r="J2476" s="940" t="s">
        <v>450</v>
      </c>
      <c r="K2476" s="940" t="s">
        <v>435</v>
      </c>
      <c r="L2476" s="940" t="s">
        <v>126</v>
      </c>
      <c r="M2476" s="965" t="s">
        <v>28</v>
      </c>
      <c r="N2476" s="679">
        <f t="shared" ca="1" si="425"/>
        <v>26706.74042373195</v>
      </c>
      <c r="O2476" s="679">
        <f t="shared" ca="1" si="425"/>
        <v>26706.74042373195</v>
      </c>
      <c r="P2476" s="679">
        <f t="shared" ca="1" si="425"/>
        <v>0</v>
      </c>
      <c r="Q2476" s="679">
        <f t="shared" ca="1" si="425"/>
        <v>0</v>
      </c>
      <c r="R2476" s="679">
        <f t="shared" ca="1" si="425"/>
        <v>0</v>
      </c>
      <c r="S2476" s="679">
        <f t="shared" ca="1" si="425"/>
        <v>0</v>
      </c>
      <c r="T2476" s="679">
        <f t="shared" ca="1" si="425"/>
        <v>0</v>
      </c>
      <c r="U2476" s="679">
        <f t="shared" ca="1" si="425"/>
        <v>0</v>
      </c>
      <c r="V2476" s="679">
        <f t="shared" ca="1" si="425"/>
        <v>0</v>
      </c>
      <c r="W2476" s="679">
        <f t="shared" ca="1" si="426"/>
        <v>0</v>
      </c>
      <c r="X2476" s="679">
        <f t="shared" ca="1" si="425"/>
        <v>0</v>
      </c>
      <c r="Y2476" s="679">
        <f t="shared" ca="1" si="425"/>
        <v>0</v>
      </c>
      <c r="Z2476" s="679">
        <f t="shared" ca="1" si="425"/>
        <v>0</v>
      </c>
      <c r="AA2476" t="str">
        <f t="shared" si="421"/>
        <v>ASR_Financial_Report_SHP21Final</v>
      </c>
      <c r="AB2476" s="960">
        <f t="shared" si="422"/>
        <v>44658</v>
      </c>
      <c r="AC2476" t="str">
        <f t="shared" si="423"/>
        <v>Unaudited</v>
      </c>
    </row>
    <row r="2477" spans="1:29" x14ac:dyDescent="0.25">
      <c r="A2477" t="s">
        <v>420</v>
      </c>
      <c r="B2477" t="s">
        <v>1366</v>
      </c>
      <c r="C2477" t="s">
        <v>1367</v>
      </c>
      <c r="D2477">
        <v>1900</v>
      </c>
      <c r="E2477" s="960">
        <v>1</v>
      </c>
      <c r="F2477" t="s">
        <v>441</v>
      </c>
      <c r="G2477" s="960">
        <v>366</v>
      </c>
      <c r="H2477" t="s">
        <v>385</v>
      </c>
      <c r="I2477" s="940" t="s">
        <v>488</v>
      </c>
      <c r="J2477" s="940" t="s">
        <v>436</v>
      </c>
      <c r="K2477" s="940" t="s">
        <v>436</v>
      </c>
      <c r="L2477" s="948" t="s">
        <v>128</v>
      </c>
      <c r="M2477" s="963" t="s">
        <v>326</v>
      </c>
      <c r="N2477" s="679">
        <f t="shared" ca="1" si="425"/>
        <v>0</v>
      </c>
      <c r="O2477" s="679">
        <f t="shared" ca="1" si="425"/>
        <v>0</v>
      </c>
      <c r="P2477" s="679">
        <f t="shared" ca="1" si="425"/>
        <v>0</v>
      </c>
      <c r="Q2477" s="679">
        <f t="shared" ca="1" si="425"/>
        <v>0</v>
      </c>
      <c r="R2477" s="679">
        <f t="shared" ca="1" si="425"/>
        <v>0</v>
      </c>
      <c r="S2477" s="679">
        <f t="shared" ca="1" si="425"/>
        <v>0</v>
      </c>
      <c r="T2477" s="679">
        <f t="shared" ca="1" si="425"/>
        <v>0</v>
      </c>
      <c r="U2477" s="679">
        <f t="shared" ca="1" si="425"/>
        <v>0</v>
      </c>
      <c r="V2477" s="679">
        <f t="shared" ca="1" si="425"/>
        <v>0</v>
      </c>
      <c r="W2477" s="679">
        <f t="shared" ca="1" si="426"/>
        <v>0</v>
      </c>
      <c r="X2477" s="679">
        <f t="shared" ca="1" si="425"/>
        <v>0</v>
      </c>
      <c r="Y2477" s="679">
        <f t="shared" ca="1" si="425"/>
        <v>0</v>
      </c>
      <c r="Z2477" s="679">
        <f t="shared" ca="1" si="425"/>
        <v>0</v>
      </c>
      <c r="AA2477" t="str">
        <f t="shared" si="421"/>
        <v>ASR_Financial_Report_SHP21Final</v>
      </c>
      <c r="AB2477" s="960">
        <f t="shared" si="422"/>
        <v>44658</v>
      </c>
      <c r="AC2477" t="str">
        <f t="shared" si="423"/>
        <v>Unaudited</v>
      </c>
    </row>
    <row r="2478" spans="1:29" x14ac:dyDescent="0.25">
      <c r="A2478" t="s">
        <v>420</v>
      </c>
      <c r="B2478" t="s">
        <v>1366</v>
      </c>
      <c r="C2478" t="s">
        <v>1367</v>
      </c>
      <c r="D2478">
        <v>1900</v>
      </c>
      <c r="E2478" s="960">
        <v>1</v>
      </c>
      <c r="F2478" t="s">
        <v>441</v>
      </c>
      <c r="G2478" s="960">
        <v>366</v>
      </c>
      <c r="H2478" t="s">
        <v>385</v>
      </c>
      <c r="I2478" s="965" t="s">
        <v>488</v>
      </c>
      <c r="J2478" s="965" t="s">
        <v>436</v>
      </c>
      <c r="K2478" s="965" t="s">
        <v>436</v>
      </c>
      <c r="L2478" s="940" t="s">
        <v>129</v>
      </c>
      <c r="M2478" s="965" t="s">
        <v>325</v>
      </c>
      <c r="N2478" s="679">
        <f t="shared" ca="1" si="425"/>
        <v>0</v>
      </c>
      <c r="O2478" s="679">
        <f t="shared" ca="1" si="425"/>
        <v>0</v>
      </c>
      <c r="P2478" s="679">
        <f t="shared" ca="1" si="425"/>
        <v>0</v>
      </c>
      <c r="Q2478" s="679">
        <f t="shared" ca="1" si="425"/>
        <v>0</v>
      </c>
      <c r="R2478" s="679">
        <f t="shared" ca="1" si="425"/>
        <v>0</v>
      </c>
      <c r="S2478" s="679">
        <f t="shared" ca="1" si="425"/>
        <v>0</v>
      </c>
      <c r="T2478" s="679">
        <f t="shared" ca="1" si="425"/>
        <v>0</v>
      </c>
      <c r="U2478" s="679">
        <f t="shared" ca="1" si="425"/>
        <v>0</v>
      </c>
      <c r="V2478" s="679">
        <f t="shared" ca="1" si="425"/>
        <v>0</v>
      </c>
      <c r="W2478" s="679">
        <f t="shared" ca="1" si="426"/>
        <v>0</v>
      </c>
      <c r="X2478" s="679">
        <f t="shared" ca="1" si="425"/>
        <v>0</v>
      </c>
      <c r="Y2478" s="679">
        <f t="shared" ca="1" si="425"/>
        <v>0</v>
      </c>
      <c r="Z2478" s="679">
        <f t="shared" ca="1" si="425"/>
        <v>0</v>
      </c>
      <c r="AA2478" t="str">
        <f t="shared" si="421"/>
        <v>ASR_Financial_Report_SHP21Final</v>
      </c>
      <c r="AB2478" s="960">
        <f t="shared" si="422"/>
        <v>44658</v>
      </c>
      <c r="AC2478" t="str">
        <f t="shared" si="423"/>
        <v>Unaudited</v>
      </c>
    </row>
    <row r="2479" spans="1:29" ht="30" x14ac:dyDescent="0.25">
      <c r="A2479" t="s">
        <v>420</v>
      </c>
      <c r="B2479" t="s">
        <v>1366</v>
      </c>
      <c r="C2479" t="s">
        <v>1367</v>
      </c>
      <c r="D2479">
        <v>1900</v>
      </c>
      <c r="E2479" s="960">
        <v>1</v>
      </c>
      <c r="F2479" t="s">
        <v>441</v>
      </c>
      <c r="G2479" s="960">
        <v>366</v>
      </c>
      <c r="H2479" t="s">
        <v>385</v>
      </c>
      <c r="I2479" s="940" t="s">
        <v>488</v>
      </c>
      <c r="J2479" s="940" t="s">
        <v>436</v>
      </c>
      <c r="K2479" s="940" t="s">
        <v>436</v>
      </c>
      <c r="L2479" s="940" t="s">
        <v>130</v>
      </c>
      <c r="M2479" s="965" t="s">
        <v>179</v>
      </c>
      <c r="N2479" s="679">
        <f t="shared" ref="N2479:Z2500" ca="1" si="427">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679">
        <f t="shared" ca="1" si="427"/>
        <v>0</v>
      </c>
      <c r="P2479" s="679">
        <f t="shared" ca="1" si="427"/>
        <v>0</v>
      </c>
      <c r="Q2479" s="679">
        <f t="shared" ca="1" si="427"/>
        <v>0</v>
      </c>
      <c r="R2479" s="679">
        <f t="shared" ca="1" si="427"/>
        <v>0</v>
      </c>
      <c r="S2479" s="679">
        <f t="shared" ca="1" si="427"/>
        <v>0</v>
      </c>
      <c r="T2479" s="679">
        <f t="shared" ca="1" si="427"/>
        <v>0</v>
      </c>
      <c r="U2479" s="679">
        <f t="shared" ca="1" si="427"/>
        <v>0</v>
      </c>
      <c r="V2479" s="679">
        <f t="shared" ca="1" si="427"/>
        <v>0</v>
      </c>
      <c r="W2479" s="679">
        <f t="shared" ca="1" si="426"/>
        <v>0</v>
      </c>
      <c r="X2479" s="679">
        <f t="shared" ca="1" si="427"/>
        <v>0</v>
      </c>
      <c r="Y2479" s="679">
        <f t="shared" ca="1" si="427"/>
        <v>0</v>
      </c>
      <c r="Z2479" s="679">
        <f t="shared" ca="1" si="427"/>
        <v>0</v>
      </c>
      <c r="AA2479" t="str">
        <f t="shared" si="421"/>
        <v>ASR_Financial_Report_SHP21Final</v>
      </c>
      <c r="AB2479" s="960">
        <f t="shared" si="422"/>
        <v>44658</v>
      </c>
      <c r="AC2479" t="str">
        <f t="shared" si="423"/>
        <v>Unaudited</v>
      </c>
    </row>
    <row r="2480" spans="1:29" x14ac:dyDescent="0.25">
      <c r="A2480" t="s">
        <v>420</v>
      </c>
      <c r="B2480" t="s">
        <v>1366</v>
      </c>
      <c r="C2480" t="s">
        <v>1367</v>
      </c>
      <c r="D2480">
        <v>1900</v>
      </c>
      <c r="E2480" s="960">
        <v>1</v>
      </c>
      <c r="F2480" t="s">
        <v>441</v>
      </c>
      <c r="G2480" s="960">
        <v>366</v>
      </c>
      <c r="H2480" t="s">
        <v>385</v>
      </c>
      <c r="I2480" s="940" t="s">
        <v>488</v>
      </c>
      <c r="J2480" s="940" t="s">
        <v>436</v>
      </c>
      <c r="K2480" s="940" t="s">
        <v>436</v>
      </c>
      <c r="L2480" s="940" t="s">
        <v>131</v>
      </c>
      <c r="M2480" s="965" t="s">
        <v>494</v>
      </c>
      <c r="N2480" s="679">
        <f t="shared" ca="1" si="427"/>
        <v>0</v>
      </c>
      <c r="O2480" s="679">
        <f t="shared" ca="1" si="427"/>
        <v>0</v>
      </c>
      <c r="P2480" s="679">
        <f t="shared" ca="1" si="427"/>
        <v>0</v>
      </c>
      <c r="Q2480" s="679">
        <f t="shared" ca="1" si="427"/>
        <v>0</v>
      </c>
      <c r="R2480" s="679">
        <f t="shared" ca="1" si="427"/>
        <v>0</v>
      </c>
      <c r="S2480" s="679">
        <f t="shared" ca="1" si="427"/>
        <v>0</v>
      </c>
      <c r="T2480" s="679">
        <f t="shared" ca="1" si="427"/>
        <v>0</v>
      </c>
      <c r="U2480" s="679">
        <f t="shared" ca="1" si="427"/>
        <v>0</v>
      </c>
      <c r="V2480" s="679">
        <f t="shared" ca="1" si="427"/>
        <v>0</v>
      </c>
      <c r="W2480" s="679">
        <f t="shared" ca="1" si="426"/>
        <v>0</v>
      </c>
      <c r="X2480" s="679">
        <f t="shared" ca="1" si="427"/>
        <v>0</v>
      </c>
      <c r="Y2480" s="679">
        <f t="shared" ca="1" si="427"/>
        <v>0</v>
      </c>
      <c r="Z2480" s="679">
        <f t="shared" ca="1" si="427"/>
        <v>0</v>
      </c>
      <c r="AA2480" t="str">
        <f t="shared" si="421"/>
        <v>ASR_Financial_Report_SHP21Final</v>
      </c>
      <c r="AB2480" s="960">
        <f t="shared" si="422"/>
        <v>44658</v>
      </c>
      <c r="AC2480" t="str">
        <f t="shared" si="423"/>
        <v>Unaudited</v>
      </c>
    </row>
    <row r="2481" spans="1:29" x14ac:dyDescent="0.25">
      <c r="A2481" t="s">
        <v>420</v>
      </c>
      <c r="B2481" t="s">
        <v>1366</v>
      </c>
      <c r="C2481" t="s">
        <v>1367</v>
      </c>
      <c r="D2481">
        <v>1900</v>
      </c>
      <c r="E2481" s="960">
        <v>1</v>
      </c>
      <c r="F2481" t="s">
        <v>441</v>
      </c>
      <c r="G2481" s="960">
        <v>366</v>
      </c>
      <c r="H2481" t="s">
        <v>385</v>
      </c>
      <c r="I2481" s="940" t="s">
        <v>488</v>
      </c>
      <c r="J2481" s="940" t="s">
        <v>436</v>
      </c>
      <c r="K2481" s="940" t="s">
        <v>436</v>
      </c>
      <c r="L2481" s="940" t="s">
        <v>132</v>
      </c>
      <c r="M2481" s="965" t="s">
        <v>495</v>
      </c>
      <c r="N2481" s="679">
        <f t="shared" ca="1" si="427"/>
        <v>0</v>
      </c>
      <c r="O2481" s="679">
        <f t="shared" ca="1" si="427"/>
        <v>0</v>
      </c>
      <c r="P2481" s="679">
        <f t="shared" ca="1" si="427"/>
        <v>0</v>
      </c>
      <c r="Q2481" s="679">
        <f t="shared" ca="1" si="427"/>
        <v>0</v>
      </c>
      <c r="R2481" s="679">
        <f t="shared" ca="1" si="427"/>
        <v>0</v>
      </c>
      <c r="S2481" s="679">
        <f t="shared" ca="1" si="427"/>
        <v>0</v>
      </c>
      <c r="T2481" s="679">
        <f t="shared" ca="1" si="427"/>
        <v>0</v>
      </c>
      <c r="U2481" s="679">
        <f t="shared" ca="1" si="427"/>
        <v>0</v>
      </c>
      <c r="V2481" s="679">
        <f t="shared" ca="1" si="427"/>
        <v>0</v>
      </c>
      <c r="W2481" s="679">
        <f t="shared" ca="1" si="426"/>
        <v>0</v>
      </c>
      <c r="X2481" s="679">
        <f t="shared" ca="1" si="427"/>
        <v>0</v>
      </c>
      <c r="Y2481" s="679">
        <f t="shared" ca="1" si="427"/>
        <v>0</v>
      </c>
      <c r="Z2481" s="679">
        <f t="shared" ca="1" si="427"/>
        <v>0</v>
      </c>
      <c r="AA2481" t="str">
        <f t="shared" si="421"/>
        <v>ASR_Financial_Report_SHP21Final</v>
      </c>
      <c r="AB2481" s="960">
        <f t="shared" si="422"/>
        <v>44658</v>
      </c>
      <c r="AC2481" t="str">
        <f t="shared" si="423"/>
        <v>Unaudited</v>
      </c>
    </row>
    <row r="2482" spans="1:29" x14ac:dyDescent="0.25">
      <c r="A2482" t="s">
        <v>420</v>
      </c>
      <c r="B2482" t="s">
        <v>1366</v>
      </c>
      <c r="C2482" t="s">
        <v>1367</v>
      </c>
      <c r="D2482">
        <v>1900</v>
      </c>
      <c r="E2482" s="960">
        <v>1</v>
      </c>
      <c r="F2482" t="s">
        <v>441</v>
      </c>
      <c r="G2482" s="960">
        <v>366</v>
      </c>
      <c r="H2482" t="s">
        <v>385</v>
      </c>
      <c r="I2482" s="940" t="s">
        <v>488</v>
      </c>
      <c r="J2482" s="940" t="s">
        <v>436</v>
      </c>
      <c r="K2482" s="940" t="s">
        <v>436</v>
      </c>
      <c r="L2482" s="948" t="s">
        <v>133</v>
      </c>
      <c r="M2482" s="963" t="s">
        <v>496</v>
      </c>
      <c r="N2482" s="679">
        <f t="shared" ca="1" si="427"/>
        <v>0</v>
      </c>
      <c r="O2482" s="679">
        <f t="shared" ca="1" si="427"/>
        <v>0</v>
      </c>
      <c r="P2482" s="679">
        <f t="shared" ca="1" si="427"/>
        <v>0</v>
      </c>
      <c r="Q2482" s="679">
        <f t="shared" ca="1" si="427"/>
        <v>0</v>
      </c>
      <c r="R2482" s="679">
        <f t="shared" ca="1" si="427"/>
        <v>0</v>
      </c>
      <c r="S2482" s="679">
        <f t="shared" ca="1" si="427"/>
        <v>0</v>
      </c>
      <c r="T2482" s="679">
        <f t="shared" ca="1" si="427"/>
        <v>0</v>
      </c>
      <c r="U2482" s="679">
        <f t="shared" ca="1" si="427"/>
        <v>0</v>
      </c>
      <c r="V2482" s="679">
        <f t="shared" ca="1" si="427"/>
        <v>0</v>
      </c>
      <c r="W2482" s="679">
        <f t="shared" ca="1" si="426"/>
        <v>0</v>
      </c>
      <c r="X2482" s="679">
        <f t="shared" ca="1" si="427"/>
        <v>0</v>
      </c>
      <c r="Y2482" s="679">
        <f t="shared" ca="1" si="427"/>
        <v>0</v>
      </c>
      <c r="Z2482" s="679">
        <f t="shared" ca="1" si="427"/>
        <v>0</v>
      </c>
      <c r="AA2482" t="str">
        <f t="shared" si="421"/>
        <v>ASR_Financial_Report_SHP21Final</v>
      </c>
      <c r="AB2482" s="960">
        <f t="shared" si="422"/>
        <v>44658</v>
      </c>
      <c r="AC2482" t="str">
        <f t="shared" si="423"/>
        <v>Unaudited</v>
      </c>
    </row>
    <row r="2483" spans="1:29" ht="30" x14ac:dyDescent="0.25">
      <c r="A2483" t="s">
        <v>420</v>
      </c>
      <c r="B2483" t="s">
        <v>1366</v>
      </c>
      <c r="C2483" t="s">
        <v>1367</v>
      </c>
      <c r="D2483">
        <v>1900</v>
      </c>
      <c r="E2483" s="960">
        <v>1</v>
      </c>
      <c r="F2483" t="s">
        <v>441</v>
      </c>
      <c r="G2483" s="960">
        <v>366</v>
      </c>
      <c r="H2483" t="s">
        <v>385</v>
      </c>
      <c r="I2483" s="965" t="s">
        <v>489</v>
      </c>
      <c r="J2483" s="965" t="s">
        <v>26</v>
      </c>
      <c r="K2483" s="965" t="s">
        <v>26</v>
      </c>
      <c r="L2483" s="940" t="s">
        <v>269</v>
      </c>
      <c r="M2483" s="965" t="s">
        <v>26</v>
      </c>
      <c r="N2483" s="679">
        <f t="shared" ca="1" si="427"/>
        <v>1333689.6620242046</v>
      </c>
      <c r="O2483" s="679">
        <f t="shared" ca="1" si="427"/>
        <v>0</v>
      </c>
      <c r="P2483" s="679">
        <f t="shared" ca="1" si="427"/>
        <v>0</v>
      </c>
      <c r="Q2483" s="679">
        <f t="shared" ca="1" si="427"/>
        <v>0</v>
      </c>
      <c r="R2483" s="679">
        <f t="shared" ca="1" si="427"/>
        <v>0</v>
      </c>
      <c r="S2483" s="679">
        <f t="shared" ca="1" si="427"/>
        <v>0</v>
      </c>
      <c r="T2483" s="679">
        <f t="shared" ca="1" si="427"/>
        <v>0</v>
      </c>
      <c r="U2483" s="679">
        <f t="shared" ca="1" si="427"/>
        <v>0</v>
      </c>
      <c r="V2483" s="679">
        <f t="shared" ca="1" si="427"/>
        <v>0</v>
      </c>
      <c r="W2483" s="679">
        <f t="shared" ca="1" si="426"/>
        <v>0</v>
      </c>
      <c r="X2483" s="679">
        <f t="shared" ca="1" si="427"/>
        <v>0</v>
      </c>
      <c r="Y2483" s="679">
        <f t="shared" ca="1" si="427"/>
        <v>0</v>
      </c>
      <c r="Z2483" s="679">
        <f t="shared" ca="1" si="427"/>
        <v>0</v>
      </c>
      <c r="AA2483" t="str">
        <f t="shared" si="421"/>
        <v>ASR_Financial_Report_SHP21Final</v>
      </c>
      <c r="AB2483" s="960">
        <f t="shared" si="422"/>
        <v>44658</v>
      </c>
      <c r="AC2483" t="str">
        <f t="shared" si="423"/>
        <v>Unaudited</v>
      </c>
    </row>
    <row r="2484" spans="1:29" x14ac:dyDescent="0.25">
      <c r="A2484" t="s">
        <v>420</v>
      </c>
      <c r="B2484" t="s">
        <v>1366</v>
      </c>
      <c r="C2484" t="s">
        <v>1367</v>
      </c>
      <c r="D2484">
        <v>1900</v>
      </c>
      <c r="E2484" s="960">
        <v>1</v>
      </c>
      <c r="F2484" t="s">
        <v>1012</v>
      </c>
      <c r="G2484" s="960" t="s">
        <v>1365</v>
      </c>
      <c r="H2484" t="s">
        <v>385</v>
      </c>
      <c r="I2484" s="940" t="s">
        <v>432</v>
      </c>
      <c r="J2484" s="940" t="s">
        <v>432</v>
      </c>
      <c r="K2484" s="940" t="s">
        <v>432</v>
      </c>
      <c r="L2484" s="940"/>
      <c r="M2484" s="965" t="s">
        <v>432</v>
      </c>
      <c r="N2484" s="679">
        <f t="shared" ca="1" si="427"/>
        <v>0</v>
      </c>
      <c r="O2484" s="679">
        <f t="shared" ca="1" si="427"/>
        <v>0</v>
      </c>
      <c r="P2484" s="679">
        <f t="shared" ca="1" si="427"/>
        <v>0</v>
      </c>
      <c r="Q2484" s="679">
        <f t="shared" ca="1" si="427"/>
        <v>0</v>
      </c>
      <c r="R2484" s="679">
        <f t="shared" ca="1" si="427"/>
        <v>0</v>
      </c>
      <c r="S2484" s="679">
        <f t="shared" ca="1" si="427"/>
        <v>0</v>
      </c>
      <c r="T2484" s="679">
        <f t="shared" ca="1" si="427"/>
        <v>0</v>
      </c>
      <c r="U2484" s="679">
        <f t="shared" ca="1" si="427"/>
        <v>0</v>
      </c>
      <c r="V2484" s="679">
        <f t="shared" ca="1" si="427"/>
        <v>0</v>
      </c>
      <c r="W2484" s="679">
        <f t="shared" ca="1" si="426"/>
        <v>0</v>
      </c>
      <c r="X2484" s="679">
        <f t="shared" ca="1" si="427"/>
        <v>0</v>
      </c>
      <c r="Y2484" s="679">
        <f t="shared" ca="1" si="427"/>
        <v>0</v>
      </c>
      <c r="Z2484" s="679">
        <f t="shared" ca="1" si="427"/>
        <v>-428.97000000000025</v>
      </c>
      <c r="AA2484" t="str">
        <f t="shared" si="421"/>
        <v>ASR_Financial_Report_SHP21Final</v>
      </c>
      <c r="AB2484" s="960">
        <f t="shared" si="422"/>
        <v>44658</v>
      </c>
      <c r="AC2484" t="str">
        <f t="shared" si="423"/>
        <v>Unaudited</v>
      </c>
    </row>
    <row r="2485" spans="1:29" x14ac:dyDescent="0.25">
      <c r="A2485" t="s">
        <v>420</v>
      </c>
      <c r="B2485" t="s">
        <v>1366</v>
      </c>
      <c r="C2485" t="s">
        <v>1367</v>
      </c>
      <c r="D2485">
        <v>1900</v>
      </c>
      <c r="E2485" s="960">
        <v>1</v>
      </c>
      <c r="F2485" t="s">
        <v>1012</v>
      </c>
      <c r="G2485" s="960" t="s">
        <v>1365</v>
      </c>
      <c r="H2485" t="s">
        <v>385</v>
      </c>
      <c r="I2485" s="940" t="s">
        <v>487</v>
      </c>
      <c r="J2485" s="940" t="s">
        <v>12</v>
      </c>
      <c r="K2485" s="940" t="s">
        <v>12</v>
      </c>
      <c r="L2485" s="940">
        <v>1.1000000000000001</v>
      </c>
      <c r="M2485" s="965" t="s">
        <v>12</v>
      </c>
      <c r="N2485" s="679">
        <f t="shared" ca="1" si="427"/>
        <v>0</v>
      </c>
      <c r="O2485" s="679">
        <f t="shared" ca="1" si="427"/>
        <v>0</v>
      </c>
      <c r="P2485" s="679">
        <f t="shared" ca="1" si="427"/>
        <v>0</v>
      </c>
      <c r="Q2485" s="679">
        <f t="shared" ca="1" si="427"/>
        <v>0</v>
      </c>
      <c r="R2485" s="679">
        <f t="shared" ca="1" si="427"/>
        <v>0</v>
      </c>
      <c r="S2485" s="679">
        <f t="shared" ca="1" si="427"/>
        <v>0</v>
      </c>
      <c r="T2485" s="679">
        <f t="shared" ca="1" si="427"/>
        <v>0</v>
      </c>
      <c r="U2485" s="679">
        <f t="shared" ca="1" si="427"/>
        <v>0</v>
      </c>
      <c r="V2485" s="679">
        <f t="shared" ca="1" si="427"/>
        <v>0</v>
      </c>
      <c r="W2485" s="679">
        <f t="shared" ca="1" si="426"/>
        <v>0</v>
      </c>
      <c r="X2485" s="679">
        <f t="shared" ca="1" si="427"/>
        <v>0</v>
      </c>
      <c r="Y2485" s="679">
        <f t="shared" ca="1" si="427"/>
        <v>0</v>
      </c>
      <c r="Z2485" s="679">
        <f t="shared" ca="1" si="427"/>
        <v>-2080846.6000000031</v>
      </c>
      <c r="AA2485" t="str">
        <f t="shared" si="421"/>
        <v>ASR_Financial_Report_SHP21Final</v>
      </c>
      <c r="AB2485" s="960">
        <f t="shared" si="422"/>
        <v>44658</v>
      </c>
      <c r="AC2485" t="str">
        <f t="shared" si="423"/>
        <v>Unaudited</v>
      </c>
    </row>
    <row r="2486" spans="1:29" x14ac:dyDescent="0.25">
      <c r="A2486" t="s">
        <v>420</v>
      </c>
      <c r="B2486" t="s">
        <v>1366</v>
      </c>
      <c r="C2486" t="s">
        <v>1367</v>
      </c>
      <c r="D2486">
        <v>1900</v>
      </c>
      <c r="E2486" s="960">
        <v>1</v>
      </c>
      <c r="F2486" t="s">
        <v>1012</v>
      </c>
      <c r="G2486" s="960" t="s">
        <v>1365</v>
      </c>
      <c r="H2486" t="s">
        <v>385</v>
      </c>
      <c r="I2486" s="940" t="s">
        <v>487</v>
      </c>
      <c r="J2486" s="940" t="s">
        <v>12</v>
      </c>
      <c r="K2486" s="940" t="s">
        <v>1309</v>
      </c>
      <c r="L2486" s="940" t="s">
        <v>1300</v>
      </c>
      <c r="M2486" s="965" t="s">
        <v>1309</v>
      </c>
      <c r="N2486" s="679">
        <f t="shared" ca="1" si="427"/>
        <v>0</v>
      </c>
      <c r="O2486" s="679">
        <f t="shared" ca="1" si="427"/>
        <v>0</v>
      </c>
      <c r="P2486" s="679">
        <f t="shared" ca="1" si="427"/>
        <v>0</v>
      </c>
      <c r="Q2486" s="679">
        <f t="shared" ca="1" si="427"/>
        <v>0</v>
      </c>
      <c r="R2486" s="679">
        <f t="shared" ca="1" si="427"/>
        <v>0</v>
      </c>
      <c r="S2486" s="679">
        <f t="shared" ca="1" si="427"/>
        <v>0</v>
      </c>
      <c r="T2486" s="679">
        <f t="shared" ca="1" si="427"/>
        <v>0</v>
      </c>
      <c r="U2486" s="679">
        <f t="shared" ca="1" si="427"/>
        <v>0</v>
      </c>
      <c r="V2486" s="679">
        <f t="shared" ca="1" si="427"/>
        <v>0</v>
      </c>
      <c r="W2486" s="679">
        <f t="shared" ca="1" si="426"/>
        <v>0</v>
      </c>
      <c r="X2486" s="679">
        <f t="shared" ca="1" si="427"/>
        <v>0</v>
      </c>
      <c r="Y2486" s="679">
        <f t="shared" ca="1" si="427"/>
        <v>0</v>
      </c>
      <c r="Z2486" s="679">
        <f t="shared" ca="1" si="427"/>
        <v>488213.59035430732</v>
      </c>
      <c r="AA2486" t="str">
        <f t="shared" si="421"/>
        <v>ASR_Financial_Report_SHP21Final</v>
      </c>
      <c r="AB2486" s="960">
        <f t="shared" si="422"/>
        <v>44658</v>
      </c>
      <c r="AC2486" t="str">
        <f t="shared" si="423"/>
        <v>Unaudited</v>
      </c>
    </row>
    <row r="2487" spans="1:29" x14ac:dyDescent="0.25">
      <c r="A2487" t="s">
        <v>420</v>
      </c>
      <c r="B2487" t="s">
        <v>1366</v>
      </c>
      <c r="C2487" t="s">
        <v>1367</v>
      </c>
      <c r="D2487">
        <v>1900</v>
      </c>
      <c r="E2487" s="960">
        <v>1</v>
      </c>
      <c r="F2487" t="s">
        <v>1012</v>
      </c>
      <c r="G2487" s="960" t="s">
        <v>1365</v>
      </c>
      <c r="H2487" t="s">
        <v>385</v>
      </c>
      <c r="I2487" s="940" t="s">
        <v>487</v>
      </c>
      <c r="J2487" s="940" t="s">
        <v>490</v>
      </c>
      <c r="K2487" s="940" t="s">
        <v>491</v>
      </c>
      <c r="L2487" s="948" t="s">
        <v>63</v>
      </c>
      <c r="M2487" s="963" t="s">
        <v>343</v>
      </c>
      <c r="N2487" s="679">
        <f t="shared" ca="1" si="427"/>
        <v>0</v>
      </c>
      <c r="O2487" s="679">
        <f t="shared" ca="1" si="427"/>
        <v>0</v>
      </c>
      <c r="P2487" s="679">
        <f t="shared" ca="1" si="427"/>
        <v>0</v>
      </c>
      <c r="Q2487" s="679">
        <f t="shared" ca="1" si="427"/>
        <v>0</v>
      </c>
      <c r="R2487" s="679">
        <f t="shared" ca="1" si="427"/>
        <v>0</v>
      </c>
      <c r="S2487" s="679">
        <f t="shared" ca="1" si="427"/>
        <v>0</v>
      </c>
      <c r="T2487" s="679">
        <f t="shared" ca="1" si="427"/>
        <v>0</v>
      </c>
      <c r="U2487" s="679">
        <f t="shared" ca="1" si="427"/>
        <v>0</v>
      </c>
      <c r="V2487" s="679">
        <f t="shared" ca="1" si="427"/>
        <v>0</v>
      </c>
      <c r="W2487" s="679">
        <f t="shared" ca="1" si="426"/>
        <v>0</v>
      </c>
      <c r="X2487" s="679">
        <f t="shared" ca="1" si="427"/>
        <v>0</v>
      </c>
      <c r="Y2487" s="679">
        <f t="shared" ca="1" si="427"/>
        <v>0</v>
      </c>
      <c r="Z2487" s="679">
        <f t="shared" ca="1" si="427"/>
        <v>0</v>
      </c>
      <c r="AA2487" t="str">
        <f t="shared" si="421"/>
        <v>ASR_Financial_Report_SHP21Final</v>
      </c>
      <c r="AB2487" s="960">
        <f t="shared" si="422"/>
        <v>44658</v>
      </c>
      <c r="AC2487" t="str">
        <f t="shared" si="423"/>
        <v>Unaudited</v>
      </c>
    </row>
    <row r="2488" spans="1:29" x14ac:dyDescent="0.25">
      <c r="A2488" t="s">
        <v>420</v>
      </c>
      <c r="B2488" t="s">
        <v>1366</v>
      </c>
      <c r="C2488" t="s">
        <v>1367</v>
      </c>
      <c r="D2488">
        <v>1900</v>
      </c>
      <c r="E2488" s="960">
        <v>1</v>
      </c>
      <c r="F2488" t="s">
        <v>1012</v>
      </c>
      <c r="G2488" s="960" t="s">
        <v>1365</v>
      </c>
      <c r="H2488" t="s">
        <v>385</v>
      </c>
      <c r="I2488" s="965" t="s">
        <v>487</v>
      </c>
      <c r="J2488" s="965" t="s">
        <v>490</v>
      </c>
      <c r="K2488" s="965" t="s">
        <v>1000</v>
      </c>
      <c r="L2488" s="940" t="s">
        <v>896</v>
      </c>
      <c r="M2488" s="965" t="s">
        <v>897</v>
      </c>
      <c r="N2488" s="679">
        <f t="shared" ca="1" si="427"/>
        <v>0</v>
      </c>
      <c r="O2488" s="679">
        <f t="shared" ca="1" si="427"/>
        <v>0</v>
      </c>
      <c r="P2488" s="679">
        <f t="shared" ca="1" si="427"/>
        <v>0</v>
      </c>
      <c r="Q2488" s="679">
        <f t="shared" ca="1" si="427"/>
        <v>0</v>
      </c>
      <c r="R2488" s="679">
        <f t="shared" ca="1" si="427"/>
        <v>0</v>
      </c>
      <c r="S2488" s="679">
        <f t="shared" ca="1" si="427"/>
        <v>0</v>
      </c>
      <c r="T2488" s="679">
        <f t="shared" ca="1" si="427"/>
        <v>0</v>
      </c>
      <c r="U2488" s="679">
        <f t="shared" ca="1" si="427"/>
        <v>0</v>
      </c>
      <c r="V2488" s="679">
        <f t="shared" ca="1" si="427"/>
        <v>0</v>
      </c>
      <c r="W2488" s="679">
        <f t="shared" ca="1" si="426"/>
        <v>0</v>
      </c>
      <c r="X2488" s="679">
        <f t="shared" ca="1" si="427"/>
        <v>0</v>
      </c>
      <c r="Y2488" s="679">
        <f t="shared" ca="1" si="427"/>
        <v>0</v>
      </c>
      <c r="Z2488" s="679">
        <f t="shared" ca="1" si="427"/>
        <v>-77876.23000000199</v>
      </c>
      <c r="AA2488" t="str">
        <f t="shared" si="421"/>
        <v>ASR_Financial_Report_SHP21Final</v>
      </c>
      <c r="AB2488" s="960">
        <f t="shared" si="422"/>
        <v>44658</v>
      </c>
      <c r="AC2488" t="str">
        <f t="shared" si="423"/>
        <v>Unaudited</v>
      </c>
    </row>
    <row r="2489" spans="1:29" x14ac:dyDescent="0.25">
      <c r="A2489" t="s">
        <v>420</v>
      </c>
      <c r="B2489" t="s">
        <v>1366</v>
      </c>
      <c r="C2489" t="s">
        <v>1367</v>
      </c>
      <c r="D2489">
        <v>1900</v>
      </c>
      <c r="E2489" s="960">
        <v>1</v>
      </c>
      <c r="F2489" t="s">
        <v>1012</v>
      </c>
      <c r="G2489" s="960" t="s">
        <v>1365</v>
      </c>
      <c r="H2489" t="s">
        <v>385</v>
      </c>
      <c r="I2489" s="940" t="s">
        <v>487</v>
      </c>
      <c r="J2489" s="940" t="s">
        <v>13</v>
      </c>
      <c r="K2489" s="940" t="s">
        <v>492</v>
      </c>
      <c r="L2489" s="940" t="s">
        <v>94</v>
      </c>
      <c r="M2489" s="965" t="s">
        <v>146</v>
      </c>
      <c r="N2489" s="679">
        <f t="shared" ca="1" si="427"/>
        <v>0</v>
      </c>
      <c r="O2489" s="679">
        <f t="shared" ca="1" si="427"/>
        <v>0</v>
      </c>
      <c r="P2489" s="679">
        <f t="shared" ca="1" si="427"/>
        <v>0</v>
      </c>
      <c r="Q2489" s="679">
        <f t="shared" ca="1" si="427"/>
        <v>0</v>
      </c>
      <c r="R2489" s="679">
        <f t="shared" ca="1" si="427"/>
        <v>0</v>
      </c>
      <c r="S2489" s="679">
        <f t="shared" ca="1" si="427"/>
        <v>0</v>
      </c>
      <c r="T2489" s="679">
        <f t="shared" ca="1" si="427"/>
        <v>0</v>
      </c>
      <c r="U2489" s="679">
        <f t="shared" ca="1" si="427"/>
        <v>0</v>
      </c>
      <c r="V2489" s="679">
        <f t="shared" ca="1" si="427"/>
        <v>0</v>
      </c>
      <c r="W2489" s="679">
        <f t="shared" ca="1" si="426"/>
        <v>0</v>
      </c>
      <c r="X2489" s="679">
        <f t="shared" ca="1" si="427"/>
        <v>0</v>
      </c>
      <c r="Y2489" s="679">
        <f t="shared" ca="1" si="427"/>
        <v>0</v>
      </c>
      <c r="Z2489" s="679">
        <f t="shared" ca="1" si="427"/>
        <v>0</v>
      </c>
      <c r="AA2489" t="str">
        <f t="shared" si="421"/>
        <v>ASR_Financial_Report_SHP21Final</v>
      </c>
      <c r="AB2489" s="960">
        <f t="shared" si="422"/>
        <v>44658</v>
      </c>
      <c r="AC2489" t="str">
        <f t="shared" si="423"/>
        <v>Unaudited</v>
      </c>
    </row>
    <row r="2490" spans="1:29" x14ac:dyDescent="0.25">
      <c r="A2490" t="s">
        <v>420</v>
      </c>
      <c r="B2490" t="s">
        <v>1366</v>
      </c>
      <c r="C2490" t="s">
        <v>1367</v>
      </c>
      <c r="D2490">
        <v>1900</v>
      </c>
      <c r="E2490" s="960">
        <v>1</v>
      </c>
      <c r="F2490" t="s">
        <v>1012</v>
      </c>
      <c r="G2490" s="960" t="s">
        <v>1365</v>
      </c>
      <c r="H2490" t="s">
        <v>385</v>
      </c>
      <c r="I2490" s="940" t="s">
        <v>487</v>
      </c>
      <c r="J2490" s="940" t="s">
        <v>13</v>
      </c>
      <c r="K2490" s="940" t="s">
        <v>13</v>
      </c>
      <c r="L2490" s="940" t="s">
        <v>35</v>
      </c>
      <c r="M2490" s="965" t="s">
        <v>13</v>
      </c>
      <c r="N2490" s="679">
        <f t="shared" ca="1" si="427"/>
        <v>0</v>
      </c>
      <c r="O2490" s="679">
        <f t="shared" ca="1" si="427"/>
        <v>0</v>
      </c>
      <c r="P2490" s="679">
        <f t="shared" ca="1" si="427"/>
        <v>0</v>
      </c>
      <c r="Q2490" s="679">
        <f t="shared" ca="1" si="427"/>
        <v>0</v>
      </c>
      <c r="R2490" s="679">
        <f t="shared" ca="1" si="427"/>
        <v>0</v>
      </c>
      <c r="S2490" s="679">
        <f t="shared" ca="1" si="427"/>
        <v>0</v>
      </c>
      <c r="T2490" s="679">
        <f t="shared" ca="1" si="427"/>
        <v>0</v>
      </c>
      <c r="U2490" s="679">
        <f t="shared" ca="1" si="427"/>
        <v>0</v>
      </c>
      <c r="V2490" s="679">
        <f t="shared" ca="1" si="427"/>
        <v>0</v>
      </c>
      <c r="W2490" s="679">
        <f t="shared" ca="1" si="426"/>
        <v>0</v>
      </c>
      <c r="X2490" s="679">
        <f t="shared" ca="1" si="427"/>
        <v>0</v>
      </c>
      <c r="Y2490" s="679">
        <f t="shared" ca="1" si="427"/>
        <v>0</v>
      </c>
      <c r="Z2490" s="679">
        <f t="shared" ca="1" si="427"/>
        <v>44767.830850712482</v>
      </c>
      <c r="AA2490" t="str">
        <f t="shared" si="421"/>
        <v>ASR_Financial_Report_SHP21Final</v>
      </c>
      <c r="AB2490" s="960">
        <f t="shared" si="422"/>
        <v>44658</v>
      </c>
      <c r="AC2490" t="str">
        <f t="shared" si="423"/>
        <v>Unaudited</v>
      </c>
    </row>
    <row r="2491" spans="1:29" x14ac:dyDescent="0.25">
      <c r="A2491" t="s">
        <v>420</v>
      </c>
      <c r="B2491" t="s">
        <v>1366</v>
      </c>
      <c r="C2491" t="s">
        <v>1367</v>
      </c>
      <c r="D2491">
        <v>1900</v>
      </c>
      <c r="E2491" s="960">
        <v>1</v>
      </c>
      <c r="F2491" t="s">
        <v>1012</v>
      </c>
      <c r="G2491" s="960" t="s">
        <v>1365</v>
      </c>
      <c r="H2491" t="s">
        <v>385</v>
      </c>
      <c r="I2491" s="940" t="s">
        <v>488</v>
      </c>
      <c r="J2491" s="940" t="s">
        <v>444</v>
      </c>
      <c r="K2491" s="940" t="s">
        <v>0</v>
      </c>
      <c r="L2491" s="940">
        <v>2.1</v>
      </c>
      <c r="M2491" s="965" t="s">
        <v>147</v>
      </c>
      <c r="N2491" s="679">
        <f t="shared" ca="1" si="427"/>
        <v>0</v>
      </c>
      <c r="O2491" s="679">
        <f t="shared" ca="1" si="427"/>
        <v>0</v>
      </c>
      <c r="P2491" s="679">
        <f t="shared" ca="1" si="427"/>
        <v>0</v>
      </c>
      <c r="Q2491" s="679">
        <f t="shared" ca="1" si="427"/>
        <v>0</v>
      </c>
      <c r="R2491" s="679">
        <f t="shared" ca="1" si="427"/>
        <v>0</v>
      </c>
      <c r="S2491" s="679">
        <f t="shared" ca="1" si="427"/>
        <v>0</v>
      </c>
      <c r="T2491" s="679">
        <f t="shared" ca="1" si="427"/>
        <v>0</v>
      </c>
      <c r="U2491" s="679">
        <f t="shared" ca="1" si="427"/>
        <v>0</v>
      </c>
      <c r="V2491" s="679">
        <f t="shared" ca="1" si="427"/>
        <v>0</v>
      </c>
      <c r="W2491" s="679">
        <f t="shared" ca="1" si="426"/>
        <v>0</v>
      </c>
      <c r="X2491" s="679">
        <f t="shared" ca="1" si="427"/>
        <v>0</v>
      </c>
      <c r="Y2491" s="679">
        <f t="shared" ca="1" si="427"/>
        <v>0</v>
      </c>
      <c r="Z2491" s="679">
        <f t="shared" ca="1" si="427"/>
        <v>498442.41</v>
      </c>
      <c r="AA2491" t="str">
        <f t="shared" si="421"/>
        <v>ASR_Financial_Report_SHP21Final</v>
      </c>
      <c r="AB2491" s="960">
        <f t="shared" si="422"/>
        <v>44658</v>
      </c>
      <c r="AC2491" t="str">
        <f t="shared" si="423"/>
        <v>Unaudited</v>
      </c>
    </row>
    <row r="2492" spans="1:29" ht="30" x14ac:dyDescent="0.25">
      <c r="A2492" t="s">
        <v>420</v>
      </c>
      <c r="B2492" t="s">
        <v>1366</v>
      </c>
      <c r="C2492" t="s">
        <v>1367</v>
      </c>
      <c r="D2492">
        <v>1900</v>
      </c>
      <c r="E2492" s="960">
        <v>1</v>
      </c>
      <c r="F2492" t="s">
        <v>1012</v>
      </c>
      <c r="G2492" s="960" t="s">
        <v>1365</v>
      </c>
      <c r="H2492" t="s">
        <v>385</v>
      </c>
      <c r="I2492" s="940" t="s">
        <v>488</v>
      </c>
      <c r="J2492" s="940" t="s">
        <v>444</v>
      </c>
      <c r="K2492" s="940" t="s">
        <v>0</v>
      </c>
      <c r="L2492" s="940">
        <v>2.2000000000000002</v>
      </c>
      <c r="M2492" s="965" t="s">
        <v>148</v>
      </c>
      <c r="N2492" s="679">
        <f t="shared" ca="1" si="427"/>
        <v>0</v>
      </c>
      <c r="O2492" s="679">
        <f t="shared" ca="1" si="427"/>
        <v>0</v>
      </c>
      <c r="P2492" s="679">
        <f t="shared" ca="1" si="427"/>
        <v>0</v>
      </c>
      <c r="Q2492" s="679">
        <f t="shared" ca="1" si="427"/>
        <v>0</v>
      </c>
      <c r="R2492" s="679">
        <f t="shared" ca="1" si="427"/>
        <v>0</v>
      </c>
      <c r="S2492" s="679">
        <f t="shared" ca="1" si="427"/>
        <v>0</v>
      </c>
      <c r="T2492" s="679">
        <f t="shared" ca="1" si="427"/>
        <v>0</v>
      </c>
      <c r="U2492" s="679">
        <f t="shared" ca="1" si="427"/>
        <v>0</v>
      </c>
      <c r="V2492" s="679">
        <f t="shared" ca="1" si="427"/>
        <v>0</v>
      </c>
      <c r="W2492" s="679">
        <f t="shared" ca="1" si="426"/>
        <v>0</v>
      </c>
      <c r="X2492" s="679">
        <f t="shared" ca="1" si="427"/>
        <v>0</v>
      </c>
      <c r="Y2492" s="679">
        <f t="shared" ca="1" si="427"/>
        <v>0</v>
      </c>
      <c r="Z2492" s="679">
        <f t="shared" ca="1" si="427"/>
        <v>-2002622.3994971146</v>
      </c>
      <c r="AA2492" t="str">
        <f t="shared" si="421"/>
        <v>ASR_Financial_Report_SHP21Final</v>
      </c>
      <c r="AB2492" s="960">
        <f t="shared" si="422"/>
        <v>44658</v>
      </c>
      <c r="AC2492" t="str">
        <f t="shared" si="423"/>
        <v>Unaudited</v>
      </c>
    </row>
    <row r="2493" spans="1:29" x14ac:dyDescent="0.25">
      <c r="A2493" t="s">
        <v>420</v>
      </c>
      <c r="B2493" t="s">
        <v>1366</v>
      </c>
      <c r="C2493" t="s">
        <v>1367</v>
      </c>
      <c r="D2493">
        <v>1900</v>
      </c>
      <c r="E2493" s="960">
        <v>1</v>
      </c>
      <c r="F2493" t="s">
        <v>1012</v>
      </c>
      <c r="G2493" s="960" t="s">
        <v>1365</v>
      </c>
      <c r="H2493" t="s">
        <v>385</v>
      </c>
      <c r="I2493" s="940" t="s">
        <v>488</v>
      </c>
      <c r="J2493" s="940" t="s">
        <v>444</v>
      </c>
      <c r="K2493" s="940" t="s">
        <v>0</v>
      </c>
      <c r="L2493" s="940">
        <v>2.2999999999999998</v>
      </c>
      <c r="M2493" s="965" t="s">
        <v>149</v>
      </c>
      <c r="N2493" s="679">
        <f t="shared" ca="1" si="427"/>
        <v>0</v>
      </c>
      <c r="O2493" s="679">
        <f t="shared" ca="1" si="427"/>
        <v>0</v>
      </c>
      <c r="P2493" s="679">
        <f t="shared" ca="1" si="427"/>
        <v>0</v>
      </c>
      <c r="Q2493" s="679">
        <f t="shared" ca="1" si="427"/>
        <v>0</v>
      </c>
      <c r="R2493" s="679">
        <f t="shared" ca="1" si="427"/>
        <v>0</v>
      </c>
      <c r="S2493" s="679">
        <f t="shared" ca="1" si="427"/>
        <v>0</v>
      </c>
      <c r="T2493" s="679">
        <f t="shared" ca="1" si="427"/>
        <v>0</v>
      </c>
      <c r="U2493" s="679">
        <f t="shared" ca="1" si="427"/>
        <v>0</v>
      </c>
      <c r="V2493" s="679">
        <f t="shared" ca="1" si="427"/>
        <v>0</v>
      </c>
      <c r="W2493" s="679">
        <f t="shared" ca="1" si="426"/>
        <v>0</v>
      </c>
      <c r="X2493" s="679">
        <f t="shared" ca="1" si="427"/>
        <v>0</v>
      </c>
      <c r="Y2493" s="679">
        <f t="shared" ca="1" si="427"/>
        <v>0</v>
      </c>
      <c r="Z2493" s="679">
        <f t="shared" ca="1" si="427"/>
        <v>-147752.71000000002</v>
      </c>
      <c r="AA2493" t="str">
        <f t="shared" si="421"/>
        <v>ASR_Financial_Report_SHP21Final</v>
      </c>
      <c r="AB2493" s="960">
        <f t="shared" si="422"/>
        <v>44658</v>
      </c>
      <c r="AC2493" t="str">
        <f t="shared" si="423"/>
        <v>Unaudited</v>
      </c>
    </row>
    <row r="2494" spans="1:29" x14ac:dyDescent="0.25">
      <c r="A2494" t="s">
        <v>420</v>
      </c>
      <c r="B2494" t="s">
        <v>1366</v>
      </c>
      <c r="C2494" t="s">
        <v>1367</v>
      </c>
      <c r="D2494">
        <v>1900</v>
      </c>
      <c r="E2494" s="960">
        <v>1</v>
      </c>
      <c r="F2494" t="s">
        <v>1012</v>
      </c>
      <c r="G2494" s="960" t="s">
        <v>1365</v>
      </c>
      <c r="H2494" t="s">
        <v>385</v>
      </c>
      <c r="I2494" s="940" t="s">
        <v>488</v>
      </c>
      <c r="J2494" s="940" t="s">
        <v>444</v>
      </c>
      <c r="K2494" s="940" t="s">
        <v>0</v>
      </c>
      <c r="L2494" s="940">
        <v>2.4</v>
      </c>
      <c r="M2494" s="965" t="s">
        <v>150</v>
      </c>
      <c r="N2494" s="679">
        <f t="shared" ca="1" si="427"/>
        <v>0</v>
      </c>
      <c r="O2494" s="679">
        <f t="shared" ca="1" si="427"/>
        <v>0</v>
      </c>
      <c r="P2494" s="679">
        <f t="shared" ca="1" si="427"/>
        <v>0</v>
      </c>
      <c r="Q2494" s="679">
        <f t="shared" ca="1" si="427"/>
        <v>0</v>
      </c>
      <c r="R2494" s="679">
        <f t="shared" ca="1" si="427"/>
        <v>0</v>
      </c>
      <c r="S2494" s="679">
        <f t="shared" ca="1" si="427"/>
        <v>0</v>
      </c>
      <c r="T2494" s="679">
        <f t="shared" ca="1" si="427"/>
        <v>0</v>
      </c>
      <c r="U2494" s="679">
        <f t="shared" ca="1" si="427"/>
        <v>0</v>
      </c>
      <c r="V2494" s="679">
        <f t="shared" ca="1" si="427"/>
        <v>0</v>
      </c>
      <c r="W2494" s="679">
        <f t="shared" ca="1" si="426"/>
        <v>0</v>
      </c>
      <c r="X2494" s="679">
        <f t="shared" ca="1" si="427"/>
        <v>0</v>
      </c>
      <c r="Y2494" s="679">
        <f t="shared" ca="1" si="427"/>
        <v>0</v>
      </c>
      <c r="Z2494" s="679">
        <f t="shared" ca="1" si="427"/>
        <v>240333.40000000005</v>
      </c>
      <c r="AA2494" t="str">
        <f t="shared" si="421"/>
        <v>ASR_Financial_Report_SHP21Final</v>
      </c>
      <c r="AB2494" s="960">
        <f t="shared" si="422"/>
        <v>44658</v>
      </c>
      <c r="AC2494" t="str">
        <f t="shared" si="423"/>
        <v>Unaudited</v>
      </c>
    </row>
    <row r="2495" spans="1:29" ht="30" x14ac:dyDescent="0.25">
      <c r="A2495" t="s">
        <v>420</v>
      </c>
      <c r="B2495" t="s">
        <v>1366</v>
      </c>
      <c r="C2495" t="s">
        <v>1367</v>
      </c>
      <c r="D2495">
        <v>1900</v>
      </c>
      <c r="E2495" s="960">
        <v>1</v>
      </c>
      <c r="F2495" t="s">
        <v>1012</v>
      </c>
      <c r="G2495" s="960" t="s">
        <v>1365</v>
      </c>
      <c r="H2495" t="s">
        <v>385</v>
      </c>
      <c r="I2495" s="940" t="s">
        <v>488</v>
      </c>
      <c r="J2495" s="940" t="s">
        <v>444</v>
      </c>
      <c r="K2495" s="940" t="s">
        <v>0</v>
      </c>
      <c r="L2495" s="948">
        <v>2.5</v>
      </c>
      <c r="M2495" s="963" t="s">
        <v>151</v>
      </c>
      <c r="N2495" s="679">
        <f t="shared" ca="1" si="427"/>
        <v>0</v>
      </c>
      <c r="O2495" s="679">
        <f t="shared" ca="1" si="427"/>
        <v>0</v>
      </c>
      <c r="P2495" s="679">
        <f t="shared" ca="1" si="427"/>
        <v>0</v>
      </c>
      <c r="Q2495" s="679">
        <f t="shared" ca="1" si="427"/>
        <v>0</v>
      </c>
      <c r="R2495" s="679">
        <f t="shared" ca="1" si="427"/>
        <v>0</v>
      </c>
      <c r="S2495" s="679">
        <f t="shared" ca="1" si="427"/>
        <v>0</v>
      </c>
      <c r="T2495" s="679">
        <f t="shared" ca="1" si="427"/>
        <v>0</v>
      </c>
      <c r="U2495" s="679">
        <f t="shared" ca="1" si="427"/>
        <v>0</v>
      </c>
      <c r="V2495" s="679">
        <f t="shared" ca="1" si="427"/>
        <v>0</v>
      </c>
      <c r="W2495" s="679">
        <f t="shared" ca="1" si="426"/>
        <v>0</v>
      </c>
      <c r="X2495" s="679">
        <f t="shared" ca="1" si="427"/>
        <v>0</v>
      </c>
      <c r="Y2495" s="679">
        <f t="shared" ca="1" si="427"/>
        <v>0</v>
      </c>
      <c r="Z2495" s="679">
        <f t="shared" ca="1" si="427"/>
        <v>-551916.58140756015</v>
      </c>
      <c r="AA2495" t="str">
        <f t="shared" si="421"/>
        <v>ASR_Financial_Report_SHP21Final</v>
      </c>
      <c r="AB2495" s="960">
        <f t="shared" si="422"/>
        <v>44658</v>
      </c>
      <c r="AC2495" t="str">
        <f t="shared" si="423"/>
        <v>Unaudited</v>
      </c>
    </row>
    <row r="2496" spans="1:29" x14ac:dyDescent="0.25">
      <c r="A2496" t="s">
        <v>420</v>
      </c>
      <c r="B2496" t="s">
        <v>1366</v>
      </c>
      <c r="C2496" t="s">
        <v>1367</v>
      </c>
      <c r="D2496">
        <v>1900</v>
      </c>
      <c r="E2496" s="960">
        <v>1</v>
      </c>
      <c r="F2496" t="s">
        <v>1012</v>
      </c>
      <c r="G2496" s="960" t="s">
        <v>1365</v>
      </c>
      <c r="H2496" t="s">
        <v>385</v>
      </c>
      <c r="I2496" s="965" t="s">
        <v>488</v>
      </c>
      <c r="J2496" s="965" t="s">
        <v>444</v>
      </c>
      <c r="K2496" s="965" t="s">
        <v>0</v>
      </c>
      <c r="L2496" s="940" t="s">
        <v>96</v>
      </c>
      <c r="M2496" s="965" t="s">
        <v>7</v>
      </c>
      <c r="N2496" s="679">
        <f t="shared" ca="1" si="427"/>
        <v>0</v>
      </c>
      <c r="O2496" s="679">
        <f t="shared" ca="1" si="427"/>
        <v>0</v>
      </c>
      <c r="P2496" s="679">
        <f t="shared" ca="1" si="427"/>
        <v>0</v>
      </c>
      <c r="Q2496" s="679">
        <f t="shared" ca="1" si="427"/>
        <v>0</v>
      </c>
      <c r="R2496" s="679">
        <f t="shared" ca="1" si="427"/>
        <v>0</v>
      </c>
      <c r="S2496" s="679">
        <f t="shared" ca="1" si="427"/>
        <v>0</v>
      </c>
      <c r="T2496" s="679">
        <f t="shared" ca="1" si="427"/>
        <v>0</v>
      </c>
      <c r="U2496" s="679">
        <f t="shared" ca="1" si="427"/>
        <v>0</v>
      </c>
      <c r="V2496" s="679">
        <f t="shared" ca="1" si="427"/>
        <v>0</v>
      </c>
      <c r="W2496" s="679">
        <f t="shared" ca="1" si="426"/>
        <v>0</v>
      </c>
      <c r="X2496" s="679">
        <f t="shared" ca="1" si="427"/>
        <v>0</v>
      </c>
      <c r="Y2496" s="679">
        <f t="shared" ca="1" si="427"/>
        <v>0</v>
      </c>
      <c r="Z2496" s="679">
        <f t="shared" ca="1" si="427"/>
        <v>0</v>
      </c>
      <c r="AA2496" t="str">
        <f t="shared" si="421"/>
        <v>ASR_Financial_Report_SHP21Final</v>
      </c>
      <c r="AB2496" s="960">
        <f t="shared" si="422"/>
        <v>44658</v>
      </c>
      <c r="AC2496" t="str">
        <f t="shared" si="423"/>
        <v>Unaudited</v>
      </c>
    </row>
    <row r="2497" spans="1:29" x14ac:dyDescent="0.25">
      <c r="A2497" t="s">
        <v>420</v>
      </c>
      <c r="B2497" t="s">
        <v>1366</v>
      </c>
      <c r="C2497" t="s">
        <v>1367</v>
      </c>
      <c r="D2497">
        <v>1900</v>
      </c>
      <c r="E2497" s="960">
        <v>1</v>
      </c>
      <c r="F2497" t="s">
        <v>1012</v>
      </c>
      <c r="G2497" s="960" t="s">
        <v>1365</v>
      </c>
      <c r="H2497" t="s">
        <v>385</v>
      </c>
      <c r="I2497" s="940" t="s">
        <v>488</v>
      </c>
      <c r="J2497" s="940" t="s">
        <v>444</v>
      </c>
      <c r="K2497" s="940" t="s">
        <v>0</v>
      </c>
      <c r="L2497" s="940" t="s">
        <v>152</v>
      </c>
      <c r="M2497" s="965" t="s">
        <v>451</v>
      </c>
      <c r="N2497" s="679">
        <f t="shared" ca="1" si="427"/>
        <v>0</v>
      </c>
      <c r="O2497" s="679">
        <f t="shared" ca="1" si="427"/>
        <v>0</v>
      </c>
      <c r="P2497" s="679">
        <f t="shared" ca="1" si="427"/>
        <v>0</v>
      </c>
      <c r="Q2497" s="679">
        <f t="shared" ca="1" si="427"/>
        <v>0</v>
      </c>
      <c r="R2497" s="679">
        <f t="shared" ca="1" si="427"/>
        <v>0</v>
      </c>
      <c r="S2497" s="679">
        <f t="shared" ca="1" si="427"/>
        <v>0</v>
      </c>
      <c r="T2497" s="679">
        <f t="shared" ca="1" si="427"/>
        <v>0</v>
      </c>
      <c r="U2497" s="679">
        <f t="shared" ca="1" si="427"/>
        <v>0</v>
      </c>
      <c r="V2497" s="679">
        <f t="shared" ca="1" si="427"/>
        <v>0</v>
      </c>
      <c r="W2497" s="679">
        <f t="shared" ca="1" si="426"/>
        <v>0</v>
      </c>
      <c r="X2497" s="679">
        <f t="shared" ca="1" si="427"/>
        <v>0</v>
      </c>
      <c r="Y2497" s="679">
        <f t="shared" ca="1" si="427"/>
        <v>0</v>
      </c>
      <c r="Z2497" s="679">
        <f t="shared" ca="1" si="427"/>
        <v>0</v>
      </c>
      <c r="AA2497" t="str">
        <f t="shared" si="421"/>
        <v>ASR_Financial_Report_SHP21Final</v>
      </c>
      <c r="AB2497" s="960">
        <f t="shared" si="422"/>
        <v>44658</v>
      </c>
      <c r="AC2497" t="str">
        <f t="shared" si="423"/>
        <v>Unaudited</v>
      </c>
    </row>
    <row r="2498" spans="1:29" x14ac:dyDescent="0.25">
      <c r="A2498" t="s">
        <v>420</v>
      </c>
      <c r="B2498" t="s">
        <v>1366</v>
      </c>
      <c r="C2498" t="s">
        <v>1367</v>
      </c>
      <c r="D2498">
        <v>1900</v>
      </c>
      <c r="E2498" s="960">
        <v>1</v>
      </c>
      <c r="F2498" t="s">
        <v>1012</v>
      </c>
      <c r="G2498" s="960" t="s">
        <v>1365</v>
      </c>
      <c r="H2498" t="s">
        <v>385</v>
      </c>
      <c r="I2498" s="940" t="s">
        <v>488</v>
      </c>
      <c r="J2498" s="940" t="s">
        <v>444</v>
      </c>
      <c r="K2498" s="940" t="s">
        <v>0</v>
      </c>
      <c r="L2498" s="940" t="s">
        <v>898</v>
      </c>
      <c r="M2498" s="965" t="s">
        <v>24</v>
      </c>
      <c r="N2498" s="679">
        <f t="shared" ca="1" si="427"/>
        <v>0</v>
      </c>
      <c r="O2498" s="679">
        <f t="shared" ca="1" si="427"/>
        <v>0</v>
      </c>
      <c r="P2498" s="679">
        <f t="shared" ca="1" si="427"/>
        <v>0</v>
      </c>
      <c r="Q2498" s="679">
        <f t="shared" ca="1" si="427"/>
        <v>0</v>
      </c>
      <c r="R2498" s="679">
        <f t="shared" ca="1" si="427"/>
        <v>0</v>
      </c>
      <c r="S2498" s="679">
        <f t="shared" ca="1" si="427"/>
        <v>0</v>
      </c>
      <c r="T2498" s="679">
        <f t="shared" ca="1" si="427"/>
        <v>0</v>
      </c>
      <c r="U2498" s="679">
        <f t="shared" ca="1" si="427"/>
        <v>0</v>
      </c>
      <c r="V2498" s="679">
        <f t="shared" ca="1" si="427"/>
        <v>0</v>
      </c>
      <c r="W2498" s="679">
        <f t="shared" ca="1" si="426"/>
        <v>0</v>
      </c>
      <c r="X2498" s="679">
        <f t="shared" ca="1" si="427"/>
        <v>0</v>
      </c>
      <c r="Y2498" s="679">
        <f t="shared" ca="1" si="427"/>
        <v>0</v>
      </c>
      <c r="Z2498" s="679">
        <f t="shared" ca="1" si="427"/>
        <v>-1</v>
      </c>
      <c r="AA2498" t="str">
        <f t="shared" ref="AA2498:AA2561" si="428">file_name</f>
        <v>ASR_Financial_Report_SHP21Final</v>
      </c>
      <c r="AB2498" s="960">
        <f t="shared" ref="AB2498:AB2561" si="429">file_date</f>
        <v>44658</v>
      </c>
      <c r="AC2498" t="str">
        <f t="shared" ref="AC2498:AC2561" si="430">status</f>
        <v>Unaudited</v>
      </c>
    </row>
    <row r="2499" spans="1:29" x14ac:dyDescent="0.25">
      <c r="A2499" t="s">
        <v>420</v>
      </c>
      <c r="B2499" t="s">
        <v>1366</v>
      </c>
      <c r="C2499" t="s">
        <v>1367</v>
      </c>
      <c r="D2499">
        <v>1900</v>
      </c>
      <c r="E2499" s="960">
        <v>1</v>
      </c>
      <c r="F2499" t="s">
        <v>1012</v>
      </c>
      <c r="G2499" s="960" t="s">
        <v>1365</v>
      </c>
      <c r="H2499" t="s">
        <v>385</v>
      </c>
      <c r="I2499" s="940" t="s">
        <v>488</v>
      </c>
      <c r="J2499" s="940" t="s">
        <v>444</v>
      </c>
      <c r="K2499" s="940" t="s">
        <v>53</v>
      </c>
      <c r="L2499" s="940">
        <v>3.1</v>
      </c>
      <c r="M2499" s="965" t="s">
        <v>33</v>
      </c>
      <c r="N2499" s="679">
        <f t="shared" ca="1" si="427"/>
        <v>0</v>
      </c>
      <c r="O2499" s="679">
        <f t="shared" ca="1" si="427"/>
        <v>0</v>
      </c>
      <c r="P2499" s="679">
        <f t="shared" ca="1" si="427"/>
        <v>0</v>
      </c>
      <c r="Q2499" s="679">
        <f t="shared" ca="1" si="427"/>
        <v>0</v>
      </c>
      <c r="R2499" s="679">
        <f t="shared" ca="1" si="427"/>
        <v>0</v>
      </c>
      <c r="S2499" s="679">
        <f t="shared" ca="1" si="427"/>
        <v>0</v>
      </c>
      <c r="T2499" s="679">
        <f t="shared" ca="1" si="427"/>
        <v>0</v>
      </c>
      <c r="U2499" s="679">
        <f t="shared" ca="1" si="427"/>
        <v>0</v>
      </c>
      <c r="V2499" s="679">
        <f t="shared" ca="1" si="427"/>
        <v>0</v>
      </c>
      <c r="W2499" s="679">
        <f t="shared" ca="1" si="426"/>
        <v>0</v>
      </c>
      <c r="X2499" s="679">
        <f t="shared" ca="1" si="427"/>
        <v>0</v>
      </c>
      <c r="Y2499" s="679">
        <f t="shared" ca="1" si="427"/>
        <v>0</v>
      </c>
      <c r="Z2499" s="679">
        <f t="shared" ca="1" si="427"/>
        <v>755890.14999999898</v>
      </c>
      <c r="AA2499" t="str">
        <f t="shared" si="428"/>
        <v>ASR_Financial_Report_SHP21Final</v>
      </c>
      <c r="AB2499" s="960">
        <f t="shared" si="429"/>
        <v>44658</v>
      </c>
      <c r="AC2499" t="str">
        <f t="shared" si="430"/>
        <v>Unaudited</v>
      </c>
    </row>
    <row r="2500" spans="1:29" x14ac:dyDescent="0.25">
      <c r="A2500" t="s">
        <v>420</v>
      </c>
      <c r="B2500" t="s">
        <v>1366</v>
      </c>
      <c r="C2500" t="s">
        <v>1367</v>
      </c>
      <c r="D2500">
        <v>1900</v>
      </c>
      <c r="E2500" s="960">
        <v>1</v>
      </c>
      <c r="F2500" t="s">
        <v>1012</v>
      </c>
      <c r="G2500" s="960" t="s">
        <v>1365</v>
      </c>
      <c r="H2500" t="s">
        <v>385</v>
      </c>
      <c r="I2500" s="940" t="s">
        <v>488</v>
      </c>
      <c r="J2500" s="940" t="s">
        <v>444</v>
      </c>
      <c r="K2500" s="940" t="s">
        <v>53</v>
      </c>
      <c r="L2500" s="940">
        <v>3.2</v>
      </c>
      <c r="M2500" s="965" t="s">
        <v>34</v>
      </c>
      <c r="N2500" s="679">
        <f t="shared" ca="1" si="427"/>
        <v>0</v>
      </c>
      <c r="O2500" s="679">
        <f t="shared" ca="1" si="427"/>
        <v>0</v>
      </c>
      <c r="P2500" s="679">
        <f t="shared" ca="1" si="427"/>
        <v>0</v>
      </c>
      <c r="Q2500" s="679">
        <f t="shared" ref="O2500:Z2523" ca="1" si="431">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679">
        <f t="shared" ca="1" si="431"/>
        <v>0</v>
      </c>
      <c r="S2500" s="679">
        <f t="shared" ca="1" si="431"/>
        <v>0</v>
      </c>
      <c r="T2500" s="679">
        <f t="shared" ca="1" si="431"/>
        <v>0</v>
      </c>
      <c r="U2500" s="679">
        <f t="shared" ca="1" si="431"/>
        <v>0</v>
      </c>
      <c r="V2500" s="679">
        <f t="shared" ca="1" si="431"/>
        <v>0</v>
      </c>
      <c r="W2500" s="679">
        <f t="shared" ca="1" si="426"/>
        <v>0</v>
      </c>
      <c r="X2500" s="679">
        <f t="shared" ca="1" si="431"/>
        <v>0</v>
      </c>
      <c r="Y2500" s="679">
        <f t="shared" ca="1" si="431"/>
        <v>0</v>
      </c>
      <c r="Z2500" s="679">
        <f t="shared" ca="1" si="431"/>
        <v>24544.36</v>
      </c>
      <c r="AA2500" t="str">
        <f t="shared" si="428"/>
        <v>ASR_Financial_Report_SHP21Final</v>
      </c>
      <c r="AB2500" s="960">
        <f t="shared" si="429"/>
        <v>44658</v>
      </c>
      <c r="AC2500" t="str">
        <f t="shared" si="430"/>
        <v>Unaudited</v>
      </c>
    </row>
    <row r="2501" spans="1:29" x14ac:dyDescent="0.25">
      <c r="A2501" t="s">
        <v>420</v>
      </c>
      <c r="B2501" t="s">
        <v>1366</v>
      </c>
      <c r="C2501" t="s">
        <v>1367</v>
      </c>
      <c r="D2501">
        <v>1900</v>
      </c>
      <c r="E2501" s="960">
        <v>1</v>
      </c>
      <c r="F2501" t="s">
        <v>1012</v>
      </c>
      <c r="G2501" s="960" t="s">
        <v>1365</v>
      </c>
      <c r="H2501" t="s">
        <v>385</v>
      </c>
      <c r="I2501" s="940" t="s">
        <v>488</v>
      </c>
      <c r="J2501" s="940" t="s">
        <v>444</v>
      </c>
      <c r="K2501" s="940" t="s">
        <v>53</v>
      </c>
      <c r="L2501" s="940">
        <v>3.3</v>
      </c>
      <c r="M2501" s="965" t="s">
        <v>54</v>
      </c>
      <c r="N2501" s="679">
        <f t="shared" ref="N2501:N2564" ca="1" si="432">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679">
        <f t="shared" ca="1" si="431"/>
        <v>0</v>
      </c>
      <c r="P2501" s="679">
        <f t="shared" ca="1" si="431"/>
        <v>0</v>
      </c>
      <c r="Q2501" s="679">
        <f t="shared" ca="1" si="431"/>
        <v>0</v>
      </c>
      <c r="R2501" s="679">
        <f t="shared" ca="1" si="431"/>
        <v>0</v>
      </c>
      <c r="S2501" s="679">
        <f t="shared" ca="1" si="431"/>
        <v>0</v>
      </c>
      <c r="T2501" s="679">
        <f t="shared" ca="1" si="431"/>
        <v>0</v>
      </c>
      <c r="U2501" s="679">
        <f t="shared" ca="1" si="431"/>
        <v>0</v>
      </c>
      <c r="V2501" s="679">
        <f t="shared" ca="1" si="431"/>
        <v>0</v>
      </c>
      <c r="W2501" s="679">
        <f t="shared" ca="1" si="426"/>
        <v>0</v>
      </c>
      <c r="X2501" s="679">
        <f t="shared" ca="1" si="431"/>
        <v>0</v>
      </c>
      <c r="Y2501" s="679">
        <f t="shared" ca="1" si="431"/>
        <v>0</v>
      </c>
      <c r="Z2501" s="679">
        <f t="shared" ca="1" si="431"/>
        <v>88817.869999999908</v>
      </c>
      <c r="AA2501" t="str">
        <f t="shared" si="428"/>
        <v>ASR_Financial_Report_SHP21Final</v>
      </c>
      <c r="AB2501" s="960">
        <f t="shared" si="429"/>
        <v>44658</v>
      </c>
      <c r="AC2501" t="str">
        <f t="shared" si="430"/>
        <v>Unaudited</v>
      </c>
    </row>
    <row r="2502" spans="1:29" x14ac:dyDescent="0.25">
      <c r="A2502" t="s">
        <v>420</v>
      </c>
      <c r="B2502" t="s">
        <v>1366</v>
      </c>
      <c r="C2502" t="s">
        <v>1367</v>
      </c>
      <c r="D2502">
        <v>1900</v>
      </c>
      <c r="E2502" s="960">
        <v>1</v>
      </c>
      <c r="F2502" t="s">
        <v>1012</v>
      </c>
      <c r="G2502" s="960" t="s">
        <v>1365</v>
      </c>
      <c r="H2502" t="s">
        <v>385</v>
      </c>
      <c r="I2502" s="940" t="s">
        <v>488</v>
      </c>
      <c r="J2502" s="940" t="s">
        <v>444</v>
      </c>
      <c r="K2502" s="940" t="s">
        <v>53</v>
      </c>
      <c r="L2502" s="940" t="s">
        <v>44</v>
      </c>
      <c r="M2502" s="965" t="s">
        <v>153</v>
      </c>
      <c r="N2502" s="679">
        <f t="shared" ca="1" si="432"/>
        <v>0</v>
      </c>
      <c r="O2502" s="679">
        <f t="shared" ca="1" si="431"/>
        <v>0</v>
      </c>
      <c r="P2502" s="679">
        <f t="shared" ca="1" si="431"/>
        <v>0</v>
      </c>
      <c r="Q2502" s="679">
        <f t="shared" ca="1" si="431"/>
        <v>0</v>
      </c>
      <c r="R2502" s="679">
        <f t="shared" ca="1" si="431"/>
        <v>0</v>
      </c>
      <c r="S2502" s="679">
        <f t="shared" ca="1" si="431"/>
        <v>0</v>
      </c>
      <c r="T2502" s="679">
        <f t="shared" ca="1" si="431"/>
        <v>0</v>
      </c>
      <c r="U2502" s="679">
        <f t="shared" ca="1" si="431"/>
        <v>0</v>
      </c>
      <c r="V2502" s="679">
        <f t="shared" ca="1" si="431"/>
        <v>0</v>
      </c>
      <c r="W2502" s="679">
        <f t="shared" ca="1" si="426"/>
        <v>0</v>
      </c>
      <c r="X2502" s="679">
        <f t="shared" ca="1" si="431"/>
        <v>0</v>
      </c>
      <c r="Y2502" s="679">
        <f t="shared" ca="1" si="431"/>
        <v>0</v>
      </c>
      <c r="Z2502" s="679">
        <f t="shared" ca="1" si="431"/>
        <v>0</v>
      </c>
      <c r="AA2502" t="str">
        <f t="shared" si="428"/>
        <v>ASR_Financial_Report_SHP21Final</v>
      </c>
      <c r="AB2502" s="960">
        <f t="shared" si="429"/>
        <v>44658</v>
      </c>
      <c r="AC2502" t="str">
        <f t="shared" si="430"/>
        <v>Unaudited</v>
      </c>
    </row>
    <row r="2503" spans="1:29" x14ac:dyDescent="0.25">
      <c r="A2503" t="s">
        <v>420</v>
      </c>
      <c r="B2503" t="s">
        <v>1366</v>
      </c>
      <c r="C2503" t="s">
        <v>1367</v>
      </c>
      <c r="D2503">
        <v>1900</v>
      </c>
      <c r="E2503" s="960">
        <v>1</v>
      </c>
      <c r="F2503" t="s">
        <v>1012</v>
      </c>
      <c r="G2503" s="960" t="s">
        <v>1365</v>
      </c>
      <c r="H2503" t="s">
        <v>385</v>
      </c>
      <c r="I2503" s="940" t="s">
        <v>488</v>
      </c>
      <c r="J2503" s="940" t="s">
        <v>444</v>
      </c>
      <c r="K2503" s="940" t="s">
        <v>53</v>
      </c>
      <c r="L2503" s="948" t="s">
        <v>41</v>
      </c>
      <c r="M2503" s="963" t="s">
        <v>52</v>
      </c>
      <c r="N2503" s="679">
        <f t="shared" ca="1" si="432"/>
        <v>0</v>
      </c>
      <c r="O2503" s="679">
        <f t="shared" ca="1" si="431"/>
        <v>0</v>
      </c>
      <c r="P2503" s="679">
        <f t="shared" ca="1" si="431"/>
        <v>0</v>
      </c>
      <c r="Q2503" s="679">
        <f t="shared" ca="1" si="431"/>
        <v>0</v>
      </c>
      <c r="R2503" s="679">
        <f t="shared" ca="1" si="431"/>
        <v>0</v>
      </c>
      <c r="S2503" s="679">
        <f t="shared" ca="1" si="431"/>
        <v>0</v>
      </c>
      <c r="T2503" s="679">
        <f t="shared" ca="1" si="431"/>
        <v>0</v>
      </c>
      <c r="U2503" s="679">
        <f t="shared" ca="1" si="431"/>
        <v>0</v>
      </c>
      <c r="V2503" s="679">
        <f t="shared" ca="1" si="431"/>
        <v>0</v>
      </c>
      <c r="W2503" s="679">
        <f t="shared" ca="1" si="426"/>
        <v>0</v>
      </c>
      <c r="X2503" s="679">
        <f t="shared" ca="1" si="431"/>
        <v>0</v>
      </c>
      <c r="Y2503" s="679">
        <f t="shared" ca="1" si="431"/>
        <v>0</v>
      </c>
      <c r="Z2503" s="679">
        <f t="shared" ca="1" si="431"/>
        <v>0</v>
      </c>
      <c r="AA2503" t="str">
        <f t="shared" si="428"/>
        <v>ASR_Financial_Report_SHP21Final</v>
      </c>
      <c r="AB2503" s="960">
        <f t="shared" si="429"/>
        <v>44658</v>
      </c>
      <c r="AC2503" t="str">
        <f t="shared" si="430"/>
        <v>Unaudited</v>
      </c>
    </row>
    <row r="2504" spans="1:29" x14ac:dyDescent="0.25">
      <c r="A2504" t="s">
        <v>420</v>
      </c>
      <c r="B2504" t="s">
        <v>1366</v>
      </c>
      <c r="C2504" t="s">
        <v>1367</v>
      </c>
      <c r="D2504">
        <v>1900</v>
      </c>
      <c r="E2504" s="960">
        <v>1</v>
      </c>
      <c r="F2504" t="s">
        <v>1012</v>
      </c>
      <c r="G2504" s="960" t="s">
        <v>1365</v>
      </c>
      <c r="H2504" t="s">
        <v>385</v>
      </c>
      <c r="I2504" s="940" t="s">
        <v>488</v>
      </c>
      <c r="J2504" s="940" t="s">
        <v>444</v>
      </c>
      <c r="K2504" s="940" t="s">
        <v>53</v>
      </c>
      <c r="L2504" s="940" t="s">
        <v>42</v>
      </c>
      <c r="M2504" s="965" t="s">
        <v>154</v>
      </c>
      <c r="N2504" s="679">
        <f t="shared" ca="1" si="432"/>
        <v>0</v>
      </c>
      <c r="O2504" s="679">
        <f t="shared" ca="1" si="431"/>
        <v>0</v>
      </c>
      <c r="P2504" s="679">
        <f t="shared" ca="1" si="431"/>
        <v>0</v>
      </c>
      <c r="Q2504" s="679">
        <f t="shared" ca="1" si="431"/>
        <v>0</v>
      </c>
      <c r="R2504" s="679">
        <f t="shared" ca="1" si="431"/>
        <v>0</v>
      </c>
      <c r="S2504" s="679">
        <f t="shared" ca="1" si="431"/>
        <v>0</v>
      </c>
      <c r="T2504" s="679">
        <f t="shared" ca="1" si="431"/>
        <v>0</v>
      </c>
      <c r="U2504" s="679">
        <f t="shared" ca="1" si="431"/>
        <v>0</v>
      </c>
      <c r="V2504" s="679">
        <f t="shared" ca="1" si="431"/>
        <v>0</v>
      </c>
      <c r="W2504" s="679">
        <f t="shared" ca="1" si="426"/>
        <v>0</v>
      </c>
      <c r="X2504" s="679">
        <f t="shared" ca="1" si="431"/>
        <v>0</v>
      </c>
      <c r="Y2504" s="679">
        <f t="shared" ca="1" si="431"/>
        <v>0</v>
      </c>
      <c r="Z2504" s="679">
        <f t="shared" ca="1" si="431"/>
        <v>-1318848.3380096776</v>
      </c>
      <c r="AA2504" t="str">
        <f t="shared" si="428"/>
        <v>ASR_Financial_Report_SHP21Final</v>
      </c>
      <c r="AB2504" s="960">
        <f t="shared" si="429"/>
        <v>44658</v>
      </c>
      <c r="AC2504" t="str">
        <f t="shared" si="430"/>
        <v>Unaudited</v>
      </c>
    </row>
    <row r="2505" spans="1:29" x14ac:dyDescent="0.25">
      <c r="A2505" t="s">
        <v>420</v>
      </c>
      <c r="B2505" t="s">
        <v>1366</v>
      </c>
      <c r="C2505" t="s">
        <v>1367</v>
      </c>
      <c r="D2505">
        <v>1900</v>
      </c>
      <c r="E2505" s="960">
        <v>1</v>
      </c>
      <c r="F2505" t="s">
        <v>1012</v>
      </c>
      <c r="G2505" s="960" t="s">
        <v>1365</v>
      </c>
      <c r="H2505" t="s">
        <v>385</v>
      </c>
      <c r="I2505" s="940" t="s">
        <v>488</v>
      </c>
      <c r="J2505" s="940" t="s">
        <v>444</v>
      </c>
      <c r="K2505" s="940" t="s">
        <v>53</v>
      </c>
      <c r="L2505" s="940" t="s">
        <v>43</v>
      </c>
      <c r="M2505" s="965" t="s">
        <v>462</v>
      </c>
      <c r="N2505" s="679">
        <f t="shared" ca="1" si="432"/>
        <v>0</v>
      </c>
      <c r="O2505" s="679">
        <f t="shared" ca="1" si="431"/>
        <v>0</v>
      </c>
      <c r="P2505" s="679">
        <f t="shared" ca="1" si="431"/>
        <v>0</v>
      </c>
      <c r="Q2505" s="679">
        <f t="shared" ca="1" si="431"/>
        <v>0</v>
      </c>
      <c r="R2505" s="679">
        <f t="shared" ca="1" si="431"/>
        <v>0</v>
      </c>
      <c r="S2505" s="679">
        <f t="shared" ca="1" si="431"/>
        <v>0</v>
      </c>
      <c r="T2505" s="679">
        <f t="shared" ca="1" si="431"/>
        <v>0</v>
      </c>
      <c r="U2505" s="679">
        <f t="shared" ca="1" si="431"/>
        <v>0</v>
      </c>
      <c r="V2505" s="679">
        <f t="shared" ca="1" si="431"/>
        <v>0</v>
      </c>
      <c r="W2505" s="679">
        <f t="shared" ca="1" si="426"/>
        <v>0</v>
      </c>
      <c r="X2505" s="679">
        <f t="shared" ca="1" si="431"/>
        <v>0</v>
      </c>
      <c r="Y2505" s="679">
        <f t="shared" ca="1" si="431"/>
        <v>0</v>
      </c>
      <c r="Z2505" s="679">
        <f t="shared" ca="1" si="431"/>
        <v>0</v>
      </c>
      <c r="AA2505" t="str">
        <f t="shared" si="428"/>
        <v>ASR_Financial_Report_SHP21Final</v>
      </c>
      <c r="AB2505" s="960">
        <f t="shared" si="429"/>
        <v>44658</v>
      </c>
      <c r="AC2505" t="str">
        <f t="shared" si="430"/>
        <v>Unaudited</v>
      </c>
    </row>
    <row r="2506" spans="1:29" x14ac:dyDescent="0.25">
      <c r="A2506" t="s">
        <v>420</v>
      </c>
      <c r="B2506" t="s">
        <v>1366</v>
      </c>
      <c r="C2506" t="s">
        <v>1367</v>
      </c>
      <c r="D2506">
        <v>1900</v>
      </c>
      <c r="E2506" s="960">
        <v>1</v>
      </c>
      <c r="F2506" t="s">
        <v>1012</v>
      </c>
      <c r="G2506" s="960" t="s">
        <v>1365</v>
      </c>
      <c r="H2506" t="s">
        <v>385</v>
      </c>
      <c r="I2506" s="940" t="s">
        <v>488</v>
      </c>
      <c r="J2506" s="940" t="s">
        <v>444</v>
      </c>
      <c r="K2506" s="940" t="s">
        <v>901</v>
      </c>
      <c r="L2506" s="940" t="s">
        <v>902</v>
      </c>
      <c r="M2506" s="965" t="s">
        <v>901</v>
      </c>
      <c r="N2506" s="679">
        <f t="shared" ca="1" si="432"/>
        <v>0</v>
      </c>
      <c r="O2506" s="679">
        <f t="shared" ca="1" si="431"/>
        <v>0</v>
      </c>
      <c r="P2506" s="679">
        <f t="shared" ca="1" si="431"/>
        <v>0</v>
      </c>
      <c r="Q2506" s="679">
        <f t="shared" ca="1" si="431"/>
        <v>0</v>
      </c>
      <c r="R2506" s="679">
        <f t="shared" ca="1" si="431"/>
        <v>0</v>
      </c>
      <c r="S2506" s="679">
        <f t="shared" ca="1" si="431"/>
        <v>0</v>
      </c>
      <c r="T2506" s="679">
        <f t="shared" ca="1" si="431"/>
        <v>0</v>
      </c>
      <c r="U2506" s="679">
        <f t="shared" ca="1" si="431"/>
        <v>0</v>
      </c>
      <c r="V2506" s="679">
        <f t="shared" ca="1" si="431"/>
        <v>0</v>
      </c>
      <c r="W2506" s="679">
        <f t="shared" ca="1" si="426"/>
        <v>0</v>
      </c>
      <c r="X2506" s="679">
        <f t="shared" ca="1" si="431"/>
        <v>0</v>
      </c>
      <c r="Y2506" s="679">
        <f t="shared" ca="1" si="431"/>
        <v>0</v>
      </c>
      <c r="Z2506" s="679">
        <f t="shared" ca="1" si="431"/>
        <v>74079.190000000017</v>
      </c>
      <c r="AA2506" t="str">
        <f t="shared" si="428"/>
        <v>ASR_Financial_Report_SHP21Final</v>
      </c>
      <c r="AB2506" s="960">
        <f t="shared" si="429"/>
        <v>44658</v>
      </c>
      <c r="AC2506" t="str">
        <f t="shared" si="430"/>
        <v>Unaudited</v>
      </c>
    </row>
    <row r="2507" spans="1:29" x14ac:dyDescent="0.25">
      <c r="A2507" t="s">
        <v>420</v>
      </c>
      <c r="B2507" t="s">
        <v>1366</v>
      </c>
      <c r="C2507" t="s">
        <v>1367</v>
      </c>
      <c r="D2507">
        <v>1900</v>
      </c>
      <c r="E2507" s="960">
        <v>1</v>
      </c>
      <c r="F2507" t="s">
        <v>1012</v>
      </c>
      <c r="G2507" s="960" t="s">
        <v>1365</v>
      </c>
      <c r="H2507" t="s">
        <v>385</v>
      </c>
      <c r="I2507" s="940" t="s">
        <v>488</v>
      </c>
      <c r="J2507" s="940" t="s">
        <v>444</v>
      </c>
      <c r="K2507" s="940" t="s">
        <v>901</v>
      </c>
      <c r="L2507" s="940" t="s">
        <v>903</v>
      </c>
      <c r="M2507" s="965" t="s">
        <v>906</v>
      </c>
      <c r="N2507" s="679">
        <f t="shared" ca="1" si="432"/>
        <v>0</v>
      </c>
      <c r="O2507" s="679">
        <f t="shared" ca="1" si="431"/>
        <v>0</v>
      </c>
      <c r="P2507" s="679">
        <f t="shared" ca="1" si="431"/>
        <v>0</v>
      </c>
      <c r="Q2507" s="679">
        <f t="shared" ca="1" si="431"/>
        <v>0</v>
      </c>
      <c r="R2507" s="679">
        <f t="shared" ca="1" si="431"/>
        <v>0</v>
      </c>
      <c r="S2507" s="679">
        <f t="shared" ca="1" si="431"/>
        <v>0</v>
      </c>
      <c r="T2507" s="679">
        <f t="shared" ca="1" si="431"/>
        <v>0</v>
      </c>
      <c r="U2507" s="679">
        <f t="shared" ca="1" si="431"/>
        <v>0</v>
      </c>
      <c r="V2507" s="679">
        <f t="shared" ca="1" si="431"/>
        <v>0</v>
      </c>
      <c r="W2507" s="679">
        <f t="shared" ca="1" si="426"/>
        <v>0</v>
      </c>
      <c r="X2507" s="679">
        <f t="shared" ca="1" si="431"/>
        <v>0</v>
      </c>
      <c r="Y2507" s="679">
        <f t="shared" ca="1" si="431"/>
        <v>0</v>
      </c>
      <c r="Z2507" s="679">
        <f t="shared" ca="1" si="431"/>
        <v>-110448.75997156969</v>
      </c>
      <c r="AA2507" t="str">
        <f t="shared" si="428"/>
        <v>ASR_Financial_Report_SHP21Final</v>
      </c>
      <c r="AB2507" s="960">
        <f t="shared" si="429"/>
        <v>44658</v>
      </c>
      <c r="AC2507" t="str">
        <f t="shared" si="430"/>
        <v>Unaudited</v>
      </c>
    </row>
    <row r="2508" spans="1:29" x14ac:dyDescent="0.25">
      <c r="A2508" t="s">
        <v>420</v>
      </c>
      <c r="B2508" t="s">
        <v>1366</v>
      </c>
      <c r="C2508" t="s">
        <v>1367</v>
      </c>
      <c r="D2508">
        <v>1900</v>
      </c>
      <c r="E2508" s="960">
        <v>1</v>
      </c>
      <c r="F2508" t="s">
        <v>1012</v>
      </c>
      <c r="G2508" s="960" t="s">
        <v>1365</v>
      </c>
      <c r="H2508" t="s">
        <v>385</v>
      </c>
      <c r="I2508" s="940" t="s">
        <v>488</v>
      </c>
      <c r="J2508" s="940" t="s">
        <v>444</v>
      </c>
      <c r="K2508" s="940" t="s">
        <v>901</v>
      </c>
      <c r="L2508" s="948" t="s">
        <v>904</v>
      </c>
      <c r="M2508" s="963" t="s">
        <v>907</v>
      </c>
      <c r="N2508" s="679">
        <f t="shared" ca="1" si="432"/>
        <v>0</v>
      </c>
      <c r="O2508" s="679">
        <f t="shared" ca="1" si="431"/>
        <v>0</v>
      </c>
      <c r="P2508" s="679">
        <f t="shared" ca="1" si="431"/>
        <v>0</v>
      </c>
      <c r="Q2508" s="679">
        <f t="shared" ca="1" si="431"/>
        <v>0</v>
      </c>
      <c r="R2508" s="679">
        <f t="shared" ca="1" si="431"/>
        <v>0</v>
      </c>
      <c r="S2508" s="679">
        <f t="shared" ca="1" si="431"/>
        <v>0</v>
      </c>
      <c r="T2508" s="679">
        <f t="shared" ca="1" si="431"/>
        <v>0</v>
      </c>
      <c r="U2508" s="679">
        <f t="shared" ca="1" si="431"/>
        <v>0</v>
      </c>
      <c r="V2508" s="679">
        <f t="shared" ca="1" si="431"/>
        <v>0</v>
      </c>
      <c r="W2508" s="679">
        <f t="shared" ca="1" si="426"/>
        <v>0</v>
      </c>
      <c r="X2508" s="679">
        <f t="shared" ca="1" si="431"/>
        <v>0</v>
      </c>
      <c r="Y2508" s="679">
        <f t="shared" ca="1" si="431"/>
        <v>0</v>
      </c>
      <c r="Z2508" s="679">
        <f t="shared" ca="1" si="431"/>
        <v>0</v>
      </c>
      <c r="AA2508" t="str">
        <f t="shared" si="428"/>
        <v>ASR_Financial_Report_SHP21Final</v>
      </c>
      <c r="AB2508" s="960">
        <f t="shared" si="429"/>
        <v>44658</v>
      </c>
      <c r="AC2508" t="str">
        <f t="shared" si="430"/>
        <v>Unaudited</v>
      </c>
    </row>
    <row r="2509" spans="1:29" x14ac:dyDescent="0.25">
      <c r="A2509" t="s">
        <v>420</v>
      </c>
      <c r="B2509" t="s">
        <v>1366</v>
      </c>
      <c r="C2509" t="s">
        <v>1367</v>
      </c>
      <c r="D2509">
        <v>1900</v>
      </c>
      <c r="E2509" s="960">
        <v>1</v>
      </c>
      <c r="F2509" t="s">
        <v>1012</v>
      </c>
      <c r="G2509" s="960" t="s">
        <v>1365</v>
      </c>
      <c r="H2509" t="s">
        <v>385</v>
      </c>
      <c r="I2509" s="965" t="s">
        <v>488</v>
      </c>
      <c r="J2509" s="965" t="s">
        <v>444</v>
      </c>
      <c r="K2509" s="965" t="s">
        <v>445</v>
      </c>
      <c r="L2509" s="956">
        <v>5.0999999999999996</v>
      </c>
      <c r="M2509" s="965" t="s">
        <v>37</v>
      </c>
      <c r="N2509" s="679">
        <f t="shared" ca="1" si="432"/>
        <v>0</v>
      </c>
      <c r="O2509" s="679">
        <f t="shared" ca="1" si="431"/>
        <v>0</v>
      </c>
      <c r="P2509" s="679">
        <f t="shared" ca="1" si="431"/>
        <v>0</v>
      </c>
      <c r="Q2509" s="679">
        <f t="shared" ca="1" si="431"/>
        <v>0</v>
      </c>
      <c r="R2509" s="679">
        <f t="shared" ca="1" si="431"/>
        <v>0</v>
      </c>
      <c r="S2509" s="679">
        <f t="shared" ca="1" si="431"/>
        <v>0</v>
      </c>
      <c r="T2509" s="679">
        <f t="shared" ca="1" si="431"/>
        <v>0</v>
      </c>
      <c r="U2509" s="679">
        <f t="shared" ca="1" si="431"/>
        <v>0</v>
      </c>
      <c r="V2509" s="679">
        <f t="shared" ca="1" si="431"/>
        <v>0</v>
      </c>
      <c r="W2509" s="679">
        <f t="shared" ca="1" si="426"/>
        <v>0</v>
      </c>
      <c r="X2509" s="679">
        <f t="shared" ca="1" si="431"/>
        <v>0</v>
      </c>
      <c r="Y2509" s="679">
        <f t="shared" ca="1" si="431"/>
        <v>0</v>
      </c>
      <c r="Z2509" s="679">
        <f t="shared" ca="1" si="431"/>
        <v>86992.580000000016</v>
      </c>
      <c r="AA2509" t="str">
        <f t="shared" si="428"/>
        <v>ASR_Financial_Report_SHP21Final</v>
      </c>
      <c r="AB2509" s="960">
        <f t="shared" si="429"/>
        <v>44658</v>
      </c>
      <c r="AC2509" t="str">
        <f t="shared" si="430"/>
        <v>Unaudited</v>
      </c>
    </row>
    <row r="2510" spans="1:29" ht="30" x14ac:dyDescent="0.25">
      <c r="A2510" t="s">
        <v>420</v>
      </c>
      <c r="B2510" t="s">
        <v>1366</v>
      </c>
      <c r="C2510" t="s">
        <v>1367</v>
      </c>
      <c r="D2510">
        <v>1900</v>
      </c>
      <c r="E2510" s="960">
        <v>1</v>
      </c>
      <c r="F2510" t="s">
        <v>1012</v>
      </c>
      <c r="G2510" s="960" t="s">
        <v>1365</v>
      </c>
      <c r="H2510" t="s">
        <v>385</v>
      </c>
      <c r="I2510" s="961" t="s">
        <v>488</v>
      </c>
      <c r="J2510" s="961" t="s">
        <v>444</v>
      </c>
      <c r="K2510" s="961" t="s">
        <v>445</v>
      </c>
      <c r="L2510" s="956">
        <v>5.2</v>
      </c>
      <c r="M2510" s="961" t="s">
        <v>303</v>
      </c>
      <c r="N2510" s="679">
        <f t="shared" ca="1" si="432"/>
        <v>0</v>
      </c>
      <c r="O2510" s="679">
        <f t="shared" ca="1" si="431"/>
        <v>0</v>
      </c>
      <c r="P2510" s="679">
        <f t="shared" ca="1" si="431"/>
        <v>0</v>
      </c>
      <c r="Q2510" s="679">
        <f t="shared" ca="1" si="431"/>
        <v>0</v>
      </c>
      <c r="R2510" s="679">
        <f t="shared" ca="1" si="431"/>
        <v>0</v>
      </c>
      <c r="S2510" s="679">
        <f t="shared" ca="1" si="431"/>
        <v>0</v>
      </c>
      <c r="T2510" s="679">
        <f t="shared" ca="1" si="431"/>
        <v>0</v>
      </c>
      <c r="U2510" s="679">
        <f t="shared" ca="1" si="431"/>
        <v>0</v>
      </c>
      <c r="V2510" s="679">
        <f t="shared" ca="1" si="431"/>
        <v>0</v>
      </c>
      <c r="W2510" s="679">
        <f t="shared" ca="1" si="426"/>
        <v>0</v>
      </c>
      <c r="X2510" s="679">
        <f t="shared" ca="1" si="431"/>
        <v>0</v>
      </c>
      <c r="Y2510" s="679">
        <f t="shared" ca="1" si="431"/>
        <v>0</v>
      </c>
      <c r="Z2510" s="679">
        <f t="shared" ca="1" si="431"/>
        <v>0</v>
      </c>
      <c r="AA2510" t="str">
        <f t="shared" si="428"/>
        <v>ASR_Financial_Report_SHP21Final</v>
      </c>
      <c r="AB2510" s="960">
        <f t="shared" si="429"/>
        <v>44658</v>
      </c>
      <c r="AC2510" t="str">
        <f t="shared" si="430"/>
        <v>Unaudited</v>
      </c>
    </row>
    <row r="2511" spans="1:29" ht="30" x14ac:dyDescent="0.25">
      <c r="A2511" t="s">
        <v>420</v>
      </c>
      <c r="B2511" t="s">
        <v>1366</v>
      </c>
      <c r="C2511" t="s">
        <v>1367</v>
      </c>
      <c r="D2511">
        <v>1900</v>
      </c>
      <c r="E2511" s="960">
        <v>1</v>
      </c>
      <c r="F2511" t="s">
        <v>1012</v>
      </c>
      <c r="G2511" s="960" t="s">
        <v>1365</v>
      </c>
      <c r="H2511" t="s">
        <v>385</v>
      </c>
      <c r="I2511" s="961" t="s">
        <v>488</v>
      </c>
      <c r="J2511" s="961" t="s">
        <v>444</v>
      </c>
      <c r="K2511" s="961" t="s">
        <v>445</v>
      </c>
      <c r="L2511" s="940">
        <v>5.3</v>
      </c>
      <c r="M2511" s="961" t="s">
        <v>304</v>
      </c>
      <c r="N2511" s="679">
        <f t="shared" ca="1" si="432"/>
        <v>0</v>
      </c>
      <c r="O2511" s="679">
        <f t="shared" ca="1" si="431"/>
        <v>0</v>
      </c>
      <c r="P2511" s="679">
        <f t="shared" ca="1" si="431"/>
        <v>0</v>
      </c>
      <c r="Q2511" s="679">
        <f t="shared" ca="1" si="431"/>
        <v>0</v>
      </c>
      <c r="R2511" s="679">
        <f t="shared" ca="1" si="431"/>
        <v>0</v>
      </c>
      <c r="S2511" s="679">
        <f t="shared" ca="1" si="431"/>
        <v>0</v>
      </c>
      <c r="T2511" s="679">
        <f t="shared" ca="1" si="431"/>
        <v>0</v>
      </c>
      <c r="U2511" s="679">
        <f t="shared" ca="1" si="431"/>
        <v>0</v>
      </c>
      <c r="V2511" s="679">
        <f t="shared" ca="1" si="431"/>
        <v>0</v>
      </c>
      <c r="W2511" s="679">
        <f t="shared" ca="1" si="426"/>
        <v>0</v>
      </c>
      <c r="X2511" s="679">
        <f t="shared" ca="1" si="431"/>
        <v>0</v>
      </c>
      <c r="Y2511" s="679">
        <f t="shared" ca="1" si="431"/>
        <v>0</v>
      </c>
      <c r="Z2511" s="679">
        <f t="shared" ca="1" si="431"/>
        <v>-20694.061502395638</v>
      </c>
      <c r="AA2511" t="str">
        <f t="shared" si="428"/>
        <v>ASR_Financial_Report_SHP21Final</v>
      </c>
      <c r="AB2511" s="960">
        <f t="shared" si="429"/>
        <v>44658</v>
      </c>
      <c r="AC2511" t="str">
        <f t="shared" si="430"/>
        <v>Unaudited</v>
      </c>
    </row>
    <row r="2512" spans="1:29" x14ac:dyDescent="0.25">
      <c r="A2512" t="s">
        <v>420</v>
      </c>
      <c r="B2512" t="s">
        <v>1366</v>
      </c>
      <c r="C2512" t="s">
        <v>1367</v>
      </c>
      <c r="D2512">
        <v>1900</v>
      </c>
      <c r="E2512" s="960">
        <v>1</v>
      </c>
      <c r="F2512" t="s">
        <v>1012</v>
      </c>
      <c r="G2512" s="960" t="s">
        <v>1365</v>
      </c>
      <c r="H2512" t="s">
        <v>385</v>
      </c>
      <c r="I2512" s="961" t="s">
        <v>488</v>
      </c>
      <c r="J2512" s="961" t="s">
        <v>444</v>
      </c>
      <c r="K2512" s="961" t="s">
        <v>445</v>
      </c>
      <c r="L2512" s="940" t="s">
        <v>82</v>
      </c>
      <c r="M2512" s="961" t="s">
        <v>453</v>
      </c>
      <c r="N2512" s="679">
        <f t="shared" ca="1" si="432"/>
        <v>0</v>
      </c>
      <c r="O2512" s="679">
        <f t="shared" ca="1" si="431"/>
        <v>0</v>
      </c>
      <c r="P2512" s="679">
        <f t="shared" ca="1" si="431"/>
        <v>0</v>
      </c>
      <c r="Q2512" s="679">
        <f t="shared" ca="1" si="431"/>
        <v>0</v>
      </c>
      <c r="R2512" s="679">
        <f t="shared" ca="1" si="431"/>
        <v>0</v>
      </c>
      <c r="S2512" s="679">
        <f t="shared" ca="1" si="431"/>
        <v>0</v>
      </c>
      <c r="T2512" s="679">
        <f t="shared" ca="1" si="431"/>
        <v>0</v>
      </c>
      <c r="U2512" s="679">
        <f t="shared" ca="1" si="431"/>
        <v>0</v>
      </c>
      <c r="V2512" s="679">
        <f t="shared" ca="1" si="431"/>
        <v>0</v>
      </c>
      <c r="W2512" s="679">
        <f t="shared" ca="1" si="426"/>
        <v>0</v>
      </c>
      <c r="X2512" s="679">
        <f t="shared" ca="1" si="431"/>
        <v>0</v>
      </c>
      <c r="Y2512" s="679">
        <f t="shared" ca="1" si="431"/>
        <v>0</v>
      </c>
      <c r="Z2512" s="679">
        <f t="shared" ca="1" si="431"/>
        <v>0</v>
      </c>
      <c r="AA2512" t="str">
        <f t="shared" si="428"/>
        <v>ASR_Financial_Report_SHP21Final</v>
      </c>
      <c r="AB2512" s="960">
        <f t="shared" si="429"/>
        <v>44658</v>
      </c>
      <c r="AC2512" t="str">
        <f t="shared" si="430"/>
        <v>Unaudited</v>
      </c>
    </row>
    <row r="2513" spans="1:29" x14ac:dyDescent="0.25">
      <c r="A2513" t="s">
        <v>420</v>
      </c>
      <c r="B2513" t="s">
        <v>1366</v>
      </c>
      <c r="C2513" t="s">
        <v>1367</v>
      </c>
      <c r="D2513">
        <v>1900</v>
      </c>
      <c r="E2513" s="960">
        <v>1</v>
      </c>
      <c r="F2513" t="s">
        <v>1012</v>
      </c>
      <c r="G2513" s="960" t="s">
        <v>1365</v>
      </c>
      <c r="H2513" t="s">
        <v>385</v>
      </c>
      <c r="I2513" s="968" t="s">
        <v>488</v>
      </c>
      <c r="J2513" s="968" t="s">
        <v>444</v>
      </c>
      <c r="K2513" s="968" t="s">
        <v>446</v>
      </c>
      <c r="L2513" s="948">
        <v>6.1</v>
      </c>
      <c r="M2513" s="968" t="s">
        <v>18</v>
      </c>
      <c r="N2513" s="679">
        <f t="shared" ca="1" si="432"/>
        <v>0</v>
      </c>
      <c r="O2513" s="679">
        <f t="shared" ca="1" si="431"/>
        <v>0</v>
      </c>
      <c r="P2513" s="679">
        <f t="shared" ca="1" si="431"/>
        <v>0</v>
      </c>
      <c r="Q2513" s="679">
        <f t="shared" ca="1" si="431"/>
        <v>0</v>
      </c>
      <c r="R2513" s="679">
        <f t="shared" ca="1" si="431"/>
        <v>0</v>
      </c>
      <c r="S2513" s="679">
        <f t="shared" ca="1" si="431"/>
        <v>0</v>
      </c>
      <c r="T2513" s="679">
        <f t="shared" ca="1" si="431"/>
        <v>0</v>
      </c>
      <c r="U2513" s="679">
        <f t="shared" ca="1" si="431"/>
        <v>0</v>
      </c>
      <c r="V2513" s="679">
        <f t="shared" ca="1" si="431"/>
        <v>0</v>
      </c>
      <c r="W2513" s="679">
        <f t="shared" ca="1" si="426"/>
        <v>0</v>
      </c>
      <c r="X2513" s="679">
        <f t="shared" ca="1" si="431"/>
        <v>0</v>
      </c>
      <c r="Y2513" s="679">
        <f t="shared" ca="1" si="431"/>
        <v>0</v>
      </c>
      <c r="Z2513" s="679">
        <f t="shared" ca="1" si="431"/>
        <v>0</v>
      </c>
      <c r="AA2513" t="str">
        <f t="shared" si="428"/>
        <v>ASR_Financial_Report_SHP21Final</v>
      </c>
      <c r="AB2513" s="960">
        <f t="shared" si="429"/>
        <v>44658</v>
      </c>
      <c r="AC2513" t="str">
        <f t="shared" si="430"/>
        <v>Unaudited</v>
      </c>
    </row>
    <row r="2514" spans="1:29" x14ac:dyDescent="0.25">
      <c r="A2514" t="s">
        <v>420</v>
      </c>
      <c r="B2514" t="s">
        <v>1366</v>
      </c>
      <c r="C2514" t="s">
        <v>1367</v>
      </c>
      <c r="D2514">
        <v>1900</v>
      </c>
      <c r="E2514" s="960">
        <v>1</v>
      </c>
      <c r="F2514" t="s">
        <v>1012</v>
      </c>
      <c r="G2514" s="960" t="s">
        <v>1365</v>
      </c>
      <c r="H2514" t="s">
        <v>385</v>
      </c>
      <c r="I2514" s="940" t="s">
        <v>488</v>
      </c>
      <c r="J2514" s="940" t="s">
        <v>444</v>
      </c>
      <c r="K2514" s="940" t="s">
        <v>446</v>
      </c>
      <c r="L2514" s="940">
        <v>6.2</v>
      </c>
      <c r="M2514" s="961" t="s">
        <v>19</v>
      </c>
      <c r="N2514" s="679">
        <f t="shared" ca="1" si="432"/>
        <v>0</v>
      </c>
      <c r="O2514" s="679">
        <f t="shared" ca="1" si="431"/>
        <v>0</v>
      </c>
      <c r="P2514" s="679">
        <f t="shared" ca="1" si="431"/>
        <v>0</v>
      </c>
      <c r="Q2514" s="679">
        <f t="shared" ca="1" si="431"/>
        <v>0</v>
      </c>
      <c r="R2514" s="679">
        <f t="shared" ca="1" si="431"/>
        <v>0</v>
      </c>
      <c r="S2514" s="679">
        <f t="shared" ca="1" si="431"/>
        <v>0</v>
      </c>
      <c r="T2514" s="679">
        <f t="shared" ca="1" si="431"/>
        <v>0</v>
      </c>
      <c r="U2514" s="679">
        <f t="shared" ca="1" si="431"/>
        <v>0</v>
      </c>
      <c r="V2514" s="679">
        <f t="shared" ca="1" si="431"/>
        <v>0</v>
      </c>
      <c r="W2514" s="679">
        <f t="shared" ca="1" si="426"/>
        <v>0</v>
      </c>
      <c r="X2514" s="679">
        <f t="shared" ca="1" si="431"/>
        <v>0</v>
      </c>
      <c r="Y2514" s="679">
        <f t="shared" ca="1" si="431"/>
        <v>0</v>
      </c>
      <c r="Z2514" s="679">
        <f t="shared" ca="1" si="431"/>
        <v>0</v>
      </c>
      <c r="AA2514" t="str">
        <f t="shared" si="428"/>
        <v>ASR_Financial_Report_SHP21Final</v>
      </c>
      <c r="AB2514" s="960">
        <f t="shared" si="429"/>
        <v>44658</v>
      </c>
      <c r="AC2514" t="str">
        <f t="shared" si="430"/>
        <v>Unaudited</v>
      </c>
    </row>
    <row r="2515" spans="1:29" x14ac:dyDescent="0.25">
      <c r="A2515" t="s">
        <v>420</v>
      </c>
      <c r="B2515" t="s">
        <v>1366</v>
      </c>
      <c r="C2515" t="s">
        <v>1367</v>
      </c>
      <c r="D2515">
        <v>1900</v>
      </c>
      <c r="E2515" s="960">
        <v>1</v>
      </c>
      <c r="F2515" t="s">
        <v>1012</v>
      </c>
      <c r="G2515" s="960" t="s">
        <v>1365</v>
      </c>
      <c r="H2515" t="s">
        <v>385</v>
      </c>
      <c r="I2515" s="940" t="s">
        <v>488</v>
      </c>
      <c r="J2515" s="940" t="s">
        <v>444</v>
      </c>
      <c r="K2515" s="940" t="s">
        <v>446</v>
      </c>
      <c r="L2515" s="946">
        <v>6.3</v>
      </c>
      <c r="M2515" s="962" t="s">
        <v>184</v>
      </c>
      <c r="N2515" s="679">
        <f t="shared" ca="1" si="432"/>
        <v>0</v>
      </c>
      <c r="O2515" s="679">
        <f t="shared" ca="1" si="431"/>
        <v>0</v>
      </c>
      <c r="P2515" s="679">
        <f t="shared" ca="1" si="431"/>
        <v>0</v>
      </c>
      <c r="Q2515" s="679">
        <f t="shared" ca="1" si="431"/>
        <v>0</v>
      </c>
      <c r="R2515" s="679">
        <f t="shared" ca="1" si="431"/>
        <v>0</v>
      </c>
      <c r="S2515" s="679">
        <f t="shared" ca="1" si="431"/>
        <v>0</v>
      </c>
      <c r="T2515" s="679">
        <f t="shared" ca="1" si="431"/>
        <v>0</v>
      </c>
      <c r="U2515" s="679">
        <f t="shared" ca="1" si="431"/>
        <v>0</v>
      </c>
      <c r="V2515" s="679">
        <f t="shared" ca="1" si="431"/>
        <v>0</v>
      </c>
      <c r="W2515" s="679">
        <f t="shared" ca="1" si="426"/>
        <v>0</v>
      </c>
      <c r="X2515" s="679">
        <f t="shared" ca="1" si="431"/>
        <v>0</v>
      </c>
      <c r="Y2515" s="679">
        <f t="shared" ca="1" si="431"/>
        <v>0</v>
      </c>
      <c r="Z2515" s="679">
        <f t="shared" ca="1" si="431"/>
        <v>0</v>
      </c>
      <c r="AA2515" t="str">
        <f t="shared" si="428"/>
        <v>ASR_Financial_Report_SHP21Final</v>
      </c>
      <c r="AB2515" s="960">
        <f t="shared" si="429"/>
        <v>44658</v>
      </c>
      <c r="AC2515" t="str">
        <f t="shared" si="430"/>
        <v>Unaudited</v>
      </c>
    </row>
    <row r="2516" spans="1:29" x14ac:dyDescent="0.25">
      <c r="A2516" t="s">
        <v>420</v>
      </c>
      <c r="B2516" t="s">
        <v>1366</v>
      </c>
      <c r="C2516" t="s">
        <v>1367</v>
      </c>
      <c r="D2516">
        <v>1900</v>
      </c>
      <c r="E2516" s="960">
        <v>1</v>
      </c>
      <c r="F2516" t="s">
        <v>1012</v>
      </c>
      <c r="G2516" s="960" t="s">
        <v>1365</v>
      </c>
      <c r="H2516" t="s">
        <v>385</v>
      </c>
      <c r="I2516" s="961" t="s">
        <v>488</v>
      </c>
      <c r="J2516" s="961" t="s">
        <v>444</v>
      </c>
      <c r="K2516" s="961" t="s">
        <v>446</v>
      </c>
      <c r="L2516" s="940" t="s">
        <v>87</v>
      </c>
      <c r="M2516" s="961" t="s">
        <v>454</v>
      </c>
      <c r="N2516" s="679">
        <f t="shared" ca="1" si="432"/>
        <v>0</v>
      </c>
      <c r="O2516" s="679">
        <f t="shared" ca="1" si="431"/>
        <v>0</v>
      </c>
      <c r="P2516" s="679">
        <f t="shared" ca="1" si="431"/>
        <v>0</v>
      </c>
      <c r="Q2516" s="679">
        <f t="shared" ca="1" si="431"/>
        <v>0</v>
      </c>
      <c r="R2516" s="679">
        <f t="shared" ca="1" si="431"/>
        <v>0</v>
      </c>
      <c r="S2516" s="679">
        <f t="shared" ca="1" si="431"/>
        <v>0</v>
      </c>
      <c r="T2516" s="679">
        <f t="shared" ca="1" si="431"/>
        <v>0</v>
      </c>
      <c r="U2516" s="679">
        <f t="shared" ca="1" si="431"/>
        <v>0</v>
      </c>
      <c r="V2516" s="679">
        <f t="shared" ca="1" si="431"/>
        <v>0</v>
      </c>
      <c r="W2516" s="679">
        <f t="shared" ca="1" si="426"/>
        <v>0</v>
      </c>
      <c r="X2516" s="679">
        <f t="shared" ca="1" si="431"/>
        <v>0</v>
      </c>
      <c r="Y2516" s="679">
        <f t="shared" ca="1" si="431"/>
        <v>0</v>
      </c>
      <c r="Z2516" s="679">
        <f t="shared" ca="1" si="431"/>
        <v>0</v>
      </c>
      <c r="AA2516" t="str">
        <f t="shared" si="428"/>
        <v>ASR_Financial_Report_SHP21Final</v>
      </c>
      <c r="AB2516" s="960">
        <f t="shared" si="429"/>
        <v>44658</v>
      </c>
      <c r="AC2516" t="str">
        <f t="shared" si="430"/>
        <v>Unaudited</v>
      </c>
    </row>
    <row r="2517" spans="1:29" x14ac:dyDescent="0.25">
      <c r="A2517" t="s">
        <v>420</v>
      </c>
      <c r="B2517" t="s">
        <v>1366</v>
      </c>
      <c r="C2517" t="s">
        <v>1367</v>
      </c>
      <c r="D2517">
        <v>1900</v>
      </c>
      <c r="E2517" s="960">
        <v>1</v>
      </c>
      <c r="F2517" t="s">
        <v>1012</v>
      </c>
      <c r="G2517" s="960" t="s">
        <v>1365</v>
      </c>
      <c r="H2517" t="s">
        <v>385</v>
      </c>
      <c r="I2517" s="940" t="s">
        <v>488</v>
      </c>
      <c r="J2517" s="940" t="s">
        <v>444</v>
      </c>
      <c r="K2517" s="940" t="s">
        <v>447</v>
      </c>
      <c r="L2517" s="940">
        <v>7.1</v>
      </c>
      <c r="M2517" s="961" t="s">
        <v>20</v>
      </c>
      <c r="N2517" s="679">
        <f t="shared" ca="1" si="432"/>
        <v>0</v>
      </c>
      <c r="O2517" s="679">
        <f t="shared" ca="1" si="431"/>
        <v>0</v>
      </c>
      <c r="P2517" s="679">
        <f t="shared" ca="1" si="431"/>
        <v>0</v>
      </c>
      <c r="Q2517" s="679">
        <f t="shared" ca="1" si="431"/>
        <v>0</v>
      </c>
      <c r="R2517" s="679">
        <f t="shared" ca="1" si="431"/>
        <v>0</v>
      </c>
      <c r="S2517" s="679">
        <f t="shared" ca="1" si="431"/>
        <v>0</v>
      </c>
      <c r="T2517" s="679">
        <f t="shared" ca="1" si="431"/>
        <v>0</v>
      </c>
      <c r="U2517" s="679">
        <f t="shared" ca="1" si="431"/>
        <v>0</v>
      </c>
      <c r="V2517" s="679">
        <f t="shared" ca="1" si="431"/>
        <v>0</v>
      </c>
      <c r="W2517" s="679">
        <f t="shared" ca="1" si="426"/>
        <v>0</v>
      </c>
      <c r="X2517" s="679">
        <f t="shared" ca="1" si="431"/>
        <v>0</v>
      </c>
      <c r="Y2517" s="679">
        <f t="shared" ca="1" si="431"/>
        <v>0</v>
      </c>
      <c r="Z2517" s="679">
        <f t="shared" ca="1" si="431"/>
        <v>295259.78999999992</v>
      </c>
      <c r="AA2517" t="str">
        <f t="shared" si="428"/>
        <v>ASR_Financial_Report_SHP21Final</v>
      </c>
      <c r="AB2517" s="960">
        <f t="shared" si="429"/>
        <v>44658</v>
      </c>
      <c r="AC2517" t="str">
        <f t="shared" si="430"/>
        <v>Unaudited</v>
      </c>
    </row>
    <row r="2518" spans="1:29" x14ac:dyDescent="0.25">
      <c r="A2518" t="s">
        <v>420</v>
      </c>
      <c r="B2518" t="s">
        <v>1366</v>
      </c>
      <c r="C2518" t="s">
        <v>1367</v>
      </c>
      <c r="D2518">
        <v>1900</v>
      </c>
      <c r="E2518" s="960">
        <v>1</v>
      </c>
      <c r="F2518" t="s">
        <v>1012</v>
      </c>
      <c r="G2518" s="960" t="s">
        <v>1365</v>
      </c>
      <c r="H2518" t="s">
        <v>385</v>
      </c>
      <c r="I2518" s="940" t="s">
        <v>488</v>
      </c>
      <c r="J2518" s="940" t="s">
        <v>444</v>
      </c>
      <c r="K2518" s="940" t="s">
        <v>447</v>
      </c>
      <c r="L2518" s="940">
        <v>7.2</v>
      </c>
      <c r="M2518" s="961" t="s">
        <v>21</v>
      </c>
      <c r="N2518" s="679">
        <f t="shared" ca="1" si="432"/>
        <v>0</v>
      </c>
      <c r="O2518" s="679">
        <f t="shared" ca="1" si="431"/>
        <v>0</v>
      </c>
      <c r="P2518" s="679">
        <f t="shared" ca="1" si="431"/>
        <v>0</v>
      </c>
      <c r="Q2518" s="679">
        <f t="shared" ca="1" si="431"/>
        <v>0</v>
      </c>
      <c r="R2518" s="679">
        <f t="shared" ca="1" si="431"/>
        <v>0</v>
      </c>
      <c r="S2518" s="679">
        <f t="shared" ca="1" si="431"/>
        <v>0</v>
      </c>
      <c r="T2518" s="679">
        <f t="shared" ca="1" si="431"/>
        <v>0</v>
      </c>
      <c r="U2518" s="679">
        <f t="shared" ca="1" si="431"/>
        <v>0</v>
      </c>
      <c r="V2518" s="679">
        <f t="shared" ca="1" si="431"/>
        <v>0</v>
      </c>
      <c r="W2518" s="679">
        <f t="shared" ca="1" si="426"/>
        <v>0</v>
      </c>
      <c r="X2518" s="679">
        <f t="shared" ca="1" si="431"/>
        <v>0</v>
      </c>
      <c r="Y2518" s="679">
        <f t="shared" ca="1" si="431"/>
        <v>0</v>
      </c>
      <c r="Z2518" s="679">
        <f t="shared" ca="1" si="431"/>
        <v>0</v>
      </c>
      <c r="AA2518" t="str">
        <f t="shared" si="428"/>
        <v>ASR_Financial_Report_SHP21Final</v>
      </c>
      <c r="AB2518" s="960">
        <f t="shared" si="429"/>
        <v>44658</v>
      </c>
      <c r="AC2518" t="str">
        <f t="shared" si="430"/>
        <v>Unaudited</v>
      </c>
    </row>
    <row r="2519" spans="1:29" x14ac:dyDescent="0.25">
      <c r="A2519" t="s">
        <v>420</v>
      </c>
      <c r="B2519" t="s">
        <v>1366</v>
      </c>
      <c r="C2519" t="s">
        <v>1367</v>
      </c>
      <c r="D2519">
        <v>1900</v>
      </c>
      <c r="E2519" s="960">
        <v>1</v>
      </c>
      <c r="F2519" t="s">
        <v>1012</v>
      </c>
      <c r="G2519" s="960" t="s">
        <v>1365</v>
      </c>
      <c r="H2519" t="s">
        <v>385</v>
      </c>
      <c r="I2519" s="961" t="s">
        <v>488</v>
      </c>
      <c r="J2519" s="961" t="s">
        <v>444</v>
      </c>
      <c r="K2519" s="961" t="s">
        <v>447</v>
      </c>
      <c r="L2519" s="940">
        <v>7.3</v>
      </c>
      <c r="M2519" s="961" t="s">
        <v>155</v>
      </c>
      <c r="N2519" s="679">
        <f t="shared" ca="1" si="432"/>
        <v>0</v>
      </c>
      <c r="O2519" s="679">
        <f t="shared" ca="1" si="431"/>
        <v>0</v>
      </c>
      <c r="P2519" s="679">
        <f t="shared" ca="1" si="431"/>
        <v>0</v>
      </c>
      <c r="Q2519" s="679">
        <f t="shared" ca="1" si="431"/>
        <v>0</v>
      </c>
      <c r="R2519" s="679">
        <f t="shared" ca="1" si="431"/>
        <v>0</v>
      </c>
      <c r="S2519" s="679">
        <f t="shared" ca="1" si="431"/>
        <v>0</v>
      </c>
      <c r="T2519" s="679">
        <f t="shared" ca="1" si="431"/>
        <v>0</v>
      </c>
      <c r="U2519" s="679">
        <f t="shared" ca="1" si="431"/>
        <v>0</v>
      </c>
      <c r="V2519" s="679">
        <f t="shared" ca="1" si="431"/>
        <v>0</v>
      </c>
      <c r="W2519" s="679">
        <f t="shared" ca="1" si="426"/>
        <v>0</v>
      </c>
      <c r="X2519" s="679">
        <f t="shared" ca="1" si="431"/>
        <v>0</v>
      </c>
      <c r="Y2519" s="679">
        <f t="shared" ca="1" si="431"/>
        <v>0</v>
      </c>
      <c r="Z2519" s="679">
        <f t="shared" ca="1" si="431"/>
        <v>-120200.79007819075</v>
      </c>
      <c r="AA2519" t="str">
        <f t="shared" si="428"/>
        <v>ASR_Financial_Report_SHP21Final</v>
      </c>
      <c r="AB2519" s="960">
        <f t="shared" si="429"/>
        <v>44658</v>
      </c>
      <c r="AC2519" t="str">
        <f t="shared" si="430"/>
        <v>Unaudited</v>
      </c>
    </row>
    <row r="2520" spans="1:29" x14ac:dyDescent="0.25">
      <c r="A2520" t="s">
        <v>420</v>
      </c>
      <c r="B2520" t="s">
        <v>1366</v>
      </c>
      <c r="C2520" t="s">
        <v>1367</v>
      </c>
      <c r="D2520">
        <v>1900</v>
      </c>
      <c r="E2520" s="960">
        <v>1</v>
      </c>
      <c r="F2520" t="s">
        <v>1012</v>
      </c>
      <c r="G2520" s="960" t="s">
        <v>1365</v>
      </c>
      <c r="H2520" t="s">
        <v>385</v>
      </c>
      <c r="I2520" s="961" t="s">
        <v>488</v>
      </c>
      <c r="J2520" s="961" t="s">
        <v>444</v>
      </c>
      <c r="K2520" s="961" t="s">
        <v>447</v>
      </c>
      <c r="L2520" s="956" t="s">
        <v>91</v>
      </c>
      <c r="M2520" s="961" t="s">
        <v>455</v>
      </c>
      <c r="N2520" s="679">
        <f t="shared" ca="1" si="432"/>
        <v>0</v>
      </c>
      <c r="O2520" s="679">
        <f t="shared" ca="1" si="431"/>
        <v>0</v>
      </c>
      <c r="P2520" s="679">
        <f t="shared" ca="1" si="431"/>
        <v>0</v>
      </c>
      <c r="Q2520" s="679">
        <f t="shared" ca="1" si="431"/>
        <v>0</v>
      </c>
      <c r="R2520" s="679">
        <f t="shared" ca="1" si="431"/>
        <v>0</v>
      </c>
      <c r="S2520" s="679">
        <f t="shared" ca="1" si="431"/>
        <v>0</v>
      </c>
      <c r="T2520" s="679">
        <f t="shared" ca="1" si="431"/>
        <v>0</v>
      </c>
      <c r="U2520" s="679">
        <f t="shared" ca="1" si="431"/>
        <v>0</v>
      </c>
      <c r="V2520" s="679">
        <f t="shared" ca="1" si="431"/>
        <v>0</v>
      </c>
      <c r="W2520" s="679">
        <f t="shared" ca="1" si="426"/>
        <v>0</v>
      </c>
      <c r="X2520" s="679">
        <f t="shared" ca="1" si="431"/>
        <v>0</v>
      </c>
      <c r="Y2520" s="679">
        <f t="shared" ca="1" si="431"/>
        <v>0</v>
      </c>
      <c r="Z2520" s="679">
        <f t="shared" ca="1" si="431"/>
        <v>0</v>
      </c>
      <c r="AA2520" t="str">
        <f t="shared" si="428"/>
        <v>ASR_Financial_Report_SHP21Final</v>
      </c>
      <c r="AB2520" s="960">
        <f t="shared" si="429"/>
        <v>44658</v>
      </c>
      <c r="AC2520" t="str">
        <f t="shared" si="430"/>
        <v>Unaudited</v>
      </c>
    </row>
    <row r="2521" spans="1:29" x14ac:dyDescent="0.25">
      <c r="A2521" t="s">
        <v>420</v>
      </c>
      <c r="B2521" t="s">
        <v>1366</v>
      </c>
      <c r="C2521" t="s">
        <v>1367</v>
      </c>
      <c r="D2521">
        <v>1900</v>
      </c>
      <c r="E2521" s="960">
        <v>1</v>
      </c>
      <c r="F2521" t="s">
        <v>1012</v>
      </c>
      <c r="G2521" s="960" t="s">
        <v>1365</v>
      </c>
      <c r="H2521" t="s">
        <v>385</v>
      </c>
      <c r="I2521" s="940" t="s">
        <v>488</v>
      </c>
      <c r="J2521" s="940" t="s">
        <v>444</v>
      </c>
      <c r="K2521" s="940" t="s">
        <v>448</v>
      </c>
      <c r="L2521" s="940">
        <v>8.1</v>
      </c>
      <c r="M2521" s="961" t="s">
        <v>22</v>
      </c>
      <c r="N2521" s="679">
        <f t="shared" ca="1" si="432"/>
        <v>0</v>
      </c>
      <c r="O2521" s="679">
        <f t="shared" ca="1" si="431"/>
        <v>0</v>
      </c>
      <c r="P2521" s="679">
        <f t="shared" ca="1" si="431"/>
        <v>0</v>
      </c>
      <c r="Q2521" s="679">
        <f t="shared" ca="1" si="431"/>
        <v>0</v>
      </c>
      <c r="R2521" s="679">
        <f t="shared" ca="1" si="431"/>
        <v>0</v>
      </c>
      <c r="S2521" s="679">
        <f t="shared" ca="1" si="431"/>
        <v>0</v>
      </c>
      <c r="T2521" s="679">
        <f t="shared" ca="1" si="431"/>
        <v>0</v>
      </c>
      <c r="U2521" s="679">
        <f t="shared" ca="1" si="431"/>
        <v>0</v>
      </c>
      <c r="V2521" s="679">
        <f t="shared" ca="1" si="431"/>
        <v>0</v>
      </c>
      <c r="W2521" s="679">
        <f t="shared" ca="1" si="426"/>
        <v>0</v>
      </c>
      <c r="X2521" s="679">
        <f t="shared" ca="1" si="431"/>
        <v>0</v>
      </c>
      <c r="Y2521" s="679">
        <f t="shared" ca="1" si="431"/>
        <v>0</v>
      </c>
      <c r="Z2521" s="679">
        <f t="shared" ca="1" si="431"/>
        <v>-18889.010000000002</v>
      </c>
      <c r="AA2521" t="str">
        <f t="shared" si="428"/>
        <v>ASR_Financial_Report_SHP21Final</v>
      </c>
      <c r="AB2521" s="960">
        <f t="shared" si="429"/>
        <v>44658</v>
      </c>
      <c r="AC2521" t="str">
        <f t="shared" si="430"/>
        <v>Unaudited</v>
      </c>
    </row>
    <row r="2522" spans="1:29" x14ac:dyDescent="0.25">
      <c r="A2522" t="s">
        <v>420</v>
      </c>
      <c r="B2522" t="s">
        <v>1366</v>
      </c>
      <c r="C2522" t="s">
        <v>1367</v>
      </c>
      <c r="D2522">
        <v>1900</v>
      </c>
      <c r="E2522" s="960">
        <v>1</v>
      </c>
      <c r="F2522" t="s">
        <v>1012</v>
      </c>
      <c r="G2522" s="960" t="s">
        <v>1365</v>
      </c>
      <c r="H2522" t="s">
        <v>385</v>
      </c>
      <c r="I2522" s="940" t="s">
        <v>488</v>
      </c>
      <c r="J2522" s="940" t="s">
        <v>444</v>
      </c>
      <c r="K2522" s="940" t="s">
        <v>448</v>
      </c>
      <c r="L2522" s="940" t="s">
        <v>112</v>
      </c>
      <c r="M2522" s="961" t="s">
        <v>443</v>
      </c>
      <c r="N2522" s="679">
        <f t="shared" ca="1" si="432"/>
        <v>0</v>
      </c>
      <c r="O2522" s="679">
        <f t="shared" ca="1" si="431"/>
        <v>0</v>
      </c>
      <c r="P2522" s="679">
        <f t="shared" ca="1" si="431"/>
        <v>0</v>
      </c>
      <c r="Q2522" s="679">
        <f t="shared" ca="1" si="431"/>
        <v>0</v>
      </c>
      <c r="R2522" s="679">
        <f t="shared" ca="1" si="431"/>
        <v>0</v>
      </c>
      <c r="S2522" s="679">
        <f t="shared" ca="1" si="431"/>
        <v>0</v>
      </c>
      <c r="T2522" s="679">
        <f t="shared" ca="1" si="431"/>
        <v>0</v>
      </c>
      <c r="U2522" s="679">
        <f t="shared" ca="1" si="431"/>
        <v>0</v>
      </c>
      <c r="V2522" s="679">
        <f t="shared" ca="1" si="431"/>
        <v>0</v>
      </c>
      <c r="W2522" s="679">
        <f t="shared" ca="1" si="426"/>
        <v>0</v>
      </c>
      <c r="X2522" s="679">
        <f t="shared" ca="1" si="431"/>
        <v>0</v>
      </c>
      <c r="Y2522" s="679">
        <f t="shared" ca="1" si="431"/>
        <v>0</v>
      </c>
      <c r="Z2522" s="679">
        <f t="shared" ca="1" si="431"/>
        <v>0</v>
      </c>
      <c r="AA2522" t="str">
        <f t="shared" si="428"/>
        <v>ASR_Financial_Report_SHP21Final</v>
      </c>
      <c r="AB2522" s="960">
        <f t="shared" si="429"/>
        <v>44658</v>
      </c>
      <c r="AC2522" t="str">
        <f t="shared" si="430"/>
        <v>Unaudited</v>
      </c>
    </row>
    <row r="2523" spans="1:29" x14ac:dyDescent="0.25">
      <c r="A2523" t="s">
        <v>420</v>
      </c>
      <c r="B2523" t="s">
        <v>1366</v>
      </c>
      <c r="C2523" t="s">
        <v>1367</v>
      </c>
      <c r="D2523">
        <v>1900</v>
      </c>
      <c r="E2523" s="960">
        <v>1</v>
      </c>
      <c r="F2523" t="s">
        <v>1012</v>
      </c>
      <c r="G2523" s="960" t="s">
        <v>1365</v>
      </c>
      <c r="H2523" t="s">
        <v>385</v>
      </c>
      <c r="I2523" s="940" t="s">
        <v>488</v>
      </c>
      <c r="J2523" s="940" t="s">
        <v>444</v>
      </c>
      <c r="K2523" s="940" t="s">
        <v>448</v>
      </c>
      <c r="L2523" s="940" t="s">
        <v>114</v>
      </c>
      <c r="M2523" s="961" t="s">
        <v>157</v>
      </c>
      <c r="N2523" s="679">
        <f t="shared" ca="1" si="432"/>
        <v>0</v>
      </c>
      <c r="O2523" s="679">
        <f t="shared" ca="1" si="431"/>
        <v>0</v>
      </c>
      <c r="P2523" s="679">
        <f t="shared" ca="1" si="431"/>
        <v>0</v>
      </c>
      <c r="Q2523" s="679">
        <f t="shared" ca="1" si="431"/>
        <v>0</v>
      </c>
      <c r="R2523" s="679">
        <f t="shared" ca="1" si="431"/>
        <v>0</v>
      </c>
      <c r="S2523" s="679">
        <f t="shared" ref="O2523:Z2546" ca="1" si="433">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679">
        <f t="shared" ca="1" si="433"/>
        <v>0</v>
      </c>
      <c r="U2523" s="679">
        <f t="shared" ca="1" si="433"/>
        <v>0</v>
      </c>
      <c r="V2523" s="679">
        <f t="shared" ca="1" si="433"/>
        <v>0</v>
      </c>
      <c r="W2523" s="679">
        <f t="shared" ref="W2523:W2586" ca="1" si="434">IF(OR(AND($F2523="PY",W$1&lt;&gt;"Prior Year"),AND($F2523&lt;&gt;"PY",W$1="Prior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"&amp;$H2523&amp;"'!$A$7:$CA$7"),0)+MATCH(W$1,INDIRECT("'MMA Rev-Exp "&amp;$H2523&amp;"'!$D$8:$CA$8"),0)-1)))</f>
        <v>0</v>
      </c>
      <c r="X2523" s="679">
        <f t="shared" ca="1" si="433"/>
        <v>0</v>
      </c>
      <c r="Y2523" s="679">
        <f t="shared" ca="1" si="433"/>
        <v>0</v>
      </c>
      <c r="Z2523" s="679">
        <f t="shared" ca="1" si="433"/>
        <v>-109000.07436818225</v>
      </c>
      <c r="AA2523" t="str">
        <f t="shared" si="428"/>
        <v>ASR_Financial_Report_SHP21Final</v>
      </c>
      <c r="AB2523" s="960">
        <f t="shared" si="429"/>
        <v>44658</v>
      </c>
      <c r="AC2523" t="str">
        <f t="shared" si="430"/>
        <v>Unaudited</v>
      </c>
    </row>
    <row r="2524" spans="1:29" x14ac:dyDescent="0.25">
      <c r="A2524" t="s">
        <v>420</v>
      </c>
      <c r="B2524" t="s">
        <v>1366</v>
      </c>
      <c r="C2524" t="s">
        <v>1367</v>
      </c>
      <c r="D2524">
        <v>1900</v>
      </c>
      <c r="E2524" s="960">
        <v>1</v>
      </c>
      <c r="F2524" t="s">
        <v>1012</v>
      </c>
      <c r="G2524" s="960" t="s">
        <v>1365</v>
      </c>
      <c r="H2524" t="s">
        <v>385</v>
      </c>
      <c r="I2524" s="940" t="s">
        <v>488</v>
      </c>
      <c r="J2524" s="940" t="s">
        <v>444</v>
      </c>
      <c r="K2524" s="940" t="s">
        <v>448</v>
      </c>
      <c r="L2524" s="956" t="s">
        <v>115</v>
      </c>
      <c r="M2524" s="961" t="s">
        <v>113</v>
      </c>
      <c r="N2524" s="679">
        <f t="shared" ca="1" si="432"/>
        <v>0</v>
      </c>
      <c r="O2524" s="679">
        <f t="shared" ca="1" si="433"/>
        <v>0</v>
      </c>
      <c r="P2524" s="679">
        <f t="shared" ca="1" si="433"/>
        <v>0</v>
      </c>
      <c r="Q2524" s="679">
        <f t="shared" ca="1" si="433"/>
        <v>0</v>
      </c>
      <c r="R2524" s="679">
        <f t="shared" ca="1" si="433"/>
        <v>0</v>
      </c>
      <c r="S2524" s="679">
        <f t="shared" ca="1" si="433"/>
        <v>0</v>
      </c>
      <c r="T2524" s="679">
        <f t="shared" ca="1" si="433"/>
        <v>0</v>
      </c>
      <c r="U2524" s="679">
        <f t="shared" ca="1" si="433"/>
        <v>0</v>
      </c>
      <c r="V2524" s="679">
        <f t="shared" ca="1" si="433"/>
        <v>0</v>
      </c>
      <c r="W2524" s="679">
        <f t="shared" ca="1" si="434"/>
        <v>0</v>
      </c>
      <c r="X2524" s="679">
        <f t="shared" ca="1" si="433"/>
        <v>0</v>
      </c>
      <c r="Y2524" s="679">
        <f t="shared" ca="1" si="433"/>
        <v>0</v>
      </c>
      <c r="Z2524" s="679">
        <f t="shared" ca="1" si="433"/>
        <v>4822.117419031918</v>
      </c>
      <c r="AA2524" t="str">
        <f t="shared" si="428"/>
        <v>ASR_Financial_Report_SHP21Final</v>
      </c>
      <c r="AB2524" s="960">
        <f t="shared" si="429"/>
        <v>44658</v>
      </c>
      <c r="AC2524" t="str">
        <f t="shared" si="430"/>
        <v>Unaudited</v>
      </c>
    </row>
    <row r="2525" spans="1:29" x14ac:dyDescent="0.25">
      <c r="A2525" t="s">
        <v>420</v>
      </c>
      <c r="B2525" t="s">
        <v>1366</v>
      </c>
      <c r="C2525" t="s">
        <v>1367</v>
      </c>
      <c r="D2525">
        <v>1900</v>
      </c>
      <c r="E2525" s="960">
        <v>1</v>
      </c>
      <c r="F2525" t="s">
        <v>1012</v>
      </c>
      <c r="G2525" s="960" t="s">
        <v>1365</v>
      </c>
      <c r="H2525" t="s">
        <v>385</v>
      </c>
      <c r="I2525" s="940" t="s">
        <v>488</v>
      </c>
      <c r="J2525" s="940" t="s">
        <v>444</v>
      </c>
      <c r="K2525" s="940" t="s">
        <v>448</v>
      </c>
      <c r="L2525" s="956" t="s">
        <v>116</v>
      </c>
      <c r="M2525" s="961" t="s">
        <v>158</v>
      </c>
      <c r="N2525" s="679">
        <f t="shared" ca="1" si="432"/>
        <v>0</v>
      </c>
      <c r="O2525" s="679">
        <f t="shared" ca="1" si="433"/>
        <v>0</v>
      </c>
      <c r="P2525" s="679">
        <f t="shared" ca="1" si="433"/>
        <v>0</v>
      </c>
      <c r="Q2525" s="679">
        <f t="shared" ca="1" si="433"/>
        <v>0</v>
      </c>
      <c r="R2525" s="679">
        <f t="shared" ca="1" si="433"/>
        <v>0</v>
      </c>
      <c r="S2525" s="679">
        <f t="shared" ca="1" si="433"/>
        <v>0</v>
      </c>
      <c r="T2525" s="679">
        <f t="shared" ca="1" si="433"/>
        <v>0</v>
      </c>
      <c r="U2525" s="679">
        <f t="shared" ca="1" si="433"/>
        <v>0</v>
      </c>
      <c r="V2525" s="679">
        <f t="shared" ca="1" si="433"/>
        <v>0</v>
      </c>
      <c r="W2525" s="679">
        <f t="shared" ca="1" si="434"/>
        <v>0</v>
      </c>
      <c r="X2525" s="679">
        <f t="shared" ca="1" si="433"/>
        <v>0</v>
      </c>
      <c r="Y2525" s="679">
        <f t="shared" ca="1" si="433"/>
        <v>0</v>
      </c>
      <c r="Z2525" s="679">
        <f t="shared" ca="1" si="433"/>
        <v>0</v>
      </c>
      <c r="AA2525" t="str">
        <f t="shared" si="428"/>
        <v>ASR_Financial_Report_SHP21Final</v>
      </c>
      <c r="AB2525" s="960">
        <f t="shared" si="429"/>
        <v>44658</v>
      </c>
      <c r="AC2525" t="str">
        <f t="shared" si="430"/>
        <v>Unaudited</v>
      </c>
    </row>
    <row r="2526" spans="1:29" x14ac:dyDescent="0.25">
      <c r="A2526" t="s">
        <v>420</v>
      </c>
      <c r="B2526" t="s">
        <v>1366</v>
      </c>
      <c r="C2526" t="s">
        <v>1367</v>
      </c>
      <c r="D2526">
        <v>1900</v>
      </c>
      <c r="E2526" s="960">
        <v>1</v>
      </c>
      <c r="F2526" t="s">
        <v>1012</v>
      </c>
      <c r="G2526" s="960" t="s">
        <v>1365</v>
      </c>
      <c r="H2526" t="s">
        <v>385</v>
      </c>
      <c r="I2526" s="940" t="s">
        <v>488</v>
      </c>
      <c r="J2526" s="940" t="s">
        <v>444</v>
      </c>
      <c r="K2526" s="940" t="s">
        <v>448</v>
      </c>
      <c r="L2526" s="940" t="s">
        <v>159</v>
      </c>
      <c r="M2526" s="961" t="s">
        <v>23</v>
      </c>
      <c r="N2526" s="679">
        <f t="shared" ca="1" si="432"/>
        <v>0</v>
      </c>
      <c r="O2526" s="679">
        <f t="shared" ca="1" si="433"/>
        <v>0</v>
      </c>
      <c r="P2526" s="679">
        <f t="shared" ca="1" si="433"/>
        <v>0</v>
      </c>
      <c r="Q2526" s="679">
        <f t="shared" ca="1" si="433"/>
        <v>0</v>
      </c>
      <c r="R2526" s="679">
        <f t="shared" ca="1" si="433"/>
        <v>0</v>
      </c>
      <c r="S2526" s="679">
        <f t="shared" ca="1" si="433"/>
        <v>0</v>
      </c>
      <c r="T2526" s="679">
        <f t="shared" ca="1" si="433"/>
        <v>0</v>
      </c>
      <c r="U2526" s="679">
        <f t="shared" ca="1" si="433"/>
        <v>0</v>
      </c>
      <c r="V2526" s="679">
        <f t="shared" ca="1" si="433"/>
        <v>0</v>
      </c>
      <c r="W2526" s="679">
        <f t="shared" ca="1" si="434"/>
        <v>0</v>
      </c>
      <c r="X2526" s="679">
        <f t="shared" ca="1" si="433"/>
        <v>0</v>
      </c>
      <c r="Y2526" s="679">
        <f t="shared" ca="1" si="433"/>
        <v>0</v>
      </c>
      <c r="Z2526" s="679">
        <f t="shared" ca="1" si="433"/>
        <v>0</v>
      </c>
      <c r="AA2526" t="str">
        <f t="shared" si="428"/>
        <v>ASR_Financial_Report_SHP21Final</v>
      </c>
      <c r="AB2526" s="960">
        <f t="shared" si="429"/>
        <v>44658</v>
      </c>
      <c r="AC2526" t="str">
        <f t="shared" si="430"/>
        <v>Unaudited</v>
      </c>
    </row>
    <row r="2527" spans="1:29" x14ac:dyDescent="0.25">
      <c r="A2527" t="s">
        <v>420</v>
      </c>
      <c r="B2527" t="s">
        <v>1366</v>
      </c>
      <c r="C2527" t="s">
        <v>1367</v>
      </c>
      <c r="D2527">
        <v>1900</v>
      </c>
      <c r="E2527" s="960">
        <v>1</v>
      </c>
      <c r="F2527" t="s">
        <v>1012</v>
      </c>
      <c r="G2527" s="960" t="s">
        <v>1365</v>
      </c>
      <c r="H2527" t="s">
        <v>385</v>
      </c>
      <c r="I2527" s="961" t="s">
        <v>488</v>
      </c>
      <c r="J2527" s="961" t="s">
        <v>444</v>
      </c>
      <c r="K2527" s="961" t="s">
        <v>448</v>
      </c>
      <c r="L2527" s="940" t="s">
        <v>442</v>
      </c>
      <c r="M2527" s="961" t="s">
        <v>456</v>
      </c>
      <c r="N2527" s="679">
        <f t="shared" ca="1" si="432"/>
        <v>0</v>
      </c>
      <c r="O2527" s="679">
        <f t="shared" ca="1" si="433"/>
        <v>0</v>
      </c>
      <c r="P2527" s="679">
        <f t="shared" ca="1" si="433"/>
        <v>0</v>
      </c>
      <c r="Q2527" s="679">
        <f t="shared" ca="1" si="433"/>
        <v>0</v>
      </c>
      <c r="R2527" s="679">
        <f t="shared" ca="1" si="433"/>
        <v>0</v>
      </c>
      <c r="S2527" s="679">
        <f t="shared" ca="1" si="433"/>
        <v>0</v>
      </c>
      <c r="T2527" s="679">
        <f t="shared" ca="1" si="433"/>
        <v>0</v>
      </c>
      <c r="U2527" s="679">
        <f t="shared" ca="1" si="433"/>
        <v>0</v>
      </c>
      <c r="V2527" s="679">
        <f t="shared" ca="1" si="433"/>
        <v>0</v>
      </c>
      <c r="W2527" s="679">
        <f t="shared" ca="1" si="434"/>
        <v>0</v>
      </c>
      <c r="X2527" s="679">
        <f t="shared" ca="1" si="433"/>
        <v>0</v>
      </c>
      <c r="Y2527" s="679">
        <f t="shared" ca="1" si="433"/>
        <v>0</v>
      </c>
      <c r="Z2527" s="679">
        <f t="shared" ca="1" si="433"/>
        <v>-20065.197425347549</v>
      </c>
      <c r="AA2527" t="str">
        <f t="shared" si="428"/>
        <v>ASR_Financial_Report_SHP21Final</v>
      </c>
      <c r="AB2527" s="960">
        <f t="shared" si="429"/>
        <v>44658</v>
      </c>
      <c r="AC2527" t="str">
        <f t="shared" si="430"/>
        <v>Unaudited</v>
      </c>
    </row>
    <row r="2528" spans="1:29" ht="30" x14ac:dyDescent="0.25">
      <c r="A2528" t="s">
        <v>420</v>
      </c>
      <c r="B2528" t="s">
        <v>1366</v>
      </c>
      <c r="C2528" t="s">
        <v>1367</v>
      </c>
      <c r="D2528">
        <v>1900</v>
      </c>
      <c r="E2528" s="960">
        <v>1</v>
      </c>
      <c r="F2528" t="s">
        <v>1012</v>
      </c>
      <c r="G2528" s="960" t="s">
        <v>1365</v>
      </c>
      <c r="H2528" t="s">
        <v>385</v>
      </c>
      <c r="I2528" s="940" t="s">
        <v>488</v>
      </c>
      <c r="J2528" s="940" t="s">
        <v>444</v>
      </c>
      <c r="K2528" s="940" t="s">
        <v>449</v>
      </c>
      <c r="L2528" s="940">
        <v>9.1</v>
      </c>
      <c r="M2528" s="961" t="s">
        <v>185</v>
      </c>
      <c r="N2528" s="679">
        <f t="shared" ca="1" si="432"/>
        <v>0</v>
      </c>
      <c r="O2528" s="679">
        <f t="shared" ca="1" si="433"/>
        <v>0</v>
      </c>
      <c r="P2528" s="679">
        <f t="shared" ca="1" si="433"/>
        <v>0</v>
      </c>
      <c r="Q2528" s="679">
        <f t="shared" ca="1" si="433"/>
        <v>0</v>
      </c>
      <c r="R2528" s="679">
        <f t="shared" ca="1" si="433"/>
        <v>0</v>
      </c>
      <c r="S2528" s="679">
        <f t="shared" ca="1" si="433"/>
        <v>0</v>
      </c>
      <c r="T2528" s="679">
        <f t="shared" ca="1" si="433"/>
        <v>0</v>
      </c>
      <c r="U2528" s="679">
        <f t="shared" ca="1" si="433"/>
        <v>0</v>
      </c>
      <c r="V2528" s="679">
        <f t="shared" ca="1" si="433"/>
        <v>0</v>
      </c>
      <c r="W2528" s="679">
        <f t="shared" ca="1" si="434"/>
        <v>0</v>
      </c>
      <c r="X2528" s="679">
        <f t="shared" ca="1" si="433"/>
        <v>0</v>
      </c>
      <c r="Y2528" s="679">
        <f t="shared" ca="1" si="433"/>
        <v>0</v>
      </c>
      <c r="Z2528" s="679">
        <f t="shared" ca="1" si="433"/>
        <v>-16334.46</v>
      </c>
      <c r="AA2528" t="str">
        <f t="shared" si="428"/>
        <v>ASR_Financial_Report_SHP21Final</v>
      </c>
      <c r="AB2528" s="960">
        <f t="shared" si="429"/>
        <v>44658</v>
      </c>
      <c r="AC2528" t="str">
        <f t="shared" si="430"/>
        <v>Unaudited</v>
      </c>
    </row>
    <row r="2529" spans="1:29" x14ac:dyDescent="0.25">
      <c r="A2529" t="s">
        <v>420</v>
      </c>
      <c r="B2529" t="s">
        <v>1366</v>
      </c>
      <c r="C2529" t="s">
        <v>1367</v>
      </c>
      <c r="D2529">
        <v>1900</v>
      </c>
      <c r="E2529" s="960">
        <v>1</v>
      </c>
      <c r="F2529" t="s">
        <v>1012</v>
      </c>
      <c r="G2529" s="960" t="s">
        <v>1365</v>
      </c>
      <c r="H2529" t="s">
        <v>385</v>
      </c>
      <c r="I2529" s="940" t="s">
        <v>488</v>
      </c>
      <c r="J2529" s="940" t="s">
        <v>444</v>
      </c>
      <c r="K2529" s="940" t="s">
        <v>449</v>
      </c>
      <c r="L2529" s="940" t="s">
        <v>106</v>
      </c>
      <c r="M2529" s="961" t="s">
        <v>186</v>
      </c>
      <c r="N2529" s="679">
        <f t="shared" ca="1" si="432"/>
        <v>0</v>
      </c>
      <c r="O2529" s="679">
        <f t="shared" ca="1" si="433"/>
        <v>0</v>
      </c>
      <c r="P2529" s="679">
        <f t="shared" ca="1" si="433"/>
        <v>0</v>
      </c>
      <c r="Q2529" s="679">
        <f t="shared" ca="1" si="433"/>
        <v>0</v>
      </c>
      <c r="R2529" s="679">
        <f t="shared" ca="1" si="433"/>
        <v>0</v>
      </c>
      <c r="S2529" s="679">
        <f t="shared" ca="1" si="433"/>
        <v>0</v>
      </c>
      <c r="T2529" s="679">
        <f t="shared" ca="1" si="433"/>
        <v>0</v>
      </c>
      <c r="U2529" s="679">
        <f t="shared" ca="1" si="433"/>
        <v>0</v>
      </c>
      <c r="V2529" s="679">
        <f t="shared" ca="1" si="433"/>
        <v>0</v>
      </c>
      <c r="W2529" s="679">
        <f t="shared" ca="1" si="434"/>
        <v>0</v>
      </c>
      <c r="X2529" s="679">
        <f t="shared" ca="1" si="433"/>
        <v>0</v>
      </c>
      <c r="Y2529" s="679">
        <f t="shared" ca="1" si="433"/>
        <v>0</v>
      </c>
      <c r="Z2529" s="679">
        <f t="shared" ca="1" si="433"/>
        <v>29277.059999999998</v>
      </c>
      <c r="AA2529" t="str">
        <f t="shared" si="428"/>
        <v>ASR_Financial_Report_SHP21Final</v>
      </c>
      <c r="AB2529" s="960">
        <f t="shared" si="429"/>
        <v>44658</v>
      </c>
      <c r="AC2529" t="str">
        <f t="shared" si="430"/>
        <v>Unaudited</v>
      </c>
    </row>
    <row r="2530" spans="1:29" x14ac:dyDescent="0.25">
      <c r="A2530" t="s">
        <v>420</v>
      </c>
      <c r="B2530" t="s">
        <v>1366</v>
      </c>
      <c r="C2530" t="s">
        <v>1367</v>
      </c>
      <c r="D2530">
        <v>1900</v>
      </c>
      <c r="E2530" s="960">
        <v>1</v>
      </c>
      <c r="F2530" t="s">
        <v>1012</v>
      </c>
      <c r="G2530" s="960" t="s">
        <v>1365</v>
      </c>
      <c r="H2530" t="s">
        <v>385</v>
      </c>
      <c r="I2530" s="940" t="s">
        <v>488</v>
      </c>
      <c r="J2530" s="940" t="s">
        <v>444</v>
      </c>
      <c r="K2530" s="940" t="s">
        <v>449</v>
      </c>
      <c r="L2530" s="940" t="s">
        <v>1302</v>
      </c>
      <c r="M2530" s="961" t="s">
        <v>1303</v>
      </c>
      <c r="N2530" s="679">
        <f t="shared" ca="1" si="432"/>
        <v>0</v>
      </c>
      <c r="O2530" s="679">
        <f t="shared" ca="1" si="433"/>
        <v>0</v>
      </c>
      <c r="P2530" s="679">
        <f t="shared" ca="1" si="433"/>
        <v>0</v>
      </c>
      <c r="Q2530" s="679">
        <f t="shared" ca="1" si="433"/>
        <v>0</v>
      </c>
      <c r="R2530" s="679">
        <f t="shared" ca="1" si="433"/>
        <v>0</v>
      </c>
      <c r="S2530" s="679">
        <f t="shared" ca="1" si="433"/>
        <v>0</v>
      </c>
      <c r="T2530" s="679">
        <f t="shared" ca="1" si="433"/>
        <v>0</v>
      </c>
      <c r="U2530" s="679">
        <f t="shared" ca="1" si="433"/>
        <v>0</v>
      </c>
      <c r="V2530" s="679">
        <f t="shared" ca="1" si="433"/>
        <v>0</v>
      </c>
      <c r="W2530" s="679">
        <f t="shared" ca="1" si="434"/>
        <v>0</v>
      </c>
      <c r="X2530" s="679">
        <f t="shared" ca="1" si="433"/>
        <v>0</v>
      </c>
      <c r="Y2530" s="679">
        <f t="shared" ca="1" si="433"/>
        <v>0</v>
      </c>
      <c r="Z2530" s="679">
        <f t="shared" ca="1" si="433"/>
        <v>21014.57</v>
      </c>
      <c r="AA2530" t="str">
        <f t="shared" si="428"/>
        <v>ASR_Financial_Report_SHP21Final</v>
      </c>
      <c r="AB2530" s="960">
        <f t="shared" si="429"/>
        <v>44658</v>
      </c>
      <c r="AC2530" t="str">
        <f t="shared" si="430"/>
        <v>Unaudited</v>
      </c>
    </row>
    <row r="2531" spans="1:29" x14ac:dyDescent="0.25">
      <c r="A2531" t="s">
        <v>420</v>
      </c>
      <c r="B2531" t="s">
        <v>1366</v>
      </c>
      <c r="C2531" t="s">
        <v>1367</v>
      </c>
      <c r="D2531">
        <v>1900</v>
      </c>
      <c r="E2531" s="960">
        <v>1</v>
      </c>
      <c r="F2531" t="s">
        <v>1012</v>
      </c>
      <c r="G2531" s="960" t="s">
        <v>1365</v>
      </c>
      <c r="H2531" t="s">
        <v>385</v>
      </c>
      <c r="I2531" s="961" t="s">
        <v>488</v>
      </c>
      <c r="J2531" s="961" t="s">
        <v>444</v>
      </c>
      <c r="K2531" s="961" t="s">
        <v>449</v>
      </c>
      <c r="L2531" s="940" t="s">
        <v>107</v>
      </c>
      <c r="M2531" s="961" t="s">
        <v>187</v>
      </c>
      <c r="N2531" s="679">
        <f t="shared" ca="1" si="432"/>
        <v>0</v>
      </c>
      <c r="O2531" s="679">
        <f t="shared" ca="1" si="433"/>
        <v>0</v>
      </c>
      <c r="P2531" s="679">
        <f t="shared" ca="1" si="433"/>
        <v>0</v>
      </c>
      <c r="Q2531" s="679">
        <f t="shared" ca="1" si="433"/>
        <v>0</v>
      </c>
      <c r="R2531" s="679">
        <f t="shared" ca="1" si="433"/>
        <v>0</v>
      </c>
      <c r="S2531" s="679">
        <f t="shared" ca="1" si="433"/>
        <v>0</v>
      </c>
      <c r="T2531" s="679">
        <f t="shared" ca="1" si="433"/>
        <v>0</v>
      </c>
      <c r="U2531" s="679">
        <f t="shared" ca="1" si="433"/>
        <v>0</v>
      </c>
      <c r="V2531" s="679">
        <f t="shared" ca="1" si="433"/>
        <v>0</v>
      </c>
      <c r="W2531" s="679">
        <f t="shared" ca="1" si="434"/>
        <v>0</v>
      </c>
      <c r="X2531" s="679">
        <f t="shared" ca="1" si="433"/>
        <v>0</v>
      </c>
      <c r="Y2531" s="679">
        <f t="shared" ca="1" si="433"/>
        <v>0</v>
      </c>
      <c r="Z2531" s="679">
        <f t="shared" ca="1" si="433"/>
        <v>75602.690000000017</v>
      </c>
      <c r="AA2531" t="str">
        <f t="shared" si="428"/>
        <v>ASR_Financial_Report_SHP21Final</v>
      </c>
      <c r="AB2531" s="960">
        <f t="shared" si="429"/>
        <v>44658</v>
      </c>
      <c r="AC2531" t="str">
        <f t="shared" si="430"/>
        <v>Unaudited</v>
      </c>
    </row>
    <row r="2532" spans="1:29" x14ac:dyDescent="0.25">
      <c r="A2532" t="s">
        <v>420</v>
      </c>
      <c r="B2532" t="s">
        <v>1366</v>
      </c>
      <c r="C2532" t="s">
        <v>1367</v>
      </c>
      <c r="D2532">
        <v>1900</v>
      </c>
      <c r="E2532" s="960">
        <v>1</v>
      </c>
      <c r="F2532" t="s">
        <v>1012</v>
      </c>
      <c r="G2532" s="960" t="s">
        <v>1365</v>
      </c>
      <c r="H2532" t="s">
        <v>385</v>
      </c>
      <c r="I2532" s="961" t="s">
        <v>488</v>
      </c>
      <c r="J2532" s="961" t="s">
        <v>444</v>
      </c>
      <c r="K2532" s="961" t="s">
        <v>449</v>
      </c>
      <c r="L2532" s="940" t="s">
        <v>108</v>
      </c>
      <c r="M2532" s="961" t="s">
        <v>160</v>
      </c>
      <c r="N2532" s="679">
        <f t="shared" ca="1" si="432"/>
        <v>0</v>
      </c>
      <c r="O2532" s="679">
        <f t="shared" ca="1" si="433"/>
        <v>0</v>
      </c>
      <c r="P2532" s="679">
        <f t="shared" ca="1" si="433"/>
        <v>0</v>
      </c>
      <c r="Q2532" s="679">
        <f t="shared" ca="1" si="433"/>
        <v>0</v>
      </c>
      <c r="R2532" s="679">
        <f t="shared" ca="1" si="433"/>
        <v>0</v>
      </c>
      <c r="S2532" s="679">
        <f t="shared" ca="1" si="433"/>
        <v>0</v>
      </c>
      <c r="T2532" s="679">
        <f t="shared" ca="1" si="433"/>
        <v>0</v>
      </c>
      <c r="U2532" s="679">
        <f t="shared" ca="1" si="433"/>
        <v>0</v>
      </c>
      <c r="V2532" s="679">
        <f t="shared" ca="1" si="433"/>
        <v>0</v>
      </c>
      <c r="W2532" s="679">
        <f t="shared" ca="1" si="434"/>
        <v>0</v>
      </c>
      <c r="X2532" s="679">
        <f t="shared" ca="1" si="433"/>
        <v>0</v>
      </c>
      <c r="Y2532" s="679">
        <f t="shared" ca="1" si="433"/>
        <v>0</v>
      </c>
      <c r="Z2532" s="679">
        <f t="shared" ca="1" si="433"/>
        <v>-165317.27000000005</v>
      </c>
      <c r="AA2532" t="str">
        <f t="shared" si="428"/>
        <v>ASR_Financial_Report_SHP21Final</v>
      </c>
      <c r="AB2532" s="960">
        <f t="shared" si="429"/>
        <v>44658</v>
      </c>
      <c r="AC2532" t="str">
        <f t="shared" si="430"/>
        <v>Unaudited</v>
      </c>
    </row>
    <row r="2533" spans="1:29" x14ac:dyDescent="0.25">
      <c r="A2533" t="s">
        <v>420</v>
      </c>
      <c r="B2533" t="s">
        <v>1366</v>
      </c>
      <c r="C2533" t="s">
        <v>1367</v>
      </c>
      <c r="D2533">
        <v>1900</v>
      </c>
      <c r="E2533" s="960">
        <v>1</v>
      </c>
      <c r="F2533" t="s">
        <v>1012</v>
      </c>
      <c r="G2533" s="960" t="s">
        <v>1365</v>
      </c>
      <c r="H2533" t="s">
        <v>385</v>
      </c>
      <c r="I2533" s="961" t="s">
        <v>488</v>
      </c>
      <c r="J2533" s="961" t="s">
        <v>444</v>
      </c>
      <c r="K2533" s="961" t="s">
        <v>449</v>
      </c>
      <c r="L2533" s="940" t="s">
        <v>109</v>
      </c>
      <c r="M2533" s="961" t="s">
        <v>134</v>
      </c>
      <c r="N2533" s="679">
        <f t="shared" ca="1" si="432"/>
        <v>0</v>
      </c>
      <c r="O2533" s="679">
        <f t="shared" ca="1" si="433"/>
        <v>0</v>
      </c>
      <c r="P2533" s="679">
        <f t="shared" ca="1" si="433"/>
        <v>0</v>
      </c>
      <c r="Q2533" s="679">
        <f t="shared" ca="1" si="433"/>
        <v>0</v>
      </c>
      <c r="R2533" s="679">
        <f t="shared" ca="1" si="433"/>
        <v>0</v>
      </c>
      <c r="S2533" s="679">
        <f t="shared" ca="1" si="433"/>
        <v>0</v>
      </c>
      <c r="T2533" s="679">
        <f t="shared" ca="1" si="433"/>
        <v>0</v>
      </c>
      <c r="U2533" s="679">
        <f t="shared" ca="1" si="433"/>
        <v>0</v>
      </c>
      <c r="V2533" s="679">
        <f t="shared" ca="1" si="433"/>
        <v>0</v>
      </c>
      <c r="W2533" s="679">
        <f t="shared" ca="1" si="434"/>
        <v>0</v>
      </c>
      <c r="X2533" s="679">
        <f t="shared" ca="1" si="433"/>
        <v>0</v>
      </c>
      <c r="Y2533" s="679">
        <f t="shared" ca="1" si="433"/>
        <v>0</v>
      </c>
      <c r="Z2533" s="679">
        <f t="shared" ca="1" si="433"/>
        <v>0</v>
      </c>
      <c r="AA2533" t="str">
        <f t="shared" si="428"/>
        <v>ASR_Financial_Report_SHP21Final</v>
      </c>
      <c r="AB2533" s="960">
        <f t="shared" si="429"/>
        <v>44658</v>
      </c>
      <c r="AC2533" t="str">
        <f t="shared" si="430"/>
        <v>Unaudited</v>
      </c>
    </row>
    <row r="2534" spans="1:29" x14ac:dyDescent="0.25">
      <c r="A2534" t="s">
        <v>420</v>
      </c>
      <c r="B2534" t="s">
        <v>1366</v>
      </c>
      <c r="C2534" t="s">
        <v>1367</v>
      </c>
      <c r="D2534">
        <v>1900</v>
      </c>
      <c r="E2534" s="960">
        <v>1</v>
      </c>
      <c r="F2534" t="s">
        <v>1012</v>
      </c>
      <c r="G2534" s="960" t="s">
        <v>1365</v>
      </c>
      <c r="H2534" t="s">
        <v>385</v>
      </c>
      <c r="I2534" s="961" t="s">
        <v>488</v>
      </c>
      <c r="J2534" s="961" t="s">
        <v>444</v>
      </c>
      <c r="K2534" s="961" t="s">
        <v>449</v>
      </c>
      <c r="L2534" s="940" t="s">
        <v>110</v>
      </c>
      <c r="M2534" s="961" t="s">
        <v>162</v>
      </c>
      <c r="N2534" s="679">
        <f t="shared" ca="1" si="432"/>
        <v>0</v>
      </c>
      <c r="O2534" s="679">
        <f t="shared" ca="1" si="433"/>
        <v>0</v>
      </c>
      <c r="P2534" s="679">
        <f t="shared" ca="1" si="433"/>
        <v>0</v>
      </c>
      <c r="Q2534" s="679">
        <f t="shared" ca="1" si="433"/>
        <v>0</v>
      </c>
      <c r="R2534" s="679">
        <f t="shared" ca="1" si="433"/>
        <v>0</v>
      </c>
      <c r="S2534" s="679">
        <f t="shared" ca="1" si="433"/>
        <v>0</v>
      </c>
      <c r="T2534" s="679">
        <f t="shared" ca="1" si="433"/>
        <v>0</v>
      </c>
      <c r="U2534" s="679">
        <f t="shared" ca="1" si="433"/>
        <v>0</v>
      </c>
      <c r="V2534" s="679">
        <f t="shared" ca="1" si="433"/>
        <v>0</v>
      </c>
      <c r="W2534" s="679">
        <f t="shared" ca="1" si="434"/>
        <v>0</v>
      </c>
      <c r="X2534" s="679">
        <f t="shared" ca="1" si="433"/>
        <v>0</v>
      </c>
      <c r="Y2534" s="679">
        <f t="shared" ca="1" si="433"/>
        <v>0</v>
      </c>
      <c r="Z2534" s="679">
        <f t="shared" ca="1" si="433"/>
        <v>-628790.5422216655</v>
      </c>
      <c r="AA2534" t="str">
        <f t="shared" si="428"/>
        <v>ASR_Financial_Report_SHP21Final</v>
      </c>
      <c r="AB2534" s="960">
        <f t="shared" si="429"/>
        <v>44658</v>
      </c>
      <c r="AC2534" t="str">
        <f t="shared" si="430"/>
        <v>Unaudited</v>
      </c>
    </row>
    <row r="2535" spans="1:29" x14ac:dyDescent="0.25">
      <c r="A2535" t="s">
        <v>420</v>
      </c>
      <c r="B2535" t="s">
        <v>1366</v>
      </c>
      <c r="C2535" t="s">
        <v>1367</v>
      </c>
      <c r="D2535">
        <v>1900</v>
      </c>
      <c r="E2535" s="960">
        <v>1</v>
      </c>
      <c r="F2535" t="s">
        <v>1012</v>
      </c>
      <c r="G2535" s="960" t="s">
        <v>1365</v>
      </c>
      <c r="H2535" t="s">
        <v>385</v>
      </c>
      <c r="I2535" s="961" t="s">
        <v>488</v>
      </c>
      <c r="J2535" s="961" t="s">
        <v>444</v>
      </c>
      <c r="K2535" s="961" t="s">
        <v>449</v>
      </c>
      <c r="L2535" s="956" t="s">
        <v>111</v>
      </c>
      <c r="M2535" s="961" t="s">
        <v>463</v>
      </c>
      <c r="N2535" s="679">
        <f t="shared" ca="1" si="432"/>
        <v>0</v>
      </c>
      <c r="O2535" s="679">
        <f t="shared" ca="1" si="433"/>
        <v>0</v>
      </c>
      <c r="P2535" s="679">
        <f t="shared" ca="1" si="433"/>
        <v>0</v>
      </c>
      <c r="Q2535" s="679">
        <f t="shared" ca="1" si="433"/>
        <v>0</v>
      </c>
      <c r="R2535" s="679">
        <f t="shared" ca="1" si="433"/>
        <v>0</v>
      </c>
      <c r="S2535" s="679">
        <f t="shared" ca="1" si="433"/>
        <v>0</v>
      </c>
      <c r="T2535" s="679">
        <f t="shared" ca="1" si="433"/>
        <v>0</v>
      </c>
      <c r="U2535" s="679">
        <f t="shared" ca="1" si="433"/>
        <v>0</v>
      </c>
      <c r="V2535" s="679">
        <f t="shared" ca="1" si="433"/>
        <v>0</v>
      </c>
      <c r="W2535" s="679">
        <f t="shared" ca="1" si="434"/>
        <v>0</v>
      </c>
      <c r="X2535" s="679">
        <f t="shared" ca="1" si="433"/>
        <v>0</v>
      </c>
      <c r="Y2535" s="679">
        <f t="shared" ca="1" si="433"/>
        <v>0</v>
      </c>
      <c r="Z2535" s="679">
        <f t="shared" ca="1" si="433"/>
        <v>263480.51460678841</v>
      </c>
      <c r="AA2535" t="str">
        <f t="shared" si="428"/>
        <v>ASR_Financial_Report_SHP21Final</v>
      </c>
      <c r="AB2535" s="960">
        <f t="shared" si="429"/>
        <v>44658</v>
      </c>
      <c r="AC2535" t="str">
        <f t="shared" si="430"/>
        <v>Unaudited</v>
      </c>
    </row>
    <row r="2536" spans="1:29" x14ac:dyDescent="0.25">
      <c r="A2536" t="s">
        <v>420</v>
      </c>
      <c r="B2536" t="s">
        <v>1366</v>
      </c>
      <c r="C2536" t="s">
        <v>1367</v>
      </c>
      <c r="D2536">
        <v>1900</v>
      </c>
      <c r="E2536" s="960">
        <v>1</v>
      </c>
      <c r="F2536" t="s">
        <v>1012</v>
      </c>
      <c r="G2536" s="960" t="s">
        <v>1365</v>
      </c>
      <c r="H2536" t="s">
        <v>385</v>
      </c>
      <c r="I2536" s="961" t="s">
        <v>488</v>
      </c>
      <c r="J2536" s="961" t="s">
        <v>444</v>
      </c>
      <c r="K2536" s="961" t="s">
        <v>6</v>
      </c>
      <c r="L2536" s="940" t="s">
        <v>117</v>
      </c>
      <c r="M2536" s="961" t="s">
        <v>188</v>
      </c>
      <c r="N2536" s="679">
        <f t="shared" ca="1" si="432"/>
        <v>0</v>
      </c>
      <c r="O2536" s="679">
        <f t="shared" ca="1" si="433"/>
        <v>0</v>
      </c>
      <c r="P2536" s="679">
        <f t="shared" ca="1" si="433"/>
        <v>0</v>
      </c>
      <c r="Q2536" s="679">
        <f t="shared" ca="1" si="433"/>
        <v>0</v>
      </c>
      <c r="R2536" s="679">
        <f t="shared" ca="1" si="433"/>
        <v>0</v>
      </c>
      <c r="S2536" s="679">
        <f t="shared" ca="1" si="433"/>
        <v>0</v>
      </c>
      <c r="T2536" s="679">
        <f t="shared" ca="1" si="433"/>
        <v>0</v>
      </c>
      <c r="U2536" s="679">
        <f t="shared" ca="1" si="433"/>
        <v>0</v>
      </c>
      <c r="V2536" s="679">
        <f t="shared" ca="1" si="433"/>
        <v>0</v>
      </c>
      <c r="W2536" s="679">
        <f t="shared" ca="1" si="434"/>
        <v>0</v>
      </c>
      <c r="X2536" s="679">
        <f t="shared" ca="1" si="433"/>
        <v>0</v>
      </c>
      <c r="Y2536" s="679">
        <f t="shared" ca="1" si="433"/>
        <v>0</v>
      </c>
      <c r="Z2536" s="679">
        <f t="shared" ca="1" si="433"/>
        <v>35923.270000000011</v>
      </c>
      <c r="AA2536" t="str">
        <f t="shared" si="428"/>
        <v>ASR_Financial_Report_SHP21Final</v>
      </c>
      <c r="AB2536" s="960">
        <f t="shared" si="429"/>
        <v>44658</v>
      </c>
      <c r="AC2536" t="str">
        <f t="shared" si="430"/>
        <v>Unaudited</v>
      </c>
    </row>
    <row r="2537" spans="1:29" x14ac:dyDescent="0.25">
      <c r="A2537" t="s">
        <v>420</v>
      </c>
      <c r="B2537" t="s">
        <v>1366</v>
      </c>
      <c r="C2537" t="s">
        <v>1367</v>
      </c>
      <c r="D2537">
        <v>1900</v>
      </c>
      <c r="E2537" s="960">
        <v>1</v>
      </c>
      <c r="F2537" t="s">
        <v>1012</v>
      </c>
      <c r="G2537" s="960" t="s">
        <v>1365</v>
      </c>
      <c r="H2537" t="s">
        <v>385</v>
      </c>
      <c r="I2537" s="940" t="s">
        <v>488</v>
      </c>
      <c r="J2537" s="940" t="s">
        <v>444</v>
      </c>
      <c r="K2537" s="940" t="s">
        <v>6</v>
      </c>
      <c r="L2537" s="940" t="s">
        <v>45</v>
      </c>
      <c r="M2537" s="961" t="s">
        <v>163</v>
      </c>
      <c r="N2537" s="679">
        <f t="shared" ca="1" si="432"/>
        <v>0</v>
      </c>
      <c r="O2537" s="679">
        <f t="shared" ca="1" si="433"/>
        <v>0</v>
      </c>
      <c r="P2537" s="679">
        <f t="shared" ca="1" si="433"/>
        <v>0</v>
      </c>
      <c r="Q2537" s="679">
        <f t="shared" ca="1" si="433"/>
        <v>0</v>
      </c>
      <c r="R2537" s="679">
        <f t="shared" ca="1" si="433"/>
        <v>0</v>
      </c>
      <c r="S2537" s="679">
        <f t="shared" ca="1" si="433"/>
        <v>0</v>
      </c>
      <c r="T2537" s="679">
        <f t="shared" ca="1" si="433"/>
        <v>0</v>
      </c>
      <c r="U2537" s="679">
        <f t="shared" ca="1" si="433"/>
        <v>0</v>
      </c>
      <c r="V2537" s="679">
        <f t="shared" ca="1" si="433"/>
        <v>0</v>
      </c>
      <c r="W2537" s="679">
        <f t="shared" ca="1" si="434"/>
        <v>0</v>
      </c>
      <c r="X2537" s="679">
        <f t="shared" ca="1" si="433"/>
        <v>0</v>
      </c>
      <c r="Y2537" s="679">
        <f t="shared" ca="1" si="433"/>
        <v>0</v>
      </c>
      <c r="Z2537" s="679">
        <f t="shared" ca="1" si="433"/>
        <v>0</v>
      </c>
      <c r="AA2537" t="str">
        <f t="shared" si="428"/>
        <v>ASR_Financial_Report_SHP21Final</v>
      </c>
      <c r="AB2537" s="960">
        <f t="shared" si="429"/>
        <v>44658</v>
      </c>
      <c r="AC2537" t="str">
        <f t="shared" si="430"/>
        <v>Unaudited</v>
      </c>
    </row>
    <row r="2538" spans="1:29" x14ac:dyDescent="0.25">
      <c r="A2538" t="s">
        <v>420</v>
      </c>
      <c r="B2538" t="s">
        <v>1366</v>
      </c>
      <c r="C2538" t="s">
        <v>1367</v>
      </c>
      <c r="D2538">
        <v>1900</v>
      </c>
      <c r="E2538" s="960">
        <v>1</v>
      </c>
      <c r="F2538" t="s">
        <v>1012</v>
      </c>
      <c r="G2538" s="960" t="s">
        <v>1365</v>
      </c>
      <c r="H2538" t="s">
        <v>385</v>
      </c>
      <c r="I2538" s="961" t="s">
        <v>488</v>
      </c>
      <c r="J2538" s="961" t="s">
        <v>444</v>
      </c>
      <c r="K2538" s="961" t="s">
        <v>6</v>
      </c>
      <c r="L2538" s="940" t="s">
        <v>46</v>
      </c>
      <c r="M2538" s="961" t="s">
        <v>164</v>
      </c>
      <c r="N2538" s="679">
        <f t="shared" ca="1" si="432"/>
        <v>0</v>
      </c>
      <c r="O2538" s="679">
        <f t="shared" ca="1" si="433"/>
        <v>0</v>
      </c>
      <c r="P2538" s="679">
        <f t="shared" ca="1" si="433"/>
        <v>0</v>
      </c>
      <c r="Q2538" s="679">
        <f t="shared" ca="1" si="433"/>
        <v>0</v>
      </c>
      <c r="R2538" s="679">
        <f t="shared" ca="1" si="433"/>
        <v>0</v>
      </c>
      <c r="S2538" s="679">
        <f t="shared" ca="1" si="433"/>
        <v>0</v>
      </c>
      <c r="T2538" s="679">
        <f t="shared" ca="1" si="433"/>
        <v>0</v>
      </c>
      <c r="U2538" s="679">
        <f t="shared" ca="1" si="433"/>
        <v>0</v>
      </c>
      <c r="V2538" s="679">
        <f t="shared" ca="1" si="433"/>
        <v>0</v>
      </c>
      <c r="W2538" s="679">
        <f t="shared" ca="1" si="434"/>
        <v>0</v>
      </c>
      <c r="X2538" s="679">
        <f t="shared" ca="1" si="433"/>
        <v>0</v>
      </c>
      <c r="Y2538" s="679">
        <f t="shared" ca="1" si="433"/>
        <v>0</v>
      </c>
      <c r="Z2538" s="679">
        <f t="shared" ca="1" si="433"/>
        <v>-28185.2943172536</v>
      </c>
      <c r="AA2538" t="str">
        <f t="shared" si="428"/>
        <v>ASR_Financial_Report_SHP21Final</v>
      </c>
      <c r="AB2538" s="960">
        <f t="shared" si="429"/>
        <v>44658</v>
      </c>
      <c r="AC2538" t="str">
        <f t="shared" si="430"/>
        <v>Unaudited</v>
      </c>
    </row>
    <row r="2539" spans="1:29" x14ac:dyDescent="0.25">
      <c r="A2539" t="s">
        <v>420</v>
      </c>
      <c r="B2539" t="s">
        <v>1366</v>
      </c>
      <c r="C2539" t="s">
        <v>1367</v>
      </c>
      <c r="D2539">
        <v>1900</v>
      </c>
      <c r="E2539" s="960">
        <v>1</v>
      </c>
      <c r="F2539" t="s">
        <v>1012</v>
      </c>
      <c r="G2539" s="960" t="s">
        <v>1365</v>
      </c>
      <c r="H2539" t="s">
        <v>385</v>
      </c>
      <c r="I2539" s="940" t="s">
        <v>488</v>
      </c>
      <c r="J2539" s="940" t="s">
        <v>444</v>
      </c>
      <c r="K2539" s="940" t="s">
        <v>6</v>
      </c>
      <c r="L2539" s="940" t="s">
        <v>165</v>
      </c>
      <c r="M2539" s="940" t="s">
        <v>461</v>
      </c>
      <c r="N2539" s="679">
        <f t="shared" ca="1" si="432"/>
        <v>0</v>
      </c>
      <c r="O2539" s="679">
        <f t="shared" ca="1" si="433"/>
        <v>0</v>
      </c>
      <c r="P2539" s="679">
        <f t="shared" ca="1" si="433"/>
        <v>0</v>
      </c>
      <c r="Q2539" s="679">
        <f t="shared" ca="1" si="433"/>
        <v>0</v>
      </c>
      <c r="R2539" s="679">
        <f t="shared" ca="1" si="433"/>
        <v>0</v>
      </c>
      <c r="S2539" s="679">
        <f t="shared" ca="1" si="433"/>
        <v>0</v>
      </c>
      <c r="T2539" s="679">
        <f t="shared" ca="1" si="433"/>
        <v>0</v>
      </c>
      <c r="U2539" s="679">
        <f t="shared" ca="1" si="433"/>
        <v>0</v>
      </c>
      <c r="V2539" s="679">
        <f t="shared" ca="1" si="433"/>
        <v>0</v>
      </c>
      <c r="W2539" s="679">
        <f t="shared" ca="1" si="434"/>
        <v>0</v>
      </c>
      <c r="X2539" s="679">
        <f t="shared" ca="1" si="433"/>
        <v>0</v>
      </c>
      <c r="Y2539" s="679">
        <f t="shared" ca="1" si="433"/>
        <v>0</v>
      </c>
      <c r="Z2539" s="679">
        <f t="shared" ca="1" si="433"/>
        <v>0</v>
      </c>
      <c r="AA2539" t="str">
        <f t="shared" si="428"/>
        <v>ASR_Financial_Report_SHP21Final</v>
      </c>
      <c r="AB2539" s="960">
        <f t="shared" si="429"/>
        <v>44658</v>
      </c>
      <c r="AC2539" t="str">
        <f t="shared" si="430"/>
        <v>Unaudited</v>
      </c>
    </row>
    <row r="2540" spans="1:29" x14ac:dyDescent="0.25">
      <c r="A2540" t="s">
        <v>420</v>
      </c>
      <c r="B2540" t="s">
        <v>1366</v>
      </c>
      <c r="C2540" t="s">
        <v>1367</v>
      </c>
      <c r="D2540">
        <v>1900</v>
      </c>
      <c r="E2540" s="960">
        <v>1</v>
      </c>
      <c r="F2540" t="s">
        <v>1012</v>
      </c>
      <c r="G2540" s="960" t="s">
        <v>1365</v>
      </c>
      <c r="H2540" t="s">
        <v>385</v>
      </c>
      <c r="I2540" s="940" t="s">
        <v>488</v>
      </c>
      <c r="J2540" s="940" t="s">
        <v>444</v>
      </c>
      <c r="K2540" s="940" t="s">
        <v>434</v>
      </c>
      <c r="L2540" s="940" t="s">
        <v>120</v>
      </c>
      <c r="M2540" s="961" t="s">
        <v>32</v>
      </c>
      <c r="N2540" s="679">
        <f t="shared" ca="1" si="432"/>
        <v>0</v>
      </c>
      <c r="O2540" s="679">
        <f t="shared" ca="1" si="433"/>
        <v>0</v>
      </c>
      <c r="P2540" s="679">
        <f t="shared" ca="1" si="433"/>
        <v>0</v>
      </c>
      <c r="Q2540" s="679">
        <f t="shared" ca="1" si="433"/>
        <v>0</v>
      </c>
      <c r="R2540" s="679">
        <f t="shared" ca="1" si="433"/>
        <v>0</v>
      </c>
      <c r="S2540" s="679">
        <f t="shared" ca="1" si="433"/>
        <v>0</v>
      </c>
      <c r="T2540" s="679">
        <f t="shared" ca="1" si="433"/>
        <v>0</v>
      </c>
      <c r="U2540" s="679">
        <f t="shared" ca="1" si="433"/>
        <v>0</v>
      </c>
      <c r="V2540" s="679">
        <f t="shared" ca="1" si="433"/>
        <v>0</v>
      </c>
      <c r="W2540" s="679">
        <f t="shared" ca="1" si="434"/>
        <v>0</v>
      </c>
      <c r="X2540" s="679">
        <f t="shared" ca="1" si="433"/>
        <v>0</v>
      </c>
      <c r="Y2540" s="679">
        <f t="shared" ca="1" si="433"/>
        <v>0</v>
      </c>
      <c r="Z2540" s="679">
        <f t="shared" ca="1" si="433"/>
        <v>0</v>
      </c>
      <c r="AA2540" t="str">
        <f t="shared" si="428"/>
        <v>ASR_Financial_Report_SHP21Final</v>
      </c>
      <c r="AB2540" s="960">
        <f t="shared" si="429"/>
        <v>44658</v>
      </c>
      <c r="AC2540" t="str">
        <f t="shared" si="430"/>
        <v>Unaudited</v>
      </c>
    </row>
    <row r="2541" spans="1:29" x14ac:dyDescent="0.25">
      <c r="A2541" t="s">
        <v>420</v>
      </c>
      <c r="B2541" t="s">
        <v>1366</v>
      </c>
      <c r="C2541" t="s">
        <v>1367</v>
      </c>
      <c r="D2541">
        <v>1900</v>
      </c>
      <c r="E2541" s="960">
        <v>1</v>
      </c>
      <c r="F2541" t="s">
        <v>1012</v>
      </c>
      <c r="G2541" s="960" t="s">
        <v>1365</v>
      </c>
      <c r="H2541" t="s">
        <v>385</v>
      </c>
      <c r="I2541" s="940" t="s">
        <v>488</v>
      </c>
      <c r="J2541" s="940" t="s">
        <v>444</v>
      </c>
      <c r="K2541" s="940" t="s">
        <v>434</v>
      </c>
      <c r="L2541" s="940" t="s">
        <v>924</v>
      </c>
      <c r="M2541" s="961" t="s">
        <v>916</v>
      </c>
      <c r="N2541" s="679">
        <f t="shared" ca="1" si="432"/>
        <v>0</v>
      </c>
      <c r="O2541" s="679">
        <f t="shared" ca="1" si="433"/>
        <v>0</v>
      </c>
      <c r="P2541" s="679">
        <f t="shared" ca="1" si="433"/>
        <v>0</v>
      </c>
      <c r="Q2541" s="679">
        <f t="shared" ca="1" si="433"/>
        <v>0</v>
      </c>
      <c r="R2541" s="679">
        <f t="shared" ca="1" si="433"/>
        <v>0</v>
      </c>
      <c r="S2541" s="679">
        <f t="shared" ca="1" si="433"/>
        <v>0</v>
      </c>
      <c r="T2541" s="679">
        <f t="shared" ca="1" si="433"/>
        <v>0</v>
      </c>
      <c r="U2541" s="679">
        <f t="shared" ca="1" si="433"/>
        <v>0</v>
      </c>
      <c r="V2541" s="679">
        <f t="shared" ca="1" si="433"/>
        <v>0</v>
      </c>
      <c r="W2541" s="679">
        <f t="shared" ca="1" si="434"/>
        <v>0</v>
      </c>
      <c r="X2541" s="679">
        <f t="shared" ca="1" si="433"/>
        <v>0</v>
      </c>
      <c r="Y2541" s="679">
        <f t="shared" ca="1" si="433"/>
        <v>0</v>
      </c>
      <c r="Z2541" s="679">
        <f t="shared" ca="1" si="433"/>
        <v>0</v>
      </c>
      <c r="AA2541" t="str">
        <f t="shared" si="428"/>
        <v>ASR_Financial_Report_SHP21Final</v>
      </c>
      <c r="AB2541" s="960">
        <f t="shared" si="429"/>
        <v>44658</v>
      </c>
      <c r="AC2541" t="str">
        <f t="shared" si="430"/>
        <v>Unaudited</v>
      </c>
    </row>
    <row r="2542" spans="1:29" x14ac:dyDescent="0.25">
      <c r="A2542" t="s">
        <v>420</v>
      </c>
      <c r="B2542" t="s">
        <v>1366</v>
      </c>
      <c r="C2542" t="s">
        <v>1367</v>
      </c>
      <c r="D2542">
        <v>1900</v>
      </c>
      <c r="E2542" s="960">
        <v>1</v>
      </c>
      <c r="F2542" t="s">
        <v>1012</v>
      </c>
      <c r="G2542" s="960" t="s">
        <v>1365</v>
      </c>
      <c r="H2542" t="s">
        <v>385</v>
      </c>
      <c r="I2542" s="940" t="s">
        <v>488</v>
      </c>
      <c r="J2542" s="940" t="s">
        <v>444</v>
      </c>
      <c r="K2542" s="940" t="s">
        <v>434</v>
      </c>
      <c r="L2542" s="940" t="s">
        <v>167</v>
      </c>
      <c r="M2542" s="961" t="s">
        <v>40</v>
      </c>
      <c r="N2542" s="679">
        <f t="shared" ca="1" si="432"/>
        <v>0</v>
      </c>
      <c r="O2542" s="679">
        <f t="shared" ca="1" si="433"/>
        <v>0</v>
      </c>
      <c r="P2542" s="679">
        <f t="shared" ca="1" si="433"/>
        <v>0</v>
      </c>
      <c r="Q2542" s="679">
        <f t="shared" ca="1" si="433"/>
        <v>0</v>
      </c>
      <c r="R2542" s="679">
        <f t="shared" ca="1" si="433"/>
        <v>0</v>
      </c>
      <c r="S2542" s="679">
        <f t="shared" ca="1" si="433"/>
        <v>0</v>
      </c>
      <c r="T2542" s="679">
        <f t="shared" ca="1" si="433"/>
        <v>0</v>
      </c>
      <c r="U2542" s="679">
        <f t="shared" ca="1" si="433"/>
        <v>0</v>
      </c>
      <c r="V2542" s="679">
        <f t="shared" ca="1" si="433"/>
        <v>0</v>
      </c>
      <c r="W2542" s="679">
        <f t="shared" ca="1" si="434"/>
        <v>0</v>
      </c>
      <c r="X2542" s="679">
        <f t="shared" ca="1" si="433"/>
        <v>0</v>
      </c>
      <c r="Y2542" s="679">
        <f t="shared" ca="1" si="433"/>
        <v>0</v>
      </c>
      <c r="Z2542" s="679">
        <f t="shared" ca="1" si="433"/>
        <v>0</v>
      </c>
      <c r="AA2542" t="str">
        <f t="shared" si="428"/>
        <v>ASR_Financial_Report_SHP21Final</v>
      </c>
      <c r="AB2542" s="960">
        <f t="shared" si="429"/>
        <v>44658</v>
      </c>
      <c r="AC2542" t="str">
        <f t="shared" si="430"/>
        <v>Unaudited</v>
      </c>
    </row>
    <row r="2543" spans="1:29" x14ac:dyDescent="0.25">
      <c r="A2543" t="s">
        <v>420</v>
      </c>
      <c r="B2543" t="s">
        <v>1366</v>
      </c>
      <c r="C2543" t="s">
        <v>1367</v>
      </c>
      <c r="D2543">
        <v>1900</v>
      </c>
      <c r="E2543" s="960">
        <v>1</v>
      </c>
      <c r="F2543" t="s">
        <v>1012</v>
      </c>
      <c r="G2543" s="960" t="s">
        <v>1365</v>
      </c>
      <c r="H2543" t="s">
        <v>385</v>
      </c>
      <c r="I2543" s="940" t="s">
        <v>488</v>
      </c>
      <c r="J2543" s="940" t="s">
        <v>444</v>
      </c>
      <c r="K2543" s="940" t="s">
        <v>434</v>
      </c>
      <c r="L2543" s="946" t="s">
        <v>168</v>
      </c>
      <c r="M2543" s="962" t="s">
        <v>329</v>
      </c>
      <c r="N2543" s="679">
        <f t="shared" ca="1" si="432"/>
        <v>0</v>
      </c>
      <c r="O2543" s="679">
        <f t="shared" ca="1" si="433"/>
        <v>0</v>
      </c>
      <c r="P2543" s="679">
        <f t="shared" ca="1" si="433"/>
        <v>0</v>
      </c>
      <c r="Q2543" s="679">
        <f t="shared" ca="1" si="433"/>
        <v>0</v>
      </c>
      <c r="R2543" s="679">
        <f t="shared" ca="1" si="433"/>
        <v>0</v>
      </c>
      <c r="S2543" s="679">
        <f t="shared" ca="1" si="433"/>
        <v>0</v>
      </c>
      <c r="T2543" s="679">
        <f t="shared" ca="1" si="433"/>
        <v>0</v>
      </c>
      <c r="U2543" s="679">
        <f t="shared" ca="1" si="433"/>
        <v>0</v>
      </c>
      <c r="V2543" s="679">
        <f t="shared" ca="1" si="433"/>
        <v>0</v>
      </c>
      <c r="W2543" s="679">
        <f t="shared" ca="1" si="434"/>
        <v>0</v>
      </c>
      <c r="X2543" s="679">
        <f t="shared" ca="1" si="433"/>
        <v>0</v>
      </c>
      <c r="Y2543" s="679">
        <f t="shared" ca="1" si="433"/>
        <v>0</v>
      </c>
      <c r="Z2543" s="679">
        <f t="shared" ca="1" si="433"/>
        <v>0</v>
      </c>
      <c r="AA2543" t="str">
        <f t="shared" si="428"/>
        <v>ASR_Financial_Report_SHP21Final</v>
      </c>
      <c r="AB2543" s="960">
        <f t="shared" si="429"/>
        <v>44658</v>
      </c>
      <c r="AC2543" t="str">
        <f t="shared" si="430"/>
        <v>Unaudited</v>
      </c>
    </row>
    <row r="2544" spans="1:29" x14ac:dyDescent="0.25">
      <c r="A2544" t="s">
        <v>420</v>
      </c>
      <c r="B2544" t="s">
        <v>1366</v>
      </c>
      <c r="C2544" t="s">
        <v>1367</v>
      </c>
      <c r="D2544">
        <v>1900</v>
      </c>
      <c r="E2544" s="960">
        <v>1</v>
      </c>
      <c r="F2544" t="s">
        <v>1012</v>
      </c>
      <c r="G2544" s="960" t="s">
        <v>1365</v>
      </c>
      <c r="H2544" t="s">
        <v>385</v>
      </c>
      <c r="I2544" s="940" t="s">
        <v>488</v>
      </c>
      <c r="J2544" s="940" t="s">
        <v>450</v>
      </c>
      <c r="K2544" s="940" t="s">
        <v>435</v>
      </c>
      <c r="L2544" s="940" t="s">
        <v>121</v>
      </c>
      <c r="M2544" s="961" t="s">
        <v>27</v>
      </c>
      <c r="N2544" s="679">
        <f t="shared" ca="1" si="432"/>
        <v>0</v>
      </c>
      <c r="O2544" s="679">
        <f t="shared" ca="1" si="433"/>
        <v>0</v>
      </c>
      <c r="P2544" s="679">
        <f t="shared" ca="1" si="433"/>
        <v>0</v>
      </c>
      <c r="Q2544" s="679">
        <f t="shared" ca="1" si="433"/>
        <v>0</v>
      </c>
      <c r="R2544" s="679">
        <f t="shared" ca="1" si="433"/>
        <v>0</v>
      </c>
      <c r="S2544" s="679">
        <f t="shared" ca="1" si="433"/>
        <v>0</v>
      </c>
      <c r="T2544" s="679">
        <f t="shared" ca="1" si="433"/>
        <v>0</v>
      </c>
      <c r="U2544" s="679">
        <f t="shared" ca="1" si="433"/>
        <v>0</v>
      </c>
      <c r="V2544" s="679">
        <f t="shared" ca="1" si="433"/>
        <v>0</v>
      </c>
      <c r="W2544" s="679">
        <f t="shared" ca="1" si="434"/>
        <v>0</v>
      </c>
      <c r="X2544" s="679">
        <f t="shared" ca="1" si="433"/>
        <v>0</v>
      </c>
      <c r="Y2544" s="679">
        <f t="shared" ca="1" si="433"/>
        <v>0</v>
      </c>
      <c r="Z2544" s="679">
        <f t="shared" ca="1" si="433"/>
        <v>0</v>
      </c>
      <c r="AA2544" t="str">
        <f t="shared" si="428"/>
        <v>ASR_Financial_Report_SHP21Final</v>
      </c>
      <c r="AB2544" s="960">
        <f t="shared" si="429"/>
        <v>44658</v>
      </c>
      <c r="AC2544" t="str">
        <f t="shared" si="430"/>
        <v>Unaudited</v>
      </c>
    </row>
    <row r="2545" spans="1:29" x14ac:dyDescent="0.25">
      <c r="A2545" t="s">
        <v>420</v>
      </c>
      <c r="B2545" t="s">
        <v>1366</v>
      </c>
      <c r="C2545" t="s">
        <v>1367</v>
      </c>
      <c r="D2545">
        <v>1900</v>
      </c>
      <c r="E2545" s="960">
        <v>1</v>
      </c>
      <c r="F2545" t="s">
        <v>1012</v>
      </c>
      <c r="G2545" s="960" t="s">
        <v>1365</v>
      </c>
      <c r="H2545" t="s">
        <v>385</v>
      </c>
      <c r="I2545" s="940" t="s">
        <v>488</v>
      </c>
      <c r="J2545" s="940" t="s">
        <v>450</v>
      </c>
      <c r="K2545" s="940" t="s">
        <v>435</v>
      </c>
      <c r="L2545" s="940" t="s">
        <v>122</v>
      </c>
      <c r="M2545" s="961" t="s">
        <v>97</v>
      </c>
      <c r="N2545" s="679">
        <f t="shared" ca="1" si="432"/>
        <v>0</v>
      </c>
      <c r="O2545" s="679">
        <f t="shared" ca="1" si="433"/>
        <v>0</v>
      </c>
      <c r="P2545" s="679">
        <f t="shared" ca="1" si="433"/>
        <v>0</v>
      </c>
      <c r="Q2545" s="679">
        <f t="shared" ca="1" si="433"/>
        <v>0</v>
      </c>
      <c r="R2545" s="679">
        <f t="shared" ca="1" si="433"/>
        <v>0</v>
      </c>
      <c r="S2545" s="679">
        <f t="shared" ca="1" si="433"/>
        <v>0</v>
      </c>
      <c r="T2545" s="679">
        <f t="shared" ca="1" si="433"/>
        <v>0</v>
      </c>
      <c r="U2545" s="679">
        <f t="shared" ca="1" si="433"/>
        <v>0</v>
      </c>
      <c r="V2545" s="679">
        <f t="shared" ca="1" si="433"/>
        <v>0</v>
      </c>
      <c r="W2545" s="679">
        <f t="shared" ca="1" si="434"/>
        <v>0</v>
      </c>
      <c r="X2545" s="679">
        <f t="shared" ca="1" si="433"/>
        <v>0</v>
      </c>
      <c r="Y2545" s="679">
        <f t="shared" ca="1" si="433"/>
        <v>0</v>
      </c>
      <c r="Z2545" s="679">
        <f t="shared" ca="1" si="433"/>
        <v>0</v>
      </c>
      <c r="AA2545" t="str">
        <f t="shared" si="428"/>
        <v>ASR_Financial_Report_SHP21Final</v>
      </c>
      <c r="AB2545" s="960">
        <f t="shared" si="429"/>
        <v>44658</v>
      </c>
      <c r="AC2545" t="str">
        <f t="shared" si="430"/>
        <v>Unaudited</v>
      </c>
    </row>
    <row r="2546" spans="1:29" x14ac:dyDescent="0.25">
      <c r="A2546" t="s">
        <v>420</v>
      </c>
      <c r="B2546" t="s">
        <v>1366</v>
      </c>
      <c r="C2546" t="s">
        <v>1367</v>
      </c>
      <c r="D2546">
        <v>1900</v>
      </c>
      <c r="E2546" s="960">
        <v>1</v>
      </c>
      <c r="F2546" t="s">
        <v>1012</v>
      </c>
      <c r="G2546" s="960" t="s">
        <v>1365</v>
      </c>
      <c r="H2546" t="s">
        <v>385</v>
      </c>
      <c r="I2546" s="940" t="s">
        <v>488</v>
      </c>
      <c r="J2546" s="940" t="s">
        <v>450</v>
      </c>
      <c r="K2546" s="940" t="s">
        <v>435</v>
      </c>
      <c r="L2546" s="940" t="s">
        <v>123</v>
      </c>
      <c r="M2546" s="961" t="s">
        <v>98</v>
      </c>
      <c r="N2546" s="679">
        <f t="shared" ca="1" si="432"/>
        <v>0</v>
      </c>
      <c r="O2546" s="679">
        <f t="shared" ca="1" si="433"/>
        <v>0</v>
      </c>
      <c r="P2546" s="679">
        <f t="shared" ca="1" si="433"/>
        <v>0</v>
      </c>
      <c r="Q2546" s="679">
        <f t="shared" ca="1" si="433"/>
        <v>0</v>
      </c>
      <c r="R2546" s="679">
        <f t="shared" ca="1" si="433"/>
        <v>0</v>
      </c>
      <c r="S2546" s="679">
        <f t="shared" ca="1" si="433"/>
        <v>0</v>
      </c>
      <c r="T2546" s="679">
        <f t="shared" ca="1" si="433"/>
        <v>0</v>
      </c>
      <c r="U2546" s="679">
        <f t="shared" ref="U2546:Z2546" ca="1" si="435">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679">
        <f t="shared" ca="1" si="435"/>
        <v>0</v>
      </c>
      <c r="W2546" s="679">
        <f t="shared" ca="1" si="434"/>
        <v>0</v>
      </c>
      <c r="X2546" s="679">
        <f t="shared" ca="1" si="435"/>
        <v>0</v>
      </c>
      <c r="Y2546" s="679">
        <f t="shared" ca="1" si="435"/>
        <v>0</v>
      </c>
      <c r="Z2546" s="679">
        <f t="shared" ca="1" si="435"/>
        <v>0</v>
      </c>
      <c r="AA2546" t="str">
        <f t="shared" si="428"/>
        <v>ASR_Financial_Report_SHP21Final</v>
      </c>
      <c r="AB2546" s="960">
        <f t="shared" si="429"/>
        <v>44658</v>
      </c>
      <c r="AC2546" t="str">
        <f t="shared" si="430"/>
        <v>Unaudited</v>
      </c>
    </row>
    <row r="2547" spans="1:29" x14ac:dyDescent="0.25">
      <c r="A2547" t="s">
        <v>420</v>
      </c>
      <c r="B2547" t="s">
        <v>1366</v>
      </c>
      <c r="C2547" t="s">
        <v>1367</v>
      </c>
      <c r="D2547">
        <v>1900</v>
      </c>
      <c r="E2547" s="960">
        <v>1</v>
      </c>
      <c r="F2547" t="s">
        <v>1012</v>
      </c>
      <c r="G2547" s="960" t="s">
        <v>1365</v>
      </c>
      <c r="H2547" t="s">
        <v>385</v>
      </c>
      <c r="I2547" s="940" t="s">
        <v>488</v>
      </c>
      <c r="J2547" s="940" t="s">
        <v>450</v>
      </c>
      <c r="K2547" s="940" t="s">
        <v>435</v>
      </c>
      <c r="L2547" s="940" t="s">
        <v>124</v>
      </c>
      <c r="M2547" s="961" t="s">
        <v>99</v>
      </c>
      <c r="N2547" s="679">
        <f t="shared" ca="1" si="432"/>
        <v>0</v>
      </c>
      <c r="O2547" s="679">
        <f t="shared" ref="O2547:V2556" ca="1" si="436">IF(OR(AND($F2547="PY",O$1&lt;&gt;"Prior Year"),AND($F2547&lt;&gt;"PY",O$1="Prior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"&amp;$H2547&amp;"'!$A$7:$CA$7"),0)+MATCH(O$1,INDIRECT("'MMA Rev-Exp "&amp;$H2547&amp;"'!$D$8:$CA$8"),0)-1)))</f>
        <v>0</v>
      </c>
      <c r="P2547" s="679">
        <f t="shared" ca="1" si="436"/>
        <v>0</v>
      </c>
      <c r="Q2547" s="679">
        <f t="shared" ca="1" si="436"/>
        <v>0</v>
      </c>
      <c r="R2547" s="679">
        <f t="shared" ca="1" si="436"/>
        <v>0</v>
      </c>
      <c r="S2547" s="679">
        <f t="shared" ca="1" si="436"/>
        <v>0</v>
      </c>
      <c r="T2547" s="679">
        <f t="shared" ca="1" si="436"/>
        <v>0</v>
      </c>
      <c r="U2547" s="679">
        <f t="shared" ca="1" si="436"/>
        <v>0</v>
      </c>
      <c r="V2547" s="679">
        <f t="shared" ca="1" si="436"/>
        <v>0</v>
      </c>
      <c r="W2547" s="679">
        <f t="shared" ca="1" si="434"/>
        <v>0</v>
      </c>
      <c r="X2547" s="679">
        <f t="shared" ref="X2547:Z2563" ca="1" si="437">IF(OR(AND($F2547="PY",X$1&lt;&gt;"Prior Year"),AND($F2547&lt;&gt;"PY",X$1="Prior Year")),0,INDEX(INDIRECT("'MMA Rev-Exp "&amp;$H2547&amp;"'!$A$1:$CA$200"),IF($J2547="Member Months",MATCH($J2547,INDIRECT("'MMA Rev-Exp "&amp;$H2547&amp;"'!$A$1:$A$200"),0),MATCH($L2547,INDIRECT("'MMA Rev-Exp "&amp;$H2547&amp;"'!$B$1:$B$200"),0)),IF($F2547="PY",MATCH("Prior Year Adjustments",INDIRECT("'MMA Rev-Exp "&amp;$H2547&amp;"'!$A$8:$CA$8"),0),MATCH(IF($F2547="Q1","JANUARY - MARCH (Q1)",IF($F2547="Q2","APRIL - JUNE (Q2)",IF($F2547="Q3","JULY - SEPTEMBER (Q3)",IF($F2547="Q4","OCTOBER - DECEMBER (Q4)",0)))),INDIRECT("'MMA Rev-Exp "&amp;$H2547&amp;"'!$A$7:$CA$7"),0)+MATCH(X$1,INDIRECT("'MMA Rev-Exp "&amp;$H2547&amp;"'!$D$8:$CA$8"),0)-1)))</f>
        <v>0</v>
      </c>
      <c r="Y2547" s="679">
        <f t="shared" ca="1" si="437"/>
        <v>0</v>
      </c>
      <c r="Z2547" s="679">
        <f t="shared" ca="1" si="437"/>
        <v>0</v>
      </c>
      <c r="AA2547" t="str">
        <f t="shared" si="428"/>
        <v>ASR_Financial_Report_SHP21Final</v>
      </c>
      <c r="AB2547" s="960">
        <f t="shared" si="429"/>
        <v>44658</v>
      </c>
      <c r="AC2547" t="str">
        <f t="shared" si="430"/>
        <v>Unaudited</v>
      </c>
    </row>
    <row r="2548" spans="1:29" x14ac:dyDescent="0.25">
      <c r="A2548" t="s">
        <v>420</v>
      </c>
      <c r="B2548" t="s">
        <v>1366</v>
      </c>
      <c r="C2548" t="s">
        <v>1367</v>
      </c>
      <c r="D2548">
        <v>1900</v>
      </c>
      <c r="E2548" s="960">
        <v>1</v>
      </c>
      <c r="F2548" t="s">
        <v>1012</v>
      </c>
      <c r="G2548" s="960" t="s">
        <v>1365</v>
      </c>
      <c r="H2548" t="s">
        <v>385</v>
      </c>
      <c r="I2548" s="940" t="s">
        <v>488</v>
      </c>
      <c r="J2548" s="940" t="s">
        <v>450</v>
      </c>
      <c r="K2548" s="940" t="s">
        <v>435</v>
      </c>
      <c r="L2548" s="940" t="s">
        <v>125</v>
      </c>
      <c r="M2548" s="961" t="s">
        <v>100</v>
      </c>
      <c r="N2548" s="679">
        <f t="shared" ca="1" si="432"/>
        <v>0</v>
      </c>
      <c r="O2548" s="679">
        <f t="shared" ca="1" si="436"/>
        <v>0</v>
      </c>
      <c r="P2548" s="679">
        <f t="shared" ca="1" si="436"/>
        <v>0</v>
      </c>
      <c r="Q2548" s="679">
        <f t="shared" ca="1" si="436"/>
        <v>0</v>
      </c>
      <c r="R2548" s="679">
        <f t="shared" ca="1" si="436"/>
        <v>0</v>
      </c>
      <c r="S2548" s="679">
        <f t="shared" ca="1" si="436"/>
        <v>0</v>
      </c>
      <c r="T2548" s="679">
        <f t="shared" ca="1" si="436"/>
        <v>0</v>
      </c>
      <c r="U2548" s="679">
        <f t="shared" ca="1" si="436"/>
        <v>0</v>
      </c>
      <c r="V2548" s="679">
        <f t="shared" ca="1" si="436"/>
        <v>0</v>
      </c>
      <c r="W2548" s="679">
        <f t="shared" ca="1" si="434"/>
        <v>0</v>
      </c>
      <c r="X2548" s="679">
        <f t="shared" ca="1" si="437"/>
        <v>0</v>
      </c>
      <c r="Y2548" s="679">
        <f t="shared" ca="1" si="437"/>
        <v>0</v>
      </c>
      <c r="Z2548" s="679">
        <f t="shared" ca="1" si="437"/>
        <v>0</v>
      </c>
      <c r="AA2548" t="str">
        <f t="shared" si="428"/>
        <v>ASR_Financial_Report_SHP21Final</v>
      </c>
      <c r="AB2548" s="960">
        <f t="shared" si="429"/>
        <v>44658</v>
      </c>
      <c r="AC2548" t="str">
        <f t="shared" si="430"/>
        <v>Unaudited</v>
      </c>
    </row>
    <row r="2549" spans="1:29" x14ac:dyDescent="0.25">
      <c r="A2549" t="s">
        <v>420</v>
      </c>
      <c r="B2549" t="s">
        <v>1366</v>
      </c>
      <c r="C2549" t="s">
        <v>1367</v>
      </c>
      <c r="D2549">
        <v>1900</v>
      </c>
      <c r="E2549" s="960">
        <v>1</v>
      </c>
      <c r="F2549" t="s">
        <v>1012</v>
      </c>
      <c r="G2549" s="960" t="s">
        <v>1365</v>
      </c>
      <c r="H2549" t="s">
        <v>385</v>
      </c>
      <c r="I2549" s="940" t="s">
        <v>488</v>
      </c>
      <c r="J2549" s="940" t="s">
        <v>450</v>
      </c>
      <c r="K2549" s="940" t="s">
        <v>435</v>
      </c>
      <c r="L2549" s="940" t="s">
        <v>126</v>
      </c>
      <c r="M2549" s="961" t="s">
        <v>28</v>
      </c>
      <c r="N2549" s="679">
        <f t="shared" ca="1" si="432"/>
        <v>0</v>
      </c>
      <c r="O2549" s="679">
        <f t="shared" ca="1" si="436"/>
        <v>0</v>
      </c>
      <c r="P2549" s="679">
        <f t="shared" ca="1" si="436"/>
        <v>0</v>
      </c>
      <c r="Q2549" s="679">
        <f t="shared" ca="1" si="436"/>
        <v>0</v>
      </c>
      <c r="R2549" s="679">
        <f t="shared" ca="1" si="436"/>
        <v>0</v>
      </c>
      <c r="S2549" s="679">
        <f t="shared" ca="1" si="436"/>
        <v>0</v>
      </c>
      <c r="T2549" s="679">
        <f t="shared" ca="1" si="436"/>
        <v>0</v>
      </c>
      <c r="U2549" s="679">
        <f t="shared" ca="1" si="436"/>
        <v>0</v>
      </c>
      <c r="V2549" s="679">
        <f t="shared" ca="1" si="436"/>
        <v>0</v>
      </c>
      <c r="W2549" s="679">
        <f t="shared" ca="1" si="434"/>
        <v>0</v>
      </c>
      <c r="X2549" s="679">
        <f t="shared" ca="1" si="437"/>
        <v>0</v>
      </c>
      <c r="Y2549" s="679">
        <f t="shared" ca="1" si="437"/>
        <v>0</v>
      </c>
      <c r="Z2549" s="679">
        <f t="shared" ca="1" si="437"/>
        <v>0</v>
      </c>
      <c r="AA2549" t="str">
        <f t="shared" si="428"/>
        <v>ASR_Financial_Report_SHP21Final</v>
      </c>
      <c r="AB2549" s="960">
        <f t="shared" si="429"/>
        <v>44658</v>
      </c>
      <c r="AC2549" t="str">
        <f t="shared" si="430"/>
        <v>Unaudited</v>
      </c>
    </row>
    <row r="2550" spans="1:29" x14ac:dyDescent="0.25">
      <c r="A2550" t="s">
        <v>420</v>
      </c>
      <c r="B2550" t="s">
        <v>1366</v>
      </c>
      <c r="C2550" t="s">
        <v>1367</v>
      </c>
      <c r="D2550">
        <v>1900</v>
      </c>
      <c r="E2550" s="960">
        <v>1</v>
      </c>
      <c r="F2550" t="s">
        <v>1012</v>
      </c>
      <c r="G2550" s="960" t="s">
        <v>1365</v>
      </c>
      <c r="H2550" t="s">
        <v>385</v>
      </c>
      <c r="I2550" s="940" t="s">
        <v>488</v>
      </c>
      <c r="J2550" s="940" t="s">
        <v>436</v>
      </c>
      <c r="K2550" s="940" t="s">
        <v>436</v>
      </c>
      <c r="L2550" s="940" t="s">
        <v>128</v>
      </c>
      <c r="M2550" s="961" t="s">
        <v>326</v>
      </c>
      <c r="N2550" s="679">
        <f t="shared" ca="1" si="432"/>
        <v>0</v>
      </c>
      <c r="O2550" s="679">
        <f t="shared" ca="1" si="436"/>
        <v>0</v>
      </c>
      <c r="P2550" s="679">
        <f t="shared" ca="1" si="436"/>
        <v>0</v>
      </c>
      <c r="Q2550" s="679">
        <f t="shared" ca="1" si="436"/>
        <v>0</v>
      </c>
      <c r="R2550" s="679">
        <f t="shared" ca="1" si="436"/>
        <v>0</v>
      </c>
      <c r="S2550" s="679">
        <f t="shared" ca="1" si="436"/>
        <v>0</v>
      </c>
      <c r="T2550" s="679">
        <f t="shared" ca="1" si="436"/>
        <v>0</v>
      </c>
      <c r="U2550" s="679">
        <f t="shared" ca="1" si="436"/>
        <v>0</v>
      </c>
      <c r="V2550" s="679">
        <f t="shared" ca="1" si="436"/>
        <v>0</v>
      </c>
      <c r="W2550" s="679">
        <f t="shared" ca="1" si="434"/>
        <v>0</v>
      </c>
      <c r="X2550" s="679">
        <f t="shared" ca="1" si="437"/>
        <v>0</v>
      </c>
      <c r="Y2550" s="679">
        <f t="shared" ca="1" si="437"/>
        <v>0</v>
      </c>
      <c r="Z2550" s="679">
        <f t="shared" ca="1" si="437"/>
        <v>0</v>
      </c>
      <c r="AA2550" t="str">
        <f t="shared" si="428"/>
        <v>ASR_Financial_Report_SHP21Final</v>
      </c>
      <c r="AB2550" s="960">
        <f t="shared" si="429"/>
        <v>44658</v>
      </c>
      <c r="AC2550" t="str">
        <f t="shared" si="430"/>
        <v>Unaudited</v>
      </c>
    </row>
    <row r="2551" spans="1:29" x14ac:dyDescent="0.25">
      <c r="A2551" t="s">
        <v>420</v>
      </c>
      <c r="B2551" t="s">
        <v>1366</v>
      </c>
      <c r="C2551" t="s">
        <v>1367</v>
      </c>
      <c r="D2551">
        <v>1900</v>
      </c>
      <c r="E2551" s="960">
        <v>1</v>
      </c>
      <c r="F2551" t="s">
        <v>1012</v>
      </c>
      <c r="G2551" s="960" t="s">
        <v>1365</v>
      </c>
      <c r="H2551" t="s">
        <v>385</v>
      </c>
      <c r="I2551" s="940" t="s">
        <v>488</v>
      </c>
      <c r="J2551" s="940" t="s">
        <v>436</v>
      </c>
      <c r="K2551" s="940" t="s">
        <v>436</v>
      </c>
      <c r="L2551" s="940" t="s">
        <v>129</v>
      </c>
      <c r="M2551" s="961" t="s">
        <v>325</v>
      </c>
      <c r="N2551" s="679">
        <f t="shared" ca="1" si="432"/>
        <v>0</v>
      </c>
      <c r="O2551" s="679">
        <f t="shared" ca="1" si="436"/>
        <v>0</v>
      </c>
      <c r="P2551" s="679">
        <f t="shared" ca="1" si="436"/>
        <v>0</v>
      </c>
      <c r="Q2551" s="679">
        <f t="shared" ca="1" si="436"/>
        <v>0</v>
      </c>
      <c r="R2551" s="679">
        <f t="shared" ca="1" si="436"/>
        <v>0</v>
      </c>
      <c r="S2551" s="679">
        <f t="shared" ca="1" si="436"/>
        <v>0</v>
      </c>
      <c r="T2551" s="679">
        <f t="shared" ca="1" si="436"/>
        <v>0</v>
      </c>
      <c r="U2551" s="679">
        <f t="shared" ca="1" si="436"/>
        <v>0</v>
      </c>
      <c r="V2551" s="679">
        <f t="shared" ca="1" si="436"/>
        <v>0</v>
      </c>
      <c r="W2551" s="679">
        <f t="shared" ca="1" si="434"/>
        <v>0</v>
      </c>
      <c r="X2551" s="679">
        <f t="shared" ca="1" si="437"/>
        <v>0</v>
      </c>
      <c r="Y2551" s="679">
        <f t="shared" ca="1" si="437"/>
        <v>0</v>
      </c>
      <c r="Z2551" s="679">
        <f t="shared" ca="1" si="437"/>
        <v>0</v>
      </c>
      <c r="AA2551" t="str">
        <f t="shared" si="428"/>
        <v>ASR_Financial_Report_SHP21Final</v>
      </c>
      <c r="AB2551" s="960">
        <f t="shared" si="429"/>
        <v>44658</v>
      </c>
      <c r="AC2551" t="str">
        <f t="shared" si="430"/>
        <v>Unaudited</v>
      </c>
    </row>
    <row r="2552" spans="1:29" ht="30" x14ac:dyDescent="0.25">
      <c r="A2552" t="s">
        <v>420</v>
      </c>
      <c r="B2552" t="s">
        <v>1366</v>
      </c>
      <c r="C2552" t="s">
        <v>1367</v>
      </c>
      <c r="D2552">
        <v>1900</v>
      </c>
      <c r="E2552" s="960">
        <v>1</v>
      </c>
      <c r="F2552" t="s">
        <v>1012</v>
      </c>
      <c r="G2552" s="960" t="s">
        <v>1365</v>
      </c>
      <c r="H2552" t="s">
        <v>385</v>
      </c>
      <c r="I2552" s="940" t="s">
        <v>488</v>
      </c>
      <c r="J2552" s="940" t="s">
        <v>436</v>
      </c>
      <c r="K2552" s="940" t="s">
        <v>436</v>
      </c>
      <c r="L2552" s="940" t="s">
        <v>130</v>
      </c>
      <c r="M2552" s="961" t="s">
        <v>179</v>
      </c>
      <c r="N2552" s="679">
        <f t="shared" ca="1" si="432"/>
        <v>0</v>
      </c>
      <c r="O2552" s="679">
        <f t="shared" ca="1" si="436"/>
        <v>0</v>
      </c>
      <c r="P2552" s="679">
        <f t="shared" ca="1" si="436"/>
        <v>0</v>
      </c>
      <c r="Q2552" s="679">
        <f t="shared" ca="1" si="436"/>
        <v>0</v>
      </c>
      <c r="R2552" s="679">
        <f t="shared" ca="1" si="436"/>
        <v>0</v>
      </c>
      <c r="S2552" s="679">
        <f t="shared" ca="1" si="436"/>
        <v>0</v>
      </c>
      <c r="T2552" s="679">
        <f t="shared" ca="1" si="436"/>
        <v>0</v>
      </c>
      <c r="U2552" s="679">
        <f t="shared" ca="1" si="436"/>
        <v>0</v>
      </c>
      <c r="V2552" s="679">
        <f t="shared" ca="1" si="436"/>
        <v>0</v>
      </c>
      <c r="W2552" s="679">
        <f t="shared" ca="1" si="434"/>
        <v>0</v>
      </c>
      <c r="X2552" s="679">
        <f t="shared" ca="1" si="437"/>
        <v>0</v>
      </c>
      <c r="Y2552" s="679">
        <f t="shared" ca="1" si="437"/>
        <v>0</v>
      </c>
      <c r="Z2552" s="679">
        <f t="shared" ca="1" si="437"/>
        <v>0</v>
      </c>
      <c r="AA2552" t="str">
        <f t="shared" si="428"/>
        <v>ASR_Financial_Report_SHP21Final</v>
      </c>
      <c r="AB2552" s="960">
        <f t="shared" si="429"/>
        <v>44658</v>
      </c>
      <c r="AC2552" t="str">
        <f t="shared" si="430"/>
        <v>Unaudited</v>
      </c>
    </row>
    <row r="2553" spans="1:29" x14ac:dyDescent="0.25">
      <c r="A2553" t="s">
        <v>420</v>
      </c>
      <c r="B2553" t="s">
        <v>1366</v>
      </c>
      <c r="C2553" t="s">
        <v>1367</v>
      </c>
      <c r="D2553">
        <v>1900</v>
      </c>
      <c r="E2553" s="960">
        <v>1</v>
      </c>
      <c r="F2553" t="s">
        <v>1012</v>
      </c>
      <c r="G2553" s="960" t="s">
        <v>1365</v>
      </c>
      <c r="H2553" t="s">
        <v>385</v>
      </c>
      <c r="I2553" s="940" t="s">
        <v>488</v>
      </c>
      <c r="J2553" s="940" t="s">
        <v>436</v>
      </c>
      <c r="K2553" s="940" t="s">
        <v>436</v>
      </c>
      <c r="L2553" s="948" t="s">
        <v>131</v>
      </c>
      <c r="M2553" s="963" t="s">
        <v>494</v>
      </c>
      <c r="N2553" s="679">
        <f t="shared" ca="1" si="432"/>
        <v>0</v>
      </c>
      <c r="O2553" s="679">
        <f t="shared" ca="1" si="436"/>
        <v>0</v>
      </c>
      <c r="P2553" s="679">
        <f t="shared" ca="1" si="436"/>
        <v>0</v>
      </c>
      <c r="Q2553" s="679">
        <f t="shared" ca="1" si="436"/>
        <v>0</v>
      </c>
      <c r="R2553" s="679">
        <f t="shared" ca="1" si="436"/>
        <v>0</v>
      </c>
      <c r="S2553" s="679">
        <f t="shared" ca="1" si="436"/>
        <v>0</v>
      </c>
      <c r="T2553" s="679">
        <f t="shared" ca="1" si="436"/>
        <v>0</v>
      </c>
      <c r="U2553" s="679">
        <f t="shared" ca="1" si="436"/>
        <v>0</v>
      </c>
      <c r="V2553" s="679">
        <f t="shared" ca="1" si="436"/>
        <v>0</v>
      </c>
      <c r="W2553" s="679">
        <f t="shared" ca="1" si="434"/>
        <v>0</v>
      </c>
      <c r="X2553" s="679">
        <f t="shared" ca="1" si="437"/>
        <v>0</v>
      </c>
      <c r="Y2553" s="679">
        <f t="shared" ca="1" si="437"/>
        <v>0</v>
      </c>
      <c r="Z2553" s="679">
        <f t="shared" ca="1" si="437"/>
        <v>0</v>
      </c>
      <c r="AA2553" t="str">
        <f t="shared" si="428"/>
        <v>ASR_Financial_Report_SHP21Final</v>
      </c>
      <c r="AB2553" s="960">
        <f t="shared" si="429"/>
        <v>44658</v>
      </c>
      <c r="AC2553" t="str">
        <f t="shared" si="430"/>
        <v>Unaudited</v>
      </c>
    </row>
    <row r="2554" spans="1:29" x14ac:dyDescent="0.25">
      <c r="A2554" t="s">
        <v>420</v>
      </c>
      <c r="B2554" t="s">
        <v>1366</v>
      </c>
      <c r="C2554" t="s">
        <v>1367</v>
      </c>
      <c r="D2554">
        <v>1900</v>
      </c>
      <c r="E2554" s="960">
        <v>1</v>
      </c>
      <c r="F2554" t="s">
        <v>1012</v>
      </c>
      <c r="G2554" s="960" t="s">
        <v>1365</v>
      </c>
      <c r="H2554" t="s">
        <v>385</v>
      </c>
      <c r="I2554" s="940" t="s">
        <v>488</v>
      </c>
      <c r="J2554" s="940" t="s">
        <v>436</v>
      </c>
      <c r="K2554" s="940" t="s">
        <v>436</v>
      </c>
      <c r="L2554" s="950" t="s">
        <v>132</v>
      </c>
      <c r="M2554" s="964" t="s">
        <v>495</v>
      </c>
      <c r="N2554" s="679">
        <f t="shared" ca="1" si="432"/>
        <v>0</v>
      </c>
      <c r="O2554" s="679">
        <f t="shared" ca="1" si="436"/>
        <v>0</v>
      </c>
      <c r="P2554" s="679">
        <f t="shared" ca="1" si="436"/>
        <v>0</v>
      </c>
      <c r="Q2554" s="679">
        <f t="shared" ca="1" si="436"/>
        <v>0</v>
      </c>
      <c r="R2554" s="679">
        <f t="shared" ca="1" si="436"/>
        <v>0</v>
      </c>
      <c r="S2554" s="679">
        <f t="shared" ca="1" si="436"/>
        <v>0</v>
      </c>
      <c r="T2554" s="679">
        <f t="shared" ca="1" si="436"/>
        <v>0</v>
      </c>
      <c r="U2554" s="679">
        <f t="shared" ca="1" si="436"/>
        <v>0</v>
      </c>
      <c r="V2554" s="679">
        <f t="shared" ca="1" si="436"/>
        <v>0</v>
      </c>
      <c r="W2554" s="679">
        <f t="shared" ca="1" si="434"/>
        <v>0</v>
      </c>
      <c r="X2554" s="679">
        <f t="shared" ca="1" si="437"/>
        <v>0</v>
      </c>
      <c r="Y2554" s="679">
        <f t="shared" ca="1" si="437"/>
        <v>0</v>
      </c>
      <c r="Z2554" s="679">
        <f t="shared" ca="1" si="437"/>
        <v>0</v>
      </c>
      <c r="AA2554" t="str">
        <f t="shared" si="428"/>
        <v>ASR_Financial_Report_SHP21Final</v>
      </c>
      <c r="AB2554" s="960">
        <f t="shared" si="429"/>
        <v>44658</v>
      </c>
      <c r="AC2554" t="str">
        <f t="shared" si="430"/>
        <v>Unaudited</v>
      </c>
    </row>
    <row r="2555" spans="1:29" x14ac:dyDescent="0.25">
      <c r="A2555" t="s">
        <v>420</v>
      </c>
      <c r="B2555" t="s">
        <v>1366</v>
      </c>
      <c r="C2555" t="s">
        <v>1367</v>
      </c>
      <c r="D2555">
        <v>1900</v>
      </c>
      <c r="E2555" s="960">
        <v>1</v>
      </c>
      <c r="F2555" t="s">
        <v>1012</v>
      </c>
      <c r="G2555" s="960" t="s">
        <v>1365</v>
      </c>
      <c r="H2555" t="s">
        <v>385</v>
      </c>
      <c r="I2555" s="961" t="s">
        <v>488</v>
      </c>
      <c r="J2555" s="961" t="s">
        <v>436</v>
      </c>
      <c r="K2555" s="961" t="s">
        <v>436</v>
      </c>
      <c r="L2555" s="940" t="s">
        <v>133</v>
      </c>
      <c r="M2555" s="961" t="s">
        <v>496</v>
      </c>
      <c r="N2555" s="679">
        <f t="shared" ca="1" si="432"/>
        <v>0</v>
      </c>
      <c r="O2555" s="679">
        <f t="shared" ca="1" si="436"/>
        <v>0</v>
      </c>
      <c r="P2555" s="679">
        <f t="shared" ca="1" si="436"/>
        <v>0</v>
      </c>
      <c r="Q2555" s="679">
        <f t="shared" ca="1" si="436"/>
        <v>0</v>
      </c>
      <c r="R2555" s="679">
        <f t="shared" ca="1" si="436"/>
        <v>0</v>
      </c>
      <c r="S2555" s="679">
        <f t="shared" ca="1" si="436"/>
        <v>0</v>
      </c>
      <c r="T2555" s="679">
        <f t="shared" ca="1" si="436"/>
        <v>0</v>
      </c>
      <c r="U2555" s="679">
        <f t="shared" ca="1" si="436"/>
        <v>0</v>
      </c>
      <c r="V2555" s="679">
        <f t="shared" ca="1" si="436"/>
        <v>0</v>
      </c>
      <c r="W2555" s="679">
        <f t="shared" ca="1" si="434"/>
        <v>0</v>
      </c>
      <c r="X2555" s="679">
        <f t="shared" ca="1" si="437"/>
        <v>0</v>
      </c>
      <c r="Y2555" s="679">
        <f t="shared" ca="1" si="437"/>
        <v>0</v>
      </c>
      <c r="Z2555" s="679">
        <f t="shared" ca="1" si="437"/>
        <v>0</v>
      </c>
      <c r="AA2555" t="str">
        <f t="shared" si="428"/>
        <v>ASR_Financial_Report_SHP21Final</v>
      </c>
      <c r="AB2555" s="960">
        <f t="shared" si="429"/>
        <v>44658</v>
      </c>
      <c r="AC2555" t="str">
        <f t="shared" si="430"/>
        <v>Unaudited</v>
      </c>
    </row>
    <row r="2556" spans="1:29" x14ac:dyDescent="0.25">
      <c r="A2556" t="s">
        <v>420</v>
      </c>
      <c r="B2556" t="s">
        <v>1366</v>
      </c>
      <c r="C2556" t="s">
        <v>1367</v>
      </c>
      <c r="D2556">
        <v>1900</v>
      </c>
      <c r="E2556" s="960">
        <v>1</v>
      </c>
      <c r="F2556" t="s">
        <v>1012</v>
      </c>
      <c r="G2556" s="960" t="s">
        <v>1365</v>
      </c>
      <c r="H2556" t="s">
        <v>385</v>
      </c>
      <c r="I2556" s="940" t="s">
        <v>489</v>
      </c>
      <c r="J2556" s="940" t="s">
        <v>26</v>
      </c>
      <c r="K2556" s="940" t="s">
        <v>26</v>
      </c>
      <c r="L2556" s="940" t="s">
        <v>269</v>
      </c>
      <c r="M2556" s="965" t="s">
        <v>26</v>
      </c>
      <c r="N2556" s="679">
        <f t="shared" ca="1" si="432"/>
        <v>0</v>
      </c>
      <c r="O2556" s="679">
        <f t="shared" ca="1" si="436"/>
        <v>0</v>
      </c>
      <c r="P2556" s="679">
        <f t="shared" ca="1" si="436"/>
        <v>0</v>
      </c>
      <c r="Q2556" s="679">
        <f t="shared" ca="1" si="436"/>
        <v>0</v>
      </c>
      <c r="R2556" s="679">
        <f t="shared" ca="1" si="436"/>
        <v>0</v>
      </c>
      <c r="S2556" s="679">
        <f t="shared" ca="1" si="436"/>
        <v>0</v>
      </c>
      <c r="T2556" s="679">
        <f t="shared" ca="1" si="436"/>
        <v>0</v>
      </c>
      <c r="U2556" s="679">
        <f t="shared" ca="1" si="436"/>
        <v>0</v>
      </c>
      <c r="V2556" s="679">
        <f t="shared" ca="1" si="436"/>
        <v>0</v>
      </c>
      <c r="W2556" s="679">
        <f t="shared" ca="1" si="434"/>
        <v>0</v>
      </c>
      <c r="X2556" s="679">
        <f t="shared" ca="1" si="437"/>
        <v>0</v>
      </c>
      <c r="Y2556" s="679">
        <f t="shared" ca="1" si="437"/>
        <v>0</v>
      </c>
      <c r="Z2556" s="679">
        <f t="shared" ca="1" si="437"/>
        <v>279157.07860420365</v>
      </c>
      <c r="AA2556" t="str">
        <f t="shared" si="428"/>
        <v>ASR_Financial_Report_SHP21Final</v>
      </c>
      <c r="AB2556" s="960">
        <f t="shared" si="429"/>
        <v>44658</v>
      </c>
      <c r="AC2556" t="str">
        <f t="shared" si="430"/>
        <v>Unaudited</v>
      </c>
    </row>
    <row r="2557" spans="1:29" x14ac:dyDescent="0.25">
      <c r="A2557" t="s">
        <v>420</v>
      </c>
      <c r="B2557" t="s">
        <v>1366</v>
      </c>
      <c r="C2557" t="s">
        <v>1367</v>
      </c>
      <c r="D2557">
        <v>1900</v>
      </c>
      <c r="E2557" s="960">
        <v>1</v>
      </c>
      <c r="F2557" t="s">
        <v>438</v>
      </c>
      <c r="G2557" s="960">
        <v>91</v>
      </c>
      <c r="H2557" t="s">
        <v>386</v>
      </c>
      <c r="I2557" s="940" t="s">
        <v>432</v>
      </c>
      <c r="J2557" s="940" t="s">
        <v>432</v>
      </c>
      <c r="K2557" s="940" t="s">
        <v>432</v>
      </c>
      <c r="L2557" s="940"/>
      <c r="M2557" s="965" t="s">
        <v>432</v>
      </c>
      <c r="N2557" s="679">
        <f t="shared" ca="1" si="432"/>
        <v>298782.53999999998</v>
      </c>
      <c r="O2557" s="679">
        <f t="shared" ref="O2557:V2563" ca="1" si="438">IF(OR(AND($F2557="PY",O$1&lt;&gt;"Prior Year"),AND($F2557&lt;&gt;"PY",O$1="Prior Year")),0,INDEX(INDIRECT("'MMA Rev-Exp "&amp;$H2557&amp;"'!$A$1:$CA$200"),IF($J2557="Member Months",MATCH($J2557,INDIRECT("'MMA Rev-Exp "&amp;$H2557&amp;"'!$A$1:$A$200"),0),MATCH($L2557,INDIRECT("'MMA Rev-Exp "&amp;$H2557&amp;"'!$B$1:$B$200"),0)),IF($F2557="PY",MATCH("Prior Year Adjustments",INDIRECT("'MMA Rev-Exp "&amp;$H2557&amp;"'!$A$8:$CA$8"),0),MATCH(IF($F2557="Q1","JANUARY - MARCH (Q1)",IF($F2557="Q2","APRIL - JUNE (Q2)",IF($F2557="Q3","JULY - SEPTEMBER (Q3)",IF($F2557="Q4","OCTOBER - DECEMBER (Q4)",0)))),INDIRECT("'MMA Rev-Exp "&amp;$H2557&amp;"'!$A$7:$CA$7"),0)+MATCH(O$1,INDIRECT("'MMA Rev-Exp "&amp;$H2557&amp;"'!$D$8:$CA$8"),0)-1)))</f>
        <v>253195.29</v>
      </c>
      <c r="P2557" s="679">
        <f t="shared" ca="1" si="438"/>
        <v>9513.65</v>
      </c>
      <c r="Q2557" s="679">
        <f t="shared" ca="1" si="438"/>
        <v>19350.330000000002</v>
      </c>
      <c r="R2557" s="679">
        <f t="shared" ca="1" si="438"/>
        <v>5830</v>
      </c>
      <c r="S2557" s="679">
        <f t="shared" ca="1" si="438"/>
        <v>6519.93</v>
      </c>
      <c r="T2557" s="679">
        <f t="shared" ca="1" si="438"/>
        <v>1208.97</v>
      </c>
      <c r="U2557" s="679">
        <f t="shared" ca="1" si="438"/>
        <v>106.29</v>
      </c>
      <c r="V2557" s="679">
        <f t="shared" ca="1" si="438"/>
        <v>517.71</v>
      </c>
      <c r="W2557" s="679">
        <f t="shared" ca="1" si="434"/>
        <v>77.87</v>
      </c>
      <c r="X2557" s="679">
        <f t="shared" ca="1" si="437"/>
        <v>2117.5</v>
      </c>
      <c r="Y2557" s="679">
        <f t="shared" ca="1" si="437"/>
        <v>345</v>
      </c>
      <c r="Z2557" s="679">
        <f t="shared" ca="1" si="437"/>
        <v>0</v>
      </c>
      <c r="AA2557" t="str">
        <f t="shared" si="428"/>
        <v>ASR_Financial_Report_SHP21Final</v>
      </c>
      <c r="AB2557" s="960">
        <f t="shared" si="429"/>
        <v>44658</v>
      </c>
      <c r="AC2557" t="str">
        <f t="shared" si="430"/>
        <v>Unaudited</v>
      </c>
    </row>
    <row r="2558" spans="1:29" x14ac:dyDescent="0.25">
      <c r="A2558" t="s">
        <v>420</v>
      </c>
      <c r="B2558" t="s">
        <v>1366</v>
      </c>
      <c r="C2558" t="s">
        <v>1367</v>
      </c>
      <c r="D2558">
        <v>1900</v>
      </c>
      <c r="E2558" s="960">
        <v>1</v>
      </c>
      <c r="F2558" t="s">
        <v>438</v>
      </c>
      <c r="G2558" s="960">
        <v>91</v>
      </c>
      <c r="H2558" t="s">
        <v>386</v>
      </c>
      <c r="I2558" s="940" t="s">
        <v>487</v>
      </c>
      <c r="J2558" s="940" t="s">
        <v>12</v>
      </c>
      <c r="K2558" s="940" t="s">
        <v>12</v>
      </c>
      <c r="L2558" s="940">
        <v>1.1000000000000001</v>
      </c>
      <c r="M2558" s="965" t="s">
        <v>12</v>
      </c>
      <c r="N2558" s="679">
        <f t="shared" ca="1" si="432"/>
        <v>82518907.580000013</v>
      </c>
      <c r="O2558" s="679">
        <f t="shared" ca="1" si="438"/>
        <v>45614858.57</v>
      </c>
      <c r="P2558" s="679">
        <f t="shared" ca="1" si="438"/>
        <v>4734087.12</v>
      </c>
      <c r="Q2558" s="679">
        <f t="shared" ca="1" si="438"/>
        <v>17244478.199999999</v>
      </c>
      <c r="R2558" s="679">
        <f t="shared" ca="1" si="438"/>
        <v>7537650.9900000002</v>
      </c>
      <c r="S2558" s="679">
        <f t="shared" ca="1" si="438"/>
        <v>1669695.48</v>
      </c>
      <c r="T2558" s="679">
        <f t="shared" ca="1" si="438"/>
        <v>458606.37</v>
      </c>
      <c r="U2558" s="679">
        <f t="shared" ca="1" si="438"/>
        <v>24036.240000000002</v>
      </c>
      <c r="V2558" s="679">
        <f t="shared" ca="1" si="438"/>
        <v>1848099.29</v>
      </c>
      <c r="W2558" s="679">
        <f t="shared" ca="1" si="434"/>
        <v>2367971.25</v>
      </c>
      <c r="X2558" s="679">
        <f t="shared" ca="1" si="437"/>
        <v>258896.67</v>
      </c>
      <c r="Y2558" s="679">
        <f t="shared" ca="1" si="437"/>
        <v>760527.4</v>
      </c>
      <c r="Z2558" s="679">
        <f t="shared" ca="1" si="437"/>
        <v>0</v>
      </c>
      <c r="AA2558" t="str">
        <f t="shared" si="428"/>
        <v>ASR_Financial_Report_SHP21Final</v>
      </c>
      <c r="AB2558" s="960">
        <f t="shared" si="429"/>
        <v>44658</v>
      </c>
      <c r="AC2558" t="str">
        <f t="shared" si="430"/>
        <v>Unaudited</v>
      </c>
    </row>
    <row r="2559" spans="1:29" x14ac:dyDescent="0.25">
      <c r="A2559" t="s">
        <v>420</v>
      </c>
      <c r="B2559" t="s">
        <v>1366</v>
      </c>
      <c r="C2559" t="s">
        <v>1367</v>
      </c>
      <c r="D2559">
        <v>1900</v>
      </c>
      <c r="E2559" s="960">
        <v>1</v>
      </c>
      <c r="F2559" t="s">
        <v>438</v>
      </c>
      <c r="G2559" s="960">
        <v>91</v>
      </c>
      <c r="H2559" t="s">
        <v>386</v>
      </c>
      <c r="I2559" s="940" t="s">
        <v>487</v>
      </c>
      <c r="J2559" s="940" t="s">
        <v>12</v>
      </c>
      <c r="K2559" s="940" t="s">
        <v>1309</v>
      </c>
      <c r="L2559" s="940" t="s">
        <v>1300</v>
      </c>
      <c r="M2559" s="965" t="s">
        <v>1309</v>
      </c>
      <c r="N2559" s="679">
        <f t="shared" ca="1" si="432"/>
        <v>747200.71027911268</v>
      </c>
      <c r="O2559" s="679">
        <f t="shared" ca="1" si="438"/>
        <v>360790.64639828843</v>
      </c>
      <c r="P2559" s="679">
        <f t="shared" ca="1" si="438"/>
        <v>0</v>
      </c>
      <c r="Q2559" s="679">
        <f t="shared" ca="1" si="438"/>
        <v>344443.68932384573</v>
      </c>
      <c r="R2559" s="679">
        <f t="shared" ca="1" si="438"/>
        <v>0</v>
      </c>
      <c r="S2559" s="679">
        <f t="shared" ca="1" si="438"/>
        <v>0</v>
      </c>
      <c r="T2559" s="679">
        <f t="shared" ca="1" si="438"/>
        <v>0</v>
      </c>
      <c r="U2559" s="679">
        <f t="shared" ca="1" si="438"/>
        <v>0</v>
      </c>
      <c r="V2559" s="679">
        <f t="shared" ca="1" si="438"/>
        <v>0</v>
      </c>
      <c r="W2559" s="679">
        <f t="shared" ca="1" si="434"/>
        <v>0</v>
      </c>
      <c r="X2559" s="679">
        <f t="shared" ca="1" si="437"/>
        <v>0</v>
      </c>
      <c r="Y2559" s="679">
        <f t="shared" ca="1" si="437"/>
        <v>41966.374556978444</v>
      </c>
      <c r="Z2559" s="679">
        <f t="shared" ca="1" si="437"/>
        <v>0</v>
      </c>
      <c r="AA2559" t="str">
        <f t="shared" si="428"/>
        <v>ASR_Financial_Report_SHP21Final</v>
      </c>
      <c r="AB2559" s="960">
        <f t="shared" si="429"/>
        <v>44658</v>
      </c>
      <c r="AC2559" t="str">
        <f t="shared" si="430"/>
        <v>Unaudited</v>
      </c>
    </row>
    <row r="2560" spans="1:29" x14ac:dyDescent="0.25">
      <c r="A2560" t="s">
        <v>420</v>
      </c>
      <c r="B2560" t="s">
        <v>1366</v>
      </c>
      <c r="C2560" t="s">
        <v>1367</v>
      </c>
      <c r="D2560">
        <v>1900</v>
      </c>
      <c r="E2560" s="960">
        <v>1</v>
      </c>
      <c r="F2560" t="s">
        <v>438</v>
      </c>
      <c r="G2560" s="960">
        <v>91</v>
      </c>
      <c r="H2560" t="s">
        <v>386</v>
      </c>
      <c r="I2560" s="940" t="s">
        <v>487</v>
      </c>
      <c r="J2560" s="940" t="s">
        <v>490</v>
      </c>
      <c r="K2560" s="940" t="s">
        <v>491</v>
      </c>
      <c r="L2560" s="940" t="s">
        <v>63</v>
      </c>
      <c r="M2560" s="965" t="s">
        <v>343</v>
      </c>
      <c r="N2560" s="679">
        <f t="shared" ca="1" si="432"/>
        <v>0</v>
      </c>
      <c r="O2560" s="679">
        <f t="shared" ca="1" si="438"/>
        <v>0</v>
      </c>
      <c r="P2560" s="679">
        <f t="shared" ca="1" si="438"/>
        <v>0</v>
      </c>
      <c r="Q2560" s="679">
        <f t="shared" ca="1" si="438"/>
        <v>0</v>
      </c>
      <c r="R2560" s="679">
        <f t="shared" ca="1" si="438"/>
        <v>0</v>
      </c>
      <c r="S2560" s="679">
        <f t="shared" ca="1" si="438"/>
        <v>0</v>
      </c>
      <c r="T2560" s="679">
        <f t="shared" ca="1" si="438"/>
        <v>0</v>
      </c>
      <c r="U2560" s="679">
        <f t="shared" ca="1" si="438"/>
        <v>0</v>
      </c>
      <c r="V2560" s="679">
        <f t="shared" ca="1" si="438"/>
        <v>0</v>
      </c>
      <c r="W2560" s="679">
        <f t="shared" ca="1" si="434"/>
        <v>0</v>
      </c>
      <c r="X2560" s="679">
        <f t="shared" ca="1" si="437"/>
        <v>0</v>
      </c>
      <c r="Y2560" s="679">
        <f t="shared" ca="1" si="437"/>
        <v>0</v>
      </c>
      <c r="Z2560" s="679">
        <f t="shared" ca="1" si="437"/>
        <v>0</v>
      </c>
      <c r="AA2560" t="str">
        <f t="shared" si="428"/>
        <v>ASR_Financial_Report_SHP21Final</v>
      </c>
      <c r="AB2560" s="960">
        <f t="shared" si="429"/>
        <v>44658</v>
      </c>
      <c r="AC2560" t="str">
        <f t="shared" si="430"/>
        <v>Unaudited</v>
      </c>
    </row>
    <row r="2561" spans="1:29" x14ac:dyDescent="0.25">
      <c r="A2561" t="s">
        <v>420</v>
      </c>
      <c r="B2561" t="s">
        <v>1366</v>
      </c>
      <c r="C2561" t="s">
        <v>1367</v>
      </c>
      <c r="D2561">
        <v>1900</v>
      </c>
      <c r="E2561" s="960">
        <v>1</v>
      </c>
      <c r="F2561" t="s">
        <v>438</v>
      </c>
      <c r="G2561" s="960">
        <v>91</v>
      </c>
      <c r="H2561" t="s">
        <v>386</v>
      </c>
      <c r="I2561" s="940" t="s">
        <v>487</v>
      </c>
      <c r="J2561" s="940" t="s">
        <v>490</v>
      </c>
      <c r="K2561" s="940" t="s">
        <v>1000</v>
      </c>
      <c r="L2561" s="940" t="s">
        <v>896</v>
      </c>
      <c r="M2561" s="965" t="s">
        <v>897</v>
      </c>
      <c r="N2561" s="679">
        <f t="shared" ca="1" si="432"/>
        <v>2297572.31423504</v>
      </c>
      <c r="O2561" s="679">
        <f t="shared" ca="1" si="438"/>
        <v>2297572.31423504</v>
      </c>
      <c r="P2561" s="679">
        <f t="shared" ca="1" si="438"/>
        <v>0</v>
      </c>
      <c r="Q2561" s="679">
        <f t="shared" ca="1" si="438"/>
        <v>0</v>
      </c>
      <c r="R2561" s="679">
        <f t="shared" ca="1" si="438"/>
        <v>0</v>
      </c>
      <c r="S2561" s="679">
        <f t="shared" ca="1" si="438"/>
        <v>0</v>
      </c>
      <c r="T2561" s="679">
        <f t="shared" ca="1" si="438"/>
        <v>0</v>
      </c>
      <c r="U2561" s="679">
        <f t="shared" ca="1" si="438"/>
        <v>0</v>
      </c>
      <c r="V2561" s="679">
        <f t="shared" ca="1" si="438"/>
        <v>0</v>
      </c>
      <c r="W2561" s="679">
        <f t="shared" ca="1" si="434"/>
        <v>0</v>
      </c>
      <c r="X2561" s="679">
        <f t="shared" ca="1" si="437"/>
        <v>0</v>
      </c>
      <c r="Y2561" s="679">
        <f t="shared" ca="1" si="437"/>
        <v>0</v>
      </c>
      <c r="Z2561" s="679">
        <f t="shared" ca="1" si="437"/>
        <v>0</v>
      </c>
      <c r="AA2561" t="str">
        <f t="shared" si="428"/>
        <v>ASR_Financial_Report_SHP21Final</v>
      </c>
      <c r="AB2561" s="960">
        <f t="shared" si="429"/>
        <v>44658</v>
      </c>
      <c r="AC2561" t="str">
        <f t="shared" si="430"/>
        <v>Unaudited</v>
      </c>
    </row>
    <row r="2562" spans="1:29" x14ac:dyDescent="0.25">
      <c r="A2562" t="s">
        <v>420</v>
      </c>
      <c r="B2562" t="s">
        <v>1366</v>
      </c>
      <c r="C2562" t="s">
        <v>1367</v>
      </c>
      <c r="D2562">
        <v>1900</v>
      </c>
      <c r="E2562" s="960">
        <v>1</v>
      </c>
      <c r="F2562" t="s">
        <v>438</v>
      </c>
      <c r="G2562" s="960">
        <v>91</v>
      </c>
      <c r="H2562" t="s">
        <v>386</v>
      </c>
      <c r="I2562" s="940" t="s">
        <v>487</v>
      </c>
      <c r="J2562" s="940" t="s">
        <v>13</v>
      </c>
      <c r="K2562" s="940" t="s">
        <v>492</v>
      </c>
      <c r="L2562" s="948" t="s">
        <v>94</v>
      </c>
      <c r="M2562" s="963" t="s">
        <v>146</v>
      </c>
      <c r="N2562" s="679">
        <f t="shared" ca="1" si="432"/>
        <v>0</v>
      </c>
      <c r="O2562" s="679">
        <f t="shared" ca="1" si="438"/>
        <v>0</v>
      </c>
      <c r="P2562" s="679">
        <f t="shared" ca="1" si="438"/>
        <v>0</v>
      </c>
      <c r="Q2562" s="679">
        <f t="shared" ca="1" si="438"/>
        <v>0</v>
      </c>
      <c r="R2562" s="679">
        <f t="shared" ca="1" si="438"/>
        <v>0</v>
      </c>
      <c r="S2562" s="679">
        <f t="shared" ca="1" si="438"/>
        <v>0</v>
      </c>
      <c r="T2562" s="679">
        <f t="shared" ca="1" si="438"/>
        <v>0</v>
      </c>
      <c r="U2562" s="679">
        <f t="shared" ca="1" si="438"/>
        <v>0</v>
      </c>
      <c r="V2562" s="679">
        <f t="shared" ca="1" si="438"/>
        <v>0</v>
      </c>
      <c r="W2562" s="679">
        <f t="shared" ca="1" si="434"/>
        <v>0</v>
      </c>
      <c r="X2562" s="679">
        <f t="shared" ca="1" si="437"/>
        <v>0</v>
      </c>
      <c r="Y2562" s="679">
        <f t="shared" ca="1" si="437"/>
        <v>0</v>
      </c>
      <c r="Z2562" s="679">
        <f t="shared" ca="1" si="437"/>
        <v>0</v>
      </c>
      <c r="AA2562" t="str">
        <f t="shared" ref="AA2562:AA2625" si="439">file_name</f>
        <v>ASR_Financial_Report_SHP21Final</v>
      </c>
      <c r="AB2562" s="960">
        <f t="shared" ref="AB2562:AB2625" si="440">file_date</f>
        <v>44658</v>
      </c>
      <c r="AC2562" t="str">
        <f t="shared" ref="AC2562:AC2625" si="441">status</f>
        <v>Unaudited</v>
      </c>
    </row>
    <row r="2563" spans="1:29" x14ac:dyDescent="0.25">
      <c r="A2563" t="s">
        <v>420</v>
      </c>
      <c r="B2563" t="s">
        <v>1366</v>
      </c>
      <c r="C2563" t="s">
        <v>1367</v>
      </c>
      <c r="D2563">
        <v>1900</v>
      </c>
      <c r="E2563" s="960">
        <v>1</v>
      </c>
      <c r="F2563" t="s">
        <v>438</v>
      </c>
      <c r="G2563" s="960">
        <v>91</v>
      </c>
      <c r="H2563" t="s">
        <v>386</v>
      </c>
      <c r="I2563" s="965" t="s">
        <v>487</v>
      </c>
      <c r="J2563" s="965" t="s">
        <v>13</v>
      </c>
      <c r="K2563" s="965" t="s">
        <v>13</v>
      </c>
      <c r="L2563" s="940" t="s">
        <v>35</v>
      </c>
      <c r="M2563" s="965" t="s">
        <v>13</v>
      </c>
      <c r="N2563" s="679">
        <f t="shared" ca="1" si="432"/>
        <v>212450.99340936402</v>
      </c>
      <c r="O2563" s="679">
        <f t="shared" ca="1" si="438"/>
        <v>34587.897306500803</v>
      </c>
      <c r="P2563" s="679">
        <f t="shared" ca="1" si="438"/>
        <v>0</v>
      </c>
      <c r="Q2563" s="679">
        <f t="shared" ca="1" si="438"/>
        <v>48100.806102863091</v>
      </c>
      <c r="R2563" s="679">
        <f t="shared" ca="1" si="438"/>
        <v>0</v>
      </c>
      <c r="S2563" s="679">
        <f t="shared" ca="1" si="438"/>
        <v>0</v>
      </c>
      <c r="T2563" s="679">
        <f t="shared" ca="1" si="438"/>
        <v>0</v>
      </c>
      <c r="U2563" s="679">
        <f t="shared" ca="1" si="438"/>
        <v>0</v>
      </c>
      <c r="V2563" s="679">
        <f t="shared" ca="1" si="438"/>
        <v>0</v>
      </c>
      <c r="W2563" s="679">
        <f t="shared" ca="1" si="434"/>
        <v>0</v>
      </c>
      <c r="X2563" s="679">
        <f t="shared" ca="1" si="437"/>
        <v>129762.29000000014</v>
      </c>
      <c r="Y2563" s="679">
        <f t="shared" ca="1" si="437"/>
        <v>0</v>
      </c>
      <c r="Z2563" s="679">
        <f t="shared" ca="1" si="437"/>
        <v>0</v>
      </c>
      <c r="AA2563" t="str">
        <f t="shared" si="439"/>
        <v>ASR_Financial_Report_SHP21Final</v>
      </c>
      <c r="AB2563" s="960">
        <f t="shared" si="440"/>
        <v>44658</v>
      </c>
      <c r="AC2563" t="str">
        <f t="shared" si="441"/>
        <v>Unaudited</v>
      </c>
    </row>
    <row r="2564" spans="1:29" x14ac:dyDescent="0.25">
      <c r="A2564" t="s">
        <v>420</v>
      </c>
      <c r="B2564" t="s">
        <v>1366</v>
      </c>
      <c r="C2564" t="s">
        <v>1367</v>
      </c>
      <c r="D2564">
        <v>1900</v>
      </c>
      <c r="E2564" s="960">
        <v>1</v>
      </c>
      <c r="F2564" t="s">
        <v>438</v>
      </c>
      <c r="G2564" s="960">
        <v>91</v>
      </c>
      <c r="H2564" t="s">
        <v>386</v>
      </c>
      <c r="I2564" s="940" t="s">
        <v>488</v>
      </c>
      <c r="J2564" s="940" t="s">
        <v>444</v>
      </c>
      <c r="K2564" s="940" t="s">
        <v>0</v>
      </c>
      <c r="L2564" s="946">
        <v>2.1</v>
      </c>
      <c r="M2564" s="966" t="s">
        <v>147</v>
      </c>
      <c r="N2564" s="679">
        <f t="shared" ca="1" si="432"/>
        <v>12977371.419999991</v>
      </c>
      <c r="O2564" s="679">
        <f ca="1">IF(OR(AND($F2564="PY",O$1&lt;&gt;"Prior Year"),AND($F2564&lt;&gt;"PY",O$1="Prior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"&amp;$H2564&amp;"'!$A$7:$CA$7"),0)+MATCH(O$1,INDIRECT("'MMA Rev-Exp "&amp;$H2564&amp;"'!$D$8:$CA$8"),0)-1)))</f>
        <v>6140494.9699999904</v>
      </c>
      <c r="P2564" s="679">
        <f ca="1">IF(OR(AND($F2564="PY",P$1&lt;&gt;"Prior Year"),AND($F2564&lt;&gt;"PY",P$1="Prior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"&amp;$H2564&amp;"'!$A$7:$CA$7"),0)+MATCH(P$1,INDIRECT("'MMA Rev-Exp "&amp;$H2564&amp;"'!$D$8:$CA$8"),0)-1)))</f>
        <v>330711.95</v>
      </c>
      <c r="Q2564" s="679">
        <f ca="1">IF(OR(AND($F2564="PY",Q$1&lt;&gt;"Prior Year"),AND($F2564&lt;&gt;"PY",Q$1="Prior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"&amp;$H2564&amp;"'!$A$7:$CA$7"),0)+MATCH(Q$1,INDIRECT("'MMA Rev-Exp "&amp;$H2564&amp;"'!$D$8:$CA$8"),0)-1)))</f>
        <v>3988544.95</v>
      </c>
      <c r="R2564" s="679">
        <f ca="1">IF(OR(AND($F2564="PY",R$1&lt;&gt;"Prior Year"),AND($F2564&lt;&gt;"PY",R$1="Prior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"&amp;$H2564&amp;"'!$A$7:$CA$7"),0)+MATCH(R$1,INDIRECT("'MMA Rev-Exp "&amp;$H2564&amp;"'!$D$8:$CA$8"),0)-1)))</f>
        <v>1432449.16</v>
      </c>
      <c r="S2564" s="679">
        <f t="shared" ref="O2564:Z2587" ca="1" si="442">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67030.48</v>
      </c>
      <c r="T2564" s="679">
        <f t="shared" ca="1" si="442"/>
        <v>11913.96</v>
      </c>
      <c r="U2564" s="679">
        <f t="shared" ca="1" si="442"/>
        <v>0</v>
      </c>
      <c r="V2564" s="679">
        <f t="shared" ca="1" si="442"/>
        <v>136834.92000000001</v>
      </c>
      <c r="W2564" s="679">
        <f t="shared" ca="1" si="434"/>
        <v>612712.26</v>
      </c>
      <c r="X2564" s="679">
        <f t="shared" ca="1" si="442"/>
        <v>28415.279999999999</v>
      </c>
      <c r="Y2564" s="679">
        <f t="shared" ca="1" si="442"/>
        <v>228263.49</v>
      </c>
      <c r="Z2564" s="679">
        <f t="shared" ca="1" si="442"/>
        <v>0</v>
      </c>
      <c r="AA2564" t="str">
        <f t="shared" si="439"/>
        <v>ASR_Financial_Report_SHP21Final</v>
      </c>
      <c r="AB2564" s="960">
        <f t="shared" si="440"/>
        <v>44658</v>
      </c>
      <c r="AC2564" t="str">
        <f t="shared" si="441"/>
        <v>Unaudited</v>
      </c>
    </row>
    <row r="2565" spans="1:29" ht="30" x14ac:dyDescent="0.25">
      <c r="A2565" t="s">
        <v>420</v>
      </c>
      <c r="B2565" t="s">
        <v>1366</v>
      </c>
      <c r="C2565" t="s">
        <v>1367</v>
      </c>
      <c r="D2565">
        <v>1900</v>
      </c>
      <c r="E2565" s="960">
        <v>1</v>
      </c>
      <c r="F2565" t="s">
        <v>438</v>
      </c>
      <c r="G2565" s="960">
        <v>91</v>
      </c>
      <c r="H2565" t="s">
        <v>386</v>
      </c>
      <c r="I2565" s="940" t="s">
        <v>488</v>
      </c>
      <c r="J2565" s="940" t="s">
        <v>444</v>
      </c>
      <c r="K2565" s="940" t="s">
        <v>0</v>
      </c>
      <c r="L2565" s="946">
        <v>2.2000000000000002</v>
      </c>
      <c r="M2565" s="966" t="s">
        <v>148</v>
      </c>
      <c r="N2565" s="679">
        <f t="shared" ref="N2565:N2628" ca="1" si="443">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268423.57475036534</v>
      </c>
      <c r="O2565" s="679">
        <f t="shared" ca="1" si="442"/>
        <v>256888.49716634862</v>
      </c>
      <c r="P2565" s="679">
        <f t="shared" ca="1" si="442"/>
        <v>13835.382366651947</v>
      </c>
      <c r="Q2565" s="679">
        <f t="shared" ca="1" si="442"/>
        <v>552.37121055085299</v>
      </c>
      <c r="R2565" s="679">
        <f t="shared" ca="1" si="442"/>
        <v>-3003.5728545943766</v>
      </c>
      <c r="S2565" s="679">
        <f t="shared" ca="1" si="442"/>
        <v>-1444.226181982707</v>
      </c>
      <c r="T2565" s="679">
        <f t="shared" ca="1" si="442"/>
        <v>498.42224358991666</v>
      </c>
      <c r="U2565" s="679">
        <f t="shared" ca="1" si="442"/>
        <v>0</v>
      </c>
      <c r="V2565" s="679">
        <f t="shared" ca="1" si="442"/>
        <v>14.897883066223759</v>
      </c>
      <c r="W2565" s="679">
        <f t="shared" ca="1" si="434"/>
        <v>69.944569015272791</v>
      </c>
      <c r="X2565" s="679">
        <f t="shared" ca="1" si="442"/>
        <v>185.72605935185831</v>
      </c>
      <c r="Y2565" s="679">
        <f t="shared" ca="1" si="442"/>
        <v>826.13228836770986</v>
      </c>
      <c r="Z2565" s="679">
        <f t="shared" ca="1" si="442"/>
        <v>0</v>
      </c>
      <c r="AA2565" t="str">
        <f t="shared" si="439"/>
        <v>ASR_Financial_Report_SHP21Final</v>
      </c>
      <c r="AB2565" s="960">
        <f t="shared" si="440"/>
        <v>44658</v>
      </c>
      <c r="AC2565" t="str">
        <f t="shared" si="441"/>
        <v>Unaudited</v>
      </c>
    </row>
    <row r="2566" spans="1:29" x14ac:dyDescent="0.25">
      <c r="A2566" t="s">
        <v>420</v>
      </c>
      <c r="B2566" t="s">
        <v>1366</v>
      </c>
      <c r="C2566" t="s">
        <v>1367</v>
      </c>
      <c r="D2566">
        <v>1900</v>
      </c>
      <c r="E2566" s="960">
        <v>1</v>
      </c>
      <c r="F2566" t="s">
        <v>438</v>
      </c>
      <c r="G2566" s="960">
        <v>91</v>
      </c>
      <c r="H2566" t="s">
        <v>386</v>
      </c>
      <c r="I2566" s="940" t="s">
        <v>488</v>
      </c>
      <c r="J2566" s="940" t="s">
        <v>444</v>
      </c>
      <c r="K2566" s="940" t="s">
        <v>0</v>
      </c>
      <c r="L2566" s="950">
        <v>2.2999999999999998</v>
      </c>
      <c r="M2566" s="967" t="s">
        <v>149</v>
      </c>
      <c r="N2566" s="679">
        <f t="shared" ca="1" si="443"/>
        <v>3152885.4399999799</v>
      </c>
      <c r="O2566" s="679">
        <f t="shared" ca="1" si="442"/>
        <v>2361203.7199999802</v>
      </c>
      <c r="P2566" s="679">
        <f t="shared" ca="1" si="442"/>
        <v>223624.03</v>
      </c>
      <c r="Q2566" s="679">
        <f t="shared" ca="1" si="442"/>
        <v>280923.38</v>
      </c>
      <c r="R2566" s="679">
        <f t="shared" ca="1" si="442"/>
        <v>217586.99000000002</v>
      </c>
      <c r="S2566" s="679">
        <f t="shared" ca="1" si="442"/>
        <v>6243.6100000000006</v>
      </c>
      <c r="T2566" s="679">
        <f t="shared" ca="1" si="442"/>
        <v>10861.43</v>
      </c>
      <c r="U2566" s="679">
        <f t="shared" ca="1" si="442"/>
        <v>211.48</v>
      </c>
      <c r="V2566" s="679">
        <f t="shared" ca="1" si="442"/>
        <v>21926.01</v>
      </c>
      <c r="W2566" s="679">
        <f t="shared" ca="1" si="434"/>
        <v>10074.450000000001</v>
      </c>
      <c r="X2566" s="679">
        <f t="shared" ca="1" si="442"/>
        <v>2431.75</v>
      </c>
      <c r="Y2566" s="679">
        <f t="shared" ca="1" si="442"/>
        <v>17798.59</v>
      </c>
      <c r="Z2566" s="679">
        <f t="shared" ca="1" si="442"/>
        <v>0</v>
      </c>
      <c r="AA2566" t="str">
        <f t="shared" si="439"/>
        <v>ASR_Financial_Report_SHP21Final</v>
      </c>
      <c r="AB2566" s="960">
        <f t="shared" si="440"/>
        <v>44658</v>
      </c>
      <c r="AC2566" t="str">
        <f t="shared" si="441"/>
        <v>Unaudited</v>
      </c>
    </row>
    <row r="2567" spans="1:29" x14ac:dyDescent="0.25">
      <c r="A2567" t="s">
        <v>420</v>
      </c>
      <c r="B2567" t="s">
        <v>1366</v>
      </c>
      <c r="C2567" t="s">
        <v>1367</v>
      </c>
      <c r="D2567">
        <v>1900</v>
      </c>
      <c r="E2567" s="960">
        <v>1</v>
      </c>
      <c r="F2567" t="s">
        <v>438</v>
      </c>
      <c r="G2567" s="960">
        <v>91</v>
      </c>
      <c r="H2567" t="s">
        <v>386</v>
      </c>
      <c r="I2567" s="966" t="s">
        <v>488</v>
      </c>
      <c r="J2567" s="966" t="s">
        <v>444</v>
      </c>
      <c r="K2567" s="966" t="s">
        <v>0</v>
      </c>
      <c r="L2567" s="946">
        <v>2.4</v>
      </c>
      <c r="M2567" s="966" t="s">
        <v>150</v>
      </c>
      <c r="N2567" s="679">
        <f t="shared" ca="1" si="443"/>
        <v>3472232.4100000192</v>
      </c>
      <c r="O2567" s="679">
        <f t="shared" ca="1" si="442"/>
        <v>1950996.8900000199</v>
      </c>
      <c r="P2567" s="679">
        <f t="shared" ca="1" si="442"/>
        <v>150560.5</v>
      </c>
      <c r="Q2567" s="679">
        <f t="shared" ca="1" si="442"/>
        <v>991732.24999999895</v>
      </c>
      <c r="R2567" s="679">
        <f t="shared" ca="1" si="442"/>
        <v>269083.84000000003</v>
      </c>
      <c r="S2567" s="679">
        <f t="shared" ca="1" si="442"/>
        <v>15675.25</v>
      </c>
      <c r="T2567" s="679">
        <f t="shared" ca="1" si="442"/>
        <v>17160.740000000002</v>
      </c>
      <c r="U2567" s="679">
        <f t="shared" ca="1" si="442"/>
        <v>155.94</v>
      </c>
      <c r="V2567" s="679">
        <f t="shared" ca="1" si="442"/>
        <v>16351.43</v>
      </c>
      <c r="W2567" s="679">
        <f t="shared" ca="1" si="434"/>
        <v>17014.54</v>
      </c>
      <c r="X2567" s="679">
        <f t="shared" ca="1" si="442"/>
        <v>5491.23</v>
      </c>
      <c r="Y2567" s="679">
        <f t="shared" ca="1" si="442"/>
        <v>38009.799999999996</v>
      </c>
      <c r="Z2567" s="679">
        <f t="shared" ca="1" si="442"/>
        <v>0</v>
      </c>
      <c r="AA2567" t="str">
        <f t="shared" si="439"/>
        <v>ASR_Financial_Report_SHP21Final</v>
      </c>
      <c r="AB2567" s="960">
        <f t="shared" si="440"/>
        <v>44658</v>
      </c>
      <c r="AC2567" t="str">
        <f t="shared" si="441"/>
        <v>Unaudited</v>
      </c>
    </row>
    <row r="2568" spans="1:29" ht="30" x14ac:dyDescent="0.25">
      <c r="A2568" t="s">
        <v>420</v>
      </c>
      <c r="B2568" t="s">
        <v>1366</v>
      </c>
      <c r="C2568" t="s">
        <v>1367</v>
      </c>
      <c r="D2568">
        <v>1900</v>
      </c>
      <c r="E2568" s="960">
        <v>1</v>
      </c>
      <c r="F2568" t="s">
        <v>438</v>
      </c>
      <c r="G2568" s="960">
        <v>91</v>
      </c>
      <c r="H2568" t="s">
        <v>386</v>
      </c>
      <c r="I2568" s="940" t="s">
        <v>488</v>
      </c>
      <c r="J2568" s="940" t="s">
        <v>444</v>
      </c>
      <c r="K2568" s="940" t="s">
        <v>0</v>
      </c>
      <c r="L2568" s="940">
        <v>2.5</v>
      </c>
      <c r="M2568" s="965" t="s">
        <v>151</v>
      </c>
      <c r="N2568" s="679">
        <f t="shared" ca="1" si="443"/>
        <v>195963.35529428365</v>
      </c>
      <c r="O2568" s="679">
        <f t="shared" ca="1" si="442"/>
        <v>180401.53759505702</v>
      </c>
      <c r="P2568" s="679">
        <f t="shared" ca="1" si="442"/>
        <v>15654.064052526497</v>
      </c>
      <c r="Q2568" s="679">
        <f t="shared" ca="1" si="442"/>
        <v>40.601796202276404</v>
      </c>
      <c r="R2568" s="679">
        <f t="shared" ca="1" si="442"/>
        <v>-1064.2776531612215</v>
      </c>
      <c r="S2568" s="679">
        <f t="shared" ca="1" si="442"/>
        <v>-487.60043854029789</v>
      </c>
      <c r="T2568" s="679">
        <f t="shared" ca="1" si="442"/>
        <v>1172.3115439079918</v>
      </c>
      <c r="U2568" s="679">
        <f t="shared" ca="1" si="442"/>
        <v>-8.1646196263563322</v>
      </c>
      <c r="V2568" s="679">
        <f t="shared" ca="1" si="442"/>
        <v>-1.4816818922251929</v>
      </c>
      <c r="W2568" s="679">
        <f t="shared" ca="1" si="434"/>
        <v>1.1953676468926879</v>
      </c>
      <c r="X2568" s="679">
        <f t="shared" ca="1" si="442"/>
        <v>51.785653835668128</v>
      </c>
      <c r="Y2568" s="679">
        <f t="shared" ca="1" si="442"/>
        <v>203.38367832742674</v>
      </c>
      <c r="Z2568" s="679">
        <f t="shared" ca="1" si="442"/>
        <v>0</v>
      </c>
      <c r="AA2568" t="str">
        <f t="shared" si="439"/>
        <v>ASR_Financial_Report_SHP21Final</v>
      </c>
      <c r="AB2568" s="960">
        <f t="shared" si="440"/>
        <v>44658</v>
      </c>
      <c r="AC2568" t="str">
        <f t="shared" si="441"/>
        <v>Unaudited</v>
      </c>
    </row>
    <row r="2569" spans="1:29" x14ac:dyDescent="0.25">
      <c r="A2569" t="s">
        <v>420</v>
      </c>
      <c r="B2569" t="s">
        <v>1366</v>
      </c>
      <c r="C2569" t="s">
        <v>1367</v>
      </c>
      <c r="D2569">
        <v>1900</v>
      </c>
      <c r="E2569" s="960">
        <v>1</v>
      </c>
      <c r="F2569" t="s">
        <v>438</v>
      </c>
      <c r="G2569" s="960">
        <v>91</v>
      </c>
      <c r="H2569" t="s">
        <v>386</v>
      </c>
      <c r="I2569" s="940" t="s">
        <v>488</v>
      </c>
      <c r="J2569" s="940" t="s">
        <v>444</v>
      </c>
      <c r="K2569" s="940" t="s">
        <v>0</v>
      </c>
      <c r="L2569" s="940" t="s">
        <v>96</v>
      </c>
      <c r="M2569" s="965" t="s">
        <v>7</v>
      </c>
      <c r="N2569" s="679">
        <f t="shared" ca="1" si="443"/>
        <v>0</v>
      </c>
      <c r="O2569" s="679">
        <f t="shared" ca="1" si="442"/>
        <v>0</v>
      </c>
      <c r="P2569" s="679">
        <f t="shared" ca="1" si="442"/>
        <v>0</v>
      </c>
      <c r="Q2569" s="679">
        <f t="shared" ca="1" si="442"/>
        <v>0</v>
      </c>
      <c r="R2569" s="679">
        <f t="shared" ca="1" si="442"/>
        <v>0</v>
      </c>
      <c r="S2569" s="679">
        <f t="shared" ca="1" si="442"/>
        <v>0</v>
      </c>
      <c r="T2569" s="679">
        <f t="shared" ca="1" si="442"/>
        <v>0</v>
      </c>
      <c r="U2569" s="679">
        <f t="shared" ca="1" si="442"/>
        <v>0</v>
      </c>
      <c r="V2569" s="679">
        <f t="shared" ca="1" si="442"/>
        <v>0</v>
      </c>
      <c r="W2569" s="679">
        <f t="shared" ca="1" si="434"/>
        <v>0</v>
      </c>
      <c r="X2569" s="679">
        <f t="shared" ca="1" si="442"/>
        <v>0</v>
      </c>
      <c r="Y2569" s="679">
        <f t="shared" ca="1" si="442"/>
        <v>0</v>
      </c>
      <c r="Z2569" s="679">
        <f t="shared" ca="1" si="442"/>
        <v>0</v>
      </c>
      <c r="AA2569" t="str">
        <f t="shared" si="439"/>
        <v>ASR_Financial_Report_SHP21Final</v>
      </c>
      <c r="AB2569" s="960">
        <f t="shared" si="440"/>
        <v>44658</v>
      </c>
      <c r="AC2569" t="str">
        <f t="shared" si="441"/>
        <v>Unaudited</v>
      </c>
    </row>
    <row r="2570" spans="1:29" x14ac:dyDescent="0.25">
      <c r="A2570" t="s">
        <v>420</v>
      </c>
      <c r="B2570" t="s">
        <v>1366</v>
      </c>
      <c r="C2570" t="s">
        <v>1367</v>
      </c>
      <c r="D2570">
        <v>1900</v>
      </c>
      <c r="E2570" s="960">
        <v>1</v>
      </c>
      <c r="F2570" t="s">
        <v>438</v>
      </c>
      <c r="G2570" s="960">
        <v>91</v>
      </c>
      <c r="H2570" t="s">
        <v>386</v>
      </c>
      <c r="I2570" s="940" t="s">
        <v>488</v>
      </c>
      <c r="J2570" s="940" t="s">
        <v>444</v>
      </c>
      <c r="K2570" s="940" t="s">
        <v>0</v>
      </c>
      <c r="L2570" s="940" t="s">
        <v>152</v>
      </c>
      <c r="M2570" s="965" t="s">
        <v>451</v>
      </c>
      <c r="N2570" s="679">
        <f t="shared" ca="1" si="443"/>
        <v>0</v>
      </c>
      <c r="O2570" s="679">
        <f t="shared" ca="1" si="442"/>
        <v>0</v>
      </c>
      <c r="P2570" s="679">
        <f t="shared" ca="1" si="442"/>
        <v>0</v>
      </c>
      <c r="Q2570" s="679">
        <f t="shared" ca="1" si="442"/>
        <v>0</v>
      </c>
      <c r="R2570" s="679">
        <f t="shared" ca="1" si="442"/>
        <v>0</v>
      </c>
      <c r="S2570" s="679">
        <f t="shared" ca="1" si="442"/>
        <v>0</v>
      </c>
      <c r="T2570" s="679">
        <f t="shared" ca="1" si="442"/>
        <v>0</v>
      </c>
      <c r="U2570" s="679">
        <f t="shared" ca="1" si="442"/>
        <v>0</v>
      </c>
      <c r="V2570" s="679">
        <f t="shared" ca="1" si="442"/>
        <v>0</v>
      </c>
      <c r="W2570" s="679">
        <f t="shared" ca="1" si="434"/>
        <v>0</v>
      </c>
      <c r="X2570" s="679">
        <f t="shared" ca="1" si="442"/>
        <v>0</v>
      </c>
      <c r="Y2570" s="679">
        <f t="shared" ca="1" si="442"/>
        <v>0</v>
      </c>
      <c r="Z2570" s="679">
        <f t="shared" ca="1" si="442"/>
        <v>0</v>
      </c>
      <c r="AA2570" t="str">
        <f t="shared" si="439"/>
        <v>ASR_Financial_Report_SHP21Final</v>
      </c>
      <c r="AB2570" s="960">
        <f t="shared" si="440"/>
        <v>44658</v>
      </c>
      <c r="AC2570" t="str">
        <f t="shared" si="441"/>
        <v>Unaudited</v>
      </c>
    </row>
    <row r="2571" spans="1:29" x14ac:dyDescent="0.25">
      <c r="A2571" t="s">
        <v>420</v>
      </c>
      <c r="B2571" t="s">
        <v>1366</v>
      </c>
      <c r="C2571" t="s">
        <v>1367</v>
      </c>
      <c r="D2571">
        <v>1900</v>
      </c>
      <c r="E2571" s="960">
        <v>1</v>
      </c>
      <c r="F2571" t="s">
        <v>438</v>
      </c>
      <c r="G2571" s="960">
        <v>91</v>
      </c>
      <c r="H2571" t="s">
        <v>386</v>
      </c>
      <c r="I2571" s="940" t="s">
        <v>488</v>
      </c>
      <c r="J2571" s="940" t="s">
        <v>444</v>
      </c>
      <c r="K2571" s="940" t="s">
        <v>0</v>
      </c>
      <c r="L2571" s="948" t="s">
        <v>898</v>
      </c>
      <c r="M2571" s="963" t="s">
        <v>24</v>
      </c>
      <c r="N2571" s="679">
        <f t="shared" ca="1" si="443"/>
        <v>963509.69</v>
      </c>
      <c r="O2571" s="679">
        <f t="shared" ca="1" si="442"/>
        <v>0</v>
      </c>
      <c r="P2571" s="679">
        <f t="shared" ca="1" si="442"/>
        <v>0</v>
      </c>
      <c r="Q2571" s="679">
        <f t="shared" ca="1" si="442"/>
        <v>963509.69</v>
      </c>
      <c r="R2571" s="679">
        <f t="shared" ca="1" si="442"/>
        <v>0</v>
      </c>
      <c r="S2571" s="679">
        <f t="shared" ca="1" si="442"/>
        <v>0</v>
      </c>
      <c r="T2571" s="679">
        <f t="shared" ca="1" si="442"/>
        <v>0</v>
      </c>
      <c r="U2571" s="679">
        <f t="shared" ca="1" si="442"/>
        <v>0</v>
      </c>
      <c r="V2571" s="679">
        <f t="shared" ca="1" si="442"/>
        <v>0</v>
      </c>
      <c r="W2571" s="679">
        <f t="shared" ca="1" si="434"/>
        <v>0</v>
      </c>
      <c r="X2571" s="679">
        <f t="shared" ca="1" si="442"/>
        <v>0</v>
      </c>
      <c r="Y2571" s="679">
        <f t="shared" ca="1" si="442"/>
        <v>0</v>
      </c>
      <c r="Z2571" s="679">
        <f t="shared" ca="1" si="442"/>
        <v>0</v>
      </c>
      <c r="AA2571" t="str">
        <f t="shared" si="439"/>
        <v>ASR_Financial_Report_SHP21Final</v>
      </c>
      <c r="AB2571" s="960">
        <f t="shared" si="440"/>
        <v>44658</v>
      </c>
      <c r="AC2571" t="str">
        <f t="shared" si="441"/>
        <v>Unaudited</v>
      </c>
    </row>
    <row r="2572" spans="1:29" x14ac:dyDescent="0.25">
      <c r="A2572" t="s">
        <v>420</v>
      </c>
      <c r="B2572" t="s">
        <v>1366</v>
      </c>
      <c r="C2572" t="s">
        <v>1367</v>
      </c>
      <c r="D2572">
        <v>1900</v>
      </c>
      <c r="E2572" s="960">
        <v>1</v>
      </c>
      <c r="F2572" t="s">
        <v>438</v>
      </c>
      <c r="G2572" s="960">
        <v>91</v>
      </c>
      <c r="H2572" t="s">
        <v>386</v>
      </c>
      <c r="I2572" s="965" t="s">
        <v>488</v>
      </c>
      <c r="J2572" s="965" t="s">
        <v>444</v>
      </c>
      <c r="K2572" s="965" t="s">
        <v>53</v>
      </c>
      <c r="L2572" s="940">
        <v>3.1</v>
      </c>
      <c r="M2572" s="965" t="s">
        <v>33</v>
      </c>
      <c r="N2572" s="679">
        <f t="shared" ca="1" si="443"/>
        <v>17549031.010000277</v>
      </c>
      <c r="O2572" s="679">
        <f t="shared" ca="1" si="442"/>
        <v>12019681.3900003</v>
      </c>
      <c r="P2572" s="679">
        <f t="shared" ca="1" si="442"/>
        <v>724686.2699999999</v>
      </c>
      <c r="Q2572" s="679">
        <f t="shared" ca="1" si="442"/>
        <v>3161869.9499999802</v>
      </c>
      <c r="R2572" s="679">
        <f t="shared" ca="1" si="442"/>
        <v>1055829.6599999999</v>
      </c>
      <c r="S2572" s="679">
        <f t="shared" ca="1" si="442"/>
        <v>124468.7</v>
      </c>
      <c r="T2572" s="679">
        <f t="shared" ca="1" si="442"/>
        <v>58728.93</v>
      </c>
      <c r="U2572" s="679">
        <f t="shared" ca="1" si="442"/>
        <v>2389.98</v>
      </c>
      <c r="V2572" s="679">
        <f t="shared" ca="1" si="442"/>
        <v>92997.62</v>
      </c>
      <c r="W2572" s="679">
        <f t="shared" ca="1" si="434"/>
        <v>126287.74</v>
      </c>
      <c r="X2572" s="679">
        <f t="shared" ca="1" si="442"/>
        <v>77450.080000000002</v>
      </c>
      <c r="Y2572" s="679">
        <f t="shared" ca="1" si="442"/>
        <v>104640.69</v>
      </c>
      <c r="Z2572" s="679">
        <f t="shared" ca="1" si="442"/>
        <v>0</v>
      </c>
      <c r="AA2572" t="str">
        <f t="shared" si="439"/>
        <v>ASR_Financial_Report_SHP21Final</v>
      </c>
      <c r="AB2572" s="960">
        <f t="shared" si="440"/>
        <v>44658</v>
      </c>
      <c r="AC2572" t="str">
        <f t="shared" si="441"/>
        <v>Unaudited</v>
      </c>
    </row>
    <row r="2573" spans="1:29" x14ac:dyDescent="0.25">
      <c r="A2573" t="s">
        <v>420</v>
      </c>
      <c r="B2573" t="s">
        <v>1366</v>
      </c>
      <c r="C2573" t="s">
        <v>1367</v>
      </c>
      <c r="D2573">
        <v>1900</v>
      </c>
      <c r="E2573" s="960">
        <v>1</v>
      </c>
      <c r="F2573" t="s">
        <v>438</v>
      </c>
      <c r="G2573" s="960">
        <v>91</v>
      </c>
      <c r="H2573" t="s">
        <v>386</v>
      </c>
      <c r="I2573" s="940" t="s">
        <v>488</v>
      </c>
      <c r="J2573" s="940" t="s">
        <v>444</v>
      </c>
      <c r="K2573" s="940" t="s">
        <v>53</v>
      </c>
      <c r="L2573" s="940">
        <v>3.2</v>
      </c>
      <c r="M2573" s="965" t="s">
        <v>34</v>
      </c>
      <c r="N2573" s="679">
        <f t="shared" ca="1" si="443"/>
        <v>122861.37000000002</v>
      </c>
      <c r="O2573" s="679">
        <f t="shared" ca="1" si="442"/>
        <v>101512.43000000001</v>
      </c>
      <c r="P2573" s="679">
        <f t="shared" ca="1" si="442"/>
        <v>1328.72</v>
      </c>
      <c r="Q2573" s="679">
        <f t="shared" ca="1" si="442"/>
        <v>13341.84</v>
      </c>
      <c r="R2573" s="679">
        <f t="shared" ca="1" si="442"/>
        <v>105.35</v>
      </c>
      <c r="S2573" s="679">
        <f t="shared" ca="1" si="442"/>
        <v>88.32</v>
      </c>
      <c r="T2573" s="679">
        <f t="shared" ca="1" si="442"/>
        <v>1561.13</v>
      </c>
      <c r="U2573" s="679">
        <f t="shared" ca="1" si="442"/>
        <v>351.24</v>
      </c>
      <c r="V2573" s="679">
        <f t="shared" ca="1" si="442"/>
        <v>0</v>
      </c>
      <c r="W2573" s="679">
        <f t="shared" ca="1" si="434"/>
        <v>4572.34</v>
      </c>
      <c r="X2573" s="679">
        <f t="shared" ca="1" si="442"/>
        <v>0</v>
      </c>
      <c r="Y2573" s="679">
        <f t="shared" ca="1" si="442"/>
        <v>0</v>
      </c>
      <c r="Z2573" s="679">
        <f t="shared" ca="1" si="442"/>
        <v>0</v>
      </c>
      <c r="AA2573" t="str">
        <f t="shared" si="439"/>
        <v>ASR_Financial_Report_SHP21Final</v>
      </c>
      <c r="AB2573" s="960">
        <f t="shared" si="440"/>
        <v>44658</v>
      </c>
      <c r="AC2573" t="str">
        <f t="shared" si="441"/>
        <v>Unaudited</v>
      </c>
    </row>
    <row r="2574" spans="1:29" x14ac:dyDescent="0.25">
      <c r="A2574" t="s">
        <v>420</v>
      </c>
      <c r="B2574" t="s">
        <v>1366</v>
      </c>
      <c r="C2574" t="s">
        <v>1367</v>
      </c>
      <c r="D2574">
        <v>1900</v>
      </c>
      <c r="E2574" s="960">
        <v>1</v>
      </c>
      <c r="F2574" t="s">
        <v>438</v>
      </c>
      <c r="G2574" s="960">
        <v>91</v>
      </c>
      <c r="H2574" t="s">
        <v>386</v>
      </c>
      <c r="I2574" s="940" t="s">
        <v>488</v>
      </c>
      <c r="J2574" s="940" t="s">
        <v>444</v>
      </c>
      <c r="K2574" s="940" t="s">
        <v>53</v>
      </c>
      <c r="L2574" s="940">
        <v>3.3</v>
      </c>
      <c r="M2574" s="965" t="s">
        <v>54</v>
      </c>
      <c r="N2574" s="679">
        <f t="shared" ca="1" si="443"/>
        <v>187640.18999999997</v>
      </c>
      <c r="O2574" s="679">
        <f t="shared" ca="1" si="442"/>
        <v>163621.18</v>
      </c>
      <c r="P2574" s="679">
        <f t="shared" ca="1" si="442"/>
        <v>4847.22</v>
      </c>
      <c r="Q2574" s="679">
        <f t="shared" ca="1" si="442"/>
        <v>12346.33</v>
      </c>
      <c r="R2574" s="679">
        <f t="shared" ca="1" si="442"/>
        <v>3654.65</v>
      </c>
      <c r="S2574" s="679">
        <f t="shared" ca="1" si="442"/>
        <v>188.39000000000001</v>
      </c>
      <c r="T2574" s="679">
        <f t="shared" ca="1" si="442"/>
        <v>1379</v>
      </c>
      <c r="U2574" s="679">
        <f t="shared" ca="1" si="442"/>
        <v>0</v>
      </c>
      <c r="V2574" s="679">
        <f t="shared" ca="1" si="442"/>
        <v>1548.56</v>
      </c>
      <c r="W2574" s="679">
        <f t="shared" ca="1" si="434"/>
        <v>0</v>
      </c>
      <c r="X2574" s="679">
        <f t="shared" ca="1" si="442"/>
        <v>0</v>
      </c>
      <c r="Y2574" s="679">
        <f t="shared" ca="1" si="442"/>
        <v>54.86</v>
      </c>
      <c r="Z2574" s="679">
        <f t="shared" ca="1" si="442"/>
        <v>0</v>
      </c>
      <c r="AA2574" t="str">
        <f t="shared" si="439"/>
        <v>ASR_Financial_Report_SHP21Final</v>
      </c>
      <c r="AB2574" s="960">
        <f t="shared" si="440"/>
        <v>44658</v>
      </c>
      <c r="AC2574" t="str">
        <f t="shared" si="441"/>
        <v>Unaudited</v>
      </c>
    </row>
    <row r="2575" spans="1:29" x14ac:dyDescent="0.25">
      <c r="A2575" t="s">
        <v>420</v>
      </c>
      <c r="B2575" t="s">
        <v>1366</v>
      </c>
      <c r="C2575" t="s">
        <v>1367</v>
      </c>
      <c r="D2575">
        <v>1900</v>
      </c>
      <c r="E2575" s="960">
        <v>1</v>
      </c>
      <c r="F2575" t="s">
        <v>438</v>
      </c>
      <c r="G2575" s="960">
        <v>91</v>
      </c>
      <c r="H2575" t="s">
        <v>386</v>
      </c>
      <c r="I2575" s="940" t="s">
        <v>488</v>
      </c>
      <c r="J2575" s="940" t="s">
        <v>444</v>
      </c>
      <c r="K2575" s="940" t="s">
        <v>53</v>
      </c>
      <c r="L2575" s="940" t="s">
        <v>44</v>
      </c>
      <c r="M2575" s="965" t="s">
        <v>153</v>
      </c>
      <c r="N2575" s="679">
        <f t="shared" ca="1" si="443"/>
        <v>0</v>
      </c>
      <c r="O2575" s="679">
        <f t="shared" ca="1" si="442"/>
        <v>0</v>
      </c>
      <c r="P2575" s="679">
        <f t="shared" ca="1" si="442"/>
        <v>0</v>
      </c>
      <c r="Q2575" s="679">
        <f t="shared" ca="1" si="442"/>
        <v>0</v>
      </c>
      <c r="R2575" s="679">
        <f t="shared" ca="1" si="442"/>
        <v>0</v>
      </c>
      <c r="S2575" s="679">
        <f t="shared" ca="1" si="442"/>
        <v>0</v>
      </c>
      <c r="T2575" s="679">
        <f t="shared" ca="1" si="442"/>
        <v>0</v>
      </c>
      <c r="U2575" s="679">
        <f t="shared" ca="1" si="442"/>
        <v>0</v>
      </c>
      <c r="V2575" s="679">
        <f t="shared" ca="1" si="442"/>
        <v>0</v>
      </c>
      <c r="W2575" s="679">
        <f t="shared" ca="1" si="434"/>
        <v>0</v>
      </c>
      <c r="X2575" s="679">
        <f t="shared" ca="1" si="442"/>
        <v>0</v>
      </c>
      <c r="Y2575" s="679">
        <f t="shared" ca="1" si="442"/>
        <v>0</v>
      </c>
      <c r="Z2575" s="679">
        <f t="shared" ca="1" si="442"/>
        <v>0</v>
      </c>
      <c r="AA2575" t="str">
        <f t="shared" si="439"/>
        <v>ASR_Financial_Report_SHP21Final</v>
      </c>
      <c r="AB2575" s="960">
        <f t="shared" si="440"/>
        <v>44658</v>
      </c>
      <c r="AC2575" t="str">
        <f t="shared" si="441"/>
        <v>Unaudited</v>
      </c>
    </row>
    <row r="2576" spans="1:29" x14ac:dyDescent="0.25">
      <c r="A2576" t="s">
        <v>420</v>
      </c>
      <c r="B2576" t="s">
        <v>1366</v>
      </c>
      <c r="C2576" t="s">
        <v>1367</v>
      </c>
      <c r="D2576">
        <v>1900</v>
      </c>
      <c r="E2576" s="960">
        <v>1</v>
      </c>
      <c r="F2576" t="s">
        <v>438</v>
      </c>
      <c r="G2576" s="960">
        <v>91</v>
      </c>
      <c r="H2576" t="s">
        <v>386</v>
      </c>
      <c r="I2576" s="940" t="s">
        <v>488</v>
      </c>
      <c r="J2576" s="940" t="s">
        <v>444</v>
      </c>
      <c r="K2576" s="940" t="s">
        <v>53</v>
      </c>
      <c r="L2576" s="948" t="s">
        <v>41</v>
      </c>
      <c r="M2576" s="963" t="s">
        <v>52</v>
      </c>
      <c r="N2576" s="679">
        <f t="shared" ca="1" si="443"/>
        <v>4664945.3299713545</v>
      </c>
      <c r="O2576" s="679">
        <f t="shared" ca="1" si="442"/>
        <v>3926475.4399715601</v>
      </c>
      <c r="P2576" s="679">
        <f t="shared" ca="1" si="442"/>
        <v>166890.65999992201</v>
      </c>
      <c r="Q2576" s="679">
        <f t="shared" ca="1" si="442"/>
        <v>372941.86999989004</v>
      </c>
      <c r="R2576" s="679">
        <f t="shared" ca="1" si="442"/>
        <v>126100.359999975</v>
      </c>
      <c r="S2576" s="679">
        <f t="shared" ca="1" si="442"/>
        <v>46133.670000007805</v>
      </c>
      <c r="T2576" s="679">
        <f t="shared" ca="1" si="442"/>
        <v>5259.8800000000101</v>
      </c>
      <c r="U2576" s="679">
        <f t="shared" ca="1" si="442"/>
        <v>582.07000000000096</v>
      </c>
      <c r="V2576" s="679">
        <f t="shared" ca="1" si="442"/>
        <v>11012.280000000101</v>
      </c>
      <c r="W2576" s="679">
        <f t="shared" ca="1" si="434"/>
        <v>705.06999999999994</v>
      </c>
      <c r="X2576" s="679">
        <f t="shared" ca="1" si="442"/>
        <v>6877.3599999995704</v>
      </c>
      <c r="Y2576" s="679">
        <f t="shared" ca="1" si="442"/>
        <v>1966.6699999999801</v>
      </c>
      <c r="Z2576" s="679">
        <f t="shared" ca="1" si="442"/>
        <v>0</v>
      </c>
      <c r="AA2576" t="str">
        <f t="shared" si="439"/>
        <v>ASR_Financial_Report_SHP21Final</v>
      </c>
      <c r="AB2576" s="960">
        <f t="shared" si="440"/>
        <v>44658</v>
      </c>
      <c r="AC2576" t="str">
        <f t="shared" si="441"/>
        <v>Unaudited</v>
      </c>
    </row>
    <row r="2577" spans="1:29" x14ac:dyDescent="0.25">
      <c r="A2577" t="s">
        <v>420</v>
      </c>
      <c r="B2577" t="s">
        <v>1366</v>
      </c>
      <c r="C2577" t="s">
        <v>1367</v>
      </c>
      <c r="D2577">
        <v>1900</v>
      </c>
      <c r="E2577" s="960">
        <v>1</v>
      </c>
      <c r="F2577" t="s">
        <v>438</v>
      </c>
      <c r="G2577" s="960">
        <v>91</v>
      </c>
      <c r="H2577" t="s">
        <v>386</v>
      </c>
      <c r="I2577" s="965" t="s">
        <v>488</v>
      </c>
      <c r="J2577" s="965" t="s">
        <v>444</v>
      </c>
      <c r="K2577" s="965" t="s">
        <v>53</v>
      </c>
      <c r="L2577" s="940" t="s">
        <v>42</v>
      </c>
      <c r="M2577" s="965" t="s">
        <v>154</v>
      </c>
      <c r="N2577" s="679">
        <f t="shared" ca="1" si="443"/>
        <v>543381.35980157147</v>
      </c>
      <c r="O2577" s="679">
        <f t="shared" ca="1" si="442"/>
        <v>513937.01627227396</v>
      </c>
      <c r="P2577" s="679">
        <f t="shared" ca="1" si="442"/>
        <v>30575.726497594831</v>
      </c>
      <c r="Q2577" s="679">
        <f t="shared" ca="1" si="442"/>
        <v>347.20759074738874</v>
      </c>
      <c r="R2577" s="679">
        <f t="shared" ca="1" si="442"/>
        <v>-2223.1092097034548</v>
      </c>
      <c r="S2577" s="679">
        <f t="shared" ca="1" si="442"/>
        <v>-2687.1129609042382</v>
      </c>
      <c r="T2577" s="679">
        <f t="shared" ca="1" si="442"/>
        <v>2579.9340643481387</v>
      </c>
      <c r="U2577" s="679">
        <f t="shared" ca="1" si="442"/>
        <v>-59.022942404675717</v>
      </c>
      <c r="V2577" s="679">
        <f t="shared" ca="1" si="442"/>
        <v>10.578192739383002</v>
      </c>
      <c r="W2577" s="679">
        <f t="shared" ca="1" si="434"/>
        <v>15.003622576079479</v>
      </c>
      <c r="X2577" s="679">
        <f t="shared" ca="1" si="442"/>
        <v>506.22405110511568</v>
      </c>
      <c r="Y2577" s="679">
        <f t="shared" ca="1" si="442"/>
        <v>378.91462319890064</v>
      </c>
      <c r="Z2577" s="679">
        <f t="shared" ca="1" si="442"/>
        <v>0</v>
      </c>
      <c r="AA2577" t="str">
        <f t="shared" si="439"/>
        <v>ASR_Financial_Report_SHP21Final</v>
      </c>
      <c r="AB2577" s="960">
        <f t="shared" si="440"/>
        <v>44658</v>
      </c>
      <c r="AC2577" t="str">
        <f t="shared" si="441"/>
        <v>Unaudited</v>
      </c>
    </row>
    <row r="2578" spans="1:29" x14ac:dyDescent="0.25">
      <c r="A2578" t="s">
        <v>420</v>
      </c>
      <c r="B2578" t="s">
        <v>1366</v>
      </c>
      <c r="C2578" t="s">
        <v>1367</v>
      </c>
      <c r="D2578">
        <v>1900</v>
      </c>
      <c r="E2578" s="960">
        <v>1</v>
      </c>
      <c r="F2578" t="s">
        <v>438</v>
      </c>
      <c r="G2578" s="960">
        <v>91</v>
      </c>
      <c r="H2578" t="s">
        <v>386</v>
      </c>
      <c r="I2578" s="940" t="s">
        <v>488</v>
      </c>
      <c r="J2578" s="940" t="s">
        <v>444</v>
      </c>
      <c r="K2578" s="940" t="s">
        <v>53</v>
      </c>
      <c r="L2578" s="940" t="s">
        <v>43</v>
      </c>
      <c r="M2578" s="965" t="s">
        <v>462</v>
      </c>
      <c r="N2578" s="679">
        <f t="shared" ca="1" si="443"/>
        <v>0</v>
      </c>
      <c r="O2578" s="679">
        <f t="shared" ca="1" si="442"/>
        <v>0</v>
      </c>
      <c r="P2578" s="679">
        <f t="shared" ca="1" si="442"/>
        <v>0</v>
      </c>
      <c r="Q2578" s="679">
        <f t="shared" ca="1" si="442"/>
        <v>0</v>
      </c>
      <c r="R2578" s="679">
        <f t="shared" ca="1" si="442"/>
        <v>0</v>
      </c>
      <c r="S2578" s="679">
        <f t="shared" ca="1" si="442"/>
        <v>0</v>
      </c>
      <c r="T2578" s="679">
        <f t="shared" ca="1" si="442"/>
        <v>0</v>
      </c>
      <c r="U2578" s="679">
        <f t="shared" ca="1" si="442"/>
        <v>0</v>
      </c>
      <c r="V2578" s="679">
        <f t="shared" ca="1" si="442"/>
        <v>0</v>
      </c>
      <c r="W2578" s="679">
        <f t="shared" ca="1" si="434"/>
        <v>0</v>
      </c>
      <c r="X2578" s="679">
        <f t="shared" ca="1" si="442"/>
        <v>0</v>
      </c>
      <c r="Y2578" s="679">
        <f t="shared" ca="1" si="442"/>
        <v>0</v>
      </c>
      <c r="Z2578" s="679">
        <f t="shared" ca="1" si="442"/>
        <v>0</v>
      </c>
      <c r="AA2578" t="str">
        <f t="shared" si="439"/>
        <v>ASR_Financial_Report_SHP21Final</v>
      </c>
      <c r="AB2578" s="960">
        <f t="shared" si="440"/>
        <v>44658</v>
      </c>
      <c r="AC2578" t="str">
        <f t="shared" si="441"/>
        <v>Unaudited</v>
      </c>
    </row>
    <row r="2579" spans="1:29" x14ac:dyDescent="0.25">
      <c r="A2579" t="s">
        <v>420</v>
      </c>
      <c r="B2579" t="s">
        <v>1366</v>
      </c>
      <c r="C2579" t="s">
        <v>1367</v>
      </c>
      <c r="D2579">
        <v>1900</v>
      </c>
      <c r="E2579" s="960">
        <v>1</v>
      </c>
      <c r="F2579" t="s">
        <v>438</v>
      </c>
      <c r="G2579" s="960">
        <v>91</v>
      </c>
      <c r="H2579" t="s">
        <v>386</v>
      </c>
      <c r="I2579" s="940" t="s">
        <v>488</v>
      </c>
      <c r="J2579" s="940" t="s">
        <v>444</v>
      </c>
      <c r="K2579" s="940" t="s">
        <v>901</v>
      </c>
      <c r="L2579" s="940" t="s">
        <v>902</v>
      </c>
      <c r="M2579" s="965" t="s">
        <v>901</v>
      </c>
      <c r="N2579" s="679">
        <f t="shared" ca="1" si="443"/>
        <v>1543587.44</v>
      </c>
      <c r="O2579" s="679">
        <f t="shared" ca="1" si="442"/>
        <v>1431375.99</v>
      </c>
      <c r="P2579" s="679">
        <f t="shared" ca="1" si="442"/>
        <v>89830.3</v>
      </c>
      <c r="Q2579" s="679">
        <f t="shared" ca="1" si="442"/>
        <v>12363.939999999999</v>
      </c>
      <c r="R2579" s="679">
        <f t="shared" ca="1" si="442"/>
        <v>10017.209999999999</v>
      </c>
      <c r="S2579" s="679">
        <f t="shared" ca="1" si="442"/>
        <v>0</v>
      </c>
      <c r="T2579" s="679">
        <f t="shared" ca="1" si="442"/>
        <v>0</v>
      </c>
      <c r="U2579" s="679">
        <f t="shared" ca="1" si="442"/>
        <v>0</v>
      </c>
      <c r="V2579" s="679">
        <f t="shared" ca="1" si="442"/>
        <v>0</v>
      </c>
      <c r="W2579" s="679">
        <f t="shared" ca="1" si="434"/>
        <v>0</v>
      </c>
      <c r="X2579" s="679">
        <f t="shared" ca="1" si="442"/>
        <v>0</v>
      </c>
      <c r="Y2579" s="679">
        <f t="shared" ca="1" si="442"/>
        <v>0</v>
      </c>
      <c r="Z2579" s="679">
        <f t="shared" ca="1" si="442"/>
        <v>0</v>
      </c>
      <c r="AA2579" t="str">
        <f t="shared" si="439"/>
        <v>ASR_Financial_Report_SHP21Final</v>
      </c>
      <c r="AB2579" s="960">
        <f t="shared" si="440"/>
        <v>44658</v>
      </c>
      <c r="AC2579" t="str">
        <f t="shared" si="441"/>
        <v>Unaudited</v>
      </c>
    </row>
    <row r="2580" spans="1:29" x14ac:dyDescent="0.25">
      <c r="A2580" t="s">
        <v>420</v>
      </c>
      <c r="B2580" t="s">
        <v>1366</v>
      </c>
      <c r="C2580" t="s">
        <v>1367</v>
      </c>
      <c r="D2580">
        <v>1900</v>
      </c>
      <c r="E2580" s="960">
        <v>1</v>
      </c>
      <c r="F2580" t="s">
        <v>438</v>
      </c>
      <c r="G2580" s="960">
        <v>91</v>
      </c>
      <c r="H2580" t="s">
        <v>386</v>
      </c>
      <c r="I2580" s="940" t="s">
        <v>488</v>
      </c>
      <c r="J2580" s="940" t="s">
        <v>444</v>
      </c>
      <c r="K2580" s="940" t="s">
        <v>901</v>
      </c>
      <c r="L2580" s="940" t="s">
        <v>903</v>
      </c>
      <c r="M2580" s="965" t="s">
        <v>906</v>
      </c>
      <c r="N2580" s="679">
        <f t="shared" ca="1" si="443"/>
        <v>63620.057159548371</v>
      </c>
      <c r="O2580" s="679">
        <f t="shared" ca="1" si="442"/>
        <v>59881.82202697832</v>
      </c>
      <c r="P2580" s="679">
        <f t="shared" ca="1" si="442"/>
        <v>3758.0636218650511</v>
      </c>
      <c r="Q2580" s="679">
        <f t="shared" ca="1" si="442"/>
        <v>1.25463544518461</v>
      </c>
      <c r="R2580" s="679">
        <f t="shared" ca="1" si="442"/>
        <v>-21.083124740187017</v>
      </c>
      <c r="S2580" s="679">
        <f t="shared" ca="1" si="442"/>
        <v>0</v>
      </c>
      <c r="T2580" s="679">
        <f t="shared" ca="1" si="442"/>
        <v>0</v>
      </c>
      <c r="U2580" s="679">
        <f t="shared" ca="1" si="442"/>
        <v>0</v>
      </c>
      <c r="V2580" s="679">
        <f t="shared" ca="1" si="442"/>
        <v>0</v>
      </c>
      <c r="W2580" s="679">
        <f t="shared" ca="1" si="434"/>
        <v>0</v>
      </c>
      <c r="X2580" s="679">
        <f t="shared" ca="1" si="442"/>
        <v>0</v>
      </c>
      <c r="Y2580" s="679">
        <f t="shared" ca="1" si="442"/>
        <v>0</v>
      </c>
      <c r="Z2580" s="679">
        <f t="shared" ca="1" si="442"/>
        <v>0</v>
      </c>
      <c r="AA2580" t="str">
        <f t="shared" si="439"/>
        <v>ASR_Financial_Report_SHP21Final</v>
      </c>
      <c r="AB2580" s="960">
        <f t="shared" si="440"/>
        <v>44658</v>
      </c>
      <c r="AC2580" t="str">
        <f t="shared" si="441"/>
        <v>Unaudited</v>
      </c>
    </row>
    <row r="2581" spans="1:29" x14ac:dyDescent="0.25">
      <c r="A2581" t="s">
        <v>420</v>
      </c>
      <c r="B2581" t="s">
        <v>1366</v>
      </c>
      <c r="C2581" t="s">
        <v>1367</v>
      </c>
      <c r="D2581">
        <v>1900</v>
      </c>
      <c r="E2581" s="960">
        <v>1</v>
      </c>
      <c r="F2581" t="s">
        <v>438</v>
      </c>
      <c r="G2581" s="960">
        <v>91</v>
      </c>
      <c r="H2581" t="s">
        <v>386</v>
      </c>
      <c r="I2581" s="940" t="s">
        <v>488</v>
      </c>
      <c r="J2581" s="940" t="s">
        <v>444</v>
      </c>
      <c r="K2581" s="940" t="s">
        <v>901</v>
      </c>
      <c r="L2581" s="948" t="s">
        <v>904</v>
      </c>
      <c r="M2581" s="963" t="s">
        <v>907</v>
      </c>
      <c r="N2581" s="679">
        <f t="shared" ca="1" si="443"/>
        <v>0</v>
      </c>
      <c r="O2581" s="679">
        <f t="shared" ca="1" si="442"/>
        <v>0</v>
      </c>
      <c r="P2581" s="679">
        <f t="shared" ca="1" si="442"/>
        <v>0</v>
      </c>
      <c r="Q2581" s="679">
        <f t="shared" ca="1" si="442"/>
        <v>0</v>
      </c>
      <c r="R2581" s="679">
        <f t="shared" ca="1" si="442"/>
        <v>0</v>
      </c>
      <c r="S2581" s="679">
        <f t="shared" ca="1" si="442"/>
        <v>0</v>
      </c>
      <c r="T2581" s="679">
        <f t="shared" ca="1" si="442"/>
        <v>0</v>
      </c>
      <c r="U2581" s="679">
        <f t="shared" ca="1" si="442"/>
        <v>0</v>
      </c>
      <c r="V2581" s="679">
        <f t="shared" ca="1" si="442"/>
        <v>0</v>
      </c>
      <c r="W2581" s="679">
        <f t="shared" ca="1" si="434"/>
        <v>0</v>
      </c>
      <c r="X2581" s="679">
        <f t="shared" ca="1" si="442"/>
        <v>0</v>
      </c>
      <c r="Y2581" s="679">
        <f t="shared" ca="1" si="442"/>
        <v>0</v>
      </c>
      <c r="Z2581" s="679">
        <f t="shared" ca="1" si="442"/>
        <v>0</v>
      </c>
      <c r="AA2581" t="str">
        <f t="shared" si="439"/>
        <v>ASR_Financial_Report_SHP21Final</v>
      </c>
      <c r="AB2581" s="960">
        <f t="shared" si="440"/>
        <v>44658</v>
      </c>
      <c r="AC2581" t="str">
        <f t="shared" si="441"/>
        <v>Unaudited</v>
      </c>
    </row>
    <row r="2582" spans="1:29" x14ac:dyDescent="0.25">
      <c r="A2582" t="s">
        <v>420</v>
      </c>
      <c r="B2582" t="s">
        <v>1366</v>
      </c>
      <c r="C2582" t="s">
        <v>1367</v>
      </c>
      <c r="D2582">
        <v>1900</v>
      </c>
      <c r="E2582" s="960">
        <v>1</v>
      </c>
      <c r="F2582" t="s">
        <v>438</v>
      </c>
      <c r="G2582" s="960">
        <v>91</v>
      </c>
      <c r="H2582" t="s">
        <v>386</v>
      </c>
      <c r="I2582" s="965" t="s">
        <v>488</v>
      </c>
      <c r="J2582" s="965" t="s">
        <v>444</v>
      </c>
      <c r="K2582" s="965" t="s">
        <v>445</v>
      </c>
      <c r="L2582" s="940">
        <v>5.0999999999999996</v>
      </c>
      <c r="M2582" s="965" t="s">
        <v>37</v>
      </c>
      <c r="N2582" s="679">
        <f t="shared" ca="1" si="443"/>
        <v>4936527.34</v>
      </c>
      <c r="O2582" s="679">
        <f t="shared" ca="1" si="442"/>
        <v>2269588.6800000002</v>
      </c>
      <c r="P2582" s="679">
        <f t="shared" ca="1" si="442"/>
        <v>975054.39</v>
      </c>
      <c r="Q2582" s="679">
        <f t="shared" ca="1" si="442"/>
        <v>430353.86</v>
      </c>
      <c r="R2582" s="679">
        <f t="shared" ca="1" si="442"/>
        <v>977783.7300000001</v>
      </c>
      <c r="S2582" s="679">
        <f t="shared" ca="1" si="442"/>
        <v>91540.800000000003</v>
      </c>
      <c r="T2582" s="679">
        <f t="shared" ca="1" si="442"/>
        <v>37686.93</v>
      </c>
      <c r="U2582" s="679">
        <f t="shared" ca="1" si="442"/>
        <v>1861.3700000000001</v>
      </c>
      <c r="V2582" s="679">
        <f t="shared" ca="1" si="442"/>
        <v>47520.08</v>
      </c>
      <c r="W2582" s="679">
        <f t="shared" ca="1" si="434"/>
        <v>281.25</v>
      </c>
      <c r="X2582" s="679">
        <f t="shared" ca="1" si="442"/>
        <v>2586.7800000000002</v>
      </c>
      <c r="Y2582" s="679">
        <f t="shared" ca="1" si="442"/>
        <v>102269.47</v>
      </c>
      <c r="Z2582" s="679">
        <f t="shared" ca="1" si="442"/>
        <v>0</v>
      </c>
      <c r="AA2582" t="str">
        <f t="shared" si="439"/>
        <v>ASR_Financial_Report_SHP21Final</v>
      </c>
      <c r="AB2582" s="960">
        <f t="shared" si="440"/>
        <v>44658</v>
      </c>
      <c r="AC2582" t="str">
        <f t="shared" si="441"/>
        <v>Unaudited</v>
      </c>
    </row>
    <row r="2583" spans="1:29" ht="30" x14ac:dyDescent="0.25">
      <c r="A2583" t="s">
        <v>420</v>
      </c>
      <c r="B2583" t="s">
        <v>1366</v>
      </c>
      <c r="C2583" t="s">
        <v>1367</v>
      </c>
      <c r="D2583">
        <v>1900</v>
      </c>
      <c r="E2583" s="960">
        <v>1</v>
      </c>
      <c r="F2583" t="s">
        <v>438</v>
      </c>
      <c r="G2583" s="960">
        <v>91</v>
      </c>
      <c r="H2583" t="s">
        <v>386</v>
      </c>
      <c r="I2583" s="940" t="s">
        <v>488</v>
      </c>
      <c r="J2583" s="940" t="s">
        <v>444</v>
      </c>
      <c r="K2583" s="940" t="s">
        <v>445</v>
      </c>
      <c r="L2583" s="940">
        <v>5.2</v>
      </c>
      <c r="M2583" s="965" t="s">
        <v>303</v>
      </c>
      <c r="N2583" s="679">
        <f t="shared" ca="1" si="443"/>
        <v>0</v>
      </c>
      <c r="O2583" s="679">
        <f t="shared" ca="1" si="442"/>
        <v>0</v>
      </c>
      <c r="P2583" s="679">
        <f t="shared" ca="1" si="442"/>
        <v>0</v>
      </c>
      <c r="Q2583" s="679">
        <f t="shared" ca="1" si="442"/>
        <v>0</v>
      </c>
      <c r="R2583" s="679">
        <f t="shared" ca="1" si="442"/>
        <v>0</v>
      </c>
      <c r="S2583" s="679">
        <f t="shared" ca="1" si="442"/>
        <v>0</v>
      </c>
      <c r="T2583" s="679">
        <f t="shared" ca="1" si="442"/>
        <v>0</v>
      </c>
      <c r="U2583" s="679">
        <f t="shared" ca="1" si="442"/>
        <v>0</v>
      </c>
      <c r="V2583" s="679">
        <f t="shared" ca="1" si="442"/>
        <v>0</v>
      </c>
      <c r="W2583" s="679">
        <f t="shared" ca="1" si="434"/>
        <v>0</v>
      </c>
      <c r="X2583" s="679">
        <f t="shared" ca="1" si="442"/>
        <v>0</v>
      </c>
      <c r="Y2583" s="679">
        <f t="shared" ca="1" si="442"/>
        <v>0</v>
      </c>
      <c r="Z2583" s="679">
        <f t="shared" ca="1" si="442"/>
        <v>0</v>
      </c>
      <c r="AA2583" t="str">
        <f t="shared" si="439"/>
        <v>ASR_Financial_Report_SHP21Final</v>
      </c>
      <c r="AB2583" s="960">
        <f t="shared" si="440"/>
        <v>44658</v>
      </c>
      <c r="AC2583" t="str">
        <f t="shared" si="441"/>
        <v>Unaudited</v>
      </c>
    </row>
    <row r="2584" spans="1:29" ht="30" x14ac:dyDescent="0.25">
      <c r="A2584" t="s">
        <v>420</v>
      </c>
      <c r="B2584" t="s">
        <v>1366</v>
      </c>
      <c r="C2584" t="s">
        <v>1367</v>
      </c>
      <c r="D2584">
        <v>1900</v>
      </c>
      <c r="E2584" s="960">
        <v>1</v>
      </c>
      <c r="F2584" t="s">
        <v>438</v>
      </c>
      <c r="G2584" s="960">
        <v>91</v>
      </c>
      <c r="H2584" t="s">
        <v>386</v>
      </c>
      <c r="I2584" s="940" t="s">
        <v>488</v>
      </c>
      <c r="J2584" s="940" t="s">
        <v>444</v>
      </c>
      <c r="K2584" s="940" t="s">
        <v>445</v>
      </c>
      <c r="L2584" s="940">
        <v>5.3</v>
      </c>
      <c r="M2584" s="965" t="s">
        <v>304</v>
      </c>
      <c r="N2584" s="679">
        <f t="shared" ca="1" si="443"/>
        <v>40346.106151770196</v>
      </c>
      <c r="O2584" s="679">
        <f t="shared" ca="1" si="442"/>
        <v>19768.320443013927</v>
      </c>
      <c r="P2584" s="679">
        <f t="shared" ca="1" si="442"/>
        <v>7321.8341603289018</v>
      </c>
      <c r="Q2584" s="679">
        <f t="shared" ca="1" si="442"/>
        <v>3499.5569290316344</v>
      </c>
      <c r="R2584" s="679">
        <f t="shared" ca="1" si="442"/>
        <v>8089.1473164210765</v>
      </c>
      <c r="S2584" s="679">
        <f t="shared" ca="1" si="442"/>
        <v>911.77827071459399</v>
      </c>
      <c r="T2584" s="679">
        <f t="shared" ca="1" si="442"/>
        <v>342.66450624997452</v>
      </c>
      <c r="U2584" s="679">
        <f t="shared" ca="1" si="442"/>
        <v>17.016976561455618</v>
      </c>
      <c r="V2584" s="679">
        <f t="shared" ca="1" si="442"/>
        <v>391.79081688211147</v>
      </c>
      <c r="W2584" s="679">
        <f t="shared" ca="1" si="434"/>
        <v>3.2336084831646406E-2</v>
      </c>
      <c r="X2584" s="679">
        <f t="shared" ca="1" si="442"/>
        <v>2.8971162072480765</v>
      </c>
      <c r="Y2584" s="679">
        <f t="shared" ca="1" si="442"/>
        <v>1.0672802744359764</v>
      </c>
      <c r="Z2584" s="679">
        <f t="shared" ca="1" si="442"/>
        <v>0</v>
      </c>
      <c r="AA2584" t="str">
        <f t="shared" si="439"/>
        <v>ASR_Financial_Report_SHP21Final</v>
      </c>
      <c r="AB2584" s="960">
        <f t="shared" si="440"/>
        <v>44658</v>
      </c>
      <c r="AC2584" t="str">
        <f t="shared" si="441"/>
        <v>Unaudited</v>
      </c>
    </row>
    <row r="2585" spans="1:29" x14ac:dyDescent="0.25">
      <c r="A2585" t="s">
        <v>420</v>
      </c>
      <c r="B2585" t="s">
        <v>1366</v>
      </c>
      <c r="C2585" t="s">
        <v>1367</v>
      </c>
      <c r="D2585">
        <v>1900</v>
      </c>
      <c r="E2585" s="960">
        <v>1</v>
      </c>
      <c r="F2585" t="s">
        <v>438</v>
      </c>
      <c r="G2585" s="960">
        <v>91</v>
      </c>
      <c r="H2585" t="s">
        <v>386</v>
      </c>
      <c r="I2585" s="940" t="s">
        <v>488</v>
      </c>
      <c r="J2585" s="940" t="s">
        <v>444</v>
      </c>
      <c r="K2585" s="940" t="s">
        <v>445</v>
      </c>
      <c r="L2585" s="940" t="s">
        <v>82</v>
      </c>
      <c r="M2585" s="965" t="s">
        <v>453</v>
      </c>
      <c r="N2585" s="679">
        <f t="shared" ca="1" si="443"/>
        <v>0</v>
      </c>
      <c r="O2585" s="679">
        <f t="shared" ca="1" si="442"/>
        <v>0</v>
      </c>
      <c r="P2585" s="679">
        <f t="shared" ca="1" si="442"/>
        <v>0</v>
      </c>
      <c r="Q2585" s="679">
        <f t="shared" ca="1" si="442"/>
        <v>0</v>
      </c>
      <c r="R2585" s="679">
        <f t="shared" ca="1" si="442"/>
        <v>0</v>
      </c>
      <c r="S2585" s="679">
        <f t="shared" ca="1" si="442"/>
        <v>0</v>
      </c>
      <c r="T2585" s="679">
        <f t="shared" ca="1" si="442"/>
        <v>0</v>
      </c>
      <c r="U2585" s="679">
        <f t="shared" ca="1" si="442"/>
        <v>0</v>
      </c>
      <c r="V2585" s="679">
        <f t="shared" ca="1" si="442"/>
        <v>0</v>
      </c>
      <c r="W2585" s="679">
        <f t="shared" ca="1" si="434"/>
        <v>0</v>
      </c>
      <c r="X2585" s="679">
        <f t="shared" ca="1" si="442"/>
        <v>0</v>
      </c>
      <c r="Y2585" s="679">
        <f t="shared" ca="1" si="442"/>
        <v>0</v>
      </c>
      <c r="Z2585" s="679">
        <f t="shared" ca="1" si="442"/>
        <v>0</v>
      </c>
      <c r="AA2585" t="str">
        <f t="shared" si="439"/>
        <v>ASR_Financial_Report_SHP21Final</v>
      </c>
      <c r="AB2585" s="960">
        <f t="shared" si="440"/>
        <v>44658</v>
      </c>
      <c r="AC2585" t="str">
        <f t="shared" si="441"/>
        <v>Unaudited</v>
      </c>
    </row>
    <row r="2586" spans="1:29" x14ac:dyDescent="0.25">
      <c r="A2586" t="s">
        <v>420</v>
      </c>
      <c r="B2586" t="s">
        <v>1366</v>
      </c>
      <c r="C2586" t="s">
        <v>1367</v>
      </c>
      <c r="D2586">
        <v>1900</v>
      </c>
      <c r="E2586" s="960">
        <v>1</v>
      </c>
      <c r="F2586" t="s">
        <v>438</v>
      </c>
      <c r="G2586" s="960">
        <v>91</v>
      </c>
      <c r="H2586" t="s">
        <v>386</v>
      </c>
      <c r="I2586" s="940" t="s">
        <v>488</v>
      </c>
      <c r="J2586" s="940" t="s">
        <v>444</v>
      </c>
      <c r="K2586" s="940" t="s">
        <v>446</v>
      </c>
      <c r="L2586" s="940">
        <v>6.1</v>
      </c>
      <c r="M2586" s="965" t="s">
        <v>18</v>
      </c>
      <c r="N2586" s="679">
        <f t="shared" ca="1" si="443"/>
        <v>0</v>
      </c>
      <c r="O2586" s="679">
        <f t="shared" ca="1" si="442"/>
        <v>0</v>
      </c>
      <c r="P2586" s="679">
        <f t="shared" ca="1" si="442"/>
        <v>0</v>
      </c>
      <c r="Q2586" s="679">
        <f t="shared" ca="1" si="442"/>
        <v>0</v>
      </c>
      <c r="R2586" s="679">
        <f t="shared" ca="1" si="442"/>
        <v>0</v>
      </c>
      <c r="S2586" s="679">
        <f t="shared" ca="1" si="442"/>
        <v>0</v>
      </c>
      <c r="T2586" s="679">
        <f t="shared" ca="1" si="442"/>
        <v>0</v>
      </c>
      <c r="U2586" s="679">
        <f t="shared" ca="1" si="442"/>
        <v>0</v>
      </c>
      <c r="V2586" s="679">
        <f t="shared" ca="1" si="442"/>
        <v>0</v>
      </c>
      <c r="W2586" s="679">
        <f t="shared" ca="1" si="434"/>
        <v>0</v>
      </c>
      <c r="X2586" s="679">
        <f t="shared" ca="1" si="442"/>
        <v>0</v>
      </c>
      <c r="Y2586" s="679">
        <f t="shared" ca="1" si="442"/>
        <v>0</v>
      </c>
      <c r="Z2586" s="679">
        <f t="shared" ca="1" si="442"/>
        <v>0</v>
      </c>
      <c r="AA2586" t="str">
        <f t="shared" si="439"/>
        <v>ASR_Financial_Report_SHP21Final</v>
      </c>
      <c r="AB2586" s="960">
        <f t="shared" si="440"/>
        <v>44658</v>
      </c>
      <c r="AC2586" t="str">
        <f t="shared" si="441"/>
        <v>Unaudited</v>
      </c>
    </row>
    <row r="2587" spans="1:29" x14ac:dyDescent="0.25">
      <c r="A2587" t="s">
        <v>420</v>
      </c>
      <c r="B2587" t="s">
        <v>1366</v>
      </c>
      <c r="C2587" t="s">
        <v>1367</v>
      </c>
      <c r="D2587">
        <v>1900</v>
      </c>
      <c r="E2587" s="960">
        <v>1</v>
      </c>
      <c r="F2587" t="s">
        <v>438</v>
      </c>
      <c r="G2587" s="960">
        <v>91</v>
      </c>
      <c r="H2587" t="s">
        <v>386</v>
      </c>
      <c r="I2587" s="940" t="s">
        <v>488</v>
      </c>
      <c r="J2587" s="940" t="s">
        <v>444</v>
      </c>
      <c r="K2587" s="940" t="s">
        <v>446</v>
      </c>
      <c r="L2587" s="940">
        <v>6.2</v>
      </c>
      <c r="M2587" s="965" t="s">
        <v>19</v>
      </c>
      <c r="N2587" s="679">
        <f t="shared" ca="1" si="443"/>
        <v>0</v>
      </c>
      <c r="O2587" s="679">
        <f t="shared" ca="1" si="442"/>
        <v>0</v>
      </c>
      <c r="P2587" s="679">
        <f t="shared" ca="1" si="442"/>
        <v>0</v>
      </c>
      <c r="Q2587" s="679">
        <f t="shared" ca="1" si="442"/>
        <v>0</v>
      </c>
      <c r="R2587" s="679">
        <f t="shared" ca="1" si="442"/>
        <v>0</v>
      </c>
      <c r="S2587" s="679">
        <f t="shared" ca="1" si="442"/>
        <v>0</v>
      </c>
      <c r="T2587" s="679">
        <f t="shared" ca="1" si="442"/>
        <v>0</v>
      </c>
      <c r="U2587" s="679">
        <f t="shared" ref="U2587:Z2596" ca="1" si="444">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679">
        <f t="shared" ca="1" si="444"/>
        <v>0</v>
      </c>
      <c r="W2587" s="679">
        <f t="shared" ca="1" si="444"/>
        <v>0</v>
      </c>
      <c r="X2587" s="679">
        <f t="shared" ca="1" si="444"/>
        <v>0</v>
      </c>
      <c r="Y2587" s="679">
        <f t="shared" ca="1" si="444"/>
        <v>0</v>
      </c>
      <c r="Z2587" s="679">
        <f t="shared" ca="1" si="444"/>
        <v>0</v>
      </c>
      <c r="AA2587" t="str">
        <f t="shared" si="439"/>
        <v>ASR_Financial_Report_SHP21Final</v>
      </c>
      <c r="AB2587" s="960">
        <f t="shared" si="440"/>
        <v>44658</v>
      </c>
      <c r="AC2587" t="str">
        <f t="shared" si="441"/>
        <v>Unaudited</v>
      </c>
    </row>
    <row r="2588" spans="1:29" x14ac:dyDescent="0.25">
      <c r="A2588" t="s">
        <v>420</v>
      </c>
      <c r="B2588" t="s">
        <v>1366</v>
      </c>
      <c r="C2588" t="s">
        <v>1367</v>
      </c>
      <c r="D2588">
        <v>1900</v>
      </c>
      <c r="E2588" s="960">
        <v>1</v>
      </c>
      <c r="F2588" t="s">
        <v>438</v>
      </c>
      <c r="G2588" s="960">
        <v>91</v>
      </c>
      <c r="H2588" t="s">
        <v>386</v>
      </c>
      <c r="I2588" s="940" t="s">
        <v>488</v>
      </c>
      <c r="J2588" s="940" t="s">
        <v>444</v>
      </c>
      <c r="K2588" s="940" t="s">
        <v>446</v>
      </c>
      <c r="L2588" s="940">
        <v>6.3</v>
      </c>
      <c r="M2588" s="965" t="s">
        <v>184</v>
      </c>
      <c r="N2588" s="679">
        <f t="shared" ca="1" si="443"/>
        <v>0</v>
      </c>
      <c r="O2588" s="679">
        <f t="shared" ref="O2588:T2597" ca="1" si="445">IF(OR(AND($F2588="PY",O$1&lt;&gt;"Prior Year"),AND($F2588&lt;&gt;"PY",O$1="Prior Year")),0,INDEX(INDIRECT("'MMA Rev-Exp "&amp;$H2588&amp;"'!$A$1:$CA$200"),IF($J2588="Member Months",MATCH($J2588,INDIRECT("'MMA Rev-Exp "&amp;$H2588&amp;"'!$A$1:$A$200"),0),MATCH($L2588,INDIRECT("'MMA Rev-Exp "&amp;$H2588&amp;"'!$B$1:$B$200"),0)),IF($F2588="PY",MATCH("Prior Year Adjustments",INDIRECT("'MMA Rev-Exp "&amp;$H2588&amp;"'!$A$8:$CA$8"),0),MATCH(IF($F2588="Q1","JANUARY - MARCH (Q1)",IF($F2588="Q2","APRIL - JUNE (Q2)",IF($F2588="Q3","JULY - SEPTEMBER (Q3)",IF($F2588="Q4","OCTOBER - DECEMBER (Q4)",0)))),INDIRECT("'MMA Rev-Exp "&amp;$H2588&amp;"'!$A$7:$CA$7"),0)+MATCH(O$1,INDIRECT("'MMA Rev-Exp "&amp;$H2588&amp;"'!$D$8:$CA$8"),0)-1)))</f>
        <v>0</v>
      </c>
      <c r="P2588" s="679">
        <f t="shared" ca="1" si="445"/>
        <v>0</v>
      </c>
      <c r="Q2588" s="679">
        <f t="shared" ca="1" si="445"/>
        <v>0</v>
      </c>
      <c r="R2588" s="679">
        <f t="shared" ca="1" si="445"/>
        <v>0</v>
      </c>
      <c r="S2588" s="679">
        <f t="shared" ca="1" si="445"/>
        <v>0</v>
      </c>
      <c r="T2588" s="679">
        <f t="shared" ca="1" si="445"/>
        <v>0</v>
      </c>
      <c r="U2588" s="679">
        <f t="shared" ca="1" si="444"/>
        <v>0</v>
      </c>
      <c r="V2588" s="679">
        <f t="shared" ca="1" si="444"/>
        <v>0</v>
      </c>
      <c r="W2588" s="679">
        <f t="shared" ca="1" si="444"/>
        <v>0</v>
      </c>
      <c r="X2588" s="679">
        <f t="shared" ca="1" si="444"/>
        <v>0</v>
      </c>
      <c r="Y2588" s="679">
        <f t="shared" ca="1" si="444"/>
        <v>0</v>
      </c>
      <c r="Z2588" s="679">
        <f t="shared" ca="1" si="444"/>
        <v>0</v>
      </c>
      <c r="AA2588" t="str">
        <f t="shared" si="439"/>
        <v>ASR_Financial_Report_SHP21Final</v>
      </c>
      <c r="AB2588" s="960">
        <f t="shared" si="440"/>
        <v>44658</v>
      </c>
      <c r="AC2588" t="str">
        <f t="shared" si="441"/>
        <v>Unaudited</v>
      </c>
    </row>
    <row r="2589" spans="1:29" x14ac:dyDescent="0.25">
      <c r="A2589" t="s">
        <v>420</v>
      </c>
      <c r="B2589" t="s">
        <v>1366</v>
      </c>
      <c r="C2589" t="s">
        <v>1367</v>
      </c>
      <c r="D2589">
        <v>1900</v>
      </c>
      <c r="E2589" s="960">
        <v>1</v>
      </c>
      <c r="F2589" t="s">
        <v>438</v>
      </c>
      <c r="G2589" s="960">
        <v>91</v>
      </c>
      <c r="H2589" t="s">
        <v>386</v>
      </c>
      <c r="I2589" s="940" t="s">
        <v>488</v>
      </c>
      <c r="J2589" s="940" t="s">
        <v>444</v>
      </c>
      <c r="K2589" s="940" t="s">
        <v>446</v>
      </c>
      <c r="L2589" s="948" t="s">
        <v>87</v>
      </c>
      <c r="M2589" s="963" t="s">
        <v>454</v>
      </c>
      <c r="N2589" s="679">
        <f t="shared" ca="1" si="443"/>
        <v>0</v>
      </c>
      <c r="O2589" s="679">
        <f t="shared" ca="1" si="445"/>
        <v>0</v>
      </c>
      <c r="P2589" s="679">
        <f t="shared" ca="1" si="445"/>
        <v>0</v>
      </c>
      <c r="Q2589" s="679">
        <f t="shared" ca="1" si="445"/>
        <v>0</v>
      </c>
      <c r="R2589" s="679">
        <f t="shared" ca="1" si="445"/>
        <v>0</v>
      </c>
      <c r="S2589" s="679">
        <f t="shared" ca="1" si="445"/>
        <v>0</v>
      </c>
      <c r="T2589" s="679">
        <f t="shared" ca="1" si="445"/>
        <v>0</v>
      </c>
      <c r="U2589" s="679">
        <f t="shared" ca="1" si="444"/>
        <v>0</v>
      </c>
      <c r="V2589" s="679">
        <f t="shared" ca="1" si="444"/>
        <v>0</v>
      </c>
      <c r="W2589" s="679">
        <f t="shared" ca="1" si="444"/>
        <v>0</v>
      </c>
      <c r="X2589" s="679">
        <f t="shared" ca="1" si="444"/>
        <v>0</v>
      </c>
      <c r="Y2589" s="679">
        <f t="shared" ca="1" si="444"/>
        <v>0</v>
      </c>
      <c r="Z2589" s="679">
        <f t="shared" ca="1" si="444"/>
        <v>0</v>
      </c>
      <c r="AA2589" t="str">
        <f t="shared" si="439"/>
        <v>ASR_Financial_Report_SHP21Final</v>
      </c>
      <c r="AB2589" s="960">
        <f t="shared" si="440"/>
        <v>44658</v>
      </c>
      <c r="AC2589" t="str">
        <f t="shared" si="441"/>
        <v>Unaudited</v>
      </c>
    </row>
    <row r="2590" spans="1:29" x14ac:dyDescent="0.25">
      <c r="A2590" t="s">
        <v>420</v>
      </c>
      <c r="B2590" t="s">
        <v>1366</v>
      </c>
      <c r="C2590" t="s">
        <v>1367</v>
      </c>
      <c r="D2590">
        <v>1900</v>
      </c>
      <c r="E2590" s="960">
        <v>1</v>
      </c>
      <c r="F2590" t="s">
        <v>438</v>
      </c>
      <c r="G2590" s="960">
        <v>91</v>
      </c>
      <c r="H2590" t="s">
        <v>386</v>
      </c>
      <c r="I2590" s="965" t="s">
        <v>488</v>
      </c>
      <c r="J2590" s="965" t="s">
        <v>444</v>
      </c>
      <c r="K2590" s="965" t="s">
        <v>447</v>
      </c>
      <c r="L2590" s="940">
        <v>7.1</v>
      </c>
      <c r="M2590" s="965" t="s">
        <v>20</v>
      </c>
      <c r="N2590" s="679">
        <f t="shared" ca="1" si="443"/>
        <v>704912.91</v>
      </c>
      <c r="O2590" s="679">
        <f t="shared" ca="1" si="445"/>
        <v>175681.66</v>
      </c>
      <c r="P2590" s="679">
        <f t="shared" ca="1" si="445"/>
        <v>27277</v>
      </c>
      <c r="Q2590" s="679">
        <f t="shared" ca="1" si="445"/>
        <v>222112</v>
      </c>
      <c r="R2590" s="679">
        <f t="shared" ca="1" si="445"/>
        <v>111758</v>
      </c>
      <c r="S2590" s="679">
        <f t="shared" ca="1" si="445"/>
        <v>73047</v>
      </c>
      <c r="T2590" s="679">
        <f t="shared" ca="1" si="445"/>
        <v>1402</v>
      </c>
      <c r="U2590" s="679">
        <f t="shared" ca="1" si="444"/>
        <v>466.40999999999997</v>
      </c>
      <c r="V2590" s="679">
        <f t="shared" ca="1" si="444"/>
        <v>13871</v>
      </c>
      <c r="W2590" s="679">
        <f t="shared" ca="1" si="444"/>
        <v>4024</v>
      </c>
      <c r="X2590" s="679">
        <f t="shared" ca="1" si="444"/>
        <v>55599.839999999997</v>
      </c>
      <c r="Y2590" s="679">
        <f t="shared" ca="1" si="444"/>
        <v>19674</v>
      </c>
      <c r="Z2590" s="679">
        <f t="shared" ca="1" si="444"/>
        <v>0</v>
      </c>
      <c r="AA2590" t="str">
        <f t="shared" si="439"/>
        <v>ASR_Financial_Report_SHP21Final</v>
      </c>
      <c r="AB2590" s="960">
        <f t="shared" si="440"/>
        <v>44658</v>
      </c>
      <c r="AC2590" t="str">
        <f t="shared" si="441"/>
        <v>Unaudited</v>
      </c>
    </row>
    <row r="2591" spans="1:29" x14ac:dyDescent="0.25">
      <c r="A2591" t="s">
        <v>420</v>
      </c>
      <c r="B2591" t="s">
        <v>1366</v>
      </c>
      <c r="C2591" t="s">
        <v>1367</v>
      </c>
      <c r="D2591">
        <v>1900</v>
      </c>
      <c r="E2591" s="960">
        <v>1</v>
      </c>
      <c r="F2591" t="s">
        <v>438</v>
      </c>
      <c r="G2591" s="960">
        <v>91</v>
      </c>
      <c r="H2591" t="s">
        <v>386</v>
      </c>
      <c r="I2591" s="940" t="s">
        <v>488</v>
      </c>
      <c r="J2591" s="940" t="s">
        <v>444</v>
      </c>
      <c r="K2591" s="940" t="s">
        <v>447</v>
      </c>
      <c r="L2591" s="940">
        <v>7.2</v>
      </c>
      <c r="M2591" s="965" t="s">
        <v>21</v>
      </c>
      <c r="N2591" s="679">
        <f t="shared" ca="1" si="443"/>
        <v>0</v>
      </c>
      <c r="O2591" s="679">
        <f t="shared" ca="1" si="445"/>
        <v>0</v>
      </c>
      <c r="P2591" s="679">
        <f t="shared" ca="1" si="445"/>
        <v>0</v>
      </c>
      <c r="Q2591" s="679">
        <f t="shared" ca="1" si="445"/>
        <v>0</v>
      </c>
      <c r="R2591" s="679">
        <f t="shared" ca="1" si="445"/>
        <v>0</v>
      </c>
      <c r="S2591" s="679">
        <f t="shared" ca="1" si="445"/>
        <v>0</v>
      </c>
      <c r="T2591" s="679">
        <f t="shared" ca="1" si="445"/>
        <v>0</v>
      </c>
      <c r="U2591" s="679">
        <f t="shared" ca="1" si="444"/>
        <v>0</v>
      </c>
      <c r="V2591" s="679">
        <f t="shared" ca="1" si="444"/>
        <v>0</v>
      </c>
      <c r="W2591" s="679">
        <f t="shared" ca="1" si="444"/>
        <v>0</v>
      </c>
      <c r="X2591" s="679">
        <f t="shared" ca="1" si="444"/>
        <v>0</v>
      </c>
      <c r="Y2591" s="679">
        <f t="shared" ca="1" si="444"/>
        <v>0</v>
      </c>
      <c r="Z2591" s="679">
        <f t="shared" ca="1" si="444"/>
        <v>0</v>
      </c>
      <c r="AA2591" t="str">
        <f t="shared" si="439"/>
        <v>ASR_Financial_Report_SHP21Final</v>
      </c>
      <c r="AB2591" s="960">
        <f t="shared" si="440"/>
        <v>44658</v>
      </c>
      <c r="AC2591" t="str">
        <f t="shared" si="441"/>
        <v>Unaudited</v>
      </c>
    </row>
    <row r="2592" spans="1:29" x14ac:dyDescent="0.25">
      <c r="A2592" t="s">
        <v>420</v>
      </c>
      <c r="B2592" t="s">
        <v>1366</v>
      </c>
      <c r="C2592" t="s">
        <v>1367</v>
      </c>
      <c r="D2592">
        <v>1900</v>
      </c>
      <c r="E2592" s="960">
        <v>1</v>
      </c>
      <c r="F2592" t="s">
        <v>438</v>
      </c>
      <c r="G2592" s="960">
        <v>91</v>
      </c>
      <c r="H2592" t="s">
        <v>386</v>
      </c>
      <c r="I2592" s="940" t="s">
        <v>488</v>
      </c>
      <c r="J2592" s="940" t="s">
        <v>444</v>
      </c>
      <c r="K2592" s="940" t="s">
        <v>447</v>
      </c>
      <c r="L2592" s="940">
        <v>7.3</v>
      </c>
      <c r="M2592" s="965" t="s">
        <v>155</v>
      </c>
      <c r="N2592" s="679">
        <f t="shared" ca="1" si="443"/>
        <v>5532.8492026579988</v>
      </c>
      <c r="O2592" s="679">
        <f t="shared" ca="1" si="445"/>
        <v>4524.9138037738212</v>
      </c>
      <c r="P2592" s="679">
        <f t="shared" ca="1" si="445"/>
        <v>708.26463267808799</v>
      </c>
      <c r="Q2592" s="679">
        <f t="shared" ca="1" si="445"/>
        <v>264.66327777420759</v>
      </c>
      <c r="R2592" s="679">
        <f t="shared" ca="1" si="445"/>
        <v>15.209697054799609</v>
      </c>
      <c r="S2592" s="679">
        <f t="shared" ca="1" si="445"/>
        <v>-259.27712738809936</v>
      </c>
      <c r="T2592" s="679">
        <f t="shared" ca="1" si="445"/>
        <v>56.879135555717014</v>
      </c>
      <c r="U2592" s="679">
        <f t="shared" ca="1" si="444"/>
        <v>-2.4824704196749763</v>
      </c>
      <c r="V2592" s="679">
        <f t="shared" ca="1" si="444"/>
        <v>13.884563262223109</v>
      </c>
      <c r="W2592" s="679">
        <f t="shared" ca="1" si="444"/>
        <v>4.4551472554930101</v>
      </c>
      <c r="X2592" s="679">
        <f t="shared" ca="1" si="444"/>
        <v>162.90908858492634</v>
      </c>
      <c r="Y2592" s="679">
        <f t="shared" ca="1" si="444"/>
        <v>43.429454526496286</v>
      </c>
      <c r="Z2592" s="679">
        <f t="shared" ca="1" si="444"/>
        <v>0</v>
      </c>
      <c r="AA2592" t="str">
        <f t="shared" si="439"/>
        <v>ASR_Financial_Report_SHP21Final</v>
      </c>
      <c r="AB2592" s="960">
        <f t="shared" si="440"/>
        <v>44658</v>
      </c>
      <c r="AC2592" t="str">
        <f t="shared" si="441"/>
        <v>Unaudited</v>
      </c>
    </row>
    <row r="2593" spans="1:29" x14ac:dyDescent="0.25">
      <c r="A2593" t="s">
        <v>420</v>
      </c>
      <c r="B2593" t="s">
        <v>1366</v>
      </c>
      <c r="C2593" t="s">
        <v>1367</v>
      </c>
      <c r="D2593">
        <v>1900</v>
      </c>
      <c r="E2593" s="960">
        <v>1</v>
      </c>
      <c r="F2593" t="s">
        <v>438</v>
      </c>
      <c r="G2593" s="960">
        <v>91</v>
      </c>
      <c r="H2593" t="s">
        <v>386</v>
      </c>
      <c r="I2593" s="940" t="s">
        <v>488</v>
      </c>
      <c r="J2593" s="940" t="s">
        <v>444</v>
      </c>
      <c r="K2593" s="940" t="s">
        <v>447</v>
      </c>
      <c r="L2593" s="940" t="s">
        <v>91</v>
      </c>
      <c r="M2593" s="965" t="s">
        <v>455</v>
      </c>
      <c r="N2593" s="679">
        <f t="shared" ca="1" si="443"/>
        <v>0</v>
      </c>
      <c r="O2593" s="679">
        <f t="shared" ca="1" si="445"/>
        <v>0</v>
      </c>
      <c r="P2593" s="679">
        <f t="shared" ca="1" si="445"/>
        <v>0</v>
      </c>
      <c r="Q2593" s="679">
        <f t="shared" ca="1" si="445"/>
        <v>0</v>
      </c>
      <c r="R2593" s="679">
        <f t="shared" ca="1" si="445"/>
        <v>0</v>
      </c>
      <c r="S2593" s="679">
        <f t="shared" ca="1" si="445"/>
        <v>0</v>
      </c>
      <c r="T2593" s="679">
        <f t="shared" ca="1" si="445"/>
        <v>0</v>
      </c>
      <c r="U2593" s="679">
        <f t="shared" ca="1" si="444"/>
        <v>0</v>
      </c>
      <c r="V2593" s="679">
        <f t="shared" ca="1" si="444"/>
        <v>0</v>
      </c>
      <c r="W2593" s="679">
        <f t="shared" ca="1" si="444"/>
        <v>0</v>
      </c>
      <c r="X2593" s="679">
        <f t="shared" ca="1" si="444"/>
        <v>0</v>
      </c>
      <c r="Y2593" s="679">
        <f t="shared" ca="1" si="444"/>
        <v>0</v>
      </c>
      <c r="Z2593" s="679">
        <f t="shared" ca="1" si="444"/>
        <v>0</v>
      </c>
      <c r="AA2593" t="str">
        <f t="shared" si="439"/>
        <v>ASR_Financial_Report_SHP21Final</v>
      </c>
      <c r="AB2593" s="960">
        <f t="shared" si="440"/>
        <v>44658</v>
      </c>
      <c r="AC2593" t="str">
        <f t="shared" si="441"/>
        <v>Unaudited</v>
      </c>
    </row>
    <row r="2594" spans="1:29" x14ac:dyDescent="0.25">
      <c r="A2594" t="s">
        <v>420</v>
      </c>
      <c r="B2594" t="s">
        <v>1366</v>
      </c>
      <c r="C2594" t="s">
        <v>1367</v>
      </c>
      <c r="D2594">
        <v>1900</v>
      </c>
      <c r="E2594" s="960">
        <v>1</v>
      </c>
      <c r="F2594" t="s">
        <v>438</v>
      </c>
      <c r="G2594" s="960">
        <v>91</v>
      </c>
      <c r="H2594" t="s">
        <v>386</v>
      </c>
      <c r="I2594" s="940" t="s">
        <v>488</v>
      </c>
      <c r="J2594" s="940" t="s">
        <v>444</v>
      </c>
      <c r="K2594" s="940" t="s">
        <v>448</v>
      </c>
      <c r="L2594" s="940">
        <v>8.1</v>
      </c>
      <c r="M2594" s="965" t="s">
        <v>22</v>
      </c>
      <c r="N2594" s="679">
        <f t="shared" ca="1" si="443"/>
        <v>17730890.209999982</v>
      </c>
      <c r="O2594" s="679">
        <f t="shared" ca="1" si="445"/>
        <v>7116043.5499999998</v>
      </c>
      <c r="P2594" s="679">
        <f t="shared" ca="1" si="445"/>
        <v>1027812.19</v>
      </c>
      <c r="Q2594" s="679">
        <f t="shared" ca="1" si="445"/>
        <v>4903373.2499999898</v>
      </c>
      <c r="R2594" s="679">
        <f t="shared" ca="1" si="445"/>
        <v>3242902.3499999898</v>
      </c>
      <c r="S2594" s="679">
        <f t="shared" ca="1" si="445"/>
        <v>2061.66</v>
      </c>
      <c r="T2594" s="679">
        <f t="shared" ca="1" si="445"/>
        <v>129812.6</v>
      </c>
      <c r="U2594" s="679">
        <f t="shared" ca="1" si="444"/>
        <v>5.99</v>
      </c>
      <c r="V2594" s="679">
        <f t="shared" ca="1" si="444"/>
        <v>958873.1</v>
      </c>
      <c r="W2594" s="679">
        <f t="shared" ca="1" si="444"/>
        <v>49662.55</v>
      </c>
      <c r="X2594" s="679">
        <f t="shared" ca="1" si="444"/>
        <v>679.43</v>
      </c>
      <c r="Y2594" s="679">
        <f t="shared" ca="1" si="444"/>
        <v>299663.54000000004</v>
      </c>
      <c r="Z2594" s="679">
        <f t="shared" ca="1" si="444"/>
        <v>0</v>
      </c>
      <c r="AA2594" t="str">
        <f t="shared" si="439"/>
        <v>ASR_Financial_Report_SHP21Final</v>
      </c>
      <c r="AB2594" s="960">
        <f t="shared" si="440"/>
        <v>44658</v>
      </c>
      <c r="AC2594" t="str">
        <f t="shared" si="441"/>
        <v>Unaudited</v>
      </c>
    </row>
    <row r="2595" spans="1:29" x14ac:dyDescent="0.25">
      <c r="A2595" t="s">
        <v>420</v>
      </c>
      <c r="B2595" t="s">
        <v>1366</v>
      </c>
      <c r="C2595" t="s">
        <v>1367</v>
      </c>
      <c r="D2595">
        <v>1900</v>
      </c>
      <c r="E2595" s="960">
        <v>1</v>
      </c>
      <c r="F2595" t="s">
        <v>438</v>
      </c>
      <c r="G2595" s="960">
        <v>91</v>
      </c>
      <c r="H2595" t="s">
        <v>386</v>
      </c>
      <c r="I2595" s="940" t="s">
        <v>488</v>
      </c>
      <c r="J2595" s="940" t="s">
        <v>444</v>
      </c>
      <c r="K2595" s="940" t="s">
        <v>448</v>
      </c>
      <c r="L2595" s="940" t="s">
        <v>112</v>
      </c>
      <c r="M2595" s="965" t="s">
        <v>443</v>
      </c>
      <c r="N2595" s="679">
        <f t="shared" ca="1" si="443"/>
        <v>259971.24</v>
      </c>
      <c r="O2595" s="679">
        <f t="shared" ca="1" si="445"/>
        <v>52909.599999999999</v>
      </c>
      <c r="P2595" s="679">
        <f t="shared" ca="1" si="445"/>
        <v>0</v>
      </c>
      <c r="Q2595" s="679">
        <f t="shared" ca="1" si="445"/>
        <v>119998.04</v>
      </c>
      <c r="R2595" s="679">
        <f t="shared" ca="1" si="445"/>
        <v>87063.6</v>
      </c>
      <c r="S2595" s="679">
        <f t="shared" ca="1" si="445"/>
        <v>0</v>
      </c>
      <c r="T2595" s="679">
        <f t="shared" ca="1" si="445"/>
        <v>0</v>
      </c>
      <c r="U2595" s="679">
        <f t="shared" ca="1" si="444"/>
        <v>0</v>
      </c>
      <c r="V2595" s="679">
        <f t="shared" ca="1" si="444"/>
        <v>0</v>
      </c>
      <c r="W2595" s="679">
        <f t="shared" ca="1" si="444"/>
        <v>0</v>
      </c>
      <c r="X2595" s="679">
        <f t="shared" ca="1" si="444"/>
        <v>0</v>
      </c>
      <c r="Y2595" s="679">
        <f t="shared" ca="1" si="444"/>
        <v>0</v>
      </c>
      <c r="Z2595" s="679">
        <f t="shared" ca="1" si="444"/>
        <v>0</v>
      </c>
      <c r="AA2595" t="str">
        <f t="shared" si="439"/>
        <v>ASR_Financial_Report_SHP21Final</v>
      </c>
      <c r="AB2595" s="960">
        <f t="shared" si="440"/>
        <v>44658</v>
      </c>
      <c r="AC2595" t="str">
        <f t="shared" si="441"/>
        <v>Unaudited</v>
      </c>
    </row>
    <row r="2596" spans="1:29" x14ac:dyDescent="0.25">
      <c r="A2596" t="s">
        <v>420</v>
      </c>
      <c r="B2596" t="s">
        <v>1366</v>
      </c>
      <c r="C2596" t="s">
        <v>1367</v>
      </c>
      <c r="D2596">
        <v>1900</v>
      </c>
      <c r="E2596" s="960">
        <v>1</v>
      </c>
      <c r="F2596" t="s">
        <v>438</v>
      </c>
      <c r="G2596" s="960">
        <v>91</v>
      </c>
      <c r="H2596" t="s">
        <v>386</v>
      </c>
      <c r="I2596" s="940" t="s">
        <v>488</v>
      </c>
      <c r="J2596" s="940" t="s">
        <v>444</v>
      </c>
      <c r="K2596" s="940" t="s">
        <v>448</v>
      </c>
      <c r="L2596" s="940" t="s">
        <v>114</v>
      </c>
      <c r="M2596" s="965" t="s">
        <v>157</v>
      </c>
      <c r="N2596" s="679">
        <f t="shared" ca="1" si="443"/>
        <v>1578.7266984472228</v>
      </c>
      <c r="O2596" s="679">
        <f t="shared" ca="1" si="445"/>
        <v>1577.9974033243639</v>
      </c>
      <c r="P2596" s="679">
        <f t="shared" ca="1" si="445"/>
        <v>0</v>
      </c>
      <c r="Q2596" s="679">
        <f t="shared" ca="1" si="445"/>
        <v>0.72929512285905673</v>
      </c>
      <c r="R2596" s="679">
        <f t="shared" ca="1" si="445"/>
        <v>0</v>
      </c>
      <c r="S2596" s="679">
        <f t="shared" ca="1" si="445"/>
        <v>0</v>
      </c>
      <c r="T2596" s="679">
        <f t="shared" ca="1" si="445"/>
        <v>0</v>
      </c>
      <c r="U2596" s="679">
        <f t="shared" ca="1" si="444"/>
        <v>0</v>
      </c>
      <c r="V2596" s="679">
        <f t="shared" ca="1" si="444"/>
        <v>0</v>
      </c>
      <c r="W2596" s="679">
        <f t="shared" ca="1" si="444"/>
        <v>0</v>
      </c>
      <c r="X2596" s="679">
        <f t="shared" ca="1" si="444"/>
        <v>0</v>
      </c>
      <c r="Y2596" s="679">
        <f t="shared" ca="1" si="444"/>
        <v>0</v>
      </c>
      <c r="Z2596" s="679">
        <f t="shared" ca="1" si="444"/>
        <v>0</v>
      </c>
      <c r="AA2596" t="str">
        <f t="shared" si="439"/>
        <v>ASR_Financial_Report_SHP21Final</v>
      </c>
      <c r="AB2596" s="960">
        <f t="shared" si="440"/>
        <v>44658</v>
      </c>
      <c r="AC2596" t="str">
        <f t="shared" si="441"/>
        <v>Unaudited</v>
      </c>
    </row>
    <row r="2597" spans="1:29" x14ac:dyDescent="0.25">
      <c r="A2597" t="s">
        <v>420</v>
      </c>
      <c r="B2597" t="s">
        <v>1366</v>
      </c>
      <c r="C2597" t="s">
        <v>1367</v>
      </c>
      <c r="D2597">
        <v>1900</v>
      </c>
      <c r="E2597" s="960">
        <v>1</v>
      </c>
      <c r="F2597" t="s">
        <v>438</v>
      </c>
      <c r="G2597" s="960">
        <v>91</v>
      </c>
      <c r="H2597" t="s">
        <v>386</v>
      </c>
      <c r="I2597" s="940" t="s">
        <v>488</v>
      </c>
      <c r="J2597" s="940" t="s">
        <v>444</v>
      </c>
      <c r="K2597" s="940" t="s">
        <v>448</v>
      </c>
      <c r="L2597" s="948" t="s">
        <v>115</v>
      </c>
      <c r="M2597" s="963" t="s">
        <v>113</v>
      </c>
      <c r="N2597" s="679">
        <f t="shared" ca="1" si="443"/>
        <v>-17684.29413697253</v>
      </c>
      <c r="O2597" s="679">
        <f t="shared" ca="1" si="445"/>
        <v>-6522.57846931109</v>
      </c>
      <c r="P2597" s="679">
        <f t="shared" ca="1" si="445"/>
        <v>-940.470932987526</v>
      </c>
      <c r="Q2597" s="679">
        <f t="shared" ca="1" si="445"/>
        <v>-5301.5541281194701</v>
      </c>
      <c r="R2597" s="679">
        <f t="shared" ca="1" si="445"/>
        <v>-3519.0425886447601</v>
      </c>
      <c r="S2597" s="679">
        <f t="shared" ca="1" si="445"/>
        <v>-21.359123170766299</v>
      </c>
      <c r="T2597" s="679">
        <f t="shared" ca="1" si="445"/>
        <v>-118.78140600330499</v>
      </c>
      <c r="U2597" s="679">
        <f t="shared" ref="U2597:Z2602" ca="1" si="446">IF(OR(AND($F2597="PY",U$1&lt;&gt;"Prior Year"),AND($F2597&lt;&gt;"PY",U$1="Prior Year")),0,INDEX(INDIRECT("'MMA Rev-Exp "&amp;$H2597&amp;"'!$A$1:$CA$200"),IF($J2597="Member Months",MATCH($J2597,INDIRECT("'MMA Rev-Exp "&amp;$H2597&amp;"'!$A$1:$A$200"),0),MATCH($L2597,INDIRECT("'MMA Rev-Exp "&amp;$H2597&amp;"'!$B$1:$B$200"),0)),IF($F2597="PY",MATCH("Prior Year Adjustments",INDIRECT("'MMA Rev-Exp "&amp;$H2597&amp;"'!$A$8:$CA$8"),0),MATCH(IF($F2597="Q1","JANUARY - MARCH (Q1)",IF($F2597="Q2","APRIL - JUNE (Q2)",IF($F2597="Q3","JULY - SEPTEMBER (Q3)",IF($F2597="Q4","OCTOBER - DECEMBER (Q4)",0)))),INDIRECT("'MMA Rev-Exp "&amp;$H2597&amp;"'!$A$7:$CA$7"),0)+MATCH(U$1,INDIRECT("'MMA Rev-Exp "&amp;$H2597&amp;"'!$D$8:$CA$8"),0)-1)))</f>
        <v>-6.3297052872262598E-3</v>
      </c>
      <c r="V2597" s="679">
        <f t="shared" ca="1" si="446"/>
        <v>-1013.25277643556</v>
      </c>
      <c r="W2597" s="679">
        <f t="shared" ca="1" si="446"/>
        <v>-52.479015911876203</v>
      </c>
      <c r="X2597" s="679">
        <f t="shared" ca="1" si="446"/>
        <v>-3.1849198860655399</v>
      </c>
      <c r="Y2597" s="679">
        <f t="shared" ca="1" si="446"/>
        <v>-191.58444679682501</v>
      </c>
      <c r="Z2597" s="679">
        <f t="shared" ca="1" si="446"/>
        <v>0</v>
      </c>
      <c r="AA2597" t="str">
        <f t="shared" si="439"/>
        <v>ASR_Financial_Report_SHP21Final</v>
      </c>
      <c r="AB2597" s="960">
        <f t="shared" si="440"/>
        <v>44658</v>
      </c>
      <c r="AC2597" t="str">
        <f t="shared" si="441"/>
        <v>Unaudited</v>
      </c>
    </row>
    <row r="2598" spans="1:29" x14ac:dyDescent="0.25">
      <c r="A2598" t="s">
        <v>420</v>
      </c>
      <c r="B2598" t="s">
        <v>1366</v>
      </c>
      <c r="C2598" t="s">
        <v>1367</v>
      </c>
      <c r="D2598">
        <v>1900</v>
      </c>
      <c r="E2598" s="960">
        <v>1</v>
      </c>
      <c r="F2598" t="s">
        <v>438</v>
      </c>
      <c r="G2598" s="960">
        <v>91</v>
      </c>
      <c r="H2598" t="s">
        <v>386</v>
      </c>
      <c r="I2598" s="940" t="s">
        <v>488</v>
      </c>
      <c r="J2598" s="940" t="s">
        <v>444</v>
      </c>
      <c r="K2598" s="940" t="s">
        <v>448</v>
      </c>
      <c r="L2598" s="940" t="s">
        <v>116</v>
      </c>
      <c r="M2598" s="965" t="s">
        <v>158</v>
      </c>
      <c r="N2598" s="679">
        <f t="shared" ca="1" si="443"/>
        <v>0</v>
      </c>
      <c r="O2598" s="679">
        <f t="shared" ref="O2598:T2606" ca="1" si="447">IF(OR(AND($F2598="PY",O$1&lt;&gt;"Prior Year"),AND($F2598&lt;&gt;"PY",O$1="Prior Year")),0,INDEX(INDIRECT("'MMA Rev-Exp "&amp;$H2598&amp;"'!$A$1:$CA$200"),IF($J2598="Member Months",MATCH($J2598,INDIRECT("'MMA Rev-Exp "&amp;$H2598&amp;"'!$A$1:$A$200"),0),MATCH($L2598,INDIRECT("'MMA Rev-Exp "&amp;$H2598&amp;"'!$B$1:$B$200"),0)),IF($F2598="PY",MATCH("Prior Year Adjustments",INDIRECT("'MMA Rev-Exp "&amp;$H2598&amp;"'!$A$8:$CA$8"),0),MATCH(IF($F2598="Q1","JANUARY - MARCH (Q1)",IF($F2598="Q2","APRIL - JUNE (Q2)",IF($F2598="Q3","JULY - SEPTEMBER (Q3)",IF($F2598="Q4","OCTOBER - DECEMBER (Q4)",0)))),INDIRECT("'MMA Rev-Exp "&amp;$H2598&amp;"'!$A$7:$CA$7"),0)+MATCH(O$1,INDIRECT("'MMA Rev-Exp "&amp;$H2598&amp;"'!$D$8:$CA$8"),0)-1)))</f>
        <v>0</v>
      </c>
      <c r="P2598" s="679">
        <f t="shared" ca="1" si="447"/>
        <v>0</v>
      </c>
      <c r="Q2598" s="679">
        <f t="shared" ca="1" si="447"/>
        <v>0</v>
      </c>
      <c r="R2598" s="679">
        <f t="shared" ca="1" si="447"/>
        <v>0</v>
      </c>
      <c r="S2598" s="679">
        <f t="shared" ca="1" si="447"/>
        <v>0</v>
      </c>
      <c r="T2598" s="679">
        <f t="shared" ca="1" si="447"/>
        <v>0</v>
      </c>
      <c r="U2598" s="679">
        <f t="shared" ca="1" si="446"/>
        <v>0</v>
      </c>
      <c r="V2598" s="679">
        <f t="shared" ca="1" si="446"/>
        <v>0</v>
      </c>
      <c r="W2598" s="679">
        <f t="shared" ca="1" si="446"/>
        <v>0</v>
      </c>
      <c r="X2598" s="679">
        <f t="shared" ca="1" si="446"/>
        <v>0</v>
      </c>
      <c r="Y2598" s="679">
        <f t="shared" ca="1" si="446"/>
        <v>0</v>
      </c>
      <c r="Z2598" s="679">
        <f t="shared" ca="1" si="446"/>
        <v>0</v>
      </c>
      <c r="AA2598" t="str">
        <f t="shared" si="439"/>
        <v>ASR_Financial_Report_SHP21Final</v>
      </c>
      <c r="AB2598" s="960">
        <f t="shared" si="440"/>
        <v>44658</v>
      </c>
      <c r="AC2598" t="str">
        <f t="shared" si="441"/>
        <v>Unaudited</v>
      </c>
    </row>
    <row r="2599" spans="1:29" x14ac:dyDescent="0.25">
      <c r="A2599" t="s">
        <v>420</v>
      </c>
      <c r="B2599" t="s">
        <v>1366</v>
      </c>
      <c r="C2599" t="s">
        <v>1367</v>
      </c>
      <c r="D2599">
        <v>1900</v>
      </c>
      <c r="E2599" s="960">
        <v>1</v>
      </c>
      <c r="F2599" t="s">
        <v>438</v>
      </c>
      <c r="G2599" s="960">
        <v>91</v>
      </c>
      <c r="H2599" t="s">
        <v>386</v>
      </c>
      <c r="I2599" s="940" t="s">
        <v>488</v>
      </c>
      <c r="J2599" s="940" t="s">
        <v>444</v>
      </c>
      <c r="K2599" s="940" t="s">
        <v>448</v>
      </c>
      <c r="L2599" s="940" t="s">
        <v>159</v>
      </c>
      <c r="M2599" s="965" t="s">
        <v>23</v>
      </c>
      <c r="N2599" s="679">
        <f t="shared" ca="1" si="443"/>
        <v>0</v>
      </c>
      <c r="O2599" s="679">
        <f t="shared" ca="1" si="447"/>
        <v>0</v>
      </c>
      <c r="P2599" s="679">
        <f t="shared" ca="1" si="447"/>
        <v>0</v>
      </c>
      <c r="Q2599" s="679">
        <f t="shared" ca="1" si="447"/>
        <v>0</v>
      </c>
      <c r="R2599" s="679">
        <f t="shared" ca="1" si="447"/>
        <v>0</v>
      </c>
      <c r="S2599" s="679">
        <f t="shared" ca="1" si="447"/>
        <v>0</v>
      </c>
      <c r="T2599" s="679">
        <f t="shared" ca="1" si="447"/>
        <v>0</v>
      </c>
      <c r="U2599" s="679">
        <f t="shared" ca="1" si="446"/>
        <v>0</v>
      </c>
      <c r="V2599" s="679">
        <f t="shared" ca="1" si="446"/>
        <v>0</v>
      </c>
      <c r="W2599" s="679">
        <f t="shared" ca="1" si="446"/>
        <v>0</v>
      </c>
      <c r="X2599" s="679">
        <f t="shared" ca="1" si="446"/>
        <v>0</v>
      </c>
      <c r="Y2599" s="679">
        <f t="shared" ca="1" si="446"/>
        <v>0</v>
      </c>
      <c r="Z2599" s="679">
        <f t="shared" ca="1" si="446"/>
        <v>0</v>
      </c>
      <c r="AA2599" t="str">
        <f t="shared" si="439"/>
        <v>ASR_Financial_Report_SHP21Final</v>
      </c>
      <c r="AB2599" s="960">
        <f t="shared" si="440"/>
        <v>44658</v>
      </c>
      <c r="AC2599" t="str">
        <f t="shared" si="441"/>
        <v>Unaudited</v>
      </c>
    </row>
    <row r="2600" spans="1:29" x14ac:dyDescent="0.25">
      <c r="A2600" t="s">
        <v>420</v>
      </c>
      <c r="B2600" t="s">
        <v>1366</v>
      </c>
      <c r="C2600" t="s">
        <v>1367</v>
      </c>
      <c r="D2600">
        <v>1900</v>
      </c>
      <c r="E2600" s="960">
        <v>1</v>
      </c>
      <c r="F2600" t="s">
        <v>438</v>
      </c>
      <c r="G2600" s="960">
        <v>91</v>
      </c>
      <c r="H2600" t="s">
        <v>386</v>
      </c>
      <c r="I2600" s="940" t="s">
        <v>488</v>
      </c>
      <c r="J2600" s="940" t="s">
        <v>444</v>
      </c>
      <c r="K2600" s="940" t="s">
        <v>448</v>
      </c>
      <c r="L2600" s="940" t="s">
        <v>442</v>
      </c>
      <c r="M2600" s="965" t="s">
        <v>456</v>
      </c>
      <c r="N2600" s="679">
        <f t="shared" ca="1" si="443"/>
        <v>-469639.03951537597</v>
      </c>
      <c r="O2600" s="679">
        <f t="shared" ca="1" si="447"/>
        <v>-334405.54085812398</v>
      </c>
      <c r="P2600" s="679">
        <f t="shared" ca="1" si="447"/>
        <v>-21083.812647821898</v>
      </c>
      <c r="Q2600" s="679">
        <f t="shared" ca="1" si="447"/>
        <v>-67923.590088660203</v>
      </c>
      <c r="R2600" s="679">
        <f t="shared" ca="1" si="447"/>
        <v>-20778.7496151171</v>
      </c>
      <c r="S2600" s="679">
        <f t="shared" ca="1" si="447"/>
        <v>-20884.292404028802</v>
      </c>
      <c r="T2600" s="679">
        <f t="shared" ca="1" si="447"/>
        <v>-1689.38335404794</v>
      </c>
      <c r="U2600" s="679">
        <f t="shared" ca="1" si="446"/>
        <v>-245.75873714193699</v>
      </c>
      <c r="V2600" s="679">
        <f t="shared" ca="1" si="446"/>
        <v>-1946.3678630518</v>
      </c>
      <c r="W2600" s="679">
        <f t="shared" ca="1" si="446"/>
        <v>0</v>
      </c>
      <c r="X2600" s="679">
        <f t="shared" ca="1" si="446"/>
        <v>-106.59656630902742</v>
      </c>
      <c r="Y2600" s="679">
        <f t="shared" ca="1" si="446"/>
        <v>-574.94738107320097</v>
      </c>
      <c r="Z2600" s="679">
        <f t="shared" ca="1" si="446"/>
        <v>0</v>
      </c>
      <c r="AA2600" t="str">
        <f t="shared" si="439"/>
        <v>ASR_Financial_Report_SHP21Final</v>
      </c>
      <c r="AB2600" s="960">
        <f t="shared" si="440"/>
        <v>44658</v>
      </c>
      <c r="AC2600" t="str">
        <f t="shared" si="441"/>
        <v>Unaudited</v>
      </c>
    </row>
    <row r="2601" spans="1:29" ht="30" x14ac:dyDescent="0.25">
      <c r="A2601" t="s">
        <v>420</v>
      </c>
      <c r="B2601" t="s">
        <v>1366</v>
      </c>
      <c r="C2601" t="s">
        <v>1367</v>
      </c>
      <c r="D2601">
        <v>1900</v>
      </c>
      <c r="E2601" s="960">
        <v>1</v>
      </c>
      <c r="F2601" t="s">
        <v>438</v>
      </c>
      <c r="G2601" s="960">
        <v>91</v>
      </c>
      <c r="H2601" t="s">
        <v>386</v>
      </c>
      <c r="I2601" s="940" t="s">
        <v>488</v>
      </c>
      <c r="J2601" s="940" t="s">
        <v>444</v>
      </c>
      <c r="K2601" s="940" t="s">
        <v>449</v>
      </c>
      <c r="L2601" s="940">
        <v>9.1</v>
      </c>
      <c r="M2601" s="965" t="s">
        <v>185</v>
      </c>
      <c r="N2601" s="679">
        <f t="shared" ca="1" si="443"/>
        <v>489.5</v>
      </c>
      <c r="O2601" s="679">
        <f t="shared" ca="1" si="447"/>
        <v>0</v>
      </c>
      <c r="P2601" s="679">
        <f t="shared" ca="1" si="447"/>
        <v>0</v>
      </c>
      <c r="Q2601" s="679">
        <f t="shared" ca="1" si="447"/>
        <v>379.25</v>
      </c>
      <c r="R2601" s="679">
        <f t="shared" ca="1" si="447"/>
        <v>0</v>
      </c>
      <c r="S2601" s="679">
        <f t="shared" ca="1" si="447"/>
        <v>110.25</v>
      </c>
      <c r="T2601" s="679">
        <f t="shared" ca="1" si="447"/>
        <v>0</v>
      </c>
      <c r="U2601" s="679">
        <f t="shared" ca="1" si="446"/>
        <v>0</v>
      </c>
      <c r="V2601" s="679">
        <f t="shared" ca="1" si="446"/>
        <v>0</v>
      </c>
      <c r="W2601" s="679">
        <f t="shared" ca="1" si="446"/>
        <v>0</v>
      </c>
      <c r="X2601" s="679">
        <f t="shared" ca="1" si="446"/>
        <v>0</v>
      </c>
      <c r="Y2601" s="679">
        <f t="shared" ca="1" si="446"/>
        <v>0</v>
      </c>
      <c r="Z2601" s="679">
        <f t="shared" ca="1" si="446"/>
        <v>0</v>
      </c>
      <c r="AA2601" t="str">
        <f t="shared" si="439"/>
        <v>ASR_Financial_Report_SHP21Final</v>
      </c>
      <c r="AB2601" s="960">
        <f t="shared" si="440"/>
        <v>44658</v>
      </c>
      <c r="AC2601" t="str">
        <f t="shared" si="441"/>
        <v>Unaudited</v>
      </c>
    </row>
    <row r="2602" spans="1:29" x14ac:dyDescent="0.25">
      <c r="A2602" t="s">
        <v>420</v>
      </c>
      <c r="B2602" t="s">
        <v>1366</v>
      </c>
      <c r="C2602" t="s">
        <v>1367</v>
      </c>
      <c r="D2602">
        <v>1900</v>
      </c>
      <c r="E2602" s="960">
        <v>1</v>
      </c>
      <c r="F2602" t="s">
        <v>438</v>
      </c>
      <c r="G2602" s="960">
        <v>91</v>
      </c>
      <c r="H2602" t="s">
        <v>386</v>
      </c>
      <c r="I2602" s="940" t="s">
        <v>488</v>
      </c>
      <c r="J2602" s="940" t="s">
        <v>444</v>
      </c>
      <c r="K2602" s="940" t="s">
        <v>449</v>
      </c>
      <c r="L2602" s="948" t="s">
        <v>106</v>
      </c>
      <c r="M2602" s="963" t="s">
        <v>186</v>
      </c>
      <c r="N2602" s="679">
        <f t="shared" ca="1" si="443"/>
        <v>462092.2</v>
      </c>
      <c r="O2602" s="679">
        <f t="shared" ca="1" si="447"/>
        <v>0</v>
      </c>
      <c r="P2602" s="679">
        <f t="shared" ca="1" si="447"/>
        <v>0</v>
      </c>
      <c r="Q2602" s="679">
        <f t="shared" ca="1" si="447"/>
        <v>265697.7</v>
      </c>
      <c r="R2602" s="679">
        <f t="shared" ca="1" si="447"/>
        <v>53387.18</v>
      </c>
      <c r="S2602" s="679">
        <f t="shared" ca="1" si="447"/>
        <v>121361.83</v>
      </c>
      <c r="T2602" s="679">
        <f t="shared" ca="1" si="447"/>
        <v>0</v>
      </c>
      <c r="U2602" s="679">
        <f t="shared" ca="1" si="446"/>
        <v>0</v>
      </c>
      <c r="V2602" s="679">
        <f t="shared" ca="1" si="446"/>
        <v>21645.49</v>
      </c>
      <c r="W2602" s="679">
        <f t="shared" ca="1" si="446"/>
        <v>0</v>
      </c>
      <c r="X2602" s="679">
        <f t="shared" ca="1" si="446"/>
        <v>0</v>
      </c>
      <c r="Y2602" s="679">
        <f t="shared" ca="1" si="446"/>
        <v>0</v>
      </c>
      <c r="Z2602" s="679">
        <f t="shared" ca="1" si="446"/>
        <v>0</v>
      </c>
      <c r="AA2602" t="str">
        <f t="shared" si="439"/>
        <v>ASR_Financial_Report_SHP21Final</v>
      </c>
      <c r="AB2602" s="960">
        <f t="shared" si="440"/>
        <v>44658</v>
      </c>
      <c r="AC2602" t="str">
        <f t="shared" si="441"/>
        <v>Unaudited</v>
      </c>
    </row>
    <row r="2603" spans="1:29" x14ac:dyDescent="0.25">
      <c r="A2603" t="s">
        <v>420</v>
      </c>
      <c r="B2603" t="s">
        <v>1366</v>
      </c>
      <c r="C2603" t="s">
        <v>1367</v>
      </c>
      <c r="D2603">
        <v>1900</v>
      </c>
      <c r="E2603" s="960">
        <v>1</v>
      </c>
      <c r="F2603" t="s">
        <v>438</v>
      </c>
      <c r="G2603" s="960">
        <v>91</v>
      </c>
      <c r="H2603" t="s">
        <v>386</v>
      </c>
      <c r="I2603" s="965" t="s">
        <v>488</v>
      </c>
      <c r="J2603" s="965" t="s">
        <v>444</v>
      </c>
      <c r="K2603" s="965" t="s">
        <v>449</v>
      </c>
      <c r="L2603" s="956" t="s">
        <v>1302</v>
      </c>
      <c r="M2603" s="965" t="s">
        <v>1303</v>
      </c>
      <c r="N2603" s="679">
        <f t="shared" ca="1" si="443"/>
        <v>251948.11000000002</v>
      </c>
      <c r="O2603" s="679">
        <f t="shared" ca="1" si="447"/>
        <v>0</v>
      </c>
      <c r="P2603" s="679">
        <f t="shared" ca="1" si="447"/>
        <v>0</v>
      </c>
      <c r="Q2603" s="679">
        <f t="shared" ca="1" si="447"/>
        <v>89198.17</v>
      </c>
      <c r="R2603" s="679">
        <f t="shared" ca="1" si="447"/>
        <v>21889.14</v>
      </c>
      <c r="S2603" s="679">
        <f t="shared" ca="1" si="447"/>
        <v>140243.79</v>
      </c>
      <c r="T2603" s="679">
        <f t="shared" ca="1" si="447"/>
        <v>0</v>
      </c>
      <c r="U2603" s="679">
        <f t="shared" ref="U2603:V2606" ca="1" si="448">IF(OR(AND($F2603="PY",U$1&lt;&gt;"Prior Year"),AND($F2603&lt;&gt;"PY",U$1="Prior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"&amp;$H2603&amp;"'!$A$7:$CA$7"),0)+MATCH(U$1,INDIRECT("'MMA Rev-Exp "&amp;$H2603&amp;"'!$D$8:$CA$8"),0)-1)))</f>
        <v>617.01</v>
      </c>
      <c r="V2603" s="679">
        <f t="shared" ca="1" si="448"/>
        <v>0</v>
      </c>
      <c r="W2603" s="679">
        <f t="shared" ref="W2603:W2666" ca="1" si="449">IF(OR(AND($F2603="PY",W$1&lt;&gt;"Prior Year"),AND($F2603&lt;&gt;"PY",W$1="Prior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"&amp;$H2603&amp;"'!$A$7:$CA$7"),0)+MATCH(W$1,INDIRECT("'MMA Rev-Exp "&amp;$H2603&amp;"'!$D$8:$CA$8"),0)-1)))</f>
        <v>0</v>
      </c>
      <c r="X2603" s="679">
        <f t="shared" ref="X2603:Z2606" ca="1" si="450">IF(OR(AND($F2603="PY",X$1&lt;&gt;"Prior Year"),AND($F2603&lt;&gt;"PY",X$1="Prior Year")),0,INDEX(INDIRECT("'MMA Rev-Exp "&amp;$H2603&amp;"'!$A$1:$CA$200"),IF($J2603="Member Months",MATCH($J2603,INDIRECT("'MMA Rev-Exp "&amp;$H2603&amp;"'!$A$1:$A$200"),0),MATCH($L2603,INDIRECT("'MMA Rev-Exp "&amp;$H2603&amp;"'!$B$1:$B$200"),0)),IF($F2603="PY",MATCH("Prior Year Adjustments",INDIRECT("'MMA Rev-Exp "&amp;$H2603&amp;"'!$A$8:$CA$8"),0),MATCH(IF($F2603="Q1","JANUARY - MARCH (Q1)",IF($F2603="Q2","APRIL - JUNE (Q2)",IF($F2603="Q3","JULY - SEPTEMBER (Q3)",IF($F2603="Q4","OCTOBER - DECEMBER (Q4)",0)))),INDIRECT("'MMA Rev-Exp "&amp;$H2603&amp;"'!$A$7:$CA$7"),0)+MATCH(X$1,INDIRECT("'MMA Rev-Exp "&amp;$H2603&amp;"'!$D$8:$CA$8"),0)-1)))</f>
        <v>0</v>
      </c>
      <c r="Y2603" s="679">
        <f t="shared" ca="1" si="450"/>
        <v>0</v>
      </c>
      <c r="Z2603" s="679">
        <f t="shared" ca="1" si="450"/>
        <v>0</v>
      </c>
      <c r="AA2603" t="str">
        <f t="shared" si="439"/>
        <v>ASR_Financial_Report_SHP21Final</v>
      </c>
      <c r="AB2603" s="960">
        <f t="shared" si="440"/>
        <v>44658</v>
      </c>
      <c r="AC2603" t="str">
        <f t="shared" si="441"/>
        <v>Unaudited</v>
      </c>
    </row>
    <row r="2604" spans="1:29" x14ac:dyDescent="0.25">
      <c r="A2604" t="s">
        <v>420</v>
      </c>
      <c r="B2604" t="s">
        <v>1366</v>
      </c>
      <c r="C2604" t="s">
        <v>1367</v>
      </c>
      <c r="D2604">
        <v>1900</v>
      </c>
      <c r="E2604" s="960">
        <v>1</v>
      </c>
      <c r="F2604" t="s">
        <v>438</v>
      </c>
      <c r="G2604" s="960">
        <v>91</v>
      </c>
      <c r="H2604" t="s">
        <v>386</v>
      </c>
      <c r="I2604" s="961" t="s">
        <v>488</v>
      </c>
      <c r="J2604" s="961" t="s">
        <v>444</v>
      </c>
      <c r="K2604" s="961" t="s">
        <v>449</v>
      </c>
      <c r="L2604" s="956" t="s">
        <v>107</v>
      </c>
      <c r="M2604" s="961" t="s">
        <v>187</v>
      </c>
      <c r="N2604" s="679">
        <f t="shared" ca="1" si="443"/>
        <v>626839.74999999988</v>
      </c>
      <c r="O2604" s="679">
        <f t="shared" ca="1" si="447"/>
        <v>276274.95999999996</v>
      </c>
      <c r="P2604" s="679">
        <f t="shared" ca="1" si="447"/>
        <v>16362.95</v>
      </c>
      <c r="Q2604" s="679">
        <f t="shared" ca="1" si="447"/>
        <v>203028.94999999998</v>
      </c>
      <c r="R2604" s="679">
        <f t="shared" ca="1" si="447"/>
        <v>27105.66</v>
      </c>
      <c r="S2604" s="679">
        <f t="shared" ca="1" si="447"/>
        <v>21832.28</v>
      </c>
      <c r="T2604" s="679">
        <f t="shared" ca="1" si="447"/>
        <v>9271.66</v>
      </c>
      <c r="U2604" s="679">
        <f t="shared" ca="1" si="448"/>
        <v>785.57</v>
      </c>
      <c r="V2604" s="679">
        <f t="shared" ca="1" si="448"/>
        <v>2485.98</v>
      </c>
      <c r="W2604" s="679">
        <f t="shared" ca="1" si="449"/>
        <v>69691.739999999991</v>
      </c>
      <c r="X2604" s="679">
        <f t="shared" ca="1" si="450"/>
        <v>0</v>
      </c>
      <c r="Y2604" s="679">
        <f t="shared" ca="1" si="450"/>
        <v>0</v>
      </c>
      <c r="Z2604" s="679">
        <f t="shared" ca="1" si="450"/>
        <v>0</v>
      </c>
      <c r="AA2604" t="str">
        <f t="shared" si="439"/>
        <v>ASR_Financial_Report_SHP21Final</v>
      </c>
      <c r="AB2604" s="960">
        <f t="shared" si="440"/>
        <v>44658</v>
      </c>
      <c r="AC2604" t="str">
        <f t="shared" si="441"/>
        <v>Unaudited</v>
      </c>
    </row>
    <row r="2605" spans="1:29" x14ac:dyDescent="0.25">
      <c r="A2605" t="s">
        <v>420</v>
      </c>
      <c r="B2605" t="s">
        <v>1366</v>
      </c>
      <c r="C2605" t="s">
        <v>1367</v>
      </c>
      <c r="D2605">
        <v>1900</v>
      </c>
      <c r="E2605" s="960">
        <v>1</v>
      </c>
      <c r="F2605" t="s">
        <v>438</v>
      </c>
      <c r="G2605" s="960">
        <v>91</v>
      </c>
      <c r="H2605" t="s">
        <v>386</v>
      </c>
      <c r="I2605" s="961" t="s">
        <v>488</v>
      </c>
      <c r="J2605" s="961" t="s">
        <v>444</v>
      </c>
      <c r="K2605" s="961" t="s">
        <v>449</v>
      </c>
      <c r="L2605" s="940" t="s">
        <v>108</v>
      </c>
      <c r="M2605" s="961" t="s">
        <v>160</v>
      </c>
      <c r="N2605" s="679">
        <f t="shared" ca="1" si="443"/>
        <v>1417552.2599999986</v>
      </c>
      <c r="O2605" s="679">
        <f t="shared" ca="1" si="447"/>
        <v>610797.91999999899</v>
      </c>
      <c r="P2605" s="679">
        <f t="shared" ca="1" si="447"/>
        <v>30202.49</v>
      </c>
      <c r="Q2605" s="679">
        <f t="shared" ca="1" si="447"/>
        <v>457084.13999999996</v>
      </c>
      <c r="R2605" s="679">
        <f t="shared" ca="1" si="447"/>
        <v>76260.459999999992</v>
      </c>
      <c r="S2605" s="679">
        <f t="shared" ca="1" si="447"/>
        <v>126447.65</v>
      </c>
      <c r="T2605" s="679">
        <f t="shared" ca="1" si="447"/>
        <v>13722.97</v>
      </c>
      <c r="U2605" s="679">
        <f t="shared" ca="1" si="448"/>
        <v>2728.31</v>
      </c>
      <c r="V2605" s="679">
        <f t="shared" ca="1" si="448"/>
        <v>858.22</v>
      </c>
      <c r="W2605" s="679">
        <f t="shared" ca="1" si="449"/>
        <v>34868.239999999998</v>
      </c>
      <c r="X2605" s="679">
        <f t="shared" ca="1" si="450"/>
        <v>39134.469999999994</v>
      </c>
      <c r="Y2605" s="679">
        <f t="shared" ca="1" si="450"/>
        <v>25447.390000000003</v>
      </c>
      <c r="Z2605" s="679">
        <f t="shared" ca="1" si="450"/>
        <v>0</v>
      </c>
      <c r="AA2605" t="str">
        <f t="shared" si="439"/>
        <v>ASR_Financial_Report_SHP21Final</v>
      </c>
      <c r="AB2605" s="960">
        <f t="shared" si="440"/>
        <v>44658</v>
      </c>
      <c r="AC2605" t="str">
        <f t="shared" si="441"/>
        <v>Unaudited</v>
      </c>
    </row>
    <row r="2606" spans="1:29" x14ac:dyDescent="0.25">
      <c r="A2606" t="s">
        <v>420</v>
      </c>
      <c r="B2606" t="s">
        <v>1366</v>
      </c>
      <c r="C2606" t="s">
        <v>1367</v>
      </c>
      <c r="D2606">
        <v>1900</v>
      </c>
      <c r="E2606" s="960">
        <v>1</v>
      </c>
      <c r="F2606" t="s">
        <v>438</v>
      </c>
      <c r="G2606" s="960">
        <v>91</v>
      </c>
      <c r="H2606" t="s">
        <v>386</v>
      </c>
      <c r="I2606" s="961" t="s">
        <v>488</v>
      </c>
      <c r="J2606" s="961" t="s">
        <v>444</v>
      </c>
      <c r="K2606" s="961" t="s">
        <v>449</v>
      </c>
      <c r="L2606" s="940" t="s">
        <v>109</v>
      </c>
      <c r="M2606" s="961" t="s">
        <v>134</v>
      </c>
      <c r="N2606" s="679">
        <f t="shared" ca="1" si="443"/>
        <v>3685812.2300301124</v>
      </c>
      <c r="O2606" s="679">
        <f t="shared" ca="1" si="447"/>
        <v>3156667.6500300602</v>
      </c>
      <c r="P2606" s="679">
        <f t="shared" ca="1" si="447"/>
        <v>121200.72000009401</v>
      </c>
      <c r="Q2606" s="679">
        <f t="shared" ca="1" si="447"/>
        <v>239938.139999982</v>
      </c>
      <c r="R2606" s="679">
        <f t="shared" ca="1" si="447"/>
        <v>73615.289999987901</v>
      </c>
      <c r="S2606" s="679">
        <f t="shared" ca="1" si="447"/>
        <v>75476.219999988505</v>
      </c>
      <c r="T2606" s="679">
        <f t="shared" ca="1" si="447"/>
        <v>5366.0799999999599</v>
      </c>
      <c r="U2606" s="679">
        <f t="shared" ca="1" si="448"/>
        <v>1284.72</v>
      </c>
      <c r="V2606" s="679">
        <f t="shared" ca="1" si="448"/>
        <v>6497.3800000000601</v>
      </c>
      <c r="W2606" s="679">
        <f t="shared" ca="1" si="449"/>
        <v>972.01000000000101</v>
      </c>
      <c r="X2606" s="679">
        <f t="shared" ca="1" si="450"/>
        <v>4119.8000000000402</v>
      </c>
      <c r="Y2606" s="679">
        <f t="shared" ca="1" si="450"/>
        <v>674.22000000000196</v>
      </c>
      <c r="Z2606" s="679">
        <f t="shared" ca="1" si="450"/>
        <v>0</v>
      </c>
      <c r="AA2606" t="str">
        <f t="shared" si="439"/>
        <v>ASR_Financial_Report_SHP21Final</v>
      </c>
      <c r="AB2606" s="960">
        <f t="shared" si="440"/>
        <v>44658</v>
      </c>
      <c r="AC2606" t="str">
        <f t="shared" si="441"/>
        <v>Unaudited</v>
      </c>
    </row>
    <row r="2607" spans="1:29" x14ac:dyDescent="0.25">
      <c r="A2607" t="s">
        <v>420</v>
      </c>
      <c r="B2607" t="s">
        <v>1366</v>
      </c>
      <c r="C2607" t="s">
        <v>1367</v>
      </c>
      <c r="D2607">
        <v>1900</v>
      </c>
      <c r="E2607" s="960">
        <v>1</v>
      </c>
      <c r="F2607" t="s">
        <v>438</v>
      </c>
      <c r="G2607" s="960">
        <v>91</v>
      </c>
      <c r="H2607" t="s">
        <v>386</v>
      </c>
      <c r="I2607" s="968" t="s">
        <v>488</v>
      </c>
      <c r="J2607" s="968" t="s">
        <v>444</v>
      </c>
      <c r="K2607" s="968" t="s">
        <v>449</v>
      </c>
      <c r="L2607" s="948" t="s">
        <v>110</v>
      </c>
      <c r="M2607" s="968" t="s">
        <v>162</v>
      </c>
      <c r="N2607" s="679">
        <f t="shared" ca="1" si="443"/>
        <v>31192.154692028776</v>
      </c>
      <c r="O2607" s="679">
        <f ca="1">IF(OR(AND($F2607="PY",O$1&lt;&gt;"Prior Year"),AND($F2607&lt;&gt;"PY",O$1="Prior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"&amp;$H2607&amp;"'!$A$7:$CA$7"),0)+MATCH(O$1,INDIRECT("'MMA Rev-Exp "&amp;$H2607&amp;"'!$D$8:$CA$8"),0)-1)))</f>
        <v>37110.822520586611</v>
      </c>
      <c r="P2607" s="679">
        <f ca="1">IF(OR(AND($F2607="PY",P$1&lt;&gt;"Prior Year"),AND($F2607&lt;&gt;"PY",P$1="Prior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"&amp;$H2607&amp;"'!$A$7:$CA$7"),0)+MATCH(P$1,INDIRECT("'MMA Rev-Exp "&amp;$H2607&amp;"'!$D$8:$CA$8"),0)-1)))</f>
        <v>1948.0719323005683</v>
      </c>
      <c r="Q2607" s="679">
        <f ca="1">IF(OR(AND($F2607="PY",Q$1&lt;&gt;"Prior Year"),AND($F2607&lt;&gt;"PY",Q$1="Prior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"&amp;$H2607&amp;"'!$A$7:$CA$7"),0)+MATCH(Q$1,INDIRECT("'MMA Rev-Exp "&amp;$H2607&amp;"'!$D$8:$CA$8"),0)-1)))</f>
        <v>106.18676725994905</v>
      </c>
      <c r="R2607" s="679">
        <f t="shared" ref="O2607:Z2630" ca="1" si="451">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-379.47915317073125</v>
      </c>
      <c r="S2607" s="679">
        <f t="shared" ca="1" si="451"/>
        <v>-8828.8928747106329</v>
      </c>
      <c r="T2607" s="679">
        <f t="shared" ca="1" si="451"/>
        <v>961.98367924015349</v>
      </c>
      <c r="U2607" s="679">
        <f t="shared" ca="1" si="451"/>
        <v>-88.944806527768918</v>
      </c>
      <c r="V2607" s="679">
        <f t="shared" ca="1" si="451"/>
        <v>2.6228122494354329</v>
      </c>
      <c r="W2607" s="679">
        <f t="shared" ca="1" si="449"/>
        <v>11.896387512795863</v>
      </c>
      <c r="X2607" s="679">
        <f t="shared" ca="1" si="451"/>
        <v>255.78811463140704</v>
      </c>
      <c r="Y2607" s="679">
        <f t="shared" ca="1" si="451"/>
        <v>92.099312656989525</v>
      </c>
      <c r="Z2607" s="679">
        <f t="shared" ca="1" si="451"/>
        <v>0</v>
      </c>
      <c r="AA2607" t="str">
        <f t="shared" si="439"/>
        <v>ASR_Financial_Report_SHP21Final</v>
      </c>
      <c r="AB2607" s="960">
        <f t="shared" si="440"/>
        <v>44658</v>
      </c>
      <c r="AC2607" t="str">
        <f t="shared" si="441"/>
        <v>Unaudited</v>
      </c>
    </row>
    <row r="2608" spans="1:29" x14ac:dyDescent="0.25">
      <c r="A2608" t="s">
        <v>420</v>
      </c>
      <c r="B2608" t="s">
        <v>1366</v>
      </c>
      <c r="C2608" t="s">
        <v>1367</v>
      </c>
      <c r="D2608">
        <v>1900</v>
      </c>
      <c r="E2608" s="960">
        <v>1</v>
      </c>
      <c r="F2608" t="s">
        <v>438</v>
      </c>
      <c r="G2608" s="960">
        <v>91</v>
      </c>
      <c r="H2608" t="s">
        <v>386</v>
      </c>
      <c r="I2608" s="940" t="s">
        <v>488</v>
      </c>
      <c r="J2608" s="940" t="s">
        <v>444</v>
      </c>
      <c r="K2608" s="940" t="s">
        <v>449</v>
      </c>
      <c r="L2608" s="940" t="s">
        <v>111</v>
      </c>
      <c r="M2608" s="961" t="s">
        <v>463</v>
      </c>
      <c r="N2608" s="679">
        <f t="shared" ca="1" si="443"/>
        <v>3140277.2939140424</v>
      </c>
      <c r="O2608" s="679">
        <f t="shared" ca="1" si="451"/>
        <v>1642814.898574383</v>
      </c>
      <c r="P2608" s="679">
        <f t="shared" ca="1" si="451"/>
        <v>103577.23573512177</v>
      </c>
      <c r="Q2608" s="679">
        <f t="shared" ca="1" si="451"/>
        <v>994917.86056559475</v>
      </c>
      <c r="R2608" s="679">
        <f t="shared" ca="1" si="451"/>
        <v>304358.89924716711</v>
      </c>
      <c r="S2608" s="679">
        <f t="shared" ca="1" si="451"/>
        <v>57018.818307356756</v>
      </c>
      <c r="T2608" s="679">
        <f t="shared" ca="1" si="451"/>
        <v>8299.3365968507933</v>
      </c>
      <c r="U2608" s="679">
        <f t="shared" ca="1" si="451"/>
        <v>670.97666080553108</v>
      </c>
      <c r="V2608" s="679">
        <f t="shared" ca="1" si="451"/>
        <v>28509.626002592868</v>
      </c>
      <c r="W2608" s="679">
        <f t="shared" ca="1" si="449"/>
        <v>0</v>
      </c>
      <c r="X2608" s="679">
        <f t="shared" ca="1" si="451"/>
        <v>72.168285819344447</v>
      </c>
      <c r="Y2608" s="679">
        <f t="shared" ca="1" si="451"/>
        <v>37.473938350047654</v>
      </c>
      <c r="Z2608" s="679">
        <f t="shared" ca="1" si="451"/>
        <v>0</v>
      </c>
      <c r="AA2608" t="str">
        <f t="shared" si="439"/>
        <v>ASR_Financial_Report_SHP21Final</v>
      </c>
      <c r="AB2608" s="960">
        <f t="shared" si="440"/>
        <v>44658</v>
      </c>
      <c r="AC2608" t="str">
        <f t="shared" si="441"/>
        <v>Unaudited</v>
      </c>
    </row>
    <row r="2609" spans="1:29" x14ac:dyDescent="0.25">
      <c r="A2609" t="s">
        <v>420</v>
      </c>
      <c r="B2609" t="s">
        <v>1366</v>
      </c>
      <c r="C2609" t="s">
        <v>1367</v>
      </c>
      <c r="D2609">
        <v>1900</v>
      </c>
      <c r="E2609" s="960">
        <v>1</v>
      </c>
      <c r="F2609" t="s">
        <v>438</v>
      </c>
      <c r="G2609" s="960">
        <v>91</v>
      </c>
      <c r="H2609" t="s">
        <v>386</v>
      </c>
      <c r="I2609" s="940" t="s">
        <v>488</v>
      </c>
      <c r="J2609" s="940" t="s">
        <v>444</v>
      </c>
      <c r="K2609" s="940" t="s">
        <v>6</v>
      </c>
      <c r="L2609" s="946" t="s">
        <v>117</v>
      </c>
      <c r="M2609" s="962" t="s">
        <v>188</v>
      </c>
      <c r="N2609" s="679">
        <f t="shared" ca="1" si="443"/>
        <v>265069.03000000003</v>
      </c>
      <c r="O2609" s="679">
        <f t="shared" ca="1" si="451"/>
        <v>149166.72</v>
      </c>
      <c r="P2609" s="679">
        <f t="shared" ca="1" si="451"/>
        <v>14114.35</v>
      </c>
      <c r="Q2609" s="679">
        <f t="shared" ca="1" si="451"/>
        <v>58847.47</v>
      </c>
      <c r="R2609" s="679">
        <f t="shared" ca="1" si="451"/>
        <v>27643.47</v>
      </c>
      <c r="S2609" s="679">
        <f t="shared" ca="1" si="451"/>
        <v>7887.6399999999994</v>
      </c>
      <c r="T2609" s="679">
        <f t="shared" ca="1" si="451"/>
        <v>496.62</v>
      </c>
      <c r="U2609" s="679">
        <f t="shared" ca="1" si="451"/>
        <v>222.97</v>
      </c>
      <c r="V2609" s="679">
        <f t="shared" ca="1" si="451"/>
        <v>2857.52</v>
      </c>
      <c r="W2609" s="679">
        <f t="shared" ca="1" si="449"/>
        <v>238.03</v>
      </c>
      <c r="X2609" s="679">
        <f t="shared" ca="1" si="451"/>
        <v>2609.6200000000003</v>
      </c>
      <c r="Y2609" s="679">
        <f t="shared" ca="1" si="451"/>
        <v>984.61999999999989</v>
      </c>
      <c r="Z2609" s="679">
        <f t="shared" ca="1" si="451"/>
        <v>0</v>
      </c>
      <c r="AA2609" t="str">
        <f t="shared" si="439"/>
        <v>ASR_Financial_Report_SHP21Final</v>
      </c>
      <c r="AB2609" s="960">
        <f t="shared" si="440"/>
        <v>44658</v>
      </c>
      <c r="AC2609" t="str">
        <f t="shared" si="441"/>
        <v>Unaudited</v>
      </c>
    </row>
    <row r="2610" spans="1:29" x14ac:dyDescent="0.25">
      <c r="A2610" t="s">
        <v>420</v>
      </c>
      <c r="B2610" t="s">
        <v>1366</v>
      </c>
      <c r="C2610" t="s">
        <v>1367</v>
      </c>
      <c r="D2610">
        <v>1900</v>
      </c>
      <c r="E2610" s="960">
        <v>1</v>
      </c>
      <c r="F2610" t="s">
        <v>438</v>
      </c>
      <c r="G2610" s="960">
        <v>91</v>
      </c>
      <c r="H2610" t="s">
        <v>386</v>
      </c>
      <c r="I2610" s="961" t="s">
        <v>488</v>
      </c>
      <c r="J2610" s="961" t="s">
        <v>444</v>
      </c>
      <c r="K2610" s="961" t="s">
        <v>6</v>
      </c>
      <c r="L2610" s="940" t="s">
        <v>45</v>
      </c>
      <c r="M2610" s="961" t="s">
        <v>163</v>
      </c>
      <c r="N2610" s="679">
        <f t="shared" ca="1" si="443"/>
        <v>0</v>
      </c>
      <c r="O2610" s="679">
        <f t="shared" ca="1" si="451"/>
        <v>0</v>
      </c>
      <c r="P2610" s="679">
        <f t="shared" ca="1" si="451"/>
        <v>0</v>
      </c>
      <c r="Q2610" s="679">
        <f t="shared" ca="1" si="451"/>
        <v>0</v>
      </c>
      <c r="R2610" s="679">
        <f t="shared" ca="1" si="451"/>
        <v>0</v>
      </c>
      <c r="S2610" s="679">
        <f t="shared" ca="1" si="451"/>
        <v>0</v>
      </c>
      <c r="T2610" s="679">
        <f t="shared" ca="1" si="451"/>
        <v>0</v>
      </c>
      <c r="U2610" s="679">
        <f t="shared" ca="1" si="451"/>
        <v>0</v>
      </c>
      <c r="V2610" s="679">
        <f t="shared" ca="1" si="451"/>
        <v>0</v>
      </c>
      <c r="W2610" s="679">
        <f t="shared" ca="1" si="449"/>
        <v>0</v>
      </c>
      <c r="X2610" s="679">
        <f t="shared" ca="1" si="451"/>
        <v>0</v>
      </c>
      <c r="Y2610" s="679">
        <f t="shared" ca="1" si="451"/>
        <v>0</v>
      </c>
      <c r="Z2610" s="679">
        <f t="shared" ca="1" si="451"/>
        <v>0</v>
      </c>
      <c r="AA2610" t="str">
        <f t="shared" si="439"/>
        <v>ASR_Financial_Report_SHP21Final</v>
      </c>
      <c r="AB2610" s="960">
        <f t="shared" si="440"/>
        <v>44658</v>
      </c>
      <c r="AC2610" t="str">
        <f t="shared" si="441"/>
        <v>Unaudited</v>
      </c>
    </row>
    <row r="2611" spans="1:29" x14ac:dyDescent="0.25">
      <c r="A2611" t="s">
        <v>420</v>
      </c>
      <c r="B2611" t="s">
        <v>1366</v>
      </c>
      <c r="C2611" t="s">
        <v>1367</v>
      </c>
      <c r="D2611">
        <v>1900</v>
      </c>
      <c r="E2611" s="960">
        <v>1</v>
      </c>
      <c r="F2611" t="s">
        <v>438</v>
      </c>
      <c r="G2611" s="960">
        <v>91</v>
      </c>
      <c r="H2611" t="s">
        <v>386</v>
      </c>
      <c r="I2611" s="940" t="s">
        <v>488</v>
      </c>
      <c r="J2611" s="940" t="s">
        <v>444</v>
      </c>
      <c r="K2611" s="940" t="s">
        <v>6</v>
      </c>
      <c r="L2611" s="940" t="s">
        <v>46</v>
      </c>
      <c r="M2611" s="961" t="s">
        <v>164</v>
      </c>
      <c r="N2611" s="679">
        <f t="shared" ca="1" si="443"/>
        <v>2365.7212361487886</v>
      </c>
      <c r="O2611" s="679">
        <f t="shared" ca="1" si="451"/>
        <v>1916.1182485838192</v>
      </c>
      <c r="P2611" s="679">
        <f t="shared" ca="1" si="451"/>
        <v>269.54927751490732</v>
      </c>
      <c r="Q2611" s="679">
        <f t="shared" ca="1" si="451"/>
        <v>157.34995004064248</v>
      </c>
      <c r="R2611" s="679">
        <f t="shared" ca="1" si="451"/>
        <v>52.501309403147864</v>
      </c>
      <c r="S2611" s="679">
        <f t="shared" ca="1" si="451"/>
        <v>-45.612345918696136</v>
      </c>
      <c r="T2611" s="679">
        <f t="shared" ca="1" si="451"/>
        <v>8.1578532662551986</v>
      </c>
      <c r="U2611" s="679">
        <f t="shared" ca="1" si="451"/>
        <v>-2.4928926499448401</v>
      </c>
      <c r="V2611" s="679">
        <f t="shared" ca="1" si="451"/>
        <v>7.5100678230105</v>
      </c>
      <c r="W2611" s="679">
        <f t="shared" ca="1" si="449"/>
        <v>2.5937789872195953</v>
      </c>
      <c r="X2611" s="679">
        <f t="shared" ca="1" si="451"/>
        <v>0</v>
      </c>
      <c r="Y2611" s="679">
        <f t="shared" ca="1" si="451"/>
        <v>4.5989098427230202E-2</v>
      </c>
      <c r="Z2611" s="679">
        <f t="shared" ca="1" si="451"/>
        <v>0</v>
      </c>
      <c r="AA2611" t="str">
        <f t="shared" si="439"/>
        <v>ASR_Financial_Report_SHP21Final</v>
      </c>
      <c r="AB2611" s="960">
        <f t="shared" si="440"/>
        <v>44658</v>
      </c>
      <c r="AC2611" t="str">
        <f t="shared" si="441"/>
        <v>Unaudited</v>
      </c>
    </row>
    <row r="2612" spans="1:29" x14ac:dyDescent="0.25">
      <c r="A2612" t="s">
        <v>420</v>
      </c>
      <c r="B2612" t="s">
        <v>1366</v>
      </c>
      <c r="C2612" t="s">
        <v>1367</v>
      </c>
      <c r="D2612">
        <v>1900</v>
      </c>
      <c r="E2612" s="960">
        <v>1</v>
      </c>
      <c r="F2612" t="s">
        <v>438</v>
      </c>
      <c r="G2612" s="960">
        <v>91</v>
      </c>
      <c r="H2612" t="s">
        <v>386</v>
      </c>
      <c r="I2612" s="940" t="s">
        <v>488</v>
      </c>
      <c r="J2612" s="940" t="s">
        <v>444</v>
      </c>
      <c r="K2612" s="940" t="s">
        <v>6</v>
      </c>
      <c r="L2612" s="940" t="s">
        <v>165</v>
      </c>
      <c r="M2612" s="961" t="s">
        <v>461</v>
      </c>
      <c r="N2612" s="679">
        <f t="shared" ca="1" si="443"/>
        <v>0</v>
      </c>
      <c r="O2612" s="679">
        <f t="shared" ca="1" si="451"/>
        <v>0</v>
      </c>
      <c r="P2612" s="679">
        <f t="shared" ca="1" si="451"/>
        <v>0</v>
      </c>
      <c r="Q2612" s="679">
        <f t="shared" ca="1" si="451"/>
        <v>0</v>
      </c>
      <c r="R2612" s="679">
        <f t="shared" ca="1" si="451"/>
        <v>0</v>
      </c>
      <c r="S2612" s="679">
        <f t="shared" ca="1" si="451"/>
        <v>0</v>
      </c>
      <c r="T2612" s="679">
        <f t="shared" ca="1" si="451"/>
        <v>0</v>
      </c>
      <c r="U2612" s="679">
        <f t="shared" ca="1" si="451"/>
        <v>0</v>
      </c>
      <c r="V2612" s="679">
        <f t="shared" ca="1" si="451"/>
        <v>0</v>
      </c>
      <c r="W2612" s="679">
        <f t="shared" ca="1" si="449"/>
        <v>0</v>
      </c>
      <c r="X2612" s="679">
        <f t="shared" ca="1" si="451"/>
        <v>0</v>
      </c>
      <c r="Y2612" s="679">
        <f t="shared" ca="1" si="451"/>
        <v>0</v>
      </c>
      <c r="Z2612" s="679">
        <f t="shared" ca="1" si="451"/>
        <v>0</v>
      </c>
      <c r="AA2612" t="str">
        <f t="shared" si="439"/>
        <v>ASR_Financial_Report_SHP21Final</v>
      </c>
      <c r="AB2612" s="960">
        <f t="shared" si="440"/>
        <v>44658</v>
      </c>
      <c r="AC2612" t="str">
        <f t="shared" si="441"/>
        <v>Unaudited</v>
      </c>
    </row>
    <row r="2613" spans="1:29" x14ac:dyDescent="0.25">
      <c r="A2613" t="s">
        <v>420</v>
      </c>
      <c r="B2613" t="s">
        <v>1366</v>
      </c>
      <c r="C2613" t="s">
        <v>1367</v>
      </c>
      <c r="D2613">
        <v>1900</v>
      </c>
      <c r="E2613" s="960">
        <v>1</v>
      </c>
      <c r="F2613" t="s">
        <v>438</v>
      </c>
      <c r="G2613" s="960">
        <v>91</v>
      </c>
      <c r="H2613" t="s">
        <v>386</v>
      </c>
      <c r="I2613" s="961" t="s">
        <v>488</v>
      </c>
      <c r="J2613" s="961" t="s">
        <v>444</v>
      </c>
      <c r="K2613" s="961" t="s">
        <v>434</v>
      </c>
      <c r="L2613" s="940" t="s">
        <v>120</v>
      </c>
      <c r="M2613" s="961" t="s">
        <v>32</v>
      </c>
      <c r="N2613" s="679">
        <f t="shared" ca="1" si="443"/>
        <v>0</v>
      </c>
      <c r="O2613" s="679">
        <f t="shared" ca="1" si="451"/>
        <v>0</v>
      </c>
      <c r="P2613" s="679">
        <f t="shared" ca="1" si="451"/>
        <v>0</v>
      </c>
      <c r="Q2613" s="679">
        <f t="shared" ca="1" si="451"/>
        <v>0</v>
      </c>
      <c r="R2613" s="679">
        <f t="shared" ca="1" si="451"/>
        <v>0</v>
      </c>
      <c r="S2613" s="679">
        <f t="shared" ca="1" si="451"/>
        <v>0</v>
      </c>
      <c r="T2613" s="679">
        <f t="shared" ca="1" si="451"/>
        <v>0</v>
      </c>
      <c r="U2613" s="679">
        <f t="shared" ca="1" si="451"/>
        <v>0</v>
      </c>
      <c r="V2613" s="679">
        <f t="shared" ca="1" si="451"/>
        <v>0</v>
      </c>
      <c r="W2613" s="679">
        <f t="shared" ca="1" si="449"/>
        <v>0</v>
      </c>
      <c r="X2613" s="679">
        <f t="shared" ca="1" si="451"/>
        <v>0</v>
      </c>
      <c r="Y2613" s="679">
        <f t="shared" ca="1" si="451"/>
        <v>0</v>
      </c>
      <c r="Z2613" s="679">
        <f t="shared" ca="1" si="451"/>
        <v>0</v>
      </c>
      <c r="AA2613" t="str">
        <f t="shared" si="439"/>
        <v>ASR_Financial_Report_SHP21Final</v>
      </c>
      <c r="AB2613" s="960">
        <f t="shared" si="440"/>
        <v>44658</v>
      </c>
      <c r="AC2613" t="str">
        <f t="shared" si="441"/>
        <v>Unaudited</v>
      </c>
    </row>
    <row r="2614" spans="1:29" x14ac:dyDescent="0.25">
      <c r="A2614" t="s">
        <v>420</v>
      </c>
      <c r="B2614" t="s">
        <v>1366</v>
      </c>
      <c r="C2614" t="s">
        <v>1367</v>
      </c>
      <c r="D2614">
        <v>1900</v>
      </c>
      <c r="E2614" s="960">
        <v>1</v>
      </c>
      <c r="F2614" t="s">
        <v>438</v>
      </c>
      <c r="G2614" s="960">
        <v>91</v>
      </c>
      <c r="H2614" t="s">
        <v>386</v>
      </c>
      <c r="I2614" s="961" t="s">
        <v>488</v>
      </c>
      <c r="J2614" s="961" t="s">
        <v>444</v>
      </c>
      <c r="K2614" s="961" t="s">
        <v>434</v>
      </c>
      <c r="L2614" s="956" t="s">
        <v>924</v>
      </c>
      <c r="M2614" s="961" t="s">
        <v>916</v>
      </c>
      <c r="N2614" s="679">
        <f t="shared" ca="1" si="443"/>
        <v>0</v>
      </c>
      <c r="O2614" s="679">
        <f t="shared" ca="1" si="451"/>
        <v>0</v>
      </c>
      <c r="P2614" s="679">
        <f t="shared" ca="1" si="451"/>
        <v>0</v>
      </c>
      <c r="Q2614" s="679">
        <f t="shared" ca="1" si="451"/>
        <v>0</v>
      </c>
      <c r="R2614" s="679">
        <f t="shared" ca="1" si="451"/>
        <v>0</v>
      </c>
      <c r="S2614" s="679">
        <f t="shared" ca="1" si="451"/>
        <v>0</v>
      </c>
      <c r="T2614" s="679">
        <f t="shared" ca="1" si="451"/>
        <v>0</v>
      </c>
      <c r="U2614" s="679">
        <f t="shared" ca="1" si="451"/>
        <v>0</v>
      </c>
      <c r="V2614" s="679">
        <f t="shared" ca="1" si="451"/>
        <v>0</v>
      </c>
      <c r="W2614" s="679">
        <f t="shared" ca="1" si="449"/>
        <v>0</v>
      </c>
      <c r="X2614" s="679">
        <f t="shared" ca="1" si="451"/>
        <v>0</v>
      </c>
      <c r="Y2614" s="679">
        <f t="shared" ca="1" si="451"/>
        <v>0</v>
      </c>
      <c r="Z2614" s="679">
        <f t="shared" ca="1" si="451"/>
        <v>0</v>
      </c>
      <c r="AA2614" t="str">
        <f t="shared" si="439"/>
        <v>ASR_Financial_Report_SHP21Final</v>
      </c>
      <c r="AB2614" s="960">
        <f t="shared" si="440"/>
        <v>44658</v>
      </c>
      <c r="AC2614" t="str">
        <f t="shared" si="441"/>
        <v>Unaudited</v>
      </c>
    </row>
    <row r="2615" spans="1:29" x14ac:dyDescent="0.25">
      <c r="A2615" t="s">
        <v>420</v>
      </c>
      <c r="B2615" t="s">
        <v>1366</v>
      </c>
      <c r="C2615" t="s">
        <v>1367</v>
      </c>
      <c r="D2615">
        <v>1900</v>
      </c>
      <c r="E2615" s="960">
        <v>1</v>
      </c>
      <c r="F2615" t="s">
        <v>438</v>
      </c>
      <c r="G2615" s="960">
        <v>91</v>
      </c>
      <c r="H2615" t="s">
        <v>386</v>
      </c>
      <c r="I2615" s="940" t="s">
        <v>488</v>
      </c>
      <c r="J2615" s="940" t="s">
        <v>444</v>
      </c>
      <c r="K2615" s="940" t="s">
        <v>434</v>
      </c>
      <c r="L2615" s="940" t="s">
        <v>167</v>
      </c>
      <c r="M2615" s="961" t="s">
        <v>40</v>
      </c>
      <c r="N2615" s="679">
        <f t="shared" ca="1" si="443"/>
        <v>0</v>
      </c>
      <c r="O2615" s="679">
        <f t="shared" ca="1" si="451"/>
        <v>0</v>
      </c>
      <c r="P2615" s="679">
        <f t="shared" ca="1" si="451"/>
        <v>0</v>
      </c>
      <c r="Q2615" s="679">
        <f t="shared" ca="1" si="451"/>
        <v>0</v>
      </c>
      <c r="R2615" s="679">
        <f t="shared" ca="1" si="451"/>
        <v>0</v>
      </c>
      <c r="S2615" s="679">
        <f t="shared" ca="1" si="451"/>
        <v>0</v>
      </c>
      <c r="T2615" s="679">
        <f t="shared" ca="1" si="451"/>
        <v>0</v>
      </c>
      <c r="U2615" s="679">
        <f t="shared" ca="1" si="451"/>
        <v>0</v>
      </c>
      <c r="V2615" s="679">
        <f t="shared" ca="1" si="451"/>
        <v>0</v>
      </c>
      <c r="W2615" s="679">
        <f t="shared" ca="1" si="449"/>
        <v>0</v>
      </c>
      <c r="X2615" s="679">
        <f t="shared" ca="1" si="451"/>
        <v>0</v>
      </c>
      <c r="Y2615" s="679">
        <f t="shared" ca="1" si="451"/>
        <v>0</v>
      </c>
      <c r="Z2615" s="679">
        <f t="shared" ca="1" si="451"/>
        <v>0</v>
      </c>
      <c r="AA2615" t="str">
        <f t="shared" si="439"/>
        <v>ASR_Financial_Report_SHP21Final</v>
      </c>
      <c r="AB2615" s="960">
        <f t="shared" si="440"/>
        <v>44658</v>
      </c>
      <c r="AC2615" t="str">
        <f t="shared" si="441"/>
        <v>Unaudited</v>
      </c>
    </row>
    <row r="2616" spans="1:29" x14ac:dyDescent="0.25">
      <c r="A2616" t="s">
        <v>420</v>
      </c>
      <c r="B2616" t="s">
        <v>1366</v>
      </c>
      <c r="C2616" t="s">
        <v>1367</v>
      </c>
      <c r="D2616">
        <v>1900</v>
      </c>
      <c r="E2616" s="960">
        <v>1</v>
      </c>
      <c r="F2616" t="s">
        <v>438</v>
      </c>
      <c r="G2616" s="960">
        <v>91</v>
      </c>
      <c r="H2616" t="s">
        <v>386</v>
      </c>
      <c r="I2616" s="940" t="s">
        <v>488</v>
      </c>
      <c r="J2616" s="940" t="s">
        <v>444</v>
      </c>
      <c r="K2616" s="940" t="s">
        <v>434</v>
      </c>
      <c r="L2616" s="940" t="s">
        <v>168</v>
      </c>
      <c r="M2616" s="961" t="s">
        <v>329</v>
      </c>
      <c r="N2616" s="679">
        <f t="shared" ca="1" si="443"/>
        <v>0</v>
      </c>
      <c r="O2616" s="679">
        <f t="shared" ca="1" si="451"/>
        <v>0</v>
      </c>
      <c r="P2616" s="679">
        <f t="shared" ca="1" si="451"/>
        <v>0</v>
      </c>
      <c r="Q2616" s="679">
        <f t="shared" ca="1" si="451"/>
        <v>0</v>
      </c>
      <c r="R2616" s="679">
        <f t="shared" ca="1" si="451"/>
        <v>0</v>
      </c>
      <c r="S2616" s="679">
        <f t="shared" ca="1" si="451"/>
        <v>0</v>
      </c>
      <c r="T2616" s="679">
        <f t="shared" ca="1" si="451"/>
        <v>0</v>
      </c>
      <c r="U2616" s="679">
        <f t="shared" ca="1" si="451"/>
        <v>0</v>
      </c>
      <c r="V2616" s="679">
        <f t="shared" ca="1" si="451"/>
        <v>0</v>
      </c>
      <c r="W2616" s="679">
        <f t="shared" ca="1" si="449"/>
        <v>0</v>
      </c>
      <c r="X2616" s="679">
        <f t="shared" ca="1" si="451"/>
        <v>0</v>
      </c>
      <c r="Y2616" s="679">
        <f t="shared" ca="1" si="451"/>
        <v>0</v>
      </c>
      <c r="Z2616" s="679">
        <f t="shared" ca="1" si="451"/>
        <v>0</v>
      </c>
      <c r="AA2616" t="str">
        <f t="shared" si="439"/>
        <v>ASR_Financial_Report_SHP21Final</v>
      </c>
      <c r="AB2616" s="960">
        <f t="shared" si="440"/>
        <v>44658</v>
      </c>
      <c r="AC2616" t="str">
        <f t="shared" si="441"/>
        <v>Unaudited</v>
      </c>
    </row>
    <row r="2617" spans="1:29" x14ac:dyDescent="0.25">
      <c r="A2617" t="s">
        <v>420</v>
      </c>
      <c r="B2617" t="s">
        <v>1366</v>
      </c>
      <c r="C2617" t="s">
        <v>1367</v>
      </c>
      <c r="D2617">
        <v>1900</v>
      </c>
      <c r="E2617" s="960">
        <v>1</v>
      </c>
      <c r="F2617" t="s">
        <v>438</v>
      </c>
      <c r="G2617" s="960">
        <v>91</v>
      </c>
      <c r="H2617" t="s">
        <v>386</v>
      </c>
      <c r="I2617" s="940" t="s">
        <v>488</v>
      </c>
      <c r="J2617" s="940" t="s">
        <v>450</v>
      </c>
      <c r="K2617" s="940" t="s">
        <v>435</v>
      </c>
      <c r="L2617" s="940" t="s">
        <v>121</v>
      </c>
      <c r="M2617" s="961" t="s">
        <v>27</v>
      </c>
      <c r="N2617" s="679">
        <f t="shared" ca="1" si="443"/>
        <v>40654119.379392423</v>
      </c>
      <c r="O2617" s="679">
        <f t="shared" ca="1" si="451"/>
        <v>1516205.0488573846</v>
      </c>
      <c r="P2617" s="679">
        <f t="shared" ca="1" si="451"/>
        <v>39137914.330535039</v>
      </c>
      <c r="Q2617" s="679">
        <f t="shared" ca="1" si="451"/>
        <v>0</v>
      </c>
      <c r="R2617" s="679">
        <f t="shared" ca="1" si="451"/>
        <v>0</v>
      </c>
      <c r="S2617" s="679">
        <f t="shared" ca="1" si="451"/>
        <v>0</v>
      </c>
      <c r="T2617" s="679">
        <f t="shared" ca="1" si="451"/>
        <v>0</v>
      </c>
      <c r="U2617" s="679">
        <f t="shared" ca="1" si="451"/>
        <v>0</v>
      </c>
      <c r="V2617" s="679">
        <f t="shared" ca="1" si="451"/>
        <v>0</v>
      </c>
      <c r="W2617" s="679">
        <f t="shared" ca="1" si="449"/>
        <v>0</v>
      </c>
      <c r="X2617" s="679">
        <f t="shared" ca="1" si="451"/>
        <v>0</v>
      </c>
      <c r="Y2617" s="679">
        <f t="shared" ca="1" si="451"/>
        <v>0</v>
      </c>
      <c r="Z2617" s="679">
        <f t="shared" ca="1" si="451"/>
        <v>0</v>
      </c>
      <c r="AA2617" t="str">
        <f t="shared" si="439"/>
        <v>ASR_Financial_Report_SHP21Final</v>
      </c>
      <c r="AB2617" s="960">
        <f t="shared" si="440"/>
        <v>44658</v>
      </c>
      <c r="AC2617" t="str">
        <f t="shared" si="441"/>
        <v>Unaudited</v>
      </c>
    </row>
    <row r="2618" spans="1:29" x14ac:dyDescent="0.25">
      <c r="A2618" t="s">
        <v>420</v>
      </c>
      <c r="B2618" t="s">
        <v>1366</v>
      </c>
      <c r="C2618" t="s">
        <v>1367</v>
      </c>
      <c r="D2618">
        <v>1900</v>
      </c>
      <c r="E2618" s="960">
        <v>1</v>
      </c>
      <c r="F2618" t="s">
        <v>438</v>
      </c>
      <c r="G2618" s="960">
        <v>91</v>
      </c>
      <c r="H2618" t="s">
        <v>386</v>
      </c>
      <c r="I2618" s="940" t="s">
        <v>488</v>
      </c>
      <c r="J2618" s="940" t="s">
        <v>450</v>
      </c>
      <c r="K2618" s="940" t="s">
        <v>435</v>
      </c>
      <c r="L2618" s="956" t="s">
        <v>122</v>
      </c>
      <c r="M2618" s="961" t="s">
        <v>97</v>
      </c>
      <c r="N2618" s="679">
        <f t="shared" ca="1" si="443"/>
        <v>-34433821.879508331</v>
      </c>
      <c r="O2618" s="679">
        <f t="shared" ca="1" si="451"/>
        <v>149205.22272608094</v>
      </c>
      <c r="P2618" s="679">
        <f t="shared" ca="1" si="451"/>
        <v>-34583027.102234416</v>
      </c>
      <c r="Q2618" s="679">
        <f t="shared" ca="1" si="451"/>
        <v>0</v>
      </c>
      <c r="R2618" s="679">
        <f t="shared" ca="1" si="451"/>
        <v>0</v>
      </c>
      <c r="S2618" s="679">
        <f t="shared" ca="1" si="451"/>
        <v>0</v>
      </c>
      <c r="T2618" s="679">
        <f t="shared" ca="1" si="451"/>
        <v>0</v>
      </c>
      <c r="U2618" s="679">
        <f t="shared" ca="1" si="451"/>
        <v>0</v>
      </c>
      <c r="V2618" s="679">
        <f t="shared" ca="1" si="451"/>
        <v>0</v>
      </c>
      <c r="W2618" s="679">
        <f t="shared" ca="1" si="449"/>
        <v>0</v>
      </c>
      <c r="X2618" s="679">
        <f t="shared" ca="1" si="451"/>
        <v>0</v>
      </c>
      <c r="Y2618" s="679">
        <f t="shared" ca="1" si="451"/>
        <v>0</v>
      </c>
      <c r="Z2618" s="679">
        <f t="shared" ca="1" si="451"/>
        <v>0</v>
      </c>
      <c r="AA2618" t="str">
        <f t="shared" si="439"/>
        <v>ASR_Financial_Report_SHP21Final</v>
      </c>
      <c r="AB2618" s="960">
        <f t="shared" si="440"/>
        <v>44658</v>
      </c>
      <c r="AC2618" t="str">
        <f t="shared" si="441"/>
        <v>Unaudited</v>
      </c>
    </row>
    <row r="2619" spans="1:29" x14ac:dyDescent="0.25">
      <c r="A2619" t="s">
        <v>420</v>
      </c>
      <c r="B2619" t="s">
        <v>1366</v>
      </c>
      <c r="C2619" t="s">
        <v>1367</v>
      </c>
      <c r="D2619">
        <v>1900</v>
      </c>
      <c r="E2619" s="960">
        <v>1</v>
      </c>
      <c r="F2619" t="s">
        <v>438</v>
      </c>
      <c r="G2619" s="960">
        <v>91</v>
      </c>
      <c r="H2619" t="s">
        <v>386</v>
      </c>
      <c r="I2619" s="940" t="s">
        <v>488</v>
      </c>
      <c r="J2619" s="940" t="s">
        <v>450</v>
      </c>
      <c r="K2619" s="940" t="s">
        <v>435</v>
      </c>
      <c r="L2619" s="956" t="s">
        <v>123</v>
      </c>
      <c r="M2619" s="961" t="s">
        <v>98</v>
      </c>
      <c r="N2619" s="679">
        <f t="shared" ca="1" si="443"/>
        <v>1625953.7609423064</v>
      </c>
      <c r="O2619" s="679">
        <f t="shared" ca="1" si="451"/>
        <v>740510.88954074716</v>
      </c>
      <c r="P2619" s="679">
        <f t="shared" ca="1" si="451"/>
        <v>885442.8714015591</v>
      </c>
      <c r="Q2619" s="679">
        <f t="shared" ca="1" si="451"/>
        <v>0</v>
      </c>
      <c r="R2619" s="679">
        <f t="shared" ca="1" si="451"/>
        <v>0</v>
      </c>
      <c r="S2619" s="679">
        <f t="shared" ca="1" si="451"/>
        <v>0</v>
      </c>
      <c r="T2619" s="679">
        <f t="shared" ca="1" si="451"/>
        <v>0</v>
      </c>
      <c r="U2619" s="679">
        <f t="shared" ca="1" si="451"/>
        <v>0</v>
      </c>
      <c r="V2619" s="679">
        <f t="shared" ca="1" si="451"/>
        <v>0</v>
      </c>
      <c r="W2619" s="679">
        <f t="shared" ca="1" si="449"/>
        <v>0</v>
      </c>
      <c r="X2619" s="679">
        <f t="shared" ca="1" si="451"/>
        <v>0</v>
      </c>
      <c r="Y2619" s="679">
        <f t="shared" ca="1" si="451"/>
        <v>0</v>
      </c>
      <c r="Z2619" s="679">
        <f t="shared" ca="1" si="451"/>
        <v>0</v>
      </c>
      <c r="AA2619" t="str">
        <f t="shared" si="439"/>
        <v>ASR_Financial_Report_SHP21Final</v>
      </c>
      <c r="AB2619" s="960">
        <f t="shared" si="440"/>
        <v>44658</v>
      </c>
      <c r="AC2619" t="str">
        <f t="shared" si="441"/>
        <v>Unaudited</v>
      </c>
    </row>
    <row r="2620" spans="1:29" x14ac:dyDescent="0.25">
      <c r="A2620" t="s">
        <v>420</v>
      </c>
      <c r="B2620" t="s">
        <v>1366</v>
      </c>
      <c r="C2620" t="s">
        <v>1367</v>
      </c>
      <c r="D2620">
        <v>1900</v>
      </c>
      <c r="E2620" s="960">
        <v>1</v>
      </c>
      <c r="F2620" t="s">
        <v>438</v>
      </c>
      <c r="G2620" s="960">
        <v>91</v>
      </c>
      <c r="H2620" t="s">
        <v>386</v>
      </c>
      <c r="I2620" s="940" t="s">
        <v>488</v>
      </c>
      <c r="J2620" s="940" t="s">
        <v>450</v>
      </c>
      <c r="K2620" s="940" t="s">
        <v>435</v>
      </c>
      <c r="L2620" s="940" t="s">
        <v>124</v>
      </c>
      <c r="M2620" s="961" t="s">
        <v>99</v>
      </c>
      <c r="N2620" s="679">
        <f t="shared" ca="1" si="443"/>
        <v>103235.52883334167</v>
      </c>
      <c r="O2620" s="679">
        <f t="shared" ca="1" si="451"/>
        <v>61018.559068984185</v>
      </c>
      <c r="P2620" s="679">
        <f t="shared" ca="1" si="451"/>
        <v>42216.969764357476</v>
      </c>
      <c r="Q2620" s="679">
        <f t="shared" ca="1" si="451"/>
        <v>0</v>
      </c>
      <c r="R2620" s="679">
        <f t="shared" ca="1" si="451"/>
        <v>0</v>
      </c>
      <c r="S2620" s="679">
        <f t="shared" ca="1" si="451"/>
        <v>0</v>
      </c>
      <c r="T2620" s="679">
        <f t="shared" ca="1" si="451"/>
        <v>0</v>
      </c>
      <c r="U2620" s="679">
        <f t="shared" ca="1" si="451"/>
        <v>0</v>
      </c>
      <c r="V2620" s="679">
        <f t="shared" ca="1" si="451"/>
        <v>0</v>
      </c>
      <c r="W2620" s="679">
        <f t="shared" ca="1" si="449"/>
        <v>0</v>
      </c>
      <c r="X2620" s="679">
        <f t="shared" ca="1" si="451"/>
        <v>0</v>
      </c>
      <c r="Y2620" s="679">
        <f t="shared" ca="1" si="451"/>
        <v>0</v>
      </c>
      <c r="Z2620" s="679">
        <f t="shared" ca="1" si="451"/>
        <v>0</v>
      </c>
      <c r="AA2620" t="str">
        <f t="shared" si="439"/>
        <v>ASR_Financial_Report_SHP21Final</v>
      </c>
      <c r="AB2620" s="960">
        <f t="shared" si="440"/>
        <v>44658</v>
      </c>
      <c r="AC2620" t="str">
        <f t="shared" si="441"/>
        <v>Unaudited</v>
      </c>
    </row>
    <row r="2621" spans="1:29" x14ac:dyDescent="0.25">
      <c r="A2621" t="s">
        <v>420</v>
      </c>
      <c r="B2621" t="s">
        <v>1366</v>
      </c>
      <c r="C2621" t="s">
        <v>1367</v>
      </c>
      <c r="D2621">
        <v>1900</v>
      </c>
      <c r="E2621" s="960">
        <v>1</v>
      </c>
      <c r="F2621" t="s">
        <v>438</v>
      </c>
      <c r="G2621" s="960">
        <v>91</v>
      </c>
      <c r="H2621" t="s">
        <v>386</v>
      </c>
      <c r="I2621" s="961" t="s">
        <v>488</v>
      </c>
      <c r="J2621" s="961" t="s">
        <v>450</v>
      </c>
      <c r="K2621" s="961" t="s">
        <v>435</v>
      </c>
      <c r="L2621" s="940" t="s">
        <v>125</v>
      </c>
      <c r="M2621" s="961" t="s">
        <v>100</v>
      </c>
      <c r="N2621" s="679">
        <f t="shared" ca="1" si="443"/>
        <v>-2293.2146086487696</v>
      </c>
      <c r="O2621" s="679">
        <f t="shared" ca="1" si="451"/>
        <v>0</v>
      </c>
      <c r="P2621" s="679">
        <f t="shared" ca="1" si="451"/>
        <v>-2293.2146086487696</v>
      </c>
      <c r="Q2621" s="679">
        <f t="shared" ca="1" si="451"/>
        <v>0</v>
      </c>
      <c r="R2621" s="679">
        <f t="shared" ca="1" si="451"/>
        <v>0</v>
      </c>
      <c r="S2621" s="679">
        <f t="shared" ca="1" si="451"/>
        <v>0</v>
      </c>
      <c r="T2621" s="679">
        <f t="shared" ca="1" si="451"/>
        <v>0</v>
      </c>
      <c r="U2621" s="679">
        <f t="shared" ca="1" si="451"/>
        <v>0</v>
      </c>
      <c r="V2621" s="679">
        <f t="shared" ca="1" si="451"/>
        <v>0</v>
      </c>
      <c r="W2621" s="679">
        <f t="shared" ca="1" si="449"/>
        <v>0</v>
      </c>
      <c r="X2621" s="679">
        <f t="shared" ca="1" si="451"/>
        <v>0</v>
      </c>
      <c r="Y2621" s="679">
        <f t="shared" ca="1" si="451"/>
        <v>0</v>
      </c>
      <c r="Z2621" s="679">
        <f t="shared" ca="1" si="451"/>
        <v>0</v>
      </c>
      <c r="AA2621" t="str">
        <f t="shared" si="439"/>
        <v>ASR_Financial_Report_SHP21Final</v>
      </c>
      <c r="AB2621" s="960">
        <f t="shared" si="440"/>
        <v>44658</v>
      </c>
      <c r="AC2621" t="str">
        <f t="shared" si="441"/>
        <v>Unaudited</v>
      </c>
    </row>
    <row r="2622" spans="1:29" x14ac:dyDescent="0.25">
      <c r="A2622" t="s">
        <v>420</v>
      </c>
      <c r="B2622" t="s">
        <v>1366</v>
      </c>
      <c r="C2622" t="s">
        <v>1367</v>
      </c>
      <c r="D2622">
        <v>1900</v>
      </c>
      <c r="E2622" s="960">
        <v>1</v>
      </c>
      <c r="F2622" t="s">
        <v>438</v>
      </c>
      <c r="G2622" s="960">
        <v>91</v>
      </c>
      <c r="H2622" t="s">
        <v>386</v>
      </c>
      <c r="I2622" s="940" t="s">
        <v>488</v>
      </c>
      <c r="J2622" s="940" t="s">
        <v>450</v>
      </c>
      <c r="K2622" s="940" t="s">
        <v>435</v>
      </c>
      <c r="L2622" s="940" t="s">
        <v>126</v>
      </c>
      <c r="M2622" s="961" t="s">
        <v>28</v>
      </c>
      <c r="N2622" s="679">
        <f t="shared" ca="1" si="443"/>
        <v>59757.308418993496</v>
      </c>
      <c r="O2622" s="679">
        <f t="shared" ca="1" si="451"/>
        <v>59757.308418993496</v>
      </c>
      <c r="P2622" s="679">
        <f t="shared" ca="1" si="451"/>
        <v>0</v>
      </c>
      <c r="Q2622" s="679">
        <f t="shared" ca="1" si="451"/>
        <v>0</v>
      </c>
      <c r="R2622" s="679">
        <f t="shared" ca="1" si="451"/>
        <v>0</v>
      </c>
      <c r="S2622" s="679">
        <f t="shared" ca="1" si="451"/>
        <v>0</v>
      </c>
      <c r="T2622" s="679">
        <f t="shared" ca="1" si="451"/>
        <v>0</v>
      </c>
      <c r="U2622" s="679">
        <f t="shared" ca="1" si="451"/>
        <v>0</v>
      </c>
      <c r="V2622" s="679">
        <f t="shared" ca="1" si="451"/>
        <v>0</v>
      </c>
      <c r="W2622" s="679">
        <f t="shared" ca="1" si="449"/>
        <v>0</v>
      </c>
      <c r="X2622" s="679">
        <f t="shared" ca="1" si="451"/>
        <v>0</v>
      </c>
      <c r="Y2622" s="679">
        <f t="shared" ca="1" si="451"/>
        <v>0</v>
      </c>
      <c r="Z2622" s="679">
        <f t="shared" ca="1" si="451"/>
        <v>0</v>
      </c>
      <c r="AA2622" t="str">
        <f t="shared" si="439"/>
        <v>ASR_Financial_Report_SHP21Final</v>
      </c>
      <c r="AB2622" s="960">
        <f t="shared" si="440"/>
        <v>44658</v>
      </c>
      <c r="AC2622" t="str">
        <f t="shared" si="441"/>
        <v>Unaudited</v>
      </c>
    </row>
    <row r="2623" spans="1:29" x14ac:dyDescent="0.25">
      <c r="A2623" t="s">
        <v>420</v>
      </c>
      <c r="B2623" t="s">
        <v>1366</v>
      </c>
      <c r="C2623" t="s">
        <v>1367</v>
      </c>
      <c r="D2623">
        <v>1900</v>
      </c>
      <c r="E2623" s="960">
        <v>1</v>
      </c>
      <c r="F2623" t="s">
        <v>438</v>
      </c>
      <c r="G2623" s="960">
        <v>91</v>
      </c>
      <c r="H2623" t="s">
        <v>386</v>
      </c>
      <c r="I2623" s="940" t="s">
        <v>488</v>
      </c>
      <c r="J2623" s="940" t="s">
        <v>436</v>
      </c>
      <c r="K2623" s="940" t="s">
        <v>436</v>
      </c>
      <c r="L2623" s="940" t="s">
        <v>128</v>
      </c>
      <c r="M2623" s="961" t="s">
        <v>326</v>
      </c>
      <c r="N2623" s="679">
        <f t="shared" ca="1" si="443"/>
        <v>0</v>
      </c>
      <c r="O2623" s="679">
        <f t="shared" ca="1" si="451"/>
        <v>0</v>
      </c>
      <c r="P2623" s="679">
        <f t="shared" ca="1" si="451"/>
        <v>0</v>
      </c>
      <c r="Q2623" s="679">
        <f t="shared" ca="1" si="451"/>
        <v>0</v>
      </c>
      <c r="R2623" s="679">
        <f t="shared" ca="1" si="451"/>
        <v>0</v>
      </c>
      <c r="S2623" s="679">
        <f t="shared" ca="1" si="451"/>
        <v>0</v>
      </c>
      <c r="T2623" s="679">
        <f t="shared" ca="1" si="451"/>
        <v>0</v>
      </c>
      <c r="U2623" s="679">
        <f t="shared" ca="1" si="451"/>
        <v>0</v>
      </c>
      <c r="V2623" s="679">
        <f t="shared" ca="1" si="451"/>
        <v>0</v>
      </c>
      <c r="W2623" s="679">
        <f t="shared" ca="1" si="449"/>
        <v>0</v>
      </c>
      <c r="X2623" s="679">
        <f t="shared" ca="1" si="451"/>
        <v>0</v>
      </c>
      <c r="Y2623" s="679">
        <f t="shared" ca="1" si="451"/>
        <v>0</v>
      </c>
      <c r="Z2623" s="679">
        <f t="shared" ca="1" si="451"/>
        <v>0</v>
      </c>
      <c r="AA2623" t="str">
        <f t="shared" si="439"/>
        <v>ASR_Financial_Report_SHP21Final</v>
      </c>
      <c r="AB2623" s="960">
        <f t="shared" si="440"/>
        <v>44658</v>
      </c>
      <c r="AC2623" t="str">
        <f t="shared" si="441"/>
        <v>Unaudited</v>
      </c>
    </row>
    <row r="2624" spans="1:29" x14ac:dyDescent="0.25">
      <c r="A2624" t="s">
        <v>420</v>
      </c>
      <c r="B2624" t="s">
        <v>1366</v>
      </c>
      <c r="C2624" t="s">
        <v>1367</v>
      </c>
      <c r="D2624">
        <v>1900</v>
      </c>
      <c r="E2624" s="960">
        <v>1</v>
      </c>
      <c r="F2624" t="s">
        <v>438</v>
      </c>
      <c r="G2624" s="960">
        <v>91</v>
      </c>
      <c r="H2624" t="s">
        <v>386</v>
      </c>
      <c r="I2624" s="940" t="s">
        <v>488</v>
      </c>
      <c r="J2624" s="940" t="s">
        <v>436</v>
      </c>
      <c r="K2624" s="940" t="s">
        <v>436</v>
      </c>
      <c r="L2624" s="940" t="s">
        <v>129</v>
      </c>
      <c r="M2624" s="961" t="s">
        <v>325</v>
      </c>
      <c r="N2624" s="679">
        <f t="shared" ca="1" si="443"/>
        <v>0</v>
      </c>
      <c r="O2624" s="679">
        <f t="shared" ca="1" si="451"/>
        <v>0</v>
      </c>
      <c r="P2624" s="679">
        <f t="shared" ca="1" si="451"/>
        <v>0</v>
      </c>
      <c r="Q2624" s="679">
        <f t="shared" ca="1" si="451"/>
        <v>0</v>
      </c>
      <c r="R2624" s="679">
        <f t="shared" ca="1" si="451"/>
        <v>0</v>
      </c>
      <c r="S2624" s="679">
        <f t="shared" ca="1" si="451"/>
        <v>0</v>
      </c>
      <c r="T2624" s="679">
        <f t="shared" ca="1" si="451"/>
        <v>0</v>
      </c>
      <c r="U2624" s="679">
        <f t="shared" ca="1" si="451"/>
        <v>0</v>
      </c>
      <c r="V2624" s="679">
        <f t="shared" ca="1" si="451"/>
        <v>0</v>
      </c>
      <c r="W2624" s="679">
        <f t="shared" ca="1" si="449"/>
        <v>0</v>
      </c>
      <c r="X2624" s="679">
        <f t="shared" ca="1" si="451"/>
        <v>0</v>
      </c>
      <c r="Y2624" s="679">
        <f t="shared" ca="1" si="451"/>
        <v>0</v>
      </c>
      <c r="Z2624" s="679">
        <f t="shared" ca="1" si="451"/>
        <v>0</v>
      </c>
      <c r="AA2624" t="str">
        <f t="shared" si="439"/>
        <v>ASR_Financial_Report_SHP21Final</v>
      </c>
      <c r="AB2624" s="960">
        <f t="shared" si="440"/>
        <v>44658</v>
      </c>
      <c r="AC2624" t="str">
        <f t="shared" si="441"/>
        <v>Unaudited</v>
      </c>
    </row>
    <row r="2625" spans="1:29" ht="30" x14ac:dyDescent="0.25">
      <c r="A2625" t="s">
        <v>420</v>
      </c>
      <c r="B2625" t="s">
        <v>1366</v>
      </c>
      <c r="C2625" t="s">
        <v>1367</v>
      </c>
      <c r="D2625">
        <v>1900</v>
      </c>
      <c r="E2625" s="960">
        <v>1</v>
      </c>
      <c r="F2625" t="s">
        <v>438</v>
      </c>
      <c r="G2625" s="960">
        <v>91</v>
      </c>
      <c r="H2625" t="s">
        <v>386</v>
      </c>
      <c r="I2625" s="961" t="s">
        <v>488</v>
      </c>
      <c r="J2625" s="961" t="s">
        <v>436</v>
      </c>
      <c r="K2625" s="961" t="s">
        <v>436</v>
      </c>
      <c r="L2625" s="940" t="s">
        <v>130</v>
      </c>
      <c r="M2625" s="961" t="s">
        <v>179</v>
      </c>
      <c r="N2625" s="679">
        <f t="shared" ca="1" si="443"/>
        <v>0</v>
      </c>
      <c r="O2625" s="679">
        <f t="shared" ca="1" si="451"/>
        <v>0</v>
      </c>
      <c r="P2625" s="679">
        <f t="shared" ca="1" si="451"/>
        <v>0</v>
      </c>
      <c r="Q2625" s="679">
        <f t="shared" ca="1" si="451"/>
        <v>0</v>
      </c>
      <c r="R2625" s="679">
        <f t="shared" ca="1" si="451"/>
        <v>0</v>
      </c>
      <c r="S2625" s="679">
        <f t="shared" ca="1" si="451"/>
        <v>0</v>
      </c>
      <c r="T2625" s="679">
        <f t="shared" ca="1" si="451"/>
        <v>0</v>
      </c>
      <c r="U2625" s="679">
        <f t="shared" ca="1" si="451"/>
        <v>0</v>
      </c>
      <c r="V2625" s="679">
        <f t="shared" ca="1" si="451"/>
        <v>0</v>
      </c>
      <c r="W2625" s="679">
        <f t="shared" ca="1" si="449"/>
        <v>0</v>
      </c>
      <c r="X2625" s="679">
        <f t="shared" ca="1" si="451"/>
        <v>0</v>
      </c>
      <c r="Y2625" s="679">
        <f t="shared" ca="1" si="451"/>
        <v>0</v>
      </c>
      <c r="Z2625" s="679">
        <f t="shared" ca="1" si="451"/>
        <v>0</v>
      </c>
      <c r="AA2625" t="str">
        <f t="shared" si="439"/>
        <v>ASR_Financial_Report_SHP21Final</v>
      </c>
      <c r="AB2625" s="960">
        <f t="shared" si="440"/>
        <v>44658</v>
      </c>
      <c r="AC2625" t="str">
        <f t="shared" si="441"/>
        <v>Unaudited</v>
      </c>
    </row>
    <row r="2626" spans="1:29" x14ac:dyDescent="0.25">
      <c r="A2626" t="s">
        <v>420</v>
      </c>
      <c r="B2626" t="s">
        <v>1366</v>
      </c>
      <c r="C2626" t="s">
        <v>1367</v>
      </c>
      <c r="D2626">
        <v>1900</v>
      </c>
      <c r="E2626" s="960">
        <v>1</v>
      </c>
      <c r="F2626" t="s">
        <v>438</v>
      </c>
      <c r="G2626" s="960">
        <v>91</v>
      </c>
      <c r="H2626" t="s">
        <v>386</v>
      </c>
      <c r="I2626" s="961" t="s">
        <v>488</v>
      </c>
      <c r="J2626" s="961" t="s">
        <v>436</v>
      </c>
      <c r="K2626" s="961" t="s">
        <v>436</v>
      </c>
      <c r="L2626" s="940" t="s">
        <v>131</v>
      </c>
      <c r="M2626" s="961" t="s">
        <v>494</v>
      </c>
      <c r="N2626" s="679">
        <f t="shared" ca="1" si="443"/>
        <v>0</v>
      </c>
      <c r="O2626" s="679">
        <f t="shared" ca="1" si="451"/>
        <v>0</v>
      </c>
      <c r="P2626" s="679">
        <f t="shared" ca="1" si="451"/>
        <v>0</v>
      </c>
      <c r="Q2626" s="679">
        <f t="shared" ca="1" si="451"/>
        <v>0</v>
      </c>
      <c r="R2626" s="679">
        <f t="shared" ca="1" si="451"/>
        <v>0</v>
      </c>
      <c r="S2626" s="679">
        <f t="shared" ca="1" si="451"/>
        <v>0</v>
      </c>
      <c r="T2626" s="679">
        <f t="shared" ca="1" si="451"/>
        <v>0</v>
      </c>
      <c r="U2626" s="679">
        <f t="shared" ca="1" si="451"/>
        <v>0</v>
      </c>
      <c r="V2626" s="679">
        <f t="shared" ca="1" si="451"/>
        <v>0</v>
      </c>
      <c r="W2626" s="679">
        <f t="shared" ca="1" si="449"/>
        <v>0</v>
      </c>
      <c r="X2626" s="679">
        <f t="shared" ca="1" si="451"/>
        <v>0</v>
      </c>
      <c r="Y2626" s="679">
        <f t="shared" ca="1" si="451"/>
        <v>0</v>
      </c>
      <c r="Z2626" s="679">
        <f t="shared" ca="1" si="451"/>
        <v>0</v>
      </c>
      <c r="AA2626" t="str">
        <f t="shared" ref="AA2626:AA2689" si="452">file_name</f>
        <v>ASR_Financial_Report_SHP21Final</v>
      </c>
      <c r="AB2626" s="960">
        <f t="shared" ref="AB2626:AB2689" si="453">file_date</f>
        <v>44658</v>
      </c>
      <c r="AC2626" t="str">
        <f t="shared" ref="AC2626:AC2689" si="454">status</f>
        <v>Unaudited</v>
      </c>
    </row>
    <row r="2627" spans="1:29" x14ac:dyDescent="0.25">
      <c r="A2627" t="s">
        <v>420</v>
      </c>
      <c r="B2627" t="s">
        <v>1366</v>
      </c>
      <c r="C2627" t="s">
        <v>1367</v>
      </c>
      <c r="D2627">
        <v>1900</v>
      </c>
      <c r="E2627" s="960">
        <v>1</v>
      </c>
      <c r="F2627" t="s">
        <v>438</v>
      </c>
      <c r="G2627" s="960">
        <v>91</v>
      </c>
      <c r="H2627" t="s">
        <v>386</v>
      </c>
      <c r="I2627" s="961" t="s">
        <v>488</v>
      </c>
      <c r="J2627" s="961" t="s">
        <v>436</v>
      </c>
      <c r="K2627" s="961" t="s">
        <v>436</v>
      </c>
      <c r="L2627" s="940" t="s">
        <v>132</v>
      </c>
      <c r="M2627" s="961" t="s">
        <v>495</v>
      </c>
      <c r="N2627" s="679">
        <f t="shared" ca="1" si="443"/>
        <v>0</v>
      </c>
      <c r="O2627" s="679">
        <f t="shared" ca="1" si="451"/>
        <v>0</v>
      </c>
      <c r="P2627" s="679">
        <f t="shared" ca="1" si="451"/>
        <v>0</v>
      </c>
      <c r="Q2627" s="679">
        <f t="shared" ca="1" si="451"/>
        <v>0</v>
      </c>
      <c r="R2627" s="679">
        <f t="shared" ca="1" si="451"/>
        <v>0</v>
      </c>
      <c r="S2627" s="679">
        <f t="shared" ca="1" si="451"/>
        <v>0</v>
      </c>
      <c r="T2627" s="679">
        <f t="shared" ca="1" si="451"/>
        <v>0</v>
      </c>
      <c r="U2627" s="679">
        <f t="shared" ca="1" si="451"/>
        <v>0</v>
      </c>
      <c r="V2627" s="679">
        <f t="shared" ca="1" si="451"/>
        <v>0</v>
      </c>
      <c r="W2627" s="679">
        <f t="shared" ca="1" si="449"/>
        <v>0</v>
      </c>
      <c r="X2627" s="679">
        <f t="shared" ca="1" si="451"/>
        <v>0</v>
      </c>
      <c r="Y2627" s="679">
        <f t="shared" ca="1" si="451"/>
        <v>0</v>
      </c>
      <c r="Z2627" s="679">
        <f t="shared" ca="1" si="451"/>
        <v>0</v>
      </c>
      <c r="AA2627" t="str">
        <f t="shared" si="452"/>
        <v>ASR_Financial_Report_SHP21Final</v>
      </c>
      <c r="AB2627" s="960">
        <f t="shared" si="453"/>
        <v>44658</v>
      </c>
      <c r="AC2627" t="str">
        <f t="shared" si="454"/>
        <v>Unaudited</v>
      </c>
    </row>
    <row r="2628" spans="1:29" x14ac:dyDescent="0.25">
      <c r="A2628" t="s">
        <v>420</v>
      </c>
      <c r="B2628" t="s">
        <v>1366</v>
      </c>
      <c r="C2628" t="s">
        <v>1367</v>
      </c>
      <c r="D2628">
        <v>1900</v>
      </c>
      <c r="E2628" s="960">
        <v>1</v>
      </c>
      <c r="F2628" t="s">
        <v>438</v>
      </c>
      <c r="G2628" s="960">
        <v>91</v>
      </c>
      <c r="H2628" t="s">
        <v>386</v>
      </c>
      <c r="I2628" s="961" t="s">
        <v>488</v>
      </c>
      <c r="J2628" s="961" t="s">
        <v>436</v>
      </c>
      <c r="K2628" s="961" t="s">
        <v>436</v>
      </c>
      <c r="L2628" s="940" t="s">
        <v>133</v>
      </c>
      <c r="M2628" s="961" t="s">
        <v>496</v>
      </c>
      <c r="N2628" s="679">
        <f t="shared" ca="1" si="443"/>
        <v>0</v>
      </c>
      <c r="O2628" s="679">
        <f t="shared" ca="1" si="451"/>
        <v>0</v>
      </c>
      <c r="P2628" s="679">
        <f t="shared" ca="1" si="451"/>
        <v>0</v>
      </c>
      <c r="Q2628" s="679">
        <f t="shared" ca="1" si="451"/>
        <v>0</v>
      </c>
      <c r="R2628" s="679">
        <f t="shared" ca="1" si="451"/>
        <v>0</v>
      </c>
      <c r="S2628" s="679">
        <f t="shared" ca="1" si="451"/>
        <v>0</v>
      </c>
      <c r="T2628" s="679">
        <f t="shared" ca="1" si="451"/>
        <v>0</v>
      </c>
      <c r="U2628" s="679">
        <f t="shared" ca="1" si="451"/>
        <v>0</v>
      </c>
      <c r="V2628" s="679">
        <f t="shared" ca="1" si="451"/>
        <v>0</v>
      </c>
      <c r="W2628" s="679">
        <f t="shared" ca="1" si="449"/>
        <v>0</v>
      </c>
      <c r="X2628" s="679">
        <f t="shared" ca="1" si="451"/>
        <v>0</v>
      </c>
      <c r="Y2628" s="679">
        <f t="shared" ca="1" si="451"/>
        <v>0</v>
      </c>
      <c r="Z2628" s="679">
        <f t="shared" ca="1" si="451"/>
        <v>0</v>
      </c>
      <c r="AA2628" t="str">
        <f t="shared" si="452"/>
        <v>ASR_Financial_Report_SHP21Final</v>
      </c>
      <c r="AB2628" s="960">
        <f t="shared" si="453"/>
        <v>44658</v>
      </c>
      <c r="AC2628" t="str">
        <f t="shared" si="454"/>
        <v>Unaudited</v>
      </c>
    </row>
    <row r="2629" spans="1:29" ht="30" x14ac:dyDescent="0.25">
      <c r="A2629" t="s">
        <v>420</v>
      </c>
      <c r="B2629" t="s">
        <v>1366</v>
      </c>
      <c r="C2629" t="s">
        <v>1367</v>
      </c>
      <c r="D2629">
        <v>1900</v>
      </c>
      <c r="E2629" s="960">
        <v>1</v>
      </c>
      <c r="F2629" t="s">
        <v>438</v>
      </c>
      <c r="G2629" s="960">
        <v>91</v>
      </c>
      <c r="H2629" t="s">
        <v>386</v>
      </c>
      <c r="I2629" s="961" t="s">
        <v>489</v>
      </c>
      <c r="J2629" s="961" t="s">
        <v>26</v>
      </c>
      <c r="K2629" s="961" t="s">
        <v>26</v>
      </c>
      <c r="L2629" s="956" t="s">
        <v>269</v>
      </c>
      <c r="M2629" s="961" t="s">
        <v>26</v>
      </c>
      <c r="N2629" s="679">
        <f t="shared" ref="N2629:N2692" ca="1" si="455">IF(OR(AND($F2629="PY",N$1&lt;&gt;"Prior Year"),AND($F2629&lt;&gt;"PY",N$1="Prior Year")),0,INDEX(INDIRECT("'MMA Rev-Exp "&amp;$H2629&amp;"'!$A$1:$CA$200"),IF($J2629="Member Months",MATCH($J2629,INDIRECT("'MMA Rev-Exp "&amp;$H2629&amp;"'!$A$1:$A$200"),0),MATCH($L2629,INDIRECT("'MMA Rev-Exp "&amp;$H2629&amp;"'!$B$1:$B$200"),0)),IF($F2629="PY",MATCH("Prior Year Adjustments",INDIRECT("'MMA Rev-Exp "&amp;$H2629&amp;"'!$A$8:$CA$8"),0),MATCH(IF($F2629="Q1","JANUARY - MARCH (Q1)",IF($F2629="Q2","APRIL - JUNE (Q2)",IF($F2629="Q3","JULY - SEPTEMBER (Q3)",IF($F2629="Q4","OCTOBER - DECEMBER (Q4)",0)))),INDIRECT("'MMA Rev-Exp "&amp;$H2629&amp;"'!$A$7:$CA$7"),0)+MATCH(N$1,INDIRECT("'MMA Rev-Exp "&amp;$H2629&amp;"'!$D$8:$CA$8"),0)-1)))</f>
        <v>-248149.29997542105</v>
      </c>
      <c r="O2629" s="679">
        <f t="shared" ca="1" si="451"/>
        <v>0</v>
      </c>
      <c r="P2629" s="679">
        <f t="shared" ca="1" si="451"/>
        <v>0</v>
      </c>
      <c r="Q2629" s="679">
        <f t="shared" ca="1" si="451"/>
        <v>0</v>
      </c>
      <c r="R2629" s="679">
        <f t="shared" ca="1" si="451"/>
        <v>0</v>
      </c>
      <c r="S2629" s="679">
        <f t="shared" ca="1" si="451"/>
        <v>0</v>
      </c>
      <c r="T2629" s="679">
        <f t="shared" ca="1" si="451"/>
        <v>0</v>
      </c>
      <c r="U2629" s="679">
        <f t="shared" ca="1" si="451"/>
        <v>0</v>
      </c>
      <c r="V2629" s="679">
        <f t="shared" ca="1" si="451"/>
        <v>0</v>
      </c>
      <c r="W2629" s="679">
        <f t="shared" ca="1" si="449"/>
        <v>0</v>
      </c>
      <c r="X2629" s="679">
        <f t="shared" ca="1" si="451"/>
        <v>0</v>
      </c>
      <c r="Y2629" s="679">
        <f t="shared" ca="1" si="451"/>
        <v>0</v>
      </c>
      <c r="Z2629" s="679">
        <f t="shared" ca="1" si="451"/>
        <v>0</v>
      </c>
      <c r="AA2629" t="str">
        <f t="shared" si="452"/>
        <v>ASR_Financial_Report_SHP21Final</v>
      </c>
      <c r="AB2629" s="960">
        <f t="shared" si="453"/>
        <v>44658</v>
      </c>
      <c r="AC2629" t="str">
        <f t="shared" si="454"/>
        <v>Unaudited</v>
      </c>
    </row>
    <row r="2630" spans="1:29" x14ac:dyDescent="0.25">
      <c r="A2630" t="s">
        <v>420</v>
      </c>
      <c r="B2630" t="s">
        <v>1366</v>
      </c>
      <c r="C2630" t="s">
        <v>1367</v>
      </c>
      <c r="D2630">
        <v>1900</v>
      </c>
      <c r="E2630" s="960">
        <v>1</v>
      </c>
      <c r="F2630" t="s">
        <v>439</v>
      </c>
      <c r="G2630" s="960">
        <v>182</v>
      </c>
      <c r="H2630" t="s">
        <v>386</v>
      </c>
      <c r="I2630" s="961" t="s">
        <v>432</v>
      </c>
      <c r="J2630" s="961" t="s">
        <v>432</v>
      </c>
      <c r="K2630" s="961" t="s">
        <v>432</v>
      </c>
      <c r="L2630" s="940"/>
      <c r="M2630" s="961" t="s">
        <v>432</v>
      </c>
      <c r="N2630" s="679">
        <f t="shared" ca="1" si="455"/>
        <v>310410.61000000004</v>
      </c>
      <c r="O2630" s="679">
        <f t="shared" ca="1" si="451"/>
        <v>263616.95</v>
      </c>
      <c r="P2630" s="679">
        <f t="shared" ca="1" si="451"/>
        <v>10208.030000000001</v>
      </c>
      <c r="Q2630" s="679">
        <f t="shared" ca="1" si="451"/>
        <v>19570.400000000001</v>
      </c>
      <c r="R2630" s="679">
        <f t="shared" ca="1" si="451"/>
        <v>5868.93</v>
      </c>
      <c r="S2630" s="679">
        <f t="shared" ca="1" si="451"/>
        <v>6635.36</v>
      </c>
      <c r="T2630" s="679">
        <f t="shared" ref="O2630:Z2653" ca="1" si="456">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1176</v>
      </c>
      <c r="U2630" s="679">
        <f t="shared" ca="1" si="456"/>
        <v>95</v>
      </c>
      <c r="V2630" s="679">
        <f t="shared" ca="1" si="456"/>
        <v>543</v>
      </c>
      <c r="W2630" s="679">
        <f t="shared" ca="1" si="449"/>
        <v>72</v>
      </c>
      <c r="X2630" s="679">
        <f t="shared" ca="1" si="456"/>
        <v>2267.94</v>
      </c>
      <c r="Y2630" s="679">
        <f t="shared" ca="1" si="456"/>
        <v>357</v>
      </c>
      <c r="Z2630" s="679">
        <f t="shared" ca="1" si="456"/>
        <v>0</v>
      </c>
      <c r="AA2630" t="str">
        <f t="shared" si="452"/>
        <v>ASR_Financial_Report_SHP21Final</v>
      </c>
      <c r="AB2630" s="960">
        <f t="shared" si="453"/>
        <v>44658</v>
      </c>
      <c r="AC2630" t="str">
        <f t="shared" si="454"/>
        <v>Unaudited</v>
      </c>
    </row>
    <row r="2631" spans="1:29" x14ac:dyDescent="0.25">
      <c r="A2631" t="s">
        <v>420</v>
      </c>
      <c r="B2631" t="s">
        <v>1366</v>
      </c>
      <c r="C2631" t="s">
        <v>1367</v>
      </c>
      <c r="D2631">
        <v>1900</v>
      </c>
      <c r="E2631" s="960">
        <v>1</v>
      </c>
      <c r="F2631" t="s">
        <v>439</v>
      </c>
      <c r="G2631" s="960">
        <v>182</v>
      </c>
      <c r="H2631" t="s">
        <v>386</v>
      </c>
      <c r="I2631" s="940" t="s">
        <v>487</v>
      </c>
      <c r="J2631" s="940" t="s">
        <v>12</v>
      </c>
      <c r="K2631" s="940" t="s">
        <v>12</v>
      </c>
      <c r="L2631" s="940">
        <v>1.1000000000000001</v>
      </c>
      <c r="M2631" s="961" t="s">
        <v>12</v>
      </c>
      <c r="N2631" s="679">
        <f t="shared" ca="1" si="455"/>
        <v>85027917.469999999</v>
      </c>
      <c r="O2631" s="679">
        <f t="shared" ca="1" si="456"/>
        <v>47349938.990000002</v>
      </c>
      <c r="P2631" s="679">
        <f t="shared" ca="1" si="456"/>
        <v>5050305.74</v>
      </c>
      <c r="Q2631" s="679">
        <f t="shared" ca="1" si="456"/>
        <v>17699940.030000001</v>
      </c>
      <c r="R2631" s="679">
        <f t="shared" ca="1" si="456"/>
        <v>7555234.5599999996</v>
      </c>
      <c r="S2631" s="679">
        <f t="shared" ca="1" si="456"/>
        <v>1707292.32</v>
      </c>
      <c r="T2631" s="679">
        <f t="shared" ca="1" si="456"/>
        <v>452128.82</v>
      </c>
      <c r="U2631" s="679">
        <f t="shared" ca="1" si="456"/>
        <v>21486.54</v>
      </c>
      <c r="V2631" s="679">
        <f t="shared" ca="1" si="456"/>
        <v>1942536.92</v>
      </c>
      <c r="W2631" s="679">
        <f t="shared" ca="1" si="449"/>
        <v>2189441.52</v>
      </c>
      <c r="X2631" s="679">
        <f t="shared" ca="1" si="456"/>
        <v>277144</v>
      </c>
      <c r="Y2631" s="679">
        <f t="shared" ca="1" si="456"/>
        <v>782468.03</v>
      </c>
      <c r="Z2631" s="679">
        <f t="shared" ca="1" si="456"/>
        <v>0</v>
      </c>
      <c r="AA2631" t="str">
        <f t="shared" si="452"/>
        <v>ASR_Financial_Report_SHP21Final</v>
      </c>
      <c r="AB2631" s="960">
        <f t="shared" si="453"/>
        <v>44658</v>
      </c>
      <c r="AC2631" t="str">
        <f t="shared" si="454"/>
        <v>Unaudited</v>
      </c>
    </row>
    <row r="2632" spans="1:29" x14ac:dyDescent="0.25">
      <c r="A2632" t="s">
        <v>420</v>
      </c>
      <c r="B2632" t="s">
        <v>1366</v>
      </c>
      <c r="C2632" t="s">
        <v>1367</v>
      </c>
      <c r="D2632">
        <v>1900</v>
      </c>
      <c r="E2632" s="960">
        <v>1</v>
      </c>
      <c r="F2632" t="s">
        <v>439</v>
      </c>
      <c r="G2632" s="960">
        <v>182</v>
      </c>
      <c r="H2632" t="s">
        <v>386</v>
      </c>
      <c r="I2632" s="961" t="s">
        <v>487</v>
      </c>
      <c r="J2632" s="961" t="s">
        <v>12</v>
      </c>
      <c r="K2632" s="961" t="s">
        <v>1309</v>
      </c>
      <c r="L2632" s="940" t="s">
        <v>1300</v>
      </c>
      <c r="M2632" s="961" t="s">
        <v>1309</v>
      </c>
      <c r="N2632" s="679">
        <f t="shared" ca="1" si="455"/>
        <v>744701.06117153715</v>
      </c>
      <c r="O2632" s="679">
        <f t="shared" ca="1" si="456"/>
        <v>358447.59129080729</v>
      </c>
      <c r="P2632" s="679">
        <f t="shared" ca="1" si="456"/>
        <v>0</v>
      </c>
      <c r="Q2632" s="679">
        <f t="shared" ca="1" si="456"/>
        <v>343070.16042758338</v>
      </c>
      <c r="R2632" s="679">
        <f t="shared" ca="1" si="456"/>
        <v>0</v>
      </c>
      <c r="S2632" s="679">
        <f t="shared" ca="1" si="456"/>
        <v>0</v>
      </c>
      <c r="T2632" s="679">
        <f t="shared" ca="1" si="456"/>
        <v>0</v>
      </c>
      <c r="U2632" s="679">
        <f t="shared" ca="1" si="456"/>
        <v>0</v>
      </c>
      <c r="V2632" s="679">
        <f t="shared" ca="1" si="456"/>
        <v>0</v>
      </c>
      <c r="W2632" s="679">
        <f t="shared" ca="1" si="449"/>
        <v>0</v>
      </c>
      <c r="X2632" s="679">
        <f t="shared" ca="1" si="456"/>
        <v>0</v>
      </c>
      <c r="Y2632" s="679">
        <f t="shared" ca="1" si="456"/>
        <v>43183.30945314643</v>
      </c>
      <c r="Z2632" s="679">
        <f t="shared" ca="1" si="456"/>
        <v>0</v>
      </c>
      <c r="AA2632" t="str">
        <f t="shared" si="452"/>
        <v>ASR_Financial_Report_SHP21Final</v>
      </c>
      <c r="AB2632" s="960">
        <f t="shared" si="453"/>
        <v>44658</v>
      </c>
      <c r="AC2632" t="str">
        <f t="shared" si="454"/>
        <v>Unaudited</v>
      </c>
    </row>
    <row r="2633" spans="1:29" x14ac:dyDescent="0.25">
      <c r="A2633" t="s">
        <v>420</v>
      </c>
      <c r="B2633" t="s">
        <v>1366</v>
      </c>
      <c r="C2633" t="s">
        <v>1367</v>
      </c>
      <c r="D2633">
        <v>1900</v>
      </c>
      <c r="E2633" s="960">
        <v>1</v>
      </c>
      <c r="F2633" t="s">
        <v>439</v>
      </c>
      <c r="G2633" s="960">
        <v>182</v>
      </c>
      <c r="H2633" t="s">
        <v>386</v>
      </c>
      <c r="I2633" s="940" t="s">
        <v>487</v>
      </c>
      <c r="J2633" s="940" t="s">
        <v>490</v>
      </c>
      <c r="K2633" s="940" t="s">
        <v>491</v>
      </c>
      <c r="L2633" s="940" t="s">
        <v>63</v>
      </c>
      <c r="M2633" s="940" t="s">
        <v>343</v>
      </c>
      <c r="N2633" s="679">
        <f t="shared" ca="1" si="455"/>
        <v>0</v>
      </c>
      <c r="O2633" s="679">
        <f t="shared" ca="1" si="456"/>
        <v>0</v>
      </c>
      <c r="P2633" s="679">
        <f t="shared" ca="1" si="456"/>
        <v>0</v>
      </c>
      <c r="Q2633" s="679">
        <f t="shared" ca="1" si="456"/>
        <v>0</v>
      </c>
      <c r="R2633" s="679">
        <f t="shared" ca="1" si="456"/>
        <v>0</v>
      </c>
      <c r="S2633" s="679">
        <f t="shared" ca="1" si="456"/>
        <v>0</v>
      </c>
      <c r="T2633" s="679">
        <f t="shared" ca="1" si="456"/>
        <v>0</v>
      </c>
      <c r="U2633" s="679">
        <f t="shared" ca="1" si="456"/>
        <v>0</v>
      </c>
      <c r="V2633" s="679">
        <f t="shared" ca="1" si="456"/>
        <v>0</v>
      </c>
      <c r="W2633" s="679">
        <f t="shared" ca="1" si="449"/>
        <v>0</v>
      </c>
      <c r="X2633" s="679">
        <f t="shared" ca="1" si="456"/>
        <v>0</v>
      </c>
      <c r="Y2633" s="679">
        <f t="shared" ca="1" si="456"/>
        <v>0</v>
      </c>
      <c r="Z2633" s="679">
        <f t="shared" ca="1" si="456"/>
        <v>0</v>
      </c>
      <c r="AA2633" t="str">
        <f t="shared" si="452"/>
        <v>ASR_Financial_Report_SHP21Final</v>
      </c>
      <c r="AB2633" s="960">
        <f t="shared" si="453"/>
        <v>44658</v>
      </c>
      <c r="AC2633" t="str">
        <f t="shared" si="454"/>
        <v>Unaudited</v>
      </c>
    </row>
    <row r="2634" spans="1:29" x14ac:dyDescent="0.25">
      <c r="A2634" t="s">
        <v>420</v>
      </c>
      <c r="B2634" t="s">
        <v>1366</v>
      </c>
      <c r="C2634" t="s">
        <v>1367</v>
      </c>
      <c r="D2634">
        <v>1900</v>
      </c>
      <c r="E2634" s="960">
        <v>1</v>
      </c>
      <c r="F2634" t="s">
        <v>439</v>
      </c>
      <c r="G2634" s="960">
        <v>182</v>
      </c>
      <c r="H2634" t="s">
        <v>386</v>
      </c>
      <c r="I2634" s="940" t="s">
        <v>487</v>
      </c>
      <c r="J2634" s="940" t="s">
        <v>490</v>
      </c>
      <c r="K2634" s="940" t="s">
        <v>1000</v>
      </c>
      <c r="L2634" s="940" t="s">
        <v>896</v>
      </c>
      <c r="M2634" s="961" t="s">
        <v>897</v>
      </c>
      <c r="N2634" s="679">
        <f t="shared" ca="1" si="455"/>
        <v>2180003.8431129912</v>
      </c>
      <c r="O2634" s="679">
        <f t="shared" ca="1" si="456"/>
        <v>2168704.5231129914</v>
      </c>
      <c r="P2634" s="679">
        <f t="shared" ca="1" si="456"/>
        <v>0</v>
      </c>
      <c r="Q2634" s="679">
        <f t="shared" ca="1" si="456"/>
        <v>0</v>
      </c>
      <c r="R2634" s="679">
        <f t="shared" ca="1" si="456"/>
        <v>0</v>
      </c>
      <c r="S2634" s="679">
        <f t="shared" ca="1" si="456"/>
        <v>11299.32</v>
      </c>
      <c r="T2634" s="679">
        <f t="shared" ca="1" si="456"/>
        <v>0</v>
      </c>
      <c r="U2634" s="679">
        <f t="shared" ca="1" si="456"/>
        <v>0</v>
      </c>
      <c r="V2634" s="679">
        <f t="shared" ca="1" si="456"/>
        <v>0</v>
      </c>
      <c r="W2634" s="679">
        <f t="shared" ca="1" si="449"/>
        <v>0</v>
      </c>
      <c r="X2634" s="679">
        <f t="shared" ca="1" si="456"/>
        <v>0</v>
      </c>
      <c r="Y2634" s="679">
        <f t="shared" ca="1" si="456"/>
        <v>0</v>
      </c>
      <c r="Z2634" s="679">
        <f t="shared" ca="1" si="456"/>
        <v>0</v>
      </c>
      <c r="AA2634" t="str">
        <f t="shared" si="452"/>
        <v>ASR_Financial_Report_SHP21Final</v>
      </c>
      <c r="AB2634" s="960">
        <f t="shared" si="453"/>
        <v>44658</v>
      </c>
      <c r="AC2634" t="str">
        <f t="shared" si="454"/>
        <v>Unaudited</v>
      </c>
    </row>
    <row r="2635" spans="1:29" x14ac:dyDescent="0.25">
      <c r="A2635" t="s">
        <v>420</v>
      </c>
      <c r="B2635" t="s">
        <v>1366</v>
      </c>
      <c r="C2635" t="s">
        <v>1367</v>
      </c>
      <c r="D2635">
        <v>1900</v>
      </c>
      <c r="E2635" s="960">
        <v>1</v>
      </c>
      <c r="F2635" t="s">
        <v>439</v>
      </c>
      <c r="G2635" s="960">
        <v>182</v>
      </c>
      <c r="H2635" t="s">
        <v>386</v>
      </c>
      <c r="I2635" s="940" t="s">
        <v>487</v>
      </c>
      <c r="J2635" s="940" t="s">
        <v>13</v>
      </c>
      <c r="K2635" s="940" t="s">
        <v>492</v>
      </c>
      <c r="L2635" s="940" t="s">
        <v>94</v>
      </c>
      <c r="M2635" s="961" t="s">
        <v>146</v>
      </c>
      <c r="N2635" s="679">
        <f t="shared" ca="1" si="455"/>
        <v>0</v>
      </c>
      <c r="O2635" s="679">
        <f t="shared" ca="1" si="456"/>
        <v>0</v>
      </c>
      <c r="P2635" s="679">
        <f t="shared" ca="1" si="456"/>
        <v>0</v>
      </c>
      <c r="Q2635" s="679">
        <f t="shared" ca="1" si="456"/>
        <v>0</v>
      </c>
      <c r="R2635" s="679">
        <f t="shared" ca="1" si="456"/>
        <v>0</v>
      </c>
      <c r="S2635" s="679">
        <f t="shared" ca="1" si="456"/>
        <v>0</v>
      </c>
      <c r="T2635" s="679">
        <f t="shared" ca="1" si="456"/>
        <v>0</v>
      </c>
      <c r="U2635" s="679">
        <f t="shared" ca="1" si="456"/>
        <v>0</v>
      </c>
      <c r="V2635" s="679">
        <f t="shared" ca="1" si="456"/>
        <v>0</v>
      </c>
      <c r="W2635" s="679">
        <f t="shared" ca="1" si="449"/>
        <v>0</v>
      </c>
      <c r="X2635" s="679">
        <f t="shared" ca="1" si="456"/>
        <v>0</v>
      </c>
      <c r="Y2635" s="679">
        <f t="shared" ca="1" si="456"/>
        <v>0</v>
      </c>
      <c r="Z2635" s="679">
        <f t="shared" ca="1" si="456"/>
        <v>0</v>
      </c>
      <c r="AA2635" t="str">
        <f t="shared" si="452"/>
        <v>ASR_Financial_Report_SHP21Final</v>
      </c>
      <c r="AB2635" s="960">
        <f t="shared" si="453"/>
        <v>44658</v>
      </c>
      <c r="AC2635" t="str">
        <f t="shared" si="454"/>
        <v>Unaudited</v>
      </c>
    </row>
    <row r="2636" spans="1:29" x14ac:dyDescent="0.25">
      <c r="A2636" t="s">
        <v>420</v>
      </c>
      <c r="B2636" t="s">
        <v>1366</v>
      </c>
      <c r="C2636" t="s">
        <v>1367</v>
      </c>
      <c r="D2636">
        <v>1900</v>
      </c>
      <c r="E2636" s="960">
        <v>1</v>
      </c>
      <c r="F2636" t="s">
        <v>439</v>
      </c>
      <c r="G2636" s="960">
        <v>182</v>
      </c>
      <c r="H2636" t="s">
        <v>386</v>
      </c>
      <c r="I2636" s="940" t="s">
        <v>487</v>
      </c>
      <c r="J2636" s="940" t="s">
        <v>13</v>
      </c>
      <c r="K2636" s="940" t="s">
        <v>13</v>
      </c>
      <c r="L2636" s="940" t="s">
        <v>35</v>
      </c>
      <c r="M2636" s="961" t="s">
        <v>13</v>
      </c>
      <c r="N2636" s="679">
        <f t="shared" ca="1" si="455"/>
        <v>521058.03212631558</v>
      </c>
      <c r="O2636" s="679">
        <f t="shared" ca="1" si="456"/>
        <v>343038.18991827348</v>
      </c>
      <c r="P2636" s="679">
        <f t="shared" ca="1" si="456"/>
        <v>0</v>
      </c>
      <c r="Q2636" s="679">
        <f t="shared" ca="1" si="456"/>
        <v>48257.552208041969</v>
      </c>
      <c r="R2636" s="679">
        <f t="shared" ca="1" si="456"/>
        <v>0</v>
      </c>
      <c r="S2636" s="679">
        <f t="shared" ca="1" si="456"/>
        <v>0</v>
      </c>
      <c r="T2636" s="679">
        <f t="shared" ca="1" si="456"/>
        <v>0</v>
      </c>
      <c r="U2636" s="679">
        <f t="shared" ca="1" si="456"/>
        <v>0</v>
      </c>
      <c r="V2636" s="679">
        <f t="shared" ca="1" si="456"/>
        <v>0</v>
      </c>
      <c r="W2636" s="679">
        <f t="shared" ca="1" si="449"/>
        <v>0</v>
      </c>
      <c r="X2636" s="679">
        <f t="shared" ca="1" si="456"/>
        <v>129762.29000000014</v>
      </c>
      <c r="Y2636" s="679">
        <f t="shared" ca="1" si="456"/>
        <v>0</v>
      </c>
      <c r="Z2636" s="679">
        <f t="shared" ca="1" si="456"/>
        <v>0</v>
      </c>
      <c r="AA2636" t="str">
        <f t="shared" si="452"/>
        <v>ASR_Financial_Report_SHP21Final</v>
      </c>
      <c r="AB2636" s="960">
        <f t="shared" si="453"/>
        <v>44658</v>
      </c>
      <c r="AC2636" t="str">
        <f t="shared" si="454"/>
        <v>Unaudited</v>
      </c>
    </row>
    <row r="2637" spans="1:29" x14ac:dyDescent="0.25">
      <c r="A2637" t="s">
        <v>420</v>
      </c>
      <c r="B2637" t="s">
        <v>1366</v>
      </c>
      <c r="C2637" t="s">
        <v>1367</v>
      </c>
      <c r="D2637">
        <v>1900</v>
      </c>
      <c r="E2637" s="960">
        <v>1</v>
      </c>
      <c r="F2637" t="s">
        <v>439</v>
      </c>
      <c r="G2637" s="960">
        <v>182</v>
      </c>
      <c r="H2637" t="s">
        <v>386</v>
      </c>
      <c r="I2637" s="940" t="s">
        <v>488</v>
      </c>
      <c r="J2637" s="940" t="s">
        <v>444</v>
      </c>
      <c r="K2637" s="940" t="s">
        <v>0</v>
      </c>
      <c r="L2637" s="946">
        <v>2.1</v>
      </c>
      <c r="M2637" s="962" t="s">
        <v>147</v>
      </c>
      <c r="N2637" s="679">
        <f t="shared" ca="1" si="455"/>
        <v>10806304.110000001</v>
      </c>
      <c r="O2637" s="679">
        <f t="shared" ca="1" si="456"/>
        <v>5613039.9799999995</v>
      </c>
      <c r="P2637" s="679">
        <f t="shared" ca="1" si="456"/>
        <v>400287.77</v>
      </c>
      <c r="Q2637" s="679">
        <f t="shared" ca="1" si="456"/>
        <v>3080757.48</v>
      </c>
      <c r="R2637" s="679">
        <f t="shared" ca="1" si="456"/>
        <v>1038295.6599999999</v>
      </c>
      <c r="S2637" s="679">
        <f t="shared" ca="1" si="456"/>
        <v>30386.76</v>
      </c>
      <c r="T2637" s="679">
        <f t="shared" ca="1" si="456"/>
        <v>13191.62</v>
      </c>
      <c r="U2637" s="679">
        <f t="shared" ca="1" si="456"/>
        <v>0</v>
      </c>
      <c r="V2637" s="679">
        <f t="shared" ca="1" si="456"/>
        <v>238464.09</v>
      </c>
      <c r="W2637" s="679">
        <f t="shared" ca="1" si="449"/>
        <v>59097.46</v>
      </c>
      <c r="X2637" s="679">
        <f t="shared" ca="1" si="456"/>
        <v>11382.99</v>
      </c>
      <c r="Y2637" s="679">
        <f t="shared" ca="1" si="456"/>
        <v>321400.30000000005</v>
      </c>
      <c r="Z2637" s="679">
        <f t="shared" ca="1" si="456"/>
        <v>0</v>
      </c>
      <c r="AA2637" t="str">
        <f t="shared" si="452"/>
        <v>ASR_Financial_Report_SHP21Final</v>
      </c>
      <c r="AB2637" s="960">
        <f t="shared" si="453"/>
        <v>44658</v>
      </c>
      <c r="AC2637" t="str">
        <f t="shared" si="454"/>
        <v>Unaudited</v>
      </c>
    </row>
    <row r="2638" spans="1:29" ht="30" x14ac:dyDescent="0.25">
      <c r="A2638" t="s">
        <v>420</v>
      </c>
      <c r="B2638" t="s">
        <v>1366</v>
      </c>
      <c r="C2638" t="s">
        <v>1367</v>
      </c>
      <c r="D2638">
        <v>1900</v>
      </c>
      <c r="E2638" s="960">
        <v>1</v>
      </c>
      <c r="F2638" t="s">
        <v>439</v>
      </c>
      <c r="G2638" s="960">
        <v>182</v>
      </c>
      <c r="H2638" t="s">
        <v>386</v>
      </c>
      <c r="I2638" s="940" t="s">
        <v>488</v>
      </c>
      <c r="J2638" s="940" t="s">
        <v>444</v>
      </c>
      <c r="K2638" s="940" t="s">
        <v>0</v>
      </c>
      <c r="L2638" s="940">
        <v>2.2000000000000002</v>
      </c>
      <c r="M2638" s="961" t="s">
        <v>148</v>
      </c>
      <c r="N2638" s="679">
        <f t="shared" ca="1" si="455"/>
        <v>153729.52186588896</v>
      </c>
      <c r="O2638" s="679">
        <f t="shared" ca="1" si="456"/>
        <v>140046.8018989113</v>
      </c>
      <c r="P2638" s="679">
        <f t="shared" ca="1" si="456"/>
        <v>9987.2835802867394</v>
      </c>
      <c r="Q2638" s="679">
        <f t="shared" ca="1" si="456"/>
        <v>3898.490119794089</v>
      </c>
      <c r="R2638" s="679">
        <f t="shared" ca="1" si="456"/>
        <v>-977.73781934416706</v>
      </c>
      <c r="S2638" s="679">
        <f t="shared" ca="1" si="456"/>
        <v>-925.08839038717008</v>
      </c>
      <c r="T2638" s="679">
        <f t="shared" ca="1" si="456"/>
        <v>329.13433708799568</v>
      </c>
      <c r="U2638" s="679">
        <f t="shared" ca="1" si="456"/>
        <v>0</v>
      </c>
      <c r="V2638" s="679">
        <f t="shared" ca="1" si="456"/>
        <v>301.80999712748371</v>
      </c>
      <c r="W2638" s="679">
        <f t="shared" ca="1" si="449"/>
        <v>74.788874227364204</v>
      </c>
      <c r="X2638" s="679">
        <f t="shared" ca="1" si="456"/>
        <v>108.27081838692013</v>
      </c>
      <c r="Y2638" s="679">
        <f t="shared" ca="1" si="456"/>
        <v>885.76844979836528</v>
      </c>
      <c r="Z2638" s="679">
        <f t="shared" ca="1" si="456"/>
        <v>0</v>
      </c>
      <c r="AA2638" t="str">
        <f t="shared" si="452"/>
        <v>ASR_Financial_Report_SHP21Final</v>
      </c>
      <c r="AB2638" s="960">
        <f t="shared" si="453"/>
        <v>44658</v>
      </c>
      <c r="AC2638" t="str">
        <f t="shared" si="454"/>
        <v>Unaudited</v>
      </c>
    </row>
    <row r="2639" spans="1:29" x14ac:dyDescent="0.25">
      <c r="A2639" t="s">
        <v>420</v>
      </c>
      <c r="B2639" t="s">
        <v>1366</v>
      </c>
      <c r="C2639" t="s">
        <v>1367</v>
      </c>
      <c r="D2639">
        <v>1900</v>
      </c>
      <c r="E2639" s="960">
        <v>1</v>
      </c>
      <c r="F2639" t="s">
        <v>439</v>
      </c>
      <c r="G2639" s="960">
        <v>182</v>
      </c>
      <c r="H2639" t="s">
        <v>386</v>
      </c>
      <c r="I2639" s="940" t="s">
        <v>488</v>
      </c>
      <c r="J2639" s="940" t="s">
        <v>444</v>
      </c>
      <c r="K2639" s="940" t="s">
        <v>0</v>
      </c>
      <c r="L2639" s="940">
        <v>2.2999999999999998</v>
      </c>
      <c r="M2639" s="961" t="s">
        <v>149</v>
      </c>
      <c r="N2639" s="679">
        <f t="shared" ca="1" si="455"/>
        <v>3705454.1599999703</v>
      </c>
      <c r="O2639" s="679">
        <f t="shared" ca="1" si="456"/>
        <v>2744093.9699999699</v>
      </c>
      <c r="P2639" s="679">
        <f t="shared" ca="1" si="456"/>
        <v>278211.81</v>
      </c>
      <c r="Q2639" s="679">
        <f t="shared" ca="1" si="456"/>
        <v>361552.16</v>
      </c>
      <c r="R2639" s="679">
        <f t="shared" ca="1" si="456"/>
        <v>248952.49</v>
      </c>
      <c r="S2639" s="679">
        <f t="shared" ca="1" si="456"/>
        <v>6341.22</v>
      </c>
      <c r="T2639" s="679">
        <f t="shared" ca="1" si="456"/>
        <v>9212.31</v>
      </c>
      <c r="U2639" s="679">
        <f t="shared" ca="1" si="456"/>
        <v>0</v>
      </c>
      <c r="V2639" s="679">
        <f t="shared" ca="1" si="456"/>
        <v>34914.589999999997</v>
      </c>
      <c r="W2639" s="679">
        <f t="shared" ca="1" si="449"/>
        <v>4824.99</v>
      </c>
      <c r="X2639" s="679">
        <f t="shared" ca="1" si="456"/>
        <v>4936.96</v>
      </c>
      <c r="Y2639" s="679">
        <f t="shared" ca="1" si="456"/>
        <v>12413.66</v>
      </c>
      <c r="Z2639" s="679">
        <f t="shared" ca="1" si="456"/>
        <v>0</v>
      </c>
      <c r="AA2639" t="str">
        <f t="shared" si="452"/>
        <v>ASR_Financial_Report_SHP21Final</v>
      </c>
      <c r="AB2639" s="960">
        <f t="shared" si="453"/>
        <v>44658</v>
      </c>
      <c r="AC2639" t="str">
        <f t="shared" si="454"/>
        <v>Unaudited</v>
      </c>
    </row>
    <row r="2640" spans="1:29" x14ac:dyDescent="0.25">
      <c r="A2640" t="s">
        <v>420</v>
      </c>
      <c r="B2640" t="s">
        <v>1366</v>
      </c>
      <c r="C2640" t="s">
        <v>1367</v>
      </c>
      <c r="D2640">
        <v>1900</v>
      </c>
      <c r="E2640" s="960">
        <v>1</v>
      </c>
      <c r="F2640" t="s">
        <v>439</v>
      </c>
      <c r="G2640" s="960">
        <v>182</v>
      </c>
      <c r="H2640" t="s">
        <v>386</v>
      </c>
      <c r="I2640" s="940" t="s">
        <v>488</v>
      </c>
      <c r="J2640" s="940" t="s">
        <v>444</v>
      </c>
      <c r="K2640" s="940" t="s">
        <v>0</v>
      </c>
      <c r="L2640" s="940">
        <v>2.4</v>
      </c>
      <c r="M2640" s="961" t="s">
        <v>150</v>
      </c>
      <c r="N2640" s="679">
        <f t="shared" ca="1" si="455"/>
        <v>3689123.4400000195</v>
      </c>
      <c r="O2640" s="679">
        <f t="shared" ca="1" si="456"/>
        <v>2071718.0700000199</v>
      </c>
      <c r="P2640" s="679">
        <f t="shared" ca="1" si="456"/>
        <v>170600.59</v>
      </c>
      <c r="Q2640" s="679">
        <f t="shared" ca="1" si="456"/>
        <v>1107324.7499999998</v>
      </c>
      <c r="R2640" s="679">
        <f t="shared" ca="1" si="456"/>
        <v>228399.87999999998</v>
      </c>
      <c r="S2640" s="679">
        <f t="shared" ca="1" si="456"/>
        <v>25399.059999999998</v>
      </c>
      <c r="T2640" s="679">
        <f t="shared" ca="1" si="456"/>
        <v>11162.6</v>
      </c>
      <c r="U2640" s="679">
        <f t="shared" ca="1" si="456"/>
        <v>62.260000000000005</v>
      </c>
      <c r="V2640" s="679">
        <f t="shared" ca="1" si="456"/>
        <v>7979.05</v>
      </c>
      <c r="W2640" s="679">
        <f t="shared" ca="1" si="449"/>
        <v>20039.189999999999</v>
      </c>
      <c r="X2640" s="679">
        <f t="shared" ca="1" si="456"/>
        <v>7821.35</v>
      </c>
      <c r="Y2640" s="679">
        <f t="shared" ca="1" si="456"/>
        <v>38616.639999999999</v>
      </c>
      <c r="Z2640" s="679">
        <f t="shared" ca="1" si="456"/>
        <v>0</v>
      </c>
      <c r="AA2640" t="str">
        <f t="shared" si="452"/>
        <v>ASR_Financial_Report_SHP21Final</v>
      </c>
      <c r="AB2640" s="960">
        <f t="shared" si="453"/>
        <v>44658</v>
      </c>
      <c r="AC2640" t="str">
        <f t="shared" si="454"/>
        <v>Unaudited</v>
      </c>
    </row>
    <row r="2641" spans="1:29" ht="30" x14ac:dyDescent="0.25">
      <c r="A2641" t="s">
        <v>420</v>
      </c>
      <c r="B2641" t="s">
        <v>1366</v>
      </c>
      <c r="C2641" t="s">
        <v>1367</v>
      </c>
      <c r="D2641">
        <v>1900</v>
      </c>
      <c r="E2641" s="960">
        <v>1</v>
      </c>
      <c r="F2641" t="s">
        <v>439</v>
      </c>
      <c r="G2641" s="960">
        <v>182</v>
      </c>
      <c r="H2641" t="s">
        <v>386</v>
      </c>
      <c r="I2641" s="940" t="s">
        <v>488</v>
      </c>
      <c r="J2641" s="940" t="s">
        <v>444</v>
      </c>
      <c r="K2641" s="940" t="s">
        <v>0</v>
      </c>
      <c r="L2641" s="940">
        <v>2.5</v>
      </c>
      <c r="M2641" s="961" t="s">
        <v>151</v>
      </c>
      <c r="N2641" s="679">
        <f t="shared" ca="1" si="455"/>
        <v>132541.08406789001</v>
      </c>
      <c r="O2641" s="679">
        <f t="shared" ca="1" si="456"/>
        <v>120155.75822573608</v>
      </c>
      <c r="P2641" s="679">
        <f t="shared" ca="1" si="456"/>
        <v>11197.985672030618</v>
      </c>
      <c r="Q2641" s="679">
        <f t="shared" ca="1" si="456"/>
        <v>1793.7402084763553</v>
      </c>
      <c r="R2641" s="679">
        <f t="shared" ca="1" si="456"/>
        <v>-475.30859539456065</v>
      </c>
      <c r="S2641" s="679">
        <f t="shared" ca="1" si="456"/>
        <v>-980.99113552988342</v>
      </c>
      <c r="T2641" s="679">
        <f t="shared" ca="1" si="456"/>
        <v>508.35928385426337</v>
      </c>
      <c r="U2641" s="679">
        <f t="shared" ca="1" si="456"/>
        <v>-2.1154375116269386</v>
      </c>
      <c r="V2641" s="679">
        <f t="shared" ca="1" si="456"/>
        <v>50.850685198831904</v>
      </c>
      <c r="W2641" s="679">
        <f t="shared" ca="1" si="449"/>
        <v>30.517479697859748</v>
      </c>
      <c r="X2641" s="679">
        <f t="shared" ca="1" si="456"/>
        <v>121.35235688813107</v>
      </c>
      <c r="Y2641" s="679">
        <f t="shared" ca="1" si="456"/>
        <v>140.93532444398716</v>
      </c>
      <c r="Z2641" s="679">
        <f t="shared" ca="1" si="456"/>
        <v>0</v>
      </c>
      <c r="AA2641" t="str">
        <f t="shared" si="452"/>
        <v>ASR_Financial_Report_SHP21Final</v>
      </c>
      <c r="AB2641" s="960">
        <f t="shared" si="453"/>
        <v>44658</v>
      </c>
      <c r="AC2641" t="str">
        <f t="shared" si="454"/>
        <v>Unaudited</v>
      </c>
    </row>
    <row r="2642" spans="1:29" x14ac:dyDescent="0.25">
      <c r="A2642" t="s">
        <v>420</v>
      </c>
      <c r="B2642" t="s">
        <v>1366</v>
      </c>
      <c r="C2642" t="s">
        <v>1367</v>
      </c>
      <c r="D2642">
        <v>1900</v>
      </c>
      <c r="E2642" s="960">
        <v>1</v>
      </c>
      <c r="F2642" t="s">
        <v>439</v>
      </c>
      <c r="G2642" s="960">
        <v>182</v>
      </c>
      <c r="H2642" t="s">
        <v>386</v>
      </c>
      <c r="I2642" s="940" t="s">
        <v>488</v>
      </c>
      <c r="J2642" s="940" t="s">
        <v>444</v>
      </c>
      <c r="K2642" s="940" t="s">
        <v>0</v>
      </c>
      <c r="L2642" s="940" t="s">
        <v>96</v>
      </c>
      <c r="M2642" s="961" t="s">
        <v>7</v>
      </c>
      <c r="N2642" s="679">
        <f t="shared" ca="1" si="455"/>
        <v>0</v>
      </c>
      <c r="O2642" s="679">
        <f t="shared" ca="1" si="456"/>
        <v>0</v>
      </c>
      <c r="P2642" s="679">
        <f t="shared" ca="1" si="456"/>
        <v>0</v>
      </c>
      <c r="Q2642" s="679">
        <f t="shared" ca="1" si="456"/>
        <v>0</v>
      </c>
      <c r="R2642" s="679">
        <f t="shared" ca="1" si="456"/>
        <v>0</v>
      </c>
      <c r="S2642" s="679">
        <f t="shared" ca="1" si="456"/>
        <v>0</v>
      </c>
      <c r="T2642" s="679">
        <f t="shared" ca="1" si="456"/>
        <v>0</v>
      </c>
      <c r="U2642" s="679">
        <f t="shared" ca="1" si="456"/>
        <v>0</v>
      </c>
      <c r="V2642" s="679">
        <f t="shared" ca="1" si="456"/>
        <v>0</v>
      </c>
      <c r="W2642" s="679">
        <f t="shared" ca="1" si="449"/>
        <v>0</v>
      </c>
      <c r="X2642" s="679">
        <f t="shared" ca="1" si="456"/>
        <v>0</v>
      </c>
      <c r="Y2642" s="679">
        <f t="shared" ca="1" si="456"/>
        <v>0</v>
      </c>
      <c r="Z2642" s="679">
        <f t="shared" ca="1" si="456"/>
        <v>0</v>
      </c>
      <c r="AA2642" t="str">
        <f t="shared" si="452"/>
        <v>ASR_Financial_Report_SHP21Final</v>
      </c>
      <c r="AB2642" s="960">
        <f t="shared" si="453"/>
        <v>44658</v>
      </c>
      <c r="AC2642" t="str">
        <f t="shared" si="454"/>
        <v>Unaudited</v>
      </c>
    </row>
    <row r="2643" spans="1:29" x14ac:dyDescent="0.25">
      <c r="A2643" t="s">
        <v>420</v>
      </c>
      <c r="B2643" t="s">
        <v>1366</v>
      </c>
      <c r="C2643" t="s">
        <v>1367</v>
      </c>
      <c r="D2643">
        <v>1900</v>
      </c>
      <c r="E2643" s="960">
        <v>1</v>
      </c>
      <c r="F2643" t="s">
        <v>439</v>
      </c>
      <c r="G2643" s="960">
        <v>182</v>
      </c>
      <c r="H2643" t="s">
        <v>386</v>
      </c>
      <c r="I2643" s="940" t="s">
        <v>488</v>
      </c>
      <c r="J2643" s="940" t="s">
        <v>444</v>
      </c>
      <c r="K2643" s="940" t="s">
        <v>0</v>
      </c>
      <c r="L2643" s="940" t="s">
        <v>152</v>
      </c>
      <c r="M2643" s="961" t="s">
        <v>451</v>
      </c>
      <c r="N2643" s="679">
        <f t="shared" ca="1" si="455"/>
        <v>0</v>
      </c>
      <c r="O2643" s="679">
        <f t="shared" ca="1" si="456"/>
        <v>0</v>
      </c>
      <c r="P2643" s="679">
        <f t="shared" ca="1" si="456"/>
        <v>0</v>
      </c>
      <c r="Q2643" s="679">
        <f t="shared" ca="1" si="456"/>
        <v>0</v>
      </c>
      <c r="R2643" s="679">
        <f t="shared" ca="1" si="456"/>
        <v>0</v>
      </c>
      <c r="S2643" s="679">
        <f t="shared" ca="1" si="456"/>
        <v>0</v>
      </c>
      <c r="T2643" s="679">
        <f t="shared" ca="1" si="456"/>
        <v>0</v>
      </c>
      <c r="U2643" s="679">
        <f t="shared" ca="1" si="456"/>
        <v>0</v>
      </c>
      <c r="V2643" s="679">
        <f t="shared" ca="1" si="456"/>
        <v>0</v>
      </c>
      <c r="W2643" s="679">
        <f t="shared" ca="1" si="449"/>
        <v>0</v>
      </c>
      <c r="X2643" s="679">
        <f t="shared" ca="1" si="456"/>
        <v>0</v>
      </c>
      <c r="Y2643" s="679">
        <f t="shared" ca="1" si="456"/>
        <v>0</v>
      </c>
      <c r="Z2643" s="679">
        <f t="shared" ca="1" si="456"/>
        <v>0</v>
      </c>
      <c r="AA2643" t="str">
        <f t="shared" si="452"/>
        <v>ASR_Financial_Report_SHP21Final</v>
      </c>
      <c r="AB2643" s="960">
        <f t="shared" si="453"/>
        <v>44658</v>
      </c>
      <c r="AC2643" t="str">
        <f t="shared" si="454"/>
        <v>Unaudited</v>
      </c>
    </row>
    <row r="2644" spans="1:29" x14ac:dyDescent="0.25">
      <c r="A2644" t="s">
        <v>420</v>
      </c>
      <c r="B2644" t="s">
        <v>1366</v>
      </c>
      <c r="C2644" t="s">
        <v>1367</v>
      </c>
      <c r="D2644">
        <v>1900</v>
      </c>
      <c r="E2644" s="960">
        <v>1</v>
      </c>
      <c r="F2644" t="s">
        <v>439</v>
      </c>
      <c r="G2644" s="960">
        <v>182</v>
      </c>
      <c r="H2644" t="s">
        <v>386</v>
      </c>
      <c r="I2644" s="940" t="s">
        <v>488</v>
      </c>
      <c r="J2644" s="940" t="s">
        <v>444</v>
      </c>
      <c r="K2644" s="940" t="s">
        <v>0</v>
      </c>
      <c r="L2644" s="940" t="s">
        <v>898</v>
      </c>
      <c r="M2644" s="961" t="s">
        <v>24</v>
      </c>
      <c r="N2644" s="679">
        <f t="shared" ca="1" si="455"/>
        <v>0</v>
      </c>
      <c r="O2644" s="679">
        <f t="shared" ca="1" si="456"/>
        <v>0</v>
      </c>
      <c r="P2644" s="679">
        <f t="shared" ca="1" si="456"/>
        <v>0</v>
      </c>
      <c r="Q2644" s="679">
        <f t="shared" ca="1" si="456"/>
        <v>0</v>
      </c>
      <c r="R2644" s="679">
        <f t="shared" ca="1" si="456"/>
        <v>0</v>
      </c>
      <c r="S2644" s="679">
        <f t="shared" ca="1" si="456"/>
        <v>0</v>
      </c>
      <c r="T2644" s="679">
        <f t="shared" ca="1" si="456"/>
        <v>0</v>
      </c>
      <c r="U2644" s="679">
        <f t="shared" ca="1" si="456"/>
        <v>0</v>
      </c>
      <c r="V2644" s="679">
        <f t="shared" ca="1" si="456"/>
        <v>0</v>
      </c>
      <c r="W2644" s="679">
        <f t="shared" ca="1" si="449"/>
        <v>0</v>
      </c>
      <c r="X2644" s="679">
        <f t="shared" ca="1" si="456"/>
        <v>0</v>
      </c>
      <c r="Y2644" s="679">
        <f t="shared" ca="1" si="456"/>
        <v>0</v>
      </c>
      <c r="Z2644" s="679">
        <f t="shared" ca="1" si="456"/>
        <v>0</v>
      </c>
      <c r="AA2644" t="str">
        <f t="shared" si="452"/>
        <v>ASR_Financial_Report_SHP21Final</v>
      </c>
      <c r="AB2644" s="960">
        <f t="shared" si="453"/>
        <v>44658</v>
      </c>
      <c r="AC2644" t="str">
        <f t="shared" si="454"/>
        <v>Unaudited</v>
      </c>
    </row>
    <row r="2645" spans="1:29" x14ac:dyDescent="0.25">
      <c r="A2645" t="s">
        <v>420</v>
      </c>
      <c r="B2645" t="s">
        <v>1366</v>
      </c>
      <c r="C2645" t="s">
        <v>1367</v>
      </c>
      <c r="D2645">
        <v>1900</v>
      </c>
      <c r="E2645" s="960">
        <v>1</v>
      </c>
      <c r="F2645" t="s">
        <v>439</v>
      </c>
      <c r="G2645" s="960">
        <v>182</v>
      </c>
      <c r="H2645" t="s">
        <v>386</v>
      </c>
      <c r="I2645" s="940" t="s">
        <v>488</v>
      </c>
      <c r="J2645" s="940" t="s">
        <v>444</v>
      </c>
      <c r="K2645" s="940" t="s">
        <v>53</v>
      </c>
      <c r="L2645" s="940">
        <v>3.1</v>
      </c>
      <c r="M2645" s="961" t="s">
        <v>33</v>
      </c>
      <c r="N2645" s="679">
        <f t="shared" ca="1" si="455"/>
        <v>17259412.610000111</v>
      </c>
      <c r="O2645" s="679">
        <f t="shared" ca="1" si="456"/>
        <v>11605031.5300001</v>
      </c>
      <c r="P2645" s="679">
        <f t="shared" ca="1" si="456"/>
        <v>812292.60000000091</v>
      </c>
      <c r="Q2645" s="679">
        <f t="shared" ca="1" si="456"/>
        <v>3246382.5600000103</v>
      </c>
      <c r="R2645" s="679">
        <f t="shared" ca="1" si="456"/>
        <v>1041811.33</v>
      </c>
      <c r="S2645" s="679">
        <f t="shared" ca="1" si="456"/>
        <v>128405.07</v>
      </c>
      <c r="T2645" s="679">
        <f t="shared" ca="1" si="456"/>
        <v>56834.26</v>
      </c>
      <c r="U2645" s="679">
        <f t="shared" ca="1" si="456"/>
        <v>2212.09</v>
      </c>
      <c r="V2645" s="679">
        <f t="shared" ca="1" si="456"/>
        <v>139170.10999999999</v>
      </c>
      <c r="W2645" s="679">
        <f t="shared" ca="1" si="449"/>
        <v>58156.979999999996</v>
      </c>
      <c r="X2645" s="679">
        <f t="shared" ca="1" si="456"/>
        <v>44973.49</v>
      </c>
      <c r="Y2645" s="679">
        <f t="shared" ca="1" si="456"/>
        <v>124142.59</v>
      </c>
      <c r="Z2645" s="679">
        <f t="shared" ca="1" si="456"/>
        <v>0</v>
      </c>
      <c r="AA2645" t="str">
        <f t="shared" si="452"/>
        <v>ASR_Financial_Report_SHP21Final</v>
      </c>
      <c r="AB2645" s="960">
        <f t="shared" si="453"/>
        <v>44658</v>
      </c>
      <c r="AC2645" t="str">
        <f t="shared" si="454"/>
        <v>Unaudited</v>
      </c>
    </row>
    <row r="2646" spans="1:29" x14ac:dyDescent="0.25">
      <c r="A2646" t="s">
        <v>420</v>
      </c>
      <c r="B2646" t="s">
        <v>1366</v>
      </c>
      <c r="C2646" t="s">
        <v>1367</v>
      </c>
      <c r="D2646">
        <v>1900</v>
      </c>
      <c r="E2646" s="960">
        <v>1</v>
      </c>
      <c r="F2646" t="s">
        <v>439</v>
      </c>
      <c r="G2646" s="960">
        <v>182</v>
      </c>
      <c r="H2646" t="s">
        <v>386</v>
      </c>
      <c r="I2646" s="940" t="s">
        <v>488</v>
      </c>
      <c r="J2646" s="940" t="s">
        <v>444</v>
      </c>
      <c r="K2646" s="940" t="s">
        <v>53</v>
      </c>
      <c r="L2646" s="940">
        <v>3.2</v>
      </c>
      <c r="M2646" s="961" t="s">
        <v>34</v>
      </c>
      <c r="N2646" s="679">
        <f t="shared" ca="1" si="455"/>
        <v>94082.370000000024</v>
      </c>
      <c r="O2646" s="679">
        <f t="shared" ca="1" si="456"/>
        <v>70829.240000000005</v>
      </c>
      <c r="P2646" s="679">
        <f t="shared" ca="1" si="456"/>
        <v>5997.44</v>
      </c>
      <c r="Q2646" s="679">
        <f t="shared" ca="1" si="456"/>
        <v>15536.43</v>
      </c>
      <c r="R2646" s="679">
        <f t="shared" ca="1" si="456"/>
        <v>147.15</v>
      </c>
      <c r="S2646" s="679">
        <f t="shared" ca="1" si="456"/>
        <v>423.82</v>
      </c>
      <c r="T2646" s="679">
        <f t="shared" ca="1" si="456"/>
        <v>437.11</v>
      </c>
      <c r="U2646" s="679">
        <f t="shared" ca="1" si="456"/>
        <v>228.96</v>
      </c>
      <c r="V2646" s="679">
        <f t="shared" ca="1" si="456"/>
        <v>0</v>
      </c>
      <c r="W2646" s="679">
        <f t="shared" ca="1" si="449"/>
        <v>482.22</v>
      </c>
      <c r="X2646" s="679">
        <f t="shared" ca="1" si="456"/>
        <v>0</v>
      </c>
      <c r="Y2646" s="679">
        <f t="shared" ca="1" si="456"/>
        <v>0</v>
      </c>
      <c r="Z2646" s="679">
        <f t="shared" ca="1" si="456"/>
        <v>0</v>
      </c>
      <c r="AA2646" t="str">
        <f t="shared" si="452"/>
        <v>ASR_Financial_Report_SHP21Final</v>
      </c>
      <c r="AB2646" s="960">
        <f t="shared" si="453"/>
        <v>44658</v>
      </c>
      <c r="AC2646" t="str">
        <f t="shared" si="454"/>
        <v>Unaudited</v>
      </c>
    </row>
    <row r="2647" spans="1:29" x14ac:dyDescent="0.25">
      <c r="A2647" t="s">
        <v>420</v>
      </c>
      <c r="B2647" t="s">
        <v>1366</v>
      </c>
      <c r="C2647" t="s">
        <v>1367</v>
      </c>
      <c r="D2647">
        <v>1900</v>
      </c>
      <c r="E2647" s="960">
        <v>1</v>
      </c>
      <c r="F2647" t="s">
        <v>439</v>
      </c>
      <c r="G2647" s="960">
        <v>182</v>
      </c>
      <c r="H2647" t="s">
        <v>386</v>
      </c>
      <c r="I2647" s="940" t="s">
        <v>488</v>
      </c>
      <c r="J2647" s="940" t="s">
        <v>444</v>
      </c>
      <c r="K2647" s="940" t="s">
        <v>53</v>
      </c>
      <c r="L2647" s="948">
        <v>3.3</v>
      </c>
      <c r="M2647" s="963" t="s">
        <v>54</v>
      </c>
      <c r="N2647" s="679">
        <f t="shared" ca="1" si="455"/>
        <v>187165.26999999996</v>
      </c>
      <c r="O2647" s="679">
        <f t="shared" ca="1" si="456"/>
        <v>168396.13</v>
      </c>
      <c r="P2647" s="679">
        <f t="shared" ca="1" si="456"/>
        <v>6331.4</v>
      </c>
      <c r="Q2647" s="679">
        <f t="shared" ca="1" si="456"/>
        <v>6848.08</v>
      </c>
      <c r="R2647" s="679">
        <f t="shared" ca="1" si="456"/>
        <v>3331.71</v>
      </c>
      <c r="S2647" s="679">
        <f t="shared" ca="1" si="456"/>
        <v>22.900000000000006</v>
      </c>
      <c r="T2647" s="679">
        <f t="shared" ca="1" si="456"/>
        <v>1104.74</v>
      </c>
      <c r="U2647" s="679">
        <f t="shared" ca="1" si="456"/>
        <v>0</v>
      </c>
      <c r="V2647" s="679">
        <f t="shared" ca="1" si="456"/>
        <v>1052.55</v>
      </c>
      <c r="W2647" s="679">
        <f t="shared" ca="1" si="449"/>
        <v>77.760000000000005</v>
      </c>
      <c r="X2647" s="679">
        <f t="shared" ca="1" si="456"/>
        <v>0</v>
      </c>
      <c r="Y2647" s="679">
        <f t="shared" ca="1" si="456"/>
        <v>0</v>
      </c>
      <c r="Z2647" s="679">
        <f t="shared" ca="1" si="456"/>
        <v>0</v>
      </c>
      <c r="AA2647" t="str">
        <f t="shared" si="452"/>
        <v>ASR_Financial_Report_SHP21Final</v>
      </c>
      <c r="AB2647" s="960">
        <f t="shared" si="453"/>
        <v>44658</v>
      </c>
      <c r="AC2647" t="str">
        <f t="shared" si="454"/>
        <v>Unaudited</v>
      </c>
    </row>
    <row r="2648" spans="1:29" x14ac:dyDescent="0.25">
      <c r="A2648" t="s">
        <v>420</v>
      </c>
      <c r="B2648" t="s">
        <v>1366</v>
      </c>
      <c r="C2648" t="s">
        <v>1367</v>
      </c>
      <c r="D2648">
        <v>1900</v>
      </c>
      <c r="E2648" s="960">
        <v>1</v>
      </c>
      <c r="F2648" t="s">
        <v>439</v>
      </c>
      <c r="G2648" s="960">
        <v>182</v>
      </c>
      <c r="H2648" t="s">
        <v>386</v>
      </c>
      <c r="I2648" s="940" t="s">
        <v>488</v>
      </c>
      <c r="J2648" s="940" t="s">
        <v>444</v>
      </c>
      <c r="K2648" s="940" t="s">
        <v>53</v>
      </c>
      <c r="L2648" s="950" t="s">
        <v>44</v>
      </c>
      <c r="M2648" s="964" t="s">
        <v>153</v>
      </c>
      <c r="N2648" s="679">
        <f t="shared" ca="1" si="455"/>
        <v>0</v>
      </c>
      <c r="O2648" s="679">
        <f t="shared" ca="1" si="456"/>
        <v>0</v>
      </c>
      <c r="P2648" s="679">
        <f t="shared" ca="1" si="456"/>
        <v>0</v>
      </c>
      <c r="Q2648" s="679">
        <f t="shared" ca="1" si="456"/>
        <v>0</v>
      </c>
      <c r="R2648" s="679">
        <f t="shared" ca="1" si="456"/>
        <v>0</v>
      </c>
      <c r="S2648" s="679">
        <f t="shared" ca="1" si="456"/>
        <v>0</v>
      </c>
      <c r="T2648" s="679">
        <f t="shared" ca="1" si="456"/>
        <v>0</v>
      </c>
      <c r="U2648" s="679">
        <f t="shared" ca="1" si="456"/>
        <v>0</v>
      </c>
      <c r="V2648" s="679">
        <f t="shared" ca="1" si="456"/>
        <v>0</v>
      </c>
      <c r="W2648" s="679">
        <f t="shared" ca="1" si="449"/>
        <v>0</v>
      </c>
      <c r="X2648" s="679">
        <f t="shared" ca="1" si="456"/>
        <v>0</v>
      </c>
      <c r="Y2648" s="679">
        <f t="shared" ca="1" si="456"/>
        <v>0</v>
      </c>
      <c r="Z2648" s="679">
        <f t="shared" ca="1" si="456"/>
        <v>0</v>
      </c>
      <c r="AA2648" t="str">
        <f t="shared" si="452"/>
        <v>ASR_Financial_Report_SHP21Final</v>
      </c>
      <c r="AB2648" s="960">
        <f t="shared" si="453"/>
        <v>44658</v>
      </c>
      <c r="AC2648" t="str">
        <f t="shared" si="454"/>
        <v>Unaudited</v>
      </c>
    </row>
    <row r="2649" spans="1:29" x14ac:dyDescent="0.25">
      <c r="A2649" t="s">
        <v>420</v>
      </c>
      <c r="B2649" t="s">
        <v>1366</v>
      </c>
      <c r="C2649" t="s">
        <v>1367</v>
      </c>
      <c r="D2649">
        <v>1900</v>
      </c>
      <c r="E2649" s="960">
        <v>1</v>
      </c>
      <c r="F2649" t="s">
        <v>439</v>
      </c>
      <c r="G2649" s="960">
        <v>182</v>
      </c>
      <c r="H2649" t="s">
        <v>386</v>
      </c>
      <c r="I2649" s="961" t="s">
        <v>488</v>
      </c>
      <c r="J2649" s="961" t="s">
        <v>444</v>
      </c>
      <c r="K2649" s="961" t="s">
        <v>53</v>
      </c>
      <c r="L2649" s="940" t="s">
        <v>41</v>
      </c>
      <c r="M2649" s="961" t="s">
        <v>52</v>
      </c>
      <c r="N2649" s="679">
        <f t="shared" ca="1" si="455"/>
        <v>5366021.6399704488</v>
      </c>
      <c r="O2649" s="679">
        <f t="shared" ca="1" si="456"/>
        <v>4551947.4499705397</v>
      </c>
      <c r="P2649" s="679">
        <f t="shared" ca="1" si="456"/>
        <v>193820.26999989501</v>
      </c>
      <c r="Q2649" s="679">
        <f t="shared" ca="1" si="456"/>
        <v>402666.53000003501</v>
      </c>
      <c r="R2649" s="679">
        <f t="shared" ca="1" si="456"/>
        <v>134633.03999997099</v>
      </c>
      <c r="S2649" s="679">
        <f t="shared" ca="1" si="456"/>
        <v>52464.2600000077</v>
      </c>
      <c r="T2649" s="679">
        <f t="shared" ca="1" si="456"/>
        <v>5975.4299999999903</v>
      </c>
      <c r="U2649" s="679">
        <f t="shared" ca="1" si="456"/>
        <v>598.94000000000005</v>
      </c>
      <c r="V2649" s="679">
        <f t="shared" ca="1" si="456"/>
        <v>11691.18</v>
      </c>
      <c r="W2649" s="679">
        <f t="shared" ca="1" si="449"/>
        <v>753.2</v>
      </c>
      <c r="X2649" s="679">
        <f t="shared" ca="1" si="456"/>
        <v>5068.1899999999196</v>
      </c>
      <c r="Y2649" s="679">
        <f t="shared" ca="1" si="456"/>
        <v>6403.1499999999696</v>
      </c>
      <c r="Z2649" s="679">
        <f t="shared" ca="1" si="456"/>
        <v>0</v>
      </c>
      <c r="AA2649" t="str">
        <f t="shared" si="452"/>
        <v>ASR_Financial_Report_SHP21Final</v>
      </c>
      <c r="AB2649" s="960">
        <f t="shared" si="453"/>
        <v>44658</v>
      </c>
      <c r="AC2649" t="str">
        <f t="shared" si="454"/>
        <v>Unaudited</v>
      </c>
    </row>
    <row r="2650" spans="1:29" x14ac:dyDescent="0.25">
      <c r="A2650" t="s">
        <v>420</v>
      </c>
      <c r="B2650" t="s">
        <v>1366</v>
      </c>
      <c r="C2650" t="s">
        <v>1367</v>
      </c>
      <c r="D2650">
        <v>1900</v>
      </c>
      <c r="E2650" s="960">
        <v>1</v>
      </c>
      <c r="F2650" t="s">
        <v>439</v>
      </c>
      <c r="G2650" s="960">
        <v>182</v>
      </c>
      <c r="H2650" t="s">
        <v>386</v>
      </c>
      <c r="I2650" s="940" t="s">
        <v>488</v>
      </c>
      <c r="J2650" s="940" t="s">
        <v>444</v>
      </c>
      <c r="K2650" s="940" t="s">
        <v>53</v>
      </c>
      <c r="L2650" s="940" t="s">
        <v>42</v>
      </c>
      <c r="M2650" s="965" t="s">
        <v>154</v>
      </c>
      <c r="N2650" s="679">
        <f t="shared" ca="1" si="455"/>
        <v>317728.06183934503</v>
      </c>
      <c r="O2650" s="679">
        <f t="shared" ca="1" si="456"/>
        <v>295517.27862699627</v>
      </c>
      <c r="P2650" s="679">
        <f t="shared" ca="1" si="456"/>
        <v>20574.518596119971</v>
      </c>
      <c r="Q2650" s="679">
        <f t="shared" ca="1" si="456"/>
        <v>4136.3548950464228</v>
      </c>
      <c r="R2650" s="679">
        <f t="shared" ca="1" si="456"/>
        <v>-983.93754441191277</v>
      </c>
      <c r="S2650" s="679">
        <f t="shared" ca="1" si="456"/>
        <v>-3920.4054142048135</v>
      </c>
      <c r="T2650" s="679">
        <f t="shared" ca="1" si="456"/>
        <v>1456.4990703663373</v>
      </c>
      <c r="U2650" s="679">
        <f t="shared" ca="1" si="456"/>
        <v>-74.257009021274499</v>
      </c>
      <c r="V2650" s="679">
        <f t="shared" ca="1" si="456"/>
        <v>177.658121907268</v>
      </c>
      <c r="W2650" s="679">
        <f t="shared" ca="1" si="449"/>
        <v>74.448369073178469</v>
      </c>
      <c r="X2650" s="679">
        <f t="shared" ca="1" si="456"/>
        <v>427.77131210832653</v>
      </c>
      <c r="Y2650" s="679">
        <f t="shared" ca="1" si="456"/>
        <v>342.13281536530633</v>
      </c>
      <c r="Z2650" s="679">
        <f t="shared" ca="1" si="456"/>
        <v>0</v>
      </c>
      <c r="AA2650" t="str">
        <f t="shared" si="452"/>
        <v>ASR_Financial_Report_SHP21Final</v>
      </c>
      <c r="AB2650" s="960">
        <f t="shared" si="453"/>
        <v>44658</v>
      </c>
      <c r="AC2650" t="str">
        <f t="shared" si="454"/>
        <v>Unaudited</v>
      </c>
    </row>
    <row r="2651" spans="1:29" x14ac:dyDescent="0.25">
      <c r="A2651" t="s">
        <v>420</v>
      </c>
      <c r="B2651" t="s">
        <v>1366</v>
      </c>
      <c r="C2651" t="s">
        <v>1367</v>
      </c>
      <c r="D2651">
        <v>1900</v>
      </c>
      <c r="E2651" s="960">
        <v>1</v>
      </c>
      <c r="F2651" t="s">
        <v>439</v>
      </c>
      <c r="G2651" s="960">
        <v>182</v>
      </c>
      <c r="H2651" t="s">
        <v>386</v>
      </c>
      <c r="I2651" s="940" t="s">
        <v>488</v>
      </c>
      <c r="J2651" s="940" t="s">
        <v>444</v>
      </c>
      <c r="K2651" s="940" t="s">
        <v>53</v>
      </c>
      <c r="L2651" s="940" t="s">
        <v>43</v>
      </c>
      <c r="M2651" s="965" t="s">
        <v>462</v>
      </c>
      <c r="N2651" s="679">
        <f t="shared" ca="1" si="455"/>
        <v>0</v>
      </c>
      <c r="O2651" s="679">
        <f t="shared" ca="1" si="456"/>
        <v>0</v>
      </c>
      <c r="P2651" s="679">
        <f t="shared" ca="1" si="456"/>
        <v>0</v>
      </c>
      <c r="Q2651" s="679">
        <f t="shared" ca="1" si="456"/>
        <v>0</v>
      </c>
      <c r="R2651" s="679">
        <f t="shared" ca="1" si="456"/>
        <v>0</v>
      </c>
      <c r="S2651" s="679">
        <f t="shared" ca="1" si="456"/>
        <v>0</v>
      </c>
      <c r="T2651" s="679">
        <f t="shared" ca="1" si="456"/>
        <v>0</v>
      </c>
      <c r="U2651" s="679">
        <f t="shared" ca="1" si="456"/>
        <v>0</v>
      </c>
      <c r="V2651" s="679">
        <f t="shared" ca="1" si="456"/>
        <v>0</v>
      </c>
      <c r="W2651" s="679">
        <f t="shared" ca="1" si="449"/>
        <v>0</v>
      </c>
      <c r="X2651" s="679">
        <f t="shared" ca="1" si="456"/>
        <v>0</v>
      </c>
      <c r="Y2651" s="679">
        <f t="shared" ca="1" si="456"/>
        <v>0</v>
      </c>
      <c r="Z2651" s="679">
        <f t="shared" ca="1" si="456"/>
        <v>0</v>
      </c>
      <c r="AA2651" t="str">
        <f t="shared" si="452"/>
        <v>ASR_Financial_Report_SHP21Final</v>
      </c>
      <c r="AB2651" s="960">
        <f t="shared" si="453"/>
        <v>44658</v>
      </c>
      <c r="AC2651" t="str">
        <f t="shared" si="454"/>
        <v>Unaudited</v>
      </c>
    </row>
    <row r="2652" spans="1:29" x14ac:dyDescent="0.25">
      <c r="A2652" t="s">
        <v>420</v>
      </c>
      <c r="B2652" t="s">
        <v>1366</v>
      </c>
      <c r="C2652" t="s">
        <v>1367</v>
      </c>
      <c r="D2652">
        <v>1900</v>
      </c>
      <c r="E2652" s="960">
        <v>1</v>
      </c>
      <c r="F2652" t="s">
        <v>439</v>
      </c>
      <c r="G2652" s="960">
        <v>182</v>
      </c>
      <c r="H2652" t="s">
        <v>386</v>
      </c>
      <c r="I2652" s="940" t="s">
        <v>488</v>
      </c>
      <c r="J2652" s="940" t="s">
        <v>444</v>
      </c>
      <c r="K2652" s="940" t="s">
        <v>901</v>
      </c>
      <c r="L2652" s="940" t="s">
        <v>902</v>
      </c>
      <c r="M2652" s="965" t="s">
        <v>901</v>
      </c>
      <c r="N2652" s="679">
        <f t="shared" ca="1" si="455"/>
        <v>1438876.6099999999</v>
      </c>
      <c r="O2652" s="679">
        <f t="shared" ca="1" si="456"/>
        <v>1344446.03</v>
      </c>
      <c r="P2652" s="679">
        <f t="shared" ca="1" si="456"/>
        <v>79755.67</v>
      </c>
      <c r="Q2652" s="679">
        <f t="shared" ca="1" si="456"/>
        <v>4658.72</v>
      </c>
      <c r="R2652" s="679">
        <f t="shared" ca="1" si="456"/>
        <v>3756.64</v>
      </c>
      <c r="S2652" s="679">
        <f t="shared" ca="1" si="456"/>
        <v>0</v>
      </c>
      <c r="T2652" s="679">
        <f t="shared" ca="1" si="456"/>
        <v>0</v>
      </c>
      <c r="U2652" s="679">
        <f t="shared" ca="1" si="456"/>
        <v>0</v>
      </c>
      <c r="V2652" s="679">
        <f t="shared" ca="1" si="456"/>
        <v>6259.55</v>
      </c>
      <c r="W2652" s="679">
        <f t="shared" ca="1" si="449"/>
        <v>0</v>
      </c>
      <c r="X2652" s="679">
        <f t="shared" ca="1" si="456"/>
        <v>0</v>
      </c>
      <c r="Y2652" s="679">
        <f t="shared" ca="1" si="456"/>
        <v>0</v>
      </c>
      <c r="Z2652" s="679">
        <f t="shared" ca="1" si="456"/>
        <v>0</v>
      </c>
      <c r="AA2652" t="str">
        <f t="shared" si="452"/>
        <v>ASR_Financial_Report_SHP21Final</v>
      </c>
      <c r="AB2652" s="960">
        <f t="shared" si="453"/>
        <v>44658</v>
      </c>
      <c r="AC2652" t="str">
        <f t="shared" si="454"/>
        <v>Unaudited</v>
      </c>
    </row>
    <row r="2653" spans="1:29" x14ac:dyDescent="0.25">
      <c r="A2653" t="s">
        <v>420</v>
      </c>
      <c r="B2653" t="s">
        <v>1366</v>
      </c>
      <c r="C2653" t="s">
        <v>1367</v>
      </c>
      <c r="D2653">
        <v>1900</v>
      </c>
      <c r="E2653" s="960">
        <v>1</v>
      </c>
      <c r="F2653" t="s">
        <v>439</v>
      </c>
      <c r="G2653" s="960">
        <v>182</v>
      </c>
      <c r="H2653" t="s">
        <v>386</v>
      </c>
      <c r="I2653" s="940" t="s">
        <v>488</v>
      </c>
      <c r="J2653" s="940" t="s">
        <v>444</v>
      </c>
      <c r="K2653" s="940" t="s">
        <v>901</v>
      </c>
      <c r="L2653" s="940" t="s">
        <v>903</v>
      </c>
      <c r="M2653" s="965" t="s">
        <v>906</v>
      </c>
      <c r="N2653" s="679">
        <f t="shared" ca="1" si="455"/>
        <v>35544.402083884481</v>
      </c>
      <c r="O2653" s="679">
        <f t="shared" ca="1" si="456"/>
        <v>33544.276808658658</v>
      </c>
      <c r="P2653" s="679">
        <f t="shared" ca="1" si="456"/>
        <v>1989.924632036016</v>
      </c>
      <c r="Q2653" s="679">
        <f t="shared" ca="1" si="456"/>
        <v>5.8850782152958097</v>
      </c>
      <c r="R2653" s="679">
        <f t="shared" ca="1" si="456"/>
        <v>-3.5762002712874623</v>
      </c>
      <c r="S2653" s="679">
        <f t="shared" ca="1" si="456"/>
        <v>0</v>
      </c>
      <c r="T2653" s="679">
        <f t="shared" ca="1" si="456"/>
        <v>0</v>
      </c>
      <c r="U2653" s="679">
        <f t="shared" ca="1" si="456"/>
        <v>0</v>
      </c>
      <c r="V2653" s="679">
        <f t="shared" ref="V2653:V2670" ca="1" si="457">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7.8917652457988732</v>
      </c>
      <c r="W2653" s="679">
        <f t="shared" ca="1" si="449"/>
        <v>0</v>
      </c>
      <c r="X2653" s="679">
        <f t="shared" ref="X2653:Z2670" ca="1" si="458">IF(OR(AND($F2653="PY",X$1&lt;&gt;"Prior Year"),AND($F2653&lt;&gt;"PY",X$1="Prior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"&amp;$H2653&amp;"'!$A$7:$CA$7"),0)+MATCH(X$1,INDIRECT("'MMA Rev-Exp "&amp;$H2653&amp;"'!$D$8:$CA$8"),0)-1)))</f>
        <v>0</v>
      </c>
      <c r="Y2653" s="679">
        <f t="shared" ca="1" si="458"/>
        <v>0</v>
      </c>
      <c r="Z2653" s="679">
        <f t="shared" ca="1" si="458"/>
        <v>0</v>
      </c>
      <c r="AA2653" t="str">
        <f t="shared" si="452"/>
        <v>ASR_Financial_Report_SHP21Final</v>
      </c>
      <c r="AB2653" s="960">
        <f t="shared" si="453"/>
        <v>44658</v>
      </c>
      <c r="AC2653" t="str">
        <f t="shared" si="454"/>
        <v>Unaudited</v>
      </c>
    </row>
    <row r="2654" spans="1:29" x14ac:dyDescent="0.25">
      <c r="A2654" t="s">
        <v>420</v>
      </c>
      <c r="B2654" t="s">
        <v>1366</v>
      </c>
      <c r="C2654" t="s">
        <v>1367</v>
      </c>
      <c r="D2654">
        <v>1900</v>
      </c>
      <c r="E2654" s="960">
        <v>1</v>
      </c>
      <c r="F2654" t="s">
        <v>439</v>
      </c>
      <c r="G2654" s="960">
        <v>182</v>
      </c>
      <c r="H2654" t="s">
        <v>386</v>
      </c>
      <c r="I2654" s="940" t="s">
        <v>488</v>
      </c>
      <c r="J2654" s="940" t="s">
        <v>444</v>
      </c>
      <c r="K2654" s="940" t="s">
        <v>901</v>
      </c>
      <c r="L2654" s="940" t="s">
        <v>904</v>
      </c>
      <c r="M2654" s="965" t="s">
        <v>907</v>
      </c>
      <c r="N2654" s="679">
        <f t="shared" ca="1" si="455"/>
        <v>0</v>
      </c>
      <c r="O2654" s="679">
        <f t="shared" ref="O2654:U2663" ca="1" si="459">IF(OR(AND($F2654="PY",O$1&lt;&gt;"Prior Year"),AND($F2654&lt;&gt;"PY",O$1="Prior Year")),0,INDEX(INDIRECT("'MMA Rev-Exp "&amp;$H2654&amp;"'!$A$1:$CA$200"),IF($J2654="Member Months",MATCH($J2654,INDIRECT("'MMA Rev-Exp "&amp;$H2654&amp;"'!$A$1:$A$200"),0),MATCH($L2654,INDIRECT("'MMA Rev-Exp "&amp;$H2654&amp;"'!$B$1:$B$200"),0)),IF($F2654="PY",MATCH("Prior Year Adjustments",INDIRECT("'MMA Rev-Exp "&amp;$H2654&amp;"'!$A$8:$CA$8"),0),MATCH(IF($F2654="Q1","JANUARY - MARCH (Q1)",IF($F2654="Q2","APRIL - JUNE (Q2)",IF($F2654="Q3","JULY - SEPTEMBER (Q3)",IF($F2654="Q4","OCTOBER - DECEMBER (Q4)",0)))),INDIRECT("'MMA Rev-Exp "&amp;$H2654&amp;"'!$A$7:$CA$7"),0)+MATCH(O$1,INDIRECT("'MMA Rev-Exp "&amp;$H2654&amp;"'!$D$8:$CA$8"),0)-1)))</f>
        <v>0</v>
      </c>
      <c r="P2654" s="679">
        <f t="shared" ca="1" si="459"/>
        <v>0</v>
      </c>
      <c r="Q2654" s="679">
        <f t="shared" ca="1" si="459"/>
        <v>0</v>
      </c>
      <c r="R2654" s="679">
        <f t="shared" ca="1" si="459"/>
        <v>0</v>
      </c>
      <c r="S2654" s="679">
        <f t="shared" ca="1" si="459"/>
        <v>0</v>
      </c>
      <c r="T2654" s="679">
        <f t="shared" ca="1" si="459"/>
        <v>0</v>
      </c>
      <c r="U2654" s="679">
        <f t="shared" ca="1" si="459"/>
        <v>0</v>
      </c>
      <c r="V2654" s="679">
        <f t="shared" ca="1" si="457"/>
        <v>0</v>
      </c>
      <c r="W2654" s="679">
        <f t="shared" ca="1" si="449"/>
        <v>0</v>
      </c>
      <c r="X2654" s="679">
        <f t="shared" ca="1" si="458"/>
        <v>0</v>
      </c>
      <c r="Y2654" s="679">
        <f t="shared" ca="1" si="458"/>
        <v>0</v>
      </c>
      <c r="Z2654" s="679">
        <f t="shared" ca="1" si="458"/>
        <v>0</v>
      </c>
      <c r="AA2654" t="str">
        <f t="shared" si="452"/>
        <v>ASR_Financial_Report_SHP21Final</v>
      </c>
      <c r="AB2654" s="960">
        <f t="shared" si="453"/>
        <v>44658</v>
      </c>
      <c r="AC2654" t="str">
        <f t="shared" si="454"/>
        <v>Unaudited</v>
      </c>
    </row>
    <row r="2655" spans="1:29" x14ac:dyDescent="0.25">
      <c r="A2655" t="s">
        <v>420</v>
      </c>
      <c r="B2655" t="s">
        <v>1366</v>
      </c>
      <c r="C2655" t="s">
        <v>1367</v>
      </c>
      <c r="D2655">
        <v>1900</v>
      </c>
      <c r="E2655" s="960">
        <v>1</v>
      </c>
      <c r="F2655" t="s">
        <v>439</v>
      </c>
      <c r="G2655" s="960">
        <v>182</v>
      </c>
      <c r="H2655" t="s">
        <v>386</v>
      </c>
      <c r="I2655" s="940" t="s">
        <v>488</v>
      </c>
      <c r="J2655" s="940" t="s">
        <v>444</v>
      </c>
      <c r="K2655" s="940" t="s">
        <v>445</v>
      </c>
      <c r="L2655" s="940">
        <v>5.0999999999999996</v>
      </c>
      <c r="M2655" s="965" t="s">
        <v>37</v>
      </c>
      <c r="N2655" s="679">
        <f t="shared" ca="1" si="455"/>
        <v>4473544.0599999996</v>
      </c>
      <c r="O2655" s="679">
        <f t="shared" ca="1" si="459"/>
        <v>2143240.8299999996</v>
      </c>
      <c r="P2655" s="679">
        <f t="shared" ca="1" si="459"/>
        <v>875326.89</v>
      </c>
      <c r="Q2655" s="679">
        <f t="shared" ca="1" si="459"/>
        <v>386713.74</v>
      </c>
      <c r="R2655" s="679">
        <f t="shared" ca="1" si="459"/>
        <v>857877.30999999994</v>
      </c>
      <c r="S2655" s="679">
        <f t="shared" ca="1" si="459"/>
        <v>114775.49</v>
      </c>
      <c r="T2655" s="679">
        <f t="shared" ca="1" si="459"/>
        <v>24805.39</v>
      </c>
      <c r="U2655" s="679">
        <f t="shared" ca="1" si="459"/>
        <v>2008.84</v>
      </c>
      <c r="V2655" s="679">
        <f t="shared" ca="1" si="457"/>
        <v>44726.37</v>
      </c>
      <c r="W2655" s="679">
        <f t="shared" ca="1" si="449"/>
        <v>50</v>
      </c>
      <c r="X2655" s="679">
        <f t="shared" ca="1" si="458"/>
        <v>4190</v>
      </c>
      <c r="Y2655" s="679">
        <f t="shared" ca="1" si="458"/>
        <v>19829.199999999997</v>
      </c>
      <c r="Z2655" s="679">
        <f t="shared" ca="1" si="458"/>
        <v>0</v>
      </c>
      <c r="AA2655" t="str">
        <f t="shared" si="452"/>
        <v>ASR_Financial_Report_SHP21Final</v>
      </c>
      <c r="AB2655" s="960">
        <f t="shared" si="453"/>
        <v>44658</v>
      </c>
      <c r="AC2655" t="str">
        <f t="shared" si="454"/>
        <v>Unaudited</v>
      </c>
    </row>
    <row r="2656" spans="1:29" ht="30" x14ac:dyDescent="0.25">
      <c r="A2656" t="s">
        <v>420</v>
      </c>
      <c r="B2656" t="s">
        <v>1366</v>
      </c>
      <c r="C2656" t="s">
        <v>1367</v>
      </c>
      <c r="D2656">
        <v>1900</v>
      </c>
      <c r="E2656" s="960">
        <v>1</v>
      </c>
      <c r="F2656" t="s">
        <v>439</v>
      </c>
      <c r="G2656" s="960">
        <v>182</v>
      </c>
      <c r="H2656" t="s">
        <v>386</v>
      </c>
      <c r="I2656" s="940" t="s">
        <v>488</v>
      </c>
      <c r="J2656" s="940" t="s">
        <v>444</v>
      </c>
      <c r="K2656" s="940" t="s">
        <v>445</v>
      </c>
      <c r="L2656" s="948">
        <v>5.2</v>
      </c>
      <c r="M2656" s="963" t="s">
        <v>303</v>
      </c>
      <c r="N2656" s="679">
        <f t="shared" ca="1" si="455"/>
        <v>0</v>
      </c>
      <c r="O2656" s="679">
        <f t="shared" ca="1" si="459"/>
        <v>0</v>
      </c>
      <c r="P2656" s="679">
        <f t="shared" ca="1" si="459"/>
        <v>0</v>
      </c>
      <c r="Q2656" s="679">
        <f t="shared" ca="1" si="459"/>
        <v>0</v>
      </c>
      <c r="R2656" s="679">
        <f t="shared" ca="1" si="459"/>
        <v>0</v>
      </c>
      <c r="S2656" s="679">
        <f t="shared" ca="1" si="459"/>
        <v>0</v>
      </c>
      <c r="T2656" s="679">
        <f t="shared" ca="1" si="459"/>
        <v>0</v>
      </c>
      <c r="U2656" s="679">
        <f t="shared" ca="1" si="459"/>
        <v>0</v>
      </c>
      <c r="V2656" s="679">
        <f t="shared" ca="1" si="457"/>
        <v>0</v>
      </c>
      <c r="W2656" s="679">
        <f t="shared" ca="1" si="449"/>
        <v>0</v>
      </c>
      <c r="X2656" s="679">
        <f t="shared" ca="1" si="458"/>
        <v>0</v>
      </c>
      <c r="Y2656" s="679">
        <f t="shared" ca="1" si="458"/>
        <v>0</v>
      </c>
      <c r="Z2656" s="679">
        <f t="shared" ca="1" si="458"/>
        <v>0</v>
      </c>
      <c r="AA2656" t="str">
        <f t="shared" si="452"/>
        <v>ASR_Financial_Report_SHP21Final</v>
      </c>
      <c r="AB2656" s="960">
        <f t="shared" si="453"/>
        <v>44658</v>
      </c>
      <c r="AC2656" t="str">
        <f t="shared" si="454"/>
        <v>Unaudited</v>
      </c>
    </row>
    <row r="2657" spans="1:29" ht="30" x14ac:dyDescent="0.25">
      <c r="A2657" t="s">
        <v>420</v>
      </c>
      <c r="B2657" t="s">
        <v>1366</v>
      </c>
      <c r="C2657" t="s">
        <v>1367</v>
      </c>
      <c r="D2657">
        <v>1900</v>
      </c>
      <c r="E2657" s="960">
        <v>1</v>
      </c>
      <c r="F2657" t="s">
        <v>439</v>
      </c>
      <c r="G2657" s="960">
        <v>182</v>
      </c>
      <c r="H2657" t="s">
        <v>386</v>
      </c>
      <c r="I2657" s="965" t="s">
        <v>488</v>
      </c>
      <c r="J2657" s="965" t="s">
        <v>444</v>
      </c>
      <c r="K2657" s="965" t="s">
        <v>445</v>
      </c>
      <c r="L2657" s="940">
        <v>5.3</v>
      </c>
      <c r="M2657" s="965" t="s">
        <v>304</v>
      </c>
      <c r="N2657" s="679">
        <f t="shared" ca="1" si="455"/>
        <v>47683.470394556811</v>
      </c>
      <c r="O2657" s="679">
        <f t="shared" ca="1" si="459"/>
        <v>22859.419513722296</v>
      </c>
      <c r="P2657" s="679">
        <f t="shared" ca="1" si="459"/>
        <v>8783.8075509122664</v>
      </c>
      <c r="Q2657" s="679">
        <f t="shared" ca="1" si="459"/>
        <v>4186.9786300665764</v>
      </c>
      <c r="R2657" s="679">
        <f t="shared" ca="1" si="459"/>
        <v>9477.7838420109638</v>
      </c>
      <c r="S2657" s="679">
        <f t="shared" ca="1" si="459"/>
        <v>1564.959424266</v>
      </c>
      <c r="T2657" s="679">
        <f t="shared" ca="1" si="459"/>
        <v>289.59599003394914</v>
      </c>
      <c r="U2657" s="679">
        <f t="shared" ca="1" si="459"/>
        <v>27.6433234442298</v>
      </c>
      <c r="V2657" s="679">
        <f t="shared" ca="1" si="457"/>
        <v>492.8692568665922</v>
      </c>
      <c r="W2657" s="679">
        <f t="shared" ca="1" si="449"/>
        <v>6.3416133098194355E-2</v>
      </c>
      <c r="X2657" s="679">
        <f t="shared" ca="1" si="458"/>
        <v>0</v>
      </c>
      <c r="Y2657" s="679">
        <f t="shared" ca="1" si="458"/>
        <v>0.34944710082794667</v>
      </c>
      <c r="Z2657" s="679">
        <f t="shared" ca="1" si="458"/>
        <v>0</v>
      </c>
      <c r="AA2657" t="str">
        <f t="shared" si="452"/>
        <v>ASR_Financial_Report_SHP21Final</v>
      </c>
      <c r="AB2657" s="960">
        <f t="shared" si="453"/>
        <v>44658</v>
      </c>
      <c r="AC2657" t="str">
        <f t="shared" si="454"/>
        <v>Unaudited</v>
      </c>
    </row>
    <row r="2658" spans="1:29" x14ac:dyDescent="0.25">
      <c r="A2658" t="s">
        <v>420</v>
      </c>
      <c r="B2658" t="s">
        <v>1366</v>
      </c>
      <c r="C2658" t="s">
        <v>1367</v>
      </c>
      <c r="D2658">
        <v>1900</v>
      </c>
      <c r="E2658" s="960">
        <v>1</v>
      </c>
      <c r="F2658" t="s">
        <v>439</v>
      </c>
      <c r="G2658" s="960">
        <v>182</v>
      </c>
      <c r="H2658" t="s">
        <v>386</v>
      </c>
      <c r="I2658" s="940" t="s">
        <v>488</v>
      </c>
      <c r="J2658" s="940" t="s">
        <v>444</v>
      </c>
      <c r="K2658" s="940" t="s">
        <v>445</v>
      </c>
      <c r="L2658" s="946" t="s">
        <v>82</v>
      </c>
      <c r="M2658" s="966" t="s">
        <v>453</v>
      </c>
      <c r="N2658" s="679">
        <f t="shared" ca="1" si="455"/>
        <v>0</v>
      </c>
      <c r="O2658" s="679">
        <f t="shared" ca="1" si="459"/>
        <v>0</v>
      </c>
      <c r="P2658" s="679">
        <f t="shared" ca="1" si="459"/>
        <v>0</v>
      </c>
      <c r="Q2658" s="679">
        <f t="shared" ca="1" si="459"/>
        <v>0</v>
      </c>
      <c r="R2658" s="679">
        <f t="shared" ca="1" si="459"/>
        <v>0</v>
      </c>
      <c r="S2658" s="679">
        <f t="shared" ca="1" si="459"/>
        <v>0</v>
      </c>
      <c r="T2658" s="679">
        <f t="shared" ca="1" si="459"/>
        <v>0</v>
      </c>
      <c r="U2658" s="679">
        <f t="shared" ca="1" si="459"/>
        <v>0</v>
      </c>
      <c r="V2658" s="679">
        <f t="shared" ca="1" si="457"/>
        <v>0</v>
      </c>
      <c r="W2658" s="679">
        <f t="shared" ca="1" si="449"/>
        <v>0</v>
      </c>
      <c r="X2658" s="679">
        <f t="shared" ca="1" si="458"/>
        <v>0</v>
      </c>
      <c r="Y2658" s="679">
        <f t="shared" ca="1" si="458"/>
        <v>0</v>
      </c>
      <c r="Z2658" s="679">
        <f t="shared" ca="1" si="458"/>
        <v>0</v>
      </c>
      <c r="AA2658" t="str">
        <f t="shared" si="452"/>
        <v>ASR_Financial_Report_SHP21Final</v>
      </c>
      <c r="AB2658" s="960">
        <f t="shared" si="453"/>
        <v>44658</v>
      </c>
      <c r="AC2658" t="str">
        <f t="shared" si="454"/>
        <v>Unaudited</v>
      </c>
    </row>
    <row r="2659" spans="1:29" x14ac:dyDescent="0.25">
      <c r="A2659" t="s">
        <v>420</v>
      </c>
      <c r="B2659" t="s">
        <v>1366</v>
      </c>
      <c r="C2659" t="s">
        <v>1367</v>
      </c>
      <c r="D2659">
        <v>1900</v>
      </c>
      <c r="E2659" s="960">
        <v>1</v>
      </c>
      <c r="F2659" t="s">
        <v>439</v>
      </c>
      <c r="G2659" s="960">
        <v>182</v>
      </c>
      <c r="H2659" t="s">
        <v>386</v>
      </c>
      <c r="I2659" s="940" t="s">
        <v>488</v>
      </c>
      <c r="J2659" s="940" t="s">
        <v>444</v>
      </c>
      <c r="K2659" s="940" t="s">
        <v>446</v>
      </c>
      <c r="L2659" s="946">
        <v>6.1</v>
      </c>
      <c r="M2659" s="966" t="s">
        <v>18</v>
      </c>
      <c r="N2659" s="679">
        <f t="shared" ca="1" si="455"/>
        <v>0</v>
      </c>
      <c r="O2659" s="679">
        <f t="shared" ca="1" si="459"/>
        <v>0</v>
      </c>
      <c r="P2659" s="679">
        <f t="shared" ca="1" si="459"/>
        <v>0</v>
      </c>
      <c r="Q2659" s="679">
        <f t="shared" ca="1" si="459"/>
        <v>0</v>
      </c>
      <c r="R2659" s="679">
        <f t="shared" ca="1" si="459"/>
        <v>0</v>
      </c>
      <c r="S2659" s="679">
        <f t="shared" ca="1" si="459"/>
        <v>0</v>
      </c>
      <c r="T2659" s="679">
        <f t="shared" ca="1" si="459"/>
        <v>0</v>
      </c>
      <c r="U2659" s="679">
        <f t="shared" ca="1" si="459"/>
        <v>0</v>
      </c>
      <c r="V2659" s="679">
        <f t="shared" ca="1" si="457"/>
        <v>0</v>
      </c>
      <c r="W2659" s="679">
        <f t="shared" ca="1" si="449"/>
        <v>0</v>
      </c>
      <c r="X2659" s="679">
        <f t="shared" ca="1" si="458"/>
        <v>0</v>
      </c>
      <c r="Y2659" s="679">
        <f t="shared" ca="1" si="458"/>
        <v>0</v>
      </c>
      <c r="Z2659" s="679">
        <f t="shared" ca="1" si="458"/>
        <v>0</v>
      </c>
      <c r="AA2659" t="str">
        <f t="shared" si="452"/>
        <v>ASR_Financial_Report_SHP21Final</v>
      </c>
      <c r="AB2659" s="960">
        <f t="shared" si="453"/>
        <v>44658</v>
      </c>
      <c r="AC2659" t="str">
        <f t="shared" si="454"/>
        <v>Unaudited</v>
      </c>
    </row>
    <row r="2660" spans="1:29" x14ac:dyDescent="0.25">
      <c r="A2660" t="s">
        <v>420</v>
      </c>
      <c r="B2660" t="s">
        <v>1366</v>
      </c>
      <c r="C2660" t="s">
        <v>1367</v>
      </c>
      <c r="D2660">
        <v>1900</v>
      </c>
      <c r="E2660" s="960">
        <v>1</v>
      </c>
      <c r="F2660" t="s">
        <v>439</v>
      </c>
      <c r="G2660" s="960">
        <v>182</v>
      </c>
      <c r="H2660" t="s">
        <v>386</v>
      </c>
      <c r="I2660" s="940" t="s">
        <v>488</v>
      </c>
      <c r="J2660" s="940" t="s">
        <v>444</v>
      </c>
      <c r="K2660" s="940" t="s">
        <v>446</v>
      </c>
      <c r="L2660" s="950">
        <v>6.2</v>
      </c>
      <c r="M2660" s="967" t="s">
        <v>19</v>
      </c>
      <c r="N2660" s="679">
        <f t="shared" ca="1" si="455"/>
        <v>0</v>
      </c>
      <c r="O2660" s="679">
        <f t="shared" ca="1" si="459"/>
        <v>0</v>
      </c>
      <c r="P2660" s="679">
        <f t="shared" ca="1" si="459"/>
        <v>0</v>
      </c>
      <c r="Q2660" s="679">
        <f t="shared" ca="1" si="459"/>
        <v>0</v>
      </c>
      <c r="R2660" s="679">
        <f t="shared" ca="1" si="459"/>
        <v>0</v>
      </c>
      <c r="S2660" s="679">
        <f t="shared" ca="1" si="459"/>
        <v>0</v>
      </c>
      <c r="T2660" s="679">
        <f t="shared" ca="1" si="459"/>
        <v>0</v>
      </c>
      <c r="U2660" s="679">
        <f t="shared" ca="1" si="459"/>
        <v>0</v>
      </c>
      <c r="V2660" s="679">
        <f t="shared" ca="1" si="457"/>
        <v>0</v>
      </c>
      <c r="W2660" s="679">
        <f t="shared" ca="1" si="449"/>
        <v>0</v>
      </c>
      <c r="X2660" s="679">
        <f t="shared" ca="1" si="458"/>
        <v>0</v>
      </c>
      <c r="Y2660" s="679">
        <f t="shared" ca="1" si="458"/>
        <v>0</v>
      </c>
      <c r="Z2660" s="679">
        <f t="shared" ca="1" si="458"/>
        <v>0</v>
      </c>
      <c r="AA2660" t="str">
        <f t="shared" si="452"/>
        <v>ASR_Financial_Report_SHP21Final</v>
      </c>
      <c r="AB2660" s="960">
        <f t="shared" si="453"/>
        <v>44658</v>
      </c>
      <c r="AC2660" t="str">
        <f t="shared" si="454"/>
        <v>Unaudited</v>
      </c>
    </row>
    <row r="2661" spans="1:29" x14ac:dyDescent="0.25">
      <c r="A2661" t="s">
        <v>420</v>
      </c>
      <c r="B2661" t="s">
        <v>1366</v>
      </c>
      <c r="C2661" t="s">
        <v>1367</v>
      </c>
      <c r="D2661">
        <v>1900</v>
      </c>
      <c r="E2661" s="960">
        <v>1</v>
      </c>
      <c r="F2661" t="s">
        <v>439</v>
      </c>
      <c r="G2661" s="960">
        <v>182</v>
      </c>
      <c r="H2661" t="s">
        <v>386</v>
      </c>
      <c r="I2661" s="966" t="s">
        <v>488</v>
      </c>
      <c r="J2661" s="966" t="s">
        <v>444</v>
      </c>
      <c r="K2661" s="966" t="s">
        <v>446</v>
      </c>
      <c r="L2661" s="946">
        <v>6.3</v>
      </c>
      <c r="M2661" s="966" t="s">
        <v>184</v>
      </c>
      <c r="N2661" s="679">
        <f t="shared" ca="1" si="455"/>
        <v>0</v>
      </c>
      <c r="O2661" s="679">
        <f t="shared" ca="1" si="459"/>
        <v>0</v>
      </c>
      <c r="P2661" s="679">
        <f t="shared" ca="1" si="459"/>
        <v>0</v>
      </c>
      <c r="Q2661" s="679">
        <f t="shared" ca="1" si="459"/>
        <v>0</v>
      </c>
      <c r="R2661" s="679">
        <f t="shared" ca="1" si="459"/>
        <v>0</v>
      </c>
      <c r="S2661" s="679">
        <f t="shared" ca="1" si="459"/>
        <v>0</v>
      </c>
      <c r="T2661" s="679">
        <f t="shared" ca="1" si="459"/>
        <v>0</v>
      </c>
      <c r="U2661" s="679">
        <f t="shared" ca="1" si="459"/>
        <v>0</v>
      </c>
      <c r="V2661" s="679">
        <f t="shared" ca="1" si="457"/>
        <v>0</v>
      </c>
      <c r="W2661" s="679">
        <f t="shared" ca="1" si="449"/>
        <v>0</v>
      </c>
      <c r="X2661" s="679">
        <f t="shared" ca="1" si="458"/>
        <v>0</v>
      </c>
      <c r="Y2661" s="679">
        <f t="shared" ca="1" si="458"/>
        <v>0</v>
      </c>
      <c r="Z2661" s="679">
        <f t="shared" ca="1" si="458"/>
        <v>0</v>
      </c>
      <c r="AA2661" t="str">
        <f t="shared" si="452"/>
        <v>ASR_Financial_Report_SHP21Final</v>
      </c>
      <c r="AB2661" s="960">
        <f t="shared" si="453"/>
        <v>44658</v>
      </c>
      <c r="AC2661" t="str">
        <f t="shared" si="454"/>
        <v>Unaudited</v>
      </c>
    </row>
    <row r="2662" spans="1:29" x14ac:dyDescent="0.25">
      <c r="A2662" t="s">
        <v>420</v>
      </c>
      <c r="B2662" t="s">
        <v>1366</v>
      </c>
      <c r="C2662" t="s">
        <v>1367</v>
      </c>
      <c r="D2662">
        <v>1900</v>
      </c>
      <c r="E2662" s="960">
        <v>1</v>
      </c>
      <c r="F2662" t="s">
        <v>439</v>
      </c>
      <c r="G2662" s="960">
        <v>182</v>
      </c>
      <c r="H2662" t="s">
        <v>386</v>
      </c>
      <c r="I2662" s="940" t="s">
        <v>488</v>
      </c>
      <c r="J2662" s="940" t="s">
        <v>444</v>
      </c>
      <c r="K2662" s="940" t="s">
        <v>446</v>
      </c>
      <c r="L2662" s="940" t="s">
        <v>87</v>
      </c>
      <c r="M2662" s="965" t="s">
        <v>454</v>
      </c>
      <c r="N2662" s="679">
        <f t="shared" ca="1" si="455"/>
        <v>0</v>
      </c>
      <c r="O2662" s="679">
        <f t="shared" ca="1" si="459"/>
        <v>0</v>
      </c>
      <c r="P2662" s="679">
        <f t="shared" ca="1" si="459"/>
        <v>0</v>
      </c>
      <c r="Q2662" s="679">
        <f t="shared" ca="1" si="459"/>
        <v>0</v>
      </c>
      <c r="R2662" s="679">
        <f t="shared" ca="1" si="459"/>
        <v>0</v>
      </c>
      <c r="S2662" s="679">
        <f t="shared" ca="1" si="459"/>
        <v>0</v>
      </c>
      <c r="T2662" s="679">
        <f t="shared" ca="1" si="459"/>
        <v>0</v>
      </c>
      <c r="U2662" s="679">
        <f t="shared" ca="1" si="459"/>
        <v>0</v>
      </c>
      <c r="V2662" s="679">
        <f t="shared" ca="1" si="457"/>
        <v>0</v>
      </c>
      <c r="W2662" s="679">
        <f t="shared" ca="1" si="449"/>
        <v>0</v>
      </c>
      <c r="X2662" s="679">
        <f t="shared" ca="1" si="458"/>
        <v>0</v>
      </c>
      <c r="Y2662" s="679">
        <f t="shared" ca="1" si="458"/>
        <v>0</v>
      </c>
      <c r="Z2662" s="679">
        <f t="shared" ca="1" si="458"/>
        <v>0</v>
      </c>
      <c r="AA2662" t="str">
        <f t="shared" si="452"/>
        <v>ASR_Financial_Report_SHP21Final</v>
      </c>
      <c r="AB2662" s="960">
        <f t="shared" si="453"/>
        <v>44658</v>
      </c>
      <c r="AC2662" t="str">
        <f t="shared" si="454"/>
        <v>Unaudited</v>
      </c>
    </row>
    <row r="2663" spans="1:29" x14ac:dyDescent="0.25">
      <c r="A2663" t="s">
        <v>420</v>
      </c>
      <c r="B2663" t="s">
        <v>1366</v>
      </c>
      <c r="C2663" t="s">
        <v>1367</v>
      </c>
      <c r="D2663">
        <v>1900</v>
      </c>
      <c r="E2663" s="960">
        <v>1</v>
      </c>
      <c r="F2663" t="s">
        <v>439</v>
      </c>
      <c r="G2663" s="960">
        <v>182</v>
      </c>
      <c r="H2663" t="s">
        <v>386</v>
      </c>
      <c r="I2663" s="940" t="s">
        <v>488</v>
      </c>
      <c r="J2663" s="940" t="s">
        <v>444</v>
      </c>
      <c r="K2663" s="940" t="s">
        <v>447</v>
      </c>
      <c r="L2663" s="940">
        <v>7.1</v>
      </c>
      <c r="M2663" s="965" t="s">
        <v>20</v>
      </c>
      <c r="N2663" s="679">
        <f t="shared" ca="1" si="455"/>
        <v>731351.58</v>
      </c>
      <c r="O2663" s="679">
        <f t="shared" ca="1" si="459"/>
        <v>205453.63999999998</v>
      </c>
      <c r="P2663" s="679">
        <f t="shared" ca="1" si="459"/>
        <v>29573.020000000004</v>
      </c>
      <c r="Q2663" s="679">
        <f t="shared" ca="1" si="459"/>
        <v>211627.2</v>
      </c>
      <c r="R2663" s="679">
        <f t="shared" ca="1" si="459"/>
        <v>106232.24</v>
      </c>
      <c r="S2663" s="679">
        <f t="shared" ca="1" si="459"/>
        <v>76116.52</v>
      </c>
      <c r="T2663" s="679">
        <f t="shared" ca="1" si="459"/>
        <v>3920</v>
      </c>
      <c r="U2663" s="679">
        <f t="shared" ca="1" si="459"/>
        <v>310.35000000000002</v>
      </c>
      <c r="V2663" s="679">
        <f t="shared" ca="1" si="457"/>
        <v>15102</v>
      </c>
      <c r="W2663" s="679">
        <f t="shared" ca="1" si="449"/>
        <v>7716</v>
      </c>
      <c r="X2663" s="679">
        <f t="shared" ca="1" si="458"/>
        <v>56800.479999999989</v>
      </c>
      <c r="Y2663" s="679">
        <f t="shared" ca="1" si="458"/>
        <v>18500.13</v>
      </c>
      <c r="Z2663" s="679">
        <f t="shared" ca="1" si="458"/>
        <v>0</v>
      </c>
      <c r="AA2663" t="str">
        <f t="shared" si="452"/>
        <v>ASR_Financial_Report_SHP21Final</v>
      </c>
      <c r="AB2663" s="960">
        <f t="shared" si="453"/>
        <v>44658</v>
      </c>
      <c r="AC2663" t="str">
        <f t="shared" si="454"/>
        <v>Unaudited</v>
      </c>
    </row>
    <row r="2664" spans="1:29" x14ac:dyDescent="0.25">
      <c r="A2664" t="s">
        <v>420</v>
      </c>
      <c r="B2664" t="s">
        <v>1366</v>
      </c>
      <c r="C2664" t="s">
        <v>1367</v>
      </c>
      <c r="D2664">
        <v>1900</v>
      </c>
      <c r="E2664" s="960">
        <v>1</v>
      </c>
      <c r="F2664" t="s">
        <v>439</v>
      </c>
      <c r="G2664" s="960">
        <v>182</v>
      </c>
      <c r="H2664" t="s">
        <v>386</v>
      </c>
      <c r="I2664" s="940" t="s">
        <v>488</v>
      </c>
      <c r="J2664" s="940" t="s">
        <v>444</v>
      </c>
      <c r="K2664" s="940" t="s">
        <v>447</v>
      </c>
      <c r="L2664" s="940">
        <v>7.2</v>
      </c>
      <c r="M2664" s="965" t="s">
        <v>21</v>
      </c>
      <c r="N2664" s="679">
        <f t="shared" ca="1" si="455"/>
        <v>0</v>
      </c>
      <c r="O2664" s="679">
        <f t="shared" ref="O2664:U2670" ca="1" si="460">IF(OR(AND($F2664="PY",O$1&lt;&gt;"Prior Year"),AND($F2664&lt;&gt;"PY",O$1="Prior Year")),0,INDEX(INDIRECT("'MMA Rev-Exp "&amp;$H2664&amp;"'!$A$1:$CA$200"),IF($J2664="Member Months",MATCH($J2664,INDIRECT("'MMA Rev-Exp "&amp;$H2664&amp;"'!$A$1:$A$200"),0),MATCH($L2664,INDIRECT("'MMA Rev-Exp "&amp;$H2664&amp;"'!$B$1:$B$200"),0)),IF($F2664="PY",MATCH("Prior Year Adjustments",INDIRECT("'MMA Rev-Exp "&amp;$H2664&amp;"'!$A$8:$CA$8"),0),MATCH(IF($F2664="Q1","JANUARY - MARCH (Q1)",IF($F2664="Q2","APRIL - JUNE (Q2)",IF($F2664="Q3","JULY - SEPTEMBER (Q3)",IF($F2664="Q4","OCTOBER - DECEMBER (Q4)",0)))),INDIRECT("'MMA Rev-Exp "&amp;$H2664&amp;"'!$A$7:$CA$7"),0)+MATCH(O$1,INDIRECT("'MMA Rev-Exp "&amp;$H2664&amp;"'!$D$8:$CA$8"),0)-1)))</f>
        <v>0</v>
      </c>
      <c r="P2664" s="679">
        <f t="shared" ca="1" si="460"/>
        <v>0</v>
      </c>
      <c r="Q2664" s="679">
        <f t="shared" ca="1" si="460"/>
        <v>0</v>
      </c>
      <c r="R2664" s="679">
        <f t="shared" ca="1" si="460"/>
        <v>0</v>
      </c>
      <c r="S2664" s="679">
        <f t="shared" ca="1" si="460"/>
        <v>0</v>
      </c>
      <c r="T2664" s="679">
        <f t="shared" ca="1" si="460"/>
        <v>0</v>
      </c>
      <c r="U2664" s="679">
        <f t="shared" ca="1" si="460"/>
        <v>0</v>
      </c>
      <c r="V2664" s="679">
        <f t="shared" ca="1" si="457"/>
        <v>0</v>
      </c>
      <c r="W2664" s="679">
        <f t="shared" ca="1" si="449"/>
        <v>0</v>
      </c>
      <c r="X2664" s="679">
        <f t="shared" ca="1" si="458"/>
        <v>0</v>
      </c>
      <c r="Y2664" s="679">
        <f t="shared" ca="1" si="458"/>
        <v>0</v>
      </c>
      <c r="Z2664" s="679">
        <f t="shared" ca="1" si="458"/>
        <v>0</v>
      </c>
      <c r="AA2664" t="str">
        <f t="shared" si="452"/>
        <v>ASR_Financial_Report_SHP21Final</v>
      </c>
      <c r="AB2664" s="960">
        <f t="shared" si="453"/>
        <v>44658</v>
      </c>
      <c r="AC2664" t="str">
        <f t="shared" si="454"/>
        <v>Unaudited</v>
      </c>
    </row>
    <row r="2665" spans="1:29" x14ac:dyDescent="0.25">
      <c r="A2665" t="s">
        <v>420</v>
      </c>
      <c r="B2665" t="s">
        <v>1366</v>
      </c>
      <c r="C2665" t="s">
        <v>1367</v>
      </c>
      <c r="D2665">
        <v>1900</v>
      </c>
      <c r="E2665" s="960">
        <v>1</v>
      </c>
      <c r="F2665" t="s">
        <v>439</v>
      </c>
      <c r="G2665" s="960">
        <v>182</v>
      </c>
      <c r="H2665" t="s">
        <v>386</v>
      </c>
      <c r="I2665" s="940" t="s">
        <v>488</v>
      </c>
      <c r="J2665" s="940" t="s">
        <v>444</v>
      </c>
      <c r="K2665" s="940" t="s">
        <v>447</v>
      </c>
      <c r="L2665" s="948">
        <v>7.3</v>
      </c>
      <c r="M2665" s="963" t="s">
        <v>155</v>
      </c>
      <c r="N2665" s="679">
        <f t="shared" ca="1" si="455"/>
        <v>5115.671188538251</v>
      </c>
      <c r="O2665" s="679">
        <f t="shared" ca="1" si="460"/>
        <v>3475.4415291322875</v>
      </c>
      <c r="P2665" s="679">
        <f t="shared" ca="1" si="460"/>
        <v>581.35355356027367</v>
      </c>
      <c r="Q2665" s="679">
        <f t="shared" ca="1" si="460"/>
        <v>682.73203791161257</v>
      </c>
      <c r="R2665" s="679">
        <f t="shared" ca="1" si="460"/>
        <v>223.14507735936928</v>
      </c>
      <c r="S2665" s="679">
        <f t="shared" ca="1" si="460"/>
        <v>-331.99865342931702</v>
      </c>
      <c r="T2665" s="679">
        <f t="shared" ca="1" si="460"/>
        <v>49.300760571540792</v>
      </c>
      <c r="U2665" s="679">
        <f t="shared" ca="1" si="460"/>
        <v>-4.6377815853552278</v>
      </c>
      <c r="V2665" s="679">
        <f t="shared" ca="1" si="457"/>
        <v>41.731162326606125</v>
      </c>
      <c r="W2665" s="679">
        <f t="shared" ca="1" si="449"/>
        <v>27.544684046233449</v>
      </c>
      <c r="X2665" s="679">
        <f t="shared" ca="1" si="458"/>
        <v>305.94179042636955</v>
      </c>
      <c r="Y2665" s="679">
        <f t="shared" ca="1" si="458"/>
        <v>65.117028218629031</v>
      </c>
      <c r="Z2665" s="679">
        <f t="shared" ca="1" si="458"/>
        <v>0</v>
      </c>
      <c r="AA2665" t="str">
        <f t="shared" si="452"/>
        <v>ASR_Financial_Report_SHP21Final</v>
      </c>
      <c r="AB2665" s="960">
        <f t="shared" si="453"/>
        <v>44658</v>
      </c>
      <c r="AC2665" t="str">
        <f t="shared" si="454"/>
        <v>Unaudited</v>
      </c>
    </row>
    <row r="2666" spans="1:29" x14ac:dyDescent="0.25">
      <c r="A2666" t="s">
        <v>420</v>
      </c>
      <c r="B2666" t="s">
        <v>1366</v>
      </c>
      <c r="C2666" t="s">
        <v>1367</v>
      </c>
      <c r="D2666">
        <v>1900</v>
      </c>
      <c r="E2666" s="960">
        <v>1</v>
      </c>
      <c r="F2666" t="s">
        <v>439</v>
      </c>
      <c r="G2666" s="960">
        <v>182</v>
      </c>
      <c r="H2666" t="s">
        <v>386</v>
      </c>
      <c r="I2666" s="965" t="s">
        <v>488</v>
      </c>
      <c r="J2666" s="965" t="s">
        <v>444</v>
      </c>
      <c r="K2666" s="965" t="s">
        <v>447</v>
      </c>
      <c r="L2666" s="940" t="s">
        <v>91</v>
      </c>
      <c r="M2666" s="965" t="s">
        <v>455</v>
      </c>
      <c r="N2666" s="679">
        <f t="shared" ca="1" si="455"/>
        <v>0</v>
      </c>
      <c r="O2666" s="679">
        <f t="shared" ca="1" si="460"/>
        <v>0</v>
      </c>
      <c r="P2666" s="679">
        <f t="shared" ca="1" si="460"/>
        <v>0</v>
      </c>
      <c r="Q2666" s="679">
        <f t="shared" ca="1" si="460"/>
        <v>0</v>
      </c>
      <c r="R2666" s="679">
        <f t="shared" ca="1" si="460"/>
        <v>0</v>
      </c>
      <c r="S2666" s="679">
        <f t="shared" ca="1" si="460"/>
        <v>0</v>
      </c>
      <c r="T2666" s="679">
        <f t="shared" ca="1" si="460"/>
        <v>0</v>
      </c>
      <c r="U2666" s="679">
        <f t="shared" ca="1" si="460"/>
        <v>0</v>
      </c>
      <c r="V2666" s="679">
        <f t="shared" ca="1" si="457"/>
        <v>0</v>
      </c>
      <c r="W2666" s="679">
        <f t="shared" ca="1" si="449"/>
        <v>0</v>
      </c>
      <c r="X2666" s="679">
        <f t="shared" ca="1" si="458"/>
        <v>0</v>
      </c>
      <c r="Y2666" s="679">
        <f t="shared" ca="1" si="458"/>
        <v>0</v>
      </c>
      <c r="Z2666" s="679">
        <f t="shared" ca="1" si="458"/>
        <v>0</v>
      </c>
      <c r="AA2666" t="str">
        <f t="shared" si="452"/>
        <v>ASR_Financial_Report_SHP21Final</v>
      </c>
      <c r="AB2666" s="960">
        <f t="shared" si="453"/>
        <v>44658</v>
      </c>
      <c r="AC2666" t="str">
        <f t="shared" si="454"/>
        <v>Unaudited</v>
      </c>
    </row>
    <row r="2667" spans="1:29" x14ac:dyDescent="0.25">
      <c r="A2667" t="s">
        <v>420</v>
      </c>
      <c r="B2667" t="s">
        <v>1366</v>
      </c>
      <c r="C2667" t="s">
        <v>1367</v>
      </c>
      <c r="D2667">
        <v>1900</v>
      </c>
      <c r="E2667" s="960">
        <v>1</v>
      </c>
      <c r="F2667" t="s">
        <v>439</v>
      </c>
      <c r="G2667" s="960">
        <v>182</v>
      </c>
      <c r="H2667" t="s">
        <v>386</v>
      </c>
      <c r="I2667" s="940" t="s">
        <v>488</v>
      </c>
      <c r="J2667" s="940" t="s">
        <v>444</v>
      </c>
      <c r="K2667" s="940" t="s">
        <v>448</v>
      </c>
      <c r="L2667" s="940">
        <v>8.1</v>
      </c>
      <c r="M2667" s="965" t="s">
        <v>22</v>
      </c>
      <c r="N2667" s="679">
        <f t="shared" ca="1" si="455"/>
        <v>18067933.740000043</v>
      </c>
      <c r="O2667" s="679">
        <f t="shared" ca="1" si="460"/>
        <v>7417160.9400000498</v>
      </c>
      <c r="P2667" s="679">
        <f t="shared" ca="1" si="460"/>
        <v>1178625.19</v>
      </c>
      <c r="Q2667" s="679">
        <f t="shared" ca="1" si="460"/>
        <v>4798326.08</v>
      </c>
      <c r="R2667" s="679">
        <f t="shared" ca="1" si="460"/>
        <v>3252995.48</v>
      </c>
      <c r="S2667" s="679">
        <f t="shared" ca="1" si="460"/>
        <v>1595.61</v>
      </c>
      <c r="T2667" s="679">
        <f t="shared" ca="1" si="460"/>
        <v>106649.99</v>
      </c>
      <c r="U2667" s="679">
        <f t="shared" ca="1" si="460"/>
        <v>0</v>
      </c>
      <c r="V2667" s="679">
        <f t="shared" ca="1" si="457"/>
        <v>945067.28999999899</v>
      </c>
      <c r="W2667" s="679">
        <f t="shared" ref="W2667:W2730" ca="1" si="461">IF(OR(AND($F2667="PY",W$1&lt;&gt;"Prior Year"),AND($F2667&lt;&gt;"PY",W$1="Prior Year")),0,INDEX(INDIRECT("'MMA Rev-Exp "&amp;$H2667&amp;"'!$A$1:$CA$200"),IF($J2667="Member Months",MATCH($J2667,INDIRECT("'MMA Rev-Exp "&amp;$H2667&amp;"'!$A$1:$A$200"),0),MATCH($L2667,INDIRECT("'MMA Rev-Exp "&amp;$H2667&amp;"'!$B$1:$B$200"),0)),IF($F2667="PY",MATCH("Prior Year Adjustments",INDIRECT("'MMA Rev-Exp "&amp;$H2667&amp;"'!$A$8:$CA$8"),0),MATCH(IF($F2667="Q1","JANUARY - MARCH (Q1)",IF($F2667="Q2","APRIL - JUNE (Q2)",IF($F2667="Q3","JULY - SEPTEMBER (Q3)",IF($F2667="Q4","OCTOBER - DECEMBER (Q4)",0)))),INDIRECT("'MMA Rev-Exp "&amp;$H2667&amp;"'!$A$7:$CA$7"),0)+MATCH(W$1,INDIRECT("'MMA Rev-Exp "&amp;$H2667&amp;"'!$D$8:$CA$8"),0)-1)))</f>
        <v>101127.33</v>
      </c>
      <c r="X2667" s="679">
        <f t="shared" ca="1" si="458"/>
        <v>561.84</v>
      </c>
      <c r="Y2667" s="679">
        <f t="shared" ca="1" si="458"/>
        <v>265823.99</v>
      </c>
      <c r="Z2667" s="679">
        <f t="shared" ca="1" si="458"/>
        <v>0</v>
      </c>
      <c r="AA2667" t="str">
        <f t="shared" si="452"/>
        <v>ASR_Financial_Report_SHP21Final</v>
      </c>
      <c r="AB2667" s="960">
        <f t="shared" si="453"/>
        <v>44658</v>
      </c>
      <c r="AC2667" t="str">
        <f t="shared" si="454"/>
        <v>Unaudited</v>
      </c>
    </row>
    <row r="2668" spans="1:29" x14ac:dyDescent="0.25">
      <c r="A2668" t="s">
        <v>420</v>
      </c>
      <c r="B2668" t="s">
        <v>1366</v>
      </c>
      <c r="C2668" t="s">
        <v>1367</v>
      </c>
      <c r="D2668">
        <v>1900</v>
      </c>
      <c r="E2668" s="960">
        <v>1</v>
      </c>
      <c r="F2668" t="s">
        <v>439</v>
      </c>
      <c r="G2668" s="960">
        <v>182</v>
      </c>
      <c r="H2668" t="s">
        <v>386</v>
      </c>
      <c r="I2668" s="940" t="s">
        <v>488</v>
      </c>
      <c r="J2668" s="940" t="s">
        <v>444</v>
      </c>
      <c r="K2668" s="940" t="s">
        <v>448</v>
      </c>
      <c r="L2668" s="940" t="s">
        <v>112</v>
      </c>
      <c r="M2668" s="965" t="s">
        <v>443</v>
      </c>
      <c r="N2668" s="679">
        <f t="shared" ca="1" si="455"/>
        <v>212840.21999999997</v>
      </c>
      <c r="O2668" s="679">
        <f t="shared" ca="1" si="460"/>
        <v>126256</v>
      </c>
      <c r="P2668" s="679">
        <f t="shared" ca="1" si="460"/>
        <v>7824</v>
      </c>
      <c r="Q2668" s="679">
        <f t="shared" ca="1" si="460"/>
        <v>36657.42</v>
      </c>
      <c r="R2668" s="679">
        <f t="shared" ca="1" si="460"/>
        <v>42102.8</v>
      </c>
      <c r="S2668" s="679">
        <f t="shared" ca="1" si="460"/>
        <v>0</v>
      </c>
      <c r="T2668" s="679">
        <f t="shared" ca="1" si="460"/>
        <v>0</v>
      </c>
      <c r="U2668" s="679">
        <f t="shared" ca="1" si="460"/>
        <v>0</v>
      </c>
      <c r="V2668" s="679">
        <f t="shared" ca="1" si="457"/>
        <v>0</v>
      </c>
      <c r="W2668" s="679">
        <f t="shared" ca="1" si="461"/>
        <v>0</v>
      </c>
      <c r="X2668" s="679">
        <f t="shared" ca="1" si="458"/>
        <v>0</v>
      </c>
      <c r="Y2668" s="679">
        <f t="shared" ca="1" si="458"/>
        <v>0</v>
      </c>
      <c r="Z2668" s="679">
        <f t="shared" ca="1" si="458"/>
        <v>0</v>
      </c>
      <c r="AA2668" t="str">
        <f t="shared" si="452"/>
        <v>ASR_Financial_Report_SHP21Final</v>
      </c>
      <c r="AB2668" s="960">
        <f t="shared" si="453"/>
        <v>44658</v>
      </c>
      <c r="AC2668" t="str">
        <f t="shared" si="454"/>
        <v>Unaudited</v>
      </c>
    </row>
    <row r="2669" spans="1:29" x14ac:dyDescent="0.25">
      <c r="A2669" t="s">
        <v>420</v>
      </c>
      <c r="B2669" t="s">
        <v>1366</v>
      </c>
      <c r="C2669" t="s">
        <v>1367</v>
      </c>
      <c r="D2669">
        <v>1900</v>
      </c>
      <c r="E2669" s="960">
        <v>1</v>
      </c>
      <c r="F2669" t="s">
        <v>439</v>
      </c>
      <c r="G2669" s="960">
        <v>182</v>
      </c>
      <c r="H2669" t="s">
        <v>386</v>
      </c>
      <c r="I2669" s="940" t="s">
        <v>488</v>
      </c>
      <c r="J2669" s="940" t="s">
        <v>444</v>
      </c>
      <c r="K2669" s="940" t="s">
        <v>448</v>
      </c>
      <c r="L2669" s="940" t="s">
        <v>114</v>
      </c>
      <c r="M2669" s="965" t="s">
        <v>157</v>
      </c>
      <c r="N2669" s="679">
        <f t="shared" ca="1" si="455"/>
        <v>81.117317476811436</v>
      </c>
      <c r="O2669" s="679">
        <f t="shared" ca="1" si="460"/>
        <v>33.741267865576589</v>
      </c>
      <c r="P2669" s="679">
        <f t="shared" ca="1" si="460"/>
        <v>5.3069151438300999</v>
      </c>
      <c r="Q2669" s="679">
        <f t="shared" ca="1" si="460"/>
        <v>21.304354982968775</v>
      </c>
      <c r="R2669" s="679">
        <f t="shared" ca="1" si="460"/>
        <v>14.519167515128329</v>
      </c>
      <c r="S2669" s="679">
        <f t="shared" ca="1" si="460"/>
        <v>1.5308709578179144E-2</v>
      </c>
      <c r="T2669" s="679">
        <f t="shared" ca="1" si="460"/>
        <v>0.47703783977614728</v>
      </c>
      <c r="U2669" s="679">
        <f t="shared" ca="1" si="460"/>
        <v>0</v>
      </c>
      <c r="V2669" s="679">
        <f t="shared" ca="1" si="457"/>
        <v>4.1642435905810951</v>
      </c>
      <c r="W2669" s="679">
        <f t="shared" ca="1" si="461"/>
        <v>0.44728465437202369</v>
      </c>
      <c r="X2669" s="679">
        <f t="shared" ca="1" si="458"/>
        <v>2.9497076664376115E-4</v>
      </c>
      <c r="Y2669" s="679">
        <f t="shared" ca="1" si="458"/>
        <v>1.1414422042335504</v>
      </c>
      <c r="Z2669" s="679">
        <f t="shared" ca="1" si="458"/>
        <v>0</v>
      </c>
      <c r="AA2669" t="str">
        <f t="shared" si="452"/>
        <v>ASR_Financial_Report_SHP21Final</v>
      </c>
      <c r="AB2669" s="960">
        <f t="shared" si="453"/>
        <v>44658</v>
      </c>
      <c r="AC2669" t="str">
        <f t="shared" si="454"/>
        <v>Unaudited</v>
      </c>
    </row>
    <row r="2670" spans="1:29" x14ac:dyDescent="0.25">
      <c r="A2670" t="s">
        <v>420</v>
      </c>
      <c r="B2670" t="s">
        <v>1366</v>
      </c>
      <c r="C2670" t="s">
        <v>1367</v>
      </c>
      <c r="D2670">
        <v>1900</v>
      </c>
      <c r="E2670" s="960">
        <v>1</v>
      </c>
      <c r="F2670" t="s">
        <v>439</v>
      </c>
      <c r="G2670" s="960">
        <v>182</v>
      </c>
      <c r="H2670" t="s">
        <v>386</v>
      </c>
      <c r="I2670" s="940" t="s">
        <v>488</v>
      </c>
      <c r="J2670" s="940" t="s">
        <v>444</v>
      </c>
      <c r="K2670" s="940" t="s">
        <v>448</v>
      </c>
      <c r="L2670" s="948" t="s">
        <v>115</v>
      </c>
      <c r="M2670" s="963" t="s">
        <v>113</v>
      </c>
      <c r="N2670" s="679">
        <f t="shared" ca="1" si="455"/>
        <v>-17098.288718869149</v>
      </c>
      <c r="O2670" s="679">
        <f t="shared" ca="1" si="460"/>
        <v>-6288.7741823104798</v>
      </c>
      <c r="P2670" s="679">
        <f t="shared" ca="1" si="460"/>
        <v>-989.89536056991403</v>
      </c>
      <c r="Q2670" s="679">
        <f t="shared" ca="1" si="460"/>
        <v>-4974.7447249171701</v>
      </c>
      <c r="R2670" s="679">
        <f t="shared" ca="1" si="460"/>
        <v>-3390.72661772632</v>
      </c>
      <c r="S2670" s="679">
        <f t="shared" ca="1" si="460"/>
        <v>-94.012350978065697</v>
      </c>
      <c r="T2670" s="679">
        <f t="shared" ca="1" si="460"/>
        <v>-88.890903374873005</v>
      </c>
      <c r="U2670" s="679">
        <f t="shared" ca="1" si="460"/>
        <v>0</v>
      </c>
      <c r="V2670" s="679">
        <f t="shared" ca="1" si="457"/>
        <v>-972.384630469218</v>
      </c>
      <c r="W2670" s="679">
        <f t="shared" ca="1" si="461"/>
        <v>-104.050433712914</v>
      </c>
      <c r="X2670" s="679">
        <f t="shared" ca="1" si="458"/>
        <v>-1.54081647942649</v>
      </c>
      <c r="Y2670" s="679">
        <f t="shared" ca="1" si="458"/>
        <v>-193.26869833076401</v>
      </c>
      <c r="Z2670" s="679">
        <f t="shared" ca="1" si="458"/>
        <v>0</v>
      </c>
      <c r="AA2670" t="str">
        <f t="shared" si="452"/>
        <v>ASR_Financial_Report_SHP21Final</v>
      </c>
      <c r="AB2670" s="960">
        <f t="shared" si="453"/>
        <v>44658</v>
      </c>
      <c r="AC2670" t="str">
        <f t="shared" si="454"/>
        <v>Unaudited</v>
      </c>
    </row>
    <row r="2671" spans="1:29" x14ac:dyDescent="0.25">
      <c r="A2671" t="s">
        <v>420</v>
      </c>
      <c r="B2671" t="s">
        <v>1366</v>
      </c>
      <c r="C2671" t="s">
        <v>1367</v>
      </c>
      <c r="D2671">
        <v>1900</v>
      </c>
      <c r="E2671" s="960">
        <v>1</v>
      </c>
      <c r="F2671" t="s">
        <v>439</v>
      </c>
      <c r="G2671" s="960">
        <v>182</v>
      </c>
      <c r="H2671" t="s">
        <v>386</v>
      </c>
      <c r="I2671" s="965" t="s">
        <v>488</v>
      </c>
      <c r="J2671" s="965" t="s">
        <v>444</v>
      </c>
      <c r="K2671" s="965" t="s">
        <v>448</v>
      </c>
      <c r="L2671" s="940" t="s">
        <v>116</v>
      </c>
      <c r="M2671" s="965" t="s">
        <v>158</v>
      </c>
      <c r="N2671" s="679">
        <f t="shared" ca="1" si="455"/>
        <v>0</v>
      </c>
      <c r="O2671" s="679">
        <f ca="1">IF(OR(AND($F2671="PY",O$1&lt;&gt;"Prior Year"),AND($F2671&lt;&gt;"PY",O$1="Prior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"&amp;$H2671&amp;"'!$A$7:$CA$7"),0)+MATCH(O$1,INDIRECT("'MMA Rev-Exp "&amp;$H2671&amp;"'!$D$8:$CA$8"),0)-1)))</f>
        <v>0</v>
      </c>
      <c r="P2671" s="679">
        <f ca="1">IF(OR(AND($F2671="PY",P$1&lt;&gt;"Prior Year"),AND($F2671&lt;&gt;"PY",P$1="Prior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"&amp;$H2671&amp;"'!$A$7:$CA$7"),0)+MATCH(P$1,INDIRECT("'MMA Rev-Exp "&amp;$H2671&amp;"'!$D$8:$CA$8"),0)-1)))</f>
        <v>0</v>
      </c>
      <c r="Q2671" s="679">
        <f ca="1">IF(OR(AND($F2671="PY",Q$1&lt;&gt;"Prior Year"),AND($F2671&lt;&gt;"PY",Q$1="Prior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"&amp;$H2671&amp;"'!$A$7:$CA$7"),0)+MATCH(Q$1,INDIRECT("'MMA Rev-Exp "&amp;$H2671&amp;"'!$D$8:$CA$8"),0)-1)))</f>
        <v>0</v>
      </c>
      <c r="R2671" s="679">
        <f ca="1">IF(OR(AND($F2671="PY",R$1&lt;&gt;"Prior Year"),AND($F2671&lt;&gt;"PY",R$1="Prior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"&amp;$H2671&amp;"'!$A$7:$CA$7"),0)+MATCH(R$1,INDIRECT("'MMA Rev-Exp "&amp;$H2671&amp;"'!$D$8:$CA$8"),0)-1)))</f>
        <v>0</v>
      </c>
      <c r="S2671" s="679">
        <f t="shared" ref="O2671:Z2694" ca="1" si="462">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679">
        <f t="shared" ca="1" si="462"/>
        <v>0</v>
      </c>
      <c r="U2671" s="679">
        <f t="shared" ca="1" si="462"/>
        <v>0</v>
      </c>
      <c r="V2671" s="679">
        <f t="shared" ca="1" si="462"/>
        <v>0</v>
      </c>
      <c r="W2671" s="679">
        <f t="shared" ca="1" si="461"/>
        <v>0</v>
      </c>
      <c r="X2671" s="679">
        <f t="shared" ca="1" si="462"/>
        <v>0</v>
      </c>
      <c r="Y2671" s="679">
        <f t="shared" ca="1" si="462"/>
        <v>0</v>
      </c>
      <c r="Z2671" s="679">
        <f t="shared" ca="1" si="462"/>
        <v>0</v>
      </c>
      <c r="AA2671" t="str">
        <f t="shared" si="452"/>
        <v>ASR_Financial_Report_SHP21Final</v>
      </c>
      <c r="AB2671" s="960">
        <f t="shared" si="453"/>
        <v>44658</v>
      </c>
      <c r="AC2671" t="str">
        <f t="shared" si="454"/>
        <v>Unaudited</v>
      </c>
    </row>
    <row r="2672" spans="1:29" x14ac:dyDescent="0.25">
      <c r="A2672" t="s">
        <v>420</v>
      </c>
      <c r="B2672" t="s">
        <v>1366</v>
      </c>
      <c r="C2672" t="s">
        <v>1367</v>
      </c>
      <c r="D2672">
        <v>1900</v>
      </c>
      <c r="E2672" s="960">
        <v>1</v>
      </c>
      <c r="F2672" t="s">
        <v>439</v>
      </c>
      <c r="G2672" s="960">
        <v>182</v>
      </c>
      <c r="H2672" t="s">
        <v>386</v>
      </c>
      <c r="I2672" s="940" t="s">
        <v>488</v>
      </c>
      <c r="J2672" s="940" t="s">
        <v>444</v>
      </c>
      <c r="K2672" s="940" t="s">
        <v>448</v>
      </c>
      <c r="L2672" s="940" t="s">
        <v>159</v>
      </c>
      <c r="M2672" s="965" t="s">
        <v>23</v>
      </c>
      <c r="N2672" s="679">
        <f t="shared" ca="1" si="455"/>
        <v>0</v>
      </c>
      <c r="O2672" s="679">
        <f t="shared" ca="1" si="462"/>
        <v>0</v>
      </c>
      <c r="P2672" s="679">
        <f t="shared" ca="1" si="462"/>
        <v>0</v>
      </c>
      <c r="Q2672" s="679">
        <f t="shared" ca="1" si="462"/>
        <v>0</v>
      </c>
      <c r="R2672" s="679">
        <f t="shared" ca="1" si="462"/>
        <v>0</v>
      </c>
      <c r="S2672" s="679">
        <f t="shared" ca="1" si="462"/>
        <v>0</v>
      </c>
      <c r="T2672" s="679">
        <f t="shared" ca="1" si="462"/>
        <v>0</v>
      </c>
      <c r="U2672" s="679">
        <f t="shared" ca="1" si="462"/>
        <v>0</v>
      </c>
      <c r="V2672" s="679">
        <f t="shared" ca="1" si="462"/>
        <v>0</v>
      </c>
      <c r="W2672" s="679">
        <f t="shared" ca="1" si="461"/>
        <v>0</v>
      </c>
      <c r="X2672" s="679">
        <f t="shared" ca="1" si="462"/>
        <v>0</v>
      </c>
      <c r="Y2672" s="679">
        <f t="shared" ca="1" si="462"/>
        <v>0</v>
      </c>
      <c r="Z2672" s="679">
        <f t="shared" ca="1" si="462"/>
        <v>0</v>
      </c>
      <c r="AA2672" t="str">
        <f t="shared" si="452"/>
        <v>ASR_Financial_Report_SHP21Final</v>
      </c>
      <c r="AB2672" s="960">
        <f t="shared" si="453"/>
        <v>44658</v>
      </c>
      <c r="AC2672" t="str">
        <f t="shared" si="454"/>
        <v>Unaudited</v>
      </c>
    </row>
    <row r="2673" spans="1:29" x14ac:dyDescent="0.25">
      <c r="A2673" t="s">
        <v>420</v>
      </c>
      <c r="B2673" t="s">
        <v>1366</v>
      </c>
      <c r="C2673" t="s">
        <v>1367</v>
      </c>
      <c r="D2673">
        <v>1900</v>
      </c>
      <c r="E2673" s="960">
        <v>1</v>
      </c>
      <c r="F2673" t="s">
        <v>439</v>
      </c>
      <c r="G2673" s="960">
        <v>182</v>
      </c>
      <c r="H2673" t="s">
        <v>386</v>
      </c>
      <c r="I2673" s="940" t="s">
        <v>488</v>
      </c>
      <c r="J2673" s="940" t="s">
        <v>444</v>
      </c>
      <c r="K2673" s="940" t="s">
        <v>448</v>
      </c>
      <c r="L2673" s="940" t="s">
        <v>442</v>
      </c>
      <c r="M2673" s="965" t="s">
        <v>456</v>
      </c>
      <c r="N2673" s="679">
        <f t="shared" ca="1" si="455"/>
        <v>-439595.27619562531</v>
      </c>
      <c r="O2673" s="679">
        <f t="shared" ca="1" si="462"/>
        <v>-303807.67221352598</v>
      </c>
      <c r="P2673" s="679">
        <f t="shared" ca="1" si="462"/>
        <v>-22559.5617229444</v>
      </c>
      <c r="Q2673" s="679">
        <f t="shared" ca="1" si="462"/>
        <v>-66851.459281488103</v>
      </c>
      <c r="R2673" s="679">
        <f t="shared" ca="1" si="462"/>
        <v>-21630.970014884701</v>
      </c>
      <c r="S2673" s="679">
        <f t="shared" ca="1" si="462"/>
        <v>-18628.982980148699</v>
      </c>
      <c r="T2673" s="679">
        <f t="shared" ca="1" si="462"/>
        <v>-1410.2197740486599</v>
      </c>
      <c r="U2673" s="679">
        <f t="shared" ca="1" si="462"/>
        <v>-146.56167546948299</v>
      </c>
      <c r="V2673" s="679">
        <f t="shared" ca="1" si="462"/>
        <v>-3479.3807754127201</v>
      </c>
      <c r="W2673" s="679">
        <f t="shared" ca="1" si="461"/>
        <v>0</v>
      </c>
      <c r="X2673" s="679">
        <f t="shared" ca="1" si="462"/>
        <v>-73.127029855094406</v>
      </c>
      <c r="Y2673" s="679">
        <f t="shared" ca="1" si="462"/>
        <v>-1007.3407278474961</v>
      </c>
      <c r="Z2673" s="679">
        <f t="shared" ca="1" si="462"/>
        <v>0</v>
      </c>
      <c r="AA2673" t="str">
        <f t="shared" si="452"/>
        <v>ASR_Financial_Report_SHP21Final</v>
      </c>
      <c r="AB2673" s="960">
        <f t="shared" si="453"/>
        <v>44658</v>
      </c>
      <c r="AC2673" t="str">
        <f t="shared" si="454"/>
        <v>Unaudited</v>
      </c>
    </row>
    <row r="2674" spans="1:29" ht="30" x14ac:dyDescent="0.25">
      <c r="A2674" t="s">
        <v>420</v>
      </c>
      <c r="B2674" t="s">
        <v>1366</v>
      </c>
      <c r="C2674" t="s">
        <v>1367</v>
      </c>
      <c r="D2674">
        <v>1900</v>
      </c>
      <c r="E2674" s="960">
        <v>1</v>
      </c>
      <c r="F2674" t="s">
        <v>439</v>
      </c>
      <c r="G2674" s="960">
        <v>182</v>
      </c>
      <c r="H2674" t="s">
        <v>386</v>
      </c>
      <c r="I2674" s="940" t="s">
        <v>488</v>
      </c>
      <c r="J2674" s="940" t="s">
        <v>444</v>
      </c>
      <c r="K2674" s="940" t="s">
        <v>449</v>
      </c>
      <c r="L2674" s="940">
        <v>9.1</v>
      </c>
      <c r="M2674" s="965" t="s">
        <v>185</v>
      </c>
      <c r="N2674" s="679">
        <f t="shared" ca="1" si="455"/>
        <v>1469</v>
      </c>
      <c r="O2674" s="679">
        <f t="shared" ca="1" si="462"/>
        <v>0</v>
      </c>
      <c r="P2674" s="679">
        <f t="shared" ca="1" si="462"/>
        <v>0</v>
      </c>
      <c r="Q2674" s="679">
        <f t="shared" ca="1" si="462"/>
        <v>678</v>
      </c>
      <c r="R2674" s="679">
        <f t="shared" ca="1" si="462"/>
        <v>791</v>
      </c>
      <c r="S2674" s="679">
        <f t="shared" ca="1" si="462"/>
        <v>0</v>
      </c>
      <c r="T2674" s="679">
        <f t="shared" ca="1" si="462"/>
        <v>0</v>
      </c>
      <c r="U2674" s="679">
        <f t="shared" ca="1" si="462"/>
        <v>0</v>
      </c>
      <c r="V2674" s="679">
        <f t="shared" ca="1" si="462"/>
        <v>0</v>
      </c>
      <c r="W2674" s="679">
        <f t="shared" ca="1" si="461"/>
        <v>0</v>
      </c>
      <c r="X2674" s="679">
        <f t="shared" ca="1" si="462"/>
        <v>0</v>
      </c>
      <c r="Y2674" s="679">
        <f t="shared" ca="1" si="462"/>
        <v>0</v>
      </c>
      <c r="Z2674" s="679">
        <f t="shared" ca="1" si="462"/>
        <v>0</v>
      </c>
      <c r="AA2674" t="str">
        <f t="shared" si="452"/>
        <v>ASR_Financial_Report_SHP21Final</v>
      </c>
      <c r="AB2674" s="960">
        <f t="shared" si="453"/>
        <v>44658</v>
      </c>
      <c r="AC2674" t="str">
        <f t="shared" si="454"/>
        <v>Unaudited</v>
      </c>
    </row>
    <row r="2675" spans="1:29" x14ac:dyDescent="0.25">
      <c r="A2675" t="s">
        <v>420</v>
      </c>
      <c r="B2675" t="s">
        <v>1366</v>
      </c>
      <c r="C2675" t="s">
        <v>1367</v>
      </c>
      <c r="D2675">
        <v>1900</v>
      </c>
      <c r="E2675" s="960">
        <v>1</v>
      </c>
      <c r="F2675" t="s">
        <v>439</v>
      </c>
      <c r="G2675" s="960">
        <v>182</v>
      </c>
      <c r="H2675" t="s">
        <v>386</v>
      </c>
      <c r="I2675" s="940" t="s">
        <v>488</v>
      </c>
      <c r="J2675" s="940" t="s">
        <v>444</v>
      </c>
      <c r="K2675" s="940" t="s">
        <v>449</v>
      </c>
      <c r="L2675" s="948" t="s">
        <v>106</v>
      </c>
      <c r="M2675" s="963" t="s">
        <v>186</v>
      </c>
      <c r="N2675" s="679">
        <f t="shared" ca="1" si="455"/>
        <v>468142.07000000007</v>
      </c>
      <c r="O2675" s="679">
        <f t="shared" ca="1" si="462"/>
        <v>9823.32</v>
      </c>
      <c r="P2675" s="679">
        <f t="shared" ca="1" si="462"/>
        <v>0</v>
      </c>
      <c r="Q2675" s="679">
        <f t="shared" ca="1" si="462"/>
        <v>299493.01</v>
      </c>
      <c r="R2675" s="679">
        <f t="shared" ca="1" si="462"/>
        <v>87287.71</v>
      </c>
      <c r="S2675" s="679">
        <f t="shared" ca="1" si="462"/>
        <v>71538.03</v>
      </c>
      <c r="T2675" s="679">
        <f t="shared" ca="1" si="462"/>
        <v>0</v>
      </c>
      <c r="U2675" s="679">
        <f t="shared" ca="1" si="462"/>
        <v>0</v>
      </c>
      <c r="V2675" s="679">
        <f t="shared" ca="1" si="462"/>
        <v>0</v>
      </c>
      <c r="W2675" s="679">
        <f t="shared" ca="1" si="461"/>
        <v>0</v>
      </c>
      <c r="X2675" s="679">
        <f t="shared" ca="1" si="462"/>
        <v>0</v>
      </c>
      <c r="Y2675" s="679">
        <f t="shared" ca="1" si="462"/>
        <v>0</v>
      </c>
      <c r="Z2675" s="679">
        <f t="shared" ca="1" si="462"/>
        <v>0</v>
      </c>
      <c r="AA2675" t="str">
        <f t="shared" si="452"/>
        <v>ASR_Financial_Report_SHP21Final</v>
      </c>
      <c r="AB2675" s="960">
        <f t="shared" si="453"/>
        <v>44658</v>
      </c>
      <c r="AC2675" t="str">
        <f t="shared" si="454"/>
        <v>Unaudited</v>
      </c>
    </row>
    <row r="2676" spans="1:29" x14ac:dyDescent="0.25">
      <c r="A2676" t="s">
        <v>420</v>
      </c>
      <c r="B2676" t="s">
        <v>1366</v>
      </c>
      <c r="C2676" t="s">
        <v>1367</v>
      </c>
      <c r="D2676">
        <v>1900</v>
      </c>
      <c r="E2676" s="960">
        <v>1</v>
      </c>
      <c r="F2676" t="s">
        <v>439</v>
      </c>
      <c r="G2676" s="960">
        <v>182</v>
      </c>
      <c r="H2676" t="s">
        <v>386</v>
      </c>
      <c r="I2676" s="965" t="s">
        <v>488</v>
      </c>
      <c r="J2676" s="965" t="s">
        <v>444</v>
      </c>
      <c r="K2676" s="965" t="s">
        <v>449</v>
      </c>
      <c r="L2676" s="940" t="s">
        <v>1302</v>
      </c>
      <c r="M2676" s="965" t="s">
        <v>1303</v>
      </c>
      <c r="N2676" s="679">
        <f t="shared" ca="1" si="455"/>
        <v>520487.60999999993</v>
      </c>
      <c r="O2676" s="679">
        <f t="shared" ca="1" si="462"/>
        <v>0</v>
      </c>
      <c r="P2676" s="679">
        <f t="shared" ca="1" si="462"/>
        <v>0</v>
      </c>
      <c r="Q2676" s="679">
        <f t="shared" ca="1" si="462"/>
        <v>115752.53</v>
      </c>
      <c r="R2676" s="679">
        <f t="shared" ca="1" si="462"/>
        <v>41476.94</v>
      </c>
      <c r="S2676" s="679">
        <f t="shared" ca="1" si="462"/>
        <v>323749.63</v>
      </c>
      <c r="T2676" s="679">
        <f t="shared" ca="1" si="462"/>
        <v>0</v>
      </c>
      <c r="U2676" s="679">
        <f t="shared" ca="1" si="462"/>
        <v>0</v>
      </c>
      <c r="V2676" s="679">
        <f t="shared" ca="1" si="462"/>
        <v>15480.91</v>
      </c>
      <c r="W2676" s="679">
        <f t="shared" ca="1" si="461"/>
        <v>24027.599999999999</v>
      </c>
      <c r="X2676" s="679">
        <f t="shared" ca="1" si="462"/>
        <v>0</v>
      </c>
      <c r="Y2676" s="679">
        <f t="shared" ca="1" si="462"/>
        <v>0</v>
      </c>
      <c r="Z2676" s="679">
        <f t="shared" ca="1" si="462"/>
        <v>0</v>
      </c>
      <c r="AA2676" t="str">
        <f t="shared" si="452"/>
        <v>ASR_Financial_Report_SHP21Final</v>
      </c>
      <c r="AB2676" s="960">
        <f t="shared" si="453"/>
        <v>44658</v>
      </c>
      <c r="AC2676" t="str">
        <f t="shared" si="454"/>
        <v>Unaudited</v>
      </c>
    </row>
    <row r="2677" spans="1:29" x14ac:dyDescent="0.25">
      <c r="A2677" t="s">
        <v>420</v>
      </c>
      <c r="B2677" t="s">
        <v>1366</v>
      </c>
      <c r="C2677" t="s">
        <v>1367</v>
      </c>
      <c r="D2677">
        <v>1900</v>
      </c>
      <c r="E2677" s="960">
        <v>1</v>
      </c>
      <c r="F2677" t="s">
        <v>439</v>
      </c>
      <c r="G2677" s="960">
        <v>182</v>
      </c>
      <c r="H2677" t="s">
        <v>386</v>
      </c>
      <c r="I2677" s="940" t="s">
        <v>488</v>
      </c>
      <c r="J2677" s="940" t="s">
        <v>444</v>
      </c>
      <c r="K2677" s="940" t="s">
        <v>449</v>
      </c>
      <c r="L2677" s="940" t="s">
        <v>107</v>
      </c>
      <c r="M2677" s="965" t="s">
        <v>187</v>
      </c>
      <c r="N2677" s="679">
        <f t="shared" ca="1" si="455"/>
        <v>599202.47999999893</v>
      </c>
      <c r="O2677" s="679">
        <f t="shared" ca="1" si="462"/>
        <v>283124.50999999902</v>
      </c>
      <c r="P2677" s="679">
        <f t="shared" ca="1" si="462"/>
        <v>19827.73</v>
      </c>
      <c r="Q2677" s="679">
        <f t="shared" ca="1" si="462"/>
        <v>175071.73</v>
      </c>
      <c r="R2677" s="679">
        <f t="shared" ca="1" si="462"/>
        <v>38679.21</v>
      </c>
      <c r="S2677" s="679">
        <f t="shared" ca="1" si="462"/>
        <v>15979.17</v>
      </c>
      <c r="T2677" s="679">
        <f t="shared" ca="1" si="462"/>
        <v>12555.24</v>
      </c>
      <c r="U2677" s="679">
        <f t="shared" ca="1" si="462"/>
        <v>420.82</v>
      </c>
      <c r="V2677" s="679">
        <f t="shared" ca="1" si="462"/>
        <v>1708.82</v>
      </c>
      <c r="W2677" s="679">
        <f t="shared" ca="1" si="461"/>
        <v>51835.25</v>
      </c>
      <c r="X2677" s="679">
        <f t="shared" ca="1" si="462"/>
        <v>0</v>
      </c>
      <c r="Y2677" s="679">
        <f t="shared" ca="1" si="462"/>
        <v>0</v>
      </c>
      <c r="Z2677" s="679">
        <f t="shared" ca="1" si="462"/>
        <v>0</v>
      </c>
      <c r="AA2677" t="str">
        <f t="shared" si="452"/>
        <v>ASR_Financial_Report_SHP21Final</v>
      </c>
      <c r="AB2677" s="960">
        <f t="shared" si="453"/>
        <v>44658</v>
      </c>
      <c r="AC2677" t="str">
        <f t="shared" si="454"/>
        <v>Unaudited</v>
      </c>
    </row>
    <row r="2678" spans="1:29" x14ac:dyDescent="0.25">
      <c r="A2678" t="s">
        <v>420</v>
      </c>
      <c r="B2678" t="s">
        <v>1366</v>
      </c>
      <c r="C2678" t="s">
        <v>1367</v>
      </c>
      <c r="D2678">
        <v>1900</v>
      </c>
      <c r="E2678" s="960">
        <v>1</v>
      </c>
      <c r="F2678" t="s">
        <v>439</v>
      </c>
      <c r="G2678" s="960">
        <v>182</v>
      </c>
      <c r="H2678" t="s">
        <v>386</v>
      </c>
      <c r="I2678" s="940" t="s">
        <v>488</v>
      </c>
      <c r="J2678" s="940" t="s">
        <v>444</v>
      </c>
      <c r="K2678" s="940" t="s">
        <v>449</v>
      </c>
      <c r="L2678" s="940" t="s">
        <v>108</v>
      </c>
      <c r="M2678" s="965" t="s">
        <v>160</v>
      </c>
      <c r="N2678" s="679">
        <f t="shared" ca="1" si="455"/>
        <v>1355752.5299999989</v>
      </c>
      <c r="O2678" s="679">
        <f t="shared" ca="1" si="462"/>
        <v>530930.929999999</v>
      </c>
      <c r="P2678" s="679">
        <f t="shared" ca="1" si="462"/>
        <v>31875.66</v>
      </c>
      <c r="Q2678" s="679">
        <f t="shared" ca="1" si="462"/>
        <v>435624.94</v>
      </c>
      <c r="R2678" s="679">
        <f t="shared" ca="1" si="462"/>
        <v>103158.51</v>
      </c>
      <c r="S2678" s="679">
        <f t="shared" ca="1" si="462"/>
        <v>136146.31</v>
      </c>
      <c r="T2678" s="679">
        <f t="shared" ca="1" si="462"/>
        <v>5630.64</v>
      </c>
      <c r="U2678" s="679">
        <f t="shared" ca="1" si="462"/>
        <v>2896.52</v>
      </c>
      <c r="V2678" s="679">
        <f t="shared" ca="1" si="462"/>
        <v>11705.14</v>
      </c>
      <c r="W2678" s="679">
        <f t="shared" ca="1" si="461"/>
        <v>39555.68</v>
      </c>
      <c r="X2678" s="679">
        <f t="shared" ca="1" si="462"/>
        <v>37651.64</v>
      </c>
      <c r="Y2678" s="679">
        <f t="shared" ca="1" si="462"/>
        <v>20576.560000000001</v>
      </c>
      <c r="Z2678" s="679">
        <f t="shared" ca="1" si="462"/>
        <v>0</v>
      </c>
      <c r="AA2678" t="str">
        <f t="shared" si="452"/>
        <v>ASR_Financial_Report_SHP21Final</v>
      </c>
      <c r="AB2678" s="960">
        <f t="shared" si="453"/>
        <v>44658</v>
      </c>
      <c r="AC2678" t="str">
        <f t="shared" si="454"/>
        <v>Unaudited</v>
      </c>
    </row>
    <row r="2679" spans="1:29" x14ac:dyDescent="0.25">
      <c r="A2679" t="s">
        <v>420</v>
      </c>
      <c r="B2679" t="s">
        <v>1366</v>
      </c>
      <c r="C2679" t="s">
        <v>1367</v>
      </c>
      <c r="D2679">
        <v>1900</v>
      </c>
      <c r="E2679" s="960">
        <v>1</v>
      </c>
      <c r="F2679" t="s">
        <v>439</v>
      </c>
      <c r="G2679" s="960">
        <v>182</v>
      </c>
      <c r="H2679" t="s">
        <v>386</v>
      </c>
      <c r="I2679" s="940" t="s">
        <v>488</v>
      </c>
      <c r="J2679" s="940" t="s">
        <v>444</v>
      </c>
      <c r="K2679" s="940" t="s">
        <v>449</v>
      </c>
      <c r="L2679" s="940" t="s">
        <v>109</v>
      </c>
      <c r="M2679" s="965" t="s">
        <v>134</v>
      </c>
      <c r="N2679" s="679">
        <f t="shared" ca="1" si="455"/>
        <v>3831784.6500341832</v>
      </c>
      <c r="O2679" s="679">
        <f t="shared" ca="1" si="462"/>
        <v>3288386.7000341099</v>
      </c>
      <c r="P2679" s="679">
        <f t="shared" ca="1" si="462"/>
        <v>129856.490000113</v>
      </c>
      <c r="Q2679" s="679">
        <f t="shared" ca="1" si="462"/>
        <v>243553.96999997899</v>
      </c>
      <c r="R2679" s="679">
        <f t="shared" ca="1" si="462"/>
        <v>73916.009999988702</v>
      </c>
      <c r="S2679" s="679">
        <f t="shared" ca="1" si="462"/>
        <v>77128.679999992499</v>
      </c>
      <c r="T2679" s="679">
        <f t="shared" ca="1" si="462"/>
        <v>5341.4399999999796</v>
      </c>
      <c r="U2679" s="679">
        <f t="shared" ca="1" si="462"/>
        <v>1139.28</v>
      </c>
      <c r="V2679" s="679">
        <f t="shared" ca="1" si="462"/>
        <v>6825.58000000008</v>
      </c>
      <c r="W2679" s="679">
        <f t="shared" ca="1" si="461"/>
        <v>898.56000000000097</v>
      </c>
      <c r="X2679" s="679">
        <f t="shared" ca="1" si="462"/>
        <v>4030.6300000001302</v>
      </c>
      <c r="Y2679" s="679">
        <f t="shared" ca="1" si="462"/>
        <v>707.31000000000199</v>
      </c>
      <c r="Z2679" s="679">
        <f t="shared" ca="1" si="462"/>
        <v>0</v>
      </c>
      <c r="AA2679" t="str">
        <f t="shared" si="452"/>
        <v>ASR_Financial_Report_SHP21Final</v>
      </c>
      <c r="AB2679" s="960">
        <f t="shared" si="453"/>
        <v>44658</v>
      </c>
      <c r="AC2679" t="str">
        <f t="shared" si="454"/>
        <v>Unaudited</v>
      </c>
    </row>
    <row r="2680" spans="1:29" x14ac:dyDescent="0.25">
      <c r="A2680" t="s">
        <v>420</v>
      </c>
      <c r="B2680" t="s">
        <v>1366</v>
      </c>
      <c r="C2680" t="s">
        <v>1367</v>
      </c>
      <c r="D2680">
        <v>1900</v>
      </c>
      <c r="E2680" s="960">
        <v>1</v>
      </c>
      <c r="F2680" t="s">
        <v>439</v>
      </c>
      <c r="G2680" s="960">
        <v>182</v>
      </c>
      <c r="H2680" t="s">
        <v>386</v>
      </c>
      <c r="I2680" s="940" t="s">
        <v>488</v>
      </c>
      <c r="J2680" s="940" t="s">
        <v>444</v>
      </c>
      <c r="K2680" s="940" t="s">
        <v>449</v>
      </c>
      <c r="L2680" s="940" t="s">
        <v>110</v>
      </c>
      <c r="M2680" s="965" t="s">
        <v>162</v>
      </c>
      <c r="N2680" s="679">
        <f t="shared" ca="1" si="455"/>
        <v>7590.517045420218</v>
      </c>
      <c r="O2680" s="679">
        <f t="shared" ca="1" si="462"/>
        <v>20555.988537683708</v>
      </c>
      <c r="P2680" s="679">
        <f t="shared" ca="1" si="462"/>
        <v>1290.0129773941421</v>
      </c>
      <c r="Q2680" s="679">
        <f t="shared" ca="1" si="462"/>
        <v>1298.3912954871444</v>
      </c>
      <c r="R2680" s="679">
        <f t="shared" ca="1" si="462"/>
        <v>148.49445870879353</v>
      </c>
      <c r="S2680" s="679">
        <f t="shared" ca="1" si="462"/>
        <v>-16652.976897471806</v>
      </c>
      <c r="T2680" s="679">
        <f t="shared" ca="1" si="462"/>
        <v>453.74241815348296</v>
      </c>
      <c r="U2680" s="679">
        <f t="shared" ca="1" si="462"/>
        <v>-100.91384703575702</v>
      </c>
      <c r="V2680" s="679">
        <f t="shared" ca="1" si="462"/>
        <v>36.624336499051914</v>
      </c>
      <c r="W2680" s="679">
        <f t="shared" ca="1" si="461"/>
        <v>146.31689140021311</v>
      </c>
      <c r="X2680" s="679">
        <f t="shared" ca="1" si="462"/>
        <v>358.12856520208624</v>
      </c>
      <c r="Y2680" s="679">
        <f t="shared" ca="1" si="462"/>
        <v>56.70830939916064</v>
      </c>
      <c r="Z2680" s="679">
        <f t="shared" ca="1" si="462"/>
        <v>0</v>
      </c>
      <c r="AA2680" t="str">
        <f t="shared" si="452"/>
        <v>ASR_Financial_Report_SHP21Final</v>
      </c>
      <c r="AB2680" s="960">
        <f t="shared" si="453"/>
        <v>44658</v>
      </c>
      <c r="AC2680" t="str">
        <f t="shared" si="454"/>
        <v>Unaudited</v>
      </c>
    </row>
    <row r="2681" spans="1:29" x14ac:dyDescent="0.25">
      <c r="A2681" t="s">
        <v>420</v>
      </c>
      <c r="B2681" t="s">
        <v>1366</v>
      </c>
      <c r="C2681" t="s">
        <v>1367</v>
      </c>
      <c r="D2681">
        <v>1900</v>
      </c>
      <c r="E2681" s="960">
        <v>1</v>
      </c>
      <c r="F2681" t="s">
        <v>439</v>
      </c>
      <c r="G2681" s="960">
        <v>182</v>
      </c>
      <c r="H2681" t="s">
        <v>386</v>
      </c>
      <c r="I2681" s="940" t="s">
        <v>488</v>
      </c>
      <c r="J2681" s="940" t="s">
        <v>444</v>
      </c>
      <c r="K2681" s="940" t="s">
        <v>449</v>
      </c>
      <c r="L2681" s="940" t="s">
        <v>111</v>
      </c>
      <c r="M2681" s="965" t="s">
        <v>463</v>
      </c>
      <c r="N2681" s="679">
        <f t="shared" ca="1" si="455"/>
        <v>2716096.831162021</v>
      </c>
      <c r="O2681" s="679">
        <f t="shared" ca="1" si="462"/>
        <v>1395357.2558385259</v>
      </c>
      <c r="P2681" s="679">
        <f t="shared" ca="1" si="462"/>
        <v>103613.73664231686</v>
      </c>
      <c r="Q2681" s="679">
        <f t="shared" ca="1" si="462"/>
        <v>823591.7070379036</v>
      </c>
      <c r="R2681" s="679">
        <f t="shared" ca="1" si="462"/>
        <v>266487.6385784116</v>
      </c>
      <c r="S2681" s="679">
        <f t="shared" ca="1" si="462"/>
        <v>77077.297766310818</v>
      </c>
      <c r="T2681" s="679">
        <f t="shared" ca="1" si="462"/>
        <v>6476.9937497258388</v>
      </c>
      <c r="U2681" s="679">
        <f t="shared" ca="1" si="462"/>
        <v>606.39799356349931</v>
      </c>
      <c r="V2681" s="679">
        <f t="shared" ca="1" si="462"/>
        <v>42865.020196358411</v>
      </c>
      <c r="W2681" s="679">
        <f t="shared" ca="1" si="461"/>
        <v>0</v>
      </c>
      <c r="X2681" s="679">
        <f t="shared" ca="1" si="462"/>
        <v>20.915238429791771</v>
      </c>
      <c r="Y2681" s="679">
        <f t="shared" ca="1" si="462"/>
        <v>-0.1318795252624208</v>
      </c>
      <c r="Z2681" s="679">
        <f t="shared" ca="1" si="462"/>
        <v>0</v>
      </c>
      <c r="AA2681" t="str">
        <f t="shared" si="452"/>
        <v>ASR_Financial_Report_SHP21Final</v>
      </c>
      <c r="AB2681" s="960">
        <f t="shared" si="453"/>
        <v>44658</v>
      </c>
      <c r="AC2681" t="str">
        <f t="shared" si="454"/>
        <v>Unaudited</v>
      </c>
    </row>
    <row r="2682" spans="1:29" x14ac:dyDescent="0.25">
      <c r="A2682" t="s">
        <v>420</v>
      </c>
      <c r="B2682" t="s">
        <v>1366</v>
      </c>
      <c r="C2682" t="s">
        <v>1367</v>
      </c>
      <c r="D2682">
        <v>1900</v>
      </c>
      <c r="E2682" s="960">
        <v>1</v>
      </c>
      <c r="F2682" t="s">
        <v>439</v>
      </c>
      <c r="G2682" s="960">
        <v>182</v>
      </c>
      <c r="H2682" t="s">
        <v>386</v>
      </c>
      <c r="I2682" s="940" t="s">
        <v>488</v>
      </c>
      <c r="J2682" s="940" t="s">
        <v>444</v>
      </c>
      <c r="K2682" s="940" t="s">
        <v>6</v>
      </c>
      <c r="L2682" s="940" t="s">
        <v>117</v>
      </c>
      <c r="M2682" s="965" t="s">
        <v>188</v>
      </c>
      <c r="N2682" s="679">
        <f t="shared" ca="1" si="455"/>
        <v>285254.51</v>
      </c>
      <c r="O2682" s="679">
        <f t="shared" ca="1" si="462"/>
        <v>154256.84</v>
      </c>
      <c r="P2682" s="679">
        <f t="shared" ca="1" si="462"/>
        <v>13919.24</v>
      </c>
      <c r="Q2682" s="679">
        <f t="shared" ca="1" si="462"/>
        <v>59310.070000000007</v>
      </c>
      <c r="R2682" s="679">
        <f t="shared" ca="1" si="462"/>
        <v>37360.129999999997</v>
      </c>
      <c r="S2682" s="679">
        <f t="shared" ca="1" si="462"/>
        <v>10775.369999999999</v>
      </c>
      <c r="T2682" s="679">
        <f t="shared" ca="1" si="462"/>
        <v>430.88</v>
      </c>
      <c r="U2682" s="679">
        <f t="shared" ca="1" si="462"/>
        <v>466.51</v>
      </c>
      <c r="V2682" s="679">
        <f t="shared" ca="1" si="462"/>
        <v>4548.26</v>
      </c>
      <c r="W2682" s="679">
        <f t="shared" ca="1" si="461"/>
        <v>198.95999999999998</v>
      </c>
      <c r="X2682" s="679">
        <f t="shared" ca="1" si="462"/>
        <v>3039.54</v>
      </c>
      <c r="Y2682" s="679">
        <f t="shared" ca="1" si="462"/>
        <v>948.71</v>
      </c>
      <c r="Z2682" s="679">
        <f t="shared" ca="1" si="462"/>
        <v>0</v>
      </c>
      <c r="AA2682" t="str">
        <f t="shared" si="452"/>
        <v>ASR_Financial_Report_SHP21Final</v>
      </c>
      <c r="AB2682" s="960">
        <f t="shared" si="453"/>
        <v>44658</v>
      </c>
      <c r="AC2682" t="str">
        <f t="shared" si="454"/>
        <v>Unaudited</v>
      </c>
    </row>
    <row r="2683" spans="1:29" x14ac:dyDescent="0.25">
      <c r="A2683" t="s">
        <v>420</v>
      </c>
      <c r="B2683" t="s">
        <v>1366</v>
      </c>
      <c r="C2683" t="s">
        <v>1367</v>
      </c>
      <c r="D2683">
        <v>1900</v>
      </c>
      <c r="E2683" s="960">
        <v>1</v>
      </c>
      <c r="F2683" t="s">
        <v>439</v>
      </c>
      <c r="G2683" s="960">
        <v>182</v>
      </c>
      <c r="H2683" t="s">
        <v>386</v>
      </c>
      <c r="I2683" s="940" t="s">
        <v>488</v>
      </c>
      <c r="J2683" s="940" t="s">
        <v>444</v>
      </c>
      <c r="K2683" s="940" t="s">
        <v>6</v>
      </c>
      <c r="L2683" s="948" t="s">
        <v>45</v>
      </c>
      <c r="M2683" s="963" t="s">
        <v>163</v>
      </c>
      <c r="N2683" s="679">
        <f t="shared" ca="1" si="455"/>
        <v>0</v>
      </c>
      <c r="O2683" s="679">
        <f t="shared" ca="1" si="462"/>
        <v>0</v>
      </c>
      <c r="P2683" s="679">
        <f t="shared" ca="1" si="462"/>
        <v>0</v>
      </c>
      <c r="Q2683" s="679">
        <f t="shared" ca="1" si="462"/>
        <v>0</v>
      </c>
      <c r="R2683" s="679">
        <f t="shared" ca="1" si="462"/>
        <v>0</v>
      </c>
      <c r="S2683" s="679">
        <f t="shared" ca="1" si="462"/>
        <v>0</v>
      </c>
      <c r="T2683" s="679">
        <f t="shared" ca="1" si="462"/>
        <v>0</v>
      </c>
      <c r="U2683" s="679">
        <f t="shared" ca="1" si="462"/>
        <v>0</v>
      </c>
      <c r="V2683" s="679">
        <f t="shared" ca="1" si="462"/>
        <v>0</v>
      </c>
      <c r="W2683" s="679">
        <f t="shared" ca="1" si="461"/>
        <v>0</v>
      </c>
      <c r="X2683" s="679">
        <f t="shared" ca="1" si="462"/>
        <v>0</v>
      </c>
      <c r="Y2683" s="679">
        <f t="shared" ca="1" si="462"/>
        <v>0</v>
      </c>
      <c r="Z2683" s="679">
        <f t="shared" ca="1" si="462"/>
        <v>0</v>
      </c>
      <c r="AA2683" t="str">
        <f t="shared" si="452"/>
        <v>ASR_Financial_Report_SHP21Final</v>
      </c>
      <c r="AB2683" s="960">
        <f t="shared" si="453"/>
        <v>44658</v>
      </c>
      <c r="AC2683" t="str">
        <f t="shared" si="454"/>
        <v>Unaudited</v>
      </c>
    </row>
    <row r="2684" spans="1:29" x14ac:dyDescent="0.25">
      <c r="A2684" t="s">
        <v>420</v>
      </c>
      <c r="B2684" t="s">
        <v>1366</v>
      </c>
      <c r="C2684" t="s">
        <v>1367</v>
      </c>
      <c r="D2684">
        <v>1900</v>
      </c>
      <c r="E2684" s="960">
        <v>1</v>
      </c>
      <c r="F2684" t="s">
        <v>439</v>
      </c>
      <c r="G2684" s="960">
        <v>182</v>
      </c>
      <c r="H2684" t="s">
        <v>386</v>
      </c>
      <c r="I2684" s="965" t="s">
        <v>488</v>
      </c>
      <c r="J2684" s="965" t="s">
        <v>444</v>
      </c>
      <c r="K2684" s="965" t="s">
        <v>6</v>
      </c>
      <c r="L2684" s="940" t="s">
        <v>46</v>
      </c>
      <c r="M2684" s="965" t="s">
        <v>164</v>
      </c>
      <c r="N2684" s="679">
        <f t="shared" ca="1" si="455"/>
        <v>1624.298893149343</v>
      </c>
      <c r="O2684" s="679">
        <f t="shared" ca="1" si="462"/>
        <v>1333.6769236774021</v>
      </c>
      <c r="P2684" s="679">
        <f t="shared" ca="1" si="462"/>
        <v>161.56629655270493</v>
      </c>
      <c r="Q2684" s="679">
        <f t="shared" ca="1" si="462"/>
        <v>143.85341720627892</v>
      </c>
      <c r="R2684" s="679">
        <f t="shared" ca="1" si="462"/>
        <v>88.432463705503594</v>
      </c>
      <c r="S2684" s="679">
        <f t="shared" ca="1" si="462"/>
        <v>-118.10327358145868</v>
      </c>
      <c r="T2684" s="679">
        <f t="shared" ca="1" si="462"/>
        <v>5.430131167549197</v>
      </c>
      <c r="U2684" s="679">
        <f t="shared" ca="1" si="462"/>
        <v>0.10451630172757982</v>
      </c>
      <c r="V2684" s="679">
        <f t="shared" ca="1" si="462"/>
        <v>7.7319827454977146</v>
      </c>
      <c r="W2684" s="679">
        <f t="shared" ca="1" si="461"/>
        <v>1.3479533861108799</v>
      </c>
      <c r="X2684" s="679">
        <f t="shared" ca="1" si="462"/>
        <v>1.6001726763384765E-3</v>
      </c>
      <c r="Y2684" s="679">
        <f t="shared" ca="1" si="462"/>
        <v>0.25688181535065191</v>
      </c>
      <c r="Z2684" s="679">
        <f t="shared" ca="1" si="462"/>
        <v>0</v>
      </c>
      <c r="AA2684" t="str">
        <f t="shared" si="452"/>
        <v>ASR_Financial_Report_SHP21Final</v>
      </c>
      <c r="AB2684" s="960">
        <f t="shared" si="453"/>
        <v>44658</v>
      </c>
      <c r="AC2684" t="str">
        <f t="shared" si="454"/>
        <v>Unaudited</v>
      </c>
    </row>
    <row r="2685" spans="1:29" x14ac:dyDescent="0.25">
      <c r="A2685" t="s">
        <v>420</v>
      </c>
      <c r="B2685" t="s">
        <v>1366</v>
      </c>
      <c r="C2685" t="s">
        <v>1367</v>
      </c>
      <c r="D2685">
        <v>1900</v>
      </c>
      <c r="E2685" s="960">
        <v>1</v>
      </c>
      <c r="F2685" t="s">
        <v>439</v>
      </c>
      <c r="G2685" s="960">
        <v>182</v>
      </c>
      <c r="H2685" t="s">
        <v>386</v>
      </c>
      <c r="I2685" s="940" t="s">
        <v>488</v>
      </c>
      <c r="J2685" s="940" t="s">
        <v>444</v>
      </c>
      <c r="K2685" s="940" t="s">
        <v>6</v>
      </c>
      <c r="L2685" s="940" t="s">
        <v>165</v>
      </c>
      <c r="M2685" s="965" t="s">
        <v>461</v>
      </c>
      <c r="N2685" s="679">
        <f t="shared" ca="1" si="455"/>
        <v>0</v>
      </c>
      <c r="O2685" s="679">
        <f t="shared" ca="1" si="462"/>
        <v>0</v>
      </c>
      <c r="P2685" s="679">
        <f t="shared" ca="1" si="462"/>
        <v>0</v>
      </c>
      <c r="Q2685" s="679">
        <f t="shared" ca="1" si="462"/>
        <v>0</v>
      </c>
      <c r="R2685" s="679">
        <f t="shared" ca="1" si="462"/>
        <v>0</v>
      </c>
      <c r="S2685" s="679">
        <f t="shared" ca="1" si="462"/>
        <v>0</v>
      </c>
      <c r="T2685" s="679">
        <f t="shared" ca="1" si="462"/>
        <v>0</v>
      </c>
      <c r="U2685" s="679">
        <f t="shared" ca="1" si="462"/>
        <v>0</v>
      </c>
      <c r="V2685" s="679">
        <f t="shared" ca="1" si="462"/>
        <v>0</v>
      </c>
      <c r="W2685" s="679">
        <f t="shared" ca="1" si="461"/>
        <v>0</v>
      </c>
      <c r="X2685" s="679">
        <f t="shared" ca="1" si="462"/>
        <v>0</v>
      </c>
      <c r="Y2685" s="679">
        <f t="shared" ca="1" si="462"/>
        <v>0</v>
      </c>
      <c r="Z2685" s="679">
        <f t="shared" ca="1" si="462"/>
        <v>0</v>
      </c>
      <c r="AA2685" t="str">
        <f t="shared" si="452"/>
        <v>ASR_Financial_Report_SHP21Final</v>
      </c>
      <c r="AB2685" s="960">
        <f t="shared" si="453"/>
        <v>44658</v>
      </c>
      <c r="AC2685" t="str">
        <f t="shared" si="454"/>
        <v>Unaudited</v>
      </c>
    </row>
    <row r="2686" spans="1:29" x14ac:dyDescent="0.25">
      <c r="A2686" t="s">
        <v>420</v>
      </c>
      <c r="B2686" t="s">
        <v>1366</v>
      </c>
      <c r="C2686" t="s">
        <v>1367</v>
      </c>
      <c r="D2686">
        <v>1900</v>
      </c>
      <c r="E2686" s="960">
        <v>1</v>
      </c>
      <c r="F2686" t="s">
        <v>439</v>
      </c>
      <c r="G2686" s="960">
        <v>182</v>
      </c>
      <c r="H2686" t="s">
        <v>386</v>
      </c>
      <c r="I2686" s="940" t="s">
        <v>488</v>
      </c>
      <c r="J2686" s="940" t="s">
        <v>444</v>
      </c>
      <c r="K2686" s="940" t="s">
        <v>434</v>
      </c>
      <c r="L2686" s="940" t="s">
        <v>120</v>
      </c>
      <c r="M2686" s="965" t="s">
        <v>32</v>
      </c>
      <c r="N2686" s="679">
        <f t="shared" ca="1" si="455"/>
        <v>0</v>
      </c>
      <c r="O2686" s="679">
        <f t="shared" ca="1" si="462"/>
        <v>0</v>
      </c>
      <c r="P2686" s="679">
        <f t="shared" ca="1" si="462"/>
        <v>0</v>
      </c>
      <c r="Q2686" s="679">
        <f t="shared" ca="1" si="462"/>
        <v>0</v>
      </c>
      <c r="R2686" s="679">
        <f t="shared" ca="1" si="462"/>
        <v>0</v>
      </c>
      <c r="S2686" s="679">
        <f t="shared" ca="1" si="462"/>
        <v>0</v>
      </c>
      <c r="T2686" s="679">
        <f t="shared" ca="1" si="462"/>
        <v>0</v>
      </c>
      <c r="U2686" s="679">
        <f t="shared" ca="1" si="462"/>
        <v>0</v>
      </c>
      <c r="V2686" s="679">
        <f t="shared" ca="1" si="462"/>
        <v>0</v>
      </c>
      <c r="W2686" s="679">
        <f t="shared" ca="1" si="461"/>
        <v>0</v>
      </c>
      <c r="X2686" s="679">
        <f t="shared" ca="1" si="462"/>
        <v>0</v>
      </c>
      <c r="Y2686" s="679">
        <f t="shared" ca="1" si="462"/>
        <v>0</v>
      </c>
      <c r="Z2686" s="679">
        <f t="shared" ca="1" si="462"/>
        <v>0</v>
      </c>
      <c r="AA2686" t="str">
        <f t="shared" si="452"/>
        <v>ASR_Financial_Report_SHP21Final</v>
      </c>
      <c r="AB2686" s="960">
        <f t="shared" si="453"/>
        <v>44658</v>
      </c>
      <c r="AC2686" t="str">
        <f t="shared" si="454"/>
        <v>Unaudited</v>
      </c>
    </row>
    <row r="2687" spans="1:29" x14ac:dyDescent="0.25">
      <c r="A2687" t="s">
        <v>420</v>
      </c>
      <c r="B2687" t="s">
        <v>1366</v>
      </c>
      <c r="C2687" t="s">
        <v>1367</v>
      </c>
      <c r="D2687">
        <v>1900</v>
      </c>
      <c r="E2687" s="960">
        <v>1</v>
      </c>
      <c r="F2687" t="s">
        <v>439</v>
      </c>
      <c r="G2687" s="960">
        <v>182</v>
      </c>
      <c r="H2687" t="s">
        <v>386</v>
      </c>
      <c r="I2687" s="940" t="s">
        <v>488</v>
      </c>
      <c r="J2687" s="940" t="s">
        <v>444</v>
      </c>
      <c r="K2687" s="940" t="s">
        <v>434</v>
      </c>
      <c r="L2687" s="940" t="s">
        <v>924</v>
      </c>
      <c r="M2687" s="965" t="s">
        <v>916</v>
      </c>
      <c r="N2687" s="679">
        <f t="shared" ca="1" si="455"/>
        <v>0</v>
      </c>
      <c r="O2687" s="679">
        <f t="shared" ca="1" si="462"/>
        <v>0</v>
      </c>
      <c r="P2687" s="679">
        <f t="shared" ca="1" si="462"/>
        <v>0</v>
      </c>
      <c r="Q2687" s="679">
        <f t="shared" ca="1" si="462"/>
        <v>0</v>
      </c>
      <c r="R2687" s="679">
        <f t="shared" ca="1" si="462"/>
        <v>0</v>
      </c>
      <c r="S2687" s="679">
        <f t="shared" ca="1" si="462"/>
        <v>0</v>
      </c>
      <c r="T2687" s="679">
        <f t="shared" ca="1" si="462"/>
        <v>0</v>
      </c>
      <c r="U2687" s="679">
        <f t="shared" ca="1" si="462"/>
        <v>0</v>
      </c>
      <c r="V2687" s="679">
        <f t="shared" ca="1" si="462"/>
        <v>0</v>
      </c>
      <c r="W2687" s="679">
        <f t="shared" ca="1" si="461"/>
        <v>0</v>
      </c>
      <c r="X2687" s="679">
        <f t="shared" ca="1" si="462"/>
        <v>0</v>
      </c>
      <c r="Y2687" s="679">
        <f t="shared" ca="1" si="462"/>
        <v>0</v>
      </c>
      <c r="Z2687" s="679">
        <f t="shared" ca="1" si="462"/>
        <v>0</v>
      </c>
      <c r="AA2687" t="str">
        <f t="shared" si="452"/>
        <v>ASR_Financial_Report_SHP21Final</v>
      </c>
      <c r="AB2687" s="960">
        <f t="shared" si="453"/>
        <v>44658</v>
      </c>
      <c r="AC2687" t="str">
        <f t="shared" si="454"/>
        <v>Unaudited</v>
      </c>
    </row>
    <row r="2688" spans="1:29" x14ac:dyDescent="0.25">
      <c r="A2688" t="s">
        <v>420</v>
      </c>
      <c r="B2688" t="s">
        <v>1366</v>
      </c>
      <c r="C2688" t="s">
        <v>1367</v>
      </c>
      <c r="D2688">
        <v>1900</v>
      </c>
      <c r="E2688" s="960">
        <v>1</v>
      </c>
      <c r="F2688" t="s">
        <v>439</v>
      </c>
      <c r="G2688" s="960">
        <v>182</v>
      </c>
      <c r="H2688" t="s">
        <v>386</v>
      </c>
      <c r="I2688" s="940" t="s">
        <v>488</v>
      </c>
      <c r="J2688" s="940" t="s">
        <v>444</v>
      </c>
      <c r="K2688" s="940" t="s">
        <v>434</v>
      </c>
      <c r="L2688" s="940" t="s">
        <v>167</v>
      </c>
      <c r="M2688" s="965" t="s">
        <v>40</v>
      </c>
      <c r="N2688" s="679">
        <f t="shared" ca="1" si="455"/>
        <v>0</v>
      </c>
      <c r="O2688" s="679">
        <f t="shared" ca="1" si="462"/>
        <v>0</v>
      </c>
      <c r="P2688" s="679">
        <f t="shared" ca="1" si="462"/>
        <v>0</v>
      </c>
      <c r="Q2688" s="679">
        <f t="shared" ca="1" si="462"/>
        <v>0</v>
      </c>
      <c r="R2688" s="679">
        <f t="shared" ca="1" si="462"/>
        <v>0</v>
      </c>
      <c r="S2688" s="679">
        <f t="shared" ca="1" si="462"/>
        <v>0</v>
      </c>
      <c r="T2688" s="679">
        <f t="shared" ca="1" si="462"/>
        <v>0</v>
      </c>
      <c r="U2688" s="679">
        <f t="shared" ca="1" si="462"/>
        <v>0</v>
      </c>
      <c r="V2688" s="679">
        <f t="shared" ca="1" si="462"/>
        <v>0</v>
      </c>
      <c r="W2688" s="679">
        <f t="shared" ca="1" si="461"/>
        <v>0</v>
      </c>
      <c r="X2688" s="679">
        <f t="shared" ca="1" si="462"/>
        <v>0</v>
      </c>
      <c r="Y2688" s="679">
        <f t="shared" ca="1" si="462"/>
        <v>0</v>
      </c>
      <c r="Z2688" s="679">
        <f t="shared" ca="1" si="462"/>
        <v>0</v>
      </c>
      <c r="AA2688" t="str">
        <f t="shared" si="452"/>
        <v>ASR_Financial_Report_SHP21Final</v>
      </c>
      <c r="AB2688" s="960">
        <f t="shared" si="453"/>
        <v>44658</v>
      </c>
      <c r="AC2688" t="str">
        <f t="shared" si="454"/>
        <v>Unaudited</v>
      </c>
    </row>
    <row r="2689" spans="1:29" x14ac:dyDescent="0.25">
      <c r="A2689" t="s">
        <v>420</v>
      </c>
      <c r="B2689" t="s">
        <v>1366</v>
      </c>
      <c r="C2689" t="s">
        <v>1367</v>
      </c>
      <c r="D2689">
        <v>1900</v>
      </c>
      <c r="E2689" s="960">
        <v>1</v>
      </c>
      <c r="F2689" t="s">
        <v>439</v>
      </c>
      <c r="G2689" s="960">
        <v>182</v>
      </c>
      <c r="H2689" t="s">
        <v>386</v>
      </c>
      <c r="I2689" s="940" t="s">
        <v>488</v>
      </c>
      <c r="J2689" s="940" t="s">
        <v>444</v>
      </c>
      <c r="K2689" s="940" t="s">
        <v>434</v>
      </c>
      <c r="L2689" s="940" t="s">
        <v>168</v>
      </c>
      <c r="M2689" s="965" t="s">
        <v>329</v>
      </c>
      <c r="N2689" s="679">
        <f t="shared" ca="1" si="455"/>
        <v>0</v>
      </c>
      <c r="O2689" s="679">
        <f t="shared" ca="1" si="462"/>
        <v>0</v>
      </c>
      <c r="P2689" s="679">
        <f t="shared" ca="1" si="462"/>
        <v>0</v>
      </c>
      <c r="Q2689" s="679">
        <f t="shared" ca="1" si="462"/>
        <v>0</v>
      </c>
      <c r="R2689" s="679">
        <f t="shared" ca="1" si="462"/>
        <v>0</v>
      </c>
      <c r="S2689" s="679">
        <f t="shared" ca="1" si="462"/>
        <v>0</v>
      </c>
      <c r="T2689" s="679">
        <f t="shared" ca="1" si="462"/>
        <v>0</v>
      </c>
      <c r="U2689" s="679">
        <f t="shared" ca="1" si="462"/>
        <v>0</v>
      </c>
      <c r="V2689" s="679">
        <f t="shared" ca="1" si="462"/>
        <v>0</v>
      </c>
      <c r="W2689" s="679">
        <f t="shared" ca="1" si="461"/>
        <v>0</v>
      </c>
      <c r="X2689" s="679">
        <f t="shared" ca="1" si="462"/>
        <v>0</v>
      </c>
      <c r="Y2689" s="679">
        <f t="shared" ca="1" si="462"/>
        <v>0</v>
      </c>
      <c r="Z2689" s="679">
        <f t="shared" ca="1" si="462"/>
        <v>0</v>
      </c>
      <c r="AA2689" t="str">
        <f t="shared" si="452"/>
        <v>ASR_Financial_Report_SHP21Final</v>
      </c>
      <c r="AB2689" s="960">
        <f t="shared" si="453"/>
        <v>44658</v>
      </c>
      <c r="AC2689" t="str">
        <f t="shared" si="454"/>
        <v>Unaudited</v>
      </c>
    </row>
    <row r="2690" spans="1:29" x14ac:dyDescent="0.25">
      <c r="A2690" t="s">
        <v>420</v>
      </c>
      <c r="B2690" t="s">
        <v>1366</v>
      </c>
      <c r="C2690" t="s">
        <v>1367</v>
      </c>
      <c r="D2690">
        <v>1900</v>
      </c>
      <c r="E2690" s="960">
        <v>1</v>
      </c>
      <c r="F2690" t="s">
        <v>439</v>
      </c>
      <c r="G2690" s="960">
        <v>182</v>
      </c>
      <c r="H2690" t="s">
        <v>386</v>
      </c>
      <c r="I2690" s="940" t="s">
        <v>488</v>
      </c>
      <c r="J2690" s="940" t="s">
        <v>450</v>
      </c>
      <c r="K2690" s="940" t="s">
        <v>435</v>
      </c>
      <c r="L2690" s="940" t="s">
        <v>121</v>
      </c>
      <c r="M2690" s="965" t="s">
        <v>27</v>
      </c>
      <c r="N2690" s="679">
        <f t="shared" ca="1" si="455"/>
        <v>4638139.0401758468</v>
      </c>
      <c r="O2690" s="679">
        <f t="shared" ca="1" si="462"/>
        <v>1432795.6449543003</v>
      </c>
      <c r="P2690" s="679">
        <f t="shared" ca="1" si="462"/>
        <v>3205343.3952215468</v>
      </c>
      <c r="Q2690" s="679">
        <f t="shared" ca="1" si="462"/>
        <v>0</v>
      </c>
      <c r="R2690" s="679">
        <f t="shared" ca="1" si="462"/>
        <v>0</v>
      </c>
      <c r="S2690" s="679">
        <f t="shared" ca="1" si="462"/>
        <v>0</v>
      </c>
      <c r="T2690" s="679">
        <f t="shared" ca="1" si="462"/>
        <v>0</v>
      </c>
      <c r="U2690" s="679">
        <f t="shared" ca="1" si="462"/>
        <v>0</v>
      </c>
      <c r="V2690" s="679">
        <f t="shared" ca="1" si="462"/>
        <v>0</v>
      </c>
      <c r="W2690" s="679">
        <f t="shared" ca="1" si="461"/>
        <v>0</v>
      </c>
      <c r="X2690" s="679">
        <f t="shared" ca="1" si="462"/>
        <v>0</v>
      </c>
      <c r="Y2690" s="679">
        <f t="shared" ca="1" si="462"/>
        <v>0</v>
      </c>
      <c r="Z2690" s="679">
        <f t="shared" ca="1" si="462"/>
        <v>0</v>
      </c>
      <c r="AA2690" t="str">
        <f t="shared" ref="AA2690:AA2753" si="463">file_name</f>
        <v>ASR_Financial_Report_SHP21Final</v>
      </c>
      <c r="AB2690" s="960">
        <f t="shared" ref="AB2690:AB2753" si="464">file_date</f>
        <v>44658</v>
      </c>
      <c r="AC2690" t="str">
        <f t="shared" ref="AC2690:AC2753" si="465">status</f>
        <v>Unaudited</v>
      </c>
    </row>
    <row r="2691" spans="1:29" x14ac:dyDescent="0.25">
      <c r="A2691" t="s">
        <v>420</v>
      </c>
      <c r="B2691" t="s">
        <v>1366</v>
      </c>
      <c r="C2691" t="s">
        <v>1367</v>
      </c>
      <c r="D2691">
        <v>1900</v>
      </c>
      <c r="E2691" s="960">
        <v>1</v>
      </c>
      <c r="F2691" t="s">
        <v>439</v>
      </c>
      <c r="G2691" s="960">
        <v>182</v>
      </c>
      <c r="H2691" t="s">
        <v>386</v>
      </c>
      <c r="I2691" s="940" t="s">
        <v>488</v>
      </c>
      <c r="J2691" s="940" t="s">
        <v>450</v>
      </c>
      <c r="K2691" s="940" t="s">
        <v>435</v>
      </c>
      <c r="L2691" s="948" t="s">
        <v>122</v>
      </c>
      <c r="M2691" s="963" t="s">
        <v>97</v>
      </c>
      <c r="N2691" s="679">
        <f t="shared" ca="1" si="455"/>
        <v>1577418.490903215</v>
      </c>
      <c r="O2691" s="679">
        <f t="shared" ca="1" si="462"/>
        <v>154878.08412199869</v>
      </c>
      <c r="P2691" s="679">
        <f t="shared" ca="1" si="462"/>
        <v>1422540.4067812164</v>
      </c>
      <c r="Q2691" s="679">
        <f t="shared" ca="1" si="462"/>
        <v>0</v>
      </c>
      <c r="R2691" s="679">
        <f t="shared" ca="1" si="462"/>
        <v>0</v>
      </c>
      <c r="S2691" s="679">
        <f t="shared" ca="1" si="462"/>
        <v>0</v>
      </c>
      <c r="T2691" s="679">
        <f t="shared" ca="1" si="462"/>
        <v>0</v>
      </c>
      <c r="U2691" s="679">
        <f t="shared" ca="1" si="462"/>
        <v>0</v>
      </c>
      <c r="V2691" s="679">
        <f t="shared" ca="1" si="462"/>
        <v>0</v>
      </c>
      <c r="W2691" s="679">
        <f t="shared" ca="1" si="461"/>
        <v>0</v>
      </c>
      <c r="X2691" s="679">
        <f t="shared" ca="1" si="462"/>
        <v>0</v>
      </c>
      <c r="Y2691" s="679">
        <f t="shared" ca="1" si="462"/>
        <v>0</v>
      </c>
      <c r="Z2691" s="679">
        <f t="shared" ca="1" si="462"/>
        <v>0</v>
      </c>
      <c r="AA2691" t="str">
        <f t="shared" si="463"/>
        <v>ASR_Financial_Report_SHP21Final</v>
      </c>
      <c r="AB2691" s="960">
        <f t="shared" si="464"/>
        <v>44658</v>
      </c>
      <c r="AC2691" t="str">
        <f t="shared" si="465"/>
        <v>Unaudited</v>
      </c>
    </row>
    <row r="2692" spans="1:29" x14ac:dyDescent="0.25">
      <c r="A2692" t="s">
        <v>420</v>
      </c>
      <c r="B2692" t="s">
        <v>1366</v>
      </c>
      <c r="C2692" t="s">
        <v>1367</v>
      </c>
      <c r="D2692">
        <v>1900</v>
      </c>
      <c r="E2692" s="960">
        <v>1</v>
      </c>
      <c r="F2692" t="s">
        <v>439</v>
      </c>
      <c r="G2692" s="960">
        <v>182</v>
      </c>
      <c r="H2692" t="s">
        <v>386</v>
      </c>
      <c r="I2692" s="940" t="s">
        <v>488</v>
      </c>
      <c r="J2692" s="940" t="s">
        <v>450</v>
      </c>
      <c r="K2692" s="940" t="s">
        <v>435</v>
      </c>
      <c r="L2692" s="940" t="s">
        <v>123</v>
      </c>
      <c r="M2692" s="965" t="s">
        <v>98</v>
      </c>
      <c r="N2692" s="679">
        <f t="shared" ca="1" si="455"/>
        <v>2093850.7181151418</v>
      </c>
      <c r="O2692" s="679">
        <f t="shared" ca="1" si="462"/>
        <v>1062121.3836377326</v>
      </c>
      <c r="P2692" s="679">
        <f t="shared" ca="1" si="462"/>
        <v>1031729.3344774093</v>
      </c>
      <c r="Q2692" s="679">
        <f t="shared" ca="1" si="462"/>
        <v>0</v>
      </c>
      <c r="R2692" s="679">
        <f t="shared" ca="1" si="462"/>
        <v>0</v>
      </c>
      <c r="S2692" s="679">
        <f t="shared" ca="1" si="462"/>
        <v>0</v>
      </c>
      <c r="T2692" s="679">
        <f t="shared" ca="1" si="462"/>
        <v>0</v>
      </c>
      <c r="U2692" s="679">
        <f t="shared" ca="1" si="462"/>
        <v>0</v>
      </c>
      <c r="V2692" s="679">
        <f t="shared" ca="1" si="462"/>
        <v>0</v>
      </c>
      <c r="W2692" s="679">
        <f t="shared" ca="1" si="461"/>
        <v>0</v>
      </c>
      <c r="X2692" s="679">
        <f t="shared" ca="1" si="462"/>
        <v>0</v>
      </c>
      <c r="Y2692" s="679">
        <f t="shared" ca="1" si="462"/>
        <v>0</v>
      </c>
      <c r="Z2692" s="679">
        <f t="shared" ca="1" si="462"/>
        <v>0</v>
      </c>
      <c r="AA2692" t="str">
        <f t="shared" si="463"/>
        <v>ASR_Financial_Report_SHP21Final</v>
      </c>
      <c r="AB2692" s="960">
        <f t="shared" si="464"/>
        <v>44658</v>
      </c>
      <c r="AC2692" t="str">
        <f t="shared" si="465"/>
        <v>Unaudited</v>
      </c>
    </row>
    <row r="2693" spans="1:29" x14ac:dyDescent="0.25">
      <c r="A2693" t="s">
        <v>420</v>
      </c>
      <c r="B2693" t="s">
        <v>1366</v>
      </c>
      <c r="C2693" t="s">
        <v>1367</v>
      </c>
      <c r="D2693">
        <v>1900</v>
      </c>
      <c r="E2693" s="960">
        <v>1</v>
      </c>
      <c r="F2693" t="s">
        <v>439</v>
      </c>
      <c r="G2693" s="960">
        <v>182</v>
      </c>
      <c r="H2693" t="s">
        <v>386</v>
      </c>
      <c r="I2693" s="940" t="s">
        <v>488</v>
      </c>
      <c r="J2693" s="940" t="s">
        <v>450</v>
      </c>
      <c r="K2693" s="940" t="s">
        <v>435</v>
      </c>
      <c r="L2693" s="940" t="s">
        <v>124</v>
      </c>
      <c r="M2693" s="965" t="s">
        <v>99</v>
      </c>
      <c r="N2693" s="679">
        <f t="shared" ref="N2693:N2714" ca="1" si="466">IF(OR(AND($F2693="PY",N$1&lt;&gt;"Prior Year"),AND($F2693&lt;&gt;"PY",N$1="Prior Year")),0,INDEX(INDIRECT("'MMA Rev-Exp "&amp;$H2693&amp;"'!$A$1:$CA$200"),IF($J2693="Member Months",MATCH($J2693,INDIRECT("'MMA Rev-Exp "&amp;$H2693&amp;"'!$A$1:$A$200"),0),MATCH($L2693,INDIRECT("'MMA Rev-Exp "&amp;$H2693&amp;"'!$B$1:$B$200"),0)),IF($F2693="PY",MATCH("Prior Year Adjustments",INDIRECT("'MMA Rev-Exp "&amp;$H2693&amp;"'!$A$8:$CA$8"),0),MATCH(IF($F2693="Q1","JANUARY - MARCH (Q1)",IF($F2693="Q2","APRIL - JUNE (Q2)",IF($F2693="Q3","JULY - SEPTEMBER (Q3)",IF($F2693="Q4","OCTOBER - DECEMBER (Q4)",0)))),INDIRECT("'MMA Rev-Exp "&amp;$H2693&amp;"'!$A$7:$CA$7"),0)+MATCH(N$1,INDIRECT("'MMA Rev-Exp "&amp;$H2693&amp;"'!$D$8:$CA$8"),0)-1)))</f>
        <v>131948.41138341563</v>
      </c>
      <c r="O2693" s="679">
        <f t="shared" ca="1" si="462"/>
        <v>67158.107084325879</v>
      </c>
      <c r="P2693" s="679">
        <f t="shared" ca="1" si="462"/>
        <v>64790.304299089767</v>
      </c>
      <c r="Q2693" s="679">
        <f t="shared" ca="1" si="462"/>
        <v>0</v>
      </c>
      <c r="R2693" s="679">
        <f t="shared" ca="1" si="462"/>
        <v>0</v>
      </c>
      <c r="S2693" s="679">
        <f t="shared" ca="1" si="462"/>
        <v>0</v>
      </c>
      <c r="T2693" s="679">
        <f t="shared" ca="1" si="462"/>
        <v>0</v>
      </c>
      <c r="U2693" s="679">
        <f t="shared" ca="1" si="462"/>
        <v>0</v>
      </c>
      <c r="V2693" s="679">
        <f t="shared" ca="1" si="462"/>
        <v>0</v>
      </c>
      <c r="W2693" s="679">
        <f t="shared" ca="1" si="461"/>
        <v>0</v>
      </c>
      <c r="X2693" s="679">
        <f t="shared" ca="1" si="462"/>
        <v>0</v>
      </c>
      <c r="Y2693" s="679">
        <f t="shared" ca="1" si="462"/>
        <v>0</v>
      </c>
      <c r="Z2693" s="679">
        <f t="shared" ca="1" si="462"/>
        <v>0</v>
      </c>
      <c r="AA2693" t="str">
        <f t="shared" si="463"/>
        <v>ASR_Financial_Report_SHP21Final</v>
      </c>
      <c r="AB2693" s="960">
        <f t="shared" si="464"/>
        <v>44658</v>
      </c>
      <c r="AC2693" t="str">
        <f t="shared" si="465"/>
        <v>Unaudited</v>
      </c>
    </row>
    <row r="2694" spans="1:29" x14ac:dyDescent="0.25">
      <c r="A2694" t="s">
        <v>420</v>
      </c>
      <c r="B2694" t="s">
        <v>1366</v>
      </c>
      <c r="C2694" t="s">
        <v>1367</v>
      </c>
      <c r="D2694">
        <v>1900</v>
      </c>
      <c r="E2694" s="960">
        <v>1</v>
      </c>
      <c r="F2694" t="s">
        <v>439</v>
      </c>
      <c r="G2694" s="960">
        <v>182</v>
      </c>
      <c r="H2694" t="s">
        <v>386</v>
      </c>
      <c r="I2694" s="940" t="s">
        <v>488</v>
      </c>
      <c r="J2694" s="940" t="s">
        <v>450</v>
      </c>
      <c r="K2694" s="940" t="s">
        <v>435</v>
      </c>
      <c r="L2694" s="940" t="s">
        <v>125</v>
      </c>
      <c r="M2694" s="965" t="s">
        <v>100</v>
      </c>
      <c r="N2694" s="679">
        <f t="shared" ca="1" si="466"/>
        <v>-80266.178621688479</v>
      </c>
      <c r="O2694" s="679">
        <f t="shared" ca="1" si="462"/>
        <v>1.1894024622244517</v>
      </c>
      <c r="P2694" s="679">
        <f t="shared" ca="1" si="462"/>
        <v>-80267.36802415071</v>
      </c>
      <c r="Q2694" s="679">
        <f t="shared" ca="1" si="462"/>
        <v>0</v>
      </c>
      <c r="R2694" s="679">
        <f t="shared" ca="1" si="462"/>
        <v>0</v>
      </c>
      <c r="S2694" s="679">
        <f t="shared" ca="1" si="462"/>
        <v>0</v>
      </c>
      <c r="T2694" s="679">
        <f t="shared" ca="1" si="462"/>
        <v>0</v>
      </c>
      <c r="U2694" s="679">
        <f t="shared" ref="U2694:Z2694" ca="1" si="467">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679">
        <f t="shared" ca="1" si="467"/>
        <v>0</v>
      </c>
      <c r="W2694" s="679">
        <f t="shared" ca="1" si="461"/>
        <v>0</v>
      </c>
      <c r="X2694" s="679">
        <f t="shared" ca="1" si="467"/>
        <v>0</v>
      </c>
      <c r="Y2694" s="679">
        <f t="shared" ca="1" si="467"/>
        <v>0</v>
      </c>
      <c r="Z2694" s="679">
        <f t="shared" ca="1" si="467"/>
        <v>0</v>
      </c>
      <c r="AA2694" t="str">
        <f t="shared" si="463"/>
        <v>ASR_Financial_Report_SHP21Final</v>
      </c>
      <c r="AB2694" s="960">
        <f t="shared" si="464"/>
        <v>44658</v>
      </c>
      <c r="AC2694" t="str">
        <f t="shared" si="465"/>
        <v>Unaudited</v>
      </c>
    </row>
    <row r="2695" spans="1:29" x14ac:dyDescent="0.25">
      <c r="A2695" t="s">
        <v>420</v>
      </c>
      <c r="B2695" t="s">
        <v>1366</v>
      </c>
      <c r="C2695" t="s">
        <v>1367</v>
      </c>
      <c r="D2695">
        <v>1900</v>
      </c>
      <c r="E2695" s="960">
        <v>1</v>
      </c>
      <c r="F2695" t="s">
        <v>439</v>
      </c>
      <c r="G2695" s="960">
        <v>182</v>
      </c>
      <c r="H2695" t="s">
        <v>386</v>
      </c>
      <c r="I2695" s="940" t="s">
        <v>488</v>
      </c>
      <c r="J2695" s="940" t="s">
        <v>450</v>
      </c>
      <c r="K2695" s="940" t="s">
        <v>435</v>
      </c>
      <c r="L2695" s="940" t="s">
        <v>126</v>
      </c>
      <c r="M2695" s="965" t="s">
        <v>28</v>
      </c>
      <c r="N2695" s="679">
        <f t="shared" ca="1" si="466"/>
        <v>-74998.997856130911</v>
      </c>
      <c r="O2695" s="679">
        <f t="shared" ref="O2695:V2704" ca="1" si="468">IF(OR(AND($F2695="PY",O$1&lt;&gt;"Prior Year"),AND($F2695&lt;&gt;"PY",O$1="Prior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"&amp;$H2695&amp;"'!$A$7:$CA$7"),0)+MATCH(O$1,INDIRECT("'MMA Rev-Exp "&amp;$H2695&amp;"'!$D$8:$CA$8"),0)-1)))</f>
        <v>-75273.35365604455</v>
      </c>
      <c r="P2695" s="679">
        <f t="shared" ca="1" si="468"/>
        <v>274.35579991363801</v>
      </c>
      <c r="Q2695" s="679">
        <f t="shared" ca="1" si="468"/>
        <v>0</v>
      </c>
      <c r="R2695" s="679">
        <f t="shared" ca="1" si="468"/>
        <v>0</v>
      </c>
      <c r="S2695" s="679">
        <f t="shared" ca="1" si="468"/>
        <v>0</v>
      </c>
      <c r="T2695" s="679">
        <f t="shared" ca="1" si="468"/>
        <v>0</v>
      </c>
      <c r="U2695" s="679">
        <f t="shared" ca="1" si="468"/>
        <v>0</v>
      </c>
      <c r="V2695" s="679">
        <f t="shared" ca="1" si="468"/>
        <v>0</v>
      </c>
      <c r="W2695" s="679">
        <f t="shared" ca="1" si="461"/>
        <v>0</v>
      </c>
      <c r="X2695" s="679">
        <f t="shared" ref="X2695:Z2713" ca="1" si="469">IF(OR(AND($F2695="PY",X$1&lt;&gt;"Prior Year"),AND($F2695&lt;&gt;"PY",X$1="Prior Year")),0,INDEX(INDIRECT("'MMA Rev-Exp "&amp;$H2695&amp;"'!$A$1:$CA$200"),IF($J2695="Member Months",MATCH($J2695,INDIRECT("'MMA Rev-Exp "&amp;$H2695&amp;"'!$A$1:$A$200"),0),MATCH($L2695,INDIRECT("'MMA Rev-Exp "&amp;$H2695&amp;"'!$B$1:$B$200"),0)),IF($F2695="PY",MATCH("Prior Year Adjustments",INDIRECT("'MMA Rev-Exp "&amp;$H2695&amp;"'!$A$8:$CA$8"),0),MATCH(IF($F2695="Q1","JANUARY - MARCH (Q1)",IF($F2695="Q2","APRIL - JUNE (Q2)",IF($F2695="Q3","JULY - SEPTEMBER (Q3)",IF($F2695="Q4","OCTOBER - DECEMBER (Q4)",0)))),INDIRECT("'MMA Rev-Exp "&amp;$H2695&amp;"'!$A$7:$CA$7"),0)+MATCH(X$1,INDIRECT("'MMA Rev-Exp "&amp;$H2695&amp;"'!$D$8:$CA$8"),0)-1)))</f>
        <v>0</v>
      </c>
      <c r="Y2695" s="679">
        <f t="shared" ca="1" si="469"/>
        <v>0</v>
      </c>
      <c r="Z2695" s="679">
        <f t="shared" ca="1" si="469"/>
        <v>0</v>
      </c>
      <c r="AA2695" t="str">
        <f t="shared" si="463"/>
        <v>ASR_Financial_Report_SHP21Final</v>
      </c>
      <c r="AB2695" s="960">
        <f t="shared" si="464"/>
        <v>44658</v>
      </c>
      <c r="AC2695" t="str">
        <f t="shared" si="465"/>
        <v>Unaudited</v>
      </c>
    </row>
    <row r="2696" spans="1:29" x14ac:dyDescent="0.25">
      <c r="A2696" t="s">
        <v>420</v>
      </c>
      <c r="B2696" t="s">
        <v>1366</v>
      </c>
      <c r="C2696" t="s">
        <v>1367</v>
      </c>
      <c r="D2696">
        <v>1900</v>
      </c>
      <c r="E2696" s="960">
        <v>1</v>
      </c>
      <c r="F2696" t="s">
        <v>439</v>
      </c>
      <c r="G2696" s="960">
        <v>182</v>
      </c>
      <c r="H2696" t="s">
        <v>386</v>
      </c>
      <c r="I2696" s="940" t="s">
        <v>488</v>
      </c>
      <c r="J2696" s="940" t="s">
        <v>436</v>
      </c>
      <c r="K2696" s="940" t="s">
        <v>436</v>
      </c>
      <c r="L2696" s="948" t="s">
        <v>128</v>
      </c>
      <c r="M2696" s="963" t="s">
        <v>326</v>
      </c>
      <c r="N2696" s="679">
        <f t="shared" ca="1" si="466"/>
        <v>0</v>
      </c>
      <c r="O2696" s="679">
        <f t="shared" ca="1" si="468"/>
        <v>0</v>
      </c>
      <c r="P2696" s="679">
        <f t="shared" ca="1" si="468"/>
        <v>0</v>
      </c>
      <c r="Q2696" s="679">
        <f t="shared" ca="1" si="468"/>
        <v>0</v>
      </c>
      <c r="R2696" s="679">
        <f t="shared" ca="1" si="468"/>
        <v>0</v>
      </c>
      <c r="S2696" s="679">
        <f t="shared" ca="1" si="468"/>
        <v>0</v>
      </c>
      <c r="T2696" s="679">
        <f t="shared" ca="1" si="468"/>
        <v>0</v>
      </c>
      <c r="U2696" s="679">
        <f t="shared" ca="1" si="468"/>
        <v>0</v>
      </c>
      <c r="V2696" s="679">
        <f t="shared" ca="1" si="468"/>
        <v>0</v>
      </c>
      <c r="W2696" s="679">
        <f t="shared" ca="1" si="461"/>
        <v>0</v>
      </c>
      <c r="X2696" s="679">
        <f t="shared" ca="1" si="469"/>
        <v>0</v>
      </c>
      <c r="Y2696" s="679">
        <f t="shared" ca="1" si="469"/>
        <v>0</v>
      </c>
      <c r="Z2696" s="679">
        <f t="shared" ca="1" si="469"/>
        <v>0</v>
      </c>
      <c r="AA2696" t="str">
        <f t="shared" si="463"/>
        <v>ASR_Financial_Report_SHP21Final</v>
      </c>
      <c r="AB2696" s="960">
        <f t="shared" si="464"/>
        <v>44658</v>
      </c>
      <c r="AC2696" t="str">
        <f t="shared" si="465"/>
        <v>Unaudited</v>
      </c>
    </row>
    <row r="2697" spans="1:29" x14ac:dyDescent="0.25">
      <c r="A2697" t="s">
        <v>420</v>
      </c>
      <c r="B2697" t="s">
        <v>1366</v>
      </c>
      <c r="C2697" t="s">
        <v>1367</v>
      </c>
      <c r="D2697">
        <v>1900</v>
      </c>
      <c r="E2697" s="960">
        <v>1</v>
      </c>
      <c r="F2697" t="s">
        <v>439</v>
      </c>
      <c r="G2697" s="960">
        <v>182</v>
      </c>
      <c r="H2697" t="s">
        <v>386</v>
      </c>
      <c r="I2697" s="965" t="s">
        <v>488</v>
      </c>
      <c r="J2697" s="965" t="s">
        <v>436</v>
      </c>
      <c r="K2697" s="965" t="s">
        <v>436</v>
      </c>
      <c r="L2697" s="956" t="s">
        <v>129</v>
      </c>
      <c r="M2697" s="965" t="s">
        <v>325</v>
      </c>
      <c r="N2697" s="679">
        <f t="shared" ca="1" si="466"/>
        <v>0</v>
      </c>
      <c r="O2697" s="679">
        <f t="shared" ca="1" si="468"/>
        <v>0</v>
      </c>
      <c r="P2697" s="679">
        <f t="shared" ca="1" si="468"/>
        <v>0</v>
      </c>
      <c r="Q2697" s="679">
        <f t="shared" ca="1" si="468"/>
        <v>0</v>
      </c>
      <c r="R2697" s="679">
        <f t="shared" ca="1" si="468"/>
        <v>0</v>
      </c>
      <c r="S2697" s="679">
        <f t="shared" ca="1" si="468"/>
        <v>0</v>
      </c>
      <c r="T2697" s="679">
        <f t="shared" ca="1" si="468"/>
        <v>0</v>
      </c>
      <c r="U2697" s="679">
        <f t="shared" ca="1" si="468"/>
        <v>0</v>
      </c>
      <c r="V2697" s="679">
        <f t="shared" ca="1" si="468"/>
        <v>0</v>
      </c>
      <c r="W2697" s="679">
        <f t="shared" ca="1" si="461"/>
        <v>0</v>
      </c>
      <c r="X2697" s="679">
        <f t="shared" ca="1" si="469"/>
        <v>0</v>
      </c>
      <c r="Y2697" s="679">
        <f t="shared" ca="1" si="469"/>
        <v>0</v>
      </c>
      <c r="Z2697" s="679">
        <f t="shared" ca="1" si="469"/>
        <v>0</v>
      </c>
      <c r="AA2697" t="str">
        <f t="shared" si="463"/>
        <v>ASR_Financial_Report_SHP21Final</v>
      </c>
      <c r="AB2697" s="960">
        <f t="shared" si="464"/>
        <v>44658</v>
      </c>
      <c r="AC2697" t="str">
        <f t="shared" si="465"/>
        <v>Unaudited</v>
      </c>
    </row>
    <row r="2698" spans="1:29" ht="30" x14ac:dyDescent="0.25">
      <c r="A2698" t="s">
        <v>420</v>
      </c>
      <c r="B2698" t="s">
        <v>1366</v>
      </c>
      <c r="C2698" t="s">
        <v>1367</v>
      </c>
      <c r="D2698">
        <v>1900</v>
      </c>
      <c r="E2698" s="960">
        <v>1</v>
      </c>
      <c r="F2698" t="s">
        <v>439</v>
      </c>
      <c r="G2698" s="960">
        <v>182</v>
      </c>
      <c r="H2698" t="s">
        <v>386</v>
      </c>
      <c r="I2698" s="961" t="s">
        <v>488</v>
      </c>
      <c r="J2698" s="961" t="s">
        <v>436</v>
      </c>
      <c r="K2698" s="961" t="s">
        <v>436</v>
      </c>
      <c r="L2698" s="956" t="s">
        <v>130</v>
      </c>
      <c r="M2698" s="961" t="s">
        <v>179</v>
      </c>
      <c r="N2698" s="679">
        <f t="shared" ca="1" si="466"/>
        <v>0</v>
      </c>
      <c r="O2698" s="679">
        <f t="shared" ca="1" si="468"/>
        <v>0</v>
      </c>
      <c r="P2698" s="679">
        <f t="shared" ca="1" si="468"/>
        <v>0</v>
      </c>
      <c r="Q2698" s="679">
        <f t="shared" ca="1" si="468"/>
        <v>0</v>
      </c>
      <c r="R2698" s="679">
        <f t="shared" ca="1" si="468"/>
        <v>0</v>
      </c>
      <c r="S2698" s="679">
        <f t="shared" ca="1" si="468"/>
        <v>0</v>
      </c>
      <c r="T2698" s="679">
        <f t="shared" ca="1" si="468"/>
        <v>0</v>
      </c>
      <c r="U2698" s="679">
        <f t="shared" ca="1" si="468"/>
        <v>0</v>
      </c>
      <c r="V2698" s="679">
        <f t="shared" ca="1" si="468"/>
        <v>0</v>
      </c>
      <c r="W2698" s="679">
        <f t="shared" ca="1" si="461"/>
        <v>0</v>
      </c>
      <c r="X2698" s="679">
        <f t="shared" ca="1" si="469"/>
        <v>0</v>
      </c>
      <c r="Y2698" s="679">
        <f t="shared" ca="1" si="469"/>
        <v>0</v>
      </c>
      <c r="Z2698" s="679">
        <f t="shared" ca="1" si="469"/>
        <v>0</v>
      </c>
      <c r="AA2698" t="str">
        <f t="shared" si="463"/>
        <v>ASR_Financial_Report_SHP21Final</v>
      </c>
      <c r="AB2698" s="960">
        <f t="shared" si="464"/>
        <v>44658</v>
      </c>
      <c r="AC2698" t="str">
        <f t="shared" si="465"/>
        <v>Unaudited</v>
      </c>
    </row>
    <row r="2699" spans="1:29" x14ac:dyDescent="0.25">
      <c r="A2699" t="s">
        <v>420</v>
      </c>
      <c r="B2699" t="s">
        <v>1366</v>
      </c>
      <c r="C2699" t="s">
        <v>1367</v>
      </c>
      <c r="D2699">
        <v>1900</v>
      </c>
      <c r="E2699" s="960">
        <v>1</v>
      </c>
      <c r="F2699" t="s">
        <v>439</v>
      </c>
      <c r="G2699" s="960">
        <v>182</v>
      </c>
      <c r="H2699" t="s">
        <v>386</v>
      </c>
      <c r="I2699" s="961" t="s">
        <v>488</v>
      </c>
      <c r="J2699" s="961" t="s">
        <v>436</v>
      </c>
      <c r="K2699" s="961" t="s">
        <v>436</v>
      </c>
      <c r="L2699" s="940" t="s">
        <v>131</v>
      </c>
      <c r="M2699" s="961" t="s">
        <v>494</v>
      </c>
      <c r="N2699" s="679">
        <f t="shared" ca="1" si="466"/>
        <v>0</v>
      </c>
      <c r="O2699" s="679">
        <f t="shared" ca="1" si="468"/>
        <v>0</v>
      </c>
      <c r="P2699" s="679">
        <f t="shared" ca="1" si="468"/>
        <v>0</v>
      </c>
      <c r="Q2699" s="679">
        <f t="shared" ca="1" si="468"/>
        <v>0</v>
      </c>
      <c r="R2699" s="679">
        <f t="shared" ca="1" si="468"/>
        <v>0</v>
      </c>
      <c r="S2699" s="679">
        <f t="shared" ca="1" si="468"/>
        <v>0</v>
      </c>
      <c r="T2699" s="679">
        <f t="shared" ca="1" si="468"/>
        <v>0</v>
      </c>
      <c r="U2699" s="679">
        <f t="shared" ca="1" si="468"/>
        <v>0</v>
      </c>
      <c r="V2699" s="679">
        <f t="shared" ca="1" si="468"/>
        <v>0</v>
      </c>
      <c r="W2699" s="679">
        <f t="shared" ca="1" si="461"/>
        <v>0</v>
      </c>
      <c r="X2699" s="679">
        <f t="shared" ca="1" si="469"/>
        <v>0</v>
      </c>
      <c r="Y2699" s="679">
        <f t="shared" ca="1" si="469"/>
        <v>0</v>
      </c>
      <c r="Z2699" s="679">
        <f t="shared" ca="1" si="469"/>
        <v>0</v>
      </c>
      <c r="AA2699" t="str">
        <f t="shared" si="463"/>
        <v>ASR_Financial_Report_SHP21Final</v>
      </c>
      <c r="AB2699" s="960">
        <f t="shared" si="464"/>
        <v>44658</v>
      </c>
      <c r="AC2699" t="str">
        <f t="shared" si="465"/>
        <v>Unaudited</v>
      </c>
    </row>
    <row r="2700" spans="1:29" x14ac:dyDescent="0.25">
      <c r="A2700" t="s">
        <v>420</v>
      </c>
      <c r="B2700" t="s">
        <v>1366</v>
      </c>
      <c r="C2700" t="s">
        <v>1367</v>
      </c>
      <c r="D2700">
        <v>1900</v>
      </c>
      <c r="E2700" s="960">
        <v>1</v>
      </c>
      <c r="F2700" t="s">
        <v>439</v>
      </c>
      <c r="G2700" s="960">
        <v>182</v>
      </c>
      <c r="H2700" t="s">
        <v>386</v>
      </c>
      <c r="I2700" s="961" t="s">
        <v>488</v>
      </c>
      <c r="J2700" s="961" t="s">
        <v>436</v>
      </c>
      <c r="K2700" s="961" t="s">
        <v>436</v>
      </c>
      <c r="L2700" s="940" t="s">
        <v>132</v>
      </c>
      <c r="M2700" s="961" t="s">
        <v>495</v>
      </c>
      <c r="N2700" s="679">
        <f t="shared" ca="1" si="466"/>
        <v>0</v>
      </c>
      <c r="O2700" s="679">
        <f t="shared" ca="1" si="468"/>
        <v>0</v>
      </c>
      <c r="P2700" s="679">
        <f t="shared" ca="1" si="468"/>
        <v>0</v>
      </c>
      <c r="Q2700" s="679">
        <f t="shared" ca="1" si="468"/>
        <v>0</v>
      </c>
      <c r="R2700" s="679">
        <f t="shared" ca="1" si="468"/>
        <v>0</v>
      </c>
      <c r="S2700" s="679">
        <f t="shared" ca="1" si="468"/>
        <v>0</v>
      </c>
      <c r="T2700" s="679">
        <f t="shared" ca="1" si="468"/>
        <v>0</v>
      </c>
      <c r="U2700" s="679">
        <f t="shared" ca="1" si="468"/>
        <v>0</v>
      </c>
      <c r="V2700" s="679">
        <f t="shared" ca="1" si="468"/>
        <v>0</v>
      </c>
      <c r="W2700" s="679">
        <f t="shared" ca="1" si="461"/>
        <v>0</v>
      </c>
      <c r="X2700" s="679">
        <f t="shared" ca="1" si="469"/>
        <v>0</v>
      </c>
      <c r="Y2700" s="679">
        <f t="shared" ca="1" si="469"/>
        <v>0</v>
      </c>
      <c r="Z2700" s="679">
        <f t="shared" ca="1" si="469"/>
        <v>0</v>
      </c>
      <c r="AA2700" t="str">
        <f t="shared" si="463"/>
        <v>ASR_Financial_Report_SHP21Final</v>
      </c>
      <c r="AB2700" s="960">
        <f t="shared" si="464"/>
        <v>44658</v>
      </c>
      <c r="AC2700" t="str">
        <f t="shared" si="465"/>
        <v>Unaudited</v>
      </c>
    </row>
    <row r="2701" spans="1:29" x14ac:dyDescent="0.25">
      <c r="A2701" t="s">
        <v>420</v>
      </c>
      <c r="B2701" t="s">
        <v>1366</v>
      </c>
      <c r="C2701" t="s">
        <v>1367</v>
      </c>
      <c r="D2701">
        <v>1900</v>
      </c>
      <c r="E2701" s="960">
        <v>1</v>
      </c>
      <c r="F2701" t="s">
        <v>439</v>
      </c>
      <c r="G2701" s="960">
        <v>182</v>
      </c>
      <c r="H2701" t="s">
        <v>386</v>
      </c>
      <c r="I2701" s="968" t="s">
        <v>488</v>
      </c>
      <c r="J2701" s="968" t="s">
        <v>436</v>
      </c>
      <c r="K2701" s="968" t="s">
        <v>436</v>
      </c>
      <c r="L2701" s="948" t="s">
        <v>133</v>
      </c>
      <c r="M2701" s="968" t="s">
        <v>496</v>
      </c>
      <c r="N2701" s="679">
        <f t="shared" ca="1" si="466"/>
        <v>0</v>
      </c>
      <c r="O2701" s="679">
        <f t="shared" ca="1" si="468"/>
        <v>0</v>
      </c>
      <c r="P2701" s="679">
        <f t="shared" ca="1" si="468"/>
        <v>0</v>
      </c>
      <c r="Q2701" s="679">
        <f t="shared" ca="1" si="468"/>
        <v>0</v>
      </c>
      <c r="R2701" s="679">
        <f t="shared" ca="1" si="468"/>
        <v>0</v>
      </c>
      <c r="S2701" s="679">
        <f t="shared" ca="1" si="468"/>
        <v>0</v>
      </c>
      <c r="T2701" s="679">
        <f t="shared" ca="1" si="468"/>
        <v>0</v>
      </c>
      <c r="U2701" s="679">
        <f t="shared" ca="1" si="468"/>
        <v>0</v>
      </c>
      <c r="V2701" s="679">
        <f t="shared" ca="1" si="468"/>
        <v>0</v>
      </c>
      <c r="W2701" s="679">
        <f t="shared" ca="1" si="461"/>
        <v>0</v>
      </c>
      <c r="X2701" s="679">
        <f t="shared" ca="1" si="469"/>
        <v>0</v>
      </c>
      <c r="Y2701" s="679">
        <f t="shared" ca="1" si="469"/>
        <v>0</v>
      </c>
      <c r="Z2701" s="679">
        <f t="shared" ca="1" si="469"/>
        <v>0</v>
      </c>
      <c r="AA2701" t="str">
        <f t="shared" si="463"/>
        <v>ASR_Financial_Report_SHP21Final</v>
      </c>
      <c r="AB2701" s="960">
        <f t="shared" si="464"/>
        <v>44658</v>
      </c>
      <c r="AC2701" t="str">
        <f t="shared" si="465"/>
        <v>Unaudited</v>
      </c>
    </row>
    <row r="2702" spans="1:29" x14ac:dyDescent="0.25">
      <c r="A2702" t="s">
        <v>420</v>
      </c>
      <c r="B2702" t="s">
        <v>1366</v>
      </c>
      <c r="C2702" t="s">
        <v>1367</v>
      </c>
      <c r="D2702">
        <v>1900</v>
      </c>
      <c r="E2702" s="960">
        <v>1</v>
      </c>
      <c r="F2702" t="s">
        <v>439</v>
      </c>
      <c r="G2702" s="960">
        <v>182</v>
      </c>
      <c r="H2702" t="s">
        <v>386</v>
      </c>
      <c r="I2702" s="940" t="s">
        <v>489</v>
      </c>
      <c r="J2702" s="940" t="s">
        <v>26</v>
      </c>
      <c r="K2702" s="940" t="s">
        <v>26</v>
      </c>
      <c r="L2702" s="940" t="s">
        <v>269</v>
      </c>
      <c r="M2702" s="961" t="s">
        <v>26</v>
      </c>
      <c r="N2702" s="679">
        <f t="shared" ca="1" si="466"/>
        <v>1012932.5826753571</v>
      </c>
      <c r="O2702" s="679">
        <f t="shared" ca="1" si="468"/>
        <v>0</v>
      </c>
      <c r="P2702" s="679">
        <f t="shared" ca="1" si="468"/>
        <v>0</v>
      </c>
      <c r="Q2702" s="679">
        <f t="shared" ca="1" si="468"/>
        <v>0</v>
      </c>
      <c r="R2702" s="679">
        <f t="shared" ca="1" si="468"/>
        <v>0</v>
      </c>
      <c r="S2702" s="679">
        <f t="shared" ca="1" si="468"/>
        <v>0</v>
      </c>
      <c r="T2702" s="679">
        <f t="shared" ca="1" si="468"/>
        <v>0</v>
      </c>
      <c r="U2702" s="679">
        <f t="shared" ca="1" si="468"/>
        <v>0</v>
      </c>
      <c r="V2702" s="679">
        <f t="shared" ca="1" si="468"/>
        <v>0</v>
      </c>
      <c r="W2702" s="679">
        <f t="shared" ca="1" si="461"/>
        <v>0</v>
      </c>
      <c r="X2702" s="679">
        <f t="shared" ca="1" si="469"/>
        <v>0</v>
      </c>
      <c r="Y2702" s="679">
        <f t="shared" ca="1" si="469"/>
        <v>0</v>
      </c>
      <c r="Z2702" s="679">
        <f t="shared" ca="1" si="469"/>
        <v>0</v>
      </c>
      <c r="AA2702" t="str">
        <f t="shared" si="463"/>
        <v>ASR_Financial_Report_SHP21Final</v>
      </c>
      <c r="AB2702" s="960">
        <f t="shared" si="464"/>
        <v>44658</v>
      </c>
      <c r="AC2702" t="str">
        <f t="shared" si="465"/>
        <v>Unaudited</v>
      </c>
    </row>
    <row r="2703" spans="1:29" x14ac:dyDescent="0.25">
      <c r="A2703" t="s">
        <v>420</v>
      </c>
      <c r="B2703" t="s">
        <v>1366</v>
      </c>
      <c r="C2703" t="s">
        <v>1367</v>
      </c>
      <c r="D2703">
        <v>1900</v>
      </c>
      <c r="E2703" s="960">
        <v>1</v>
      </c>
      <c r="F2703" t="s">
        <v>440</v>
      </c>
      <c r="G2703" s="960">
        <v>274</v>
      </c>
      <c r="H2703" t="s">
        <v>386</v>
      </c>
      <c r="I2703" s="940" t="s">
        <v>432</v>
      </c>
      <c r="J2703" s="940" t="s">
        <v>432</v>
      </c>
      <c r="K2703" s="940" t="s">
        <v>432</v>
      </c>
      <c r="L2703" s="946"/>
      <c r="M2703" s="962" t="s">
        <v>432</v>
      </c>
      <c r="N2703" s="679">
        <f t="shared" ca="1" si="466"/>
        <v>320199.42</v>
      </c>
      <c r="O2703" s="679">
        <f t="shared" ca="1" si="468"/>
        <v>272114.5</v>
      </c>
      <c r="P2703" s="679">
        <f t="shared" ca="1" si="468"/>
        <v>11110.61</v>
      </c>
      <c r="Q2703" s="679">
        <f t="shared" ca="1" si="468"/>
        <v>19783.439999999999</v>
      </c>
      <c r="R2703" s="679">
        <f t="shared" ca="1" si="468"/>
        <v>5934.58</v>
      </c>
      <c r="S2703" s="679">
        <f t="shared" ca="1" si="468"/>
        <v>6586.74</v>
      </c>
      <c r="T2703" s="679">
        <f t="shared" ca="1" si="468"/>
        <v>1116</v>
      </c>
      <c r="U2703" s="679">
        <f t="shared" ca="1" si="468"/>
        <v>101</v>
      </c>
      <c r="V2703" s="679">
        <f t="shared" ca="1" si="468"/>
        <v>561</v>
      </c>
      <c r="W2703" s="679">
        <f t="shared" ca="1" si="461"/>
        <v>74</v>
      </c>
      <c r="X2703" s="679">
        <f t="shared" ca="1" si="469"/>
        <v>2442.5500000000002</v>
      </c>
      <c r="Y2703" s="679">
        <f t="shared" ca="1" si="469"/>
        <v>375</v>
      </c>
      <c r="Z2703" s="679">
        <f t="shared" ca="1" si="469"/>
        <v>0</v>
      </c>
      <c r="AA2703" t="str">
        <f t="shared" si="463"/>
        <v>ASR_Financial_Report_SHP21Final</v>
      </c>
      <c r="AB2703" s="960">
        <f t="shared" si="464"/>
        <v>44658</v>
      </c>
      <c r="AC2703" t="str">
        <f t="shared" si="465"/>
        <v>Unaudited</v>
      </c>
    </row>
    <row r="2704" spans="1:29" x14ac:dyDescent="0.25">
      <c r="A2704" t="s">
        <v>420</v>
      </c>
      <c r="B2704" t="s">
        <v>1366</v>
      </c>
      <c r="C2704" t="s">
        <v>1367</v>
      </c>
      <c r="D2704">
        <v>1900</v>
      </c>
      <c r="E2704" s="960">
        <v>1</v>
      </c>
      <c r="F2704" t="s">
        <v>440</v>
      </c>
      <c r="G2704" s="960">
        <v>274</v>
      </c>
      <c r="H2704" t="s">
        <v>386</v>
      </c>
      <c r="I2704" s="961" t="s">
        <v>487</v>
      </c>
      <c r="J2704" s="961" t="s">
        <v>12</v>
      </c>
      <c r="K2704" s="961" t="s">
        <v>12</v>
      </c>
      <c r="L2704" s="940">
        <v>1.1000000000000001</v>
      </c>
      <c r="M2704" s="961" t="s">
        <v>12</v>
      </c>
      <c r="N2704" s="679">
        <f t="shared" ca="1" si="466"/>
        <v>88138803.340000004</v>
      </c>
      <c r="O2704" s="679">
        <f t="shared" ca="1" si="468"/>
        <v>49140161.210000001</v>
      </c>
      <c r="P2704" s="679">
        <f t="shared" ca="1" si="468"/>
        <v>5512383.0899999999</v>
      </c>
      <c r="Q2704" s="679">
        <f t="shared" ca="1" si="468"/>
        <v>18245410.949999999</v>
      </c>
      <c r="R2704" s="679">
        <f t="shared" ca="1" si="468"/>
        <v>7736529.6600000001</v>
      </c>
      <c r="S2704" s="679">
        <f t="shared" ca="1" si="468"/>
        <v>1694663.27</v>
      </c>
      <c r="T2704" s="679">
        <f t="shared" ca="1" si="468"/>
        <v>406117.18</v>
      </c>
      <c r="U2704" s="679">
        <f t="shared" ca="1" si="468"/>
        <v>22639.08</v>
      </c>
      <c r="V2704" s="679">
        <f t="shared" ca="1" si="468"/>
        <v>2007820.92</v>
      </c>
      <c r="W2704" s="679">
        <f t="shared" ca="1" si="461"/>
        <v>2250259.34</v>
      </c>
      <c r="X2704" s="679">
        <f t="shared" ca="1" si="469"/>
        <v>298578.86</v>
      </c>
      <c r="Y2704" s="679">
        <f t="shared" ca="1" si="469"/>
        <v>824239.78</v>
      </c>
      <c r="Z2704" s="679">
        <f t="shared" ca="1" si="469"/>
        <v>0</v>
      </c>
      <c r="AA2704" t="str">
        <f t="shared" si="463"/>
        <v>ASR_Financial_Report_SHP21Final</v>
      </c>
      <c r="AB2704" s="960">
        <f t="shared" si="464"/>
        <v>44658</v>
      </c>
      <c r="AC2704" t="str">
        <f t="shared" si="465"/>
        <v>Unaudited</v>
      </c>
    </row>
    <row r="2705" spans="1:29" x14ac:dyDescent="0.25">
      <c r="A2705" t="s">
        <v>420</v>
      </c>
      <c r="B2705" t="s">
        <v>1366</v>
      </c>
      <c r="C2705" t="s">
        <v>1367</v>
      </c>
      <c r="D2705">
        <v>1900</v>
      </c>
      <c r="E2705" s="960">
        <v>1</v>
      </c>
      <c r="F2705" t="s">
        <v>440</v>
      </c>
      <c r="G2705" s="960">
        <v>274</v>
      </c>
      <c r="H2705" t="s">
        <v>386</v>
      </c>
      <c r="I2705" s="940" t="s">
        <v>487</v>
      </c>
      <c r="J2705" s="940" t="s">
        <v>12</v>
      </c>
      <c r="K2705" s="940" t="s">
        <v>1309</v>
      </c>
      <c r="L2705" s="940" t="s">
        <v>1300</v>
      </c>
      <c r="M2705" s="961" t="s">
        <v>1309</v>
      </c>
      <c r="N2705" s="679">
        <f t="shared" ca="1" si="466"/>
        <v>746529.41033755406</v>
      </c>
      <c r="O2705" s="679">
        <f t="shared" ref="O2705:V2713" ca="1" si="470">IF(OR(AND($F2705="PY",O$1&lt;&gt;"Prior Year"),AND($F2705&lt;&gt;"PY",O$1="Prior Year")),0,INDEX(INDIRECT("'MMA Rev-Exp "&amp;$H2705&amp;"'!$A$1:$CA$200"),IF($J2705="Member Months",MATCH($J2705,INDIRECT("'MMA Rev-Exp "&amp;$H2705&amp;"'!$A$1:$A$200"),0),MATCH($L2705,INDIRECT("'MMA Rev-Exp "&amp;$H2705&amp;"'!$B$1:$B$200"),0)),IF($F2705="PY",MATCH("Prior Year Adjustments",INDIRECT("'MMA Rev-Exp "&amp;$H2705&amp;"'!$A$8:$CA$8"),0),MATCH(IF($F2705="Q1","JANUARY - MARCH (Q1)",IF($F2705="Q2","APRIL - JUNE (Q2)",IF($F2705="Q3","JULY - SEPTEMBER (Q3)",IF($F2705="Q4","OCTOBER - DECEMBER (Q4)",0)))),INDIRECT("'MMA Rev-Exp "&amp;$H2705&amp;"'!$A$7:$CA$7"),0)+MATCH(O$1,INDIRECT("'MMA Rev-Exp "&amp;$H2705&amp;"'!$D$8:$CA$8"),0)-1)))</f>
        <v>357759.54112703993</v>
      </c>
      <c r="P2705" s="679">
        <f t="shared" ca="1" si="470"/>
        <v>0</v>
      </c>
      <c r="Q2705" s="679">
        <f t="shared" ca="1" si="470"/>
        <v>346292.82973721239</v>
      </c>
      <c r="R2705" s="679">
        <f t="shared" ca="1" si="470"/>
        <v>0</v>
      </c>
      <c r="S2705" s="679">
        <f t="shared" ca="1" si="470"/>
        <v>0</v>
      </c>
      <c r="T2705" s="679">
        <f t="shared" ca="1" si="470"/>
        <v>0</v>
      </c>
      <c r="U2705" s="679">
        <f t="shared" ca="1" si="470"/>
        <v>0</v>
      </c>
      <c r="V2705" s="679">
        <f t="shared" ca="1" si="470"/>
        <v>0</v>
      </c>
      <c r="W2705" s="679">
        <f t="shared" ca="1" si="461"/>
        <v>0</v>
      </c>
      <c r="X2705" s="679">
        <f t="shared" ca="1" si="469"/>
        <v>0</v>
      </c>
      <c r="Y2705" s="679">
        <f t="shared" ca="1" si="469"/>
        <v>42477.039473301724</v>
      </c>
      <c r="Z2705" s="679">
        <f t="shared" ca="1" si="469"/>
        <v>0</v>
      </c>
      <c r="AA2705" t="str">
        <f t="shared" si="463"/>
        <v>ASR_Financial_Report_SHP21Final</v>
      </c>
      <c r="AB2705" s="960">
        <f t="shared" si="464"/>
        <v>44658</v>
      </c>
      <c r="AC2705" t="str">
        <f t="shared" si="465"/>
        <v>Unaudited</v>
      </c>
    </row>
    <row r="2706" spans="1:29" x14ac:dyDescent="0.25">
      <c r="A2706" t="s">
        <v>420</v>
      </c>
      <c r="B2706" t="s">
        <v>1366</v>
      </c>
      <c r="C2706" t="s">
        <v>1367</v>
      </c>
      <c r="D2706">
        <v>1900</v>
      </c>
      <c r="E2706" s="960">
        <v>1</v>
      </c>
      <c r="F2706" t="s">
        <v>440</v>
      </c>
      <c r="G2706" s="960">
        <v>274</v>
      </c>
      <c r="H2706" t="s">
        <v>386</v>
      </c>
      <c r="I2706" s="940" t="s">
        <v>487</v>
      </c>
      <c r="J2706" s="940" t="s">
        <v>490</v>
      </c>
      <c r="K2706" s="940" t="s">
        <v>491</v>
      </c>
      <c r="L2706" s="940" t="s">
        <v>63</v>
      </c>
      <c r="M2706" s="961" t="s">
        <v>343</v>
      </c>
      <c r="N2706" s="679">
        <f t="shared" ca="1" si="466"/>
        <v>0</v>
      </c>
      <c r="O2706" s="679">
        <f t="shared" ca="1" si="470"/>
        <v>0</v>
      </c>
      <c r="P2706" s="679">
        <f t="shared" ca="1" si="470"/>
        <v>0</v>
      </c>
      <c r="Q2706" s="679">
        <f t="shared" ca="1" si="470"/>
        <v>0</v>
      </c>
      <c r="R2706" s="679">
        <f t="shared" ca="1" si="470"/>
        <v>0</v>
      </c>
      <c r="S2706" s="679">
        <f t="shared" ca="1" si="470"/>
        <v>0</v>
      </c>
      <c r="T2706" s="679">
        <f t="shared" ca="1" si="470"/>
        <v>0</v>
      </c>
      <c r="U2706" s="679">
        <f t="shared" ca="1" si="470"/>
        <v>0</v>
      </c>
      <c r="V2706" s="679">
        <f t="shared" ca="1" si="470"/>
        <v>0</v>
      </c>
      <c r="W2706" s="679">
        <f t="shared" ca="1" si="461"/>
        <v>0</v>
      </c>
      <c r="X2706" s="679">
        <f t="shared" ca="1" si="469"/>
        <v>0</v>
      </c>
      <c r="Y2706" s="679">
        <f t="shared" ca="1" si="469"/>
        <v>0</v>
      </c>
      <c r="Z2706" s="679">
        <f t="shared" ca="1" si="469"/>
        <v>0</v>
      </c>
      <c r="AA2706" t="str">
        <f t="shared" si="463"/>
        <v>ASR_Financial_Report_SHP21Final</v>
      </c>
      <c r="AB2706" s="960">
        <f t="shared" si="464"/>
        <v>44658</v>
      </c>
      <c r="AC2706" t="str">
        <f t="shared" si="465"/>
        <v>Unaudited</v>
      </c>
    </row>
    <row r="2707" spans="1:29" x14ac:dyDescent="0.25">
      <c r="A2707" t="s">
        <v>420</v>
      </c>
      <c r="B2707" t="s">
        <v>1366</v>
      </c>
      <c r="C2707" t="s">
        <v>1367</v>
      </c>
      <c r="D2707">
        <v>1900</v>
      </c>
      <c r="E2707" s="960">
        <v>1</v>
      </c>
      <c r="F2707" t="s">
        <v>440</v>
      </c>
      <c r="G2707" s="960">
        <v>274</v>
      </c>
      <c r="H2707" t="s">
        <v>386</v>
      </c>
      <c r="I2707" s="961" t="s">
        <v>487</v>
      </c>
      <c r="J2707" s="961" t="s">
        <v>490</v>
      </c>
      <c r="K2707" s="961" t="s">
        <v>1000</v>
      </c>
      <c r="L2707" s="940" t="s">
        <v>896</v>
      </c>
      <c r="M2707" s="961" t="s">
        <v>897</v>
      </c>
      <c r="N2707" s="679">
        <f t="shared" ca="1" si="466"/>
        <v>2397586.5929069328</v>
      </c>
      <c r="O2707" s="679">
        <f t="shared" ca="1" si="470"/>
        <v>2390053.7129069329</v>
      </c>
      <c r="P2707" s="679">
        <f t="shared" ca="1" si="470"/>
        <v>0</v>
      </c>
      <c r="Q2707" s="679">
        <f t="shared" ca="1" si="470"/>
        <v>0</v>
      </c>
      <c r="R2707" s="679">
        <f t="shared" ca="1" si="470"/>
        <v>0</v>
      </c>
      <c r="S2707" s="679">
        <f t="shared" ca="1" si="470"/>
        <v>7532.88</v>
      </c>
      <c r="T2707" s="679">
        <f t="shared" ca="1" si="470"/>
        <v>0</v>
      </c>
      <c r="U2707" s="679">
        <f t="shared" ca="1" si="470"/>
        <v>0</v>
      </c>
      <c r="V2707" s="679">
        <f t="shared" ca="1" si="470"/>
        <v>0</v>
      </c>
      <c r="W2707" s="679">
        <f t="shared" ca="1" si="461"/>
        <v>0</v>
      </c>
      <c r="X2707" s="679">
        <f t="shared" ca="1" si="469"/>
        <v>0</v>
      </c>
      <c r="Y2707" s="679">
        <f t="shared" ca="1" si="469"/>
        <v>0</v>
      </c>
      <c r="Z2707" s="679">
        <f t="shared" ca="1" si="469"/>
        <v>0</v>
      </c>
      <c r="AA2707" t="str">
        <f t="shared" si="463"/>
        <v>ASR_Financial_Report_SHP21Final</v>
      </c>
      <c r="AB2707" s="960">
        <f t="shared" si="464"/>
        <v>44658</v>
      </c>
      <c r="AC2707" t="str">
        <f t="shared" si="465"/>
        <v>Unaudited</v>
      </c>
    </row>
    <row r="2708" spans="1:29" x14ac:dyDescent="0.25">
      <c r="A2708" t="s">
        <v>420</v>
      </c>
      <c r="B2708" t="s">
        <v>1366</v>
      </c>
      <c r="C2708" t="s">
        <v>1367</v>
      </c>
      <c r="D2708">
        <v>1900</v>
      </c>
      <c r="E2708" s="960">
        <v>1</v>
      </c>
      <c r="F2708" t="s">
        <v>440</v>
      </c>
      <c r="G2708" s="960">
        <v>274</v>
      </c>
      <c r="H2708" t="s">
        <v>386</v>
      </c>
      <c r="I2708" s="961" t="s">
        <v>487</v>
      </c>
      <c r="J2708" s="961" t="s">
        <v>13</v>
      </c>
      <c r="K2708" s="961" t="s">
        <v>492</v>
      </c>
      <c r="L2708" s="956" t="s">
        <v>94</v>
      </c>
      <c r="M2708" s="961" t="s">
        <v>146</v>
      </c>
      <c r="N2708" s="679">
        <f t="shared" ca="1" si="466"/>
        <v>0</v>
      </c>
      <c r="O2708" s="679">
        <f t="shared" ca="1" si="470"/>
        <v>0</v>
      </c>
      <c r="P2708" s="679">
        <f t="shared" ca="1" si="470"/>
        <v>0</v>
      </c>
      <c r="Q2708" s="679">
        <f t="shared" ca="1" si="470"/>
        <v>0</v>
      </c>
      <c r="R2708" s="679">
        <f t="shared" ca="1" si="470"/>
        <v>0</v>
      </c>
      <c r="S2708" s="679">
        <f t="shared" ca="1" si="470"/>
        <v>0</v>
      </c>
      <c r="T2708" s="679">
        <f t="shared" ca="1" si="470"/>
        <v>0</v>
      </c>
      <c r="U2708" s="679">
        <f t="shared" ca="1" si="470"/>
        <v>0</v>
      </c>
      <c r="V2708" s="679">
        <f t="shared" ca="1" si="470"/>
        <v>0</v>
      </c>
      <c r="W2708" s="679">
        <f t="shared" ca="1" si="461"/>
        <v>0</v>
      </c>
      <c r="X2708" s="679">
        <f t="shared" ca="1" si="469"/>
        <v>0</v>
      </c>
      <c r="Y2708" s="679">
        <f t="shared" ca="1" si="469"/>
        <v>0</v>
      </c>
      <c r="Z2708" s="679">
        <f t="shared" ca="1" si="469"/>
        <v>0</v>
      </c>
      <c r="AA2708" t="str">
        <f t="shared" si="463"/>
        <v>ASR_Financial_Report_SHP21Final</v>
      </c>
      <c r="AB2708" s="960">
        <f t="shared" si="464"/>
        <v>44658</v>
      </c>
      <c r="AC2708" t="str">
        <f t="shared" si="465"/>
        <v>Unaudited</v>
      </c>
    </row>
    <row r="2709" spans="1:29" x14ac:dyDescent="0.25">
      <c r="A2709" t="s">
        <v>420</v>
      </c>
      <c r="B2709" t="s">
        <v>1366</v>
      </c>
      <c r="C2709" t="s">
        <v>1367</v>
      </c>
      <c r="D2709">
        <v>1900</v>
      </c>
      <c r="E2709" s="960">
        <v>1</v>
      </c>
      <c r="F2709" t="s">
        <v>440</v>
      </c>
      <c r="G2709" s="960">
        <v>274</v>
      </c>
      <c r="H2709" t="s">
        <v>386</v>
      </c>
      <c r="I2709" s="940" t="s">
        <v>487</v>
      </c>
      <c r="J2709" s="940" t="s">
        <v>13</v>
      </c>
      <c r="K2709" s="940" t="s">
        <v>13</v>
      </c>
      <c r="L2709" s="940" t="s">
        <v>35</v>
      </c>
      <c r="M2709" s="961" t="s">
        <v>13</v>
      </c>
      <c r="N2709" s="679">
        <f t="shared" ca="1" si="466"/>
        <v>675174.10346744594</v>
      </c>
      <c r="O2709" s="679">
        <f t="shared" ca="1" si="470"/>
        <v>485133.61538450571</v>
      </c>
      <c r="P2709" s="679">
        <f t="shared" ca="1" si="470"/>
        <v>0</v>
      </c>
      <c r="Q2709" s="679">
        <f t="shared" ca="1" si="470"/>
        <v>51484.168082940247</v>
      </c>
      <c r="R2709" s="679">
        <f t="shared" ca="1" si="470"/>
        <v>0</v>
      </c>
      <c r="S2709" s="679">
        <f t="shared" ca="1" si="470"/>
        <v>0</v>
      </c>
      <c r="T2709" s="679">
        <f t="shared" ca="1" si="470"/>
        <v>0</v>
      </c>
      <c r="U2709" s="679">
        <f t="shared" ca="1" si="470"/>
        <v>0</v>
      </c>
      <c r="V2709" s="679">
        <f t="shared" ca="1" si="470"/>
        <v>0</v>
      </c>
      <c r="W2709" s="679">
        <f t="shared" ca="1" si="461"/>
        <v>0</v>
      </c>
      <c r="X2709" s="679">
        <f t="shared" ca="1" si="469"/>
        <v>138556.31999999998</v>
      </c>
      <c r="Y2709" s="679">
        <f t="shared" ca="1" si="469"/>
        <v>0</v>
      </c>
      <c r="Z2709" s="679">
        <f t="shared" ca="1" si="469"/>
        <v>0</v>
      </c>
      <c r="AA2709" t="str">
        <f t="shared" si="463"/>
        <v>ASR_Financial_Report_SHP21Final</v>
      </c>
      <c r="AB2709" s="960">
        <f t="shared" si="464"/>
        <v>44658</v>
      </c>
      <c r="AC2709" t="str">
        <f t="shared" si="465"/>
        <v>Unaudited</v>
      </c>
    </row>
    <row r="2710" spans="1:29" x14ac:dyDescent="0.25">
      <c r="A2710" t="s">
        <v>420</v>
      </c>
      <c r="B2710" t="s">
        <v>1366</v>
      </c>
      <c r="C2710" t="s">
        <v>1367</v>
      </c>
      <c r="D2710">
        <v>1900</v>
      </c>
      <c r="E2710" s="960">
        <v>1</v>
      </c>
      <c r="F2710" t="s">
        <v>440</v>
      </c>
      <c r="G2710" s="960">
        <v>274</v>
      </c>
      <c r="H2710" t="s">
        <v>386</v>
      </c>
      <c r="I2710" s="940" t="s">
        <v>488</v>
      </c>
      <c r="J2710" s="940" t="s">
        <v>444</v>
      </c>
      <c r="K2710" s="940" t="s">
        <v>0</v>
      </c>
      <c r="L2710" s="940">
        <v>2.1</v>
      </c>
      <c r="M2710" s="961" t="s">
        <v>147</v>
      </c>
      <c r="N2710" s="679">
        <f t="shared" ca="1" si="466"/>
        <v>12688168.139999999</v>
      </c>
      <c r="O2710" s="679">
        <f t="shared" ca="1" si="470"/>
        <v>6902180.9600000009</v>
      </c>
      <c r="P2710" s="679">
        <f t="shared" ca="1" si="470"/>
        <v>346723.66</v>
      </c>
      <c r="Q2710" s="679">
        <f t="shared" ca="1" si="470"/>
        <v>3308548.3299999996</v>
      </c>
      <c r="R2710" s="679">
        <f t="shared" ca="1" si="470"/>
        <v>1227431.5900000001</v>
      </c>
      <c r="S2710" s="679">
        <f t="shared" ca="1" si="470"/>
        <v>18207.310000000001</v>
      </c>
      <c r="T2710" s="679">
        <f t="shared" ca="1" si="470"/>
        <v>15102.35</v>
      </c>
      <c r="U2710" s="679">
        <f t="shared" ca="1" si="470"/>
        <v>0</v>
      </c>
      <c r="V2710" s="679">
        <f t="shared" ca="1" si="470"/>
        <v>132872.75</v>
      </c>
      <c r="W2710" s="679">
        <f t="shared" ca="1" si="461"/>
        <v>335095.53000000003</v>
      </c>
      <c r="X2710" s="679">
        <f t="shared" ca="1" si="469"/>
        <v>70662.87000000001</v>
      </c>
      <c r="Y2710" s="679">
        <f t="shared" ca="1" si="469"/>
        <v>331342.78999999998</v>
      </c>
      <c r="Z2710" s="679">
        <f t="shared" ca="1" si="469"/>
        <v>0</v>
      </c>
      <c r="AA2710" t="str">
        <f t="shared" si="463"/>
        <v>ASR_Financial_Report_SHP21Final</v>
      </c>
      <c r="AB2710" s="960">
        <f t="shared" si="464"/>
        <v>44658</v>
      </c>
      <c r="AC2710" t="str">
        <f t="shared" si="465"/>
        <v>Unaudited</v>
      </c>
    </row>
    <row r="2711" spans="1:29" ht="30" x14ac:dyDescent="0.25">
      <c r="A2711" t="s">
        <v>420</v>
      </c>
      <c r="B2711" t="s">
        <v>1366</v>
      </c>
      <c r="C2711" t="s">
        <v>1367</v>
      </c>
      <c r="D2711">
        <v>1900</v>
      </c>
      <c r="E2711" s="960">
        <v>1</v>
      </c>
      <c r="F2711" t="s">
        <v>440</v>
      </c>
      <c r="G2711" s="960">
        <v>274</v>
      </c>
      <c r="H2711" t="s">
        <v>386</v>
      </c>
      <c r="I2711" s="940" t="s">
        <v>488</v>
      </c>
      <c r="J2711" s="940" t="s">
        <v>444</v>
      </c>
      <c r="K2711" s="940" t="s">
        <v>0</v>
      </c>
      <c r="L2711" s="940">
        <v>2.2000000000000002</v>
      </c>
      <c r="M2711" s="961" t="s">
        <v>148</v>
      </c>
      <c r="N2711" s="679">
        <f t="shared" ca="1" si="466"/>
        <v>358451.78511042154</v>
      </c>
      <c r="O2711" s="679">
        <f t="shared" ca="1" si="470"/>
        <v>296033.80785323511</v>
      </c>
      <c r="P2711" s="679">
        <f t="shared" ca="1" si="470"/>
        <v>14870.940929750788</v>
      </c>
      <c r="Q2711" s="679">
        <f t="shared" ca="1" si="470"/>
        <v>29147.578118092581</v>
      </c>
      <c r="R2711" s="679">
        <f t="shared" ca="1" si="470"/>
        <v>10801.394478115551</v>
      </c>
      <c r="S2711" s="679">
        <f t="shared" ca="1" si="470"/>
        <v>-723.24626056488671</v>
      </c>
      <c r="T2711" s="679">
        <f t="shared" ca="1" si="470"/>
        <v>647.73818651551403</v>
      </c>
      <c r="U2711" s="679">
        <f t="shared" ca="1" si="470"/>
        <v>0</v>
      </c>
      <c r="V2711" s="679">
        <f t="shared" ca="1" si="470"/>
        <v>1169.1424539857844</v>
      </c>
      <c r="W2711" s="679">
        <f t="shared" ca="1" si="461"/>
        <v>2949.9072186161293</v>
      </c>
      <c r="X2711" s="679">
        <f t="shared" ca="1" si="469"/>
        <v>1134.8873859298601</v>
      </c>
      <c r="Y2711" s="679">
        <f t="shared" ca="1" si="469"/>
        <v>2419.6347467450896</v>
      </c>
      <c r="Z2711" s="679">
        <f t="shared" ca="1" si="469"/>
        <v>0</v>
      </c>
      <c r="AA2711" t="str">
        <f t="shared" si="463"/>
        <v>ASR_Financial_Report_SHP21Final</v>
      </c>
      <c r="AB2711" s="960">
        <f t="shared" si="464"/>
        <v>44658</v>
      </c>
      <c r="AC2711" t="str">
        <f t="shared" si="465"/>
        <v>Unaudited</v>
      </c>
    </row>
    <row r="2712" spans="1:29" x14ac:dyDescent="0.25">
      <c r="A2712" t="s">
        <v>420</v>
      </c>
      <c r="B2712" t="s">
        <v>1366</v>
      </c>
      <c r="C2712" t="s">
        <v>1367</v>
      </c>
      <c r="D2712">
        <v>1900</v>
      </c>
      <c r="E2712" s="960">
        <v>1</v>
      </c>
      <c r="F2712" t="s">
        <v>440</v>
      </c>
      <c r="G2712" s="960">
        <v>274</v>
      </c>
      <c r="H2712" t="s">
        <v>386</v>
      </c>
      <c r="I2712" s="940" t="s">
        <v>488</v>
      </c>
      <c r="J2712" s="940" t="s">
        <v>444</v>
      </c>
      <c r="K2712" s="940" t="s">
        <v>0</v>
      </c>
      <c r="L2712" s="956">
        <v>2.2999999999999998</v>
      </c>
      <c r="M2712" s="961" t="s">
        <v>149</v>
      </c>
      <c r="N2712" s="679">
        <f t="shared" ca="1" si="466"/>
        <v>4357131.6699999711</v>
      </c>
      <c r="O2712" s="679">
        <f t="shared" ca="1" si="470"/>
        <v>3300258.7199999699</v>
      </c>
      <c r="P2712" s="679">
        <f t="shared" ca="1" si="470"/>
        <v>341262.57</v>
      </c>
      <c r="Q2712" s="679">
        <f t="shared" ca="1" si="470"/>
        <v>394031.76</v>
      </c>
      <c r="R2712" s="679">
        <f t="shared" ca="1" si="470"/>
        <v>257830.00999999998</v>
      </c>
      <c r="S2712" s="679">
        <f t="shared" ca="1" si="470"/>
        <v>8626.7300000000014</v>
      </c>
      <c r="T2712" s="679">
        <f t="shared" ca="1" si="470"/>
        <v>9178.9</v>
      </c>
      <c r="U2712" s="679">
        <f t="shared" ca="1" si="470"/>
        <v>62.09</v>
      </c>
      <c r="V2712" s="679">
        <f t="shared" ca="1" si="470"/>
        <v>17476.09</v>
      </c>
      <c r="W2712" s="679">
        <f t="shared" ca="1" si="461"/>
        <v>1975.37</v>
      </c>
      <c r="X2712" s="679">
        <f t="shared" ca="1" si="469"/>
        <v>5282.1900000000005</v>
      </c>
      <c r="Y2712" s="679">
        <f t="shared" ca="1" si="469"/>
        <v>21147.239999999998</v>
      </c>
      <c r="Z2712" s="679">
        <f t="shared" ca="1" si="469"/>
        <v>0</v>
      </c>
      <c r="AA2712" t="str">
        <f t="shared" si="463"/>
        <v>ASR_Financial_Report_SHP21Final</v>
      </c>
      <c r="AB2712" s="960">
        <f t="shared" si="464"/>
        <v>44658</v>
      </c>
      <c r="AC2712" t="str">
        <f t="shared" si="465"/>
        <v>Unaudited</v>
      </c>
    </row>
    <row r="2713" spans="1:29" x14ac:dyDescent="0.25">
      <c r="A2713" t="s">
        <v>420</v>
      </c>
      <c r="B2713" t="s">
        <v>1366</v>
      </c>
      <c r="C2713" t="s">
        <v>1367</v>
      </c>
      <c r="D2713">
        <v>1900</v>
      </c>
      <c r="E2713" s="960">
        <v>1</v>
      </c>
      <c r="F2713" t="s">
        <v>440</v>
      </c>
      <c r="G2713" s="960">
        <v>274</v>
      </c>
      <c r="H2713" t="s">
        <v>386</v>
      </c>
      <c r="I2713" s="940" t="s">
        <v>488</v>
      </c>
      <c r="J2713" s="940" t="s">
        <v>444</v>
      </c>
      <c r="K2713" s="940" t="s">
        <v>0</v>
      </c>
      <c r="L2713" s="956">
        <v>2.4</v>
      </c>
      <c r="M2713" s="961" t="s">
        <v>150</v>
      </c>
      <c r="N2713" s="679">
        <f t="shared" ca="1" si="466"/>
        <v>3513238.0099999798</v>
      </c>
      <c r="O2713" s="679">
        <f t="shared" ca="1" si="470"/>
        <v>1941073.5899999801</v>
      </c>
      <c r="P2713" s="679">
        <f t="shared" ca="1" si="470"/>
        <v>153399.77000000002</v>
      </c>
      <c r="Q2713" s="679">
        <f t="shared" ca="1" si="470"/>
        <v>1158043.92</v>
      </c>
      <c r="R2713" s="679">
        <f t="shared" ca="1" si="470"/>
        <v>186118.97999999998</v>
      </c>
      <c r="S2713" s="679">
        <f t="shared" ca="1" si="470"/>
        <v>23163.620000000003</v>
      </c>
      <c r="T2713" s="679">
        <f t="shared" ca="1" si="470"/>
        <v>11634.44</v>
      </c>
      <c r="U2713" s="679">
        <f t="shared" ca="1" si="470"/>
        <v>207.41</v>
      </c>
      <c r="V2713" s="679">
        <f t="shared" ca="1" si="470"/>
        <v>14742.060000000001</v>
      </c>
      <c r="W2713" s="679">
        <f t="shared" ca="1" si="461"/>
        <v>5176.5200000000004</v>
      </c>
      <c r="X2713" s="679">
        <f t="shared" ca="1" si="469"/>
        <v>8115.2599999999993</v>
      </c>
      <c r="Y2713" s="679">
        <f t="shared" ca="1" si="469"/>
        <v>11562.44</v>
      </c>
      <c r="Z2713" s="679">
        <f t="shared" ca="1" si="469"/>
        <v>0</v>
      </c>
      <c r="AA2713" t="str">
        <f t="shared" si="463"/>
        <v>ASR_Financial_Report_SHP21Final</v>
      </c>
      <c r="AB2713" s="960">
        <f t="shared" si="464"/>
        <v>44658</v>
      </c>
      <c r="AC2713" t="str">
        <f t="shared" si="465"/>
        <v>Unaudited</v>
      </c>
    </row>
    <row r="2714" spans="1:29" ht="30" x14ac:dyDescent="0.25">
      <c r="A2714" t="s">
        <v>420</v>
      </c>
      <c r="B2714" t="s">
        <v>1366</v>
      </c>
      <c r="C2714" t="s">
        <v>1367</v>
      </c>
      <c r="D2714">
        <v>1900</v>
      </c>
      <c r="E2714" s="960">
        <v>1</v>
      </c>
      <c r="F2714" t="s">
        <v>440</v>
      </c>
      <c r="G2714" s="960">
        <v>274</v>
      </c>
      <c r="H2714" t="s">
        <v>386</v>
      </c>
      <c r="I2714" s="940" t="s">
        <v>488</v>
      </c>
      <c r="J2714" s="940" t="s">
        <v>444</v>
      </c>
      <c r="K2714" s="940" t="s">
        <v>0</v>
      </c>
      <c r="L2714" s="940">
        <v>2.5</v>
      </c>
      <c r="M2714" s="961" t="s">
        <v>151</v>
      </c>
      <c r="N2714" s="679">
        <f t="shared" ca="1" si="466"/>
        <v>263852.0724906394</v>
      </c>
      <c r="O2714" s="679">
        <f ca="1">IF(OR(AND($F2714="PY",O$1&lt;&gt;"Prior Year"),AND($F2714&lt;&gt;"PY",O$1="Prior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"&amp;$H2714&amp;"'!$A$7:$CA$7"),0)+MATCH(O$1,INDIRECT("'MMA Rev-Exp "&amp;$H2714&amp;"'!$D$8:$CA$8"),0)-1)))</f>
        <v>224800.1857594703</v>
      </c>
      <c r="P2714" s="679">
        <f ca="1">IF(OR(AND($F2714="PY",P$1&lt;&gt;"Prior Year"),AND($F2714&lt;&gt;"PY",P$1="Prior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"&amp;$H2714&amp;"'!$A$7:$CA$7"),0)+MATCH(P$1,INDIRECT("'MMA Rev-Exp "&amp;$H2714&amp;"'!$D$8:$CA$8"),0)-1)))</f>
        <v>21216.015192941544</v>
      </c>
      <c r="Q2714" s="679">
        <f ca="1">IF(OR(AND($F2714="PY",Q$1&lt;&gt;"Prior Year"),AND($F2714&lt;&gt;"PY",Q$1="Prior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"&amp;$H2714&amp;"'!$A$7:$CA$7"),0)+MATCH(Q$1,INDIRECT("'MMA Rev-Exp "&amp;$H2714&amp;"'!$D$8:$CA$8"),0)-1)))</f>
        <v>13567.523283925349</v>
      </c>
      <c r="R2714" s="679">
        <f t="shared" ref="O2714:Z2729" ca="1" si="471">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3874.8133056989063</v>
      </c>
      <c r="S2714" s="679">
        <f t="shared" ca="1" si="471"/>
        <v>-1282.9912282564424</v>
      </c>
      <c r="T2714" s="679">
        <f t="shared" ca="1" si="471"/>
        <v>892.68194068676712</v>
      </c>
      <c r="U2714" s="679">
        <f t="shared" ca="1" si="471"/>
        <v>-11.100948445020121</v>
      </c>
      <c r="V2714" s="679">
        <f t="shared" ca="1" si="471"/>
        <v>279.03254650056624</v>
      </c>
      <c r="W2714" s="679">
        <f t="shared" ca="1" si="461"/>
        <v>61.878850800031557</v>
      </c>
      <c r="X2714" s="679">
        <f t="shared" ca="1" si="471"/>
        <v>215.17095199538318</v>
      </c>
      <c r="Y2714" s="679">
        <f t="shared" ca="1" si="471"/>
        <v>238.86283532203279</v>
      </c>
      <c r="Z2714" s="679">
        <f t="shared" ca="1" si="471"/>
        <v>0</v>
      </c>
      <c r="AA2714" t="str">
        <f t="shared" si="463"/>
        <v>ASR_Financial_Report_SHP21Final</v>
      </c>
      <c r="AB2714" s="960">
        <f t="shared" si="464"/>
        <v>44658</v>
      </c>
      <c r="AC2714" t="str">
        <f t="shared" si="465"/>
        <v>Unaudited</v>
      </c>
    </row>
    <row r="2715" spans="1:29" x14ac:dyDescent="0.25">
      <c r="A2715" t="s">
        <v>420</v>
      </c>
      <c r="B2715" t="s">
        <v>1366</v>
      </c>
      <c r="C2715" t="s">
        <v>1367</v>
      </c>
      <c r="D2715">
        <v>1900</v>
      </c>
      <c r="E2715" s="960">
        <v>1</v>
      </c>
      <c r="F2715" t="s">
        <v>440</v>
      </c>
      <c r="G2715" s="960">
        <v>274</v>
      </c>
      <c r="H2715" t="s">
        <v>386</v>
      </c>
      <c r="I2715" s="961" t="s">
        <v>488</v>
      </c>
      <c r="J2715" s="961" t="s">
        <v>444</v>
      </c>
      <c r="K2715" s="961" t="s">
        <v>0</v>
      </c>
      <c r="L2715" s="940" t="s">
        <v>96</v>
      </c>
      <c r="M2715" s="961" t="s">
        <v>7</v>
      </c>
      <c r="N2715" s="679">
        <f t="shared" ref="N2715:Z2749" ca="1" si="472">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679">
        <f t="shared" ca="1" si="471"/>
        <v>0</v>
      </c>
      <c r="P2715" s="679">
        <f t="shared" ca="1" si="471"/>
        <v>0</v>
      </c>
      <c r="Q2715" s="679">
        <f t="shared" ca="1" si="471"/>
        <v>0</v>
      </c>
      <c r="R2715" s="679">
        <f t="shared" ca="1" si="471"/>
        <v>0</v>
      </c>
      <c r="S2715" s="679">
        <f t="shared" ca="1" si="471"/>
        <v>0</v>
      </c>
      <c r="T2715" s="679">
        <f t="shared" ca="1" si="471"/>
        <v>0</v>
      </c>
      <c r="U2715" s="679">
        <f t="shared" ca="1" si="471"/>
        <v>0</v>
      </c>
      <c r="V2715" s="679">
        <f t="shared" ca="1" si="471"/>
        <v>0</v>
      </c>
      <c r="W2715" s="679">
        <f t="shared" ca="1" si="461"/>
        <v>0</v>
      </c>
      <c r="X2715" s="679">
        <f t="shared" ca="1" si="471"/>
        <v>0</v>
      </c>
      <c r="Y2715" s="679">
        <f t="shared" ca="1" si="471"/>
        <v>0</v>
      </c>
      <c r="Z2715" s="679">
        <f t="shared" ca="1" si="471"/>
        <v>0</v>
      </c>
      <c r="AA2715" t="str">
        <f t="shared" si="463"/>
        <v>ASR_Financial_Report_SHP21Final</v>
      </c>
      <c r="AB2715" s="960">
        <f t="shared" si="464"/>
        <v>44658</v>
      </c>
      <c r="AC2715" t="str">
        <f t="shared" si="465"/>
        <v>Unaudited</v>
      </c>
    </row>
    <row r="2716" spans="1:29" x14ac:dyDescent="0.25">
      <c r="A2716" t="s">
        <v>420</v>
      </c>
      <c r="B2716" t="s">
        <v>1366</v>
      </c>
      <c r="C2716" t="s">
        <v>1367</v>
      </c>
      <c r="D2716">
        <v>1900</v>
      </c>
      <c r="E2716" s="960">
        <v>1</v>
      </c>
      <c r="F2716" t="s">
        <v>440</v>
      </c>
      <c r="G2716" s="960">
        <v>274</v>
      </c>
      <c r="H2716" t="s">
        <v>386</v>
      </c>
      <c r="I2716" s="940" t="s">
        <v>488</v>
      </c>
      <c r="J2716" s="940" t="s">
        <v>444</v>
      </c>
      <c r="K2716" s="940" t="s">
        <v>0</v>
      </c>
      <c r="L2716" s="940" t="s">
        <v>152</v>
      </c>
      <c r="M2716" s="961" t="s">
        <v>451</v>
      </c>
      <c r="N2716" s="679">
        <f t="shared" ca="1" si="472"/>
        <v>0</v>
      </c>
      <c r="O2716" s="679">
        <f t="shared" ca="1" si="471"/>
        <v>0</v>
      </c>
      <c r="P2716" s="679">
        <f t="shared" ca="1" si="471"/>
        <v>0</v>
      </c>
      <c r="Q2716" s="679">
        <f t="shared" ca="1" si="471"/>
        <v>0</v>
      </c>
      <c r="R2716" s="679">
        <f t="shared" ca="1" si="471"/>
        <v>0</v>
      </c>
      <c r="S2716" s="679">
        <f t="shared" ca="1" si="471"/>
        <v>0</v>
      </c>
      <c r="T2716" s="679">
        <f t="shared" ca="1" si="471"/>
        <v>0</v>
      </c>
      <c r="U2716" s="679">
        <f t="shared" ca="1" si="471"/>
        <v>0</v>
      </c>
      <c r="V2716" s="679">
        <f t="shared" ca="1" si="471"/>
        <v>0</v>
      </c>
      <c r="W2716" s="679">
        <f t="shared" ca="1" si="461"/>
        <v>0</v>
      </c>
      <c r="X2716" s="679">
        <f t="shared" ca="1" si="471"/>
        <v>0</v>
      </c>
      <c r="Y2716" s="679">
        <f t="shared" ca="1" si="471"/>
        <v>0</v>
      </c>
      <c r="Z2716" s="679">
        <f t="shared" ca="1" si="471"/>
        <v>0</v>
      </c>
      <c r="AA2716" t="str">
        <f t="shared" si="463"/>
        <v>ASR_Financial_Report_SHP21Final</v>
      </c>
      <c r="AB2716" s="960">
        <f t="shared" si="464"/>
        <v>44658</v>
      </c>
      <c r="AC2716" t="str">
        <f t="shared" si="465"/>
        <v>Unaudited</v>
      </c>
    </row>
    <row r="2717" spans="1:29" x14ac:dyDescent="0.25">
      <c r="A2717" t="s">
        <v>420</v>
      </c>
      <c r="B2717" t="s">
        <v>1366</v>
      </c>
      <c r="C2717" t="s">
        <v>1367</v>
      </c>
      <c r="D2717">
        <v>1900</v>
      </c>
      <c r="E2717" s="960">
        <v>1</v>
      </c>
      <c r="F2717" t="s">
        <v>440</v>
      </c>
      <c r="G2717" s="960">
        <v>274</v>
      </c>
      <c r="H2717" t="s">
        <v>386</v>
      </c>
      <c r="I2717" s="940" t="s">
        <v>488</v>
      </c>
      <c r="J2717" s="940" t="s">
        <v>444</v>
      </c>
      <c r="K2717" s="940" t="s">
        <v>0</v>
      </c>
      <c r="L2717" s="940" t="s">
        <v>898</v>
      </c>
      <c r="M2717" s="961" t="s">
        <v>24</v>
      </c>
      <c r="N2717" s="679">
        <f t="shared" ca="1" si="472"/>
        <v>3491.9</v>
      </c>
      <c r="O2717" s="679">
        <f t="shared" ca="1" si="471"/>
        <v>0</v>
      </c>
      <c r="P2717" s="679">
        <f t="shared" ca="1" si="471"/>
        <v>0</v>
      </c>
      <c r="Q2717" s="679">
        <f t="shared" ca="1" si="471"/>
        <v>3491.9</v>
      </c>
      <c r="R2717" s="679">
        <f t="shared" ca="1" si="471"/>
        <v>0</v>
      </c>
      <c r="S2717" s="679">
        <f t="shared" ca="1" si="471"/>
        <v>0</v>
      </c>
      <c r="T2717" s="679">
        <f t="shared" ca="1" si="471"/>
        <v>0</v>
      </c>
      <c r="U2717" s="679">
        <f t="shared" ca="1" si="471"/>
        <v>0</v>
      </c>
      <c r="V2717" s="679">
        <f t="shared" ca="1" si="471"/>
        <v>0</v>
      </c>
      <c r="W2717" s="679">
        <f t="shared" ca="1" si="461"/>
        <v>0</v>
      </c>
      <c r="X2717" s="679">
        <f t="shared" ca="1" si="471"/>
        <v>0</v>
      </c>
      <c r="Y2717" s="679">
        <f t="shared" ca="1" si="471"/>
        <v>0</v>
      </c>
      <c r="Z2717" s="679">
        <f t="shared" ca="1" si="471"/>
        <v>0</v>
      </c>
      <c r="AA2717" t="str">
        <f t="shared" si="463"/>
        <v>ASR_Financial_Report_SHP21Final</v>
      </c>
      <c r="AB2717" s="960">
        <f t="shared" si="464"/>
        <v>44658</v>
      </c>
      <c r="AC2717" t="str">
        <f t="shared" si="465"/>
        <v>Unaudited</v>
      </c>
    </row>
    <row r="2718" spans="1:29" x14ac:dyDescent="0.25">
      <c r="A2718" t="s">
        <v>420</v>
      </c>
      <c r="B2718" t="s">
        <v>1366</v>
      </c>
      <c r="C2718" t="s">
        <v>1367</v>
      </c>
      <c r="D2718">
        <v>1900</v>
      </c>
      <c r="E2718" s="960">
        <v>1</v>
      </c>
      <c r="F2718" t="s">
        <v>440</v>
      </c>
      <c r="G2718" s="960">
        <v>274</v>
      </c>
      <c r="H2718" t="s">
        <v>386</v>
      </c>
      <c r="I2718" s="940" t="s">
        <v>488</v>
      </c>
      <c r="J2718" s="940" t="s">
        <v>444</v>
      </c>
      <c r="K2718" s="940" t="s">
        <v>53</v>
      </c>
      <c r="L2718" s="940">
        <v>3.1</v>
      </c>
      <c r="M2718" s="961" t="s">
        <v>33</v>
      </c>
      <c r="N2718" s="679">
        <f t="shared" ca="1" si="472"/>
        <v>18260588.560000002</v>
      </c>
      <c r="O2718" s="679">
        <f t="shared" ca="1" si="471"/>
        <v>13047669.479999999</v>
      </c>
      <c r="P2718" s="679">
        <f t="shared" ca="1" si="471"/>
        <v>775492.02000000107</v>
      </c>
      <c r="Q2718" s="679">
        <f t="shared" ca="1" si="471"/>
        <v>2842431.9</v>
      </c>
      <c r="R2718" s="679">
        <f t="shared" ca="1" si="471"/>
        <v>977009.74000000302</v>
      </c>
      <c r="S2718" s="679">
        <f t="shared" ca="1" si="471"/>
        <v>91239.65</v>
      </c>
      <c r="T2718" s="679">
        <f t="shared" ca="1" si="471"/>
        <v>105097.45</v>
      </c>
      <c r="U2718" s="679">
        <f t="shared" ca="1" si="471"/>
        <v>840.82</v>
      </c>
      <c r="V2718" s="679">
        <f t="shared" ca="1" si="471"/>
        <v>99343.51</v>
      </c>
      <c r="W2718" s="679">
        <f t="shared" ca="1" si="461"/>
        <v>139359.18</v>
      </c>
      <c r="X2718" s="679">
        <f t="shared" ca="1" si="471"/>
        <v>45970.240000000005</v>
      </c>
      <c r="Y2718" s="679">
        <f t="shared" ca="1" si="471"/>
        <v>136134.56999999989</v>
      </c>
      <c r="Z2718" s="679">
        <f t="shared" ca="1" si="471"/>
        <v>0</v>
      </c>
      <c r="AA2718" t="str">
        <f t="shared" si="463"/>
        <v>ASR_Financial_Report_SHP21Final</v>
      </c>
      <c r="AB2718" s="960">
        <f t="shared" si="464"/>
        <v>44658</v>
      </c>
      <c r="AC2718" t="str">
        <f t="shared" si="465"/>
        <v>Unaudited</v>
      </c>
    </row>
    <row r="2719" spans="1:29" x14ac:dyDescent="0.25">
      <c r="A2719" t="s">
        <v>420</v>
      </c>
      <c r="B2719" t="s">
        <v>1366</v>
      </c>
      <c r="C2719" t="s">
        <v>1367</v>
      </c>
      <c r="D2719">
        <v>1900</v>
      </c>
      <c r="E2719" s="960">
        <v>1</v>
      </c>
      <c r="F2719" t="s">
        <v>440</v>
      </c>
      <c r="G2719" s="960">
        <v>274</v>
      </c>
      <c r="H2719" t="s">
        <v>386</v>
      </c>
      <c r="I2719" s="961" t="s">
        <v>488</v>
      </c>
      <c r="J2719" s="961" t="s">
        <v>444</v>
      </c>
      <c r="K2719" s="961" t="s">
        <v>53</v>
      </c>
      <c r="L2719" s="940">
        <v>3.2</v>
      </c>
      <c r="M2719" s="961" t="s">
        <v>34</v>
      </c>
      <c r="N2719" s="679">
        <f t="shared" ca="1" si="472"/>
        <v>77516.740000000005</v>
      </c>
      <c r="O2719" s="679">
        <f t="shared" ca="1" si="471"/>
        <v>63771.49</v>
      </c>
      <c r="P2719" s="679">
        <f t="shared" ca="1" si="471"/>
        <v>502.21</v>
      </c>
      <c r="Q2719" s="679">
        <f t="shared" ca="1" si="471"/>
        <v>5392.41</v>
      </c>
      <c r="R2719" s="679">
        <f t="shared" ca="1" si="471"/>
        <v>1099.57</v>
      </c>
      <c r="S2719" s="679">
        <f t="shared" ca="1" si="471"/>
        <v>62.21</v>
      </c>
      <c r="T2719" s="679">
        <f t="shared" ca="1" si="471"/>
        <v>3447.73</v>
      </c>
      <c r="U2719" s="679">
        <f t="shared" ca="1" si="471"/>
        <v>541.75</v>
      </c>
      <c r="V2719" s="679">
        <f t="shared" ca="1" si="471"/>
        <v>0</v>
      </c>
      <c r="W2719" s="679">
        <f t="shared" ca="1" si="461"/>
        <v>2699.37</v>
      </c>
      <c r="X2719" s="679">
        <f t="shared" ca="1" si="471"/>
        <v>0</v>
      </c>
      <c r="Y2719" s="679">
        <f t="shared" ca="1" si="471"/>
        <v>0</v>
      </c>
      <c r="Z2719" s="679">
        <f t="shared" ca="1" si="471"/>
        <v>0</v>
      </c>
      <c r="AA2719" t="str">
        <f t="shared" si="463"/>
        <v>ASR_Financial_Report_SHP21Final</v>
      </c>
      <c r="AB2719" s="960">
        <f t="shared" si="464"/>
        <v>44658</v>
      </c>
      <c r="AC2719" t="str">
        <f t="shared" si="465"/>
        <v>Unaudited</v>
      </c>
    </row>
    <row r="2720" spans="1:29" x14ac:dyDescent="0.25">
      <c r="A2720" t="s">
        <v>420</v>
      </c>
      <c r="B2720" t="s">
        <v>1366</v>
      </c>
      <c r="C2720" t="s">
        <v>1367</v>
      </c>
      <c r="D2720">
        <v>1900</v>
      </c>
      <c r="E2720" s="960">
        <v>1</v>
      </c>
      <c r="F2720" t="s">
        <v>440</v>
      </c>
      <c r="G2720" s="960">
        <v>274</v>
      </c>
      <c r="H2720" t="s">
        <v>386</v>
      </c>
      <c r="I2720" s="961" t="s">
        <v>488</v>
      </c>
      <c r="J2720" s="961" t="s">
        <v>444</v>
      </c>
      <c r="K2720" s="961" t="s">
        <v>53</v>
      </c>
      <c r="L2720" s="940">
        <v>3.3</v>
      </c>
      <c r="M2720" s="961" t="s">
        <v>54</v>
      </c>
      <c r="N2720" s="679">
        <f t="shared" ca="1" si="472"/>
        <v>227443.05000000002</v>
      </c>
      <c r="O2720" s="679">
        <f t="shared" ca="1" si="471"/>
        <v>200765.88</v>
      </c>
      <c r="P2720" s="679">
        <f t="shared" ca="1" si="471"/>
        <v>8843.14</v>
      </c>
      <c r="Q2720" s="679">
        <f t="shared" ca="1" si="471"/>
        <v>12504.51</v>
      </c>
      <c r="R2720" s="679">
        <f t="shared" ca="1" si="471"/>
        <v>3587.53</v>
      </c>
      <c r="S2720" s="679">
        <f t="shared" ca="1" si="471"/>
        <v>50.129999999999995</v>
      </c>
      <c r="T2720" s="679">
        <f t="shared" ca="1" si="471"/>
        <v>826.18</v>
      </c>
      <c r="U2720" s="679">
        <f t="shared" ca="1" si="471"/>
        <v>0</v>
      </c>
      <c r="V2720" s="679">
        <f t="shared" ca="1" si="471"/>
        <v>828.96</v>
      </c>
      <c r="W2720" s="679">
        <f t="shared" ca="1" si="461"/>
        <v>0</v>
      </c>
      <c r="X2720" s="679">
        <f t="shared" ca="1" si="471"/>
        <v>1.8</v>
      </c>
      <c r="Y2720" s="679">
        <f t="shared" ca="1" si="471"/>
        <v>34.92</v>
      </c>
      <c r="Z2720" s="679">
        <f t="shared" ca="1" si="471"/>
        <v>0</v>
      </c>
      <c r="AA2720" t="str">
        <f t="shared" si="463"/>
        <v>ASR_Financial_Report_SHP21Final</v>
      </c>
      <c r="AB2720" s="960">
        <f t="shared" si="464"/>
        <v>44658</v>
      </c>
      <c r="AC2720" t="str">
        <f t="shared" si="465"/>
        <v>Unaudited</v>
      </c>
    </row>
    <row r="2721" spans="1:29" x14ac:dyDescent="0.25">
      <c r="A2721" t="s">
        <v>420</v>
      </c>
      <c r="B2721" t="s">
        <v>1366</v>
      </c>
      <c r="C2721" t="s">
        <v>1367</v>
      </c>
      <c r="D2721">
        <v>1900</v>
      </c>
      <c r="E2721" s="960">
        <v>1</v>
      </c>
      <c r="F2721" t="s">
        <v>440</v>
      </c>
      <c r="G2721" s="960">
        <v>274</v>
      </c>
      <c r="H2721" t="s">
        <v>386</v>
      </c>
      <c r="I2721" s="961" t="s">
        <v>488</v>
      </c>
      <c r="J2721" s="961" t="s">
        <v>444</v>
      </c>
      <c r="K2721" s="961" t="s">
        <v>53</v>
      </c>
      <c r="L2721" s="940" t="s">
        <v>44</v>
      </c>
      <c r="M2721" s="961" t="s">
        <v>153</v>
      </c>
      <c r="N2721" s="679">
        <f t="shared" ca="1" si="472"/>
        <v>0</v>
      </c>
      <c r="O2721" s="679">
        <f t="shared" ca="1" si="471"/>
        <v>0</v>
      </c>
      <c r="P2721" s="679">
        <f t="shared" ca="1" si="471"/>
        <v>0</v>
      </c>
      <c r="Q2721" s="679">
        <f t="shared" ca="1" si="471"/>
        <v>0</v>
      </c>
      <c r="R2721" s="679">
        <f t="shared" ca="1" si="471"/>
        <v>0</v>
      </c>
      <c r="S2721" s="679">
        <f t="shared" ca="1" si="471"/>
        <v>0</v>
      </c>
      <c r="T2721" s="679">
        <f t="shared" ca="1" si="471"/>
        <v>0</v>
      </c>
      <c r="U2721" s="679">
        <f t="shared" ca="1" si="471"/>
        <v>0</v>
      </c>
      <c r="V2721" s="679">
        <f t="shared" ca="1" si="471"/>
        <v>0</v>
      </c>
      <c r="W2721" s="679">
        <f t="shared" ca="1" si="461"/>
        <v>0</v>
      </c>
      <c r="X2721" s="679">
        <f t="shared" ca="1" si="471"/>
        <v>0</v>
      </c>
      <c r="Y2721" s="679">
        <f t="shared" ca="1" si="471"/>
        <v>0</v>
      </c>
      <c r="Z2721" s="679">
        <f t="shared" ca="1" si="471"/>
        <v>0</v>
      </c>
      <c r="AA2721" t="str">
        <f t="shared" si="463"/>
        <v>ASR_Financial_Report_SHP21Final</v>
      </c>
      <c r="AB2721" s="960">
        <f t="shared" si="464"/>
        <v>44658</v>
      </c>
      <c r="AC2721" t="str">
        <f t="shared" si="465"/>
        <v>Unaudited</v>
      </c>
    </row>
    <row r="2722" spans="1:29" x14ac:dyDescent="0.25">
      <c r="A2722" t="s">
        <v>420</v>
      </c>
      <c r="B2722" t="s">
        <v>1366</v>
      </c>
      <c r="C2722" t="s">
        <v>1367</v>
      </c>
      <c r="D2722">
        <v>1900</v>
      </c>
      <c r="E2722" s="960">
        <v>1</v>
      </c>
      <c r="F2722" t="s">
        <v>440</v>
      </c>
      <c r="G2722" s="960">
        <v>274</v>
      </c>
      <c r="H2722" t="s">
        <v>386</v>
      </c>
      <c r="I2722" s="961" t="s">
        <v>488</v>
      </c>
      <c r="J2722" s="961" t="s">
        <v>444</v>
      </c>
      <c r="K2722" s="961" t="s">
        <v>53</v>
      </c>
      <c r="L2722" s="940" t="s">
        <v>41</v>
      </c>
      <c r="M2722" s="961" t="s">
        <v>52</v>
      </c>
      <c r="N2722" s="679">
        <f t="shared" ca="1" si="472"/>
        <v>5464408.2999542933</v>
      </c>
      <c r="O2722" s="679">
        <f t="shared" ca="1" si="471"/>
        <v>4641041.8399543297</v>
      </c>
      <c r="P2722" s="679">
        <f t="shared" ca="1" si="471"/>
        <v>205069.389999935</v>
      </c>
      <c r="Q2722" s="679">
        <f t="shared" ca="1" si="471"/>
        <v>400449.49000002904</v>
      </c>
      <c r="R2722" s="679">
        <f t="shared" ca="1" si="471"/>
        <v>132391.42999999601</v>
      </c>
      <c r="S2722" s="679">
        <f t="shared" ca="1" si="471"/>
        <v>54064.850000003004</v>
      </c>
      <c r="T2722" s="679">
        <f t="shared" ca="1" si="471"/>
        <v>5698.8400000000402</v>
      </c>
      <c r="U2722" s="679">
        <f t="shared" ca="1" si="471"/>
        <v>724.30999999999904</v>
      </c>
      <c r="V2722" s="679">
        <f t="shared" ca="1" si="471"/>
        <v>12007.2599999998</v>
      </c>
      <c r="W2722" s="679">
        <f t="shared" ca="1" si="461"/>
        <v>774.89999999999895</v>
      </c>
      <c r="X2722" s="679">
        <f t="shared" ca="1" si="471"/>
        <v>5457.3000000000102</v>
      </c>
      <c r="Y2722" s="679">
        <f t="shared" ca="1" si="471"/>
        <v>6728.6900000000105</v>
      </c>
      <c r="Z2722" s="679">
        <f t="shared" ca="1" si="471"/>
        <v>0</v>
      </c>
      <c r="AA2722" t="str">
        <f t="shared" si="463"/>
        <v>ASR_Financial_Report_SHP21Final</v>
      </c>
      <c r="AB2722" s="960">
        <f t="shared" si="464"/>
        <v>44658</v>
      </c>
      <c r="AC2722" t="str">
        <f t="shared" si="465"/>
        <v>Unaudited</v>
      </c>
    </row>
    <row r="2723" spans="1:29" x14ac:dyDescent="0.25">
      <c r="A2723" t="s">
        <v>420</v>
      </c>
      <c r="B2723" t="s">
        <v>1366</v>
      </c>
      <c r="C2723" t="s">
        <v>1367</v>
      </c>
      <c r="D2723">
        <v>1900</v>
      </c>
      <c r="E2723" s="960">
        <v>1</v>
      </c>
      <c r="F2723" t="s">
        <v>440</v>
      </c>
      <c r="G2723" s="960">
        <v>274</v>
      </c>
      <c r="H2723" t="s">
        <v>386</v>
      </c>
      <c r="I2723" s="961" t="s">
        <v>488</v>
      </c>
      <c r="J2723" s="961" t="s">
        <v>444</v>
      </c>
      <c r="K2723" s="961" t="s">
        <v>53</v>
      </c>
      <c r="L2723" s="956" t="s">
        <v>42</v>
      </c>
      <c r="M2723" s="961" t="s">
        <v>154</v>
      </c>
      <c r="N2723" s="679">
        <f t="shared" ca="1" si="472"/>
        <v>643304.47457730537</v>
      </c>
      <c r="O2723" s="679">
        <f t="shared" ca="1" si="471"/>
        <v>570959.13705737086</v>
      </c>
      <c r="P2723" s="679">
        <f t="shared" ca="1" si="471"/>
        <v>33661.591391631518</v>
      </c>
      <c r="Q2723" s="679">
        <f t="shared" ca="1" si="471"/>
        <v>25168.868801600733</v>
      </c>
      <c r="R2723" s="679">
        <f t="shared" ca="1" si="471"/>
        <v>8639.0577604832579</v>
      </c>
      <c r="S2723" s="679">
        <f t="shared" ca="1" si="471"/>
        <v>-3625.3569365954359</v>
      </c>
      <c r="T2723" s="679">
        <f t="shared" ca="1" si="471"/>
        <v>4690.9260070873324</v>
      </c>
      <c r="U2723" s="679">
        <f t="shared" ca="1" si="471"/>
        <v>-55.079512620033555</v>
      </c>
      <c r="V2723" s="679">
        <f t="shared" ca="1" si="471"/>
        <v>881.87696380508942</v>
      </c>
      <c r="W2723" s="679">
        <f t="shared" ca="1" si="461"/>
        <v>1250.7356029900527</v>
      </c>
      <c r="X2723" s="679">
        <f t="shared" ca="1" si="471"/>
        <v>738.338087618901</v>
      </c>
      <c r="Y2723" s="679">
        <f t="shared" ca="1" si="471"/>
        <v>994.3793539330004</v>
      </c>
      <c r="Z2723" s="679">
        <f t="shared" ca="1" si="471"/>
        <v>0</v>
      </c>
      <c r="AA2723" t="str">
        <f t="shared" si="463"/>
        <v>ASR_Financial_Report_SHP21Final</v>
      </c>
      <c r="AB2723" s="960">
        <f t="shared" si="464"/>
        <v>44658</v>
      </c>
      <c r="AC2723" t="str">
        <f t="shared" si="465"/>
        <v>Unaudited</v>
      </c>
    </row>
    <row r="2724" spans="1:29" x14ac:dyDescent="0.25">
      <c r="A2724" t="s">
        <v>420</v>
      </c>
      <c r="B2724" t="s">
        <v>1366</v>
      </c>
      <c r="C2724" t="s">
        <v>1367</v>
      </c>
      <c r="D2724">
        <v>1900</v>
      </c>
      <c r="E2724" s="960">
        <v>1</v>
      </c>
      <c r="F2724" t="s">
        <v>440</v>
      </c>
      <c r="G2724" s="960">
        <v>274</v>
      </c>
      <c r="H2724" t="s">
        <v>386</v>
      </c>
      <c r="I2724" s="961" t="s">
        <v>488</v>
      </c>
      <c r="J2724" s="961" t="s">
        <v>444</v>
      </c>
      <c r="K2724" s="961" t="s">
        <v>53</v>
      </c>
      <c r="L2724" s="940" t="s">
        <v>43</v>
      </c>
      <c r="M2724" s="961" t="s">
        <v>462</v>
      </c>
      <c r="N2724" s="679">
        <f t="shared" ca="1" si="472"/>
        <v>0</v>
      </c>
      <c r="O2724" s="679">
        <f t="shared" ca="1" si="471"/>
        <v>0</v>
      </c>
      <c r="P2724" s="679">
        <f t="shared" ca="1" si="471"/>
        <v>0</v>
      </c>
      <c r="Q2724" s="679">
        <f t="shared" ca="1" si="471"/>
        <v>0</v>
      </c>
      <c r="R2724" s="679">
        <f t="shared" ca="1" si="471"/>
        <v>0</v>
      </c>
      <c r="S2724" s="679">
        <f t="shared" ca="1" si="471"/>
        <v>0</v>
      </c>
      <c r="T2724" s="679">
        <f t="shared" ca="1" si="471"/>
        <v>0</v>
      </c>
      <c r="U2724" s="679">
        <f t="shared" ca="1" si="471"/>
        <v>0</v>
      </c>
      <c r="V2724" s="679">
        <f t="shared" ca="1" si="471"/>
        <v>0</v>
      </c>
      <c r="W2724" s="679">
        <f t="shared" ca="1" si="461"/>
        <v>0</v>
      </c>
      <c r="X2724" s="679">
        <f t="shared" ca="1" si="471"/>
        <v>0</v>
      </c>
      <c r="Y2724" s="679">
        <f t="shared" ca="1" si="471"/>
        <v>0</v>
      </c>
      <c r="Z2724" s="679">
        <f t="shared" ca="1" si="471"/>
        <v>0</v>
      </c>
      <c r="AA2724" t="str">
        <f t="shared" si="463"/>
        <v>ASR_Financial_Report_SHP21Final</v>
      </c>
      <c r="AB2724" s="960">
        <f t="shared" si="464"/>
        <v>44658</v>
      </c>
      <c r="AC2724" t="str">
        <f t="shared" si="465"/>
        <v>Unaudited</v>
      </c>
    </row>
    <row r="2725" spans="1:29" x14ac:dyDescent="0.25">
      <c r="A2725" t="s">
        <v>420</v>
      </c>
      <c r="B2725" t="s">
        <v>1366</v>
      </c>
      <c r="C2725" t="s">
        <v>1367</v>
      </c>
      <c r="D2725">
        <v>1900</v>
      </c>
      <c r="E2725" s="960">
        <v>1</v>
      </c>
      <c r="F2725" t="s">
        <v>440</v>
      </c>
      <c r="G2725" s="960">
        <v>274</v>
      </c>
      <c r="H2725" t="s">
        <v>386</v>
      </c>
      <c r="I2725" s="940" t="s">
        <v>488</v>
      </c>
      <c r="J2725" s="940" t="s">
        <v>444</v>
      </c>
      <c r="K2725" s="940" t="s">
        <v>901</v>
      </c>
      <c r="L2725" s="940" t="s">
        <v>902</v>
      </c>
      <c r="M2725" s="961" t="s">
        <v>901</v>
      </c>
      <c r="N2725" s="679">
        <f t="shared" ca="1" si="472"/>
        <v>1776243.3</v>
      </c>
      <c r="O2725" s="679">
        <f t="shared" ca="1" si="471"/>
        <v>1623281.07</v>
      </c>
      <c r="P2725" s="679">
        <f t="shared" ca="1" si="471"/>
        <v>113300.23</v>
      </c>
      <c r="Q2725" s="679">
        <f t="shared" ca="1" si="471"/>
        <v>7865.52</v>
      </c>
      <c r="R2725" s="679">
        <f t="shared" ca="1" si="471"/>
        <v>12476.02</v>
      </c>
      <c r="S2725" s="679">
        <f t="shared" ca="1" si="471"/>
        <v>0</v>
      </c>
      <c r="T2725" s="679">
        <f t="shared" ca="1" si="471"/>
        <v>2680.58</v>
      </c>
      <c r="U2725" s="679">
        <f t="shared" ca="1" si="471"/>
        <v>0</v>
      </c>
      <c r="V2725" s="679">
        <f t="shared" ca="1" si="471"/>
        <v>16639.88</v>
      </c>
      <c r="W2725" s="679">
        <f t="shared" ca="1" si="461"/>
        <v>0</v>
      </c>
      <c r="X2725" s="679">
        <f t="shared" ca="1" si="471"/>
        <v>0</v>
      </c>
      <c r="Y2725" s="679">
        <f t="shared" ca="1" si="471"/>
        <v>0</v>
      </c>
      <c r="Z2725" s="679">
        <f t="shared" ca="1" si="471"/>
        <v>0</v>
      </c>
      <c r="AA2725" t="str">
        <f t="shared" si="463"/>
        <v>ASR_Financial_Report_SHP21Final</v>
      </c>
      <c r="AB2725" s="960">
        <f t="shared" si="464"/>
        <v>44658</v>
      </c>
      <c r="AC2725" t="str">
        <f t="shared" si="465"/>
        <v>Unaudited</v>
      </c>
    </row>
    <row r="2726" spans="1:29" x14ac:dyDescent="0.25">
      <c r="A2726" t="s">
        <v>420</v>
      </c>
      <c r="B2726" t="s">
        <v>1366</v>
      </c>
      <c r="C2726" t="s">
        <v>1367</v>
      </c>
      <c r="D2726">
        <v>1900</v>
      </c>
      <c r="E2726" s="960">
        <v>1</v>
      </c>
      <c r="F2726" t="s">
        <v>440</v>
      </c>
      <c r="G2726" s="960">
        <v>274</v>
      </c>
      <c r="H2726" t="s">
        <v>386</v>
      </c>
      <c r="I2726" s="961" t="s">
        <v>488</v>
      </c>
      <c r="J2726" s="961" t="s">
        <v>444</v>
      </c>
      <c r="K2726" s="961" t="s">
        <v>901</v>
      </c>
      <c r="L2726" s="940" t="s">
        <v>903</v>
      </c>
      <c r="M2726" s="961" t="s">
        <v>906</v>
      </c>
      <c r="N2726" s="679">
        <f t="shared" ca="1" si="472"/>
        <v>74921.920951836786</v>
      </c>
      <c r="O2726" s="679">
        <f t="shared" ca="1" si="471"/>
        <v>69622.352580013277</v>
      </c>
      <c r="P2726" s="679">
        <f t="shared" ca="1" si="471"/>
        <v>4859.4348238512966</v>
      </c>
      <c r="Q2726" s="679">
        <f t="shared" ca="1" si="471"/>
        <v>69.150555733979246</v>
      </c>
      <c r="R2726" s="679">
        <f t="shared" ca="1" si="471"/>
        <v>109.67602523195985</v>
      </c>
      <c r="S2726" s="679">
        <f t="shared" ca="1" si="471"/>
        <v>0</v>
      </c>
      <c r="T2726" s="679">
        <f t="shared" ca="1" si="471"/>
        <v>114.96979132451267</v>
      </c>
      <c r="U2726" s="679">
        <f t="shared" ca="1" si="471"/>
        <v>0</v>
      </c>
      <c r="V2726" s="679">
        <f t="shared" ca="1" si="471"/>
        <v>146.33717568174677</v>
      </c>
      <c r="W2726" s="679">
        <f t="shared" ca="1" si="461"/>
        <v>0</v>
      </c>
      <c r="X2726" s="679">
        <f t="shared" ca="1" si="471"/>
        <v>0</v>
      </c>
      <c r="Y2726" s="679">
        <f t="shared" ca="1" si="471"/>
        <v>0</v>
      </c>
      <c r="Z2726" s="679">
        <f t="shared" ca="1" si="471"/>
        <v>0</v>
      </c>
      <c r="AA2726" t="str">
        <f t="shared" si="463"/>
        <v>ASR_Financial_Report_SHP21Final</v>
      </c>
      <c r="AB2726" s="960">
        <f t="shared" si="464"/>
        <v>44658</v>
      </c>
      <c r="AC2726" t="str">
        <f t="shared" si="465"/>
        <v>Unaudited</v>
      </c>
    </row>
    <row r="2727" spans="1:29" x14ac:dyDescent="0.25">
      <c r="A2727" t="s">
        <v>420</v>
      </c>
      <c r="B2727" t="s">
        <v>1366</v>
      </c>
      <c r="C2727" t="s">
        <v>1367</v>
      </c>
      <c r="D2727">
        <v>1900</v>
      </c>
      <c r="E2727" s="960">
        <v>1</v>
      </c>
      <c r="F2727" t="s">
        <v>440</v>
      </c>
      <c r="G2727" s="960">
        <v>274</v>
      </c>
      <c r="H2727" t="s">
        <v>386</v>
      </c>
      <c r="I2727" s="940" t="s">
        <v>488</v>
      </c>
      <c r="J2727" s="940" t="s">
        <v>444</v>
      </c>
      <c r="K2727" s="940" t="s">
        <v>901</v>
      </c>
      <c r="L2727" s="940" t="s">
        <v>904</v>
      </c>
      <c r="M2727" s="940" t="s">
        <v>907</v>
      </c>
      <c r="N2727" s="679">
        <f t="shared" ca="1" si="472"/>
        <v>0</v>
      </c>
      <c r="O2727" s="679">
        <f t="shared" ca="1" si="471"/>
        <v>0</v>
      </c>
      <c r="P2727" s="679">
        <f t="shared" ca="1" si="471"/>
        <v>0</v>
      </c>
      <c r="Q2727" s="679">
        <f t="shared" ca="1" si="471"/>
        <v>0</v>
      </c>
      <c r="R2727" s="679">
        <f t="shared" ca="1" si="471"/>
        <v>0</v>
      </c>
      <c r="S2727" s="679">
        <f t="shared" ca="1" si="471"/>
        <v>0</v>
      </c>
      <c r="T2727" s="679">
        <f t="shared" ca="1" si="471"/>
        <v>0</v>
      </c>
      <c r="U2727" s="679">
        <f t="shared" ca="1" si="471"/>
        <v>0</v>
      </c>
      <c r="V2727" s="679">
        <f t="shared" ca="1" si="471"/>
        <v>0</v>
      </c>
      <c r="W2727" s="679">
        <f t="shared" ca="1" si="461"/>
        <v>0</v>
      </c>
      <c r="X2727" s="679">
        <f t="shared" ca="1" si="471"/>
        <v>0</v>
      </c>
      <c r="Y2727" s="679">
        <f t="shared" ca="1" si="471"/>
        <v>0</v>
      </c>
      <c r="Z2727" s="679">
        <f t="shared" ca="1" si="471"/>
        <v>0</v>
      </c>
      <c r="AA2727" t="str">
        <f t="shared" si="463"/>
        <v>ASR_Financial_Report_SHP21Final</v>
      </c>
      <c r="AB2727" s="960">
        <f t="shared" si="464"/>
        <v>44658</v>
      </c>
      <c r="AC2727" t="str">
        <f t="shared" si="465"/>
        <v>Unaudited</v>
      </c>
    </row>
    <row r="2728" spans="1:29" x14ac:dyDescent="0.25">
      <c r="A2728" t="s">
        <v>420</v>
      </c>
      <c r="B2728" t="s">
        <v>1366</v>
      </c>
      <c r="C2728" t="s">
        <v>1367</v>
      </c>
      <c r="D2728">
        <v>1900</v>
      </c>
      <c r="E2728" s="960">
        <v>1</v>
      </c>
      <c r="F2728" t="s">
        <v>440</v>
      </c>
      <c r="G2728" s="960">
        <v>274</v>
      </c>
      <c r="H2728" t="s">
        <v>386</v>
      </c>
      <c r="I2728" s="940" t="s">
        <v>488</v>
      </c>
      <c r="J2728" s="940" t="s">
        <v>444</v>
      </c>
      <c r="K2728" s="940" t="s">
        <v>445</v>
      </c>
      <c r="L2728" s="940">
        <v>5.0999999999999996</v>
      </c>
      <c r="M2728" s="961" t="s">
        <v>37</v>
      </c>
      <c r="N2728" s="679">
        <f t="shared" ca="1" si="472"/>
        <v>3979398.09</v>
      </c>
      <c r="O2728" s="679">
        <f t="shared" ca="1" si="471"/>
        <v>1866969.04</v>
      </c>
      <c r="P2728" s="679">
        <f t="shared" ca="1" si="471"/>
        <v>763538.52999999991</v>
      </c>
      <c r="Q2728" s="679">
        <f t="shared" ca="1" si="471"/>
        <v>453643.63999999996</v>
      </c>
      <c r="R2728" s="679">
        <f t="shared" ca="1" si="471"/>
        <v>702672.66000000015</v>
      </c>
      <c r="S2728" s="679">
        <f t="shared" ca="1" si="471"/>
        <v>68361.53</v>
      </c>
      <c r="T2728" s="679">
        <f t="shared" ca="1" si="471"/>
        <v>22139.55</v>
      </c>
      <c r="U2728" s="679">
        <f t="shared" ca="1" si="471"/>
        <v>1175.06</v>
      </c>
      <c r="V2728" s="679">
        <f t="shared" ca="1" si="471"/>
        <v>38454.980000000003</v>
      </c>
      <c r="W2728" s="679">
        <f t="shared" ca="1" si="461"/>
        <v>222</v>
      </c>
      <c r="X2728" s="679">
        <f t="shared" ca="1" si="471"/>
        <v>56417.719999999994</v>
      </c>
      <c r="Y2728" s="679">
        <f t="shared" ca="1" si="471"/>
        <v>5803.3799999999992</v>
      </c>
      <c r="Z2728" s="679">
        <f t="shared" ca="1" si="471"/>
        <v>0</v>
      </c>
      <c r="AA2728" t="str">
        <f t="shared" si="463"/>
        <v>ASR_Financial_Report_SHP21Final</v>
      </c>
      <c r="AB2728" s="960">
        <f t="shared" si="464"/>
        <v>44658</v>
      </c>
      <c r="AC2728" t="str">
        <f t="shared" si="465"/>
        <v>Unaudited</v>
      </c>
    </row>
    <row r="2729" spans="1:29" ht="30" x14ac:dyDescent="0.25">
      <c r="A2729" t="s">
        <v>420</v>
      </c>
      <c r="B2729" t="s">
        <v>1366</v>
      </c>
      <c r="C2729" t="s">
        <v>1367</v>
      </c>
      <c r="D2729">
        <v>1900</v>
      </c>
      <c r="E2729" s="960">
        <v>1</v>
      </c>
      <c r="F2729" t="s">
        <v>440</v>
      </c>
      <c r="G2729" s="960">
        <v>274</v>
      </c>
      <c r="H2729" t="s">
        <v>386</v>
      </c>
      <c r="I2729" s="940" t="s">
        <v>488</v>
      </c>
      <c r="J2729" s="940" t="s">
        <v>444</v>
      </c>
      <c r="K2729" s="940" t="s">
        <v>445</v>
      </c>
      <c r="L2729" s="940">
        <v>5.2</v>
      </c>
      <c r="M2729" s="961" t="s">
        <v>303</v>
      </c>
      <c r="N2729" s="679">
        <f t="shared" ca="1" si="472"/>
        <v>0</v>
      </c>
      <c r="O2729" s="679">
        <f t="shared" ca="1" si="471"/>
        <v>0</v>
      </c>
      <c r="P2729" s="679">
        <f t="shared" ca="1" si="471"/>
        <v>0</v>
      </c>
      <c r="Q2729" s="679">
        <f t="shared" ca="1" si="471"/>
        <v>0</v>
      </c>
      <c r="R2729" s="679">
        <f t="shared" ca="1" si="471"/>
        <v>0</v>
      </c>
      <c r="S2729" s="679">
        <f t="shared" ca="1" si="471"/>
        <v>0</v>
      </c>
      <c r="T2729" s="679">
        <f t="shared" ca="1" si="471"/>
        <v>0</v>
      </c>
      <c r="U2729" s="679">
        <f t="shared" ca="1" si="471"/>
        <v>0</v>
      </c>
      <c r="V2729" s="679">
        <f t="shared" ca="1" si="471"/>
        <v>0</v>
      </c>
      <c r="W2729" s="679">
        <f t="shared" ca="1" si="461"/>
        <v>0</v>
      </c>
      <c r="X2729" s="679">
        <f t="shared" ca="1" si="471"/>
        <v>0</v>
      </c>
      <c r="Y2729" s="679">
        <f t="shared" ca="1" si="471"/>
        <v>0</v>
      </c>
      <c r="Z2729" s="679">
        <f t="shared" ca="1" si="471"/>
        <v>0</v>
      </c>
      <c r="AA2729" t="str">
        <f t="shared" si="463"/>
        <v>ASR_Financial_Report_SHP21Final</v>
      </c>
      <c r="AB2729" s="960">
        <f t="shared" si="464"/>
        <v>44658</v>
      </c>
      <c r="AC2729" t="str">
        <f t="shared" si="465"/>
        <v>Unaudited</v>
      </c>
    </row>
    <row r="2730" spans="1:29" ht="30" x14ac:dyDescent="0.25">
      <c r="A2730" t="s">
        <v>420</v>
      </c>
      <c r="B2730" t="s">
        <v>1366</v>
      </c>
      <c r="C2730" t="s">
        <v>1367</v>
      </c>
      <c r="D2730">
        <v>1900</v>
      </c>
      <c r="E2730" s="960">
        <v>1</v>
      </c>
      <c r="F2730" t="s">
        <v>440</v>
      </c>
      <c r="G2730" s="960">
        <v>274</v>
      </c>
      <c r="H2730" t="s">
        <v>386</v>
      </c>
      <c r="I2730" s="940" t="s">
        <v>488</v>
      </c>
      <c r="J2730" s="940" t="s">
        <v>444</v>
      </c>
      <c r="K2730" s="940" t="s">
        <v>445</v>
      </c>
      <c r="L2730" s="940">
        <v>5.3</v>
      </c>
      <c r="M2730" s="961" t="s">
        <v>304</v>
      </c>
      <c r="N2730" s="679">
        <f t="shared" ca="1" si="472"/>
        <v>66301.298697234291</v>
      </c>
      <c r="O2730" s="679">
        <f t="shared" ca="1" si="472"/>
        <v>31659.177543546179</v>
      </c>
      <c r="P2730" s="679">
        <f t="shared" ca="1" si="472"/>
        <v>11989.991886931108</v>
      </c>
      <c r="Q2730" s="679">
        <f t="shared" ca="1" si="472"/>
        <v>7854.1692304467388</v>
      </c>
      <c r="R2730" s="679">
        <f t="shared" ca="1" si="472"/>
        <v>12255.321255686744</v>
      </c>
      <c r="S2730" s="679">
        <f t="shared" ca="1" si="472"/>
        <v>1461.9080882648886</v>
      </c>
      <c r="T2730" s="679">
        <f t="shared" ca="1" si="472"/>
        <v>375.24272495233311</v>
      </c>
      <c r="U2730" s="679">
        <f t="shared" ca="1" si="472"/>
        <v>25.452298771440301</v>
      </c>
      <c r="V2730" s="679">
        <f t="shared" ca="1" si="472"/>
        <v>671.13097398037996</v>
      </c>
      <c r="W2730" s="679">
        <f t="shared" ca="1" si="461"/>
        <v>3.87442864938805</v>
      </c>
      <c r="X2730" s="679">
        <f t="shared" ca="1" si="472"/>
        <v>3.9871105515481622</v>
      </c>
      <c r="Y2730" s="679">
        <f t="shared" ca="1" si="472"/>
        <v>1.0431554535395169</v>
      </c>
      <c r="Z2730" s="679">
        <f t="shared" ca="1" si="472"/>
        <v>0</v>
      </c>
      <c r="AA2730" t="str">
        <f t="shared" si="463"/>
        <v>ASR_Financial_Report_SHP21Final</v>
      </c>
      <c r="AB2730" s="960">
        <f t="shared" si="464"/>
        <v>44658</v>
      </c>
      <c r="AC2730" t="str">
        <f t="shared" si="465"/>
        <v>Unaudited</v>
      </c>
    </row>
    <row r="2731" spans="1:29" x14ac:dyDescent="0.25">
      <c r="A2731" t="s">
        <v>420</v>
      </c>
      <c r="B2731" t="s">
        <v>1366</v>
      </c>
      <c r="C2731" t="s">
        <v>1367</v>
      </c>
      <c r="D2731">
        <v>1900</v>
      </c>
      <c r="E2731" s="960">
        <v>1</v>
      </c>
      <c r="F2731" t="s">
        <v>440</v>
      </c>
      <c r="G2731" s="960">
        <v>274</v>
      </c>
      <c r="H2731" t="s">
        <v>386</v>
      </c>
      <c r="I2731" s="940" t="s">
        <v>488</v>
      </c>
      <c r="J2731" s="940" t="s">
        <v>444</v>
      </c>
      <c r="K2731" s="940" t="s">
        <v>445</v>
      </c>
      <c r="L2731" s="946" t="s">
        <v>82</v>
      </c>
      <c r="M2731" s="962" t="s">
        <v>453</v>
      </c>
      <c r="N2731" s="679">
        <f t="shared" ca="1" si="472"/>
        <v>0</v>
      </c>
      <c r="O2731" s="679">
        <f t="shared" ca="1" si="472"/>
        <v>0</v>
      </c>
      <c r="P2731" s="679">
        <f t="shared" ca="1" si="472"/>
        <v>0</v>
      </c>
      <c r="Q2731" s="679">
        <f t="shared" ca="1" si="472"/>
        <v>0</v>
      </c>
      <c r="R2731" s="679">
        <f t="shared" ca="1" si="472"/>
        <v>0</v>
      </c>
      <c r="S2731" s="679">
        <f t="shared" ca="1" si="472"/>
        <v>0</v>
      </c>
      <c r="T2731" s="679">
        <f t="shared" ca="1" si="472"/>
        <v>0</v>
      </c>
      <c r="U2731" s="679">
        <f t="shared" ca="1" si="472"/>
        <v>0</v>
      </c>
      <c r="V2731" s="679">
        <f t="shared" ca="1" si="472"/>
        <v>0</v>
      </c>
      <c r="W2731" s="679">
        <f t="shared" ref="W2731:W2794" ca="1" si="473">IF(OR(AND($F2731="PY",W$1&lt;&gt;"Prior Year"),AND($F2731&lt;&gt;"PY",W$1="Prior Year")),0,INDEX(INDIRECT("'MMA Rev-Exp "&amp;$H2731&amp;"'!$A$1:$CA$200"),IF($J2731="Member Months",MATCH($J2731,INDIRECT("'MMA Rev-Exp "&amp;$H2731&amp;"'!$A$1:$A$200"),0),MATCH($L2731,INDIRECT("'MMA Rev-Exp "&amp;$H2731&amp;"'!$B$1:$B$200"),0)),IF($F2731="PY",MATCH("Prior Year Adjustments",INDIRECT("'MMA Rev-Exp "&amp;$H2731&amp;"'!$A$8:$CA$8"),0),MATCH(IF($F2731="Q1","JANUARY - MARCH (Q1)",IF($F2731="Q2","APRIL - JUNE (Q2)",IF($F2731="Q3","JULY - SEPTEMBER (Q3)",IF($F2731="Q4","OCTOBER - DECEMBER (Q4)",0)))),INDIRECT("'MMA Rev-Exp "&amp;$H2731&amp;"'!$A$7:$CA$7"),0)+MATCH(W$1,INDIRECT("'MMA Rev-Exp "&amp;$H2731&amp;"'!$D$8:$CA$8"),0)-1)))</f>
        <v>0</v>
      </c>
      <c r="X2731" s="679">
        <f t="shared" ca="1" si="472"/>
        <v>0</v>
      </c>
      <c r="Y2731" s="679">
        <f t="shared" ca="1" si="472"/>
        <v>0</v>
      </c>
      <c r="Z2731" s="679">
        <f t="shared" ca="1" si="472"/>
        <v>0</v>
      </c>
      <c r="AA2731" t="str">
        <f t="shared" si="463"/>
        <v>ASR_Financial_Report_SHP21Final</v>
      </c>
      <c r="AB2731" s="960">
        <f t="shared" si="464"/>
        <v>44658</v>
      </c>
      <c r="AC2731" t="str">
        <f t="shared" si="465"/>
        <v>Unaudited</v>
      </c>
    </row>
    <row r="2732" spans="1:29" x14ac:dyDescent="0.25">
      <c r="A2732" t="s">
        <v>420</v>
      </c>
      <c r="B2732" t="s">
        <v>1366</v>
      </c>
      <c r="C2732" t="s">
        <v>1367</v>
      </c>
      <c r="D2732">
        <v>1900</v>
      </c>
      <c r="E2732" s="960">
        <v>1</v>
      </c>
      <c r="F2732" t="s">
        <v>440</v>
      </c>
      <c r="G2732" s="960">
        <v>274</v>
      </c>
      <c r="H2732" t="s">
        <v>386</v>
      </c>
      <c r="I2732" s="940" t="s">
        <v>488</v>
      </c>
      <c r="J2732" s="940" t="s">
        <v>444</v>
      </c>
      <c r="K2732" s="940" t="s">
        <v>446</v>
      </c>
      <c r="L2732" s="940">
        <v>6.1</v>
      </c>
      <c r="M2732" s="961" t="s">
        <v>18</v>
      </c>
      <c r="N2732" s="679">
        <f t="shared" ca="1" si="472"/>
        <v>0</v>
      </c>
      <c r="O2732" s="679">
        <f t="shared" ca="1" si="472"/>
        <v>0</v>
      </c>
      <c r="P2732" s="679">
        <f t="shared" ca="1" si="472"/>
        <v>0</v>
      </c>
      <c r="Q2732" s="679">
        <f t="shared" ca="1" si="472"/>
        <v>0</v>
      </c>
      <c r="R2732" s="679">
        <f t="shared" ca="1" si="472"/>
        <v>0</v>
      </c>
      <c r="S2732" s="679">
        <f t="shared" ca="1" si="472"/>
        <v>0</v>
      </c>
      <c r="T2732" s="679">
        <f t="shared" ca="1" si="472"/>
        <v>0</v>
      </c>
      <c r="U2732" s="679">
        <f t="shared" ca="1" si="472"/>
        <v>0</v>
      </c>
      <c r="V2732" s="679">
        <f t="shared" ca="1" si="472"/>
        <v>0</v>
      </c>
      <c r="W2732" s="679">
        <f t="shared" ca="1" si="473"/>
        <v>0</v>
      </c>
      <c r="X2732" s="679">
        <f t="shared" ca="1" si="472"/>
        <v>0</v>
      </c>
      <c r="Y2732" s="679">
        <f t="shared" ca="1" si="472"/>
        <v>0</v>
      </c>
      <c r="Z2732" s="679">
        <f t="shared" ca="1" si="472"/>
        <v>0</v>
      </c>
      <c r="AA2732" t="str">
        <f t="shared" si="463"/>
        <v>ASR_Financial_Report_SHP21Final</v>
      </c>
      <c r="AB2732" s="960">
        <f t="shared" si="464"/>
        <v>44658</v>
      </c>
      <c r="AC2732" t="str">
        <f t="shared" si="465"/>
        <v>Unaudited</v>
      </c>
    </row>
    <row r="2733" spans="1:29" x14ac:dyDescent="0.25">
      <c r="A2733" t="s">
        <v>420</v>
      </c>
      <c r="B2733" t="s">
        <v>1366</v>
      </c>
      <c r="C2733" t="s">
        <v>1367</v>
      </c>
      <c r="D2733">
        <v>1900</v>
      </c>
      <c r="E2733" s="960">
        <v>1</v>
      </c>
      <c r="F2733" t="s">
        <v>440</v>
      </c>
      <c r="G2733" s="960">
        <v>274</v>
      </c>
      <c r="H2733" t="s">
        <v>386</v>
      </c>
      <c r="I2733" s="940" t="s">
        <v>488</v>
      </c>
      <c r="J2733" s="940" t="s">
        <v>444</v>
      </c>
      <c r="K2733" s="940" t="s">
        <v>446</v>
      </c>
      <c r="L2733" s="940">
        <v>6.2</v>
      </c>
      <c r="M2733" s="961" t="s">
        <v>19</v>
      </c>
      <c r="N2733" s="679">
        <f t="shared" ca="1" si="472"/>
        <v>0</v>
      </c>
      <c r="O2733" s="679">
        <f t="shared" ca="1" si="472"/>
        <v>0</v>
      </c>
      <c r="P2733" s="679">
        <f t="shared" ca="1" si="472"/>
        <v>0</v>
      </c>
      <c r="Q2733" s="679">
        <f t="shared" ca="1" si="472"/>
        <v>0</v>
      </c>
      <c r="R2733" s="679">
        <f t="shared" ca="1" si="472"/>
        <v>0</v>
      </c>
      <c r="S2733" s="679">
        <f t="shared" ca="1" si="472"/>
        <v>0</v>
      </c>
      <c r="T2733" s="679">
        <f t="shared" ca="1" si="472"/>
        <v>0</v>
      </c>
      <c r="U2733" s="679">
        <f t="shared" ca="1" si="472"/>
        <v>0</v>
      </c>
      <c r="V2733" s="679">
        <f t="shared" ca="1" si="472"/>
        <v>0</v>
      </c>
      <c r="W2733" s="679">
        <f t="shared" ca="1" si="473"/>
        <v>0</v>
      </c>
      <c r="X2733" s="679">
        <f t="shared" ca="1" si="472"/>
        <v>0</v>
      </c>
      <c r="Y2733" s="679">
        <f t="shared" ca="1" si="472"/>
        <v>0</v>
      </c>
      <c r="Z2733" s="679">
        <f t="shared" ca="1" si="472"/>
        <v>0</v>
      </c>
      <c r="AA2733" t="str">
        <f t="shared" si="463"/>
        <v>ASR_Financial_Report_SHP21Final</v>
      </c>
      <c r="AB2733" s="960">
        <f t="shared" si="464"/>
        <v>44658</v>
      </c>
      <c r="AC2733" t="str">
        <f t="shared" si="465"/>
        <v>Unaudited</v>
      </c>
    </row>
    <row r="2734" spans="1:29" x14ac:dyDescent="0.25">
      <c r="A2734" t="s">
        <v>420</v>
      </c>
      <c r="B2734" t="s">
        <v>1366</v>
      </c>
      <c r="C2734" t="s">
        <v>1367</v>
      </c>
      <c r="D2734">
        <v>1900</v>
      </c>
      <c r="E2734" s="960">
        <v>1</v>
      </c>
      <c r="F2734" t="s">
        <v>440</v>
      </c>
      <c r="G2734" s="960">
        <v>274</v>
      </c>
      <c r="H2734" t="s">
        <v>386</v>
      </c>
      <c r="I2734" s="940" t="s">
        <v>488</v>
      </c>
      <c r="J2734" s="940" t="s">
        <v>444</v>
      </c>
      <c r="K2734" s="940" t="s">
        <v>446</v>
      </c>
      <c r="L2734" s="940">
        <v>6.3</v>
      </c>
      <c r="M2734" s="961" t="s">
        <v>184</v>
      </c>
      <c r="N2734" s="679">
        <f t="shared" ca="1" si="472"/>
        <v>0</v>
      </c>
      <c r="O2734" s="679">
        <f t="shared" ca="1" si="472"/>
        <v>0</v>
      </c>
      <c r="P2734" s="679">
        <f t="shared" ca="1" si="472"/>
        <v>0</v>
      </c>
      <c r="Q2734" s="679">
        <f t="shared" ca="1" si="472"/>
        <v>0</v>
      </c>
      <c r="R2734" s="679">
        <f t="shared" ca="1" si="472"/>
        <v>0</v>
      </c>
      <c r="S2734" s="679">
        <f t="shared" ca="1" si="472"/>
        <v>0</v>
      </c>
      <c r="T2734" s="679">
        <f t="shared" ca="1" si="472"/>
        <v>0</v>
      </c>
      <c r="U2734" s="679">
        <f t="shared" ca="1" si="472"/>
        <v>0</v>
      </c>
      <c r="V2734" s="679">
        <f t="shared" ca="1" si="472"/>
        <v>0</v>
      </c>
      <c r="W2734" s="679">
        <f t="shared" ca="1" si="473"/>
        <v>0</v>
      </c>
      <c r="X2734" s="679">
        <f t="shared" ca="1" si="472"/>
        <v>0</v>
      </c>
      <c r="Y2734" s="679">
        <f t="shared" ca="1" si="472"/>
        <v>0</v>
      </c>
      <c r="Z2734" s="679">
        <f t="shared" ca="1" si="472"/>
        <v>0</v>
      </c>
      <c r="AA2734" t="str">
        <f t="shared" si="463"/>
        <v>ASR_Financial_Report_SHP21Final</v>
      </c>
      <c r="AB2734" s="960">
        <f t="shared" si="464"/>
        <v>44658</v>
      </c>
      <c r="AC2734" t="str">
        <f t="shared" si="465"/>
        <v>Unaudited</v>
      </c>
    </row>
    <row r="2735" spans="1:29" x14ac:dyDescent="0.25">
      <c r="A2735" t="s">
        <v>420</v>
      </c>
      <c r="B2735" t="s">
        <v>1366</v>
      </c>
      <c r="C2735" t="s">
        <v>1367</v>
      </c>
      <c r="D2735">
        <v>1900</v>
      </c>
      <c r="E2735" s="960">
        <v>1</v>
      </c>
      <c r="F2735" t="s">
        <v>440</v>
      </c>
      <c r="G2735" s="960">
        <v>274</v>
      </c>
      <c r="H2735" t="s">
        <v>386</v>
      </c>
      <c r="I2735" s="940" t="s">
        <v>488</v>
      </c>
      <c r="J2735" s="940" t="s">
        <v>444</v>
      </c>
      <c r="K2735" s="940" t="s">
        <v>446</v>
      </c>
      <c r="L2735" s="940" t="s">
        <v>87</v>
      </c>
      <c r="M2735" s="961" t="s">
        <v>454</v>
      </c>
      <c r="N2735" s="679">
        <f t="shared" ca="1" si="472"/>
        <v>0</v>
      </c>
      <c r="O2735" s="679">
        <f t="shared" ca="1" si="472"/>
        <v>0</v>
      </c>
      <c r="P2735" s="679">
        <f t="shared" ca="1" si="472"/>
        <v>0</v>
      </c>
      <c r="Q2735" s="679">
        <f t="shared" ca="1" si="472"/>
        <v>0</v>
      </c>
      <c r="R2735" s="679">
        <f t="shared" ca="1" si="472"/>
        <v>0</v>
      </c>
      <c r="S2735" s="679">
        <f t="shared" ca="1" si="472"/>
        <v>0</v>
      </c>
      <c r="T2735" s="679">
        <f t="shared" ca="1" si="472"/>
        <v>0</v>
      </c>
      <c r="U2735" s="679">
        <f t="shared" ca="1" si="472"/>
        <v>0</v>
      </c>
      <c r="V2735" s="679">
        <f t="shared" ca="1" si="472"/>
        <v>0</v>
      </c>
      <c r="W2735" s="679">
        <f t="shared" ca="1" si="473"/>
        <v>0</v>
      </c>
      <c r="X2735" s="679">
        <f t="shared" ca="1" si="472"/>
        <v>0</v>
      </c>
      <c r="Y2735" s="679">
        <f t="shared" ca="1" si="472"/>
        <v>0</v>
      </c>
      <c r="Z2735" s="679">
        <f t="shared" ca="1" si="472"/>
        <v>0</v>
      </c>
      <c r="AA2735" t="str">
        <f t="shared" si="463"/>
        <v>ASR_Financial_Report_SHP21Final</v>
      </c>
      <c r="AB2735" s="960">
        <f t="shared" si="464"/>
        <v>44658</v>
      </c>
      <c r="AC2735" t="str">
        <f t="shared" si="465"/>
        <v>Unaudited</v>
      </c>
    </row>
    <row r="2736" spans="1:29" x14ac:dyDescent="0.25">
      <c r="A2736" t="s">
        <v>420</v>
      </c>
      <c r="B2736" t="s">
        <v>1366</v>
      </c>
      <c r="C2736" t="s">
        <v>1367</v>
      </c>
      <c r="D2736">
        <v>1900</v>
      </c>
      <c r="E2736" s="960">
        <v>1</v>
      </c>
      <c r="F2736" t="s">
        <v>440</v>
      </c>
      <c r="G2736" s="960">
        <v>274</v>
      </c>
      <c r="H2736" t="s">
        <v>386</v>
      </c>
      <c r="I2736" s="940" t="s">
        <v>488</v>
      </c>
      <c r="J2736" s="940" t="s">
        <v>444</v>
      </c>
      <c r="K2736" s="940" t="s">
        <v>447</v>
      </c>
      <c r="L2736" s="940">
        <v>7.1</v>
      </c>
      <c r="M2736" s="961" t="s">
        <v>20</v>
      </c>
      <c r="N2736" s="679">
        <f t="shared" ca="1" si="472"/>
        <v>800185.89999999991</v>
      </c>
      <c r="O2736" s="679">
        <f t="shared" ca="1" si="472"/>
        <v>223697.51</v>
      </c>
      <c r="P2736" s="679">
        <f t="shared" ca="1" si="472"/>
        <v>28645.079999999998</v>
      </c>
      <c r="Q2736" s="679">
        <f t="shared" ca="1" si="472"/>
        <v>241373.12</v>
      </c>
      <c r="R2736" s="679">
        <f t="shared" ca="1" si="472"/>
        <v>110163.3</v>
      </c>
      <c r="S2736" s="679">
        <f t="shared" ca="1" si="472"/>
        <v>80529.960000000006</v>
      </c>
      <c r="T2736" s="679">
        <f t="shared" ca="1" si="472"/>
        <v>8454</v>
      </c>
      <c r="U2736" s="679">
        <f t="shared" ca="1" si="472"/>
        <v>1513.25</v>
      </c>
      <c r="V2736" s="679">
        <f t="shared" ca="1" si="472"/>
        <v>10539</v>
      </c>
      <c r="W2736" s="679">
        <f t="shared" ca="1" si="473"/>
        <v>8584</v>
      </c>
      <c r="X2736" s="679">
        <f t="shared" ca="1" si="472"/>
        <v>62960.59</v>
      </c>
      <c r="Y2736" s="679">
        <f t="shared" ca="1" si="472"/>
        <v>23726.09</v>
      </c>
      <c r="Z2736" s="679">
        <f t="shared" ca="1" si="472"/>
        <v>0</v>
      </c>
      <c r="AA2736" t="str">
        <f t="shared" si="463"/>
        <v>ASR_Financial_Report_SHP21Final</v>
      </c>
      <c r="AB2736" s="960">
        <f t="shared" si="464"/>
        <v>44658</v>
      </c>
      <c r="AC2736" t="str">
        <f t="shared" si="465"/>
        <v>Unaudited</v>
      </c>
    </row>
    <row r="2737" spans="1:29" x14ac:dyDescent="0.25">
      <c r="A2737" t="s">
        <v>420</v>
      </c>
      <c r="B2737" t="s">
        <v>1366</v>
      </c>
      <c r="C2737" t="s">
        <v>1367</v>
      </c>
      <c r="D2737">
        <v>1900</v>
      </c>
      <c r="E2737" s="960">
        <v>1</v>
      </c>
      <c r="F2737" t="s">
        <v>440</v>
      </c>
      <c r="G2737" s="960">
        <v>274</v>
      </c>
      <c r="H2737" t="s">
        <v>386</v>
      </c>
      <c r="I2737" s="940" t="s">
        <v>488</v>
      </c>
      <c r="J2737" s="940" t="s">
        <v>444</v>
      </c>
      <c r="K2737" s="940" t="s">
        <v>447</v>
      </c>
      <c r="L2737" s="940">
        <v>7.2</v>
      </c>
      <c r="M2737" s="961" t="s">
        <v>21</v>
      </c>
      <c r="N2737" s="679">
        <f t="shared" ca="1" si="472"/>
        <v>0</v>
      </c>
      <c r="O2737" s="679">
        <f t="shared" ca="1" si="472"/>
        <v>0</v>
      </c>
      <c r="P2737" s="679">
        <f t="shared" ca="1" si="472"/>
        <v>0</v>
      </c>
      <c r="Q2737" s="679">
        <f t="shared" ca="1" si="472"/>
        <v>0</v>
      </c>
      <c r="R2737" s="679">
        <f t="shared" ca="1" si="472"/>
        <v>0</v>
      </c>
      <c r="S2737" s="679">
        <f t="shared" ca="1" si="472"/>
        <v>0</v>
      </c>
      <c r="T2737" s="679">
        <f t="shared" ca="1" si="472"/>
        <v>0</v>
      </c>
      <c r="U2737" s="679">
        <f t="shared" ca="1" si="472"/>
        <v>0</v>
      </c>
      <c r="V2737" s="679">
        <f t="shared" ca="1" si="472"/>
        <v>0</v>
      </c>
      <c r="W2737" s="679">
        <f t="shared" ca="1" si="473"/>
        <v>0</v>
      </c>
      <c r="X2737" s="679">
        <f t="shared" ca="1" si="472"/>
        <v>0</v>
      </c>
      <c r="Y2737" s="679">
        <f t="shared" ca="1" si="472"/>
        <v>0</v>
      </c>
      <c r="Z2737" s="679">
        <f t="shared" ca="1" si="472"/>
        <v>0</v>
      </c>
      <c r="AA2737" t="str">
        <f t="shared" si="463"/>
        <v>ASR_Financial_Report_SHP21Final</v>
      </c>
      <c r="AB2737" s="960">
        <f t="shared" si="464"/>
        <v>44658</v>
      </c>
      <c r="AC2737" t="str">
        <f t="shared" si="465"/>
        <v>Unaudited</v>
      </c>
    </row>
    <row r="2738" spans="1:29" x14ac:dyDescent="0.25">
      <c r="A2738" t="s">
        <v>420</v>
      </c>
      <c r="B2738" t="s">
        <v>1366</v>
      </c>
      <c r="C2738" t="s">
        <v>1367</v>
      </c>
      <c r="D2738">
        <v>1900</v>
      </c>
      <c r="E2738" s="960">
        <v>1</v>
      </c>
      <c r="F2738" t="s">
        <v>440</v>
      </c>
      <c r="G2738" s="960">
        <v>274</v>
      </c>
      <c r="H2738" t="s">
        <v>386</v>
      </c>
      <c r="I2738" s="940" t="s">
        <v>488</v>
      </c>
      <c r="J2738" s="940" t="s">
        <v>444</v>
      </c>
      <c r="K2738" s="940" t="s">
        <v>447</v>
      </c>
      <c r="L2738" s="940">
        <v>7.3</v>
      </c>
      <c r="M2738" s="961" t="s">
        <v>155</v>
      </c>
      <c r="N2738" s="679">
        <f t="shared" ca="1" si="472"/>
        <v>16594.458741536633</v>
      </c>
      <c r="O2738" s="679">
        <f t="shared" ca="1" si="472"/>
        <v>7463.725313870711</v>
      </c>
      <c r="P2738" s="679">
        <f t="shared" ca="1" si="472"/>
        <v>1029.6741121638968</v>
      </c>
      <c r="Q2738" s="679">
        <f t="shared" ca="1" si="472"/>
        <v>3992.9084126583798</v>
      </c>
      <c r="R2738" s="679">
        <f t="shared" ca="1" si="472"/>
        <v>1661.9827100442108</v>
      </c>
      <c r="S2738" s="679">
        <f t="shared" ca="1" si="472"/>
        <v>456.37634013690706</v>
      </c>
      <c r="T2738" s="679">
        <f t="shared" ca="1" si="472"/>
        <v>219.25071323072333</v>
      </c>
      <c r="U2738" s="679">
        <f t="shared" ca="1" si="472"/>
        <v>3.3397929544690479</v>
      </c>
      <c r="V2738" s="679">
        <f t="shared" ca="1" si="472"/>
        <v>152.16900615265095</v>
      </c>
      <c r="W2738" s="679">
        <f t="shared" ca="1" si="473"/>
        <v>158.95738628980266</v>
      </c>
      <c r="X2738" s="679">
        <f t="shared" ca="1" si="472"/>
        <v>1132.3957401794191</v>
      </c>
      <c r="Y2738" s="679">
        <f t="shared" ca="1" si="472"/>
        <v>323.6792138554581</v>
      </c>
      <c r="Z2738" s="679">
        <f t="shared" ca="1" si="472"/>
        <v>0</v>
      </c>
      <c r="AA2738" t="str">
        <f t="shared" si="463"/>
        <v>ASR_Financial_Report_SHP21Final</v>
      </c>
      <c r="AB2738" s="960">
        <f t="shared" si="464"/>
        <v>44658</v>
      </c>
      <c r="AC2738" t="str">
        <f t="shared" si="465"/>
        <v>Unaudited</v>
      </c>
    </row>
    <row r="2739" spans="1:29" x14ac:dyDescent="0.25">
      <c r="A2739" t="s">
        <v>420</v>
      </c>
      <c r="B2739" t="s">
        <v>1366</v>
      </c>
      <c r="C2739" t="s">
        <v>1367</v>
      </c>
      <c r="D2739">
        <v>1900</v>
      </c>
      <c r="E2739" s="960">
        <v>1</v>
      </c>
      <c r="F2739" t="s">
        <v>440</v>
      </c>
      <c r="G2739" s="960">
        <v>274</v>
      </c>
      <c r="H2739" t="s">
        <v>386</v>
      </c>
      <c r="I2739" s="940" t="s">
        <v>488</v>
      </c>
      <c r="J2739" s="940" t="s">
        <v>444</v>
      </c>
      <c r="K2739" s="940" t="s">
        <v>447</v>
      </c>
      <c r="L2739" s="940" t="s">
        <v>91</v>
      </c>
      <c r="M2739" s="961" t="s">
        <v>455</v>
      </c>
      <c r="N2739" s="679">
        <f t="shared" ca="1" si="472"/>
        <v>0</v>
      </c>
      <c r="O2739" s="679">
        <f t="shared" ca="1" si="472"/>
        <v>0</v>
      </c>
      <c r="P2739" s="679">
        <f t="shared" ca="1" si="472"/>
        <v>0</v>
      </c>
      <c r="Q2739" s="679">
        <f t="shared" ca="1" si="472"/>
        <v>0</v>
      </c>
      <c r="R2739" s="679">
        <f t="shared" ca="1" si="472"/>
        <v>0</v>
      </c>
      <c r="S2739" s="679">
        <f t="shared" ca="1" si="472"/>
        <v>0</v>
      </c>
      <c r="T2739" s="679">
        <f t="shared" ca="1" si="472"/>
        <v>0</v>
      </c>
      <c r="U2739" s="679">
        <f t="shared" ca="1" si="472"/>
        <v>0</v>
      </c>
      <c r="V2739" s="679">
        <f t="shared" ca="1" si="472"/>
        <v>0</v>
      </c>
      <c r="W2739" s="679">
        <f t="shared" ca="1" si="473"/>
        <v>0</v>
      </c>
      <c r="X2739" s="679">
        <f t="shared" ca="1" si="472"/>
        <v>0</v>
      </c>
      <c r="Y2739" s="679">
        <f t="shared" ca="1" si="472"/>
        <v>0</v>
      </c>
      <c r="Z2739" s="679">
        <f t="shared" ca="1" si="472"/>
        <v>0</v>
      </c>
      <c r="AA2739" t="str">
        <f t="shared" si="463"/>
        <v>ASR_Financial_Report_SHP21Final</v>
      </c>
      <c r="AB2739" s="960">
        <f t="shared" si="464"/>
        <v>44658</v>
      </c>
      <c r="AC2739" t="str">
        <f t="shared" si="465"/>
        <v>Unaudited</v>
      </c>
    </row>
    <row r="2740" spans="1:29" x14ac:dyDescent="0.25">
      <c r="A2740" t="s">
        <v>420</v>
      </c>
      <c r="B2740" t="s">
        <v>1366</v>
      </c>
      <c r="C2740" t="s">
        <v>1367</v>
      </c>
      <c r="D2740">
        <v>1900</v>
      </c>
      <c r="E2740" s="960">
        <v>1</v>
      </c>
      <c r="F2740" t="s">
        <v>440</v>
      </c>
      <c r="G2740" s="960">
        <v>274</v>
      </c>
      <c r="H2740" t="s">
        <v>386</v>
      </c>
      <c r="I2740" s="940" t="s">
        <v>488</v>
      </c>
      <c r="J2740" s="940" t="s">
        <v>444</v>
      </c>
      <c r="K2740" s="940" t="s">
        <v>448</v>
      </c>
      <c r="L2740" s="940">
        <v>8.1</v>
      </c>
      <c r="M2740" s="961" t="s">
        <v>22</v>
      </c>
      <c r="N2740" s="679">
        <f t="shared" ca="1" si="472"/>
        <v>19782360.870000076</v>
      </c>
      <c r="O2740" s="679">
        <f t="shared" ca="1" si="472"/>
        <v>8504890.8900000807</v>
      </c>
      <c r="P2740" s="679">
        <f t="shared" ca="1" si="472"/>
        <v>1277188.29</v>
      </c>
      <c r="Q2740" s="679">
        <f t="shared" ca="1" si="472"/>
        <v>5182180.9799999902</v>
      </c>
      <c r="R2740" s="679">
        <f t="shared" ca="1" si="472"/>
        <v>3252561.12</v>
      </c>
      <c r="S2740" s="679">
        <f t="shared" ca="1" si="472"/>
        <v>1024.43</v>
      </c>
      <c r="T2740" s="679">
        <f t="shared" ca="1" si="472"/>
        <v>140407.25</v>
      </c>
      <c r="U2740" s="679">
        <f t="shared" ca="1" si="472"/>
        <v>0</v>
      </c>
      <c r="V2740" s="679">
        <f t="shared" ca="1" si="472"/>
        <v>935104.67</v>
      </c>
      <c r="W2740" s="679">
        <f t="shared" ca="1" si="473"/>
        <v>116601.23</v>
      </c>
      <c r="X2740" s="679">
        <f t="shared" ca="1" si="472"/>
        <v>632.6</v>
      </c>
      <c r="Y2740" s="679">
        <f t="shared" ca="1" si="472"/>
        <v>371769.41</v>
      </c>
      <c r="Z2740" s="679">
        <f t="shared" ca="1" si="472"/>
        <v>0</v>
      </c>
      <c r="AA2740" t="str">
        <f t="shared" si="463"/>
        <v>ASR_Financial_Report_SHP21Final</v>
      </c>
      <c r="AB2740" s="960">
        <f t="shared" si="464"/>
        <v>44658</v>
      </c>
      <c r="AC2740" t="str">
        <f t="shared" si="465"/>
        <v>Unaudited</v>
      </c>
    </row>
    <row r="2741" spans="1:29" x14ac:dyDescent="0.25">
      <c r="A2741" t="s">
        <v>420</v>
      </c>
      <c r="B2741" t="s">
        <v>1366</v>
      </c>
      <c r="C2741" t="s">
        <v>1367</v>
      </c>
      <c r="D2741">
        <v>1900</v>
      </c>
      <c r="E2741" s="960">
        <v>1</v>
      </c>
      <c r="F2741" t="s">
        <v>440</v>
      </c>
      <c r="G2741" s="960">
        <v>274</v>
      </c>
      <c r="H2741" t="s">
        <v>386</v>
      </c>
      <c r="I2741" s="940" t="s">
        <v>488</v>
      </c>
      <c r="J2741" s="940" t="s">
        <v>444</v>
      </c>
      <c r="K2741" s="940" t="s">
        <v>448</v>
      </c>
      <c r="L2741" s="948" t="s">
        <v>112</v>
      </c>
      <c r="M2741" s="963" t="s">
        <v>443</v>
      </c>
      <c r="N2741" s="679">
        <f t="shared" ca="1" si="472"/>
        <v>176192.69</v>
      </c>
      <c r="O2741" s="679">
        <f t="shared" ca="1" si="472"/>
        <v>85281.600000000006</v>
      </c>
      <c r="P2741" s="679">
        <f t="shared" ca="1" si="472"/>
        <v>23472</v>
      </c>
      <c r="Q2741" s="679">
        <f t="shared" ca="1" si="472"/>
        <v>152.69</v>
      </c>
      <c r="R2741" s="679">
        <f t="shared" ca="1" si="472"/>
        <v>67286.399999999994</v>
      </c>
      <c r="S2741" s="679">
        <f t="shared" ca="1" si="472"/>
        <v>0</v>
      </c>
      <c r="T2741" s="679">
        <f t="shared" ca="1" si="472"/>
        <v>0</v>
      </c>
      <c r="U2741" s="679">
        <f t="shared" ca="1" si="472"/>
        <v>0</v>
      </c>
      <c r="V2741" s="679">
        <f t="shared" ca="1" si="472"/>
        <v>0</v>
      </c>
      <c r="W2741" s="679">
        <f t="shared" ca="1" si="473"/>
        <v>0</v>
      </c>
      <c r="X2741" s="679">
        <f t="shared" ca="1" si="472"/>
        <v>0</v>
      </c>
      <c r="Y2741" s="679">
        <f t="shared" ca="1" si="472"/>
        <v>0</v>
      </c>
      <c r="Z2741" s="679">
        <f t="shared" ca="1" si="472"/>
        <v>0</v>
      </c>
      <c r="AA2741" t="str">
        <f t="shared" si="463"/>
        <v>ASR_Financial_Report_SHP21Final</v>
      </c>
      <c r="AB2741" s="960">
        <f t="shared" si="464"/>
        <v>44658</v>
      </c>
      <c r="AC2741" t="str">
        <f t="shared" si="465"/>
        <v>Unaudited</v>
      </c>
    </row>
    <row r="2742" spans="1:29" x14ac:dyDescent="0.25">
      <c r="A2742" t="s">
        <v>420</v>
      </c>
      <c r="B2742" t="s">
        <v>1366</v>
      </c>
      <c r="C2742" t="s">
        <v>1367</v>
      </c>
      <c r="D2742">
        <v>1900</v>
      </c>
      <c r="E2742" s="960">
        <v>1</v>
      </c>
      <c r="F2742" t="s">
        <v>440</v>
      </c>
      <c r="G2742" s="960">
        <v>274</v>
      </c>
      <c r="H2742" t="s">
        <v>386</v>
      </c>
      <c r="I2742" s="940" t="s">
        <v>488</v>
      </c>
      <c r="J2742" s="940" t="s">
        <v>444</v>
      </c>
      <c r="K2742" s="940" t="s">
        <v>448</v>
      </c>
      <c r="L2742" s="950" t="s">
        <v>114</v>
      </c>
      <c r="M2742" s="964" t="s">
        <v>157</v>
      </c>
      <c r="N2742" s="679">
        <f t="shared" ca="1" si="472"/>
        <v>72.255446682573407</v>
      </c>
      <c r="O2742" s="679">
        <f t="shared" ca="1" si="472"/>
        <v>0</v>
      </c>
      <c r="P2742" s="679">
        <f t="shared" ca="1" si="472"/>
        <v>0</v>
      </c>
      <c r="Q2742" s="679">
        <f t="shared" ca="1" si="472"/>
        <v>72.255446682573407</v>
      </c>
      <c r="R2742" s="679">
        <f t="shared" ca="1" si="472"/>
        <v>0</v>
      </c>
      <c r="S2742" s="679">
        <f t="shared" ca="1" si="472"/>
        <v>0</v>
      </c>
      <c r="T2742" s="679">
        <f t="shared" ca="1" si="472"/>
        <v>0</v>
      </c>
      <c r="U2742" s="679">
        <f t="shared" ca="1" si="472"/>
        <v>0</v>
      </c>
      <c r="V2742" s="679">
        <f t="shared" ca="1" si="472"/>
        <v>0</v>
      </c>
      <c r="W2742" s="679">
        <f t="shared" ca="1" si="473"/>
        <v>0</v>
      </c>
      <c r="X2742" s="679">
        <f t="shared" ca="1" si="472"/>
        <v>0</v>
      </c>
      <c r="Y2742" s="679">
        <f t="shared" ca="1" si="472"/>
        <v>0</v>
      </c>
      <c r="Z2742" s="679">
        <f t="shared" ca="1" si="472"/>
        <v>0</v>
      </c>
      <c r="AA2742" t="str">
        <f t="shared" si="463"/>
        <v>ASR_Financial_Report_SHP21Final</v>
      </c>
      <c r="AB2742" s="960">
        <f t="shared" si="464"/>
        <v>44658</v>
      </c>
      <c r="AC2742" t="str">
        <f t="shared" si="465"/>
        <v>Unaudited</v>
      </c>
    </row>
    <row r="2743" spans="1:29" x14ac:dyDescent="0.25">
      <c r="A2743" t="s">
        <v>420</v>
      </c>
      <c r="B2743" t="s">
        <v>1366</v>
      </c>
      <c r="C2743" t="s">
        <v>1367</v>
      </c>
      <c r="D2743">
        <v>1900</v>
      </c>
      <c r="E2743" s="960">
        <v>1</v>
      </c>
      <c r="F2743" t="s">
        <v>440</v>
      </c>
      <c r="G2743" s="960">
        <v>274</v>
      </c>
      <c r="H2743" t="s">
        <v>386</v>
      </c>
      <c r="I2743" s="961" t="s">
        <v>488</v>
      </c>
      <c r="J2743" s="961" t="s">
        <v>444</v>
      </c>
      <c r="K2743" s="961" t="s">
        <v>448</v>
      </c>
      <c r="L2743" s="940" t="s">
        <v>115</v>
      </c>
      <c r="M2743" s="961" t="s">
        <v>113</v>
      </c>
      <c r="N2743" s="679">
        <f t="shared" ca="1" si="472"/>
        <v>-15585.061424122146</v>
      </c>
      <c r="O2743" s="679">
        <f t="shared" ca="1" si="472"/>
        <v>-5831.9893018582998</v>
      </c>
      <c r="P2743" s="679">
        <f t="shared" ca="1" si="472"/>
        <v>-880.24826006467902</v>
      </c>
      <c r="Q2743" s="679">
        <f t="shared" ca="1" si="472"/>
        <v>-4598.31016544045</v>
      </c>
      <c r="R2743" s="679">
        <f t="shared" ca="1" si="472"/>
        <v>-2954.8582311559899</v>
      </c>
      <c r="S2743" s="679">
        <f t="shared" ca="1" si="472"/>
        <v>-31.995170988887399</v>
      </c>
      <c r="T2743" s="679">
        <f t="shared" ca="1" si="472"/>
        <v>-95.008662452878596</v>
      </c>
      <c r="U2743" s="679">
        <f t="shared" ca="1" si="472"/>
        <v>0</v>
      </c>
      <c r="V2743" s="679">
        <f t="shared" ca="1" si="472"/>
        <v>-831.99387336063296</v>
      </c>
      <c r="W2743" s="679">
        <f t="shared" ca="1" si="473"/>
        <v>-103.744010802891</v>
      </c>
      <c r="X2743" s="679">
        <f t="shared" ca="1" si="472"/>
        <v>-6.0796451373369598</v>
      </c>
      <c r="Y2743" s="679">
        <f t="shared" ca="1" si="472"/>
        <v>-250.83410286010101</v>
      </c>
      <c r="Z2743" s="679">
        <f t="shared" ca="1" si="472"/>
        <v>0</v>
      </c>
      <c r="AA2743" t="str">
        <f t="shared" si="463"/>
        <v>ASR_Financial_Report_SHP21Final</v>
      </c>
      <c r="AB2743" s="960">
        <f t="shared" si="464"/>
        <v>44658</v>
      </c>
      <c r="AC2743" t="str">
        <f t="shared" si="465"/>
        <v>Unaudited</v>
      </c>
    </row>
    <row r="2744" spans="1:29" x14ac:dyDescent="0.25">
      <c r="A2744" t="s">
        <v>420</v>
      </c>
      <c r="B2744" t="s">
        <v>1366</v>
      </c>
      <c r="C2744" t="s">
        <v>1367</v>
      </c>
      <c r="D2744">
        <v>1900</v>
      </c>
      <c r="E2744" s="960">
        <v>1</v>
      </c>
      <c r="F2744" t="s">
        <v>440</v>
      </c>
      <c r="G2744" s="960">
        <v>274</v>
      </c>
      <c r="H2744" t="s">
        <v>386</v>
      </c>
      <c r="I2744" s="940" t="s">
        <v>488</v>
      </c>
      <c r="J2744" s="940" t="s">
        <v>444</v>
      </c>
      <c r="K2744" s="940" t="s">
        <v>448</v>
      </c>
      <c r="L2744" s="940" t="s">
        <v>116</v>
      </c>
      <c r="M2744" s="965" t="s">
        <v>158</v>
      </c>
      <c r="N2744" s="679">
        <f t="shared" ca="1" si="472"/>
        <v>0</v>
      </c>
      <c r="O2744" s="679">
        <f t="shared" ca="1" si="472"/>
        <v>0</v>
      </c>
      <c r="P2744" s="679">
        <f t="shared" ca="1" si="472"/>
        <v>0</v>
      </c>
      <c r="Q2744" s="679">
        <f t="shared" ca="1" si="472"/>
        <v>0</v>
      </c>
      <c r="R2744" s="679">
        <f t="shared" ca="1" si="472"/>
        <v>0</v>
      </c>
      <c r="S2744" s="679">
        <f t="shared" ca="1" si="472"/>
        <v>0</v>
      </c>
      <c r="T2744" s="679">
        <f t="shared" ca="1" si="472"/>
        <v>0</v>
      </c>
      <c r="U2744" s="679">
        <f t="shared" ca="1" si="472"/>
        <v>0</v>
      </c>
      <c r="V2744" s="679">
        <f t="shared" ca="1" si="472"/>
        <v>0</v>
      </c>
      <c r="W2744" s="679">
        <f t="shared" ca="1" si="473"/>
        <v>0</v>
      </c>
      <c r="X2744" s="679">
        <f t="shared" ca="1" si="472"/>
        <v>0</v>
      </c>
      <c r="Y2744" s="679">
        <f t="shared" ca="1" si="472"/>
        <v>0</v>
      </c>
      <c r="Z2744" s="679">
        <f t="shared" ca="1" si="472"/>
        <v>0</v>
      </c>
      <c r="AA2744" t="str">
        <f t="shared" si="463"/>
        <v>ASR_Financial_Report_SHP21Final</v>
      </c>
      <c r="AB2744" s="960">
        <f t="shared" si="464"/>
        <v>44658</v>
      </c>
      <c r="AC2744" t="str">
        <f t="shared" si="465"/>
        <v>Unaudited</v>
      </c>
    </row>
    <row r="2745" spans="1:29" x14ac:dyDescent="0.25">
      <c r="A2745" t="s">
        <v>420</v>
      </c>
      <c r="B2745" t="s">
        <v>1366</v>
      </c>
      <c r="C2745" t="s">
        <v>1367</v>
      </c>
      <c r="D2745">
        <v>1900</v>
      </c>
      <c r="E2745" s="960">
        <v>1</v>
      </c>
      <c r="F2745" t="s">
        <v>440</v>
      </c>
      <c r="G2745" s="960">
        <v>274</v>
      </c>
      <c r="H2745" t="s">
        <v>386</v>
      </c>
      <c r="I2745" s="940" t="s">
        <v>488</v>
      </c>
      <c r="J2745" s="940" t="s">
        <v>444</v>
      </c>
      <c r="K2745" s="940" t="s">
        <v>448</v>
      </c>
      <c r="L2745" s="940" t="s">
        <v>159</v>
      </c>
      <c r="M2745" s="965" t="s">
        <v>23</v>
      </c>
      <c r="N2745" s="679">
        <f t="shared" ca="1" si="472"/>
        <v>0</v>
      </c>
      <c r="O2745" s="679">
        <f t="shared" ca="1" si="472"/>
        <v>0</v>
      </c>
      <c r="P2745" s="679">
        <f t="shared" ca="1" si="472"/>
        <v>0</v>
      </c>
      <c r="Q2745" s="679">
        <f t="shared" ca="1" si="472"/>
        <v>0</v>
      </c>
      <c r="R2745" s="679">
        <f t="shared" ca="1" si="472"/>
        <v>0</v>
      </c>
      <c r="S2745" s="679">
        <f t="shared" ca="1" si="472"/>
        <v>0</v>
      </c>
      <c r="T2745" s="679">
        <f t="shared" ca="1" si="472"/>
        <v>0</v>
      </c>
      <c r="U2745" s="679">
        <f t="shared" ca="1" si="472"/>
        <v>0</v>
      </c>
      <c r="V2745" s="679">
        <f t="shared" ca="1" si="472"/>
        <v>0</v>
      </c>
      <c r="W2745" s="679">
        <f t="shared" ca="1" si="473"/>
        <v>0</v>
      </c>
      <c r="X2745" s="679">
        <f t="shared" ca="1" si="472"/>
        <v>0</v>
      </c>
      <c r="Y2745" s="679">
        <f t="shared" ca="1" si="472"/>
        <v>0</v>
      </c>
      <c r="Z2745" s="679">
        <f t="shared" ca="1" si="472"/>
        <v>0</v>
      </c>
      <c r="AA2745" t="str">
        <f t="shared" si="463"/>
        <v>ASR_Financial_Report_SHP21Final</v>
      </c>
      <c r="AB2745" s="960">
        <f t="shared" si="464"/>
        <v>44658</v>
      </c>
      <c r="AC2745" t="str">
        <f t="shared" si="465"/>
        <v>Unaudited</v>
      </c>
    </row>
    <row r="2746" spans="1:29" x14ac:dyDescent="0.25">
      <c r="A2746" t="s">
        <v>420</v>
      </c>
      <c r="B2746" t="s">
        <v>1366</v>
      </c>
      <c r="C2746" t="s">
        <v>1367</v>
      </c>
      <c r="D2746">
        <v>1900</v>
      </c>
      <c r="E2746" s="960">
        <v>1</v>
      </c>
      <c r="F2746" t="s">
        <v>440</v>
      </c>
      <c r="G2746" s="960">
        <v>274</v>
      </c>
      <c r="H2746" t="s">
        <v>386</v>
      </c>
      <c r="I2746" s="940" t="s">
        <v>488</v>
      </c>
      <c r="J2746" s="940" t="s">
        <v>444</v>
      </c>
      <c r="K2746" s="940" t="s">
        <v>448</v>
      </c>
      <c r="L2746" s="940" t="s">
        <v>442</v>
      </c>
      <c r="M2746" s="965" t="s">
        <v>456</v>
      </c>
      <c r="N2746" s="679">
        <f t="shared" ca="1" si="472"/>
        <v>-429387.93139023869</v>
      </c>
      <c r="O2746" s="679">
        <f t="shared" ca="1" si="472"/>
        <v>-309751.21330742002</v>
      </c>
      <c r="P2746" s="679">
        <f t="shared" ca="1" si="472"/>
        <v>-19941.306063063501</v>
      </c>
      <c r="Q2746" s="679">
        <f t="shared" ca="1" si="472"/>
        <v>-56745.518070225902</v>
      </c>
      <c r="R2746" s="679">
        <f t="shared" ca="1" si="472"/>
        <v>-19233.671695466801</v>
      </c>
      <c r="S2746" s="679">
        <f t="shared" ca="1" si="472"/>
        <v>-19540.4763812458</v>
      </c>
      <c r="T2746" s="679">
        <f t="shared" ca="1" si="472"/>
        <v>-1837.27690529607</v>
      </c>
      <c r="U2746" s="679">
        <f t="shared" ca="1" si="472"/>
        <v>-153.98857626245399</v>
      </c>
      <c r="V2746" s="679">
        <f t="shared" ca="1" si="472"/>
        <v>-1889.68289313889</v>
      </c>
      <c r="W2746" s="679">
        <f t="shared" ca="1" si="473"/>
        <v>0</v>
      </c>
      <c r="X2746" s="679">
        <f t="shared" ca="1" si="472"/>
        <v>-95.24561223120169</v>
      </c>
      <c r="Y2746" s="679">
        <f t="shared" ca="1" si="472"/>
        <v>-199.5518858880547</v>
      </c>
      <c r="Z2746" s="679">
        <f t="shared" ca="1" si="472"/>
        <v>0</v>
      </c>
      <c r="AA2746" t="str">
        <f t="shared" si="463"/>
        <v>ASR_Financial_Report_SHP21Final</v>
      </c>
      <c r="AB2746" s="960">
        <f t="shared" si="464"/>
        <v>44658</v>
      </c>
      <c r="AC2746" t="str">
        <f t="shared" si="465"/>
        <v>Unaudited</v>
      </c>
    </row>
    <row r="2747" spans="1:29" ht="30" x14ac:dyDescent="0.25">
      <c r="A2747" t="s">
        <v>420</v>
      </c>
      <c r="B2747" t="s">
        <v>1366</v>
      </c>
      <c r="C2747" t="s">
        <v>1367</v>
      </c>
      <c r="D2747">
        <v>1900</v>
      </c>
      <c r="E2747" s="960">
        <v>1</v>
      </c>
      <c r="F2747" t="s">
        <v>440</v>
      </c>
      <c r="G2747" s="960">
        <v>274</v>
      </c>
      <c r="H2747" t="s">
        <v>386</v>
      </c>
      <c r="I2747" s="940" t="s">
        <v>488</v>
      </c>
      <c r="J2747" s="940" t="s">
        <v>444</v>
      </c>
      <c r="K2747" s="940" t="s">
        <v>449</v>
      </c>
      <c r="L2747" s="940">
        <v>9.1</v>
      </c>
      <c r="M2747" s="965" t="s">
        <v>185</v>
      </c>
      <c r="N2747" s="679">
        <f t="shared" ca="1" si="472"/>
        <v>30401</v>
      </c>
      <c r="O2747" s="679">
        <f t="shared" ca="1" si="472"/>
        <v>0</v>
      </c>
      <c r="P2747" s="679">
        <f t="shared" ca="1" si="472"/>
        <v>0</v>
      </c>
      <c r="Q2747" s="679">
        <f t="shared" ca="1" si="472"/>
        <v>565</v>
      </c>
      <c r="R2747" s="679">
        <f t="shared" ca="1" si="472"/>
        <v>29836</v>
      </c>
      <c r="S2747" s="679">
        <f t="shared" ca="1" si="472"/>
        <v>0</v>
      </c>
      <c r="T2747" s="679">
        <f t="shared" ca="1" si="472"/>
        <v>0</v>
      </c>
      <c r="U2747" s="679">
        <f t="shared" ca="1" si="472"/>
        <v>0</v>
      </c>
      <c r="V2747" s="679">
        <f t="shared" ca="1" si="472"/>
        <v>0</v>
      </c>
      <c r="W2747" s="679">
        <f t="shared" ca="1" si="473"/>
        <v>0</v>
      </c>
      <c r="X2747" s="679">
        <f t="shared" ca="1" si="472"/>
        <v>0</v>
      </c>
      <c r="Y2747" s="679">
        <f t="shared" ca="1" si="472"/>
        <v>0</v>
      </c>
      <c r="Z2747" s="679">
        <f t="shared" ca="1" si="472"/>
        <v>0</v>
      </c>
      <c r="AA2747" t="str">
        <f t="shared" si="463"/>
        <v>ASR_Financial_Report_SHP21Final</v>
      </c>
      <c r="AB2747" s="960">
        <f t="shared" si="464"/>
        <v>44658</v>
      </c>
      <c r="AC2747" t="str">
        <f t="shared" si="465"/>
        <v>Unaudited</v>
      </c>
    </row>
    <row r="2748" spans="1:29" x14ac:dyDescent="0.25">
      <c r="A2748" t="s">
        <v>420</v>
      </c>
      <c r="B2748" t="s">
        <v>1366</v>
      </c>
      <c r="C2748" t="s">
        <v>1367</v>
      </c>
      <c r="D2748">
        <v>1900</v>
      </c>
      <c r="E2748" s="960">
        <v>1</v>
      </c>
      <c r="F2748" t="s">
        <v>440</v>
      </c>
      <c r="G2748" s="960">
        <v>274</v>
      </c>
      <c r="H2748" t="s">
        <v>386</v>
      </c>
      <c r="I2748" s="940" t="s">
        <v>488</v>
      </c>
      <c r="J2748" s="940" t="s">
        <v>444</v>
      </c>
      <c r="K2748" s="940" t="s">
        <v>449</v>
      </c>
      <c r="L2748" s="940" t="s">
        <v>106</v>
      </c>
      <c r="M2748" s="965" t="s">
        <v>186</v>
      </c>
      <c r="N2748" s="679">
        <f t="shared" ca="1" si="472"/>
        <v>521269.47000000003</v>
      </c>
      <c r="O2748" s="679">
        <f t="shared" ca="1" si="472"/>
        <v>10291.07</v>
      </c>
      <c r="P2748" s="679">
        <f t="shared" ca="1" si="472"/>
        <v>0</v>
      </c>
      <c r="Q2748" s="679">
        <f t="shared" ca="1" si="472"/>
        <v>316425.38</v>
      </c>
      <c r="R2748" s="679">
        <f t="shared" ca="1" si="472"/>
        <v>70729.510000000009</v>
      </c>
      <c r="S2748" s="679">
        <f t="shared" ca="1" si="472"/>
        <v>120937.12</v>
      </c>
      <c r="T2748" s="679">
        <f t="shared" ca="1" si="472"/>
        <v>0</v>
      </c>
      <c r="U2748" s="679">
        <f t="shared" ca="1" si="472"/>
        <v>0</v>
      </c>
      <c r="V2748" s="679">
        <f t="shared" ca="1" si="472"/>
        <v>2886.39</v>
      </c>
      <c r="W2748" s="679">
        <f t="shared" ca="1" si="473"/>
        <v>0</v>
      </c>
      <c r="X2748" s="679">
        <f t="shared" ca="1" si="472"/>
        <v>0</v>
      </c>
      <c r="Y2748" s="679">
        <f t="shared" ca="1" si="472"/>
        <v>0</v>
      </c>
      <c r="Z2748" s="679">
        <f t="shared" ca="1" si="472"/>
        <v>0</v>
      </c>
      <c r="AA2748" t="str">
        <f t="shared" si="463"/>
        <v>ASR_Financial_Report_SHP21Final</v>
      </c>
      <c r="AB2748" s="960">
        <f t="shared" si="464"/>
        <v>44658</v>
      </c>
      <c r="AC2748" t="str">
        <f t="shared" si="465"/>
        <v>Unaudited</v>
      </c>
    </row>
    <row r="2749" spans="1:29" x14ac:dyDescent="0.25">
      <c r="A2749" t="s">
        <v>420</v>
      </c>
      <c r="B2749" t="s">
        <v>1366</v>
      </c>
      <c r="C2749" t="s">
        <v>1367</v>
      </c>
      <c r="D2749">
        <v>1900</v>
      </c>
      <c r="E2749" s="960">
        <v>1</v>
      </c>
      <c r="F2749" t="s">
        <v>440</v>
      </c>
      <c r="G2749" s="960">
        <v>274</v>
      </c>
      <c r="H2749" t="s">
        <v>386</v>
      </c>
      <c r="I2749" s="940" t="s">
        <v>488</v>
      </c>
      <c r="J2749" s="940" t="s">
        <v>444</v>
      </c>
      <c r="K2749" s="940" t="s">
        <v>449</v>
      </c>
      <c r="L2749" s="940" t="s">
        <v>1302</v>
      </c>
      <c r="M2749" s="965" t="s">
        <v>1303</v>
      </c>
      <c r="N2749" s="679">
        <f t="shared" ca="1" si="472"/>
        <v>550923.42999999993</v>
      </c>
      <c r="O2749" s="679">
        <f t="shared" ca="1" si="472"/>
        <v>14310</v>
      </c>
      <c r="P2749" s="679">
        <f t="shared" ca="1" si="472"/>
        <v>0</v>
      </c>
      <c r="Q2749" s="679">
        <f t="shared" ca="1" si="472"/>
        <v>143738.17000000001</v>
      </c>
      <c r="R2749" s="679">
        <f t="shared" ca="1" si="472"/>
        <v>65194.41</v>
      </c>
      <c r="S2749" s="679">
        <f t="shared" ca="1" si="472"/>
        <v>327680.84999999998</v>
      </c>
      <c r="T2749" s="679">
        <f t="shared" ca="1" si="472"/>
        <v>0</v>
      </c>
      <c r="U2749" s="679">
        <f t="shared" ca="1" si="472"/>
        <v>0</v>
      </c>
      <c r="V2749" s="679">
        <f t="shared" ca="1" si="472"/>
        <v>0</v>
      </c>
      <c r="W2749" s="679">
        <f t="shared" ca="1" si="473"/>
        <v>0</v>
      </c>
      <c r="X2749" s="679">
        <f t="shared" ca="1" si="472"/>
        <v>0</v>
      </c>
      <c r="Y2749" s="679">
        <f t="shared" ca="1" si="472"/>
        <v>0</v>
      </c>
      <c r="Z2749" s="679">
        <f t="shared" ca="1" si="472"/>
        <v>0</v>
      </c>
      <c r="AA2749" t="str">
        <f t="shared" si="463"/>
        <v>ASR_Financial_Report_SHP21Final</v>
      </c>
      <c r="AB2749" s="960">
        <f t="shared" si="464"/>
        <v>44658</v>
      </c>
      <c r="AC2749" t="str">
        <f t="shared" si="465"/>
        <v>Unaudited</v>
      </c>
    </row>
    <row r="2750" spans="1:29" x14ac:dyDescent="0.25">
      <c r="A2750" t="s">
        <v>420</v>
      </c>
      <c r="B2750" t="s">
        <v>1366</v>
      </c>
      <c r="C2750" t="s">
        <v>1367</v>
      </c>
      <c r="D2750">
        <v>1900</v>
      </c>
      <c r="E2750" s="960">
        <v>1</v>
      </c>
      <c r="F2750" t="s">
        <v>440</v>
      </c>
      <c r="G2750" s="960">
        <v>274</v>
      </c>
      <c r="H2750" t="s">
        <v>386</v>
      </c>
      <c r="I2750" s="940" t="s">
        <v>488</v>
      </c>
      <c r="J2750" s="940" t="s">
        <v>444</v>
      </c>
      <c r="K2750" s="940" t="s">
        <v>449</v>
      </c>
      <c r="L2750" s="948" t="s">
        <v>107</v>
      </c>
      <c r="M2750" s="963" t="s">
        <v>187</v>
      </c>
      <c r="N2750" s="679">
        <f t="shared" ref="N2750:Z2771" ca="1" si="474">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549031.99</v>
      </c>
      <c r="O2750" s="679">
        <f t="shared" ca="1" si="474"/>
        <v>255205.52</v>
      </c>
      <c r="P2750" s="679">
        <f t="shared" ca="1" si="474"/>
        <v>28471.839999999997</v>
      </c>
      <c r="Q2750" s="679">
        <f t="shared" ca="1" si="474"/>
        <v>137842.13999999998</v>
      </c>
      <c r="R2750" s="679">
        <f t="shared" ca="1" si="474"/>
        <v>28879.29</v>
      </c>
      <c r="S2750" s="679">
        <f t="shared" ca="1" si="474"/>
        <v>12071.849999999999</v>
      </c>
      <c r="T2750" s="679">
        <f t="shared" ca="1" si="474"/>
        <v>8493.18</v>
      </c>
      <c r="U2750" s="679">
        <f t="shared" ca="1" si="474"/>
        <v>854.17</v>
      </c>
      <c r="V2750" s="679">
        <f t="shared" ca="1" si="474"/>
        <v>2863.94</v>
      </c>
      <c r="W2750" s="679">
        <f t="shared" ca="1" si="473"/>
        <v>74350.06</v>
      </c>
      <c r="X2750" s="679">
        <f t="shared" ca="1" si="474"/>
        <v>0</v>
      </c>
      <c r="Y2750" s="679">
        <f t="shared" ca="1" si="474"/>
        <v>0</v>
      </c>
      <c r="Z2750" s="679">
        <f t="shared" ca="1" si="474"/>
        <v>0</v>
      </c>
      <c r="AA2750" t="str">
        <f t="shared" si="463"/>
        <v>ASR_Financial_Report_SHP21Final</v>
      </c>
      <c r="AB2750" s="960">
        <f t="shared" si="464"/>
        <v>44658</v>
      </c>
      <c r="AC2750" t="str">
        <f t="shared" si="465"/>
        <v>Unaudited</v>
      </c>
    </row>
    <row r="2751" spans="1:29" x14ac:dyDescent="0.25">
      <c r="A2751" t="s">
        <v>420</v>
      </c>
      <c r="B2751" t="s">
        <v>1366</v>
      </c>
      <c r="C2751" t="s">
        <v>1367</v>
      </c>
      <c r="D2751">
        <v>1900</v>
      </c>
      <c r="E2751" s="960">
        <v>1</v>
      </c>
      <c r="F2751" t="s">
        <v>440</v>
      </c>
      <c r="G2751" s="960">
        <v>274</v>
      </c>
      <c r="H2751" t="s">
        <v>386</v>
      </c>
      <c r="I2751" s="965" t="s">
        <v>488</v>
      </c>
      <c r="J2751" s="965" t="s">
        <v>444</v>
      </c>
      <c r="K2751" s="965" t="s">
        <v>449</v>
      </c>
      <c r="L2751" s="940" t="s">
        <v>108</v>
      </c>
      <c r="M2751" s="965" t="s">
        <v>160</v>
      </c>
      <c r="N2751" s="679">
        <f t="shared" ca="1" si="474"/>
        <v>1550426.1299999992</v>
      </c>
      <c r="O2751" s="679">
        <f t="shared" ca="1" si="474"/>
        <v>726333.87999999896</v>
      </c>
      <c r="P2751" s="679">
        <f t="shared" ca="1" si="474"/>
        <v>31180.579999999998</v>
      </c>
      <c r="Q2751" s="679">
        <f t="shared" ca="1" si="474"/>
        <v>479435.52000000002</v>
      </c>
      <c r="R2751" s="679">
        <f t="shared" ca="1" si="474"/>
        <v>100250.43</v>
      </c>
      <c r="S2751" s="679">
        <f t="shared" ca="1" si="474"/>
        <v>97075.860000000015</v>
      </c>
      <c r="T2751" s="679">
        <f t="shared" ca="1" si="474"/>
        <v>8248.27</v>
      </c>
      <c r="U2751" s="679">
        <f t="shared" ca="1" si="474"/>
        <v>2710.1099999999997</v>
      </c>
      <c r="V2751" s="679">
        <f t="shared" ca="1" si="474"/>
        <v>4055.63</v>
      </c>
      <c r="W2751" s="679">
        <f t="shared" ca="1" si="473"/>
        <v>35765.799999999988</v>
      </c>
      <c r="X2751" s="679">
        <f t="shared" ca="1" si="474"/>
        <v>42319.960000000006</v>
      </c>
      <c r="Y2751" s="679">
        <f t="shared" ca="1" si="474"/>
        <v>23050.09</v>
      </c>
      <c r="Z2751" s="679">
        <f t="shared" ca="1" si="474"/>
        <v>0</v>
      </c>
      <c r="AA2751" t="str">
        <f t="shared" si="463"/>
        <v>ASR_Financial_Report_SHP21Final</v>
      </c>
      <c r="AB2751" s="960">
        <f t="shared" si="464"/>
        <v>44658</v>
      </c>
      <c r="AC2751" t="str">
        <f t="shared" si="465"/>
        <v>Unaudited</v>
      </c>
    </row>
    <row r="2752" spans="1:29" x14ac:dyDescent="0.25">
      <c r="A2752" t="s">
        <v>420</v>
      </c>
      <c r="B2752" t="s">
        <v>1366</v>
      </c>
      <c r="C2752" t="s">
        <v>1367</v>
      </c>
      <c r="D2752">
        <v>1900</v>
      </c>
      <c r="E2752" s="960">
        <v>1</v>
      </c>
      <c r="F2752" t="s">
        <v>440</v>
      </c>
      <c r="G2752" s="960">
        <v>274</v>
      </c>
      <c r="H2752" t="s">
        <v>386</v>
      </c>
      <c r="I2752" s="940" t="s">
        <v>488</v>
      </c>
      <c r="J2752" s="940" t="s">
        <v>444</v>
      </c>
      <c r="K2752" s="940" t="s">
        <v>449</v>
      </c>
      <c r="L2752" s="946" t="s">
        <v>109</v>
      </c>
      <c r="M2752" s="966" t="s">
        <v>134</v>
      </c>
      <c r="N2752" s="679">
        <f t="shared" ca="1" si="474"/>
        <v>3775484.6600585491</v>
      </c>
      <c r="O2752" s="679">
        <f t="shared" ca="1" si="474"/>
        <v>3243476.8700584401</v>
      </c>
      <c r="P2752" s="679">
        <f t="shared" ca="1" si="474"/>
        <v>134521.350000106</v>
      </c>
      <c r="Q2752" s="679">
        <f t="shared" ca="1" si="474"/>
        <v>235023.92000002402</v>
      </c>
      <c r="R2752" s="679">
        <f t="shared" ca="1" si="474"/>
        <v>70992.459999988001</v>
      </c>
      <c r="S2752" s="679">
        <f t="shared" ca="1" si="474"/>
        <v>73288.549999990995</v>
      </c>
      <c r="T2752" s="679">
        <f t="shared" ca="1" si="474"/>
        <v>4841.5999999999203</v>
      </c>
      <c r="U2752" s="679">
        <f t="shared" ca="1" si="474"/>
        <v>1138.5</v>
      </c>
      <c r="V2752" s="679">
        <f t="shared" ca="1" si="474"/>
        <v>6731.4199999999901</v>
      </c>
      <c r="W2752" s="679">
        <f t="shared" ca="1" si="473"/>
        <v>883.52000000000305</v>
      </c>
      <c r="X2752" s="679">
        <f t="shared" ca="1" si="474"/>
        <v>3896.0199999998799</v>
      </c>
      <c r="Y2752" s="679">
        <f t="shared" ca="1" si="474"/>
        <v>690.45000000000402</v>
      </c>
      <c r="Z2752" s="679">
        <f t="shared" ca="1" si="474"/>
        <v>0</v>
      </c>
      <c r="AA2752" t="str">
        <f t="shared" si="463"/>
        <v>ASR_Financial_Report_SHP21Final</v>
      </c>
      <c r="AB2752" s="960">
        <f t="shared" si="464"/>
        <v>44658</v>
      </c>
      <c r="AC2752" t="str">
        <f t="shared" si="465"/>
        <v>Unaudited</v>
      </c>
    </row>
    <row r="2753" spans="1:29" x14ac:dyDescent="0.25">
      <c r="A2753" t="s">
        <v>420</v>
      </c>
      <c r="B2753" t="s">
        <v>1366</v>
      </c>
      <c r="C2753" t="s">
        <v>1367</v>
      </c>
      <c r="D2753">
        <v>1900</v>
      </c>
      <c r="E2753" s="960">
        <v>1</v>
      </c>
      <c r="F2753" t="s">
        <v>440</v>
      </c>
      <c r="G2753" s="960">
        <v>274</v>
      </c>
      <c r="H2753" t="s">
        <v>386</v>
      </c>
      <c r="I2753" s="940" t="s">
        <v>488</v>
      </c>
      <c r="J2753" s="940" t="s">
        <v>444</v>
      </c>
      <c r="K2753" s="940" t="s">
        <v>449</v>
      </c>
      <c r="L2753" s="946" t="s">
        <v>110</v>
      </c>
      <c r="M2753" s="966" t="s">
        <v>162</v>
      </c>
      <c r="N2753" s="679">
        <f t="shared" ca="1" si="474"/>
        <v>38143.244761146823</v>
      </c>
      <c r="O2753" s="679">
        <f t="shared" ca="1" si="474"/>
        <v>43153.257831904688</v>
      </c>
      <c r="P2753" s="679">
        <f t="shared" ca="1" si="474"/>
        <v>2558.4859543092098</v>
      </c>
      <c r="Q2753" s="679">
        <f t="shared" ca="1" si="474"/>
        <v>9480.7181252031405</v>
      </c>
      <c r="R2753" s="679">
        <f t="shared" ca="1" si="474"/>
        <v>2592.4334632001105</v>
      </c>
      <c r="S2753" s="679">
        <f t="shared" ca="1" si="474"/>
        <v>-22121.795050026671</v>
      </c>
      <c r="T2753" s="679">
        <f t="shared" ca="1" si="474"/>
        <v>718.03901132208853</v>
      </c>
      <c r="U2753" s="679">
        <f t="shared" ca="1" si="474"/>
        <v>-141.35712412227633</v>
      </c>
      <c r="V2753" s="679">
        <f t="shared" ca="1" si="474"/>
        <v>86.030855408833673</v>
      </c>
      <c r="W2753" s="679">
        <f t="shared" ca="1" si="473"/>
        <v>969.42460392048952</v>
      </c>
      <c r="X2753" s="679">
        <f t="shared" ca="1" si="474"/>
        <v>679.68352795543501</v>
      </c>
      <c r="Y2753" s="679">
        <f t="shared" ca="1" si="474"/>
        <v>168.32356207177969</v>
      </c>
      <c r="Z2753" s="679">
        <f t="shared" ca="1" si="474"/>
        <v>0</v>
      </c>
      <c r="AA2753" t="str">
        <f t="shared" si="463"/>
        <v>ASR_Financial_Report_SHP21Final</v>
      </c>
      <c r="AB2753" s="960">
        <f t="shared" si="464"/>
        <v>44658</v>
      </c>
      <c r="AC2753" t="str">
        <f t="shared" si="465"/>
        <v>Unaudited</v>
      </c>
    </row>
    <row r="2754" spans="1:29" x14ac:dyDescent="0.25">
      <c r="A2754" t="s">
        <v>420</v>
      </c>
      <c r="B2754" t="s">
        <v>1366</v>
      </c>
      <c r="C2754" t="s">
        <v>1367</v>
      </c>
      <c r="D2754">
        <v>1900</v>
      </c>
      <c r="E2754" s="960">
        <v>1</v>
      </c>
      <c r="F2754" t="s">
        <v>440</v>
      </c>
      <c r="G2754" s="960">
        <v>274</v>
      </c>
      <c r="H2754" t="s">
        <v>386</v>
      </c>
      <c r="I2754" s="940" t="s">
        <v>488</v>
      </c>
      <c r="J2754" s="940" t="s">
        <v>444</v>
      </c>
      <c r="K2754" s="940" t="s">
        <v>449</v>
      </c>
      <c r="L2754" s="950" t="s">
        <v>111</v>
      </c>
      <c r="M2754" s="967" t="s">
        <v>463</v>
      </c>
      <c r="N2754" s="679">
        <f t="shared" ca="1" si="474"/>
        <v>1972554.8029217746</v>
      </c>
      <c r="O2754" s="679">
        <f t="shared" ca="1" si="474"/>
        <v>1000502.199884324</v>
      </c>
      <c r="P2754" s="679">
        <f t="shared" ca="1" si="474"/>
        <v>64410.790749221327</v>
      </c>
      <c r="Q2754" s="679">
        <f t="shared" ca="1" si="474"/>
        <v>618436.73266479222</v>
      </c>
      <c r="R2754" s="679">
        <f t="shared" ca="1" si="474"/>
        <v>209616.71485263787</v>
      </c>
      <c r="S2754" s="679">
        <f t="shared" ca="1" si="474"/>
        <v>52601.199166796658</v>
      </c>
      <c r="T2754" s="679">
        <f t="shared" ca="1" si="474"/>
        <v>5934.4386932909938</v>
      </c>
      <c r="U2754" s="679">
        <f t="shared" ca="1" si="474"/>
        <v>414.5233520082877</v>
      </c>
      <c r="V2754" s="679">
        <f t="shared" ca="1" si="474"/>
        <v>20594.565948963427</v>
      </c>
      <c r="W2754" s="679">
        <f t="shared" ca="1" si="473"/>
        <v>0</v>
      </c>
      <c r="X2754" s="679">
        <f t="shared" ca="1" si="474"/>
        <v>62.29005122636876</v>
      </c>
      <c r="Y2754" s="679">
        <f t="shared" ca="1" si="474"/>
        <v>-18.652441486296389</v>
      </c>
      <c r="Z2754" s="679">
        <f t="shared" ca="1" si="474"/>
        <v>0</v>
      </c>
      <c r="AA2754" t="str">
        <f t="shared" ref="AA2754:AA2817" si="475">file_name</f>
        <v>ASR_Financial_Report_SHP21Final</v>
      </c>
      <c r="AB2754" s="960">
        <f t="shared" ref="AB2754:AB2817" si="476">file_date</f>
        <v>44658</v>
      </c>
      <c r="AC2754" t="str">
        <f t="shared" ref="AC2754:AC2817" si="477">status</f>
        <v>Unaudited</v>
      </c>
    </row>
    <row r="2755" spans="1:29" x14ac:dyDescent="0.25">
      <c r="A2755" t="s">
        <v>420</v>
      </c>
      <c r="B2755" t="s">
        <v>1366</v>
      </c>
      <c r="C2755" t="s">
        <v>1367</v>
      </c>
      <c r="D2755">
        <v>1900</v>
      </c>
      <c r="E2755" s="960">
        <v>1</v>
      </c>
      <c r="F2755" t="s">
        <v>440</v>
      </c>
      <c r="G2755" s="960">
        <v>274</v>
      </c>
      <c r="H2755" t="s">
        <v>386</v>
      </c>
      <c r="I2755" s="966" t="s">
        <v>488</v>
      </c>
      <c r="J2755" s="966" t="s">
        <v>444</v>
      </c>
      <c r="K2755" s="966" t="s">
        <v>6</v>
      </c>
      <c r="L2755" s="946" t="s">
        <v>117</v>
      </c>
      <c r="M2755" s="966" t="s">
        <v>188</v>
      </c>
      <c r="N2755" s="679">
        <f t="shared" ca="1" si="474"/>
        <v>369236.54000000004</v>
      </c>
      <c r="O2755" s="679">
        <f t="shared" ca="1" si="474"/>
        <v>230204.08000000002</v>
      </c>
      <c r="P2755" s="679">
        <f t="shared" ca="1" si="474"/>
        <v>18789.25</v>
      </c>
      <c r="Q2755" s="679">
        <f t="shared" ca="1" si="474"/>
        <v>64645.64</v>
      </c>
      <c r="R2755" s="679">
        <f t="shared" ca="1" si="474"/>
        <v>35062.980000000003</v>
      </c>
      <c r="S2755" s="679">
        <f t="shared" ca="1" si="474"/>
        <v>10283.59</v>
      </c>
      <c r="T2755" s="679">
        <f t="shared" ca="1" si="474"/>
        <v>591.52</v>
      </c>
      <c r="U2755" s="679">
        <f t="shared" ca="1" si="474"/>
        <v>743.73</v>
      </c>
      <c r="V2755" s="679">
        <f t="shared" ca="1" si="474"/>
        <v>3118.1</v>
      </c>
      <c r="W2755" s="679">
        <f t="shared" ca="1" si="473"/>
        <v>218.49</v>
      </c>
      <c r="X2755" s="679">
        <f t="shared" ca="1" si="474"/>
        <v>4476.08</v>
      </c>
      <c r="Y2755" s="679">
        <f t="shared" ca="1" si="474"/>
        <v>1103.08</v>
      </c>
      <c r="Z2755" s="679">
        <f t="shared" ca="1" si="474"/>
        <v>0</v>
      </c>
      <c r="AA2755" t="str">
        <f t="shared" si="475"/>
        <v>ASR_Financial_Report_SHP21Final</v>
      </c>
      <c r="AB2755" s="960">
        <f t="shared" si="476"/>
        <v>44658</v>
      </c>
      <c r="AC2755" t="str">
        <f t="shared" si="477"/>
        <v>Unaudited</v>
      </c>
    </row>
    <row r="2756" spans="1:29" x14ac:dyDescent="0.25">
      <c r="A2756" t="s">
        <v>420</v>
      </c>
      <c r="B2756" t="s">
        <v>1366</v>
      </c>
      <c r="C2756" t="s">
        <v>1367</v>
      </c>
      <c r="D2756">
        <v>1900</v>
      </c>
      <c r="E2756" s="960">
        <v>1</v>
      </c>
      <c r="F2756" t="s">
        <v>440</v>
      </c>
      <c r="G2756" s="960">
        <v>274</v>
      </c>
      <c r="H2756" t="s">
        <v>386</v>
      </c>
      <c r="I2756" s="940" t="s">
        <v>488</v>
      </c>
      <c r="J2756" s="940" t="s">
        <v>444</v>
      </c>
      <c r="K2756" s="940" t="s">
        <v>6</v>
      </c>
      <c r="L2756" s="940" t="s">
        <v>45</v>
      </c>
      <c r="M2756" s="965" t="s">
        <v>163</v>
      </c>
      <c r="N2756" s="679">
        <f t="shared" ca="1" si="474"/>
        <v>0</v>
      </c>
      <c r="O2756" s="679">
        <f t="shared" ca="1" si="474"/>
        <v>0</v>
      </c>
      <c r="P2756" s="679">
        <f t="shared" ca="1" si="474"/>
        <v>0</v>
      </c>
      <c r="Q2756" s="679">
        <f t="shared" ca="1" si="474"/>
        <v>0</v>
      </c>
      <c r="R2756" s="679">
        <f t="shared" ca="1" si="474"/>
        <v>0</v>
      </c>
      <c r="S2756" s="679">
        <f t="shared" ca="1" si="474"/>
        <v>0</v>
      </c>
      <c r="T2756" s="679">
        <f t="shared" ca="1" si="474"/>
        <v>0</v>
      </c>
      <c r="U2756" s="679">
        <f t="shared" ca="1" si="474"/>
        <v>0</v>
      </c>
      <c r="V2756" s="679">
        <f t="shared" ca="1" si="474"/>
        <v>0</v>
      </c>
      <c r="W2756" s="679">
        <f t="shared" ca="1" si="473"/>
        <v>0</v>
      </c>
      <c r="X2756" s="679">
        <f t="shared" ca="1" si="474"/>
        <v>0</v>
      </c>
      <c r="Y2756" s="679">
        <f t="shared" ca="1" si="474"/>
        <v>0</v>
      </c>
      <c r="Z2756" s="679">
        <f t="shared" ca="1" si="474"/>
        <v>0</v>
      </c>
      <c r="AA2756" t="str">
        <f t="shared" si="475"/>
        <v>ASR_Financial_Report_SHP21Final</v>
      </c>
      <c r="AB2756" s="960">
        <f t="shared" si="476"/>
        <v>44658</v>
      </c>
      <c r="AC2756" t="str">
        <f t="shared" si="477"/>
        <v>Unaudited</v>
      </c>
    </row>
    <row r="2757" spans="1:29" x14ac:dyDescent="0.25">
      <c r="A2757" t="s">
        <v>420</v>
      </c>
      <c r="B2757" t="s">
        <v>1366</v>
      </c>
      <c r="C2757" t="s">
        <v>1367</v>
      </c>
      <c r="D2757">
        <v>1900</v>
      </c>
      <c r="E2757" s="960">
        <v>1</v>
      </c>
      <c r="F2757" t="s">
        <v>440</v>
      </c>
      <c r="G2757" s="960">
        <v>274</v>
      </c>
      <c r="H2757" t="s">
        <v>386</v>
      </c>
      <c r="I2757" s="940" t="s">
        <v>488</v>
      </c>
      <c r="J2757" s="940" t="s">
        <v>444</v>
      </c>
      <c r="K2757" s="940" t="s">
        <v>6</v>
      </c>
      <c r="L2757" s="940" t="s">
        <v>46</v>
      </c>
      <c r="M2757" s="965" t="s">
        <v>164</v>
      </c>
      <c r="N2757" s="679">
        <f t="shared" ca="1" si="474"/>
        <v>3743.2139072535756</v>
      </c>
      <c r="O2757" s="679">
        <f t="shared" ca="1" si="474"/>
        <v>2901.2658450592498</v>
      </c>
      <c r="P2757" s="679">
        <f t="shared" ca="1" si="474"/>
        <v>231.98371498401539</v>
      </c>
      <c r="Q2757" s="679">
        <f t="shared" ca="1" si="474"/>
        <v>457.8545163892116</v>
      </c>
      <c r="R2757" s="679">
        <f t="shared" ca="1" si="474"/>
        <v>222.99994942551353</v>
      </c>
      <c r="S2757" s="679">
        <f t="shared" ca="1" si="474"/>
        <v>-89.972995774513848</v>
      </c>
      <c r="T2757" s="679">
        <f t="shared" ca="1" si="474"/>
        <v>5.9616952279384634</v>
      </c>
      <c r="U2757" s="679">
        <f t="shared" ca="1" si="474"/>
        <v>-0.56032145741153128</v>
      </c>
      <c r="V2757" s="679">
        <f t="shared" ca="1" si="474"/>
        <v>11.537008713263091</v>
      </c>
      <c r="W2757" s="679">
        <f t="shared" ca="1" si="473"/>
        <v>2.1444946863087964</v>
      </c>
      <c r="X2757" s="679">
        <f t="shared" ca="1" si="474"/>
        <v>0</v>
      </c>
      <c r="Y2757" s="679">
        <f t="shared" ca="1" si="474"/>
        <v>0</v>
      </c>
      <c r="Z2757" s="679">
        <f t="shared" ca="1" si="474"/>
        <v>0</v>
      </c>
      <c r="AA2757" t="str">
        <f t="shared" si="475"/>
        <v>ASR_Financial_Report_SHP21Final</v>
      </c>
      <c r="AB2757" s="960">
        <f t="shared" si="476"/>
        <v>44658</v>
      </c>
      <c r="AC2757" t="str">
        <f t="shared" si="477"/>
        <v>Unaudited</v>
      </c>
    </row>
    <row r="2758" spans="1:29" x14ac:dyDescent="0.25">
      <c r="A2758" t="s">
        <v>420</v>
      </c>
      <c r="B2758" t="s">
        <v>1366</v>
      </c>
      <c r="C2758" t="s">
        <v>1367</v>
      </c>
      <c r="D2758">
        <v>1900</v>
      </c>
      <c r="E2758" s="960">
        <v>1</v>
      </c>
      <c r="F2758" t="s">
        <v>440</v>
      </c>
      <c r="G2758" s="960">
        <v>274</v>
      </c>
      <c r="H2758" t="s">
        <v>386</v>
      </c>
      <c r="I2758" s="940" t="s">
        <v>488</v>
      </c>
      <c r="J2758" s="940" t="s">
        <v>444</v>
      </c>
      <c r="K2758" s="940" t="s">
        <v>6</v>
      </c>
      <c r="L2758" s="940" t="s">
        <v>165</v>
      </c>
      <c r="M2758" s="965" t="s">
        <v>461</v>
      </c>
      <c r="N2758" s="679">
        <f t="shared" ca="1" si="474"/>
        <v>0</v>
      </c>
      <c r="O2758" s="679">
        <f t="shared" ca="1" si="474"/>
        <v>0</v>
      </c>
      <c r="P2758" s="679">
        <f t="shared" ca="1" si="474"/>
        <v>0</v>
      </c>
      <c r="Q2758" s="679">
        <f t="shared" ca="1" si="474"/>
        <v>0</v>
      </c>
      <c r="R2758" s="679">
        <f t="shared" ca="1" si="474"/>
        <v>0</v>
      </c>
      <c r="S2758" s="679">
        <f t="shared" ca="1" si="474"/>
        <v>0</v>
      </c>
      <c r="T2758" s="679">
        <f t="shared" ca="1" si="474"/>
        <v>0</v>
      </c>
      <c r="U2758" s="679">
        <f t="shared" ca="1" si="474"/>
        <v>0</v>
      </c>
      <c r="V2758" s="679">
        <f t="shared" ca="1" si="474"/>
        <v>0</v>
      </c>
      <c r="W2758" s="679">
        <f t="shared" ca="1" si="473"/>
        <v>0</v>
      </c>
      <c r="X2758" s="679">
        <f t="shared" ca="1" si="474"/>
        <v>0</v>
      </c>
      <c r="Y2758" s="679">
        <f t="shared" ca="1" si="474"/>
        <v>0</v>
      </c>
      <c r="Z2758" s="679">
        <f t="shared" ca="1" si="474"/>
        <v>0</v>
      </c>
      <c r="AA2758" t="str">
        <f t="shared" si="475"/>
        <v>ASR_Financial_Report_SHP21Final</v>
      </c>
      <c r="AB2758" s="960">
        <f t="shared" si="476"/>
        <v>44658</v>
      </c>
      <c r="AC2758" t="str">
        <f t="shared" si="477"/>
        <v>Unaudited</v>
      </c>
    </row>
    <row r="2759" spans="1:29" x14ac:dyDescent="0.25">
      <c r="A2759" t="s">
        <v>420</v>
      </c>
      <c r="B2759" t="s">
        <v>1366</v>
      </c>
      <c r="C2759" t="s">
        <v>1367</v>
      </c>
      <c r="D2759">
        <v>1900</v>
      </c>
      <c r="E2759" s="960">
        <v>1</v>
      </c>
      <c r="F2759" t="s">
        <v>440</v>
      </c>
      <c r="G2759" s="960">
        <v>274</v>
      </c>
      <c r="H2759" t="s">
        <v>386</v>
      </c>
      <c r="I2759" s="940" t="s">
        <v>488</v>
      </c>
      <c r="J2759" s="940" t="s">
        <v>444</v>
      </c>
      <c r="K2759" s="940" t="s">
        <v>434</v>
      </c>
      <c r="L2759" s="948" t="s">
        <v>120</v>
      </c>
      <c r="M2759" s="963" t="s">
        <v>32</v>
      </c>
      <c r="N2759" s="679">
        <f t="shared" ca="1" si="474"/>
        <v>0</v>
      </c>
      <c r="O2759" s="679">
        <f t="shared" ca="1" si="474"/>
        <v>0</v>
      </c>
      <c r="P2759" s="679">
        <f t="shared" ca="1" si="474"/>
        <v>0</v>
      </c>
      <c r="Q2759" s="679">
        <f t="shared" ca="1" si="474"/>
        <v>0</v>
      </c>
      <c r="R2759" s="679">
        <f t="shared" ca="1" si="474"/>
        <v>0</v>
      </c>
      <c r="S2759" s="679">
        <f t="shared" ca="1" si="474"/>
        <v>0</v>
      </c>
      <c r="T2759" s="679">
        <f t="shared" ca="1" si="474"/>
        <v>0</v>
      </c>
      <c r="U2759" s="679">
        <f t="shared" ca="1" si="474"/>
        <v>0</v>
      </c>
      <c r="V2759" s="679">
        <f t="shared" ca="1" si="474"/>
        <v>0</v>
      </c>
      <c r="W2759" s="679">
        <f t="shared" ca="1" si="473"/>
        <v>0</v>
      </c>
      <c r="X2759" s="679">
        <f t="shared" ca="1" si="474"/>
        <v>0</v>
      </c>
      <c r="Y2759" s="679">
        <f t="shared" ca="1" si="474"/>
        <v>0</v>
      </c>
      <c r="Z2759" s="679">
        <f t="shared" ca="1" si="474"/>
        <v>0</v>
      </c>
      <c r="AA2759" t="str">
        <f t="shared" si="475"/>
        <v>ASR_Financial_Report_SHP21Final</v>
      </c>
      <c r="AB2759" s="960">
        <f t="shared" si="476"/>
        <v>44658</v>
      </c>
      <c r="AC2759" t="str">
        <f t="shared" si="477"/>
        <v>Unaudited</v>
      </c>
    </row>
    <row r="2760" spans="1:29" x14ac:dyDescent="0.25">
      <c r="A2760" t="s">
        <v>420</v>
      </c>
      <c r="B2760" t="s">
        <v>1366</v>
      </c>
      <c r="C2760" t="s">
        <v>1367</v>
      </c>
      <c r="D2760">
        <v>1900</v>
      </c>
      <c r="E2760" s="960">
        <v>1</v>
      </c>
      <c r="F2760" t="s">
        <v>440</v>
      </c>
      <c r="G2760" s="960">
        <v>274</v>
      </c>
      <c r="H2760" t="s">
        <v>386</v>
      </c>
      <c r="I2760" s="965" t="s">
        <v>488</v>
      </c>
      <c r="J2760" s="965" t="s">
        <v>444</v>
      </c>
      <c r="K2760" s="965" t="s">
        <v>434</v>
      </c>
      <c r="L2760" s="940" t="s">
        <v>924</v>
      </c>
      <c r="M2760" s="965" t="s">
        <v>916</v>
      </c>
      <c r="N2760" s="679">
        <f t="shared" ca="1" si="474"/>
        <v>0</v>
      </c>
      <c r="O2760" s="679">
        <f t="shared" ca="1" si="474"/>
        <v>0</v>
      </c>
      <c r="P2760" s="679">
        <f t="shared" ca="1" si="474"/>
        <v>0</v>
      </c>
      <c r="Q2760" s="679">
        <f t="shared" ca="1" si="474"/>
        <v>0</v>
      </c>
      <c r="R2760" s="679">
        <f t="shared" ca="1" si="474"/>
        <v>0</v>
      </c>
      <c r="S2760" s="679">
        <f t="shared" ca="1" si="474"/>
        <v>0</v>
      </c>
      <c r="T2760" s="679">
        <f t="shared" ca="1" si="474"/>
        <v>0</v>
      </c>
      <c r="U2760" s="679">
        <f t="shared" ca="1" si="474"/>
        <v>0</v>
      </c>
      <c r="V2760" s="679">
        <f t="shared" ca="1" si="474"/>
        <v>0</v>
      </c>
      <c r="W2760" s="679">
        <f t="shared" ca="1" si="473"/>
        <v>0</v>
      </c>
      <c r="X2760" s="679">
        <f t="shared" ca="1" si="474"/>
        <v>0</v>
      </c>
      <c r="Y2760" s="679">
        <f t="shared" ca="1" si="474"/>
        <v>0</v>
      </c>
      <c r="Z2760" s="679">
        <f t="shared" ca="1" si="474"/>
        <v>0</v>
      </c>
      <c r="AA2760" t="str">
        <f t="shared" si="475"/>
        <v>ASR_Financial_Report_SHP21Final</v>
      </c>
      <c r="AB2760" s="960">
        <f t="shared" si="476"/>
        <v>44658</v>
      </c>
      <c r="AC2760" t="str">
        <f t="shared" si="477"/>
        <v>Unaudited</v>
      </c>
    </row>
    <row r="2761" spans="1:29" x14ac:dyDescent="0.25">
      <c r="A2761" t="s">
        <v>420</v>
      </c>
      <c r="B2761" t="s">
        <v>1366</v>
      </c>
      <c r="C2761" t="s">
        <v>1367</v>
      </c>
      <c r="D2761">
        <v>1900</v>
      </c>
      <c r="E2761" s="960">
        <v>1</v>
      </c>
      <c r="F2761" t="s">
        <v>440</v>
      </c>
      <c r="G2761" s="960">
        <v>274</v>
      </c>
      <c r="H2761" t="s">
        <v>386</v>
      </c>
      <c r="I2761" s="940" t="s">
        <v>488</v>
      </c>
      <c r="J2761" s="940" t="s">
        <v>444</v>
      </c>
      <c r="K2761" s="940" t="s">
        <v>434</v>
      </c>
      <c r="L2761" s="940" t="s">
        <v>167</v>
      </c>
      <c r="M2761" s="965" t="s">
        <v>40</v>
      </c>
      <c r="N2761" s="679">
        <f t="shared" ca="1" si="474"/>
        <v>0</v>
      </c>
      <c r="O2761" s="679">
        <f t="shared" ca="1" si="474"/>
        <v>0</v>
      </c>
      <c r="P2761" s="679">
        <f t="shared" ca="1" si="474"/>
        <v>0</v>
      </c>
      <c r="Q2761" s="679">
        <f t="shared" ca="1" si="474"/>
        <v>0</v>
      </c>
      <c r="R2761" s="679">
        <f t="shared" ca="1" si="474"/>
        <v>0</v>
      </c>
      <c r="S2761" s="679">
        <f t="shared" ca="1" si="474"/>
        <v>0</v>
      </c>
      <c r="T2761" s="679">
        <f t="shared" ca="1" si="474"/>
        <v>0</v>
      </c>
      <c r="U2761" s="679">
        <f t="shared" ca="1" si="474"/>
        <v>0</v>
      </c>
      <c r="V2761" s="679">
        <f t="shared" ca="1" si="474"/>
        <v>0</v>
      </c>
      <c r="W2761" s="679">
        <f t="shared" ca="1" si="473"/>
        <v>0</v>
      </c>
      <c r="X2761" s="679">
        <f t="shared" ca="1" si="474"/>
        <v>0</v>
      </c>
      <c r="Y2761" s="679">
        <f t="shared" ca="1" si="474"/>
        <v>0</v>
      </c>
      <c r="Z2761" s="679">
        <f t="shared" ca="1" si="474"/>
        <v>0</v>
      </c>
      <c r="AA2761" t="str">
        <f t="shared" si="475"/>
        <v>ASR_Financial_Report_SHP21Final</v>
      </c>
      <c r="AB2761" s="960">
        <f t="shared" si="476"/>
        <v>44658</v>
      </c>
      <c r="AC2761" t="str">
        <f t="shared" si="477"/>
        <v>Unaudited</v>
      </c>
    </row>
    <row r="2762" spans="1:29" x14ac:dyDescent="0.25">
      <c r="A2762" t="s">
        <v>420</v>
      </c>
      <c r="B2762" t="s">
        <v>1366</v>
      </c>
      <c r="C2762" t="s">
        <v>1367</v>
      </c>
      <c r="D2762">
        <v>1900</v>
      </c>
      <c r="E2762" s="960">
        <v>1</v>
      </c>
      <c r="F2762" t="s">
        <v>440</v>
      </c>
      <c r="G2762" s="960">
        <v>274</v>
      </c>
      <c r="H2762" t="s">
        <v>386</v>
      </c>
      <c r="I2762" s="940" t="s">
        <v>488</v>
      </c>
      <c r="J2762" s="940" t="s">
        <v>444</v>
      </c>
      <c r="K2762" s="940" t="s">
        <v>434</v>
      </c>
      <c r="L2762" s="940" t="s">
        <v>168</v>
      </c>
      <c r="M2762" s="965" t="s">
        <v>329</v>
      </c>
      <c r="N2762" s="679">
        <f t="shared" ca="1" si="474"/>
        <v>0</v>
      </c>
      <c r="O2762" s="679">
        <f t="shared" ca="1" si="474"/>
        <v>0</v>
      </c>
      <c r="P2762" s="679">
        <f t="shared" ca="1" si="474"/>
        <v>0</v>
      </c>
      <c r="Q2762" s="679">
        <f t="shared" ca="1" si="474"/>
        <v>0</v>
      </c>
      <c r="R2762" s="679">
        <f t="shared" ca="1" si="474"/>
        <v>0</v>
      </c>
      <c r="S2762" s="679">
        <f t="shared" ca="1" si="474"/>
        <v>0</v>
      </c>
      <c r="T2762" s="679">
        <f t="shared" ca="1" si="474"/>
        <v>0</v>
      </c>
      <c r="U2762" s="679">
        <f t="shared" ca="1" si="474"/>
        <v>0</v>
      </c>
      <c r="V2762" s="679">
        <f t="shared" ca="1" si="474"/>
        <v>0</v>
      </c>
      <c r="W2762" s="679">
        <f t="shared" ca="1" si="473"/>
        <v>0</v>
      </c>
      <c r="X2762" s="679">
        <f t="shared" ca="1" si="474"/>
        <v>0</v>
      </c>
      <c r="Y2762" s="679">
        <f t="shared" ca="1" si="474"/>
        <v>0</v>
      </c>
      <c r="Z2762" s="679">
        <f t="shared" ca="1" si="474"/>
        <v>0</v>
      </c>
      <c r="AA2762" t="str">
        <f t="shared" si="475"/>
        <v>ASR_Financial_Report_SHP21Final</v>
      </c>
      <c r="AB2762" s="960">
        <f t="shared" si="476"/>
        <v>44658</v>
      </c>
      <c r="AC2762" t="str">
        <f t="shared" si="477"/>
        <v>Unaudited</v>
      </c>
    </row>
    <row r="2763" spans="1:29" x14ac:dyDescent="0.25">
      <c r="A2763" t="s">
        <v>420</v>
      </c>
      <c r="B2763" t="s">
        <v>1366</v>
      </c>
      <c r="C2763" t="s">
        <v>1367</v>
      </c>
      <c r="D2763">
        <v>1900</v>
      </c>
      <c r="E2763" s="960">
        <v>1</v>
      </c>
      <c r="F2763" t="s">
        <v>440</v>
      </c>
      <c r="G2763" s="960">
        <v>274</v>
      </c>
      <c r="H2763" t="s">
        <v>386</v>
      </c>
      <c r="I2763" s="940" t="s">
        <v>488</v>
      </c>
      <c r="J2763" s="940" t="s">
        <v>450</v>
      </c>
      <c r="K2763" s="940" t="s">
        <v>435</v>
      </c>
      <c r="L2763" s="940" t="s">
        <v>121</v>
      </c>
      <c r="M2763" s="965" t="s">
        <v>27</v>
      </c>
      <c r="N2763" s="679">
        <f t="shared" ca="1" si="474"/>
        <v>132507179.84835379</v>
      </c>
      <c r="O2763" s="679">
        <f t="shared" ca="1" si="474"/>
        <v>1400953.1721569162</v>
      </c>
      <c r="P2763" s="679">
        <f t="shared" ca="1" si="474"/>
        <v>131106226.67619687</v>
      </c>
      <c r="Q2763" s="679">
        <f t="shared" ca="1" si="474"/>
        <v>0</v>
      </c>
      <c r="R2763" s="679">
        <f t="shared" ca="1" si="474"/>
        <v>0</v>
      </c>
      <c r="S2763" s="679">
        <f t="shared" ca="1" si="474"/>
        <v>0</v>
      </c>
      <c r="T2763" s="679">
        <f t="shared" ca="1" si="474"/>
        <v>0</v>
      </c>
      <c r="U2763" s="679">
        <f t="shared" ca="1" si="474"/>
        <v>0</v>
      </c>
      <c r="V2763" s="679">
        <f t="shared" ca="1" si="474"/>
        <v>0</v>
      </c>
      <c r="W2763" s="679">
        <f t="shared" ca="1" si="473"/>
        <v>0</v>
      </c>
      <c r="X2763" s="679">
        <f t="shared" ca="1" si="474"/>
        <v>0</v>
      </c>
      <c r="Y2763" s="679">
        <f t="shared" ca="1" si="474"/>
        <v>0</v>
      </c>
      <c r="Z2763" s="679">
        <f t="shared" ca="1" si="474"/>
        <v>0</v>
      </c>
      <c r="AA2763" t="str">
        <f t="shared" si="475"/>
        <v>ASR_Financial_Report_SHP21Final</v>
      </c>
      <c r="AB2763" s="960">
        <f t="shared" si="476"/>
        <v>44658</v>
      </c>
      <c r="AC2763" t="str">
        <f t="shared" si="477"/>
        <v>Unaudited</v>
      </c>
    </row>
    <row r="2764" spans="1:29" x14ac:dyDescent="0.25">
      <c r="A2764" t="s">
        <v>420</v>
      </c>
      <c r="B2764" t="s">
        <v>1366</v>
      </c>
      <c r="C2764" t="s">
        <v>1367</v>
      </c>
      <c r="D2764">
        <v>1900</v>
      </c>
      <c r="E2764" s="960">
        <v>1</v>
      </c>
      <c r="F2764" t="s">
        <v>440</v>
      </c>
      <c r="G2764" s="960">
        <v>274</v>
      </c>
      <c r="H2764" t="s">
        <v>386</v>
      </c>
      <c r="I2764" s="940" t="s">
        <v>488</v>
      </c>
      <c r="J2764" s="940" t="s">
        <v>450</v>
      </c>
      <c r="K2764" s="940" t="s">
        <v>435</v>
      </c>
      <c r="L2764" s="948" t="s">
        <v>122</v>
      </c>
      <c r="M2764" s="963" t="s">
        <v>97</v>
      </c>
      <c r="N2764" s="679">
        <f t="shared" ca="1" si="474"/>
        <v>-126002262.44440256</v>
      </c>
      <c r="O2764" s="679">
        <f t="shared" ca="1" si="474"/>
        <v>623855.13132816902</v>
      </c>
      <c r="P2764" s="679">
        <f t="shared" ca="1" si="474"/>
        <v>-126626117.57573073</v>
      </c>
      <c r="Q2764" s="679">
        <f t="shared" ca="1" si="474"/>
        <v>0</v>
      </c>
      <c r="R2764" s="679">
        <f t="shared" ca="1" si="474"/>
        <v>0</v>
      </c>
      <c r="S2764" s="679">
        <f t="shared" ca="1" si="474"/>
        <v>0</v>
      </c>
      <c r="T2764" s="679">
        <f t="shared" ca="1" si="474"/>
        <v>0</v>
      </c>
      <c r="U2764" s="679">
        <f t="shared" ca="1" si="474"/>
        <v>0</v>
      </c>
      <c r="V2764" s="679">
        <f t="shared" ca="1" si="474"/>
        <v>0</v>
      </c>
      <c r="W2764" s="679">
        <f t="shared" ca="1" si="473"/>
        <v>0</v>
      </c>
      <c r="X2764" s="679">
        <f t="shared" ca="1" si="474"/>
        <v>0</v>
      </c>
      <c r="Y2764" s="679">
        <f t="shared" ca="1" si="474"/>
        <v>0</v>
      </c>
      <c r="Z2764" s="679">
        <f t="shared" ca="1" si="474"/>
        <v>0</v>
      </c>
      <c r="AA2764" t="str">
        <f t="shared" si="475"/>
        <v>ASR_Financial_Report_SHP21Final</v>
      </c>
      <c r="AB2764" s="960">
        <f t="shared" si="476"/>
        <v>44658</v>
      </c>
      <c r="AC2764" t="str">
        <f t="shared" si="477"/>
        <v>Unaudited</v>
      </c>
    </row>
    <row r="2765" spans="1:29" x14ac:dyDescent="0.25">
      <c r="A2765" t="s">
        <v>420</v>
      </c>
      <c r="B2765" t="s">
        <v>1366</v>
      </c>
      <c r="C2765" t="s">
        <v>1367</v>
      </c>
      <c r="D2765">
        <v>1900</v>
      </c>
      <c r="E2765" s="960">
        <v>1</v>
      </c>
      <c r="F2765" t="s">
        <v>440</v>
      </c>
      <c r="G2765" s="960">
        <v>274</v>
      </c>
      <c r="H2765" t="s">
        <v>386</v>
      </c>
      <c r="I2765" s="965" t="s">
        <v>488</v>
      </c>
      <c r="J2765" s="965" t="s">
        <v>450</v>
      </c>
      <c r="K2765" s="965" t="s">
        <v>435</v>
      </c>
      <c r="L2765" s="940" t="s">
        <v>123</v>
      </c>
      <c r="M2765" s="965" t="s">
        <v>98</v>
      </c>
      <c r="N2765" s="679">
        <f t="shared" ca="1" si="474"/>
        <v>1940538.4374051127</v>
      </c>
      <c r="O2765" s="679">
        <f t="shared" ca="1" si="474"/>
        <v>1017665.0460524119</v>
      </c>
      <c r="P2765" s="679">
        <f t="shared" ca="1" si="474"/>
        <v>922873.39135270077</v>
      </c>
      <c r="Q2765" s="679">
        <f t="shared" ca="1" si="474"/>
        <v>0</v>
      </c>
      <c r="R2765" s="679">
        <f t="shared" ca="1" si="474"/>
        <v>0</v>
      </c>
      <c r="S2765" s="679">
        <f t="shared" ca="1" si="474"/>
        <v>0</v>
      </c>
      <c r="T2765" s="679">
        <f t="shared" ca="1" si="474"/>
        <v>0</v>
      </c>
      <c r="U2765" s="679">
        <f t="shared" ca="1" si="474"/>
        <v>0</v>
      </c>
      <c r="V2765" s="679">
        <f t="shared" ca="1" si="474"/>
        <v>0</v>
      </c>
      <c r="W2765" s="679">
        <f t="shared" ca="1" si="473"/>
        <v>0</v>
      </c>
      <c r="X2765" s="679">
        <f t="shared" ca="1" si="474"/>
        <v>0</v>
      </c>
      <c r="Y2765" s="679">
        <f t="shared" ca="1" si="474"/>
        <v>0</v>
      </c>
      <c r="Z2765" s="679">
        <f t="shared" ca="1" si="474"/>
        <v>0</v>
      </c>
      <c r="AA2765" t="str">
        <f t="shared" si="475"/>
        <v>ASR_Financial_Report_SHP21Final</v>
      </c>
      <c r="AB2765" s="960">
        <f t="shared" si="476"/>
        <v>44658</v>
      </c>
      <c r="AC2765" t="str">
        <f t="shared" si="477"/>
        <v>Unaudited</v>
      </c>
    </row>
    <row r="2766" spans="1:29" x14ac:dyDescent="0.25">
      <c r="A2766" t="s">
        <v>420</v>
      </c>
      <c r="B2766" t="s">
        <v>1366</v>
      </c>
      <c r="C2766" t="s">
        <v>1367</v>
      </c>
      <c r="D2766">
        <v>1900</v>
      </c>
      <c r="E2766" s="960">
        <v>1</v>
      </c>
      <c r="F2766" t="s">
        <v>440</v>
      </c>
      <c r="G2766" s="960">
        <v>274</v>
      </c>
      <c r="H2766" t="s">
        <v>386</v>
      </c>
      <c r="I2766" s="940" t="s">
        <v>488</v>
      </c>
      <c r="J2766" s="940" t="s">
        <v>450</v>
      </c>
      <c r="K2766" s="940" t="s">
        <v>435</v>
      </c>
      <c r="L2766" s="940" t="s">
        <v>124</v>
      </c>
      <c r="M2766" s="965" t="s">
        <v>99</v>
      </c>
      <c r="N2766" s="679">
        <f t="shared" ca="1" si="474"/>
        <v>167868.27913716866</v>
      </c>
      <c r="O2766" s="679">
        <f t="shared" ca="1" si="474"/>
        <v>98617.837135630863</v>
      </c>
      <c r="P2766" s="679">
        <f t="shared" ca="1" si="474"/>
        <v>69250.442001537784</v>
      </c>
      <c r="Q2766" s="679">
        <f t="shared" ca="1" si="474"/>
        <v>0</v>
      </c>
      <c r="R2766" s="679">
        <f t="shared" ca="1" si="474"/>
        <v>0</v>
      </c>
      <c r="S2766" s="679">
        <f t="shared" ca="1" si="474"/>
        <v>0</v>
      </c>
      <c r="T2766" s="679">
        <f t="shared" ca="1" si="474"/>
        <v>0</v>
      </c>
      <c r="U2766" s="679">
        <f t="shared" ca="1" si="474"/>
        <v>0</v>
      </c>
      <c r="V2766" s="679">
        <f t="shared" ca="1" si="474"/>
        <v>0</v>
      </c>
      <c r="W2766" s="679">
        <f t="shared" ca="1" si="473"/>
        <v>0</v>
      </c>
      <c r="X2766" s="679">
        <f t="shared" ca="1" si="474"/>
        <v>0</v>
      </c>
      <c r="Y2766" s="679">
        <f t="shared" ca="1" si="474"/>
        <v>0</v>
      </c>
      <c r="Z2766" s="679">
        <f t="shared" ca="1" si="474"/>
        <v>0</v>
      </c>
      <c r="AA2766" t="str">
        <f t="shared" si="475"/>
        <v>ASR_Financial_Report_SHP21Final</v>
      </c>
      <c r="AB2766" s="960">
        <f t="shared" si="476"/>
        <v>44658</v>
      </c>
      <c r="AC2766" t="str">
        <f t="shared" si="477"/>
        <v>Unaudited</v>
      </c>
    </row>
    <row r="2767" spans="1:29" x14ac:dyDescent="0.25">
      <c r="A2767" t="s">
        <v>420</v>
      </c>
      <c r="B2767" t="s">
        <v>1366</v>
      </c>
      <c r="C2767" t="s">
        <v>1367</v>
      </c>
      <c r="D2767">
        <v>1900</v>
      </c>
      <c r="E2767" s="960">
        <v>1</v>
      </c>
      <c r="F2767" t="s">
        <v>440</v>
      </c>
      <c r="G2767" s="960">
        <v>274</v>
      </c>
      <c r="H2767" t="s">
        <v>386</v>
      </c>
      <c r="I2767" s="940" t="s">
        <v>488</v>
      </c>
      <c r="J2767" s="940" t="s">
        <v>450</v>
      </c>
      <c r="K2767" s="940" t="s">
        <v>435</v>
      </c>
      <c r="L2767" s="940" t="s">
        <v>125</v>
      </c>
      <c r="M2767" s="965" t="s">
        <v>100</v>
      </c>
      <c r="N2767" s="679">
        <f t="shared" ca="1" si="474"/>
        <v>-38393.541969549282</v>
      </c>
      <c r="O2767" s="679">
        <f t="shared" ca="1" si="474"/>
        <v>1.1683511619636213</v>
      </c>
      <c r="P2767" s="679">
        <f t="shared" ca="1" si="474"/>
        <v>-38394.710320711245</v>
      </c>
      <c r="Q2767" s="679">
        <f t="shared" ca="1" si="474"/>
        <v>0</v>
      </c>
      <c r="R2767" s="679">
        <f t="shared" ca="1" si="474"/>
        <v>0</v>
      </c>
      <c r="S2767" s="679">
        <f t="shared" ca="1" si="474"/>
        <v>0</v>
      </c>
      <c r="T2767" s="679">
        <f t="shared" ca="1" si="474"/>
        <v>0</v>
      </c>
      <c r="U2767" s="679">
        <f t="shared" ca="1" si="474"/>
        <v>0</v>
      </c>
      <c r="V2767" s="679">
        <f t="shared" ca="1" si="474"/>
        <v>0</v>
      </c>
      <c r="W2767" s="679">
        <f t="shared" ca="1" si="473"/>
        <v>0</v>
      </c>
      <c r="X2767" s="679">
        <f t="shared" ca="1" si="474"/>
        <v>0</v>
      </c>
      <c r="Y2767" s="679">
        <f t="shared" ca="1" si="474"/>
        <v>0</v>
      </c>
      <c r="Z2767" s="679">
        <f t="shared" ca="1" si="474"/>
        <v>0</v>
      </c>
      <c r="AA2767" t="str">
        <f t="shared" si="475"/>
        <v>ASR_Financial_Report_SHP21Final</v>
      </c>
      <c r="AB2767" s="960">
        <f t="shared" si="476"/>
        <v>44658</v>
      </c>
      <c r="AC2767" t="str">
        <f t="shared" si="477"/>
        <v>Unaudited</v>
      </c>
    </row>
    <row r="2768" spans="1:29" x14ac:dyDescent="0.25">
      <c r="A2768" t="s">
        <v>420</v>
      </c>
      <c r="B2768" t="s">
        <v>1366</v>
      </c>
      <c r="C2768" t="s">
        <v>1367</v>
      </c>
      <c r="D2768">
        <v>1900</v>
      </c>
      <c r="E2768" s="960">
        <v>1</v>
      </c>
      <c r="F2768" t="s">
        <v>440</v>
      </c>
      <c r="G2768" s="960">
        <v>274</v>
      </c>
      <c r="H2768" t="s">
        <v>386</v>
      </c>
      <c r="I2768" s="940" t="s">
        <v>488</v>
      </c>
      <c r="J2768" s="940" t="s">
        <v>450</v>
      </c>
      <c r="K2768" s="940" t="s">
        <v>435</v>
      </c>
      <c r="L2768" s="940" t="s">
        <v>126</v>
      </c>
      <c r="M2768" s="965" t="s">
        <v>28</v>
      </c>
      <c r="N2768" s="679">
        <f t="shared" ca="1" si="474"/>
        <v>65152.445838398045</v>
      </c>
      <c r="O2768" s="679">
        <f t="shared" ca="1" si="474"/>
        <v>65152.445838398045</v>
      </c>
      <c r="P2768" s="679">
        <f t="shared" ca="1" si="474"/>
        <v>0</v>
      </c>
      <c r="Q2768" s="679">
        <f t="shared" ca="1" si="474"/>
        <v>0</v>
      </c>
      <c r="R2768" s="679">
        <f t="shared" ca="1" si="474"/>
        <v>0</v>
      </c>
      <c r="S2768" s="679">
        <f t="shared" ca="1" si="474"/>
        <v>0</v>
      </c>
      <c r="T2768" s="679">
        <f t="shared" ca="1" si="474"/>
        <v>0</v>
      </c>
      <c r="U2768" s="679">
        <f t="shared" ca="1" si="474"/>
        <v>0</v>
      </c>
      <c r="V2768" s="679">
        <f t="shared" ca="1" si="474"/>
        <v>0</v>
      </c>
      <c r="W2768" s="679">
        <f t="shared" ca="1" si="473"/>
        <v>0</v>
      </c>
      <c r="X2768" s="679">
        <f t="shared" ca="1" si="474"/>
        <v>0</v>
      </c>
      <c r="Y2768" s="679">
        <f t="shared" ca="1" si="474"/>
        <v>0</v>
      </c>
      <c r="Z2768" s="679">
        <f t="shared" ca="1" si="474"/>
        <v>0</v>
      </c>
      <c r="AA2768" t="str">
        <f t="shared" si="475"/>
        <v>ASR_Financial_Report_SHP21Final</v>
      </c>
      <c r="AB2768" s="960">
        <f t="shared" si="476"/>
        <v>44658</v>
      </c>
      <c r="AC2768" t="str">
        <f t="shared" si="477"/>
        <v>Unaudited</v>
      </c>
    </row>
    <row r="2769" spans="1:29" x14ac:dyDescent="0.25">
      <c r="A2769" t="s">
        <v>420</v>
      </c>
      <c r="B2769" t="s">
        <v>1366</v>
      </c>
      <c r="C2769" t="s">
        <v>1367</v>
      </c>
      <c r="D2769">
        <v>1900</v>
      </c>
      <c r="E2769" s="960">
        <v>1</v>
      </c>
      <c r="F2769" t="s">
        <v>440</v>
      </c>
      <c r="G2769" s="960">
        <v>274</v>
      </c>
      <c r="H2769" t="s">
        <v>386</v>
      </c>
      <c r="I2769" s="940" t="s">
        <v>488</v>
      </c>
      <c r="J2769" s="940" t="s">
        <v>436</v>
      </c>
      <c r="K2769" s="940" t="s">
        <v>436</v>
      </c>
      <c r="L2769" s="948" t="s">
        <v>128</v>
      </c>
      <c r="M2769" s="963" t="s">
        <v>326</v>
      </c>
      <c r="N2769" s="679">
        <f t="shared" ca="1" si="474"/>
        <v>0</v>
      </c>
      <c r="O2769" s="679">
        <f t="shared" ca="1" si="474"/>
        <v>0</v>
      </c>
      <c r="P2769" s="679">
        <f t="shared" ca="1" si="474"/>
        <v>0</v>
      </c>
      <c r="Q2769" s="679">
        <f t="shared" ca="1" si="474"/>
        <v>0</v>
      </c>
      <c r="R2769" s="679">
        <f t="shared" ca="1" si="474"/>
        <v>0</v>
      </c>
      <c r="S2769" s="679">
        <f t="shared" ca="1" si="474"/>
        <v>0</v>
      </c>
      <c r="T2769" s="679">
        <f t="shared" ca="1" si="474"/>
        <v>0</v>
      </c>
      <c r="U2769" s="679">
        <f t="shared" ca="1" si="474"/>
        <v>0</v>
      </c>
      <c r="V2769" s="679">
        <f t="shared" ca="1" si="474"/>
        <v>0</v>
      </c>
      <c r="W2769" s="679">
        <f t="shared" ca="1" si="473"/>
        <v>0</v>
      </c>
      <c r="X2769" s="679">
        <f t="shared" ca="1" si="474"/>
        <v>0</v>
      </c>
      <c r="Y2769" s="679">
        <f t="shared" ca="1" si="474"/>
        <v>0</v>
      </c>
      <c r="Z2769" s="679">
        <f t="shared" ca="1" si="474"/>
        <v>0</v>
      </c>
      <c r="AA2769" t="str">
        <f t="shared" si="475"/>
        <v>ASR_Financial_Report_SHP21Final</v>
      </c>
      <c r="AB2769" s="960">
        <f t="shared" si="476"/>
        <v>44658</v>
      </c>
      <c r="AC2769" t="str">
        <f t="shared" si="477"/>
        <v>Unaudited</v>
      </c>
    </row>
    <row r="2770" spans="1:29" x14ac:dyDescent="0.25">
      <c r="A2770" t="s">
        <v>420</v>
      </c>
      <c r="B2770" t="s">
        <v>1366</v>
      </c>
      <c r="C2770" t="s">
        <v>1367</v>
      </c>
      <c r="D2770">
        <v>1900</v>
      </c>
      <c r="E2770" s="960">
        <v>1</v>
      </c>
      <c r="F2770" t="s">
        <v>440</v>
      </c>
      <c r="G2770" s="960">
        <v>274</v>
      </c>
      <c r="H2770" t="s">
        <v>386</v>
      </c>
      <c r="I2770" s="965" t="s">
        <v>488</v>
      </c>
      <c r="J2770" s="965" t="s">
        <v>436</v>
      </c>
      <c r="K2770" s="965" t="s">
        <v>436</v>
      </c>
      <c r="L2770" s="940" t="s">
        <v>129</v>
      </c>
      <c r="M2770" s="965" t="s">
        <v>325</v>
      </c>
      <c r="N2770" s="679">
        <f t="shared" ca="1" si="474"/>
        <v>0</v>
      </c>
      <c r="O2770" s="679">
        <f t="shared" ca="1" si="474"/>
        <v>0</v>
      </c>
      <c r="P2770" s="679">
        <f t="shared" ca="1" si="474"/>
        <v>0</v>
      </c>
      <c r="Q2770" s="679">
        <f t="shared" ca="1" si="474"/>
        <v>0</v>
      </c>
      <c r="R2770" s="679">
        <f t="shared" ca="1" si="474"/>
        <v>0</v>
      </c>
      <c r="S2770" s="679">
        <f t="shared" ca="1" si="474"/>
        <v>0</v>
      </c>
      <c r="T2770" s="679">
        <f t="shared" ca="1" si="474"/>
        <v>0</v>
      </c>
      <c r="U2770" s="679">
        <f t="shared" ca="1" si="474"/>
        <v>0</v>
      </c>
      <c r="V2770" s="679">
        <f t="shared" ca="1" si="474"/>
        <v>0</v>
      </c>
      <c r="W2770" s="679">
        <f t="shared" ca="1" si="473"/>
        <v>0</v>
      </c>
      <c r="X2770" s="679">
        <f t="shared" ca="1" si="474"/>
        <v>0</v>
      </c>
      <c r="Y2770" s="679">
        <f t="shared" ca="1" si="474"/>
        <v>0</v>
      </c>
      <c r="Z2770" s="679">
        <f t="shared" ca="1" si="474"/>
        <v>0</v>
      </c>
      <c r="AA2770" t="str">
        <f t="shared" si="475"/>
        <v>ASR_Financial_Report_SHP21Final</v>
      </c>
      <c r="AB2770" s="960">
        <f t="shared" si="476"/>
        <v>44658</v>
      </c>
      <c r="AC2770" t="str">
        <f t="shared" si="477"/>
        <v>Unaudited</v>
      </c>
    </row>
    <row r="2771" spans="1:29" ht="30" x14ac:dyDescent="0.25">
      <c r="A2771" t="s">
        <v>420</v>
      </c>
      <c r="B2771" t="s">
        <v>1366</v>
      </c>
      <c r="C2771" t="s">
        <v>1367</v>
      </c>
      <c r="D2771">
        <v>1900</v>
      </c>
      <c r="E2771" s="960">
        <v>1</v>
      </c>
      <c r="F2771" t="s">
        <v>440</v>
      </c>
      <c r="G2771" s="960">
        <v>274</v>
      </c>
      <c r="H2771" t="s">
        <v>386</v>
      </c>
      <c r="I2771" s="940" t="s">
        <v>488</v>
      </c>
      <c r="J2771" s="940" t="s">
        <v>436</v>
      </c>
      <c r="K2771" s="940" t="s">
        <v>436</v>
      </c>
      <c r="L2771" s="940" t="s">
        <v>130</v>
      </c>
      <c r="M2771" s="965" t="s">
        <v>179</v>
      </c>
      <c r="N2771" s="679">
        <f t="shared" ca="1" si="474"/>
        <v>0</v>
      </c>
      <c r="O2771" s="679">
        <f t="shared" ca="1" si="474"/>
        <v>0</v>
      </c>
      <c r="P2771" s="679">
        <f t="shared" ca="1" si="474"/>
        <v>0</v>
      </c>
      <c r="Q2771" s="679">
        <f t="shared" ref="O2771:Z2794" ca="1" si="478">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679">
        <f t="shared" ca="1" si="478"/>
        <v>0</v>
      </c>
      <c r="S2771" s="679">
        <f t="shared" ca="1" si="478"/>
        <v>0</v>
      </c>
      <c r="T2771" s="679">
        <f t="shared" ca="1" si="478"/>
        <v>0</v>
      </c>
      <c r="U2771" s="679">
        <f t="shared" ca="1" si="478"/>
        <v>0</v>
      </c>
      <c r="V2771" s="679">
        <f t="shared" ca="1" si="478"/>
        <v>0</v>
      </c>
      <c r="W2771" s="679">
        <f t="shared" ca="1" si="473"/>
        <v>0</v>
      </c>
      <c r="X2771" s="679">
        <f t="shared" ca="1" si="478"/>
        <v>0</v>
      </c>
      <c r="Y2771" s="679">
        <f t="shared" ca="1" si="478"/>
        <v>0</v>
      </c>
      <c r="Z2771" s="679">
        <f t="shared" ca="1" si="478"/>
        <v>0</v>
      </c>
      <c r="AA2771" t="str">
        <f t="shared" si="475"/>
        <v>ASR_Financial_Report_SHP21Final</v>
      </c>
      <c r="AB2771" s="960">
        <f t="shared" si="476"/>
        <v>44658</v>
      </c>
      <c r="AC2771" t="str">
        <f t="shared" si="477"/>
        <v>Unaudited</v>
      </c>
    </row>
    <row r="2772" spans="1:29" x14ac:dyDescent="0.25">
      <c r="A2772" t="s">
        <v>420</v>
      </c>
      <c r="B2772" t="s">
        <v>1366</v>
      </c>
      <c r="C2772" t="s">
        <v>1367</v>
      </c>
      <c r="D2772">
        <v>1900</v>
      </c>
      <c r="E2772" s="960">
        <v>1</v>
      </c>
      <c r="F2772" t="s">
        <v>440</v>
      </c>
      <c r="G2772" s="960">
        <v>274</v>
      </c>
      <c r="H2772" t="s">
        <v>386</v>
      </c>
      <c r="I2772" s="940" t="s">
        <v>488</v>
      </c>
      <c r="J2772" s="940" t="s">
        <v>436</v>
      </c>
      <c r="K2772" s="940" t="s">
        <v>436</v>
      </c>
      <c r="L2772" s="940" t="s">
        <v>131</v>
      </c>
      <c r="M2772" s="965" t="s">
        <v>494</v>
      </c>
      <c r="N2772" s="679">
        <f t="shared" ref="N2772:N2835" ca="1" si="479">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679">
        <f t="shared" ca="1" si="478"/>
        <v>0</v>
      </c>
      <c r="P2772" s="679">
        <f t="shared" ca="1" si="478"/>
        <v>0</v>
      </c>
      <c r="Q2772" s="679">
        <f t="shared" ca="1" si="478"/>
        <v>0</v>
      </c>
      <c r="R2772" s="679">
        <f t="shared" ca="1" si="478"/>
        <v>0</v>
      </c>
      <c r="S2772" s="679">
        <f t="shared" ca="1" si="478"/>
        <v>0</v>
      </c>
      <c r="T2772" s="679">
        <f t="shared" ca="1" si="478"/>
        <v>0</v>
      </c>
      <c r="U2772" s="679">
        <f t="shared" ca="1" si="478"/>
        <v>0</v>
      </c>
      <c r="V2772" s="679">
        <f t="shared" ca="1" si="478"/>
        <v>0</v>
      </c>
      <c r="W2772" s="679">
        <f t="shared" ca="1" si="473"/>
        <v>0</v>
      </c>
      <c r="X2772" s="679">
        <f t="shared" ca="1" si="478"/>
        <v>0</v>
      </c>
      <c r="Y2772" s="679">
        <f t="shared" ca="1" si="478"/>
        <v>0</v>
      </c>
      <c r="Z2772" s="679">
        <f t="shared" ca="1" si="478"/>
        <v>0</v>
      </c>
      <c r="AA2772" t="str">
        <f t="shared" si="475"/>
        <v>ASR_Financial_Report_SHP21Final</v>
      </c>
      <c r="AB2772" s="960">
        <f t="shared" si="476"/>
        <v>44658</v>
      </c>
      <c r="AC2772" t="str">
        <f t="shared" si="477"/>
        <v>Unaudited</v>
      </c>
    </row>
    <row r="2773" spans="1:29" x14ac:dyDescent="0.25">
      <c r="A2773" t="s">
        <v>420</v>
      </c>
      <c r="B2773" t="s">
        <v>1366</v>
      </c>
      <c r="C2773" t="s">
        <v>1367</v>
      </c>
      <c r="D2773">
        <v>1900</v>
      </c>
      <c r="E2773" s="960">
        <v>1</v>
      </c>
      <c r="F2773" t="s">
        <v>440</v>
      </c>
      <c r="G2773" s="960">
        <v>274</v>
      </c>
      <c r="H2773" t="s">
        <v>386</v>
      </c>
      <c r="I2773" s="940" t="s">
        <v>488</v>
      </c>
      <c r="J2773" s="940" t="s">
        <v>436</v>
      </c>
      <c r="K2773" s="940" t="s">
        <v>436</v>
      </c>
      <c r="L2773" s="940" t="s">
        <v>132</v>
      </c>
      <c r="M2773" s="965" t="s">
        <v>495</v>
      </c>
      <c r="N2773" s="679">
        <f t="shared" ca="1" si="479"/>
        <v>0</v>
      </c>
      <c r="O2773" s="679">
        <f t="shared" ca="1" si="478"/>
        <v>0</v>
      </c>
      <c r="P2773" s="679">
        <f t="shared" ca="1" si="478"/>
        <v>0</v>
      </c>
      <c r="Q2773" s="679">
        <f t="shared" ca="1" si="478"/>
        <v>0</v>
      </c>
      <c r="R2773" s="679">
        <f t="shared" ca="1" si="478"/>
        <v>0</v>
      </c>
      <c r="S2773" s="679">
        <f t="shared" ca="1" si="478"/>
        <v>0</v>
      </c>
      <c r="T2773" s="679">
        <f t="shared" ca="1" si="478"/>
        <v>0</v>
      </c>
      <c r="U2773" s="679">
        <f t="shared" ca="1" si="478"/>
        <v>0</v>
      </c>
      <c r="V2773" s="679">
        <f t="shared" ca="1" si="478"/>
        <v>0</v>
      </c>
      <c r="W2773" s="679">
        <f t="shared" ca="1" si="473"/>
        <v>0</v>
      </c>
      <c r="X2773" s="679">
        <f t="shared" ca="1" si="478"/>
        <v>0</v>
      </c>
      <c r="Y2773" s="679">
        <f t="shared" ca="1" si="478"/>
        <v>0</v>
      </c>
      <c r="Z2773" s="679">
        <f t="shared" ca="1" si="478"/>
        <v>0</v>
      </c>
      <c r="AA2773" t="str">
        <f t="shared" si="475"/>
        <v>ASR_Financial_Report_SHP21Final</v>
      </c>
      <c r="AB2773" s="960">
        <f t="shared" si="476"/>
        <v>44658</v>
      </c>
      <c r="AC2773" t="str">
        <f t="shared" si="477"/>
        <v>Unaudited</v>
      </c>
    </row>
    <row r="2774" spans="1:29" x14ac:dyDescent="0.25">
      <c r="A2774" t="s">
        <v>420</v>
      </c>
      <c r="B2774" t="s">
        <v>1366</v>
      </c>
      <c r="C2774" t="s">
        <v>1367</v>
      </c>
      <c r="D2774">
        <v>1900</v>
      </c>
      <c r="E2774" s="960">
        <v>1</v>
      </c>
      <c r="F2774" t="s">
        <v>440</v>
      </c>
      <c r="G2774" s="960">
        <v>274</v>
      </c>
      <c r="H2774" t="s">
        <v>386</v>
      </c>
      <c r="I2774" s="940" t="s">
        <v>488</v>
      </c>
      <c r="J2774" s="940" t="s">
        <v>436</v>
      </c>
      <c r="K2774" s="940" t="s">
        <v>436</v>
      </c>
      <c r="L2774" s="940" t="s">
        <v>133</v>
      </c>
      <c r="M2774" s="965" t="s">
        <v>496</v>
      </c>
      <c r="N2774" s="679">
        <f t="shared" ca="1" si="479"/>
        <v>0</v>
      </c>
      <c r="O2774" s="679">
        <f t="shared" ca="1" si="478"/>
        <v>0</v>
      </c>
      <c r="P2774" s="679">
        <f t="shared" ca="1" si="478"/>
        <v>0</v>
      </c>
      <c r="Q2774" s="679">
        <f t="shared" ca="1" si="478"/>
        <v>0</v>
      </c>
      <c r="R2774" s="679">
        <f t="shared" ca="1" si="478"/>
        <v>0</v>
      </c>
      <c r="S2774" s="679">
        <f t="shared" ca="1" si="478"/>
        <v>0</v>
      </c>
      <c r="T2774" s="679">
        <f t="shared" ca="1" si="478"/>
        <v>0</v>
      </c>
      <c r="U2774" s="679">
        <f t="shared" ca="1" si="478"/>
        <v>0</v>
      </c>
      <c r="V2774" s="679">
        <f t="shared" ca="1" si="478"/>
        <v>0</v>
      </c>
      <c r="W2774" s="679">
        <f t="shared" ca="1" si="473"/>
        <v>0</v>
      </c>
      <c r="X2774" s="679">
        <f t="shared" ca="1" si="478"/>
        <v>0</v>
      </c>
      <c r="Y2774" s="679">
        <f t="shared" ca="1" si="478"/>
        <v>0</v>
      </c>
      <c r="Z2774" s="679">
        <f t="shared" ca="1" si="478"/>
        <v>0</v>
      </c>
      <c r="AA2774" t="str">
        <f t="shared" si="475"/>
        <v>ASR_Financial_Report_SHP21Final</v>
      </c>
      <c r="AB2774" s="960">
        <f t="shared" si="476"/>
        <v>44658</v>
      </c>
      <c r="AC2774" t="str">
        <f t="shared" si="477"/>
        <v>Unaudited</v>
      </c>
    </row>
    <row r="2775" spans="1:29" x14ac:dyDescent="0.25">
      <c r="A2775" t="s">
        <v>420</v>
      </c>
      <c r="B2775" t="s">
        <v>1366</v>
      </c>
      <c r="C2775" t="s">
        <v>1367</v>
      </c>
      <c r="D2775">
        <v>1900</v>
      </c>
      <c r="E2775" s="960">
        <v>1</v>
      </c>
      <c r="F2775" t="s">
        <v>440</v>
      </c>
      <c r="G2775" s="960">
        <v>274</v>
      </c>
      <c r="H2775" t="s">
        <v>386</v>
      </c>
      <c r="I2775" s="940" t="s">
        <v>489</v>
      </c>
      <c r="J2775" s="940" t="s">
        <v>26</v>
      </c>
      <c r="K2775" s="940" t="s">
        <v>26</v>
      </c>
      <c r="L2775" s="940" t="s">
        <v>269</v>
      </c>
      <c r="M2775" s="965" t="s">
        <v>26</v>
      </c>
      <c r="N2775" s="679">
        <f t="shared" ca="1" si="479"/>
        <v>458846.50527549401</v>
      </c>
      <c r="O2775" s="679">
        <f t="shared" ca="1" si="478"/>
        <v>0</v>
      </c>
      <c r="P2775" s="679">
        <f t="shared" ca="1" si="478"/>
        <v>0</v>
      </c>
      <c r="Q2775" s="679">
        <f t="shared" ca="1" si="478"/>
        <v>0</v>
      </c>
      <c r="R2775" s="679">
        <f t="shared" ca="1" si="478"/>
        <v>0</v>
      </c>
      <c r="S2775" s="679">
        <f t="shared" ca="1" si="478"/>
        <v>0</v>
      </c>
      <c r="T2775" s="679">
        <f t="shared" ca="1" si="478"/>
        <v>0</v>
      </c>
      <c r="U2775" s="679">
        <f t="shared" ca="1" si="478"/>
        <v>0</v>
      </c>
      <c r="V2775" s="679">
        <f t="shared" ca="1" si="478"/>
        <v>0</v>
      </c>
      <c r="W2775" s="679">
        <f t="shared" ca="1" si="473"/>
        <v>0</v>
      </c>
      <c r="X2775" s="679">
        <f t="shared" ca="1" si="478"/>
        <v>0</v>
      </c>
      <c r="Y2775" s="679">
        <f t="shared" ca="1" si="478"/>
        <v>0</v>
      </c>
      <c r="Z2775" s="679">
        <f t="shared" ca="1" si="478"/>
        <v>0</v>
      </c>
      <c r="AA2775" t="str">
        <f t="shared" si="475"/>
        <v>ASR_Financial_Report_SHP21Final</v>
      </c>
      <c r="AB2775" s="960">
        <f t="shared" si="476"/>
        <v>44658</v>
      </c>
      <c r="AC2775" t="str">
        <f t="shared" si="477"/>
        <v>Unaudited</v>
      </c>
    </row>
    <row r="2776" spans="1:29" x14ac:dyDescent="0.25">
      <c r="A2776" t="s">
        <v>420</v>
      </c>
      <c r="B2776" t="s">
        <v>1366</v>
      </c>
      <c r="C2776" t="s">
        <v>1367</v>
      </c>
      <c r="D2776">
        <v>1900</v>
      </c>
      <c r="E2776" s="960">
        <v>1</v>
      </c>
      <c r="F2776" t="s">
        <v>441</v>
      </c>
      <c r="G2776" s="960">
        <v>366</v>
      </c>
      <c r="H2776" t="s">
        <v>386</v>
      </c>
      <c r="I2776" s="940" t="s">
        <v>432</v>
      </c>
      <c r="J2776" s="940" t="s">
        <v>432</v>
      </c>
      <c r="K2776" s="940" t="s">
        <v>432</v>
      </c>
      <c r="L2776" s="940"/>
      <c r="M2776" s="965" t="s">
        <v>432</v>
      </c>
      <c r="N2776" s="679">
        <f t="shared" ca="1" si="479"/>
        <v>332596.15000000002</v>
      </c>
      <c r="O2776" s="679">
        <f t="shared" ca="1" si="478"/>
        <v>282987.40000000002</v>
      </c>
      <c r="P2776" s="679">
        <f t="shared" ca="1" si="478"/>
        <v>11889.53</v>
      </c>
      <c r="Q2776" s="679">
        <f t="shared" ca="1" si="478"/>
        <v>20128.29</v>
      </c>
      <c r="R2776" s="679">
        <f t="shared" ca="1" si="478"/>
        <v>6159.79</v>
      </c>
      <c r="S2776" s="679">
        <f t="shared" ca="1" si="478"/>
        <v>6594.33</v>
      </c>
      <c r="T2776" s="679">
        <f t="shared" ca="1" si="478"/>
        <v>1114.8699999999999</v>
      </c>
      <c r="U2776" s="679">
        <f t="shared" ca="1" si="478"/>
        <v>105</v>
      </c>
      <c r="V2776" s="679">
        <f t="shared" ca="1" si="478"/>
        <v>577.54999999999995</v>
      </c>
      <c r="W2776" s="679">
        <f t="shared" ca="1" si="473"/>
        <v>71</v>
      </c>
      <c r="X2776" s="679">
        <f t="shared" ca="1" si="478"/>
        <v>2591.39</v>
      </c>
      <c r="Y2776" s="679">
        <f t="shared" ca="1" si="478"/>
        <v>377</v>
      </c>
      <c r="Z2776" s="679">
        <f t="shared" ca="1" si="478"/>
        <v>0</v>
      </c>
      <c r="AA2776" t="str">
        <f t="shared" si="475"/>
        <v>ASR_Financial_Report_SHP21Final</v>
      </c>
      <c r="AB2776" s="960">
        <f t="shared" si="476"/>
        <v>44658</v>
      </c>
      <c r="AC2776" t="str">
        <f t="shared" si="477"/>
        <v>Unaudited</v>
      </c>
    </row>
    <row r="2777" spans="1:29" x14ac:dyDescent="0.25">
      <c r="A2777" t="s">
        <v>420</v>
      </c>
      <c r="B2777" t="s">
        <v>1366</v>
      </c>
      <c r="C2777" t="s">
        <v>1367</v>
      </c>
      <c r="D2777">
        <v>1900</v>
      </c>
      <c r="E2777" s="960">
        <v>1</v>
      </c>
      <c r="F2777" t="s">
        <v>441</v>
      </c>
      <c r="G2777" s="960">
        <v>366</v>
      </c>
      <c r="H2777" t="s">
        <v>386</v>
      </c>
      <c r="I2777" s="940" t="s">
        <v>487</v>
      </c>
      <c r="J2777" s="940" t="s">
        <v>12</v>
      </c>
      <c r="K2777" s="940" t="s">
        <v>12</v>
      </c>
      <c r="L2777" s="948">
        <v>1.1000000000000001</v>
      </c>
      <c r="M2777" s="963" t="s">
        <v>12</v>
      </c>
      <c r="N2777" s="679">
        <f t="shared" ca="1" si="479"/>
        <v>96302889.76000002</v>
      </c>
      <c r="O2777" s="679">
        <f t="shared" ca="1" si="478"/>
        <v>53978830.460000001</v>
      </c>
      <c r="P2777" s="679">
        <f t="shared" ca="1" si="478"/>
        <v>6079673.54</v>
      </c>
      <c r="Q2777" s="679">
        <f t="shared" ca="1" si="478"/>
        <v>20397363.760000002</v>
      </c>
      <c r="R2777" s="679">
        <f t="shared" ca="1" si="478"/>
        <v>8576454.0600000005</v>
      </c>
      <c r="S2777" s="679">
        <f t="shared" ca="1" si="478"/>
        <v>1684204.67</v>
      </c>
      <c r="T2777" s="679">
        <f t="shared" ca="1" si="478"/>
        <v>479536.31</v>
      </c>
      <c r="U2777" s="679">
        <f t="shared" ca="1" si="478"/>
        <v>20874.84</v>
      </c>
      <c r="V2777" s="679">
        <f t="shared" ca="1" si="478"/>
        <v>2131682.7599999998</v>
      </c>
      <c r="W2777" s="679">
        <f t="shared" ca="1" si="473"/>
        <v>1676161.61</v>
      </c>
      <c r="X2777" s="679">
        <f t="shared" ca="1" si="478"/>
        <v>328054.28999999998</v>
      </c>
      <c r="Y2777" s="679">
        <f t="shared" ca="1" si="478"/>
        <v>950053.46</v>
      </c>
      <c r="Z2777" s="679">
        <f t="shared" ca="1" si="478"/>
        <v>0</v>
      </c>
      <c r="AA2777" t="str">
        <f t="shared" si="475"/>
        <v>ASR_Financial_Report_SHP21Final</v>
      </c>
      <c r="AB2777" s="960">
        <f t="shared" si="476"/>
        <v>44658</v>
      </c>
      <c r="AC2777" t="str">
        <f t="shared" si="477"/>
        <v>Unaudited</v>
      </c>
    </row>
    <row r="2778" spans="1:29" x14ac:dyDescent="0.25">
      <c r="A2778" t="s">
        <v>420</v>
      </c>
      <c r="B2778" t="s">
        <v>1366</v>
      </c>
      <c r="C2778" t="s">
        <v>1367</v>
      </c>
      <c r="D2778">
        <v>1900</v>
      </c>
      <c r="E2778" s="960">
        <v>1</v>
      </c>
      <c r="F2778" t="s">
        <v>441</v>
      </c>
      <c r="G2778" s="960">
        <v>366</v>
      </c>
      <c r="H2778" t="s">
        <v>386</v>
      </c>
      <c r="I2778" s="965" t="s">
        <v>487</v>
      </c>
      <c r="J2778" s="965" t="s">
        <v>12</v>
      </c>
      <c r="K2778" s="965" t="s">
        <v>1309</v>
      </c>
      <c r="L2778" s="940" t="s">
        <v>1300</v>
      </c>
      <c r="M2778" s="965" t="s">
        <v>1309</v>
      </c>
      <c r="N2778" s="679">
        <f t="shared" ca="1" si="479"/>
        <v>364970.48900710605</v>
      </c>
      <c r="O2778" s="679">
        <f t="shared" ca="1" si="478"/>
        <v>317377.4876864836</v>
      </c>
      <c r="P2778" s="679">
        <f t="shared" ca="1" si="478"/>
        <v>0</v>
      </c>
      <c r="Q2778" s="679">
        <f t="shared" ca="1" si="478"/>
        <v>47593.001320622483</v>
      </c>
      <c r="R2778" s="679">
        <f t="shared" ca="1" si="478"/>
        <v>0</v>
      </c>
      <c r="S2778" s="679">
        <f t="shared" ca="1" si="478"/>
        <v>0</v>
      </c>
      <c r="T2778" s="679">
        <f t="shared" ca="1" si="478"/>
        <v>0</v>
      </c>
      <c r="U2778" s="679">
        <f t="shared" ca="1" si="478"/>
        <v>0</v>
      </c>
      <c r="V2778" s="679">
        <f t="shared" ca="1" si="478"/>
        <v>0</v>
      </c>
      <c r="W2778" s="679">
        <f t="shared" ca="1" si="473"/>
        <v>0</v>
      </c>
      <c r="X2778" s="679">
        <f t="shared" ca="1" si="478"/>
        <v>0</v>
      </c>
      <c r="Y2778" s="679">
        <f t="shared" ca="1" si="478"/>
        <v>0</v>
      </c>
      <c r="Z2778" s="679">
        <f t="shared" ca="1" si="478"/>
        <v>0</v>
      </c>
      <c r="AA2778" t="str">
        <f t="shared" si="475"/>
        <v>ASR_Financial_Report_SHP21Final</v>
      </c>
      <c r="AB2778" s="960">
        <f t="shared" si="476"/>
        <v>44658</v>
      </c>
      <c r="AC2778" t="str">
        <f t="shared" si="477"/>
        <v>Unaudited</v>
      </c>
    </row>
    <row r="2779" spans="1:29" x14ac:dyDescent="0.25">
      <c r="A2779" t="s">
        <v>420</v>
      </c>
      <c r="B2779" t="s">
        <v>1366</v>
      </c>
      <c r="C2779" t="s">
        <v>1367</v>
      </c>
      <c r="D2779">
        <v>1900</v>
      </c>
      <c r="E2779" s="960">
        <v>1</v>
      </c>
      <c r="F2779" t="s">
        <v>441</v>
      </c>
      <c r="G2779" s="960">
        <v>366</v>
      </c>
      <c r="H2779" t="s">
        <v>386</v>
      </c>
      <c r="I2779" s="940" t="s">
        <v>487</v>
      </c>
      <c r="J2779" s="940" t="s">
        <v>490</v>
      </c>
      <c r="K2779" s="940" t="s">
        <v>491</v>
      </c>
      <c r="L2779" s="940" t="s">
        <v>63</v>
      </c>
      <c r="M2779" s="965" t="s">
        <v>343</v>
      </c>
      <c r="N2779" s="679">
        <f t="shared" ca="1" si="479"/>
        <v>0</v>
      </c>
      <c r="O2779" s="679">
        <f t="shared" ca="1" si="478"/>
        <v>0</v>
      </c>
      <c r="P2779" s="679">
        <f t="shared" ca="1" si="478"/>
        <v>0</v>
      </c>
      <c r="Q2779" s="679">
        <f t="shared" ca="1" si="478"/>
        <v>0</v>
      </c>
      <c r="R2779" s="679">
        <f t="shared" ca="1" si="478"/>
        <v>0</v>
      </c>
      <c r="S2779" s="679">
        <f t="shared" ca="1" si="478"/>
        <v>0</v>
      </c>
      <c r="T2779" s="679">
        <f t="shared" ca="1" si="478"/>
        <v>0</v>
      </c>
      <c r="U2779" s="679">
        <f t="shared" ca="1" si="478"/>
        <v>0</v>
      </c>
      <c r="V2779" s="679">
        <f t="shared" ca="1" si="478"/>
        <v>0</v>
      </c>
      <c r="W2779" s="679">
        <f t="shared" ca="1" si="473"/>
        <v>0</v>
      </c>
      <c r="X2779" s="679">
        <f t="shared" ca="1" si="478"/>
        <v>0</v>
      </c>
      <c r="Y2779" s="679">
        <f t="shared" ca="1" si="478"/>
        <v>0</v>
      </c>
      <c r="Z2779" s="679">
        <f t="shared" ca="1" si="478"/>
        <v>0</v>
      </c>
      <c r="AA2779" t="str">
        <f t="shared" si="475"/>
        <v>ASR_Financial_Report_SHP21Final</v>
      </c>
      <c r="AB2779" s="960">
        <f t="shared" si="476"/>
        <v>44658</v>
      </c>
      <c r="AC2779" t="str">
        <f t="shared" si="477"/>
        <v>Unaudited</v>
      </c>
    </row>
    <row r="2780" spans="1:29" x14ac:dyDescent="0.25">
      <c r="A2780" t="s">
        <v>420</v>
      </c>
      <c r="B2780" t="s">
        <v>1366</v>
      </c>
      <c r="C2780" t="s">
        <v>1367</v>
      </c>
      <c r="D2780">
        <v>1900</v>
      </c>
      <c r="E2780" s="960">
        <v>1</v>
      </c>
      <c r="F2780" t="s">
        <v>441</v>
      </c>
      <c r="G2780" s="960">
        <v>366</v>
      </c>
      <c r="H2780" t="s">
        <v>386</v>
      </c>
      <c r="I2780" s="940" t="s">
        <v>487</v>
      </c>
      <c r="J2780" s="940" t="s">
        <v>490</v>
      </c>
      <c r="K2780" s="940" t="s">
        <v>1000</v>
      </c>
      <c r="L2780" s="940" t="s">
        <v>896</v>
      </c>
      <c r="M2780" s="965" t="s">
        <v>897</v>
      </c>
      <c r="N2780" s="679">
        <f t="shared" ca="1" si="479"/>
        <v>2198288.2000901536</v>
      </c>
      <c r="O2780" s="679">
        <f t="shared" ca="1" si="478"/>
        <v>2166647.7900901539</v>
      </c>
      <c r="P2780" s="679">
        <f t="shared" ca="1" si="478"/>
        <v>20908.319999999996</v>
      </c>
      <c r="Q2780" s="679">
        <f t="shared" ca="1" si="478"/>
        <v>0</v>
      </c>
      <c r="R2780" s="679">
        <f t="shared" ca="1" si="478"/>
        <v>0</v>
      </c>
      <c r="S2780" s="679">
        <f t="shared" ca="1" si="478"/>
        <v>6969.44</v>
      </c>
      <c r="T2780" s="679">
        <f t="shared" ca="1" si="478"/>
        <v>0</v>
      </c>
      <c r="U2780" s="679">
        <f t="shared" ca="1" si="478"/>
        <v>3762.65</v>
      </c>
      <c r="V2780" s="679">
        <f t="shared" ca="1" si="478"/>
        <v>0</v>
      </c>
      <c r="W2780" s="679">
        <f t="shared" ca="1" si="473"/>
        <v>0</v>
      </c>
      <c r="X2780" s="679">
        <f t="shared" ca="1" si="478"/>
        <v>0</v>
      </c>
      <c r="Y2780" s="679">
        <f t="shared" ca="1" si="478"/>
        <v>0</v>
      </c>
      <c r="Z2780" s="679">
        <f t="shared" ca="1" si="478"/>
        <v>0</v>
      </c>
      <c r="AA2780" t="str">
        <f t="shared" si="475"/>
        <v>ASR_Financial_Report_SHP21Final</v>
      </c>
      <c r="AB2780" s="960">
        <f t="shared" si="476"/>
        <v>44658</v>
      </c>
      <c r="AC2780" t="str">
        <f t="shared" si="477"/>
        <v>Unaudited</v>
      </c>
    </row>
    <row r="2781" spans="1:29" x14ac:dyDescent="0.25">
      <c r="A2781" t="s">
        <v>420</v>
      </c>
      <c r="B2781" t="s">
        <v>1366</v>
      </c>
      <c r="C2781" t="s">
        <v>1367</v>
      </c>
      <c r="D2781">
        <v>1900</v>
      </c>
      <c r="E2781" s="960">
        <v>1</v>
      </c>
      <c r="F2781" t="s">
        <v>441</v>
      </c>
      <c r="G2781" s="960">
        <v>366</v>
      </c>
      <c r="H2781" t="s">
        <v>386</v>
      </c>
      <c r="I2781" s="940" t="s">
        <v>487</v>
      </c>
      <c r="J2781" s="940" t="s">
        <v>13</v>
      </c>
      <c r="K2781" s="940" t="s">
        <v>492</v>
      </c>
      <c r="L2781" s="940" t="s">
        <v>94</v>
      </c>
      <c r="M2781" s="965" t="s">
        <v>146</v>
      </c>
      <c r="N2781" s="679">
        <f t="shared" ca="1" si="479"/>
        <v>0</v>
      </c>
      <c r="O2781" s="679">
        <f t="shared" ca="1" si="478"/>
        <v>0</v>
      </c>
      <c r="P2781" s="679">
        <f t="shared" ca="1" si="478"/>
        <v>0</v>
      </c>
      <c r="Q2781" s="679">
        <f t="shared" ca="1" si="478"/>
        <v>0</v>
      </c>
      <c r="R2781" s="679">
        <f t="shared" ca="1" si="478"/>
        <v>0</v>
      </c>
      <c r="S2781" s="679">
        <f t="shared" ca="1" si="478"/>
        <v>0</v>
      </c>
      <c r="T2781" s="679">
        <f t="shared" ca="1" si="478"/>
        <v>0</v>
      </c>
      <c r="U2781" s="679">
        <f t="shared" ca="1" si="478"/>
        <v>0</v>
      </c>
      <c r="V2781" s="679">
        <f t="shared" ca="1" si="478"/>
        <v>0</v>
      </c>
      <c r="W2781" s="679">
        <f t="shared" ca="1" si="473"/>
        <v>0</v>
      </c>
      <c r="X2781" s="679">
        <f t="shared" ca="1" si="478"/>
        <v>0</v>
      </c>
      <c r="Y2781" s="679">
        <f t="shared" ca="1" si="478"/>
        <v>0</v>
      </c>
      <c r="Z2781" s="679">
        <f t="shared" ca="1" si="478"/>
        <v>0</v>
      </c>
      <c r="AA2781" t="str">
        <f t="shared" si="475"/>
        <v>ASR_Financial_Report_SHP21Final</v>
      </c>
      <c r="AB2781" s="960">
        <f t="shared" si="476"/>
        <v>44658</v>
      </c>
      <c r="AC2781" t="str">
        <f t="shared" si="477"/>
        <v>Unaudited</v>
      </c>
    </row>
    <row r="2782" spans="1:29" x14ac:dyDescent="0.25">
      <c r="A2782" t="s">
        <v>420</v>
      </c>
      <c r="B2782" t="s">
        <v>1366</v>
      </c>
      <c r="C2782" t="s">
        <v>1367</v>
      </c>
      <c r="D2782">
        <v>1900</v>
      </c>
      <c r="E2782" s="960">
        <v>1</v>
      </c>
      <c r="F2782" t="s">
        <v>441</v>
      </c>
      <c r="G2782" s="960">
        <v>366</v>
      </c>
      <c r="H2782" t="s">
        <v>386</v>
      </c>
      <c r="I2782" s="940" t="s">
        <v>487</v>
      </c>
      <c r="J2782" s="940" t="s">
        <v>13</v>
      </c>
      <c r="K2782" s="940" t="s">
        <v>13</v>
      </c>
      <c r="L2782" s="940" t="s">
        <v>35</v>
      </c>
      <c r="M2782" s="965" t="s">
        <v>13</v>
      </c>
      <c r="N2782" s="679">
        <f t="shared" ca="1" si="479"/>
        <v>343847.29465180717</v>
      </c>
      <c r="O2782" s="679">
        <f t="shared" ca="1" si="478"/>
        <v>310797.89517934294</v>
      </c>
      <c r="P2782" s="679">
        <f t="shared" ca="1" si="478"/>
        <v>0</v>
      </c>
      <c r="Q2782" s="679">
        <f t="shared" ca="1" si="478"/>
        <v>33049.399472464225</v>
      </c>
      <c r="R2782" s="679">
        <f t="shared" ca="1" si="478"/>
        <v>0</v>
      </c>
      <c r="S2782" s="679">
        <f t="shared" ca="1" si="478"/>
        <v>0</v>
      </c>
      <c r="T2782" s="679">
        <f t="shared" ca="1" si="478"/>
        <v>0</v>
      </c>
      <c r="U2782" s="679">
        <f t="shared" ca="1" si="478"/>
        <v>0</v>
      </c>
      <c r="V2782" s="679">
        <f t="shared" ca="1" si="478"/>
        <v>0</v>
      </c>
      <c r="W2782" s="679">
        <f t="shared" ca="1" si="473"/>
        <v>0</v>
      </c>
      <c r="X2782" s="679">
        <f t="shared" ca="1" si="478"/>
        <v>0</v>
      </c>
      <c r="Y2782" s="679">
        <f t="shared" ca="1" si="478"/>
        <v>0</v>
      </c>
      <c r="Z2782" s="679">
        <f t="shared" ca="1" si="478"/>
        <v>0</v>
      </c>
      <c r="AA2782" t="str">
        <f t="shared" si="475"/>
        <v>ASR_Financial_Report_SHP21Final</v>
      </c>
      <c r="AB2782" s="960">
        <f t="shared" si="476"/>
        <v>44658</v>
      </c>
      <c r="AC2782" t="str">
        <f t="shared" si="477"/>
        <v>Unaudited</v>
      </c>
    </row>
    <row r="2783" spans="1:29" x14ac:dyDescent="0.25">
      <c r="A2783" t="s">
        <v>420</v>
      </c>
      <c r="B2783" t="s">
        <v>1366</v>
      </c>
      <c r="C2783" t="s">
        <v>1367</v>
      </c>
      <c r="D2783">
        <v>1900</v>
      </c>
      <c r="E2783" s="960">
        <v>1</v>
      </c>
      <c r="F2783" t="s">
        <v>441</v>
      </c>
      <c r="G2783" s="960">
        <v>366</v>
      </c>
      <c r="H2783" t="s">
        <v>386</v>
      </c>
      <c r="I2783" s="940" t="s">
        <v>488</v>
      </c>
      <c r="J2783" s="940" t="s">
        <v>444</v>
      </c>
      <c r="K2783" s="940" t="s">
        <v>0</v>
      </c>
      <c r="L2783" s="940">
        <v>2.1</v>
      </c>
      <c r="M2783" s="965" t="s">
        <v>147</v>
      </c>
      <c r="N2783" s="679">
        <f t="shared" ca="1" si="479"/>
        <v>9301203.0199999996</v>
      </c>
      <c r="O2783" s="679">
        <f t="shared" ca="1" si="478"/>
        <v>5369658.0300000003</v>
      </c>
      <c r="P2783" s="679">
        <f t="shared" ca="1" si="478"/>
        <v>614004.30000000005</v>
      </c>
      <c r="Q2783" s="679">
        <f t="shared" ca="1" si="478"/>
        <v>2010161.3699999999</v>
      </c>
      <c r="R2783" s="679">
        <f t="shared" ca="1" si="478"/>
        <v>715321.42</v>
      </c>
      <c r="S2783" s="679">
        <f t="shared" ca="1" si="478"/>
        <v>34896.07</v>
      </c>
      <c r="T2783" s="679">
        <f t="shared" ca="1" si="478"/>
        <v>12159.26</v>
      </c>
      <c r="U2783" s="679">
        <f t="shared" ca="1" si="478"/>
        <v>0</v>
      </c>
      <c r="V2783" s="679">
        <f t="shared" ca="1" si="478"/>
        <v>244164.61</v>
      </c>
      <c r="W2783" s="679">
        <f t="shared" ca="1" si="473"/>
        <v>34746.699999999997</v>
      </c>
      <c r="X2783" s="679">
        <f t="shared" ca="1" si="478"/>
        <v>62965.9</v>
      </c>
      <c r="Y2783" s="679">
        <f t="shared" ca="1" si="478"/>
        <v>203125.36</v>
      </c>
      <c r="Z2783" s="679">
        <f t="shared" ca="1" si="478"/>
        <v>0</v>
      </c>
      <c r="AA2783" t="str">
        <f t="shared" si="475"/>
        <v>ASR_Financial_Report_SHP21Final</v>
      </c>
      <c r="AB2783" s="960">
        <f t="shared" si="476"/>
        <v>44658</v>
      </c>
      <c r="AC2783" t="str">
        <f t="shared" si="477"/>
        <v>Unaudited</v>
      </c>
    </row>
    <row r="2784" spans="1:29" ht="30" x14ac:dyDescent="0.25">
      <c r="A2784" t="s">
        <v>420</v>
      </c>
      <c r="B2784" t="s">
        <v>1366</v>
      </c>
      <c r="C2784" t="s">
        <v>1367</v>
      </c>
      <c r="D2784">
        <v>1900</v>
      </c>
      <c r="E2784" s="960">
        <v>1</v>
      </c>
      <c r="F2784" t="s">
        <v>441</v>
      </c>
      <c r="G2784" s="960">
        <v>366</v>
      </c>
      <c r="H2784" t="s">
        <v>386</v>
      </c>
      <c r="I2784" s="940" t="s">
        <v>488</v>
      </c>
      <c r="J2784" s="940" t="s">
        <v>444</v>
      </c>
      <c r="K2784" s="940" t="s">
        <v>0</v>
      </c>
      <c r="L2784" s="940">
        <v>2.2000000000000002</v>
      </c>
      <c r="M2784" s="965" t="s">
        <v>148</v>
      </c>
      <c r="N2784" s="679">
        <f t="shared" ca="1" si="479"/>
        <v>783324.07314932893</v>
      </c>
      <c r="O2784" s="679">
        <f t="shared" ca="1" si="478"/>
        <v>507142.27993574581</v>
      </c>
      <c r="P2784" s="679">
        <f t="shared" ca="1" si="478"/>
        <v>57990.199534615662</v>
      </c>
      <c r="Q2784" s="679">
        <f t="shared" ca="1" si="478"/>
        <v>137542.27048497068</v>
      </c>
      <c r="R2784" s="679">
        <f t="shared" ca="1" si="478"/>
        <v>47098.275935079713</v>
      </c>
      <c r="S2784" s="679">
        <f t="shared" ca="1" si="478"/>
        <v>-821.06637141465967</v>
      </c>
      <c r="T2784" s="679">
        <f t="shared" ca="1" si="478"/>
        <v>1148.3924682502561</v>
      </c>
      <c r="U2784" s="679">
        <f t="shared" ca="1" si="478"/>
        <v>0</v>
      </c>
      <c r="V2784" s="679">
        <f t="shared" ca="1" si="478"/>
        <v>16077.203429131492</v>
      </c>
      <c r="W2784" s="679">
        <f t="shared" ca="1" si="473"/>
        <v>2287.8693968822354</v>
      </c>
      <c r="X2784" s="679">
        <f t="shared" ca="1" si="478"/>
        <v>3740.7728367913569</v>
      </c>
      <c r="Y2784" s="679">
        <f t="shared" ca="1" si="478"/>
        <v>11117.875499276404</v>
      </c>
      <c r="Z2784" s="679">
        <f t="shared" ca="1" si="478"/>
        <v>0</v>
      </c>
      <c r="AA2784" t="str">
        <f t="shared" si="475"/>
        <v>ASR_Financial_Report_SHP21Final</v>
      </c>
      <c r="AB2784" s="960">
        <f t="shared" si="476"/>
        <v>44658</v>
      </c>
      <c r="AC2784" t="str">
        <f t="shared" si="477"/>
        <v>Unaudited</v>
      </c>
    </row>
    <row r="2785" spans="1:29" x14ac:dyDescent="0.25">
      <c r="A2785" t="s">
        <v>420</v>
      </c>
      <c r="B2785" t="s">
        <v>1366</v>
      </c>
      <c r="C2785" t="s">
        <v>1367</v>
      </c>
      <c r="D2785">
        <v>1900</v>
      </c>
      <c r="E2785" s="960">
        <v>1</v>
      </c>
      <c r="F2785" t="s">
        <v>441</v>
      </c>
      <c r="G2785" s="960">
        <v>366</v>
      </c>
      <c r="H2785" t="s">
        <v>386</v>
      </c>
      <c r="I2785" s="940" t="s">
        <v>488</v>
      </c>
      <c r="J2785" s="940" t="s">
        <v>444</v>
      </c>
      <c r="K2785" s="940" t="s">
        <v>0</v>
      </c>
      <c r="L2785" s="948">
        <v>2.2999999999999998</v>
      </c>
      <c r="M2785" s="963" t="s">
        <v>149</v>
      </c>
      <c r="N2785" s="679">
        <f t="shared" ca="1" si="479"/>
        <v>4427869.5699999593</v>
      </c>
      <c r="O2785" s="679">
        <f t="shared" ca="1" si="478"/>
        <v>3388948.7099999599</v>
      </c>
      <c r="P2785" s="679">
        <f t="shared" ca="1" si="478"/>
        <v>357731.35</v>
      </c>
      <c r="Q2785" s="679">
        <f t="shared" ca="1" si="478"/>
        <v>379112.75</v>
      </c>
      <c r="R2785" s="679">
        <f t="shared" ca="1" si="478"/>
        <v>225459.24000000011</v>
      </c>
      <c r="S2785" s="679">
        <f t="shared" ca="1" si="478"/>
        <v>16794.09</v>
      </c>
      <c r="T2785" s="679">
        <f t="shared" ca="1" si="478"/>
        <v>9999.66</v>
      </c>
      <c r="U2785" s="679">
        <f t="shared" ca="1" si="478"/>
        <v>143.13</v>
      </c>
      <c r="V2785" s="679">
        <f t="shared" ca="1" si="478"/>
        <v>26328.79</v>
      </c>
      <c r="W2785" s="679">
        <f t="shared" ca="1" si="473"/>
        <v>2068.4299999999998</v>
      </c>
      <c r="X2785" s="679">
        <f t="shared" ca="1" si="478"/>
        <v>5405.5</v>
      </c>
      <c r="Y2785" s="679">
        <f t="shared" ca="1" si="478"/>
        <v>15877.92</v>
      </c>
      <c r="Z2785" s="679">
        <f t="shared" ca="1" si="478"/>
        <v>0</v>
      </c>
      <c r="AA2785" t="str">
        <f t="shared" si="475"/>
        <v>ASR_Financial_Report_SHP21Final</v>
      </c>
      <c r="AB2785" s="960">
        <f t="shared" si="476"/>
        <v>44658</v>
      </c>
      <c r="AC2785" t="str">
        <f t="shared" si="477"/>
        <v>Unaudited</v>
      </c>
    </row>
    <row r="2786" spans="1:29" x14ac:dyDescent="0.25">
      <c r="A2786" t="s">
        <v>420</v>
      </c>
      <c r="B2786" t="s">
        <v>1366</v>
      </c>
      <c r="C2786" t="s">
        <v>1367</v>
      </c>
      <c r="D2786">
        <v>1900</v>
      </c>
      <c r="E2786" s="960">
        <v>1</v>
      </c>
      <c r="F2786" t="s">
        <v>441</v>
      </c>
      <c r="G2786" s="960">
        <v>366</v>
      </c>
      <c r="H2786" t="s">
        <v>386</v>
      </c>
      <c r="I2786" s="940" t="s">
        <v>488</v>
      </c>
      <c r="J2786" s="940" t="s">
        <v>444</v>
      </c>
      <c r="K2786" s="940" t="s">
        <v>0</v>
      </c>
      <c r="L2786" s="940">
        <v>2.4</v>
      </c>
      <c r="M2786" s="965" t="s">
        <v>150</v>
      </c>
      <c r="N2786" s="679">
        <f t="shared" ca="1" si="479"/>
        <v>3620496.4099999885</v>
      </c>
      <c r="O2786" s="679">
        <f t="shared" ca="1" si="478"/>
        <v>2059626.5399999879</v>
      </c>
      <c r="P2786" s="679">
        <f t="shared" ca="1" si="478"/>
        <v>164120.04999999999</v>
      </c>
      <c r="Q2786" s="679">
        <f t="shared" ca="1" si="478"/>
        <v>1011609.7900000011</v>
      </c>
      <c r="R2786" s="679">
        <f t="shared" ca="1" si="478"/>
        <v>294676.52</v>
      </c>
      <c r="S2786" s="679">
        <f t="shared" ca="1" si="478"/>
        <v>34525.83</v>
      </c>
      <c r="T2786" s="679">
        <f t="shared" ca="1" si="478"/>
        <v>8456.27</v>
      </c>
      <c r="U2786" s="679">
        <f t="shared" ca="1" si="478"/>
        <v>635.33000000000004</v>
      </c>
      <c r="V2786" s="679">
        <f t="shared" ca="1" si="478"/>
        <v>18529.510000000002</v>
      </c>
      <c r="W2786" s="679">
        <f t="shared" ca="1" si="473"/>
        <v>2747.73</v>
      </c>
      <c r="X2786" s="679">
        <f t="shared" ca="1" si="478"/>
        <v>2806.67</v>
      </c>
      <c r="Y2786" s="679">
        <f t="shared" ca="1" si="478"/>
        <v>22762.17</v>
      </c>
      <c r="Z2786" s="679">
        <f t="shared" ca="1" si="478"/>
        <v>0</v>
      </c>
      <c r="AA2786" t="str">
        <f t="shared" si="475"/>
        <v>ASR_Financial_Report_SHP21Final</v>
      </c>
      <c r="AB2786" s="960">
        <f t="shared" si="476"/>
        <v>44658</v>
      </c>
      <c r="AC2786" t="str">
        <f t="shared" si="477"/>
        <v>Unaudited</v>
      </c>
    </row>
    <row r="2787" spans="1:29" ht="30" x14ac:dyDescent="0.25">
      <c r="A2787" t="s">
        <v>420</v>
      </c>
      <c r="B2787" t="s">
        <v>1366</v>
      </c>
      <c r="C2787" t="s">
        <v>1367</v>
      </c>
      <c r="D2787">
        <v>1900</v>
      </c>
      <c r="E2787" s="960">
        <v>1</v>
      </c>
      <c r="F2787" t="s">
        <v>441</v>
      </c>
      <c r="G2787" s="960">
        <v>366</v>
      </c>
      <c r="H2787" t="s">
        <v>386</v>
      </c>
      <c r="I2787" s="940" t="s">
        <v>488</v>
      </c>
      <c r="J2787" s="940" t="s">
        <v>444</v>
      </c>
      <c r="K2787" s="940" t="s">
        <v>0</v>
      </c>
      <c r="L2787" s="940">
        <v>2.5</v>
      </c>
      <c r="M2787" s="965" t="s">
        <v>151</v>
      </c>
      <c r="N2787" s="679">
        <f t="shared" ca="1" si="479"/>
        <v>695958.79664277239</v>
      </c>
      <c r="O2787" s="679">
        <f t="shared" ca="1" si="478"/>
        <v>514595.6891944661</v>
      </c>
      <c r="P2787" s="679">
        <f t="shared" ca="1" si="478"/>
        <v>49286.734332998261</v>
      </c>
      <c r="Q2787" s="679">
        <f t="shared" ca="1" si="478"/>
        <v>91498.805640010411</v>
      </c>
      <c r="R2787" s="679">
        <f t="shared" ca="1" si="478"/>
        <v>34222.706679313837</v>
      </c>
      <c r="S2787" s="679">
        <f t="shared" ca="1" si="478"/>
        <v>-1238.3855277699306</v>
      </c>
      <c r="T2787" s="679">
        <f t="shared" ca="1" si="478"/>
        <v>1743.0872443350941</v>
      </c>
      <c r="U2787" s="679">
        <f t="shared" ca="1" si="478"/>
        <v>-18.871766716017838</v>
      </c>
      <c r="V2787" s="679">
        <f t="shared" ca="1" si="478"/>
        <v>2949.7465326056167</v>
      </c>
      <c r="W2787" s="679">
        <f t="shared" ca="1" si="473"/>
        <v>316.47439637211244</v>
      </c>
      <c r="X2787" s="679">
        <f t="shared" ca="1" si="478"/>
        <v>487.88093979618895</v>
      </c>
      <c r="Y2787" s="679">
        <f t="shared" ca="1" si="478"/>
        <v>2114.9289773607547</v>
      </c>
      <c r="Z2787" s="679">
        <f t="shared" ca="1" si="478"/>
        <v>0</v>
      </c>
      <c r="AA2787" t="str">
        <f t="shared" si="475"/>
        <v>ASR_Financial_Report_SHP21Final</v>
      </c>
      <c r="AB2787" s="960">
        <f t="shared" si="476"/>
        <v>44658</v>
      </c>
      <c r="AC2787" t="str">
        <f t="shared" si="477"/>
        <v>Unaudited</v>
      </c>
    </row>
    <row r="2788" spans="1:29" x14ac:dyDescent="0.25">
      <c r="A2788" t="s">
        <v>420</v>
      </c>
      <c r="B2788" t="s">
        <v>1366</v>
      </c>
      <c r="C2788" t="s">
        <v>1367</v>
      </c>
      <c r="D2788">
        <v>1900</v>
      </c>
      <c r="E2788" s="960">
        <v>1</v>
      </c>
      <c r="F2788" t="s">
        <v>441</v>
      </c>
      <c r="G2788" s="960">
        <v>366</v>
      </c>
      <c r="H2788" t="s">
        <v>386</v>
      </c>
      <c r="I2788" s="940" t="s">
        <v>488</v>
      </c>
      <c r="J2788" s="940" t="s">
        <v>444</v>
      </c>
      <c r="K2788" s="940" t="s">
        <v>0</v>
      </c>
      <c r="L2788" s="940" t="s">
        <v>96</v>
      </c>
      <c r="M2788" s="965" t="s">
        <v>7</v>
      </c>
      <c r="N2788" s="679">
        <f t="shared" ca="1" si="479"/>
        <v>0</v>
      </c>
      <c r="O2788" s="679">
        <f t="shared" ca="1" si="478"/>
        <v>0</v>
      </c>
      <c r="P2788" s="679">
        <f t="shared" ca="1" si="478"/>
        <v>0</v>
      </c>
      <c r="Q2788" s="679">
        <f t="shared" ca="1" si="478"/>
        <v>0</v>
      </c>
      <c r="R2788" s="679">
        <f t="shared" ca="1" si="478"/>
        <v>0</v>
      </c>
      <c r="S2788" s="679">
        <f t="shared" ca="1" si="478"/>
        <v>0</v>
      </c>
      <c r="T2788" s="679">
        <f t="shared" ca="1" si="478"/>
        <v>0</v>
      </c>
      <c r="U2788" s="679">
        <f t="shared" ca="1" si="478"/>
        <v>0</v>
      </c>
      <c r="V2788" s="679">
        <f t="shared" ca="1" si="478"/>
        <v>0</v>
      </c>
      <c r="W2788" s="679">
        <f t="shared" ca="1" si="473"/>
        <v>0</v>
      </c>
      <c r="X2788" s="679">
        <f t="shared" ca="1" si="478"/>
        <v>0</v>
      </c>
      <c r="Y2788" s="679">
        <f t="shared" ca="1" si="478"/>
        <v>0</v>
      </c>
      <c r="Z2788" s="679">
        <f t="shared" ca="1" si="478"/>
        <v>0</v>
      </c>
      <c r="AA2788" t="str">
        <f t="shared" si="475"/>
        <v>ASR_Financial_Report_SHP21Final</v>
      </c>
      <c r="AB2788" s="960">
        <f t="shared" si="476"/>
        <v>44658</v>
      </c>
      <c r="AC2788" t="str">
        <f t="shared" si="477"/>
        <v>Unaudited</v>
      </c>
    </row>
    <row r="2789" spans="1:29" x14ac:dyDescent="0.25">
      <c r="A2789" t="s">
        <v>420</v>
      </c>
      <c r="B2789" t="s">
        <v>1366</v>
      </c>
      <c r="C2789" t="s">
        <v>1367</v>
      </c>
      <c r="D2789">
        <v>1900</v>
      </c>
      <c r="E2789" s="960">
        <v>1</v>
      </c>
      <c r="F2789" t="s">
        <v>441</v>
      </c>
      <c r="G2789" s="960">
        <v>366</v>
      </c>
      <c r="H2789" t="s">
        <v>386</v>
      </c>
      <c r="I2789" s="940" t="s">
        <v>488</v>
      </c>
      <c r="J2789" s="940" t="s">
        <v>444</v>
      </c>
      <c r="K2789" s="940" t="s">
        <v>0</v>
      </c>
      <c r="L2789" s="940" t="s">
        <v>152</v>
      </c>
      <c r="M2789" s="965" t="s">
        <v>451</v>
      </c>
      <c r="N2789" s="679">
        <f t="shared" ca="1" si="479"/>
        <v>0</v>
      </c>
      <c r="O2789" s="679">
        <f t="shared" ca="1" si="478"/>
        <v>0</v>
      </c>
      <c r="P2789" s="679">
        <f t="shared" ca="1" si="478"/>
        <v>0</v>
      </c>
      <c r="Q2789" s="679">
        <f t="shared" ca="1" si="478"/>
        <v>0</v>
      </c>
      <c r="R2789" s="679">
        <f t="shared" ca="1" si="478"/>
        <v>0</v>
      </c>
      <c r="S2789" s="679">
        <f t="shared" ca="1" si="478"/>
        <v>0</v>
      </c>
      <c r="T2789" s="679">
        <f t="shared" ca="1" si="478"/>
        <v>0</v>
      </c>
      <c r="U2789" s="679">
        <f t="shared" ca="1" si="478"/>
        <v>0</v>
      </c>
      <c r="V2789" s="679">
        <f t="shared" ca="1" si="478"/>
        <v>0</v>
      </c>
      <c r="W2789" s="679">
        <f t="shared" ca="1" si="473"/>
        <v>0</v>
      </c>
      <c r="X2789" s="679">
        <f t="shared" ca="1" si="478"/>
        <v>0</v>
      </c>
      <c r="Y2789" s="679">
        <f t="shared" ca="1" si="478"/>
        <v>0</v>
      </c>
      <c r="Z2789" s="679">
        <f t="shared" ca="1" si="478"/>
        <v>0</v>
      </c>
      <c r="AA2789" t="str">
        <f t="shared" si="475"/>
        <v>ASR_Financial_Report_SHP21Final</v>
      </c>
      <c r="AB2789" s="960">
        <f t="shared" si="476"/>
        <v>44658</v>
      </c>
      <c r="AC2789" t="str">
        <f t="shared" si="477"/>
        <v>Unaudited</v>
      </c>
    </row>
    <row r="2790" spans="1:29" x14ac:dyDescent="0.25">
      <c r="A2790" t="s">
        <v>420</v>
      </c>
      <c r="B2790" t="s">
        <v>1366</v>
      </c>
      <c r="C2790" t="s">
        <v>1367</v>
      </c>
      <c r="D2790">
        <v>1900</v>
      </c>
      <c r="E2790" s="960">
        <v>1</v>
      </c>
      <c r="F2790" t="s">
        <v>441</v>
      </c>
      <c r="G2790" s="960">
        <v>366</v>
      </c>
      <c r="H2790" t="s">
        <v>386</v>
      </c>
      <c r="I2790" s="940" t="s">
        <v>488</v>
      </c>
      <c r="J2790" s="940" t="s">
        <v>444</v>
      </c>
      <c r="K2790" s="940" t="s">
        <v>0</v>
      </c>
      <c r="L2790" s="948" t="s">
        <v>898</v>
      </c>
      <c r="M2790" s="963" t="s">
        <v>24</v>
      </c>
      <c r="N2790" s="679">
        <f t="shared" ca="1" si="479"/>
        <v>78769.56</v>
      </c>
      <c r="O2790" s="679">
        <f t="shared" ca="1" si="478"/>
        <v>0</v>
      </c>
      <c r="P2790" s="679">
        <f t="shared" ca="1" si="478"/>
        <v>0</v>
      </c>
      <c r="Q2790" s="679">
        <f t="shared" ca="1" si="478"/>
        <v>78769.56</v>
      </c>
      <c r="R2790" s="679">
        <f t="shared" ca="1" si="478"/>
        <v>0</v>
      </c>
      <c r="S2790" s="679">
        <f t="shared" ca="1" si="478"/>
        <v>0</v>
      </c>
      <c r="T2790" s="679">
        <f t="shared" ca="1" si="478"/>
        <v>0</v>
      </c>
      <c r="U2790" s="679">
        <f t="shared" ca="1" si="478"/>
        <v>0</v>
      </c>
      <c r="V2790" s="679">
        <f t="shared" ca="1" si="478"/>
        <v>0</v>
      </c>
      <c r="W2790" s="679">
        <f t="shared" ca="1" si="473"/>
        <v>0</v>
      </c>
      <c r="X2790" s="679">
        <f t="shared" ca="1" si="478"/>
        <v>0</v>
      </c>
      <c r="Y2790" s="679">
        <f t="shared" ca="1" si="478"/>
        <v>0</v>
      </c>
      <c r="Z2790" s="679">
        <f t="shared" ca="1" si="478"/>
        <v>0</v>
      </c>
      <c r="AA2790" t="str">
        <f t="shared" si="475"/>
        <v>ASR_Financial_Report_SHP21Final</v>
      </c>
      <c r="AB2790" s="960">
        <f t="shared" si="476"/>
        <v>44658</v>
      </c>
      <c r="AC2790" t="str">
        <f t="shared" si="477"/>
        <v>Unaudited</v>
      </c>
    </row>
    <row r="2791" spans="1:29" x14ac:dyDescent="0.25">
      <c r="A2791" t="s">
        <v>420</v>
      </c>
      <c r="B2791" t="s">
        <v>1366</v>
      </c>
      <c r="C2791" t="s">
        <v>1367</v>
      </c>
      <c r="D2791">
        <v>1900</v>
      </c>
      <c r="E2791" s="960">
        <v>1</v>
      </c>
      <c r="F2791" t="s">
        <v>441</v>
      </c>
      <c r="G2791" s="960">
        <v>366</v>
      </c>
      <c r="H2791" t="s">
        <v>386</v>
      </c>
      <c r="I2791" s="965" t="s">
        <v>488</v>
      </c>
      <c r="J2791" s="965" t="s">
        <v>444</v>
      </c>
      <c r="K2791" s="965" t="s">
        <v>53</v>
      </c>
      <c r="L2791" s="956">
        <v>3.1</v>
      </c>
      <c r="M2791" s="965" t="s">
        <v>33</v>
      </c>
      <c r="N2791" s="679">
        <f t="shared" ca="1" si="479"/>
        <v>16802191.240000032</v>
      </c>
      <c r="O2791" s="679">
        <f t="shared" ca="1" si="478"/>
        <v>12324203.100000031</v>
      </c>
      <c r="P2791" s="679">
        <f t="shared" ca="1" si="478"/>
        <v>852286.91</v>
      </c>
      <c r="Q2791" s="679">
        <f t="shared" ca="1" si="478"/>
        <v>2201881.7499999981</v>
      </c>
      <c r="R2791" s="679">
        <f t="shared" ca="1" si="478"/>
        <v>967398.9700000009</v>
      </c>
      <c r="S2791" s="679">
        <f t="shared" ca="1" si="478"/>
        <v>122106.66</v>
      </c>
      <c r="T2791" s="679">
        <f t="shared" ca="1" si="478"/>
        <v>57792.81</v>
      </c>
      <c r="U2791" s="679">
        <f t="shared" ca="1" si="478"/>
        <v>870.74</v>
      </c>
      <c r="V2791" s="679">
        <f t="shared" ca="1" si="478"/>
        <v>96901.010000000009</v>
      </c>
      <c r="W2791" s="679">
        <f t="shared" ca="1" si="473"/>
        <v>37529.58</v>
      </c>
      <c r="X2791" s="679">
        <f t="shared" ca="1" si="478"/>
        <v>33429</v>
      </c>
      <c r="Y2791" s="679">
        <f t="shared" ca="1" si="478"/>
        <v>107790.71</v>
      </c>
      <c r="Z2791" s="679">
        <f t="shared" ca="1" si="478"/>
        <v>0</v>
      </c>
      <c r="AA2791" t="str">
        <f t="shared" si="475"/>
        <v>ASR_Financial_Report_SHP21Final</v>
      </c>
      <c r="AB2791" s="960">
        <f t="shared" si="476"/>
        <v>44658</v>
      </c>
      <c r="AC2791" t="str">
        <f t="shared" si="477"/>
        <v>Unaudited</v>
      </c>
    </row>
    <row r="2792" spans="1:29" x14ac:dyDescent="0.25">
      <c r="A2792" t="s">
        <v>420</v>
      </c>
      <c r="B2792" t="s">
        <v>1366</v>
      </c>
      <c r="C2792" t="s">
        <v>1367</v>
      </c>
      <c r="D2792">
        <v>1900</v>
      </c>
      <c r="E2792" s="960">
        <v>1</v>
      </c>
      <c r="F2792" t="s">
        <v>441</v>
      </c>
      <c r="G2792" s="960">
        <v>366</v>
      </c>
      <c r="H2792" t="s">
        <v>386</v>
      </c>
      <c r="I2792" s="961" t="s">
        <v>488</v>
      </c>
      <c r="J2792" s="961" t="s">
        <v>444</v>
      </c>
      <c r="K2792" s="961" t="s">
        <v>53</v>
      </c>
      <c r="L2792" s="956">
        <v>3.2</v>
      </c>
      <c r="M2792" s="961" t="s">
        <v>34</v>
      </c>
      <c r="N2792" s="679">
        <f t="shared" ca="1" si="479"/>
        <v>86754.260000000009</v>
      </c>
      <c r="O2792" s="679">
        <f t="shared" ca="1" si="478"/>
        <v>68261.14</v>
      </c>
      <c r="P2792" s="679">
        <f t="shared" ca="1" si="478"/>
        <v>4143.22</v>
      </c>
      <c r="Q2792" s="679">
        <f t="shared" ca="1" si="478"/>
        <v>10788.24</v>
      </c>
      <c r="R2792" s="679">
        <f t="shared" ca="1" si="478"/>
        <v>1261.6400000000001</v>
      </c>
      <c r="S2792" s="679">
        <f t="shared" ca="1" si="478"/>
        <v>197.28</v>
      </c>
      <c r="T2792" s="679">
        <f t="shared" ca="1" si="478"/>
        <v>2008.83</v>
      </c>
      <c r="U2792" s="679">
        <f t="shared" ca="1" si="478"/>
        <v>57.24</v>
      </c>
      <c r="V2792" s="679">
        <f t="shared" ca="1" si="478"/>
        <v>0</v>
      </c>
      <c r="W2792" s="679">
        <f t="shared" ca="1" si="473"/>
        <v>36.67</v>
      </c>
      <c r="X2792" s="679">
        <f t="shared" ca="1" si="478"/>
        <v>0</v>
      </c>
      <c r="Y2792" s="679">
        <f t="shared" ca="1" si="478"/>
        <v>0</v>
      </c>
      <c r="Z2792" s="679">
        <f t="shared" ca="1" si="478"/>
        <v>0</v>
      </c>
      <c r="AA2792" t="str">
        <f t="shared" si="475"/>
        <v>ASR_Financial_Report_SHP21Final</v>
      </c>
      <c r="AB2792" s="960">
        <f t="shared" si="476"/>
        <v>44658</v>
      </c>
      <c r="AC2792" t="str">
        <f t="shared" si="477"/>
        <v>Unaudited</v>
      </c>
    </row>
    <row r="2793" spans="1:29" x14ac:dyDescent="0.25">
      <c r="A2793" t="s">
        <v>420</v>
      </c>
      <c r="B2793" t="s">
        <v>1366</v>
      </c>
      <c r="C2793" t="s">
        <v>1367</v>
      </c>
      <c r="D2793">
        <v>1900</v>
      </c>
      <c r="E2793" s="960">
        <v>1</v>
      </c>
      <c r="F2793" t="s">
        <v>441</v>
      </c>
      <c r="G2793" s="960">
        <v>366</v>
      </c>
      <c r="H2793" t="s">
        <v>386</v>
      </c>
      <c r="I2793" s="961" t="s">
        <v>488</v>
      </c>
      <c r="J2793" s="961" t="s">
        <v>444</v>
      </c>
      <c r="K2793" s="961" t="s">
        <v>53</v>
      </c>
      <c r="L2793" s="940">
        <v>3.3</v>
      </c>
      <c r="M2793" s="961" t="s">
        <v>54</v>
      </c>
      <c r="N2793" s="679">
        <f t="shared" ca="1" si="479"/>
        <v>250819.81000000017</v>
      </c>
      <c r="O2793" s="679">
        <f t="shared" ca="1" si="478"/>
        <v>216667.75000000017</v>
      </c>
      <c r="P2793" s="679">
        <f t="shared" ca="1" si="478"/>
        <v>11380.71</v>
      </c>
      <c r="Q2793" s="679">
        <f t="shared" ca="1" si="478"/>
        <v>14980.05</v>
      </c>
      <c r="R2793" s="679">
        <f t="shared" ca="1" si="478"/>
        <v>5345.7</v>
      </c>
      <c r="S2793" s="679">
        <f t="shared" ca="1" si="478"/>
        <v>236.65</v>
      </c>
      <c r="T2793" s="679">
        <f t="shared" ca="1" si="478"/>
        <v>955.37</v>
      </c>
      <c r="U2793" s="679">
        <f t="shared" ca="1" si="478"/>
        <v>0</v>
      </c>
      <c r="V2793" s="679">
        <f t="shared" ca="1" si="478"/>
        <v>906.54</v>
      </c>
      <c r="W2793" s="679">
        <f t="shared" ca="1" si="473"/>
        <v>0</v>
      </c>
      <c r="X2793" s="679">
        <f t="shared" ca="1" si="478"/>
        <v>0</v>
      </c>
      <c r="Y2793" s="679">
        <f t="shared" ca="1" si="478"/>
        <v>347.04</v>
      </c>
      <c r="Z2793" s="679">
        <f t="shared" ca="1" si="478"/>
        <v>0</v>
      </c>
      <c r="AA2793" t="str">
        <f t="shared" si="475"/>
        <v>ASR_Financial_Report_SHP21Final</v>
      </c>
      <c r="AB2793" s="960">
        <f t="shared" si="476"/>
        <v>44658</v>
      </c>
      <c r="AC2793" t="str">
        <f t="shared" si="477"/>
        <v>Unaudited</v>
      </c>
    </row>
    <row r="2794" spans="1:29" x14ac:dyDescent="0.25">
      <c r="A2794" t="s">
        <v>420</v>
      </c>
      <c r="B2794" t="s">
        <v>1366</v>
      </c>
      <c r="C2794" t="s">
        <v>1367</v>
      </c>
      <c r="D2794">
        <v>1900</v>
      </c>
      <c r="E2794" s="960">
        <v>1</v>
      </c>
      <c r="F2794" t="s">
        <v>441</v>
      </c>
      <c r="G2794" s="960">
        <v>366</v>
      </c>
      <c r="H2794" t="s">
        <v>386</v>
      </c>
      <c r="I2794" s="961" t="s">
        <v>488</v>
      </c>
      <c r="J2794" s="961" t="s">
        <v>444</v>
      </c>
      <c r="K2794" s="961" t="s">
        <v>53</v>
      </c>
      <c r="L2794" s="940" t="s">
        <v>44</v>
      </c>
      <c r="M2794" s="961" t="s">
        <v>153</v>
      </c>
      <c r="N2794" s="679">
        <f t="shared" ca="1" si="479"/>
        <v>0</v>
      </c>
      <c r="O2794" s="679">
        <f t="shared" ca="1" si="478"/>
        <v>0</v>
      </c>
      <c r="P2794" s="679">
        <f t="shared" ca="1" si="478"/>
        <v>0</v>
      </c>
      <c r="Q2794" s="679">
        <f t="shared" ca="1" si="478"/>
        <v>0</v>
      </c>
      <c r="R2794" s="679">
        <f t="shared" ca="1" si="478"/>
        <v>0</v>
      </c>
      <c r="S2794" s="679">
        <f t="shared" ref="O2794:Z2817" ca="1" si="480">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679">
        <f t="shared" ca="1" si="480"/>
        <v>0</v>
      </c>
      <c r="U2794" s="679">
        <f t="shared" ca="1" si="480"/>
        <v>0</v>
      </c>
      <c r="V2794" s="679">
        <f t="shared" ca="1" si="480"/>
        <v>0</v>
      </c>
      <c r="W2794" s="679">
        <f t="shared" ca="1" si="473"/>
        <v>0</v>
      </c>
      <c r="X2794" s="679">
        <f t="shared" ca="1" si="480"/>
        <v>0</v>
      </c>
      <c r="Y2794" s="679">
        <f t="shared" ca="1" si="480"/>
        <v>0</v>
      </c>
      <c r="Z2794" s="679">
        <f t="shared" ca="1" si="480"/>
        <v>0</v>
      </c>
      <c r="AA2794" t="str">
        <f t="shared" si="475"/>
        <v>ASR_Financial_Report_SHP21Final</v>
      </c>
      <c r="AB2794" s="960">
        <f t="shared" si="476"/>
        <v>44658</v>
      </c>
      <c r="AC2794" t="str">
        <f t="shared" si="477"/>
        <v>Unaudited</v>
      </c>
    </row>
    <row r="2795" spans="1:29" x14ac:dyDescent="0.25">
      <c r="A2795" t="s">
        <v>420</v>
      </c>
      <c r="B2795" t="s">
        <v>1366</v>
      </c>
      <c r="C2795" t="s">
        <v>1367</v>
      </c>
      <c r="D2795">
        <v>1900</v>
      </c>
      <c r="E2795" s="960">
        <v>1</v>
      </c>
      <c r="F2795" t="s">
        <v>441</v>
      </c>
      <c r="G2795" s="960">
        <v>366</v>
      </c>
      <c r="H2795" t="s">
        <v>386</v>
      </c>
      <c r="I2795" s="968" t="s">
        <v>488</v>
      </c>
      <c r="J2795" s="968" t="s">
        <v>444</v>
      </c>
      <c r="K2795" s="968" t="s">
        <v>53</v>
      </c>
      <c r="L2795" s="948" t="s">
        <v>41</v>
      </c>
      <c r="M2795" s="968" t="s">
        <v>52</v>
      </c>
      <c r="N2795" s="679">
        <f t="shared" ca="1" si="479"/>
        <v>5476509.0399449831</v>
      </c>
      <c r="O2795" s="679">
        <f t="shared" ca="1" si="480"/>
        <v>4649498.8199449899</v>
      </c>
      <c r="P2795" s="679">
        <f t="shared" ca="1" si="480"/>
        <v>209655.459999955</v>
      </c>
      <c r="Q2795" s="679">
        <f t="shared" ca="1" si="480"/>
        <v>394644.950000029</v>
      </c>
      <c r="R2795" s="679">
        <f t="shared" ca="1" si="480"/>
        <v>132183.750000008</v>
      </c>
      <c r="S2795" s="679">
        <f t="shared" ca="1" si="480"/>
        <v>56780.3100000005</v>
      </c>
      <c r="T2795" s="679">
        <f t="shared" ca="1" si="480"/>
        <v>6079.58000000006</v>
      </c>
      <c r="U2795" s="679">
        <f t="shared" ca="1" si="480"/>
        <v>878.17999999999802</v>
      </c>
      <c r="V2795" s="679">
        <f t="shared" ca="1" si="480"/>
        <v>12150.1599999997</v>
      </c>
      <c r="W2795" s="679">
        <f t="shared" ref="W2795:W2858" ca="1" si="481">IF(OR(AND($F2795="PY",W$1&lt;&gt;"Prior Year"),AND($F2795&lt;&gt;"PY",W$1="Prior Year")),0,INDEX(INDIRECT("'MMA Rev-Exp "&amp;$H2795&amp;"'!$A$1:$CA$200"),IF($J2795="Member Months",MATCH($J2795,INDIRECT("'MMA Rev-Exp "&amp;$H2795&amp;"'!$A$1:$A$200"),0),MATCH($L2795,INDIRECT("'MMA Rev-Exp "&amp;$H2795&amp;"'!$B$1:$B$200"),0)),IF($F2795="PY",MATCH("Prior Year Adjustments",INDIRECT("'MMA Rev-Exp "&amp;$H2795&amp;"'!$A$8:$CA$8"),0),MATCH(IF($F2795="Q1","JANUARY - MARCH (Q1)",IF($F2795="Q2","APRIL - JUNE (Q2)",IF($F2795="Q3","JULY - SEPTEMBER (Q3)",IF($F2795="Q4","OCTOBER - DECEMBER (Q4)",0)))),INDIRECT("'MMA Rev-Exp "&amp;$H2795&amp;"'!$A$7:$CA$7"),0)+MATCH(W$1,INDIRECT("'MMA Rev-Exp "&amp;$H2795&amp;"'!$D$8:$CA$8"),0)-1)))</f>
        <v>741.92999999999802</v>
      </c>
      <c r="X2795" s="679">
        <f t="shared" ca="1" si="480"/>
        <v>5520.7000000001108</v>
      </c>
      <c r="Y2795" s="679">
        <f t="shared" ca="1" si="480"/>
        <v>8375.2000000000189</v>
      </c>
      <c r="Z2795" s="679">
        <f t="shared" ca="1" si="480"/>
        <v>0</v>
      </c>
      <c r="AA2795" t="str">
        <f t="shared" si="475"/>
        <v>ASR_Financial_Report_SHP21Final</v>
      </c>
      <c r="AB2795" s="960">
        <f t="shared" si="476"/>
        <v>44658</v>
      </c>
      <c r="AC2795" t="str">
        <f t="shared" si="477"/>
        <v>Unaudited</v>
      </c>
    </row>
    <row r="2796" spans="1:29" x14ac:dyDescent="0.25">
      <c r="A2796" t="s">
        <v>420</v>
      </c>
      <c r="B2796" t="s">
        <v>1366</v>
      </c>
      <c r="C2796" t="s">
        <v>1367</v>
      </c>
      <c r="D2796">
        <v>1900</v>
      </c>
      <c r="E2796" s="960">
        <v>1</v>
      </c>
      <c r="F2796" t="s">
        <v>441</v>
      </c>
      <c r="G2796" s="960">
        <v>366</v>
      </c>
      <c r="H2796" t="s">
        <v>386</v>
      </c>
      <c r="I2796" s="940" t="s">
        <v>488</v>
      </c>
      <c r="J2796" s="940" t="s">
        <v>444</v>
      </c>
      <c r="K2796" s="940" t="s">
        <v>53</v>
      </c>
      <c r="L2796" s="940" t="s">
        <v>42</v>
      </c>
      <c r="M2796" s="961" t="s">
        <v>154</v>
      </c>
      <c r="N2796" s="679">
        <f t="shared" ca="1" si="479"/>
        <v>1503297.9590939679</v>
      </c>
      <c r="O2796" s="679">
        <f t="shared" ca="1" si="480"/>
        <v>1190881.0411562386</v>
      </c>
      <c r="P2796" s="679">
        <f t="shared" ca="1" si="480"/>
        <v>81961.191102248558</v>
      </c>
      <c r="Q2796" s="679">
        <f t="shared" ca="1" si="480"/>
        <v>146670.48746601329</v>
      </c>
      <c r="R2796" s="679">
        <f t="shared" ca="1" si="480"/>
        <v>64131.088923402807</v>
      </c>
      <c r="S2796" s="679">
        <f t="shared" ca="1" si="480"/>
        <v>-2880.6928172993412</v>
      </c>
      <c r="T2796" s="679">
        <f t="shared" ca="1" si="480"/>
        <v>5738.2515611480885</v>
      </c>
      <c r="U2796" s="679">
        <f t="shared" ca="1" si="480"/>
        <v>-21.911516350191686</v>
      </c>
      <c r="V2796" s="679">
        <f t="shared" ca="1" si="480"/>
        <v>6440.1265641598275</v>
      </c>
      <c r="W2796" s="679">
        <f t="shared" ca="1" si="481"/>
        <v>2473.5583514211762</v>
      </c>
      <c r="X2796" s="679">
        <f t="shared" ca="1" si="480"/>
        <v>1986.0002820748714</v>
      </c>
      <c r="Y2796" s="679">
        <f t="shared" ca="1" si="480"/>
        <v>5918.8180209102275</v>
      </c>
      <c r="Z2796" s="679">
        <f t="shared" ca="1" si="480"/>
        <v>0</v>
      </c>
      <c r="AA2796" t="str">
        <f t="shared" si="475"/>
        <v>ASR_Financial_Report_SHP21Final</v>
      </c>
      <c r="AB2796" s="960">
        <f t="shared" si="476"/>
        <v>44658</v>
      </c>
      <c r="AC2796" t="str">
        <f t="shared" si="477"/>
        <v>Unaudited</v>
      </c>
    </row>
    <row r="2797" spans="1:29" x14ac:dyDescent="0.25">
      <c r="A2797" t="s">
        <v>420</v>
      </c>
      <c r="B2797" t="s">
        <v>1366</v>
      </c>
      <c r="C2797" t="s">
        <v>1367</v>
      </c>
      <c r="D2797">
        <v>1900</v>
      </c>
      <c r="E2797" s="960">
        <v>1</v>
      </c>
      <c r="F2797" t="s">
        <v>441</v>
      </c>
      <c r="G2797" s="960">
        <v>366</v>
      </c>
      <c r="H2797" t="s">
        <v>386</v>
      </c>
      <c r="I2797" s="940" t="s">
        <v>488</v>
      </c>
      <c r="J2797" s="940" t="s">
        <v>444</v>
      </c>
      <c r="K2797" s="940" t="s">
        <v>53</v>
      </c>
      <c r="L2797" s="946" t="s">
        <v>43</v>
      </c>
      <c r="M2797" s="962" t="s">
        <v>462</v>
      </c>
      <c r="N2797" s="679">
        <f t="shared" ca="1" si="479"/>
        <v>0</v>
      </c>
      <c r="O2797" s="679">
        <f t="shared" ca="1" si="480"/>
        <v>0</v>
      </c>
      <c r="P2797" s="679">
        <f t="shared" ca="1" si="480"/>
        <v>0</v>
      </c>
      <c r="Q2797" s="679">
        <f t="shared" ca="1" si="480"/>
        <v>0</v>
      </c>
      <c r="R2797" s="679">
        <f t="shared" ca="1" si="480"/>
        <v>0</v>
      </c>
      <c r="S2797" s="679">
        <f t="shared" ca="1" si="480"/>
        <v>0</v>
      </c>
      <c r="T2797" s="679">
        <f t="shared" ca="1" si="480"/>
        <v>0</v>
      </c>
      <c r="U2797" s="679">
        <f t="shared" ca="1" si="480"/>
        <v>0</v>
      </c>
      <c r="V2797" s="679">
        <f t="shared" ca="1" si="480"/>
        <v>0</v>
      </c>
      <c r="W2797" s="679">
        <f t="shared" ca="1" si="481"/>
        <v>0</v>
      </c>
      <c r="X2797" s="679">
        <f t="shared" ca="1" si="480"/>
        <v>0</v>
      </c>
      <c r="Y2797" s="679">
        <f t="shared" ca="1" si="480"/>
        <v>0</v>
      </c>
      <c r="Z2797" s="679">
        <f t="shared" ca="1" si="480"/>
        <v>0</v>
      </c>
      <c r="AA2797" t="str">
        <f t="shared" si="475"/>
        <v>ASR_Financial_Report_SHP21Final</v>
      </c>
      <c r="AB2797" s="960">
        <f t="shared" si="476"/>
        <v>44658</v>
      </c>
      <c r="AC2797" t="str">
        <f t="shared" si="477"/>
        <v>Unaudited</v>
      </c>
    </row>
    <row r="2798" spans="1:29" x14ac:dyDescent="0.25">
      <c r="A2798" t="s">
        <v>420</v>
      </c>
      <c r="B2798" t="s">
        <v>1366</v>
      </c>
      <c r="C2798" t="s">
        <v>1367</v>
      </c>
      <c r="D2798">
        <v>1900</v>
      </c>
      <c r="E2798" s="960">
        <v>1</v>
      </c>
      <c r="F2798" t="s">
        <v>441</v>
      </c>
      <c r="G2798" s="960">
        <v>366</v>
      </c>
      <c r="H2798" t="s">
        <v>386</v>
      </c>
      <c r="I2798" s="961" t="s">
        <v>488</v>
      </c>
      <c r="J2798" s="961" t="s">
        <v>444</v>
      </c>
      <c r="K2798" s="961" t="s">
        <v>901</v>
      </c>
      <c r="L2798" s="940" t="s">
        <v>902</v>
      </c>
      <c r="M2798" s="961" t="s">
        <v>901</v>
      </c>
      <c r="N2798" s="679">
        <f t="shared" ca="1" si="479"/>
        <v>1653530.0699999998</v>
      </c>
      <c r="O2798" s="679">
        <f t="shared" ca="1" si="480"/>
        <v>1522517.34</v>
      </c>
      <c r="P2798" s="679">
        <f t="shared" ca="1" si="480"/>
        <v>107913.94</v>
      </c>
      <c r="Q2798" s="679">
        <f t="shared" ca="1" si="480"/>
        <v>3229.63</v>
      </c>
      <c r="R2798" s="679">
        <f t="shared" ca="1" si="480"/>
        <v>6797.66</v>
      </c>
      <c r="S2798" s="679">
        <f t="shared" ca="1" si="480"/>
        <v>0</v>
      </c>
      <c r="T2798" s="679">
        <f t="shared" ca="1" si="480"/>
        <v>0</v>
      </c>
      <c r="U2798" s="679">
        <f t="shared" ca="1" si="480"/>
        <v>0</v>
      </c>
      <c r="V2798" s="679">
        <f t="shared" ca="1" si="480"/>
        <v>13071.5</v>
      </c>
      <c r="W2798" s="679">
        <f t="shared" ca="1" si="481"/>
        <v>0</v>
      </c>
      <c r="X2798" s="679">
        <f t="shared" ca="1" si="480"/>
        <v>0</v>
      </c>
      <c r="Y2798" s="679">
        <f t="shared" ca="1" si="480"/>
        <v>0</v>
      </c>
      <c r="Z2798" s="679">
        <f t="shared" ca="1" si="480"/>
        <v>0</v>
      </c>
      <c r="AA2798" t="str">
        <f t="shared" si="475"/>
        <v>ASR_Financial_Report_SHP21Final</v>
      </c>
      <c r="AB2798" s="960">
        <f t="shared" si="476"/>
        <v>44658</v>
      </c>
      <c r="AC2798" t="str">
        <f t="shared" si="477"/>
        <v>Unaudited</v>
      </c>
    </row>
    <row r="2799" spans="1:29" x14ac:dyDescent="0.25">
      <c r="A2799" t="s">
        <v>420</v>
      </c>
      <c r="B2799" t="s">
        <v>1366</v>
      </c>
      <c r="C2799" t="s">
        <v>1367</v>
      </c>
      <c r="D2799">
        <v>1900</v>
      </c>
      <c r="E2799" s="960">
        <v>1</v>
      </c>
      <c r="F2799" t="s">
        <v>441</v>
      </c>
      <c r="G2799" s="960">
        <v>366</v>
      </c>
      <c r="H2799" t="s">
        <v>386</v>
      </c>
      <c r="I2799" s="940" t="s">
        <v>488</v>
      </c>
      <c r="J2799" s="940" t="s">
        <v>444</v>
      </c>
      <c r="K2799" s="940" t="s">
        <v>901</v>
      </c>
      <c r="L2799" s="940" t="s">
        <v>903</v>
      </c>
      <c r="M2799" s="961" t="s">
        <v>906</v>
      </c>
      <c r="N2799" s="679">
        <f t="shared" ca="1" si="479"/>
        <v>155508.40464333293</v>
      </c>
      <c r="O2799" s="679">
        <f t="shared" ca="1" si="480"/>
        <v>143795.547264917</v>
      </c>
      <c r="P2799" s="679">
        <f t="shared" ca="1" si="480"/>
        <v>10192.031087024214</v>
      </c>
      <c r="Q2799" s="679">
        <f t="shared" ca="1" si="480"/>
        <v>212.63450598576836</v>
      </c>
      <c r="R2799" s="679">
        <f t="shared" ca="1" si="480"/>
        <v>447.55181047341006</v>
      </c>
      <c r="S2799" s="679">
        <f t="shared" ca="1" si="480"/>
        <v>0</v>
      </c>
      <c r="T2799" s="679">
        <f t="shared" ca="1" si="480"/>
        <v>0</v>
      </c>
      <c r="U2799" s="679">
        <f t="shared" ca="1" si="480"/>
        <v>0</v>
      </c>
      <c r="V2799" s="679">
        <f t="shared" ca="1" si="480"/>
        <v>860.63997493254374</v>
      </c>
      <c r="W2799" s="679">
        <f t="shared" ca="1" si="481"/>
        <v>0</v>
      </c>
      <c r="X2799" s="679">
        <f t="shared" ca="1" si="480"/>
        <v>0</v>
      </c>
      <c r="Y2799" s="679">
        <f t="shared" ca="1" si="480"/>
        <v>0</v>
      </c>
      <c r="Z2799" s="679">
        <f t="shared" ca="1" si="480"/>
        <v>0</v>
      </c>
      <c r="AA2799" t="str">
        <f t="shared" si="475"/>
        <v>ASR_Financial_Report_SHP21Final</v>
      </c>
      <c r="AB2799" s="960">
        <f t="shared" si="476"/>
        <v>44658</v>
      </c>
      <c r="AC2799" t="str">
        <f t="shared" si="477"/>
        <v>Unaudited</v>
      </c>
    </row>
    <row r="2800" spans="1:29" x14ac:dyDescent="0.25">
      <c r="A2800" t="s">
        <v>420</v>
      </c>
      <c r="B2800" t="s">
        <v>1366</v>
      </c>
      <c r="C2800" t="s">
        <v>1367</v>
      </c>
      <c r="D2800">
        <v>1900</v>
      </c>
      <c r="E2800" s="960">
        <v>1</v>
      </c>
      <c r="F2800" t="s">
        <v>441</v>
      </c>
      <c r="G2800" s="960">
        <v>366</v>
      </c>
      <c r="H2800" t="s">
        <v>386</v>
      </c>
      <c r="I2800" s="940" t="s">
        <v>488</v>
      </c>
      <c r="J2800" s="940" t="s">
        <v>444</v>
      </c>
      <c r="K2800" s="940" t="s">
        <v>901</v>
      </c>
      <c r="L2800" s="940" t="s">
        <v>904</v>
      </c>
      <c r="M2800" s="961" t="s">
        <v>907</v>
      </c>
      <c r="N2800" s="679">
        <f t="shared" ca="1" si="479"/>
        <v>0</v>
      </c>
      <c r="O2800" s="679">
        <f t="shared" ca="1" si="480"/>
        <v>0</v>
      </c>
      <c r="P2800" s="679">
        <f t="shared" ca="1" si="480"/>
        <v>0</v>
      </c>
      <c r="Q2800" s="679">
        <f t="shared" ca="1" si="480"/>
        <v>0</v>
      </c>
      <c r="R2800" s="679">
        <f t="shared" ca="1" si="480"/>
        <v>0</v>
      </c>
      <c r="S2800" s="679">
        <f t="shared" ca="1" si="480"/>
        <v>0</v>
      </c>
      <c r="T2800" s="679">
        <f t="shared" ca="1" si="480"/>
        <v>0</v>
      </c>
      <c r="U2800" s="679">
        <f t="shared" ca="1" si="480"/>
        <v>0</v>
      </c>
      <c r="V2800" s="679">
        <f t="shared" ca="1" si="480"/>
        <v>0</v>
      </c>
      <c r="W2800" s="679">
        <f t="shared" ca="1" si="481"/>
        <v>0</v>
      </c>
      <c r="X2800" s="679">
        <f t="shared" ca="1" si="480"/>
        <v>0</v>
      </c>
      <c r="Y2800" s="679">
        <f t="shared" ca="1" si="480"/>
        <v>0</v>
      </c>
      <c r="Z2800" s="679">
        <f t="shared" ca="1" si="480"/>
        <v>0</v>
      </c>
      <c r="AA2800" t="str">
        <f t="shared" si="475"/>
        <v>ASR_Financial_Report_SHP21Final</v>
      </c>
      <c r="AB2800" s="960">
        <f t="shared" si="476"/>
        <v>44658</v>
      </c>
      <c r="AC2800" t="str">
        <f t="shared" si="477"/>
        <v>Unaudited</v>
      </c>
    </row>
    <row r="2801" spans="1:29" x14ac:dyDescent="0.25">
      <c r="A2801" t="s">
        <v>420</v>
      </c>
      <c r="B2801" t="s">
        <v>1366</v>
      </c>
      <c r="C2801" t="s">
        <v>1367</v>
      </c>
      <c r="D2801">
        <v>1900</v>
      </c>
      <c r="E2801" s="960">
        <v>1</v>
      </c>
      <c r="F2801" t="s">
        <v>441</v>
      </c>
      <c r="G2801" s="960">
        <v>366</v>
      </c>
      <c r="H2801" t="s">
        <v>386</v>
      </c>
      <c r="I2801" s="961" t="s">
        <v>488</v>
      </c>
      <c r="J2801" s="961" t="s">
        <v>444</v>
      </c>
      <c r="K2801" s="961" t="s">
        <v>445</v>
      </c>
      <c r="L2801" s="940">
        <v>5.0999999999999996</v>
      </c>
      <c r="M2801" s="961" t="s">
        <v>37</v>
      </c>
      <c r="N2801" s="679">
        <f t="shared" ca="1" si="479"/>
        <v>3897942.54</v>
      </c>
      <c r="O2801" s="679">
        <f t="shared" ca="1" si="480"/>
        <v>1885313.57</v>
      </c>
      <c r="P2801" s="679">
        <f t="shared" ca="1" si="480"/>
        <v>785575.65</v>
      </c>
      <c r="Q2801" s="679">
        <f t="shared" ca="1" si="480"/>
        <v>351287.94999999995</v>
      </c>
      <c r="R2801" s="679">
        <f t="shared" ca="1" si="480"/>
        <v>729476.48999999987</v>
      </c>
      <c r="S2801" s="679">
        <f t="shared" ca="1" si="480"/>
        <v>26285.26</v>
      </c>
      <c r="T2801" s="679">
        <f t="shared" ca="1" si="480"/>
        <v>38960.449999999997</v>
      </c>
      <c r="U2801" s="679">
        <f t="shared" ca="1" si="480"/>
        <v>568.24</v>
      </c>
      <c r="V2801" s="679">
        <f t="shared" ca="1" si="480"/>
        <v>63273.48</v>
      </c>
      <c r="W2801" s="679">
        <f t="shared" ca="1" si="481"/>
        <v>0</v>
      </c>
      <c r="X2801" s="679">
        <f t="shared" ca="1" si="480"/>
        <v>3149.81</v>
      </c>
      <c r="Y2801" s="679">
        <f t="shared" ca="1" si="480"/>
        <v>14051.64</v>
      </c>
      <c r="Z2801" s="679">
        <f t="shared" ca="1" si="480"/>
        <v>0</v>
      </c>
      <c r="AA2801" t="str">
        <f t="shared" si="475"/>
        <v>ASR_Financial_Report_SHP21Final</v>
      </c>
      <c r="AB2801" s="960">
        <f t="shared" si="476"/>
        <v>44658</v>
      </c>
      <c r="AC2801" t="str">
        <f t="shared" si="477"/>
        <v>Unaudited</v>
      </c>
    </row>
    <row r="2802" spans="1:29" ht="30" x14ac:dyDescent="0.25">
      <c r="A2802" t="s">
        <v>420</v>
      </c>
      <c r="B2802" t="s">
        <v>1366</v>
      </c>
      <c r="C2802" t="s">
        <v>1367</v>
      </c>
      <c r="D2802">
        <v>1900</v>
      </c>
      <c r="E2802" s="960">
        <v>1</v>
      </c>
      <c r="F2802" t="s">
        <v>441</v>
      </c>
      <c r="G2802" s="960">
        <v>366</v>
      </c>
      <c r="H2802" t="s">
        <v>386</v>
      </c>
      <c r="I2802" s="961" t="s">
        <v>488</v>
      </c>
      <c r="J2802" s="961" t="s">
        <v>444</v>
      </c>
      <c r="K2802" s="961" t="s">
        <v>445</v>
      </c>
      <c r="L2802" s="956">
        <v>5.2</v>
      </c>
      <c r="M2802" s="961" t="s">
        <v>303</v>
      </c>
      <c r="N2802" s="679">
        <f t="shared" ca="1" si="479"/>
        <v>0</v>
      </c>
      <c r="O2802" s="679">
        <f t="shared" ca="1" si="480"/>
        <v>0</v>
      </c>
      <c r="P2802" s="679">
        <f t="shared" ca="1" si="480"/>
        <v>0</v>
      </c>
      <c r="Q2802" s="679">
        <f t="shared" ca="1" si="480"/>
        <v>0</v>
      </c>
      <c r="R2802" s="679">
        <f t="shared" ca="1" si="480"/>
        <v>0</v>
      </c>
      <c r="S2802" s="679">
        <f t="shared" ca="1" si="480"/>
        <v>0</v>
      </c>
      <c r="T2802" s="679">
        <f t="shared" ca="1" si="480"/>
        <v>0</v>
      </c>
      <c r="U2802" s="679">
        <f t="shared" ca="1" si="480"/>
        <v>0</v>
      </c>
      <c r="V2802" s="679">
        <f t="shared" ca="1" si="480"/>
        <v>0</v>
      </c>
      <c r="W2802" s="679">
        <f t="shared" ca="1" si="481"/>
        <v>0</v>
      </c>
      <c r="X2802" s="679">
        <f t="shared" ca="1" si="480"/>
        <v>0</v>
      </c>
      <c r="Y2802" s="679">
        <f t="shared" ca="1" si="480"/>
        <v>0</v>
      </c>
      <c r="Z2802" s="679">
        <f t="shared" ca="1" si="480"/>
        <v>0</v>
      </c>
      <c r="AA2802" t="str">
        <f t="shared" si="475"/>
        <v>ASR_Financial_Report_SHP21Final</v>
      </c>
      <c r="AB2802" s="960">
        <f t="shared" si="476"/>
        <v>44658</v>
      </c>
      <c r="AC2802" t="str">
        <f t="shared" si="477"/>
        <v>Unaudited</v>
      </c>
    </row>
    <row r="2803" spans="1:29" ht="30" x14ac:dyDescent="0.25">
      <c r="A2803" t="s">
        <v>420</v>
      </c>
      <c r="B2803" t="s">
        <v>1366</v>
      </c>
      <c r="C2803" t="s">
        <v>1367</v>
      </c>
      <c r="D2803">
        <v>1900</v>
      </c>
      <c r="E2803" s="960">
        <v>1</v>
      </c>
      <c r="F2803" t="s">
        <v>441</v>
      </c>
      <c r="G2803" s="960">
        <v>366</v>
      </c>
      <c r="H2803" t="s">
        <v>386</v>
      </c>
      <c r="I2803" s="940" t="s">
        <v>488</v>
      </c>
      <c r="J2803" s="940" t="s">
        <v>444</v>
      </c>
      <c r="K2803" s="940" t="s">
        <v>445</v>
      </c>
      <c r="L2803" s="940">
        <v>5.3</v>
      </c>
      <c r="M2803" s="961" t="s">
        <v>304</v>
      </c>
      <c r="N2803" s="679">
        <f t="shared" ca="1" si="479"/>
        <v>182861.61461170603</v>
      </c>
      <c r="O2803" s="679">
        <f t="shared" ca="1" si="480"/>
        <v>87704.295590952941</v>
      </c>
      <c r="P2803" s="679">
        <f t="shared" ca="1" si="480"/>
        <v>34571.427120779663</v>
      </c>
      <c r="Q2803" s="679">
        <f t="shared" ca="1" si="480"/>
        <v>17630.008195438164</v>
      </c>
      <c r="R2803" s="679">
        <f t="shared" ca="1" si="480"/>
        <v>36321.916902206693</v>
      </c>
      <c r="S2803" s="679">
        <f t="shared" ca="1" si="480"/>
        <v>1620.9330208397801</v>
      </c>
      <c r="T2803" s="679">
        <f t="shared" ca="1" si="480"/>
        <v>1827.4101686972692</v>
      </c>
      <c r="U2803" s="679">
        <f t="shared" ca="1" si="480"/>
        <v>35.660382651114503</v>
      </c>
      <c r="V2803" s="679">
        <f t="shared" ca="1" si="480"/>
        <v>3149.3171156631302</v>
      </c>
      <c r="W2803" s="679">
        <f t="shared" ca="1" si="481"/>
        <v>0</v>
      </c>
      <c r="X2803" s="679">
        <f t="shared" ca="1" si="480"/>
        <v>0.33975113714195015</v>
      </c>
      <c r="Y2803" s="679">
        <f t="shared" ca="1" si="480"/>
        <v>0.30636334012087491</v>
      </c>
      <c r="Z2803" s="679">
        <f t="shared" ca="1" si="480"/>
        <v>0</v>
      </c>
      <c r="AA2803" t="str">
        <f t="shared" si="475"/>
        <v>ASR_Financial_Report_SHP21Final</v>
      </c>
      <c r="AB2803" s="960">
        <f t="shared" si="476"/>
        <v>44658</v>
      </c>
      <c r="AC2803" t="str">
        <f t="shared" si="477"/>
        <v>Unaudited</v>
      </c>
    </row>
    <row r="2804" spans="1:29" x14ac:dyDescent="0.25">
      <c r="A2804" t="s">
        <v>420</v>
      </c>
      <c r="B2804" t="s">
        <v>1366</v>
      </c>
      <c r="C2804" t="s">
        <v>1367</v>
      </c>
      <c r="D2804">
        <v>1900</v>
      </c>
      <c r="E2804" s="960">
        <v>1</v>
      </c>
      <c r="F2804" t="s">
        <v>441</v>
      </c>
      <c r="G2804" s="960">
        <v>366</v>
      </c>
      <c r="H2804" t="s">
        <v>386</v>
      </c>
      <c r="I2804" s="940" t="s">
        <v>488</v>
      </c>
      <c r="J2804" s="940" t="s">
        <v>444</v>
      </c>
      <c r="K2804" s="940" t="s">
        <v>445</v>
      </c>
      <c r="L2804" s="940" t="s">
        <v>82</v>
      </c>
      <c r="M2804" s="961" t="s">
        <v>453</v>
      </c>
      <c r="N2804" s="679">
        <f t="shared" ca="1" si="479"/>
        <v>0</v>
      </c>
      <c r="O2804" s="679">
        <f t="shared" ca="1" si="480"/>
        <v>0</v>
      </c>
      <c r="P2804" s="679">
        <f t="shared" ca="1" si="480"/>
        <v>0</v>
      </c>
      <c r="Q2804" s="679">
        <f t="shared" ca="1" si="480"/>
        <v>0</v>
      </c>
      <c r="R2804" s="679">
        <f t="shared" ca="1" si="480"/>
        <v>0</v>
      </c>
      <c r="S2804" s="679">
        <f t="shared" ca="1" si="480"/>
        <v>0</v>
      </c>
      <c r="T2804" s="679">
        <f t="shared" ca="1" si="480"/>
        <v>0</v>
      </c>
      <c r="U2804" s="679">
        <f t="shared" ca="1" si="480"/>
        <v>0</v>
      </c>
      <c r="V2804" s="679">
        <f t="shared" ca="1" si="480"/>
        <v>0</v>
      </c>
      <c r="W2804" s="679">
        <f t="shared" ca="1" si="481"/>
        <v>0</v>
      </c>
      <c r="X2804" s="679">
        <f t="shared" ca="1" si="480"/>
        <v>0</v>
      </c>
      <c r="Y2804" s="679">
        <f t="shared" ca="1" si="480"/>
        <v>0</v>
      </c>
      <c r="Z2804" s="679">
        <f t="shared" ca="1" si="480"/>
        <v>0</v>
      </c>
      <c r="AA2804" t="str">
        <f t="shared" si="475"/>
        <v>ASR_Financial_Report_SHP21Final</v>
      </c>
      <c r="AB2804" s="960">
        <f t="shared" si="476"/>
        <v>44658</v>
      </c>
      <c r="AC2804" t="str">
        <f t="shared" si="477"/>
        <v>Unaudited</v>
      </c>
    </row>
    <row r="2805" spans="1:29" x14ac:dyDescent="0.25">
      <c r="A2805" t="s">
        <v>420</v>
      </c>
      <c r="B2805" t="s">
        <v>1366</v>
      </c>
      <c r="C2805" t="s">
        <v>1367</v>
      </c>
      <c r="D2805">
        <v>1900</v>
      </c>
      <c r="E2805" s="960">
        <v>1</v>
      </c>
      <c r="F2805" t="s">
        <v>441</v>
      </c>
      <c r="G2805" s="960">
        <v>366</v>
      </c>
      <c r="H2805" t="s">
        <v>386</v>
      </c>
      <c r="I2805" s="940" t="s">
        <v>488</v>
      </c>
      <c r="J2805" s="940" t="s">
        <v>444</v>
      </c>
      <c r="K2805" s="940" t="s">
        <v>446</v>
      </c>
      <c r="L2805" s="940">
        <v>6.1</v>
      </c>
      <c r="M2805" s="961" t="s">
        <v>18</v>
      </c>
      <c r="N2805" s="679">
        <f t="shared" ca="1" si="479"/>
        <v>0</v>
      </c>
      <c r="O2805" s="679">
        <f t="shared" ca="1" si="480"/>
        <v>0</v>
      </c>
      <c r="P2805" s="679">
        <f t="shared" ca="1" si="480"/>
        <v>0</v>
      </c>
      <c r="Q2805" s="679">
        <f t="shared" ca="1" si="480"/>
        <v>0</v>
      </c>
      <c r="R2805" s="679">
        <f t="shared" ca="1" si="480"/>
        <v>0</v>
      </c>
      <c r="S2805" s="679">
        <f t="shared" ca="1" si="480"/>
        <v>0</v>
      </c>
      <c r="T2805" s="679">
        <f t="shared" ca="1" si="480"/>
        <v>0</v>
      </c>
      <c r="U2805" s="679">
        <f t="shared" ca="1" si="480"/>
        <v>0</v>
      </c>
      <c r="V2805" s="679">
        <f t="shared" ca="1" si="480"/>
        <v>0</v>
      </c>
      <c r="W2805" s="679">
        <f t="shared" ca="1" si="481"/>
        <v>0</v>
      </c>
      <c r="X2805" s="679">
        <f t="shared" ca="1" si="480"/>
        <v>0</v>
      </c>
      <c r="Y2805" s="679">
        <f t="shared" ca="1" si="480"/>
        <v>0</v>
      </c>
      <c r="Z2805" s="679">
        <f t="shared" ca="1" si="480"/>
        <v>0</v>
      </c>
      <c r="AA2805" t="str">
        <f t="shared" si="475"/>
        <v>ASR_Financial_Report_SHP21Final</v>
      </c>
      <c r="AB2805" s="960">
        <f t="shared" si="476"/>
        <v>44658</v>
      </c>
      <c r="AC2805" t="str">
        <f t="shared" si="477"/>
        <v>Unaudited</v>
      </c>
    </row>
    <row r="2806" spans="1:29" x14ac:dyDescent="0.25">
      <c r="A2806" t="s">
        <v>420</v>
      </c>
      <c r="B2806" t="s">
        <v>1366</v>
      </c>
      <c r="C2806" t="s">
        <v>1367</v>
      </c>
      <c r="D2806">
        <v>1900</v>
      </c>
      <c r="E2806" s="960">
        <v>1</v>
      </c>
      <c r="F2806" t="s">
        <v>441</v>
      </c>
      <c r="G2806" s="960">
        <v>366</v>
      </c>
      <c r="H2806" t="s">
        <v>386</v>
      </c>
      <c r="I2806" s="940" t="s">
        <v>488</v>
      </c>
      <c r="J2806" s="940" t="s">
        <v>444</v>
      </c>
      <c r="K2806" s="940" t="s">
        <v>446</v>
      </c>
      <c r="L2806" s="956">
        <v>6.2</v>
      </c>
      <c r="M2806" s="961" t="s">
        <v>19</v>
      </c>
      <c r="N2806" s="679">
        <f t="shared" ca="1" si="479"/>
        <v>0</v>
      </c>
      <c r="O2806" s="679">
        <f t="shared" ca="1" si="480"/>
        <v>0</v>
      </c>
      <c r="P2806" s="679">
        <f t="shared" ca="1" si="480"/>
        <v>0</v>
      </c>
      <c r="Q2806" s="679">
        <f t="shared" ca="1" si="480"/>
        <v>0</v>
      </c>
      <c r="R2806" s="679">
        <f t="shared" ca="1" si="480"/>
        <v>0</v>
      </c>
      <c r="S2806" s="679">
        <f t="shared" ca="1" si="480"/>
        <v>0</v>
      </c>
      <c r="T2806" s="679">
        <f t="shared" ca="1" si="480"/>
        <v>0</v>
      </c>
      <c r="U2806" s="679">
        <f t="shared" ca="1" si="480"/>
        <v>0</v>
      </c>
      <c r="V2806" s="679">
        <f t="shared" ca="1" si="480"/>
        <v>0</v>
      </c>
      <c r="W2806" s="679">
        <f t="shared" ca="1" si="481"/>
        <v>0</v>
      </c>
      <c r="X2806" s="679">
        <f t="shared" ca="1" si="480"/>
        <v>0</v>
      </c>
      <c r="Y2806" s="679">
        <f t="shared" ca="1" si="480"/>
        <v>0</v>
      </c>
      <c r="Z2806" s="679">
        <f t="shared" ca="1" si="480"/>
        <v>0</v>
      </c>
      <c r="AA2806" t="str">
        <f t="shared" si="475"/>
        <v>ASR_Financial_Report_SHP21Final</v>
      </c>
      <c r="AB2806" s="960">
        <f t="shared" si="476"/>
        <v>44658</v>
      </c>
      <c r="AC2806" t="str">
        <f t="shared" si="477"/>
        <v>Unaudited</v>
      </c>
    </row>
    <row r="2807" spans="1:29" x14ac:dyDescent="0.25">
      <c r="A2807" t="s">
        <v>420</v>
      </c>
      <c r="B2807" t="s">
        <v>1366</v>
      </c>
      <c r="C2807" t="s">
        <v>1367</v>
      </c>
      <c r="D2807">
        <v>1900</v>
      </c>
      <c r="E2807" s="960">
        <v>1</v>
      </c>
      <c r="F2807" t="s">
        <v>441</v>
      </c>
      <c r="G2807" s="960">
        <v>366</v>
      </c>
      <c r="H2807" t="s">
        <v>386</v>
      </c>
      <c r="I2807" s="940" t="s">
        <v>488</v>
      </c>
      <c r="J2807" s="940" t="s">
        <v>444</v>
      </c>
      <c r="K2807" s="940" t="s">
        <v>446</v>
      </c>
      <c r="L2807" s="956">
        <v>6.3</v>
      </c>
      <c r="M2807" s="961" t="s">
        <v>184</v>
      </c>
      <c r="N2807" s="679">
        <f t="shared" ca="1" si="479"/>
        <v>0</v>
      </c>
      <c r="O2807" s="679">
        <f t="shared" ca="1" si="480"/>
        <v>0</v>
      </c>
      <c r="P2807" s="679">
        <f t="shared" ca="1" si="480"/>
        <v>0</v>
      </c>
      <c r="Q2807" s="679">
        <f t="shared" ca="1" si="480"/>
        <v>0</v>
      </c>
      <c r="R2807" s="679">
        <f t="shared" ca="1" si="480"/>
        <v>0</v>
      </c>
      <c r="S2807" s="679">
        <f t="shared" ca="1" si="480"/>
        <v>0</v>
      </c>
      <c r="T2807" s="679">
        <f t="shared" ca="1" si="480"/>
        <v>0</v>
      </c>
      <c r="U2807" s="679">
        <f t="shared" ca="1" si="480"/>
        <v>0</v>
      </c>
      <c r="V2807" s="679">
        <f t="shared" ca="1" si="480"/>
        <v>0</v>
      </c>
      <c r="W2807" s="679">
        <f t="shared" ca="1" si="481"/>
        <v>0</v>
      </c>
      <c r="X2807" s="679">
        <f t="shared" ca="1" si="480"/>
        <v>0</v>
      </c>
      <c r="Y2807" s="679">
        <f t="shared" ca="1" si="480"/>
        <v>0</v>
      </c>
      <c r="Z2807" s="679">
        <f t="shared" ca="1" si="480"/>
        <v>0</v>
      </c>
      <c r="AA2807" t="str">
        <f t="shared" si="475"/>
        <v>ASR_Financial_Report_SHP21Final</v>
      </c>
      <c r="AB2807" s="960">
        <f t="shared" si="476"/>
        <v>44658</v>
      </c>
      <c r="AC2807" t="str">
        <f t="shared" si="477"/>
        <v>Unaudited</v>
      </c>
    </row>
    <row r="2808" spans="1:29" x14ac:dyDescent="0.25">
      <c r="A2808" t="s">
        <v>420</v>
      </c>
      <c r="B2808" t="s">
        <v>1366</v>
      </c>
      <c r="C2808" t="s">
        <v>1367</v>
      </c>
      <c r="D2808">
        <v>1900</v>
      </c>
      <c r="E2808" s="960">
        <v>1</v>
      </c>
      <c r="F2808" t="s">
        <v>441</v>
      </c>
      <c r="G2808" s="960">
        <v>366</v>
      </c>
      <c r="H2808" t="s">
        <v>386</v>
      </c>
      <c r="I2808" s="940" t="s">
        <v>488</v>
      </c>
      <c r="J2808" s="940" t="s">
        <v>444</v>
      </c>
      <c r="K2808" s="940" t="s">
        <v>446</v>
      </c>
      <c r="L2808" s="940" t="s">
        <v>87</v>
      </c>
      <c r="M2808" s="961" t="s">
        <v>454</v>
      </c>
      <c r="N2808" s="679">
        <f t="shared" ca="1" si="479"/>
        <v>0</v>
      </c>
      <c r="O2808" s="679">
        <f t="shared" ca="1" si="480"/>
        <v>0</v>
      </c>
      <c r="P2808" s="679">
        <f t="shared" ca="1" si="480"/>
        <v>0</v>
      </c>
      <c r="Q2808" s="679">
        <f t="shared" ca="1" si="480"/>
        <v>0</v>
      </c>
      <c r="R2808" s="679">
        <f t="shared" ca="1" si="480"/>
        <v>0</v>
      </c>
      <c r="S2808" s="679">
        <f t="shared" ca="1" si="480"/>
        <v>0</v>
      </c>
      <c r="T2808" s="679">
        <f t="shared" ca="1" si="480"/>
        <v>0</v>
      </c>
      <c r="U2808" s="679">
        <f t="shared" ca="1" si="480"/>
        <v>0</v>
      </c>
      <c r="V2808" s="679">
        <f t="shared" ca="1" si="480"/>
        <v>0</v>
      </c>
      <c r="W2808" s="679">
        <f t="shared" ca="1" si="481"/>
        <v>0</v>
      </c>
      <c r="X2808" s="679">
        <f t="shared" ca="1" si="480"/>
        <v>0</v>
      </c>
      <c r="Y2808" s="679">
        <f t="shared" ca="1" si="480"/>
        <v>0</v>
      </c>
      <c r="Z2808" s="679">
        <f t="shared" ca="1" si="480"/>
        <v>0</v>
      </c>
      <c r="AA2808" t="str">
        <f t="shared" si="475"/>
        <v>ASR_Financial_Report_SHP21Final</v>
      </c>
      <c r="AB2808" s="960">
        <f t="shared" si="476"/>
        <v>44658</v>
      </c>
      <c r="AC2808" t="str">
        <f t="shared" si="477"/>
        <v>Unaudited</v>
      </c>
    </row>
    <row r="2809" spans="1:29" x14ac:dyDescent="0.25">
      <c r="A2809" t="s">
        <v>420</v>
      </c>
      <c r="B2809" t="s">
        <v>1366</v>
      </c>
      <c r="C2809" t="s">
        <v>1367</v>
      </c>
      <c r="D2809">
        <v>1900</v>
      </c>
      <c r="E2809" s="960">
        <v>1</v>
      </c>
      <c r="F2809" t="s">
        <v>441</v>
      </c>
      <c r="G2809" s="960">
        <v>366</v>
      </c>
      <c r="H2809" t="s">
        <v>386</v>
      </c>
      <c r="I2809" s="961" t="s">
        <v>488</v>
      </c>
      <c r="J2809" s="961" t="s">
        <v>444</v>
      </c>
      <c r="K2809" s="961" t="s">
        <v>447</v>
      </c>
      <c r="L2809" s="940">
        <v>7.1</v>
      </c>
      <c r="M2809" s="961" t="s">
        <v>20</v>
      </c>
      <c r="N2809" s="679">
        <f t="shared" ca="1" si="479"/>
        <v>887884.1</v>
      </c>
      <c r="O2809" s="679">
        <f t="shared" ca="1" si="480"/>
        <v>292919.79000000004</v>
      </c>
      <c r="P2809" s="679">
        <f t="shared" ca="1" si="480"/>
        <v>32602.129999999997</v>
      </c>
      <c r="Q2809" s="679">
        <f t="shared" ca="1" si="480"/>
        <v>242177.21</v>
      </c>
      <c r="R2809" s="679">
        <f t="shared" ca="1" si="480"/>
        <v>129499</v>
      </c>
      <c r="S2809" s="679">
        <f t="shared" ca="1" si="480"/>
        <v>66621.22</v>
      </c>
      <c r="T2809" s="679">
        <f t="shared" ca="1" si="480"/>
        <v>11606</v>
      </c>
      <c r="U2809" s="679">
        <f t="shared" ca="1" si="480"/>
        <v>172.5</v>
      </c>
      <c r="V2809" s="679">
        <f t="shared" ca="1" si="480"/>
        <v>8894</v>
      </c>
      <c r="W2809" s="679">
        <f t="shared" ca="1" si="481"/>
        <v>10947</v>
      </c>
      <c r="X2809" s="679">
        <f t="shared" ca="1" si="480"/>
        <v>62328</v>
      </c>
      <c r="Y2809" s="679">
        <f t="shared" ca="1" si="480"/>
        <v>30117.25</v>
      </c>
      <c r="Z2809" s="679">
        <f t="shared" ca="1" si="480"/>
        <v>0</v>
      </c>
      <c r="AA2809" t="str">
        <f t="shared" si="475"/>
        <v>ASR_Financial_Report_SHP21Final</v>
      </c>
      <c r="AB2809" s="960">
        <f t="shared" si="476"/>
        <v>44658</v>
      </c>
      <c r="AC2809" t="str">
        <f t="shared" si="477"/>
        <v>Unaudited</v>
      </c>
    </row>
    <row r="2810" spans="1:29" x14ac:dyDescent="0.25">
      <c r="A2810" t="s">
        <v>420</v>
      </c>
      <c r="B2810" t="s">
        <v>1366</v>
      </c>
      <c r="C2810" t="s">
        <v>1367</v>
      </c>
      <c r="D2810">
        <v>1900</v>
      </c>
      <c r="E2810" s="960">
        <v>1</v>
      </c>
      <c r="F2810" t="s">
        <v>441</v>
      </c>
      <c r="G2810" s="960">
        <v>366</v>
      </c>
      <c r="H2810" t="s">
        <v>386</v>
      </c>
      <c r="I2810" s="940" t="s">
        <v>488</v>
      </c>
      <c r="J2810" s="940" t="s">
        <v>444</v>
      </c>
      <c r="K2810" s="940" t="s">
        <v>447</v>
      </c>
      <c r="L2810" s="940">
        <v>7.2</v>
      </c>
      <c r="M2810" s="961" t="s">
        <v>21</v>
      </c>
      <c r="N2810" s="679">
        <f t="shared" ca="1" si="479"/>
        <v>0</v>
      </c>
      <c r="O2810" s="679">
        <f t="shared" ca="1" si="480"/>
        <v>0</v>
      </c>
      <c r="P2810" s="679">
        <f t="shared" ca="1" si="480"/>
        <v>0</v>
      </c>
      <c r="Q2810" s="679">
        <f t="shared" ca="1" si="480"/>
        <v>0</v>
      </c>
      <c r="R2810" s="679">
        <f t="shared" ca="1" si="480"/>
        <v>0</v>
      </c>
      <c r="S2810" s="679">
        <f t="shared" ca="1" si="480"/>
        <v>0</v>
      </c>
      <c r="T2810" s="679">
        <f t="shared" ca="1" si="480"/>
        <v>0</v>
      </c>
      <c r="U2810" s="679">
        <f t="shared" ca="1" si="480"/>
        <v>0</v>
      </c>
      <c r="V2810" s="679">
        <f t="shared" ca="1" si="480"/>
        <v>0</v>
      </c>
      <c r="W2810" s="679">
        <f t="shared" ca="1" si="481"/>
        <v>0</v>
      </c>
      <c r="X2810" s="679">
        <f t="shared" ca="1" si="480"/>
        <v>0</v>
      </c>
      <c r="Y2810" s="679">
        <f t="shared" ca="1" si="480"/>
        <v>0</v>
      </c>
      <c r="Z2810" s="679">
        <f t="shared" ca="1" si="480"/>
        <v>0</v>
      </c>
      <c r="AA2810" t="str">
        <f t="shared" si="475"/>
        <v>ASR_Financial_Report_SHP21Final</v>
      </c>
      <c r="AB2810" s="960">
        <f t="shared" si="476"/>
        <v>44658</v>
      </c>
      <c r="AC2810" t="str">
        <f t="shared" si="477"/>
        <v>Unaudited</v>
      </c>
    </row>
    <row r="2811" spans="1:29" x14ac:dyDescent="0.25">
      <c r="A2811" t="s">
        <v>420</v>
      </c>
      <c r="B2811" t="s">
        <v>1366</v>
      </c>
      <c r="C2811" t="s">
        <v>1367</v>
      </c>
      <c r="D2811">
        <v>1900</v>
      </c>
      <c r="E2811" s="960">
        <v>1</v>
      </c>
      <c r="F2811" t="s">
        <v>441</v>
      </c>
      <c r="G2811" s="960">
        <v>366</v>
      </c>
      <c r="H2811" t="s">
        <v>386</v>
      </c>
      <c r="I2811" s="940" t="s">
        <v>488</v>
      </c>
      <c r="J2811" s="940" t="s">
        <v>444</v>
      </c>
      <c r="K2811" s="940" t="s">
        <v>447</v>
      </c>
      <c r="L2811" s="940">
        <v>7.3</v>
      </c>
      <c r="M2811" s="961" t="s">
        <v>155</v>
      </c>
      <c r="N2811" s="679">
        <f t="shared" ca="1" si="479"/>
        <v>63768.789418294742</v>
      </c>
      <c r="O2811" s="679">
        <f t="shared" ca="1" si="480"/>
        <v>24367.473190406701</v>
      </c>
      <c r="P2811" s="679">
        <f t="shared" ca="1" si="480"/>
        <v>2721.4639815625696</v>
      </c>
      <c r="Q2811" s="679">
        <f t="shared" ca="1" si="480"/>
        <v>16557.90063881941</v>
      </c>
      <c r="R2811" s="679">
        <f t="shared" ca="1" si="480"/>
        <v>8814.3107369899153</v>
      </c>
      <c r="S2811" s="679">
        <f t="shared" ca="1" si="480"/>
        <v>3195.6746189609248</v>
      </c>
      <c r="T2811" s="679">
        <f t="shared" ca="1" si="480"/>
        <v>820.48785381923472</v>
      </c>
      <c r="U2811" s="679">
        <f t="shared" ca="1" si="480"/>
        <v>-4.0511578824291696</v>
      </c>
      <c r="V2811" s="679">
        <f t="shared" ca="1" si="480"/>
        <v>596.13408079488795</v>
      </c>
      <c r="W2811" s="679">
        <f t="shared" ca="1" si="481"/>
        <v>753.92201069485668</v>
      </c>
      <c r="X2811" s="679">
        <f t="shared" ca="1" si="480"/>
        <v>4036.6097337652577</v>
      </c>
      <c r="Y2811" s="679">
        <f t="shared" ca="1" si="480"/>
        <v>1908.8637303634061</v>
      </c>
      <c r="Z2811" s="679">
        <f t="shared" ca="1" si="480"/>
        <v>0</v>
      </c>
      <c r="AA2811" t="str">
        <f t="shared" si="475"/>
        <v>ASR_Financial_Report_SHP21Final</v>
      </c>
      <c r="AB2811" s="960">
        <f t="shared" si="476"/>
        <v>44658</v>
      </c>
      <c r="AC2811" t="str">
        <f t="shared" si="477"/>
        <v>Unaudited</v>
      </c>
    </row>
    <row r="2812" spans="1:29" x14ac:dyDescent="0.25">
      <c r="A2812" t="s">
        <v>420</v>
      </c>
      <c r="B2812" t="s">
        <v>1366</v>
      </c>
      <c r="C2812" t="s">
        <v>1367</v>
      </c>
      <c r="D2812">
        <v>1900</v>
      </c>
      <c r="E2812" s="960">
        <v>1</v>
      </c>
      <c r="F2812" t="s">
        <v>441</v>
      </c>
      <c r="G2812" s="960">
        <v>366</v>
      </c>
      <c r="H2812" t="s">
        <v>386</v>
      </c>
      <c r="I2812" s="940" t="s">
        <v>488</v>
      </c>
      <c r="J2812" s="940" t="s">
        <v>444</v>
      </c>
      <c r="K2812" s="940" t="s">
        <v>447</v>
      </c>
      <c r="L2812" s="940" t="s">
        <v>91</v>
      </c>
      <c r="M2812" s="961" t="s">
        <v>455</v>
      </c>
      <c r="N2812" s="679">
        <f t="shared" ca="1" si="479"/>
        <v>0</v>
      </c>
      <c r="O2812" s="679">
        <f t="shared" ca="1" si="480"/>
        <v>0</v>
      </c>
      <c r="P2812" s="679">
        <f t="shared" ca="1" si="480"/>
        <v>0</v>
      </c>
      <c r="Q2812" s="679">
        <f t="shared" ca="1" si="480"/>
        <v>0</v>
      </c>
      <c r="R2812" s="679">
        <f t="shared" ca="1" si="480"/>
        <v>0</v>
      </c>
      <c r="S2812" s="679">
        <f t="shared" ca="1" si="480"/>
        <v>0</v>
      </c>
      <c r="T2812" s="679">
        <f t="shared" ca="1" si="480"/>
        <v>0</v>
      </c>
      <c r="U2812" s="679">
        <f t="shared" ca="1" si="480"/>
        <v>0</v>
      </c>
      <c r="V2812" s="679">
        <f t="shared" ca="1" si="480"/>
        <v>0</v>
      </c>
      <c r="W2812" s="679">
        <f t="shared" ca="1" si="481"/>
        <v>0</v>
      </c>
      <c r="X2812" s="679">
        <f t="shared" ca="1" si="480"/>
        <v>0</v>
      </c>
      <c r="Y2812" s="679">
        <f t="shared" ca="1" si="480"/>
        <v>0</v>
      </c>
      <c r="Z2812" s="679">
        <f t="shared" ca="1" si="480"/>
        <v>0</v>
      </c>
      <c r="AA2812" t="str">
        <f t="shared" si="475"/>
        <v>ASR_Financial_Report_SHP21Final</v>
      </c>
      <c r="AB2812" s="960">
        <f t="shared" si="476"/>
        <v>44658</v>
      </c>
      <c r="AC2812" t="str">
        <f t="shared" si="477"/>
        <v>Unaudited</v>
      </c>
    </row>
    <row r="2813" spans="1:29" x14ac:dyDescent="0.25">
      <c r="A2813" t="s">
        <v>420</v>
      </c>
      <c r="B2813" t="s">
        <v>1366</v>
      </c>
      <c r="C2813" t="s">
        <v>1367</v>
      </c>
      <c r="D2813">
        <v>1900</v>
      </c>
      <c r="E2813" s="960">
        <v>1</v>
      </c>
      <c r="F2813" t="s">
        <v>441</v>
      </c>
      <c r="G2813" s="960">
        <v>366</v>
      </c>
      <c r="H2813" t="s">
        <v>386</v>
      </c>
      <c r="I2813" s="961" t="s">
        <v>488</v>
      </c>
      <c r="J2813" s="961" t="s">
        <v>444</v>
      </c>
      <c r="K2813" s="961" t="s">
        <v>448</v>
      </c>
      <c r="L2813" s="940">
        <v>8.1</v>
      </c>
      <c r="M2813" s="961" t="s">
        <v>22</v>
      </c>
      <c r="N2813" s="679">
        <f t="shared" ca="1" si="479"/>
        <v>20410617.150000039</v>
      </c>
      <c r="O2813" s="679">
        <f t="shared" ca="1" si="480"/>
        <v>8712481.3400000483</v>
      </c>
      <c r="P2813" s="679">
        <f t="shared" ca="1" si="480"/>
        <v>1454230.6500000011</v>
      </c>
      <c r="Q2813" s="679">
        <f t="shared" ca="1" si="480"/>
        <v>5109484.0699999901</v>
      </c>
      <c r="R2813" s="679">
        <f t="shared" ca="1" si="480"/>
        <v>3456125.7399999979</v>
      </c>
      <c r="S2813" s="679">
        <f t="shared" ca="1" si="480"/>
        <v>886.32</v>
      </c>
      <c r="T2813" s="679">
        <f t="shared" ca="1" si="480"/>
        <v>234896.71</v>
      </c>
      <c r="U2813" s="679">
        <f t="shared" ca="1" si="480"/>
        <v>51.28</v>
      </c>
      <c r="V2813" s="679">
        <f t="shared" ca="1" si="480"/>
        <v>956607.14000000106</v>
      </c>
      <c r="W2813" s="679">
        <f t="shared" ca="1" si="481"/>
        <v>221954.52000000002</v>
      </c>
      <c r="X2813" s="679">
        <f t="shared" ca="1" si="480"/>
        <v>836.82999999999993</v>
      </c>
      <c r="Y2813" s="679">
        <f t="shared" ca="1" si="480"/>
        <v>263062.55</v>
      </c>
      <c r="Z2813" s="679">
        <f t="shared" ca="1" si="480"/>
        <v>0</v>
      </c>
      <c r="AA2813" t="str">
        <f t="shared" si="475"/>
        <v>ASR_Financial_Report_SHP21Final</v>
      </c>
      <c r="AB2813" s="960">
        <f t="shared" si="476"/>
        <v>44658</v>
      </c>
      <c r="AC2813" t="str">
        <f t="shared" si="477"/>
        <v>Unaudited</v>
      </c>
    </row>
    <row r="2814" spans="1:29" x14ac:dyDescent="0.25">
      <c r="A2814" t="s">
        <v>420</v>
      </c>
      <c r="B2814" t="s">
        <v>1366</v>
      </c>
      <c r="C2814" t="s">
        <v>1367</v>
      </c>
      <c r="D2814">
        <v>1900</v>
      </c>
      <c r="E2814" s="960">
        <v>1</v>
      </c>
      <c r="F2814" t="s">
        <v>441</v>
      </c>
      <c r="G2814" s="960">
        <v>366</v>
      </c>
      <c r="H2814" t="s">
        <v>386</v>
      </c>
      <c r="I2814" s="961" t="s">
        <v>488</v>
      </c>
      <c r="J2814" s="961" t="s">
        <v>444</v>
      </c>
      <c r="K2814" s="961" t="s">
        <v>448</v>
      </c>
      <c r="L2814" s="940" t="s">
        <v>112</v>
      </c>
      <c r="M2814" s="961" t="s">
        <v>443</v>
      </c>
      <c r="N2814" s="679">
        <f t="shared" ca="1" si="479"/>
        <v>265088.03000000003</v>
      </c>
      <c r="O2814" s="679">
        <f t="shared" ca="1" si="480"/>
        <v>150612</v>
      </c>
      <c r="P2814" s="679">
        <f t="shared" ca="1" si="480"/>
        <v>15648</v>
      </c>
      <c r="Q2814" s="679">
        <f t="shared" ca="1" si="480"/>
        <v>49536.83</v>
      </c>
      <c r="R2814" s="679">
        <f t="shared" ca="1" si="480"/>
        <v>49291.199999999997</v>
      </c>
      <c r="S2814" s="679">
        <f t="shared" ca="1" si="480"/>
        <v>0</v>
      </c>
      <c r="T2814" s="679">
        <f t="shared" ca="1" si="480"/>
        <v>0</v>
      </c>
      <c r="U2814" s="679">
        <f t="shared" ca="1" si="480"/>
        <v>0</v>
      </c>
      <c r="V2814" s="679">
        <f t="shared" ca="1" si="480"/>
        <v>0</v>
      </c>
      <c r="W2814" s="679">
        <f t="shared" ca="1" si="481"/>
        <v>0</v>
      </c>
      <c r="X2814" s="679">
        <f t="shared" ca="1" si="480"/>
        <v>0</v>
      </c>
      <c r="Y2814" s="679">
        <f t="shared" ca="1" si="480"/>
        <v>0</v>
      </c>
      <c r="Z2814" s="679">
        <f t="shared" ca="1" si="480"/>
        <v>0</v>
      </c>
      <c r="AA2814" t="str">
        <f t="shared" si="475"/>
        <v>ASR_Financial_Report_SHP21Final</v>
      </c>
      <c r="AB2814" s="960">
        <f t="shared" si="476"/>
        <v>44658</v>
      </c>
      <c r="AC2814" t="str">
        <f t="shared" si="477"/>
        <v>Unaudited</v>
      </c>
    </row>
    <row r="2815" spans="1:29" x14ac:dyDescent="0.25">
      <c r="A2815" t="s">
        <v>420</v>
      </c>
      <c r="B2815" t="s">
        <v>1366</v>
      </c>
      <c r="C2815" t="s">
        <v>1367</v>
      </c>
      <c r="D2815">
        <v>1900</v>
      </c>
      <c r="E2815" s="960">
        <v>1</v>
      </c>
      <c r="F2815" t="s">
        <v>441</v>
      </c>
      <c r="G2815" s="960">
        <v>366</v>
      </c>
      <c r="H2815" t="s">
        <v>386</v>
      </c>
      <c r="I2815" s="961" t="s">
        <v>488</v>
      </c>
      <c r="J2815" s="961" t="s">
        <v>444</v>
      </c>
      <c r="K2815" s="961" t="s">
        <v>448</v>
      </c>
      <c r="L2815" s="940" t="s">
        <v>114</v>
      </c>
      <c r="M2815" s="961" t="s">
        <v>157</v>
      </c>
      <c r="N2815" s="679">
        <f t="shared" ca="1" si="479"/>
        <v>3152.0080904804518</v>
      </c>
      <c r="O2815" s="679">
        <f t="shared" ca="1" si="480"/>
        <v>1870.7781249540089</v>
      </c>
      <c r="P2815" s="679">
        <f t="shared" ca="1" si="480"/>
        <v>0</v>
      </c>
      <c r="Q2815" s="679">
        <f t="shared" ca="1" si="480"/>
        <v>1280.0552458891102</v>
      </c>
      <c r="R2815" s="679">
        <f t="shared" ca="1" si="480"/>
        <v>0</v>
      </c>
      <c r="S2815" s="679">
        <f t="shared" ca="1" si="480"/>
        <v>0</v>
      </c>
      <c r="T2815" s="679">
        <f t="shared" ca="1" si="480"/>
        <v>0</v>
      </c>
      <c r="U2815" s="679">
        <f t="shared" ca="1" si="480"/>
        <v>0</v>
      </c>
      <c r="V2815" s="679">
        <f t="shared" ca="1" si="480"/>
        <v>0</v>
      </c>
      <c r="W2815" s="679">
        <f t="shared" ca="1" si="481"/>
        <v>1.1747196373327859</v>
      </c>
      <c r="X2815" s="679">
        <f t="shared" ca="1" si="480"/>
        <v>0</v>
      </c>
      <c r="Y2815" s="679">
        <f t="shared" ca="1" si="480"/>
        <v>0</v>
      </c>
      <c r="Z2815" s="679">
        <f t="shared" ca="1" si="480"/>
        <v>0</v>
      </c>
      <c r="AA2815" t="str">
        <f t="shared" si="475"/>
        <v>ASR_Financial_Report_SHP21Final</v>
      </c>
      <c r="AB2815" s="960">
        <f t="shared" si="476"/>
        <v>44658</v>
      </c>
      <c r="AC2815" t="str">
        <f t="shared" si="477"/>
        <v>Unaudited</v>
      </c>
    </row>
    <row r="2816" spans="1:29" x14ac:dyDescent="0.25">
      <c r="A2816" t="s">
        <v>420</v>
      </c>
      <c r="B2816" t="s">
        <v>1366</v>
      </c>
      <c r="C2816" t="s">
        <v>1367</v>
      </c>
      <c r="D2816">
        <v>1900</v>
      </c>
      <c r="E2816" s="960">
        <v>1</v>
      </c>
      <c r="F2816" t="s">
        <v>441</v>
      </c>
      <c r="G2816" s="960">
        <v>366</v>
      </c>
      <c r="H2816" t="s">
        <v>386</v>
      </c>
      <c r="I2816" s="961" t="s">
        <v>488</v>
      </c>
      <c r="J2816" s="961" t="s">
        <v>444</v>
      </c>
      <c r="K2816" s="961" t="s">
        <v>448</v>
      </c>
      <c r="L2816" s="940" t="s">
        <v>115</v>
      </c>
      <c r="M2816" s="961" t="s">
        <v>113</v>
      </c>
      <c r="N2816" s="679">
        <f t="shared" ca="1" si="479"/>
        <v>-9409.0033317536072</v>
      </c>
      <c r="O2816" s="679">
        <f t="shared" ca="1" si="480"/>
        <v>-3465.0315342409599</v>
      </c>
      <c r="P2816" s="679">
        <f t="shared" ca="1" si="480"/>
        <v>-575.14644620735498</v>
      </c>
      <c r="Q2816" s="679">
        <f t="shared" ca="1" si="480"/>
        <v>-2628.9853316681201</v>
      </c>
      <c r="R2816" s="679">
        <f t="shared" ca="1" si="480"/>
        <v>-1881.3270656290199</v>
      </c>
      <c r="S2816" s="679">
        <f t="shared" ca="1" si="480"/>
        <v>-34.391289565491398</v>
      </c>
      <c r="T2816" s="679">
        <f t="shared" ca="1" si="480"/>
        <v>-87.204493287477305</v>
      </c>
      <c r="U2816" s="679">
        <f t="shared" ca="1" si="480"/>
        <v>-3.4459397938786697E-2</v>
      </c>
      <c r="V2816" s="679">
        <f t="shared" ca="1" si="480"/>
        <v>-504.96236599996001</v>
      </c>
      <c r="W2816" s="679">
        <f t="shared" ca="1" si="481"/>
        <v>-128.43394595448899</v>
      </c>
      <c r="X2816" s="679">
        <f t="shared" ca="1" si="480"/>
        <v>-9.4994534276858609</v>
      </c>
      <c r="Y2816" s="679">
        <f t="shared" ca="1" si="480"/>
        <v>-93.986946375107493</v>
      </c>
      <c r="Z2816" s="679">
        <f t="shared" ca="1" si="480"/>
        <v>0</v>
      </c>
      <c r="AA2816" t="str">
        <f t="shared" si="475"/>
        <v>ASR_Financial_Report_SHP21Final</v>
      </c>
      <c r="AB2816" s="960">
        <f t="shared" si="476"/>
        <v>44658</v>
      </c>
      <c r="AC2816" t="str">
        <f t="shared" si="477"/>
        <v>Unaudited</v>
      </c>
    </row>
    <row r="2817" spans="1:29" x14ac:dyDescent="0.25">
      <c r="A2817" t="s">
        <v>420</v>
      </c>
      <c r="B2817" t="s">
        <v>1366</v>
      </c>
      <c r="C2817" t="s">
        <v>1367</v>
      </c>
      <c r="D2817">
        <v>1900</v>
      </c>
      <c r="E2817" s="960">
        <v>1</v>
      </c>
      <c r="F2817" t="s">
        <v>441</v>
      </c>
      <c r="G2817" s="960">
        <v>366</v>
      </c>
      <c r="H2817" t="s">
        <v>386</v>
      </c>
      <c r="I2817" s="961" t="s">
        <v>488</v>
      </c>
      <c r="J2817" s="961" t="s">
        <v>444</v>
      </c>
      <c r="K2817" s="961" t="s">
        <v>448</v>
      </c>
      <c r="L2817" s="956" t="s">
        <v>116</v>
      </c>
      <c r="M2817" s="961" t="s">
        <v>158</v>
      </c>
      <c r="N2817" s="679">
        <f t="shared" ca="1" si="479"/>
        <v>0</v>
      </c>
      <c r="O2817" s="679">
        <f t="shared" ca="1" si="480"/>
        <v>0</v>
      </c>
      <c r="P2817" s="679">
        <f t="shared" ca="1" si="480"/>
        <v>0</v>
      </c>
      <c r="Q2817" s="679">
        <f t="shared" ca="1" si="480"/>
        <v>0</v>
      </c>
      <c r="R2817" s="679">
        <f t="shared" ca="1" si="480"/>
        <v>0</v>
      </c>
      <c r="S2817" s="679">
        <f t="shared" ca="1" si="480"/>
        <v>0</v>
      </c>
      <c r="T2817" s="679">
        <f t="shared" ca="1" si="480"/>
        <v>0</v>
      </c>
      <c r="U2817" s="679">
        <f t="shared" ref="U2817:Z2817" ca="1" si="482">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679">
        <f t="shared" ca="1" si="482"/>
        <v>0</v>
      </c>
      <c r="W2817" s="679">
        <f t="shared" ca="1" si="481"/>
        <v>0</v>
      </c>
      <c r="X2817" s="679">
        <f t="shared" ca="1" si="482"/>
        <v>0</v>
      </c>
      <c r="Y2817" s="679">
        <f t="shared" ca="1" si="482"/>
        <v>0</v>
      </c>
      <c r="Z2817" s="679">
        <f t="shared" ca="1" si="482"/>
        <v>0</v>
      </c>
      <c r="AA2817" t="str">
        <f t="shared" si="475"/>
        <v>ASR_Financial_Report_SHP21Final</v>
      </c>
      <c r="AB2817" s="960">
        <f t="shared" si="476"/>
        <v>44658</v>
      </c>
      <c r="AC2817" t="str">
        <f t="shared" si="477"/>
        <v>Unaudited</v>
      </c>
    </row>
    <row r="2818" spans="1:29" x14ac:dyDescent="0.25">
      <c r="A2818" t="s">
        <v>420</v>
      </c>
      <c r="B2818" t="s">
        <v>1366</v>
      </c>
      <c r="C2818" t="s">
        <v>1367</v>
      </c>
      <c r="D2818">
        <v>1900</v>
      </c>
      <c r="E2818" s="960">
        <v>1</v>
      </c>
      <c r="F2818" t="s">
        <v>441</v>
      </c>
      <c r="G2818" s="960">
        <v>366</v>
      </c>
      <c r="H2818" t="s">
        <v>386</v>
      </c>
      <c r="I2818" s="961" t="s">
        <v>488</v>
      </c>
      <c r="J2818" s="961" t="s">
        <v>444</v>
      </c>
      <c r="K2818" s="961" t="s">
        <v>448</v>
      </c>
      <c r="L2818" s="940" t="s">
        <v>159</v>
      </c>
      <c r="M2818" s="961" t="s">
        <v>23</v>
      </c>
      <c r="N2818" s="679">
        <f t="shared" ca="1" si="479"/>
        <v>0</v>
      </c>
      <c r="O2818" s="679">
        <f t="shared" ref="O2818:V2827" ca="1" si="483">IF(OR(AND($F2818="PY",O$1&lt;&gt;"Prior Year"),AND($F2818&lt;&gt;"PY",O$1="Prior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"&amp;$H2818&amp;"'!$A$7:$CA$7"),0)+MATCH(O$1,INDIRECT("'MMA Rev-Exp "&amp;$H2818&amp;"'!$D$8:$CA$8"),0)-1)))</f>
        <v>0</v>
      </c>
      <c r="P2818" s="679">
        <f t="shared" ca="1" si="483"/>
        <v>0</v>
      </c>
      <c r="Q2818" s="679">
        <f t="shared" ca="1" si="483"/>
        <v>0</v>
      </c>
      <c r="R2818" s="679">
        <f t="shared" ca="1" si="483"/>
        <v>0</v>
      </c>
      <c r="S2818" s="679">
        <f t="shared" ca="1" si="483"/>
        <v>0</v>
      </c>
      <c r="T2818" s="679">
        <f t="shared" ca="1" si="483"/>
        <v>0</v>
      </c>
      <c r="U2818" s="679">
        <f t="shared" ca="1" si="483"/>
        <v>0</v>
      </c>
      <c r="V2818" s="679">
        <f t="shared" ca="1" si="483"/>
        <v>0</v>
      </c>
      <c r="W2818" s="679">
        <f t="shared" ca="1" si="481"/>
        <v>0</v>
      </c>
      <c r="X2818" s="679">
        <f t="shared" ref="X2818:Z2834" ca="1" si="484">IF(OR(AND($F2818="PY",X$1&lt;&gt;"Prior Year"),AND($F2818&lt;&gt;"PY",X$1="Prior Year")),0,INDEX(INDIRECT("'MMA Rev-Exp "&amp;$H2818&amp;"'!$A$1:$CA$200"),IF($J2818="Member Months",MATCH($J2818,INDIRECT("'MMA Rev-Exp "&amp;$H2818&amp;"'!$A$1:$A$200"),0),MATCH($L2818,INDIRECT("'MMA Rev-Exp "&amp;$H2818&amp;"'!$B$1:$B$200"),0)),IF($F2818="PY",MATCH("Prior Year Adjustments",INDIRECT("'MMA Rev-Exp "&amp;$H2818&amp;"'!$A$8:$CA$8"),0),MATCH(IF($F2818="Q1","JANUARY - MARCH (Q1)",IF($F2818="Q2","APRIL - JUNE (Q2)",IF($F2818="Q3","JULY - SEPTEMBER (Q3)",IF($F2818="Q4","OCTOBER - DECEMBER (Q4)",0)))),INDIRECT("'MMA Rev-Exp "&amp;$H2818&amp;"'!$A$7:$CA$7"),0)+MATCH(X$1,INDIRECT("'MMA Rev-Exp "&amp;$H2818&amp;"'!$D$8:$CA$8"),0)-1)))</f>
        <v>0</v>
      </c>
      <c r="Y2818" s="679">
        <f t="shared" ca="1" si="484"/>
        <v>0</v>
      </c>
      <c r="Z2818" s="679">
        <f t="shared" ca="1" si="484"/>
        <v>0</v>
      </c>
      <c r="AA2818" t="str">
        <f t="shared" ref="AA2818:AA2881" si="485">file_name</f>
        <v>ASR_Financial_Report_SHP21Final</v>
      </c>
      <c r="AB2818" s="960">
        <f t="shared" ref="AB2818:AB2881" si="486">file_date</f>
        <v>44658</v>
      </c>
      <c r="AC2818" t="str">
        <f t="shared" ref="AC2818:AC2881" si="487">status</f>
        <v>Unaudited</v>
      </c>
    </row>
    <row r="2819" spans="1:29" x14ac:dyDescent="0.25">
      <c r="A2819" t="s">
        <v>420</v>
      </c>
      <c r="B2819" t="s">
        <v>1366</v>
      </c>
      <c r="C2819" t="s">
        <v>1367</v>
      </c>
      <c r="D2819">
        <v>1900</v>
      </c>
      <c r="E2819" s="960">
        <v>1</v>
      </c>
      <c r="F2819" t="s">
        <v>441</v>
      </c>
      <c r="G2819" s="960">
        <v>366</v>
      </c>
      <c r="H2819" t="s">
        <v>386</v>
      </c>
      <c r="I2819" s="940" t="s">
        <v>488</v>
      </c>
      <c r="J2819" s="940" t="s">
        <v>444</v>
      </c>
      <c r="K2819" s="940" t="s">
        <v>448</v>
      </c>
      <c r="L2819" s="940" t="s">
        <v>442</v>
      </c>
      <c r="M2819" s="961" t="s">
        <v>456</v>
      </c>
      <c r="N2819" s="679">
        <f t="shared" ca="1" si="479"/>
        <v>-374249.92265534715</v>
      </c>
      <c r="O2819" s="679">
        <f t="shared" ca="1" si="483"/>
        <v>-289010.60102242499</v>
      </c>
      <c r="P2819" s="679">
        <f t="shared" ca="1" si="483"/>
        <v>-24548.3326771764</v>
      </c>
      <c r="Q2819" s="679">
        <f t="shared" ca="1" si="483"/>
        <v>-30341.8179000583</v>
      </c>
      <c r="R2819" s="679">
        <f t="shared" ca="1" si="483"/>
        <v>-11852.3586336423</v>
      </c>
      <c r="S2819" s="679">
        <f t="shared" ca="1" si="483"/>
        <v>-15171.6383757812</v>
      </c>
      <c r="T2819" s="679">
        <f t="shared" ca="1" si="483"/>
        <v>-1190.87270204733</v>
      </c>
      <c r="U2819" s="679">
        <f t="shared" ca="1" si="483"/>
        <v>-111.885739807704</v>
      </c>
      <c r="V2819" s="679">
        <f t="shared" ca="1" si="483"/>
        <v>-1882.7732276833201</v>
      </c>
      <c r="W2819" s="679">
        <f t="shared" ca="1" si="481"/>
        <v>0</v>
      </c>
      <c r="X2819" s="679">
        <f t="shared" ca="1" si="484"/>
        <v>-75.72114733306698</v>
      </c>
      <c r="Y2819" s="679">
        <f t="shared" ca="1" si="484"/>
        <v>-63.921229392585559</v>
      </c>
      <c r="Z2819" s="679">
        <f t="shared" ca="1" si="484"/>
        <v>0</v>
      </c>
      <c r="AA2819" t="str">
        <f t="shared" si="485"/>
        <v>ASR_Financial_Report_SHP21Final</v>
      </c>
      <c r="AB2819" s="960">
        <f t="shared" si="486"/>
        <v>44658</v>
      </c>
      <c r="AC2819" t="str">
        <f t="shared" si="487"/>
        <v>Unaudited</v>
      </c>
    </row>
    <row r="2820" spans="1:29" ht="30" x14ac:dyDescent="0.25">
      <c r="A2820" t="s">
        <v>420</v>
      </c>
      <c r="B2820" t="s">
        <v>1366</v>
      </c>
      <c r="C2820" t="s">
        <v>1367</v>
      </c>
      <c r="D2820">
        <v>1900</v>
      </c>
      <c r="E2820" s="960">
        <v>1</v>
      </c>
      <c r="F2820" t="s">
        <v>441</v>
      </c>
      <c r="G2820" s="960">
        <v>366</v>
      </c>
      <c r="H2820" t="s">
        <v>386</v>
      </c>
      <c r="I2820" s="961" t="s">
        <v>488</v>
      </c>
      <c r="J2820" s="961" t="s">
        <v>444</v>
      </c>
      <c r="K2820" s="961" t="s">
        <v>449</v>
      </c>
      <c r="L2820" s="940">
        <v>9.1</v>
      </c>
      <c r="M2820" s="961" t="s">
        <v>185</v>
      </c>
      <c r="N2820" s="679">
        <f t="shared" ca="1" si="479"/>
        <v>83527.320000000007</v>
      </c>
      <c r="O2820" s="679">
        <f t="shared" ca="1" si="483"/>
        <v>6.32</v>
      </c>
      <c r="P2820" s="679">
        <f t="shared" ca="1" si="483"/>
        <v>0</v>
      </c>
      <c r="Q2820" s="679">
        <f t="shared" ca="1" si="483"/>
        <v>113</v>
      </c>
      <c r="R2820" s="679">
        <f t="shared" ca="1" si="483"/>
        <v>83408</v>
      </c>
      <c r="S2820" s="679">
        <f t="shared" ca="1" si="483"/>
        <v>0</v>
      </c>
      <c r="T2820" s="679">
        <f t="shared" ca="1" si="483"/>
        <v>0</v>
      </c>
      <c r="U2820" s="679">
        <f t="shared" ca="1" si="483"/>
        <v>0</v>
      </c>
      <c r="V2820" s="679">
        <f t="shared" ca="1" si="483"/>
        <v>0</v>
      </c>
      <c r="W2820" s="679">
        <f t="shared" ca="1" si="481"/>
        <v>0</v>
      </c>
      <c r="X2820" s="679">
        <f t="shared" ca="1" si="484"/>
        <v>0</v>
      </c>
      <c r="Y2820" s="679">
        <f t="shared" ca="1" si="484"/>
        <v>0</v>
      </c>
      <c r="Z2820" s="679">
        <f t="shared" ca="1" si="484"/>
        <v>0</v>
      </c>
      <c r="AA2820" t="str">
        <f t="shared" si="485"/>
        <v>ASR_Financial_Report_SHP21Final</v>
      </c>
      <c r="AB2820" s="960">
        <f t="shared" si="486"/>
        <v>44658</v>
      </c>
      <c r="AC2820" t="str">
        <f t="shared" si="487"/>
        <v>Unaudited</v>
      </c>
    </row>
    <row r="2821" spans="1:29" x14ac:dyDescent="0.25">
      <c r="A2821" t="s">
        <v>420</v>
      </c>
      <c r="B2821" t="s">
        <v>1366</v>
      </c>
      <c r="C2821" t="s">
        <v>1367</v>
      </c>
      <c r="D2821">
        <v>1900</v>
      </c>
      <c r="E2821" s="960">
        <v>1</v>
      </c>
      <c r="F2821" t="s">
        <v>441</v>
      </c>
      <c r="G2821" s="960">
        <v>366</v>
      </c>
      <c r="H2821" t="s">
        <v>386</v>
      </c>
      <c r="I2821" s="940" t="s">
        <v>488</v>
      </c>
      <c r="J2821" s="940" t="s">
        <v>444</v>
      </c>
      <c r="K2821" s="940" t="s">
        <v>449</v>
      </c>
      <c r="L2821" s="940" t="s">
        <v>106</v>
      </c>
      <c r="M2821" s="940" t="s">
        <v>186</v>
      </c>
      <c r="N2821" s="679">
        <f t="shared" ca="1" si="479"/>
        <v>516166.06999999995</v>
      </c>
      <c r="O2821" s="679">
        <f t="shared" ca="1" si="483"/>
        <v>22424.67</v>
      </c>
      <c r="P2821" s="679">
        <f t="shared" ca="1" si="483"/>
        <v>0</v>
      </c>
      <c r="Q2821" s="679">
        <f t="shared" ca="1" si="483"/>
        <v>290154.57999999996</v>
      </c>
      <c r="R2821" s="679">
        <f t="shared" ca="1" si="483"/>
        <v>75479.87</v>
      </c>
      <c r="S2821" s="679">
        <f t="shared" ca="1" si="483"/>
        <v>128106.95000000001</v>
      </c>
      <c r="T2821" s="679">
        <f t="shared" ca="1" si="483"/>
        <v>0</v>
      </c>
      <c r="U2821" s="679">
        <f t="shared" ca="1" si="483"/>
        <v>0</v>
      </c>
      <c r="V2821" s="679">
        <f t="shared" ca="1" si="483"/>
        <v>0</v>
      </c>
      <c r="W2821" s="679">
        <f t="shared" ca="1" si="481"/>
        <v>0</v>
      </c>
      <c r="X2821" s="679">
        <f t="shared" ca="1" si="484"/>
        <v>0</v>
      </c>
      <c r="Y2821" s="679">
        <f t="shared" ca="1" si="484"/>
        <v>0</v>
      </c>
      <c r="Z2821" s="679">
        <f t="shared" ca="1" si="484"/>
        <v>0</v>
      </c>
      <c r="AA2821" t="str">
        <f t="shared" si="485"/>
        <v>ASR_Financial_Report_SHP21Final</v>
      </c>
      <c r="AB2821" s="960">
        <f t="shared" si="486"/>
        <v>44658</v>
      </c>
      <c r="AC2821" t="str">
        <f t="shared" si="487"/>
        <v>Unaudited</v>
      </c>
    </row>
    <row r="2822" spans="1:29" x14ac:dyDescent="0.25">
      <c r="A2822" t="s">
        <v>420</v>
      </c>
      <c r="B2822" t="s">
        <v>1366</v>
      </c>
      <c r="C2822" t="s">
        <v>1367</v>
      </c>
      <c r="D2822">
        <v>1900</v>
      </c>
      <c r="E2822" s="960">
        <v>1</v>
      </c>
      <c r="F2822" t="s">
        <v>441</v>
      </c>
      <c r="G2822" s="960">
        <v>366</v>
      </c>
      <c r="H2822" t="s">
        <v>386</v>
      </c>
      <c r="I2822" s="940" t="s">
        <v>488</v>
      </c>
      <c r="J2822" s="940" t="s">
        <v>444</v>
      </c>
      <c r="K2822" s="940" t="s">
        <v>449</v>
      </c>
      <c r="L2822" s="940" t="s">
        <v>1302</v>
      </c>
      <c r="M2822" s="961" t="s">
        <v>1303</v>
      </c>
      <c r="N2822" s="679">
        <f t="shared" ca="1" si="479"/>
        <v>490956.00999999995</v>
      </c>
      <c r="O2822" s="679">
        <f t="shared" ca="1" si="483"/>
        <v>9387.8700000000008</v>
      </c>
      <c r="P2822" s="679">
        <f t="shared" ca="1" si="483"/>
        <v>18391.7</v>
      </c>
      <c r="Q2822" s="679">
        <f t="shared" ca="1" si="483"/>
        <v>134812.37</v>
      </c>
      <c r="R2822" s="679">
        <f t="shared" ca="1" si="483"/>
        <v>51128.3</v>
      </c>
      <c r="S2822" s="679">
        <f t="shared" ca="1" si="483"/>
        <v>268111.02999999997</v>
      </c>
      <c r="T2822" s="679">
        <f t="shared" ca="1" si="483"/>
        <v>0</v>
      </c>
      <c r="U2822" s="679">
        <f t="shared" ca="1" si="483"/>
        <v>0</v>
      </c>
      <c r="V2822" s="679">
        <f t="shared" ca="1" si="483"/>
        <v>9124.7400000000016</v>
      </c>
      <c r="W2822" s="679">
        <f t="shared" ca="1" si="481"/>
        <v>0</v>
      </c>
      <c r="X2822" s="679">
        <f t="shared" ca="1" si="484"/>
        <v>0</v>
      </c>
      <c r="Y2822" s="679">
        <f t="shared" ca="1" si="484"/>
        <v>0</v>
      </c>
      <c r="Z2822" s="679">
        <f t="shared" ca="1" si="484"/>
        <v>0</v>
      </c>
      <c r="AA2822" t="str">
        <f t="shared" si="485"/>
        <v>ASR_Financial_Report_SHP21Final</v>
      </c>
      <c r="AB2822" s="960">
        <f t="shared" si="486"/>
        <v>44658</v>
      </c>
      <c r="AC2822" t="str">
        <f t="shared" si="487"/>
        <v>Unaudited</v>
      </c>
    </row>
    <row r="2823" spans="1:29" x14ac:dyDescent="0.25">
      <c r="A2823" t="s">
        <v>420</v>
      </c>
      <c r="B2823" t="s">
        <v>1366</v>
      </c>
      <c r="C2823" t="s">
        <v>1367</v>
      </c>
      <c r="D2823">
        <v>1900</v>
      </c>
      <c r="E2823" s="960">
        <v>1</v>
      </c>
      <c r="F2823" t="s">
        <v>441</v>
      </c>
      <c r="G2823" s="960">
        <v>366</v>
      </c>
      <c r="H2823" t="s">
        <v>386</v>
      </c>
      <c r="I2823" s="940" t="s">
        <v>488</v>
      </c>
      <c r="J2823" s="940" t="s">
        <v>444</v>
      </c>
      <c r="K2823" s="940" t="s">
        <v>449</v>
      </c>
      <c r="L2823" s="940" t="s">
        <v>107</v>
      </c>
      <c r="M2823" s="961" t="s">
        <v>187</v>
      </c>
      <c r="N2823" s="679">
        <f t="shared" ca="1" si="479"/>
        <v>467101.22000000003</v>
      </c>
      <c r="O2823" s="679">
        <f t="shared" ca="1" si="483"/>
        <v>214294.82</v>
      </c>
      <c r="P2823" s="679">
        <f t="shared" ca="1" si="483"/>
        <v>21569.870000000003</v>
      </c>
      <c r="Q2823" s="679">
        <f t="shared" ca="1" si="483"/>
        <v>119223.18</v>
      </c>
      <c r="R2823" s="679">
        <f t="shared" ca="1" si="483"/>
        <v>43045.119999999995</v>
      </c>
      <c r="S2823" s="679">
        <f t="shared" ca="1" si="483"/>
        <v>16538.189999999999</v>
      </c>
      <c r="T2823" s="679">
        <f t="shared" ca="1" si="483"/>
        <v>4881.78</v>
      </c>
      <c r="U2823" s="679">
        <f t="shared" ca="1" si="483"/>
        <v>1035.45</v>
      </c>
      <c r="V2823" s="679">
        <f t="shared" ca="1" si="483"/>
        <v>1447.32</v>
      </c>
      <c r="W2823" s="679">
        <f t="shared" ca="1" si="481"/>
        <v>45065.490000000005</v>
      </c>
      <c r="X2823" s="679">
        <f t="shared" ca="1" si="484"/>
        <v>0</v>
      </c>
      <c r="Y2823" s="679">
        <f t="shared" ca="1" si="484"/>
        <v>0</v>
      </c>
      <c r="Z2823" s="679">
        <f t="shared" ca="1" si="484"/>
        <v>0</v>
      </c>
      <c r="AA2823" t="str">
        <f t="shared" si="485"/>
        <v>ASR_Financial_Report_SHP21Final</v>
      </c>
      <c r="AB2823" s="960">
        <f t="shared" si="486"/>
        <v>44658</v>
      </c>
      <c r="AC2823" t="str">
        <f t="shared" si="487"/>
        <v>Unaudited</v>
      </c>
    </row>
    <row r="2824" spans="1:29" x14ac:dyDescent="0.25">
      <c r="A2824" t="s">
        <v>420</v>
      </c>
      <c r="B2824" t="s">
        <v>1366</v>
      </c>
      <c r="C2824" t="s">
        <v>1367</v>
      </c>
      <c r="D2824">
        <v>1900</v>
      </c>
      <c r="E2824" s="960">
        <v>1</v>
      </c>
      <c r="F2824" t="s">
        <v>441</v>
      </c>
      <c r="G2824" s="960">
        <v>366</v>
      </c>
      <c r="H2824" t="s">
        <v>386</v>
      </c>
      <c r="I2824" s="940" t="s">
        <v>488</v>
      </c>
      <c r="J2824" s="940" t="s">
        <v>444</v>
      </c>
      <c r="K2824" s="940" t="s">
        <v>449</v>
      </c>
      <c r="L2824" s="940" t="s">
        <v>108</v>
      </c>
      <c r="M2824" s="961" t="s">
        <v>160</v>
      </c>
      <c r="N2824" s="679">
        <f t="shared" ca="1" si="479"/>
        <v>1464196.8299999994</v>
      </c>
      <c r="O2824" s="679">
        <f t="shared" ca="1" si="483"/>
        <v>538531.76999999909</v>
      </c>
      <c r="P2824" s="679">
        <f t="shared" ca="1" si="483"/>
        <v>28530.559999999998</v>
      </c>
      <c r="Q2824" s="679">
        <f t="shared" ca="1" si="483"/>
        <v>467468.1</v>
      </c>
      <c r="R2824" s="679">
        <f t="shared" ca="1" si="483"/>
        <v>137247.23000000001</v>
      </c>
      <c r="S2824" s="679">
        <f t="shared" ca="1" si="483"/>
        <v>147225.29</v>
      </c>
      <c r="T2824" s="679">
        <f t="shared" ca="1" si="483"/>
        <v>8126.4600000000009</v>
      </c>
      <c r="U2824" s="679">
        <f t="shared" ca="1" si="483"/>
        <v>2908.21</v>
      </c>
      <c r="V2824" s="679">
        <f t="shared" ca="1" si="483"/>
        <v>6194.0300000000007</v>
      </c>
      <c r="W2824" s="679">
        <f t="shared" ca="1" si="481"/>
        <v>47168.31</v>
      </c>
      <c r="X2824" s="679">
        <f t="shared" ca="1" si="484"/>
        <v>40959.55000000001</v>
      </c>
      <c r="Y2824" s="679">
        <f t="shared" ca="1" si="484"/>
        <v>39837.319999999992</v>
      </c>
      <c r="Z2824" s="679">
        <f t="shared" ca="1" si="484"/>
        <v>0</v>
      </c>
      <c r="AA2824" t="str">
        <f t="shared" si="485"/>
        <v>ASR_Financial_Report_SHP21Final</v>
      </c>
      <c r="AB2824" s="960">
        <f t="shared" si="486"/>
        <v>44658</v>
      </c>
      <c r="AC2824" t="str">
        <f t="shared" si="487"/>
        <v>Unaudited</v>
      </c>
    </row>
    <row r="2825" spans="1:29" x14ac:dyDescent="0.25">
      <c r="A2825" t="s">
        <v>420</v>
      </c>
      <c r="B2825" t="s">
        <v>1366</v>
      </c>
      <c r="C2825" t="s">
        <v>1367</v>
      </c>
      <c r="D2825">
        <v>1900</v>
      </c>
      <c r="E2825" s="960">
        <v>1</v>
      </c>
      <c r="F2825" t="s">
        <v>441</v>
      </c>
      <c r="G2825" s="960">
        <v>366</v>
      </c>
      <c r="H2825" t="s">
        <v>386</v>
      </c>
      <c r="I2825" s="940" t="s">
        <v>488</v>
      </c>
      <c r="J2825" s="940" t="s">
        <v>444</v>
      </c>
      <c r="K2825" s="940" t="s">
        <v>449</v>
      </c>
      <c r="L2825" s="946" t="s">
        <v>109</v>
      </c>
      <c r="M2825" s="962" t="s">
        <v>134</v>
      </c>
      <c r="N2825" s="679">
        <f t="shared" ca="1" si="479"/>
        <v>3827493.6400749595</v>
      </c>
      <c r="O2825" s="679">
        <f t="shared" ca="1" si="483"/>
        <v>3289830.8000748297</v>
      </c>
      <c r="P2825" s="679">
        <f t="shared" ca="1" si="483"/>
        <v>140211.30000009999</v>
      </c>
      <c r="Q2825" s="679">
        <f t="shared" ca="1" si="483"/>
        <v>233975.580000043</v>
      </c>
      <c r="R2825" s="679">
        <f t="shared" ca="1" si="483"/>
        <v>71839.209999992599</v>
      </c>
      <c r="S2825" s="679">
        <f t="shared" ca="1" si="483"/>
        <v>73094.859999994587</v>
      </c>
      <c r="T2825" s="679">
        <f t="shared" ca="1" si="483"/>
        <v>5149.5599999999104</v>
      </c>
      <c r="U2825" s="679">
        <f t="shared" ca="1" si="483"/>
        <v>1186.1400000000001</v>
      </c>
      <c r="V2825" s="679">
        <f t="shared" ca="1" si="483"/>
        <v>6746.45999999995</v>
      </c>
      <c r="W2825" s="679">
        <f t="shared" ca="1" si="481"/>
        <v>829.28000000000304</v>
      </c>
      <c r="X2825" s="679">
        <f t="shared" ca="1" si="484"/>
        <v>3757.8099999997603</v>
      </c>
      <c r="Y2825" s="679">
        <f t="shared" ca="1" si="484"/>
        <v>872.64000000000601</v>
      </c>
      <c r="Z2825" s="679">
        <f t="shared" ca="1" si="484"/>
        <v>0</v>
      </c>
      <c r="AA2825" t="str">
        <f t="shared" si="485"/>
        <v>ASR_Financial_Report_SHP21Final</v>
      </c>
      <c r="AB2825" s="960">
        <f t="shared" si="486"/>
        <v>44658</v>
      </c>
      <c r="AC2825" t="str">
        <f t="shared" si="487"/>
        <v>Unaudited</v>
      </c>
    </row>
    <row r="2826" spans="1:29" x14ac:dyDescent="0.25">
      <c r="A2826" t="s">
        <v>420</v>
      </c>
      <c r="B2826" t="s">
        <v>1366</v>
      </c>
      <c r="C2826" t="s">
        <v>1367</v>
      </c>
      <c r="D2826">
        <v>1900</v>
      </c>
      <c r="E2826" s="960">
        <v>1</v>
      </c>
      <c r="F2826" t="s">
        <v>441</v>
      </c>
      <c r="G2826" s="960">
        <v>366</v>
      </c>
      <c r="H2826" t="s">
        <v>386</v>
      </c>
      <c r="I2826" s="940" t="s">
        <v>488</v>
      </c>
      <c r="J2826" s="940" t="s">
        <v>444</v>
      </c>
      <c r="K2826" s="940" t="s">
        <v>449</v>
      </c>
      <c r="L2826" s="940" t="s">
        <v>110</v>
      </c>
      <c r="M2826" s="961" t="s">
        <v>162</v>
      </c>
      <c r="N2826" s="679">
        <f t="shared" ca="1" si="479"/>
        <v>172662.63770636308</v>
      </c>
      <c r="O2826" s="679">
        <f t="shared" ca="1" si="483"/>
        <v>74106.559529678008</v>
      </c>
      <c r="P2826" s="679">
        <f t="shared" ca="1" si="483"/>
        <v>6468.8020674298714</v>
      </c>
      <c r="Q2826" s="679">
        <f t="shared" ca="1" si="483"/>
        <v>66616.814051353838</v>
      </c>
      <c r="R2826" s="679">
        <f t="shared" ca="1" si="483"/>
        <v>25697.671040254278</v>
      </c>
      <c r="S2826" s="679">
        <f t="shared" ca="1" si="483"/>
        <v>-13153.979939601773</v>
      </c>
      <c r="T2826" s="679">
        <f t="shared" ca="1" si="483"/>
        <v>1228.5751633891957</v>
      </c>
      <c r="U2826" s="679">
        <f t="shared" ca="1" si="483"/>
        <v>-92.734680424881475</v>
      </c>
      <c r="V2826" s="679">
        <f t="shared" ca="1" si="483"/>
        <v>1103.8337438952367</v>
      </c>
      <c r="W2826" s="679">
        <f t="shared" ca="1" si="481"/>
        <v>6073.2519789065273</v>
      </c>
      <c r="X2826" s="679">
        <f t="shared" ca="1" si="484"/>
        <v>2433.38651630799</v>
      </c>
      <c r="Y2826" s="679">
        <f t="shared" ca="1" si="484"/>
        <v>2180.4582351747404</v>
      </c>
      <c r="Z2826" s="679">
        <f t="shared" ca="1" si="484"/>
        <v>0</v>
      </c>
      <c r="AA2826" t="str">
        <f t="shared" si="485"/>
        <v>ASR_Financial_Report_SHP21Final</v>
      </c>
      <c r="AB2826" s="960">
        <f t="shared" si="486"/>
        <v>44658</v>
      </c>
      <c r="AC2826" t="str">
        <f t="shared" si="487"/>
        <v>Unaudited</v>
      </c>
    </row>
    <row r="2827" spans="1:29" x14ac:dyDescent="0.25">
      <c r="A2827" t="s">
        <v>420</v>
      </c>
      <c r="B2827" t="s">
        <v>1366</v>
      </c>
      <c r="C2827" t="s">
        <v>1367</v>
      </c>
      <c r="D2827">
        <v>1900</v>
      </c>
      <c r="E2827" s="960">
        <v>1</v>
      </c>
      <c r="F2827" t="s">
        <v>441</v>
      </c>
      <c r="G2827" s="960">
        <v>366</v>
      </c>
      <c r="H2827" t="s">
        <v>386</v>
      </c>
      <c r="I2827" s="940" t="s">
        <v>488</v>
      </c>
      <c r="J2827" s="940" t="s">
        <v>444</v>
      </c>
      <c r="K2827" s="940" t="s">
        <v>449</v>
      </c>
      <c r="L2827" s="940" t="s">
        <v>111</v>
      </c>
      <c r="M2827" s="961" t="s">
        <v>463</v>
      </c>
      <c r="N2827" s="679">
        <f t="shared" ca="1" si="479"/>
        <v>3039691.2640725025</v>
      </c>
      <c r="O2827" s="679">
        <f t="shared" ca="1" si="483"/>
        <v>1559663.7584262434</v>
      </c>
      <c r="P2827" s="679">
        <f t="shared" ca="1" si="483"/>
        <v>132476.61044589864</v>
      </c>
      <c r="Q2827" s="679">
        <f t="shared" ca="1" si="483"/>
        <v>861565.60287571733</v>
      </c>
      <c r="R2827" s="679">
        <f t="shared" ca="1" si="483"/>
        <v>336551.50608736696</v>
      </c>
      <c r="S2827" s="679">
        <f t="shared" ca="1" si="483"/>
        <v>88850.249605915233</v>
      </c>
      <c r="T2827" s="679">
        <f t="shared" ca="1" si="483"/>
        <v>6426.6189119417513</v>
      </c>
      <c r="U2827" s="679">
        <f t="shared" ca="1" si="483"/>
        <v>655.24076326035276</v>
      </c>
      <c r="V2827" s="679">
        <f t="shared" ca="1" si="483"/>
        <v>53461.946687911783</v>
      </c>
      <c r="W2827" s="679">
        <f t="shared" ca="1" si="481"/>
        <v>0</v>
      </c>
      <c r="X2827" s="679">
        <f t="shared" ca="1" si="484"/>
        <v>39.828884881778379</v>
      </c>
      <c r="Y2827" s="679">
        <f t="shared" ca="1" si="484"/>
        <v>-9.8616634719535939E-2</v>
      </c>
      <c r="Z2827" s="679">
        <f t="shared" ca="1" si="484"/>
        <v>0</v>
      </c>
      <c r="AA2827" t="str">
        <f t="shared" si="485"/>
        <v>ASR_Financial_Report_SHP21Final</v>
      </c>
      <c r="AB2827" s="960">
        <f t="shared" si="486"/>
        <v>44658</v>
      </c>
      <c r="AC2827" t="str">
        <f t="shared" si="487"/>
        <v>Unaudited</v>
      </c>
    </row>
    <row r="2828" spans="1:29" x14ac:dyDescent="0.25">
      <c r="A2828" t="s">
        <v>420</v>
      </c>
      <c r="B2828" t="s">
        <v>1366</v>
      </c>
      <c r="C2828" t="s">
        <v>1367</v>
      </c>
      <c r="D2828">
        <v>1900</v>
      </c>
      <c r="E2828" s="960">
        <v>1</v>
      </c>
      <c r="F2828" t="s">
        <v>441</v>
      </c>
      <c r="G2828" s="960">
        <v>366</v>
      </c>
      <c r="H2828" t="s">
        <v>386</v>
      </c>
      <c r="I2828" s="940" t="s">
        <v>488</v>
      </c>
      <c r="J2828" s="940" t="s">
        <v>444</v>
      </c>
      <c r="K2828" s="940" t="s">
        <v>6</v>
      </c>
      <c r="L2828" s="940" t="s">
        <v>117</v>
      </c>
      <c r="M2828" s="961" t="s">
        <v>188</v>
      </c>
      <c r="N2828" s="679">
        <f t="shared" ca="1" si="479"/>
        <v>296049.65000000002</v>
      </c>
      <c r="O2828" s="679">
        <f t="shared" ref="O2828:V2834" ca="1" si="488">IF(OR(AND($F2828="PY",O$1&lt;&gt;"Prior Year"),AND($F2828&lt;&gt;"PY",O$1="Prior Year")),0,INDEX(INDIRECT("'MMA Rev-Exp "&amp;$H2828&amp;"'!$A$1:$CA$200"),IF($J2828="Member Months",MATCH($J2828,INDIRECT("'MMA Rev-Exp "&amp;$H2828&amp;"'!$A$1:$A$200"),0),MATCH($L2828,INDIRECT("'MMA Rev-Exp "&amp;$H2828&amp;"'!$B$1:$B$200"),0)),IF($F2828="PY",MATCH("Prior Year Adjustments",INDIRECT("'MMA Rev-Exp "&amp;$H2828&amp;"'!$A$8:$CA$8"),0),MATCH(IF($F2828="Q1","JANUARY - MARCH (Q1)",IF($F2828="Q2","APRIL - JUNE (Q2)",IF($F2828="Q3","JULY - SEPTEMBER (Q3)",IF($F2828="Q4","OCTOBER - DECEMBER (Q4)",0)))),INDIRECT("'MMA Rev-Exp "&amp;$H2828&amp;"'!$A$7:$CA$7"),0)+MATCH(O$1,INDIRECT("'MMA Rev-Exp "&amp;$H2828&amp;"'!$D$8:$CA$8"),0)-1)))</f>
        <v>172666.38</v>
      </c>
      <c r="P2828" s="679">
        <f t="shared" ca="1" si="488"/>
        <v>24305.33</v>
      </c>
      <c r="Q2828" s="679">
        <f t="shared" ca="1" si="488"/>
        <v>48909.22</v>
      </c>
      <c r="R2828" s="679">
        <f t="shared" ca="1" si="488"/>
        <v>31930.379999999997</v>
      </c>
      <c r="S2828" s="679">
        <f t="shared" ca="1" si="488"/>
        <v>11063.19</v>
      </c>
      <c r="T2828" s="679">
        <f t="shared" ca="1" si="488"/>
        <v>606.52</v>
      </c>
      <c r="U2828" s="679">
        <f t="shared" ca="1" si="488"/>
        <v>149.41999999999999</v>
      </c>
      <c r="V2828" s="679">
        <f t="shared" ca="1" si="488"/>
        <v>2505.5100000000002</v>
      </c>
      <c r="W2828" s="679">
        <f t="shared" ca="1" si="481"/>
        <v>119.44</v>
      </c>
      <c r="X2828" s="679">
        <f t="shared" ca="1" si="484"/>
        <v>3030.96</v>
      </c>
      <c r="Y2828" s="679">
        <f t="shared" ca="1" si="484"/>
        <v>763.3</v>
      </c>
      <c r="Z2828" s="679">
        <f t="shared" ca="1" si="484"/>
        <v>0</v>
      </c>
      <c r="AA2828" t="str">
        <f t="shared" si="485"/>
        <v>ASR_Financial_Report_SHP21Final</v>
      </c>
      <c r="AB2828" s="960">
        <f t="shared" si="486"/>
        <v>44658</v>
      </c>
      <c r="AC2828" t="str">
        <f t="shared" si="487"/>
        <v>Unaudited</v>
      </c>
    </row>
    <row r="2829" spans="1:29" x14ac:dyDescent="0.25">
      <c r="A2829" t="s">
        <v>420</v>
      </c>
      <c r="B2829" t="s">
        <v>1366</v>
      </c>
      <c r="C2829" t="s">
        <v>1367</v>
      </c>
      <c r="D2829">
        <v>1900</v>
      </c>
      <c r="E2829" s="960">
        <v>1</v>
      </c>
      <c r="F2829" t="s">
        <v>441</v>
      </c>
      <c r="G2829" s="960">
        <v>366</v>
      </c>
      <c r="H2829" t="s">
        <v>386</v>
      </c>
      <c r="I2829" s="940" t="s">
        <v>488</v>
      </c>
      <c r="J2829" s="940" t="s">
        <v>444</v>
      </c>
      <c r="K2829" s="940" t="s">
        <v>6</v>
      </c>
      <c r="L2829" s="940" t="s">
        <v>45</v>
      </c>
      <c r="M2829" s="961" t="s">
        <v>163</v>
      </c>
      <c r="N2829" s="679">
        <f t="shared" ca="1" si="479"/>
        <v>0</v>
      </c>
      <c r="O2829" s="679">
        <f t="shared" ca="1" si="488"/>
        <v>0</v>
      </c>
      <c r="P2829" s="679">
        <f t="shared" ca="1" si="488"/>
        <v>0</v>
      </c>
      <c r="Q2829" s="679">
        <f t="shared" ca="1" si="488"/>
        <v>0</v>
      </c>
      <c r="R2829" s="679">
        <f t="shared" ca="1" si="488"/>
        <v>0</v>
      </c>
      <c r="S2829" s="679">
        <f t="shared" ca="1" si="488"/>
        <v>0</v>
      </c>
      <c r="T2829" s="679">
        <f t="shared" ca="1" si="488"/>
        <v>0</v>
      </c>
      <c r="U2829" s="679">
        <f t="shared" ca="1" si="488"/>
        <v>0</v>
      </c>
      <c r="V2829" s="679">
        <f t="shared" ca="1" si="488"/>
        <v>0</v>
      </c>
      <c r="W2829" s="679">
        <f t="shared" ca="1" si="481"/>
        <v>0</v>
      </c>
      <c r="X2829" s="679">
        <f t="shared" ca="1" si="484"/>
        <v>0</v>
      </c>
      <c r="Y2829" s="679">
        <f t="shared" ca="1" si="484"/>
        <v>0</v>
      </c>
      <c r="Z2829" s="679">
        <f t="shared" ca="1" si="484"/>
        <v>0</v>
      </c>
      <c r="AA2829" t="str">
        <f t="shared" si="485"/>
        <v>ASR_Financial_Report_SHP21Final</v>
      </c>
      <c r="AB2829" s="960">
        <f t="shared" si="486"/>
        <v>44658</v>
      </c>
      <c r="AC2829" t="str">
        <f t="shared" si="487"/>
        <v>Unaudited</v>
      </c>
    </row>
    <row r="2830" spans="1:29" x14ac:dyDescent="0.25">
      <c r="A2830" t="s">
        <v>420</v>
      </c>
      <c r="B2830" t="s">
        <v>1366</v>
      </c>
      <c r="C2830" t="s">
        <v>1367</v>
      </c>
      <c r="D2830">
        <v>1900</v>
      </c>
      <c r="E2830" s="960">
        <v>1</v>
      </c>
      <c r="F2830" t="s">
        <v>441</v>
      </c>
      <c r="G2830" s="960">
        <v>366</v>
      </c>
      <c r="H2830" t="s">
        <v>386</v>
      </c>
      <c r="I2830" s="940" t="s">
        <v>488</v>
      </c>
      <c r="J2830" s="940" t="s">
        <v>444</v>
      </c>
      <c r="K2830" s="940" t="s">
        <v>6</v>
      </c>
      <c r="L2830" s="940" t="s">
        <v>46</v>
      </c>
      <c r="M2830" s="961" t="s">
        <v>164</v>
      </c>
      <c r="N2830" s="679">
        <f t="shared" ca="1" si="479"/>
        <v>10834.816271104663</v>
      </c>
      <c r="O2830" s="679">
        <f t="shared" ca="1" si="488"/>
        <v>5885.3019659602405</v>
      </c>
      <c r="P2830" s="679">
        <f t="shared" ca="1" si="488"/>
        <v>1371.8533982517088</v>
      </c>
      <c r="Q2830" s="679">
        <f t="shared" ca="1" si="488"/>
        <v>2092.5072434027979</v>
      </c>
      <c r="R2830" s="679">
        <f t="shared" ca="1" si="488"/>
        <v>1428.7046533791772</v>
      </c>
      <c r="S2830" s="679">
        <f t="shared" ca="1" si="488"/>
        <v>-107.57623159118933</v>
      </c>
      <c r="T2830" s="679">
        <f t="shared" ca="1" si="488"/>
        <v>25.198170820359785</v>
      </c>
      <c r="U2830" s="679">
        <f t="shared" ca="1" si="488"/>
        <v>0.66112142332278379</v>
      </c>
      <c r="V2830" s="679">
        <f t="shared" ca="1" si="488"/>
        <v>134.95478825924698</v>
      </c>
      <c r="W2830" s="679">
        <f t="shared" ca="1" si="481"/>
        <v>3.2111611989963738</v>
      </c>
      <c r="X2830" s="679">
        <f t="shared" ca="1" si="484"/>
        <v>0</v>
      </c>
      <c r="Y2830" s="679">
        <f t="shared" ca="1" si="484"/>
        <v>0</v>
      </c>
      <c r="Z2830" s="679">
        <f t="shared" ca="1" si="484"/>
        <v>0</v>
      </c>
      <c r="AA2830" t="str">
        <f t="shared" si="485"/>
        <v>ASR_Financial_Report_SHP21Final</v>
      </c>
      <c r="AB2830" s="960">
        <f t="shared" si="486"/>
        <v>44658</v>
      </c>
      <c r="AC2830" t="str">
        <f t="shared" si="487"/>
        <v>Unaudited</v>
      </c>
    </row>
    <row r="2831" spans="1:29" x14ac:dyDescent="0.25">
      <c r="A2831" t="s">
        <v>420</v>
      </c>
      <c r="B2831" t="s">
        <v>1366</v>
      </c>
      <c r="C2831" t="s">
        <v>1367</v>
      </c>
      <c r="D2831">
        <v>1900</v>
      </c>
      <c r="E2831" s="960">
        <v>1</v>
      </c>
      <c r="F2831" t="s">
        <v>441</v>
      </c>
      <c r="G2831" s="960">
        <v>366</v>
      </c>
      <c r="H2831" t="s">
        <v>386</v>
      </c>
      <c r="I2831" s="940" t="s">
        <v>488</v>
      </c>
      <c r="J2831" s="940" t="s">
        <v>444</v>
      </c>
      <c r="K2831" s="940" t="s">
        <v>6</v>
      </c>
      <c r="L2831" s="940" t="s">
        <v>165</v>
      </c>
      <c r="M2831" s="961" t="s">
        <v>461</v>
      </c>
      <c r="N2831" s="679">
        <f t="shared" ca="1" si="479"/>
        <v>0</v>
      </c>
      <c r="O2831" s="679">
        <f t="shared" ca="1" si="488"/>
        <v>0</v>
      </c>
      <c r="P2831" s="679">
        <f t="shared" ca="1" si="488"/>
        <v>0</v>
      </c>
      <c r="Q2831" s="679">
        <f t="shared" ca="1" si="488"/>
        <v>0</v>
      </c>
      <c r="R2831" s="679">
        <f t="shared" ca="1" si="488"/>
        <v>0</v>
      </c>
      <c r="S2831" s="679">
        <f t="shared" ca="1" si="488"/>
        <v>0</v>
      </c>
      <c r="T2831" s="679">
        <f t="shared" ca="1" si="488"/>
        <v>0</v>
      </c>
      <c r="U2831" s="679">
        <f t="shared" ca="1" si="488"/>
        <v>0</v>
      </c>
      <c r="V2831" s="679">
        <f t="shared" ca="1" si="488"/>
        <v>0</v>
      </c>
      <c r="W2831" s="679">
        <f t="shared" ca="1" si="481"/>
        <v>0</v>
      </c>
      <c r="X2831" s="679">
        <f t="shared" ca="1" si="484"/>
        <v>0</v>
      </c>
      <c r="Y2831" s="679">
        <f t="shared" ca="1" si="484"/>
        <v>0</v>
      </c>
      <c r="Z2831" s="679">
        <f t="shared" ca="1" si="484"/>
        <v>0</v>
      </c>
      <c r="AA2831" t="str">
        <f t="shared" si="485"/>
        <v>ASR_Financial_Report_SHP21Final</v>
      </c>
      <c r="AB2831" s="960">
        <f t="shared" si="486"/>
        <v>44658</v>
      </c>
      <c r="AC2831" t="str">
        <f t="shared" si="487"/>
        <v>Unaudited</v>
      </c>
    </row>
    <row r="2832" spans="1:29" x14ac:dyDescent="0.25">
      <c r="A2832" t="s">
        <v>420</v>
      </c>
      <c r="B2832" t="s">
        <v>1366</v>
      </c>
      <c r="C2832" t="s">
        <v>1367</v>
      </c>
      <c r="D2832">
        <v>1900</v>
      </c>
      <c r="E2832" s="960">
        <v>1</v>
      </c>
      <c r="F2832" t="s">
        <v>441</v>
      </c>
      <c r="G2832" s="960">
        <v>366</v>
      </c>
      <c r="H2832" t="s">
        <v>386</v>
      </c>
      <c r="I2832" s="940" t="s">
        <v>488</v>
      </c>
      <c r="J2832" s="940" t="s">
        <v>444</v>
      </c>
      <c r="K2832" s="940" t="s">
        <v>434</v>
      </c>
      <c r="L2832" s="940" t="s">
        <v>120</v>
      </c>
      <c r="M2832" s="961" t="s">
        <v>32</v>
      </c>
      <c r="N2832" s="679">
        <f t="shared" ca="1" si="479"/>
        <v>0</v>
      </c>
      <c r="O2832" s="679">
        <f t="shared" ca="1" si="488"/>
        <v>0</v>
      </c>
      <c r="P2832" s="679">
        <f t="shared" ca="1" si="488"/>
        <v>0</v>
      </c>
      <c r="Q2832" s="679">
        <f t="shared" ca="1" si="488"/>
        <v>0</v>
      </c>
      <c r="R2832" s="679">
        <f t="shared" ca="1" si="488"/>
        <v>0</v>
      </c>
      <c r="S2832" s="679">
        <f t="shared" ca="1" si="488"/>
        <v>0</v>
      </c>
      <c r="T2832" s="679">
        <f t="shared" ca="1" si="488"/>
        <v>0</v>
      </c>
      <c r="U2832" s="679">
        <f t="shared" ca="1" si="488"/>
        <v>0</v>
      </c>
      <c r="V2832" s="679">
        <f t="shared" ca="1" si="488"/>
        <v>0</v>
      </c>
      <c r="W2832" s="679">
        <f t="shared" ca="1" si="481"/>
        <v>0</v>
      </c>
      <c r="X2832" s="679">
        <f t="shared" ca="1" si="484"/>
        <v>0</v>
      </c>
      <c r="Y2832" s="679">
        <f t="shared" ca="1" si="484"/>
        <v>0</v>
      </c>
      <c r="Z2832" s="679">
        <f t="shared" ca="1" si="484"/>
        <v>0</v>
      </c>
      <c r="AA2832" t="str">
        <f t="shared" si="485"/>
        <v>ASR_Financial_Report_SHP21Final</v>
      </c>
      <c r="AB2832" s="960">
        <f t="shared" si="486"/>
        <v>44658</v>
      </c>
      <c r="AC2832" t="str">
        <f t="shared" si="487"/>
        <v>Unaudited</v>
      </c>
    </row>
    <row r="2833" spans="1:29" x14ac:dyDescent="0.25">
      <c r="A2833" t="s">
        <v>420</v>
      </c>
      <c r="B2833" t="s">
        <v>1366</v>
      </c>
      <c r="C2833" t="s">
        <v>1367</v>
      </c>
      <c r="D2833">
        <v>1900</v>
      </c>
      <c r="E2833" s="960">
        <v>1</v>
      </c>
      <c r="F2833" t="s">
        <v>441</v>
      </c>
      <c r="G2833" s="960">
        <v>366</v>
      </c>
      <c r="H2833" t="s">
        <v>386</v>
      </c>
      <c r="I2833" s="940" t="s">
        <v>488</v>
      </c>
      <c r="J2833" s="940" t="s">
        <v>444</v>
      </c>
      <c r="K2833" s="940" t="s">
        <v>434</v>
      </c>
      <c r="L2833" s="940" t="s">
        <v>924</v>
      </c>
      <c r="M2833" s="961" t="s">
        <v>916</v>
      </c>
      <c r="N2833" s="679">
        <f t="shared" ca="1" si="479"/>
        <v>0</v>
      </c>
      <c r="O2833" s="679">
        <f t="shared" ca="1" si="488"/>
        <v>0</v>
      </c>
      <c r="P2833" s="679">
        <f t="shared" ca="1" si="488"/>
        <v>0</v>
      </c>
      <c r="Q2833" s="679">
        <f t="shared" ca="1" si="488"/>
        <v>0</v>
      </c>
      <c r="R2833" s="679">
        <f t="shared" ca="1" si="488"/>
        <v>0</v>
      </c>
      <c r="S2833" s="679">
        <f t="shared" ca="1" si="488"/>
        <v>0</v>
      </c>
      <c r="T2833" s="679">
        <f t="shared" ca="1" si="488"/>
        <v>0</v>
      </c>
      <c r="U2833" s="679">
        <f t="shared" ca="1" si="488"/>
        <v>0</v>
      </c>
      <c r="V2833" s="679">
        <f t="shared" ca="1" si="488"/>
        <v>0</v>
      </c>
      <c r="W2833" s="679">
        <f t="shared" ca="1" si="481"/>
        <v>0</v>
      </c>
      <c r="X2833" s="679">
        <f t="shared" ca="1" si="484"/>
        <v>0</v>
      </c>
      <c r="Y2833" s="679">
        <f t="shared" ca="1" si="484"/>
        <v>0</v>
      </c>
      <c r="Z2833" s="679">
        <f t="shared" ca="1" si="484"/>
        <v>0</v>
      </c>
      <c r="AA2833" t="str">
        <f t="shared" si="485"/>
        <v>ASR_Financial_Report_SHP21Final</v>
      </c>
      <c r="AB2833" s="960">
        <f t="shared" si="486"/>
        <v>44658</v>
      </c>
      <c r="AC2833" t="str">
        <f t="shared" si="487"/>
        <v>Unaudited</v>
      </c>
    </row>
    <row r="2834" spans="1:29" x14ac:dyDescent="0.25">
      <c r="A2834" t="s">
        <v>420</v>
      </c>
      <c r="B2834" t="s">
        <v>1366</v>
      </c>
      <c r="C2834" t="s">
        <v>1367</v>
      </c>
      <c r="D2834">
        <v>1900</v>
      </c>
      <c r="E2834" s="960">
        <v>1</v>
      </c>
      <c r="F2834" t="s">
        <v>441</v>
      </c>
      <c r="G2834" s="960">
        <v>366</v>
      </c>
      <c r="H2834" t="s">
        <v>386</v>
      </c>
      <c r="I2834" s="940" t="s">
        <v>488</v>
      </c>
      <c r="J2834" s="940" t="s">
        <v>444</v>
      </c>
      <c r="K2834" s="940" t="s">
        <v>434</v>
      </c>
      <c r="L2834" s="940" t="s">
        <v>167</v>
      </c>
      <c r="M2834" s="961" t="s">
        <v>40</v>
      </c>
      <c r="N2834" s="679">
        <f t="shared" ca="1" si="479"/>
        <v>0</v>
      </c>
      <c r="O2834" s="679">
        <f t="shared" ca="1" si="488"/>
        <v>0</v>
      </c>
      <c r="P2834" s="679">
        <f t="shared" ca="1" si="488"/>
        <v>0</v>
      </c>
      <c r="Q2834" s="679">
        <f t="shared" ca="1" si="488"/>
        <v>0</v>
      </c>
      <c r="R2834" s="679">
        <f t="shared" ca="1" si="488"/>
        <v>0</v>
      </c>
      <c r="S2834" s="679">
        <f t="shared" ca="1" si="488"/>
        <v>0</v>
      </c>
      <c r="T2834" s="679">
        <f t="shared" ca="1" si="488"/>
        <v>0</v>
      </c>
      <c r="U2834" s="679">
        <f t="shared" ca="1" si="488"/>
        <v>0</v>
      </c>
      <c r="V2834" s="679">
        <f t="shared" ca="1" si="488"/>
        <v>0</v>
      </c>
      <c r="W2834" s="679">
        <f t="shared" ca="1" si="481"/>
        <v>0</v>
      </c>
      <c r="X2834" s="679">
        <f t="shared" ca="1" si="484"/>
        <v>0</v>
      </c>
      <c r="Y2834" s="679">
        <f t="shared" ca="1" si="484"/>
        <v>0</v>
      </c>
      <c r="Z2834" s="679">
        <f t="shared" ca="1" si="484"/>
        <v>0</v>
      </c>
      <c r="AA2834" t="str">
        <f t="shared" si="485"/>
        <v>ASR_Financial_Report_SHP21Final</v>
      </c>
      <c r="AB2834" s="960">
        <f t="shared" si="486"/>
        <v>44658</v>
      </c>
      <c r="AC2834" t="str">
        <f t="shared" si="487"/>
        <v>Unaudited</v>
      </c>
    </row>
    <row r="2835" spans="1:29" x14ac:dyDescent="0.25">
      <c r="A2835" t="s">
        <v>420</v>
      </c>
      <c r="B2835" t="s">
        <v>1366</v>
      </c>
      <c r="C2835" t="s">
        <v>1367</v>
      </c>
      <c r="D2835">
        <v>1900</v>
      </c>
      <c r="E2835" s="960">
        <v>1</v>
      </c>
      <c r="F2835" t="s">
        <v>441</v>
      </c>
      <c r="G2835" s="960">
        <v>366</v>
      </c>
      <c r="H2835" t="s">
        <v>386</v>
      </c>
      <c r="I2835" s="940" t="s">
        <v>488</v>
      </c>
      <c r="J2835" s="940" t="s">
        <v>444</v>
      </c>
      <c r="K2835" s="940" t="s">
        <v>434</v>
      </c>
      <c r="L2835" s="948" t="s">
        <v>168</v>
      </c>
      <c r="M2835" s="963" t="s">
        <v>329</v>
      </c>
      <c r="N2835" s="679">
        <f t="shared" ca="1" si="479"/>
        <v>0</v>
      </c>
      <c r="O2835" s="679">
        <f ca="1">IF(OR(AND($F2835="PY",O$1&lt;&gt;"Prior Year"),AND($F2835&lt;&gt;"PY",O$1="Prior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"&amp;$H2835&amp;"'!$A$7:$CA$7"),0)+MATCH(O$1,INDIRECT("'MMA Rev-Exp "&amp;$H2835&amp;"'!$D$8:$CA$8"),0)-1)))</f>
        <v>0</v>
      </c>
      <c r="P2835" s="679">
        <f ca="1">IF(OR(AND($F2835="PY",P$1&lt;&gt;"Prior Year"),AND($F2835&lt;&gt;"PY",P$1="Prior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"&amp;$H2835&amp;"'!$A$7:$CA$7"),0)+MATCH(P$1,INDIRECT("'MMA Rev-Exp "&amp;$H2835&amp;"'!$D$8:$CA$8"),0)-1)))</f>
        <v>0</v>
      </c>
      <c r="Q2835" s="679">
        <f ca="1">IF(OR(AND($F2835="PY",Q$1&lt;&gt;"Prior Year"),AND($F2835&lt;&gt;"PY",Q$1="Prior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"&amp;$H2835&amp;"'!$A$7:$CA$7"),0)+MATCH(Q$1,INDIRECT("'MMA Rev-Exp "&amp;$H2835&amp;"'!$D$8:$CA$8"),0)-1)))</f>
        <v>0</v>
      </c>
      <c r="R2835" s="679">
        <f ca="1">IF(OR(AND($F2835="PY",R$1&lt;&gt;"Prior Year"),AND($F2835&lt;&gt;"PY",R$1="Prior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"&amp;$H2835&amp;"'!$A$7:$CA$7"),0)+MATCH(R$1,INDIRECT("'MMA Rev-Exp "&amp;$H2835&amp;"'!$D$8:$CA$8"),0)-1)))</f>
        <v>0</v>
      </c>
      <c r="S2835" s="679">
        <f t="shared" ref="O2835:Z2858" ca="1" si="489">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679">
        <f t="shared" ca="1" si="489"/>
        <v>0</v>
      </c>
      <c r="U2835" s="679">
        <f t="shared" ca="1" si="489"/>
        <v>0</v>
      </c>
      <c r="V2835" s="679">
        <f t="shared" ca="1" si="489"/>
        <v>0</v>
      </c>
      <c r="W2835" s="679">
        <f t="shared" ca="1" si="481"/>
        <v>0</v>
      </c>
      <c r="X2835" s="679">
        <f t="shared" ca="1" si="489"/>
        <v>0</v>
      </c>
      <c r="Y2835" s="679">
        <f t="shared" ca="1" si="489"/>
        <v>0</v>
      </c>
      <c r="Z2835" s="679">
        <f t="shared" ca="1" si="489"/>
        <v>0</v>
      </c>
      <c r="AA2835" t="str">
        <f t="shared" si="485"/>
        <v>ASR_Financial_Report_SHP21Final</v>
      </c>
      <c r="AB2835" s="960">
        <f t="shared" si="486"/>
        <v>44658</v>
      </c>
      <c r="AC2835" t="str">
        <f t="shared" si="487"/>
        <v>Unaudited</v>
      </c>
    </row>
    <row r="2836" spans="1:29" x14ac:dyDescent="0.25">
      <c r="A2836" t="s">
        <v>420</v>
      </c>
      <c r="B2836" t="s">
        <v>1366</v>
      </c>
      <c r="C2836" t="s">
        <v>1367</v>
      </c>
      <c r="D2836">
        <v>1900</v>
      </c>
      <c r="E2836" s="960">
        <v>1</v>
      </c>
      <c r="F2836" t="s">
        <v>441</v>
      </c>
      <c r="G2836" s="960">
        <v>366</v>
      </c>
      <c r="H2836" t="s">
        <v>386</v>
      </c>
      <c r="I2836" s="940" t="s">
        <v>488</v>
      </c>
      <c r="J2836" s="940" t="s">
        <v>450</v>
      </c>
      <c r="K2836" s="940" t="s">
        <v>435</v>
      </c>
      <c r="L2836" s="950" t="s">
        <v>121</v>
      </c>
      <c r="M2836" s="964" t="s">
        <v>27</v>
      </c>
      <c r="N2836" s="679">
        <f t="shared" ref="N2836:N2899" ca="1" si="490">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4198655.7618957665</v>
      </c>
      <c r="O2836" s="679">
        <f t="shared" ca="1" si="489"/>
        <v>1379759.7742012823</v>
      </c>
      <c r="P2836" s="679">
        <f t="shared" ca="1" si="489"/>
        <v>2818895.9876944842</v>
      </c>
      <c r="Q2836" s="679">
        <f t="shared" ca="1" si="489"/>
        <v>0</v>
      </c>
      <c r="R2836" s="679">
        <f t="shared" ca="1" si="489"/>
        <v>0</v>
      </c>
      <c r="S2836" s="679">
        <f t="shared" ca="1" si="489"/>
        <v>0</v>
      </c>
      <c r="T2836" s="679">
        <f t="shared" ca="1" si="489"/>
        <v>0</v>
      </c>
      <c r="U2836" s="679">
        <f t="shared" ca="1" si="489"/>
        <v>0</v>
      </c>
      <c r="V2836" s="679">
        <f t="shared" ca="1" si="489"/>
        <v>0</v>
      </c>
      <c r="W2836" s="679">
        <f t="shared" ca="1" si="481"/>
        <v>0</v>
      </c>
      <c r="X2836" s="679">
        <f t="shared" ca="1" si="489"/>
        <v>0</v>
      </c>
      <c r="Y2836" s="679">
        <f t="shared" ca="1" si="489"/>
        <v>0</v>
      </c>
      <c r="Z2836" s="679">
        <f t="shared" ca="1" si="489"/>
        <v>0</v>
      </c>
      <c r="AA2836" t="str">
        <f t="shared" si="485"/>
        <v>ASR_Financial_Report_SHP21Final</v>
      </c>
      <c r="AB2836" s="960">
        <f t="shared" si="486"/>
        <v>44658</v>
      </c>
      <c r="AC2836" t="str">
        <f t="shared" si="487"/>
        <v>Unaudited</v>
      </c>
    </row>
    <row r="2837" spans="1:29" x14ac:dyDescent="0.25">
      <c r="A2837" t="s">
        <v>420</v>
      </c>
      <c r="B2837" t="s">
        <v>1366</v>
      </c>
      <c r="C2837" t="s">
        <v>1367</v>
      </c>
      <c r="D2837">
        <v>1900</v>
      </c>
      <c r="E2837" s="960">
        <v>1</v>
      </c>
      <c r="F2837" t="s">
        <v>441</v>
      </c>
      <c r="G2837" s="960">
        <v>366</v>
      </c>
      <c r="H2837" t="s">
        <v>386</v>
      </c>
      <c r="I2837" s="961" t="s">
        <v>488</v>
      </c>
      <c r="J2837" s="961" t="s">
        <v>450</v>
      </c>
      <c r="K2837" s="961" t="s">
        <v>435</v>
      </c>
      <c r="L2837" s="940" t="s">
        <v>122</v>
      </c>
      <c r="M2837" s="961" t="s">
        <v>97</v>
      </c>
      <c r="N2837" s="679">
        <f t="shared" ca="1" si="490"/>
        <v>3117926.0511215352</v>
      </c>
      <c r="O2837" s="679">
        <f t="shared" ca="1" si="489"/>
        <v>429282.1653861326</v>
      </c>
      <c r="P2837" s="679">
        <f t="shared" ca="1" si="489"/>
        <v>2688643.8857354028</v>
      </c>
      <c r="Q2837" s="679">
        <f t="shared" ca="1" si="489"/>
        <v>0</v>
      </c>
      <c r="R2837" s="679">
        <f t="shared" ca="1" si="489"/>
        <v>0</v>
      </c>
      <c r="S2837" s="679">
        <f t="shared" ca="1" si="489"/>
        <v>0</v>
      </c>
      <c r="T2837" s="679">
        <f t="shared" ca="1" si="489"/>
        <v>0</v>
      </c>
      <c r="U2837" s="679">
        <f t="shared" ca="1" si="489"/>
        <v>0</v>
      </c>
      <c r="V2837" s="679">
        <f t="shared" ca="1" si="489"/>
        <v>0</v>
      </c>
      <c r="W2837" s="679">
        <f t="shared" ca="1" si="481"/>
        <v>0</v>
      </c>
      <c r="X2837" s="679">
        <f t="shared" ca="1" si="489"/>
        <v>0</v>
      </c>
      <c r="Y2837" s="679">
        <f t="shared" ca="1" si="489"/>
        <v>0</v>
      </c>
      <c r="Z2837" s="679">
        <f t="shared" ca="1" si="489"/>
        <v>0</v>
      </c>
      <c r="AA2837" t="str">
        <f t="shared" si="485"/>
        <v>ASR_Financial_Report_SHP21Final</v>
      </c>
      <c r="AB2837" s="960">
        <f t="shared" si="486"/>
        <v>44658</v>
      </c>
      <c r="AC2837" t="str">
        <f t="shared" si="487"/>
        <v>Unaudited</v>
      </c>
    </row>
    <row r="2838" spans="1:29" x14ac:dyDescent="0.25">
      <c r="A2838" t="s">
        <v>420</v>
      </c>
      <c r="B2838" t="s">
        <v>1366</v>
      </c>
      <c r="C2838" t="s">
        <v>1367</v>
      </c>
      <c r="D2838">
        <v>1900</v>
      </c>
      <c r="E2838" s="960">
        <v>1</v>
      </c>
      <c r="F2838" t="s">
        <v>441</v>
      </c>
      <c r="G2838" s="960">
        <v>366</v>
      </c>
      <c r="H2838" t="s">
        <v>386</v>
      </c>
      <c r="I2838" s="940" t="s">
        <v>488</v>
      </c>
      <c r="J2838" s="940" t="s">
        <v>450</v>
      </c>
      <c r="K2838" s="940" t="s">
        <v>435</v>
      </c>
      <c r="L2838" s="940" t="s">
        <v>123</v>
      </c>
      <c r="M2838" s="965" t="s">
        <v>98</v>
      </c>
      <c r="N2838" s="679">
        <f t="shared" ca="1" si="490"/>
        <v>1674253.2987015038</v>
      </c>
      <c r="O2838" s="679">
        <f t="shared" ca="1" si="489"/>
        <v>741806.6683043224</v>
      </c>
      <c r="P2838" s="679">
        <f t="shared" ca="1" si="489"/>
        <v>932446.63039718149</v>
      </c>
      <c r="Q2838" s="679">
        <f t="shared" ca="1" si="489"/>
        <v>0</v>
      </c>
      <c r="R2838" s="679">
        <f t="shared" ca="1" si="489"/>
        <v>0</v>
      </c>
      <c r="S2838" s="679">
        <f t="shared" ca="1" si="489"/>
        <v>0</v>
      </c>
      <c r="T2838" s="679">
        <f t="shared" ca="1" si="489"/>
        <v>0</v>
      </c>
      <c r="U2838" s="679">
        <f t="shared" ca="1" si="489"/>
        <v>0</v>
      </c>
      <c r="V2838" s="679">
        <f t="shared" ca="1" si="489"/>
        <v>0</v>
      </c>
      <c r="W2838" s="679">
        <f t="shared" ca="1" si="481"/>
        <v>0</v>
      </c>
      <c r="X2838" s="679">
        <f t="shared" ca="1" si="489"/>
        <v>0</v>
      </c>
      <c r="Y2838" s="679">
        <f t="shared" ca="1" si="489"/>
        <v>0</v>
      </c>
      <c r="Z2838" s="679">
        <f t="shared" ca="1" si="489"/>
        <v>0</v>
      </c>
      <c r="AA2838" t="str">
        <f t="shared" si="485"/>
        <v>ASR_Financial_Report_SHP21Final</v>
      </c>
      <c r="AB2838" s="960">
        <f t="shared" si="486"/>
        <v>44658</v>
      </c>
      <c r="AC2838" t="str">
        <f t="shared" si="487"/>
        <v>Unaudited</v>
      </c>
    </row>
    <row r="2839" spans="1:29" x14ac:dyDescent="0.25">
      <c r="A2839" t="s">
        <v>420</v>
      </c>
      <c r="B2839" t="s">
        <v>1366</v>
      </c>
      <c r="C2839" t="s">
        <v>1367</v>
      </c>
      <c r="D2839">
        <v>1900</v>
      </c>
      <c r="E2839" s="960">
        <v>1</v>
      </c>
      <c r="F2839" t="s">
        <v>441</v>
      </c>
      <c r="G2839" s="960">
        <v>366</v>
      </c>
      <c r="H2839" t="s">
        <v>386</v>
      </c>
      <c r="I2839" s="940" t="s">
        <v>488</v>
      </c>
      <c r="J2839" s="940" t="s">
        <v>450</v>
      </c>
      <c r="K2839" s="940" t="s">
        <v>435</v>
      </c>
      <c r="L2839" s="940" t="s">
        <v>124</v>
      </c>
      <c r="M2839" s="965" t="s">
        <v>99</v>
      </c>
      <c r="N2839" s="679">
        <f t="shared" ca="1" si="490"/>
        <v>421719.02962172875</v>
      </c>
      <c r="O2839" s="679">
        <f t="shared" ca="1" si="489"/>
        <v>312334.9527373368</v>
      </c>
      <c r="P2839" s="679">
        <f t="shared" ca="1" si="489"/>
        <v>109384.07688439194</v>
      </c>
      <c r="Q2839" s="679">
        <f t="shared" ca="1" si="489"/>
        <v>0</v>
      </c>
      <c r="R2839" s="679">
        <f t="shared" ca="1" si="489"/>
        <v>0</v>
      </c>
      <c r="S2839" s="679">
        <f t="shared" ca="1" si="489"/>
        <v>0</v>
      </c>
      <c r="T2839" s="679">
        <f t="shared" ca="1" si="489"/>
        <v>0</v>
      </c>
      <c r="U2839" s="679">
        <f t="shared" ca="1" si="489"/>
        <v>0</v>
      </c>
      <c r="V2839" s="679">
        <f t="shared" ca="1" si="489"/>
        <v>0</v>
      </c>
      <c r="W2839" s="679">
        <f t="shared" ca="1" si="481"/>
        <v>0</v>
      </c>
      <c r="X2839" s="679">
        <f t="shared" ca="1" si="489"/>
        <v>0</v>
      </c>
      <c r="Y2839" s="679">
        <f t="shared" ca="1" si="489"/>
        <v>0</v>
      </c>
      <c r="Z2839" s="679">
        <f t="shared" ca="1" si="489"/>
        <v>0</v>
      </c>
      <c r="AA2839" t="str">
        <f t="shared" si="485"/>
        <v>ASR_Financial_Report_SHP21Final</v>
      </c>
      <c r="AB2839" s="960">
        <f t="shared" si="486"/>
        <v>44658</v>
      </c>
      <c r="AC2839" t="str">
        <f t="shared" si="487"/>
        <v>Unaudited</v>
      </c>
    </row>
    <row r="2840" spans="1:29" x14ac:dyDescent="0.25">
      <c r="A2840" t="s">
        <v>420</v>
      </c>
      <c r="B2840" t="s">
        <v>1366</v>
      </c>
      <c r="C2840" t="s">
        <v>1367</v>
      </c>
      <c r="D2840">
        <v>1900</v>
      </c>
      <c r="E2840" s="960">
        <v>1</v>
      </c>
      <c r="F2840" t="s">
        <v>441</v>
      </c>
      <c r="G2840" s="960">
        <v>366</v>
      </c>
      <c r="H2840" t="s">
        <v>386</v>
      </c>
      <c r="I2840" s="940" t="s">
        <v>488</v>
      </c>
      <c r="J2840" s="940" t="s">
        <v>450</v>
      </c>
      <c r="K2840" s="940" t="s">
        <v>435</v>
      </c>
      <c r="L2840" s="940" t="s">
        <v>125</v>
      </c>
      <c r="M2840" s="965" t="s">
        <v>100</v>
      </c>
      <c r="N2840" s="679">
        <f t="shared" ca="1" si="490"/>
        <v>-7352.6246994567246</v>
      </c>
      <c r="O2840" s="679">
        <f t="shared" ca="1" si="489"/>
        <v>1.1267391942925999</v>
      </c>
      <c r="P2840" s="679">
        <f t="shared" ca="1" si="489"/>
        <v>-7353.7514386510175</v>
      </c>
      <c r="Q2840" s="679">
        <f t="shared" ca="1" si="489"/>
        <v>0</v>
      </c>
      <c r="R2840" s="679">
        <f t="shared" ca="1" si="489"/>
        <v>0</v>
      </c>
      <c r="S2840" s="679">
        <f t="shared" ca="1" si="489"/>
        <v>0</v>
      </c>
      <c r="T2840" s="679">
        <f t="shared" ca="1" si="489"/>
        <v>0</v>
      </c>
      <c r="U2840" s="679">
        <f t="shared" ca="1" si="489"/>
        <v>0</v>
      </c>
      <c r="V2840" s="679">
        <f t="shared" ca="1" si="489"/>
        <v>0</v>
      </c>
      <c r="W2840" s="679">
        <f t="shared" ca="1" si="481"/>
        <v>0</v>
      </c>
      <c r="X2840" s="679">
        <f t="shared" ca="1" si="489"/>
        <v>0</v>
      </c>
      <c r="Y2840" s="679">
        <f t="shared" ca="1" si="489"/>
        <v>0</v>
      </c>
      <c r="Z2840" s="679">
        <f t="shared" ca="1" si="489"/>
        <v>0</v>
      </c>
      <c r="AA2840" t="str">
        <f t="shared" si="485"/>
        <v>ASR_Financial_Report_SHP21Final</v>
      </c>
      <c r="AB2840" s="960">
        <f t="shared" si="486"/>
        <v>44658</v>
      </c>
      <c r="AC2840" t="str">
        <f t="shared" si="487"/>
        <v>Unaudited</v>
      </c>
    </row>
    <row r="2841" spans="1:29" x14ac:dyDescent="0.25">
      <c r="A2841" t="s">
        <v>420</v>
      </c>
      <c r="B2841" t="s">
        <v>1366</v>
      </c>
      <c r="C2841" t="s">
        <v>1367</v>
      </c>
      <c r="D2841">
        <v>1900</v>
      </c>
      <c r="E2841" s="960">
        <v>1</v>
      </c>
      <c r="F2841" t="s">
        <v>441</v>
      </c>
      <c r="G2841" s="960">
        <v>366</v>
      </c>
      <c r="H2841" t="s">
        <v>386</v>
      </c>
      <c r="I2841" s="940" t="s">
        <v>488</v>
      </c>
      <c r="J2841" s="940" t="s">
        <v>450</v>
      </c>
      <c r="K2841" s="940" t="s">
        <v>435</v>
      </c>
      <c r="L2841" s="940" t="s">
        <v>126</v>
      </c>
      <c r="M2841" s="965" t="s">
        <v>28</v>
      </c>
      <c r="N2841" s="679">
        <f t="shared" ca="1" si="490"/>
        <v>19011.593032877212</v>
      </c>
      <c r="O2841" s="679">
        <f t="shared" ca="1" si="489"/>
        <v>19011.593032877212</v>
      </c>
      <c r="P2841" s="679">
        <f t="shared" ca="1" si="489"/>
        <v>0</v>
      </c>
      <c r="Q2841" s="679">
        <f t="shared" ca="1" si="489"/>
        <v>0</v>
      </c>
      <c r="R2841" s="679">
        <f t="shared" ca="1" si="489"/>
        <v>0</v>
      </c>
      <c r="S2841" s="679">
        <f t="shared" ca="1" si="489"/>
        <v>0</v>
      </c>
      <c r="T2841" s="679">
        <f t="shared" ca="1" si="489"/>
        <v>0</v>
      </c>
      <c r="U2841" s="679">
        <f t="shared" ca="1" si="489"/>
        <v>0</v>
      </c>
      <c r="V2841" s="679">
        <f t="shared" ca="1" si="489"/>
        <v>0</v>
      </c>
      <c r="W2841" s="679">
        <f t="shared" ca="1" si="481"/>
        <v>0</v>
      </c>
      <c r="X2841" s="679">
        <f t="shared" ca="1" si="489"/>
        <v>0</v>
      </c>
      <c r="Y2841" s="679">
        <f t="shared" ca="1" si="489"/>
        <v>0</v>
      </c>
      <c r="Z2841" s="679">
        <f t="shared" ca="1" si="489"/>
        <v>0</v>
      </c>
      <c r="AA2841" t="str">
        <f t="shared" si="485"/>
        <v>ASR_Financial_Report_SHP21Final</v>
      </c>
      <c r="AB2841" s="960">
        <f t="shared" si="486"/>
        <v>44658</v>
      </c>
      <c r="AC2841" t="str">
        <f t="shared" si="487"/>
        <v>Unaudited</v>
      </c>
    </row>
    <row r="2842" spans="1:29" x14ac:dyDescent="0.25">
      <c r="A2842" t="s">
        <v>420</v>
      </c>
      <c r="B2842" t="s">
        <v>1366</v>
      </c>
      <c r="C2842" t="s">
        <v>1367</v>
      </c>
      <c r="D2842">
        <v>1900</v>
      </c>
      <c r="E2842" s="960">
        <v>1</v>
      </c>
      <c r="F2842" t="s">
        <v>441</v>
      </c>
      <c r="G2842" s="960">
        <v>366</v>
      </c>
      <c r="H2842" t="s">
        <v>386</v>
      </c>
      <c r="I2842" s="940" t="s">
        <v>488</v>
      </c>
      <c r="J2842" s="940" t="s">
        <v>436</v>
      </c>
      <c r="K2842" s="940" t="s">
        <v>436</v>
      </c>
      <c r="L2842" s="940" t="s">
        <v>128</v>
      </c>
      <c r="M2842" s="965" t="s">
        <v>326</v>
      </c>
      <c r="N2842" s="679">
        <f t="shared" ca="1" si="490"/>
        <v>0</v>
      </c>
      <c r="O2842" s="679">
        <f t="shared" ca="1" si="489"/>
        <v>0</v>
      </c>
      <c r="P2842" s="679">
        <f t="shared" ca="1" si="489"/>
        <v>0</v>
      </c>
      <c r="Q2842" s="679">
        <f t="shared" ca="1" si="489"/>
        <v>0</v>
      </c>
      <c r="R2842" s="679">
        <f t="shared" ca="1" si="489"/>
        <v>0</v>
      </c>
      <c r="S2842" s="679">
        <f t="shared" ca="1" si="489"/>
        <v>0</v>
      </c>
      <c r="T2842" s="679">
        <f t="shared" ca="1" si="489"/>
        <v>0</v>
      </c>
      <c r="U2842" s="679">
        <f t="shared" ca="1" si="489"/>
        <v>0</v>
      </c>
      <c r="V2842" s="679">
        <f t="shared" ca="1" si="489"/>
        <v>0</v>
      </c>
      <c r="W2842" s="679">
        <f t="shared" ca="1" si="481"/>
        <v>0</v>
      </c>
      <c r="X2842" s="679">
        <f t="shared" ca="1" si="489"/>
        <v>0</v>
      </c>
      <c r="Y2842" s="679">
        <f t="shared" ca="1" si="489"/>
        <v>0</v>
      </c>
      <c r="Z2842" s="679">
        <f t="shared" ca="1" si="489"/>
        <v>0</v>
      </c>
      <c r="AA2842" t="str">
        <f t="shared" si="485"/>
        <v>ASR_Financial_Report_SHP21Final</v>
      </c>
      <c r="AB2842" s="960">
        <f t="shared" si="486"/>
        <v>44658</v>
      </c>
      <c r="AC2842" t="str">
        <f t="shared" si="487"/>
        <v>Unaudited</v>
      </c>
    </row>
    <row r="2843" spans="1:29" x14ac:dyDescent="0.25">
      <c r="A2843" t="s">
        <v>420</v>
      </c>
      <c r="B2843" t="s">
        <v>1366</v>
      </c>
      <c r="C2843" t="s">
        <v>1367</v>
      </c>
      <c r="D2843">
        <v>1900</v>
      </c>
      <c r="E2843" s="960">
        <v>1</v>
      </c>
      <c r="F2843" t="s">
        <v>441</v>
      </c>
      <c r="G2843" s="960">
        <v>366</v>
      </c>
      <c r="H2843" t="s">
        <v>386</v>
      </c>
      <c r="I2843" s="940" t="s">
        <v>488</v>
      </c>
      <c r="J2843" s="940" t="s">
        <v>436</v>
      </c>
      <c r="K2843" s="940" t="s">
        <v>436</v>
      </c>
      <c r="L2843" s="940" t="s">
        <v>129</v>
      </c>
      <c r="M2843" s="965" t="s">
        <v>325</v>
      </c>
      <c r="N2843" s="679">
        <f t="shared" ca="1" si="490"/>
        <v>0</v>
      </c>
      <c r="O2843" s="679">
        <f t="shared" ca="1" si="489"/>
        <v>0</v>
      </c>
      <c r="P2843" s="679">
        <f t="shared" ca="1" si="489"/>
        <v>0</v>
      </c>
      <c r="Q2843" s="679">
        <f t="shared" ca="1" si="489"/>
        <v>0</v>
      </c>
      <c r="R2843" s="679">
        <f t="shared" ca="1" si="489"/>
        <v>0</v>
      </c>
      <c r="S2843" s="679">
        <f t="shared" ca="1" si="489"/>
        <v>0</v>
      </c>
      <c r="T2843" s="679">
        <f t="shared" ca="1" si="489"/>
        <v>0</v>
      </c>
      <c r="U2843" s="679">
        <f t="shared" ca="1" si="489"/>
        <v>0</v>
      </c>
      <c r="V2843" s="679">
        <f t="shared" ca="1" si="489"/>
        <v>0</v>
      </c>
      <c r="W2843" s="679">
        <f t="shared" ca="1" si="481"/>
        <v>0</v>
      </c>
      <c r="X2843" s="679">
        <f t="shared" ca="1" si="489"/>
        <v>0</v>
      </c>
      <c r="Y2843" s="679">
        <f t="shared" ca="1" si="489"/>
        <v>0</v>
      </c>
      <c r="Z2843" s="679">
        <f t="shared" ca="1" si="489"/>
        <v>0</v>
      </c>
      <c r="AA2843" t="str">
        <f t="shared" si="485"/>
        <v>ASR_Financial_Report_SHP21Final</v>
      </c>
      <c r="AB2843" s="960">
        <f t="shared" si="486"/>
        <v>44658</v>
      </c>
      <c r="AC2843" t="str">
        <f t="shared" si="487"/>
        <v>Unaudited</v>
      </c>
    </row>
    <row r="2844" spans="1:29" ht="30" x14ac:dyDescent="0.25">
      <c r="A2844" t="s">
        <v>420</v>
      </c>
      <c r="B2844" t="s">
        <v>1366</v>
      </c>
      <c r="C2844" t="s">
        <v>1367</v>
      </c>
      <c r="D2844">
        <v>1900</v>
      </c>
      <c r="E2844" s="960">
        <v>1</v>
      </c>
      <c r="F2844" t="s">
        <v>441</v>
      </c>
      <c r="G2844" s="960">
        <v>366</v>
      </c>
      <c r="H2844" t="s">
        <v>386</v>
      </c>
      <c r="I2844" s="940" t="s">
        <v>488</v>
      </c>
      <c r="J2844" s="940" t="s">
        <v>436</v>
      </c>
      <c r="K2844" s="940" t="s">
        <v>436</v>
      </c>
      <c r="L2844" s="948" t="s">
        <v>130</v>
      </c>
      <c r="M2844" s="963" t="s">
        <v>179</v>
      </c>
      <c r="N2844" s="679">
        <f t="shared" ca="1" si="490"/>
        <v>0</v>
      </c>
      <c r="O2844" s="679">
        <f t="shared" ca="1" si="489"/>
        <v>0</v>
      </c>
      <c r="P2844" s="679">
        <f t="shared" ca="1" si="489"/>
        <v>0</v>
      </c>
      <c r="Q2844" s="679">
        <f t="shared" ca="1" si="489"/>
        <v>0</v>
      </c>
      <c r="R2844" s="679">
        <f t="shared" ca="1" si="489"/>
        <v>0</v>
      </c>
      <c r="S2844" s="679">
        <f t="shared" ca="1" si="489"/>
        <v>0</v>
      </c>
      <c r="T2844" s="679">
        <f t="shared" ca="1" si="489"/>
        <v>0</v>
      </c>
      <c r="U2844" s="679">
        <f t="shared" ca="1" si="489"/>
        <v>0</v>
      </c>
      <c r="V2844" s="679">
        <f t="shared" ca="1" si="489"/>
        <v>0</v>
      </c>
      <c r="W2844" s="679">
        <f t="shared" ca="1" si="481"/>
        <v>0</v>
      </c>
      <c r="X2844" s="679">
        <f t="shared" ca="1" si="489"/>
        <v>0</v>
      </c>
      <c r="Y2844" s="679">
        <f t="shared" ca="1" si="489"/>
        <v>0</v>
      </c>
      <c r="Z2844" s="679">
        <f t="shared" ca="1" si="489"/>
        <v>0</v>
      </c>
      <c r="AA2844" t="str">
        <f t="shared" si="485"/>
        <v>ASR_Financial_Report_SHP21Final</v>
      </c>
      <c r="AB2844" s="960">
        <f t="shared" si="486"/>
        <v>44658</v>
      </c>
      <c r="AC2844" t="str">
        <f t="shared" si="487"/>
        <v>Unaudited</v>
      </c>
    </row>
    <row r="2845" spans="1:29" x14ac:dyDescent="0.25">
      <c r="A2845" t="s">
        <v>420</v>
      </c>
      <c r="B2845" t="s">
        <v>1366</v>
      </c>
      <c r="C2845" t="s">
        <v>1367</v>
      </c>
      <c r="D2845">
        <v>1900</v>
      </c>
      <c r="E2845" s="960">
        <v>1</v>
      </c>
      <c r="F2845" t="s">
        <v>441</v>
      </c>
      <c r="G2845" s="960">
        <v>366</v>
      </c>
      <c r="H2845" t="s">
        <v>386</v>
      </c>
      <c r="I2845" s="965" t="s">
        <v>488</v>
      </c>
      <c r="J2845" s="965" t="s">
        <v>436</v>
      </c>
      <c r="K2845" s="965" t="s">
        <v>436</v>
      </c>
      <c r="L2845" s="940" t="s">
        <v>131</v>
      </c>
      <c r="M2845" s="965" t="s">
        <v>494</v>
      </c>
      <c r="N2845" s="679">
        <f t="shared" ca="1" si="490"/>
        <v>0</v>
      </c>
      <c r="O2845" s="679">
        <f t="shared" ca="1" si="489"/>
        <v>0</v>
      </c>
      <c r="P2845" s="679">
        <f t="shared" ca="1" si="489"/>
        <v>0</v>
      </c>
      <c r="Q2845" s="679">
        <f t="shared" ca="1" si="489"/>
        <v>0</v>
      </c>
      <c r="R2845" s="679">
        <f t="shared" ca="1" si="489"/>
        <v>0</v>
      </c>
      <c r="S2845" s="679">
        <f t="shared" ca="1" si="489"/>
        <v>0</v>
      </c>
      <c r="T2845" s="679">
        <f t="shared" ca="1" si="489"/>
        <v>0</v>
      </c>
      <c r="U2845" s="679">
        <f t="shared" ca="1" si="489"/>
        <v>0</v>
      </c>
      <c r="V2845" s="679">
        <f t="shared" ca="1" si="489"/>
        <v>0</v>
      </c>
      <c r="W2845" s="679">
        <f t="shared" ca="1" si="481"/>
        <v>0</v>
      </c>
      <c r="X2845" s="679">
        <f t="shared" ca="1" si="489"/>
        <v>0</v>
      </c>
      <c r="Y2845" s="679">
        <f t="shared" ca="1" si="489"/>
        <v>0</v>
      </c>
      <c r="Z2845" s="679">
        <f t="shared" ca="1" si="489"/>
        <v>0</v>
      </c>
      <c r="AA2845" t="str">
        <f t="shared" si="485"/>
        <v>ASR_Financial_Report_SHP21Final</v>
      </c>
      <c r="AB2845" s="960">
        <f t="shared" si="486"/>
        <v>44658</v>
      </c>
      <c r="AC2845" t="str">
        <f t="shared" si="487"/>
        <v>Unaudited</v>
      </c>
    </row>
    <row r="2846" spans="1:29" x14ac:dyDescent="0.25">
      <c r="A2846" t="s">
        <v>420</v>
      </c>
      <c r="B2846" t="s">
        <v>1366</v>
      </c>
      <c r="C2846" t="s">
        <v>1367</v>
      </c>
      <c r="D2846">
        <v>1900</v>
      </c>
      <c r="E2846" s="960">
        <v>1</v>
      </c>
      <c r="F2846" t="s">
        <v>441</v>
      </c>
      <c r="G2846" s="960">
        <v>366</v>
      </c>
      <c r="H2846" t="s">
        <v>386</v>
      </c>
      <c r="I2846" s="940" t="s">
        <v>488</v>
      </c>
      <c r="J2846" s="940" t="s">
        <v>436</v>
      </c>
      <c r="K2846" s="940" t="s">
        <v>436</v>
      </c>
      <c r="L2846" s="946" t="s">
        <v>132</v>
      </c>
      <c r="M2846" s="966" t="s">
        <v>495</v>
      </c>
      <c r="N2846" s="679">
        <f t="shared" ca="1" si="490"/>
        <v>0</v>
      </c>
      <c r="O2846" s="679">
        <f t="shared" ca="1" si="489"/>
        <v>0</v>
      </c>
      <c r="P2846" s="679">
        <f t="shared" ca="1" si="489"/>
        <v>0</v>
      </c>
      <c r="Q2846" s="679">
        <f t="shared" ca="1" si="489"/>
        <v>0</v>
      </c>
      <c r="R2846" s="679">
        <f t="shared" ca="1" si="489"/>
        <v>0</v>
      </c>
      <c r="S2846" s="679">
        <f t="shared" ca="1" si="489"/>
        <v>0</v>
      </c>
      <c r="T2846" s="679">
        <f t="shared" ca="1" si="489"/>
        <v>0</v>
      </c>
      <c r="U2846" s="679">
        <f t="shared" ca="1" si="489"/>
        <v>0</v>
      </c>
      <c r="V2846" s="679">
        <f t="shared" ca="1" si="489"/>
        <v>0</v>
      </c>
      <c r="W2846" s="679">
        <f t="shared" ca="1" si="481"/>
        <v>0</v>
      </c>
      <c r="X2846" s="679">
        <f t="shared" ca="1" si="489"/>
        <v>0</v>
      </c>
      <c r="Y2846" s="679">
        <f t="shared" ca="1" si="489"/>
        <v>0</v>
      </c>
      <c r="Z2846" s="679">
        <f t="shared" ca="1" si="489"/>
        <v>0</v>
      </c>
      <c r="AA2846" t="str">
        <f t="shared" si="485"/>
        <v>ASR_Financial_Report_SHP21Final</v>
      </c>
      <c r="AB2846" s="960">
        <f t="shared" si="486"/>
        <v>44658</v>
      </c>
      <c r="AC2846" t="str">
        <f t="shared" si="487"/>
        <v>Unaudited</v>
      </c>
    </row>
    <row r="2847" spans="1:29" x14ac:dyDescent="0.25">
      <c r="A2847" t="s">
        <v>420</v>
      </c>
      <c r="B2847" t="s">
        <v>1366</v>
      </c>
      <c r="C2847" t="s">
        <v>1367</v>
      </c>
      <c r="D2847">
        <v>1900</v>
      </c>
      <c r="E2847" s="960">
        <v>1</v>
      </c>
      <c r="F2847" t="s">
        <v>441</v>
      </c>
      <c r="G2847" s="960">
        <v>366</v>
      </c>
      <c r="H2847" t="s">
        <v>386</v>
      </c>
      <c r="I2847" s="940" t="s">
        <v>488</v>
      </c>
      <c r="J2847" s="940" t="s">
        <v>436</v>
      </c>
      <c r="K2847" s="940" t="s">
        <v>436</v>
      </c>
      <c r="L2847" s="946" t="s">
        <v>133</v>
      </c>
      <c r="M2847" s="966" t="s">
        <v>496</v>
      </c>
      <c r="N2847" s="679">
        <f t="shared" ca="1" si="490"/>
        <v>0</v>
      </c>
      <c r="O2847" s="679">
        <f t="shared" ca="1" si="489"/>
        <v>0</v>
      </c>
      <c r="P2847" s="679">
        <f t="shared" ca="1" si="489"/>
        <v>0</v>
      </c>
      <c r="Q2847" s="679">
        <f t="shared" ca="1" si="489"/>
        <v>0</v>
      </c>
      <c r="R2847" s="679">
        <f t="shared" ca="1" si="489"/>
        <v>0</v>
      </c>
      <c r="S2847" s="679">
        <f t="shared" ca="1" si="489"/>
        <v>0</v>
      </c>
      <c r="T2847" s="679">
        <f t="shared" ca="1" si="489"/>
        <v>0</v>
      </c>
      <c r="U2847" s="679">
        <f t="shared" ca="1" si="489"/>
        <v>0</v>
      </c>
      <c r="V2847" s="679">
        <f t="shared" ca="1" si="489"/>
        <v>0</v>
      </c>
      <c r="W2847" s="679">
        <f t="shared" ca="1" si="481"/>
        <v>0</v>
      </c>
      <c r="X2847" s="679">
        <f t="shared" ca="1" si="489"/>
        <v>0</v>
      </c>
      <c r="Y2847" s="679">
        <f t="shared" ca="1" si="489"/>
        <v>0</v>
      </c>
      <c r="Z2847" s="679">
        <f t="shared" ca="1" si="489"/>
        <v>0</v>
      </c>
      <c r="AA2847" t="str">
        <f t="shared" si="485"/>
        <v>ASR_Financial_Report_SHP21Final</v>
      </c>
      <c r="AB2847" s="960">
        <f t="shared" si="486"/>
        <v>44658</v>
      </c>
      <c r="AC2847" t="str">
        <f t="shared" si="487"/>
        <v>Unaudited</v>
      </c>
    </row>
    <row r="2848" spans="1:29" x14ac:dyDescent="0.25">
      <c r="A2848" t="s">
        <v>420</v>
      </c>
      <c r="B2848" t="s">
        <v>1366</v>
      </c>
      <c r="C2848" t="s">
        <v>1367</v>
      </c>
      <c r="D2848">
        <v>1900</v>
      </c>
      <c r="E2848" s="960">
        <v>1</v>
      </c>
      <c r="F2848" t="s">
        <v>441</v>
      </c>
      <c r="G2848" s="960">
        <v>366</v>
      </c>
      <c r="H2848" t="s">
        <v>386</v>
      </c>
      <c r="I2848" s="940" t="s">
        <v>489</v>
      </c>
      <c r="J2848" s="940" t="s">
        <v>26</v>
      </c>
      <c r="K2848" s="940" t="s">
        <v>26</v>
      </c>
      <c r="L2848" s="950" t="s">
        <v>269</v>
      </c>
      <c r="M2848" s="967" t="s">
        <v>26</v>
      </c>
      <c r="N2848" s="679">
        <f t="shared" ca="1" si="490"/>
        <v>2268175.5685855588</v>
      </c>
      <c r="O2848" s="679">
        <f t="shared" ca="1" si="489"/>
        <v>0</v>
      </c>
      <c r="P2848" s="679">
        <f t="shared" ca="1" si="489"/>
        <v>0</v>
      </c>
      <c r="Q2848" s="679">
        <f t="shared" ca="1" si="489"/>
        <v>0</v>
      </c>
      <c r="R2848" s="679">
        <f t="shared" ca="1" si="489"/>
        <v>0</v>
      </c>
      <c r="S2848" s="679">
        <f t="shared" ca="1" si="489"/>
        <v>0</v>
      </c>
      <c r="T2848" s="679">
        <f t="shared" ca="1" si="489"/>
        <v>0</v>
      </c>
      <c r="U2848" s="679">
        <f t="shared" ca="1" si="489"/>
        <v>0</v>
      </c>
      <c r="V2848" s="679">
        <f t="shared" ca="1" si="489"/>
        <v>0</v>
      </c>
      <c r="W2848" s="679">
        <f t="shared" ca="1" si="481"/>
        <v>0</v>
      </c>
      <c r="X2848" s="679">
        <f t="shared" ca="1" si="489"/>
        <v>0</v>
      </c>
      <c r="Y2848" s="679">
        <f t="shared" ca="1" si="489"/>
        <v>0</v>
      </c>
      <c r="Z2848" s="679">
        <f t="shared" ca="1" si="489"/>
        <v>0</v>
      </c>
      <c r="AA2848" t="str">
        <f t="shared" si="485"/>
        <v>ASR_Financial_Report_SHP21Final</v>
      </c>
      <c r="AB2848" s="960">
        <f t="shared" si="486"/>
        <v>44658</v>
      </c>
      <c r="AC2848" t="str">
        <f t="shared" si="487"/>
        <v>Unaudited</v>
      </c>
    </row>
    <row r="2849" spans="1:29" x14ac:dyDescent="0.25">
      <c r="A2849" t="s">
        <v>420</v>
      </c>
      <c r="B2849" t="s">
        <v>1366</v>
      </c>
      <c r="C2849" t="s">
        <v>1367</v>
      </c>
      <c r="D2849">
        <v>1900</v>
      </c>
      <c r="E2849" s="960">
        <v>1</v>
      </c>
      <c r="F2849" t="s">
        <v>1012</v>
      </c>
      <c r="G2849" s="960" t="s">
        <v>1365</v>
      </c>
      <c r="H2849" t="s">
        <v>386</v>
      </c>
      <c r="I2849" s="966" t="s">
        <v>432</v>
      </c>
      <c r="J2849" s="966" t="s">
        <v>432</v>
      </c>
      <c r="K2849" s="966" t="s">
        <v>432</v>
      </c>
      <c r="L2849" s="946"/>
      <c r="M2849" s="966" t="s">
        <v>432</v>
      </c>
      <c r="N2849" s="679">
        <f t="shared" ca="1" si="490"/>
        <v>0</v>
      </c>
      <c r="O2849" s="679">
        <f t="shared" ca="1" si="489"/>
        <v>0</v>
      </c>
      <c r="P2849" s="679">
        <f t="shared" ca="1" si="489"/>
        <v>0</v>
      </c>
      <c r="Q2849" s="679">
        <f t="shared" ca="1" si="489"/>
        <v>0</v>
      </c>
      <c r="R2849" s="679">
        <f t="shared" ca="1" si="489"/>
        <v>0</v>
      </c>
      <c r="S2849" s="679">
        <f t="shared" ca="1" si="489"/>
        <v>0</v>
      </c>
      <c r="T2849" s="679">
        <f t="shared" ca="1" si="489"/>
        <v>0</v>
      </c>
      <c r="U2849" s="679">
        <f t="shared" ca="1" si="489"/>
        <v>0</v>
      </c>
      <c r="V2849" s="679">
        <f t="shared" ca="1" si="489"/>
        <v>0</v>
      </c>
      <c r="W2849" s="679">
        <f t="shared" ca="1" si="481"/>
        <v>0</v>
      </c>
      <c r="X2849" s="679">
        <f t="shared" ca="1" si="489"/>
        <v>0</v>
      </c>
      <c r="Y2849" s="679">
        <f t="shared" ca="1" si="489"/>
        <v>0</v>
      </c>
      <c r="Z2849" s="679">
        <f t="shared" ca="1" si="489"/>
        <v>-262.10000000000008</v>
      </c>
      <c r="AA2849" t="str">
        <f t="shared" si="485"/>
        <v>ASR_Financial_Report_SHP21Final</v>
      </c>
      <c r="AB2849" s="960">
        <f t="shared" si="486"/>
        <v>44658</v>
      </c>
      <c r="AC2849" t="str">
        <f t="shared" si="487"/>
        <v>Unaudited</v>
      </c>
    </row>
    <row r="2850" spans="1:29" x14ac:dyDescent="0.25">
      <c r="A2850" t="s">
        <v>420</v>
      </c>
      <c r="B2850" t="s">
        <v>1366</v>
      </c>
      <c r="C2850" t="s">
        <v>1367</v>
      </c>
      <c r="D2850">
        <v>1900</v>
      </c>
      <c r="E2850" s="960">
        <v>1</v>
      </c>
      <c r="F2850" t="s">
        <v>1012</v>
      </c>
      <c r="G2850" s="960" t="s">
        <v>1365</v>
      </c>
      <c r="H2850" t="s">
        <v>386</v>
      </c>
      <c r="I2850" s="940" t="s">
        <v>487</v>
      </c>
      <c r="J2850" s="940" t="s">
        <v>12</v>
      </c>
      <c r="K2850" s="940" t="s">
        <v>12</v>
      </c>
      <c r="L2850" s="940">
        <v>1.1000000000000001</v>
      </c>
      <c r="M2850" s="965" t="s">
        <v>12</v>
      </c>
      <c r="N2850" s="679">
        <f t="shared" ca="1" si="490"/>
        <v>0</v>
      </c>
      <c r="O2850" s="679">
        <f t="shared" ca="1" si="489"/>
        <v>0</v>
      </c>
      <c r="P2850" s="679">
        <f t="shared" ca="1" si="489"/>
        <v>0</v>
      </c>
      <c r="Q2850" s="679">
        <f t="shared" ca="1" si="489"/>
        <v>0</v>
      </c>
      <c r="R2850" s="679">
        <f t="shared" ca="1" si="489"/>
        <v>0</v>
      </c>
      <c r="S2850" s="679">
        <f t="shared" ca="1" si="489"/>
        <v>0</v>
      </c>
      <c r="T2850" s="679">
        <f t="shared" ca="1" si="489"/>
        <v>0</v>
      </c>
      <c r="U2850" s="679">
        <f t="shared" ca="1" si="489"/>
        <v>0</v>
      </c>
      <c r="V2850" s="679">
        <f t="shared" ca="1" si="489"/>
        <v>0</v>
      </c>
      <c r="W2850" s="679">
        <f t="shared" ca="1" si="481"/>
        <v>0</v>
      </c>
      <c r="X2850" s="679">
        <f t="shared" ca="1" si="489"/>
        <v>0</v>
      </c>
      <c r="Y2850" s="679">
        <f t="shared" ca="1" si="489"/>
        <v>0</v>
      </c>
      <c r="Z2850" s="679">
        <f t="shared" ca="1" si="489"/>
        <v>-497585.2199999991</v>
      </c>
      <c r="AA2850" t="str">
        <f t="shared" si="485"/>
        <v>ASR_Financial_Report_SHP21Final</v>
      </c>
      <c r="AB2850" s="960">
        <f t="shared" si="486"/>
        <v>44658</v>
      </c>
      <c r="AC2850" t="str">
        <f t="shared" si="487"/>
        <v>Unaudited</v>
      </c>
    </row>
    <row r="2851" spans="1:29" x14ac:dyDescent="0.25">
      <c r="A2851" t="s">
        <v>420</v>
      </c>
      <c r="B2851" t="s">
        <v>1366</v>
      </c>
      <c r="C2851" t="s">
        <v>1367</v>
      </c>
      <c r="D2851">
        <v>1900</v>
      </c>
      <c r="E2851" s="960">
        <v>1</v>
      </c>
      <c r="F2851" t="s">
        <v>1012</v>
      </c>
      <c r="G2851" s="960" t="s">
        <v>1365</v>
      </c>
      <c r="H2851" t="s">
        <v>386</v>
      </c>
      <c r="I2851" s="940" t="s">
        <v>487</v>
      </c>
      <c r="J2851" s="940" t="s">
        <v>12</v>
      </c>
      <c r="K2851" s="940" t="s">
        <v>1309</v>
      </c>
      <c r="L2851" s="940" t="s">
        <v>1300</v>
      </c>
      <c r="M2851" s="965" t="s">
        <v>1309</v>
      </c>
      <c r="N2851" s="679">
        <f t="shared" ca="1" si="490"/>
        <v>0</v>
      </c>
      <c r="O2851" s="679">
        <f t="shared" ca="1" si="489"/>
        <v>0</v>
      </c>
      <c r="P2851" s="679">
        <f t="shared" ca="1" si="489"/>
        <v>0</v>
      </c>
      <c r="Q2851" s="679">
        <f t="shared" ca="1" si="489"/>
        <v>0</v>
      </c>
      <c r="R2851" s="679">
        <f t="shared" ca="1" si="489"/>
        <v>0</v>
      </c>
      <c r="S2851" s="679">
        <f t="shared" ca="1" si="489"/>
        <v>0</v>
      </c>
      <c r="T2851" s="679">
        <f t="shared" ca="1" si="489"/>
        <v>0</v>
      </c>
      <c r="U2851" s="679">
        <f t="shared" ca="1" si="489"/>
        <v>0</v>
      </c>
      <c r="V2851" s="679">
        <f t="shared" ca="1" si="489"/>
        <v>0</v>
      </c>
      <c r="W2851" s="679">
        <f t="shared" ca="1" si="481"/>
        <v>0</v>
      </c>
      <c r="X2851" s="679">
        <f t="shared" ca="1" si="489"/>
        <v>0</v>
      </c>
      <c r="Y2851" s="679">
        <f t="shared" ca="1" si="489"/>
        <v>0</v>
      </c>
      <c r="Z2851" s="679">
        <f t="shared" ca="1" si="489"/>
        <v>300326.19802535482</v>
      </c>
      <c r="AA2851" t="str">
        <f t="shared" si="485"/>
        <v>ASR_Financial_Report_SHP21Final</v>
      </c>
      <c r="AB2851" s="960">
        <f t="shared" si="486"/>
        <v>44658</v>
      </c>
      <c r="AC2851" t="str">
        <f t="shared" si="487"/>
        <v>Unaudited</v>
      </c>
    </row>
    <row r="2852" spans="1:29" x14ac:dyDescent="0.25">
      <c r="A2852" t="s">
        <v>420</v>
      </c>
      <c r="B2852" t="s">
        <v>1366</v>
      </c>
      <c r="C2852" t="s">
        <v>1367</v>
      </c>
      <c r="D2852">
        <v>1900</v>
      </c>
      <c r="E2852" s="960">
        <v>1</v>
      </c>
      <c r="F2852" t="s">
        <v>1012</v>
      </c>
      <c r="G2852" s="960" t="s">
        <v>1365</v>
      </c>
      <c r="H2852" t="s">
        <v>386</v>
      </c>
      <c r="I2852" s="940" t="s">
        <v>487</v>
      </c>
      <c r="J2852" s="940" t="s">
        <v>490</v>
      </c>
      <c r="K2852" s="940" t="s">
        <v>491</v>
      </c>
      <c r="L2852" s="940" t="s">
        <v>63</v>
      </c>
      <c r="M2852" s="965" t="s">
        <v>343</v>
      </c>
      <c r="N2852" s="679">
        <f t="shared" ca="1" si="490"/>
        <v>0</v>
      </c>
      <c r="O2852" s="679">
        <f t="shared" ca="1" si="489"/>
        <v>0</v>
      </c>
      <c r="P2852" s="679">
        <f t="shared" ca="1" si="489"/>
        <v>0</v>
      </c>
      <c r="Q2852" s="679">
        <f t="shared" ca="1" si="489"/>
        <v>0</v>
      </c>
      <c r="R2852" s="679">
        <f t="shared" ca="1" si="489"/>
        <v>0</v>
      </c>
      <c r="S2852" s="679">
        <f t="shared" ca="1" si="489"/>
        <v>0</v>
      </c>
      <c r="T2852" s="679">
        <f t="shared" ca="1" si="489"/>
        <v>0</v>
      </c>
      <c r="U2852" s="679">
        <f t="shared" ca="1" si="489"/>
        <v>0</v>
      </c>
      <c r="V2852" s="679">
        <f t="shared" ca="1" si="489"/>
        <v>0</v>
      </c>
      <c r="W2852" s="679">
        <f t="shared" ca="1" si="481"/>
        <v>0</v>
      </c>
      <c r="X2852" s="679">
        <f t="shared" ca="1" si="489"/>
        <v>0</v>
      </c>
      <c r="Y2852" s="679">
        <f t="shared" ca="1" si="489"/>
        <v>0</v>
      </c>
      <c r="Z2852" s="679">
        <f t="shared" ca="1" si="489"/>
        <v>0</v>
      </c>
      <c r="AA2852" t="str">
        <f t="shared" si="485"/>
        <v>ASR_Financial_Report_SHP21Final</v>
      </c>
      <c r="AB2852" s="960">
        <f t="shared" si="486"/>
        <v>44658</v>
      </c>
      <c r="AC2852" t="str">
        <f t="shared" si="487"/>
        <v>Unaudited</v>
      </c>
    </row>
    <row r="2853" spans="1:29" x14ac:dyDescent="0.25">
      <c r="A2853" t="s">
        <v>420</v>
      </c>
      <c r="B2853" t="s">
        <v>1366</v>
      </c>
      <c r="C2853" t="s">
        <v>1367</v>
      </c>
      <c r="D2853">
        <v>1900</v>
      </c>
      <c r="E2853" s="960">
        <v>1</v>
      </c>
      <c r="F2853" t="s">
        <v>1012</v>
      </c>
      <c r="G2853" s="960" t="s">
        <v>1365</v>
      </c>
      <c r="H2853" t="s">
        <v>386</v>
      </c>
      <c r="I2853" s="940" t="s">
        <v>487</v>
      </c>
      <c r="J2853" s="940" t="s">
        <v>490</v>
      </c>
      <c r="K2853" s="940" t="s">
        <v>1000</v>
      </c>
      <c r="L2853" s="948" t="s">
        <v>896</v>
      </c>
      <c r="M2853" s="963" t="s">
        <v>897</v>
      </c>
      <c r="N2853" s="679">
        <f t="shared" ca="1" si="490"/>
        <v>0</v>
      </c>
      <c r="O2853" s="679">
        <f t="shared" ca="1" si="489"/>
        <v>0</v>
      </c>
      <c r="P2853" s="679">
        <f t="shared" ca="1" si="489"/>
        <v>0</v>
      </c>
      <c r="Q2853" s="679">
        <f t="shared" ca="1" si="489"/>
        <v>0</v>
      </c>
      <c r="R2853" s="679">
        <f t="shared" ca="1" si="489"/>
        <v>0</v>
      </c>
      <c r="S2853" s="679">
        <f t="shared" ca="1" si="489"/>
        <v>0</v>
      </c>
      <c r="T2853" s="679">
        <f t="shared" ca="1" si="489"/>
        <v>0</v>
      </c>
      <c r="U2853" s="679">
        <f t="shared" ca="1" si="489"/>
        <v>0</v>
      </c>
      <c r="V2853" s="679">
        <f t="shared" ca="1" si="489"/>
        <v>0</v>
      </c>
      <c r="W2853" s="679">
        <f t="shared" ca="1" si="481"/>
        <v>0</v>
      </c>
      <c r="X2853" s="679">
        <f t="shared" ca="1" si="489"/>
        <v>0</v>
      </c>
      <c r="Y2853" s="679">
        <f t="shared" ca="1" si="489"/>
        <v>0</v>
      </c>
      <c r="Z2853" s="679">
        <f t="shared" ca="1" si="489"/>
        <v>-43858.4099999998</v>
      </c>
      <c r="AA2853" t="str">
        <f t="shared" si="485"/>
        <v>ASR_Financial_Report_SHP21Final</v>
      </c>
      <c r="AB2853" s="960">
        <f t="shared" si="486"/>
        <v>44658</v>
      </c>
      <c r="AC2853" t="str">
        <f t="shared" si="487"/>
        <v>Unaudited</v>
      </c>
    </row>
    <row r="2854" spans="1:29" x14ac:dyDescent="0.25">
      <c r="A2854" t="s">
        <v>420</v>
      </c>
      <c r="B2854" t="s">
        <v>1366</v>
      </c>
      <c r="C2854" t="s">
        <v>1367</v>
      </c>
      <c r="D2854">
        <v>1900</v>
      </c>
      <c r="E2854" s="960">
        <v>1</v>
      </c>
      <c r="F2854" t="s">
        <v>1012</v>
      </c>
      <c r="G2854" s="960" t="s">
        <v>1365</v>
      </c>
      <c r="H2854" t="s">
        <v>386</v>
      </c>
      <c r="I2854" s="965" t="s">
        <v>487</v>
      </c>
      <c r="J2854" s="965" t="s">
        <v>13</v>
      </c>
      <c r="K2854" s="965" t="s">
        <v>492</v>
      </c>
      <c r="L2854" s="940" t="s">
        <v>94</v>
      </c>
      <c r="M2854" s="965" t="s">
        <v>146</v>
      </c>
      <c r="N2854" s="679">
        <f t="shared" ca="1" si="490"/>
        <v>0</v>
      </c>
      <c r="O2854" s="679">
        <f t="shared" ca="1" si="489"/>
        <v>0</v>
      </c>
      <c r="P2854" s="679">
        <f t="shared" ca="1" si="489"/>
        <v>0</v>
      </c>
      <c r="Q2854" s="679">
        <f t="shared" ca="1" si="489"/>
        <v>0</v>
      </c>
      <c r="R2854" s="679">
        <f t="shared" ca="1" si="489"/>
        <v>0</v>
      </c>
      <c r="S2854" s="679">
        <f t="shared" ca="1" si="489"/>
        <v>0</v>
      </c>
      <c r="T2854" s="679">
        <f t="shared" ca="1" si="489"/>
        <v>0</v>
      </c>
      <c r="U2854" s="679">
        <f t="shared" ca="1" si="489"/>
        <v>0</v>
      </c>
      <c r="V2854" s="679">
        <f t="shared" ca="1" si="489"/>
        <v>0</v>
      </c>
      <c r="W2854" s="679">
        <f t="shared" ca="1" si="481"/>
        <v>0</v>
      </c>
      <c r="X2854" s="679">
        <f t="shared" ca="1" si="489"/>
        <v>0</v>
      </c>
      <c r="Y2854" s="679">
        <f t="shared" ca="1" si="489"/>
        <v>0</v>
      </c>
      <c r="Z2854" s="679">
        <f t="shared" ca="1" si="489"/>
        <v>0</v>
      </c>
      <c r="AA2854" t="str">
        <f t="shared" si="485"/>
        <v>ASR_Financial_Report_SHP21Final</v>
      </c>
      <c r="AB2854" s="960">
        <f t="shared" si="486"/>
        <v>44658</v>
      </c>
      <c r="AC2854" t="str">
        <f t="shared" si="487"/>
        <v>Unaudited</v>
      </c>
    </row>
    <row r="2855" spans="1:29" x14ac:dyDescent="0.25">
      <c r="A2855" t="s">
        <v>420</v>
      </c>
      <c r="B2855" t="s">
        <v>1366</v>
      </c>
      <c r="C2855" t="s">
        <v>1367</v>
      </c>
      <c r="D2855">
        <v>1900</v>
      </c>
      <c r="E2855" s="960">
        <v>1</v>
      </c>
      <c r="F2855" t="s">
        <v>1012</v>
      </c>
      <c r="G2855" s="960" t="s">
        <v>1365</v>
      </c>
      <c r="H2855" t="s">
        <v>386</v>
      </c>
      <c r="I2855" s="940" t="s">
        <v>487</v>
      </c>
      <c r="J2855" s="940" t="s">
        <v>13</v>
      </c>
      <c r="K2855" s="940" t="s">
        <v>13</v>
      </c>
      <c r="L2855" s="940" t="s">
        <v>35</v>
      </c>
      <c r="M2855" s="965" t="s">
        <v>13</v>
      </c>
      <c r="N2855" s="679">
        <f t="shared" ca="1" si="490"/>
        <v>0</v>
      </c>
      <c r="O2855" s="679">
        <f t="shared" ca="1" si="489"/>
        <v>0</v>
      </c>
      <c r="P2855" s="679">
        <f t="shared" ca="1" si="489"/>
        <v>0</v>
      </c>
      <c r="Q2855" s="679">
        <f t="shared" ca="1" si="489"/>
        <v>0</v>
      </c>
      <c r="R2855" s="679">
        <f t="shared" ca="1" si="489"/>
        <v>0</v>
      </c>
      <c r="S2855" s="679">
        <f t="shared" ca="1" si="489"/>
        <v>0</v>
      </c>
      <c r="T2855" s="679">
        <f t="shared" ca="1" si="489"/>
        <v>0</v>
      </c>
      <c r="U2855" s="679">
        <f t="shared" ca="1" si="489"/>
        <v>0</v>
      </c>
      <c r="V2855" s="679">
        <f t="shared" ca="1" si="489"/>
        <v>0</v>
      </c>
      <c r="W2855" s="679">
        <f t="shared" ca="1" si="481"/>
        <v>0</v>
      </c>
      <c r="X2855" s="679">
        <f t="shared" ca="1" si="489"/>
        <v>0</v>
      </c>
      <c r="Y2855" s="679">
        <f t="shared" ca="1" si="489"/>
        <v>0</v>
      </c>
      <c r="Z2855" s="679">
        <f t="shared" ca="1" si="489"/>
        <v>18212.740618908458</v>
      </c>
      <c r="AA2855" t="str">
        <f t="shared" si="485"/>
        <v>ASR_Financial_Report_SHP21Final</v>
      </c>
      <c r="AB2855" s="960">
        <f t="shared" si="486"/>
        <v>44658</v>
      </c>
      <c r="AC2855" t="str">
        <f t="shared" si="487"/>
        <v>Unaudited</v>
      </c>
    </row>
    <row r="2856" spans="1:29" x14ac:dyDescent="0.25">
      <c r="A2856" t="s">
        <v>420</v>
      </c>
      <c r="B2856" t="s">
        <v>1366</v>
      </c>
      <c r="C2856" t="s">
        <v>1367</v>
      </c>
      <c r="D2856">
        <v>1900</v>
      </c>
      <c r="E2856" s="960">
        <v>1</v>
      </c>
      <c r="F2856" t="s">
        <v>1012</v>
      </c>
      <c r="G2856" s="960" t="s">
        <v>1365</v>
      </c>
      <c r="H2856" t="s">
        <v>386</v>
      </c>
      <c r="I2856" s="940" t="s">
        <v>488</v>
      </c>
      <c r="J2856" s="940" t="s">
        <v>444</v>
      </c>
      <c r="K2856" s="940" t="s">
        <v>0</v>
      </c>
      <c r="L2856" s="940">
        <v>2.1</v>
      </c>
      <c r="M2856" s="965" t="s">
        <v>147</v>
      </c>
      <c r="N2856" s="679">
        <f t="shared" ca="1" si="490"/>
        <v>0</v>
      </c>
      <c r="O2856" s="679">
        <f t="shared" ca="1" si="489"/>
        <v>0</v>
      </c>
      <c r="P2856" s="679">
        <f t="shared" ca="1" si="489"/>
        <v>0</v>
      </c>
      <c r="Q2856" s="679">
        <f t="shared" ca="1" si="489"/>
        <v>0</v>
      </c>
      <c r="R2856" s="679">
        <f t="shared" ca="1" si="489"/>
        <v>0</v>
      </c>
      <c r="S2856" s="679">
        <f t="shared" ca="1" si="489"/>
        <v>0</v>
      </c>
      <c r="T2856" s="679">
        <f t="shared" ca="1" si="489"/>
        <v>0</v>
      </c>
      <c r="U2856" s="679">
        <f t="shared" ca="1" si="489"/>
        <v>0</v>
      </c>
      <c r="V2856" s="679">
        <f t="shared" ca="1" si="489"/>
        <v>0</v>
      </c>
      <c r="W2856" s="679">
        <f t="shared" ca="1" si="481"/>
        <v>0</v>
      </c>
      <c r="X2856" s="679">
        <f t="shared" ca="1" si="489"/>
        <v>0</v>
      </c>
      <c r="Y2856" s="679">
        <f t="shared" ca="1" si="489"/>
        <v>0</v>
      </c>
      <c r="Z2856" s="679">
        <f t="shared" ca="1" si="489"/>
        <v>1899856.69</v>
      </c>
      <c r="AA2856" t="str">
        <f t="shared" si="485"/>
        <v>ASR_Financial_Report_SHP21Final</v>
      </c>
      <c r="AB2856" s="960">
        <f t="shared" si="486"/>
        <v>44658</v>
      </c>
      <c r="AC2856" t="str">
        <f t="shared" si="487"/>
        <v>Unaudited</v>
      </c>
    </row>
    <row r="2857" spans="1:29" ht="30" x14ac:dyDescent="0.25">
      <c r="A2857" t="s">
        <v>420</v>
      </c>
      <c r="B2857" t="s">
        <v>1366</v>
      </c>
      <c r="C2857" t="s">
        <v>1367</v>
      </c>
      <c r="D2857">
        <v>1900</v>
      </c>
      <c r="E2857" s="960">
        <v>1</v>
      </c>
      <c r="F2857" t="s">
        <v>1012</v>
      </c>
      <c r="G2857" s="960" t="s">
        <v>1365</v>
      </c>
      <c r="H2857" t="s">
        <v>386</v>
      </c>
      <c r="I2857" s="940" t="s">
        <v>488</v>
      </c>
      <c r="J2857" s="940" t="s">
        <v>444</v>
      </c>
      <c r="K2857" s="940" t="s">
        <v>0</v>
      </c>
      <c r="L2857" s="940">
        <v>2.2000000000000002</v>
      </c>
      <c r="M2857" s="965" t="s">
        <v>148</v>
      </c>
      <c r="N2857" s="679">
        <f t="shared" ca="1" si="490"/>
        <v>0</v>
      </c>
      <c r="O2857" s="679">
        <f t="shared" ca="1" si="489"/>
        <v>0</v>
      </c>
      <c r="P2857" s="679">
        <f t="shared" ca="1" si="489"/>
        <v>0</v>
      </c>
      <c r="Q2857" s="679">
        <f t="shared" ca="1" si="489"/>
        <v>0</v>
      </c>
      <c r="R2857" s="679">
        <f t="shared" ca="1" si="489"/>
        <v>0</v>
      </c>
      <c r="S2857" s="679">
        <f t="shared" ca="1" si="489"/>
        <v>0</v>
      </c>
      <c r="T2857" s="679">
        <f t="shared" ca="1" si="489"/>
        <v>0</v>
      </c>
      <c r="U2857" s="679">
        <f t="shared" ca="1" si="489"/>
        <v>0</v>
      </c>
      <c r="V2857" s="679">
        <f t="shared" ca="1" si="489"/>
        <v>0</v>
      </c>
      <c r="W2857" s="679">
        <f t="shared" ca="1" si="481"/>
        <v>0</v>
      </c>
      <c r="X2857" s="679">
        <f t="shared" ca="1" si="489"/>
        <v>0</v>
      </c>
      <c r="Y2857" s="679">
        <f t="shared" ca="1" si="489"/>
        <v>0</v>
      </c>
      <c r="Z2857" s="679">
        <f t="shared" ca="1" si="489"/>
        <v>-2516322.9245149614</v>
      </c>
      <c r="AA2857" t="str">
        <f t="shared" si="485"/>
        <v>ASR_Financial_Report_SHP21Final</v>
      </c>
      <c r="AB2857" s="960">
        <f t="shared" si="486"/>
        <v>44658</v>
      </c>
      <c r="AC2857" t="str">
        <f t="shared" si="487"/>
        <v>Unaudited</v>
      </c>
    </row>
    <row r="2858" spans="1:29" x14ac:dyDescent="0.25">
      <c r="A2858" t="s">
        <v>420</v>
      </c>
      <c r="B2858" t="s">
        <v>1366</v>
      </c>
      <c r="C2858" t="s">
        <v>1367</v>
      </c>
      <c r="D2858">
        <v>1900</v>
      </c>
      <c r="E2858" s="960">
        <v>1</v>
      </c>
      <c r="F2858" t="s">
        <v>1012</v>
      </c>
      <c r="G2858" s="960" t="s">
        <v>1365</v>
      </c>
      <c r="H2858" t="s">
        <v>386</v>
      </c>
      <c r="I2858" s="940" t="s">
        <v>488</v>
      </c>
      <c r="J2858" s="940" t="s">
        <v>444</v>
      </c>
      <c r="K2858" s="940" t="s">
        <v>0</v>
      </c>
      <c r="L2858" s="948">
        <v>2.2999999999999998</v>
      </c>
      <c r="M2858" s="963" t="s">
        <v>149</v>
      </c>
      <c r="N2858" s="679">
        <f t="shared" ca="1" si="490"/>
        <v>0</v>
      </c>
      <c r="O2858" s="679">
        <f t="shared" ca="1" si="489"/>
        <v>0</v>
      </c>
      <c r="P2858" s="679">
        <f t="shared" ca="1" si="489"/>
        <v>0</v>
      </c>
      <c r="Q2858" s="679">
        <f t="shared" ca="1" si="489"/>
        <v>0</v>
      </c>
      <c r="R2858" s="679">
        <f t="shared" ca="1" si="489"/>
        <v>0</v>
      </c>
      <c r="S2858" s="679">
        <f t="shared" ca="1" si="489"/>
        <v>0</v>
      </c>
      <c r="T2858" s="679">
        <f t="shared" ca="1" si="489"/>
        <v>0</v>
      </c>
      <c r="U2858" s="679">
        <f t="shared" ref="U2858:Z2858" ca="1" si="491">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679">
        <f t="shared" ca="1" si="491"/>
        <v>0</v>
      </c>
      <c r="W2858" s="679">
        <f t="shared" ca="1" si="481"/>
        <v>0</v>
      </c>
      <c r="X2858" s="679">
        <f t="shared" ca="1" si="491"/>
        <v>0</v>
      </c>
      <c r="Y2858" s="679">
        <f t="shared" ca="1" si="491"/>
        <v>0</v>
      </c>
      <c r="Z2858" s="679">
        <f t="shared" ca="1" si="491"/>
        <v>-837362.63</v>
      </c>
      <c r="AA2858" t="str">
        <f t="shared" si="485"/>
        <v>ASR_Financial_Report_SHP21Final</v>
      </c>
      <c r="AB2858" s="960">
        <f t="shared" si="486"/>
        <v>44658</v>
      </c>
      <c r="AC2858" t="str">
        <f t="shared" si="487"/>
        <v>Unaudited</v>
      </c>
    </row>
    <row r="2859" spans="1:29" x14ac:dyDescent="0.25">
      <c r="A2859" t="s">
        <v>420</v>
      </c>
      <c r="B2859" t="s">
        <v>1366</v>
      </c>
      <c r="C2859" t="s">
        <v>1367</v>
      </c>
      <c r="D2859">
        <v>1900</v>
      </c>
      <c r="E2859" s="960">
        <v>1</v>
      </c>
      <c r="F2859" t="s">
        <v>1012</v>
      </c>
      <c r="G2859" s="960" t="s">
        <v>1365</v>
      </c>
      <c r="H2859" t="s">
        <v>386</v>
      </c>
      <c r="I2859" s="965" t="s">
        <v>488</v>
      </c>
      <c r="J2859" s="965" t="s">
        <v>444</v>
      </c>
      <c r="K2859" s="965" t="s">
        <v>0</v>
      </c>
      <c r="L2859" s="940">
        <v>2.4</v>
      </c>
      <c r="M2859" s="965" t="s">
        <v>150</v>
      </c>
      <c r="N2859" s="679">
        <f t="shared" ca="1" si="490"/>
        <v>0</v>
      </c>
      <c r="O2859" s="679">
        <f t="shared" ref="O2859:V2868" ca="1" si="492">IF(OR(AND($F2859="PY",O$1&lt;&gt;"Prior Year"),AND($F2859&lt;&gt;"PY",O$1="Prior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"&amp;$H2859&amp;"'!$A$7:$CA$7"),0)+MATCH(O$1,INDIRECT("'MMA Rev-Exp "&amp;$H2859&amp;"'!$D$8:$CA$8"),0)-1)))</f>
        <v>0</v>
      </c>
      <c r="P2859" s="679">
        <f t="shared" ca="1" si="492"/>
        <v>0</v>
      </c>
      <c r="Q2859" s="679">
        <f t="shared" ca="1" si="492"/>
        <v>0</v>
      </c>
      <c r="R2859" s="679">
        <f t="shared" ca="1" si="492"/>
        <v>0</v>
      </c>
      <c r="S2859" s="679">
        <f t="shared" ca="1" si="492"/>
        <v>0</v>
      </c>
      <c r="T2859" s="679">
        <f t="shared" ca="1" si="492"/>
        <v>0</v>
      </c>
      <c r="U2859" s="679">
        <f t="shared" ca="1" si="492"/>
        <v>0</v>
      </c>
      <c r="V2859" s="679">
        <f t="shared" ca="1" si="492"/>
        <v>0</v>
      </c>
      <c r="W2859" s="679">
        <f t="shared" ref="W2859:W2922" ca="1" si="493">IF(OR(AND($F2859="PY",W$1&lt;&gt;"Prior Year"),AND($F2859&lt;&gt;"PY",W$1="Prior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"&amp;$H2859&amp;"'!$A$7:$CA$7"),0)+MATCH(W$1,INDIRECT("'MMA Rev-Exp "&amp;$H2859&amp;"'!$D$8:$CA$8"),0)-1)))</f>
        <v>0</v>
      </c>
      <c r="X2859" s="679">
        <f t="shared" ref="X2859:Z2877" ca="1" si="494">IF(OR(AND($F2859="PY",X$1&lt;&gt;"Prior Year"),AND($F2859&lt;&gt;"PY",X$1="Prior Year")),0,INDEX(INDIRECT("'MMA Rev-Exp "&amp;$H2859&amp;"'!$A$1:$CA$200"),IF($J2859="Member Months",MATCH($J2859,INDIRECT("'MMA Rev-Exp "&amp;$H2859&amp;"'!$A$1:$A$200"),0),MATCH($L2859,INDIRECT("'MMA Rev-Exp "&amp;$H2859&amp;"'!$B$1:$B$200"),0)),IF($F2859="PY",MATCH("Prior Year Adjustments",INDIRECT("'MMA Rev-Exp "&amp;$H2859&amp;"'!$A$8:$CA$8"),0),MATCH(IF($F2859="Q1","JANUARY - MARCH (Q1)",IF($F2859="Q2","APRIL - JUNE (Q2)",IF($F2859="Q3","JULY - SEPTEMBER (Q3)",IF($F2859="Q4","OCTOBER - DECEMBER (Q4)",0)))),INDIRECT("'MMA Rev-Exp "&amp;$H2859&amp;"'!$A$7:$CA$7"),0)+MATCH(X$1,INDIRECT("'MMA Rev-Exp "&amp;$H2859&amp;"'!$D$8:$CA$8"),0)-1)))</f>
        <v>0</v>
      </c>
      <c r="Y2859" s="679">
        <f t="shared" ca="1" si="494"/>
        <v>0</v>
      </c>
      <c r="Z2859" s="679">
        <f t="shared" ca="1" si="494"/>
        <v>119851.24999999987</v>
      </c>
      <c r="AA2859" t="str">
        <f t="shared" si="485"/>
        <v>ASR_Financial_Report_SHP21Final</v>
      </c>
      <c r="AB2859" s="960">
        <f t="shared" si="486"/>
        <v>44658</v>
      </c>
      <c r="AC2859" t="str">
        <f t="shared" si="487"/>
        <v>Unaudited</v>
      </c>
    </row>
    <row r="2860" spans="1:29" ht="30" x14ac:dyDescent="0.25">
      <c r="A2860" t="s">
        <v>420</v>
      </c>
      <c r="B2860" t="s">
        <v>1366</v>
      </c>
      <c r="C2860" t="s">
        <v>1367</v>
      </c>
      <c r="D2860">
        <v>1900</v>
      </c>
      <c r="E2860" s="960">
        <v>1</v>
      </c>
      <c r="F2860" t="s">
        <v>1012</v>
      </c>
      <c r="G2860" s="960" t="s">
        <v>1365</v>
      </c>
      <c r="H2860" t="s">
        <v>386</v>
      </c>
      <c r="I2860" s="940" t="s">
        <v>488</v>
      </c>
      <c r="J2860" s="940" t="s">
        <v>444</v>
      </c>
      <c r="K2860" s="940" t="s">
        <v>0</v>
      </c>
      <c r="L2860" s="940">
        <v>2.5</v>
      </c>
      <c r="M2860" s="965" t="s">
        <v>151</v>
      </c>
      <c r="N2860" s="679">
        <f t="shared" ca="1" si="490"/>
        <v>0</v>
      </c>
      <c r="O2860" s="679">
        <f t="shared" ca="1" si="492"/>
        <v>0</v>
      </c>
      <c r="P2860" s="679">
        <f t="shared" ca="1" si="492"/>
        <v>0</v>
      </c>
      <c r="Q2860" s="679">
        <f t="shared" ca="1" si="492"/>
        <v>0</v>
      </c>
      <c r="R2860" s="679">
        <f t="shared" ca="1" si="492"/>
        <v>0</v>
      </c>
      <c r="S2860" s="679">
        <f t="shared" ca="1" si="492"/>
        <v>0</v>
      </c>
      <c r="T2860" s="679">
        <f t="shared" ca="1" si="492"/>
        <v>0</v>
      </c>
      <c r="U2860" s="679">
        <f t="shared" ca="1" si="492"/>
        <v>0</v>
      </c>
      <c r="V2860" s="679">
        <f t="shared" ca="1" si="492"/>
        <v>0</v>
      </c>
      <c r="W2860" s="679">
        <f t="shared" ca="1" si="493"/>
        <v>0</v>
      </c>
      <c r="X2860" s="679">
        <f t="shared" ca="1" si="494"/>
        <v>0</v>
      </c>
      <c r="Y2860" s="679">
        <f t="shared" ca="1" si="494"/>
        <v>0</v>
      </c>
      <c r="Z2860" s="679">
        <f t="shared" ca="1" si="494"/>
        <v>-811062.48090658162</v>
      </c>
      <c r="AA2860" t="str">
        <f t="shared" si="485"/>
        <v>ASR_Financial_Report_SHP21Final</v>
      </c>
      <c r="AB2860" s="960">
        <f t="shared" si="486"/>
        <v>44658</v>
      </c>
      <c r="AC2860" t="str">
        <f t="shared" si="487"/>
        <v>Unaudited</v>
      </c>
    </row>
    <row r="2861" spans="1:29" x14ac:dyDescent="0.25">
      <c r="A2861" t="s">
        <v>420</v>
      </c>
      <c r="B2861" t="s">
        <v>1366</v>
      </c>
      <c r="C2861" t="s">
        <v>1367</v>
      </c>
      <c r="D2861">
        <v>1900</v>
      </c>
      <c r="E2861" s="960">
        <v>1</v>
      </c>
      <c r="F2861" t="s">
        <v>1012</v>
      </c>
      <c r="G2861" s="960" t="s">
        <v>1365</v>
      </c>
      <c r="H2861" t="s">
        <v>386</v>
      </c>
      <c r="I2861" s="940" t="s">
        <v>488</v>
      </c>
      <c r="J2861" s="940" t="s">
        <v>444</v>
      </c>
      <c r="K2861" s="940" t="s">
        <v>0</v>
      </c>
      <c r="L2861" s="940" t="s">
        <v>96</v>
      </c>
      <c r="M2861" s="965" t="s">
        <v>7</v>
      </c>
      <c r="N2861" s="679">
        <f t="shared" ca="1" si="490"/>
        <v>0</v>
      </c>
      <c r="O2861" s="679">
        <f t="shared" ca="1" si="492"/>
        <v>0</v>
      </c>
      <c r="P2861" s="679">
        <f t="shared" ca="1" si="492"/>
        <v>0</v>
      </c>
      <c r="Q2861" s="679">
        <f t="shared" ca="1" si="492"/>
        <v>0</v>
      </c>
      <c r="R2861" s="679">
        <f t="shared" ca="1" si="492"/>
        <v>0</v>
      </c>
      <c r="S2861" s="679">
        <f t="shared" ca="1" si="492"/>
        <v>0</v>
      </c>
      <c r="T2861" s="679">
        <f t="shared" ca="1" si="492"/>
        <v>0</v>
      </c>
      <c r="U2861" s="679">
        <f t="shared" ca="1" si="492"/>
        <v>0</v>
      </c>
      <c r="V2861" s="679">
        <f t="shared" ca="1" si="492"/>
        <v>0</v>
      </c>
      <c r="W2861" s="679">
        <f t="shared" ca="1" si="493"/>
        <v>0</v>
      </c>
      <c r="X2861" s="679">
        <f t="shared" ca="1" si="494"/>
        <v>0</v>
      </c>
      <c r="Y2861" s="679">
        <f t="shared" ca="1" si="494"/>
        <v>0</v>
      </c>
      <c r="Z2861" s="679">
        <f t="shared" ca="1" si="494"/>
        <v>0</v>
      </c>
      <c r="AA2861" t="str">
        <f t="shared" si="485"/>
        <v>ASR_Financial_Report_SHP21Final</v>
      </c>
      <c r="AB2861" s="960">
        <f t="shared" si="486"/>
        <v>44658</v>
      </c>
      <c r="AC2861" t="str">
        <f t="shared" si="487"/>
        <v>Unaudited</v>
      </c>
    </row>
    <row r="2862" spans="1:29" x14ac:dyDescent="0.25">
      <c r="A2862" t="s">
        <v>420</v>
      </c>
      <c r="B2862" t="s">
        <v>1366</v>
      </c>
      <c r="C2862" t="s">
        <v>1367</v>
      </c>
      <c r="D2862">
        <v>1900</v>
      </c>
      <c r="E2862" s="960">
        <v>1</v>
      </c>
      <c r="F2862" t="s">
        <v>1012</v>
      </c>
      <c r="G2862" s="960" t="s">
        <v>1365</v>
      </c>
      <c r="H2862" t="s">
        <v>386</v>
      </c>
      <c r="I2862" s="940" t="s">
        <v>488</v>
      </c>
      <c r="J2862" s="940" t="s">
        <v>444</v>
      </c>
      <c r="K2862" s="940" t="s">
        <v>0</v>
      </c>
      <c r="L2862" s="940" t="s">
        <v>152</v>
      </c>
      <c r="M2862" s="965" t="s">
        <v>451</v>
      </c>
      <c r="N2862" s="679">
        <f t="shared" ca="1" si="490"/>
        <v>0</v>
      </c>
      <c r="O2862" s="679">
        <f t="shared" ca="1" si="492"/>
        <v>0</v>
      </c>
      <c r="P2862" s="679">
        <f t="shared" ca="1" si="492"/>
        <v>0</v>
      </c>
      <c r="Q2862" s="679">
        <f t="shared" ca="1" si="492"/>
        <v>0</v>
      </c>
      <c r="R2862" s="679">
        <f t="shared" ca="1" si="492"/>
        <v>0</v>
      </c>
      <c r="S2862" s="679">
        <f t="shared" ca="1" si="492"/>
        <v>0</v>
      </c>
      <c r="T2862" s="679">
        <f t="shared" ca="1" si="492"/>
        <v>0</v>
      </c>
      <c r="U2862" s="679">
        <f t="shared" ca="1" si="492"/>
        <v>0</v>
      </c>
      <c r="V2862" s="679">
        <f t="shared" ca="1" si="492"/>
        <v>0</v>
      </c>
      <c r="W2862" s="679">
        <f t="shared" ca="1" si="493"/>
        <v>0</v>
      </c>
      <c r="X2862" s="679">
        <f t="shared" ca="1" si="494"/>
        <v>0</v>
      </c>
      <c r="Y2862" s="679">
        <f t="shared" ca="1" si="494"/>
        <v>0</v>
      </c>
      <c r="Z2862" s="679">
        <f t="shared" ca="1" si="494"/>
        <v>0</v>
      </c>
      <c r="AA2862" t="str">
        <f t="shared" si="485"/>
        <v>ASR_Financial_Report_SHP21Final</v>
      </c>
      <c r="AB2862" s="960">
        <f t="shared" si="486"/>
        <v>44658</v>
      </c>
      <c r="AC2862" t="str">
        <f t="shared" si="487"/>
        <v>Unaudited</v>
      </c>
    </row>
    <row r="2863" spans="1:29" x14ac:dyDescent="0.25">
      <c r="A2863" t="s">
        <v>420</v>
      </c>
      <c r="B2863" t="s">
        <v>1366</v>
      </c>
      <c r="C2863" t="s">
        <v>1367</v>
      </c>
      <c r="D2863">
        <v>1900</v>
      </c>
      <c r="E2863" s="960">
        <v>1</v>
      </c>
      <c r="F2863" t="s">
        <v>1012</v>
      </c>
      <c r="G2863" s="960" t="s">
        <v>1365</v>
      </c>
      <c r="H2863" t="s">
        <v>386</v>
      </c>
      <c r="I2863" s="940" t="s">
        <v>488</v>
      </c>
      <c r="J2863" s="940" t="s">
        <v>444</v>
      </c>
      <c r="K2863" s="940" t="s">
        <v>0</v>
      </c>
      <c r="L2863" s="948" t="s">
        <v>898</v>
      </c>
      <c r="M2863" s="963" t="s">
        <v>24</v>
      </c>
      <c r="N2863" s="679">
        <f t="shared" ca="1" si="490"/>
        <v>0</v>
      </c>
      <c r="O2863" s="679">
        <f t="shared" ca="1" si="492"/>
        <v>0</v>
      </c>
      <c r="P2863" s="679">
        <f t="shared" ca="1" si="492"/>
        <v>0</v>
      </c>
      <c r="Q2863" s="679">
        <f t="shared" ca="1" si="492"/>
        <v>0</v>
      </c>
      <c r="R2863" s="679">
        <f t="shared" ca="1" si="492"/>
        <v>0</v>
      </c>
      <c r="S2863" s="679">
        <f t="shared" ca="1" si="492"/>
        <v>0</v>
      </c>
      <c r="T2863" s="679">
        <f t="shared" ca="1" si="492"/>
        <v>0</v>
      </c>
      <c r="U2863" s="679">
        <f t="shared" ca="1" si="492"/>
        <v>0</v>
      </c>
      <c r="V2863" s="679">
        <f t="shared" ca="1" si="492"/>
        <v>0</v>
      </c>
      <c r="W2863" s="679">
        <f t="shared" ca="1" si="493"/>
        <v>0</v>
      </c>
      <c r="X2863" s="679">
        <f t="shared" ca="1" si="494"/>
        <v>0</v>
      </c>
      <c r="Y2863" s="679">
        <f t="shared" ca="1" si="494"/>
        <v>0</v>
      </c>
      <c r="Z2863" s="679">
        <f t="shared" ca="1" si="494"/>
        <v>281149.26</v>
      </c>
      <c r="AA2863" t="str">
        <f t="shared" si="485"/>
        <v>ASR_Financial_Report_SHP21Final</v>
      </c>
      <c r="AB2863" s="960">
        <f t="shared" si="486"/>
        <v>44658</v>
      </c>
      <c r="AC2863" t="str">
        <f t="shared" si="487"/>
        <v>Unaudited</v>
      </c>
    </row>
    <row r="2864" spans="1:29" x14ac:dyDescent="0.25">
      <c r="A2864" t="s">
        <v>420</v>
      </c>
      <c r="B2864" t="s">
        <v>1366</v>
      </c>
      <c r="C2864" t="s">
        <v>1367</v>
      </c>
      <c r="D2864">
        <v>1900</v>
      </c>
      <c r="E2864" s="960">
        <v>1</v>
      </c>
      <c r="F2864" t="s">
        <v>1012</v>
      </c>
      <c r="G2864" s="960" t="s">
        <v>1365</v>
      </c>
      <c r="H2864" t="s">
        <v>386</v>
      </c>
      <c r="I2864" s="965" t="s">
        <v>488</v>
      </c>
      <c r="J2864" s="965" t="s">
        <v>444</v>
      </c>
      <c r="K2864" s="965" t="s">
        <v>53</v>
      </c>
      <c r="L2864" s="940">
        <v>3.1</v>
      </c>
      <c r="M2864" s="965" t="s">
        <v>33</v>
      </c>
      <c r="N2864" s="679">
        <f t="shared" ca="1" si="490"/>
        <v>0</v>
      </c>
      <c r="O2864" s="679">
        <f t="shared" ca="1" si="492"/>
        <v>0</v>
      </c>
      <c r="P2864" s="679">
        <f t="shared" ca="1" si="492"/>
        <v>0</v>
      </c>
      <c r="Q2864" s="679">
        <f t="shared" ca="1" si="492"/>
        <v>0</v>
      </c>
      <c r="R2864" s="679">
        <f t="shared" ca="1" si="492"/>
        <v>0</v>
      </c>
      <c r="S2864" s="679">
        <f t="shared" ca="1" si="492"/>
        <v>0</v>
      </c>
      <c r="T2864" s="679">
        <f t="shared" ca="1" si="492"/>
        <v>0</v>
      </c>
      <c r="U2864" s="679">
        <f t="shared" ca="1" si="492"/>
        <v>0</v>
      </c>
      <c r="V2864" s="679">
        <f t="shared" ca="1" si="492"/>
        <v>0</v>
      </c>
      <c r="W2864" s="679">
        <f t="shared" ca="1" si="493"/>
        <v>0</v>
      </c>
      <c r="X2864" s="679">
        <f t="shared" ca="1" si="494"/>
        <v>0</v>
      </c>
      <c r="Y2864" s="679">
        <f t="shared" ca="1" si="494"/>
        <v>0</v>
      </c>
      <c r="Z2864" s="679">
        <f t="shared" ca="1" si="494"/>
        <v>835504.75999999989</v>
      </c>
      <c r="AA2864" t="str">
        <f t="shared" si="485"/>
        <v>ASR_Financial_Report_SHP21Final</v>
      </c>
      <c r="AB2864" s="960">
        <f t="shared" si="486"/>
        <v>44658</v>
      </c>
      <c r="AC2864" t="str">
        <f t="shared" si="487"/>
        <v>Unaudited</v>
      </c>
    </row>
    <row r="2865" spans="1:29" x14ac:dyDescent="0.25">
      <c r="A2865" t="s">
        <v>420</v>
      </c>
      <c r="B2865" t="s">
        <v>1366</v>
      </c>
      <c r="C2865" t="s">
        <v>1367</v>
      </c>
      <c r="D2865">
        <v>1900</v>
      </c>
      <c r="E2865" s="960">
        <v>1</v>
      </c>
      <c r="F2865" t="s">
        <v>1012</v>
      </c>
      <c r="G2865" s="960" t="s">
        <v>1365</v>
      </c>
      <c r="H2865" t="s">
        <v>386</v>
      </c>
      <c r="I2865" s="940" t="s">
        <v>488</v>
      </c>
      <c r="J2865" s="940" t="s">
        <v>444</v>
      </c>
      <c r="K2865" s="940" t="s">
        <v>53</v>
      </c>
      <c r="L2865" s="940">
        <v>3.2</v>
      </c>
      <c r="M2865" s="965" t="s">
        <v>34</v>
      </c>
      <c r="N2865" s="679">
        <f t="shared" ca="1" si="490"/>
        <v>0</v>
      </c>
      <c r="O2865" s="679">
        <f t="shared" ca="1" si="492"/>
        <v>0</v>
      </c>
      <c r="P2865" s="679">
        <f t="shared" ca="1" si="492"/>
        <v>0</v>
      </c>
      <c r="Q2865" s="679">
        <f t="shared" ca="1" si="492"/>
        <v>0</v>
      </c>
      <c r="R2865" s="679">
        <f t="shared" ca="1" si="492"/>
        <v>0</v>
      </c>
      <c r="S2865" s="679">
        <f t="shared" ca="1" si="492"/>
        <v>0</v>
      </c>
      <c r="T2865" s="679">
        <f t="shared" ca="1" si="492"/>
        <v>0</v>
      </c>
      <c r="U2865" s="679">
        <f t="shared" ca="1" si="492"/>
        <v>0</v>
      </c>
      <c r="V2865" s="679">
        <f t="shared" ca="1" si="492"/>
        <v>0</v>
      </c>
      <c r="W2865" s="679">
        <f t="shared" ca="1" si="493"/>
        <v>0</v>
      </c>
      <c r="X2865" s="679">
        <f t="shared" ca="1" si="494"/>
        <v>0</v>
      </c>
      <c r="Y2865" s="679">
        <f t="shared" ca="1" si="494"/>
        <v>0</v>
      </c>
      <c r="Z2865" s="679">
        <f t="shared" ca="1" si="494"/>
        <v>45642.9</v>
      </c>
      <c r="AA2865" t="str">
        <f t="shared" si="485"/>
        <v>ASR_Financial_Report_SHP21Final</v>
      </c>
      <c r="AB2865" s="960">
        <f t="shared" si="486"/>
        <v>44658</v>
      </c>
      <c r="AC2865" t="str">
        <f t="shared" si="487"/>
        <v>Unaudited</v>
      </c>
    </row>
    <row r="2866" spans="1:29" x14ac:dyDescent="0.25">
      <c r="A2866" t="s">
        <v>420</v>
      </c>
      <c r="B2866" t="s">
        <v>1366</v>
      </c>
      <c r="C2866" t="s">
        <v>1367</v>
      </c>
      <c r="D2866">
        <v>1900</v>
      </c>
      <c r="E2866" s="960">
        <v>1</v>
      </c>
      <c r="F2866" t="s">
        <v>1012</v>
      </c>
      <c r="G2866" s="960" t="s">
        <v>1365</v>
      </c>
      <c r="H2866" t="s">
        <v>386</v>
      </c>
      <c r="I2866" s="940" t="s">
        <v>488</v>
      </c>
      <c r="J2866" s="940" t="s">
        <v>444</v>
      </c>
      <c r="K2866" s="940" t="s">
        <v>53</v>
      </c>
      <c r="L2866" s="940">
        <v>3.3</v>
      </c>
      <c r="M2866" s="965" t="s">
        <v>54</v>
      </c>
      <c r="N2866" s="679">
        <f t="shared" ca="1" si="490"/>
        <v>0</v>
      </c>
      <c r="O2866" s="679">
        <f t="shared" ca="1" si="492"/>
        <v>0</v>
      </c>
      <c r="P2866" s="679">
        <f t="shared" ca="1" si="492"/>
        <v>0</v>
      </c>
      <c r="Q2866" s="679">
        <f t="shared" ca="1" si="492"/>
        <v>0</v>
      </c>
      <c r="R2866" s="679">
        <f t="shared" ca="1" si="492"/>
        <v>0</v>
      </c>
      <c r="S2866" s="679">
        <f t="shared" ca="1" si="492"/>
        <v>0</v>
      </c>
      <c r="T2866" s="679">
        <f t="shared" ca="1" si="492"/>
        <v>0</v>
      </c>
      <c r="U2866" s="679">
        <f t="shared" ca="1" si="492"/>
        <v>0</v>
      </c>
      <c r="V2866" s="679">
        <f t="shared" ca="1" si="492"/>
        <v>0</v>
      </c>
      <c r="W2866" s="679">
        <f t="shared" ca="1" si="493"/>
        <v>0</v>
      </c>
      <c r="X2866" s="679">
        <f t="shared" ca="1" si="494"/>
        <v>0</v>
      </c>
      <c r="Y2866" s="679">
        <f t="shared" ca="1" si="494"/>
        <v>0</v>
      </c>
      <c r="Z2866" s="679">
        <f t="shared" ca="1" si="494"/>
        <v>73279.34</v>
      </c>
      <c r="AA2866" t="str">
        <f t="shared" si="485"/>
        <v>ASR_Financial_Report_SHP21Final</v>
      </c>
      <c r="AB2866" s="960">
        <f t="shared" si="486"/>
        <v>44658</v>
      </c>
      <c r="AC2866" t="str">
        <f t="shared" si="487"/>
        <v>Unaudited</v>
      </c>
    </row>
    <row r="2867" spans="1:29" x14ac:dyDescent="0.25">
      <c r="A2867" t="s">
        <v>420</v>
      </c>
      <c r="B2867" t="s">
        <v>1366</v>
      </c>
      <c r="C2867" t="s">
        <v>1367</v>
      </c>
      <c r="D2867">
        <v>1900</v>
      </c>
      <c r="E2867" s="960">
        <v>1</v>
      </c>
      <c r="F2867" t="s">
        <v>1012</v>
      </c>
      <c r="G2867" s="960" t="s">
        <v>1365</v>
      </c>
      <c r="H2867" t="s">
        <v>386</v>
      </c>
      <c r="I2867" s="940" t="s">
        <v>488</v>
      </c>
      <c r="J2867" s="940" t="s">
        <v>444</v>
      </c>
      <c r="K2867" s="940" t="s">
        <v>53</v>
      </c>
      <c r="L2867" s="940" t="s">
        <v>44</v>
      </c>
      <c r="M2867" s="965" t="s">
        <v>153</v>
      </c>
      <c r="N2867" s="679">
        <f t="shared" ca="1" si="490"/>
        <v>0</v>
      </c>
      <c r="O2867" s="679">
        <f t="shared" ca="1" si="492"/>
        <v>0</v>
      </c>
      <c r="P2867" s="679">
        <f t="shared" ca="1" si="492"/>
        <v>0</v>
      </c>
      <c r="Q2867" s="679">
        <f t="shared" ca="1" si="492"/>
        <v>0</v>
      </c>
      <c r="R2867" s="679">
        <f t="shared" ca="1" si="492"/>
        <v>0</v>
      </c>
      <c r="S2867" s="679">
        <f t="shared" ca="1" si="492"/>
        <v>0</v>
      </c>
      <c r="T2867" s="679">
        <f t="shared" ca="1" si="492"/>
        <v>0</v>
      </c>
      <c r="U2867" s="679">
        <f t="shared" ca="1" si="492"/>
        <v>0</v>
      </c>
      <c r="V2867" s="679">
        <f t="shared" ca="1" si="492"/>
        <v>0</v>
      </c>
      <c r="W2867" s="679">
        <f t="shared" ca="1" si="493"/>
        <v>0</v>
      </c>
      <c r="X2867" s="679">
        <f t="shared" ca="1" si="494"/>
        <v>0</v>
      </c>
      <c r="Y2867" s="679">
        <f t="shared" ca="1" si="494"/>
        <v>0</v>
      </c>
      <c r="Z2867" s="679">
        <f t="shared" ca="1" si="494"/>
        <v>0</v>
      </c>
      <c r="AA2867" t="str">
        <f t="shared" si="485"/>
        <v>ASR_Financial_Report_SHP21Final</v>
      </c>
      <c r="AB2867" s="960">
        <f t="shared" si="486"/>
        <v>44658</v>
      </c>
      <c r="AC2867" t="str">
        <f t="shared" si="487"/>
        <v>Unaudited</v>
      </c>
    </row>
    <row r="2868" spans="1:29" x14ac:dyDescent="0.25">
      <c r="A2868" t="s">
        <v>420</v>
      </c>
      <c r="B2868" t="s">
        <v>1366</v>
      </c>
      <c r="C2868" t="s">
        <v>1367</v>
      </c>
      <c r="D2868">
        <v>1900</v>
      </c>
      <c r="E2868" s="960">
        <v>1</v>
      </c>
      <c r="F2868" t="s">
        <v>1012</v>
      </c>
      <c r="G2868" s="960" t="s">
        <v>1365</v>
      </c>
      <c r="H2868" t="s">
        <v>386</v>
      </c>
      <c r="I2868" s="940" t="s">
        <v>488</v>
      </c>
      <c r="J2868" s="940" t="s">
        <v>444</v>
      </c>
      <c r="K2868" s="940" t="s">
        <v>53</v>
      </c>
      <c r="L2868" s="940" t="s">
        <v>41</v>
      </c>
      <c r="M2868" s="965" t="s">
        <v>52</v>
      </c>
      <c r="N2868" s="679">
        <f t="shared" ca="1" si="490"/>
        <v>0</v>
      </c>
      <c r="O2868" s="679">
        <f t="shared" ca="1" si="492"/>
        <v>0</v>
      </c>
      <c r="P2868" s="679">
        <f t="shared" ca="1" si="492"/>
        <v>0</v>
      </c>
      <c r="Q2868" s="679">
        <f t="shared" ca="1" si="492"/>
        <v>0</v>
      </c>
      <c r="R2868" s="679">
        <f t="shared" ca="1" si="492"/>
        <v>0</v>
      </c>
      <c r="S2868" s="679">
        <f t="shared" ca="1" si="492"/>
        <v>0</v>
      </c>
      <c r="T2868" s="679">
        <f t="shared" ca="1" si="492"/>
        <v>0</v>
      </c>
      <c r="U2868" s="679">
        <f t="shared" ca="1" si="492"/>
        <v>0</v>
      </c>
      <c r="V2868" s="679">
        <f t="shared" ca="1" si="492"/>
        <v>0</v>
      </c>
      <c r="W2868" s="679">
        <f t="shared" ca="1" si="493"/>
        <v>0</v>
      </c>
      <c r="X2868" s="679">
        <f t="shared" ca="1" si="494"/>
        <v>0</v>
      </c>
      <c r="Y2868" s="679">
        <f t="shared" ca="1" si="494"/>
        <v>0</v>
      </c>
      <c r="Z2868" s="679">
        <f t="shared" ca="1" si="494"/>
        <v>0</v>
      </c>
      <c r="AA2868" t="str">
        <f t="shared" si="485"/>
        <v>ASR_Financial_Report_SHP21Final</v>
      </c>
      <c r="AB2868" s="960">
        <f t="shared" si="486"/>
        <v>44658</v>
      </c>
      <c r="AC2868" t="str">
        <f t="shared" si="487"/>
        <v>Unaudited</v>
      </c>
    </row>
    <row r="2869" spans="1:29" x14ac:dyDescent="0.25">
      <c r="A2869" t="s">
        <v>420</v>
      </c>
      <c r="B2869" t="s">
        <v>1366</v>
      </c>
      <c r="C2869" t="s">
        <v>1367</v>
      </c>
      <c r="D2869">
        <v>1900</v>
      </c>
      <c r="E2869" s="960">
        <v>1</v>
      </c>
      <c r="F2869" t="s">
        <v>1012</v>
      </c>
      <c r="G2869" s="960" t="s">
        <v>1365</v>
      </c>
      <c r="H2869" t="s">
        <v>386</v>
      </c>
      <c r="I2869" s="940" t="s">
        <v>488</v>
      </c>
      <c r="J2869" s="940" t="s">
        <v>444</v>
      </c>
      <c r="K2869" s="940" t="s">
        <v>53</v>
      </c>
      <c r="L2869" s="940" t="s">
        <v>42</v>
      </c>
      <c r="M2869" s="965" t="s">
        <v>154</v>
      </c>
      <c r="N2869" s="679">
        <f t="shared" ca="1" si="490"/>
        <v>0</v>
      </c>
      <c r="O2869" s="679">
        <f t="shared" ref="O2869:V2877" ca="1" si="495">IF(OR(AND($F2869="PY",O$1&lt;&gt;"Prior Year"),AND($F2869&lt;&gt;"PY",O$1="Prior Year")),0,INDEX(INDIRECT("'MMA Rev-Exp "&amp;$H2869&amp;"'!$A$1:$CA$200"),IF($J2869="Member Months",MATCH($J2869,INDIRECT("'MMA Rev-Exp "&amp;$H2869&amp;"'!$A$1:$A$200"),0),MATCH($L2869,INDIRECT("'MMA Rev-Exp "&amp;$H2869&amp;"'!$B$1:$B$200"),0)),IF($F2869="PY",MATCH("Prior Year Adjustments",INDIRECT("'MMA Rev-Exp "&amp;$H2869&amp;"'!$A$8:$CA$8"),0),MATCH(IF($F2869="Q1","JANUARY - MARCH (Q1)",IF($F2869="Q2","APRIL - JUNE (Q2)",IF($F2869="Q3","JULY - SEPTEMBER (Q3)",IF($F2869="Q4","OCTOBER - DECEMBER (Q4)",0)))),INDIRECT("'MMA Rev-Exp "&amp;$H2869&amp;"'!$A$7:$CA$7"),0)+MATCH(O$1,INDIRECT("'MMA Rev-Exp "&amp;$H2869&amp;"'!$D$8:$CA$8"),0)-1)))</f>
        <v>0</v>
      </c>
      <c r="P2869" s="679">
        <f t="shared" ca="1" si="495"/>
        <v>0</v>
      </c>
      <c r="Q2869" s="679">
        <f t="shared" ca="1" si="495"/>
        <v>0</v>
      </c>
      <c r="R2869" s="679">
        <f t="shared" ca="1" si="495"/>
        <v>0</v>
      </c>
      <c r="S2869" s="679">
        <f t="shared" ca="1" si="495"/>
        <v>0</v>
      </c>
      <c r="T2869" s="679">
        <f t="shared" ca="1" si="495"/>
        <v>0</v>
      </c>
      <c r="U2869" s="679">
        <f t="shared" ca="1" si="495"/>
        <v>0</v>
      </c>
      <c r="V2869" s="679">
        <f t="shared" ca="1" si="495"/>
        <v>0</v>
      </c>
      <c r="W2869" s="679">
        <f t="shared" ca="1" si="493"/>
        <v>0</v>
      </c>
      <c r="X2869" s="679">
        <f t="shared" ca="1" si="494"/>
        <v>0</v>
      </c>
      <c r="Y2869" s="679">
        <f t="shared" ca="1" si="494"/>
        <v>0</v>
      </c>
      <c r="Z2869" s="679">
        <f t="shared" ca="1" si="494"/>
        <v>-1001892.2412076311</v>
      </c>
      <c r="AA2869" t="str">
        <f t="shared" si="485"/>
        <v>ASR_Financial_Report_SHP21Final</v>
      </c>
      <c r="AB2869" s="960">
        <f t="shared" si="486"/>
        <v>44658</v>
      </c>
      <c r="AC2869" t="str">
        <f t="shared" si="487"/>
        <v>Unaudited</v>
      </c>
    </row>
    <row r="2870" spans="1:29" x14ac:dyDescent="0.25">
      <c r="A2870" t="s">
        <v>420</v>
      </c>
      <c r="B2870" t="s">
        <v>1366</v>
      </c>
      <c r="C2870" t="s">
        <v>1367</v>
      </c>
      <c r="D2870">
        <v>1900</v>
      </c>
      <c r="E2870" s="960">
        <v>1</v>
      </c>
      <c r="F2870" t="s">
        <v>1012</v>
      </c>
      <c r="G2870" s="960" t="s">
        <v>1365</v>
      </c>
      <c r="H2870" t="s">
        <v>386</v>
      </c>
      <c r="I2870" s="940" t="s">
        <v>488</v>
      </c>
      <c r="J2870" s="940" t="s">
        <v>444</v>
      </c>
      <c r="K2870" s="940" t="s">
        <v>53</v>
      </c>
      <c r="L2870" s="940" t="s">
        <v>43</v>
      </c>
      <c r="M2870" s="965" t="s">
        <v>462</v>
      </c>
      <c r="N2870" s="679">
        <f t="shared" ca="1" si="490"/>
        <v>0</v>
      </c>
      <c r="O2870" s="679">
        <f t="shared" ca="1" si="495"/>
        <v>0</v>
      </c>
      <c r="P2870" s="679">
        <f t="shared" ca="1" si="495"/>
        <v>0</v>
      </c>
      <c r="Q2870" s="679">
        <f t="shared" ca="1" si="495"/>
        <v>0</v>
      </c>
      <c r="R2870" s="679">
        <f t="shared" ca="1" si="495"/>
        <v>0</v>
      </c>
      <c r="S2870" s="679">
        <f t="shared" ca="1" si="495"/>
        <v>0</v>
      </c>
      <c r="T2870" s="679">
        <f t="shared" ca="1" si="495"/>
        <v>0</v>
      </c>
      <c r="U2870" s="679">
        <f t="shared" ca="1" si="495"/>
        <v>0</v>
      </c>
      <c r="V2870" s="679">
        <f t="shared" ca="1" si="495"/>
        <v>0</v>
      </c>
      <c r="W2870" s="679">
        <f t="shared" ca="1" si="493"/>
        <v>0</v>
      </c>
      <c r="X2870" s="679">
        <f t="shared" ca="1" si="494"/>
        <v>0</v>
      </c>
      <c r="Y2870" s="679">
        <f t="shared" ca="1" si="494"/>
        <v>0</v>
      </c>
      <c r="Z2870" s="679">
        <f t="shared" ca="1" si="494"/>
        <v>0</v>
      </c>
      <c r="AA2870" t="str">
        <f t="shared" si="485"/>
        <v>ASR_Financial_Report_SHP21Final</v>
      </c>
      <c r="AB2870" s="960">
        <f t="shared" si="486"/>
        <v>44658</v>
      </c>
      <c r="AC2870" t="str">
        <f t="shared" si="487"/>
        <v>Unaudited</v>
      </c>
    </row>
    <row r="2871" spans="1:29" x14ac:dyDescent="0.25">
      <c r="A2871" t="s">
        <v>420</v>
      </c>
      <c r="B2871" t="s">
        <v>1366</v>
      </c>
      <c r="C2871" t="s">
        <v>1367</v>
      </c>
      <c r="D2871">
        <v>1900</v>
      </c>
      <c r="E2871" s="960">
        <v>1</v>
      </c>
      <c r="F2871" t="s">
        <v>1012</v>
      </c>
      <c r="G2871" s="960" t="s">
        <v>1365</v>
      </c>
      <c r="H2871" t="s">
        <v>386</v>
      </c>
      <c r="I2871" s="940" t="s">
        <v>488</v>
      </c>
      <c r="J2871" s="940" t="s">
        <v>444</v>
      </c>
      <c r="K2871" s="940" t="s">
        <v>901</v>
      </c>
      <c r="L2871" s="948" t="s">
        <v>902</v>
      </c>
      <c r="M2871" s="963" t="s">
        <v>901</v>
      </c>
      <c r="N2871" s="679">
        <f t="shared" ca="1" si="490"/>
        <v>0</v>
      </c>
      <c r="O2871" s="679">
        <f t="shared" ca="1" si="495"/>
        <v>0</v>
      </c>
      <c r="P2871" s="679">
        <f t="shared" ca="1" si="495"/>
        <v>0</v>
      </c>
      <c r="Q2871" s="679">
        <f t="shared" ca="1" si="495"/>
        <v>0</v>
      </c>
      <c r="R2871" s="679">
        <f t="shared" ca="1" si="495"/>
        <v>0</v>
      </c>
      <c r="S2871" s="679">
        <f t="shared" ca="1" si="495"/>
        <v>0</v>
      </c>
      <c r="T2871" s="679">
        <f t="shared" ca="1" si="495"/>
        <v>0</v>
      </c>
      <c r="U2871" s="679">
        <f t="shared" ca="1" si="495"/>
        <v>0</v>
      </c>
      <c r="V2871" s="679">
        <f t="shared" ca="1" si="495"/>
        <v>0</v>
      </c>
      <c r="W2871" s="679">
        <f t="shared" ca="1" si="493"/>
        <v>0</v>
      </c>
      <c r="X2871" s="679">
        <f t="shared" ca="1" si="494"/>
        <v>0</v>
      </c>
      <c r="Y2871" s="679">
        <f t="shared" ca="1" si="494"/>
        <v>0</v>
      </c>
      <c r="Z2871" s="679">
        <f t="shared" ca="1" si="494"/>
        <v>31322.940000000002</v>
      </c>
      <c r="AA2871" t="str">
        <f t="shared" si="485"/>
        <v>ASR_Financial_Report_SHP21Final</v>
      </c>
      <c r="AB2871" s="960">
        <f t="shared" si="486"/>
        <v>44658</v>
      </c>
      <c r="AC2871" t="str">
        <f t="shared" si="487"/>
        <v>Unaudited</v>
      </c>
    </row>
    <row r="2872" spans="1:29" x14ac:dyDescent="0.25">
      <c r="A2872" t="s">
        <v>420</v>
      </c>
      <c r="B2872" t="s">
        <v>1366</v>
      </c>
      <c r="C2872" t="s">
        <v>1367</v>
      </c>
      <c r="D2872">
        <v>1900</v>
      </c>
      <c r="E2872" s="960">
        <v>1</v>
      </c>
      <c r="F2872" t="s">
        <v>1012</v>
      </c>
      <c r="G2872" s="960" t="s">
        <v>1365</v>
      </c>
      <c r="H2872" t="s">
        <v>386</v>
      </c>
      <c r="I2872" s="965" t="s">
        <v>488</v>
      </c>
      <c r="J2872" s="965" t="s">
        <v>444</v>
      </c>
      <c r="K2872" s="965" t="s">
        <v>901</v>
      </c>
      <c r="L2872" s="940" t="s">
        <v>903</v>
      </c>
      <c r="M2872" s="965" t="s">
        <v>906</v>
      </c>
      <c r="N2872" s="679">
        <f t="shared" ca="1" si="490"/>
        <v>0</v>
      </c>
      <c r="O2872" s="679">
        <f t="shared" ca="1" si="495"/>
        <v>0</v>
      </c>
      <c r="P2872" s="679">
        <f t="shared" ca="1" si="495"/>
        <v>0</v>
      </c>
      <c r="Q2872" s="679">
        <f t="shared" ca="1" si="495"/>
        <v>0</v>
      </c>
      <c r="R2872" s="679">
        <f t="shared" ca="1" si="495"/>
        <v>0</v>
      </c>
      <c r="S2872" s="679">
        <f t="shared" ca="1" si="495"/>
        <v>0</v>
      </c>
      <c r="T2872" s="679">
        <f t="shared" ca="1" si="495"/>
        <v>0</v>
      </c>
      <c r="U2872" s="679">
        <f t="shared" ca="1" si="495"/>
        <v>0</v>
      </c>
      <c r="V2872" s="679">
        <f t="shared" ca="1" si="495"/>
        <v>0</v>
      </c>
      <c r="W2872" s="679">
        <f t="shared" ca="1" si="493"/>
        <v>0</v>
      </c>
      <c r="X2872" s="679">
        <f t="shared" ca="1" si="494"/>
        <v>0</v>
      </c>
      <c r="Y2872" s="679">
        <f t="shared" ca="1" si="494"/>
        <v>0</v>
      </c>
      <c r="Z2872" s="679">
        <f t="shared" ca="1" si="494"/>
        <v>-58763.054765403933</v>
      </c>
      <c r="AA2872" t="str">
        <f t="shared" si="485"/>
        <v>ASR_Financial_Report_SHP21Final</v>
      </c>
      <c r="AB2872" s="960">
        <f t="shared" si="486"/>
        <v>44658</v>
      </c>
      <c r="AC2872" t="str">
        <f t="shared" si="487"/>
        <v>Unaudited</v>
      </c>
    </row>
    <row r="2873" spans="1:29" x14ac:dyDescent="0.25">
      <c r="A2873" t="s">
        <v>420</v>
      </c>
      <c r="B2873" t="s">
        <v>1366</v>
      </c>
      <c r="C2873" t="s">
        <v>1367</v>
      </c>
      <c r="D2873">
        <v>1900</v>
      </c>
      <c r="E2873" s="960">
        <v>1</v>
      </c>
      <c r="F2873" t="s">
        <v>1012</v>
      </c>
      <c r="G2873" s="960" t="s">
        <v>1365</v>
      </c>
      <c r="H2873" t="s">
        <v>386</v>
      </c>
      <c r="I2873" s="940" t="s">
        <v>488</v>
      </c>
      <c r="J2873" s="940" t="s">
        <v>444</v>
      </c>
      <c r="K2873" s="940" t="s">
        <v>901</v>
      </c>
      <c r="L2873" s="940" t="s">
        <v>904</v>
      </c>
      <c r="M2873" s="965" t="s">
        <v>907</v>
      </c>
      <c r="N2873" s="679">
        <f t="shared" ca="1" si="490"/>
        <v>0</v>
      </c>
      <c r="O2873" s="679">
        <f t="shared" ca="1" si="495"/>
        <v>0</v>
      </c>
      <c r="P2873" s="679">
        <f t="shared" ca="1" si="495"/>
        <v>0</v>
      </c>
      <c r="Q2873" s="679">
        <f t="shared" ca="1" si="495"/>
        <v>0</v>
      </c>
      <c r="R2873" s="679">
        <f t="shared" ca="1" si="495"/>
        <v>0</v>
      </c>
      <c r="S2873" s="679">
        <f t="shared" ca="1" si="495"/>
        <v>0</v>
      </c>
      <c r="T2873" s="679">
        <f t="shared" ca="1" si="495"/>
        <v>0</v>
      </c>
      <c r="U2873" s="679">
        <f t="shared" ca="1" si="495"/>
        <v>0</v>
      </c>
      <c r="V2873" s="679">
        <f t="shared" ca="1" si="495"/>
        <v>0</v>
      </c>
      <c r="W2873" s="679">
        <f t="shared" ca="1" si="493"/>
        <v>0</v>
      </c>
      <c r="X2873" s="679">
        <f t="shared" ca="1" si="494"/>
        <v>0</v>
      </c>
      <c r="Y2873" s="679">
        <f t="shared" ca="1" si="494"/>
        <v>0</v>
      </c>
      <c r="Z2873" s="679">
        <f t="shared" ca="1" si="494"/>
        <v>0</v>
      </c>
      <c r="AA2873" t="str">
        <f t="shared" si="485"/>
        <v>ASR_Financial_Report_SHP21Final</v>
      </c>
      <c r="AB2873" s="960">
        <f t="shared" si="486"/>
        <v>44658</v>
      </c>
      <c r="AC2873" t="str">
        <f t="shared" si="487"/>
        <v>Unaudited</v>
      </c>
    </row>
    <row r="2874" spans="1:29" x14ac:dyDescent="0.25">
      <c r="A2874" t="s">
        <v>420</v>
      </c>
      <c r="B2874" t="s">
        <v>1366</v>
      </c>
      <c r="C2874" t="s">
        <v>1367</v>
      </c>
      <c r="D2874">
        <v>1900</v>
      </c>
      <c r="E2874" s="960">
        <v>1</v>
      </c>
      <c r="F2874" t="s">
        <v>1012</v>
      </c>
      <c r="G2874" s="960" t="s">
        <v>1365</v>
      </c>
      <c r="H2874" t="s">
        <v>386</v>
      </c>
      <c r="I2874" s="940" t="s">
        <v>488</v>
      </c>
      <c r="J2874" s="940" t="s">
        <v>444</v>
      </c>
      <c r="K2874" s="940" t="s">
        <v>445</v>
      </c>
      <c r="L2874" s="940">
        <v>5.0999999999999996</v>
      </c>
      <c r="M2874" s="965" t="s">
        <v>37</v>
      </c>
      <c r="N2874" s="679">
        <f t="shared" ca="1" si="490"/>
        <v>0</v>
      </c>
      <c r="O2874" s="679">
        <f t="shared" ca="1" si="495"/>
        <v>0</v>
      </c>
      <c r="P2874" s="679">
        <f t="shared" ca="1" si="495"/>
        <v>0</v>
      </c>
      <c r="Q2874" s="679">
        <f t="shared" ca="1" si="495"/>
        <v>0</v>
      </c>
      <c r="R2874" s="679">
        <f t="shared" ca="1" si="495"/>
        <v>0</v>
      </c>
      <c r="S2874" s="679">
        <f t="shared" ca="1" si="495"/>
        <v>0</v>
      </c>
      <c r="T2874" s="679">
        <f t="shared" ca="1" si="495"/>
        <v>0</v>
      </c>
      <c r="U2874" s="679">
        <f t="shared" ca="1" si="495"/>
        <v>0</v>
      </c>
      <c r="V2874" s="679">
        <f t="shared" ca="1" si="495"/>
        <v>0</v>
      </c>
      <c r="W2874" s="679">
        <f t="shared" ca="1" si="493"/>
        <v>0</v>
      </c>
      <c r="X2874" s="679">
        <f t="shared" ca="1" si="494"/>
        <v>0</v>
      </c>
      <c r="Y2874" s="679">
        <f t="shared" ca="1" si="494"/>
        <v>0</v>
      </c>
      <c r="Z2874" s="679">
        <f t="shared" ca="1" si="494"/>
        <v>143509.47</v>
      </c>
      <c r="AA2874" t="str">
        <f t="shared" si="485"/>
        <v>ASR_Financial_Report_SHP21Final</v>
      </c>
      <c r="AB2874" s="960">
        <f t="shared" si="486"/>
        <v>44658</v>
      </c>
      <c r="AC2874" t="str">
        <f t="shared" si="487"/>
        <v>Unaudited</v>
      </c>
    </row>
    <row r="2875" spans="1:29" ht="30" x14ac:dyDescent="0.25">
      <c r="A2875" t="s">
        <v>420</v>
      </c>
      <c r="B2875" t="s">
        <v>1366</v>
      </c>
      <c r="C2875" t="s">
        <v>1367</v>
      </c>
      <c r="D2875">
        <v>1900</v>
      </c>
      <c r="E2875" s="960">
        <v>1</v>
      </c>
      <c r="F2875" t="s">
        <v>1012</v>
      </c>
      <c r="G2875" s="960" t="s">
        <v>1365</v>
      </c>
      <c r="H2875" t="s">
        <v>386</v>
      </c>
      <c r="I2875" s="940" t="s">
        <v>488</v>
      </c>
      <c r="J2875" s="940" t="s">
        <v>444</v>
      </c>
      <c r="K2875" s="940" t="s">
        <v>445</v>
      </c>
      <c r="L2875" s="940">
        <v>5.2</v>
      </c>
      <c r="M2875" s="965" t="s">
        <v>303</v>
      </c>
      <c r="N2875" s="679">
        <f t="shared" ca="1" si="490"/>
        <v>0</v>
      </c>
      <c r="O2875" s="679">
        <f t="shared" ca="1" si="495"/>
        <v>0</v>
      </c>
      <c r="P2875" s="679">
        <f t="shared" ca="1" si="495"/>
        <v>0</v>
      </c>
      <c r="Q2875" s="679">
        <f t="shared" ca="1" si="495"/>
        <v>0</v>
      </c>
      <c r="R2875" s="679">
        <f t="shared" ca="1" si="495"/>
        <v>0</v>
      </c>
      <c r="S2875" s="679">
        <f t="shared" ca="1" si="495"/>
        <v>0</v>
      </c>
      <c r="T2875" s="679">
        <f t="shared" ca="1" si="495"/>
        <v>0</v>
      </c>
      <c r="U2875" s="679">
        <f t="shared" ca="1" si="495"/>
        <v>0</v>
      </c>
      <c r="V2875" s="679">
        <f t="shared" ca="1" si="495"/>
        <v>0</v>
      </c>
      <c r="W2875" s="679">
        <f t="shared" ca="1" si="493"/>
        <v>0</v>
      </c>
      <c r="X2875" s="679">
        <f t="shared" ca="1" si="494"/>
        <v>0</v>
      </c>
      <c r="Y2875" s="679">
        <f t="shared" ca="1" si="494"/>
        <v>0</v>
      </c>
      <c r="Z2875" s="679">
        <f t="shared" ca="1" si="494"/>
        <v>0</v>
      </c>
      <c r="AA2875" t="str">
        <f t="shared" si="485"/>
        <v>ASR_Financial_Report_SHP21Final</v>
      </c>
      <c r="AB2875" s="960">
        <f t="shared" si="486"/>
        <v>44658</v>
      </c>
      <c r="AC2875" t="str">
        <f t="shared" si="487"/>
        <v>Unaudited</v>
      </c>
    </row>
    <row r="2876" spans="1:29" ht="30" x14ac:dyDescent="0.25">
      <c r="A2876" t="s">
        <v>420</v>
      </c>
      <c r="B2876" t="s">
        <v>1366</v>
      </c>
      <c r="C2876" t="s">
        <v>1367</v>
      </c>
      <c r="D2876">
        <v>1900</v>
      </c>
      <c r="E2876" s="960">
        <v>1</v>
      </c>
      <c r="F2876" t="s">
        <v>1012</v>
      </c>
      <c r="G2876" s="960" t="s">
        <v>1365</v>
      </c>
      <c r="H2876" t="s">
        <v>386</v>
      </c>
      <c r="I2876" s="940" t="s">
        <v>488</v>
      </c>
      <c r="J2876" s="940" t="s">
        <v>444</v>
      </c>
      <c r="K2876" s="940" t="s">
        <v>445</v>
      </c>
      <c r="L2876" s="940">
        <v>5.3</v>
      </c>
      <c r="M2876" s="965" t="s">
        <v>304</v>
      </c>
      <c r="N2876" s="679">
        <f t="shared" ca="1" si="490"/>
        <v>0</v>
      </c>
      <c r="O2876" s="679">
        <f t="shared" ca="1" si="495"/>
        <v>0</v>
      </c>
      <c r="P2876" s="679">
        <f t="shared" ca="1" si="495"/>
        <v>0</v>
      </c>
      <c r="Q2876" s="679">
        <f t="shared" ca="1" si="495"/>
        <v>0</v>
      </c>
      <c r="R2876" s="679">
        <f t="shared" ca="1" si="495"/>
        <v>0</v>
      </c>
      <c r="S2876" s="679">
        <f t="shared" ca="1" si="495"/>
        <v>0</v>
      </c>
      <c r="T2876" s="679">
        <f t="shared" ca="1" si="495"/>
        <v>0</v>
      </c>
      <c r="U2876" s="679">
        <f t="shared" ca="1" si="495"/>
        <v>0</v>
      </c>
      <c r="V2876" s="679">
        <f t="shared" ca="1" si="495"/>
        <v>0</v>
      </c>
      <c r="W2876" s="679">
        <f t="shared" ca="1" si="493"/>
        <v>0</v>
      </c>
      <c r="X2876" s="679">
        <f t="shared" ca="1" si="494"/>
        <v>0</v>
      </c>
      <c r="Y2876" s="679">
        <f t="shared" ca="1" si="494"/>
        <v>0</v>
      </c>
      <c r="Z2876" s="679">
        <f t="shared" ca="1" si="494"/>
        <v>-33986.63852151225</v>
      </c>
      <c r="AA2876" t="str">
        <f t="shared" si="485"/>
        <v>ASR_Financial_Report_SHP21Final</v>
      </c>
      <c r="AB2876" s="960">
        <f t="shared" si="486"/>
        <v>44658</v>
      </c>
      <c r="AC2876" t="str">
        <f t="shared" si="487"/>
        <v>Unaudited</v>
      </c>
    </row>
    <row r="2877" spans="1:29" x14ac:dyDescent="0.25">
      <c r="A2877" t="s">
        <v>420</v>
      </c>
      <c r="B2877" t="s">
        <v>1366</v>
      </c>
      <c r="C2877" t="s">
        <v>1367</v>
      </c>
      <c r="D2877">
        <v>1900</v>
      </c>
      <c r="E2877" s="960">
        <v>1</v>
      </c>
      <c r="F2877" t="s">
        <v>1012</v>
      </c>
      <c r="G2877" s="960" t="s">
        <v>1365</v>
      </c>
      <c r="H2877" t="s">
        <v>386</v>
      </c>
      <c r="I2877" s="940" t="s">
        <v>488</v>
      </c>
      <c r="J2877" s="940" t="s">
        <v>444</v>
      </c>
      <c r="K2877" s="940" t="s">
        <v>445</v>
      </c>
      <c r="L2877" s="940" t="s">
        <v>82</v>
      </c>
      <c r="M2877" s="965" t="s">
        <v>453</v>
      </c>
      <c r="N2877" s="679">
        <f t="shared" ca="1" si="490"/>
        <v>0</v>
      </c>
      <c r="O2877" s="679">
        <f t="shared" ca="1" si="495"/>
        <v>0</v>
      </c>
      <c r="P2877" s="679">
        <f t="shared" ca="1" si="495"/>
        <v>0</v>
      </c>
      <c r="Q2877" s="679">
        <f t="shared" ca="1" si="495"/>
        <v>0</v>
      </c>
      <c r="R2877" s="679">
        <f t="shared" ca="1" si="495"/>
        <v>0</v>
      </c>
      <c r="S2877" s="679">
        <f t="shared" ca="1" si="495"/>
        <v>0</v>
      </c>
      <c r="T2877" s="679">
        <f t="shared" ca="1" si="495"/>
        <v>0</v>
      </c>
      <c r="U2877" s="679">
        <f t="shared" ca="1" si="495"/>
        <v>0</v>
      </c>
      <c r="V2877" s="679">
        <f t="shared" ca="1" si="495"/>
        <v>0</v>
      </c>
      <c r="W2877" s="679">
        <f t="shared" ca="1" si="493"/>
        <v>0</v>
      </c>
      <c r="X2877" s="679">
        <f t="shared" ca="1" si="494"/>
        <v>0</v>
      </c>
      <c r="Y2877" s="679">
        <f t="shared" ca="1" si="494"/>
        <v>0</v>
      </c>
      <c r="Z2877" s="679">
        <f t="shared" ca="1" si="494"/>
        <v>0</v>
      </c>
      <c r="AA2877" t="str">
        <f t="shared" si="485"/>
        <v>ASR_Financial_Report_SHP21Final</v>
      </c>
      <c r="AB2877" s="960">
        <f t="shared" si="486"/>
        <v>44658</v>
      </c>
      <c r="AC2877" t="str">
        <f t="shared" si="487"/>
        <v>Unaudited</v>
      </c>
    </row>
    <row r="2878" spans="1:29" x14ac:dyDescent="0.25">
      <c r="A2878" t="s">
        <v>420</v>
      </c>
      <c r="B2878" t="s">
        <v>1366</v>
      </c>
      <c r="C2878" t="s">
        <v>1367</v>
      </c>
      <c r="D2878">
        <v>1900</v>
      </c>
      <c r="E2878" s="960">
        <v>1</v>
      </c>
      <c r="F2878" t="s">
        <v>1012</v>
      </c>
      <c r="G2878" s="960" t="s">
        <v>1365</v>
      </c>
      <c r="H2878" t="s">
        <v>386</v>
      </c>
      <c r="I2878" s="940" t="s">
        <v>488</v>
      </c>
      <c r="J2878" s="940" t="s">
        <v>444</v>
      </c>
      <c r="K2878" s="940" t="s">
        <v>446</v>
      </c>
      <c r="L2878" s="940">
        <v>6.1</v>
      </c>
      <c r="M2878" s="965" t="s">
        <v>18</v>
      </c>
      <c r="N2878" s="679">
        <f t="shared" ca="1" si="490"/>
        <v>0</v>
      </c>
      <c r="O2878" s="679">
        <f ca="1">IF(OR(AND($F2878="PY",O$1&lt;&gt;"Prior Year"),AND($F2878&lt;&gt;"PY",O$1="Prior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"&amp;$H2878&amp;"'!$A$7:$CA$7"),0)+MATCH(O$1,INDIRECT("'MMA Rev-Exp "&amp;$H2878&amp;"'!$D$8:$CA$8"),0)-1)))</f>
        <v>0</v>
      </c>
      <c r="P2878" s="679">
        <f ca="1">IF(OR(AND($F2878="PY",P$1&lt;&gt;"Prior Year"),AND($F2878&lt;&gt;"PY",P$1="Prior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"&amp;$H2878&amp;"'!$A$7:$CA$7"),0)+MATCH(P$1,INDIRECT("'MMA Rev-Exp "&amp;$H2878&amp;"'!$D$8:$CA$8"),0)-1)))</f>
        <v>0</v>
      </c>
      <c r="Q2878" s="679">
        <f ca="1">IF(OR(AND($F2878="PY",Q$1&lt;&gt;"Prior Year"),AND($F2878&lt;&gt;"PY",Q$1="Prior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"&amp;$H2878&amp;"'!$A$7:$CA$7"),0)+MATCH(Q$1,INDIRECT("'MMA Rev-Exp "&amp;$H2878&amp;"'!$D$8:$CA$8"),0)-1)))</f>
        <v>0</v>
      </c>
      <c r="R2878" s="679">
        <f t="shared" ref="O2878:Z2901" ca="1" si="49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679">
        <f t="shared" ca="1" si="496"/>
        <v>0</v>
      </c>
      <c r="T2878" s="679">
        <f t="shared" ca="1" si="496"/>
        <v>0</v>
      </c>
      <c r="U2878" s="679">
        <f t="shared" ca="1" si="496"/>
        <v>0</v>
      </c>
      <c r="V2878" s="679">
        <f t="shared" ca="1" si="496"/>
        <v>0</v>
      </c>
      <c r="W2878" s="679">
        <f t="shared" ca="1" si="493"/>
        <v>0</v>
      </c>
      <c r="X2878" s="679">
        <f t="shared" ca="1" si="496"/>
        <v>0</v>
      </c>
      <c r="Y2878" s="679">
        <f t="shared" ca="1" si="496"/>
        <v>0</v>
      </c>
      <c r="Z2878" s="679">
        <f t="shared" ca="1" si="496"/>
        <v>0</v>
      </c>
      <c r="AA2878" t="str">
        <f t="shared" si="485"/>
        <v>ASR_Financial_Report_SHP21Final</v>
      </c>
      <c r="AB2878" s="960">
        <f t="shared" si="486"/>
        <v>44658</v>
      </c>
      <c r="AC2878" t="str">
        <f t="shared" si="487"/>
        <v>Unaudited</v>
      </c>
    </row>
    <row r="2879" spans="1:29" x14ac:dyDescent="0.25">
      <c r="A2879" t="s">
        <v>420</v>
      </c>
      <c r="B2879" t="s">
        <v>1366</v>
      </c>
      <c r="C2879" t="s">
        <v>1367</v>
      </c>
      <c r="D2879">
        <v>1900</v>
      </c>
      <c r="E2879" s="960">
        <v>1</v>
      </c>
      <c r="F2879" t="s">
        <v>1012</v>
      </c>
      <c r="G2879" s="960" t="s">
        <v>1365</v>
      </c>
      <c r="H2879" t="s">
        <v>386</v>
      </c>
      <c r="I2879" s="940" t="s">
        <v>488</v>
      </c>
      <c r="J2879" s="940" t="s">
        <v>444</v>
      </c>
      <c r="K2879" s="940" t="s">
        <v>446</v>
      </c>
      <c r="L2879" s="948">
        <v>6.2</v>
      </c>
      <c r="M2879" s="963" t="s">
        <v>19</v>
      </c>
      <c r="N2879" s="679">
        <f t="shared" ca="1" si="490"/>
        <v>0</v>
      </c>
      <c r="O2879" s="679">
        <f t="shared" ca="1" si="496"/>
        <v>0</v>
      </c>
      <c r="P2879" s="679">
        <f t="shared" ca="1" si="496"/>
        <v>0</v>
      </c>
      <c r="Q2879" s="679">
        <f t="shared" ca="1" si="496"/>
        <v>0</v>
      </c>
      <c r="R2879" s="679">
        <f t="shared" ca="1" si="496"/>
        <v>0</v>
      </c>
      <c r="S2879" s="679">
        <f t="shared" ca="1" si="496"/>
        <v>0</v>
      </c>
      <c r="T2879" s="679">
        <f t="shared" ca="1" si="496"/>
        <v>0</v>
      </c>
      <c r="U2879" s="679">
        <f t="shared" ca="1" si="496"/>
        <v>0</v>
      </c>
      <c r="V2879" s="679">
        <f t="shared" ca="1" si="496"/>
        <v>0</v>
      </c>
      <c r="W2879" s="679">
        <f t="shared" ca="1" si="493"/>
        <v>0</v>
      </c>
      <c r="X2879" s="679">
        <f t="shared" ca="1" si="496"/>
        <v>0</v>
      </c>
      <c r="Y2879" s="679">
        <f t="shared" ca="1" si="496"/>
        <v>0</v>
      </c>
      <c r="Z2879" s="679">
        <f t="shared" ca="1" si="496"/>
        <v>0</v>
      </c>
      <c r="AA2879" t="str">
        <f t="shared" si="485"/>
        <v>ASR_Financial_Report_SHP21Final</v>
      </c>
      <c r="AB2879" s="960">
        <f t="shared" si="486"/>
        <v>44658</v>
      </c>
      <c r="AC2879" t="str">
        <f t="shared" si="487"/>
        <v>Unaudited</v>
      </c>
    </row>
    <row r="2880" spans="1:29" x14ac:dyDescent="0.25">
      <c r="A2880" t="s">
        <v>420</v>
      </c>
      <c r="B2880" t="s">
        <v>1366</v>
      </c>
      <c r="C2880" t="s">
        <v>1367</v>
      </c>
      <c r="D2880">
        <v>1900</v>
      </c>
      <c r="E2880" s="960">
        <v>1</v>
      </c>
      <c r="F2880" t="s">
        <v>1012</v>
      </c>
      <c r="G2880" s="960" t="s">
        <v>1365</v>
      </c>
      <c r="H2880" t="s">
        <v>386</v>
      </c>
      <c r="I2880" s="940" t="s">
        <v>488</v>
      </c>
      <c r="J2880" s="940" t="s">
        <v>444</v>
      </c>
      <c r="K2880" s="940" t="s">
        <v>446</v>
      </c>
      <c r="L2880" s="940">
        <v>6.3</v>
      </c>
      <c r="M2880" s="965" t="s">
        <v>184</v>
      </c>
      <c r="N2880" s="679">
        <f t="shared" ca="1" si="490"/>
        <v>0</v>
      </c>
      <c r="O2880" s="679">
        <f t="shared" ca="1" si="496"/>
        <v>0</v>
      </c>
      <c r="P2880" s="679">
        <f t="shared" ca="1" si="496"/>
        <v>0</v>
      </c>
      <c r="Q2880" s="679">
        <f t="shared" ca="1" si="496"/>
        <v>0</v>
      </c>
      <c r="R2880" s="679">
        <f t="shared" ca="1" si="496"/>
        <v>0</v>
      </c>
      <c r="S2880" s="679">
        <f t="shared" ca="1" si="496"/>
        <v>0</v>
      </c>
      <c r="T2880" s="679">
        <f t="shared" ca="1" si="496"/>
        <v>0</v>
      </c>
      <c r="U2880" s="679">
        <f t="shared" ca="1" si="496"/>
        <v>0</v>
      </c>
      <c r="V2880" s="679">
        <f t="shared" ca="1" si="496"/>
        <v>0</v>
      </c>
      <c r="W2880" s="679">
        <f t="shared" ca="1" si="493"/>
        <v>0</v>
      </c>
      <c r="X2880" s="679">
        <f t="shared" ca="1" si="496"/>
        <v>0</v>
      </c>
      <c r="Y2880" s="679">
        <f t="shared" ca="1" si="496"/>
        <v>0</v>
      </c>
      <c r="Z2880" s="679">
        <f t="shared" ca="1" si="496"/>
        <v>0</v>
      </c>
      <c r="AA2880" t="str">
        <f t="shared" si="485"/>
        <v>ASR_Financial_Report_SHP21Final</v>
      </c>
      <c r="AB2880" s="960">
        <f t="shared" si="486"/>
        <v>44658</v>
      </c>
      <c r="AC2880" t="str">
        <f t="shared" si="487"/>
        <v>Unaudited</v>
      </c>
    </row>
    <row r="2881" spans="1:29" x14ac:dyDescent="0.25">
      <c r="A2881" t="s">
        <v>420</v>
      </c>
      <c r="B2881" t="s">
        <v>1366</v>
      </c>
      <c r="C2881" t="s">
        <v>1367</v>
      </c>
      <c r="D2881">
        <v>1900</v>
      </c>
      <c r="E2881" s="960">
        <v>1</v>
      </c>
      <c r="F2881" t="s">
        <v>1012</v>
      </c>
      <c r="G2881" s="960" t="s">
        <v>1365</v>
      </c>
      <c r="H2881" t="s">
        <v>386</v>
      </c>
      <c r="I2881" s="940" t="s">
        <v>488</v>
      </c>
      <c r="J2881" s="940" t="s">
        <v>444</v>
      </c>
      <c r="K2881" s="940" t="s">
        <v>446</v>
      </c>
      <c r="L2881" s="940" t="s">
        <v>87</v>
      </c>
      <c r="M2881" s="965" t="s">
        <v>454</v>
      </c>
      <c r="N2881" s="679">
        <f t="shared" ca="1" si="490"/>
        <v>0</v>
      </c>
      <c r="O2881" s="679">
        <f t="shared" ca="1" si="496"/>
        <v>0</v>
      </c>
      <c r="P2881" s="679">
        <f t="shared" ca="1" si="496"/>
        <v>0</v>
      </c>
      <c r="Q2881" s="679">
        <f t="shared" ca="1" si="496"/>
        <v>0</v>
      </c>
      <c r="R2881" s="679">
        <f t="shared" ca="1" si="496"/>
        <v>0</v>
      </c>
      <c r="S2881" s="679">
        <f t="shared" ca="1" si="496"/>
        <v>0</v>
      </c>
      <c r="T2881" s="679">
        <f t="shared" ca="1" si="496"/>
        <v>0</v>
      </c>
      <c r="U2881" s="679">
        <f t="shared" ca="1" si="496"/>
        <v>0</v>
      </c>
      <c r="V2881" s="679">
        <f t="shared" ca="1" si="496"/>
        <v>0</v>
      </c>
      <c r="W2881" s="679">
        <f t="shared" ca="1" si="493"/>
        <v>0</v>
      </c>
      <c r="X2881" s="679">
        <f t="shared" ca="1" si="496"/>
        <v>0</v>
      </c>
      <c r="Y2881" s="679">
        <f t="shared" ca="1" si="496"/>
        <v>0</v>
      </c>
      <c r="Z2881" s="679">
        <f t="shared" ca="1" si="496"/>
        <v>0</v>
      </c>
      <c r="AA2881" t="str">
        <f t="shared" si="485"/>
        <v>ASR_Financial_Report_SHP21Final</v>
      </c>
      <c r="AB2881" s="960">
        <f t="shared" si="486"/>
        <v>44658</v>
      </c>
      <c r="AC2881" t="str">
        <f t="shared" si="487"/>
        <v>Unaudited</v>
      </c>
    </row>
    <row r="2882" spans="1:29" x14ac:dyDescent="0.25">
      <c r="A2882" t="s">
        <v>420</v>
      </c>
      <c r="B2882" t="s">
        <v>1366</v>
      </c>
      <c r="C2882" t="s">
        <v>1367</v>
      </c>
      <c r="D2882">
        <v>1900</v>
      </c>
      <c r="E2882" s="960">
        <v>1</v>
      </c>
      <c r="F2882" t="s">
        <v>1012</v>
      </c>
      <c r="G2882" s="960" t="s">
        <v>1365</v>
      </c>
      <c r="H2882" t="s">
        <v>386</v>
      </c>
      <c r="I2882" s="940" t="s">
        <v>488</v>
      </c>
      <c r="J2882" s="940" t="s">
        <v>444</v>
      </c>
      <c r="K2882" s="940" t="s">
        <v>447</v>
      </c>
      <c r="L2882" s="940">
        <v>7.1</v>
      </c>
      <c r="M2882" s="965" t="s">
        <v>20</v>
      </c>
      <c r="N2882" s="679">
        <f t="shared" ca="1" si="490"/>
        <v>0</v>
      </c>
      <c r="O2882" s="679">
        <f t="shared" ca="1" si="496"/>
        <v>0</v>
      </c>
      <c r="P2882" s="679">
        <f t="shared" ca="1" si="496"/>
        <v>0</v>
      </c>
      <c r="Q2882" s="679">
        <f t="shared" ca="1" si="496"/>
        <v>0</v>
      </c>
      <c r="R2882" s="679">
        <f t="shared" ca="1" si="496"/>
        <v>0</v>
      </c>
      <c r="S2882" s="679">
        <f t="shared" ca="1" si="496"/>
        <v>0</v>
      </c>
      <c r="T2882" s="679">
        <f t="shared" ca="1" si="496"/>
        <v>0</v>
      </c>
      <c r="U2882" s="679">
        <f t="shared" ca="1" si="496"/>
        <v>0</v>
      </c>
      <c r="V2882" s="679">
        <f t="shared" ca="1" si="496"/>
        <v>0</v>
      </c>
      <c r="W2882" s="679">
        <f t="shared" ca="1" si="493"/>
        <v>0</v>
      </c>
      <c r="X2882" s="679">
        <f t="shared" ca="1" si="496"/>
        <v>0</v>
      </c>
      <c r="Y2882" s="679">
        <f t="shared" ca="1" si="496"/>
        <v>0</v>
      </c>
      <c r="Z2882" s="679">
        <f t="shared" ca="1" si="496"/>
        <v>188659.77999999997</v>
      </c>
      <c r="AA2882" t="str">
        <f t="shared" ref="AA2882:AA2945" si="497">file_name</f>
        <v>ASR_Financial_Report_SHP21Final</v>
      </c>
      <c r="AB2882" s="960">
        <f t="shared" ref="AB2882:AB2945" si="498">file_date</f>
        <v>44658</v>
      </c>
      <c r="AC2882" t="str">
        <f t="shared" ref="AC2882:AC2945" si="499">status</f>
        <v>Unaudited</v>
      </c>
    </row>
    <row r="2883" spans="1:29" x14ac:dyDescent="0.25">
      <c r="A2883" t="s">
        <v>420</v>
      </c>
      <c r="B2883" t="s">
        <v>1366</v>
      </c>
      <c r="C2883" t="s">
        <v>1367</v>
      </c>
      <c r="D2883">
        <v>1900</v>
      </c>
      <c r="E2883" s="960">
        <v>1</v>
      </c>
      <c r="F2883" t="s">
        <v>1012</v>
      </c>
      <c r="G2883" s="960" t="s">
        <v>1365</v>
      </c>
      <c r="H2883" t="s">
        <v>386</v>
      </c>
      <c r="I2883" s="940" t="s">
        <v>488</v>
      </c>
      <c r="J2883" s="940" t="s">
        <v>444</v>
      </c>
      <c r="K2883" s="940" t="s">
        <v>447</v>
      </c>
      <c r="L2883" s="940">
        <v>7.2</v>
      </c>
      <c r="M2883" s="965" t="s">
        <v>21</v>
      </c>
      <c r="N2883" s="679">
        <f t="shared" ca="1" si="490"/>
        <v>0</v>
      </c>
      <c r="O2883" s="679">
        <f t="shared" ca="1" si="496"/>
        <v>0</v>
      </c>
      <c r="P2883" s="679">
        <f t="shared" ca="1" si="496"/>
        <v>0</v>
      </c>
      <c r="Q2883" s="679">
        <f t="shared" ca="1" si="496"/>
        <v>0</v>
      </c>
      <c r="R2883" s="679">
        <f t="shared" ca="1" si="496"/>
        <v>0</v>
      </c>
      <c r="S2883" s="679">
        <f t="shared" ca="1" si="496"/>
        <v>0</v>
      </c>
      <c r="T2883" s="679">
        <f t="shared" ca="1" si="496"/>
        <v>0</v>
      </c>
      <c r="U2883" s="679">
        <f t="shared" ca="1" si="496"/>
        <v>0</v>
      </c>
      <c r="V2883" s="679">
        <f t="shared" ca="1" si="496"/>
        <v>0</v>
      </c>
      <c r="W2883" s="679">
        <f t="shared" ca="1" si="493"/>
        <v>0</v>
      </c>
      <c r="X2883" s="679">
        <f t="shared" ca="1" si="496"/>
        <v>0</v>
      </c>
      <c r="Y2883" s="679">
        <f t="shared" ca="1" si="496"/>
        <v>0</v>
      </c>
      <c r="Z2883" s="679">
        <f t="shared" ca="1" si="496"/>
        <v>0</v>
      </c>
      <c r="AA2883" t="str">
        <f t="shared" si="497"/>
        <v>ASR_Financial_Report_SHP21Final</v>
      </c>
      <c r="AB2883" s="960">
        <f t="shared" si="498"/>
        <v>44658</v>
      </c>
      <c r="AC2883" t="str">
        <f t="shared" si="499"/>
        <v>Unaudited</v>
      </c>
    </row>
    <row r="2884" spans="1:29" x14ac:dyDescent="0.25">
      <c r="A2884" t="s">
        <v>420</v>
      </c>
      <c r="B2884" t="s">
        <v>1366</v>
      </c>
      <c r="C2884" t="s">
        <v>1367</v>
      </c>
      <c r="D2884">
        <v>1900</v>
      </c>
      <c r="E2884" s="960">
        <v>1</v>
      </c>
      <c r="F2884" t="s">
        <v>1012</v>
      </c>
      <c r="G2884" s="960" t="s">
        <v>1365</v>
      </c>
      <c r="H2884" t="s">
        <v>386</v>
      </c>
      <c r="I2884" s="940" t="s">
        <v>488</v>
      </c>
      <c r="J2884" s="940" t="s">
        <v>444</v>
      </c>
      <c r="K2884" s="940" t="s">
        <v>447</v>
      </c>
      <c r="L2884" s="948">
        <v>7.3</v>
      </c>
      <c r="M2884" s="963" t="s">
        <v>155</v>
      </c>
      <c r="N2884" s="679">
        <f t="shared" ca="1" si="490"/>
        <v>0</v>
      </c>
      <c r="O2884" s="679">
        <f t="shared" ca="1" si="496"/>
        <v>0</v>
      </c>
      <c r="P2884" s="679">
        <f t="shared" ca="1" si="496"/>
        <v>0</v>
      </c>
      <c r="Q2884" s="679">
        <f t="shared" ca="1" si="496"/>
        <v>0</v>
      </c>
      <c r="R2884" s="679">
        <f t="shared" ca="1" si="496"/>
        <v>0</v>
      </c>
      <c r="S2884" s="679">
        <f t="shared" ca="1" si="496"/>
        <v>0</v>
      </c>
      <c r="T2884" s="679">
        <f t="shared" ca="1" si="496"/>
        <v>0</v>
      </c>
      <c r="U2884" s="679">
        <f t="shared" ca="1" si="496"/>
        <v>0</v>
      </c>
      <c r="V2884" s="679">
        <f t="shared" ca="1" si="496"/>
        <v>0</v>
      </c>
      <c r="W2884" s="679">
        <f t="shared" ca="1" si="493"/>
        <v>0</v>
      </c>
      <c r="X2884" s="679">
        <f t="shared" ca="1" si="496"/>
        <v>0</v>
      </c>
      <c r="Y2884" s="679">
        <f t="shared" ca="1" si="496"/>
        <v>0</v>
      </c>
      <c r="Z2884" s="679">
        <f t="shared" ca="1" si="496"/>
        <v>-79138.669839633352</v>
      </c>
      <c r="AA2884" t="str">
        <f t="shared" si="497"/>
        <v>ASR_Financial_Report_SHP21Final</v>
      </c>
      <c r="AB2884" s="960">
        <f t="shared" si="498"/>
        <v>44658</v>
      </c>
      <c r="AC2884" t="str">
        <f t="shared" si="499"/>
        <v>Unaudited</v>
      </c>
    </row>
    <row r="2885" spans="1:29" x14ac:dyDescent="0.25">
      <c r="A2885" t="s">
        <v>420</v>
      </c>
      <c r="B2885" t="s">
        <v>1366</v>
      </c>
      <c r="C2885" t="s">
        <v>1367</v>
      </c>
      <c r="D2885">
        <v>1900</v>
      </c>
      <c r="E2885" s="960">
        <v>1</v>
      </c>
      <c r="F2885" t="s">
        <v>1012</v>
      </c>
      <c r="G2885" s="960" t="s">
        <v>1365</v>
      </c>
      <c r="H2885" t="s">
        <v>386</v>
      </c>
      <c r="I2885" s="965" t="s">
        <v>488</v>
      </c>
      <c r="J2885" s="965" t="s">
        <v>444</v>
      </c>
      <c r="K2885" s="965" t="s">
        <v>447</v>
      </c>
      <c r="L2885" s="956" t="s">
        <v>91</v>
      </c>
      <c r="M2885" s="965" t="s">
        <v>455</v>
      </c>
      <c r="N2885" s="679">
        <f t="shared" ca="1" si="490"/>
        <v>0</v>
      </c>
      <c r="O2885" s="679">
        <f t="shared" ca="1" si="496"/>
        <v>0</v>
      </c>
      <c r="P2885" s="679">
        <f t="shared" ca="1" si="496"/>
        <v>0</v>
      </c>
      <c r="Q2885" s="679">
        <f t="shared" ca="1" si="496"/>
        <v>0</v>
      </c>
      <c r="R2885" s="679">
        <f t="shared" ca="1" si="496"/>
        <v>0</v>
      </c>
      <c r="S2885" s="679">
        <f t="shared" ca="1" si="496"/>
        <v>0</v>
      </c>
      <c r="T2885" s="679">
        <f t="shared" ca="1" si="496"/>
        <v>0</v>
      </c>
      <c r="U2885" s="679">
        <f t="shared" ca="1" si="496"/>
        <v>0</v>
      </c>
      <c r="V2885" s="679">
        <f t="shared" ca="1" si="496"/>
        <v>0</v>
      </c>
      <c r="W2885" s="679">
        <f t="shared" ca="1" si="493"/>
        <v>0</v>
      </c>
      <c r="X2885" s="679">
        <f t="shared" ca="1" si="496"/>
        <v>0</v>
      </c>
      <c r="Y2885" s="679">
        <f t="shared" ca="1" si="496"/>
        <v>0</v>
      </c>
      <c r="Z2885" s="679">
        <f t="shared" ca="1" si="496"/>
        <v>0</v>
      </c>
      <c r="AA2885" t="str">
        <f t="shared" si="497"/>
        <v>ASR_Financial_Report_SHP21Final</v>
      </c>
      <c r="AB2885" s="960">
        <f t="shared" si="498"/>
        <v>44658</v>
      </c>
      <c r="AC2885" t="str">
        <f t="shared" si="499"/>
        <v>Unaudited</v>
      </c>
    </row>
    <row r="2886" spans="1:29" x14ac:dyDescent="0.25">
      <c r="A2886" t="s">
        <v>420</v>
      </c>
      <c r="B2886" t="s">
        <v>1366</v>
      </c>
      <c r="C2886" t="s">
        <v>1367</v>
      </c>
      <c r="D2886">
        <v>1900</v>
      </c>
      <c r="E2886" s="960">
        <v>1</v>
      </c>
      <c r="F2886" t="s">
        <v>1012</v>
      </c>
      <c r="G2886" s="960" t="s">
        <v>1365</v>
      </c>
      <c r="H2886" t="s">
        <v>386</v>
      </c>
      <c r="I2886" s="961" t="s">
        <v>488</v>
      </c>
      <c r="J2886" s="961" t="s">
        <v>444</v>
      </c>
      <c r="K2886" s="961" t="s">
        <v>448</v>
      </c>
      <c r="L2886" s="956">
        <v>8.1</v>
      </c>
      <c r="M2886" s="961" t="s">
        <v>22</v>
      </c>
      <c r="N2886" s="679">
        <f t="shared" ca="1" si="490"/>
        <v>0</v>
      </c>
      <c r="O2886" s="679">
        <f t="shared" ca="1" si="496"/>
        <v>0</v>
      </c>
      <c r="P2886" s="679">
        <f t="shared" ca="1" si="496"/>
        <v>0</v>
      </c>
      <c r="Q2886" s="679">
        <f t="shared" ca="1" si="496"/>
        <v>0</v>
      </c>
      <c r="R2886" s="679">
        <f t="shared" ca="1" si="496"/>
        <v>0</v>
      </c>
      <c r="S2886" s="679">
        <f t="shared" ca="1" si="496"/>
        <v>0</v>
      </c>
      <c r="T2886" s="679">
        <f t="shared" ca="1" si="496"/>
        <v>0</v>
      </c>
      <c r="U2886" s="679">
        <f t="shared" ca="1" si="496"/>
        <v>0</v>
      </c>
      <c r="V2886" s="679">
        <f t="shared" ca="1" si="496"/>
        <v>0</v>
      </c>
      <c r="W2886" s="679">
        <f t="shared" ca="1" si="493"/>
        <v>0</v>
      </c>
      <c r="X2886" s="679">
        <f t="shared" ca="1" si="496"/>
        <v>0</v>
      </c>
      <c r="Y2886" s="679">
        <f t="shared" ca="1" si="496"/>
        <v>0</v>
      </c>
      <c r="Z2886" s="679">
        <f t="shared" ca="1" si="496"/>
        <v>-6244.4</v>
      </c>
      <c r="AA2886" t="str">
        <f t="shared" si="497"/>
        <v>ASR_Financial_Report_SHP21Final</v>
      </c>
      <c r="AB2886" s="960">
        <f t="shared" si="498"/>
        <v>44658</v>
      </c>
      <c r="AC2886" t="str">
        <f t="shared" si="499"/>
        <v>Unaudited</v>
      </c>
    </row>
    <row r="2887" spans="1:29" x14ac:dyDescent="0.25">
      <c r="A2887" t="s">
        <v>420</v>
      </c>
      <c r="B2887" t="s">
        <v>1366</v>
      </c>
      <c r="C2887" t="s">
        <v>1367</v>
      </c>
      <c r="D2887">
        <v>1900</v>
      </c>
      <c r="E2887" s="960">
        <v>1</v>
      </c>
      <c r="F2887" t="s">
        <v>1012</v>
      </c>
      <c r="G2887" s="960" t="s">
        <v>1365</v>
      </c>
      <c r="H2887" t="s">
        <v>386</v>
      </c>
      <c r="I2887" s="961" t="s">
        <v>488</v>
      </c>
      <c r="J2887" s="961" t="s">
        <v>444</v>
      </c>
      <c r="K2887" s="961" t="s">
        <v>448</v>
      </c>
      <c r="L2887" s="940" t="s">
        <v>112</v>
      </c>
      <c r="M2887" s="961" t="s">
        <v>443</v>
      </c>
      <c r="N2887" s="679">
        <f t="shared" ca="1" si="490"/>
        <v>0</v>
      </c>
      <c r="O2887" s="679">
        <f t="shared" ca="1" si="496"/>
        <v>0</v>
      </c>
      <c r="P2887" s="679">
        <f t="shared" ca="1" si="496"/>
        <v>0</v>
      </c>
      <c r="Q2887" s="679">
        <f t="shared" ca="1" si="496"/>
        <v>0</v>
      </c>
      <c r="R2887" s="679">
        <f t="shared" ca="1" si="496"/>
        <v>0</v>
      </c>
      <c r="S2887" s="679">
        <f t="shared" ca="1" si="496"/>
        <v>0</v>
      </c>
      <c r="T2887" s="679">
        <f t="shared" ca="1" si="496"/>
        <v>0</v>
      </c>
      <c r="U2887" s="679">
        <f t="shared" ca="1" si="496"/>
        <v>0</v>
      </c>
      <c r="V2887" s="679">
        <f t="shared" ca="1" si="496"/>
        <v>0</v>
      </c>
      <c r="W2887" s="679">
        <f t="shared" ca="1" si="493"/>
        <v>0</v>
      </c>
      <c r="X2887" s="679">
        <f t="shared" ca="1" si="496"/>
        <v>0</v>
      </c>
      <c r="Y2887" s="679">
        <f t="shared" ca="1" si="496"/>
        <v>0</v>
      </c>
      <c r="Z2887" s="679">
        <f t="shared" ca="1" si="496"/>
        <v>0</v>
      </c>
      <c r="AA2887" t="str">
        <f t="shared" si="497"/>
        <v>ASR_Financial_Report_SHP21Final</v>
      </c>
      <c r="AB2887" s="960">
        <f t="shared" si="498"/>
        <v>44658</v>
      </c>
      <c r="AC2887" t="str">
        <f t="shared" si="499"/>
        <v>Unaudited</v>
      </c>
    </row>
    <row r="2888" spans="1:29" x14ac:dyDescent="0.25">
      <c r="A2888" t="s">
        <v>420</v>
      </c>
      <c r="B2888" t="s">
        <v>1366</v>
      </c>
      <c r="C2888" t="s">
        <v>1367</v>
      </c>
      <c r="D2888">
        <v>1900</v>
      </c>
      <c r="E2888" s="960">
        <v>1</v>
      </c>
      <c r="F2888" t="s">
        <v>1012</v>
      </c>
      <c r="G2888" s="960" t="s">
        <v>1365</v>
      </c>
      <c r="H2888" t="s">
        <v>386</v>
      </c>
      <c r="I2888" s="961" t="s">
        <v>488</v>
      </c>
      <c r="J2888" s="961" t="s">
        <v>444</v>
      </c>
      <c r="K2888" s="961" t="s">
        <v>448</v>
      </c>
      <c r="L2888" s="940" t="s">
        <v>114</v>
      </c>
      <c r="M2888" s="961" t="s">
        <v>157</v>
      </c>
      <c r="N2888" s="679">
        <f t="shared" ca="1" si="490"/>
        <v>0</v>
      </c>
      <c r="O2888" s="679">
        <f t="shared" ca="1" si="496"/>
        <v>0</v>
      </c>
      <c r="P2888" s="679">
        <f t="shared" ca="1" si="496"/>
        <v>0</v>
      </c>
      <c r="Q2888" s="679">
        <f t="shared" ca="1" si="496"/>
        <v>0</v>
      </c>
      <c r="R2888" s="679">
        <f t="shared" ca="1" si="496"/>
        <v>0</v>
      </c>
      <c r="S2888" s="679">
        <f t="shared" ca="1" si="496"/>
        <v>0</v>
      </c>
      <c r="T2888" s="679">
        <f t="shared" ca="1" si="496"/>
        <v>0</v>
      </c>
      <c r="U2888" s="679">
        <f t="shared" ca="1" si="496"/>
        <v>0</v>
      </c>
      <c r="V2888" s="679">
        <f t="shared" ca="1" si="496"/>
        <v>0</v>
      </c>
      <c r="W2888" s="679">
        <f t="shared" ca="1" si="493"/>
        <v>0</v>
      </c>
      <c r="X2888" s="679">
        <f t="shared" ca="1" si="496"/>
        <v>0</v>
      </c>
      <c r="Y2888" s="679">
        <f t="shared" ca="1" si="496"/>
        <v>0</v>
      </c>
      <c r="Z2888" s="679">
        <f t="shared" ca="1" si="496"/>
        <v>-86001.060433207851</v>
      </c>
      <c r="AA2888" t="str">
        <f t="shared" si="497"/>
        <v>ASR_Financial_Report_SHP21Final</v>
      </c>
      <c r="AB2888" s="960">
        <f t="shared" si="498"/>
        <v>44658</v>
      </c>
      <c r="AC2888" t="str">
        <f t="shared" si="499"/>
        <v>Unaudited</v>
      </c>
    </row>
    <row r="2889" spans="1:29" x14ac:dyDescent="0.25">
      <c r="A2889" t="s">
        <v>420</v>
      </c>
      <c r="B2889" t="s">
        <v>1366</v>
      </c>
      <c r="C2889" t="s">
        <v>1367</v>
      </c>
      <c r="D2889">
        <v>1900</v>
      </c>
      <c r="E2889" s="960">
        <v>1</v>
      </c>
      <c r="F2889" t="s">
        <v>1012</v>
      </c>
      <c r="G2889" s="960" t="s">
        <v>1365</v>
      </c>
      <c r="H2889" t="s">
        <v>386</v>
      </c>
      <c r="I2889" s="968" t="s">
        <v>488</v>
      </c>
      <c r="J2889" s="968" t="s">
        <v>444</v>
      </c>
      <c r="K2889" s="968" t="s">
        <v>448</v>
      </c>
      <c r="L2889" s="948" t="s">
        <v>115</v>
      </c>
      <c r="M2889" s="968" t="s">
        <v>113</v>
      </c>
      <c r="N2889" s="679">
        <f t="shared" ca="1" si="490"/>
        <v>0</v>
      </c>
      <c r="O2889" s="679">
        <f t="shared" ca="1" si="496"/>
        <v>0</v>
      </c>
      <c r="P2889" s="679">
        <f t="shared" ca="1" si="496"/>
        <v>0</v>
      </c>
      <c r="Q2889" s="679">
        <f t="shared" ca="1" si="496"/>
        <v>0</v>
      </c>
      <c r="R2889" s="679">
        <f t="shared" ca="1" si="496"/>
        <v>0</v>
      </c>
      <c r="S2889" s="679">
        <f t="shared" ca="1" si="496"/>
        <v>0</v>
      </c>
      <c r="T2889" s="679">
        <f t="shared" ca="1" si="496"/>
        <v>0</v>
      </c>
      <c r="U2889" s="679">
        <f t="shared" ca="1" si="496"/>
        <v>0</v>
      </c>
      <c r="V2889" s="679">
        <f t="shared" ca="1" si="496"/>
        <v>0</v>
      </c>
      <c r="W2889" s="679">
        <f t="shared" ca="1" si="493"/>
        <v>0</v>
      </c>
      <c r="X2889" s="679">
        <f t="shared" ca="1" si="496"/>
        <v>0</v>
      </c>
      <c r="Y2889" s="679">
        <f t="shared" ca="1" si="496"/>
        <v>0</v>
      </c>
      <c r="Z2889" s="679">
        <f t="shared" ca="1" si="496"/>
        <v>68.368277071519202</v>
      </c>
      <c r="AA2889" t="str">
        <f t="shared" si="497"/>
        <v>ASR_Financial_Report_SHP21Final</v>
      </c>
      <c r="AB2889" s="960">
        <f t="shared" si="498"/>
        <v>44658</v>
      </c>
      <c r="AC2889" t="str">
        <f t="shared" si="499"/>
        <v>Unaudited</v>
      </c>
    </row>
    <row r="2890" spans="1:29" x14ac:dyDescent="0.25">
      <c r="A2890" t="s">
        <v>420</v>
      </c>
      <c r="B2890" t="s">
        <v>1366</v>
      </c>
      <c r="C2890" t="s">
        <v>1367</v>
      </c>
      <c r="D2890">
        <v>1900</v>
      </c>
      <c r="E2890" s="960">
        <v>1</v>
      </c>
      <c r="F2890" t="s">
        <v>1012</v>
      </c>
      <c r="G2890" s="960" t="s">
        <v>1365</v>
      </c>
      <c r="H2890" t="s">
        <v>386</v>
      </c>
      <c r="I2890" s="940" t="s">
        <v>488</v>
      </c>
      <c r="J2890" s="940" t="s">
        <v>444</v>
      </c>
      <c r="K2890" s="940" t="s">
        <v>448</v>
      </c>
      <c r="L2890" s="940" t="s">
        <v>116</v>
      </c>
      <c r="M2890" s="961" t="s">
        <v>158</v>
      </c>
      <c r="N2890" s="679">
        <f t="shared" ca="1" si="490"/>
        <v>0</v>
      </c>
      <c r="O2890" s="679">
        <f t="shared" ca="1" si="496"/>
        <v>0</v>
      </c>
      <c r="P2890" s="679">
        <f t="shared" ca="1" si="496"/>
        <v>0</v>
      </c>
      <c r="Q2890" s="679">
        <f t="shared" ca="1" si="496"/>
        <v>0</v>
      </c>
      <c r="R2890" s="679">
        <f t="shared" ca="1" si="496"/>
        <v>0</v>
      </c>
      <c r="S2890" s="679">
        <f t="shared" ca="1" si="496"/>
        <v>0</v>
      </c>
      <c r="T2890" s="679">
        <f t="shared" ca="1" si="496"/>
        <v>0</v>
      </c>
      <c r="U2890" s="679">
        <f t="shared" ca="1" si="496"/>
        <v>0</v>
      </c>
      <c r="V2890" s="679">
        <f t="shared" ca="1" si="496"/>
        <v>0</v>
      </c>
      <c r="W2890" s="679">
        <f t="shared" ca="1" si="493"/>
        <v>0</v>
      </c>
      <c r="X2890" s="679">
        <f t="shared" ca="1" si="496"/>
        <v>0</v>
      </c>
      <c r="Y2890" s="679">
        <f t="shared" ca="1" si="496"/>
        <v>0</v>
      </c>
      <c r="Z2890" s="679">
        <f t="shared" ca="1" si="496"/>
        <v>0</v>
      </c>
      <c r="AA2890" t="str">
        <f t="shared" si="497"/>
        <v>ASR_Financial_Report_SHP21Final</v>
      </c>
      <c r="AB2890" s="960">
        <f t="shared" si="498"/>
        <v>44658</v>
      </c>
      <c r="AC2890" t="str">
        <f t="shared" si="499"/>
        <v>Unaudited</v>
      </c>
    </row>
    <row r="2891" spans="1:29" x14ac:dyDescent="0.25">
      <c r="A2891" t="s">
        <v>420</v>
      </c>
      <c r="B2891" t="s">
        <v>1366</v>
      </c>
      <c r="C2891" t="s">
        <v>1367</v>
      </c>
      <c r="D2891">
        <v>1900</v>
      </c>
      <c r="E2891" s="960">
        <v>1</v>
      </c>
      <c r="F2891" t="s">
        <v>1012</v>
      </c>
      <c r="G2891" s="960" t="s">
        <v>1365</v>
      </c>
      <c r="H2891" t="s">
        <v>386</v>
      </c>
      <c r="I2891" s="940" t="s">
        <v>488</v>
      </c>
      <c r="J2891" s="940" t="s">
        <v>444</v>
      </c>
      <c r="K2891" s="940" t="s">
        <v>448</v>
      </c>
      <c r="L2891" s="946" t="s">
        <v>159</v>
      </c>
      <c r="M2891" s="962" t="s">
        <v>23</v>
      </c>
      <c r="N2891" s="679">
        <f t="shared" ca="1" si="490"/>
        <v>0</v>
      </c>
      <c r="O2891" s="679">
        <f t="shared" ca="1" si="496"/>
        <v>0</v>
      </c>
      <c r="P2891" s="679">
        <f t="shared" ca="1" si="496"/>
        <v>0</v>
      </c>
      <c r="Q2891" s="679">
        <f t="shared" ca="1" si="496"/>
        <v>0</v>
      </c>
      <c r="R2891" s="679">
        <f t="shared" ca="1" si="496"/>
        <v>0</v>
      </c>
      <c r="S2891" s="679">
        <f t="shared" ca="1" si="496"/>
        <v>0</v>
      </c>
      <c r="T2891" s="679">
        <f t="shared" ca="1" si="496"/>
        <v>0</v>
      </c>
      <c r="U2891" s="679">
        <f t="shared" ca="1" si="496"/>
        <v>0</v>
      </c>
      <c r="V2891" s="679">
        <f t="shared" ca="1" si="496"/>
        <v>0</v>
      </c>
      <c r="W2891" s="679">
        <f t="shared" ca="1" si="493"/>
        <v>0</v>
      </c>
      <c r="X2891" s="679">
        <f t="shared" ca="1" si="496"/>
        <v>0</v>
      </c>
      <c r="Y2891" s="679">
        <f t="shared" ca="1" si="496"/>
        <v>0</v>
      </c>
      <c r="Z2891" s="679">
        <f t="shared" ca="1" si="496"/>
        <v>0</v>
      </c>
      <c r="AA2891" t="str">
        <f t="shared" si="497"/>
        <v>ASR_Financial_Report_SHP21Final</v>
      </c>
      <c r="AB2891" s="960">
        <f t="shared" si="498"/>
        <v>44658</v>
      </c>
      <c r="AC2891" t="str">
        <f t="shared" si="499"/>
        <v>Unaudited</v>
      </c>
    </row>
    <row r="2892" spans="1:29" x14ac:dyDescent="0.25">
      <c r="A2892" t="s">
        <v>420</v>
      </c>
      <c r="B2892" t="s">
        <v>1366</v>
      </c>
      <c r="C2892" t="s">
        <v>1367</v>
      </c>
      <c r="D2892">
        <v>1900</v>
      </c>
      <c r="E2892" s="960">
        <v>1</v>
      </c>
      <c r="F2892" t="s">
        <v>1012</v>
      </c>
      <c r="G2892" s="960" t="s">
        <v>1365</v>
      </c>
      <c r="H2892" t="s">
        <v>386</v>
      </c>
      <c r="I2892" s="961" t="s">
        <v>488</v>
      </c>
      <c r="J2892" s="961" t="s">
        <v>444</v>
      </c>
      <c r="K2892" s="961" t="s">
        <v>448</v>
      </c>
      <c r="L2892" s="940" t="s">
        <v>442</v>
      </c>
      <c r="M2892" s="961" t="s">
        <v>456</v>
      </c>
      <c r="N2892" s="679">
        <f t="shared" ca="1" si="490"/>
        <v>0</v>
      </c>
      <c r="O2892" s="679">
        <f t="shared" ca="1" si="496"/>
        <v>0</v>
      </c>
      <c r="P2892" s="679">
        <f t="shared" ca="1" si="496"/>
        <v>0</v>
      </c>
      <c r="Q2892" s="679">
        <f t="shared" ca="1" si="496"/>
        <v>0</v>
      </c>
      <c r="R2892" s="679">
        <f t="shared" ca="1" si="496"/>
        <v>0</v>
      </c>
      <c r="S2892" s="679">
        <f t="shared" ca="1" si="496"/>
        <v>0</v>
      </c>
      <c r="T2892" s="679">
        <f t="shared" ca="1" si="496"/>
        <v>0</v>
      </c>
      <c r="U2892" s="679">
        <f t="shared" ca="1" si="496"/>
        <v>0</v>
      </c>
      <c r="V2892" s="679">
        <f t="shared" ca="1" si="496"/>
        <v>0</v>
      </c>
      <c r="W2892" s="679">
        <f t="shared" ca="1" si="493"/>
        <v>0</v>
      </c>
      <c r="X2892" s="679">
        <f t="shared" ca="1" si="496"/>
        <v>0</v>
      </c>
      <c r="Y2892" s="679">
        <f t="shared" ca="1" si="496"/>
        <v>0</v>
      </c>
      <c r="Z2892" s="679">
        <f t="shared" ca="1" si="496"/>
        <v>-300683.76282743592</v>
      </c>
      <c r="AA2892" t="str">
        <f t="shared" si="497"/>
        <v>ASR_Financial_Report_SHP21Final</v>
      </c>
      <c r="AB2892" s="960">
        <f t="shared" si="498"/>
        <v>44658</v>
      </c>
      <c r="AC2892" t="str">
        <f t="shared" si="499"/>
        <v>Unaudited</v>
      </c>
    </row>
    <row r="2893" spans="1:29" ht="30" x14ac:dyDescent="0.25">
      <c r="A2893" t="s">
        <v>420</v>
      </c>
      <c r="B2893" t="s">
        <v>1366</v>
      </c>
      <c r="C2893" t="s">
        <v>1367</v>
      </c>
      <c r="D2893">
        <v>1900</v>
      </c>
      <c r="E2893" s="960">
        <v>1</v>
      </c>
      <c r="F2893" t="s">
        <v>1012</v>
      </c>
      <c r="G2893" s="960" t="s">
        <v>1365</v>
      </c>
      <c r="H2893" t="s">
        <v>386</v>
      </c>
      <c r="I2893" s="940" t="s">
        <v>488</v>
      </c>
      <c r="J2893" s="940" t="s">
        <v>444</v>
      </c>
      <c r="K2893" s="940" t="s">
        <v>449</v>
      </c>
      <c r="L2893" s="940">
        <v>9.1</v>
      </c>
      <c r="M2893" s="961" t="s">
        <v>185</v>
      </c>
      <c r="N2893" s="679">
        <f t="shared" ca="1" si="490"/>
        <v>0</v>
      </c>
      <c r="O2893" s="679">
        <f t="shared" ca="1" si="496"/>
        <v>0</v>
      </c>
      <c r="P2893" s="679">
        <f t="shared" ca="1" si="496"/>
        <v>0</v>
      </c>
      <c r="Q2893" s="679">
        <f t="shared" ca="1" si="496"/>
        <v>0</v>
      </c>
      <c r="R2893" s="679">
        <f t="shared" ca="1" si="496"/>
        <v>0</v>
      </c>
      <c r="S2893" s="679">
        <f t="shared" ca="1" si="496"/>
        <v>0</v>
      </c>
      <c r="T2893" s="679">
        <f t="shared" ca="1" si="496"/>
        <v>0</v>
      </c>
      <c r="U2893" s="679">
        <f t="shared" ca="1" si="496"/>
        <v>0</v>
      </c>
      <c r="V2893" s="679">
        <f t="shared" ca="1" si="496"/>
        <v>0</v>
      </c>
      <c r="W2893" s="679">
        <f t="shared" ca="1" si="493"/>
        <v>0</v>
      </c>
      <c r="X2893" s="679">
        <f t="shared" ca="1" si="496"/>
        <v>0</v>
      </c>
      <c r="Y2893" s="679">
        <f t="shared" ca="1" si="496"/>
        <v>0</v>
      </c>
      <c r="Z2893" s="679">
        <f t="shared" ca="1" si="496"/>
        <v>48827.17</v>
      </c>
      <c r="AA2893" t="str">
        <f t="shared" si="497"/>
        <v>ASR_Financial_Report_SHP21Final</v>
      </c>
      <c r="AB2893" s="960">
        <f t="shared" si="498"/>
        <v>44658</v>
      </c>
      <c r="AC2893" t="str">
        <f t="shared" si="499"/>
        <v>Unaudited</v>
      </c>
    </row>
    <row r="2894" spans="1:29" x14ac:dyDescent="0.25">
      <c r="A2894" t="s">
        <v>420</v>
      </c>
      <c r="B2894" t="s">
        <v>1366</v>
      </c>
      <c r="C2894" t="s">
        <v>1367</v>
      </c>
      <c r="D2894">
        <v>1900</v>
      </c>
      <c r="E2894" s="960">
        <v>1</v>
      </c>
      <c r="F2894" t="s">
        <v>1012</v>
      </c>
      <c r="G2894" s="960" t="s">
        <v>1365</v>
      </c>
      <c r="H2894" t="s">
        <v>386</v>
      </c>
      <c r="I2894" s="940" t="s">
        <v>488</v>
      </c>
      <c r="J2894" s="940" t="s">
        <v>444</v>
      </c>
      <c r="K2894" s="940" t="s">
        <v>449</v>
      </c>
      <c r="L2894" s="940" t="s">
        <v>106</v>
      </c>
      <c r="M2894" s="961" t="s">
        <v>186</v>
      </c>
      <c r="N2894" s="679">
        <f t="shared" ca="1" si="490"/>
        <v>0</v>
      </c>
      <c r="O2894" s="679">
        <f t="shared" ca="1" si="496"/>
        <v>0</v>
      </c>
      <c r="P2894" s="679">
        <f t="shared" ca="1" si="496"/>
        <v>0</v>
      </c>
      <c r="Q2894" s="679">
        <f t="shared" ca="1" si="496"/>
        <v>0</v>
      </c>
      <c r="R2894" s="679">
        <f t="shared" ca="1" si="496"/>
        <v>0</v>
      </c>
      <c r="S2894" s="679">
        <f t="shared" ca="1" si="496"/>
        <v>0</v>
      </c>
      <c r="T2894" s="679">
        <f t="shared" ca="1" si="496"/>
        <v>0</v>
      </c>
      <c r="U2894" s="679">
        <f t="shared" ca="1" si="496"/>
        <v>0</v>
      </c>
      <c r="V2894" s="679">
        <f t="shared" ca="1" si="496"/>
        <v>0</v>
      </c>
      <c r="W2894" s="679">
        <f t="shared" ca="1" si="493"/>
        <v>0</v>
      </c>
      <c r="X2894" s="679">
        <f t="shared" ca="1" si="496"/>
        <v>0</v>
      </c>
      <c r="Y2894" s="679">
        <f t="shared" ca="1" si="496"/>
        <v>0</v>
      </c>
      <c r="Z2894" s="679">
        <f t="shared" ca="1" si="496"/>
        <v>-74004.239999999991</v>
      </c>
      <c r="AA2894" t="str">
        <f t="shared" si="497"/>
        <v>ASR_Financial_Report_SHP21Final</v>
      </c>
      <c r="AB2894" s="960">
        <f t="shared" si="498"/>
        <v>44658</v>
      </c>
      <c r="AC2894" t="str">
        <f t="shared" si="499"/>
        <v>Unaudited</v>
      </c>
    </row>
    <row r="2895" spans="1:29" x14ac:dyDescent="0.25">
      <c r="A2895" t="s">
        <v>420</v>
      </c>
      <c r="B2895" t="s">
        <v>1366</v>
      </c>
      <c r="C2895" t="s">
        <v>1367</v>
      </c>
      <c r="D2895">
        <v>1900</v>
      </c>
      <c r="E2895" s="960">
        <v>1</v>
      </c>
      <c r="F2895" t="s">
        <v>1012</v>
      </c>
      <c r="G2895" s="960" t="s">
        <v>1365</v>
      </c>
      <c r="H2895" t="s">
        <v>386</v>
      </c>
      <c r="I2895" s="961" t="s">
        <v>488</v>
      </c>
      <c r="J2895" s="961" t="s">
        <v>444</v>
      </c>
      <c r="K2895" s="961" t="s">
        <v>449</v>
      </c>
      <c r="L2895" s="940" t="s">
        <v>1302</v>
      </c>
      <c r="M2895" s="961" t="s">
        <v>1303</v>
      </c>
      <c r="N2895" s="679">
        <f t="shared" ca="1" si="490"/>
        <v>0</v>
      </c>
      <c r="O2895" s="679">
        <f t="shared" ca="1" si="496"/>
        <v>0</v>
      </c>
      <c r="P2895" s="679">
        <f t="shared" ca="1" si="496"/>
        <v>0</v>
      </c>
      <c r="Q2895" s="679">
        <f t="shared" ca="1" si="496"/>
        <v>0</v>
      </c>
      <c r="R2895" s="679">
        <f t="shared" ca="1" si="496"/>
        <v>0</v>
      </c>
      <c r="S2895" s="679">
        <f t="shared" ca="1" si="496"/>
        <v>0</v>
      </c>
      <c r="T2895" s="679">
        <f t="shared" ca="1" si="496"/>
        <v>0</v>
      </c>
      <c r="U2895" s="679">
        <f t="shared" ca="1" si="496"/>
        <v>0</v>
      </c>
      <c r="V2895" s="679">
        <f t="shared" ca="1" si="496"/>
        <v>0</v>
      </c>
      <c r="W2895" s="679">
        <f t="shared" ca="1" si="493"/>
        <v>0</v>
      </c>
      <c r="X2895" s="679">
        <f t="shared" ca="1" si="496"/>
        <v>0</v>
      </c>
      <c r="Y2895" s="679">
        <f t="shared" ca="1" si="496"/>
        <v>0</v>
      </c>
      <c r="Z2895" s="679">
        <f t="shared" ca="1" si="496"/>
        <v>-50259.89</v>
      </c>
      <c r="AA2895" t="str">
        <f t="shared" si="497"/>
        <v>ASR_Financial_Report_SHP21Final</v>
      </c>
      <c r="AB2895" s="960">
        <f t="shared" si="498"/>
        <v>44658</v>
      </c>
      <c r="AC2895" t="str">
        <f t="shared" si="499"/>
        <v>Unaudited</v>
      </c>
    </row>
    <row r="2896" spans="1:29" x14ac:dyDescent="0.25">
      <c r="A2896" t="s">
        <v>420</v>
      </c>
      <c r="B2896" t="s">
        <v>1366</v>
      </c>
      <c r="C2896" t="s">
        <v>1367</v>
      </c>
      <c r="D2896">
        <v>1900</v>
      </c>
      <c r="E2896" s="960">
        <v>1</v>
      </c>
      <c r="F2896" t="s">
        <v>1012</v>
      </c>
      <c r="G2896" s="960" t="s">
        <v>1365</v>
      </c>
      <c r="H2896" t="s">
        <v>386</v>
      </c>
      <c r="I2896" s="961" t="s">
        <v>488</v>
      </c>
      <c r="J2896" s="961" t="s">
        <v>444</v>
      </c>
      <c r="K2896" s="961" t="s">
        <v>449</v>
      </c>
      <c r="L2896" s="956" t="s">
        <v>107</v>
      </c>
      <c r="M2896" s="961" t="s">
        <v>187</v>
      </c>
      <c r="N2896" s="679">
        <f t="shared" ca="1" si="490"/>
        <v>0</v>
      </c>
      <c r="O2896" s="679">
        <f t="shared" ca="1" si="496"/>
        <v>0</v>
      </c>
      <c r="P2896" s="679">
        <f t="shared" ca="1" si="496"/>
        <v>0</v>
      </c>
      <c r="Q2896" s="679">
        <f t="shared" ca="1" si="496"/>
        <v>0</v>
      </c>
      <c r="R2896" s="679">
        <f t="shared" ca="1" si="496"/>
        <v>0</v>
      </c>
      <c r="S2896" s="679">
        <f t="shared" ca="1" si="496"/>
        <v>0</v>
      </c>
      <c r="T2896" s="679">
        <f t="shared" ca="1" si="496"/>
        <v>0</v>
      </c>
      <c r="U2896" s="679">
        <f t="shared" ca="1" si="496"/>
        <v>0</v>
      </c>
      <c r="V2896" s="679">
        <f t="shared" ca="1" si="496"/>
        <v>0</v>
      </c>
      <c r="W2896" s="679">
        <f t="shared" ca="1" si="493"/>
        <v>0</v>
      </c>
      <c r="X2896" s="679">
        <f t="shared" ca="1" si="496"/>
        <v>0</v>
      </c>
      <c r="Y2896" s="679">
        <f t="shared" ca="1" si="496"/>
        <v>0</v>
      </c>
      <c r="Z2896" s="679">
        <f t="shared" ca="1" si="496"/>
        <v>104852.31999999999</v>
      </c>
      <c r="AA2896" t="str">
        <f t="shared" si="497"/>
        <v>ASR_Financial_Report_SHP21Final</v>
      </c>
      <c r="AB2896" s="960">
        <f t="shared" si="498"/>
        <v>44658</v>
      </c>
      <c r="AC2896" t="str">
        <f t="shared" si="499"/>
        <v>Unaudited</v>
      </c>
    </row>
    <row r="2897" spans="1:29" x14ac:dyDescent="0.25">
      <c r="A2897" t="s">
        <v>420</v>
      </c>
      <c r="B2897" t="s">
        <v>1366</v>
      </c>
      <c r="C2897" t="s">
        <v>1367</v>
      </c>
      <c r="D2897">
        <v>1900</v>
      </c>
      <c r="E2897" s="960">
        <v>1</v>
      </c>
      <c r="F2897" t="s">
        <v>1012</v>
      </c>
      <c r="G2897" s="960" t="s">
        <v>1365</v>
      </c>
      <c r="H2897" t="s">
        <v>386</v>
      </c>
      <c r="I2897" s="940" t="s">
        <v>488</v>
      </c>
      <c r="J2897" s="940" t="s">
        <v>444</v>
      </c>
      <c r="K2897" s="940" t="s">
        <v>449</v>
      </c>
      <c r="L2897" s="940" t="s">
        <v>108</v>
      </c>
      <c r="M2897" s="961" t="s">
        <v>160</v>
      </c>
      <c r="N2897" s="679">
        <f t="shared" ca="1" si="490"/>
        <v>0</v>
      </c>
      <c r="O2897" s="679">
        <f t="shared" ca="1" si="496"/>
        <v>0</v>
      </c>
      <c r="P2897" s="679">
        <f t="shared" ca="1" si="496"/>
        <v>0</v>
      </c>
      <c r="Q2897" s="679">
        <f t="shared" ca="1" si="496"/>
        <v>0</v>
      </c>
      <c r="R2897" s="679">
        <f t="shared" ca="1" si="496"/>
        <v>0</v>
      </c>
      <c r="S2897" s="679">
        <f t="shared" ca="1" si="496"/>
        <v>0</v>
      </c>
      <c r="T2897" s="679">
        <f t="shared" ca="1" si="496"/>
        <v>0</v>
      </c>
      <c r="U2897" s="679">
        <f t="shared" ca="1" si="496"/>
        <v>0</v>
      </c>
      <c r="V2897" s="679">
        <f t="shared" ca="1" si="496"/>
        <v>0</v>
      </c>
      <c r="W2897" s="679">
        <f t="shared" ca="1" si="493"/>
        <v>0</v>
      </c>
      <c r="X2897" s="679">
        <f t="shared" ca="1" si="496"/>
        <v>0</v>
      </c>
      <c r="Y2897" s="679">
        <f t="shared" ca="1" si="496"/>
        <v>0</v>
      </c>
      <c r="Z2897" s="679">
        <f t="shared" ca="1" si="496"/>
        <v>-71881.509999999893</v>
      </c>
      <c r="AA2897" t="str">
        <f t="shared" si="497"/>
        <v>ASR_Financial_Report_SHP21Final</v>
      </c>
      <c r="AB2897" s="960">
        <f t="shared" si="498"/>
        <v>44658</v>
      </c>
      <c r="AC2897" t="str">
        <f t="shared" si="499"/>
        <v>Unaudited</v>
      </c>
    </row>
    <row r="2898" spans="1:29" x14ac:dyDescent="0.25">
      <c r="A2898" t="s">
        <v>420</v>
      </c>
      <c r="B2898" t="s">
        <v>1366</v>
      </c>
      <c r="C2898" t="s">
        <v>1367</v>
      </c>
      <c r="D2898">
        <v>1900</v>
      </c>
      <c r="E2898" s="960">
        <v>1</v>
      </c>
      <c r="F2898" t="s">
        <v>1012</v>
      </c>
      <c r="G2898" s="960" t="s">
        <v>1365</v>
      </c>
      <c r="H2898" t="s">
        <v>386</v>
      </c>
      <c r="I2898" s="940" t="s">
        <v>488</v>
      </c>
      <c r="J2898" s="940" t="s">
        <v>444</v>
      </c>
      <c r="K2898" s="940" t="s">
        <v>449</v>
      </c>
      <c r="L2898" s="940" t="s">
        <v>109</v>
      </c>
      <c r="M2898" s="961" t="s">
        <v>134</v>
      </c>
      <c r="N2898" s="679">
        <f t="shared" ca="1" si="490"/>
        <v>0</v>
      </c>
      <c r="O2898" s="679">
        <f t="shared" ca="1" si="496"/>
        <v>0</v>
      </c>
      <c r="P2898" s="679">
        <f t="shared" ca="1" si="496"/>
        <v>0</v>
      </c>
      <c r="Q2898" s="679">
        <f t="shared" ca="1" si="496"/>
        <v>0</v>
      </c>
      <c r="R2898" s="679">
        <f t="shared" ca="1" si="496"/>
        <v>0</v>
      </c>
      <c r="S2898" s="679">
        <f t="shared" ca="1" si="496"/>
        <v>0</v>
      </c>
      <c r="T2898" s="679">
        <f t="shared" ca="1" si="496"/>
        <v>0</v>
      </c>
      <c r="U2898" s="679">
        <f t="shared" ca="1" si="496"/>
        <v>0</v>
      </c>
      <c r="V2898" s="679">
        <f t="shared" ca="1" si="496"/>
        <v>0</v>
      </c>
      <c r="W2898" s="679">
        <f t="shared" ca="1" si="493"/>
        <v>0</v>
      </c>
      <c r="X2898" s="679">
        <f t="shared" ca="1" si="496"/>
        <v>0</v>
      </c>
      <c r="Y2898" s="679">
        <f t="shared" ca="1" si="496"/>
        <v>0</v>
      </c>
      <c r="Z2898" s="679">
        <f t="shared" ca="1" si="496"/>
        <v>0</v>
      </c>
      <c r="AA2898" t="str">
        <f t="shared" si="497"/>
        <v>ASR_Financial_Report_SHP21Final</v>
      </c>
      <c r="AB2898" s="960">
        <f t="shared" si="498"/>
        <v>44658</v>
      </c>
      <c r="AC2898" t="str">
        <f t="shared" si="499"/>
        <v>Unaudited</v>
      </c>
    </row>
    <row r="2899" spans="1:29" x14ac:dyDescent="0.25">
      <c r="A2899" t="s">
        <v>420</v>
      </c>
      <c r="B2899" t="s">
        <v>1366</v>
      </c>
      <c r="C2899" t="s">
        <v>1367</v>
      </c>
      <c r="D2899">
        <v>1900</v>
      </c>
      <c r="E2899" s="960">
        <v>1</v>
      </c>
      <c r="F2899" t="s">
        <v>1012</v>
      </c>
      <c r="G2899" s="960" t="s">
        <v>1365</v>
      </c>
      <c r="H2899" t="s">
        <v>386</v>
      </c>
      <c r="I2899" s="940" t="s">
        <v>488</v>
      </c>
      <c r="J2899" s="940" t="s">
        <v>444</v>
      </c>
      <c r="K2899" s="940" t="s">
        <v>449</v>
      </c>
      <c r="L2899" s="940" t="s">
        <v>110</v>
      </c>
      <c r="M2899" s="961" t="s">
        <v>162</v>
      </c>
      <c r="N2899" s="679">
        <f t="shared" ca="1" si="490"/>
        <v>0</v>
      </c>
      <c r="O2899" s="679">
        <f t="shared" ca="1" si="496"/>
        <v>0</v>
      </c>
      <c r="P2899" s="679">
        <f t="shared" ca="1" si="496"/>
        <v>0</v>
      </c>
      <c r="Q2899" s="679">
        <f t="shared" ca="1" si="496"/>
        <v>0</v>
      </c>
      <c r="R2899" s="679">
        <f t="shared" ca="1" si="496"/>
        <v>0</v>
      </c>
      <c r="S2899" s="679">
        <f t="shared" ca="1" si="496"/>
        <v>0</v>
      </c>
      <c r="T2899" s="679">
        <f t="shared" ca="1" si="496"/>
        <v>0</v>
      </c>
      <c r="U2899" s="679">
        <f t="shared" ca="1" si="496"/>
        <v>0</v>
      </c>
      <c r="V2899" s="679">
        <f t="shared" ca="1" si="496"/>
        <v>0</v>
      </c>
      <c r="W2899" s="679">
        <f t="shared" ca="1" si="493"/>
        <v>0</v>
      </c>
      <c r="X2899" s="679">
        <f t="shared" ca="1" si="496"/>
        <v>0</v>
      </c>
      <c r="Y2899" s="679">
        <f t="shared" ca="1" si="496"/>
        <v>0</v>
      </c>
      <c r="Z2899" s="679">
        <f t="shared" ca="1" si="496"/>
        <v>-527677.79670991004</v>
      </c>
      <c r="AA2899" t="str">
        <f t="shared" si="497"/>
        <v>ASR_Financial_Report_SHP21Final</v>
      </c>
      <c r="AB2899" s="960">
        <f t="shared" si="498"/>
        <v>44658</v>
      </c>
      <c r="AC2899" t="str">
        <f t="shared" si="499"/>
        <v>Unaudited</v>
      </c>
    </row>
    <row r="2900" spans="1:29" x14ac:dyDescent="0.25">
      <c r="A2900" t="s">
        <v>420</v>
      </c>
      <c r="B2900" t="s">
        <v>1366</v>
      </c>
      <c r="C2900" t="s">
        <v>1367</v>
      </c>
      <c r="D2900">
        <v>1900</v>
      </c>
      <c r="E2900" s="960">
        <v>1</v>
      </c>
      <c r="F2900" t="s">
        <v>1012</v>
      </c>
      <c r="G2900" s="960" t="s">
        <v>1365</v>
      </c>
      <c r="H2900" t="s">
        <v>386</v>
      </c>
      <c r="I2900" s="940" t="s">
        <v>488</v>
      </c>
      <c r="J2900" s="940" t="s">
        <v>444</v>
      </c>
      <c r="K2900" s="940" t="s">
        <v>449</v>
      </c>
      <c r="L2900" s="956" t="s">
        <v>111</v>
      </c>
      <c r="M2900" s="961" t="s">
        <v>463</v>
      </c>
      <c r="N2900" s="679">
        <f t="shared" ref="N2900:N2963" ca="1" si="500">IF(OR(AND($F2900="PY",N$1&lt;&gt;"Prior Year"),AND($F2900&lt;&gt;"PY",N$1="Prior Year")),0,INDEX(INDIRECT("'MMA Rev-Exp "&amp;$H2900&amp;"'!$A$1:$CA$200"),IF($J2900="Member Months",MATCH($J2900,INDIRECT("'MMA Rev-Exp "&amp;$H2900&amp;"'!$A$1:$A$200"),0),MATCH($L2900,INDIRECT("'MMA Rev-Exp "&amp;$H2900&amp;"'!$B$1:$B$200"),0)),IF($F2900="PY",MATCH("Prior Year Adjustments",INDIRECT("'MMA Rev-Exp "&amp;$H2900&amp;"'!$A$8:$CA$8"),0),MATCH(IF($F2900="Q1","JANUARY - MARCH (Q1)",IF($F2900="Q2","APRIL - JUNE (Q2)",IF($F2900="Q3","JULY - SEPTEMBER (Q3)",IF($F2900="Q4","OCTOBER - DECEMBER (Q4)",0)))),INDIRECT("'MMA Rev-Exp "&amp;$H2900&amp;"'!$A$7:$CA$7"),0)+MATCH(N$1,INDIRECT("'MMA Rev-Exp "&amp;$H2900&amp;"'!$D$8:$CA$8"),0)-1)))</f>
        <v>0</v>
      </c>
      <c r="O2900" s="679">
        <f t="shared" ca="1" si="496"/>
        <v>0</v>
      </c>
      <c r="P2900" s="679">
        <f t="shared" ca="1" si="496"/>
        <v>0</v>
      </c>
      <c r="Q2900" s="679">
        <f t="shared" ca="1" si="496"/>
        <v>0</v>
      </c>
      <c r="R2900" s="679">
        <f t="shared" ca="1" si="496"/>
        <v>0</v>
      </c>
      <c r="S2900" s="679">
        <f t="shared" ca="1" si="496"/>
        <v>0</v>
      </c>
      <c r="T2900" s="679">
        <f t="shared" ca="1" si="496"/>
        <v>0</v>
      </c>
      <c r="U2900" s="679">
        <f t="shared" ca="1" si="496"/>
        <v>0</v>
      </c>
      <c r="V2900" s="679">
        <f t="shared" ca="1" si="496"/>
        <v>0</v>
      </c>
      <c r="W2900" s="679">
        <f t="shared" ca="1" si="493"/>
        <v>0</v>
      </c>
      <c r="X2900" s="679">
        <f t="shared" ca="1" si="496"/>
        <v>0</v>
      </c>
      <c r="Y2900" s="679">
        <f t="shared" ca="1" si="496"/>
        <v>0</v>
      </c>
      <c r="Z2900" s="679">
        <f t="shared" ca="1" si="496"/>
        <v>1181381.4299980828</v>
      </c>
      <c r="AA2900" t="str">
        <f t="shared" si="497"/>
        <v>ASR_Financial_Report_SHP21Final</v>
      </c>
      <c r="AB2900" s="960">
        <f t="shared" si="498"/>
        <v>44658</v>
      </c>
      <c r="AC2900" t="str">
        <f t="shared" si="499"/>
        <v>Unaudited</v>
      </c>
    </row>
    <row r="2901" spans="1:29" x14ac:dyDescent="0.25">
      <c r="A2901" t="s">
        <v>420</v>
      </c>
      <c r="B2901" t="s">
        <v>1366</v>
      </c>
      <c r="C2901" t="s">
        <v>1367</v>
      </c>
      <c r="D2901">
        <v>1900</v>
      </c>
      <c r="E2901" s="960">
        <v>1</v>
      </c>
      <c r="F2901" t="s">
        <v>1012</v>
      </c>
      <c r="G2901" s="960" t="s">
        <v>1365</v>
      </c>
      <c r="H2901" t="s">
        <v>386</v>
      </c>
      <c r="I2901" s="940" t="s">
        <v>488</v>
      </c>
      <c r="J2901" s="940" t="s">
        <v>444</v>
      </c>
      <c r="K2901" s="940" t="s">
        <v>6</v>
      </c>
      <c r="L2901" s="956" t="s">
        <v>117</v>
      </c>
      <c r="M2901" s="961" t="s">
        <v>188</v>
      </c>
      <c r="N2901" s="679">
        <f t="shared" ca="1" si="500"/>
        <v>0</v>
      </c>
      <c r="O2901" s="679">
        <f t="shared" ca="1" si="496"/>
        <v>0</v>
      </c>
      <c r="P2901" s="679">
        <f t="shared" ca="1" si="496"/>
        <v>0</v>
      </c>
      <c r="Q2901" s="679">
        <f t="shared" ca="1" si="496"/>
        <v>0</v>
      </c>
      <c r="R2901" s="679">
        <f t="shared" ca="1" si="496"/>
        <v>0</v>
      </c>
      <c r="S2901" s="679">
        <f t="shared" ca="1" si="496"/>
        <v>0</v>
      </c>
      <c r="T2901" s="679">
        <f t="shared" ref="O2901:Z2924" ca="1" si="50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679">
        <f t="shared" ca="1" si="501"/>
        <v>0</v>
      </c>
      <c r="V2901" s="679">
        <f t="shared" ca="1" si="501"/>
        <v>0</v>
      </c>
      <c r="W2901" s="679">
        <f t="shared" ca="1" si="493"/>
        <v>0</v>
      </c>
      <c r="X2901" s="679">
        <f t="shared" ca="1" si="501"/>
        <v>0</v>
      </c>
      <c r="Y2901" s="679">
        <f t="shared" ca="1" si="501"/>
        <v>0</v>
      </c>
      <c r="Z2901" s="679">
        <f t="shared" ca="1" si="501"/>
        <v>8219.7800000000007</v>
      </c>
      <c r="AA2901" t="str">
        <f t="shared" si="497"/>
        <v>ASR_Financial_Report_SHP21Final</v>
      </c>
      <c r="AB2901" s="960">
        <f t="shared" si="498"/>
        <v>44658</v>
      </c>
      <c r="AC2901" t="str">
        <f t="shared" si="499"/>
        <v>Unaudited</v>
      </c>
    </row>
    <row r="2902" spans="1:29" x14ac:dyDescent="0.25">
      <c r="A2902" t="s">
        <v>420</v>
      </c>
      <c r="B2902" t="s">
        <v>1366</v>
      </c>
      <c r="C2902" t="s">
        <v>1367</v>
      </c>
      <c r="D2902">
        <v>1900</v>
      </c>
      <c r="E2902" s="960">
        <v>1</v>
      </c>
      <c r="F2902" t="s">
        <v>1012</v>
      </c>
      <c r="G2902" s="960" t="s">
        <v>1365</v>
      </c>
      <c r="H2902" t="s">
        <v>386</v>
      </c>
      <c r="I2902" s="940" t="s">
        <v>488</v>
      </c>
      <c r="J2902" s="940" t="s">
        <v>444</v>
      </c>
      <c r="K2902" s="940" t="s">
        <v>6</v>
      </c>
      <c r="L2902" s="940" t="s">
        <v>45</v>
      </c>
      <c r="M2902" s="961" t="s">
        <v>163</v>
      </c>
      <c r="N2902" s="679">
        <f t="shared" ca="1" si="500"/>
        <v>0</v>
      </c>
      <c r="O2902" s="679">
        <f t="shared" ca="1" si="501"/>
        <v>0</v>
      </c>
      <c r="P2902" s="679">
        <f t="shared" ca="1" si="501"/>
        <v>0</v>
      </c>
      <c r="Q2902" s="679">
        <f t="shared" ca="1" si="501"/>
        <v>0</v>
      </c>
      <c r="R2902" s="679">
        <f t="shared" ca="1" si="501"/>
        <v>0</v>
      </c>
      <c r="S2902" s="679">
        <f t="shared" ca="1" si="501"/>
        <v>0</v>
      </c>
      <c r="T2902" s="679">
        <f t="shared" ca="1" si="501"/>
        <v>0</v>
      </c>
      <c r="U2902" s="679">
        <f t="shared" ca="1" si="501"/>
        <v>0</v>
      </c>
      <c r="V2902" s="679">
        <f t="shared" ca="1" si="501"/>
        <v>0</v>
      </c>
      <c r="W2902" s="679">
        <f t="shared" ca="1" si="493"/>
        <v>0</v>
      </c>
      <c r="X2902" s="679">
        <f t="shared" ca="1" si="501"/>
        <v>0</v>
      </c>
      <c r="Y2902" s="679">
        <f t="shared" ca="1" si="501"/>
        <v>0</v>
      </c>
      <c r="Z2902" s="679">
        <f t="shared" ca="1" si="501"/>
        <v>0</v>
      </c>
      <c r="AA2902" t="str">
        <f t="shared" si="497"/>
        <v>ASR_Financial_Report_SHP21Final</v>
      </c>
      <c r="AB2902" s="960">
        <f t="shared" si="498"/>
        <v>44658</v>
      </c>
      <c r="AC2902" t="str">
        <f t="shared" si="499"/>
        <v>Unaudited</v>
      </c>
    </row>
    <row r="2903" spans="1:29" x14ac:dyDescent="0.25">
      <c r="A2903" t="s">
        <v>420</v>
      </c>
      <c r="B2903" t="s">
        <v>1366</v>
      </c>
      <c r="C2903" t="s">
        <v>1367</v>
      </c>
      <c r="D2903">
        <v>1900</v>
      </c>
      <c r="E2903" s="960">
        <v>1</v>
      </c>
      <c r="F2903" t="s">
        <v>1012</v>
      </c>
      <c r="G2903" s="960" t="s">
        <v>1365</v>
      </c>
      <c r="H2903" t="s">
        <v>386</v>
      </c>
      <c r="I2903" s="961" t="s">
        <v>488</v>
      </c>
      <c r="J2903" s="961" t="s">
        <v>444</v>
      </c>
      <c r="K2903" s="961" t="s">
        <v>6</v>
      </c>
      <c r="L2903" s="940" t="s">
        <v>46</v>
      </c>
      <c r="M2903" s="961" t="s">
        <v>164</v>
      </c>
      <c r="N2903" s="679">
        <f t="shared" ca="1" si="500"/>
        <v>0</v>
      </c>
      <c r="O2903" s="679">
        <f t="shared" ca="1" si="501"/>
        <v>0</v>
      </c>
      <c r="P2903" s="679">
        <f t="shared" ca="1" si="501"/>
        <v>0</v>
      </c>
      <c r="Q2903" s="679">
        <f t="shared" ca="1" si="501"/>
        <v>0</v>
      </c>
      <c r="R2903" s="679">
        <f t="shared" ca="1" si="501"/>
        <v>0</v>
      </c>
      <c r="S2903" s="679">
        <f t="shared" ca="1" si="501"/>
        <v>0</v>
      </c>
      <c r="T2903" s="679">
        <f t="shared" ca="1" si="501"/>
        <v>0</v>
      </c>
      <c r="U2903" s="679">
        <f t="shared" ca="1" si="501"/>
        <v>0</v>
      </c>
      <c r="V2903" s="679">
        <f t="shared" ca="1" si="501"/>
        <v>0</v>
      </c>
      <c r="W2903" s="679">
        <f t="shared" ca="1" si="493"/>
        <v>0</v>
      </c>
      <c r="X2903" s="679">
        <f t="shared" ca="1" si="501"/>
        <v>0</v>
      </c>
      <c r="Y2903" s="679">
        <f t="shared" ca="1" si="501"/>
        <v>0</v>
      </c>
      <c r="Z2903" s="679">
        <f t="shared" ca="1" si="501"/>
        <v>-17425.941749852729</v>
      </c>
      <c r="AA2903" t="str">
        <f t="shared" si="497"/>
        <v>ASR_Financial_Report_SHP21Final</v>
      </c>
      <c r="AB2903" s="960">
        <f t="shared" si="498"/>
        <v>44658</v>
      </c>
      <c r="AC2903" t="str">
        <f t="shared" si="499"/>
        <v>Unaudited</v>
      </c>
    </row>
    <row r="2904" spans="1:29" x14ac:dyDescent="0.25">
      <c r="A2904" t="s">
        <v>420</v>
      </c>
      <c r="B2904" t="s">
        <v>1366</v>
      </c>
      <c r="C2904" t="s">
        <v>1367</v>
      </c>
      <c r="D2904">
        <v>1900</v>
      </c>
      <c r="E2904" s="960">
        <v>1</v>
      </c>
      <c r="F2904" t="s">
        <v>1012</v>
      </c>
      <c r="G2904" s="960" t="s">
        <v>1365</v>
      </c>
      <c r="H2904" t="s">
        <v>386</v>
      </c>
      <c r="I2904" s="940" t="s">
        <v>488</v>
      </c>
      <c r="J2904" s="940" t="s">
        <v>444</v>
      </c>
      <c r="K2904" s="940" t="s">
        <v>6</v>
      </c>
      <c r="L2904" s="940" t="s">
        <v>165</v>
      </c>
      <c r="M2904" s="961" t="s">
        <v>461</v>
      </c>
      <c r="N2904" s="679">
        <f t="shared" ca="1" si="500"/>
        <v>0</v>
      </c>
      <c r="O2904" s="679">
        <f t="shared" ca="1" si="501"/>
        <v>0</v>
      </c>
      <c r="P2904" s="679">
        <f t="shared" ca="1" si="501"/>
        <v>0</v>
      </c>
      <c r="Q2904" s="679">
        <f t="shared" ca="1" si="501"/>
        <v>0</v>
      </c>
      <c r="R2904" s="679">
        <f t="shared" ca="1" si="501"/>
        <v>0</v>
      </c>
      <c r="S2904" s="679">
        <f t="shared" ca="1" si="501"/>
        <v>0</v>
      </c>
      <c r="T2904" s="679">
        <f t="shared" ca="1" si="501"/>
        <v>0</v>
      </c>
      <c r="U2904" s="679">
        <f t="shared" ca="1" si="501"/>
        <v>0</v>
      </c>
      <c r="V2904" s="679">
        <f t="shared" ca="1" si="501"/>
        <v>0</v>
      </c>
      <c r="W2904" s="679">
        <f t="shared" ca="1" si="493"/>
        <v>0</v>
      </c>
      <c r="X2904" s="679">
        <f t="shared" ca="1" si="501"/>
        <v>0</v>
      </c>
      <c r="Y2904" s="679">
        <f t="shared" ca="1" si="501"/>
        <v>0</v>
      </c>
      <c r="Z2904" s="679">
        <f t="shared" ca="1" si="501"/>
        <v>0</v>
      </c>
      <c r="AA2904" t="str">
        <f t="shared" si="497"/>
        <v>ASR_Financial_Report_SHP21Final</v>
      </c>
      <c r="AB2904" s="960">
        <f t="shared" si="498"/>
        <v>44658</v>
      </c>
      <c r="AC2904" t="str">
        <f t="shared" si="499"/>
        <v>Unaudited</v>
      </c>
    </row>
    <row r="2905" spans="1:29" x14ac:dyDescent="0.25">
      <c r="A2905" t="s">
        <v>420</v>
      </c>
      <c r="B2905" t="s">
        <v>1366</v>
      </c>
      <c r="C2905" t="s">
        <v>1367</v>
      </c>
      <c r="D2905">
        <v>1900</v>
      </c>
      <c r="E2905" s="960">
        <v>1</v>
      </c>
      <c r="F2905" t="s">
        <v>1012</v>
      </c>
      <c r="G2905" s="960" t="s">
        <v>1365</v>
      </c>
      <c r="H2905" t="s">
        <v>386</v>
      </c>
      <c r="I2905" s="940" t="s">
        <v>488</v>
      </c>
      <c r="J2905" s="940" t="s">
        <v>444</v>
      </c>
      <c r="K2905" s="940" t="s">
        <v>434</v>
      </c>
      <c r="L2905" s="940" t="s">
        <v>120</v>
      </c>
      <c r="M2905" s="961" t="s">
        <v>32</v>
      </c>
      <c r="N2905" s="679">
        <f t="shared" ca="1" si="500"/>
        <v>0</v>
      </c>
      <c r="O2905" s="679">
        <f t="shared" ca="1" si="501"/>
        <v>0</v>
      </c>
      <c r="P2905" s="679">
        <f t="shared" ca="1" si="501"/>
        <v>0</v>
      </c>
      <c r="Q2905" s="679">
        <f t="shared" ca="1" si="501"/>
        <v>0</v>
      </c>
      <c r="R2905" s="679">
        <f t="shared" ca="1" si="501"/>
        <v>0</v>
      </c>
      <c r="S2905" s="679">
        <f t="shared" ca="1" si="501"/>
        <v>0</v>
      </c>
      <c r="T2905" s="679">
        <f t="shared" ca="1" si="501"/>
        <v>0</v>
      </c>
      <c r="U2905" s="679">
        <f t="shared" ca="1" si="501"/>
        <v>0</v>
      </c>
      <c r="V2905" s="679">
        <f t="shared" ca="1" si="501"/>
        <v>0</v>
      </c>
      <c r="W2905" s="679">
        <f t="shared" ca="1" si="493"/>
        <v>0</v>
      </c>
      <c r="X2905" s="679">
        <f t="shared" ca="1" si="501"/>
        <v>0</v>
      </c>
      <c r="Y2905" s="679">
        <f t="shared" ca="1" si="501"/>
        <v>0</v>
      </c>
      <c r="Z2905" s="679">
        <f t="shared" ca="1" si="501"/>
        <v>0</v>
      </c>
      <c r="AA2905" t="str">
        <f t="shared" si="497"/>
        <v>ASR_Financial_Report_SHP21Final</v>
      </c>
      <c r="AB2905" s="960">
        <f t="shared" si="498"/>
        <v>44658</v>
      </c>
      <c r="AC2905" t="str">
        <f t="shared" si="499"/>
        <v>Unaudited</v>
      </c>
    </row>
    <row r="2906" spans="1:29" x14ac:dyDescent="0.25">
      <c r="A2906" t="s">
        <v>420</v>
      </c>
      <c r="B2906" t="s">
        <v>1366</v>
      </c>
      <c r="C2906" t="s">
        <v>1367</v>
      </c>
      <c r="D2906">
        <v>1900</v>
      </c>
      <c r="E2906" s="960">
        <v>1</v>
      </c>
      <c r="F2906" t="s">
        <v>1012</v>
      </c>
      <c r="G2906" s="960" t="s">
        <v>1365</v>
      </c>
      <c r="H2906" t="s">
        <v>386</v>
      </c>
      <c r="I2906" s="940" t="s">
        <v>488</v>
      </c>
      <c r="J2906" s="940" t="s">
        <v>444</v>
      </c>
      <c r="K2906" s="940" t="s">
        <v>434</v>
      </c>
      <c r="L2906" s="940" t="s">
        <v>924</v>
      </c>
      <c r="M2906" s="961" t="s">
        <v>916</v>
      </c>
      <c r="N2906" s="679">
        <f t="shared" ca="1" si="500"/>
        <v>0</v>
      </c>
      <c r="O2906" s="679">
        <f t="shared" ca="1" si="501"/>
        <v>0</v>
      </c>
      <c r="P2906" s="679">
        <f t="shared" ca="1" si="501"/>
        <v>0</v>
      </c>
      <c r="Q2906" s="679">
        <f t="shared" ca="1" si="501"/>
        <v>0</v>
      </c>
      <c r="R2906" s="679">
        <f t="shared" ca="1" si="501"/>
        <v>0</v>
      </c>
      <c r="S2906" s="679">
        <f t="shared" ca="1" si="501"/>
        <v>0</v>
      </c>
      <c r="T2906" s="679">
        <f t="shared" ca="1" si="501"/>
        <v>0</v>
      </c>
      <c r="U2906" s="679">
        <f t="shared" ca="1" si="501"/>
        <v>0</v>
      </c>
      <c r="V2906" s="679">
        <f t="shared" ca="1" si="501"/>
        <v>0</v>
      </c>
      <c r="W2906" s="679">
        <f t="shared" ca="1" si="493"/>
        <v>0</v>
      </c>
      <c r="X2906" s="679">
        <f t="shared" ca="1" si="501"/>
        <v>0</v>
      </c>
      <c r="Y2906" s="679">
        <f t="shared" ca="1" si="501"/>
        <v>0</v>
      </c>
      <c r="Z2906" s="679">
        <f t="shared" ca="1" si="501"/>
        <v>0</v>
      </c>
      <c r="AA2906" t="str">
        <f t="shared" si="497"/>
        <v>ASR_Financial_Report_SHP21Final</v>
      </c>
      <c r="AB2906" s="960">
        <f t="shared" si="498"/>
        <v>44658</v>
      </c>
      <c r="AC2906" t="str">
        <f t="shared" si="499"/>
        <v>Unaudited</v>
      </c>
    </row>
    <row r="2907" spans="1:29" x14ac:dyDescent="0.25">
      <c r="A2907" t="s">
        <v>420</v>
      </c>
      <c r="B2907" t="s">
        <v>1366</v>
      </c>
      <c r="C2907" t="s">
        <v>1367</v>
      </c>
      <c r="D2907">
        <v>1900</v>
      </c>
      <c r="E2907" s="960">
        <v>1</v>
      </c>
      <c r="F2907" t="s">
        <v>1012</v>
      </c>
      <c r="G2907" s="960" t="s">
        <v>1365</v>
      </c>
      <c r="H2907" t="s">
        <v>386</v>
      </c>
      <c r="I2907" s="961" t="s">
        <v>488</v>
      </c>
      <c r="J2907" s="961" t="s">
        <v>444</v>
      </c>
      <c r="K2907" s="961" t="s">
        <v>434</v>
      </c>
      <c r="L2907" s="940" t="s">
        <v>167</v>
      </c>
      <c r="M2907" s="961" t="s">
        <v>40</v>
      </c>
      <c r="N2907" s="679">
        <f t="shared" ca="1" si="500"/>
        <v>0</v>
      </c>
      <c r="O2907" s="679">
        <f t="shared" ca="1" si="501"/>
        <v>0</v>
      </c>
      <c r="P2907" s="679">
        <f t="shared" ca="1" si="501"/>
        <v>0</v>
      </c>
      <c r="Q2907" s="679">
        <f t="shared" ca="1" si="501"/>
        <v>0</v>
      </c>
      <c r="R2907" s="679">
        <f t="shared" ca="1" si="501"/>
        <v>0</v>
      </c>
      <c r="S2907" s="679">
        <f t="shared" ca="1" si="501"/>
        <v>0</v>
      </c>
      <c r="T2907" s="679">
        <f t="shared" ca="1" si="501"/>
        <v>0</v>
      </c>
      <c r="U2907" s="679">
        <f t="shared" ca="1" si="501"/>
        <v>0</v>
      </c>
      <c r="V2907" s="679">
        <f t="shared" ca="1" si="501"/>
        <v>0</v>
      </c>
      <c r="W2907" s="679">
        <f t="shared" ca="1" si="493"/>
        <v>0</v>
      </c>
      <c r="X2907" s="679">
        <f t="shared" ca="1" si="501"/>
        <v>0</v>
      </c>
      <c r="Y2907" s="679">
        <f t="shared" ca="1" si="501"/>
        <v>0</v>
      </c>
      <c r="Z2907" s="679">
        <f t="shared" ca="1" si="501"/>
        <v>0</v>
      </c>
      <c r="AA2907" t="str">
        <f t="shared" si="497"/>
        <v>ASR_Financial_Report_SHP21Final</v>
      </c>
      <c r="AB2907" s="960">
        <f t="shared" si="498"/>
        <v>44658</v>
      </c>
      <c r="AC2907" t="str">
        <f t="shared" si="499"/>
        <v>Unaudited</v>
      </c>
    </row>
    <row r="2908" spans="1:29" x14ac:dyDescent="0.25">
      <c r="A2908" t="s">
        <v>420</v>
      </c>
      <c r="B2908" t="s">
        <v>1366</v>
      </c>
      <c r="C2908" t="s">
        <v>1367</v>
      </c>
      <c r="D2908">
        <v>1900</v>
      </c>
      <c r="E2908" s="960">
        <v>1</v>
      </c>
      <c r="F2908" t="s">
        <v>1012</v>
      </c>
      <c r="G2908" s="960" t="s">
        <v>1365</v>
      </c>
      <c r="H2908" t="s">
        <v>386</v>
      </c>
      <c r="I2908" s="961" t="s">
        <v>488</v>
      </c>
      <c r="J2908" s="961" t="s">
        <v>444</v>
      </c>
      <c r="K2908" s="961" t="s">
        <v>434</v>
      </c>
      <c r="L2908" s="940" t="s">
        <v>168</v>
      </c>
      <c r="M2908" s="961" t="s">
        <v>329</v>
      </c>
      <c r="N2908" s="679">
        <f t="shared" ca="1" si="500"/>
        <v>0</v>
      </c>
      <c r="O2908" s="679">
        <f t="shared" ca="1" si="501"/>
        <v>0</v>
      </c>
      <c r="P2908" s="679">
        <f t="shared" ca="1" si="501"/>
        <v>0</v>
      </c>
      <c r="Q2908" s="679">
        <f t="shared" ca="1" si="501"/>
        <v>0</v>
      </c>
      <c r="R2908" s="679">
        <f t="shared" ca="1" si="501"/>
        <v>0</v>
      </c>
      <c r="S2908" s="679">
        <f t="shared" ca="1" si="501"/>
        <v>0</v>
      </c>
      <c r="T2908" s="679">
        <f t="shared" ca="1" si="501"/>
        <v>0</v>
      </c>
      <c r="U2908" s="679">
        <f t="shared" ca="1" si="501"/>
        <v>0</v>
      </c>
      <c r="V2908" s="679">
        <f t="shared" ca="1" si="501"/>
        <v>0</v>
      </c>
      <c r="W2908" s="679">
        <f t="shared" ca="1" si="493"/>
        <v>0</v>
      </c>
      <c r="X2908" s="679">
        <f t="shared" ca="1" si="501"/>
        <v>0</v>
      </c>
      <c r="Y2908" s="679">
        <f t="shared" ca="1" si="501"/>
        <v>0</v>
      </c>
      <c r="Z2908" s="679">
        <f t="shared" ca="1" si="501"/>
        <v>0</v>
      </c>
      <c r="AA2908" t="str">
        <f t="shared" si="497"/>
        <v>ASR_Financial_Report_SHP21Final</v>
      </c>
      <c r="AB2908" s="960">
        <f t="shared" si="498"/>
        <v>44658</v>
      </c>
      <c r="AC2908" t="str">
        <f t="shared" si="499"/>
        <v>Unaudited</v>
      </c>
    </row>
    <row r="2909" spans="1:29" x14ac:dyDescent="0.25">
      <c r="A2909" t="s">
        <v>420</v>
      </c>
      <c r="B2909" t="s">
        <v>1366</v>
      </c>
      <c r="C2909" t="s">
        <v>1367</v>
      </c>
      <c r="D2909">
        <v>1900</v>
      </c>
      <c r="E2909" s="960">
        <v>1</v>
      </c>
      <c r="F2909" t="s">
        <v>1012</v>
      </c>
      <c r="G2909" s="960" t="s">
        <v>1365</v>
      </c>
      <c r="H2909" t="s">
        <v>386</v>
      </c>
      <c r="I2909" s="961" t="s">
        <v>488</v>
      </c>
      <c r="J2909" s="961" t="s">
        <v>450</v>
      </c>
      <c r="K2909" s="961" t="s">
        <v>435</v>
      </c>
      <c r="L2909" s="940" t="s">
        <v>121</v>
      </c>
      <c r="M2909" s="961" t="s">
        <v>27</v>
      </c>
      <c r="N2909" s="679">
        <f t="shared" ca="1" si="500"/>
        <v>0</v>
      </c>
      <c r="O2909" s="679">
        <f t="shared" ca="1" si="501"/>
        <v>0</v>
      </c>
      <c r="P2909" s="679">
        <f t="shared" ca="1" si="501"/>
        <v>0</v>
      </c>
      <c r="Q2909" s="679">
        <f t="shared" ca="1" si="501"/>
        <v>0</v>
      </c>
      <c r="R2909" s="679">
        <f t="shared" ca="1" si="501"/>
        <v>0</v>
      </c>
      <c r="S2909" s="679">
        <f t="shared" ca="1" si="501"/>
        <v>0</v>
      </c>
      <c r="T2909" s="679">
        <f t="shared" ca="1" si="501"/>
        <v>0</v>
      </c>
      <c r="U2909" s="679">
        <f t="shared" ca="1" si="501"/>
        <v>0</v>
      </c>
      <c r="V2909" s="679">
        <f t="shared" ca="1" si="501"/>
        <v>0</v>
      </c>
      <c r="W2909" s="679">
        <f t="shared" ca="1" si="493"/>
        <v>0</v>
      </c>
      <c r="X2909" s="679">
        <f t="shared" ca="1" si="501"/>
        <v>0</v>
      </c>
      <c r="Y2909" s="679">
        <f t="shared" ca="1" si="501"/>
        <v>0</v>
      </c>
      <c r="Z2909" s="679">
        <f t="shared" ca="1" si="501"/>
        <v>0</v>
      </c>
      <c r="AA2909" t="str">
        <f t="shared" si="497"/>
        <v>ASR_Financial_Report_SHP21Final</v>
      </c>
      <c r="AB2909" s="960">
        <f t="shared" si="498"/>
        <v>44658</v>
      </c>
      <c r="AC2909" t="str">
        <f t="shared" si="499"/>
        <v>Unaudited</v>
      </c>
    </row>
    <row r="2910" spans="1:29" x14ac:dyDescent="0.25">
      <c r="A2910" t="s">
        <v>420</v>
      </c>
      <c r="B2910" t="s">
        <v>1366</v>
      </c>
      <c r="C2910" t="s">
        <v>1367</v>
      </c>
      <c r="D2910">
        <v>1900</v>
      </c>
      <c r="E2910" s="960">
        <v>1</v>
      </c>
      <c r="F2910" t="s">
        <v>1012</v>
      </c>
      <c r="G2910" s="960" t="s">
        <v>1365</v>
      </c>
      <c r="H2910" t="s">
        <v>386</v>
      </c>
      <c r="I2910" s="961" t="s">
        <v>488</v>
      </c>
      <c r="J2910" s="961" t="s">
        <v>450</v>
      </c>
      <c r="K2910" s="961" t="s">
        <v>435</v>
      </c>
      <c r="L2910" s="940" t="s">
        <v>122</v>
      </c>
      <c r="M2910" s="961" t="s">
        <v>97</v>
      </c>
      <c r="N2910" s="679">
        <f t="shared" ca="1" si="500"/>
        <v>0</v>
      </c>
      <c r="O2910" s="679">
        <f t="shared" ca="1" si="501"/>
        <v>0</v>
      </c>
      <c r="P2910" s="679">
        <f t="shared" ca="1" si="501"/>
        <v>0</v>
      </c>
      <c r="Q2910" s="679">
        <f t="shared" ca="1" si="501"/>
        <v>0</v>
      </c>
      <c r="R2910" s="679">
        <f t="shared" ca="1" si="501"/>
        <v>0</v>
      </c>
      <c r="S2910" s="679">
        <f t="shared" ca="1" si="501"/>
        <v>0</v>
      </c>
      <c r="T2910" s="679">
        <f t="shared" ca="1" si="501"/>
        <v>0</v>
      </c>
      <c r="U2910" s="679">
        <f t="shared" ca="1" si="501"/>
        <v>0</v>
      </c>
      <c r="V2910" s="679">
        <f t="shared" ca="1" si="501"/>
        <v>0</v>
      </c>
      <c r="W2910" s="679">
        <f t="shared" ca="1" si="493"/>
        <v>0</v>
      </c>
      <c r="X2910" s="679">
        <f t="shared" ca="1" si="501"/>
        <v>0</v>
      </c>
      <c r="Y2910" s="679">
        <f t="shared" ca="1" si="501"/>
        <v>0</v>
      </c>
      <c r="Z2910" s="679">
        <f t="shared" ca="1" si="501"/>
        <v>0</v>
      </c>
      <c r="AA2910" t="str">
        <f t="shared" si="497"/>
        <v>ASR_Financial_Report_SHP21Final</v>
      </c>
      <c r="AB2910" s="960">
        <f t="shared" si="498"/>
        <v>44658</v>
      </c>
      <c r="AC2910" t="str">
        <f t="shared" si="499"/>
        <v>Unaudited</v>
      </c>
    </row>
    <row r="2911" spans="1:29" x14ac:dyDescent="0.25">
      <c r="A2911" t="s">
        <v>420</v>
      </c>
      <c r="B2911" t="s">
        <v>1366</v>
      </c>
      <c r="C2911" t="s">
        <v>1367</v>
      </c>
      <c r="D2911">
        <v>1900</v>
      </c>
      <c r="E2911" s="960">
        <v>1</v>
      </c>
      <c r="F2911" t="s">
        <v>1012</v>
      </c>
      <c r="G2911" s="960" t="s">
        <v>1365</v>
      </c>
      <c r="H2911" t="s">
        <v>386</v>
      </c>
      <c r="I2911" s="961" t="s">
        <v>488</v>
      </c>
      <c r="J2911" s="961" t="s">
        <v>450</v>
      </c>
      <c r="K2911" s="961" t="s">
        <v>435</v>
      </c>
      <c r="L2911" s="956" t="s">
        <v>123</v>
      </c>
      <c r="M2911" s="961" t="s">
        <v>98</v>
      </c>
      <c r="N2911" s="679">
        <f t="shared" ca="1" si="500"/>
        <v>0</v>
      </c>
      <c r="O2911" s="679">
        <f t="shared" ca="1" si="501"/>
        <v>0</v>
      </c>
      <c r="P2911" s="679">
        <f t="shared" ca="1" si="501"/>
        <v>0</v>
      </c>
      <c r="Q2911" s="679">
        <f t="shared" ca="1" si="501"/>
        <v>0</v>
      </c>
      <c r="R2911" s="679">
        <f t="shared" ca="1" si="501"/>
        <v>0</v>
      </c>
      <c r="S2911" s="679">
        <f t="shared" ca="1" si="501"/>
        <v>0</v>
      </c>
      <c r="T2911" s="679">
        <f t="shared" ca="1" si="501"/>
        <v>0</v>
      </c>
      <c r="U2911" s="679">
        <f t="shared" ca="1" si="501"/>
        <v>0</v>
      </c>
      <c r="V2911" s="679">
        <f t="shared" ca="1" si="501"/>
        <v>0</v>
      </c>
      <c r="W2911" s="679">
        <f t="shared" ca="1" si="493"/>
        <v>0</v>
      </c>
      <c r="X2911" s="679">
        <f t="shared" ca="1" si="501"/>
        <v>0</v>
      </c>
      <c r="Y2911" s="679">
        <f t="shared" ca="1" si="501"/>
        <v>0</v>
      </c>
      <c r="Z2911" s="679">
        <f t="shared" ca="1" si="501"/>
        <v>0</v>
      </c>
      <c r="AA2911" t="str">
        <f t="shared" si="497"/>
        <v>ASR_Financial_Report_SHP21Final</v>
      </c>
      <c r="AB2911" s="960">
        <f t="shared" si="498"/>
        <v>44658</v>
      </c>
      <c r="AC2911" t="str">
        <f t="shared" si="499"/>
        <v>Unaudited</v>
      </c>
    </row>
    <row r="2912" spans="1:29" x14ac:dyDescent="0.25">
      <c r="A2912" t="s">
        <v>420</v>
      </c>
      <c r="B2912" t="s">
        <v>1366</v>
      </c>
      <c r="C2912" t="s">
        <v>1367</v>
      </c>
      <c r="D2912">
        <v>1900</v>
      </c>
      <c r="E2912" s="960">
        <v>1</v>
      </c>
      <c r="F2912" t="s">
        <v>1012</v>
      </c>
      <c r="G2912" s="960" t="s">
        <v>1365</v>
      </c>
      <c r="H2912" t="s">
        <v>386</v>
      </c>
      <c r="I2912" s="961" t="s">
        <v>488</v>
      </c>
      <c r="J2912" s="961" t="s">
        <v>450</v>
      </c>
      <c r="K2912" s="961" t="s">
        <v>435</v>
      </c>
      <c r="L2912" s="940" t="s">
        <v>124</v>
      </c>
      <c r="M2912" s="961" t="s">
        <v>99</v>
      </c>
      <c r="N2912" s="679">
        <f t="shared" ca="1" si="500"/>
        <v>0</v>
      </c>
      <c r="O2912" s="679">
        <f t="shared" ca="1" si="501"/>
        <v>0</v>
      </c>
      <c r="P2912" s="679">
        <f t="shared" ca="1" si="501"/>
        <v>0</v>
      </c>
      <c r="Q2912" s="679">
        <f t="shared" ca="1" si="501"/>
        <v>0</v>
      </c>
      <c r="R2912" s="679">
        <f t="shared" ca="1" si="501"/>
        <v>0</v>
      </c>
      <c r="S2912" s="679">
        <f t="shared" ca="1" si="501"/>
        <v>0</v>
      </c>
      <c r="T2912" s="679">
        <f t="shared" ca="1" si="501"/>
        <v>0</v>
      </c>
      <c r="U2912" s="679">
        <f t="shared" ca="1" si="501"/>
        <v>0</v>
      </c>
      <c r="V2912" s="679">
        <f t="shared" ca="1" si="501"/>
        <v>0</v>
      </c>
      <c r="W2912" s="679">
        <f t="shared" ca="1" si="493"/>
        <v>0</v>
      </c>
      <c r="X2912" s="679">
        <f t="shared" ca="1" si="501"/>
        <v>0</v>
      </c>
      <c r="Y2912" s="679">
        <f t="shared" ca="1" si="501"/>
        <v>0</v>
      </c>
      <c r="Z2912" s="679">
        <f t="shared" ca="1" si="501"/>
        <v>0</v>
      </c>
      <c r="AA2912" t="str">
        <f t="shared" si="497"/>
        <v>ASR_Financial_Report_SHP21Final</v>
      </c>
      <c r="AB2912" s="960">
        <f t="shared" si="498"/>
        <v>44658</v>
      </c>
      <c r="AC2912" t="str">
        <f t="shared" si="499"/>
        <v>Unaudited</v>
      </c>
    </row>
    <row r="2913" spans="1:29" x14ac:dyDescent="0.25">
      <c r="A2913" t="s">
        <v>420</v>
      </c>
      <c r="B2913" t="s">
        <v>1366</v>
      </c>
      <c r="C2913" t="s">
        <v>1367</v>
      </c>
      <c r="D2913">
        <v>1900</v>
      </c>
      <c r="E2913" s="960">
        <v>1</v>
      </c>
      <c r="F2913" t="s">
        <v>1012</v>
      </c>
      <c r="G2913" s="960" t="s">
        <v>1365</v>
      </c>
      <c r="H2913" t="s">
        <v>386</v>
      </c>
      <c r="I2913" s="940" t="s">
        <v>488</v>
      </c>
      <c r="J2913" s="940" t="s">
        <v>450</v>
      </c>
      <c r="K2913" s="940" t="s">
        <v>435</v>
      </c>
      <c r="L2913" s="940" t="s">
        <v>125</v>
      </c>
      <c r="M2913" s="961" t="s">
        <v>100</v>
      </c>
      <c r="N2913" s="679">
        <f t="shared" ca="1" si="500"/>
        <v>0</v>
      </c>
      <c r="O2913" s="679">
        <f t="shared" ca="1" si="501"/>
        <v>0</v>
      </c>
      <c r="P2913" s="679">
        <f t="shared" ca="1" si="501"/>
        <v>0</v>
      </c>
      <c r="Q2913" s="679">
        <f t="shared" ca="1" si="501"/>
        <v>0</v>
      </c>
      <c r="R2913" s="679">
        <f t="shared" ca="1" si="501"/>
        <v>0</v>
      </c>
      <c r="S2913" s="679">
        <f t="shared" ca="1" si="501"/>
        <v>0</v>
      </c>
      <c r="T2913" s="679">
        <f t="shared" ca="1" si="501"/>
        <v>0</v>
      </c>
      <c r="U2913" s="679">
        <f t="shared" ca="1" si="501"/>
        <v>0</v>
      </c>
      <c r="V2913" s="679">
        <f t="shared" ca="1" si="501"/>
        <v>0</v>
      </c>
      <c r="W2913" s="679">
        <f t="shared" ca="1" si="493"/>
        <v>0</v>
      </c>
      <c r="X2913" s="679">
        <f t="shared" ca="1" si="501"/>
        <v>0</v>
      </c>
      <c r="Y2913" s="679">
        <f t="shared" ca="1" si="501"/>
        <v>0</v>
      </c>
      <c r="Z2913" s="679">
        <f t="shared" ca="1" si="501"/>
        <v>0</v>
      </c>
      <c r="AA2913" t="str">
        <f t="shared" si="497"/>
        <v>ASR_Financial_Report_SHP21Final</v>
      </c>
      <c r="AB2913" s="960">
        <f t="shared" si="498"/>
        <v>44658</v>
      </c>
      <c r="AC2913" t="str">
        <f t="shared" si="499"/>
        <v>Unaudited</v>
      </c>
    </row>
    <row r="2914" spans="1:29" x14ac:dyDescent="0.25">
      <c r="A2914" t="s">
        <v>420</v>
      </c>
      <c r="B2914" t="s">
        <v>1366</v>
      </c>
      <c r="C2914" t="s">
        <v>1367</v>
      </c>
      <c r="D2914">
        <v>1900</v>
      </c>
      <c r="E2914" s="960">
        <v>1</v>
      </c>
      <c r="F2914" t="s">
        <v>1012</v>
      </c>
      <c r="G2914" s="960" t="s">
        <v>1365</v>
      </c>
      <c r="H2914" t="s">
        <v>386</v>
      </c>
      <c r="I2914" s="961" t="s">
        <v>488</v>
      </c>
      <c r="J2914" s="961" t="s">
        <v>450</v>
      </c>
      <c r="K2914" s="961" t="s">
        <v>435</v>
      </c>
      <c r="L2914" s="940" t="s">
        <v>126</v>
      </c>
      <c r="M2914" s="961" t="s">
        <v>28</v>
      </c>
      <c r="N2914" s="679">
        <f t="shared" ca="1" si="500"/>
        <v>0</v>
      </c>
      <c r="O2914" s="679">
        <f t="shared" ca="1" si="501"/>
        <v>0</v>
      </c>
      <c r="P2914" s="679">
        <f t="shared" ca="1" si="501"/>
        <v>0</v>
      </c>
      <c r="Q2914" s="679">
        <f t="shared" ca="1" si="501"/>
        <v>0</v>
      </c>
      <c r="R2914" s="679">
        <f t="shared" ca="1" si="501"/>
        <v>0</v>
      </c>
      <c r="S2914" s="679">
        <f t="shared" ca="1" si="501"/>
        <v>0</v>
      </c>
      <c r="T2914" s="679">
        <f t="shared" ca="1" si="501"/>
        <v>0</v>
      </c>
      <c r="U2914" s="679">
        <f t="shared" ca="1" si="501"/>
        <v>0</v>
      </c>
      <c r="V2914" s="679">
        <f t="shared" ca="1" si="501"/>
        <v>0</v>
      </c>
      <c r="W2914" s="679">
        <f t="shared" ca="1" si="493"/>
        <v>0</v>
      </c>
      <c r="X2914" s="679">
        <f t="shared" ca="1" si="501"/>
        <v>0</v>
      </c>
      <c r="Y2914" s="679">
        <f t="shared" ca="1" si="501"/>
        <v>0</v>
      </c>
      <c r="Z2914" s="679">
        <f t="shared" ca="1" si="501"/>
        <v>0</v>
      </c>
      <c r="AA2914" t="str">
        <f t="shared" si="497"/>
        <v>ASR_Financial_Report_SHP21Final</v>
      </c>
      <c r="AB2914" s="960">
        <f t="shared" si="498"/>
        <v>44658</v>
      </c>
      <c r="AC2914" t="str">
        <f t="shared" si="499"/>
        <v>Unaudited</v>
      </c>
    </row>
    <row r="2915" spans="1:29" x14ac:dyDescent="0.25">
      <c r="A2915" t="s">
        <v>420</v>
      </c>
      <c r="B2915" t="s">
        <v>1366</v>
      </c>
      <c r="C2915" t="s">
        <v>1367</v>
      </c>
      <c r="D2915">
        <v>1900</v>
      </c>
      <c r="E2915" s="960">
        <v>1</v>
      </c>
      <c r="F2915" t="s">
        <v>1012</v>
      </c>
      <c r="G2915" s="960" t="s">
        <v>1365</v>
      </c>
      <c r="H2915" t="s">
        <v>386</v>
      </c>
      <c r="I2915" s="940" t="s">
        <v>488</v>
      </c>
      <c r="J2915" s="940" t="s">
        <v>436</v>
      </c>
      <c r="K2915" s="940" t="s">
        <v>436</v>
      </c>
      <c r="L2915" s="940" t="s">
        <v>128</v>
      </c>
      <c r="M2915" s="940" t="s">
        <v>326</v>
      </c>
      <c r="N2915" s="679">
        <f t="shared" ca="1" si="500"/>
        <v>0</v>
      </c>
      <c r="O2915" s="679">
        <f t="shared" ca="1" si="501"/>
        <v>0</v>
      </c>
      <c r="P2915" s="679">
        <f t="shared" ca="1" si="501"/>
        <v>0</v>
      </c>
      <c r="Q2915" s="679">
        <f t="shared" ca="1" si="501"/>
        <v>0</v>
      </c>
      <c r="R2915" s="679">
        <f t="shared" ca="1" si="501"/>
        <v>0</v>
      </c>
      <c r="S2915" s="679">
        <f t="shared" ca="1" si="501"/>
        <v>0</v>
      </c>
      <c r="T2915" s="679">
        <f t="shared" ca="1" si="501"/>
        <v>0</v>
      </c>
      <c r="U2915" s="679">
        <f t="shared" ca="1" si="501"/>
        <v>0</v>
      </c>
      <c r="V2915" s="679">
        <f t="shared" ca="1" si="501"/>
        <v>0</v>
      </c>
      <c r="W2915" s="679">
        <f t="shared" ca="1" si="493"/>
        <v>0</v>
      </c>
      <c r="X2915" s="679">
        <f t="shared" ca="1" si="501"/>
        <v>0</v>
      </c>
      <c r="Y2915" s="679">
        <f t="shared" ca="1" si="501"/>
        <v>0</v>
      </c>
      <c r="Z2915" s="679">
        <f t="shared" ca="1" si="501"/>
        <v>0</v>
      </c>
      <c r="AA2915" t="str">
        <f t="shared" si="497"/>
        <v>ASR_Financial_Report_SHP21Final</v>
      </c>
      <c r="AB2915" s="960">
        <f t="shared" si="498"/>
        <v>44658</v>
      </c>
      <c r="AC2915" t="str">
        <f t="shared" si="499"/>
        <v>Unaudited</v>
      </c>
    </row>
    <row r="2916" spans="1:29" x14ac:dyDescent="0.25">
      <c r="A2916" t="s">
        <v>420</v>
      </c>
      <c r="B2916" t="s">
        <v>1366</v>
      </c>
      <c r="C2916" t="s">
        <v>1367</v>
      </c>
      <c r="D2916">
        <v>1900</v>
      </c>
      <c r="E2916" s="960">
        <v>1</v>
      </c>
      <c r="F2916" t="s">
        <v>1012</v>
      </c>
      <c r="G2916" s="960" t="s">
        <v>1365</v>
      </c>
      <c r="H2916" t="s">
        <v>386</v>
      </c>
      <c r="I2916" s="940" t="s">
        <v>488</v>
      </c>
      <c r="J2916" s="940" t="s">
        <v>436</v>
      </c>
      <c r="K2916" s="940" t="s">
        <v>436</v>
      </c>
      <c r="L2916" s="940" t="s">
        <v>129</v>
      </c>
      <c r="M2916" s="961" t="s">
        <v>325</v>
      </c>
      <c r="N2916" s="679">
        <f t="shared" ca="1" si="500"/>
        <v>0</v>
      </c>
      <c r="O2916" s="679">
        <f t="shared" ca="1" si="501"/>
        <v>0</v>
      </c>
      <c r="P2916" s="679">
        <f t="shared" ca="1" si="501"/>
        <v>0</v>
      </c>
      <c r="Q2916" s="679">
        <f t="shared" ca="1" si="501"/>
        <v>0</v>
      </c>
      <c r="R2916" s="679">
        <f t="shared" ca="1" si="501"/>
        <v>0</v>
      </c>
      <c r="S2916" s="679">
        <f t="shared" ca="1" si="501"/>
        <v>0</v>
      </c>
      <c r="T2916" s="679">
        <f t="shared" ca="1" si="501"/>
        <v>0</v>
      </c>
      <c r="U2916" s="679">
        <f t="shared" ca="1" si="501"/>
        <v>0</v>
      </c>
      <c r="V2916" s="679">
        <f t="shared" ca="1" si="501"/>
        <v>0</v>
      </c>
      <c r="W2916" s="679">
        <f t="shared" ca="1" si="493"/>
        <v>0</v>
      </c>
      <c r="X2916" s="679">
        <f t="shared" ca="1" si="501"/>
        <v>0</v>
      </c>
      <c r="Y2916" s="679">
        <f t="shared" ca="1" si="501"/>
        <v>0</v>
      </c>
      <c r="Z2916" s="679">
        <f t="shared" ca="1" si="501"/>
        <v>0</v>
      </c>
      <c r="AA2916" t="str">
        <f t="shared" si="497"/>
        <v>ASR_Financial_Report_SHP21Final</v>
      </c>
      <c r="AB2916" s="960">
        <f t="shared" si="498"/>
        <v>44658</v>
      </c>
      <c r="AC2916" t="str">
        <f t="shared" si="499"/>
        <v>Unaudited</v>
      </c>
    </row>
    <row r="2917" spans="1:29" ht="30" x14ac:dyDescent="0.25">
      <c r="A2917" t="s">
        <v>420</v>
      </c>
      <c r="B2917" t="s">
        <v>1366</v>
      </c>
      <c r="C2917" t="s">
        <v>1367</v>
      </c>
      <c r="D2917">
        <v>1900</v>
      </c>
      <c r="E2917" s="960">
        <v>1</v>
      </c>
      <c r="F2917" t="s">
        <v>1012</v>
      </c>
      <c r="G2917" s="960" t="s">
        <v>1365</v>
      </c>
      <c r="H2917" t="s">
        <v>386</v>
      </c>
      <c r="I2917" s="940" t="s">
        <v>488</v>
      </c>
      <c r="J2917" s="940" t="s">
        <v>436</v>
      </c>
      <c r="K2917" s="940" t="s">
        <v>436</v>
      </c>
      <c r="L2917" s="940" t="s">
        <v>130</v>
      </c>
      <c r="M2917" s="961" t="s">
        <v>179</v>
      </c>
      <c r="N2917" s="679">
        <f t="shared" ca="1" si="500"/>
        <v>0</v>
      </c>
      <c r="O2917" s="679">
        <f t="shared" ca="1" si="501"/>
        <v>0</v>
      </c>
      <c r="P2917" s="679">
        <f t="shared" ca="1" si="501"/>
        <v>0</v>
      </c>
      <c r="Q2917" s="679">
        <f t="shared" ca="1" si="501"/>
        <v>0</v>
      </c>
      <c r="R2917" s="679">
        <f t="shared" ca="1" si="501"/>
        <v>0</v>
      </c>
      <c r="S2917" s="679">
        <f t="shared" ca="1" si="501"/>
        <v>0</v>
      </c>
      <c r="T2917" s="679">
        <f t="shared" ca="1" si="501"/>
        <v>0</v>
      </c>
      <c r="U2917" s="679">
        <f t="shared" ca="1" si="501"/>
        <v>0</v>
      </c>
      <c r="V2917" s="679">
        <f t="shared" ca="1" si="501"/>
        <v>0</v>
      </c>
      <c r="W2917" s="679">
        <f t="shared" ca="1" si="493"/>
        <v>0</v>
      </c>
      <c r="X2917" s="679">
        <f t="shared" ca="1" si="501"/>
        <v>0</v>
      </c>
      <c r="Y2917" s="679">
        <f t="shared" ca="1" si="501"/>
        <v>0</v>
      </c>
      <c r="Z2917" s="679">
        <f t="shared" ca="1" si="501"/>
        <v>0</v>
      </c>
      <c r="AA2917" t="str">
        <f t="shared" si="497"/>
        <v>ASR_Financial_Report_SHP21Final</v>
      </c>
      <c r="AB2917" s="960">
        <f t="shared" si="498"/>
        <v>44658</v>
      </c>
      <c r="AC2917" t="str">
        <f t="shared" si="499"/>
        <v>Unaudited</v>
      </c>
    </row>
    <row r="2918" spans="1:29" x14ac:dyDescent="0.25">
      <c r="A2918" t="s">
        <v>420</v>
      </c>
      <c r="B2918" t="s">
        <v>1366</v>
      </c>
      <c r="C2918" t="s">
        <v>1367</v>
      </c>
      <c r="D2918">
        <v>1900</v>
      </c>
      <c r="E2918" s="960">
        <v>1</v>
      </c>
      <c r="F2918" t="s">
        <v>1012</v>
      </c>
      <c r="G2918" s="960" t="s">
        <v>1365</v>
      </c>
      <c r="H2918" t="s">
        <v>386</v>
      </c>
      <c r="I2918" s="940" t="s">
        <v>488</v>
      </c>
      <c r="J2918" s="940" t="s">
        <v>436</v>
      </c>
      <c r="K2918" s="940" t="s">
        <v>436</v>
      </c>
      <c r="L2918" s="940" t="s">
        <v>131</v>
      </c>
      <c r="M2918" s="961" t="s">
        <v>494</v>
      </c>
      <c r="N2918" s="679">
        <f t="shared" ca="1" si="500"/>
        <v>0</v>
      </c>
      <c r="O2918" s="679">
        <f t="shared" ca="1" si="501"/>
        <v>0</v>
      </c>
      <c r="P2918" s="679">
        <f t="shared" ca="1" si="501"/>
        <v>0</v>
      </c>
      <c r="Q2918" s="679">
        <f t="shared" ca="1" si="501"/>
        <v>0</v>
      </c>
      <c r="R2918" s="679">
        <f t="shared" ca="1" si="501"/>
        <v>0</v>
      </c>
      <c r="S2918" s="679">
        <f t="shared" ca="1" si="501"/>
        <v>0</v>
      </c>
      <c r="T2918" s="679">
        <f t="shared" ca="1" si="501"/>
        <v>0</v>
      </c>
      <c r="U2918" s="679">
        <f t="shared" ca="1" si="501"/>
        <v>0</v>
      </c>
      <c r="V2918" s="679">
        <f t="shared" ca="1" si="501"/>
        <v>0</v>
      </c>
      <c r="W2918" s="679">
        <f t="shared" ca="1" si="493"/>
        <v>0</v>
      </c>
      <c r="X2918" s="679">
        <f t="shared" ca="1" si="501"/>
        <v>0</v>
      </c>
      <c r="Y2918" s="679">
        <f t="shared" ca="1" si="501"/>
        <v>0</v>
      </c>
      <c r="Z2918" s="679">
        <f t="shared" ca="1" si="501"/>
        <v>0</v>
      </c>
      <c r="AA2918" t="str">
        <f t="shared" si="497"/>
        <v>ASR_Financial_Report_SHP21Final</v>
      </c>
      <c r="AB2918" s="960">
        <f t="shared" si="498"/>
        <v>44658</v>
      </c>
      <c r="AC2918" t="str">
        <f t="shared" si="499"/>
        <v>Unaudited</v>
      </c>
    </row>
    <row r="2919" spans="1:29" x14ac:dyDescent="0.25">
      <c r="A2919" t="s">
        <v>420</v>
      </c>
      <c r="B2919" t="s">
        <v>1366</v>
      </c>
      <c r="C2919" t="s">
        <v>1367</v>
      </c>
      <c r="D2919">
        <v>1900</v>
      </c>
      <c r="E2919" s="960">
        <v>1</v>
      </c>
      <c r="F2919" t="s">
        <v>1012</v>
      </c>
      <c r="G2919" s="960" t="s">
        <v>1365</v>
      </c>
      <c r="H2919" t="s">
        <v>386</v>
      </c>
      <c r="I2919" s="940" t="s">
        <v>488</v>
      </c>
      <c r="J2919" s="940" t="s">
        <v>436</v>
      </c>
      <c r="K2919" s="940" t="s">
        <v>436</v>
      </c>
      <c r="L2919" s="946" t="s">
        <v>132</v>
      </c>
      <c r="M2919" s="962" t="s">
        <v>495</v>
      </c>
      <c r="N2919" s="679">
        <f t="shared" ca="1" si="500"/>
        <v>0</v>
      </c>
      <c r="O2919" s="679">
        <f t="shared" ca="1" si="501"/>
        <v>0</v>
      </c>
      <c r="P2919" s="679">
        <f t="shared" ca="1" si="501"/>
        <v>0</v>
      </c>
      <c r="Q2919" s="679">
        <f t="shared" ca="1" si="501"/>
        <v>0</v>
      </c>
      <c r="R2919" s="679">
        <f t="shared" ca="1" si="501"/>
        <v>0</v>
      </c>
      <c r="S2919" s="679">
        <f t="shared" ca="1" si="501"/>
        <v>0</v>
      </c>
      <c r="T2919" s="679">
        <f t="shared" ca="1" si="501"/>
        <v>0</v>
      </c>
      <c r="U2919" s="679">
        <f t="shared" ca="1" si="501"/>
        <v>0</v>
      </c>
      <c r="V2919" s="679">
        <f t="shared" ca="1" si="501"/>
        <v>0</v>
      </c>
      <c r="W2919" s="679">
        <f t="shared" ca="1" si="493"/>
        <v>0</v>
      </c>
      <c r="X2919" s="679">
        <f t="shared" ca="1" si="501"/>
        <v>0</v>
      </c>
      <c r="Y2919" s="679">
        <f t="shared" ca="1" si="501"/>
        <v>0</v>
      </c>
      <c r="Z2919" s="679">
        <f t="shared" ca="1" si="501"/>
        <v>0</v>
      </c>
      <c r="AA2919" t="str">
        <f t="shared" si="497"/>
        <v>ASR_Financial_Report_SHP21Final</v>
      </c>
      <c r="AB2919" s="960">
        <f t="shared" si="498"/>
        <v>44658</v>
      </c>
      <c r="AC2919" t="str">
        <f t="shared" si="499"/>
        <v>Unaudited</v>
      </c>
    </row>
    <row r="2920" spans="1:29" x14ac:dyDescent="0.25">
      <c r="A2920" t="s">
        <v>420</v>
      </c>
      <c r="B2920" t="s">
        <v>1366</v>
      </c>
      <c r="C2920" t="s">
        <v>1367</v>
      </c>
      <c r="D2920">
        <v>1900</v>
      </c>
      <c r="E2920" s="960">
        <v>1</v>
      </c>
      <c r="F2920" t="s">
        <v>1012</v>
      </c>
      <c r="G2920" s="960" t="s">
        <v>1365</v>
      </c>
      <c r="H2920" t="s">
        <v>386</v>
      </c>
      <c r="I2920" s="940" t="s">
        <v>488</v>
      </c>
      <c r="J2920" s="940" t="s">
        <v>436</v>
      </c>
      <c r="K2920" s="940" t="s">
        <v>436</v>
      </c>
      <c r="L2920" s="940" t="s">
        <v>133</v>
      </c>
      <c r="M2920" s="961" t="s">
        <v>496</v>
      </c>
      <c r="N2920" s="679">
        <f t="shared" ca="1" si="500"/>
        <v>0</v>
      </c>
      <c r="O2920" s="679">
        <f t="shared" ca="1" si="501"/>
        <v>0</v>
      </c>
      <c r="P2920" s="679">
        <f t="shared" ca="1" si="501"/>
        <v>0</v>
      </c>
      <c r="Q2920" s="679">
        <f t="shared" ca="1" si="501"/>
        <v>0</v>
      </c>
      <c r="R2920" s="679">
        <f t="shared" ca="1" si="501"/>
        <v>0</v>
      </c>
      <c r="S2920" s="679">
        <f t="shared" ca="1" si="501"/>
        <v>0</v>
      </c>
      <c r="T2920" s="679">
        <f t="shared" ca="1" si="501"/>
        <v>0</v>
      </c>
      <c r="U2920" s="679">
        <f t="shared" ca="1" si="501"/>
        <v>0</v>
      </c>
      <c r="V2920" s="679">
        <f t="shared" ca="1" si="501"/>
        <v>0</v>
      </c>
      <c r="W2920" s="679">
        <f t="shared" ca="1" si="493"/>
        <v>0</v>
      </c>
      <c r="X2920" s="679">
        <f t="shared" ca="1" si="501"/>
        <v>0</v>
      </c>
      <c r="Y2920" s="679">
        <f t="shared" ca="1" si="501"/>
        <v>0</v>
      </c>
      <c r="Z2920" s="679">
        <f t="shared" ca="1" si="501"/>
        <v>0</v>
      </c>
      <c r="AA2920" t="str">
        <f t="shared" si="497"/>
        <v>ASR_Financial_Report_SHP21Final</v>
      </c>
      <c r="AB2920" s="960">
        <f t="shared" si="498"/>
        <v>44658</v>
      </c>
      <c r="AC2920" t="str">
        <f t="shared" si="499"/>
        <v>Unaudited</v>
      </c>
    </row>
    <row r="2921" spans="1:29" x14ac:dyDescent="0.25">
      <c r="A2921" t="s">
        <v>420</v>
      </c>
      <c r="B2921" t="s">
        <v>1366</v>
      </c>
      <c r="C2921" t="s">
        <v>1367</v>
      </c>
      <c r="D2921">
        <v>1900</v>
      </c>
      <c r="E2921" s="960">
        <v>1</v>
      </c>
      <c r="F2921" t="s">
        <v>1012</v>
      </c>
      <c r="G2921" s="960" t="s">
        <v>1365</v>
      </c>
      <c r="H2921" t="s">
        <v>386</v>
      </c>
      <c r="I2921" s="940" t="s">
        <v>489</v>
      </c>
      <c r="J2921" s="940" t="s">
        <v>26</v>
      </c>
      <c r="K2921" s="940" t="s">
        <v>26</v>
      </c>
      <c r="L2921" s="940" t="s">
        <v>269</v>
      </c>
      <c r="M2921" s="961" t="s">
        <v>26</v>
      </c>
      <c r="N2921" s="679">
        <f t="shared" ca="1" si="500"/>
        <v>0</v>
      </c>
      <c r="O2921" s="679">
        <f t="shared" ca="1" si="501"/>
        <v>0</v>
      </c>
      <c r="P2921" s="679">
        <f t="shared" ca="1" si="501"/>
        <v>0</v>
      </c>
      <c r="Q2921" s="679">
        <f t="shared" ca="1" si="501"/>
        <v>0</v>
      </c>
      <c r="R2921" s="679">
        <f t="shared" ca="1" si="501"/>
        <v>0</v>
      </c>
      <c r="S2921" s="679">
        <f t="shared" ca="1" si="501"/>
        <v>0</v>
      </c>
      <c r="T2921" s="679">
        <f t="shared" ca="1" si="501"/>
        <v>0</v>
      </c>
      <c r="U2921" s="679">
        <f t="shared" ca="1" si="501"/>
        <v>0</v>
      </c>
      <c r="V2921" s="679">
        <f t="shared" ca="1" si="501"/>
        <v>0</v>
      </c>
      <c r="W2921" s="679">
        <f t="shared" ca="1" si="493"/>
        <v>0</v>
      </c>
      <c r="X2921" s="679">
        <f t="shared" ca="1" si="501"/>
        <v>0</v>
      </c>
      <c r="Y2921" s="679">
        <f t="shared" ca="1" si="501"/>
        <v>0</v>
      </c>
      <c r="Z2921" s="679">
        <f t="shared" ca="1" si="501"/>
        <v>315639.2143469351</v>
      </c>
      <c r="AA2921" t="str">
        <f t="shared" si="497"/>
        <v>ASR_Financial_Report_SHP21Final</v>
      </c>
      <c r="AB2921" s="960">
        <f t="shared" si="498"/>
        <v>44658</v>
      </c>
      <c r="AC2921" t="str">
        <f t="shared" si="499"/>
        <v>Unaudited</v>
      </c>
    </row>
    <row r="2922" spans="1:29" x14ac:dyDescent="0.25">
      <c r="A2922" t="s">
        <v>420</v>
      </c>
      <c r="B2922" t="s">
        <v>1366</v>
      </c>
      <c r="C2922" t="s">
        <v>1367</v>
      </c>
      <c r="D2922">
        <v>1900</v>
      </c>
      <c r="E2922" s="960">
        <v>1</v>
      </c>
      <c r="F2922" t="s">
        <v>438</v>
      </c>
      <c r="G2922" s="960">
        <v>91</v>
      </c>
      <c r="H2922" t="s">
        <v>387</v>
      </c>
      <c r="I2922" s="940" t="s">
        <v>432</v>
      </c>
      <c r="J2922" s="940" t="s">
        <v>432</v>
      </c>
      <c r="K2922" s="940" t="s">
        <v>432</v>
      </c>
      <c r="L2922" s="940"/>
      <c r="M2922" s="961" t="s">
        <v>432</v>
      </c>
      <c r="N2922" s="679">
        <f t="shared" ca="1" si="500"/>
        <v>0</v>
      </c>
      <c r="O2922" s="679">
        <f t="shared" ca="1" si="501"/>
        <v>0</v>
      </c>
      <c r="P2922" s="679">
        <f t="shared" ca="1" si="501"/>
        <v>0</v>
      </c>
      <c r="Q2922" s="679">
        <f t="shared" ca="1" si="501"/>
        <v>0</v>
      </c>
      <c r="R2922" s="679">
        <f t="shared" ca="1" si="501"/>
        <v>0</v>
      </c>
      <c r="S2922" s="679">
        <f t="shared" ca="1" si="501"/>
        <v>0</v>
      </c>
      <c r="T2922" s="679">
        <f t="shared" ca="1" si="501"/>
        <v>0</v>
      </c>
      <c r="U2922" s="679">
        <f t="shared" ca="1" si="501"/>
        <v>0</v>
      </c>
      <c r="V2922" s="679">
        <f t="shared" ca="1" si="501"/>
        <v>0</v>
      </c>
      <c r="W2922" s="679">
        <f t="shared" ca="1" si="493"/>
        <v>0</v>
      </c>
      <c r="X2922" s="679">
        <f t="shared" ca="1" si="501"/>
        <v>0</v>
      </c>
      <c r="Y2922" s="679">
        <f t="shared" ca="1" si="501"/>
        <v>0</v>
      </c>
      <c r="Z2922" s="679">
        <f t="shared" ca="1" si="501"/>
        <v>0</v>
      </c>
      <c r="AA2922" t="str">
        <f t="shared" si="497"/>
        <v>ASR_Financial_Report_SHP21Final</v>
      </c>
      <c r="AB2922" s="960">
        <f t="shared" si="498"/>
        <v>44658</v>
      </c>
      <c r="AC2922" t="str">
        <f t="shared" si="499"/>
        <v>Unaudited</v>
      </c>
    </row>
    <row r="2923" spans="1:29" x14ac:dyDescent="0.25">
      <c r="A2923" t="s">
        <v>420</v>
      </c>
      <c r="B2923" t="s">
        <v>1366</v>
      </c>
      <c r="C2923" t="s">
        <v>1367</v>
      </c>
      <c r="D2923">
        <v>1900</v>
      </c>
      <c r="E2923" s="960">
        <v>1</v>
      </c>
      <c r="F2923" t="s">
        <v>438</v>
      </c>
      <c r="G2923" s="960">
        <v>91</v>
      </c>
      <c r="H2923" t="s">
        <v>387</v>
      </c>
      <c r="I2923" s="940" t="s">
        <v>487</v>
      </c>
      <c r="J2923" s="940" t="s">
        <v>12</v>
      </c>
      <c r="K2923" s="940" t="s">
        <v>12</v>
      </c>
      <c r="L2923" s="940">
        <v>1.1000000000000001</v>
      </c>
      <c r="M2923" s="961" t="s">
        <v>12</v>
      </c>
      <c r="N2923" s="679">
        <f t="shared" ca="1" si="500"/>
        <v>0</v>
      </c>
      <c r="O2923" s="679">
        <f t="shared" ca="1" si="501"/>
        <v>0</v>
      </c>
      <c r="P2923" s="679">
        <f t="shared" ca="1" si="501"/>
        <v>0</v>
      </c>
      <c r="Q2923" s="679">
        <f t="shared" ca="1" si="501"/>
        <v>0</v>
      </c>
      <c r="R2923" s="679">
        <f t="shared" ca="1" si="501"/>
        <v>0</v>
      </c>
      <c r="S2923" s="679">
        <f t="shared" ca="1" si="501"/>
        <v>0</v>
      </c>
      <c r="T2923" s="679">
        <f t="shared" ca="1" si="501"/>
        <v>0</v>
      </c>
      <c r="U2923" s="679">
        <f t="shared" ca="1" si="501"/>
        <v>0</v>
      </c>
      <c r="V2923" s="679">
        <f t="shared" ca="1" si="501"/>
        <v>0</v>
      </c>
      <c r="W2923" s="679">
        <f t="shared" ref="W2923:W2986" ca="1" si="502">IF(OR(AND($F2923="PY",W$1&lt;&gt;"Prior Year"),AND($F2923&lt;&gt;"PY",W$1="Prior Year")),0,INDEX(INDIRECT("'MMA Rev-Exp "&amp;$H2923&amp;"'!$A$1:$CA$200"),IF($J2923="Member Months",MATCH($J2923,INDIRECT("'MMA Rev-Exp "&amp;$H2923&amp;"'!$A$1:$A$200"),0),MATCH($L2923,INDIRECT("'MMA Rev-Exp "&amp;$H2923&amp;"'!$B$1:$B$200"),0)),IF($F2923="PY",MATCH("Prior Year Adjustments",INDIRECT("'MMA Rev-Exp "&amp;$H2923&amp;"'!$A$8:$CA$8"),0),MATCH(IF($F2923="Q1","JANUARY - MARCH (Q1)",IF($F2923="Q2","APRIL - JUNE (Q2)",IF($F2923="Q3","JULY - SEPTEMBER (Q3)",IF($F2923="Q4","OCTOBER - DECEMBER (Q4)",0)))),INDIRECT("'MMA Rev-Exp "&amp;$H2923&amp;"'!$A$7:$CA$7"),0)+MATCH(W$1,INDIRECT("'MMA Rev-Exp "&amp;$H2923&amp;"'!$D$8:$CA$8"),0)-1)))</f>
        <v>0</v>
      </c>
      <c r="X2923" s="679">
        <f t="shared" ca="1" si="501"/>
        <v>0</v>
      </c>
      <c r="Y2923" s="679">
        <f t="shared" ca="1" si="501"/>
        <v>0</v>
      </c>
      <c r="Z2923" s="679">
        <f t="shared" ca="1" si="501"/>
        <v>0</v>
      </c>
      <c r="AA2923" t="str">
        <f t="shared" si="497"/>
        <v>ASR_Financial_Report_SHP21Final</v>
      </c>
      <c r="AB2923" s="960">
        <f t="shared" si="498"/>
        <v>44658</v>
      </c>
      <c r="AC2923" t="str">
        <f t="shared" si="499"/>
        <v>Unaudited</v>
      </c>
    </row>
    <row r="2924" spans="1:29" x14ac:dyDescent="0.25">
      <c r="A2924" t="s">
        <v>420</v>
      </c>
      <c r="B2924" t="s">
        <v>1366</v>
      </c>
      <c r="C2924" t="s">
        <v>1367</v>
      </c>
      <c r="D2924">
        <v>1900</v>
      </c>
      <c r="E2924" s="960">
        <v>1</v>
      </c>
      <c r="F2924" t="s">
        <v>438</v>
      </c>
      <c r="G2924" s="960">
        <v>91</v>
      </c>
      <c r="H2924" t="s">
        <v>387</v>
      </c>
      <c r="I2924" s="940" t="s">
        <v>487</v>
      </c>
      <c r="J2924" s="940" t="s">
        <v>12</v>
      </c>
      <c r="K2924" s="940" t="s">
        <v>1309</v>
      </c>
      <c r="L2924" s="940" t="s">
        <v>1300</v>
      </c>
      <c r="M2924" s="961" t="s">
        <v>1309</v>
      </c>
      <c r="N2924" s="679">
        <f t="shared" ca="1" si="500"/>
        <v>0</v>
      </c>
      <c r="O2924" s="679">
        <f t="shared" ca="1" si="501"/>
        <v>0</v>
      </c>
      <c r="P2924" s="679">
        <f t="shared" ca="1" si="501"/>
        <v>0</v>
      </c>
      <c r="Q2924" s="679">
        <f t="shared" ca="1" si="501"/>
        <v>0</v>
      </c>
      <c r="R2924" s="679">
        <f t="shared" ca="1" si="501"/>
        <v>0</v>
      </c>
      <c r="S2924" s="679">
        <f t="shared" ca="1" si="501"/>
        <v>0</v>
      </c>
      <c r="T2924" s="679">
        <f t="shared" ca="1" si="501"/>
        <v>0</v>
      </c>
      <c r="U2924" s="679">
        <f t="shared" ca="1" si="501"/>
        <v>0</v>
      </c>
      <c r="V2924" s="679">
        <f t="shared" ref="V2924:V2941" ca="1" si="503">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679">
        <f t="shared" ca="1" si="502"/>
        <v>0</v>
      </c>
      <c r="X2924" s="679">
        <f t="shared" ref="X2924:Z2941" ca="1" si="504">IF(OR(AND($F2924="PY",X$1&lt;&gt;"Prior Year"),AND($F2924&lt;&gt;"PY",X$1="Prior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"&amp;$H2924&amp;"'!$A$7:$CA$7"),0)+MATCH(X$1,INDIRECT("'MMA Rev-Exp "&amp;$H2924&amp;"'!$D$8:$CA$8"),0)-1)))</f>
        <v>0</v>
      </c>
      <c r="Y2924" s="679">
        <f t="shared" ca="1" si="504"/>
        <v>0</v>
      </c>
      <c r="Z2924" s="679">
        <f t="shared" ca="1" si="504"/>
        <v>0</v>
      </c>
      <c r="AA2924" t="str">
        <f t="shared" si="497"/>
        <v>ASR_Financial_Report_SHP21Final</v>
      </c>
      <c r="AB2924" s="960">
        <f t="shared" si="498"/>
        <v>44658</v>
      </c>
      <c r="AC2924" t="str">
        <f t="shared" si="499"/>
        <v>Unaudited</v>
      </c>
    </row>
    <row r="2925" spans="1:29" x14ac:dyDescent="0.25">
      <c r="A2925" t="s">
        <v>420</v>
      </c>
      <c r="B2925" t="s">
        <v>1366</v>
      </c>
      <c r="C2925" t="s">
        <v>1367</v>
      </c>
      <c r="D2925">
        <v>1900</v>
      </c>
      <c r="E2925" s="960">
        <v>1</v>
      </c>
      <c r="F2925" t="s">
        <v>438</v>
      </c>
      <c r="G2925" s="960">
        <v>91</v>
      </c>
      <c r="H2925" t="s">
        <v>387</v>
      </c>
      <c r="I2925" s="940" t="s">
        <v>487</v>
      </c>
      <c r="J2925" s="940" t="s">
        <v>490</v>
      </c>
      <c r="K2925" s="940" t="s">
        <v>491</v>
      </c>
      <c r="L2925" s="940" t="s">
        <v>63</v>
      </c>
      <c r="M2925" s="961" t="s">
        <v>343</v>
      </c>
      <c r="N2925" s="679">
        <f t="shared" ca="1" si="500"/>
        <v>0</v>
      </c>
      <c r="O2925" s="679">
        <f t="shared" ref="O2925:U2934" ca="1" si="505">IF(OR(AND($F2925="PY",O$1&lt;&gt;"Prior Year"),AND($F2925&lt;&gt;"PY",O$1="Prior Year")),0,INDEX(INDIRECT("'MMA Rev-Exp "&amp;$H2925&amp;"'!$A$1:$CA$200"),IF($J2925="Member Months",MATCH($J2925,INDIRECT("'MMA Rev-Exp "&amp;$H2925&amp;"'!$A$1:$A$200"),0),MATCH($L2925,INDIRECT("'MMA Rev-Exp "&amp;$H2925&amp;"'!$B$1:$B$200"),0)),IF($F2925="PY",MATCH("Prior Year Adjustments",INDIRECT("'MMA Rev-Exp "&amp;$H2925&amp;"'!$A$8:$CA$8"),0),MATCH(IF($F2925="Q1","JANUARY - MARCH (Q1)",IF($F2925="Q2","APRIL - JUNE (Q2)",IF($F2925="Q3","JULY - SEPTEMBER (Q3)",IF($F2925="Q4","OCTOBER - DECEMBER (Q4)",0)))),INDIRECT("'MMA Rev-Exp "&amp;$H2925&amp;"'!$A$7:$CA$7"),0)+MATCH(O$1,INDIRECT("'MMA Rev-Exp "&amp;$H2925&amp;"'!$D$8:$CA$8"),0)-1)))</f>
        <v>0</v>
      </c>
      <c r="P2925" s="679">
        <f t="shared" ca="1" si="505"/>
        <v>0</v>
      </c>
      <c r="Q2925" s="679">
        <f t="shared" ca="1" si="505"/>
        <v>0</v>
      </c>
      <c r="R2925" s="679">
        <f t="shared" ca="1" si="505"/>
        <v>0</v>
      </c>
      <c r="S2925" s="679">
        <f t="shared" ca="1" si="505"/>
        <v>0</v>
      </c>
      <c r="T2925" s="679">
        <f t="shared" ca="1" si="505"/>
        <v>0</v>
      </c>
      <c r="U2925" s="679">
        <f t="shared" ca="1" si="505"/>
        <v>0</v>
      </c>
      <c r="V2925" s="679">
        <f t="shared" ca="1" si="503"/>
        <v>0</v>
      </c>
      <c r="W2925" s="679">
        <f t="shared" ca="1" si="502"/>
        <v>0</v>
      </c>
      <c r="X2925" s="679">
        <f t="shared" ca="1" si="504"/>
        <v>0</v>
      </c>
      <c r="Y2925" s="679">
        <f t="shared" ca="1" si="504"/>
        <v>0</v>
      </c>
      <c r="Z2925" s="679">
        <f t="shared" ca="1" si="504"/>
        <v>0</v>
      </c>
      <c r="AA2925" t="str">
        <f t="shared" si="497"/>
        <v>ASR_Financial_Report_SHP21Final</v>
      </c>
      <c r="AB2925" s="960">
        <f t="shared" si="498"/>
        <v>44658</v>
      </c>
      <c r="AC2925" t="str">
        <f t="shared" si="499"/>
        <v>Unaudited</v>
      </c>
    </row>
    <row r="2926" spans="1:29" x14ac:dyDescent="0.25">
      <c r="A2926" t="s">
        <v>420</v>
      </c>
      <c r="B2926" t="s">
        <v>1366</v>
      </c>
      <c r="C2926" t="s">
        <v>1367</v>
      </c>
      <c r="D2926">
        <v>1900</v>
      </c>
      <c r="E2926" s="960">
        <v>1</v>
      </c>
      <c r="F2926" t="s">
        <v>438</v>
      </c>
      <c r="G2926" s="960">
        <v>91</v>
      </c>
      <c r="H2926" t="s">
        <v>387</v>
      </c>
      <c r="I2926" s="940" t="s">
        <v>487</v>
      </c>
      <c r="J2926" s="940" t="s">
        <v>490</v>
      </c>
      <c r="K2926" s="940" t="s">
        <v>1000</v>
      </c>
      <c r="L2926" s="940" t="s">
        <v>896</v>
      </c>
      <c r="M2926" s="961" t="s">
        <v>897</v>
      </c>
      <c r="N2926" s="679">
        <f t="shared" ca="1" si="500"/>
        <v>0</v>
      </c>
      <c r="O2926" s="679">
        <f t="shared" ca="1" si="505"/>
        <v>0</v>
      </c>
      <c r="P2926" s="679">
        <f t="shared" ca="1" si="505"/>
        <v>0</v>
      </c>
      <c r="Q2926" s="679">
        <f t="shared" ca="1" si="505"/>
        <v>0</v>
      </c>
      <c r="R2926" s="679">
        <f t="shared" ca="1" si="505"/>
        <v>0</v>
      </c>
      <c r="S2926" s="679">
        <f t="shared" ca="1" si="505"/>
        <v>0</v>
      </c>
      <c r="T2926" s="679">
        <f t="shared" ca="1" si="505"/>
        <v>0</v>
      </c>
      <c r="U2926" s="679">
        <f t="shared" ca="1" si="505"/>
        <v>0</v>
      </c>
      <c r="V2926" s="679">
        <f t="shared" ca="1" si="503"/>
        <v>0</v>
      </c>
      <c r="W2926" s="679">
        <f t="shared" ca="1" si="502"/>
        <v>0</v>
      </c>
      <c r="X2926" s="679">
        <f t="shared" ca="1" si="504"/>
        <v>0</v>
      </c>
      <c r="Y2926" s="679">
        <f t="shared" ca="1" si="504"/>
        <v>0</v>
      </c>
      <c r="Z2926" s="679">
        <f t="shared" ca="1" si="504"/>
        <v>0</v>
      </c>
      <c r="AA2926" t="str">
        <f t="shared" si="497"/>
        <v>ASR_Financial_Report_SHP21Final</v>
      </c>
      <c r="AB2926" s="960">
        <f t="shared" si="498"/>
        <v>44658</v>
      </c>
      <c r="AC2926" t="str">
        <f t="shared" si="499"/>
        <v>Unaudited</v>
      </c>
    </row>
    <row r="2927" spans="1:29" x14ac:dyDescent="0.25">
      <c r="A2927" t="s">
        <v>420</v>
      </c>
      <c r="B2927" t="s">
        <v>1366</v>
      </c>
      <c r="C2927" t="s">
        <v>1367</v>
      </c>
      <c r="D2927">
        <v>1900</v>
      </c>
      <c r="E2927" s="960">
        <v>1</v>
      </c>
      <c r="F2927" t="s">
        <v>438</v>
      </c>
      <c r="G2927" s="960">
        <v>91</v>
      </c>
      <c r="H2927" t="s">
        <v>387</v>
      </c>
      <c r="I2927" s="940" t="s">
        <v>487</v>
      </c>
      <c r="J2927" s="940" t="s">
        <v>13</v>
      </c>
      <c r="K2927" s="940" t="s">
        <v>492</v>
      </c>
      <c r="L2927" s="940" t="s">
        <v>94</v>
      </c>
      <c r="M2927" s="961" t="s">
        <v>146</v>
      </c>
      <c r="N2927" s="679">
        <f t="shared" ca="1" si="500"/>
        <v>0</v>
      </c>
      <c r="O2927" s="679">
        <f t="shared" ca="1" si="505"/>
        <v>0</v>
      </c>
      <c r="P2927" s="679">
        <f t="shared" ca="1" si="505"/>
        <v>0</v>
      </c>
      <c r="Q2927" s="679">
        <f t="shared" ca="1" si="505"/>
        <v>0</v>
      </c>
      <c r="R2927" s="679">
        <f t="shared" ca="1" si="505"/>
        <v>0</v>
      </c>
      <c r="S2927" s="679">
        <f t="shared" ca="1" si="505"/>
        <v>0</v>
      </c>
      <c r="T2927" s="679">
        <f t="shared" ca="1" si="505"/>
        <v>0</v>
      </c>
      <c r="U2927" s="679">
        <f t="shared" ca="1" si="505"/>
        <v>0</v>
      </c>
      <c r="V2927" s="679">
        <f t="shared" ca="1" si="503"/>
        <v>0</v>
      </c>
      <c r="W2927" s="679">
        <f t="shared" ca="1" si="502"/>
        <v>0</v>
      </c>
      <c r="X2927" s="679">
        <f t="shared" ca="1" si="504"/>
        <v>0</v>
      </c>
      <c r="Y2927" s="679">
        <f t="shared" ca="1" si="504"/>
        <v>0</v>
      </c>
      <c r="Z2927" s="679">
        <f t="shared" ca="1" si="504"/>
        <v>0</v>
      </c>
      <c r="AA2927" t="str">
        <f t="shared" si="497"/>
        <v>ASR_Financial_Report_SHP21Final</v>
      </c>
      <c r="AB2927" s="960">
        <f t="shared" si="498"/>
        <v>44658</v>
      </c>
      <c r="AC2927" t="str">
        <f t="shared" si="499"/>
        <v>Unaudited</v>
      </c>
    </row>
    <row r="2928" spans="1:29" x14ac:dyDescent="0.25">
      <c r="A2928" t="s">
        <v>420</v>
      </c>
      <c r="B2928" t="s">
        <v>1366</v>
      </c>
      <c r="C2928" t="s">
        <v>1367</v>
      </c>
      <c r="D2928">
        <v>1900</v>
      </c>
      <c r="E2928" s="960">
        <v>1</v>
      </c>
      <c r="F2928" t="s">
        <v>438</v>
      </c>
      <c r="G2928" s="960">
        <v>91</v>
      </c>
      <c r="H2928" t="s">
        <v>387</v>
      </c>
      <c r="I2928" s="940" t="s">
        <v>487</v>
      </c>
      <c r="J2928" s="940" t="s">
        <v>13</v>
      </c>
      <c r="K2928" s="940" t="s">
        <v>13</v>
      </c>
      <c r="L2928" s="940" t="s">
        <v>35</v>
      </c>
      <c r="M2928" s="961" t="s">
        <v>13</v>
      </c>
      <c r="N2928" s="679">
        <f t="shared" ca="1" si="500"/>
        <v>0</v>
      </c>
      <c r="O2928" s="679">
        <f t="shared" ca="1" si="505"/>
        <v>0</v>
      </c>
      <c r="P2928" s="679">
        <f t="shared" ca="1" si="505"/>
        <v>0</v>
      </c>
      <c r="Q2928" s="679">
        <f t="shared" ca="1" si="505"/>
        <v>0</v>
      </c>
      <c r="R2928" s="679">
        <f t="shared" ca="1" si="505"/>
        <v>0</v>
      </c>
      <c r="S2928" s="679">
        <f t="shared" ca="1" si="505"/>
        <v>0</v>
      </c>
      <c r="T2928" s="679">
        <f t="shared" ca="1" si="505"/>
        <v>0</v>
      </c>
      <c r="U2928" s="679">
        <f t="shared" ca="1" si="505"/>
        <v>0</v>
      </c>
      <c r="V2928" s="679">
        <f t="shared" ca="1" si="503"/>
        <v>0</v>
      </c>
      <c r="W2928" s="679">
        <f t="shared" ca="1" si="502"/>
        <v>0</v>
      </c>
      <c r="X2928" s="679">
        <f t="shared" ca="1" si="504"/>
        <v>0</v>
      </c>
      <c r="Y2928" s="679">
        <f t="shared" ca="1" si="504"/>
        <v>0</v>
      </c>
      <c r="Z2928" s="679">
        <f t="shared" ca="1" si="504"/>
        <v>0</v>
      </c>
      <c r="AA2928" t="str">
        <f t="shared" si="497"/>
        <v>ASR_Financial_Report_SHP21Final</v>
      </c>
      <c r="AB2928" s="960">
        <f t="shared" si="498"/>
        <v>44658</v>
      </c>
      <c r="AC2928" t="str">
        <f t="shared" si="499"/>
        <v>Unaudited</v>
      </c>
    </row>
    <row r="2929" spans="1:29" x14ac:dyDescent="0.25">
      <c r="A2929" t="s">
        <v>420</v>
      </c>
      <c r="B2929" t="s">
        <v>1366</v>
      </c>
      <c r="C2929" t="s">
        <v>1367</v>
      </c>
      <c r="D2929">
        <v>1900</v>
      </c>
      <c r="E2929" s="960">
        <v>1</v>
      </c>
      <c r="F2929" t="s">
        <v>438</v>
      </c>
      <c r="G2929" s="960">
        <v>91</v>
      </c>
      <c r="H2929" t="s">
        <v>387</v>
      </c>
      <c r="I2929" s="940" t="s">
        <v>488</v>
      </c>
      <c r="J2929" s="940" t="s">
        <v>444</v>
      </c>
      <c r="K2929" s="940" t="s">
        <v>0</v>
      </c>
      <c r="L2929" s="948">
        <v>2.1</v>
      </c>
      <c r="M2929" s="963" t="s">
        <v>147</v>
      </c>
      <c r="N2929" s="679">
        <f t="shared" ca="1" si="500"/>
        <v>0</v>
      </c>
      <c r="O2929" s="679">
        <f t="shared" ca="1" si="505"/>
        <v>0</v>
      </c>
      <c r="P2929" s="679">
        <f t="shared" ca="1" si="505"/>
        <v>0</v>
      </c>
      <c r="Q2929" s="679">
        <f t="shared" ca="1" si="505"/>
        <v>0</v>
      </c>
      <c r="R2929" s="679">
        <f t="shared" ca="1" si="505"/>
        <v>0</v>
      </c>
      <c r="S2929" s="679">
        <f t="shared" ca="1" si="505"/>
        <v>0</v>
      </c>
      <c r="T2929" s="679">
        <f t="shared" ca="1" si="505"/>
        <v>0</v>
      </c>
      <c r="U2929" s="679">
        <f t="shared" ca="1" si="505"/>
        <v>0</v>
      </c>
      <c r="V2929" s="679">
        <f t="shared" ca="1" si="503"/>
        <v>0</v>
      </c>
      <c r="W2929" s="679">
        <f t="shared" ca="1" si="502"/>
        <v>0</v>
      </c>
      <c r="X2929" s="679">
        <f t="shared" ca="1" si="504"/>
        <v>0</v>
      </c>
      <c r="Y2929" s="679">
        <f t="shared" ca="1" si="504"/>
        <v>0</v>
      </c>
      <c r="Z2929" s="679">
        <f t="shared" ca="1" si="504"/>
        <v>0</v>
      </c>
      <c r="AA2929" t="str">
        <f t="shared" si="497"/>
        <v>ASR_Financial_Report_SHP21Final</v>
      </c>
      <c r="AB2929" s="960">
        <f t="shared" si="498"/>
        <v>44658</v>
      </c>
      <c r="AC2929" t="str">
        <f t="shared" si="499"/>
        <v>Unaudited</v>
      </c>
    </row>
    <row r="2930" spans="1:29" ht="30" x14ac:dyDescent="0.25">
      <c r="A2930" t="s">
        <v>420</v>
      </c>
      <c r="B2930" t="s">
        <v>1366</v>
      </c>
      <c r="C2930" t="s">
        <v>1367</v>
      </c>
      <c r="D2930">
        <v>1900</v>
      </c>
      <c r="E2930" s="960">
        <v>1</v>
      </c>
      <c r="F2930" t="s">
        <v>438</v>
      </c>
      <c r="G2930" s="960">
        <v>91</v>
      </c>
      <c r="H2930" t="s">
        <v>387</v>
      </c>
      <c r="I2930" s="940" t="s">
        <v>488</v>
      </c>
      <c r="J2930" s="940" t="s">
        <v>444</v>
      </c>
      <c r="K2930" s="940" t="s">
        <v>0</v>
      </c>
      <c r="L2930" s="950">
        <v>2.2000000000000002</v>
      </c>
      <c r="M2930" s="964" t="s">
        <v>148</v>
      </c>
      <c r="N2930" s="679">
        <f t="shared" ca="1" si="500"/>
        <v>0</v>
      </c>
      <c r="O2930" s="679">
        <f t="shared" ca="1" si="505"/>
        <v>0</v>
      </c>
      <c r="P2930" s="679">
        <f t="shared" ca="1" si="505"/>
        <v>0</v>
      </c>
      <c r="Q2930" s="679">
        <f t="shared" ca="1" si="505"/>
        <v>0</v>
      </c>
      <c r="R2930" s="679">
        <f t="shared" ca="1" si="505"/>
        <v>0</v>
      </c>
      <c r="S2930" s="679">
        <f t="shared" ca="1" si="505"/>
        <v>0</v>
      </c>
      <c r="T2930" s="679">
        <f t="shared" ca="1" si="505"/>
        <v>0</v>
      </c>
      <c r="U2930" s="679">
        <f t="shared" ca="1" si="505"/>
        <v>0</v>
      </c>
      <c r="V2930" s="679">
        <f t="shared" ca="1" si="503"/>
        <v>0</v>
      </c>
      <c r="W2930" s="679">
        <f t="shared" ca="1" si="502"/>
        <v>0</v>
      </c>
      <c r="X2930" s="679">
        <f t="shared" ca="1" si="504"/>
        <v>0</v>
      </c>
      <c r="Y2930" s="679">
        <f t="shared" ca="1" si="504"/>
        <v>0</v>
      </c>
      <c r="Z2930" s="679">
        <f t="shared" ca="1" si="504"/>
        <v>0</v>
      </c>
      <c r="AA2930" t="str">
        <f t="shared" si="497"/>
        <v>ASR_Financial_Report_SHP21Final</v>
      </c>
      <c r="AB2930" s="960">
        <f t="shared" si="498"/>
        <v>44658</v>
      </c>
      <c r="AC2930" t="str">
        <f t="shared" si="499"/>
        <v>Unaudited</v>
      </c>
    </row>
    <row r="2931" spans="1:29" x14ac:dyDescent="0.25">
      <c r="A2931" t="s">
        <v>420</v>
      </c>
      <c r="B2931" t="s">
        <v>1366</v>
      </c>
      <c r="C2931" t="s">
        <v>1367</v>
      </c>
      <c r="D2931">
        <v>1900</v>
      </c>
      <c r="E2931" s="960">
        <v>1</v>
      </c>
      <c r="F2931" t="s">
        <v>438</v>
      </c>
      <c r="G2931" s="960">
        <v>91</v>
      </c>
      <c r="H2931" t="s">
        <v>387</v>
      </c>
      <c r="I2931" s="961" t="s">
        <v>488</v>
      </c>
      <c r="J2931" s="961" t="s">
        <v>444</v>
      </c>
      <c r="K2931" s="961" t="s">
        <v>0</v>
      </c>
      <c r="L2931" s="940">
        <v>2.2999999999999998</v>
      </c>
      <c r="M2931" s="961" t="s">
        <v>149</v>
      </c>
      <c r="N2931" s="679">
        <f t="shared" ca="1" si="500"/>
        <v>0</v>
      </c>
      <c r="O2931" s="679">
        <f t="shared" ca="1" si="505"/>
        <v>0</v>
      </c>
      <c r="P2931" s="679">
        <f t="shared" ca="1" si="505"/>
        <v>0</v>
      </c>
      <c r="Q2931" s="679">
        <f t="shared" ca="1" si="505"/>
        <v>0</v>
      </c>
      <c r="R2931" s="679">
        <f t="shared" ca="1" si="505"/>
        <v>0</v>
      </c>
      <c r="S2931" s="679">
        <f t="shared" ca="1" si="505"/>
        <v>0</v>
      </c>
      <c r="T2931" s="679">
        <f t="shared" ca="1" si="505"/>
        <v>0</v>
      </c>
      <c r="U2931" s="679">
        <f t="shared" ca="1" si="505"/>
        <v>0</v>
      </c>
      <c r="V2931" s="679">
        <f t="shared" ca="1" si="503"/>
        <v>0</v>
      </c>
      <c r="W2931" s="679">
        <f t="shared" ca="1" si="502"/>
        <v>0</v>
      </c>
      <c r="X2931" s="679">
        <f t="shared" ca="1" si="504"/>
        <v>0</v>
      </c>
      <c r="Y2931" s="679">
        <f t="shared" ca="1" si="504"/>
        <v>0</v>
      </c>
      <c r="Z2931" s="679">
        <f t="shared" ca="1" si="504"/>
        <v>0</v>
      </c>
      <c r="AA2931" t="str">
        <f t="shared" si="497"/>
        <v>ASR_Financial_Report_SHP21Final</v>
      </c>
      <c r="AB2931" s="960">
        <f t="shared" si="498"/>
        <v>44658</v>
      </c>
      <c r="AC2931" t="str">
        <f t="shared" si="499"/>
        <v>Unaudited</v>
      </c>
    </row>
    <row r="2932" spans="1:29" x14ac:dyDescent="0.25">
      <c r="A2932" t="s">
        <v>420</v>
      </c>
      <c r="B2932" t="s">
        <v>1366</v>
      </c>
      <c r="C2932" t="s">
        <v>1367</v>
      </c>
      <c r="D2932">
        <v>1900</v>
      </c>
      <c r="E2932" s="960">
        <v>1</v>
      </c>
      <c r="F2932" t="s">
        <v>438</v>
      </c>
      <c r="G2932" s="960">
        <v>91</v>
      </c>
      <c r="H2932" t="s">
        <v>387</v>
      </c>
      <c r="I2932" s="940" t="s">
        <v>488</v>
      </c>
      <c r="J2932" s="940" t="s">
        <v>444</v>
      </c>
      <c r="K2932" s="940" t="s">
        <v>0</v>
      </c>
      <c r="L2932" s="940">
        <v>2.4</v>
      </c>
      <c r="M2932" s="965" t="s">
        <v>150</v>
      </c>
      <c r="N2932" s="679">
        <f t="shared" ca="1" si="500"/>
        <v>0</v>
      </c>
      <c r="O2932" s="679">
        <f t="shared" ca="1" si="505"/>
        <v>0</v>
      </c>
      <c r="P2932" s="679">
        <f t="shared" ca="1" si="505"/>
        <v>0</v>
      </c>
      <c r="Q2932" s="679">
        <f t="shared" ca="1" si="505"/>
        <v>0</v>
      </c>
      <c r="R2932" s="679">
        <f t="shared" ca="1" si="505"/>
        <v>0</v>
      </c>
      <c r="S2932" s="679">
        <f t="shared" ca="1" si="505"/>
        <v>0</v>
      </c>
      <c r="T2932" s="679">
        <f t="shared" ca="1" si="505"/>
        <v>0</v>
      </c>
      <c r="U2932" s="679">
        <f t="shared" ca="1" si="505"/>
        <v>0</v>
      </c>
      <c r="V2932" s="679">
        <f t="shared" ca="1" si="503"/>
        <v>0</v>
      </c>
      <c r="W2932" s="679">
        <f t="shared" ca="1" si="502"/>
        <v>0</v>
      </c>
      <c r="X2932" s="679">
        <f t="shared" ca="1" si="504"/>
        <v>0</v>
      </c>
      <c r="Y2932" s="679">
        <f t="shared" ca="1" si="504"/>
        <v>0</v>
      </c>
      <c r="Z2932" s="679">
        <f t="shared" ca="1" si="504"/>
        <v>0</v>
      </c>
      <c r="AA2932" t="str">
        <f t="shared" si="497"/>
        <v>ASR_Financial_Report_SHP21Final</v>
      </c>
      <c r="AB2932" s="960">
        <f t="shared" si="498"/>
        <v>44658</v>
      </c>
      <c r="AC2932" t="str">
        <f t="shared" si="499"/>
        <v>Unaudited</v>
      </c>
    </row>
    <row r="2933" spans="1:29" ht="30" x14ac:dyDescent="0.25">
      <c r="A2933" t="s">
        <v>420</v>
      </c>
      <c r="B2933" t="s">
        <v>1366</v>
      </c>
      <c r="C2933" t="s">
        <v>1367</v>
      </c>
      <c r="D2933">
        <v>1900</v>
      </c>
      <c r="E2933" s="960">
        <v>1</v>
      </c>
      <c r="F2933" t="s">
        <v>438</v>
      </c>
      <c r="G2933" s="960">
        <v>91</v>
      </c>
      <c r="H2933" t="s">
        <v>387</v>
      </c>
      <c r="I2933" s="940" t="s">
        <v>488</v>
      </c>
      <c r="J2933" s="940" t="s">
        <v>444</v>
      </c>
      <c r="K2933" s="940" t="s">
        <v>0</v>
      </c>
      <c r="L2933" s="940">
        <v>2.5</v>
      </c>
      <c r="M2933" s="965" t="s">
        <v>151</v>
      </c>
      <c r="N2933" s="679">
        <f t="shared" ca="1" si="500"/>
        <v>0</v>
      </c>
      <c r="O2933" s="679">
        <f t="shared" ca="1" si="505"/>
        <v>0</v>
      </c>
      <c r="P2933" s="679">
        <f t="shared" ca="1" si="505"/>
        <v>0</v>
      </c>
      <c r="Q2933" s="679">
        <f t="shared" ca="1" si="505"/>
        <v>0</v>
      </c>
      <c r="R2933" s="679">
        <f t="shared" ca="1" si="505"/>
        <v>0</v>
      </c>
      <c r="S2933" s="679">
        <f t="shared" ca="1" si="505"/>
        <v>0</v>
      </c>
      <c r="T2933" s="679">
        <f t="shared" ca="1" si="505"/>
        <v>0</v>
      </c>
      <c r="U2933" s="679">
        <f t="shared" ca="1" si="505"/>
        <v>0</v>
      </c>
      <c r="V2933" s="679">
        <f t="shared" ca="1" si="503"/>
        <v>0</v>
      </c>
      <c r="W2933" s="679">
        <f t="shared" ca="1" si="502"/>
        <v>0</v>
      </c>
      <c r="X2933" s="679">
        <f t="shared" ca="1" si="504"/>
        <v>0</v>
      </c>
      <c r="Y2933" s="679">
        <f t="shared" ca="1" si="504"/>
        <v>0</v>
      </c>
      <c r="Z2933" s="679">
        <f t="shared" ca="1" si="504"/>
        <v>0</v>
      </c>
      <c r="AA2933" t="str">
        <f t="shared" si="497"/>
        <v>ASR_Financial_Report_SHP21Final</v>
      </c>
      <c r="AB2933" s="960">
        <f t="shared" si="498"/>
        <v>44658</v>
      </c>
      <c r="AC2933" t="str">
        <f t="shared" si="499"/>
        <v>Unaudited</v>
      </c>
    </row>
    <row r="2934" spans="1:29" x14ac:dyDescent="0.25">
      <c r="A2934" t="s">
        <v>420</v>
      </c>
      <c r="B2934" t="s">
        <v>1366</v>
      </c>
      <c r="C2934" t="s">
        <v>1367</v>
      </c>
      <c r="D2934">
        <v>1900</v>
      </c>
      <c r="E2934" s="960">
        <v>1</v>
      </c>
      <c r="F2934" t="s">
        <v>438</v>
      </c>
      <c r="G2934" s="960">
        <v>91</v>
      </c>
      <c r="H2934" t="s">
        <v>387</v>
      </c>
      <c r="I2934" s="940" t="s">
        <v>488</v>
      </c>
      <c r="J2934" s="940" t="s">
        <v>444</v>
      </c>
      <c r="K2934" s="940" t="s">
        <v>0</v>
      </c>
      <c r="L2934" s="940" t="s">
        <v>96</v>
      </c>
      <c r="M2934" s="965" t="s">
        <v>7</v>
      </c>
      <c r="N2934" s="679">
        <f t="shared" ca="1" si="500"/>
        <v>0</v>
      </c>
      <c r="O2934" s="679">
        <f t="shared" ca="1" si="505"/>
        <v>0</v>
      </c>
      <c r="P2934" s="679">
        <f t="shared" ca="1" si="505"/>
        <v>0</v>
      </c>
      <c r="Q2934" s="679">
        <f t="shared" ca="1" si="505"/>
        <v>0</v>
      </c>
      <c r="R2934" s="679">
        <f t="shared" ca="1" si="505"/>
        <v>0</v>
      </c>
      <c r="S2934" s="679">
        <f t="shared" ca="1" si="505"/>
        <v>0</v>
      </c>
      <c r="T2934" s="679">
        <f t="shared" ca="1" si="505"/>
        <v>0</v>
      </c>
      <c r="U2934" s="679">
        <f t="shared" ca="1" si="505"/>
        <v>0</v>
      </c>
      <c r="V2934" s="679">
        <f t="shared" ca="1" si="503"/>
        <v>0</v>
      </c>
      <c r="W2934" s="679">
        <f t="shared" ca="1" si="502"/>
        <v>0</v>
      </c>
      <c r="X2934" s="679">
        <f t="shared" ca="1" si="504"/>
        <v>0</v>
      </c>
      <c r="Y2934" s="679">
        <f t="shared" ca="1" si="504"/>
        <v>0</v>
      </c>
      <c r="Z2934" s="679">
        <f t="shared" ca="1" si="504"/>
        <v>0</v>
      </c>
      <c r="AA2934" t="str">
        <f t="shared" si="497"/>
        <v>ASR_Financial_Report_SHP21Final</v>
      </c>
      <c r="AB2934" s="960">
        <f t="shared" si="498"/>
        <v>44658</v>
      </c>
      <c r="AC2934" t="str">
        <f t="shared" si="499"/>
        <v>Unaudited</v>
      </c>
    </row>
    <row r="2935" spans="1:29" x14ac:dyDescent="0.25">
      <c r="A2935" t="s">
        <v>420</v>
      </c>
      <c r="B2935" t="s">
        <v>1366</v>
      </c>
      <c r="C2935" t="s">
        <v>1367</v>
      </c>
      <c r="D2935">
        <v>1900</v>
      </c>
      <c r="E2935" s="960">
        <v>1</v>
      </c>
      <c r="F2935" t="s">
        <v>438</v>
      </c>
      <c r="G2935" s="960">
        <v>91</v>
      </c>
      <c r="H2935" t="s">
        <v>387</v>
      </c>
      <c r="I2935" s="940" t="s">
        <v>488</v>
      </c>
      <c r="J2935" s="940" t="s">
        <v>444</v>
      </c>
      <c r="K2935" s="940" t="s">
        <v>0</v>
      </c>
      <c r="L2935" s="940" t="s">
        <v>152</v>
      </c>
      <c r="M2935" s="965" t="s">
        <v>451</v>
      </c>
      <c r="N2935" s="679">
        <f t="shared" ca="1" si="500"/>
        <v>0</v>
      </c>
      <c r="O2935" s="679">
        <f t="shared" ref="O2935:U2941" ca="1" si="506">IF(OR(AND($F2935="PY",O$1&lt;&gt;"Prior Year"),AND($F2935&lt;&gt;"PY",O$1="Prior Year")),0,INDEX(INDIRECT("'MMA Rev-Exp "&amp;$H2935&amp;"'!$A$1:$CA$200"),IF($J2935="Member Months",MATCH($J2935,INDIRECT("'MMA Rev-Exp "&amp;$H2935&amp;"'!$A$1:$A$200"),0),MATCH($L2935,INDIRECT("'MMA Rev-Exp "&amp;$H2935&amp;"'!$B$1:$B$200"),0)),IF($F2935="PY",MATCH("Prior Year Adjustments",INDIRECT("'MMA Rev-Exp "&amp;$H2935&amp;"'!$A$8:$CA$8"),0),MATCH(IF($F2935="Q1","JANUARY - MARCH (Q1)",IF($F2935="Q2","APRIL - JUNE (Q2)",IF($F2935="Q3","JULY - SEPTEMBER (Q3)",IF($F2935="Q4","OCTOBER - DECEMBER (Q4)",0)))),INDIRECT("'MMA Rev-Exp "&amp;$H2935&amp;"'!$A$7:$CA$7"),0)+MATCH(O$1,INDIRECT("'MMA Rev-Exp "&amp;$H2935&amp;"'!$D$8:$CA$8"),0)-1)))</f>
        <v>0</v>
      </c>
      <c r="P2935" s="679">
        <f t="shared" ca="1" si="506"/>
        <v>0</v>
      </c>
      <c r="Q2935" s="679">
        <f t="shared" ca="1" si="506"/>
        <v>0</v>
      </c>
      <c r="R2935" s="679">
        <f t="shared" ca="1" si="506"/>
        <v>0</v>
      </c>
      <c r="S2935" s="679">
        <f t="shared" ca="1" si="506"/>
        <v>0</v>
      </c>
      <c r="T2935" s="679">
        <f t="shared" ca="1" si="506"/>
        <v>0</v>
      </c>
      <c r="U2935" s="679">
        <f t="shared" ca="1" si="506"/>
        <v>0</v>
      </c>
      <c r="V2935" s="679">
        <f t="shared" ca="1" si="503"/>
        <v>0</v>
      </c>
      <c r="W2935" s="679">
        <f t="shared" ca="1" si="502"/>
        <v>0</v>
      </c>
      <c r="X2935" s="679">
        <f t="shared" ca="1" si="504"/>
        <v>0</v>
      </c>
      <c r="Y2935" s="679">
        <f t="shared" ca="1" si="504"/>
        <v>0</v>
      </c>
      <c r="Z2935" s="679">
        <f t="shared" ca="1" si="504"/>
        <v>0</v>
      </c>
      <c r="AA2935" t="str">
        <f t="shared" si="497"/>
        <v>ASR_Financial_Report_SHP21Final</v>
      </c>
      <c r="AB2935" s="960">
        <f t="shared" si="498"/>
        <v>44658</v>
      </c>
      <c r="AC2935" t="str">
        <f t="shared" si="499"/>
        <v>Unaudited</v>
      </c>
    </row>
    <row r="2936" spans="1:29" x14ac:dyDescent="0.25">
      <c r="A2936" t="s">
        <v>420</v>
      </c>
      <c r="B2936" t="s">
        <v>1366</v>
      </c>
      <c r="C2936" t="s">
        <v>1367</v>
      </c>
      <c r="D2936">
        <v>1900</v>
      </c>
      <c r="E2936" s="960">
        <v>1</v>
      </c>
      <c r="F2936" t="s">
        <v>438</v>
      </c>
      <c r="G2936" s="960">
        <v>91</v>
      </c>
      <c r="H2936" t="s">
        <v>387</v>
      </c>
      <c r="I2936" s="940" t="s">
        <v>488</v>
      </c>
      <c r="J2936" s="940" t="s">
        <v>444</v>
      </c>
      <c r="K2936" s="940" t="s">
        <v>0</v>
      </c>
      <c r="L2936" s="940" t="s">
        <v>898</v>
      </c>
      <c r="M2936" s="965" t="s">
        <v>24</v>
      </c>
      <c r="N2936" s="679">
        <f t="shared" ca="1" si="500"/>
        <v>0</v>
      </c>
      <c r="O2936" s="679">
        <f t="shared" ca="1" si="506"/>
        <v>0</v>
      </c>
      <c r="P2936" s="679">
        <f t="shared" ca="1" si="506"/>
        <v>0</v>
      </c>
      <c r="Q2936" s="679">
        <f t="shared" ca="1" si="506"/>
        <v>0</v>
      </c>
      <c r="R2936" s="679">
        <f t="shared" ca="1" si="506"/>
        <v>0</v>
      </c>
      <c r="S2936" s="679">
        <f t="shared" ca="1" si="506"/>
        <v>0</v>
      </c>
      <c r="T2936" s="679">
        <f t="shared" ca="1" si="506"/>
        <v>0</v>
      </c>
      <c r="U2936" s="679">
        <f t="shared" ca="1" si="506"/>
        <v>0</v>
      </c>
      <c r="V2936" s="679">
        <f t="shared" ca="1" si="503"/>
        <v>0</v>
      </c>
      <c r="W2936" s="679">
        <f t="shared" ca="1" si="502"/>
        <v>0</v>
      </c>
      <c r="X2936" s="679">
        <f t="shared" ca="1" si="504"/>
        <v>0</v>
      </c>
      <c r="Y2936" s="679">
        <f t="shared" ca="1" si="504"/>
        <v>0</v>
      </c>
      <c r="Z2936" s="679">
        <f t="shared" ca="1" si="504"/>
        <v>0</v>
      </c>
      <c r="AA2936" t="str">
        <f t="shared" si="497"/>
        <v>ASR_Financial_Report_SHP21Final</v>
      </c>
      <c r="AB2936" s="960">
        <f t="shared" si="498"/>
        <v>44658</v>
      </c>
      <c r="AC2936" t="str">
        <f t="shared" si="499"/>
        <v>Unaudited</v>
      </c>
    </row>
    <row r="2937" spans="1:29" x14ac:dyDescent="0.25">
      <c r="A2937" t="s">
        <v>420</v>
      </c>
      <c r="B2937" t="s">
        <v>1366</v>
      </c>
      <c r="C2937" t="s">
        <v>1367</v>
      </c>
      <c r="D2937">
        <v>1900</v>
      </c>
      <c r="E2937" s="960">
        <v>1</v>
      </c>
      <c r="F2937" t="s">
        <v>438</v>
      </c>
      <c r="G2937" s="960">
        <v>91</v>
      </c>
      <c r="H2937" t="s">
        <v>387</v>
      </c>
      <c r="I2937" s="940" t="s">
        <v>488</v>
      </c>
      <c r="J2937" s="940" t="s">
        <v>444</v>
      </c>
      <c r="K2937" s="940" t="s">
        <v>53</v>
      </c>
      <c r="L2937" s="940">
        <v>3.1</v>
      </c>
      <c r="M2937" s="965" t="s">
        <v>33</v>
      </c>
      <c r="N2937" s="679">
        <f t="shared" ca="1" si="500"/>
        <v>0</v>
      </c>
      <c r="O2937" s="679">
        <f t="shared" ca="1" si="506"/>
        <v>0</v>
      </c>
      <c r="P2937" s="679">
        <f t="shared" ca="1" si="506"/>
        <v>0</v>
      </c>
      <c r="Q2937" s="679">
        <f t="shared" ca="1" si="506"/>
        <v>0</v>
      </c>
      <c r="R2937" s="679">
        <f t="shared" ca="1" si="506"/>
        <v>0</v>
      </c>
      <c r="S2937" s="679">
        <f t="shared" ca="1" si="506"/>
        <v>0</v>
      </c>
      <c r="T2937" s="679">
        <f t="shared" ca="1" si="506"/>
        <v>0</v>
      </c>
      <c r="U2937" s="679">
        <f t="shared" ca="1" si="506"/>
        <v>0</v>
      </c>
      <c r="V2937" s="679">
        <f t="shared" ca="1" si="503"/>
        <v>0</v>
      </c>
      <c r="W2937" s="679">
        <f t="shared" ca="1" si="502"/>
        <v>0</v>
      </c>
      <c r="X2937" s="679">
        <f t="shared" ca="1" si="504"/>
        <v>0</v>
      </c>
      <c r="Y2937" s="679">
        <f t="shared" ca="1" si="504"/>
        <v>0</v>
      </c>
      <c r="Z2937" s="679">
        <f t="shared" ca="1" si="504"/>
        <v>0</v>
      </c>
      <c r="AA2937" t="str">
        <f t="shared" si="497"/>
        <v>ASR_Financial_Report_SHP21Final</v>
      </c>
      <c r="AB2937" s="960">
        <f t="shared" si="498"/>
        <v>44658</v>
      </c>
      <c r="AC2937" t="str">
        <f t="shared" si="499"/>
        <v>Unaudited</v>
      </c>
    </row>
    <row r="2938" spans="1:29" x14ac:dyDescent="0.25">
      <c r="A2938" t="s">
        <v>420</v>
      </c>
      <c r="B2938" t="s">
        <v>1366</v>
      </c>
      <c r="C2938" t="s">
        <v>1367</v>
      </c>
      <c r="D2938">
        <v>1900</v>
      </c>
      <c r="E2938" s="960">
        <v>1</v>
      </c>
      <c r="F2938" t="s">
        <v>438</v>
      </c>
      <c r="G2938" s="960">
        <v>91</v>
      </c>
      <c r="H2938" t="s">
        <v>387</v>
      </c>
      <c r="I2938" s="940" t="s">
        <v>488</v>
      </c>
      <c r="J2938" s="940" t="s">
        <v>444</v>
      </c>
      <c r="K2938" s="940" t="s">
        <v>53</v>
      </c>
      <c r="L2938" s="948">
        <v>3.2</v>
      </c>
      <c r="M2938" s="963" t="s">
        <v>34</v>
      </c>
      <c r="N2938" s="679">
        <f t="shared" ca="1" si="500"/>
        <v>0</v>
      </c>
      <c r="O2938" s="679">
        <f t="shared" ca="1" si="506"/>
        <v>0</v>
      </c>
      <c r="P2938" s="679">
        <f t="shared" ca="1" si="506"/>
        <v>0</v>
      </c>
      <c r="Q2938" s="679">
        <f t="shared" ca="1" si="506"/>
        <v>0</v>
      </c>
      <c r="R2938" s="679">
        <f t="shared" ca="1" si="506"/>
        <v>0</v>
      </c>
      <c r="S2938" s="679">
        <f t="shared" ca="1" si="506"/>
        <v>0</v>
      </c>
      <c r="T2938" s="679">
        <f t="shared" ca="1" si="506"/>
        <v>0</v>
      </c>
      <c r="U2938" s="679">
        <f t="shared" ca="1" si="506"/>
        <v>0</v>
      </c>
      <c r="V2938" s="679">
        <f t="shared" ca="1" si="503"/>
        <v>0</v>
      </c>
      <c r="W2938" s="679">
        <f t="shared" ca="1" si="502"/>
        <v>0</v>
      </c>
      <c r="X2938" s="679">
        <f t="shared" ca="1" si="504"/>
        <v>0</v>
      </c>
      <c r="Y2938" s="679">
        <f t="shared" ca="1" si="504"/>
        <v>0</v>
      </c>
      <c r="Z2938" s="679">
        <f t="shared" ca="1" si="504"/>
        <v>0</v>
      </c>
      <c r="AA2938" t="str">
        <f t="shared" si="497"/>
        <v>ASR_Financial_Report_SHP21Final</v>
      </c>
      <c r="AB2938" s="960">
        <f t="shared" si="498"/>
        <v>44658</v>
      </c>
      <c r="AC2938" t="str">
        <f t="shared" si="499"/>
        <v>Unaudited</v>
      </c>
    </row>
    <row r="2939" spans="1:29" x14ac:dyDescent="0.25">
      <c r="A2939" t="s">
        <v>420</v>
      </c>
      <c r="B2939" t="s">
        <v>1366</v>
      </c>
      <c r="C2939" t="s">
        <v>1367</v>
      </c>
      <c r="D2939">
        <v>1900</v>
      </c>
      <c r="E2939" s="960">
        <v>1</v>
      </c>
      <c r="F2939" t="s">
        <v>438</v>
      </c>
      <c r="G2939" s="960">
        <v>91</v>
      </c>
      <c r="H2939" t="s">
        <v>387</v>
      </c>
      <c r="I2939" s="965" t="s">
        <v>488</v>
      </c>
      <c r="J2939" s="965" t="s">
        <v>444</v>
      </c>
      <c r="K2939" s="965" t="s">
        <v>53</v>
      </c>
      <c r="L2939" s="940">
        <v>3.3</v>
      </c>
      <c r="M2939" s="965" t="s">
        <v>54</v>
      </c>
      <c r="N2939" s="679">
        <f t="shared" ca="1" si="500"/>
        <v>0</v>
      </c>
      <c r="O2939" s="679">
        <f t="shared" ca="1" si="506"/>
        <v>0</v>
      </c>
      <c r="P2939" s="679">
        <f t="shared" ca="1" si="506"/>
        <v>0</v>
      </c>
      <c r="Q2939" s="679">
        <f t="shared" ca="1" si="506"/>
        <v>0</v>
      </c>
      <c r="R2939" s="679">
        <f t="shared" ca="1" si="506"/>
        <v>0</v>
      </c>
      <c r="S2939" s="679">
        <f t="shared" ca="1" si="506"/>
        <v>0</v>
      </c>
      <c r="T2939" s="679">
        <f t="shared" ca="1" si="506"/>
        <v>0</v>
      </c>
      <c r="U2939" s="679">
        <f t="shared" ca="1" si="506"/>
        <v>0</v>
      </c>
      <c r="V2939" s="679">
        <f t="shared" ca="1" si="503"/>
        <v>0</v>
      </c>
      <c r="W2939" s="679">
        <f t="shared" ca="1" si="502"/>
        <v>0</v>
      </c>
      <c r="X2939" s="679">
        <f t="shared" ca="1" si="504"/>
        <v>0</v>
      </c>
      <c r="Y2939" s="679">
        <f t="shared" ca="1" si="504"/>
        <v>0</v>
      </c>
      <c r="Z2939" s="679">
        <f t="shared" ca="1" si="504"/>
        <v>0</v>
      </c>
      <c r="AA2939" t="str">
        <f t="shared" si="497"/>
        <v>ASR_Financial_Report_SHP21Final</v>
      </c>
      <c r="AB2939" s="960">
        <f t="shared" si="498"/>
        <v>44658</v>
      </c>
      <c r="AC2939" t="str">
        <f t="shared" si="499"/>
        <v>Unaudited</v>
      </c>
    </row>
    <row r="2940" spans="1:29" x14ac:dyDescent="0.25">
      <c r="A2940" t="s">
        <v>420</v>
      </c>
      <c r="B2940" t="s">
        <v>1366</v>
      </c>
      <c r="C2940" t="s">
        <v>1367</v>
      </c>
      <c r="D2940">
        <v>1900</v>
      </c>
      <c r="E2940" s="960">
        <v>1</v>
      </c>
      <c r="F2940" t="s">
        <v>438</v>
      </c>
      <c r="G2940" s="960">
        <v>91</v>
      </c>
      <c r="H2940" t="s">
        <v>387</v>
      </c>
      <c r="I2940" s="940" t="s">
        <v>488</v>
      </c>
      <c r="J2940" s="940" t="s">
        <v>444</v>
      </c>
      <c r="K2940" s="940" t="s">
        <v>53</v>
      </c>
      <c r="L2940" s="946" t="s">
        <v>44</v>
      </c>
      <c r="M2940" s="966" t="s">
        <v>153</v>
      </c>
      <c r="N2940" s="679">
        <f t="shared" ca="1" si="500"/>
        <v>0</v>
      </c>
      <c r="O2940" s="679">
        <f t="shared" ca="1" si="506"/>
        <v>0</v>
      </c>
      <c r="P2940" s="679">
        <f t="shared" ca="1" si="506"/>
        <v>0</v>
      </c>
      <c r="Q2940" s="679">
        <f t="shared" ca="1" si="506"/>
        <v>0</v>
      </c>
      <c r="R2940" s="679">
        <f t="shared" ca="1" si="506"/>
        <v>0</v>
      </c>
      <c r="S2940" s="679">
        <f t="shared" ca="1" si="506"/>
        <v>0</v>
      </c>
      <c r="T2940" s="679">
        <f t="shared" ca="1" si="506"/>
        <v>0</v>
      </c>
      <c r="U2940" s="679">
        <f t="shared" ca="1" si="506"/>
        <v>0</v>
      </c>
      <c r="V2940" s="679">
        <f t="shared" ca="1" si="503"/>
        <v>0</v>
      </c>
      <c r="W2940" s="679">
        <f t="shared" ca="1" si="502"/>
        <v>0</v>
      </c>
      <c r="X2940" s="679">
        <f t="shared" ca="1" si="504"/>
        <v>0</v>
      </c>
      <c r="Y2940" s="679">
        <f t="shared" ca="1" si="504"/>
        <v>0</v>
      </c>
      <c r="Z2940" s="679">
        <f t="shared" ca="1" si="504"/>
        <v>0</v>
      </c>
      <c r="AA2940" t="str">
        <f t="shared" si="497"/>
        <v>ASR_Financial_Report_SHP21Final</v>
      </c>
      <c r="AB2940" s="960">
        <f t="shared" si="498"/>
        <v>44658</v>
      </c>
      <c r="AC2940" t="str">
        <f t="shared" si="499"/>
        <v>Unaudited</v>
      </c>
    </row>
    <row r="2941" spans="1:29" x14ac:dyDescent="0.25">
      <c r="A2941" t="s">
        <v>420</v>
      </c>
      <c r="B2941" t="s">
        <v>1366</v>
      </c>
      <c r="C2941" t="s">
        <v>1367</v>
      </c>
      <c r="D2941">
        <v>1900</v>
      </c>
      <c r="E2941" s="960">
        <v>1</v>
      </c>
      <c r="F2941" t="s">
        <v>438</v>
      </c>
      <c r="G2941" s="960">
        <v>91</v>
      </c>
      <c r="H2941" t="s">
        <v>387</v>
      </c>
      <c r="I2941" s="940" t="s">
        <v>488</v>
      </c>
      <c r="J2941" s="940" t="s">
        <v>444</v>
      </c>
      <c r="K2941" s="940" t="s">
        <v>53</v>
      </c>
      <c r="L2941" s="946" t="s">
        <v>41</v>
      </c>
      <c r="M2941" s="966" t="s">
        <v>52</v>
      </c>
      <c r="N2941" s="679">
        <f t="shared" ca="1" si="500"/>
        <v>0</v>
      </c>
      <c r="O2941" s="679">
        <f t="shared" ca="1" si="506"/>
        <v>0</v>
      </c>
      <c r="P2941" s="679">
        <f t="shared" ca="1" si="506"/>
        <v>0</v>
      </c>
      <c r="Q2941" s="679">
        <f t="shared" ca="1" si="506"/>
        <v>0</v>
      </c>
      <c r="R2941" s="679">
        <f t="shared" ca="1" si="506"/>
        <v>0</v>
      </c>
      <c r="S2941" s="679">
        <f t="shared" ca="1" si="506"/>
        <v>0</v>
      </c>
      <c r="T2941" s="679">
        <f t="shared" ca="1" si="506"/>
        <v>0</v>
      </c>
      <c r="U2941" s="679">
        <f t="shared" ca="1" si="506"/>
        <v>0</v>
      </c>
      <c r="V2941" s="679">
        <f t="shared" ca="1" si="503"/>
        <v>0</v>
      </c>
      <c r="W2941" s="679">
        <f t="shared" ca="1" si="502"/>
        <v>0</v>
      </c>
      <c r="X2941" s="679">
        <f t="shared" ca="1" si="504"/>
        <v>0</v>
      </c>
      <c r="Y2941" s="679">
        <f t="shared" ca="1" si="504"/>
        <v>0</v>
      </c>
      <c r="Z2941" s="679">
        <f t="shared" ca="1" si="504"/>
        <v>0</v>
      </c>
      <c r="AA2941" t="str">
        <f t="shared" si="497"/>
        <v>ASR_Financial_Report_SHP21Final</v>
      </c>
      <c r="AB2941" s="960">
        <f t="shared" si="498"/>
        <v>44658</v>
      </c>
      <c r="AC2941" t="str">
        <f t="shared" si="499"/>
        <v>Unaudited</v>
      </c>
    </row>
    <row r="2942" spans="1:29" x14ac:dyDescent="0.25">
      <c r="A2942" t="s">
        <v>420</v>
      </c>
      <c r="B2942" t="s">
        <v>1366</v>
      </c>
      <c r="C2942" t="s">
        <v>1367</v>
      </c>
      <c r="D2942">
        <v>1900</v>
      </c>
      <c r="E2942" s="960">
        <v>1</v>
      </c>
      <c r="F2942" t="s">
        <v>438</v>
      </c>
      <c r="G2942" s="960">
        <v>91</v>
      </c>
      <c r="H2942" t="s">
        <v>387</v>
      </c>
      <c r="I2942" s="940" t="s">
        <v>488</v>
      </c>
      <c r="J2942" s="940" t="s">
        <v>444</v>
      </c>
      <c r="K2942" s="940" t="s">
        <v>53</v>
      </c>
      <c r="L2942" s="950" t="s">
        <v>42</v>
      </c>
      <c r="M2942" s="967" t="s">
        <v>154</v>
      </c>
      <c r="N2942" s="679">
        <f t="shared" ca="1" si="500"/>
        <v>0</v>
      </c>
      <c r="O2942" s="679">
        <f ca="1">IF(OR(AND($F2942="PY",O$1&lt;&gt;"Prior Year"),AND($F2942&lt;&gt;"PY",O$1="Prior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"&amp;$H2942&amp;"'!$A$7:$CA$7"),0)+MATCH(O$1,INDIRECT("'MMA Rev-Exp "&amp;$H2942&amp;"'!$D$8:$CA$8"),0)-1)))</f>
        <v>0</v>
      </c>
      <c r="P2942" s="679">
        <f ca="1">IF(OR(AND($F2942="PY",P$1&lt;&gt;"Prior Year"),AND($F2942&lt;&gt;"PY",P$1="Prior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"&amp;$H2942&amp;"'!$A$7:$CA$7"),0)+MATCH(P$1,INDIRECT("'MMA Rev-Exp "&amp;$H2942&amp;"'!$D$8:$CA$8"),0)-1)))</f>
        <v>0</v>
      </c>
      <c r="Q2942" s="679">
        <f ca="1">IF(OR(AND($F2942="PY",Q$1&lt;&gt;"Prior Year"),AND($F2942&lt;&gt;"PY",Q$1="Prior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"&amp;$H2942&amp;"'!$A$7:$CA$7"),0)+MATCH(Q$1,INDIRECT("'MMA Rev-Exp "&amp;$H2942&amp;"'!$D$8:$CA$8"),0)-1)))</f>
        <v>0</v>
      </c>
      <c r="R2942" s="679">
        <f ca="1">IF(OR(AND($F2942="PY",R$1&lt;&gt;"Prior Year"),AND($F2942&lt;&gt;"PY",R$1="Prior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"&amp;$H2942&amp;"'!$A$7:$CA$7"),0)+MATCH(R$1,INDIRECT("'MMA Rev-Exp "&amp;$H2942&amp;"'!$D$8:$CA$8"),0)-1)))</f>
        <v>0</v>
      </c>
      <c r="S2942" s="679">
        <f t="shared" ref="O2942:Z2965" ca="1" si="507">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679">
        <f t="shared" ca="1" si="507"/>
        <v>0</v>
      </c>
      <c r="U2942" s="679">
        <f t="shared" ca="1" si="507"/>
        <v>0</v>
      </c>
      <c r="V2942" s="679">
        <f t="shared" ca="1" si="507"/>
        <v>0</v>
      </c>
      <c r="W2942" s="679">
        <f t="shared" ca="1" si="502"/>
        <v>0</v>
      </c>
      <c r="X2942" s="679">
        <f t="shared" ca="1" si="507"/>
        <v>0</v>
      </c>
      <c r="Y2942" s="679">
        <f t="shared" ca="1" si="507"/>
        <v>0</v>
      </c>
      <c r="Z2942" s="679">
        <f t="shared" ca="1" si="507"/>
        <v>0</v>
      </c>
      <c r="AA2942" t="str">
        <f t="shared" si="497"/>
        <v>ASR_Financial_Report_SHP21Final</v>
      </c>
      <c r="AB2942" s="960">
        <f t="shared" si="498"/>
        <v>44658</v>
      </c>
      <c r="AC2942" t="str">
        <f t="shared" si="499"/>
        <v>Unaudited</v>
      </c>
    </row>
    <row r="2943" spans="1:29" x14ac:dyDescent="0.25">
      <c r="A2943" t="s">
        <v>420</v>
      </c>
      <c r="B2943" t="s">
        <v>1366</v>
      </c>
      <c r="C2943" t="s">
        <v>1367</v>
      </c>
      <c r="D2943">
        <v>1900</v>
      </c>
      <c r="E2943" s="960">
        <v>1</v>
      </c>
      <c r="F2943" t="s">
        <v>438</v>
      </c>
      <c r="G2943" s="960">
        <v>91</v>
      </c>
      <c r="H2943" t="s">
        <v>387</v>
      </c>
      <c r="I2943" s="966" t="s">
        <v>488</v>
      </c>
      <c r="J2943" s="966" t="s">
        <v>444</v>
      </c>
      <c r="K2943" s="966" t="s">
        <v>53</v>
      </c>
      <c r="L2943" s="946" t="s">
        <v>43</v>
      </c>
      <c r="M2943" s="966" t="s">
        <v>462</v>
      </c>
      <c r="N2943" s="679">
        <f t="shared" ca="1" si="500"/>
        <v>0</v>
      </c>
      <c r="O2943" s="679">
        <f t="shared" ca="1" si="507"/>
        <v>0</v>
      </c>
      <c r="P2943" s="679">
        <f t="shared" ca="1" si="507"/>
        <v>0</v>
      </c>
      <c r="Q2943" s="679">
        <f t="shared" ca="1" si="507"/>
        <v>0</v>
      </c>
      <c r="R2943" s="679">
        <f t="shared" ca="1" si="507"/>
        <v>0</v>
      </c>
      <c r="S2943" s="679">
        <f t="shared" ca="1" si="507"/>
        <v>0</v>
      </c>
      <c r="T2943" s="679">
        <f t="shared" ca="1" si="507"/>
        <v>0</v>
      </c>
      <c r="U2943" s="679">
        <f t="shared" ca="1" si="507"/>
        <v>0</v>
      </c>
      <c r="V2943" s="679">
        <f t="shared" ca="1" si="507"/>
        <v>0</v>
      </c>
      <c r="W2943" s="679">
        <f t="shared" ca="1" si="502"/>
        <v>0</v>
      </c>
      <c r="X2943" s="679">
        <f t="shared" ca="1" si="507"/>
        <v>0</v>
      </c>
      <c r="Y2943" s="679">
        <f t="shared" ca="1" si="507"/>
        <v>0</v>
      </c>
      <c r="Z2943" s="679">
        <f t="shared" ca="1" si="507"/>
        <v>0</v>
      </c>
      <c r="AA2943" t="str">
        <f t="shared" si="497"/>
        <v>ASR_Financial_Report_SHP21Final</v>
      </c>
      <c r="AB2943" s="960">
        <f t="shared" si="498"/>
        <v>44658</v>
      </c>
      <c r="AC2943" t="str">
        <f t="shared" si="499"/>
        <v>Unaudited</v>
      </c>
    </row>
    <row r="2944" spans="1:29" x14ac:dyDescent="0.25">
      <c r="A2944" t="s">
        <v>420</v>
      </c>
      <c r="B2944" t="s">
        <v>1366</v>
      </c>
      <c r="C2944" t="s">
        <v>1367</v>
      </c>
      <c r="D2944">
        <v>1900</v>
      </c>
      <c r="E2944" s="960">
        <v>1</v>
      </c>
      <c r="F2944" t="s">
        <v>438</v>
      </c>
      <c r="G2944" s="960">
        <v>91</v>
      </c>
      <c r="H2944" t="s">
        <v>387</v>
      </c>
      <c r="I2944" s="940" t="s">
        <v>488</v>
      </c>
      <c r="J2944" s="940" t="s">
        <v>444</v>
      </c>
      <c r="K2944" s="940" t="s">
        <v>901</v>
      </c>
      <c r="L2944" s="940" t="s">
        <v>902</v>
      </c>
      <c r="M2944" s="965" t="s">
        <v>901</v>
      </c>
      <c r="N2944" s="679">
        <f t="shared" ca="1" si="500"/>
        <v>0</v>
      </c>
      <c r="O2944" s="679">
        <f t="shared" ca="1" si="507"/>
        <v>0</v>
      </c>
      <c r="P2944" s="679">
        <f t="shared" ca="1" si="507"/>
        <v>0</v>
      </c>
      <c r="Q2944" s="679">
        <f t="shared" ca="1" si="507"/>
        <v>0</v>
      </c>
      <c r="R2944" s="679">
        <f t="shared" ca="1" si="507"/>
        <v>0</v>
      </c>
      <c r="S2944" s="679">
        <f t="shared" ca="1" si="507"/>
        <v>0</v>
      </c>
      <c r="T2944" s="679">
        <f t="shared" ca="1" si="507"/>
        <v>0</v>
      </c>
      <c r="U2944" s="679">
        <f t="shared" ca="1" si="507"/>
        <v>0</v>
      </c>
      <c r="V2944" s="679">
        <f t="shared" ca="1" si="507"/>
        <v>0</v>
      </c>
      <c r="W2944" s="679">
        <f t="shared" ca="1" si="502"/>
        <v>0</v>
      </c>
      <c r="X2944" s="679">
        <f t="shared" ca="1" si="507"/>
        <v>0</v>
      </c>
      <c r="Y2944" s="679">
        <f t="shared" ca="1" si="507"/>
        <v>0</v>
      </c>
      <c r="Z2944" s="679">
        <f t="shared" ca="1" si="507"/>
        <v>0</v>
      </c>
      <c r="AA2944" t="str">
        <f t="shared" si="497"/>
        <v>ASR_Financial_Report_SHP21Final</v>
      </c>
      <c r="AB2944" s="960">
        <f t="shared" si="498"/>
        <v>44658</v>
      </c>
      <c r="AC2944" t="str">
        <f t="shared" si="499"/>
        <v>Unaudited</v>
      </c>
    </row>
    <row r="2945" spans="1:29" x14ac:dyDescent="0.25">
      <c r="A2945" t="s">
        <v>420</v>
      </c>
      <c r="B2945" t="s">
        <v>1366</v>
      </c>
      <c r="C2945" t="s">
        <v>1367</v>
      </c>
      <c r="D2945">
        <v>1900</v>
      </c>
      <c r="E2945" s="960">
        <v>1</v>
      </c>
      <c r="F2945" t="s">
        <v>438</v>
      </c>
      <c r="G2945" s="960">
        <v>91</v>
      </c>
      <c r="H2945" t="s">
        <v>387</v>
      </c>
      <c r="I2945" s="940" t="s">
        <v>488</v>
      </c>
      <c r="J2945" s="940" t="s">
        <v>444</v>
      </c>
      <c r="K2945" s="940" t="s">
        <v>901</v>
      </c>
      <c r="L2945" s="940" t="s">
        <v>903</v>
      </c>
      <c r="M2945" s="965" t="s">
        <v>906</v>
      </c>
      <c r="N2945" s="679">
        <f t="shared" ca="1" si="500"/>
        <v>0</v>
      </c>
      <c r="O2945" s="679">
        <f t="shared" ca="1" si="507"/>
        <v>0</v>
      </c>
      <c r="P2945" s="679">
        <f t="shared" ca="1" si="507"/>
        <v>0</v>
      </c>
      <c r="Q2945" s="679">
        <f t="shared" ca="1" si="507"/>
        <v>0</v>
      </c>
      <c r="R2945" s="679">
        <f t="shared" ca="1" si="507"/>
        <v>0</v>
      </c>
      <c r="S2945" s="679">
        <f t="shared" ca="1" si="507"/>
        <v>0</v>
      </c>
      <c r="T2945" s="679">
        <f t="shared" ca="1" si="507"/>
        <v>0</v>
      </c>
      <c r="U2945" s="679">
        <f t="shared" ca="1" si="507"/>
        <v>0</v>
      </c>
      <c r="V2945" s="679">
        <f t="shared" ca="1" si="507"/>
        <v>0</v>
      </c>
      <c r="W2945" s="679">
        <f t="shared" ca="1" si="502"/>
        <v>0</v>
      </c>
      <c r="X2945" s="679">
        <f t="shared" ca="1" si="507"/>
        <v>0</v>
      </c>
      <c r="Y2945" s="679">
        <f t="shared" ca="1" si="507"/>
        <v>0</v>
      </c>
      <c r="Z2945" s="679">
        <f t="shared" ca="1" si="507"/>
        <v>0</v>
      </c>
      <c r="AA2945" t="str">
        <f t="shared" si="497"/>
        <v>ASR_Financial_Report_SHP21Final</v>
      </c>
      <c r="AB2945" s="960">
        <f t="shared" si="498"/>
        <v>44658</v>
      </c>
      <c r="AC2945" t="str">
        <f t="shared" si="499"/>
        <v>Unaudited</v>
      </c>
    </row>
    <row r="2946" spans="1:29" x14ac:dyDescent="0.25">
      <c r="A2946" t="s">
        <v>420</v>
      </c>
      <c r="B2946" t="s">
        <v>1366</v>
      </c>
      <c r="C2946" t="s">
        <v>1367</v>
      </c>
      <c r="D2946">
        <v>1900</v>
      </c>
      <c r="E2946" s="960">
        <v>1</v>
      </c>
      <c r="F2946" t="s">
        <v>438</v>
      </c>
      <c r="G2946" s="960">
        <v>91</v>
      </c>
      <c r="H2946" t="s">
        <v>387</v>
      </c>
      <c r="I2946" s="940" t="s">
        <v>488</v>
      </c>
      <c r="J2946" s="940" t="s">
        <v>444</v>
      </c>
      <c r="K2946" s="940" t="s">
        <v>901</v>
      </c>
      <c r="L2946" s="940" t="s">
        <v>904</v>
      </c>
      <c r="M2946" s="965" t="s">
        <v>907</v>
      </c>
      <c r="N2946" s="679">
        <f t="shared" ca="1" si="500"/>
        <v>0</v>
      </c>
      <c r="O2946" s="679">
        <f t="shared" ca="1" si="507"/>
        <v>0</v>
      </c>
      <c r="P2946" s="679">
        <f t="shared" ca="1" si="507"/>
        <v>0</v>
      </c>
      <c r="Q2946" s="679">
        <f t="shared" ca="1" si="507"/>
        <v>0</v>
      </c>
      <c r="R2946" s="679">
        <f t="shared" ca="1" si="507"/>
        <v>0</v>
      </c>
      <c r="S2946" s="679">
        <f t="shared" ca="1" si="507"/>
        <v>0</v>
      </c>
      <c r="T2946" s="679">
        <f t="shared" ca="1" si="507"/>
        <v>0</v>
      </c>
      <c r="U2946" s="679">
        <f t="shared" ca="1" si="507"/>
        <v>0</v>
      </c>
      <c r="V2946" s="679">
        <f t="shared" ca="1" si="507"/>
        <v>0</v>
      </c>
      <c r="W2946" s="679">
        <f t="shared" ca="1" si="502"/>
        <v>0</v>
      </c>
      <c r="X2946" s="679">
        <f t="shared" ca="1" si="507"/>
        <v>0</v>
      </c>
      <c r="Y2946" s="679">
        <f t="shared" ca="1" si="507"/>
        <v>0</v>
      </c>
      <c r="Z2946" s="679">
        <f t="shared" ca="1" si="507"/>
        <v>0</v>
      </c>
      <c r="AA2946" t="str">
        <f t="shared" ref="AA2946:AA3009" si="508">file_name</f>
        <v>ASR_Financial_Report_SHP21Final</v>
      </c>
      <c r="AB2946" s="960">
        <f t="shared" ref="AB2946:AB3009" si="509">file_date</f>
        <v>44658</v>
      </c>
      <c r="AC2946" t="str">
        <f t="shared" ref="AC2946:AC3009" si="510">status</f>
        <v>Unaudited</v>
      </c>
    </row>
    <row r="2947" spans="1:29" x14ac:dyDescent="0.25">
      <c r="A2947" t="s">
        <v>420</v>
      </c>
      <c r="B2947" t="s">
        <v>1366</v>
      </c>
      <c r="C2947" t="s">
        <v>1367</v>
      </c>
      <c r="D2947">
        <v>1900</v>
      </c>
      <c r="E2947" s="960">
        <v>1</v>
      </c>
      <c r="F2947" t="s">
        <v>438</v>
      </c>
      <c r="G2947" s="960">
        <v>91</v>
      </c>
      <c r="H2947" t="s">
        <v>387</v>
      </c>
      <c r="I2947" s="940" t="s">
        <v>488</v>
      </c>
      <c r="J2947" s="940" t="s">
        <v>444</v>
      </c>
      <c r="K2947" s="940" t="s">
        <v>445</v>
      </c>
      <c r="L2947" s="948">
        <v>5.0999999999999996</v>
      </c>
      <c r="M2947" s="963" t="s">
        <v>37</v>
      </c>
      <c r="N2947" s="679">
        <f t="shared" ca="1" si="500"/>
        <v>0</v>
      </c>
      <c r="O2947" s="679">
        <f t="shared" ca="1" si="507"/>
        <v>0</v>
      </c>
      <c r="P2947" s="679">
        <f t="shared" ca="1" si="507"/>
        <v>0</v>
      </c>
      <c r="Q2947" s="679">
        <f t="shared" ca="1" si="507"/>
        <v>0</v>
      </c>
      <c r="R2947" s="679">
        <f t="shared" ca="1" si="507"/>
        <v>0</v>
      </c>
      <c r="S2947" s="679">
        <f t="shared" ca="1" si="507"/>
        <v>0</v>
      </c>
      <c r="T2947" s="679">
        <f t="shared" ca="1" si="507"/>
        <v>0</v>
      </c>
      <c r="U2947" s="679">
        <f t="shared" ca="1" si="507"/>
        <v>0</v>
      </c>
      <c r="V2947" s="679">
        <f t="shared" ca="1" si="507"/>
        <v>0</v>
      </c>
      <c r="W2947" s="679">
        <f t="shared" ca="1" si="502"/>
        <v>0</v>
      </c>
      <c r="X2947" s="679">
        <f t="shared" ca="1" si="507"/>
        <v>0</v>
      </c>
      <c r="Y2947" s="679">
        <f t="shared" ca="1" si="507"/>
        <v>0</v>
      </c>
      <c r="Z2947" s="679">
        <f t="shared" ca="1" si="507"/>
        <v>0</v>
      </c>
      <c r="AA2947" t="str">
        <f t="shared" si="508"/>
        <v>ASR_Financial_Report_SHP21Final</v>
      </c>
      <c r="AB2947" s="960">
        <f t="shared" si="509"/>
        <v>44658</v>
      </c>
      <c r="AC2947" t="str">
        <f t="shared" si="510"/>
        <v>Unaudited</v>
      </c>
    </row>
    <row r="2948" spans="1:29" ht="30" x14ac:dyDescent="0.25">
      <c r="A2948" t="s">
        <v>420</v>
      </c>
      <c r="B2948" t="s">
        <v>1366</v>
      </c>
      <c r="C2948" t="s">
        <v>1367</v>
      </c>
      <c r="D2948">
        <v>1900</v>
      </c>
      <c r="E2948" s="960">
        <v>1</v>
      </c>
      <c r="F2948" t="s">
        <v>438</v>
      </c>
      <c r="G2948" s="960">
        <v>91</v>
      </c>
      <c r="H2948" t="s">
        <v>387</v>
      </c>
      <c r="I2948" s="965" t="s">
        <v>488</v>
      </c>
      <c r="J2948" s="965" t="s">
        <v>444</v>
      </c>
      <c r="K2948" s="965" t="s">
        <v>445</v>
      </c>
      <c r="L2948" s="940">
        <v>5.2</v>
      </c>
      <c r="M2948" s="965" t="s">
        <v>303</v>
      </c>
      <c r="N2948" s="679">
        <f t="shared" ca="1" si="500"/>
        <v>0</v>
      </c>
      <c r="O2948" s="679">
        <f t="shared" ca="1" si="507"/>
        <v>0</v>
      </c>
      <c r="P2948" s="679">
        <f t="shared" ca="1" si="507"/>
        <v>0</v>
      </c>
      <c r="Q2948" s="679">
        <f t="shared" ca="1" si="507"/>
        <v>0</v>
      </c>
      <c r="R2948" s="679">
        <f t="shared" ca="1" si="507"/>
        <v>0</v>
      </c>
      <c r="S2948" s="679">
        <f t="shared" ca="1" si="507"/>
        <v>0</v>
      </c>
      <c r="T2948" s="679">
        <f t="shared" ca="1" si="507"/>
        <v>0</v>
      </c>
      <c r="U2948" s="679">
        <f t="shared" ca="1" si="507"/>
        <v>0</v>
      </c>
      <c r="V2948" s="679">
        <f t="shared" ca="1" si="507"/>
        <v>0</v>
      </c>
      <c r="W2948" s="679">
        <f t="shared" ca="1" si="502"/>
        <v>0</v>
      </c>
      <c r="X2948" s="679">
        <f t="shared" ca="1" si="507"/>
        <v>0</v>
      </c>
      <c r="Y2948" s="679">
        <f t="shared" ca="1" si="507"/>
        <v>0</v>
      </c>
      <c r="Z2948" s="679">
        <f t="shared" ca="1" si="507"/>
        <v>0</v>
      </c>
      <c r="AA2948" t="str">
        <f t="shared" si="508"/>
        <v>ASR_Financial_Report_SHP21Final</v>
      </c>
      <c r="AB2948" s="960">
        <f t="shared" si="509"/>
        <v>44658</v>
      </c>
      <c r="AC2948" t="str">
        <f t="shared" si="510"/>
        <v>Unaudited</v>
      </c>
    </row>
    <row r="2949" spans="1:29" ht="30" x14ac:dyDescent="0.25">
      <c r="A2949" t="s">
        <v>420</v>
      </c>
      <c r="B2949" t="s">
        <v>1366</v>
      </c>
      <c r="C2949" t="s">
        <v>1367</v>
      </c>
      <c r="D2949">
        <v>1900</v>
      </c>
      <c r="E2949" s="960">
        <v>1</v>
      </c>
      <c r="F2949" t="s">
        <v>438</v>
      </c>
      <c r="G2949" s="960">
        <v>91</v>
      </c>
      <c r="H2949" t="s">
        <v>387</v>
      </c>
      <c r="I2949" s="940" t="s">
        <v>488</v>
      </c>
      <c r="J2949" s="940" t="s">
        <v>444</v>
      </c>
      <c r="K2949" s="940" t="s">
        <v>445</v>
      </c>
      <c r="L2949" s="940">
        <v>5.3</v>
      </c>
      <c r="M2949" s="965" t="s">
        <v>304</v>
      </c>
      <c r="N2949" s="679">
        <f t="shared" ca="1" si="500"/>
        <v>0</v>
      </c>
      <c r="O2949" s="679">
        <f t="shared" ca="1" si="507"/>
        <v>0</v>
      </c>
      <c r="P2949" s="679">
        <f t="shared" ca="1" si="507"/>
        <v>0</v>
      </c>
      <c r="Q2949" s="679">
        <f t="shared" ca="1" si="507"/>
        <v>0</v>
      </c>
      <c r="R2949" s="679">
        <f t="shared" ca="1" si="507"/>
        <v>0</v>
      </c>
      <c r="S2949" s="679">
        <f t="shared" ca="1" si="507"/>
        <v>0</v>
      </c>
      <c r="T2949" s="679">
        <f t="shared" ca="1" si="507"/>
        <v>0</v>
      </c>
      <c r="U2949" s="679">
        <f t="shared" ca="1" si="507"/>
        <v>0</v>
      </c>
      <c r="V2949" s="679">
        <f t="shared" ca="1" si="507"/>
        <v>0</v>
      </c>
      <c r="W2949" s="679">
        <f t="shared" ca="1" si="502"/>
        <v>0</v>
      </c>
      <c r="X2949" s="679">
        <f t="shared" ca="1" si="507"/>
        <v>0</v>
      </c>
      <c r="Y2949" s="679">
        <f t="shared" ca="1" si="507"/>
        <v>0</v>
      </c>
      <c r="Z2949" s="679">
        <f t="shared" ca="1" si="507"/>
        <v>0</v>
      </c>
      <c r="AA2949" t="str">
        <f t="shared" si="508"/>
        <v>ASR_Financial_Report_SHP21Final</v>
      </c>
      <c r="AB2949" s="960">
        <f t="shared" si="509"/>
        <v>44658</v>
      </c>
      <c r="AC2949" t="str">
        <f t="shared" si="510"/>
        <v>Unaudited</v>
      </c>
    </row>
    <row r="2950" spans="1:29" x14ac:dyDescent="0.25">
      <c r="A2950" t="s">
        <v>420</v>
      </c>
      <c r="B2950" t="s">
        <v>1366</v>
      </c>
      <c r="C2950" t="s">
        <v>1367</v>
      </c>
      <c r="D2950">
        <v>1900</v>
      </c>
      <c r="E2950" s="960">
        <v>1</v>
      </c>
      <c r="F2950" t="s">
        <v>438</v>
      </c>
      <c r="G2950" s="960">
        <v>91</v>
      </c>
      <c r="H2950" t="s">
        <v>387</v>
      </c>
      <c r="I2950" s="940" t="s">
        <v>488</v>
      </c>
      <c r="J2950" s="940" t="s">
        <v>444</v>
      </c>
      <c r="K2950" s="940" t="s">
        <v>445</v>
      </c>
      <c r="L2950" s="940" t="s">
        <v>82</v>
      </c>
      <c r="M2950" s="965" t="s">
        <v>453</v>
      </c>
      <c r="N2950" s="679">
        <f t="shared" ca="1" si="500"/>
        <v>0</v>
      </c>
      <c r="O2950" s="679">
        <f t="shared" ca="1" si="507"/>
        <v>0</v>
      </c>
      <c r="P2950" s="679">
        <f t="shared" ca="1" si="507"/>
        <v>0</v>
      </c>
      <c r="Q2950" s="679">
        <f t="shared" ca="1" si="507"/>
        <v>0</v>
      </c>
      <c r="R2950" s="679">
        <f t="shared" ca="1" si="507"/>
        <v>0</v>
      </c>
      <c r="S2950" s="679">
        <f t="shared" ca="1" si="507"/>
        <v>0</v>
      </c>
      <c r="T2950" s="679">
        <f t="shared" ca="1" si="507"/>
        <v>0</v>
      </c>
      <c r="U2950" s="679">
        <f t="shared" ca="1" si="507"/>
        <v>0</v>
      </c>
      <c r="V2950" s="679">
        <f t="shared" ca="1" si="507"/>
        <v>0</v>
      </c>
      <c r="W2950" s="679">
        <f t="shared" ca="1" si="502"/>
        <v>0</v>
      </c>
      <c r="X2950" s="679">
        <f t="shared" ca="1" si="507"/>
        <v>0</v>
      </c>
      <c r="Y2950" s="679">
        <f t="shared" ca="1" si="507"/>
        <v>0</v>
      </c>
      <c r="Z2950" s="679">
        <f t="shared" ca="1" si="507"/>
        <v>0</v>
      </c>
      <c r="AA2950" t="str">
        <f t="shared" si="508"/>
        <v>ASR_Financial_Report_SHP21Final</v>
      </c>
      <c r="AB2950" s="960">
        <f t="shared" si="509"/>
        <v>44658</v>
      </c>
      <c r="AC2950" t="str">
        <f t="shared" si="510"/>
        <v>Unaudited</v>
      </c>
    </row>
    <row r="2951" spans="1:29" x14ac:dyDescent="0.25">
      <c r="A2951" t="s">
        <v>420</v>
      </c>
      <c r="B2951" t="s">
        <v>1366</v>
      </c>
      <c r="C2951" t="s">
        <v>1367</v>
      </c>
      <c r="D2951">
        <v>1900</v>
      </c>
      <c r="E2951" s="960">
        <v>1</v>
      </c>
      <c r="F2951" t="s">
        <v>438</v>
      </c>
      <c r="G2951" s="960">
        <v>91</v>
      </c>
      <c r="H2951" t="s">
        <v>387</v>
      </c>
      <c r="I2951" s="940" t="s">
        <v>488</v>
      </c>
      <c r="J2951" s="940" t="s">
        <v>444</v>
      </c>
      <c r="K2951" s="940" t="s">
        <v>446</v>
      </c>
      <c r="L2951" s="940">
        <v>6.1</v>
      </c>
      <c r="M2951" s="965" t="s">
        <v>18</v>
      </c>
      <c r="N2951" s="679">
        <f t="shared" ca="1" si="500"/>
        <v>0</v>
      </c>
      <c r="O2951" s="679">
        <f t="shared" ca="1" si="507"/>
        <v>0</v>
      </c>
      <c r="P2951" s="679">
        <f t="shared" ca="1" si="507"/>
        <v>0</v>
      </c>
      <c r="Q2951" s="679">
        <f t="shared" ca="1" si="507"/>
        <v>0</v>
      </c>
      <c r="R2951" s="679">
        <f t="shared" ca="1" si="507"/>
        <v>0</v>
      </c>
      <c r="S2951" s="679">
        <f t="shared" ca="1" si="507"/>
        <v>0</v>
      </c>
      <c r="T2951" s="679">
        <f t="shared" ca="1" si="507"/>
        <v>0</v>
      </c>
      <c r="U2951" s="679">
        <f t="shared" ca="1" si="507"/>
        <v>0</v>
      </c>
      <c r="V2951" s="679">
        <f t="shared" ca="1" si="507"/>
        <v>0</v>
      </c>
      <c r="W2951" s="679">
        <f t="shared" ca="1" si="502"/>
        <v>0</v>
      </c>
      <c r="X2951" s="679">
        <f t="shared" ca="1" si="507"/>
        <v>0</v>
      </c>
      <c r="Y2951" s="679">
        <f t="shared" ca="1" si="507"/>
        <v>0</v>
      </c>
      <c r="Z2951" s="679">
        <f t="shared" ca="1" si="507"/>
        <v>0</v>
      </c>
      <c r="AA2951" t="str">
        <f t="shared" si="508"/>
        <v>ASR_Financial_Report_SHP21Final</v>
      </c>
      <c r="AB2951" s="960">
        <f t="shared" si="509"/>
        <v>44658</v>
      </c>
      <c r="AC2951" t="str">
        <f t="shared" si="510"/>
        <v>Unaudited</v>
      </c>
    </row>
    <row r="2952" spans="1:29" x14ac:dyDescent="0.25">
      <c r="A2952" t="s">
        <v>420</v>
      </c>
      <c r="B2952" t="s">
        <v>1366</v>
      </c>
      <c r="C2952" t="s">
        <v>1367</v>
      </c>
      <c r="D2952">
        <v>1900</v>
      </c>
      <c r="E2952" s="960">
        <v>1</v>
      </c>
      <c r="F2952" t="s">
        <v>438</v>
      </c>
      <c r="G2952" s="960">
        <v>91</v>
      </c>
      <c r="H2952" t="s">
        <v>387</v>
      </c>
      <c r="I2952" s="940" t="s">
        <v>488</v>
      </c>
      <c r="J2952" s="940" t="s">
        <v>444</v>
      </c>
      <c r="K2952" s="940" t="s">
        <v>446</v>
      </c>
      <c r="L2952" s="948">
        <v>6.2</v>
      </c>
      <c r="M2952" s="963" t="s">
        <v>19</v>
      </c>
      <c r="N2952" s="679">
        <f t="shared" ca="1" si="500"/>
        <v>0</v>
      </c>
      <c r="O2952" s="679">
        <f t="shared" ca="1" si="507"/>
        <v>0</v>
      </c>
      <c r="P2952" s="679">
        <f t="shared" ca="1" si="507"/>
        <v>0</v>
      </c>
      <c r="Q2952" s="679">
        <f t="shared" ca="1" si="507"/>
        <v>0</v>
      </c>
      <c r="R2952" s="679">
        <f t="shared" ca="1" si="507"/>
        <v>0</v>
      </c>
      <c r="S2952" s="679">
        <f t="shared" ca="1" si="507"/>
        <v>0</v>
      </c>
      <c r="T2952" s="679">
        <f t="shared" ca="1" si="507"/>
        <v>0</v>
      </c>
      <c r="U2952" s="679">
        <f t="shared" ca="1" si="507"/>
        <v>0</v>
      </c>
      <c r="V2952" s="679">
        <f t="shared" ca="1" si="507"/>
        <v>0</v>
      </c>
      <c r="W2952" s="679">
        <f t="shared" ca="1" si="502"/>
        <v>0</v>
      </c>
      <c r="X2952" s="679">
        <f t="shared" ca="1" si="507"/>
        <v>0</v>
      </c>
      <c r="Y2952" s="679">
        <f t="shared" ca="1" si="507"/>
        <v>0</v>
      </c>
      <c r="Z2952" s="679">
        <f t="shared" ca="1" si="507"/>
        <v>0</v>
      </c>
      <c r="AA2952" t="str">
        <f t="shared" si="508"/>
        <v>ASR_Financial_Report_SHP21Final</v>
      </c>
      <c r="AB2952" s="960">
        <f t="shared" si="509"/>
        <v>44658</v>
      </c>
      <c r="AC2952" t="str">
        <f t="shared" si="510"/>
        <v>Unaudited</v>
      </c>
    </row>
    <row r="2953" spans="1:29" x14ac:dyDescent="0.25">
      <c r="A2953" t="s">
        <v>420</v>
      </c>
      <c r="B2953" t="s">
        <v>1366</v>
      </c>
      <c r="C2953" t="s">
        <v>1367</v>
      </c>
      <c r="D2953">
        <v>1900</v>
      </c>
      <c r="E2953" s="960">
        <v>1</v>
      </c>
      <c r="F2953" t="s">
        <v>438</v>
      </c>
      <c r="G2953" s="960">
        <v>91</v>
      </c>
      <c r="H2953" t="s">
        <v>387</v>
      </c>
      <c r="I2953" s="965" t="s">
        <v>488</v>
      </c>
      <c r="J2953" s="965" t="s">
        <v>444</v>
      </c>
      <c r="K2953" s="965" t="s">
        <v>446</v>
      </c>
      <c r="L2953" s="940">
        <v>6.3</v>
      </c>
      <c r="M2953" s="965" t="s">
        <v>184</v>
      </c>
      <c r="N2953" s="679">
        <f t="shared" ca="1" si="500"/>
        <v>0</v>
      </c>
      <c r="O2953" s="679">
        <f t="shared" ca="1" si="507"/>
        <v>0</v>
      </c>
      <c r="P2953" s="679">
        <f t="shared" ca="1" si="507"/>
        <v>0</v>
      </c>
      <c r="Q2953" s="679">
        <f t="shared" ca="1" si="507"/>
        <v>0</v>
      </c>
      <c r="R2953" s="679">
        <f t="shared" ca="1" si="507"/>
        <v>0</v>
      </c>
      <c r="S2953" s="679">
        <f t="shared" ca="1" si="507"/>
        <v>0</v>
      </c>
      <c r="T2953" s="679">
        <f t="shared" ca="1" si="507"/>
        <v>0</v>
      </c>
      <c r="U2953" s="679">
        <f t="shared" ca="1" si="507"/>
        <v>0</v>
      </c>
      <c r="V2953" s="679">
        <f t="shared" ca="1" si="507"/>
        <v>0</v>
      </c>
      <c r="W2953" s="679">
        <f t="shared" ca="1" si="502"/>
        <v>0</v>
      </c>
      <c r="X2953" s="679">
        <f t="shared" ca="1" si="507"/>
        <v>0</v>
      </c>
      <c r="Y2953" s="679">
        <f t="shared" ca="1" si="507"/>
        <v>0</v>
      </c>
      <c r="Z2953" s="679">
        <f t="shared" ca="1" si="507"/>
        <v>0</v>
      </c>
      <c r="AA2953" t="str">
        <f t="shared" si="508"/>
        <v>ASR_Financial_Report_SHP21Final</v>
      </c>
      <c r="AB2953" s="960">
        <f t="shared" si="509"/>
        <v>44658</v>
      </c>
      <c r="AC2953" t="str">
        <f t="shared" si="510"/>
        <v>Unaudited</v>
      </c>
    </row>
    <row r="2954" spans="1:29" x14ac:dyDescent="0.25">
      <c r="A2954" t="s">
        <v>420</v>
      </c>
      <c r="B2954" t="s">
        <v>1366</v>
      </c>
      <c r="C2954" t="s">
        <v>1367</v>
      </c>
      <c r="D2954">
        <v>1900</v>
      </c>
      <c r="E2954" s="960">
        <v>1</v>
      </c>
      <c r="F2954" t="s">
        <v>438</v>
      </c>
      <c r="G2954" s="960">
        <v>91</v>
      </c>
      <c r="H2954" t="s">
        <v>387</v>
      </c>
      <c r="I2954" s="940" t="s">
        <v>488</v>
      </c>
      <c r="J2954" s="940" t="s">
        <v>444</v>
      </c>
      <c r="K2954" s="940" t="s">
        <v>446</v>
      </c>
      <c r="L2954" s="940" t="s">
        <v>87</v>
      </c>
      <c r="M2954" s="965" t="s">
        <v>454</v>
      </c>
      <c r="N2954" s="679">
        <f t="shared" ca="1" si="500"/>
        <v>0</v>
      </c>
      <c r="O2954" s="679">
        <f t="shared" ca="1" si="507"/>
        <v>0</v>
      </c>
      <c r="P2954" s="679">
        <f t="shared" ca="1" si="507"/>
        <v>0</v>
      </c>
      <c r="Q2954" s="679">
        <f t="shared" ca="1" si="507"/>
        <v>0</v>
      </c>
      <c r="R2954" s="679">
        <f t="shared" ca="1" si="507"/>
        <v>0</v>
      </c>
      <c r="S2954" s="679">
        <f t="shared" ca="1" si="507"/>
        <v>0</v>
      </c>
      <c r="T2954" s="679">
        <f t="shared" ca="1" si="507"/>
        <v>0</v>
      </c>
      <c r="U2954" s="679">
        <f t="shared" ca="1" si="507"/>
        <v>0</v>
      </c>
      <c r="V2954" s="679">
        <f t="shared" ca="1" si="507"/>
        <v>0</v>
      </c>
      <c r="W2954" s="679">
        <f t="shared" ca="1" si="502"/>
        <v>0</v>
      </c>
      <c r="X2954" s="679">
        <f t="shared" ca="1" si="507"/>
        <v>0</v>
      </c>
      <c r="Y2954" s="679">
        <f t="shared" ca="1" si="507"/>
        <v>0</v>
      </c>
      <c r="Z2954" s="679">
        <f t="shared" ca="1" si="507"/>
        <v>0</v>
      </c>
      <c r="AA2954" t="str">
        <f t="shared" si="508"/>
        <v>ASR_Financial_Report_SHP21Final</v>
      </c>
      <c r="AB2954" s="960">
        <f t="shared" si="509"/>
        <v>44658</v>
      </c>
      <c r="AC2954" t="str">
        <f t="shared" si="510"/>
        <v>Unaudited</v>
      </c>
    </row>
    <row r="2955" spans="1:29" x14ac:dyDescent="0.25">
      <c r="A2955" t="s">
        <v>420</v>
      </c>
      <c r="B2955" t="s">
        <v>1366</v>
      </c>
      <c r="C2955" t="s">
        <v>1367</v>
      </c>
      <c r="D2955">
        <v>1900</v>
      </c>
      <c r="E2955" s="960">
        <v>1</v>
      </c>
      <c r="F2955" t="s">
        <v>438</v>
      </c>
      <c r="G2955" s="960">
        <v>91</v>
      </c>
      <c r="H2955" t="s">
        <v>387</v>
      </c>
      <c r="I2955" s="940" t="s">
        <v>488</v>
      </c>
      <c r="J2955" s="940" t="s">
        <v>444</v>
      </c>
      <c r="K2955" s="940" t="s">
        <v>447</v>
      </c>
      <c r="L2955" s="940">
        <v>7.1</v>
      </c>
      <c r="M2955" s="965" t="s">
        <v>20</v>
      </c>
      <c r="N2955" s="679">
        <f t="shared" ca="1" si="500"/>
        <v>0</v>
      </c>
      <c r="O2955" s="679">
        <f t="shared" ca="1" si="507"/>
        <v>0</v>
      </c>
      <c r="P2955" s="679">
        <f t="shared" ca="1" si="507"/>
        <v>0</v>
      </c>
      <c r="Q2955" s="679">
        <f t="shared" ca="1" si="507"/>
        <v>0</v>
      </c>
      <c r="R2955" s="679">
        <f t="shared" ca="1" si="507"/>
        <v>0</v>
      </c>
      <c r="S2955" s="679">
        <f t="shared" ca="1" si="507"/>
        <v>0</v>
      </c>
      <c r="T2955" s="679">
        <f t="shared" ca="1" si="507"/>
        <v>0</v>
      </c>
      <c r="U2955" s="679">
        <f t="shared" ca="1" si="507"/>
        <v>0</v>
      </c>
      <c r="V2955" s="679">
        <f t="shared" ca="1" si="507"/>
        <v>0</v>
      </c>
      <c r="W2955" s="679">
        <f t="shared" ca="1" si="502"/>
        <v>0</v>
      </c>
      <c r="X2955" s="679">
        <f t="shared" ca="1" si="507"/>
        <v>0</v>
      </c>
      <c r="Y2955" s="679">
        <f t="shared" ca="1" si="507"/>
        <v>0</v>
      </c>
      <c r="Z2955" s="679">
        <f t="shared" ca="1" si="507"/>
        <v>0</v>
      </c>
      <c r="AA2955" t="str">
        <f t="shared" si="508"/>
        <v>ASR_Financial_Report_SHP21Final</v>
      </c>
      <c r="AB2955" s="960">
        <f t="shared" si="509"/>
        <v>44658</v>
      </c>
      <c r="AC2955" t="str">
        <f t="shared" si="510"/>
        <v>Unaudited</v>
      </c>
    </row>
    <row r="2956" spans="1:29" x14ac:dyDescent="0.25">
      <c r="A2956" t="s">
        <v>420</v>
      </c>
      <c r="B2956" t="s">
        <v>1366</v>
      </c>
      <c r="C2956" t="s">
        <v>1367</v>
      </c>
      <c r="D2956">
        <v>1900</v>
      </c>
      <c r="E2956" s="960">
        <v>1</v>
      </c>
      <c r="F2956" t="s">
        <v>438</v>
      </c>
      <c r="G2956" s="960">
        <v>91</v>
      </c>
      <c r="H2956" t="s">
        <v>387</v>
      </c>
      <c r="I2956" s="940" t="s">
        <v>488</v>
      </c>
      <c r="J2956" s="940" t="s">
        <v>444</v>
      </c>
      <c r="K2956" s="940" t="s">
        <v>447</v>
      </c>
      <c r="L2956" s="940">
        <v>7.2</v>
      </c>
      <c r="M2956" s="965" t="s">
        <v>21</v>
      </c>
      <c r="N2956" s="679">
        <f t="shared" ca="1" si="500"/>
        <v>0</v>
      </c>
      <c r="O2956" s="679">
        <f t="shared" ca="1" si="507"/>
        <v>0</v>
      </c>
      <c r="P2956" s="679">
        <f t="shared" ca="1" si="507"/>
        <v>0</v>
      </c>
      <c r="Q2956" s="679">
        <f t="shared" ca="1" si="507"/>
        <v>0</v>
      </c>
      <c r="R2956" s="679">
        <f t="shared" ca="1" si="507"/>
        <v>0</v>
      </c>
      <c r="S2956" s="679">
        <f t="shared" ca="1" si="507"/>
        <v>0</v>
      </c>
      <c r="T2956" s="679">
        <f t="shared" ca="1" si="507"/>
        <v>0</v>
      </c>
      <c r="U2956" s="679">
        <f t="shared" ca="1" si="507"/>
        <v>0</v>
      </c>
      <c r="V2956" s="679">
        <f t="shared" ca="1" si="507"/>
        <v>0</v>
      </c>
      <c r="W2956" s="679">
        <f t="shared" ca="1" si="502"/>
        <v>0</v>
      </c>
      <c r="X2956" s="679">
        <f t="shared" ca="1" si="507"/>
        <v>0</v>
      </c>
      <c r="Y2956" s="679">
        <f t="shared" ca="1" si="507"/>
        <v>0</v>
      </c>
      <c r="Z2956" s="679">
        <f t="shared" ca="1" si="507"/>
        <v>0</v>
      </c>
      <c r="AA2956" t="str">
        <f t="shared" si="508"/>
        <v>ASR_Financial_Report_SHP21Final</v>
      </c>
      <c r="AB2956" s="960">
        <f t="shared" si="509"/>
        <v>44658</v>
      </c>
      <c r="AC2956" t="str">
        <f t="shared" si="510"/>
        <v>Unaudited</v>
      </c>
    </row>
    <row r="2957" spans="1:29" x14ac:dyDescent="0.25">
      <c r="A2957" t="s">
        <v>420</v>
      </c>
      <c r="B2957" t="s">
        <v>1366</v>
      </c>
      <c r="C2957" t="s">
        <v>1367</v>
      </c>
      <c r="D2957">
        <v>1900</v>
      </c>
      <c r="E2957" s="960">
        <v>1</v>
      </c>
      <c r="F2957" t="s">
        <v>438</v>
      </c>
      <c r="G2957" s="960">
        <v>91</v>
      </c>
      <c r="H2957" t="s">
        <v>387</v>
      </c>
      <c r="I2957" s="940" t="s">
        <v>488</v>
      </c>
      <c r="J2957" s="940" t="s">
        <v>444</v>
      </c>
      <c r="K2957" s="940" t="s">
        <v>447</v>
      </c>
      <c r="L2957" s="948">
        <v>7.3</v>
      </c>
      <c r="M2957" s="963" t="s">
        <v>155</v>
      </c>
      <c r="N2957" s="679">
        <f t="shared" ca="1" si="500"/>
        <v>0</v>
      </c>
      <c r="O2957" s="679">
        <f t="shared" ca="1" si="507"/>
        <v>0</v>
      </c>
      <c r="P2957" s="679">
        <f t="shared" ca="1" si="507"/>
        <v>0</v>
      </c>
      <c r="Q2957" s="679">
        <f t="shared" ca="1" si="507"/>
        <v>0</v>
      </c>
      <c r="R2957" s="679">
        <f t="shared" ca="1" si="507"/>
        <v>0</v>
      </c>
      <c r="S2957" s="679">
        <f t="shared" ca="1" si="507"/>
        <v>0</v>
      </c>
      <c r="T2957" s="679">
        <f t="shared" ca="1" si="507"/>
        <v>0</v>
      </c>
      <c r="U2957" s="679">
        <f t="shared" ca="1" si="507"/>
        <v>0</v>
      </c>
      <c r="V2957" s="679">
        <f t="shared" ca="1" si="507"/>
        <v>0</v>
      </c>
      <c r="W2957" s="679">
        <f t="shared" ca="1" si="502"/>
        <v>0</v>
      </c>
      <c r="X2957" s="679">
        <f t="shared" ca="1" si="507"/>
        <v>0</v>
      </c>
      <c r="Y2957" s="679">
        <f t="shared" ca="1" si="507"/>
        <v>0</v>
      </c>
      <c r="Z2957" s="679">
        <f t="shared" ca="1" si="507"/>
        <v>0</v>
      </c>
      <c r="AA2957" t="str">
        <f t="shared" si="508"/>
        <v>ASR_Financial_Report_SHP21Final</v>
      </c>
      <c r="AB2957" s="960">
        <f t="shared" si="509"/>
        <v>44658</v>
      </c>
      <c r="AC2957" t="str">
        <f t="shared" si="510"/>
        <v>Unaudited</v>
      </c>
    </row>
    <row r="2958" spans="1:29" x14ac:dyDescent="0.25">
      <c r="A2958" t="s">
        <v>420</v>
      </c>
      <c r="B2958" t="s">
        <v>1366</v>
      </c>
      <c r="C2958" t="s">
        <v>1367</v>
      </c>
      <c r="D2958">
        <v>1900</v>
      </c>
      <c r="E2958" s="960">
        <v>1</v>
      </c>
      <c r="F2958" t="s">
        <v>438</v>
      </c>
      <c r="G2958" s="960">
        <v>91</v>
      </c>
      <c r="H2958" t="s">
        <v>387</v>
      </c>
      <c r="I2958" s="965" t="s">
        <v>488</v>
      </c>
      <c r="J2958" s="965" t="s">
        <v>444</v>
      </c>
      <c r="K2958" s="965" t="s">
        <v>447</v>
      </c>
      <c r="L2958" s="940" t="s">
        <v>91</v>
      </c>
      <c r="M2958" s="965" t="s">
        <v>455</v>
      </c>
      <c r="N2958" s="679">
        <f t="shared" ca="1" si="500"/>
        <v>0</v>
      </c>
      <c r="O2958" s="679">
        <f t="shared" ca="1" si="507"/>
        <v>0</v>
      </c>
      <c r="P2958" s="679">
        <f t="shared" ca="1" si="507"/>
        <v>0</v>
      </c>
      <c r="Q2958" s="679">
        <f t="shared" ca="1" si="507"/>
        <v>0</v>
      </c>
      <c r="R2958" s="679">
        <f t="shared" ca="1" si="507"/>
        <v>0</v>
      </c>
      <c r="S2958" s="679">
        <f t="shared" ca="1" si="507"/>
        <v>0</v>
      </c>
      <c r="T2958" s="679">
        <f t="shared" ca="1" si="507"/>
        <v>0</v>
      </c>
      <c r="U2958" s="679">
        <f t="shared" ca="1" si="507"/>
        <v>0</v>
      </c>
      <c r="V2958" s="679">
        <f t="shared" ca="1" si="507"/>
        <v>0</v>
      </c>
      <c r="W2958" s="679">
        <f t="shared" ca="1" si="502"/>
        <v>0</v>
      </c>
      <c r="X2958" s="679">
        <f t="shared" ca="1" si="507"/>
        <v>0</v>
      </c>
      <c r="Y2958" s="679">
        <f t="shared" ca="1" si="507"/>
        <v>0</v>
      </c>
      <c r="Z2958" s="679">
        <f t="shared" ca="1" si="507"/>
        <v>0</v>
      </c>
      <c r="AA2958" t="str">
        <f t="shared" si="508"/>
        <v>ASR_Financial_Report_SHP21Final</v>
      </c>
      <c r="AB2958" s="960">
        <f t="shared" si="509"/>
        <v>44658</v>
      </c>
      <c r="AC2958" t="str">
        <f t="shared" si="510"/>
        <v>Unaudited</v>
      </c>
    </row>
    <row r="2959" spans="1:29" x14ac:dyDescent="0.25">
      <c r="A2959" t="s">
        <v>420</v>
      </c>
      <c r="B2959" t="s">
        <v>1366</v>
      </c>
      <c r="C2959" t="s">
        <v>1367</v>
      </c>
      <c r="D2959">
        <v>1900</v>
      </c>
      <c r="E2959" s="960">
        <v>1</v>
      </c>
      <c r="F2959" t="s">
        <v>438</v>
      </c>
      <c r="G2959" s="960">
        <v>91</v>
      </c>
      <c r="H2959" t="s">
        <v>387</v>
      </c>
      <c r="I2959" s="940" t="s">
        <v>488</v>
      </c>
      <c r="J2959" s="940" t="s">
        <v>444</v>
      </c>
      <c r="K2959" s="940" t="s">
        <v>448</v>
      </c>
      <c r="L2959" s="940">
        <v>8.1</v>
      </c>
      <c r="M2959" s="965" t="s">
        <v>22</v>
      </c>
      <c r="N2959" s="679">
        <f t="shared" ca="1" si="500"/>
        <v>0</v>
      </c>
      <c r="O2959" s="679">
        <f t="shared" ca="1" si="507"/>
        <v>0</v>
      </c>
      <c r="P2959" s="679">
        <f t="shared" ca="1" si="507"/>
        <v>0</v>
      </c>
      <c r="Q2959" s="679">
        <f t="shared" ca="1" si="507"/>
        <v>0</v>
      </c>
      <c r="R2959" s="679">
        <f t="shared" ca="1" si="507"/>
        <v>0</v>
      </c>
      <c r="S2959" s="679">
        <f t="shared" ca="1" si="507"/>
        <v>0</v>
      </c>
      <c r="T2959" s="679">
        <f t="shared" ca="1" si="507"/>
        <v>0</v>
      </c>
      <c r="U2959" s="679">
        <f t="shared" ca="1" si="507"/>
        <v>0</v>
      </c>
      <c r="V2959" s="679">
        <f t="shared" ca="1" si="507"/>
        <v>0</v>
      </c>
      <c r="W2959" s="679">
        <f t="shared" ca="1" si="502"/>
        <v>0</v>
      </c>
      <c r="X2959" s="679">
        <f t="shared" ca="1" si="507"/>
        <v>0</v>
      </c>
      <c r="Y2959" s="679">
        <f t="shared" ca="1" si="507"/>
        <v>0</v>
      </c>
      <c r="Z2959" s="679">
        <f t="shared" ca="1" si="507"/>
        <v>0</v>
      </c>
      <c r="AA2959" t="str">
        <f t="shared" si="508"/>
        <v>ASR_Financial_Report_SHP21Final</v>
      </c>
      <c r="AB2959" s="960">
        <f t="shared" si="509"/>
        <v>44658</v>
      </c>
      <c r="AC2959" t="str">
        <f t="shared" si="510"/>
        <v>Unaudited</v>
      </c>
    </row>
    <row r="2960" spans="1:29" x14ac:dyDescent="0.25">
      <c r="A2960" t="s">
        <v>420</v>
      </c>
      <c r="B2960" t="s">
        <v>1366</v>
      </c>
      <c r="C2960" t="s">
        <v>1367</v>
      </c>
      <c r="D2960">
        <v>1900</v>
      </c>
      <c r="E2960" s="960">
        <v>1</v>
      </c>
      <c r="F2960" t="s">
        <v>438</v>
      </c>
      <c r="G2960" s="960">
        <v>91</v>
      </c>
      <c r="H2960" t="s">
        <v>387</v>
      </c>
      <c r="I2960" s="940" t="s">
        <v>488</v>
      </c>
      <c r="J2960" s="940" t="s">
        <v>444</v>
      </c>
      <c r="K2960" s="940" t="s">
        <v>448</v>
      </c>
      <c r="L2960" s="940" t="s">
        <v>112</v>
      </c>
      <c r="M2960" s="965" t="s">
        <v>443</v>
      </c>
      <c r="N2960" s="679">
        <f t="shared" ca="1" si="500"/>
        <v>0</v>
      </c>
      <c r="O2960" s="679">
        <f t="shared" ca="1" si="507"/>
        <v>0</v>
      </c>
      <c r="P2960" s="679">
        <f t="shared" ca="1" si="507"/>
        <v>0</v>
      </c>
      <c r="Q2960" s="679">
        <f t="shared" ca="1" si="507"/>
        <v>0</v>
      </c>
      <c r="R2960" s="679">
        <f t="shared" ca="1" si="507"/>
        <v>0</v>
      </c>
      <c r="S2960" s="679">
        <f t="shared" ca="1" si="507"/>
        <v>0</v>
      </c>
      <c r="T2960" s="679">
        <f t="shared" ca="1" si="507"/>
        <v>0</v>
      </c>
      <c r="U2960" s="679">
        <f t="shared" ca="1" si="507"/>
        <v>0</v>
      </c>
      <c r="V2960" s="679">
        <f t="shared" ca="1" si="507"/>
        <v>0</v>
      </c>
      <c r="W2960" s="679">
        <f t="shared" ca="1" si="502"/>
        <v>0</v>
      </c>
      <c r="X2960" s="679">
        <f t="shared" ca="1" si="507"/>
        <v>0</v>
      </c>
      <c r="Y2960" s="679">
        <f t="shared" ca="1" si="507"/>
        <v>0</v>
      </c>
      <c r="Z2960" s="679">
        <f t="shared" ca="1" si="507"/>
        <v>0</v>
      </c>
      <c r="AA2960" t="str">
        <f t="shared" si="508"/>
        <v>ASR_Financial_Report_SHP21Final</v>
      </c>
      <c r="AB2960" s="960">
        <f t="shared" si="509"/>
        <v>44658</v>
      </c>
      <c r="AC2960" t="str">
        <f t="shared" si="510"/>
        <v>Unaudited</v>
      </c>
    </row>
    <row r="2961" spans="1:29" x14ac:dyDescent="0.25">
      <c r="A2961" t="s">
        <v>420</v>
      </c>
      <c r="B2961" t="s">
        <v>1366</v>
      </c>
      <c r="C2961" t="s">
        <v>1367</v>
      </c>
      <c r="D2961">
        <v>1900</v>
      </c>
      <c r="E2961" s="960">
        <v>1</v>
      </c>
      <c r="F2961" t="s">
        <v>438</v>
      </c>
      <c r="G2961" s="960">
        <v>91</v>
      </c>
      <c r="H2961" t="s">
        <v>387</v>
      </c>
      <c r="I2961" s="940" t="s">
        <v>488</v>
      </c>
      <c r="J2961" s="940" t="s">
        <v>444</v>
      </c>
      <c r="K2961" s="940" t="s">
        <v>448</v>
      </c>
      <c r="L2961" s="940" t="s">
        <v>114</v>
      </c>
      <c r="M2961" s="965" t="s">
        <v>157</v>
      </c>
      <c r="N2961" s="679">
        <f t="shared" ca="1" si="500"/>
        <v>0</v>
      </c>
      <c r="O2961" s="679">
        <f t="shared" ca="1" si="507"/>
        <v>0</v>
      </c>
      <c r="P2961" s="679">
        <f t="shared" ca="1" si="507"/>
        <v>0</v>
      </c>
      <c r="Q2961" s="679">
        <f t="shared" ca="1" si="507"/>
        <v>0</v>
      </c>
      <c r="R2961" s="679">
        <f t="shared" ca="1" si="507"/>
        <v>0</v>
      </c>
      <c r="S2961" s="679">
        <f t="shared" ca="1" si="507"/>
        <v>0</v>
      </c>
      <c r="T2961" s="679">
        <f t="shared" ca="1" si="507"/>
        <v>0</v>
      </c>
      <c r="U2961" s="679">
        <f t="shared" ca="1" si="507"/>
        <v>0</v>
      </c>
      <c r="V2961" s="679">
        <f t="shared" ca="1" si="507"/>
        <v>0</v>
      </c>
      <c r="W2961" s="679">
        <f t="shared" ca="1" si="502"/>
        <v>0</v>
      </c>
      <c r="X2961" s="679">
        <f t="shared" ca="1" si="507"/>
        <v>0</v>
      </c>
      <c r="Y2961" s="679">
        <f t="shared" ca="1" si="507"/>
        <v>0</v>
      </c>
      <c r="Z2961" s="679">
        <f t="shared" ca="1" si="507"/>
        <v>0</v>
      </c>
      <c r="AA2961" t="str">
        <f t="shared" si="508"/>
        <v>ASR_Financial_Report_SHP21Final</v>
      </c>
      <c r="AB2961" s="960">
        <f t="shared" si="509"/>
        <v>44658</v>
      </c>
      <c r="AC2961" t="str">
        <f t="shared" si="510"/>
        <v>Unaudited</v>
      </c>
    </row>
    <row r="2962" spans="1:29" x14ac:dyDescent="0.25">
      <c r="A2962" t="s">
        <v>420</v>
      </c>
      <c r="B2962" t="s">
        <v>1366</v>
      </c>
      <c r="C2962" t="s">
        <v>1367</v>
      </c>
      <c r="D2962">
        <v>1900</v>
      </c>
      <c r="E2962" s="960">
        <v>1</v>
      </c>
      <c r="F2962" t="s">
        <v>438</v>
      </c>
      <c r="G2962" s="960">
        <v>91</v>
      </c>
      <c r="H2962" t="s">
        <v>387</v>
      </c>
      <c r="I2962" s="940" t="s">
        <v>488</v>
      </c>
      <c r="J2962" s="940" t="s">
        <v>444</v>
      </c>
      <c r="K2962" s="940" t="s">
        <v>448</v>
      </c>
      <c r="L2962" s="940" t="s">
        <v>115</v>
      </c>
      <c r="M2962" s="965" t="s">
        <v>113</v>
      </c>
      <c r="N2962" s="679">
        <f t="shared" ca="1" si="500"/>
        <v>0</v>
      </c>
      <c r="O2962" s="679">
        <f t="shared" ca="1" si="507"/>
        <v>0</v>
      </c>
      <c r="P2962" s="679">
        <f t="shared" ca="1" si="507"/>
        <v>0</v>
      </c>
      <c r="Q2962" s="679">
        <f t="shared" ca="1" si="507"/>
        <v>0</v>
      </c>
      <c r="R2962" s="679">
        <f t="shared" ca="1" si="507"/>
        <v>0</v>
      </c>
      <c r="S2962" s="679">
        <f t="shared" ca="1" si="507"/>
        <v>0</v>
      </c>
      <c r="T2962" s="679">
        <f t="shared" ca="1" si="507"/>
        <v>0</v>
      </c>
      <c r="U2962" s="679">
        <f t="shared" ca="1" si="507"/>
        <v>0</v>
      </c>
      <c r="V2962" s="679">
        <f t="shared" ca="1" si="507"/>
        <v>0</v>
      </c>
      <c r="W2962" s="679">
        <f t="shared" ca="1" si="502"/>
        <v>0</v>
      </c>
      <c r="X2962" s="679">
        <f t="shared" ca="1" si="507"/>
        <v>0</v>
      </c>
      <c r="Y2962" s="679">
        <f t="shared" ca="1" si="507"/>
        <v>0</v>
      </c>
      <c r="Z2962" s="679">
        <f t="shared" ca="1" si="507"/>
        <v>0</v>
      </c>
      <c r="AA2962" t="str">
        <f t="shared" si="508"/>
        <v>ASR_Financial_Report_SHP21Final</v>
      </c>
      <c r="AB2962" s="960">
        <f t="shared" si="509"/>
        <v>44658</v>
      </c>
      <c r="AC2962" t="str">
        <f t="shared" si="510"/>
        <v>Unaudited</v>
      </c>
    </row>
    <row r="2963" spans="1:29" x14ac:dyDescent="0.25">
      <c r="A2963" t="s">
        <v>420</v>
      </c>
      <c r="B2963" t="s">
        <v>1366</v>
      </c>
      <c r="C2963" t="s">
        <v>1367</v>
      </c>
      <c r="D2963">
        <v>1900</v>
      </c>
      <c r="E2963" s="960">
        <v>1</v>
      </c>
      <c r="F2963" t="s">
        <v>438</v>
      </c>
      <c r="G2963" s="960">
        <v>91</v>
      </c>
      <c r="H2963" t="s">
        <v>387</v>
      </c>
      <c r="I2963" s="940" t="s">
        <v>488</v>
      </c>
      <c r="J2963" s="940" t="s">
        <v>444</v>
      </c>
      <c r="K2963" s="940" t="s">
        <v>448</v>
      </c>
      <c r="L2963" s="940" t="s">
        <v>116</v>
      </c>
      <c r="M2963" s="965" t="s">
        <v>158</v>
      </c>
      <c r="N2963" s="679">
        <f t="shared" ca="1" si="500"/>
        <v>0</v>
      </c>
      <c r="O2963" s="679">
        <f t="shared" ca="1" si="507"/>
        <v>0</v>
      </c>
      <c r="P2963" s="679">
        <f t="shared" ca="1" si="507"/>
        <v>0</v>
      </c>
      <c r="Q2963" s="679">
        <f t="shared" ca="1" si="507"/>
        <v>0</v>
      </c>
      <c r="R2963" s="679">
        <f t="shared" ca="1" si="507"/>
        <v>0</v>
      </c>
      <c r="S2963" s="679">
        <f t="shared" ca="1" si="507"/>
        <v>0</v>
      </c>
      <c r="T2963" s="679">
        <f t="shared" ca="1" si="507"/>
        <v>0</v>
      </c>
      <c r="U2963" s="679">
        <f t="shared" ca="1" si="507"/>
        <v>0</v>
      </c>
      <c r="V2963" s="679">
        <f t="shared" ca="1" si="507"/>
        <v>0</v>
      </c>
      <c r="W2963" s="679">
        <f t="shared" ca="1" si="502"/>
        <v>0</v>
      </c>
      <c r="X2963" s="679">
        <f t="shared" ca="1" si="507"/>
        <v>0</v>
      </c>
      <c r="Y2963" s="679">
        <f t="shared" ca="1" si="507"/>
        <v>0</v>
      </c>
      <c r="Z2963" s="679">
        <f t="shared" ca="1" si="507"/>
        <v>0</v>
      </c>
      <c r="AA2963" t="str">
        <f t="shared" si="508"/>
        <v>ASR_Financial_Report_SHP21Final</v>
      </c>
      <c r="AB2963" s="960">
        <f t="shared" si="509"/>
        <v>44658</v>
      </c>
      <c r="AC2963" t="str">
        <f t="shared" si="510"/>
        <v>Unaudited</v>
      </c>
    </row>
    <row r="2964" spans="1:29" x14ac:dyDescent="0.25">
      <c r="A2964" t="s">
        <v>420</v>
      </c>
      <c r="B2964" t="s">
        <v>1366</v>
      </c>
      <c r="C2964" t="s">
        <v>1367</v>
      </c>
      <c r="D2964">
        <v>1900</v>
      </c>
      <c r="E2964" s="960">
        <v>1</v>
      </c>
      <c r="F2964" t="s">
        <v>438</v>
      </c>
      <c r="G2964" s="960">
        <v>91</v>
      </c>
      <c r="H2964" t="s">
        <v>387</v>
      </c>
      <c r="I2964" s="940" t="s">
        <v>488</v>
      </c>
      <c r="J2964" s="940" t="s">
        <v>444</v>
      </c>
      <c r="K2964" s="940" t="s">
        <v>448</v>
      </c>
      <c r="L2964" s="940" t="s">
        <v>159</v>
      </c>
      <c r="M2964" s="965" t="s">
        <v>23</v>
      </c>
      <c r="N2964" s="679">
        <f t="shared" ref="N2964:N2985" ca="1" si="511">IF(OR(AND($F2964="PY",N$1&lt;&gt;"Prior Year"),AND($F2964&lt;&gt;"PY",N$1="Prior Year")),0,INDEX(INDIRECT("'MMA Rev-Exp "&amp;$H2964&amp;"'!$A$1:$CA$200"),IF($J2964="Member Months",MATCH($J2964,INDIRECT("'MMA Rev-Exp "&amp;$H2964&amp;"'!$A$1:$A$200"),0),MATCH($L2964,INDIRECT("'MMA Rev-Exp "&amp;$H2964&amp;"'!$B$1:$B$200"),0)),IF($F2964="PY",MATCH("Prior Year Adjustments",INDIRECT("'MMA Rev-Exp "&amp;$H2964&amp;"'!$A$8:$CA$8"),0),MATCH(IF($F2964="Q1","JANUARY - MARCH (Q1)",IF($F2964="Q2","APRIL - JUNE (Q2)",IF($F2964="Q3","JULY - SEPTEMBER (Q3)",IF($F2964="Q4","OCTOBER - DECEMBER (Q4)",0)))),INDIRECT("'MMA Rev-Exp "&amp;$H2964&amp;"'!$A$7:$CA$7"),0)+MATCH(N$1,INDIRECT("'MMA Rev-Exp "&amp;$H2964&amp;"'!$D$8:$CA$8"),0)-1)))</f>
        <v>0</v>
      </c>
      <c r="O2964" s="679">
        <f t="shared" ca="1" si="507"/>
        <v>0</v>
      </c>
      <c r="P2964" s="679">
        <f t="shared" ca="1" si="507"/>
        <v>0</v>
      </c>
      <c r="Q2964" s="679">
        <f t="shared" ca="1" si="507"/>
        <v>0</v>
      </c>
      <c r="R2964" s="679">
        <f t="shared" ca="1" si="507"/>
        <v>0</v>
      </c>
      <c r="S2964" s="679">
        <f t="shared" ca="1" si="507"/>
        <v>0</v>
      </c>
      <c r="T2964" s="679">
        <f t="shared" ca="1" si="507"/>
        <v>0</v>
      </c>
      <c r="U2964" s="679">
        <f t="shared" ca="1" si="507"/>
        <v>0</v>
      </c>
      <c r="V2964" s="679">
        <f t="shared" ca="1" si="507"/>
        <v>0</v>
      </c>
      <c r="W2964" s="679">
        <f t="shared" ca="1" si="502"/>
        <v>0</v>
      </c>
      <c r="X2964" s="679">
        <f t="shared" ca="1" si="507"/>
        <v>0</v>
      </c>
      <c r="Y2964" s="679">
        <f t="shared" ca="1" si="507"/>
        <v>0</v>
      </c>
      <c r="Z2964" s="679">
        <f t="shared" ca="1" si="507"/>
        <v>0</v>
      </c>
      <c r="AA2964" t="str">
        <f t="shared" si="508"/>
        <v>ASR_Financial_Report_SHP21Final</v>
      </c>
      <c r="AB2964" s="960">
        <f t="shared" si="509"/>
        <v>44658</v>
      </c>
      <c r="AC2964" t="str">
        <f t="shared" si="510"/>
        <v>Unaudited</v>
      </c>
    </row>
    <row r="2965" spans="1:29" x14ac:dyDescent="0.25">
      <c r="A2965" t="s">
        <v>420</v>
      </c>
      <c r="B2965" t="s">
        <v>1366</v>
      </c>
      <c r="C2965" t="s">
        <v>1367</v>
      </c>
      <c r="D2965">
        <v>1900</v>
      </c>
      <c r="E2965" s="960">
        <v>1</v>
      </c>
      <c r="F2965" t="s">
        <v>438</v>
      </c>
      <c r="G2965" s="960">
        <v>91</v>
      </c>
      <c r="H2965" t="s">
        <v>387</v>
      </c>
      <c r="I2965" s="940" t="s">
        <v>488</v>
      </c>
      <c r="J2965" s="940" t="s">
        <v>444</v>
      </c>
      <c r="K2965" s="940" t="s">
        <v>448</v>
      </c>
      <c r="L2965" s="948" t="s">
        <v>442</v>
      </c>
      <c r="M2965" s="963" t="s">
        <v>456</v>
      </c>
      <c r="N2965" s="679">
        <f t="shared" ca="1" si="511"/>
        <v>0</v>
      </c>
      <c r="O2965" s="679">
        <f t="shared" ca="1" si="507"/>
        <v>0</v>
      </c>
      <c r="P2965" s="679">
        <f t="shared" ca="1" si="507"/>
        <v>0</v>
      </c>
      <c r="Q2965" s="679">
        <f t="shared" ca="1" si="507"/>
        <v>0</v>
      </c>
      <c r="R2965" s="679">
        <f t="shared" ca="1" si="507"/>
        <v>0</v>
      </c>
      <c r="S2965" s="679">
        <f t="shared" ca="1" si="507"/>
        <v>0</v>
      </c>
      <c r="T2965" s="679">
        <f t="shared" ca="1" si="507"/>
        <v>0</v>
      </c>
      <c r="U2965" s="679">
        <f t="shared" ref="U2965:Z2965" ca="1" si="512">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679">
        <f t="shared" ca="1" si="512"/>
        <v>0</v>
      </c>
      <c r="W2965" s="679">
        <f t="shared" ca="1" si="502"/>
        <v>0</v>
      </c>
      <c r="X2965" s="679">
        <f t="shared" ca="1" si="512"/>
        <v>0</v>
      </c>
      <c r="Y2965" s="679">
        <f t="shared" ca="1" si="512"/>
        <v>0</v>
      </c>
      <c r="Z2965" s="679">
        <f t="shared" ca="1" si="512"/>
        <v>0</v>
      </c>
      <c r="AA2965" t="str">
        <f t="shared" si="508"/>
        <v>ASR_Financial_Report_SHP21Final</v>
      </c>
      <c r="AB2965" s="960">
        <f t="shared" si="509"/>
        <v>44658</v>
      </c>
      <c r="AC2965" t="str">
        <f t="shared" si="510"/>
        <v>Unaudited</v>
      </c>
    </row>
    <row r="2966" spans="1:29" ht="30" x14ac:dyDescent="0.25">
      <c r="A2966" t="s">
        <v>420</v>
      </c>
      <c r="B2966" t="s">
        <v>1366</v>
      </c>
      <c r="C2966" t="s">
        <v>1367</v>
      </c>
      <c r="D2966">
        <v>1900</v>
      </c>
      <c r="E2966" s="960">
        <v>1</v>
      </c>
      <c r="F2966" t="s">
        <v>438</v>
      </c>
      <c r="G2966" s="960">
        <v>91</v>
      </c>
      <c r="H2966" t="s">
        <v>387</v>
      </c>
      <c r="I2966" s="965" t="s">
        <v>488</v>
      </c>
      <c r="J2966" s="965" t="s">
        <v>444</v>
      </c>
      <c r="K2966" s="965" t="s">
        <v>449</v>
      </c>
      <c r="L2966" s="940">
        <v>9.1</v>
      </c>
      <c r="M2966" s="965" t="s">
        <v>185</v>
      </c>
      <c r="N2966" s="679">
        <f t="shared" ca="1" si="511"/>
        <v>0</v>
      </c>
      <c r="O2966" s="679">
        <f t="shared" ref="O2966:V2975" ca="1" si="513">IF(OR(AND($F2966="PY",O$1&lt;&gt;"Prior Year"),AND($F2966&lt;&gt;"PY",O$1="Prior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"&amp;$H2966&amp;"'!$A$7:$CA$7"),0)+MATCH(O$1,INDIRECT("'MMA Rev-Exp "&amp;$H2966&amp;"'!$D$8:$CA$8"),0)-1)))</f>
        <v>0</v>
      </c>
      <c r="P2966" s="679">
        <f t="shared" ca="1" si="513"/>
        <v>0</v>
      </c>
      <c r="Q2966" s="679">
        <f t="shared" ca="1" si="513"/>
        <v>0</v>
      </c>
      <c r="R2966" s="679">
        <f t="shared" ca="1" si="513"/>
        <v>0</v>
      </c>
      <c r="S2966" s="679">
        <f t="shared" ca="1" si="513"/>
        <v>0</v>
      </c>
      <c r="T2966" s="679">
        <f t="shared" ca="1" si="513"/>
        <v>0</v>
      </c>
      <c r="U2966" s="679">
        <f t="shared" ca="1" si="513"/>
        <v>0</v>
      </c>
      <c r="V2966" s="679">
        <f t="shared" ca="1" si="513"/>
        <v>0</v>
      </c>
      <c r="W2966" s="679">
        <f t="shared" ca="1" si="502"/>
        <v>0</v>
      </c>
      <c r="X2966" s="679">
        <f t="shared" ref="X2966:Z2984" ca="1" si="514">IF(OR(AND($F2966="PY",X$1&lt;&gt;"Prior Year"),AND($F2966&lt;&gt;"PY",X$1="Prior Year")),0,INDEX(INDIRECT("'MMA Rev-Exp "&amp;$H2966&amp;"'!$A$1:$CA$200"),IF($J2966="Member Months",MATCH($J2966,INDIRECT("'MMA Rev-Exp "&amp;$H2966&amp;"'!$A$1:$A$200"),0),MATCH($L2966,INDIRECT("'MMA Rev-Exp "&amp;$H2966&amp;"'!$B$1:$B$200"),0)),IF($F2966="PY",MATCH("Prior Year Adjustments",INDIRECT("'MMA Rev-Exp "&amp;$H2966&amp;"'!$A$8:$CA$8"),0),MATCH(IF($F2966="Q1","JANUARY - MARCH (Q1)",IF($F2966="Q2","APRIL - JUNE (Q2)",IF($F2966="Q3","JULY - SEPTEMBER (Q3)",IF($F2966="Q4","OCTOBER - DECEMBER (Q4)",0)))),INDIRECT("'MMA Rev-Exp "&amp;$H2966&amp;"'!$A$7:$CA$7"),0)+MATCH(X$1,INDIRECT("'MMA Rev-Exp "&amp;$H2966&amp;"'!$D$8:$CA$8"),0)-1)))</f>
        <v>0</v>
      </c>
      <c r="Y2966" s="679">
        <f t="shared" ca="1" si="514"/>
        <v>0</v>
      </c>
      <c r="Z2966" s="679">
        <f t="shared" ca="1" si="514"/>
        <v>0</v>
      </c>
      <c r="AA2966" t="str">
        <f t="shared" si="508"/>
        <v>ASR_Financial_Report_SHP21Final</v>
      </c>
      <c r="AB2966" s="960">
        <f t="shared" si="509"/>
        <v>44658</v>
      </c>
      <c r="AC2966" t="str">
        <f t="shared" si="510"/>
        <v>Unaudited</v>
      </c>
    </row>
    <row r="2967" spans="1:29" x14ac:dyDescent="0.25">
      <c r="A2967" t="s">
        <v>420</v>
      </c>
      <c r="B2967" t="s">
        <v>1366</v>
      </c>
      <c r="C2967" t="s">
        <v>1367</v>
      </c>
      <c r="D2967">
        <v>1900</v>
      </c>
      <c r="E2967" s="960">
        <v>1</v>
      </c>
      <c r="F2967" t="s">
        <v>438</v>
      </c>
      <c r="G2967" s="960">
        <v>91</v>
      </c>
      <c r="H2967" t="s">
        <v>387</v>
      </c>
      <c r="I2967" s="940" t="s">
        <v>488</v>
      </c>
      <c r="J2967" s="940" t="s">
        <v>444</v>
      </c>
      <c r="K2967" s="940" t="s">
        <v>449</v>
      </c>
      <c r="L2967" s="940" t="s">
        <v>106</v>
      </c>
      <c r="M2967" s="965" t="s">
        <v>186</v>
      </c>
      <c r="N2967" s="679">
        <f t="shared" ca="1" si="511"/>
        <v>0</v>
      </c>
      <c r="O2967" s="679">
        <f t="shared" ca="1" si="513"/>
        <v>0</v>
      </c>
      <c r="P2967" s="679">
        <f t="shared" ca="1" si="513"/>
        <v>0</v>
      </c>
      <c r="Q2967" s="679">
        <f t="shared" ca="1" si="513"/>
        <v>0</v>
      </c>
      <c r="R2967" s="679">
        <f t="shared" ca="1" si="513"/>
        <v>0</v>
      </c>
      <c r="S2967" s="679">
        <f t="shared" ca="1" si="513"/>
        <v>0</v>
      </c>
      <c r="T2967" s="679">
        <f t="shared" ca="1" si="513"/>
        <v>0</v>
      </c>
      <c r="U2967" s="679">
        <f t="shared" ca="1" si="513"/>
        <v>0</v>
      </c>
      <c r="V2967" s="679">
        <f t="shared" ca="1" si="513"/>
        <v>0</v>
      </c>
      <c r="W2967" s="679">
        <f t="shared" ca="1" si="502"/>
        <v>0</v>
      </c>
      <c r="X2967" s="679">
        <f t="shared" ca="1" si="514"/>
        <v>0</v>
      </c>
      <c r="Y2967" s="679">
        <f t="shared" ca="1" si="514"/>
        <v>0</v>
      </c>
      <c r="Z2967" s="679">
        <f t="shared" ca="1" si="514"/>
        <v>0</v>
      </c>
      <c r="AA2967" t="str">
        <f t="shared" si="508"/>
        <v>ASR_Financial_Report_SHP21Final</v>
      </c>
      <c r="AB2967" s="960">
        <f t="shared" si="509"/>
        <v>44658</v>
      </c>
      <c r="AC2967" t="str">
        <f t="shared" si="510"/>
        <v>Unaudited</v>
      </c>
    </row>
    <row r="2968" spans="1:29" x14ac:dyDescent="0.25">
      <c r="A2968" t="s">
        <v>420</v>
      </c>
      <c r="B2968" t="s">
        <v>1366</v>
      </c>
      <c r="C2968" t="s">
        <v>1367</v>
      </c>
      <c r="D2968">
        <v>1900</v>
      </c>
      <c r="E2968" s="960">
        <v>1</v>
      </c>
      <c r="F2968" t="s">
        <v>438</v>
      </c>
      <c r="G2968" s="960">
        <v>91</v>
      </c>
      <c r="H2968" t="s">
        <v>387</v>
      </c>
      <c r="I2968" s="940" t="s">
        <v>488</v>
      </c>
      <c r="J2968" s="940" t="s">
        <v>444</v>
      </c>
      <c r="K2968" s="940" t="s">
        <v>449</v>
      </c>
      <c r="L2968" s="940" t="s">
        <v>1302</v>
      </c>
      <c r="M2968" s="965" t="s">
        <v>1303</v>
      </c>
      <c r="N2968" s="679">
        <f t="shared" ca="1" si="511"/>
        <v>0</v>
      </c>
      <c r="O2968" s="679">
        <f t="shared" ca="1" si="513"/>
        <v>0</v>
      </c>
      <c r="P2968" s="679">
        <f t="shared" ca="1" si="513"/>
        <v>0</v>
      </c>
      <c r="Q2968" s="679">
        <f t="shared" ca="1" si="513"/>
        <v>0</v>
      </c>
      <c r="R2968" s="679">
        <f t="shared" ca="1" si="513"/>
        <v>0</v>
      </c>
      <c r="S2968" s="679">
        <f t="shared" ca="1" si="513"/>
        <v>0</v>
      </c>
      <c r="T2968" s="679">
        <f t="shared" ca="1" si="513"/>
        <v>0</v>
      </c>
      <c r="U2968" s="679">
        <f t="shared" ca="1" si="513"/>
        <v>0</v>
      </c>
      <c r="V2968" s="679">
        <f t="shared" ca="1" si="513"/>
        <v>0</v>
      </c>
      <c r="W2968" s="679">
        <f t="shared" ca="1" si="502"/>
        <v>0</v>
      </c>
      <c r="X2968" s="679">
        <f t="shared" ca="1" si="514"/>
        <v>0</v>
      </c>
      <c r="Y2968" s="679">
        <f t="shared" ca="1" si="514"/>
        <v>0</v>
      </c>
      <c r="Z2968" s="679">
        <f t="shared" ca="1" si="514"/>
        <v>0</v>
      </c>
      <c r="AA2968" t="str">
        <f t="shared" si="508"/>
        <v>ASR_Financial_Report_SHP21Final</v>
      </c>
      <c r="AB2968" s="960">
        <f t="shared" si="509"/>
        <v>44658</v>
      </c>
      <c r="AC2968" t="str">
        <f t="shared" si="510"/>
        <v>Unaudited</v>
      </c>
    </row>
    <row r="2969" spans="1:29" x14ac:dyDescent="0.25">
      <c r="A2969" t="s">
        <v>420</v>
      </c>
      <c r="B2969" t="s">
        <v>1366</v>
      </c>
      <c r="C2969" t="s">
        <v>1367</v>
      </c>
      <c r="D2969">
        <v>1900</v>
      </c>
      <c r="E2969" s="960">
        <v>1</v>
      </c>
      <c r="F2969" t="s">
        <v>438</v>
      </c>
      <c r="G2969" s="960">
        <v>91</v>
      </c>
      <c r="H2969" t="s">
        <v>387</v>
      </c>
      <c r="I2969" s="940" t="s">
        <v>488</v>
      </c>
      <c r="J2969" s="940" t="s">
        <v>444</v>
      </c>
      <c r="K2969" s="940" t="s">
        <v>449</v>
      </c>
      <c r="L2969" s="940" t="s">
        <v>107</v>
      </c>
      <c r="M2969" s="965" t="s">
        <v>187</v>
      </c>
      <c r="N2969" s="679">
        <f t="shared" ca="1" si="511"/>
        <v>0</v>
      </c>
      <c r="O2969" s="679">
        <f t="shared" ca="1" si="513"/>
        <v>0</v>
      </c>
      <c r="P2969" s="679">
        <f t="shared" ca="1" si="513"/>
        <v>0</v>
      </c>
      <c r="Q2969" s="679">
        <f t="shared" ca="1" si="513"/>
        <v>0</v>
      </c>
      <c r="R2969" s="679">
        <f t="shared" ca="1" si="513"/>
        <v>0</v>
      </c>
      <c r="S2969" s="679">
        <f t="shared" ca="1" si="513"/>
        <v>0</v>
      </c>
      <c r="T2969" s="679">
        <f t="shared" ca="1" si="513"/>
        <v>0</v>
      </c>
      <c r="U2969" s="679">
        <f t="shared" ca="1" si="513"/>
        <v>0</v>
      </c>
      <c r="V2969" s="679">
        <f t="shared" ca="1" si="513"/>
        <v>0</v>
      </c>
      <c r="W2969" s="679">
        <f t="shared" ca="1" si="502"/>
        <v>0</v>
      </c>
      <c r="X2969" s="679">
        <f t="shared" ca="1" si="514"/>
        <v>0</v>
      </c>
      <c r="Y2969" s="679">
        <f t="shared" ca="1" si="514"/>
        <v>0</v>
      </c>
      <c r="Z2969" s="679">
        <f t="shared" ca="1" si="514"/>
        <v>0</v>
      </c>
      <c r="AA2969" t="str">
        <f t="shared" si="508"/>
        <v>ASR_Financial_Report_SHP21Final</v>
      </c>
      <c r="AB2969" s="960">
        <f t="shared" si="509"/>
        <v>44658</v>
      </c>
      <c r="AC2969" t="str">
        <f t="shared" si="510"/>
        <v>Unaudited</v>
      </c>
    </row>
    <row r="2970" spans="1:29" x14ac:dyDescent="0.25">
      <c r="A2970" t="s">
        <v>420</v>
      </c>
      <c r="B2970" t="s">
        <v>1366</v>
      </c>
      <c r="C2970" t="s">
        <v>1367</v>
      </c>
      <c r="D2970">
        <v>1900</v>
      </c>
      <c r="E2970" s="960">
        <v>1</v>
      </c>
      <c r="F2970" t="s">
        <v>438</v>
      </c>
      <c r="G2970" s="960">
        <v>91</v>
      </c>
      <c r="H2970" t="s">
        <v>387</v>
      </c>
      <c r="I2970" s="940" t="s">
        <v>488</v>
      </c>
      <c r="J2970" s="940" t="s">
        <v>444</v>
      </c>
      <c r="K2970" s="940" t="s">
        <v>449</v>
      </c>
      <c r="L2970" s="940" t="s">
        <v>108</v>
      </c>
      <c r="M2970" s="965" t="s">
        <v>160</v>
      </c>
      <c r="N2970" s="679">
        <f t="shared" ca="1" si="511"/>
        <v>0</v>
      </c>
      <c r="O2970" s="679">
        <f t="shared" ca="1" si="513"/>
        <v>0</v>
      </c>
      <c r="P2970" s="679">
        <f t="shared" ca="1" si="513"/>
        <v>0</v>
      </c>
      <c r="Q2970" s="679">
        <f t="shared" ca="1" si="513"/>
        <v>0</v>
      </c>
      <c r="R2970" s="679">
        <f t="shared" ca="1" si="513"/>
        <v>0</v>
      </c>
      <c r="S2970" s="679">
        <f t="shared" ca="1" si="513"/>
        <v>0</v>
      </c>
      <c r="T2970" s="679">
        <f t="shared" ca="1" si="513"/>
        <v>0</v>
      </c>
      <c r="U2970" s="679">
        <f t="shared" ca="1" si="513"/>
        <v>0</v>
      </c>
      <c r="V2970" s="679">
        <f t="shared" ca="1" si="513"/>
        <v>0</v>
      </c>
      <c r="W2970" s="679">
        <f t="shared" ca="1" si="502"/>
        <v>0</v>
      </c>
      <c r="X2970" s="679">
        <f t="shared" ca="1" si="514"/>
        <v>0</v>
      </c>
      <c r="Y2970" s="679">
        <f t="shared" ca="1" si="514"/>
        <v>0</v>
      </c>
      <c r="Z2970" s="679">
        <f t="shared" ca="1" si="514"/>
        <v>0</v>
      </c>
      <c r="AA2970" t="str">
        <f t="shared" si="508"/>
        <v>ASR_Financial_Report_SHP21Final</v>
      </c>
      <c r="AB2970" s="960">
        <f t="shared" si="509"/>
        <v>44658</v>
      </c>
      <c r="AC2970" t="str">
        <f t="shared" si="510"/>
        <v>Unaudited</v>
      </c>
    </row>
    <row r="2971" spans="1:29" x14ac:dyDescent="0.25">
      <c r="A2971" t="s">
        <v>420</v>
      </c>
      <c r="B2971" t="s">
        <v>1366</v>
      </c>
      <c r="C2971" t="s">
        <v>1367</v>
      </c>
      <c r="D2971">
        <v>1900</v>
      </c>
      <c r="E2971" s="960">
        <v>1</v>
      </c>
      <c r="F2971" t="s">
        <v>438</v>
      </c>
      <c r="G2971" s="960">
        <v>91</v>
      </c>
      <c r="H2971" t="s">
        <v>387</v>
      </c>
      <c r="I2971" s="940" t="s">
        <v>488</v>
      </c>
      <c r="J2971" s="940" t="s">
        <v>444</v>
      </c>
      <c r="K2971" s="940" t="s">
        <v>449</v>
      </c>
      <c r="L2971" s="940" t="s">
        <v>109</v>
      </c>
      <c r="M2971" s="965" t="s">
        <v>134</v>
      </c>
      <c r="N2971" s="679">
        <f t="shared" ca="1" si="511"/>
        <v>0</v>
      </c>
      <c r="O2971" s="679">
        <f t="shared" ca="1" si="513"/>
        <v>0</v>
      </c>
      <c r="P2971" s="679">
        <f t="shared" ca="1" si="513"/>
        <v>0</v>
      </c>
      <c r="Q2971" s="679">
        <f t="shared" ca="1" si="513"/>
        <v>0</v>
      </c>
      <c r="R2971" s="679">
        <f t="shared" ca="1" si="513"/>
        <v>0</v>
      </c>
      <c r="S2971" s="679">
        <f t="shared" ca="1" si="513"/>
        <v>0</v>
      </c>
      <c r="T2971" s="679">
        <f t="shared" ca="1" si="513"/>
        <v>0</v>
      </c>
      <c r="U2971" s="679">
        <f t="shared" ca="1" si="513"/>
        <v>0</v>
      </c>
      <c r="V2971" s="679">
        <f t="shared" ca="1" si="513"/>
        <v>0</v>
      </c>
      <c r="W2971" s="679">
        <f t="shared" ca="1" si="502"/>
        <v>0</v>
      </c>
      <c r="X2971" s="679">
        <f t="shared" ca="1" si="514"/>
        <v>0</v>
      </c>
      <c r="Y2971" s="679">
        <f t="shared" ca="1" si="514"/>
        <v>0</v>
      </c>
      <c r="Z2971" s="679">
        <f t="shared" ca="1" si="514"/>
        <v>0</v>
      </c>
      <c r="AA2971" t="str">
        <f t="shared" si="508"/>
        <v>ASR_Financial_Report_SHP21Final</v>
      </c>
      <c r="AB2971" s="960">
        <f t="shared" si="509"/>
        <v>44658</v>
      </c>
      <c r="AC2971" t="str">
        <f t="shared" si="510"/>
        <v>Unaudited</v>
      </c>
    </row>
    <row r="2972" spans="1:29" x14ac:dyDescent="0.25">
      <c r="A2972" t="s">
        <v>420</v>
      </c>
      <c r="B2972" t="s">
        <v>1366</v>
      </c>
      <c r="C2972" t="s">
        <v>1367</v>
      </c>
      <c r="D2972">
        <v>1900</v>
      </c>
      <c r="E2972" s="960">
        <v>1</v>
      </c>
      <c r="F2972" t="s">
        <v>438</v>
      </c>
      <c r="G2972" s="960">
        <v>91</v>
      </c>
      <c r="H2972" t="s">
        <v>387</v>
      </c>
      <c r="I2972" s="940" t="s">
        <v>488</v>
      </c>
      <c r="J2972" s="940" t="s">
        <v>444</v>
      </c>
      <c r="K2972" s="940" t="s">
        <v>449</v>
      </c>
      <c r="L2972" s="940" t="s">
        <v>110</v>
      </c>
      <c r="M2972" s="965" t="s">
        <v>162</v>
      </c>
      <c r="N2972" s="679">
        <f t="shared" ca="1" si="511"/>
        <v>0</v>
      </c>
      <c r="O2972" s="679">
        <f t="shared" ca="1" si="513"/>
        <v>0</v>
      </c>
      <c r="P2972" s="679">
        <f t="shared" ca="1" si="513"/>
        <v>0</v>
      </c>
      <c r="Q2972" s="679">
        <f t="shared" ca="1" si="513"/>
        <v>0</v>
      </c>
      <c r="R2972" s="679">
        <f t="shared" ca="1" si="513"/>
        <v>0</v>
      </c>
      <c r="S2972" s="679">
        <f t="shared" ca="1" si="513"/>
        <v>0</v>
      </c>
      <c r="T2972" s="679">
        <f t="shared" ca="1" si="513"/>
        <v>0</v>
      </c>
      <c r="U2972" s="679">
        <f t="shared" ca="1" si="513"/>
        <v>0</v>
      </c>
      <c r="V2972" s="679">
        <f t="shared" ca="1" si="513"/>
        <v>0</v>
      </c>
      <c r="W2972" s="679">
        <f t="shared" ca="1" si="502"/>
        <v>0</v>
      </c>
      <c r="X2972" s="679">
        <f t="shared" ca="1" si="514"/>
        <v>0</v>
      </c>
      <c r="Y2972" s="679">
        <f t="shared" ca="1" si="514"/>
        <v>0</v>
      </c>
      <c r="Z2972" s="679">
        <f t="shared" ca="1" si="514"/>
        <v>0</v>
      </c>
      <c r="AA2972" t="str">
        <f t="shared" si="508"/>
        <v>ASR_Financial_Report_SHP21Final</v>
      </c>
      <c r="AB2972" s="960">
        <f t="shared" si="509"/>
        <v>44658</v>
      </c>
      <c r="AC2972" t="str">
        <f t="shared" si="510"/>
        <v>Unaudited</v>
      </c>
    </row>
    <row r="2973" spans="1:29" x14ac:dyDescent="0.25">
      <c r="A2973" t="s">
        <v>420</v>
      </c>
      <c r="B2973" t="s">
        <v>1366</v>
      </c>
      <c r="C2973" t="s">
        <v>1367</v>
      </c>
      <c r="D2973">
        <v>1900</v>
      </c>
      <c r="E2973" s="960">
        <v>1</v>
      </c>
      <c r="F2973" t="s">
        <v>438</v>
      </c>
      <c r="G2973" s="960">
        <v>91</v>
      </c>
      <c r="H2973" t="s">
        <v>387</v>
      </c>
      <c r="I2973" s="940" t="s">
        <v>488</v>
      </c>
      <c r="J2973" s="940" t="s">
        <v>444</v>
      </c>
      <c r="K2973" s="940" t="s">
        <v>449</v>
      </c>
      <c r="L2973" s="948" t="s">
        <v>111</v>
      </c>
      <c r="M2973" s="963" t="s">
        <v>463</v>
      </c>
      <c r="N2973" s="679">
        <f t="shared" ca="1" si="511"/>
        <v>0</v>
      </c>
      <c r="O2973" s="679">
        <f t="shared" ca="1" si="513"/>
        <v>0</v>
      </c>
      <c r="P2973" s="679">
        <f t="shared" ca="1" si="513"/>
        <v>0</v>
      </c>
      <c r="Q2973" s="679">
        <f t="shared" ca="1" si="513"/>
        <v>0</v>
      </c>
      <c r="R2973" s="679">
        <f t="shared" ca="1" si="513"/>
        <v>0</v>
      </c>
      <c r="S2973" s="679">
        <f t="shared" ca="1" si="513"/>
        <v>0</v>
      </c>
      <c r="T2973" s="679">
        <f t="shared" ca="1" si="513"/>
        <v>0</v>
      </c>
      <c r="U2973" s="679">
        <f t="shared" ca="1" si="513"/>
        <v>0</v>
      </c>
      <c r="V2973" s="679">
        <f t="shared" ca="1" si="513"/>
        <v>0</v>
      </c>
      <c r="W2973" s="679">
        <f t="shared" ca="1" si="502"/>
        <v>0</v>
      </c>
      <c r="X2973" s="679">
        <f t="shared" ca="1" si="514"/>
        <v>0</v>
      </c>
      <c r="Y2973" s="679">
        <f t="shared" ca="1" si="514"/>
        <v>0</v>
      </c>
      <c r="Z2973" s="679">
        <f t="shared" ca="1" si="514"/>
        <v>0</v>
      </c>
      <c r="AA2973" t="str">
        <f t="shared" si="508"/>
        <v>ASR_Financial_Report_SHP21Final</v>
      </c>
      <c r="AB2973" s="960">
        <f t="shared" si="509"/>
        <v>44658</v>
      </c>
      <c r="AC2973" t="str">
        <f t="shared" si="510"/>
        <v>Unaudited</v>
      </c>
    </row>
    <row r="2974" spans="1:29" x14ac:dyDescent="0.25">
      <c r="A2974" t="s">
        <v>420</v>
      </c>
      <c r="B2974" t="s">
        <v>1366</v>
      </c>
      <c r="C2974" t="s">
        <v>1367</v>
      </c>
      <c r="D2974">
        <v>1900</v>
      </c>
      <c r="E2974" s="960">
        <v>1</v>
      </c>
      <c r="F2974" t="s">
        <v>438</v>
      </c>
      <c r="G2974" s="960">
        <v>91</v>
      </c>
      <c r="H2974" t="s">
        <v>387</v>
      </c>
      <c r="I2974" s="940" t="s">
        <v>488</v>
      </c>
      <c r="J2974" s="940" t="s">
        <v>444</v>
      </c>
      <c r="K2974" s="940" t="s">
        <v>6</v>
      </c>
      <c r="L2974" s="940" t="s">
        <v>117</v>
      </c>
      <c r="M2974" s="965" t="s">
        <v>188</v>
      </c>
      <c r="N2974" s="679">
        <f t="shared" ca="1" si="511"/>
        <v>0</v>
      </c>
      <c r="O2974" s="679">
        <f t="shared" ca="1" si="513"/>
        <v>0</v>
      </c>
      <c r="P2974" s="679">
        <f t="shared" ca="1" si="513"/>
        <v>0</v>
      </c>
      <c r="Q2974" s="679">
        <f t="shared" ca="1" si="513"/>
        <v>0</v>
      </c>
      <c r="R2974" s="679">
        <f t="shared" ca="1" si="513"/>
        <v>0</v>
      </c>
      <c r="S2974" s="679">
        <f t="shared" ca="1" si="513"/>
        <v>0</v>
      </c>
      <c r="T2974" s="679">
        <f t="shared" ca="1" si="513"/>
        <v>0</v>
      </c>
      <c r="U2974" s="679">
        <f t="shared" ca="1" si="513"/>
        <v>0</v>
      </c>
      <c r="V2974" s="679">
        <f t="shared" ca="1" si="513"/>
        <v>0</v>
      </c>
      <c r="W2974" s="679">
        <f t="shared" ca="1" si="502"/>
        <v>0</v>
      </c>
      <c r="X2974" s="679">
        <f t="shared" ca="1" si="514"/>
        <v>0</v>
      </c>
      <c r="Y2974" s="679">
        <f t="shared" ca="1" si="514"/>
        <v>0</v>
      </c>
      <c r="Z2974" s="679">
        <f t="shared" ca="1" si="514"/>
        <v>0</v>
      </c>
      <c r="AA2974" t="str">
        <f t="shared" si="508"/>
        <v>ASR_Financial_Report_SHP21Final</v>
      </c>
      <c r="AB2974" s="960">
        <f t="shared" si="509"/>
        <v>44658</v>
      </c>
      <c r="AC2974" t="str">
        <f t="shared" si="510"/>
        <v>Unaudited</v>
      </c>
    </row>
    <row r="2975" spans="1:29" x14ac:dyDescent="0.25">
      <c r="A2975" t="s">
        <v>420</v>
      </c>
      <c r="B2975" t="s">
        <v>1366</v>
      </c>
      <c r="C2975" t="s">
        <v>1367</v>
      </c>
      <c r="D2975">
        <v>1900</v>
      </c>
      <c r="E2975" s="960">
        <v>1</v>
      </c>
      <c r="F2975" t="s">
        <v>438</v>
      </c>
      <c r="G2975" s="960">
        <v>91</v>
      </c>
      <c r="H2975" t="s">
        <v>387</v>
      </c>
      <c r="I2975" s="940" t="s">
        <v>488</v>
      </c>
      <c r="J2975" s="940" t="s">
        <v>444</v>
      </c>
      <c r="K2975" s="940" t="s">
        <v>6</v>
      </c>
      <c r="L2975" s="940" t="s">
        <v>45</v>
      </c>
      <c r="M2975" s="965" t="s">
        <v>163</v>
      </c>
      <c r="N2975" s="679">
        <f t="shared" ca="1" si="511"/>
        <v>0</v>
      </c>
      <c r="O2975" s="679">
        <f t="shared" ca="1" si="513"/>
        <v>0</v>
      </c>
      <c r="P2975" s="679">
        <f t="shared" ca="1" si="513"/>
        <v>0</v>
      </c>
      <c r="Q2975" s="679">
        <f t="shared" ca="1" si="513"/>
        <v>0</v>
      </c>
      <c r="R2975" s="679">
        <f t="shared" ca="1" si="513"/>
        <v>0</v>
      </c>
      <c r="S2975" s="679">
        <f t="shared" ca="1" si="513"/>
        <v>0</v>
      </c>
      <c r="T2975" s="679">
        <f t="shared" ca="1" si="513"/>
        <v>0</v>
      </c>
      <c r="U2975" s="679">
        <f t="shared" ca="1" si="513"/>
        <v>0</v>
      </c>
      <c r="V2975" s="679">
        <f t="shared" ca="1" si="513"/>
        <v>0</v>
      </c>
      <c r="W2975" s="679">
        <f t="shared" ca="1" si="502"/>
        <v>0</v>
      </c>
      <c r="X2975" s="679">
        <f t="shared" ca="1" si="514"/>
        <v>0</v>
      </c>
      <c r="Y2975" s="679">
        <f t="shared" ca="1" si="514"/>
        <v>0</v>
      </c>
      <c r="Z2975" s="679">
        <f t="shared" ca="1" si="514"/>
        <v>0</v>
      </c>
      <c r="AA2975" t="str">
        <f t="shared" si="508"/>
        <v>ASR_Financial_Report_SHP21Final</v>
      </c>
      <c r="AB2975" s="960">
        <f t="shared" si="509"/>
        <v>44658</v>
      </c>
      <c r="AC2975" t="str">
        <f t="shared" si="510"/>
        <v>Unaudited</v>
      </c>
    </row>
    <row r="2976" spans="1:29" x14ac:dyDescent="0.25">
      <c r="A2976" t="s">
        <v>420</v>
      </c>
      <c r="B2976" t="s">
        <v>1366</v>
      </c>
      <c r="C2976" t="s">
        <v>1367</v>
      </c>
      <c r="D2976">
        <v>1900</v>
      </c>
      <c r="E2976" s="960">
        <v>1</v>
      </c>
      <c r="F2976" t="s">
        <v>438</v>
      </c>
      <c r="G2976" s="960">
        <v>91</v>
      </c>
      <c r="H2976" t="s">
        <v>387</v>
      </c>
      <c r="I2976" s="940" t="s">
        <v>488</v>
      </c>
      <c r="J2976" s="940" t="s">
        <v>444</v>
      </c>
      <c r="K2976" s="940" t="s">
        <v>6</v>
      </c>
      <c r="L2976" s="940" t="s">
        <v>46</v>
      </c>
      <c r="M2976" s="965" t="s">
        <v>164</v>
      </c>
      <c r="N2976" s="679">
        <f t="shared" ca="1" si="511"/>
        <v>0</v>
      </c>
      <c r="O2976" s="679">
        <f t="shared" ref="O2976:V2984" ca="1" si="515">IF(OR(AND($F2976="PY",O$1&lt;&gt;"Prior Year"),AND($F2976&lt;&gt;"PY",O$1="Prior Year")),0,INDEX(INDIRECT("'MMA Rev-Exp "&amp;$H2976&amp;"'!$A$1:$CA$200"),IF($J2976="Member Months",MATCH($J2976,INDIRECT("'MMA Rev-Exp "&amp;$H2976&amp;"'!$A$1:$A$200"),0),MATCH($L2976,INDIRECT("'MMA Rev-Exp "&amp;$H2976&amp;"'!$B$1:$B$200"),0)),IF($F2976="PY",MATCH("Prior Year Adjustments",INDIRECT("'MMA Rev-Exp "&amp;$H2976&amp;"'!$A$8:$CA$8"),0),MATCH(IF($F2976="Q1","JANUARY - MARCH (Q1)",IF($F2976="Q2","APRIL - JUNE (Q2)",IF($F2976="Q3","JULY - SEPTEMBER (Q3)",IF($F2976="Q4","OCTOBER - DECEMBER (Q4)",0)))),INDIRECT("'MMA Rev-Exp "&amp;$H2976&amp;"'!$A$7:$CA$7"),0)+MATCH(O$1,INDIRECT("'MMA Rev-Exp "&amp;$H2976&amp;"'!$D$8:$CA$8"),0)-1)))</f>
        <v>0</v>
      </c>
      <c r="P2976" s="679">
        <f t="shared" ca="1" si="515"/>
        <v>0</v>
      </c>
      <c r="Q2976" s="679">
        <f t="shared" ca="1" si="515"/>
        <v>0</v>
      </c>
      <c r="R2976" s="679">
        <f t="shared" ca="1" si="515"/>
        <v>0</v>
      </c>
      <c r="S2976" s="679">
        <f t="shared" ca="1" si="515"/>
        <v>0</v>
      </c>
      <c r="T2976" s="679">
        <f t="shared" ca="1" si="515"/>
        <v>0</v>
      </c>
      <c r="U2976" s="679">
        <f t="shared" ca="1" si="515"/>
        <v>0</v>
      </c>
      <c r="V2976" s="679">
        <f t="shared" ca="1" si="515"/>
        <v>0</v>
      </c>
      <c r="W2976" s="679">
        <f t="shared" ca="1" si="502"/>
        <v>0</v>
      </c>
      <c r="X2976" s="679">
        <f t="shared" ca="1" si="514"/>
        <v>0</v>
      </c>
      <c r="Y2976" s="679">
        <f t="shared" ca="1" si="514"/>
        <v>0</v>
      </c>
      <c r="Z2976" s="679">
        <f t="shared" ca="1" si="514"/>
        <v>0</v>
      </c>
      <c r="AA2976" t="str">
        <f t="shared" si="508"/>
        <v>ASR_Financial_Report_SHP21Final</v>
      </c>
      <c r="AB2976" s="960">
        <f t="shared" si="509"/>
        <v>44658</v>
      </c>
      <c r="AC2976" t="str">
        <f t="shared" si="510"/>
        <v>Unaudited</v>
      </c>
    </row>
    <row r="2977" spans="1:29" x14ac:dyDescent="0.25">
      <c r="A2977" t="s">
        <v>420</v>
      </c>
      <c r="B2977" t="s">
        <v>1366</v>
      </c>
      <c r="C2977" t="s">
        <v>1367</v>
      </c>
      <c r="D2977">
        <v>1900</v>
      </c>
      <c r="E2977" s="960">
        <v>1</v>
      </c>
      <c r="F2977" t="s">
        <v>438</v>
      </c>
      <c r="G2977" s="960">
        <v>91</v>
      </c>
      <c r="H2977" t="s">
        <v>387</v>
      </c>
      <c r="I2977" s="940" t="s">
        <v>488</v>
      </c>
      <c r="J2977" s="940" t="s">
        <v>444</v>
      </c>
      <c r="K2977" s="940" t="s">
        <v>6</v>
      </c>
      <c r="L2977" s="940" t="s">
        <v>165</v>
      </c>
      <c r="M2977" s="965" t="s">
        <v>461</v>
      </c>
      <c r="N2977" s="679">
        <f t="shared" ca="1" si="511"/>
        <v>0</v>
      </c>
      <c r="O2977" s="679">
        <f t="shared" ca="1" si="515"/>
        <v>0</v>
      </c>
      <c r="P2977" s="679">
        <f t="shared" ca="1" si="515"/>
        <v>0</v>
      </c>
      <c r="Q2977" s="679">
        <f t="shared" ca="1" si="515"/>
        <v>0</v>
      </c>
      <c r="R2977" s="679">
        <f t="shared" ca="1" si="515"/>
        <v>0</v>
      </c>
      <c r="S2977" s="679">
        <f t="shared" ca="1" si="515"/>
        <v>0</v>
      </c>
      <c r="T2977" s="679">
        <f t="shared" ca="1" si="515"/>
        <v>0</v>
      </c>
      <c r="U2977" s="679">
        <f t="shared" ca="1" si="515"/>
        <v>0</v>
      </c>
      <c r="V2977" s="679">
        <f t="shared" ca="1" si="515"/>
        <v>0</v>
      </c>
      <c r="W2977" s="679">
        <f t="shared" ca="1" si="502"/>
        <v>0</v>
      </c>
      <c r="X2977" s="679">
        <f t="shared" ca="1" si="514"/>
        <v>0</v>
      </c>
      <c r="Y2977" s="679">
        <f t="shared" ca="1" si="514"/>
        <v>0</v>
      </c>
      <c r="Z2977" s="679">
        <f t="shared" ca="1" si="514"/>
        <v>0</v>
      </c>
      <c r="AA2977" t="str">
        <f t="shared" si="508"/>
        <v>ASR_Financial_Report_SHP21Final</v>
      </c>
      <c r="AB2977" s="960">
        <f t="shared" si="509"/>
        <v>44658</v>
      </c>
      <c r="AC2977" t="str">
        <f t="shared" si="510"/>
        <v>Unaudited</v>
      </c>
    </row>
    <row r="2978" spans="1:29" x14ac:dyDescent="0.25">
      <c r="A2978" t="s">
        <v>420</v>
      </c>
      <c r="B2978" t="s">
        <v>1366</v>
      </c>
      <c r="C2978" t="s">
        <v>1367</v>
      </c>
      <c r="D2978">
        <v>1900</v>
      </c>
      <c r="E2978" s="960">
        <v>1</v>
      </c>
      <c r="F2978" t="s">
        <v>438</v>
      </c>
      <c r="G2978" s="960">
        <v>91</v>
      </c>
      <c r="H2978" t="s">
        <v>387</v>
      </c>
      <c r="I2978" s="940" t="s">
        <v>488</v>
      </c>
      <c r="J2978" s="940" t="s">
        <v>444</v>
      </c>
      <c r="K2978" s="940" t="s">
        <v>434</v>
      </c>
      <c r="L2978" s="948" t="s">
        <v>120</v>
      </c>
      <c r="M2978" s="963" t="s">
        <v>32</v>
      </c>
      <c r="N2978" s="679">
        <f t="shared" ca="1" si="511"/>
        <v>0</v>
      </c>
      <c r="O2978" s="679">
        <f t="shared" ca="1" si="515"/>
        <v>0</v>
      </c>
      <c r="P2978" s="679">
        <f t="shared" ca="1" si="515"/>
        <v>0</v>
      </c>
      <c r="Q2978" s="679">
        <f t="shared" ca="1" si="515"/>
        <v>0</v>
      </c>
      <c r="R2978" s="679">
        <f t="shared" ca="1" si="515"/>
        <v>0</v>
      </c>
      <c r="S2978" s="679">
        <f t="shared" ca="1" si="515"/>
        <v>0</v>
      </c>
      <c r="T2978" s="679">
        <f t="shared" ca="1" si="515"/>
        <v>0</v>
      </c>
      <c r="U2978" s="679">
        <f t="shared" ca="1" si="515"/>
        <v>0</v>
      </c>
      <c r="V2978" s="679">
        <f t="shared" ca="1" si="515"/>
        <v>0</v>
      </c>
      <c r="W2978" s="679">
        <f t="shared" ca="1" si="502"/>
        <v>0</v>
      </c>
      <c r="X2978" s="679">
        <f t="shared" ca="1" si="514"/>
        <v>0</v>
      </c>
      <c r="Y2978" s="679">
        <f t="shared" ca="1" si="514"/>
        <v>0</v>
      </c>
      <c r="Z2978" s="679">
        <f t="shared" ca="1" si="514"/>
        <v>0</v>
      </c>
      <c r="AA2978" t="str">
        <f t="shared" si="508"/>
        <v>ASR_Financial_Report_SHP21Final</v>
      </c>
      <c r="AB2978" s="960">
        <f t="shared" si="509"/>
        <v>44658</v>
      </c>
      <c r="AC2978" t="str">
        <f t="shared" si="510"/>
        <v>Unaudited</v>
      </c>
    </row>
    <row r="2979" spans="1:29" x14ac:dyDescent="0.25">
      <c r="A2979" t="s">
        <v>420</v>
      </c>
      <c r="B2979" t="s">
        <v>1366</v>
      </c>
      <c r="C2979" t="s">
        <v>1367</v>
      </c>
      <c r="D2979">
        <v>1900</v>
      </c>
      <c r="E2979" s="960">
        <v>1</v>
      </c>
      <c r="F2979" t="s">
        <v>438</v>
      </c>
      <c r="G2979" s="960">
        <v>91</v>
      </c>
      <c r="H2979" t="s">
        <v>387</v>
      </c>
      <c r="I2979" s="965" t="s">
        <v>488</v>
      </c>
      <c r="J2979" s="965" t="s">
        <v>444</v>
      </c>
      <c r="K2979" s="965" t="s">
        <v>434</v>
      </c>
      <c r="L2979" s="956" t="s">
        <v>924</v>
      </c>
      <c r="M2979" s="965" t="s">
        <v>916</v>
      </c>
      <c r="N2979" s="679">
        <f t="shared" ca="1" si="511"/>
        <v>0</v>
      </c>
      <c r="O2979" s="679">
        <f t="shared" ca="1" si="515"/>
        <v>0</v>
      </c>
      <c r="P2979" s="679">
        <f t="shared" ca="1" si="515"/>
        <v>0</v>
      </c>
      <c r="Q2979" s="679">
        <f t="shared" ca="1" si="515"/>
        <v>0</v>
      </c>
      <c r="R2979" s="679">
        <f t="shared" ca="1" si="515"/>
        <v>0</v>
      </c>
      <c r="S2979" s="679">
        <f t="shared" ca="1" si="515"/>
        <v>0</v>
      </c>
      <c r="T2979" s="679">
        <f t="shared" ca="1" si="515"/>
        <v>0</v>
      </c>
      <c r="U2979" s="679">
        <f t="shared" ca="1" si="515"/>
        <v>0</v>
      </c>
      <c r="V2979" s="679">
        <f t="shared" ca="1" si="515"/>
        <v>0</v>
      </c>
      <c r="W2979" s="679">
        <f t="shared" ca="1" si="502"/>
        <v>0</v>
      </c>
      <c r="X2979" s="679">
        <f t="shared" ca="1" si="514"/>
        <v>0</v>
      </c>
      <c r="Y2979" s="679">
        <f t="shared" ca="1" si="514"/>
        <v>0</v>
      </c>
      <c r="Z2979" s="679">
        <f t="shared" ca="1" si="514"/>
        <v>0</v>
      </c>
      <c r="AA2979" t="str">
        <f t="shared" si="508"/>
        <v>ASR_Financial_Report_SHP21Final</v>
      </c>
      <c r="AB2979" s="960">
        <f t="shared" si="509"/>
        <v>44658</v>
      </c>
      <c r="AC2979" t="str">
        <f t="shared" si="510"/>
        <v>Unaudited</v>
      </c>
    </row>
    <row r="2980" spans="1:29" x14ac:dyDescent="0.25">
      <c r="A2980" t="s">
        <v>420</v>
      </c>
      <c r="B2980" t="s">
        <v>1366</v>
      </c>
      <c r="C2980" t="s">
        <v>1367</v>
      </c>
      <c r="D2980">
        <v>1900</v>
      </c>
      <c r="E2980" s="960">
        <v>1</v>
      </c>
      <c r="F2980" t="s">
        <v>438</v>
      </c>
      <c r="G2980" s="960">
        <v>91</v>
      </c>
      <c r="H2980" t="s">
        <v>387</v>
      </c>
      <c r="I2980" s="961" t="s">
        <v>488</v>
      </c>
      <c r="J2980" s="961" t="s">
        <v>444</v>
      </c>
      <c r="K2980" s="961" t="s">
        <v>434</v>
      </c>
      <c r="L2980" s="956" t="s">
        <v>167</v>
      </c>
      <c r="M2980" s="961" t="s">
        <v>40</v>
      </c>
      <c r="N2980" s="679">
        <f t="shared" ca="1" si="511"/>
        <v>0</v>
      </c>
      <c r="O2980" s="679">
        <f t="shared" ca="1" si="515"/>
        <v>0</v>
      </c>
      <c r="P2980" s="679">
        <f t="shared" ca="1" si="515"/>
        <v>0</v>
      </c>
      <c r="Q2980" s="679">
        <f t="shared" ca="1" si="515"/>
        <v>0</v>
      </c>
      <c r="R2980" s="679">
        <f t="shared" ca="1" si="515"/>
        <v>0</v>
      </c>
      <c r="S2980" s="679">
        <f t="shared" ca="1" si="515"/>
        <v>0</v>
      </c>
      <c r="T2980" s="679">
        <f t="shared" ca="1" si="515"/>
        <v>0</v>
      </c>
      <c r="U2980" s="679">
        <f t="shared" ca="1" si="515"/>
        <v>0</v>
      </c>
      <c r="V2980" s="679">
        <f t="shared" ca="1" si="515"/>
        <v>0</v>
      </c>
      <c r="W2980" s="679">
        <f t="shared" ca="1" si="502"/>
        <v>0</v>
      </c>
      <c r="X2980" s="679">
        <f t="shared" ca="1" si="514"/>
        <v>0</v>
      </c>
      <c r="Y2980" s="679">
        <f t="shared" ca="1" si="514"/>
        <v>0</v>
      </c>
      <c r="Z2980" s="679">
        <f t="shared" ca="1" si="514"/>
        <v>0</v>
      </c>
      <c r="AA2980" t="str">
        <f t="shared" si="508"/>
        <v>ASR_Financial_Report_SHP21Final</v>
      </c>
      <c r="AB2980" s="960">
        <f t="shared" si="509"/>
        <v>44658</v>
      </c>
      <c r="AC2980" t="str">
        <f t="shared" si="510"/>
        <v>Unaudited</v>
      </c>
    </row>
    <row r="2981" spans="1:29" x14ac:dyDescent="0.25">
      <c r="A2981" t="s">
        <v>420</v>
      </c>
      <c r="B2981" t="s">
        <v>1366</v>
      </c>
      <c r="C2981" t="s">
        <v>1367</v>
      </c>
      <c r="D2981">
        <v>1900</v>
      </c>
      <c r="E2981" s="960">
        <v>1</v>
      </c>
      <c r="F2981" t="s">
        <v>438</v>
      </c>
      <c r="G2981" s="960">
        <v>91</v>
      </c>
      <c r="H2981" t="s">
        <v>387</v>
      </c>
      <c r="I2981" s="961" t="s">
        <v>488</v>
      </c>
      <c r="J2981" s="961" t="s">
        <v>444</v>
      </c>
      <c r="K2981" s="961" t="s">
        <v>434</v>
      </c>
      <c r="L2981" s="940" t="s">
        <v>168</v>
      </c>
      <c r="M2981" s="961" t="s">
        <v>329</v>
      </c>
      <c r="N2981" s="679">
        <f t="shared" ca="1" si="511"/>
        <v>0</v>
      </c>
      <c r="O2981" s="679">
        <f t="shared" ca="1" si="515"/>
        <v>0</v>
      </c>
      <c r="P2981" s="679">
        <f t="shared" ca="1" si="515"/>
        <v>0</v>
      </c>
      <c r="Q2981" s="679">
        <f t="shared" ca="1" si="515"/>
        <v>0</v>
      </c>
      <c r="R2981" s="679">
        <f t="shared" ca="1" si="515"/>
        <v>0</v>
      </c>
      <c r="S2981" s="679">
        <f t="shared" ca="1" si="515"/>
        <v>0</v>
      </c>
      <c r="T2981" s="679">
        <f t="shared" ca="1" si="515"/>
        <v>0</v>
      </c>
      <c r="U2981" s="679">
        <f t="shared" ca="1" si="515"/>
        <v>0</v>
      </c>
      <c r="V2981" s="679">
        <f t="shared" ca="1" si="515"/>
        <v>0</v>
      </c>
      <c r="W2981" s="679">
        <f t="shared" ca="1" si="502"/>
        <v>0</v>
      </c>
      <c r="X2981" s="679">
        <f t="shared" ca="1" si="514"/>
        <v>0</v>
      </c>
      <c r="Y2981" s="679">
        <f t="shared" ca="1" si="514"/>
        <v>0</v>
      </c>
      <c r="Z2981" s="679">
        <f t="shared" ca="1" si="514"/>
        <v>0</v>
      </c>
      <c r="AA2981" t="str">
        <f t="shared" si="508"/>
        <v>ASR_Financial_Report_SHP21Final</v>
      </c>
      <c r="AB2981" s="960">
        <f t="shared" si="509"/>
        <v>44658</v>
      </c>
      <c r="AC2981" t="str">
        <f t="shared" si="510"/>
        <v>Unaudited</v>
      </c>
    </row>
    <row r="2982" spans="1:29" x14ac:dyDescent="0.25">
      <c r="A2982" t="s">
        <v>420</v>
      </c>
      <c r="B2982" t="s">
        <v>1366</v>
      </c>
      <c r="C2982" t="s">
        <v>1367</v>
      </c>
      <c r="D2982">
        <v>1900</v>
      </c>
      <c r="E2982" s="960">
        <v>1</v>
      </c>
      <c r="F2982" t="s">
        <v>438</v>
      </c>
      <c r="G2982" s="960">
        <v>91</v>
      </c>
      <c r="H2982" t="s">
        <v>387</v>
      </c>
      <c r="I2982" s="961" t="s">
        <v>488</v>
      </c>
      <c r="J2982" s="961" t="s">
        <v>450</v>
      </c>
      <c r="K2982" s="961" t="s">
        <v>435</v>
      </c>
      <c r="L2982" s="940" t="s">
        <v>121</v>
      </c>
      <c r="M2982" s="961" t="s">
        <v>27</v>
      </c>
      <c r="N2982" s="679">
        <f t="shared" ca="1" si="511"/>
        <v>0</v>
      </c>
      <c r="O2982" s="679">
        <f t="shared" ca="1" si="515"/>
        <v>0</v>
      </c>
      <c r="P2982" s="679">
        <f t="shared" ca="1" si="515"/>
        <v>0</v>
      </c>
      <c r="Q2982" s="679">
        <f t="shared" ca="1" si="515"/>
        <v>0</v>
      </c>
      <c r="R2982" s="679">
        <f t="shared" ca="1" si="515"/>
        <v>0</v>
      </c>
      <c r="S2982" s="679">
        <f t="shared" ca="1" si="515"/>
        <v>0</v>
      </c>
      <c r="T2982" s="679">
        <f t="shared" ca="1" si="515"/>
        <v>0</v>
      </c>
      <c r="U2982" s="679">
        <f t="shared" ca="1" si="515"/>
        <v>0</v>
      </c>
      <c r="V2982" s="679">
        <f t="shared" ca="1" si="515"/>
        <v>0</v>
      </c>
      <c r="W2982" s="679">
        <f t="shared" ca="1" si="502"/>
        <v>0</v>
      </c>
      <c r="X2982" s="679">
        <f t="shared" ca="1" si="514"/>
        <v>0</v>
      </c>
      <c r="Y2982" s="679">
        <f t="shared" ca="1" si="514"/>
        <v>0</v>
      </c>
      <c r="Z2982" s="679">
        <f t="shared" ca="1" si="514"/>
        <v>0</v>
      </c>
      <c r="AA2982" t="str">
        <f t="shared" si="508"/>
        <v>ASR_Financial_Report_SHP21Final</v>
      </c>
      <c r="AB2982" s="960">
        <f t="shared" si="509"/>
        <v>44658</v>
      </c>
      <c r="AC2982" t="str">
        <f t="shared" si="510"/>
        <v>Unaudited</v>
      </c>
    </row>
    <row r="2983" spans="1:29" x14ac:dyDescent="0.25">
      <c r="A2983" t="s">
        <v>420</v>
      </c>
      <c r="B2983" t="s">
        <v>1366</v>
      </c>
      <c r="C2983" t="s">
        <v>1367</v>
      </c>
      <c r="D2983">
        <v>1900</v>
      </c>
      <c r="E2983" s="960">
        <v>1</v>
      </c>
      <c r="F2983" t="s">
        <v>438</v>
      </c>
      <c r="G2983" s="960">
        <v>91</v>
      </c>
      <c r="H2983" t="s">
        <v>387</v>
      </c>
      <c r="I2983" s="968" t="s">
        <v>488</v>
      </c>
      <c r="J2983" s="968" t="s">
        <v>450</v>
      </c>
      <c r="K2983" s="968" t="s">
        <v>435</v>
      </c>
      <c r="L2983" s="948" t="s">
        <v>122</v>
      </c>
      <c r="M2983" s="968" t="s">
        <v>97</v>
      </c>
      <c r="N2983" s="679">
        <f t="shared" ca="1" si="511"/>
        <v>0</v>
      </c>
      <c r="O2983" s="679">
        <f t="shared" ca="1" si="515"/>
        <v>0</v>
      </c>
      <c r="P2983" s="679">
        <f t="shared" ca="1" si="515"/>
        <v>0</v>
      </c>
      <c r="Q2983" s="679">
        <f t="shared" ca="1" si="515"/>
        <v>0</v>
      </c>
      <c r="R2983" s="679">
        <f t="shared" ca="1" si="515"/>
        <v>0</v>
      </c>
      <c r="S2983" s="679">
        <f t="shared" ca="1" si="515"/>
        <v>0</v>
      </c>
      <c r="T2983" s="679">
        <f t="shared" ca="1" si="515"/>
        <v>0</v>
      </c>
      <c r="U2983" s="679">
        <f t="shared" ca="1" si="515"/>
        <v>0</v>
      </c>
      <c r="V2983" s="679">
        <f t="shared" ca="1" si="515"/>
        <v>0</v>
      </c>
      <c r="W2983" s="679">
        <f t="shared" ca="1" si="502"/>
        <v>0</v>
      </c>
      <c r="X2983" s="679">
        <f t="shared" ca="1" si="514"/>
        <v>0</v>
      </c>
      <c r="Y2983" s="679">
        <f t="shared" ca="1" si="514"/>
        <v>0</v>
      </c>
      <c r="Z2983" s="679">
        <f t="shared" ca="1" si="514"/>
        <v>0</v>
      </c>
      <c r="AA2983" t="str">
        <f t="shared" si="508"/>
        <v>ASR_Financial_Report_SHP21Final</v>
      </c>
      <c r="AB2983" s="960">
        <f t="shared" si="509"/>
        <v>44658</v>
      </c>
      <c r="AC2983" t="str">
        <f t="shared" si="510"/>
        <v>Unaudited</v>
      </c>
    </row>
    <row r="2984" spans="1:29" x14ac:dyDescent="0.25">
      <c r="A2984" t="s">
        <v>420</v>
      </c>
      <c r="B2984" t="s">
        <v>1366</v>
      </c>
      <c r="C2984" t="s">
        <v>1367</v>
      </c>
      <c r="D2984">
        <v>1900</v>
      </c>
      <c r="E2984" s="960">
        <v>1</v>
      </c>
      <c r="F2984" t="s">
        <v>438</v>
      </c>
      <c r="G2984" s="960">
        <v>91</v>
      </c>
      <c r="H2984" t="s">
        <v>387</v>
      </c>
      <c r="I2984" s="940" t="s">
        <v>488</v>
      </c>
      <c r="J2984" s="940" t="s">
        <v>450</v>
      </c>
      <c r="K2984" s="940" t="s">
        <v>435</v>
      </c>
      <c r="L2984" s="940" t="s">
        <v>123</v>
      </c>
      <c r="M2984" s="961" t="s">
        <v>98</v>
      </c>
      <c r="N2984" s="679">
        <f t="shared" ca="1" si="511"/>
        <v>0</v>
      </c>
      <c r="O2984" s="679">
        <f t="shared" ca="1" si="515"/>
        <v>0</v>
      </c>
      <c r="P2984" s="679">
        <f t="shared" ca="1" si="515"/>
        <v>0</v>
      </c>
      <c r="Q2984" s="679">
        <f t="shared" ca="1" si="515"/>
        <v>0</v>
      </c>
      <c r="R2984" s="679">
        <f t="shared" ca="1" si="515"/>
        <v>0</v>
      </c>
      <c r="S2984" s="679">
        <f t="shared" ca="1" si="515"/>
        <v>0</v>
      </c>
      <c r="T2984" s="679">
        <f t="shared" ca="1" si="515"/>
        <v>0</v>
      </c>
      <c r="U2984" s="679">
        <f t="shared" ca="1" si="515"/>
        <v>0</v>
      </c>
      <c r="V2984" s="679">
        <f t="shared" ca="1" si="515"/>
        <v>0</v>
      </c>
      <c r="W2984" s="679">
        <f t="shared" ca="1" si="502"/>
        <v>0</v>
      </c>
      <c r="X2984" s="679">
        <f t="shared" ca="1" si="514"/>
        <v>0</v>
      </c>
      <c r="Y2984" s="679">
        <f t="shared" ca="1" si="514"/>
        <v>0</v>
      </c>
      <c r="Z2984" s="679">
        <f t="shared" ca="1" si="514"/>
        <v>0</v>
      </c>
      <c r="AA2984" t="str">
        <f t="shared" si="508"/>
        <v>ASR_Financial_Report_SHP21Final</v>
      </c>
      <c r="AB2984" s="960">
        <f t="shared" si="509"/>
        <v>44658</v>
      </c>
      <c r="AC2984" t="str">
        <f t="shared" si="510"/>
        <v>Unaudited</v>
      </c>
    </row>
    <row r="2985" spans="1:29" x14ac:dyDescent="0.25">
      <c r="A2985" t="s">
        <v>420</v>
      </c>
      <c r="B2985" t="s">
        <v>1366</v>
      </c>
      <c r="C2985" t="s">
        <v>1367</v>
      </c>
      <c r="D2985">
        <v>1900</v>
      </c>
      <c r="E2985" s="960">
        <v>1</v>
      </c>
      <c r="F2985" t="s">
        <v>438</v>
      </c>
      <c r="G2985" s="960">
        <v>91</v>
      </c>
      <c r="H2985" t="s">
        <v>387</v>
      </c>
      <c r="I2985" s="940" t="s">
        <v>488</v>
      </c>
      <c r="J2985" s="940" t="s">
        <v>450</v>
      </c>
      <c r="K2985" s="940" t="s">
        <v>435</v>
      </c>
      <c r="L2985" s="946" t="s">
        <v>124</v>
      </c>
      <c r="M2985" s="962" t="s">
        <v>99</v>
      </c>
      <c r="N2985" s="679">
        <f t="shared" ca="1" si="511"/>
        <v>0</v>
      </c>
      <c r="O2985" s="679">
        <f ca="1">IF(OR(AND($F2985="PY",O$1&lt;&gt;"Prior Year"),AND($F2985&lt;&gt;"PY",O$1="Prior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"&amp;$H2985&amp;"'!$A$7:$CA$7"),0)+MATCH(O$1,INDIRECT("'MMA Rev-Exp "&amp;$H2985&amp;"'!$D$8:$CA$8"),0)-1)))</f>
        <v>0</v>
      </c>
      <c r="P2985" s="679">
        <f ca="1">IF(OR(AND($F2985="PY",P$1&lt;&gt;"Prior Year"),AND($F2985&lt;&gt;"PY",P$1="Prior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"&amp;$H2985&amp;"'!$A$7:$CA$7"),0)+MATCH(P$1,INDIRECT("'MMA Rev-Exp "&amp;$H2985&amp;"'!$D$8:$CA$8"),0)-1)))</f>
        <v>0</v>
      </c>
      <c r="Q2985" s="679">
        <f ca="1">IF(OR(AND($F2985="PY",Q$1&lt;&gt;"Prior Year"),AND($F2985&lt;&gt;"PY",Q$1="Prior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"&amp;$H2985&amp;"'!$A$7:$CA$7"),0)+MATCH(Q$1,INDIRECT("'MMA Rev-Exp "&amp;$H2985&amp;"'!$D$8:$CA$8"),0)-1)))</f>
        <v>0</v>
      </c>
      <c r="R2985" s="679">
        <f t="shared" ref="O2985:Z3000" ca="1" si="516">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679">
        <f t="shared" ca="1" si="516"/>
        <v>0</v>
      </c>
      <c r="T2985" s="679">
        <f t="shared" ca="1" si="516"/>
        <v>0</v>
      </c>
      <c r="U2985" s="679">
        <f t="shared" ca="1" si="516"/>
        <v>0</v>
      </c>
      <c r="V2985" s="679">
        <f t="shared" ca="1" si="516"/>
        <v>0</v>
      </c>
      <c r="W2985" s="679">
        <f t="shared" ca="1" si="502"/>
        <v>0</v>
      </c>
      <c r="X2985" s="679">
        <f t="shared" ca="1" si="516"/>
        <v>0</v>
      </c>
      <c r="Y2985" s="679">
        <f t="shared" ca="1" si="516"/>
        <v>0</v>
      </c>
      <c r="Z2985" s="679">
        <f t="shared" ca="1" si="516"/>
        <v>0</v>
      </c>
      <c r="AA2985" t="str">
        <f t="shared" si="508"/>
        <v>ASR_Financial_Report_SHP21Final</v>
      </c>
      <c r="AB2985" s="960">
        <f t="shared" si="509"/>
        <v>44658</v>
      </c>
      <c r="AC2985" t="str">
        <f t="shared" si="510"/>
        <v>Unaudited</v>
      </c>
    </row>
    <row r="2986" spans="1:29" x14ac:dyDescent="0.25">
      <c r="A2986" t="s">
        <v>420</v>
      </c>
      <c r="B2986" t="s">
        <v>1366</v>
      </c>
      <c r="C2986" t="s">
        <v>1367</v>
      </c>
      <c r="D2986">
        <v>1900</v>
      </c>
      <c r="E2986" s="960">
        <v>1</v>
      </c>
      <c r="F2986" t="s">
        <v>438</v>
      </c>
      <c r="G2986" s="960">
        <v>91</v>
      </c>
      <c r="H2986" t="s">
        <v>387</v>
      </c>
      <c r="I2986" s="961" t="s">
        <v>488</v>
      </c>
      <c r="J2986" s="961" t="s">
        <v>450</v>
      </c>
      <c r="K2986" s="961" t="s">
        <v>435</v>
      </c>
      <c r="L2986" s="940" t="s">
        <v>125</v>
      </c>
      <c r="M2986" s="961" t="s">
        <v>100</v>
      </c>
      <c r="N2986" s="679">
        <f t="shared" ref="N2986:Z3020" ca="1" si="517">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679">
        <f t="shared" ca="1" si="516"/>
        <v>0</v>
      </c>
      <c r="P2986" s="679">
        <f t="shared" ca="1" si="516"/>
        <v>0</v>
      </c>
      <c r="Q2986" s="679">
        <f t="shared" ca="1" si="516"/>
        <v>0</v>
      </c>
      <c r="R2986" s="679">
        <f t="shared" ca="1" si="516"/>
        <v>0</v>
      </c>
      <c r="S2986" s="679">
        <f t="shared" ca="1" si="516"/>
        <v>0</v>
      </c>
      <c r="T2986" s="679">
        <f t="shared" ca="1" si="516"/>
        <v>0</v>
      </c>
      <c r="U2986" s="679">
        <f t="shared" ca="1" si="516"/>
        <v>0</v>
      </c>
      <c r="V2986" s="679">
        <f t="shared" ca="1" si="516"/>
        <v>0</v>
      </c>
      <c r="W2986" s="679">
        <f t="shared" ca="1" si="502"/>
        <v>0</v>
      </c>
      <c r="X2986" s="679">
        <f t="shared" ca="1" si="516"/>
        <v>0</v>
      </c>
      <c r="Y2986" s="679">
        <f t="shared" ca="1" si="516"/>
        <v>0</v>
      </c>
      <c r="Z2986" s="679">
        <f t="shared" ca="1" si="516"/>
        <v>0</v>
      </c>
      <c r="AA2986" t="str">
        <f t="shared" si="508"/>
        <v>ASR_Financial_Report_SHP21Final</v>
      </c>
      <c r="AB2986" s="960">
        <f t="shared" si="509"/>
        <v>44658</v>
      </c>
      <c r="AC2986" t="str">
        <f t="shared" si="510"/>
        <v>Unaudited</v>
      </c>
    </row>
    <row r="2987" spans="1:29" x14ac:dyDescent="0.25">
      <c r="A2987" t="s">
        <v>420</v>
      </c>
      <c r="B2987" t="s">
        <v>1366</v>
      </c>
      <c r="C2987" t="s">
        <v>1367</v>
      </c>
      <c r="D2987">
        <v>1900</v>
      </c>
      <c r="E2987" s="960">
        <v>1</v>
      </c>
      <c r="F2987" t="s">
        <v>438</v>
      </c>
      <c r="G2987" s="960">
        <v>91</v>
      </c>
      <c r="H2987" t="s">
        <v>387</v>
      </c>
      <c r="I2987" s="940" t="s">
        <v>488</v>
      </c>
      <c r="J2987" s="940" t="s">
        <v>450</v>
      </c>
      <c r="K2987" s="940" t="s">
        <v>435</v>
      </c>
      <c r="L2987" s="940" t="s">
        <v>126</v>
      </c>
      <c r="M2987" s="961" t="s">
        <v>28</v>
      </c>
      <c r="N2987" s="679">
        <f t="shared" ca="1" si="517"/>
        <v>0</v>
      </c>
      <c r="O2987" s="679">
        <f t="shared" ca="1" si="516"/>
        <v>0</v>
      </c>
      <c r="P2987" s="679">
        <f t="shared" ca="1" si="516"/>
        <v>0</v>
      </c>
      <c r="Q2987" s="679">
        <f t="shared" ca="1" si="516"/>
        <v>0</v>
      </c>
      <c r="R2987" s="679">
        <f t="shared" ca="1" si="516"/>
        <v>0</v>
      </c>
      <c r="S2987" s="679">
        <f t="shared" ca="1" si="516"/>
        <v>0</v>
      </c>
      <c r="T2987" s="679">
        <f t="shared" ca="1" si="516"/>
        <v>0</v>
      </c>
      <c r="U2987" s="679">
        <f t="shared" ca="1" si="516"/>
        <v>0</v>
      </c>
      <c r="V2987" s="679">
        <f t="shared" ca="1" si="516"/>
        <v>0</v>
      </c>
      <c r="W2987" s="679">
        <f t="shared" ca="1" si="516"/>
        <v>0</v>
      </c>
      <c r="X2987" s="679">
        <f t="shared" ca="1" si="516"/>
        <v>0</v>
      </c>
      <c r="Y2987" s="679">
        <f t="shared" ca="1" si="516"/>
        <v>0</v>
      </c>
      <c r="Z2987" s="679">
        <f t="shared" ca="1" si="516"/>
        <v>0</v>
      </c>
      <c r="AA2987" t="str">
        <f t="shared" si="508"/>
        <v>ASR_Financial_Report_SHP21Final</v>
      </c>
      <c r="AB2987" s="960">
        <f t="shared" si="509"/>
        <v>44658</v>
      </c>
      <c r="AC2987" t="str">
        <f t="shared" si="510"/>
        <v>Unaudited</v>
      </c>
    </row>
    <row r="2988" spans="1:29" x14ac:dyDescent="0.25">
      <c r="A2988" t="s">
        <v>420</v>
      </c>
      <c r="B2988" t="s">
        <v>1366</v>
      </c>
      <c r="C2988" t="s">
        <v>1367</v>
      </c>
      <c r="D2988">
        <v>1900</v>
      </c>
      <c r="E2988" s="960">
        <v>1</v>
      </c>
      <c r="F2988" t="s">
        <v>438</v>
      </c>
      <c r="G2988" s="960">
        <v>91</v>
      </c>
      <c r="H2988" t="s">
        <v>387</v>
      </c>
      <c r="I2988" s="940" t="s">
        <v>488</v>
      </c>
      <c r="J2988" s="940" t="s">
        <v>436</v>
      </c>
      <c r="K2988" s="940" t="s">
        <v>436</v>
      </c>
      <c r="L2988" s="940" t="s">
        <v>128</v>
      </c>
      <c r="M2988" s="961" t="s">
        <v>326</v>
      </c>
      <c r="N2988" s="679">
        <f t="shared" ca="1" si="517"/>
        <v>0</v>
      </c>
      <c r="O2988" s="679">
        <f t="shared" ca="1" si="516"/>
        <v>0</v>
      </c>
      <c r="P2988" s="679">
        <f t="shared" ca="1" si="516"/>
        <v>0</v>
      </c>
      <c r="Q2988" s="679">
        <f t="shared" ca="1" si="516"/>
        <v>0</v>
      </c>
      <c r="R2988" s="679">
        <f t="shared" ca="1" si="516"/>
        <v>0</v>
      </c>
      <c r="S2988" s="679">
        <f t="shared" ca="1" si="516"/>
        <v>0</v>
      </c>
      <c r="T2988" s="679">
        <f t="shared" ca="1" si="516"/>
        <v>0</v>
      </c>
      <c r="U2988" s="679">
        <f t="shared" ca="1" si="516"/>
        <v>0</v>
      </c>
      <c r="V2988" s="679">
        <f t="shared" ca="1" si="516"/>
        <v>0</v>
      </c>
      <c r="W2988" s="679">
        <f t="shared" ca="1" si="516"/>
        <v>0</v>
      </c>
      <c r="X2988" s="679">
        <f t="shared" ca="1" si="516"/>
        <v>0</v>
      </c>
      <c r="Y2988" s="679">
        <f t="shared" ca="1" si="516"/>
        <v>0</v>
      </c>
      <c r="Z2988" s="679">
        <f t="shared" ca="1" si="516"/>
        <v>0</v>
      </c>
      <c r="AA2988" t="str">
        <f t="shared" si="508"/>
        <v>ASR_Financial_Report_SHP21Final</v>
      </c>
      <c r="AB2988" s="960">
        <f t="shared" si="509"/>
        <v>44658</v>
      </c>
      <c r="AC2988" t="str">
        <f t="shared" si="510"/>
        <v>Unaudited</v>
      </c>
    </row>
    <row r="2989" spans="1:29" x14ac:dyDescent="0.25">
      <c r="A2989" t="s">
        <v>420</v>
      </c>
      <c r="B2989" t="s">
        <v>1366</v>
      </c>
      <c r="C2989" t="s">
        <v>1367</v>
      </c>
      <c r="D2989">
        <v>1900</v>
      </c>
      <c r="E2989" s="960">
        <v>1</v>
      </c>
      <c r="F2989" t="s">
        <v>438</v>
      </c>
      <c r="G2989" s="960">
        <v>91</v>
      </c>
      <c r="H2989" t="s">
        <v>387</v>
      </c>
      <c r="I2989" s="961" t="s">
        <v>488</v>
      </c>
      <c r="J2989" s="961" t="s">
        <v>436</v>
      </c>
      <c r="K2989" s="961" t="s">
        <v>436</v>
      </c>
      <c r="L2989" s="940" t="s">
        <v>129</v>
      </c>
      <c r="M2989" s="961" t="s">
        <v>325</v>
      </c>
      <c r="N2989" s="679">
        <f t="shared" ca="1" si="517"/>
        <v>0</v>
      </c>
      <c r="O2989" s="679">
        <f t="shared" ca="1" si="516"/>
        <v>0</v>
      </c>
      <c r="P2989" s="679">
        <f t="shared" ca="1" si="516"/>
        <v>0</v>
      </c>
      <c r="Q2989" s="679">
        <f t="shared" ca="1" si="516"/>
        <v>0</v>
      </c>
      <c r="R2989" s="679">
        <f t="shared" ca="1" si="516"/>
        <v>0</v>
      </c>
      <c r="S2989" s="679">
        <f t="shared" ca="1" si="516"/>
        <v>0</v>
      </c>
      <c r="T2989" s="679">
        <f t="shared" ca="1" si="516"/>
        <v>0</v>
      </c>
      <c r="U2989" s="679">
        <f t="shared" ca="1" si="516"/>
        <v>0</v>
      </c>
      <c r="V2989" s="679">
        <f t="shared" ca="1" si="516"/>
        <v>0</v>
      </c>
      <c r="W2989" s="679">
        <f t="shared" ca="1" si="516"/>
        <v>0</v>
      </c>
      <c r="X2989" s="679">
        <f t="shared" ca="1" si="516"/>
        <v>0</v>
      </c>
      <c r="Y2989" s="679">
        <f t="shared" ca="1" si="516"/>
        <v>0</v>
      </c>
      <c r="Z2989" s="679">
        <f t="shared" ca="1" si="516"/>
        <v>0</v>
      </c>
      <c r="AA2989" t="str">
        <f t="shared" si="508"/>
        <v>ASR_Financial_Report_SHP21Final</v>
      </c>
      <c r="AB2989" s="960">
        <f t="shared" si="509"/>
        <v>44658</v>
      </c>
      <c r="AC2989" t="str">
        <f t="shared" si="510"/>
        <v>Unaudited</v>
      </c>
    </row>
    <row r="2990" spans="1:29" ht="30" x14ac:dyDescent="0.25">
      <c r="A2990" t="s">
        <v>420</v>
      </c>
      <c r="B2990" t="s">
        <v>1366</v>
      </c>
      <c r="C2990" t="s">
        <v>1367</v>
      </c>
      <c r="D2990">
        <v>1900</v>
      </c>
      <c r="E2990" s="960">
        <v>1</v>
      </c>
      <c r="F2990" t="s">
        <v>438</v>
      </c>
      <c r="G2990" s="960">
        <v>91</v>
      </c>
      <c r="H2990" t="s">
        <v>387</v>
      </c>
      <c r="I2990" s="961" t="s">
        <v>488</v>
      </c>
      <c r="J2990" s="961" t="s">
        <v>436</v>
      </c>
      <c r="K2990" s="961" t="s">
        <v>436</v>
      </c>
      <c r="L2990" s="956" t="s">
        <v>130</v>
      </c>
      <c r="M2990" s="961" t="s">
        <v>179</v>
      </c>
      <c r="N2990" s="679">
        <f t="shared" ca="1" si="517"/>
        <v>0</v>
      </c>
      <c r="O2990" s="679">
        <f t="shared" ca="1" si="516"/>
        <v>0</v>
      </c>
      <c r="P2990" s="679">
        <f t="shared" ca="1" si="516"/>
        <v>0</v>
      </c>
      <c r="Q2990" s="679">
        <f t="shared" ca="1" si="516"/>
        <v>0</v>
      </c>
      <c r="R2990" s="679">
        <f t="shared" ca="1" si="516"/>
        <v>0</v>
      </c>
      <c r="S2990" s="679">
        <f t="shared" ca="1" si="516"/>
        <v>0</v>
      </c>
      <c r="T2990" s="679">
        <f t="shared" ca="1" si="516"/>
        <v>0</v>
      </c>
      <c r="U2990" s="679">
        <f t="shared" ca="1" si="516"/>
        <v>0</v>
      </c>
      <c r="V2990" s="679">
        <f t="shared" ca="1" si="516"/>
        <v>0</v>
      </c>
      <c r="W2990" s="679">
        <f t="shared" ca="1" si="516"/>
        <v>0</v>
      </c>
      <c r="X2990" s="679">
        <f t="shared" ca="1" si="516"/>
        <v>0</v>
      </c>
      <c r="Y2990" s="679">
        <f t="shared" ca="1" si="516"/>
        <v>0</v>
      </c>
      <c r="Z2990" s="679">
        <f t="shared" ca="1" si="516"/>
        <v>0</v>
      </c>
      <c r="AA2990" t="str">
        <f t="shared" si="508"/>
        <v>ASR_Financial_Report_SHP21Final</v>
      </c>
      <c r="AB2990" s="960">
        <f t="shared" si="509"/>
        <v>44658</v>
      </c>
      <c r="AC2990" t="str">
        <f t="shared" si="510"/>
        <v>Unaudited</v>
      </c>
    </row>
    <row r="2991" spans="1:29" x14ac:dyDescent="0.25">
      <c r="A2991" t="s">
        <v>420</v>
      </c>
      <c r="B2991" t="s">
        <v>1366</v>
      </c>
      <c r="C2991" t="s">
        <v>1367</v>
      </c>
      <c r="D2991">
        <v>1900</v>
      </c>
      <c r="E2991" s="960">
        <v>1</v>
      </c>
      <c r="F2991" t="s">
        <v>438</v>
      </c>
      <c r="G2991" s="960">
        <v>91</v>
      </c>
      <c r="H2991" t="s">
        <v>387</v>
      </c>
      <c r="I2991" s="940" t="s">
        <v>488</v>
      </c>
      <c r="J2991" s="940" t="s">
        <v>436</v>
      </c>
      <c r="K2991" s="940" t="s">
        <v>436</v>
      </c>
      <c r="L2991" s="940" t="s">
        <v>131</v>
      </c>
      <c r="M2991" s="961" t="s">
        <v>494</v>
      </c>
      <c r="N2991" s="679">
        <f t="shared" ca="1" si="517"/>
        <v>0</v>
      </c>
      <c r="O2991" s="679">
        <f t="shared" ca="1" si="516"/>
        <v>0</v>
      </c>
      <c r="P2991" s="679">
        <f t="shared" ca="1" si="516"/>
        <v>0</v>
      </c>
      <c r="Q2991" s="679">
        <f t="shared" ca="1" si="516"/>
        <v>0</v>
      </c>
      <c r="R2991" s="679">
        <f t="shared" ca="1" si="516"/>
        <v>0</v>
      </c>
      <c r="S2991" s="679">
        <f t="shared" ca="1" si="516"/>
        <v>0</v>
      </c>
      <c r="T2991" s="679">
        <f t="shared" ca="1" si="516"/>
        <v>0</v>
      </c>
      <c r="U2991" s="679">
        <f t="shared" ca="1" si="516"/>
        <v>0</v>
      </c>
      <c r="V2991" s="679">
        <f t="shared" ca="1" si="516"/>
        <v>0</v>
      </c>
      <c r="W2991" s="679">
        <f t="shared" ca="1" si="516"/>
        <v>0</v>
      </c>
      <c r="X2991" s="679">
        <f t="shared" ca="1" si="516"/>
        <v>0</v>
      </c>
      <c r="Y2991" s="679">
        <f t="shared" ca="1" si="516"/>
        <v>0</v>
      </c>
      <c r="Z2991" s="679">
        <f t="shared" ca="1" si="516"/>
        <v>0</v>
      </c>
      <c r="AA2991" t="str">
        <f t="shared" si="508"/>
        <v>ASR_Financial_Report_SHP21Final</v>
      </c>
      <c r="AB2991" s="960">
        <f t="shared" si="509"/>
        <v>44658</v>
      </c>
      <c r="AC2991" t="str">
        <f t="shared" si="510"/>
        <v>Unaudited</v>
      </c>
    </row>
    <row r="2992" spans="1:29" x14ac:dyDescent="0.25">
      <c r="A2992" t="s">
        <v>420</v>
      </c>
      <c r="B2992" t="s">
        <v>1366</v>
      </c>
      <c r="C2992" t="s">
        <v>1367</v>
      </c>
      <c r="D2992">
        <v>1900</v>
      </c>
      <c r="E2992" s="960">
        <v>1</v>
      </c>
      <c r="F2992" t="s">
        <v>438</v>
      </c>
      <c r="G2992" s="960">
        <v>91</v>
      </c>
      <c r="H2992" t="s">
        <v>387</v>
      </c>
      <c r="I2992" s="940" t="s">
        <v>488</v>
      </c>
      <c r="J2992" s="940" t="s">
        <v>436</v>
      </c>
      <c r="K2992" s="940" t="s">
        <v>436</v>
      </c>
      <c r="L2992" s="940" t="s">
        <v>132</v>
      </c>
      <c r="M2992" s="961" t="s">
        <v>495</v>
      </c>
      <c r="N2992" s="679">
        <f t="shared" ca="1" si="517"/>
        <v>0</v>
      </c>
      <c r="O2992" s="679">
        <f t="shared" ca="1" si="516"/>
        <v>0</v>
      </c>
      <c r="P2992" s="679">
        <f t="shared" ca="1" si="516"/>
        <v>0</v>
      </c>
      <c r="Q2992" s="679">
        <f t="shared" ca="1" si="516"/>
        <v>0</v>
      </c>
      <c r="R2992" s="679">
        <f t="shared" ca="1" si="516"/>
        <v>0</v>
      </c>
      <c r="S2992" s="679">
        <f t="shared" ca="1" si="516"/>
        <v>0</v>
      </c>
      <c r="T2992" s="679">
        <f t="shared" ca="1" si="516"/>
        <v>0</v>
      </c>
      <c r="U2992" s="679">
        <f t="shared" ca="1" si="516"/>
        <v>0</v>
      </c>
      <c r="V2992" s="679">
        <f t="shared" ca="1" si="516"/>
        <v>0</v>
      </c>
      <c r="W2992" s="679">
        <f t="shared" ca="1" si="516"/>
        <v>0</v>
      </c>
      <c r="X2992" s="679">
        <f t="shared" ca="1" si="516"/>
        <v>0</v>
      </c>
      <c r="Y2992" s="679">
        <f t="shared" ca="1" si="516"/>
        <v>0</v>
      </c>
      <c r="Z2992" s="679">
        <f t="shared" ca="1" si="516"/>
        <v>0</v>
      </c>
      <c r="AA2992" t="str">
        <f t="shared" si="508"/>
        <v>ASR_Financial_Report_SHP21Final</v>
      </c>
      <c r="AB2992" s="960">
        <f t="shared" si="509"/>
        <v>44658</v>
      </c>
      <c r="AC2992" t="str">
        <f t="shared" si="510"/>
        <v>Unaudited</v>
      </c>
    </row>
    <row r="2993" spans="1:29" x14ac:dyDescent="0.25">
      <c r="A2993" t="s">
        <v>420</v>
      </c>
      <c r="B2993" t="s">
        <v>1366</v>
      </c>
      <c r="C2993" t="s">
        <v>1367</v>
      </c>
      <c r="D2993">
        <v>1900</v>
      </c>
      <c r="E2993" s="960">
        <v>1</v>
      </c>
      <c r="F2993" t="s">
        <v>438</v>
      </c>
      <c r="G2993" s="960">
        <v>91</v>
      </c>
      <c r="H2993" t="s">
        <v>387</v>
      </c>
      <c r="I2993" s="940" t="s">
        <v>488</v>
      </c>
      <c r="J2993" s="940" t="s">
        <v>436</v>
      </c>
      <c r="K2993" s="940" t="s">
        <v>436</v>
      </c>
      <c r="L2993" s="940" t="s">
        <v>133</v>
      </c>
      <c r="M2993" s="961" t="s">
        <v>496</v>
      </c>
      <c r="N2993" s="679">
        <f t="shared" ca="1" si="517"/>
        <v>0</v>
      </c>
      <c r="O2993" s="679">
        <f t="shared" ca="1" si="516"/>
        <v>0</v>
      </c>
      <c r="P2993" s="679">
        <f t="shared" ca="1" si="516"/>
        <v>0</v>
      </c>
      <c r="Q2993" s="679">
        <f t="shared" ca="1" si="516"/>
        <v>0</v>
      </c>
      <c r="R2993" s="679">
        <f t="shared" ca="1" si="516"/>
        <v>0</v>
      </c>
      <c r="S2993" s="679">
        <f t="shared" ca="1" si="516"/>
        <v>0</v>
      </c>
      <c r="T2993" s="679">
        <f t="shared" ca="1" si="516"/>
        <v>0</v>
      </c>
      <c r="U2993" s="679">
        <f t="shared" ca="1" si="516"/>
        <v>0</v>
      </c>
      <c r="V2993" s="679">
        <f t="shared" ca="1" si="516"/>
        <v>0</v>
      </c>
      <c r="W2993" s="679">
        <f t="shared" ca="1" si="516"/>
        <v>0</v>
      </c>
      <c r="X2993" s="679">
        <f t="shared" ca="1" si="516"/>
        <v>0</v>
      </c>
      <c r="Y2993" s="679">
        <f t="shared" ca="1" si="516"/>
        <v>0</v>
      </c>
      <c r="Z2993" s="679">
        <f t="shared" ca="1" si="516"/>
        <v>0</v>
      </c>
      <c r="AA2993" t="str">
        <f t="shared" si="508"/>
        <v>ASR_Financial_Report_SHP21Final</v>
      </c>
      <c r="AB2993" s="960">
        <f t="shared" si="509"/>
        <v>44658</v>
      </c>
      <c r="AC2993" t="str">
        <f t="shared" si="510"/>
        <v>Unaudited</v>
      </c>
    </row>
    <row r="2994" spans="1:29" x14ac:dyDescent="0.25">
      <c r="A2994" t="s">
        <v>420</v>
      </c>
      <c r="B2994" t="s">
        <v>1366</v>
      </c>
      <c r="C2994" t="s">
        <v>1367</v>
      </c>
      <c r="D2994">
        <v>1900</v>
      </c>
      <c r="E2994" s="960">
        <v>1</v>
      </c>
      <c r="F2994" t="s">
        <v>438</v>
      </c>
      <c r="G2994" s="960">
        <v>91</v>
      </c>
      <c r="H2994" t="s">
        <v>387</v>
      </c>
      <c r="I2994" s="940" t="s">
        <v>489</v>
      </c>
      <c r="J2994" s="940" t="s">
        <v>26</v>
      </c>
      <c r="K2994" s="940" t="s">
        <v>26</v>
      </c>
      <c r="L2994" s="956" t="s">
        <v>269</v>
      </c>
      <c r="M2994" s="961" t="s">
        <v>26</v>
      </c>
      <c r="N2994" s="679">
        <f t="shared" ca="1" si="517"/>
        <v>0</v>
      </c>
      <c r="O2994" s="679">
        <f t="shared" ca="1" si="516"/>
        <v>0</v>
      </c>
      <c r="P2994" s="679">
        <f t="shared" ca="1" si="516"/>
        <v>0</v>
      </c>
      <c r="Q2994" s="679">
        <f t="shared" ca="1" si="516"/>
        <v>0</v>
      </c>
      <c r="R2994" s="679">
        <f t="shared" ca="1" si="516"/>
        <v>0</v>
      </c>
      <c r="S2994" s="679">
        <f t="shared" ca="1" si="516"/>
        <v>0</v>
      </c>
      <c r="T2994" s="679">
        <f t="shared" ca="1" si="516"/>
        <v>0</v>
      </c>
      <c r="U2994" s="679">
        <f t="shared" ca="1" si="516"/>
        <v>0</v>
      </c>
      <c r="V2994" s="679">
        <f t="shared" ca="1" si="516"/>
        <v>0</v>
      </c>
      <c r="W2994" s="679">
        <f t="shared" ca="1" si="516"/>
        <v>0</v>
      </c>
      <c r="X2994" s="679">
        <f t="shared" ca="1" si="516"/>
        <v>0</v>
      </c>
      <c r="Y2994" s="679">
        <f t="shared" ca="1" si="516"/>
        <v>0</v>
      </c>
      <c r="Z2994" s="679">
        <f t="shared" ca="1" si="516"/>
        <v>0</v>
      </c>
      <c r="AA2994" t="str">
        <f t="shared" si="508"/>
        <v>ASR_Financial_Report_SHP21Final</v>
      </c>
      <c r="AB2994" s="960">
        <f t="shared" si="509"/>
        <v>44658</v>
      </c>
      <c r="AC2994" t="str">
        <f t="shared" si="510"/>
        <v>Unaudited</v>
      </c>
    </row>
    <row r="2995" spans="1:29" x14ac:dyDescent="0.25">
      <c r="A2995" t="s">
        <v>420</v>
      </c>
      <c r="B2995" t="s">
        <v>1366</v>
      </c>
      <c r="C2995" t="s">
        <v>1367</v>
      </c>
      <c r="D2995">
        <v>1900</v>
      </c>
      <c r="E2995" s="960">
        <v>1</v>
      </c>
      <c r="F2995" t="s">
        <v>439</v>
      </c>
      <c r="G2995" s="960">
        <v>182</v>
      </c>
      <c r="H2995" t="s">
        <v>387</v>
      </c>
      <c r="I2995" s="940" t="s">
        <v>432</v>
      </c>
      <c r="J2995" s="940" t="s">
        <v>432</v>
      </c>
      <c r="K2995" s="940" t="s">
        <v>432</v>
      </c>
      <c r="L2995" s="956"/>
      <c r="M2995" s="961" t="s">
        <v>432</v>
      </c>
      <c r="N2995" s="679">
        <f t="shared" ca="1" si="517"/>
        <v>0</v>
      </c>
      <c r="O2995" s="679">
        <f t="shared" ca="1" si="516"/>
        <v>0</v>
      </c>
      <c r="P2995" s="679">
        <f t="shared" ca="1" si="516"/>
        <v>0</v>
      </c>
      <c r="Q2995" s="679">
        <f t="shared" ca="1" si="516"/>
        <v>0</v>
      </c>
      <c r="R2995" s="679">
        <f t="shared" ca="1" si="516"/>
        <v>0</v>
      </c>
      <c r="S2995" s="679">
        <f t="shared" ca="1" si="516"/>
        <v>0</v>
      </c>
      <c r="T2995" s="679">
        <f t="shared" ca="1" si="516"/>
        <v>0</v>
      </c>
      <c r="U2995" s="679">
        <f t="shared" ca="1" si="516"/>
        <v>0</v>
      </c>
      <c r="V2995" s="679">
        <f t="shared" ca="1" si="516"/>
        <v>0</v>
      </c>
      <c r="W2995" s="679">
        <f t="shared" ca="1" si="516"/>
        <v>0</v>
      </c>
      <c r="X2995" s="679">
        <f t="shared" ca="1" si="516"/>
        <v>0</v>
      </c>
      <c r="Y2995" s="679">
        <f t="shared" ca="1" si="516"/>
        <v>0</v>
      </c>
      <c r="Z2995" s="679">
        <f t="shared" ca="1" si="516"/>
        <v>0</v>
      </c>
      <c r="AA2995" t="str">
        <f t="shared" si="508"/>
        <v>ASR_Financial_Report_SHP21Final</v>
      </c>
      <c r="AB2995" s="960">
        <f t="shared" si="509"/>
        <v>44658</v>
      </c>
      <c r="AC2995" t="str">
        <f t="shared" si="510"/>
        <v>Unaudited</v>
      </c>
    </row>
    <row r="2996" spans="1:29" x14ac:dyDescent="0.25">
      <c r="A2996" t="s">
        <v>420</v>
      </c>
      <c r="B2996" t="s">
        <v>1366</v>
      </c>
      <c r="C2996" t="s">
        <v>1367</v>
      </c>
      <c r="D2996">
        <v>1900</v>
      </c>
      <c r="E2996" s="960">
        <v>1</v>
      </c>
      <c r="F2996" t="s">
        <v>439</v>
      </c>
      <c r="G2996" s="960">
        <v>182</v>
      </c>
      <c r="H2996" t="s">
        <v>387</v>
      </c>
      <c r="I2996" s="940" t="s">
        <v>487</v>
      </c>
      <c r="J2996" s="940" t="s">
        <v>12</v>
      </c>
      <c r="K2996" s="940" t="s">
        <v>12</v>
      </c>
      <c r="L2996" s="940">
        <v>1.1000000000000001</v>
      </c>
      <c r="M2996" s="961" t="s">
        <v>12</v>
      </c>
      <c r="N2996" s="679">
        <f t="shared" ca="1" si="517"/>
        <v>0</v>
      </c>
      <c r="O2996" s="679">
        <f t="shared" ca="1" si="516"/>
        <v>0</v>
      </c>
      <c r="P2996" s="679">
        <f t="shared" ca="1" si="516"/>
        <v>0</v>
      </c>
      <c r="Q2996" s="679">
        <f t="shared" ca="1" si="516"/>
        <v>0</v>
      </c>
      <c r="R2996" s="679">
        <f t="shared" ca="1" si="516"/>
        <v>0</v>
      </c>
      <c r="S2996" s="679">
        <f t="shared" ca="1" si="516"/>
        <v>0</v>
      </c>
      <c r="T2996" s="679">
        <f t="shared" ca="1" si="516"/>
        <v>0</v>
      </c>
      <c r="U2996" s="679">
        <f t="shared" ca="1" si="516"/>
        <v>0</v>
      </c>
      <c r="V2996" s="679">
        <f t="shared" ca="1" si="516"/>
        <v>0</v>
      </c>
      <c r="W2996" s="679">
        <f t="shared" ca="1" si="516"/>
        <v>0</v>
      </c>
      <c r="X2996" s="679">
        <f t="shared" ca="1" si="516"/>
        <v>0</v>
      </c>
      <c r="Y2996" s="679">
        <f t="shared" ca="1" si="516"/>
        <v>0</v>
      </c>
      <c r="Z2996" s="679">
        <f t="shared" ca="1" si="516"/>
        <v>0</v>
      </c>
      <c r="AA2996" t="str">
        <f t="shared" si="508"/>
        <v>ASR_Financial_Report_SHP21Final</v>
      </c>
      <c r="AB2996" s="960">
        <f t="shared" si="509"/>
        <v>44658</v>
      </c>
      <c r="AC2996" t="str">
        <f t="shared" si="510"/>
        <v>Unaudited</v>
      </c>
    </row>
    <row r="2997" spans="1:29" x14ac:dyDescent="0.25">
      <c r="A2997" t="s">
        <v>420</v>
      </c>
      <c r="B2997" t="s">
        <v>1366</v>
      </c>
      <c r="C2997" t="s">
        <v>1367</v>
      </c>
      <c r="D2997">
        <v>1900</v>
      </c>
      <c r="E2997" s="960">
        <v>1</v>
      </c>
      <c r="F2997" t="s">
        <v>439</v>
      </c>
      <c r="G2997" s="960">
        <v>182</v>
      </c>
      <c r="H2997" t="s">
        <v>387</v>
      </c>
      <c r="I2997" s="961" t="s">
        <v>487</v>
      </c>
      <c r="J2997" s="961" t="s">
        <v>12</v>
      </c>
      <c r="K2997" s="961" t="s">
        <v>1309</v>
      </c>
      <c r="L2997" s="940" t="s">
        <v>1300</v>
      </c>
      <c r="M2997" s="961" t="s">
        <v>1309</v>
      </c>
      <c r="N2997" s="679">
        <f t="shared" ca="1" si="517"/>
        <v>0</v>
      </c>
      <c r="O2997" s="679">
        <f t="shared" ca="1" si="516"/>
        <v>0</v>
      </c>
      <c r="P2997" s="679">
        <f t="shared" ca="1" si="516"/>
        <v>0</v>
      </c>
      <c r="Q2997" s="679">
        <f t="shared" ca="1" si="516"/>
        <v>0</v>
      </c>
      <c r="R2997" s="679">
        <f t="shared" ca="1" si="516"/>
        <v>0</v>
      </c>
      <c r="S2997" s="679">
        <f t="shared" ca="1" si="516"/>
        <v>0</v>
      </c>
      <c r="T2997" s="679">
        <f t="shared" ca="1" si="516"/>
        <v>0</v>
      </c>
      <c r="U2997" s="679">
        <f t="shared" ca="1" si="516"/>
        <v>0</v>
      </c>
      <c r="V2997" s="679">
        <f t="shared" ca="1" si="516"/>
        <v>0</v>
      </c>
      <c r="W2997" s="679">
        <f t="shared" ca="1" si="516"/>
        <v>0</v>
      </c>
      <c r="X2997" s="679">
        <f t="shared" ca="1" si="516"/>
        <v>0</v>
      </c>
      <c r="Y2997" s="679">
        <f t="shared" ca="1" si="516"/>
        <v>0</v>
      </c>
      <c r="Z2997" s="679">
        <f t="shared" ca="1" si="516"/>
        <v>0</v>
      </c>
      <c r="AA2997" t="str">
        <f t="shared" si="508"/>
        <v>ASR_Financial_Report_SHP21Final</v>
      </c>
      <c r="AB2997" s="960">
        <f t="shared" si="509"/>
        <v>44658</v>
      </c>
      <c r="AC2997" t="str">
        <f t="shared" si="510"/>
        <v>Unaudited</v>
      </c>
    </row>
    <row r="2998" spans="1:29" x14ac:dyDescent="0.25">
      <c r="A2998" t="s">
        <v>420</v>
      </c>
      <c r="B2998" t="s">
        <v>1366</v>
      </c>
      <c r="C2998" t="s">
        <v>1367</v>
      </c>
      <c r="D2998">
        <v>1900</v>
      </c>
      <c r="E2998" s="960">
        <v>1</v>
      </c>
      <c r="F2998" t="s">
        <v>439</v>
      </c>
      <c r="G2998" s="960">
        <v>182</v>
      </c>
      <c r="H2998" t="s">
        <v>387</v>
      </c>
      <c r="I2998" s="940" t="s">
        <v>487</v>
      </c>
      <c r="J2998" s="940" t="s">
        <v>490</v>
      </c>
      <c r="K2998" s="940" t="s">
        <v>491</v>
      </c>
      <c r="L2998" s="940" t="s">
        <v>63</v>
      </c>
      <c r="M2998" s="961" t="s">
        <v>343</v>
      </c>
      <c r="N2998" s="679">
        <f t="shared" ca="1" si="517"/>
        <v>0</v>
      </c>
      <c r="O2998" s="679">
        <f t="shared" ca="1" si="516"/>
        <v>0</v>
      </c>
      <c r="P2998" s="679">
        <f t="shared" ca="1" si="516"/>
        <v>0</v>
      </c>
      <c r="Q2998" s="679">
        <f t="shared" ca="1" si="516"/>
        <v>0</v>
      </c>
      <c r="R2998" s="679">
        <f t="shared" ca="1" si="516"/>
        <v>0</v>
      </c>
      <c r="S2998" s="679">
        <f t="shared" ca="1" si="516"/>
        <v>0</v>
      </c>
      <c r="T2998" s="679">
        <f t="shared" ca="1" si="516"/>
        <v>0</v>
      </c>
      <c r="U2998" s="679">
        <f t="shared" ca="1" si="516"/>
        <v>0</v>
      </c>
      <c r="V2998" s="679">
        <f t="shared" ca="1" si="516"/>
        <v>0</v>
      </c>
      <c r="W2998" s="679">
        <f t="shared" ca="1" si="516"/>
        <v>0</v>
      </c>
      <c r="X2998" s="679">
        <f t="shared" ca="1" si="516"/>
        <v>0</v>
      </c>
      <c r="Y2998" s="679">
        <f t="shared" ca="1" si="516"/>
        <v>0</v>
      </c>
      <c r="Z2998" s="679">
        <f t="shared" ca="1" si="516"/>
        <v>0</v>
      </c>
      <c r="AA2998" t="str">
        <f t="shared" si="508"/>
        <v>ASR_Financial_Report_SHP21Final</v>
      </c>
      <c r="AB2998" s="960">
        <f t="shared" si="509"/>
        <v>44658</v>
      </c>
      <c r="AC2998" t="str">
        <f t="shared" si="510"/>
        <v>Unaudited</v>
      </c>
    </row>
    <row r="2999" spans="1:29" x14ac:dyDescent="0.25">
      <c r="A2999" t="s">
        <v>420</v>
      </c>
      <c r="B2999" t="s">
        <v>1366</v>
      </c>
      <c r="C2999" t="s">
        <v>1367</v>
      </c>
      <c r="D2999">
        <v>1900</v>
      </c>
      <c r="E2999" s="960">
        <v>1</v>
      </c>
      <c r="F2999" t="s">
        <v>439</v>
      </c>
      <c r="G2999" s="960">
        <v>182</v>
      </c>
      <c r="H2999" t="s">
        <v>387</v>
      </c>
      <c r="I2999" s="940" t="s">
        <v>487</v>
      </c>
      <c r="J2999" s="940" t="s">
        <v>490</v>
      </c>
      <c r="K2999" s="940" t="s">
        <v>1000</v>
      </c>
      <c r="L2999" s="940" t="s">
        <v>896</v>
      </c>
      <c r="M2999" s="961" t="s">
        <v>897</v>
      </c>
      <c r="N2999" s="679">
        <f t="shared" ca="1" si="517"/>
        <v>0</v>
      </c>
      <c r="O2999" s="679">
        <f t="shared" ca="1" si="516"/>
        <v>0</v>
      </c>
      <c r="P2999" s="679">
        <f t="shared" ca="1" si="516"/>
        <v>0</v>
      </c>
      <c r="Q2999" s="679">
        <f t="shared" ca="1" si="516"/>
        <v>0</v>
      </c>
      <c r="R2999" s="679">
        <f t="shared" ca="1" si="516"/>
        <v>0</v>
      </c>
      <c r="S2999" s="679">
        <f t="shared" ca="1" si="516"/>
        <v>0</v>
      </c>
      <c r="T2999" s="679">
        <f t="shared" ca="1" si="516"/>
        <v>0</v>
      </c>
      <c r="U2999" s="679">
        <f t="shared" ca="1" si="516"/>
        <v>0</v>
      </c>
      <c r="V2999" s="679">
        <f t="shared" ca="1" si="516"/>
        <v>0</v>
      </c>
      <c r="W2999" s="679">
        <f t="shared" ca="1" si="516"/>
        <v>0</v>
      </c>
      <c r="X2999" s="679">
        <f t="shared" ca="1" si="516"/>
        <v>0</v>
      </c>
      <c r="Y2999" s="679">
        <f t="shared" ca="1" si="516"/>
        <v>0</v>
      </c>
      <c r="Z2999" s="679">
        <f t="shared" ca="1" si="516"/>
        <v>0</v>
      </c>
      <c r="AA2999" t="str">
        <f t="shared" si="508"/>
        <v>ASR_Financial_Report_SHP21Final</v>
      </c>
      <c r="AB2999" s="960">
        <f t="shared" si="509"/>
        <v>44658</v>
      </c>
      <c r="AC2999" t="str">
        <f t="shared" si="510"/>
        <v>Unaudited</v>
      </c>
    </row>
    <row r="3000" spans="1:29" x14ac:dyDescent="0.25">
      <c r="A3000" t="s">
        <v>420</v>
      </c>
      <c r="B3000" t="s">
        <v>1366</v>
      </c>
      <c r="C3000" t="s">
        <v>1367</v>
      </c>
      <c r="D3000">
        <v>1900</v>
      </c>
      <c r="E3000" s="960">
        <v>1</v>
      </c>
      <c r="F3000" t="s">
        <v>439</v>
      </c>
      <c r="G3000" s="960">
        <v>182</v>
      </c>
      <c r="H3000" t="s">
        <v>387</v>
      </c>
      <c r="I3000" s="940" t="s">
        <v>487</v>
      </c>
      <c r="J3000" s="940" t="s">
        <v>13</v>
      </c>
      <c r="K3000" s="940" t="s">
        <v>492</v>
      </c>
      <c r="L3000" s="940" t="s">
        <v>94</v>
      </c>
      <c r="M3000" s="961" t="s">
        <v>146</v>
      </c>
      <c r="N3000" s="679">
        <f t="shared" ca="1" si="517"/>
        <v>0</v>
      </c>
      <c r="O3000" s="679">
        <f t="shared" ca="1" si="516"/>
        <v>0</v>
      </c>
      <c r="P3000" s="679">
        <f t="shared" ca="1" si="516"/>
        <v>0</v>
      </c>
      <c r="Q3000" s="679">
        <f t="shared" ca="1" si="516"/>
        <v>0</v>
      </c>
      <c r="R3000" s="679">
        <f t="shared" ca="1" si="516"/>
        <v>0</v>
      </c>
      <c r="S3000" s="679">
        <f t="shared" ca="1" si="516"/>
        <v>0</v>
      </c>
      <c r="T3000" s="679">
        <f t="shared" ca="1" si="516"/>
        <v>0</v>
      </c>
      <c r="U3000" s="679">
        <f t="shared" ca="1" si="516"/>
        <v>0</v>
      </c>
      <c r="V3000" s="679">
        <f t="shared" ca="1" si="516"/>
        <v>0</v>
      </c>
      <c r="W3000" s="679">
        <f t="shared" ca="1" si="516"/>
        <v>0</v>
      </c>
      <c r="X3000" s="679">
        <f t="shared" ca="1" si="516"/>
        <v>0</v>
      </c>
      <c r="Y3000" s="679">
        <f t="shared" ca="1" si="516"/>
        <v>0</v>
      </c>
      <c r="Z3000" s="679">
        <f t="shared" ca="1" si="516"/>
        <v>0</v>
      </c>
      <c r="AA3000" t="str">
        <f t="shared" si="508"/>
        <v>ASR_Financial_Report_SHP21Final</v>
      </c>
      <c r="AB3000" s="960">
        <f t="shared" si="509"/>
        <v>44658</v>
      </c>
      <c r="AC3000" t="str">
        <f t="shared" si="510"/>
        <v>Unaudited</v>
      </c>
    </row>
    <row r="3001" spans="1:29" x14ac:dyDescent="0.25">
      <c r="A3001" t="s">
        <v>420</v>
      </c>
      <c r="B3001" t="s">
        <v>1366</v>
      </c>
      <c r="C3001" t="s">
        <v>1367</v>
      </c>
      <c r="D3001">
        <v>1900</v>
      </c>
      <c r="E3001" s="960">
        <v>1</v>
      </c>
      <c r="F3001" t="s">
        <v>439</v>
      </c>
      <c r="G3001" s="960">
        <v>182</v>
      </c>
      <c r="H3001" t="s">
        <v>387</v>
      </c>
      <c r="I3001" s="961" t="s">
        <v>487</v>
      </c>
      <c r="J3001" s="961" t="s">
        <v>13</v>
      </c>
      <c r="K3001" s="961" t="s">
        <v>13</v>
      </c>
      <c r="L3001" s="940" t="s">
        <v>35</v>
      </c>
      <c r="M3001" s="961" t="s">
        <v>13</v>
      </c>
      <c r="N3001" s="679">
        <f t="shared" ca="1" si="517"/>
        <v>0</v>
      </c>
      <c r="O3001" s="679">
        <f t="shared" ca="1" si="517"/>
        <v>0</v>
      </c>
      <c r="P3001" s="679">
        <f t="shared" ca="1" si="517"/>
        <v>0</v>
      </c>
      <c r="Q3001" s="679">
        <f t="shared" ca="1" si="517"/>
        <v>0</v>
      </c>
      <c r="R3001" s="679">
        <f t="shared" ca="1" si="517"/>
        <v>0</v>
      </c>
      <c r="S3001" s="679">
        <f t="shared" ca="1" si="517"/>
        <v>0</v>
      </c>
      <c r="T3001" s="679">
        <f t="shared" ca="1" si="517"/>
        <v>0</v>
      </c>
      <c r="U3001" s="679">
        <f t="shared" ca="1" si="517"/>
        <v>0</v>
      </c>
      <c r="V3001" s="679">
        <f t="shared" ca="1" si="517"/>
        <v>0</v>
      </c>
      <c r="W3001" s="679">
        <f t="shared" ref="W3001:W3064" ca="1" si="518">IF(OR(AND($F3001="PY",W$1&lt;&gt;"Prior Year"),AND($F3001&lt;&gt;"PY",W$1="Prior Year")),0,INDEX(INDIRECT("'MMA Rev-Exp "&amp;$H3001&amp;"'!$A$1:$CA$200"),IF($J3001="Member Months",MATCH($J3001,INDIRECT("'MMA Rev-Exp "&amp;$H3001&amp;"'!$A$1:$A$200"),0),MATCH($L3001,INDIRECT("'MMA Rev-Exp "&amp;$H3001&amp;"'!$B$1:$B$200"),0)),IF($F3001="PY",MATCH("Prior Year Adjustments",INDIRECT("'MMA Rev-Exp "&amp;$H3001&amp;"'!$A$8:$CA$8"),0),MATCH(IF($F3001="Q1","JANUARY - MARCH (Q1)",IF($F3001="Q2","APRIL - JUNE (Q2)",IF($F3001="Q3","JULY - SEPTEMBER (Q3)",IF($F3001="Q4","OCTOBER - DECEMBER (Q4)",0)))),INDIRECT("'MMA Rev-Exp "&amp;$H3001&amp;"'!$A$7:$CA$7"),0)+MATCH(W$1,INDIRECT("'MMA Rev-Exp "&amp;$H3001&amp;"'!$D$8:$CA$8"),0)-1)))</f>
        <v>0</v>
      </c>
      <c r="X3001" s="679">
        <f t="shared" ca="1" si="517"/>
        <v>0</v>
      </c>
      <c r="Y3001" s="679">
        <f t="shared" ca="1" si="517"/>
        <v>0</v>
      </c>
      <c r="Z3001" s="679">
        <f t="shared" ca="1" si="517"/>
        <v>0</v>
      </c>
      <c r="AA3001" t="str">
        <f t="shared" si="508"/>
        <v>ASR_Financial_Report_SHP21Final</v>
      </c>
      <c r="AB3001" s="960">
        <f t="shared" si="509"/>
        <v>44658</v>
      </c>
      <c r="AC3001" t="str">
        <f t="shared" si="510"/>
        <v>Unaudited</v>
      </c>
    </row>
    <row r="3002" spans="1:29" x14ac:dyDescent="0.25">
      <c r="A3002" t="s">
        <v>420</v>
      </c>
      <c r="B3002" t="s">
        <v>1366</v>
      </c>
      <c r="C3002" t="s">
        <v>1367</v>
      </c>
      <c r="D3002">
        <v>1900</v>
      </c>
      <c r="E3002" s="960">
        <v>1</v>
      </c>
      <c r="F3002" t="s">
        <v>439</v>
      </c>
      <c r="G3002" s="960">
        <v>182</v>
      </c>
      <c r="H3002" t="s">
        <v>387</v>
      </c>
      <c r="I3002" s="961" t="s">
        <v>488</v>
      </c>
      <c r="J3002" s="961" t="s">
        <v>444</v>
      </c>
      <c r="K3002" s="961" t="s">
        <v>0</v>
      </c>
      <c r="L3002" s="940">
        <v>2.1</v>
      </c>
      <c r="M3002" s="961" t="s">
        <v>147</v>
      </c>
      <c r="N3002" s="679">
        <f t="shared" ca="1" si="517"/>
        <v>0</v>
      </c>
      <c r="O3002" s="679">
        <f t="shared" ca="1" si="517"/>
        <v>0</v>
      </c>
      <c r="P3002" s="679">
        <f t="shared" ca="1" si="517"/>
        <v>0</v>
      </c>
      <c r="Q3002" s="679">
        <f t="shared" ca="1" si="517"/>
        <v>0</v>
      </c>
      <c r="R3002" s="679">
        <f t="shared" ca="1" si="517"/>
        <v>0</v>
      </c>
      <c r="S3002" s="679">
        <f t="shared" ca="1" si="517"/>
        <v>0</v>
      </c>
      <c r="T3002" s="679">
        <f t="shared" ca="1" si="517"/>
        <v>0</v>
      </c>
      <c r="U3002" s="679">
        <f t="shared" ca="1" si="517"/>
        <v>0</v>
      </c>
      <c r="V3002" s="679">
        <f t="shared" ca="1" si="517"/>
        <v>0</v>
      </c>
      <c r="W3002" s="679">
        <f t="shared" ca="1" si="518"/>
        <v>0</v>
      </c>
      <c r="X3002" s="679">
        <f t="shared" ca="1" si="517"/>
        <v>0</v>
      </c>
      <c r="Y3002" s="679">
        <f t="shared" ca="1" si="517"/>
        <v>0</v>
      </c>
      <c r="Z3002" s="679">
        <f t="shared" ca="1" si="517"/>
        <v>0</v>
      </c>
      <c r="AA3002" t="str">
        <f t="shared" si="508"/>
        <v>ASR_Financial_Report_SHP21Final</v>
      </c>
      <c r="AB3002" s="960">
        <f t="shared" si="509"/>
        <v>44658</v>
      </c>
      <c r="AC3002" t="str">
        <f t="shared" si="510"/>
        <v>Unaudited</v>
      </c>
    </row>
    <row r="3003" spans="1:29" ht="30" x14ac:dyDescent="0.25">
      <c r="A3003" t="s">
        <v>420</v>
      </c>
      <c r="B3003" t="s">
        <v>1366</v>
      </c>
      <c r="C3003" t="s">
        <v>1367</v>
      </c>
      <c r="D3003">
        <v>1900</v>
      </c>
      <c r="E3003" s="960">
        <v>1</v>
      </c>
      <c r="F3003" t="s">
        <v>439</v>
      </c>
      <c r="G3003" s="960">
        <v>182</v>
      </c>
      <c r="H3003" t="s">
        <v>387</v>
      </c>
      <c r="I3003" s="961" t="s">
        <v>488</v>
      </c>
      <c r="J3003" s="961" t="s">
        <v>444</v>
      </c>
      <c r="K3003" s="961" t="s">
        <v>0</v>
      </c>
      <c r="L3003" s="940">
        <v>2.2000000000000002</v>
      </c>
      <c r="M3003" s="961" t="s">
        <v>148</v>
      </c>
      <c r="N3003" s="679">
        <f t="shared" ca="1" si="517"/>
        <v>0</v>
      </c>
      <c r="O3003" s="679">
        <f t="shared" ca="1" si="517"/>
        <v>0</v>
      </c>
      <c r="P3003" s="679">
        <f t="shared" ca="1" si="517"/>
        <v>0</v>
      </c>
      <c r="Q3003" s="679">
        <f t="shared" ca="1" si="517"/>
        <v>0</v>
      </c>
      <c r="R3003" s="679">
        <f t="shared" ca="1" si="517"/>
        <v>0</v>
      </c>
      <c r="S3003" s="679">
        <f t="shared" ca="1" si="517"/>
        <v>0</v>
      </c>
      <c r="T3003" s="679">
        <f t="shared" ca="1" si="517"/>
        <v>0</v>
      </c>
      <c r="U3003" s="679">
        <f t="shared" ca="1" si="517"/>
        <v>0</v>
      </c>
      <c r="V3003" s="679">
        <f t="shared" ca="1" si="517"/>
        <v>0</v>
      </c>
      <c r="W3003" s="679">
        <f t="shared" ca="1" si="518"/>
        <v>0</v>
      </c>
      <c r="X3003" s="679">
        <f t="shared" ca="1" si="517"/>
        <v>0</v>
      </c>
      <c r="Y3003" s="679">
        <f t="shared" ca="1" si="517"/>
        <v>0</v>
      </c>
      <c r="Z3003" s="679">
        <f t="shared" ca="1" si="517"/>
        <v>0</v>
      </c>
      <c r="AA3003" t="str">
        <f t="shared" si="508"/>
        <v>ASR_Financial_Report_SHP21Final</v>
      </c>
      <c r="AB3003" s="960">
        <f t="shared" si="509"/>
        <v>44658</v>
      </c>
      <c r="AC3003" t="str">
        <f t="shared" si="510"/>
        <v>Unaudited</v>
      </c>
    </row>
    <row r="3004" spans="1:29" x14ac:dyDescent="0.25">
      <c r="A3004" t="s">
        <v>420</v>
      </c>
      <c r="B3004" t="s">
        <v>1366</v>
      </c>
      <c r="C3004" t="s">
        <v>1367</v>
      </c>
      <c r="D3004">
        <v>1900</v>
      </c>
      <c r="E3004" s="960">
        <v>1</v>
      </c>
      <c r="F3004" t="s">
        <v>439</v>
      </c>
      <c r="G3004" s="960">
        <v>182</v>
      </c>
      <c r="H3004" t="s">
        <v>387</v>
      </c>
      <c r="I3004" s="961" t="s">
        <v>488</v>
      </c>
      <c r="J3004" s="961" t="s">
        <v>444</v>
      </c>
      <c r="K3004" s="961" t="s">
        <v>0</v>
      </c>
      <c r="L3004" s="940">
        <v>2.2999999999999998</v>
      </c>
      <c r="M3004" s="961" t="s">
        <v>149</v>
      </c>
      <c r="N3004" s="679">
        <f t="shared" ca="1" si="517"/>
        <v>0</v>
      </c>
      <c r="O3004" s="679">
        <f t="shared" ca="1" si="517"/>
        <v>0</v>
      </c>
      <c r="P3004" s="679">
        <f t="shared" ca="1" si="517"/>
        <v>0</v>
      </c>
      <c r="Q3004" s="679">
        <f t="shared" ca="1" si="517"/>
        <v>0</v>
      </c>
      <c r="R3004" s="679">
        <f t="shared" ca="1" si="517"/>
        <v>0</v>
      </c>
      <c r="S3004" s="679">
        <f t="shared" ca="1" si="517"/>
        <v>0</v>
      </c>
      <c r="T3004" s="679">
        <f t="shared" ca="1" si="517"/>
        <v>0</v>
      </c>
      <c r="U3004" s="679">
        <f t="shared" ca="1" si="517"/>
        <v>0</v>
      </c>
      <c r="V3004" s="679">
        <f t="shared" ca="1" si="517"/>
        <v>0</v>
      </c>
      <c r="W3004" s="679">
        <f t="shared" ca="1" si="518"/>
        <v>0</v>
      </c>
      <c r="X3004" s="679">
        <f t="shared" ca="1" si="517"/>
        <v>0</v>
      </c>
      <c r="Y3004" s="679">
        <f t="shared" ca="1" si="517"/>
        <v>0</v>
      </c>
      <c r="Z3004" s="679">
        <f t="shared" ca="1" si="517"/>
        <v>0</v>
      </c>
      <c r="AA3004" t="str">
        <f t="shared" si="508"/>
        <v>ASR_Financial_Report_SHP21Final</v>
      </c>
      <c r="AB3004" s="960">
        <f t="shared" si="509"/>
        <v>44658</v>
      </c>
      <c r="AC3004" t="str">
        <f t="shared" si="510"/>
        <v>Unaudited</v>
      </c>
    </row>
    <row r="3005" spans="1:29" x14ac:dyDescent="0.25">
      <c r="A3005" t="s">
        <v>420</v>
      </c>
      <c r="B3005" t="s">
        <v>1366</v>
      </c>
      <c r="C3005" t="s">
        <v>1367</v>
      </c>
      <c r="D3005">
        <v>1900</v>
      </c>
      <c r="E3005" s="960">
        <v>1</v>
      </c>
      <c r="F3005" t="s">
        <v>439</v>
      </c>
      <c r="G3005" s="960">
        <v>182</v>
      </c>
      <c r="H3005" t="s">
        <v>387</v>
      </c>
      <c r="I3005" s="961" t="s">
        <v>488</v>
      </c>
      <c r="J3005" s="961" t="s">
        <v>444</v>
      </c>
      <c r="K3005" s="961" t="s">
        <v>0</v>
      </c>
      <c r="L3005" s="956">
        <v>2.4</v>
      </c>
      <c r="M3005" s="961" t="s">
        <v>150</v>
      </c>
      <c r="N3005" s="679">
        <f t="shared" ca="1" si="517"/>
        <v>0</v>
      </c>
      <c r="O3005" s="679">
        <f t="shared" ca="1" si="517"/>
        <v>0</v>
      </c>
      <c r="P3005" s="679">
        <f t="shared" ca="1" si="517"/>
        <v>0</v>
      </c>
      <c r="Q3005" s="679">
        <f t="shared" ca="1" si="517"/>
        <v>0</v>
      </c>
      <c r="R3005" s="679">
        <f t="shared" ca="1" si="517"/>
        <v>0</v>
      </c>
      <c r="S3005" s="679">
        <f t="shared" ca="1" si="517"/>
        <v>0</v>
      </c>
      <c r="T3005" s="679">
        <f t="shared" ca="1" si="517"/>
        <v>0</v>
      </c>
      <c r="U3005" s="679">
        <f t="shared" ca="1" si="517"/>
        <v>0</v>
      </c>
      <c r="V3005" s="679">
        <f t="shared" ca="1" si="517"/>
        <v>0</v>
      </c>
      <c r="W3005" s="679">
        <f t="shared" ca="1" si="518"/>
        <v>0</v>
      </c>
      <c r="X3005" s="679">
        <f t="shared" ca="1" si="517"/>
        <v>0</v>
      </c>
      <c r="Y3005" s="679">
        <f t="shared" ca="1" si="517"/>
        <v>0</v>
      </c>
      <c r="Z3005" s="679">
        <f t="shared" ca="1" si="517"/>
        <v>0</v>
      </c>
      <c r="AA3005" t="str">
        <f t="shared" si="508"/>
        <v>ASR_Financial_Report_SHP21Final</v>
      </c>
      <c r="AB3005" s="960">
        <f t="shared" si="509"/>
        <v>44658</v>
      </c>
      <c r="AC3005" t="str">
        <f t="shared" si="510"/>
        <v>Unaudited</v>
      </c>
    </row>
    <row r="3006" spans="1:29" ht="30" x14ac:dyDescent="0.25">
      <c r="A3006" t="s">
        <v>420</v>
      </c>
      <c r="B3006" t="s">
        <v>1366</v>
      </c>
      <c r="C3006" t="s">
        <v>1367</v>
      </c>
      <c r="D3006">
        <v>1900</v>
      </c>
      <c r="E3006" s="960">
        <v>1</v>
      </c>
      <c r="F3006" t="s">
        <v>439</v>
      </c>
      <c r="G3006" s="960">
        <v>182</v>
      </c>
      <c r="H3006" t="s">
        <v>387</v>
      </c>
      <c r="I3006" s="961" t="s">
        <v>488</v>
      </c>
      <c r="J3006" s="961" t="s">
        <v>444</v>
      </c>
      <c r="K3006" s="961" t="s">
        <v>0</v>
      </c>
      <c r="L3006" s="940">
        <v>2.5</v>
      </c>
      <c r="M3006" s="961" t="s">
        <v>151</v>
      </c>
      <c r="N3006" s="679">
        <f t="shared" ca="1" si="517"/>
        <v>0</v>
      </c>
      <c r="O3006" s="679">
        <f t="shared" ca="1" si="517"/>
        <v>0</v>
      </c>
      <c r="P3006" s="679">
        <f t="shared" ca="1" si="517"/>
        <v>0</v>
      </c>
      <c r="Q3006" s="679">
        <f t="shared" ca="1" si="517"/>
        <v>0</v>
      </c>
      <c r="R3006" s="679">
        <f t="shared" ca="1" si="517"/>
        <v>0</v>
      </c>
      <c r="S3006" s="679">
        <f t="shared" ca="1" si="517"/>
        <v>0</v>
      </c>
      <c r="T3006" s="679">
        <f t="shared" ca="1" si="517"/>
        <v>0</v>
      </c>
      <c r="U3006" s="679">
        <f t="shared" ca="1" si="517"/>
        <v>0</v>
      </c>
      <c r="V3006" s="679">
        <f t="shared" ca="1" si="517"/>
        <v>0</v>
      </c>
      <c r="W3006" s="679">
        <f t="shared" ca="1" si="518"/>
        <v>0</v>
      </c>
      <c r="X3006" s="679">
        <f t="shared" ca="1" si="517"/>
        <v>0</v>
      </c>
      <c r="Y3006" s="679">
        <f t="shared" ca="1" si="517"/>
        <v>0</v>
      </c>
      <c r="Z3006" s="679">
        <f t="shared" ca="1" si="517"/>
        <v>0</v>
      </c>
      <c r="AA3006" t="str">
        <f t="shared" si="508"/>
        <v>ASR_Financial_Report_SHP21Final</v>
      </c>
      <c r="AB3006" s="960">
        <f t="shared" si="509"/>
        <v>44658</v>
      </c>
      <c r="AC3006" t="str">
        <f t="shared" si="510"/>
        <v>Unaudited</v>
      </c>
    </row>
    <row r="3007" spans="1:29" x14ac:dyDescent="0.25">
      <c r="A3007" t="s">
        <v>420</v>
      </c>
      <c r="B3007" t="s">
        <v>1366</v>
      </c>
      <c r="C3007" t="s">
        <v>1367</v>
      </c>
      <c r="D3007">
        <v>1900</v>
      </c>
      <c r="E3007" s="960">
        <v>1</v>
      </c>
      <c r="F3007" t="s">
        <v>439</v>
      </c>
      <c r="G3007" s="960">
        <v>182</v>
      </c>
      <c r="H3007" t="s">
        <v>387</v>
      </c>
      <c r="I3007" s="940" t="s">
        <v>488</v>
      </c>
      <c r="J3007" s="940" t="s">
        <v>444</v>
      </c>
      <c r="K3007" s="940" t="s">
        <v>0</v>
      </c>
      <c r="L3007" s="940" t="s">
        <v>96</v>
      </c>
      <c r="M3007" s="961" t="s">
        <v>7</v>
      </c>
      <c r="N3007" s="679">
        <f t="shared" ca="1" si="517"/>
        <v>0</v>
      </c>
      <c r="O3007" s="679">
        <f t="shared" ca="1" si="517"/>
        <v>0</v>
      </c>
      <c r="P3007" s="679">
        <f t="shared" ca="1" si="517"/>
        <v>0</v>
      </c>
      <c r="Q3007" s="679">
        <f t="shared" ca="1" si="517"/>
        <v>0</v>
      </c>
      <c r="R3007" s="679">
        <f t="shared" ca="1" si="517"/>
        <v>0</v>
      </c>
      <c r="S3007" s="679">
        <f t="shared" ca="1" si="517"/>
        <v>0</v>
      </c>
      <c r="T3007" s="679">
        <f t="shared" ca="1" si="517"/>
        <v>0</v>
      </c>
      <c r="U3007" s="679">
        <f t="shared" ca="1" si="517"/>
        <v>0</v>
      </c>
      <c r="V3007" s="679">
        <f t="shared" ca="1" si="517"/>
        <v>0</v>
      </c>
      <c r="W3007" s="679">
        <f t="shared" ca="1" si="518"/>
        <v>0</v>
      </c>
      <c r="X3007" s="679">
        <f t="shared" ca="1" si="517"/>
        <v>0</v>
      </c>
      <c r="Y3007" s="679">
        <f t="shared" ca="1" si="517"/>
        <v>0</v>
      </c>
      <c r="Z3007" s="679">
        <f t="shared" ca="1" si="517"/>
        <v>0</v>
      </c>
      <c r="AA3007" t="str">
        <f t="shared" si="508"/>
        <v>ASR_Financial_Report_SHP21Final</v>
      </c>
      <c r="AB3007" s="960">
        <f t="shared" si="509"/>
        <v>44658</v>
      </c>
      <c r="AC3007" t="str">
        <f t="shared" si="510"/>
        <v>Unaudited</v>
      </c>
    </row>
    <row r="3008" spans="1:29" x14ac:dyDescent="0.25">
      <c r="A3008" t="s">
        <v>420</v>
      </c>
      <c r="B3008" t="s">
        <v>1366</v>
      </c>
      <c r="C3008" t="s">
        <v>1367</v>
      </c>
      <c r="D3008">
        <v>1900</v>
      </c>
      <c r="E3008" s="960">
        <v>1</v>
      </c>
      <c r="F3008" t="s">
        <v>439</v>
      </c>
      <c r="G3008" s="960">
        <v>182</v>
      </c>
      <c r="H3008" t="s">
        <v>387</v>
      </c>
      <c r="I3008" s="961" t="s">
        <v>488</v>
      </c>
      <c r="J3008" s="961" t="s">
        <v>444</v>
      </c>
      <c r="K3008" s="961" t="s">
        <v>0</v>
      </c>
      <c r="L3008" s="940" t="s">
        <v>152</v>
      </c>
      <c r="M3008" s="961" t="s">
        <v>451</v>
      </c>
      <c r="N3008" s="679">
        <f t="shared" ca="1" si="517"/>
        <v>0</v>
      </c>
      <c r="O3008" s="679">
        <f t="shared" ca="1" si="517"/>
        <v>0</v>
      </c>
      <c r="P3008" s="679">
        <f t="shared" ca="1" si="517"/>
        <v>0</v>
      </c>
      <c r="Q3008" s="679">
        <f t="shared" ca="1" si="517"/>
        <v>0</v>
      </c>
      <c r="R3008" s="679">
        <f t="shared" ca="1" si="517"/>
        <v>0</v>
      </c>
      <c r="S3008" s="679">
        <f t="shared" ca="1" si="517"/>
        <v>0</v>
      </c>
      <c r="T3008" s="679">
        <f t="shared" ca="1" si="517"/>
        <v>0</v>
      </c>
      <c r="U3008" s="679">
        <f t="shared" ca="1" si="517"/>
        <v>0</v>
      </c>
      <c r="V3008" s="679">
        <f t="shared" ca="1" si="517"/>
        <v>0</v>
      </c>
      <c r="W3008" s="679">
        <f t="shared" ca="1" si="518"/>
        <v>0</v>
      </c>
      <c r="X3008" s="679">
        <f t="shared" ca="1" si="517"/>
        <v>0</v>
      </c>
      <c r="Y3008" s="679">
        <f t="shared" ca="1" si="517"/>
        <v>0</v>
      </c>
      <c r="Z3008" s="679">
        <f t="shared" ca="1" si="517"/>
        <v>0</v>
      </c>
      <c r="AA3008" t="str">
        <f t="shared" si="508"/>
        <v>ASR_Financial_Report_SHP21Final</v>
      </c>
      <c r="AB3008" s="960">
        <f t="shared" si="509"/>
        <v>44658</v>
      </c>
      <c r="AC3008" t="str">
        <f t="shared" si="510"/>
        <v>Unaudited</v>
      </c>
    </row>
    <row r="3009" spans="1:29" x14ac:dyDescent="0.25">
      <c r="A3009" t="s">
        <v>420</v>
      </c>
      <c r="B3009" t="s">
        <v>1366</v>
      </c>
      <c r="C3009" t="s">
        <v>1367</v>
      </c>
      <c r="D3009">
        <v>1900</v>
      </c>
      <c r="E3009" s="960">
        <v>1</v>
      </c>
      <c r="F3009" t="s">
        <v>439</v>
      </c>
      <c r="G3009" s="960">
        <v>182</v>
      </c>
      <c r="H3009" t="s">
        <v>387</v>
      </c>
      <c r="I3009" s="940" t="s">
        <v>488</v>
      </c>
      <c r="J3009" s="940" t="s">
        <v>444</v>
      </c>
      <c r="K3009" s="940" t="s">
        <v>0</v>
      </c>
      <c r="L3009" s="940" t="s">
        <v>898</v>
      </c>
      <c r="M3009" s="940" t="s">
        <v>24</v>
      </c>
      <c r="N3009" s="679">
        <f t="shared" ca="1" si="517"/>
        <v>0</v>
      </c>
      <c r="O3009" s="679">
        <f t="shared" ca="1" si="517"/>
        <v>0</v>
      </c>
      <c r="P3009" s="679">
        <f t="shared" ca="1" si="517"/>
        <v>0</v>
      </c>
      <c r="Q3009" s="679">
        <f t="shared" ca="1" si="517"/>
        <v>0</v>
      </c>
      <c r="R3009" s="679">
        <f t="shared" ca="1" si="517"/>
        <v>0</v>
      </c>
      <c r="S3009" s="679">
        <f t="shared" ca="1" si="517"/>
        <v>0</v>
      </c>
      <c r="T3009" s="679">
        <f t="shared" ca="1" si="517"/>
        <v>0</v>
      </c>
      <c r="U3009" s="679">
        <f t="shared" ca="1" si="517"/>
        <v>0</v>
      </c>
      <c r="V3009" s="679">
        <f t="shared" ca="1" si="517"/>
        <v>0</v>
      </c>
      <c r="W3009" s="679">
        <f t="shared" ca="1" si="518"/>
        <v>0</v>
      </c>
      <c r="X3009" s="679">
        <f t="shared" ca="1" si="517"/>
        <v>0</v>
      </c>
      <c r="Y3009" s="679">
        <f t="shared" ca="1" si="517"/>
        <v>0</v>
      </c>
      <c r="Z3009" s="679">
        <f t="shared" ca="1" si="517"/>
        <v>0</v>
      </c>
      <c r="AA3009" t="str">
        <f t="shared" si="508"/>
        <v>ASR_Financial_Report_SHP21Final</v>
      </c>
      <c r="AB3009" s="960">
        <f t="shared" si="509"/>
        <v>44658</v>
      </c>
      <c r="AC3009" t="str">
        <f t="shared" si="510"/>
        <v>Unaudited</v>
      </c>
    </row>
    <row r="3010" spans="1:29" x14ac:dyDescent="0.25">
      <c r="A3010" t="s">
        <v>420</v>
      </c>
      <c r="B3010" t="s">
        <v>1366</v>
      </c>
      <c r="C3010" t="s">
        <v>1367</v>
      </c>
      <c r="D3010">
        <v>1900</v>
      </c>
      <c r="E3010" s="960">
        <v>1</v>
      </c>
      <c r="F3010" t="s">
        <v>439</v>
      </c>
      <c r="G3010" s="960">
        <v>182</v>
      </c>
      <c r="H3010" t="s">
        <v>387</v>
      </c>
      <c r="I3010" s="940" t="s">
        <v>488</v>
      </c>
      <c r="J3010" s="940" t="s">
        <v>444</v>
      </c>
      <c r="K3010" s="940" t="s">
        <v>53</v>
      </c>
      <c r="L3010" s="940">
        <v>3.1</v>
      </c>
      <c r="M3010" s="961" t="s">
        <v>33</v>
      </c>
      <c r="N3010" s="679">
        <f t="shared" ca="1" si="517"/>
        <v>0</v>
      </c>
      <c r="O3010" s="679">
        <f t="shared" ca="1" si="517"/>
        <v>0</v>
      </c>
      <c r="P3010" s="679">
        <f t="shared" ca="1" si="517"/>
        <v>0</v>
      </c>
      <c r="Q3010" s="679">
        <f t="shared" ca="1" si="517"/>
        <v>0</v>
      </c>
      <c r="R3010" s="679">
        <f t="shared" ca="1" si="517"/>
        <v>0</v>
      </c>
      <c r="S3010" s="679">
        <f t="shared" ca="1" si="517"/>
        <v>0</v>
      </c>
      <c r="T3010" s="679">
        <f t="shared" ca="1" si="517"/>
        <v>0</v>
      </c>
      <c r="U3010" s="679">
        <f t="shared" ca="1" si="517"/>
        <v>0</v>
      </c>
      <c r="V3010" s="679">
        <f t="shared" ca="1" si="517"/>
        <v>0</v>
      </c>
      <c r="W3010" s="679">
        <f t="shared" ca="1" si="518"/>
        <v>0</v>
      </c>
      <c r="X3010" s="679">
        <f t="shared" ca="1" si="517"/>
        <v>0</v>
      </c>
      <c r="Y3010" s="679">
        <f t="shared" ca="1" si="517"/>
        <v>0</v>
      </c>
      <c r="Z3010" s="679">
        <f t="shared" ca="1" si="517"/>
        <v>0</v>
      </c>
      <c r="AA3010" t="str">
        <f t="shared" ref="AA3010:AA3073" si="519">file_name</f>
        <v>ASR_Financial_Report_SHP21Final</v>
      </c>
      <c r="AB3010" s="960">
        <f t="shared" ref="AB3010:AB3073" si="520">file_date</f>
        <v>44658</v>
      </c>
      <c r="AC3010" t="str">
        <f t="shared" ref="AC3010:AC3073" si="521">status</f>
        <v>Unaudited</v>
      </c>
    </row>
    <row r="3011" spans="1:29" x14ac:dyDescent="0.25">
      <c r="A3011" t="s">
        <v>420</v>
      </c>
      <c r="B3011" t="s">
        <v>1366</v>
      </c>
      <c r="C3011" t="s">
        <v>1367</v>
      </c>
      <c r="D3011">
        <v>1900</v>
      </c>
      <c r="E3011" s="960">
        <v>1</v>
      </c>
      <c r="F3011" t="s">
        <v>439</v>
      </c>
      <c r="G3011" s="960">
        <v>182</v>
      </c>
      <c r="H3011" t="s">
        <v>387</v>
      </c>
      <c r="I3011" s="940" t="s">
        <v>488</v>
      </c>
      <c r="J3011" s="940" t="s">
        <v>444</v>
      </c>
      <c r="K3011" s="940" t="s">
        <v>53</v>
      </c>
      <c r="L3011" s="940">
        <v>3.2</v>
      </c>
      <c r="M3011" s="961" t="s">
        <v>34</v>
      </c>
      <c r="N3011" s="679">
        <f t="shared" ca="1" si="517"/>
        <v>0</v>
      </c>
      <c r="O3011" s="679">
        <f t="shared" ca="1" si="517"/>
        <v>0</v>
      </c>
      <c r="P3011" s="679">
        <f t="shared" ca="1" si="517"/>
        <v>0</v>
      </c>
      <c r="Q3011" s="679">
        <f t="shared" ca="1" si="517"/>
        <v>0</v>
      </c>
      <c r="R3011" s="679">
        <f t="shared" ca="1" si="517"/>
        <v>0</v>
      </c>
      <c r="S3011" s="679">
        <f t="shared" ca="1" si="517"/>
        <v>0</v>
      </c>
      <c r="T3011" s="679">
        <f t="shared" ca="1" si="517"/>
        <v>0</v>
      </c>
      <c r="U3011" s="679">
        <f t="shared" ca="1" si="517"/>
        <v>0</v>
      </c>
      <c r="V3011" s="679">
        <f t="shared" ca="1" si="517"/>
        <v>0</v>
      </c>
      <c r="W3011" s="679">
        <f t="shared" ca="1" si="518"/>
        <v>0</v>
      </c>
      <c r="X3011" s="679">
        <f t="shared" ca="1" si="517"/>
        <v>0</v>
      </c>
      <c r="Y3011" s="679">
        <f t="shared" ca="1" si="517"/>
        <v>0</v>
      </c>
      <c r="Z3011" s="679">
        <f t="shared" ca="1" si="517"/>
        <v>0</v>
      </c>
      <c r="AA3011" t="str">
        <f t="shared" si="519"/>
        <v>ASR_Financial_Report_SHP21Final</v>
      </c>
      <c r="AB3011" s="960">
        <f t="shared" si="520"/>
        <v>44658</v>
      </c>
      <c r="AC3011" t="str">
        <f t="shared" si="521"/>
        <v>Unaudited</v>
      </c>
    </row>
    <row r="3012" spans="1:29" x14ac:dyDescent="0.25">
      <c r="A3012" t="s">
        <v>420</v>
      </c>
      <c r="B3012" t="s">
        <v>1366</v>
      </c>
      <c r="C3012" t="s">
        <v>1367</v>
      </c>
      <c r="D3012">
        <v>1900</v>
      </c>
      <c r="E3012" s="960">
        <v>1</v>
      </c>
      <c r="F3012" t="s">
        <v>439</v>
      </c>
      <c r="G3012" s="960">
        <v>182</v>
      </c>
      <c r="H3012" t="s">
        <v>387</v>
      </c>
      <c r="I3012" s="940" t="s">
        <v>488</v>
      </c>
      <c r="J3012" s="940" t="s">
        <v>444</v>
      </c>
      <c r="K3012" s="940" t="s">
        <v>53</v>
      </c>
      <c r="L3012" s="940">
        <v>3.3</v>
      </c>
      <c r="M3012" s="961" t="s">
        <v>54</v>
      </c>
      <c r="N3012" s="679">
        <f t="shared" ca="1" si="517"/>
        <v>0</v>
      </c>
      <c r="O3012" s="679">
        <f t="shared" ca="1" si="517"/>
        <v>0</v>
      </c>
      <c r="P3012" s="679">
        <f t="shared" ca="1" si="517"/>
        <v>0</v>
      </c>
      <c r="Q3012" s="679">
        <f t="shared" ca="1" si="517"/>
        <v>0</v>
      </c>
      <c r="R3012" s="679">
        <f t="shared" ca="1" si="517"/>
        <v>0</v>
      </c>
      <c r="S3012" s="679">
        <f t="shared" ca="1" si="517"/>
        <v>0</v>
      </c>
      <c r="T3012" s="679">
        <f t="shared" ca="1" si="517"/>
        <v>0</v>
      </c>
      <c r="U3012" s="679">
        <f t="shared" ca="1" si="517"/>
        <v>0</v>
      </c>
      <c r="V3012" s="679">
        <f t="shared" ca="1" si="517"/>
        <v>0</v>
      </c>
      <c r="W3012" s="679">
        <f t="shared" ca="1" si="518"/>
        <v>0</v>
      </c>
      <c r="X3012" s="679">
        <f t="shared" ca="1" si="517"/>
        <v>0</v>
      </c>
      <c r="Y3012" s="679">
        <f t="shared" ca="1" si="517"/>
        <v>0</v>
      </c>
      <c r="Z3012" s="679">
        <f t="shared" ca="1" si="517"/>
        <v>0</v>
      </c>
      <c r="AA3012" t="str">
        <f t="shared" si="519"/>
        <v>ASR_Financial_Report_SHP21Final</v>
      </c>
      <c r="AB3012" s="960">
        <f t="shared" si="520"/>
        <v>44658</v>
      </c>
      <c r="AC3012" t="str">
        <f t="shared" si="521"/>
        <v>Unaudited</v>
      </c>
    </row>
    <row r="3013" spans="1:29" x14ac:dyDescent="0.25">
      <c r="A3013" t="s">
        <v>420</v>
      </c>
      <c r="B3013" t="s">
        <v>1366</v>
      </c>
      <c r="C3013" t="s">
        <v>1367</v>
      </c>
      <c r="D3013">
        <v>1900</v>
      </c>
      <c r="E3013" s="960">
        <v>1</v>
      </c>
      <c r="F3013" t="s">
        <v>439</v>
      </c>
      <c r="G3013" s="960">
        <v>182</v>
      </c>
      <c r="H3013" t="s">
        <v>387</v>
      </c>
      <c r="I3013" s="940" t="s">
        <v>488</v>
      </c>
      <c r="J3013" s="940" t="s">
        <v>444</v>
      </c>
      <c r="K3013" s="940" t="s">
        <v>53</v>
      </c>
      <c r="L3013" s="946" t="s">
        <v>44</v>
      </c>
      <c r="M3013" s="962" t="s">
        <v>153</v>
      </c>
      <c r="N3013" s="679">
        <f t="shared" ca="1" si="517"/>
        <v>0</v>
      </c>
      <c r="O3013" s="679">
        <f t="shared" ca="1" si="517"/>
        <v>0</v>
      </c>
      <c r="P3013" s="679">
        <f t="shared" ca="1" si="517"/>
        <v>0</v>
      </c>
      <c r="Q3013" s="679">
        <f t="shared" ca="1" si="517"/>
        <v>0</v>
      </c>
      <c r="R3013" s="679">
        <f t="shared" ca="1" si="517"/>
        <v>0</v>
      </c>
      <c r="S3013" s="679">
        <f t="shared" ca="1" si="517"/>
        <v>0</v>
      </c>
      <c r="T3013" s="679">
        <f t="shared" ca="1" si="517"/>
        <v>0</v>
      </c>
      <c r="U3013" s="679">
        <f t="shared" ca="1" si="517"/>
        <v>0</v>
      </c>
      <c r="V3013" s="679">
        <f t="shared" ca="1" si="517"/>
        <v>0</v>
      </c>
      <c r="W3013" s="679">
        <f t="shared" ca="1" si="518"/>
        <v>0</v>
      </c>
      <c r="X3013" s="679">
        <f t="shared" ca="1" si="517"/>
        <v>0</v>
      </c>
      <c r="Y3013" s="679">
        <f t="shared" ca="1" si="517"/>
        <v>0</v>
      </c>
      <c r="Z3013" s="679">
        <f t="shared" ca="1" si="517"/>
        <v>0</v>
      </c>
      <c r="AA3013" t="str">
        <f t="shared" si="519"/>
        <v>ASR_Financial_Report_SHP21Final</v>
      </c>
      <c r="AB3013" s="960">
        <f t="shared" si="520"/>
        <v>44658</v>
      </c>
      <c r="AC3013" t="str">
        <f t="shared" si="521"/>
        <v>Unaudited</v>
      </c>
    </row>
    <row r="3014" spans="1:29" x14ac:dyDescent="0.25">
      <c r="A3014" t="s">
        <v>420</v>
      </c>
      <c r="B3014" t="s">
        <v>1366</v>
      </c>
      <c r="C3014" t="s">
        <v>1367</v>
      </c>
      <c r="D3014">
        <v>1900</v>
      </c>
      <c r="E3014" s="960">
        <v>1</v>
      </c>
      <c r="F3014" t="s">
        <v>439</v>
      </c>
      <c r="G3014" s="960">
        <v>182</v>
      </c>
      <c r="H3014" t="s">
        <v>387</v>
      </c>
      <c r="I3014" s="940" t="s">
        <v>488</v>
      </c>
      <c r="J3014" s="940" t="s">
        <v>444</v>
      </c>
      <c r="K3014" s="940" t="s">
        <v>53</v>
      </c>
      <c r="L3014" s="940" t="s">
        <v>41</v>
      </c>
      <c r="M3014" s="961" t="s">
        <v>52</v>
      </c>
      <c r="N3014" s="679">
        <f t="shared" ca="1" si="517"/>
        <v>0</v>
      </c>
      <c r="O3014" s="679">
        <f t="shared" ca="1" si="517"/>
        <v>0</v>
      </c>
      <c r="P3014" s="679">
        <f t="shared" ca="1" si="517"/>
        <v>0</v>
      </c>
      <c r="Q3014" s="679">
        <f t="shared" ca="1" si="517"/>
        <v>0</v>
      </c>
      <c r="R3014" s="679">
        <f t="shared" ca="1" si="517"/>
        <v>0</v>
      </c>
      <c r="S3014" s="679">
        <f t="shared" ca="1" si="517"/>
        <v>0</v>
      </c>
      <c r="T3014" s="679">
        <f t="shared" ca="1" si="517"/>
        <v>0</v>
      </c>
      <c r="U3014" s="679">
        <f t="shared" ca="1" si="517"/>
        <v>0</v>
      </c>
      <c r="V3014" s="679">
        <f t="shared" ca="1" si="517"/>
        <v>0</v>
      </c>
      <c r="W3014" s="679">
        <f t="shared" ca="1" si="518"/>
        <v>0</v>
      </c>
      <c r="X3014" s="679">
        <f t="shared" ca="1" si="517"/>
        <v>0</v>
      </c>
      <c r="Y3014" s="679">
        <f t="shared" ca="1" si="517"/>
        <v>0</v>
      </c>
      <c r="Z3014" s="679">
        <f t="shared" ca="1" si="517"/>
        <v>0</v>
      </c>
      <c r="AA3014" t="str">
        <f t="shared" si="519"/>
        <v>ASR_Financial_Report_SHP21Final</v>
      </c>
      <c r="AB3014" s="960">
        <f t="shared" si="520"/>
        <v>44658</v>
      </c>
      <c r="AC3014" t="str">
        <f t="shared" si="521"/>
        <v>Unaudited</v>
      </c>
    </row>
    <row r="3015" spans="1:29" x14ac:dyDescent="0.25">
      <c r="A3015" t="s">
        <v>420</v>
      </c>
      <c r="B3015" t="s">
        <v>1366</v>
      </c>
      <c r="C3015" t="s">
        <v>1367</v>
      </c>
      <c r="D3015">
        <v>1900</v>
      </c>
      <c r="E3015" s="960">
        <v>1</v>
      </c>
      <c r="F3015" t="s">
        <v>439</v>
      </c>
      <c r="G3015" s="960">
        <v>182</v>
      </c>
      <c r="H3015" t="s">
        <v>387</v>
      </c>
      <c r="I3015" s="940" t="s">
        <v>488</v>
      </c>
      <c r="J3015" s="940" t="s">
        <v>444</v>
      </c>
      <c r="K3015" s="940" t="s">
        <v>53</v>
      </c>
      <c r="L3015" s="940" t="s">
        <v>42</v>
      </c>
      <c r="M3015" s="961" t="s">
        <v>154</v>
      </c>
      <c r="N3015" s="679">
        <f t="shared" ca="1" si="517"/>
        <v>0</v>
      </c>
      <c r="O3015" s="679">
        <f t="shared" ca="1" si="517"/>
        <v>0</v>
      </c>
      <c r="P3015" s="679">
        <f t="shared" ca="1" si="517"/>
        <v>0</v>
      </c>
      <c r="Q3015" s="679">
        <f t="shared" ca="1" si="517"/>
        <v>0</v>
      </c>
      <c r="R3015" s="679">
        <f t="shared" ca="1" si="517"/>
        <v>0</v>
      </c>
      <c r="S3015" s="679">
        <f t="shared" ca="1" si="517"/>
        <v>0</v>
      </c>
      <c r="T3015" s="679">
        <f t="shared" ca="1" si="517"/>
        <v>0</v>
      </c>
      <c r="U3015" s="679">
        <f t="shared" ca="1" si="517"/>
        <v>0</v>
      </c>
      <c r="V3015" s="679">
        <f t="shared" ca="1" si="517"/>
        <v>0</v>
      </c>
      <c r="W3015" s="679">
        <f t="shared" ca="1" si="518"/>
        <v>0</v>
      </c>
      <c r="X3015" s="679">
        <f t="shared" ca="1" si="517"/>
        <v>0</v>
      </c>
      <c r="Y3015" s="679">
        <f t="shared" ca="1" si="517"/>
        <v>0</v>
      </c>
      <c r="Z3015" s="679">
        <f t="shared" ca="1" si="517"/>
        <v>0</v>
      </c>
      <c r="AA3015" t="str">
        <f t="shared" si="519"/>
        <v>ASR_Financial_Report_SHP21Final</v>
      </c>
      <c r="AB3015" s="960">
        <f t="shared" si="520"/>
        <v>44658</v>
      </c>
      <c r="AC3015" t="str">
        <f t="shared" si="521"/>
        <v>Unaudited</v>
      </c>
    </row>
    <row r="3016" spans="1:29" x14ac:dyDescent="0.25">
      <c r="A3016" t="s">
        <v>420</v>
      </c>
      <c r="B3016" t="s">
        <v>1366</v>
      </c>
      <c r="C3016" t="s">
        <v>1367</v>
      </c>
      <c r="D3016">
        <v>1900</v>
      </c>
      <c r="E3016" s="960">
        <v>1</v>
      </c>
      <c r="F3016" t="s">
        <v>439</v>
      </c>
      <c r="G3016" s="960">
        <v>182</v>
      </c>
      <c r="H3016" t="s">
        <v>387</v>
      </c>
      <c r="I3016" s="940" t="s">
        <v>488</v>
      </c>
      <c r="J3016" s="940" t="s">
        <v>444</v>
      </c>
      <c r="K3016" s="940" t="s">
        <v>53</v>
      </c>
      <c r="L3016" s="940" t="s">
        <v>43</v>
      </c>
      <c r="M3016" s="961" t="s">
        <v>462</v>
      </c>
      <c r="N3016" s="679">
        <f t="shared" ca="1" si="517"/>
        <v>0</v>
      </c>
      <c r="O3016" s="679">
        <f t="shared" ca="1" si="517"/>
        <v>0</v>
      </c>
      <c r="P3016" s="679">
        <f t="shared" ca="1" si="517"/>
        <v>0</v>
      </c>
      <c r="Q3016" s="679">
        <f t="shared" ca="1" si="517"/>
        <v>0</v>
      </c>
      <c r="R3016" s="679">
        <f t="shared" ca="1" si="517"/>
        <v>0</v>
      </c>
      <c r="S3016" s="679">
        <f t="shared" ca="1" si="517"/>
        <v>0</v>
      </c>
      <c r="T3016" s="679">
        <f t="shared" ca="1" si="517"/>
        <v>0</v>
      </c>
      <c r="U3016" s="679">
        <f t="shared" ca="1" si="517"/>
        <v>0</v>
      </c>
      <c r="V3016" s="679">
        <f t="shared" ca="1" si="517"/>
        <v>0</v>
      </c>
      <c r="W3016" s="679">
        <f t="shared" ca="1" si="518"/>
        <v>0</v>
      </c>
      <c r="X3016" s="679">
        <f t="shared" ca="1" si="517"/>
        <v>0</v>
      </c>
      <c r="Y3016" s="679">
        <f t="shared" ca="1" si="517"/>
        <v>0</v>
      </c>
      <c r="Z3016" s="679">
        <f t="shared" ca="1" si="517"/>
        <v>0</v>
      </c>
      <c r="AA3016" t="str">
        <f t="shared" si="519"/>
        <v>ASR_Financial_Report_SHP21Final</v>
      </c>
      <c r="AB3016" s="960">
        <f t="shared" si="520"/>
        <v>44658</v>
      </c>
      <c r="AC3016" t="str">
        <f t="shared" si="521"/>
        <v>Unaudited</v>
      </c>
    </row>
    <row r="3017" spans="1:29" x14ac:dyDescent="0.25">
      <c r="A3017" t="s">
        <v>420</v>
      </c>
      <c r="B3017" t="s">
        <v>1366</v>
      </c>
      <c r="C3017" t="s">
        <v>1367</v>
      </c>
      <c r="D3017">
        <v>1900</v>
      </c>
      <c r="E3017" s="960">
        <v>1</v>
      </c>
      <c r="F3017" t="s">
        <v>439</v>
      </c>
      <c r="G3017" s="960">
        <v>182</v>
      </c>
      <c r="H3017" t="s">
        <v>387</v>
      </c>
      <c r="I3017" s="940" t="s">
        <v>488</v>
      </c>
      <c r="J3017" s="940" t="s">
        <v>444</v>
      </c>
      <c r="K3017" s="940" t="s">
        <v>901</v>
      </c>
      <c r="L3017" s="940" t="s">
        <v>902</v>
      </c>
      <c r="M3017" s="961" t="s">
        <v>901</v>
      </c>
      <c r="N3017" s="679">
        <f t="shared" ca="1" si="517"/>
        <v>0</v>
      </c>
      <c r="O3017" s="679">
        <f t="shared" ca="1" si="517"/>
        <v>0</v>
      </c>
      <c r="P3017" s="679">
        <f t="shared" ca="1" si="517"/>
        <v>0</v>
      </c>
      <c r="Q3017" s="679">
        <f t="shared" ca="1" si="517"/>
        <v>0</v>
      </c>
      <c r="R3017" s="679">
        <f t="shared" ca="1" si="517"/>
        <v>0</v>
      </c>
      <c r="S3017" s="679">
        <f t="shared" ca="1" si="517"/>
        <v>0</v>
      </c>
      <c r="T3017" s="679">
        <f t="shared" ca="1" si="517"/>
        <v>0</v>
      </c>
      <c r="U3017" s="679">
        <f t="shared" ca="1" si="517"/>
        <v>0</v>
      </c>
      <c r="V3017" s="679">
        <f t="shared" ca="1" si="517"/>
        <v>0</v>
      </c>
      <c r="W3017" s="679">
        <f t="shared" ca="1" si="518"/>
        <v>0</v>
      </c>
      <c r="X3017" s="679">
        <f t="shared" ca="1" si="517"/>
        <v>0</v>
      </c>
      <c r="Y3017" s="679">
        <f t="shared" ca="1" si="517"/>
        <v>0</v>
      </c>
      <c r="Z3017" s="679">
        <f t="shared" ca="1" si="517"/>
        <v>0</v>
      </c>
      <c r="AA3017" t="str">
        <f t="shared" si="519"/>
        <v>ASR_Financial_Report_SHP21Final</v>
      </c>
      <c r="AB3017" s="960">
        <f t="shared" si="520"/>
        <v>44658</v>
      </c>
      <c r="AC3017" t="str">
        <f t="shared" si="521"/>
        <v>Unaudited</v>
      </c>
    </row>
    <row r="3018" spans="1:29" x14ac:dyDescent="0.25">
      <c r="A3018" t="s">
        <v>420</v>
      </c>
      <c r="B3018" t="s">
        <v>1366</v>
      </c>
      <c r="C3018" t="s">
        <v>1367</v>
      </c>
      <c r="D3018">
        <v>1900</v>
      </c>
      <c r="E3018" s="960">
        <v>1</v>
      </c>
      <c r="F3018" t="s">
        <v>439</v>
      </c>
      <c r="G3018" s="960">
        <v>182</v>
      </c>
      <c r="H3018" t="s">
        <v>387</v>
      </c>
      <c r="I3018" s="940" t="s">
        <v>488</v>
      </c>
      <c r="J3018" s="940" t="s">
        <v>444</v>
      </c>
      <c r="K3018" s="940" t="s">
        <v>901</v>
      </c>
      <c r="L3018" s="940" t="s">
        <v>903</v>
      </c>
      <c r="M3018" s="961" t="s">
        <v>906</v>
      </c>
      <c r="N3018" s="679">
        <f t="shared" ca="1" si="517"/>
        <v>0</v>
      </c>
      <c r="O3018" s="679">
        <f t="shared" ca="1" si="517"/>
        <v>0</v>
      </c>
      <c r="P3018" s="679">
        <f t="shared" ca="1" si="517"/>
        <v>0</v>
      </c>
      <c r="Q3018" s="679">
        <f t="shared" ca="1" si="517"/>
        <v>0</v>
      </c>
      <c r="R3018" s="679">
        <f t="shared" ca="1" si="517"/>
        <v>0</v>
      </c>
      <c r="S3018" s="679">
        <f t="shared" ca="1" si="517"/>
        <v>0</v>
      </c>
      <c r="T3018" s="679">
        <f t="shared" ca="1" si="517"/>
        <v>0</v>
      </c>
      <c r="U3018" s="679">
        <f t="shared" ca="1" si="517"/>
        <v>0</v>
      </c>
      <c r="V3018" s="679">
        <f t="shared" ca="1" si="517"/>
        <v>0</v>
      </c>
      <c r="W3018" s="679">
        <f t="shared" ca="1" si="518"/>
        <v>0</v>
      </c>
      <c r="X3018" s="679">
        <f t="shared" ca="1" si="517"/>
        <v>0</v>
      </c>
      <c r="Y3018" s="679">
        <f t="shared" ca="1" si="517"/>
        <v>0</v>
      </c>
      <c r="Z3018" s="679">
        <f t="shared" ca="1" si="517"/>
        <v>0</v>
      </c>
      <c r="AA3018" t="str">
        <f t="shared" si="519"/>
        <v>ASR_Financial_Report_SHP21Final</v>
      </c>
      <c r="AB3018" s="960">
        <f t="shared" si="520"/>
        <v>44658</v>
      </c>
      <c r="AC3018" t="str">
        <f t="shared" si="521"/>
        <v>Unaudited</v>
      </c>
    </row>
    <row r="3019" spans="1:29" x14ac:dyDescent="0.25">
      <c r="A3019" t="s">
        <v>420</v>
      </c>
      <c r="B3019" t="s">
        <v>1366</v>
      </c>
      <c r="C3019" t="s">
        <v>1367</v>
      </c>
      <c r="D3019">
        <v>1900</v>
      </c>
      <c r="E3019" s="960">
        <v>1</v>
      </c>
      <c r="F3019" t="s">
        <v>439</v>
      </c>
      <c r="G3019" s="960">
        <v>182</v>
      </c>
      <c r="H3019" t="s">
        <v>387</v>
      </c>
      <c r="I3019" s="940" t="s">
        <v>488</v>
      </c>
      <c r="J3019" s="940" t="s">
        <v>444</v>
      </c>
      <c r="K3019" s="940" t="s">
        <v>901</v>
      </c>
      <c r="L3019" s="940" t="s">
        <v>904</v>
      </c>
      <c r="M3019" s="961" t="s">
        <v>907</v>
      </c>
      <c r="N3019" s="679">
        <f t="shared" ca="1" si="517"/>
        <v>0</v>
      </c>
      <c r="O3019" s="679">
        <f t="shared" ca="1" si="517"/>
        <v>0</v>
      </c>
      <c r="P3019" s="679">
        <f t="shared" ca="1" si="517"/>
        <v>0</v>
      </c>
      <c r="Q3019" s="679">
        <f t="shared" ca="1" si="517"/>
        <v>0</v>
      </c>
      <c r="R3019" s="679">
        <f t="shared" ca="1" si="517"/>
        <v>0</v>
      </c>
      <c r="S3019" s="679">
        <f t="shared" ca="1" si="517"/>
        <v>0</v>
      </c>
      <c r="T3019" s="679">
        <f t="shared" ca="1" si="517"/>
        <v>0</v>
      </c>
      <c r="U3019" s="679">
        <f t="shared" ca="1" si="517"/>
        <v>0</v>
      </c>
      <c r="V3019" s="679">
        <f t="shared" ca="1" si="517"/>
        <v>0</v>
      </c>
      <c r="W3019" s="679">
        <f t="shared" ca="1" si="518"/>
        <v>0</v>
      </c>
      <c r="X3019" s="679">
        <f t="shared" ca="1" si="517"/>
        <v>0</v>
      </c>
      <c r="Y3019" s="679">
        <f t="shared" ca="1" si="517"/>
        <v>0</v>
      </c>
      <c r="Z3019" s="679">
        <f t="shared" ca="1" si="517"/>
        <v>0</v>
      </c>
      <c r="AA3019" t="str">
        <f t="shared" si="519"/>
        <v>ASR_Financial_Report_SHP21Final</v>
      </c>
      <c r="AB3019" s="960">
        <f t="shared" si="520"/>
        <v>44658</v>
      </c>
      <c r="AC3019" t="str">
        <f t="shared" si="521"/>
        <v>Unaudited</v>
      </c>
    </row>
    <row r="3020" spans="1:29" x14ac:dyDescent="0.25">
      <c r="A3020" t="s">
        <v>420</v>
      </c>
      <c r="B3020" t="s">
        <v>1366</v>
      </c>
      <c r="C3020" t="s">
        <v>1367</v>
      </c>
      <c r="D3020">
        <v>1900</v>
      </c>
      <c r="E3020" s="960">
        <v>1</v>
      </c>
      <c r="F3020" t="s">
        <v>439</v>
      </c>
      <c r="G3020" s="960">
        <v>182</v>
      </c>
      <c r="H3020" t="s">
        <v>387</v>
      </c>
      <c r="I3020" s="940" t="s">
        <v>488</v>
      </c>
      <c r="J3020" s="940" t="s">
        <v>444</v>
      </c>
      <c r="K3020" s="940" t="s">
        <v>445</v>
      </c>
      <c r="L3020" s="940">
        <v>5.0999999999999996</v>
      </c>
      <c r="M3020" s="961" t="s">
        <v>37</v>
      </c>
      <c r="N3020" s="679">
        <f t="shared" ca="1" si="517"/>
        <v>0</v>
      </c>
      <c r="O3020" s="679">
        <f t="shared" ca="1" si="517"/>
        <v>0</v>
      </c>
      <c r="P3020" s="679">
        <f t="shared" ca="1" si="517"/>
        <v>0</v>
      </c>
      <c r="Q3020" s="679">
        <f t="shared" ca="1" si="517"/>
        <v>0</v>
      </c>
      <c r="R3020" s="679">
        <f t="shared" ca="1" si="517"/>
        <v>0</v>
      </c>
      <c r="S3020" s="679">
        <f t="shared" ca="1" si="517"/>
        <v>0</v>
      </c>
      <c r="T3020" s="679">
        <f t="shared" ca="1" si="517"/>
        <v>0</v>
      </c>
      <c r="U3020" s="679">
        <f t="shared" ca="1" si="517"/>
        <v>0</v>
      </c>
      <c r="V3020" s="679">
        <f t="shared" ca="1" si="517"/>
        <v>0</v>
      </c>
      <c r="W3020" s="679">
        <f t="shared" ca="1" si="518"/>
        <v>0</v>
      </c>
      <c r="X3020" s="679">
        <f t="shared" ca="1" si="517"/>
        <v>0</v>
      </c>
      <c r="Y3020" s="679">
        <f t="shared" ca="1" si="517"/>
        <v>0</v>
      </c>
      <c r="Z3020" s="679">
        <f t="shared" ca="1" si="517"/>
        <v>0</v>
      </c>
      <c r="AA3020" t="str">
        <f t="shared" si="519"/>
        <v>ASR_Financial_Report_SHP21Final</v>
      </c>
      <c r="AB3020" s="960">
        <f t="shared" si="520"/>
        <v>44658</v>
      </c>
      <c r="AC3020" t="str">
        <f t="shared" si="521"/>
        <v>Unaudited</v>
      </c>
    </row>
    <row r="3021" spans="1:29" ht="30" x14ac:dyDescent="0.25">
      <c r="A3021" t="s">
        <v>420</v>
      </c>
      <c r="B3021" t="s">
        <v>1366</v>
      </c>
      <c r="C3021" t="s">
        <v>1367</v>
      </c>
      <c r="D3021">
        <v>1900</v>
      </c>
      <c r="E3021" s="960">
        <v>1</v>
      </c>
      <c r="F3021" t="s">
        <v>439</v>
      </c>
      <c r="G3021" s="960">
        <v>182</v>
      </c>
      <c r="H3021" t="s">
        <v>387</v>
      </c>
      <c r="I3021" s="940" t="s">
        <v>488</v>
      </c>
      <c r="J3021" s="940" t="s">
        <v>444</v>
      </c>
      <c r="K3021" s="940" t="s">
        <v>445</v>
      </c>
      <c r="L3021" s="940">
        <v>5.2</v>
      </c>
      <c r="M3021" s="961" t="s">
        <v>303</v>
      </c>
      <c r="N3021" s="679">
        <f t="shared" ref="N3021:Z3042" ca="1" si="522">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679">
        <f t="shared" ca="1" si="522"/>
        <v>0</v>
      </c>
      <c r="P3021" s="679">
        <f t="shared" ca="1" si="522"/>
        <v>0</v>
      </c>
      <c r="Q3021" s="679">
        <f t="shared" ca="1" si="522"/>
        <v>0</v>
      </c>
      <c r="R3021" s="679">
        <f t="shared" ca="1" si="522"/>
        <v>0</v>
      </c>
      <c r="S3021" s="679">
        <f t="shared" ca="1" si="522"/>
        <v>0</v>
      </c>
      <c r="T3021" s="679">
        <f t="shared" ca="1" si="522"/>
        <v>0</v>
      </c>
      <c r="U3021" s="679">
        <f t="shared" ca="1" si="522"/>
        <v>0</v>
      </c>
      <c r="V3021" s="679">
        <f t="shared" ca="1" si="522"/>
        <v>0</v>
      </c>
      <c r="W3021" s="679">
        <f t="shared" ca="1" si="518"/>
        <v>0</v>
      </c>
      <c r="X3021" s="679">
        <f t="shared" ca="1" si="522"/>
        <v>0</v>
      </c>
      <c r="Y3021" s="679">
        <f t="shared" ca="1" si="522"/>
        <v>0</v>
      </c>
      <c r="Z3021" s="679">
        <f t="shared" ca="1" si="522"/>
        <v>0</v>
      </c>
      <c r="AA3021" t="str">
        <f t="shared" si="519"/>
        <v>ASR_Financial_Report_SHP21Final</v>
      </c>
      <c r="AB3021" s="960">
        <f t="shared" si="520"/>
        <v>44658</v>
      </c>
      <c r="AC3021" t="str">
        <f t="shared" si="521"/>
        <v>Unaudited</v>
      </c>
    </row>
    <row r="3022" spans="1:29" ht="30" x14ac:dyDescent="0.25">
      <c r="A3022" t="s">
        <v>420</v>
      </c>
      <c r="B3022" t="s">
        <v>1366</v>
      </c>
      <c r="C3022" t="s">
        <v>1367</v>
      </c>
      <c r="D3022">
        <v>1900</v>
      </c>
      <c r="E3022" s="960">
        <v>1</v>
      </c>
      <c r="F3022" t="s">
        <v>439</v>
      </c>
      <c r="G3022" s="960">
        <v>182</v>
      </c>
      <c r="H3022" t="s">
        <v>387</v>
      </c>
      <c r="I3022" s="940" t="s">
        <v>488</v>
      </c>
      <c r="J3022" s="940" t="s">
        <v>444</v>
      </c>
      <c r="K3022" s="940" t="s">
        <v>445</v>
      </c>
      <c r="L3022" s="940">
        <v>5.3</v>
      </c>
      <c r="M3022" s="961" t="s">
        <v>304</v>
      </c>
      <c r="N3022" s="679">
        <f t="shared" ca="1" si="522"/>
        <v>0</v>
      </c>
      <c r="O3022" s="679">
        <f t="shared" ca="1" si="522"/>
        <v>0</v>
      </c>
      <c r="P3022" s="679">
        <f t="shared" ca="1" si="522"/>
        <v>0</v>
      </c>
      <c r="Q3022" s="679">
        <f t="shared" ca="1" si="522"/>
        <v>0</v>
      </c>
      <c r="R3022" s="679">
        <f t="shared" ca="1" si="522"/>
        <v>0</v>
      </c>
      <c r="S3022" s="679">
        <f t="shared" ca="1" si="522"/>
        <v>0</v>
      </c>
      <c r="T3022" s="679">
        <f t="shared" ca="1" si="522"/>
        <v>0</v>
      </c>
      <c r="U3022" s="679">
        <f t="shared" ca="1" si="522"/>
        <v>0</v>
      </c>
      <c r="V3022" s="679">
        <f t="shared" ca="1" si="522"/>
        <v>0</v>
      </c>
      <c r="W3022" s="679">
        <f t="shared" ca="1" si="518"/>
        <v>0</v>
      </c>
      <c r="X3022" s="679">
        <f t="shared" ca="1" si="522"/>
        <v>0</v>
      </c>
      <c r="Y3022" s="679">
        <f t="shared" ca="1" si="522"/>
        <v>0</v>
      </c>
      <c r="Z3022" s="679">
        <f t="shared" ca="1" si="522"/>
        <v>0</v>
      </c>
      <c r="AA3022" t="str">
        <f t="shared" si="519"/>
        <v>ASR_Financial_Report_SHP21Final</v>
      </c>
      <c r="AB3022" s="960">
        <f t="shared" si="520"/>
        <v>44658</v>
      </c>
      <c r="AC3022" t="str">
        <f t="shared" si="521"/>
        <v>Unaudited</v>
      </c>
    </row>
    <row r="3023" spans="1:29" x14ac:dyDescent="0.25">
      <c r="A3023" t="s">
        <v>420</v>
      </c>
      <c r="B3023" t="s">
        <v>1366</v>
      </c>
      <c r="C3023" t="s">
        <v>1367</v>
      </c>
      <c r="D3023">
        <v>1900</v>
      </c>
      <c r="E3023" s="960">
        <v>1</v>
      </c>
      <c r="F3023" t="s">
        <v>439</v>
      </c>
      <c r="G3023" s="960">
        <v>182</v>
      </c>
      <c r="H3023" t="s">
        <v>387</v>
      </c>
      <c r="I3023" s="940" t="s">
        <v>488</v>
      </c>
      <c r="J3023" s="940" t="s">
        <v>444</v>
      </c>
      <c r="K3023" s="940" t="s">
        <v>445</v>
      </c>
      <c r="L3023" s="948" t="s">
        <v>82</v>
      </c>
      <c r="M3023" s="963" t="s">
        <v>453</v>
      </c>
      <c r="N3023" s="679">
        <f t="shared" ca="1" si="522"/>
        <v>0</v>
      </c>
      <c r="O3023" s="679">
        <f t="shared" ca="1" si="522"/>
        <v>0</v>
      </c>
      <c r="P3023" s="679">
        <f t="shared" ca="1" si="522"/>
        <v>0</v>
      </c>
      <c r="Q3023" s="679">
        <f t="shared" ca="1" si="522"/>
        <v>0</v>
      </c>
      <c r="R3023" s="679">
        <f t="shared" ca="1" si="522"/>
        <v>0</v>
      </c>
      <c r="S3023" s="679">
        <f t="shared" ca="1" si="522"/>
        <v>0</v>
      </c>
      <c r="T3023" s="679">
        <f t="shared" ca="1" si="522"/>
        <v>0</v>
      </c>
      <c r="U3023" s="679">
        <f t="shared" ca="1" si="522"/>
        <v>0</v>
      </c>
      <c r="V3023" s="679">
        <f t="shared" ca="1" si="522"/>
        <v>0</v>
      </c>
      <c r="W3023" s="679">
        <f t="shared" ca="1" si="518"/>
        <v>0</v>
      </c>
      <c r="X3023" s="679">
        <f t="shared" ca="1" si="522"/>
        <v>0</v>
      </c>
      <c r="Y3023" s="679">
        <f t="shared" ca="1" si="522"/>
        <v>0</v>
      </c>
      <c r="Z3023" s="679">
        <f t="shared" ca="1" si="522"/>
        <v>0</v>
      </c>
      <c r="AA3023" t="str">
        <f t="shared" si="519"/>
        <v>ASR_Financial_Report_SHP21Final</v>
      </c>
      <c r="AB3023" s="960">
        <f t="shared" si="520"/>
        <v>44658</v>
      </c>
      <c r="AC3023" t="str">
        <f t="shared" si="521"/>
        <v>Unaudited</v>
      </c>
    </row>
    <row r="3024" spans="1:29" x14ac:dyDescent="0.25">
      <c r="A3024" t="s">
        <v>420</v>
      </c>
      <c r="B3024" t="s">
        <v>1366</v>
      </c>
      <c r="C3024" t="s">
        <v>1367</v>
      </c>
      <c r="D3024">
        <v>1900</v>
      </c>
      <c r="E3024" s="960">
        <v>1</v>
      </c>
      <c r="F3024" t="s">
        <v>439</v>
      </c>
      <c r="G3024" s="960">
        <v>182</v>
      </c>
      <c r="H3024" t="s">
        <v>387</v>
      </c>
      <c r="I3024" s="940" t="s">
        <v>488</v>
      </c>
      <c r="J3024" s="940" t="s">
        <v>444</v>
      </c>
      <c r="K3024" s="940" t="s">
        <v>446</v>
      </c>
      <c r="L3024" s="950">
        <v>6.1</v>
      </c>
      <c r="M3024" s="964" t="s">
        <v>18</v>
      </c>
      <c r="N3024" s="679">
        <f t="shared" ca="1" si="522"/>
        <v>0</v>
      </c>
      <c r="O3024" s="679">
        <f t="shared" ca="1" si="522"/>
        <v>0</v>
      </c>
      <c r="P3024" s="679">
        <f t="shared" ca="1" si="522"/>
        <v>0</v>
      </c>
      <c r="Q3024" s="679">
        <f t="shared" ca="1" si="522"/>
        <v>0</v>
      </c>
      <c r="R3024" s="679">
        <f t="shared" ca="1" si="522"/>
        <v>0</v>
      </c>
      <c r="S3024" s="679">
        <f t="shared" ca="1" si="522"/>
        <v>0</v>
      </c>
      <c r="T3024" s="679">
        <f t="shared" ca="1" si="522"/>
        <v>0</v>
      </c>
      <c r="U3024" s="679">
        <f t="shared" ca="1" si="522"/>
        <v>0</v>
      </c>
      <c r="V3024" s="679">
        <f t="shared" ca="1" si="522"/>
        <v>0</v>
      </c>
      <c r="W3024" s="679">
        <f t="shared" ca="1" si="518"/>
        <v>0</v>
      </c>
      <c r="X3024" s="679">
        <f t="shared" ca="1" si="522"/>
        <v>0</v>
      </c>
      <c r="Y3024" s="679">
        <f t="shared" ca="1" si="522"/>
        <v>0</v>
      </c>
      <c r="Z3024" s="679">
        <f t="shared" ca="1" si="522"/>
        <v>0</v>
      </c>
      <c r="AA3024" t="str">
        <f t="shared" si="519"/>
        <v>ASR_Financial_Report_SHP21Final</v>
      </c>
      <c r="AB3024" s="960">
        <f t="shared" si="520"/>
        <v>44658</v>
      </c>
      <c r="AC3024" t="str">
        <f t="shared" si="521"/>
        <v>Unaudited</v>
      </c>
    </row>
    <row r="3025" spans="1:29" x14ac:dyDescent="0.25">
      <c r="A3025" t="s">
        <v>420</v>
      </c>
      <c r="B3025" t="s">
        <v>1366</v>
      </c>
      <c r="C3025" t="s">
        <v>1367</v>
      </c>
      <c r="D3025">
        <v>1900</v>
      </c>
      <c r="E3025" s="960">
        <v>1</v>
      </c>
      <c r="F3025" t="s">
        <v>439</v>
      </c>
      <c r="G3025" s="960">
        <v>182</v>
      </c>
      <c r="H3025" t="s">
        <v>387</v>
      </c>
      <c r="I3025" s="961" t="s">
        <v>488</v>
      </c>
      <c r="J3025" s="961" t="s">
        <v>444</v>
      </c>
      <c r="K3025" s="961" t="s">
        <v>446</v>
      </c>
      <c r="L3025" s="940">
        <v>6.2</v>
      </c>
      <c r="M3025" s="961" t="s">
        <v>19</v>
      </c>
      <c r="N3025" s="679">
        <f t="shared" ca="1" si="522"/>
        <v>0</v>
      </c>
      <c r="O3025" s="679">
        <f t="shared" ca="1" si="522"/>
        <v>0</v>
      </c>
      <c r="P3025" s="679">
        <f t="shared" ca="1" si="522"/>
        <v>0</v>
      </c>
      <c r="Q3025" s="679">
        <f t="shared" ca="1" si="522"/>
        <v>0</v>
      </c>
      <c r="R3025" s="679">
        <f t="shared" ca="1" si="522"/>
        <v>0</v>
      </c>
      <c r="S3025" s="679">
        <f t="shared" ca="1" si="522"/>
        <v>0</v>
      </c>
      <c r="T3025" s="679">
        <f t="shared" ca="1" si="522"/>
        <v>0</v>
      </c>
      <c r="U3025" s="679">
        <f t="shared" ca="1" si="522"/>
        <v>0</v>
      </c>
      <c r="V3025" s="679">
        <f t="shared" ca="1" si="522"/>
        <v>0</v>
      </c>
      <c r="W3025" s="679">
        <f t="shared" ca="1" si="518"/>
        <v>0</v>
      </c>
      <c r="X3025" s="679">
        <f t="shared" ca="1" si="522"/>
        <v>0</v>
      </c>
      <c r="Y3025" s="679">
        <f t="shared" ca="1" si="522"/>
        <v>0</v>
      </c>
      <c r="Z3025" s="679">
        <f t="shared" ca="1" si="522"/>
        <v>0</v>
      </c>
      <c r="AA3025" t="str">
        <f t="shared" si="519"/>
        <v>ASR_Financial_Report_SHP21Final</v>
      </c>
      <c r="AB3025" s="960">
        <f t="shared" si="520"/>
        <v>44658</v>
      </c>
      <c r="AC3025" t="str">
        <f t="shared" si="521"/>
        <v>Unaudited</v>
      </c>
    </row>
    <row r="3026" spans="1:29" x14ac:dyDescent="0.25">
      <c r="A3026" t="s">
        <v>420</v>
      </c>
      <c r="B3026" t="s">
        <v>1366</v>
      </c>
      <c r="C3026" t="s">
        <v>1367</v>
      </c>
      <c r="D3026">
        <v>1900</v>
      </c>
      <c r="E3026" s="960">
        <v>1</v>
      </c>
      <c r="F3026" t="s">
        <v>439</v>
      </c>
      <c r="G3026" s="960">
        <v>182</v>
      </c>
      <c r="H3026" t="s">
        <v>387</v>
      </c>
      <c r="I3026" s="940" t="s">
        <v>488</v>
      </c>
      <c r="J3026" s="940" t="s">
        <v>444</v>
      </c>
      <c r="K3026" s="940" t="s">
        <v>446</v>
      </c>
      <c r="L3026" s="940">
        <v>6.3</v>
      </c>
      <c r="M3026" s="965" t="s">
        <v>184</v>
      </c>
      <c r="N3026" s="679">
        <f t="shared" ca="1" si="522"/>
        <v>0</v>
      </c>
      <c r="O3026" s="679">
        <f t="shared" ca="1" si="522"/>
        <v>0</v>
      </c>
      <c r="P3026" s="679">
        <f t="shared" ca="1" si="522"/>
        <v>0</v>
      </c>
      <c r="Q3026" s="679">
        <f t="shared" ca="1" si="522"/>
        <v>0</v>
      </c>
      <c r="R3026" s="679">
        <f t="shared" ca="1" si="522"/>
        <v>0</v>
      </c>
      <c r="S3026" s="679">
        <f t="shared" ca="1" si="522"/>
        <v>0</v>
      </c>
      <c r="T3026" s="679">
        <f t="shared" ca="1" si="522"/>
        <v>0</v>
      </c>
      <c r="U3026" s="679">
        <f t="shared" ca="1" si="522"/>
        <v>0</v>
      </c>
      <c r="V3026" s="679">
        <f t="shared" ca="1" si="522"/>
        <v>0</v>
      </c>
      <c r="W3026" s="679">
        <f t="shared" ca="1" si="518"/>
        <v>0</v>
      </c>
      <c r="X3026" s="679">
        <f t="shared" ca="1" si="522"/>
        <v>0</v>
      </c>
      <c r="Y3026" s="679">
        <f t="shared" ca="1" si="522"/>
        <v>0</v>
      </c>
      <c r="Z3026" s="679">
        <f t="shared" ca="1" si="522"/>
        <v>0</v>
      </c>
      <c r="AA3026" t="str">
        <f t="shared" si="519"/>
        <v>ASR_Financial_Report_SHP21Final</v>
      </c>
      <c r="AB3026" s="960">
        <f t="shared" si="520"/>
        <v>44658</v>
      </c>
      <c r="AC3026" t="str">
        <f t="shared" si="521"/>
        <v>Unaudited</v>
      </c>
    </row>
    <row r="3027" spans="1:29" x14ac:dyDescent="0.25">
      <c r="A3027" t="s">
        <v>420</v>
      </c>
      <c r="B3027" t="s">
        <v>1366</v>
      </c>
      <c r="C3027" t="s">
        <v>1367</v>
      </c>
      <c r="D3027">
        <v>1900</v>
      </c>
      <c r="E3027" s="960">
        <v>1</v>
      </c>
      <c r="F3027" t="s">
        <v>439</v>
      </c>
      <c r="G3027" s="960">
        <v>182</v>
      </c>
      <c r="H3027" t="s">
        <v>387</v>
      </c>
      <c r="I3027" s="940" t="s">
        <v>488</v>
      </c>
      <c r="J3027" s="940" t="s">
        <v>444</v>
      </c>
      <c r="K3027" s="940" t="s">
        <v>446</v>
      </c>
      <c r="L3027" s="940" t="s">
        <v>87</v>
      </c>
      <c r="M3027" s="965" t="s">
        <v>454</v>
      </c>
      <c r="N3027" s="679">
        <f t="shared" ca="1" si="522"/>
        <v>0</v>
      </c>
      <c r="O3027" s="679">
        <f t="shared" ca="1" si="522"/>
        <v>0</v>
      </c>
      <c r="P3027" s="679">
        <f t="shared" ca="1" si="522"/>
        <v>0</v>
      </c>
      <c r="Q3027" s="679">
        <f t="shared" ca="1" si="522"/>
        <v>0</v>
      </c>
      <c r="R3027" s="679">
        <f t="shared" ca="1" si="522"/>
        <v>0</v>
      </c>
      <c r="S3027" s="679">
        <f t="shared" ca="1" si="522"/>
        <v>0</v>
      </c>
      <c r="T3027" s="679">
        <f t="shared" ca="1" si="522"/>
        <v>0</v>
      </c>
      <c r="U3027" s="679">
        <f t="shared" ca="1" si="522"/>
        <v>0</v>
      </c>
      <c r="V3027" s="679">
        <f t="shared" ca="1" si="522"/>
        <v>0</v>
      </c>
      <c r="W3027" s="679">
        <f t="shared" ca="1" si="518"/>
        <v>0</v>
      </c>
      <c r="X3027" s="679">
        <f t="shared" ca="1" si="522"/>
        <v>0</v>
      </c>
      <c r="Y3027" s="679">
        <f t="shared" ca="1" si="522"/>
        <v>0</v>
      </c>
      <c r="Z3027" s="679">
        <f t="shared" ca="1" si="522"/>
        <v>0</v>
      </c>
      <c r="AA3027" t="str">
        <f t="shared" si="519"/>
        <v>ASR_Financial_Report_SHP21Final</v>
      </c>
      <c r="AB3027" s="960">
        <f t="shared" si="520"/>
        <v>44658</v>
      </c>
      <c r="AC3027" t="str">
        <f t="shared" si="521"/>
        <v>Unaudited</v>
      </c>
    </row>
    <row r="3028" spans="1:29" x14ac:dyDescent="0.25">
      <c r="A3028" t="s">
        <v>420</v>
      </c>
      <c r="B3028" t="s">
        <v>1366</v>
      </c>
      <c r="C3028" t="s">
        <v>1367</v>
      </c>
      <c r="D3028">
        <v>1900</v>
      </c>
      <c r="E3028" s="960">
        <v>1</v>
      </c>
      <c r="F3028" t="s">
        <v>439</v>
      </c>
      <c r="G3028" s="960">
        <v>182</v>
      </c>
      <c r="H3028" t="s">
        <v>387</v>
      </c>
      <c r="I3028" s="940" t="s">
        <v>488</v>
      </c>
      <c r="J3028" s="940" t="s">
        <v>444</v>
      </c>
      <c r="K3028" s="940" t="s">
        <v>447</v>
      </c>
      <c r="L3028" s="940">
        <v>7.1</v>
      </c>
      <c r="M3028" s="965" t="s">
        <v>20</v>
      </c>
      <c r="N3028" s="679">
        <f t="shared" ca="1" si="522"/>
        <v>0</v>
      </c>
      <c r="O3028" s="679">
        <f t="shared" ca="1" si="522"/>
        <v>0</v>
      </c>
      <c r="P3028" s="679">
        <f t="shared" ca="1" si="522"/>
        <v>0</v>
      </c>
      <c r="Q3028" s="679">
        <f t="shared" ca="1" si="522"/>
        <v>0</v>
      </c>
      <c r="R3028" s="679">
        <f t="shared" ca="1" si="522"/>
        <v>0</v>
      </c>
      <c r="S3028" s="679">
        <f t="shared" ca="1" si="522"/>
        <v>0</v>
      </c>
      <c r="T3028" s="679">
        <f t="shared" ca="1" si="522"/>
        <v>0</v>
      </c>
      <c r="U3028" s="679">
        <f t="shared" ca="1" si="522"/>
        <v>0</v>
      </c>
      <c r="V3028" s="679">
        <f t="shared" ca="1" si="522"/>
        <v>0</v>
      </c>
      <c r="W3028" s="679">
        <f t="shared" ca="1" si="518"/>
        <v>0</v>
      </c>
      <c r="X3028" s="679">
        <f t="shared" ca="1" si="522"/>
        <v>0</v>
      </c>
      <c r="Y3028" s="679">
        <f t="shared" ca="1" si="522"/>
        <v>0</v>
      </c>
      <c r="Z3028" s="679">
        <f t="shared" ca="1" si="522"/>
        <v>0</v>
      </c>
      <c r="AA3028" t="str">
        <f t="shared" si="519"/>
        <v>ASR_Financial_Report_SHP21Final</v>
      </c>
      <c r="AB3028" s="960">
        <f t="shared" si="520"/>
        <v>44658</v>
      </c>
      <c r="AC3028" t="str">
        <f t="shared" si="521"/>
        <v>Unaudited</v>
      </c>
    </row>
    <row r="3029" spans="1:29" x14ac:dyDescent="0.25">
      <c r="A3029" t="s">
        <v>420</v>
      </c>
      <c r="B3029" t="s">
        <v>1366</v>
      </c>
      <c r="C3029" t="s">
        <v>1367</v>
      </c>
      <c r="D3029">
        <v>1900</v>
      </c>
      <c r="E3029" s="960">
        <v>1</v>
      </c>
      <c r="F3029" t="s">
        <v>439</v>
      </c>
      <c r="G3029" s="960">
        <v>182</v>
      </c>
      <c r="H3029" t="s">
        <v>387</v>
      </c>
      <c r="I3029" s="940" t="s">
        <v>488</v>
      </c>
      <c r="J3029" s="940" t="s">
        <v>444</v>
      </c>
      <c r="K3029" s="940" t="s">
        <v>447</v>
      </c>
      <c r="L3029" s="940">
        <v>7.2</v>
      </c>
      <c r="M3029" s="965" t="s">
        <v>21</v>
      </c>
      <c r="N3029" s="679">
        <f t="shared" ca="1" si="522"/>
        <v>0</v>
      </c>
      <c r="O3029" s="679">
        <f t="shared" ca="1" si="522"/>
        <v>0</v>
      </c>
      <c r="P3029" s="679">
        <f t="shared" ca="1" si="522"/>
        <v>0</v>
      </c>
      <c r="Q3029" s="679">
        <f t="shared" ca="1" si="522"/>
        <v>0</v>
      </c>
      <c r="R3029" s="679">
        <f t="shared" ca="1" si="522"/>
        <v>0</v>
      </c>
      <c r="S3029" s="679">
        <f t="shared" ca="1" si="522"/>
        <v>0</v>
      </c>
      <c r="T3029" s="679">
        <f t="shared" ca="1" si="522"/>
        <v>0</v>
      </c>
      <c r="U3029" s="679">
        <f t="shared" ca="1" si="522"/>
        <v>0</v>
      </c>
      <c r="V3029" s="679">
        <f t="shared" ca="1" si="522"/>
        <v>0</v>
      </c>
      <c r="W3029" s="679">
        <f t="shared" ca="1" si="518"/>
        <v>0</v>
      </c>
      <c r="X3029" s="679">
        <f t="shared" ca="1" si="522"/>
        <v>0</v>
      </c>
      <c r="Y3029" s="679">
        <f t="shared" ca="1" si="522"/>
        <v>0</v>
      </c>
      <c r="Z3029" s="679">
        <f t="shared" ca="1" si="522"/>
        <v>0</v>
      </c>
      <c r="AA3029" t="str">
        <f t="shared" si="519"/>
        <v>ASR_Financial_Report_SHP21Final</v>
      </c>
      <c r="AB3029" s="960">
        <f t="shared" si="520"/>
        <v>44658</v>
      </c>
      <c r="AC3029" t="str">
        <f t="shared" si="521"/>
        <v>Unaudited</v>
      </c>
    </row>
    <row r="3030" spans="1:29" x14ac:dyDescent="0.25">
      <c r="A3030" t="s">
        <v>420</v>
      </c>
      <c r="B3030" t="s">
        <v>1366</v>
      </c>
      <c r="C3030" t="s">
        <v>1367</v>
      </c>
      <c r="D3030">
        <v>1900</v>
      </c>
      <c r="E3030" s="960">
        <v>1</v>
      </c>
      <c r="F3030" t="s">
        <v>439</v>
      </c>
      <c r="G3030" s="960">
        <v>182</v>
      </c>
      <c r="H3030" t="s">
        <v>387</v>
      </c>
      <c r="I3030" s="940" t="s">
        <v>488</v>
      </c>
      <c r="J3030" s="940" t="s">
        <v>444</v>
      </c>
      <c r="K3030" s="940" t="s">
        <v>447</v>
      </c>
      <c r="L3030" s="940">
        <v>7.3</v>
      </c>
      <c r="M3030" s="965" t="s">
        <v>155</v>
      </c>
      <c r="N3030" s="679">
        <f t="shared" ca="1" si="522"/>
        <v>0</v>
      </c>
      <c r="O3030" s="679">
        <f t="shared" ca="1" si="522"/>
        <v>0</v>
      </c>
      <c r="P3030" s="679">
        <f t="shared" ca="1" si="522"/>
        <v>0</v>
      </c>
      <c r="Q3030" s="679">
        <f t="shared" ca="1" si="522"/>
        <v>0</v>
      </c>
      <c r="R3030" s="679">
        <f t="shared" ca="1" si="522"/>
        <v>0</v>
      </c>
      <c r="S3030" s="679">
        <f t="shared" ca="1" si="522"/>
        <v>0</v>
      </c>
      <c r="T3030" s="679">
        <f t="shared" ca="1" si="522"/>
        <v>0</v>
      </c>
      <c r="U3030" s="679">
        <f t="shared" ca="1" si="522"/>
        <v>0</v>
      </c>
      <c r="V3030" s="679">
        <f t="shared" ca="1" si="522"/>
        <v>0</v>
      </c>
      <c r="W3030" s="679">
        <f t="shared" ca="1" si="518"/>
        <v>0</v>
      </c>
      <c r="X3030" s="679">
        <f t="shared" ca="1" si="522"/>
        <v>0</v>
      </c>
      <c r="Y3030" s="679">
        <f t="shared" ca="1" si="522"/>
        <v>0</v>
      </c>
      <c r="Z3030" s="679">
        <f t="shared" ca="1" si="522"/>
        <v>0</v>
      </c>
      <c r="AA3030" t="str">
        <f t="shared" si="519"/>
        <v>ASR_Financial_Report_SHP21Final</v>
      </c>
      <c r="AB3030" s="960">
        <f t="shared" si="520"/>
        <v>44658</v>
      </c>
      <c r="AC3030" t="str">
        <f t="shared" si="521"/>
        <v>Unaudited</v>
      </c>
    </row>
    <row r="3031" spans="1:29" x14ac:dyDescent="0.25">
      <c r="A3031" t="s">
        <v>420</v>
      </c>
      <c r="B3031" t="s">
        <v>1366</v>
      </c>
      <c r="C3031" t="s">
        <v>1367</v>
      </c>
      <c r="D3031">
        <v>1900</v>
      </c>
      <c r="E3031" s="960">
        <v>1</v>
      </c>
      <c r="F3031" t="s">
        <v>439</v>
      </c>
      <c r="G3031" s="960">
        <v>182</v>
      </c>
      <c r="H3031" t="s">
        <v>387</v>
      </c>
      <c r="I3031" s="940" t="s">
        <v>488</v>
      </c>
      <c r="J3031" s="940" t="s">
        <v>444</v>
      </c>
      <c r="K3031" s="940" t="s">
        <v>447</v>
      </c>
      <c r="L3031" s="940" t="s">
        <v>91</v>
      </c>
      <c r="M3031" s="965" t="s">
        <v>455</v>
      </c>
      <c r="N3031" s="679">
        <f t="shared" ca="1" si="522"/>
        <v>0</v>
      </c>
      <c r="O3031" s="679">
        <f t="shared" ca="1" si="522"/>
        <v>0</v>
      </c>
      <c r="P3031" s="679">
        <f t="shared" ca="1" si="522"/>
        <v>0</v>
      </c>
      <c r="Q3031" s="679">
        <f t="shared" ca="1" si="522"/>
        <v>0</v>
      </c>
      <c r="R3031" s="679">
        <f t="shared" ca="1" si="522"/>
        <v>0</v>
      </c>
      <c r="S3031" s="679">
        <f t="shared" ca="1" si="522"/>
        <v>0</v>
      </c>
      <c r="T3031" s="679">
        <f t="shared" ca="1" si="522"/>
        <v>0</v>
      </c>
      <c r="U3031" s="679">
        <f t="shared" ca="1" si="522"/>
        <v>0</v>
      </c>
      <c r="V3031" s="679">
        <f t="shared" ca="1" si="522"/>
        <v>0</v>
      </c>
      <c r="W3031" s="679">
        <f t="shared" ca="1" si="518"/>
        <v>0</v>
      </c>
      <c r="X3031" s="679">
        <f t="shared" ca="1" si="522"/>
        <v>0</v>
      </c>
      <c r="Y3031" s="679">
        <f t="shared" ca="1" si="522"/>
        <v>0</v>
      </c>
      <c r="Z3031" s="679">
        <f t="shared" ca="1" si="522"/>
        <v>0</v>
      </c>
      <c r="AA3031" t="str">
        <f t="shared" si="519"/>
        <v>ASR_Financial_Report_SHP21Final</v>
      </c>
      <c r="AB3031" s="960">
        <f t="shared" si="520"/>
        <v>44658</v>
      </c>
      <c r="AC3031" t="str">
        <f t="shared" si="521"/>
        <v>Unaudited</v>
      </c>
    </row>
    <row r="3032" spans="1:29" x14ac:dyDescent="0.25">
      <c r="A3032" t="s">
        <v>420</v>
      </c>
      <c r="B3032" t="s">
        <v>1366</v>
      </c>
      <c r="C3032" t="s">
        <v>1367</v>
      </c>
      <c r="D3032">
        <v>1900</v>
      </c>
      <c r="E3032" s="960">
        <v>1</v>
      </c>
      <c r="F3032" t="s">
        <v>439</v>
      </c>
      <c r="G3032" s="960">
        <v>182</v>
      </c>
      <c r="H3032" t="s">
        <v>387</v>
      </c>
      <c r="I3032" s="940" t="s">
        <v>488</v>
      </c>
      <c r="J3032" s="940" t="s">
        <v>444</v>
      </c>
      <c r="K3032" s="940" t="s">
        <v>448</v>
      </c>
      <c r="L3032" s="948">
        <v>8.1</v>
      </c>
      <c r="M3032" s="963" t="s">
        <v>22</v>
      </c>
      <c r="N3032" s="679">
        <f t="shared" ca="1" si="522"/>
        <v>0</v>
      </c>
      <c r="O3032" s="679">
        <f t="shared" ca="1" si="522"/>
        <v>0</v>
      </c>
      <c r="P3032" s="679">
        <f t="shared" ca="1" si="522"/>
        <v>0</v>
      </c>
      <c r="Q3032" s="679">
        <f t="shared" ca="1" si="522"/>
        <v>0</v>
      </c>
      <c r="R3032" s="679">
        <f t="shared" ca="1" si="522"/>
        <v>0</v>
      </c>
      <c r="S3032" s="679">
        <f t="shared" ca="1" si="522"/>
        <v>0</v>
      </c>
      <c r="T3032" s="679">
        <f t="shared" ca="1" si="522"/>
        <v>0</v>
      </c>
      <c r="U3032" s="679">
        <f t="shared" ca="1" si="522"/>
        <v>0</v>
      </c>
      <c r="V3032" s="679">
        <f t="shared" ca="1" si="522"/>
        <v>0</v>
      </c>
      <c r="W3032" s="679">
        <f t="shared" ca="1" si="518"/>
        <v>0</v>
      </c>
      <c r="X3032" s="679">
        <f t="shared" ca="1" si="522"/>
        <v>0</v>
      </c>
      <c r="Y3032" s="679">
        <f t="shared" ca="1" si="522"/>
        <v>0</v>
      </c>
      <c r="Z3032" s="679">
        <f t="shared" ca="1" si="522"/>
        <v>0</v>
      </c>
      <c r="AA3032" t="str">
        <f t="shared" si="519"/>
        <v>ASR_Financial_Report_SHP21Final</v>
      </c>
      <c r="AB3032" s="960">
        <f t="shared" si="520"/>
        <v>44658</v>
      </c>
      <c r="AC3032" t="str">
        <f t="shared" si="521"/>
        <v>Unaudited</v>
      </c>
    </row>
    <row r="3033" spans="1:29" x14ac:dyDescent="0.25">
      <c r="A3033" t="s">
        <v>420</v>
      </c>
      <c r="B3033" t="s">
        <v>1366</v>
      </c>
      <c r="C3033" t="s">
        <v>1367</v>
      </c>
      <c r="D3033">
        <v>1900</v>
      </c>
      <c r="E3033" s="960">
        <v>1</v>
      </c>
      <c r="F3033" t="s">
        <v>439</v>
      </c>
      <c r="G3033" s="960">
        <v>182</v>
      </c>
      <c r="H3033" t="s">
        <v>387</v>
      </c>
      <c r="I3033" s="965" t="s">
        <v>488</v>
      </c>
      <c r="J3033" s="965" t="s">
        <v>444</v>
      </c>
      <c r="K3033" s="965" t="s">
        <v>448</v>
      </c>
      <c r="L3033" s="940" t="s">
        <v>112</v>
      </c>
      <c r="M3033" s="965" t="s">
        <v>443</v>
      </c>
      <c r="N3033" s="679">
        <f t="shared" ca="1" si="522"/>
        <v>0</v>
      </c>
      <c r="O3033" s="679">
        <f t="shared" ca="1" si="522"/>
        <v>0</v>
      </c>
      <c r="P3033" s="679">
        <f t="shared" ca="1" si="522"/>
        <v>0</v>
      </c>
      <c r="Q3033" s="679">
        <f t="shared" ca="1" si="522"/>
        <v>0</v>
      </c>
      <c r="R3033" s="679">
        <f t="shared" ca="1" si="522"/>
        <v>0</v>
      </c>
      <c r="S3033" s="679">
        <f t="shared" ca="1" si="522"/>
        <v>0</v>
      </c>
      <c r="T3033" s="679">
        <f t="shared" ca="1" si="522"/>
        <v>0</v>
      </c>
      <c r="U3033" s="679">
        <f t="shared" ca="1" si="522"/>
        <v>0</v>
      </c>
      <c r="V3033" s="679">
        <f t="shared" ca="1" si="522"/>
        <v>0</v>
      </c>
      <c r="W3033" s="679">
        <f t="shared" ca="1" si="518"/>
        <v>0</v>
      </c>
      <c r="X3033" s="679">
        <f t="shared" ca="1" si="522"/>
        <v>0</v>
      </c>
      <c r="Y3033" s="679">
        <f t="shared" ca="1" si="522"/>
        <v>0</v>
      </c>
      <c r="Z3033" s="679">
        <f t="shared" ca="1" si="522"/>
        <v>0</v>
      </c>
      <c r="AA3033" t="str">
        <f t="shared" si="519"/>
        <v>ASR_Financial_Report_SHP21Final</v>
      </c>
      <c r="AB3033" s="960">
        <f t="shared" si="520"/>
        <v>44658</v>
      </c>
      <c r="AC3033" t="str">
        <f t="shared" si="521"/>
        <v>Unaudited</v>
      </c>
    </row>
    <row r="3034" spans="1:29" x14ac:dyDescent="0.25">
      <c r="A3034" t="s">
        <v>420</v>
      </c>
      <c r="B3034" t="s">
        <v>1366</v>
      </c>
      <c r="C3034" t="s">
        <v>1367</v>
      </c>
      <c r="D3034">
        <v>1900</v>
      </c>
      <c r="E3034" s="960">
        <v>1</v>
      </c>
      <c r="F3034" t="s">
        <v>439</v>
      </c>
      <c r="G3034" s="960">
        <v>182</v>
      </c>
      <c r="H3034" t="s">
        <v>387</v>
      </c>
      <c r="I3034" s="940" t="s">
        <v>488</v>
      </c>
      <c r="J3034" s="940" t="s">
        <v>444</v>
      </c>
      <c r="K3034" s="940" t="s">
        <v>448</v>
      </c>
      <c r="L3034" s="946" t="s">
        <v>114</v>
      </c>
      <c r="M3034" s="966" t="s">
        <v>157</v>
      </c>
      <c r="N3034" s="679">
        <f t="shared" ca="1" si="522"/>
        <v>0</v>
      </c>
      <c r="O3034" s="679">
        <f t="shared" ca="1" si="522"/>
        <v>0</v>
      </c>
      <c r="P3034" s="679">
        <f t="shared" ca="1" si="522"/>
        <v>0</v>
      </c>
      <c r="Q3034" s="679">
        <f t="shared" ca="1" si="522"/>
        <v>0</v>
      </c>
      <c r="R3034" s="679">
        <f t="shared" ca="1" si="522"/>
        <v>0</v>
      </c>
      <c r="S3034" s="679">
        <f t="shared" ca="1" si="522"/>
        <v>0</v>
      </c>
      <c r="T3034" s="679">
        <f t="shared" ca="1" si="522"/>
        <v>0</v>
      </c>
      <c r="U3034" s="679">
        <f t="shared" ca="1" si="522"/>
        <v>0</v>
      </c>
      <c r="V3034" s="679">
        <f t="shared" ca="1" si="522"/>
        <v>0</v>
      </c>
      <c r="W3034" s="679">
        <f t="shared" ca="1" si="518"/>
        <v>0</v>
      </c>
      <c r="X3034" s="679">
        <f t="shared" ca="1" si="522"/>
        <v>0</v>
      </c>
      <c r="Y3034" s="679">
        <f t="shared" ca="1" si="522"/>
        <v>0</v>
      </c>
      <c r="Z3034" s="679">
        <f t="shared" ca="1" si="522"/>
        <v>0</v>
      </c>
      <c r="AA3034" t="str">
        <f t="shared" si="519"/>
        <v>ASR_Financial_Report_SHP21Final</v>
      </c>
      <c r="AB3034" s="960">
        <f t="shared" si="520"/>
        <v>44658</v>
      </c>
      <c r="AC3034" t="str">
        <f t="shared" si="521"/>
        <v>Unaudited</v>
      </c>
    </row>
    <row r="3035" spans="1:29" x14ac:dyDescent="0.25">
      <c r="A3035" t="s">
        <v>420</v>
      </c>
      <c r="B3035" t="s">
        <v>1366</v>
      </c>
      <c r="C3035" t="s">
        <v>1367</v>
      </c>
      <c r="D3035">
        <v>1900</v>
      </c>
      <c r="E3035" s="960">
        <v>1</v>
      </c>
      <c r="F3035" t="s">
        <v>439</v>
      </c>
      <c r="G3035" s="960">
        <v>182</v>
      </c>
      <c r="H3035" t="s">
        <v>387</v>
      </c>
      <c r="I3035" s="940" t="s">
        <v>488</v>
      </c>
      <c r="J3035" s="940" t="s">
        <v>444</v>
      </c>
      <c r="K3035" s="940" t="s">
        <v>448</v>
      </c>
      <c r="L3035" s="946" t="s">
        <v>115</v>
      </c>
      <c r="M3035" s="966" t="s">
        <v>113</v>
      </c>
      <c r="N3035" s="679">
        <f t="shared" ca="1" si="522"/>
        <v>0</v>
      </c>
      <c r="O3035" s="679">
        <f t="shared" ca="1" si="522"/>
        <v>0</v>
      </c>
      <c r="P3035" s="679">
        <f t="shared" ca="1" si="522"/>
        <v>0</v>
      </c>
      <c r="Q3035" s="679">
        <f t="shared" ca="1" si="522"/>
        <v>0</v>
      </c>
      <c r="R3035" s="679">
        <f t="shared" ca="1" si="522"/>
        <v>0</v>
      </c>
      <c r="S3035" s="679">
        <f t="shared" ca="1" si="522"/>
        <v>0</v>
      </c>
      <c r="T3035" s="679">
        <f t="shared" ca="1" si="522"/>
        <v>0</v>
      </c>
      <c r="U3035" s="679">
        <f t="shared" ca="1" si="522"/>
        <v>0</v>
      </c>
      <c r="V3035" s="679">
        <f t="shared" ca="1" si="522"/>
        <v>0</v>
      </c>
      <c r="W3035" s="679">
        <f t="shared" ca="1" si="518"/>
        <v>0</v>
      </c>
      <c r="X3035" s="679">
        <f t="shared" ca="1" si="522"/>
        <v>0</v>
      </c>
      <c r="Y3035" s="679">
        <f t="shared" ca="1" si="522"/>
        <v>0</v>
      </c>
      <c r="Z3035" s="679">
        <f t="shared" ca="1" si="522"/>
        <v>0</v>
      </c>
      <c r="AA3035" t="str">
        <f t="shared" si="519"/>
        <v>ASR_Financial_Report_SHP21Final</v>
      </c>
      <c r="AB3035" s="960">
        <f t="shared" si="520"/>
        <v>44658</v>
      </c>
      <c r="AC3035" t="str">
        <f t="shared" si="521"/>
        <v>Unaudited</v>
      </c>
    </row>
    <row r="3036" spans="1:29" x14ac:dyDescent="0.25">
      <c r="A3036" t="s">
        <v>420</v>
      </c>
      <c r="B3036" t="s">
        <v>1366</v>
      </c>
      <c r="C3036" t="s">
        <v>1367</v>
      </c>
      <c r="D3036">
        <v>1900</v>
      </c>
      <c r="E3036" s="960">
        <v>1</v>
      </c>
      <c r="F3036" t="s">
        <v>439</v>
      </c>
      <c r="G3036" s="960">
        <v>182</v>
      </c>
      <c r="H3036" t="s">
        <v>387</v>
      </c>
      <c r="I3036" s="940" t="s">
        <v>488</v>
      </c>
      <c r="J3036" s="940" t="s">
        <v>444</v>
      </c>
      <c r="K3036" s="940" t="s">
        <v>448</v>
      </c>
      <c r="L3036" s="950" t="s">
        <v>116</v>
      </c>
      <c r="M3036" s="967" t="s">
        <v>158</v>
      </c>
      <c r="N3036" s="679">
        <f t="shared" ca="1" si="522"/>
        <v>0</v>
      </c>
      <c r="O3036" s="679">
        <f t="shared" ca="1" si="522"/>
        <v>0</v>
      </c>
      <c r="P3036" s="679">
        <f t="shared" ca="1" si="522"/>
        <v>0</v>
      </c>
      <c r="Q3036" s="679">
        <f t="shared" ca="1" si="522"/>
        <v>0</v>
      </c>
      <c r="R3036" s="679">
        <f t="shared" ca="1" si="522"/>
        <v>0</v>
      </c>
      <c r="S3036" s="679">
        <f t="shared" ca="1" si="522"/>
        <v>0</v>
      </c>
      <c r="T3036" s="679">
        <f t="shared" ca="1" si="522"/>
        <v>0</v>
      </c>
      <c r="U3036" s="679">
        <f t="shared" ca="1" si="522"/>
        <v>0</v>
      </c>
      <c r="V3036" s="679">
        <f t="shared" ca="1" si="522"/>
        <v>0</v>
      </c>
      <c r="W3036" s="679">
        <f t="shared" ca="1" si="518"/>
        <v>0</v>
      </c>
      <c r="X3036" s="679">
        <f t="shared" ca="1" si="522"/>
        <v>0</v>
      </c>
      <c r="Y3036" s="679">
        <f t="shared" ca="1" si="522"/>
        <v>0</v>
      </c>
      <c r="Z3036" s="679">
        <f t="shared" ca="1" si="522"/>
        <v>0</v>
      </c>
      <c r="AA3036" t="str">
        <f t="shared" si="519"/>
        <v>ASR_Financial_Report_SHP21Final</v>
      </c>
      <c r="AB3036" s="960">
        <f t="shared" si="520"/>
        <v>44658</v>
      </c>
      <c r="AC3036" t="str">
        <f t="shared" si="521"/>
        <v>Unaudited</v>
      </c>
    </row>
    <row r="3037" spans="1:29" x14ac:dyDescent="0.25">
      <c r="A3037" t="s">
        <v>420</v>
      </c>
      <c r="B3037" t="s">
        <v>1366</v>
      </c>
      <c r="C3037" t="s">
        <v>1367</v>
      </c>
      <c r="D3037">
        <v>1900</v>
      </c>
      <c r="E3037" s="960">
        <v>1</v>
      </c>
      <c r="F3037" t="s">
        <v>439</v>
      </c>
      <c r="G3037" s="960">
        <v>182</v>
      </c>
      <c r="H3037" t="s">
        <v>387</v>
      </c>
      <c r="I3037" s="966" t="s">
        <v>488</v>
      </c>
      <c r="J3037" s="966" t="s">
        <v>444</v>
      </c>
      <c r="K3037" s="966" t="s">
        <v>448</v>
      </c>
      <c r="L3037" s="946" t="s">
        <v>159</v>
      </c>
      <c r="M3037" s="966" t="s">
        <v>23</v>
      </c>
      <c r="N3037" s="679">
        <f t="shared" ca="1" si="522"/>
        <v>0</v>
      </c>
      <c r="O3037" s="679">
        <f t="shared" ca="1" si="522"/>
        <v>0</v>
      </c>
      <c r="P3037" s="679">
        <f t="shared" ca="1" si="522"/>
        <v>0</v>
      </c>
      <c r="Q3037" s="679">
        <f t="shared" ca="1" si="522"/>
        <v>0</v>
      </c>
      <c r="R3037" s="679">
        <f t="shared" ca="1" si="522"/>
        <v>0</v>
      </c>
      <c r="S3037" s="679">
        <f t="shared" ca="1" si="522"/>
        <v>0</v>
      </c>
      <c r="T3037" s="679">
        <f t="shared" ca="1" si="522"/>
        <v>0</v>
      </c>
      <c r="U3037" s="679">
        <f t="shared" ca="1" si="522"/>
        <v>0</v>
      </c>
      <c r="V3037" s="679">
        <f t="shared" ca="1" si="522"/>
        <v>0</v>
      </c>
      <c r="W3037" s="679">
        <f t="shared" ca="1" si="518"/>
        <v>0</v>
      </c>
      <c r="X3037" s="679">
        <f t="shared" ca="1" si="522"/>
        <v>0</v>
      </c>
      <c r="Y3037" s="679">
        <f t="shared" ca="1" si="522"/>
        <v>0</v>
      </c>
      <c r="Z3037" s="679">
        <f t="shared" ca="1" si="522"/>
        <v>0</v>
      </c>
      <c r="AA3037" t="str">
        <f t="shared" si="519"/>
        <v>ASR_Financial_Report_SHP21Final</v>
      </c>
      <c r="AB3037" s="960">
        <f t="shared" si="520"/>
        <v>44658</v>
      </c>
      <c r="AC3037" t="str">
        <f t="shared" si="521"/>
        <v>Unaudited</v>
      </c>
    </row>
    <row r="3038" spans="1:29" x14ac:dyDescent="0.25">
      <c r="A3038" t="s">
        <v>420</v>
      </c>
      <c r="B3038" t="s">
        <v>1366</v>
      </c>
      <c r="C3038" t="s">
        <v>1367</v>
      </c>
      <c r="D3038">
        <v>1900</v>
      </c>
      <c r="E3038" s="960">
        <v>1</v>
      </c>
      <c r="F3038" t="s">
        <v>439</v>
      </c>
      <c r="G3038" s="960">
        <v>182</v>
      </c>
      <c r="H3038" t="s">
        <v>387</v>
      </c>
      <c r="I3038" s="940" t="s">
        <v>488</v>
      </c>
      <c r="J3038" s="940" t="s">
        <v>444</v>
      </c>
      <c r="K3038" s="940" t="s">
        <v>448</v>
      </c>
      <c r="L3038" s="940" t="s">
        <v>442</v>
      </c>
      <c r="M3038" s="965" t="s">
        <v>456</v>
      </c>
      <c r="N3038" s="679">
        <f t="shared" ca="1" si="522"/>
        <v>0</v>
      </c>
      <c r="O3038" s="679">
        <f t="shared" ca="1" si="522"/>
        <v>0</v>
      </c>
      <c r="P3038" s="679">
        <f t="shared" ca="1" si="522"/>
        <v>0</v>
      </c>
      <c r="Q3038" s="679">
        <f t="shared" ca="1" si="522"/>
        <v>0</v>
      </c>
      <c r="R3038" s="679">
        <f t="shared" ca="1" si="522"/>
        <v>0</v>
      </c>
      <c r="S3038" s="679">
        <f t="shared" ca="1" si="522"/>
        <v>0</v>
      </c>
      <c r="T3038" s="679">
        <f t="shared" ca="1" si="522"/>
        <v>0</v>
      </c>
      <c r="U3038" s="679">
        <f t="shared" ca="1" si="522"/>
        <v>0</v>
      </c>
      <c r="V3038" s="679">
        <f t="shared" ca="1" si="522"/>
        <v>0</v>
      </c>
      <c r="W3038" s="679">
        <f t="shared" ca="1" si="518"/>
        <v>0</v>
      </c>
      <c r="X3038" s="679">
        <f t="shared" ca="1" si="522"/>
        <v>0</v>
      </c>
      <c r="Y3038" s="679">
        <f t="shared" ca="1" si="522"/>
        <v>0</v>
      </c>
      <c r="Z3038" s="679">
        <f t="shared" ca="1" si="522"/>
        <v>0</v>
      </c>
      <c r="AA3038" t="str">
        <f t="shared" si="519"/>
        <v>ASR_Financial_Report_SHP21Final</v>
      </c>
      <c r="AB3038" s="960">
        <f t="shared" si="520"/>
        <v>44658</v>
      </c>
      <c r="AC3038" t="str">
        <f t="shared" si="521"/>
        <v>Unaudited</v>
      </c>
    </row>
    <row r="3039" spans="1:29" ht="30" x14ac:dyDescent="0.25">
      <c r="A3039" t="s">
        <v>420</v>
      </c>
      <c r="B3039" t="s">
        <v>1366</v>
      </c>
      <c r="C3039" t="s">
        <v>1367</v>
      </c>
      <c r="D3039">
        <v>1900</v>
      </c>
      <c r="E3039" s="960">
        <v>1</v>
      </c>
      <c r="F3039" t="s">
        <v>439</v>
      </c>
      <c r="G3039" s="960">
        <v>182</v>
      </c>
      <c r="H3039" t="s">
        <v>387</v>
      </c>
      <c r="I3039" s="940" t="s">
        <v>488</v>
      </c>
      <c r="J3039" s="940" t="s">
        <v>444</v>
      </c>
      <c r="K3039" s="940" t="s">
        <v>449</v>
      </c>
      <c r="L3039" s="940">
        <v>9.1</v>
      </c>
      <c r="M3039" s="965" t="s">
        <v>185</v>
      </c>
      <c r="N3039" s="679">
        <f t="shared" ca="1" si="522"/>
        <v>0</v>
      </c>
      <c r="O3039" s="679">
        <f t="shared" ca="1" si="522"/>
        <v>0</v>
      </c>
      <c r="P3039" s="679">
        <f t="shared" ca="1" si="522"/>
        <v>0</v>
      </c>
      <c r="Q3039" s="679">
        <f t="shared" ca="1" si="522"/>
        <v>0</v>
      </c>
      <c r="R3039" s="679">
        <f t="shared" ca="1" si="522"/>
        <v>0</v>
      </c>
      <c r="S3039" s="679">
        <f t="shared" ca="1" si="522"/>
        <v>0</v>
      </c>
      <c r="T3039" s="679">
        <f t="shared" ca="1" si="522"/>
        <v>0</v>
      </c>
      <c r="U3039" s="679">
        <f t="shared" ca="1" si="522"/>
        <v>0</v>
      </c>
      <c r="V3039" s="679">
        <f t="shared" ca="1" si="522"/>
        <v>0</v>
      </c>
      <c r="W3039" s="679">
        <f t="shared" ca="1" si="518"/>
        <v>0</v>
      </c>
      <c r="X3039" s="679">
        <f t="shared" ca="1" si="522"/>
        <v>0</v>
      </c>
      <c r="Y3039" s="679">
        <f t="shared" ca="1" si="522"/>
        <v>0</v>
      </c>
      <c r="Z3039" s="679">
        <f t="shared" ca="1" si="522"/>
        <v>0</v>
      </c>
      <c r="AA3039" t="str">
        <f t="shared" si="519"/>
        <v>ASR_Financial_Report_SHP21Final</v>
      </c>
      <c r="AB3039" s="960">
        <f t="shared" si="520"/>
        <v>44658</v>
      </c>
      <c r="AC3039" t="str">
        <f t="shared" si="521"/>
        <v>Unaudited</v>
      </c>
    </row>
    <row r="3040" spans="1:29" x14ac:dyDescent="0.25">
      <c r="A3040" t="s">
        <v>420</v>
      </c>
      <c r="B3040" t="s">
        <v>1366</v>
      </c>
      <c r="C3040" t="s">
        <v>1367</v>
      </c>
      <c r="D3040">
        <v>1900</v>
      </c>
      <c r="E3040" s="960">
        <v>1</v>
      </c>
      <c r="F3040" t="s">
        <v>439</v>
      </c>
      <c r="G3040" s="960">
        <v>182</v>
      </c>
      <c r="H3040" t="s">
        <v>387</v>
      </c>
      <c r="I3040" s="940" t="s">
        <v>488</v>
      </c>
      <c r="J3040" s="940" t="s">
        <v>444</v>
      </c>
      <c r="K3040" s="940" t="s">
        <v>449</v>
      </c>
      <c r="L3040" s="940" t="s">
        <v>106</v>
      </c>
      <c r="M3040" s="965" t="s">
        <v>186</v>
      </c>
      <c r="N3040" s="679">
        <f t="shared" ca="1" si="522"/>
        <v>0</v>
      </c>
      <c r="O3040" s="679">
        <f t="shared" ca="1" si="522"/>
        <v>0</v>
      </c>
      <c r="P3040" s="679">
        <f t="shared" ca="1" si="522"/>
        <v>0</v>
      </c>
      <c r="Q3040" s="679">
        <f t="shared" ca="1" si="522"/>
        <v>0</v>
      </c>
      <c r="R3040" s="679">
        <f t="shared" ca="1" si="522"/>
        <v>0</v>
      </c>
      <c r="S3040" s="679">
        <f t="shared" ca="1" si="522"/>
        <v>0</v>
      </c>
      <c r="T3040" s="679">
        <f t="shared" ca="1" si="522"/>
        <v>0</v>
      </c>
      <c r="U3040" s="679">
        <f t="shared" ca="1" si="522"/>
        <v>0</v>
      </c>
      <c r="V3040" s="679">
        <f t="shared" ca="1" si="522"/>
        <v>0</v>
      </c>
      <c r="W3040" s="679">
        <f t="shared" ca="1" si="518"/>
        <v>0</v>
      </c>
      <c r="X3040" s="679">
        <f t="shared" ca="1" si="522"/>
        <v>0</v>
      </c>
      <c r="Y3040" s="679">
        <f t="shared" ca="1" si="522"/>
        <v>0</v>
      </c>
      <c r="Z3040" s="679">
        <f t="shared" ca="1" si="522"/>
        <v>0</v>
      </c>
      <c r="AA3040" t="str">
        <f t="shared" si="519"/>
        <v>ASR_Financial_Report_SHP21Final</v>
      </c>
      <c r="AB3040" s="960">
        <f t="shared" si="520"/>
        <v>44658</v>
      </c>
      <c r="AC3040" t="str">
        <f t="shared" si="521"/>
        <v>Unaudited</v>
      </c>
    </row>
    <row r="3041" spans="1:29" x14ac:dyDescent="0.25">
      <c r="A3041" t="s">
        <v>420</v>
      </c>
      <c r="B3041" t="s">
        <v>1366</v>
      </c>
      <c r="C3041" t="s">
        <v>1367</v>
      </c>
      <c r="D3041">
        <v>1900</v>
      </c>
      <c r="E3041" s="960">
        <v>1</v>
      </c>
      <c r="F3041" t="s">
        <v>439</v>
      </c>
      <c r="G3041" s="960">
        <v>182</v>
      </c>
      <c r="H3041" t="s">
        <v>387</v>
      </c>
      <c r="I3041" s="940" t="s">
        <v>488</v>
      </c>
      <c r="J3041" s="940" t="s">
        <v>444</v>
      </c>
      <c r="K3041" s="940" t="s">
        <v>449</v>
      </c>
      <c r="L3041" s="948" t="s">
        <v>1302</v>
      </c>
      <c r="M3041" s="963" t="s">
        <v>1303</v>
      </c>
      <c r="N3041" s="679">
        <f t="shared" ca="1" si="522"/>
        <v>0</v>
      </c>
      <c r="O3041" s="679">
        <f t="shared" ca="1" si="522"/>
        <v>0</v>
      </c>
      <c r="P3041" s="679">
        <f t="shared" ca="1" si="522"/>
        <v>0</v>
      </c>
      <c r="Q3041" s="679">
        <f t="shared" ca="1" si="522"/>
        <v>0</v>
      </c>
      <c r="R3041" s="679">
        <f t="shared" ca="1" si="522"/>
        <v>0</v>
      </c>
      <c r="S3041" s="679">
        <f t="shared" ca="1" si="522"/>
        <v>0</v>
      </c>
      <c r="T3041" s="679">
        <f t="shared" ca="1" si="522"/>
        <v>0</v>
      </c>
      <c r="U3041" s="679">
        <f t="shared" ca="1" si="522"/>
        <v>0</v>
      </c>
      <c r="V3041" s="679">
        <f t="shared" ca="1" si="522"/>
        <v>0</v>
      </c>
      <c r="W3041" s="679">
        <f t="shared" ca="1" si="518"/>
        <v>0</v>
      </c>
      <c r="X3041" s="679">
        <f t="shared" ca="1" si="522"/>
        <v>0</v>
      </c>
      <c r="Y3041" s="679">
        <f t="shared" ca="1" si="522"/>
        <v>0</v>
      </c>
      <c r="Z3041" s="679">
        <f t="shared" ca="1" si="522"/>
        <v>0</v>
      </c>
      <c r="AA3041" t="str">
        <f t="shared" si="519"/>
        <v>ASR_Financial_Report_SHP21Final</v>
      </c>
      <c r="AB3041" s="960">
        <f t="shared" si="520"/>
        <v>44658</v>
      </c>
      <c r="AC3041" t="str">
        <f t="shared" si="521"/>
        <v>Unaudited</v>
      </c>
    </row>
    <row r="3042" spans="1:29" x14ac:dyDescent="0.25">
      <c r="A3042" t="s">
        <v>420</v>
      </c>
      <c r="B3042" t="s">
        <v>1366</v>
      </c>
      <c r="C3042" t="s">
        <v>1367</v>
      </c>
      <c r="D3042">
        <v>1900</v>
      </c>
      <c r="E3042" s="960">
        <v>1</v>
      </c>
      <c r="F3042" t="s">
        <v>439</v>
      </c>
      <c r="G3042" s="960">
        <v>182</v>
      </c>
      <c r="H3042" t="s">
        <v>387</v>
      </c>
      <c r="I3042" s="965" t="s">
        <v>488</v>
      </c>
      <c r="J3042" s="965" t="s">
        <v>444</v>
      </c>
      <c r="K3042" s="965" t="s">
        <v>449</v>
      </c>
      <c r="L3042" s="940" t="s">
        <v>107</v>
      </c>
      <c r="M3042" s="965" t="s">
        <v>187</v>
      </c>
      <c r="N3042" s="679">
        <f t="shared" ca="1" si="522"/>
        <v>0</v>
      </c>
      <c r="O3042" s="679">
        <f t="shared" ca="1" si="522"/>
        <v>0</v>
      </c>
      <c r="P3042" s="679">
        <f t="shared" ca="1" si="522"/>
        <v>0</v>
      </c>
      <c r="Q3042" s="679">
        <f t="shared" ref="O3042:Z3065" ca="1" si="523">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679">
        <f t="shared" ca="1" si="523"/>
        <v>0</v>
      </c>
      <c r="S3042" s="679">
        <f t="shared" ca="1" si="523"/>
        <v>0</v>
      </c>
      <c r="T3042" s="679">
        <f t="shared" ca="1" si="523"/>
        <v>0</v>
      </c>
      <c r="U3042" s="679">
        <f t="shared" ca="1" si="523"/>
        <v>0</v>
      </c>
      <c r="V3042" s="679">
        <f t="shared" ca="1" si="523"/>
        <v>0</v>
      </c>
      <c r="W3042" s="679">
        <f t="shared" ca="1" si="518"/>
        <v>0</v>
      </c>
      <c r="X3042" s="679">
        <f t="shared" ca="1" si="523"/>
        <v>0</v>
      </c>
      <c r="Y3042" s="679">
        <f t="shared" ca="1" si="523"/>
        <v>0</v>
      </c>
      <c r="Z3042" s="679">
        <f t="shared" ca="1" si="523"/>
        <v>0</v>
      </c>
      <c r="AA3042" t="str">
        <f t="shared" si="519"/>
        <v>ASR_Financial_Report_SHP21Final</v>
      </c>
      <c r="AB3042" s="960">
        <f t="shared" si="520"/>
        <v>44658</v>
      </c>
      <c r="AC3042" t="str">
        <f t="shared" si="521"/>
        <v>Unaudited</v>
      </c>
    </row>
    <row r="3043" spans="1:29" x14ac:dyDescent="0.25">
      <c r="A3043" t="s">
        <v>420</v>
      </c>
      <c r="B3043" t="s">
        <v>1366</v>
      </c>
      <c r="C3043" t="s">
        <v>1367</v>
      </c>
      <c r="D3043">
        <v>1900</v>
      </c>
      <c r="E3043" s="960">
        <v>1</v>
      </c>
      <c r="F3043" t="s">
        <v>439</v>
      </c>
      <c r="G3043" s="960">
        <v>182</v>
      </c>
      <c r="H3043" t="s">
        <v>387</v>
      </c>
      <c r="I3043" s="940" t="s">
        <v>488</v>
      </c>
      <c r="J3043" s="940" t="s">
        <v>444</v>
      </c>
      <c r="K3043" s="940" t="s">
        <v>449</v>
      </c>
      <c r="L3043" s="940" t="s">
        <v>108</v>
      </c>
      <c r="M3043" s="965" t="s">
        <v>160</v>
      </c>
      <c r="N3043" s="679">
        <f t="shared" ref="N3043:N3106" ca="1" si="524">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679">
        <f t="shared" ca="1" si="523"/>
        <v>0</v>
      </c>
      <c r="P3043" s="679">
        <f t="shared" ca="1" si="523"/>
        <v>0</v>
      </c>
      <c r="Q3043" s="679">
        <f t="shared" ca="1" si="523"/>
        <v>0</v>
      </c>
      <c r="R3043" s="679">
        <f t="shared" ca="1" si="523"/>
        <v>0</v>
      </c>
      <c r="S3043" s="679">
        <f t="shared" ca="1" si="523"/>
        <v>0</v>
      </c>
      <c r="T3043" s="679">
        <f t="shared" ca="1" si="523"/>
        <v>0</v>
      </c>
      <c r="U3043" s="679">
        <f t="shared" ca="1" si="523"/>
        <v>0</v>
      </c>
      <c r="V3043" s="679">
        <f t="shared" ca="1" si="523"/>
        <v>0</v>
      </c>
      <c r="W3043" s="679">
        <f t="shared" ca="1" si="518"/>
        <v>0</v>
      </c>
      <c r="X3043" s="679">
        <f t="shared" ca="1" si="523"/>
        <v>0</v>
      </c>
      <c r="Y3043" s="679">
        <f t="shared" ca="1" si="523"/>
        <v>0</v>
      </c>
      <c r="Z3043" s="679">
        <f t="shared" ca="1" si="523"/>
        <v>0</v>
      </c>
      <c r="AA3043" t="str">
        <f t="shared" si="519"/>
        <v>ASR_Financial_Report_SHP21Final</v>
      </c>
      <c r="AB3043" s="960">
        <f t="shared" si="520"/>
        <v>44658</v>
      </c>
      <c r="AC3043" t="str">
        <f t="shared" si="521"/>
        <v>Unaudited</v>
      </c>
    </row>
    <row r="3044" spans="1:29" x14ac:dyDescent="0.25">
      <c r="A3044" t="s">
        <v>420</v>
      </c>
      <c r="B3044" t="s">
        <v>1366</v>
      </c>
      <c r="C3044" t="s">
        <v>1367</v>
      </c>
      <c r="D3044">
        <v>1900</v>
      </c>
      <c r="E3044" s="960">
        <v>1</v>
      </c>
      <c r="F3044" t="s">
        <v>439</v>
      </c>
      <c r="G3044" s="960">
        <v>182</v>
      </c>
      <c r="H3044" t="s">
        <v>387</v>
      </c>
      <c r="I3044" s="940" t="s">
        <v>488</v>
      </c>
      <c r="J3044" s="940" t="s">
        <v>444</v>
      </c>
      <c r="K3044" s="940" t="s">
        <v>449</v>
      </c>
      <c r="L3044" s="940" t="s">
        <v>109</v>
      </c>
      <c r="M3044" s="965" t="s">
        <v>134</v>
      </c>
      <c r="N3044" s="679">
        <f t="shared" ca="1" si="524"/>
        <v>0</v>
      </c>
      <c r="O3044" s="679">
        <f t="shared" ca="1" si="523"/>
        <v>0</v>
      </c>
      <c r="P3044" s="679">
        <f t="shared" ca="1" si="523"/>
        <v>0</v>
      </c>
      <c r="Q3044" s="679">
        <f t="shared" ca="1" si="523"/>
        <v>0</v>
      </c>
      <c r="R3044" s="679">
        <f t="shared" ca="1" si="523"/>
        <v>0</v>
      </c>
      <c r="S3044" s="679">
        <f t="shared" ca="1" si="523"/>
        <v>0</v>
      </c>
      <c r="T3044" s="679">
        <f t="shared" ca="1" si="523"/>
        <v>0</v>
      </c>
      <c r="U3044" s="679">
        <f t="shared" ca="1" si="523"/>
        <v>0</v>
      </c>
      <c r="V3044" s="679">
        <f t="shared" ca="1" si="523"/>
        <v>0</v>
      </c>
      <c r="W3044" s="679">
        <f t="shared" ca="1" si="518"/>
        <v>0</v>
      </c>
      <c r="X3044" s="679">
        <f t="shared" ca="1" si="523"/>
        <v>0</v>
      </c>
      <c r="Y3044" s="679">
        <f t="shared" ca="1" si="523"/>
        <v>0</v>
      </c>
      <c r="Z3044" s="679">
        <f t="shared" ca="1" si="523"/>
        <v>0</v>
      </c>
      <c r="AA3044" t="str">
        <f t="shared" si="519"/>
        <v>ASR_Financial_Report_SHP21Final</v>
      </c>
      <c r="AB3044" s="960">
        <f t="shared" si="520"/>
        <v>44658</v>
      </c>
      <c r="AC3044" t="str">
        <f t="shared" si="521"/>
        <v>Unaudited</v>
      </c>
    </row>
    <row r="3045" spans="1:29" x14ac:dyDescent="0.25">
      <c r="A3045" t="s">
        <v>420</v>
      </c>
      <c r="B3045" t="s">
        <v>1366</v>
      </c>
      <c r="C3045" t="s">
        <v>1367</v>
      </c>
      <c r="D3045">
        <v>1900</v>
      </c>
      <c r="E3045" s="960">
        <v>1</v>
      </c>
      <c r="F3045" t="s">
        <v>439</v>
      </c>
      <c r="G3045" s="960">
        <v>182</v>
      </c>
      <c r="H3045" t="s">
        <v>387</v>
      </c>
      <c r="I3045" s="940" t="s">
        <v>488</v>
      </c>
      <c r="J3045" s="940" t="s">
        <v>444</v>
      </c>
      <c r="K3045" s="940" t="s">
        <v>449</v>
      </c>
      <c r="L3045" s="940" t="s">
        <v>110</v>
      </c>
      <c r="M3045" s="965" t="s">
        <v>162</v>
      </c>
      <c r="N3045" s="679">
        <f t="shared" ca="1" si="524"/>
        <v>0</v>
      </c>
      <c r="O3045" s="679">
        <f t="shared" ca="1" si="523"/>
        <v>0</v>
      </c>
      <c r="P3045" s="679">
        <f t="shared" ca="1" si="523"/>
        <v>0</v>
      </c>
      <c r="Q3045" s="679">
        <f t="shared" ca="1" si="523"/>
        <v>0</v>
      </c>
      <c r="R3045" s="679">
        <f t="shared" ca="1" si="523"/>
        <v>0</v>
      </c>
      <c r="S3045" s="679">
        <f t="shared" ca="1" si="523"/>
        <v>0</v>
      </c>
      <c r="T3045" s="679">
        <f t="shared" ca="1" si="523"/>
        <v>0</v>
      </c>
      <c r="U3045" s="679">
        <f t="shared" ca="1" si="523"/>
        <v>0</v>
      </c>
      <c r="V3045" s="679">
        <f t="shared" ca="1" si="523"/>
        <v>0</v>
      </c>
      <c r="W3045" s="679">
        <f t="shared" ca="1" si="518"/>
        <v>0</v>
      </c>
      <c r="X3045" s="679">
        <f t="shared" ca="1" si="523"/>
        <v>0</v>
      </c>
      <c r="Y3045" s="679">
        <f t="shared" ca="1" si="523"/>
        <v>0</v>
      </c>
      <c r="Z3045" s="679">
        <f t="shared" ca="1" si="523"/>
        <v>0</v>
      </c>
      <c r="AA3045" t="str">
        <f t="shared" si="519"/>
        <v>ASR_Financial_Report_SHP21Final</v>
      </c>
      <c r="AB3045" s="960">
        <f t="shared" si="520"/>
        <v>44658</v>
      </c>
      <c r="AC3045" t="str">
        <f t="shared" si="521"/>
        <v>Unaudited</v>
      </c>
    </row>
    <row r="3046" spans="1:29" x14ac:dyDescent="0.25">
      <c r="A3046" t="s">
        <v>420</v>
      </c>
      <c r="B3046" t="s">
        <v>1366</v>
      </c>
      <c r="C3046" t="s">
        <v>1367</v>
      </c>
      <c r="D3046">
        <v>1900</v>
      </c>
      <c r="E3046" s="960">
        <v>1</v>
      </c>
      <c r="F3046" t="s">
        <v>439</v>
      </c>
      <c r="G3046" s="960">
        <v>182</v>
      </c>
      <c r="H3046" t="s">
        <v>387</v>
      </c>
      <c r="I3046" s="940" t="s">
        <v>488</v>
      </c>
      <c r="J3046" s="940" t="s">
        <v>444</v>
      </c>
      <c r="K3046" s="940" t="s">
        <v>449</v>
      </c>
      <c r="L3046" s="948" t="s">
        <v>111</v>
      </c>
      <c r="M3046" s="963" t="s">
        <v>463</v>
      </c>
      <c r="N3046" s="679">
        <f t="shared" ca="1" si="524"/>
        <v>0</v>
      </c>
      <c r="O3046" s="679">
        <f t="shared" ca="1" si="523"/>
        <v>0</v>
      </c>
      <c r="P3046" s="679">
        <f t="shared" ca="1" si="523"/>
        <v>0</v>
      </c>
      <c r="Q3046" s="679">
        <f t="shared" ca="1" si="523"/>
        <v>0</v>
      </c>
      <c r="R3046" s="679">
        <f t="shared" ca="1" si="523"/>
        <v>0</v>
      </c>
      <c r="S3046" s="679">
        <f t="shared" ca="1" si="523"/>
        <v>0</v>
      </c>
      <c r="T3046" s="679">
        <f t="shared" ca="1" si="523"/>
        <v>0</v>
      </c>
      <c r="U3046" s="679">
        <f t="shared" ca="1" si="523"/>
        <v>0</v>
      </c>
      <c r="V3046" s="679">
        <f t="shared" ca="1" si="523"/>
        <v>0</v>
      </c>
      <c r="W3046" s="679">
        <f t="shared" ca="1" si="518"/>
        <v>0</v>
      </c>
      <c r="X3046" s="679">
        <f t="shared" ca="1" si="523"/>
        <v>0</v>
      </c>
      <c r="Y3046" s="679">
        <f t="shared" ca="1" si="523"/>
        <v>0</v>
      </c>
      <c r="Z3046" s="679">
        <f t="shared" ca="1" si="523"/>
        <v>0</v>
      </c>
      <c r="AA3046" t="str">
        <f t="shared" si="519"/>
        <v>ASR_Financial_Report_SHP21Final</v>
      </c>
      <c r="AB3046" s="960">
        <f t="shared" si="520"/>
        <v>44658</v>
      </c>
      <c r="AC3046" t="str">
        <f t="shared" si="521"/>
        <v>Unaudited</v>
      </c>
    </row>
    <row r="3047" spans="1:29" x14ac:dyDescent="0.25">
      <c r="A3047" t="s">
        <v>420</v>
      </c>
      <c r="B3047" t="s">
        <v>1366</v>
      </c>
      <c r="C3047" t="s">
        <v>1367</v>
      </c>
      <c r="D3047">
        <v>1900</v>
      </c>
      <c r="E3047" s="960">
        <v>1</v>
      </c>
      <c r="F3047" t="s">
        <v>439</v>
      </c>
      <c r="G3047" s="960">
        <v>182</v>
      </c>
      <c r="H3047" t="s">
        <v>387</v>
      </c>
      <c r="I3047" s="965" t="s">
        <v>488</v>
      </c>
      <c r="J3047" s="965" t="s">
        <v>444</v>
      </c>
      <c r="K3047" s="965" t="s">
        <v>6</v>
      </c>
      <c r="L3047" s="940" t="s">
        <v>117</v>
      </c>
      <c r="M3047" s="965" t="s">
        <v>188</v>
      </c>
      <c r="N3047" s="679">
        <f t="shared" ca="1" si="524"/>
        <v>0</v>
      </c>
      <c r="O3047" s="679">
        <f t="shared" ca="1" si="523"/>
        <v>0</v>
      </c>
      <c r="P3047" s="679">
        <f t="shared" ca="1" si="523"/>
        <v>0</v>
      </c>
      <c r="Q3047" s="679">
        <f t="shared" ca="1" si="523"/>
        <v>0</v>
      </c>
      <c r="R3047" s="679">
        <f t="shared" ca="1" si="523"/>
        <v>0</v>
      </c>
      <c r="S3047" s="679">
        <f t="shared" ca="1" si="523"/>
        <v>0</v>
      </c>
      <c r="T3047" s="679">
        <f t="shared" ca="1" si="523"/>
        <v>0</v>
      </c>
      <c r="U3047" s="679">
        <f t="shared" ca="1" si="523"/>
        <v>0</v>
      </c>
      <c r="V3047" s="679">
        <f t="shared" ca="1" si="523"/>
        <v>0</v>
      </c>
      <c r="W3047" s="679">
        <f t="shared" ca="1" si="518"/>
        <v>0</v>
      </c>
      <c r="X3047" s="679">
        <f t="shared" ca="1" si="523"/>
        <v>0</v>
      </c>
      <c r="Y3047" s="679">
        <f t="shared" ca="1" si="523"/>
        <v>0</v>
      </c>
      <c r="Z3047" s="679">
        <f t="shared" ca="1" si="523"/>
        <v>0</v>
      </c>
      <c r="AA3047" t="str">
        <f t="shared" si="519"/>
        <v>ASR_Financial_Report_SHP21Final</v>
      </c>
      <c r="AB3047" s="960">
        <f t="shared" si="520"/>
        <v>44658</v>
      </c>
      <c r="AC3047" t="str">
        <f t="shared" si="521"/>
        <v>Unaudited</v>
      </c>
    </row>
    <row r="3048" spans="1:29" x14ac:dyDescent="0.25">
      <c r="A3048" t="s">
        <v>420</v>
      </c>
      <c r="B3048" t="s">
        <v>1366</v>
      </c>
      <c r="C3048" t="s">
        <v>1367</v>
      </c>
      <c r="D3048">
        <v>1900</v>
      </c>
      <c r="E3048" s="960">
        <v>1</v>
      </c>
      <c r="F3048" t="s">
        <v>439</v>
      </c>
      <c r="G3048" s="960">
        <v>182</v>
      </c>
      <c r="H3048" t="s">
        <v>387</v>
      </c>
      <c r="I3048" s="940" t="s">
        <v>488</v>
      </c>
      <c r="J3048" s="940" t="s">
        <v>444</v>
      </c>
      <c r="K3048" s="940" t="s">
        <v>6</v>
      </c>
      <c r="L3048" s="940" t="s">
        <v>45</v>
      </c>
      <c r="M3048" s="965" t="s">
        <v>163</v>
      </c>
      <c r="N3048" s="679">
        <f t="shared" ca="1" si="524"/>
        <v>0</v>
      </c>
      <c r="O3048" s="679">
        <f t="shared" ca="1" si="523"/>
        <v>0</v>
      </c>
      <c r="P3048" s="679">
        <f t="shared" ca="1" si="523"/>
        <v>0</v>
      </c>
      <c r="Q3048" s="679">
        <f t="shared" ca="1" si="523"/>
        <v>0</v>
      </c>
      <c r="R3048" s="679">
        <f t="shared" ca="1" si="523"/>
        <v>0</v>
      </c>
      <c r="S3048" s="679">
        <f t="shared" ca="1" si="523"/>
        <v>0</v>
      </c>
      <c r="T3048" s="679">
        <f t="shared" ca="1" si="523"/>
        <v>0</v>
      </c>
      <c r="U3048" s="679">
        <f t="shared" ca="1" si="523"/>
        <v>0</v>
      </c>
      <c r="V3048" s="679">
        <f t="shared" ca="1" si="523"/>
        <v>0</v>
      </c>
      <c r="W3048" s="679">
        <f t="shared" ca="1" si="518"/>
        <v>0</v>
      </c>
      <c r="X3048" s="679">
        <f t="shared" ca="1" si="523"/>
        <v>0</v>
      </c>
      <c r="Y3048" s="679">
        <f t="shared" ca="1" si="523"/>
        <v>0</v>
      </c>
      <c r="Z3048" s="679">
        <f t="shared" ca="1" si="523"/>
        <v>0</v>
      </c>
      <c r="AA3048" t="str">
        <f t="shared" si="519"/>
        <v>ASR_Financial_Report_SHP21Final</v>
      </c>
      <c r="AB3048" s="960">
        <f t="shared" si="520"/>
        <v>44658</v>
      </c>
      <c r="AC3048" t="str">
        <f t="shared" si="521"/>
        <v>Unaudited</v>
      </c>
    </row>
    <row r="3049" spans="1:29" x14ac:dyDescent="0.25">
      <c r="A3049" t="s">
        <v>420</v>
      </c>
      <c r="B3049" t="s">
        <v>1366</v>
      </c>
      <c r="C3049" t="s">
        <v>1367</v>
      </c>
      <c r="D3049">
        <v>1900</v>
      </c>
      <c r="E3049" s="960">
        <v>1</v>
      </c>
      <c r="F3049" t="s">
        <v>439</v>
      </c>
      <c r="G3049" s="960">
        <v>182</v>
      </c>
      <c r="H3049" t="s">
        <v>387</v>
      </c>
      <c r="I3049" s="940" t="s">
        <v>488</v>
      </c>
      <c r="J3049" s="940" t="s">
        <v>444</v>
      </c>
      <c r="K3049" s="940" t="s">
        <v>6</v>
      </c>
      <c r="L3049" s="940" t="s">
        <v>46</v>
      </c>
      <c r="M3049" s="965" t="s">
        <v>164</v>
      </c>
      <c r="N3049" s="679">
        <f t="shared" ca="1" si="524"/>
        <v>0</v>
      </c>
      <c r="O3049" s="679">
        <f t="shared" ca="1" si="523"/>
        <v>0</v>
      </c>
      <c r="P3049" s="679">
        <f t="shared" ca="1" si="523"/>
        <v>0</v>
      </c>
      <c r="Q3049" s="679">
        <f t="shared" ca="1" si="523"/>
        <v>0</v>
      </c>
      <c r="R3049" s="679">
        <f t="shared" ca="1" si="523"/>
        <v>0</v>
      </c>
      <c r="S3049" s="679">
        <f t="shared" ca="1" si="523"/>
        <v>0</v>
      </c>
      <c r="T3049" s="679">
        <f t="shared" ca="1" si="523"/>
        <v>0</v>
      </c>
      <c r="U3049" s="679">
        <f t="shared" ca="1" si="523"/>
        <v>0</v>
      </c>
      <c r="V3049" s="679">
        <f t="shared" ca="1" si="523"/>
        <v>0</v>
      </c>
      <c r="W3049" s="679">
        <f t="shared" ca="1" si="518"/>
        <v>0</v>
      </c>
      <c r="X3049" s="679">
        <f t="shared" ca="1" si="523"/>
        <v>0</v>
      </c>
      <c r="Y3049" s="679">
        <f t="shared" ca="1" si="523"/>
        <v>0</v>
      </c>
      <c r="Z3049" s="679">
        <f t="shared" ca="1" si="523"/>
        <v>0</v>
      </c>
      <c r="AA3049" t="str">
        <f t="shared" si="519"/>
        <v>ASR_Financial_Report_SHP21Final</v>
      </c>
      <c r="AB3049" s="960">
        <f t="shared" si="520"/>
        <v>44658</v>
      </c>
      <c r="AC3049" t="str">
        <f t="shared" si="521"/>
        <v>Unaudited</v>
      </c>
    </row>
    <row r="3050" spans="1:29" x14ac:dyDescent="0.25">
      <c r="A3050" t="s">
        <v>420</v>
      </c>
      <c r="B3050" t="s">
        <v>1366</v>
      </c>
      <c r="C3050" t="s">
        <v>1367</v>
      </c>
      <c r="D3050">
        <v>1900</v>
      </c>
      <c r="E3050" s="960">
        <v>1</v>
      </c>
      <c r="F3050" t="s">
        <v>439</v>
      </c>
      <c r="G3050" s="960">
        <v>182</v>
      </c>
      <c r="H3050" t="s">
        <v>387</v>
      </c>
      <c r="I3050" s="940" t="s">
        <v>488</v>
      </c>
      <c r="J3050" s="940" t="s">
        <v>444</v>
      </c>
      <c r="K3050" s="940" t="s">
        <v>6</v>
      </c>
      <c r="L3050" s="940" t="s">
        <v>165</v>
      </c>
      <c r="M3050" s="965" t="s">
        <v>461</v>
      </c>
      <c r="N3050" s="679">
        <f t="shared" ca="1" si="524"/>
        <v>0</v>
      </c>
      <c r="O3050" s="679">
        <f t="shared" ca="1" si="523"/>
        <v>0</v>
      </c>
      <c r="P3050" s="679">
        <f t="shared" ca="1" si="523"/>
        <v>0</v>
      </c>
      <c r="Q3050" s="679">
        <f t="shared" ca="1" si="523"/>
        <v>0</v>
      </c>
      <c r="R3050" s="679">
        <f t="shared" ca="1" si="523"/>
        <v>0</v>
      </c>
      <c r="S3050" s="679">
        <f t="shared" ca="1" si="523"/>
        <v>0</v>
      </c>
      <c r="T3050" s="679">
        <f t="shared" ca="1" si="523"/>
        <v>0</v>
      </c>
      <c r="U3050" s="679">
        <f t="shared" ca="1" si="523"/>
        <v>0</v>
      </c>
      <c r="V3050" s="679">
        <f t="shared" ca="1" si="523"/>
        <v>0</v>
      </c>
      <c r="W3050" s="679">
        <f t="shared" ca="1" si="518"/>
        <v>0</v>
      </c>
      <c r="X3050" s="679">
        <f t="shared" ca="1" si="523"/>
        <v>0</v>
      </c>
      <c r="Y3050" s="679">
        <f t="shared" ca="1" si="523"/>
        <v>0</v>
      </c>
      <c r="Z3050" s="679">
        <f t="shared" ca="1" si="523"/>
        <v>0</v>
      </c>
      <c r="AA3050" t="str">
        <f t="shared" si="519"/>
        <v>ASR_Financial_Report_SHP21Final</v>
      </c>
      <c r="AB3050" s="960">
        <f t="shared" si="520"/>
        <v>44658</v>
      </c>
      <c r="AC3050" t="str">
        <f t="shared" si="521"/>
        <v>Unaudited</v>
      </c>
    </row>
    <row r="3051" spans="1:29" x14ac:dyDescent="0.25">
      <c r="A3051" t="s">
        <v>420</v>
      </c>
      <c r="B3051" t="s">
        <v>1366</v>
      </c>
      <c r="C3051" t="s">
        <v>1367</v>
      </c>
      <c r="D3051">
        <v>1900</v>
      </c>
      <c r="E3051" s="960">
        <v>1</v>
      </c>
      <c r="F3051" t="s">
        <v>439</v>
      </c>
      <c r="G3051" s="960">
        <v>182</v>
      </c>
      <c r="H3051" t="s">
        <v>387</v>
      </c>
      <c r="I3051" s="940" t="s">
        <v>488</v>
      </c>
      <c r="J3051" s="940" t="s">
        <v>444</v>
      </c>
      <c r="K3051" s="940" t="s">
        <v>434</v>
      </c>
      <c r="L3051" s="948" t="s">
        <v>120</v>
      </c>
      <c r="M3051" s="963" t="s">
        <v>32</v>
      </c>
      <c r="N3051" s="679">
        <f t="shared" ca="1" si="524"/>
        <v>0</v>
      </c>
      <c r="O3051" s="679">
        <f t="shared" ca="1" si="523"/>
        <v>0</v>
      </c>
      <c r="P3051" s="679">
        <f t="shared" ca="1" si="523"/>
        <v>0</v>
      </c>
      <c r="Q3051" s="679">
        <f t="shared" ca="1" si="523"/>
        <v>0</v>
      </c>
      <c r="R3051" s="679">
        <f t="shared" ca="1" si="523"/>
        <v>0</v>
      </c>
      <c r="S3051" s="679">
        <f t="shared" ca="1" si="523"/>
        <v>0</v>
      </c>
      <c r="T3051" s="679">
        <f t="shared" ca="1" si="523"/>
        <v>0</v>
      </c>
      <c r="U3051" s="679">
        <f t="shared" ca="1" si="523"/>
        <v>0</v>
      </c>
      <c r="V3051" s="679">
        <f t="shared" ca="1" si="523"/>
        <v>0</v>
      </c>
      <c r="W3051" s="679">
        <f t="shared" ca="1" si="518"/>
        <v>0</v>
      </c>
      <c r="X3051" s="679">
        <f t="shared" ca="1" si="523"/>
        <v>0</v>
      </c>
      <c r="Y3051" s="679">
        <f t="shared" ca="1" si="523"/>
        <v>0</v>
      </c>
      <c r="Z3051" s="679">
        <f t="shared" ca="1" si="523"/>
        <v>0</v>
      </c>
      <c r="AA3051" t="str">
        <f t="shared" si="519"/>
        <v>ASR_Financial_Report_SHP21Final</v>
      </c>
      <c r="AB3051" s="960">
        <f t="shared" si="520"/>
        <v>44658</v>
      </c>
      <c r="AC3051" t="str">
        <f t="shared" si="521"/>
        <v>Unaudited</v>
      </c>
    </row>
    <row r="3052" spans="1:29" x14ac:dyDescent="0.25">
      <c r="A3052" t="s">
        <v>420</v>
      </c>
      <c r="B3052" t="s">
        <v>1366</v>
      </c>
      <c r="C3052" t="s">
        <v>1367</v>
      </c>
      <c r="D3052">
        <v>1900</v>
      </c>
      <c r="E3052" s="960">
        <v>1</v>
      </c>
      <c r="F3052" t="s">
        <v>439</v>
      </c>
      <c r="G3052" s="960">
        <v>182</v>
      </c>
      <c r="H3052" t="s">
        <v>387</v>
      </c>
      <c r="I3052" s="965" t="s">
        <v>488</v>
      </c>
      <c r="J3052" s="965" t="s">
        <v>444</v>
      </c>
      <c r="K3052" s="965" t="s">
        <v>434</v>
      </c>
      <c r="L3052" s="940" t="s">
        <v>924</v>
      </c>
      <c r="M3052" s="965" t="s">
        <v>916</v>
      </c>
      <c r="N3052" s="679">
        <f t="shared" ca="1" si="524"/>
        <v>0</v>
      </c>
      <c r="O3052" s="679">
        <f t="shared" ca="1" si="523"/>
        <v>0</v>
      </c>
      <c r="P3052" s="679">
        <f t="shared" ca="1" si="523"/>
        <v>0</v>
      </c>
      <c r="Q3052" s="679">
        <f t="shared" ca="1" si="523"/>
        <v>0</v>
      </c>
      <c r="R3052" s="679">
        <f t="shared" ca="1" si="523"/>
        <v>0</v>
      </c>
      <c r="S3052" s="679">
        <f t="shared" ca="1" si="523"/>
        <v>0</v>
      </c>
      <c r="T3052" s="679">
        <f t="shared" ca="1" si="523"/>
        <v>0</v>
      </c>
      <c r="U3052" s="679">
        <f t="shared" ca="1" si="523"/>
        <v>0</v>
      </c>
      <c r="V3052" s="679">
        <f t="shared" ca="1" si="523"/>
        <v>0</v>
      </c>
      <c r="W3052" s="679">
        <f t="shared" ca="1" si="518"/>
        <v>0</v>
      </c>
      <c r="X3052" s="679">
        <f t="shared" ca="1" si="523"/>
        <v>0</v>
      </c>
      <c r="Y3052" s="679">
        <f t="shared" ca="1" si="523"/>
        <v>0</v>
      </c>
      <c r="Z3052" s="679">
        <f t="shared" ca="1" si="523"/>
        <v>0</v>
      </c>
      <c r="AA3052" t="str">
        <f t="shared" si="519"/>
        <v>ASR_Financial_Report_SHP21Final</v>
      </c>
      <c r="AB3052" s="960">
        <f t="shared" si="520"/>
        <v>44658</v>
      </c>
      <c r="AC3052" t="str">
        <f t="shared" si="521"/>
        <v>Unaudited</v>
      </c>
    </row>
    <row r="3053" spans="1:29" x14ac:dyDescent="0.25">
      <c r="A3053" t="s">
        <v>420</v>
      </c>
      <c r="B3053" t="s">
        <v>1366</v>
      </c>
      <c r="C3053" t="s">
        <v>1367</v>
      </c>
      <c r="D3053">
        <v>1900</v>
      </c>
      <c r="E3053" s="960">
        <v>1</v>
      </c>
      <c r="F3053" t="s">
        <v>439</v>
      </c>
      <c r="G3053" s="960">
        <v>182</v>
      </c>
      <c r="H3053" t="s">
        <v>387</v>
      </c>
      <c r="I3053" s="940" t="s">
        <v>488</v>
      </c>
      <c r="J3053" s="940" t="s">
        <v>444</v>
      </c>
      <c r="K3053" s="940" t="s">
        <v>434</v>
      </c>
      <c r="L3053" s="940" t="s">
        <v>167</v>
      </c>
      <c r="M3053" s="965" t="s">
        <v>40</v>
      </c>
      <c r="N3053" s="679">
        <f t="shared" ca="1" si="524"/>
        <v>0</v>
      </c>
      <c r="O3053" s="679">
        <f t="shared" ca="1" si="523"/>
        <v>0</v>
      </c>
      <c r="P3053" s="679">
        <f t="shared" ca="1" si="523"/>
        <v>0</v>
      </c>
      <c r="Q3053" s="679">
        <f t="shared" ca="1" si="523"/>
        <v>0</v>
      </c>
      <c r="R3053" s="679">
        <f t="shared" ca="1" si="523"/>
        <v>0</v>
      </c>
      <c r="S3053" s="679">
        <f t="shared" ca="1" si="523"/>
        <v>0</v>
      </c>
      <c r="T3053" s="679">
        <f t="shared" ca="1" si="523"/>
        <v>0</v>
      </c>
      <c r="U3053" s="679">
        <f t="shared" ca="1" si="523"/>
        <v>0</v>
      </c>
      <c r="V3053" s="679">
        <f t="shared" ca="1" si="523"/>
        <v>0</v>
      </c>
      <c r="W3053" s="679">
        <f t="shared" ca="1" si="518"/>
        <v>0</v>
      </c>
      <c r="X3053" s="679">
        <f t="shared" ca="1" si="523"/>
        <v>0</v>
      </c>
      <c r="Y3053" s="679">
        <f t="shared" ca="1" si="523"/>
        <v>0</v>
      </c>
      <c r="Z3053" s="679">
        <f t="shared" ca="1" si="523"/>
        <v>0</v>
      </c>
      <c r="AA3053" t="str">
        <f t="shared" si="519"/>
        <v>ASR_Financial_Report_SHP21Final</v>
      </c>
      <c r="AB3053" s="960">
        <f t="shared" si="520"/>
        <v>44658</v>
      </c>
      <c r="AC3053" t="str">
        <f t="shared" si="521"/>
        <v>Unaudited</v>
      </c>
    </row>
    <row r="3054" spans="1:29" x14ac:dyDescent="0.25">
      <c r="A3054" t="s">
        <v>420</v>
      </c>
      <c r="B3054" t="s">
        <v>1366</v>
      </c>
      <c r="C3054" t="s">
        <v>1367</v>
      </c>
      <c r="D3054">
        <v>1900</v>
      </c>
      <c r="E3054" s="960">
        <v>1</v>
      </c>
      <c r="F3054" t="s">
        <v>439</v>
      </c>
      <c r="G3054" s="960">
        <v>182</v>
      </c>
      <c r="H3054" t="s">
        <v>387</v>
      </c>
      <c r="I3054" s="940" t="s">
        <v>488</v>
      </c>
      <c r="J3054" s="940" t="s">
        <v>444</v>
      </c>
      <c r="K3054" s="940" t="s">
        <v>434</v>
      </c>
      <c r="L3054" s="940" t="s">
        <v>168</v>
      </c>
      <c r="M3054" s="965" t="s">
        <v>329</v>
      </c>
      <c r="N3054" s="679">
        <f t="shared" ca="1" si="524"/>
        <v>0</v>
      </c>
      <c r="O3054" s="679">
        <f t="shared" ca="1" si="523"/>
        <v>0</v>
      </c>
      <c r="P3054" s="679">
        <f t="shared" ca="1" si="523"/>
        <v>0</v>
      </c>
      <c r="Q3054" s="679">
        <f t="shared" ca="1" si="523"/>
        <v>0</v>
      </c>
      <c r="R3054" s="679">
        <f t="shared" ca="1" si="523"/>
        <v>0</v>
      </c>
      <c r="S3054" s="679">
        <f t="shared" ca="1" si="523"/>
        <v>0</v>
      </c>
      <c r="T3054" s="679">
        <f t="shared" ca="1" si="523"/>
        <v>0</v>
      </c>
      <c r="U3054" s="679">
        <f t="shared" ca="1" si="523"/>
        <v>0</v>
      </c>
      <c r="V3054" s="679">
        <f t="shared" ca="1" si="523"/>
        <v>0</v>
      </c>
      <c r="W3054" s="679">
        <f t="shared" ca="1" si="518"/>
        <v>0</v>
      </c>
      <c r="X3054" s="679">
        <f t="shared" ca="1" si="523"/>
        <v>0</v>
      </c>
      <c r="Y3054" s="679">
        <f t="shared" ca="1" si="523"/>
        <v>0</v>
      </c>
      <c r="Z3054" s="679">
        <f t="shared" ca="1" si="523"/>
        <v>0</v>
      </c>
      <c r="AA3054" t="str">
        <f t="shared" si="519"/>
        <v>ASR_Financial_Report_SHP21Final</v>
      </c>
      <c r="AB3054" s="960">
        <f t="shared" si="520"/>
        <v>44658</v>
      </c>
      <c r="AC3054" t="str">
        <f t="shared" si="521"/>
        <v>Unaudited</v>
      </c>
    </row>
    <row r="3055" spans="1:29" x14ac:dyDescent="0.25">
      <c r="A3055" t="s">
        <v>420</v>
      </c>
      <c r="B3055" t="s">
        <v>1366</v>
      </c>
      <c r="C3055" t="s">
        <v>1367</v>
      </c>
      <c r="D3055">
        <v>1900</v>
      </c>
      <c r="E3055" s="960">
        <v>1</v>
      </c>
      <c r="F3055" t="s">
        <v>439</v>
      </c>
      <c r="G3055" s="960">
        <v>182</v>
      </c>
      <c r="H3055" t="s">
        <v>387</v>
      </c>
      <c r="I3055" s="940" t="s">
        <v>488</v>
      </c>
      <c r="J3055" s="940" t="s">
        <v>450</v>
      </c>
      <c r="K3055" s="940" t="s">
        <v>435</v>
      </c>
      <c r="L3055" s="940" t="s">
        <v>121</v>
      </c>
      <c r="M3055" s="965" t="s">
        <v>27</v>
      </c>
      <c r="N3055" s="679">
        <f t="shared" ca="1" si="524"/>
        <v>0</v>
      </c>
      <c r="O3055" s="679">
        <f t="shared" ca="1" si="523"/>
        <v>0</v>
      </c>
      <c r="P3055" s="679">
        <f t="shared" ca="1" si="523"/>
        <v>0</v>
      </c>
      <c r="Q3055" s="679">
        <f t="shared" ca="1" si="523"/>
        <v>0</v>
      </c>
      <c r="R3055" s="679">
        <f t="shared" ca="1" si="523"/>
        <v>0</v>
      </c>
      <c r="S3055" s="679">
        <f t="shared" ca="1" si="523"/>
        <v>0</v>
      </c>
      <c r="T3055" s="679">
        <f t="shared" ca="1" si="523"/>
        <v>0</v>
      </c>
      <c r="U3055" s="679">
        <f t="shared" ca="1" si="523"/>
        <v>0</v>
      </c>
      <c r="V3055" s="679">
        <f t="shared" ca="1" si="523"/>
        <v>0</v>
      </c>
      <c r="W3055" s="679">
        <f t="shared" ca="1" si="518"/>
        <v>0</v>
      </c>
      <c r="X3055" s="679">
        <f t="shared" ca="1" si="523"/>
        <v>0</v>
      </c>
      <c r="Y3055" s="679">
        <f t="shared" ca="1" si="523"/>
        <v>0</v>
      </c>
      <c r="Z3055" s="679">
        <f t="shared" ca="1" si="523"/>
        <v>0</v>
      </c>
      <c r="AA3055" t="str">
        <f t="shared" si="519"/>
        <v>ASR_Financial_Report_SHP21Final</v>
      </c>
      <c r="AB3055" s="960">
        <f t="shared" si="520"/>
        <v>44658</v>
      </c>
      <c r="AC3055" t="str">
        <f t="shared" si="521"/>
        <v>Unaudited</v>
      </c>
    </row>
    <row r="3056" spans="1:29" x14ac:dyDescent="0.25">
      <c r="A3056" t="s">
        <v>420</v>
      </c>
      <c r="B3056" t="s">
        <v>1366</v>
      </c>
      <c r="C3056" t="s">
        <v>1367</v>
      </c>
      <c r="D3056">
        <v>1900</v>
      </c>
      <c r="E3056" s="960">
        <v>1</v>
      </c>
      <c r="F3056" t="s">
        <v>439</v>
      </c>
      <c r="G3056" s="960">
        <v>182</v>
      </c>
      <c r="H3056" t="s">
        <v>387</v>
      </c>
      <c r="I3056" s="940" t="s">
        <v>488</v>
      </c>
      <c r="J3056" s="940" t="s">
        <v>450</v>
      </c>
      <c r="K3056" s="940" t="s">
        <v>435</v>
      </c>
      <c r="L3056" s="940" t="s">
        <v>122</v>
      </c>
      <c r="M3056" s="965" t="s">
        <v>97</v>
      </c>
      <c r="N3056" s="679">
        <f t="shared" ca="1" si="524"/>
        <v>0</v>
      </c>
      <c r="O3056" s="679">
        <f t="shared" ca="1" si="523"/>
        <v>0</v>
      </c>
      <c r="P3056" s="679">
        <f t="shared" ca="1" si="523"/>
        <v>0</v>
      </c>
      <c r="Q3056" s="679">
        <f t="shared" ca="1" si="523"/>
        <v>0</v>
      </c>
      <c r="R3056" s="679">
        <f t="shared" ca="1" si="523"/>
        <v>0</v>
      </c>
      <c r="S3056" s="679">
        <f t="shared" ca="1" si="523"/>
        <v>0</v>
      </c>
      <c r="T3056" s="679">
        <f t="shared" ca="1" si="523"/>
        <v>0</v>
      </c>
      <c r="U3056" s="679">
        <f t="shared" ca="1" si="523"/>
        <v>0</v>
      </c>
      <c r="V3056" s="679">
        <f t="shared" ca="1" si="523"/>
        <v>0</v>
      </c>
      <c r="W3056" s="679">
        <f t="shared" ca="1" si="518"/>
        <v>0</v>
      </c>
      <c r="X3056" s="679">
        <f t="shared" ca="1" si="523"/>
        <v>0</v>
      </c>
      <c r="Y3056" s="679">
        <f t="shared" ca="1" si="523"/>
        <v>0</v>
      </c>
      <c r="Z3056" s="679">
        <f t="shared" ca="1" si="523"/>
        <v>0</v>
      </c>
      <c r="AA3056" t="str">
        <f t="shared" si="519"/>
        <v>ASR_Financial_Report_SHP21Final</v>
      </c>
      <c r="AB3056" s="960">
        <f t="shared" si="520"/>
        <v>44658</v>
      </c>
      <c r="AC3056" t="str">
        <f t="shared" si="521"/>
        <v>Unaudited</v>
      </c>
    </row>
    <row r="3057" spans="1:29" x14ac:dyDescent="0.25">
      <c r="A3057" t="s">
        <v>420</v>
      </c>
      <c r="B3057" t="s">
        <v>1366</v>
      </c>
      <c r="C3057" t="s">
        <v>1367</v>
      </c>
      <c r="D3057">
        <v>1900</v>
      </c>
      <c r="E3057" s="960">
        <v>1</v>
      </c>
      <c r="F3057" t="s">
        <v>439</v>
      </c>
      <c r="G3057" s="960">
        <v>182</v>
      </c>
      <c r="H3057" t="s">
        <v>387</v>
      </c>
      <c r="I3057" s="940" t="s">
        <v>488</v>
      </c>
      <c r="J3057" s="940" t="s">
        <v>450</v>
      </c>
      <c r="K3057" s="940" t="s">
        <v>435</v>
      </c>
      <c r="L3057" s="940" t="s">
        <v>123</v>
      </c>
      <c r="M3057" s="965" t="s">
        <v>98</v>
      </c>
      <c r="N3057" s="679">
        <f t="shared" ca="1" si="524"/>
        <v>0</v>
      </c>
      <c r="O3057" s="679">
        <f t="shared" ca="1" si="523"/>
        <v>0</v>
      </c>
      <c r="P3057" s="679">
        <f t="shared" ca="1" si="523"/>
        <v>0</v>
      </c>
      <c r="Q3057" s="679">
        <f t="shared" ca="1" si="523"/>
        <v>0</v>
      </c>
      <c r="R3057" s="679">
        <f t="shared" ca="1" si="523"/>
        <v>0</v>
      </c>
      <c r="S3057" s="679">
        <f t="shared" ca="1" si="523"/>
        <v>0</v>
      </c>
      <c r="T3057" s="679">
        <f t="shared" ca="1" si="523"/>
        <v>0</v>
      </c>
      <c r="U3057" s="679">
        <f t="shared" ca="1" si="523"/>
        <v>0</v>
      </c>
      <c r="V3057" s="679">
        <f t="shared" ca="1" si="523"/>
        <v>0</v>
      </c>
      <c r="W3057" s="679">
        <f t="shared" ca="1" si="518"/>
        <v>0</v>
      </c>
      <c r="X3057" s="679">
        <f t="shared" ca="1" si="523"/>
        <v>0</v>
      </c>
      <c r="Y3057" s="679">
        <f t="shared" ca="1" si="523"/>
        <v>0</v>
      </c>
      <c r="Z3057" s="679">
        <f t="shared" ca="1" si="523"/>
        <v>0</v>
      </c>
      <c r="AA3057" t="str">
        <f t="shared" si="519"/>
        <v>ASR_Financial_Report_SHP21Final</v>
      </c>
      <c r="AB3057" s="960">
        <f t="shared" si="520"/>
        <v>44658</v>
      </c>
      <c r="AC3057" t="str">
        <f t="shared" si="521"/>
        <v>Unaudited</v>
      </c>
    </row>
    <row r="3058" spans="1:29" x14ac:dyDescent="0.25">
      <c r="A3058" t="s">
        <v>420</v>
      </c>
      <c r="B3058" t="s">
        <v>1366</v>
      </c>
      <c r="C3058" t="s">
        <v>1367</v>
      </c>
      <c r="D3058">
        <v>1900</v>
      </c>
      <c r="E3058" s="960">
        <v>1</v>
      </c>
      <c r="F3058" t="s">
        <v>439</v>
      </c>
      <c r="G3058" s="960">
        <v>182</v>
      </c>
      <c r="H3058" t="s">
        <v>387</v>
      </c>
      <c r="I3058" s="940" t="s">
        <v>488</v>
      </c>
      <c r="J3058" s="940" t="s">
        <v>450</v>
      </c>
      <c r="K3058" s="940" t="s">
        <v>435</v>
      </c>
      <c r="L3058" s="940" t="s">
        <v>124</v>
      </c>
      <c r="M3058" s="965" t="s">
        <v>99</v>
      </c>
      <c r="N3058" s="679">
        <f t="shared" ca="1" si="524"/>
        <v>0</v>
      </c>
      <c r="O3058" s="679">
        <f t="shared" ca="1" si="523"/>
        <v>0</v>
      </c>
      <c r="P3058" s="679">
        <f t="shared" ca="1" si="523"/>
        <v>0</v>
      </c>
      <c r="Q3058" s="679">
        <f t="shared" ca="1" si="523"/>
        <v>0</v>
      </c>
      <c r="R3058" s="679">
        <f t="shared" ca="1" si="523"/>
        <v>0</v>
      </c>
      <c r="S3058" s="679">
        <f t="shared" ca="1" si="523"/>
        <v>0</v>
      </c>
      <c r="T3058" s="679">
        <f t="shared" ca="1" si="523"/>
        <v>0</v>
      </c>
      <c r="U3058" s="679">
        <f t="shared" ca="1" si="523"/>
        <v>0</v>
      </c>
      <c r="V3058" s="679">
        <f t="shared" ca="1" si="523"/>
        <v>0</v>
      </c>
      <c r="W3058" s="679">
        <f t="shared" ca="1" si="518"/>
        <v>0</v>
      </c>
      <c r="X3058" s="679">
        <f t="shared" ca="1" si="523"/>
        <v>0</v>
      </c>
      <c r="Y3058" s="679">
        <f t="shared" ca="1" si="523"/>
        <v>0</v>
      </c>
      <c r="Z3058" s="679">
        <f t="shared" ca="1" si="523"/>
        <v>0</v>
      </c>
      <c r="AA3058" t="str">
        <f t="shared" si="519"/>
        <v>ASR_Financial_Report_SHP21Final</v>
      </c>
      <c r="AB3058" s="960">
        <f t="shared" si="520"/>
        <v>44658</v>
      </c>
      <c r="AC3058" t="str">
        <f t="shared" si="521"/>
        <v>Unaudited</v>
      </c>
    </row>
    <row r="3059" spans="1:29" x14ac:dyDescent="0.25">
      <c r="A3059" t="s">
        <v>420</v>
      </c>
      <c r="B3059" t="s">
        <v>1366</v>
      </c>
      <c r="C3059" t="s">
        <v>1367</v>
      </c>
      <c r="D3059">
        <v>1900</v>
      </c>
      <c r="E3059" s="960">
        <v>1</v>
      </c>
      <c r="F3059" t="s">
        <v>439</v>
      </c>
      <c r="G3059" s="960">
        <v>182</v>
      </c>
      <c r="H3059" t="s">
        <v>387</v>
      </c>
      <c r="I3059" s="940" t="s">
        <v>488</v>
      </c>
      <c r="J3059" s="940" t="s">
        <v>450</v>
      </c>
      <c r="K3059" s="940" t="s">
        <v>435</v>
      </c>
      <c r="L3059" s="948" t="s">
        <v>125</v>
      </c>
      <c r="M3059" s="963" t="s">
        <v>100</v>
      </c>
      <c r="N3059" s="679">
        <f t="shared" ca="1" si="524"/>
        <v>0</v>
      </c>
      <c r="O3059" s="679">
        <f t="shared" ca="1" si="523"/>
        <v>0</v>
      </c>
      <c r="P3059" s="679">
        <f t="shared" ca="1" si="523"/>
        <v>0</v>
      </c>
      <c r="Q3059" s="679">
        <f t="shared" ca="1" si="523"/>
        <v>0</v>
      </c>
      <c r="R3059" s="679">
        <f t="shared" ca="1" si="523"/>
        <v>0</v>
      </c>
      <c r="S3059" s="679">
        <f t="shared" ca="1" si="523"/>
        <v>0</v>
      </c>
      <c r="T3059" s="679">
        <f t="shared" ca="1" si="523"/>
        <v>0</v>
      </c>
      <c r="U3059" s="679">
        <f t="shared" ca="1" si="523"/>
        <v>0</v>
      </c>
      <c r="V3059" s="679">
        <f t="shared" ca="1" si="523"/>
        <v>0</v>
      </c>
      <c r="W3059" s="679">
        <f t="shared" ca="1" si="518"/>
        <v>0</v>
      </c>
      <c r="X3059" s="679">
        <f t="shared" ca="1" si="523"/>
        <v>0</v>
      </c>
      <c r="Y3059" s="679">
        <f t="shared" ca="1" si="523"/>
        <v>0</v>
      </c>
      <c r="Z3059" s="679">
        <f t="shared" ca="1" si="523"/>
        <v>0</v>
      </c>
      <c r="AA3059" t="str">
        <f t="shared" si="519"/>
        <v>ASR_Financial_Report_SHP21Final</v>
      </c>
      <c r="AB3059" s="960">
        <f t="shared" si="520"/>
        <v>44658</v>
      </c>
      <c r="AC3059" t="str">
        <f t="shared" si="521"/>
        <v>Unaudited</v>
      </c>
    </row>
    <row r="3060" spans="1:29" x14ac:dyDescent="0.25">
      <c r="A3060" t="s">
        <v>420</v>
      </c>
      <c r="B3060" t="s">
        <v>1366</v>
      </c>
      <c r="C3060" t="s">
        <v>1367</v>
      </c>
      <c r="D3060">
        <v>1900</v>
      </c>
      <c r="E3060" s="960">
        <v>1</v>
      </c>
      <c r="F3060" t="s">
        <v>439</v>
      </c>
      <c r="G3060" s="960">
        <v>182</v>
      </c>
      <c r="H3060" t="s">
        <v>387</v>
      </c>
      <c r="I3060" s="965" t="s">
        <v>488</v>
      </c>
      <c r="J3060" s="965" t="s">
        <v>450</v>
      </c>
      <c r="K3060" s="965" t="s">
        <v>435</v>
      </c>
      <c r="L3060" s="940" t="s">
        <v>126</v>
      </c>
      <c r="M3060" s="965" t="s">
        <v>28</v>
      </c>
      <c r="N3060" s="679">
        <f t="shared" ca="1" si="524"/>
        <v>0</v>
      </c>
      <c r="O3060" s="679">
        <f t="shared" ca="1" si="523"/>
        <v>0</v>
      </c>
      <c r="P3060" s="679">
        <f t="shared" ca="1" si="523"/>
        <v>0</v>
      </c>
      <c r="Q3060" s="679">
        <f t="shared" ca="1" si="523"/>
        <v>0</v>
      </c>
      <c r="R3060" s="679">
        <f t="shared" ca="1" si="523"/>
        <v>0</v>
      </c>
      <c r="S3060" s="679">
        <f t="shared" ca="1" si="523"/>
        <v>0</v>
      </c>
      <c r="T3060" s="679">
        <f t="shared" ca="1" si="523"/>
        <v>0</v>
      </c>
      <c r="U3060" s="679">
        <f t="shared" ca="1" si="523"/>
        <v>0</v>
      </c>
      <c r="V3060" s="679">
        <f t="shared" ca="1" si="523"/>
        <v>0</v>
      </c>
      <c r="W3060" s="679">
        <f t="shared" ca="1" si="518"/>
        <v>0</v>
      </c>
      <c r="X3060" s="679">
        <f t="shared" ca="1" si="523"/>
        <v>0</v>
      </c>
      <c r="Y3060" s="679">
        <f t="shared" ca="1" si="523"/>
        <v>0</v>
      </c>
      <c r="Z3060" s="679">
        <f t="shared" ca="1" si="523"/>
        <v>0</v>
      </c>
      <c r="AA3060" t="str">
        <f t="shared" si="519"/>
        <v>ASR_Financial_Report_SHP21Final</v>
      </c>
      <c r="AB3060" s="960">
        <f t="shared" si="520"/>
        <v>44658</v>
      </c>
      <c r="AC3060" t="str">
        <f t="shared" si="521"/>
        <v>Unaudited</v>
      </c>
    </row>
    <row r="3061" spans="1:29" x14ac:dyDescent="0.25">
      <c r="A3061" t="s">
        <v>420</v>
      </c>
      <c r="B3061" t="s">
        <v>1366</v>
      </c>
      <c r="C3061" t="s">
        <v>1367</v>
      </c>
      <c r="D3061">
        <v>1900</v>
      </c>
      <c r="E3061" s="960">
        <v>1</v>
      </c>
      <c r="F3061" t="s">
        <v>439</v>
      </c>
      <c r="G3061" s="960">
        <v>182</v>
      </c>
      <c r="H3061" t="s">
        <v>387</v>
      </c>
      <c r="I3061" s="940" t="s">
        <v>488</v>
      </c>
      <c r="J3061" s="940" t="s">
        <v>436</v>
      </c>
      <c r="K3061" s="940" t="s">
        <v>436</v>
      </c>
      <c r="L3061" s="940" t="s">
        <v>128</v>
      </c>
      <c r="M3061" s="965" t="s">
        <v>326</v>
      </c>
      <c r="N3061" s="679">
        <f t="shared" ca="1" si="524"/>
        <v>0</v>
      </c>
      <c r="O3061" s="679">
        <f t="shared" ca="1" si="523"/>
        <v>0</v>
      </c>
      <c r="P3061" s="679">
        <f t="shared" ca="1" si="523"/>
        <v>0</v>
      </c>
      <c r="Q3061" s="679">
        <f t="shared" ca="1" si="523"/>
        <v>0</v>
      </c>
      <c r="R3061" s="679">
        <f t="shared" ca="1" si="523"/>
        <v>0</v>
      </c>
      <c r="S3061" s="679">
        <f t="shared" ca="1" si="523"/>
        <v>0</v>
      </c>
      <c r="T3061" s="679">
        <f t="shared" ca="1" si="523"/>
        <v>0</v>
      </c>
      <c r="U3061" s="679">
        <f t="shared" ca="1" si="523"/>
        <v>0</v>
      </c>
      <c r="V3061" s="679">
        <f t="shared" ca="1" si="523"/>
        <v>0</v>
      </c>
      <c r="W3061" s="679">
        <f t="shared" ca="1" si="518"/>
        <v>0</v>
      </c>
      <c r="X3061" s="679">
        <f t="shared" ca="1" si="523"/>
        <v>0</v>
      </c>
      <c r="Y3061" s="679">
        <f t="shared" ca="1" si="523"/>
        <v>0</v>
      </c>
      <c r="Z3061" s="679">
        <f t="shared" ca="1" si="523"/>
        <v>0</v>
      </c>
      <c r="AA3061" t="str">
        <f t="shared" si="519"/>
        <v>ASR_Financial_Report_SHP21Final</v>
      </c>
      <c r="AB3061" s="960">
        <f t="shared" si="520"/>
        <v>44658</v>
      </c>
      <c r="AC3061" t="str">
        <f t="shared" si="521"/>
        <v>Unaudited</v>
      </c>
    </row>
    <row r="3062" spans="1:29" x14ac:dyDescent="0.25">
      <c r="A3062" t="s">
        <v>420</v>
      </c>
      <c r="B3062" t="s">
        <v>1366</v>
      </c>
      <c r="C3062" t="s">
        <v>1367</v>
      </c>
      <c r="D3062">
        <v>1900</v>
      </c>
      <c r="E3062" s="960">
        <v>1</v>
      </c>
      <c r="F3062" t="s">
        <v>439</v>
      </c>
      <c r="G3062" s="960">
        <v>182</v>
      </c>
      <c r="H3062" t="s">
        <v>387</v>
      </c>
      <c r="I3062" s="940" t="s">
        <v>488</v>
      </c>
      <c r="J3062" s="940" t="s">
        <v>436</v>
      </c>
      <c r="K3062" s="940" t="s">
        <v>436</v>
      </c>
      <c r="L3062" s="940" t="s">
        <v>129</v>
      </c>
      <c r="M3062" s="965" t="s">
        <v>325</v>
      </c>
      <c r="N3062" s="679">
        <f t="shared" ca="1" si="524"/>
        <v>0</v>
      </c>
      <c r="O3062" s="679">
        <f t="shared" ca="1" si="523"/>
        <v>0</v>
      </c>
      <c r="P3062" s="679">
        <f t="shared" ca="1" si="523"/>
        <v>0</v>
      </c>
      <c r="Q3062" s="679">
        <f t="shared" ca="1" si="523"/>
        <v>0</v>
      </c>
      <c r="R3062" s="679">
        <f t="shared" ca="1" si="523"/>
        <v>0</v>
      </c>
      <c r="S3062" s="679">
        <f t="shared" ca="1" si="523"/>
        <v>0</v>
      </c>
      <c r="T3062" s="679">
        <f t="shared" ca="1" si="523"/>
        <v>0</v>
      </c>
      <c r="U3062" s="679">
        <f t="shared" ca="1" si="523"/>
        <v>0</v>
      </c>
      <c r="V3062" s="679">
        <f t="shared" ca="1" si="523"/>
        <v>0</v>
      </c>
      <c r="W3062" s="679">
        <f t="shared" ca="1" si="518"/>
        <v>0</v>
      </c>
      <c r="X3062" s="679">
        <f t="shared" ca="1" si="523"/>
        <v>0</v>
      </c>
      <c r="Y3062" s="679">
        <f t="shared" ca="1" si="523"/>
        <v>0</v>
      </c>
      <c r="Z3062" s="679">
        <f t="shared" ca="1" si="523"/>
        <v>0</v>
      </c>
      <c r="AA3062" t="str">
        <f t="shared" si="519"/>
        <v>ASR_Financial_Report_SHP21Final</v>
      </c>
      <c r="AB3062" s="960">
        <f t="shared" si="520"/>
        <v>44658</v>
      </c>
      <c r="AC3062" t="str">
        <f t="shared" si="521"/>
        <v>Unaudited</v>
      </c>
    </row>
    <row r="3063" spans="1:29" ht="30" x14ac:dyDescent="0.25">
      <c r="A3063" t="s">
        <v>420</v>
      </c>
      <c r="B3063" t="s">
        <v>1366</v>
      </c>
      <c r="C3063" t="s">
        <v>1367</v>
      </c>
      <c r="D3063">
        <v>1900</v>
      </c>
      <c r="E3063" s="960">
        <v>1</v>
      </c>
      <c r="F3063" t="s">
        <v>439</v>
      </c>
      <c r="G3063" s="960">
        <v>182</v>
      </c>
      <c r="H3063" t="s">
        <v>387</v>
      </c>
      <c r="I3063" s="940" t="s">
        <v>488</v>
      </c>
      <c r="J3063" s="940" t="s">
        <v>436</v>
      </c>
      <c r="K3063" s="940" t="s">
        <v>436</v>
      </c>
      <c r="L3063" s="940" t="s">
        <v>130</v>
      </c>
      <c r="M3063" s="965" t="s">
        <v>179</v>
      </c>
      <c r="N3063" s="679">
        <f t="shared" ca="1" si="524"/>
        <v>0</v>
      </c>
      <c r="O3063" s="679">
        <f t="shared" ca="1" si="523"/>
        <v>0</v>
      </c>
      <c r="P3063" s="679">
        <f t="shared" ca="1" si="523"/>
        <v>0</v>
      </c>
      <c r="Q3063" s="679">
        <f t="shared" ca="1" si="523"/>
        <v>0</v>
      </c>
      <c r="R3063" s="679">
        <f t="shared" ca="1" si="523"/>
        <v>0</v>
      </c>
      <c r="S3063" s="679">
        <f t="shared" ca="1" si="523"/>
        <v>0</v>
      </c>
      <c r="T3063" s="679">
        <f t="shared" ca="1" si="523"/>
        <v>0</v>
      </c>
      <c r="U3063" s="679">
        <f t="shared" ca="1" si="523"/>
        <v>0</v>
      </c>
      <c r="V3063" s="679">
        <f t="shared" ca="1" si="523"/>
        <v>0</v>
      </c>
      <c r="W3063" s="679">
        <f t="shared" ca="1" si="518"/>
        <v>0</v>
      </c>
      <c r="X3063" s="679">
        <f t="shared" ca="1" si="523"/>
        <v>0</v>
      </c>
      <c r="Y3063" s="679">
        <f t="shared" ca="1" si="523"/>
        <v>0</v>
      </c>
      <c r="Z3063" s="679">
        <f t="shared" ca="1" si="523"/>
        <v>0</v>
      </c>
      <c r="AA3063" t="str">
        <f t="shared" si="519"/>
        <v>ASR_Financial_Report_SHP21Final</v>
      </c>
      <c r="AB3063" s="960">
        <f t="shared" si="520"/>
        <v>44658</v>
      </c>
      <c r="AC3063" t="str">
        <f t="shared" si="521"/>
        <v>Unaudited</v>
      </c>
    </row>
    <row r="3064" spans="1:29" x14ac:dyDescent="0.25">
      <c r="A3064" t="s">
        <v>420</v>
      </c>
      <c r="B3064" t="s">
        <v>1366</v>
      </c>
      <c r="C3064" t="s">
        <v>1367</v>
      </c>
      <c r="D3064">
        <v>1900</v>
      </c>
      <c r="E3064" s="960">
        <v>1</v>
      </c>
      <c r="F3064" t="s">
        <v>439</v>
      </c>
      <c r="G3064" s="960">
        <v>182</v>
      </c>
      <c r="H3064" t="s">
        <v>387</v>
      </c>
      <c r="I3064" s="940" t="s">
        <v>488</v>
      </c>
      <c r="J3064" s="940" t="s">
        <v>436</v>
      </c>
      <c r="K3064" s="940" t="s">
        <v>436</v>
      </c>
      <c r="L3064" s="940" t="s">
        <v>131</v>
      </c>
      <c r="M3064" s="965" t="s">
        <v>494</v>
      </c>
      <c r="N3064" s="679">
        <f t="shared" ca="1" si="524"/>
        <v>0</v>
      </c>
      <c r="O3064" s="679">
        <f t="shared" ca="1" si="523"/>
        <v>0</v>
      </c>
      <c r="P3064" s="679">
        <f t="shared" ca="1" si="523"/>
        <v>0</v>
      </c>
      <c r="Q3064" s="679">
        <f t="shared" ca="1" si="523"/>
        <v>0</v>
      </c>
      <c r="R3064" s="679">
        <f t="shared" ca="1" si="523"/>
        <v>0</v>
      </c>
      <c r="S3064" s="679">
        <f t="shared" ca="1" si="523"/>
        <v>0</v>
      </c>
      <c r="T3064" s="679">
        <f t="shared" ca="1" si="523"/>
        <v>0</v>
      </c>
      <c r="U3064" s="679">
        <f t="shared" ca="1" si="523"/>
        <v>0</v>
      </c>
      <c r="V3064" s="679">
        <f t="shared" ca="1" si="523"/>
        <v>0</v>
      </c>
      <c r="W3064" s="679">
        <f t="shared" ca="1" si="518"/>
        <v>0</v>
      </c>
      <c r="X3064" s="679">
        <f t="shared" ca="1" si="523"/>
        <v>0</v>
      </c>
      <c r="Y3064" s="679">
        <f t="shared" ca="1" si="523"/>
        <v>0</v>
      </c>
      <c r="Z3064" s="679">
        <f t="shared" ca="1" si="523"/>
        <v>0</v>
      </c>
      <c r="AA3064" t="str">
        <f t="shared" si="519"/>
        <v>ASR_Financial_Report_SHP21Final</v>
      </c>
      <c r="AB3064" s="960">
        <f t="shared" si="520"/>
        <v>44658</v>
      </c>
      <c r="AC3064" t="str">
        <f t="shared" si="521"/>
        <v>Unaudited</v>
      </c>
    </row>
    <row r="3065" spans="1:29" x14ac:dyDescent="0.25">
      <c r="A3065" t="s">
        <v>420</v>
      </c>
      <c r="B3065" t="s">
        <v>1366</v>
      </c>
      <c r="C3065" t="s">
        <v>1367</v>
      </c>
      <c r="D3065">
        <v>1900</v>
      </c>
      <c r="E3065" s="960">
        <v>1</v>
      </c>
      <c r="F3065" t="s">
        <v>439</v>
      </c>
      <c r="G3065" s="960">
        <v>182</v>
      </c>
      <c r="H3065" t="s">
        <v>387</v>
      </c>
      <c r="I3065" s="940" t="s">
        <v>488</v>
      </c>
      <c r="J3065" s="940" t="s">
        <v>436</v>
      </c>
      <c r="K3065" s="940" t="s">
        <v>436</v>
      </c>
      <c r="L3065" s="940" t="s">
        <v>132</v>
      </c>
      <c r="M3065" s="965" t="s">
        <v>495</v>
      </c>
      <c r="N3065" s="679">
        <f t="shared" ca="1" si="524"/>
        <v>0</v>
      </c>
      <c r="O3065" s="679">
        <f t="shared" ca="1" si="523"/>
        <v>0</v>
      </c>
      <c r="P3065" s="679">
        <f t="shared" ca="1" si="523"/>
        <v>0</v>
      </c>
      <c r="Q3065" s="679">
        <f t="shared" ca="1" si="523"/>
        <v>0</v>
      </c>
      <c r="R3065" s="679">
        <f t="shared" ca="1" si="523"/>
        <v>0</v>
      </c>
      <c r="S3065" s="679">
        <f t="shared" ref="O3065:Z3088" ca="1" si="525">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679">
        <f t="shared" ca="1" si="525"/>
        <v>0</v>
      </c>
      <c r="U3065" s="679">
        <f t="shared" ca="1" si="525"/>
        <v>0</v>
      </c>
      <c r="V3065" s="679">
        <f t="shared" ca="1" si="525"/>
        <v>0</v>
      </c>
      <c r="W3065" s="679">
        <f t="shared" ref="W3065:W3128" ca="1" si="526">IF(OR(AND($F3065="PY",W$1&lt;&gt;"Prior Year"),AND($F3065&lt;&gt;"PY",W$1="Prior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"&amp;$H3065&amp;"'!$A$7:$CA$7"),0)+MATCH(W$1,INDIRECT("'MMA Rev-Exp "&amp;$H3065&amp;"'!$D$8:$CA$8"),0)-1)))</f>
        <v>0</v>
      </c>
      <c r="X3065" s="679">
        <f t="shared" ca="1" si="525"/>
        <v>0</v>
      </c>
      <c r="Y3065" s="679">
        <f t="shared" ca="1" si="525"/>
        <v>0</v>
      </c>
      <c r="Z3065" s="679">
        <f t="shared" ca="1" si="525"/>
        <v>0</v>
      </c>
      <c r="AA3065" t="str">
        <f t="shared" si="519"/>
        <v>ASR_Financial_Report_SHP21Final</v>
      </c>
      <c r="AB3065" s="960">
        <f t="shared" si="520"/>
        <v>44658</v>
      </c>
      <c r="AC3065" t="str">
        <f t="shared" si="521"/>
        <v>Unaudited</v>
      </c>
    </row>
    <row r="3066" spans="1:29" x14ac:dyDescent="0.25">
      <c r="A3066" t="s">
        <v>420</v>
      </c>
      <c r="B3066" t="s">
        <v>1366</v>
      </c>
      <c r="C3066" t="s">
        <v>1367</v>
      </c>
      <c r="D3066">
        <v>1900</v>
      </c>
      <c r="E3066" s="960">
        <v>1</v>
      </c>
      <c r="F3066" t="s">
        <v>439</v>
      </c>
      <c r="G3066" s="960">
        <v>182</v>
      </c>
      <c r="H3066" t="s">
        <v>387</v>
      </c>
      <c r="I3066" s="940" t="s">
        <v>488</v>
      </c>
      <c r="J3066" s="940" t="s">
        <v>436</v>
      </c>
      <c r="K3066" s="940" t="s">
        <v>436</v>
      </c>
      <c r="L3066" s="940" t="s">
        <v>133</v>
      </c>
      <c r="M3066" s="965" t="s">
        <v>496</v>
      </c>
      <c r="N3066" s="679">
        <f t="shared" ca="1" si="524"/>
        <v>0</v>
      </c>
      <c r="O3066" s="679">
        <f t="shared" ca="1" si="525"/>
        <v>0</v>
      </c>
      <c r="P3066" s="679">
        <f t="shared" ca="1" si="525"/>
        <v>0</v>
      </c>
      <c r="Q3066" s="679">
        <f t="shared" ca="1" si="525"/>
        <v>0</v>
      </c>
      <c r="R3066" s="679">
        <f t="shared" ca="1" si="525"/>
        <v>0</v>
      </c>
      <c r="S3066" s="679">
        <f t="shared" ca="1" si="525"/>
        <v>0</v>
      </c>
      <c r="T3066" s="679">
        <f t="shared" ca="1" si="525"/>
        <v>0</v>
      </c>
      <c r="U3066" s="679">
        <f t="shared" ca="1" si="525"/>
        <v>0</v>
      </c>
      <c r="V3066" s="679">
        <f t="shared" ca="1" si="525"/>
        <v>0</v>
      </c>
      <c r="W3066" s="679">
        <f t="shared" ca="1" si="526"/>
        <v>0</v>
      </c>
      <c r="X3066" s="679">
        <f t="shared" ca="1" si="525"/>
        <v>0</v>
      </c>
      <c r="Y3066" s="679">
        <f t="shared" ca="1" si="525"/>
        <v>0</v>
      </c>
      <c r="Z3066" s="679">
        <f t="shared" ca="1" si="525"/>
        <v>0</v>
      </c>
      <c r="AA3066" t="str">
        <f t="shared" si="519"/>
        <v>ASR_Financial_Report_SHP21Final</v>
      </c>
      <c r="AB3066" s="960">
        <f t="shared" si="520"/>
        <v>44658</v>
      </c>
      <c r="AC3066" t="str">
        <f t="shared" si="521"/>
        <v>Unaudited</v>
      </c>
    </row>
    <row r="3067" spans="1:29" x14ac:dyDescent="0.25">
      <c r="A3067" t="s">
        <v>420</v>
      </c>
      <c r="B3067" t="s">
        <v>1366</v>
      </c>
      <c r="C3067" t="s">
        <v>1367</v>
      </c>
      <c r="D3067">
        <v>1900</v>
      </c>
      <c r="E3067" s="960">
        <v>1</v>
      </c>
      <c r="F3067" t="s">
        <v>439</v>
      </c>
      <c r="G3067" s="960">
        <v>182</v>
      </c>
      <c r="H3067" t="s">
        <v>387</v>
      </c>
      <c r="I3067" s="940" t="s">
        <v>489</v>
      </c>
      <c r="J3067" s="940" t="s">
        <v>26</v>
      </c>
      <c r="K3067" s="940" t="s">
        <v>26</v>
      </c>
      <c r="L3067" s="948" t="s">
        <v>269</v>
      </c>
      <c r="M3067" s="963" t="s">
        <v>26</v>
      </c>
      <c r="N3067" s="679">
        <f t="shared" ca="1" si="524"/>
        <v>0</v>
      </c>
      <c r="O3067" s="679">
        <f t="shared" ca="1" si="525"/>
        <v>0</v>
      </c>
      <c r="P3067" s="679">
        <f t="shared" ca="1" si="525"/>
        <v>0</v>
      </c>
      <c r="Q3067" s="679">
        <f t="shared" ca="1" si="525"/>
        <v>0</v>
      </c>
      <c r="R3067" s="679">
        <f t="shared" ca="1" si="525"/>
        <v>0</v>
      </c>
      <c r="S3067" s="679">
        <f t="shared" ca="1" si="525"/>
        <v>0</v>
      </c>
      <c r="T3067" s="679">
        <f t="shared" ca="1" si="525"/>
        <v>0</v>
      </c>
      <c r="U3067" s="679">
        <f t="shared" ca="1" si="525"/>
        <v>0</v>
      </c>
      <c r="V3067" s="679">
        <f t="shared" ca="1" si="525"/>
        <v>0</v>
      </c>
      <c r="W3067" s="679">
        <f t="shared" ca="1" si="526"/>
        <v>0</v>
      </c>
      <c r="X3067" s="679">
        <f t="shared" ca="1" si="525"/>
        <v>0</v>
      </c>
      <c r="Y3067" s="679">
        <f t="shared" ca="1" si="525"/>
        <v>0</v>
      </c>
      <c r="Z3067" s="679">
        <f t="shared" ca="1" si="525"/>
        <v>0</v>
      </c>
      <c r="AA3067" t="str">
        <f t="shared" si="519"/>
        <v>ASR_Financial_Report_SHP21Final</v>
      </c>
      <c r="AB3067" s="960">
        <f t="shared" si="520"/>
        <v>44658</v>
      </c>
      <c r="AC3067" t="str">
        <f t="shared" si="521"/>
        <v>Unaudited</v>
      </c>
    </row>
    <row r="3068" spans="1:29" x14ac:dyDescent="0.25">
      <c r="A3068" t="s">
        <v>420</v>
      </c>
      <c r="B3068" t="s">
        <v>1366</v>
      </c>
      <c r="C3068" t="s">
        <v>1367</v>
      </c>
      <c r="D3068">
        <v>1900</v>
      </c>
      <c r="E3068" s="960">
        <v>1</v>
      </c>
      <c r="F3068" t="s">
        <v>440</v>
      </c>
      <c r="G3068" s="960">
        <v>274</v>
      </c>
      <c r="H3068" t="s">
        <v>387</v>
      </c>
      <c r="I3068" s="940" t="s">
        <v>432</v>
      </c>
      <c r="J3068" s="940" t="s">
        <v>432</v>
      </c>
      <c r="K3068" s="940" t="s">
        <v>432</v>
      </c>
      <c r="L3068" s="940"/>
      <c r="M3068" s="965" t="s">
        <v>432</v>
      </c>
      <c r="N3068" s="679">
        <f t="shared" ca="1" si="524"/>
        <v>0</v>
      </c>
      <c r="O3068" s="679">
        <f t="shared" ca="1" si="525"/>
        <v>0</v>
      </c>
      <c r="P3068" s="679">
        <f t="shared" ca="1" si="525"/>
        <v>0</v>
      </c>
      <c r="Q3068" s="679">
        <f t="shared" ca="1" si="525"/>
        <v>0</v>
      </c>
      <c r="R3068" s="679">
        <f t="shared" ca="1" si="525"/>
        <v>0</v>
      </c>
      <c r="S3068" s="679">
        <f t="shared" ca="1" si="525"/>
        <v>0</v>
      </c>
      <c r="T3068" s="679">
        <f t="shared" ca="1" si="525"/>
        <v>0</v>
      </c>
      <c r="U3068" s="679">
        <f t="shared" ca="1" si="525"/>
        <v>0</v>
      </c>
      <c r="V3068" s="679">
        <f t="shared" ca="1" si="525"/>
        <v>0</v>
      </c>
      <c r="W3068" s="679">
        <f t="shared" ca="1" si="526"/>
        <v>0</v>
      </c>
      <c r="X3068" s="679">
        <f t="shared" ca="1" si="525"/>
        <v>0</v>
      </c>
      <c r="Y3068" s="679">
        <f t="shared" ca="1" si="525"/>
        <v>0</v>
      </c>
      <c r="Z3068" s="679">
        <f t="shared" ca="1" si="525"/>
        <v>0</v>
      </c>
      <c r="AA3068" t="str">
        <f t="shared" si="519"/>
        <v>ASR_Financial_Report_SHP21Final</v>
      </c>
      <c r="AB3068" s="960">
        <f t="shared" si="520"/>
        <v>44658</v>
      </c>
      <c r="AC3068" t="str">
        <f t="shared" si="521"/>
        <v>Unaudited</v>
      </c>
    </row>
    <row r="3069" spans="1:29" x14ac:dyDescent="0.25">
      <c r="A3069" t="s">
        <v>420</v>
      </c>
      <c r="B3069" t="s">
        <v>1366</v>
      </c>
      <c r="C3069" t="s">
        <v>1367</v>
      </c>
      <c r="D3069">
        <v>1900</v>
      </c>
      <c r="E3069" s="960">
        <v>1</v>
      </c>
      <c r="F3069" t="s">
        <v>440</v>
      </c>
      <c r="G3069" s="960">
        <v>274</v>
      </c>
      <c r="H3069" t="s">
        <v>387</v>
      </c>
      <c r="I3069" s="940" t="s">
        <v>487</v>
      </c>
      <c r="J3069" s="940" t="s">
        <v>12</v>
      </c>
      <c r="K3069" s="940" t="s">
        <v>12</v>
      </c>
      <c r="L3069" s="940">
        <v>1.1000000000000001</v>
      </c>
      <c r="M3069" s="965" t="s">
        <v>12</v>
      </c>
      <c r="N3069" s="679">
        <f t="shared" ca="1" si="524"/>
        <v>0</v>
      </c>
      <c r="O3069" s="679">
        <f t="shared" ca="1" si="525"/>
        <v>0</v>
      </c>
      <c r="P3069" s="679">
        <f t="shared" ca="1" si="525"/>
        <v>0</v>
      </c>
      <c r="Q3069" s="679">
        <f t="shared" ca="1" si="525"/>
        <v>0</v>
      </c>
      <c r="R3069" s="679">
        <f t="shared" ca="1" si="525"/>
        <v>0</v>
      </c>
      <c r="S3069" s="679">
        <f t="shared" ca="1" si="525"/>
        <v>0</v>
      </c>
      <c r="T3069" s="679">
        <f t="shared" ca="1" si="525"/>
        <v>0</v>
      </c>
      <c r="U3069" s="679">
        <f t="shared" ca="1" si="525"/>
        <v>0</v>
      </c>
      <c r="V3069" s="679">
        <f t="shared" ca="1" si="525"/>
        <v>0</v>
      </c>
      <c r="W3069" s="679">
        <f t="shared" ca="1" si="526"/>
        <v>0</v>
      </c>
      <c r="X3069" s="679">
        <f t="shared" ca="1" si="525"/>
        <v>0</v>
      </c>
      <c r="Y3069" s="679">
        <f t="shared" ca="1" si="525"/>
        <v>0</v>
      </c>
      <c r="Z3069" s="679">
        <f t="shared" ca="1" si="525"/>
        <v>0</v>
      </c>
      <c r="AA3069" t="str">
        <f t="shared" si="519"/>
        <v>ASR_Financial_Report_SHP21Final</v>
      </c>
      <c r="AB3069" s="960">
        <f t="shared" si="520"/>
        <v>44658</v>
      </c>
      <c r="AC3069" t="str">
        <f t="shared" si="521"/>
        <v>Unaudited</v>
      </c>
    </row>
    <row r="3070" spans="1:29" x14ac:dyDescent="0.25">
      <c r="A3070" t="s">
        <v>420</v>
      </c>
      <c r="B3070" t="s">
        <v>1366</v>
      </c>
      <c r="C3070" t="s">
        <v>1367</v>
      </c>
      <c r="D3070">
        <v>1900</v>
      </c>
      <c r="E3070" s="960">
        <v>1</v>
      </c>
      <c r="F3070" t="s">
        <v>440</v>
      </c>
      <c r="G3070" s="960">
        <v>274</v>
      </c>
      <c r="H3070" t="s">
        <v>387</v>
      </c>
      <c r="I3070" s="940" t="s">
        <v>487</v>
      </c>
      <c r="J3070" s="940" t="s">
        <v>12</v>
      </c>
      <c r="K3070" s="940" t="s">
        <v>1309</v>
      </c>
      <c r="L3070" s="940" t="s">
        <v>1300</v>
      </c>
      <c r="M3070" s="965" t="s">
        <v>1309</v>
      </c>
      <c r="N3070" s="679">
        <f t="shared" ca="1" si="524"/>
        <v>0</v>
      </c>
      <c r="O3070" s="679">
        <f t="shared" ca="1" si="525"/>
        <v>0</v>
      </c>
      <c r="P3070" s="679">
        <f t="shared" ca="1" si="525"/>
        <v>0</v>
      </c>
      <c r="Q3070" s="679">
        <f t="shared" ca="1" si="525"/>
        <v>0</v>
      </c>
      <c r="R3070" s="679">
        <f t="shared" ca="1" si="525"/>
        <v>0</v>
      </c>
      <c r="S3070" s="679">
        <f t="shared" ca="1" si="525"/>
        <v>0</v>
      </c>
      <c r="T3070" s="679">
        <f t="shared" ca="1" si="525"/>
        <v>0</v>
      </c>
      <c r="U3070" s="679">
        <f t="shared" ca="1" si="525"/>
        <v>0</v>
      </c>
      <c r="V3070" s="679">
        <f t="shared" ca="1" si="525"/>
        <v>0</v>
      </c>
      <c r="W3070" s="679">
        <f t="shared" ca="1" si="526"/>
        <v>0</v>
      </c>
      <c r="X3070" s="679">
        <f t="shared" ca="1" si="525"/>
        <v>0</v>
      </c>
      <c r="Y3070" s="679">
        <f t="shared" ca="1" si="525"/>
        <v>0</v>
      </c>
      <c r="Z3070" s="679">
        <f t="shared" ca="1" si="525"/>
        <v>0</v>
      </c>
      <c r="AA3070" t="str">
        <f t="shared" si="519"/>
        <v>ASR_Financial_Report_SHP21Final</v>
      </c>
      <c r="AB3070" s="960">
        <f t="shared" si="520"/>
        <v>44658</v>
      </c>
      <c r="AC3070" t="str">
        <f t="shared" si="521"/>
        <v>Unaudited</v>
      </c>
    </row>
    <row r="3071" spans="1:29" x14ac:dyDescent="0.25">
      <c r="A3071" t="s">
        <v>420</v>
      </c>
      <c r="B3071" t="s">
        <v>1366</v>
      </c>
      <c r="C3071" t="s">
        <v>1367</v>
      </c>
      <c r="D3071">
        <v>1900</v>
      </c>
      <c r="E3071" s="960">
        <v>1</v>
      </c>
      <c r="F3071" t="s">
        <v>440</v>
      </c>
      <c r="G3071" s="960">
        <v>274</v>
      </c>
      <c r="H3071" t="s">
        <v>387</v>
      </c>
      <c r="I3071" s="940" t="s">
        <v>487</v>
      </c>
      <c r="J3071" s="940" t="s">
        <v>490</v>
      </c>
      <c r="K3071" s="940" t="s">
        <v>491</v>
      </c>
      <c r="L3071" s="940" t="s">
        <v>63</v>
      </c>
      <c r="M3071" s="965" t="s">
        <v>343</v>
      </c>
      <c r="N3071" s="679">
        <f t="shared" ca="1" si="524"/>
        <v>0</v>
      </c>
      <c r="O3071" s="679">
        <f t="shared" ca="1" si="525"/>
        <v>0</v>
      </c>
      <c r="P3071" s="679">
        <f t="shared" ca="1" si="525"/>
        <v>0</v>
      </c>
      <c r="Q3071" s="679">
        <f t="shared" ca="1" si="525"/>
        <v>0</v>
      </c>
      <c r="R3071" s="679">
        <f t="shared" ca="1" si="525"/>
        <v>0</v>
      </c>
      <c r="S3071" s="679">
        <f t="shared" ca="1" si="525"/>
        <v>0</v>
      </c>
      <c r="T3071" s="679">
        <f t="shared" ca="1" si="525"/>
        <v>0</v>
      </c>
      <c r="U3071" s="679">
        <f t="shared" ca="1" si="525"/>
        <v>0</v>
      </c>
      <c r="V3071" s="679">
        <f t="shared" ca="1" si="525"/>
        <v>0</v>
      </c>
      <c r="W3071" s="679">
        <f t="shared" ca="1" si="526"/>
        <v>0</v>
      </c>
      <c r="X3071" s="679">
        <f t="shared" ca="1" si="525"/>
        <v>0</v>
      </c>
      <c r="Y3071" s="679">
        <f t="shared" ca="1" si="525"/>
        <v>0</v>
      </c>
      <c r="Z3071" s="679">
        <f t="shared" ca="1" si="525"/>
        <v>0</v>
      </c>
      <c r="AA3071" t="str">
        <f t="shared" si="519"/>
        <v>ASR_Financial_Report_SHP21Final</v>
      </c>
      <c r="AB3071" s="960">
        <f t="shared" si="520"/>
        <v>44658</v>
      </c>
      <c r="AC3071" t="str">
        <f t="shared" si="521"/>
        <v>Unaudited</v>
      </c>
    </row>
    <row r="3072" spans="1:29" x14ac:dyDescent="0.25">
      <c r="A3072" t="s">
        <v>420</v>
      </c>
      <c r="B3072" t="s">
        <v>1366</v>
      </c>
      <c r="C3072" t="s">
        <v>1367</v>
      </c>
      <c r="D3072">
        <v>1900</v>
      </c>
      <c r="E3072" s="960">
        <v>1</v>
      </c>
      <c r="F3072" t="s">
        <v>440</v>
      </c>
      <c r="G3072" s="960">
        <v>274</v>
      </c>
      <c r="H3072" t="s">
        <v>387</v>
      </c>
      <c r="I3072" s="940" t="s">
        <v>487</v>
      </c>
      <c r="J3072" s="940" t="s">
        <v>490</v>
      </c>
      <c r="K3072" s="940" t="s">
        <v>1000</v>
      </c>
      <c r="L3072" s="948" t="s">
        <v>896</v>
      </c>
      <c r="M3072" s="963" t="s">
        <v>897</v>
      </c>
      <c r="N3072" s="679">
        <f t="shared" ca="1" si="524"/>
        <v>0</v>
      </c>
      <c r="O3072" s="679">
        <f t="shared" ca="1" si="525"/>
        <v>0</v>
      </c>
      <c r="P3072" s="679">
        <f t="shared" ca="1" si="525"/>
        <v>0</v>
      </c>
      <c r="Q3072" s="679">
        <f t="shared" ca="1" si="525"/>
        <v>0</v>
      </c>
      <c r="R3072" s="679">
        <f t="shared" ca="1" si="525"/>
        <v>0</v>
      </c>
      <c r="S3072" s="679">
        <f t="shared" ca="1" si="525"/>
        <v>0</v>
      </c>
      <c r="T3072" s="679">
        <f t="shared" ca="1" si="525"/>
        <v>0</v>
      </c>
      <c r="U3072" s="679">
        <f t="shared" ca="1" si="525"/>
        <v>0</v>
      </c>
      <c r="V3072" s="679">
        <f t="shared" ca="1" si="525"/>
        <v>0</v>
      </c>
      <c r="W3072" s="679">
        <f t="shared" ca="1" si="526"/>
        <v>0</v>
      </c>
      <c r="X3072" s="679">
        <f t="shared" ca="1" si="525"/>
        <v>0</v>
      </c>
      <c r="Y3072" s="679">
        <f t="shared" ca="1" si="525"/>
        <v>0</v>
      </c>
      <c r="Z3072" s="679">
        <f t="shared" ca="1" si="525"/>
        <v>0</v>
      </c>
      <c r="AA3072" t="str">
        <f t="shared" si="519"/>
        <v>ASR_Financial_Report_SHP21Final</v>
      </c>
      <c r="AB3072" s="960">
        <f t="shared" si="520"/>
        <v>44658</v>
      </c>
      <c r="AC3072" t="str">
        <f t="shared" si="521"/>
        <v>Unaudited</v>
      </c>
    </row>
    <row r="3073" spans="1:29" x14ac:dyDescent="0.25">
      <c r="A3073" t="s">
        <v>420</v>
      </c>
      <c r="B3073" t="s">
        <v>1366</v>
      </c>
      <c r="C3073" t="s">
        <v>1367</v>
      </c>
      <c r="D3073">
        <v>1900</v>
      </c>
      <c r="E3073" s="960">
        <v>1</v>
      </c>
      <c r="F3073" t="s">
        <v>440</v>
      </c>
      <c r="G3073" s="960">
        <v>274</v>
      </c>
      <c r="H3073" t="s">
        <v>387</v>
      </c>
      <c r="I3073" s="965" t="s">
        <v>487</v>
      </c>
      <c r="J3073" s="965" t="s">
        <v>13</v>
      </c>
      <c r="K3073" s="965" t="s">
        <v>492</v>
      </c>
      <c r="L3073" s="956" t="s">
        <v>94</v>
      </c>
      <c r="M3073" s="965" t="s">
        <v>146</v>
      </c>
      <c r="N3073" s="679">
        <f t="shared" ca="1" si="524"/>
        <v>0</v>
      </c>
      <c r="O3073" s="679">
        <f t="shared" ca="1" si="525"/>
        <v>0</v>
      </c>
      <c r="P3073" s="679">
        <f t="shared" ca="1" si="525"/>
        <v>0</v>
      </c>
      <c r="Q3073" s="679">
        <f t="shared" ca="1" si="525"/>
        <v>0</v>
      </c>
      <c r="R3073" s="679">
        <f t="shared" ca="1" si="525"/>
        <v>0</v>
      </c>
      <c r="S3073" s="679">
        <f t="shared" ca="1" si="525"/>
        <v>0</v>
      </c>
      <c r="T3073" s="679">
        <f t="shared" ca="1" si="525"/>
        <v>0</v>
      </c>
      <c r="U3073" s="679">
        <f t="shared" ca="1" si="525"/>
        <v>0</v>
      </c>
      <c r="V3073" s="679">
        <f t="shared" ca="1" si="525"/>
        <v>0</v>
      </c>
      <c r="W3073" s="679">
        <f t="shared" ca="1" si="526"/>
        <v>0</v>
      </c>
      <c r="X3073" s="679">
        <f t="shared" ca="1" si="525"/>
        <v>0</v>
      </c>
      <c r="Y3073" s="679">
        <f t="shared" ca="1" si="525"/>
        <v>0</v>
      </c>
      <c r="Z3073" s="679">
        <f t="shared" ca="1" si="525"/>
        <v>0</v>
      </c>
      <c r="AA3073" t="str">
        <f t="shared" si="519"/>
        <v>ASR_Financial_Report_SHP21Final</v>
      </c>
      <c r="AB3073" s="960">
        <f t="shared" si="520"/>
        <v>44658</v>
      </c>
      <c r="AC3073" t="str">
        <f t="shared" si="521"/>
        <v>Unaudited</v>
      </c>
    </row>
    <row r="3074" spans="1:29" x14ac:dyDescent="0.25">
      <c r="A3074" t="s">
        <v>420</v>
      </c>
      <c r="B3074" t="s">
        <v>1366</v>
      </c>
      <c r="C3074" t="s">
        <v>1367</v>
      </c>
      <c r="D3074">
        <v>1900</v>
      </c>
      <c r="E3074" s="960">
        <v>1</v>
      </c>
      <c r="F3074" t="s">
        <v>440</v>
      </c>
      <c r="G3074" s="960">
        <v>274</v>
      </c>
      <c r="H3074" t="s">
        <v>387</v>
      </c>
      <c r="I3074" s="961" t="s">
        <v>487</v>
      </c>
      <c r="J3074" s="961" t="s">
        <v>13</v>
      </c>
      <c r="K3074" s="961" t="s">
        <v>13</v>
      </c>
      <c r="L3074" s="956" t="s">
        <v>35</v>
      </c>
      <c r="M3074" s="961" t="s">
        <v>13</v>
      </c>
      <c r="N3074" s="679">
        <f t="shared" ca="1" si="524"/>
        <v>0</v>
      </c>
      <c r="O3074" s="679">
        <f t="shared" ca="1" si="525"/>
        <v>0</v>
      </c>
      <c r="P3074" s="679">
        <f t="shared" ca="1" si="525"/>
        <v>0</v>
      </c>
      <c r="Q3074" s="679">
        <f t="shared" ca="1" si="525"/>
        <v>0</v>
      </c>
      <c r="R3074" s="679">
        <f t="shared" ca="1" si="525"/>
        <v>0</v>
      </c>
      <c r="S3074" s="679">
        <f t="shared" ca="1" si="525"/>
        <v>0</v>
      </c>
      <c r="T3074" s="679">
        <f t="shared" ca="1" si="525"/>
        <v>0</v>
      </c>
      <c r="U3074" s="679">
        <f t="shared" ca="1" si="525"/>
        <v>0</v>
      </c>
      <c r="V3074" s="679">
        <f t="shared" ca="1" si="525"/>
        <v>0</v>
      </c>
      <c r="W3074" s="679">
        <f t="shared" ca="1" si="526"/>
        <v>0</v>
      </c>
      <c r="X3074" s="679">
        <f t="shared" ca="1" si="525"/>
        <v>0</v>
      </c>
      <c r="Y3074" s="679">
        <f t="shared" ca="1" si="525"/>
        <v>0</v>
      </c>
      <c r="Z3074" s="679">
        <f t="shared" ca="1" si="525"/>
        <v>0</v>
      </c>
      <c r="AA3074" t="str">
        <f t="shared" ref="AA3074:AA3137" si="527">file_name</f>
        <v>ASR_Financial_Report_SHP21Final</v>
      </c>
      <c r="AB3074" s="960">
        <f t="shared" ref="AB3074:AB3137" si="528">file_date</f>
        <v>44658</v>
      </c>
      <c r="AC3074" t="str">
        <f t="shared" ref="AC3074:AC3137" si="529">status</f>
        <v>Unaudited</v>
      </c>
    </row>
    <row r="3075" spans="1:29" x14ac:dyDescent="0.25">
      <c r="A3075" t="s">
        <v>420</v>
      </c>
      <c r="B3075" t="s">
        <v>1366</v>
      </c>
      <c r="C3075" t="s">
        <v>1367</v>
      </c>
      <c r="D3075">
        <v>1900</v>
      </c>
      <c r="E3075" s="960">
        <v>1</v>
      </c>
      <c r="F3075" t="s">
        <v>440</v>
      </c>
      <c r="G3075" s="960">
        <v>274</v>
      </c>
      <c r="H3075" t="s">
        <v>387</v>
      </c>
      <c r="I3075" s="961" t="s">
        <v>488</v>
      </c>
      <c r="J3075" s="961" t="s">
        <v>444</v>
      </c>
      <c r="K3075" s="961" t="s">
        <v>0</v>
      </c>
      <c r="L3075" s="940">
        <v>2.1</v>
      </c>
      <c r="M3075" s="961" t="s">
        <v>147</v>
      </c>
      <c r="N3075" s="679">
        <f t="shared" ca="1" si="524"/>
        <v>0</v>
      </c>
      <c r="O3075" s="679">
        <f t="shared" ca="1" si="525"/>
        <v>0</v>
      </c>
      <c r="P3075" s="679">
        <f t="shared" ca="1" si="525"/>
        <v>0</v>
      </c>
      <c r="Q3075" s="679">
        <f t="shared" ca="1" si="525"/>
        <v>0</v>
      </c>
      <c r="R3075" s="679">
        <f t="shared" ca="1" si="525"/>
        <v>0</v>
      </c>
      <c r="S3075" s="679">
        <f t="shared" ca="1" si="525"/>
        <v>0</v>
      </c>
      <c r="T3075" s="679">
        <f t="shared" ca="1" si="525"/>
        <v>0</v>
      </c>
      <c r="U3075" s="679">
        <f t="shared" ca="1" si="525"/>
        <v>0</v>
      </c>
      <c r="V3075" s="679">
        <f t="shared" ca="1" si="525"/>
        <v>0</v>
      </c>
      <c r="W3075" s="679">
        <f t="shared" ca="1" si="526"/>
        <v>0</v>
      </c>
      <c r="X3075" s="679">
        <f t="shared" ca="1" si="525"/>
        <v>0</v>
      </c>
      <c r="Y3075" s="679">
        <f t="shared" ca="1" si="525"/>
        <v>0</v>
      </c>
      <c r="Z3075" s="679">
        <f t="shared" ca="1" si="525"/>
        <v>0</v>
      </c>
      <c r="AA3075" t="str">
        <f t="shared" si="527"/>
        <v>ASR_Financial_Report_SHP21Final</v>
      </c>
      <c r="AB3075" s="960">
        <f t="shared" si="528"/>
        <v>44658</v>
      </c>
      <c r="AC3075" t="str">
        <f t="shared" si="529"/>
        <v>Unaudited</v>
      </c>
    </row>
    <row r="3076" spans="1:29" ht="30" x14ac:dyDescent="0.25">
      <c r="A3076" t="s">
        <v>420</v>
      </c>
      <c r="B3076" t="s">
        <v>1366</v>
      </c>
      <c r="C3076" t="s">
        <v>1367</v>
      </c>
      <c r="D3076">
        <v>1900</v>
      </c>
      <c r="E3076" s="960">
        <v>1</v>
      </c>
      <c r="F3076" t="s">
        <v>440</v>
      </c>
      <c r="G3076" s="960">
        <v>274</v>
      </c>
      <c r="H3076" t="s">
        <v>387</v>
      </c>
      <c r="I3076" s="961" t="s">
        <v>488</v>
      </c>
      <c r="J3076" s="961" t="s">
        <v>444</v>
      </c>
      <c r="K3076" s="961" t="s">
        <v>0</v>
      </c>
      <c r="L3076" s="940">
        <v>2.2000000000000002</v>
      </c>
      <c r="M3076" s="961" t="s">
        <v>148</v>
      </c>
      <c r="N3076" s="679">
        <f t="shared" ca="1" si="524"/>
        <v>0</v>
      </c>
      <c r="O3076" s="679">
        <f t="shared" ca="1" si="525"/>
        <v>0</v>
      </c>
      <c r="P3076" s="679">
        <f t="shared" ca="1" si="525"/>
        <v>0</v>
      </c>
      <c r="Q3076" s="679">
        <f t="shared" ca="1" si="525"/>
        <v>0</v>
      </c>
      <c r="R3076" s="679">
        <f t="shared" ca="1" si="525"/>
        <v>0</v>
      </c>
      <c r="S3076" s="679">
        <f t="shared" ca="1" si="525"/>
        <v>0</v>
      </c>
      <c r="T3076" s="679">
        <f t="shared" ca="1" si="525"/>
        <v>0</v>
      </c>
      <c r="U3076" s="679">
        <f t="shared" ca="1" si="525"/>
        <v>0</v>
      </c>
      <c r="V3076" s="679">
        <f t="shared" ca="1" si="525"/>
        <v>0</v>
      </c>
      <c r="W3076" s="679">
        <f t="shared" ca="1" si="526"/>
        <v>0</v>
      </c>
      <c r="X3076" s="679">
        <f t="shared" ca="1" si="525"/>
        <v>0</v>
      </c>
      <c r="Y3076" s="679">
        <f t="shared" ca="1" si="525"/>
        <v>0</v>
      </c>
      <c r="Z3076" s="679">
        <f t="shared" ca="1" si="525"/>
        <v>0</v>
      </c>
      <c r="AA3076" t="str">
        <f t="shared" si="527"/>
        <v>ASR_Financial_Report_SHP21Final</v>
      </c>
      <c r="AB3076" s="960">
        <f t="shared" si="528"/>
        <v>44658</v>
      </c>
      <c r="AC3076" t="str">
        <f t="shared" si="529"/>
        <v>Unaudited</v>
      </c>
    </row>
    <row r="3077" spans="1:29" x14ac:dyDescent="0.25">
      <c r="A3077" t="s">
        <v>420</v>
      </c>
      <c r="B3077" t="s">
        <v>1366</v>
      </c>
      <c r="C3077" t="s">
        <v>1367</v>
      </c>
      <c r="D3077">
        <v>1900</v>
      </c>
      <c r="E3077" s="960">
        <v>1</v>
      </c>
      <c r="F3077" t="s">
        <v>440</v>
      </c>
      <c r="G3077" s="960">
        <v>274</v>
      </c>
      <c r="H3077" t="s">
        <v>387</v>
      </c>
      <c r="I3077" s="968" t="s">
        <v>488</v>
      </c>
      <c r="J3077" s="968" t="s">
        <v>444</v>
      </c>
      <c r="K3077" s="968" t="s">
        <v>0</v>
      </c>
      <c r="L3077" s="948">
        <v>2.2999999999999998</v>
      </c>
      <c r="M3077" s="968" t="s">
        <v>149</v>
      </c>
      <c r="N3077" s="679">
        <f t="shared" ca="1" si="524"/>
        <v>0</v>
      </c>
      <c r="O3077" s="679">
        <f t="shared" ca="1" si="525"/>
        <v>0</v>
      </c>
      <c r="P3077" s="679">
        <f t="shared" ca="1" si="525"/>
        <v>0</v>
      </c>
      <c r="Q3077" s="679">
        <f t="shared" ca="1" si="525"/>
        <v>0</v>
      </c>
      <c r="R3077" s="679">
        <f t="shared" ca="1" si="525"/>
        <v>0</v>
      </c>
      <c r="S3077" s="679">
        <f t="shared" ca="1" si="525"/>
        <v>0</v>
      </c>
      <c r="T3077" s="679">
        <f t="shared" ca="1" si="525"/>
        <v>0</v>
      </c>
      <c r="U3077" s="679">
        <f t="shared" ca="1" si="525"/>
        <v>0</v>
      </c>
      <c r="V3077" s="679">
        <f t="shared" ca="1" si="525"/>
        <v>0</v>
      </c>
      <c r="W3077" s="679">
        <f t="shared" ca="1" si="526"/>
        <v>0</v>
      </c>
      <c r="X3077" s="679">
        <f t="shared" ca="1" si="525"/>
        <v>0</v>
      </c>
      <c r="Y3077" s="679">
        <f t="shared" ca="1" si="525"/>
        <v>0</v>
      </c>
      <c r="Z3077" s="679">
        <f t="shared" ca="1" si="525"/>
        <v>0</v>
      </c>
      <c r="AA3077" t="str">
        <f t="shared" si="527"/>
        <v>ASR_Financial_Report_SHP21Final</v>
      </c>
      <c r="AB3077" s="960">
        <f t="shared" si="528"/>
        <v>44658</v>
      </c>
      <c r="AC3077" t="str">
        <f t="shared" si="529"/>
        <v>Unaudited</v>
      </c>
    </row>
    <row r="3078" spans="1:29" x14ac:dyDescent="0.25">
      <c r="A3078" t="s">
        <v>420</v>
      </c>
      <c r="B3078" t="s">
        <v>1366</v>
      </c>
      <c r="C3078" t="s">
        <v>1367</v>
      </c>
      <c r="D3078">
        <v>1900</v>
      </c>
      <c r="E3078" s="960">
        <v>1</v>
      </c>
      <c r="F3078" t="s">
        <v>440</v>
      </c>
      <c r="G3078" s="960">
        <v>274</v>
      </c>
      <c r="H3078" t="s">
        <v>387</v>
      </c>
      <c r="I3078" s="940" t="s">
        <v>488</v>
      </c>
      <c r="J3078" s="940" t="s">
        <v>444</v>
      </c>
      <c r="K3078" s="940" t="s">
        <v>0</v>
      </c>
      <c r="L3078" s="940">
        <v>2.4</v>
      </c>
      <c r="M3078" s="961" t="s">
        <v>150</v>
      </c>
      <c r="N3078" s="679">
        <f t="shared" ca="1" si="524"/>
        <v>0</v>
      </c>
      <c r="O3078" s="679">
        <f t="shared" ca="1" si="525"/>
        <v>0</v>
      </c>
      <c r="P3078" s="679">
        <f t="shared" ca="1" si="525"/>
        <v>0</v>
      </c>
      <c r="Q3078" s="679">
        <f t="shared" ca="1" si="525"/>
        <v>0</v>
      </c>
      <c r="R3078" s="679">
        <f t="shared" ca="1" si="525"/>
        <v>0</v>
      </c>
      <c r="S3078" s="679">
        <f t="shared" ca="1" si="525"/>
        <v>0</v>
      </c>
      <c r="T3078" s="679">
        <f t="shared" ca="1" si="525"/>
        <v>0</v>
      </c>
      <c r="U3078" s="679">
        <f t="shared" ca="1" si="525"/>
        <v>0</v>
      </c>
      <c r="V3078" s="679">
        <f t="shared" ca="1" si="525"/>
        <v>0</v>
      </c>
      <c r="W3078" s="679">
        <f t="shared" ca="1" si="526"/>
        <v>0</v>
      </c>
      <c r="X3078" s="679">
        <f t="shared" ca="1" si="525"/>
        <v>0</v>
      </c>
      <c r="Y3078" s="679">
        <f t="shared" ca="1" si="525"/>
        <v>0</v>
      </c>
      <c r="Z3078" s="679">
        <f t="shared" ca="1" si="525"/>
        <v>0</v>
      </c>
      <c r="AA3078" t="str">
        <f t="shared" si="527"/>
        <v>ASR_Financial_Report_SHP21Final</v>
      </c>
      <c r="AB3078" s="960">
        <f t="shared" si="528"/>
        <v>44658</v>
      </c>
      <c r="AC3078" t="str">
        <f t="shared" si="529"/>
        <v>Unaudited</v>
      </c>
    </row>
    <row r="3079" spans="1:29" ht="30" x14ac:dyDescent="0.25">
      <c r="A3079" t="s">
        <v>420</v>
      </c>
      <c r="B3079" t="s">
        <v>1366</v>
      </c>
      <c r="C3079" t="s">
        <v>1367</v>
      </c>
      <c r="D3079">
        <v>1900</v>
      </c>
      <c r="E3079" s="960">
        <v>1</v>
      </c>
      <c r="F3079" t="s">
        <v>440</v>
      </c>
      <c r="G3079" s="960">
        <v>274</v>
      </c>
      <c r="H3079" t="s">
        <v>387</v>
      </c>
      <c r="I3079" s="940" t="s">
        <v>488</v>
      </c>
      <c r="J3079" s="940" t="s">
        <v>444</v>
      </c>
      <c r="K3079" s="940" t="s">
        <v>0</v>
      </c>
      <c r="L3079" s="946">
        <v>2.5</v>
      </c>
      <c r="M3079" s="962" t="s">
        <v>151</v>
      </c>
      <c r="N3079" s="679">
        <f t="shared" ca="1" si="524"/>
        <v>0</v>
      </c>
      <c r="O3079" s="679">
        <f t="shared" ca="1" si="525"/>
        <v>0</v>
      </c>
      <c r="P3079" s="679">
        <f t="shared" ca="1" si="525"/>
        <v>0</v>
      </c>
      <c r="Q3079" s="679">
        <f t="shared" ca="1" si="525"/>
        <v>0</v>
      </c>
      <c r="R3079" s="679">
        <f t="shared" ca="1" si="525"/>
        <v>0</v>
      </c>
      <c r="S3079" s="679">
        <f t="shared" ca="1" si="525"/>
        <v>0</v>
      </c>
      <c r="T3079" s="679">
        <f t="shared" ca="1" si="525"/>
        <v>0</v>
      </c>
      <c r="U3079" s="679">
        <f t="shared" ca="1" si="525"/>
        <v>0</v>
      </c>
      <c r="V3079" s="679">
        <f t="shared" ca="1" si="525"/>
        <v>0</v>
      </c>
      <c r="W3079" s="679">
        <f t="shared" ca="1" si="526"/>
        <v>0</v>
      </c>
      <c r="X3079" s="679">
        <f t="shared" ca="1" si="525"/>
        <v>0</v>
      </c>
      <c r="Y3079" s="679">
        <f t="shared" ca="1" si="525"/>
        <v>0</v>
      </c>
      <c r="Z3079" s="679">
        <f t="shared" ca="1" si="525"/>
        <v>0</v>
      </c>
      <c r="AA3079" t="str">
        <f t="shared" si="527"/>
        <v>ASR_Financial_Report_SHP21Final</v>
      </c>
      <c r="AB3079" s="960">
        <f t="shared" si="528"/>
        <v>44658</v>
      </c>
      <c r="AC3079" t="str">
        <f t="shared" si="529"/>
        <v>Unaudited</v>
      </c>
    </row>
    <row r="3080" spans="1:29" x14ac:dyDescent="0.25">
      <c r="A3080" t="s">
        <v>420</v>
      </c>
      <c r="B3080" t="s">
        <v>1366</v>
      </c>
      <c r="C3080" t="s">
        <v>1367</v>
      </c>
      <c r="D3080">
        <v>1900</v>
      </c>
      <c r="E3080" s="960">
        <v>1</v>
      </c>
      <c r="F3080" t="s">
        <v>440</v>
      </c>
      <c r="G3080" s="960">
        <v>274</v>
      </c>
      <c r="H3080" t="s">
        <v>387</v>
      </c>
      <c r="I3080" s="961" t="s">
        <v>488</v>
      </c>
      <c r="J3080" s="961" t="s">
        <v>444</v>
      </c>
      <c r="K3080" s="961" t="s">
        <v>0</v>
      </c>
      <c r="L3080" s="940" t="s">
        <v>96</v>
      </c>
      <c r="M3080" s="961" t="s">
        <v>7</v>
      </c>
      <c r="N3080" s="679">
        <f t="shared" ca="1" si="524"/>
        <v>0</v>
      </c>
      <c r="O3080" s="679">
        <f t="shared" ca="1" si="525"/>
        <v>0</v>
      </c>
      <c r="P3080" s="679">
        <f t="shared" ca="1" si="525"/>
        <v>0</v>
      </c>
      <c r="Q3080" s="679">
        <f t="shared" ca="1" si="525"/>
        <v>0</v>
      </c>
      <c r="R3080" s="679">
        <f t="shared" ca="1" si="525"/>
        <v>0</v>
      </c>
      <c r="S3080" s="679">
        <f t="shared" ca="1" si="525"/>
        <v>0</v>
      </c>
      <c r="T3080" s="679">
        <f t="shared" ca="1" si="525"/>
        <v>0</v>
      </c>
      <c r="U3080" s="679">
        <f t="shared" ca="1" si="525"/>
        <v>0</v>
      </c>
      <c r="V3080" s="679">
        <f t="shared" ca="1" si="525"/>
        <v>0</v>
      </c>
      <c r="W3080" s="679">
        <f t="shared" ca="1" si="526"/>
        <v>0</v>
      </c>
      <c r="X3080" s="679">
        <f t="shared" ca="1" si="525"/>
        <v>0</v>
      </c>
      <c r="Y3080" s="679">
        <f t="shared" ca="1" si="525"/>
        <v>0</v>
      </c>
      <c r="Z3080" s="679">
        <f t="shared" ca="1" si="525"/>
        <v>0</v>
      </c>
      <c r="AA3080" t="str">
        <f t="shared" si="527"/>
        <v>ASR_Financial_Report_SHP21Final</v>
      </c>
      <c r="AB3080" s="960">
        <f t="shared" si="528"/>
        <v>44658</v>
      </c>
      <c r="AC3080" t="str">
        <f t="shared" si="529"/>
        <v>Unaudited</v>
      </c>
    </row>
    <row r="3081" spans="1:29" x14ac:dyDescent="0.25">
      <c r="A3081" t="s">
        <v>420</v>
      </c>
      <c r="B3081" t="s">
        <v>1366</v>
      </c>
      <c r="C3081" t="s">
        <v>1367</v>
      </c>
      <c r="D3081">
        <v>1900</v>
      </c>
      <c r="E3081" s="960">
        <v>1</v>
      </c>
      <c r="F3081" t="s">
        <v>440</v>
      </c>
      <c r="G3081" s="960">
        <v>274</v>
      </c>
      <c r="H3081" t="s">
        <v>387</v>
      </c>
      <c r="I3081" s="940" t="s">
        <v>488</v>
      </c>
      <c r="J3081" s="940" t="s">
        <v>444</v>
      </c>
      <c r="K3081" s="940" t="s">
        <v>0</v>
      </c>
      <c r="L3081" s="940" t="s">
        <v>152</v>
      </c>
      <c r="M3081" s="961" t="s">
        <v>451</v>
      </c>
      <c r="N3081" s="679">
        <f t="shared" ca="1" si="524"/>
        <v>0</v>
      </c>
      <c r="O3081" s="679">
        <f t="shared" ca="1" si="525"/>
        <v>0</v>
      </c>
      <c r="P3081" s="679">
        <f t="shared" ca="1" si="525"/>
        <v>0</v>
      </c>
      <c r="Q3081" s="679">
        <f t="shared" ca="1" si="525"/>
        <v>0</v>
      </c>
      <c r="R3081" s="679">
        <f t="shared" ca="1" si="525"/>
        <v>0</v>
      </c>
      <c r="S3081" s="679">
        <f t="shared" ca="1" si="525"/>
        <v>0</v>
      </c>
      <c r="T3081" s="679">
        <f t="shared" ca="1" si="525"/>
        <v>0</v>
      </c>
      <c r="U3081" s="679">
        <f t="shared" ca="1" si="525"/>
        <v>0</v>
      </c>
      <c r="V3081" s="679">
        <f t="shared" ca="1" si="525"/>
        <v>0</v>
      </c>
      <c r="W3081" s="679">
        <f t="shared" ca="1" si="526"/>
        <v>0</v>
      </c>
      <c r="X3081" s="679">
        <f t="shared" ca="1" si="525"/>
        <v>0</v>
      </c>
      <c r="Y3081" s="679">
        <f t="shared" ca="1" si="525"/>
        <v>0</v>
      </c>
      <c r="Z3081" s="679">
        <f t="shared" ca="1" si="525"/>
        <v>0</v>
      </c>
      <c r="AA3081" t="str">
        <f t="shared" si="527"/>
        <v>ASR_Financial_Report_SHP21Final</v>
      </c>
      <c r="AB3081" s="960">
        <f t="shared" si="528"/>
        <v>44658</v>
      </c>
      <c r="AC3081" t="str">
        <f t="shared" si="529"/>
        <v>Unaudited</v>
      </c>
    </row>
    <row r="3082" spans="1:29" x14ac:dyDescent="0.25">
      <c r="A3082" t="s">
        <v>420</v>
      </c>
      <c r="B3082" t="s">
        <v>1366</v>
      </c>
      <c r="C3082" t="s">
        <v>1367</v>
      </c>
      <c r="D3082">
        <v>1900</v>
      </c>
      <c r="E3082" s="960">
        <v>1</v>
      </c>
      <c r="F3082" t="s">
        <v>440</v>
      </c>
      <c r="G3082" s="960">
        <v>274</v>
      </c>
      <c r="H3082" t="s">
        <v>387</v>
      </c>
      <c r="I3082" s="940" t="s">
        <v>488</v>
      </c>
      <c r="J3082" s="940" t="s">
        <v>444</v>
      </c>
      <c r="K3082" s="940" t="s">
        <v>0</v>
      </c>
      <c r="L3082" s="940" t="s">
        <v>898</v>
      </c>
      <c r="M3082" s="961" t="s">
        <v>24</v>
      </c>
      <c r="N3082" s="679">
        <f t="shared" ca="1" si="524"/>
        <v>0</v>
      </c>
      <c r="O3082" s="679">
        <f t="shared" ca="1" si="525"/>
        <v>0</v>
      </c>
      <c r="P3082" s="679">
        <f t="shared" ca="1" si="525"/>
        <v>0</v>
      </c>
      <c r="Q3082" s="679">
        <f t="shared" ca="1" si="525"/>
        <v>0</v>
      </c>
      <c r="R3082" s="679">
        <f t="shared" ca="1" si="525"/>
        <v>0</v>
      </c>
      <c r="S3082" s="679">
        <f t="shared" ca="1" si="525"/>
        <v>0</v>
      </c>
      <c r="T3082" s="679">
        <f t="shared" ca="1" si="525"/>
        <v>0</v>
      </c>
      <c r="U3082" s="679">
        <f t="shared" ca="1" si="525"/>
        <v>0</v>
      </c>
      <c r="V3082" s="679">
        <f t="shared" ca="1" si="525"/>
        <v>0</v>
      </c>
      <c r="W3082" s="679">
        <f t="shared" ca="1" si="526"/>
        <v>0</v>
      </c>
      <c r="X3082" s="679">
        <f t="shared" ca="1" si="525"/>
        <v>0</v>
      </c>
      <c r="Y3082" s="679">
        <f t="shared" ca="1" si="525"/>
        <v>0</v>
      </c>
      <c r="Z3082" s="679">
        <f t="shared" ca="1" si="525"/>
        <v>0</v>
      </c>
      <c r="AA3082" t="str">
        <f t="shared" si="527"/>
        <v>ASR_Financial_Report_SHP21Final</v>
      </c>
      <c r="AB3082" s="960">
        <f t="shared" si="528"/>
        <v>44658</v>
      </c>
      <c r="AC3082" t="str">
        <f t="shared" si="529"/>
        <v>Unaudited</v>
      </c>
    </row>
    <row r="3083" spans="1:29" x14ac:dyDescent="0.25">
      <c r="A3083" t="s">
        <v>420</v>
      </c>
      <c r="B3083" t="s">
        <v>1366</v>
      </c>
      <c r="C3083" t="s">
        <v>1367</v>
      </c>
      <c r="D3083">
        <v>1900</v>
      </c>
      <c r="E3083" s="960">
        <v>1</v>
      </c>
      <c r="F3083" t="s">
        <v>440</v>
      </c>
      <c r="G3083" s="960">
        <v>274</v>
      </c>
      <c r="H3083" t="s">
        <v>387</v>
      </c>
      <c r="I3083" s="961" t="s">
        <v>488</v>
      </c>
      <c r="J3083" s="961" t="s">
        <v>444</v>
      </c>
      <c r="K3083" s="961" t="s">
        <v>53</v>
      </c>
      <c r="L3083" s="940">
        <v>3.1</v>
      </c>
      <c r="M3083" s="961" t="s">
        <v>33</v>
      </c>
      <c r="N3083" s="679">
        <f t="shared" ca="1" si="524"/>
        <v>0</v>
      </c>
      <c r="O3083" s="679">
        <f t="shared" ca="1" si="525"/>
        <v>0</v>
      </c>
      <c r="P3083" s="679">
        <f t="shared" ca="1" si="525"/>
        <v>0</v>
      </c>
      <c r="Q3083" s="679">
        <f t="shared" ca="1" si="525"/>
        <v>0</v>
      </c>
      <c r="R3083" s="679">
        <f t="shared" ca="1" si="525"/>
        <v>0</v>
      </c>
      <c r="S3083" s="679">
        <f t="shared" ca="1" si="525"/>
        <v>0</v>
      </c>
      <c r="T3083" s="679">
        <f t="shared" ca="1" si="525"/>
        <v>0</v>
      </c>
      <c r="U3083" s="679">
        <f t="shared" ca="1" si="525"/>
        <v>0</v>
      </c>
      <c r="V3083" s="679">
        <f t="shared" ca="1" si="525"/>
        <v>0</v>
      </c>
      <c r="W3083" s="679">
        <f t="shared" ca="1" si="526"/>
        <v>0</v>
      </c>
      <c r="X3083" s="679">
        <f t="shared" ca="1" si="525"/>
        <v>0</v>
      </c>
      <c r="Y3083" s="679">
        <f t="shared" ca="1" si="525"/>
        <v>0</v>
      </c>
      <c r="Z3083" s="679">
        <f t="shared" ca="1" si="525"/>
        <v>0</v>
      </c>
      <c r="AA3083" t="str">
        <f t="shared" si="527"/>
        <v>ASR_Financial_Report_SHP21Final</v>
      </c>
      <c r="AB3083" s="960">
        <f t="shared" si="528"/>
        <v>44658</v>
      </c>
      <c r="AC3083" t="str">
        <f t="shared" si="529"/>
        <v>Unaudited</v>
      </c>
    </row>
    <row r="3084" spans="1:29" x14ac:dyDescent="0.25">
      <c r="A3084" t="s">
        <v>420</v>
      </c>
      <c r="B3084" t="s">
        <v>1366</v>
      </c>
      <c r="C3084" t="s">
        <v>1367</v>
      </c>
      <c r="D3084">
        <v>1900</v>
      </c>
      <c r="E3084" s="960">
        <v>1</v>
      </c>
      <c r="F3084" t="s">
        <v>440</v>
      </c>
      <c r="G3084" s="960">
        <v>274</v>
      </c>
      <c r="H3084" t="s">
        <v>387</v>
      </c>
      <c r="I3084" s="961" t="s">
        <v>488</v>
      </c>
      <c r="J3084" s="961" t="s">
        <v>444</v>
      </c>
      <c r="K3084" s="961" t="s">
        <v>53</v>
      </c>
      <c r="L3084" s="956">
        <v>3.2</v>
      </c>
      <c r="M3084" s="961" t="s">
        <v>34</v>
      </c>
      <c r="N3084" s="679">
        <f t="shared" ca="1" si="524"/>
        <v>0</v>
      </c>
      <c r="O3084" s="679">
        <f t="shared" ca="1" si="525"/>
        <v>0</v>
      </c>
      <c r="P3084" s="679">
        <f t="shared" ca="1" si="525"/>
        <v>0</v>
      </c>
      <c r="Q3084" s="679">
        <f t="shared" ca="1" si="525"/>
        <v>0</v>
      </c>
      <c r="R3084" s="679">
        <f t="shared" ca="1" si="525"/>
        <v>0</v>
      </c>
      <c r="S3084" s="679">
        <f t="shared" ca="1" si="525"/>
        <v>0</v>
      </c>
      <c r="T3084" s="679">
        <f t="shared" ca="1" si="525"/>
        <v>0</v>
      </c>
      <c r="U3084" s="679">
        <f t="shared" ca="1" si="525"/>
        <v>0</v>
      </c>
      <c r="V3084" s="679">
        <f t="shared" ca="1" si="525"/>
        <v>0</v>
      </c>
      <c r="W3084" s="679">
        <f t="shared" ca="1" si="526"/>
        <v>0</v>
      </c>
      <c r="X3084" s="679">
        <f t="shared" ca="1" si="525"/>
        <v>0</v>
      </c>
      <c r="Y3084" s="679">
        <f t="shared" ca="1" si="525"/>
        <v>0</v>
      </c>
      <c r="Z3084" s="679">
        <f t="shared" ca="1" si="525"/>
        <v>0</v>
      </c>
      <c r="AA3084" t="str">
        <f t="shared" si="527"/>
        <v>ASR_Financial_Report_SHP21Final</v>
      </c>
      <c r="AB3084" s="960">
        <f t="shared" si="528"/>
        <v>44658</v>
      </c>
      <c r="AC3084" t="str">
        <f t="shared" si="529"/>
        <v>Unaudited</v>
      </c>
    </row>
    <row r="3085" spans="1:29" x14ac:dyDescent="0.25">
      <c r="A3085" t="s">
        <v>420</v>
      </c>
      <c r="B3085" t="s">
        <v>1366</v>
      </c>
      <c r="C3085" t="s">
        <v>1367</v>
      </c>
      <c r="D3085">
        <v>1900</v>
      </c>
      <c r="E3085" s="960">
        <v>1</v>
      </c>
      <c r="F3085" t="s">
        <v>440</v>
      </c>
      <c r="G3085" s="960">
        <v>274</v>
      </c>
      <c r="H3085" t="s">
        <v>387</v>
      </c>
      <c r="I3085" s="940" t="s">
        <v>488</v>
      </c>
      <c r="J3085" s="940" t="s">
        <v>444</v>
      </c>
      <c r="K3085" s="940" t="s">
        <v>53</v>
      </c>
      <c r="L3085" s="940">
        <v>3.3</v>
      </c>
      <c r="M3085" s="961" t="s">
        <v>54</v>
      </c>
      <c r="N3085" s="679">
        <f t="shared" ca="1" si="524"/>
        <v>0</v>
      </c>
      <c r="O3085" s="679">
        <f t="shared" ca="1" si="525"/>
        <v>0</v>
      </c>
      <c r="P3085" s="679">
        <f t="shared" ca="1" si="525"/>
        <v>0</v>
      </c>
      <c r="Q3085" s="679">
        <f t="shared" ca="1" si="525"/>
        <v>0</v>
      </c>
      <c r="R3085" s="679">
        <f t="shared" ca="1" si="525"/>
        <v>0</v>
      </c>
      <c r="S3085" s="679">
        <f t="shared" ca="1" si="525"/>
        <v>0</v>
      </c>
      <c r="T3085" s="679">
        <f t="shared" ca="1" si="525"/>
        <v>0</v>
      </c>
      <c r="U3085" s="679">
        <f t="shared" ca="1" si="525"/>
        <v>0</v>
      </c>
      <c r="V3085" s="679">
        <f t="shared" ca="1" si="525"/>
        <v>0</v>
      </c>
      <c r="W3085" s="679">
        <f t="shared" ca="1" si="526"/>
        <v>0</v>
      </c>
      <c r="X3085" s="679">
        <f t="shared" ca="1" si="525"/>
        <v>0</v>
      </c>
      <c r="Y3085" s="679">
        <f t="shared" ca="1" si="525"/>
        <v>0</v>
      </c>
      <c r="Z3085" s="679">
        <f t="shared" ca="1" si="525"/>
        <v>0</v>
      </c>
      <c r="AA3085" t="str">
        <f t="shared" si="527"/>
        <v>ASR_Financial_Report_SHP21Final</v>
      </c>
      <c r="AB3085" s="960">
        <f t="shared" si="528"/>
        <v>44658</v>
      </c>
      <c r="AC3085" t="str">
        <f t="shared" si="529"/>
        <v>Unaudited</v>
      </c>
    </row>
    <row r="3086" spans="1:29" x14ac:dyDescent="0.25">
      <c r="A3086" t="s">
        <v>420</v>
      </c>
      <c r="B3086" t="s">
        <v>1366</v>
      </c>
      <c r="C3086" t="s">
        <v>1367</v>
      </c>
      <c r="D3086">
        <v>1900</v>
      </c>
      <c r="E3086" s="960">
        <v>1</v>
      </c>
      <c r="F3086" t="s">
        <v>440</v>
      </c>
      <c r="G3086" s="960">
        <v>274</v>
      </c>
      <c r="H3086" t="s">
        <v>387</v>
      </c>
      <c r="I3086" s="940" t="s">
        <v>488</v>
      </c>
      <c r="J3086" s="940" t="s">
        <v>444</v>
      </c>
      <c r="K3086" s="940" t="s">
        <v>53</v>
      </c>
      <c r="L3086" s="940" t="s">
        <v>44</v>
      </c>
      <c r="M3086" s="961" t="s">
        <v>153</v>
      </c>
      <c r="N3086" s="679">
        <f t="shared" ca="1" si="524"/>
        <v>0</v>
      </c>
      <c r="O3086" s="679">
        <f t="shared" ca="1" si="525"/>
        <v>0</v>
      </c>
      <c r="P3086" s="679">
        <f t="shared" ca="1" si="525"/>
        <v>0</v>
      </c>
      <c r="Q3086" s="679">
        <f t="shared" ca="1" si="525"/>
        <v>0</v>
      </c>
      <c r="R3086" s="679">
        <f t="shared" ca="1" si="525"/>
        <v>0</v>
      </c>
      <c r="S3086" s="679">
        <f t="shared" ca="1" si="525"/>
        <v>0</v>
      </c>
      <c r="T3086" s="679">
        <f t="shared" ca="1" si="525"/>
        <v>0</v>
      </c>
      <c r="U3086" s="679">
        <f t="shared" ca="1" si="525"/>
        <v>0</v>
      </c>
      <c r="V3086" s="679">
        <f t="shared" ca="1" si="525"/>
        <v>0</v>
      </c>
      <c r="W3086" s="679">
        <f t="shared" ca="1" si="526"/>
        <v>0</v>
      </c>
      <c r="X3086" s="679">
        <f t="shared" ca="1" si="525"/>
        <v>0</v>
      </c>
      <c r="Y3086" s="679">
        <f t="shared" ca="1" si="525"/>
        <v>0</v>
      </c>
      <c r="Z3086" s="679">
        <f t="shared" ca="1" si="525"/>
        <v>0</v>
      </c>
      <c r="AA3086" t="str">
        <f t="shared" si="527"/>
        <v>ASR_Financial_Report_SHP21Final</v>
      </c>
      <c r="AB3086" s="960">
        <f t="shared" si="528"/>
        <v>44658</v>
      </c>
      <c r="AC3086" t="str">
        <f t="shared" si="529"/>
        <v>Unaudited</v>
      </c>
    </row>
    <row r="3087" spans="1:29" x14ac:dyDescent="0.25">
      <c r="A3087" t="s">
        <v>420</v>
      </c>
      <c r="B3087" t="s">
        <v>1366</v>
      </c>
      <c r="C3087" t="s">
        <v>1367</v>
      </c>
      <c r="D3087">
        <v>1900</v>
      </c>
      <c r="E3087" s="960">
        <v>1</v>
      </c>
      <c r="F3087" t="s">
        <v>440</v>
      </c>
      <c r="G3087" s="960">
        <v>274</v>
      </c>
      <c r="H3087" t="s">
        <v>387</v>
      </c>
      <c r="I3087" s="940" t="s">
        <v>488</v>
      </c>
      <c r="J3087" s="940" t="s">
        <v>444</v>
      </c>
      <c r="K3087" s="940" t="s">
        <v>53</v>
      </c>
      <c r="L3087" s="940" t="s">
        <v>41</v>
      </c>
      <c r="M3087" s="961" t="s">
        <v>52</v>
      </c>
      <c r="N3087" s="679">
        <f t="shared" ca="1" si="524"/>
        <v>0</v>
      </c>
      <c r="O3087" s="679">
        <f t="shared" ca="1" si="525"/>
        <v>0</v>
      </c>
      <c r="P3087" s="679">
        <f t="shared" ca="1" si="525"/>
        <v>0</v>
      </c>
      <c r="Q3087" s="679">
        <f t="shared" ca="1" si="525"/>
        <v>0</v>
      </c>
      <c r="R3087" s="679">
        <f t="shared" ca="1" si="525"/>
        <v>0</v>
      </c>
      <c r="S3087" s="679">
        <f t="shared" ca="1" si="525"/>
        <v>0</v>
      </c>
      <c r="T3087" s="679">
        <f t="shared" ca="1" si="525"/>
        <v>0</v>
      </c>
      <c r="U3087" s="679">
        <f t="shared" ca="1" si="525"/>
        <v>0</v>
      </c>
      <c r="V3087" s="679">
        <f t="shared" ca="1" si="525"/>
        <v>0</v>
      </c>
      <c r="W3087" s="679">
        <f t="shared" ca="1" si="526"/>
        <v>0</v>
      </c>
      <c r="X3087" s="679">
        <f t="shared" ca="1" si="525"/>
        <v>0</v>
      </c>
      <c r="Y3087" s="679">
        <f t="shared" ca="1" si="525"/>
        <v>0</v>
      </c>
      <c r="Z3087" s="679">
        <f t="shared" ca="1" si="525"/>
        <v>0</v>
      </c>
      <c r="AA3087" t="str">
        <f t="shared" si="527"/>
        <v>ASR_Financial_Report_SHP21Final</v>
      </c>
      <c r="AB3087" s="960">
        <f t="shared" si="528"/>
        <v>44658</v>
      </c>
      <c r="AC3087" t="str">
        <f t="shared" si="529"/>
        <v>Unaudited</v>
      </c>
    </row>
    <row r="3088" spans="1:29" x14ac:dyDescent="0.25">
      <c r="A3088" t="s">
        <v>420</v>
      </c>
      <c r="B3088" t="s">
        <v>1366</v>
      </c>
      <c r="C3088" t="s">
        <v>1367</v>
      </c>
      <c r="D3088">
        <v>1900</v>
      </c>
      <c r="E3088" s="960">
        <v>1</v>
      </c>
      <c r="F3088" t="s">
        <v>440</v>
      </c>
      <c r="G3088" s="960">
        <v>274</v>
      </c>
      <c r="H3088" t="s">
        <v>387</v>
      </c>
      <c r="I3088" s="940" t="s">
        <v>488</v>
      </c>
      <c r="J3088" s="940" t="s">
        <v>444</v>
      </c>
      <c r="K3088" s="940" t="s">
        <v>53</v>
      </c>
      <c r="L3088" s="956" t="s">
        <v>42</v>
      </c>
      <c r="M3088" s="961" t="s">
        <v>154</v>
      </c>
      <c r="N3088" s="679">
        <f t="shared" ca="1" si="524"/>
        <v>0</v>
      </c>
      <c r="O3088" s="679">
        <f t="shared" ca="1" si="525"/>
        <v>0</v>
      </c>
      <c r="P3088" s="679">
        <f t="shared" ca="1" si="525"/>
        <v>0</v>
      </c>
      <c r="Q3088" s="679">
        <f t="shared" ca="1" si="525"/>
        <v>0</v>
      </c>
      <c r="R3088" s="679">
        <f t="shared" ca="1" si="525"/>
        <v>0</v>
      </c>
      <c r="S3088" s="679">
        <f t="shared" ca="1" si="525"/>
        <v>0</v>
      </c>
      <c r="T3088" s="679">
        <f t="shared" ca="1" si="525"/>
        <v>0</v>
      </c>
      <c r="U3088" s="679">
        <f t="shared" ref="U3088:Z3088" ca="1" si="530">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679">
        <f t="shared" ca="1" si="530"/>
        <v>0</v>
      </c>
      <c r="W3088" s="679">
        <f t="shared" ca="1" si="526"/>
        <v>0</v>
      </c>
      <c r="X3088" s="679">
        <f t="shared" ca="1" si="530"/>
        <v>0</v>
      </c>
      <c r="Y3088" s="679">
        <f t="shared" ca="1" si="530"/>
        <v>0</v>
      </c>
      <c r="Z3088" s="679">
        <f t="shared" ca="1" si="530"/>
        <v>0</v>
      </c>
      <c r="AA3088" t="str">
        <f t="shared" si="527"/>
        <v>ASR_Financial_Report_SHP21Final</v>
      </c>
      <c r="AB3088" s="960">
        <f t="shared" si="528"/>
        <v>44658</v>
      </c>
      <c r="AC3088" t="str">
        <f t="shared" si="529"/>
        <v>Unaudited</v>
      </c>
    </row>
    <row r="3089" spans="1:29" x14ac:dyDescent="0.25">
      <c r="A3089" t="s">
        <v>420</v>
      </c>
      <c r="B3089" t="s">
        <v>1366</v>
      </c>
      <c r="C3089" t="s">
        <v>1367</v>
      </c>
      <c r="D3089">
        <v>1900</v>
      </c>
      <c r="E3089" s="960">
        <v>1</v>
      </c>
      <c r="F3089" t="s">
        <v>440</v>
      </c>
      <c r="G3089" s="960">
        <v>274</v>
      </c>
      <c r="H3089" t="s">
        <v>387</v>
      </c>
      <c r="I3089" s="940" t="s">
        <v>488</v>
      </c>
      <c r="J3089" s="940" t="s">
        <v>444</v>
      </c>
      <c r="K3089" s="940" t="s">
        <v>53</v>
      </c>
      <c r="L3089" s="956" t="s">
        <v>43</v>
      </c>
      <c r="M3089" s="961" t="s">
        <v>462</v>
      </c>
      <c r="N3089" s="679">
        <f t="shared" ca="1" si="524"/>
        <v>0</v>
      </c>
      <c r="O3089" s="679">
        <f t="shared" ref="O3089:V3098" ca="1" si="531">IF(OR(AND($F3089="PY",O$1&lt;&gt;"Prior Year"),AND($F3089&lt;&gt;"PY",O$1="Prior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"&amp;$H3089&amp;"'!$A$7:$CA$7"),0)+MATCH(O$1,INDIRECT("'MMA Rev-Exp "&amp;$H3089&amp;"'!$D$8:$CA$8"),0)-1)))</f>
        <v>0</v>
      </c>
      <c r="P3089" s="679">
        <f t="shared" ca="1" si="531"/>
        <v>0</v>
      </c>
      <c r="Q3089" s="679">
        <f t="shared" ca="1" si="531"/>
        <v>0</v>
      </c>
      <c r="R3089" s="679">
        <f t="shared" ca="1" si="531"/>
        <v>0</v>
      </c>
      <c r="S3089" s="679">
        <f t="shared" ca="1" si="531"/>
        <v>0</v>
      </c>
      <c r="T3089" s="679">
        <f t="shared" ca="1" si="531"/>
        <v>0</v>
      </c>
      <c r="U3089" s="679">
        <f t="shared" ca="1" si="531"/>
        <v>0</v>
      </c>
      <c r="V3089" s="679">
        <f t="shared" ca="1" si="531"/>
        <v>0</v>
      </c>
      <c r="W3089" s="679">
        <f t="shared" ca="1" si="526"/>
        <v>0</v>
      </c>
      <c r="X3089" s="679">
        <f t="shared" ref="X3089:Z3105" ca="1" si="532">IF(OR(AND($F3089="PY",X$1&lt;&gt;"Prior Year"),AND($F3089&lt;&gt;"PY",X$1="Prior Year")),0,INDEX(INDIRECT("'MMA Rev-Exp "&amp;$H3089&amp;"'!$A$1:$CA$200"),IF($J3089="Member Months",MATCH($J3089,INDIRECT("'MMA Rev-Exp "&amp;$H3089&amp;"'!$A$1:$A$200"),0),MATCH($L3089,INDIRECT("'MMA Rev-Exp "&amp;$H3089&amp;"'!$B$1:$B$200"),0)),IF($F3089="PY",MATCH("Prior Year Adjustments",INDIRECT("'MMA Rev-Exp "&amp;$H3089&amp;"'!$A$8:$CA$8"),0),MATCH(IF($F3089="Q1","JANUARY - MARCH (Q1)",IF($F3089="Q2","APRIL - JUNE (Q2)",IF($F3089="Q3","JULY - SEPTEMBER (Q3)",IF($F3089="Q4","OCTOBER - DECEMBER (Q4)",0)))),INDIRECT("'MMA Rev-Exp "&amp;$H3089&amp;"'!$A$7:$CA$7"),0)+MATCH(X$1,INDIRECT("'MMA Rev-Exp "&amp;$H3089&amp;"'!$D$8:$CA$8"),0)-1)))</f>
        <v>0</v>
      </c>
      <c r="Y3089" s="679">
        <f t="shared" ca="1" si="532"/>
        <v>0</v>
      </c>
      <c r="Z3089" s="679">
        <f t="shared" ca="1" si="532"/>
        <v>0</v>
      </c>
      <c r="AA3089" t="str">
        <f t="shared" si="527"/>
        <v>ASR_Financial_Report_SHP21Final</v>
      </c>
      <c r="AB3089" s="960">
        <f t="shared" si="528"/>
        <v>44658</v>
      </c>
      <c r="AC3089" t="str">
        <f t="shared" si="529"/>
        <v>Unaudited</v>
      </c>
    </row>
    <row r="3090" spans="1:29" x14ac:dyDescent="0.25">
      <c r="A3090" t="s">
        <v>420</v>
      </c>
      <c r="B3090" t="s">
        <v>1366</v>
      </c>
      <c r="C3090" t="s">
        <v>1367</v>
      </c>
      <c r="D3090">
        <v>1900</v>
      </c>
      <c r="E3090" s="960">
        <v>1</v>
      </c>
      <c r="F3090" t="s">
        <v>440</v>
      </c>
      <c r="G3090" s="960">
        <v>274</v>
      </c>
      <c r="H3090" t="s">
        <v>387</v>
      </c>
      <c r="I3090" s="940" t="s">
        <v>488</v>
      </c>
      <c r="J3090" s="940" t="s">
        <v>444</v>
      </c>
      <c r="K3090" s="940" t="s">
        <v>901</v>
      </c>
      <c r="L3090" s="940" t="s">
        <v>902</v>
      </c>
      <c r="M3090" s="961" t="s">
        <v>901</v>
      </c>
      <c r="N3090" s="679">
        <f t="shared" ca="1" si="524"/>
        <v>0</v>
      </c>
      <c r="O3090" s="679">
        <f t="shared" ca="1" si="531"/>
        <v>0</v>
      </c>
      <c r="P3090" s="679">
        <f t="shared" ca="1" si="531"/>
        <v>0</v>
      </c>
      <c r="Q3090" s="679">
        <f t="shared" ca="1" si="531"/>
        <v>0</v>
      </c>
      <c r="R3090" s="679">
        <f t="shared" ca="1" si="531"/>
        <v>0</v>
      </c>
      <c r="S3090" s="679">
        <f t="shared" ca="1" si="531"/>
        <v>0</v>
      </c>
      <c r="T3090" s="679">
        <f t="shared" ca="1" si="531"/>
        <v>0</v>
      </c>
      <c r="U3090" s="679">
        <f t="shared" ca="1" si="531"/>
        <v>0</v>
      </c>
      <c r="V3090" s="679">
        <f t="shared" ca="1" si="531"/>
        <v>0</v>
      </c>
      <c r="W3090" s="679">
        <f t="shared" ca="1" si="526"/>
        <v>0</v>
      </c>
      <c r="X3090" s="679">
        <f t="shared" ca="1" si="532"/>
        <v>0</v>
      </c>
      <c r="Y3090" s="679">
        <f t="shared" ca="1" si="532"/>
        <v>0</v>
      </c>
      <c r="Z3090" s="679">
        <f t="shared" ca="1" si="532"/>
        <v>0</v>
      </c>
      <c r="AA3090" t="str">
        <f t="shared" si="527"/>
        <v>ASR_Financial_Report_SHP21Final</v>
      </c>
      <c r="AB3090" s="960">
        <f t="shared" si="528"/>
        <v>44658</v>
      </c>
      <c r="AC3090" t="str">
        <f t="shared" si="529"/>
        <v>Unaudited</v>
      </c>
    </row>
    <row r="3091" spans="1:29" x14ac:dyDescent="0.25">
      <c r="A3091" t="s">
        <v>420</v>
      </c>
      <c r="B3091" t="s">
        <v>1366</v>
      </c>
      <c r="C3091" t="s">
        <v>1367</v>
      </c>
      <c r="D3091">
        <v>1900</v>
      </c>
      <c r="E3091" s="960">
        <v>1</v>
      </c>
      <c r="F3091" t="s">
        <v>440</v>
      </c>
      <c r="G3091" s="960">
        <v>274</v>
      </c>
      <c r="H3091" t="s">
        <v>387</v>
      </c>
      <c r="I3091" s="961" t="s">
        <v>488</v>
      </c>
      <c r="J3091" s="961" t="s">
        <v>444</v>
      </c>
      <c r="K3091" s="961" t="s">
        <v>901</v>
      </c>
      <c r="L3091" s="940" t="s">
        <v>903</v>
      </c>
      <c r="M3091" s="961" t="s">
        <v>906</v>
      </c>
      <c r="N3091" s="679">
        <f t="shared" ca="1" si="524"/>
        <v>0</v>
      </c>
      <c r="O3091" s="679">
        <f t="shared" ca="1" si="531"/>
        <v>0</v>
      </c>
      <c r="P3091" s="679">
        <f t="shared" ca="1" si="531"/>
        <v>0</v>
      </c>
      <c r="Q3091" s="679">
        <f t="shared" ca="1" si="531"/>
        <v>0</v>
      </c>
      <c r="R3091" s="679">
        <f t="shared" ca="1" si="531"/>
        <v>0</v>
      </c>
      <c r="S3091" s="679">
        <f t="shared" ca="1" si="531"/>
        <v>0</v>
      </c>
      <c r="T3091" s="679">
        <f t="shared" ca="1" si="531"/>
        <v>0</v>
      </c>
      <c r="U3091" s="679">
        <f t="shared" ca="1" si="531"/>
        <v>0</v>
      </c>
      <c r="V3091" s="679">
        <f t="shared" ca="1" si="531"/>
        <v>0</v>
      </c>
      <c r="W3091" s="679">
        <f t="shared" ca="1" si="526"/>
        <v>0</v>
      </c>
      <c r="X3091" s="679">
        <f t="shared" ca="1" si="532"/>
        <v>0</v>
      </c>
      <c r="Y3091" s="679">
        <f t="shared" ca="1" si="532"/>
        <v>0</v>
      </c>
      <c r="Z3091" s="679">
        <f t="shared" ca="1" si="532"/>
        <v>0</v>
      </c>
      <c r="AA3091" t="str">
        <f t="shared" si="527"/>
        <v>ASR_Financial_Report_SHP21Final</v>
      </c>
      <c r="AB3091" s="960">
        <f t="shared" si="528"/>
        <v>44658</v>
      </c>
      <c r="AC3091" t="str">
        <f t="shared" si="529"/>
        <v>Unaudited</v>
      </c>
    </row>
    <row r="3092" spans="1:29" x14ac:dyDescent="0.25">
      <c r="A3092" t="s">
        <v>420</v>
      </c>
      <c r="B3092" t="s">
        <v>1366</v>
      </c>
      <c r="C3092" t="s">
        <v>1367</v>
      </c>
      <c r="D3092">
        <v>1900</v>
      </c>
      <c r="E3092" s="960">
        <v>1</v>
      </c>
      <c r="F3092" t="s">
        <v>440</v>
      </c>
      <c r="G3092" s="960">
        <v>274</v>
      </c>
      <c r="H3092" t="s">
        <v>387</v>
      </c>
      <c r="I3092" s="940" t="s">
        <v>488</v>
      </c>
      <c r="J3092" s="940" t="s">
        <v>444</v>
      </c>
      <c r="K3092" s="940" t="s">
        <v>901</v>
      </c>
      <c r="L3092" s="940" t="s">
        <v>904</v>
      </c>
      <c r="M3092" s="961" t="s">
        <v>907</v>
      </c>
      <c r="N3092" s="679">
        <f t="shared" ca="1" si="524"/>
        <v>0</v>
      </c>
      <c r="O3092" s="679">
        <f t="shared" ca="1" si="531"/>
        <v>0</v>
      </c>
      <c r="P3092" s="679">
        <f t="shared" ca="1" si="531"/>
        <v>0</v>
      </c>
      <c r="Q3092" s="679">
        <f t="shared" ca="1" si="531"/>
        <v>0</v>
      </c>
      <c r="R3092" s="679">
        <f t="shared" ca="1" si="531"/>
        <v>0</v>
      </c>
      <c r="S3092" s="679">
        <f t="shared" ca="1" si="531"/>
        <v>0</v>
      </c>
      <c r="T3092" s="679">
        <f t="shared" ca="1" si="531"/>
        <v>0</v>
      </c>
      <c r="U3092" s="679">
        <f t="shared" ca="1" si="531"/>
        <v>0</v>
      </c>
      <c r="V3092" s="679">
        <f t="shared" ca="1" si="531"/>
        <v>0</v>
      </c>
      <c r="W3092" s="679">
        <f t="shared" ca="1" si="526"/>
        <v>0</v>
      </c>
      <c r="X3092" s="679">
        <f t="shared" ca="1" si="532"/>
        <v>0</v>
      </c>
      <c r="Y3092" s="679">
        <f t="shared" ca="1" si="532"/>
        <v>0</v>
      </c>
      <c r="Z3092" s="679">
        <f t="shared" ca="1" si="532"/>
        <v>0</v>
      </c>
      <c r="AA3092" t="str">
        <f t="shared" si="527"/>
        <v>ASR_Financial_Report_SHP21Final</v>
      </c>
      <c r="AB3092" s="960">
        <f t="shared" si="528"/>
        <v>44658</v>
      </c>
      <c r="AC3092" t="str">
        <f t="shared" si="529"/>
        <v>Unaudited</v>
      </c>
    </row>
    <row r="3093" spans="1:29" x14ac:dyDescent="0.25">
      <c r="A3093" t="s">
        <v>420</v>
      </c>
      <c r="B3093" t="s">
        <v>1366</v>
      </c>
      <c r="C3093" t="s">
        <v>1367</v>
      </c>
      <c r="D3093">
        <v>1900</v>
      </c>
      <c r="E3093" s="960">
        <v>1</v>
      </c>
      <c r="F3093" t="s">
        <v>440</v>
      </c>
      <c r="G3093" s="960">
        <v>274</v>
      </c>
      <c r="H3093" t="s">
        <v>387</v>
      </c>
      <c r="I3093" s="940" t="s">
        <v>488</v>
      </c>
      <c r="J3093" s="940" t="s">
        <v>444</v>
      </c>
      <c r="K3093" s="940" t="s">
        <v>445</v>
      </c>
      <c r="L3093" s="940">
        <v>5.0999999999999996</v>
      </c>
      <c r="M3093" s="961" t="s">
        <v>37</v>
      </c>
      <c r="N3093" s="679">
        <f t="shared" ca="1" si="524"/>
        <v>0</v>
      </c>
      <c r="O3093" s="679">
        <f t="shared" ca="1" si="531"/>
        <v>0</v>
      </c>
      <c r="P3093" s="679">
        <f t="shared" ca="1" si="531"/>
        <v>0</v>
      </c>
      <c r="Q3093" s="679">
        <f t="shared" ca="1" si="531"/>
        <v>0</v>
      </c>
      <c r="R3093" s="679">
        <f t="shared" ca="1" si="531"/>
        <v>0</v>
      </c>
      <c r="S3093" s="679">
        <f t="shared" ca="1" si="531"/>
        <v>0</v>
      </c>
      <c r="T3093" s="679">
        <f t="shared" ca="1" si="531"/>
        <v>0</v>
      </c>
      <c r="U3093" s="679">
        <f t="shared" ca="1" si="531"/>
        <v>0</v>
      </c>
      <c r="V3093" s="679">
        <f t="shared" ca="1" si="531"/>
        <v>0</v>
      </c>
      <c r="W3093" s="679">
        <f t="shared" ca="1" si="526"/>
        <v>0</v>
      </c>
      <c r="X3093" s="679">
        <f t="shared" ca="1" si="532"/>
        <v>0</v>
      </c>
      <c r="Y3093" s="679">
        <f t="shared" ca="1" si="532"/>
        <v>0</v>
      </c>
      <c r="Z3093" s="679">
        <f t="shared" ca="1" si="532"/>
        <v>0</v>
      </c>
      <c r="AA3093" t="str">
        <f t="shared" si="527"/>
        <v>ASR_Financial_Report_SHP21Final</v>
      </c>
      <c r="AB3093" s="960">
        <f t="shared" si="528"/>
        <v>44658</v>
      </c>
      <c r="AC3093" t="str">
        <f t="shared" si="529"/>
        <v>Unaudited</v>
      </c>
    </row>
    <row r="3094" spans="1:29" ht="30" x14ac:dyDescent="0.25">
      <c r="A3094" t="s">
        <v>420</v>
      </c>
      <c r="B3094" t="s">
        <v>1366</v>
      </c>
      <c r="C3094" t="s">
        <v>1367</v>
      </c>
      <c r="D3094">
        <v>1900</v>
      </c>
      <c r="E3094" s="960">
        <v>1</v>
      </c>
      <c r="F3094" t="s">
        <v>440</v>
      </c>
      <c r="G3094" s="960">
        <v>274</v>
      </c>
      <c r="H3094" t="s">
        <v>387</v>
      </c>
      <c r="I3094" s="940" t="s">
        <v>488</v>
      </c>
      <c r="J3094" s="940" t="s">
        <v>444</v>
      </c>
      <c r="K3094" s="940" t="s">
        <v>445</v>
      </c>
      <c r="L3094" s="940">
        <v>5.2</v>
      </c>
      <c r="M3094" s="961" t="s">
        <v>303</v>
      </c>
      <c r="N3094" s="679">
        <f t="shared" ca="1" si="524"/>
        <v>0</v>
      </c>
      <c r="O3094" s="679">
        <f t="shared" ca="1" si="531"/>
        <v>0</v>
      </c>
      <c r="P3094" s="679">
        <f t="shared" ca="1" si="531"/>
        <v>0</v>
      </c>
      <c r="Q3094" s="679">
        <f t="shared" ca="1" si="531"/>
        <v>0</v>
      </c>
      <c r="R3094" s="679">
        <f t="shared" ca="1" si="531"/>
        <v>0</v>
      </c>
      <c r="S3094" s="679">
        <f t="shared" ca="1" si="531"/>
        <v>0</v>
      </c>
      <c r="T3094" s="679">
        <f t="shared" ca="1" si="531"/>
        <v>0</v>
      </c>
      <c r="U3094" s="679">
        <f t="shared" ca="1" si="531"/>
        <v>0</v>
      </c>
      <c r="V3094" s="679">
        <f t="shared" ca="1" si="531"/>
        <v>0</v>
      </c>
      <c r="W3094" s="679">
        <f t="shared" ca="1" si="526"/>
        <v>0</v>
      </c>
      <c r="X3094" s="679">
        <f t="shared" ca="1" si="532"/>
        <v>0</v>
      </c>
      <c r="Y3094" s="679">
        <f t="shared" ca="1" si="532"/>
        <v>0</v>
      </c>
      <c r="Z3094" s="679">
        <f t="shared" ca="1" si="532"/>
        <v>0</v>
      </c>
      <c r="AA3094" t="str">
        <f t="shared" si="527"/>
        <v>ASR_Financial_Report_SHP21Final</v>
      </c>
      <c r="AB3094" s="960">
        <f t="shared" si="528"/>
        <v>44658</v>
      </c>
      <c r="AC3094" t="str">
        <f t="shared" si="529"/>
        <v>Unaudited</v>
      </c>
    </row>
    <row r="3095" spans="1:29" ht="30" x14ac:dyDescent="0.25">
      <c r="A3095" t="s">
        <v>420</v>
      </c>
      <c r="B3095" t="s">
        <v>1366</v>
      </c>
      <c r="C3095" t="s">
        <v>1367</v>
      </c>
      <c r="D3095">
        <v>1900</v>
      </c>
      <c r="E3095" s="960">
        <v>1</v>
      </c>
      <c r="F3095" t="s">
        <v>440</v>
      </c>
      <c r="G3095" s="960">
        <v>274</v>
      </c>
      <c r="H3095" t="s">
        <v>387</v>
      </c>
      <c r="I3095" s="961" t="s">
        <v>488</v>
      </c>
      <c r="J3095" s="961" t="s">
        <v>444</v>
      </c>
      <c r="K3095" s="961" t="s">
        <v>445</v>
      </c>
      <c r="L3095" s="940">
        <v>5.3</v>
      </c>
      <c r="M3095" s="961" t="s">
        <v>304</v>
      </c>
      <c r="N3095" s="679">
        <f t="shared" ca="1" si="524"/>
        <v>0</v>
      </c>
      <c r="O3095" s="679">
        <f t="shared" ca="1" si="531"/>
        <v>0</v>
      </c>
      <c r="P3095" s="679">
        <f t="shared" ca="1" si="531"/>
        <v>0</v>
      </c>
      <c r="Q3095" s="679">
        <f t="shared" ca="1" si="531"/>
        <v>0</v>
      </c>
      <c r="R3095" s="679">
        <f t="shared" ca="1" si="531"/>
        <v>0</v>
      </c>
      <c r="S3095" s="679">
        <f t="shared" ca="1" si="531"/>
        <v>0</v>
      </c>
      <c r="T3095" s="679">
        <f t="shared" ca="1" si="531"/>
        <v>0</v>
      </c>
      <c r="U3095" s="679">
        <f t="shared" ca="1" si="531"/>
        <v>0</v>
      </c>
      <c r="V3095" s="679">
        <f t="shared" ca="1" si="531"/>
        <v>0</v>
      </c>
      <c r="W3095" s="679">
        <f t="shared" ca="1" si="526"/>
        <v>0</v>
      </c>
      <c r="X3095" s="679">
        <f t="shared" ca="1" si="532"/>
        <v>0</v>
      </c>
      <c r="Y3095" s="679">
        <f t="shared" ca="1" si="532"/>
        <v>0</v>
      </c>
      <c r="Z3095" s="679">
        <f t="shared" ca="1" si="532"/>
        <v>0</v>
      </c>
      <c r="AA3095" t="str">
        <f t="shared" si="527"/>
        <v>ASR_Financial_Report_SHP21Final</v>
      </c>
      <c r="AB3095" s="960">
        <f t="shared" si="528"/>
        <v>44658</v>
      </c>
      <c r="AC3095" t="str">
        <f t="shared" si="529"/>
        <v>Unaudited</v>
      </c>
    </row>
    <row r="3096" spans="1:29" x14ac:dyDescent="0.25">
      <c r="A3096" t="s">
        <v>420</v>
      </c>
      <c r="B3096" t="s">
        <v>1366</v>
      </c>
      <c r="C3096" t="s">
        <v>1367</v>
      </c>
      <c r="D3096">
        <v>1900</v>
      </c>
      <c r="E3096" s="960">
        <v>1</v>
      </c>
      <c r="F3096" t="s">
        <v>440</v>
      </c>
      <c r="G3096" s="960">
        <v>274</v>
      </c>
      <c r="H3096" t="s">
        <v>387</v>
      </c>
      <c r="I3096" s="961" t="s">
        <v>488</v>
      </c>
      <c r="J3096" s="961" t="s">
        <v>444</v>
      </c>
      <c r="K3096" s="961" t="s">
        <v>445</v>
      </c>
      <c r="L3096" s="940" t="s">
        <v>82</v>
      </c>
      <c r="M3096" s="961" t="s">
        <v>453</v>
      </c>
      <c r="N3096" s="679">
        <f t="shared" ca="1" si="524"/>
        <v>0</v>
      </c>
      <c r="O3096" s="679">
        <f t="shared" ca="1" si="531"/>
        <v>0</v>
      </c>
      <c r="P3096" s="679">
        <f t="shared" ca="1" si="531"/>
        <v>0</v>
      </c>
      <c r="Q3096" s="679">
        <f t="shared" ca="1" si="531"/>
        <v>0</v>
      </c>
      <c r="R3096" s="679">
        <f t="shared" ca="1" si="531"/>
        <v>0</v>
      </c>
      <c r="S3096" s="679">
        <f t="shared" ca="1" si="531"/>
        <v>0</v>
      </c>
      <c r="T3096" s="679">
        <f t="shared" ca="1" si="531"/>
        <v>0</v>
      </c>
      <c r="U3096" s="679">
        <f t="shared" ca="1" si="531"/>
        <v>0</v>
      </c>
      <c r="V3096" s="679">
        <f t="shared" ca="1" si="531"/>
        <v>0</v>
      </c>
      <c r="W3096" s="679">
        <f t="shared" ca="1" si="526"/>
        <v>0</v>
      </c>
      <c r="X3096" s="679">
        <f t="shared" ca="1" si="532"/>
        <v>0</v>
      </c>
      <c r="Y3096" s="679">
        <f t="shared" ca="1" si="532"/>
        <v>0</v>
      </c>
      <c r="Z3096" s="679">
        <f t="shared" ca="1" si="532"/>
        <v>0</v>
      </c>
      <c r="AA3096" t="str">
        <f t="shared" si="527"/>
        <v>ASR_Financial_Report_SHP21Final</v>
      </c>
      <c r="AB3096" s="960">
        <f t="shared" si="528"/>
        <v>44658</v>
      </c>
      <c r="AC3096" t="str">
        <f t="shared" si="529"/>
        <v>Unaudited</v>
      </c>
    </row>
    <row r="3097" spans="1:29" x14ac:dyDescent="0.25">
      <c r="A3097" t="s">
        <v>420</v>
      </c>
      <c r="B3097" t="s">
        <v>1366</v>
      </c>
      <c r="C3097" t="s">
        <v>1367</v>
      </c>
      <c r="D3097">
        <v>1900</v>
      </c>
      <c r="E3097" s="960">
        <v>1</v>
      </c>
      <c r="F3097" t="s">
        <v>440</v>
      </c>
      <c r="G3097" s="960">
        <v>274</v>
      </c>
      <c r="H3097" t="s">
        <v>387</v>
      </c>
      <c r="I3097" s="961" t="s">
        <v>488</v>
      </c>
      <c r="J3097" s="961" t="s">
        <v>444</v>
      </c>
      <c r="K3097" s="961" t="s">
        <v>446</v>
      </c>
      <c r="L3097" s="940">
        <v>6.1</v>
      </c>
      <c r="M3097" s="961" t="s">
        <v>18</v>
      </c>
      <c r="N3097" s="679">
        <f t="shared" ca="1" si="524"/>
        <v>0</v>
      </c>
      <c r="O3097" s="679">
        <f t="shared" ca="1" si="531"/>
        <v>0</v>
      </c>
      <c r="P3097" s="679">
        <f t="shared" ca="1" si="531"/>
        <v>0</v>
      </c>
      <c r="Q3097" s="679">
        <f t="shared" ca="1" si="531"/>
        <v>0</v>
      </c>
      <c r="R3097" s="679">
        <f t="shared" ca="1" si="531"/>
        <v>0</v>
      </c>
      <c r="S3097" s="679">
        <f t="shared" ca="1" si="531"/>
        <v>0</v>
      </c>
      <c r="T3097" s="679">
        <f t="shared" ca="1" si="531"/>
        <v>0</v>
      </c>
      <c r="U3097" s="679">
        <f t="shared" ca="1" si="531"/>
        <v>0</v>
      </c>
      <c r="V3097" s="679">
        <f t="shared" ca="1" si="531"/>
        <v>0</v>
      </c>
      <c r="W3097" s="679">
        <f t="shared" ca="1" si="526"/>
        <v>0</v>
      </c>
      <c r="X3097" s="679">
        <f t="shared" ca="1" si="532"/>
        <v>0</v>
      </c>
      <c r="Y3097" s="679">
        <f t="shared" ca="1" si="532"/>
        <v>0</v>
      </c>
      <c r="Z3097" s="679">
        <f t="shared" ca="1" si="532"/>
        <v>0</v>
      </c>
      <c r="AA3097" t="str">
        <f t="shared" si="527"/>
        <v>ASR_Financial_Report_SHP21Final</v>
      </c>
      <c r="AB3097" s="960">
        <f t="shared" si="528"/>
        <v>44658</v>
      </c>
      <c r="AC3097" t="str">
        <f t="shared" si="529"/>
        <v>Unaudited</v>
      </c>
    </row>
    <row r="3098" spans="1:29" x14ac:dyDescent="0.25">
      <c r="A3098" t="s">
        <v>420</v>
      </c>
      <c r="B3098" t="s">
        <v>1366</v>
      </c>
      <c r="C3098" t="s">
        <v>1367</v>
      </c>
      <c r="D3098">
        <v>1900</v>
      </c>
      <c r="E3098" s="960">
        <v>1</v>
      </c>
      <c r="F3098" t="s">
        <v>440</v>
      </c>
      <c r="G3098" s="960">
        <v>274</v>
      </c>
      <c r="H3098" t="s">
        <v>387</v>
      </c>
      <c r="I3098" s="961" t="s">
        <v>488</v>
      </c>
      <c r="J3098" s="961" t="s">
        <v>444</v>
      </c>
      <c r="K3098" s="961" t="s">
        <v>446</v>
      </c>
      <c r="L3098" s="940">
        <v>6.2</v>
      </c>
      <c r="M3098" s="961" t="s">
        <v>19</v>
      </c>
      <c r="N3098" s="679">
        <f t="shared" ca="1" si="524"/>
        <v>0</v>
      </c>
      <c r="O3098" s="679">
        <f t="shared" ca="1" si="531"/>
        <v>0</v>
      </c>
      <c r="P3098" s="679">
        <f t="shared" ca="1" si="531"/>
        <v>0</v>
      </c>
      <c r="Q3098" s="679">
        <f t="shared" ca="1" si="531"/>
        <v>0</v>
      </c>
      <c r="R3098" s="679">
        <f t="shared" ca="1" si="531"/>
        <v>0</v>
      </c>
      <c r="S3098" s="679">
        <f t="shared" ca="1" si="531"/>
        <v>0</v>
      </c>
      <c r="T3098" s="679">
        <f t="shared" ca="1" si="531"/>
        <v>0</v>
      </c>
      <c r="U3098" s="679">
        <f t="shared" ca="1" si="531"/>
        <v>0</v>
      </c>
      <c r="V3098" s="679">
        <f t="shared" ca="1" si="531"/>
        <v>0</v>
      </c>
      <c r="W3098" s="679">
        <f t="shared" ca="1" si="526"/>
        <v>0</v>
      </c>
      <c r="X3098" s="679">
        <f t="shared" ca="1" si="532"/>
        <v>0</v>
      </c>
      <c r="Y3098" s="679">
        <f t="shared" ca="1" si="532"/>
        <v>0</v>
      </c>
      <c r="Z3098" s="679">
        <f t="shared" ca="1" si="532"/>
        <v>0</v>
      </c>
      <c r="AA3098" t="str">
        <f t="shared" si="527"/>
        <v>ASR_Financial_Report_SHP21Final</v>
      </c>
      <c r="AB3098" s="960">
        <f t="shared" si="528"/>
        <v>44658</v>
      </c>
      <c r="AC3098" t="str">
        <f t="shared" si="529"/>
        <v>Unaudited</v>
      </c>
    </row>
    <row r="3099" spans="1:29" x14ac:dyDescent="0.25">
      <c r="A3099" t="s">
        <v>420</v>
      </c>
      <c r="B3099" t="s">
        <v>1366</v>
      </c>
      <c r="C3099" t="s">
        <v>1367</v>
      </c>
      <c r="D3099">
        <v>1900</v>
      </c>
      <c r="E3099" s="960">
        <v>1</v>
      </c>
      <c r="F3099" t="s">
        <v>440</v>
      </c>
      <c r="G3099" s="960">
        <v>274</v>
      </c>
      <c r="H3099" t="s">
        <v>387</v>
      </c>
      <c r="I3099" s="961" t="s">
        <v>488</v>
      </c>
      <c r="J3099" s="961" t="s">
        <v>444</v>
      </c>
      <c r="K3099" s="961" t="s">
        <v>446</v>
      </c>
      <c r="L3099" s="956">
        <v>6.3</v>
      </c>
      <c r="M3099" s="961" t="s">
        <v>184</v>
      </c>
      <c r="N3099" s="679">
        <f t="shared" ca="1" si="524"/>
        <v>0</v>
      </c>
      <c r="O3099" s="679">
        <f t="shared" ref="O3099:V3105" ca="1" si="533">IF(OR(AND($F3099="PY",O$1&lt;&gt;"Prior Year"),AND($F3099&lt;&gt;"PY",O$1="Prior Year")),0,INDEX(INDIRECT("'MMA Rev-Exp "&amp;$H3099&amp;"'!$A$1:$CA$200"),IF($J3099="Member Months",MATCH($J3099,INDIRECT("'MMA Rev-Exp "&amp;$H3099&amp;"'!$A$1:$A$200"),0),MATCH($L3099,INDIRECT("'MMA Rev-Exp "&amp;$H3099&amp;"'!$B$1:$B$200"),0)),IF($F3099="PY",MATCH("Prior Year Adjustments",INDIRECT("'MMA Rev-Exp "&amp;$H3099&amp;"'!$A$8:$CA$8"),0),MATCH(IF($F3099="Q1","JANUARY - MARCH (Q1)",IF($F3099="Q2","APRIL - JUNE (Q2)",IF($F3099="Q3","JULY - SEPTEMBER (Q3)",IF($F3099="Q4","OCTOBER - DECEMBER (Q4)",0)))),INDIRECT("'MMA Rev-Exp "&amp;$H3099&amp;"'!$A$7:$CA$7"),0)+MATCH(O$1,INDIRECT("'MMA Rev-Exp "&amp;$H3099&amp;"'!$D$8:$CA$8"),0)-1)))</f>
        <v>0</v>
      </c>
      <c r="P3099" s="679">
        <f t="shared" ca="1" si="533"/>
        <v>0</v>
      </c>
      <c r="Q3099" s="679">
        <f t="shared" ca="1" si="533"/>
        <v>0</v>
      </c>
      <c r="R3099" s="679">
        <f t="shared" ca="1" si="533"/>
        <v>0</v>
      </c>
      <c r="S3099" s="679">
        <f t="shared" ca="1" si="533"/>
        <v>0</v>
      </c>
      <c r="T3099" s="679">
        <f t="shared" ca="1" si="533"/>
        <v>0</v>
      </c>
      <c r="U3099" s="679">
        <f t="shared" ca="1" si="533"/>
        <v>0</v>
      </c>
      <c r="V3099" s="679">
        <f t="shared" ca="1" si="533"/>
        <v>0</v>
      </c>
      <c r="W3099" s="679">
        <f t="shared" ca="1" si="526"/>
        <v>0</v>
      </c>
      <c r="X3099" s="679">
        <f t="shared" ca="1" si="532"/>
        <v>0</v>
      </c>
      <c r="Y3099" s="679">
        <f t="shared" ca="1" si="532"/>
        <v>0</v>
      </c>
      <c r="Z3099" s="679">
        <f t="shared" ca="1" si="532"/>
        <v>0</v>
      </c>
      <c r="AA3099" t="str">
        <f t="shared" si="527"/>
        <v>ASR_Financial_Report_SHP21Final</v>
      </c>
      <c r="AB3099" s="960">
        <f t="shared" si="528"/>
        <v>44658</v>
      </c>
      <c r="AC3099" t="str">
        <f t="shared" si="529"/>
        <v>Unaudited</v>
      </c>
    </row>
    <row r="3100" spans="1:29" x14ac:dyDescent="0.25">
      <c r="A3100" t="s">
        <v>420</v>
      </c>
      <c r="B3100" t="s">
        <v>1366</v>
      </c>
      <c r="C3100" t="s">
        <v>1367</v>
      </c>
      <c r="D3100">
        <v>1900</v>
      </c>
      <c r="E3100" s="960">
        <v>1</v>
      </c>
      <c r="F3100" t="s">
        <v>440</v>
      </c>
      <c r="G3100" s="960">
        <v>274</v>
      </c>
      <c r="H3100" t="s">
        <v>387</v>
      </c>
      <c r="I3100" s="961" t="s">
        <v>488</v>
      </c>
      <c r="J3100" s="961" t="s">
        <v>444</v>
      </c>
      <c r="K3100" s="961" t="s">
        <v>446</v>
      </c>
      <c r="L3100" s="940" t="s">
        <v>87</v>
      </c>
      <c r="M3100" s="961" t="s">
        <v>454</v>
      </c>
      <c r="N3100" s="679">
        <f t="shared" ca="1" si="524"/>
        <v>0</v>
      </c>
      <c r="O3100" s="679">
        <f t="shared" ca="1" si="533"/>
        <v>0</v>
      </c>
      <c r="P3100" s="679">
        <f t="shared" ca="1" si="533"/>
        <v>0</v>
      </c>
      <c r="Q3100" s="679">
        <f t="shared" ca="1" si="533"/>
        <v>0</v>
      </c>
      <c r="R3100" s="679">
        <f t="shared" ca="1" si="533"/>
        <v>0</v>
      </c>
      <c r="S3100" s="679">
        <f t="shared" ca="1" si="533"/>
        <v>0</v>
      </c>
      <c r="T3100" s="679">
        <f t="shared" ca="1" si="533"/>
        <v>0</v>
      </c>
      <c r="U3100" s="679">
        <f t="shared" ca="1" si="533"/>
        <v>0</v>
      </c>
      <c r="V3100" s="679">
        <f t="shared" ca="1" si="533"/>
        <v>0</v>
      </c>
      <c r="W3100" s="679">
        <f t="shared" ca="1" si="526"/>
        <v>0</v>
      </c>
      <c r="X3100" s="679">
        <f t="shared" ca="1" si="532"/>
        <v>0</v>
      </c>
      <c r="Y3100" s="679">
        <f t="shared" ca="1" si="532"/>
        <v>0</v>
      </c>
      <c r="Z3100" s="679">
        <f t="shared" ca="1" si="532"/>
        <v>0</v>
      </c>
      <c r="AA3100" t="str">
        <f t="shared" si="527"/>
        <v>ASR_Financial_Report_SHP21Final</v>
      </c>
      <c r="AB3100" s="960">
        <f t="shared" si="528"/>
        <v>44658</v>
      </c>
      <c r="AC3100" t="str">
        <f t="shared" si="529"/>
        <v>Unaudited</v>
      </c>
    </row>
    <row r="3101" spans="1:29" x14ac:dyDescent="0.25">
      <c r="A3101" t="s">
        <v>420</v>
      </c>
      <c r="B3101" t="s">
        <v>1366</v>
      </c>
      <c r="C3101" t="s">
        <v>1367</v>
      </c>
      <c r="D3101">
        <v>1900</v>
      </c>
      <c r="E3101" s="960">
        <v>1</v>
      </c>
      <c r="F3101" t="s">
        <v>440</v>
      </c>
      <c r="G3101" s="960">
        <v>274</v>
      </c>
      <c r="H3101" t="s">
        <v>387</v>
      </c>
      <c r="I3101" s="940" t="s">
        <v>488</v>
      </c>
      <c r="J3101" s="940" t="s">
        <v>444</v>
      </c>
      <c r="K3101" s="940" t="s">
        <v>447</v>
      </c>
      <c r="L3101" s="940">
        <v>7.1</v>
      </c>
      <c r="M3101" s="961" t="s">
        <v>20</v>
      </c>
      <c r="N3101" s="679">
        <f t="shared" ca="1" si="524"/>
        <v>0</v>
      </c>
      <c r="O3101" s="679">
        <f t="shared" ca="1" si="533"/>
        <v>0</v>
      </c>
      <c r="P3101" s="679">
        <f t="shared" ca="1" si="533"/>
        <v>0</v>
      </c>
      <c r="Q3101" s="679">
        <f t="shared" ca="1" si="533"/>
        <v>0</v>
      </c>
      <c r="R3101" s="679">
        <f t="shared" ca="1" si="533"/>
        <v>0</v>
      </c>
      <c r="S3101" s="679">
        <f t="shared" ca="1" si="533"/>
        <v>0</v>
      </c>
      <c r="T3101" s="679">
        <f t="shared" ca="1" si="533"/>
        <v>0</v>
      </c>
      <c r="U3101" s="679">
        <f t="shared" ca="1" si="533"/>
        <v>0</v>
      </c>
      <c r="V3101" s="679">
        <f t="shared" ca="1" si="533"/>
        <v>0</v>
      </c>
      <c r="W3101" s="679">
        <f t="shared" ca="1" si="526"/>
        <v>0</v>
      </c>
      <c r="X3101" s="679">
        <f t="shared" ca="1" si="532"/>
        <v>0</v>
      </c>
      <c r="Y3101" s="679">
        <f t="shared" ca="1" si="532"/>
        <v>0</v>
      </c>
      <c r="Z3101" s="679">
        <f t="shared" ca="1" si="532"/>
        <v>0</v>
      </c>
      <c r="AA3101" t="str">
        <f t="shared" si="527"/>
        <v>ASR_Financial_Report_SHP21Final</v>
      </c>
      <c r="AB3101" s="960">
        <f t="shared" si="528"/>
        <v>44658</v>
      </c>
      <c r="AC3101" t="str">
        <f t="shared" si="529"/>
        <v>Unaudited</v>
      </c>
    </row>
    <row r="3102" spans="1:29" x14ac:dyDescent="0.25">
      <c r="A3102" t="s">
        <v>420</v>
      </c>
      <c r="B3102" t="s">
        <v>1366</v>
      </c>
      <c r="C3102" t="s">
        <v>1367</v>
      </c>
      <c r="D3102">
        <v>1900</v>
      </c>
      <c r="E3102" s="960">
        <v>1</v>
      </c>
      <c r="F3102" t="s">
        <v>440</v>
      </c>
      <c r="G3102" s="960">
        <v>274</v>
      </c>
      <c r="H3102" t="s">
        <v>387</v>
      </c>
      <c r="I3102" s="961" t="s">
        <v>488</v>
      </c>
      <c r="J3102" s="961" t="s">
        <v>444</v>
      </c>
      <c r="K3102" s="961" t="s">
        <v>447</v>
      </c>
      <c r="L3102" s="940">
        <v>7.2</v>
      </c>
      <c r="M3102" s="961" t="s">
        <v>21</v>
      </c>
      <c r="N3102" s="679">
        <f t="shared" ca="1" si="524"/>
        <v>0</v>
      </c>
      <c r="O3102" s="679">
        <f t="shared" ca="1" si="533"/>
        <v>0</v>
      </c>
      <c r="P3102" s="679">
        <f t="shared" ca="1" si="533"/>
        <v>0</v>
      </c>
      <c r="Q3102" s="679">
        <f t="shared" ca="1" si="533"/>
        <v>0</v>
      </c>
      <c r="R3102" s="679">
        <f t="shared" ca="1" si="533"/>
        <v>0</v>
      </c>
      <c r="S3102" s="679">
        <f t="shared" ca="1" si="533"/>
        <v>0</v>
      </c>
      <c r="T3102" s="679">
        <f t="shared" ca="1" si="533"/>
        <v>0</v>
      </c>
      <c r="U3102" s="679">
        <f t="shared" ca="1" si="533"/>
        <v>0</v>
      </c>
      <c r="V3102" s="679">
        <f t="shared" ca="1" si="533"/>
        <v>0</v>
      </c>
      <c r="W3102" s="679">
        <f t="shared" ca="1" si="526"/>
        <v>0</v>
      </c>
      <c r="X3102" s="679">
        <f t="shared" ca="1" si="532"/>
        <v>0</v>
      </c>
      <c r="Y3102" s="679">
        <f t="shared" ca="1" si="532"/>
        <v>0</v>
      </c>
      <c r="Z3102" s="679">
        <f t="shared" ca="1" si="532"/>
        <v>0</v>
      </c>
      <c r="AA3102" t="str">
        <f t="shared" si="527"/>
        <v>ASR_Financial_Report_SHP21Final</v>
      </c>
      <c r="AB3102" s="960">
        <f t="shared" si="528"/>
        <v>44658</v>
      </c>
      <c r="AC3102" t="str">
        <f t="shared" si="529"/>
        <v>Unaudited</v>
      </c>
    </row>
    <row r="3103" spans="1:29" x14ac:dyDescent="0.25">
      <c r="A3103" t="s">
        <v>420</v>
      </c>
      <c r="B3103" t="s">
        <v>1366</v>
      </c>
      <c r="C3103" t="s">
        <v>1367</v>
      </c>
      <c r="D3103">
        <v>1900</v>
      </c>
      <c r="E3103" s="960">
        <v>1</v>
      </c>
      <c r="F3103" t="s">
        <v>440</v>
      </c>
      <c r="G3103" s="960">
        <v>274</v>
      </c>
      <c r="H3103" t="s">
        <v>387</v>
      </c>
      <c r="I3103" s="940" t="s">
        <v>488</v>
      </c>
      <c r="J3103" s="940" t="s">
        <v>444</v>
      </c>
      <c r="K3103" s="940" t="s">
        <v>447</v>
      </c>
      <c r="L3103" s="940">
        <v>7.3</v>
      </c>
      <c r="M3103" s="940" t="s">
        <v>155</v>
      </c>
      <c r="N3103" s="679">
        <f t="shared" ca="1" si="524"/>
        <v>0</v>
      </c>
      <c r="O3103" s="679">
        <f t="shared" ca="1" si="533"/>
        <v>0</v>
      </c>
      <c r="P3103" s="679">
        <f t="shared" ca="1" si="533"/>
        <v>0</v>
      </c>
      <c r="Q3103" s="679">
        <f t="shared" ca="1" si="533"/>
        <v>0</v>
      </c>
      <c r="R3103" s="679">
        <f t="shared" ca="1" si="533"/>
        <v>0</v>
      </c>
      <c r="S3103" s="679">
        <f t="shared" ca="1" si="533"/>
        <v>0</v>
      </c>
      <c r="T3103" s="679">
        <f t="shared" ca="1" si="533"/>
        <v>0</v>
      </c>
      <c r="U3103" s="679">
        <f t="shared" ca="1" si="533"/>
        <v>0</v>
      </c>
      <c r="V3103" s="679">
        <f t="shared" ca="1" si="533"/>
        <v>0</v>
      </c>
      <c r="W3103" s="679">
        <f t="shared" ca="1" si="526"/>
        <v>0</v>
      </c>
      <c r="X3103" s="679">
        <f t="shared" ca="1" si="532"/>
        <v>0</v>
      </c>
      <c r="Y3103" s="679">
        <f t="shared" ca="1" si="532"/>
        <v>0</v>
      </c>
      <c r="Z3103" s="679">
        <f t="shared" ca="1" si="532"/>
        <v>0</v>
      </c>
      <c r="AA3103" t="str">
        <f t="shared" si="527"/>
        <v>ASR_Financial_Report_SHP21Final</v>
      </c>
      <c r="AB3103" s="960">
        <f t="shared" si="528"/>
        <v>44658</v>
      </c>
      <c r="AC3103" t="str">
        <f t="shared" si="529"/>
        <v>Unaudited</v>
      </c>
    </row>
    <row r="3104" spans="1:29" x14ac:dyDescent="0.25">
      <c r="A3104" t="s">
        <v>420</v>
      </c>
      <c r="B3104" t="s">
        <v>1366</v>
      </c>
      <c r="C3104" t="s">
        <v>1367</v>
      </c>
      <c r="D3104">
        <v>1900</v>
      </c>
      <c r="E3104" s="960">
        <v>1</v>
      </c>
      <c r="F3104" t="s">
        <v>440</v>
      </c>
      <c r="G3104" s="960">
        <v>274</v>
      </c>
      <c r="H3104" t="s">
        <v>387</v>
      </c>
      <c r="I3104" s="940" t="s">
        <v>488</v>
      </c>
      <c r="J3104" s="940" t="s">
        <v>444</v>
      </c>
      <c r="K3104" s="940" t="s">
        <v>447</v>
      </c>
      <c r="L3104" s="940" t="s">
        <v>91</v>
      </c>
      <c r="M3104" s="961" t="s">
        <v>455</v>
      </c>
      <c r="N3104" s="679">
        <f t="shared" ca="1" si="524"/>
        <v>0</v>
      </c>
      <c r="O3104" s="679">
        <f t="shared" ca="1" si="533"/>
        <v>0</v>
      </c>
      <c r="P3104" s="679">
        <f t="shared" ca="1" si="533"/>
        <v>0</v>
      </c>
      <c r="Q3104" s="679">
        <f t="shared" ca="1" si="533"/>
        <v>0</v>
      </c>
      <c r="R3104" s="679">
        <f t="shared" ca="1" si="533"/>
        <v>0</v>
      </c>
      <c r="S3104" s="679">
        <f t="shared" ca="1" si="533"/>
        <v>0</v>
      </c>
      <c r="T3104" s="679">
        <f t="shared" ca="1" si="533"/>
        <v>0</v>
      </c>
      <c r="U3104" s="679">
        <f t="shared" ca="1" si="533"/>
        <v>0</v>
      </c>
      <c r="V3104" s="679">
        <f t="shared" ca="1" si="533"/>
        <v>0</v>
      </c>
      <c r="W3104" s="679">
        <f t="shared" ca="1" si="526"/>
        <v>0</v>
      </c>
      <c r="X3104" s="679">
        <f t="shared" ca="1" si="532"/>
        <v>0</v>
      </c>
      <c r="Y3104" s="679">
        <f t="shared" ca="1" si="532"/>
        <v>0</v>
      </c>
      <c r="Z3104" s="679">
        <f t="shared" ca="1" si="532"/>
        <v>0</v>
      </c>
      <c r="AA3104" t="str">
        <f t="shared" si="527"/>
        <v>ASR_Financial_Report_SHP21Final</v>
      </c>
      <c r="AB3104" s="960">
        <f t="shared" si="528"/>
        <v>44658</v>
      </c>
      <c r="AC3104" t="str">
        <f t="shared" si="529"/>
        <v>Unaudited</v>
      </c>
    </row>
    <row r="3105" spans="1:29" x14ac:dyDescent="0.25">
      <c r="A3105" t="s">
        <v>420</v>
      </c>
      <c r="B3105" t="s">
        <v>1366</v>
      </c>
      <c r="C3105" t="s">
        <v>1367</v>
      </c>
      <c r="D3105">
        <v>1900</v>
      </c>
      <c r="E3105" s="960">
        <v>1</v>
      </c>
      <c r="F3105" t="s">
        <v>440</v>
      </c>
      <c r="G3105" s="960">
        <v>274</v>
      </c>
      <c r="H3105" t="s">
        <v>387</v>
      </c>
      <c r="I3105" s="940" t="s">
        <v>488</v>
      </c>
      <c r="J3105" s="940" t="s">
        <v>444</v>
      </c>
      <c r="K3105" s="940" t="s">
        <v>448</v>
      </c>
      <c r="L3105" s="940">
        <v>8.1</v>
      </c>
      <c r="M3105" s="961" t="s">
        <v>22</v>
      </c>
      <c r="N3105" s="679">
        <f t="shared" ca="1" si="524"/>
        <v>0</v>
      </c>
      <c r="O3105" s="679">
        <f t="shared" ca="1" si="533"/>
        <v>0</v>
      </c>
      <c r="P3105" s="679">
        <f t="shared" ca="1" si="533"/>
        <v>0</v>
      </c>
      <c r="Q3105" s="679">
        <f t="shared" ca="1" si="533"/>
        <v>0</v>
      </c>
      <c r="R3105" s="679">
        <f t="shared" ca="1" si="533"/>
        <v>0</v>
      </c>
      <c r="S3105" s="679">
        <f t="shared" ca="1" si="533"/>
        <v>0</v>
      </c>
      <c r="T3105" s="679">
        <f t="shared" ca="1" si="533"/>
        <v>0</v>
      </c>
      <c r="U3105" s="679">
        <f t="shared" ca="1" si="533"/>
        <v>0</v>
      </c>
      <c r="V3105" s="679">
        <f t="shared" ca="1" si="533"/>
        <v>0</v>
      </c>
      <c r="W3105" s="679">
        <f t="shared" ca="1" si="526"/>
        <v>0</v>
      </c>
      <c r="X3105" s="679">
        <f t="shared" ca="1" si="532"/>
        <v>0</v>
      </c>
      <c r="Y3105" s="679">
        <f t="shared" ca="1" si="532"/>
        <v>0</v>
      </c>
      <c r="Z3105" s="679">
        <f t="shared" ca="1" si="532"/>
        <v>0</v>
      </c>
      <c r="AA3105" t="str">
        <f t="shared" si="527"/>
        <v>ASR_Financial_Report_SHP21Final</v>
      </c>
      <c r="AB3105" s="960">
        <f t="shared" si="528"/>
        <v>44658</v>
      </c>
      <c r="AC3105" t="str">
        <f t="shared" si="529"/>
        <v>Unaudited</v>
      </c>
    </row>
    <row r="3106" spans="1:29" x14ac:dyDescent="0.25">
      <c r="A3106" t="s">
        <v>420</v>
      </c>
      <c r="B3106" t="s">
        <v>1366</v>
      </c>
      <c r="C3106" t="s">
        <v>1367</v>
      </c>
      <c r="D3106">
        <v>1900</v>
      </c>
      <c r="E3106" s="960">
        <v>1</v>
      </c>
      <c r="F3106" t="s">
        <v>440</v>
      </c>
      <c r="G3106" s="960">
        <v>274</v>
      </c>
      <c r="H3106" t="s">
        <v>387</v>
      </c>
      <c r="I3106" s="940" t="s">
        <v>488</v>
      </c>
      <c r="J3106" s="940" t="s">
        <v>444</v>
      </c>
      <c r="K3106" s="940" t="s">
        <v>448</v>
      </c>
      <c r="L3106" s="940" t="s">
        <v>112</v>
      </c>
      <c r="M3106" s="961" t="s">
        <v>443</v>
      </c>
      <c r="N3106" s="679">
        <f t="shared" ca="1" si="524"/>
        <v>0</v>
      </c>
      <c r="O3106" s="679">
        <f ca="1">IF(OR(AND($F3106="PY",O$1&lt;&gt;"Prior Year"),AND($F3106&lt;&gt;"PY",O$1="Prior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"&amp;$H3106&amp;"'!$A$7:$CA$7"),0)+MATCH(O$1,INDIRECT("'MMA Rev-Exp "&amp;$H3106&amp;"'!$D$8:$CA$8"),0)-1)))</f>
        <v>0</v>
      </c>
      <c r="P3106" s="679">
        <f ca="1">IF(OR(AND($F3106="PY",P$1&lt;&gt;"Prior Year"),AND($F3106&lt;&gt;"PY",P$1="Prior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"&amp;$H3106&amp;"'!$A$7:$CA$7"),0)+MATCH(P$1,INDIRECT("'MMA Rev-Exp "&amp;$H3106&amp;"'!$D$8:$CA$8"),0)-1)))</f>
        <v>0</v>
      </c>
      <c r="Q3106" s="679">
        <f ca="1">IF(OR(AND($F3106="PY",Q$1&lt;&gt;"Prior Year"),AND($F3106&lt;&gt;"PY",Q$1="Prior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"&amp;$H3106&amp;"'!$A$7:$CA$7"),0)+MATCH(Q$1,INDIRECT("'MMA Rev-Exp "&amp;$H3106&amp;"'!$D$8:$CA$8"),0)-1)))</f>
        <v>0</v>
      </c>
      <c r="R3106" s="679">
        <f ca="1">IF(OR(AND($F3106="PY",R$1&lt;&gt;"Prior Year"),AND($F3106&lt;&gt;"PY",R$1="Prior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"&amp;$H3106&amp;"'!$A$7:$CA$7"),0)+MATCH(R$1,INDIRECT("'MMA Rev-Exp "&amp;$H3106&amp;"'!$D$8:$CA$8"),0)-1)))</f>
        <v>0</v>
      </c>
      <c r="S3106" s="679">
        <f t="shared" ref="O3106:Z3129" ca="1" si="534">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679">
        <f t="shared" ca="1" si="534"/>
        <v>0</v>
      </c>
      <c r="U3106" s="679">
        <f t="shared" ca="1" si="534"/>
        <v>0</v>
      </c>
      <c r="V3106" s="679">
        <f t="shared" ca="1" si="534"/>
        <v>0</v>
      </c>
      <c r="W3106" s="679">
        <f t="shared" ca="1" si="526"/>
        <v>0</v>
      </c>
      <c r="X3106" s="679">
        <f t="shared" ca="1" si="534"/>
        <v>0</v>
      </c>
      <c r="Y3106" s="679">
        <f t="shared" ca="1" si="534"/>
        <v>0</v>
      </c>
      <c r="Z3106" s="679">
        <f t="shared" ca="1" si="534"/>
        <v>0</v>
      </c>
      <c r="AA3106" t="str">
        <f t="shared" si="527"/>
        <v>ASR_Financial_Report_SHP21Final</v>
      </c>
      <c r="AB3106" s="960">
        <f t="shared" si="528"/>
        <v>44658</v>
      </c>
      <c r="AC3106" t="str">
        <f t="shared" si="529"/>
        <v>Unaudited</v>
      </c>
    </row>
    <row r="3107" spans="1:29" x14ac:dyDescent="0.25">
      <c r="A3107" t="s">
        <v>420</v>
      </c>
      <c r="B3107" t="s">
        <v>1366</v>
      </c>
      <c r="C3107" t="s">
        <v>1367</v>
      </c>
      <c r="D3107">
        <v>1900</v>
      </c>
      <c r="E3107" s="960">
        <v>1</v>
      </c>
      <c r="F3107" t="s">
        <v>440</v>
      </c>
      <c r="G3107" s="960">
        <v>274</v>
      </c>
      <c r="H3107" t="s">
        <v>387</v>
      </c>
      <c r="I3107" s="940" t="s">
        <v>488</v>
      </c>
      <c r="J3107" s="940" t="s">
        <v>444</v>
      </c>
      <c r="K3107" s="940" t="s">
        <v>448</v>
      </c>
      <c r="L3107" s="946" t="s">
        <v>114</v>
      </c>
      <c r="M3107" s="962" t="s">
        <v>157</v>
      </c>
      <c r="N3107" s="679">
        <f t="shared" ref="N3107:N3170" ca="1" si="535">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679">
        <f t="shared" ca="1" si="534"/>
        <v>0</v>
      </c>
      <c r="P3107" s="679">
        <f t="shared" ca="1" si="534"/>
        <v>0</v>
      </c>
      <c r="Q3107" s="679">
        <f t="shared" ca="1" si="534"/>
        <v>0</v>
      </c>
      <c r="R3107" s="679">
        <f t="shared" ca="1" si="534"/>
        <v>0</v>
      </c>
      <c r="S3107" s="679">
        <f t="shared" ca="1" si="534"/>
        <v>0</v>
      </c>
      <c r="T3107" s="679">
        <f t="shared" ca="1" si="534"/>
        <v>0</v>
      </c>
      <c r="U3107" s="679">
        <f t="shared" ca="1" si="534"/>
        <v>0</v>
      </c>
      <c r="V3107" s="679">
        <f t="shared" ca="1" si="534"/>
        <v>0</v>
      </c>
      <c r="W3107" s="679">
        <f t="shared" ca="1" si="526"/>
        <v>0</v>
      </c>
      <c r="X3107" s="679">
        <f t="shared" ca="1" si="534"/>
        <v>0</v>
      </c>
      <c r="Y3107" s="679">
        <f t="shared" ca="1" si="534"/>
        <v>0</v>
      </c>
      <c r="Z3107" s="679">
        <f t="shared" ca="1" si="534"/>
        <v>0</v>
      </c>
      <c r="AA3107" t="str">
        <f t="shared" si="527"/>
        <v>ASR_Financial_Report_SHP21Final</v>
      </c>
      <c r="AB3107" s="960">
        <f t="shared" si="528"/>
        <v>44658</v>
      </c>
      <c r="AC3107" t="str">
        <f t="shared" si="529"/>
        <v>Unaudited</v>
      </c>
    </row>
    <row r="3108" spans="1:29" x14ac:dyDescent="0.25">
      <c r="A3108" t="s">
        <v>420</v>
      </c>
      <c r="B3108" t="s">
        <v>1366</v>
      </c>
      <c r="C3108" t="s">
        <v>1367</v>
      </c>
      <c r="D3108">
        <v>1900</v>
      </c>
      <c r="E3108" s="960">
        <v>1</v>
      </c>
      <c r="F3108" t="s">
        <v>440</v>
      </c>
      <c r="G3108" s="960">
        <v>274</v>
      </c>
      <c r="H3108" t="s">
        <v>387</v>
      </c>
      <c r="I3108" s="940" t="s">
        <v>488</v>
      </c>
      <c r="J3108" s="940" t="s">
        <v>444</v>
      </c>
      <c r="K3108" s="940" t="s">
        <v>448</v>
      </c>
      <c r="L3108" s="940" t="s">
        <v>115</v>
      </c>
      <c r="M3108" s="961" t="s">
        <v>113</v>
      </c>
      <c r="N3108" s="679">
        <f t="shared" ca="1" si="535"/>
        <v>0</v>
      </c>
      <c r="O3108" s="679">
        <f t="shared" ca="1" si="534"/>
        <v>0</v>
      </c>
      <c r="P3108" s="679">
        <f t="shared" ca="1" si="534"/>
        <v>0</v>
      </c>
      <c r="Q3108" s="679">
        <f t="shared" ca="1" si="534"/>
        <v>0</v>
      </c>
      <c r="R3108" s="679">
        <f t="shared" ca="1" si="534"/>
        <v>0</v>
      </c>
      <c r="S3108" s="679">
        <f t="shared" ca="1" si="534"/>
        <v>0</v>
      </c>
      <c r="T3108" s="679">
        <f t="shared" ca="1" si="534"/>
        <v>0</v>
      </c>
      <c r="U3108" s="679">
        <f t="shared" ca="1" si="534"/>
        <v>0</v>
      </c>
      <c r="V3108" s="679">
        <f t="shared" ca="1" si="534"/>
        <v>0</v>
      </c>
      <c r="W3108" s="679">
        <f t="shared" ca="1" si="526"/>
        <v>0</v>
      </c>
      <c r="X3108" s="679">
        <f t="shared" ca="1" si="534"/>
        <v>0</v>
      </c>
      <c r="Y3108" s="679">
        <f t="shared" ca="1" si="534"/>
        <v>0</v>
      </c>
      <c r="Z3108" s="679">
        <f t="shared" ca="1" si="534"/>
        <v>0</v>
      </c>
      <c r="AA3108" t="str">
        <f t="shared" si="527"/>
        <v>ASR_Financial_Report_SHP21Final</v>
      </c>
      <c r="AB3108" s="960">
        <f t="shared" si="528"/>
        <v>44658</v>
      </c>
      <c r="AC3108" t="str">
        <f t="shared" si="529"/>
        <v>Unaudited</v>
      </c>
    </row>
    <row r="3109" spans="1:29" x14ac:dyDescent="0.25">
      <c r="A3109" t="s">
        <v>420</v>
      </c>
      <c r="B3109" t="s">
        <v>1366</v>
      </c>
      <c r="C3109" t="s">
        <v>1367</v>
      </c>
      <c r="D3109">
        <v>1900</v>
      </c>
      <c r="E3109" s="960">
        <v>1</v>
      </c>
      <c r="F3109" t="s">
        <v>440</v>
      </c>
      <c r="G3109" s="960">
        <v>274</v>
      </c>
      <c r="H3109" t="s">
        <v>387</v>
      </c>
      <c r="I3109" s="940" t="s">
        <v>488</v>
      </c>
      <c r="J3109" s="940" t="s">
        <v>444</v>
      </c>
      <c r="K3109" s="940" t="s">
        <v>448</v>
      </c>
      <c r="L3109" s="940" t="s">
        <v>116</v>
      </c>
      <c r="M3109" s="961" t="s">
        <v>158</v>
      </c>
      <c r="N3109" s="679">
        <f t="shared" ca="1" si="535"/>
        <v>0</v>
      </c>
      <c r="O3109" s="679">
        <f t="shared" ca="1" si="534"/>
        <v>0</v>
      </c>
      <c r="P3109" s="679">
        <f t="shared" ca="1" si="534"/>
        <v>0</v>
      </c>
      <c r="Q3109" s="679">
        <f t="shared" ca="1" si="534"/>
        <v>0</v>
      </c>
      <c r="R3109" s="679">
        <f t="shared" ca="1" si="534"/>
        <v>0</v>
      </c>
      <c r="S3109" s="679">
        <f t="shared" ca="1" si="534"/>
        <v>0</v>
      </c>
      <c r="T3109" s="679">
        <f t="shared" ca="1" si="534"/>
        <v>0</v>
      </c>
      <c r="U3109" s="679">
        <f t="shared" ca="1" si="534"/>
        <v>0</v>
      </c>
      <c r="V3109" s="679">
        <f t="shared" ca="1" si="534"/>
        <v>0</v>
      </c>
      <c r="W3109" s="679">
        <f t="shared" ca="1" si="526"/>
        <v>0</v>
      </c>
      <c r="X3109" s="679">
        <f t="shared" ca="1" si="534"/>
        <v>0</v>
      </c>
      <c r="Y3109" s="679">
        <f t="shared" ca="1" si="534"/>
        <v>0</v>
      </c>
      <c r="Z3109" s="679">
        <f t="shared" ca="1" si="534"/>
        <v>0</v>
      </c>
      <c r="AA3109" t="str">
        <f t="shared" si="527"/>
        <v>ASR_Financial_Report_SHP21Final</v>
      </c>
      <c r="AB3109" s="960">
        <f t="shared" si="528"/>
        <v>44658</v>
      </c>
      <c r="AC3109" t="str">
        <f t="shared" si="529"/>
        <v>Unaudited</v>
      </c>
    </row>
    <row r="3110" spans="1:29" x14ac:dyDescent="0.25">
      <c r="A3110" t="s">
        <v>420</v>
      </c>
      <c r="B3110" t="s">
        <v>1366</v>
      </c>
      <c r="C3110" t="s">
        <v>1367</v>
      </c>
      <c r="D3110">
        <v>1900</v>
      </c>
      <c r="E3110" s="960">
        <v>1</v>
      </c>
      <c r="F3110" t="s">
        <v>440</v>
      </c>
      <c r="G3110" s="960">
        <v>274</v>
      </c>
      <c r="H3110" t="s">
        <v>387</v>
      </c>
      <c r="I3110" s="940" t="s">
        <v>488</v>
      </c>
      <c r="J3110" s="940" t="s">
        <v>444</v>
      </c>
      <c r="K3110" s="940" t="s">
        <v>448</v>
      </c>
      <c r="L3110" s="940" t="s">
        <v>159</v>
      </c>
      <c r="M3110" s="961" t="s">
        <v>23</v>
      </c>
      <c r="N3110" s="679">
        <f t="shared" ca="1" si="535"/>
        <v>0</v>
      </c>
      <c r="O3110" s="679">
        <f t="shared" ca="1" si="534"/>
        <v>0</v>
      </c>
      <c r="P3110" s="679">
        <f t="shared" ca="1" si="534"/>
        <v>0</v>
      </c>
      <c r="Q3110" s="679">
        <f t="shared" ca="1" si="534"/>
        <v>0</v>
      </c>
      <c r="R3110" s="679">
        <f t="shared" ca="1" si="534"/>
        <v>0</v>
      </c>
      <c r="S3110" s="679">
        <f t="shared" ca="1" si="534"/>
        <v>0</v>
      </c>
      <c r="T3110" s="679">
        <f t="shared" ca="1" si="534"/>
        <v>0</v>
      </c>
      <c r="U3110" s="679">
        <f t="shared" ca="1" si="534"/>
        <v>0</v>
      </c>
      <c r="V3110" s="679">
        <f t="shared" ca="1" si="534"/>
        <v>0</v>
      </c>
      <c r="W3110" s="679">
        <f t="shared" ca="1" si="526"/>
        <v>0</v>
      </c>
      <c r="X3110" s="679">
        <f t="shared" ca="1" si="534"/>
        <v>0</v>
      </c>
      <c r="Y3110" s="679">
        <f t="shared" ca="1" si="534"/>
        <v>0</v>
      </c>
      <c r="Z3110" s="679">
        <f t="shared" ca="1" si="534"/>
        <v>0</v>
      </c>
      <c r="AA3110" t="str">
        <f t="shared" si="527"/>
        <v>ASR_Financial_Report_SHP21Final</v>
      </c>
      <c r="AB3110" s="960">
        <f t="shared" si="528"/>
        <v>44658</v>
      </c>
      <c r="AC3110" t="str">
        <f t="shared" si="529"/>
        <v>Unaudited</v>
      </c>
    </row>
    <row r="3111" spans="1:29" x14ac:dyDescent="0.25">
      <c r="A3111" t="s">
        <v>420</v>
      </c>
      <c r="B3111" t="s">
        <v>1366</v>
      </c>
      <c r="C3111" t="s">
        <v>1367</v>
      </c>
      <c r="D3111">
        <v>1900</v>
      </c>
      <c r="E3111" s="960">
        <v>1</v>
      </c>
      <c r="F3111" t="s">
        <v>440</v>
      </c>
      <c r="G3111" s="960">
        <v>274</v>
      </c>
      <c r="H3111" t="s">
        <v>387</v>
      </c>
      <c r="I3111" s="940" t="s">
        <v>488</v>
      </c>
      <c r="J3111" s="940" t="s">
        <v>444</v>
      </c>
      <c r="K3111" s="940" t="s">
        <v>448</v>
      </c>
      <c r="L3111" s="940" t="s">
        <v>442</v>
      </c>
      <c r="M3111" s="961" t="s">
        <v>456</v>
      </c>
      <c r="N3111" s="679">
        <f t="shared" ca="1" si="535"/>
        <v>0</v>
      </c>
      <c r="O3111" s="679">
        <f t="shared" ca="1" si="534"/>
        <v>0</v>
      </c>
      <c r="P3111" s="679">
        <f t="shared" ca="1" si="534"/>
        <v>0</v>
      </c>
      <c r="Q3111" s="679">
        <f t="shared" ca="1" si="534"/>
        <v>0</v>
      </c>
      <c r="R3111" s="679">
        <f t="shared" ca="1" si="534"/>
        <v>0</v>
      </c>
      <c r="S3111" s="679">
        <f t="shared" ca="1" si="534"/>
        <v>0</v>
      </c>
      <c r="T3111" s="679">
        <f t="shared" ca="1" si="534"/>
        <v>0</v>
      </c>
      <c r="U3111" s="679">
        <f t="shared" ca="1" si="534"/>
        <v>0</v>
      </c>
      <c r="V3111" s="679">
        <f t="shared" ca="1" si="534"/>
        <v>0</v>
      </c>
      <c r="W3111" s="679">
        <f t="shared" ca="1" si="526"/>
        <v>0</v>
      </c>
      <c r="X3111" s="679">
        <f t="shared" ca="1" si="534"/>
        <v>0</v>
      </c>
      <c r="Y3111" s="679">
        <f t="shared" ca="1" si="534"/>
        <v>0</v>
      </c>
      <c r="Z3111" s="679">
        <f t="shared" ca="1" si="534"/>
        <v>0</v>
      </c>
      <c r="AA3111" t="str">
        <f t="shared" si="527"/>
        <v>ASR_Financial_Report_SHP21Final</v>
      </c>
      <c r="AB3111" s="960">
        <f t="shared" si="528"/>
        <v>44658</v>
      </c>
      <c r="AC3111" t="str">
        <f t="shared" si="529"/>
        <v>Unaudited</v>
      </c>
    </row>
    <row r="3112" spans="1:29" ht="30" x14ac:dyDescent="0.25">
      <c r="A3112" t="s">
        <v>420</v>
      </c>
      <c r="B3112" t="s">
        <v>1366</v>
      </c>
      <c r="C3112" t="s">
        <v>1367</v>
      </c>
      <c r="D3112">
        <v>1900</v>
      </c>
      <c r="E3112" s="960">
        <v>1</v>
      </c>
      <c r="F3112" t="s">
        <v>440</v>
      </c>
      <c r="G3112" s="960">
        <v>274</v>
      </c>
      <c r="H3112" t="s">
        <v>387</v>
      </c>
      <c r="I3112" s="940" t="s">
        <v>488</v>
      </c>
      <c r="J3112" s="940" t="s">
        <v>444</v>
      </c>
      <c r="K3112" s="940" t="s">
        <v>449</v>
      </c>
      <c r="L3112" s="940">
        <v>9.1</v>
      </c>
      <c r="M3112" s="961" t="s">
        <v>185</v>
      </c>
      <c r="N3112" s="679">
        <f t="shared" ca="1" si="535"/>
        <v>0</v>
      </c>
      <c r="O3112" s="679">
        <f t="shared" ca="1" si="534"/>
        <v>0</v>
      </c>
      <c r="P3112" s="679">
        <f t="shared" ca="1" si="534"/>
        <v>0</v>
      </c>
      <c r="Q3112" s="679">
        <f t="shared" ca="1" si="534"/>
        <v>0</v>
      </c>
      <c r="R3112" s="679">
        <f t="shared" ca="1" si="534"/>
        <v>0</v>
      </c>
      <c r="S3112" s="679">
        <f t="shared" ca="1" si="534"/>
        <v>0</v>
      </c>
      <c r="T3112" s="679">
        <f t="shared" ca="1" si="534"/>
        <v>0</v>
      </c>
      <c r="U3112" s="679">
        <f t="shared" ca="1" si="534"/>
        <v>0</v>
      </c>
      <c r="V3112" s="679">
        <f t="shared" ca="1" si="534"/>
        <v>0</v>
      </c>
      <c r="W3112" s="679">
        <f t="shared" ca="1" si="526"/>
        <v>0</v>
      </c>
      <c r="X3112" s="679">
        <f t="shared" ca="1" si="534"/>
        <v>0</v>
      </c>
      <c r="Y3112" s="679">
        <f t="shared" ca="1" si="534"/>
        <v>0</v>
      </c>
      <c r="Z3112" s="679">
        <f t="shared" ca="1" si="534"/>
        <v>0</v>
      </c>
      <c r="AA3112" t="str">
        <f t="shared" si="527"/>
        <v>ASR_Financial_Report_SHP21Final</v>
      </c>
      <c r="AB3112" s="960">
        <f t="shared" si="528"/>
        <v>44658</v>
      </c>
      <c r="AC3112" t="str">
        <f t="shared" si="529"/>
        <v>Unaudited</v>
      </c>
    </row>
    <row r="3113" spans="1:29" x14ac:dyDescent="0.25">
      <c r="A3113" t="s">
        <v>420</v>
      </c>
      <c r="B3113" t="s">
        <v>1366</v>
      </c>
      <c r="C3113" t="s">
        <v>1367</v>
      </c>
      <c r="D3113">
        <v>1900</v>
      </c>
      <c r="E3113" s="960">
        <v>1</v>
      </c>
      <c r="F3113" t="s">
        <v>440</v>
      </c>
      <c r="G3113" s="960">
        <v>274</v>
      </c>
      <c r="H3113" t="s">
        <v>387</v>
      </c>
      <c r="I3113" s="940" t="s">
        <v>488</v>
      </c>
      <c r="J3113" s="940" t="s">
        <v>444</v>
      </c>
      <c r="K3113" s="940" t="s">
        <v>449</v>
      </c>
      <c r="L3113" s="940" t="s">
        <v>106</v>
      </c>
      <c r="M3113" s="961" t="s">
        <v>186</v>
      </c>
      <c r="N3113" s="679">
        <f t="shared" ca="1" si="535"/>
        <v>0</v>
      </c>
      <c r="O3113" s="679">
        <f t="shared" ca="1" si="534"/>
        <v>0</v>
      </c>
      <c r="P3113" s="679">
        <f t="shared" ca="1" si="534"/>
        <v>0</v>
      </c>
      <c r="Q3113" s="679">
        <f t="shared" ca="1" si="534"/>
        <v>0</v>
      </c>
      <c r="R3113" s="679">
        <f t="shared" ca="1" si="534"/>
        <v>0</v>
      </c>
      <c r="S3113" s="679">
        <f t="shared" ca="1" si="534"/>
        <v>0</v>
      </c>
      <c r="T3113" s="679">
        <f t="shared" ca="1" si="534"/>
        <v>0</v>
      </c>
      <c r="U3113" s="679">
        <f t="shared" ca="1" si="534"/>
        <v>0</v>
      </c>
      <c r="V3113" s="679">
        <f t="shared" ca="1" si="534"/>
        <v>0</v>
      </c>
      <c r="W3113" s="679">
        <f t="shared" ca="1" si="526"/>
        <v>0</v>
      </c>
      <c r="X3113" s="679">
        <f t="shared" ca="1" si="534"/>
        <v>0</v>
      </c>
      <c r="Y3113" s="679">
        <f t="shared" ca="1" si="534"/>
        <v>0</v>
      </c>
      <c r="Z3113" s="679">
        <f t="shared" ca="1" si="534"/>
        <v>0</v>
      </c>
      <c r="AA3113" t="str">
        <f t="shared" si="527"/>
        <v>ASR_Financial_Report_SHP21Final</v>
      </c>
      <c r="AB3113" s="960">
        <f t="shared" si="528"/>
        <v>44658</v>
      </c>
      <c r="AC3113" t="str">
        <f t="shared" si="529"/>
        <v>Unaudited</v>
      </c>
    </row>
    <row r="3114" spans="1:29" x14ac:dyDescent="0.25">
      <c r="A3114" t="s">
        <v>420</v>
      </c>
      <c r="B3114" t="s">
        <v>1366</v>
      </c>
      <c r="C3114" t="s">
        <v>1367</v>
      </c>
      <c r="D3114">
        <v>1900</v>
      </c>
      <c r="E3114" s="960">
        <v>1</v>
      </c>
      <c r="F3114" t="s">
        <v>440</v>
      </c>
      <c r="G3114" s="960">
        <v>274</v>
      </c>
      <c r="H3114" t="s">
        <v>387</v>
      </c>
      <c r="I3114" s="940" t="s">
        <v>488</v>
      </c>
      <c r="J3114" s="940" t="s">
        <v>444</v>
      </c>
      <c r="K3114" s="940" t="s">
        <v>449</v>
      </c>
      <c r="L3114" s="940" t="s">
        <v>1302</v>
      </c>
      <c r="M3114" s="961" t="s">
        <v>1303</v>
      </c>
      <c r="N3114" s="679">
        <f t="shared" ca="1" si="535"/>
        <v>0</v>
      </c>
      <c r="O3114" s="679">
        <f t="shared" ca="1" si="534"/>
        <v>0</v>
      </c>
      <c r="P3114" s="679">
        <f t="shared" ca="1" si="534"/>
        <v>0</v>
      </c>
      <c r="Q3114" s="679">
        <f t="shared" ca="1" si="534"/>
        <v>0</v>
      </c>
      <c r="R3114" s="679">
        <f t="shared" ca="1" si="534"/>
        <v>0</v>
      </c>
      <c r="S3114" s="679">
        <f t="shared" ca="1" si="534"/>
        <v>0</v>
      </c>
      <c r="T3114" s="679">
        <f t="shared" ca="1" si="534"/>
        <v>0</v>
      </c>
      <c r="U3114" s="679">
        <f t="shared" ca="1" si="534"/>
        <v>0</v>
      </c>
      <c r="V3114" s="679">
        <f t="shared" ca="1" si="534"/>
        <v>0</v>
      </c>
      <c r="W3114" s="679">
        <f t="shared" ca="1" si="526"/>
        <v>0</v>
      </c>
      <c r="X3114" s="679">
        <f t="shared" ca="1" si="534"/>
        <v>0</v>
      </c>
      <c r="Y3114" s="679">
        <f t="shared" ca="1" si="534"/>
        <v>0</v>
      </c>
      <c r="Z3114" s="679">
        <f t="shared" ca="1" si="534"/>
        <v>0</v>
      </c>
      <c r="AA3114" t="str">
        <f t="shared" si="527"/>
        <v>ASR_Financial_Report_SHP21Final</v>
      </c>
      <c r="AB3114" s="960">
        <f t="shared" si="528"/>
        <v>44658</v>
      </c>
      <c r="AC3114" t="str">
        <f t="shared" si="529"/>
        <v>Unaudited</v>
      </c>
    </row>
    <row r="3115" spans="1:29" x14ac:dyDescent="0.25">
      <c r="A3115" t="s">
        <v>420</v>
      </c>
      <c r="B3115" t="s">
        <v>1366</v>
      </c>
      <c r="C3115" t="s">
        <v>1367</v>
      </c>
      <c r="D3115">
        <v>1900</v>
      </c>
      <c r="E3115" s="960">
        <v>1</v>
      </c>
      <c r="F3115" t="s">
        <v>440</v>
      </c>
      <c r="G3115" s="960">
        <v>274</v>
      </c>
      <c r="H3115" t="s">
        <v>387</v>
      </c>
      <c r="I3115" s="940" t="s">
        <v>488</v>
      </c>
      <c r="J3115" s="940" t="s">
        <v>444</v>
      </c>
      <c r="K3115" s="940" t="s">
        <v>449</v>
      </c>
      <c r="L3115" s="940" t="s">
        <v>107</v>
      </c>
      <c r="M3115" s="961" t="s">
        <v>187</v>
      </c>
      <c r="N3115" s="679">
        <f t="shared" ca="1" si="535"/>
        <v>0</v>
      </c>
      <c r="O3115" s="679">
        <f t="shared" ca="1" si="534"/>
        <v>0</v>
      </c>
      <c r="P3115" s="679">
        <f t="shared" ca="1" si="534"/>
        <v>0</v>
      </c>
      <c r="Q3115" s="679">
        <f t="shared" ca="1" si="534"/>
        <v>0</v>
      </c>
      <c r="R3115" s="679">
        <f t="shared" ca="1" si="534"/>
        <v>0</v>
      </c>
      <c r="S3115" s="679">
        <f t="shared" ca="1" si="534"/>
        <v>0</v>
      </c>
      <c r="T3115" s="679">
        <f t="shared" ca="1" si="534"/>
        <v>0</v>
      </c>
      <c r="U3115" s="679">
        <f t="shared" ca="1" si="534"/>
        <v>0</v>
      </c>
      <c r="V3115" s="679">
        <f t="shared" ca="1" si="534"/>
        <v>0</v>
      </c>
      <c r="W3115" s="679">
        <f t="shared" ca="1" si="526"/>
        <v>0</v>
      </c>
      <c r="X3115" s="679">
        <f t="shared" ca="1" si="534"/>
        <v>0</v>
      </c>
      <c r="Y3115" s="679">
        <f t="shared" ca="1" si="534"/>
        <v>0</v>
      </c>
      <c r="Z3115" s="679">
        <f t="shared" ca="1" si="534"/>
        <v>0</v>
      </c>
      <c r="AA3115" t="str">
        <f t="shared" si="527"/>
        <v>ASR_Financial_Report_SHP21Final</v>
      </c>
      <c r="AB3115" s="960">
        <f t="shared" si="528"/>
        <v>44658</v>
      </c>
      <c r="AC3115" t="str">
        <f t="shared" si="529"/>
        <v>Unaudited</v>
      </c>
    </row>
    <row r="3116" spans="1:29" x14ac:dyDescent="0.25">
      <c r="A3116" t="s">
        <v>420</v>
      </c>
      <c r="B3116" t="s">
        <v>1366</v>
      </c>
      <c r="C3116" t="s">
        <v>1367</v>
      </c>
      <c r="D3116">
        <v>1900</v>
      </c>
      <c r="E3116" s="960">
        <v>1</v>
      </c>
      <c r="F3116" t="s">
        <v>440</v>
      </c>
      <c r="G3116" s="960">
        <v>274</v>
      </c>
      <c r="H3116" t="s">
        <v>387</v>
      </c>
      <c r="I3116" s="940" t="s">
        <v>488</v>
      </c>
      <c r="J3116" s="940" t="s">
        <v>444</v>
      </c>
      <c r="K3116" s="940" t="s">
        <v>449</v>
      </c>
      <c r="L3116" s="940" t="s">
        <v>108</v>
      </c>
      <c r="M3116" s="961" t="s">
        <v>160</v>
      </c>
      <c r="N3116" s="679">
        <f t="shared" ca="1" si="535"/>
        <v>0</v>
      </c>
      <c r="O3116" s="679">
        <f t="shared" ca="1" si="534"/>
        <v>0</v>
      </c>
      <c r="P3116" s="679">
        <f t="shared" ca="1" si="534"/>
        <v>0</v>
      </c>
      <c r="Q3116" s="679">
        <f t="shared" ca="1" si="534"/>
        <v>0</v>
      </c>
      <c r="R3116" s="679">
        <f t="shared" ca="1" si="534"/>
        <v>0</v>
      </c>
      <c r="S3116" s="679">
        <f t="shared" ca="1" si="534"/>
        <v>0</v>
      </c>
      <c r="T3116" s="679">
        <f t="shared" ca="1" si="534"/>
        <v>0</v>
      </c>
      <c r="U3116" s="679">
        <f t="shared" ca="1" si="534"/>
        <v>0</v>
      </c>
      <c r="V3116" s="679">
        <f t="shared" ca="1" si="534"/>
        <v>0</v>
      </c>
      <c r="W3116" s="679">
        <f t="shared" ca="1" si="526"/>
        <v>0</v>
      </c>
      <c r="X3116" s="679">
        <f t="shared" ca="1" si="534"/>
        <v>0</v>
      </c>
      <c r="Y3116" s="679">
        <f t="shared" ca="1" si="534"/>
        <v>0</v>
      </c>
      <c r="Z3116" s="679">
        <f t="shared" ca="1" si="534"/>
        <v>0</v>
      </c>
      <c r="AA3116" t="str">
        <f t="shared" si="527"/>
        <v>ASR_Financial_Report_SHP21Final</v>
      </c>
      <c r="AB3116" s="960">
        <f t="shared" si="528"/>
        <v>44658</v>
      </c>
      <c r="AC3116" t="str">
        <f t="shared" si="529"/>
        <v>Unaudited</v>
      </c>
    </row>
    <row r="3117" spans="1:29" x14ac:dyDescent="0.25">
      <c r="A3117" t="s">
        <v>420</v>
      </c>
      <c r="B3117" t="s">
        <v>1366</v>
      </c>
      <c r="C3117" t="s">
        <v>1367</v>
      </c>
      <c r="D3117">
        <v>1900</v>
      </c>
      <c r="E3117" s="960">
        <v>1</v>
      </c>
      <c r="F3117" t="s">
        <v>440</v>
      </c>
      <c r="G3117" s="960">
        <v>274</v>
      </c>
      <c r="H3117" t="s">
        <v>387</v>
      </c>
      <c r="I3117" s="940" t="s">
        <v>488</v>
      </c>
      <c r="J3117" s="940" t="s">
        <v>444</v>
      </c>
      <c r="K3117" s="940" t="s">
        <v>449</v>
      </c>
      <c r="L3117" s="948" t="s">
        <v>109</v>
      </c>
      <c r="M3117" s="963" t="s">
        <v>134</v>
      </c>
      <c r="N3117" s="679">
        <f t="shared" ca="1" si="535"/>
        <v>0</v>
      </c>
      <c r="O3117" s="679">
        <f t="shared" ca="1" si="534"/>
        <v>0</v>
      </c>
      <c r="P3117" s="679">
        <f t="shared" ca="1" si="534"/>
        <v>0</v>
      </c>
      <c r="Q3117" s="679">
        <f t="shared" ca="1" si="534"/>
        <v>0</v>
      </c>
      <c r="R3117" s="679">
        <f t="shared" ca="1" si="534"/>
        <v>0</v>
      </c>
      <c r="S3117" s="679">
        <f t="shared" ca="1" si="534"/>
        <v>0</v>
      </c>
      <c r="T3117" s="679">
        <f t="shared" ca="1" si="534"/>
        <v>0</v>
      </c>
      <c r="U3117" s="679">
        <f t="shared" ca="1" si="534"/>
        <v>0</v>
      </c>
      <c r="V3117" s="679">
        <f t="shared" ca="1" si="534"/>
        <v>0</v>
      </c>
      <c r="W3117" s="679">
        <f t="shared" ca="1" si="526"/>
        <v>0</v>
      </c>
      <c r="X3117" s="679">
        <f t="shared" ca="1" si="534"/>
        <v>0</v>
      </c>
      <c r="Y3117" s="679">
        <f t="shared" ca="1" si="534"/>
        <v>0</v>
      </c>
      <c r="Z3117" s="679">
        <f t="shared" ca="1" si="534"/>
        <v>0</v>
      </c>
      <c r="AA3117" t="str">
        <f t="shared" si="527"/>
        <v>ASR_Financial_Report_SHP21Final</v>
      </c>
      <c r="AB3117" s="960">
        <f t="shared" si="528"/>
        <v>44658</v>
      </c>
      <c r="AC3117" t="str">
        <f t="shared" si="529"/>
        <v>Unaudited</v>
      </c>
    </row>
    <row r="3118" spans="1:29" x14ac:dyDescent="0.25">
      <c r="A3118" t="s">
        <v>420</v>
      </c>
      <c r="B3118" t="s">
        <v>1366</v>
      </c>
      <c r="C3118" t="s">
        <v>1367</v>
      </c>
      <c r="D3118">
        <v>1900</v>
      </c>
      <c r="E3118" s="960">
        <v>1</v>
      </c>
      <c r="F3118" t="s">
        <v>440</v>
      </c>
      <c r="G3118" s="960">
        <v>274</v>
      </c>
      <c r="H3118" t="s">
        <v>387</v>
      </c>
      <c r="I3118" s="940" t="s">
        <v>488</v>
      </c>
      <c r="J3118" s="940" t="s">
        <v>444</v>
      </c>
      <c r="K3118" s="940" t="s">
        <v>449</v>
      </c>
      <c r="L3118" s="950" t="s">
        <v>110</v>
      </c>
      <c r="M3118" s="964" t="s">
        <v>162</v>
      </c>
      <c r="N3118" s="679">
        <f t="shared" ca="1" si="535"/>
        <v>0</v>
      </c>
      <c r="O3118" s="679">
        <f t="shared" ca="1" si="534"/>
        <v>0</v>
      </c>
      <c r="P3118" s="679">
        <f t="shared" ca="1" si="534"/>
        <v>0</v>
      </c>
      <c r="Q3118" s="679">
        <f t="shared" ca="1" si="534"/>
        <v>0</v>
      </c>
      <c r="R3118" s="679">
        <f t="shared" ca="1" si="534"/>
        <v>0</v>
      </c>
      <c r="S3118" s="679">
        <f t="shared" ca="1" si="534"/>
        <v>0</v>
      </c>
      <c r="T3118" s="679">
        <f t="shared" ca="1" si="534"/>
        <v>0</v>
      </c>
      <c r="U3118" s="679">
        <f t="shared" ca="1" si="534"/>
        <v>0</v>
      </c>
      <c r="V3118" s="679">
        <f t="shared" ca="1" si="534"/>
        <v>0</v>
      </c>
      <c r="W3118" s="679">
        <f t="shared" ca="1" si="526"/>
        <v>0</v>
      </c>
      <c r="X3118" s="679">
        <f t="shared" ca="1" si="534"/>
        <v>0</v>
      </c>
      <c r="Y3118" s="679">
        <f t="shared" ca="1" si="534"/>
        <v>0</v>
      </c>
      <c r="Z3118" s="679">
        <f t="shared" ca="1" si="534"/>
        <v>0</v>
      </c>
      <c r="AA3118" t="str">
        <f t="shared" si="527"/>
        <v>ASR_Financial_Report_SHP21Final</v>
      </c>
      <c r="AB3118" s="960">
        <f t="shared" si="528"/>
        <v>44658</v>
      </c>
      <c r="AC3118" t="str">
        <f t="shared" si="529"/>
        <v>Unaudited</v>
      </c>
    </row>
    <row r="3119" spans="1:29" x14ac:dyDescent="0.25">
      <c r="A3119" t="s">
        <v>420</v>
      </c>
      <c r="B3119" t="s">
        <v>1366</v>
      </c>
      <c r="C3119" t="s">
        <v>1367</v>
      </c>
      <c r="D3119">
        <v>1900</v>
      </c>
      <c r="E3119" s="960">
        <v>1</v>
      </c>
      <c r="F3119" t="s">
        <v>440</v>
      </c>
      <c r="G3119" s="960">
        <v>274</v>
      </c>
      <c r="H3119" t="s">
        <v>387</v>
      </c>
      <c r="I3119" s="961" t="s">
        <v>488</v>
      </c>
      <c r="J3119" s="961" t="s">
        <v>444</v>
      </c>
      <c r="K3119" s="961" t="s">
        <v>449</v>
      </c>
      <c r="L3119" s="940" t="s">
        <v>111</v>
      </c>
      <c r="M3119" s="961" t="s">
        <v>463</v>
      </c>
      <c r="N3119" s="679">
        <f t="shared" ca="1" si="535"/>
        <v>0</v>
      </c>
      <c r="O3119" s="679">
        <f t="shared" ca="1" si="534"/>
        <v>0</v>
      </c>
      <c r="P3119" s="679">
        <f t="shared" ca="1" si="534"/>
        <v>0</v>
      </c>
      <c r="Q3119" s="679">
        <f t="shared" ca="1" si="534"/>
        <v>0</v>
      </c>
      <c r="R3119" s="679">
        <f t="shared" ca="1" si="534"/>
        <v>0</v>
      </c>
      <c r="S3119" s="679">
        <f t="shared" ca="1" si="534"/>
        <v>0</v>
      </c>
      <c r="T3119" s="679">
        <f t="shared" ca="1" si="534"/>
        <v>0</v>
      </c>
      <c r="U3119" s="679">
        <f t="shared" ca="1" si="534"/>
        <v>0</v>
      </c>
      <c r="V3119" s="679">
        <f t="shared" ca="1" si="534"/>
        <v>0</v>
      </c>
      <c r="W3119" s="679">
        <f t="shared" ca="1" si="526"/>
        <v>0</v>
      </c>
      <c r="X3119" s="679">
        <f t="shared" ca="1" si="534"/>
        <v>0</v>
      </c>
      <c r="Y3119" s="679">
        <f t="shared" ca="1" si="534"/>
        <v>0</v>
      </c>
      <c r="Z3119" s="679">
        <f t="shared" ca="1" si="534"/>
        <v>0</v>
      </c>
      <c r="AA3119" t="str">
        <f t="shared" si="527"/>
        <v>ASR_Financial_Report_SHP21Final</v>
      </c>
      <c r="AB3119" s="960">
        <f t="shared" si="528"/>
        <v>44658</v>
      </c>
      <c r="AC3119" t="str">
        <f t="shared" si="529"/>
        <v>Unaudited</v>
      </c>
    </row>
    <row r="3120" spans="1:29" x14ac:dyDescent="0.25">
      <c r="A3120" t="s">
        <v>420</v>
      </c>
      <c r="B3120" t="s">
        <v>1366</v>
      </c>
      <c r="C3120" t="s">
        <v>1367</v>
      </c>
      <c r="D3120">
        <v>1900</v>
      </c>
      <c r="E3120" s="960">
        <v>1</v>
      </c>
      <c r="F3120" t="s">
        <v>440</v>
      </c>
      <c r="G3120" s="960">
        <v>274</v>
      </c>
      <c r="H3120" t="s">
        <v>387</v>
      </c>
      <c r="I3120" s="940" t="s">
        <v>488</v>
      </c>
      <c r="J3120" s="940" t="s">
        <v>444</v>
      </c>
      <c r="K3120" s="940" t="s">
        <v>6</v>
      </c>
      <c r="L3120" s="940" t="s">
        <v>117</v>
      </c>
      <c r="M3120" s="965" t="s">
        <v>188</v>
      </c>
      <c r="N3120" s="679">
        <f t="shared" ca="1" si="535"/>
        <v>0</v>
      </c>
      <c r="O3120" s="679">
        <f t="shared" ca="1" si="534"/>
        <v>0</v>
      </c>
      <c r="P3120" s="679">
        <f t="shared" ca="1" si="534"/>
        <v>0</v>
      </c>
      <c r="Q3120" s="679">
        <f t="shared" ca="1" si="534"/>
        <v>0</v>
      </c>
      <c r="R3120" s="679">
        <f t="shared" ca="1" si="534"/>
        <v>0</v>
      </c>
      <c r="S3120" s="679">
        <f t="shared" ca="1" si="534"/>
        <v>0</v>
      </c>
      <c r="T3120" s="679">
        <f t="shared" ca="1" si="534"/>
        <v>0</v>
      </c>
      <c r="U3120" s="679">
        <f t="shared" ca="1" si="534"/>
        <v>0</v>
      </c>
      <c r="V3120" s="679">
        <f t="shared" ca="1" si="534"/>
        <v>0</v>
      </c>
      <c r="W3120" s="679">
        <f t="shared" ca="1" si="526"/>
        <v>0</v>
      </c>
      <c r="X3120" s="679">
        <f t="shared" ca="1" si="534"/>
        <v>0</v>
      </c>
      <c r="Y3120" s="679">
        <f t="shared" ca="1" si="534"/>
        <v>0</v>
      </c>
      <c r="Z3120" s="679">
        <f t="shared" ca="1" si="534"/>
        <v>0</v>
      </c>
      <c r="AA3120" t="str">
        <f t="shared" si="527"/>
        <v>ASR_Financial_Report_SHP21Final</v>
      </c>
      <c r="AB3120" s="960">
        <f t="shared" si="528"/>
        <v>44658</v>
      </c>
      <c r="AC3120" t="str">
        <f t="shared" si="529"/>
        <v>Unaudited</v>
      </c>
    </row>
    <row r="3121" spans="1:29" x14ac:dyDescent="0.25">
      <c r="A3121" t="s">
        <v>420</v>
      </c>
      <c r="B3121" t="s">
        <v>1366</v>
      </c>
      <c r="C3121" t="s">
        <v>1367</v>
      </c>
      <c r="D3121">
        <v>1900</v>
      </c>
      <c r="E3121" s="960">
        <v>1</v>
      </c>
      <c r="F3121" t="s">
        <v>440</v>
      </c>
      <c r="G3121" s="960">
        <v>274</v>
      </c>
      <c r="H3121" t="s">
        <v>387</v>
      </c>
      <c r="I3121" s="940" t="s">
        <v>488</v>
      </c>
      <c r="J3121" s="940" t="s">
        <v>444</v>
      </c>
      <c r="K3121" s="940" t="s">
        <v>6</v>
      </c>
      <c r="L3121" s="940" t="s">
        <v>45</v>
      </c>
      <c r="M3121" s="965" t="s">
        <v>163</v>
      </c>
      <c r="N3121" s="679">
        <f t="shared" ca="1" si="535"/>
        <v>0</v>
      </c>
      <c r="O3121" s="679">
        <f t="shared" ca="1" si="534"/>
        <v>0</v>
      </c>
      <c r="P3121" s="679">
        <f t="shared" ca="1" si="534"/>
        <v>0</v>
      </c>
      <c r="Q3121" s="679">
        <f t="shared" ca="1" si="534"/>
        <v>0</v>
      </c>
      <c r="R3121" s="679">
        <f t="shared" ca="1" si="534"/>
        <v>0</v>
      </c>
      <c r="S3121" s="679">
        <f t="shared" ca="1" si="534"/>
        <v>0</v>
      </c>
      <c r="T3121" s="679">
        <f t="shared" ca="1" si="534"/>
        <v>0</v>
      </c>
      <c r="U3121" s="679">
        <f t="shared" ca="1" si="534"/>
        <v>0</v>
      </c>
      <c r="V3121" s="679">
        <f t="shared" ca="1" si="534"/>
        <v>0</v>
      </c>
      <c r="W3121" s="679">
        <f t="shared" ca="1" si="526"/>
        <v>0</v>
      </c>
      <c r="X3121" s="679">
        <f t="shared" ca="1" si="534"/>
        <v>0</v>
      </c>
      <c r="Y3121" s="679">
        <f t="shared" ca="1" si="534"/>
        <v>0</v>
      </c>
      <c r="Z3121" s="679">
        <f t="shared" ca="1" si="534"/>
        <v>0</v>
      </c>
      <c r="AA3121" t="str">
        <f t="shared" si="527"/>
        <v>ASR_Financial_Report_SHP21Final</v>
      </c>
      <c r="AB3121" s="960">
        <f t="shared" si="528"/>
        <v>44658</v>
      </c>
      <c r="AC3121" t="str">
        <f t="shared" si="529"/>
        <v>Unaudited</v>
      </c>
    </row>
    <row r="3122" spans="1:29" x14ac:dyDescent="0.25">
      <c r="A3122" t="s">
        <v>420</v>
      </c>
      <c r="B3122" t="s">
        <v>1366</v>
      </c>
      <c r="C3122" t="s">
        <v>1367</v>
      </c>
      <c r="D3122">
        <v>1900</v>
      </c>
      <c r="E3122" s="960">
        <v>1</v>
      </c>
      <c r="F3122" t="s">
        <v>440</v>
      </c>
      <c r="G3122" s="960">
        <v>274</v>
      </c>
      <c r="H3122" t="s">
        <v>387</v>
      </c>
      <c r="I3122" s="940" t="s">
        <v>488</v>
      </c>
      <c r="J3122" s="940" t="s">
        <v>444</v>
      </c>
      <c r="K3122" s="940" t="s">
        <v>6</v>
      </c>
      <c r="L3122" s="940" t="s">
        <v>46</v>
      </c>
      <c r="M3122" s="965" t="s">
        <v>164</v>
      </c>
      <c r="N3122" s="679">
        <f t="shared" ca="1" si="535"/>
        <v>0</v>
      </c>
      <c r="O3122" s="679">
        <f t="shared" ca="1" si="534"/>
        <v>0</v>
      </c>
      <c r="P3122" s="679">
        <f t="shared" ca="1" si="534"/>
        <v>0</v>
      </c>
      <c r="Q3122" s="679">
        <f t="shared" ca="1" si="534"/>
        <v>0</v>
      </c>
      <c r="R3122" s="679">
        <f t="shared" ca="1" si="534"/>
        <v>0</v>
      </c>
      <c r="S3122" s="679">
        <f t="shared" ca="1" si="534"/>
        <v>0</v>
      </c>
      <c r="T3122" s="679">
        <f t="shared" ca="1" si="534"/>
        <v>0</v>
      </c>
      <c r="U3122" s="679">
        <f t="shared" ca="1" si="534"/>
        <v>0</v>
      </c>
      <c r="V3122" s="679">
        <f t="shared" ca="1" si="534"/>
        <v>0</v>
      </c>
      <c r="W3122" s="679">
        <f t="shared" ca="1" si="526"/>
        <v>0</v>
      </c>
      <c r="X3122" s="679">
        <f t="shared" ca="1" si="534"/>
        <v>0</v>
      </c>
      <c r="Y3122" s="679">
        <f t="shared" ca="1" si="534"/>
        <v>0</v>
      </c>
      <c r="Z3122" s="679">
        <f t="shared" ca="1" si="534"/>
        <v>0</v>
      </c>
      <c r="AA3122" t="str">
        <f t="shared" si="527"/>
        <v>ASR_Financial_Report_SHP21Final</v>
      </c>
      <c r="AB3122" s="960">
        <f t="shared" si="528"/>
        <v>44658</v>
      </c>
      <c r="AC3122" t="str">
        <f t="shared" si="529"/>
        <v>Unaudited</v>
      </c>
    </row>
    <row r="3123" spans="1:29" x14ac:dyDescent="0.25">
      <c r="A3123" t="s">
        <v>420</v>
      </c>
      <c r="B3123" t="s">
        <v>1366</v>
      </c>
      <c r="C3123" t="s">
        <v>1367</v>
      </c>
      <c r="D3123">
        <v>1900</v>
      </c>
      <c r="E3123" s="960">
        <v>1</v>
      </c>
      <c r="F3123" t="s">
        <v>440</v>
      </c>
      <c r="G3123" s="960">
        <v>274</v>
      </c>
      <c r="H3123" t="s">
        <v>387</v>
      </c>
      <c r="I3123" s="940" t="s">
        <v>488</v>
      </c>
      <c r="J3123" s="940" t="s">
        <v>444</v>
      </c>
      <c r="K3123" s="940" t="s">
        <v>6</v>
      </c>
      <c r="L3123" s="940" t="s">
        <v>165</v>
      </c>
      <c r="M3123" s="965" t="s">
        <v>461</v>
      </c>
      <c r="N3123" s="679">
        <f t="shared" ca="1" si="535"/>
        <v>0</v>
      </c>
      <c r="O3123" s="679">
        <f t="shared" ca="1" si="534"/>
        <v>0</v>
      </c>
      <c r="P3123" s="679">
        <f t="shared" ca="1" si="534"/>
        <v>0</v>
      </c>
      <c r="Q3123" s="679">
        <f t="shared" ca="1" si="534"/>
        <v>0</v>
      </c>
      <c r="R3123" s="679">
        <f t="shared" ca="1" si="534"/>
        <v>0</v>
      </c>
      <c r="S3123" s="679">
        <f t="shared" ca="1" si="534"/>
        <v>0</v>
      </c>
      <c r="T3123" s="679">
        <f t="shared" ca="1" si="534"/>
        <v>0</v>
      </c>
      <c r="U3123" s="679">
        <f t="shared" ca="1" si="534"/>
        <v>0</v>
      </c>
      <c r="V3123" s="679">
        <f t="shared" ca="1" si="534"/>
        <v>0</v>
      </c>
      <c r="W3123" s="679">
        <f t="shared" ca="1" si="526"/>
        <v>0</v>
      </c>
      <c r="X3123" s="679">
        <f t="shared" ca="1" si="534"/>
        <v>0</v>
      </c>
      <c r="Y3123" s="679">
        <f t="shared" ca="1" si="534"/>
        <v>0</v>
      </c>
      <c r="Z3123" s="679">
        <f t="shared" ca="1" si="534"/>
        <v>0</v>
      </c>
      <c r="AA3123" t="str">
        <f t="shared" si="527"/>
        <v>ASR_Financial_Report_SHP21Final</v>
      </c>
      <c r="AB3123" s="960">
        <f t="shared" si="528"/>
        <v>44658</v>
      </c>
      <c r="AC3123" t="str">
        <f t="shared" si="529"/>
        <v>Unaudited</v>
      </c>
    </row>
    <row r="3124" spans="1:29" x14ac:dyDescent="0.25">
      <c r="A3124" t="s">
        <v>420</v>
      </c>
      <c r="B3124" t="s">
        <v>1366</v>
      </c>
      <c r="C3124" t="s">
        <v>1367</v>
      </c>
      <c r="D3124">
        <v>1900</v>
      </c>
      <c r="E3124" s="960">
        <v>1</v>
      </c>
      <c r="F3124" t="s">
        <v>440</v>
      </c>
      <c r="G3124" s="960">
        <v>274</v>
      </c>
      <c r="H3124" t="s">
        <v>387</v>
      </c>
      <c r="I3124" s="940" t="s">
        <v>488</v>
      </c>
      <c r="J3124" s="940" t="s">
        <v>444</v>
      </c>
      <c r="K3124" s="940" t="s">
        <v>434</v>
      </c>
      <c r="L3124" s="940" t="s">
        <v>120</v>
      </c>
      <c r="M3124" s="965" t="s">
        <v>32</v>
      </c>
      <c r="N3124" s="679">
        <f t="shared" ca="1" si="535"/>
        <v>0</v>
      </c>
      <c r="O3124" s="679">
        <f t="shared" ca="1" si="534"/>
        <v>0</v>
      </c>
      <c r="P3124" s="679">
        <f t="shared" ca="1" si="534"/>
        <v>0</v>
      </c>
      <c r="Q3124" s="679">
        <f t="shared" ca="1" si="534"/>
        <v>0</v>
      </c>
      <c r="R3124" s="679">
        <f t="shared" ca="1" si="534"/>
        <v>0</v>
      </c>
      <c r="S3124" s="679">
        <f t="shared" ca="1" si="534"/>
        <v>0</v>
      </c>
      <c r="T3124" s="679">
        <f t="shared" ca="1" si="534"/>
        <v>0</v>
      </c>
      <c r="U3124" s="679">
        <f t="shared" ca="1" si="534"/>
        <v>0</v>
      </c>
      <c r="V3124" s="679">
        <f t="shared" ca="1" si="534"/>
        <v>0</v>
      </c>
      <c r="W3124" s="679">
        <f t="shared" ca="1" si="526"/>
        <v>0</v>
      </c>
      <c r="X3124" s="679">
        <f t="shared" ca="1" si="534"/>
        <v>0</v>
      </c>
      <c r="Y3124" s="679">
        <f t="shared" ca="1" si="534"/>
        <v>0</v>
      </c>
      <c r="Z3124" s="679">
        <f t="shared" ca="1" si="534"/>
        <v>0</v>
      </c>
      <c r="AA3124" t="str">
        <f t="shared" si="527"/>
        <v>ASR_Financial_Report_SHP21Final</v>
      </c>
      <c r="AB3124" s="960">
        <f t="shared" si="528"/>
        <v>44658</v>
      </c>
      <c r="AC3124" t="str">
        <f t="shared" si="529"/>
        <v>Unaudited</v>
      </c>
    </row>
    <row r="3125" spans="1:29" x14ac:dyDescent="0.25">
      <c r="A3125" t="s">
        <v>420</v>
      </c>
      <c r="B3125" t="s">
        <v>1366</v>
      </c>
      <c r="C3125" t="s">
        <v>1367</v>
      </c>
      <c r="D3125">
        <v>1900</v>
      </c>
      <c r="E3125" s="960">
        <v>1</v>
      </c>
      <c r="F3125" t="s">
        <v>440</v>
      </c>
      <c r="G3125" s="960">
        <v>274</v>
      </c>
      <c r="H3125" t="s">
        <v>387</v>
      </c>
      <c r="I3125" s="940" t="s">
        <v>488</v>
      </c>
      <c r="J3125" s="940" t="s">
        <v>444</v>
      </c>
      <c r="K3125" s="940" t="s">
        <v>434</v>
      </c>
      <c r="L3125" s="940" t="s">
        <v>924</v>
      </c>
      <c r="M3125" s="965" t="s">
        <v>916</v>
      </c>
      <c r="N3125" s="679">
        <f t="shared" ca="1" si="535"/>
        <v>0</v>
      </c>
      <c r="O3125" s="679">
        <f t="shared" ca="1" si="534"/>
        <v>0</v>
      </c>
      <c r="P3125" s="679">
        <f t="shared" ca="1" si="534"/>
        <v>0</v>
      </c>
      <c r="Q3125" s="679">
        <f t="shared" ca="1" si="534"/>
        <v>0</v>
      </c>
      <c r="R3125" s="679">
        <f t="shared" ca="1" si="534"/>
        <v>0</v>
      </c>
      <c r="S3125" s="679">
        <f t="shared" ca="1" si="534"/>
        <v>0</v>
      </c>
      <c r="T3125" s="679">
        <f t="shared" ca="1" si="534"/>
        <v>0</v>
      </c>
      <c r="U3125" s="679">
        <f t="shared" ca="1" si="534"/>
        <v>0</v>
      </c>
      <c r="V3125" s="679">
        <f t="shared" ca="1" si="534"/>
        <v>0</v>
      </c>
      <c r="W3125" s="679">
        <f t="shared" ca="1" si="526"/>
        <v>0</v>
      </c>
      <c r="X3125" s="679">
        <f t="shared" ca="1" si="534"/>
        <v>0</v>
      </c>
      <c r="Y3125" s="679">
        <f t="shared" ca="1" si="534"/>
        <v>0</v>
      </c>
      <c r="Z3125" s="679">
        <f t="shared" ca="1" si="534"/>
        <v>0</v>
      </c>
      <c r="AA3125" t="str">
        <f t="shared" si="527"/>
        <v>ASR_Financial_Report_SHP21Final</v>
      </c>
      <c r="AB3125" s="960">
        <f t="shared" si="528"/>
        <v>44658</v>
      </c>
      <c r="AC3125" t="str">
        <f t="shared" si="529"/>
        <v>Unaudited</v>
      </c>
    </row>
    <row r="3126" spans="1:29" x14ac:dyDescent="0.25">
      <c r="A3126" t="s">
        <v>420</v>
      </c>
      <c r="B3126" t="s">
        <v>1366</v>
      </c>
      <c r="C3126" t="s">
        <v>1367</v>
      </c>
      <c r="D3126">
        <v>1900</v>
      </c>
      <c r="E3126" s="960">
        <v>1</v>
      </c>
      <c r="F3126" t="s">
        <v>440</v>
      </c>
      <c r="G3126" s="960">
        <v>274</v>
      </c>
      <c r="H3126" t="s">
        <v>387</v>
      </c>
      <c r="I3126" s="940" t="s">
        <v>488</v>
      </c>
      <c r="J3126" s="940" t="s">
        <v>444</v>
      </c>
      <c r="K3126" s="940" t="s">
        <v>434</v>
      </c>
      <c r="L3126" s="948" t="s">
        <v>167</v>
      </c>
      <c r="M3126" s="963" t="s">
        <v>40</v>
      </c>
      <c r="N3126" s="679">
        <f t="shared" ca="1" si="535"/>
        <v>0</v>
      </c>
      <c r="O3126" s="679">
        <f t="shared" ca="1" si="534"/>
        <v>0</v>
      </c>
      <c r="P3126" s="679">
        <f t="shared" ca="1" si="534"/>
        <v>0</v>
      </c>
      <c r="Q3126" s="679">
        <f t="shared" ca="1" si="534"/>
        <v>0</v>
      </c>
      <c r="R3126" s="679">
        <f t="shared" ca="1" si="534"/>
        <v>0</v>
      </c>
      <c r="S3126" s="679">
        <f t="shared" ca="1" si="534"/>
        <v>0</v>
      </c>
      <c r="T3126" s="679">
        <f t="shared" ca="1" si="534"/>
        <v>0</v>
      </c>
      <c r="U3126" s="679">
        <f t="shared" ca="1" si="534"/>
        <v>0</v>
      </c>
      <c r="V3126" s="679">
        <f t="shared" ca="1" si="534"/>
        <v>0</v>
      </c>
      <c r="W3126" s="679">
        <f t="shared" ca="1" si="526"/>
        <v>0</v>
      </c>
      <c r="X3126" s="679">
        <f t="shared" ca="1" si="534"/>
        <v>0</v>
      </c>
      <c r="Y3126" s="679">
        <f t="shared" ca="1" si="534"/>
        <v>0</v>
      </c>
      <c r="Z3126" s="679">
        <f t="shared" ca="1" si="534"/>
        <v>0</v>
      </c>
      <c r="AA3126" t="str">
        <f t="shared" si="527"/>
        <v>ASR_Financial_Report_SHP21Final</v>
      </c>
      <c r="AB3126" s="960">
        <f t="shared" si="528"/>
        <v>44658</v>
      </c>
      <c r="AC3126" t="str">
        <f t="shared" si="529"/>
        <v>Unaudited</v>
      </c>
    </row>
    <row r="3127" spans="1:29" x14ac:dyDescent="0.25">
      <c r="A3127" t="s">
        <v>420</v>
      </c>
      <c r="B3127" t="s">
        <v>1366</v>
      </c>
      <c r="C3127" t="s">
        <v>1367</v>
      </c>
      <c r="D3127">
        <v>1900</v>
      </c>
      <c r="E3127" s="960">
        <v>1</v>
      </c>
      <c r="F3127" t="s">
        <v>440</v>
      </c>
      <c r="G3127" s="960">
        <v>274</v>
      </c>
      <c r="H3127" t="s">
        <v>387</v>
      </c>
      <c r="I3127" s="965" t="s">
        <v>488</v>
      </c>
      <c r="J3127" s="965" t="s">
        <v>444</v>
      </c>
      <c r="K3127" s="965" t="s">
        <v>434</v>
      </c>
      <c r="L3127" s="940" t="s">
        <v>168</v>
      </c>
      <c r="M3127" s="965" t="s">
        <v>329</v>
      </c>
      <c r="N3127" s="679">
        <f t="shared" ca="1" si="535"/>
        <v>0</v>
      </c>
      <c r="O3127" s="679">
        <f t="shared" ca="1" si="534"/>
        <v>0</v>
      </c>
      <c r="P3127" s="679">
        <f t="shared" ca="1" si="534"/>
        <v>0</v>
      </c>
      <c r="Q3127" s="679">
        <f t="shared" ca="1" si="534"/>
        <v>0</v>
      </c>
      <c r="R3127" s="679">
        <f t="shared" ca="1" si="534"/>
        <v>0</v>
      </c>
      <c r="S3127" s="679">
        <f t="shared" ca="1" si="534"/>
        <v>0</v>
      </c>
      <c r="T3127" s="679">
        <f t="shared" ca="1" si="534"/>
        <v>0</v>
      </c>
      <c r="U3127" s="679">
        <f t="shared" ca="1" si="534"/>
        <v>0</v>
      </c>
      <c r="V3127" s="679">
        <f t="shared" ca="1" si="534"/>
        <v>0</v>
      </c>
      <c r="W3127" s="679">
        <f t="shared" ca="1" si="526"/>
        <v>0</v>
      </c>
      <c r="X3127" s="679">
        <f t="shared" ca="1" si="534"/>
        <v>0</v>
      </c>
      <c r="Y3127" s="679">
        <f t="shared" ca="1" si="534"/>
        <v>0</v>
      </c>
      <c r="Z3127" s="679">
        <f t="shared" ca="1" si="534"/>
        <v>0</v>
      </c>
      <c r="AA3127" t="str">
        <f t="shared" si="527"/>
        <v>ASR_Financial_Report_SHP21Final</v>
      </c>
      <c r="AB3127" s="960">
        <f t="shared" si="528"/>
        <v>44658</v>
      </c>
      <c r="AC3127" t="str">
        <f t="shared" si="529"/>
        <v>Unaudited</v>
      </c>
    </row>
    <row r="3128" spans="1:29" x14ac:dyDescent="0.25">
      <c r="A3128" t="s">
        <v>420</v>
      </c>
      <c r="B3128" t="s">
        <v>1366</v>
      </c>
      <c r="C3128" t="s">
        <v>1367</v>
      </c>
      <c r="D3128">
        <v>1900</v>
      </c>
      <c r="E3128" s="960">
        <v>1</v>
      </c>
      <c r="F3128" t="s">
        <v>440</v>
      </c>
      <c r="G3128" s="960">
        <v>274</v>
      </c>
      <c r="H3128" t="s">
        <v>387</v>
      </c>
      <c r="I3128" s="940" t="s">
        <v>488</v>
      </c>
      <c r="J3128" s="940" t="s">
        <v>450</v>
      </c>
      <c r="K3128" s="940" t="s">
        <v>435</v>
      </c>
      <c r="L3128" s="946" t="s">
        <v>121</v>
      </c>
      <c r="M3128" s="966" t="s">
        <v>27</v>
      </c>
      <c r="N3128" s="679">
        <f t="shared" ca="1" si="535"/>
        <v>0</v>
      </c>
      <c r="O3128" s="679">
        <f t="shared" ca="1" si="534"/>
        <v>0</v>
      </c>
      <c r="P3128" s="679">
        <f t="shared" ca="1" si="534"/>
        <v>0</v>
      </c>
      <c r="Q3128" s="679">
        <f t="shared" ca="1" si="534"/>
        <v>0</v>
      </c>
      <c r="R3128" s="679">
        <f t="shared" ca="1" si="534"/>
        <v>0</v>
      </c>
      <c r="S3128" s="679">
        <f t="shared" ca="1" si="534"/>
        <v>0</v>
      </c>
      <c r="T3128" s="679">
        <f t="shared" ca="1" si="534"/>
        <v>0</v>
      </c>
      <c r="U3128" s="679">
        <f t="shared" ca="1" si="534"/>
        <v>0</v>
      </c>
      <c r="V3128" s="679">
        <f t="shared" ca="1" si="534"/>
        <v>0</v>
      </c>
      <c r="W3128" s="679">
        <f t="shared" ca="1" si="526"/>
        <v>0</v>
      </c>
      <c r="X3128" s="679">
        <f t="shared" ca="1" si="534"/>
        <v>0</v>
      </c>
      <c r="Y3128" s="679">
        <f t="shared" ca="1" si="534"/>
        <v>0</v>
      </c>
      <c r="Z3128" s="679">
        <f t="shared" ca="1" si="534"/>
        <v>0</v>
      </c>
      <c r="AA3128" t="str">
        <f t="shared" si="527"/>
        <v>ASR_Financial_Report_SHP21Final</v>
      </c>
      <c r="AB3128" s="960">
        <f t="shared" si="528"/>
        <v>44658</v>
      </c>
      <c r="AC3128" t="str">
        <f t="shared" si="529"/>
        <v>Unaudited</v>
      </c>
    </row>
    <row r="3129" spans="1:29" x14ac:dyDescent="0.25">
      <c r="A3129" t="s">
        <v>420</v>
      </c>
      <c r="B3129" t="s">
        <v>1366</v>
      </c>
      <c r="C3129" t="s">
        <v>1367</v>
      </c>
      <c r="D3129">
        <v>1900</v>
      </c>
      <c r="E3129" s="960">
        <v>1</v>
      </c>
      <c r="F3129" t="s">
        <v>440</v>
      </c>
      <c r="G3129" s="960">
        <v>274</v>
      </c>
      <c r="H3129" t="s">
        <v>387</v>
      </c>
      <c r="I3129" s="940" t="s">
        <v>488</v>
      </c>
      <c r="J3129" s="940" t="s">
        <v>450</v>
      </c>
      <c r="K3129" s="940" t="s">
        <v>435</v>
      </c>
      <c r="L3129" s="946" t="s">
        <v>122</v>
      </c>
      <c r="M3129" s="966" t="s">
        <v>97</v>
      </c>
      <c r="N3129" s="679">
        <f t="shared" ca="1" si="535"/>
        <v>0</v>
      </c>
      <c r="O3129" s="679">
        <f t="shared" ca="1" si="534"/>
        <v>0</v>
      </c>
      <c r="P3129" s="679">
        <f t="shared" ca="1" si="534"/>
        <v>0</v>
      </c>
      <c r="Q3129" s="679">
        <f t="shared" ca="1" si="534"/>
        <v>0</v>
      </c>
      <c r="R3129" s="679">
        <f t="shared" ca="1" si="534"/>
        <v>0</v>
      </c>
      <c r="S3129" s="679">
        <f t="shared" ca="1" si="534"/>
        <v>0</v>
      </c>
      <c r="T3129" s="679">
        <f t="shared" ca="1" si="534"/>
        <v>0</v>
      </c>
      <c r="U3129" s="679">
        <f t="shared" ref="U3129:Z3138" ca="1" si="536">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679">
        <f t="shared" ca="1" si="536"/>
        <v>0</v>
      </c>
      <c r="W3129" s="679">
        <f t="shared" ca="1" si="536"/>
        <v>0</v>
      </c>
      <c r="X3129" s="679">
        <f t="shared" ca="1" si="536"/>
        <v>0</v>
      </c>
      <c r="Y3129" s="679">
        <f t="shared" ca="1" si="536"/>
        <v>0</v>
      </c>
      <c r="Z3129" s="679">
        <f t="shared" ca="1" si="536"/>
        <v>0</v>
      </c>
      <c r="AA3129" t="str">
        <f t="shared" si="527"/>
        <v>ASR_Financial_Report_SHP21Final</v>
      </c>
      <c r="AB3129" s="960">
        <f t="shared" si="528"/>
        <v>44658</v>
      </c>
      <c r="AC3129" t="str">
        <f t="shared" si="529"/>
        <v>Unaudited</v>
      </c>
    </row>
    <row r="3130" spans="1:29" x14ac:dyDescent="0.25">
      <c r="A3130" t="s">
        <v>420</v>
      </c>
      <c r="B3130" t="s">
        <v>1366</v>
      </c>
      <c r="C3130" t="s">
        <v>1367</v>
      </c>
      <c r="D3130">
        <v>1900</v>
      </c>
      <c r="E3130" s="960">
        <v>1</v>
      </c>
      <c r="F3130" t="s">
        <v>440</v>
      </c>
      <c r="G3130" s="960">
        <v>274</v>
      </c>
      <c r="H3130" t="s">
        <v>387</v>
      </c>
      <c r="I3130" s="940" t="s">
        <v>488</v>
      </c>
      <c r="J3130" s="940" t="s">
        <v>450</v>
      </c>
      <c r="K3130" s="940" t="s">
        <v>435</v>
      </c>
      <c r="L3130" s="950" t="s">
        <v>123</v>
      </c>
      <c r="M3130" s="967" t="s">
        <v>98</v>
      </c>
      <c r="N3130" s="679">
        <f t="shared" ca="1" si="535"/>
        <v>0</v>
      </c>
      <c r="O3130" s="679">
        <f t="shared" ref="O3130:T3139" ca="1" si="537">IF(OR(AND($F3130="PY",O$1&lt;&gt;"Prior Year"),AND($F3130&lt;&gt;"PY",O$1="Prior Year")),0,INDEX(INDIRECT("'MMA Rev-Exp "&amp;$H3130&amp;"'!$A$1:$CA$200"),IF($J3130="Member Months",MATCH($J3130,INDIRECT("'MMA Rev-Exp "&amp;$H3130&amp;"'!$A$1:$A$200"),0),MATCH($L3130,INDIRECT("'MMA Rev-Exp "&amp;$H3130&amp;"'!$B$1:$B$200"),0)),IF($F3130="PY",MATCH("Prior Year Adjustments",INDIRECT("'MMA Rev-Exp "&amp;$H3130&amp;"'!$A$8:$CA$8"),0),MATCH(IF($F3130="Q1","JANUARY - MARCH (Q1)",IF($F3130="Q2","APRIL - JUNE (Q2)",IF($F3130="Q3","JULY - SEPTEMBER (Q3)",IF($F3130="Q4","OCTOBER - DECEMBER (Q4)",0)))),INDIRECT("'MMA Rev-Exp "&amp;$H3130&amp;"'!$A$7:$CA$7"),0)+MATCH(O$1,INDIRECT("'MMA Rev-Exp "&amp;$H3130&amp;"'!$D$8:$CA$8"),0)-1)))</f>
        <v>0</v>
      </c>
      <c r="P3130" s="679">
        <f t="shared" ca="1" si="537"/>
        <v>0</v>
      </c>
      <c r="Q3130" s="679">
        <f t="shared" ca="1" si="537"/>
        <v>0</v>
      </c>
      <c r="R3130" s="679">
        <f t="shared" ca="1" si="537"/>
        <v>0</v>
      </c>
      <c r="S3130" s="679">
        <f t="shared" ca="1" si="537"/>
        <v>0</v>
      </c>
      <c r="T3130" s="679">
        <f t="shared" ca="1" si="537"/>
        <v>0</v>
      </c>
      <c r="U3130" s="679">
        <f t="shared" ca="1" si="536"/>
        <v>0</v>
      </c>
      <c r="V3130" s="679">
        <f t="shared" ca="1" si="536"/>
        <v>0</v>
      </c>
      <c r="W3130" s="679">
        <f t="shared" ca="1" si="536"/>
        <v>0</v>
      </c>
      <c r="X3130" s="679">
        <f t="shared" ca="1" si="536"/>
        <v>0</v>
      </c>
      <c r="Y3130" s="679">
        <f t="shared" ca="1" si="536"/>
        <v>0</v>
      </c>
      <c r="Z3130" s="679">
        <f t="shared" ca="1" si="536"/>
        <v>0</v>
      </c>
      <c r="AA3130" t="str">
        <f t="shared" si="527"/>
        <v>ASR_Financial_Report_SHP21Final</v>
      </c>
      <c r="AB3130" s="960">
        <f t="shared" si="528"/>
        <v>44658</v>
      </c>
      <c r="AC3130" t="str">
        <f t="shared" si="529"/>
        <v>Unaudited</v>
      </c>
    </row>
    <row r="3131" spans="1:29" x14ac:dyDescent="0.25">
      <c r="A3131" t="s">
        <v>420</v>
      </c>
      <c r="B3131" t="s">
        <v>1366</v>
      </c>
      <c r="C3131" t="s">
        <v>1367</v>
      </c>
      <c r="D3131">
        <v>1900</v>
      </c>
      <c r="E3131" s="960">
        <v>1</v>
      </c>
      <c r="F3131" t="s">
        <v>440</v>
      </c>
      <c r="G3131" s="960">
        <v>274</v>
      </c>
      <c r="H3131" t="s">
        <v>387</v>
      </c>
      <c r="I3131" s="966" t="s">
        <v>488</v>
      </c>
      <c r="J3131" s="966" t="s">
        <v>450</v>
      </c>
      <c r="K3131" s="966" t="s">
        <v>435</v>
      </c>
      <c r="L3131" s="946" t="s">
        <v>124</v>
      </c>
      <c r="M3131" s="966" t="s">
        <v>99</v>
      </c>
      <c r="N3131" s="679">
        <f t="shared" ca="1" si="535"/>
        <v>0</v>
      </c>
      <c r="O3131" s="679">
        <f t="shared" ca="1" si="537"/>
        <v>0</v>
      </c>
      <c r="P3131" s="679">
        <f t="shared" ca="1" si="537"/>
        <v>0</v>
      </c>
      <c r="Q3131" s="679">
        <f t="shared" ca="1" si="537"/>
        <v>0</v>
      </c>
      <c r="R3131" s="679">
        <f t="shared" ca="1" si="537"/>
        <v>0</v>
      </c>
      <c r="S3131" s="679">
        <f t="shared" ca="1" si="537"/>
        <v>0</v>
      </c>
      <c r="T3131" s="679">
        <f t="shared" ca="1" si="537"/>
        <v>0</v>
      </c>
      <c r="U3131" s="679">
        <f t="shared" ca="1" si="536"/>
        <v>0</v>
      </c>
      <c r="V3131" s="679">
        <f t="shared" ca="1" si="536"/>
        <v>0</v>
      </c>
      <c r="W3131" s="679">
        <f t="shared" ca="1" si="536"/>
        <v>0</v>
      </c>
      <c r="X3131" s="679">
        <f t="shared" ca="1" si="536"/>
        <v>0</v>
      </c>
      <c r="Y3131" s="679">
        <f t="shared" ca="1" si="536"/>
        <v>0</v>
      </c>
      <c r="Z3131" s="679">
        <f t="shared" ca="1" si="536"/>
        <v>0</v>
      </c>
      <c r="AA3131" t="str">
        <f t="shared" si="527"/>
        <v>ASR_Financial_Report_SHP21Final</v>
      </c>
      <c r="AB3131" s="960">
        <f t="shared" si="528"/>
        <v>44658</v>
      </c>
      <c r="AC3131" t="str">
        <f t="shared" si="529"/>
        <v>Unaudited</v>
      </c>
    </row>
    <row r="3132" spans="1:29" x14ac:dyDescent="0.25">
      <c r="A3132" t="s">
        <v>420</v>
      </c>
      <c r="B3132" t="s">
        <v>1366</v>
      </c>
      <c r="C3132" t="s">
        <v>1367</v>
      </c>
      <c r="D3132">
        <v>1900</v>
      </c>
      <c r="E3132" s="960">
        <v>1</v>
      </c>
      <c r="F3132" t="s">
        <v>440</v>
      </c>
      <c r="G3132" s="960">
        <v>274</v>
      </c>
      <c r="H3132" t="s">
        <v>387</v>
      </c>
      <c r="I3132" s="940" t="s">
        <v>488</v>
      </c>
      <c r="J3132" s="940" t="s">
        <v>450</v>
      </c>
      <c r="K3132" s="940" t="s">
        <v>435</v>
      </c>
      <c r="L3132" s="940" t="s">
        <v>125</v>
      </c>
      <c r="M3132" s="965" t="s">
        <v>100</v>
      </c>
      <c r="N3132" s="679">
        <f t="shared" ca="1" si="535"/>
        <v>0</v>
      </c>
      <c r="O3132" s="679">
        <f t="shared" ca="1" si="537"/>
        <v>0</v>
      </c>
      <c r="P3132" s="679">
        <f t="shared" ca="1" si="537"/>
        <v>0</v>
      </c>
      <c r="Q3132" s="679">
        <f t="shared" ca="1" si="537"/>
        <v>0</v>
      </c>
      <c r="R3132" s="679">
        <f t="shared" ca="1" si="537"/>
        <v>0</v>
      </c>
      <c r="S3132" s="679">
        <f t="shared" ca="1" si="537"/>
        <v>0</v>
      </c>
      <c r="T3132" s="679">
        <f t="shared" ca="1" si="537"/>
        <v>0</v>
      </c>
      <c r="U3132" s="679">
        <f t="shared" ca="1" si="536"/>
        <v>0</v>
      </c>
      <c r="V3132" s="679">
        <f t="shared" ca="1" si="536"/>
        <v>0</v>
      </c>
      <c r="W3132" s="679">
        <f t="shared" ca="1" si="536"/>
        <v>0</v>
      </c>
      <c r="X3132" s="679">
        <f t="shared" ca="1" si="536"/>
        <v>0</v>
      </c>
      <c r="Y3132" s="679">
        <f t="shared" ca="1" si="536"/>
        <v>0</v>
      </c>
      <c r="Z3132" s="679">
        <f t="shared" ca="1" si="536"/>
        <v>0</v>
      </c>
      <c r="AA3132" t="str">
        <f t="shared" si="527"/>
        <v>ASR_Financial_Report_SHP21Final</v>
      </c>
      <c r="AB3132" s="960">
        <f t="shared" si="528"/>
        <v>44658</v>
      </c>
      <c r="AC3132" t="str">
        <f t="shared" si="529"/>
        <v>Unaudited</v>
      </c>
    </row>
    <row r="3133" spans="1:29" x14ac:dyDescent="0.25">
      <c r="A3133" t="s">
        <v>420</v>
      </c>
      <c r="B3133" t="s">
        <v>1366</v>
      </c>
      <c r="C3133" t="s">
        <v>1367</v>
      </c>
      <c r="D3133">
        <v>1900</v>
      </c>
      <c r="E3133" s="960">
        <v>1</v>
      </c>
      <c r="F3133" t="s">
        <v>440</v>
      </c>
      <c r="G3133" s="960">
        <v>274</v>
      </c>
      <c r="H3133" t="s">
        <v>387</v>
      </c>
      <c r="I3133" s="940" t="s">
        <v>488</v>
      </c>
      <c r="J3133" s="940" t="s">
        <v>450</v>
      </c>
      <c r="K3133" s="940" t="s">
        <v>435</v>
      </c>
      <c r="L3133" s="940" t="s">
        <v>126</v>
      </c>
      <c r="M3133" s="965" t="s">
        <v>28</v>
      </c>
      <c r="N3133" s="679">
        <f t="shared" ca="1" si="535"/>
        <v>0</v>
      </c>
      <c r="O3133" s="679">
        <f t="shared" ca="1" si="537"/>
        <v>0</v>
      </c>
      <c r="P3133" s="679">
        <f t="shared" ca="1" si="537"/>
        <v>0</v>
      </c>
      <c r="Q3133" s="679">
        <f t="shared" ca="1" si="537"/>
        <v>0</v>
      </c>
      <c r="R3133" s="679">
        <f t="shared" ca="1" si="537"/>
        <v>0</v>
      </c>
      <c r="S3133" s="679">
        <f t="shared" ca="1" si="537"/>
        <v>0</v>
      </c>
      <c r="T3133" s="679">
        <f t="shared" ca="1" si="537"/>
        <v>0</v>
      </c>
      <c r="U3133" s="679">
        <f t="shared" ca="1" si="536"/>
        <v>0</v>
      </c>
      <c r="V3133" s="679">
        <f t="shared" ca="1" si="536"/>
        <v>0</v>
      </c>
      <c r="W3133" s="679">
        <f t="shared" ca="1" si="536"/>
        <v>0</v>
      </c>
      <c r="X3133" s="679">
        <f t="shared" ca="1" si="536"/>
        <v>0</v>
      </c>
      <c r="Y3133" s="679">
        <f t="shared" ca="1" si="536"/>
        <v>0</v>
      </c>
      <c r="Z3133" s="679">
        <f t="shared" ca="1" si="536"/>
        <v>0</v>
      </c>
      <c r="AA3133" t="str">
        <f t="shared" si="527"/>
        <v>ASR_Financial_Report_SHP21Final</v>
      </c>
      <c r="AB3133" s="960">
        <f t="shared" si="528"/>
        <v>44658</v>
      </c>
      <c r="AC3133" t="str">
        <f t="shared" si="529"/>
        <v>Unaudited</v>
      </c>
    </row>
    <row r="3134" spans="1:29" x14ac:dyDescent="0.25">
      <c r="A3134" t="s">
        <v>420</v>
      </c>
      <c r="B3134" t="s">
        <v>1366</v>
      </c>
      <c r="C3134" t="s">
        <v>1367</v>
      </c>
      <c r="D3134">
        <v>1900</v>
      </c>
      <c r="E3134" s="960">
        <v>1</v>
      </c>
      <c r="F3134" t="s">
        <v>440</v>
      </c>
      <c r="G3134" s="960">
        <v>274</v>
      </c>
      <c r="H3134" t="s">
        <v>387</v>
      </c>
      <c r="I3134" s="940" t="s">
        <v>488</v>
      </c>
      <c r="J3134" s="940" t="s">
        <v>436</v>
      </c>
      <c r="K3134" s="940" t="s">
        <v>436</v>
      </c>
      <c r="L3134" s="940" t="s">
        <v>128</v>
      </c>
      <c r="M3134" s="965" t="s">
        <v>326</v>
      </c>
      <c r="N3134" s="679">
        <f t="shared" ca="1" si="535"/>
        <v>0</v>
      </c>
      <c r="O3134" s="679">
        <f t="shared" ca="1" si="537"/>
        <v>0</v>
      </c>
      <c r="P3134" s="679">
        <f t="shared" ca="1" si="537"/>
        <v>0</v>
      </c>
      <c r="Q3134" s="679">
        <f t="shared" ca="1" si="537"/>
        <v>0</v>
      </c>
      <c r="R3134" s="679">
        <f t="shared" ca="1" si="537"/>
        <v>0</v>
      </c>
      <c r="S3134" s="679">
        <f t="shared" ca="1" si="537"/>
        <v>0</v>
      </c>
      <c r="T3134" s="679">
        <f t="shared" ca="1" si="537"/>
        <v>0</v>
      </c>
      <c r="U3134" s="679">
        <f t="shared" ca="1" si="536"/>
        <v>0</v>
      </c>
      <c r="V3134" s="679">
        <f t="shared" ca="1" si="536"/>
        <v>0</v>
      </c>
      <c r="W3134" s="679">
        <f t="shared" ca="1" si="536"/>
        <v>0</v>
      </c>
      <c r="X3134" s="679">
        <f t="shared" ca="1" si="536"/>
        <v>0</v>
      </c>
      <c r="Y3134" s="679">
        <f t="shared" ca="1" si="536"/>
        <v>0</v>
      </c>
      <c r="Z3134" s="679">
        <f t="shared" ca="1" si="536"/>
        <v>0</v>
      </c>
      <c r="AA3134" t="str">
        <f t="shared" si="527"/>
        <v>ASR_Financial_Report_SHP21Final</v>
      </c>
      <c r="AB3134" s="960">
        <f t="shared" si="528"/>
        <v>44658</v>
      </c>
      <c r="AC3134" t="str">
        <f t="shared" si="529"/>
        <v>Unaudited</v>
      </c>
    </row>
    <row r="3135" spans="1:29" x14ac:dyDescent="0.25">
      <c r="A3135" t="s">
        <v>420</v>
      </c>
      <c r="B3135" t="s">
        <v>1366</v>
      </c>
      <c r="C3135" t="s">
        <v>1367</v>
      </c>
      <c r="D3135">
        <v>1900</v>
      </c>
      <c r="E3135" s="960">
        <v>1</v>
      </c>
      <c r="F3135" t="s">
        <v>440</v>
      </c>
      <c r="G3135" s="960">
        <v>274</v>
      </c>
      <c r="H3135" t="s">
        <v>387</v>
      </c>
      <c r="I3135" s="940" t="s">
        <v>488</v>
      </c>
      <c r="J3135" s="940" t="s">
        <v>436</v>
      </c>
      <c r="K3135" s="940" t="s">
        <v>436</v>
      </c>
      <c r="L3135" s="948" t="s">
        <v>129</v>
      </c>
      <c r="M3135" s="963" t="s">
        <v>325</v>
      </c>
      <c r="N3135" s="679">
        <f t="shared" ca="1" si="535"/>
        <v>0</v>
      </c>
      <c r="O3135" s="679">
        <f t="shared" ca="1" si="537"/>
        <v>0</v>
      </c>
      <c r="P3135" s="679">
        <f t="shared" ca="1" si="537"/>
        <v>0</v>
      </c>
      <c r="Q3135" s="679">
        <f t="shared" ca="1" si="537"/>
        <v>0</v>
      </c>
      <c r="R3135" s="679">
        <f t="shared" ca="1" si="537"/>
        <v>0</v>
      </c>
      <c r="S3135" s="679">
        <f t="shared" ca="1" si="537"/>
        <v>0</v>
      </c>
      <c r="T3135" s="679">
        <f t="shared" ca="1" si="537"/>
        <v>0</v>
      </c>
      <c r="U3135" s="679">
        <f t="shared" ca="1" si="536"/>
        <v>0</v>
      </c>
      <c r="V3135" s="679">
        <f t="shared" ca="1" si="536"/>
        <v>0</v>
      </c>
      <c r="W3135" s="679">
        <f t="shared" ca="1" si="536"/>
        <v>0</v>
      </c>
      <c r="X3135" s="679">
        <f t="shared" ca="1" si="536"/>
        <v>0</v>
      </c>
      <c r="Y3135" s="679">
        <f t="shared" ca="1" si="536"/>
        <v>0</v>
      </c>
      <c r="Z3135" s="679">
        <f t="shared" ca="1" si="536"/>
        <v>0</v>
      </c>
      <c r="AA3135" t="str">
        <f t="shared" si="527"/>
        <v>ASR_Financial_Report_SHP21Final</v>
      </c>
      <c r="AB3135" s="960">
        <f t="shared" si="528"/>
        <v>44658</v>
      </c>
      <c r="AC3135" t="str">
        <f t="shared" si="529"/>
        <v>Unaudited</v>
      </c>
    </row>
    <row r="3136" spans="1:29" ht="30" x14ac:dyDescent="0.25">
      <c r="A3136" t="s">
        <v>420</v>
      </c>
      <c r="B3136" t="s">
        <v>1366</v>
      </c>
      <c r="C3136" t="s">
        <v>1367</v>
      </c>
      <c r="D3136">
        <v>1900</v>
      </c>
      <c r="E3136" s="960">
        <v>1</v>
      </c>
      <c r="F3136" t="s">
        <v>440</v>
      </c>
      <c r="G3136" s="960">
        <v>274</v>
      </c>
      <c r="H3136" t="s">
        <v>387</v>
      </c>
      <c r="I3136" s="965" t="s">
        <v>488</v>
      </c>
      <c r="J3136" s="965" t="s">
        <v>436</v>
      </c>
      <c r="K3136" s="965" t="s">
        <v>436</v>
      </c>
      <c r="L3136" s="940" t="s">
        <v>130</v>
      </c>
      <c r="M3136" s="965" t="s">
        <v>179</v>
      </c>
      <c r="N3136" s="679">
        <f t="shared" ca="1" si="535"/>
        <v>0</v>
      </c>
      <c r="O3136" s="679">
        <f t="shared" ca="1" si="537"/>
        <v>0</v>
      </c>
      <c r="P3136" s="679">
        <f t="shared" ca="1" si="537"/>
        <v>0</v>
      </c>
      <c r="Q3136" s="679">
        <f t="shared" ca="1" si="537"/>
        <v>0</v>
      </c>
      <c r="R3136" s="679">
        <f t="shared" ca="1" si="537"/>
        <v>0</v>
      </c>
      <c r="S3136" s="679">
        <f t="shared" ca="1" si="537"/>
        <v>0</v>
      </c>
      <c r="T3136" s="679">
        <f t="shared" ca="1" si="537"/>
        <v>0</v>
      </c>
      <c r="U3136" s="679">
        <f t="shared" ca="1" si="536"/>
        <v>0</v>
      </c>
      <c r="V3136" s="679">
        <f t="shared" ca="1" si="536"/>
        <v>0</v>
      </c>
      <c r="W3136" s="679">
        <f t="shared" ca="1" si="536"/>
        <v>0</v>
      </c>
      <c r="X3136" s="679">
        <f t="shared" ca="1" si="536"/>
        <v>0</v>
      </c>
      <c r="Y3136" s="679">
        <f t="shared" ca="1" si="536"/>
        <v>0</v>
      </c>
      <c r="Z3136" s="679">
        <f t="shared" ca="1" si="536"/>
        <v>0</v>
      </c>
      <c r="AA3136" t="str">
        <f t="shared" si="527"/>
        <v>ASR_Financial_Report_SHP21Final</v>
      </c>
      <c r="AB3136" s="960">
        <f t="shared" si="528"/>
        <v>44658</v>
      </c>
      <c r="AC3136" t="str">
        <f t="shared" si="529"/>
        <v>Unaudited</v>
      </c>
    </row>
    <row r="3137" spans="1:29" x14ac:dyDescent="0.25">
      <c r="A3137" t="s">
        <v>420</v>
      </c>
      <c r="B3137" t="s">
        <v>1366</v>
      </c>
      <c r="C3137" t="s">
        <v>1367</v>
      </c>
      <c r="D3137">
        <v>1900</v>
      </c>
      <c r="E3137" s="960">
        <v>1</v>
      </c>
      <c r="F3137" t="s">
        <v>440</v>
      </c>
      <c r="G3137" s="960">
        <v>274</v>
      </c>
      <c r="H3137" t="s">
        <v>387</v>
      </c>
      <c r="I3137" s="940" t="s">
        <v>488</v>
      </c>
      <c r="J3137" s="940" t="s">
        <v>436</v>
      </c>
      <c r="K3137" s="940" t="s">
        <v>436</v>
      </c>
      <c r="L3137" s="940" t="s">
        <v>131</v>
      </c>
      <c r="M3137" s="965" t="s">
        <v>494</v>
      </c>
      <c r="N3137" s="679">
        <f t="shared" ca="1" si="535"/>
        <v>0</v>
      </c>
      <c r="O3137" s="679">
        <f t="shared" ca="1" si="537"/>
        <v>0</v>
      </c>
      <c r="P3137" s="679">
        <f t="shared" ca="1" si="537"/>
        <v>0</v>
      </c>
      <c r="Q3137" s="679">
        <f t="shared" ca="1" si="537"/>
        <v>0</v>
      </c>
      <c r="R3137" s="679">
        <f t="shared" ca="1" si="537"/>
        <v>0</v>
      </c>
      <c r="S3137" s="679">
        <f t="shared" ca="1" si="537"/>
        <v>0</v>
      </c>
      <c r="T3137" s="679">
        <f t="shared" ca="1" si="537"/>
        <v>0</v>
      </c>
      <c r="U3137" s="679">
        <f t="shared" ca="1" si="536"/>
        <v>0</v>
      </c>
      <c r="V3137" s="679">
        <f t="shared" ca="1" si="536"/>
        <v>0</v>
      </c>
      <c r="W3137" s="679">
        <f t="shared" ca="1" si="536"/>
        <v>0</v>
      </c>
      <c r="X3137" s="679">
        <f t="shared" ca="1" si="536"/>
        <v>0</v>
      </c>
      <c r="Y3137" s="679">
        <f t="shared" ca="1" si="536"/>
        <v>0</v>
      </c>
      <c r="Z3137" s="679">
        <f t="shared" ca="1" si="536"/>
        <v>0</v>
      </c>
      <c r="AA3137" t="str">
        <f t="shared" si="527"/>
        <v>ASR_Financial_Report_SHP21Final</v>
      </c>
      <c r="AB3137" s="960">
        <f t="shared" si="528"/>
        <v>44658</v>
      </c>
      <c r="AC3137" t="str">
        <f t="shared" si="529"/>
        <v>Unaudited</v>
      </c>
    </row>
    <row r="3138" spans="1:29" x14ac:dyDescent="0.25">
      <c r="A3138" t="s">
        <v>420</v>
      </c>
      <c r="B3138" t="s">
        <v>1366</v>
      </c>
      <c r="C3138" t="s">
        <v>1367</v>
      </c>
      <c r="D3138">
        <v>1900</v>
      </c>
      <c r="E3138" s="960">
        <v>1</v>
      </c>
      <c r="F3138" t="s">
        <v>440</v>
      </c>
      <c r="G3138" s="960">
        <v>274</v>
      </c>
      <c r="H3138" t="s">
        <v>387</v>
      </c>
      <c r="I3138" s="940" t="s">
        <v>488</v>
      </c>
      <c r="J3138" s="940" t="s">
        <v>436</v>
      </c>
      <c r="K3138" s="940" t="s">
        <v>436</v>
      </c>
      <c r="L3138" s="940" t="s">
        <v>132</v>
      </c>
      <c r="M3138" s="965" t="s">
        <v>495</v>
      </c>
      <c r="N3138" s="679">
        <f t="shared" ca="1" si="535"/>
        <v>0</v>
      </c>
      <c r="O3138" s="679">
        <f t="shared" ca="1" si="537"/>
        <v>0</v>
      </c>
      <c r="P3138" s="679">
        <f t="shared" ca="1" si="537"/>
        <v>0</v>
      </c>
      <c r="Q3138" s="679">
        <f t="shared" ca="1" si="537"/>
        <v>0</v>
      </c>
      <c r="R3138" s="679">
        <f t="shared" ca="1" si="537"/>
        <v>0</v>
      </c>
      <c r="S3138" s="679">
        <f t="shared" ca="1" si="537"/>
        <v>0</v>
      </c>
      <c r="T3138" s="679">
        <f t="shared" ca="1" si="537"/>
        <v>0</v>
      </c>
      <c r="U3138" s="679">
        <f t="shared" ca="1" si="536"/>
        <v>0</v>
      </c>
      <c r="V3138" s="679">
        <f t="shared" ca="1" si="536"/>
        <v>0</v>
      </c>
      <c r="W3138" s="679">
        <f t="shared" ca="1" si="536"/>
        <v>0</v>
      </c>
      <c r="X3138" s="679">
        <f t="shared" ca="1" si="536"/>
        <v>0</v>
      </c>
      <c r="Y3138" s="679">
        <f t="shared" ca="1" si="536"/>
        <v>0</v>
      </c>
      <c r="Z3138" s="679">
        <f t="shared" ca="1" si="536"/>
        <v>0</v>
      </c>
      <c r="AA3138" t="str">
        <f t="shared" ref="AA3138:AA3201" si="538">file_name</f>
        <v>ASR_Financial_Report_SHP21Final</v>
      </c>
      <c r="AB3138" s="960">
        <f t="shared" ref="AB3138:AB3201" si="539">file_date</f>
        <v>44658</v>
      </c>
      <c r="AC3138" t="str">
        <f t="shared" ref="AC3138:AC3201" si="540">status</f>
        <v>Unaudited</v>
      </c>
    </row>
    <row r="3139" spans="1:29" x14ac:dyDescent="0.25">
      <c r="A3139" t="s">
        <v>420</v>
      </c>
      <c r="B3139" t="s">
        <v>1366</v>
      </c>
      <c r="C3139" t="s">
        <v>1367</v>
      </c>
      <c r="D3139">
        <v>1900</v>
      </c>
      <c r="E3139" s="960">
        <v>1</v>
      </c>
      <c r="F3139" t="s">
        <v>440</v>
      </c>
      <c r="G3139" s="960">
        <v>274</v>
      </c>
      <c r="H3139" t="s">
        <v>387</v>
      </c>
      <c r="I3139" s="940" t="s">
        <v>488</v>
      </c>
      <c r="J3139" s="940" t="s">
        <v>436</v>
      </c>
      <c r="K3139" s="940" t="s">
        <v>436</v>
      </c>
      <c r="L3139" s="940" t="s">
        <v>133</v>
      </c>
      <c r="M3139" s="965" t="s">
        <v>496</v>
      </c>
      <c r="N3139" s="679">
        <f t="shared" ca="1" si="535"/>
        <v>0</v>
      </c>
      <c r="O3139" s="679">
        <f t="shared" ca="1" si="537"/>
        <v>0</v>
      </c>
      <c r="P3139" s="679">
        <f t="shared" ca="1" si="537"/>
        <v>0</v>
      </c>
      <c r="Q3139" s="679">
        <f t="shared" ca="1" si="537"/>
        <v>0</v>
      </c>
      <c r="R3139" s="679">
        <f t="shared" ca="1" si="537"/>
        <v>0</v>
      </c>
      <c r="S3139" s="679">
        <f t="shared" ca="1" si="537"/>
        <v>0</v>
      </c>
      <c r="T3139" s="679">
        <f t="shared" ca="1" si="537"/>
        <v>0</v>
      </c>
      <c r="U3139" s="679">
        <f t="shared" ref="U3139:Z3144" ca="1" si="541">IF(OR(AND($F3139="PY",U$1&lt;&gt;"Prior Year"),AND($F3139&lt;&gt;"PY",U$1="Prior Year")),0,INDEX(INDIRECT("'MMA Rev-Exp "&amp;$H3139&amp;"'!$A$1:$CA$200"),IF($J3139="Member Months",MATCH($J3139,INDIRECT("'MMA Rev-Exp "&amp;$H3139&amp;"'!$A$1:$A$200"),0),MATCH($L3139,INDIRECT("'MMA Rev-Exp "&amp;$H3139&amp;"'!$B$1:$B$200"),0)),IF($F3139="PY",MATCH("Prior Year Adjustments",INDIRECT("'MMA Rev-Exp "&amp;$H3139&amp;"'!$A$8:$CA$8"),0),MATCH(IF($F3139="Q1","JANUARY - MARCH (Q1)",IF($F3139="Q2","APRIL - JUNE (Q2)",IF($F3139="Q3","JULY - SEPTEMBER (Q3)",IF($F3139="Q4","OCTOBER - DECEMBER (Q4)",0)))),INDIRECT("'MMA Rev-Exp "&amp;$H3139&amp;"'!$A$7:$CA$7"),0)+MATCH(U$1,INDIRECT("'MMA Rev-Exp "&amp;$H3139&amp;"'!$D$8:$CA$8"),0)-1)))</f>
        <v>0</v>
      </c>
      <c r="V3139" s="679">
        <f t="shared" ca="1" si="541"/>
        <v>0</v>
      </c>
      <c r="W3139" s="679">
        <f t="shared" ca="1" si="541"/>
        <v>0</v>
      </c>
      <c r="X3139" s="679">
        <f t="shared" ca="1" si="541"/>
        <v>0</v>
      </c>
      <c r="Y3139" s="679">
        <f t="shared" ca="1" si="541"/>
        <v>0</v>
      </c>
      <c r="Z3139" s="679">
        <f t="shared" ca="1" si="541"/>
        <v>0</v>
      </c>
      <c r="AA3139" t="str">
        <f t="shared" si="538"/>
        <v>ASR_Financial_Report_SHP21Final</v>
      </c>
      <c r="AB3139" s="960">
        <f t="shared" si="539"/>
        <v>44658</v>
      </c>
      <c r="AC3139" t="str">
        <f t="shared" si="540"/>
        <v>Unaudited</v>
      </c>
    </row>
    <row r="3140" spans="1:29" x14ac:dyDescent="0.25">
      <c r="A3140" t="s">
        <v>420</v>
      </c>
      <c r="B3140" t="s">
        <v>1366</v>
      </c>
      <c r="C3140" t="s">
        <v>1367</v>
      </c>
      <c r="D3140">
        <v>1900</v>
      </c>
      <c r="E3140" s="960">
        <v>1</v>
      </c>
      <c r="F3140" t="s">
        <v>440</v>
      </c>
      <c r="G3140" s="960">
        <v>274</v>
      </c>
      <c r="H3140" t="s">
        <v>387</v>
      </c>
      <c r="I3140" s="940" t="s">
        <v>489</v>
      </c>
      <c r="J3140" s="940" t="s">
        <v>26</v>
      </c>
      <c r="K3140" s="940" t="s">
        <v>26</v>
      </c>
      <c r="L3140" s="948" t="s">
        <v>269</v>
      </c>
      <c r="M3140" s="963" t="s">
        <v>26</v>
      </c>
      <c r="N3140" s="679">
        <f t="shared" ca="1" si="535"/>
        <v>0</v>
      </c>
      <c r="O3140" s="679">
        <f t="shared" ref="O3140:T3148" ca="1" si="542">IF(OR(AND($F3140="PY",O$1&lt;&gt;"Prior Year"),AND($F3140&lt;&gt;"PY",O$1="Prior Year")),0,INDEX(INDIRECT("'MMA Rev-Exp "&amp;$H3140&amp;"'!$A$1:$CA$200"),IF($J3140="Member Months",MATCH($J3140,INDIRECT("'MMA Rev-Exp "&amp;$H3140&amp;"'!$A$1:$A$200"),0),MATCH($L3140,INDIRECT("'MMA Rev-Exp "&amp;$H3140&amp;"'!$B$1:$B$200"),0)),IF($F3140="PY",MATCH("Prior Year Adjustments",INDIRECT("'MMA Rev-Exp "&amp;$H3140&amp;"'!$A$8:$CA$8"),0),MATCH(IF($F3140="Q1","JANUARY - MARCH (Q1)",IF($F3140="Q2","APRIL - JUNE (Q2)",IF($F3140="Q3","JULY - SEPTEMBER (Q3)",IF($F3140="Q4","OCTOBER - DECEMBER (Q4)",0)))),INDIRECT("'MMA Rev-Exp "&amp;$H3140&amp;"'!$A$7:$CA$7"),0)+MATCH(O$1,INDIRECT("'MMA Rev-Exp "&amp;$H3140&amp;"'!$D$8:$CA$8"),0)-1)))</f>
        <v>0</v>
      </c>
      <c r="P3140" s="679">
        <f t="shared" ca="1" si="542"/>
        <v>0</v>
      </c>
      <c r="Q3140" s="679">
        <f t="shared" ca="1" si="542"/>
        <v>0</v>
      </c>
      <c r="R3140" s="679">
        <f t="shared" ca="1" si="542"/>
        <v>0</v>
      </c>
      <c r="S3140" s="679">
        <f t="shared" ca="1" si="542"/>
        <v>0</v>
      </c>
      <c r="T3140" s="679">
        <f t="shared" ca="1" si="542"/>
        <v>0</v>
      </c>
      <c r="U3140" s="679">
        <f t="shared" ca="1" si="541"/>
        <v>0</v>
      </c>
      <c r="V3140" s="679">
        <f t="shared" ca="1" si="541"/>
        <v>0</v>
      </c>
      <c r="W3140" s="679">
        <f t="shared" ca="1" si="541"/>
        <v>0</v>
      </c>
      <c r="X3140" s="679">
        <f t="shared" ca="1" si="541"/>
        <v>0</v>
      </c>
      <c r="Y3140" s="679">
        <f t="shared" ca="1" si="541"/>
        <v>0</v>
      </c>
      <c r="Z3140" s="679">
        <f t="shared" ca="1" si="541"/>
        <v>0</v>
      </c>
      <c r="AA3140" t="str">
        <f t="shared" si="538"/>
        <v>ASR_Financial_Report_SHP21Final</v>
      </c>
      <c r="AB3140" s="960">
        <f t="shared" si="539"/>
        <v>44658</v>
      </c>
      <c r="AC3140" t="str">
        <f t="shared" si="540"/>
        <v>Unaudited</v>
      </c>
    </row>
    <row r="3141" spans="1:29" x14ac:dyDescent="0.25">
      <c r="A3141" t="s">
        <v>420</v>
      </c>
      <c r="B3141" t="s">
        <v>1366</v>
      </c>
      <c r="C3141" t="s">
        <v>1367</v>
      </c>
      <c r="D3141">
        <v>1900</v>
      </c>
      <c r="E3141" s="960">
        <v>1</v>
      </c>
      <c r="F3141" t="s">
        <v>441</v>
      </c>
      <c r="G3141" s="960">
        <v>366</v>
      </c>
      <c r="H3141" t="s">
        <v>387</v>
      </c>
      <c r="I3141" s="965" t="s">
        <v>432</v>
      </c>
      <c r="J3141" s="965" t="s">
        <v>432</v>
      </c>
      <c r="K3141" s="965" t="s">
        <v>432</v>
      </c>
      <c r="L3141" s="940"/>
      <c r="M3141" s="965" t="s">
        <v>432</v>
      </c>
      <c r="N3141" s="679">
        <f t="shared" ca="1" si="535"/>
        <v>0</v>
      </c>
      <c r="O3141" s="679">
        <f t="shared" ca="1" si="542"/>
        <v>0</v>
      </c>
      <c r="P3141" s="679">
        <f t="shared" ca="1" si="542"/>
        <v>0</v>
      </c>
      <c r="Q3141" s="679">
        <f t="shared" ca="1" si="542"/>
        <v>0</v>
      </c>
      <c r="R3141" s="679">
        <f t="shared" ca="1" si="542"/>
        <v>0</v>
      </c>
      <c r="S3141" s="679">
        <f t="shared" ca="1" si="542"/>
        <v>0</v>
      </c>
      <c r="T3141" s="679">
        <f t="shared" ca="1" si="542"/>
        <v>0</v>
      </c>
      <c r="U3141" s="679">
        <f t="shared" ca="1" si="541"/>
        <v>0</v>
      </c>
      <c r="V3141" s="679">
        <f t="shared" ca="1" si="541"/>
        <v>0</v>
      </c>
      <c r="W3141" s="679">
        <f t="shared" ca="1" si="541"/>
        <v>0</v>
      </c>
      <c r="X3141" s="679">
        <f t="shared" ca="1" si="541"/>
        <v>0</v>
      </c>
      <c r="Y3141" s="679">
        <f t="shared" ca="1" si="541"/>
        <v>0</v>
      </c>
      <c r="Z3141" s="679">
        <f t="shared" ca="1" si="541"/>
        <v>0</v>
      </c>
      <c r="AA3141" t="str">
        <f t="shared" si="538"/>
        <v>ASR_Financial_Report_SHP21Final</v>
      </c>
      <c r="AB3141" s="960">
        <f t="shared" si="539"/>
        <v>44658</v>
      </c>
      <c r="AC3141" t="str">
        <f t="shared" si="540"/>
        <v>Unaudited</v>
      </c>
    </row>
    <row r="3142" spans="1:29" x14ac:dyDescent="0.25">
      <c r="A3142" t="s">
        <v>420</v>
      </c>
      <c r="B3142" t="s">
        <v>1366</v>
      </c>
      <c r="C3142" t="s">
        <v>1367</v>
      </c>
      <c r="D3142">
        <v>1900</v>
      </c>
      <c r="E3142" s="960">
        <v>1</v>
      </c>
      <c r="F3142" t="s">
        <v>441</v>
      </c>
      <c r="G3142" s="960">
        <v>366</v>
      </c>
      <c r="H3142" t="s">
        <v>387</v>
      </c>
      <c r="I3142" s="940" t="s">
        <v>487</v>
      </c>
      <c r="J3142" s="940" t="s">
        <v>12</v>
      </c>
      <c r="K3142" s="940" t="s">
        <v>12</v>
      </c>
      <c r="L3142" s="940">
        <v>1.1000000000000001</v>
      </c>
      <c r="M3142" s="965" t="s">
        <v>12</v>
      </c>
      <c r="N3142" s="679">
        <f t="shared" ca="1" si="535"/>
        <v>0</v>
      </c>
      <c r="O3142" s="679">
        <f t="shared" ca="1" si="542"/>
        <v>0</v>
      </c>
      <c r="P3142" s="679">
        <f t="shared" ca="1" si="542"/>
        <v>0</v>
      </c>
      <c r="Q3142" s="679">
        <f t="shared" ca="1" si="542"/>
        <v>0</v>
      </c>
      <c r="R3142" s="679">
        <f t="shared" ca="1" si="542"/>
        <v>0</v>
      </c>
      <c r="S3142" s="679">
        <f t="shared" ca="1" si="542"/>
        <v>0</v>
      </c>
      <c r="T3142" s="679">
        <f t="shared" ca="1" si="542"/>
        <v>0</v>
      </c>
      <c r="U3142" s="679">
        <f t="shared" ca="1" si="541"/>
        <v>0</v>
      </c>
      <c r="V3142" s="679">
        <f t="shared" ca="1" si="541"/>
        <v>0</v>
      </c>
      <c r="W3142" s="679">
        <f t="shared" ca="1" si="541"/>
        <v>0</v>
      </c>
      <c r="X3142" s="679">
        <f t="shared" ca="1" si="541"/>
        <v>0</v>
      </c>
      <c r="Y3142" s="679">
        <f t="shared" ca="1" si="541"/>
        <v>0</v>
      </c>
      <c r="Z3142" s="679">
        <f t="shared" ca="1" si="541"/>
        <v>0</v>
      </c>
      <c r="AA3142" t="str">
        <f t="shared" si="538"/>
        <v>ASR_Financial_Report_SHP21Final</v>
      </c>
      <c r="AB3142" s="960">
        <f t="shared" si="539"/>
        <v>44658</v>
      </c>
      <c r="AC3142" t="str">
        <f t="shared" si="540"/>
        <v>Unaudited</v>
      </c>
    </row>
    <row r="3143" spans="1:29" x14ac:dyDescent="0.25">
      <c r="A3143" t="s">
        <v>420</v>
      </c>
      <c r="B3143" t="s">
        <v>1366</v>
      </c>
      <c r="C3143" t="s">
        <v>1367</v>
      </c>
      <c r="D3143">
        <v>1900</v>
      </c>
      <c r="E3143" s="960">
        <v>1</v>
      </c>
      <c r="F3143" t="s">
        <v>441</v>
      </c>
      <c r="G3143" s="960">
        <v>366</v>
      </c>
      <c r="H3143" t="s">
        <v>387</v>
      </c>
      <c r="I3143" s="940" t="s">
        <v>487</v>
      </c>
      <c r="J3143" s="940" t="s">
        <v>12</v>
      </c>
      <c r="K3143" s="940" t="s">
        <v>1309</v>
      </c>
      <c r="L3143" s="940" t="s">
        <v>1300</v>
      </c>
      <c r="M3143" s="965" t="s">
        <v>1309</v>
      </c>
      <c r="N3143" s="679">
        <f t="shared" ca="1" si="535"/>
        <v>0</v>
      </c>
      <c r="O3143" s="679">
        <f t="shared" ca="1" si="542"/>
        <v>0</v>
      </c>
      <c r="P3143" s="679">
        <f t="shared" ca="1" si="542"/>
        <v>0</v>
      </c>
      <c r="Q3143" s="679">
        <f t="shared" ca="1" si="542"/>
        <v>0</v>
      </c>
      <c r="R3143" s="679">
        <f t="shared" ca="1" si="542"/>
        <v>0</v>
      </c>
      <c r="S3143" s="679">
        <f t="shared" ca="1" si="542"/>
        <v>0</v>
      </c>
      <c r="T3143" s="679">
        <f t="shared" ca="1" si="542"/>
        <v>0</v>
      </c>
      <c r="U3143" s="679">
        <f t="shared" ca="1" si="541"/>
        <v>0</v>
      </c>
      <c r="V3143" s="679">
        <f t="shared" ca="1" si="541"/>
        <v>0</v>
      </c>
      <c r="W3143" s="679">
        <f t="shared" ca="1" si="541"/>
        <v>0</v>
      </c>
      <c r="X3143" s="679">
        <f t="shared" ca="1" si="541"/>
        <v>0</v>
      </c>
      <c r="Y3143" s="679">
        <f t="shared" ca="1" si="541"/>
        <v>0</v>
      </c>
      <c r="Z3143" s="679">
        <f t="shared" ca="1" si="541"/>
        <v>0</v>
      </c>
      <c r="AA3143" t="str">
        <f t="shared" si="538"/>
        <v>ASR_Financial_Report_SHP21Final</v>
      </c>
      <c r="AB3143" s="960">
        <f t="shared" si="539"/>
        <v>44658</v>
      </c>
      <c r="AC3143" t="str">
        <f t="shared" si="540"/>
        <v>Unaudited</v>
      </c>
    </row>
    <row r="3144" spans="1:29" x14ac:dyDescent="0.25">
      <c r="A3144" t="s">
        <v>420</v>
      </c>
      <c r="B3144" t="s">
        <v>1366</v>
      </c>
      <c r="C3144" t="s">
        <v>1367</v>
      </c>
      <c r="D3144">
        <v>1900</v>
      </c>
      <c r="E3144" s="960">
        <v>1</v>
      </c>
      <c r="F3144" t="s">
        <v>441</v>
      </c>
      <c r="G3144" s="960">
        <v>366</v>
      </c>
      <c r="H3144" t="s">
        <v>387</v>
      </c>
      <c r="I3144" s="940" t="s">
        <v>487</v>
      </c>
      <c r="J3144" s="940" t="s">
        <v>490</v>
      </c>
      <c r="K3144" s="940" t="s">
        <v>491</v>
      </c>
      <c r="L3144" s="940" t="s">
        <v>63</v>
      </c>
      <c r="M3144" s="965" t="s">
        <v>343</v>
      </c>
      <c r="N3144" s="679">
        <f t="shared" ca="1" si="535"/>
        <v>0</v>
      </c>
      <c r="O3144" s="679">
        <f t="shared" ca="1" si="542"/>
        <v>0</v>
      </c>
      <c r="P3144" s="679">
        <f t="shared" ca="1" si="542"/>
        <v>0</v>
      </c>
      <c r="Q3144" s="679">
        <f t="shared" ca="1" si="542"/>
        <v>0</v>
      </c>
      <c r="R3144" s="679">
        <f t="shared" ca="1" si="542"/>
        <v>0</v>
      </c>
      <c r="S3144" s="679">
        <f t="shared" ca="1" si="542"/>
        <v>0</v>
      </c>
      <c r="T3144" s="679">
        <f t="shared" ca="1" si="542"/>
        <v>0</v>
      </c>
      <c r="U3144" s="679">
        <f t="shared" ca="1" si="541"/>
        <v>0</v>
      </c>
      <c r="V3144" s="679">
        <f t="shared" ca="1" si="541"/>
        <v>0</v>
      </c>
      <c r="W3144" s="679">
        <f t="shared" ca="1" si="541"/>
        <v>0</v>
      </c>
      <c r="X3144" s="679">
        <f t="shared" ca="1" si="541"/>
        <v>0</v>
      </c>
      <c r="Y3144" s="679">
        <f t="shared" ca="1" si="541"/>
        <v>0</v>
      </c>
      <c r="Z3144" s="679">
        <f t="shared" ca="1" si="541"/>
        <v>0</v>
      </c>
      <c r="AA3144" t="str">
        <f t="shared" si="538"/>
        <v>ASR_Financial_Report_SHP21Final</v>
      </c>
      <c r="AB3144" s="960">
        <f t="shared" si="539"/>
        <v>44658</v>
      </c>
      <c r="AC3144" t="str">
        <f t="shared" si="540"/>
        <v>Unaudited</v>
      </c>
    </row>
    <row r="3145" spans="1:29" x14ac:dyDescent="0.25">
      <c r="A3145" t="s">
        <v>420</v>
      </c>
      <c r="B3145" t="s">
        <v>1366</v>
      </c>
      <c r="C3145" t="s">
        <v>1367</v>
      </c>
      <c r="D3145">
        <v>1900</v>
      </c>
      <c r="E3145" s="960">
        <v>1</v>
      </c>
      <c r="F3145" t="s">
        <v>441</v>
      </c>
      <c r="G3145" s="960">
        <v>366</v>
      </c>
      <c r="H3145" t="s">
        <v>387</v>
      </c>
      <c r="I3145" s="940" t="s">
        <v>487</v>
      </c>
      <c r="J3145" s="940" t="s">
        <v>490</v>
      </c>
      <c r="K3145" s="940" t="s">
        <v>1000</v>
      </c>
      <c r="L3145" s="948" t="s">
        <v>896</v>
      </c>
      <c r="M3145" s="963" t="s">
        <v>897</v>
      </c>
      <c r="N3145" s="679">
        <f t="shared" ca="1" si="535"/>
        <v>0</v>
      </c>
      <c r="O3145" s="679">
        <f t="shared" ca="1" si="542"/>
        <v>0</v>
      </c>
      <c r="P3145" s="679">
        <f t="shared" ca="1" si="542"/>
        <v>0</v>
      </c>
      <c r="Q3145" s="679">
        <f t="shared" ca="1" si="542"/>
        <v>0</v>
      </c>
      <c r="R3145" s="679">
        <f t="shared" ca="1" si="542"/>
        <v>0</v>
      </c>
      <c r="S3145" s="679">
        <f t="shared" ca="1" si="542"/>
        <v>0</v>
      </c>
      <c r="T3145" s="679">
        <f t="shared" ca="1" si="542"/>
        <v>0</v>
      </c>
      <c r="U3145" s="679">
        <f t="shared" ref="U3145:V3148" ca="1" si="543">IF(OR(AND($F3145="PY",U$1&lt;&gt;"Prior Year"),AND($F3145&lt;&gt;"PY",U$1="Prior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"&amp;$H3145&amp;"'!$A$7:$CA$7"),0)+MATCH(U$1,INDIRECT("'MMA Rev-Exp "&amp;$H3145&amp;"'!$D$8:$CA$8"),0)-1)))</f>
        <v>0</v>
      </c>
      <c r="V3145" s="679">
        <f t="shared" ca="1" si="543"/>
        <v>0</v>
      </c>
      <c r="W3145" s="679">
        <f t="shared" ref="W3145:W3208" ca="1" si="544">IF(OR(AND($F3145="PY",W$1&lt;&gt;"Prior Year"),AND($F3145&lt;&gt;"PY",W$1="Prior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"&amp;$H3145&amp;"'!$A$7:$CA$7"),0)+MATCH(W$1,INDIRECT("'MMA Rev-Exp "&amp;$H3145&amp;"'!$D$8:$CA$8"),0)-1)))</f>
        <v>0</v>
      </c>
      <c r="X3145" s="679">
        <f t="shared" ref="X3145:Z3148" ca="1" si="545">IF(OR(AND($F3145="PY",X$1&lt;&gt;"Prior Year"),AND($F3145&lt;&gt;"PY",X$1="Prior Year")),0,INDEX(INDIRECT("'MMA Rev-Exp "&amp;$H3145&amp;"'!$A$1:$CA$200"),IF($J3145="Member Months",MATCH($J3145,INDIRECT("'MMA Rev-Exp "&amp;$H3145&amp;"'!$A$1:$A$200"),0),MATCH($L3145,INDIRECT("'MMA Rev-Exp "&amp;$H3145&amp;"'!$B$1:$B$200"),0)),IF($F3145="PY",MATCH("Prior Year Adjustments",INDIRECT("'MMA Rev-Exp "&amp;$H3145&amp;"'!$A$8:$CA$8"),0),MATCH(IF($F3145="Q1","JANUARY - MARCH (Q1)",IF($F3145="Q2","APRIL - JUNE (Q2)",IF($F3145="Q3","JULY - SEPTEMBER (Q3)",IF($F3145="Q4","OCTOBER - DECEMBER (Q4)",0)))),INDIRECT("'MMA Rev-Exp "&amp;$H3145&amp;"'!$A$7:$CA$7"),0)+MATCH(X$1,INDIRECT("'MMA Rev-Exp "&amp;$H3145&amp;"'!$D$8:$CA$8"),0)-1)))</f>
        <v>0</v>
      </c>
      <c r="Y3145" s="679">
        <f t="shared" ca="1" si="545"/>
        <v>0</v>
      </c>
      <c r="Z3145" s="679">
        <f t="shared" ca="1" si="545"/>
        <v>0</v>
      </c>
      <c r="AA3145" t="str">
        <f t="shared" si="538"/>
        <v>ASR_Financial_Report_SHP21Final</v>
      </c>
      <c r="AB3145" s="960">
        <f t="shared" si="539"/>
        <v>44658</v>
      </c>
      <c r="AC3145" t="str">
        <f t="shared" si="540"/>
        <v>Unaudited</v>
      </c>
    </row>
    <row r="3146" spans="1:29" x14ac:dyDescent="0.25">
      <c r="A3146" t="s">
        <v>420</v>
      </c>
      <c r="B3146" t="s">
        <v>1366</v>
      </c>
      <c r="C3146" t="s">
        <v>1367</v>
      </c>
      <c r="D3146">
        <v>1900</v>
      </c>
      <c r="E3146" s="960">
        <v>1</v>
      </c>
      <c r="F3146" t="s">
        <v>441</v>
      </c>
      <c r="G3146" s="960">
        <v>366</v>
      </c>
      <c r="H3146" t="s">
        <v>387</v>
      </c>
      <c r="I3146" s="965" t="s">
        <v>487</v>
      </c>
      <c r="J3146" s="965" t="s">
        <v>13</v>
      </c>
      <c r="K3146" s="965" t="s">
        <v>492</v>
      </c>
      <c r="L3146" s="940" t="s">
        <v>94</v>
      </c>
      <c r="M3146" s="965" t="s">
        <v>146</v>
      </c>
      <c r="N3146" s="679">
        <f t="shared" ca="1" si="535"/>
        <v>0</v>
      </c>
      <c r="O3146" s="679">
        <f t="shared" ca="1" si="542"/>
        <v>0</v>
      </c>
      <c r="P3146" s="679">
        <f t="shared" ca="1" si="542"/>
        <v>0</v>
      </c>
      <c r="Q3146" s="679">
        <f t="shared" ca="1" si="542"/>
        <v>0</v>
      </c>
      <c r="R3146" s="679">
        <f t="shared" ca="1" si="542"/>
        <v>0</v>
      </c>
      <c r="S3146" s="679">
        <f t="shared" ca="1" si="542"/>
        <v>0</v>
      </c>
      <c r="T3146" s="679">
        <f t="shared" ca="1" si="542"/>
        <v>0</v>
      </c>
      <c r="U3146" s="679">
        <f t="shared" ca="1" si="543"/>
        <v>0</v>
      </c>
      <c r="V3146" s="679">
        <f t="shared" ca="1" si="543"/>
        <v>0</v>
      </c>
      <c r="W3146" s="679">
        <f t="shared" ca="1" si="544"/>
        <v>0</v>
      </c>
      <c r="X3146" s="679">
        <f t="shared" ca="1" si="545"/>
        <v>0</v>
      </c>
      <c r="Y3146" s="679">
        <f t="shared" ca="1" si="545"/>
        <v>0</v>
      </c>
      <c r="Z3146" s="679">
        <f t="shared" ca="1" si="545"/>
        <v>0</v>
      </c>
      <c r="AA3146" t="str">
        <f t="shared" si="538"/>
        <v>ASR_Financial_Report_SHP21Final</v>
      </c>
      <c r="AB3146" s="960">
        <f t="shared" si="539"/>
        <v>44658</v>
      </c>
      <c r="AC3146" t="str">
        <f t="shared" si="540"/>
        <v>Unaudited</v>
      </c>
    </row>
    <row r="3147" spans="1:29" x14ac:dyDescent="0.25">
      <c r="A3147" t="s">
        <v>420</v>
      </c>
      <c r="B3147" t="s">
        <v>1366</v>
      </c>
      <c r="C3147" t="s">
        <v>1367</v>
      </c>
      <c r="D3147">
        <v>1900</v>
      </c>
      <c r="E3147" s="960">
        <v>1</v>
      </c>
      <c r="F3147" t="s">
        <v>441</v>
      </c>
      <c r="G3147" s="960">
        <v>366</v>
      </c>
      <c r="H3147" t="s">
        <v>387</v>
      </c>
      <c r="I3147" s="940" t="s">
        <v>487</v>
      </c>
      <c r="J3147" s="940" t="s">
        <v>13</v>
      </c>
      <c r="K3147" s="940" t="s">
        <v>13</v>
      </c>
      <c r="L3147" s="940" t="s">
        <v>35</v>
      </c>
      <c r="M3147" s="965" t="s">
        <v>13</v>
      </c>
      <c r="N3147" s="679">
        <f t="shared" ca="1" si="535"/>
        <v>0</v>
      </c>
      <c r="O3147" s="679">
        <f t="shared" ca="1" si="542"/>
        <v>0</v>
      </c>
      <c r="P3147" s="679">
        <f t="shared" ca="1" si="542"/>
        <v>0</v>
      </c>
      <c r="Q3147" s="679">
        <f t="shared" ca="1" si="542"/>
        <v>0</v>
      </c>
      <c r="R3147" s="679">
        <f t="shared" ca="1" si="542"/>
        <v>0</v>
      </c>
      <c r="S3147" s="679">
        <f t="shared" ca="1" si="542"/>
        <v>0</v>
      </c>
      <c r="T3147" s="679">
        <f t="shared" ca="1" si="542"/>
        <v>0</v>
      </c>
      <c r="U3147" s="679">
        <f t="shared" ca="1" si="543"/>
        <v>0</v>
      </c>
      <c r="V3147" s="679">
        <f t="shared" ca="1" si="543"/>
        <v>0</v>
      </c>
      <c r="W3147" s="679">
        <f t="shared" ca="1" si="544"/>
        <v>0</v>
      </c>
      <c r="X3147" s="679">
        <f t="shared" ca="1" si="545"/>
        <v>0</v>
      </c>
      <c r="Y3147" s="679">
        <f t="shared" ca="1" si="545"/>
        <v>0</v>
      </c>
      <c r="Z3147" s="679">
        <f t="shared" ca="1" si="545"/>
        <v>0</v>
      </c>
      <c r="AA3147" t="str">
        <f t="shared" si="538"/>
        <v>ASR_Financial_Report_SHP21Final</v>
      </c>
      <c r="AB3147" s="960">
        <f t="shared" si="539"/>
        <v>44658</v>
      </c>
      <c r="AC3147" t="str">
        <f t="shared" si="540"/>
        <v>Unaudited</v>
      </c>
    </row>
    <row r="3148" spans="1:29" x14ac:dyDescent="0.25">
      <c r="A3148" t="s">
        <v>420</v>
      </c>
      <c r="B3148" t="s">
        <v>1366</v>
      </c>
      <c r="C3148" t="s">
        <v>1367</v>
      </c>
      <c r="D3148">
        <v>1900</v>
      </c>
      <c r="E3148" s="960">
        <v>1</v>
      </c>
      <c r="F3148" t="s">
        <v>441</v>
      </c>
      <c r="G3148" s="960">
        <v>366</v>
      </c>
      <c r="H3148" t="s">
        <v>387</v>
      </c>
      <c r="I3148" s="940" t="s">
        <v>488</v>
      </c>
      <c r="J3148" s="940" t="s">
        <v>444</v>
      </c>
      <c r="K3148" s="940" t="s">
        <v>0</v>
      </c>
      <c r="L3148" s="940">
        <v>2.1</v>
      </c>
      <c r="M3148" s="965" t="s">
        <v>147</v>
      </c>
      <c r="N3148" s="679">
        <f t="shared" ca="1" si="535"/>
        <v>0</v>
      </c>
      <c r="O3148" s="679">
        <f t="shared" ca="1" si="542"/>
        <v>0</v>
      </c>
      <c r="P3148" s="679">
        <f t="shared" ca="1" si="542"/>
        <v>0</v>
      </c>
      <c r="Q3148" s="679">
        <f t="shared" ca="1" si="542"/>
        <v>0</v>
      </c>
      <c r="R3148" s="679">
        <f t="shared" ca="1" si="542"/>
        <v>0</v>
      </c>
      <c r="S3148" s="679">
        <f t="shared" ca="1" si="542"/>
        <v>0</v>
      </c>
      <c r="T3148" s="679">
        <f t="shared" ca="1" si="542"/>
        <v>0</v>
      </c>
      <c r="U3148" s="679">
        <f t="shared" ca="1" si="543"/>
        <v>0</v>
      </c>
      <c r="V3148" s="679">
        <f t="shared" ca="1" si="543"/>
        <v>0</v>
      </c>
      <c r="W3148" s="679">
        <f t="shared" ca="1" si="544"/>
        <v>0</v>
      </c>
      <c r="X3148" s="679">
        <f t="shared" ca="1" si="545"/>
        <v>0</v>
      </c>
      <c r="Y3148" s="679">
        <f t="shared" ca="1" si="545"/>
        <v>0</v>
      </c>
      <c r="Z3148" s="679">
        <f t="shared" ca="1" si="545"/>
        <v>0</v>
      </c>
      <c r="AA3148" t="str">
        <f t="shared" si="538"/>
        <v>ASR_Financial_Report_SHP21Final</v>
      </c>
      <c r="AB3148" s="960">
        <f t="shared" si="539"/>
        <v>44658</v>
      </c>
      <c r="AC3148" t="str">
        <f t="shared" si="540"/>
        <v>Unaudited</v>
      </c>
    </row>
    <row r="3149" spans="1:29" ht="30" x14ac:dyDescent="0.25">
      <c r="A3149" t="s">
        <v>420</v>
      </c>
      <c r="B3149" t="s">
        <v>1366</v>
      </c>
      <c r="C3149" t="s">
        <v>1367</v>
      </c>
      <c r="D3149">
        <v>1900</v>
      </c>
      <c r="E3149" s="960">
        <v>1</v>
      </c>
      <c r="F3149" t="s">
        <v>441</v>
      </c>
      <c r="G3149" s="960">
        <v>366</v>
      </c>
      <c r="H3149" t="s">
        <v>387</v>
      </c>
      <c r="I3149" s="940" t="s">
        <v>488</v>
      </c>
      <c r="J3149" s="940" t="s">
        <v>444</v>
      </c>
      <c r="K3149" s="940" t="s">
        <v>0</v>
      </c>
      <c r="L3149" s="940">
        <v>2.2000000000000002</v>
      </c>
      <c r="M3149" s="965" t="s">
        <v>148</v>
      </c>
      <c r="N3149" s="679">
        <f t="shared" ca="1" si="535"/>
        <v>0</v>
      </c>
      <c r="O3149" s="679">
        <f ca="1">IF(OR(AND($F3149="PY",O$1&lt;&gt;"Prior Year"),AND($F3149&lt;&gt;"PY",O$1="Prior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"&amp;$H3149&amp;"'!$A$7:$CA$7"),0)+MATCH(O$1,INDIRECT("'MMA Rev-Exp "&amp;$H3149&amp;"'!$D$8:$CA$8"),0)-1)))</f>
        <v>0</v>
      </c>
      <c r="P3149" s="679">
        <f ca="1">IF(OR(AND($F3149="PY",P$1&lt;&gt;"Prior Year"),AND($F3149&lt;&gt;"PY",P$1="Prior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"&amp;$H3149&amp;"'!$A$7:$CA$7"),0)+MATCH(P$1,INDIRECT("'MMA Rev-Exp "&amp;$H3149&amp;"'!$D$8:$CA$8"),0)-1)))</f>
        <v>0</v>
      </c>
      <c r="Q3149" s="679">
        <f ca="1">IF(OR(AND($F3149="PY",Q$1&lt;&gt;"Prior Year"),AND($F3149&lt;&gt;"PY",Q$1="Prior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"&amp;$H3149&amp;"'!$A$7:$CA$7"),0)+MATCH(Q$1,INDIRECT("'MMA Rev-Exp "&amp;$H3149&amp;"'!$D$8:$CA$8"),0)-1)))</f>
        <v>0</v>
      </c>
      <c r="R3149" s="679">
        <f t="shared" ref="O3149:Z3172" ca="1" si="546">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679">
        <f t="shared" ca="1" si="546"/>
        <v>0</v>
      </c>
      <c r="T3149" s="679">
        <f t="shared" ca="1" si="546"/>
        <v>0</v>
      </c>
      <c r="U3149" s="679">
        <f t="shared" ca="1" si="546"/>
        <v>0</v>
      </c>
      <c r="V3149" s="679">
        <f t="shared" ca="1" si="546"/>
        <v>0</v>
      </c>
      <c r="W3149" s="679">
        <f t="shared" ca="1" si="544"/>
        <v>0</v>
      </c>
      <c r="X3149" s="679">
        <f t="shared" ca="1" si="546"/>
        <v>0</v>
      </c>
      <c r="Y3149" s="679">
        <f t="shared" ca="1" si="546"/>
        <v>0</v>
      </c>
      <c r="Z3149" s="679">
        <f t="shared" ca="1" si="546"/>
        <v>0</v>
      </c>
      <c r="AA3149" t="str">
        <f t="shared" si="538"/>
        <v>ASR_Financial_Report_SHP21Final</v>
      </c>
      <c r="AB3149" s="960">
        <f t="shared" si="539"/>
        <v>44658</v>
      </c>
      <c r="AC3149" t="str">
        <f t="shared" si="540"/>
        <v>Unaudited</v>
      </c>
    </row>
    <row r="3150" spans="1:29" x14ac:dyDescent="0.25">
      <c r="A3150" t="s">
        <v>420</v>
      </c>
      <c r="B3150" t="s">
        <v>1366</v>
      </c>
      <c r="C3150" t="s">
        <v>1367</v>
      </c>
      <c r="D3150">
        <v>1900</v>
      </c>
      <c r="E3150" s="960">
        <v>1</v>
      </c>
      <c r="F3150" t="s">
        <v>441</v>
      </c>
      <c r="G3150" s="960">
        <v>366</v>
      </c>
      <c r="H3150" t="s">
        <v>387</v>
      </c>
      <c r="I3150" s="940" t="s">
        <v>488</v>
      </c>
      <c r="J3150" s="940" t="s">
        <v>444</v>
      </c>
      <c r="K3150" s="940" t="s">
        <v>0</v>
      </c>
      <c r="L3150" s="940">
        <v>2.2999999999999998</v>
      </c>
      <c r="M3150" s="965" t="s">
        <v>149</v>
      </c>
      <c r="N3150" s="679">
        <f t="shared" ca="1" si="535"/>
        <v>0</v>
      </c>
      <c r="O3150" s="679">
        <f t="shared" ca="1" si="546"/>
        <v>0</v>
      </c>
      <c r="P3150" s="679">
        <f t="shared" ca="1" si="546"/>
        <v>0</v>
      </c>
      <c r="Q3150" s="679">
        <f t="shared" ca="1" si="546"/>
        <v>0</v>
      </c>
      <c r="R3150" s="679">
        <f t="shared" ca="1" si="546"/>
        <v>0</v>
      </c>
      <c r="S3150" s="679">
        <f t="shared" ca="1" si="546"/>
        <v>0</v>
      </c>
      <c r="T3150" s="679">
        <f t="shared" ca="1" si="546"/>
        <v>0</v>
      </c>
      <c r="U3150" s="679">
        <f t="shared" ca="1" si="546"/>
        <v>0</v>
      </c>
      <c r="V3150" s="679">
        <f t="shared" ca="1" si="546"/>
        <v>0</v>
      </c>
      <c r="W3150" s="679">
        <f t="shared" ca="1" si="544"/>
        <v>0</v>
      </c>
      <c r="X3150" s="679">
        <f t="shared" ca="1" si="546"/>
        <v>0</v>
      </c>
      <c r="Y3150" s="679">
        <f t="shared" ca="1" si="546"/>
        <v>0</v>
      </c>
      <c r="Z3150" s="679">
        <f t="shared" ca="1" si="546"/>
        <v>0</v>
      </c>
      <c r="AA3150" t="str">
        <f t="shared" si="538"/>
        <v>ASR_Financial_Report_SHP21Final</v>
      </c>
      <c r="AB3150" s="960">
        <f t="shared" si="539"/>
        <v>44658</v>
      </c>
      <c r="AC3150" t="str">
        <f t="shared" si="540"/>
        <v>Unaudited</v>
      </c>
    </row>
    <row r="3151" spans="1:29" x14ac:dyDescent="0.25">
      <c r="A3151" t="s">
        <v>420</v>
      </c>
      <c r="B3151" t="s">
        <v>1366</v>
      </c>
      <c r="C3151" t="s">
        <v>1367</v>
      </c>
      <c r="D3151">
        <v>1900</v>
      </c>
      <c r="E3151" s="960">
        <v>1</v>
      </c>
      <c r="F3151" t="s">
        <v>441</v>
      </c>
      <c r="G3151" s="960">
        <v>366</v>
      </c>
      <c r="H3151" t="s">
        <v>387</v>
      </c>
      <c r="I3151" s="940" t="s">
        <v>488</v>
      </c>
      <c r="J3151" s="940" t="s">
        <v>444</v>
      </c>
      <c r="K3151" s="940" t="s">
        <v>0</v>
      </c>
      <c r="L3151" s="940">
        <v>2.4</v>
      </c>
      <c r="M3151" s="965" t="s">
        <v>150</v>
      </c>
      <c r="N3151" s="679">
        <f t="shared" ca="1" si="535"/>
        <v>0</v>
      </c>
      <c r="O3151" s="679">
        <f t="shared" ca="1" si="546"/>
        <v>0</v>
      </c>
      <c r="P3151" s="679">
        <f t="shared" ca="1" si="546"/>
        <v>0</v>
      </c>
      <c r="Q3151" s="679">
        <f t="shared" ca="1" si="546"/>
        <v>0</v>
      </c>
      <c r="R3151" s="679">
        <f t="shared" ca="1" si="546"/>
        <v>0</v>
      </c>
      <c r="S3151" s="679">
        <f t="shared" ca="1" si="546"/>
        <v>0</v>
      </c>
      <c r="T3151" s="679">
        <f t="shared" ca="1" si="546"/>
        <v>0</v>
      </c>
      <c r="U3151" s="679">
        <f t="shared" ca="1" si="546"/>
        <v>0</v>
      </c>
      <c r="V3151" s="679">
        <f t="shared" ca="1" si="546"/>
        <v>0</v>
      </c>
      <c r="W3151" s="679">
        <f t="shared" ca="1" si="544"/>
        <v>0</v>
      </c>
      <c r="X3151" s="679">
        <f t="shared" ca="1" si="546"/>
        <v>0</v>
      </c>
      <c r="Y3151" s="679">
        <f t="shared" ca="1" si="546"/>
        <v>0</v>
      </c>
      <c r="Z3151" s="679">
        <f t="shared" ca="1" si="546"/>
        <v>0</v>
      </c>
      <c r="AA3151" t="str">
        <f t="shared" si="538"/>
        <v>ASR_Financial_Report_SHP21Final</v>
      </c>
      <c r="AB3151" s="960">
        <f t="shared" si="539"/>
        <v>44658</v>
      </c>
      <c r="AC3151" t="str">
        <f t="shared" si="540"/>
        <v>Unaudited</v>
      </c>
    </row>
    <row r="3152" spans="1:29" ht="30" x14ac:dyDescent="0.25">
      <c r="A3152" t="s">
        <v>420</v>
      </c>
      <c r="B3152" t="s">
        <v>1366</v>
      </c>
      <c r="C3152" t="s">
        <v>1367</v>
      </c>
      <c r="D3152">
        <v>1900</v>
      </c>
      <c r="E3152" s="960">
        <v>1</v>
      </c>
      <c r="F3152" t="s">
        <v>441</v>
      </c>
      <c r="G3152" s="960">
        <v>366</v>
      </c>
      <c r="H3152" t="s">
        <v>387</v>
      </c>
      <c r="I3152" s="940" t="s">
        <v>488</v>
      </c>
      <c r="J3152" s="940" t="s">
        <v>444</v>
      </c>
      <c r="K3152" s="940" t="s">
        <v>0</v>
      </c>
      <c r="L3152" s="940">
        <v>2.5</v>
      </c>
      <c r="M3152" s="965" t="s">
        <v>151</v>
      </c>
      <c r="N3152" s="679">
        <f t="shared" ca="1" si="535"/>
        <v>0</v>
      </c>
      <c r="O3152" s="679">
        <f t="shared" ca="1" si="546"/>
        <v>0</v>
      </c>
      <c r="P3152" s="679">
        <f t="shared" ca="1" si="546"/>
        <v>0</v>
      </c>
      <c r="Q3152" s="679">
        <f t="shared" ca="1" si="546"/>
        <v>0</v>
      </c>
      <c r="R3152" s="679">
        <f t="shared" ca="1" si="546"/>
        <v>0</v>
      </c>
      <c r="S3152" s="679">
        <f t="shared" ca="1" si="546"/>
        <v>0</v>
      </c>
      <c r="T3152" s="679">
        <f t="shared" ca="1" si="546"/>
        <v>0</v>
      </c>
      <c r="U3152" s="679">
        <f t="shared" ca="1" si="546"/>
        <v>0</v>
      </c>
      <c r="V3152" s="679">
        <f t="shared" ca="1" si="546"/>
        <v>0</v>
      </c>
      <c r="W3152" s="679">
        <f t="shared" ca="1" si="544"/>
        <v>0</v>
      </c>
      <c r="X3152" s="679">
        <f t="shared" ca="1" si="546"/>
        <v>0</v>
      </c>
      <c r="Y3152" s="679">
        <f t="shared" ca="1" si="546"/>
        <v>0</v>
      </c>
      <c r="Z3152" s="679">
        <f t="shared" ca="1" si="546"/>
        <v>0</v>
      </c>
      <c r="AA3152" t="str">
        <f t="shared" si="538"/>
        <v>ASR_Financial_Report_SHP21Final</v>
      </c>
      <c r="AB3152" s="960">
        <f t="shared" si="539"/>
        <v>44658</v>
      </c>
      <c r="AC3152" t="str">
        <f t="shared" si="540"/>
        <v>Unaudited</v>
      </c>
    </row>
    <row r="3153" spans="1:29" x14ac:dyDescent="0.25">
      <c r="A3153" t="s">
        <v>420</v>
      </c>
      <c r="B3153" t="s">
        <v>1366</v>
      </c>
      <c r="C3153" t="s">
        <v>1367</v>
      </c>
      <c r="D3153">
        <v>1900</v>
      </c>
      <c r="E3153" s="960">
        <v>1</v>
      </c>
      <c r="F3153" t="s">
        <v>441</v>
      </c>
      <c r="G3153" s="960">
        <v>366</v>
      </c>
      <c r="H3153" t="s">
        <v>387</v>
      </c>
      <c r="I3153" s="940" t="s">
        <v>488</v>
      </c>
      <c r="J3153" s="940" t="s">
        <v>444</v>
      </c>
      <c r="K3153" s="940" t="s">
        <v>0</v>
      </c>
      <c r="L3153" s="948" t="s">
        <v>96</v>
      </c>
      <c r="M3153" s="963" t="s">
        <v>7</v>
      </c>
      <c r="N3153" s="679">
        <f t="shared" ca="1" si="535"/>
        <v>0</v>
      </c>
      <c r="O3153" s="679">
        <f t="shared" ca="1" si="546"/>
        <v>0</v>
      </c>
      <c r="P3153" s="679">
        <f t="shared" ca="1" si="546"/>
        <v>0</v>
      </c>
      <c r="Q3153" s="679">
        <f t="shared" ca="1" si="546"/>
        <v>0</v>
      </c>
      <c r="R3153" s="679">
        <f t="shared" ca="1" si="546"/>
        <v>0</v>
      </c>
      <c r="S3153" s="679">
        <f t="shared" ca="1" si="546"/>
        <v>0</v>
      </c>
      <c r="T3153" s="679">
        <f t="shared" ca="1" si="546"/>
        <v>0</v>
      </c>
      <c r="U3153" s="679">
        <f t="shared" ca="1" si="546"/>
        <v>0</v>
      </c>
      <c r="V3153" s="679">
        <f t="shared" ca="1" si="546"/>
        <v>0</v>
      </c>
      <c r="W3153" s="679">
        <f t="shared" ca="1" si="544"/>
        <v>0</v>
      </c>
      <c r="X3153" s="679">
        <f t="shared" ca="1" si="546"/>
        <v>0</v>
      </c>
      <c r="Y3153" s="679">
        <f t="shared" ca="1" si="546"/>
        <v>0</v>
      </c>
      <c r="Z3153" s="679">
        <f t="shared" ca="1" si="546"/>
        <v>0</v>
      </c>
      <c r="AA3153" t="str">
        <f t="shared" si="538"/>
        <v>ASR_Financial_Report_SHP21Final</v>
      </c>
      <c r="AB3153" s="960">
        <f t="shared" si="539"/>
        <v>44658</v>
      </c>
      <c r="AC3153" t="str">
        <f t="shared" si="540"/>
        <v>Unaudited</v>
      </c>
    </row>
    <row r="3154" spans="1:29" x14ac:dyDescent="0.25">
      <c r="A3154" t="s">
        <v>420</v>
      </c>
      <c r="B3154" t="s">
        <v>1366</v>
      </c>
      <c r="C3154" t="s">
        <v>1367</v>
      </c>
      <c r="D3154">
        <v>1900</v>
      </c>
      <c r="E3154" s="960">
        <v>1</v>
      </c>
      <c r="F3154" t="s">
        <v>441</v>
      </c>
      <c r="G3154" s="960">
        <v>366</v>
      </c>
      <c r="H3154" t="s">
        <v>387</v>
      </c>
      <c r="I3154" s="965" t="s">
        <v>488</v>
      </c>
      <c r="J3154" s="965" t="s">
        <v>444</v>
      </c>
      <c r="K3154" s="965" t="s">
        <v>0</v>
      </c>
      <c r="L3154" s="940" t="s">
        <v>152</v>
      </c>
      <c r="M3154" s="965" t="s">
        <v>451</v>
      </c>
      <c r="N3154" s="679">
        <f t="shared" ca="1" si="535"/>
        <v>0</v>
      </c>
      <c r="O3154" s="679">
        <f t="shared" ca="1" si="546"/>
        <v>0</v>
      </c>
      <c r="P3154" s="679">
        <f t="shared" ca="1" si="546"/>
        <v>0</v>
      </c>
      <c r="Q3154" s="679">
        <f t="shared" ca="1" si="546"/>
        <v>0</v>
      </c>
      <c r="R3154" s="679">
        <f t="shared" ca="1" si="546"/>
        <v>0</v>
      </c>
      <c r="S3154" s="679">
        <f t="shared" ca="1" si="546"/>
        <v>0</v>
      </c>
      <c r="T3154" s="679">
        <f t="shared" ca="1" si="546"/>
        <v>0</v>
      </c>
      <c r="U3154" s="679">
        <f t="shared" ca="1" si="546"/>
        <v>0</v>
      </c>
      <c r="V3154" s="679">
        <f t="shared" ca="1" si="546"/>
        <v>0</v>
      </c>
      <c r="W3154" s="679">
        <f t="shared" ca="1" si="544"/>
        <v>0</v>
      </c>
      <c r="X3154" s="679">
        <f t="shared" ca="1" si="546"/>
        <v>0</v>
      </c>
      <c r="Y3154" s="679">
        <f t="shared" ca="1" si="546"/>
        <v>0</v>
      </c>
      <c r="Z3154" s="679">
        <f t="shared" ca="1" si="546"/>
        <v>0</v>
      </c>
      <c r="AA3154" t="str">
        <f t="shared" si="538"/>
        <v>ASR_Financial_Report_SHP21Final</v>
      </c>
      <c r="AB3154" s="960">
        <f t="shared" si="539"/>
        <v>44658</v>
      </c>
      <c r="AC3154" t="str">
        <f t="shared" si="540"/>
        <v>Unaudited</v>
      </c>
    </row>
    <row r="3155" spans="1:29" x14ac:dyDescent="0.25">
      <c r="A3155" t="s">
        <v>420</v>
      </c>
      <c r="B3155" t="s">
        <v>1366</v>
      </c>
      <c r="C3155" t="s">
        <v>1367</v>
      </c>
      <c r="D3155">
        <v>1900</v>
      </c>
      <c r="E3155" s="960">
        <v>1</v>
      </c>
      <c r="F3155" t="s">
        <v>441</v>
      </c>
      <c r="G3155" s="960">
        <v>366</v>
      </c>
      <c r="H3155" t="s">
        <v>387</v>
      </c>
      <c r="I3155" s="940" t="s">
        <v>488</v>
      </c>
      <c r="J3155" s="940" t="s">
        <v>444</v>
      </c>
      <c r="K3155" s="940" t="s">
        <v>0</v>
      </c>
      <c r="L3155" s="940" t="s">
        <v>898</v>
      </c>
      <c r="M3155" s="965" t="s">
        <v>24</v>
      </c>
      <c r="N3155" s="679">
        <f t="shared" ca="1" si="535"/>
        <v>0</v>
      </c>
      <c r="O3155" s="679">
        <f t="shared" ca="1" si="546"/>
        <v>0</v>
      </c>
      <c r="P3155" s="679">
        <f t="shared" ca="1" si="546"/>
        <v>0</v>
      </c>
      <c r="Q3155" s="679">
        <f t="shared" ca="1" si="546"/>
        <v>0</v>
      </c>
      <c r="R3155" s="679">
        <f t="shared" ca="1" si="546"/>
        <v>0</v>
      </c>
      <c r="S3155" s="679">
        <f t="shared" ca="1" si="546"/>
        <v>0</v>
      </c>
      <c r="T3155" s="679">
        <f t="shared" ca="1" si="546"/>
        <v>0</v>
      </c>
      <c r="U3155" s="679">
        <f t="shared" ca="1" si="546"/>
        <v>0</v>
      </c>
      <c r="V3155" s="679">
        <f t="shared" ca="1" si="546"/>
        <v>0</v>
      </c>
      <c r="W3155" s="679">
        <f t="shared" ca="1" si="544"/>
        <v>0</v>
      </c>
      <c r="X3155" s="679">
        <f t="shared" ca="1" si="546"/>
        <v>0</v>
      </c>
      <c r="Y3155" s="679">
        <f t="shared" ca="1" si="546"/>
        <v>0</v>
      </c>
      <c r="Z3155" s="679">
        <f t="shared" ca="1" si="546"/>
        <v>0</v>
      </c>
      <c r="AA3155" t="str">
        <f t="shared" si="538"/>
        <v>ASR_Financial_Report_SHP21Final</v>
      </c>
      <c r="AB3155" s="960">
        <f t="shared" si="539"/>
        <v>44658</v>
      </c>
      <c r="AC3155" t="str">
        <f t="shared" si="540"/>
        <v>Unaudited</v>
      </c>
    </row>
    <row r="3156" spans="1:29" x14ac:dyDescent="0.25">
      <c r="A3156" t="s">
        <v>420</v>
      </c>
      <c r="B3156" t="s">
        <v>1366</v>
      </c>
      <c r="C3156" t="s">
        <v>1367</v>
      </c>
      <c r="D3156">
        <v>1900</v>
      </c>
      <c r="E3156" s="960">
        <v>1</v>
      </c>
      <c r="F3156" t="s">
        <v>441</v>
      </c>
      <c r="G3156" s="960">
        <v>366</v>
      </c>
      <c r="H3156" t="s">
        <v>387</v>
      </c>
      <c r="I3156" s="940" t="s">
        <v>488</v>
      </c>
      <c r="J3156" s="940" t="s">
        <v>444</v>
      </c>
      <c r="K3156" s="940" t="s">
        <v>53</v>
      </c>
      <c r="L3156" s="940">
        <v>3.1</v>
      </c>
      <c r="M3156" s="965" t="s">
        <v>33</v>
      </c>
      <c r="N3156" s="679">
        <f t="shared" ca="1" si="535"/>
        <v>0</v>
      </c>
      <c r="O3156" s="679">
        <f t="shared" ca="1" si="546"/>
        <v>0</v>
      </c>
      <c r="P3156" s="679">
        <f t="shared" ca="1" si="546"/>
        <v>0</v>
      </c>
      <c r="Q3156" s="679">
        <f t="shared" ca="1" si="546"/>
        <v>0</v>
      </c>
      <c r="R3156" s="679">
        <f t="shared" ca="1" si="546"/>
        <v>0</v>
      </c>
      <c r="S3156" s="679">
        <f t="shared" ca="1" si="546"/>
        <v>0</v>
      </c>
      <c r="T3156" s="679">
        <f t="shared" ca="1" si="546"/>
        <v>0</v>
      </c>
      <c r="U3156" s="679">
        <f t="shared" ca="1" si="546"/>
        <v>0</v>
      </c>
      <c r="V3156" s="679">
        <f t="shared" ca="1" si="546"/>
        <v>0</v>
      </c>
      <c r="W3156" s="679">
        <f t="shared" ca="1" si="544"/>
        <v>0</v>
      </c>
      <c r="X3156" s="679">
        <f t="shared" ca="1" si="546"/>
        <v>0</v>
      </c>
      <c r="Y3156" s="679">
        <f t="shared" ca="1" si="546"/>
        <v>0</v>
      </c>
      <c r="Z3156" s="679">
        <f t="shared" ca="1" si="546"/>
        <v>0</v>
      </c>
      <c r="AA3156" t="str">
        <f t="shared" si="538"/>
        <v>ASR_Financial_Report_SHP21Final</v>
      </c>
      <c r="AB3156" s="960">
        <f t="shared" si="539"/>
        <v>44658</v>
      </c>
      <c r="AC3156" t="str">
        <f t="shared" si="540"/>
        <v>Unaudited</v>
      </c>
    </row>
    <row r="3157" spans="1:29" x14ac:dyDescent="0.25">
      <c r="A3157" t="s">
        <v>420</v>
      </c>
      <c r="B3157" t="s">
        <v>1366</v>
      </c>
      <c r="C3157" t="s">
        <v>1367</v>
      </c>
      <c r="D3157">
        <v>1900</v>
      </c>
      <c r="E3157" s="960">
        <v>1</v>
      </c>
      <c r="F3157" t="s">
        <v>441</v>
      </c>
      <c r="G3157" s="960">
        <v>366</v>
      </c>
      <c r="H3157" t="s">
        <v>387</v>
      </c>
      <c r="I3157" s="940" t="s">
        <v>488</v>
      </c>
      <c r="J3157" s="940" t="s">
        <v>444</v>
      </c>
      <c r="K3157" s="940" t="s">
        <v>53</v>
      </c>
      <c r="L3157" s="940">
        <v>3.2</v>
      </c>
      <c r="M3157" s="965" t="s">
        <v>34</v>
      </c>
      <c r="N3157" s="679">
        <f t="shared" ca="1" si="535"/>
        <v>0</v>
      </c>
      <c r="O3157" s="679">
        <f t="shared" ca="1" si="546"/>
        <v>0</v>
      </c>
      <c r="P3157" s="679">
        <f t="shared" ca="1" si="546"/>
        <v>0</v>
      </c>
      <c r="Q3157" s="679">
        <f t="shared" ca="1" si="546"/>
        <v>0</v>
      </c>
      <c r="R3157" s="679">
        <f t="shared" ca="1" si="546"/>
        <v>0</v>
      </c>
      <c r="S3157" s="679">
        <f t="shared" ca="1" si="546"/>
        <v>0</v>
      </c>
      <c r="T3157" s="679">
        <f t="shared" ca="1" si="546"/>
        <v>0</v>
      </c>
      <c r="U3157" s="679">
        <f t="shared" ca="1" si="546"/>
        <v>0</v>
      </c>
      <c r="V3157" s="679">
        <f t="shared" ca="1" si="546"/>
        <v>0</v>
      </c>
      <c r="W3157" s="679">
        <f t="shared" ca="1" si="544"/>
        <v>0</v>
      </c>
      <c r="X3157" s="679">
        <f t="shared" ca="1" si="546"/>
        <v>0</v>
      </c>
      <c r="Y3157" s="679">
        <f t="shared" ca="1" si="546"/>
        <v>0</v>
      </c>
      <c r="Z3157" s="679">
        <f t="shared" ca="1" si="546"/>
        <v>0</v>
      </c>
      <c r="AA3157" t="str">
        <f t="shared" si="538"/>
        <v>ASR_Financial_Report_SHP21Final</v>
      </c>
      <c r="AB3157" s="960">
        <f t="shared" si="539"/>
        <v>44658</v>
      </c>
      <c r="AC3157" t="str">
        <f t="shared" si="540"/>
        <v>Unaudited</v>
      </c>
    </row>
    <row r="3158" spans="1:29" x14ac:dyDescent="0.25">
      <c r="A3158" t="s">
        <v>420</v>
      </c>
      <c r="B3158" t="s">
        <v>1366</v>
      </c>
      <c r="C3158" t="s">
        <v>1367</v>
      </c>
      <c r="D3158">
        <v>1900</v>
      </c>
      <c r="E3158" s="960">
        <v>1</v>
      </c>
      <c r="F3158" t="s">
        <v>441</v>
      </c>
      <c r="G3158" s="960">
        <v>366</v>
      </c>
      <c r="H3158" t="s">
        <v>387</v>
      </c>
      <c r="I3158" s="940" t="s">
        <v>488</v>
      </c>
      <c r="J3158" s="940" t="s">
        <v>444</v>
      </c>
      <c r="K3158" s="940" t="s">
        <v>53</v>
      </c>
      <c r="L3158" s="940">
        <v>3.3</v>
      </c>
      <c r="M3158" s="965" t="s">
        <v>54</v>
      </c>
      <c r="N3158" s="679">
        <f t="shared" ca="1" si="535"/>
        <v>0</v>
      </c>
      <c r="O3158" s="679">
        <f t="shared" ca="1" si="546"/>
        <v>0</v>
      </c>
      <c r="P3158" s="679">
        <f t="shared" ca="1" si="546"/>
        <v>0</v>
      </c>
      <c r="Q3158" s="679">
        <f t="shared" ca="1" si="546"/>
        <v>0</v>
      </c>
      <c r="R3158" s="679">
        <f t="shared" ca="1" si="546"/>
        <v>0</v>
      </c>
      <c r="S3158" s="679">
        <f t="shared" ca="1" si="546"/>
        <v>0</v>
      </c>
      <c r="T3158" s="679">
        <f t="shared" ca="1" si="546"/>
        <v>0</v>
      </c>
      <c r="U3158" s="679">
        <f t="shared" ca="1" si="546"/>
        <v>0</v>
      </c>
      <c r="V3158" s="679">
        <f t="shared" ca="1" si="546"/>
        <v>0</v>
      </c>
      <c r="W3158" s="679">
        <f t="shared" ca="1" si="544"/>
        <v>0</v>
      </c>
      <c r="X3158" s="679">
        <f t="shared" ca="1" si="546"/>
        <v>0</v>
      </c>
      <c r="Y3158" s="679">
        <f t="shared" ca="1" si="546"/>
        <v>0</v>
      </c>
      <c r="Z3158" s="679">
        <f t="shared" ca="1" si="546"/>
        <v>0</v>
      </c>
      <c r="AA3158" t="str">
        <f t="shared" si="538"/>
        <v>ASR_Financial_Report_SHP21Final</v>
      </c>
      <c r="AB3158" s="960">
        <f t="shared" si="539"/>
        <v>44658</v>
      </c>
      <c r="AC3158" t="str">
        <f t="shared" si="540"/>
        <v>Unaudited</v>
      </c>
    </row>
    <row r="3159" spans="1:29" x14ac:dyDescent="0.25">
      <c r="A3159" t="s">
        <v>420</v>
      </c>
      <c r="B3159" t="s">
        <v>1366</v>
      </c>
      <c r="C3159" t="s">
        <v>1367</v>
      </c>
      <c r="D3159">
        <v>1900</v>
      </c>
      <c r="E3159" s="960">
        <v>1</v>
      </c>
      <c r="F3159" t="s">
        <v>441</v>
      </c>
      <c r="G3159" s="960">
        <v>366</v>
      </c>
      <c r="H3159" t="s">
        <v>387</v>
      </c>
      <c r="I3159" s="940" t="s">
        <v>488</v>
      </c>
      <c r="J3159" s="940" t="s">
        <v>444</v>
      </c>
      <c r="K3159" s="940" t="s">
        <v>53</v>
      </c>
      <c r="L3159" s="940" t="s">
        <v>44</v>
      </c>
      <c r="M3159" s="965" t="s">
        <v>153</v>
      </c>
      <c r="N3159" s="679">
        <f t="shared" ca="1" si="535"/>
        <v>0</v>
      </c>
      <c r="O3159" s="679">
        <f t="shared" ca="1" si="546"/>
        <v>0</v>
      </c>
      <c r="P3159" s="679">
        <f t="shared" ca="1" si="546"/>
        <v>0</v>
      </c>
      <c r="Q3159" s="679">
        <f t="shared" ca="1" si="546"/>
        <v>0</v>
      </c>
      <c r="R3159" s="679">
        <f t="shared" ca="1" si="546"/>
        <v>0</v>
      </c>
      <c r="S3159" s="679">
        <f t="shared" ca="1" si="546"/>
        <v>0</v>
      </c>
      <c r="T3159" s="679">
        <f t="shared" ca="1" si="546"/>
        <v>0</v>
      </c>
      <c r="U3159" s="679">
        <f t="shared" ca="1" si="546"/>
        <v>0</v>
      </c>
      <c r="V3159" s="679">
        <f t="shared" ca="1" si="546"/>
        <v>0</v>
      </c>
      <c r="W3159" s="679">
        <f t="shared" ca="1" si="544"/>
        <v>0</v>
      </c>
      <c r="X3159" s="679">
        <f t="shared" ca="1" si="546"/>
        <v>0</v>
      </c>
      <c r="Y3159" s="679">
        <f t="shared" ca="1" si="546"/>
        <v>0</v>
      </c>
      <c r="Z3159" s="679">
        <f t="shared" ca="1" si="546"/>
        <v>0</v>
      </c>
      <c r="AA3159" t="str">
        <f t="shared" si="538"/>
        <v>ASR_Financial_Report_SHP21Final</v>
      </c>
      <c r="AB3159" s="960">
        <f t="shared" si="539"/>
        <v>44658</v>
      </c>
      <c r="AC3159" t="str">
        <f t="shared" si="540"/>
        <v>Unaudited</v>
      </c>
    </row>
    <row r="3160" spans="1:29" x14ac:dyDescent="0.25">
      <c r="A3160" t="s">
        <v>420</v>
      </c>
      <c r="B3160" t="s">
        <v>1366</v>
      </c>
      <c r="C3160" t="s">
        <v>1367</v>
      </c>
      <c r="D3160">
        <v>1900</v>
      </c>
      <c r="E3160" s="960">
        <v>1</v>
      </c>
      <c r="F3160" t="s">
        <v>441</v>
      </c>
      <c r="G3160" s="960">
        <v>366</v>
      </c>
      <c r="H3160" t="s">
        <v>387</v>
      </c>
      <c r="I3160" s="940" t="s">
        <v>488</v>
      </c>
      <c r="J3160" s="940" t="s">
        <v>444</v>
      </c>
      <c r="K3160" s="940" t="s">
        <v>53</v>
      </c>
      <c r="L3160" s="940" t="s">
        <v>41</v>
      </c>
      <c r="M3160" s="965" t="s">
        <v>52</v>
      </c>
      <c r="N3160" s="679">
        <f t="shared" ca="1" si="535"/>
        <v>0</v>
      </c>
      <c r="O3160" s="679">
        <f t="shared" ca="1" si="546"/>
        <v>0</v>
      </c>
      <c r="P3160" s="679">
        <f t="shared" ca="1" si="546"/>
        <v>0</v>
      </c>
      <c r="Q3160" s="679">
        <f t="shared" ca="1" si="546"/>
        <v>0</v>
      </c>
      <c r="R3160" s="679">
        <f t="shared" ca="1" si="546"/>
        <v>0</v>
      </c>
      <c r="S3160" s="679">
        <f t="shared" ca="1" si="546"/>
        <v>0</v>
      </c>
      <c r="T3160" s="679">
        <f t="shared" ca="1" si="546"/>
        <v>0</v>
      </c>
      <c r="U3160" s="679">
        <f t="shared" ca="1" si="546"/>
        <v>0</v>
      </c>
      <c r="V3160" s="679">
        <f t="shared" ca="1" si="546"/>
        <v>0</v>
      </c>
      <c r="W3160" s="679">
        <f t="shared" ca="1" si="544"/>
        <v>0</v>
      </c>
      <c r="X3160" s="679">
        <f t="shared" ca="1" si="546"/>
        <v>0</v>
      </c>
      <c r="Y3160" s="679">
        <f t="shared" ca="1" si="546"/>
        <v>0</v>
      </c>
      <c r="Z3160" s="679">
        <f t="shared" ca="1" si="546"/>
        <v>0</v>
      </c>
      <c r="AA3160" t="str">
        <f t="shared" si="538"/>
        <v>ASR_Financial_Report_SHP21Final</v>
      </c>
      <c r="AB3160" s="960">
        <f t="shared" si="539"/>
        <v>44658</v>
      </c>
      <c r="AC3160" t="str">
        <f t="shared" si="540"/>
        <v>Unaudited</v>
      </c>
    </row>
    <row r="3161" spans="1:29" x14ac:dyDescent="0.25">
      <c r="A3161" t="s">
        <v>420</v>
      </c>
      <c r="B3161" t="s">
        <v>1366</v>
      </c>
      <c r="C3161" t="s">
        <v>1367</v>
      </c>
      <c r="D3161">
        <v>1900</v>
      </c>
      <c r="E3161" s="960">
        <v>1</v>
      </c>
      <c r="F3161" t="s">
        <v>441</v>
      </c>
      <c r="G3161" s="960">
        <v>366</v>
      </c>
      <c r="H3161" t="s">
        <v>387</v>
      </c>
      <c r="I3161" s="940" t="s">
        <v>488</v>
      </c>
      <c r="J3161" s="940" t="s">
        <v>444</v>
      </c>
      <c r="K3161" s="940" t="s">
        <v>53</v>
      </c>
      <c r="L3161" s="948" t="s">
        <v>42</v>
      </c>
      <c r="M3161" s="963" t="s">
        <v>154</v>
      </c>
      <c r="N3161" s="679">
        <f t="shared" ca="1" si="535"/>
        <v>0</v>
      </c>
      <c r="O3161" s="679">
        <f t="shared" ca="1" si="546"/>
        <v>0</v>
      </c>
      <c r="P3161" s="679">
        <f t="shared" ca="1" si="546"/>
        <v>0</v>
      </c>
      <c r="Q3161" s="679">
        <f t="shared" ca="1" si="546"/>
        <v>0</v>
      </c>
      <c r="R3161" s="679">
        <f t="shared" ca="1" si="546"/>
        <v>0</v>
      </c>
      <c r="S3161" s="679">
        <f t="shared" ca="1" si="546"/>
        <v>0</v>
      </c>
      <c r="T3161" s="679">
        <f t="shared" ca="1" si="546"/>
        <v>0</v>
      </c>
      <c r="U3161" s="679">
        <f t="shared" ca="1" si="546"/>
        <v>0</v>
      </c>
      <c r="V3161" s="679">
        <f t="shared" ca="1" si="546"/>
        <v>0</v>
      </c>
      <c r="W3161" s="679">
        <f t="shared" ca="1" si="544"/>
        <v>0</v>
      </c>
      <c r="X3161" s="679">
        <f t="shared" ca="1" si="546"/>
        <v>0</v>
      </c>
      <c r="Y3161" s="679">
        <f t="shared" ca="1" si="546"/>
        <v>0</v>
      </c>
      <c r="Z3161" s="679">
        <f t="shared" ca="1" si="546"/>
        <v>0</v>
      </c>
      <c r="AA3161" t="str">
        <f t="shared" si="538"/>
        <v>ASR_Financial_Report_SHP21Final</v>
      </c>
      <c r="AB3161" s="960">
        <f t="shared" si="539"/>
        <v>44658</v>
      </c>
      <c r="AC3161" t="str">
        <f t="shared" si="540"/>
        <v>Unaudited</v>
      </c>
    </row>
    <row r="3162" spans="1:29" x14ac:dyDescent="0.25">
      <c r="A3162" t="s">
        <v>420</v>
      </c>
      <c r="B3162" t="s">
        <v>1366</v>
      </c>
      <c r="C3162" t="s">
        <v>1367</v>
      </c>
      <c r="D3162">
        <v>1900</v>
      </c>
      <c r="E3162" s="960">
        <v>1</v>
      </c>
      <c r="F3162" t="s">
        <v>441</v>
      </c>
      <c r="G3162" s="960">
        <v>366</v>
      </c>
      <c r="H3162" t="s">
        <v>387</v>
      </c>
      <c r="I3162" s="940" t="s">
        <v>488</v>
      </c>
      <c r="J3162" s="940" t="s">
        <v>444</v>
      </c>
      <c r="K3162" s="940" t="s">
        <v>53</v>
      </c>
      <c r="L3162" s="940" t="s">
        <v>43</v>
      </c>
      <c r="M3162" s="965" t="s">
        <v>462</v>
      </c>
      <c r="N3162" s="679">
        <f t="shared" ca="1" si="535"/>
        <v>0</v>
      </c>
      <c r="O3162" s="679">
        <f t="shared" ca="1" si="546"/>
        <v>0</v>
      </c>
      <c r="P3162" s="679">
        <f t="shared" ca="1" si="546"/>
        <v>0</v>
      </c>
      <c r="Q3162" s="679">
        <f t="shared" ca="1" si="546"/>
        <v>0</v>
      </c>
      <c r="R3162" s="679">
        <f t="shared" ca="1" si="546"/>
        <v>0</v>
      </c>
      <c r="S3162" s="679">
        <f t="shared" ca="1" si="546"/>
        <v>0</v>
      </c>
      <c r="T3162" s="679">
        <f t="shared" ca="1" si="546"/>
        <v>0</v>
      </c>
      <c r="U3162" s="679">
        <f t="shared" ca="1" si="546"/>
        <v>0</v>
      </c>
      <c r="V3162" s="679">
        <f t="shared" ca="1" si="546"/>
        <v>0</v>
      </c>
      <c r="W3162" s="679">
        <f t="shared" ca="1" si="544"/>
        <v>0</v>
      </c>
      <c r="X3162" s="679">
        <f t="shared" ca="1" si="546"/>
        <v>0</v>
      </c>
      <c r="Y3162" s="679">
        <f t="shared" ca="1" si="546"/>
        <v>0</v>
      </c>
      <c r="Z3162" s="679">
        <f t="shared" ca="1" si="546"/>
        <v>0</v>
      </c>
      <c r="AA3162" t="str">
        <f t="shared" si="538"/>
        <v>ASR_Financial_Report_SHP21Final</v>
      </c>
      <c r="AB3162" s="960">
        <f t="shared" si="539"/>
        <v>44658</v>
      </c>
      <c r="AC3162" t="str">
        <f t="shared" si="540"/>
        <v>Unaudited</v>
      </c>
    </row>
    <row r="3163" spans="1:29" x14ac:dyDescent="0.25">
      <c r="A3163" t="s">
        <v>420</v>
      </c>
      <c r="B3163" t="s">
        <v>1366</v>
      </c>
      <c r="C3163" t="s">
        <v>1367</v>
      </c>
      <c r="D3163">
        <v>1900</v>
      </c>
      <c r="E3163" s="960">
        <v>1</v>
      </c>
      <c r="F3163" t="s">
        <v>441</v>
      </c>
      <c r="G3163" s="960">
        <v>366</v>
      </c>
      <c r="H3163" t="s">
        <v>387</v>
      </c>
      <c r="I3163" s="940" t="s">
        <v>488</v>
      </c>
      <c r="J3163" s="940" t="s">
        <v>444</v>
      </c>
      <c r="K3163" s="940" t="s">
        <v>901</v>
      </c>
      <c r="L3163" s="940" t="s">
        <v>902</v>
      </c>
      <c r="M3163" s="965" t="s">
        <v>901</v>
      </c>
      <c r="N3163" s="679">
        <f t="shared" ca="1" si="535"/>
        <v>0</v>
      </c>
      <c r="O3163" s="679">
        <f t="shared" ca="1" si="546"/>
        <v>0</v>
      </c>
      <c r="P3163" s="679">
        <f t="shared" ca="1" si="546"/>
        <v>0</v>
      </c>
      <c r="Q3163" s="679">
        <f t="shared" ca="1" si="546"/>
        <v>0</v>
      </c>
      <c r="R3163" s="679">
        <f t="shared" ca="1" si="546"/>
        <v>0</v>
      </c>
      <c r="S3163" s="679">
        <f t="shared" ca="1" si="546"/>
        <v>0</v>
      </c>
      <c r="T3163" s="679">
        <f t="shared" ca="1" si="546"/>
        <v>0</v>
      </c>
      <c r="U3163" s="679">
        <f t="shared" ca="1" si="546"/>
        <v>0</v>
      </c>
      <c r="V3163" s="679">
        <f t="shared" ca="1" si="546"/>
        <v>0</v>
      </c>
      <c r="W3163" s="679">
        <f t="shared" ca="1" si="544"/>
        <v>0</v>
      </c>
      <c r="X3163" s="679">
        <f t="shared" ca="1" si="546"/>
        <v>0</v>
      </c>
      <c r="Y3163" s="679">
        <f t="shared" ca="1" si="546"/>
        <v>0</v>
      </c>
      <c r="Z3163" s="679">
        <f t="shared" ca="1" si="546"/>
        <v>0</v>
      </c>
      <c r="AA3163" t="str">
        <f t="shared" si="538"/>
        <v>ASR_Financial_Report_SHP21Final</v>
      </c>
      <c r="AB3163" s="960">
        <f t="shared" si="539"/>
        <v>44658</v>
      </c>
      <c r="AC3163" t="str">
        <f t="shared" si="540"/>
        <v>Unaudited</v>
      </c>
    </row>
    <row r="3164" spans="1:29" x14ac:dyDescent="0.25">
      <c r="A3164" t="s">
        <v>420</v>
      </c>
      <c r="B3164" t="s">
        <v>1366</v>
      </c>
      <c r="C3164" t="s">
        <v>1367</v>
      </c>
      <c r="D3164">
        <v>1900</v>
      </c>
      <c r="E3164" s="960">
        <v>1</v>
      </c>
      <c r="F3164" t="s">
        <v>441</v>
      </c>
      <c r="G3164" s="960">
        <v>366</v>
      </c>
      <c r="H3164" t="s">
        <v>387</v>
      </c>
      <c r="I3164" s="940" t="s">
        <v>488</v>
      </c>
      <c r="J3164" s="940" t="s">
        <v>444</v>
      </c>
      <c r="K3164" s="940" t="s">
        <v>901</v>
      </c>
      <c r="L3164" s="940" t="s">
        <v>903</v>
      </c>
      <c r="M3164" s="965" t="s">
        <v>906</v>
      </c>
      <c r="N3164" s="679">
        <f t="shared" ca="1" si="535"/>
        <v>0</v>
      </c>
      <c r="O3164" s="679">
        <f t="shared" ca="1" si="546"/>
        <v>0</v>
      </c>
      <c r="P3164" s="679">
        <f t="shared" ca="1" si="546"/>
        <v>0</v>
      </c>
      <c r="Q3164" s="679">
        <f t="shared" ca="1" si="546"/>
        <v>0</v>
      </c>
      <c r="R3164" s="679">
        <f t="shared" ca="1" si="546"/>
        <v>0</v>
      </c>
      <c r="S3164" s="679">
        <f t="shared" ca="1" si="546"/>
        <v>0</v>
      </c>
      <c r="T3164" s="679">
        <f t="shared" ca="1" si="546"/>
        <v>0</v>
      </c>
      <c r="U3164" s="679">
        <f t="shared" ca="1" si="546"/>
        <v>0</v>
      </c>
      <c r="V3164" s="679">
        <f t="shared" ca="1" si="546"/>
        <v>0</v>
      </c>
      <c r="W3164" s="679">
        <f t="shared" ca="1" si="544"/>
        <v>0</v>
      </c>
      <c r="X3164" s="679">
        <f t="shared" ca="1" si="546"/>
        <v>0</v>
      </c>
      <c r="Y3164" s="679">
        <f t="shared" ca="1" si="546"/>
        <v>0</v>
      </c>
      <c r="Z3164" s="679">
        <f t="shared" ca="1" si="546"/>
        <v>0</v>
      </c>
      <c r="AA3164" t="str">
        <f t="shared" si="538"/>
        <v>ASR_Financial_Report_SHP21Final</v>
      </c>
      <c r="AB3164" s="960">
        <f t="shared" si="539"/>
        <v>44658</v>
      </c>
      <c r="AC3164" t="str">
        <f t="shared" si="540"/>
        <v>Unaudited</v>
      </c>
    </row>
    <row r="3165" spans="1:29" x14ac:dyDescent="0.25">
      <c r="A3165" t="s">
        <v>420</v>
      </c>
      <c r="B3165" t="s">
        <v>1366</v>
      </c>
      <c r="C3165" t="s">
        <v>1367</v>
      </c>
      <c r="D3165">
        <v>1900</v>
      </c>
      <c r="E3165" s="960">
        <v>1</v>
      </c>
      <c r="F3165" t="s">
        <v>441</v>
      </c>
      <c r="G3165" s="960">
        <v>366</v>
      </c>
      <c r="H3165" t="s">
        <v>387</v>
      </c>
      <c r="I3165" s="940" t="s">
        <v>488</v>
      </c>
      <c r="J3165" s="940" t="s">
        <v>444</v>
      </c>
      <c r="K3165" s="940" t="s">
        <v>901</v>
      </c>
      <c r="L3165" s="940" t="s">
        <v>904</v>
      </c>
      <c r="M3165" s="965" t="s">
        <v>907</v>
      </c>
      <c r="N3165" s="679">
        <f t="shared" ca="1" si="535"/>
        <v>0</v>
      </c>
      <c r="O3165" s="679">
        <f t="shared" ca="1" si="546"/>
        <v>0</v>
      </c>
      <c r="P3165" s="679">
        <f t="shared" ca="1" si="546"/>
        <v>0</v>
      </c>
      <c r="Q3165" s="679">
        <f t="shared" ca="1" si="546"/>
        <v>0</v>
      </c>
      <c r="R3165" s="679">
        <f t="shared" ca="1" si="546"/>
        <v>0</v>
      </c>
      <c r="S3165" s="679">
        <f t="shared" ca="1" si="546"/>
        <v>0</v>
      </c>
      <c r="T3165" s="679">
        <f t="shared" ca="1" si="546"/>
        <v>0</v>
      </c>
      <c r="U3165" s="679">
        <f t="shared" ca="1" si="546"/>
        <v>0</v>
      </c>
      <c r="V3165" s="679">
        <f t="shared" ca="1" si="546"/>
        <v>0</v>
      </c>
      <c r="W3165" s="679">
        <f t="shared" ca="1" si="544"/>
        <v>0</v>
      </c>
      <c r="X3165" s="679">
        <f t="shared" ca="1" si="546"/>
        <v>0</v>
      </c>
      <c r="Y3165" s="679">
        <f t="shared" ca="1" si="546"/>
        <v>0</v>
      </c>
      <c r="Z3165" s="679">
        <f t="shared" ca="1" si="546"/>
        <v>0</v>
      </c>
      <c r="AA3165" t="str">
        <f t="shared" si="538"/>
        <v>ASR_Financial_Report_SHP21Final</v>
      </c>
      <c r="AB3165" s="960">
        <f t="shared" si="539"/>
        <v>44658</v>
      </c>
      <c r="AC3165" t="str">
        <f t="shared" si="540"/>
        <v>Unaudited</v>
      </c>
    </row>
    <row r="3166" spans="1:29" x14ac:dyDescent="0.25">
      <c r="A3166" t="s">
        <v>420</v>
      </c>
      <c r="B3166" t="s">
        <v>1366</v>
      </c>
      <c r="C3166" t="s">
        <v>1367</v>
      </c>
      <c r="D3166">
        <v>1900</v>
      </c>
      <c r="E3166" s="960">
        <v>1</v>
      </c>
      <c r="F3166" t="s">
        <v>441</v>
      </c>
      <c r="G3166" s="960">
        <v>366</v>
      </c>
      <c r="H3166" t="s">
        <v>387</v>
      </c>
      <c r="I3166" s="940" t="s">
        <v>488</v>
      </c>
      <c r="J3166" s="940" t="s">
        <v>444</v>
      </c>
      <c r="K3166" s="940" t="s">
        <v>445</v>
      </c>
      <c r="L3166" s="948">
        <v>5.0999999999999996</v>
      </c>
      <c r="M3166" s="963" t="s">
        <v>37</v>
      </c>
      <c r="N3166" s="679">
        <f t="shared" ca="1" si="535"/>
        <v>0</v>
      </c>
      <c r="O3166" s="679">
        <f t="shared" ca="1" si="546"/>
        <v>0</v>
      </c>
      <c r="P3166" s="679">
        <f t="shared" ca="1" si="546"/>
        <v>0</v>
      </c>
      <c r="Q3166" s="679">
        <f t="shared" ca="1" si="546"/>
        <v>0</v>
      </c>
      <c r="R3166" s="679">
        <f t="shared" ca="1" si="546"/>
        <v>0</v>
      </c>
      <c r="S3166" s="679">
        <f t="shared" ca="1" si="546"/>
        <v>0</v>
      </c>
      <c r="T3166" s="679">
        <f t="shared" ca="1" si="546"/>
        <v>0</v>
      </c>
      <c r="U3166" s="679">
        <f t="shared" ca="1" si="546"/>
        <v>0</v>
      </c>
      <c r="V3166" s="679">
        <f t="shared" ca="1" si="546"/>
        <v>0</v>
      </c>
      <c r="W3166" s="679">
        <f t="shared" ca="1" si="544"/>
        <v>0</v>
      </c>
      <c r="X3166" s="679">
        <f t="shared" ca="1" si="546"/>
        <v>0</v>
      </c>
      <c r="Y3166" s="679">
        <f t="shared" ca="1" si="546"/>
        <v>0</v>
      </c>
      <c r="Z3166" s="679">
        <f t="shared" ca="1" si="546"/>
        <v>0</v>
      </c>
      <c r="AA3166" t="str">
        <f t="shared" si="538"/>
        <v>ASR_Financial_Report_SHP21Final</v>
      </c>
      <c r="AB3166" s="960">
        <f t="shared" si="539"/>
        <v>44658</v>
      </c>
      <c r="AC3166" t="str">
        <f t="shared" si="540"/>
        <v>Unaudited</v>
      </c>
    </row>
    <row r="3167" spans="1:29" ht="30" x14ac:dyDescent="0.25">
      <c r="A3167" t="s">
        <v>420</v>
      </c>
      <c r="B3167" t="s">
        <v>1366</v>
      </c>
      <c r="C3167" t="s">
        <v>1367</v>
      </c>
      <c r="D3167">
        <v>1900</v>
      </c>
      <c r="E3167" s="960">
        <v>1</v>
      </c>
      <c r="F3167" t="s">
        <v>441</v>
      </c>
      <c r="G3167" s="960">
        <v>366</v>
      </c>
      <c r="H3167" t="s">
        <v>387</v>
      </c>
      <c r="I3167" s="965" t="s">
        <v>488</v>
      </c>
      <c r="J3167" s="965" t="s">
        <v>444</v>
      </c>
      <c r="K3167" s="965" t="s">
        <v>445</v>
      </c>
      <c r="L3167" s="956">
        <v>5.2</v>
      </c>
      <c r="M3167" s="965" t="s">
        <v>303</v>
      </c>
      <c r="N3167" s="679">
        <f t="shared" ca="1" si="535"/>
        <v>0</v>
      </c>
      <c r="O3167" s="679">
        <f t="shared" ca="1" si="546"/>
        <v>0</v>
      </c>
      <c r="P3167" s="679">
        <f t="shared" ca="1" si="546"/>
        <v>0</v>
      </c>
      <c r="Q3167" s="679">
        <f t="shared" ca="1" si="546"/>
        <v>0</v>
      </c>
      <c r="R3167" s="679">
        <f t="shared" ca="1" si="546"/>
        <v>0</v>
      </c>
      <c r="S3167" s="679">
        <f t="shared" ca="1" si="546"/>
        <v>0</v>
      </c>
      <c r="T3167" s="679">
        <f t="shared" ca="1" si="546"/>
        <v>0</v>
      </c>
      <c r="U3167" s="679">
        <f t="shared" ca="1" si="546"/>
        <v>0</v>
      </c>
      <c r="V3167" s="679">
        <f t="shared" ca="1" si="546"/>
        <v>0</v>
      </c>
      <c r="W3167" s="679">
        <f t="shared" ca="1" si="544"/>
        <v>0</v>
      </c>
      <c r="X3167" s="679">
        <f t="shared" ca="1" si="546"/>
        <v>0</v>
      </c>
      <c r="Y3167" s="679">
        <f t="shared" ca="1" si="546"/>
        <v>0</v>
      </c>
      <c r="Z3167" s="679">
        <f t="shared" ca="1" si="546"/>
        <v>0</v>
      </c>
      <c r="AA3167" t="str">
        <f t="shared" si="538"/>
        <v>ASR_Financial_Report_SHP21Final</v>
      </c>
      <c r="AB3167" s="960">
        <f t="shared" si="539"/>
        <v>44658</v>
      </c>
      <c r="AC3167" t="str">
        <f t="shared" si="540"/>
        <v>Unaudited</v>
      </c>
    </row>
    <row r="3168" spans="1:29" ht="30" x14ac:dyDescent="0.25">
      <c r="A3168" t="s">
        <v>420</v>
      </c>
      <c r="B3168" t="s">
        <v>1366</v>
      </c>
      <c r="C3168" t="s">
        <v>1367</v>
      </c>
      <c r="D3168">
        <v>1900</v>
      </c>
      <c r="E3168" s="960">
        <v>1</v>
      </c>
      <c r="F3168" t="s">
        <v>441</v>
      </c>
      <c r="G3168" s="960">
        <v>366</v>
      </c>
      <c r="H3168" t="s">
        <v>387</v>
      </c>
      <c r="I3168" s="961" t="s">
        <v>488</v>
      </c>
      <c r="J3168" s="961" t="s">
        <v>444</v>
      </c>
      <c r="K3168" s="961" t="s">
        <v>445</v>
      </c>
      <c r="L3168" s="956">
        <v>5.3</v>
      </c>
      <c r="M3168" s="961" t="s">
        <v>304</v>
      </c>
      <c r="N3168" s="679">
        <f t="shared" ca="1" si="535"/>
        <v>0</v>
      </c>
      <c r="O3168" s="679">
        <f t="shared" ca="1" si="546"/>
        <v>0</v>
      </c>
      <c r="P3168" s="679">
        <f t="shared" ca="1" si="546"/>
        <v>0</v>
      </c>
      <c r="Q3168" s="679">
        <f t="shared" ca="1" si="546"/>
        <v>0</v>
      </c>
      <c r="R3168" s="679">
        <f t="shared" ca="1" si="546"/>
        <v>0</v>
      </c>
      <c r="S3168" s="679">
        <f t="shared" ca="1" si="546"/>
        <v>0</v>
      </c>
      <c r="T3168" s="679">
        <f t="shared" ca="1" si="546"/>
        <v>0</v>
      </c>
      <c r="U3168" s="679">
        <f t="shared" ca="1" si="546"/>
        <v>0</v>
      </c>
      <c r="V3168" s="679">
        <f t="shared" ca="1" si="546"/>
        <v>0</v>
      </c>
      <c r="W3168" s="679">
        <f t="shared" ca="1" si="544"/>
        <v>0</v>
      </c>
      <c r="X3168" s="679">
        <f t="shared" ca="1" si="546"/>
        <v>0</v>
      </c>
      <c r="Y3168" s="679">
        <f t="shared" ca="1" si="546"/>
        <v>0</v>
      </c>
      <c r="Z3168" s="679">
        <f t="shared" ca="1" si="546"/>
        <v>0</v>
      </c>
      <c r="AA3168" t="str">
        <f t="shared" si="538"/>
        <v>ASR_Financial_Report_SHP21Final</v>
      </c>
      <c r="AB3168" s="960">
        <f t="shared" si="539"/>
        <v>44658</v>
      </c>
      <c r="AC3168" t="str">
        <f t="shared" si="540"/>
        <v>Unaudited</v>
      </c>
    </row>
    <row r="3169" spans="1:29" x14ac:dyDescent="0.25">
      <c r="A3169" t="s">
        <v>420</v>
      </c>
      <c r="B3169" t="s">
        <v>1366</v>
      </c>
      <c r="C3169" t="s">
        <v>1367</v>
      </c>
      <c r="D3169">
        <v>1900</v>
      </c>
      <c r="E3169" s="960">
        <v>1</v>
      </c>
      <c r="F3169" t="s">
        <v>441</v>
      </c>
      <c r="G3169" s="960">
        <v>366</v>
      </c>
      <c r="H3169" t="s">
        <v>387</v>
      </c>
      <c r="I3169" s="961" t="s">
        <v>488</v>
      </c>
      <c r="J3169" s="961" t="s">
        <v>444</v>
      </c>
      <c r="K3169" s="961" t="s">
        <v>445</v>
      </c>
      <c r="L3169" s="940" t="s">
        <v>82</v>
      </c>
      <c r="M3169" s="961" t="s">
        <v>453</v>
      </c>
      <c r="N3169" s="679">
        <f t="shared" ca="1" si="535"/>
        <v>0</v>
      </c>
      <c r="O3169" s="679">
        <f t="shared" ca="1" si="546"/>
        <v>0</v>
      </c>
      <c r="P3169" s="679">
        <f t="shared" ca="1" si="546"/>
        <v>0</v>
      </c>
      <c r="Q3169" s="679">
        <f t="shared" ca="1" si="546"/>
        <v>0</v>
      </c>
      <c r="R3169" s="679">
        <f t="shared" ca="1" si="546"/>
        <v>0</v>
      </c>
      <c r="S3169" s="679">
        <f t="shared" ca="1" si="546"/>
        <v>0</v>
      </c>
      <c r="T3169" s="679">
        <f t="shared" ca="1" si="546"/>
        <v>0</v>
      </c>
      <c r="U3169" s="679">
        <f t="shared" ca="1" si="546"/>
        <v>0</v>
      </c>
      <c r="V3169" s="679">
        <f t="shared" ca="1" si="546"/>
        <v>0</v>
      </c>
      <c r="W3169" s="679">
        <f t="shared" ca="1" si="544"/>
        <v>0</v>
      </c>
      <c r="X3169" s="679">
        <f t="shared" ca="1" si="546"/>
        <v>0</v>
      </c>
      <c r="Y3169" s="679">
        <f t="shared" ca="1" si="546"/>
        <v>0</v>
      </c>
      <c r="Z3169" s="679">
        <f t="shared" ca="1" si="546"/>
        <v>0</v>
      </c>
      <c r="AA3169" t="str">
        <f t="shared" si="538"/>
        <v>ASR_Financial_Report_SHP21Final</v>
      </c>
      <c r="AB3169" s="960">
        <f t="shared" si="539"/>
        <v>44658</v>
      </c>
      <c r="AC3169" t="str">
        <f t="shared" si="540"/>
        <v>Unaudited</v>
      </c>
    </row>
    <row r="3170" spans="1:29" x14ac:dyDescent="0.25">
      <c r="A3170" t="s">
        <v>420</v>
      </c>
      <c r="B3170" t="s">
        <v>1366</v>
      </c>
      <c r="C3170" t="s">
        <v>1367</v>
      </c>
      <c r="D3170">
        <v>1900</v>
      </c>
      <c r="E3170" s="960">
        <v>1</v>
      </c>
      <c r="F3170" t="s">
        <v>441</v>
      </c>
      <c r="G3170" s="960">
        <v>366</v>
      </c>
      <c r="H3170" t="s">
        <v>387</v>
      </c>
      <c r="I3170" s="961" t="s">
        <v>488</v>
      </c>
      <c r="J3170" s="961" t="s">
        <v>444</v>
      </c>
      <c r="K3170" s="961" t="s">
        <v>446</v>
      </c>
      <c r="L3170" s="940">
        <v>6.1</v>
      </c>
      <c r="M3170" s="961" t="s">
        <v>18</v>
      </c>
      <c r="N3170" s="679">
        <f t="shared" ca="1" si="535"/>
        <v>0</v>
      </c>
      <c r="O3170" s="679">
        <f t="shared" ca="1" si="546"/>
        <v>0</v>
      </c>
      <c r="P3170" s="679">
        <f t="shared" ca="1" si="546"/>
        <v>0</v>
      </c>
      <c r="Q3170" s="679">
        <f t="shared" ca="1" si="546"/>
        <v>0</v>
      </c>
      <c r="R3170" s="679">
        <f t="shared" ca="1" si="546"/>
        <v>0</v>
      </c>
      <c r="S3170" s="679">
        <f t="shared" ca="1" si="546"/>
        <v>0</v>
      </c>
      <c r="T3170" s="679">
        <f t="shared" ca="1" si="546"/>
        <v>0</v>
      </c>
      <c r="U3170" s="679">
        <f t="shared" ca="1" si="546"/>
        <v>0</v>
      </c>
      <c r="V3170" s="679">
        <f t="shared" ca="1" si="546"/>
        <v>0</v>
      </c>
      <c r="W3170" s="679">
        <f t="shared" ca="1" si="544"/>
        <v>0</v>
      </c>
      <c r="X3170" s="679">
        <f t="shared" ca="1" si="546"/>
        <v>0</v>
      </c>
      <c r="Y3170" s="679">
        <f t="shared" ca="1" si="546"/>
        <v>0</v>
      </c>
      <c r="Z3170" s="679">
        <f t="shared" ca="1" si="546"/>
        <v>0</v>
      </c>
      <c r="AA3170" t="str">
        <f t="shared" si="538"/>
        <v>ASR_Financial_Report_SHP21Final</v>
      </c>
      <c r="AB3170" s="960">
        <f t="shared" si="539"/>
        <v>44658</v>
      </c>
      <c r="AC3170" t="str">
        <f t="shared" si="540"/>
        <v>Unaudited</v>
      </c>
    </row>
    <row r="3171" spans="1:29" x14ac:dyDescent="0.25">
      <c r="A3171" t="s">
        <v>420</v>
      </c>
      <c r="B3171" t="s">
        <v>1366</v>
      </c>
      <c r="C3171" t="s">
        <v>1367</v>
      </c>
      <c r="D3171">
        <v>1900</v>
      </c>
      <c r="E3171" s="960">
        <v>1</v>
      </c>
      <c r="F3171" t="s">
        <v>441</v>
      </c>
      <c r="G3171" s="960">
        <v>366</v>
      </c>
      <c r="H3171" t="s">
        <v>387</v>
      </c>
      <c r="I3171" s="968" t="s">
        <v>488</v>
      </c>
      <c r="J3171" s="968" t="s">
        <v>444</v>
      </c>
      <c r="K3171" s="968" t="s">
        <v>446</v>
      </c>
      <c r="L3171" s="948">
        <v>6.2</v>
      </c>
      <c r="M3171" s="968" t="s">
        <v>19</v>
      </c>
      <c r="N3171" s="679">
        <f t="shared" ref="N3171:N3234" ca="1" si="547">IF(OR(AND($F3171="PY",N$1&lt;&gt;"Prior Year"),AND($F3171&lt;&gt;"PY",N$1="Prior Year")),0,INDEX(INDIRECT("'MMA Rev-Exp "&amp;$H3171&amp;"'!$A$1:$CA$200"),IF($J3171="Member Months",MATCH($J3171,INDIRECT("'MMA Rev-Exp "&amp;$H3171&amp;"'!$A$1:$A$200"),0),MATCH($L3171,INDIRECT("'MMA Rev-Exp "&amp;$H3171&amp;"'!$B$1:$B$200"),0)),IF($F3171="PY",MATCH("Prior Year Adjustments",INDIRECT("'MMA Rev-Exp "&amp;$H3171&amp;"'!$A$8:$CA$8"),0),MATCH(IF($F3171="Q1","JANUARY - MARCH (Q1)",IF($F3171="Q2","APRIL - JUNE (Q2)",IF($F3171="Q3","JULY - SEPTEMBER (Q3)",IF($F3171="Q4","OCTOBER - DECEMBER (Q4)",0)))),INDIRECT("'MMA Rev-Exp "&amp;$H3171&amp;"'!$A$7:$CA$7"),0)+MATCH(N$1,INDIRECT("'MMA Rev-Exp "&amp;$H3171&amp;"'!$D$8:$CA$8"),0)-1)))</f>
        <v>0</v>
      </c>
      <c r="O3171" s="679">
        <f t="shared" ca="1" si="546"/>
        <v>0</v>
      </c>
      <c r="P3171" s="679">
        <f t="shared" ca="1" si="546"/>
        <v>0</v>
      </c>
      <c r="Q3171" s="679">
        <f t="shared" ca="1" si="546"/>
        <v>0</v>
      </c>
      <c r="R3171" s="679">
        <f t="shared" ca="1" si="546"/>
        <v>0</v>
      </c>
      <c r="S3171" s="679">
        <f t="shared" ca="1" si="546"/>
        <v>0</v>
      </c>
      <c r="T3171" s="679">
        <f t="shared" ca="1" si="546"/>
        <v>0</v>
      </c>
      <c r="U3171" s="679">
        <f t="shared" ca="1" si="546"/>
        <v>0</v>
      </c>
      <c r="V3171" s="679">
        <f t="shared" ca="1" si="546"/>
        <v>0</v>
      </c>
      <c r="W3171" s="679">
        <f t="shared" ca="1" si="544"/>
        <v>0</v>
      </c>
      <c r="X3171" s="679">
        <f t="shared" ca="1" si="546"/>
        <v>0</v>
      </c>
      <c r="Y3171" s="679">
        <f t="shared" ca="1" si="546"/>
        <v>0</v>
      </c>
      <c r="Z3171" s="679">
        <f t="shared" ca="1" si="546"/>
        <v>0</v>
      </c>
      <c r="AA3171" t="str">
        <f t="shared" si="538"/>
        <v>ASR_Financial_Report_SHP21Final</v>
      </c>
      <c r="AB3171" s="960">
        <f t="shared" si="539"/>
        <v>44658</v>
      </c>
      <c r="AC3171" t="str">
        <f t="shared" si="540"/>
        <v>Unaudited</v>
      </c>
    </row>
    <row r="3172" spans="1:29" x14ac:dyDescent="0.25">
      <c r="A3172" t="s">
        <v>420</v>
      </c>
      <c r="B3172" t="s">
        <v>1366</v>
      </c>
      <c r="C3172" t="s">
        <v>1367</v>
      </c>
      <c r="D3172">
        <v>1900</v>
      </c>
      <c r="E3172" s="960">
        <v>1</v>
      </c>
      <c r="F3172" t="s">
        <v>441</v>
      </c>
      <c r="G3172" s="960">
        <v>366</v>
      </c>
      <c r="H3172" t="s">
        <v>387</v>
      </c>
      <c r="I3172" s="940" t="s">
        <v>488</v>
      </c>
      <c r="J3172" s="940" t="s">
        <v>444</v>
      </c>
      <c r="K3172" s="940" t="s">
        <v>446</v>
      </c>
      <c r="L3172" s="940">
        <v>6.3</v>
      </c>
      <c r="M3172" s="961" t="s">
        <v>184</v>
      </c>
      <c r="N3172" s="679">
        <f t="shared" ca="1" si="547"/>
        <v>0</v>
      </c>
      <c r="O3172" s="679">
        <f t="shared" ca="1" si="546"/>
        <v>0</v>
      </c>
      <c r="P3172" s="679">
        <f t="shared" ca="1" si="546"/>
        <v>0</v>
      </c>
      <c r="Q3172" s="679">
        <f t="shared" ca="1" si="546"/>
        <v>0</v>
      </c>
      <c r="R3172" s="679">
        <f t="shared" ca="1" si="546"/>
        <v>0</v>
      </c>
      <c r="S3172" s="679">
        <f t="shared" ca="1" si="546"/>
        <v>0</v>
      </c>
      <c r="T3172" s="679">
        <f t="shared" ref="O3172:Z3195" ca="1" si="548">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679">
        <f t="shared" ca="1" si="548"/>
        <v>0</v>
      </c>
      <c r="V3172" s="679">
        <f t="shared" ca="1" si="548"/>
        <v>0</v>
      </c>
      <c r="W3172" s="679">
        <f t="shared" ca="1" si="544"/>
        <v>0</v>
      </c>
      <c r="X3172" s="679">
        <f t="shared" ca="1" si="548"/>
        <v>0</v>
      </c>
      <c r="Y3172" s="679">
        <f t="shared" ca="1" si="548"/>
        <v>0</v>
      </c>
      <c r="Z3172" s="679">
        <f t="shared" ca="1" si="548"/>
        <v>0</v>
      </c>
      <c r="AA3172" t="str">
        <f t="shared" si="538"/>
        <v>ASR_Financial_Report_SHP21Final</v>
      </c>
      <c r="AB3172" s="960">
        <f t="shared" si="539"/>
        <v>44658</v>
      </c>
      <c r="AC3172" t="str">
        <f t="shared" si="540"/>
        <v>Unaudited</v>
      </c>
    </row>
    <row r="3173" spans="1:29" x14ac:dyDescent="0.25">
      <c r="A3173" t="s">
        <v>420</v>
      </c>
      <c r="B3173" t="s">
        <v>1366</v>
      </c>
      <c r="C3173" t="s">
        <v>1367</v>
      </c>
      <c r="D3173">
        <v>1900</v>
      </c>
      <c r="E3173" s="960">
        <v>1</v>
      </c>
      <c r="F3173" t="s">
        <v>441</v>
      </c>
      <c r="G3173" s="960">
        <v>366</v>
      </c>
      <c r="H3173" t="s">
        <v>387</v>
      </c>
      <c r="I3173" s="940" t="s">
        <v>488</v>
      </c>
      <c r="J3173" s="940" t="s">
        <v>444</v>
      </c>
      <c r="K3173" s="940" t="s">
        <v>446</v>
      </c>
      <c r="L3173" s="946" t="s">
        <v>87</v>
      </c>
      <c r="M3173" s="962" t="s">
        <v>454</v>
      </c>
      <c r="N3173" s="679">
        <f t="shared" ca="1" si="547"/>
        <v>0</v>
      </c>
      <c r="O3173" s="679">
        <f t="shared" ca="1" si="548"/>
        <v>0</v>
      </c>
      <c r="P3173" s="679">
        <f t="shared" ca="1" si="548"/>
        <v>0</v>
      </c>
      <c r="Q3173" s="679">
        <f t="shared" ca="1" si="548"/>
        <v>0</v>
      </c>
      <c r="R3173" s="679">
        <f t="shared" ca="1" si="548"/>
        <v>0</v>
      </c>
      <c r="S3173" s="679">
        <f t="shared" ca="1" si="548"/>
        <v>0</v>
      </c>
      <c r="T3173" s="679">
        <f t="shared" ca="1" si="548"/>
        <v>0</v>
      </c>
      <c r="U3173" s="679">
        <f t="shared" ca="1" si="548"/>
        <v>0</v>
      </c>
      <c r="V3173" s="679">
        <f t="shared" ca="1" si="548"/>
        <v>0</v>
      </c>
      <c r="W3173" s="679">
        <f t="shared" ca="1" si="544"/>
        <v>0</v>
      </c>
      <c r="X3173" s="679">
        <f t="shared" ca="1" si="548"/>
        <v>0</v>
      </c>
      <c r="Y3173" s="679">
        <f t="shared" ca="1" si="548"/>
        <v>0</v>
      </c>
      <c r="Z3173" s="679">
        <f t="shared" ca="1" si="548"/>
        <v>0</v>
      </c>
      <c r="AA3173" t="str">
        <f t="shared" si="538"/>
        <v>ASR_Financial_Report_SHP21Final</v>
      </c>
      <c r="AB3173" s="960">
        <f t="shared" si="539"/>
        <v>44658</v>
      </c>
      <c r="AC3173" t="str">
        <f t="shared" si="540"/>
        <v>Unaudited</v>
      </c>
    </row>
    <row r="3174" spans="1:29" x14ac:dyDescent="0.25">
      <c r="A3174" t="s">
        <v>420</v>
      </c>
      <c r="B3174" t="s">
        <v>1366</v>
      </c>
      <c r="C3174" t="s">
        <v>1367</v>
      </c>
      <c r="D3174">
        <v>1900</v>
      </c>
      <c r="E3174" s="960">
        <v>1</v>
      </c>
      <c r="F3174" t="s">
        <v>441</v>
      </c>
      <c r="G3174" s="960">
        <v>366</v>
      </c>
      <c r="H3174" t="s">
        <v>387</v>
      </c>
      <c r="I3174" s="961" t="s">
        <v>488</v>
      </c>
      <c r="J3174" s="961" t="s">
        <v>444</v>
      </c>
      <c r="K3174" s="961" t="s">
        <v>447</v>
      </c>
      <c r="L3174" s="940">
        <v>7.1</v>
      </c>
      <c r="M3174" s="961" t="s">
        <v>20</v>
      </c>
      <c r="N3174" s="679">
        <f t="shared" ca="1" si="547"/>
        <v>0</v>
      </c>
      <c r="O3174" s="679">
        <f t="shared" ca="1" si="548"/>
        <v>0</v>
      </c>
      <c r="P3174" s="679">
        <f t="shared" ca="1" si="548"/>
        <v>0</v>
      </c>
      <c r="Q3174" s="679">
        <f t="shared" ca="1" si="548"/>
        <v>0</v>
      </c>
      <c r="R3174" s="679">
        <f t="shared" ca="1" si="548"/>
        <v>0</v>
      </c>
      <c r="S3174" s="679">
        <f t="shared" ca="1" si="548"/>
        <v>0</v>
      </c>
      <c r="T3174" s="679">
        <f t="shared" ca="1" si="548"/>
        <v>0</v>
      </c>
      <c r="U3174" s="679">
        <f t="shared" ca="1" si="548"/>
        <v>0</v>
      </c>
      <c r="V3174" s="679">
        <f t="shared" ca="1" si="548"/>
        <v>0</v>
      </c>
      <c r="W3174" s="679">
        <f t="shared" ca="1" si="544"/>
        <v>0</v>
      </c>
      <c r="X3174" s="679">
        <f t="shared" ca="1" si="548"/>
        <v>0</v>
      </c>
      <c r="Y3174" s="679">
        <f t="shared" ca="1" si="548"/>
        <v>0</v>
      </c>
      <c r="Z3174" s="679">
        <f t="shared" ca="1" si="548"/>
        <v>0</v>
      </c>
      <c r="AA3174" t="str">
        <f t="shared" si="538"/>
        <v>ASR_Financial_Report_SHP21Final</v>
      </c>
      <c r="AB3174" s="960">
        <f t="shared" si="539"/>
        <v>44658</v>
      </c>
      <c r="AC3174" t="str">
        <f t="shared" si="540"/>
        <v>Unaudited</v>
      </c>
    </row>
    <row r="3175" spans="1:29" x14ac:dyDescent="0.25">
      <c r="A3175" t="s">
        <v>420</v>
      </c>
      <c r="B3175" t="s">
        <v>1366</v>
      </c>
      <c r="C3175" t="s">
        <v>1367</v>
      </c>
      <c r="D3175">
        <v>1900</v>
      </c>
      <c r="E3175" s="960">
        <v>1</v>
      </c>
      <c r="F3175" t="s">
        <v>441</v>
      </c>
      <c r="G3175" s="960">
        <v>366</v>
      </c>
      <c r="H3175" t="s">
        <v>387</v>
      </c>
      <c r="I3175" s="940" t="s">
        <v>488</v>
      </c>
      <c r="J3175" s="940" t="s">
        <v>444</v>
      </c>
      <c r="K3175" s="940" t="s">
        <v>447</v>
      </c>
      <c r="L3175" s="940">
        <v>7.2</v>
      </c>
      <c r="M3175" s="961" t="s">
        <v>21</v>
      </c>
      <c r="N3175" s="679">
        <f t="shared" ca="1" si="547"/>
        <v>0</v>
      </c>
      <c r="O3175" s="679">
        <f t="shared" ca="1" si="548"/>
        <v>0</v>
      </c>
      <c r="P3175" s="679">
        <f t="shared" ca="1" si="548"/>
        <v>0</v>
      </c>
      <c r="Q3175" s="679">
        <f t="shared" ca="1" si="548"/>
        <v>0</v>
      </c>
      <c r="R3175" s="679">
        <f t="shared" ca="1" si="548"/>
        <v>0</v>
      </c>
      <c r="S3175" s="679">
        <f t="shared" ca="1" si="548"/>
        <v>0</v>
      </c>
      <c r="T3175" s="679">
        <f t="shared" ca="1" si="548"/>
        <v>0</v>
      </c>
      <c r="U3175" s="679">
        <f t="shared" ca="1" si="548"/>
        <v>0</v>
      </c>
      <c r="V3175" s="679">
        <f t="shared" ca="1" si="548"/>
        <v>0</v>
      </c>
      <c r="W3175" s="679">
        <f t="shared" ca="1" si="544"/>
        <v>0</v>
      </c>
      <c r="X3175" s="679">
        <f t="shared" ca="1" si="548"/>
        <v>0</v>
      </c>
      <c r="Y3175" s="679">
        <f t="shared" ca="1" si="548"/>
        <v>0</v>
      </c>
      <c r="Z3175" s="679">
        <f t="shared" ca="1" si="548"/>
        <v>0</v>
      </c>
      <c r="AA3175" t="str">
        <f t="shared" si="538"/>
        <v>ASR_Financial_Report_SHP21Final</v>
      </c>
      <c r="AB3175" s="960">
        <f t="shared" si="539"/>
        <v>44658</v>
      </c>
      <c r="AC3175" t="str">
        <f t="shared" si="540"/>
        <v>Unaudited</v>
      </c>
    </row>
    <row r="3176" spans="1:29" x14ac:dyDescent="0.25">
      <c r="A3176" t="s">
        <v>420</v>
      </c>
      <c r="B3176" t="s">
        <v>1366</v>
      </c>
      <c r="C3176" t="s">
        <v>1367</v>
      </c>
      <c r="D3176">
        <v>1900</v>
      </c>
      <c r="E3176" s="960">
        <v>1</v>
      </c>
      <c r="F3176" t="s">
        <v>441</v>
      </c>
      <c r="G3176" s="960">
        <v>366</v>
      </c>
      <c r="H3176" t="s">
        <v>387</v>
      </c>
      <c r="I3176" s="940" t="s">
        <v>488</v>
      </c>
      <c r="J3176" s="940" t="s">
        <v>444</v>
      </c>
      <c r="K3176" s="940" t="s">
        <v>447</v>
      </c>
      <c r="L3176" s="940">
        <v>7.3</v>
      </c>
      <c r="M3176" s="961" t="s">
        <v>155</v>
      </c>
      <c r="N3176" s="679">
        <f t="shared" ca="1" si="547"/>
        <v>0</v>
      </c>
      <c r="O3176" s="679">
        <f t="shared" ca="1" si="548"/>
        <v>0</v>
      </c>
      <c r="P3176" s="679">
        <f t="shared" ca="1" si="548"/>
        <v>0</v>
      </c>
      <c r="Q3176" s="679">
        <f t="shared" ca="1" si="548"/>
        <v>0</v>
      </c>
      <c r="R3176" s="679">
        <f t="shared" ca="1" si="548"/>
        <v>0</v>
      </c>
      <c r="S3176" s="679">
        <f t="shared" ca="1" si="548"/>
        <v>0</v>
      </c>
      <c r="T3176" s="679">
        <f t="shared" ca="1" si="548"/>
        <v>0</v>
      </c>
      <c r="U3176" s="679">
        <f t="shared" ca="1" si="548"/>
        <v>0</v>
      </c>
      <c r="V3176" s="679">
        <f t="shared" ca="1" si="548"/>
        <v>0</v>
      </c>
      <c r="W3176" s="679">
        <f t="shared" ca="1" si="544"/>
        <v>0</v>
      </c>
      <c r="X3176" s="679">
        <f t="shared" ca="1" si="548"/>
        <v>0</v>
      </c>
      <c r="Y3176" s="679">
        <f t="shared" ca="1" si="548"/>
        <v>0</v>
      </c>
      <c r="Z3176" s="679">
        <f t="shared" ca="1" si="548"/>
        <v>0</v>
      </c>
      <c r="AA3176" t="str">
        <f t="shared" si="538"/>
        <v>ASR_Financial_Report_SHP21Final</v>
      </c>
      <c r="AB3176" s="960">
        <f t="shared" si="539"/>
        <v>44658</v>
      </c>
      <c r="AC3176" t="str">
        <f t="shared" si="540"/>
        <v>Unaudited</v>
      </c>
    </row>
    <row r="3177" spans="1:29" x14ac:dyDescent="0.25">
      <c r="A3177" t="s">
        <v>420</v>
      </c>
      <c r="B3177" t="s">
        <v>1366</v>
      </c>
      <c r="C3177" t="s">
        <v>1367</v>
      </c>
      <c r="D3177">
        <v>1900</v>
      </c>
      <c r="E3177" s="960">
        <v>1</v>
      </c>
      <c r="F3177" t="s">
        <v>441</v>
      </c>
      <c r="G3177" s="960">
        <v>366</v>
      </c>
      <c r="H3177" t="s">
        <v>387</v>
      </c>
      <c r="I3177" s="961" t="s">
        <v>488</v>
      </c>
      <c r="J3177" s="961" t="s">
        <v>444</v>
      </c>
      <c r="K3177" s="961" t="s">
        <v>447</v>
      </c>
      <c r="L3177" s="940" t="s">
        <v>91</v>
      </c>
      <c r="M3177" s="961" t="s">
        <v>455</v>
      </c>
      <c r="N3177" s="679">
        <f t="shared" ca="1" si="547"/>
        <v>0</v>
      </c>
      <c r="O3177" s="679">
        <f t="shared" ca="1" si="548"/>
        <v>0</v>
      </c>
      <c r="P3177" s="679">
        <f t="shared" ca="1" si="548"/>
        <v>0</v>
      </c>
      <c r="Q3177" s="679">
        <f t="shared" ca="1" si="548"/>
        <v>0</v>
      </c>
      <c r="R3177" s="679">
        <f t="shared" ca="1" si="548"/>
        <v>0</v>
      </c>
      <c r="S3177" s="679">
        <f t="shared" ca="1" si="548"/>
        <v>0</v>
      </c>
      <c r="T3177" s="679">
        <f t="shared" ca="1" si="548"/>
        <v>0</v>
      </c>
      <c r="U3177" s="679">
        <f t="shared" ca="1" si="548"/>
        <v>0</v>
      </c>
      <c r="V3177" s="679">
        <f t="shared" ca="1" si="548"/>
        <v>0</v>
      </c>
      <c r="W3177" s="679">
        <f t="shared" ca="1" si="544"/>
        <v>0</v>
      </c>
      <c r="X3177" s="679">
        <f t="shared" ca="1" si="548"/>
        <v>0</v>
      </c>
      <c r="Y3177" s="679">
        <f t="shared" ca="1" si="548"/>
        <v>0</v>
      </c>
      <c r="Z3177" s="679">
        <f t="shared" ca="1" si="548"/>
        <v>0</v>
      </c>
      <c r="AA3177" t="str">
        <f t="shared" si="538"/>
        <v>ASR_Financial_Report_SHP21Final</v>
      </c>
      <c r="AB3177" s="960">
        <f t="shared" si="539"/>
        <v>44658</v>
      </c>
      <c r="AC3177" t="str">
        <f t="shared" si="540"/>
        <v>Unaudited</v>
      </c>
    </row>
    <row r="3178" spans="1:29" x14ac:dyDescent="0.25">
      <c r="A3178" t="s">
        <v>420</v>
      </c>
      <c r="B3178" t="s">
        <v>1366</v>
      </c>
      <c r="C3178" t="s">
        <v>1367</v>
      </c>
      <c r="D3178">
        <v>1900</v>
      </c>
      <c r="E3178" s="960">
        <v>1</v>
      </c>
      <c r="F3178" t="s">
        <v>441</v>
      </c>
      <c r="G3178" s="960">
        <v>366</v>
      </c>
      <c r="H3178" t="s">
        <v>387</v>
      </c>
      <c r="I3178" s="961" t="s">
        <v>488</v>
      </c>
      <c r="J3178" s="961" t="s">
        <v>444</v>
      </c>
      <c r="K3178" s="961" t="s">
        <v>448</v>
      </c>
      <c r="L3178" s="956">
        <v>8.1</v>
      </c>
      <c r="M3178" s="961" t="s">
        <v>22</v>
      </c>
      <c r="N3178" s="679">
        <f t="shared" ca="1" si="547"/>
        <v>0</v>
      </c>
      <c r="O3178" s="679">
        <f t="shared" ca="1" si="548"/>
        <v>0</v>
      </c>
      <c r="P3178" s="679">
        <f t="shared" ca="1" si="548"/>
        <v>0</v>
      </c>
      <c r="Q3178" s="679">
        <f t="shared" ca="1" si="548"/>
        <v>0</v>
      </c>
      <c r="R3178" s="679">
        <f t="shared" ca="1" si="548"/>
        <v>0</v>
      </c>
      <c r="S3178" s="679">
        <f t="shared" ca="1" si="548"/>
        <v>0</v>
      </c>
      <c r="T3178" s="679">
        <f t="shared" ca="1" si="548"/>
        <v>0</v>
      </c>
      <c r="U3178" s="679">
        <f t="shared" ca="1" si="548"/>
        <v>0</v>
      </c>
      <c r="V3178" s="679">
        <f t="shared" ca="1" si="548"/>
        <v>0</v>
      </c>
      <c r="W3178" s="679">
        <f t="shared" ca="1" si="544"/>
        <v>0</v>
      </c>
      <c r="X3178" s="679">
        <f t="shared" ca="1" si="548"/>
        <v>0</v>
      </c>
      <c r="Y3178" s="679">
        <f t="shared" ca="1" si="548"/>
        <v>0</v>
      </c>
      <c r="Z3178" s="679">
        <f t="shared" ca="1" si="548"/>
        <v>0</v>
      </c>
      <c r="AA3178" t="str">
        <f t="shared" si="538"/>
        <v>ASR_Financial_Report_SHP21Final</v>
      </c>
      <c r="AB3178" s="960">
        <f t="shared" si="539"/>
        <v>44658</v>
      </c>
      <c r="AC3178" t="str">
        <f t="shared" si="540"/>
        <v>Unaudited</v>
      </c>
    </row>
    <row r="3179" spans="1:29" x14ac:dyDescent="0.25">
      <c r="A3179" t="s">
        <v>420</v>
      </c>
      <c r="B3179" t="s">
        <v>1366</v>
      </c>
      <c r="C3179" t="s">
        <v>1367</v>
      </c>
      <c r="D3179">
        <v>1900</v>
      </c>
      <c r="E3179" s="960">
        <v>1</v>
      </c>
      <c r="F3179" t="s">
        <v>441</v>
      </c>
      <c r="G3179" s="960">
        <v>366</v>
      </c>
      <c r="H3179" t="s">
        <v>387</v>
      </c>
      <c r="I3179" s="940" t="s">
        <v>488</v>
      </c>
      <c r="J3179" s="940" t="s">
        <v>444</v>
      </c>
      <c r="K3179" s="940" t="s">
        <v>448</v>
      </c>
      <c r="L3179" s="940" t="s">
        <v>112</v>
      </c>
      <c r="M3179" s="961" t="s">
        <v>443</v>
      </c>
      <c r="N3179" s="679">
        <f t="shared" ca="1" si="547"/>
        <v>0</v>
      </c>
      <c r="O3179" s="679">
        <f t="shared" ca="1" si="548"/>
        <v>0</v>
      </c>
      <c r="P3179" s="679">
        <f t="shared" ca="1" si="548"/>
        <v>0</v>
      </c>
      <c r="Q3179" s="679">
        <f t="shared" ca="1" si="548"/>
        <v>0</v>
      </c>
      <c r="R3179" s="679">
        <f t="shared" ca="1" si="548"/>
        <v>0</v>
      </c>
      <c r="S3179" s="679">
        <f t="shared" ca="1" si="548"/>
        <v>0</v>
      </c>
      <c r="T3179" s="679">
        <f t="shared" ca="1" si="548"/>
        <v>0</v>
      </c>
      <c r="U3179" s="679">
        <f t="shared" ca="1" si="548"/>
        <v>0</v>
      </c>
      <c r="V3179" s="679">
        <f t="shared" ca="1" si="548"/>
        <v>0</v>
      </c>
      <c r="W3179" s="679">
        <f t="shared" ca="1" si="544"/>
        <v>0</v>
      </c>
      <c r="X3179" s="679">
        <f t="shared" ca="1" si="548"/>
        <v>0</v>
      </c>
      <c r="Y3179" s="679">
        <f t="shared" ca="1" si="548"/>
        <v>0</v>
      </c>
      <c r="Z3179" s="679">
        <f t="shared" ca="1" si="548"/>
        <v>0</v>
      </c>
      <c r="AA3179" t="str">
        <f t="shared" si="538"/>
        <v>ASR_Financial_Report_SHP21Final</v>
      </c>
      <c r="AB3179" s="960">
        <f t="shared" si="539"/>
        <v>44658</v>
      </c>
      <c r="AC3179" t="str">
        <f t="shared" si="540"/>
        <v>Unaudited</v>
      </c>
    </row>
    <row r="3180" spans="1:29" x14ac:dyDescent="0.25">
      <c r="A3180" t="s">
        <v>420</v>
      </c>
      <c r="B3180" t="s">
        <v>1366</v>
      </c>
      <c r="C3180" t="s">
        <v>1367</v>
      </c>
      <c r="D3180">
        <v>1900</v>
      </c>
      <c r="E3180" s="960">
        <v>1</v>
      </c>
      <c r="F3180" t="s">
        <v>441</v>
      </c>
      <c r="G3180" s="960">
        <v>366</v>
      </c>
      <c r="H3180" t="s">
        <v>387</v>
      </c>
      <c r="I3180" s="940" t="s">
        <v>488</v>
      </c>
      <c r="J3180" s="940" t="s">
        <v>444</v>
      </c>
      <c r="K3180" s="940" t="s">
        <v>448</v>
      </c>
      <c r="L3180" s="940" t="s">
        <v>114</v>
      </c>
      <c r="M3180" s="961" t="s">
        <v>157</v>
      </c>
      <c r="N3180" s="679">
        <f t="shared" ca="1" si="547"/>
        <v>0</v>
      </c>
      <c r="O3180" s="679">
        <f t="shared" ca="1" si="548"/>
        <v>0</v>
      </c>
      <c r="P3180" s="679">
        <f t="shared" ca="1" si="548"/>
        <v>0</v>
      </c>
      <c r="Q3180" s="679">
        <f t="shared" ca="1" si="548"/>
        <v>0</v>
      </c>
      <c r="R3180" s="679">
        <f t="shared" ca="1" si="548"/>
        <v>0</v>
      </c>
      <c r="S3180" s="679">
        <f t="shared" ca="1" si="548"/>
        <v>0</v>
      </c>
      <c r="T3180" s="679">
        <f t="shared" ca="1" si="548"/>
        <v>0</v>
      </c>
      <c r="U3180" s="679">
        <f t="shared" ca="1" si="548"/>
        <v>0</v>
      </c>
      <c r="V3180" s="679">
        <f t="shared" ca="1" si="548"/>
        <v>0</v>
      </c>
      <c r="W3180" s="679">
        <f t="shared" ca="1" si="544"/>
        <v>0</v>
      </c>
      <c r="X3180" s="679">
        <f t="shared" ca="1" si="548"/>
        <v>0</v>
      </c>
      <c r="Y3180" s="679">
        <f t="shared" ca="1" si="548"/>
        <v>0</v>
      </c>
      <c r="Z3180" s="679">
        <f t="shared" ca="1" si="548"/>
        <v>0</v>
      </c>
      <c r="AA3180" t="str">
        <f t="shared" si="538"/>
        <v>ASR_Financial_Report_SHP21Final</v>
      </c>
      <c r="AB3180" s="960">
        <f t="shared" si="539"/>
        <v>44658</v>
      </c>
      <c r="AC3180" t="str">
        <f t="shared" si="540"/>
        <v>Unaudited</v>
      </c>
    </row>
    <row r="3181" spans="1:29" x14ac:dyDescent="0.25">
      <c r="A3181" t="s">
        <v>420</v>
      </c>
      <c r="B3181" t="s">
        <v>1366</v>
      </c>
      <c r="C3181" t="s">
        <v>1367</v>
      </c>
      <c r="D3181">
        <v>1900</v>
      </c>
      <c r="E3181" s="960">
        <v>1</v>
      </c>
      <c r="F3181" t="s">
        <v>441</v>
      </c>
      <c r="G3181" s="960">
        <v>366</v>
      </c>
      <c r="H3181" t="s">
        <v>387</v>
      </c>
      <c r="I3181" s="940" t="s">
        <v>488</v>
      </c>
      <c r="J3181" s="940" t="s">
        <v>444</v>
      </c>
      <c r="K3181" s="940" t="s">
        <v>448</v>
      </c>
      <c r="L3181" s="940" t="s">
        <v>115</v>
      </c>
      <c r="M3181" s="961" t="s">
        <v>113</v>
      </c>
      <c r="N3181" s="679">
        <f t="shared" ca="1" si="547"/>
        <v>0</v>
      </c>
      <c r="O3181" s="679">
        <f t="shared" ca="1" si="548"/>
        <v>0</v>
      </c>
      <c r="P3181" s="679">
        <f t="shared" ca="1" si="548"/>
        <v>0</v>
      </c>
      <c r="Q3181" s="679">
        <f t="shared" ca="1" si="548"/>
        <v>0</v>
      </c>
      <c r="R3181" s="679">
        <f t="shared" ca="1" si="548"/>
        <v>0</v>
      </c>
      <c r="S3181" s="679">
        <f t="shared" ca="1" si="548"/>
        <v>0</v>
      </c>
      <c r="T3181" s="679">
        <f t="shared" ca="1" si="548"/>
        <v>0</v>
      </c>
      <c r="U3181" s="679">
        <f t="shared" ca="1" si="548"/>
        <v>0</v>
      </c>
      <c r="V3181" s="679">
        <f t="shared" ca="1" si="548"/>
        <v>0</v>
      </c>
      <c r="W3181" s="679">
        <f t="shared" ca="1" si="544"/>
        <v>0</v>
      </c>
      <c r="X3181" s="679">
        <f t="shared" ca="1" si="548"/>
        <v>0</v>
      </c>
      <c r="Y3181" s="679">
        <f t="shared" ca="1" si="548"/>
        <v>0</v>
      </c>
      <c r="Z3181" s="679">
        <f t="shared" ca="1" si="548"/>
        <v>0</v>
      </c>
      <c r="AA3181" t="str">
        <f t="shared" si="538"/>
        <v>ASR_Financial_Report_SHP21Final</v>
      </c>
      <c r="AB3181" s="960">
        <f t="shared" si="539"/>
        <v>44658</v>
      </c>
      <c r="AC3181" t="str">
        <f t="shared" si="540"/>
        <v>Unaudited</v>
      </c>
    </row>
    <row r="3182" spans="1:29" x14ac:dyDescent="0.25">
      <c r="A3182" t="s">
        <v>420</v>
      </c>
      <c r="B3182" t="s">
        <v>1366</v>
      </c>
      <c r="C3182" t="s">
        <v>1367</v>
      </c>
      <c r="D3182">
        <v>1900</v>
      </c>
      <c r="E3182" s="960">
        <v>1</v>
      </c>
      <c r="F3182" t="s">
        <v>441</v>
      </c>
      <c r="G3182" s="960">
        <v>366</v>
      </c>
      <c r="H3182" t="s">
        <v>387</v>
      </c>
      <c r="I3182" s="940" t="s">
        <v>488</v>
      </c>
      <c r="J3182" s="940" t="s">
        <v>444</v>
      </c>
      <c r="K3182" s="940" t="s">
        <v>448</v>
      </c>
      <c r="L3182" s="956" t="s">
        <v>116</v>
      </c>
      <c r="M3182" s="961" t="s">
        <v>158</v>
      </c>
      <c r="N3182" s="679">
        <f t="shared" ca="1" si="547"/>
        <v>0</v>
      </c>
      <c r="O3182" s="679">
        <f t="shared" ca="1" si="548"/>
        <v>0</v>
      </c>
      <c r="P3182" s="679">
        <f t="shared" ca="1" si="548"/>
        <v>0</v>
      </c>
      <c r="Q3182" s="679">
        <f t="shared" ca="1" si="548"/>
        <v>0</v>
      </c>
      <c r="R3182" s="679">
        <f t="shared" ca="1" si="548"/>
        <v>0</v>
      </c>
      <c r="S3182" s="679">
        <f t="shared" ca="1" si="548"/>
        <v>0</v>
      </c>
      <c r="T3182" s="679">
        <f t="shared" ca="1" si="548"/>
        <v>0</v>
      </c>
      <c r="U3182" s="679">
        <f t="shared" ca="1" si="548"/>
        <v>0</v>
      </c>
      <c r="V3182" s="679">
        <f t="shared" ca="1" si="548"/>
        <v>0</v>
      </c>
      <c r="W3182" s="679">
        <f t="shared" ca="1" si="544"/>
        <v>0</v>
      </c>
      <c r="X3182" s="679">
        <f t="shared" ca="1" si="548"/>
        <v>0</v>
      </c>
      <c r="Y3182" s="679">
        <f t="shared" ca="1" si="548"/>
        <v>0</v>
      </c>
      <c r="Z3182" s="679">
        <f t="shared" ca="1" si="548"/>
        <v>0</v>
      </c>
      <c r="AA3182" t="str">
        <f t="shared" si="538"/>
        <v>ASR_Financial_Report_SHP21Final</v>
      </c>
      <c r="AB3182" s="960">
        <f t="shared" si="539"/>
        <v>44658</v>
      </c>
      <c r="AC3182" t="str">
        <f t="shared" si="540"/>
        <v>Unaudited</v>
      </c>
    </row>
    <row r="3183" spans="1:29" x14ac:dyDescent="0.25">
      <c r="A3183" t="s">
        <v>420</v>
      </c>
      <c r="B3183" t="s">
        <v>1366</v>
      </c>
      <c r="C3183" t="s">
        <v>1367</v>
      </c>
      <c r="D3183">
        <v>1900</v>
      </c>
      <c r="E3183" s="960">
        <v>1</v>
      </c>
      <c r="F3183" t="s">
        <v>441</v>
      </c>
      <c r="G3183" s="960">
        <v>366</v>
      </c>
      <c r="H3183" t="s">
        <v>387</v>
      </c>
      <c r="I3183" s="940" t="s">
        <v>488</v>
      </c>
      <c r="J3183" s="940" t="s">
        <v>444</v>
      </c>
      <c r="K3183" s="940" t="s">
        <v>448</v>
      </c>
      <c r="L3183" s="956" t="s">
        <v>159</v>
      </c>
      <c r="M3183" s="961" t="s">
        <v>23</v>
      </c>
      <c r="N3183" s="679">
        <f t="shared" ca="1" si="547"/>
        <v>0</v>
      </c>
      <c r="O3183" s="679">
        <f t="shared" ca="1" si="548"/>
        <v>0</v>
      </c>
      <c r="P3183" s="679">
        <f t="shared" ca="1" si="548"/>
        <v>0</v>
      </c>
      <c r="Q3183" s="679">
        <f t="shared" ca="1" si="548"/>
        <v>0</v>
      </c>
      <c r="R3183" s="679">
        <f t="shared" ca="1" si="548"/>
        <v>0</v>
      </c>
      <c r="S3183" s="679">
        <f t="shared" ca="1" si="548"/>
        <v>0</v>
      </c>
      <c r="T3183" s="679">
        <f t="shared" ca="1" si="548"/>
        <v>0</v>
      </c>
      <c r="U3183" s="679">
        <f t="shared" ca="1" si="548"/>
        <v>0</v>
      </c>
      <c r="V3183" s="679">
        <f t="shared" ca="1" si="548"/>
        <v>0</v>
      </c>
      <c r="W3183" s="679">
        <f t="shared" ca="1" si="544"/>
        <v>0</v>
      </c>
      <c r="X3183" s="679">
        <f t="shared" ca="1" si="548"/>
        <v>0</v>
      </c>
      <c r="Y3183" s="679">
        <f t="shared" ca="1" si="548"/>
        <v>0</v>
      </c>
      <c r="Z3183" s="679">
        <f t="shared" ca="1" si="548"/>
        <v>0</v>
      </c>
      <c r="AA3183" t="str">
        <f t="shared" si="538"/>
        <v>ASR_Financial_Report_SHP21Final</v>
      </c>
      <c r="AB3183" s="960">
        <f t="shared" si="539"/>
        <v>44658</v>
      </c>
      <c r="AC3183" t="str">
        <f t="shared" si="540"/>
        <v>Unaudited</v>
      </c>
    </row>
    <row r="3184" spans="1:29" x14ac:dyDescent="0.25">
      <c r="A3184" t="s">
        <v>420</v>
      </c>
      <c r="B3184" t="s">
        <v>1366</v>
      </c>
      <c r="C3184" t="s">
        <v>1367</v>
      </c>
      <c r="D3184">
        <v>1900</v>
      </c>
      <c r="E3184" s="960">
        <v>1</v>
      </c>
      <c r="F3184" t="s">
        <v>441</v>
      </c>
      <c r="G3184" s="960">
        <v>366</v>
      </c>
      <c r="H3184" t="s">
        <v>387</v>
      </c>
      <c r="I3184" s="940" t="s">
        <v>488</v>
      </c>
      <c r="J3184" s="940" t="s">
        <v>444</v>
      </c>
      <c r="K3184" s="940" t="s">
        <v>448</v>
      </c>
      <c r="L3184" s="940" t="s">
        <v>442</v>
      </c>
      <c r="M3184" s="961" t="s">
        <v>456</v>
      </c>
      <c r="N3184" s="679">
        <f t="shared" ca="1" si="547"/>
        <v>0</v>
      </c>
      <c r="O3184" s="679">
        <f t="shared" ca="1" si="548"/>
        <v>0</v>
      </c>
      <c r="P3184" s="679">
        <f t="shared" ca="1" si="548"/>
        <v>0</v>
      </c>
      <c r="Q3184" s="679">
        <f t="shared" ca="1" si="548"/>
        <v>0</v>
      </c>
      <c r="R3184" s="679">
        <f t="shared" ca="1" si="548"/>
        <v>0</v>
      </c>
      <c r="S3184" s="679">
        <f t="shared" ca="1" si="548"/>
        <v>0</v>
      </c>
      <c r="T3184" s="679">
        <f t="shared" ca="1" si="548"/>
        <v>0</v>
      </c>
      <c r="U3184" s="679">
        <f t="shared" ca="1" si="548"/>
        <v>0</v>
      </c>
      <c r="V3184" s="679">
        <f t="shared" ca="1" si="548"/>
        <v>0</v>
      </c>
      <c r="W3184" s="679">
        <f t="shared" ca="1" si="544"/>
        <v>0</v>
      </c>
      <c r="X3184" s="679">
        <f t="shared" ca="1" si="548"/>
        <v>0</v>
      </c>
      <c r="Y3184" s="679">
        <f t="shared" ca="1" si="548"/>
        <v>0</v>
      </c>
      <c r="Z3184" s="679">
        <f t="shared" ca="1" si="548"/>
        <v>0</v>
      </c>
      <c r="AA3184" t="str">
        <f t="shared" si="538"/>
        <v>ASR_Financial_Report_SHP21Final</v>
      </c>
      <c r="AB3184" s="960">
        <f t="shared" si="539"/>
        <v>44658</v>
      </c>
      <c r="AC3184" t="str">
        <f t="shared" si="540"/>
        <v>Unaudited</v>
      </c>
    </row>
    <row r="3185" spans="1:29" ht="30" x14ac:dyDescent="0.25">
      <c r="A3185" t="s">
        <v>420</v>
      </c>
      <c r="B3185" t="s">
        <v>1366</v>
      </c>
      <c r="C3185" t="s">
        <v>1367</v>
      </c>
      <c r="D3185">
        <v>1900</v>
      </c>
      <c r="E3185" s="960">
        <v>1</v>
      </c>
      <c r="F3185" t="s">
        <v>441</v>
      </c>
      <c r="G3185" s="960">
        <v>366</v>
      </c>
      <c r="H3185" t="s">
        <v>387</v>
      </c>
      <c r="I3185" s="961" t="s">
        <v>488</v>
      </c>
      <c r="J3185" s="961" t="s">
        <v>444</v>
      </c>
      <c r="K3185" s="961" t="s">
        <v>449</v>
      </c>
      <c r="L3185" s="940">
        <v>9.1</v>
      </c>
      <c r="M3185" s="961" t="s">
        <v>185</v>
      </c>
      <c r="N3185" s="679">
        <f t="shared" ca="1" si="547"/>
        <v>0</v>
      </c>
      <c r="O3185" s="679">
        <f t="shared" ca="1" si="548"/>
        <v>0</v>
      </c>
      <c r="P3185" s="679">
        <f t="shared" ca="1" si="548"/>
        <v>0</v>
      </c>
      <c r="Q3185" s="679">
        <f t="shared" ca="1" si="548"/>
        <v>0</v>
      </c>
      <c r="R3185" s="679">
        <f t="shared" ca="1" si="548"/>
        <v>0</v>
      </c>
      <c r="S3185" s="679">
        <f t="shared" ca="1" si="548"/>
        <v>0</v>
      </c>
      <c r="T3185" s="679">
        <f t="shared" ca="1" si="548"/>
        <v>0</v>
      </c>
      <c r="U3185" s="679">
        <f t="shared" ca="1" si="548"/>
        <v>0</v>
      </c>
      <c r="V3185" s="679">
        <f t="shared" ca="1" si="548"/>
        <v>0</v>
      </c>
      <c r="W3185" s="679">
        <f t="shared" ca="1" si="544"/>
        <v>0</v>
      </c>
      <c r="X3185" s="679">
        <f t="shared" ca="1" si="548"/>
        <v>0</v>
      </c>
      <c r="Y3185" s="679">
        <f t="shared" ca="1" si="548"/>
        <v>0</v>
      </c>
      <c r="Z3185" s="679">
        <f t="shared" ca="1" si="548"/>
        <v>0</v>
      </c>
      <c r="AA3185" t="str">
        <f t="shared" si="538"/>
        <v>ASR_Financial_Report_SHP21Final</v>
      </c>
      <c r="AB3185" s="960">
        <f t="shared" si="539"/>
        <v>44658</v>
      </c>
      <c r="AC3185" t="str">
        <f t="shared" si="540"/>
        <v>Unaudited</v>
      </c>
    </row>
    <row r="3186" spans="1:29" x14ac:dyDescent="0.25">
      <c r="A3186" t="s">
        <v>420</v>
      </c>
      <c r="B3186" t="s">
        <v>1366</v>
      </c>
      <c r="C3186" t="s">
        <v>1367</v>
      </c>
      <c r="D3186">
        <v>1900</v>
      </c>
      <c r="E3186" s="960">
        <v>1</v>
      </c>
      <c r="F3186" t="s">
        <v>441</v>
      </c>
      <c r="G3186" s="960">
        <v>366</v>
      </c>
      <c r="H3186" t="s">
        <v>387</v>
      </c>
      <c r="I3186" s="940" t="s">
        <v>488</v>
      </c>
      <c r="J3186" s="940" t="s">
        <v>444</v>
      </c>
      <c r="K3186" s="940" t="s">
        <v>449</v>
      </c>
      <c r="L3186" s="940" t="s">
        <v>106</v>
      </c>
      <c r="M3186" s="961" t="s">
        <v>186</v>
      </c>
      <c r="N3186" s="679">
        <f t="shared" ca="1" si="547"/>
        <v>0</v>
      </c>
      <c r="O3186" s="679">
        <f t="shared" ca="1" si="548"/>
        <v>0</v>
      </c>
      <c r="P3186" s="679">
        <f t="shared" ca="1" si="548"/>
        <v>0</v>
      </c>
      <c r="Q3186" s="679">
        <f t="shared" ca="1" si="548"/>
        <v>0</v>
      </c>
      <c r="R3186" s="679">
        <f t="shared" ca="1" si="548"/>
        <v>0</v>
      </c>
      <c r="S3186" s="679">
        <f t="shared" ca="1" si="548"/>
        <v>0</v>
      </c>
      <c r="T3186" s="679">
        <f t="shared" ca="1" si="548"/>
        <v>0</v>
      </c>
      <c r="U3186" s="679">
        <f t="shared" ca="1" si="548"/>
        <v>0</v>
      </c>
      <c r="V3186" s="679">
        <f t="shared" ca="1" si="548"/>
        <v>0</v>
      </c>
      <c r="W3186" s="679">
        <f t="shared" ca="1" si="544"/>
        <v>0</v>
      </c>
      <c r="X3186" s="679">
        <f t="shared" ca="1" si="548"/>
        <v>0</v>
      </c>
      <c r="Y3186" s="679">
        <f t="shared" ca="1" si="548"/>
        <v>0</v>
      </c>
      <c r="Z3186" s="679">
        <f t="shared" ca="1" si="548"/>
        <v>0</v>
      </c>
      <c r="AA3186" t="str">
        <f t="shared" si="538"/>
        <v>ASR_Financial_Report_SHP21Final</v>
      </c>
      <c r="AB3186" s="960">
        <f t="shared" si="539"/>
        <v>44658</v>
      </c>
      <c r="AC3186" t="str">
        <f t="shared" si="540"/>
        <v>Unaudited</v>
      </c>
    </row>
    <row r="3187" spans="1:29" x14ac:dyDescent="0.25">
      <c r="A3187" t="s">
        <v>420</v>
      </c>
      <c r="B3187" t="s">
        <v>1366</v>
      </c>
      <c r="C3187" t="s">
        <v>1367</v>
      </c>
      <c r="D3187">
        <v>1900</v>
      </c>
      <c r="E3187" s="960">
        <v>1</v>
      </c>
      <c r="F3187" t="s">
        <v>441</v>
      </c>
      <c r="G3187" s="960">
        <v>366</v>
      </c>
      <c r="H3187" t="s">
        <v>387</v>
      </c>
      <c r="I3187" s="940" t="s">
        <v>488</v>
      </c>
      <c r="J3187" s="940" t="s">
        <v>444</v>
      </c>
      <c r="K3187" s="940" t="s">
        <v>449</v>
      </c>
      <c r="L3187" s="940" t="s">
        <v>1302</v>
      </c>
      <c r="M3187" s="961" t="s">
        <v>1303</v>
      </c>
      <c r="N3187" s="679">
        <f t="shared" ca="1" si="547"/>
        <v>0</v>
      </c>
      <c r="O3187" s="679">
        <f t="shared" ca="1" si="548"/>
        <v>0</v>
      </c>
      <c r="P3187" s="679">
        <f t="shared" ca="1" si="548"/>
        <v>0</v>
      </c>
      <c r="Q3187" s="679">
        <f t="shared" ca="1" si="548"/>
        <v>0</v>
      </c>
      <c r="R3187" s="679">
        <f t="shared" ca="1" si="548"/>
        <v>0</v>
      </c>
      <c r="S3187" s="679">
        <f t="shared" ca="1" si="548"/>
        <v>0</v>
      </c>
      <c r="T3187" s="679">
        <f t="shared" ca="1" si="548"/>
        <v>0</v>
      </c>
      <c r="U3187" s="679">
        <f t="shared" ca="1" si="548"/>
        <v>0</v>
      </c>
      <c r="V3187" s="679">
        <f t="shared" ca="1" si="548"/>
        <v>0</v>
      </c>
      <c r="W3187" s="679">
        <f t="shared" ca="1" si="544"/>
        <v>0</v>
      </c>
      <c r="X3187" s="679">
        <f t="shared" ca="1" si="548"/>
        <v>0</v>
      </c>
      <c r="Y3187" s="679">
        <f t="shared" ca="1" si="548"/>
        <v>0</v>
      </c>
      <c r="Z3187" s="679">
        <f t="shared" ca="1" si="548"/>
        <v>0</v>
      </c>
      <c r="AA3187" t="str">
        <f t="shared" si="538"/>
        <v>ASR_Financial_Report_SHP21Final</v>
      </c>
      <c r="AB3187" s="960">
        <f t="shared" si="539"/>
        <v>44658</v>
      </c>
      <c r="AC3187" t="str">
        <f t="shared" si="540"/>
        <v>Unaudited</v>
      </c>
    </row>
    <row r="3188" spans="1:29" x14ac:dyDescent="0.25">
      <c r="A3188" t="s">
        <v>420</v>
      </c>
      <c r="B3188" t="s">
        <v>1366</v>
      </c>
      <c r="C3188" t="s">
        <v>1367</v>
      </c>
      <c r="D3188">
        <v>1900</v>
      </c>
      <c r="E3188" s="960">
        <v>1</v>
      </c>
      <c r="F3188" t="s">
        <v>441</v>
      </c>
      <c r="G3188" s="960">
        <v>366</v>
      </c>
      <c r="H3188" t="s">
        <v>387</v>
      </c>
      <c r="I3188" s="940" t="s">
        <v>488</v>
      </c>
      <c r="J3188" s="940" t="s">
        <v>444</v>
      </c>
      <c r="K3188" s="940" t="s">
        <v>449</v>
      </c>
      <c r="L3188" s="940" t="s">
        <v>107</v>
      </c>
      <c r="M3188" s="961" t="s">
        <v>187</v>
      </c>
      <c r="N3188" s="679">
        <f t="shared" ca="1" si="547"/>
        <v>0</v>
      </c>
      <c r="O3188" s="679">
        <f t="shared" ca="1" si="548"/>
        <v>0</v>
      </c>
      <c r="P3188" s="679">
        <f t="shared" ca="1" si="548"/>
        <v>0</v>
      </c>
      <c r="Q3188" s="679">
        <f t="shared" ca="1" si="548"/>
        <v>0</v>
      </c>
      <c r="R3188" s="679">
        <f t="shared" ca="1" si="548"/>
        <v>0</v>
      </c>
      <c r="S3188" s="679">
        <f t="shared" ca="1" si="548"/>
        <v>0</v>
      </c>
      <c r="T3188" s="679">
        <f t="shared" ca="1" si="548"/>
        <v>0</v>
      </c>
      <c r="U3188" s="679">
        <f t="shared" ca="1" si="548"/>
        <v>0</v>
      </c>
      <c r="V3188" s="679">
        <f t="shared" ca="1" si="548"/>
        <v>0</v>
      </c>
      <c r="W3188" s="679">
        <f t="shared" ca="1" si="544"/>
        <v>0</v>
      </c>
      <c r="X3188" s="679">
        <f t="shared" ca="1" si="548"/>
        <v>0</v>
      </c>
      <c r="Y3188" s="679">
        <f t="shared" ca="1" si="548"/>
        <v>0</v>
      </c>
      <c r="Z3188" s="679">
        <f t="shared" ca="1" si="548"/>
        <v>0</v>
      </c>
      <c r="AA3188" t="str">
        <f t="shared" si="538"/>
        <v>ASR_Financial_Report_SHP21Final</v>
      </c>
      <c r="AB3188" s="960">
        <f t="shared" si="539"/>
        <v>44658</v>
      </c>
      <c r="AC3188" t="str">
        <f t="shared" si="540"/>
        <v>Unaudited</v>
      </c>
    </row>
    <row r="3189" spans="1:29" x14ac:dyDescent="0.25">
      <c r="A3189" t="s">
        <v>420</v>
      </c>
      <c r="B3189" t="s">
        <v>1366</v>
      </c>
      <c r="C3189" t="s">
        <v>1367</v>
      </c>
      <c r="D3189">
        <v>1900</v>
      </c>
      <c r="E3189" s="960">
        <v>1</v>
      </c>
      <c r="F3189" t="s">
        <v>441</v>
      </c>
      <c r="G3189" s="960">
        <v>366</v>
      </c>
      <c r="H3189" t="s">
        <v>387</v>
      </c>
      <c r="I3189" s="961" t="s">
        <v>488</v>
      </c>
      <c r="J3189" s="961" t="s">
        <v>444</v>
      </c>
      <c r="K3189" s="961" t="s">
        <v>449</v>
      </c>
      <c r="L3189" s="940" t="s">
        <v>108</v>
      </c>
      <c r="M3189" s="961" t="s">
        <v>160</v>
      </c>
      <c r="N3189" s="679">
        <f t="shared" ca="1" si="547"/>
        <v>0</v>
      </c>
      <c r="O3189" s="679">
        <f t="shared" ca="1" si="548"/>
        <v>0</v>
      </c>
      <c r="P3189" s="679">
        <f t="shared" ca="1" si="548"/>
        <v>0</v>
      </c>
      <c r="Q3189" s="679">
        <f t="shared" ca="1" si="548"/>
        <v>0</v>
      </c>
      <c r="R3189" s="679">
        <f t="shared" ca="1" si="548"/>
        <v>0</v>
      </c>
      <c r="S3189" s="679">
        <f t="shared" ca="1" si="548"/>
        <v>0</v>
      </c>
      <c r="T3189" s="679">
        <f t="shared" ca="1" si="548"/>
        <v>0</v>
      </c>
      <c r="U3189" s="679">
        <f t="shared" ca="1" si="548"/>
        <v>0</v>
      </c>
      <c r="V3189" s="679">
        <f t="shared" ca="1" si="548"/>
        <v>0</v>
      </c>
      <c r="W3189" s="679">
        <f t="shared" ca="1" si="544"/>
        <v>0</v>
      </c>
      <c r="X3189" s="679">
        <f t="shared" ca="1" si="548"/>
        <v>0</v>
      </c>
      <c r="Y3189" s="679">
        <f t="shared" ca="1" si="548"/>
        <v>0</v>
      </c>
      <c r="Z3189" s="679">
        <f t="shared" ca="1" si="548"/>
        <v>0</v>
      </c>
      <c r="AA3189" t="str">
        <f t="shared" si="538"/>
        <v>ASR_Financial_Report_SHP21Final</v>
      </c>
      <c r="AB3189" s="960">
        <f t="shared" si="539"/>
        <v>44658</v>
      </c>
      <c r="AC3189" t="str">
        <f t="shared" si="540"/>
        <v>Unaudited</v>
      </c>
    </row>
    <row r="3190" spans="1:29" x14ac:dyDescent="0.25">
      <c r="A3190" t="s">
        <v>420</v>
      </c>
      <c r="B3190" t="s">
        <v>1366</v>
      </c>
      <c r="C3190" t="s">
        <v>1367</v>
      </c>
      <c r="D3190">
        <v>1900</v>
      </c>
      <c r="E3190" s="960">
        <v>1</v>
      </c>
      <c r="F3190" t="s">
        <v>441</v>
      </c>
      <c r="G3190" s="960">
        <v>366</v>
      </c>
      <c r="H3190" t="s">
        <v>387</v>
      </c>
      <c r="I3190" s="961" t="s">
        <v>488</v>
      </c>
      <c r="J3190" s="961" t="s">
        <v>444</v>
      </c>
      <c r="K3190" s="961" t="s">
        <v>449</v>
      </c>
      <c r="L3190" s="940" t="s">
        <v>109</v>
      </c>
      <c r="M3190" s="961" t="s">
        <v>134</v>
      </c>
      <c r="N3190" s="679">
        <f t="shared" ca="1" si="547"/>
        <v>0</v>
      </c>
      <c r="O3190" s="679">
        <f t="shared" ca="1" si="548"/>
        <v>0</v>
      </c>
      <c r="P3190" s="679">
        <f t="shared" ca="1" si="548"/>
        <v>0</v>
      </c>
      <c r="Q3190" s="679">
        <f t="shared" ca="1" si="548"/>
        <v>0</v>
      </c>
      <c r="R3190" s="679">
        <f t="shared" ca="1" si="548"/>
        <v>0</v>
      </c>
      <c r="S3190" s="679">
        <f t="shared" ca="1" si="548"/>
        <v>0</v>
      </c>
      <c r="T3190" s="679">
        <f t="shared" ca="1" si="548"/>
        <v>0</v>
      </c>
      <c r="U3190" s="679">
        <f t="shared" ca="1" si="548"/>
        <v>0</v>
      </c>
      <c r="V3190" s="679">
        <f t="shared" ca="1" si="548"/>
        <v>0</v>
      </c>
      <c r="W3190" s="679">
        <f t="shared" ca="1" si="544"/>
        <v>0</v>
      </c>
      <c r="X3190" s="679">
        <f t="shared" ca="1" si="548"/>
        <v>0</v>
      </c>
      <c r="Y3190" s="679">
        <f t="shared" ca="1" si="548"/>
        <v>0</v>
      </c>
      <c r="Z3190" s="679">
        <f t="shared" ca="1" si="548"/>
        <v>0</v>
      </c>
      <c r="AA3190" t="str">
        <f t="shared" si="538"/>
        <v>ASR_Financial_Report_SHP21Final</v>
      </c>
      <c r="AB3190" s="960">
        <f t="shared" si="539"/>
        <v>44658</v>
      </c>
      <c r="AC3190" t="str">
        <f t="shared" si="540"/>
        <v>Unaudited</v>
      </c>
    </row>
    <row r="3191" spans="1:29" x14ac:dyDescent="0.25">
      <c r="A3191" t="s">
        <v>420</v>
      </c>
      <c r="B3191" t="s">
        <v>1366</v>
      </c>
      <c r="C3191" t="s">
        <v>1367</v>
      </c>
      <c r="D3191">
        <v>1900</v>
      </c>
      <c r="E3191" s="960">
        <v>1</v>
      </c>
      <c r="F3191" t="s">
        <v>441</v>
      </c>
      <c r="G3191" s="960">
        <v>366</v>
      </c>
      <c r="H3191" t="s">
        <v>387</v>
      </c>
      <c r="I3191" s="961" t="s">
        <v>488</v>
      </c>
      <c r="J3191" s="961" t="s">
        <v>444</v>
      </c>
      <c r="K3191" s="961" t="s">
        <v>449</v>
      </c>
      <c r="L3191" s="940" t="s">
        <v>110</v>
      </c>
      <c r="M3191" s="961" t="s">
        <v>162</v>
      </c>
      <c r="N3191" s="679">
        <f t="shared" ca="1" si="547"/>
        <v>0</v>
      </c>
      <c r="O3191" s="679">
        <f t="shared" ca="1" si="548"/>
        <v>0</v>
      </c>
      <c r="P3191" s="679">
        <f t="shared" ca="1" si="548"/>
        <v>0</v>
      </c>
      <c r="Q3191" s="679">
        <f t="shared" ca="1" si="548"/>
        <v>0</v>
      </c>
      <c r="R3191" s="679">
        <f t="shared" ca="1" si="548"/>
        <v>0</v>
      </c>
      <c r="S3191" s="679">
        <f t="shared" ca="1" si="548"/>
        <v>0</v>
      </c>
      <c r="T3191" s="679">
        <f t="shared" ca="1" si="548"/>
        <v>0</v>
      </c>
      <c r="U3191" s="679">
        <f t="shared" ca="1" si="548"/>
        <v>0</v>
      </c>
      <c r="V3191" s="679">
        <f t="shared" ca="1" si="548"/>
        <v>0</v>
      </c>
      <c r="W3191" s="679">
        <f t="shared" ca="1" si="544"/>
        <v>0</v>
      </c>
      <c r="X3191" s="679">
        <f t="shared" ca="1" si="548"/>
        <v>0</v>
      </c>
      <c r="Y3191" s="679">
        <f t="shared" ca="1" si="548"/>
        <v>0</v>
      </c>
      <c r="Z3191" s="679">
        <f t="shared" ca="1" si="548"/>
        <v>0</v>
      </c>
      <c r="AA3191" t="str">
        <f t="shared" si="538"/>
        <v>ASR_Financial_Report_SHP21Final</v>
      </c>
      <c r="AB3191" s="960">
        <f t="shared" si="539"/>
        <v>44658</v>
      </c>
      <c r="AC3191" t="str">
        <f t="shared" si="540"/>
        <v>Unaudited</v>
      </c>
    </row>
    <row r="3192" spans="1:29" x14ac:dyDescent="0.25">
      <c r="A3192" t="s">
        <v>420</v>
      </c>
      <c r="B3192" t="s">
        <v>1366</v>
      </c>
      <c r="C3192" t="s">
        <v>1367</v>
      </c>
      <c r="D3192">
        <v>1900</v>
      </c>
      <c r="E3192" s="960">
        <v>1</v>
      </c>
      <c r="F3192" t="s">
        <v>441</v>
      </c>
      <c r="G3192" s="960">
        <v>366</v>
      </c>
      <c r="H3192" t="s">
        <v>387</v>
      </c>
      <c r="I3192" s="961" t="s">
        <v>488</v>
      </c>
      <c r="J3192" s="961" t="s">
        <v>444</v>
      </c>
      <c r="K3192" s="961" t="s">
        <v>449</v>
      </c>
      <c r="L3192" s="940" t="s">
        <v>111</v>
      </c>
      <c r="M3192" s="961" t="s">
        <v>463</v>
      </c>
      <c r="N3192" s="679">
        <f t="shared" ca="1" si="547"/>
        <v>0</v>
      </c>
      <c r="O3192" s="679">
        <f t="shared" ca="1" si="548"/>
        <v>0</v>
      </c>
      <c r="P3192" s="679">
        <f t="shared" ca="1" si="548"/>
        <v>0</v>
      </c>
      <c r="Q3192" s="679">
        <f t="shared" ca="1" si="548"/>
        <v>0</v>
      </c>
      <c r="R3192" s="679">
        <f t="shared" ca="1" si="548"/>
        <v>0</v>
      </c>
      <c r="S3192" s="679">
        <f t="shared" ca="1" si="548"/>
        <v>0</v>
      </c>
      <c r="T3192" s="679">
        <f t="shared" ca="1" si="548"/>
        <v>0</v>
      </c>
      <c r="U3192" s="679">
        <f t="shared" ca="1" si="548"/>
        <v>0</v>
      </c>
      <c r="V3192" s="679">
        <f t="shared" ca="1" si="548"/>
        <v>0</v>
      </c>
      <c r="W3192" s="679">
        <f t="shared" ca="1" si="544"/>
        <v>0</v>
      </c>
      <c r="X3192" s="679">
        <f t="shared" ca="1" si="548"/>
        <v>0</v>
      </c>
      <c r="Y3192" s="679">
        <f t="shared" ca="1" si="548"/>
        <v>0</v>
      </c>
      <c r="Z3192" s="679">
        <f t="shared" ca="1" si="548"/>
        <v>0</v>
      </c>
      <c r="AA3192" t="str">
        <f t="shared" si="538"/>
        <v>ASR_Financial_Report_SHP21Final</v>
      </c>
      <c r="AB3192" s="960">
        <f t="shared" si="539"/>
        <v>44658</v>
      </c>
      <c r="AC3192" t="str">
        <f t="shared" si="540"/>
        <v>Unaudited</v>
      </c>
    </row>
    <row r="3193" spans="1:29" x14ac:dyDescent="0.25">
      <c r="A3193" t="s">
        <v>420</v>
      </c>
      <c r="B3193" t="s">
        <v>1366</v>
      </c>
      <c r="C3193" t="s">
        <v>1367</v>
      </c>
      <c r="D3193">
        <v>1900</v>
      </c>
      <c r="E3193" s="960">
        <v>1</v>
      </c>
      <c r="F3193" t="s">
        <v>441</v>
      </c>
      <c r="G3193" s="960">
        <v>366</v>
      </c>
      <c r="H3193" t="s">
        <v>387</v>
      </c>
      <c r="I3193" s="961" t="s">
        <v>488</v>
      </c>
      <c r="J3193" s="961" t="s">
        <v>444</v>
      </c>
      <c r="K3193" s="961" t="s">
        <v>6</v>
      </c>
      <c r="L3193" s="956" t="s">
        <v>117</v>
      </c>
      <c r="M3193" s="961" t="s">
        <v>188</v>
      </c>
      <c r="N3193" s="679">
        <f t="shared" ca="1" si="547"/>
        <v>0</v>
      </c>
      <c r="O3193" s="679">
        <f t="shared" ca="1" si="548"/>
        <v>0</v>
      </c>
      <c r="P3193" s="679">
        <f t="shared" ca="1" si="548"/>
        <v>0</v>
      </c>
      <c r="Q3193" s="679">
        <f t="shared" ca="1" si="548"/>
        <v>0</v>
      </c>
      <c r="R3193" s="679">
        <f t="shared" ca="1" si="548"/>
        <v>0</v>
      </c>
      <c r="S3193" s="679">
        <f t="shared" ca="1" si="548"/>
        <v>0</v>
      </c>
      <c r="T3193" s="679">
        <f t="shared" ca="1" si="548"/>
        <v>0</v>
      </c>
      <c r="U3193" s="679">
        <f t="shared" ca="1" si="548"/>
        <v>0</v>
      </c>
      <c r="V3193" s="679">
        <f t="shared" ca="1" si="548"/>
        <v>0</v>
      </c>
      <c r="W3193" s="679">
        <f t="shared" ca="1" si="544"/>
        <v>0</v>
      </c>
      <c r="X3193" s="679">
        <f t="shared" ca="1" si="548"/>
        <v>0</v>
      </c>
      <c r="Y3193" s="679">
        <f t="shared" ca="1" si="548"/>
        <v>0</v>
      </c>
      <c r="Z3193" s="679">
        <f t="shared" ca="1" si="548"/>
        <v>0</v>
      </c>
      <c r="AA3193" t="str">
        <f t="shared" si="538"/>
        <v>ASR_Financial_Report_SHP21Final</v>
      </c>
      <c r="AB3193" s="960">
        <f t="shared" si="539"/>
        <v>44658</v>
      </c>
      <c r="AC3193" t="str">
        <f t="shared" si="540"/>
        <v>Unaudited</v>
      </c>
    </row>
    <row r="3194" spans="1:29" x14ac:dyDescent="0.25">
      <c r="A3194" t="s">
        <v>420</v>
      </c>
      <c r="B3194" t="s">
        <v>1366</v>
      </c>
      <c r="C3194" t="s">
        <v>1367</v>
      </c>
      <c r="D3194">
        <v>1900</v>
      </c>
      <c r="E3194" s="960">
        <v>1</v>
      </c>
      <c r="F3194" t="s">
        <v>441</v>
      </c>
      <c r="G3194" s="960">
        <v>366</v>
      </c>
      <c r="H3194" t="s">
        <v>387</v>
      </c>
      <c r="I3194" s="961" t="s">
        <v>488</v>
      </c>
      <c r="J3194" s="961" t="s">
        <v>444</v>
      </c>
      <c r="K3194" s="961" t="s">
        <v>6</v>
      </c>
      <c r="L3194" s="940" t="s">
        <v>45</v>
      </c>
      <c r="M3194" s="961" t="s">
        <v>163</v>
      </c>
      <c r="N3194" s="679">
        <f t="shared" ca="1" si="547"/>
        <v>0</v>
      </c>
      <c r="O3194" s="679">
        <f t="shared" ca="1" si="548"/>
        <v>0</v>
      </c>
      <c r="P3194" s="679">
        <f t="shared" ca="1" si="548"/>
        <v>0</v>
      </c>
      <c r="Q3194" s="679">
        <f t="shared" ca="1" si="548"/>
        <v>0</v>
      </c>
      <c r="R3194" s="679">
        <f t="shared" ca="1" si="548"/>
        <v>0</v>
      </c>
      <c r="S3194" s="679">
        <f t="shared" ca="1" si="548"/>
        <v>0</v>
      </c>
      <c r="T3194" s="679">
        <f t="shared" ca="1" si="548"/>
        <v>0</v>
      </c>
      <c r="U3194" s="679">
        <f t="shared" ca="1" si="548"/>
        <v>0</v>
      </c>
      <c r="V3194" s="679">
        <f t="shared" ca="1" si="548"/>
        <v>0</v>
      </c>
      <c r="W3194" s="679">
        <f t="shared" ca="1" si="544"/>
        <v>0</v>
      </c>
      <c r="X3194" s="679">
        <f t="shared" ca="1" si="548"/>
        <v>0</v>
      </c>
      <c r="Y3194" s="679">
        <f t="shared" ca="1" si="548"/>
        <v>0</v>
      </c>
      <c r="Z3194" s="679">
        <f t="shared" ca="1" si="548"/>
        <v>0</v>
      </c>
      <c r="AA3194" t="str">
        <f t="shared" si="538"/>
        <v>ASR_Financial_Report_SHP21Final</v>
      </c>
      <c r="AB3194" s="960">
        <f t="shared" si="539"/>
        <v>44658</v>
      </c>
      <c r="AC3194" t="str">
        <f t="shared" si="540"/>
        <v>Unaudited</v>
      </c>
    </row>
    <row r="3195" spans="1:29" x14ac:dyDescent="0.25">
      <c r="A3195" t="s">
        <v>420</v>
      </c>
      <c r="B3195" t="s">
        <v>1366</v>
      </c>
      <c r="C3195" t="s">
        <v>1367</v>
      </c>
      <c r="D3195">
        <v>1900</v>
      </c>
      <c r="E3195" s="960">
        <v>1</v>
      </c>
      <c r="F3195" t="s">
        <v>441</v>
      </c>
      <c r="G3195" s="960">
        <v>366</v>
      </c>
      <c r="H3195" t="s">
        <v>387</v>
      </c>
      <c r="I3195" s="940" t="s">
        <v>488</v>
      </c>
      <c r="J3195" s="940" t="s">
        <v>444</v>
      </c>
      <c r="K3195" s="940" t="s">
        <v>6</v>
      </c>
      <c r="L3195" s="940" t="s">
        <v>46</v>
      </c>
      <c r="M3195" s="961" t="s">
        <v>164</v>
      </c>
      <c r="N3195" s="679">
        <f t="shared" ca="1" si="547"/>
        <v>0</v>
      </c>
      <c r="O3195" s="679">
        <f t="shared" ca="1" si="548"/>
        <v>0</v>
      </c>
      <c r="P3195" s="679">
        <f t="shared" ca="1" si="548"/>
        <v>0</v>
      </c>
      <c r="Q3195" s="679">
        <f t="shared" ca="1" si="548"/>
        <v>0</v>
      </c>
      <c r="R3195" s="679">
        <f t="shared" ca="1" si="548"/>
        <v>0</v>
      </c>
      <c r="S3195" s="679">
        <f t="shared" ca="1" si="548"/>
        <v>0</v>
      </c>
      <c r="T3195" s="679">
        <f t="shared" ca="1" si="548"/>
        <v>0</v>
      </c>
      <c r="U3195" s="679">
        <f t="shared" ca="1" si="548"/>
        <v>0</v>
      </c>
      <c r="V3195" s="679">
        <f t="shared" ref="V3195:V3212" ca="1" si="549">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679">
        <f t="shared" ca="1" si="544"/>
        <v>0</v>
      </c>
      <c r="X3195" s="679">
        <f t="shared" ref="X3195:Z3212" ca="1" si="550">IF(OR(AND($F3195="PY",X$1&lt;&gt;"Prior Year"),AND($F3195&lt;&gt;"PY",X$1="Prior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"&amp;$H3195&amp;"'!$A$7:$CA$7"),0)+MATCH(X$1,INDIRECT("'MMA Rev-Exp "&amp;$H3195&amp;"'!$D$8:$CA$8"),0)-1)))</f>
        <v>0</v>
      </c>
      <c r="Y3195" s="679">
        <f t="shared" ca="1" si="550"/>
        <v>0</v>
      </c>
      <c r="Z3195" s="679">
        <f t="shared" ca="1" si="550"/>
        <v>0</v>
      </c>
      <c r="AA3195" t="str">
        <f t="shared" si="538"/>
        <v>ASR_Financial_Report_SHP21Final</v>
      </c>
      <c r="AB3195" s="960">
        <f t="shared" si="539"/>
        <v>44658</v>
      </c>
      <c r="AC3195" t="str">
        <f t="shared" si="540"/>
        <v>Unaudited</v>
      </c>
    </row>
    <row r="3196" spans="1:29" x14ac:dyDescent="0.25">
      <c r="A3196" t="s">
        <v>420</v>
      </c>
      <c r="B3196" t="s">
        <v>1366</v>
      </c>
      <c r="C3196" t="s">
        <v>1367</v>
      </c>
      <c r="D3196">
        <v>1900</v>
      </c>
      <c r="E3196" s="960">
        <v>1</v>
      </c>
      <c r="F3196" t="s">
        <v>441</v>
      </c>
      <c r="G3196" s="960">
        <v>366</v>
      </c>
      <c r="H3196" t="s">
        <v>387</v>
      </c>
      <c r="I3196" s="961" t="s">
        <v>488</v>
      </c>
      <c r="J3196" s="961" t="s">
        <v>444</v>
      </c>
      <c r="K3196" s="961" t="s">
        <v>6</v>
      </c>
      <c r="L3196" s="940" t="s">
        <v>165</v>
      </c>
      <c r="M3196" s="961" t="s">
        <v>461</v>
      </c>
      <c r="N3196" s="679">
        <f t="shared" ca="1" si="547"/>
        <v>0</v>
      </c>
      <c r="O3196" s="679">
        <f t="shared" ref="O3196:U3205" ca="1" si="551">IF(OR(AND($F3196="PY",O$1&lt;&gt;"Prior Year"),AND($F3196&lt;&gt;"PY",O$1="Prior Year")),0,INDEX(INDIRECT("'MMA Rev-Exp "&amp;$H3196&amp;"'!$A$1:$CA$200"),IF($J3196="Member Months",MATCH($J3196,INDIRECT("'MMA Rev-Exp "&amp;$H3196&amp;"'!$A$1:$A$200"),0),MATCH($L3196,INDIRECT("'MMA Rev-Exp "&amp;$H3196&amp;"'!$B$1:$B$200"),0)),IF($F3196="PY",MATCH("Prior Year Adjustments",INDIRECT("'MMA Rev-Exp "&amp;$H3196&amp;"'!$A$8:$CA$8"),0),MATCH(IF($F3196="Q1","JANUARY - MARCH (Q1)",IF($F3196="Q2","APRIL - JUNE (Q2)",IF($F3196="Q3","JULY - SEPTEMBER (Q3)",IF($F3196="Q4","OCTOBER - DECEMBER (Q4)",0)))),INDIRECT("'MMA Rev-Exp "&amp;$H3196&amp;"'!$A$7:$CA$7"),0)+MATCH(O$1,INDIRECT("'MMA Rev-Exp "&amp;$H3196&amp;"'!$D$8:$CA$8"),0)-1)))</f>
        <v>0</v>
      </c>
      <c r="P3196" s="679">
        <f t="shared" ca="1" si="551"/>
        <v>0</v>
      </c>
      <c r="Q3196" s="679">
        <f t="shared" ca="1" si="551"/>
        <v>0</v>
      </c>
      <c r="R3196" s="679">
        <f t="shared" ca="1" si="551"/>
        <v>0</v>
      </c>
      <c r="S3196" s="679">
        <f t="shared" ca="1" si="551"/>
        <v>0</v>
      </c>
      <c r="T3196" s="679">
        <f t="shared" ca="1" si="551"/>
        <v>0</v>
      </c>
      <c r="U3196" s="679">
        <f t="shared" ca="1" si="551"/>
        <v>0</v>
      </c>
      <c r="V3196" s="679">
        <f t="shared" ca="1" si="549"/>
        <v>0</v>
      </c>
      <c r="W3196" s="679">
        <f t="shared" ca="1" si="544"/>
        <v>0</v>
      </c>
      <c r="X3196" s="679">
        <f t="shared" ca="1" si="550"/>
        <v>0</v>
      </c>
      <c r="Y3196" s="679">
        <f t="shared" ca="1" si="550"/>
        <v>0</v>
      </c>
      <c r="Z3196" s="679">
        <f t="shared" ca="1" si="550"/>
        <v>0</v>
      </c>
      <c r="AA3196" t="str">
        <f t="shared" si="538"/>
        <v>ASR_Financial_Report_SHP21Final</v>
      </c>
      <c r="AB3196" s="960">
        <f t="shared" si="539"/>
        <v>44658</v>
      </c>
      <c r="AC3196" t="str">
        <f t="shared" si="540"/>
        <v>Unaudited</v>
      </c>
    </row>
    <row r="3197" spans="1:29" x14ac:dyDescent="0.25">
      <c r="A3197" t="s">
        <v>420</v>
      </c>
      <c r="B3197" t="s">
        <v>1366</v>
      </c>
      <c r="C3197" t="s">
        <v>1367</v>
      </c>
      <c r="D3197">
        <v>1900</v>
      </c>
      <c r="E3197" s="960">
        <v>1</v>
      </c>
      <c r="F3197" t="s">
        <v>441</v>
      </c>
      <c r="G3197" s="960">
        <v>366</v>
      </c>
      <c r="H3197" t="s">
        <v>387</v>
      </c>
      <c r="I3197" s="940" t="s">
        <v>488</v>
      </c>
      <c r="J3197" s="940" t="s">
        <v>444</v>
      </c>
      <c r="K3197" s="940" t="s">
        <v>434</v>
      </c>
      <c r="L3197" s="940" t="s">
        <v>120</v>
      </c>
      <c r="M3197" s="940" t="s">
        <v>32</v>
      </c>
      <c r="N3197" s="679">
        <f t="shared" ca="1" si="547"/>
        <v>0</v>
      </c>
      <c r="O3197" s="679">
        <f t="shared" ca="1" si="551"/>
        <v>0</v>
      </c>
      <c r="P3197" s="679">
        <f t="shared" ca="1" si="551"/>
        <v>0</v>
      </c>
      <c r="Q3197" s="679">
        <f t="shared" ca="1" si="551"/>
        <v>0</v>
      </c>
      <c r="R3197" s="679">
        <f t="shared" ca="1" si="551"/>
        <v>0</v>
      </c>
      <c r="S3197" s="679">
        <f t="shared" ca="1" si="551"/>
        <v>0</v>
      </c>
      <c r="T3197" s="679">
        <f t="shared" ca="1" si="551"/>
        <v>0</v>
      </c>
      <c r="U3197" s="679">
        <f t="shared" ca="1" si="551"/>
        <v>0</v>
      </c>
      <c r="V3197" s="679">
        <f t="shared" ca="1" si="549"/>
        <v>0</v>
      </c>
      <c r="W3197" s="679">
        <f t="shared" ca="1" si="544"/>
        <v>0</v>
      </c>
      <c r="X3197" s="679">
        <f t="shared" ca="1" si="550"/>
        <v>0</v>
      </c>
      <c r="Y3197" s="679">
        <f t="shared" ca="1" si="550"/>
        <v>0</v>
      </c>
      <c r="Z3197" s="679">
        <f t="shared" ca="1" si="550"/>
        <v>0</v>
      </c>
      <c r="AA3197" t="str">
        <f t="shared" si="538"/>
        <v>ASR_Financial_Report_SHP21Final</v>
      </c>
      <c r="AB3197" s="960">
        <f t="shared" si="539"/>
        <v>44658</v>
      </c>
      <c r="AC3197" t="str">
        <f t="shared" si="540"/>
        <v>Unaudited</v>
      </c>
    </row>
    <row r="3198" spans="1:29" x14ac:dyDescent="0.25">
      <c r="A3198" t="s">
        <v>420</v>
      </c>
      <c r="B3198" t="s">
        <v>1366</v>
      </c>
      <c r="C3198" t="s">
        <v>1367</v>
      </c>
      <c r="D3198">
        <v>1900</v>
      </c>
      <c r="E3198" s="960">
        <v>1</v>
      </c>
      <c r="F3198" t="s">
        <v>441</v>
      </c>
      <c r="G3198" s="960">
        <v>366</v>
      </c>
      <c r="H3198" t="s">
        <v>387</v>
      </c>
      <c r="I3198" s="940" t="s">
        <v>488</v>
      </c>
      <c r="J3198" s="940" t="s">
        <v>444</v>
      </c>
      <c r="K3198" s="940" t="s">
        <v>434</v>
      </c>
      <c r="L3198" s="940" t="s">
        <v>924</v>
      </c>
      <c r="M3198" s="961" t="s">
        <v>916</v>
      </c>
      <c r="N3198" s="679">
        <f t="shared" ca="1" si="547"/>
        <v>0</v>
      </c>
      <c r="O3198" s="679">
        <f t="shared" ca="1" si="551"/>
        <v>0</v>
      </c>
      <c r="P3198" s="679">
        <f t="shared" ca="1" si="551"/>
        <v>0</v>
      </c>
      <c r="Q3198" s="679">
        <f t="shared" ca="1" si="551"/>
        <v>0</v>
      </c>
      <c r="R3198" s="679">
        <f t="shared" ca="1" si="551"/>
        <v>0</v>
      </c>
      <c r="S3198" s="679">
        <f t="shared" ca="1" si="551"/>
        <v>0</v>
      </c>
      <c r="T3198" s="679">
        <f t="shared" ca="1" si="551"/>
        <v>0</v>
      </c>
      <c r="U3198" s="679">
        <f t="shared" ca="1" si="551"/>
        <v>0</v>
      </c>
      <c r="V3198" s="679">
        <f t="shared" ca="1" si="549"/>
        <v>0</v>
      </c>
      <c r="W3198" s="679">
        <f t="shared" ca="1" si="544"/>
        <v>0</v>
      </c>
      <c r="X3198" s="679">
        <f t="shared" ca="1" si="550"/>
        <v>0</v>
      </c>
      <c r="Y3198" s="679">
        <f t="shared" ca="1" si="550"/>
        <v>0</v>
      </c>
      <c r="Z3198" s="679">
        <f t="shared" ca="1" si="550"/>
        <v>0</v>
      </c>
      <c r="AA3198" t="str">
        <f t="shared" si="538"/>
        <v>ASR_Financial_Report_SHP21Final</v>
      </c>
      <c r="AB3198" s="960">
        <f t="shared" si="539"/>
        <v>44658</v>
      </c>
      <c r="AC3198" t="str">
        <f t="shared" si="540"/>
        <v>Unaudited</v>
      </c>
    </row>
    <row r="3199" spans="1:29" x14ac:dyDescent="0.25">
      <c r="A3199" t="s">
        <v>420</v>
      </c>
      <c r="B3199" t="s">
        <v>1366</v>
      </c>
      <c r="C3199" t="s">
        <v>1367</v>
      </c>
      <c r="D3199">
        <v>1900</v>
      </c>
      <c r="E3199" s="960">
        <v>1</v>
      </c>
      <c r="F3199" t="s">
        <v>441</v>
      </c>
      <c r="G3199" s="960">
        <v>366</v>
      </c>
      <c r="H3199" t="s">
        <v>387</v>
      </c>
      <c r="I3199" s="940" t="s">
        <v>488</v>
      </c>
      <c r="J3199" s="940" t="s">
        <v>444</v>
      </c>
      <c r="K3199" s="940" t="s">
        <v>434</v>
      </c>
      <c r="L3199" s="940" t="s">
        <v>167</v>
      </c>
      <c r="M3199" s="961" t="s">
        <v>40</v>
      </c>
      <c r="N3199" s="679">
        <f t="shared" ca="1" si="547"/>
        <v>0</v>
      </c>
      <c r="O3199" s="679">
        <f t="shared" ca="1" si="551"/>
        <v>0</v>
      </c>
      <c r="P3199" s="679">
        <f t="shared" ca="1" si="551"/>
        <v>0</v>
      </c>
      <c r="Q3199" s="679">
        <f t="shared" ca="1" si="551"/>
        <v>0</v>
      </c>
      <c r="R3199" s="679">
        <f t="shared" ca="1" si="551"/>
        <v>0</v>
      </c>
      <c r="S3199" s="679">
        <f t="shared" ca="1" si="551"/>
        <v>0</v>
      </c>
      <c r="T3199" s="679">
        <f t="shared" ca="1" si="551"/>
        <v>0</v>
      </c>
      <c r="U3199" s="679">
        <f t="shared" ca="1" si="551"/>
        <v>0</v>
      </c>
      <c r="V3199" s="679">
        <f t="shared" ca="1" si="549"/>
        <v>0</v>
      </c>
      <c r="W3199" s="679">
        <f t="shared" ca="1" si="544"/>
        <v>0</v>
      </c>
      <c r="X3199" s="679">
        <f t="shared" ca="1" si="550"/>
        <v>0</v>
      </c>
      <c r="Y3199" s="679">
        <f t="shared" ca="1" si="550"/>
        <v>0</v>
      </c>
      <c r="Z3199" s="679">
        <f t="shared" ca="1" si="550"/>
        <v>0</v>
      </c>
      <c r="AA3199" t="str">
        <f t="shared" si="538"/>
        <v>ASR_Financial_Report_SHP21Final</v>
      </c>
      <c r="AB3199" s="960">
        <f t="shared" si="539"/>
        <v>44658</v>
      </c>
      <c r="AC3199" t="str">
        <f t="shared" si="540"/>
        <v>Unaudited</v>
      </c>
    </row>
    <row r="3200" spans="1:29" x14ac:dyDescent="0.25">
      <c r="A3200" t="s">
        <v>420</v>
      </c>
      <c r="B3200" t="s">
        <v>1366</v>
      </c>
      <c r="C3200" t="s">
        <v>1367</v>
      </c>
      <c r="D3200">
        <v>1900</v>
      </c>
      <c r="E3200" s="960">
        <v>1</v>
      </c>
      <c r="F3200" t="s">
        <v>441</v>
      </c>
      <c r="G3200" s="960">
        <v>366</v>
      </c>
      <c r="H3200" t="s">
        <v>387</v>
      </c>
      <c r="I3200" s="940" t="s">
        <v>488</v>
      </c>
      <c r="J3200" s="940" t="s">
        <v>444</v>
      </c>
      <c r="K3200" s="940" t="s">
        <v>434</v>
      </c>
      <c r="L3200" s="940" t="s">
        <v>168</v>
      </c>
      <c r="M3200" s="961" t="s">
        <v>329</v>
      </c>
      <c r="N3200" s="679">
        <f t="shared" ca="1" si="547"/>
        <v>0</v>
      </c>
      <c r="O3200" s="679">
        <f t="shared" ca="1" si="551"/>
        <v>0</v>
      </c>
      <c r="P3200" s="679">
        <f t="shared" ca="1" si="551"/>
        <v>0</v>
      </c>
      <c r="Q3200" s="679">
        <f t="shared" ca="1" si="551"/>
        <v>0</v>
      </c>
      <c r="R3200" s="679">
        <f t="shared" ca="1" si="551"/>
        <v>0</v>
      </c>
      <c r="S3200" s="679">
        <f t="shared" ca="1" si="551"/>
        <v>0</v>
      </c>
      <c r="T3200" s="679">
        <f t="shared" ca="1" si="551"/>
        <v>0</v>
      </c>
      <c r="U3200" s="679">
        <f t="shared" ca="1" si="551"/>
        <v>0</v>
      </c>
      <c r="V3200" s="679">
        <f t="shared" ca="1" si="549"/>
        <v>0</v>
      </c>
      <c r="W3200" s="679">
        <f t="shared" ca="1" si="544"/>
        <v>0</v>
      </c>
      <c r="X3200" s="679">
        <f t="shared" ca="1" si="550"/>
        <v>0</v>
      </c>
      <c r="Y3200" s="679">
        <f t="shared" ca="1" si="550"/>
        <v>0</v>
      </c>
      <c r="Z3200" s="679">
        <f t="shared" ca="1" si="550"/>
        <v>0</v>
      </c>
      <c r="AA3200" t="str">
        <f t="shared" si="538"/>
        <v>ASR_Financial_Report_SHP21Final</v>
      </c>
      <c r="AB3200" s="960">
        <f t="shared" si="539"/>
        <v>44658</v>
      </c>
      <c r="AC3200" t="str">
        <f t="shared" si="540"/>
        <v>Unaudited</v>
      </c>
    </row>
    <row r="3201" spans="1:29" x14ac:dyDescent="0.25">
      <c r="A3201" t="s">
        <v>420</v>
      </c>
      <c r="B3201" t="s">
        <v>1366</v>
      </c>
      <c r="C3201" t="s">
        <v>1367</v>
      </c>
      <c r="D3201">
        <v>1900</v>
      </c>
      <c r="E3201" s="960">
        <v>1</v>
      </c>
      <c r="F3201" t="s">
        <v>441</v>
      </c>
      <c r="G3201" s="960">
        <v>366</v>
      </c>
      <c r="H3201" t="s">
        <v>387</v>
      </c>
      <c r="I3201" s="940" t="s">
        <v>488</v>
      </c>
      <c r="J3201" s="940" t="s">
        <v>450</v>
      </c>
      <c r="K3201" s="940" t="s">
        <v>435</v>
      </c>
      <c r="L3201" s="946" t="s">
        <v>121</v>
      </c>
      <c r="M3201" s="962" t="s">
        <v>27</v>
      </c>
      <c r="N3201" s="679">
        <f t="shared" ca="1" si="547"/>
        <v>0</v>
      </c>
      <c r="O3201" s="679">
        <f t="shared" ca="1" si="551"/>
        <v>0</v>
      </c>
      <c r="P3201" s="679">
        <f t="shared" ca="1" si="551"/>
        <v>0</v>
      </c>
      <c r="Q3201" s="679">
        <f t="shared" ca="1" si="551"/>
        <v>0</v>
      </c>
      <c r="R3201" s="679">
        <f t="shared" ca="1" si="551"/>
        <v>0</v>
      </c>
      <c r="S3201" s="679">
        <f t="shared" ca="1" si="551"/>
        <v>0</v>
      </c>
      <c r="T3201" s="679">
        <f t="shared" ca="1" si="551"/>
        <v>0</v>
      </c>
      <c r="U3201" s="679">
        <f t="shared" ca="1" si="551"/>
        <v>0</v>
      </c>
      <c r="V3201" s="679">
        <f t="shared" ca="1" si="549"/>
        <v>0</v>
      </c>
      <c r="W3201" s="679">
        <f t="shared" ca="1" si="544"/>
        <v>0</v>
      </c>
      <c r="X3201" s="679">
        <f t="shared" ca="1" si="550"/>
        <v>0</v>
      </c>
      <c r="Y3201" s="679">
        <f t="shared" ca="1" si="550"/>
        <v>0</v>
      </c>
      <c r="Z3201" s="679">
        <f t="shared" ca="1" si="550"/>
        <v>0</v>
      </c>
      <c r="AA3201" t="str">
        <f t="shared" si="538"/>
        <v>ASR_Financial_Report_SHP21Final</v>
      </c>
      <c r="AB3201" s="960">
        <f t="shared" si="539"/>
        <v>44658</v>
      </c>
      <c r="AC3201" t="str">
        <f t="shared" si="540"/>
        <v>Unaudited</v>
      </c>
    </row>
    <row r="3202" spans="1:29" x14ac:dyDescent="0.25">
      <c r="A3202" t="s">
        <v>420</v>
      </c>
      <c r="B3202" t="s">
        <v>1366</v>
      </c>
      <c r="C3202" t="s">
        <v>1367</v>
      </c>
      <c r="D3202">
        <v>1900</v>
      </c>
      <c r="E3202" s="960">
        <v>1</v>
      </c>
      <c r="F3202" t="s">
        <v>441</v>
      </c>
      <c r="G3202" s="960">
        <v>366</v>
      </c>
      <c r="H3202" t="s">
        <v>387</v>
      </c>
      <c r="I3202" s="940" t="s">
        <v>488</v>
      </c>
      <c r="J3202" s="940" t="s">
        <v>450</v>
      </c>
      <c r="K3202" s="940" t="s">
        <v>435</v>
      </c>
      <c r="L3202" s="940" t="s">
        <v>122</v>
      </c>
      <c r="M3202" s="961" t="s">
        <v>97</v>
      </c>
      <c r="N3202" s="679">
        <f t="shared" ca="1" si="547"/>
        <v>0</v>
      </c>
      <c r="O3202" s="679">
        <f t="shared" ca="1" si="551"/>
        <v>0</v>
      </c>
      <c r="P3202" s="679">
        <f t="shared" ca="1" si="551"/>
        <v>0</v>
      </c>
      <c r="Q3202" s="679">
        <f t="shared" ca="1" si="551"/>
        <v>0</v>
      </c>
      <c r="R3202" s="679">
        <f t="shared" ca="1" si="551"/>
        <v>0</v>
      </c>
      <c r="S3202" s="679">
        <f t="shared" ca="1" si="551"/>
        <v>0</v>
      </c>
      <c r="T3202" s="679">
        <f t="shared" ca="1" si="551"/>
        <v>0</v>
      </c>
      <c r="U3202" s="679">
        <f t="shared" ca="1" si="551"/>
        <v>0</v>
      </c>
      <c r="V3202" s="679">
        <f t="shared" ca="1" si="549"/>
        <v>0</v>
      </c>
      <c r="W3202" s="679">
        <f t="shared" ca="1" si="544"/>
        <v>0</v>
      </c>
      <c r="X3202" s="679">
        <f t="shared" ca="1" si="550"/>
        <v>0</v>
      </c>
      <c r="Y3202" s="679">
        <f t="shared" ca="1" si="550"/>
        <v>0</v>
      </c>
      <c r="Z3202" s="679">
        <f t="shared" ca="1" si="550"/>
        <v>0</v>
      </c>
      <c r="AA3202" t="str">
        <f t="shared" ref="AA3202:AA3265" si="552">file_name</f>
        <v>ASR_Financial_Report_SHP21Final</v>
      </c>
      <c r="AB3202" s="960">
        <f t="shared" ref="AB3202:AB3265" si="553">file_date</f>
        <v>44658</v>
      </c>
      <c r="AC3202" t="str">
        <f t="shared" ref="AC3202:AC3265" si="554">status</f>
        <v>Unaudited</v>
      </c>
    </row>
    <row r="3203" spans="1:29" x14ac:dyDescent="0.25">
      <c r="A3203" t="s">
        <v>420</v>
      </c>
      <c r="B3203" t="s">
        <v>1366</v>
      </c>
      <c r="C3203" t="s">
        <v>1367</v>
      </c>
      <c r="D3203">
        <v>1900</v>
      </c>
      <c r="E3203" s="960">
        <v>1</v>
      </c>
      <c r="F3203" t="s">
        <v>441</v>
      </c>
      <c r="G3203" s="960">
        <v>366</v>
      </c>
      <c r="H3203" t="s">
        <v>387</v>
      </c>
      <c r="I3203" s="940" t="s">
        <v>488</v>
      </c>
      <c r="J3203" s="940" t="s">
        <v>450</v>
      </c>
      <c r="K3203" s="940" t="s">
        <v>435</v>
      </c>
      <c r="L3203" s="940" t="s">
        <v>123</v>
      </c>
      <c r="M3203" s="961" t="s">
        <v>98</v>
      </c>
      <c r="N3203" s="679">
        <f t="shared" ca="1" si="547"/>
        <v>0</v>
      </c>
      <c r="O3203" s="679">
        <f t="shared" ca="1" si="551"/>
        <v>0</v>
      </c>
      <c r="P3203" s="679">
        <f t="shared" ca="1" si="551"/>
        <v>0</v>
      </c>
      <c r="Q3203" s="679">
        <f t="shared" ca="1" si="551"/>
        <v>0</v>
      </c>
      <c r="R3203" s="679">
        <f t="shared" ca="1" si="551"/>
        <v>0</v>
      </c>
      <c r="S3203" s="679">
        <f t="shared" ca="1" si="551"/>
        <v>0</v>
      </c>
      <c r="T3203" s="679">
        <f t="shared" ca="1" si="551"/>
        <v>0</v>
      </c>
      <c r="U3203" s="679">
        <f t="shared" ca="1" si="551"/>
        <v>0</v>
      </c>
      <c r="V3203" s="679">
        <f t="shared" ca="1" si="549"/>
        <v>0</v>
      </c>
      <c r="W3203" s="679">
        <f t="shared" ca="1" si="544"/>
        <v>0</v>
      </c>
      <c r="X3203" s="679">
        <f t="shared" ca="1" si="550"/>
        <v>0</v>
      </c>
      <c r="Y3203" s="679">
        <f t="shared" ca="1" si="550"/>
        <v>0</v>
      </c>
      <c r="Z3203" s="679">
        <f t="shared" ca="1" si="550"/>
        <v>0</v>
      </c>
      <c r="AA3203" t="str">
        <f t="shared" si="552"/>
        <v>ASR_Financial_Report_SHP21Final</v>
      </c>
      <c r="AB3203" s="960">
        <f t="shared" si="553"/>
        <v>44658</v>
      </c>
      <c r="AC3203" t="str">
        <f t="shared" si="554"/>
        <v>Unaudited</v>
      </c>
    </row>
    <row r="3204" spans="1:29" x14ac:dyDescent="0.25">
      <c r="A3204" t="s">
        <v>420</v>
      </c>
      <c r="B3204" t="s">
        <v>1366</v>
      </c>
      <c r="C3204" t="s">
        <v>1367</v>
      </c>
      <c r="D3204">
        <v>1900</v>
      </c>
      <c r="E3204" s="960">
        <v>1</v>
      </c>
      <c r="F3204" t="s">
        <v>441</v>
      </c>
      <c r="G3204" s="960">
        <v>366</v>
      </c>
      <c r="H3204" t="s">
        <v>387</v>
      </c>
      <c r="I3204" s="940" t="s">
        <v>488</v>
      </c>
      <c r="J3204" s="940" t="s">
        <v>450</v>
      </c>
      <c r="K3204" s="940" t="s">
        <v>435</v>
      </c>
      <c r="L3204" s="940" t="s">
        <v>124</v>
      </c>
      <c r="M3204" s="961" t="s">
        <v>99</v>
      </c>
      <c r="N3204" s="679">
        <f t="shared" ca="1" si="547"/>
        <v>0</v>
      </c>
      <c r="O3204" s="679">
        <f t="shared" ca="1" si="551"/>
        <v>0</v>
      </c>
      <c r="P3204" s="679">
        <f t="shared" ca="1" si="551"/>
        <v>0</v>
      </c>
      <c r="Q3204" s="679">
        <f t="shared" ca="1" si="551"/>
        <v>0</v>
      </c>
      <c r="R3204" s="679">
        <f t="shared" ca="1" si="551"/>
        <v>0</v>
      </c>
      <c r="S3204" s="679">
        <f t="shared" ca="1" si="551"/>
        <v>0</v>
      </c>
      <c r="T3204" s="679">
        <f t="shared" ca="1" si="551"/>
        <v>0</v>
      </c>
      <c r="U3204" s="679">
        <f t="shared" ca="1" si="551"/>
        <v>0</v>
      </c>
      <c r="V3204" s="679">
        <f t="shared" ca="1" si="549"/>
        <v>0</v>
      </c>
      <c r="W3204" s="679">
        <f t="shared" ca="1" si="544"/>
        <v>0</v>
      </c>
      <c r="X3204" s="679">
        <f t="shared" ca="1" si="550"/>
        <v>0</v>
      </c>
      <c r="Y3204" s="679">
        <f t="shared" ca="1" si="550"/>
        <v>0</v>
      </c>
      <c r="Z3204" s="679">
        <f t="shared" ca="1" si="550"/>
        <v>0</v>
      </c>
      <c r="AA3204" t="str">
        <f t="shared" si="552"/>
        <v>ASR_Financial_Report_SHP21Final</v>
      </c>
      <c r="AB3204" s="960">
        <f t="shared" si="553"/>
        <v>44658</v>
      </c>
      <c r="AC3204" t="str">
        <f t="shared" si="554"/>
        <v>Unaudited</v>
      </c>
    </row>
    <row r="3205" spans="1:29" x14ac:dyDescent="0.25">
      <c r="A3205" t="s">
        <v>420</v>
      </c>
      <c r="B3205" t="s">
        <v>1366</v>
      </c>
      <c r="C3205" t="s">
        <v>1367</v>
      </c>
      <c r="D3205">
        <v>1900</v>
      </c>
      <c r="E3205" s="960">
        <v>1</v>
      </c>
      <c r="F3205" t="s">
        <v>441</v>
      </c>
      <c r="G3205" s="960">
        <v>366</v>
      </c>
      <c r="H3205" t="s">
        <v>387</v>
      </c>
      <c r="I3205" s="940" t="s">
        <v>488</v>
      </c>
      <c r="J3205" s="940" t="s">
        <v>450</v>
      </c>
      <c r="K3205" s="940" t="s">
        <v>435</v>
      </c>
      <c r="L3205" s="940" t="s">
        <v>125</v>
      </c>
      <c r="M3205" s="961" t="s">
        <v>100</v>
      </c>
      <c r="N3205" s="679">
        <f t="shared" ca="1" si="547"/>
        <v>0</v>
      </c>
      <c r="O3205" s="679">
        <f t="shared" ca="1" si="551"/>
        <v>0</v>
      </c>
      <c r="P3205" s="679">
        <f t="shared" ca="1" si="551"/>
        <v>0</v>
      </c>
      <c r="Q3205" s="679">
        <f t="shared" ca="1" si="551"/>
        <v>0</v>
      </c>
      <c r="R3205" s="679">
        <f t="shared" ca="1" si="551"/>
        <v>0</v>
      </c>
      <c r="S3205" s="679">
        <f t="shared" ca="1" si="551"/>
        <v>0</v>
      </c>
      <c r="T3205" s="679">
        <f t="shared" ca="1" si="551"/>
        <v>0</v>
      </c>
      <c r="U3205" s="679">
        <f t="shared" ca="1" si="551"/>
        <v>0</v>
      </c>
      <c r="V3205" s="679">
        <f t="shared" ca="1" si="549"/>
        <v>0</v>
      </c>
      <c r="W3205" s="679">
        <f t="shared" ca="1" si="544"/>
        <v>0</v>
      </c>
      <c r="X3205" s="679">
        <f t="shared" ca="1" si="550"/>
        <v>0</v>
      </c>
      <c r="Y3205" s="679">
        <f t="shared" ca="1" si="550"/>
        <v>0</v>
      </c>
      <c r="Z3205" s="679">
        <f t="shared" ca="1" si="550"/>
        <v>0</v>
      </c>
      <c r="AA3205" t="str">
        <f t="shared" si="552"/>
        <v>ASR_Financial_Report_SHP21Final</v>
      </c>
      <c r="AB3205" s="960">
        <f t="shared" si="553"/>
        <v>44658</v>
      </c>
      <c r="AC3205" t="str">
        <f t="shared" si="554"/>
        <v>Unaudited</v>
      </c>
    </row>
    <row r="3206" spans="1:29" x14ac:dyDescent="0.25">
      <c r="A3206" t="s">
        <v>420</v>
      </c>
      <c r="B3206" t="s">
        <v>1366</v>
      </c>
      <c r="C3206" t="s">
        <v>1367</v>
      </c>
      <c r="D3206">
        <v>1900</v>
      </c>
      <c r="E3206" s="960">
        <v>1</v>
      </c>
      <c r="F3206" t="s">
        <v>441</v>
      </c>
      <c r="G3206" s="960">
        <v>366</v>
      </c>
      <c r="H3206" t="s">
        <v>387</v>
      </c>
      <c r="I3206" s="940" t="s">
        <v>488</v>
      </c>
      <c r="J3206" s="940" t="s">
        <v>450</v>
      </c>
      <c r="K3206" s="940" t="s">
        <v>435</v>
      </c>
      <c r="L3206" s="940" t="s">
        <v>126</v>
      </c>
      <c r="M3206" s="961" t="s">
        <v>28</v>
      </c>
      <c r="N3206" s="679">
        <f t="shared" ca="1" si="547"/>
        <v>0</v>
      </c>
      <c r="O3206" s="679">
        <f t="shared" ref="O3206:U3212" ca="1" si="555">IF(OR(AND($F3206="PY",O$1&lt;&gt;"Prior Year"),AND($F3206&lt;&gt;"PY",O$1="Prior Year")),0,INDEX(INDIRECT("'MMA Rev-Exp "&amp;$H3206&amp;"'!$A$1:$CA$200"),IF($J3206="Member Months",MATCH($J3206,INDIRECT("'MMA Rev-Exp "&amp;$H3206&amp;"'!$A$1:$A$200"),0),MATCH($L3206,INDIRECT("'MMA Rev-Exp "&amp;$H3206&amp;"'!$B$1:$B$200"),0)),IF($F3206="PY",MATCH("Prior Year Adjustments",INDIRECT("'MMA Rev-Exp "&amp;$H3206&amp;"'!$A$8:$CA$8"),0),MATCH(IF($F3206="Q1","JANUARY - MARCH (Q1)",IF($F3206="Q2","APRIL - JUNE (Q2)",IF($F3206="Q3","JULY - SEPTEMBER (Q3)",IF($F3206="Q4","OCTOBER - DECEMBER (Q4)",0)))),INDIRECT("'MMA Rev-Exp "&amp;$H3206&amp;"'!$A$7:$CA$7"),0)+MATCH(O$1,INDIRECT("'MMA Rev-Exp "&amp;$H3206&amp;"'!$D$8:$CA$8"),0)-1)))</f>
        <v>0</v>
      </c>
      <c r="P3206" s="679">
        <f t="shared" ca="1" si="555"/>
        <v>0</v>
      </c>
      <c r="Q3206" s="679">
        <f t="shared" ca="1" si="555"/>
        <v>0</v>
      </c>
      <c r="R3206" s="679">
        <f t="shared" ca="1" si="555"/>
        <v>0</v>
      </c>
      <c r="S3206" s="679">
        <f t="shared" ca="1" si="555"/>
        <v>0</v>
      </c>
      <c r="T3206" s="679">
        <f t="shared" ca="1" si="555"/>
        <v>0</v>
      </c>
      <c r="U3206" s="679">
        <f t="shared" ca="1" si="555"/>
        <v>0</v>
      </c>
      <c r="V3206" s="679">
        <f t="shared" ca="1" si="549"/>
        <v>0</v>
      </c>
      <c r="W3206" s="679">
        <f t="shared" ca="1" si="544"/>
        <v>0</v>
      </c>
      <c r="X3206" s="679">
        <f t="shared" ca="1" si="550"/>
        <v>0</v>
      </c>
      <c r="Y3206" s="679">
        <f t="shared" ca="1" si="550"/>
        <v>0</v>
      </c>
      <c r="Z3206" s="679">
        <f t="shared" ca="1" si="550"/>
        <v>0</v>
      </c>
      <c r="AA3206" t="str">
        <f t="shared" si="552"/>
        <v>ASR_Financial_Report_SHP21Final</v>
      </c>
      <c r="AB3206" s="960">
        <f t="shared" si="553"/>
        <v>44658</v>
      </c>
      <c r="AC3206" t="str">
        <f t="shared" si="554"/>
        <v>Unaudited</v>
      </c>
    </row>
    <row r="3207" spans="1:29" x14ac:dyDescent="0.25">
      <c r="A3207" t="s">
        <v>420</v>
      </c>
      <c r="B3207" t="s">
        <v>1366</v>
      </c>
      <c r="C3207" t="s">
        <v>1367</v>
      </c>
      <c r="D3207">
        <v>1900</v>
      </c>
      <c r="E3207" s="960">
        <v>1</v>
      </c>
      <c r="F3207" t="s">
        <v>441</v>
      </c>
      <c r="G3207" s="960">
        <v>366</v>
      </c>
      <c r="H3207" t="s">
        <v>387</v>
      </c>
      <c r="I3207" s="940" t="s">
        <v>488</v>
      </c>
      <c r="J3207" s="940" t="s">
        <v>436</v>
      </c>
      <c r="K3207" s="940" t="s">
        <v>436</v>
      </c>
      <c r="L3207" s="940" t="s">
        <v>128</v>
      </c>
      <c r="M3207" s="961" t="s">
        <v>326</v>
      </c>
      <c r="N3207" s="679">
        <f t="shared" ca="1" si="547"/>
        <v>0</v>
      </c>
      <c r="O3207" s="679">
        <f t="shared" ca="1" si="555"/>
        <v>0</v>
      </c>
      <c r="P3207" s="679">
        <f t="shared" ca="1" si="555"/>
        <v>0</v>
      </c>
      <c r="Q3207" s="679">
        <f t="shared" ca="1" si="555"/>
        <v>0</v>
      </c>
      <c r="R3207" s="679">
        <f t="shared" ca="1" si="555"/>
        <v>0</v>
      </c>
      <c r="S3207" s="679">
        <f t="shared" ca="1" si="555"/>
        <v>0</v>
      </c>
      <c r="T3207" s="679">
        <f t="shared" ca="1" si="555"/>
        <v>0</v>
      </c>
      <c r="U3207" s="679">
        <f t="shared" ca="1" si="555"/>
        <v>0</v>
      </c>
      <c r="V3207" s="679">
        <f t="shared" ca="1" si="549"/>
        <v>0</v>
      </c>
      <c r="W3207" s="679">
        <f t="shared" ca="1" si="544"/>
        <v>0</v>
      </c>
      <c r="X3207" s="679">
        <f t="shared" ca="1" si="550"/>
        <v>0</v>
      </c>
      <c r="Y3207" s="679">
        <f t="shared" ca="1" si="550"/>
        <v>0</v>
      </c>
      <c r="Z3207" s="679">
        <f t="shared" ca="1" si="550"/>
        <v>0</v>
      </c>
      <c r="AA3207" t="str">
        <f t="shared" si="552"/>
        <v>ASR_Financial_Report_SHP21Final</v>
      </c>
      <c r="AB3207" s="960">
        <f t="shared" si="553"/>
        <v>44658</v>
      </c>
      <c r="AC3207" t="str">
        <f t="shared" si="554"/>
        <v>Unaudited</v>
      </c>
    </row>
    <row r="3208" spans="1:29" x14ac:dyDescent="0.25">
      <c r="A3208" t="s">
        <v>420</v>
      </c>
      <c r="B3208" t="s">
        <v>1366</v>
      </c>
      <c r="C3208" t="s">
        <v>1367</v>
      </c>
      <c r="D3208">
        <v>1900</v>
      </c>
      <c r="E3208" s="960">
        <v>1</v>
      </c>
      <c r="F3208" t="s">
        <v>441</v>
      </c>
      <c r="G3208" s="960">
        <v>366</v>
      </c>
      <c r="H3208" t="s">
        <v>387</v>
      </c>
      <c r="I3208" s="940" t="s">
        <v>488</v>
      </c>
      <c r="J3208" s="940" t="s">
        <v>436</v>
      </c>
      <c r="K3208" s="940" t="s">
        <v>436</v>
      </c>
      <c r="L3208" s="940" t="s">
        <v>129</v>
      </c>
      <c r="M3208" s="961" t="s">
        <v>325</v>
      </c>
      <c r="N3208" s="679">
        <f t="shared" ca="1" si="547"/>
        <v>0</v>
      </c>
      <c r="O3208" s="679">
        <f t="shared" ca="1" si="555"/>
        <v>0</v>
      </c>
      <c r="P3208" s="679">
        <f t="shared" ca="1" si="555"/>
        <v>0</v>
      </c>
      <c r="Q3208" s="679">
        <f t="shared" ca="1" si="555"/>
        <v>0</v>
      </c>
      <c r="R3208" s="679">
        <f t="shared" ca="1" si="555"/>
        <v>0</v>
      </c>
      <c r="S3208" s="679">
        <f t="shared" ca="1" si="555"/>
        <v>0</v>
      </c>
      <c r="T3208" s="679">
        <f t="shared" ca="1" si="555"/>
        <v>0</v>
      </c>
      <c r="U3208" s="679">
        <f t="shared" ca="1" si="555"/>
        <v>0</v>
      </c>
      <c r="V3208" s="679">
        <f t="shared" ca="1" si="549"/>
        <v>0</v>
      </c>
      <c r="W3208" s="679">
        <f t="shared" ca="1" si="544"/>
        <v>0</v>
      </c>
      <c r="X3208" s="679">
        <f t="shared" ca="1" si="550"/>
        <v>0</v>
      </c>
      <c r="Y3208" s="679">
        <f t="shared" ca="1" si="550"/>
        <v>0</v>
      </c>
      <c r="Z3208" s="679">
        <f t="shared" ca="1" si="550"/>
        <v>0</v>
      </c>
      <c r="AA3208" t="str">
        <f t="shared" si="552"/>
        <v>ASR_Financial_Report_SHP21Final</v>
      </c>
      <c r="AB3208" s="960">
        <f t="shared" si="553"/>
        <v>44658</v>
      </c>
      <c r="AC3208" t="str">
        <f t="shared" si="554"/>
        <v>Unaudited</v>
      </c>
    </row>
    <row r="3209" spans="1:29" ht="30" x14ac:dyDescent="0.25">
      <c r="A3209" t="s">
        <v>420</v>
      </c>
      <c r="B3209" t="s">
        <v>1366</v>
      </c>
      <c r="C3209" t="s">
        <v>1367</v>
      </c>
      <c r="D3209">
        <v>1900</v>
      </c>
      <c r="E3209" s="960">
        <v>1</v>
      </c>
      <c r="F3209" t="s">
        <v>441</v>
      </c>
      <c r="G3209" s="960">
        <v>366</v>
      </c>
      <c r="H3209" t="s">
        <v>387</v>
      </c>
      <c r="I3209" s="940" t="s">
        <v>488</v>
      </c>
      <c r="J3209" s="940" t="s">
        <v>436</v>
      </c>
      <c r="K3209" s="940" t="s">
        <v>436</v>
      </c>
      <c r="L3209" s="940" t="s">
        <v>130</v>
      </c>
      <c r="M3209" s="961" t="s">
        <v>179</v>
      </c>
      <c r="N3209" s="679">
        <f t="shared" ca="1" si="547"/>
        <v>0</v>
      </c>
      <c r="O3209" s="679">
        <f t="shared" ca="1" si="555"/>
        <v>0</v>
      </c>
      <c r="P3209" s="679">
        <f t="shared" ca="1" si="555"/>
        <v>0</v>
      </c>
      <c r="Q3209" s="679">
        <f t="shared" ca="1" si="555"/>
        <v>0</v>
      </c>
      <c r="R3209" s="679">
        <f t="shared" ca="1" si="555"/>
        <v>0</v>
      </c>
      <c r="S3209" s="679">
        <f t="shared" ca="1" si="555"/>
        <v>0</v>
      </c>
      <c r="T3209" s="679">
        <f t="shared" ca="1" si="555"/>
        <v>0</v>
      </c>
      <c r="U3209" s="679">
        <f t="shared" ca="1" si="555"/>
        <v>0</v>
      </c>
      <c r="V3209" s="679">
        <f t="shared" ca="1" si="549"/>
        <v>0</v>
      </c>
      <c r="W3209" s="679">
        <f t="shared" ref="W3209:W3272" ca="1" si="556">IF(OR(AND($F3209="PY",W$1&lt;&gt;"Prior Year"),AND($F3209&lt;&gt;"PY",W$1="Prior Year")),0,INDEX(INDIRECT("'MMA Rev-Exp "&amp;$H3209&amp;"'!$A$1:$CA$200"),IF($J3209="Member Months",MATCH($J3209,INDIRECT("'MMA Rev-Exp "&amp;$H3209&amp;"'!$A$1:$A$200"),0),MATCH($L3209,INDIRECT("'MMA Rev-Exp "&amp;$H3209&amp;"'!$B$1:$B$200"),0)),IF($F3209="PY",MATCH("Prior Year Adjustments",INDIRECT("'MMA Rev-Exp "&amp;$H3209&amp;"'!$A$8:$CA$8"),0),MATCH(IF($F3209="Q1","JANUARY - MARCH (Q1)",IF($F3209="Q2","APRIL - JUNE (Q2)",IF($F3209="Q3","JULY - SEPTEMBER (Q3)",IF($F3209="Q4","OCTOBER - DECEMBER (Q4)",0)))),INDIRECT("'MMA Rev-Exp "&amp;$H3209&amp;"'!$A$7:$CA$7"),0)+MATCH(W$1,INDIRECT("'MMA Rev-Exp "&amp;$H3209&amp;"'!$D$8:$CA$8"),0)-1)))</f>
        <v>0</v>
      </c>
      <c r="X3209" s="679">
        <f t="shared" ca="1" si="550"/>
        <v>0</v>
      </c>
      <c r="Y3209" s="679">
        <f t="shared" ca="1" si="550"/>
        <v>0</v>
      </c>
      <c r="Z3209" s="679">
        <f t="shared" ca="1" si="550"/>
        <v>0</v>
      </c>
      <c r="AA3209" t="str">
        <f t="shared" si="552"/>
        <v>ASR_Financial_Report_SHP21Final</v>
      </c>
      <c r="AB3209" s="960">
        <f t="shared" si="553"/>
        <v>44658</v>
      </c>
      <c r="AC3209" t="str">
        <f t="shared" si="554"/>
        <v>Unaudited</v>
      </c>
    </row>
    <row r="3210" spans="1:29" x14ac:dyDescent="0.25">
      <c r="A3210" t="s">
        <v>420</v>
      </c>
      <c r="B3210" t="s">
        <v>1366</v>
      </c>
      <c r="C3210" t="s">
        <v>1367</v>
      </c>
      <c r="D3210">
        <v>1900</v>
      </c>
      <c r="E3210" s="960">
        <v>1</v>
      </c>
      <c r="F3210" t="s">
        <v>441</v>
      </c>
      <c r="G3210" s="960">
        <v>366</v>
      </c>
      <c r="H3210" t="s">
        <v>387</v>
      </c>
      <c r="I3210" s="940" t="s">
        <v>488</v>
      </c>
      <c r="J3210" s="940" t="s">
        <v>436</v>
      </c>
      <c r="K3210" s="940" t="s">
        <v>436</v>
      </c>
      <c r="L3210" s="940" t="s">
        <v>131</v>
      </c>
      <c r="M3210" s="961" t="s">
        <v>494</v>
      </c>
      <c r="N3210" s="679">
        <f t="shared" ca="1" si="547"/>
        <v>0</v>
      </c>
      <c r="O3210" s="679">
        <f t="shared" ca="1" si="555"/>
        <v>0</v>
      </c>
      <c r="P3210" s="679">
        <f t="shared" ca="1" si="555"/>
        <v>0</v>
      </c>
      <c r="Q3210" s="679">
        <f t="shared" ca="1" si="555"/>
        <v>0</v>
      </c>
      <c r="R3210" s="679">
        <f t="shared" ca="1" si="555"/>
        <v>0</v>
      </c>
      <c r="S3210" s="679">
        <f t="shared" ca="1" si="555"/>
        <v>0</v>
      </c>
      <c r="T3210" s="679">
        <f t="shared" ca="1" si="555"/>
        <v>0</v>
      </c>
      <c r="U3210" s="679">
        <f t="shared" ca="1" si="555"/>
        <v>0</v>
      </c>
      <c r="V3210" s="679">
        <f t="shared" ca="1" si="549"/>
        <v>0</v>
      </c>
      <c r="W3210" s="679">
        <f t="shared" ca="1" si="556"/>
        <v>0</v>
      </c>
      <c r="X3210" s="679">
        <f t="shared" ca="1" si="550"/>
        <v>0</v>
      </c>
      <c r="Y3210" s="679">
        <f t="shared" ca="1" si="550"/>
        <v>0</v>
      </c>
      <c r="Z3210" s="679">
        <f t="shared" ca="1" si="550"/>
        <v>0</v>
      </c>
      <c r="AA3210" t="str">
        <f t="shared" si="552"/>
        <v>ASR_Financial_Report_SHP21Final</v>
      </c>
      <c r="AB3210" s="960">
        <f t="shared" si="553"/>
        <v>44658</v>
      </c>
      <c r="AC3210" t="str">
        <f t="shared" si="554"/>
        <v>Unaudited</v>
      </c>
    </row>
    <row r="3211" spans="1:29" x14ac:dyDescent="0.25">
      <c r="A3211" t="s">
        <v>420</v>
      </c>
      <c r="B3211" t="s">
        <v>1366</v>
      </c>
      <c r="C3211" t="s">
        <v>1367</v>
      </c>
      <c r="D3211">
        <v>1900</v>
      </c>
      <c r="E3211" s="960">
        <v>1</v>
      </c>
      <c r="F3211" t="s">
        <v>441</v>
      </c>
      <c r="G3211" s="960">
        <v>366</v>
      </c>
      <c r="H3211" t="s">
        <v>387</v>
      </c>
      <c r="I3211" s="940" t="s">
        <v>488</v>
      </c>
      <c r="J3211" s="940" t="s">
        <v>436</v>
      </c>
      <c r="K3211" s="940" t="s">
        <v>436</v>
      </c>
      <c r="L3211" s="948" t="s">
        <v>132</v>
      </c>
      <c r="M3211" s="963" t="s">
        <v>495</v>
      </c>
      <c r="N3211" s="679">
        <f t="shared" ca="1" si="547"/>
        <v>0</v>
      </c>
      <c r="O3211" s="679">
        <f t="shared" ca="1" si="555"/>
        <v>0</v>
      </c>
      <c r="P3211" s="679">
        <f t="shared" ca="1" si="555"/>
        <v>0</v>
      </c>
      <c r="Q3211" s="679">
        <f t="shared" ca="1" si="555"/>
        <v>0</v>
      </c>
      <c r="R3211" s="679">
        <f t="shared" ca="1" si="555"/>
        <v>0</v>
      </c>
      <c r="S3211" s="679">
        <f t="shared" ca="1" si="555"/>
        <v>0</v>
      </c>
      <c r="T3211" s="679">
        <f t="shared" ca="1" si="555"/>
        <v>0</v>
      </c>
      <c r="U3211" s="679">
        <f t="shared" ca="1" si="555"/>
        <v>0</v>
      </c>
      <c r="V3211" s="679">
        <f t="shared" ca="1" si="549"/>
        <v>0</v>
      </c>
      <c r="W3211" s="679">
        <f t="shared" ca="1" si="556"/>
        <v>0</v>
      </c>
      <c r="X3211" s="679">
        <f t="shared" ca="1" si="550"/>
        <v>0</v>
      </c>
      <c r="Y3211" s="679">
        <f t="shared" ca="1" si="550"/>
        <v>0</v>
      </c>
      <c r="Z3211" s="679">
        <f t="shared" ca="1" si="550"/>
        <v>0</v>
      </c>
      <c r="AA3211" t="str">
        <f t="shared" si="552"/>
        <v>ASR_Financial_Report_SHP21Final</v>
      </c>
      <c r="AB3211" s="960">
        <f t="shared" si="553"/>
        <v>44658</v>
      </c>
      <c r="AC3211" t="str">
        <f t="shared" si="554"/>
        <v>Unaudited</v>
      </c>
    </row>
    <row r="3212" spans="1:29" x14ac:dyDescent="0.25">
      <c r="A3212" t="s">
        <v>420</v>
      </c>
      <c r="B3212" t="s">
        <v>1366</v>
      </c>
      <c r="C3212" t="s">
        <v>1367</v>
      </c>
      <c r="D3212">
        <v>1900</v>
      </c>
      <c r="E3212" s="960">
        <v>1</v>
      </c>
      <c r="F3212" t="s">
        <v>441</v>
      </c>
      <c r="G3212" s="960">
        <v>366</v>
      </c>
      <c r="H3212" t="s">
        <v>387</v>
      </c>
      <c r="I3212" s="940" t="s">
        <v>488</v>
      </c>
      <c r="J3212" s="940" t="s">
        <v>436</v>
      </c>
      <c r="K3212" s="940" t="s">
        <v>436</v>
      </c>
      <c r="L3212" s="950" t="s">
        <v>133</v>
      </c>
      <c r="M3212" s="964" t="s">
        <v>496</v>
      </c>
      <c r="N3212" s="679">
        <f t="shared" ca="1" si="547"/>
        <v>0</v>
      </c>
      <c r="O3212" s="679">
        <f t="shared" ca="1" si="555"/>
        <v>0</v>
      </c>
      <c r="P3212" s="679">
        <f t="shared" ca="1" si="555"/>
        <v>0</v>
      </c>
      <c r="Q3212" s="679">
        <f t="shared" ca="1" si="555"/>
        <v>0</v>
      </c>
      <c r="R3212" s="679">
        <f t="shared" ca="1" si="555"/>
        <v>0</v>
      </c>
      <c r="S3212" s="679">
        <f t="shared" ca="1" si="555"/>
        <v>0</v>
      </c>
      <c r="T3212" s="679">
        <f t="shared" ca="1" si="555"/>
        <v>0</v>
      </c>
      <c r="U3212" s="679">
        <f t="shared" ca="1" si="555"/>
        <v>0</v>
      </c>
      <c r="V3212" s="679">
        <f t="shared" ca="1" si="549"/>
        <v>0</v>
      </c>
      <c r="W3212" s="679">
        <f t="shared" ca="1" si="556"/>
        <v>0</v>
      </c>
      <c r="X3212" s="679">
        <f t="shared" ca="1" si="550"/>
        <v>0</v>
      </c>
      <c r="Y3212" s="679">
        <f t="shared" ca="1" si="550"/>
        <v>0</v>
      </c>
      <c r="Z3212" s="679">
        <f t="shared" ca="1" si="550"/>
        <v>0</v>
      </c>
      <c r="AA3212" t="str">
        <f t="shared" si="552"/>
        <v>ASR_Financial_Report_SHP21Final</v>
      </c>
      <c r="AB3212" s="960">
        <f t="shared" si="553"/>
        <v>44658</v>
      </c>
      <c r="AC3212" t="str">
        <f t="shared" si="554"/>
        <v>Unaudited</v>
      </c>
    </row>
    <row r="3213" spans="1:29" ht="30" x14ac:dyDescent="0.25">
      <c r="A3213" t="s">
        <v>420</v>
      </c>
      <c r="B3213" t="s">
        <v>1366</v>
      </c>
      <c r="C3213" t="s">
        <v>1367</v>
      </c>
      <c r="D3213">
        <v>1900</v>
      </c>
      <c r="E3213" s="960">
        <v>1</v>
      </c>
      <c r="F3213" t="s">
        <v>441</v>
      </c>
      <c r="G3213" s="960">
        <v>366</v>
      </c>
      <c r="H3213" t="s">
        <v>387</v>
      </c>
      <c r="I3213" s="961" t="s">
        <v>489</v>
      </c>
      <c r="J3213" s="961" t="s">
        <v>26</v>
      </c>
      <c r="K3213" s="961" t="s">
        <v>26</v>
      </c>
      <c r="L3213" s="940" t="s">
        <v>269</v>
      </c>
      <c r="M3213" s="961" t="s">
        <v>26</v>
      </c>
      <c r="N3213" s="679">
        <f t="shared" ca="1" si="547"/>
        <v>0</v>
      </c>
      <c r="O3213" s="679">
        <f ca="1">IF(OR(AND($F3213="PY",O$1&lt;&gt;"Prior Year"),AND($F3213&lt;&gt;"PY",O$1="Prior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"&amp;$H3213&amp;"'!$A$7:$CA$7"),0)+MATCH(O$1,INDIRECT("'MMA Rev-Exp "&amp;$H3213&amp;"'!$D$8:$CA$8"),0)-1)))</f>
        <v>0</v>
      </c>
      <c r="P3213" s="679">
        <f ca="1">IF(OR(AND($F3213="PY",P$1&lt;&gt;"Prior Year"),AND($F3213&lt;&gt;"PY",P$1="Prior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"&amp;$H3213&amp;"'!$A$7:$CA$7"),0)+MATCH(P$1,INDIRECT("'MMA Rev-Exp "&amp;$H3213&amp;"'!$D$8:$CA$8"),0)-1)))</f>
        <v>0</v>
      </c>
      <c r="Q3213" s="679">
        <f ca="1">IF(OR(AND($F3213="PY",Q$1&lt;&gt;"Prior Year"),AND($F3213&lt;&gt;"PY",Q$1="Prior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"&amp;$H3213&amp;"'!$A$7:$CA$7"),0)+MATCH(Q$1,INDIRECT("'MMA Rev-Exp "&amp;$H3213&amp;"'!$D$8:$CA$8"),0)-1)))</f>
        <v>0</v>
      </c>
      <c r="R3213" s="679">
        <f ca="1">IF(OR(AND($F3213="PY",R$1&lt;&gt;"Prior Year"),AND($F3213&lt;&gt;"PY",R$1="Prior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"&amp;$H3213&amp;"'!$A$7:$CA$7"),0)+MATCH(R$1,INDIRECT("'MMA Rev-Exp "&amp;$H3213&amp;"'!$D$8:$CA$8"),0)-1)))</f>
        <v>0</v>
      </c>
      <c r="S3213" s="679">
        <f t="shared" ref="O3213:Z3236" ca="1" si="557">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679">
        <f t="shared" ca="1" si="557"/>
        <v>0</v>
      </c>
      <c r="U3213" s="679">
        <f t="shared" ca="1" si="557"/>
        <v>0</v>
      </c>
      <c r="V3213" s="679">
        <f t="shared" ca="1" si="557"/>
        <v>0</v>
      </c>
      <c r="W3213" s="679">
        <f t="shared" ca="1" si="556"/>
        <v>0</v>
      </c>
      <c r="X3213" s="679">
        <f t="shared" ca="1" si="557"/>
        <v>0</v>
      </c>
      <c r="Y3213" s="679">
        <f t="shared" ca="1" si="557"/>
        <v>0</v>
      </c>
      <c r="Z3213" s="679">
        <f t="shared" ca="1" si="557"/>
        <v>0</v>
      </c>
      <c r="AA3213" t="str">
        <f t="shared" si="552"/>
        <v>ASR_Financial_Report_SHP21Final</v>
      </c>
      <c r="AB3213" s="960">
        <f t="shared" si="553"/>
        <v>44658</v>
      </c>
      <c r="AC3213" t="str">
        <f t="shared" si="554"/>
        <v>Unaudited</v>
      </c>
    </row>
    <row r="3214" spans="1:29" x14ac:dyDescent="0.25">
      <c r="A3214" t="s">
        <v>420</v>
      </c>
      <c r="B3214" t="s">
        <v>1366</v>
      </c>
      <c r="C3214" t="s">
        <v>1367</v>
      </c>
      <c r="D3214">
        <v>1900</v>
      </c>
      <c r="E3214" s="960">
        <v>1</v>
      </c>
      <c r="F3214" t="s">
        <v>1012</v>
      </c>
      <c r="G3214" s="960" t="s">
        <v>1365</v>
      </c>
      <c r="H3214" t="s">
        <v>387</v>
      </c>
      <c r="I3214" s="940" t="s">
        <v>432</v>
      </c>
      <c r="J3214" s="940" t="s">
        <v>432</v>
      </c>
      <c r="K3214" s="940" t="s">
        <v>432</v>
      </c>
      <c r="L3214" s="940"/>
      <c r="M3214" s="965" t="s">
        <v>432</v>
      </c>
      <c r="N3214" s="679">
        <f t="shared" ca="1" si="547"/>
        <v>0</v>
      </c>
      <c r="O3214" s="679">
        <f t="shared" ca="1" si="557"/>
        <v>0</v>
      </c>
      <c r="P3214" s="679">
        <f t="shared" ca="1" si="557"/>
        <v>0</v>
      </c>
      <c r="Q3214" s="679">
        <f t="shared" ca="1" si="557"/>
        <v>0</v>
      </c>
      <c r="R3214" s="679">
        <f t="shared" ca="1" si="557"/>
        <v>0</v>
      </c>
      <c r="S3214" s="679">
        <f t="shared" ca="1" si="557"/>
        <v>0</v>
      </c>
      <c r="T3214" s="679">
        <f t="shared" ca="1" si="557"/>
        <v>0</v>
      </c>
      <c r="U3214" s="679">
        <f t="shared" ca="1" si="557"/>
        <v>0</v>
      </c>
      <c r="V3214" s="679">
        <f t="shared" ca="1" si="557"/>
        <v>0</v>
      </c>
      <c r="W3214" s="679">
        <f t="shared" ca="1" si="556"/>
        <v>0</v>
      </c>
      <c r="X3214" s="679">
        <f t="shared" ca="1" si="557"/>
        <v>0</v>
      </c>
      <c r="Y3214" s="679">
        <f t="shared" ca="1" si="557"/>
        <v>0</v>
      </c>
      <c r="Z3214" s="679">
        <f t="shared" ca="1" si="557"/>
        <v>0</v>
      </c>
      <c r="AA3214" t="str">
        <f t="shared" si="552"/>
        <v>ASR_Financial_Report_SHP21Final</v>
      </c>
      <c r="AB3214" s="960">
        <f t="shared" si="553"/>
        <v>44658</v>
      </c>
      <c r="AC3214" t="str">
        <f t="shared" si="554"/>
        <v>Unaudited</v>
      </c>
    </row>
    <row r="3215" spans="1:29" x14ac:dyDescent="0.25">
      <c r="A3215" t="s">
        <v>420</v>
      </c>
      <c r="B3215" t="s">
        <v>1366</v>
      </c>
      <c r="C3215" t="s">
        <v>1367</v>
      </c>
      <c r="D3215">
        <v>1900</v>
      </c>
      <c r="E3215" s="960">
        <v>1</v>
      </c>
      <c r="F3215" t="s">
        <v>1012</v>
      </c>
      <c r="G3215" s="960" t="s">
        <v>1365</v>
      </c>
      <c r="H3215" t="s">
        <v>387</v>
      </c>
      <c r="I3215" s="940" t="s">
        <v>487</v>
      </c>
      <c r="J3215" s="940" t="s">
        <v>12</v>
      </c>
      <c r="K3215" s="940" t="s">
        <v>12</v>
      </c>
      <c r="L3215" s="940">
        <v>1.1000000000000001</v>
      </c>
      <c r="M3215" s="965" t="s">
        <v>12</v>
      </c>
      <c r="N3215" s="679">
        <f t="shared" ca="1" si="547"/>
        <v>0</v>
      </c>
      <c r="O3215" s="679">
        <f t="shared" ca="1" si="557"/>
        <v>0</v>
      </c>
      <c r="P3215" s="679">
        <f t="shared" ca="1" si="557"/>
        <v>0</v>
      </c>
      <c r="Q3215" s="679">
        <f t="shared" ca="1" si="557"/>
        <v>0</v>
      </c>
      <c r="R3215" s="679">
        <f t="shared" ca="1" si="557"/>
        <v>0</v>
      </c>
      <c r="S3215" s="679">
        <f t="shared" ca="1" si="557"/>
        <v>0</v>
      </c>
      <c r="T3215" s="679">
        <f t="shared" ca="1" si="557"/>
        <v>0</v>
      </c>
      <c r="U3215" s="679">
        <f t="shared" ca="1" si="557"/>
        <v>0</v>
      </c>
      <c r="V3215" s="679">
        <f t="shared" ca="1" si="557"/>
        <v>0</v>
      </c>
      <c r="W3215" s="679">
        <f t="shared" ca="1" si="556"/>
        <v>0</v>
      </c>
      <c r="X3215" s="679">
        <f t="shared" ca="1" si="557"/>
        <v>0</v>
      </c>
      <c r="Y3215" s="679">
        <f t="shared" ca="1" si="557"/>
        <v>0</v>
      </c>
      <c r="Z3215" s="679">
        <f t="shared" ca="1" si="557"/>
        <v>0</v>
      </c>
      <c r="AA3215" t="str">
        <f t="shared" si="552"/>
        <v>ASR_Financial_Report_SHP21Final</v>
      </c>
      <c r="AB3215" s="960">
        <f t="shared" si="553"/>
        <v>44658</v>
      </c>
      <c r="AC3215" t="str">
        <f t="shared" si="554"/>
        <v>Unaudited</v>
      </c>
    </row>
    <row r="3216" spans="1:29" x14ac:dyDescent="0.25">
      <c r="A3216" t="s">
        <v>420</v>
      </c>
      <c r="B3216" t="s">
        <v>1366</v>
      </c>
      <c r="C3216" t="s">
        <v>1367</v>
      </c>
      <c r="D3216">
        <v>1900</v>
      </c>
      <c r="E3216" s="960">
        <v>1</v>
      </c>
      <c r="F3216" t="s">
        <v>1012</v>
      </c>
      <c r="G3216" s="960" t="s">
        <v>1365</v>
      </c>
      <c r="H3216" t="s">
        <v>387</v>
      </c>
      <c r="I3216" s="940" t="s">
        <v>487</v>
      </c>
      <c r="J3216" s="940" t="s">
        <v>12</v>
      </c>
      <c r="K3216" s="940" t="s">
        <v>1309</v>
      </c>
      <c r="L3216" s="940" t="s">
        <v>1300</v>
      </c>
      <c r="M3216" s="965" t="s">
        <v>1309</v>
      </c>
      <c r="N3216" s="679">
        <f t="shared" ca="1" si="547"/>
        <v>0</v>
      </c>
      <c r="O3216" s="679">
        <f t="shared" ca="1" si="557"/>
        <v>0</v>
      </c>
      <c r="P3216" s="679">
        <f t="shared" ca="1" si="557"/>
        <v>0</v>
      </c>
      <c r="Q3216" s="679">
        <f t="shared" ca="1" si="557"/>
        <v>0</v>
      </c>
      <c r="R3216" s="679">
        <f t="shared" ca="1" si="557"/>
        <v>0</v>
      </c>
      <c r="S3216" s="679">
        <f t="shared" ca="1" si="557"/>
        <v>0</v>
      </c>
      <c r="T3216" s="679">
        <f t="shared" ca="1" si="557"/>
        <v>0</v>
      </c>
      <c r="U3216" s="679">
        <f t="shared" ca="1" si="557"/>
        <v>0</v>
      </c>
      <c r="V3216" s="679">
        <f t="shared" ca="1" si="557"/>
        <v>0</v>
      </c>
      <c r="W3216" s="679">
        <f t="shared" ca="1" si="556"/>
        <v>0</v>
      </c>
      <c r="X3216" s="679">
        <f t="shared" ca="1" si="557"/>
        <v>0</v>
      </c>
      <c r="Y3216" s="679">
        <f t="shared" ca="1" si="557"/>
        <v>0</v>
      </c>
      <c r="Z3216" s="679">
        <f t="shared" ca="1" si="557"/>
        <v>0</v>
      </c>
      <c r="AA3216" t="str">
        <f t="shared" si="552"/>
        <v>ASR_Financial_Report_SHP21Final</v>
      </c>
      <c r="AB3216" s="960">
        <f t="shared" si="553"/>
        <v>44658</v>
      </c>
      <c r="AC3216" t="str">
        <f t="shared" si="554"/>
        <v>Unaudited</v>
      </c>
    </row>
    <row r="3217" spans="1:29" x14ac:dyDescent="0.25">
      <c r="A3217" t="s">
        <v>420</v>
      </c>
      <c r="B3217" t="s">
        <v>1366</v>
      </c>
      <c r="C3217" t="s">
        <v>1367</v>
      </c>
      <c r="D3217">
        <v>1900</v>
      </c>
      <c r="E3217" s="960">
        <v>1</v>
      </c>
      <c r="F3217" t="s">
        <v>1012</v>
      </c>
      <c r="G3217" s="960" t="s">
        <v>1365</v>
      </c>
      <c r="H3217" t="s">
        <v>387</v>
      </c>
      <c r="I3217" s="940" t="s">
        <v>487</v>
      </c>
      <c r="J3217" s="940" t="s">
        <v>490</v>
      </c>
      <c r="K3217" s="940" t="s">
        <v>491</v>
      </c>
      <c r="L3217" s="940" t="s">
        <v>63</v>
      </c>
      <c r="M3217" s="965" t="s">
        <v>343</v>
      </c>
      <c r="N3217" s="679">
        <f t="shared" ca="1" si="547"/>
        <v>0</v>
      </c>
      <c r="O3217" s="679">
        <f t="shared" ca="1" si="557"/>
        <v>0</v>
      </c>
      <c r="P3217" s="679">
        <f t="shared" ca="1" si="557"/>
        <v>0</v>
      </c>
      <c r="Q3217" s="679">
        <f t="shared" ca="1" si="557"/>
        <v>0</v>
      </c>
      <c r="R3217" s="679">
        <f t="shared" ca="1" si="557"/>
        <v>0</v>
      </c>
      <c r="S3217" s="679">
        <f t="shared" ca="1" si="557"/>
        <v>0</v>
      </c>
      <c r="T3217" s="679">
        <f t="shared" ca="1" si="557"/>
        <v>0</v>
      </c>
      <c r="U3217" s="679">
        <f t="shared" ca="1" si="557"/>
        <v>0</v>
      </c>
      <c r="V3217" s="679">
        <f t="shared" ca="1" si="557"/>
        <v>0</v>
      </c>
      <c r="W3217" s="679">
        <f t="shared" ca="1" si="556"/>
        <v>0</v>
      </c>
      <c r="X3217" s="679">
        <f t="shared" ca="1" si="557"/>
        <v>0</v>
      </c>
      <c r="Y3217" s="679">
        <f t="shared" ca="1" si="557"/>
        <v>0</v>
      </c>
      <c r="Z3217" s="679">
        <f t="shared" ca="1" si="557"/>
        <v>0</v>
      </c>
      <c r="AA3217" t="str">
        <f t="shared" si="552"/>
        <v>ASR_Financial_Report_SHP21Final</v>
      </c>
      <c r="AB3217" s="960">
        <f t="shared" si="553"/>
        <v>44658</v>
      </c>
      <c r="AC3217" t="str">
        <f t="shared" si="554"/>
        <v>Unaudited</v>
      </c>
    </row>
    <row r="3218" spans="1:29" x14ac:dyDescent="0.25">
      <c r="A3218" t="s">
        <v>420</v>
      </c>
      <c r="B3218" t="s">
        <v>1366</v>
      </c>
      <c r="C3218" t="s">
        <v>1367</v>
      </c>
      <c r="D3218">
        <v>1900</v>
      </c>
      <c r="E3218" s="960">
        <v>1</v>
      </c>
      <c r="F3218" t="s">
        <v>1012</v>
      </c>
      <c r="G3218" s="960" t="s">
        <v>1365</v>
      </c>
      <c r="H3218" t="s">
        <v>387</v>
      </c>
      <c r="I3218" s="940" t="s">
        <v>487</v>
      </c>
      <c r="J3218" s="940" t="s">
        <v>490</v>
      </c>
      <c r="K3218" s="940" t="s">
        <v>1000</v>
      </c>
      <c r="L3218" s="940" t="s">
        <v>896</v>
      </c>
      <c r="M3218" s="965" t="s">
        <v>897</v>
      </c>
      <c r="N3218" s="679">
        <f t="shared" ca="1" si="547"/>
        <v>0</v>
      </c>
      <c r="O3218" s="679">
        <f t="shared" ca="1" si="557"/>
        <v>0</v>
      </c>
      <c r="P3218" s="679">
        <f t="shared" ca="1" si="557"/>
        <v>0</v>
      </c>
      <c r="Q3218" s="679">
        <f t="shared" ca="1" si="557"/>
        <v>0</v>
      </c>
      <c r="R3218" s="679">
        <f t="shared" ca="1" si="557"/>
        <v>0</v>
      </c>
      <c r="S3218" s="679">
        <f t="shared" ca="1" si="557"/>
        <v>0</v>
      </c>
      <c r="T3218" s="679">
        <f t="shared" ca="1" si="557"/>
        <v>0</v>
      </c>
      <c r="U3218" s="679">
        <f t="shared" ca="1" si="557"/>
        <v>0</v>
      </c>
      <c r="V3218" s="679">
        <f t="shared" ca="1" si="557"/>
        <v>0</v>
      </c>
      <c r="W3218" s="679">
        <f t="shared" ca="1" si="556"/>
        <v>0</v>
      </c>
      <c r="X3218" s="679">
        <f t="shared" ca="1" si="557"/>
        <v>0</v>
      </c>
      <c r="Y3218" s="679">
        <f t="shared" ca="1" si="557"/>
        <v>0</v>
      </c>
      <c r="Z3218" s="679">
        <f t="shared" ca="1" si="557"/>
        <v>0</v>
      </c>
      <c r="AA3218" t="str">
        <f t="shared" si="552"/>
        <v>ASR_Financial_Report_SHP21Final</v>
      </c>
      <c r="AB3218" s="960">
        <f t="shared" si="553"/>
        <v>44658</v>
      </c>
      <c r="AC3218" t="str">
        <f t="shared" si="554"/>
        <v>Unaudited</v>
      </c>
    </row>
    <row r="3219" spans="1:29" x14ac:dyDescent="0.25">
      <c r="A3219" t="s">
        <v>420</v>
      </c>
      <c r="B3219" t="s">
        <v>1366</v>
      </c>
      <c r="C3219" t="s">
        <v>1367</v>
      </c>
      <c r="D3219">
        <v>1900</v>
      </c>
      <c r="E3219" s="960">
        <v>1</v>
      </c>
      <c r="F3219" t="s">
        <v>1012</v>
      </c>
      <c r="G3219" s="960" t="s">
        <v>1365</v>
      </c>
      <c r="H3219" t="s">
        <v>387</v>
      </c>
      <c r="I3219" s="940" t="s">
        <v>487</v>
      </c>
      <c r="J3219" s="940" t="s">
        <v>13</v>
      </c>
      <c r="K3219" s="940" t="s">
        <v>492</v>
      </c>
      <c r="L3219" s="940" t="s">
        <v>94</v>
      </c>
      <c r="M3219" s="965" t="s">
        <v>146</v>
      </c>
      <c r="N3219" s="679">
        <f t="shared" ca="1" si="547"/>
        <v>0</v>
      </c>
      <c r="O3219" s="679">
        <f t="shared" ca="1" si="557"/>
        <v>0</v>
      </c>
      <c r="P3219" s="679">
        <f t="shared" ca="1" si="557"/>
        <v>0</v>
      </c>
      <c r="Q3219" s="679">
        <f t="shared" ca="1" si="557"/>
        <v>0</v>
      </c>
      <c r="R3219" s="679">
        <f t="shared" ca="1" si="557"/>
        <v>0</v>
      </c>
      <c r="S3219" s="679">
        <f t="shared" ca="1" si="557"/>
        <v>0</v>
      </c>
      <c r="T3219" s="679">
        <f t="shared" ca="1" si="557"/>
        <v>0</v>
      </c>
      <c r="U3219" s="679">
        <f t="shared" ca="1" si="557"/>
        <v>0</v>
      </c>
      <c r="V3219" s="679">
        <f t="shared" ca="1" si="557"/>
        <v>0</v>
      </c>
      <c r="W3219" s="679">
        <f t="shared" ca="1" si="556"/>
        <v>0</v>
      </c>
      <c r="X3219" s="679">
        <f t="shared" ca="1" si="557"/>
        <v>0</v>
      </c>
      <c r="Y3219" s="679">
        <f t="shared" ca="1" si="557"/>
        <v>0</v>
      </c>
      <c r="Z3219" s="679">
        <f t="shared" ca="1" si="557"/>
        <v>0</v>
      </c>
      <c r="AA3219" t="str">
        <f t="shared" si="552"/>
        <v>ASR_Financial_Report_SHP21Final</v>
      </c>
      <c r="AB3219" s="960">
        <f t="shared" si="553"/>
        <v>44658</v>
      </c>
      <c r="AC3219" t="str">
        <f t="shared" si="554"/>
        <v>Unaudited</v>
      </c>
    </row>
    <row r="3220" spans="1:29" x14ac:dyDescent="0.25">
      <c r="A3220" t="s">
        <v>420</v>
      </c>
      <c r="B3220" t="s">
        <v>1366</v>
      </c>
      <c r="C3220" t="s">
        <v>1367</v>
      </c>
      <c r="D3220">
        <v>1900</v>
      </c>
      <c r="E3220" s="960">
        <v>1</v>
      </c>
      <c r="F3220" t="s">
        <v>1012</v>
      </c>
      <c r="G3220" s="960" t="s">
        <v>1365</v>
      </c>
      <c r="H3220" t="s">
        <v>387</v>
      </c>
      <c r="I3220" s="940" t="s">
        <v>487</v>
      </c>
      <c r="J3220" s="940" t="s">
        <v>13</v>
      </c>
      <c r="K3220" s="940" t="s">
        <v>13</v>
      </c>
      <c r="L3220" s="948" t="s">
        <v>35</v>
      </c>
      <c r="M3220" s="963" t="s">
        <v>13</v>
      </c>
      <c r="N3220" s="679">
        <f t="shared" ca="1" si="547"/>
        <v>0</v>
      </c>
      <c r="O3220" s="679">
        <f t="shared" ca="1" si="557"/>
        <v>0</v>
      </c>
      <c r="P3220" s="679">
        <f t="shared" ca="1" si="557"/>
        <v>0</v>
      </c>
      <c r="Q3220" s="679">
        <f t="shared" ca="1" si="557"/>
        <v>0</v>
      </c>
      <c r="R3220" s="679">
        <f t="shared" ca="1" si="557"/>
        <v>0</v>
      </c>
      <c r="S3220" s="679">
        <f t="shared" ca="1" si="557"/>
        <v>0</v>
      </c>
      <c r="T3220" s="679">
        <f t="shared" ca="1" si="557"/>
        <v>0</v>
      </c>
      <c r="U3220" s="679">
        <f t="shared" ca="1" si="557"/>
        <v>0</v>
      </c>
      <c r="V3220" s="679">
        <f t="shared" ca="1" si="557"/>
        <v>0</v>
      </c>
      <c r="W3220" s="679">
        <f t="shared" ca="1" si="556"/>
        <v>0</v>
      </c>
      <c r="X3220" s="679">
        <f t="shared" ca="1" si="557"/>
        <v>0</v>
      </c>
      <c r="Y3220" s="679">
        <f t="shared" ca="1" si="557"/>
        <v>0</v>
      </c>
      <c r="Z3220" s="679">
        <f t="shared" ca="1" si="557"/>
        <v>0</v>
      </c>
      <c r="AA3220" t="str">
        <f t="shared" si="552"/>
        <v>ASR_Financial_Report_SHP21Final</v>
      </c>
      <c r="AB3220" s="960">
        <f t="shared" si="553"/>
        <v>44658</v>
      </c>
      <c r="AC3220" t="str">
        <f t="shared" si="554"/>
        <v>Unaudited</v>
      </c>
    </row>
    <row r="3221" spans="1:29" x14ac:dyDescent="0.25">
      <c r="A3221" t="s">
        <v>420</v>
      </c>
      <c r="B3221" t="s">
        <v>1366</v>
      </c>
      <c r="C3221" t="s">
        <v>1367</v>
      </c>
      <c r="D3221">
        <v>1900</v>
      </c>
      <c r="E3221" s="960">
        <v>1</v>
      </c>
      <c r="F3221" t="s">
        <v>1012</v>
      </c>
      <c r="G3221" s="960" t="s">
        <v>1365</v>
      </c>
      <c r="H3221" t="s">
        <v>387</v>
      </c>
      <c r="I3221" s="965" t="s">
        <v>488</v>
      </c>
      <c r="J3221" s="965" t="s">
        <v>444</v>
      </c>
      <c r="K3221" s="965" t="s">
        <v>0</v>
      </c>
      <c r="L3221" s="940">
        <v>2.1</v>
      </c>
      <c r="M3221" s="965" t="s">
        <v>147</v>
      </c>
      <c r="N3221" s="679">
        <f t="shared" ca="1" si="547"/>
        <v>0</v>
      </c>
      <c r="O3221" s="679">
        <f t="shared" ca="1" si="557"/>
        <v>0</v>
      </c>
      <c r="P3221" s="679">
        <f t="shared" ca="1" si="557"/>
        <v>0</v>
      </c>
      <c r="Q3221" s="679">
        <f t="shared" ca="1" si="557"/>
        <v>0</v>
      </c>
      <c r="R3221" s="679">
        <f t="shared" ca="1" si="557"/>
        <v>0</v>
      </c>
      <c r="S3221" s="679">
        <f t="shared" ca="1" si="557"/>
        <v>0</v>
      </c>
      <c r="T3221" s="679">
        <f t="shared" ca="1" si="557"/>
        <v>0</v>
      </c>
      <c r="U3221" s="679">
        <f t="shared" ca="1" si="557"/>
        <v>0</v>
      </c>
      <c r="V3221" s="679">
        <f t="shared" ca="1" si="557"/>
        <v>0</v>
      </c>
      <c r="W3221" s="679">
        <f t="shared" ca="1" si="556"/>
        <v>0</v>
      </c>
      <c r="X3221" s="679">
        <f t="shared" ca="1" si="557"/>
        <v>0</v>
      </c>
      <c r="Y3221" s="679">
        <f t="shared" ca="1" si="557"/>
        <v>0</v>
      </c>
      <c r="Z3221" s="679">
        <f t="shared" ca="1" si="557"/>
        <v>0</v>
      </c>
      <c r="AA3221" t="str">
        <f t="shared" si="552"/>
        <v>ASR_Financial_Report_SHP21Final</v>
      </c>
      <c r="AB3221" s="960">
        <f t="shared" si="553"/>
        <v>44658</v>
      </c>
      <c r="AC3221" t="str">
        <f t="shared" si="554"/>
        <v>Unaudited</v>
      </c>
    </row>
    <row r="3222" spans="1:29" ht="30" x14ac:dyDescent="0.25">
      <c r="A3222" t="s">
        <v>420</v>
      </c>
      <c r="B3222" t="s">
        <v>1366</v>
      </c>
      <c r="C3222" t="s">
        <v>1367</v>
      </c>
      <c r="D3222">
        <v>1900</v>
      </c>
      <c r="E3222" s="960">
        <v>1</v>
      </c>
      <c r="F3222" t="s">
        <v>1012</v>
      </c>
      <c r="G3222" s="960" t="s">
        <v>1365</v>
      </c>
      <c r="H3222" t="s">
        <v>387</v>
      </c>
      <c r="I3222" s="940" t="s">
        <v>488</v>
      </c>
      <c r="J3222" s="940" t="s">
        <v>444</v>
      </c>
      <c r="K3222" s="940" t="s">
        <v>0</v>
      </c>
      <c r="L3222" s="946">
        <v>2.2000000000000002</v>
      </c>
      <c r="M3222" s="966" t="s">
        <v>148</v>
      </c>
      <c r="N3222" s="679">
        <f t="shared" ca="1" si="547"/>
        <v>0</v>
      </c>
      <c r="O3222" s="679">
        <f t="shared" ca="1" si="557"/>
        <v>0</v>
      </c>
      <c r="P3222" s="679">
        <f t="shared" ca="1" si="557"/>
        <v>0</v>
      </c>
      <c r="Q3222" s="679">
        <f t="shared" ca="1" si="557"/>
        <v>0</v>
      </c>
      <c r="R3222" s="679">
        <f t="shared" ca="1" si="557"/>
        <v>0</v>
      </c>
      <c r="S3222" s="679">
        <f t="shared" ca="1" si="557"/>
        <v>0</v>
      </c>
      <c r="T3222" s="679">
        <f t="shared" ca="1" si="557"/>
        <v>0</v>
      </c>
      <c r="U3222" s="679">
        <f t="shared" ca="1" si="557"/>
        <v>0</v>
      </c>
      <c r="V3222" s="679">
        <f t="shared" ca="1" si="557"/>
        <v>0</v>
      </c>
      <c r="W3222" s="679">
        <f t="shared" ca="1" si="556"/>
        <v>0</v>
      </c>
      <c r="X3222" s="679">
        <f t="shared" ca="1" si="557"/>
        <v>0</v>
      </c>
      <c r="Y3222" s="679">
        <f t="shared" ca="1" si="557"/>
        <v>0</v>
      </c>
      <c r="Z3222" s="679">
        <f t="shared" ca="1" si="557"/>
        <v>0</v>
      </c>
      <c r="AA3222" t="str">
        <f t="shared" si="552"/>
        <v>ASR_Financial_Report_SHP21Final</v>
      </c>
      <c r="AB3222" s="960">
        <f t="shared" si="553"/>
        <v>44658</v>
      </c>
      <c r="AC3222" t="str">
        <f t="shared" si="554"/>
        <v>Unaudited</v>
      </c>
    </row>
    <row r="3223" spans="1:29" x14ac:dyDescent="0.25">
      <c r="A3223" t="s">
        <v>420</v>
      </c>
      <c r="B3223" t="s">
        <v>1366</v>
      </c>
      <c r="C3223" t="s">
        <v>1367</v>
      </c>
      <c r="D3223">
        <v>1900</v>
      </c>
      <c r="E3223" s="960">
        <v>1</v>
      </c>
      <c r="F3223" t="s">
        <v>1012</v>
      </c>
      <c r="G3223" s="960" t="s">
        <v>1365</v>
      </c>
      <c r="H3223" t="s">
        <v>387</v>
      </c>
      <c r="I3223" s="940" t="s">
        <v>488</v>
      </c>
      <c r="J3223" s="940" t="s">
        <v>444</v>
      </c>
      <c r="K3223" s="940" t="s">
        <v>0</v>
      </c>
      <c r="L3223" s="946">
        <v>2.2999999999999998</v>
      </c>
      <c r="M3223" s="966" t="s">
        <v>149</v>
      </c>
      <c r="N3223" s="679">
        <f t="shared" ca="1" si="547"/>
        <v>0</v>
      </c>
      <c r="O3223" s="679">
        <f t="shared" ca="1" si="557"/>
        <v>0</v>
      </c>
      <c r="P3223" s="679">
        <f t="shared" ca="1" si="557"/>
        <v>0</v>
      </c>
      <c r="Q3223" s="679">
        <f t="shared" ca="1" si="557"/>
        <v>0</v>
      </c>
      <c r="R3223" s="679">
        <f t="shared" ca="1" si="557"/>
        <v>0</v>
      </c>
      <c r="S3223" s="679">
        <f t="shared" ca="1" si="557"/>
        <v>0</v>
      </c>
      <c r="T3223" s="679">
        <f t="shared" ca="1" si="557"/>
        <v>0</v>
      </c>
      <c r="U3223" s="679">
        <f t="shared" ca="1" si="557"/>
        <v>0</v>
      </c>
      <c r="V3223" s="679">
        <f t="shared" ca="1" si="557"/>
        <v>0</v>
      </c>
      <c r="W3223" s="679">
        <f t="shared" ca="1" si="556"/>
        <v>0</v>
      </c>
      <c r="X3223" s="679">
        <f t="shared" ca="1" si="557"/>
        <v>0</v>
      </c>
      <c r="Y3223" s="679">
        <f t="shared" ca="1" si="557"/>
        <v>0</v>
      </c>
      <c r="Z3223" s="679">
        <f t="shared" ca="1" si="557"/>
        <v>0</v>
      </c>
      <c r="AA3223" t="str">
        <f t="shared" si="552"/>
        <v>ASR_Financial_Report_SHP21Final</v>
      </c>
      <c r="AB3223" s="960">
        <f t="shared" si="553"/>
        <v>44658</v>
      </c>
      <c r="AC3223" t="str">
        <f t="shared" si="554"/>
        <v>Unaudited</v>
      </c>
    </row>
    <row r="3224" spans="1:29" x14ac:dyDescent="0.25">
      <c r="A3224" t="s">
        <v>420</v>
      </c>
      <c r="B3224" t="s">
        <v>1366</v>
      </c>
      <c r="C3224" t="s">
        <v>1367</v>
      </c>
      <c r="D3224">
        <v>1900</v>
      </c>
      <c r="E3224" s="960">
        <v>1</v>
      </c>
      <c r="F3224" t="s">
        <v>1012</v>
      </c>
      <c r="G3224" s="960" t="s">
        <v>1365</v>
      </c>
      <c r="H3224" t="s">
        <v>387</v>
      </c>
      <c r="I3224" s="940" t="s">
        <v>488</v>
      </c>
      <c r="J3224" s="940" t="s">
        <v>444</v>
      </c>
      <c r="K3224" s="940" t="s">
        <v>0</v>
      </c>
      <c r="L3224" s="950">
        <v>2.4</v>
      </c>
      <c r="M3224" s="967" t="s">
        <v>150</v>
      </c>
      <c r="N3224" s="679">
        <f t="shared" ca="1" si="547"/>
        <v>0</v>
      </c>
      <c r="O3224" s="679">
        <f t="shared" ca="1" si="557"/>
        <v>0</v>
      </c>
      <c r="P3224" s="679">
        <f t="shared" ca="1" si="557"/>
        <v>0</v>
      </c>
      <c r="Q3224" s="679">
        <f t="shared" ca="1" si="557"/>
        <v>0</v>
      </c>
      <c r="R3224" s="679">
        <f t="shared" ca="1" si="557"/>
        <v>0</v>
      </c>
      <c r="S3224" s="679">
        <f t="shared" ca="1" si="557"/>
        <v>0</v>
      </c>
      <c r="T3224" s="679">
        <f t="shared" ca="1" si="557"/>
        <v>0</v>
      </c>
      <c r="U3224" s="679">
        <f t="shared" ca="1" si="557"/>
        <v>0</v>
      </c>
      <c r="V3224" s="679">
        <f t="shared" ca="1" si="557"/>
        <v>0</v>
      </c>
      <c r="W3224" s="679">
        <f t="shared" ca="1" si="556"/>
        <v>0</v>
      </c>
      <c r="X3224" s="679">
        <f t="shared" ca="1" si="557"/>
        <v>0</v>
      </c>
      <c r="Y3224" s="679">
        <f t="shared" ca="1" si="557"/>
        <v>0</v>
      </c>
      <c r="Z3224" s="679">
        <f t="shared" ca="1" si="557"/>
        <v>0</v>
      </c>
      <c r="AA3224" t="str">
        <f t="shared" si="552"/>
        <v>ASR_Financial_Report_SHP21Final</v>
      </c>
      <c r="AB3224" s="960">
        <f t="shared" si="553"/>
        <v>44658</v>
      </c>
      <c r="AC3224" t="str">
        <f t="shared" si="554"/>
        <v>Unaudited</v>
      </c>
    </row>
    <row r="3225" spans="1:29" ht="30" x14ac:dyDescent="0.25">
      <c r="A3225" t="s">
        <v>420</v>
      </c>
      <c r="B3225" t="s">
        <v>1366</v>
      </c>
      <c r="C3225" t="s">
        <v>1367</v>
      </c>
      <c r="D3225">
        <v>1900</v>
      </c>
      <c r="E3225" s="960">
        <v>1</v>
      </c>
      <c r="F3225" t="s">
        <v>1012</v>
      </c>
      <c r="G3225" s="960" t="s">
        <v>1365</v>
      </c>
      <c r="H3225" t="s">
        <v>387</v>
      </c>
      <c r="I3225" s="966" t="s">
        <v>488</v>
      </c>
      <c r="J3225" s="966" t="s">
        <v>444</v>
      </c>
      <c r="K3225" s="966" t="s">
        <v>0</v>
      </c>
      <c r="L3225" s="946">
        <v>2.5</v>
      </c>
      <c r="M3225" s="966" t="s">
        <v>151</v>
      </c>
      <c r="N3225" s="679">
        <f t="shared" ca="1" si="547"/>
        <v>0</v>
      </c>
      <c r="O3225" s="679">
        <f t="shared" ca="1" si="557"/>
        <v>0</v>
      </c>
      <c r="P3225" s="679">
        <f t="shared" ca="1" si="557"/>
        <v>0</v>
      </c>
      <c r="Q3225" s="679">
        <f t="shared" ca="1" si="557"/>
        <v>0</v>
      </c>
      <c r="R3225" s="679">
        <f t="shared" ca="1" si="557"/>
        <v>0</v>
      </c>
      <c r="S3225" s="679">
        <f t="shared" ca="1" si="557"/>
        <v>0</v>
      </c>
      <c r="T3225" s="679">
        <f t="shared" ca="1" si="557"/>
        <v>0</v>
      </c>
      <c r="U3225" s="679">
        <f t="shared" ca="1" si="557"/>
        <v>0</v>
      </c>
      <c r="V3225" s="679">
        <f t="shared" ca="1" si="557"/>
        <v>0</v>
      </c>
      <c r="W3225" s="679">
        <f t="shared" ca="1" si="556"/>
        <v>0</v>
      </c>
      <c r="X3225" s="679">
        <f t="shared" ca="1" si="557"/>
        <v>0</v>
      </c>
      <c r="Y3225" s="679">
        <f t="shared" ca="1" si="557"/>
        <v>0</v>
      </c>
      <c r="Z3225" s="679">
        <f t="shared" ca="1" si="557"/>
        <v>0</v>
      </c>
      <c r="AA3225" t="str">
        <f t="shared" si="552"/>
        <v>ASR_Financial_Report_SHP21Final</v>
      </c>
      <c r="AB3225" s="960">
        <f t="shared" si="553"/>
        <v>44658</v>
      </c>
      <c r="AC3225" t="str">
        <f t="shared" si="554"/>
        <v>Unaudited</v>
      </c>
    </row>
    <row r="3226" spans="1:29" x14ac:dyDescent="0.25">
      <c r="A3226" t="s">
        <v>420</v>
      </c>
      <c r="B3226" t="s">
        <v>1366</v>
      </c>
      <c r="C3226" t="s">
        <v>1367</v>
      </c>
      <c r="D3226">
        <v>1900</v>
      </c>
      <c r="E3226" s="960">
        <v>1</v>
      </c>
      <c r="F3226" t="s">
        <v>1012</v>
      </c>
      <c r="G3226" s="960" t="s">
        <v>1365</v>
      </c>
      <c r="H3226" t="s">
        <v>387</v>
      </c>
      <c r="I3226" s="940" t="s">
        <v>488</v>
      </c>
      <c r="J3226" s="940" t="s">
        <v>444</v>
      </c>
      <c r="K3226" s="940" t="s">
        <v>0</v>
      </c>
      <c r="L3226" s="940" t="s">
        <v>96</v>
      </c>
      <c r="M3226" s="965" t="s">
        <v>7</v>
      </c>
      <c r="N3226" s="679">
        <f t="shared" ca="1" si="547"/>
        <v>0</v>
      </c>
      <c r="O3226" s="679">
        <f t="shared" ca="1" si="557"/>
        <v>0</v>
      </c>
      <c r="P3226" s="679">
        <f t="shared" ca="1" si="557"/>
        <v>0</v>
      </c>
      <c r="Q3226" s="679">
        <f t="shared" ca="1" si="557"/>
        <v>0</v>
      </c>
      <c r="R3226" s="679">
        <f t="shared" ca="1" si="557"/>
        <v>0</v>
      </c>
      <c r="S3226" s="679">
        <f t="shared" ca="1" si="557"/>
        <v>0</v>
      </c>
      <c r="T3226" s="679">
        <f t="shared" ca="1" si="557"/>
        <v>0</v>
      </c>
      <c r="U3226" s="679">
        <f t="shared" ca="1" si="557"/>
        <v>0</v>
      </c>
      <c r="V3226" s="679">
        <f t="shared" ca="1" si="557"/>
        <v>0</v>
      </c>
      <c r="W3226" s="679">
        <f t="shared" ca="1" si="556"/>
        <v>0</v>
      </c>
      <c r="X3226" s="679">
        <f t="shared" ca="1" si="557"/>
        <v>0</v>
      </c>
      <c r="Y3226" s="679">
        <f t="shared" ca="1" si="557"/>
        <v>0</v>
      </c>
      <c r="Z3226" s="679">
        <f t="shared" ca="1" si="557"/>
        <v>0</v>
      </c>
      <c r="AA3226" t="str">
        <f t="shared" si="552"/>
        <v>ASR_Financial_Report_SHP21Final</v>
      </c>
      <c r="AB3226" s="960">
        <f t="shared" si="553"/>
        <v>44658</v>
      </c>
      <c r="AC3226" t="str">
        <f t="shared" si="554"/>
        <v>Unaudited</v>
      </c>
    </row>
    <row r="3227" spans="1:29" x14ac:dyDescent="0.25">
      <c r="A3227" t="s">
        <v>420</v>
      </c>
      <c r="B3227" t="s">
        <v>1366</v>
      </c>
      <c r="C3227" t="s">
        <v>1367</v>
      </c>
      <c r="D3227">
        <v>1900</v>
      </c>
      <c r="E3227" s="960">
        <v>1</v>
      </c>
      <c r="F3227" t="s">
        <v>1012</v>
      </c>
      <c r="G3227" s="960" t="s">
        <v>1365</v>
      </c>
      <c r="H3227" t="s">
        <v>387</v>
      </c>
      <c r="I3227" s="940" t="s">
        <v>488</v>
      </c>
      <c r="J3227" s="940" t="s">
        <v>444</v>
      </c>
      <c r="K3227" s="940" t="s">
        <v>0</v>
      </c>
      <c r="L3227" s="940" t="s">
        <v>152</v>
      </c>
      <c r="M3227" s="965" t="s">
        <v>451</v>
      </c>
      <c r="N3227" s="679">
        <f t="shared" ca="1" si="547"/>
        <v>0</v>
      </c>
      <c r="O3227" s="679">
        <f t="shared" ca="1" si="557"/>
        <v>0</v>
      </c>
      <c r="P3227" s="679">
        <f t="shared" ca="1" si="557"/>
        <v>0</v>
      </c>
      <c r="Q3227" s="679">
        <f t="shared" ca="1" si="557"/>
        <v>0</v>
      </c>
      <c r="R3227" s="679">
        <f t="shared" ca="1" si="557"/>
        <v>0</v>
      </c>
      <c r="S3227" s="679">
        <f t="shared" ca="1" si="557"/>
        <v>0</v>
      </c>
      <c r="T3227" s="679">
        <f t="shared" ca="1" si="557"/>
        <v>0</v>
      </c>
      <c r="U3227" s="679">
        <f t="shared" ca="1" si="557"/>
        <v>0</v>
      </c>
      <c r="V3227" s="679">
        <f t="shared" ca="1" si="557"/>
        <v>0</v>
      </c>
      <c r="W3227" s="679">
        <f t="shared" ca="1" si="556"/>
        <v>0</v>
      </c>
      <c r="X3227" s="679">
        <f t="shared" ca="1" si="557"/>
        <v>0</v>
      </c>
      <c r="Y3227" s="679">
        <f t="shared" ca="1" si="557"/>
        <v>0</v>
      </c>
      <c r="Z3227" s="679">
        <f t="shared" ca="1" si="557"/>
        <v>0</v>
      </c>
      <c r="AA3227" t="str">
        <f t="shared" si="552"/>
        <v>ASR_Financial_Report_SHP21Final</v>
      </c>
      <c r="AB3227" s="960">
        <f t="shared" si="553"/>
        <v>44658</v>
      </c>
      <c r="AC3227" t="str">
        <f t="shared" si="554"/>
        <v>Unaudited</v>
      </c>
    </row>
    <row r="3228" spans="1:29" x14ac:dyDescent="0.25">
      <c r="A3228" t="s">
        <v>420</v>
      </c>
      <c r="B3228" t="s">
        <v>1366</v>
      </c>
      <c r="C3228" t="s">
        <v>1367</v>
      </c>
      <c r="D3228">
        <v>1900</v>
      </c>
      <c r="E3228" s="960">
        <v>1</v>
      </c>
      <c r="F3228" t="s">
        <v>1012</v>
      </c>
      <c r="G3228" s="960" t="s">
        <v>1365</v>
      </c>
      <c r="H3228" t="s">
        <v>387</v>
      </c>
      <c r="I3228" s="940" t="s">
        <v>488</v>
      </c>
      <c r="J3228" s="940" t="s">
        <v>444</v>
      </c>
      <c r="K3228" s="940" t="s">
        <v>0</v>
      </c>
      <c r="L3228" s="940" t="s">
        <v>898</v>
      </c>
      <c r="M3228" s="965" t="s">
        <v>24</v>
      </c>
      <c r="N3228" s="679">
        <f t="shared" ca="1" si="547"/>
        <v>0</v>
      </c>
      <c r="O3228" s="679">
        <f t="shared" ca="1" si="557"/>
        <v>0</v>
      </c>
      <c r="P3228" s="679">
        <f t="shared" ca="1" si="557"/>
        <v>0</v>
      </c>
      <c r="Q3228" s="679">
        <f t="shared" ca="1" si="557"/>
        <v>0</v>
      </c>
      <c r="R3228" s="679">
        <f t="shared" ca="1" si="557"/>
        <v>0</v>
      </c>
      <c r="S3228" s="679">
        <f t="shared" ca="1" si="557"/>
        <v>0</v>
      </c>
      <c r="T3228" s="679">
        <f t="shared" ca="1" si="557"/>
        <v>0</v>
      </c>
      <c r="U3228" s="679">
        <f t="shared" ca="1" si="557"/>
        <v>0</v>
      </c>
      <c r="V3228" s="679">
        <f t="shared" ca="1" si="557"/>
        <v>0</v>
      </c>
      <c r="W3228" s="679">
        <f t="shared" ca="1" si="556"/>
        <v>0</v>
      </c>
      <c r="X3228" s="679">
        <f t="shared" ca="1" si="557"/>
        <v>0</v>
      </c>
      <c r="Y3228" s="679">
        <f t="shared" ca="1" si="557"/>
        <v>0</v>
      </c>
      <c r="Z3228" s="679">
        <f t="shared" ca="1" si="557"/>
        <v>0</v>
      </c>
      <c r="AA3228" t="str">
        <f t="shared" si="552"/>
        <v>ASR_Financial_Report_SHP21Final</v>
      </c>
      <c r="AB3228" s="960">
        <f t="shared" si="553"/>
        <v>44658</v>
      </c>
      <c r="AC3228" t="str">
        <f t="shared" si="554"/>
        <v>Unaudited</v>
      </c>
    </row>
    <row r="3229" spans="1:29" x14ac:dyDescent="0.25">
      <c r="A3229" t="s">
        <v>420</v>
      </c>
      <c r="B3229" t="s">
        <v>1366</v>
      </c>
      <c r="C3229" t="s">
        <v>1367</v>
      </c>
      <c r="D3229">
        <v>1900</v>
      </c>
      <c r="E3229" s="960">
        <v>1</v>
      </c>
      <c r="F3229" t="s">
        <v>1012</v>
      </c>
      <c r="G3229" s="960" t="s">
        <v>1365</v>
      </c>
      <c r="H3229" t="s">
        <v>387</v>
      </c>
      <c r="I3229" s="940" t="s">
        <v>488</v>
      </c>
      <c r="J3229" s="940" t="s">
        <v>444</v>
      </c>
      <c r="K3229" s="940" t="s">
        <v>53</v>
      </c>
      <c r="L3229" s="948">
        <v>3.1</v>
      </c>
      <c r="M3229" s="963" t="s">
        <v>33</v>
      </c>
      <c r="N3229" s="679">
        <f t="shared" ca="1" si="547"/>
        <v>0</v>
      </c>
      <c r="O3229" s="679">
        <f t="shared" ca="1" si="557"/>
        <v>0</v>
      </c>
      <c r="P3229" s="679">
        <f t="shared" ca="1" si="557"/>
        <v>0</v>
      </c>
      <c r="Q3229" s="679">
        <f t="shared" ca="1" si="557"/>
        <v>0</v>
      </c>
      <c r="R3229" s="679">
        <f t="shared" ca="1" si="557"/>
        <v>0</v>
      </c>
      <c r="S3229" s="679">
        <f t="shared" ca="1" si="557"/>
        <v>0</v>
      </c>
      <c r="T3229" s="679">
        <f t="shared" ca="1" si="557"/>
        <v>0</v>
      </c>
      <c r="U3229" s="679">
        <f t="shared" ca="1" si="557"/>
        <v>0</v>
      </c>
      <c r="V3229" s="679">
        <f t="shared" ca="1" si="557"/>
        <v>0</v>
      </c>
      <c r="W3229" s="679">
        <f t="shared" ca="1" si="556"/>
        <v>0</v>
      </c>
      <c r="X3229" s="679">
        <f t="shared" ca="1" si="557"/>
        <v>0</v>
      </c>
      <c r="Y3229" s="679">
        <f t="shared" ca="1" si="557"/>
        <v>0</v>
      </c>
      <c r="Z3229" s="679">
        <f t="shared" ca="1" si="557"/>
        <v>0</v>
      </c>
      <c r="AA3229" t="str">
        <f t="shared" si="552"/>
        <v>ASR_Financial_Report_SHP21Final</v>
      </c>
      <c r="AB3229" s="960">
        <f t="shared" si="553"/>
        <v>44658</v>
      </c>
      <c r="AC3229" t="str">
        <f t="shared" si="554"/>
        <v>Unaudited</v>
      </c>
    </row>
    <row r="3230" spans="1:29" x14ac:dyDescent="0.25">
      <c r="A3230" t="s">
        <v>420</v>
      </c>
      <c r="B3230" t="s">
        <v>1366</v>
      </c>
      <c r="C3230" t="s">
        <v>1367</v>
      </c>
      <c r="D3230">
        <v>1900</v>
      </c>
      <c r="E3230" s="960">
        <v>1</v>
      </c>
      <c r="F3230" t="s">
        <v>1012</v>
      </c>
      <c r="G3230" s="960" t="s">
        <v>1365</v>
      </c>
      <c r="H3230" t="s">
        <v>387</v>
      </c>
      <c r="I3230" s="965" t="s">
        <v>488</v>
      </c>
      <c r="J3230" s="965" t="s">
        <v>444</v>
      </c>
      <c r="K3230" s="965" t="s">
        <v>53</v>
      </c>
      <c r="L3230" s="940">
        <v>3.2</v>
      </c>
      <c r="M3230" s="965" t="s">
        <v>34</v>
      </c>
      <c r="N3230" s="679">
        <f t="shared" ca="1" si="547"/>
        <v>0</v>
      </c>
      <c r="O3230" s="679">
        <f t="shared" ca="1" si="557"/>
        <v>0</v>
      </c>
      <c r="P3230" s="679">
        <f t="shared" ca="1" si="557"/>
        <v>0</v>
      </c>
      <c r="Q3230" s="679">
        <f t="shared" ca="1" si="557"/>
        <v>0</v>
      </c>
      <c r="R3230" s="679">
        <f t="shared" ca="1" si="557"/>
        <v>0</v>
      </c>
      <c r="S3230" s="679">
        <f t="shared" ca="1" si="557"/>
        <v>0</v>
      </c>
      <c r="T3230" s="679">
        <f t="shared" ca="1" si="557"/>
        <v>0</v>
      </c>
      <c r="U3230" s="679">
        <f t="shared" ca="1" si="557"/>
        <v>0</v>
      </c>
      <c r="V3230" s="679">
        <f t="shared" ca="1" si="557"/>
        <v>0</v>
      </c>
      <c r="W3230" s="679">
        <f t="shared" ca="1" si="556"/>
        <v>0</v>
      </c>
      <c r="X3230" s="679">
        <f t="shared" ca="1" si="557"/>
        <v>0</v>
      </c>
      <c r="Y3230" s="679">
        <f t="shared" ca="1" si="557"/>
        <v>0</v>
      </c>
      <c r="Z3230" s="679">
        <f t="shared" ca="1" si="557"/>
        <v>0</v>
      </c>
      <c r="AA3230" t="str">
        <f t="shared" si="552"/>
        <v>ASR_Financial_Report_SHP21Final</v>
      </c>
      <c r="AB3230" s="960">
        <f t="shared" si="553"/>
        <v>44658</v>
      </c>
      <c r="AC3230" t="str">
        <f t="shared" si="554"/>
        <v>Unaudited</v>
      </c>
    </row>
    <row r="3231" spans="1:29" x14ac:dyDescent="0.25">
      <c r="A3231" t="s">
        <v>420</v>
      </c>
      <c r="B3231" t="s">
        <v>1366</v>
      </c>
      <c r="C3231" t="s">
        <v>1367</v>
      </c>
      <c r="D3231">
        <v>1900</v>
      </c>
      <c r="E3231" s="960">
        <v>1</v>
      </c>
      <c r="F3231" t="s">
        <v>1012</v>
      </c>
      <c r="G3231" s="960" t="s">
        <v>1365</v>
      </c>
      <c r="H3231" t="s">
        <v>387</v>
      </c>
      <c r="I3231" s="940" t="s">
        <v>488</v>
      </c>
      <c r="J3231" s="940" t="s">
        <v>444</v>
      </c>
      <c r="K3231" s="940" t="s">
        <v>53</v>
      </c>
      <c r="L3231" s="940">
        <v>3.3</v>
      </c>
      <c r="M3231" s="965" t="s">
        <v>54</v>
      </c>
      <c r="N3231" s="679">
        <f t="shared" ca="1" si="547"/>
        <v>0</v>
      </c>
      <c r="O3231" s="679">
        <f t="shared" ca="1" si="557"/>
        <v>0</v>
      </c>
      <c r="P3231" s="679">
        <f t="shared" ca="1" si="557"/>
        <v>0</v>
      </c>
      <c r="Q3231" s="679">
        <f t="shared" ca="1" si="557"/>
        <v>0</v>
      </c>
      <c r="R3231" s="679">
        <f t="shared" ca="1" si="557"/>
        <v>0</v>
      </c>
      <c r="S3231" s="679">
        <f t="shared" ca="1" si="557"/>
        <v>0</v>
      </c>
      <c r="T3231" s="679">
        <f t="shared" ca="1" si="557"/>
        <v>0</v>
      </c>
      <c r="U3231" s="679">
        <f t="shared" ca="1" si="557"/>
        <v>0</v>
      </c>
      <c r="V3231" s="679">
        <f t="shared" ca="1" si="557"/>
        <v>0</v>
      </c>
      <c r="W3231" s="679">
        <f t="shared" ca="1" si="556"/>
        <v>0</v>
      </c>
      <c r="X3231" s="679">
        <f t="shared" ca="1" si="557"/>
        <v>0</v>
      </c>
      <c r="Y3231" s="679">
        <f t="shared" ca="1" si="557"/>
        <v>0</v>
      </c>
      <c r="Z3231" s="679">
        <f t="shared" ca="1" si="557"/>
        <v>0</v>
      </c>
      <c r="AA3231" t="str">
        <f t="shared" si="552"/>
        <v>ASR_Financial_Report_SHP21Final</v>
      </c>
      <c r="AB3231" s="960">
        <f t="shared" si="553"/>
        <v>44658</v>
      </c>
      <c r="AC3231" t="str">
        <f t="shared" si="554"/>
        <v>Unaudited</v>
      </c>
    </row>
    <row r="3232" spans="1:29" x14ac:dyDescent="0.25">
      <c r="A3232" t="s">
        <v>420</v>
      </c>
      <c r="B3232" t="s">
        <v>1366</v>
      </c>
      <c r="C3232" t="s">
        <v>1367</v>
      </c>
      <c r="D3232">
        <v>1900</v>
      </c>
      <c r="E3232" s="960">
        <v>1</v>
      </c>
      <c r="F3232" t="s">
        <v>1012</v>
      </c>
      <c r="G3232" s="960" t="s">
        <v>1365</v>
      </c>
      <c r="H3232" t="s">
        <v>387</v>
      </c>
      <c r="I3232" s="940" t="s">
        <v>488</v>
      </c>
      <c r="J3232" s="940" t="s">
        <v>444</v>
      </c>
      <c r="K3232" s="940" t="s">
        <v>53</v>
      </c>
      <c r="L3232" s="940" t="s">
        <v>44</v>
      </c>
      <c r="M3232" s="965" t="s">
        <v>153</v>
      </c>
      <c r="N3232" s="679">
        <f t="shared" ca="1" si="547"/>
        <v>0</v>
      </c>
      <c r="O3232" s="679">
        <f t="shared" ca="1" si="557"/>
        <v>0</v>
      </c>
      <c r="P3232" s="679">
        <f t="shared" ca="1" si="557"/>
        <v>0</v>
      </c>
      <c r="Q3232" s="679">
        <f t="shared" ca="1" si="557"/>
        <v>0</v>
      </c>
      <c r="R3232" s="679">
        <f t="shared" ca="1" si="557"/>
        <v>0</v>
      </c>
      <c r="S3232" s="679">
        <f t="shared" ca="1" si="557"/>
        <v>0</v>
      </c>
      <c r="T3232" s="679">
        <f t="shared" ca="1" si="557"/>
        <v>0</v>
      </c>
      <c r="U3232" s="679">
        <f t="shared" ca="1" si="557"/>
        <v>0</v>
      </c>
      <c r="V3232" s="679">
        <f t="shared" ca="1" si="557"/>
        <v>0</v>
      </c>
      <c r="W3232" s="679">
        <f t="shared" ca="1" si="556"/>
        <v>0</v>
      </c>
      <c r="X3232" s="679">
        <f t="shared" ca="1" si="557"/>
        <v>0</v>
      </c>
      <c r="Y3232" s="679">
        <f t="shared" ca="1" si="557"/>
        <v>0</v>
      </c>
      <c r="Z3232" s="679">
        <f t="shared" ca="1" si="557"/>
        <v>0</v>
      </c>
      <c r="AA3232" t="str">
        <f t="shared" si="552"/>
        <v>ASR_Financial_Report_SHP21Final</v>
      </c>
      <c r="AB3232" s="960">
        <f t="shared" si="553"/>
        <v>44658</v>
      </c>
      <c r="AC3232" t="str">
        <f t="shared" si="554"/>
        <v>Unaudited</v>
      </c>
    </row>
    <row r="3233" spans="1:29" x14ac:dyDescent="0.25">
      <c r="A3233" t="s">
        <v>420</v>
      </c>
      <c r="B3233" t="s">
        <v>1366</v>
      </c>
      <c r="C3233" t="s">
        <v>1367</v>
      </c>
      <c r="D3233">
        <v>1900</v>
      </c>
      <c r="E3233" s="960">
        <v>1</v>
      </c>
      <c r="F3233" t="s">
        <v>1012</v>
      </c>
      <c r="G3233" s="960" t="s">
        <v>1365</v>
      </c>
      <c r="H3233" t="s">
        <v>387</v>
      </c>
      <c r="I3233" s="940" t="s">
        <v>488</v>
      </c>
      <c r="J3233" s="940" t="s">
        <v>444</v>
      </c>
      <c r="K3233" s="940" t="s">
        <v>53</v>
      </c>
      <c r="L3233" s="940" t="s">
        <v>41</v>
      </c>
      <c r="M3233" s="965" t="s">
        <v>52</v>
      </c>
      <c r="N3233" s="679">
        <f t="shared" ca="1" si="547"/>
        <v>0</v>
      </c>
      <c r="O3233" s="679">
        <f t="shared" ca="1" si="557"/>
        <v>0</v>
      </c>
      <c r="P3233" s="679">
        <f t="shared" ca="1" si="557"/>
        <v>0</v>
      </c>
      <c r="Q3233" s="679">
        <f t="shared" ca="1" si="557"/>
        <v>0</v>
      </c>
      <c r="R3233" s="679">
        <f t="shared" ca="1" si="557"/>
        <v>0</v>
      </c>
      <c r="S3233" s="679">
        <f t="shared" ca="1" si="557"/>
        <v>0</v>
      </c>
      <c r="T3233" s="679">
        <f t="shared" ca="1" si="557"/>
        <v>0</v>
      </c>
      <c r="U3233" s="679">
        <f t="shared" ca="1" si="557"/>
        <v>0</v>
      </c>
      <c r="V3233" s="679">
        <f t="shared" ca="1" si="557"/>
        <v>0</v>
      </c>
      <c r="W3233" s="679">
        <f t="shared" ca="1" si="556"/>
        <v>0</v>
      </c>
      <c r="X3233" s="679">
        <f t="shared" ca="1" si="557"/>
        <v>0</v>
      </c>
      <c r="Y3233" s="679">
        <f t="shared" ca="1" si="557"/>
        <v>0</v>
      </c>
      <c r="Z3233" s="679">
        <f t="shared" ca="1" si="557"/>
        <v>0</v>
      </c>
      <c r="AA3233" t="str">
        <f t="shared" si="552"/>
        <v>ASR_Financial_Report_SHP21Final</v>
      </c>
      <c r="AB3233" s="960">
        <f t="shared" si="553"/>
        <v>44658</v>
      </c>
      <c r="AC3233" t="str">
        <f t="shared" si="554"/>
        <v>Unaudited</v>
      </c>
    </row>
    <row r="3234" spans="1:29" x14ac:dyDescent="0.25">
      <c r="A3234" t="s">
        <v>420</v>
      </c>
      <c r="B3234" t="s">
        <v>1366</v>
      </c>
      <c r="C3234" t="s">
        <v>1367</v>
      </c>
      <c r="D3234">
        <v>1900</v>
      </c>
      <c r="E3234" s="960">
        <v>1</v>
      </c>
      <c r="F3234" t="s">
        <v>1012</v>
      </c>
      <c r="G3234" s="960" t="s">
        <v>1365</v>
      </c>
      <c r="H3234" t="s">
        <v>387</v>
      </c>
      <c r="I3234" s="940" t="s">
        <v>488</v>
      </c>
      <c r="J3234" s="940" t="s">
        <v>444</v>
      </c>
      <c r="K3234" s="940" t="s">
        <v>53</v>
      </c>
      <c r="L3234" s="948" t="s">
        <v>42</v>
      </c>
      <c r="M3234" s="963" t="s">
        <v>154</v>
      </c>
      <c r="N3234" s="679">
        <f t="shared" ca="1" si="547"/>
        <v>0</v>
      </c>
      <c r="O3234" s="679">
        <f t="shared" ca="1" si="557"/>
        <v>0</v>
      </c>
      <c r="P3234" s="679">
        <f t="shared" ca="1" si="557"/>
        <v>0</v>
      </c>
      <c r="Q3234" s="679">
        <f t="shared" ca="1" si="557"/>
        <v>0</v>
      </c>
      <c r="R3234" s="679">
        <f t="shared" ca="1" si="557"/>
        <v>0</v>
      </c>
      <c r="S3234" s="679">
        <f t="shared" ca="1" si="557"/>
        <v>0</v>
      </c>
      <c r="T3234" s="679">
        <f t="shared" ca="1" si="557"/>
        <v>0</v>
      </c>
      <c r="U3234" s="679">
        <f t="shared" ca="1" si="557"/>
        <v>0</v>
      </c>
      <c r="V3234" s="679">
        <f t="shared" ca="1" si="557"/>
        <v>0</v>
      </c>
      <c r="W3234" s="679">
        <f t="shared" ca="1" si="556"/>
        <v>0</v>
      </c>
      <c r="X3234" s="679">
        <f t="shared" ca="1" si="557"/>
        <v>0</v>
      </c>
      <c r="Y3234" s="679">
        <f t="shared" ca="1" si="557"/>
        <v>0</v>
      </c>
      <c r="Z3234" s="679">
        <f t="shared" ca="1" si="557"/>
        <v>0</v>
      </c>
      <c r="AA3234" t="str">
        <f t="shared" si="552"/>
        <v>ASR_Financial_Report_SHP21Final</v>
      </c>
      <c r="AB3234" s="960">
        <f t="shared" si="553"/>
        <v>44658</v>
      </c>
      <c r="AC3234" t="str">
        <f t="shared" si="554"/>
        <v>Unaudited</v>
      </c>
    </row>
    <row r="3235" spans="1:29" x14ac:dyDescent="0.25">
      <c r="A3235" t="s">
        <v>420</v>
      </c>
      <c r="B3235" t="s">
        <v>1366</v>
      </c>
      <c r="C3235" t="s">
        <v>1367</v>
      </c>
      <c r="D3235">
        <v>1900</v>
      </c>
      <c r="E3235" s="960">
        <v>1</v>
      </c>
      <c r="F3235" t="s">
        <v>1012</v>
      </c>
      <c r="G3235" s="960" t="s">
        <v>1365</v>
      </c>
      <c r="H3235" t="s">
        <v>387</v>
      </c>
      <c r="I3235" s="965" t="s">
        <v>488</v>
      </c>
      <c r="J3235" s="965" t="s">
        <v>444</v>
      </c>
      <c r="K3235" s="965" t="s">
        <v>53</v>
      </c>
      <c r="L3235" s="940" t="s">
        <v>43</v>
      </c>
      <c r="M3235" s="965" t="s">
        <v>462</v>
      </c>
      <c r="N3235" s="679">
        <f t="shared" ref="N3235:N3256" ca="1" si="558">IF(OR(AND($F3235="PY",N$1&lt;&gt;"Prior Year"),AND($F3235&lt;&gt;"PY",N$1="Prior Year")),0,INDEX(INDIRECT("'MMA Rev-Exp "&amp;$H3235&amp;"'!$A$1:$CA$200"),IF($J3235="Member Months",MATCH($J3235,INDIRECT("'MMA Rev-Exp "&amp;$H3235&amp;"'!$A$1:$A$200"),0),MATCH($L3235,INDIRECT("'MMA Rev-Exp "&amp;$H3235&amp;"'!$B$1:$B$200"),0)),IF($F3235="PY",MATCH("Prior Year Adjustments",INDIRECT("'MMA Rev-Exp "&amp;$H3235&amp;"'!$A$8:$CA$8"),0),MATCH(IF($F3235="Q1","JANUARY - MARCH (Q1)",IF($F3235="Q2","APRIL - JUNE (Q2)",IF($F3235="Q3","JULY - SEPTEMBER (Q3)",IF($F3235="Q4","OCTOBER - DECEMBER (Q4)",0)))),INDIRECT("'MMA Rev-Exp "&amp;$H3235&amp;"'!$A$7:$CA$7"),0)+MATCH(N$1,INDIRECT("'MMA Rev-Exp "&amp;$H3235&amp;"'!$D$8:$CA$8"),0)-1)))</f>
        <v>0</v>
      </c>
      <c r="O3235" s="679">
        <f t="shared" ca="1" si="557"/>
        <v>0</v>
      </c>
      <c r="P3235" s="679">
        <f t="shared" ca="1" si="557"/>
        <v>0</v>
      </c>
      <c r="Q3235" s="679">
        <f t="shared" ca="1" si="557"/>
        <v>0</v>
      </c>
      <c r="R3235" s="679">
        <f t="shared" ca="1" si="557"/>
        <v>0</v>
      </c>
      <c r="S3235" s="679">
        <f t="shared" ca="1" si="557"/>
        <v>0</v>
      </c>
      <c r="T3235" s="679">
        <f t="shared" ca="1" si="557"/>
        <v>0</v>
      </c>
      <c r="U3235" s="679">
        <f t="shared" ca="1" si="557"/>
        <v>0</v>
      </c>
      <c r="V3235" s="679">
        <f t="shared" ca="1" si="557"/>
        <v>0</v>
      </c>
      <c r="W3235" s="679">
        <f t="shared" ca="1" si="556"/>
        <v>0</v>
      </c>
      <c r="X3235" s="679">
        <f t="shared" ca="1" si="557"/>
        <v>0</v>
      </c>
      <c r="Y3235" s="679">
        <f t="shared" ca="1" si="557"/>
        <v>0</v>
      </c>
      <c r="Z3235" s="679">
        <f t="shared" ca="1" si="557"/>
        <v>0</v>
      </c>
      <c r="AA3235" t="str">
        <f t="shared" si="552"/>
        <v>ASR_Financial_Report_SHP21Final</v>
      </c>
      <c r="AB3235" s="960">
        <f t="shared" si="553"/>
        <v>44658</v>
      </c>
      <c r="AC3235" t="str">
        <f t="shared" si="554"/>
        <v>Unaudited</v>
      </c>
    </row>
    <row r="3236" spans="1:29" x14ac:dyDescent="0.25">
      <c r="A3236" t="s">
        <v>420</v>
      </c>
      <c r="B3236" t="s">
        <v>1366</v>
      </c>
      <c r="C3236" t="s">
        <v>1367</v>
      </c>
      <c r="D3236">
        <v>1900</v>
      </c>
      <c r="E3236" s="960">
        <v>1</v>
      </c>
      <c r="F3236" t="s">
        <v>1012</v>
      </c>
      <c r="G3236" s="960" t="s">
        <v>1365</v>
      </c>
      <c r="H3236" t="s">
        <v>387</v>
      </c>
      <c r="I3236" s="940" t="s">
        <v>488</v>
      </c>
      <c r="J3236" s="940" t="s">
        <v>444</v>
      </c>
      <c r="K3236" s="940" t="s">
        <v>901</v>
      </c>
      <c r="L3236" s="940" t="s">
        <v>902</v>
      </c>
      <c r="M3236" s="965" t="s">
        <v>901</v>
      </c>
      <c r="N3236" s="679">
        <f t="shared" ca="1" si="558"/>
        <v>0</v>
      </c>
      <c r="O3236" s="679">
        <f t="shared" ca="1" si="557"/>
        <v>0</v>
      </c>
      <c r="P3236" s="679">
        <f t="shared" ca="1" si="557"/>
        <v>0</v>
      </c>
      <c r="Q3236" s="679">
        <f t="shared" ca="1" si="557"/>
        <v>0</v>
      </c>
      <c r="R3236" s="679">
        <f t="shared" ca="1" si="557"/>
        <v>0</v>
      </c>
      <c r="S3236" s="679">
        <f t="shared" ca="1" si="557"/>
        <v>0</v>
      </c>
      <c r="T3236" s="679">
        <f t="shared" ca="1" si="557"/>
        <v>0</v>
      </c>
      <c r="U3236" s="679">
        <f t="shared" ref="U3236:Z3236" ca="1" si="559">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679">
        <f t="shared" ca="1" si="559"/>
        <v>0</v>
      </c>
      <c r="W3236" s="679">
        <f t="shared" ca="1" si="556"/>
        <v>0</v>
      </c>
      <c r="X3236" s="679">
        <f t="shared" ca="1" si="559"/>
        <v>0</v>
      </c>
      <c r="Y3236" s="679">
        <f t="shared" ca="1" si="559"/>
        <v>0</v>
      </c>
      <c r="Z3236" s="679">
        <f t="shared" ca="1" si="559"/>
        <v>0</v>
      </c>
      <c r="AA3236" t="str">
        <f t="shared" si="552"/>
        <v>ASR_Financial_Report_SHP21Final</v>
      </c>
      <c r="AB3236" s="960">
        <f t="shared" si="553"/>
        <v>44658</v>
      </c>
      <c r="AC3236" t="str">
        <f t="shared" si="554"/>
        <v>Unaudited</v>
      </c>
    </row>
    <row r="3237" spans="1:29" x14ac:dyDescent="0.25">
      <c r="A3237" t="s">
        <v>420</v>
      </c>
      <c r="B3237" t="s">
        <v>1366</v>
      </c>
      <c r="C3237" t="s">
        <v>1367</v>
      </c>
      <c r="D3237">
        <v>1900</v>
      </c>
      <c r="E3237" s="960">
        <v>1</v>
      </c>
      <c r="F3237" t="s">
        <v>1012</v>
      </c>
      <c r="G3237" s="960" t="s">
        <v>1365</v>
      </c>
      <c r="H3237" t="s">
        <v>387</v>
      </c>
      <c r="I3237" s="940" t="s">
        <v>488</v>
      </c>
      <c r="J3237" s="940" t="s">
        <v>444</v>
      </c>
      <c r="K3237" s="940" t="s">
        <v>901</v>
      </c>
      <c r="L3237" s="940" t="s">
        <v>903</v>
      </c>
      <c r="M3237" s="965" t="s">
        <v>906</v>
      </c>
      <c r="N3237" s="679">
        <f t="shared" ca="1" si="558"/>
        <v>0</v>
      </c>
      <c r="O3237" s="679">
        <f t="shared" ref="O3237:V3246" ca="1" si="560">IF(OR(AND($F3237="PY",O$1&lt;&gt;"Prior Year"),AND($F3237&lt;&gt;"PY",O$1="Prior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"&amp;$H3237&amp;"'!$A$7:$CA$7"),0)+MATCH(O$1,INDIRECT("'MMA Rev-Exp "&amp;$H3237&amp;"'!$D$8:$CA$8"),0)-1)))</f>
        <v>0</v>
      </c>
      <c r="P3237" s="679">
        <f t="shared" ca="1" si="560"/>
        <v>0</v>
      </c>
      <c r="Q3237" s="679">
        <f t="shared" ca="1" si="560"/>
        <v>0</v>
      </c>
      <c r="R3237" s="679">
        <f t="shared" ca="1" si="560"/>
        <v>0</v>
      </c>
      <c r="S3237" s="679">
        <f t="shared" ca="1" si="560"/>
        <v>0</v>
      </c>
      <c r="T3237" s="679">
        <f t="shared" ca="1" si="560"/>
        <v>0</v>
      </c>
      <c r="U3237" s="679">
        <f t="shared" ca="1" si="560"/>
        <v>0</v>
      </c>
      <c r="V3237" s="679">
        <f t="shared" ca="1" si="560"/>
        <v>0</v>
      </c>
      <c r="W3237" s="679">
        <f t="shared" ca="1" si="556"/>
        <v>0</v>
      </c>
      <c r="X3237" s="679">
        <f t="shared" ref="X3237:Z3255" ca="1" si="561">IF(OR(AND($F3237="PY",X$1&lt;&gt;"Prior Year"),AND($F3237&lt;&gt;"PY",X$1="Prior Year")),0,INDEX(INDIRECT("'MMA Rev-Exp "&amp;$H3237&amp;"'!$A$1:$CA$200"),IF($J3237="Member Months",MATCH($J3237,INDIRECT("'MMA Rev-Exp "&amp;$H3237&amp;"'!$A$1:$A$200"),0),MATCH($L3237,INDIRECT("'MMA Rev-Exp "&amp;$H3237&amp;"'!$B$1:$B$200"),0)),IF($F3237="PY",MATCH("Prior Year Adjustments",INDIRECT("'MMA Rev-Exp "&amp;$H3237&amp;"'!$A$8:$CA$8"),0),MATCH(IF($F3237="Q1","JANUARY - MARCH (Q1)",IF($F3237="Q2","APRIL - JUNE (Q2)",IF($F3237="Q3","JULY - SEPTEMBER (Q3)",IF($F3237="Q4","OCTOBER - DECEMBER (Q4)",0)))),INDIRECT("'MMA Rev-Exp "&amp;$H3237&amp;"'!$A$7:$CA$7"),0)+MATCH(X$1,INDIRECT("'MMA Rev-Exp "&amp;$H3237&amp;"'!$D$8:$CA$8"),0)-1)))</f>
        <v>0</v>
      </c>
      <c r="Y3237" s="679">
        <f t="shared" ca="1" si="561"/>
        <v>0</v>
      </c>
      <c r="Z3237" s="679">
        <f t="shared" ca="1" si="561"/>
        <v>0</v>
      </c>
      <c r="AA3237" t="str">
        <f t="shared" si="552"/>
        <v>ASR_Financial_Report_SHP21Final</v>
      </c>
      <c r="AB3237" s="960">
        <f t="shared" si="553"/>
        <v>44658</v>
      </c>
      <c r="AC3237" t="str">
        <f t="shared" si="554"/>
        <v>Unaudited</v>
      </c>
    </row>
    <row r="3238" spans="1:29" x14ac:dyDescent="0.25">
      <c r="A3238" t="s">
        <v>420</v>
      </c>
      <c r="B3238" t="s">
        <v>1366</v>
      </c>
      <c r="C3238" t="s">
        <v>1367</v>
      </c>
      <c r="D3238">
        <v>1900</v>
      </c>
      <c r="E3238" s="960">
        <v>1</v>
      </c>
      <c r="F3238" t="s">
        <v>1012</v>
      </c>
      <c r="G3238" s="960" t="s">
        <v>1365</v>
      </c>
      <c r="H3238" t="s">
        <v>387</v>
      </c>
      <c r="I3238" s="940" t="s">
        <v>488</v>
      </c>
      <c r="J3238" s="940" t="s">
        <v>444</v>
      </c>
      <c r="K3238" s="940" t="s">
        <v>901</v>
      </c>
      <c r="L3238" s="940" t="s">
        <v>904</v>
      </c>
      <c r="M3238" s="965" t="s">
        <v>907</v>
      </c>
      <c r="N3238" s="679">
        <f t="shared" ca="1" si="558"/>
        <v>0</v>
      </c>
      <c r="O3238" s="679">
        <f t="shared" ca="1" si="560"/>
        <v>0</v>
      </c>
      <c r="P3238" s="679">
        <f t="shared" ca="1" si="560"/>
        <v>0</v>
      </c>
      <c r="Q3238" s="679">
        <f t="shared" ca="1" si="560"/>
        <v>0</v>
      </c>
      <c r="R3238" s="679">
        <f t="shared" ca="1" si="560"/>
        <v>0</v>
      </c>
      <c r="S3238" s="679">
        <f t="shared" ca="1" si="560"/>
        <v>0</v>
      </c>
      <c r="T3238" s="679">
        <f t="shared" ca="1" si="560"/>
        <v>0</v>
      </c>
      <c r="U3238" s="679">
        <f t="shared" ca="1" si="560"/>
        <v>0</v>
      </c>
      <c r="V3238" s="679">
        <f t="shared" ca="1" si="560"/>
        <v>0</v>
      </c>
      <c r="W3238" s="679">
        <f t="shared" ca="1" si="556"/>
        <v>0</v>
      </c>
      <c r="X3238" s="679">
        <f t="shared" ca="1" si="561"/>
        <v>0</v>
      </c>
      <c r="Y3238" s="679">
        <f t="shared" ca="1" si="561"/>
        <v>0</v>
      </c>
      <c r="Z3238" s="679">
        <f t="shared" ca="1" si="561"/>
        <v>0</v>
      </c>
      <c r="AA3238" t="str">
        <f t="shared" si="552"/>
        <v>ASR_Financial_Report_SHP21Final</v>
      </c>
      <c r="AB3238" s="960">
        <f t="shared" si="553"/>
        <v>44658</v>
      </c>
      <c r="AC3238" t="str">
        <f t="shared" si="554"/>
        <v>Unaudited</v>
      </c>
    </row>
    <row r="3239" spans="1:29" x14ac:dyDescent="0.25">
      <c r="A3239" t="s">
        <v>420</v>
      </c>
      <c r="B3239" t="s">
        <v>1366</v>
      </c>
      <c r="C3239" t="s">
        <v>1367</v>
      </c>
      <c r="D3239">
        <v>1900</v>
      </c>
      <c r="E3239" s="960">
        <v>1</v>
      </c>
      <c r="F3239" t="s">
        <v>1012</v>
      </c>
      <c r="G3239" s="960" t="s">
        <v>1365</v>
      </c>
      <c r="H3239" t="s">
        <v>387</v>
      </c>
      <c r="I3239" s="940" t="s">
        <v>488</v>
      </c>
      <c r="J3239" s="940" t="s">
        <v>444</v>
      </c>
      <c r="K3239" s="940" t="s">
        <v>445</v>
      </c>
      <c r="L3239" s="948">
        <v>5.0999999999999996</v>
      </c>
      <c r="M3239" s="963" t="s">
        <v>37</v>
      </c>
      <c r="N3239" s="679">
        <f t="shared" ca="1" si="558"/>
        <v>0</v>
      </c>
      <c r="O3239" s="679">
        <f t="shared" ca="1" si="560"/>
        <v>0</v>
      </c>
      <c r="P3239" s="679">
        <f t="shared" ca="1" si="560"/>
        <v>0</v>
      </c>
      <c r="Q3239" s="679">
        <f t="shared" ca="1" si="560"/>
        <v>0</v>
      </c>
      <c r="R3239" s="679">
        <f t="shared" ca="1" si="560"/>
        <v>0</v>
      </c>
      <c r="S3239" s="679">
        <f t="shared" ca="1" si="560"/>
        <v>0</v>
      </c>
      <c r="T3239" s="679">
        <f t="shared" ca="1" si="560"/>
        <v>0</v>
      </c>
      <c r="U3239" s="679">
        <f t="shared" ca="1" si="560"/>
        <v>0</v>
      </c>
      <c r="V3239" s="679">
        <f t="shared" ca="1" si="560"/>
        <v>0</v>
      </c>
      <c r="W3239" s="679">
        <f t="shared" ca="1" si="556"/>
        <v>0</v>
      </c>
      <c r="X3239" s="679">
        <f t="shared" ca="1" si="561"/>
        <v>0</v>
      </c>
      <c r="Y3239" s="679">
        <f t="shared" ca="1" si="561"/>
        <v>0</v>
      </c>
      <c r="Z3239" s="679">
        <f t="shared" ca="1" si="561"/>
        <v>0</v>
      </c>
      <c r="AA3239" t="str">
        <f t="shared" si="552"/>
        <v>ASR_Financial_Report_SHP21Final</v>
      </c>
      <c r="AB3239" s="960">
        <f t="shared" si="553"/>
        <v>44658</v>
      </c>
      <c r="AC3239" t="str">
        <f t="shared" si="554"/>
        <v>Unaudited</v>
      </c>
    </row>
    <row r="3240" spans="1:29" ht="30" x14ac:dyDescent="0.25">
      <c r="A3240" t="s">
        <v>420</v>
      </c>
      <c r="B3240" t="s">
        <v>1366</v>
      </c>
      <c r="C3240" t="s">
        <v>1367</v>
      </c>
      <c r="D3240">
        <v>1900</v>
      </c>
      <c r="E3240" s="960">
        <v>1</v>
      </c>
      <c r="F3240" t="s">
        <v>1012</v>
      </c>
      <c r="G3240" s="960" t="s">
        <v>1365</v>
      </c>
      <c r="H3240" t="s">
        <v>387</v>
      </c>
      <c r="I3240" s="965" t="s">
        <v>488</v>
      </c>
      <c r="J3240" s="965" t="s">
        <v>444</v>
      </c>
      <c r="K3240" s="965" t="s">
        <v>445</v>
      </c>
      <c r="L3240" s="940">
        <v>5.2</v>
      </c>
      <c r="M3240" s="965" t="s">
        <v>303</v>
      </c>
      <c r="N3240" s="679">
        <f t="shared" ca="1" si="558"/>
        <v>0</v>
      </c>
      <c r="O3240" s="679">
        <f t="shared" ca="1" si="560"/>
        <v>0</v>
      </c>
      <c r="P3240" s="679">
        <f t="shared" ca="1" si="560"/>
        <v>0</v>
      </c>
      <c r="Q3240" s="679">
        <f t="shared" ca="1" si="560"/>
        <v>0</v>
      </c>
      <c r="R3240" s="679">
        <f t="shared" ca="1" si="560"/>
        <v>0</v>
      </c>
      <c r="S3240" s="679">
        <f t="shared" ca="1" si="560"/>
        <v>0</v>
      </c>
      <c r="T3240" s="679">
        <f t="shared" ca="1" si="560"/>
        <v>0</v>
      </c>
      <c r="U3240" s="679">
        <f t="shared" ca="1" si="560"/>
        <v>0</v>
      </c>
      <c r="V3240" s="679">
        <f t="shared" ca="1" si="560"/>
        <v>0</v>
      </c>
      <c r="W3240" s="679">
        <f t="shared" ca="1" si="556"/>
        <v>0</v>
      </c>
      <c r="X3240" s="679">
        <f t="shared" ca="1" si="561"/>
        <v>0</v>
      </c>
      <c r="Y3240" s="679">
        <f t="shared" ca="1" si="561"/>
        <v>0</v>
      </c>
      <c r="Z3240" s="679">
        <f t="shared" ca="1" si="561"/>
        <v>0</v>
      </c>
      <c r="AA3240" t="str">
        <f t="shared" si="552"/>
        <v>ASR_Financial_Report_SHP21Final</v>
      </c>
      <c r="AB3240" s="960">
        <f t="shared" si="553"/>
        <v>44658</v>
      </c>
      <c r="AC3240" t="str">
        <f t="shared" si="554"/>
        <v>Unaudited</v>
      </c>
    </row>
    <row r="3241" spans="1:29" ht="30" x14ac:dyDescent="0.25">
      <c r="A3241" t="s">
        <v>420</v>
      </c>
      <c r="B3241" t="s">
        <v>1366</v>
      </c>
      <c r="C3241" t="s">
        <v>1367</v>
      </c>
      <c r="D3241">
        <v>1900</v>
      </c>
      <c r="E3241" s="960">
        <v>1</v>
      </c>
      <c r="F3241" t="s">
        <v>1012</v>
      </c>
      <c r="G3241" s="960" t="s">
        <v>1365</v>
      </c>
      <c r="H3241" t="s">
        <v>387</v>
      </c>
      <c r="I3241" s="940" t="s">
        <v>488</v>
      </c>
      <c r="J3241" s="940" t="s">
        <v>444</v>
      </c>
      <c r="K3241" s="940" t="s">
        <v>445</v>
      </c>
      <c r="L3241" s="940">
        <v>5.3</v>
      </c>
      <c r="M3241" s="965" t="s">
        <v>304</v>
      </c>
      <c r="N3241" s="679">
        <f t="shared" ca="1" si="558"/>
        <v>0</v>
      </c>
      <c r="O3241" s="679">
        <f t="shared" ca="1" si="560"/>
        <v>0</v>
      </c>
      <c r="P3241" s="679">
        <f t="shared" ca="1" si="560"/>
        <v>0</v>
      </c>
      <c r="Q3241" s="679">
        <f t="shared" ca="1" si="560"/>
        <v>0</v>
      </c>
      <c r="R3241" s="679">
        <f t="shared" ca="1" si="560"/>
        <v>0</v>
      </c>
      <c r="S3241" s="679">
        <f t="shared" ca="1" si="560"/>
        <v>0</v>
      </c>
      <c r="T3241" s="679">
        <f t="shared" ca="1" si="560"/>
        <v>0</v>
      </c>
      <c r="U3241" s="679">
        <f t="shared" ca="1" si="560"/>
        <v>0</v>
      </c>
      <c r="V3241" s="679">
        <f t="shared" ca="1" si="560"/>
        <v>0</v>
      </c>
      <c r="W3241" s="679">
        <f t="shared" ca="1" si="556"/>
        <v>0</v>
      </c>
      <c r="X3241" s="679">
        <f t="shared" ca="1" si="561"/>
        <v>0</v>
      </c>
      <c r="Y3241" s="679">
        <f t="shared" ca="1" si="561"/>
        <v>0</v>
      </c>
      <c r="Z3241" s="679">
        <f t="shared" ca="1" si="561"/>
        <v>0</v>
      </c>
      <c r="AA3241" t="str">
        <f t="shared" si="552"/>
        <v>ASR_Financial_Report_SHP21Final</v>
      </c>
      <c r="AB3241" s="960">
        <f t="shared" si="553"/>
        <v>44658</v>
      </c>
      <c r="AC3241" t="str">
        <f t="shared" si="554"/>
        <v>Unaudited</v>
      </c>
    </row>
    <row r="3242" spans="1:29" x14ac:dyDescent="0.25">
      <c r="A3242" t="s">
        <v>420</v>
      </c>
      <c r="B3242" t="s">
        <v>1366</v>
      </c>
      <c r="C3242" t="s">
        <v>1367</v>
      </c>
      <c r="D3242">
        <v>1900</v>
      </c>
      <c r="E3242" s="960">
        <v>1</v>
      </c>
      <c r="F3242" t="s">
        <v>1012</v>
      </c>
      <c r="G3242" s="960" t="s">
        <v>1365</v>
      </c>
      <c r="H3242" t="s">
        <v>387</v>
      </c>
      <c r="I3242" s="940" t="s">
        <v>488</v>
      </c>
      <c r="J3242" s="940" t="s">
        <v>444</v>
      </c>
      <c r="K3242" s="940" t="s">
        <v>445</v>
      </c>
      <c r="L3242" s="940" t="s">
        <v>82</v>
      </c>
      <c r="M3242" s="965" t="s">
        <v>453</v>
      </c>
      <c r="N3242" s="679">
        <f t="shared" ca="1" si="558"/>
        <v>0</v>
      </c>
      <c r="O3242" s="679">
        <f t="shared" ca="1" si="560"/>
        <v>0</v>
      </c>
      <c r="P3242" s="679">
        <f t="shared" ca="1" si="560"/>
        <v>0</v>
      </c>
      <c r="Q3242" s="679">
        <f t="shared" ca="1" si="560"/>
        <v>0</v>
      </c>
      <c r="R3242" s="679">
        <f t="shared" ca="1" si="560"/>
        <v>0</v>
      </c>
      <c r="S3242" s="679">
        <f t="shared" ca="1" si="560"/>
        <v>0</v>
      </c>
      <c r="T3242" s="679">
        <f t="shared" ca="1" si="560"/>
        <v>0</v>
      </c>
      <c r="U3242" s="679">
        <f t="shared" ca="1" si="560"/>
        <v>0</v>
      </c>
      <c r="V3242" s="679">
        <f t="shared" ca="1" si="560"/>
        <v>0</v>
      </c>
      <c r="W3242" s="679">
        <f t="shared" ca="1" si="556"/>
        <v>0</v>
      </c>
      <c r="X3242" s="679">
        <f t="shared" ca="1" si="561"/>
        <v>0</v>
      </c>
      <c r="Y3242" s="679">
        <f t="shared" ca="1" si="561"/>
        <v>0</v>
      </c>
      <c r="Z3242" s="679">
        <f t="shared" ca="1" si="561"/>
        <v>0</v>
      </c>
      <c r="AA3242" t="str">
        <f t="shared" si="552"/>
        <v>ASR_Financial_Report_SHP21Final</v>
      </c>
      <c r="AB3242" s="960">
        <f t="shared" si="553"/>
        <v>44658</v>
      </c>
      <c r="AC3242" t="str">
        <f t="shared" si="554"/>
        <v>Unaudited</v>
      </c>
    </row>
    <row r="3243" spans="1:29" x14ac:dyDescent="0.25">
      <c r="A3243" t="s">
        <v>420</v>
      </c>
      <c r="B3243" t="s">
        <v>1366</v>
      </c>
      <c r="C3243" t="s">
        <v>1367</v>
      </c>
      <c r="D3243">
        <v>1900</v>
      </c>
      <c r="E3243" s="960">
        <v>1</v>
      </c>
      <c r="F3243" t="s">
        <v>1012</v>
      </c>
      <c r="G3243" s="960" t="s">
        <v>1365</v>
      </c>
      <c r="H3243" t="s">
        <v>387</v>
      </c>
      <c r="I3243" s="940" t="s">
        <v>488</v>
      </c>
      <c r="J3243" s="940" t="s">
        <v>444</v>
      </c>
      <c r="K3243" s="940" t="s">
        <v>446</v>
      </c>
      <c r="L3243" s="940">
        <v>6.1</v>
      </c>
      <c r="M3243" s="965" t="s">
        <v>18</v>
      </c>
      <c r="N3243" s="679">
        <f t="shared" ca="1" si="558"/>
        <v>0</v>
      </c>
      <c r="O3243" s="679">
        <f t="shared" ca="1" si="560"/>
        <v>0</v>
      </c>
      <c r="P3243" s="679">
        <f t="shared" ca="1" si="560"/>
        <v>0</v>
      </c>
      <c r="Q3243" s="679">
        <f t="shared" ca="1" si="560"/>
        <v>0</v>
      </c>
      <c r="R3243" s="679">
        <f t="shared" ca="1" si="560"/>
        <v>0</v>
      </c>
      <c r="S3243" s="679">
        <f t="shared" ca="1" si="560"/>
        <v>0</v>
      </c>
      <c r="T3243" s="679">
        <f t="shared" ca="1" si="560"/>
        <v>0</v>
      </c>
      <c r="U3243" s="679">
        <f t="shared" ca="1" si="560"/>
        <v>0</v>
      </c>
      <c r="V3243" s="679">
        <f t="shared" ca="1" si="560"/>
        <v>0</v>
      </c>
      <c r="W3243" s="679">
        <f t="shared" ca="1" si="556"/>
        <v>0</v>
      </c>
      <c r="X3243" s="679">
        <f t="shared" ca="1" si="561"/>
        <v>0</v>
      </c>
      <c r="Y3243" s="679">
        <f t="shared" ca="1" si="561"/>
        <v>0</v>
      </c>
      <c r="Z3243" s="679">
        <f t="shared" ca="1" si="561"/>
        <v>0</v>
      </c>
      <c r="AA3243" t="str">
        <f t="shared" si="552"/>
        <v>ASR_Financial_Report_SHP21Final</v>
      </c>
      <c r="AB3243" s="960">
        <f t="shared" si="553"/>
        <v>44658</v>
      </c>
      <c r="AC3243" t="str">
        <f t="shared" si="554"/>
        <v>Unaudited</v>
      </c>
    </row>
    <row r="3244" spans="1:29" x14ac:dyDescent="0.25">
      <c r="A3244" t="s">
        <v>420</v>
      </c>
      <c r="B3244" t="s">
        <v>1366</v>
      </c>
      <c r="C3244" t="s">
        <v>1367</v>
      </c>
      <c r="D3244">
        <v>1900</v>
      </c>
      <c r="E3244" s="960">
        <v>1</v>
      </c>
      <c r="F3244" t="s">
        <v>1012</v>
      </c>
      <c r="G3244" s="960" t="s">
        <v>1365</v>
      </c>
      <c r="H3244" t="s">
        <v>387</v>
      </c>
      <c r="I3244" s="940" t="s">
        <v>488</v>
      </c>
      <c r="J3244" s="940" t="s">
        <v>444</v>
      </c>
      <c r="K3244" s="940" t="s">
        <v>446</v>
      </c>
      <c r="L3244" s="940">
        <v>6.2</v>
      </c>
      <c r="M3244" s="965" t="s">
        <v>19</v>
      </c>
      <c r="N3244" s="679">
        <f t="shared" ca="1" si="558"/>
        <v>0</v>
      </c>
      <c r="O3244" s="679">
        <f t="shared" ca="1" si="560"/>
        <v>0</v>
      </c>
      <c r="P3244" s="679">
        <f t="shared" ca="1" si="560"/>
        <v>0</v>
      </c>
      <c r="Q3244" s="679">
        <f t="shared" ca="1" si="560"/>
        <v>0</v>
      </c>
      <c r="R3244" s="679">
        <f t="shared" ca="1" si="560"/>
        <v>0</v>
      </c>
      <c r="S3244" s="679">
        <f t="shared" ca="1" si="560"/>
        <v>0</v>
      </c>
      <c r="T3244" s="679">
        <f t="shared" ca="1" si="560"/>
        <v>0</v>
      </c>
      <c r="U3244" s="679">
        <f t="shared" ca="1" si="560"/>
        <v>0</v>
      </c>
      <c r="V3244" s="679">
        <f t="shared" ca="1" si="560"/>
        <v>0</v>
      </c>
      <c r="W3244" s="679">
        <f t="shared" ca="1" si="556"/>
        <v>0</v>
      </c>
      <c r="X3244" s="679">
        <f t="shared" ca="1" si="561"/>
        <v>0</v>
      </c>
      <c r="Y3244" s="679">
        <f t="shared" ca="1" si="561"/>
        <v>0</v>
      </c>
      <c r="Z3244" s="679">
        <f t="shared" ca="1" si="561"/>
        <v>0</v>
      </c>
      <c r="AA3244" t="str">
        <f t="shared" si="552"/>
        <v>ASR_Financial_Report_SHP21Final</v>
      </c>
      <c r="AB3244" s="960">
        <f t="shared" si="553"/>
        <v>44658</v>
      </c>
      <c r="AC3244" t="str">
        <f t="shared" si="554"/>
        <v>Unaudited</v>
      </c>
    </row>
    <row r="3245" spans="1:29" x14ac:dyDescent="0.25">
      <c r="A3245" t="s">
        <v>420</v>
      </c>
      <c r="B3245" t="s">
        <v>1366</v>
      </c>
      <c r="C3245" t="s">
        <v>1367</v>
      </c>
      <c r="D3245">
        <v>1900</v>
      </c>
      <c r="E3245" s="960">
        <v>1</v>
      </c>
      <c r="F3245" t="s">
        <v>1012</v>
      </c>
      <c r="G3245" s="960" t="s">
        <v>1365</v>
      </c>
      <c r="H3245" t="s">
        <v>387</v>
      </c>
      <c r="I3245" s="940" t="s">
        <v>488</v>
      </c>
      <c r="J3245" s="940" t="s">
        <v>444</v>
      </c>
      <c r="K3245" s="940" t="s">
        <v>446</v>
      </c>
      <c r="L3245" s="940">
        <v>6.3</v>
      </c>
      <c r="M3245" s="965" t="s">
        <v>184</v>
      </c>
      <c r="N3245" s="679">
        <f t="shared" ca="1" si="558"/>
        <v>0</v>
      </c>
      <c r="O3245" s="679">
        <f t="shared" ca="1" si="560"/>
        <v>0</v>
      </c>
      <c r="P3245" s="679">
        <f t="shared" ca="1" si="560"/>
        <v>0</v>
      </c>
      <c r="Q3245" s="679">
        <f t="shared" ca="1" si="560"/>
        <v>0</v>
      </c>
      <c r="R3245" s="679">
        <f t="shared" ca="1" si="560"/>
        <v>0</v>
      </c>
      <c r="S3245" s="679">
        <f t="shared" ca="1" si="560"/>
        <v>0</v>
      </c>
      <c r="T3245" s="679">
        <f t="shared" ca="1" si="560"/>
        <v>0</v>
      </c>
      <c r="U3245" s="679">
        <f t="shared" ca="1" si="560"/>
        <v>0</v>
      </c>
      <c r="V3245" s="679">
        <f t="shared" ca="1" si="560"/>
        <v>0</v>
      </c>
      <c r="W3245" s="679">
        <f t="shared" ca="1" si="556"/>
        <v>0</v>
      </c>
      <c r="X3245" s="679">
        <f t="shared" ca="1" si="561"/>
        <v>0</v>
      </c>
      <c r="Y3245" s="679">
        <f t="shared" ca="1" si="561"/>
        <v>0</v>
      </c>
      <c r="Z3245" s="679">
        <f t="shared" ca="1" si="561"/>
        <v>0</v>
      </c>
      <c r="AA3245" t="str">
        <f t="shared" si="552"/>
        <v>ASR_Financial_Report_SHP21Final</v>
      </c>
      <c r="AB3245" s="960">
        <f t="shared" si="553"/>
        <v>44658</v>
      </c>
      <c r="AC3245" t="str">
        <f t="shared" si="554"/>
        <v>Unaudited</v>
      </c>
    </row>
    <row r="3246" spans="1:29" x14ac:dyDescent="0.25">
      <c r="A3246" t="s">
        <v>420</v>
      </c>
      <c r="B3246" t="s">
        <v>1366</v>
      </c>
      <c r="C3246" t="s">
        <v>1367</v>
      </c>
      <c r="D3246">
        <v>1900</v>
      </c>
      <c r="E3246" s="960">
        <v>1</v>
      </c>
      <c r="F3246" t="s">
        <v>1012</v>
      </c>
      <c r="G3246" s="960" t="s">
        <v>1365</v>
      </c>
      <c r="H3246" t="s">
        <v>387</v>
      </c>
      <c r="I3246" s="940" t="s">
        <v>488</v>
      </c>
      <c r="J3246" s="940" t="s">
        <v>444</v>
      </c>
      <c r="K3246" s="940" t="s">
        <v>446</v>
      </c>
      <c r="L3246" s="940" t="s">
        <v>87</v>
      </c>
      <c r="M3246" s="965" t="s">
        <v>454</v>
      </c>
      <c r="N3246" s="679">
        <f t="shared" ca="1" si="558"/>
        <v>0</v>
      </c>
      <c r="O3246" s="679">
        <f t="shared" ca="1" si="560"/>
        <v>0</v>
      </c>
      <c r="P3246" s="679">
        <f t="shared" ca="1" si="560"/>
        <v>0</v>
      </c>
      <c r="Q3246" s="679">
        <f t="shared" ca="1" si="560"/>
        <v>0</v>
      </c>
      <c r="R3246" s="679">
        <f t="shared" ca="1" si="560"/>
        <v>0</v>
      </c>
      <c r="S3246" s="679">
        <f t="shared" ca="1" si="560"/>
        <v>0</v>
      </c>
      <c r="T3246" s="679">
        <f t="shared" ca="1" si="560"/>
        <v>0</v>
      </c>
      <c r="U3246" s="679">
        <f t="shared" ca="1" si="560"/>
        <v>0</v>
      </c>
      <c r="V3246" s="679">
        <f t="shared" ca="1" si="560"/>
        <v>0</v>
      </c>
      <c r="W3246" s="679">
        <f t="shared" ca="1" si="556"/>
        <v>0</v>
      </c>
      <c r="X3246" s="679">
        <f t="shared" ca="1" si="561"/>
        <v>0</v>
      </c>
      <c r="Y3246" s="679">
        <f t="shared" ca="1" si="561"/>
        <v>0</v>
      </c>
      <c r="Z3246" s="679">
        <f t="shared" ca="1" si="561"/>
        <v>0</v>
      </c>
      <c r="AA3246" t="str">
        <f t="shared" si="552"/>
        <v>ASR_Financial_Report_SHP21Final</v>
      </c>
      <c r="AB3246" s="960">
        <f t="shared" si="553"/>
        <v>44658</v>
      </c>
      <c r="AC3246" t="str">
        <f t="shared" si="554"/>
        <v>Unaudited</v>
      </c>
    </row>
    <row r="3247" spans="1:29" x14ac:dyDescent="0.25">
      <c r="A3247" t="s">
        <v>420</v>
      </c>
      <c r="B3247" t="s">
        <v>1366</v>
      </c>
      <c r="C3247" t="s">
        <v>1367</v>
      </c>
      <c r="D3247">
        <v>1900</v>
      </c>
      <c r="E3247" s="960">
        <v>1</v>
      </c>
      <c r="F3247" t="s">
        <v>1012</v>
      </c>
      <c r="G3247" s="960" t="s">
        <v>1365</v>
      </c>
      <c r="H3247" t="s">
        <v>387</v>
      </c>
      <c r="I3247" s="940" t="s">
        <v>488</v>
      </c>
      <c r="J3247" s="940" t="s">
        <v>444</v>
      </c>
      <c r="K3247" s="940" t="s">
        <v>447</v>
      </c>
      <c r="L3247" s="948">
        <v>7.1</v>
      </c>
      <c r="M3247" s="963" t="s">
        <v>20</v>
      </c>
      <c r="N3247" s="679">
        <f t="shared" ca="1" si="558"/>
        <v>0</v>
      </c>
      <c r="O3247" s="679">
        <f t="shared" ref="O3247:V3255" ca="1" si="562">IF(OR(AND($F3247="PY",O$1&lt;&gt;"Prior Year"),AND($F3247&lt;&gt;"PY",O$1="Prior Year")),0,INDEX(INDIRECT("'MMA Rev-Exp "&amp;$H3247&amp;"'!$A$1:$CA$200"),IF($J3247="Member Months",MATCH($J3247,INDIRECT("'MMA Rev-Exp "&amp;$H3247&amp;"'!$A$1:$A$200"),0),MATCH($L3247,INDIRECT("'MMA Rev-Exp "&amp;$H3247&amp;"'!$B$1:$B$200"),0)),IF($F3247="PY",MATCH("Prior Year Adjustments",INDIRECT("'MMA Rev-Exp "&amp;$H3247&amp;"'!$A$8:$CA$8"),0),MATCH(IF($F3247="Q1","JANUARY - MARCH (Q1)",IF($F3247="Q2","APRIL - JUNE (Q2)",IF($F3247="Q3","JULY - SEPTEMBER (Q3)",IF($F3247="Q4","OCTOBER - DECEMBER (Q4)",0)))),INDIRECT("'MMA Rev-Exp "&amp;$H3247&amp;"'!$A$7:$CA$7"),0)+MATCH(O$1,INDIRECT("'MMA Rev-Exp "&amp;$H3247&amp;"'!$D$8:$CA$8"),0)-1)))</f>
        <v>0</v>
      </c>
      <c r="P3247" s="679">
        <f t="shared" ca="1" si="562"/>
        <v>0</v>
      </c>
      <c r="Q3247" s="679">
        <f t="shared" ca="1" si="562"/>
        <v>0</v>
      </c>
      <c r="R3247" s="679">
        <f t="shared" ca="1" si="562"/>
        <v>0</v>
      </c>
      <c r="S3247" s="679">
        <f t="shared" ca="1" si="562"/>
        <v>0</v>
      </c>
      <c r="T3247" s="679">
        <f t="shared" ca="1" si="562"/>
        <v>0</v>
      </c>
      <c r="U3247" s="679">
        <f t="shared" ca="1" si="562"/>
        <v>0</v>
      </c>
      <c r="V3247" s="679">
        <f t="shared" ca="1" si="562"/>
        <v>0</v>
      </c>
      <c r="W3247" s="679">
        <f t="shared" ca="1" si="556"/>
        <v>0</v>
      </c>
      <c r="X3247" s="679">
        <f t="shared" ca="1" si="561"/>
        <v>0</v>
      </c>
      <c r="Y3247" s="679">
        <f t="shared" ca="1" si="561"/>
        <v>0</v>
      </c>
      <c r="Z3247" s="679">
        <f t="shared" ca="1" si="561"/>
        <v>0</v>
      </c>
      <c r="AA3247" t="str">
        <f t="shared" si="552"/>
        <v>ASR_Financial_Report_SHP21Final</v>
      </c>
      <c r="AB3247" s="960">
        <f t="shared" si="553"/>
        <v>44658</v>
      </c>
      <c r="AC3247" t="str">
        <f t="shared" si="554"/>
        <v>Unaudited</v>
      </c>
    </row>
    <row r="3248" spans="1:29" x14ac:dyDescent="0.25">
      <c r="A3248" t="s">
        <v>420</v>
      </c>
      <c r="B3248" t="s">
        <v>1366</v>
      </c>
      <c r="C3248" t="s">
        <v>1367</v>
      </c>
      <c r="D3248">
        <v>1900</v>
      </c>
      <c r="E3248" s="960">
        <v>1</v>
      </c>
      <c r="F3248" t="s">
        <v>1012</v>
      </c>
      <c r="G3248" s="960" t="s">
        <v>1365</v>
      </c>
      <c r="H3248" t="s">
        <v>387</v>
      </c>
      <c r="I3248" s="965" t="s">
        <v>488</v>
      </c>
      <c r="J3248" s="965" t="s">
        <v>444</v>
      </c>
      <c r="K3248" s="965" t="s">
        <v>447</v>
      </c>
      <c r="L3248" s="940">
        <v>7.2</v>
      </c>
      <c r="M3248" s="965" t="s">
        <v>21</v>
      </c>
      <c r="N3248" s="679">
        <f t="shared" ca="1" si="558"/>
        <v>0</v>
      </c>
      <c r="O3248" s="679">
        <f t="shared" ca="1" si="562"/>
        <v>0</v>
      </c>
      <c r="P3248" s="679">
        <f t="shared" ca="1" si="562"/>
        <v>0</v>
      </c>
      <c r="Q3248" s="679">
        <f t="shared" ca="1" si="562"/>
        <v>0</v>
      </c>
      <c r="R3248" s="679">
        <f t="shared" ca="1" si="562"/>
        <v>0</v>
      </c>
      <c r="S3248" s="679">
        <f t="shared" ca="1" si="562"/>
        <v>0</v>
      </c>
      <c r="T3248" s="679">
        <f t="shared" ca="1" si="562"/>
        <v>0</v>
      </c>
      <c r="U3248" s="679">
        <f t="shared" ca="1" si="562"/>
        <v>0</v>
      </c>
      <c r="V3248" s="679">
        <f t="shared" ca="1" si="562"/>
        <v>0</v>
      </c>
      <c r="W3248" s="679">
        <f t="shared" ca="1" si="556"/>
        <v>0</v>
      </c>
      <c r="X3248" s="679">
        <f t="shared" ca="1" si="561"/>
        <v>0</v>
      </c>
      <c r="Y3248" s="679">
        <f t="shared" ca="1" si="561"/>
        <v>0</v>
      </c>
      <c r="Z3248" s="679">
        <f t="shared" ca="1" si="561"/>
        <v>0</v>
      </c>
      <c r="AA3248" t="str">
        <f t="shared" si="552"/>
        <v>ASR_Financial_Report_SHP21Final</v>
      </c>
      <c r="AB3248" s="960">
        <f t="shared" si="553"/>
        <v>44658</v>
      </c>
      <c r="AC3248" t="str">
        <f t="shared" si="554"/>
        <v>Unaudited</v>
      </c>
    </row>
    <row r="3249" spans="1:29" x14ac:dyDescent="0.25">
      <c r="A3249" t="s">
        <v>420</v>
      </c>
      <c r="B3249" t="s">
        <v>1366</v>
      </c>
      <c r="C3249" t="s">
        <v>1367</v>
      </c>
      <c r="D3249">
        <v>1900</v>
      </c>
      <c r="E3249" s="960">
        <v>1</v>
      </c>
      <c r="F3249" t="s">
        <v>1012</v>
      </c>
      <c r="G3249" s="960" t="s">
        <v>1365</v>
      </c>
      <c r="H3249" t="s">
        <v>387</v>
      </c>
      <c r="I3249" s="940" t="s">
        <v>488</v>
      </c>
      <c r="J3249" s="940" t="s">
        <v>444</v>
      </c>
      <c r="K3249" s="940" t="s">
        <v>447</v>
      </c>
      <c r="L3249" s="940">
        <v>7.3</v>
      </c>
      <c r="M3249" s="965" t="s">
        <v>155</v>
      </c>
      <c r="N3249" s="679">
        <f t="shared" ca="1" si="558"/>
        <v>0</v>
      </c>
      <c r="O3249" s="679">
        <f t="shared" ca="1" si="562"/>
        <v>0</v>
      </c>
      <c r="P3249" s="679">
        <f t="shared" ca="1" si="562"/>
        <v>0</v>
      </c>
      <c r="Q3249" s="679">
        <f t="shared" ca="1" si="562"/>
        <v>0</v>
      </c>
      <c r="R3249" s="679">
        <f t="shared" ca="1" si="562"/>
        <v>0</v>
      </c>
      <c r="S3249" s="679">
        <f t="shared" ca="1" si="562"/>
        <v>0</v>
      </c>
      <c r="T3249" s="679">
        <f t="shared" ca="1" si="562"/>
        <v>0</v>
      </c>
      <c r="U3249" s="679">
        <f t="shared" ca="1" si="562"/>
        <v>0</v>
      </c>
      <c r="V3249" s="679">
        <f t="shared" ca="1" si="562"/>
        <v>0</v>
      </c>
      <c r="W3249" s="679">
        <f t="shared" ca="1" si="556"/>
        <v>0</v>
      </c>
      <c r="X3249" s="679">
        <f t="shared" ca="1" si="561"/>
        <v>0</v>
      </c>
      <c r="Y3249" s="679">
        <f t="shared" ca="1" si="561"/>
        <v>0</v>
      </c>
      <c r="Z3249" s="679">
        <f t="shared" ca="1" si="561"/>
        <v>0</v>
      </c>
      <c r="AA3249" t="str">
        <f t="shared" si="552"/>
        <v>ASR_Financial_Report_SHP21Final</v>
      </c>
      <c r="AB3249" s="960">
        <f t="shared" si="553"/>
        <v>44658</v>
      </c>
      <c r="AC3249" t="str">
        <f t="shared" si="554"/>
        <v>Unaudited</v>
      </c>
    </row>
    <row r="3250" spans="1:29" x14ac:dyDescent="0.25">
      <c r="A3250" t="s">
        <v>420</v>
      </c>
      <c r="B3250" t="s">
        <v>1366</v>
      </c>
      <c r="C3250" t="s">
        <v>1367</v>
      </c>
      <c r="D3250">
        <v>1900</v>
      </c>
      <c r="E3250" s="960">
        <v>1</v>
      </c>
      <c r="F3250" t="s">
        <v>1012</v>
      </c>
      <c r="G3250" s="960" t="s">
        <v>1365</v>
      </c>
      <c r="H3250" t="s">
        <v>387</v>
      </c>
      <c r="I3250" s="940" t="s">
        <v>488</v>
      </c>
      <c r="J3250" s="940" t="s">
        <v>444</v>
      </c>
      <c r="K3250" s="940" t="s">
        <v>447</v>
      </c>
      <c r="L3250" s="940" t="s">
        <v>91</v>
      </c>
      <c r="M3250" s="965" t="s">
        <v>455</v>
      </c>
      <c r="N3250" s="679">
        <f t="shared" ca="1" si="558"/>
        <v>0</v>
      </c>
      <c r="O3250" s="679">
        <f t="shared" ca="1" si="562"/>
        <v>0</v>
      </c>
      <c r="P3250" s="679">
        <f t="shared" ca="1" si="562"/>
        <v>0</v>
      </c>
      <c r="Q3250" s="679">
        <f t="shared" ca="1" si="562"/>
        <v>0</v>
      </c>
      <c r="R3250" s="679">
        <f t="shared" ca="1" si="562"/>
        <v>0</v>
      </c>
      <c r="S3250" s="679">
        <f t="shared" ca="1" si="562"/>
        <v>0</v>
      </c>
      <c r="T3250" s="679">
        <f t="shared" ca="1" si="562"/>
        <v>0</v>
      </c>
      <c r="U3250" s="679">
        <f t="shared" ca="1" si="562"/>
        <v>0</v>
      </c>
      <c r="V3250" s="679">
        <f t="shared" ca="1" si="562"/>
        <v>0</v>
      </c>
      <c r="W3250" s="679">
        <f t="shared" ca="1" si="556"/>
        <v>0</v>
      </c>
      <c r="X3250" s="679">
        <f t="shared" ca="1" si="561"/>
        <v>0</v>
      </c>
      <c r="Y3250" s="679">
        <f t="shared" ca="1" si="561"/>
        <v>0</v>
      </c>
      <c r="Z3250" s="679">
        <f t="shared" ca="1" si="561"/>
        <v>0</v>
      </c>
      <c r="AA3250" t="str">
        <f t="shared" si="552"/>
        <v>ASR_Financial_Report_SHP21Final</v>
      </c>
      <c r="AB3250" s="960">
        <f t="shared" si="553"/>
        <v>44658</v>
      </c>
      <c r="AC3250" t="str">
        <f t="shared" si="554"/>
        <v>Unaudited</v>
      </c>
    </row>
    <row r="3251" spans="1:29" x14ac:dyDescent="0.25">
      <c r="A3251" t="s">
        <v>420</v>
      </c>
      <c r="B3251" t="s">
        <v>1366</v>
      </c>
      <c r="C3251" t="s">
        <v>1367</v>
      </c>
      <c r="D3251">
        <v>1900</v>
      </c>
      <c r="E3251" s="960">
        <v>1</v>
      </c>
      <c r="F3251" t="s">
        <v>1012</v>
      </c>
      <c r="G3251" s="960" t="s">
        <v>1365</v>
      </c>
      <c r="H3251" t="s">
        <v>387</v>
      </c>
      <c r="I3251" s="940" t="s">
        <v>488</v>
      </c>
      <c r="J3251" s="940" t="s">
        <v>444</v>
      </c>
      <c r="K3251" s="940" t="s">
        <v>448</v>
      </c>
      <c r="L3251" s="940">
        <v>8.1</v>
      </c>
      <c r="M3251" s="965" t="s">
        <v>22</v>
      </c>
      <c r="N3251" s="679">
        <f t="shared" ca="1" si="558"/>
        <v>0</v>
      </c>
      <c r="O3251" s="679">
        <f t="shared" ca="1" si="562"/>
        <v>0</v>
      </c>
      <c r="P3251" s="679">
        <f t="shared" ca="1" si="562"/>
        <v>0</v>
      </c>
      <c r="Q3251" s="679">
        <f t="shared" ca="1" si="562"/>
        <v>0</v>
      </c>
      <c r="R3251" s="679">
        <f t="shared" ca="1" si="562"/>
        <v>0</v>
      </c>
      <c r="S3251" s="679">
        <f t="shared" ca="1" si="562"/>
        <v>0</v>
      </c>
      <c r="T3251" s="679">
        <f t="shared" ca="1" si="562"/>
        <v>0</v>
      </c>
      <c r="U3251" s="679">
        <f t="shared" ca="1" si="562"/>
        <v>0</v>
      </c>
      <c r="V3251" s="679">
        <f t="shared" ca="1" si="562"/>
        <v>0</v>
      </c>
      <c r="W3251" s="679">
        <f t="shared" ca="1" si="556"/>
        <v>0</v>
      </c>
      <c r="X3251" s="679">
        <f t="shared" ca="1" si="561"/>
        <v>0</v>
      </c>
      <c r="Y3251" s="679">
        <f t="shared" ca="1" si="561"/>
        <v>0</v>
      </c>
      <c r="Z3251" s="679">
        <f t="shared" ca="1" si="561"/>
        <v>0</v>
      </c>
      <c r="AA3251" t="str">
        <f t="shared" si="552"/>
        <v>ASR_Financial_Report_SHP21Final</v>
      </c>
      <c r="AB3251" s="960">
        <f t="shared" si="553"/>
        <v>44658</v>
      </c>
      <c r="AC3251" t="str">
        <f t="shared" si="554"/>
        <v>Unaudited</v>
      </c>
    </row>
    <row r="3252" spans="1:29" x14ac:dyDescent="0.25">
      <c r="A3252" t="s">
        <v>420</v>
      </c>
      <c r="B3252" t="s">
        <v>1366</v>
      </c>
      <c r="C3252" t="s">
        <v>1367</v>
      </c>
      <c r="D3252">
        <v>1900</v>
      </c>
      <c r="E3252" s="960">
        <v>1</v>
      </c>
      <c r="F3252" t="s">
        <v>1012</v>
      </c>
      <c r="G3252" s="960" t="s">
        <v>1365</v>
      </c>
      <c r="H3252" t="s">
        <v>387</v>
      </c>
      <c r="I3252" s="940" t="s">
        <v>488</v>
      </c>
      <c r="J3252" s="940" t="s">
        <v>444</v>
      </c>
      <c r="K3252" s="940" t="s">
        <v>448</v>
      </c>
      <c r="L3252" s="940" t="s">
        <v>112</v>
      </c>
      <c r="M3252" s="965" t="s">
        <v>443</v>
      </c>
      <c r="N3252" s="679">
        <f t="shared" ca="1" si="558"/>
        <v>0</v>
      </c>
      <c r="O3252" s="679">
        <f t="shared" ca="1" si="562"/>
        <v>0</v>
      </c>
      <c r="P3252" s="679">
        <f t="shared" ca="1" si="562"/>
        <v>0</v>
      </c>
      <c r="Q3252" s="679">
        <f t="shared" ca="1" si="562"/>
        <v>0</v>
      </c>
      <c r="R3252" s="679">
        <f t="shared" ca="1" si="562"/>
        <v>0</v>
      </c>
      <c r="S3252" s="679">
        <f t="shared" ca="1" si="562"/>
        <v>0</v>
      </c>
      <c r="T3252" s="679">
        <f t="shared" ca="1" si="562"/>
        <v>0</v>
      </c>
      <c r="U3252" s="679">
        <f t="shared" ca="1" si="562"/>
        <v>0</v>
      </c>
      <c r="V3252" s="679">
        <f t="shared" ca="1" si="562"/>
        <v>0</v>
      </c>
      <c r="W3252" s="679">
        <f t="shared" ca="1" si="556"/>
        <v>0</v>
      </c>
      <c r="X3252" s="679">
        <f t="shared" ca="1" si="561"/>
        <v>0</v>
      </c>
      <c r="Y3252" s="679">
        <f t="shared" ca="1" si="561"/>
        <v>0</v>
      </c>
      <c r="Z3252" s="679">
        <f t="shared" ca="1" si="561"/>
        <v>0</v>
      </c>
      <c r="AA3252" t="str">
        <f t="shared" si="552"/>
        <v>ASR_Financial_Report_SHP21Final</v>
      </c>
      <c r="AB3252" s="960">
        <f t="shared" si="553"/>
        <v>44658</v>
      </c>
      <c r="AC3252" t="str">
        <f t="shared" si="554"/>
        <v>Unaudited</v>
      </c>
    </row>
    <row r="3253" spans="1:29" x14ac:dyDescent="0.25">
      <c r="A3253" t="s">
        <v>420</v>
      </c>
      <c r="B3253" t="s">
        <v>1366</v>
      </c>
      <c r="C3253" t="s">
        <v>1367</v>
      </c>
      <c r="D3253">
        <v>1900</v>
      </c>
      <c r="E3253" s="960">
        <v>1</v>
      </c>
      <c r="F3253" t="s">
        <v>1012</v>
      </c>
      <c r="G3253" s="960" t="s">
        <v>1365</v>
      </c>
      <c r="H3253" t="s">
        <v>387</v>
      </c>
      <c r="I3253" s="940" t="s">
        <v>488</v>
      </c>
      <c r="J3253" s="940" t="s">
        <v>444</v>
      </c>
      <c r="K3253" s="940" t="s">
        <v>448</v>
      </c>
      <c r="L3253" s="940" t="s">
        <v>114</v>
      </c>
      <c r="M3253" s="965" t="s">
        <v>157</v>
      </c>
      <c r="N3253" s="679">
        <f t="shared" ca="1" si="558"/>
        <v>0</v>
      </c>
      <c r="O3253" s="679">
        <f t="shared" ca="1" si="562"/>
        <v>0</v>
      </c>
      <c r="P3253" s="679">
        <f t="shared" ca="1" si="562"/>
        <v>0</v>
      </c>
      <c r="Q3253" s="679">
        <f t="shared" ca="1" si="562"/>
        <v>0</v>
      </c>
      <c r="R3253" s="679">
        <f t="shared" ca="1" si="562"/>
        <v>0</v>
      </c>
      <c r="S3253" s="679">
        <f t="shared" ca="1" si="562"/>
        <v>0</v>
      </c>
      <c r="T3253" s="679">
        <f t="shared" ca="1" si="562"/>
        <v>0</v>
      </c>
      <c r="U3253" s="679">
        <f t="shared" ca="1" si="562"/>
        <v>0</v>
      </c>
      <c r="V3253" s="679">
        <f t="shared" ca="1" si="562"/>
        <v>0</v>
      </c>
      <c r="W3253" s="679">
        <f t="shared" ca="1" si="556"/>
        <v>0</v>
      </c>
      <c r="X3253" s="679">
        <f t="shared" ca="1" si="561"/>
        <v>0</v>
      </c>
      <c r="Y3253" s="679">
        <f t="shared" ca="1" si="561"/>
        <v>0</v>
      </c>
      <c r="Z3253" s="679">
        <f t="shared" ca="1" si="561"/>
        <v>0</v>
      </c>
      <c r="AA3253" t="str">
        <f t="shared" si="552"/>
        <v>ASR_Financial_Report_SHP21Final</v>
      </c>
      <c r="AB3253" s="960">
        <f t="shared" si="553"/>
        <v>44658</v>
      </c>
      <c r="AC3253" t="str">
        <f t="shared" si="554"/>
        <v>Unaudited</v>
      </c>
    </row>
    <row r="3254" spans="1:29" x14ac:dyDescent="0.25">
      <c r="A3254" t="s">
        <v>420</v>
      </c>
      <c r="B3254" t="s">
        <v>1366</v>
      </c>
      <c r="C3254" t="s">
        <v>1367</v>
      </c>
      <c r="D3254">
        <v>1900</v>
      </c>
      <c r="E3254" s="960">
        <v>1</v>
      </c>
      <c r="F3254" t="s">
        <v>1012</v>
      </c>
      <c r="G3254" s="960" t="s">
        <v>1365</v>
      </c>
      <c r="H3254" t="s">
        <v>387</v>
      </c>
      <c r="I3254" s="940" t="s">
        <v>488</v>
      </c>
      <c r="J3254" s="940" t="s">
        <v>444</v>
      </c>
      <c r="K3254" s="940" t="s">
        <v>448</v>
      </c>
      <c r="L3254" s="940" t="s">
        <v>115</v>
      </c>
      <c r="M3254" s="965" t="s">
        <v>113</v>
      </c>
      <c r="N3254" s="679">
        <f t="shared" ca="1" si="558"/>
        <v>0</v>
      </c>
      <c r="O3254" s="679">
        <f t="shared" ca="1" si="562"/>
        <v>0</v>
      </c>
      <c r="P3254" s="679">
        <f t="shared" ca="1" si="562"/>
        <v>0</v>
      </c>
      <c r="Q3254" s="679">
        <f t="shared" ca="1" si="562"/>
        <v>0</v>
      </c>
      <c r="R3254" s="679">
        <f t="shared" ca="1" si="562"/>
        <v>0</v>
      </c>
      <c r="S3254" s="679">
        <f t="shared" ca="1" si="562"/>
        <v>0</v>
      </c>
      <c r="T3254" s="679">
        <f t="shared" ca="1" si="562"/>
        <v>0</v>
      </c>
      <c r="U3254" s="679">
        <f t="shared" ca="1" si="562"/>
        <v>0</v>
      </c>
      <c r="V3254" s="679">
        <f t="shared" ca="1" si="562"/>
        <v>0</v>
      </c>
      <c r="W3254" s="679">
        <f t="shared" ca="1" si="556"/>
        <v>0</v>
      </c>
      <c r="X3254" s="679">
        <f t="shared" ca="1" si="561"/>
        <v>0</v>
      </c>
      <c r="Y3254" s="679">
        <f t="shared" ca="1" si="561"/>
        <v>0</v>
      </c>
      <c r="Z3254" s="679">
        <f t="shared" ca="1" si="561"/>
        <v>0</v>
      </c>
      <c r="AA3254" t="str">
        <f t="shared" si="552"/>
        <v>ASR_Financial_Report_SHP21Final</v>
      </c>
      <c r="AB3254" s="960">
        <f t="shared" si="553"/>
        <v>44658</v>
      </c>
      <c r="AC3254" t="str">
        <f t="shared" si="554"/>
        <v>Unaudited</v>
      </c>
    </row>
    <row r="3255" spans="1:29" x14ac:dyDescent="0.25">
      <c r="A3255" t="s">
        <v>420</v>
      </c>
      <c r="B3255" t="s">
        <v>1366</v>
      </c>
      <c r="C3255" t="s">
        <v>1367</v>
      </c>
      <c r="D3255">
        <v>1900</v>
      </c>
      <c r="E3255" s="960">
        <v>1</v>
      </c>
      <c r="F3255" t="s">
        <v>1012</v>
      </c>
      <c r="G3255" s="960" t="s">
        <v>1365</v>
      </c>
      <c r="H3255" t="s">
        <v>387</v>
      </c>
      <c r="I3255" s="940" t="s">
        <v>488</v>
      </c>
      <c r="J3255" s="940" t="s">
        <v>444</v>
      </c>
      <c r="K3255" s="940" t="s">
        <v>448</v>
      </c>
      <c r="L3255" s="948" t="s">
        <v>116</v>
      </c>
      <c r="M3255" s="963" t="s">
        <v>158</v>
      </c>
      <c r="N3255" s="679">
        <f t="shared" ca="1" si="558"/>
        <v>0</v>
      </c>
      <c r="O3255" s="679">
        <f t="shared" ca="1" si="562"/>
        <v>0</v>
      </c>
      <c r="P3255" s="679">
        <f t="shared" ca="1" si="562"/>
        <v>0</v>
      </c>
      <c r="Q3255" s="679">
        <f t="shared" ca="1" si="562"/>
        <v>0</v>
      </c>
      <c r="R3255" s="679">
        <f t="shared" ca="1" si="562"/>
        <v>0</v>
      </c>
      <c r="S3255" s="679">
        <f t="shared" ca="1" si="562"/>
        <v>0</v>
      </c>
      <c r="T3255" s="679">
        <f t="shared" ca="1" si="562"/>
        <v>0</v>
      </c>
      <c r="U3255" s="679">
        <f t="shared" ca="1" si="562"/>
        <v>0</v>
      </c>
      <c r="V3255" s="679">
        <f t="shared" ca="1" si="562"/>
        <v>0</v>
      </c>
      <c r="W3255" s="679">
        <f t="shared" ca="1" si="556"/>
        <v>0</v>
      </c>
      <c r="X3255" s="679">
        <f t="shared" ca="1" si="561"/>
        <v>0</v>
      </c>
      <c r="Y3255" s="679">
        <f t="shared" ca="1" si="561"/>
        <v>0</v>
      </c>
      <c r="Z3255" s="679">
        <f t="shared" ca="1" si="561"/>
        <v>0</v>
      </c>
      <c r="AA3255" t="str">
        <f t="shared" si="552"/>
        <v>ASR_Financial_Report_SHP21Final</v>
      </c>
      <c r="AB3255" s="960">
        <f t="shared" si="553"/>
        <v>44658</v>
      </c>
      <c r="AC3255" t="str">
        <f t="shared" si="554"/>
        <v>Unaudited</v>
      </c>
    </row>
    <row r="3256" spans="1:29" x14ac:dyDescent="0.25">
      <c r="A3256" t="s">
        <v>420</v>
      </c>
      <c r="B3256" t="s">
        <v>1366</v>
      </c>
      <c r="C3256" t="s">
        <v>1367</v>
      </c>
      <c r="D3256">
        <v>1900</v>
      </c>
      <c r="E3256" s="960">
        <v>1</v>
      </c>
      <c r="F3256" t="s">
        <v>1012</v>
      </c>
      <c r="G3256" s="960" t="s">
        <v>1365</v>
      </c>
      <c r="H3256" t="s">
        <v>387</v>
      </c>
      <c r="I3256" s="940" t="s">
        <v>488</v>
      </c>
      <c r="J3256" s="940" t="s">
        <v>444</v>
      </c>
      <c r="K3256" s="940" t="s">
        <v>448</v>
      </c>
      <c r="L3256" s="940" t="s">
        <v>159</v>
      </c>
      <c r="M3256" s="965" t="s">
        <v>23</v>
      </c>
      <c r="N3256" s="679">
        <f t="shared" ca="1" si="558"/>
        <v>0</v>
      </c>
      <c r="O3256" s="679">
        <f ca="1">IF(OR(AND($F3256="PY",O$1&lt;&gt;"Prior Year"),AND($F3256&lt;&gt;"PY",O$1="Prior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"&amp;$H3256&amp;"'!$A$7:$CA$7"),0)+MATCH(O$1,INDIRECT("'MMA Rev-Exp "&amp;$H3256&amp;"'!$D$8:$CA$8"),0)-1)))</f>
        <v>0</v>
      </c>
      <c r="P3256" s="679">
        <f ca="1">IF(OR(AND($F3256="PY",P$1&lt;&gt;"Prior Year"),AND($F3256&lt;&gt;"PY",P$1="Prior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"&amp;$H3256&amp;"'!$A$7:$CA$7"),0)+MATCH(P$1,INDIRECT("'MMA Rev-Exp "&amp;$H3256&amp;"'!$D$8:$CA$8"),0)-1)))</f>
        <v>0</v>
      </c>
      <c r="Q3256" s="679">
        <f ca="1">IF(OR(AND($F3256="PY",Q$1&lt;&gt;"Prior Year"),AND($F3256&lt;&gt;"PY",Q$1="Prior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"&amp;$H3256&amp;"'!$A$7:$CA$7"),0)+MATCH(Q$1,INDIRECT("'MMA Rev-Exp "&amp;$H3256&amp;"'!$D$8:$CA$8"),0)-1)))</f>
        <v>0</v>
      </c>
      <c r="R3256" s="679">
        <f t="shared" ref="O3256:Z3271" ca="1" si="563">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679">
        <f t="shared" ca="1" si="563"/>
        <v>0</v>
      </c>
      <c r="T3256" s="679">
        <f t="shared" ca="1" si="563"/>
        <v>0</v>
      </c>
      <c r="U3256" s="679">
        <f t="shared" ca="1" si="563"/>
        <v>0</v>
      </c>
      <c r="V3256" s="679">
        <f t="shared" ca="1" si="563"/>
        <v>0</v>
      </c>
      <c r="W3256" s="679">
        <f t="shared" ca="1" si="556"/>
        <v>0</v>
      </c>
      <c r="X3256" s="679">
        <f t="shared" ca="1" si="563"/>
        <v>0</v>
      </c>
      <c r="Y3256" s="679">
        <f t="shared" ca="1" si="563"/>
        <v>0</v>
      </c>
      <c r="Z3256" s="679">
        <f t="shared" ca="1" si="563"/>
        <v>0</v>
      </c>
      <c r="AA3256" t="str">
        <f t="shared" si="552"/>
        <v>ASR_Financial_Report_SHP21Final</v>
      </c>
      <c r="AB3256" s="960">
        <f t="shared" si="553"/>
        <v>44658</v>
      </c>
      <c r="AC3256" t="str">
        <f t="shared" si="554"/>
        <v>Unaudited</v>
      </c>
    </row>
    <row r="3257" spans="1:29" x14ac:dyDescent="0.25">
      <c r="A3257" t="s">
        <v>420</v>
      </c>
      <c r="B3257" t="s">
        <v>1366</v>
      </c>
      <c r="C3257" t="s">
        <v>1367</v>
      </c>
      <c r="D3257">
        <v>1900</v>
      </c>
      <c r="E3257" s="960">
        <v>1</v>
      </c>
      <c r="F3257" t="s">
        <v>1012</v>
      </c>
      <c r="G3257" s="960" t="s">
        <v>1365</v>
      </c>
      <c r="H3257" t="s">
        <v>387</v>
      </c>
      <c r="I3257" s="940" t="s">
        <v>488</v>
      </c>
      <c r="J3257" s="940" t="s">
        <v>444</v>
      </c>
      <c r="K3257" s="940" t="s">
        <v>448</v>
      </c>
      <c r="L3257" s="940" t="s">
        <v>442</v>
      </c>
      <c r="M3257" s="965" t="s">
        <v>456</v>
      </c>
      <c r="N3257" s="679">
        <f t="shared" ref="N3257:Z3291" ca="1" si="564">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679">
        <f t="shared" ca="1" si="563"/>
        <v>0</v>
      </c>
      <c r="P3257" s="679">
        <f t="shared" ca="1" si="563"/>
        <v>0</v>
      </c>
      <c r="Q3257" s="679">
        <f t="shared" ca="1" si="563"/>
        <v>0</v>
      </c>
      <c r="R3257" s="679">
        <f t="shared" ca="1" si="563"/>
        <v>0</v>
      </c>
      <c r="S3257" s="679">
        <f t="shared" ca="1" si="563"/>
        <v>0</v>
      </c>
      <c r="T3257" s="679">
        <f t="shared" ca="1" si="563"/>
        <v>0</v>
      </c>
      <c r="U3257" s="679">
        <f t="shared" ca="1" si="563"/>
        <v>0</v>
      </c>
      <c r="V3257" s="679">
        <f t="shared" ca="1" si="563"/>
        <v>0</v>
      </c>
      <c r="W3257" s="679">
        <f t="shared" ca="1" si="556"/>
        <v>0</v>
      </c>
      <c r="X3257" s="679">
        <f t="shared" ca="1" si="563"/>
        <v>0</v>
      </c>
      <c r="Y3257" s="679">
        <f t="shared" ca="1" si="563"/>
        <v>0</v>
      </c>
      <c r="Z3257" s="679">
        <f t="shared" ca="1" si="563"/>
        <v>0</v>
      </c>
      <c r="AA3257" t="str">
        <f t="shared" si="552"/>
        <v>ASR_Financial_Report_SHP21Final</v>
      </c>
      <c r="AB3257" s="960">
        <f t="shared" si="553"/>
        <v>44658</v>
      </c>
      <c r="AC3257" t="str">
        <f t="shared" si="554"/>
        <v>Unaudited</v>
      </c>
    </row>
    <row r="3258" spans="1:29" ht="30" x14ac:dyDescent="0.25">
      <c r="A3258" t="s">
        <v>420</v>
      </c>
      <c r="B3258" t="s">
        <v>1366</v>
      </c>
      <c r="C3258" t="s">
        <v>1367</v>
      </c>
      <c r="D3258">
        <v>1900</v>
      </c>
      <c r="E3258" s="960">
        <v>1</v>
      </c>
      <c r="F3258" t="s">
        <v>1012</v>
      </c>
      <c r="G3258" s="960" t="s">
        <v>1365</v>
      </c>
      <c r="H3258" t="s">
        <v>387</v>
      </c>
      <c r="I3258" s="940" t="s">
        <v>488</v>
      </c>
      <c r="J3258" s="940" t="s">
        <v>444</v>
      </c>
      <c r="K3258" s="940" t="s">
        <v>449</v>
      </c>
      <c r="L3258" s="940">
        <v>9.1</v>
      </c>
      <c r="M3258" s="965" t="s">
        <v>185</v>
      </c>
      <c r="N3258" s="679">
        <f t="shared" ca="1" si="564"/>
        <v>0</v>
      </c>
      <c r="O3258" s="679">
        <f t="shared" ca="1" si="563"/>
        <v>0</v>
      </c>
      <c r="P3258" s="679">
        <f t="shared" ca="1" si="563"/>
        <v>0</v>
      </c>
      <c r="Q3258" s="679">
        <f t="shared" ca="1" si="563"/>
        <v>0</v>
      </c>
      <c r="R3258" s="679">
        <f t="shared" ca="1" si="563"/>
        <v>0</v>
      </c>
      <c r="S3258" s="679">
        <f t="shared" ca="1" si="563"/>
        <v>0</v>
      </c>
      <c r="T3258" s="679">
        <f t="shared" ca="1" si="563"/>
        <v>0</v>
      </c>
      <c r="U3258" s="679">
        <f t="shared" ca="1" si="563"/>
        <v>0</v>
      </c>
      <c r="V3258" s="679">
        <f t="shared" ca="1" si="563"/>
        <v>0</v>
      </c>
      <c r="W3258" s="679">
        <f t="shared" ca="1" si="556"/>
        <v>0</v>
      </c>
      <c r="X3258" s="679">
        <f t="shared" ca="1" si="563"/>
        <v>0</v>
      </c>
      <c r="Y3258" s="679">
        <f t="shared" ca="1" si="563"/>
        <v>0</v>
      </c>
      <c r="Z3258" s="679">
        <f t="shared" ca="1" si="563"/>
        <v>0</v>
      </c>
      <c r="AA3258" t="str">
        <f t="shared" si="552"/>
        <v>ASR_Financial_Report_SHP21Final</v>
      </c>
      <c r="AB3258" s="960">
        <f t="shared" si="553"/>
        <v>44658</v>
      </c>
      <c r="AC3258" t="str">
        <f t="shared" si="554"/>
        <v>Unaudited</v>
      </c>
    </row>
    <row r="3259" spans="1:29" x14ac:dyDescent="0.25">
      <c r="A3259" t="s">
        <v>420</v>
      </c>
      <c r="B3259" t="s">
        <v>1366</v>
      </c>
      <c r="C3259" t="s">
        <v>1367</v>
      </c>
      <c r="D3259">
        <v>1900</v>
      </c>
      <c r="E3259" s="960">
        <v>1</v>
      </c>
      <c r="F3259" t="s">
        <v>1012</v>
      </c>
      <c r="G3259" s="960" t="s">
        <v>1365</v>
      </c>
      <c r="H3259" t="s">
        <v>387</v>
      </c>
      <c r="I3259" s="940" t="s">
        <v>488</v>
      </c>
      <c r="J3259" s="940" t="s">
        <v>444</v>
      </c>
      <c r="K3259" s="940" t="s">
        <v>449</v>
      </c>
      <c r="L3259" s="940" t="s">
        <v>106</v>
      </c>
      <c r="M3259" s="965" t="s">
        <v>186</v>
      </c>
      <c r="N3259" s="679">
        <f t="shared" ca="1" si="564"/>
        <v>0</v>
      </c>
      <c r="O3259" s="679">
        <f t="shared" ca="1" si="563"/>
        <v>0</v>
      </c>
      <c r="P3259" s="679">
        <f t="shared" ca="1" si="563"/>
        <v>0</v>
      </c>
      <c r="Q3259" s="679">
        <f t="shared" ca="1" si="563"/>
        <v>0</v>
      </c>
      <c r="R3259" s="679">
        <f t="shared" ca="1" si="563"/>
        <v>0</v>
      </c>
      <c r="S3259" s="679">
        <f t="shared" ca="1" si="563"/>
        <v>0</v>
      </c>
      <c r="T3259" s="679">
        <f t="shared" ca="1" si="563"/>
        <v>0</v>
      </c>
      <c r="U3259" s="679">
        <f t="shared" ca="1" si="563"/>
        <v>0</v>
      </c>
      <c r="V3259" s="679">
        <f t="shared" ca="1" si="563"/>
        <v>0</v>
      </c>
      <c r="W3259" s="679">
        <f t="shared" ca="1" si="556"/>
        <v>0</v>
      </c>
      <c r="X3259" s="679">
        <f t="shared" ca="1" si="563"/>
        <v>0</v>
      </c>
      <c r="Y3259" s="679">
        <f t="shared" ca="1" si="563"/>
        <v>0</v>
      </c>
      <c r="Z3259" s="679">
        <f t="shared" ca="1" si="563"/>
        <v>0</v>
      </c>
      <c r="AA3259" t="str">
        <f t="shared" si="552"/>
        <v>ASR_Financial_Report_SHP21Final</v>
      </c>
      <c r="AB3259" s="960">
        <f t="shared" si="553"/>
        <v>44658</v>
      </c>
      <c r="AC3259" t="str">
        <f t="shared" si="554"/>
        <v>Unaudited</v>
      </c>
    </row>
    <row r="3260" spans="1:29" x14ac:dyDescent="0.25">
      <c r="A3260" t="s">
        <v>420</v>
      </c>
      <c r="B3260" t="s">
        <v>1366</v>
      </c>
      <c r="C3260" t="s">
        <v>1367</v>
      </c>
      <c r="D3260">
        <v>1900</v>
      </c>
      <c r="E3260" s="960">
        <v>1</v>
      </c>
      <c r="F3260" t="s">
        <v>1012</v>
      </c>
      <c r="G3260" s="960" t="s">
        <v>1365</v>
      </c>
      <c r="H3260" t="s">
        <v>387</v>
      </c>
      <c r="I3260" s="940" t="s">
        <v>488</v>
      </c>
      <c r="J3260" s="940" t="s">
        <v>444</v>
      </c>
      <c r="K3260" s="940" t="s">
        <v>449</v>
      </c>
      <c r="L3260" s="948" t="s">
        <v>1302</v>
      </c>
      <c r="M3260" s="963" t="s">
        <v>1303</v>
      </c>
      <c r="N3260" s="679">
        <f t="shared" ca="1" si="564"/>
        <v>0</v>
      </c>
      <c r="O3260" s="679">
        <f t="shared" ca="1" si="563"/>
        <v>0</v>
      </c>
      <c r="P3260" s="679">
        <f t="shared" ca="1" si="563"/>
        <v>0</v>
      </c>
      <c r="Q3260" s="679">
        <f t="shared" ca="1" si="563"/>
        <v>0</v>
      </c>
      <c r="R3260" s="679">
        <f t="shared" ca="1" si="563"/>
        <v>0</v>
      </c>
      <c r="S3260" s="679">
        <f t="shared" ca="1" si="563"/>
        <v>0</v>
      </c>
      <c r="T3260" s="679">
        <f t="shared" ca="1" si="563"/>
        <v>0</v>
      </c>
      <c r="U3260" s="679">
        <f t="shared" ca="1" si="563"/>
        <v>0</v>
      </c>
      <c r="V3260" s="679">
        <f t="shared" ca="1" si="563"/>
        <v>0</v>
      </c>
      <c r="W3260" s="679">
        <f t="shared" ca="1" si="556"/>
        <v>0</v>
      </c>
      <c r="X3260" s="679">
        <f t="shared" ca="1" si="563"/>
        <v>0</v>
      </c>
      <c r="Y3260" s="679">
        <f t="shared" ca="1" si="563"/>
        <v>0</v>
      </c>
      <c r="Z3260" s="679">
        <f t="shared" ca="1" si="563"/>
        <v>0</v>
      </c>
      <c r="AA3260" t="str">
        <f t="shared" si="552"/>
        <v>ASR_Financial_Report_SHP21Final</v>
      </c>
      <c r="AB3260" s="960">
        <f t="shared" si="553"/>
        <v>44658</v>
      </c>
      <c r="AC3260" t="str">
        <f t="shared" si="554"/>
        <v>Unaudited</v>
      </c>
    </row>
    <row r="3261" spans="1:29" x14ac:dyDescent="0.25">
      <c r="A3261" t="s">
        <v>420</v>
      </c>
      <c r="B3261" t="s">
        <v>1366</v>
      </c>
      <c r="C3261" t="s">
        <v>1367</v>
      </c>
      <c r="D3261">
        <v>1900</v>
      </c>
      <c r="E3261" s="960">
        <v>1</v>
      </c>
      <c r="F3261" t="s">
        <v>1012</v>
      </c>
      <c r="G3261" s="960" t="s">
        <v>1365</v>
      </c>
      <c r="H3261" t="s">
        <v>387</v>
      </c>
      <c r="I3261" s="965" t="s">
        <v>488</v>
      </c>
      <c r="J3261" s="965" t="s">
        <v>444</v>
      </c>
      <c r="K3261" s="965" t="s">
        <v>449</v>
      </c>
      <c r="L3261" s="956" t="s">
        <v>107</v>
      </c>
      <c r="M3261" s="965" t="s">
        <v>187</v>
      </c>
      <c r="N3261" s="679">
        <f t="shared" ca="1" si="564"/>
        <v>0</v>
      </c>
      <c r="O3261" s="679">
        <f t="shared" ca="1" si="563"/>
        <v>0</v>
      </c>
      <c r="P3261" s="679">
        <f t="shared" ca="1" si="563"/>
        <v>0</v>
      </c>
      <c r="Q3261" s="679">
        <f t="shared" ca="1" si="563"/>
        <v>0</v>
      </c>
      <c r="R3261" s="679">
        <f t="shared" ca="1" si="563"/>
        <v>0</v>
      </c>
      <c r="S3261" s="679">
        <f t="shared" ca="1" si="563"/>
        <v>0</v>
      </c>
      <c r="T3261" s="679">
        <f t="shared" ca="1" si="563"/>
        <v>0</v>
      </c>
      <c r="U3261" s="679">
        <f t="shared" ca="1" si="563"/>
        <v>0</v>
      </c>
      <c r="V3261" s="679">
        <f t="shared" ca="1" si="563"/>
        <v>0</v>
      </c>
      <c r="W3261" s="679">
        <f t="shared" ca="1" si="556"/>
        <v>0</v>
      </c>
      <c r="X3261" s="679">
        <f t="shared" ca="1" si="563"/>
        <v>0</v>
      </c>
      <c r="Y3261" s="679">
        <f t="shared" ca="1" si="563"/>
        <v>0</v>
      </c>
      <c r="Z3261" s="679">
        <f t="shared" ca="1" si="563"/>
        <v>0</v>
      </c>
      <c r="AA3261" t="str">
        <f t="shared" si="552"/>
        <v>ASR_Financial_Report_SHP21Final</v>
      </c>
      <c r="AB3261" s="960">
        <f t="shared" si="553"/>
        <v>44658</v>
      </c>
      <c r="AC3261" t="str">
        <f t="shared" si="554"/>
        <v>Unaudited</v>
      </c>
    </row>
    <row r="3262" spans="1:29" x14ac:dyDescent="0.25">
      <c r="A3262" t="s">
        <v>420</v>
      </c>
      <c r="B3262" t="s">
        <v>1366</v>
      </c>
      <c r="C3262" t="s">
        <v>1367</v>
      </c>
      <c r="D3262">
        <v>1900</v>
      </c>
      <c r="E3262" s="960">
        <v>1</v>
      </c>
      <c r="F3262" t="s">
        <v>1012</v>
      </c>
      <c r="G3262" s="960" t="s">
        <v>1365</v>
      </c>
      <c r="H3262" t="s">
        <v>387</v>
      </c>
      <c r="I3262" s="961" t="s">
        <v>488</v>
      </c>
      <c r="J3262" s="961" t="s">
        <v>444</v>
      </c>
      <c r="K3262" s="961" t="s">
        <v>449</v>
      </c>
      <c r="L3262" s="956" t="s">
        <v>108</v>
      </c>
      <c r="M3262" s="961" t="s">
        <v>160</v>
      </c>
      <c r="N3262" s="679">
        <f t="shared" ca="1" si="564"/>
        <v>0</v>
      </c>
      <c r="O3262" s="679">
        <f t="shared" ca="1" si="563"/>
        <v>0</v>
      </c>
      <c r="P3262" s="679">
        <f t="shared" ca="1" si="563"/>
        <v>0</v>
      </c>
      <c r="Q3262" s="679">
        <f t="shared" ca="1" si="563"/>
        <v>0</v>
      </c>
      <c r="R3262" s="679">
        <f t="shared" ca="1" si="563"/>
        <v>0</v>
      </c>
      <c r="S3262" s="679">
        <f t="shared" ca="1" si="563"/>
        <v>0</v>
      </c>
      <c r="T3262" s="679">
        <f t="shared" ca="1" si="563"/>
        <v>0</v>
      </c>
      <c r="U3262" s="679">
        <f t="shared" ca="1" si="563"/>
        <v>0</v>
      </c>
      <c r="V3262" s="679">
        <f t="shared" ca="1" si="563"/>
        <v>0</v>
      </c>
      <c r="W3262" s="679">
        <f t="shared" ca="1" si="556"/>
        <v>0</v>
      </c>
      <c r="X3262" s="679">
        <f t="shared" ca="1" si="563"/>
        <v>0</v>
      </c>
      <c r="Y3262" s="679">
        <f t="shared" ca="1" si="563"/>
        <v>0</v>
      </c>
      <c r="Z3262" s="679">
        <f t="shared" ca="1" si="563"/>
        <v>0</v>
      </c>
      <c r="AA3262" t="str">
        <f t="shared" si="552"/>
        <v>ASR_Financial_Report_SHP21Final</v>
      </c>
      <c r="AB3262" s="960">
        <f t="shared" si="553"/>
        <v>44658</v>
      </c>
      <c r="AC3262" t="str">
        <f t="shared" si="554"/>
        <v>Unaudited</v>
      </c>
    </row>
    <row r="3263" spans="1:29" x14ac:dyDescent="0.25">
      <c r="A3263" t="s">
        <v>420</v>
      </c>
      <c r="B3263" t="s">
        <v>1366</v>
      </c>
      <c r="C3263" t="s">
        <v>1367</v>
      </c>
      <c r="D3263">
        <v>1900</v>
      </c>
      <c r="E3263" s="960">
        <v>1</v>
      </c>
      <c r="F3263" t="s">
        <v>1012</v>
      </c>
      <c r="G3263" s="960" t="s">
        <v>1365</v>
      </c>
      <c r="H3263" t="s">
        <v>387</v>
      </c>
      <c r="I3263" s="961" t="s">
        <v>488</v>
      </c>
      <c r="J3263" s="961" t="s">
        <v>444</v>
      </c>
      <c r="K3263" s="961" t="s">
        <v>449</v>
      </c>
      <c r="L3263" s="940" t="s">
        <v>109</v>
      </c>
      <c r="M3263" s="961" t="s">
        <v>134</v>
      </c>
      <c r="N3263" s="679">
        <f t="shared" ca="1" si="564"/>
        <v>0</v>
      </c>
      <c r="O3263" s="679">
        <f t="shared" ca="1" si="563"/>
        <v>0</v>
      </c>
      <c r="P3263" s="679">
        <f t="shared" ca="1" si="563"/>
        <v>0</v>
      </c>
      <c r="Q3263" s="679">
        <f t="shared" ca="1" si="563"/>
        <v>0</v>
      </c>
      <c r="R3263" s="679">
        <f t="shared" ca="1" si="563"/>
        <v>0</v>
      </c>
      <c r="S3263" s="679">
        <f t="shared" ca="1" si="563"/>
        <v>0</v>
      </c>
      <c r="T3263" s="679">
        <f t="shared" ca="1" si="563"/>
        <v>0</v>
      </c>
      <c r="U3263" s="679">
        <f t="shared" ca="1" si="563"/>
        <v>0</v>
      </c>
      <c r="V3263" s="679">
        <f t="shared" ca="1" si="563"/>
        <v>0</v>
      </c>
      <c r="W3263" s="679">
        <f t="shared" ca="1" si="556"/>
        <v>0</v>
      </c>
      <c r="X3263" s="679">
        <f t="shared" ca="1" si="563"/>
        <v>0</v>
      </c>
      <c r="Y3263" s="679">
        <f t="shared" ca="1" si="563"/>
        <v>0</v>
      </c>
      <c r="Z3263" s="679">
        <f t="shared" ca="1" si="563"/>
        <v>0</v>
      </c>
      <c r="AA3263" t="str">
        <f t="shared" si="552"/>
        <v>ASR_Financial_Report_SHP21Final</v>
      </c>
      <c r="AB3263" s="960">
        <f t="shared" si="553"/>
        <v>44658</v>
      </c>
      <c r="AC3263" t="str">
        <f t="shared" si="554"/>
        <v>Unaudited</v>
      </c>
    </row>
    <row r="3264" spans="1:29" x14ac:dyDescent="0.25">
      <c r="A3264" t="s">
        <v>420</v>
      </c>
      <c r="B3264" t="s">
        <v>1366</v>
      </c>
      <c r="C3264" t="s">
        <v>1367</v>
      </c>
      <c r="D3264">
        <v>1900</v>
      </c>
      <c r="E3264" s="960">
        <v>1</v>
      </c>
      <c r="F3264" t="s">
        <v>1012</v>
      </c>
      <c r="G3264" s="960" t="s">
        <v>1365</v>
      </c>
      <c r="H3264" t="s">
        <v>387</v>
      </c>
      <c r="I3264" s="961" t="s">
        <v>488</v>
      </c>
      <c r="J3264" s="961" t="s">
        <v>444</v>
      </c>
      <c r="K3264" s="961" t="s">
        <v>449</v>
      </c>
      <c r="L3264" s="940" t="s">
        <v>110</v>
      </c>
      <c r="M3264" s="961" t="s">
        <v>162</v>
      </c>
      <c r="N3264" s="679">
        <f t="shared" ca="1" si="564"/>
        <v>0</v>
      </c>
      <c r="O3264" s="679">
        <f t="shared" ca="1" si="563"/>
        <v>0</v>
      </c>
      <c r="P3264" s="679">
        <f t="shared" ca="1" si="563"/>
        <v>0</v>
      </c>
      <c r="Q3264" s="679">
        <f t="shared" ca="1" si="563"/>
        <v>0</v>
      </c>
      <c r="R3264" s="679">
        <f t="shared" ca="1" si="563"/>
        <v>0</v>
      </c>
      <c r="S3264" s="679">
        <f t="shared" ca="1" si="563"/>
        <v>0</v>
      </c>
      <c r="T3264" s="679">
        <f t="shared" ca="1" si="563"/>
        <v>0</v>
      </c>
      <c r="U3264" s="679">
        <f t="shared" ca="1" si="563"/>
        <v>0</v>
      </c>
      <c r="V3264" s="679">
        <f t="shared" ca="1" si="563"/>
        <v>0</v>
      </c>
      <c r="W3264" s="679">
        <f t="shared" ca="1" si="556"/>
        <v>0</v>
      </c>
      <c r="X3264" s="679">
        <f t="shared" ca="1" si="563"/>
        <v>0</v>
      </c>
      <c r="Y3264" s="679">
        <f t="shared" ca="1" si="563"/>
        <v>0</v>
      </c>
      <c r="Z3264" s="679">
        <f t="shared" ca="1" si="563"/>
        <v>0</v>
      </c>
      <c r="AA3264" t="str">
        <f t="shared" si="552"/>
        <v>ASR_Financial_Report_SHP21Final</v>
      </c>
      <c r="AB3264" s="960">
        <f t="shared" si="553"/>
        <v>44658</v>
      </c>
      <c r="AC3264" t="str">
        <f t="shared" si="554"/>
        <v>Unaudited</v>
      </c>
    </row>
    <row r="3265" spans="1:29" x14ac:dyDescent="0.25">
      <c r="A3265" t="s">
        <v>420</v>
      </c>
      <c r="B3265" t="s">
        <v>1366</v>
      </c>
      <c r="C3265" t="s">
        <v>1367</v>
      </c>
      <c r="D3265">
        <v>1900</v>
      </c>
      <c r="E3265" s="960">
        <v>1</v>
      </c>
      <c r="F3265" t="s">
        <v>1012</v>
      </c>
      <c r="G3265" s="960" t="s">
        <v>1365</v>
      </c>
      <c r="H3265" t="s">
        <v>387</v>
      </c>
      <c r="I3265" s="968" t="s">
        <v>488</v>
      </c>
      <c r="J3265" s="968" t="s">
        <v>444</v>
      </c>
      <c r="K3265" s="968" t="s">
        <v>449</v>
      </c>
      <c r="L3265" s="948" t="s">
        <v>111</v>
      </c>
      <c r="M3265" s="968" t="s">
        <v>463</v>
      </c>
      <c r="N3265" s="679">
        <f t="shared" ca="1" si="564"/>
        <v>0</v>
      </c>
      <c r="O3265" s="679">
        <f t="shared" ca="1" si="563"/>
        <v>0</v>
      </c>
      <c r="P3265" s="679">
        <f t="shared" ca="1" si="563"/>
        <v>0</v>
      </c>
      <c r="Q3265" s="679">
        <f t="shared" ca="1" si="563"/>
        <v>0</v>
      </c>
      <c r="R3265" s="679">
        <f t="shared" ca="1" si="563"/>
        <v>0</v>
      </c>
      <c r="S3265" s="679">
        <f t="shared" ca="1" si="563"/>
        <v>0</v>
      </c>
      <c r="T3265" s="679">
        <f t="shared" ca="1" si="563"/>
        <v>0</v>
      </c>
      <c r="U3265" s="679">
        <f t="shared" ca="1" si="563"/>
        <v>0</v>
      </c>
      <c r="V3265" s="679">
        <f t="shared" ca="1" si="563"/>
        <v>0</v>
      </c>
      <c r="W3265" s="679">
        <f t="shared" ca="1" si="556"/>
        <v>0</v>
      </c>
      <c r="X3265" s="679">
        <f t="shared" ca="1" si="563"/>
        <v>0</v>
      </c>
      <c r="Y3265" s="679">
        <f t="shared" ca="1" si="563"/>
        <v>0</v>
      </c>
      <c r="Z3265" s="679">
        <f t="shared" ca="1" si="563"/>
        <v>0</v>
      </c>
      <c r="AA3265" t="str">
        <f t="shared" si="552"/>
        <v>ASR_Financial_Report_SHP21Final</v>
      </c>
      <c r="AB3265" s="960">
        <f t="shared" si="553"/>
        <v>44658</v>
      </c>
      <c r="AC3265" t="str">
        <f t="shared" si="554"/>
        <v>Unaudited</v>
      </c>
    </row>
    <row r="3266" spans="1:29" x14ac:dyDescent="0.25">
      <c r="A3266" t="s">
        <v>420</v>
      </c>
      <c r="B3266" t="s">
        <v>1366</v>
      </c>
      <c r="C3266" t="s">
        <v>1367</v>
      </c>
      <c r="D3266">
        <v>1900</v>
      </c>
      <c r="E3266" s="960">
        <v>1</v>
      </c>
      <c r="F3266" t="s">
        <v>1012</v>
      </c>
      <c r="G3266" s="960" t="s">
        <v>1365</v>
      </c>
      <c r="H3266" t="s">
        <v>387</v>
      </c>
      <c r="I3266" s="940" t="s">
        <v>488</v>
      </c>
      <c r="J3266" s="940" t="s">
        <v>444</v>
      </c>
      <c r="K3266" s="940" t="s">
        <v>6</v>
      </c>
      <c r="L3266" s="940" t="s">
        <v>117</v>
      </c>
      <c r="M3266" s="961" t="s">
        <v>188</v>
      </c>
      <c r="N3266" s="679">
        <f t="shared" ca="1" si="564"/>
        <v>0</v>
      </c>
      <c r="O3266" s="679">
        <f t="shared" ca="1" si="563"/>
        <v>0</v>
      </c>
      <c r="P3266" s="679">
        <f t="shared" ca="1" si="563"/>
        <v>0</v>
      </c>
      <c r="Q3266" s="679">
        <f t="shared" ca="1" si="563"/>
        <v>0</v>
      </c>
      <c r="R3266" s="679">
        <f t="shared" ca="1" si="563"/>
        <v>0</v>
      </c>
      <c r="S3266" s="679">
        <f t="shared" ca="1" si="563"/>
        <v>0</v>
      </c>
      <c r="T3266" s="679">
        <f t="shared" ca="1" si="563"/>
        <v>0</v>
      </c>
      <c r="U3266" s="679">
        <f t="shared" ca="1" si="563"/>
        <v>0</v>
      </c>
      <c r="V3266" s="679">
        <f t="shared" ca="1" si="563"/>
        <v>0</v>
      </c>
      <c r="W3266" s="679">
        <f t="shared" ca="1" si="556"/>
        <v>0</v>
      </c>
      <c r="X3266" s="679">
        <f t="shared" ca="1" si="563"/>
        <v>0</v>
      </c>
      <c r="Y3266" s="679">
        <f t="shared" ca="1" si="563"/>
        <v>0</v>
      </c>
      <c r="Z3266" s="679">
        <f t="shared" ca="1" si="563"/>
        <v>0</v>
      </c>
      <c r="AA3266" t="str">
        <f t="shared" ref="AA3266:AA3329" si="565">file_name</f>
        <v>ASR_Financial_Report_SHP21Final</v>
      </c>
      <c r="AB3266" s="960">
        <f t="shared" ref="AB3266:AB3329" si="566">file_date</f>
        <v>44658</v>
      </c>
      <c r="AC3266" t="str">
        <f t="shared" ref="AC3266:AC3329" si="567">status</f>
        <v>Unaudited</v>
      </c>
    </row>
    <row r="3267" spans="1:29" x14ac:dyDescent="0.25">
      <c r="A3267" t="s">
        <v>420</v>
      </c>
      <c r="B3267" t="s">
        <v>1366</v>
      </c>
      <c r="C3267" t="s">
        <v>1367</v>
      </c>
      <c r="D3267">
        <v>1900</v>
      </c>
      <c r="E3267" s="960">
        <v>1</v>
      </c>
      <c r="F3267" t="s">
        <v>1012</v>
      </c>
      <c r="G3267" s="960" t="s">
        <v>1365</v>
      </c>
      <c r="H3267" t="s">
        <v>387</v>
      </c>
      <c r="I3267" s="940" t="s">
        <v>488</v>
      </c>
      <c r="J3267" s="940" t="s">
        <v>444</v>
      </c>
      <c r="K3267" s="940" t="s">
        <v>6</v>
      </c>
      <c r="L3267" s="946" t="s">
        <v>45</v>
      </c>
      <c r="M3267" s="962" t="s">
        <v>163</v>
      </c>
      <c r="N3267" s="679">
        <f t="shared" ca="1" si="564"/>
        <v>0</v>
      </c>
      <c r="O3267" s="679">
        <f t="shared" ca="1" si="563"/>
        <v>0</v>
      </c>
      <c r="P3267" s="679">
        <f t="shared" ca="1" si="563"/>
        <v>0</v>
      </c>
      <c r="Q3267" s="679">
        <f t="shared" ca="1" si="563"/>
        <v>0</v>
      </c>
      <c r="R3267" s="679">
        <f t="shared" ca="1" si="563"/>
        <v>0</v>
      </c>
      <c r="S3267" s="679">
        <f t="shared" ca="1" si="563"/>
        <v>0</v>
      </c>
      <c r="T3267" s="679">
        <f t="shared" ca="1" si="563"/>
        <v>0</v>
      </c>
      <c r="U3267" s="679">
        <f t="shared" ca="1" si="563"/>
        <v>0</v>
      </c>
      <c r="V3267" s="679">
        <f t="shared" ca="1" si="563"/>
        <v>0</v>
      </c>
      <c r="W3267" s="679">
        <f t="shared" ca="1" si="556"/>
        <v>0</v>
      </c>
      <c r="X3267" s="679">
        <f t="shared" ca="1" si="563"/>
        <v>0</v>
      </c>
      <c r="Y3267" s="679">
        <f t="shared" ca="1" si="563"/>
        <v>0</v>
      </c>
      <c r="Z3267" s="679">
        <f t="shared" ca="1" si="563"/>
        <v>0</v>
      </c>
      <c r="AA3267" t="str">
        <f t="shared" si="565"/>
        <v>ASR_Financial_Report_SHP21Final</v>
      </c>
      <c r="AB3267" s="960">
        <f t="shared" si="566"/>
        <v>44658</v>
      </c>
      <c r="AC3267" t="str">
        <f t="shared" si="567"/>
        <v>Unaudited</v>
      </c>
    </row>
    <row r="3268" spans="1:29" x14ac:dyDescent="0.25">
      <c r="A3268" t="s">
        <v>420</v>
      </c>
      <c r="B3268" t="s">
        <v>1366</v>
      </c>
      <c r="C3268" t="s">
        <v>1367</v>
      </c>
      <c r="D3268">
        <v>1900</v>
      </c>
      <c r="E3268" s="960">
        <v>1</v>
      </c>
      <c r="F3268" t="s">
        <v>1012</v>
      </c>
      <c r="G3268" s="960" t="s">
        <v>1365</v>
      </c>
      <c r="H3268" t="s">
        <v>387</v>
      </c>
      <c r="I3268" s="961" t="s">
        <v>488</v>
      </c>
      <c r="J3268" s="961" t="s">
        <v>444</v>
      </c>
      <c r="K3268" s="961" t="s">
        <v>6</v>
      </c>
      <c r="L3268" s="940" t="s">
        <v>46</v>
      </c>
      <c r="M3268" s="961" t="s">
        <v>164</v>
      </c>
      <c r="N3268" s="679">
        <f t="shared" ca="1" si="564"/>
        <v>0</v>
      </c>
      <c r="O3268" s="679">
        <f t="shared" ca="1" si="563"/>
        <v>0</v>
      </c>
      <c r="P3268" s="679">
        <f t="shared" ca="1" si="563"/>
        <v>0</v>
      </c>
      <c r="Q3268" s="679">
        <f t="shared" ca="1" si="563"/>
        <v>0</v>
      </c>
      <c r="R3268" s="679">
        <f t="shared" ca="1" si="563"/>
        <v>0</v>
      </c>
      <c r="S3268" s="679">
        <f t="shared" ca="1" si="563"/>
        <v>0</v>
      </c>
      <c r="T3268" s="679">
        <f t="shared" ca="1" si="563"/>
        <v>0</v>
      </c>
      <c r="U3268" s="679">
        <f t="shared" ca="1" si="563"/>
        <v>0</v>
      </c>
      <c r="V3268" s="679">
        <f t="shared" ca="1" si="563"/>
        <v>0</v>
      </c>
      <c r="W3268" s="679">
        <f t="shared" ca="1" si="556"/>
        <v>0</v>
      </c>
      <c r="X3268" s="679">
        <f t="shared" ca="1" si="563"/>
        <v>0</v>
      </c>
      <c r="Y3268" s="679">
        <f t="shared" ca="1" si="563"/>
        <v>0</v>
      </c>
      <c r="Z3268" s="679">
        <f t="shared" ca="1" si="563"/>
        <v>0</v>
      </c>
      <c r="AA3268" t="str">
        <f t="shared" si="565"/>
        <v>ASR_Financial_Report_SHP21Final</v>
      </c>
      <c r="AB3268" s="960">
        <f t="shared" si="566"/>
        <v>44658</v>
      </c>
      <c r="AC3268" t="str">
        <f t="shared" si="567"/>
        <v>Unaudited</v>
      </c>
    </row>
    <row r="3269" spans="1:29" x14ac:dyDescent="0.25">
      <c r="A3269" t="s">
        <v>420</v>
      </c>
      <c r="B3269" t="s">
        <v>1366</v>
      </c>
      <c r="C3269" t="s">
        <v>1367</v>
      </c>
      <c r="D3269">
        <v>1900</v>
      </c>
      <c r="E3269" s="960">
        <v>1</v>
      </c>
      <c r="F3269" t="s">
        <v>1012</v>
      </c>
      <c r="G3269" s="960" t="s">
        <v>1365</v>
      </c>
      <c r="H3269" t="s">
        <v>387</v>
      </c>
      <c r="I3269" s="940" t="s">
        <v>488</v>
      </c>
      <c r="J3269" s="940" t="s">
        <v>444</v>
      </c>
      <c r="K3269" s="940" t="s">
        <v>6</v>
      </c>
      <c r="L3269" s="940" t="s">
        <v>165</v>
      </c>
      <c r="M3269" s="961" t="s">
        <v>461</v>
      </c>
      <c r="N3269" s="679">
        <f t="shared" ca="1" si="564"/>
        <v>0</v>
      </c>
      <c r="O3269" s="679">
        <f t="shared" ca="1" si="563"/>
        <v>0</v>
      </c>
      <c r="P3269" s="679">
        <f t="shared" ca="1" si="563"/>
        <v>0</v>
      </c>
      <c r="Q3269" s="679">
        <f t="shared" ca="1" si="563"/>
        <v>0</v>
      </c>
      <c r="R3269" s="679">
        <f t="shared" ca="1" si="563"/>
        <v>0</v>
      </c>
      <c r="S3269" s="679">
        <f t="shared" ca="1" si="563"/>
        <v>0</v>
      </c>
      <c r="T3269" s="679">
        <f t="shared" ca="1" si="563"/>
        <v>0</v>
      </c>
      <c r="U3269" s="679">
        <f t="shared" ca="1" si="563"/>
        <v>0</v>
      </c>
      <c r="V3269" s="679">
        <f t="shared" ca="1" si="563"/>
        <v>0</v>
      </c>
      <c r="W3269" s="679">
        <f t="shared" ca="1" si="556"/>
        <v>0</v>
      </c>
      <c r="X3269" s="679">
        <f t="shared" ca="1" si="563"/>
        <v>0</v>
      </c>
      <c r="Y3269" s="679">
        <f t="shared" ca="1" si="563"/>
        <v>0</v>
      </c>
      <c r="Z3269" s="679">
        <f t="shared" ca="1" si="563"/>
        <v>0</v>
      </c>
      <c r="AA3269" t="str">
        <f t="shared" si="565"/>
        <v>ASR_Financial_Report_SHP21Final</v>
      </c>
      <c r="AB3269" s="960">
        <f t="shared" si="566"/>
        <v>44658</v>
      </c>
      <c r="AC3269" t="str">
        <f t="shared" si="567"/>
        <v>Unaudited</v>
      </c>
    </row>
    <row r="3270" spans="1:29" x14ac:dyDescent="0.25">
      <c r="A3270" t="s">
        <v>420</v>
      </c>
      <c r="B3270" t="s">
        <v>1366</v>
      </c>
      <c r="C3270" t="s">
        <v>1367</v>
      </c>
      <c r="D3270">
        <v>1900</v>
      </c>
      <c r="E3270" s="960">
        <v>1</v>
      </c>
      <c r="F3270" t="s">
        <v>1012</v>
      </c>
      <c r="G3270" s="960" t="s">
        <v>1365</v>
      </c>
      <c r="H3270" t="s">
        <v>387</v>
      </c>
      <c r="I3270" s="940" t="s">
        <v>488</v>
      </c>
      <c r="J3270" s="940" t="s">
        <v>444</v>
      </c>
      <c r="K3270" s="940" t="s">
        <v>434</v>
      </c>
      <c r="L3270" s="940" t="s">
        <v>120</v>
      </c>
      <c r="M3270" s="961" t="s">
        <v>32</v>
      </c>
      <c r="N3270" s="679">
        <f t="shared" ca="1" si="564"/>
        <v>0</v>
      </c>
      <c r="O3270" s="679">
        <f t="shared" ca="1" si="563"/>
        <v>0</v>
      </c>
      <c r="P3270" s="679">
        <f t="shared" ca="1" si="563"/>
        <v>0</v>
      </c>
      <c r="Q3270" s="679">
        <f t="shared" ca="1" si="563"/>
        <v>0</v>
      </c>
      <c r="R3270" s="679">
        <f t="shared" ca="1" si="563"/>
        <v>0</v>
      </c>
      <c r="S3270" s="679">
        <f t="shared" ca="1" si="563"/>
        <v>0</v>
      </c>
      <c r="T3270" s="679">
        <f t="shared" ca="1" si="563"/>
        <v>0</v>
      </c>
      <c r="U3270" s="679">
        <f t="shared" ca="1" si="563"/>
        <v>0</v>
      </c>
      <c r="V3270" s="679">
        <f t="shared" ca="1" si="563"/>
        <v>0</v>
      </c>
      <c r="W3270" s="679">
        <f t="shared" ca="1" si="556"/>
        <v>0</v>
      </c>
      <c r="X3270" s="679">
        <f t="shared" ca="1" si="563"/>
        <v>0</v>
      </c>
      <c r="Y3270" s="679">
        <f t="shared" ca="1" si="563"/>
        <v>0</v>
      </c>
      <c r="Z3270" s="679">
        <f t="shared" ca="1" si="563"/>
        <v>0</v>
      </c>
      <c r="AA3270" t="str">
        <f t="shared" si="565"/>
        <v>ASR_Financial_Report_SHP21Final</v>
      </c>
      <c r="AB3270" s="960">
        <f t="shared" si="566"/>
        <v>44658</v>
      </c>
      <c r="AC3270" t="str">
        <f t="shared" si="567"/>
        <v>Unaudited</v>
      </c>
    </row>
    <row r="3271" spans="1:29" x14ac:dyDescent="0.25">
      <c r="A3271" t="s">
        <v>420</v>
      </c>
      <c r="B3271" t="s">
        <v>1366</v>
      </c>
      <c r="C3271" t="s">
        <v>1367</v>
      </c>
      <c r="D3271">
        <v>1900</v>
      </c>
      <c r="E3271" s="960">
        <v>1</v>
      </c>
      <c r="F3271" t="s">
        <v>1012</v>
      </c>
      <c r="G3271" s="960" t="s">
        <v>1365</v>
      </c>
      <c r="H3271" t="s">
        <v>387</v>
      </c>
      <c r="I3271" s="961" t="s">
        <v>488</v>
      </c>
      <c r="J3271" s="961" t="s">
        <v>444</v>
      </c>
      <c r="K3271" s="961" t="s">
        <v>434</v>
      </c>
      <c r="L3271" s="940" t="s">
        <v>924</v>
      </c>
      <c r="M3271" s="961" t="s">
        <v>916</v>
      </c>
      <c r="N3271" s="679">
        <f t="shared" ca="1" si="564"/>
        <v>0</v>
      </c>
      <c r="O3271" s="679">
        <f t="shared" ca="1" si="563"/>
        <v>0</v>
      </c>
      <c r="P3271" s="679">
        <f t="shared" ca="1" si="563"/>
        <v>0</v>
      </c>
      <c r="Q3271" s="679">
        <f t="shared" ca="1" si="563"/>
        <v>0</v>
      </c>
      <c r="R3271" s="679">
        <f t="shared" ca="1" si="563"/>
        <v>0</v>
      </c>
      <c r="S3271" s="679">
        <f t="shared" ca="1" si="563"/>
        <v>0</v>
      </c>
      <c r="T3271" s="679">
        <f t="shared" ca="1" si="563"/>
        <v>0</v>
      </c>
      <c r="U3271" s="679">
        <f t="shared" ca="1" si="563"/>
        <v>0</v>
      </c>
      <c r="V3271" s="679">
        <f t="shared" ca="1" si="563"/>
        <v>0</v>
      </c>
      <c r="W3271" s="679">
        <f t="shared" ca="1" si="556"/>
        <v>0</v>
      </c>
      <c r="X3271" s="679">
        <f t="shared" ca="1" si="563"/>
        <v>0</v>
      </c>
      <c r="Y3271" s="679">
        <f t="shared" ca="1" si="563"/>
        <v>0</v>
      </c>
      <c r="Z3271" s="679">
        <f t="shared" ca="1" si="563"/>
        <v>0</v>
      </c>
      <c r="AA3271" t="str">
        <f t="shared" si="565"/>
        <v>ASR_Financial_Report_SHP21Final</v>
      </c>
      <c r="AB3271" s="960">
        <f t="shared" si="566"/>
        <v>44658</v>
      </c>
      <c r="AC3271" t="str">
        <f t="shared" si="567"/>
        <v>Unaudited</v>
      </c>
    </row>
    <row r="3272" spans="1:29" x14ac:dyDescent="0.25">
      <c r="A3272" t="s">
        <v>420</v>
      </c>
      <c r="B3272" t="s">
        <v>1366</v>
      </c>
      <c r="C3272" t="s">
        <v>1367</v>
      </c>
      <c r="D3272">
        <v>1900</v>
      </c>
      <c r="E3272" s="960">
        <v>1</v>
      </c>
      <c r="F3272" t="s">
        <v>1012</v>
      </c>
      <c r="G3272" s="960" t="s">
        <v>1365</v>
      </c>
      <c r="H3272" t="s">
        <v>387</v>
      </c>
      <c r="I3272" s="961" t="s">
        <v>488</v>
      </c>
      <c r="J3272" s="961" t="s">
        <v>444</v>
      </c>
      <c r="K3272" s="961" t="s">
        <v>434</v>
      </c>
      <c r="L3272" s="956" t="s">
        <v>167</v>
      </c>
      <c r="M3272" s="961" t="s">
        <v>40</v>
      </c>
      <c r="N3272" s="679">
        <f t="shared" ca="1" si="564"/>
        <v>0</v>
      </c>
      <c r="O3272" s="679">
        <f t="shared" ca="1" si="564"/>
        <v>0</v>
      </c>
      <c r="P3272" s="679">
        <f t="shared" ca="1" si="564"/>
        <v>0</v>
      </c>
      <c r="Q3272" s="679">
        <f t="shared" ca="1" si="564"/>
        <v>0</v>
      </c>
      <c r="R3272" s="679">
        <f t="shared" ca="1" si="564"/>
        <v>0</v>
      </c>
      <c r="S3272" s="679">
        <f t="shared" ca="1" si="564"/>
        <v>0</v>
      </c>
      <c r="T3272" s="679">
        <f t="shared" ca="1" si="564"/>
        <v>0</v>
      </c>
      <c r="U3272" s="679">
        <f t="shared" ca="1" si="564"/>
        <v>0</v>
      </c>
      <c r="V3272" s="679">
        <f t="shared" ca="1" si="564"/>
        <v>0</v>
      </c>
      <c r="W3272" s="679">
        <f t="shared" ca="1" si="556"/>
        <v>0</v>
      </c>
      <c r="X3272" s="679">
        <f t="shared" ca="1" si="564"/>
        <v>0</v>
      </c>
      <c r="Y3272" s="679">
        <f t="shared" ca="1" si="564"/>
        <v>0</v>
      </c>
      <c r="Z3272" s="679">
        <f t="shared" ca="1" si="564"/>
        <v>0</v>
      </c>
      <c r="AA3272" t="str">
        <f t="shared" si="565"/>
        <v>ASR_Financial_Report_SHP21Final</v>
      </c>
      <c r="AB3272" s="960">
        <f t="shared" si="566"/>
        <v>44658</v>
      </c>
      <c r="AC3272" t="str">
        <f t="shared" si="567"/>
        <v>Unaudited</v>
      </c>
    </row>
    <row r="3273" spans="1:29" x14ac:dyDescent="0.25">
      <c r="A3273" t="s">
        <v>420</v>
      </c>
      <c r="B3273" t="s">
        <v>1366</v>
      </c>
      <c r="C3273" t="s">
        <v>1367</v>
      </c>
      <c r="D3273">
        <v>1900</v>
      </c>
      <c r="E3273" s="960">
        <v>1</v>
      </c>
      <c r="F3273" t="s">
        <v>1012</v>
      </c>
      <c r="G3273" s="960" t="s">
        <v>1365</v>
      </c>
      <c r="H3273" t="s">
        <v>387</v>
      </c>
      <c r="I3273" s="940" t="s">
        <v>488</v>
      </c>
      <c r="J3273" s="940" t="s">
        <v>444</v>
      </c>
      <c r="K3273" s="940" t="s">
        <v>434</v>
      </c>
      <c r="L3273" s="940" t="s">
        <v>168</v>
      </c>
      <c r="M3273" s="961" t="s">
        <v>329</v>
      </c>
      <c r="N3273" s="679">
        <f t="shared" ca="1" si="564"/>
        <v>0</v>
      </c>
      <c r="O3273" s="679">
        <f t="shared" ca="1" si="564"/>
        <v>0</v>
      </c>
      <c r="P3273" s="679">
        <f t="shared" ca="1" si="564"/>
        <v>0</v>
      </c>
      <c r="Q3273" s="679">
        <f t="shared" ca="1" si="564"/>
        <v>0</v>
      </c>
      <c r="R3273" s="679">
        <f t="shared" ca="1" si="564"/>
        <v>0</v>
      </c>
      <c r="S3273" s="679">
        <f t="shared" ca="1" si="564"/>
        <v>0</v>
      </c>
      <c r="T3273" s="679">
        <f t="shared" ca="1" si="564"/>
        <v>0</v>
      </c>
      <c r="U3273" s="679">
        <f t="shared" ca="1" si="564"/>
        <v>0</v>
      </c>
      <c r="V3273" s="679">
        <f t="shared" ca="1" si="564"/>
        <v>0</v>
      </c>
      <c r="W3273" s="679">
        <f t="shared" ref="W3273:W3336" ca="1" si="568">IF(OR(AND($F3273="PY",W$1&lt;&gt;"Prior Year"),AND($F3273&lt;&gt;"PY",W$1="Prior Year")),0,INDEX(INDIRECT("'MMA Rev-Exp "&amp;$H3273&amp;"'!$A$1:$CA$200"),IF($J3273="Member Months",MATCH($J3273,INDIRECT("'MMA Rev-Exp "&amp;$H3273&amp;"'!$A$1:$A$200"),0),MATCH($L3273,INDIRECT("'MMA Rev-Exp "&amp;$H3273&amp;"'!$B$1:$B$200"),0)),IF($F3273="PY",MATCH("Prior Year Adjustments",INDIRECT("'MMA Rev-Exp "&amp;$H3273&amp;"'!$A$8:$CA$8"),0),MATCH(IF($F3273="Q1","JANUARY - MARCH (Q1)",IF($F3273="Q2","APRIL - JUNE (Q2)",IF($F3273="Q3","JULY - SEPTEMBER (Q3)",IF($F3273="Q4","OCTOBER - DECEMBER (Q4)",0)))),INDIRECT("'MMA Rev-Exp "&amp;$H3273&amp;"'!$A$7:$CA$7"),0)+MATCH(W$1,INDIRECT("'MMA Rev-Exp "&amp;$H3273&amp;"'!$D$8:$CA$8"),0)-1)))</f>
        <v>0</v>
      </c>
      <c r="X3273" s="679">
        <f t="shared" ca="1" si="564"/>
        <v>0</v>
      </c>
      <c r="Y3273" s="679">
        <f t="shared" ca="1" si="564"/>
        <v>0</v>
      </c>
      <c r="Z3273" s="679">
        <f t="shared" ca="1" si="564"/>
        <v>0</v>
      </c>
      <c r="AA3273" t="str">
        <f t="shared" si="565"/>
        <v>ASR_Financial_Report_SHP21Final</v>
      </c>
      <c r="AB3273" s="960">
        <f t="shared" si="566"/>
        <v>44658</v>
      </c>
      <c r="AC3273" t="str">
        <f t="shared" si="567"/>
        <v>Unaudited</v>
      </c>
    </row>
    <row r="3274" spans="1:29" x14ac:dyDescent="0.25">
      <c r="A3274" t="s">
        <v>420</v>
      </c>
      <c r="B3274" t="s">
        <v>1366</v>
      </c>
      <c r="C3274" t="s">
        <v>1367</v>
      </c>
      <c r="D3274">
        <v>1900</v>
      </c>
      <c r="E3274" s="960">
        <v>1</v>
      </c>
      <c r="F3274" t="s">
        <v>1012</v>
      </c>
      <c r="G3274" s="960" t="s">
        <v>1365</v>
      </c>
      <c r="H3274" t="s">
        <v>387</v>
      </c>
      <c r="I3274" s="940" t="s">
        <v>488</v>
      </c>
      <c r="J3274" s="940" t="s">
        <v>450</v>
      </c>
      <c r="K3274" s="940" t="s">
        <v>435</v>
      </c>
      <c r="L3274" s="940" t="s">
        <v>121</v>
      </c>
      <c r="M3274" s="961" t="s">
        <v>27</v>
      </c>
      <c r="N3274" s="679">
        <f t="shared" ca="1" si="564"/>
        <v>0</v>
      </c>
      <c r="O3274" s="679">
        <f t="shared" ca="1" si="564"/>
        <v>0</v>
      </c>
      <c r="P3274" s="679">
        <f t="shared" ca="1" si="564"/>
        <v>0</v>
      </c>
      <c r="Q3274" s="679">
        <f t="shared" ca="1" si="564"/>
        <v>0</v>
      </c>
      <c r="R3274" s="679">
        <f t="shared" ca="1" si="564"/>
        <v>0</v>
      </c>
      <c r="S3274" s="679">
        <f t="shared" ca="1" si="564"/>
        <v>0</v>
      </c>
      <c r="T3274" s="679">
        <f t="shared" ca="1" si="564"/>
        <v>0</v>
      </c>
      <c r="U3274" s="679">
        <f t="shared" ca="1" si="564"/>
        <v>0</v>
      </c>
      <c r="V3274" s="679">
        <f t="shared" ca="1" si="564"/>
        <v>0</v>
      </c>
      <c r="W3274" s="679">
        <f t="shared" ca="1" si="568"/>
        <v>0</v>
      </c>
      <c r="X3274" s="679">
        <f t="shared" ca="1" si="564"/>
        <v>0</v>
      </c>
      <c r="Y3274" s="679">
        <f t="shared" ca="1" si="564"/>
        <v>0</v>
      </c>
      <c r="Z3274" s="679">
        <f t="shared" ca="1" si="564"/>
        <v>0</v>
      </c>
      <c r="AA3274" t="str">
        <f t="shared" si="565"/>
        <v>ASR_Financial_Report_SHP21Final</v>
      </c>
      <c r="AB3274" s="960">
        <f t="shared" si="566"/>
        <v>44658</v>
      </c>
      <c r="AC3274" t="str">
        <f t="shared" si="567"/>
        <v>Unaudited</v>
      </c>
    </row>
    <row r="3275" spans="1:29" x14ac:dyDescent="0.25">
      <c r="A3275" t="s">
        <v>420</v>
      </c>
      <c r="B3275" t="s">
        <v>1366</v>
      </c>
      <c r="C3275" t="s">
        <v>1367</v>
      </c>
      <c r="D3275">
        <v>1900</v>
      </c>
      <c r="E3275" s="960">
        <v>1</v>
      </c>
      <c r="F3275" t="s">
        <v>1012</v>
      </c>
      <c r="G3275" s="960" t="s">
        <v>1365</v>
      </c>
      <c r="H3275" t="s">
        <v>387</v>
      </c>
      <c r="I3275" s="940" t="s">
        <v>488</v>
      </c>
      <c r="J3275" s="940" t="s">
        <v>450</v>
      </c>
      <c r="K3275" s="940" t="s">
        <v>435</v>
      </c>
      <c r="L3275" s="940" t="s">
        <v>122</v>
      </c>
      <c r="M3275" s="961" t="s">
        <v>97</v>
      </c>
      <c r="N3275" s="679">
        <f t="shared" ca="1" si="564"/>
        <v>0</v>
      </c>
      <c r="O3275" s="679">
        <f t="shared" ca="1" si="564"/>
        <v>0</v>
      </c>
      <c r="P3275" s="679">
        <f t="shared" ca="1" si="564"/>
        <v>0</v>
      </c>
      <c r="Q3275" s="679">
        <f t="shared" ca="1" si="564"/>
        <v>0</v>
      </c>
      <c r="R3275" s="679">
        <f t="shared" ca="1" si="564"/>
        <v>0</v>
      </c>
      <c r="S3275" s="679">
        <f t="shared" ca="1" si="564"/>
        <v>0</v>
      </c>
      <c r="T3275" s="679">
        <f t="shared" ca="1" si="564"/>
        <v>0</v>
      </c>
      <c r="U3275" s="679">
        <f t="shared" ca="1" si="564"/>
        <v>0</v>
      </c>
      <c r="V3275" s="679">
        <f t="shared" ca="1" si="564"/>
        <v>0</v>
      </c>
      <c r="W3275" s="679">
        <f t="shared" ca="1" si="568"/>
        <v>0</v>
      </c>
      <c r="X3275" s="679">
        <f t="shared" ca="1" si="564"/>
        <v>0</v>
      </c>
      <c r="Y3275" s="679">
        <f t="shared" ca="1" si="564"/>
        <v>0</v>
      </c>
      <c r="Z3275" s="679">
        <f t="shared" ca="1" si="564"/>
        <v>0</v>
      </c>
      <c r="AA3275" t="str">
        <f t="shared" si="565"/>
        <v>ASR_Financial_Report_SHP21Final</v>
      </c>
      <c r="AB3275" s="960">
        <f t="shared" si="566"/>
        <v>44658</v>
      </c>
      <c r="AC3275" t="str">
        <f t="shared" si="567"/>
        <v>Unaudited</v>
      </c>
    </row>
    <row r="3276" spans="1:29" x14ac:dyDescent="0.25">
      <c r="A3276" t="s">
        <v>420</v>
      </c>
      <c r="B3276" t="s">
        <v>1366</v>
      </c>
      <c r="C3276" t="s">
        <v>1367</v>
      </c>
      <c r="D3276">
        <v>1900</v>
      </c>
      <c r="E3276" s="960">
        <v>1</v>
      </c>
      <c r="F3276" t="s">
        <v>1012</v>
      </c>
      <c r="G3276" s="960" t="s">
        <v>1365</v>
      </c>
      <c r="H3276" t="s">
        <v>387</v>
      </c>
      <c r="I3276" s="940" t="s">
        <v>488</v>
      </c>
      <c r="J3276" s="940" t="s">
        <v>450</v>
      </c>
      <c r="K3276" s="940" t="s">
        <v>435</v>
      </c>
      <c r="L3276" s="956" t="s">
        <v>123</v>
      </c>
      <c r="M3276" s="961" t="s">
        <v>98</v>
      </c>
      <c r="N3276" s="679">
        <f t="shared" ca="1" si="564"/>
        <v>0</v>
      </c>
      <c r="O3276" s="679">
        <f t="shared" ca="1" si="564"/>
        <v>0</v>
      </c>
      <c r="P3276" s="679">
        <f t="shared" ca="1" si="564"/>
        <v>0</v>
      </c>
      <c r="Q3276" s="679">
        <f t="shared" ca="1" si="564"/>
        <v>0</v>
      </c>
      <c r="R3276" s="679">
        <f t="shared" ca="1" si="564"/>
        <v>0</v>
      </c>
      <c r="S3276" s="679">
        <f t="shared" ca="1" si="564"/>
        <v>0</v>
      </c>
      <c r="T3276" s="679">
        <f t="shared" ca="1" si="564"/>
        <v>0</v>
      </c>
      <c r="U3276" s="679">
        <f t="shared" ca="1" si="564"/>
        <v>0</v>
      </c>
      <c r="V3276" s="679">
        <f t="shared" ca="1" si="564"/>
        <v>0</v>
      </c>
      <c r="W3276" s="679">
        <f t="shared" ca="1" si="568"/>
        <v>0</v>
      </c>
      <c r="X3276" s="679">
        <f t="shared" ca="1" si="564"/>
        <v>0</v>
      </c>
      <c r="Y3276" s="679">
        <f t="shared" ca="1" si="564"/>
        <v>0</v>
      </c>
      <c r="Z3276" s="679">
        <f t="shared" ca="1" si="564"/>
        <v>0</v>
      </c>
      <c r="AA3276" t="str">
        <f t="shared" si="565"/>
        <v>ASR_Financial_Report_SHP21Final</v>
      </c>
      <c r="AB3276" s="960">
        <f t="shared" si="566"/>
        <v>44658</v>
      </c>
      <c r="AC3276" t="str">
        <f t="shared" si="567"/>
        <v>Unaudited</v>
      </c>
    </row>
    <row r="3277" spans="1:29" x14ac:dyDescent="0.25">
      <c r="A3277" t="s">
        <v>420</v>
      </c>
      <c r="B3277" t="s">
        <v>1366</v>
      </c>
      <c r="C3277" t="s">
        <v>1367</v>
      </c>
      <c r="D3277">
        <v>1900</v>
      </c>
      <c r="E3277" s="960">
        <v>1</v>
      </c>
      <c r="F3277" t="s">
        <v>1012</v>
      </c>
      <c r="G3277" s="960" t="s">
        <v>1365</v>
      </c>
      <c r="H3277" t="s">
        <v>387</v>
      </c>
      <c r="I3277" s="940" t="s">
        <v>488</v>
      </c>
      <c r="J3277" s="940" t="s">
        <v>450</v>
      </c>
      <c r="K3277" s="940" t="s">
        <v>435</v>
      </c>
      <c r="L3277" s="956" t="s">
        <v>124</v>
      </c>
      <c r="M3277" s="961" t="s">
        <v>99</v>
      </c>
      <c r="N3277" s="679">
        <f t="shared" ca="1" si="564"/>
        <v>0</v>
      </c>
      <c r="O3277" s="679">
        <f t="shared" ca="1" si="564"/>
        <v>0</v>
      </c>
      <c r="P3277" s="679">
        <f t="shared" ca="1" si="564"/>
        <v>0</v>
      </c>
      <c r="Q3277" s="679">
        <f t="shared" ca="1" si="564"/>
        <v>0</v>
      </c>
      <c r="R3277" s="679">
        <f t="shared" ca="1" si="564"/>
        <v>0</v>
      </c>
      <c r="S3277" s="679">
        <f t="shared" ca="1" si="564"/>
        <v>0</v>
      </c>
      <c r="T3277" s="679">
        <f t="shared" ca="1" si="564"/>
        <v>0</v>
      </c>
      <c r="U3277" s="679">
        <f t="shared" ca="1" si="564"/>
        <v>0</v>
      </c>
      <c r="V3277" s="679">
        <f t="shared" ca="1" si="564"/>
        <v>0</v>
      </c>
      <c r="W3277" s="679">
        <f t="shared" ca="1" si="568"/>
        <v>0</v>
      </c>
      <c r="X3277" s="679">
        <f t="shared" ca="1" si="564"/>
        <v>0</v>
      </c>
      <c r="Y3277" s="679">
        <f t="shared" ca="1" si="564"/>
        <v>0</v>
      </c>
      <c r="Z3277" s="679">
        <f t="shared" ca="1" si="564"/>
        <v>0</v>
      </c>
      <c r="AA3277" t="str">
        <f t="shared" si="565"/>
        <v>ASR_Financial_Report_SHP21Final</v>
      </c>
      <c r="AB3277" s="960">
        <f t="shared" si="566"/>
        <v>44658</v>
      </c>
      <c r="AC3277" t="str">
        <f t="shared" si="567"/>
        <v>Unaudited</v>
      </c>
    </row>
    <row r="3278" spans="1:29" x14ac:dyDescent="0.25">
      <c r="A3278" t="s">
        <v>420</v>
      </c>
      <c r="B3278" t="s">
        <v>1366</v>
      </c>
      <c r="C3278" t="s">
        <v>1367</v>
      </c>
      <c r="D3278">
        <v>1900</v>
      </c>
      <c r="E3278" s="960">
        <v>1</v>
      </c>
      <c r="F3278" t="s">
        <v>1012</v>
      </c>
      <c r="G3278" s="960" t="s">
        <v>1365</v>
      </c>
      <c r="H3278" t="s">
        <v>387</v>
      </c>
      <c r="I3278" s="940" t="s">
        <v>488</v>
      </c>
      <c r="J3278" s="940" t="s">
        <v>450</v>
      </c>
      <c r="K3278" s="940" t="s">
        <v>435</v>
      </c>
      <c r="L3278" s="940" t="s">
        <v>125</v>
      </c>
      <c r="M3278" s="961" t="s">
        <v>100</v>
      </c>
      <c r="N3278" s="679">
        <f t="shared" ca="1" si="564"/>
        <v>0</v>
      </c>
      <c r="O3278" s="679">
        <f t="shared" ca="1" si="564"/>
        <v>0</v>
      </c>
      <c r="P3278" s="679">
        <f t="shared" ca="1" si="564"/>
        <v>0</v>
      </c>
      <c r="Q3278" s="679">
        <f t="shared" ca="1" si="564"/>
        <v>0</v>
      </c>
      <c r="R3278" s="679">
        <f t="shared" ca="1" si="564"/>
        <v>0</v>
      </c>
      <c r="S3278" s="679">
        <f t="shared" ca="1" si="564"/>
        <v>0</v>
      </c>
      <c r="T3278" s="679">
        <f t="shared" ca="1" si="564"/>
        <v>0</v>
      </c>
      <c r="U3278" s="679">
        <f t="shared" ca="1" si="564"/>
        <v>0</v>
      </c>
      <c r="V3278" s="679">
        <f t="shared" ca="1" si="564"/>
        <v>0</v>
      </c>
      <c r="W3278" s="679">
        <f t="shared" ca="1" si="568"/>
        <v>0</v>
      </c>
      <c r="X3278" s="679">
        <f t="shared" ca="1" si="564"/>
        <v>0</v>
      </c>
      <c r="Y3278" s="679">
        <f t="shared" ca="1" si="564"/>
        <v>0</v>
      </c>
      <c r="Z3278" s="679">
        <f t="shared" ca="1" si="564"/>
        <v>0</v>
      </c>
      <c r="AA3278" t="str">
        <f t="shared" si="565"/>
        <v>ASR_Financial_Report_SHP21Final</v>
      </c>
      <c r="AB3278" s="960">
        <f t="shared" si="566"/>
        <v>44658</v>
      </c>
      <c r="AC3278" t="str">
        <f t="shared" si="567"/>
        <v>Unaudited</v>
      </c>
    </row>
    <row r="3279" spans="1:29" x14ac:dyDescent="0.25">
      <c r="A3279" t="s">
        <v>420</v>
      </c>
      <c r="B3279" t="s">
        <v>1366</v>
      </c>
      <c r="C3279" t="s">
        <v>1367</v>
      </c>
      <c r="D3279">
        <v>1900</v>
      </c>
      <c r="E3279" s="960">
        <v>1</v>
      </c>
      <c r="F3279" t="s">
        <v>1012</v>
      </c>
      <c r="G3279" s="960" t="s">
        <v>1365</v>
      </c>
      <c r="H3279" t="s">
        <v>387</v>
      </c>
      <c r="I3279" s="961" t="s">
        <v>488</v>
      </c>
      <c r="J3279" s="961" t="s">
        <v>450</v>
      </c>
      <c r="K3279" s="961" t="s">
        <v>435</v>
      </c>
      <c r="L3279" s="940" t="s">
        <v>126</v>
      </c>
      <c r="M3279" s="961" t="s">
        <v>28</v>
      </c>
      <c r="N3279" s="679">
        <f t="shared" ca="1" si="564"/>
        <v>0</v>
      </c>
      <c r="O3279" s="679">
        <f t="shared" ca="1" si="564"/>
        <v>0</v>
      </c>
      <c r="P3279" s="679">
        <f t="shared" ca="1" si="564"/>
        <v>0</v>
      </c>
      <c r="Q3279" s="679">
        <f t="shared" ca="1" si="564"/>
        <v>0</v>
      </c>
      <c r="R3279" s="679">
        <f t="shared" ca="1" si="564"/>
        <v>0</v>
      </c>
      <c r="S3279" s="679">
        <f t="shared" ca="1" si="564"/>
        <v>0</v>
      </c>
      <c r="T3279" s="679">
        <f t="shared" ca="1" si="564"/>
        <v>0</v>
      </c>
      <c r="U3279" s="679">
        <f t="shared" ca="1" si="564"/>
        <v>0</v>
      </c>
      <c r="V3279" s="679">
        <f t="shared" ca="1" si="564"/>
        <v>0</v>
      </c>
      <c r="W3279" s="679">
        <f t="shared" ca="1" si="568"/>
        <v>0</v>
      </c>
      <c r="X3279" s="679">
        <f t="shared" ca="1" si="564"/>
        <v>0</v>
      </c>
      <c r="Y3279" s="679">
        <f t="shared" ca="1" si="564"/>
        <v>0</v>
      </c>
      <c r="Z3279" s="679">
        <f t="shared" ca="1" si="564"/>
        <v>0</v>
      </c>
      <c r="AA3279" t="str">
        <f t="shared" si="565"/>
        <v>ASR_Financial_Report_SHP21Final</v>
      </c>
      <c r="AB3279" s="960">
        <f t="shared" si="566"/>
        <v>44658</v>
      </c>
      <c r="AC3279" t="str">
        <f t="shared" si="567"/>
        <v>Unaudited</v>
      </c>
    </row>
    <row r="3280" spans="1:29" x14ac:dyDescent="0.25">
      <c r="A3280" t="s">
        <v>420</v>
      </c>
      <c r="B3280" t="s">
        <v>1366</v>
      </c>
      <c r="C3280" t="s">
        <v>1367</v>
      </c>
      <c r="D3280">
        <v>1900</v>
      </c>
      <c r="E3280" s="960">
        <v>1</v>
      </c>
      <c r="F3280" t="s">
        <v>1012</v>
      </c>
      <c r="G3280" s="960" t="s">
        <v>1365</v>
      </c>
      <c r="H3280" t="s">
        <v>387</v>
      </c>
      <c r="I3280" s="940" t="s">
        <v>488</v>
      </c>
      <c r="J3280" s="940" t="s">
        <v>436</v>
      </c>
      <c r="K3280" s="940" t="s">
        <v>436</v>
      </c>
      <c r="L3280" s="940" t="s">
        <v>128</v>
      </c>
      <c r="M3280" s="961" t="s">
        <v>326</v>
      </c>
      <c r="N3280" s="679">
        <f t="shared" ca="1" si="564"/>
        <v>0</v>
      </c>
      <c r="O3280" s="679">
        <f t="shared" ca="1" si="564"/>
        <v>0</v>
      </c>
      <c r="P3280" s="679">
        <f t="shared" ca="1" si="564"/>
        <v>0</v>
      </c>
      <c r="Q3280" s="679">
        <f t="shared" ca="1" si="564"/>
        <v>0</v>
      </c>
      <c r="R3280" s="679">
        <f t="shared" ca="1" si="564"/>
        <v>0</v>
      </c>
      <c r="S3280" s="679">
        <f t="shared" ca="1" si="564"/>
        <v>0</v>
      </c>
      <c r="T3280" s="679">
        <f t="shared" ca="1" si="564"/>
        <v>0</v>
      </c>
      <c r="U3280" s="679">
        <f t="shared" ca="1" si="564"/>
        <v>0</v>
      </c>
      <c r="V3280" s="679">
        <f t="shared" ca="1" si="564"/>
        <v>0</v>
      </c>
      <c r="W3280" s="679">
        <f t="shared" ca="1" si="568"/>
        <v>0</v>
      </c>
      <c r="X3280" s="679">
        <f t="shared" ca="1" si="564"/>
        <v>0</v>
      </c>
      <c r="Y3280" s="679">
        <f t="shared" ca="1" si="564"/>
        <v>0</v>
      </c>
      <c r="Z3280" s="679">
        <f t="shared" ca="1" si="564"/>
        <v>0</v>
      </c>
      <c r="AA3280" t="str">
        <f t="shared" si="565"/>
        <v>ASR_Financial_Report_SHP21Final</v>
      </c>
      <c r="AB3280" s="960">
        <f t="shared" si="566"/>
        <v>44658</v>
      </c>
      <c r="AC3280" t="str">
        <f t="shared" si="567"/>
        <v>Unaudited</v>
      </c>
    </row>
    <row r="3281" spans="1:29" x14ac:dyDescent="0.25">
      <c r="A3281" t="s">
        <v>420</v>
      </c>
      <c r="B3281" t="s">
        <v>1366</v>
      </c>
      <c r="C3281" t="s">
        <v>1367</v>
      </c>
      <c r="D3281">
        <v>1900</v>
      </c>
      <c r="E3281" s="960">
        <v>1</v>
      </c>
      <c r="F3281" t="s">
        <v>1012</v>
      </c>
      <c r="G3281" s="960" t="s">
        <v>1365</v>
      </c>
      <c r="H3281" t="s">
        <v>387</v>
      </c>
      <c r="I3281" s="940" t="s">
        <v>488</v>
      </c>
      <c r="J3281" s="940" t="s">
        <v>436</v>
      </c>
      <c r="K3281" s="940" t="s">
        <v>436</v>
      </c>
      <c r="L3281" s="940" t="s">
        <v>129</v>
      </c>
      <c r="M3281" s="961" t="s">
        <v>325</v>
      </c>
      <c r="N3281" s="679">
        <f t="shared" ca="1" si="564"/>
        <v>0</v>
      </c>
      <c r="O3281" s="679">
        <f t="shared" ca="1" si="564"/>
        <v>0</v>
      </c>
      <c r="P3281" s="679">
        <f t="shared" ca="1" si="564"/>
        <v>0</v>
      </c>
      <c r="Q3281" s="679">
        <f t="shared" ca="1" si="564"/>
        <v>0</v>
      </c>
      <c r="R3281" s="679">
        <f t="shared" ca="1" si="564"/>
        <v>0</v>
      </c>
      <c r="S3281" s="679">
        <f t="shared" ca="1" si="564"/>
        <v>0</v>
      </c>
      <c r="T3281" s="679">
        <f t="shared" ca="1" si="564"/>
        <v>0</v>
      </c>
      <c r="U3281" s="679">
        <f t="shared" ca="1" si="564"/>
        <v>0</v>
      </c>
      <c r="V3281" s="679">
        <f t="shared" ca="1" si="564"/>
        <v>0</v>
      </c>
      <c r="W3281" s="679">
        <f t="shared" ca="1" si="568"/>
        <v>0</v>
      </c>
      <c r="X3281" s="679">
        <f t="shared" ca="1" si="564"/>
        <v>0</v>
      </c>
      <c r="Y3281" s="679">
        <f t="shared" ca="1" si="564"/>
        <v>0</v>
      </c>
      <c r="Z3281" s="679">
        <f t="shared" ca="1" si="564"/>
        <v>0</v>
      </c>
      <c r="AA3281" t="str">
        <f t="shared" si="565"/>
        <v>ASR_Financial_Report_SHP21Final</v>
      </c>
      <c r="AB3281" s="960">
        <f t="shared" si="566"/>
        <v>44658</v>
      </c>
      <c r="AC3281" t="str">
        <f t="shared" si="567"/>
        <v>Unaudited</v>
      </c>
    </row>
    <row r="3282" spans="1:29" ht="30" x14ac:dyDescent="0.25">
      <c r="A3282" t="s">
        <v>420</v>
      </c>
      <c r="B3282" t="s">
        <v>1366</v>
      </c>
      <c r="C3282" t="s">
        <v>1367</v>
      </c>
      <c r="D3282">
        <v>1900</v>
      </c>
      <c r="E3282" s="960">
        <v>1</v>
      </c>
      <c r="F3282" t="s">
        <v>1012</v>
      </c>
      <c r="G3282" s="960" t="s">
        <v>1365</v>
      </c>
      <c r="H3282" t="s">
        <v>387</v>
      </c>
      <c r="I3282" s="940" t="s">
        <v>488</v>
      </c>
      <c r="J3282" s="940" t="s">
        <v>436</v>
      </c>
      <c r="K3282" s="940" t="s">
        <v>436</v>
      </c>
      <c r="L3282" s="940" t="s">
        <v>130</v>
      </c>
      <c r="M3282" s="961" t="s">
        <v>179</v>
      </c>
      <c r="N3282" s="679">
        <f t="shared" ca="1" si="564"/>
        <v>0</v>
      </c>
      <c r="O3282" s="679">
        <f t="shared" ca="1" si="564"/>
        <v>0</v>
      </c>
      <c r="P3282" s="679">
        <f t="shared" ca="1" si="564"/>
        <v>0</v>
      </c>
      <c r="Q3282" s="679">
        <f t="shared" ca="1" si="564"/>
        <v>0</v>
      </c>
      <c r="R3282" s="679">
        <f t="shared" ca="1" si="564"/>
        <v>0</v>
      </c>
      <c r="S3282" s="679">
        <f t="shared" ca="1" si="564"/>
        <v>0</v>
      </c>
      <c r="T3282" s="679">
        <f t="shared" ca="1" si="564"/>
        <v>0</v>
      </c>
      <c r="U3282" s="679">
        <f t="shared" ca="1" si="564"/>
        <v>0</v>
      </c>
      <c r="V3282" s="679">
        <f t="shared" ca="1" si="564"/>
        <v>0</v>
      </c>
      <c r="W3282" s="679">
        <f t="shared" ca="1" si="568"/>
        <v>0</v>
      </c>
      <c r="X3282" s="679">
        <f t="shared" ca="1" si="564"/>
        <v>0</v>
      </c>
      <c r="Y3282" s="679">
        <f t="shared" ca="1" si="564"/>
        <v>0</v>
      </c>
      <c r="Z3282" s="679">
        <f t="shared" ca="1" si="564"/>
        <v>0</v>
      </c>
      <c r="AA3282" t="str">
        <f t="shared" si="565"/>
        <v>ASR_Financial_Report_SHP21Final</v>
      </c>
      <c r="AB3282" s="960">
        <f t="shared" si="566"/>
        <v>44658</v>
      </c>
      <c r="AC3282" t="str">
        <f t="shared" si="567"/>
        <v>Unaudited</v>
      </c>
    </row>
    <row r="3283" spans="1:29" x14ac:dyDescent="0.25">
      <c r="A3283" t="s">
        <v>420</v>
      </c>
      <c r="B3283" t="s">
        <v>1366</v>
      </c>
      <c r="C3283" t="s">
        <v>1367</v>
      </c>
      <c r="D3283">
        <v>1900</v>
      </c>
      <c r="E3283" s="960">
        <v>1</v>
      </c>
      <c r="F3283" t="s">
        <v>1012</v>
      </c>
      <c r="G3283" s="960" t="s">
        <v>1365</v>
      </c>
      <c r="H3283" t="s">
        <v>387</v>
      </c>
      <c r="I3283" s="961" t="s">
        <v>488</v>
      </c>
      <c r="J3283" s="961" t="s">
        <v>436</v>
      </c>
      <c r="K3283" s="961" t="s">
        <v>436</v>
      </c>
      <c r="L3283" s="940" t="s">
        <v>131</v>
      </c>
      <c r="M3283" s="961" t="s">
        <v>494</v>
      </c>
      <c r="N3283" s="679">
        <f t="shared" ca="1" si="564"/>
        <v>0</v>
      </c>
      <c r="O3283" s="679">
        <f t="shared" ca="1" si="564"/>
        <v>0</v>
      </c>
      <c r="P3283" s="679">
        <f t="shared" ca="1" si="564"/>
        <v>0</v>
      </c>
      <c r="Q3283" s="679">
        <f t="shared" ca="1" si="564"/>
        <v>0</v>
      </c>
      <c r="R3283" s="679">
        <f t="shared" ca="1" si="564"/>
        <v>0</v>
      </c>
      <c r="S3283" s="679">
        <f t="shared" ca="1" si="564"/>
        <v>0</v>
      </c>
      <c r="T3283" s="679">
        <f t="shared" ca="1" si="564"/>
        <v>0</v>
      </c>
      <c r="U3283" s="679">
        <f t="shared" ca="1" si="564"/>
        <v>0</v>
      </c>
      <c r="V3283" s="679">
        <f t="shared" ca="1" si="564"/>
        <v>0</v>
      </c>
      <c r="W3283" s="679">
        <f t="shared" ca="1" si="568"/>
        <v>0</v>
      </c>
      <c r="X3283" s="679">
        <f t="shared" ca="1" si="564"/>
        <v>0</v>
      </c>
      <c r="Y3283" s="679">
        <f t="shared" ca="1" si="564"/>
        <v>0</v>
      </c>
      <c r="Z3283" s="679">
        <f t="shared" ca="1" si="564"/>
        <v>0</v>
      </c>
      <c r="AA3283" t="str">
        <f t="shared" si="565"/>
        <v>ASR_Financial_Report_SHP21Final</v>
      </c>
      <c r="AB3283" s="960">
        <f t="shared" si="566"/>
        <v>44658</v>
      </c>
      <c r="AC3283" t="str">
        <f t="shared" si="567"/>
        <v>Unaudited</v>
      </c>
    </row>
    <row r="3284" spans="1:29" x14ac:dyDescent="0.25">
      <c r="A3284" t="s">
        <v>420</v>
      </c>
      <c r="B3284" t="s">
        <v>1366</v>
      </c>
      <c r="C3284" t="s">
        <v>1367</v>
      </c>
      <c r="D3284">
        <v>1900</v>
      </c>
      <c r="E3284" s="960">
        <v>1</v>
      </c>
      <c r="F3284" t="s">
        <v>1012</v>
      </c>
      <c r="G3284" s="960" t="s">
        <v>1365</v>
      </c>
      <c r="H3284" t="s">
        <v>387</v>
      </c>
      <c r="I3284" s="961" t="s">
        <v>488</v>
      </c>
      <c r="J3284" s="961" t="s">
        <v>436</v>
      </c>
      <c r="K3284" s="961" t="s">
        <v>436</v>
      </c>
      <c r="L3284" s="940" t="s">
        <v>132</v>
      </c>
      <c r="M3284" s="961" t="s">
        <v>495</v>
      </c>
      <c r="N3284" s="679">
        <f t="shared" ca="1" si="564"/>
        <v>0</v>
      </c>
      <c r="O3284" s="679">
        <f t="shared" ca="1" si="564"/>
        <v>0</v>
      </c>
      <c r="P3284" s="679">
        <f t="shared" ca="1" si="564"/>
        <v>0</v>
      </c>
      <c r="Q3284" s="679">
        <f t="shared" ca="1" si="564"/>
        <v>0</v>
      </c>
      <c r="R3284" s="679">
        <f t="shared" ca="1" si="564"/>
        <v>0</v>
      </c>
      <c r="S3284" s="679">
        <f t="shared" ca="1" si="564"/>
        <v>0</v>
      </c>
      <c r="T3284" s="679">
        <f t="shared" ca="1" si="564"/>
        <v>0</v>
      </c>
      <c r="U3284" s="679">
        <f t="shared" ca="1" si="564"/>
        <v>0</v>
      </c>
      <c r="V3284" s="679">
        <f t="shared" ca="1" si="564"/>
        <v>0</v>
      </c>
      <c r="W3284" s="679">
        <f t="shared" ca="1" si="568"/>
        <v>0</v>
      </c>
      <c r="X3284" s="679">
        <f t="shared" ca="1" si="564"/>
        <v>0</v>
      </c>
      <c r="Y3284" s="679">
        <f t="shared" ca="1" si="564"/>
        <v>0</v>
      </c>
      <c r="Z3284" s="679">
        <f t="shared" ca="1" si="564"/>
        <v>0</v>
      </c>
      <c r="AA3284" t="str">
        <f t="shared" si="565"/>
        <v>ASR_Financial_Report_SHP21Final</v>
      </c>
      <c r="AB3284" s="960">
        <f t="shared" si="566"/>
        <v>44658</v>
      </c>
      <c r="AC3284" t="str">
        <f t="shared" si="567"/>
        <v>Unaudited</v>
      </c>
    </row>
    <row r="3285" spans="1:29" x14ac:dyDescent="0.25">
      <c r="A3285" t="s">
        <v>420</v>
      </c>
      <c r="B3285" t="s">
        <v>1366</v>
      </c>
      <c r="C3285" t="s">
        <v>1367</v>
      </c>
      <c r="D3285">
        <v>1900</v>
      </c>
      <c r="E3285" s="960">
        <v>1</v>
      </c>
      <c r="F3285" t="s">
        <v>1012</v>
      </c>
      <c r="G3285" s="960" t="s">
        <v>1365</v>
      </c>
      <c r="H3285" t="s">
        <v>387</v>
      </c>
      <c r="I3285" s="961" t="s">
        <v>488</v>
      </c>
      <c r="J3285" s="961" t="s">
        <v>436</v>
      </c>
      <c r="K3285" s="961" t="s">
        <v>436</v>
      </c>
      <c r="L3285" s="940" t="s">
        <v>133</v>
      </c>
      <c r="M3285" s="961" t="s">
        <v>496</v>
      </c>
      <c r="N3285" s="679">
        <f t="shared" ca="1" si="564"/>
        <v>0</v>
      </c>
      <c r="O3285" s="679">
        <f t="shared" ca="1" si="564"/>
        <v>0</v>
      </c>
      <c r="P3285" s="679">
        <f t="shared" ca="1" si="564"/>
        <v>0</v>
      </c>
      <c r="Q3285" s="679">
        <f t="shared" ca="1" si="564"/>
        <v>0</v>
      </c>
      <c r="R3285" s="679">
        <f t="shared" ca="1" si="564"/>
        <v>0</v>
      </c>
      <c r="S3285" s="679">
        <f t="shared" ca="1" si="564"/>
        <v>0</v>
      </c>
      <c r="T3285" s="679">
        <f t="shared" ca="1" si="564"/>
        <v>0</v>
      </c>
      <c r="U3285" s="679">
        <f t="shared" ca="1" si="564"/>
        <v>0</v>
      </c>
      <c r="V3285" s="679">
        <f t="shared" ca="1" si="564"/>
        <v>0</v>
      </c>
      <c r="W3285" s="679">
        <f t="shared" ca="1" si="568"/>
        <v>0</v>
      </c>
      <c r="X3285" s="679">
        <f t="shared" ca="1" si="564"/>
        <v>0</v>
      </c>
      <c r="Y3285" s="679">
        <f t="shared" ca="1" si="564"/>
        <v>0</v>
      </c>
      <c r="Z3285" s="679">
        <f t="shared" ca="1" si="564"/>
        <v>0</v>
      </c>
      <c r="AA3285" t="str">
        <f t="shared" si="565"/>
        <v>ASR_Financial_Report_SHP21Final</v>
      </c>
      <c r="AB3285" s="960">
        <f t="shared" si="566"/>
        <v>44658</v>
      </c>
      <c r="AC3285" t="str">
        <f t="shared" si="567"/>
        <v>Unaudited</v>
      </c>
    </row>
    <row r="3286" spans="1:29" ht="30" x14ac:dyDescent="0.25">
      <c r="A3286" t="s">
        <v>420</v>
      </c>
      <c r="B3286" t="s">
        <v>1366</v>
      </c>
      <c r="C3286" t="s">
        <v>1367</v>
      </c>
      <c r="D3286">
        <v>1900</v>
      </c>
      <c r="E3286" s="960">
        <v>1</v>
      </c>
      <c r="F3286" t="s">
        <v>1012</v>
      </c>
      <c r="G3286" s="960" t="s">
        <v>1365</v>
      </c>
      <c r="H3286" t="s">
        <v>387</v>
      </c>
      <c r="I3286" s="961" t="s">
        <v>489</v>
      </c>
      <c r="J3286" s="961" t="s">
        <v>26</v>
      </c>
      <c r="K3286" s="961" t="s">
        <v>26</v>
      </c>
      <c r="L3286" s="940" t="s">
        <v>269</v>
      </c>
      <c r="M3286" s="961" t="s">
        <v>26</v>
      </c>
      <c r="N3286" s="679">
        <f t="shared" ca="1" si="564"/>
        <v>0</v>
      </c>
      <c r="O3286" s="679">
        <f t="shared" ca="1" si="564"/>
        <v>0</v>
      </c>
      <c r="P3286" s="679">
        <f t="shared" ca="1" si="564"/>
        <v>0</v>
      </c>
      <c r="Q3286" s="679">
        <f t="shared" ca="1" si="564"/>
        <v>0</v>
      </c>
      <c r="R3286" s="679">
        <f t="shared" ca="1" si="564"/>
        <v>0</v>
      </c>
      <c r="S3286" s="679">
        <f t="shared" ca="1" si="564"/>
        <v>0</v>
      </c>
      <c r="T3286" s="679">
        <f t="shared" ca="1" si="564"/>
        <v>0</v>
      </c>
      <c r="U3286" s="679">
        <f t="shared" ca="1" si="564"/>
        <v>0</v>
      </c>
      <c r="V3286" s="679">
        <f t="shared" ca="1" si="564"/>
        <v>0</v>
      </c>
      <c r="W3286" s="679">
        <f t="shared" ca="1" si="568"/>
        <v>0</v>
      </c>
      <c r="X3286" s="679">
        <f t="shared" ca="1" si="564"/>
        <v>0</v>
      </c>
      <c r="Y3286" s="679">
        <f t="shared" ca="1" si="564"/>
        <v>0</v>
      </c>
      <c r="Z3286" s="679">
        <f t="shared" ca="1" si="564"/>
        <v>0</v>
      </c>
      <c r="AA3286" t="str">
        <f t="shared" si="565"/>
        <v>ASR_Financial_Report_SHP21Final</v>
      </c>
      <c r="AB3286" s="960">
        <f t="shared" si="566"/>
        <v>44658</v>
      </c>
      <c r="AC3286" t="str">
        <f t="shared" si="567"/>
        <v>Unaudited</v>
      </c>
    </row>
    <row r="3287" spans="1:29" x14ac:dyDescent="0.25">
      <c r="A3287" t="s">
        <v>420</v>
      </c>
      <c r="B3287" t="s">
        <v>1366</v>
      </c>
      <c r="C3287" t="s">
        <v>1367</v>
      </c>
      <c r="D3287">
        <v>1900</v>
      </c>
      <c r="E3287" s="960">
        <v>1</v>
      </c>
      <c r="F3287" t="s">
        <v>438</v>
      </c>
      <c r="G3287" s="960">
        <v>91</v>
      </c>
      <c r="H3287" t="s">
        <v>388</v>
      </c>
      <c r="I3287" s="961" t="s">
        <v>432</v>
      </c>
      <c r="J3287" s="961" t="s">
        <v>432</v>
      </c>
      <c r="K3287" s="961" t="s">
        <v>432</v>
      </c>
      <c r="L3287" s="956"/>
      <c r="M3287" s="961" t="s">
        <v>432</v>
      </c>
      <c r="N3287" s="679">
        <f t="shared" ca="1" si="564"/>
        <v>0</v>
      </c>
      <c r="O3287" s="679">
        <f t="shared" ca="1" si="564"/>
        <v>0</v>
      </c>
      <c r="P3287" s="679">
        <f t="shared" ca="1" si="564"/>
        <v>0</v>
      </c>
      <c r="Q3287" s="679">
        <f t="shared" ca="1" si="564"/>
        <v>0</v>
      </c>
      <c r="R3287" s="679">
        <f t="shared" ca="1" si="564"/>
        <v>0</v>
      </c>
      <c r="S3287" s="679">
        <f t="shared" ca="1" si="564"/>
        <v>0</v>
      </c>
      <c r="T3287" s="679">
        <f t="shared" ca="1" si="564"/>
        <v>0</v>
      </c>
      <c r="U3287" s="679">
        <f t="shared" ca="1" si="564"/>
        <v>0</v>
      </c>
      <c r="V3287" s="679">
        <f t="shared" ca="1" si="564"/>
        <v>0</v>
      </c>
      <c r="W3287" s="679">
        <f t="shared" ca="1" si="568"/>
        <v>0</v>
      </c>
      <c r="X3287" s="679">
        <f t="shared" ca="1" si="564"/>
        <v>0</v>
      </c>
      <c r="Y3287" s="679">
        <f t="shared" ca="1" si="564"/>
        <v>0</v>
      </c>
      <c r="Z3287" s="679">
        <f t="shared" ca="1" si="564"/>
        <v>0</v>
      </c>
      <c r="AA3287" t="str">
        <f t="shared" si="565"/>
        <v>ASR_Financial_Report_SHP21Final</v>
      </c>
      <c r="AB3287" s="960">
        <f t="shared" si="566"/>
        <v>44658</v>
      </c>
      <c r="AC3287" t="str">
        <f t="shared" si="567"/>
        <v>Unaudited</v>
      </c>
    </row>
    <row r="3288" spans="1:29" x14ac:dyDescent="0.25">
      <c r="A3288" t="s">
        <v>420</v>
      </c>
      <c r="B3288" t="s">
        <v>1366</v>
      </c>
      <c r="C3288" t="s">
        <v>1367</v>
      </c>
      <c r="D3288">
        <v>1900</v>
      </c>
      <c r="E3288" s="960">
        <v>1</v>
      </c>
      <c r="F3288" t="s">
        <v>438</v>
      </c>
      <c r="G3288" s="960">
        <v>91</v>
      </c>
      <c r="H3288" t="s">
        <v>388</v>
      </c>
      <c r="I3288" s="961" t="s">
        <v>487</v>
      </c>
      <c r="J3288" s="961" t="s">
        <v>12</v>
      </c>
      <c r="K3288" s="961" t="s">
        <v>12</v>
      </c>
      <c r="L3288" s="940">
        <v>1.1000000000000001</v>
      </c>
      <c r="M3288" s="961" t="s">
        <v>12</v>
      </c>
      <c r="N3288" s="679">
        <f t="shared" ca="1" si="564"/>
        <v>0</v>
      </c>
      <c r="O3288" s="679">
        <f t="shared" ca="1" si="564"/>
        <v>0</v>
      </c>
      <c r="P3288" s="679">
        <f t="shared" ca="1" si="564"/>
        <v>0</v>
      </c>
      <c r="Q3288" s="679">
        <f t="shared" ca="1" si="564"/>
        <v>0</v>
      </c>
      <c r="R3288" s="679">
        <f t="shared" ca="1" si="564"/>
        <v>0</v>
      </c>
      <c r="S3288" s="679">
        <f t="shared" ca="1" si="564"/>
        <v>0</v>
      </c>
      <c r="T3288" s="679">
        <f t="shared" ca="1" si="564"/>
        <v>0</v>
      </c>
      <c r="U3288" s="679">
        <f t="shared" ca="1" si="564"/>
        <v>0</v>
      </c>
      <c r="V3288" s="679">
        <f t="shared" ca="1" si="564"/>
        <v>0</v>
      </c>
      <c r="W3288" s="679">
        <f t="shared" ca="1" si="568"/>
        <v>0</v>
      </c>
      <c r="X3288" s="679">
        <f t="shared" ca="1" si="564"/>
        <v>0</v>
      </c>
      <c r="Y3288" s="679">
        <f t="shared" ca="1" si="564"/>
        <v>0</v>
      </c>
      <c r="Z3288" s="679">
        <f t="shared" ca="1" si="564"/>
        <v>0</v>
      </c>
      <c r="AA3288" t="str">
        <f t="shared" si="565"/>
        <v>ASR_Financial_Report_SHP21Final</v>
      </c>
      <c r="AB3288" s="960">
        <f t="shared" si="566"/>
        <v>44658</v>
      </c>
      <c r="AC3288" t="str">
        <f t="shared" si="567"/>
        <v>Unaudited</v>
      </c>
    </row>
    <row r="3289" spans="1:29" x14ac:dyDescent="0.25">
      <c r="A3289" t="s">
        <v>420</v>
      </c>
      <c r="B3289" t="s">
        <v>1366</v>
      </c>
      <c r="C3289" t="s">
        <v>1367</v>
      </c>
      <c r="D3289">
        <v>1900</v>
      </c>
      <c r="E3289" s="960">
        <v>1</v>
      </c>
      <c r="F3289" t="s">
        <v>438</v>
      </c>
      <c r="G3289" s="960">
        <v>91</v>
      </c>
      <c r="H3289" t="s">
        <v>388</v>
      </c>
      <c r="I3289" s="940" t="s">
        <v>487</v>
      </c>
      <c r="J3289" s="940" t="s">
        <v>12</v>
      </c>
      <c r="K3289" s="940" t="s">
        <v>1309</v>
      </c>
      <c r="L3289" s="940" t="s">
        <v>1300</v>
      </c>
      <c r="M3289" s="961" t="s">
        <v>1309</v>
      </c>
      <c r="N3289" s="679">
        <f t="shared" ca="1" si="564"/>
        <v>0</v>
      </c>
      <c r="O3289" s="679">
        <f t="shared" ca="1" si="564"/>
        <v>0</v>
      </c>
      <c r="P3289" s="679">
        <f t="shared" ca="1" si="564"/>
        <v>0</v>
      </c>
      <c r="Q3289" s="679">
        <f t="shared" ca="1" si="564"/>
        <v>0</v>
      </c>
      <c r="R3289" s="679">
        <f t="shared" ca="1" si="564"/>
        <v>0</v>
      </c>
      <c r="S3289" s="679">
        <f t="shared" ca="1" si="564"/>
        <v>0</v>
      </c>
      <c r="T3289" s="679">
        <f t="shared" ca="1" si="564"/>
        <v>0</v>
      </c>
      <c r="U3289" s="679">
        <f t="shared" ca="1" si="564"/>
        <v>0</v>
      </c>
      <c r="V3289" s="679">
        <f t="shared" ca="1" si="564"/>
        <v>0</v>
      </c>
      <c r="W3289" s="679">
        <f t="shared" ca="1" si="568"/>
        <v>0</v>
      </c>
      <c r="X3289" s="679">
        <f t="shared" ca="1" si="564"/>
        <v>0</v>
      </c>
      <c r="Y3289" s="679">
        <f t="shared" ca="1" si="564"/>
        <v>0</v>
      </c>
      <c r="Z3289" s="679">
        <f t="shared" ca="1" si="564"/>
        <v>0</v>
      </c>
      <c r="AA3289" t="str">
        <f t="shared" si="565"/>
        <v>ASR_Financial_Report_SHP21Final</v>
      </c>
      <c r="AB3289" s="960">
        <f t="shared" si="566"/>
        <v>44658</v>
      </c>
      <c r="AC3289" t="str">
        <f t="shared" si="567"/>
        <v>Unaudited</v>
      </c>
    </row>
    <row r="3290" spans="1:29" x14ac:dyDescent="0.25">
      <c r="A3290" t="s">
        <v>420</v>
      </c>
      <c r="B3290" t="s">
        <v>1366</v>
      </c>
      <c r="C3290" t="s">
        <v>1367</v>
      </c>
      <c r="D3290">
        <v>1900</v>
      </c>
      <c r="E3290" s="960">
        <v>1</v>
      </c>
      <c r="F3290" t="s">
        <v>438</v>
      </c>
      <c r="G3290" s="960">
        <v>91</v>
      </c>
      <c r="H3290" t="s">
        <v>388</v>
      </c>
      <c r="I3290" s="961" t="s">
        <v>487</v>
      </c>
      <c r="J3290" s="961" t="s">
        <v>490</v>
      </c>
      <c r="K3290" s="961" t="s">
        <v>491</v>
      </c>
      <c r="L3290" s="940" t="s">
        <v>63</v>
      </c>
      <c r="M3290" s="961" t="s">
        <v>343</v>
      </c>
      <c r="N3290" s="679">
        <f t="shared" ca="1" si="564"/>
        <v>0</v>
      </c>
      <c r="O3290" s="679">
        <f t="shared" ca="1" si="564"/>
        <v>0</v>
      </c>
      <c r="P3290" s="679">
        <f t="shared" ca="1" si="564"/>
        <v>0</v>
      </c>
      <c r="Q3290" s="679">
        <f t="shared" ca="1" si="564"/>
        <v>0</v>
      </c>
      <c r="R3290" s="679">
        <f t="shared" ca="1" si="564"/>
        <v>0</v>
      </c>
      <c r="S3290" s="679">
        <f t="shared" ca="1" si="564"/>
        <v>0</v>
      </c>
      <c r="T3290" s="679">
        <f t="shared" ca="1" si="564"/>
        <v>0</v>
      </c>
      <c r="U3290" s="679">
        <f t="shared" ca="1" si="564"/>
        <v>0</v>
      </c>
      <c r="V3290" s="679">
        <f t="shared" ca="1" si="564"/>
        <v>0</v>
      </c>
      <c r="W3290" s="679">
        <f t="shared" ca="1" si="568"/>
        <v>0</v>
      </c>
      <c r="X3290" s="679">
        <f t="shared" ca="1" si="564"/>
        <v>0</v>
      </c>
      <c r="Y3290" s="679">
        <f t="shared" ca="1" si="564"/>
        <v>0</v>
      </c>
      <c r="Z3290" s="679">
        <f t="shared" ca="1" si="564"/>
        <v>0</v>
      </c>
      <c r="AA3290" t="str">
        <f t="shared" si="565"/>
        <v>ASR_Financial_Report_SHP21Final</v>
      </c>
      <c r="AB3290" s="960">
        <f t="shared" si="566"/>
        <v>44658</v>
      </c>
      <c r="AC3290" t="str">
        <f t="shared" si="567"/>
        <v>Unaudited</v>
      </c>
    </row>
    <row r="3291" spans="1:29" x14ac:dyDescent="0.25">
      <c r="A3291" t="s">
        <v>420</v>
      </c>
      <c r="B3291" t="s">
        <v>1366</v>
      </c>
      <c r="C3291" t="s">
        <v>1367</v>
      </c>
      <c r="D3291">
        <v>1900</v>
      </c>
      <c r="E3291" s="960">
        <v>1</v>
      </c>
      <c r="F3291" t="s">
        <v>438</v>
      </c>
      <c r="G3291" s="960">
        <v>91</v>
      </c>
      <c r="H3291" t="s">
        <v>388</v>
      </c>
      <c r="I3291" s="940" t="s">
        <v>487</v>
      </c>
      <c r="J3291" s="940" t="s">
        <v>490</v>
      </c>
      <c r="K3291" s="940" t="s">
        <v>1000</v>
      </c>
      <c r="L3291" s="940" t="s">
        <v>896</v>
      </c>
      <c r="M3291" s="940" t="s">
        <v>897</v>
      </c>
      <c r="N3291" s="679">
        <f t="shared" ca="1" si="564"/>
        <v>0</v>
      </c>
      <c r="O3291" s="679">
        <f t="shared" ca="1" si="564"/>
        <v>0</v>
      </c>
      <c r="P3291" s="679">
        <f t="shared" ca="1" si="564"/>
        <v>0</v>
      </c>
      <c r="Q3291" s="679">
        <f t="shared" ca="1" si="564"/>
        <v>0</v>
      </c>
      <c r="R3291" s="679">
        <f t="shared" ca="1" si="564"/>
        <v>0</v>
      </c>
      <c r="S3291" s="679">
        <f t="shared" ca="1" si="564"/>
        <v>0</v>
      </c>
      <c r="T3291" s="679">
        <f t="shared" ca="1" si="564"/>
        <v>0</v>
      </c>
      <c r="U3291" s="679">
        <f t="shared" ca="1" si="564"/>
        <v>0</v>
      </c>
      <c r="V3291" s="679">
        <f t="shared" ca="1" si="564"/>
        <v>0</v>
      </c>
      <c r="W3291" s="679">
        <f t="shared" ca="1" si="568"/>
        <v>0</v>
      </c>
      <c r="X3291" s="679">
        <f t="shared" ca="1" si="564"/>
        <v>0</v>
      </c>
      <c r="Y3291" s="679">
        <f t="shared" ca="1" si="564"/>
        <v>0</v>
      </c>
      <c r="Z3291" s="679">
        <f t="shared" ca="1" si="564"/>
        <v>0</v>
      </c>
      <c r="AA3291" t="str">
        <f t="shared" si="565"/>
        <v>ASR_Financial_Report_SHP21Final</v>
      </c>
      <c r="AB3291" s="960">
        <f t="shared" si="566"/>
        <v>44658</v>
      </c>
      <c r="AC3291" t="str">
        <f t="shared" si="567"/>
        <v>Unaudited</v>
      </c>
    </row>
    <row r="3292" spans="1:29" x14ac:dyDescent="0.25">
      <c r="A3292" t="s">
        <v>420</v>
      </c>
      <c r="B3292" t="s">
        <v>1366</v>
      </c>
      <c r="C3292" t="s">
        <v>1367</v>
      </c>
      <c r="D3292">
        <v>1900</v>
      </c>
      <c r="E3292" s="960">
        <v>1</v>
      </c>
      <c r="F3292" t="s">
        <v>438</v>
      </c>
      <c r="G3292" s="960">
        <v>91</v>
      </c>
      <c r="H3292" t="s">
        <v>388</v>
      </c>
      <c r="I3292" s="940" t="s">
        <v>487</v>
      </c>
      <c r="J3292" s="940" t="s">
        <v>13</v>
      </c>
      <c r="K3292" s="940" t="s">
        <v>492</v>
      </c>
      <c r="L3292" s="940" t="s">
        <v>94</v>
      </c>
      <c r="M3292" s="961" t="s">
        <v>146</v>
      </c>
      <c r="N3292" s="679">
        <f t="shared" ref="N3292:Z3313" ca="1" si="569">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679">
        <f t="shared" ca="1" si="569"/>
        <v>0</v>
      </c>
      <c r="P3292" s="679">
        <f t="shared" ca="1" si="569"/>
        <v>0</v>
      </c>
      <c r="Q3292" s="679">
        <f t="shared" ca="1" si="569"/>
        <v>0</v>
      </c>
      <c r="R3292" s="679">
        <f t="shared" ca="1" si="569"/>
        <v>0</v>
      </c>
      <c r="S3292" s="679">
        <f t="shared" ca="1" si="569"/>
        <v>0</v>
      </c>
      <c r="T3292" s="679">
        <f t="shared" ca="1" si="569"/>
        <v>0</v>
      </c>
      <c r="U3292" s="679">
        <f t="shared" ca="1" si="569"/>
        <v>0</v>
      </c>
      <c r="V3292" s="679">
        <f t="shared" ca="1" si="569"/>
        <v>0</v>
      </c>
      <c r="W3292" s="679">
        <f t="shared" ca="1" si="568"/>
        <v>0</v>
      </c>
      <c r="X3292" s="679">
        <f t="shared" ca="1" si="569"/>
        <v>0</v>
      </c>
      <c r="Y3292" s="679">
        <f t="shared" ca="1" si="569"/>
        <v>0</v>
      </c>
      <c r="Z3292" s="679">
        <f t="shared" ca="1" si="569"/>
        <v>0</v>
      </c>
      <c r="AA3292" t="str">
        <f t="shared" si="565"/>
        <v>ASR_Financial_Report_SHP21Final</v>
      </c>
      <c r="AB3292" s="960">
        <f t="shared" si="566"/>
        <v>44658</v>
      </c>
      <c r="AC3292" t="str">
        <f t="shared" si="567"/>
        <v>Unaudited</v>
      </c>
    </row>
    <row r="3293" spans="1:29" x14ac:dyDescent="0.25">
      <c r="A3293" t="s">
        <v>420</v>
      </c>
      <c r="B3293" t="s">
        <v>1366</v>
      </c>
      <c r="C3293" t="s">
        <v>1367</v>
      </c>
      <c r="D3293">
        <v>1900</v>
      </c>
      <c r="E3293" s="960">
        <v>1</v>
      </c>
      <c r="F3293" t="s">
        <v>438</v>
      </c>
      <c r="G3293" s="960">
        <v>91</v>
      </c>
      <c r="H3293" t="s">
        <v>388</v>
      </c>
      <c r="I3293" s="940" t="s">
        <v>487</v>
      </c>
      <c r="J3293" s="940" t="s">
        <v>13</v>
      </c>
      <c r="K3293" s="940" t="s">
        <v>13</v>
      </c>
      <c r="L3293" s="940" t="s">
        <v>35</v>
      </c>
      <c r="M3293" s="961" t="s">
        <v>13</v>
      </c>
      <c r="N3293" s="679">
        <f t="shared" ca="1" si="569"/>
        <v>0</v>
      </c>
      <c r="O3293" s="679">
        <f t="shared" ca="1" si="569"/>
        <v>0</v>
      </c>
      <c r="P3293" s="679">
        <f t="shared" ca="1" si="569"/>
        <v>0</v>
      </c>
      <c r="Q3293" s="679">
        <f t="shared" ca="1" si="569"/>
        <v>0</v>
      </c>
      <c r="R3293" s="679">
        <f t="shared" ca="1" si="569"/>
        <v>0</v>
      </c>
      <c r="S3293" s="679">
        <f t="shared" ca="1" si="569"/>
        <v>0</v>
      </c>
      <c r="T3293" s="679">
        <f t="shared" ca="1" si="569"/>
        <v>0</v>
      </c>
      <c r="U3293" s="679">
        <f t="shared" ca="1" si="569"/>
        <v>0</v>
      </c>
      <c r="V3293" s="679">
        <f t="shared" ca="1" si="569"/>
        <v>0</v>
      </c>
      <c r="W3293" s="679">
        <f t="shared" ca="1" si="568"/>
        <v>0</v>
      </c>
      <c r="X3293" s="679">
        <f t="shared" ca="1" si="569"/>
        <v>0</v>
      </c>
      <c r="Y3293" s="679">
        <f t="shared" ca="1" si="569"/>
        <v>0</v>
      </c>
      <c r="Z3293" s="679">
        <f t="shared" ca="1" si="569"/>
        <v>0</v>
      </c>
      <c r="AA3293" t="str">
        <f t="shared" si="565"/>
        <v>ASR_Financial_Report_SHP21Final</v>
      </c>
      <c r="AB3293" s="960">
        <f t="shared" si="566"/>
        <v>44658</v>
      </c>
      <c r="AC3293" t="str">
        <f t="shared" si="567"/>
        <v>Unaudited</v>
      </c>
    </row>
    <row r="3294" spans="1:29" x14ac:dyDescent="0.25">
      <c r="A3294" t="s">
        <v>420</v>
      </c>
      <c r="B3294" t="s">
        <v>1366</v>
      </c>
      <c r="C3294" t="s">
        <v>1367</v>
      </c>
      <c r="D3294">
        <v>1900</v>
      </c>
      <c r="E3294" s="960">
        <v>1</v>
      </c>
      <c r="F3294" t="s">
        <v>438</v>
      </c>
      <c r="G3294" s="960">
        <v>91</v>
      </c>
      <c r="H3294" t="s">
        <v>388</v>
      </c>
      <c r="I3294" s="940" t="s">
        <v>488</v>
      </c>
      <c r="J3294" s="940" t="s">
        <v>444</v>
      </c>
      <c r="K3294" s="940" t="s">
        <v>0</v>
      </c>
      <c r="L3294" s="940">
        <v>2.1</v>
      </c>
      <c r="M3294" s="961" t="s">
        <v>147</v>
      </c>
      <c r="N3294" s="679">
        <f t="shared" ca="1" si="569"/>
        <v>0</v>
      </c>
      <c r="O3294" s="679">
        <f t="shared" ca="1" si="569"/>
        <v>0</v>
      </c>
      <c r="P3294" s="679">
        <f t="shared" ca="1" si="569"/>
        <v>0</v>
      </c>
      <c r="Q3294" s="679">
        <f t="shared" ca="1" si="569"/>
        <v>0</v>
      </c>
      <c r="R3294" s="679">
        <f t="shared" ca="1" si="569"/>
        <v>0</v>
      </c>
      <c r="S3294" s="679">
        <f t="shared" ca="1" si="569"/>
        <v>0</v>
      </c>
      <c r="T3294" s="679">
        <f t="shared" ca="1" si="569"/>
        <v>0</v>
      </c>
      <c r="U3294" s="679">
        <f t="shared" ca="1" si="569"/>
        <v>0</v>
      </c>
      <c r="V3294" s="679">
        <f t="shared" ca="1" si="569"/>
        <v>0</v>
      </c>
      <c r="W3294" s="679">
        <f t="shared" ca="1" si="568"/>
        <v>0</v>
      </c>
      <c r="X3294" s="679">
        <f t="shared" ca="1" si="569"/>
        <v>0</v>
      </c>
      <c r="Y3294" s="679">
        <f t="shared" ca="1" si="569"/>
        <v>0</v>
      </c>
      <c r="Z3294" s="679">
        <f t="shared" ca="1" si="569"/>
        <v>0</v>
      </c>
      <c r="AA3294" t="str">
        <f t="shared" si="565"/>
        <v>ASR_Financial_Report_SHP21Final</v>
      </c>
      <c r="AB3294" s="960">
        <f t="shared" si="566"/>
        <v>44658</v>
      </c>
      <c r="AC3294" t="str">
        <f t="shared" si="567"/>
        <v>Unaudited</v>
      </c>
    </row>
    <row r="3295" spans="1:29" ht="30" x14ac:dyDescent="0.25">
      <c r="A3295" t="s">
        <v>420</v>
      </c>
      <c r="B3295" t="s">
        <v>1366</v>
      </c>
      <c r="C3295" t="s">
        <v>1367</v>
      </c>
      <c r="D3295">
        <v>1900</v>
      </c>
      <c r="E3295" s="960">
        <v>1</v>
      </c>
      <c r="F3295" t="s">
        <v>438</v>
      </c>
      <c r="G3295" s="960">
        <v>91</v>
      </c>
      <c r="H3295" t="s">
        <v>388</v>
      </c>
      <c r="I3295" s="940" t="s">
        <v>488</v>
      </c>
      <c r="J3295" s="940" t="s">
        <v>444</v>
      </c>
      <c r="K3295" s="940" t="s">
        <v>0</v>
      </c>
      <c r="L3295" s="946">
        <v>2.2000000000000002</v>
      </c>
      <c r="M3295" s="962" t="s">
        <v>148</v>
      </c>
      <c r="N3295" s="679">
        <f t="shared" ca="1" si="569"/>
        <v>0</v>
      </c>
      <c r="O3295" s="679">
        <f t="shared" ca="1" si="569"/>
        <v>0</v>
      </c>
      <c r="P3295" s="679">
        <f t="shared" ca="1" si="569"/>
        <v>0</v>
      </c>
      <c r="Q3295" s="679">
        <f t="shared" ca="1" si="569"/>
        <v>0</v>
      </c>
      <c r="R3295" s="679">
        <f t="shared" ca="1" si="569"/>
        <v>0</v>
      </c>
      <c r="S3295" s="679">
        <f t="shared" ca="1" si="569"/>
        <v>0</v>
      </c>
      <c r="T3295" s="679">
        <f t="shared" ca="1" si="569"/>
        <v>0</v>
      </c>
      <c r="U3295" s="679">
        <f t="shared" ca="1" si="569"/>
        <v>0</v>
      </c>
      <c r="V3295" s="679">
        <f t="shared" ca="1" si="569"/>
        <v>0</v>
      </c>
      <c r="W3295" s="679">
        <f t="shared" ca="1" si="568"/>
        <v>0</v>
      </c>
      <c r="X3295" s="679">
        <f t="shared" ca="1" si="569"/>
        <v>0</v>
      </c>
      <c r="Y3295" s="679">
        <f t="shared" ca="1" si="569"/>
        <v>0</v>
      </c>
      <c r="Z3295" s="679">
        <f t="shared" ca="1" si="569"/>
        <v>0</v>
      </c>
      <c r="AA3295" t="str">
        <f t="shared" si="565"/>
        <v>ASR_Financial_Report_SHP21Final</v>
      </c>
      <c r="AB3295" s="960">
        <f t="shared" si="566"/>
        <v>44658</v>
      </c>
      <c r="AC3295" t="str">
        <f t="shared" si="567"/>
        <v>Unaudited</v>
      </c>
    </row>
    <row r="3296" spans="1:29" x14ac:dyDescent="0.25">
      <c r="A3296" t="s">
        <v>420</v>
      </c>
      <c r="B3296" t="s">
        <v>1366</v>
      </c>
      <c r="C3296" t="s">
        <v>1367</v>
      </c>
      <c r="D3296">
        <v>1900</v>
      </c>
      <c r="E3296" s="960">
        <v>1</v>
      </c>
      <c r="F3296" t="s">
        <v>438</v>
      </c>
      <c r="G3296" s="960">
        <v>91</v>
      </c>
      <c r="H3296" t="s">
        <v>388</v>
      </c>
      <c r="I3296" s="940" t="s">
        <v>488</v>
      </c>
      <c r="J3296" s="940" t="s">
        <v>444</v>
      </c>
      <c r="K3296" s="940" t="s">
        <v>0</v>
      </c>
      <c r="L3296" s="940">
        <v>2.2999999999999998</v>
      </c>
      <c r="M3296" s="961" t="s">
        <v>149</v>
      </c>
      <c r="N3296" s="679">
        <f t="shared" ca="1" si="569"/>
        <v>0</v>
      </c>
      <c r="O3296" s="679">
        <f t="shared" ca="1" si="569"/>
        <v>0</v>
      </c>
      <c r="P3296" s="679">
        <f t="shared" ca="1" si="569"/>
        <v>0</v>
      </c>
      <c r="Q3296" s="679">
        <f t="shared" ca="1" si="569"/>
        <v>0</v>
      </c>
      <c r="R3296" s="679">
        <f t="shared" ca="1" si="569"/>
        <v>0</v>
      </c>
      <c r="S3296" s="679">
        <f t="shared" ca="1" si="569"/>
        <v>0</v>
      </c>
      <c r="T3296" s="679">
        <f t="shared" ca="1" si="569"/>
        <v>0</v>
      </c>
      <c r="U3296" s="679">
        <f t="shared" ca="1" si="569"/>
        <v>0</v>
      </c>
      <c r="V3296" s="679">
        <f t="shared" ca="1" si="569"/>
        <v>0</v>
      </c>
      <c r="W3296" s="679">
        <f t="shared" ca="1" si="568"/>
        <v>0</v>
      </c>
      <c r="X3296" s="679">
        <f t="shared" ca="1" si="569"/>
        <v>0</v>
      </c>
      <c r="Y3296" s="679">
        <f t="shared" ca="1" si="569"/>
        <v>0</v>
      </c>
      <c r="Z3296" s="679">
        <f t="shared" ca="1" si="569"/>
        <v>0</v>
      </c>
      <c r="AA3296" t="str">
        <f t="shared" si="565"/>
        <v>ASR_Financial_Report_SHP21Final</v>
      </c>
      <c r="AB3296" s="960">
        <f t="shared" si="566"/>
        <v>44658</v>
      </c>
      <c r="AC3296" t="str">
        <f t="shared" si="567"/>
        <v>Unaudited</v>
      </c>
    </row>
    <row r="3297" spans="1:29" x14ac:dyDescent="0.25">
      <c r="A3297" t="s">
        <v>420</v>
      </c>
      <c r="B3297" t="s">
        <v>1366</v>
      </c>
      <c r="C3297" t="s">
        <v>1367</v>
      </c>
      <c r="D3297">
        <v>1900</v>
      </c>
      <c r="E3297" s="960">
        <v>1</v>
      </c>
      <c r="F3297" t="s">
        <v>438</v>
      </c>
      <c r="G3297" s="960">
        <v>91</v>
      </c>
      <c r="H3297" t="s">
        <v>388</v>
      </c>
      <c r="I3297" s="940" t="s">
        <v>488</v>
      </c>
      <c r="J3297" s="940" t="s">
        <v>444</v>
      </c>
      <c r="K3297" s="940" t="s">
        <v>0</v>
      </c>
      <c r="L3297" s="940">
        <v>2.4</v>
      </c>
      <c r="M3297" s="961" t="s">
        <v>150</v>
      </c>
      <c r="N3297" s="679">
        <f t="shared" ca="1" si="569"/>
        <v>0</v>
      </c>
      <c r="O3297" s="679">
        <f t="shared" ca="1" si="569"/>
        <v>0</v>
      </c>
      <c r="P3297" s="679">
        <f t="shared" ca="1" si="569"/>
        <v>0</v>
      </c>
      <c r="Q3297" s="679">
        <f t="shared" ca="1" si="569"/>
        <v>0</v>
      </c>
      <c r="R3297" s="679">
        <f t="shared" ca="1" si="569"/>
        <v>0</v>
      </c>
      <c r="S3297" s="679">
        <f t="shared" ca="1" si="569"/>
        <v>0</v>
      </c>
      <c r="T3297" s="679">
        <f t="shared" ca="1" si="569"/>
        <v>0</v>
      </c>
      <c r="U3297" s="679">
        <f t="shared" ca="1" si="569"/>
        <v>0</v>
      </c>
      <c r="V3297" s="679">
        <f t="shared" ca="1" si="569"/>
        <v>0</v>
      </c>
      <c r="W3297" s="679">
        <f t="shared" ca="1" si="568"/>
        <v>0</v>
      </c>
      <c r="X3297" s="679">
        <f t="shared" ca="1" si="569"/>
        <v>0</v>
      </c>
      <c r="Y3297" s="679">
        <f t="shared" ca="1" si="569"/>
        <v>0</v>
      </c>
      <c r="Z3297" s="679">
        <f t="shared" ca="1" si="569"/>
        <v>0</v>
      </c>
      <c r="AA3297" t="str">
        <f t="shared" si="565"/>
        <v>ASR_Financial_Report_SHP21Final</v>
      </c>
      <c r="AB3297" s="960">
        <f t="shared" si="566"/>
        <v>44658</v>
      </c>
      <c r="AC3297" t="str">
        <f t="shared" si="567"/>
        <v>Unaudited</v>
      </c>
    </row>
    <row r="3298" spans="1:29" ht="30" x14ac:dyDescent="0.25">
      <c r="A3298" t="s">
        <v>420</v>
      </c>
      <c r="B3298" t="s">
        <v>1366</v>
      </c>
      <c r="C3298" t="s">
        <v>1367</v>
      </c>
      <c r="D3298">
        <v>1900</v>
      </c>
      <c r="E3298" s="960">
        <v>1</v>
      </c>
      <c r="F3298" t="s">
        <v>438</v>
      </c>
      <c r="G3298" s="960">
        <v>91</v>
      </c>
      <c r="H3298" t="s">
        <v>388</v>
      </c>
      <c r="I3298" s="940" t="s">
        <v>488</v>
      </c>
      <c r="J3298" s="940" t="s">
        <v>444</v>
      </c>
      <c r="K3298" s="940" t="s">
        <v>0</v>
      </c>
      <c r="L3298" s="940">
        <v>2.5</v>
      </c>
      <c r="M3298" s="961" t="s">
        <v>151</v>
      </c>
      <c r="N3298" s="679">
        <f t="shared" ca="1" si="569"/>
        <v>0</v>
      </c>
      <c r="O3298" s="679">
        <f t="shared" ca="1" si="569"/>
        <v>0</v>
      </c>
      <c r="P3298" s="679">
        <f t="shared" ca="1" si="569"/>
        <v>0</v>
      </c>
      <c r="Q3298" s="679">
        <f t="shared" ca="1" si="569"/>
        <v>0</v>
      </c>
      <c r="R3298" s="679">
        <f t="shared" ca="1" si="569"/>
        <v>0</v>
      </c>
      <c r="S3298" s="679">
        <f t="shared" ca="1" si="569"/>
        <v>0</v>
      </c>
      <c r="T3298" s="679">
        <f t="shared" ca="1" si="569"/>
        <v>0</v>
      </c>
      <c r="U3298" s="679">
        <f t="shared" ca="1" si="569"/>
        <v>0</v>
      </c>
      <c r="V3298" s="679">
        <f t="shared" ca="1" si="569"/>
        <v>0</v>
      </c>
      <c r="W3298" s="679">
        <f t="shared" ca="1" si="568"/>
        <v>0</v>
      </c>
      <c r="X3298" s="679">
        <f t="shared" ca="1" si="569"/>
        <v>0</v>
      </c>
      <c r="Y3298" s="679">
        <f t="shared" ca="1" si="569"/>
        <v>0</v>
      </c>
      <c r="Z3298" s="679">
        <f t="shared" ca="1" si="569"/>
        <v>0</v>
      </c>
      <c r="AA3298" t="str">
        <f t="shared" si="565"/>
        <v>ASR_Financial_Report_SHP21Final</v>
      </c>
      <c r="AB3298" s="960">
        <f t="shared" si="566"/>
        <v>44658</v>
      </c>
      <c r="AC3298" t="str">
        <f t="shared" si="567"/>
        <v>Unaudited</v>
      </c>
    </row>
    <row r="3299" spans="1:29" x14ac:dyDescent="0.25">
      <c r="A3299" t="s">
        <v>420</v>
      </c>
      <c r="B3299" t="s">
        <v>1366</v>
      </c>
      <c r="C3299" t="s">
        <v>1367</v>
      </c>
      <c r="D3299">
        <v>1900</v>
      </c>
      <c r="E3299" s="960">
        <v>1</v>
      </c>
      <c r="F3299" t="s">
        <v>438</v>
      </c>
      <c r="G3299" s="960">
        <v>91</v>
      </c>
      <c r="H3299" t="s">
        <v>388</v>
      </c>
      <c r="I3299" s="940" t="s">
        <v>488</v>
      </c>
      <c r="J3299" s="940" t="s">
        <v>444</v>
      </c>
      <c r="K3299" s="940" t="s">
        <v>0</v>
      </c>
      <c r="L3299" s="940" t="s">
        <v>96</v>
      </c>
      <c r="M3299" s="961" t="s">
        <v>7</v>
      </c>
      <c r="N3299" s="679">
        <f t="shared" ca="1" si="569"/>
        <v>0</v>
      </c>
      <c r="O3299" s="679">
        <f t="shared" ca="1" si="569"/>
        <v>0</v>
      </c>
      <c r="P3299" s="679">
        <f t="shared" ca="1" si="569"/>
        <v>0</v>
      </c>
      <c r="Q3299" s="679">
        <f t="shared" ca="1" si="569"/>
        <v>0</v>
      </c>
      <c r="R3299" s="679">
        <f t="shared" ca="1" si="569"/>
        <v>0</v>
      </c>
      <c r="S3299" s="679">
        <f t="shared" ca="1" si="569"/>
        <v>0</v>
      </c>
      <c r="T3299" s="679">
        <f t="shared" ca="1" si="569"/>
        <v>0</v>
      </c>
      <c r="U3299" s="679">
        <f t="shared" ca="1" si="569"/>
        <v>0</v>
      </c>
      <c r="V3299" s="679">
        <f t="shared" ca="1" si="569"/>
        <v>0</v>
      </c>
      <c r="W3299" s="679">
        <f t="shared" ca="1" si="568"/>
        <v>0</v>
      </c>
      <c r="X3299" s="679">
        <f t="shared" ca="1" si="569"/>
        <v>0</v>
      </c>
      <c r="Y3299" s="679">
        <f t="shared" ca="1" si="569"/>
        <v>0</v>
      </c>
      <c r="Z3299" s="679">
        <f t="shared" ca="1" si="569"/>
        <v>0</v>
      </c>
      <c r="AA3299" t="str">
        <f t="shared" si="565"/>
        <v>ASR_Financial_Report_SHP21Final</v>
      </c>
      <c r="AB3299" s="960">
        <f t="shared" si="566"/>
        <v>44658</v>
      </c>
      <c r="AC3299" t="str">
        <f t="shared" si="567"/>
        <v>Unaudited</v>
      </c>
    </row>
    <row r="3300" spans="1:29" x14ac:dyDescent="0.25">
      <c r="A3300" t="s">
        <v>420</v>
      </c>
      <c r="B3300" t="s">
        <v>1366</v>
      </c>
      <c r="C3300" t="s">
        <v>1367</v>
      </c>
      <c r="D3300">
        <v>1900</v>
      </c>
      <c r="E3300" s="960">
        <v>1</v>
      </c>
      <c r="F3300" t="s">
        <v>438</v>
      </c>
      <c r="G3300" s="960">
        <v>91</v>
      </c>
      <c r="H3300" t="s">
        <v>388</v>
      </c>
      <c r="I3300" s="940" t="s">
        <v>488</v>
      </c>
      <c r="J3300" s="940" t="s">
        <v>444</v>
      </c>
      <c r="K3300" s="940" t="s">
        <v>0</v>
      </c>
      <c r="L3300" s="940" t="s">
        <v>152</v>
      </c>
      <c r="M3300" s="961" t="s">
        <v>451</v>
      </c>
      <c r="N3300" s="679">
        <f t="shared" ca="1" si="569"/>
        <v>0</v>
      </c>
      <c r="O3300" s="679">
        <f t="shared" ca="1" si="569"/>
        <v>0</v>
      </c>
      <c r="P3300" s="679">
        <f t="shared" ca="1" si="569"/>
        <v>0</v>
      </c>
      <c r="Q3300" s="679">
        <f t="shared" ca="1" si="569"/>
        <v>0</v>
      </c>
      <c r="R3300" s="679">
        <f t="shared" ca="1" si="569"/>
        <v>0</v>
      </c>
      <c r="S3300" s="679">
        <f t="shared" ca="1" si="569"/>
        <v>0</v>
      </c>
      <c r="T3300" s="679">
        <f t="shared" ca="1" si="569"/>
        <v>0</v>
      </c>
      <c r="U3300" s="679">
        <f t="shared" ca="1" si="569"/>
        <v>0</v>
      </c>
      <c r="V3300" s="679">
        <f t="shared" ca="1" si="569"/>
        <v>0</v>
      </c>
      <c r="W3300" s="679">
        <f t="shared" ca="1" si="568"/>
        <v>0</v>
      </c>
      <c r="X3300" s="679">
        <f t="shared" ca="1" si="569"/>
        <v>0</v>
      </c>
      <c r="Y3300" s="679">
        <f t="shared" ca="1" si="569"/>
        <v>0</v>
      </c>
      <c r="Z3300" s="679">
        <f t="shared" ca="1" si="569"/>
        <v>0</v>
      </c>
      <c r="AA3300" t="str">
        <f t="shared" si="565"/>
        <v>ASR_Financial_Report_SHP21Final</v>
      </c>
      <c r="AB3300" s="960">
        <f t="shared" si="566"/>
        <v>44658</v>
      </c>
      <c r="AC3300" t="str">
        <f t="shared" si="567"/>
        <v>Unaudited</v>
      </c>
    </row>
    <row r="3301" spans="1:29" x14ac:dyDescent="0.25">
      <c r="A3301" t="s">
        <v>420</v>
      </c>
      <c r="B3301" t="s">
        <v>1366</v>
      </c>
      <c r="C3301" t="s">
        <v>1367</v>
      </c>
      <c r="D3301">
        <v>1900</v>
      </c>
      <c r="E3301" s="960">
        <v>1</v>
      </c>
      <c r="F3301" t="s">
        <v>438</v>
      </c>
      <c r="G3301" s="960">
        <v>91</v>
      </c>
      <c r="H3301" t="s">
        <v>388</v>
      </c>
      <c r="I3301" s="940" t="s">
        <v>488</v>
      </c>
      <c r="J3301" s="940" t="s">
        <v>444</v>
      </c>
      <c r="K3301" s="940" t="s">
        <v>0</v>
      </c>
      <c r="L3301" s="940" t="s">
        <v>898</v>
      </c>
      <c r="M3301" s="961" t="s">
        <v>24</v>
      </c>
      <c r="N3301" s="679">
        <f t="shared" ca="1" si="569"/>
        <v>0</v>
      </c>
      <c r="O3301" s="679">
        <f t="shared" ca="1" si="569"/>
        <v>0</v>
      </c>
      <c r="P3301" s="679">
        <f t="shared" ca="1" si="569"/>
        <v>0</v>
      </c>
      <c r="Q3301" s="679">
        <f t="shared" ca="1" si="569"/>
        <v>0</v>
      </c>
      <c r="R3301" s="679">
        <f t="shared" ca="1" si="569"/>
        <v>0</v>
      </c>
      <c r="S3301" s="679">
        <f t="shared" ca="1" si="569"/>
        <v>0</v>
      </c>
      <c r="T3301" s="679">
        <f t="shared" ca="1" si="569"/>
        <v>0</v>
      </c>
      <c r="U3301" s="679">
        <f t="shared" ca="1" si="569"/>
        <v>0</v>
      </c>
      <c r="V3301" s="679">
        <f t="shared" ca="1" si="569"/>
        <v>0</v>
      </c>
      <c r="W3301" s="679">
        <f t="shared" ca="1" si="568"/>
        <v>0</v>
      </c>
      <c r="X3301" s="679">
        <f t="shared" ca="1" si="569"/>
        <v>0</v>
      </c>
      <c r="Y3301" s="679">
        <f t="shared" ca="1" si="569"/>
        <v>0</v>
      </c>
      <c r="Z3301" s="679">
        <f t="shared" ca="1" si="569"/>
        <v>0</v>
      </c>
      <c r="AA3301" t="str">
        <f t="shared" si="565"/>
        <v>ASR_Financial_Report_SHP21Final</v>
      </c>
      <c r="AB3301" s="960">
        <f t="shared" si="566"/>
        <v>44658</v>
      </c>
      <c r="AC3301" t="str">
        <f t="shared" si="567"/>
        <v>Unaudited</v>
      </c>
    </row>
    <row r="3302" spans="1:29" x14ac:dyDescent="0.25">
      <c r="A3302" t="s">
        <v>420</v>
      </c>
      <c r="B3302" t="s">
        <v>1366</v>
      </c>
      <c r="C3302" t="s">
        <v>1367</v>
      </c>
      <c r="D3302">
        <v>1900</v>
      </c>
      <c r="E3302" s="960">
        <v>1</v>
      </c>
      <c r="F3302" t="s">
        <v>438</v>
      </c>
      <c r="G3302" s="960">
        <v>91</v>
      </c>
      <c r="H3302" t="s">
        <v>388</v>
      </c>
      <c r="I3302" s="940" t="s">
        <v>488</v>
      </c>
      <c r="J3302" s="940" t="s">
        <v>444</v>
      </c>
      <c r="K3302" s="940" t="s">
        <v>53</v>
      </c>
      <c r="L3302" s="940">
        <v>3.1</v>
      </c>
      <c r="M3302" s="961" t="s">
        <v>33</v>
      </c>
      <c r="N3302" s="679">
        <f t="shared" ca="1" si="569"/>
        <v>0</v>
      </c>
      <c r="O3302" s="679">
        <f t="shared" ca="1" si="569"/>
        <v>0</v>
      </c>
      <c r="P3302" s="679">
        <f t="shared" ca="1" si="569"/>
        <v>0</v>
      </c>
      <c r="Q3302" s="679">
        <f t="shared" ca="1" si="569"/>
        <v>0</v>
      </c>
      <c r="R3302" s="679">
        <f t="shared" ca="1" si="569"/>
        <v>0</v>
      </c>
      <c r="S3302" s="679">
        <f t="shared" ca="1" si="569"/>
        <v>0</v>
      </c>
      <c r="T3302" s="679">
        <f t="shared" ca="1" si="569"/>
        <v>0</v>
      </c>
      <c r="U3302" s="679">
        <f t="shared" ca="1" si="569"/>
        <v>0</v>
      </c>
      <c r="V3302" s="679">
        <f t="shared" ca="1" si="569"/>
        <v>0</v>
      </c>
      <c r="W3302" s="679">
        <f t="shared" ca="1" si="568"/>
        <v>0</v>
      </c>
      <c r="X3302" s="679">
        <f t="shared" ca="1" si="569"/>
        <v>0</v>
      </c>
      <c r="Y3302" s="679">
        <f t="shared" ca="1" si="569"/>
        <v>0</v>
      </c>
      <c r="Z3302" s="679">
        <f t="shared" ca="1" si="569"/>
        <v>0</v>
      </c>
      <c r="AA3302" t="str">
        <f t="shared" si="565"/>
        <v>ASR_Financial_Report_SHP21Final</v>
      </c>
      <c r="AB3302" s="960">
        <f t="shared" si="566"/>
        <v>44658</v>
      </c>
      <c r="AC3302" t="str">
        <f t="shared" si="567"/>
        <v>Unaudited</v>
      </c>
    </row>
    <row r="3303" spans="1:29" x14ac:dyDescent="0.25">
      <c r="A3303" t="s">
        <v>420</v>
      </c>
      <c r="B3303" t="s">
        <v>1366</v>
      </c>
      <c r="C3303" t="s">
        <v>1367</v>
      </c>
      <c r="D3303">
        <v>1900</v>
      </c>
      <c r="E3303" s="960">
        <v>1</v>
      </c>
      <c r="F3303" t="s">
        <v>438</v>
      </c>
      <c r="G3303" s="960">
        <v>91</v>
      </c>
      <c r="H3303" t="s">
        <v>388</v>
      </c>
      <c r="I3303" s="940" t="s">
        <v>488</v>
      </c>
      <c r="J3303" s="940" t="s">
        <v>444</v>
      </c>
      <c r="K3303" s="940" t="s">
        <v>53</v>
      </c>
      <c r="L3303" s="940">
        <v>3.2</v>
      </c>
      <c r="M3303" s="961" t="s">
        <v>34</v>
      </c>
      <c r="N3303" s="679">
        <f t="shared" ca="1" si="569"/>
        <v>0</v>
      </c>
      <c r="O3303" s="679">
        <f t="shared" ca="1" si="569"/>
        <v>0</v>
      </c>
      <c r="P3303" s="679">
        <f t="shared" ca="1" si="569"/>
        <v>0</v>
      </c>
      <c r="Q3303" s="679">
        <f t="shared" ca="1" si="569"/>
        <v>0</v>
      </c>
      <c r="R3303" s="679">
        <f t="shared" ca="1" si="569"/>
        <v>0</v>
      </c>
      <c r="S3303" s="679">
        <f t="shared" ca="1" si="569"/>
        <v>0</v>
      </c>
      <c r="T3303" s="679">
        <f t="shared" ca="1" si="569"/>
        <v>0</v>
      </c>
      <c r="U3303" s="679">
        <f t="shared" ca="1" si="569"/>
        <v>0</v>
      </c>
      <c r="V3303" s="679">
        <f t="shared" ca="1" si="569"/>
        <v>0</v>
      </c>
      <c r="W3303" s="679">
        <f t="shared" ca="1" si="568"/>
        <v>0</v>
      </c>
      <c r="X3303" s="679">
        <f t="shared" ca="1" si="569"/>
        <v>0</v>
      </c>
      <c r="Y3303" s="679">
        <f t="shared" ca="1" si="569"/>
        <v>0</v>
      </c>
      <c r="Z3303" s="679">
        <f t="shared" ca="1" si="569"/>
        <v>0</v>
      </c>
      <c r="AA3303" t="str">
        <f t="shared" si="565"/>
        <v>ASR_Financial_Report_SHP21Final</v>
      </c>
      <c r="AB3303" s="960">
        <f t="shared" si="566"/>
        <v>44658</v>
      </c>
      <c r="AC3303" t="str">
        <f t="shared" si="567"/>
        <v>Unaudited</v>
      </c>
    </row>
    <row r="3304" spans="1:29" x14ac:dyDescent="0.25">
      <c r="A3304" t="s">
        <v>420</v>
      </c>
      <c r="B3304" t="s">
        <v>1366</v>
      </c>
      <c r="C3304" t="s">
        <v>1367</v>
      </c>
      <c r="D3304">
        <v>1900</v>
      </c>
      <c r="E3304" s="960">
        <v>1</v>
      </c>
      <c r="F3304" t="s">
        <v>438</v>
      </c>
      <c r="G3304" s="960">
        <v>91</v>
      </c>
      <c r="H3304" t="s">
        <v>388</v>
      </c>
      <c r="I3304" s="940" t="s">
        <v>488</v>
      </c>
      <c r="J3304" s="940" t="s">
        <v>444</v>
      </c>
      <c r="K3304" s="940" t="s">
        <v>53</v>
      </c>
      <c r="L3304" s="940">
        <v>3.3</v>
      </c>
      <c r="M3304" s="961" t="s">
        <v>54</v>
      </c>
      <c r="N3304" s="679">
        <f t="shared" ca="1" si="569"/>
        <v>0</v>
      </c>
      <c r="O3304" s="679">
        <f t="shared" ca="1" si="569"/>
        <v>0</v>
      </c>
      <c r="P3304" s="679">
        <f t="shared" ca="1" si="569"/>
        <v>0</v>
      </c>
      <c r="Q3304" s="679">
        <f t="shared" ca="1" si="569"/>
        <v>0</v>
      </c>
      <c r="R3304" s="679">
        <f t="shared" ca="1" si="569"/>
        <v>0</v>
      </c>
      <c r="S3304" s="679">
        <f t="shared" ca="1" si="569"/>
        <v>0</v>
      </c>
      <c r="T3304" s="679">
        <f t="shared" ca="1" si="569"/>
        <v>0</v>
      </c>
      <c r="U3304" s="679">
        <f t="shared" ca="1" si="569"/>
        <v>0</v>
      </c>
      <c r="V3304" s="679">
        <f t="shared" ca="1" si="569"/>
        <v>0</v>
      </c>
      <c r="W3304" s="679">
        <f t="shared" ca="1" si="568"/>
        <v>0</v>
      </c>
      <c r="X3304" s="679">
        <f t="shared" ca="1" si="569"/>
        <v>0</v>
      </c>
      <c r="Y3304" s="679">
        <f t="shared" ca="1" si="569"/>
        <v>0</v>
      </c>
      <c r="Z3304" s="679">
        <f t="shared" ca="1" si="569"/>
        <v>0</v>
      </c>
      <c r="AA3304" t="str">
        <f t="shared" si="565"/>
        <v>ASR_Financial_Report_SHP21Final</v>
      </c>
      <c r="AB3304" s="960">
        <f t="shared" si="566"/>
        <v>44658</v>
      </c>
      <c r="AC3304" t="str">
        <f t="shared" si="567"/>
        <v>Unaudited</v>
      </c>
    </row>
    <row r="3305" spans="1:29" x14ac:dyDescent="0.25">
      <c r="A3305" t="s">
        <v>420</v>
      </c>
      <c r="B3305" t="s">
        <v>1366</v>
      </c>
      <c r="C3305" t="s">
        <v>1367</v>
      </c>
      <c r="D3305">
        <v>1900</v>
      </c>
      <c r="E3305" s="960">
        <v>1</v>
      </c>
      <c r="F3305" t="s">
        <v>438</v>
      </c>
      <c r="G3305" s="960">
        <v>91</v>
      </c>
      <c r="H3305" t="s">
        <v>388</v>
      </c>
      <c r="I3305" s="940" t="s">
        <v>488</v>
      </c>
      <c r="J3305" s="940" t="s">
        <v>444</v>
      </c>
      <c r="K3305" s="940" t="s">
        <v>53</v>
      </c>
      <c r="L3305" s="948" t="s">
        <v>44</v>
      </c>
      <c r="M3305" s="963" t="s">
        <v>153</v>
      </c>
      <c r="N3305" s="679">
        <f t="shared" ca="1" si="569"/>
        <v>0</v>
      </c>
      <c r="O3305" s="679">
        <f t="shared" ca="1" si="569"/>
        <v>0</v>
      </c>
      <c r="P3305" s="679">
        <f t="shared" ca="1" si="569"/>
        <v>0</v>
      </c>
      <c r="Q3305" s="679">
        <f t="shared" ca="1" si="569"/>
        <v>0</v>
      </c>
      <c r="R3305" s="679">
        <f t="shared" ca="1" si="569"/>
        <v>0</v>
      </c>
      <c r="S3305" s="679">
        <f t="shared" ca="1" si="569"/>
        <v>0</v>
      </c>
      <c r="T3305" s="679">
        <f t="shared" ca="1" si="569"/>
        <v>0</v>
      </c>
      <c r="U3305" s="679">
        <f t="shared" ca="1" si="569"/>
        <v>0</v>
      </c>
      <c r="V3305" s="679">
        <f t="shared" ca="1" si="569"/>
        <v>0</v>
      </c>
      <c r="W3305" s="679">
        <f t="shared" ca="1" si="568"/>
        <v>0</v>
      </c>
      <c r="X3305" s="679">
        <f t="shared" ca="1" si="569"/>
        <v>0</v>
      </c>
      <c r="Y3305" s="679">
        <f t="shared" ca="1" si="569"/>
        <v>0</v>
      </c>
      <c r="Z3305" s="679">
        <f t="shared" ca="1" si="569"/>
        <v>0</v>
      </c>
      <c r="AA3305" t="str">
        <f t="shared" si="565"/>
        <v>ASR_Financial_Report_SHP21Final</v>
      </c>
      <c r="AB3305" s="960">
        <f t="shared" si="566"/>
        <v>44658</v>
      </c>
      <c r="AC3305" t="str">
        <f t="shared" si="567"/>
        <v>Unaudited</v>
      </c>
    </row>
    <row r="3306" spans="1:29" x14ac:dyDescent="0.25">
      <c r="A3306" t="s">
        <v>420</v>
      </c>
      <c r="B3306" t="s">
        <v>1366</v>
      </c>
      <c r="C3306" t="s">
        <v>1367</v>
      </c>
      <c r="D3306">
        <v>1900</v>
      </c>
      <c r="E3306" s="960">
        <v>1</v>
      </c>
      <c r="F3306" t="s">
        <v>438</v>
      </c>
      <c r="G3306" s="960">
        <v>91</v>
      </c>
      <c r="H3306" t="s">
        <v>388</v>
      </c>
      <c r="I3306" s="940" t="s">
        <v>488</v>
      </c>
      <c r="J3306" s="940" t="s">
        <v>444</v>
      </c>
      <c r="K3306" s="940" t="s">
        <v>53</v>
      </c>
      <c r="L3306" s="950" t="s">
        <v>41</v>
      </c>
      <c r="M3306" s="964" t="s">
        <v>52</v>
      </c>
      <c r="N3306" s="679">
        <f t="shared" ca="1" si="569"/>
        <v>0</v>
      </c>
      <c r="O3306" s="679">
        <f t="shared" ca="1" si="569"/>
        <v>0</v>
      </c>
      <c r="P3306" s="679">
        <f t="shared" ca="1" si="569"/>
        <v>0</v>
      </c>
      <c r="Q3306" s="679">
        <f t="shared" ca="1" si="569"/>
        <v>0</v>
      </c>
      <c r="R3306" s="679">
        <f t="shared" ca="1" si="569"/>
        <v>0</v>
      </c>
      <c r="S3306" s="679">
        <f t="shared" ca="1" si="569"/>
        <v>0</v>
      </c>
      <c r="T3306" s="679">
        <f t="shared" ca="1" si="569"/>
        <v>0</v>
      </c>
      <c r="U3306" s="679">
        <f t="shared" ca="1" si="569"/>
        <v>0</v>
      </c>
      <c r="V3306" s="679">
        <f t="shared" ca="1" si="569"/>
        <v>0</v>
      </c>
      <c r="W3306" s="679">
        <f t="shared" ca="1" si="568"/>
        <v>0</v>
      </c>
      <c r="X3306" s="679">
        <f t="shared" ca="1" si="569"/>
        <v>0</v>
      </c>
      <c r="Y3306" s="679">
        <f t="shared" ca="1" si="569"/>
        <v>0</v>
      </c>
      <c r="Z3306" s="679">
        <f t="shared" ca="1" si="569"/>
        <v>0</v>
      </c>
      <c r="AA3306" t="str">
        <f t="shared" si="565"/>
        <v>ASR_Financial_Report_SHP21Final</v>
      </c>
      <c r="AB3306" s="960">
        <f t="shared" si="566"/>
        <v>44658</v>
      </c>
      <c r="AC3306" t="str">
        <f t="shared" si="567"/>
        <v>Unaudited</v>
      </c>
    </row>
    <row r="3307" spans="1:29" x14ac:dyDescent="0.25">
      <c r="A3307" t="s">
        <v>420</v>
      </c>
      <c r="B3307" t="s">
        <v>1366</v>
      </c>
      <c r="C3307" t="s">
        <v>1367</v>
      </c>
      <c r="D3307">
        <v>1900</v>
      </c>
      <c r="E3307" s="960">
        <v>1</v>
      </c>
      <c r="F3307" t="s">
        <v>438</v>
      </c>
      <c r="G3307" s="960">
        <v>91</v>
      </c>
      <c r="H3307" t="s">
        <v>388</v>
      </c>
      <c r="I3307" s="961" t="s">
        <v>488</v>
      </c>
      <c r="J3307" s="961" t="s">
        <v>444</v>
      </c>
      <c r="K3307" s="961" t="s">
        <v>53</v>
      </c>
      <c r="L3307" s="940" t="s">
        <v>42</v>
      </c>
      <c r="M3307" s="961" t="s">
        <v>154</v>
      </c>
      <c r="N3307" s="679">
        <f t="shared" ca="1" si="569"/>
        <v>0</v>
      </c>
      <c r="O3307" s="679">
        <f t="shared" ca="1" si="569"/>
        <v>0</v>
      </c>
      <c r="P3307" s="679">
        <f t="shared" ca="1" si="569"/>
        <v>0</v>
      </c>
      <c r="Q3307" s="679">
        <f t="shared" ca="1" si="569"/>
        <v>0</v>
      </c>
      <c r="R3307" s="679">
        <f t="shared" ca="1" si="569"/>
        <v>0</v>
      </c>
      <c r="S3307" s="679">
        <f t="shared" ca="1" si="569"/>
        <v>0</v>
      </c>
      <c r="T3307" s="679">
        <f t="shared" ca="1" si="569"/>
        <v>0</v>
      </c>
      <c r="U3307" s="679">
        <f t="shared" ca="1" si="569"/>
        <v>0</v>
      </c>
      <c r="V3307" s="679">
        <f t="shared" ca="1" si="569"/>
        <v>0</v>
      </c>
      <c r="W3307" s="679">
        <f t="shared" ca="1" si="568"/>
        <v>0</v>
      </c>
      <c r="X3307" s="679">
        <f t="shared" ca="1" si="569"/>
        <v>0</v>
      </c>
      <c r="Y3307" s="679">
        <f t="shared" ca="1" si="569"/>
        <v>0</v>
      </c>
      <c r="Z3307" s="679">
        <f t="shared" ca="1" si="569"/>
        <v>0</v>
      </c>
      <c r="AA3307" t="str">
        <f t="shared" si="565"/>
        <v>ASR_Financial_Report_SHP21Final</v>
      </c>
      <c r="AB3307" s="960">
        <f t="shared" si="566"/>
        <v>44658</v>
      </c>
      <c r="AC3307" t="str">
        <f t="shared" si="567"/>
        <v>Unaudited</v>
      </c>
    </row>
    <row r="3308" spans="1:29" x14ac:dyDescent="0.25">
      <c r="A3308" t="s">
        <v>420</v>
      </c>
      <c r="B3308" t="s">
        <v>1366</v>
      </c>
      <c r="C3308" t="s">
        <v>1367</v>
      </c>
      <c r="D3308">
        <v>1900</v>
      </c>
      <c r="E3308" s="960">
        <v>1</v>
      </c>
      <c r="F3308" t="s">
        <v>438</v>
      </c>
      <c r="G3308" s="960">
        <v>91</v>
      </c>
      <c r="H3308" t="s">
        <v>388</v>
      </c>
      <c r="I3308" s="940" t="s">
        <v>488</v>
      </c>
      <c r="J3308" s="940" t="s">
        <v>444</v>
      </c>
      <c r="K3308" s="940" t="s">
        <v>53</v>
      </c>
      <c r="L3308" s="940" t="s">
        <v>43</v>
      </c>
      <c r="M3308" s="965" t="s">
        <v>462</v>
      </c>
      <c r="N3308" s="679">
        <f t="shared" ca="1" si="569"/>
        <v>0</v>
      </c>
      <c r="O3308" s="679">
        <f t="shared" ca="1" si="569"/>
        <v>0</v>
      </c>
      <c r="P3308" s="679">
        <f t="shared" ca="1" si="569"/>
        <v>0</v>
      </c>
      <c r="Q3308" s="679">
        <f t="shared" ca="1" si="569"/>
        <v>0</v>
      </c>
      <c r="R3308" s="679">
        <f t="shared" ca="1" si="569"/>
        <v>0</v>
      </c>
      <c r="S3308" s="679">
        <f t="shared" ca="1" si="569"/>
        <v>0</v>
      </c>
      <c r="T3308" s="679">
        <f t="shared" ca="1" si="569"/>
        <v>0</v>
      </c>
      <c r="U3308" s="679">
        <f t="shared" ca="1" si="569"/>
        <v>0</v>
      </c>
      <c r="V3308" s="679">
        <f t="shared" ca="1" si="569"/>
        <v>0</v>
      </c>
      <c r="W3308" s="679">
        <f t="shared" ca="1" si="568"/>
        <v>0</v>
      </c>
      <c r="X3308" s="679">
        <f t="shared" ca="1" si="569"/>
        <v>0</v>
      </c>
      <c r="Y3308" s="679">
        <f t="shared" ca="1" si="569"/>
        <v>0</v>
      </c>
      <c r="Z3308" s="679">
        <f t="shared" ca="1" si="569"/>
        <v>0</v>
      </c>
      <c r="AA3308" t="str">
        <f t="shared" si="565"/>
        <v>ASR_Financial_Report_SHP21Final</v>
      </c>
      <c r="AB3308" s="960">
        <f t="shared" si="566"/>
        <v>44658</v>
      </c>
      <c r="AC3308" t="str">
        <f t="shared" si="567"/>
        <v>Unaudited</v>
      </c>
    </row>
    <row r="3309" spans="1:29" x14ac:dyDescent="0.25">
      <c r="A3309" t="s">
        <v>420</v>
      </c>
      <c r="B3309" t="s">
        <v>1366</v>
      </c>
      <c r="C3309" t="s">
        <v>1367</v>
      </c>
      <c r="D3309">
        <v>1900</v>
      </c>
      <c r="E3309" s="960">
        <v>1</v>
      </c>
      <c r="F3309" t="s">
        <v>438</v>
      </c>
      <c r="G3309" s="960">
        <v>91</v>
      </c>
      <c r="H3309" t="s">
        <v>388</v>
      </c>
      <c r="I3309" s="940" t="s">
        <v>488</v>
      </c>
      <c r="J3309" s="940" t="s">
        <v>444</v>
      </c>
      <c r="K3309" s="940" t="s">
        <v>901</v>
      </c>
      <c r="L3309" s="940" t="s">
        <v>902</v>
      </c>
      <c r="M3309" s="965" t="s">
        <v>901</v>
      </c>
      <c r="N3309" s="679">
        <f t="shared" ca="1" si="569"/>
        <v>0</v>
      </c>
      <c r="O3309" s="679">
        <f t="shared" ca="1" si="569"/>
        <v>0</v>
      </c>
      <c r="P3309" s="679">
        <f t="shared" ca="1" si="569"/>
        <v>0</v>
      </c>
      <c r="Q3309" s="679">
        <f t="shared" ca="1" si="569"/>
        <v>0</v>
      </c>
      <c r="R3309" s="679">
        <f t="shared" ca="1" si="569"/>
        <v>0</v>
      </c>
      <c r="S3309" s="679">
        <f t="shared" ca="1" si="569"/>
        <v>0</v>
      </c>
      <c r="T3309" s="679">
        <f t="shared" ca="1" si="569"/>
        <v>0</v>
      </c>
      <c r="U3309" s="679">
        <f t="shared" ca="1" si="569"/>
        <v>0</v>
      </c>
      <c r="V3309" s="679">
        <f t="shared" ca="1" si="569"/>
        <v>0</v>
      </c>
      <c r="W3309" s="679">
        <f t="shared" ca="1" si="568"/>
        <v>0</v>
      </c>
      <c r="X3309" s="679">
        <f t="shared" ca="1" si="569"/>
        <v>0</v>
      </c>
      <c r="Y3309" s="679">
        <f t="shared" ca="1" si="569"/>
        <v>0</v>
      </c>
      <c r="Z3309" s="679">
        <f t="shared" ca="1" si="569"/>
        <v>0</v>
      </c>
      <c r="AA3309" t="str">
        <f t="shared" si="565"/>
        <v>ASR_Financial_Report_SHP21Final</v>
      </c>
      <c r="AB3309" s="960">
        <f t="shared" si="566"/>
        <v>44658</v>
      </c>
      <c r="AC3309" t="str">
        <f t="shared" si="567"/>
        <v>Unaudited</v>
      </c>
    </row>
    <row r="3310" spans="1:29" x14ac:dyDescent="0.25">
      <c r="A3310" t="s">
        <v>420</v>
      </c>
      <c r="B3310" t="s">
        <v>1366</v>
      </c>
      <c r="C3310" t="s">
        <v>1367</v>
      </c>
      <c r="D3310">
        <v>1900</v>
      </c>
      <c r="E3310" s="960">
        <v>1</v>
      </c>
      <c r="F3310" t="s">
        <v>438</v>
      </c>
      <c r="G3310" s="960">
        <v>91</v>
      </c>
      <c r="H3310" t="s">
        <v>388</v>
      </c>
      <c r="I3310" s="940" t="s">
        <v>488</v>
      </c>
      <c r="J3310" s="940" t="s">
        <v>444</v>
      </c>
      <c r="K3310" s="940" t="s">
        <v>901</v>
      </c>
      <c r="L3310" s="940" t="s">
        <v>903</v>
      </c>
      <c r="M3310" s="965" t="s">
        <v>906</v>
      </c>
      <c r="N3310" s="679">
        <f t="shared" ca="1" si="569"/>
        <v>0</v>
      </c>
      <c r="O3310" s="679">
        <f t="shared" ca="1" si="569"/>
        <v>0</v>
      </c>
      <c r="P3310" s="679">
        <f t="shared" ca="1" si="569"/>
        <v>0</v>
      </c>
      <c r="Q3310" s="679">
        <f t="shared" ca="1" si="569"/>
        <v>0</v>
      </c>
      <c r="R3310" s="679">
        <f t="shared" ca="1" si="569"/>
        <v>0</v>
      </c>
      <c r="S3310" s="679">
        <f t="shared" ca="1" si="569"/>
        <v>0</v>
      </c>
      <c r="T3310" s="679">
        <f t="shared" ca="1" si="569"/>
        <v>0</v>
      </c>
      <c r="U3310" s="679">
        <f t="shared" ca="1" si="569"/>
        <v>0</v>
      </c>
      <c r="V3310" s="679">
        <f t="shared" ca="1" si="569"/>
        <v>0</v>
      </c>
      <c r="W3310" s="679">
        <f t="shared" ca="1" si="568"/>
        <v>0</v>
      </c>
      <c r="X3310" s="679">
        <f t="shared" ca="1" si="569"/>
        <v>0</v>
      </c>
      <c r="Y3310" s="679">
        <f t="shared" ca="1" si="569"/>
        <v>0</v>
      </c>
      <c r="Z3310" s="679">
        <f t="shared" ca="1" si="569"/>
        <v>0</v>
      </c>
      <c r="AA3310" t="str">
        <f t="shared" si="565"/>
        <v>ASR_Financial_Report_SHP21Final</v>
      </c>
      <c r="AB3310" s="960">
        <f t="shared" si="566"/>
        <v>44658</v>
      </c>
      <c r="AC3310" t="str">
        <f t="shared" si="567"/>
        <v>Unaudited</v>
      </c>
    </row>
    <row r="3311" spans="1:29" x14ac:dyDescent="0.25">
      <c r="A3311" t="s">
        <v>420</v>
      </c>
      <c r="B3311" t="s">
        <v>1366</v>
      </c>
      <c r="C3311" t="s">
        <v>1367</v>
      </c>
      <c r="D3311">
        <v>1900</v>
      </c>
      <c r="E3311" s="960">
        <v>1</v>
      </c>
      <c r="F3311" t="s">
        <v>438</v>
      </c>
      <c r="G3311" s="960">
        <v>91</v>
      </c>
      <c r="H3311" t="s">
        <v>388</v>
      </c>
      <c r="I3311" s="940" t="s">
        <v>488</v>
      </c>
      <c r="J3311" s="940" t="s">
        <v>444</v>
      </c>
      <c r="K3311" s="940" t="s">
        <v>901</v>
      </c>
      <c r="L3311" s="940" t="s">
        <v>904</v>
      </c>
      <c r="M3311" s="965" t="s">
        <v>907</v>
      </c>
      <c r="N3311" s="679">
        <f t="shared" ca="1" si="569"/>
        <v>0</v>
      </c>
      <c r="O3311" s="679">
        <f t="shared" ca="1" si="569"/>
        <v>0</v>
      </c>
      <c r="P3311" s="679">
        <f t="shared" ca="1" si="569"/>
        <v>0</v>
      </c>
      <c r="Q3311" s="679">
        <f t="shared" ca="1" si="569"/>
        <v>0</v>
      </c>
      <c r="R3311" s="679">
        <f t="shared" ca="1" si="569"/>
        <v>0</v>
      </c>
      <c r="S3311" s="679">
        <f t="shared" ca="1" si="569"/>
        <v>0</v>
      </c>
      <c r="T3311" s="679">
        <f t="shared" ca="1" si="569"/>
        <v>0</v>
      </c>
      <c r="U3311" s="679">
        <f t="shared" ca="1" si="569"/>
        <v>0</v>
      </c>
      <c r="V3311" s="679">
        <f t="shared" ca="1" si="569"/>
        <v>0</v>
      </c>
      <c r="W3311" s="679">
        <f t="shared" ca="1" si="568"/>
        <v>0</v>
      </c>
      <c r="X3311" s="679">
        <f t="shared" ca="1" si="569"/>
        <v>0</v>
      </c>
      <c r="Y3311" s="679">
        <f t="shared" ca="1" si="569"/>
        <v>0</v>
      </c>
      <c r="Z3311" s="679">
        <f t="shared" ca="1" si="569"/>
        <v>0</v>
      </c>
      <c r="AA3311" t="str">
        <f t="shared" si="565"/>
        <v>ASR_Financial_Report_SHP21Final</v>
      </c>
      <c r="AB3311" s="960">
        <f t="shared" si="566"/>
        <v>44658</v>
      </c>
      <c r="AC3311" t="str">
        <f t="shared" si="567"/>
        <v>Unaudited</v>
      </c>
    </row>
    <row r="3312" spans="1:29" x14ac:dyDescent="0.25">
      <c r="A3312" t="s">
        <v>420</v>
      </c>
      <c r="B3312" t="s">
        <v>1366</v>
      </c>
      <c r="C3312" t="s">
        <v>1367</v>
      </c>
      <c r="D3312">
        <v>1900</v>
      </c>
      <c r="E3312" s="960">
        <v>1</v>
      </c>
      <c r="F3312" t="s">
        <v>438</v>
      </c>
      <c r="G3312" s="960">
        <v>91</v>
      </c>
      <c r="H3312" t="s">
        <v>388</v>
      </c>
      <c r="I3312" s="940" t="s">
        <v>488</v>
      </c>
      <c r="J3312" s="940" t="s">
        <v>444</v>
      </c>
      <c r="K3312" s="940" t="s">
        <v>445</v>
      </c>
      <c r="L3312" s="940">
        <v>5.0999999999999996</v>
      </c>
      <c r="M3312" s="965" t="s">
        <v>37</v>
      </c>
      <c r="N3312" s="679">
        <f t="shared" ca="1" si="569"/>
        <v>0</v>
      </c>
      <c r="O3312" s="679">
        <f t="shared" ca="1" si="569"/>
        <v>0</v>
      </c>
      <c r="P3312" s="679">
        <f t="shared" ca="1" si="569"/>
        <v>0</v>
      </c>
      <c r="Q3312" s="679">
        <f t="shared" ca="1" si="569"/>
        <v>0</v>
      </c>
      <c r="R3312" s="679">
        <f t="shared" ca="1" si="569"/>
        <v>0</v>
      </c>
      <c r="S3312" s="679">
        <f t="shared" ca="1" si="569"/>
        <v>0</v>
      </c>
      <c r="T3312" s="679">
        <f t="shared" ca="1" si="569"/>
        <v>0</v>
      </c>
      <c r="U3312" s="679">
        <f t="shared" ca="1" si="569"/>
        <v>0</v>
      </c>
      <c r="V3312" s="679">
        <f t="shared" ca="1" si="569"/>
        <v>0</v>
      </c>
      <c r="W3312" s="679">
        <f t="shared" ca="1" si="568"/>
        <v>0</v>
      </c>
      <c r="X3312" s="679">
        <f t="shared" ca="1" si="569"/>
        <v>0</v>
      </c>
      <c r="Y3312" s="679">
        <f t="shared" ca="1" si="569"/>
        <v>0</v>
      </c>
      <c r="Z3312" s="679">
        <f t="shared" ca="1" si="569"/>
        <v>0</v>
      </c>
      <c r="AA3312" t="str">
        <f t="shared" si="565"/>
        <v>ASR_Financial_Report_SHP21Final</v>
      </c>
      <c r="AB3312" s="960">
        <f t="shared" si="566"/>
        <v>44658</v>
      </c>
      <c r="AC3312" t="str">
        <f t="shared" si="567"/>
        <v>Unaudited</v>
      </c>
    </row>
    <row r="3313" spans="1:29" ht="30" x14ac:dyDescent="0.25">
      <c r="A3313" t="s">
        <v>420</v>
      </c>
      <c r="B3313" t="s">
        <v>1366</v>
      </c>
      <c r="C3313" t="s">
        <v>1367</v>
      </c>
      <c r="D3313">
        <v>1900</v>
      </c>
      <c r="E3313" s="960">
        <v>1</v>
      </c>
      <c r="F3313" t="s">
        <v>438</v>
      </c>
      <c r="G3313" s="960">
        <v>91</v>
      </c>
      <c r="H3313" t="s">
        <v>388</v>
      </c>
      <c r="I3313" s="940" t="s">
        <v>488</v>
      </c>
      <c r="J3313" s="940" t="s">
        <v>444</v>
      </c>
      <c r="K3313" s="940" t="s">
        <v>445</v>
      </c>
      <c r="L3313" s="940">
        <v>5.2</v>
      </c>
      <c r="M3313" s="965" t="s">
        <v>303</v>
      </c>
      <c r="N3313" s="679">
        <f t="shared" ca="1" si="569"/>
        <v>0</v>
      </c>
      <c r="O3313" s="679">
        <f t="shared" ca="1" si="569"/>
        <v>0</v>
      </c>
      <c r="P3313" s="679">
        <f t="shared" ca="1" si="569"/>
        <v>0</v>
      </c>
      <c r="Q3313" s="679">
        <f t="shared" ref="O3313:Z3336" ca="1" si="570">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679">
        <f t="shared" ca="1" si="570"/>
        <v>0</v>
      </c>
      <c r="S3313" s="679">
        <f t="shared" ca="1" si="570"/>
        <v>0</v>
      </c>
      <c r="T3313" s="679">
        <f t="shared" ca="1" si="570"/>
        <v>0</v>
      </c>
      <c r="U3313" s="679">
        <f t="shared" ca="1" si="570"/>
        <v>0</v>
      </c>
      <c r="V3313" s="679">
        <f t="shared" ca="1" si="570"/>
        <v>0</v>
      </c>
      <c r="W3313" s="679">
        <f t="shared" ca="1" si="568"/>
        <v>0</v>
      </c>
      <c r="X3313" s="679">
        <f t="shared" ca="1" si="570"/>
        <v>0</v>
      </c>
      <c r="Y3313" s="679">
        <f t="shared" ca="1" si="570"/>
        <v>0</v>
      </c>
      <c r="Z3313" s="679">
        <f t="shared" ca="1" si="570"/>
        <v>0</v>
      </c>
      <c r="AA3313" t="str">
        <f t="shared" si="565"/>
        <v>ASR_Financial_Report_SHP21Final</v>
      </c>
      <c r="AB3313" s="960">
        <f t="shared" si="566"/>
        <v>44658</v>
      </c>
      <c r="AC3313" t="str">
        <f t="shared" si="567"/>
        <v>Unaudited</v>
      </c>
    </row>
    <row r="3314" spans="1:29" ht="30" x14ac:dyDescent="0.25">
      <c r="A3314" t="s">
        <v>420</v>
      </c>
      <c r="B3314" t="s">
        <v>1366</v>
      </c>
      <c r="C3314" t="s">
        <v>1367</v>
      </c>
      <c r="D3314">
        <v>1900</v>
      </c>
      <c r="E3314" s="960">
        <v>1</v>
      </c>
      <c r="F3314" t="s">
        <v>438</v>
      </c>
      <c r="G3314" s="960">
        <v>91</v>
      </c>
      <c r="H3314" t="s">
        <v>388</v>
      </c>
      <c r="I3314" s="940" t="s">
        <v>488</v>
      </c>
      <c r="J3314" s="940" t="s">
        <v>444</v>
      </c>
      <c r="K3314" s="940" t="s">
        <v>445</v>
      </c>
      <c r="L3314" s="948">
        <v>5.3</v>
      </c>
      <c r="M3314" s="963" t="s">
        <v>304</v>
      </c>
      <c r="N3314" s="679">
        <f t="shared" ref="N3314:N3377" ca="1" si="571">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679">
        <f t="shared" ca="1" si="570"/>
        <v>0</v>
      </c>
      <c r="P3314" s="679">
        <f t="shared" ca="1" si="570"/>
        <v>0</v>
      </c>
      <c r="Q3314" s="679">
        <f t="shared" ca="1" si="570"/>
        <v>0</v>
      </c>
      <c r="R3314" s="679">
        <f t="shared" ca="1" si="570"/>
        <v>0</v>
      </c>
      <c r="S3314" s="679">
        <f t="shared" ca="1" si="570"/>
        <v>0</v>
      </c>
      <c r="T3314" s="679">
        <f t="shared" ca="1" si="570"/>
        <v>0</v>
      </c>
      <c r="U3314" s="679">
        <f t="shared" ca="1" si="570"/>
        <v>0</v>
      </c>
      <c r="V3314" s="679">
        <f t="shared" ca="1" si="570"/>
        <v>0</v>
      </c>
      <c r="W3314" s="679">
        <f t="shared" ca="1" si="568"/>
        <v>0</v>
      </c>
      <c r="X3314" s="679">
        <f t="shared" ca="1" si="570"/>
        <v>0</v>
      </c>
      <c r="Y3314" s="679">
        <f t="shared" ca="1" si="570"/>
        <v>0</v>
      </c>
      <c r="Z3314" s="679">
        <f t="shared" ca="1" si="570"/>
        <v>0</v>
      </c>
      <c r="AA3314" t="str">
        <f t="shared" si="565"/>
        <v>ASR_Financial_Report_SHP21Final</v>
      </c>
      <c r="AB3314" s="960">
        <f t="shared" si="566"/>
        <v>44658</v>
      </c>
      <c r="AC3314" t="str">
        <f t="shared" si="567"/>
        <v>Unaudited</v>
      </c>
    </row>
    <row r="3315" spans="1:29" x14ac:dyDescent="0.25">
      <c r="A3315" t="s">
        <v>420</v>
      </c>
      <c r="B3315" t="s">
        <v>1366</v>
      </c>
      <c r="C3315" t="s">
        <v>1367</v>
      </c>
      <c r="D3315">
        <v>1900</v>
      </c>
      <c r="E3315" s="960">
        <v>1</v>
      </c>
      <c r="F3315" t="s">
        <v>438</v>
      </c>
      <c r="G3315" s="960">
        <v>91</v>
      </c>
      <c r="H3315" t="s">
        <v>388</v>
      </c>
      <c r="I3315" s="965" t="s">
        <v>488</v>
      </c>
      <c r="J3315" s="965" t="s">
        <v>444</v>
      </c>
      <c r="K3315" s="965" t="s">
        <v>445</v>
      </c>
      <c r="L3315" s="940" t="s">
        <v>82</v>
      </c>
      <c r="M3315" s="965" t="s">
        <v>453</v>
      </c>
      <c r="N3315" s="679">
        <f t="shared" ca="1" si="571"/>
        <v>0</v>
      </c>
      <c r="O3315" s="679">
        <f t="shared" ca="1" si="570"/>
        <v>0</v>
      </c>
      <c r="P3315" s="679">
        <f t="shared" ca="1" si="570"/>
        <v>0</v>
      </c>
      <c r="Q3315" s="679">
        <f t="shared" ca="1" si="570"/>
        <v>0</v>
      </c>
      <c r="R3315" s="679">
        <f t="shared" ca="1" si="570"/>
        <v>0</v>
      </c>
      <c r="S3315" s="679">
        <f t="shared" ca="1" si="570"/>
        <v>0</v>
      </c>
      <c r="T3315" s="679">
        <f t="shared" ca="1" si="570"/>
        <v>0</v>
      </c>
      <c r="U3315" s="679">
        <f t="shared" ca="1" si="570"/>
        <v>0</v>
      </c>
      <c r="V3315" s="679">
        <f t="shared" ca="1" si="570"/>
        <v>0</v>
      </c>
      <c r="W3315" s="679">
        <f t="shared" ca="1" si="568"/>
        <v>0</v>
      </c>
      <c r="X3315" s="679">
        <f t="shared" ca="1" si="570"/>
        <v>0</v>
      </c>
      <c r="Y3315" s="679">
        <f t="shared" ca="1" si="570"/>
        <v>0</v>
      </c>
      <c r="Z3315" s="679">
        <f t="shared" ca="1" si="570"/>
        <v>0</v>
      </c>
      <c r="AA3315" t="str">
        <f t="shared" si="565"/>
        <v>ASR_Financial_Report_SHP21Final</v>
      </c>
      <c r="AB3315" s="960">
        <f t="shared" si="566"/>
        <v>44658</v>
      </c>
      <c r="AC3315" t="str">
        <f t="shared" si="567"/>
        <v>Unaudited</v>
      </c>
    </row>
    <row r="3316" spans="1:29" x14ac:dyDescent="0.25">
      <c r="A3316" t="s">
        <v>420</v>
      </c>
      <c r="B3316" t="s">
        <v>1366</v>
      </c>
      <c r="C3316" t="s">
        <v>1367</v>
      </c>
      <c r="D3316">
        <v>1900</v>
      </c>
      <c r="E3316" s="960">
        <v>1</v>
      </c>
      <c r="F3316" t="s">
        <v>438</v>
      </c>
      <c r="G3316" s="960">
        <v>91</v>
      </c>
      <c r="H3316" t="s">
        <v>388</v>
      </c>
      <c r="I3316" s="940" t="s">
        <v>488</v>
      </c>
      <c r="J3316" s="940" t="s">
        <v>444</v>
      </c>
      <c r="K3316" s="940" t="s">
        <v>446</v>
      </c>
      <c r="L3316" s="946">
        <v>6.1</v>
      </c>
      <c r="M3316" s="966" t="s">
        <v>18</v>
      </c>
      <c r="N3316" s="679">
        <f t="shared" ca="1" si="571"/>
        <v>0</v>
      </c>
      <c r="O3316" s="679">
        <f t="shared" ca="1" si="570"/>
        <v>0</v>
      </c>
      <c r="P3316" s="679">
        <f t="shared" ca="1" si="570"/>
        <v>0</v>
      </c>
      <c r="Q3316" s="679">
        <f t="shared" ca="1" si="570"/>
        <v>0</v>
      </c>
      <c r="R3316" s="679">
        <f t="shared" ca="1" si="570"/>
        <v>0</v>
      </c>
      <c r="S3316" s="679">
        <f t="shared" ca="1" si="570"/>
        <v>0</v>
      </c>
      <c r="T3316" s="679">
        <f t="shared" ca="1" si="570"/>
        <v>0</v>
      </c>
      <c r="U3316" s="679">
        <f t="shared" ca="1" si="570"/>
        <v>0</v>
      </c>
      <c r="V3316" s="679">
        <f t="shared" ca="1" si="570"/>
        <v>0</v>
      </c>
      <c r="W3316" s="679">
        <f t="shared" ca="1" si="568"/>
        <v>0</v>
      </c>
      <c r="X3316" s="679">
        <f t="shared" ca="1" si="570"/>
        <v>0</v>
      </c>
      <c r="Y3316" s="679">
        <f t="shared" ca="1" si="570"/>
        <v>0</v>
      </c>
      <c r="Z3316" s="679">
        <f t="shared" ca="1" si="570"/>
        <v>0</v>
      </c>
      <c r="AA3316" t="str">
        <f t="shared" si="565"/>
        <v>ASR_Financial_Report_SHP21Final</v>
      </c>
      <c r="AB3316" s="960">
        <f t="shared" si="566"/>
        <v>44658</v>
      </c>
      <c r="AC3316" t="str">
        <f t="shared" si="567"/>
        <v>Unaudited</v>
      </c>
    </row>
    <row r="3317" spans="1:29" x14ac:dyDescent="0.25">
      <c r="A3317" t="s">
        <v>420</v>
      </c>
      <c r="B3317" t="s">
        <v>1366</v>
      </c>
      <c r="C3317" t="s">
        <v>1367</v>
      </c>
      <c r="D3317">
        <v>1900</v>
      </c>
      <c r="E3317" s="960">
        <v>1</v>
      </c>
      <c r="F3317" t="s">
        <v>438</v>
      </c>
      <c r="G3317" s="960">
        <v>91</v>
      </c>
      <c r="H3317" t="s">
        <v>388</v>
      </c>
      <c r="I3317" s="940" t="s">
        <v>488</v>
      </c>
      <c r="J3317" s="940" t="s">
        <v>444</v>
      </c>
      <c r="K3317" s="940" t="s">
        <v>446</v>
      </c>
      <c r="L3317" s="946">
        <v>6.2</v>
      </c>
      <c r="M3317" s="966" t="s">
        <v>19</v>
      </c>
      <c r="N3317" s="679">
        <f t="shared" ca="1" si="571"/>
        <v>0</v>
      </c>
      <c r="O3317" s="679">
        <f t="shared" ca="1" si="570"/>
        <v>0</v>
      </c>
      <c r="P3317" s="679">
        <f t="shared" ca="1" si="570"/>
        <v>0</v>
      </c>
      <c r="Q3317" s="679">
        <f t="shared" ca="1" si="570"/>
        <v>0</v>
      </c>
      <c r="R3317" s="679">
        <f t="shared" ca="1" si="570"/>
        <v>0</v>
      </c>
      <c r="S3317" s="679">
        <f t="shared" ca="1" si="570"/>
        <v>0</v>
      </c>
      <c r="T3317" s="679">
        <f t="shared" ca="1" si="570"/>
        <v>0</v>
      </c>
      <c r="U3317" s="679">
        <f t="shared" ca="1" si="570"/>
        <v>0</v>
      </c>
      <c r="V3317" s="679">
        <f t="shared" ca="1" si="570"/>
        <v>0</v>
      </c>
      <c r="W3317" s="679">
        <f t="shared" ca="1" si="568"/>
        <v>0</v>
      </c>
      <c r="X3317" s="679">
        <f t="shared" ca="1" si="570"/>
        <v>0</v>
      </c>
      <c r="Y3317" s="679">
        <f t="shared" ca="1" si="570"/>
        <v>0</v>
      </c>
      <c r="Z3317" s="679">
        <f t="shared" ca="1" si="570"/>
        <v>0</v>
      </c>
      <c r="AA3317" t="str">
        <f t="shared" si="565"/>
        <v>ASR_Financial_Report_SHP21Final</v>
      </c>
      <c r="AB3317" s="960">
        <f t="shared" si="566"/>
        <v>44658</v>
      </c>
      <c r="AC3317" t="str">
        <f t="shared" si="567"/>
        <v>Unaudited</v>
      </c>
    </row>
    <row r="3318" spans="1:29" x14ac:dyDescent="0.25">
      <c r="A3318" t="s">
        <v>420</v>
      </c>
      <c r="B3318" t="s">
        <v>1366</v>
      </c>
      <c r="C3318" t="s">
        <v>1367</v>
      </c>
      <c r="D3318">
        <v>1900</v>
      </c>
      <c r="E3318" s="960">
        <v>1</v>
      </c>
      <c r="F3318" t="s">
        <v>438</v>
      </c>
      <c r="G3318" s="960">
        <v>91</v>
      </c>
      <c r="H3318" t="s">
        <v>388</v>
      </c>
      <c r="I3318" s="940" t="s">
        <v>488</v>
      </c>
      <c r="J3318" s="940" t="s">
        <v>444</v>
      </c>
      <c r="K3318" s="940" t="s">
        <v>446</v>
      </c>
      <c r="L3318" s="950">
        <v>6.3</v>
      </c>
      <c r="M3318" s="967" t="s">
        <v>184</v>
      </c>
      <c r="N3318" s="679">
        <f t="shared" ca="1" si="571"/>
        <v>0</v>
      </c>
      <c r="O3318" s="679">
        <f t="shared" ca="1" si="570"/>
        <v>0</v>
      </c>
      <c r="P3318" s="679">
        <f t="shared" ca="1" si="570"/>
        <v>0</v>
      </c>
      <c r="Q3318" s="679">
        <f t="shared" ca="1" si="570"/>
        <v>0</v>
      </c>
      <c r="R3318" s="679">
        <f t="shared" ca="1" si="570"/>
        <v>0</v>
      </c>
      <c r="S3318" s="679">
        <f t="shared" ca="1" si="570"/>
        <v>0</v>
      </c>
      <c r="T3318" s="679">
        <f t="shared" ca="1" si="570"/>
        <v>0</v>
      </c>
      <c r="U3318" s="679">
        <f t="shared" ca="1" si="570"/>
        <v>0</v>
      </c>
      <c r="V3318" s="679">
        <f t="shared" ca="1" si="570"/>
        <v>0</v>
      </c>
      <c r="W3318" s="679">
        <f t="shared" ca="1" si="568"/>
        <v>0</v>
      </c>
      <c r="X3318" s="679">
        <f t="shared" ca="1" si="570"/>
        <v>0</v>
      </c>
      <c r="Y3318" s="679">
        <f t="shared" ca="1" si="570"/>
        <v>0</v>
      </c>
      <c r="Z3318" s="679">
        <f t="shared" ca="1" si="570"/>
        <v>0</v>
      </c>
      <c r="AA3318" t="str">
        <f t="shared" si="565"/>
        <v>ASR_Financial_Report_SHP21Final</v>
      </c>
      <c r="AB3318" s="960">
        <f t="shared" si="566"/>
        <v>44658</v>
      </c>
      <c r="AC3318" t="str">
        <f t="shared" si="567"/>
        <v>Unaudited</v>
      </c>
    </row>
    <row r="3319" spans="1:29" x14ac:dyDescent="0.25">
      <c r="A3319" t="s">
        <v>420</v>
      </c>
      <c r="B3319" t="s">
        <v>1366</v>
      </c>
      <c r="C3319" t="s">
        <v>1367</v>
      </c>
      <c r="D3319">
        <v>1900</v>
      </c>
      <c r="E3319" s="960">
        <v>1</v>
      </c>
      <c r="F3319" t="s">
        <v>438</v>
      </c>
      <c r="G3319" s="960">
        <v>91</v>
      </c>
      <c r="H3319" t="s">
        <v>388</v>
      </c>
      <c r="I3319" s="966" t="s">
        <v>488</v>
      </c>
      <c r="J3319" s="966" t="s">
        <v>444</v>
      </c>
      <c r="K3319" s="966" t="s">
        <v>446</v>
      </c>
      <c r="L3319" s="946" t="s">
        <v>87</v>
      </c>
      <c r="M3319" s="966" t="s">
        <v>454</v>
      </c>
      <c r="N3319" s="679">
        <f t="shared" ca="1" si="571"/>
        <v>0</v>
      </c>
      <c r="O3319" s="679">
        <f t="shared" ca="1" si="570"/>
        <v>0</v>
      </c>
      <c r="P3319" s="679">
        <f t="shared" ca="1" si="570"/>
        <v>0</v>
      </c>
      <c r="Q3319" s="679">
        <f t="shared" ca="1" si="570"/>
        <v>0</v>
      </c>
      <c r="R3319" s="679">
        <f t="shared" ca="1" si="570"/>
        <v>0</v>
      </c>
      <c r="S3319" s="679">
        <f t="shared" ca="1" si="570"/>
        <v>0</v>
      </c>
      <c r="T3319" s="679">
        <f t="shared" ca="1" si="570"/>
        <v>0</v>
      </c>
      <c r="U3319" s="679">
        <f t="shared" ca="1" si="570"/>
        <v>0</v>
      </c>
      <c r="V3319" s="679">
        <f t="shared" ca="1" si="570"/>
        <v>0</v>
      </c>
      <c r="W3319" s="679">
        <f t="shared" ca="1" si="568"/>
        <v>0</v>
      </c>
      <c r="X3319" s="679">
        <f t="shared" ca="1" si="570"/>
        <v>0</v>
      </c>
      <c r="Y3319" s="679">
        <f t="shared" ca="1" si="570"/>
        <v>0</v>
      </c>
      <c r="Z3319" s="679">
        <f t="shared" ca="1" si="570"/>
        <v>0</v>
      </c>
      <c r="AA3319" t="str">
        <f t="shared" si="565"/>
        <v>ASR_Financial_Report_SHP21Final</v>
      </c>
      <c r="AB3319" s="960">
        <f t="shared" si="566"/>
        <v>44658</v>
      </c>
      <c r="AC3319" t="str">
        <f t="shared" si="567"/>
        <v>Unaudited</v>
      </c>
    </row>
    <row r="3320" spans="1:29" x14ac:dyDescent="0.25">
      <c r="A3320" t="s">
        <v>420</v>
      </c>
      <c r="B3320" t="s">
        <v>1366</v>
      </c>
      <c r="C3320" t="s">
        <v>1367</v>
      </c>
      <c r="D3320">
        <v>1900</v>
      </c>
      <c r="E3320" s="960">
        <v>1</v>
      </c>
      <c r="F3320" t="s">
        <v>438</v>
      </c>
      <c r="G3320" s="960">
        <v>91</v>
      </c>
      <c r="H3320" t="s">
        <v>388</v>
      </c>
      <c r="I3320" s="940" t="s">
        <v>488</v>
      </c>
      <c r="J3320" s="940" t="s">
        <v>444</v>
      </c>
      <c r="K3320" s="940" t="s">
        <v>447</v>
      </c>
      <c r="L3320" s="940">
        <v>7.1</v>
      </c>
      <c r="M3320" s="965" t="s">
        <v>20</v>
      </c>
      <c r="N3320" s="679">
        <f t="shared" ca="1" si="571"/>
        <v>0</v>
      </c>
      <c r="O3320" s="679">
        <f t="shared" ca="1" si="570"/>
        <v>0</v>
      </c>
      <c r="P3320" s="679">
        <f t="shared" ca="1" si="570"/>
        <v>0</v>
      </c>
      <c r="Q3320" s="679">
        <f t="shared" ca="1" si="570"/>
        <v>0</v>
      </c>
      <c r="R3320" s="679">
        <f t="shared" ca="1" si="570"/>
        <v>0</v>
      </c>
      <c r="S3320" s="679">
        <f t="shared" ca="1" si="570"/>
        <v>0</v>
      </c>
      <c r="T3320" s="679">
        <f t="shared" ca="1" si="570"/>
        <v>0</v>
      </c>
      <c r="U3320" s="679">
        <f t="shared" ca="1" si="570"/>
        <v>0</v>
      </c>
      <c r="V3320" s="679">
        <f t="shared" ca="1" si="570"/>
        <v>0</v>
      </c>
      <c r="W3320" s="679">
        <f t="shared" ca="1" si="568"/>
        <v>0</v>
      </c>
      <c r="X3320" s="679">
        <f t="shared" ca="1" si="570"/>
        <v>0</v>
      </c>
      <c r="Y3320" s="679">
        <f t="shared" ca="1" si="570"/>
        <v>0</v>
      </c>
      <c r="Z3320" s="679">
        <f t="shared" ca="1" si="570"/>
        <v>0</v>
      </c>
      <c r="AA3320" t="str">
        <f t="shared" si="565"/>
        <v>ASR_Financial_Report_SHP21Final</v>
      </c>
      <c r="AB3320" s="960">
        <f t="shared" si="566"/>
        <v>44658</v>
      </c>
      <c r="AC3320" t="str">
        <f t="shared" si="567"/>
        <v>Unaudited</v>
      </c>
    </row>
    <row r="3321" spans="1:29" x14ac:dyDescent="0.25">
      <c r="A3321" t="s">
        <v>420</v>
      </c>
      <c r="B3321" t="s">
        <v>1366</v>
      </c>
      <c r="C3321" t="s">
        <v>1367</v>
      </c>
      <c r="D3321">
        <v>1900</v>
      </c>
      <c r="E3321" s="960">
        <v>1</v>
      </c>
      <c r="F3321" t="s">
        <v>438</v>
      </c>
      <c r="G3321" s="960">
        <v>91</v>
      </c>
      <c r="H3321" t="s">
        <v>388</v>
      </c>
      <c r="I3321" s="940" t="s">
        <v>488</v>
      </c>
      <c r="J3321" s="940" t="s">
        <v>444</v>
      </c>
      <c r="K3321" s="940" t="s">
        <v>447</v>
      </c>
      <c r="L3321" s="940">
        <v>7.2</v>
      </c>
      <c r="M3321" s="965" t="s">
        <v>21</v>
      </c>
      <c r="N3321" s="679">
        <f t="shared" ca="1" si="571"/>
        <v>0</v>
      </c>
      <c r="O3321" s="679">
        <f t="shared" ca="1" si="570"/>
        <v>0</v>
      </c>
      <c r="P3321" s="679">
        <f t="shared" ca="1" si="570"/>
        <v>0</v>
      </c>
      <c r="Q3321" s="679">
        <f t="shared" ca="1" si="570"/>
        <v>0</v>
      </c>
      <c r="R3321" s="679">
        <f t="shared" ca="1" si="570"/>
        <v>0</v>
      </c>
      <c r="S3321" s="679">
        <f t="shared" ca="1" si="570"/>
        <v>0</v>
      </c>
      <c r="T3321" s="679">
        <f t="shared" ca="1" si="570"/>
        <v>0</v>
      </c>
      <c r="U3321" s="679">
        <f t="shared" ca="1" si="570"/>
        <v>0</v>
      </c>
      <c r="V3321" s="679">
        <f t="shared" ca="1" si="570"/>
        <v>0</v>
      </c>
      <c r="W3321" s="679">
        <f t="shared" ca="1" si="568"/>
        <v>0</v>
      </c>
      <c r="X3321" s="679">
        <f t="shared" ca="1" si="570"/>
        <v>0</v>
      </c>
      <c r="Y3321" s="679">
        <f t="shared" ca="1" si="570"/>
        <v>0</v>
      </c>
      <c r="Z3321" s="679">
        <f t="shared" ca="1" si="570"/>
        <v>0</v>
      </c>
      <c r="AA3321" t="str">
        <f t="shared" si="565"/>
        <v>ASR_Financial_Report_SHP21Final</v>
      </c>
      <c r="AB3321" s="960">
        <f t="shared" si="566"/>
        <v>44658</v>
      </c>
      <c r="AC3321" t="str">
        <f t="shared" si="567"/>
        <v>Unaudited</v>
      </c>
    </row>
    <row r="3322" spans="1:29" x14ac:dyDescent="0.25">
      <c r="A3322" t="s">
        <v>420</v>
      </c>
      <c r="B3322" t="s">
        <v>1366</v>
      </c>
      <c r="C3322" t="s">
        <v>1367</v>
      </c>
      <c r="D3322">
        <v>1900</v>
      </c>
      <c r="E3322" s="960">
        <v>1</v>
      </c>
      <c r="F3322" t="s">
        <v>438</v>
      </c>
      <c r="G3322" s="960">
        <v>91</v>
      </c>
      <c r="H3322" t="s">
        <v>388</v>
      </c>
      <c r="I3322" s="940" t="s">
        <v>488</v>
      </c>
      <c r="J3322" s="940" t="s">
        <v>444</v>
      </c>
      <c r="K3322" s="940" t="s">
        <v>447</v>
      </c>
      <c r="L3322" s="940">
        <v>7.3</v>
      </c>
      <c r="M3322" s="965" t="s">
        <v>155</v>
      </c>
      <c r="N3322" s="679">
        <f t="shared" ca="1" si="571"/>
        <v>0</v>
      </c>
      <c r="O3322" s="679">
        <f t="shared" ca="1" si="570"/>
        <v>0</v>
      </c>
      <c r="P3322" s="679">
        <f t="shared" ca="1" si="570"/>
        <v>0</v>
      </c>
      <c r="Q3322" s="679">
        <f t="shared" ca="1" si="570"/>
        <v>0</v>
      </c>
      <c r="R3322" s="679">
        <f t="shared" ca="1" si="570"/>
        <v>0</v>
      </c>
      <c r="S3322" s="679">
        <f t="shared" ca="1" si="570"/>
        <v>0</v>
      </c>
      <c r="T3322" s="679">
        <f t="shared" ca="1" si="570"/>
        <v>0</v>
      </c>
      <c r="U3322" s="679">
        <f t="shared" ca="1" si="570"/>
        <v>0</v>
      </c>
      <c r="V3322" s="679">
        <f t="shared" ca="1" si="570"/>
        <v>0</v>
      </c>
      <c r="W3322" s="679">
        <f t="shared" ca="1" si="568"/>
        <v>0</v>
      </c>
      <c r="X3322" s="679">
        <f t="shared" ca="1" si="570"/>
        <v>0</v>
      </c>
      <c r="Y3322" s="679">
        <f t="shared" ca="1" si="570"/>
        <v>0</v>
      </c>
      <c r="Z3322" s="679">
        <f t="shared" ca="1" si="570"/>
        <v>0</v>
      </c>
      <c r="AA3322" t="str">
        <f t="shared" si="565"/>
        <v>ASR_Financial_Report_SHP21Final</v>
      </c>
      <c r="AB3322" s="960">
        <f t="shared" si="566"/>
        <v>44658</v>
      </c>
      <c r="AC3322" t="str">
        <f t="shared" si="567"/>
        <v>Unaudited</v>
      </c>
    </row>
    <row r="3323" spans="1:29" x14ac:dyDescent="0.25">
      <c r="A3323" t="s">
        <v>420</v>
      </c>
      <c r="B3323" t="s">
        <v>1366</v>
      </c>
      <c r="C3323" t="s">
        <v>1367</v>
      </c>
      <c r="D3323">
        <v>1900</v>
      </c>
      <c r="E3323" s="960">
        <v>1</v>
      </c>
      <c r="F3323" t="s">
        <v>438</v>
      </c>
      <c r="G3323" s="960">
        <v>91</v>
      </c>
      <c r="H3323" t="s">
        <v>388</v>
      </c>
      <c r="I3323" s="940" t="s">
        <v>488</v>
      </c>
      <c r="J3323" s="940" t="s">
        <v>444</v>
      </c>
      <c r="K3323" s="940" t="s">
        <v>447</v>
      </c>
      <c r="L3323" s="948" t="s">
        <v>91</v>
      </c>
      <c r="M3323" s="963" t="s">
        <v>455</v>
      </c>
      <c r="N3323" s="679">
        <f t="shared" ca="1" si="571"/>
        <v>0</v>
      </c>
      <c r="O3323" s="679">
        <f t="shared" ca="1" si="570"/>
        <v>0</v>
      </c>
      <c r="P3323" s="679">
        <f t="shared" ca="1" si="570"/>
        <v>0</v>
      </c>
      <c r="Q3323" s="679">
        <f t="shared" ca="1" si="570"/>
        <v>0</v>
      </c>
      <c r="R3323" s="679">
        <f t="shared" ca="1" si="570"/>
        <v>0</v>
      </c>
      <c r="S3323" s="679">
        <f t="shared" ca="1" si="570"/>
        <v>0</v>
      </c>
      <c r="T3323" s="679">
        <f t="shared" ca="1" si="570"/>
        <v>0</v>
      </c>
      <c r="U3323" s="679">
        <f t="shared" ca="1" si="570"/>
        <v>0</v>
      </c>
      <c r="V3323" s="679">
        <f t="shared" ca="1" si="570"/>
        <v>0</v>
      </c>
      <c r="W3323" s="679">
        <f t="shared" ca="1" si="568"/>
        <v>0</v>
      </c>
      <c r="X3323" s="679">
        <f t="shared" ca="1" si="570"/>
        <v>0</v>
      </c>
      <c r="Y3323" s="679">
        <f t="shared" ca="1" si="570"/>
        <v>0</v>
      </c>
      <c r="Z3323" s="679">
        <f t="shared" ca="1" si="570"/>
        <v>0</v>
      </c>
      <c r="AA3323" t="str">
        <f t="shared" si="565"/>
        <v>ASR_Financial_Report_SHP21Final</v>
      </c>
      <c r="AB3323" s="960">
        <f t="shared" si="566"/>
        <v>44658</v>
      </c>
      <c r="AC3323" t="str">
        <f t="shared" si="567"/>
        <v>Unaudited</v>
      </c>
    </row>
    <row r="3324" spans="1:29" x14ac:dyDescent="0.25">
      <c r="A3324" t="s">
        <v>420</v>
      </c>
      <c r="B3324" t="s">
        <v>1366</v>
      </c>
      <c r="C3324" t="s">
        <v>1367</v>
      </c>
      <c r="D3324">
        <v>1900</v>
      </c>
      <c r="E3324" s="960">
        <v>1</v>
      </c>
      <c r="F3324" t="s">
        <v>438</v>
      </c>
      <c r="G3324" s="960">
        <v>91</v>
      </c>
      <c r="H3324" t="s">
        <v>388</v>
      </c>
      <c r="I3324" s="965" t="s">
        <v>488</v>
      </c>
      <c r="J3324" s="965" t="s">
        <v>444</v>
      </c>
      <c r="K3324" s="965" t="s">
        <v>448</v>
      </c>
      <c r="L3324" s="940">
        <v>8.1</v>
      </c>
      <c r="M3324" s="965" t="s">
        <v>22</v>
      </c>
      <c r="N3324" s="679">
        <f t="shared" ca="1" si="571"/>
        <v>0</v>
      </c>
      <c r="O3324" s="679">
        <f t="shared" ca="1" si="570"/>
        <v>0</v>
      </c>
      <c r="P3324" s="679">
        <f t="shared" ca="1" si="570"/>
        <v>0</v>
      </c>
      <c r="Q3324" s="679">
        <f t="shared" ca="1" si="570"/>
        <v>0</v>
      </c>
      <c r="R3324" s="679">
        <f t="shared" ca="1" si="570"/>
        <v>0</v>
      </c>
      <c r="S3324" s="679">
        <f t="shared" ca="1" si="570"/>
        <v>0</v>
      </c>
      <c r="T3324" s="679">
        <f t="shared" ca="1" si="570"/>
        <v>0</v>
      </c>
      <c r="U3324" s="679">
        <f t="shared" ca="1" si="570"/>
        <v>0</v>
      </c>
      <c r="V3324" s="679">
        <f t="shared" ca="1" si="570"/>
        <v>0</v>
      </c>
      <c r="W3324" s="679">
        <f t="shared" ca="1" si="568"/>
        <v>0</v>
      </c>
      <c r="X3324" s="679">
        <f t="shared" ca="1" si="570"/>
        <v>0</v>
      </c>
      <c r="Y3324" s="679">
        <f t="shared" ca="1" si="570"/>
        <v>0</v>
      </c>
      <c r="Z3324" s="679">
        <f t="shared" ca="1" si="570"/>
        <v>0</v>
      </c>
      <c r="AA3324" t="str">
        <f t="shared" si="565"/>
        <v>ASR_Financial_Report_SHP21Final</v>
      </c>
      <c r="AB3324" s="960">
        <f t="shared" si="566"/>
        <v>44658</v>
      </c>
      <c r="AC3324" t="str">
        <f t="shared" si="567"/>
        <v>Unaudited</v>
      </c>
    </row>
    <row r="3325" spans="1:29" x14ac:dyDescent="0.25">
      <c r="A3325" t="s">
        <v>420</v>
      </c>
      <c r="B3325" t="s">
        <v>1366</v>
      </c>
      <c r="C3325" t="s">
        <v>1367</v>
      </c>
      <c r="D3325">
        <v>1900</v>
      </c>
      <c r="E3325" s="960">
        <v>1</v>
      </c>
      <c r="F3325" t="s">
        <v>438</v>
      </c>
      <c r="G3325" s="960">
        <v>91</v>
      </c>
      <c r="H3325" t="s">
        <v>388</v>
      </c>
      <c r="I3325" s="940" t="s">
        <v>488</v>
      </c>
      <c r="J3325" s="940" t="s">
        <v>444</v>
      </c>
      <c r="K3325" s="940" t="s">
        <v>448</v>
      </c>
      <c r="L3325" s="940" t="s">
        <v>112</v>
      </c>
      <c r="M3325" s="965" t="s">
        <v>443</v>
      </c>
      <c r="N3325" s="679">
        <f t="shared" ca="1" si="571"/>
        <v>0</v>
      </c>
      <c r="O3325" s="679">
        <f t="shared" ca="1" si="570"/>
        <v>0</v>
      </c>
      <c r="P3325" s="679">
        <f t="shared" ca="1" si="570"/>
        <v>0</v>
      </c>
      <c r="Q3325" s="679">
        <f t="shared" ca="1" si="570"/>
        <v>0</v>
      </c>
      <c r="R3325" s="679">
        <f t="shared" ca="1" si="570"/>
        <v>0</v>
      </c>
      <c r="S3325" s="679">
        <f t="shared" ca="1" si="570"/>
        <v>0</v>
      </c>
      <c r="T3325" s="679">
        <f t="shared" ca="1" si="570"/>
        <v>0</v>
      </c>
      <c r="U3325" s="679">
        <f t="shared" ca="1" si="570"/>
        <v>0</v>
      </c>
      <c r="V3325" s="679">
        <f t="shared" ca="1" si="570"/>
        <v>0</v>
      </c>
      <c r="W3325" s="679">
        <f t="shared" ca="1" si="568"/>
        <v>0</v>
      </c>
      <c r="X3325" s="679">
        <f t="shared" ca="1" si="570"/>
        <v>0</v>
      </c>
      <c r="Y3325" s="679">
        <f t="shared" ca="1" si="570"/>
        <v>0</v>
      </c>
      <c r="Z3325" s="679">
        <f t="shared" ca="1" si="570"/>
        <v>0</v>
      </c>
      <c r="AA3325" t="str">
        <f t="shared" si="565"/>
        <v>ASR_Financial_Report_SHP21Final</v>
      </c>
      <c r="AB3325" s="960">
        <f t="shared" si="566"/>
        <v>44658</v>
      </c>
      <c r="AC3325" t="str">
        <f t="shared" si="567"/>
        <v>Unaudited</v>
      </c>
    </row>
    <row r="3326" spans="1:29" x14ac:dyDescent="0.25">
      <c r="A3326" t="s">
        <v>420</v>
      </c>
      <c r="B3326" t="s">
        <v>1366</v>
      </c>
      <c r="C3326" t="s">
        <v>1367</v>
      </c>
      <c r="D3326">
        <v>1900</v>
      </c>
      <c r="E3326" s="960">
        <v>1</v>
      </c>
      <c r="F3326" t="s">
        <v>438</v>
      </c>
      <c r="G3326" s="960">
        <v>91</v>
      </c>
      <c r="H3326" t="s">
        <v>388</v>
      </c>
      <c r="I3326" s="940" t="s">
        <v>488</v>
      </c>
      <c r="J3326" s="940" t="s">
        <v>444</v>
      </c>
      <c r="K3326" s="940" t="s">
        <v>448</v>
      </c>
      <c r="L3326" s="940" t="s">
        <v>114</v>
      </c>
      <c r="M3326" s="965" t="s">
        <v>157</v>
      </c>
      <c r="N3326" s="679">
        <f t="shared" ca="1" si="571"/>
        <v>0</v>
      </c>
      <c r="O3326" s="679">
        <f t="shared" ca="1" si="570"/>
        <v>0</v>
      </c>
      <c r="P3326" s="679">
        <f t="shared" ca="1" si="570"/>
        <v>0</v>
      </c>
      <c r="Q3326" s="679">
        <f t="shared" ca="1" si="570"/>
        <v>0</v>
      </c>
      <c r="R3326" s="679">
        <f t="shared" ca="1" si="570"/>
        <v>0</v>
      </c>
      <c r="S3326" s="679">
        <f t="shared" ca="1" si="570"/>
        <v>0</v>
      </c>
      <c r="T3326" s="679">
        <f t="shared" ca="1" si="570"/>
        <v>0</v>
      </c>
      <c r="U3326" s="679">
        <f t="shared" ca="1" si="570"/>
        <v>0</v>
      </c>
      <c r="V3326" s="679">
        <f t="shared" ca="1" si="570"/>
        <v>0</v>
      </c>
      <c r="W3326" s="679">
        <f t="shared" ca="1" si="568"/>
        <v>0</v>
      </c>
      <c r="X3326" s="679">
        <f t="shared" ca="1" si="570"/>
        <v>0</v>
      </c>
      <c r="Y3326" s="679">
        <f t="shared" ca="1" si="570"/>
        <v>0</v>
      </c>
      <c r="Z3326" s="679">
        <f t="shared" ca="1" si="570"/>
        <v>0</v>
      </c>
      <c r="AA3326" t="str">
        <f t="shared" si="565"/>
        <v>ASR_Financial_Report_SHP21Final</v>
      </c>
      <c r="AB3326" s="960">
        <f t="shared" si="566"/>
        <v>44658</v>
      </c>
      <c r="AC3326" t="str">
        <f t="shared" si="567"/>
        <v>Unaudited</v>
      </c>
    </row>
    <row r="3327" spans="1:29" x14ac:dyDescent="0.25">
      <c r="A3327" t="s">
        <v>420</v>
      </c>
      <c r="B3327" t="s">
        <v>1366</v>
      </c>
      <c r="C3327" t="s">
        <v>1367</v>
      </c>
      <c r="D3327">
        <v>1900</v>
      </c>
      <c r="E3327" s="960">
        <v>1</v>
      </c>
      <c r="F3327" t="s">
        <v>438</v>
      </c>
      <c r="G3327" s="960">
        <v>91</v>
      </c>
      <c r="H3327" t="s">
        <v>388</v>
      </c>
      <c r="I3327" s="940" t="s">
        <v>488</v>
      </c>
      <c r="J3327" s="940" t="s">
        <v>444</v>
      </c>
      <c r="K3327" s="940" t="s">
        <v>448</v>
      </c>
      <c r="L3327" s="940" t="s">
        <v>115</v>
      </c>
      <c r="M3327" s="965" t="s">
        <v>113</v>
      </c>
      <c r="N3327" s="679">
        <f t="shared" ca="1" si="571"/>
        <v>0</v>
      </c>
      <c r="O3327" s="679">
        <f t="shared" ca="1" si="570"/>
        <v>0</v>
      </c>
      <c r="P3327" s="679">
        <f t="shared" ca="1" si="570"/>
        <v>0</v>
      </c>
      <c r="Q3327" s="679">
        <f t="shared" ca="1" si="570"/>
        <v>0</v>
      </c>
      <c r="R3327" s="679">
        <f t="shared" ca="1" si="570"/>
        <v>0</v>
      </c>
      <c r="S3327" s="679">
        <f t="shared" ca="1" si="570"/>
        <v>0</v>
      </c>
      <c r="T3327" s="679">
        <f t="shared" ca="1" si="570"/>
        <v>0</v>
      </c>
      <c r="U3327" s="679">
        <f t="shared" ca="1" si="570"/>
        <v>0</v>
      </c>
      <c r="V3327" s="679">
        <f t="shared" ca="1" si="570"/>
        <v>0</v>
      </c>
      <c r="W3327" s="679">
        <f t="shared" ca="1" si="568"/>
        <v>0</v>
      </c>
      <c r="X3327" s="679">
        <f t="shared" ca="1" si="570"/>
        <v>0</v>
      </c>
      <c r="Y3327" s="679">
        <f t="shared" ca="1" si="570"/>
        <v>0</v>
      </c>
      <c r="Z3327" s="679">
        <f t="shared" ca="1" si="570"/>
        <v>0</v>
      </c>
      <c r="AA3327" t="str">
        <f t="shared" si="565"/>
        <v>ASR_Financial_Report_SHP21Final</v>
      </c>
      <c r="AB3327" s="960">
        <f t="shared" si="566"/>
        <v>44658</v>
      </c>
      <c r="AC3327" t="str">
        <f t="shared" si="567"/>
        <v>Unaudited</v>
      </c>
    </row>
    <row r="3328" spans="1:29" x14ac:dyDescent="0.25">
      <c r="A3328" t="s">
        <v>420</v>
      </c>
      <c r="B3328" t="s">
        <v>1366</v>
      </c>
      <c r="C3328" t="s">
        <v>1367</v>
      </c>
      <c r="D3328">
        <v>1900</v>
      </c>
      <c r="E3328" s="960">
        <v>1</v>
      </c>
      <c r="F3328" t="s">
        <v>438</v>
      </c>
      <c r="G3328" s="960">
        <v>91</v>
      </c>
      <c r="H3328" t="s">
        <v>388</v>
      </c>
      <c r="I3328" s="940" t="s">
        <v>488</v>
      </c>
      <c r="J3328" s="940" t="s">
        <v>444</v>
      </c>
      <c r="K3328" s="940" t="s">
        <v>448</v>
      </c>
      <c r="L3328" s="948" t="s">
        <v>116</v>
      </c>
      <c r="M3328" s="963" t="s">
        <v>158</v>
      </c>
      <c r="N3328" s="679">
        <f t="shared" ca="1" si="571"/>
        <v>0</v>
      </c>
      <c r="O3328" s="679">
        <f t="shared" ca="1" si="570"/>
        <v>0</v>
      </c>
      <c r="P3328" s="679">
        <f t="shared" ca="1" si="570"/>
        <v>0</v>
      </c>
      <c r="Q3328" s="679">
        <f t="shared" ca="1" si="570"/>
        <v>0</v>
      </c>
      <c r="R3328" s="679">
        <f t="shared" ca="1" si="570"/>
        <v>0</v>
      </c>
      <c r="S3328" s="679">
        <f t="shared" ca="1" si="570"/>
        <v>0</v>
      </c>
      <c r="T3328" s="679">
        <f t="shared" ca="1" si="570"/>
        <v>0</v>
      </c>
      <c r="U3328" s="679">
        <f t="shared" ca="1" si="570"/>
        <v>0</v>
      </c>
      <c r="V3328" s="679">
        <f t="shared" ca="1" si="570"/>
        <v>0</v>
      </c>
      <c r="W3328" s="679">
        <f t="shared" ca="1" si="568"/>
        <v>0</v>
      </c>
      <c r="X3328" s="679">
        <f t="shared" ca="1" si="570"/>
        <v>0</v>
      </c>
      <c r="Y3328" s="679">
        <f t="shared" ca="1" si="570"/>
        <v>0</v>
      </c>
      <c r="Z3328" s="679">
        <f t="shared" ca="1" si="570"/>
        <v>0</v>
      </c>
      <c r="AA3328" t="str">
        <f t="shared" si="565"/>
        <v>ASR_Financial_Report_SHP21Final</v>
      </c>
      <c r="AB3328" s="960">
        <f t="shared" si="566"/>
        <v>44658</v>
      </c>
      <c r="AC3328" t="str">
        <f t="shared" si="567"/>
        <v>Unaudited</v>
      </c>
    </row>
    <row r="3329" spans="1:29" x14ac:dyDescent="0.25">
      <c r="A3329" t="s">
        <v>420</v>
      </c>
      <c r="B3329" t="s">
        <v>1366</v>
      </c>
      <c r="C3329" t="s">
        <v>1367</v>
      </c>
      <c r="D3329">
        <v>1900</v>
      </c>
      <c r="E3329" s="960">
        <v>1</v>
      </c>
      <c r="F3329" t="s">
        <v>438</v>
      </c>
      <c r="G3329" s="960">
        <v>91</v>
      </c>
      <c r="H3329" t="s">
        <v>388</v>
      </c>
      <c r="I3329" s="965" t="s">
        <v>488</v>
      </c>
      <c r="J3329" s="965" t="s">
        <v>444</v>
      </c>
      <c r="K3329" s="965" t="s">
        <v>448</v>
      </c>
      <c r="L3329" s="940" t="s">
        <v>159</v>
      </c>
      <c r="M3329" s="965" t="s">
        <v>23</v>
      </c>
      <c r="N3329" s="679">
        <f t="shared" ca="1" si="571"/>
        <v>0</v>
      </c>
      <c r="O3329" s="679">
        <f t="shared" ca="1" si="570"/>
        <v>0</v>
      </c>
      <c r="P3329" s="679">
        <f t="shared" ca="1" si="570"/>
        <v>0</v>
      </c>
      <c r="Q3329" s="679">
        <f t="shared" ca="1" si="570"/>
        <v>0</v>
      </c>
      <c r="R3329" s="679">
        <f t="shared" ca="1" si="570"/>
        <v>0</v>
      </c>
      <c r="S3329" s="679">
        <f t="shared" ca="1" si="570"/>
        <v>0</v>
      </c>
      <c r="T3329" s="679">
        <f t="shared" ca="1" si="570"/>
        <v>0</v>
      </c>
      <c r="U3329" s="679">
        <f t="shared" ca="1" si="570"/>
        <v>0</v>
      </c>
      <c r="V3329" s="679">
        <f t="shared" ca="1" si="570"/>
        <v>0</v>
      </c>
      <c r="W3329" s="679">
        <f t="shared" ca="1" si="568"/>
        <v>0</v>
      </c>
      <c r="X3329" s="679">
        <f t="shared" ca="1" si="570"/>
        <v>0</v>
      </c>
      <c r="Y3329" s="679">
        <f t="shared" ca="1" si="570"/>
        <v>0</v>
      </c>
      <c r="Z3329" s="679">
        <f t="shared" ca="1" si="570"/>
        <v>0</v>
      </c>
      <c r="AA3329" t="str">
        <f t="shared" si="565"/>
        <v>ASR_Financial_Report_SHP21Final</v>
      </c>
      <c r="AB3329" s="960">
        <f t="shared" si="566"/>
        <v>44658</v>
      </c>
      <c r="AC3329" t="str">
        <f t="shared" si="567"/>
        <v>Unaudited</v>
      </c>
    </row>
    <row r="3330" spans="1:29" x14ac:dyDescent="0.25">
      <c r="A3330" t="s">
        <v>420</v>
      </c>
      <c r="B3330" t="s">
        <v>1366</v>
      </c>
      <c r="C3330" t="s">
        <v>1367</v>
      </c>
      <c r="D3330">
        <v>1900</v>
      </c>
      <c r="E3330" s="960">
        <v>1</v>
      </c>
      <c r="F3330" t="s">
        <v>438</v>
      </c>
      <c r="G3330" s="960">
        <v>91</v>
      </c>
      <c r="H3330" t="s">
        <v>388</v>
      </c>
      <c r="I3330" s="940" t="s">
        <v>488</v>
      </c>
      <c r="J3330" s="940" t="s">
        <v>444</v>
      </c>
      <c r="K3330" s="940" t="s">
        <v>448</v>
      </c>
      <c r="L3330" s="940" t="s">
        <v>442</v>
      </c>
      <c r="M3330" s="965" t="s">
        <v>456</v>
      </c>
      <c r="N3330" s="679">
        <f t="shared" ca="1" si="571"/>
        <v>0</v>
      </c>
      <c r="O3330" s="679">
        <f t="shared" ca="1" si="570"/>
        <v>0</v>
      </c>
      <c r="P3330" s="679">
        <f t="shared" ca="1" si="570"/>
        <v>0</v>
      </c>
      <c r="Q3330" s="679">
        <f t="shared" ca="1" si="570"/>
        <v>0</v>
      </c>
      <c r="R3330" s="679">
        <f t="shared" ca="1" si="570"/>
        <v>0</v>
      </c>
      <c r="S3330" s="679">
        <f t="shared" ca="1" si="570"/>
        <v>0</v>
      </c>
      <c r="T3330" s="679">
        <f t="shared" ca="1" si="570"/>
        <v>0</v>
      </c>
      <c r="U3330" s="679">
        <f t="shared" ca="1" si="570"/>
        <v>0</v>
      </c>
      <c r="V3330" s="679">
        <f t="shared" ca="1" si="570"/>
        <v>0</v>
      </c>
      <c r="W3330" s="679">
        <f t="shared" ca="1" si="568"/>
        <v>0</v>
      </c>
      <c r="X3330" s="679">
        <f t="shared" ca="1" si="570"/>
        <v>0</v>
      </c>
      <c r="Y3330" s="679">
        <f t="shared" ca="1" si="570"/>
        <v>0</v>
      </c>
      <c r="Z3330" s="679">
        <f t="shared" ca="1" si="570"/>
        <v>0</v>
      </c>
      <c r="AA3330" t="str">
        <f t="shared" ref="AA3330:AA3393" si="572">file_name</f>
        <v>ASR_Financial_Report_SHP21Final</v>
      </c>
      <c r="AB3330" s="960">
        <f t="shared" ref="AB3330:AB3393" si="573">file_date</f>
        <v>44658</v>
      </c>
      <c r="AC3330" t="str">
        <f t="shared" ref="AC3330:AC3393" si="574">status</f>
        <v>Unaudited</v>
      </c>
    </row>
    <row r="3331" spans="1:29" ht="30" x14ac:dyDescent="0.25">
      <c r="A3331" t="s">
        <v>420</v>
      </c>
      <c r="B3331" t="s">
        <v>1366</v>
      </c>
      <c r="C3331" t="s">
        <v>1367</v>
      </c>
      <c r="D3331">
        <v>1900</v>
      </c>
      <c r="E3331" s="960">
        <v>1</v>
      </c>
      <c r="F3331" t="s">
        <v>438</v>
      </c>
      <c r="G3331" s="960">
        <v>91</v>
      </c>
      <c r="H3331" t="s">
        <v>388</v>
      </c>
      <c r="I3331" s="940" t="s">
        <v>488</v>
      </c>
      <c r="J3331" s="940" t="s">
        <v>444</v>
      </c>
      <c r="K3331" s="940" t="s">
        <v>449</v>
      </c>
      <c r="L3331" s="940">
        <v>9.1</v>
      </c>
      <c r="M3331" s="965" t="s">
        <v>185</v>
      </c>
      <c r="N3331" s="679">
        <f t="shared" ca="1" si="571"/>
        <v>0</v>
      </c>
      <c r="O3331" s="679">
        <f t="shared" ca="1" si="570"/>
        <v>0</v>
      </c>
      <c r="P3331" s="679">
        <f t="shared" ca="1" si="570"/>
        <v>0</v>
      </c>
      <c r="Q3331" s="679">
        <f t="shared" ca="1" si="570"/>
        <v>0</v>
      </c>
      <c r="R3331" s="679">
        <f t="shared" ca="1" si="570"/>
        <v>0</v>
      </c>
      <c r="S3331" s="679">
        <f t="shared" ca="1" si="570"/>
        <v>0</v>
      </c>
      <c r="T3331" s="679">
        <f t="shared" ca="1" si="570"/>
        <v>0</v>
      </c>
      <c r="U3331" s="679">
        <f t="shared" ca="1" si="570"/>
        <v>0</v>
      </c>
      <c r="V3331" s="679">
        <f t="shared" ca="1" si="570"/>
        <v>0</v>
      </c>
      <c r="W3331" s="679">
        <f t="shared" ca="1" si="568"/>
        <v>0</v>
      </c>
      <c r="X3331" s="679">
        <f t="shared" ca="1" si="570"/>
        <v>0</v>
      </c>
      <c r="Y3331" s="679">
        <f t="shared" ca="1" si="570"/>
        <v>0</v>
      </c>
      <c r="Z3331" s="679">
        <f t="shared" ca="1" si="570"/>
        <v>0</v>
      </c>
      <c r="AA3331" t="str">
        <f t="shared" si="572"/>
        <v>ASR_Financial_Report_SHP21Final</v>
      </c>
      <c r="AB3331" s="960">
        <f t="shared" si="573"/>
        <v>44658</v>
      </c>
      <c r="AC3331" t="str">
        <f t="shared" si="574"/>
        <v>Unaudited</v>
      </c>
    </row>
    <row r="3332" spans="1:29" x14ac:dyDescent="0.25">
      <c r="A3332" t="s">
        <v>420</v>
      </c>
      <c r="B3332" t="s">
        <v>1366</v>
      </c>
      <c r="C3332" t="s">
        <v>1367</v>
      </c>
      <c r="D3332">
        <v>1900</v>
      </c>
      <c r="E3332" s="960">
        <v>1</v>
      </c>
      <c r="F3332" t="s">
        <v>438</v>
      </c>
      <c r="G3332" s="960">
        <v>91</v>
      </c>
      <c r="H3332" t="s">
        <v>388</v>
      </c>
      <c r="I3332" s="940" t="s">
        <v>488</v>
      </c>
      <c r="J3332" s="940" t="s">
        <v>444</v>
      </c>
      <c r="K3332" s="940" t="s">
        <v>449</v>
      </c>
      <c r="L3332" s="940" t="s">
        <v>106</v>
      </c>
      <c r="M3332" s="965" t="s">
        <v>186</v>
      </c>
      <c r="N3332" s="679">
        <f t="shared" ca="1" si="571"/>
        <v>0</v>
      </c>
      <c r="O3332" s="679">
        <f t="shared" ca="1" si="570"/>
        <v>0</v>
      </c>
      <c r="P3332" s="679">
        <f t="shared" ca="1" si="570"/>
        <v>0</v>
      </c>
      <c r="Q3332" s="679">
        <f t="shared" ca="1" si="570"/>
        <v>0</v>
      </c>
      <c r="R3332" s="679">
        <f t="shared" ca="1" si="570"/>
        <v>0</v>
      </c>
      <c r="S3332" s="679">
        <f t="shared" ca="1" si="570"/>
        <v>0</v>
      </c>
      <c r="T3332" s="679">
        <f t="shared" ca="1" si="570"/>
        <v>0</v>
      </c>
      <c r="U3332" s="679">
        <f t="shared" ca="1" si="570"/>
        <v>0</v>
      </c>
      <c r="V3332" s="679">
        <f t="shared" ca="1" si="570"/>
        <v>0</v>
      </c>
      <c r="W3332" s="679">
        <f t="shared" ca="1" si="568"/>
        <v>0</v>
      </c>
      <c r="X3332" s="679">
        <f t="shared" ca="1" si="570"/>
        <v>0</v>
      </c>
      <c r="Y3332" s="679">
        <f t="shared" ca="1" si="570"/>
        <v>0</v>
      </c>
      <c r="Z3332" s="679">
        <f t="shared" ca="1" si="570"/>
        <v>0</v>
      </c>
      <c r="AA3332" t="str">
        <f t="shared" si="572"/>
        <v>ASR_Financial_Report_SHP21Final</v>
      </c>
      <c r="AB3332" s="960">
        <f t="shared" si="573"/>
        <v>44658</v>
      </c>
      <c r="AC3332" t="str">
        <f t="shared" si="574"/>
        <v>Unaudited</v>
      </c>
    </row>
    <row r="3333" spans="1:29" x14ac:dyDescent="0.25">
      <c r="A3333" t="s">
        <v>420</v>
      </c>
      <c r="B3333" t="s">
        <v>1366</v>
      </c>
      <c r="C3333" t="s">
        <v>1367</v>
      </c>
      <c r="D3333">
        <v>1900</v>
      </c>
      <c r="E3333" s="960">
        <v>1</v>
      </c>
      <c r="F3333" t="s">
        <v>438</v>
      </c>
      <c r="G3333" s="960">
        <v>91</v>
      </c>
      <c r="H3333" t="s">
        <v>388</v>
      </c>
      <c r="I3333" s="940" t="s">
        <v>488</v>
      </c>
      <c r="J3333" s="940" t="s">
        <v>444</v>
      </c>
      <c r="K3333" s="940" t="s">
        <v>449</v>
      </c>
      <c r="L3333" s="948" t="s">
        <v>1302</v>
      </c>
      <c r="M3333" s="963" t="s">
        <v>1303</v>
      </c>
      <c r="N3333" s="679">
        <f t="shared" ca="1" si="571"/>
        <v>0</v>
      </c>
      <c r="O3333" s="679">
        <f t="shared" ca="1" si="570"/>
        <v>0</v>
      </c>
      <c r="P3333" s="679">
        <f t="shared" ca="1" si="570"/>
        <v>0</v>
      </c>
      <c r="Q3333" s="679">
        <f t="shared" ca="1" si="570"/>
        <v>0</v>
      </c>
      <c r="R3333" s="679">
        <f t="shared" ca="1" si="570"/>
        <v>0</v>
      </c>
      <c r="S3333" s="679">
        <f t="shared" ca="1" si="570"/>
        <v>0</v>
      </c>
      <c r="T3333" s="679">
        <f t="shared" ca="1" si="570"/>
        <v>0</v>
      </c>
      <c r="U3333" s="679">
        <f t="shared" ca="1" si="570"/>
        <v>0</v>
      </c>
      <c r="V3333" s="679">
        <f t="shared" ca="1" si="570"/>
        <v>0</v>
      </c>
      <c r="W3333" s="679">
        <f t="shared" ca="1" si="568"/>
        <v>0</v>
      </c>
      <c r="X3333" s="679">
        <f t="shared" ca="1" si="570"/>
        <v>0</v>
      </c>
      <c r="Y3333" s="679">
        <f t="shared" ca="1" si="570"/>
        <v>0</v>
      </c>
      <c r="Z3333" s="679">
        <f t="shared" ca="1" si="570"/>
        <v>0</v>
      </c>
      <c r="AA3333" t="str">
        <f t="shared" si="572"/>
        <v>ASR_Financial_Report_SHP21Final</v>
      </c>
      <c r="AB3333" s="960">
        <f t="shared" si="573"/>
        <v>44658</v>
      </c>
      <c r="AC3333" t="str">
        <f t="shared" si="574"/>
        <v>Unaudited</v>
      </c>
    </row>
    <row r="3334" spans="1:29" x14ac:dyDescent="0.25">
      <c r="A3334" t="s">
        <v>420</v>
      </c>
      <c r="B3334" t="s">
        <v>1366</v>
      </c>
      <c r="C3334" t="s">
        <v>1367</v>
      </c>
      <c r="D3334">
        <v>1900</v>
      </c>
      <c r="E3334" s="960">
        <v>1</v>
      </c>
      <c r="F3334" t="s">
        <v>438</v>
      </c>
      <c r="G3334" s="960">
        <v>91</v>
      </c>
      <c r="H3334" t="s">
        <v>388</v>
      </c>
      <c r="I3334" s="965" t="s">
        <v>488</v>
      </c>
      <c r="J3334" s="965" t="s">
        <v>444</v>
      </c>
      <c r="K3334" s="965" t="s">
        <v>449</v>
      </c>
      <c r="L3334" s="940" t="s">
        <v>107</v>
      </c>
      <c r="M3334" s="965" t="s">
        <v>187</v>
      </c>
      <c r="N3334" s="679">
        <f t="shared" ca="1" si="571"/>
        <v>0</v>
      </c>
      <c r="O3334" s="679">
        <f t="shared" ca="1" si="570"/>
        <v>0</v>
      </c>
      <c r="P3334" s="679">
        <f t="shared" ca="1" si="570"/>
        <v>0</v>
      </c>
      <c r="Q3334" s="679">
        <f t="shared" ca="1" si="570"/>
        <v>0</v>
      </c>
      <c r="R3334" s="679">
        <f t="shared" ca="1" si="570"/>
        <v>0</v>
      </c>
      <c r="S3334" s="679">
        <f t="shared" ca="1" si="570"/>
        <v>0</v>
      </c>
      <c r="T3334" s="679">
        <f t="shared" ca="1" si="570"/>
        <v>0</v>
      </c>
      <c r="U3334" s="679">
        <f t="shared" ca="1" si="570"/>
        <v>0</v>
      </c>
      <c r="V3334" s="679">
        <f t="shared" ca="1" si="570"/>
        <v>0</v>
      </c>
      <c r="W3334" s="679">
        <f t="shared" ca="1" si="568"/>
        <v>0</v>
      </c>
      <c r="X3334" s="679">
        <f t="shared" ca="1" si="570"/>
        <v>0</v>
      </c>
      <c r="Y3334" s="679">
        <f t="shared" ca="1" si="570"/>
        <v>0</v>
      </c>
      <c r="Z3334" s="679">
        <f t="shared" ca="1" si="570"/>
        <v>0</v>
      </c>
      <c r="AA3334" t="str">
        <f t="shared" si="572"/>
        <v>ASR_Financial_Report_SHP21Final</v>
      </c>
      <c r="AB3334" s="960">
        <f t="shared" si="573"/>
        <v>44658</v>
      </c>
      <c r="AC3334" t="str">
        <f t="shared" si="574"/>
        <v>Unaudited</v>
      </c>
    </row>
    <row r="3335" spans="1:29" x14ac:dyDescent="0.25">
      <c r="A3335" t="s">
        <v>420</v>
      </c>
      <c r="B3335" t="s">
        <v>1366</v>
      </c>
      <c r="C3335" t="s">
        <v>1367</v>
      </c>
      <c r="D3335">
        <v>1900</v>
      </c>
      <c r="E3335" s="960">
        <v>1</v>
      </c>
      <c r="F3335" t="s">
        <v>438</v>
      </c>
      <c r="G3335" s="960">
        <v>91</v>
      </c>
      <c r="H3335" t="s">
        <v>388</v>
      </c>
      <c r="I3335" s="940" t="s">
        <v>488</v>
      </c>
      <c r="J3335" s="940" t="s">
        <v>444</v>
      </c>
      <c r="K3335" s="940" t="s">
        <v>449</v>
      </c>
      <c r="L3335" s="940" t="s">
        <v>108</v>
      </c>
      <c r="M3335" s="965" t="s">
        <v>160</v>
      </c>
      <c r="N3335" s="679">
        <f t="shared" ca="1" si="571"/>
        <v>0</v>
      </c>
      <c r="O3335" s="679">
        <f t="shared" ca="1" si="570"/>
        <v>0</v>
      </c>
      <c r="P3335" s="679">
        <f t="shared" ca="1" si="570"/>
        <v>0</v>
      </c>
      <c r="Q3335" s="679">
        <f t="shared" ca="1" si="570"/>
        <v>0</v>
      </c>
      <c r="R3335" s="679">
        <f t="shared" ca="1" si="570"/>
        <v>0</v>
      </c>
      <c r="S3335" s="679">
        <f t="shared" ca="1" si="570"/>
        <v>0</v>
      </c>
      <c r="T3335" s="679">
        <f t="shared" ca="1" si="570"/>
        <v>0</v>
      </c>
      <c r="U3335" s="679">
        <f t="shared" ca="1" si="570"/>
        <v>0</v>
      </c>
      <c r="V3335" s="679">
        <f t="shared" ca="1" si="570"/>
        <v>0</v>
      </c>
      <c r="W3335" s="679">
        <f t="shared" ca="1" si="568"/>
        <v>0</v>
      </c>
      <c r="X3335" s="679">
        <f t="shared" ca="1" si="570"/>
        <v>0</v>
      </c>
      <c r="Y3335" s="679">
        <f t="shared" ca="1" si="570"/>
        <v>0</v>
      </c>
      <c r="Z3335" s="679">
        <f t="shared" ca="1" si="570"/>
        <v>0</v>
      </c>
      <c r="AA3335" t="str">
        <f t="shared" si="572"/>
        <v>ASR_Financial_Report_SHP21Final</v>
      </c>
      <c r="AB3335" s="960">
        <f t="shared" si="573"/>
        <v>44658</v>
      </c>
      <c r="AC3335" t="str">
        <f t="shared" si="574"/>
        <v>Unaudited</v>
      </c>
    </row>
    <row r="3336" spans="1:29" x14ac:dyDescent="0.25">
      <c r="A3336" t="s">
        <v>420</v>
      </c>
      <c r="B3336" t="s">
        <v>1366</v>
      </c>
      <c r="C3336" t="s">
        <v>1367</v>
      </c>
      <c r="D3336">
        <v>1900</v>
      </c>
      <c r="E3336" s="960">
        <v>1</v>
      </c>
      <c r="F3336" t="s">
        <v>438</v>
      </c>
      <c r="G3336" s="960">
        <v>91</v>
      </c>
      <c r="H3336" t="s">
        <v>388</v>
      </c>
      <c r="I3336" s="940" t="s">
        <v>488</v>
      </c>
      <c r="J3336" s="940" t="s">
        <v>444</v>
      </c>
      <c r="K3336" s="940" t="s">
        <v>449</v>
      </c>
      <c r="L3336" s="940" t="s">
        <v>109</v>
      </c>
      <c r="M3336" s="965" t="s">
        <v>134</v>
      </c>
      <c r="N3336" s="679">
        <f t="shared" ca="1" si="571"/>
        <v>0</v>
      </c>
      <c r="O3336" s="679">
        <f t="shared" ca="1" si="570"/>
        <v>0</v>
      </c>
      <c r="P3336" s="679">
        <f t="shared" ca="1" si="570"/>
        <v>0</v>
      </c>
      <c r="Q3336" s="679">
        <f t="shared" ca="1" si="570"/>
        <v>0</v>
      </c>
      <c r="R3336" s="679">
        <f t="shared" ca="1" si="570"/>
        <v>0</v>
      </c>
      <c r="S3336" s="679">
        <f t="shared" ref="O3336:Z3359" ca="1" si="575">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679">
        <f t="shared" ca="1" si="575"/>
        <v>0</v>
      </c>
      <c r="U3336" s="679">
        <f t="shared" ca="1" si="575"/>
        <v>0</v>
      </c>
      <c r="V3336" s="679">
        <f t="shared" ca="1" si="575"/>
        <v>0</v>
      </c>
      <c r="W3336" s="679">
        <f t="shared" ca="1" si="568"/>
        <v>0</v>
      </c>
      <c r="X3336" s="679">
        <f t="shared" ca="1" si="575"/>
        <v>0</v>
      </c>
      <c r="Y3336" s="679">
        <f t="shared" ca="1" si="575"/>
        <v>0</v>
      </c>
      <c r="Z3336" s="679">
        <f t="shared" ca="1" si="575"/>
        <v>0</v>
      </c>
      <c r="AA3336" t="str">
        <f t="shared" si="572"/>
        <v>ASR_Financial_Report_SHP21Final</v>
      </c>
      <c r="AB3336" s="960">
        <f t="shared" si="573"/>
        <v>44658</v>
      </c>
      <c r="AC3336" t="str">
        <f t="shared" si="574"/>
        <v>Unaudited</v>
      </c>
    </row>
    <row r="3337" spans="1:29" x14ac:dyDescent="0.25">
      <c r="A3337" t="s">
        <v>420</v>
      </c>
      <c r="B3337" t="s">
        <v>1366</v>
      </c>
      <c r="C3337" t="s">
        <v>1367</v>
      </c>
      <c r="D3337">
        <v>1900</v>
      </c>
      <c r="E3337" s="960">
        <v>1</v>
      </c>
      <c r="F3337" t="s">
        <v>438</v>
      </c>
      <c r="G3337" s="960">
        <v>91</v>
      </c>
      <c r="H3337" t="s">
        <v>388</v>
      </c>
      <c r="I3337" s="940" t="s">
        <v>488</v>
      </c>
      <c r="J3337" s="940" t="s">
        <v>444</v>
      </c>
      <c r="K3337" s="940" t="s">
        <v>449</v>
      </c>
      <c r="L3337" s="940" t="s">
        <v>110</v>
      </c>
      <c r="M3337" s="965" t="s">
        <v>162</v>
      </c>
      <c r="N3337" s="679">
        <f t="shared" ca="1" si="571"/>
        <v>0</v>
      </c>
      <c r="O3337" s="679">
        <f t="shared" ca="1" si="575"/>
        <v>0</v>
      </c>
      <c r="P3337" s="679">
        <f t="shared" ca="1" si="575"/>
        <v>0</v>
      </c>
      <c r="Q3337" s="679">
        <f t="shared" ca="1" si="575"/>
        <v>0</v>
      </c>
      <c r="R3337" s="679">
        <f t="shared" ca="1" si="575"/>
        <v>0</v>
      </c>
      <c r="S3337" s="679">
        <f t="shared" ca="1" si="575"/>
        <v>0</v>
      </c>
      <c r="T3337" s="679">
        <f t="shared" ca="1" si="575"/>
        <v>0</v>
      </c>
      <c r="U3337" s="679">
        <f t="shared" ca="1" si="575"/>
        <v>0</v>
      </c>
      <c r="V3337" s="679">
        <f t="shared" ca="1" si="575"/>
        <v>0</v>
      </c>
      <c r="W3337" s="679">
        <f t="shared" ref="W3337:W3400" ca="1" si="576">IF(OR(AND($F3337="PY",W$1&lt;&gt;"Prior Year"),AND($F3337&lt;&gt;"PY",W$1="Prior Year")),0,INDEX(INDIRECT("'MMA Rev-Exp "&amp;$H3337&amp;"'!$A$1:$CA$200"),IF($J3337="Member Months",MATCH($J3337,INDIRECT("'MMA Rev-Exp "&amp;$H3337&amp;"'!$A$1:$A$200"),0),MATCH($L3337,INDIRECT("'MMA Rev-Exp "&amp;$H3337&amp;"'!$B$1:$B$200"),0)),IF($F3337="PY",MATCH("Prior Year Adjustments",INDIRECT("'MMA Rev-Exp "&amp;$H3337&amp;"'!$A$8:$CA$8"),0),MATCH(IF($F3337="Q1","JANUARY - MARCH (Q1)",IF($F3337="Q2","APRIL - JUNE (Q2)",IF($F3337="Q3","JULY - SEPTEMBER (Q3)",IF($F3337="Q4","OCTOBER - DECEMBER (Q4)",0)))),INDIRECT("'MMA Rev-Exp "&amp;$H3337&amp;"'!$A$7:$CA$7"),0)+MATCH(W$1,INDIRECT("'MMA Rev-Exp "&amp;$H3337&amp;"'!$D$8:$CA$8"),0)-1)))</f>
        <v>0</v>
      </c>
      <c r="X3337" s="679">
        <f t="shared" ca="1" si="575"/>
        <v>0</v>
      </c>
      <c r="Y3337" s="679">
        <f t="shared" ca="1" si="575"/>
        <v>0</v>
      </c>
      <c r="Z3337" s="679">
        <f t="shared" ca="1" si="575"/>
        <v>0</v>
      </c>
      <c r="AA3337" t="str">
        <f t="shared" si="572"/>
        <v>ASR_Financial_Report_SHP21Final</v>
      </c>
      <c r="AB3337" s="960">
        <f t="shared" si="573"/>
        <v>44658</v>
      </c>
      <c r="AC3337" t="str">
        <f t="shared" si="574"/>
        <v>Unaudited</v>
      </c>
    </row>
    <row r="3338" spans="1:29" x14ac:dyDescent="0.25">
      <c r="A3338" t="s">
        <v>420</v>
      </c>
      <c r="B3338" t="s">
        <v>1366</v>
      </c>
      <c r="C3338" t="s">
        <v>1367</v>
      </c>
      <c r="D3338">
        <v>1900</v>
      </c>
      <c r="E3338" s="960">
        <v>1</v>
      </c>
      <c r="F3338" t="s">
        <v>438</v>
      </c>
      <c r="G3338" s="960">
        <v>91</v>
      </c>
      <c r="H3338" t="s">
        <v>388</v>
      </c>
      <c r="I3338" s="940" t="s">
        <v>488</v>
      </c>
      <c r="J3338" s="940" t="s">
        <v>444</v>
      </c>
      <c r="K3338" s="940" t="s">
        <v>449</v>
      </c>
      <c r="L3338" s="940" t="s">
        <v>111</v>
      </c>
      <c r="M3338" s="965" t="s">
        <v>463</v>
      </c>
      <c r="N3338" s="679">
        <f t="shared" ca="1" si="571"/>
        <v>0</v>
      </c>
      <c r="O3338" s="679">
        <f t="shared" ca="1" si="575"/>
        <v>0</v>
      </c>
      <c r="P3338" s="679">
        <f t="shared" ca="1" si="575"/>
        <v>0</v>
      </c>
      <c r="Q3338" s="679">
        <f t="shared" ca="1" si="575"/>
        <v>0</v>
      </c>
      <c r="R3338" s="679">
        <f t="shared" ca="1" si="575"/>
        <v>0</v>
      </c>
      <c r="S3338" s="679">
        <f t="shared" ca="1" si="575"/>
        <v>0</v>
      </c>
      <c r="T3338" s="679">
        <f t="shared" ca="1" si="575"/>
        <v>0</v>
      </c>
      <c r="U3338" s="679">
        <f t="shared" ca="1" si="575"/>
        <v>0</v>
      </c>
      <c r="V3338" s="679">
        <f t="shared" ca="1" si="575"/>
        <v>0</v>
      </c>
      <c r="W3338" s="679">
        <f t="shared" ca="1" si="576"/>
        <v>0</v>
      </c>
      <c r="X3338" s="679">
        <f t="shared" ca="1" si="575"/>
        <v>0</v>
      </c>
      <c r="Y3338" s="679">
        <f t="shared" ca="1" si="575"/>
        <v>0</v>
      </c>
      <c r="Z3338" s="679">
        <f t="shared" ca="1" si="575"/>
        <v>0</v>
      </c>
      <c r="AA3338" t="str">
        <f t="shared" si="572"/>
        <v>ASR_Financial_Report_SHP21Final</v>
      </c>
      <c r="AB3338" s="960">
        <f t="shared" si="573"/>
        <v>44658</v>
      </c>
      <c r="AC3338" t="str">
        <f t="shared" si="574"/>
        <v>Unaudited</v>
      </c>
    </row>
    <row r="3339" spans="1:29" x14ac:dyDescent="0.25">
      <c r="A3339" t="s">
        <v>420</v>
      </c>
      <c r="B3339" t="s">
        <v>1366</v>
      </c>
      <c r="C3339" t="s">
        <v>1367</v>
      </c>
      <c r="D3339">
        <v>1900</v>
      </c>
      <c r="E3339" s="960">
        <v>1</v>
      </c>
      <c r="F3339" t="s">
        <v>438</v>
      </c>
      <c r="G3339" s="960">
        <v>91</v>
      </c>
      <c r="H3339" t="s">
        <v>388</v>
      </c>
      <c r="I3339" s="940" t="s">
        <v>488</v>
      </c>
      <c r="J3339" s="940" t="s">
        <v>444</v>
      </c>
      <c r="K3339" s="940" t="s">
        <v>6</v>
      </c>
      <c r="L3339" s="940" t="s">
        <v>117</v>
      </c>
      <c r="M3339" s="965" t="s">
        <v>188</v>
      </c>
      <c r="N3339" s="679">
        <f t="shared" ca="1" si="571"/>
        <v>0</v>
      </c>
      <c r="O3339" s="679">
        <f t="shared" ca="1" si="575"/>
        <v>0</v>
      </c>
      <c r="P3339" s="679">
        <f t="shared" ca="1" si="575"/>
        <v>0</v>
      </c>
      <c r="Q3339" s="679">
        <f t="shared" ca="1" si="575"/>
        <v>0</v>
      </c>
      <c r="R3339" s="679">
        <f t="shared" ca="1" si="575"/>
        <v>0</v>
      </c>
      <c r="S3339" s="679">
        <f t="shared" ca="1" si="575"/>
        <v>0</v>
      </c>
      <c r="T3339" s="679">
        <f t="shared" ca="1" si="575"/>
        <v>0</v>
      </c>
      <c r="U3339" s="679">
        <f t="shared" ca="1" si="575"/>
        <v>0</v>
      </c>
      <c r="V3339" s="679">
        <f t="shared" ca="1" si="575"/>
        <v>0</v>
      </c>
      <c r="W3339" s="679">
        <f t="shared" ca="1" si="576"/>
        <v>0</v>
      </c>
      <c r="X3339" s="679">
        <f t="shared" ca="1" si="575"/>
        <v>0</v>
      </c>
      <c r="Y3339" s="679">
        <f t="shared" ca="1" si="575"/>
        <v>0</v>
      </c>
      <c r="Z3339" s="679">
        <f t="shared" ca="1" si="575"/>
        <v>0</v>
      </c>
      <c r="AA3339" t="str">
        <f t="shared" si="572"/>
        <v>ASR_Financial_Report_SHP21Final</v>
      </c>
      <c r="AB3339" s="960">
        <f t="shared" si="573"/>
        <v>44658</v>
      </c>
      <c r="AC3339" t="str">
        <f t="shared" si="574"/>
        <v>Unaudited</v>
      </c>
    </row>
    <row r="3340" spans="1:29" x14ac:dyDescent="0.25">
      <c r="A3340" t="s">
        <v>420</v>
      </c>
      <c r="B3340" t="s">
        <v>1366</v>
      </c>
      <c r="C3340" t="s">
        <v>1367</v>
      </c>
      <c r="D3340">
        <v>1900</v>
      </c>
      <c r="E3340" s="960">
        <v>1</v>
      </c>
      <c r="F3340" t="s">
        <v>438</v>
      </c>
      <c r="G3340" s="960">
        <v>91</v>
      </c>
      <c r="H3340" t="s">
        <v>388</v>
      </c>
      <c r="I3340" s="940" t="s">
        <v>488</v>
      </c>
      <c r="J3340" s="940" t="s">
        <v>444</v>
      </c>
      <c r="K3340" s="940" t="s">
        <v>6</v>
      </c>
      <c r="L3340" s="940" t="s">
        <v>45</v>
      </c>
      <c r="M3340" s="965" t="s">
        <v>163</v>
      </c>
      <c r="N3340" s="679">
        <f t="shared" ca="1" si="571"/>
        <v>0</v>
      </c>
      <c r="O3340" s="679">
        <f t="shared" ca="1" si="575"/>
        <v>0</v>
      </c>
      <c r="P3340" s="679">
        <f t="shared" ca="1" si="575"/>
        <v>0</v>
      </c>
      <c r="Q3340" s="679">
        <f t="shared" ca="1" si="575"/>
        <v>0</v>
      </c>
      <c r="R3340" s="679">
        <f t="shared" ca="1" si="575"/>
        <v>0</v>
      </c>
      <c r="S3340" s="679">
        <f t="shared" ca="1" si="575"/>
        <v>0</v>
      </c>
      <c r="T3340" s="679">
        <f t="shared" ca="1" si="575"/>
        <v>0</v>
      </c>
      <c r="U3340" s="679">
        <f t="shared" ca="1" si="575"/>
        <v>0</v>
      </c>
      <c r="V3340" s="679">
        <f t="shared" ca="1" si="575"/>
        <v>0</v>
      </c>
      <c r="W3340" s="679">
        <f t="shared" ca="1" si="576"/>
        <v>0</v>
      </c>
      <c r="X3340" s="679">
        <f t="shared" ca="1" si="575"/>
        <v>0</v>
      </c>
      <c r="Y3340" s="679">
        <f t="shared" ca="1" si="575"/>
        <v>0</v>
      </c>
      <c r="Z3340" s="679">
        <f t="shared" ca="1" si="575"/>
        <v>0</v>
      </c>
      <c r="AA3340" t="str">
        <f t="shared" si="572"/>
        <v>ASR_Financial_Report_SHP21Final</v>
      </c>
      <c r="AB3340" s="960">
        <f t="shared" si="573"/>
        <v>44658</v>
      </c>
      <c r="AC3340" t="str">
        <f t="shared" si="574"/>
        <v>Unaudited</v>
      </c>
    </row>
    <row r="3341" spans="1:29" x14ac:dyDescent="0.25">
      <c r="A3341" t="s">
        <v>420</v>
      </c>
      <c r="B3341" t="s">
        <v>1366</v>
      </c>
      <c r="C3341" t="s">
        <v>1367</v>
      </c>
      <c r="D3341">
        <v>1900</v>
      </c>
      <c r="E3341" s="960">
        <v>1</v>
      </c>
      <c r="F3341" t="s">
        <v>438</v>
      </c>
      <c r="G3341" s="960">
        <v>91</v>
      </c>
      <c r="H3341" t="s">
        <v>388</v>
      </c>
      <c r="I3341" s="940" t="s">
        <v>488</v>
      </c>
      <c r="J3341" s="940" t="s">
        <v>444</v>
      </c>
      <c r="K3341" s="940" t="s">
        <v>6</v>
      </c>
      <c r="L3341" s="948" t="s">
        <v>46</v>
      </c>
      <c r="M3341" s="963" t="s">
        <v>164</v>
      </c>
      <c r="N3341" s="679">
        <f t="shared" ca="1" si="571"/>
        <v>0</v>
      </c>
      <c r="O3341" s="679">
        <f t="shared" ca="1" si="575"/>
        <v>0</v>
      </c>
      <c r="P3341" s="679">
        <f t="shared" ca="1" si="575"/>
        <v>0</v>
      </c>
      <c r="Q3341" s="679">
        <f t="shared" ca="1" si="575"/>
        <v>0</v>
      </c>
      <c r="R3341" s="679">
        <f t="shared" ca="1" si="575"/>
        <v>0</v>
      </c>
      <c r="S3341" s="679">
        <f t="shared" ca="1" si="575"/>
        <v>0</v>
      </c>
      <c r="T3341" s="679">
        <f t="shared" ca="1" si="575"/>
        <v>0</v>
      </c>
      <c r="U3341" s="679">
        <f t="shared" ca="1" si="575"/>
        <v>0</v>
      </c>
      <c r="V3341" s="679">
        <f t="shared" ca="1" si="575"/>
        <v>0</v>
      </c>
      <c r="W3341" s="679">
        <f t="shared" ca="1" si="576"/>
        <v>0</v>
      </c>
      <c r="X3341" s="679">
        <f t="shared" ca="1" si="575"/>
        <v>0</v>
      </c>
      <c r="Y3341" s="679">
        <f t="shared" ca="1" si="575"/>
        <v>0</v>
      </c>
      <c r="Z3341" s="679">
        <f t="shared" ca="1" si="575"/>
        <v>0</v>
      </c>
      <c r="AA3341" t="str">
        <f t="shared" si="572"/>
        <v>ASR_Financial_Report_SHP21Final</v>
      </c>
      <c r="AB3341" s="960">
        <f t="shared" si="573"/>
        <v>44658</v>
      </c>
      <c r="AC3341" t="str">
        <f t="shared" si="574"/>
        <v>Unaudited</v>
      </c>
    </row>
    <row r="3342" spans="1:29" x14ac:dyDescent="0.25">
      <c r="A3342" t="s">
        <v>420</v>
      </c>
      <c r="B3342" t="s">
        <v>1366</v>
      </c>
      <c r="C3342" t="s">
        <v>1367</v>
      </c>
      <c r="D3342">
        <v>1900</v>
      </c>
      <c r="E3342" s="960">
        <v>1</v>
      </c>
      <c r="F3342" t="s">
        <v>438</v>
      </c>
      <c r="G3342" s="960">
        <v>91</v>
      </c>
      <c r="H3342" t="s">
        <v>388</v>
      </c>
      <c r="I3342" s="965" t="s">
        <v>488</v>
      </c>
      <c r="J3342" s="965" t="s">
        <v>444</v>
      </c>
      <c r="K3342" s="965" t="s">
        <v>6</v>
      </c>
      <c r="L3342" s="940" t="s">
        <v>165</v>
      </c>
      <c r="M3342" s="965" t="s">
        <v>461</v>
      </c>
      <c r="N3342" s="679">
        <f t="shared" ca="1" si="571"/>
        <v>0</v>
      </c>
      <c r="O3342" s="679">
        <f t="shared" ca="1" si="575"/>
        <v>0</v>
      </c>
      <c r="P3342" s="679">
        <f t="shared" ca="1" si="575"/>
        <v>0</v>
      </c>
      <c r="Q3342" s="679">
        <f t="shared" ca="1" si="575"/>
        <v>0</v>
      </c>
      <c r="R3342" s="679">
        <f t="shared" ca="1" si="575"/>
        <v>0</v>
      </c>
      <c r="S3342" s="679">
        <f t="shared" ca="1" si="575"/>
        <v>0</v>
      </c>
      <c r="T3342" s="679">
        <f t="shared" ca="1" si="575"/>
        <v>0</v>
      </c>
      <c r="U3342" s="679">
        <f t="shared" ca="1" si="575"/>
        <v>0</v>
      </c>
      <c r="V3342" s="679">
        <f t="shared" ca="1" si="575"/>
        <v>0</v>
      </c>
      <c r="W3342" s="679">
        <f t="shared" ca="1" si="576"/>
        <v>0</v>
      </c>
      <c r="X3342" s="679">
        <f t="shared" ca="1" si="575"/>
        <v>0</v>
      </c>
      <c r="Y3342" s="679">
        <f t="shared" ca="1" si="575"/>
        <v>0</v>
      </c>
      <c r="Z3342" s="679">
        <f t="shared" ca="1" si="575"/>
        <v>0</v>
      </c>
      <c r="AA3342" t="str">
        <f t="shared" si="572"/>
        <v>ASR_Financial_Report_SHP21Final</v>
      </c>
      <c r="AB3342" s="960">
        <f t="shared" si="573"/>
        <v>44658</v>
      </c>
      <c r="AC3342" t="str">
        <f t="shared" si="574"/>
        <v>Unaudited</v>
      </c>
    </row>
    <row r="3343" spans="1:29" x14ac:dyDescent="0.25">
      <c r="A3343" t="s">
        <v>420</v>
      </c>
      <c r="B3343" t="s">
        <v>1366</v>
      </c>
      <c r="C3343" t="s">
        <v>1367</v>
      </c>
      <c r="D3343">
        <v>1900</v>
      </c>
      <c r="E3343" s="960">
        <v>1</v>
      </c>
      <c r="F3343" t="s">
        <v>438</v>
      </c>
      <c r="G3343" s="960">
        <v>91</v>
      </c>
      <c r="H3343" t="s">
        <v>388</v>
      </c>
      <c r="I3343" s="940" t="s">
        <v>488</v>
      </c>
      <c r="J3343" s="940" t="s">
        <v>444</v>
      </c>
      <c r="K3343" s="940" t="s">
        <v>434</v>
      </c>
      <c r="L3343" s="940" t="s">
        <v>120</v>
      </c>
      <c r="M3343" s="965" t="s">
        <v>32</v>
      </c>
      <c r="N3343" s="679">
        <f t="shared" ca="1" si="571"/>
        <v>0</v>
      </c>
      <c r="O3343" s="679">
        <f t="shared" ca="1" si="575"/>
        <v>0</v>
      </c>
      <c r="P3343" s="679">
        <f t="shared" ca="1" si="575"/>
        <v>0</v>
      </c>
      <c r="Q3343" s="679">
        <f t="shared" ca="1" si="575"/>
        <v>0</v>
      </c>
      <c r="R3343" s="679">
        <f t="shared" ca="1" si="575"/>
        <v>0</v>
      </c>
      <c r="S3343" s="679">
        <f t="shared" ca="1" si="575"/>
        <v>0</v>
      </c>
      <c r="T3343" s="679">
        <f t="shared" ca="1" si="575"/>
        <v>0</v>
      </c>
      <c r="U3343" s="679">
        <f t="shared" ca="1" si="575"/>
        <v>0</v>
      </c>
      <c r="V3343" s="679">
        <f t="shared" ca="1" si="575"/>
        <v>0</v>
      </c>
      <c r="W3343" s="679">
        <f t="shared" ca="1" si="576"/>
        <v>0</v>
      </c>
      <c r="X3343" s="679">
        <f t="shared" ca="1" si="575"/>
        <v>0</v>
      </c>
      <c r="Y3343" s="679">
        <f t="shared" ca="1" si="575"/>
        <v>0</v>
      </c>
      <c r="Z3343" s="679">
        <f t="shared" ca="1" si="575"/>
        <v>0</v>
      </c>
      <c r="AA3343" t="str">
        <f t="shared" si="572"/>
        <v>ASR_Financial_Report_SHP21Final</v>
      </c>
      <c r="AB3343" s="960">
        <f t="shared" si="573"/>
        <v>44658</v>
      </c>
      <c r="AC3343" t="str">
        <f t="shared" si="574"/>
        <v>Unaudited</v>
      </c>
    </row>
    <row r="3344" spans="1:29" x14ac:dyDescent="0.25">
      <c r="A3344" t="s">
        <v>420</v>
      </c>
      <c r="B3344" t="s">
        <v>1366</v>
      </c>
      <c r="C3344" t="s">
        <v>1367</v>
      </c>
      <c r="D3344">
        <v>1900</v>
      </c>
      <c r="E3344" s="960">
        <v>1</v>
      </c>
      <c r="F3344" t="s">
        <v>438</v>
      </c>
      <c r="G3344" s="960">
        <v>91</v>
      </c>
      <c r="H3344" t="s">
        <v>388</v>
      </c>
      <c r="I3344" s="940" t="s">
        <v>488</v>
      </c>
      <c r="J3344" s="940" t="s">
        <v>444</v>
      </c>
      <c r="K3344" s="940" t="s">
        <v>434</v>
      </c>
      <c r="L3344" s="940" t="s">
        <v>924</v>
      </c>
      <c r="M3344" s="965" t="s">
        <v>916</v>
      </c>
      <c r="N3344" s="679">
        <f t="shared" ca="1" si="571"/>
        <v>0</v>
      </c>
      <c r="O3344" s="679">
        <f t="shared" ca="1" si="575"/>
        <v>0</v>
      </c>
      <c r="P3344" s="679">
        <f t="shared" ca="1" si="575"/>
        <v>0</v>
      </c>
      <c r="Q3344" s="679">
        <f t="shared" ca="1" si="575"/>
        <v>0</v>
      </c>
      <c r="R3344" s="679">
        <f t="shared" ca="1" si="575"/>
        <v>0</v>
      </c>
      <c r="S3344" s="679">
        <f t="shared" ca="1" si="575"/>
        <v>0</v>
      </c>
      <c r="T3344" s="679">
        <f t="shared" ca="1" si="575"/>
        <v>0</v>
      </c>
      <c r="U3344" s="679">
        <f t="shared" ca="1" si="575"/>
        <v>0</v>
      </c>
      <c r="V3344" s="679">
        <f t="shared" ca="1" si="575"/>
        <v>0</v>
      </c>
      <c r="W3344" s="679">
        <f t="shared" ca="1" si="576"/>
        <v>0</v>
      </c>
      <c r="X3344" s="679">
        <f t="shared" ca="1" si="575"/>
        <v>0</v>
      </c>
      <c r="Y3344" s="679">
        <f t="shared" ca="1" si="575"/>
        <v>0</v>
      </c>
      <c r="Z3344" s="679">
        <f t="shared" ca="1" si="575"/>
        <v>0</v>
      </c>
      <c r="AA3344" t="str">
        <f t="shared" si="572"/>
        <v>ASR_Financial_Report_SHP21Final</v>
      </c>
      <c r="AB3344" s="960">
        <f t="shared" si="573"/>
        <v>44658</v>
      </c>
      <c r="AC3344" t="str">
        <f t="shared" si="574"/>
        <v>Unaudited</v>
      </c>
    </row>
    <row r="3345" spans="1:29" x14ac:dyDescent="0.25">
      <c r="A3345" t="s">
        <v>420</v>
      </c>
      <c r="B3345" t="s">
        <v>1366</v>
      </c>
      <c r="C3345" t="s">
        <v>1367</v>
      </c>
      <c r="D3345">
        <v>1900</v>
      </c>
      <c r="E3345" s="960">
        <v>1</v>
      </c>
      <c r="F3345" t="s">
        <v>438</v>
      </c>
      <c r="G3345" s="960">
        <v>91</v>
      </c>
      <c r="H3345" t="s">
        <v>388</v>
      </c>
      <c r="I3345" s="940" t="s">
        <v>488</v>
      </c>
      <c r="J3345" s="940" t="s">
        <v>444</v>
      </c>
      <c r="K3345" s="940" t="s">
        <v>434</v>
      </c>
      <c r="L3345" s="940" t="s">
        <v>167</v>
      </c>
      <c r="M3345" s="965" t="s">
        <v>40</v>
      </c>
      <c r="N3345" s="679">
        <f t="shared" ca="1" si="571"/>
        <v>0</v>
      </c>
      <c r="O3345" s="679">
        <f t="shared" ca="1" si="575"/>
        <v>0</v>
      </c>
      <c r="P3345" s="679">
        <f t="shared" ca="1" si="575"/>
        <v>0</v>
      </c>
      <c r="Q3345" s="679">
        <f t="shared" ca="1" si="575"/>
        <v>0</v>
      </c>
      <c r="R3345" s="679">
        <f t="shared" ca="1" si="575"/>
        <v>0</v>
      </c>
      <c r="S3345" s="679">
        <f t="shared" ca="1" si="575"/>
        <v>0</v>
      </c>
      <c r="T3345" s="679">
        <f t="shared" ca="1" si="575"/>
        <v>0</v>
      </c>
      <c r="U3345" s="679">
        <f t="shared" ca="1" si="575"/>
        <v>0</v>
      </c>
      <c r="V3345" s="679">
        <f t="shared" ca="1" si="575"/>
        <v>0</v>
      </c>
      <c r="W3345" s="679">
        <f t="shared" ca="1" si="576"/>
        <v>0</v>
      </c>
      <c r="X3345" s="679">
        <f t="shared" ca="1" si="575"/>
        <v>0</v>
      </c>
      <c r="Y3345" s="679">
        <f t="shared" ca="1" si="575"/>
        <v>0</v>
      </c>
      <c r="Z3345" s="679">
        <f t="shared" ca="1" si="575"/>
        <v>0</v>
      </c>
      <c r="AA3345" t="str">
        <f t="shared" si="572"/>
        <v>ASR_Financial_Report_SHP21Final</v>
      </c>
      <c r="AB3345" s="960">
        <f t="shared" si="573"/>
        <v>44658</v>
      </c>
      <c r="AC3345" t="str">
        <f t="shared" si="574"/>
        <v>Unaudited</v>
      </c>
    </row>
    <row r="3346" spans="1:29" x14ac:dyDescent="0.25">
      <c r="A3346" t="s">
        <v>420</v>
      </c>
      <c r="B3346" t="s">
        <v>1366</v>
      </c>
      <c r="C3346" t="s">
        <v>1367</v>
      </c>
      <c r="D3346">
        <v>1900</v>
      </c>
      <c r="E3346" s="960">
        <v>1</v>
      </c>
      <c r="F3346" t="s">
        <v>438</v>
      </c>
      <c r="G3346" s="960">
        <v>91</v>
      </c>
      <c r="H3346" t="s">
        <v>388</v>
      </c>
      <c r="I3346" s="940" t="s">
        <v>488</v>
      </c>
      <c r="J3346" s="940" t="s">
        <v>444</v>
      </c>
      <c r="K3346" s="940" t="s">
        <v>434</v>
      </c>
      <c r="L3346" s="940" t="s">
        <v>168</v>
      </c>
      <c r="M3346" s="965" t="s">
        <v>329</v>
      </c>
      <c r="N3346" s="679">
        <f t="shared" ca="1" si="571"/>
        <v>0</v>
      </c>
      <c r="O3346" s="679">
        <f t="shared" ca="1" si="575"/>
        <v>0</v>
      </c>
      <c r="P3346" s="679">
        <f t="shared" ca="1" si="575"/>
        <v>0</v>
      </c>
      <c r="Q3346" s="679">
        <f t="shared" ca="1" si="575"/>
        <v>0</v>
      </c>
      <c r="R3346" s="679">
        <f t="shared" ca="1" si="575"/>
        <v>0</v>
      </c>
      <c r="S3346" s="679">
        <f t="shared" ca="1" si="575"/>
        <v>0</v>
      </c>
      <c r="T3346" s="679">
        <f t="shared" ca="1" si="575"/>
        <v>0</v>
      </c>
      <c r="U3346" s="679">
        <f t="shared" ca="1" si="575"/>
        <v>0</v>
      </c>
      <c r="V3346" s="679">
        <f t="shared" ca="1" si="575"/>
        <v>0</v>
      </c>
      <c r="W3346" s="679">
        <f t="shared" ca="1" si="576"/>
        <v>0</v>
      </c>
      <c r="X3346" s="679">
        <f t="shared" ca="1" si="575"/>
        <v>0</v>
      </c>
      <c r="Y3346" s="679">
        <f t="shared" ca="1" si="575"/>
        <v>0</v>
      </c>
      <c r="Z3346" s="679">
        <f t="shared" ca="1" si="575"/>
        <v>0</v>
      </c>
      <c r="AA3346" t="str">
        <f t="shared" si="572"/>
        <v>ASR_Financial_Report_SHP21Final</v>
      </c>
      <c r="AB3346" s="960">
        <f t="shared" si="573"/>
        <v>44658</v>
      </c>
      <c r="AC3346" t="str">
        <f t="shared" si="574"/>
        <v>Unaudited</v>
      </c>
    </row>
    <row r="3347" spans="1:29" x14ac:dyDescent="0.25">
      <c r="A3347" t="s">
        <v>420</v>
      </c>
      <c r="B3347" t="s">
        <v>1366</v>
      </c>
      <c r="C3347" t="s">
        <v>1367</v>
      </c>
      <c r="D3347">
        <v>1900</v>
      </c>
      <c r="E3347" s="960">
        <v>1</v>
      </c>
      <c r="F3347" t="s">
        <v>438</v>
      </c>
      <c r="G3347" s="960">
        <v>91</v>
      </c>
      <c r="H3347" t="s">
        <v>388</v>
      </c>
      <c r="I3347" s="940" t="s">
        <v>488</v>
      </c>
      <c r="J3347" s="940" t="s">
        <v>450</v>
      </c>
      <c r="K3347" s="940" t="s">
        <v>435</v>
      </c>
      <c r="L3347" s="940" t="s">
        <v>121</v>
      </c>
      <c r="M3347" s="965" t="s">
        <v>27</v>
      </c>
      <c r="N3347" s="679">
        <f t="shared" ca="1" si="571"/>
        <v>0</v>
      </c>
      <c r="O3347" s="679">
        <f t="shared" ca="1" si="575"/>
        <v>0</v>
      </c>
      <c r="P3347" s="679">
        <f t="shared" ca="1" si="575"/>
        <v>0</v>
      </c>
      <c r="Q3347" s="679">
        <f t="shared" ca="1" si="575"/>
        <v>0</v>
      </c>
      <c r="R3347" s="679">
        <f t="shared" ca="1" si="575"/>
        <v>0</v>
      </c>
      <c r="S3347" s="679">
        <f t="shared" ca="1" si="575"/>
        <v>0</v>
      </c>
      <c r="T3347" s="679">
        <f t="shared" ca="1" si="575"/>
        <v>0</v>
      </c>
      <c r="U3347" s="679">
        <f t="shared" ca="1" si="575"/>
        <v>0</v>
      </c>
      <c r="V3347" s="679">
        <f t="shared" ca="1" si="575"/>
        <v>0</v>
      </c>
      <c r="W3347" s="679">
        <f t="shared" ca="1" si="576"/>
        <v>0</v>
      </c>
      <c r="X3347" s="679">
        <f t="shared" ca="1" si="575"/>
        <v>0</v>
      </c>
      <c r="Y3347" s="679">
        <f t="shared" ca="1" si="575"/>
        <v>0</v>
      </c>
      <c r="Z3347" s="679">
        <f t="shared" ca="1" si="575"/>
        <v>0</v>
      </c>
      <c r="AA3347" t="str">
        <f t="shared" si="572"/>
        <v>ASR_Financial_Report_SHP21Final</v>
      </c>
      <c r="AB3347" s="960">
        <f t="shared" si="573"/>
        <v>44658</v>
      </c>
      <c r="AC3347" t="str">
        <f t="shared" si="574"/>
        <v>Unaudited</v>
      </c>
    </row>
    <row r="3348" spans="1:29" x14ac:dyDescent="0.25">
      <c r="A3348" t="s">
        <v>420</v>
      </c>
      <c r="B3348" t="s">
        <v>1366</v>
      </c>
      <c r="C3348" t="s">
        <v>1367</v>
      </c>
      <c r="D3348">
        <v>1900</v>
      </c>
      <c r="E3348" s="960">
        <v>1</v>
      </c>
      <c r="F3348" t="s">
        <v>438</v>
      </c>
      <c r="G3348" s="960">
        <v>91</v>
      </c>
      <c r="H3348" t="s">
        <v>388</v>
      </c>
      <c r="I3348" s="940" t="s">
        <v>488</v>
      </c>
      <c r="J3348" s="940" t="s">
        <v>450</v>
      </c>
      <c r="K3348" s="940" t="s">
        <v>435</v>
      </c>
      <c r="L3348" s="940" t="s">
        <v>122</v>
      </c>
      <c r="M3348" s="965" t="s">
        <v>97</v>
      </c>
      <c r="N3348" s="679">
        <f t="shared" ca="1" si="571"/>
        <v>0</v>
      </c>
      <c r="O3348" s="679">
        <f t="shared" ca="1" si="575"/>
        <v>0</v>
      </c>
      <c r="P3348" s="679">
        <f t="shared" ca="1" si="575"/>
        <v>0</v>
      </c>
      <c r="Q3348" s="679">
        <f t="shared" ca="1" si="575"/>
        <v>0</v>
      </c>
      <c r="R3348" s="679">
        <f t="shared" ca="1" si="575"/>
        <v>0</v>
      </c>
      <c r="S3348" s="679">
        <f t="shared" ca="1" si="575"/>
        <v>0</v>
      </c>
      <c r="T3348" s="679">
        <f t="shared" ca="1" si="575"/>
        <v>0</v>
      </c>
      <c r="U3348" s="679">
        <f t="shared" ca="1" si="575"/>
        <v>0</v>
      </c>
      <c r="V3348" s="679">
        <f t="shared" ca="1" si="575"/>
        <v>0</v>
      </c>
      <c r="W3348" s="679">
        <f t="shared" ca="1" si="576"/>
        <v>0</v>
      </c>
      <c r="X3348" s="679">
        <f t="shared" ca="1" si="575"/>
        <v>0</v>
      </c>
      <c r="Y3348" s="679">
        <f t="shared" ca="1" si="575"/>
        <v>0</v>
      </c>
      <c r="Z3348" s="679">
        <f t="shared" ca="1" si="575"/>
        <v>0</v>
      </c>
      <c r="AA3348" t="str">
        <f t="shared" si="572"/>
        <v>ASR_Financial_Report_SHP21Final</v>
      </c>
      <c r="AB3348" s="960">
        <f t="shared" si="573"/>
        <v>44658</v>
      </c>
      <c r="AC3348" t="str">
        <f t="shared" si="574"/>
        <v>Unaudited</v>
      </c>
    </row>
    <row r="3349" spans="1:29" x14ac:dyDescent="0.25">
      <c r="A3349" t="s">
        <v>420</v>
      </c>
      <c r="B3349" t="s">
        <v>1366</v>
      </c>
      <c r="C3349" t="s">
        <v>1367</v>
      </c>
      <c r="D3349">
        <v>1900</v>
      </c>
      <c r="E3349" s="960">
        <v>1</v>
      </c>
      <c r="F3349" t="s">
        <v>438</v>
      </c>
      <c r="G3349" s="960">
        <v>91</v>
      </c>
      <c r="H3349" t="s">
        <v>388</v>
      </c>
      <c r="I3349" s="940" t="s">
        <v>488</v>
      </c>
      <c r="J3349" s="940" t="s">
        <v>450</v>
      </c>
      <c r="K3349" s="940" t="s">
        <v>435</v>
      </c>
      <c r="L3349" s="948" t="s">
        <v>123</v>
      </c>
      <c r="M3349" s="963" t="s">
        <v>98</v>
      </c>
      <c r="N3349" s="679">
        <f t="shared" ca="1" si="571"/>
        <v>0</v>
      </c>
      <c r="O3349" s="679">
        <f t="shared" ca="1" si="575"/>
        <v>0</v>
      </c>
      <c r="P3349" s="679">
        <f t="shared" ca="1" si="575"/>
        <v>0</v>
      </c>
      <c r="Q3349" s="679">
        <f t="shared" ca="1" si="575"/>
        <v>0</v>
      </c>
      <c r="R3349" s="679">
        <f t="shared" ca="1" si="575"/>
        <v>0</v>
      </c>
      <c r="S3349" s="679">
        <f t="shared" ca="1" si="575"/>
        <v>0</v>
      </c>
      <c r="T3349" s="679">
        <f t="shared" ca="1" si="575"/>
        <v>0</v>
      </c>
      <c r="U3349" s="679">
        <f t="shared" ca="1" si="575"/>
        <v>0</v>
      </c>
      <c r="V3349" s="679">
        <f t="shared" ca="1" si="575"/>
        <v>0</v>
      </c>
      <c r="W3349" s="679">
        <f t="shared" ca="1" si="576"/>
        <v>0</v>
      </c>
      <c r="X3349" s="679">
        <f t="shared" ca="1" si="575"/>
        <v>0</v>
      </c>
      <c r="Y3349" s="679">
        <f t="shared" ca="1" si="575"/>
        <v>0</v>
      </c>
      <c r="Z3349" s="679">
        <f t="shared" ca="1" si="575"/>
        <v>0</v>
      </c>
      <c r="AA3349" t="str">
        <f t="shared" si="572"/>
        <v>ASR_Financial_Report_SHP21Final</v>
      </c>
      <c r="AB3349" s="960">
        <f t="shared" si="573"/>
        <v>44658</v>
      </c>
      <c r="AC3349" t="str">
        <f t="shared" si="574"/>
        <v>Unaudited</v>
      </c>
    </row>
    <row r="3350" spans="1:29" x14ac:dyDescent="0.25">
      <c r="A3350" t="s">
        <v>420</v>
      </c>
      <c r="B3350" t="s">
        <v>1366</v>
      </c>
      <c r="C3350" t="s">
        <v>1367</v>
      </c>
      <c r="D3350">
        <v>1900</v>
      </c>
      <c r="E3350" s="960">
        <v>1</v>
      </c>
      <c r="F3350" t="s">
        <v>438</v>
      </c>
      <c r="G3350" s="960">
        <v>91</v>
      </c>
      <c r="H3350" t="s">
        <v>388</v>
      </c>
      <c r="I3350" s="940" t="s">
        <v>488</v>
      </c>
      <c r="J3350" s="940" t="s">
        <v>450</v>
      </c>
      <c r="K3350" s="940" t="s">
        <v>435</v>
      </c>
      <c r="L3350" s="940" t="s">
        <v>124</v>
      </c>
      <c r="M3350" s="965" t="s">
        <v>99</v>
      </c>
      <c r="N3350" s="679">
        <f t="shared" ca="1" si="571"/>
        <v>0</v>
      </c>
      <c r="O3350" s="679">
        <f t="shared" ca="1" si="575"/>
        <v>0</v>
      </c>
      <c r="P3350" s="679">
        <f t="shared" ca="1" si="575"/>
        <v>0</v>
      </c>
      <c r="Q3350" s="679">
        <f t="shared" ca="1" si="575"/>
        <v>0</v>
      </c>
      <c r="R3350" s="679">
        <f t="shared" ca="1" si="575"/>
        <v>0</v>
      </c>
      <c r="S3350" s="679">
        <f t="shared" ca="1" si="575"/>
        <v>0</v>
      </c>
      <c r="T3350" s="679">
        <f t="shared" ca="1" si="575"/>
        <v>0</v>
      </c>
      <c r="U3350" s="679">
        <f t="shared" ca="1" si="575"/>
        <v>0</v>
      </c>
      <c r="V3350" s="679">
        <f t="shared" ca="1" si="575"/>
        <v>0</v>
      </c>
      <c r="W3350" s="679">
        <f t="shared" ca="1" si="576"/>
        <v>0</v>
      </c>
      <c r="X3350" s="679">
        <f t="shared" ca="1" si="575"/>
        <v>0</v>
      </c>
      <c r="Y3350" s="679">
        <f t="shared" ca="1" si="575"/>
        <v>0</v>
      </c>
      <c r="Z3350" s="679">
        <f t="shared" ca="1" si="575"/>
        <v>0</v>
      </c>
      <c r="AA3350" t="str">
        <f t="shared" si="572"/>
        <v>ASR_Financial_Report_SHP21Final</v>
      </c>
      <c r="AB3350" s="960">
        <f t="shared" si="573"/>
        <v>44658</v>
      </c>
      <c r="AC3350" t="str">
        <f t="shared" si="574"/>
        <v>Unaudited</v>
      </c>
    </row>
    <row r="3351" spans="1:29" x14ac:dyDescent="0.25">
      <c r="A3351" t="s">
        <v>420</v>
      </c>
      <c r="B3351" t="s">
        <v>1366</v>
      </c>
      <c r="C3351" t="s">
        <v>1367</v>
      </c>
      <c r="D3351">
        <v>1900</v>
      </c>
      <c r="E3351" s="960">
        <v>1</v>
      </c>
      <c r="F3351" t="s">
        <v>438</v>
      </c>
      <c r="G3351" s="960">
        <v>91</v>
      </c>
      <c r="H3351" t="s">
        <v>388</v>
      </c>
      <c r="I3351" s="940" t="s">
        <v>488</v>
      </c>
      <c r="J3351" s="940" t="s">
        <v>450</v>
      </c>
      <c r="K3351" s="940" t="s">
        <v>435</v>
      </c>
      <c r="L3351" s="940" t="s">
        <v>125</v>
      </c>
      <c r="M3351" s="965" t="s">
        <v>100</v>
      </c>
      <c r="N3351" s="679">
        <f t="shared" ca="1" si="571"/>
        <v>0</v>
      </c>
      <c r="O3351" s="679">
        <f t="shared" ca="1" si="575"/>
        <v>0</v>
      </c>
      <c r="P3351" s="679">
        <f t="shared" ca="1" si="575"/>
        <v>0</v>
      </c>
      <c r="Q3351" s="679">
        <f t="shared" ca="1" si="575"/>
        <v>0</v>
      </c>
      <c r="R3351" s="679">
        <f t="shared" ca="1" si="575"/>
        <v>0</v>
      </c>
      <c r="S3351" s="679">
        <f t="shared" ca="1" si="575"/>
        <v>0</v>
      </c>
      <c r="T3351" s="679">
        <f t="shared" ca="1" si="575"/>
        <v>0</v>
      </c>
      <c r="U3351" s="679">
        <f t="shared" ca="1" si="575"/>
        <v>0</v>
      </c>
      <c r="V3351" s="679">
        <f t="shared" ca="1" si="575"/>
        <v>0</v>
      </c>
      <c r="W3351" s="679">
        <f t="shared" ca="1" si="576"/>
        <v>0</v>
      </c>
      <c r="X3351" s="679">
        <f t="shared" ca="1" si="575"/>
        <v>0</v>
      </c>
      <c r="Y3351" s="679">
        <f t="shared" ca="1" si="575"/>
        <v>0</v>
      </c>
      <c r="Z3351" s="679">
        <f t="shared" ca="1" si="575"/>
        <v>0</v>
      </c>
      <c r="AA3351" t="str">
        <f t="shared" si="572"/>
        <v>ASR_Financial_Report_SHP21Final</v>
      </c>
      <c r="AB3351" s="960">
        <f t="shared" si="573"/>
        <v>44658</v>
      </c>
      <c r="AC3351" t="str">
        <f t="shared" si="574"/>
        <v>Unaudited</v>
      </c>
    </row>
    <row r="3352" spans="1:29" x14ac:dyDescent="0.25">
      <c r="A3352" t="s">
        <v>420</v>
      </c>
      <c r="B3352" t="s">
        <v>1366</v>
      </c>
      <c r="C3352" t="s">
        <v>1367</v>
      </c>
      <c r="D3352">
        <v>1900</v>
      </c>
      <c r="E3352" s="960">
        <v>1</v>
      </c>
      <c r="F3352" t="s">
        <v>438</v>
      </c>
      <c r="G3352" s="960">
        <v>91</v>
      </c>
      <c r="H3352" t="s">
        <v>388</v>
      </c>
      <c r="I3352" s="940" t="s">
        <v>488</v>
      </c>
      <c r="J3352" s="940" t="s">
        <v>450</v>
      </c>
      <c r="K3352" s="940" t="s">
        <v>435</v>
      </c>
      <c r="L3352" s="940" t="s">
        <v>126</v>
      </c>
      <c r="M3352" s="965" t="s">
        <v>28</v>
      </c>
      <c r="N3352" s="679">
        <f t="shared" ca="1" si="571"/>
        <v>0</v>
      </c>
      <c r="O3352" s="679">
        <f t="shared" ca="1" si="575"/>
        <v>0</v>
      </c>
      <c r="P3352" s="679">
        <f t="shared" ca="1" si="575"/>
        <v>0</v>
      </c>
      <c r="Q3352" s="679">
        <f t="shared" ca="1" si="575"/>
        <v>0</v>
      </c>
      <c r="R3352" s="679">
        <f t="shared" ca="1" si="575"/>
        <v>0</v>
      </c>
      <c r="S3352" s="679">
        <f t="shared" ca="1" si="575"/>
        <v>0</v>
      </c>
      <c r="T3352" s="679">
        <f t="shared" ca="1" si="575"/>
        <v>0</v>
      </c>
      <c r="U3352" s="679">
        <f t="shared" ca="1" si="575"/>
        <v>0</v>
      </c>
      <c r="V3352" s="679">
        <f t="shared" ca="1" si="575"/>
        <v>0</v>
      </c>
      <c r="W3352" s="679">
        <f t="shared" ca="1" si="576"/>
        <v>0</v>
      </c>
      <c r="X3352" s="679">
        <f t="shared" ca="1" si="575"/>
        <v>0</v>
      </c>
      <c r="Y3352" s="679">
        <f t="shared" ca="1" si="575"/>
        <v>0</v>
      </c>
      <c r="Z3352" s="679">
        <f t="shared" ca="1" si="575"/>
        <v>0</v>
      </c>
      <c r="AA3352" t="str">
        <f t="shared" si="572"/>
        <v>ASR_Financial_Report_SHP21Final</v>
      </c>
      <c r="AB3352" s="960">
        <f t="shared" si="573"/>
        <v>44658</v>
      </c>
      <c r="AC3352" t="str">
        <f t="shared" si="574"/>
        <v>Unaudited</v>
      </c>
    </row>
    <row r="3353" spans="1:29" x14ac:dyDescent="0.25">
      <c r="A3353" t="s">
        <v>420</v>
      </c>
      <c r="B3353" t="s">
        <v>1366</v>
      </c>
      <c r="C3353" t="s">
        <v>1367</v>
      </c>
      <c r="D3353">
        <v>1900</v>
      </c>
      <c r="E3353" s="960">
        <v>1</v>
      </c>
      <c r="F3353" t="s">
        <v>438</v>
      </c>
      <c r="G3353" s="960">
        <v>91</v>
      </c>
      <c r="H3353" t="s">
        <v>388</v>
      </c>
      <c r="I3353" s="940" t="s">
        <v>488</v>
      </c>
      <c r="J3353" s="940" t="s">
        <v>436</v>
      </c>
      <c r="K3353" s="940" t="s">
        <v>436</v>
      </c>
      <c r="L3353" s="940" t="s">
        <v>128</v>
      </c>
      <c r="M3353" s="965" t="s">
        <v>326</v>
      </c>
      <c r="N3353" s="679">
        <f t="shared" ca="1" si="571"/>
        <v>0</v>
      </c>
      <c r="O3353" s="679">
        <f t="shared" ca="1" si="575"/>
        <v>0</v>
      </c>
      <c r="P3353" s="679">
        <f t="shared" ca="1" si="575"/>
        <v>0</v>
      </c>
      <c r="Q3353" s="679">
        <f t="shared" ca="1" si="575"/>
        <v>0</v>
      </c>
      <c r="R3353" s="679">
        <f t="shared" ca="1" si="575"/>
        <v>0</v>
      </c>
      <c r="S3353" s="679">
        <f t="shared" ca="1" si="575"/>
        <v>0</v>
      </c>
      <c r="T3353" s="679">
        <f t="shared" ca="1" si="575"/>
        <v>0</v>
      </c>
      <c r="U3353" s="679">
        <f t="shared" ca="1" si="575"/>
        <v>0</v>
      </c>
      <c r="V3353" s="679">
        <f t="shared" ca="1" si="575"/>
        <v>0</v>
      </c>
      <c r="W3353" s="679">
        <f t="shared" ca="1" si="576"/>
        <v>0</v>
      </c>
      <c r="X3353" s="679">
        <f t="shared" ca="1" si="575"/>
        <v>0</v>
      </c>
      <c r="Y3353" s="679">
        <f t="shared" ca="1" si="575"/>
        <v>0</v>
      </c>
      <c r="Z3353" s="679">
        <f t="shared" ca="1" si="575"/>
        <v>0</v>
      </c>
      <c r="AA3353" t="str">
        <f t="shared" si="572"/>
        <v>ASR_Financial_Report_SHP21Final</v>
      </c>
      <c r="AB3353" s="960">
        <f t="shared" si="573"/>
        <v>44658</v>
      </c>
      <c r="AC3353" t="str">
        <f t="shared" si="574"/>
        <v>Unaudited</v>
      </c>
    </row>
    <row r="3354" spans="1:29" x14ac:dyDescent="0.25">
      <c r="A3354" t="s">
        <v>420</v>
      </c>
      <c r="B3354" t="s">
        <v>1366</v>
      </c>
      <c r="C3354" t="s">
        <v>1367</v>
      </c>
      <c r="D3354">
        <v>1900</v>
      </c>
      <c r="E3354" s="960">
        <v>1</v>
      </c>
      <c r="F3354" t="s">
        <v>438</v>
      </c>
      <c r="G3354" s="960">
        <v>91</v>
      </c>
      <c r="H3354" t="s">
        <v>388</v>
      </c>
      <c r="I3354" s="940" t="s">
        <v>488</v>
      </c>
      <c r="J3354" s="940" t="s">
        <v>436</v>
      </c>
      <c r="K3354" s="940" t="s">
        <v>436</v>
      </c>
      <c r="L3354" s="948" t="s">
        <v>129</v>
      </c>
      <c r="M3354" s="963" t="s">
        <v>325</v>
      </c>
      <c r="N3354" s="679">
        <f t="shared" ca="1" si="571"/>
        <v>0</v>
      </c>
      <c r="O3354" s="679">
        <f t="shared" ca="1" si="575"/>
        <v>0</v>
      </c>
      <c r="P3354" s="679">
        <f t="shared" ca="1" si="575"/>
        <v>0</v>
      </c>
      <c r="Q3354" s="679">
        <f t="shared" ca="1" si="575"/>
        <v>0</v>
      </c>
      <c r="R3354" s="679">
        <f t="shared" ca="1" si="575"/>
        <v>0</v>
      </c>
      <c r="S3354" s="679">
        <f t="shared" ca="1" si="575"/>
        <v>0</v>
      </c>
      <c r="T3354" s="679">
        <f t="shared" ca="1" si="575"/>
        <v>0</v>
      </c>
      <c r="U3354" s="679">
        <f t="shared" ca="1" si="575"/>
        <v>0</v>
      </c>
      <c r="V3354" s="679">
        <f t="shared" ca="1" si="575"/>
        <v>0</v>
      </c>
      <c r="W3354" s="679">
        <f t="shared" ca="1" si="576"/>
        <v>0</v>
      </c>
      <c r="X3354" s="679">
        <f t="shared" ca="1" si="575"/>
        <v>0</v>
      </c>
      <c r="Y3354" s="679">
        <f t="shared" ca="1" si="575"/>
        <v>0</v>
      </c>
      <c r="Z3354" s="679">
        <f t="shared" ca="1" si="575"/>
        <v>0</v>
      </c>
      <c r="AA3354" t="str">
        <f t="shared" si="572"/>
        <v>ASR_Financial_Report_SHP21Final</v>
      </c>
      <c r="AB3354" s="960">
        <f t="shared" si="573"/>
        <v>44658</v>
      </c>
      <c r="AC3354" t="str">
        <f t="shared" si="574"/>
        <v>Unaudited</v>
      </c>
    </row>
    <row r="3355" spans="1:29" ht="30" x14ac:dyDescent="0.25">
      <c r="A3355" t="s">
        <v>420</v>
      </c>
      <c r="B3355" t="s">
        <v>1366</v>
      </c>
      <c r="C3355" t="s">
        <v>1367</v>
      </c>
      <c r="D3355">
        <v>1900</v>
      </c>
      <c r="E3355" s="960">
        <v>1</v>
      </c>
      <c r="F3355" t="s">
        <v>438</v>
      </c>
      <c r="G3355" s="960">
        <v>91</v>
      </c>
      <c r="H3355" t="s">
        <v>388</v>
      </c>
      <c r="I3355" s="965" t="s">
        <v>488</v>
      </c>
      <c r="J3355" s="965" t="s">
        <v>436</v>
      </c>
      <c r="K3355" s="965" t="s">
        <v>436</v>
      </c>
      <c r="L3355" s="956" t="s">
        <v>130</v>
      </c>
      <c r="M3355" s="965" t="s">
        <v>179</v>
      </c>
      <c r="N3355" s="679">
        <f t="shared" ca="1" si="571"/>
        <v>0</v>
      </c>
      <c r="O3355" s="679">
        <f t="shared" ca="1" si="575"/>
        <v>0</v>
      </c>
      <c r="P3355" s="679">
        <f t="shared" ca="1" si="575"/>
        <v>0</v>
      </c>
      <c r="Q3355" s="679">
        <f t="shared" ca="1" si="575"/>
        <v>0</v>
      </c>
      <c r="R3355" s="679">
        <f t="shared" ca="1" si="575"/>
        <v>0</v>
      </c>
      <c r="S3355" s="679">
        <f t="shared" ca="1" si="575"/>
        <v>0</v>
      </c>
      <c r="T3355" s="679">
        <f t="shared" ca="1" si="575"/>
        <v>0</v>
      </c>
      <c r="U3355" s="679">
        <f t="shared" ca="1" si="575"/>
        <v>0</v>
      </c>
      <c r="V3355" s="679">
        <f t="shared" ca="1" si="575"/>
        <v>0</v>
      </c>
      <c r="W3355" s="679">
        <f t="shared" ca="1" si="576"/>
        <v>0</v>
      </c>
      <c r="X3355" s="679">
        <f t="shared" ca="1" si="575"/>
        <v>0</v>
      </c>
      <c r="Y3355" s="679">
        <f t="shared" ca="1" si="575"/>
        <v>0</v>
      </c>
      <c r="Z3355" s="679">
        <f t="shared" ca="1" si="575"/>
        <v>0</v>
      </c>
      <c r="AA3355" t="str">
        <f t="shared" si="572"/>
        <v>ASR_Financial_Report_SHP21Final</v>
      </c>
      <c r="AB3355" s="960">
        <f t="shared" si="573"/>
        <v>44658</v>
      </c>
      <c r="AC3355" t="str">
        <f t="shared" si="574"/>
        <v>Unaudited</v>
      </c>
    </row>
    <row r="3356" spans="1:29" x14ac:dyDescent="0.25">
      <c r="A3356" t="s">
        <v>420</v>
      </c>
      <c r="B3356" t="s">
        <v>1366</v>
      </c>
      <c r="C3356" t="s">
        <v>1367</v>
      </c>
      <c r="D3356">
        <v>1900</v>
      </c>
      <c r="E3356" s="960">
        <v>1</v>
      </c>
      <c r="F3356" t="s">
        <v>438</v>
      </c>
      <c r="G3356" s="960">
        <v>91</v>
      </c>
      <c r="H3356" t="s">
        <v>388</v>
      </c>
      <c r="I3356" s="961" t="s">
        <v>488</v>
      </c>
      <c r="J3356" s="961" t="s">
        <v>436</v>
      </c>
      <c r="K3356" s="961" t="s">
        <v>436</v>
      </c>
      <c r="L3356" s="956" t="s">
        <v>131</v>
      </c>
      <c r="M3356" s="961" t="s">
        <v>494</v>
      </c>
      <c r="N3356" s="679">
        <f t="shared" ca="1" si="571"/>
        <v>0</v>
      </c>
      <c r="O3356" s="679">
        <f t="shared" ca="1" si="575"/>
        <v>0</v>
      </c>
      <c r="P3356" s="679">
        <f t="shared" ca="1" si="575"/>
        <v>0</v>
      </c>
      <c r="Q3356" s="679">
        <f t="shared" ca="1" si="575"/>
        <v>0</v>
      </c>
      <c r="R3356" s="679">
        <f t="shared" ca="1" si="575"/>
        <v>0</v>
      </c>
      <c r="S3356" s="679">
        <f t="shared" ca="1" si="575"/>
        <v>0</v>
      </c>
      <c r="T3356" s="679">
        <f t="shared" ca="1" si="575"/>
        <v>0</v>
      </c>
      <c r="U3356" s="679">
        <f t="shared" ca="1" si="575"/>
        <v>0</v>
      </c>
      <c r="V3356" s="679">
        <f t="shared" ca="1" si="575"/>
        <v>0</v>
      </c>
      <c r="W3356" s="679">
        <f t="shared" ca="1" si="576"/>
        <v>0</v>
      </c>
      <c r="X3356" s="679">
        <f t="shared" ca="1" si="575"/>
        <v>0</v>
      </c>
      <c r="Y3356" s="679">
        <f t="shared" ca="1" si="575"/>
        <v>0</v>
      </c>
      <c r="Z3356" s="679">
        <f t="shared" ca="1" si="575"/>
        <v>0</v>
      </c>
      <c r="AA3356" t="str">
        <f t="shared" si="572"/>
        <v>ASR_Financial_Report_SHP21Final</v>
      </c>
      <c r="AB3356" s="960">
        <f t="shared" si="573"/>
        <v>44658</v>
      </c>
      <c r="AC3356" t="str">
        <f t="shared" si="574"/>
        <v>Unaudited</v>
      </c>
    </row>
    <row r="3357" spans="1:29" x14ac:dyDescent="0.25">
      <c r="A3357" t="s">
        <v>420</v>
      </c>
      <c r="B3357" t="s">
        <v>1366</v>
      </c>
      <c r="C3357" t="s">
        <v>1367</v>
      </c>
      <c r="D3357">
        <v>1900</v>
      </c>
      <c r="E3357" s="960">
        <v>1</v>
      </c>
      <c r="F3357" t="s">
        <v>438</v>
      </c>
      <c r="G3357" s="960">
        <v>91</v>
      </c>
      <c r="H3357" t="s">
        <v>388</v>
      </c>
      <c r="I3357" s="961" t="s">
        <v>488</v>
      </c>
      <c r="J3357" s="961" t="s">
        <v>436</v>
      </c>
      <c r="K3357" s="961" t="s">
        <v>436</v>
      </c>
      <c r="L3357" s="940" t="s">
        <v>132</v>
      </c>
      <c r="M3357" s="961" t="s">
        <v>495</v>
      </c>
      <c r="N3357" s="679">
        <f t="shared" ca="1" si="571"/>
        <v>0</v>
      </c>
      <c r="O3357" s="679">
        <f t="shared" ca="1" si="575"/>
        <v>0</v>
      </c>
      <c r="P3357" s="679">
        <f t="shared" ca="1" si="575"/>
        <v>0</v>
      </c>
      <c r="Q3357" s="679">
        <f t="shared" ca="1" si="575"/>
        <v>0</v>
      </c>
      <c r="R3357" s="679">
        <f t="shared" ca="1" si="575"/>
        <v>0</v>
      </c>
      <c r="S3357" s="679">
        <f t="shared" ca="1" si="575"/>
        <v>0</v>
      </c>
      <c r="T3357" s="679">
        <f t="shared" ca="1" si="575"/>
        <v>0</v>
      </c>
      <c r="U3357" s="679">
        <f t="shared" ca="1" si="575"/>
        <v>0</v>
      </c>
      <c r="V3357" s="679">
        <f t="shared" ca="1" si="575"/>
        <v>0</v>
      </c>
      <c r="W3357" s="679">
        <f t="shared" ca="1" si="576"/>
        <v>0</v>
      </c>
      <c r="X3357" s="679">
        <f t="shared" ca="1" si="575"/>
        <v>0</v>
      </c>
      <c r="Y3357" s="679">
        <f t="shared" ca="1" si="575"/>
        <v>0</v>
      </c>
      <c r="Z3357" s="679">
        <f t="shared" ca="1" si="575"/>
        <v>0</v>
      </c>
      <c r="AA3357" t="str">
        <f t="shared" si="572"/>
        <v>ASR_Financial_Report_SHP21Final</v>
      </c>
      <c r="AB3357" s="960">
        <f t="shared" si="573"/>
        <v>44658</v>
      </c>
      <c r="AC3357" t="str">
        <f t="shared" si="574"/>
        <v>Unaudited</v>
      </c>
    </row>
    <row r="3358" spans="1:29" x14ac:dyDescent="0.25">
      <c r="A3358" t="s">
        <v>420</v>
      </c>
      <c r="B3358" t="s">
        <v>1366</v>
      </c>
      <c r="C3358" t="s">
        <v>1367</v>
      </c>
      <c r="D3358">
        <v>1900</v>
      </c>
      <c r="E3358" s="960">
        <v>1</v>
      </c>
      <c r="F3358" t="s">
        <v>438</v>
      </c>
      <c r="G3358" s="960">
        <v>91</v>
      </c>
      <c r="H3358" t="s">
        <v>388</v>
      </c>
      <c r="I3358" s="961" t="s">
        <v>488</v>
      </c>
      <c r="J3358" s="961" t="s">
        <v>436</v>
      </c>
      <c r="K3358" s="961" t="s">
        <v>436</v>
      </c>
      <c r="L3358" s="940" t="s">
        <v>133</v>
      </c>
      <c r="M3358" s="961" t="s">
        <v>496</v>
      </c>
      <c r="N3358" s="679">
        <f t="shared" ca="1" si="571"/>
        <v>0</v>
      </c>
      <c r="O3358" s="679">
        <f t="shared" ca="1" si="575"/>
        <v>0</v>
      </c>
      <c r="P3358" s="679">
        <f t="shared" ca="1" si="575"/>
        <v>0</v>
      </c>
      <c r="Q3358" s="679">
        <f t="shared" ca="1" si="575"/>
        <v>0</v>
      </c>
      <c r="R3358" s="679">
        <f t="shared" ca="1" si="575"/>
        <v>0</v>
      </c>
      <c r="S3358" s="679">
        <f t="shared" ca="1" si="575"/>
        <v>0</v>
      </c>
      <c r="T3358" s="679">
        <f t="shared" ca="1" si="575"/>
        <v>0</v>
      </c>
      <c r="U3358" s="679">
        <f t="shared" ca="1" si="575"/>
        <v>0</v>
      </c>
      <c r="V3358" s="679">
        <f t="shared" ca="1" si="575"/>
        <v>0</v>
      </c>
      <c r="W3358" s="679">
        <f t="shared" ca="1" si="576"/>
        <v>0</v>
      </c>
      <c r="X3358" s="679">
        <f t="shared" ca="1" si="575"/>
        <v>0</v>
      </c>
      <c r="Y3358" s="679">
        <f t="shared" ca="1" si="575"/>
        <v>0</v>
      </c>
      <c r="Z3358" s="679">
        <f t="shared" ca="1" si="575"/>
        <v>0</v>
      </c>
      <c r="AA3358" t="str">
        <f t="shared" si="572"/>
        <v>ASR_Financial_Report_SHP21Final</v>
      </c>
      <c r="AB3358" s="960">
        <f t="shared" si="573"/>
        <v>44658</v>
      </c>
      <c r="AC3358" t="str">
        <f t="shared" si="574"/>
        <v>Unaudited</v>
      </c>
    </row>
    <row r="3359" spans="1:29" ht="30" x14ac:dyDescent="0.25">
      <c r="A3359" t="s">
        <v>420</v>
      </c>
      <c r="B3359" t="s">
        <v>1366</v>
      </c>
      <c r="C3359" t="s">
        <v>1367</v>
      </c>
      <c r="D3359">
        <v>1900</v>
      </c>
      <c r="E3359" s="960">
        <v>1</v>
      </c>
      <c r="F3359" t="s">
        <v>438</v>
      </c>
      <c r="G3359" s="960">
        <v>91</v>
      </c>
      <c r="H3359" t="s">
        <v>388</v>
      </c>
      <c r="I3359" s="968" t="s">
        <v>489</v>
      </c>
      <c r="J3359" s="968" t="s">
        <v>26</v>
      </c>
      <c r="K3359" s="968" t="s">
        <v>26</v>
      </c>
      <c r="L3359" s="948" t="s">
        <v>269</v>
      </c>
      <c r="M3359" s="968" t="s">
        <v>26</v>
      </c>
      <c r="N3359" s="679">
        <f t="shared" ca="1" si="571"/>
        <v>0</v>
      </c>
      <c r="O3359" s="679">
        <f t="shared" ca="1" si="575"/>
        <v>0</v>
      </c>
      <c r="P3359" s="679">
        <f t="shared" ca="1" si="575"/>
        <v>0</v>
      </c>
      <c r="Q3359" s="679">
        <f t="shared" ca="1" si="575"/>
        <v>0</v>
      </c>
      <c r="R3359" s="679">
        <f t="shared" ca="1" si="575"/>
        <v>0</v>
      </c>
      <c r="S3359" s="679">
        <f t="shared" ca="1" si="575"/>
        <v>0</v>
      </c>
      <c r="T3359" s="679">
        <f t="shared" ca="1" si="575"/>
        <v>0</v>
      </c>
      <c r="U3359" s="679">
        <f t="shared" ref="U3359:Z3359" ca="1" si="577">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679">
        <f t="shared" ca="1" si="577"/>
        <v>0</v>
      </c>
      <c r="W3359" s="679">
        <f t="shared" ca="1" si="576"/>
        <v>0</v>
      </c>
      <c r="X3359" s="679">
        <f t="shared" ca="1" si="577"/>
        <v>0</v>
      </c>
      <c r="Y3359" s="679">
        <f t="shared" ca="1" si="577"/>
        <v>0</v>
      </c>
      <c r="Z3359" s="679">
        <f t="shared" ca="1" si="577"/>
        <v>0</v>
      </c>
      <c r="AA3359" t="str">
        <f t="shared" si="572"/>
        <v>ASR_Financial_Report_SHP21Final</v>
      </c>
      <c r="AB3359" s="960">
        <f t="shared" si="573"/>
        <v>44658</v>
      </c>
      <c r="AC3359" t="str">
        <f t="shared" si="574"/>
        <v>Unaudited</v>
      </c>
    </row>
    <row r="3360" spans="1:29" x14ac:dyDescent="0.25">
      <c r="A3360" t="s">
        <v>420</v>
      </c>
      <c r="B3360" t="s">
        <v>1366</v>
      </c>
      <c r="C3360" t="s">
        <v>1367</v>
      </c>
      <c r="D3360">
        <v>1900</v>
      </c>
      <c r="E3360" s="960">
        <v>1</v>
      </c>
      <c r="F3360" t="s">
        <v>439</v>
      </c>
      <c r="G3360" s="960">
        <v>182</v>
      </c>
      <c r="H3360" t="s">
        <v>388</v>
      </c>
      <c r="I3360" s="940" t="s">
        <v>432</v>
      </c>
      <c r="J3360" s="940" t="s">
        <v>432</v>
      </c>
      <c r="K3360" s="940" t="s">
        <v>432</v>
      </c>
      <c r="L3360" s="940"/>
      <c r="M3360" s="961" t="s">
        <v>432</v>
      </c>
      <c r="N3360" s="679">
        <f t="shared" ca="1" si="571"/>
        <v>43172.429999999993</v>
      </c>
      <c r="O3360" s="679">
        <f t="shared" ref="O3360:V3369" ca="1" si="578">IF(OR(AND($F3360="PY",O$1&lt;&gt;"Prior Year"),AND($F3360&lt;&gt;"PY",O$1="Prior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"&amp;$H3360&amp;"'!$A$7:$CA$7"),0)+MATCH(O$1,INDIRECT("'MMA Rev-Exp "&amp;$H3360&amp;"'!$D$8:$CA$8"),0)-1)))</f>
        <v>39424.769999999997</v>
      </c>
      <c r="P3360" s="679">
        <f t="shared" ca="1" si="578"/>
        <v>434</v>
      </c>
      <c r="Q3360" s="679">
        <f t="shared" ca="1" si="578"/>
        <v>1056.81</v>
      </c>
      <c r="R3360" s="679">
        <f t="shared" ca="1" si="578"/>
        <v>1246</v>
      </c>
      <c r="S3360" s="679">
        <f t="shared" ca="1" si="578"/>
        <v>854.85</v>
      </c>
      <c r="T3360" s="679">
        <f t="shared" ca="1" si="578"/>
        <v>78</v>
      </c>
      <c r="U3360" s="679">
        <f t="shared" ca="1" si="578"/>
        <v>2</v>
      </c>
      <c r="V3360" s="679">
        <f t="shared" ca="1" si="578"/>
        <v>72</v>
      </c>
      <c r="W3360" s="679">
        <f t="shared" ca="1" si="576"/>
        <v>4</v>
      </c>
      <c r="X3360" s="679">
        <f t="shared" ref="X3360:Z3376" ca="1" si="579">IF(OR(AND($F3360="PY",X$1&lt;&gt;"Prior Year"),AND($F3360&lt;&gt;"PY",X$1="Prior Year")),0,INDEX(INDIRECT("'MMA Rev-Exp "&amp;$H3360&amp;"'!$A$1:$CA$200"),IF($J3360="Member Months",MATCH($J3360,INDIRECT("'MMA Rev-Exp "&amp;$H3360&amp;"'!$A$1:$A$200"),0),MATCH($L3360,INDIRECT("'MMA Rev-Exp "&amp;$H3360&amp;"'!$B$1:$B$200"),0)),IF($F3360="PY",MATCH("Prior Year Adjustments",INDIRECT("'MMA Rev-Exp "&amp;$H3360&amp;"'!$A$8:$CA$8"),0),MATCH(IF($F3360="Q1","JANUARY - MARCH (Q1)",IF($F3360="Q2","APRIL - JUNE (Q2)",IF($F3360="Q3","JULY - SEPTEMBER (Q3)",IF($F3360="Q4","OCTOBER - DECEMBER (Q4)",0)))),INDIRECT("'MMA Rev-Exp "&amp;$H3360&amp;"'!$A$7:$CA$7"),0)+MATCH(X$1,INDIRECT("'MMA Rev-Exp "&amp;$H3360&amp;"'!$D$8:$CA$8"),0)-1)))</f>
        <v>0</v>
      </c>
      <c r="Y3360" s="679">
        <f t="shared" ca="1" si="579"/>
        <v>0</v>
      </c>
      <c r="Z3360" s="679">
        <f t="shared" ca="1" si="579"/>
        <v>0</v>
      </c>
      <c r="AA3360" t="str">
        <f t="shared" si="572"/>
        <v>ASR_Financial_Report_SHP21Final</v>
      </c>
      <c r="AB3360" s="960">
        <f t="shared" si="573"/>
        <v>44658</v>
      </c>
      <c r="AC3360" t="str">
        <f t="shared" si="574"/>
        <v>Unaudited</v>
      </c>
    </row>
    <row r="3361" spans="1:29" x14ac:dyDescent="0.25">
      <c r="A3361" t="s">
        <v>420</v>
      </c>
      <c r="B3361" t="s">
        <v>1366</v>
      </c>
      <c r="C3361" t="s">
        <v>1367</v>
      </c>
      <c r="D3361">
        <v>1900</v>
      </c>
      <c r="E3361" s="960">
        <v>1</v>
      </c>
      <c r="F3361" t="s">
        <v>439</v>
      </c>
      <c r="G3361" s="960">
        <v>182</v>
      </c>
      <c r="H3361" t="s">
        <v>388</v>
      </c>
      <c r="I3361" s="940" t="s">
        <v>487</v>
      </c>
      <c r="J3361" s="940" t="s">
        <v>12</v>
      </c>
      <c r="K3361" s="940" t="s">
        <v>12</v>
      </c>
      <c r="L3361" s="946">
        <v>1.1000000000000001</v>
      </c>
      <c r="M3361" s="962" t="s">
        <v>12</v>
      </c>
      <c r="N3361" s="679">
        <f t="shared" ca="1" si="571"/>
        <v>9932524.1599999983</v>
      </c>
      <c r="O3361" s="679">
        <f t="shared" ca="1" si="578"/>
        <v>6954068.8300000001</v>
      </c>
      <c r="P3361" s="679">
        <f t="shared" ca="1" si="578"/>
        <v>216024.95999999999</v>
      </c>
      <c r="Q3361" s="679">
        <f t="shared" ca="1" si="578"/>
        <v>1010962.2</v>
      </c>
      <c r="R3361" s="679">
        <f t="shared" ca="1" si="578"/>
        <v>1217902.19</v>
      </c>
      <c r="S3361" s="679">
        <f t="shared" ca="1" si="578"/>
        <v>197759.66</v>
      </c>
      <c r="T3361" s="679">
        <f t="shared" ca="1" si="578"/>
        <v>38043.32</v>
      </c>
      <c r="U3361" s="679">
        <f t="shared" ca="1" si="578"/>
        <v>540.04</v>
      </c>
      <c r="V3361" s="679">
        <f t="shared" ca="1" si="578"/>
        <v>206294.52</v>
      </c>
      <c r="W3361" s="679">
        <f t="shared" ca="1" si="576"/>
        <v>90928.44</v>
      </c>
      <c r="X3361" s="679">
        <f t="shared" ca="1" si="579"/>
        <v>0</v>
      </c>
      <c r="Y3361" s="679">
        <f t="shared" ca="1" si="579"/>
        <v>0</v>
      </c>
      <c r="Z3361" s="679">
        <f t="shared" ca="1" si="579"/>
        <v>0</v>
      </c>
      <c r="AA3361" t="str">
        <f t="shared" si="572"/>
        <v>ASR_Financial_Report_SHP21Final</v>
      </c>
      <c r="AB3361" s="960">
        <f t="shared" si="573"/>
        <v>44658</v>
      </c>
      <c r="AC3361" t="str">
        <f t="shared" si="574"/>
        <v>Unaudited</v>
      </c>
    </row>
    <row r="3362" spans="1:29" x14ac:dyDescent="0.25">
      <c r="A3362" t="s">
        <v>420</v>
      </c>
      <c r="B3362" t="s">
        <v>1366</v>
      </c>
      <c r="C3362" t="s">
        <v>1367</v>
      </c>
      <c r="D3362">
        <v>1900</v>
      </c>
      <c r="E3362" s="960">
        <v>1</v>
      </c>
      <c r="F3362" t="s">
        <v>439</v>
      </c>
      <c r="G3362" s="960">
        <v>182</v>
      </c>
      <c r="H3362" t="s">
        <v>388</v>
      </c>
      <c r="I3362" s="961" t="s">
        <v>487</v>
      </c>
      <c r="J3362" s="961" t="s">
        <v>12</v>
      </c>
      <c r="K3362" s="961" t="s">
        <v>1309</v>
      </c>
      <c r="L3362" s="940" t="s">
        <v>1300</v>
      </c>
      <c r="M3362" s="961" t="s">
        <v>1309</v>
      </c>
      <c r="N3362" s="679">
        <f t="shared" ca="1" si="571"/>
        <v>0</v>
      </c>
      <c r="O3362" s="679">
        <f t="shared" ca="1" si="578"/>
        <v>0</v>
      </c>
      <c r="P3362" s="679">
        <f t="shared" ca="1" si="578"/>
        <v>0</v>
      </c>
      <c r="Q3362" s="679">
        <f t="shared" ca="1" si="578"/>
        <v>0</v>
      </c>
      <c r="R3362" s="679">
        <f t="shared" ca="1" si="578"/>
        <v>0</v>
      </c>
      <c r="S3362" s="679">
        <f t="shared" ca="1" si="578"/>
        <v>0</v>
      </c>
      <c r="T3362" s="679">
        <f t="shared" ca="1" si="578"/>
        <v>0</v>
      </c>
      <c r="U3362" s="679">
        <f t="shared" ca="1" si="578"/>
        <v>0</v>
      </c>
      <c r="V3362" s="679">
        <f t="shared" ca="1" si="578"/>
        <v>0</v>
      </c>
      <c r="W3362" s="679">
        <f t="shared" ca="1" si="576"/>
        <v>0</v>
      </c>
      <c r="X3362" s="679">
        <f t="shared" ca="1" si="579"/>
        <v>0</v>
      </c>
      <c r="Y3362" s="679">
        <f t="shared" ca="1" si="579"/>
        <v>0</v>
      </c>
      <c r="Z3362" s="679">
        <f t="shared" ca="1" si="579"/>
        <v>0</v>
      </c>
      <c r="AA3362" t="str">
        <f t="shared" si="572"/>
        <v>ASR_Financial_Report_SHP21Final</v>
      </c>
      <c r="AB3362" s="960">
        <f t="shared" si="573"/>
        <v>44658</v>
      </c>
      <c r="AC3362" t="str">
        <f t="shared" si="574"/>
        <v>Unaudited</v>
      </c>
    </row>
    <row r="3363" spans="1:29" x14ac:dyDescent="0.25">
      <c r="A3363" t="s">
        <v>420</v>
      </c>
      <c r="B3363" t="s">
        <v>1366</v>
      </c>
      <c r="C3363" t="s">
        <v>1367</v>
      </c>
      <c r="D3363">
        <v>1900</v>
      </c>
      <c r="E3363" s="960">
        <v>1</v>
      </c>
      <c r="F3363" t="s">
        <v>439</v>
      </c>
      <c r="G3363" s="960">
        <v>182</v>
      </c>
      <c r="H3363" t="s">
        <v>388</v>
      </c>
      <c r="I3363" s="940" t="s">
        <v>487</v>
      </c>
      <c r="J3363" s="940" t="s">
        <v>490</v>
      </c>
      <c r="K3363" s="940" t="s">
        <v>491</v>
      </c>
      <c r="L3363" s="940" t="s">
        <v>63</v>
      </c>
      <c r="M3363" s="961" t="s">
        <v>343</v>
      </c>
      <c r="N3363" s="679">
        <f t="shared" ca="1" si="571"/>
        <v>0</v>
      </c>
      <c r="O3363" s="679">
        <f t="shared" ca="1" si="578"/>
        <v>0</v>
      </c>
      <c r="P3363" s="679">
        <f t="shared" ca="1" si="578"/>
        <v>0</v>
      </c>
      <c r="Q3363" s="679">
        <f t="shared" ca="1" si="578"/>
        <v>0</v>
      </c>
      <c r="R3363" s="679">
        <f t="shared" ca="1" si="578"/>
        <v>0</v>
      </c>
      <c r="S3363" s="679">
        <f t="shared" ca="1" si="578"/>
        <v>0</v>
      </c>
      <c r="T3363" s="679">
        <f t="shared" ca="1" si="578"/>
        <v>0</v>
      </c>
      <c r="U3363" s="679">
        <f t="shared" ca="1" si="578"/>
        <v>0</v>
      </c>
      <c r="V3363" s="679">
        <f t="shared" ca="1" si="578"/>
        <v>0</v>
      </c>
      <c r="W3363" s="679">
        <f t="shared" ca="1" si="576"/>
        <v>0</v>
      </c>
      <c r="X3363" s="679">
        <f t="shared" ca="1" si="579"/>
        <v>0</v>
      </c>
      <c r="Y3363" s="679">
        <f t="shared" ca="1" si="579"/>
        <v>0</v>
      </c>
      <c r="Z3363" s="679">
        <f t="shared" ca="1" si="579"/>
        <v>0</v>
      </c>
      <c r="AA3363" t="str">
        <f t="shared" si="572"/>
        <v>ASR_Financial_Report_SHP21Final</v>
      </c>
      <c r="AB3363" s="960">
        <f t="shared" si="573"/>
        <v>44658</v>
      </c>
      <c r="AC3363" t="str">
        <f t="shared" si="574"/>
        <v>Unaudited</v>
      </c>
    </row>
    <row r="3364" spans="1:29" x14ac:dyDescent="0.25">
      <c r="A3364" t="s">
        <v>420</v>
      </c>
      <c r="B3364" t="s">
        <v>1366</v>
      </c>
      <c r="C3364" t="s">
        <v>1367</v>
      </c>
      <c r="D3364">
        <v>1900</v>
      </c>
      <c r="E3364" s="960">
        <v>1</v>
      </c>
      <c r="F3364" t="s">
        <v>439</v>
      </c>
      <c r="G3364" s="960">
        <v>182</v>
      </c>
      <c r="H3364" t="s">
        <v>388</v>
      </c>
      <c r="I3364" s="940" t="s">
        <v>487</v>
      </c>
      <c r="J3364" s="940" t="s">
        <v>490</v>
      </c>
      <c r="K3364" s="940" t="s">
        <v>1000</v>
      </c>
      <c r="L3364" s="940" t="s">
        <v>896</v>
      </c>
      <c r="M3364" s="961" t="s">
        <v>897</v>
      </c>
      <c r="N3364" s="679">
        <f t="shared" ca="1" si="571"/>
        <v>222674.04956745717</v>
      </c>
      <c r="O3364" s="679">
        <f t="shared" ca="1" si="578"/>
        <v>219101.12956745716</v>
      </c>
      <c r="P3364" s="679">
        <f t="shared" ca="1" si="578"/>
        <v>0</v>
      </c>
      <c r="Q3364" s="679">
        <f t="shared" ca="1" si="578"/>
        <v>0</v>
      </c>
      <c r="R3364" s="679">
        <f t="shared" ca="1" si="578"/>
        <v>0</v>
      </c>
      <c r="S3364" s="679">
        <f t="shared" ca="1" si="578"/>
        <v>3572.92</v>
      </c>
      <c r="T3364" s="679">
        <f t="shared" ca="1" si="578"/>
        <v>0</v>
      </c>
      <c r="U3364" s="679">
        <f t="shared" ca="1" si="578"/>
        <v>0</v>
      </c>
      <c r="V3364" s="679">
        <f t="shared" ca="1" si="578"/>
        <v>0</v>
      </c>
      <c r="W3364" s="679">
        <f t="shared" ca="1" si="576"/>
        <v>0</v>
      </c>
      <c r="X3364" s="679">
        <f t="shared" ca="1" si="579"/>
        <v>0</v>
      </c>
      <c r="Y3364" s="679">
        <f t="shared" ca="1" si="579"/>
        <v>0</v>
      </c>
      <c r="Z3364" s="679">
        <f t="shared" ca="1" si="579"/>
        <v>0</v>
      </c>
      <c r="AA3364" t="str">
        <f t="shared" si="572"/>
        <v>ASR_Financial_Report_SHP21Final</v>
      </c>
      <c r="AB3364" s="960">
        <f t="shared" si="573"/>
        <v>44658</v>
      </c>
      <c r="AC3364" t="str">
        <f t="shared" si="574"/>
        <v>Unaudited</v>
      </c>
    </row>
    <row r="3365" spans="1:29" x14ac:dyDescent="0.25">
      <c r="A3365" t="s">
        <v>420</v>
      </c>
      <c r="B3365" t="s">
        <v>1366</v>
      </c>
      <c r="C3365" t="s">
        <v>1367</v>
      </c>
      <c r="D3365">
        <v>1900</v>
      </c>
      <c r="E3365" s="960">
        <v>1</v>
      </c>
      <c r="F3365" t="s">
        <v>439</v>
      </c>
      <c r="G3365" s="960">
        <v>182</v>
      </c>
      <c r="H3365" t="s">
        <v>388</v>
      </c>
      <c r="I3365" s="961" t="s">
        <v>487</v>
      </c>
      <c r="J3365" s="961" t="s">
        <v>13</v>
      </c>
      <c r="K3365" s="961" t="s">
        <v>492</v>
      </c>
      <c r="L3365" s="940" t="s">
        <v>94</v>
      </c>
      <c r="M3365" s="961" t="s">
        <v>146</v>
      </c>
      <c r="N3365" s="679">
        <f t="shared" ca="1" si="571"/>
        <v>0</v>
      </c>
      <c r="O3365" s="679">
        <f t="shared" ca="1" si="578"/>
        <v>0</v>
      </c>
      <c r="P3365" s="679">
        <f t="shared" ca="1" si="578"/>
        <v>0</v>
      </c>
      <c r="Q3365" s="679">
        <f t="shared" ca="1" si="578"/>
        <v>0</v>
      </c>
      <c r="R3365" s="679">
        <f t="shared" ca="1" si="578"/>
        <v>0</v>
      </c>
      <c r="S3365" s="679">
        <f t="shared" ca="1" si="578"/>
        <v>0</v>
      </c>
      <c r="T3365" s="679">
        <f t="shared" ca="1" si="578"/>
        <v>0</v>
      </c>
      <c r="U3365" s="679">
        <f t="shared" ca="1" si="578"/>
        <v>0</v>
      </c>
      <c r="V3365" s="679">
        <f t="shared" ca="1" si="578"/>
        <v>0</v>
      </c>
      <c r="W3365" s="679">
        <f t="shared" ca="1" si="576"/>
        <v>0</v>
      </c>
      <c r="X3365" s="679">
        <f t="shared" ca="1" si="579"/>
        <v>0</v>
      </c>
      <c r="Y3365" s="679">
        <f t="shared" ca="1" si="579"/>
        <v>0</v>
      </c>
      <c r="Z3365" s="679">
        <f t="shared" ca="1" si="579"/>
        <v>0</v>
      </c>
      <c r="AA3365" t="str">
        <f t="shared" si="572"/>
        <v>ASR_Financial_Report_SHP21Final</v>
      </c>
      <c r="AB3365" s="960">
        <f t="shared" si="573"/>
        <v>44658</v>
      </c>
      <c r="AC3365" t="str">
        <f t="shared" si="574"/>
        <v>Unaudited</v>
      </c>
    </row>
    <row r="3366" spans="1:29" x14ac:dyDescent="0.25">
      <c r="A3366" t="s">
        <v>420</v>
      </c>
      <c r="B3366" t="s">
        <v>1366</v>
      </c>
      <c r="C3366" t="s">
        <v>1367</v>
      </c>
      <c r="D3366">
        <v>1900</v>
      </c>
      <c r="E3366" s="960">
        <v>1</v>
      </c>
      <c r="F3366" t="s">
        <v>439</v>
      </c>
      <c r="G3366" s="960">
        <v>182</v>
      </c>
      <c r="H3366" t="s">
        <v>388</v>
      </c>
      <c r="I3366" s="961" t="s">
        <v>487</v>
      </c>
      <c r="J3366" s="961" t="s">
        <v>13</v>
      </c>
      <c r="K3366" s="961" t="s">
        <v>13</v>
      </c>
      <c r="L3366" s="956" t="s">
        <v>35</v>
      </c>
      <c r="M3366" s="961" t="s">
        <v>13</v>
      </c>
      <c r="N3366" s="679">
        <f t="shared" ca="1" si="571"/>
        <v>72911.789563464496</v>
      </c>
      <c r="O3366" s="679">
        <f t="shared" ca="1" si="578"/>
        <v>54029.949563464499</v>
      </c>
      <c r="P3366" s="679">
        <f t="shared" ca="1" si="578"/>
        <v>0</v>
      </c>
      <c r="Q3366" s="679">
        <f t="shared" ca="1" si="578"/>
        <v>0</v>
      </c>
      <c r="R3366" s="679">
        <f t="shared" ca="1" si="578"/>
        <v>0</v>
      </c>
      <c r="S3366" s="679">
        <f t="shared" ca="1" si="578"/>
        <v>0</v>
      </c>
      <c r="T3366" s="679">
        <f t="shared" ca="1" si="578"/>
        <v>0</v>
      </c>
      <c r="U3366" s="679">
        <f t="shared" ca="1" si="578"/>
        <v>0</v>
      </c>
      <c r="V3366" s="679">
        <f t="shared" ca="1" si="578"/>
        <v>0</v>
      </c>
      <c r="W3366" s="679">
        <f t="shared" ca="1" si="576"/>
        <v>0</v>
      </c>
      <c r="X3366" s="679">
        <f t="shared" ca="1" si="579"/>
        <v>18881.839999999997</v>
      </c>
      <c r="Y3366" s="679">
        <f t="shared" ca="1" si="579"/>
        <v>0</v>
      </c>
      <c r="Z3366" s="679">
        <f t="shared" ca="1" si="579"/>
        <v>0</v>
      </c>
      <c r="AA3366" t="str">
        <f t="shared" si="572"/>
        <v>ASR_Financial_Report_SHP21Final</v>
      </c>
      <c r="AB3366" s="960">
        <f t="shared" si="573"/>
        <v>44658</v>
      </c>
      <c r="AC3366" t="str">
        <f t="shared" si="574"/>
        <v>Unaudited</v>
      </c>
    </row>
    <row r="3367" spans="1:29" x14ac:dyDescent="0.25">
      <c r="A3367" t="s">
        <v>420</v>
      </c>
      <c r="B3367" t="s">
        <v>1366</v>
      </c>
      <c r="C3367" t="s">
        <v>1367</v>
      </c>
      <c r="D3367">
        <v>1900</v>
      </c>
      <c r="E3367" s="960">
        <v>1</v>
      </c>
      <c r="F3367" t="s">
        <v>439</v>
      </c>
      <c r="G3367" s="960">
        <v>182</v>
      </c>
      <c r="H3367" t="s">
        <v>388</v>
      </c>
      <c r="I3367" s="940" t="s">
        <v>488</v>
      </c>
      <c r="J3367" s="940" t="s">
        <v>444</v>
      </c>
      <c r="K3367" s="940" t="s">
        <v>0</v>
      </c>
      <c r="L3367" s="940">
        <v>2.1</v>
      </c>
      <c r="M3367" s="961" t="s">
        <v>147</v>
      </c>
      <c r="N3367" s="679">
        <f t="shared" ca="1" si="571"/>
        <v>1987827.3600000003</v>
      </c>
      <c r="O3367" s="679">
        <f t="shared" ca="1" si="578"/>
        <v>1571859.4700000002</v>
      </c>
      <c r="P3367" s="679">
        <f t="shared" ca="1" si="578"/>
        <v>0</v>
      </c>
      <c r="Q3367" s="679">
        <f t="shared" ca="1" si="578"/>
        <v>374034.59</v>
      </c>
      <c r="R3367" s="679">
        <f t="shared" ca="1" si="578"/>
        <v>37036.619999999995</v>
      </c>
      <c r="S3367" s="679">
        <f t="shared" ca="1" si="578"/>
        <v>571.84000000000015</v>
      </c>
      <c r="T3367" s="679">
        <f t="shared" ca="1" si="578"/>
        <v>0</v>
      </c>
      <c r="U3367" s="679">
        <f t="shared" ca="1" si="578"/>
        <v>0</v>
      </c>
      <c r="V3367" s="679">
        <f t="shared" ca="1" si="578"/>
        <v>4324.84</v>
      </c>
      <c r="W3367" s="679">
        <f t="shared" ca="1" si="576"/>
        <v>0</v>
      </c>
      <c r="X3367" s="679">
        <f t="shared" ca="1" si="579"/>
        <v>0</v>
      </c>
      <c r="Y3367" s="679">
        <f t="shared" ca="1" si="579"/>
        <v>0</v>
      </c>
      <c r="Z3367" s="679">
        <f t="shared" ca="1" si="579"/>
        <v>0</v>
      </c>
      <c r="AA3367" t="str">
        <f t="shared" si="572"/>
        <v>ASR_Financial_Report_SHP21Final</v>
      </c>
      <c r="AB3367" s="960">
        <f t="shared" si="573"/>
        <v>44658</v>
      </c>
      <c r="AC3367" t="str">
        <f t="shared" si="574"/>
        <v>Unaudited</v>
      </c>
    </row>
    <row r="3368" spans="1:29" ht="30" x14ac:dyDescent="0.25">
      <c r="A3368" t="s">
        <v>420</v>
      </c>
      <c r="B3368" t="s">
        <v>1366</v>
      </c>
      <c r="C3368" t="s">
        <v>1367</v>
      </c>
      <c r="D3368">
        <v>1900</v>
      </c>
      <c r="E3368" s="960">
        <v>1</v>
      </c>
      <c r="F3368" t="s">
        <v>439</v>
      </c>
      <c r="G3368" s="960">
        <v>182</v>
      </c>
      <c r="H3368" t="s">
        <v>388</v>
      </c>
      <c r="I3368" s="940" t="s">
        <v>488</v>
      </c>
      <c r="J3368" s="940" t="s">
        <v>444</v>
      </c>
      <c r="K3368" s="940" t="s">
        <v>0</v>
      </c>
      <c r="L3368" s="940">
        <v>2.2000000000000002</v>
      </c>
      <c r="M3368" s="961" t="s">
        <v>148</v>
      </c>
      <c r="N3368" s="679">
        <f t="shared" ca="1" si="571"/>
        <v>39726.33292751736</v>
      </c>
      <c r="O3368" s="679">
        <f t="shared" ca="1" si="578"/>
        <v>39218.301061881626</v>
      </c>
      <c r="P3368" s="679">
        <f t="shared" ca="1" si="578"/>
        <v>0</v>
      </c>
      <c r="Q3368" s="679">
        <f t="shared" ca="1" si="578"/>
        <v>473.16508616004489</v>
      </c>
      <c r="R3368" s="679">
        <f t="shared" ca="1" si="578"/>
        <v>46.855974786301942</v>
      </c>
      <c r="S3368" s="679">
        <f t="shared" ca="1" si="578"/>
        <v>-17.450805955531479</v>
      </c>
      <c r="T3368" s="679">
        <f t="shared" ca="1" si="578"/>
        <v>0</v>
      </c>
      <c r="U3368" s="679">
        <f t="shared" ca="1" si="578"/>
        <v>0</v>
      </c>
      <c r="V3368" s="679">
        <f t="shared" ca="1" si="578"/>
        <v>5.4616106449193049</v>
      </c>
      <c r="W3368" s="679">
        <f t="shared" ca="1" si="576"/>
        <v>0</v>
      </c>
      <c r="X3368" s="679">
        <f t="shared" ca="1" si="579"/>
        <v>0</v>
      </c>
      <c r="Y3368" s="679">
        <f t="shared" ca="1" si="579"/>
        <v>0</v>
      </c>
      <c r="Z3368" s="679">
        <f t="shared" ca="1" si="579"/>
        <v>0</v>
      </c>
      <c r="AA3368" t="str">
        <f t="shared" si="572"/>
        <v>ASR_Financial_Report_SHP21Final</v>
      </c>
      <c r="AB3368" s="960">
        <f t="shared" si="573"/>
        <v>44658</v>
      </c>
      <c r="AC3368" t="str">
        <f t="shared" si="574"/>
        <v>Unaudited</v>
      </c>
    </row>
    <row r="3369" spans="1:29" x14ac:dyDescent="0.25">
      <c r="A3369" t="s">
        <v>420</v>
      </c>
      <c r="B3369" t="s">
        <v>1366</v>
      </c>
      <c r="C3369" t="s">
        <v>1367</v>
      </c>
      <c r="D3369">
        <v>1900</v>
      </c>
      <c r="E3369" s="960">
        <v>1</v>
      </c>
      <c r="F3369" t="s">
        <v>439</v>
      </c>
      <c r="G3369" s="960">
        <v>182</v>
      </c>
      <c r="H3369" t="s">
        <v>388</v>
      </c>
      <c r="I3369" s="940" t="s">
        <v>488</v>
      </c>
      <c r="J3369" s="940" t="s">
        <v>444</v>
      </c>
      <c r="K3369" s="940" t="s">
        <v>0</v>
      </c>
      <c r="L3369" s="940">
        <v>2.2999999999999998</v>
      </c>
      <c r="M3369" s="961" t="s">
        <v>149</v>
      </c>
      <c r="N3369" s="679">
        <f t="shared" ca="1" si="571"/>
        <v>550733.1399999992</v>
      </c>
      <c r="O3369" s="679">
        <f t="shared" ca="1" si="578"/>
        <v>473358.90999999904</v>
      </c>
      <c r="P3369" s="679">
        <f t="shared" ca="1" si="578"/>
        <v>18890.84</v>
      </c>
      <c r="Q3369" s="679">
        <f t="shared" ca="1" si="578"/>
        <v>44829.950000000004</v>
      </c>
      <c r="R3369" s="679">
        <f t="shared" ca="1" si="578"/>
        <v>6991.81</v>
      </c>
      <c r="S3369" s="679">
        <f t="shared" ca="1" si="578"/>
        <v>1125.18</v>
      </c>
      <c r="T3369" s="679">
        <f t="shared" ca="1" si="578"/>
        <v>678.53</v>
      </c>
      <c r="U3369" s="679">
        <f t="shared" ca="1" si="578"/>
        <v>0</v>
      </c>
      <c r="V3369" s="679">
        <f t="shared" ca="1" si="578"/>
        <v>3723.37</v>
      </c>
      <c r="W3369" s="679">
        <f t="shared" ca="1" si="576"/>
        <v>1134.55</v>
      </c>
      <c r="X3369" s="679">
        <f t="shared" ca="1" si="579"/>
        <v>0</v>
      </c>
      <c r="Y3369" s="679">
        <f t="shared" ca="1" si="579"/>
        <v>0</v>
      </c>
      <c r="Z3369" s="679">
        <f t="shared" ca="1" si="579"/>
        <v>0</v>
      </c>
      <c r="AA3369" t="str">
        <f t="shared" si="572"/>
        <v>ASR_Financial_Report_SHP21Final</v>
      </c>
      <c r="AB3369" s="960">
        <f t="shared" si="573"/>
        <v>44658</v>
      </c>
      <c r="AC3369" t="str">
        <f t="shared" si="574"/>
        <v>Unaudited</v>
      </c>
    </row>
    <row r="3370" spans="1:29" x14ac:dyDescent="0.25">
      <c r="A3370" t="s">
        <v>420</v>
      </c>
      <c r="B3370" t="s">
        <v>1366</v>
      </c>
      <c r="C3370" t="s">
        <v>1367</v>
      </c>
      <c r="D3370">
        <v>1900</v>
      </c>
      <c r="E3370" s="960">
        <v>1</v>
      </c>
      <c r="F3370" t="s">
        <v>439</v>
      </c>
      <c r="G3370" s="960">
        <v>182</v>
      </c>
      <c r="H3370" t="s">
        <v>388</v>
      </c>
      <c r="I3370" s="940" t="s">
        <v>488</v>
      </c>
      <c r="J3370" s="940" t="s">
        <v>444</v>
      </c>
      <c r="K3370" s="940" t="s">
        <v>0</v>
      </c>
      <c r="L3370" s="956">
        <v>2.4</v>
      </c>
      <c r="M3370" s="961" t="s">
        <v>150</v>
      </c>
      <c r="N3370" s="679">
        <f t="shared" ca="1" si="571"/>
        <v>293522.66000000003</v>
      </c>
      <c r="O3370" s="679">
        <f t="shared" ref="O3370:V3376" ca="1" si="580">IF(OR(AND($F3370="PY",O$1&lt;&gt;"Prior Year"),AND($F3370&lt;&gt;"PY",O$1="Prior Year")),0,INDEX(INDIRECT("'MMA Rev-Exp "&amp;$H3370&amp;"'!$A$1:$CA$200"),IF($J3370="Member Months",MATCH($J3370,INDIRECT("'MMA Rev-Exp "&amp;$H3370&amp;"'!$A$1:$A$200"),0),MATCH($L3370,INDIRECT("'MMA Rev-Exp "&amp;$H3370&amp;"'!$B$1:$B$200"),0)),IF($F3370="PY",MATCH("Prior Year Adjustments",INDIRECT("'MMA Rev-Exp "&amp;$H3370&amp;"'!$A$8:$CA$8"),0),MATCH(IF($F3370="Q1","JANUARY - MARCH (Q1)",IF($F3370="Q2","APRIL - JUNE (Q2)",IF($F3370="Q3","JULY - SEPTEMBER (Q3)",IF($F3370="Q4","OCTOBER - DECEMBER (Q4)",0)))),INDIRECT("'MMA Rev-Exp "&amp;$H3370&amp;"'!$A$7:$CA$7"),0)+MATCH(O$1,INDIRECT("'MMA Rev-Exp "&amp;$H3370&amp;"'!$D$8:$CA$8"),0)-1)))</f>
        <v>157759.36000000002</v>
      </c>
      <c r="P3370" s="679">
        <f t="shared" ca="1" si="580"/>
        <v>4558.03</v>
      </c>
      <c r="Q3370" s="679">
        <f t="shared" ca="1" si="580"/>
        <v>127384.33</v>
      </c>
      <c r="R3370" s="679">
        <f t="shared" ca="1" si="580"/>
        <v>2603.67</v>
      </c>
      <c r="S3370" s="679">
        <f t="shared" ca="1" si="580"/>
        <v>831.81</v>
      </c>
      <c r="T3370" s="679">
        <f t="shared" ca="1" si="580"/>
        <v>0</v>
      </c>
      <c r="U3370" s="679">
        <f t="shared" ca="1" si="580"/>
        <v>0</v>
      </c>
      <c r="V3370" s="679">
        <f t="shared" ca="1" si="580"/>
        <v>236.02</v>
      </c>
      <c r="W3370" s="679">
        <f t="shared" ca="1" si="576"/>
        <v>149.44</v>
      </c>
      <c r="X3370" s="679">
        <f t="shared" ca="1" si="579"/>
        <v>0</v>
      </c>
      <c r="Y3370" s="679">
        <f t="shared" ca="1" si="579"/>
        <v>0</v>
      </c>
      <c r="Z3370" s="679">
        <f t="shared" ca="1" si="579"/>
        <v>0</v>
      </c>
      <c r="AA3370" t="str">
        <f t="shared" si="572"/>
        <v>ASR_Financial_Report_SHP21Final</v>
      </c>
      <c r="AB3370" s="960">
        <f t="shared" si="573"/>
        <v>44658</v>
      </c>
      <c r="AC3370" t="str">
        <f t="shared" si="574"/>
        <v>Unaudited</v>
      </c>
    </row>
    <row r="3371" spans="1:29" ht="30" x14ac:dyDescent="0.25">
      <c r="A3371" t="s">
        <v>420</v>
      </c>
      <c r="B3371" t="s">
        <v>1366</v>
      </c>
      <c r="C3371" t="s">
        <v>1367</v>
      </c>
      <c r="D3371">
        <v>1900</v>
      </c>
      <c r="E3371" s="960">
        <v>1</v>
      </c>
      <c r="F3371" t="s">
        <v>439</v>
      </c>
      <c r="G3371" s="960">
        <v>182</v>
      </c>
      <c r="H3371" t="s">
        <v>388</v>
      </c>
      <c r="I3371" s="940" t="s">
        <v>488</v>
      </c>
      <c r="J3371" s="940" t="s">
        <v>444</v>
      </c>
      <c r="K3371" s="940" t="s">
        <v>0</v>
      </c>
      <c r="L3371" s="956">
        <v>2.5</v>
      </c>
      <c r="M3371" s="961" t="s">
        <v>151</v>
      </c>
      <c r="N3371" s="679">
        <f t="shared" ca="1" si="571"/>
        <v>16519.524418939174</v>
      </c>
      <c r="O3371" s="679">
        <f t="shared" ca="1" si="580"/>
        <v>15746.564365905982</v>
      </c>
      <c r="P3371" s="679">
        <f t="shared" ca="1" si="580"/>
        <v>585.0553823497487</v>
      </c>
      <c r="Q3371" s="679">
        <f t="shared" ca="1" si="580"/>
        <v>213.99475192190792</v>
      </c>
      <c r="R3371" s="679">
        <f t="shared" ca="1" si="580"/>
        <v>11.649162134552213</v>
      </c>
      <c r="S3371" s="679">
        <f t="shared" ca="1" si="580"/>
        <v>-61.082221002105996</v>
      </c>
      <c r="T3371" s="679">
        <f t="shared" ca="1" si="580"/>
        <v>16.929499314285717</v>
      </c>
      <c r="U3371" s="679">
        <f t="shared" ca="1" si="580"/>
        <v>0</v>
      </c>
      <c r="V3371" s="679">
        <f t="shared" ca="1" si="580"/>
        <v>4.8560105094130499</v>
      </c>
      <c r="W3371" s="679">
        <f t="shared" ca="1" si="576"/>
        <v>1.5574678053892324</v>
      </c>
      <c r="X3371" s="679">
        <f t="shared" ca="1" si="579"/>
        <v>0</v>
      </c>
      <c r="Y3371" s="679">
        <f t="shared" ca="1" si="579"/>
        <v>0</v>
      </c>
      <c r="Z3371" s="679">
        <f t="shared" ca="1" si="579"/>
        <v>0</v>
      </c>
      <c r="AA3371" t="str">
        <f t="shared" si="572"/>
        <v>ASR_Financial_Report_SHP21Final</v>
      </c>
      <c r="AB3371" s="960">
        <f t="shared" si="573"/>
        <v>44658</v>
      </c>
      <c r="AC3371" t="str">
        <f t="shared" si="574"/>
        <v>Unaudited</v>
      </c>
    </row>
    <row r="3372" spans="1:29" x14ac:dyDescent="0.25">
      <c r="A3372" t="s">
        <v>420</v>
      </c>
      <c r="B3372" t="s">
        <v>1366</v>
      </c>
      <c r="C3372" t="s">
        <v>1367</v>
      </c>
      <c r="D3372">
        <v>1900</v>
      </c>
      <c r="E3372" s="960">
        <v>1</v>
      </c>
      <c r="F3372" t="s">
        <v>439</v>
      </c>
      <c r="G3372" s="960">
        <v>182</v>
      </c>
      <c r="H3372" t="s">
        <v>388</v>
      </c>
      <c r="I3372" s="940" t="s">
        <v>488</v>
      </c>
      <c r="J3372" s="940" t="s">
        <v>444</v>
      </c>
      <c r="K3372" s="940" t="s">
        <v>0</v>
      </c>
      <c r="L3372" s="940" t="s">
        <v>96</v>
      </c>
      <c r="M3372" s="961" t="s">
        <v>7</v>
      </c>
      <c r="N3372" s="679">
        <f t="shared" ca="1" si="571"/>
        <v>0</v>
      </c>
      <c r="O3372" s="679">
        <f t="shared" ca="1" si="580"/>
        <v>0</v>
      </c>
      <c r="P3372" s="679">
        <f t="shared" ca="1" si="580"/>
        <v>0</v>
      </c>
      <c r="Q3372" s="679">
        <f t="shared" ca="1" si="580"/>
        <v>0</v>
      </c>
      <c r="R3372" s="679">
        <f t="shared" ca="1" si="580"/>
        <v>0</v>
      </c>
      <c r="S3372" s="679">
        <f t="shared" ca="1" si="580"/>
        <v>0</v>
      </c>
      <c r="T3372" s="679">
        <f t="shared" ca="1" si="580"/>
        <v>0</v>
      </c>
      <c r="U3372" s="679">
        <f t="shared" ca="1" si="580"/>
        <v>0</v>
      </c>
      <c r="V3372" s="679">
        <f t="shared" ca="1" si="580"/>
        <v>0</v>
      </c>
      <c r="W3372" s="679">
        <f t="shared" ca="1" si="576"/>
        <v>0</v>
      </c>
      <c r="X3372" s="679">
        <f t="shared" ca="1" si="579"/>
        <v>0</v>
      </c>
      <c r="Y3372" s="679">
        <f t="shared" ca="1" si="579"/>
        <v>0</v>
      </c>
      <c r="Z3372" s="679">
        <f t="shared" ca="1" si="579"/>
        <v>0</v>
      </c>
      <c r="AA3372" t="str">
        <f t="shared" si="572"/>
        <v>ASR_Financial_Report_SHP21Final</v>
      </c>
      <c r="AB3372" s="960">
        <f t="shared" si="573"/>
        <v>44658</v>
      </c>
      <c r="AC3372" t="str">
        <f t="shared" si="574"/>
        <v>Unaudited</v>
      </c>
    </row>
    <row r="3373" spans="1:29" x14ac:dyDescent="0.25">
      <c r="A3373" t="s">
        <v>420</v>
      </c>
      <c r="B3373" t="s">
        <v>1366</v>
      </c>
      <c r="C3373" t="s">
        <v>1367</v>
      </c>
      <c r="D3373">
        <v>1900</v>
      </c>
      <c r="E3373" s="960">
        <v>1</v>
      </c>
      <c r="F3373" t="s">
        <v>439</v>
      </c>
      <c r="G3373" s="960">
        <v>182</v>
      </c>
      <c r="H3373" t="s">
        <v>388</v>
      </c>
      <c r="I3373" s="961" t="s">
        <v>488</v>
      </c>
      <c r="J3373" s="961" t="s">
        <v>444</v>
      </c>
      <c r="K3373" s="961" t="s">
        <v>0</v>
      </c>
      <c r="L3373" s="940" t="s">
        <v>152</v>
      </c>
      <c r="M3373" s="961" t="s">
        <v>451</v>
      </c>
      <c r="N3373" s="679">
        <f t="shared" ca="1" si="571"/>
        <v>0</v>
      </c>
      <c r="O3373" s="679">
        <f t="shared" ca="1" si="580"/>
        <v>0</v>
      </c>
      <c r="P3373" s="679">
        <f t="shared" ca="1" si="580"/>
        <v>0</v>
      </c>
      <c r="Q3373" s="679">
        <f t="shared" ca="1" si="580"/>
        <v>0</v>
      </c>
      <c r="R3373" s="679">
        <f t="shared" ca="1" si="580"/>
        <v>0</v>
      </c>
      <c r="S3373" s="679">
        <f t="shared" ca="1" si="580"/>
        <v>0</v>
      </c>
      <c r="T3373" s="679">
        <f t="shared" ca="1" si="580"/>
        <v>0</v>
      </c>
      <c r="U3373" s="679">
        <f t="shared" ca="1" si="580"/>
        <v>0</v>
      </c>
      <c r="V3373" s="679">
        <f t="shared" ca="1" si="580"/>
        <v>0</v>
      </c>
      <c r="W3373" s="679">
        <f t="shared" ca="1" si="576"/>
        <v>0</v>
      </c>
      <c r="X3373" s="679">
        <f t="shared" ca="1" si="579"/>
        <v>0</v>
      </c>
      <c r="Y3373" s="679">
        <f t="shared" ca="1" si="579"/>
        <v>0</v>
      </c>
      <c r="Z3373" s="679">
        <f t="shared" ca="1" si="579"/>
        <v>0</v>
      </c>
      <c r="AA3373" t="str">
        <f t="shared" si="572"/>
        <v>ASR_Financial_Report_SHP21Final</v>
      </c>
      <c r="AB3373" s="960">
        <f t="shared" si="573"/>
        <v>44658</v>
      </c>
      <c r="AC3373" t="str">
        <f t="shared" si="574"/>
        <v>Unaudited</v>
      </c>
    </row>
    <row r="3374" spans="1:29" x14ac:dyDescent="0.25">
      <c r="A3374" t="s">
        <v>420</v>
      </c>
      <c r="B3374" t="s">
        <v>1366</v>
      </c>
      <c r="C3374" t="s">
        <v>1367</v>
      </c>
      <c r="D3374">
        <v>1900</v>
      </c>
      <c r="E3374" s="960">
        <v>1</v>
      </c>
      <c r="F3374" t="s">
        <v>439</v>
      </c>
      <c r="G3374" s="960">
        <v>182</v>
      </c>
      <c r="H3374" t="s">
        <v>388</v>
      </c>
      <c r="I3374" s="940" t="s">
        <v>488</v>
      </c>
      <c r="J3374" s="940" t="s">
        <v>444</v>
      </c>
      <c r="K3374" s="940" t="s">
        <v>0</v>
      </c>
      <c r="L3374" s="940" t="s">
        <v>898</v>
      </c>
      <c r="M3374" s="961" t="s">
        <v>24</v>
      </c>
      <c r="N3374" s="679">
        <f t="shared" ca="1" si="571"/>
        <v>0</v>
      </c>
      <c r="O3374" s="679">
        <f t="shared" ca="1" si="580"/>
        <v>0</v>
      </c>
      <c r="P3374" s="679">
        <f t="shared" ca="1" si="580"/>
        <v>0</v>
      </c>
      <c r="Q3374" s="679">
        <f t="shared" ca="1" si="580"/>
        <v>0</v>
      </c>
      <c r="R3374" s="679">
        <f t="shared" ca="1" si="580"/>
        <v>0</v>
      </c>
      <c r="S3374" s="679">
        <f t="shared" ca="1" si="580"/>
        <v>0</v>
      </c>
      <c r="T3374" s="679">
        <f t="shared" ca="1" si="580"/>
        <v>0</v>
      </c>
      <c r="U3374" s="679">
        <f t="shared" ca="1" si="580"/>
        <v>0</v>
      </c>
      <c r="V3374" s="679">
        <f t="shared" ca="1" si="580"/>
        <v>0</v>
      </c>
      <c r="W3374" s="679">
        <f t="shared" ca="1" si="576"/>
        <v>0</v>
      </c>
      <c r="X3374" s="679">
        <f t="shared" ca="1" si="579"/>
        <v>0</v>
      </c>
      <c r="Y3374" s="679">
        <f t="shared" ca="1" si="579"/>
        <v>0</v>
      </c>
      <c r="Z3374" s="679">
        <f t="shared" ca="1" si="579"/>
        <v>0</v>
      </c>
      <c r="AA3374" t="str">
        <f t="shared" si="572"/>
        <v>ASR_Financial_Report_SHP21Final</v>
      </c>
      <c r="AB3374" s="960">
        <f t="shared" si="573"/>
        <v>44658</v>
      </c>
      <c r="AC3374" t="str">
        <f t="shared" si="574"/>
        <v>Unaudited</v>
      </c>
    </row>
    <row r="3375" spans="1:29" x14ac:dyDescent="0.25">
      <c r="A3375" t="s">
        <v>420</v>
      </c>
      <c r="B3375" t="s">
        <v>1366</v>
      </c>
      <c r="C3375" t="s">
        <v>1367</v>
      </c>
      <c r="D3375">
        <v>1900</v>
      </c>
      <c r="E3375" s="960">
        <v>1</v>
      </c>
      <c r="F3375" t="s">
        <v>439</v>
      </c>
      <c r="G3375" s="960">
        <v>182</v>
      </c>
      <c r="H3375" t="s">
        <v>388</v>
      </c>
      <c r="I3375" s="940" t="s">
        <v>488</v>
      </c>
      <c r="J3375" s="940" t="s">
        <v>444</v>
      </c>
      <c r="K3375" s="940" t="s">
        <v>53</v>
      </c>
      <c r="L3375" s="940">
        <v>3.1</v>
      </c>
      <c r="M3375" s="961" t="s">
        <v>33</v>
      </c>
      <c r="N3375" s="679">
        <f t="shared" ca="1" si="571"/>
        <v>1646889.7</v>
      </c>
      <c r="O3375" s="679">
        <f t="shared" ca="1" si="580"/>
        <v>1365435.54</v>
      </c>
      <c r="P3375" s="679">
        <f t="shared" ca="1" si="580"/>
        <v>22832.83</v>
      </c>
      <c r="Q3375" s="679">
        <f t="shared" ca="1" si="580"/>
        <v>220587.19</v>
      </c>
      <c r="R3375" s="679">
        <f t="shared" ca="1" si="580"/>
        <v>15254.400000000001</v>
      </c>
      <c r="S3375" s="679">
        <f t="shared" ca="1" si="580"/>
        <v>6623.7100000000009</v>
      </c>
      <c r="T3375" s="679">
        <f t="shared" ca="1" si="580"/>
        <v>10120.179999999998</v>
      </c>
      <c r="U3375" s="679">
        <f t="shared" ca="1" si="580"/>
        <v>29.62</v>
      </c>
      <c r="V3375" s="679">
        <f t="shared" ca="1" si="580"/>
        <v>4634.67</v>
      </c>
      <c r="W3375" s="679">
        <f t="shared" ca="1" si="576"/>
        <v>1371.56</v>
      </c>
      <c r="X3375" s="679">
        <f t="shared" ca="1" si="579"/>
        <v>0</v>
      </c>
      <c r="Y3375" s="679">
        <f t="shared" ca="1" si="579"/>
        <v>0</v>
      </c>
      <c r="Z3375" s="679">
        <f t="shared" ca="1" si="579"/>
        <v>0</v>
      </c>
      <c r="AA3375" t="str">
        <f t="shared" si="572"/>
        <v>ASR_Financial_Report_SHP21Final</v>
      </c>
      <c r="AB3375" s="960">
        <f t="shared" si="573"/>
        <v>44658</v>
      </c>
      <c r="AC3375" t="str">
        <f t="shared" si="574"/>
        <v>Unaudited</v>
      </c>
    </row>
    <row r="3376" spans="1:29" x14ac:dyDescent="0.25">
      <c r="A3376" t="s">
        <v>420</v>
      </c>
      <c r="B3376" t="s">
        <v>1366</v>
      </c>
      <c r="C3376" t="s">
        <v>1367</v>
      </c>
      <c r="D3376">
        <v>1900</v>
      </c>
      <c r="E3376" s="960">
        <v>1</v>
      </c>
      <c r="F3376" t="s">
        <v>439</v>
      </c>
      <c r="G3376" s="960">
        <v>182</v>
      </c>
      <c r="H3376" t="s">
        <v>388</v>
      </c>
      <c r="I3376" s="940" t="s">
        <v>488</v>
      </c>
      <c r="J3376" s="940" t="s">
        <v>444</v>
      </c>
      <c r="K3376" s="940" t="s">
        <v>53</v>
      </c>
      <c r="L3376" s="940">
        <v>3.2</v>
      </c>
      <c r="M3376" s="961" t="s">
        <v>34</v>
      </c>
      <c r="N3376" s="679">
        <f t="shared" ca="1" si="571"/>
        <v>2619.62</v>
      </c>
      <c r="O3376" s="679">
        <f t="shared" ca="1" si="580"/>
        <v>1334.16</v>
      </c>
      <c r="P3376" s="679">
        <f t="shared" ca="1" si="580"/>
        <v>0</v>
      </c>
      <c r="Q3376" s="679">
        <f t="shared" ca="1" si="580"/>
        <v>1285.46</v>
      </c>
      <c r="R3376" s="679">
        <f t="shared" ca="1" si="580"/>
        <v>0</v>
      </c>
      <c r="S3376" s="679">
        <f t="shared" ca="1" si="580"/>
        <v>0</v>
      </c>
      <c r="T3376" s="679">
        <f t="shared" ca="1" si="580"/>
        <v>0</v>
      </c>
      <c r="U3376" s="679">
        <f t="shared" ca="1" si="580"/>
        <v>0</v>
      </c>
      <c r="V3376" s="679">
        <f t="shared" ca="1" si="580"/>
        <v>0</v>
      </c>
      <c r="W3376" s="679">
        <f t="shared" ca="1" si="576"/>
        <v>0</v>
      </c>
      <c r="X3376" s="679">
        <f t="shared" ca="1" si="579"/>
        <v>0</v>
      </c>
      <c r="Y3376" s="679">
        <f t="shared" ca="1" si="579"/>
        <v>0</v>
      </c>
      <c r="Z3376" s="679">
        <f t="shared" ca="1" si="579"/>
        <v>0</v>
      </c>
      <c r="AA3376" t="str">
        <f t="shared" si="572"/>
        <v>ASR_Financial_Report_SHP21Final</v>
      </c>
      <c r="AB3376" s="960">
        <f t="shared" si="573"/>
        <v>44658</v>
      </c>
      <c r="AC3376" t="str">
        <f t="shared" si="574"/>
        <v>Unaudited</v>
      </c>
    </row>
    <row r="3377" spans="1:29" x14ac:dyDescent="0.25">
      <c r="A3377" t="s">
        <v>420</v>
      </c>
      <c r="B3377" t="s">
        <v>1366</v>
      </c>
      <c r="C3377" t="s">
        <v>1367</v>
      </c>
      <c r="D3377">
        <v>1900</v>
      </c>
      <c r="E3377" s="960">
        <v>1</v>
      </c>
      <c r="F3377" t="s">
        <v>439</v>
      </c>
      <c r="G3377" s="960">
        <v>182</v>
      </c>
      <c r="H3377" t="s">
        <v>388</v>
      </c>
      <c r="I3377" s="961" t="s">
        <v>488</v>
      </c>
      <c r="J3377" s="961" t="s">
        <v>444</v>
      </c>
      <c r="K3377" s="961" t="s">
        <v>53</v>
      </c>
      <c r="L3377" s="940">
        <v>3.3</v>
      </c>
      <c r="M3377" s="961" t="s">
        <v>54</v>
      </c>
      <c r="N3377" s="679">
        <f t="shared" ca="1" si="571"/>
        <v>57080.530000000006</v>
      </c>
      <c r="O3377" s="679">
        <f ca="1">IF(OR(AND($F3377="PY",O$1&lt;&gt;"Prior Year"),AND($F3377&lt;&gt;"PY",O$1="Prior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"&amp;$H3377&amp;"'!$A$7:$CA$7"),0)+MATCH(O$1,INDIRECT("'MMA Rev-Exp "&amp;$H3377&amp;"'!$D$8:$CA$8"),0)-1)))</f>
        <v>53096.640000000007</v>
      </c>
      <c r="P3377" s="679">
        <f ca="1">IF(OR(AND($F3377="PY",P$1&lt;&gt;"Prior Year"),AND($F3377&lt;&gt;"PY",P$1="Prior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"&amp;$H3377&amp;"'!$A$7:$CA$7"),0)+MATCH(P$1,INDIRECT("'MMA Rev-Exp "&amp;$H3377&amp;"'!$D$8:$CA$8"),0)-1)))</f>
        <v>502.65</v>
      </c>
      <c r="Q3377" s="679">
        <f ca="1">IF(OR(AND($F3377="PY",Q$1&lt;&gt;"Prior Year"),AND($F3377&lt;&gt;"PY",Q$1="Prior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"&amp;$H3377&amp;"'!$A$7:$CA$7"),0)+MATCH(Q$1,INDIRECT("'MMA Rev-Exp "&amp;$H3377&amp;"'!$D$8:$CA$8"),0)-1)))</f>
        <v>3219.81</v>
      </c>
      <c r="R3377" s="679">
        <f ca="1">IF(OR(AND($F3377="PY",R$1&lt;&gt;"Prior Year"),AND($F3377&lt;&gt;"PY",R$1="Prior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"&amp;$H3377&amp;"'!$A$7:$CA$7"),0)+MATCH(R$1,INDIRECT("'MMA Rev-Exp "&amp;$H3377&amp;"'!$D$8:$CA$8"),0)-1)))</f>
        <v>35.43</v>
      </c>
      <c r="S3377" s="679">
        <f t="shared" ref="O3377:Z3400" ca="1" si="58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78</v>
      </c>
      <c r="T3377" s="679">
        <f t="shared" ca="1" si="581"/>
        <v>148</v>
      </c>
      <c r="U3377" s="679">
        <f t="shared" ca="1" si="581"/>
        <v>0</v>
      </c>
      <c r="V3377" s="679">
        <f t="shared" ca="1" si="581"/>
        <v>0</v>
      </c>
      <c r="W3377" s="679">
        <f t="shared" ca="1" si="576"/>
        <v>0</v>
      </c>
      <c r="X3377" s="679">
        <f t="shared" ca="1" si="581"/>
        <v>0</v>
      </c>
      <c r="Y3377" s="679">
        <f t="shared" ca="1" si="581"/>
        <v>0</v>
      </c>
      <c r="Z3377" s="679">
        <f t="shared" ca="1" si="581"/>
        <v>0</v>
      </c>
      <c r="AA3377" t="str">
        <f t="shared" si="572"/>
        <v>ASR_Financial_Report_SHP21Final</v>
      </c>
      <c r="AB3377" s="960">
        <f t="shared" si="573"/>
        <v>44658</v>
      </c>
      <c r="AC3377" t="str">
        <f t="shared" si="574"/>
        <v>Unaudited</v>
      </c>
    </row>
    <row r="3378" spans="1:29" x14ac:dyDescent="0.25">
      <c r="A3378" t="s">
        <v>420</v>
      </c>
      <c r="B3378" t="s">
        <v>1366</v>
      </c>
      <c r="C3378" t="s">
        <v>1367</v>
      </c>
      <c r="D3378">
        <v>1900</v>
      </c>
      <c r="E3378" s="960">
        <v>1</v>
      </c>
      <c r="F3378" t="s">
        <v>439</v>
      </c>
      <c r="G3378" s="960">
        <v>182</v>
      </c>
      <c r="H3378" t="s">
        <v>388</v>
      </c>
      <c r="I3378" s="961" t="s">
        <v>488</v>
      </c>
      <c r="J3378" s="961" t="s">
        <v>444</v>
      </c>
      <c r="K3378" s="961" t="s">
        <v>53</v>
      </c>
      <c r="L3378" s="940" t="s">
        <v>44</v>
      </c>
      <c r="M3378" s="961" t="s">
        <v>153</v>
      </c>
      <c r="N3378" s="679">
        <f t="shared" ref="N3378:N3441" ca="1" si="58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679">
        <f t="shared" ca="1" si="581"/>
        <v>0</v>
      </c>
      <c r="P3378" s="679">
        <f t="shared" ca="1" si="581"/>
        <v>0</v>
      </c>
      <c r="Q3378" s="679">
        <f t="shared" ca="1" si="581"/>
        <v>0</v>
      </c>
      <c r="R3378" s="679">
        <f t="shared" ca="1" si="581"/>
        <v>0</v>
      </c>
      <c r="S3378" s="679">
        <f t="shared" ca="1" si="581"/>
        <v>0</v>
      </c>
      <c r="T3378" s="679">
        <f t="shared" ca="1" si="581"/>
        <v>0</v>
      </c>
      <c r="U3378" s="679">
        <f t="shared" ca="1" si="581"/>
        <v>0</v>
      </c>
      <c r="V3378" s="679">
        <f t="shared" ca="1" si="581"/>
        <v>0</v>
      </c>
      <c r="W3378" s="679">
        <f t="shared" ca="1" si="576"/>
        <v>0</v>
      </c>
      <c r="X3378" s="679">
        <f t="shared" ca="1" si="581"/>
        <v>0</v>
      </c>
      <c r="Y3378" s="679">
        <f t="shared" ca="1" si="581"/>
        <v>0</v>
      </c>
      <c r="Z3378" s="679">
        <f t="shared" ca="1" si="581"/>
        <v>0</v>
      </c>
      <c r="AA3378" t="str">
        <f t="shared" si="572"/>
        <v>ASR_Financial_Report_SHP21Final</v>
      </c>
      <c r="AB3378" s="960">
        <f t="shared" si="573"/>
        <v>44658</v>
      </c>
      <c r="AC3378" t="str">
        <f t="shared" si="574"/>
        <v>Unaudited</v>
      </c>
    </row>
    <row r="3379" spans="1:29" x14ac:dyDescent="0.25">
      <c r="A3379" t="s">
        <v>420</v>
      </c>
      <c r="B3379" t="s">
        <v>1366</v>
      </c>
      <c r="C3379" t="s">
        <v>1367</v>
      </c>
      <c r="D3379">
        <v>1900</v>
      </c>
      <c r="E3379" s="960">
        <v>1</v>
      </c>
      <c r="F3379" t="s">
        <v>439</v>
      </c>
      <c r="G3379" s="960">
        <v>182</v>
      </c>
      <c r="H3379" t="s">
        <v>388</v>
      </c>
      <c r="I3379" s="961" t="s">
        <v>488</v>
      </c>
      <c r="J3379" s="961" t="s">
        <v>444</v>
      </c>
      <c r="K3379" s="961" t="s">
        <v>53</v>
      </c>
      <c r="L3379" s="940" t="s">
        <v>41</v>
      </c>
      <c r="M3379" s="961" t="s">
        <v>52</v>
      </c>
      <c r="N3379" s="679">
        <f t="shared" ca="1" si="582"/>
        <v>307642.70999957441</v>
      </c>
      <c r="O3379" s="679">
        <f t="shared" ca="1" si="581"/>
        <v>282903.959999574</v>
      </c>
      <c r="P3379" s="679">
        <f t="shared" ca="1" si="581"/>
        <v>2930.02000000004</v>
      </c>
      <c r="Q3379" s="679">
        <f t="shared" ca="1" si="581"/>
        <v>15234.550000000199</v>
      </c>
      <c r="R3379" s="679">
        <f t="shared" ca="1" si="581"/>
        <v>1293.6199999999999</v>
      </c>
      <c r="S3379" s="679">
        <f t="shared" ca="1" si="581"/>
        <v>4614.2400000000798</v>
      </c>
      <c r="T3379" s="679">
        <f t="shared" ca="1" si="581"/>
        <v>218.4</v>
      </c>
      <c r="U3379" s="679">
        <f t="shared" ca="1" si="581"/>
        <v>11.2</v>
      </c>
      <c r="V3379" s="679">
        <f t="shared" ca="1" si="581"/>
        <v>403.12</v>
      </c>
      <c r="W3379" s="679">
        <f t="shared" ca="1" si="576"/>
        <v>22.4</v>
      </c>
      <c r="X3379" s="679">
        <f t="shared" ca="1" si="581"/>
        <v>11.2</v>
      </c>
      <c r="Y3379" s="679">
        <f t="shared" ca="1" si="581"/>
        <v>0</v>
      </c>
      <c r="Z3379" s="679">
        <f t="shared" ca="1" si="581"/>
        <v>0</v>
      </c>
      <c r="AA3379" t="str">
        <f t="shared" si="572"/>
        <v>ASR_Financial_Report_SHP21Final</v>
      </c>
      <c r="AB3379" s="960">
        <f t="shared" si="573"/>
        <v>44658</v>
      </c>
      <c r="AC3379" t="str">
        <f t="shared" si="574"/>
        <v>Unaudited</v>
      </c>
    </row>
    <row r="3380" spans="1:29" x14ac:dyDescent="0.25">
      <c r="A3380" t="s">
        <v>420</v>
      </c>
      <c r="B3380" t="s">
        <v>1366</v>
      </c>
      <c r="C3380" t="s">
        <v>1367</v>
      </c>
      <c r="D3380">
        <v>1900</v>
      </c>
      <c r="E3380" s="960">
        <v>1</v>
      </c>
      <c r="F3380" t="s">
        <v>439</v>
      </c>
      <c r="G3380" s="960">
        <v>182</v>
      </c>
      <c r="H3380" t="s">
        <v>388</v>
      </c>
      <c r="I3380" s="961" t="s">
        <v>488</v>
      </c>
      <c r="J3380" s="961" t="s">
        <v>444</v>
      </c>
      <c r="K3380" s="961" t="s">
        <v>53</v>
      </c>
      <c r="L3380" s="940" t="s">
        <v>42</v>
      </c>
      <c r="M3380" s="961" t="s">
        <v>154</v>
      </c>
      <c r="N3380" s="679">
        <f t="shared" ca="1" si="582"/>
        <v>36369.437675569337</v>
      </c>
      <c r="O3380" s="679">
        <f t="shared" ca="1" si="581"/>
        <v>35426.033085357201</v>
      </c>
      <c r="P3380" s="679">
        <f t="shared" ca="1" si="581"/>
        <v>582.2262724692032</v>
      </c>
      <c r="Q3380" s="679">
        <f t="shared" ca="1" si="581"/>
        <v>283.12167441034092</v>
      </c>
      <c r="R3380" s="679">
        <f t="shared" ca="1" si="581"/>
        <v>19.368755950126715</v>
      </c>
      <c r="S3380" s="679">
        <f t="shared" ca="1" si="581"/>
        <v>-204.19897624469115</v>
      </c>
      <c r="T3380" s="679">
        <f t="shared" ca="1" si="581"/>
        <v>256.19375159383179</v>
      </c>
      <c r="U3380" s="679">
        <f t="shared" ca="1" si="581"/>
        <v>-0.90104365220300664</v>
      </c>
      <c r="V3380" s="679">
        <f t="shared" ca="1" si="581"/>
        <v>5.8545750552755829</v>
      </c>
      <c r="W3380" s="679">
        <f t="shared" ca="1" si="576"/>
        <v>1.7395806302431898</v>
      </c>
      <c r="X3380" s="679">
        <f t="shared" ca="1" si="581"/>
        <v>0</v>
      </c>
      <c r="Y3380" s="679">
        <f t="shared" ca="1" si="581"/>
        <v>0</v>
      </c>
      <c r="Z3380" s="679">
        <f t="shared" ca="1" si="581"/>
        <v>0</v>
      </c>
      <c r="AA3380" t="str">
        <f t="shared" si="572"/>
        <v>ASR_Financial_Report_SHP21Final</v>
      </c>
      <c r="AB3380" s="960">
        <f t="shared" si="573"/>
        <v>44658</v>
      </c>
      <c r="AC3380" t="str">
        <f t="shared" si="574"/>
        <v>Unaudited</v>
      </c>
    </row>
    <row r="3381" spans="1:29" x14ac:dyDescent="0.25">
      <c r="A3381" t="s">
        <v>420</v>
      </c>
      <c r="B3381" t="s">
        <v>1366</v>
      </c>
      <c r="C3381" t="s">
        <v>1367</v>
      </c>
      <c r="D3381">
        <v>1900</v>
      </c>
      <c r="E3381" s="960">
        <v>1</v>
      </c>
      <c r="F3381" t="s">
        <v>439</v>
      </c>
      <c r="G3381" s="960">
        <v>182</v>
      </c>
      <c r="H3381" t="s">
        <v>388</v>
      </c>
      <c r="I3381" s="961" t="s">
        <v>488</v>
      </c>
      <c r="J3381" s="961" t="s">
        <v>444</v>
      </c>
      <c r="K3381" s="961" t="s">
        <v>53</v>
      </c>
      <c r="L3381" s="956" t="s">
        <v>43</v>
      </c>
      <c r="M3381" s="961" t="s">
        <v>462</v>
      </c>
      <c r="N3381" s="679">
        <f t="shared" ca="1" si="582"/>
        <v>0</v>
      </c>
      <c r="O3381" s="679">
        <f t="shared" ca="1" si="581"/>
        <v>0</v>
      </c>
      <c r="P3381" s="679">
        <f t="shared" ca="1" si="581"/>
        <v>0</v>
      </c>
      <c r="Q3381" s="679">
        <f t="shared" ca="1" si="581"/>
        <v>0</v>
      </c>
      <c r="R3381" s="679">
        <f t="shared" ca="1" si="581"/>
        <v>0</v>
      </c>
      <c r="S3381" s="679">
        <f t="shared" ca="1" si="581"/>
        <v>0</v>
      </c>
      <c r="T3381" s="679">
        <f t="shared" ca="1" si="581"/>
        <v>0</v>
      </c>
      <c r="U3381" s="679">
        <f t="shared" ca="1" si="581"/>
        <v>0</v>
      </c>
      <c r="V3381" s="679">
        <f t="shared" ca="1" si="581"/>
        <v>0</v>
      </c>
      <c r="W3381" s="679">
        <f t="shared" ca="1" si="576"/>
        <v>0</v>
      </c>
      <c r="X3381" s="679">
        <f t="shared" ca="1" si="581"/>
        <v>0</v>
      </c>
      <c r="Y3381" s="679">
        <f t="shared" ca="1" si="581"/>
        <v>0</v>
      </c>
      <c r="Z3381" s="679">
        <f t="shared" ca="1" si="581"/>
        <v>0</v>
      </c>
      <c r="AA3381" t="str">
        <f t="shared" si="572"/>
        <v>ASR_Financial_Report_SHP21Final</v>
      </c>
      <c r="AB3381" s="960">
        <f t="shared" si="573"/>
        <v>44658</v>
      </c>
      <c r="AC3381" t="str">
        <f t="shared" si="574"/>
        <v>Unaudited</v>
      </c>
    </row>
    <row r="3382" spans="1:29" x14ac:dyDescent="0.25">
      <c r="A3382" t="s">
        <v>420</v>
      </c>
      <c r="B3382" t="s">
        <v>1366</v>
      </c>
      <c r="C3382" t="s">
        <v>1367</v>
      </c>
      <c r="D3382">
        <v>1900</v>
      </c>
      <c r="E3382" s="960">
        <v>1</v>
      </c>
      <c r="F3382" t="s">
        <v>439</v>
      </c>
      <c r="G3382" s="960">
        <v>182</v>
      </c>
      <c r="H3382" t="s">
        <v>388</v>
      </c>
      <c r="I3382" s="961" t="s">
        <v>488</v>
      </c>
      <c r="J3382" s="961" t="s">
        <v>444</v>
      </c>
      <c r="K3382" s="961" t="s">
        <v>901</v>
      </c>
      <c r="L3382" s="940" t="s">
        <v>902</v>
      </c>
      <c r="M3382" s="961" t="s">
        <v>901</v>
      </c>
      <c r="N3382" s="679">
        <f t="shared" ca="1" si="582"/>
        <v>143995.04</v>
      </c>
      <c r="O3382" s="679">
        <f t="shared" ca="1" si="581"/>
        <v>141559.62</v>
      </c>
      <c r="P3382" s="679">
        <f t="shared" ca="1" si="581"/>
        <v>2435.42</v>
      </c>
      <c r="Q3382" s="679">
        <f t="shared" ca="1" si="581"/>
        <v>0</v>
      </c>
      <c r="R3382" s="679">
        <f t="shared" ca="1" si="581"/>
        <v>0</v>
      </c>
      <c r="S3382" s="679">
        <f t="shared" ca="1" si="581"/>
        <v>0</v>
      </c>
      <c r="T3382" s="679">
        <f t="shared" ca="1" si="581"/>
        <v>0</v>
      </c>
      <c r="U3382" s="679">
        <f t="shared" ca="1" si="581"/>
        <v>0</v>
      </c>
      <c r="V3382" s="679">
        <f t="shared" ca="1" si="581"/>
        <v>0</v>
      </c>
      <c r="W3382" s="679">
        <f t="shared" ca="1" si="576"/>
        <v>0</v>
      </c>
      <c r="X3382" s="679">
        <f t="shared" ca="1" si="581"/>
        <v>0</v>
      </c>
      <c r="Y3382" s="679">
        <f t="shared" ca="1" si="581"/>
        <v>0</v>
      </c>
      <c r="Z3382" s="679">
        <f t="shared" ca="1" si="581"/>
        <v>0</v>
      </c>
      <c r="AA3382" t="str">
        <f t="shared" si="572"/>
        <v>ASR_Financial_Report_SHP21Final</v>
      </c>
      <c r="AB3382" s="960">
        <f t="shared" si="573"/>
        <v>44658</v>
      </c>
      <c r="AC3382" t="str">
        <f t="shared" si="574"/>
        <v>Unaudited</v>
      </c>
    </row>
    <row r="3383" spans="1:29" x14ac:dyDescent="0.25">
      <c r="A3383" t="s">
        <v>420</v>
      </c>
      <c r="B3383" t="s">
        <v>1366</v>
      </c>
      <c r="C3383" t="s">
        <v>1367</v>
      </c>
      <c r="D3383">
        <v>1900</v>
      </c>
      <c r="E3383" s="960">
        <v>1</v>
      </c>
      <c r="F3383" t="s">
        <v>439</v>
      </c>
      <c r="G3383" s="960">
        <v>182</v>
      </c>
      <c r="H3383" t="s">
        <v>388</v>
      </c>
      <c r="I3383" s="940" t="s">
        <v>488</v>
      </c>
      <c r="J3383" s="940" t="s">
        <v>444</v>
      </c>
      <c r="K3383" s="940" t="s">
        <v>901</v>
      </c>
      <c r="L3383" s="940" t="s">
        <v>903</v>
      </c>
      <c r="M3383" s="961" t="s">
        <v>906</v>
      </c>
      <c r="N3383" s="679">
        <f t="shared" ca="1" si="582"/>
        <v>3592.7135586349114</v>
      </c>
      <c r="O3383" s="679">
        <f t="shared" ca="1" si="581"/>
        <v>3531.9491985918803</v>
      </c>
      <c r="P3383" s="679">
        <f t="shared" ca="1" si="581"/>
        <v>60.764360043030898</v>
      </c>
      <c r="Q3383" s="679">
        <f t="shared" ca="1" si="581"/>
        <v>0</v>
      </c>
      <c r="R3383" s="679">
        <f t="shared" ca="1" si="581"/>
        <v>0</v>
      </c>
      <c r="S3383" s="679">
        <f t="shared" ca="1" si="581"/>
        <v>0</v>
      </c>
      <c r="T3383" s="679">
        <f t="shared" ca="1" si="581"/>
        <v>0</v>
      </c>
      <c r="U3383" s="679">
        <f t="shared" ca="1" si="581"/>
        <v>0</v>
      </c>
      <c r="V3383" s="679">
        <f t="shared" ca="1" si="581"/>
        <v>0</v>
      </c>
      <c r="W3383" s="679">
        <f t="shared" ca="1" si="576"/>
        <v>0</v>
      </c>
      <c r="X3383" s="679">
        <f t="shared" ca="1" si="581"/>
        <v>0</v>
      </c>
      <c r="Y3383" s="679">
        <f t="shared" ca="1" si="581"/>
        <v>0</v>
      </c>
      <c r="Z3383" s="679">
        <f t="shared" ca="1" si="581"/>
        <v>0</v>
      </c>
      <c r="AA3383" t="str">
        <f t="shared" si="572"/>
        <v>ASR_Financial_Report_SHP21Final</v>
      </c>
      <c r="AB3383" s="960">
        <f t="shared" si="573"/>
        <v>44658</v>
      </c>
      <c r="AC3383" t="str">
        <f t="shared" si="574"/>
        <v>Unaudited</v>
      </c>
    </row>
    <row r="3384" spans="1:29" x14ac:dyDescent="0.25">
      <c r="A3384" t="s">
        <v>420</v>
      </c>
      <c r="B3384" t="s">
        <v>1366</v>
      </c>
      <c r="C3384" t="s">
        <v>1367</v>
      </c>
      <c r="D3384">
        <v>1900</v>
      </c>
      <c r="E3384" s="960">
        <v>1</v>
      </c>
      <c r="F3384" t="s">
        <v>439</v>
      </c>
      <c r="G3384" s="960">
        <v>182</v>
      </c>
      <c r="H3384" t="s">
        <v>388</v>
      </c>
      <c r="I3384" s="961" t="s">
        <v>488</v>
      </c>
      <c r="J3384" s="961" t="s">
        <v>444</v>
      </c>
      <c r="K3384" s="961" t="s">
        <v>901</v>
      </c>
      <c r="L3384" s="940" t="s">
        <v>904</v>
      </c>
      <c r="M3384" s="961" t="s">
        <v>907</v>
      </c>
      <c r="N3384" s="679">
        <f t="shared" ca="1" si="582"/>
        <v>0</v>
      </c>
      <c r="O3384" s="679">
        <f t="shared" ca="1" si="581"/>
        <v>0</v>
      </c>
      <c r="P3384" s="679">
        <f t="shared" ca="1" si="581"/>
        <v>0</v>
      </c>
      <c r="Q3384" s="679">
        <f t="shared" ca="1" si="581"/>
        <v>0</v>
      </c>
      <c r="R3384" s="679">
        <f t="shared" ca="1" si="581"/>
        <v>0</v>
      </c>
      <c r="S3384" s="679">
        <f t="shared" ca="1" si="581"/>
        <v>0</v>
      </c>
      <c r="T3384" s="679">
        <f t="shared" ca="1" si="581"/>
        <v>0</v>
      </c>
      <c r="U3384" s="679">
        <f t="shared" ca="1" si="581"/>
        <v>0</v>
      </c>
      <c r="V3384" s="679">
        <f t="shared" ca="1" si="581"/>
        <v>0</v>
      </c>
      <c r="W3384" s="679">
        <f t="shared" ca="1" si="576"/>
        <v>0</v>
      </c>
      <c r="X3384" s="679">
        <f t="shared" ca="1" si="581"/>
        <v>0</v>
      </c>
      <c r="Y3384" s="679">
        <f t="shared" ca="1" si="581"/>
        <v>0</v>
      </c>
      <c r="Z3384" s="679">
        <f t="shared" ca="1" si="581"/>
        <v>0</v>
      </c>
      <c r="AA3384" t="str">
        <f t="shared" si="572"/>
        <v>ASR_Financial_Report_SHP21Final</v>
      </c>
      <c r="AB3384" s="960">
        <f t="shared" si="573"/>
        <v>44658</v>
      </c>
      <c r="AC3384" t="str">
        <f t="shared" si="574"/>
        <v>Unaudited</v>
      </c>
    </row>
    <row r="3385" spans="1:29" x14ac:dyDescent="0.25">
      <c r="A3385" t="s">
        <v>420</v>
      </c>
      <c r="B3385" t="s">
        <v>1366</v>
      </c>
      <c r="C3385" t="s">
        <v>1367</v>
      </c>
      <c r="D3385">
        <v>1900</v>
      </c>
      <c r="E3385" s="960">
        <v>1</v>
      </c>
      <c r="F3385" t="s">
        <v>439</v>
      </c>
      <c r="G3385" s="960">
        <v>182</v>
      </c>
      <c r="H3385" t="s">
        <v>388</v>
      </c>
      <c r="I3385" s="940" t="s">
        <v>488</v>
      </c>
      <c r="J3385" s="940" t="s">
        <v>444</v>
      </c>
      <c r="K3385" s="940" t="s">
        <v>445</v>
      </c>
      <c r="L3385" s="940">
        <v>5.0999999999999996</v>
      </c>
      <c r="M3385" s="940" t="s">
        <v>37</v>
      </c>
      <c r="N3385" s="679">
        <f t="shared" ca="1" si="582"/>
        <v>315532.70999999996</v>
      </c>
      <c r="O3385" s="679">
        <f t="shared" ca="1" si="581"/>
        <v>221339.26</v>
      </c>
      <c r="P3385" s="679">
        <f t="shared" ca="1" si="581"/>
        <v>34944.94</v>
      </c>
      <c r="Q3385" s="679">
        <f t="shared" ca="1" si="581"/>
        <v>32400.41</v>
      </c>
      <c r="R3385" s="679">
        <f t="shared" ca="1" si="581"/>
        <v>13914.16</v>
      </c>
      <c r="S3385" s="679">
        <f t="shared" ca="1" si="581"/>
        <v>5922</v>
      </c>
      <c r="T3385" s="679">
        <f t="shared" ca="1" si="581"/>
        <v>6282.7000000000007</v>
      </c>
      <c r="U3385" s="679">
        <f t="shared" ca="1" si="581"/>
        <v>0</v>
      </c>
      <c r="V3385" s="679">
        <f t="shared" ca="1" si="581"/>
        <v>729.24</v>
      </c>
      <c r="W3385" s="679">
        <f t="shared" ca="1" si="576"/>
        <v>0</v>
      </c>
      <c r="X3385" s="679">
        <f t="shared" ca="1" si="581"/>
        <v>0</v>
      </c>
      <c r="Y3385" s="679">
        <f t="shared" ca="1" si="581"/>
        <v>0</v>
      </c>
      <c r="Z3385" s="679">
        <f t="shared" ca="1" si="581"/>
        <v>0</v>
      </c>
      <c r="AA3385" t="str">
        <f t="shared" si="572"/>
        <v>ASR_Financial_Report_SHP21Final</v>
      </c>
      <c r="AB3385" s="960">
        <f t="shared" si="573"/>
        <v>44658</v>
      </c>
      <c r="AC3385" t="str">
        <f t="shared" si="574"/>
        <v>Unaudited</v>
      </c>
    </row>
    <row r="3386" spans="1:29" ht="30" x14ac:dyDescent="0.25">
      <c r="A3386" t="s">
        <v>420</v>
      </c>
      <c r="B3386" t="s">
        <v>1366</v>
      </c>
      <c r="C3386" t="s">
        <v>1367</v>
      </c>
      <c r="D3386">
        <v>1900</v>
      </c>
      <c r="E3386" s="960">
        <v>1</v>
      </c>
      <c r="F3386" t="s">
        <v>439</v>
      </c>
      <c r="G3386" s="960">
        <v>182</v>
      </c>
      <c r="H3386" t="s">
        <v>388</v>
      </c>
      <c r="I3386" s="940" t="s">
        <v>488</v>
      </c>
      <c r="J3386" s="940" t="s">
        <v>444</v>
      </c>
      <c r="K3386" s="940" t="s">
        <v>445</v>
      </c>
      <c r="L3386" s="940">
        <v>5.2</v>
      </c>
      <c r="M3386" s="961" t="s">
        <v>303</v>
      </c>
      <c r="N3386" s="679">
        <f t="shared" ca="1" si="582"/>
        <v>0</v>
      </c>
      <c r="O3386" s="679">
        <f t="shared" ca="1" si="581"/>
        <v>0</v>
      </c>
      <c r="P3386" s="679">
        <f t="shared" ca="1" si="581"/>
        <v>0</v>
      </c>
      <c r="Q3386" s="679">
        <f t="shared" ca="1" si="581"/>
        <v>0</v>
      </c>
      <c r="R3386" s="679">
        <f t="shared" ca="1" si="581"/>
        <v>0</v>
      </c>
      <c r="S3386" s="679">
        <f t="shared" ca="1" si="581"/>
        <v>0</v>
      </c>
      <c r="T3386" s="679">
        <f t="shared" ca="1" si="581"/>
        <v>0</v>
      </c>
      <c r="U3386" s="679">
        <f t="shared" ca="1" si="581"/>
        <v>0</v>
      </c>
      <c r="V3386" s="679">
        <f t="shared" ca="1" si="581"/>
        <v>0</v>
      </c>
      <c r="W3386" s="679">
        <f t="shared" ca="1" si="576"/>
        <v>0</v>
      </c>
      <c r="X3386" s="679">
        <f t="shared" ca="1" si="581"/>
        <v>0</v>
      </c>
      <c r="Y3386" s="679">
        <f t="shared" ca="1" si="581"/>
        <v>0</v>
      </c>
      <c r="Z3386" s="679">
        <f t="shared" ca="1" si="581"/>
        <v>0</v>
      </c>
      <c r="AA3386" t="str">
        <f t="shared" si="572"/>
        <v>ASR_Financial_Report_SHP21Final</v>
      </c>
      <c r="AB3386" s="960">
        <f t="shared" si="573"/>
        <v>44658</v>
      </c>
      <c r="AC3386" t="str">
        <f t="shared" si="574"/>
        <v>Unaudited</v>
      </c>
    </row>
    <row r="3387" spans="1:29" ht="30" x14ac:dyDescent="0.25">
      <c r="A3387" t="s">
        <v>420</v>
      </c>
      <c r="B3387" t="s">
        <v>1366</v>
      </c>
      <c r="C3387" t="s">
        <v>1367</v>
      </c>
      <c r="D3387">
        <v>1900</v>
      </c>
      <c r="E3387" s="960">
        <v>1</v>
      </c>
      <c r="F3387" t="s">
        <v>439</v>
      </c>
      <c r="G3387" s="960">
        <v>182</v>
      </c>
      <c r="H3387" t="s">
        <v>388</v>
      </c>
      <c r="I3387" s="940" t="s">
        <v>488</v>
      </c>
      <c r="J3387" s="940" t="s">
        <v>444</v>
      </c>
      <c r="K3387" s="940" t="s">
        <v>445</v>
      </c>
      <c r="L3387" s="940">
        <v>5.3</v>
      </c>
      <c r="M3387" s="961" t="s">
        <v>304</v>
      </c>
      <c r="N3387" s="679">
        <f t="shared" ca="1" si="582"/>
        <v>3243.2592909258551</v>
      </c>
      <c r="O3387" s="679">
        <f t="shared" ca="1" si="581"/>
        <v>2228.6063068939893</v>
      </c>
      <c r="P3387" s="679">
        <f t="shared" ca="1" si="581"/>
        <v>349.75558874283064</v>
      </c>
      <c r="Q3387" s="679">
        <f t="shared" ca="1" si="581"/>
        <v>356.35025963657745</v>
      </c>
      <c r="R3387" s="679">
        <f t="shared" ca="1" si="581"/>
        <v>153.91567001757176</v>
      </c>
      <c r="S3387" s="679">
        <f t="shared" ca="1" si="581"/>
        <v>81.491687459792203</v>
      </c>
      <c r="T3387" s="679">
        <f t="shared" ca="1" si="581"/>
        <v>65.073070360636251</v>
      </c>
      <c r="U3387" s="679">
        <f t="shared" ca="1" si="581"/>
        <v>0</v>
      </c>
      <c r="V3387" s="679">
        <f t="shared" ca="1" si="581"/>
        <v>8.0667078144576507</v>
      </c>
      <c r="W3387" s="679">
        <f t="shared" ca="1" si="576"/>
        <v>0</v>
      </c>
      <c r="X3387" s="679">
        <f t="shared" ca="1" si="581"/>
        <v>0</v>
      </c>
      <c r="Y3387" s="679">
        <f t="shared" ca="1" si="581"/>
        <v>0</v>
      </c>
      <c r="Z3387" s="679">
        <f t="shared" ca="1" si="581"/>
        <v>0</v>
      </c>
      <c r="AA3387" t="str">
        <f t="shared" si="572"/>
        <v>ASR_Financial_Report_SHP21Final</v>
      </c>
      <c r="AB3387" s="960">
        <f t="shared" si="573"/>
        <v>44658</v>
      </c>
      <c r="AC3387" t="str">
        <f t="shared" si="574"/>
        <v>Unaudited</v>
      </c>
    </row>
    <row r="3388" spans="1:29" x14ac:dyDescent="0.25">
      <c r="A3388" t="s">
        <v>420</v>
      </c>
      <c r="B3388" t="s">
        <v>1366</v>
      </c>
      <c r="C3388" t="s">
        <v>1367</v>
      </c>
      <c r="D3388">
        <v>1900</v>
      </c>
      <c r="E3388" s="960">
        <v>1</v>
      </c>
      <c r="F3388" t="s">
        <v>439</v>
      </c>
      <c r="G3388" s="960">
        <v>182</v>
      </c>
      <c r="H3388" t="s">
        <v>388</v>
      </c>
      <c r="I3388" s="940" t="s">
        <v>488</v>
      </c>
      <c r="J3388" s="940" t="s">
        <v>444</v>
      </c>
      <c r="K3388" s="940" t="s">
        <v>445</v>
      </c>
      <c r="L3388" s="940" t="s">
        <v>82</v>
      </c>
      <c r="M3388" s="961" t="s">
        <v>453</v>
      </c>
      <c r="N3388" s="679">
        <f t="shared" ca="1" si="582"/>
        <v>0</v>
      </c>
      <c r="O3388" s="679">
        <f t="shared" ca="1" si="581"/>
        <v>0</v>
      </c>
      <c r="P3388" s="679">
        <f t="shared" ca="1" si="581"/>
        <v>0</v>
      </c>
      <c r="Q3388" s="679">
        <f t="shared" ca="1" si="581"/>
        <v>0</v>
      </c>
      <c r="R3388" s="679">
        <f t="shared" ca="1" si="581"/>
        <v>0</v>
      </c>
      <c r="S3388" s="679">
        <f t="shared" ca="1" si="581"/>
        <v>0</v>
      </c>
      <c r="T3388" s="679">
        <f t="shared" ca="1" si="581"/>
        <v>0</v>
      </c>
      <c r="U3388" s="679">
        <f t="shared" ca="1" si="581"/>
        <v>0</v>
      </c>
      <c r="V3388" s="679">
        <f t="shared" ca="1" si="581"/>
        <v>0</v>
      </c>
      <c r="W3388" s="679">
        <f t="shared" ca="1" si="576"/>
        <v>0</v>
      </c>
      <c r="X3388" s="679">
        <f t="shared" ca="1" si="581"/>
        <v>0</v>
      </c>
      <c r="Y3388" s="679">
        <f t="shared" ca="1" si="581"/>
        <v>0</v>
      </c>
      <c r="Z3388" s="679">
        <f t="shared" ca="1" si="581"/>
        <v>0</v>
      </c>
      <c r="AA3388" t="str">
        <f t="shared" si="572"/>
        <v>ASR_Financial_Report_SHP21Final</v>
      </c>
      <c r="AB3388" s="960">
        <f t="shared" si="573"/>
        <v>44658</v>
      </c>
      <c r="AC3388" t="str">
        <f t="shared" si="574"/>
        <v>Unaudited</v>
      </c>
    </row>
    <row r="3389" spans="1:29" x14ac:dyDescent="0.25">
      <c r="A3389" t="s">
        <v>420</v>
      </c>
      <c r="B3389" t="s">
        <v>1366</v>
      </c>
      <c r="C3389" t="s">
        <v>1367</v>
      </c>
      <c r="D3389">
        <v>1900</v>
      </c>
      <c r="E3389" s="960">
        <v>1</v>
      </c>
      <c r="F3389" t="s">
        <v>439</v>
      </c>
      <c r="G3389" s="960">
        <v>182</v>
      </c>
      <c r="H3389" t="s">
        <v>388</v>
      </c>
      <c r="I3389" s="940" t="s">
        <v>488</v>
      </c>
      <c r="J3389" s="940" t="s">
        <v>444</v>
      </c>
      <c r="K3389" s="940" t="s">
        <v>446</v>
      </c>
      <c r="L3389" s="946">
        <v>6.1</v>
      </c>
      <c r="M3389" s="962" t="s">
        <v>18</v>
      </c>
      <c r="N3389" s="679">
        <f t="shared" ca="1" si="582"/>
        <v>0</v>
      </c>
      <c r="O3389" s="679">
        <f t="shared" ca="1" si="581"/>
        <v>0</v>
      </c>
      <c r="P3389" s="679">
        <f t="shared" ca="1" si="581"/>
        <v>0</v>
      </c>
      <c r="Q3389" s="679">
        <f t="shared" ca="1" si="581"/>
        <v>0</v>
      </c>
      <c r="R3389" s="679">
        <f t="shared" ca="1" si="581"/>
        <v>0</v>
      </c>
      <c r="S3389" s="679">
        <f t="shared" ca="1" si="581"/>
        <v>0</v>
      </c>
      <c r="T3389" s="679">
        <f t="shared" ca="1" si="581"/>
        <v>0</v>
      </c>
      <c r="U3389" s="679">
        <f t="shared" ca="1" si="581"/>
        <v>0</v>
      </c>
      <c r="V3389" s="679">
        <f t="shared" ca="1" si="581"/>
        <v>0</v>
      </c>
      <c r="W3389" s="679">
        <f t="shared" ca="1" si="576"/>
        <v>0</v>
      </c>
      <c r="X3389" s="679">
        <f t="shared" ca="1" si="581"/>
        <v>0</v>
      </c>
      <c r="Y3389" s="679">
        <f t="shared" ca="1" si="581"/>
        <v>0</v>
      </c>
      <c r="Z3389" s="679">
        <f t="shared" ca="1" si="581"/>
        <v>0</v>
      </c>
      <c r="AA3389" t="str">
        <f t="shared" si="572"/>
        <v>ASR_Financial_Report_SHP21Final</v>
      </c>
      <c r="AB3389" s="960">
        <f t="shared" si="573"/>
        <v>44658</v>
      </c>
      <c r="AC3389" t="str">
        <f t="shared" si="574"/>
        <v>Unaudited</v>
      </c>
    </row>
    <row r="3390" spans="1:29" x14ac:dyDescent="0.25">
      <c r="A3390" t="s">
        <v>420</v>
      </c>
      <c r="B3390" t="s">
        <v>1366</v>
      </c>
      <c r="C3390" t="s">
        <v>1367</v>
      </c>
      <c r="D3390">
        <v>1900</v>
      </c>
      <c r="E3390" s="960">
        <v>1</v>
      </c>
      <c r="F3390" t="s">
        <v>439</v>
      </c>
      <c r="G3390" s="960">
        <v>182</v>
      </c>
      <c r="H3390" t="s">
        <v>388</v>
      </c>
      <c r="I3390" s="940" t="s">
        <v>488</v>
      </c>
      <c r="J3390" s="940" t="s">
        <v>444</v>
      </c>
      <c r="K3390" s="940" t="s">
        <v>446</v>
      </c>
      <c r="L3390" s="940">
        <v>6.2</v>
      </c>
      <c r="M3390" s="961" t="s">
        <v>19</v>
      </c>
      <c r="N3390" s="679">
        <f t="shared" ca="1" si="582"/>
        <v>0</v>
      </c>
      <c r="O3390" s="679">
        <f t="shared" ca="1" si="581"/>
        <v>0</v>
      </c>
      <c r="P3390" s="679">
        <f t="shared" ca="1" si="581"/>
        <v>0</v>
      </c>
      <c r="Q3390" s="679">
        <f t="shared" ca="1" si="581"/>
        <v>0</v>
      </c>
      <c r="R3390" s="679">
        <f t="shared" ca="1" si="581"/>
        <v>0</v>
      </c>
      <c r="S3390" s="679">
        <f t="shared" ca="1" si="581"/>
        <v>0</v>
      </c>
      <c r="T3390" s="679">
        <f t="shared" ca="1" si="581"/>
        <v>0</v>
      </c>
      <c r="U3390" s="679">
        <f t="shared" ca="1" si="581"/>
        <v>0</v>
      </c>
      <c r="V3390" s="679">
        <f t="shared" ca="1" si="581"/>
        <v>0</v>
      </c>
      <c r="W3390" s="679">
        <f t="shared" ca="1" si="576"/>
        <v>0</v>
      </c>
      <c r="X3390" s="679">
        <f t="shared" ca="1" si="581"/>
        <v>0</v>
      </c>
      <c r="Y3390" s="679">
        <f t="shared" ca="1" si="581"/>
        <v>0</v>
      </c>
      <c r="Z3390" s="679">
        <f t="shared" ca="1" si="581"/>
        <v>0</v>
      </c>
      <c r="AA3390" t="str">
        <f t="shared" si="572"/>
        <v>ASR_Financial_Report_SHP21Final</v>
      </c>
      <c r="AB3390" s="960">
        <f t="shared" si="573"/>
        <v>44658</v>
      </c>
      <c r="AC3390" t="str">
        <f t="shared" si="574"/>
        <v>Unaudited</v>
      </c>
    </row>
    <row r="3391" spans="1:29" x14ac:dyDescent="0.25">
      <c r="A3391" t="s">
        <v>420</v>
      </c>
      <c r="B3391" t="s">
        <v>1366</v>
      </c>
      <c r="C3391" t="s">
        <v>1367</v>
      </c>
      <c r="D3391">
        <v>1900</v>
      </c>
      <c r="E3391" s="960">
        <v>1</v>
      </c>
      <c r="F3391" t="s">
        <v>439</v>
      </c>
      <c r="G3391" s="960">
        <v>182</v>
      </c>
      <c r="H3391" t="s">
        <v>388</v>
      </c>
      <c r="I3391" s="940" t="s">
        <v>488</v>
      </c>
      <c r="J3391" s="940" t="s">
        <v>444</v>
      </c>
      <c r="K3391" s="940" t="s">
        <v>446</v>
      </c>
      <c r="L3391" s="940">
        <v>6.3</v>
      </c>
      <c r="M3391" s="961" t="s">
        <v>184</v>
      </c>
      <c r="N3391" s="679">
        <f t="shared" ca="1" si="582"/>
        <v>0</v>
      </c>
      <c r="O3391" s="679">
        <f t="shared" ca="1" si="581"/>
        <v>0</v>
      </c>
      <c r="P3391" s="679">
        <f t="shared" ca="1" si="581"/>
        <v>0</v>
      </c>
      <c r="Q3391" s="679">
        <f t="shared" ca="1" si="581"/>
        <v>0</v>
      </c>
      <c r="R3391" s="679">
        <f t="shared" ca="1" si="581"/>
        <v>0</v>
      </c>
      <c r="S3391" s="679">
        <f t="shared" ca="1" si="581"/>
        <v>0</v>
      </c>
      <c r="T3391" s="679">
        <f t="shared" ca="1" si="581"/>
        <v>0</v>
      </c>
      <c r="U3391" s="679">
        <f t="shared" ca="1" si="581"/>
        <v>0</v>
      </c>
      <c r="V3391" s="679">
        <f t="shared" ca="1" si="581"/>
        <v>0</v>
      </c>
      <c r="W3391" s="679">
        <f t="shared" ca="1" si="576"/>
        <v>0</v>
      </c>
      <c r="X3391" s="679">
        <f t="shared" ca="1" si="581"/>
        <v>0</v>
      </c>
      <c r="Y3391" s="679">
        <f t="shared" ca="1" si="581"/>
        <v>0</v>
      </c>
      <c r="Z3391" s="679">
        <f t="shared" ca="1" si="581"/>
        <v>0</v>
      </c>
      <c r="AA3391" t="str">
        <f t="shared" si="572"/>
        <v>ASR_Financial_Report_SHP21Final</v>
      </c>
      <c r="AB3391" s="960">
        <f t="shared" si="573"/>
        <v>44658</v>
      </c>
      <c r="AC3391" t="str">
        <f t="shared" si="574"/>
        <v>Unaudited</v>
      </c>
    </row>
    <row r="3392" spans="1:29" x14ac:dyDescent="0.25">
      <c r="A3392" t="s">
        <v>420</v>
      </c>
      <c r="B3392" t="s">
        <v>1366</v>
      </c>
      <c r="C3392" t="s">
        <v>1367</v>
      </c>
      <c r="D3392">
        <v>1900</v>
      </c>
      <c r="E3392" s="960">
        <v>1</v>
      </c>
      <c r="F3392" t="s">
        <v>439</v>
      </c>
      <c r="G3392" s="960">
        <v>182</v>
      </c>
      <c r="H3392" t="s">
        <v>388</v>
      </c>
      <c r="I3392" s="940" t="s">
        <v>488</v>
      </c>
      <c r="J3392" s="940" t="s">
        <v>444</v>
      </c>
      <c r="K3392" s="940" t="s">
        <v>446</v>
      </c>
      <c r="L3392" s="940" t="s">
        <v>87</v>
      </c>
      <c r="M3392" s="961" t="s">
        <v>454</v>
      </c>
      <c r="N3392" s="679">
        <f t="shared" ca="1" si="582"/>
        <v>0</v>
      </c>
      <c r="O3392" s="679">
        <f t="shared" ca="1" si="581"/>
        <v>0</v>
      </c>
      <c r="P3392" s="679">
        <f t="shared" ca="1" si="581"/>
        <v>0</v>
      </c>
      <c r="Q3392" s="679">
        <f t="shared" ca="1" si="581"/>
        <v>0</v>
      </c>
      <c r="R3392" s="679">
        <f t="shared" ca="1" si="581"/>
        <v>0</v>
      </c>
      <c r="S3392" s="679">
        <f t="shared" ca="1" si="581"/>
        <v>0</v>
      </c>
      <c r="T3392" s="679">
        <f t="shared" ca="1" si="581"/>
        <v>0</v>
      </c>
      <c r="U3392" s="679">
        <f t="shared" ca="1" si="581"/>
        <v>0</v>
      </c>
      <c r="V3392" s="679">
        <f t="shared" ca="1" si="581"/>
        <v>0</v>
      </c>
      <c r="W3392" s="679">
        <f t="shared" ca="1" si="576"/>
        <v>0</v>
      </c>
      <c r="X3392" s="679">
        <f t="shared" ca="1" si="581"/>
        <v>0</v>
      </c>
      <c r="Y3392" s="679">
        <f t="shared" ca="1" si="581"/>
        <v>0</v>
      </c>
      <c r="Z3392" s="679">
        <f t="shared" ca="1" si="581"/>
        <v>0</v>
      </c>
      <c r="AA3392" t="str">
        <f t="shared" si="572"/>
        <v>ASR_Financial_Report_SHP21Final</v>
      </c>
      <c r="AB3392" s="960">
        <f t="shared" si="573"/>
        <v>44658</v>
      </c>
      <c r="AC3392" t="str">
        <f t="shared" si="574"/>
        <v>Unaudited</v>
      </c>
    </row>
    <row r="3393" spans="1:29" x14ac:dyDescent="0.25">
      <c r="A3393" t="s">
        <v>420</v>
      </c>
      <c r="B3393" t="s">
        <v>1366</v>
      </c>
      <c r="C3393" t="s">
        <v>1367</v>
      </c>
      <c r="D3393">
        <v>1900</v>
      </c>
      <c r="E3393" s="960">
        <v>1</v>
      </c>
      <c r="F3393" t="s">
        <v>439</v>
      </c>
      <c r="G3393" s="960">
        <v>182</v>
      </c>
      <c r="H3393" t="s">
        <v>388</v>
      </c>
      <c r="I3393" s="940" t="s">
        <v>488</v>
      </c>
      <c r="J3393" s="940" t="s">
        <v>444</v>
      </c>
      <c r="K3393" s="940" t="s">
        <v>447</v>
      </c>
      <c r="L3393" s="940">
        <v>7.1</v>
      </c>
      <c r="M3393" s="961" t="s">
        <v>20</v>
      </c>
      <c r="N3393" s="679">
        <f t="shared" ca="1" si="582"/>
        <v>63723.87</v>
      </c>
      <c r="O3393" s="679">
        <f t="shared" ca="1" si="581"/>
        <v>29958</v>
      </c>
      <c r="P3393" s="679">
        <f t="shared" ca="1" si="581"/>
        <v>570</v>
      </c>
      <c r="Q3393" s="679">
        <f t="shared" ca="1" si="581"/>
        <v>25079.5</v>
      </c>
      <c r="R3393" s="679">
        <f t="shared" ca="1" si="581"/>
        <v>2550</v>
      </c>
      <c r="S3393" s="679">
        <f t="shared" ca="1" si="581"/>
        <v>4437.33</v>
      </c>
      <c r="T3393" s="679">
        <f t="shared" ca="1" si="581"/>
        <v>40</v>
      </c>
      <c r="U3393" s="679">
        <f t="shared" ca="1" si="581"/>
        <v>91.04</v>
      </c>
      <c r="V3393" s="679">
        <f t="shared" ca="1" si="581"/>
        <v>606</v>
      </c>
      <c r="W3393" s="679">
        <f t="shared" ca="1" si="576"/>
        <v>392</v>
      </c>
      <c r="X3393" s="679">
        <f t="shared" ca="1" si="581"/>
        <v>0</v>
      </c>
      <c r="Y3393" s="679">
        <f t="shared" ca="1" si="581"/>
        <v>0</v>
      </c>
      <c r="Z3393" s="679">
        <f t="shared" ca="1" si="581"/>
        <v>0</v>
      </c>
      <c r="AA3393" t="str">
        <f t="shared" si="572"/>
        <v>ASR_Financial_Report_SHP21Final</v>
      </c>
      <c r="AB3393" s="960">
        <f t="shared" si="573"/>
        <v>44658</v>
      </c>
      <c r="AC3393" t="str">
        <f t="shared" si="574"/>
        <v>Unaudited</v>
      </c>
    </row>
    <row r="3394" spans="1:29" x14ac:dyDescent="0.25">
      <c r="A3394" t="s">
        <v>420</v>
      </c>
      <c r="B3394" t="s">
        <v>1366</v>
      </c>
      <c r="C3394" t="s">
        <v>1367</v>
      </c>
      <c r="D3394">
        <v>1900</v>
      </c>
      <c r="E3394" s="960">
        <v>1</v>
      </c>
      <c r="F3394" t="s">
        <v>439</v>
      </c>
      <c r="G3394" s="960">
        <v>182</v>
      </c>
      <c r="H3394" t="s">
        <v>388</v>
      </c>
      <c r="I3394" s="940" t="s">
        <v>488</v>
      </c>
      <c r="J3394" s="940" t="s">
        <v>444</v>
      </c>
      <c r="K3394" s="940" t="s">
        <v>447</v>
      </c>
      <c r="L3394" s="940">
        <v>7.2</v>
      </c>
      <c r="M3394" s="961" t="s">
        <v>21</v>
      </c>
      <c r="N3394" s="679">
        <f t="shared" ca="1" si="582"/>
        <v>0</v>
      </c>
      <c r="O3394" s="679">
        <f t="shared" ca="1" si="581"/>
        <v>0</v>
      </c>
      <c r="P3394" s="679">
        <f t="shared" ca="1" si="581"/>
        <v>0</v>
      </c>
      <c r="Q3394" s="679">
        <f t="shared" ca="1" si="581"/>
        <v>0</v>
      </c>
      <c r="R3394" s="679">
        <f t="shared" ca="1" si="581"/>
        <v>0</v>
      </c>
      <c r="S3394" s="679">
        <f t="shared" ca="1" si="581"/>
        <v>0</v>
      </c>
      <c r="T3394" s="679">
        <f t="shared" ca="1" si="581"/>
        <v>0</v>
      </c>
      <c r="U3394" s="679">
        <f t="shared" ca="1" si="581"/>
        <v>0</v>
      </c>
      <c r="V3394" s="679">
        <f t="shared" ca="1" si="581"/>
        <v>0</v>
      </c>
      <c r="W3394" s="679">
        <f t="shared" ca="1" si="576"/>
        <v>0</v>
      </c>
      <c r="X3394" s="679">
        <f t="shared" ca="1" si="581"/>
        <v>0</v>
      </c>
      <c r="Y3394" s="679">
        <f t="shared" ca="1" si="581"/>
        <v>0</v>
      </c>
      <c r="Z3394" s="679">
        <f t="shared" ca="1" si="581"/>
        <v>0</v>
      </c>
      <c r="AA3394" t="str">
        <f t="shared" ref="AA3394:AA3457" si="583">file_name</f>
        <v>ASR_Financial_Report_SHP21Final</v>
      </c>
      <c r="AB3394" s="960">
        <f t="shared" ref="AB3394:AB3457" si="584">file_date</f>
        <v>44658</v>
      </c>
      <c r="AC3394" t="str">
        <f t="shared" ref="AC3394:AC3457" si="585">status</f>
        <v>Unaudited</v>
      </c>
    </row>
    <row r="3395" spans="1:29" x14ac:dyDescent="0.25">
      <c r="A3395" t="s">
        <v>420</v>
      </c>
      <c r="B3395" t="s">
        <v>1366</v>
      </c>
      <c r="C3395" t="s">
        <v>1367</v>
      </c>
      <c r="D3395">
        <v>1900</v>
      </c>
      <c r="E3395" s="960">
        <v>1</v>
      </c>
      <c r="F3395" t="s">
        <v>439</v>
      </c>
      <c r="G3395" s="960">
        <v>182</v>
      </c>
      <c r="H3395" t="s">
        <v>388</v>
      </c>
      <c r="I3395" s="940" t="s">
        <v>488</v>
      </c>
      <c r="J3395" s="940" t="s">
        <v>444</v>
      </c>
      <c r="K3395" s="940" t="s">
        <v>447</v>
      </c>
      <c r="L3395" s="940">
        <v>7.3</v>
      </c>
      <c r="M3395" s="961" t="s">
        <v>155</v>
      </c>
      <c r="N3395" s="679">
        <f t="shared" ca="1" si="582"/>
        <v>549.85816577081096</v>
      </c>
      <c r="O3395" s="679">
        <f t="shared" ca="1" si="581"/>
        <v>541.82203073895266</v>
      </c>
      <c r="P3395" s="679">
        <f t="shared" ca="1" si="581"/>
        <v>14.221647693017058</v>
      </c>
      <c r="Q3395" s="679">
        <f t="shared" ca="1" si="581"/>
        <v>75.58681971814579</v>
      </c>
      <c r="R3395" s="679">
        <f t="shared" ca="1" si="581"/>
        <v>7.7345046252481957</v>
      </c>
      <c r="S3395" s="679">
        <f t="shared" ca="1" si="581"/>
        <v>-89.972162012994389</v>
      </c>
      <c r="T3395" s="679">
        <f t="shared" ca="1" si="581"/>
        <v>0.15592260154308801</v>
      </c>
      <c r="U3395" s="679">
        <f t="shared" ca="1" si="581"/>
        <v>-2.7694467959676494</v>
      </c>
      <c r="V3395" s="679">
        <f t="shared" ca="1" si="581"/>
        <v>1.8909759817663987</v>
      </c>
      <c r="W3395" s="679">
        <f t="shared" ca="1" si="576"/>
        <v>1.1878732210998588</v>
      </c>
      <c r="X3395" s="679">
        <f t="shared" ca="1" si="581"/>
        <v>0</v>
      </c>
      <c r="Y3395" s="679">
        <f t="shared" ca="1" si="581"/>
        <v>0</v>
      </c>
      <c r="Z3395" s="679">
        <f t="shared" ca="1" si="581"/>
        <v>0</v>
      </c>
      <c r="AA3395" t="str">
        <f t="shared" si="583"/>
        <v>ASR_Financial_Report_SHP21Final</v>
      </c>
      <c r="AB3395" s="960">
        <f t="shared" si="584"/>
        <v>44658</v>
      </c>
      <c r="AC3395" t="str">
        <f t="shared" si="585"/>
        <v>Unaudited</v>
      </c>
    </row>
    <row r="3396" spans="1:29" x14ac:dyDescent="0.25">
      <c r="A3396" t="s">
        <v>420</v>
      </c>
      <c r="B3396" t="s">
        <v>1366</v>
      </c>
      <c r="C3396" t="s">
        <v>1367</v>
      </c>
      <c r="D3396">
        <v>1900</v>
      </c>
      <c r="E3396" s="960">
        <v>1</v>
      </c>
      <c r="F3396" t="s">
        <v>439</v>
      </c>
      <c r="G3396" s="960">
        <v>182</v>
      </c>
      <c r="H3396" t="s">
        <v>388</v>
      </c>
      <c r="I3396" s="940" t="s">
        <v>488</v>
      </c>
      <c r="J3396" s="940" t="s">
        <v>444</v>
      </c>
      <c r="K3396" s="940" t="s">
        <v>447</v>
      </c>
      <c r="L3396" s="940" t="s">
        <v>91</v>
      </c>
      <c r="M3396" s="961" t="s">
        <v>455</v>
      </c>
      <c r="N3396" s="679">
        <f t="shared" ca="1" si="582"/>
        <v>0</v>
      </c>
      <c r="O3396" s="679">
        <f t="shared" ca="1" si="581"/>
        <v>0</v>
      </c>
      <c r="P3396" s="679">
        <f t="shared" ca="1" si="581"/>
        <v>0</v>
      </c>
      <c r="Q3396" s="679">
        <f t="shared" ca="1" si="581"/>
        <v>0</v>
      </c>
      <c r="R3396" s="679">
        <f t="shared" ca="1" si="581"/>
        <v>0</v>
      </c>
      <c r="S3396" s="679">
        <f t="shared" ca="1" si="581"/>
        <v>0</v>
      </c>
      <c r="T3396" s="679">
        <f t="shared" ca="1" si="581"/>
        <v>0</v>
      </c>
      <c r="U3396" s="679">
        <f t="shared" ca="1" si="581"/>
        <v>0</v>
      </c>
      <c r="V3396" s="679">
        <f t="shared" ca="1" si="581"/>
        <v>0</v>
      </c>
      <c r="W3396" s="679">
        <f t="shared" ca="1" si="576"/>
        <v>0</v>
      </c>
      <c r="X3396" s="679">
        <f t="shared" ca="1" si="581"/>
        <v>0</v>
      </c>
      <c r="Y3396" s="679">
        <f t="shared" ca="1" si="581"/>
        <v>0</v>
      </c>
      <c r="Z3396" s="679">
        <f t="shared" ca="1" si="581"/>
        <v>0</v>
      </c>
      <c r="AA3396" t="str">
        <f t="shared" si="583"/>
        <v>ASR_Financial_Report_SHP21Final</v>
      </c>
      <c r="AB3396" s="960">
        <f t="shared" si="584"/>
        <v>44658</v>
      </c>
      <c r="AC3396" t="str">
        <f t="shared" si="585"/>
        <v>Unaudited</v>
      </c>
    </row>
    <row r="3397" spans="1:29" x14ac:dyDescent="0.25">
      <c r="A3397" t="s">
        <v>420</v>
      </c>
      <c r="B3397" t="s">
        <v>1366</v>
      </c>
      <c r="C3397" t="s">
        <v>1367</v>
      </c>
      <c r="D3397">
        <v>1900</v>
      </c>
      <c r="E3397" s="960">
        <v>1</v>
      </c>
      <c r="F3397" t="s">
        <v>439</v>
      </c>
      <c r="G3397" s="960">
        <v>182</v>
      </c>
      <c r="H3397" t="s">
        <v>388</v>
      </c>
      <c r="I3397" s="940" t="s">
        <v>488</v>
      </c>
      <c r="J3397" s="940" t="s">
        <v>444</v>
      </c>
      <c r="K3397" s="940" t="s">
        <v>448</v>
      </c>
      <c r="L3397" s="940">
        <v>8.1</v>
      </c>
      <c r="M3397" s="961" t="s">
        <v>22</v>
      </c>
      <c r="N3397" s="679">
        <f t="shared" ca="1" si="582"/>
        <v>1081360.24</v>
      </c>
      <c r="O3397" s="679">
        <f t="shared" ca="1" si="581"/>
        <v>654038.81999999995</v>
      </c>
      <c r="P3397" s="679">
        <f t="shared" ca="1" si="581"/>
        <v>17594.87</v>
      </c>
      <c r="Q3397" s="679">
        <f t="shared" ca="1" si="581"/>
        <v>267237.38</v>
      </c>
      <c r="R3397" s="679">
        <f t="shared" ca="1" si="581"/>
        <v>46525.01</v>
      </c>
      <c r="S3397" s="679">
        <f t="shared" ca="1" si="581"/>
        <v>2.6299999999999955</v>
      </c>
      <c r="T3397" s="679">
        <f t="shared" ca="1" si="581"/>
        <v>2200.7600000000002</v>
      </c>
      <c r="U3397" s="679">
        <f t="shared" ca="1" si="581"/>
        <v>38.229999999999997</v>
      </c>
      <c r="V3397" s="679">
        <f t="shared" ca="1" si="581"/>
        <v>92581.26</v>
      </c>
      <c r="W3397" s="679">
        <f t="shared" ca="1" si="576"/>
        <v>1141.28</v>
      </c>
      <c r="X3397" s="679">
        <f t="shared" ca="1" si="581"/>
        <v>0</v>
      </c>
      <c r="Y3397" s="679">
        <f t="shared" ca="1" si="581"/>
        <v>0</v>
      </c>
      <c r="Z3397" s="679">
        <f t="shared" ca="1" si="581"/>
        <v>0</v>
      </c>
      <c r="AA3397" t="str">
        <f t="shared" si="583"/>
        <v>ASR_Financial_Report_SHP21Final</v>
      </c>
      <c r="AB3397" s="960">
        <f t="shared" si="584"/>
        <v>44658</v>
      </c>
      <c r="AC3397" t="str">
        <f t="shared" si="585"/>
        <v>Unaudited</v>
      </c>
    </row>
    <row r="3398" spans="1:29" x14ac:dyDescent="0.25">
      <c r="A3398" t="s">
        <v>420</v>
      </c>
      <c r="B3398" t="s">
        <v>1366</v>
      </c>
      <c r="C3398" t="s">
        <v>1367</v>
      </c>
      <c r="D3398">
        <v>1900</v>
      </c>
      <c r="E3398" s="960">
        <v>1</v>
      </c>
      <c r="F3398" t="s">
        <v>439</v>
      </c>
      <c r="G3398" s="960">
        <v>182</v>
      </c>
      <c r="H3398" t="s">
        <v>388</v>
      </c>
      <c r="I3398" s="940" t="s">
        <v>488</v>
      </c>
      <c r="J3398" s="940" t="s">
        <v>444</v>
      </c>
      <c r="K3398" s="940" t="s">
        <v>448</v>
      </c>
      <c r="L3398" s="940" t="s">
        <v>112</v>
      </c>
      <c r="M3398" s="961" t="s">
        <v>443</v>
      </c>
      <c r="N3398" s="679">
        <f t="shared" ca="1" si="582"/>
        <v>15648</v>
      </c>
      <c r="O3398" s="679">
        <f t="shared" ca="1" si="581"/>
        <v>15648</v>
      </c>
      <c r="P3398" s="679">
        <f t="shared" ca="1" si="581"/>
        <v>0</v>
      </c>
      <c r="Q3398" s="679">
        <f t="shared" ca="1" si="581"/>
        <v>0</v>
      </c>
      <c r="R3398" s="679">
        <f t="shared" ca="1" si="581"/>
        <v>0</v>
      </c>
      <c r="S3398" s="679">
        <f t="shared" ca="1" si="581"/>
        <v>0</v>
      </c>
      <c r="T3398" s="679">
        <f t="shared" ca="1" si="581"/>
        <v>0</v>
      </c>
      <c r="U3398" s="679">
        <f t="shared" ca="1" si="581"/>
        <v>0</v>
      </c>
      <c r="V3398" s="679">
        <f t="shared" ca="1" si="581"/>
        <v>0</v>
      </c>
      <c r="W3398" s="679">
        <f t="shared" ca="1" si="576"/>
        <v>0</v>
      </c>
      <c r="X3398" s="679">
        <f t="shared" ca="1" si="581"/>
        <v>0</v>
      </c>
      <c r="Y3398" s="679">
        <f t="shared" ca="1" si="581"/>
        <v>0</v>
      </c>
      <c r="Z3398" s="679">
        <f t="shared" ca="1" si="581"/>
        <v>0</v>
      </c>
      <c r="AA3398" t="str">
        <f t="shared" si="583"/>
        <v>ASR_Financial_Report_SHP21Final</v>
      </c>
      <c r="AB3398" s="960">
        <f t="shared" si="584"/>
        <v>44658</v>
      </c>
      <c r="AC3398" t="str">
        <f t="shared" si="585"/>
        <v>Unaudited</v>
      </c>
    </row>
    <row r="3399" spans="1:29" x14ac:dyDescent="0.25">
      <c r="A3399" t="s">
        <v>420</v>
      </c>
      <c r="B3399" t="s">
        <v>1366</v>
      </c>
      <c r="C3399" t="s">
        <v>1367</v>
      </c>
      <c r="D3399">
        <v>1900</v>
      </c>
      <c r="E3399" s="960">
        <v>1</v>
      </c>
      <c r="F3399" t="s">
        <v>439</v>
      </c>
      <c r="G3399" s="960">
        <v>182</v>
      </c>
      <c r="H3399" t="s">
        <v>388</v>
      </c>
      <c r="I3399" s="940" t="s">
        <v>488</v>
      </c>
      <c r="J3399" s="940" t="s">
        <v>444</v>
      </c>
      <c r="K3399" s="940" t="s">
        <v>448</v>
      </c>
      <c r="L3399" s="948" t="s">
        <v>114</v>
      </c>
      <c r="M3399" s="963" t="s">
        <v>157</v>
      </c>
      <c r="N3399" s="679">
        <f t="shared" ca="1" si="582"/>
        <v>4.8799269541752572</v>
      </c>
      <c r="O3399" s="679">
        <f t="shared" ca="1" si="581"/>
        <v>2.9954708895412425</v>
      </c>
      <c r="P3399" s="679">
        <f t="shared" ca="1" si="581"/>
        <v>7.8700851627012292E-2</v>
      </c>
      <c r="Q3399" s="679">
        <f t="shared" ca="1" si="581"/>
        <v>1.1775262551184953</v>
      </c>
      <c r="R3399" s="679">
        <f t="shared" ca="1" si="581"/>
        <v>0.20500283603532757</v>
      </c>
      <c r="S3399" s="679">
        <f t="shared" ca="1" si="581"/>
        <v>4.7402359793753043E-6</v>
      </c>
      <c r="T3399" s="679">
        <f t="shared" ca="1" si="581"/>
        <v>9.8438741648368792E-3</v>
      </c>
      <c r="U3399" s="679">
        <f t="shared" ca="1" si="581"/>
        <v>3.895793523491539E-4</v>
      </c>
      <c r="V3399" s="679">
        <f t="shared" ca="1" si="581"/>
        <v>0.40794017806173577</v>
      </c>
      <c r="W3399" s="679">
        <f t="shared" ca="1" si="576"/>
        <v>5.0477500382778272E-3</v>
      </c>
      <c r="X3399" s="679">
        <f t="shared" ca="1" si="581"/>
        <v>0</v>
      </c>
      <c r="Y3399" s="679">
        <f t="shared" ca="1" si="581"/>
        <v>0</v>
      </c>
      <c r="Z3399" s="679">
        <f t="shared" ca="1" si="581"/>
        <v>0</v>
      </c>
      <c r="AA3399" t="str">
        <f t="shared" si="583"/>
        <v>ASR_Financial_Report_SHP21Final</v>
      </c>
      <c r="AB3399" s="960">
        <f t="shared" si="584"/>
        <v>44658</v>
      </c>
      <c r="AC3399" t="str">
        <f t="shared" si="585"/>
        <v>Unaudited</v>
      </c>
    </row>
    <row r="3400" spans="1:29" x14ac:dyDescent="0.25">
      <c r="A3400" t="s">
        <v>420</v>
      </c>
      <c r="B3400" t="s">
        <v>1366</v>
      </c>
      <c r="C3400" t="s">
        <v>1367</v>
      </c>
      <c r="D3400">
        <v>1900</v>
      </c>
      <c r="E3400" s="960">
        <v>1</v>
      </c>
      <c r="F3400" t="s">
        <v>439</v>
      </c>
      <c r="G3400" s="960">
        <v>182</v>
      </c>
      <c r="H3400" t="s">
        <v>388</v>
      </c>
      <c r="I3400" s="940" t="s">
        <v>488</v>
      </c>
      <c r="J3400" s="940" t="s">
        <v>444</v>
      </c>
      <c r="K3400" s="940" t="s">
        <v>448</v>
      </c>
      <c r="L3400" s="950" t="s">
        <v>115</v>
      </c>
      <c r="M3400" s="964" t="s">
        <v>113</v>
      </c>
      <c r="N3400" s="679">
        <f t="shared" ca="1" si="582"/>
        <v>-996.16682045267692</v>
      </c>
      <c r="O3400" s="679">
        <f t="shared" ca="1" si="581"/>
        <v>-558.19977757866002</v>
      </c>
      <c r="P3400" s="679">
        <f t="shared" ca="1" si="581"/>
        <v>-14.665016743681401</v>
      </c>
      <c r="Q3400" s="679">
        <f t="shared" ca="1" si="581"/>
        <v>-274.96192466767297</v>
      </c>
      <c r="R3400" s="679">
        <f t="shared" ca="1" si="581"/>
        <v>-47.869823805272901</v>
      </c>
      <c r="S3400" s="679">
        <f t="shared" ca="1" si="581"/>
        <v>-2.1650406795498198</v>
      </c>
      <c r="T3400" s="679">
        <f t="shared" ca="1" si="581"/>
        <v>-1.83429501035383</v>
      </c>
      <c r="U3400" s="679">
        <f t="shared" ref="U3400:Z3400" ca="1" si="58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-3.9335045045139801E-2</v>
      </c>
      <c r="V3400" s="679">
        <f t="shared" ca="1" si="586"/>
        <v>-95.2573380182004</v>
      </c>
      <c r="W3400" s="679">
        <f t="shared" ca="1" si="576"/>
        <v>-1.1742689042405701</v>
      </c>
      <c r="X3400" s="679">
        <f t="shared" ca="1" si="586"/>
        <v>0</v>
      </c>
      <c r="Y3400" s="679">
        <f t="shared" ca="1" si="586"/>
        <v>0</v>
      </c>
      <c r="Z3400" s="679">
        <f t="shared" ca="1" si="586"/>
        <v>0</v>
      </c>
      <c r="AA3400" t="str">
        <f t="shared" si="583"/>
        <v>ASR_Financial_Report_SHP21Final</v>
      </c>
      <c r="AB3400" s="960">
        <f t="shared" si="584"/>
        <v>44658</v>
      </c>
      <c r="AC3400" t="str">
        <f t="shared" si="585"/>
        <v>Unaudited</v>
      </c>
    </row>
    <row r="3401" spans="1:29" x14ac:dyDescent="0.25">
      <c r="A3401" t="s">
        <v>420</v>
      </c>
      <c r="B3401" t="s">
        <v>1366</v>
      </c>
      <c r="C3401" t="s">
        <v>1367</v>
      </c>
      <c r="D3401">
        <v>1900</v>
      </c>
      <c r="E3401" s="960">
        <v>1</v>
      </c>
      <c r="F3401" t="s">
        <v>439</v>
      </c>
      <c r="G3401" s="960">
        <v>182</v>
      </c>
      <c r="H3401" t="s">
        <v>388</v>
      </c>
      <c r="I3401" s="961" t="s">
        <v>488</v>
      </c>
      <c r="J3401" s="961" t="s">
        <v>444</v>
      </c>
      <c r="K3401" s="961" t="s">
        <v>448</v>
      </c>
      <c r="L3401" s="940" t="s">
        <v>116</v>
      </c>
      <c r="M3401" s="961" t="s">
        <v>158</v>
      </c>
      <c r="N3401" s="679">
        <f t="shared" ca="1" si="582"/>
        <v>0</v>
      </c>
      <c r="O3401" s="679">
        <f t="shared" ref="O3401:V3410" ca="1" si="587">IF(OR(AND($F3401="PY",O$1&lt;&gt;"Prior Year"),AND($F3401&lt;&gt;"PY",O$1="Prior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"&amp;$H3401&amp;"'!$A$7:$CA$7"),0)+MATCH(O$1,INDIRECT("'MMA Rev-Exp "&amp;$H3401&amp;"'!$D$8:$CA$8"),0)-1)))</f>
        <v>0</v>
      </c>
      <c r="P3401" s="679">
        <f t="shared" ca="1" si="587"/>
        <v>0</v>
      </c>
      <c r="Q3401" s="679">
        <f t="shared" ca="1" si="587"/>
        <v>0</v>
      </c>
      <c r="R3401" s="679">
        <f t="shared" ca="1" si="587"/>
        <v>0</v>
      </c>
      <c r="S3401" s="679">
        <f t="shared" ca="1" si="587"/>
        <v>0</v>
      </c>
      <c r="T3401" s="679">
        <f t="shared" ca="1" si="587"/>
        <v>0</v>
      </c>
      <c r="U3401" s="679">
        <f t="shared" ca="1" si="587"/>
        <v>0</v>
      </c>
      <c r="V3401" s="679">
        <f t="shared" ca="1" si="587"/>
        <v>0</v>
      </c>
      <c r="W3401" s="679">
        <f t="shared" ref="W3401:W3464" ca="1" si="588">IF(OR(AND($F3401="PY",W$1&lt;&gt;"Prior Year"),AND($F3401&lt;&gt;"PY",W$1="Prior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"&amp;$H3401&amp;"'!$A$7:$CA$7"),0)+MATCH(W$1,INDIRECT("'MMA Rev-Exp "&amp;$H3401&amp;"'!$D$8:$CA$8"),0)-1)))</f>
        <v>0</v>
      </c>
      <c r="X3401" s="679">
        <f t="shared" ref="X3401:Z3419" ca="1" si="589">IF(OR(AND($F3401="PY",X$1&lt;&gt;"Prior Year"),AND($F3401&lt;&gt;"PY",X$1="Prior Year")),0,INDEX(INDIRECT("'MMA Rev-Exp "&amp;$H3401&amp;"'!$A$1:$CA$200"),IF($J3401="Member Months",MATCH($J3401,INDIRECT("'MMA Rev-Exp "&amp;$H3401&amp;"'!$A$1:$A$200"),0),MATCH($L3401,INDIRECT("'MMA Rev-Exp "&amp;$H3401&amp;"'!$B$1:$B$200"),0)),IF($F3401="PY",MATCH("Prior Year Adjustments",INDIRECT("'MMA Rev-Exp "&amp;$H3401&amp;"'!$A$8:$CA$8"),0),MATCH(IF($F3401="Q1","JANUARY - MARCH (Q1)",IF($F3401="Q2","APRIL - JUNE (Q2)",IF($F3401="Q3","JULY - SEPTEMBER (Q3)",IF($F3401="Q4","OCTOBER - DECEMBER (Q4)",0)))),INDIRECT("'MMA Rev-Exp "&amp;$H3401&amp;"'!$A$7:$CA$7"),0)+MATCH(X$1,INDIRECT("'MMA Rev-Exp "&amp;$H3401&amp;"'!$D$8:$CA$8"),0)-1)))</f>
        <v>0</v>
      </c>
      <c r="Y3401" s="679">
        <f t="shared" ca="1" si="589"/>
        <v>0</v>
      </c>
      <c r="Z3401" s="679">
        <f t="shared" ca="1" si="589"/>
        <v>0</v>
      </c>
      <c r="AA3401" t="str">
        <f t="shared" si="583"/>
        <v>ASR_Financial_Report_SHP21Final</v>
      </c>
      <c r="AB3401" s="960">
        <f t="shared" si="584"/>
        <v>44658</v>
      </c>
      <c r="AC3401" t="str">
        <f t="shared" si="585"/>
        <v>Unaudited</v>
      </c>
    </row>
    <row r="3402" spans="1:29" x14ac:dyDescent="0.25">
      <c r="A3402" t="s">
        <v>420</v>
      </c>
      <c r="B3402" t="s">
        <v>1366</v>
      </c>
      <c r="C3402" t="s">
        <v>1367</v>
      </c>
      <c r="D3402">
        <v>1900</v>
      </c>
      <c r="E3402" s="960">
        <v>1</v>
      </c>
      <c r="F3402" t="s">
        <v>439</v>
      </c>
      <c r="G3402" s="960">
        <v>182</v>
      </c>
      <c r="H3402" t="s">
        <v>388</v>
      </c>
      <c r="I3402" s="940" t="s">
        <v>488</v>
      </c>
      <c r="J3402" s="940" t="s">
        <v>444</v>
      </c>
      <c r="K3402" s="940" t="s">
        <v>448</v>
      </c>
      <c r="L3402" s="940" t="s">
        <v>159</v>
      </c>
      <c r="M3402" s="965" t="s">
        <v>23</v>
      </c>
      <c r="N3402" s="679">
        <f t="shared" ca="1" si="582"/>
        <v>0</v>
      </c>
      <c r="O3402" s="679">
        <f t="shared" ca="1" si="587"/>
        <v>0</v>
      </c>
      <c r="P3402" s="679">
        <f t="shared" ca="1" si="587"/>
        <v>0</v>
      </c>
      <c r="Q3402" s="679">
        <f t="shared" ca="1" si="587"/>
        <v>0</v>
      </c>
      <c r="R3402" s="679">
        <f t="shared" ca="1" si="587"/>
        <v>0</v>
      </c>
      <c r="S3402" s="679">
        <f t="shared" ca="1" si="587"/>
        <v>0</v>
      </c>
      <c r="T3402" s="679">
        <f t="shared" ca="1" si="587"/>
        <v>0</v>
      </c>
      <c r="U3402" s="679">
        <f t="shared" ca="1" si="587"/>
        <v>0</v>
      </c>
      <c r="V3402" s="679">
        <f t="shared" ca="1" si="587"/>
        <v>0</v>
      </c>
      <c r="W3402" s="679">
        <f t="shared" ca="1" si="588"/>
        <v>0</v>
      </c>
      <c r="X3402" s="679">
        <f t="shared" ca="1" si="589"/>
        <v>0</v>
      </c>
      <c r="Y3402" s="679">
        <f t="shared" ca="1" si="589"/>
        <v>0</v>
      </c>
      <c r="Z3402" s="679">
        <f t="shared" ca="1" si="589"/>
        <v>0</v>
      </c>
      <c r="AA3402" t="str">
        <f t="shared" si="583"/>
        <v>ASR_Financial_Report_SHP21Final</v>
      </c>
      <c r="AB3402" s="960">
        <f t="shared" si="584"/>
        <v>44658</v>
      </c>
      <c r="AC3402" t="str">
        <f t="shared" si="585"/>
        <v>Unaudited</v>
      </c>
    </row>
    <row r="3403" spans="1:29" x14ac:dyDescent="0.25">
      <c r="A3403" t="s">
        <v>420</v>
      </c>
      <c r="B3403" t="s">
        <v>1366</v>
      </c>
      <c r="C3403" t="s">
        <v>1367</v>
      </c>
      <c r="D3403">
        <v>1900</v>
      </c>
      <c r="E3403" s="960">
        <v>1</v>
      </c>
      <c r="F3403" t="s">
        <v>439</v>
      </c>
      <c r="G3403" s="960">
        <v>182</v>
      </c>
      <c r="H3403" t="s">
        <v>388</v>
      </c>
      <c r="I3403" s="940" t="s">
        <v>488</v>
      </c>
      <c r="J3403" s="940" t="s">
        <v>444</v>
      </c>
      <c r="K3403" s="940" t="s">
        <v>448</v>
      </c>
      <c r="L3403" s="940" t="s">
        <v>442</v>
      </c>
      <c r="M3403" s="965" t="s">
        <v>456</v>
      </c>
      <c r="N3403" s="679">
        <f t="shared" ca="1" si="582"/>
        <v>-60237.244801461886</v>
      </c>
      <c r="O3403" s="679">
        <f t="shared" ca="1" si="587"/>
        <v>-48658.400989350499</v>
      </c>
      <c r="P3403" s="679">
        <f t="shared" ca="1" si="587"/>
        <v>-708.79320593129103</v>
      </c>
      <c r="Q3403" s="679">
        <f t="shared" ca="1" si="587"/>
        <v>-7500.7564156241197</v>
      </c>
      <c r="R3403" s="679">
        <f t="shared" ca="1" si="587"/>
        <v>-510.82553491919202</v>
      </c>
      <c r="S3403" s="679">
        <f t="shared" ca="1" si="587"/>
        <v>-2585.0132714889901</v>
      </c>
      <c r="T3403" s="679">
        <f t="shared" ca="1" si="587"/>
        <v>-143.67789303966501</v>
      </c>
      <c r="U3403" s="679">
        <f t="shared" ca="1" si="587"/>
        <v>-3.1192333900169098</v>
      </c>
      <c r="V3403" s="679">
        <f t="shared" ca="1" si="587"/>
        <v>-126.520664576676</v>
      </c>
      <c r="W3403" s="679">
        <f t="shared" ca="1" si="588"/>
        <v>0</v>
      </c>
      <c r="X3403" s="679">
        <f t="shared" ca="1" si="589"/>
        <v>-0.13759314143498899</v>
      </c>
      <c r="Y3403" s="679">
        <f t="shared" ca="1" si="589"/>
        <v>0</v>
      </c>
      <c r="Z3403" s="679">
        <f t="shared" ca="1" si="589"/>
        <v>0</v>
      </c>
      <c r="AA3403" t="str">
        <f t="shared" si="583"/>
        <v>ASR_Financial_Report_SHP21Final</v>
      </c>
      <c r="AB3403" s="960">
        <f t="shared" si="584"/>
        <v>44658</v>
      </c>
      <c r="AC3403" t="str">
        <f t="shared" si="585"/>
        <v>Unaudited</v>
      </c>
    </row>
    <row r="3404" spans="1:29" ht="30" x14ac:dyDescent="0.25">
      <c r="A3404" t="s">
        <v>420</v>
      </c>
      <c r="B3404" t="s">
        <v>1366</v>
      </c>
      <c r="C3404" t="s">
        <v>1367</v>
      </c>
      <c r="D3404">
        <v>1900</v>
      </c>
      <c r="E3404" s="960">
        <v>1</v>
      </c>
      <c r="F3404" t="s">
        <v>439</v>
      </c>
      <c r="G3404" s="960">
        <v>182</v>
      </c>
      <c r="H3404" t="s">
        <v>388</v>
      </c>
      <c r="I3404" s="940" t="s">
        <v>488</v>
      </c>
      <c r="J3404" s="940" t="s">
        <v>444</v>
      </c>
      <c r="K3404" s="940" t="s">
        <v>449</v>
      </c>
      <c r="L3404" s="940">
        <v>9.1</v>
      </c>
      <c r="M3404" s="965" t="s">
        <v>185</v>
      </c>
      <c r="N3404" s="679">
        <f t="shared" ca="1" si="582"/>
        <v>0</v>
      </c>
      <c r="O3404" s="679">
        <f t="shared" ca="1" si="587"/>
        <v>0</v>
      </c>
      <c r="P3404" s="679">
        <f t="shared" ca="1" si="587"/>
        <v>0</v>
      </c>
      <c r="Q3404" s="679">
        <f t="shared" ca="1" si="587"/>
        <v>0</v>
      </c>
      <c r="R3404" s="679">
        <f t="shared" ca="1" si="587"/>
        <v>0</v>
      </c>
      <c r="S3404" s="679">
        <f t="shared" ca="1" si="587"/>
        <v>0</v>
      </c>
      <c r="T3404" s="679">
        <f t="shared" ca="1" si="587"/>
        <v>0</v>
      </c>
      <c r="U3404" s="679">
        <f t="shared" ca="1" si="587"/>
        <v>0</v>
      </c>
      <c r="V3404" s="679">
        <f t="shared" ca="1" si="587"/>
        <v>0</v>
      </c>
      <c r="W3404" s="679">
        <f t="shared" ca="1" si="588"/>
        <v>0</v>
      </c>
      <c r="X3404" s="679">
        <f t="shared" ca="1" si="589"/>
        <v>0</v>
      </c>
      <c r="Y3404" s="679">
        <f t="shared" ca="1" si="589"/>
        <v>0</v>
      </c>
      <c r="Z3404" s="679">
        <f t="shared" ca="1" si="589"/>
        <v>0</v>
      </c>
      <c r="AA3404" t="str">
        <f t="shared" si="583"/>
        <v>ASR_Financial_Report_SHP21Final</v>
      </c>
      <c r="AB3404" s="960">
        <f t="shared" si="584"/>
        <v>44658</v>
      </c>
      <c r="AC3404" t="str">
        <f t="shared" si="585"/>
        <v>Unaudited</v>
      </c>
    </row>
    <row r="3405" spans="1:29" x14ac:dyDescent="0.25">
      <c r="A3405" t="s">
        <v>420</v>
      </c>
      <c r="B3405" t="s">
        <v>1366</v>
      </c>
      <c r="C3405" t="s">
        <v>1367</v>
      </c>
      <c r="D3405">
        <v>1900</v>
      </c>
      <c r="E3405" s="960">
        <v>1</v>
      </c>
      <c r="F3405" t="s">
        <v>439</v>
      </c>
      <c r="G3405" s="960">
        <v>182</v>
      </c>
      <c r="H3405" t="s">
        <v>388</v>
      </c>
      <c r="I3405" s="940" t="s">
        <v>488</v>
      </c>
      <c r="J3405" s="940" t="s">
        <v>444</v>
      </c>
      <c r="K3405" s="940" t="s">
        <v>449</v>
      </c>
      <c r="L3405" s="940" t="s">
        <v>106</v>
      </c>
      <c r="M3405" s="965" t="s">
        <v>186</v>
      </c>
      <c r="N3405" s="679">
        <f t="shared" ca="1" si="582"/>
        <v>95026.41</v>
      </c>
      <c r="O3405" s="679">
        <f t="shared" ca="1" si="587"/>
        <v>171.98</v>
      </c>
      <c r="P3405" s="679">
        <f t="shared" ca="1" si="587"/>
        <v>0</v>
      </c>
      <c r="Q3405" s="679">
        <f t="shared" ca="1" si="587"/>
        <v>52320.229999999996</v>
      </c>
      <c r="R3405" s="679">
        <f t="shared" ca="1" si="587"/>
        <v>0</v>
      </c>
      <c r="S3405" s="679">
        <f t="shared" ca="1" si="587"/>
        <v>42534.2</v>
      </c>
      <c r="T3405" s="679">
        <f t="shared" ca="1" si="587"/>
        <v>0</v>
      </c>
      <c r="U3405" s="679">
        <f t="shared" ca="1" si="587"/>
        <v>0</v>
      </c>
      <c r="V3405" s="679">
        <f t="shared" ca="1" si="587"/>
        <v>0</v>
      </c>
      <c r="W3405" s="679">
        <f t="shared" ca="1" si="588"/>
        <v>0</v>
      </c>
      <c r="X3405" s="679">
        <f t="shared" ca="1" si="589"/>
        <v>0</v>
      </c>
      <c r="Y3405" s="679">
        <f t="shared" ca="1" si="589"/>
        <v>0</v>
      </c>
      <c r="Z3405" s="679">
        <f t="shared" ca="1" si="589"/>
        <v>0</v>
      </c>
      <c r="AA3405" t="str">
        <f t="shared" si="583"/>
        <v>ASR_Financial_Report_SHP21Final</v>
      </c>
      <c r="AB3405" s="960">
        <f t="shared" si="584"/>
        <v>44658</v>
      </c>
      <c r="AC3405" t="str">
        <f t="shared" si="585"/>
        <v>Unaudited</v>
      </c>
    </row>
    <row r="3406" spans="1:29" x14ac:dyDescent="0.25">
      <c r="A3406" t="s">
        <v>420</v>
      </c>
      <c r="B3406" t="s">
        <v>1366</v>
      </c>
      <c r="C3406" t="s">
        <v>1367</v>
      </c>
      <c r="D3406">
        <v>1900</v>
      </c>
      <c r="E3406" s="960">
        <v>1</v>
      </c>
      <c r="F3406" t="s">
        <v>439</v>
      </c>
      <c r="G3406" s="960">
        <v>182</v>
      </c>
      <c r="H3406" t="s">
        <v>388</v>
      </c>
      <c r="I3406" s="940" t="s">
        <v>488</v>
      </c>
      <c r="J3406" s="940" t="s">
        <v>444</v>
      </c>
      <c r="K3406" s="940" t="s">
        <v>449</v>
      </c>
      <c r="L3406" s="940" t="s">
        <v>1302</v>
      </c>
      <c r="M3406" s="965" t="s">
        <v>1303</v>
      </c>
      <c r="N3406" s="679">
        <f t="shared" ca="1" si="582"/>
        <v>70157.61</v>
      </c>
      <c r="O3406" s="679">
        <f t="shared" ca="1" si="587"/>
        <v>0</v>
      </c>
      <c r="P3406" s="679">
        <f t="shared" ca="1" si="587"/>
        <v>0</v>
      </c>
      <c r="Q3406" s="679">
        <f t="shared" ca="1" si="587"/>
        <v>33518.300000000003</v>
      </c>
      <c r="R3406" s="679">
        <f t="shared" ca="1" si="587"/>
        <v>0</v>
      </c>
      <c r="S3406" s="679">
        <f t="shared" ca="1" si="587"/>
        <v>36639.31</v>
      </c>
      <c r="T3406" s="679">
        <f t="shared" ca="1" si="587"/>
        <v>0</v>
      </c>
      <c r="U3406" s="679">
        <f t="shared" ca="1" si="587"/>
        <v>0</v>
      </c>
      <c r="V3406" s="679">
        <f t="shared" ca="1" si="587"/>
        <v>0</v>
      </c>
      <c r="W3406" s="679">
        <f t="shared" ca="1" si="588"/>
        <v>0</v>
      </c>
      <c r="X3406" s="679">
        <f t="shared" ca="1" si="589"/>
        <v>0</v>
      </c>
      <c r="Y3406" s="679">
        <f t="shared" ca="1" si="589"/>
        <v>0</v>
      </c>
      <c r="Z3406" s="679">
        <f t="shared" ca="1" si="589"/>
        <v>0</v>
      </c>
      <c r="AA3406" t="str">
        <f t="shared" si="583"/>
        <v>ASR_Financial_Report_SHP21Final</v>
      </c>
      <c r="AB3406" s="960">
        <f t="shared" si="584"/>
        <v>44658</v>
      </c>
      <c r="AC3406" t="str">
        <f t="shared" si="585"/>
        <v>Unaudited</v>
      </c>
    </row>
    <row r="3407" spans="1:29" x14ac:dyDescent="0.25">
      <c r="A3407" t="s">
        <v>420</v>
      </c>
      <c r="B3407" t="s">
        <v>1366</v>
      </c>
      <c r="C3407" t="s">
        <v>1367</v>
      </c>
      <c r="D3407">
        <v>1900</v>
      </c>
      <c r="E3407" s="960">
        <v>1</v>
      </c>
      <c r="F3407" t="s">
        <v>439</v>
      </c>
      <c r="G3407" s="960">
        <v>182</v>
      </c>
      <c r="H3407" t="s">
        <v>388</v>
      </c>
      <c r="I3407" s="940" t="s">
        <v>488</v>
      </c>
      <c r="J3407" s="940" t="s">
        <v>444</v>
      </c>
      <c r="K3407" s="940" t="s">
        <v>449</v>
      </c>
      <c r="L3407" s="940" t="s">
        <v>107</v>
      </c>
      <c r="M3407" s="965" t="s">
        <v>187</v>
      </c>
      <c r="N3407" s="679">
        <f t="shared" ca="1" si="582"/>
        <v>36456</v>
      </c>
      <c r="O3407" s="679">
        <f t="shared" ca="1" si="587"/>
        <v>19504.36</v>
      </c>
      <c r="P3407" s="679">
        <f t="shared" ca="1" si="587"/>
        <v>0</v>
      </c>
      <c r="Q3407" s="679">
        <f t="shared" ca="1" si="587"/>
        <v>11056.22</v>
      </c>
      <c r="R3407" s="679">
        <f t="shared" ca="1" si="587"/>
        <v>4694.6499999999996</v>
      </c>
      <c r="S3407" s="679">
        <f t="shared" ca="1" si="587"/>
        <v>807.94999999999993</v>
      </c>
      <c r="T3407" s="679">
        <f t="shared" ca="1" si="587"/>
        <v>0</v>
      </c>
      <c r="U3407" s="679">
        <f t="shared" ca="1" si="587"/>
        <v>0</v>
      </c>
      <c r="V3407" s="679">
        <f t="shared" ca="1" si="587"/>
        <v>0</v>
      </c>
      <c r="W3407" s="679">
        <f t="shared" ca="1" si="588"/>
        <v>392.82</v>
      </c>
      <c r="X3407" s="679">
        <f t="shared" ca="1" si="589"/>
        <v>0</v>
      </c>
      <c r="Y3407" s="679">
        <f t="shared" ca="1" si="589"/>
        <v>0</v>
      </c>
      <c r="Z3407" s="679">
        <f t="shared" ca="1" si="589"/>
        <v>0</v>
      </c>
      <c r="AA3407" t="str">
        <f t="shared" si="583"/>
        <v>ASR_Financial_Report_SHP21Final</v>
      </c>
      <c r="AB3407" s="960">
        <f t="shared" si="584"/>
        <v>44658</v>
      </c>
      <c r="AC3407" t="str">
        <f t="shared" si="585"/>
        <v>Unaudited</v>
      </c>
    </row>
    <row r="3408" spans="1:29" x14ac:dyDescent="0.25">
      <c r="A3408" t="s">
        <v>420</v>
      </c>
      <c r="B3408" t="s">
        <v>1366</v>
      </c>
      <c r="C3408" t="s">
        <v>1367</v>
      </c>
      <c r="D3408">
        <v>1900</v>
      </c>
      <c r="E3408" s="960">
        <v>1</v>
      </c>
      <c r="F3408" t="s">
        <v>439</v>
      </c>
      <c r="G3408" s="960">
        <v>182</v>
      </c>
      <c r="H3408" t="s">
        <v>388</v>
      </c>
      <c r="I3408" s="940" t="s">
        <v>488</v>
      </c>
      <c r="J3408" s="940" t="s">
        <v>444</v>
      </c>
      <c r="K3408" s="940" t="s">
        <v>449</v>
      </c>
      <c r="L3408" s="948" t="s">
        <v>108</v>
      </c>
      <c r="M3408" s="963" t="s">
        <v>160</v>
      </c>
      <c r="N3408" s="679">
        <f t="shared" ca="1" si="582"/>
        <v>297002.55000000098</v>
      </c>
      <c r="O3408" s="679">
        <f t="shared" ca="1" si="587"/>
        <v>146461.99000000098</v>
      </c>
      <c r="P3408" s="679">
        <f t="shared" ca="1" si="587"/>
        <v>6181.1900000000005</v>
      </c>
      <c r="Q3408" s="679">
        <f t="shared" ca="1" si="587"/>
        <v>124976.13</v>
      </c>
      <c r="R3408" s="679">
        <f t="shared" ca="1" si="587"/>
        <v>827.79</v>
      </c>
      <c r="S3408" s="679">
        <f t="shared" ca="1" si="587"/>
        <v>13330.629999999997</v>
      </c>
      <c r="T3408" s="679">
        <f t="shared" ca="1" si="587"/>
        <v>584.51</v>
      </c>
      <c r="U3408" s="679">
        <f t="shared" ca="1" si="587"/>
        <v>6.93</v>
      </c>
      <c r="V3408" s="679">
        <f t="shared" ca="1" si="587"/>
        <v>3829.99</v>
      </c>
      <c r="W3408" s="679">
        <f t="shared" ca="1" si="588"/>
        <v>574.17999999999995</v>
      </c>
      <c r="X3408" s="679">
        <f t="shared" ca="1" si="589"/>
        <v>229.21</v>
      </c>
      <c r="Y3408" s="679">
        <f t="shared" ca="1" si="589"/>
        <v>0</v>
      </c>
      <c r="Z3408" s="679">
        <f t="shared" ca="1" si="589"/>
        <v>0</v>
      </c>
      <c r="AA3408" t="str">
        <f t="shared" si="583"/>
        <v>ASR_Financial_Report_SHP21Final</v>
      </c>
      <c r="AB3408" s="960">
        <f t="shared" si="584"/>
        <v>44658</v>
      </c>
      <c r="AC3408" t="str">
        <f t="shared" si="585"/>
        <v>Unaudited</v>
      </c>
    </row>
    <row r="3409" spans="1:29" x14ac:dyDescent="0.25">
      <c r="A3409" t="s">
        <v>420</v>
      </c>
      <c r="B3409" t="s">
        <v>1366</v>
      </c>
      <c r="C3409" t="s">
        <v>1367</v>
      </c>
      <c r="D3409">
        <v>1900</v>
      </c>
      <c r="E3409" s="960">
        <v>1</v>
      </c>
      <c r="F3409" t="s">
        <v>439</v>
      </c>
      <c r="G3409" s="960">
        <v>182</v>
      </c>
      <c r="H3409" t="s">
        <v>388</v>
      </c>
      <c r="I3409" s="965" t="s">
        <v>488</v>
      </c>
      <c r="J3409" s="965" t="s">
        <v>444</v>
      </c>
      <c r="K3409" s="965" t="s">
        <v>449</v>
      </c>
      <c r="L3409" s="940" t="s">
        <v>109</v>
      </c>
      <c r="M3409" s="965" t="s">
        <v>134</v>
      </c>
      <c r="N3409" s="679">
        <f t="shared" ca="1" si="582"/>
        <v>539734.44999961345</v>
      </c>
      <c r="O3409" s="679">
        <f t="shared" ca="1" si="587"/>
        <v>493317.25999961101</v>
      </c>
      <c r="P3409" s="679">
        <f t="shared" ca="1" si="587"/>
        <v>5459.87</v>
      </c>
      <c r="Q3409" s="679">
        <f t="shared" ca="1" si="587"/>
        <v>26786.680000002601</v>
      </c>
      <c r="R3409" s="679">
        <f t="shared" ca="1" si="587"/>
        <v>2351.5700000000002</v>
      </c>
      <c r="S3409" s="679">
        <f t="shared" ca="1" si="587"/>
        <v>10337.530000000001</v>
      </c>
      <c r="T3409" s="679">
        <f t="shared" ca="1" si="587"/>
        <v>486.72</v>
      </c>
      <c r="U3409" s="679">
        <f t="shared" ca="1" si="587"/>
        <v>25.22</v>
      </c>
      <c r="V3409" s="679">
        <f t="shared" ca="1" si="587"/>
        <v>894.46000000000095</v>
      </c>
      <c r="W3409" s="679">
        <f t="shared" ca="1" si="588"/>
        <v>49.92</v>
      </c>
      <c r="X3409" s="679">
        <f t="shared" ca="1" si="589"/>
        <v>25.22</v>
      </c>
      <c r="Y3409" s="679">
        <f t="shared" ca="1" si="589"/>
        <v>0</v>
      </c>
      <c r="Z3409" s="679">
        <f t="shared" ca="1" si="589"/>
        <v>0</v>
      </c>
      <c r="AA3409" t="str">
        <f t="shared" si="583"/>
        <v>ASR_Financial_Report_SHP21Final</v>
      </c>
      <c r="AB3409" s="960">
        <f t="shared" si="584"/>
        <v>44658</v>
      </c>
      <c r="AC3409" t="str">
        <f t="shared" si="585"/>
        <v>Unaudited</v>
      </c>
    </row>
    <row r="3410" spans="1:29" x14ac:dyDescent="0.25">
      <c r="A3410" t="s">
        <v>420</v>
      </c>
      <c r="B3410" t="s">
        <v>1366</v>
      </c>
      <c r="C3410" t="s">
        <v>1367</v>
      </c>
      <c r="D3410">
        <v>1900</v>
      </c>
      <c r="E3410" s="960">
        <v>1</v>
      </c>
      <c r="F3410" t="s">
        <v>439</v>
      </c>
      <c r="G3410" s="960">
        <v>182</v>
      </c>
      <c r="H3410" t="s">
        <v>388</v>
      </c>
      <c r="I3410" s="940" t="s">
        <v>488</v>
      </c>
      <c r="J3410" s="940" t="s">
        <v>444</v>
      </c>
      <c r="K3410" s="940" t="s">
        <v>449</v>
      </c>
      <c r="L3410" s="946" t="s">
        <v>110</v>
      </c>
      <c r="M3410" s="966" t="s">
        <v>162</v>
      </c>
      <c r="N3410" s="679">
        <f t="shared" ca="1" si="582"/>
        <v>1766.5761291116862</v>
      </c>
      <c r="O3410" s="679">
        <f t="shared" ca="1" si="587"/>
        <v>4145.1943816951198</v>
      </c>
      <c r="P3410" s="679">
        <f t="shared" ca="1" si="587"/>
        <v>154.22229211157949</v>
      </c>
      <c r="Q3410" s="679">
        <f t="shared" ca="1" si="587"/>
        <v>277.25952625536632</v>
      </c>
      <c r="R3410" s="679">
        <f t="shared" ca="1" si="587"/>
        <v>6.6016428817097879</v>
      </c>
      <c r="S3410" s="679">
        <f t="shared" ca="1" si="587"/>
        <v>-2839.1730972955206</v>
      </c>
      <c r="T3410" s="679">
        <f t="shared" ca="1" si="587"/>
        <v>14.583675952711198</v>
      </c>
      <c r="U3410" s="679">
        <f t="shared" ca="1" si="587"/>
        <v>-0.21081136089692251</v>
      </c>
      <c r="V3410" s="679">
        <f t="shared" ca="1" si="587"/>
        <v>4.7155714934035116</v>
      </c>
      <c r="W3410" s="679">
        <f t="shared" ca="1" si="588"/>
        <v>1.2027860776704868</v>
      </c>
      <c r="X3410" s="679">
        <f t="shared" ca="1" si="589"/>
        <v>2.18016130054282</v>
      </c>
      <c r="Y3410" s="679">
        <f t="shared" ca="1" si="589"/>
        <v>0</v>
      </c>
      <c r="Z3410" s="679">
        <f t="shared" ca="1" si="589"/>
        <v>0</v>
      </c>
      <c r="AA3410" t="str">
        <f t="shared" si="583"/>
        <v>ASR_Financial_Report_SHP21Final</v>
      </c>
      <c r="AB3410" s="960">
        <f t="shared" si="584"/>
        <v>44658</v>
      </c>
      <c r="AC3410" t="str">
        <f t="shared" si="585"/>
        <v>Unaudited</v>
      </c>
    </row>
    <row r="3411" spans="1:29" x14ac:dyDescent="0.25">
      <c r="A3411" t="s">
        <v>420</v>
      </c>
      <c r="B3411" t="s">
        <v>1366</v>
      </c>
      <c r="C3411" t="s">
        <v>1367</v>
      </c>
      <c r="D3411">
        <v>1900</v>
      </c>
      <c r="E3411" s="960">
        <v>1</v>
      </c>
      <c r="F3411" t="s">
        <v>439</v>
      </c>
      <c r="G3411" s="960">
        <v>182</v>
      </c>
      <c r="H3411" t="s">
        <v>388</v>
      </c>
      <c r="I3411" s="940" t="s">
        <v>488</v>
      </c>
      <c r="J3411" s="940" t="s">
        <v>444</v>
      </c>
      <c r="K3411" s="940" t="s">
        <v>449</v>
      </c>
      <c r="L3411" s="946" t="s">
        <v>111</v>
      </c>
      <c r="M3411" s="966" t="s">
        <v>463</v>
      </c>
      <c r="N3411" s="679">
        <f t="shared" ca="1" si="582"/>
        <v>338365.9421343506</v>
      </c>
      <c r="O3411" s="679">
        <f t="shared" ref="O3411:V3419" ca="1" si="590">IF(OR(AND($F3411="PY",O$1&lt;&gt;"Prior Year"),AND($F3411&lt;&gt;"PY",O$1="Prior Year")),0,INDEX(INDIRECT("'MMA Rev-Exp "&amp;$H3411&amp;"'!$A$1:$CA$200"),IF($J3411="Member Months",MATCH($J3411,INDIRECT("'MMA Rev-Exp "&amp;$H3411&amp;"'!$A$1:$A$200"),0),MATCH($L3411,INDIRECT("'MMA Rev-Exp "&amp;$H3411&amp;"'!$B$1:$B$200"),0)),IF($F3411="PY",MATCH("Prior Year Adjustments",INDIRECT("'MMA Rev-Exp "&amp;$H3411&amp;"'!$A$8:$CA$8"),0),MATCH(IF($F3411="Q1","JANUARY - MARCH (Q1)",IF($F3411="Q2","APRIL - JUNE (Q2)",IF($F3411="Q3","JULY - SEPTEMBER (Q3)",IF($F3411="Q4","OCTOBER - DECEMBER (Q4)",0)))),INDIRECT("'MMA Rev-Exp "&amp;$H3411&amp;"'!$A$7:$CA$7"),0)+MATCH(O$1,INDIRECT("'MMA Rev-Exp "&amp;$H3411&amp;"'!$D$8:$CA$8"),0)-1)))</f>
        <v>223483.0094424714</v>
      </c>
      <c r="P3411" s="679">
        <f t="shared" ca="1" si="590"/>
        <v>3255.4139781241574</v>
      </c>
      <c r="Q3411" s="679">
        <f t="shared" ca="1" si="590"/>
        <v>92407.268993303893</v>
      </c>
      <c r="R3411" s="679">
        <f t="shared" ca="1" si="590"/>
        <v>6293.230975425342</v>
      </c>
      <c r="S3411" s="679">
        <f t="shared" ca="1" si="590"/>
        <v>10695.475854411432</v>
      </c>
      <c r="T3411" s="679">
        <f t="shared" ca="1" si="590"/>
        <v>659.89772113319998</v>
      </c>
      <c r="U3411" s="679">
        <f t="shared" ca="1" si="590"/>
        <v>12.905808173272209</v>
      </c>
      <c r="V3411" s="679">
        <f t="shared" ca="1" si="590"/>
        <v>1558.7000079612133</v>
      </c>
      <c r="W3411" s="679">
        <f t="shared" ca="1" si="588"/>
        <v>0</v>
      </c>
      <c r="X3411" s="679">
        <f t="shared" ca="1" si="589"/>
        <v>3.9353346705306824E-2</v>
      </c>
      <c r="Y3411" s="679">
        <f t="shared" ca="1" si="589"/>
        <v>0</v>
      </c>
      <c r="Z3411" s="679">
        <f t="shared" ca="1" si="589"/>
        <v>0</v>
      </c>
      <c r="AA3411" t="str">
        <f t="shared" si="583"/>
        <v>ASR_Financial_Report_SHP21Final</v>
      </c>
      <c r="AB3411" s="960">
        <f t="shared" si="584"/>
        <v>44658</v>
      </c>
      <c r="AC3411" t="str">
        <f t="shared" si="585"/>
        <v>Unaudited</v>
      </c>
    </row>
    <row r="3412" spans="1:29" x14ac:dyDescent="0.25">
      <c r="A3412" t="s">
        <v>420</v>
      </c>
      <c r="B3412" t="s">
        <v>1366</v>
      </c>
      <c r="C3412" t="s">
        <v>1367</v>
      </c>
      <c r="D3412">
        <v>1900</v>
      </c>
      <c r="E3412" s="960">
        <v>1</v>
      </c>
      <c r="F3412" t="s">
        <v>439</v>
      </c>
      <c r="G3412" s="960">
        <v>182</v>
      </c>
      <c r="H3412" t="s">
        <v>388</v>
      </c>
      <c r="I3412" s="940" t="s">
        <v>488</v>
      </c>
      <c r="J3412" s="940" t="s">
        <v>444</v>
      </c>
      <c r="K3412" s="940" t="s">
        <v>6</v>
      </c>
      <c r="L3412" s="950" t="s">
        <v>117</v>
      </c>
      <c r="M3412" s="967" t="s">
        <v>188</v>
      </c>
      <c r="N3412" s="679">
        <f t="shared" ca="1" si="582"/>
        <v>17718.770000000004</v>
      </c>
      <c r="O3412" s="679">
        <f t="shared" ca="1" si="590"/>
        <v>10206.810000000001</v>
      </c>
      <c r="P3412" s="679">
        <f t="shared" ca="1" si="590"/>
        <v>1720.24</v>
      </c>
      <c r="Q3412" s="679">
        <f t="shared" ca="1" si="590"/>
        <v>3358.0200000000004</v>
      </c>
      <c r="R3412" s="679">
        <f t="shared" ca="1" si="590"/>
        <v>230.12</v>
      </c>
      <c r="S3412" s="679">
        <f t="shared" ca="1" si="590"/>
        <v>230.20000000000002</v>
      </c>
      <c r="T3412" s="679">
        <f t="shared" ca="1" si="590"/>
        <v>11</v>
      </c>
      <c r="U3412" s="679">
        <f t="shared" ca="1" si="590"/>
        <v>656.18</v>
      </c>
      <c r="V3412" s="679">
        <f t="shared" ca="1" si="590"/>
        <v>1302.2</v>
      </c>
      <c r="W3412" s="679">
        <f t="shared" ca="1" si="588"/>
        <v>4</v>
      </c>
      <c r="X3412" s="679">
        <f t="shared" ca="1" si="589"/>
        <v>0</v>
      </c>
      <c r="Y3412" s="679">
        <f t="shared" ca="1" si="589"/>
        <v>0</v>
      </c>
      <c r="Z3412" s="679">
        <f t="shared" ca="1" si="589"/>
        <v>0</v>
      </c>
      <c r="AA3412" t="str">
        <f t="shared" si="583"/>
        <v>ASR_Financial_Report_SHP21Final</v>
      </c>
      <c r="AB3412" s="960">
        <f t="shared" si="584"/>
        <v>44658</v>
      </c>
      <c r="AC3412" t="str">
        <f t="shared" si="585"/>
        <v>Unaudited</v>
      </c>
    </row>
    <row r="3413" spans="1:29" x14ac:dyDescent="0.25">
      <c r="A3413" t="s">
        <v>420</v>
      </c>
      <c r="B3413" t="s">
        <v>1366</v>
      </c>
      <c r="C3413" t="s">
        <v>1367</v>
      </c>
      <c r="D3413">
        <v>1900</v>
      </c>
      <c r="E3413" s="960">
        <v>1</v>
      </c>
      <c r="F3413" t="s">
        <v>439</v>
      </c>
      <c r="G3413" s="960">
        <v>182</v>
      </c>
      <c r="H3413" t="s">
        <v>388</v>
      </c>
      <c r="I3413" s="966" t="s">
        <v>488</v>
      </c>
      <c r="J3413" s="966" t="s">
        <v>444</v>
      </c>
      <c r="K3413" s="966" t="s">
        <v>6</v>
      </c>
      <c r="L3413" s="946" t="s">
        <v>45</v>
      </c>
      <c r="M3413" s="966" t="s">
        <v>163</v>
      </c>
      <c r="N3413" s="679">
        <f t="shared" ca="1" si="582"/>
        <v>0</v>
      </c>
      <c r="O3413" s="679">
        <f t="shared" ca="1" si="590"/>
        <v>0</v>
      </c>
      <c r="P3413" s="679">
        <f t="shared" ca="1" si="590"/>
        <v>0</v>
      </c>
      <c r="Q3413" s="679">
        <f t="shared" ca="1" si="590"/>
        <v>0</v>
      </c>
      <c r="R3413" s="679">
        <f t="shared" ca="1" si="590"/>
        <v>0</v>
      </c>
      <c r="S3413" s="679">
        <f t="shared" ca="1" si="590"/>
        <v>0</v>
      </c>
      <c r="T3413" s="679">
        <f t="shared" ca="1" si="590"/>
        <v>0</v>
      </c>
      <c r="U3413" s="679">
        <f t="shared" ca="1" si="590"/>
        <v>0</v>
      </c>
      <c r="V3413" s="679">
        <f t="shared" ca="1" si="590"/>
        <v>0</v>
      </c>
      <c r="W3413" s="679">
        <f t="shared" ca="1" si="588"/>
        <v>0</v>
      </c>
      <c r="X3413" s="679">
        <f t="shared" ca="1" si="589"/>
        <v>0</v>
      </c>
      <c r="Y3413" s="679">
        <f t="shared" ca="1" si="589"/>
        <v>0</v>
      </c>
      <c r="Z3413" s="679">
        <f t="shared" ca="1" si="589"/>
        <v>0</v>
      </c>
      <c r="AA3413" t="str">
        <f t="shared" si="583"/>
        <v>ASR_Financial_Report_SHP21Final</v>
      </c>
      <c r="AB3413" s="960">
        <f t="shared" si="584"/>
        <v>44658</v>
      </c>
      <c r="AC3413" t="str">
        <f t="shared" si="585"/>
        <v>Unaudited</v>
      </c>
    </row>
    <row r="3414" spans="1:29" x14ac:dyDescent="0.25">
      <c r="A3414" t="s">
        <v>420</v>
      </c>
      <c r="B3414" t="s">
        <v>1366</v>
      </c>
      <c r="C3414" t="s">
        <v>1367</v>
      </c>
      <c r="D3414">
        <v>1900</v>
      </c>
      <c r="E3414" s="960">
        <v>1</v>
      </c>
      <c r="F3414" t="s">
        <v>439</v>
      </c>
      <c r="G3414" s="960">
        <v>182</v>
      </c>
      <c r="H3414" t="s">
        <v>388</v>
      </c>
      <c r="I3414" s="940" t="s">
        <v>488</v>
      </c>
      <c r="J3414" s="940" t="s">
        <v>444</v>
      </c>
      <c r="K3414" s="940" t="s">
        <v>6</v>
      </c>
      <c r="L3414" s="940" t="s">
        <v>46</v>
      </c>
      <c r="M3414" s="965" t="s">
        <v>164</v>
      </c>
      <c r="N3414" s="679">
        <f t="shared" ca="1" si="582"/>
        <v>234.19618709354006</v>
      </c>
      <c r="O3414" s="679">
        <f t="shared" ca="1" si="590"/>
        <v>173.796559642039</v>
      </c>
      <c r="P3414" s="679">
        <f t="shared" ca="1" si="590"/>
        <v>42.231930137102225</v>
      </c>
      <c r="Q3414" s="679">
        <f t="shared" ca="1" si="590"/>
        <v>15.767761706568717</v>
      </c>
      <c r="R3414" s="679">
        <f t="shared" ca="1" si="590"/>
        <v>1.2243625224683043</v>
      </c>
      <c r="S3414" s="679">
        <f t="shared" ca="1" si="590"/>
        <v>0.4146979688630032</v>
      </c>
      <c r="T3414" s="679">
        <f t="shared" ca="1" si="590"/>
        <v>0.27445285021611848</v>
      </c>
      <c r="U3414" s="679">
        <f t="shared" ca="1" si="590"/>
        <v>6.6897208167265004E-3</v>
      </c>
      <c r="V3414" s="679">
        <f t="shared" ca="1" si="590"/>
        <v>0.37993150902375356</v>
      </c>
      <c r="W3414" s="679">
        <f t="shared" ca="1" si="588"/>
        <v>9.9801036442224933E-2</v>
      </c>
      <c r="X3414" s="679">
        <f t="shared" ca="1" si="589"/>
        <v>0</v>
      </c>
      <c r="Y3414" s="679">
        <f t="shared" ca="1" si="589"/>
        <v>0</v>
      </c>
      <c r="Z3414" s="679">
        <f t="shared" ca="1" si="589"/>
        <v>0</v>
      </c>
      <c r="AA3414" t="str">
        <f t="shared" si="583"/>
        <v>ASR_Financial_Report_SHP21Final</v>
      </c>
      <c r="AB3414" s="960">
        <f t="shared" si="584"/>
        <v>44658</v>
      </c>
      <c r="AC3414" t="str">
        <f t="shared" si="585"/>
        <v>Unaudited</v>
      </c>
    </row>
    <row r="3415" spans="1:29" x14ac:dyDescent="0.25">
      <c r="A3415" t="s">
        <v>420</v>
      </c>
      <c r="B3415" t="s">
        <v>1366</v>
      </c>
      <c r="C3415" t="s">
        <v>1367</v>
      </c>
      <c r="D3415">
        <v>1900</v>
      </c>
      <c r="E3415" s="960">
        <v>1</v>
      </c>
      <c r="F3415" t="s">
        <v>439</v>
      </c>
      <c r="G3415" s="960">
        <v>182</v>
      </c>
      <c r="H3415" t="s">
        <v>388</v>
      </c>
      <c r="I3415" s="940" t="s">
        <v>488</v>
      </c>
      <c r="J3415" s="940" t="s">
        <v>444</v>
      </c>
      <c r="K3415" s="940" t="s">
        <v>6</v>
      </c>
      <c r="L3415" s="940" t="s">
        <v>165</v>
      </c>
      <c r="M3415" s="965" t="s">
        <v>461</v>
      </c>
      <c r="N3415" s="679">
        <f t="shared" ca="1" si="582"/>
        <v>0</v>
      </c>
      <c r="O3415" s="679">
        <f t="shared" ca="1" si="590"/>
        <v>0</v>
      </c>
      <c r="P3415" s="679">
        <f t="shared" ca="1" si="590"/>
        <v>0</v>
      </c>
      <c r="Q3415" s="679">
        <f t="shared" ca="1" si="590"/>
        <v>0</v>
      </c>
      <c r="R3415" s="679">
        <f t="shared" ca="1" si="590"/>
        <v>0</v>
      </c>
      <c r="S3415" s="679">
        <f t="shared" ca="1" si="590"/>
        <v>0</v>
      </c>
      <c r="T3415" s="679">
        <f t="shared" ca="1" si="590"/>
        <v>0</v>
      </c>
      <c r="U3415" s="679">
        <f t="shared" ca="1" si="590"/>
        <v>0</v>
      </c>
      <c r="V3415" s="679">
        <f t="shared" ca="1" si="590"/>
        <v>0</v>
      </c>
      <c r="W3415" s="679">
        <f t="shared" ca="1" si="588"/>
        <v>0</v>
      </c>
      <c r="X3415" s="679">
        <f t="shared" ca="1" si="589"/>
        <v>0</v>
      </c>
      <c r="Y3415" s="679">
        <f t="shared" ca="1" si="589"/>
        <v>0</v>
      </c>
      <c r="Z3415" s="679">
        <f t="shared" ca="1" si="589"/>
        <v>0</v>
      </c>
      <c r="AA3415" t="str">
        <f t="shared" si="583"/>
        <v>ASR_Financial_Report_SHP21Final</v>
      </c>
      <c r="AB3415" s="960">
        <f t="shared" si="584"/>
        <v>44658</v>
      </c>
      <c r="AC3415" t="str">
        <f t="shared" si="585"/>
        <v>Unaudited</v>
      </c>
    </row>
    <row r="3416" spans="1:29" x14ac:dyDescent="0.25">
      <c r="A3416" t="s">
        <v>420</v>
      </c>
      <c r="B3416" t="s">
        <v>1366</v>
      </c>
      <c r="C3416" t="s">
        <v>1367</v>
      </c>
      <c r="D3416">
        <v>1900</v>
      </c>
      <c r="E3416" s="960">
        <v>1</v>
      </c>
      <c r="F3416" t="s">
        <v>439</v>
      </c>
      <c r="G3416" s="960">
        <v>182</v>
      </c>
      <c r="H3416" t="s">
        <v>388</v>
      </c>
      <c r="I3416" s="940" t="s">
        <v>488</v>
      </c>
      <c r="J3416" s="940" t="s">
        <v>444</v>
      </c>
      <c r="K3416" s="940" t="s">
        <v>434</v>
      </c>
      <c r="L3416" s="940" t="s">
        <v>120</v>
      </c>
      <c r="M3416" s="965" t="s">
        <v>32</v>
      </c>
      <c r="N3416" s="679">
        <f t="shared" ca="1" si="582"/>
        <v>0</v>
      </c>
      <c r="O3416" s="679">
        <f t="shared" ca="1" si="590"/>
        <v>0</v>
      </c>
      <c r="P3416" s="679">
        <f t="shared" ca="1" si="590"/>
        <v>0</v>
      </c>
      <c r="Q3416" s="679">
        <f t="shared" ca="1" si="590"/>
        <v>0</v>
      </c>
      <c r="R3416" s="679">
        <f t="shared" ca="1" si="590"/>
        <v>0</v>
      </c>
      <c r="S3416" s="679">
        <f t="shared" ca="1" si="590"/>
        <v>0</v>
      </c>
      <c r="T3416" s="679">
        <f t="shared" ca="1" si="590"/>
        <v>0</v>
      </c>
      <c r="U3416" s="679">
        <f t="shared" ca="1" si="590"/>
        <v>0</v>
      </c>
      <c r="V3416" s="679">
        <f t="shared" ca="1" si="590"/>
        <v>0</v>
      </c>
      <c r="W3416" s="679">
        <f t="shared" ca="1" si="588"/>
        <v>0</v>
      </c>
      <c r="X3416" s="679">
        <f t="shared" ca="1" si="589"/>
        <v>0</v>
      </c>
      <c r="Y3416" s="679">
        <f t="shared" ca="1" si="589"/>
        <v>0</v>
      </c>
      <c r="Z3416" s="679">
        <f t="shared" ca="1" si="589"/>
        <v>0</v>
      </c>
      <c r="AA3416" t="str">
        <f t="shared" si="583"/>
        <v>ASR_Financial_Report_SHP21Final</v>
      </c>
      <c r="AB3416" s="960">
        <f t="shared" si="584"/>
        <v>44658</v>
      </c>
      <c r="AC3416" t="str">
        <f t="shared" si="585"/>
        <v>Unaudited</v>
      </c>
    </row>
    <row r="3417" spans="1:29" x14ac:dyDescent="0.25">
      <c r="A3417" t="s">
        <v>420</v>
      </c>
      <c r="B3417" t="s">
        <v>1366</v>
      </c>
      <c r="C3417" t="s">
        <v>1367</v>
      </c>
      <c r="D3417">
        <v>1900</v>
      </c>
      <c r="E3417" s="960">
        <v>1</v>
      </c>
      <c r="F3417" t="s">
        <v>439</v>
      </c>
      <c r="G3417" s="960">
        <v>182</v>
      </c>
      <c r="H3417" t="s">
        <v>388</v>
      </c>
      <c r="I3417" s="940" t="s">
        <v>488</v>
      </c>
      <c r="J3417" s="940" t="s">
        <v>444</v>
      </c>
      <c r="K3417" s="940" t="s">
        <v>434</v>
      </c>
      <c r="L3417" s="948" t="s">
        <v>924</v>
      </c>
      <c r="M3417" s="963" t="s">
        <v>916</v>
      </c>
      <c r="N3417" s="679">
        <f t="shared" ca="1" si="582"/>
        <v>0</v>
      </c>
      <c r="O3417" s="679">
        <f t="shared" ca="1" si="590"/>
        <v>0</v>
      </c>
      <c r="P3417" s="679">
        <f t="shared" ca="1" si="590"/>
        <v>0</v>
      </c>
      <c r="Q3417" s="679">
        <f t="shared" ca="1" si="590"/>
        <v>0</v>
      </c>
      <c r="R3417" s="679">
        <f t="shared" ca="1" si="590"/>
        <v>0</v>
      </c>
      <c r="S3417" s="679">
        <f t="shared" ca="1" si="590"/>
        <v>0</v>
      </c>
      <c r="T3417" s="679">
        <f t="shared" ca="1" si="590"/>
        <v>0</v>
      </c>
      <c r="U3417" s="679">
        <f t="shared" ca="1" si="590"/>
        <v>0</v>
      </c>
      <c r="V3417" s="679">
        <f t="shared" ca="1" si="590"/>
        <v>0</v>
      </c>
      <c r="W3417" s="679">
        <f t="shared" ca="1" si="588"/>
        <v>0</v>
      </c>
      <c r="X3417" s="679">
        <f t="shared" ca="1" si="589"/>
        <v>0</v>
      </c>
      <c r="Y3417" s="679">
        <f t="shared" ca="1" si="589"/>
        <v>0</v>
      </c>
      <c r="Z3417" s="679">
        <f t="shared" ca="1" si="589"/>
        <v>0</v>
      </c>
      <c r="AA3417" t="str">
        <f t="shared" si="583"/>
        <v>ASR_Financial_Report_SHP21Final</v>
      </c>
      <c r="AB3417" s="960">
        <f t="shared" si="584"/>
        <v>44658</v>
      </c>
      <c r="AC3417" t="str">
        <f t="shared" si="585"/>
        <v>Unaudited</v>
      </c>
    </row>
    <row r="3418" spans="1:29" x14ac:dyDescent="0.25">
      <c r="A3418" t="s">
        <v>420</v>
      </c>
      <c r="B3418" t="s">
        <v>1366</v>
      </c>
      <c r="C3418" t="s">
        <v>1367</v>
      </c>
      <c r="D3418">
        <v>1900</v>
      </c>
      <c r="E3418" s="960">
        <v>1</v>
      </c>
      <c r="F3418" t="s">
        <v>439</v>
      </c>
      <c r="G3418" s="960">
        <v>182</v>
      </c>
      <c r="H3418" t="s">
        <v>388</v>
      </c>
      <c r="I3418" s="965" t="s">
        <v>488</v>
      </c>
      <c r="J3418" s="965" t="s">
        <v>444</v>
      </c>
      <c r="K3418" s="965" t="s">
        <v>434</v>
      </c>
      <c r="L3418" s="940" t="s">
        <v>167</v>
      </c>
      <c r="M3418" s="965" t="s">
        <v>40</v>
      </c>
      <c r="N3418" s="679">
        <f t="shared" ca="1" si="582"/>
        <v>0</v>
      </c>
      <c r="O3418" s="679">
        <f t="shared" ca="1" si="590"/>
        <v>0</v>
      </c>
      <c r="P3418" s="679">
        <f t="shared" ca="1" si="590"/>
        <v>0</v>
      </c>
      <c r="Q3418" s="679">
        <f t="shared" ca="1" si="590"/>
        <v>0</v>
      </c>
      <c r="R3418" s="679">
        <f t="shared" ca="1" si="590"/>
        <v>0</v>
      </c>
      <c r="S3418" s="679">
        <f t="shared" ca="1" si="590"/>
        <v>0</v>
      </c>
      <c r="T3418" s="679">
        <f t="shared" ca="1" si="590"/>
        <v>0</v>
      </c>
      <c r="U3418" s="679">
        <f t="shared" ca="1" si="590"/>
        <v>0</v>
      </c>
      <c r="V3418" s="679">
        <f t="shared" ca="1" si="590"/>
        <v>0</v>
      </c>
      <c r="W3418" s="679">
        <f t="shared" ca="1" si="588"/>
        <v>0</v>
      </c>
      <c r="X3418" s="679">
        <f t="shared" ca="1" si="589"/>
        <v>0</v>
      </c>
      <c r="Y3418" s="679">
        <f t="shared" ca="1" si="589"/>
        <v>0</v>
      </c>
      <c r="Z3418" s="679">
        <f t="shared" ca="1" si="589"/>
        <v>0</v>
      </c>
      <c r="AA3418" t="str">
        <f t="shared" si="583"/>
        <v>ASR_Financial_Report_SHP21Final</v>
      </c>
      <c r="AB3418" s="960">
        <f t="shared" si="584"/>
        <v>44658</v>
      </c>
      <c r="AC3418" t="str">
        <f t="shared" si="585"/>
        <v>Unaudited</v>
      </c>
    </row>
    <row r="3419" spans="1:29" x14ac:dyDescent="0.25">
      <c r="A3419" t="s">
        <v>420</v>
      </c>
      <c r="B3419" t="s">
        <v>1366</v>
      </c>
      <c r="C3419" t="s">
        <v>1367</v>
      </c>
      <c r="D3419">
        <v>1900</v>
      </c>
      <c r="E3419" s="960">
        <v>1</v>
      </c>
      <c r="F3419" t="s">
        <v>439</v>
      </c>
      <c r="G3419" s="960">
        <v>182</v>
      </c>
      <c r="H3419" t="s">
        <v>388</v>
      </c>
      <c r="I3419" s="940" t="s">
        <v>488</v>
      </c>
      <c r="J3419" s="940" t="s">
        <v>444</v>
      </c>
      <c r="K3419" s="940" t="s">
        <v>434</v>
      </c>
      <c r="L3419" s="940" t="s">
        <v>168</v>
      </c>
      <c r="M3419" s="965" t="s">
        <v>329</v>
      </c>
      <c r="N3419" s="679">
        <f t="shared" ca="1" si="582"/>
        <v>0</v>
      </c>
      <c r="O3419" s="679">
        <f t="shared" ca="1" si="590"/>
        <v>0</v>
      </c>
      <c r="P3419" s="679">
        <f t="shared" ca="1" si="590"/>
        <v>0</v>
      </c>
      <c r="Q3419" s="679">
        <f t="shared" ca="1" si="590"/>
        <v>0</v>
      </c>
      <c r="R3419" s="679">
        <f t="shared" ca="1" si="590"/>
        <v>0</v>
      </c>
      <c r="S3419" s="679">
        <f t="shared" ca="1" si="590"/>
        <v>0</v>
      </c>
      <c r="T3419" s="679">
        <f t="shared" ca="1" si="590"/>
        <v>0</v>
      </c>
      <c r="U3419" s="679">
        <f t="shared" ca="1" si="590"/>
        <v>0</v>
      </c>
      <c r="V3419" s="679">
        <f t="shared" ca="1" si="590"/>
        <v>0</v>
      </c>
      <c r="W3419" s="679">
        <f t="shared" ca="1" si="588"/>
        <v>0</v>
      </c>
      <c r="X3419" s="679">
        <f t="shared" ca="1" si="589"/>
        <v>0</v>
      </c>
      <c r="Y3419" s="679">
        <f t="shared" ca="1" si="589"/>
        <v>0</v>
      </c>
      <c r="Z3419" s="679">
        <f t="shared" ca="1" si="589"/>
        <v>0</v>
      </c>
      <c r="AA3419" t="str">
        <f t="shared" si="583"/>
        <v>ASR_Financial_Report_SHP21Final</v>
      </c>
      <c r="AB3419" s="960">
        <f t="shared" si="584"/>
        <v>44658</v>
      </c>
      <c r="AC3419" t="str">
        <f t="shared" si="585"/>
        <v>Unaudited</v>
      </c>
    </row>
    <row r="3420" spans="1:29" x14ac:dyDescent="0.25">
      <c r="A3420" t="s">
        <v>420</v>
      </c>
      <c r="B3420" t="s">
        <v>1366</v>
      </c>
      <c r="C3420" t="s">
        <v>1367</v>
      </c>
      <c r="D3420">
        <v>1900</v>
      </c>
      <c r="E3420" s="960">
        <v>1</v>
      </c>
      <c r="F3420" t="s">
        <v>439</v>
      </c>
      <c r="G3420" s="960">
        <v>182</v>
      </c>
      <c r="H3420" t="s">
        <v>388</v>
      </c>
      <c r="I3420" s="940" t="s">
        <v>488</v>
      </c>
      <c r="J3420" s="940" t="s">
        <v>450</v>
      </c>
      <c r="K3420" s="940" t="s">
        <v>435</v>
      </c>
      <c r="L3420" s="940" t="s">
        <v>121</v>
      </c>
      <c r="M3420" s="965" t="s">
        <v>27</v>
      </c>
      <c r="N3420" s="679">
        <f t="shared" ca="1" si="582"/>
        <v>645080.18280128669</v>
      </c>
      <c r="O3420" s="679">
        <f ca="1">IF(OR(AND($F3420="PY",O$1&lt;&gt;"Prior Year"),AND($F3420&lt;&gt;"PY",O$1="Prior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"&amp;$H3420&amp;"'!$A$7:$CA$7"),0)+MATCH(O$1,INDIRECT("'MMA Rev-Exp "&amp;$H3420&amp;"'!$D$8:$CA$8"),0)-1)))</f>
        <v>199275.6294190278</v>
      </c>
      <c r="P3420" s="679">
        <f ca="1">IF(OR(AND($F3420="PY",P$1&lt;&gt;"Prior Year"),AND($F3420&lt;&gt;"PY",P$1="Prior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"&amp;$H3420&amp;"'!$A$7:$CA$7"),0)+MATCH(P$1,INDIRECT("'MMA Rev-Exp "&amp;$H3420&amp;"'!$D$8:$CA$8"),0)-1)))</f>
        <v>445804.55338225886</v>
      </c>
      <c r="Q3420" s="679">
        <f ca="1">IF(OR(AND($F3420="PY",Q$1&lt;&gt;"Prior Year"),AND($F3420&lt;&gt;"PY",Q$1="Prior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"&amp;$H3420&amp;"'!$A$7:$CA$7"),0)+MATCH(Q$1,INDIRECT("'MMA Rev-Exp "&amp;$H3420&amp;"'!$D$8:$CA$8"),0)-1)))</f>
        <v>0</v>
      </c>
      <c r="R3420" s="679">
        <f t="shared" ref="O3420:Z3443" ca="1" si="591">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679">
        <f t="shared" ca="1" si="591"/>
        <v>0</v>
      </c>
      <c r="T3420" s="679">
        <f t="shared" ca="1" si="591"/>
        <v>0</v>
      </c>
      <c r="U3420" s="679">
        <f t="shared" ca="1" si="591"/>
        <v>0</v>
      </c>
      <c r="V3420" s="679">
        <f t="shared" ca="1" si="591"/>
        <v>0</v>
      </c>
      <c r="W3420" s="679">
        <f t="shared" ca="1" si="588"/>
        <v>0</v>
      </c>
      <c r="X3420" s="679">
        <f t="shared" ca="1" si="591"/>
        <v>0</v>
      </c>
      <c r="Y3420" s="679">
        <f t="shared" ca="1" si="591"/>
        <v>0</v>
      </c>
      <c r="Z3420" s="679">
        <f t="shared" ca="1" si="591"/>
        <v>0</v>
      </c>
      <c r="AA3420" t="str">
        <f t="shared" si="583"/>
        <v>ASR_Financial_Report_SHP21Final</v>
      </c>
      <c r="AB3420" s="960">
        <f t="shared" si="584"/>
        <v>44658</v>
      </c>
      <c r="AC3420" t="str">
        <f t="shared" si="585"/>
        <v>Unaudited</v>
      </c>
    </row>
    <row r="3421" spans="1:29" x14ac:dyDescent="0.25">
      <c r="A3421" t="s">
        <v>420</v>
      </c>
      <c r="B3421" t="s">
        <v>1366</v>
      </c>
      <c r="C3421" t="s">
        <v>1367</v>
      </c>
      <c r="D3421">
        <v>1900</v>
      </c>
      <c r="E3421" s="960">
        <v>1</v>
      </c>
      <c r="F3421" t="s">
        <v>439</v>
      </c>
      <c r="G3421" s="960">
        <v>182</v>
      </c>
      <c r="H3421" t="s">
        <v>388</v>
      </c>
      <c r="I3421" s="940" t="s">
        <v>488</v>
      </c>
      <c r="J3421" s="940" t="s">
        <v>450</v>
      </c>
      <c r="K3421" s="940" t="s">
        <v>435</v>
      </c>
      <c r="L3421" s="940" t="s">
        <v>122</v>
      </c>
      <c r="M3421" s="965" t="s">
        <v>97</v>
      </c>
      <c r="N3421" s="679">
        <f t="shared" ca="1" si="582"/>
        <v>219390.01820596488</v>
      </c>
      <c r="O3421" s="679">
        <f t="shared" ca="1" si="591"/>
        <v>21540.704569637932</v>
      </c>
      <c r="P3421" s="679">
        <f t="shared" ca="1" si="591"/>
        <v>197849.31363632696</v>
      </c>
      <c r="Q3421" s="679">
        <f t="shared" ca="1" si="591"/>
        <v>0</v>
      </c>
      <c r="R3421" s="679">
        <f t="shared" ca="1" si="591"/>
        <v>0</v>
      </c>
      <c r="S3421" s="679">
        <f t="shared" ca="1" si="591"/>
        <v>0</v>
      </c>
      <c r="T3421" s="679">
        <f t="shared" ca="1" si="591"/>
        <v>0</v>
      </c>
      <c r="U3421" s="679">
        <f t="shared" ca="1" si="591"/>
        <v>0</v>
      </c>
      <c r="V3421" s="679">
        <f t="shared" ca="1" si="591"/>
        <v>0</v>
      </c>
      <c r="W3421" s="679">
        <f t="shared" ca="1" si="588"/>
        <v>0</v>
      </c>
      <c r="X3421" s="679">
        <f t="shared" ca="1" si="591"/>
        <v>0</v>
      </c>
      <c r="Y3421" s="679">
        <f t="shared" ca="1" si="591"/>
        <v>0</v>
      </c>
      <c r="Z3421" s="679">
        <f t="shared" ca="1" si="591"/>
        <v>0</v>
      </c>
      <c r="AA3421" t="str">
        <f t="shared" si="583"/>
        <v>ASR_Financial_Report_SHP21Final</v>
      </c>
      <c r="AB3421" s="960">
        <f t="shared" si="584"/>
        <v>44658</v>
      </c>
      <c r="AC3421" t="str">
        <f t="shared" si="585"/>
        <v>Unaudited</v>
      </c>
    </row>
    <row r="3422" spans="1:29" x14ac:dyDescent="0.25">
      <c r="A3422" t="s">
        <v>420</v>
      </c>
      <c r="B3422" t="s">
        <v>1366</v>
      </c>
      <c r="C3422" t="s">
        <v>1367</v>
      </c>
      <c r="D3422">
        <v>1900</v>
      </c>
      <c r="E3422" s="960">
        <v>1</v>
      </c>
      <c r="F3422" t="s">
        <v>439</v>
      </c>
      <c r="G3422" s="960">
        <v>182</v>
      </c>
      <c r="H3422" t="s">
        <v>388</v>
      </c>
      <c r="I3422" s="940" t="s">
        <v>488</v>
      </c>
      <c r="J3422" s="940" t="s">
        <v>450</v>
      </c>
      <c r="K3422" s="940" t="s">
        <v>435</v>
      </c>
      <c r="L3422" s="948" t="s">
        <v>123</v>
      </c>
      <c r="M3422" s="963" t="s">
        <v>98</v>
      </c>
      <c r="N3422" s="679">
        <f t="shared" ca="1" si="582"/>
        <v>291216.28142245417</v>
      </c>
      <c r="O3422" s="679">
        <f t="shared" ca="1" si="591"/>
        <v>147721.62938181506</v>
      </c>
      <c r="P3422" s="679">
        <f t="shared" ca="1" si="591"/>
        <v>143494.65204063908</v>
      </c>
      <c r="Q3422" s="679">
        <f t="shared" ca="1" si="591"/>
        <v>0</v>
      </c>
      <c r="R3422" s="679">
        <f t="shared" ca="1" si="591"/>
        <v>0</v>
      </c>
      <c r="S3422" s="679">
        <f t="shared" ca="1" si="591"/>
        <v>0</v>
      </c>
      <c r="T3422" s="679">
        <f t="shared" ca="1" si="591"/>
        <v>0</v>
      </c>
      <c r="U3422" s="679">
        <f t="shared" ca="1" si="591"/>
        <v>0</v>
      </c>
      <c r="V3422" s="679">
        <f t="shared" ca="1" si="591"/>
        <v>0</v>
      </c>
      <c r="W3422" s="679">
        <f t="shared" ca="1" si="588"/>
        <v>0</v>
      </c>
      <c r="X3422" s="679">
        <f t="shared" ca="1" si="591"/>
        <v>0</v>
      </c>
      <c r="Y3422" s="679">
        <f t="shared" ca="1" si="591"/>
        <v>0</v>
      </c>
      <c r="Z3422" s="679">
        <f t="shared" ca="1" si="591"/>
        <v>0</v>
      </c>
      <c r="AA3422" t="str">
        <f t="shared" si="583"/>
        <v>ASR_Financial_Report_SHP21Final</v>
      </c>
      <c r="AB3422" s="960">
        <f t="shared" si="584"/>
        <v>44658</v>
      </c>
      <c r="AC3422" t="str">
        <f t="shared" si="585"/>
        <v>Unaudited</v>
      </c>
    </row>
    <row r="3423" spans="1:29" x14ac:dyDescent="0.25">
      <c r="A3423" t="s">
        <v>420</v>
      </c>
      <c r="B3423" t="s">
        <v>1366</v>
      </c>
      <c r="C3423" t="s">
        <v>1367</v>
      </c>
      <c r="D3423">
        <v>1900</v>
      </c>
      <c r="E3423" s="960">
        <v>1</v>
      </c>
      <c r="F3423" t="s">
        <v>439</v>
      </c>
      <c r="G3423" s="960">
        <v>182</v>
      </c>
      <c r="H3423" t="s">
        <v>388</v>
      </c>
      <c r="I3423" s="965" t="s">
        <v>488</v>
      </c>
      <c r="J3423" s="965" t="s">
        <v>450</v>
      </c>
      <c r="K3423" s="965" t="s">
        <v>435</v>
      </c>
      <c r="L3423" s="940" t="s">
        <v>124</v>
      </c>
      <c r="M3423" s="965" t="s">
        <v>99</v>
      </c>
      <c r="N3423" s="679">
        <f t="shared" ca="1" si="582"/>
        <v>18351.607098938126</v>
      </c>
      <c r="O3423" s="679">
        <f t="shared" ca="1" si="591"/>
        <v>9340.4625474321329</v>
      </c>
      <c r="P3423" s="679">
        <f t="shared" ca="1" si="591"/>
        <v>9011.1445515059913</v>
      </c>
      <c r="Q3423" s="679">
        <f t="shared" ca="1" si="591"/>
        <v>0</v>
      </c>
      <c r="R3423" s="679">
        <f t="shared" ca="1" si="591"/>
        <v>0</v>
      </c>
      <c r="S3423" s="679">
        <f t="shared" ca="1" si="591"/>
        <v>0</v>
      </c>
      <c r="T3423" s="679">
        <f t="shared" ca="1" si="591"/>
        <v>0</v>
      </c>
      <c r="U3423" s="679">
        <f t="shared" ca="1" si="591"/>
        <v>0</v>
      </c>
      <c r="V3423" s="679">
        <f t="shared" ca="1" si="591"/>
        <v>0</v>
      </c>
      <c r="W3423" s="679">
        <f t="shared" ca="1" si="588"/>
        <v>0</v>
      </c>
      <c r="X3423" s="679">
        <f t="shared" ca="1" si="591"/>
        <v>0</v>
      </c>
      <c r="Y3423" s="679">
        <f t="shared" ca="1" si="591"/>
        <v>0</v>
      </c>
      <c r="Z3423" s="679">
        <f t="shared" ca="1" si="591"/>
        <v>0</v>
      </c>
      <c r="AA3423" t="str">
        <f t="shared" si="583"/>
        <v>ASR_Financial_Report_SHP21Final</v>
      </c>
      <c r="AB3423" s="960">
        <f t="shared" si="584"/>
        <v>44658</v>
      </c>
      <c r="AC3423" t="str">
        <f t="shared" si="585"/>
        <v>Unaudited</v>
      </c>
    </row>
    <row r="3424" spans="1:29" x14ac:dyDescent="0.25">
      <c r="A3424" t="s">
        <v>420</v>
      </c>
      <c r="B3424" t="s">
        <v>1366</v>
      </c>
      <c r="C3424" t="s">
        <v>1367</v>
      </c>
      <c r="D3424">
        <v>1900</v>
      </c>
      <c r="E3424" s="960">
        <v>1</v>
      </c>
      <c r="F3424" t="s">
        <v>439</v>
      </c>
      <c r="G3424" s="960">
        <v>182</v>
      </c>
      <c r="H3424" t="s">
        <v>388</v>
      </c>
      <c r="I3424" s="940" t="s">
        <v>488</v>
      </c>
      <c r="J3424" s="940" t="s">
        <v>450</v>
      </c>
      <c r="K3424" s="940" t="s">
        <v>435</v>
      </c>
      <c r="L3424" s="940" t="s">
        <v>125</v>
      </c>
      <c r="M3424" s="965" t="s">
        <v>100</v>
      </c>
      <c r="N3424" s="679">
        <f t="shared" ca="1" si="582"/>
        <v>-11163.555195205285</v>
      </c>
      <c r="O3424" s="679">
        <f t="shared" ca="1" si="591"/>
        <v>0.16542409598116753</v>
      </c>
      <c r="P3424" s="679">
        <f t="shared" ca="1" si="591"/>
        <v>-11163.720619301266</v>
      </c>
      <c r="Q3424" s="679">
        <f t="shared" ca="1" si="591"/>
        <v>0</v>
      </c>
      <c r="R3424" s="679">
        <f t="shared" ca="1" si="591"/>
        <v>0</v>
      </c>
      <c r="S3424" s="679">
        <f t="shared" ca="1" si="591"/>
        <v>0</v>
      </c>
      <c r="T3424" s="679">
        <f t="shared" ca="1" si="591"/>
        <v>0</v>
      </c>
      <c r="U3424" s="679">
        <f t="shared" ca="1" si="591"/>
        <v>0</v>
      </c>
      <c r="V3424" s="679">
        <f t="shared" ca="1" si="591"/>
        <v>0</v>
      </c>
      <c r="W3424" s="679">
        <f t="shared" ca="1" si="588"/>
        <v>0</v>
      </c>
      <c r="X3424" s="679">
        <f t="shared" ca="1" si="591"/>
        <v>0</v>
      </c>
      <c r="Y3424" s="679">
        <f t="shared" ca="1" si="591"/>
        <v>0</v>
      </c>
      <c r="Z3424" s="679">
        <f t="shared" ca="1" si="591"/>
        <v>0</v>
      </c>
      <c r="AA3424" t="str">
        <f t="shared" si="583"/>
        <v>ASR_Financial_Report_SHP21Final</v>
      </c>
      <c r="AB3424" s="960">
        <f t="shared" si="584"/>
        <v>44658</v>
      </c>
      <c r="AC3424" t="str">
        <f t="shared" si="585"/>
        <v>Unaudited</v>
      </c>
    </row>
    <row r="3425" spans="1:29" x14ac:dyDescent="0.25">
      <c r="A3425" t="s">
        <v>420</v>
      </c>
      <c r="B3425" t="s">
        <v>1366</v>
      </c>
      <c r="C3425" t="s">
        <v>1367</v>
      </c>
      <c r="D3425">
        <v>1900</v>
      </c>
      <c r="E3425" s="960">
        <v>1</v>
      </c>
      <c r="F3425" t="s">
        <v>439</v>
      </c>
      <c r="G3425" s="960">
        <v>182</v>
      </c>
      <c r="H3425" t="s">
        <v>388</v>
      </c>
      <c r="I3425" s="940" t="s">
        <v>488</v>
      </c>
      <c r="J3425" s="940" t="s">
        <v>450</v>
      </c>
      <c r="K3425" s="940" t="s">
        <v>435</v>
      </c>
      <c r="L3425" s="940" t="s">
        <v>126</v>
      </c>
      <c r="M3425" s="965" t="s">
        <v>28</v>
      </c>
      <c r="N3425" s="679">
        <f t="shared" ca="1" si="582"/>
        <v>-10430.986830681983</v>
      </c>
      <c r="O3425" s="679">
        <f t="shared" ca="1" si="591"/>
        <v>-10469.144697021879</v>
      </c>
      <c r="P3425" s="679">
        <f t="shared" ca="1" si="591"/>
        <v>38.157866339895861</v>
      </c>
      <c r="Q3425" s="679">
        <f t="shared" ca="1" si="591"/>
        <v>0</v>
      </c>
      <c r="R3425" s="679">
        <f t="shared" ca="1" si="591"/>
        <v>0</v>
      </c>
      <c r="S3425" s="679">
        <f t="shared" ca="1" si="591"/>
        <v>0</v>
      </c>
      <c r="T3425" s="679">
        <f t="shared" ca="1" si="591"/>
        <v>0</v>
      </c>
      <c r="U3425" s="679">
        <f t="shared" ca="1" si="591"/>
        <v>0</v>
      </c>
      <c r="V3425" s="679">
        <f t="shared" ca="1" si="591"/>
        <v>0</v>
      </c>
      <c r="W3425" s="679">
        <f t="shared" ca="1" si="588"/>
        <v>0</v>
      </c>
      <c r="X3425" s="679">
        <f t="shared" ca="1" si="591"/>
        <v>0</v>
      </c>
      <c r="Y3425" s="679">
        <f t="shared" ca="1" si="591"/>
        <v>0</v>
      </c>
      <c r="Z3425" s="679">
        <f t="shared" ca="1" si="591"/>
        <v>0</v>
      </c>
      <c r="AA3425" t="str">
        <f t="shared" si="583"/>
        <v>ASR_Financial_Report_SHP21Final</v>
      </c>
      <c r="AB3425" s="960">
        <f t="shared" si="584"/>
        <v>44658</v>
      </c>
      <c r="AC3425" t="str">
        <f t="shared" si="585"/>
        <v>Unaudited</v>
      </c>
    </row>
    <row r="3426" spans="1:29" x14ac:dyDescent="0.25">
      <c r="A3426" t="s">
        <v>420</v>
      </c>
      <c r="B3426" t="s">
        <v>1366</v>
      </c>
      <c r="C3426" t="s">
        <v>1367</v>
      </c>
      <c r="D3426">
        <v>1900</v>
      </c>
      <c r="E3426" s="960">
        <v>1</v>
      </c>
      <c r="F3426" t="s">
        <v>439</v>
      </c>
      <c r="G3426" s="960">
        <v>182</v>
      </c>
      <c r="H3426" t="s">
        <v>388</v>
      </c>
      <c r="I3426" s="940" t="s">
        <v>488</v>
      </c>
      <c r="J3426" s="940" t="s">
        <v>436</v>
      </c>
      <c r="K3426" s="940" t="s">
        <v>436</v>
      </c>
      <c r="L3426" s="940" t="s">
        <v>128</v>
      </c>
      <c r="M3426" s="965" t="s">
        <v>326</v>
      </c>
      <c r="N3426" s="679">
        <f t="shared" ca="1" si="582"/>
        <v>0</v>
      </c>
      <c r="O3426" s="679">
        <f t="shared" ca="1" si="591"/>
        <v>0</v>
      </c>
      <c r="P3426" s="679">
        <f t="shared" ca="1" si="591"/>
        <v>0</v>
      </c>
      <c r="Q3426" s="679">
        <f t="shared" ca="1" si="591"/>
        <v>0</v>
      </c>
      <c r="R3426" s="679">
        <f t="shared" ca="1" si="591"/>
        <v>0</v>
      </c>
      <c r="S3426" s="679">
        <f t="shared" ca="1" si="591"/>
        <v>0</v>
      </c>
      <c r="T3426" s="679">
        <f t="shared" ca="1" si="591"/>
        <v>0</v>
      </c>
      <c r="U3426" s="679">
        <f t="shared" ca="1" si="591"/>
        <v>0</v>
      </c>
      <c r="V3426" s="679">
        <f t="shared" ca="1" si="591"/>
        <v>0</v>
      </c>
      <c r="W3426" s="679">
        <f t="shared" ca="1" si="588"/>
        <v>0</v>
      </c>
      <c r="X3426" s="679">
        <f t="shared" ca="1" si="591"/>
        <v>0</v>
      </c>
      <c r="Y3426" s="679">
        <f t="shared" ca="1" si="591"/>
        <v>0</v>
      </c>
      <c r="Z3426" s="679">
        <f t="shared" ca="1" si="591"/>
        <v>0</v>
      </c>
      <c r="AA3426" t="str">
        <f t="shared" si="583"/>
        <v>ASR_Financial_Report_SHP21Final</v>
      </c>
      <c r="AB3426" s="960">
        <f t="shared" si="584"/>
        <v>44658</v>
      </c>
      <c r="AC3426" t="str">
        <f t="shared" si="585"/>
        <v>Unaudited</v>
      </c>
    </row>
    <row r="3427" spans="1:29" x14ac:dyDescent="0.25">
      <c r="A3427" t="s">
        <v>420</v>
      </c>
      <c r="B3427" t="s">
        <v>1366</v>
      </c>
      <c r="C3427" t="s">
        <v>1367</v>
      </c>
      <c r="D3427">
        <v>1900</v>
      </c>
      <c r="E3427" s="960">
        <v>1</v>
      </c>
      <c r="F3427" t="s">
        <v>439</v>
      </c>
      <c r="G3427" s="960">
        <v>182</v>
      </c>
      <c r="H3427" t="s">
        <v>388</v>
      </c>
      <c r="I3427" s="940" t="s">
        <v>488</v>
      </c>
      <c r="J3427" s="940" t="s">
        <v>436</v>
      </c>
      <c r="K3427" s="940" t="s">
        <v>436</v>
      </c>
      <c r="L3427" s="948" t="s">
        <v>129</v>
      </c>
      <c r="M3427" s="963" t="s">
        <v>325</v>
      </c>
      <c r="N3427" s="679">
        <f t="shared" ca="1" si="582"/>
        <v>0</v>
      </c>
      <c r="O3427" s="679">
        <f t="shared" ca="1" si="591"/>
        <v>0</v>
      </c>
      <c r="P3427" s="679">
        <f t="shared" ca="1" si="591"/>
        <v>0</v>
      </c>
      <c r="Q3427" s="679">
        <f t="shared" ca="1" si="591"/>
        <v>0</v>
      </c>
      <c r="R3427" s="679">
        <f t="shared" ca="1" si="591"/>
        <v>0</v>
      </c>
      <c r="S3427" s="679">
        <f t="shared" ca="1" si="591"/>
        <v>0</v>
      </c>
      <c r="T3427" s="679">
        <f t="shared" ca="1" si="591"/>
        <v>0</v>
      </c>
      <c r="U3427" s="679">
        <f t="shared" ca="1" si="591"/>
        <v>0</v>
      </c>
      <c r="V3427" s="679">
        <f t="shared" ca="1" si="591"/>
        <v>0</v>
      </c>
      <c r="W3427" s="679">
        <f t="shared" ca="1" si="588"/>
        <v>0</v>
      </c>
      <c r="X3427" s="679">
        <f t="shared" ca="1" si="591"/>
        <v>0</v>
      </c>
      <c r="Y3427" s="679">
        <f t="shared" ca="1" si="591"/>
        <v>0</v>
      </c>
      <c r="Z3427" s="679">
        <f t="shared" ca="1" si="591"/>
        <v>0</v>
      </c>
      <c r="AA3427" t="str">
        <f t="shared" si="583"/>
        <v>ASR_Financial_Report_SHP21Final</v>
      </c>
      <c r="AB3427" s="960">
        <f t="shared" si="584"/>
        <v>44658</v>
      </c>
      <c r="AC3427" t="str">
        <f t="shared" si="585"/>
        <v>Unaudited</v>
      </c>
    </row>
    <row r="3428" spans="1:29" ht="30" x14ac:dyDescent="0.25">
      <c r="A3428" t="s">
        <v>420</v>
      </c>
      <c r="B3428" t="s">
        <v>1366</v>
      </c>
      <c r="C3428" t="s">
        <v>1367</v>
      </c>
      <c r="D3428">
        <v>1900</v>
      </c>
      <c r="E3428" s="960">
        <v>1</v>
      </c>
      <c r="F3428" t="s">
        <v>439</v>
      </c>
      <c r="G3428" s="960">
        <v>182</v>
      </c>
      <c r="H3428" t="s">
        <v>388</v>
      </c>
      <c r="I3428" s="965" t="s">
        <v>488</v>
      </c>
      <c r="J3428" s="965" t="s">
        <v>436</v>
      </c>
      <c r="K3428" s="965" t="s">
        <v>436</v>
      </c>
      <c r="L3428" s="940" t="s">
        <v>130</v>
      </c>
      <c r="M3428" s="965" t="s">
        <v>179</v>
      </c>
      <c r="N3428" s="679">
        <f t="shared" ca="1" si="582"/>
        <v>0</v>
      </c>
      <c r="O3428" s="679">
        <f t="shared" ca="1" si="591"/>
        <v>0</v>
      </c>
      <c r="P3428" s="679">
        <f t="shared" ca="1" si="591"/>
        <v>0</v>
      </c>
      <c r="Q3428" s="679">
        <f t="shared" ca="1" si="591"/>
        <v>0</v>
      </c>
      <c r="R3428" s="679">
        <f t="shared" ca="1" si="591"/>
        <v>0</v>
      </c>
      <c r="S3428" s="679">
        <f t="shared" ca="1" si="591"/>
        <v>0</v>
      </c>
      <c r="T3428" s="679">
        <f t="shared" ca="1" si="591"/>
        <v>0</v>
      </c>
      <c r="U3428" s="679">
        <f t="shared" ca="1" si="591"/>
        <v>0</v>
      </c>
      <c r="V3428" s="679">
        <f t="shared" ca="1" si="591"/>
        <v>0</v>
      </c>
      <c r="W3428" s="679">
        <f t="shared" ca="1" si="588"/>
        <v>0</v>
      </c>
      <c r="X3428" s="679">
        <f t="shared" ca="1" si="591"/>
        <v>0</v>
      </c>
      <c r="Y3428" s="679">
        <f t="shared" ca="1" si="591"/>
        <v>0</v>
      </c>
      <c r="Z3428" s="679">
        <f t="shared" ca="1" si="591"/>
        <v>0</v>
      </c>
      <c r="AA3428" t="str">
        <f t="shared" si="583"/>
        <v>ASR_Financial_Report_SHP21Final</v>
      </c>
      <c r="AB3428" s="960">
        <f t="shared" si="584"/>
        <v>44658</v>
      </c>
      <c r="AC3428" t="str">
        <f t="shared" si="585"/>
        <v>Unaudited</v>
      </c>
    </row>
    <row r="3429" spans="1:29" x14ac:dyDescent="0.25">
      <c r="A3429" t="s">
        <v>420</v>
      </c>
      <c r="B3429" t="s">
        <v>1366</v>
      </c>
      <c r="C3429" t="s">
        <v>1367</v>
      </c>
      <c r="D3429">
        <v>1900</v>
      </c>
      <c r="E3429" s="960">
        <v>1</v>
      </c>
      <c r="F3429" t="s">
        <v>439</v>
      </c>
      <c r="G3429" s="960">
        <v>182</v>
      </c>
      <c r="H3429" t="s">
        <v>388</v>
      </c>
      <c r="I3429" s="940" t="s">
        <v>488</v>
      </c>
      <c r="J3429" s="940" t="s">
        <v>436</v>
      </c>
      <c r="K3429" s="940" t="s">
        <v>436</v>
      </c>
      <c r="L3429" s="940" t="s">
        <v>131</v>
      </c>
      <c r="M3429" s="965" t="s">
        <v>494</v>
      </c>
      <c r="N3429" s="679">
        <f t="shared" ca="1" si="582"/>
        <v>0</v>
      </c>
      <c r="O3429" s="679">
        <f t="shared" ca="1" si="591"/>
        <v>0</v>
      </c>
      <c r="P3429" s="679">
        <f t="shared" ca="1" si="591"/>
        <v>0</v>
      </c>
      <c r="Q3429" s="679">
        <f t="shared" ca="1" si="591"/>
        <v>0</v>
      </c>
      <c r="R3429" s="679">
        <f t="shared" ca="1" si="591"/>
        <v>0</v>
      </c>
      <c r="S3429" s="679">
        <f t="shared" ca="1" si="591"/>
        <v>0</v>
      </c>
      <c r="T3429" s="679">
        <f t="shared" ca="1" si="591"/>
        <v>0</v>
      </c>
      <c r="U3429" s="679">
        <f t="shared" ca="1" si="591"/>
        <v>0</v>
      </c>
      <c r="V3429" s="679">
        <f t="shared" ca="1" si="591"/>
        <v>0</v>
      </c>
      <c r="W3429" s="679">
        <f t="shared" ca="1" si="588"/>
        <v>0</v>
      </c>
      <c r="X3429" s="679">
        <f t="shared" ca="1" si="591"/>
        <v>0</v>
      </c>
      <c r="Y3429" s="679">
        <f t="shared" ca="1" si="591"/>
        <v>0</v>
      </c>
      <c r="Z3429" s="679">
        <f t="shared" ca="1" si="591"/>
        <v>0</v>
      </c>
      <c r="AA3429" t="str">
        <f t="shared" si="583"/>
        <v>ASR_Financial_Report_SHP21Final</v>
      </c>
      <c r="AB3429" s="960">
        <f t="shared" si="584"/>
        <v>44658</v>
      </c>
      <c r="AC3429" t="str">
        <f t="shared" si="585"/>
        <v>Unaudited</v>
      </c>
    </row>
    <row r="3430" spans="1:29" x14ac:dyDescent="0.25">
      <c r="A3430" t="s">
        <v>420</v>
      </c>
      <c r="B3430" t="s">
        <v>1366</v>
      </c>
      <c r="C3430" t="s">
        <v>1367</v>
      </c>
      <c r="D3430">
        <v>1900</v>
      </c>
      <c r="E3430" s="960">
        <v>1</v>
      </c>
      <c r="F3430" t="s">
        <v>439</v>
      </c>
      <c r="G3430" s="960">
        <v>182</v>
      </c>
      <c r="H3430" t="s">
        <v>388</v>
      </c>
      <c r="I3430" s="940" t="s">
        <v>488</v>
      </c>
      <c r="J3430" s="940" t="s">
        <v>436</v>
      </c>
      <c r="K3430" s="940" t="s">
        <v>436</v>
      </c>
      <c r="L3430" s="940" t="s">
        <v>132</v>
      </c>
      <c r="M3430" s="965" t="s">
        <v>495</v>
      </c>
      <c r="N3430" s="679">
        <f t="shared" ca="1" si="582"/>
        <v>0</v>
      </c>
      <c r="O3430" s="679">
        <f t="shared" ca="1" si="591"/>
        <v>0</v>
      </c>
      <c r="P3430" s="679">
        <f t="shared" ca="1" si="591"/>
        <v>0</v>
      </c>
      <c r="Q3430" s="679">
        <f t="shared" ca="1" si="591"/>
        <v>0</v>
      </c>
      <c r="R3430" s="679">
        <f t="shared" ca="1" si="591"/>
        <v>0</v>
      </c>
      <c r="S3430" s="679">
        <f t="shared" ca="1" si="591"/>
        <v>0</v>
      </c>
      <c r="T3430" s="679">
        <f t="shared" ca="1" si="591"/>
        <v>0</v>
      </c>
      <c r="U3430" s="679">
        <f t="shared" ca="1" si="591"/>
        <v>0</v>
      </c>
      <c r="V3430" s="679">
        <f t="shared" ca="1" si="591"/>
        <v>0</v>
      </c>
      <c r="W3430" s="679">
        <f t="shared" ca="1" si="588"/>
        <v>0</v>
      </c>
      <c r="X3430" s="679">
        <f t="shared" ca="1" si="591"/>
        <v>0</v>
      </c>
      <c r="Y3430" s="679">
        <f t="shared" ca="1" si="591"/>
        <v>0</v>
      </c>
      <c r="Z3430" s="679">
        <f t="shared" ca="1" si="591"/>
        <v>0</v>
      </c>
      <c r="AA3430" t="str">
        <f t="shared" si="583"/>
        <v>ASR_Financial_Report_SHP21Final</v>
      </c>
      <c r="AB3430" s="960">
        <f t="shared" si="584"/>
        <v>44658</v>
      </c>
      <c r="AC3430" t="str">
        <f t="shared" si="585"/>
        <v>Unaudited</v>
      </c>
    </row>
    <row r="3431" spans="1:29" x14ac:dyDescent="0.25">
      <c r="A3431" t="s">
        <v>420</v>
      </c>
      <c r="B3431" t="s">
        <v>1366</v>
      </c>
      <c r="C3431" t="s">
        <v>1367</v>
      </c>
      <c r="D3431">
        <v>1900</v>
      </c>
      <c r="E3431" s="960">
        <v>1</v>
      </c>
      <c r="F3431" t="s">
        <v>439</v>
      </c>
      <c r="G3431" s="960">
        <v>182</v>
      </c>
      <c r="H3431" t="s">
        <v>388</v>
      </c>
      <c r="I3431" s="940" t="s">
        <v>488</v>
      </c>
      <c r="J3431" s="940" t="s">
        <v>436</v>
      </c>
      <c r="K3431" s="940" t="s">
        <v>436</v>
      </c>
      <c r="L3431" s="940" t="s">
        <v>133</v>
      </c>
      <c r="M3431" s="965" t="s">
        <v>496</v>
      </c>
      <c r="N3431" s="679">
        <f t="shared" ca="1" si="582"/>
        <v>0</v>
      </c>
      <c r="O3431" s="679">
        <f t="shared" ca="1" si="591"/>
        <v>0</v>
      </c>
      <c r="P3431" s="679">
        <f t="shared" ca="1" si="591"/>
        <v>0</v>
      </c>
      <c r="Q3431" s="679">
        <f t="shared" ca="1" si="591"/>
        <v>0</v>
      </c>
      <c r="R3431" s="679">
        <f t="shared" ca="1" si="591"/>
        <v>0</v>
      </c>
      <c r="S3431" s="679">
        <f t="shared" ca="1" si="591"/>
        <v>0</v>
      </c>
      <c r="T3431" s="679">
        <f t="shared" ca="1" si="591"/>
        <v>0</v>
      </c>
      <c r="U3431" s="679">
        <f t="shared" ca="1" si="591"/>
        <v>0</v>
      </c>
      <c r="V3431" s="679">
        <f t="shared" ca="1" si="591"/>
        <v>0</v>
      </c>
      <c r="W3431" s="679">
        <f t="shared" ca="1" si="588"/>
        <v>0</v>
      </c>
      <c r="X3431" s="679">
        <f t="shared" ca="1" si="591"/>
        <v>0</v>
      </c>
      <c r="Y3431" s="679">
        <f t="shared" ca="1" si="591"/>
        <v>0</v>
      </c>
      <c r="Z3431" s="679">
        <f t="shared" ca="1" si="591"/>
        <v>0</v>
      </c>
      <c r="AA3431" t="str">
        <f t="shared" si="583"/>
        <v>ASR_Financial_Report_SHP21Final</v>
      </c>
      <c r="AB3431" s="960">
        <f t="shared" si="584"/>
        <v>44658</v>
      </c>
      <c r="AC3431" t="str">
        <f t="shared" si="585"/>
        <v>Unaudited</v>
      </c>
    </row>
    <row r="3432" spans="1:29" x14ac:dyDescent="0.25">
      <c r="A3432" t="s">
        <v>420</v>
      </c>
      <c r="B3432" t="s">
        <v>1366</v>
      </c>
      <c r="C3432" t="s">
        <v>1367</v>
      </c>
      <c r="D3432">
        <v>1900</v>
      </c>
      <c r="E3432" s="960">
        <v>1</v>
      </c>
      <c r="F3432" t="s">
        <v>439</v>
      </c>
      <c r="G3432" s="960">
        <v>182</v>
      </c>
      <c r="H3432" t="s">
        <v>388</v>
      </c>
      <c r="I3432" s="940" t="s">
        <v>489</v>
      </c>
      <c r="J3432" s="940" t="s">
        <v>26</v>
      </c>
      <c r="K3432" s="940" t="s">
        <v>26</v>
      </c>
      <c r="L3432" s="940" t="s">
        <v>269</v>
      </c>
      <c r="M3432" s="965" t="s">
        <v>26</v>
      </c>
      <c r="N3432" s="679">
        <f t="shared" ca="1" si="582"/>
        <v>287738.99624449149</v>
      </c>
      <c r="O3432" s="679">
        <f t="shared" ca="1" si="591"/>
        <v>0</v>
      </c>
      <c r="P3432" s="679">
        <f t="shared" ca="1" si="591"/>
        <v>0</v>
      </c>
      <c r="Q3432" s="679">
        <f t="shared" ca="1" si="591"/>
        <v>0</v>
      </c>
      <c r="R3432" s="679">
        <f t="shared" ca="1" si="591"/>
        <v>0</v>
      </c>
      <c r="S3432" s="679">
        <f t="shared" ca="1" si="591"/>
        <v>0</v>
      </c>
      <c r="T3432" s="679">
        <f t="shared" ca="1" si="591"/>
        <v>0</v>
      </c>
      <c r="U3432" s="679">
        <f t="shared" ca="1" si="591"/>
        <v>0</v>
      </c>
      <c r="V3432" s="679">
        <f t="shared" ca="1" si="591"/>
        <v>0</v>
      </c>
      <c r="W3432" s="679">
        <f t="shared" ca="1" si="588"/>
        <v>0</v>
      </c>
      <c r="X3432" s="679">
        <f t="shared" ca="1" si="591"/>
        <v>0</v>
      </c>
      <c r="Y3432" s="679">
        <f t="shared" ca="1" si="591"/>
        <v>0</v>
      </c>
      <c r="Z3432" s="679">
        <f t="shared" ca="1" si="591"/>
        <v>0</v>
      </c>
      <c r="AA3432" t="str">
        <f t="shared" si="583"/>
        <v>ASR_Financial_Report_SHP21Final</v>
      </c>
      <c r="AB3432" s="960">
        <f t="shared" si="584"/>
        <v>44658</v>
      </c>
      <c r="AC3432" t="str">
        <f t="shared" si="585"/>
        <v>Unaudited</v>
      </c>
    </row>
    <row r="3433" spans="1:29" x14ac:dyDescent="0.25">
      <c r="A3433" t="s">
        <v>420</v>
      </c>
      <c r="B3433" t="s">
        <v>1366</v>
      </c>
      <c r="C3433" t="s">
        <v>1367</v>
      </c>
      <c r="D3433">
        <v>1900</v>
      </c>
      <c r="E3433" s="960">
        <v>1</v>
      </c>
      <c r="F3433" t="s">
        <v>440</v>
      </c>
      <c r="G3433" s="960">
        <v>274</v>
      </c>
      <c r="H3433" t="s">
        <v>388</v>
      </c>
      <c r="I3433" s="940" t="s">
        <v>432</v>
      </c>
      <c r="J3433" s="940" t="s">
        <v>432</v>
      </c>
      <c r="K3433" s="940" t="s">
        <v>432</v>
      </c>
      <c r="L3433" s="940"/>
      <c r="M3433" s="965" t="s">
        <v>432</v>
      </c>
      <c r="N3433" s="679">
        <f t="shared" ca="1" si="582"/>
        <v>68118.94</v>
      </c>
      <c r="O3433" s="679">
        <f t="shared" ca="1" si="591"/>
        <v>62063.9</v>
      </c>
      <c r="P3433" s="679">
        <f t="shared" ca="1" si="591"/>
        <v>727.44</v>
      </c>
      <c r="Q3433" s="679">
        <f t="shared" ca="1" si="591"/>
        <v>3348.63</v>
      </c>
      <c r="R3433" s="679">
        <f t="shared" ca="1" si="591"/>
        <v>309.95999999999998</v>
      </c>
      <c r="S3433" s="679">
        <f t="shared" ca="1" si="591"/>
        <v>1445.01</v>
      </c>
      <c r="T3433" s="679">
        <f t="shared" ca="1" si="591"/>
        <v>113</v>
      </c>
      <c r="U3433" s="679">
        <f t="shared" ca="1" si="591"/>
        <v>3</v>
      </c>
      <c r="V3433" s="679">
        <f t="shared" ca="1" si="591"/>
        <v>103</v>
      </c>
      <c r="W3433" s="679">
        <f t="shared" ca="1" si="588"/>
        <v>5</v>
      </c>
      <c r="X3433" s="679">
        <f t="shared" ca="1" si="591"/>
        <v>0</v>
      </c>
      <c r="Y3433" s="679">
        <f t="shared" ca="1" si="591"/>
        <v>0</v>
      </c>
      <c r="Z3433" s="679">
        <f t="shared" ca="1" si="591"/>
        <v>0</v>
      </c>
      <c r="AA3433" t="str">
        <f t="shared" si="583"/>
        <v>ASR_Financial_Report_SHP21Final</v>
      </c>
      <c r="AB3433" s="960">
        <f t="shared" si="584"/>
        <v>44658</v>
      </c>
      <c r="AC3433" t="str">
        <f t="shared" si="585"/>
        <v>Unaudited</v>
      </c>
    </row>
    <row r="3434" spans="1:29" x14ac:dyDescent="0.25">
      <c r="A3434" t="s">
        <v>420</v>
      </c>
      <c r="B3434" t="s">
        <v>1366</v>
      </c>
      <c r="C3434" t="s">
        <v>1367</v>
      </c>
      <c r="D3434">
        <v>1900</v>
      </c>
      <c r="E3434" s="960">
        <v>1</v>
      </c>
      <c r="F3434" t="s">
        <v>440</v>
      </c>
      <c r="G3434" s="960">
        <v>274</v>
      </c>
      <c r="H3434" t="s">
        <v>388</v>
      </c>
      <c r="I3434" s="940" t="s">
        <v>487</v>
      </c>
      <c r="J3434" s="940" t="s">
        <v>12</v>
      </c>
      <c r="K3434" s="940" t="s">
        <v>12</v>
      </c>
      <c r="L3434" s="940">
        <v>1.1000000000000001</v>
      </c>
      <c r="M3434" s="965" t="s">
        <v>12</v>
      </c>
      <c r="N3434" s="679">
        <f t="shared" ca="1" si="582"/>
        <v>16085742.790000003</v>
      </c>
      <c r="O3434" s="679">
        <f t="shared" ca="1" si="591"/>
        <v>11395165.52</v>
      </c>
      <c r="P3434" s="679">
        <f t="shared" ca="1" si="591"/>
        <v>362543.92</v>
      </c>
      <c r="Q3434" s="679">
        <f t="shared" ca="1" si="591"/>
        <v>3116540.54</v>
      </c>
      <c r="R3434" s="679">
        <f t="shared" ca="1" si="591"/>
        <v>417025.95</v>
      </c>
      <c r="S3434" s="679">
        <f t="shared" ca="1" si="591"/>
        <v>337991.89</v>
      </c>
      <c r="T3434" s="679">
        <f t="shared" ca="1" si="591"/>
        <v>48035.74</v>
      </c>
      <c r="U3434" s="679">
        <f t="shared" ca="1" si="591"/>
        <v>608.54999999999995</v>
      </c>
      <c r="V3434" s="679">
        <f t="shared" ca="1" si="591"/>
        <v>294170.13</v>
      </c>
      <c r="W3434" s="679">
        <f t="shared" ca="1" si="588"/>
        <v>113660.55</v>
      </c>
      <c r="X3434" s="679">
        <f t="shared" ca="1" si="591"/>
        <v>0</v>
      </c>
      <c r="Y3434" s="679">
        <f t="shared" ca="1" si="591"/>
        <v>0</v>
      </c>
      <c r="Z3434" s="679">
        <f t="shared" ca="1" si="591"/>
        <v>0</v>
      </c>
      <c r="AA3434" t="str">
        <f t="shared" si="583"/>
        <v>ASR_Financial_Report_SHP21Final</v>
      </c>
      <c r="AB3434" s="960">
        <f t="shared" si="584"/>
        <v>44658</v>
      </c>
      <c r="AC3434" t="str">
        <f t="shared" si="585"/>
        <v>Unaudited</v>
      </c>
    </row>
    <row r="3435" spans="1:29" x14ac:dyDescent="0.25">
      <c r="A3435" t="s">
        <v>420</v>
      </c>
      <c r="B3435" t="s">
        <v>1366</v>
      </c>
      <c r="C3435" t="s">
        <v>1367</v>
      </c>
      <c r="D3435">
        <v>1900</v>
      </c>
      <c r="E3435" s="960">
        <v>1</v>
      </c>
      <c r="F3435" t="s">
        <v>440</v>
      </c>
      <c r="G3435" s="960">
        <v>274</v>
      </c>
      <c r="H3435" t="s">
        <v>388</v>
      </c>
      <c r="I3435" s="940" t="s">
        <v>487</v>
      </c>
      <c r="J3435" s="940" t="s">
        <v>12</v>
      </c>
      <c r="K3435" s="940" t="s">
        <v>1309</v>
      </c>
      <c r="L3435" s="948" t="s">
        <v>1300</v>
      </c>
      <c r="M3435" s="963" t="s">
        <v>1309</v>
      </c>
      <c r="N3435" s="679">
        <f t="shared" ca="1" si="582"/>
        <v>0</v>
      </c>
      <c r="O3435" s="679">
        <f t="shared" ca="1" si="591"/>
        <v>0</v>
      </c>
      <c r="P3435" s="679">
        <f t="shared" ca="1" si="591"/>
        <v>0</v>
      </c>
      <c r="Q3435" s="679">
        <f t="shared" ca="1" si="591"/>
        <v>0</v>
      </c>
      <c r="R3435" s="679">
        <f t="shared" ca="1" si="591"/>
        <v>0</v>
      </c>
      <c r="S3435" s="679">
        <f t="shared" ca="1" si="591"/>
        <v>0</v>
      </c>
      <c r="T3435" s="679">
        <f t="shared" ca="1" si="591"/>
        <v>0</v>
      </c>
      <c r="U3435" s="679">
        <f t="shared" ca="1" si="591"/>
        <v>0</v>
      </c>
      <c r="V3435" s="679">
        <f t="shared" ca="1" si="591"/>
        <v>0</v>
      </c>
      <c r="W3435" s="679">
        <f t="shared" ca="1" si="588"/>
        <v>0</v>
      </c>
      <c r="X3435" s="679">
        <f t="shared" ca="1" si="591"/>
        <v>0</v>
      </c>
      <c r="Y3435" s="679">
        <f t="shared" ca="1" si="591"/>
        <v>0</v>
      </c>
      <c r="Z3435" s="679">
        <f t="shared" ca="1" si="591"/>
        <v>0</v>
      </c>
      <c r="AA3435" t="str">
        <f t="shared" si="583"/>
        <v>ASR_Financial_Report_SHP21Final</v>
      </c>
      <c r="AB3435" s="960">
        <f t="shared" si="584"/>
        <v>44658</v>
      </c>
      <c r="AC3435" t="str">
        <f t="shared" si="585"/>
        <v>Unaudited</v>
      </c>
    </row>
    <row r="3436" spans="1:29" x14ac:dyDescent="0.25">
      <c r="A3436" t="s">
        <v>420</v>
      </c>
      <c r="B3436" t="s">
        <v>1366</v>
      </c>
      <c r="C3436" t="s">
        <v>1367</v>
      </c>
      <c r="D3436">
        <v>1900</v>
      </c>
      <c r="E3436" s="960">
        <v>1</v>
      </c>
      <c r="F3436" t="s">
        <v>440</v>
      </c>
      <c r="G3436" s="960">
        <v>274</v>
      </c>
      <c r="H3436" t="s">
        <v>388</v>
      </c>
      <c r="I3436" s="965" t="s">
        <v>487</v>
      </c>
      <c r="J3436" s="965" t="s">
        <v>490</v>
      </c>
      <c r="K3436" s="965" t="s">
        <v>491</v>
      </c>
      <c r="L3436" s="940" t="s">
        <v>63</v>
      </c>
      <c r="M3436" s="965" t="s">
        <v>343</v>
      </c>
      <c r="N3436" s="679">
        <f t="shared" ca="1" si="582"/>
        <v>0</v>
      </c>
      <c r="O3436" s="679">
        <f t="shared" ca="1" si="591"/>
        <v>0</v>
      </c>
      <c r="P3436" s="679">
        <f t="shared" ca="1" si="591"/>
        <v>0</v>
      </c>
      <c r="Q3436" s="679">
        <f t="shared" ca="1" si="591"/>
        <v>0</v>
      </c>
      <c r="R3436" s="679">
        <f t="shared" ca="1" si="591"/>
        <v>0</v>
      </c>
      <c r="S3436" s="679">
        <f t="shared" ca="1" si="591"/>
        <v>0</v>
      </c>
      <c r="T3436" s="679">
        <f t="shared" ca="1" si="591"/>
        <v>0</v>
      </c>
      <c r="U3436" s="679">
        <f t="shared" ca="1" si="591"/>
        <v>0</v>
      </c>
      <c r="V3436" s="679">
        <f t="shared" ca="1" si="591"/>
        <v>0</v>
      </c>
      <c r="W3436" s="679">
        <f t="shared" ca="1" si="588"/>
        <v>0</v>
      </c>
      <c r="X3436" s="679">
        <f t="shared" ca="1" si="591"/>
        <v>0</v>
      </c>
      <c r="Y3436" s="679">
        <f t="shared" ca="1" si="591"/>
        <v>0</v>
      </c>
      <c r="Z3436" s="679">
        <f t="shared" ca="1" si="591"/>
        <v>0</v>
      </c>
      <c r="AA3436" t="str">
        <f t="shared" si="583"/>
        <v>ASR_Financial_Report_SHP21Final</v>
      </c>
      <c r="AB3436" s="960">
        <f t="shared" si="584"/>
        <v>44658</v>
      </c>
      <c r="AC3436" t="str">
        <f t="shared" si="585"/>
        <v>Unaudited</v>
      </c>
    </row>
    <row r="3437" spans="1:29" x14ac:dyDescent="0.25">
      <c r="A3437" t="s">
        <v>420</v>
      </c>
      <c r="B3437" t="s">
        <v>1366</v>
      </c>
      <c r="C3437" t="s">
        <v>1367</v>
      </c>
      <c r="D3437">
        <v>1900</v>
      </c>
      <c r="E3437" s="960">
        <v>1</v>
      </c>
      <c r="F3437" t="s">
        <v>440</v>
      </c>
      <c r="G3437" s="960">
        <v>274</v>
      </c>
      <c r="H3437" t="s">
        <v>388</v>
      </c>
      <c r="I3437" s="940" t="s">
        <v>487</v>
      </c>
      <c r="J3437" s="940" t="s">
        <v>490</v>
      </c>
      <c r="K3437" s="940" t="s">
        <v>1000</v>
      </c>
      <c r="L3437" s="940" t="s">
        <v>896</v>
      </c>
      <c r="M3437" s="965" t="s">
        <v>897</v>
      </c>
      <c r="N3437" s="679">
        <f t="shared" ca="1" si="582"/>
        <v>416427.35169428779</v>
      </c>
      <c r="O3437" s="679">
        <f t="shared" ca="1" si="591"/>
        <v>416427.35169428779</v>
      </c>
      <c r="P3437" s="679">
        <f t="shared" ca="1" si="591"/>
        <v>0</v>
      </c>
      <c r="Q3437" s="679">
        <f t="shared" ca="1" si="591"/>
        <v>0</v>
      </c>
      <c r="R3437" s="679">
        <f t="shared" ca="1" si="591"/>
        <v>0</v>
      </c>
      <c r="S3437" s="679">
        <f t="shared" ca="1" si="591"/>
        <v>0</v>
      </c>
      <c r="T3437" s="679">
        <f t="shared" ca="1" si="591"/>
        <v>0</v>
      </c>
      <c r="U3437" s="679">
        <f t="shared" ca="1" si="591"/>
        <v>0</v>
      </c>
      <c r="V3437" s="679">
        <f t="shared" ca="1" si="591"/>
        <v>0</v>
      </c>
      <c r="W3437" s="679">
        <f t="shared" ca="1" si="588"/>
        <v>0</v>
      </c>
      <c r="X3437" s="679">
        <f t="shared" ca="1" si="591"/>
        <v>0</v>
      </c>
      <c r="Y3437" s="679">
        <f t="shared" ca="1" si="591"/>
        <v>0</v>
      </c>
      <c r="Z3437" s="679">
        <f t="shared" ca="1" si="591"/>
        <v>0</v>
      </c>
      <c r="AA3437" t="str">
        <f t="shared" si="583"/>
        <v>ASR_Financial_Report_SHP21Final</v>
      </c>
      <c r="AB3437" s="960">
        <f t="shared" si="584"/>
        <v>44658</v>
      </c>
      <c r="AC3437" t="str">
        <f t="shared" si="585"/>
        <v>Unaudited</v>
      </c>
    </row>
    <row r="3438" spans="1:29" x14ac:dyDescent="0.25">
      <c r="A3438" t="s">
        <v>420</v>
      </c>
      <c r="B3438" t="s">
        <v>1366</v>
      </c>
      <c r="C3438" t="s">
        <v>1367</v>
      </c>
      <c r="D3438">
        <v>1900</v>
      </c>
      <c r="E3438" s="960">
        <v>1</v>
      </c>
      <c r="F3438" t="s">
        <v>440</v>
      </c>
      <c r="G3438" s="960">
        <v>274</v>
      </c>
      <c r="H3438" t="s">
        <v>388</v>
      </c>
      <c r="I3438" s="940" t="s">
        <v>487</v>
      </c>
      <c r="J3438" s="940" t="s">
        <v>13</v>
      </c>
      <c r="K3438" s="940" t="s">
        <v>492</v>
      </c>
      <c r="L3438" s="940" t="s">
        <v>94</v>
      </c>
      <c r="M3438" s="965" t="s">
        <v>146</v>
      </c>
      <c r="N3438" s="679">
        <f t="shared" ca="1" si="582"/>
        <v>0</v>
      </c>
      <c r="O3438" s="679">
        <f t="shared" ca="1" si="591"/>
        <v>0</v>
      </c>
      <c r="P3438" s="679">
        <f t="shared" ca="1" si="591"/>
        <v>0</v>
      </c>
      <c r="Q3438" s="679">
        <f t="shared" ca="1" si="591"/>
        <v>0</v>
      </c>
      <c r="R3438" s="679">
        <f t="shared" ca="1" si="591"/>
        <v>0</v>
      </c>
      <c r="S3438" s="679">
        <f t="shared" ca="1" si="591"/>
        <v>0</v>
      </c>
      <c r="T3438" s="679">
        <f t="shared" ca="1" si="591"/>
        <v>0</v>
      </c>
      <c r="U3438" s="679">
        <f t="shared" ca="1" si="591"/>
        <v>0</v>
      </c>
      <c r="V3438" s="679">
        <f t="shared" ca="1" si="591"/>
        <v>0</v>
      </c>
      <c r="W3438" s="679">
        <f t="shared" ca="1" si="588"/>
        <v>0</v>
      </c>
      <c r="X3438" s="679">
        <f t="shared" ca="1" si="591"/>
        <v>0</v>
      </c>
      <c r="Y3438" s="679">
        <f t="shared" ca="1" si="591"/>
        <v>0</v>
      </c>
      <c r="Z3438" s="679">
        <f t="shared" ca="1" si="591"/>
        <v>0</v>
      </c>
      <c r="AA3438" t="str">
        <f t="shared" si="583"/>
        <v>ASR_Financial_Report_SHP21Final</v>
      </c>
      <c r="AB3438" s="960">
        <f t="shared" si="584"/>
        <v>44658</v>
      </c>
      <c r="AC3438" t="str">
        <f t="shared" si="585"/>
        <v>Unaudited</v>
      </c>
    </row>
    <row r="3439" spans="1:29" x14ac:dyDescent="0.25">
      <c r="A3439" t="s">
        <v>420</v>
      </c>
      <c r="B3439" t="s">
        <v>1366</v>
      </c>
      <c r="C3439" t="s">
        <v>1367</v>
      </c>
      <c r="D3439">
        <v>1900</v>
      </c>
      <c r="E3439" s="960">
        <v>1</v>
      </c>
      <c r="F3439" t="s">
        <v>440</v>
      </c>
      <c r="G3439" s="960">
        <v>274</v>
      </c>
      <c r="H3439" t="s">
        <v>388</v>
      </c>
      <c r="I3439" s="940" t="s">
        <v>487</v>
      </c>
      <c r="J3439" s="940" t="s">
        <v>13</v>
      </c>
      <c r="K3439" s="940" t="s">
        <v>13</v>
      </c>
      <c r="L3439" s="940" t="s">
        <v>35</v>
      </c>
      <c r="M3439" s="965" t="s">
        <v>13</v>
      </c>
      <c r="N3439" s="679">
        <f t="shared" ca="1" si="582"/>
        <v>107284.93334464947</v>
      </c>
      <c r="O3439" s="679">
        <f t="shared" ca="1" si="591"/>
        <v>76410.573344649471</v>
      </c>
      <c r="P3439" s="679">
        <f t="shared" ca="1" si="591"/>
        <v>0</v>
      </c>
      <c r="Q3439" s="679">
        <f t="shared" ca="1" si="591"/>
        <v>0</v>
      </c>
      <c r="R3439" s="679">
        <f t="shared" ca="1" si="591"/>
        <v>0</v>
      </c>
      <c r="S3439" s="679">
        <f t="shared" ca="1" si="591"/>
        <v>0</v>
      </c>
      <c r="T3439" s="679">
        <f t="shared" ca="1" si="591"/>
        <v>0</v>
      </c>
      <c r="U3439" s="679">
        <f t="shared" ca="1" si="591"/>
        <v>0</v>
      </c>
      <c r="V3439" s="679">
        <f t="shared" ca="1" si="591"/>
        <v>0</v>
      </c>
      <c r="W3439" s="679">
        <f t="shared" ca="1" si="588"/>
        <v>0</v>
      </c>
      <c r="X3439" s="679">
        <f t="shared" ca="1" si="591"/>
        <v>30874.36</v>
      </c>
      <c r="Y3439" s="679">
        <f t="shared" ca="1" si="591"/>
        <v>0</v>
      </c>
      <c r="Z3439" s="679">
        <f t="shared" ca="1" si="591"/>
        <v>0</v>
      </c>
      <c r="AA3439" t="str">
        <f t="shared" si="583"/>
        <v>ASR_Financial_Report_SHP21Final</v>
      </c>
      <c r="AB3439" s="960">
        <f t="shared" si="584"/>
        <v>44658</v>
      </c>
      <c r="AC3439" t="str">
        <f t="shared" si="585"/>
        <v>Unaudited</v>
      </c>
    </row>
    <row r="3440" spans="1:29" x14ac:dyDescent="0.25">
      <c r="A3440" t="s">
        <v>420</v>
      </c>
      <c r="B3440" t="s">
        <v>1366</v>
      </c>
      <c r="C3440" t="s">
        <v>1367</v>
      </c>
      <c r="D3440">
        <v>1900</v>
      </c>
      <c r="E3440" s="960">
        <v>1</v>
      </c>
      <c r="F3440" t="s">
        <v>440</v>
      </c>
      <c r="G3440" s="960">
        <v>274</v>
      </c>
      <c r="H3440" t="s">
        <v>388</v>
      </c>
      <c r="I3440" s="940" t="s">
        <v>488</v>
      </c>
      <c r="J3440" s="940" t="s">
        <v>444</v>
      </c>
      <c r="K3440" s="940" t="s">
        <v>0</v>
      </c>
      <c r="L3440" s="940">
        <v>2.1</v>
      </c>
      <c r="M3440" s="965" t="s">
        <v>147</v>
      </c>
      <c r="N3440" s="679">
        <f t="shared" ca="1" si="582"/>
        <v>2123971.81</v>
      </c>
      <c r="O3440" s="679">
        <f t="shared" ca="1" si="591"/>
        <v>1360339.5699999998</v>
      </c>
      <c r="P3440" s="679">
        <f t="shared" ca="1" si="591"/>
        <v>12753.25</v>
      </c>
      <c r="Q3440" s="679">
        <f t="shared" ca="1" si="591"/>
        <v>610542.1</v>
      </c>
      <c r="R3440" s="679">
        <f t="shared" ca="1" si="591"/>
        <v>89086.93</v>
      </c>
      <c r="S3440" s="679">
        <f t="shared" ca="1" si="591"/>
        <v>22196.62</v>
      </c>
      <c r="T3440" s="679">
        <f t="shared" ca="1" si="591"/>
        <v>0</v>
      </c>
      <c r="U3440" s="679">
        <f t="shared" ca="1" si="591"/>
        <v>0</v>
      </c>
      <c r="V3440" s="679">
        <f t="shared" ca="1" si="591"/>
        <v>29053.34</v>
      </c>
      <c r="W3440" s="679">
        <f t="shared" ca="1" si="588"/>
        <v>0</v>
      </c>
      <c r="X3440" s="679">
        <f t="shared" ca="1" si="591"/>
        <v>0</v>
      </c>
      <c r="Y3440" s="679">
        <f t="shared" ca="1" si="591"/>
        <v>0</v>
      </c>
      <c r="Z3440" s="679">
        <f t="shared" ca="1" si="591"/>
        <v>0</v>
      </c>
      <c r="AA3440" t="str">
        <f t="shared" si="583"/>
        <v>ASR_Financial_Report_SHP21Final</v>
      </c>
      <c r="AB3440" s="960">
        <f t="shared" si="584"/>
        <v>44658</v>
      </c>
      <c r="AC3440" t="str">
        <f t="shared" si="585"/>
        <v>Unaudited</v>
      </c>
    </row>
    <row r="3441" spans="1:29" ht="30" x14ac:dyDescent="0.25">
      <c r="A3441" t="s">
        <v>420</v>
      </c>
      <c r="B3441" t="s">
        <v>1366</v>
      </c>
      <c r="C3441" t="s">
        <v>1367</v>
      </c>
      <c r="D3441">
        <v>1900</v>
      </c>
      <c r="E3441" s="960">
        <v>1</v>
      </c>
      <c r="F3441" t="s">
        <v>440</v>
      </c>
      <c r="G3441" s="960">
        <v>274</v>
      </c>
      <c r="H3441" t="s">
        <v>388</v>
      </c>
      <c r="I3441" s="940" t="s">
        <v>488</v>
      </c>
      <c r="J3441" s="940" t="s">
        <v>444</v>
      </c>
      <c r="K3441" s="940" t="s">
        <v>0</v>
      </c>
      <c r="L3441" s="940">
        <v>2.2000000000000002</v>
      </c>
      <c r="M3441" s="965" t="s">
        <v>148</v>
      </c>
      <c r="N3441" s="679">
        <f t="shared" ca="1" si="582"/>
        <v>64423.699851009937</v>
      </c>
      <c r="O3441" s="679">
        <f t="shared" ca="1" si="591"/>
        <v>58344.819588811952</v>
      </c>
      <c r="P3441" s="679">
        <f t="shared" ca="1" si="591"/>
        <v>546.98553716335334</v>
      </c>
      <c r="Q3441" s="679">
        <f t="shared" ca="1" si="591"/>
        <v>5372.9586139113781</v>
      </c>
      <c r="R3441" s="679">
        <f t="shared" ca="1" si="591"/>
        <v>784.03454492111655</v>
      </c>
      <c r="S3441" s="679">
        <f t="shared" ca="1" si="591"/>
        <v>-880.79941551230274</v>
      </c>
      <c r="T3441" s="679">
        <f t="shared" ca="1" si="591"/>
        <v>0</v>
      </c>
      <c r="U3441" s="679">
        <f t="shared" ca="1" si="591"/>
        <v>0</v>
      </c>
      <c r="V3441" s="679">
        <f t="shared" ca="1" si="591"/>
        <v>255.70098171444141</v>
      </c>
      <c r="W3441" s="679">
        <f t="shared" ca="1" si="588"/>
        <v>0</v>
      </c>
      <c r="X3441" s="679">
        <f t="shared" ca="1" si="591"/>
        <v>0</v>
      </c>
      <c r="Y3441" s="679">
        <f t="shared" ca="1" si="591"/>
        <v>0</v>
      </c>
      <c r="Z3441" s="679">
        <f t="shared" ca="1" si="591"/>
        <v>0</v>
      </c>
      <c r="AA3441" t="str">
        <f t="shared" si="583"/>
        <v>ASR_Financial_Report_SHP21Final</v>
      </c>
      <c r="AB3441" s="960">
        <f t="shared" si="584"/>
        <v>44658</v>
      </c>
      <c r="AC3441" t="str">
        <f t="shared" si="585"/>
        <v>Unaudited</v>
      </c>
    </row>
    <row r="3442" spans="1:29" x14ac:dyDescent="0.25">
      <c r="A3442" t="s">
        <v>420</v>
      </c>
      <c r="B3442" t="s">
        <v>1366</v>
      </c>
      <c r="C3442" t="s">
        <v>1367</v>
      </c>
      <c r="D3442">
        <v>1900</v>
      </c>
      <c r="E3442" s="960">
        <v>1</v>
      </c>
      <c r="F3442" t="s">
        <v>440</v>
      </c>
      <c r="G3442" s="960">
        <v>274</v>
      </c>
      <c r="H3442" t="s">
        <v>388</v>
      </c>
      <c r="I3442" s="940" t="s">
        <v>488</v>
      </c>
      <c r="J3442" s="940" t="s">
        <v>444</v>
      </c>
      <c r="K3442" s="940" t="s">
        <v>0</v>
      </c>
      <c r="L3442" s="940">
        <v>2.2999999999999998</v>
      </c>
      <c r="M3442" s="965" t="s">
        <v>149</v>
      </c>
      <c r="N3442" s="679">
        <f t="shared" ref="N3442:N3505" ca="1" si="592">IF(OR(AND($F3442="PY",N$1&lt;&gt;"Prior Year"),AND($F3442&lt;&gt;"PY",N$1="Prior Year")),0,INDEX(INDIRECT("'MMA Rev-Exp "&amp;$H3442&amp;"'!$A$1:$CA$200"),IF($J3442="Member Months",MATCH($J3442,INDIRECT("'MMA Rev-Exp "&amp;$H3442&amp;"'!$A$1:$A$200"),0),MATCH($L3442,INDIRECT("'MMA Rev-Exp "&amp;$H3442&amp;"'!$B$1:$B$200"),0)),IF($F3442="PY",MATCH("Prior Year Adjustments",INDIRECT("'MMA Rev-Exp "&amp;$H3442&amp;"'!$A$8:$CA$8"),0),MATCH(IF($F3442="Q1","JANUARY - MARCH (Q1)",IF($F3442="Q2","APRIL - JUNE (Q2)",IF($F3442="Q3","JULY - SEPTEMBER (Q3)",IF($F3442="Q4","OCTOBER - DECEMBER (Q4)",0)))),INDIRECT("'MMA Rev-Exp "&amp;$H3442&amp;"'!$A$7:$CA$7"),0)+MATCH(N$1,INDIRECT("'MMA Rev-Exp "&amp;$H3442&amp;"'!$D$8:$CA$8"),0)-1)))</f>
        <v>892224.4199999969</v>
      </c>
      <c r="O3442" s="679">
        <f t="shared" ca="1" si="591"/>
        <v>709960.47999999695</v>
      </c>
      <c r="P3442" s="679">
        <f t="shared" ca="1" si="591"/>
        <v>25923.37</v>
      </c>
      <c r="Q3442" s="679">
        <f t="shared" ca="1" si="591"/>
        <v>114337.56999999999</v>
      </c>
      <c r="R3442" s="679">
        <f t="shared" ca="1" si="591"/>
        <v>25760.61</v>
      </c>
      <c r="S3442" s="679">
        <f t="shared" ca="1" si="591"/>
        <v>8650.27</v>
      </c>
      <c r="T3442" s="679">
        <f t="shared" ca="1" si="591"/>
        <v>393.9</v>
      </c>
      <c r="U3442" s="679">
        <f t="shared" ca="1" si="591"/>
        <v>106.08</v>
      </c>
      <c r="V3442" s="679">
        <f t="shared" ca="1" si="591"/>
        <v>5721.64</v>
      </c>
      <c r="W3442" s="679">
        <f t="shared" ca="1" si="588"/>
        <v>1370.5</v>
      </c>
      <c r="X3442" s="679">
        <f t="shared" ca="1" si="591"/>
        <v>0</v>
      </c>
      <c r="Y3442" s="679">
        <f t="shared" ca="1" si="591"/>
        <v>0</v>
      </c>
      <c r="Z3442" s="679">
        <f t="shared" ca="1" si="591"/>
        <v>0</v>
      </c>
      <c r="AA3442" t="str">
        <f t="shared" si="583"/>
        <v>ASR_Financial_Report_SHP21Final</v>
      </c>
      <c r="AB3442" s="960">
        <f t="shared" si="584"/>
        <v>44658</v>
      </c>
      <c r="AC3442" t="str">
        <f t="shared" si="585"/>
        <v>Unaudited</v>
      </c>
    </row>
    <row r="3443" spans="1:29" x14ac:dyDescent="0.25">
      <c r="A3443" t="s">
        <v>420</v>
      </c>
      <c r="B3443" t="s">
        <v>1366</v>
      </c>
      <c r="C3443" t="s">
        <v>1367</v>
      </c>
      <c r="D3443">
        <v>1900</v>
      </c>
      <c r="E3443" s="960">
        <v>1</v>
      </c>
      <c r="F3443" t="s">
        <v>440</v>
      </c>
      <c r="G3443" s="960">
        <v>274</v>
      </c>
      <c r="H3443" t="s">
        <v>388</v>
      </c>
      <c r="I3443" s="940" t="s">
        <v>488</v>
      </c>
      <c r="J3443" s="940" t="s">
        <v>444</v>
      </c>
      <c r="K3443" s="940" t="s">
        <v>0</v>
      </c>
      <c r="L3443" s="948">
        <v>2.4</v>
      </c>
      <c r="M3443" s="963" t="s">
        <v>150</v>
      </c>
      <c r="N3443" s="679">
        <f t="shared" ca="1" si="592"/>
        <v>468896.54000000004</v>
      </c>
      <c r="O3443" s="679">
        <f t="shared" ca="1" si="591"/>
        <v>330388.91000000003</v>
      </c>
      <c r="P3443" s="679">
        <f t="shared" ca="1" si="591"/>
        <v>8022.01</v>
      </c>
      <c r="Q3443" s="679">
        <f t="shared" ca="1" si="591"/>
        <v>125106.64</v>
      </c>
      <c r="R3443" s="679">
        <f t="shared" ca="1" si="591"/>
        <v>796.38</v>
      </c>
      <c r="S3443" s="679">
        <f t="shared" ca="1" si="591"/>
        <v>3591.6400000000003</v>
      </c>
      <c r="T3443" s="679">
        <f t="shared" ref="O3443:Z3466" ca="1" si="593">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299</v>
      </c>
      <c r="U3443" s="679">
        <f t="shared" ca="1" si="593"/>
        <v>0</v>
      </c>
      <c r="V3443" s="679">
        <f t="shared" ca="1" si="593"/>
        <v>643.36</v>
      </c>
      <c r="W3443" s="679">
        <f t="shared" ca="1" si="588"/>
        <v>48.6</v>
      </c>
      <c r="X3443" s="679">
        <f t="shared" ca="1" si="593"/>
        <v>0</v>
      </c>
      <c r="Y3443" s="679">
        <f t="shared" ca="1" si="593"/>
        <v>0</v>
      </c>
      <c r="Z3443" s="679">
        <f t="shared" ca="1" si="593"/>
        <v>0</v>
      </c>
      <c r="AA3443" t="str">
        <f t="shared" si="583"/>
        <v>ASR_Financial_Report_SHP21Final</v>
      </c>
      <c r="AB3443" s="960">
        <f t="shared" si="584"/>
        <v>44658</v>
      </c>
      <c r="AC3443" t="str">
        <f t="shared" si="585"/>
        <v>Unaudited</v>
      </c>
    </row>
    <row r="3444" spans="1:29" ht="30" x14ac:dyDescent="0.25">
      <c r="A3444" t="s">
        <v>420</v>
      </c>
      <c r="B3444" t="s">
        <v>1366</v>
      </c>
      <c r="C3444" t="s">
        <v>1367</v>
      </c>
      <c r="D3444">
        <v>1900</v>
      </c>
      <c r="E3444" s="960">
        <v>1</v>
      </c>
      <c r="F3444" t="s">
        <v>440</v>
      </c>
      <c r="G3444" s="960">
        <v>274</v>
      </c>
      <c r="H3444" t="s">
        <v>388</v>
      </c>
      <c r="I3444" s="940" t="s">
        <v>488</v>
      </c>
      <c r="J3444" s="940" t="s">
        <v>444</v>
      </c>
      <c r="K3444" s="940" t="s">
        <v>0</v>
      </c>
      <c r="L3444" s="940">
        <v>2.5</v>
      </c>
      <c r="M3444" s="965" t="s">
        <v>151</v>
      </c>
      <c r="N3444" s="679">
        <f t="shared" ca="1" si="592"/>
        <v>48009.078008547527</v>
      </c>
      <c r="O3444" s="679">
        <f t="shared" ca="1" si="593"/>
        <v>44620.474775191855</v>
      </c>
      <c r="P3444" s="679">
        <f t="shared" ca="1" si="593"/>
        <v>1455.9137406946588</v>
      </c>
      <c r="Q3444" s="679">
        <f t="shared" ca="1" si="593"/>
        <v>2097.338934911782</v>
      </c>
      <c r="R3444" s="679">
        <f t="shared" ca="1" si="593"/>
        <v>231.81282523895612</v>
      </c>
      <c r="S3444" s="679">
        <f t="shared" ca="1" si="593"/>
        <v>-489.88163478569601</v>
      </c>
      <c r="T3444" s="679">
        <f t="shared" ca="1" si="593"/>
        <v>29.718407362867339</v>
      </c>
      <c r="U3444" s="679">
        <f t="shared" ca="1" si="593"/>
        <v>-4.2896159789420709</v>
      </c>
      <c r="V3444" s="679">
        <f t="shared" ca="1" si="593"/>
        <v>55.598214133319431</v>
      </c>
      <c r="W3444" s="679">
        <f t="shared" ca="1" si="588"/>
        <v>12.392361778727004</v>
      </c>
      <c r="X3444" s="679">
        <f t="shared" ca="1" si="593"/>
        <v>0</v>
      </c>
      <c r="Y3444" s="679">
        <f t="shared" ca="1" si="593"/>
        <v>0</v>
      </c>
      <c r="Z3444" s="679">
        <f t="shared" ca="1" si="593"/>
        <v>0</v>
      </c>
      <c r="AA3444" t="str">
        <f t="shared" si="583"/>
        <v>ASR_Financial_Report_SHP21Final</v>
      </c>
      <c r="AB3444" s="960">
        <f t="shared" si="584"/>
        <v>44658</v>
      </c>
      <c r="AC3444" t="str">
        <f t="shared" si="585"/>
        <v>Unaudited</v>
      </c>
    </row>
    <row r="3445" spans="1:29" x14ac:dyDescent="0.25">
      <c r="A3445" t="s">
        <v>420</v>
      </c>
      <c r="B3445" t="s">
        <v>1366</v>
      </c>
      <c r="C3445" t="s">
        <v>1367</v>
      </c>
      <c r="D3445">
        <v>1900</v>
      </c>
      <c r="E3445" s="960">
        <v>1</v>
      </c>
      <c r="F3445" t="s">
        <v>440</v>
      </c>
      <c r="G3445" s="960">
        <v>274</v>
      </c>
      <c r="H3445" t="s">
        <v>388</v>
      </c>
      <c r="I3445" s="940" t="s">
        <v>488</v>
      </c>
      <c r="J3445" s="940" t="s">
        <v>444</v>
      </c>
      <c r="K3445" s="940" t="s">
        <v>0</v>
      </c>
      <c r="L3445" s="940" t="s">
        <v>96</v>
      </c>
      <c r="M3445" s="965" t="s">
        <v>7</v>
      </c>
      <c r="N3445" s="679">
        <f t="shared" ca="1" si="592"/>
        <v>0</v>
      </c>
      <c r="O3445" s="679">
        <f t="shared" ca="1" si="593"/>
        <v>0</v>
      </c>
      <c r="P3445" s="679">
        <f t="shared" ca="1" si="593"/>
        <v>0</v>
      </c>
      <c r="Q3445" s="679">
        <f t="shared" ca="1" si="593"/>
        <v>0</v>
      </c>
      <c r="R3445" s="679">
        <f t="shared" ca="1" si="593"/>
        <v>0</v>
      </c>
      <c r="S3445" s="679">
        <f t="shared" ca="1" si="593"/>
        <v>0</v>
      </c>
      <c r="T3445" s="679">
        <f t="shared" ca="1" si="593"/>
        <v>0</v>
      </c>
      <c r="U3445" s="679">
        <f t="shared" ca="1" si="593"/>
        <v>0</v>
      </c>
      <c r="V3445" s="679">
        <f t="shared" ca="1" si="593"/>
        <v>0</v>
      </c>
      <c r="W3445" s="679">
        <f t="shared" ca="1" si="588"/>
        <v>0</v>
      </c>
      <c r="X3445" s="679">
        <f t="shared" ca="1" si="593"/>
        <v>0</v>
      </c>
      <c r="Y3445" s="679">
        <f t="shared" ca="1" si="593"/>
        <v>0</v>
      </c>
      <c r="Z3445" s="679">
        <f t="shared" ca="1" si="593"/>
        <v>0</v>
      </c>
      <c r="AA3445" t="str">
        <f t="shared" si="583"/>
        <v>ASR_Financial_Report_SHP21Final</v>
      </c>
      <c r="AB3445" s="960">
        <f t="shared" si="584"/>
        <v>44658</v>
      </c>
      <c r="AC3445" t="str">
        <f t="shared" si="585"/>
        <v>Unaudited</v>
      </c>
    </row>
    <row r="3446" spans="1:29" x14ac:dyDescent="0.25">
      <c r="A3446" t="s">
        <v>420</v>
      </c>
      <c r="B3446" t="s">
        <v>1366</v>
      </c>
      <c r="C3446" t="s">
        <v>1367</v>
      </c>
      <c r="D3446">
        <v>1900</v>
      </c>
      <c r="E3446" s="960">
        <v>1</v>
      </c>
      <c r="F3446" t="s">
        <v>440</v>
      </c>
      <c r="G3446" s="960">
        <v>274</v>
      </c>
      <c r="H3446" t="s">
        <v>388</v>
      </c>
      <c r="I3446" s="940" t="s">
        <v>488</v>
      </c>
      <c r="J3446" s="940" t="s">
        <v>444</v>
      </c>
      <c r="K3446" s="940" t="s">
        <v>0</v>
      </c>
      <c r="L3446" s="940" t="s">
        <v>152</v>
      </c>
      <c r="M3446" s="965" t="s">
        <v>451</v>
      </c>
      <c r="N3446" s="679">
        <f t="shared" ca="1" si="592"/>
        <v>0</v>
      </c>
      <c r="O3446" s="679">
        <f t="shared" ca="1" si="593"/>
        <v>0</v>
      </c>
      <c r="P3446" s="679">
        <f t="shared" ca="1" si="593"/>
        <v>0</v>
      </c>
      <c r="Q3446" s="679">
        <f t="shared" ca="1" si="593"/>
        <v>0</v>
      </c>
      <c r="R3446" s="679">
        <f t="shared" ca="1" si="593"/>
        <v>0</v>
      </c>
      <c r="S3446" s="679">
        <f t="shared" ca="1" si="593"/>
        <v>0</v>
      </c>
      <c r="T3446" s="679">
        <f t="shared" ca="1" si="593"/>
        <v>0</v>
      </c>
      <c r="U3446" s="679">
        <f t="shared" ca="1" si="593"/>
        <v>0</v>
      </c>
      <c r="V3446" s="679">
        <f t="shared" ca="1" si="593"/>
        <v>0</v>
      </c>
      <c r="W3446" s="679">
        <f t="shared" ca="1" si="588"/>
        <v>0</v>
      </c>
      <c r="X3446" s="679">
        <f t="shared" ca="1" si="593"/>
        <v>0</v>
      </c>
      <c r="Y3446" s="679">
        <f t="shared" ca="1" si="593"/>
        <v>0</v>
      </c>
      <c r="Z3446" s="679">
        <f t="shared" ca="1" si="593"/>
        <v>0</v>
      </c>
      <c r="AA3446" t="str">
        <f t="shared" si="583"/>
        <v>ASR_Financial_Report_SHP21Final</v>
      </c>
      <c r="AB3446" s="960">
        <f t="shared" si="584"/>
        <v>44658</v>
      </c>
      <c r="AC3446" t="str">
        <f t="shared" si="585"/>
        <v>Unaudited</v>
      </c>
    </row>
    <row r="3447" spans="1:29" x14ac:dyDescent="0.25">
      <c r="A3447" t="s">
        <v>420</v>
      </c>
      <c r="B3447" t="s">
        <v>1366</v>
      </c>
      <c r="C3447" t="s">
        <v>1367</v>
      </c>
      <c r="D3447">
        <v>1900</v>
      </c>
      <c r="E3447" s="960">
        <v>1</v>
      </c>
      <c r="F3447" t="s">
        <v>440</v>
      </c>
      <c r="G3447" s="960">
        <v>274</v>
      </c>
      <c r="H3447" t="s">
        <v>388</v>
      </c>
      <c r="I3447" s="940" t="s">
        <v>488</v>
      </c>
      <c r="J3447" s="940" t="s">
        <v>444</v>
      </c>
      <c r="K3447" s="940" t="s">
        <v>0</v>
      </c>
      <c r="L3447" s="940" t="s">
        <v>898</v>
      </c>
      <c r="M3447" s="965" t="s">
        <v>24</v>
      </c>
      <c r="N3447" s="679">
        <f t="shared" ca="1" si="592"/>
        <v>0</v>
      </c>
      <c r="O3447" s="679">
        <f t="shared" ca="1" si="593"/>
        <v>0</v>
      </c>
      <c r="P3447" s="679">
        <f t="shared" ca="1" si="593"/>
        <v>0</v>
      </c>
      <c r="Q3447" s="679">
        <f t="shared" ca="1" si="593"/>
        <v>0</v>
      </c>
      <c r="R3447" s="679">
        <f t="shared" ca="1" si="593"/>
        <v>0</v>
      </c>
      <c r="S3447" s="679">
        <f t="shared" ca="1" si="593"/>
        <v>0</v>
      </c>
      <c r="T3447" s="679">
        <f t="shared" ca="1" si="593"/>
        <v>0</v>
      </c>
      <c r="U3447" s="679">
        <f t="shared" ca="1" si="593"/>
        <v>0</v>
      </c>
      <c r="V3447" s="679">
        <f t="shared" ca="1" si="593"/>
        <v>0</v>
      </c>
      <c r="W3447" s="679">
        <f t="shared" ca="1" si="588"/>
        <v>0</v>
      </c>
      <c r="X3447" s="679">
        <f t="shared" ca="1" si="593"/>
        <v>0</v>
      </c>
      <c r="Y3447" s="679">
        <f t="shared" ca="1" si="593"/>
        <v>0</v>
      </c>
      <c r="Z3447" s="679">
        <f t="shared" ca="1" si="593"/>
        <v>0</v>
      </c>
      <c r="AA3447" t="str">
        <f t="shared" si="583"/>
        <v>ASR_Financial_Report_SHP21Final</v>
      </c>
      <c r="AB3447" s="960">
        <f t="shared" si="584"/>
        <v>44658</v>
      </c>
      <c r="AC3447" t="str">
        <f t="shared" si="585"/>
        <v>Unaudited</v>
      </c>
    </row>
    <row r="3448" spans="1:29" x14ac:dyDescent="0.25">
      <c r="A3448" t="s">
        <v>420</v>
      </c>
      <c r="B3448" t="s">
        <v>1366</v>
      </c>
      <c r="C3448" t="s">
        <v>1367</v>
      </c>
      <c r="D3448">
        <v>1900</v>
      </c>
      <c r="E3448" s="960">
        <v>1</v>
      </c>
      <c r="F3448" t="s">
        <v>440</v>
      </c>
      <c r="G3448" s="960">
        <v>274</v>
      </c>
      <c r="H3448" t="s">
        <v>388</v>
      </c>
      <c r="I3448" s="940" t="s">
        <v>488</v>
      </c>
      <c r="J3448" s="940" t="s">
        <v>444</v>
      </c>
      <c r="K3448" s="940" t="s">
        <v>53</v>
      </c>
      <c r="L3448" s="948">
        <v>3.1</v>
      </c>
      <c r="M3448" s="963" t="s">
        <v>33</v>
      </c>
      <c r="N3448" s="679">
        <f t="shared" ca="1" si="592"/>
        <v>2881635.6100000003</v>
      </c>
      <c r="O3448" s="679">
        <f t="shared" ca="1" si="593"/>
        <v>2347201.6800000002</v>
      </c>
      <c r="P3448" s="679">
        <f t="shared" ca="1" si="593"/>
        <v>31993.93</v>
      </c>
      <c r="Q3448" s="679">
        <f t="shared" ca="1" si="593"/>
        <v>407944.09</v>
      </c>
      <c r="R3448" s="679">
        <f t="shared" ca="1" si="593"/>
        <v>66786.080000000002</v>
      </c>
      <c r="S3448" s="679">
        <f t="shared" ca="1" si="593"/>
        <v>9609.43</v>
      </c>
      <c r="T3448" s="679">
        <f t="shared" ca="1" si="593"/>
        <v>6762.79</v>
      </c>
      <c r="U3448" s="679">
        <f t="shared" ca="1" si="593"/>
        <v>0</v>
      </c>
      <c r="V3448" s="679">
        <f t="shared" ca="1" si="593"/>
        <v>8911.02</v>
      </c>
      <c r="W3448" s="679">
        <f t="shared" ca="1" si="588"/>
        <v>2051.02</v>
      </c>
      <c r="X3448" s="679">
        <f t="shared" ca="1" si="593"/>
        <v>0</v>
      </c>
      <c r="Y3448" s="679">
        <f t="shared" ca="1" si="593"/>
        <v>375.57</v>
      </c>
      <c r="Z3448" s="679">
        <f t="shared" ca="1" si="593"/>
        <v>0</v>
      </c>
      <c r="AA3448" t="str">
        <f t="shared" si="583"/>
        <v>ASR_Financial_Report_SHP21Final</v>
      </c>
      <c r="AB3448" s="960">
        <f t="shared" si="584"/>
        <v>44658</v>
      </c>
      <c r="AC3448" t="str">
        <f t="shared" si="585"/>
        <v>Unaudited</v>
      </c>
    </row>
    <row r="3449" spans="1:29" x14ac:dyDescent="0.25">
      <c r="A3449" t="s">
        <v>420</v>
      </c>
      <c r="B3449" t="s">
        <v>1366</v>
      </c>
      <c r="C3449" t="s">
        <v>1367</v>
      </c>
      <c r="D3449">
        <v>1900</v>
      </c>
      <c r="E3449" s="960">
        <v>1</v>
      </c>
      <c r="F3449" t="s">
        <v>440</v>
      </c>
      <c r="G3449" s="960">
        <v>274</v>
      </c>
      <c r="H3449" t="s">
        <v>388</v>
      </c>
      <c r="I3449" s="965" t="s">
        <v>488</v>
      </c>
      <c r="J3449" s="965" t="s">
        <v>444</v>
      </c>
      <c r="K3449" s="965" t="s">
        <v>53</v>
      </c>
      <c r="L3449" s="956">
        <v>3.2</v>
      </c>
      <c r="M3449" s="965" t="s">
        <v>34</v>
      </c>
      <c r="N3449" s="679">
        <f t="shared" ca="1" si="592"/>
        <v>7269.25</v>
      </c>
      <c r="O3449" s="679">
        <f t="shared" ca="1" si="593"/>
        <v>3741.11</v>
      </c>
      <c r="P3449" s="679">
        <f t="shared" ca="1" si="593"/>
        <v>0</v>
      </c>
      <c r="Q3449" s="679">
        <f t="shared" ca="1" si="593"/>
        <v>2283.11</v>
      </c>
      <c r="R3449" s="679">
        <f t="shared" ca="1" si="593"/>
        <v>0</v>
      </c>
      <c r="S3449" s="679">
        <f t="shared" ca="1" si="593"/>
        <v>101.99</v>
      </c>
      <c r="T3449" s="679">
        <f t="shared" ca="1" si="593"/>
        <v>0</v>
      </c>
      <c r="U3449" s="679">
        <f t="shared" ca="1" si="593"/>
        <v>0</v>
      </c>
      <c r="V3449" s="679">
        <f t="shared" ca="1" si="593"/>
        <v>0</v>
      </c>
      <c r="W3449" s="679">
        <f t="shared" ca="1" si="588"/>
        <v>1143.04</v>
      </c>
      <c r="X3449" s="679">
        <f t="shared" ca="1" si="593"/>
        <v>0</v>
      </c>
      <c r="Y3449" s="679">
        <f t="shared" ca="1" si="593"/>
        <v>0</v>
      </c>
      <c r="Z3449" s="679">
        <f t="shared" ca="1" si="593"/>
        <v>0</v>
      </c>
      <c r="AA3449" t="str">
        <f t="shared" si="583"/>
        <v>ASR_Financial_Report_SHP21Final</v>
      </c>
      <c r="AB3449" s="960">
        <f t="shared" si="584"/>
        <v>44658</v>
      </c>
      <c r="AC3449" t="str">
        <f t="shared" si="585"/>
        <v>Unaudited</v>
      </c>
    </row>
    <row r="3450" spans="1:29" x14ac:dyDescent="0.25">
      <c r="A3450" t="s">
        <v>420</v>
      </c>
      <c r="B3450" t="s">
        <v>1366</v>
      </c>
      <c r="C3450" t="s">
        <v>1367</v>
      </c>
      <c r="D3450">
        <v>1900</v>
      </c>
      <c r="E3450" s="960">
        <v>1</v>
      </c>
      <c r="F3450" t="s">
        <v>440</v>
      </c>
      <c r="G3450" s="960">
        <v>274</v>
      </c>
      <c r="H3450" t="s">
        <v>388</v>
      </c>
      <c r="I3450" s="961" t="s">
        <v>488</v>
      </c>
      <c r="J3450" s="961" t="s">
        <v>444</v>
      </c>
      <c r="K3450" s="961" t="s">
        <v>53</v>
      </c>
      <c r="L3450" s="956">
        <v>3.3</v>
      </c>
      <c r="M3450" s="961" t="s">
        <v>54</v>
      </c>
      <c r="N3450" s="679">
        <f t="shared" ca="1" si="592"/>
        <v>45585.009999999995</v>
      </c>
      <c r="O3450" s="679">
        <f t="shared" ca="1" si="593"/>
        <v>44028.689999999995</v>
      </c>
      <c r="P3450" s="679">
        <f t="shared" ca="1" si="593"/>
        <v>421.54</v>
      </c>
      <c r="Q3450" s="679">
        <f t="shared" ca="1" si="593"/>
        <v>961.9</v>
      </c>
      <c r="R3450" s="679">
        <f t="shared" ca="1" si="593"/>
        <v>0</v>
      </c>
      <c r="S3450" s="679">
        <f t="shared" ca="1" si="593"/>
        <v>137</v>
      </c>
      <c r="T3450" s="679">
        <f t="shared" ca="1" si="593"/>
        <v>35.880000000000003</v>
      </c>
      <c r="U3450" s="679">
        <f t="shared" ca="1" si="593"/>
        <v>0</v>
      </c>
      <c r="V3450" s="679">
        <f t="shared" ca="1" si="593"/>
        <v>0</v>
      </c>
      <c r="W3450" s="679">
        <f t="shared" ca="1" si="588"/>
        <v>0</v>
      </c>
      <c r="X3450" s="679">
        <f t="shared" ca="1" si="593"/>
        <v>0</v>
      </c>
      <c r="Y3450" s="679">
        <f t="shared" ca="1" si="593"/>
        <v>0</v>
      </c>
      <c r="Z3450" s="679">
        <f t="shared" ca="1" si="593"/>
        <v>0</v>
      </c>
      <c r="AA3450" t="str">
        <f t="shared" si="583"/>
        <v>ASR_Financial_Report_SHP21Final</v>
      </c>
      <c r="AB3450" s="960">
        <f t="shared" si="584"/>
        <v>44658</v>
      </c>
      <c r="AC3450" t="str">
        <f t="shared" si="585"/>
        <v>Unaudited</v>
      </c>
    </row>
    <row r="3451" spans="1:29" x14ac:dyDescent="0.25">
      <c r="A3451" t="s">
        <v>420</v>
      </c>
      <c r="B3451" t="s">
        <v>1366</v>
      </c>
      <c r="C3451" t="s">
        <v>1367</v>
      </c>
      <c r="D3451">
        <v>1900</v>
      </c>
      <c r="E3451" s="960">
        <v>1</v>
      </c>
      <c r="F3451" t="s">
        <v>440</v>
      </c>
      <c r="G3451" s="960">
        <v>274</v>
      </c>
      <c r="H3451" t="s">
        <v>388</v>
      </c>
      <c r="I3451" s="961" t="s">
        <v>488</v>
      </c>
      <c r="J3451" s="961" t="s">
        <v>444</v>
      </c>
      <c r="K3451" s="961" t="s">
        <v>53</v>
      </c>
      <c r="L3451" s="940" t="s">
        <v>44</v>
      </c>
      <c r="M3451" s="961" t="s">
        <v>153</v>
      </c>
      <c r="N3451" s="679">
        <f t="shared" ca="1" si="592"/>
        <v>0</v>
      </c>
      <c r="O3451" s="679">
        <f t="shared" ca="1" si="593"/>
        <v>0</v>
      </c>
      <c r="P3451" s="679">
        <f t="shared" ca="1" si="593"/>
        <v>0</v>
      </c>
      <c r="Q3451" s="679">
        <f t="shared" ca="1" si="593"/>
        <v>0</v>
      </c>
      <c r="R3451" s="679">
        <f t="shared" ca="1" si="593"/>
        <v>0</v>
      </c>
      <c r="S3451" s="679">
        <f t="shared" ca="1" si="593"/>
        <v>0</v>
      </c>
      <c r="T3451" s="679">
        <f t="shared" ca="1" si="593"/>
        <v>0</v>
      </c>
      <c r="U3451" s="679">
        <f t="shared" ca="1" si="593"/>
        <v>0</v>
      </c>
      <c r="V3451" s="679">
        <f t="shared" ca="1" si="593"/>
        <v>0</v>
      </c>
      <c r="W3451" s="679">
        <f t="shared" ca="1" si="588"/>
        <v>0</v>
      </c>
      <c r="X3451" s="679">
        <f t="shared" ca="1" si="593"/>
        <v>0</v>
      </c>
      <c r="Y3451" s="679">
        <f t="shared" ca="1" si="593"/>
        <v>0</v>
      </c>
      <c r="Z3451" s="679">
        <f t="shared" ca="1" si="593"/>
        <v>0</v>
      </c>
      <c r="AA3451" t="str">
        <f t="shared" si="583"/>
        <v>ASR_Financial_Report_SHP21Final</v>
      </c>
      <c r="AB3451" s="960">
        <f t="shared" si="584"/>
        <v>44658</v>
      </c>
      <c r="AC3451" t="str">
        <f t="shared" si="585"/>
        <v>Unaudited</v>
      </c>
    </row>
    <row r="3452" spans="1:29" x14ac:dyDescent="0.25">
      <c r="A3452" t="s">
        <v>420</v>
      </c>
      <c r="B3452" t="s">
        <v>1366</v>
      </c>
      <c r="C3452" t="s">
        <v>1367</v>
      </c>
      <c r="D3452">
        <v>1900</v>
      </c>
      <c r="E3452" s="960">
        <v>1</v>
      </c>
      <c r="F3452" t="s">
        <v>440</v>
      </c>
      <c r="G3452" s="960">
        <v>274</v>
      </c>
      <c r="H3452" t="s">
        <v>388</v>
      </c>
      <c r="I3452" s="961" t="s">
        <v>488</v>
      </c>
      <c r="J3452" s="961" t="s">
        <v>444</v>
      </c>
      <c r="K3452" s="961" t="s">
        <v>53</v>
      </c>
      <c r="L3452" s="940" t="s">
        <v>41</v>
      </c>
      <c r="M3452" s="961" t="s">
        <v>52</v>
      </c>
      <c r="N3452" s="679">
        <f t="shared" ca="1" si="592"/>
        <v>526379.54000032286</v>
      </c>
      <c r="O3452" s="679">
        <f t="shared" ca="1" si="593"/>
        <v>482649.44000032102</v>
      </c>
      <c r="P3452" s="679">
        <f t="shared" ca="1" si="593"/>
        <v>5450.3200000000697</v>
      </c>
      <c r="Q3452" s="679">
        <f t="shared" ca="1" si="593"/>
        <v>27565.9800000018</v>
      </c>
      <c r="R3452" s="679">
        <f t="shared" ca="1" si="593"/>
        <v>2133.1100000000101</v>
      </c>
      <c r="S3452" s="679">
        <f t="shared" ca="1" si="593"/>
        <v>7499.7200000000403</v>
      </c>
      <c r="T3452" s="679">
        <f t="shared" ca="1" si="593"/>
        <v>408.37</v>
      </c>
      <c r="U3452" s="679">
        <f t="shared" ca="1" si="593"/>
        <v>15.26</v>
      </c>
      <c r="V3452" s="679">
        <f t="shared" ca="1" si="593"/>
        <v>594.12999999999897</v>
      </c>
      <c r="W3452" s="679">
        <f t="shared" ca="1" si="588"/>
        <v>25.69</v>
      </c>
      <c r="X3452" s="679">
        <f t="shared" ca="1" si="593"/>
        <v>31.92</v>
      </c>
      <c r="Y3452" s="679">
        <f t="shared" ca="1" si="593"/>
        <v>5.6</v>
      </c>
      <c r="Z3452" s="679">
        <f t="shared" ca="1" si="593"/>
        <v>0</v>
      </c>
      <c r="AA3452" t="str">
        <f t="shared" si="583"/>
        <v>ASR_Financial_Report_SHP21Final</v>
      </c>
      <c r="AB3452" s="960">
        <f t="shared" si="584"/>
        <v>44658</v>
      </c>
      <c r="AC3452" t="str">
        <f t="shared" si="585"/>
        <v>Unaudited</v>
      </c>
    </row>
    <row r="3453" spans="1:29" x14ac:dyDescent="0.25">
      <c r="A3453" t="s">
        <v>420</v>
      </c>
      <c r="B3453" t="s">
        <v>1366</v>
      </c>
      <c r="C3453" t="s">
        <v>1367</v>
      </c>
      <c r="D3453">
        <v>1900</v>
      </c>
      <c r="E3453" s="960">
        <v>1</v>
      </c>
      <c r="F3453" t="s">
        <v>440</v>
      </c>
      <c r="G3453" s="960">
        <v>274</v>
      </c>
      <c r="H3453" t="s">
        <v>388</v>
      </c>
      <c r="I3453" s="968" t="s">
        <v>488</v>
      </c>
      <c r="J3453" s="968" t="s">
        <v>444</v>
      </c>
      <c r="K3453" s="968" t="s">
        <v>53</v>
      </c>
      <c r="L3453" s="948" t="s">
        <v>42</v>
      </c>
      <c r="M3453" s="968" t="s">
        <v>154</v>
      </c>
      <c r="N3453" s="679">
        <f t="shared" ca="1" si="592"/>
        <v>108327.28207399101</v>
      </c>
      <c r="O3453" s="679">
        <f t="shared" ca="1" si="593"/>
        <v>102720.07225442241</v>
      </c>
      <c r="P3453" s="679">
        <f t="shared" ca="1" si="593"/>
        <v>1390.2960633840469</v>
      </c>
      <c r="Q3453" s="679">
        <f t="shared" ca="1" si="593"/>
        <v>3619.1313131000288</v>
      </c>
      <c r="R3453" s="679">
        <f t="shared" ca="1" si="593"/>
        <v>588.02518020094726</v>
      </c>
      <c r="S3453" s="679">
        <f t="shared" ca="1" si="593"/>
        <v>-391.16004616641652</v>
      </c>
      <c r="T3453" s="679">
        <f t="shared" ca="1" si="593"/>
        <v>291.59423377934087</v>
      </c>
      <c r="U3453" s="679">
        <f t="shared" ca="1" si="593"/>
        <v>0</v>
      </c>
      <c r="V3453" s="679">
        <f t="shared" ca="1" si="593"/>
        <v>78.458028099182485</v>
      </c>
      <c r="W3453" s="679">
        <f t="shared" ca="1" si="588"/>
        <v>28.122442686749061</v>
      </c>
      <c r="X3453" s="679">
        <f t="shared" ca="1" si="593"/>
        <v>0</v>
      </c>
      <c r="Y3453" s="679">
        <f t="shared" ca="1" si="593"/>
        <v>2.7426044847242705</v>
      </c>
      <c r="Z3453" s="679">
        <f t="shared" ca="1" si="593"/>
        <v>0</v>
      </c>
      <c r="AA3453" t="str">
        <f t="shared" si="583"/>
        <v>ASR_Financial_Report_SHP21Final</v>
      </c>
      <c r="AB3453" s="960">
        <f t="shared" si="584"/>
        <v>44658</v>
      </c>
      <c r="AC3453" t="str">
        <f t="shared" si="585"/>
        <v>Unaudited</v>
      </c>
    </row>
    <row r="3454" spans="1:29" x14ac:dyDescent="0.25">
      <c r="A3454" t="s">
        <v>420</v>
      </c>
      <c r="B3454" t="s">
        <v>1366</v>
      </c>
      <c r="C3454" t="s">
        <v>1367</v>
      </c>
      <c r="D3454">
        <v>1900</v>
      </c>
      <c r="E3454" s="960">
        <v>1</v>
      </c>
      <c r="F3454" t="s">
        <v>440</v>
      </c>
      <c r="G3454" s="960">
        <v>274</v>
      </c>
      <c r="H3454" t="s">
        <v>388</v>
      </c>
      <c r="I3454" s="940" t="s">
        <v>488</v>
      </c>
      <c r="J3454" s="940" t="s">
        <v>444</v>
      </c>
      <c r="K3454" s="940" t="s">
        <v>53</v>
      </c>
      <c r="L3454" s="940" t="s">
        <v>43</v>
      </c>
      <c r="M3454" s="961" t="s">
        <v>462</v>
      </c>
      <c r="N3454" s="679">
        <f t="shared" ca="1" si="592"/>
        <v>0</v>
      </c>
      <c r="O3454" s="679">
        <f t="shared" ca="1" si="593"/>
        <v>0</v>
      </c>
      <c r="P3454" s="679">
        <f t="shared" ca="1" si="593"/>
        <v>0</v>
      </c>
      <c r="Q3454" s="679">
        <f t="shared" ca="1" si="593"/>
        <v>0</v>
      </c>
      <c r="R3454" s="679">
        <f t="shared" ca="1" si="593"/>
        <v>0</v>
      </c>
      <c r="S3454" s="679">
        <f t="shared" ca="1" si="593"/>
        <v>0</v>
      </c>
      <c r="T3454" s="679">
        <f t="shared" ca="1" si="593"/>
        <v>0</v>
      </c>
      <c r="U3454" s="679">
        <f t="shared" ca="1" si="593"/>
        <v>0</v>
      </c>
      <c r="V3454" s="679">
        <f t="shared" ca="1" si="593"/>
        <v>0</v>
      </c>
      <c r="W3454" s="679">
        <f t="shared" ca="1" si="588"/>
        <v>0</v>
      </c>
      <c r="X3454" s="679">
        <f t="shared" ca="1" si="593"/>
        <v>0</v>
      </c>
      <c r="Y3454" s="679">
        <f t="shared" ca="1" si="593"/>
        <v>0</v>
      </c>
      <c r="Z3454" s="679">
        <f t="shared" ca="1" si="593"/>
        <v>0</v>
      </c>
      <c r="AA3454" t="str">
        <f t="shared" si="583"/>
        <v>ASR_Financial_Report_SHP21Final</v>
      </c>
      <c r="AB3454" s="960">
        <f t="shared" si="584"/>
        <v>44658</v>
      </c>
      <c r="AC3454" t="str">
        <f t="shared" si="585"/>
        <v>Unaudited</v>
      </c>
    </row>
    <row r="3455" spans="1:29" x14ac:dyDescent="0.25">
      <c r="A3455" t="s">
        <v>420</v>
      </c>
      <c r="B3455" t="s">
        <v>1366</v>
      </c>
      <c r="C3455" t="s">
        <v>1367</v>
      </c>
      <c r="D3455">
        <v>1900</v>
      </c>
      <c r="E3455" s="960">
        <v>1</v>
      </c>
      <c r="F3455" t="s">
        <v>440</v>
      </c>
      <c r="G3455" s="960">
        <v>274</v>
      </c>
      <c r="H3455" t="s">
        <v>388</v>
      </c>
      <c r="I3455" s="940" t="s">
        <v>488</v>
      </c>
      <c r="J3455" s="940" t="s">
        <v>444</v>
      </c>
      <c r="K3455" s="940" t="s">
        <v>901</v>
      </c>
      <c r="L3455" s="946" t="s">
        <v>902</v>
      </c>
      <c r="M3455" s="962" t="s">
        <v>901</v>
      </c>
      <c r="N3455" s="679">
        <f t="shared" ca="1" si="592"/>
        <v>334897.85000000003</v>
      </c>
      <c r="O3455" s="679">
        <f t="shared" ca="1" si="593"/>
        <v>324840.72000000003</v>
      </c>
      <c r="P3455" s="679">
        <f t="shared" ca="1" si="593"/>
        <v>8730.09</v>
      </c>
      <c r="Q3455" s="679">
        <f t="shared" ca="1" si="593"/>
        <v>0</v>
      </c>
      <c r="R3455" s="679">
        <f t="shared" ca="1" si="593"/>
        <v>0</v>
      </c>
      <c r="S3455" s="679">
        <f t="shared" ca="1" si="593"/>
        <v>0</v>
      </c>
      <c r="T3455" s="679">
        <f t="shared" ca="1" si="593"/>
        <v>0</v>
      </c>
      <c r="U3455" s="679">
        <f t="shared" ca="1" si="593"/>
        <v>0</v>
      </c>
      <c r="V3455" s="679">
        <f t="shared" ca="1" si="593"/>
        <v>1327.04</v>
      </c>
      <c r="W3455" s="679">
        <f t="shared" ca="1" si="588"/>
        <v>0</v>
      </c>
      <c r="X3455" s="679">
        <f t="shared" ca="1" si="593"/>
        <v>0</v>
      </c>
      <c r="Y3455" s="679">
        <f t="shared" ca="1" si="593"/>
        <v>0</v>
      </c>
      <c r="Z3455" s="679">
        <f t="shared" ca="1" si="593"/>
        <v>0</v>
      </c>
      <c r="AA3455" t="str">
        <f t="shared" si="583"/>
        <v>ASR_Financial_Report_SHP21Final</v>
      </c>
      <c r="AB3455" s="960">
        <f t="shared" si="584"/>
        <v>44658</v>
      </c>
      <c r="AC3455" t="str">
        <f t="shared" si="585"/>
        <v>Unaudited</v>
      </c>
    </row>
    <row r="3456" spans="1:29" x14ac:dyDescent="0.25">
      <c r="A3456" t="s">
        <v>420</v>
      </c>
      <c r="B3456" t="s">
        <v>1366</v>
      </c>
      <c r="C3456" t="s">
        <v>1367</v>
      </c>
      <c r="D3456">
        <v>1900</v>
      </c>
      <c r="E3456" s="960">
        <v>1</v>
      </c>
      <c r="F3456" t="s">
        <v>440</v>
      </c>
      <c r="G3456" s="960">
        <v>274</v>
      </c>
      <c r="H3456" t="s">
        <v>388</v>
      </c>
      <c r="I3456" s="961" t="s">
        <v>488</v>
      </c>
      <c r="J3456" s="961" t="s">
        <v>444</v>
      </c>
      <c r="K3456" s="961" t="s">
        <v>901</v>
      </c>
      <c r="L3456" s="940" t="s">
        <v>903</v>
      </c>
      <c r="M3456" s="961" t="s">
        <v>906</v>
      </c>
      <c r="N3456" s="679">
        <f t="shared" ca="1" si="592"/>
        <v>14318.500656583292</v>
      </c>
      <c r="O3456" s="679">
        <f t="shared" ca="1" si="593"/>
        <v>13932.383958734508</v>
      </c>
      <c r="P3456" s="679">
        <f t="shared" ca="1" si="593"/>
        <v>374.43263231995149</v>
      </c>
      <c r="Q3456" s="679">
        <f t="shared" ca="1" si="593"/>
        <v>0</v>
      </c>
      <c r="R3456" s="679">
        <f t="shared" ca="1" si="593"/>
        <v>0</v>
      </c>
      <c r="S3456" s="679">
        <f t="shared" ca="1" si="593"/>
        <v>0</v>
      </c>
      <c r="T3456" s="679">
        <f t="shared" ca="1" si="593"/>
        <v>0</v>
      </c>
      <c r="U3456" s="679">
        <f t="shared" ca="1" si="593"/>
        <v>0</v>
      </c>
      <c r="V3456" s="679">
        <f t="shared" ca="1" si="593"/>
        <v>11.68406552883274</v>
      </c>
      <c r="W3456" s="679">
        <f t="shared" ca="1" si="588"/>
        <v>0</v>
      </c>
      <c r="X3456" s="679">
        <f t="shared" ca="1" si="593"/>
        <v>0</v>
      </c>
      <c r="Y3456" s="679">
        <f t="shared" ca="1" si="593"/>
        <v>0</v>
      </c>
      <c r="Z3456" s="679">
        <f t="shared" ca="1" si="593"/>
        <v>0</v>
      </c>
      <c r="AA3456" t="str">
        <f t="shared" si="583"/>
        <v>ASR_Financial_Report_SHP21Final</v>
      </c>
      <c r="AB3456" s="960">
        <f t="shared" si="584"/>
        <v>44658</v>
      </c>
      <c r="AC3456" t="str">
        <f t="shared" si="585"/>
        <v>Unaudited</v>
      </c>
    </row>
    <row r="3457" spans="1:29" x14ac:dyDescent="0.25">
      <c r="A3457" t="s">
        <v>420</v>
      </c>
      <c r="B3457" t="s">
        <v>1366</v>
      </c>
      <c r="C3457" t="s">
        <v>1367</v>
      </c>
      <c r="D3457">
        <v>1900</v>
      </c>
      <c r="E3457" s="960">
        <v>1</v>
      </c>
      <c r="F3457" t="s">
        <v>440</v>
      </c>
      <c r="G3457" s="960">
        <v>274</v>
      </c>
      <c r="H3457" t="s">
        <v>388</v>
      </c>
      <c r="I3457" s="940" t="s">
        <v>488</v>
      </c>
      <c r="J3457" s="940" t="s">
        <v>444</v>
      </c>
      <c r="K3457" s="940" t="s">
        <v>901</v>
      </c>
      <c r="L3457" s="940" t="s">
        <v>904</v>
      </c>
      <c r="M3457" s="961" t="s">
        <v>907</v>
      </c>
      <c r="N3457" s="679">
        <f t="shared" ca="1" si="592"/>
        <v>0</v>
      </c>
      <c r="O3457" s="679">
        <f t="shared" ca="1" si="593"/>
        <v>0</v>
      </c>
      <c r="P3457" s="679">
        <f t="shared" ca="1" si="593"/>
        <v>0</v>
      </c>
      <c r="Q3457" s="679">
        <f t="shared" ca="1" si="593"/>
        <v>0</v>
      </c>
      <c r="R3457" s="679">
        <f t="shared" ca="1" si="593"/>
        <v>0</v>
      </c>
      <c r="S3457" s="679">
        <f t="shared" ca="1" si="593"/>
        <v>0</v>
      </c>
      <c r="T3457" s="679">
        <f t="shared" ca="1" si="593"/>
        <v>0</v>
      </c>
      <c r="U3457" s="679">
        <f t="shared" ca="1" si="593"/>
        <v>0</v>
      </c>
      <c r="V3457" s="679">
        <f t="shared" ca="1" si="593"/>
        <v>0</v>
      </c>
      <c r="W3457" s="679">
        <f t="shared" ca="1" si="588"/>
        <v>0</v>
      </c>
      <c r="X3457" s="679">
        <f t="shared" ca="1" si="593"/>
        <v>0</v>
      </c>
      <c r="Y3457" s="679">
        <f t="shared" ca="1" si="593"/>
        <v>0</v>
      </c>
      <c r="Z3457" s="679">
        <f t="shared" ca="1" si="593"/>
        <v>0</v>
      </c>
      <c r="AA3457" t="str">
        <f t="shared" si="583"/>
        <v>ASR_Financial_Report_SHP21Final</v>
      </c>
      <c r="AB3457" s="960">
        <f t="shared" si="584"/>
        <v>44658</v>
      </c>
      <c r="AC3457" t="str">
        <f t="shared" si="585"/>
        <v>Unaudited</v>
      </c>
    </row>
    <row r="3458" spans="1:29" x14ac:dyDescent="0.25">
      <c r="A3458" t="s">
        <v>420</v>
      </c>
      <c r="B3458" t="s">
        <v>1366</v>
      </c>
      <c r="C3458" t="s">
        <v>1367</v>
      </c>
      <c r="D3458">
        <v>1900</v>
      </c>
      <c r="E3458" s="960">
        <v>1</v>
      </c>
      <c r="F3458" t="s">
        <v>440</v>
      </c>
      <c r="G3458" s="960">
        <v>274</v>
      </c>
      <c r="H3458" t="s">
        <v>388</v>
      </c>
      <c r="I3458" s="940" t="s">
        <v>488</v>
      </c>
      <c r="J3458" s="940" t="s">
        <v>444</v>
      </c>
      <c r="K3458" s="940" t="s">
        <v>445</v>
      </c>
      <c r="L3458" s="940">
        <v>5.0999999999999996</v>
      </c>
      <c r="M3458" s="961" t="s">
        <v>37</v>
      </c>
      <c r="N3458" s="679">
        <f t="shared" ca="1" si="592"/>
        <v>542376.38</v>
      </c>
      <c r="O3458" s="679">
        <f t="shared" ca="1" si="593"/>
        <v>356992.36000000004</v>
      </c>
      <c r="P3458" s="679">
        <f t="shared" ca="1" si="593"/>
        <v>61307.920000000006</v>
      </c>
      <c r="Q3458" s="679">
        <f t="shared" ca="1" si="593"/>
        <v>40112.799999999996</v>
      </c>
      <c r="R3458" s="679">
        <f t="shared" ca="1" si="593"/>
        <v>63907.32</v>
      </c>
      <c r="S3458" s="679">
        <f t="shared" ca="1" si="593"/>
        <v>14165.099999999999</v>
      </c>
      <c r="T3458" s="679">
        <f t="shared" ca="1" si="593"/>
        <v>3948.33</v>
      </c>
      <c r="U3458" s="679">
        <f t="shared" ca="1" si="593"/>
        <v>0</v>
      </c>
      <c r="V3458" s="679">
        <f t="shared" ca="1" si="593"/>
        <v>1942.55</v>
      </c>
      <c r="W3458" s="679">
        <f t="shared" ca="1" si="588"/>
        <v>0</v>
      </c>
      <c r="X3458" s="679">
        <f t="shared" ca="1" si="593"/>
        <v>0</v>
      </c>
      <c r="Y3458" s="679">
        <f t="shared" ca="1" si="593"/>
        <v>0</v>
      </c>
      <c r="Z3458" s="679">
        <f t="shared" ca="1" si="593"/>
        <v>0</v>
      </c>
      <c r="AA3458" t="str">
        <f t="shared" ref="AA3458:AA3521" si="594">file_name</f>
        <v>ASR_Financial_Report_SHP21Final</v>
      </c>
      <c r="AB3458" s="960">
        <f t="shared" ref="AB3458:AB3521" si="595">file_date</f>
        <v>44658</v>
      </c>
      <c r="AC3458" t="str">
        <f t="shared" ref="AC3458:AC3521" si="596">status</f>
        <v>Unaudited</v>
      </c>
    </row>
    <row r="3459" spans="1:29" ht="30" x14ac:dyDescent="0.25">
      <c r="A3459" t="s">
        <v>420</v>
      </c>
      <c r="B3459" t="s">
        <v>1366</v>
      </c>
      <c r="C3459" t="s">
        <v>1367</v>
      </c>
      <c r="D3459">
        <v>1900</v>
      </c>
      <c r="E3459" s="960">
        <v>1</v>
      </c>
      <c r="F3459" t="s">
        <v>440</v>
      </c>
      <c r="G3459" s="960">
        <v>274</v>
      </c>
      <c r="H3459" t="s">
        <v>388</v>
      </c>
      <c r="I3459" s="961" t="s">
        <v>488</v>
      </c>
      <c r="J3459" s="961" t="s">
        <v>444</v>
      </c>
      <c r="K3459" s="961" t="s">
        <v>445</v>
      </c>
      <c r="L3459" s="940">
        <v>5.2</v>
      </c>
      <c r="M3459" s="961" t="s">
        <v>303</v>
      </c>
      <c r="N3459" s="679">
        <f t="shared" ca="1" si="592"/>
        <v>0</v>
      </c>
      <c r="O3459" s="679">
        <f t="shared" ca="1" si="593"/>
        <v>0</v>
      </c>
      <c r="P3459" s="679">
        <f t="shared" ca="1" si="593"/>
        <v>0</v>
      </c>
      <c r="Q3459" s="679">
        <f t="shared" ca="1" si="593"/>
        <v>0</v>
      </c>
      <c r="R3459" s="679">
        <f t="shared" ca="1" si="593"/>
        <v>0</v>
      </c>
      <c r="S3459" s="679">
        <f t="shared" ca="1" si="593"/>
        <v>0</v>
      </c>
      <c r="T3459" s="679">
        <f t="shared" ca="1" si="593"/>
        <v>0</v>
      </c>
      <c r="U3459" s="679">
        <f t="shared" ca="1" si="593"/>
        <v>0</v>
      </c>
      <c r="V3459" s="679">
        <f t="shared" ca="1" si="593"/>
        <v>0</v>
      </c>
      <c r="W3459" s="679">
        <f t="shared" ca="1" si="588"/>
        <v>0</v>
      </c>
      <c r="X3459" s="679">
        <f t="shared" ca="1" si="593"/>
        <v>0</v>
      </c>
      <c r="Y3459" s="679">
        <f t="shared" ca="1" si="593"/>
        <v>0</v>
      </c>
      <c r="Z3459" s="679">
        <f t="shared" ca="1" si="593"/>
        <v>0</v>
      </c>
      <c r="AA3459" t="str">
        <f t="shared" si="594"/>
        <v>ASR_Financial_Report_SHP21Final</v>
      </c>
      <c r="AB3459" s="960">
        <f t="shared" si="595"/>
        <v>44658</v>
      </c>
      <c r="AC3459" t="str">
        <f t="shared" si="596"/>
        <v>Unaudited</v>
      </c>
    </row>
    <row r="3460" spans="1:29" ht="30" x14ac:dyDescent="0.25">
      <c r="A3460" t="s">
        <v>420</v>
      </c>
      <c r="B3460" t="s">
        <v>1366</v>
      </c>
      <c r="C3460" t="s">
        <v>1367</v>
      </c>
      <c r="D3460">
        <v>1900</v>
      </c>
      <c r="E3460" s="960">
        <v>1</v>
      </c>
      <c r="F3460" t="s">
        <v>440</v>
      </c>
      <c r="G3460" s="960">
        <v>274</v>
      </c>
      <c r="H3460" t="s">
        <v>388</v>
      </c>
      <c r="I3460" s="961" t="s">
        <v>488</v>
      </c>
      <c r="J3460" s="961" t="s">
        <v>444</v>
      </c>
      <c r="K3460" s="961" t="s">
        <v>445</v>
      </c>
      <c r="L3460" s="956">
        <v>5.3</v>
      </c>
      <c r="M3460" s="961" t="s">
        <v>304</v>
      </c>
      <c r="N3460" s="679">
        <f t="shared" ca="1" si="592"/>
        <v>8815.8861525883003</v>
      </c>
      <c r="O3460" s="679">
        <f t="shared" ca="1" si="593"/>
        <v>5634.5345290584346</v>
      </c>
      <c r="P3460" s="679">
        <f t="shared" ca="1" si="593"/>
        <v>963.48119923222725</v>
      </c>
      <c r="Q3460" s="679">
        <f t="shared" ca="1" si="593"/>
        <v>696.01248491856586</v>
      </c>
      <c r="R3460" s="679">
        <f t="shared" ca="1" si="593"/>
        <v>1115.3349167279735</v>
      </c>
      <c r="S3460" s="679">
        <f t="shared" ca="1" si="593"/>
        <v>306.82208340623379</v>
      </c>
      <c r="T3460" s="679">
        <f t="shared" ca="1" si="593"/>
        <v>65.798815943655541</v>
      </c>
      <c r="U3460" s="679">
        <f t="shared" ca="1" si="593"/>
        <v>0</v>
      </c>
      <c r="V3460" s="679">
        <f t="shared" ca="1" si="593"/>
        <v>33.902123301210622</v>
      </c>
      <c r="W3460" s="679">
        <f t="shared" ca="1" si="588"/>
        <v>0</v>
      </c>
      <c r="X3460" s="679">
        <f t="shared" ca="1" si="593"/>
        <v>0</v>
      </c>
      <c r="Y3460" s="679">
        <f t="shared" ca="1" si="593"/>
        <v>0</v>
      </c>
      <c r="Z3460" s="679">
        <f t="shared" ca="1" si="593"/>
        <v>0</v>
      </c>
      <c r="AA3460" t="str">
        <f t="shared" si="594"/>
        <v>ASR_Financial_Report_SHP21Final</v>
      </c>
      <c r="AB3460" s="960">
        <f t="shared" si="595"/>
        <v>44658</v>
      </c>
      <c r="AC3460" t="str">
        <f t="shared" si="596"/>
        <v>Unaudited</v>
      </c>
    </row>
    <row r="3461" spans="1:29" x14ac:dyDescent="0.25">
      <c r="A3461" t="s">
        <v>420</v>
      </c>
      <c r="B3461" t="s">
        <v>1366</v>
      </c>
      <c r="C3461" t="s">
        <v>1367</v>
      </c>
      <c r="D3461">
        <v>1900</v>
      </c>
      <c r="E3461" s="960">
        <v>1</v>
      </c>
      <c r="F3461" t="s">
        <v>440</v>
      </c>
      <c r="G3461" s="960">
        <v>274</v>
      </c>
      <c r="H3461" t="s">
        <v>388</v>
      </c>
      <c r="I3461" s="940" t="s">
        <v>488</v>
      </c>
      <c r="J3461" s="940" t="s">
        <v>444</v>
      </c>
      <c r="K3461" s="940" t="s">
        <v>445</v>
      </c>
      <c r="L3461" s="940" t="s">
        <v>82</v>
      </c>
      <c r="M3461" s="961" t="s">
        <v>453</v>
      </c>
      <c r="N3461" s="679">
        <f t="shared" ca="1" si="592"/>
        <v>0</v>
      </c>
      <c r="O3461" s="679">
        <f t="shared" ca="1" si="593"/>
        <v>0</v>
      </c>
      <c r="P3461" s="679">
        <f t="shared" ca="1" si="593"/>
        <v>0</v>
      </c>
      <c r="Q3461" s="679">
        <f t="shared" ca="1" si="593"/>
        <v>0</v>
      </c>
      <c r="R3461" s="679">
        <f t="shared" ca="1" si="593"/>
        <v>0</v>
      </c>
      <c r="S3461" s="679">
        <f t="shared" ca="1" si="593"/>
        <v>0</v>
      </c>
      <c r="T3461" s="679">
        <f t="shared" ca="1" si="593"/>
        <v>0</v>
      </c>
      <c r="U3461" s="679">
        <f t="shared" ca="1" si="593"/>
        <v>0</v>
      </c>
      <c r="V3461" s="679">
        <f t="shared" ca="1" si="593"/>
        <v>0</v>
      </c>
      <c r="W3461" s="679">
        <f t="shared" ca="1" si="588"/>
        <v>0</v>
      </c>
      <c r="X3461" s="679">
        <f t="shared" ca="1" si="593"/>
        <v>0</v>
      </c>
      <c r="Y3461" s="679">
        <f t="shared" ca="1" si="593"/>
        <v>0</v>
      </c>
      <c r="Z3461" s="679">
        <f t="shared" ca="1" si="593"/>
        <v>0</v>
      </c>
      <c r="AA3461" t="str">
        <f t="shared" si="594"/>
        <v>ASR_Financial_Report_SHP21Final</v>
      </c>
      <c r="AB3461" s="960">
        <f t="shared" si="595"/>
        <v>44658</v>
      </c>
      <c r="AC3461" t="str">
        <f t="shared" si="596"/>
        <v>Unaudited</v>
      </c>
    </row>
    <row r="3462" spans="1:29" x14ac:dyDescent="0.25">
      <c r="A3462" t="s">
        <v>420</v>
      </c>
      <c r="B3462" t="s">
        <v>1366</v>
      </c>
      <c r="C3462" t="s">
        <v>1367</v>
      </c>
      <c r="D3462">
        <v>1900</v>
      </c>
      <c r="E3462" s="960">
        <v>1</v>
      </c>
      <c r="F3462" t="s">
        <v>440</v>
      </c>
      <c r="G3462" s="960">
        <v>274</v>
      </c>
      <c r="H3462" t="s">
        <v>388</v>
      </c>
      <c r="I3462" s="940" t="s">
        <v>488</v>
      </c>
      <c r="J3462" s="940" t="s">
        <v>444</v>
      </c>
      <c r="K3462" s="940" t="s">
        <v>446</v>
      </c>
      <c r="L3462" s="940">
        <v>6.1</v>
      </c>
      <c r="M3462" s="961" t="s">
        <v>18</v>
      </c>
      <c r="N3462" s="679">
        <f t="shared" ca="1" si="592"/>
        <v>0</v>
      </c>
      <c r="O3462" s="679">
        <f t="shared" ca="1" si="593"/>
        <v>0</v>
      </c>
      <c r="P3462" s="679">
        <f t="shared" ca="1" si="593"/>
        <v>0</v>
      </c>
      <c r="Q3462" s="679">
        <f t="shared" ca="1" si="593"/>
        <v>0</v>
      </c>
      <c r="R3462" s="679">
        <f t="shared" ca="1" si="593"/>
        <v>0</v>
      </c>
      <c r="S3462" s="679">
        <f t="shared" ca="1" si="593"/>
        <v>0</v>
      </c>
      <c r="T3462" s="679">
        <f t="shared" ca="1" si="593"/>
        <v>0</v>
      </c>
      <c r="U3462" s="679">
        <f t="shared" ca="1" si="593"/>
        <v>0</v>
      </c>
      <c r="V3462" s="679">
        <f t="shared" ca="1" si="593"/>
        <v>0</v>
      </c>
      <c r="W3462" s="679">
        <f t="shared" ca="1" si="588"/>
        <v>0</v>
      </c>
      <c r="X3462" s="679">
        <f t="shared" ca="1" si="593"/>
        <v>0</v>
      </c>
      <c r="Y3462" s="679">
        <f t="shared" ca="1" si="593"/>
        <v>0</v>
      </c>
      <c r="Z3462" s="679">
        <f t="shared" ca="1" si="593"/>
        <v>0</v>
      </c>
      <c r="AA3462" t="str">
        <f t="shared" si="594"/>
        <v>ASR_Financial_Report_SHP21Final</v>
      </c>
      <c r="AB3462" s="960">
        <f t="shared" si="595"/>
        <v>44658</v>
      </c>
      <c r="AC3462" t="str">
        <f t="shared" si="596"/>
        <v>Unaudited</v>
      </c>
    </row>
    <row r="3463" spans="1:29" x14ac:dyDescent="0.25">
      <c r="A3463" t="s">
        <v>420</v>
      </c>
      <c r="B3463" t="s">
        <v>1366</v>
      </c>
      <c r="C3463" t="s">
        <v>1367</v>
      </c>
      <c r="D3463">
        <v>1900</v>
      </c>
      <c r="E3463" s="960">
        <v>1</v>
      </c>
      <c r="F3463" t="s">
        <v>440</v>
      </c>
      <c r="G3463" s="960">
        <v>274</v>
      </c>
      <c r="H3463" t="s">
        <v>388</v>
      </c>
      <c r="I3463" s="940" t="s">
        <v>488</v>
      </c>
      <c r="J3463" s="940" t="s">
        <v>444</v>
      </c>
      <c r="K3463" s="940" t="s">
        <v>446</v>
      </c>
      <c r="L3463" s="940">
        <v>6.2</v>
      </c>
      <c r="M3463" s="961" t="s">
        <v>19</v>
      </c>
      <c r="N3463" s="679">
        <f t="shared" ca="1" si="592"/>
        <v>0</v>
      </c>
      <c r="O3463" s="679">
        <f t="shared" ca="1" si="593"/>
        <v>0</v>
      </c>
      <c r="P3463" s="679">
        <f t="shared" ca="1" si="593"/>
        <v>0</v>
      </c>
      <c r="Q3463" s="679">
        <f t="shared" ca="1" si="593"/>
        <v>0</v>
      </c>
      <c r="R3463" s="679">
        <f t="shared" ca="1" si="593"/>
        <v>0</v>
      </c>
      <c r="S3463" s="679">
        <f t="shared" ca="1" si="593"/>
        <v>0</v>
      </c>
      <c r="T3463" s="679">
        <f t="shared" ca="1" si="593"/>
        <v>0</v>
      </c>
      <c r="U3463" s="679">
        <f t="shared" ca="1" si="593"/>
        <v>0</v>
      </c>
      <c r="V3463" s="679">
        <f t="shared" ca="1" si="593"/>
        <v>0</v>
      </c>
      <c r="W3463" s="679">
        <f t="shared" ca="1" si="588"/>
        <v>0</v>
      </c>
      <c r="X3463" s="679">
        <f t="shared" ca="1" si="593"/>
        <v>0</v>
      </c>
      <c r="Y3463" s="679">
        <f t="shared" ca="1" si="593"/>
        <v>0</v>
      </c>
      <c r="Z3463" s="679">
        <f t="shared" ca="1" si="593"/>
        <v>0</v>
      </c>
      <c r="AA3463" t="str">
        <f t="shared" si="594"/>
        <v>ASR_Financial_Report_SHP21Final</v>
      </c>
      <c r="AB3463" s="960">
        <f t="shared" si="595"/>
        <v>44658</v>
      </c>
      <c r="AC3463" t="str">
        <f t="shared" si="596"/>
        <v>Unaudited</v>
      </c>
    </row>
    <row r="3464" spans="1:29" x14ac:dyDescent="0.25">
      <c r="A3464" t="s">
        <v>420</v>
      </c>
      <c r="B3464" t="s">
        <v>1366</v>
      </c>
      <c r="C3464" t="s">
        <v>1367</v>
      </c>
      <c r="D3464">
        <v>1900</v>
      </c>
      <c r="E3464" s="960">
        <v>1</v>
      </c>
      <c r="F3464" t="s">
        <v>440</v>
      </c>
      <c r="G3464" s="960">
        <v>274</v>
      </c>
      <c r="H3464" t="s">
        <v>388</v>
      </c>
      <c r="I3464" s="940" t="s">
        <v>488</v>
      </c>
      <c r="J3464" s="940" t="s">
        <v>444</v>
      </c>
      <c r="K3464" s="940" t="s">
        <v>446</v>
      </c>
      <c r="L3464" s="956">
        <v>6.3</v>
      </c>
      <c r="M3464" s="961" t="s">
        <v>184</v>
      </c>
      <c r="N3464" s="679">
        <f t="shared" ca="1" si="592"/>
        <v>0</v>
      </c>
      <c r="O3464" s="679">
        <f t="shared" ca="1" si="593"/>
        <v>0</v>
      </c>
      <c r="P3464" s="679">
        <f t="shared" ca="1" si="593"/>
        <v>0</v>
      </c>
      <c r="Q3464" s="679">
        <f t="shared" ca="1" si="593"/>
        <v>0</v>
      </c>
      <c r="R3464" s="679">
        <f t="shared" ca="1" si="593"/>
        <v>0</v>
      </c>
      <c r="S3464" s="679">
        <f t="shared" ca="1" si="593"/>
        <v>0</v>
      </c>
      <c r="T3464" s="679">
        <f t="shared" ca="1" si="593"/>
        <v>0</v>
      </c>
      <c r="U3464" s="679">
        <f t="shared" ca="1" si="593"/>
        <v>0</v>
      </c>
      <c r="V3464" s="679">
        <f t="shared" ca="1" si="593"/>
        <v>0</v>
      </c>
      <c r="W3464" s="679">
        <f t="shared" ca="1" si="588"/>
        <v>0</v>
      </c>
      <c r="X3464" s="679">
        <f t="shared" ca="1" si="593"/>
        <v>0</v>
      </c>
      <c r="Y3464" s="679">
        <f t="shared" ca="1" si="593"/>
        <v>0</v>
      </c>
      <c r="Z3464" s="679">
        <f t="shared" ca="1" si="593"/>
        <v>0</v>
      </c>
      <c r="AA3464" t="str">
        <f t="shared" si="594"/>
        <v>ASR_Financial_Report_SHP21Final</v>
      </c>
      <c r="AB3464" s="960">
        <f t="shared" si="595"/>
        <v>44658</v>
      </c>
      <c r="AC3464" t="str">
        <f t="shared" si="596"/>
        <v>Unaudited</v>
      </c>
    </row>
    <row r="3465" spans="1:29" x14ac:dyDescent="0.25">
      <c r="A3465" t="s">
        <v>420</v>
      </c>
      <c r="B3465" t="s">
        <v>1366</v>
      </c>
      <c r="C3465" t="s">
        <v>1367</v>
      </c>
      <c r="D3465">
        <v>1900</v>
      </c>
      <c r="E3465" s="960">
        <v>1</v>
      </c>
      <c r="F3465" t="s">
        <v>440</v>
      </c>
      <c r="G3465" s="960">
        <v>274</v>
      </c>
      <c r="H3465" t="s">
        <v>388</v>
      </c>
      <c r="I3465" s="940" t="s">
        <v>488</v>
      </c>
      <c r="J3465" s="940" t="s">
        <v>444</v>
      </c>
      <c r="K3465" s="940" t="s">
        <v>446</v>
      </c>
      <c r="L3465" s="956" t="s">
        <v>87</v>
      </c>
      <c r="M3465" s="961" t="s">
        <v>454</v>
      </c>
      <c r="N3465" s="679">
        <f t="shared" ca="1" si="592"/>
        <v>0</v>
      </c>
      <c r="O3465" s="679">
        <f t="shared" ca="1" si="593"/>
        <v>0</v>
      </c>
      <c r="P3465" s="679">
        <f t="shared" ca="1" si="593"/>
        <v>0</v>
      </c>
      <c r="Q3465" s="679">
        <f t="shared" ca="1" si="593"/>
        <v>0</v>
      </c>
      <c r="R3465" s="679">
        <f t="shared" ca="1" si="593"/>
        <v>0</v>
      </c>
      <c r="S3465" s="679">
        <f t="shared" ca="1" si="593"/>
        <v>0</v>
      </c>
      <c r="T3465" s="679">
        <f t="shared" ca="1" si="593"/>
        <v>0</v>
      </c>
      <c r="U3465" s="679">
        <f t="shared" ca="1" si="593"/>
        <v>0</v>
      </c>
      <c r="V3465" s="679">
        <f t="shared" ca="1" si="593"/>
        <v>0</v>
      </c>
      <c r="W3465" s="679">
        <f t="shared" ref="W3465:W3528" ca="1" si="597">IF(OR(AND($F3465="PY",W$1&lt;&gt;"Prior Year"),AND($F3465&lt;&gt;"PY",W$1="Prior Year")),0,INDEX(INDIRECT("'MMA Rev-Exp "&amp;$H3465&amp;"'!$A$1:$CA$200"),IF($J3465="Member Months",MATCH($J3465,INDIRECT("'MMA Rev-Exp "&amp;$H3465&amp;"'!$A$1:$A$200"),0),MATCH($L3465,INDIRECT("'MMA Rev-Exp "&amp;$H3465&amp;"'!$B$1:$B$200"),0)),IF($F3465="PY",MATCH("Prior Year Adjustments",INDIRECT("'MMA Rev-Exp "&amp;$H3465&amp;"'!$A$8:$CA$8"),0),MATCH(IF($F3465="Q1","JANUARY - MARCH (Q1)",IF($F3465="Q2","APRIL - JUNE (Q2)",IF($F3465="Q3","JULY - SEPTEMBER (Q3)",IF($F3465="Q4","OCTOBER - DECEMBER (Q4)",0)))),INDIRECT("'MMA Rev-Exp "&amp;$H3465&amp;"'!$A$7:$CA$7"),0)+MATCH(W$1,INDIRECT("'MMA Rev-Exp "&amp;$H3465&amp;"'!$D$8:$CA$8"),0)-1)))</f>
        <v>0</v>
      </c>
      <c r="X3465" s="679">
        <f t="shared" ca="1" si="593"/>
        <v>0</v>
      </c>
      <c r="Y3465" s="679">
        <f t="shared" ca="1" si="593"/>
        <v>0</v>
      </c>
      <c r="Z3465" s="679">
        <f t="shared" ca="1" si="593"/>
        <v>0</v>
      </c>
      <c r="AA3465" t="str">
        <f t="shared" si="594"/>
        <v>ASR_Financial_Report_SHP21Final</v>
      </c>
      <c r="AB3465" s="960">
        <f t="shared" si="595"/>
        <v>44658</v>
      </c>
      <c r="AC3465" t="str">
        <f t="shared" si="596"/>
        <v>Unaudited</v>
      </c>
    </row>
    <row r="3466" spans="1:29" x14ac:dyDescent="0.25">
      <c r="A3466" t="s">
        <v>420</v>
      </c>
      <c r="B3466" t="s">
        <v>1366</v>
      </c>
      <c r="C3466" t="s">
        <v>1367</v>
      </c>
      <c r="D3466">
        <v>1900</v>
      </c>
      <c r="E3466" s="960">
        <v>1</v>
      </c>
      <c r="F3466" t="s">
        <v>440</v>
      </c>
      <c r="G3466" s="960">
        <v>274</v>
      </c>
      <c r="H3466" t="s">
        <v>388</v>
      </c>
      <c r="I3466" s="940" t="s">
        <v>488</v>
      </c>
      <c r="J3466" s="940" t="s">
        <v>444</v>
      </c>
      <c r="K3466" s="940" t="s">
        <v>447</v>
      </c>
      <c r="L3466" s="940">
        <v>7.1</v>
      </c>
      <c r="M3466" s="961" t="s">
        <v>20</v>
      </c>
      <c r="N3466" s="679">
        <f t="shared" ca="1" si="592"/>
        <v>130224.01</v>
      </c>
      <c r="O3466" s="679">
        <f t="shared" ca="1" si="593"/>
        <v>59085.919999999998</v>
      </c>
      <c r="P3466" s="679">
        <f t="shared" ca="1" si="593"/>
        <v>1140</v>
      </c>
      <c r="Q3466" s="679">
        <f t="shared" ca="1" si="593"/>
        <v>51097</v>
      </c>
      <c r="R3466" s="679">
        <f t="shared" ca="1" si="593"/>
        <v>6917</v>
      </c>
      <c r="S3466" s="679">
        <f t="shared" ca="1" si="593"/>
        <v>9888.09</v>
      </c>
      <c r="T3466" s="679">
        <f t="shared" ca="1" si="593"/>
        <v>100</v>
      </c>
      <c r="U3466" s="679">
        <f t="shared" ca="1" si="593"/>
        <v>0</v>
      </c>
      <c r="V3466" s="679">
        <f t="shared" ref="V3466:V3483" ca="1" si="598">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1474</v>
      </c>
      <c r="W3466" s="679">
        <f t="shared" ca="1" si="597"/>
        <v>192</v>
      </c>
      <c r="X3466" s="679">
        <f t="shared" ref="X3466:Z3483" ca="1" si="599">IF(OR(AND($F3466="PY",X$1&lt;&gt;"Prior Year"),AND($F3466&lt;&gt;"PY",X$1="Prior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"&amp;$H3466&amp;"'!$A$7:$CA$7"),0)+MATCH(X$1,INDIRECT("'MMA Rev-Exp "&amp;$H3466&amp;"'!$D$8:$CA$8"),0)-1)))</f>
        <v>0</v>
      </c>
      <c r="Y3466" s="679">
        <f t="shared" ca="1" si="599"/>
        <v>330</v>
      </c>
      <c r="Z3466" s="679">
        <f t="shared" ca="1" si="599"/>
        <v>0</v>
      </c>
      <c r="AA3466" t="str">
        <f t="shared" si="594"/>
        <v>ASR_Financial_Report_SHP21Final</v>
      </c>
      <c r="AB3466" s="960">
        <f t="shared" si="595"/>
        <v>44658</v>
      </c>
      <c r="AC3466" t="str">
        <f t="shared" si="596"/>
        <v>Unaudited</v>
      </c>
    </row>
    <row r="3467" spans="1:29" x14ac:dyDescent="0.25">
      <c r="A3467" t="s">
        <v>420</v>
      </c>
      <c r="B3467" t="s">
        <v>1366</v>
      </c>
      <c r="C3467" t="s">
        <v>1367</v>
      </c>
      <c r="D3467">
        <v>1900</v>
      </c>
      <c r="E3467" s="960">
        <v>1</v>
      </c>
      <c r="F3467" t="s">
        <v>440</v>
      </c>
      <c r="G3467" s="960">
        <v>274</v>
      </c>
      <c r="H3467" t="s">
        <v>388</v>
      </c>
      <c r="I3467" s="961" t="s">
        <v>488</v>
      </c>
      <c r="J3467" s="961" t="s">
        <v>444</v>
      </c>
      <c r="K3467" s="961" t="s">
        <v>447</v>
      </c>
      <c r="L3467" s="940">
        <v>7.2</v>
      </c>
      <c r="M3467" s="961" t="s">
        <v>21</v>
      </c>
      <c r="N3467" s="679">
        <f t="shared" ca="1" si="592"/>
        <v>0</v>
      </c>
      <c r="O3467" s="679">
        <f t="shared" ref="O3467:U3476" ca="1" si="600">IF(OR(AND($F3467="PY",O$1&lt;&gt;"Prior Year"),AND($F3467&lt;&gt;"PY",O$1="Prior Year")),0,INDEX(INDIRECT("'MMA Rev-Exp "&amp;$H3467&amp;"'!$A$1:$CA$200"),IF($J3467="Member Months",MATCH($J3467,INDIRECT("'MMA Rev-Exp "&amp;$H3467&amp;"'!$A$1:$A$200"),0),MATCH($L3467,INDIRECT("'MMA Rev-Exp "&amp;$H3467&amp;"'!$B$1:$B$200"),0)),IF($F3467="PY",MATCH("Prior Year Adjustments",INDIRECT("'MMA Rev-Exp "&amp;$H3467&amp;"'!$A$8:$CA$8"),0),MATCH(IF($F3467="Q1","JANUARY - MARCH (Q1)",IF($F3467="Q2","APRIL - JUNE (Q2)",IF($F3467="Q3","JULY - SEPTEMBER (Q3)",IF($F3467="Q4","OCTOBER - DECEMBER (Q4)",0)))),INDIRECT("'MMA Rev-Exp "&amp;$H3467&amp;"'!$A$7:$CA$7"),0)+MATCH(O$1,INDIRECT("'MMA Rev-Exp "&amp;$H3467&amp;"'!$D$8:$CA$8"),0)-1)))</f>
        <v>0</v>
      </c>
      <c r="P3467" s="679">
        <f t="shared" ca="1" si="600"/>
        <v>0</v>
      </c>
      <c r="Q3467" s="679">
        <f t="shared" ca="1" si="600"/>
        <v>0</v>
      </c>
      <c r="R3467" s="679">
        <f t="shared" ca="1" si="600"/>
        <v>0</v>
      </c>
      <c r="S3467" s="679">
        <f t="shared" ca="1" si="600"/>
        <v>0</v>
      </c>
      <c r="T3467" s="679">
        <f t="shared" ca="1" si="600"/>
        <v>0</v>
      </c>
      <c r="U3467" s="679">
        <f t="shared" ca="1" si="600"/>
        <v>0</v>
      </c>
      <c r="V3467" s="679">
        <f t="shared" ca="1" si="598"/>
        <v>0</v>
      </c>
      <c r="W3467" s="679">
        <f t="shared" ca="1" si="597"/>
        <v>0</v>
      </c>
      <c r="X3467" s="679">
        <f t="shared" ca="1" si="599"/>
        <v>0</v>
      </c>
      <c r="Y3467" s="679">
        <f t="shared" ca="1" si="599"/>
        <v>0</v>
      </c>
      <c r="Z3467" s="679">
        <f t="shared" ca="1" si="599"/>
        <v>0</v>
      </c>
      <c r="AA3467" t="str">
        <f t="shared" si="594"/>
        <v>ASR_Financial_Report_SHP21Final</v>
      </c>
      <c r="AB3467" s="960">
        <f t="shared" si="595"/>
        <v>44658</v>
      </c>
      <c r="AC3467" t="str">
        <f t="shared" si="596"/>
        <v>Unaudited</v>
      </c>
    </row>
    <row r="3468" spans="1:29" x14ac:dyDescent="0.25">
      <c r="A3468" t="s">
        <v>420</v>
      </c>
      <c r="B3468" t="s">
        <v>1366</v>
      </c>
      <c r="C3468" t="s">
        <v>1367</v>
      </c>
      <c r="D3468">
        <v>1900</v>
      </c>
      <c r="E3468" s="960">
        <v>1</v>
      </c>
      <c r="F3468" t="s">
        <v>440</v>
      </c>
      <c r="G3468" s="960">
        <v>274</v>
      </c>
      <c r="H3468" t="s">
        <v>388</v>
      </c>
      <c r="I3468" s="940" t="s">
        <v>488</v>
      </c>
      <c r="J3468" s="940" t="s">
        <v>444</v>
      </c>
      <c r="K3468" s="940" t="s">
        <v>447</v>
      </c>
      <c r="L3468" s="940">
        <v>7.3</v>
      </c>
      <c r="M3468" s="961" t="s">
        <v>155</v>
      </c>
      <c r="N3468" s="679">
        <f t="shared" ca="1" si="592"/>
        <v>2846.4587722643946</v>
      </c>
      <c r="O3468" s="679">
        <f t="shared" ca="1" si="600"/>
        <v>1978.9636043155899</v>
      </c>
      <c r="P3468" s="679">
        <f t="shared" ca="1" si="600"/>
        <v>48.894478847840638</v>
      </c>
      <c r="Q3468" s="679">
        <f t="shared" ca="1" si="600"/>
        <v>801.6663785321216</v>
      </c>
      <c r="R3468" s="679">
        <f t="shared" ca="1" si="600"/>
        <v>78.620196955799358</v>
      </c>
      <c r="S3468" s="679">
        <f t="shared" ca="1" si="600"/>
        <v>-93.476639791350465</v>
      </c>
      <c r="T3468" s="679">
        <f t="shared" ca="1" si="600"/>
        <v>1.92129118414108</v>
      </c>
      <c r="U3468" s="679">
        <f t="shared" ca="1" si="600"/>
        <v>0</v>
      </c>
      <c r="V3468" s="679">
        <f t="shared" ca="1" si="598"/>
        <v>23.798119508050924</v>
      </c>
      <c r="W3468" s="679">
        <f t="shared" ca="1" si="597"/>
        <v>3.6615137057337499</v>
      </c>
      <c r="X3468" s="679">
        <f t="shared" ca="1" si="599"/>
        <v>0</v>
      </c>
      <c r="Y3468" s="679">
        <f t="shared" ca="1" si="599"/>
        <v>2.4098290064675254</v>
      </c>
      <c r="Z3468" s="679">
        <f t="shared" ca="1" si="599"/>
        <v>0</v>
      </c>
      <c r="AA3468" t="str">
        <f t="shared" si="594"/>
        <v>ASR_Financial_Report_SHP21Final</v>
      </c>
      <c r="AB3468" s="960">
        <f t="shared" si="595"/>
        <v>44658</v>
      </c>
      <c r="AC3468" t="str">
        <f t="shared" si="596"/>
        <v>Unaudited</v>
      </c>
    </row>
    <row r="3469" spans="1:29" x14ac:dyDescent="0.25">
      <c r="A3469" t="s">
        <v>420</v>
      </c>
      <c r="B3469" t="s">
        <v>1366</v>
      </c>
      <c r="C3469" t="s">
        <v>1367</v>
      </c>
      <c r="D3469">
        <v>1900</v>
      </c>
      <c r="E3469" s="960">
        <v>1</v>
      </c>
      <c r="F3469" t="s">
        <v>440</v>
      </c>
      <c r="G3469" s="960">
        <v>274</v>
      </c>
      <c r="H3469" t="s">
        <v>388</v>
      </c>
      <c r="I3469" s="940" t="s">
        <v>488</v>
      </c>
      <c r="J3469" s="940" t="s">
        <v>444</v>
      </c>
      <c r="K3469" s="940" t="s">
        <v>447</v>
      </c>
      <c r="L3469" s="940" t="s">
        <v>91</v>
      </c>
      <c r="M3469" s="961" t="s">
        <v>455</v>
      </c>
      <c r="N3469" s="679">
        <f t="shared" ca="1" si="592"/>
        <v>0</v>
      </c>
      <c r="O3469" s="679">
        <f t="shared" ca="1" si="600"/>
        <v>0</v>
      </c>
      <c r="P3469" s="679">
        <f t="shared" ca="1" si="600"/>
        <v>0</v>
      </c>
      <c r="Q3469" s="679">
        <f t="shared" ca="1" si="600"/>
        <v>0</v>
      </c>
      <c r="R3469" s="679">
        <f t="shared" ca="1" si="600"/>
        <v>0</v>
      </c>
      <c r="S3469" s="679">
        <f t="shared" ca="1" si="600"/>
        <v>0</v>
      </c>
      <c r="T3469" s="679">
        <f t="shared" ca="1" si="600"/>
        <v>0</v>
      </c>
      <c r="U3469" s="679">
        <f t="shared" ca="1" si="600"/>
        <v>0</v>
      </c>
      <c r="V3469" s="679">
        <f t="shared" ca="1" si="598"/>
        <v>0</v>
      </c>
      <c r="W3469" s="679">
        <f t="shared" ca="1" si="597"/>
        <v>0</v>
      </c>
      <c r="X3469" s="679">
        <f t="shared" ca="1" si="599"/>
        <v>0</v>
      </c>
      <c r="Y3469" s="679">
        <f t="shared" ca="1" si="599"/>
        <v>0</v>
      </c>
      <c r="Z3469" s="679">
        <f t="shared" ca="1" si="599"/>
        <v>0</v>
      </c>
      <c r="AA3469" t="str">
        <f t="shared" si="594"/>
        <v>ASR_Financial_Report_SHP21Final</v>
      </c>
      <c r="AB3469" s="960">
        <f t="shared" si="595"/>
        <v>44658</v>
      </c>
      <c r="AC3469" t="str">
        <f t="shared" si="596"/>
        <v>Unaudited</v>
      </c>
    </row>
    <row r="3470" spans="1:29" x14ac:dyDescent="0.25">
      <c r="A3470" t="s">
        <v>420</v>
      </c>
      <c r="B3470" t="s">
        <v>1366</v>
      </c>
      <c r="C3470" t="s">
        <v>1367</v>
      </c>
      <c r="D3470">
        <v>1900</v>
      </c>
      <c r="E3470" s="960">
        <v>1</v>
      </c>
      <c r="F3470" t="s">
        <v>440</v>
      </c>
      <c r="G3470" s="960">
        <v>274</v>
      </c>
      <c r="H3470" t="s">
        <v>388</v>
      </c>
      <c r="I3470" s="940" t="s">
        <v>488</v>
      </c>
      <c r="J3470" s="940" t="s">
        <v>444</v>
      </c>
      <c r="K3470" s="940" t="s">
        <v>448</v>
      </c>
      <c r="L3470" s="940">
        <v>8.1</v>
      </c>
      <c r="M3470" s="961" t="s">
        <v>22</v>
      </c>
      <c r="N3470" s="679">
        <f t="shared" ca="1" si="592"/>
        <v>1793065.3900000001</v>
      </c>
      <c r="O3470" s="679">
        <f t="shared" ca="1" si="600"/>
        <v>1147142.49</v>
      </c>
      <c r="P3470" s="679">
        <f t="shared" ca="1" si="600"/>
        <v>26752.81</v>
      </c>
      <c r="Q3470" s="679">
        <f t="shared" ca="1" si="600"/>
        <v>442442.48</v>
      </c>
      <c r="R3470" s="679">
        <f t="shared" ca="1" si="600"/>
        <v>71225.440000000002</v>
      </c>
      <c r="S3470" s="679">
        <f t="shared" ca="1" si="600"/>
        <v>33.36</v>
      </c>
      <c r="T3470" s="679">
        <f t="shared" ca="1" si="600"/>
        <v>1913.37</v>
      </c>
      <c r="U3470" s="679">
        <f t="shared" ca="1" si="600"/>
        <v>0</v>
      </c>
      <c r="V3470" s="679">
        <f t="shared" ca="1" si="598"/>
        <v>102036.63</v>
      </c>
      <c r="W3470" s="679">
        <f t="shared" ca="1" si="597"/>
        <v>1510.83</v>
      </c>
      <c r="X3470" s="679">
        <f t="shared" ca="1" si="599"/>
        <v>4.63</v>
      </c>
      <c r="Y3470" s="679">
        <f t="shared" ca="1" si="599"/>
        <v>3.35</v>
      </c>
      <c r="Z3470" s="679">
        <f t="shared" ca="1" si="599"/>
        <v>0</v>
      </c>
      <c r="AA3470" t="str">
        <f t="shared" si="594"/>
        <v>ASR_Financial_Report_SHP21Final</v>
      </c>
      <c r="AB3470" s="960">
        <f t="shared" si="595"/>
        <v>44658</v>
      </c>
      <c r="AC3470" t="str">
        <f t="shared" si="596"/>
        <v>Unaudited</v>
      </c>
    </row>
    <row r="3471" spans="1:29" x14ac:dyDescent="0.25">
      <c r="A3471" t="s">
        <v>420</v>
      </c>
      <c r="B3471" t="s">
        <v>1366</v>
      </c>
      <c r="C3471" t="s">
        <v>1367</v>
      </c>
      <c r="D3471">
        <v>1900</v>
      </c>
      <c r="E3471" s="960">
        <v>1</v>
      </c>
      <c r="F3471" t="s">
        <v>440</v>
      </c>
      <c r="G3471" s="960">
        <v>274</v>
      </c>
      <c r="H3471" t="s">
        <v>388</v>
      </c>
      <c r="I3471" s="961" t="s">
        <v>488</v>
      </c>
      <c r="J3471" s="961" t="s">
        <v>444</v>
      </c>
      <c r="K3471" s="961" t="s">
        <v>448</v>
      </c>
      <c r="L3471" s="940" t="s">
        <v>112</v>
      </c>
      <c r="M3471" s="961" t="s">
        <v>443</v>
      </c>
      <c r="N3471" s="679">
        <f t="shared" ca="1" si="592"/>
        <v>7824</v>
      </c>
      <c r="O3471" s="679">
        <f t="shared" ca="1" si="600"/>
        <v>7824</v>
      </c>
      <c r="P3471" s="679">
        <f t="shared" ca="1" si="600"/>
        <v>0</v>
      </c>
      <c r="Q3471" s="679">
        <f t="shared" ca="1" si="600"/>
        <v>0</v>
      </c>
      <c r="R3471" s="679">
        <f t="shared" ca="1" si="600"/>
        <v>0</v>
      </c>
      <c r="S3471" s="679">
        <f t="shared" ca="1" si="600"/>
        <v>0</v>
      </c>
      <c r="T3471" s="679">
        <f t="shared" ca="1" si="600"/>
        <v>0</v>
      </c>
      <c r="U3471" s="679">
        <f t="shared" ca="1" si="600"/>
        <v>0</v>
      </c>
      <c r="V3471" s="679">
        <f t="shared" ca="1" si="598"/>
        <v>0</v>
      </c>
      <c r="W3471" s="679">
        <f t="shared" ca="1" si="597"/>
        <v>0</v>
      </c>
      <c r="X3471" s="679">
        <f t="shared" ca="1" si="599"/>
        <v>0</v>
      </c>
      <c r="Y3471" s="679">
        <f t="shared" ca="1" si="599"/>
        <v>0</v>
      </c>
      <c r="Z3471" s="679">
        <f t="shared" ca="1" si="599"/>
        <v>0</v>
      </c>
      <c r="AA3471" t="str">
        <f t="shared" si="594"/>
        <v>ASR_Financial_Report_SHP21Final</v>
      </c>
      <c r="AB3471" s="960">
        <f t="shared" si="595"/>
        <v>44658</v>
      </c>
      <c r="AC3471" t="str">
        <f t="shared" si="596"/>
        <v>Unaudited</v>
      </c>
    </row>
    <row r="3472" spans="1:29" x14ac:dyDescent="0.25">
      <c r="A3472" t="s">
        <v>420</v>
      </c>
      <c r="B3472" t="s">
        <v>1366</v>
      </c>
      <c r="C3472" t="s">
        <v>1367</v>
      </c>
      <c r="D3472">
        <v>1900</v>
      </c>
      <c r="E3472" s="960">
        <v>1</v>
      </c>
      <c r="F3472" t="s">
        <v>440</v>
      </c>
      <c r="G3472" s="960">
        <v>274</v>
      </c>
      <c r="H3472" t="s">
        <v>388</v>
      </c>
      <c r="I3472" s="961" t="s">
        <v>488</v>
      </c>
      <c r="J3472" s="961" t="s">
        <v>444</v>
      </c>
      <c r="K3472" s="961" t="s">
        <v>448</v>
      </c>
      <c r="L3472" s="940" t="s">
        <v>114</v>
      </c>
      <c r="M3472" s="961" t="s">
        <v>157</v>
      </c>
      <c r="N3472" s="679">
        <f t="shared" ca="1" si="592"/>
        <v>1.0893059645731746</v>
      </c>
      <c r="O3472" s="679">
        <f t="shared" ca="1" si="600"/>
        <v>0</v>
      </c>
      <c r="P3472" s="679">
        <f t="shared" ca="1" si="600"/>
        <v>0</v>
      </c>
      <c r="Q3472" s="679">
        <f t="shared" ca="1" si="600"/>
        <v>1.0893059645731746</v>
      </c>
      <c r="R3472" s="679">
        <f t="shared" ca="1" si="600"/>
        <v>0</v>
      </c>
      <c r="S3472" s="679">
        <f t="shared" ca="1" si="600"/>
        <v>0</v>
      </c>
      <c r="T3472" s="679">
        <f t="shared" ca="1" si="600"/>
        <v>0</v>
      </c>
      <c r="U3472" s="679">
        <f t="shared" ca="1" si="600"/>
        <v>0</v>
      </c>
      <c r="V3472" s="679">
        <f t="shared" ca="1" si="598"/>
        <v>0</v>
      </c>
      <c r="W3472" s="679">
        <f t="shared" ca="1" si="597"/>
        <v>0</v>
      </c>
      <c r="X3472" s="679">
        <f t="shared" ca="1" si="599"/>
        <v>0</v>
      </c>
      <c r="Y3472" s="679">
        <f t="shared" ca="1" si="599"/>
        <v>0</v>
      </c>
      <c r="Z3472" s="679">
        <f t="shared" ca="1" si="599"/>
        <v>0</v>
      </c>
      <c r="AA3472" t="str">
        <f t="shared" si="594"/>
        <v>ASR_Financial_Report_SHP21Final</v>
      </c>
      <c r="AB3472" s="960">
        <f t="shared" si="595"/>
        <v>44658</v>
      </c>
      <c r="AC3472" t="str">
        <f t="shared" si="596"/>
        <v>Unaudited</v>
      </c>
    </row>
    <row r="3473" spans="1:29" x14ac:dyDescent="0.25">
      <c r="A3473" t="s">
        <v>420</v>
      </c>
      <c r="B3473" t="s">
        <v>1366</v>
      </c>
      <c r="C3473" t="s">
        <v>1367</v>
      </c>
      <c r="D3473">
        <v>1900</v>
      </c>
      <c r="E3473" s="960">
        <v>1</v>
      </c>
      <c r="F3473" t="s">
        <v>440</v>
      </c>
      <c r="G3473" s="960">
        <v>274</v>
      </c>
      <c r="H3473" t="s">
        <v>388</v>
      </c>
      <c r="I3473" s="961" t="s">
        <v>488</v>
      </c>
      <c r="J3473" s="961" t="s">
        <v>444</v>
      </c>
      <c r="K3473" s="961" t="s">
        <v>448</v>
      </c>
      <c r="L3473" s="940" t="s">
        <v>115</v>
      </c>
      <c r="M3473" s="961" t="s">
        <v>113</v>
      </c>
      <c r="N3473" s="679">
        <f t="shared" ca="1" si="592"/>
        <v>-1350.8330360500804</v>
      </c>
      <c r="O3473" s="679">
        <f t="shared" ca="1" si="600"/>
        <v>-781.29244188976099</v>
      </c>
      <c r="P3473" s="679">
        <f t="shared" ca="1" si="600"/>
        <v>-18.102688393626401</v>
      </c>
      <c r="Q3473" s="679">
        <f t="shared" ca="1" si="600"/>
        <v>-393.55324663395203</v>
      </c>
      <c r="R3473" s="679">
        <f t="shared" ca="1" si="600"/>
        <v>-63.371654113774703</v>
      </c>
      <c r="S3473" s="679">
        <f t="shared" ca="1" si="600"/>
        <v>-1.0419051611035299</v>
      </c>
      <c r="T3473" s="679">
        <f t="shared" ca="1" si="600"/>
        <v>-1.2947103833845099</v>
      </c>
      <c r="U3473" s="679">
        <f t="shared" ca="1" si="600"/>
        <v>0</v>
      </c>
      <c r="V3473" s="679">
        <f t="shared" ca="1" si="598"/>
        <v>-90.785399476580295</v>
      </c>
      <c r="W3473" s="679">
        <f t="shared" ca="1" si="597"/>
        <v>-1.3442359385173901</v>
      </c>
      <c r="X3473" s="679">
        <f t="shared" ca="1" si="599"/>
        <v>-4.4496928526509903E-2</v>
      </c>
      <c r="Y3473" s="679">
        <f t="shared" ca="1" si="599"/>
        <v>-2.2571308540520999E-3</v>
      </c>
      <c r="Z3473" s="679">
        <f t="shared" ca="1" si="599"/>
        <v>0</v>
      </c>
      <c r="AA3473" t="str">
        <f t="shared" si="594"/>
        <v>ASR_Financial_Report_SHP21Final</v>
      </c>
      <c r="AB3473" s="960">
        <f t="shared" si="595"/>
        <v>44658</v>
      </c>
      <c r="AC3473" t="str">
        <f t="shared" si="596"/>
        <v>Unaudited</v>
      </c>
    </row>
    <row r="3474" spans="1:29" x14ac:dyDescent="0.25">
      <c r="A3474" t="s">
        <v>420</v>
      </c>
      <c r="B3474" t="s">
        <v>1366</v>
      </c>
      <c r="C3474" t="s">
        <v>1367</v>
      </c>
      <c r="D3474">
        <v>1900</v>
      </c>
      <c r="E3474" s="960">
        <v>1</v>
      </c>
      <c r="F3474" t="s">
        <v>440</v>
      </c>
      <c r="G3474" s="960">
        <v>274</v>
      </c>
      <c r="H3474" t="s">
        <v>388</v>
      </c>
      <c r="I3474" s="961" t="s">
        <v>488</v>
      </c>
      <c r="J3474" s="961" t="s">
        <v>444</v>
      </c>
      <c r="K3474" s="961" t="s">
        <v>448</v>
      </c>
      <c r="L3474" s="940" t="s">
        <v>116</v>
      </c>
      <c r="M3474" s="961" t="s">
        <v>158</v>
      </c>
      <c r="N3474" s="679">
        <f t="shared" ca="1" si="592"/>
        <v>0</v>
      </c>
      <c r="O3474" s="679">
        <f t="shared" ca="1" si="600"/>
        <v>0</v>
      </c>
      <c r="P3474" s="679">
        <f t="shared" ca="1" si="600"/>
        <v>0</v>
      </c>
      <c r="Q3474" s="679">
        <f t="shared" ca="1" si="600"/>
        <v>0</v>
      </c>
      <c r="R3474" s="679">
        <f t="shared" ca="1" si="600"/>
        <v>0</v>
      </c>
      <c r="S3474" s="679">
        <f t="shared" ca="1" si="600"/>
        <v>0</v>
      </c>
      <c r="T3474" s="679">
        <f t="shared" ca="1" si="600"/>
        <v>0</v>
      </c>
      <c r="U3474" s="679">
        <f t="shared" ca="1" si="600"/>
        <v>0</v>
      </c>
      <c r="V3474" s="679">
        <f t="shared" ca="1" si="598"/>
        <v>0</v>
      </c>
      <c r="W3474" s="679">
        <f t="shared" ca="1" si="597"/>
        <v>0</v>
      </c>
      <c r="X3474" s="679">
        <f t="shared" ca="1" si="599"/>
        <v>0</v>
      </c>
      <c r="Y3474" s="679">
        <f t="shared" ca="1" si="599"/>
        <v>0</v>
      </c>
      <c r="Z3474" s="679">
        <f t="shared" ca="1" si="599"/>
        <v>0</v>
      </c>
      <c r="AA3474" t="str">
        <f t="shared" si="594"/>
        <v>ASR_Financial_Report_SHP21Final</v>
      </c>
      <c r="AB3474" s="960">
        <f t="shared" si="595"/>
        <v>44658</v>
      </c>
      <c r="AC3474" t="str">
        <f t="shared" si="596"/>
        <v>Unaudited</v>
      </c>
    </row>
    <row r="3475" spans="1:29" x14ac:dyDescent="0.25">
      <c r="A3475" t="s">
        <v>420</v>
      </c>
      <c r="B3475" t="s">
        <v>1366</v>
      </c>
      <c r="C3475" t="s">
        <v>1367</v>
      </c>
      <c r="D3475">
        <v>1900</v>
      </c>
      <c r="E3475" s="960">
        <v>1</v>
      </c>
      <c r="F3475" t="s">
        <v>440</v>
      </c>
      <c r="G3475" s="960">
        <v>274</v>
      </c>
      <c r="H3475" t="s">
        <v>388</v>
      </c>
      <c r="I3475" s="961" t="s">
        <v>488</v>
      </c>
      <c r="J3475" s="961" t="s">
        <v>444</v>
      </c>
      <c r="K3475" s="961" t="s">
        <v>448</v>
      </c>
      <c r="L3475" s="956" t="s">
        <v>159</v>
      </c>
      <c r="M3475" s="961" t="s">
        <v>23</v>
      </c>
      <c r="N3475" s="679">
        <f t="shared" ca="1" si="592"/>
        <v>0</v>
      </c>
      <c r="O3475" s="679">
        <f t="shared" ca="1" si="600"/>
        <v>0</v>
      </c>
      <c r="P3475" s="679">
        <f t="shared" ca="1" si="600"/>
        <v>0</v>
      </c>
      <c r="Q3475" s="679">
        <f t="shared" ca="1" si="600"/>
        <v>0</v>
      </c>
      <c r="R3475" s="679">
        <f t="shared" ca="1" si="600"/>
        <v>0</v>
      </c>
      <c r="S3475" s="679">
        <f t="shared" ca="1" si="600"/>
        <v>0</v>
      </c>
      <c r="T3475" s="679">
        <f t="shared" ca="1" si="600"/>
        <v>0</v>
      </c>
      <c r="U3475" s="679">
        <f t="shared" ca="1" si="600"/>
        <v>0</v>
      </c>
      <c r="V3475" s="679">
        <f t="shared" ca="1" si="598"/>
        <v>0</v>
      </c>
      <c r="W3475" s="679">
        <f t="shared" ca="1" si="597"/>
        <v>0</v>
      </c>
      <c r="X3475" s="679">
        <f t="shared" ca="1" si="599"/>
        <v>0</v>
      </c>
      <c r="Y3475" s="679">
        <f t="shared" ca="1" si="599"/>
        <v>0</v>
      </c>
      <c r="Z3475" s="679">
        <f t="shared" ca="1" si="599"/>
        <v>0</v>
      </c>
      <c r="AA3475" t="str">
        <f t="shared" si="594"/>
        <v>ASR_Financial_Report_SHP21Final</v>
      </c>
      <c r="AB3475" s="960">
        <f t="shared" si="595"/>
        <v>44658</v>
      </c>
      <c r="AC3475" t="str">
        <f t="shared" si="596"/>
        <v>Unaudited</v>
      </c>
    </row>
    <row r="3476" spans="1:29" x14ac:dyDescent="0.25">
      <c r="A3476" t="s">
        <v>420</v>
      </c>
      <c r="B3476" t="s">
        <v>1366</v>
      </c>
      <c r="C3476" t="s">
        <v>1367</v>
      </c>
      <c r="D3476">
        <v>1900</v>
      </c>
      <c r="E3476" s="960">
        <v>1</v>
      </c>
      <c r="F3476" t="s">
        <v>440</v>
      </c>
      <c r="G3476" s="960">
        <v>274</v>
      </c>
      <c r="H3476" t="s">
        <v>388</v>
      </c>
      <c r="I3476" s="961" t="s">
        <v>488</v>
      </c>
      <c r="J3476" s="961" t="s">
        <v>444</v>
      </c>
      <c r="K3476" s="961" t="s">
        <v>448</v>
      </c>
      <c r="L3476" s="940" t="s">
        <v>442</v>
      </c>
      <c r="M3476" s="961" t="s">
        <v>456</v>
      </c>
      <c r="N3476" s="679">
        <f t="shared" ca="1" si="592"/>
        <v>-77397.830948573144</v>
      </c>
      <c r="O3476" s="679">
        <f t="shared" ca="1" si="600"/>
        <v>-59601.734186819798</v>
      </c>
      <c r="P3476" s="679">
        <f t="shared" ca="1" si="600"/>
        <v>-989.71626451726695</v>
      </c>
      <c r="Q3476" s="679">
        <f t="shared" ca="1" si="600"/>
        <v>-9882.9365442351609</v>
      </c>
      <c r="R3476" s="679">
        <f t="shared" ca="1" si="600"/>
        <v>-1269.09524294789</v>
      </c>
      <c r="S3476" s="679">
        <f t="shared" ca="1" si="600"/>
        <v>-5259.9519834063003</v>
      </c>
      <c r="T3476" s="679">
        <f t="shared" ca="1" si="600"/>
        <v>-94.457107694102007</v>
      </c>
      <c r="U3476" s="679">
        <f t="shared" ca="1" si="600"/>
        <v>-2.9038381978986201</v>
      </c>
      <c r="V3476" s="679">
        <f t="shared" ca="1" si="598"/>
        <v>-294.93527750563499</v>
      </c>
      <c r="W3476" s="679">
        <f t="shared" ca="1" si="597"/>
        <v>0</v>
      </c>
      <c r="X3476" s="679">
        <f t="shared" ca="1" si="599"/>
        <v>0</v>
      </c>
      <c r="Y3476" s="679">
        <f t="shared" ca="1" si="599"/>
        <v>-2.10050324908695</v>
      </c>
      <c r="Z3476" s="679">
        <f t="shared" ca="1" si="599"/>
        <v>0</v>
      </c>
      <c r="AA3476" t="str">
        <f t="shared" si="594"/>
        <v>ASR_Financial_Report_SHP21Final</v>
      </c>
      <c r="AB3476" s="960">
        <f t="shared" si="595"/>
        <v>44658</v>
      </c>
      <c r="AC3476" t="str">
        <f t="shared" si="596"/>
        <v>Unaudited</v>
      </c>
    </row>
    <row r="3477" spans="1:29" ht="30" x14ac:dyDescent="0.25">
      <c r="A3477" t="s">
        <v>420</v>
      </c>
      <c r="B3477" t="s">
        <v>1366</v>
      </c>
      <c r="C3477" t="s">
        <v>1367</v>
      </c>
      <c r="D3477">
        <v>1900</v>
      </c>
      <c r="E3477" s="960">
        <v>1</v>
      </c>
      <c r="F3477" t="s">
        <v>440</v>
      </c>
      <c r="G3477" s="960">
        <v>274</v>
      </c>
      <c r="H3477" t="s">
        <v>388</v>
      </c>
      <c r="I3477" s="940" t="s">
        <v>488</v>
      </c>
      <c r="J3477" s="940" t="s">
        <v>444</v>
      </c>
      <c r="K3477" s="940" t="s">
        <v>449</v>
      </c>
      <c r="L3477" s="940">
        <v>9.1</v>
      </c>
      <c r="M3477" s="961" t="s">
        <v>185</v>
      </c>
      <c r="N3477" s="679">
        <f t="shared" ca="1" si="592"/>
        <v>0</v>
      </c>
      <c r="O3477" s="679">
        <f t="shared" ref="O3477:U3483" ca="1" si="601">IF(OR(AND($F3477="PY",O$1&lt;&gt;"Prior Year"),AND($F3477&lt;&gt;"PY",O$1="Prior Year")),0,INDEX(INDIRECT("'MMA Rev-Exp "&amp;$H3477&amp;"'!$A$1:$CA$200"),IF($J3477="Member Months",MATCH($J3477,INDIRECT("'MMA Rev-Exp "&amp;$H3477&amp;"'!$A$1:$A$200"),0),MATCH($L3477,INDIRECT("'MMA Rev-Exp "&amp;$H3477&amp;"'!$B$1:$B$200"),0)),IF($F3477="PY",MATCH("Prior Year Adjustments",INDIRECT("'MMA Rev-Exp "&amp;$H3477&amp;"'!$A$8:$CA$8"),0),MATCH(IF($F3477="Q1","JANUARY - MARCH (Q1)",IF($F3477="Q2","APRIL - JUNE (Q2)",IF($F3477="Q3","JULY - SEPTEMBER (Q3)",IF($F3477="Q4","OCTOBER - DECEMBER (Q4)",0)))),INDIRECT("'MMA Rev-Exp "&amp;$H3477&amp;"'!$A$7:$CA$7"),0)+MATCH(O$1,INDIRECT("'MMA Rev-Exp "&amp;$H3477&amp;"'!$D$8:$CA$8"),0)-1)))</f>
        <v>0</v>
      </c>
      <c r="P3477" s="679">
        <f t="shared" ca="1" si="601"/>
        <v>0</v>
      </c>
      <c r="Q3477" s="679">
        <f t="shared" ca="1" si="601"/>
        <v>0</v>
      </c>
      <c r="R3477" s="679">
        <f t="shared" ca="1" si="601"/>
        <v>0</v>
      </c>
      <c r="S3477" s="679">
        <f t="shared" ca="1" si="601"/>
        <v>0</v>
      </c>
      <c r="T3477" s="679">
        <f t="shared" ca="1" si="601"/>
        <v>0</v>
      </c>
      <c r="U3477" s="679">
        <f t="shared" ca="1" si="601"/>
        <v>0</v>
      </c>
      <c r="V3477" s="679">
        <f t="shared" ca="1" si="598"/>
        <v>0</v>
      </c>
      <c r="W3477" s="679">
        <f t="shared" ca="1" si="597"/>
        <v>0</v>
      </c>
      <c r="X3477" s="679">
        <f t="shared" ca="1" si="599"/>
        <v>0</v>
      </c>
      <c r="Y3477" s="679">
        <f t="shared" ca="1" si="599"/>
        <v>0</v>
      </c>
      <c r="Z3477" s="679">
        <f t="shared" ca="1" si="599"/>
        <v>0</v>
      </c>
      <c r="AA3477" t="str">
        <f t="shared" si="594"/>
        <v>ASR_Financial_Report_SHP21Final</v>
      </c>
      <c r="AB3477" s="960">
        <f t="shared" si="595"/>
        <v>44658</v>
      </c>
      <c r="AC3477" t="str">
        <f t="shared" si="596"/>
        <v>Unaudited</v>
      </c>
    </row>
    <row r="3478" spans="1:29" x14ac:dyDescent="0.25">
      <c r="A3478" t="s">
        <v>420</v>
      </c>
      <c r="B3478" t="s">
        <v>1366</v>
      </c>
      <c r="C3478" t="s">
        <v>1367</v>
      </c>
      <c r="D3478">
        <v>1900</v>
      </c>
      <c r="E3478" s="960">
        <v>1</v>
      </c>
      <c r="F3478" t="s">
        <v>440</v>
      </c>
      <c r="G3478" s="960">
        <v>274</v>
      </c>
      <c r="H3478" t="s">
        <v>388</v>
      </c>
      <c r="I3478" s="961" t="s">
        <v>488</v>
      </c>
      <c r="J3478" s="961" t="s">
        <v>444</v>
      </c>
      <c r="K3478" s="961" t="s">
        <v>449</v>
      </c>
      <c r="L3478" s="940" t="s">
        <v>106</v>
      </c>
      <c r="M3478" s="961" t="s">
        <v>186</v>
      </c>
      <c r="N3478" s="679">
        <f t="shared" ca="1" si="592"/>
        <v>183111.27</v>
      </c>
      <c r="O3478" s="679">
        <f t="shared" ca="1" si="601"/>
        <v>6854.3200000000006</v>
      </c>
      <c r="P3478" s="679">
        <f t="shared" ca="1" si="601"/>
        <v>0</v>
      </c>
      <c r="Q3478" s="679">
        <f t="shared" ca="1" si="601"/>
        <v>86389.119999999995</v>
      </c>
      <c r="R3478" s="679">
        <f t="shared" ca="1" si="601"/>
        <v>0</v>
      </c>
      <c r="S3478" s="679">
        <f t="shared" ca="1" si="601"/>
        <v>89867.829999999987</v>
      </c>
      <c r="T3478" s="679">
        <f t="shared" ca="1" si="601"/>
        <v>0</v>
      </c>
      <c r="U3478" s="679">
        <f t="shared" ca="1" si="601"/>
        <v>0</v>
      </c>
      <c r="V3478" s="679">
        <f t="shared" ca="1" si="598"/>
        <v>0</v>
      </c>
      <c r="W3478" s="679">
        <f t="shared" ca="1" si="597"/>
        <v>0</v>
      </c>
      <c r="X3478" s="679">
        <f t="shared" ca="1" si="599"/>
        <v>0</v>
      </c>
      <c r="Y3478" s="679">
        <f t="shared" ca="1" si="599"/>
        <v>0</v>
      </c>
      <c r="Z3478" s="679">
        <f t="shared" ca="1" si="599"/>
        <v>0</v>
      </c>
      <c r="AA3478" t="str">
        <f t="shared" si="594"/>
        <v>ASR_Financial_Report_SHP21Final</v>
      </c>
      <c r="AB3478" s="960">
        <f t="shared" si="595"/>
        <v>44658</v>
      </c>
      <c r="AC3478" t="str">
        <f t="shared" si="596"/>
        <v>Unaudited</v>
      </c>
    </row>
    <row r="3479" spans="1:29" x14ac:dyDescent="0.25">
      <c r="A3479" t="s">
        <v>420</v>
      </c>
      <c r="B3479" t="s">
        <v>1366</v>
      </c>
      <c r="C3479" t="s">
        <v>1367</v>
      </c>
      <c r="D3479">
        <v>1900</v>
      </c>
      <c r="E3479" s="960">
        <v>1</v>
      </c>
      <c r="F3479" t="s">
        <v>440</v>
      </c>
      <c r="G3479" s="960">
        <v>274</v>
      </c>
      <c r="H3479" t="s">
        <v>388</v>
      </c>
      <c r="I3479" s="940" t="s">
        <v>488</v>
      </c>
      <c r="J3479" s="940" t="s">
        <v>444</v>
      </c>
      <c r="K3479" s="940" t="s">
        <v>449</v>
      </c>
      <c r="L3479" s="940" t="s">
        <v>1302</v>
      </c>
      <c r="M3479" s="940" t="s">
        <v>1303</v>
      </c>
      <c r="N3479" s="679">
        <f t="shared" ca="1" si="592"/>
        <v>94221.69</v>
      </c>
      <c r="O3479" s="679">
        <f t="shared" ca="1" si="601"/>
        <v>0</v>
      </c>
      <c r="P3479" s="679">
        <f t="shared" ca="1" si="601"/>
        <v>0</v>
      </c>
      <c r="Q3479" s="679">
        <f t="shared" ca="1" si="601"/>
        <v>67893.61</v>
      </c>
      <c r="R3479" s="679">
        <f t="shared" ca="1" si="601"/>
        <v>7469.76</v>
      </c>
      <c r="S3479" s="679">
        <f t="shared" ca="1" si="601"/>
        <v>18858.32</v>
      </c>
      <c r="T3479" s="679">
        <f t="shared" ca="1" si="601"/>
        <v>0</v>
      </c>
      <c r="U3479" s="679">
        <f t="shared" ca="1" si="601"/>
        <v>0</v>
      </c>
      <c r="V3479" s="679">
        <f t="shared" ca="1" si="598"/>
        <v>0</v>
      </c>
      <c r="W3479" s="679">
        <f t="shared" ca="1" si="597"/>
        <v>0</v>
      </c>
      <c r="X3479" s="679">
        <f t="shared" ca="1" si="599"/>
        <v>0</v>
      </c>
      <c r="Y3479" s="679">
        <f t="shared" ca="1" si="599"/>
        <v>0</v>
      </c>
      <c r="Z3479" s="679">
        <f t="shared" ca="1" si="599"/>
        <v>0</v>
      </c>
      <c r="AA3479" t="str">
        <f t="shared" si="594"/>
        <v>ASR_Financial_Report_SHP21Final</v>
      </c>
      <c r="AB3479" s="960">
        <f t="shared" si="595"/>
        <v>44658</v>
      </c>
      <c r="AC3479" t="str">
        <f t="shared" si="596"/>
        <v>Unaudited</v>
      </c>
    </row>
    <row r="3480" spans="1:29" x14ac:dyDescent="0.25">
      <c r="A3480" t="s">
        <v>420</v>
      </c>
      <c r="B3480" t="s">
        <v>1366</v>
      </c>
      <c r="C3480" t="s">
        <v>1367</v>
      </c>
      <c r="D3480">
        <v>1900</v>
      </c>
      <c r="E3480" s="960">
        <v>1</v>
      </c>
      <c r="F3480" t="s">
        <v>440</v>
      </c>
      <c r="G3480" s="960">
        <v>274</v>
      </c>
      <c r="H3480" t="s">
        <v>388</v>
      </c>
      <c r="I3480" s="940" t="s">
        <v>488</v>
      </c>
      <c r="J3480" s="940" t="s">
        <v>444</v>
      </c>
      <c r="K3480" s="940" t="s">
        <v>449</v>
      </c>
      <c r="L3480" s="940" t="s">
        <v>107</v>
      </c>
      <c r="M3480" s="961" t="s">
        <v>187</v>
      </c>
      <c r="N3480" s="679">
        <f t="shared" ca="1" si="592"/>
        <v>71803.42</v>
      </c>
      <c r="O3480" s="679">
        <f t="shared" ca="1" si="601"/>
        <v>53789.69</v>
      </c>
      <c r="P3480" s="679">
        <f t="shared" ca="1" si="601"/>
        <v>124</v>
      </c>
      <c r="Q3480" s="679">
        <f t="shared" ca="1" si="601"/>
        <v>14343.95</v>
      </c>
      <c r="R3480" s="679">
        <f t="shared" ca="1" si="601"/>
        <v>892.21999999999991</v>
      </c>
      <c r="S3480" s="679">
        <f t="shared" ca="1" si="601"/>
        <v>1352.23</v>
      </c>
      <c r="T3480" s="679">
        <f t="shared" ca="1" si="601"/>
        <v>0</v>
      </c>
      <c r="U3480" s="679">
        <f t="shared" ca="1" si="601"/>
        <v>0</v>
      </c>
      <c r="V3480" s="679">
        <f t="shared" ca="1" si="598"/>
        <v>0</v>
      </c>
      <c r="W3480" s="679">
        <f t="shared" ca="1" si="597"/>
        <v>1301.33</v>
      </c>
      <c r="X3480" s="679">
        <f t="shared" ca="1" si="599"/>
        <v>0</v>
      </c>
      <c r="Y3480" s="679">
        <f t="shared" ca="1" si="599"/>
        <v>0</v>
      </c>
      <c r="Z3480" s="679">
        <f t="shared" ca="1" si="599"/>
        <v>0</v>
      </c>
      <c r="AA3480" t="str">
        <f t="shared" si="594"/>
        <v>ASR_Financial_Report_SHP21Final</v>
      </c>
      <c r="AB3480" s="960">
        <f t="shared" si="595"/>
        <v>44658</v>
      </c>
      <c r="AC3480" t="str">
        <f t="shared" si="596"/>
        <v>Unaudited</v>
      </c>
    </row>
    <row r="3481" spans="1:29" x14ac:dyDescent="0.25">
      <c r="A3481" t="s">
        <v>420</v>
      </c>
      <c r="B3481" t="s">
        <v>1366</v>
      </c>
      <c r="C3481" t="s">
        <v>1367</v>
      </c>
      <c r="D3481">
        <v>1900</v>
      </c>
      <c r="E3481" s="960">
        <v>1</v>
      </c>
      <c r="F3481" t="s">
        <v>440</v>
      </c>
      <c r="G3481" s="960">
        <v>274</v>
      </c>
      <c r="H3481" t="s">
        <v>388</v>
      </c>
      <c r="I3481" s="940" t="s">
        <v>488</v>
      </c>
      <c r="J3481" s="940" t="s">
        <v>444</v>
      </c>
      <c r="K3481" s="940" t="s">
        <v>449</v>
      </c>
      <c r="L3481" s="940" t="s">
        <v>108</v>
      </c>
      <c r="M3481" s="961" t="s">
        <v>160</v>
      </c>
      <c r="N3481" s="679">
        <f t="shared" ca="1" si="592"/>
        <v>378089.49999999994</v>
      </c>
      <c r="O3481" s="679">
        <f t="shared" ca="1" si="601"/>
        <v>233087.84</v>
      </c>
      <c r="P3481" s="679">
        <f t="shared" ca="1" si="601"/>
        <v>932</v>
      </c>
      <c r="Q3481" s="679">
        <f t="shared" ca="1" si="601"/>
        <v>99789.08</v>
      </c>
      <c r="R3481" s="679">
        <f t="shared" ca="1" si="601"/>
        <v>3112.22</v>
      </c>
      <c r="S3481" s="679">
        <f t="shared" ca="1" si="601"/>
        <v>34458.82</v>
      </c>
      <c r="T3481" s="679">
        <f t="shared" ca="1" si="601"/>
        <v>998</v>
      </c>
      <c r="U3481" s="679">
        <f t="shared" ca="1" si="601"/>
        <v>0</v>
      </c>
      <c r="V3481" s="679">
        <f t="shared" ca="1" si="598"/>
        <v>274.5</v>
      </c>
      <c r="W3481" s="679">
        <f t="shared" ca="1" si="597"/>
        <v>524</v>
      </c>
      <c r="X3481" s="679">
        <f t="shared" ca="1" si="599"/>
        <v>0</v>
      </c>
      <c r="Y3481" s="679">
        <f t="shared" ca="1" si="599"/>
        <v>4913.04</v>
      </c>
      <c r="Z3481" s="679">
        <f t="shared" ca="1" si="599"/>
        <v>0</v>
      </c>
      <c r="AA3481" t="str">
        <f t="shared" si="594"/>
        <v>ASR_Financial_Report_SHP21Final</v>
      </c>
      <c r="AB3481" s="960">
        <f t="shared" si="595"/>
        <v>44658</v>
      </c>
      <c r="AC3481" t="str">
        <f t="shared" si="596"/>
        <v>Unaudited</v>
      </c>
    </row>
    <row r="3482" spans="1:29" x14ac:dyDescent="0.25">
      <c r="A3482" t="s">
        <v>420</v>
      </c>
      <c r="B3482" t="s">
        <v>1366</v>
      </c>
      <c r="C3482" t="s">
        <v>1367</v>
      </c>
      <c r="D3482">
        <v>1900</v>
      </c>
      <c r="E3482" s="960">
        <v>1</v>
      </c>
      <c r="F3482" t="s">
        <v>440</v>
      </c>
      <c r="G3482" s="960">
        <v>274</v>
      </c>
      <c r="H3482" t="s">
        <v>388</v>
      </c>
      <c r="I3482" s="940" t="s">
        <v>488</v>
      </c>
      <c r="J3482" s="940" t="s">
        <v>444</v>
      </c>
      <c r="K3482" s="940" t="s">
        <v>449</v>
      </c>
      <c r="L3482" s="940" t="s">
        <v>109</v>
      </c>
      <c r="M3482" s="961" t="s">
        <v>134</v>
      </c>
      <c r="N3482" s="679">
        <f t="shared" ca="1" si="592"/>
        <v>812968.44999804883</v>
      </c>
      <c r="O3482" s="679">
        <f t="shared" ca="1" si="601"/>
        <v>741665.15999805206</v>
      </c>
      <c r="P3482" s="679">
        <f t="shared" ca="1" si="601"/>
        <v>8714.0100000000293</v>
      </c>
      <c r="Q3482" s="679">
        <f t="shared" ca="1" si="601"/>
        <v>40347.339999996904</v>
      </c>
      <c r="R3482" s="679">
        <f t="shared" ca="1" si="601"/>
        <v>3723.3499999999199</v>
      </c>
      <c r="S3482" s="679">
        <f t="shared" ca="1" si="601"/>
        <v>16469.3299999999</v>
      </c>
      <c r="T3482" s="679">
        <f t="shared" ca="1" si="601"/>
        <v>635.04000000000099</v>
      </c>
      <c r="U3482" s="679">
        <f t="shared" ca="1" si="601"/>
        <v>35.97</v>
      </c>
      <c r="V3482" s="679">
        <f t="shared" ca="1" si="598"/>
        <v>1232.1500000000001</v>
      </c>
      <c r="W3482" s="679">
        <f t="shared" ca="1" si="597"/>
        <v>60</v>
      </c>
      <c r="X3482" s="679">
        <f t="shared" ca="1" si="599"/>
        <v>73.489999999999995</v>
      </c>
      <c r="Y3482" s="679">
        <f t="shared" ca="1" si="599"/>
        <v>12.61</v>
      </c>
      <c r="Z3482" s="679">
        <f t="shared" ca="1" si="599"/>
        <v>0</v>
      </c>
      <c r="AA3482" t="str">
        <f t="shared" si="594"/>
        <v>ASR_Financial_Report_SHP21Final</v>
      </c>
      <c r="AB3482" s="960">
        <f t="shared" si="595"/>
        <v>44658</v>
      </c>
      <c r="AC3482" t="str">
        <f t="shared" si="596"/>
        <v>Unaudited</v>
      </c>
    </row>
    <row r="3483" spans="1:29" x14ac:dyDescent="0.25">
      <c r="A3483" t="s">
        <v>420</v>
      </c>
      <c r="B3483" t="s">
        <v>1366</v>
      </c>
      <c r="C3483" t="s">
        <v>1367</v>
      </c>
      <c r="D3483">
        <v>1900</v>
      </c>
      <c r="E3483" s="960">
        <v>1</v>
      </c>
      <c r="F3483" t="s">
        <v>440</v>
      </c>
      <c r="G3483" s="960">
        <v>274</v>
      </c>
      <c r="H3483" t="s">
        <v>388</v>
      </c>
      <c r="I3483" s="940" t="s">
        <v>488</v>
      </c>
      <c r="J3483" s="940" t="s">
        <v>444</v>
      </c>
      <c r="K3483" s="940" t="s">
        <v>449</v>
      </c>
      <c r="L3483" s="946" t="s">
        <v>110</v>
      </c>
      <c r="M3483" s="962" t="s">
        <v>162</v>
      </c>
      <c r="N3483" s="679">
        <f t="shared" ca="1" si="592"/>
        <v>9468.470316037834</v>
      </c>
      <c r="O3483" s="679">
        <f t="shared" ca="1" si="601"/>
        <v>12598.127830493064</v>
      </c>
      <c r="P3483" s="679">
        <f t="shared" ca="1" si="601"/>
        <v>45.291727774841782</v>
      </c>
      <c r="Q3483" s="679">
        <f t="shared" ca="1" si="601"/>
        <v>2359.9889773664768</v>
      </c>
      <c r="R3483" s="679">
        <f t="shared" ca="1" si="601"/>
        <v>100.65088223525703</v>
      </c>
      <c r="S3483" s="679">
        <f t="shared" ca="1" si="601"/>
        <v>-5732.5854970833871</v>
      </c>
      <c r="T3483" s="679">
        <f t="shared" ca="1" si="601"/>
        <v>42.804113938723631</v>
      </c>
      <c r="U3483" s="679">
        <f t="shared" ca="1" si="601"/>
        <v>0</v>
      </c>
      <c r="V3483" s="679">
        <f t="shared" ca="1" si="598"/>
        <v>2.314608731115813</v>
      </c>
      <c r="W3483" s="679">
        <f t="shared" ca="1" si="597"/>
        <v>16.071313096624262</v>
      </c>
      <c r="X3483" s="679">
        <f t="shared" ca="1" si="599"/>
        <v>0</v>
      </c>
      <c r="Y3483" s="679">
        <f t="shared" ca="1" si="599"/>
        <v>35.806359485117824</v>
      </c>
      <c r="Z3483" s="679">
        <f t="shared" ca="1" si="599"/>
        <v>0</v>
      </c>
      <c r="AA3483" t="str">
        <f t="shared" si="594"/>
        <v>ASR_Financial_Report_SHP21Final</v>
      </c>
      <c r="AB3483" s="960">
        <f t="shared" si="595"/>
        <v>44658</v>
      </c>
      <c r="AC3483" t="str">
        <f t="shared" si="596"/>
        <v>Unaudited</v>
      </c>
    </row>
    <row r="3484" spans="1:29" x14ac:dyDescent="0.25">
      <c r="A3484" t="s">
        <v>420</v>
      </c>
      <c r="B3484" t="s">
        <v>1366</v>
      </c>
      <c r="C3484" t="s">
        <v>1367</v>
      </c>
      <c r="D3484">
        <v>1900</v>
      </c>
      <c r="E3484" s="960">
        <v>1</v>
      </c>
      <c r="F3484" t="s">
        <v>440</v>
      </c>
      <c r="G3484" s="960">
        <v>274</v>
      </c>
      <c r="H3484" t="s">
        <v>388</v>
      </c>
      <c r="I3484" s="940" t="s">
        <v>488</v>
      </c>
      <c r="J3484" s="940" t="s">
        <v>444</v>
      </c>
      <c r="K3484" s="940" t="s">
        <v>449</v>
      </c>
      <c r="L3484" s="940" t="s">
        <v>111</v>
      </c>
      <c r="M3484" s="961" t="s">
        <v>463</v>
      </c>
      <c r="N3484" s="679">
        <f t="shared" ca="1" si="592"/>
        <v>334937.4545764681</v>
      </c>
      <c r="O3484" s="679">
        <f ca="1">IF(OR(AND($F3484="PY",O$1&lt;&gt;"Prior Year"),AND($F3484&lt;&gt;"PY",O$1="Prior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"&amp;$H3484&amp;"'!$A$7:$CA$7"),0)+MATCH(O$1,INDIRECT("'MMA Rev-Exp "&amp;$H3484&amp;"'!$D$8:$CA$8"),0)-1)))</f>
        <v>192514.71377337625</v>
      </c>
      <c r="P3484" s="679">
        <f ca="1">IF(OR(AND($F3484="PY",P$1&lt;&gt;"Prior Year"),AND($F3484&lt;&gt;"PY",P$1="Prior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"&amp;$H3484&amp;"'!$A$7:$CA$7"),0)+MATCH(P$1,INDIRECT("'MMA Rev-Exp "&amp;$H3484&amp;"'!$D$8:$CA$8"),0)-1)))</f>
        <v>3196.8020055116335</v>
      </c>
      <c r="Q3484" s="679">
        <f ca="1">IF(OR(AND($F3484="PY",Q$1&lt;&gt;"Prior Year"),AND($F3484&lt;&gt;"PY",Q$1="Prior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"&amp;$H3484&amp;"'!$A$7:$CA$7"),0)+MATCH(Q$1,INDIRECT("'MMA Rev-Exp "&amp;$H3484&amp;"'!$D$8:$CA$8"),0)-1)))</f>
        <v>107708.43572150191</v>
      </c>
      <c r="R3484" s="679">
        <f ca="1">IF(OR(AND($F3484="PY",R$1&lt;&gt;"Prior Year"),AND($F3484&lt;&gt;"PY",R$1="Prior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"&amp;$H3484&amp;"'!$A$7:$CA$7"),0)+MATCH(R$1,INDIRECT("'MMA Rev-Exp "&amp;$H3484&amp;"'!$D$8:$CA$8"),0)-1)))</f>
        <v>13831.138426083628</v>
      </c>
      <c r="S3484" s="679">
        <f t="shared" ref="O3484:Z3507" ca="1" si="602">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14159.316103085823</v>
      </c>
      <c r="T3484" s="679">
        <f t="shared" ca="1" si="602"/>
        <v>305.09822070936156</v>
      </c>
      <c r="U3484" s="679">
        <f t="shared" ca="1" si="602"/>
        <v>7.8168703984318606</v>
      </c>
      <c r="V3484" s="679">
        <f t="shared" ca="1" si="602"/>
        <v>3214.329793278815</v>
      </c>
      <c r="W3484" s="679">
        <f t="shared" ca="1" si="597"/>
        <v>0</v>
      </c>
      <c r="X3484" s="679">
        <f t="shared" ca="1" si="602"/>
        <v>0</v>
      </c>
      <c r="Y3484" s="679">
        <f t="shared" ca="1" si="602"/>
        <v>-0.19633747769915372</v>
      </c>
      <c r="Z3484" s="679">
        <f t="shared" ca="1" si="602"/>
        <v>0</v>
      </c>
      <c r="AA3484" t="str">
        <f t="shared" si="594"/>
        <v>ASR_Financial_Report_SHP21Final</v>
      </c>
      <c r="AB3484" s="960">
        <f t="shared" si="595"/>
        <v>44658</v>
      </c>
      <c r="AC3484" t="str">
        <f t="shared" si="596"/>
        <v>Unaudited</v>
      </c>
    </row>
    <row r="3485" spans="1:29" x14ac:dyDescent="0.25">
      <c r="A3485" t="s">
        <v>420</v>
      </c>
      <c r="B3485" t="s">
        <v>1366</v>
      </c>
      <c r="C3485" t="s">
        <v>1367</v>
      </c>
      <c r="D3485">
        <v>1900</v>
      </c>
      <c r="E3485" s="960">
        <v>1</v>
      </c>
      <c r="F3485" t="s">
        <v>440</v>
      </c>
      <c r="G3485" s="960">
        <v>274</v>
      </c>
      <c r="H3485" t="s">
        <v>388</v>
      </c>
      <c r="I3485" s="940" t="s">
        <v>488</v>
      </c>
      <c r="J3485" s="940" t="s">
        <v>444</v>
      </c>
      <c r="K3485" s="940" t="s">
        <v>6</v>
      </c>
      <c r="L3485" s="940" t="s">
        <v>117</v>
      </c>
      <c r="M3485" s="961" t="s">
        <v>188</v>
      </c>
      <c r="N3485" s="679">
        <f t="shared" ca="1" si="592"/>
        <v>34224.97</v>
      </c>
      <c r="O3485" s="679">
        <f t="shared" ca="1" si="602"/>
        <v>20302.7</v>
      </c>
      <c r="P3485" s="679">
        <f t="shared" ca="1" si="602"/>
        <v>785.68000000000006</v>
      </c>
      <c r="Q3485" s="679">
        <f t="shared" ca="1" si="602"/>
        <v>9161.2000000000007</v>
      </c>
      <c r="R3485" s="679">
        <f t="shared" ca="1" si="602"/>
        <v>830.54</v>
      </c>
      <c r="S3485" s="679">
        <f t="shared" ca="1" si="602"/>
        <v>937.78</v>
      </c>
      <c r="T3485" s="679">
        <f t="shared" ca="1" si="602"/>
        <v>14</v>
      </c>
      <c r="U3485" s="679">
        <f t="shared" ca="1" si="602"/>
        <v>634.16999999999996</v>
      </c>
      <c r="V3485" s="679">
        <f t="shared" ca="1" si="602"/>
        <v>1553.9</v>
      </c>
      <c r="W3485" s="679">
        <f t="shared" ca="1" si="597"/>
        <v>3</v>
      </c>
      <c r="X3485" s="679">
        <f t="shared" ca="1" si="602"/>
        <v>0</v>
      </c>
      <c r="Y3485" s="679">
        <f t="shared" ca="1" si="602"/>
        <v>2</v>
      </c>
      <c r="Z3485" s="679">
        <f t="shared" ca="1" si="602"/>
        <v>0</v>
      </c>
      <c r="AA3485" t="str">
        <f t="shared" si="594"/>
        <v>ASR_Financial_Report_SHP21Final</v>
      </c>
      <c r="AB3485" s="960">
        <f t="shared" si="595"/>
        <v>44658</v>
      </c>
      <c r="AC3485" t="str">
        <f t="shared" si="596"/>
        <v>Unaudited</v>
      </c>
    </row>
    <row r="3486" spans="1:29" x14ac:dyDescent="0.25">
      <c r="A3486" t="s">
        <v>420</v>
      </c>
      <c r="B3486" t="s">
        <v>1366</v>
      </c>
      <c r="C3486" t="s">
        <v>1367</v>
      </c>
      <c r="D3486">
        <v>1900</v>
      </c>
      <c r="E3486" s="960">
        <v>1</v>
      </c>
      <c r="F3486" t="s">
        <v>440</v>
      </c>
      <c r="G3486" s="960">
        <v>274</v>
      </c>
      <c r="H3486" t="s">
        <v>388</v>
      </c>
      <c r="I3486" s="940" t="s">
        <v>488</v>
      </c>
      <c r="J3486" s="940" t="s">
        <v>444</v>
      </c>
      <c r="K3486" s="940" t="s">
        <v>6</v>
      </c>
      <c r="L3486" s="940" t="s">
        <v>45</v>
      </c>
      <c r="M3486" s="961" t="s">
        <v>163</v>
      </c>
      <c r="N3486" s="679">
        <f t="shared" ca="1" si="592"/>
        <v>0</v>
      </c>
      <c r="O3486" s="679">
        <f t="shared" ca="1" si="602"/>
        <v>0</v>
      </c>
      <c r="P3486" s="679">
        <f t="shared" ca="1" si="602"/>
        <v>0</v>
      </c>
      <c r="Q3486" s="679">
        <f t="shared" ca="1" si="602"/>
        <v>0</v>
      </c>
      <c r="R3486" s="679">
        <f t="shared" ca="1" si="602"/>
        <v>0</v>
      </c>
      <c r="S3486" s="679">
        <f t="shared" ca="1" si="602"/>
        <v>0</v>
      </c>
      <c r="T3486" s="679">
        <f t="shared" ca="1" si="602"/>
        <v>0</v>
      </c>
      <c r="U3486" s="679">
        <f t="shared" ca="1" si="602"/>
        <v>0</v>
      </c>
      <c r="V3486" s="679">
        <f t="shared" ca="1" si="602"/>
        <v>0</v>
      </c>
      <c r="W3486" s="679">
        <f t="shared" ca="1" si="597"/>
        <v>0</v>
      </c>
      <c r="X3486" s="679">
        <f t="shared" ca="1" si="602"/>
        <v>0</v>
      </c>
      <c r="Y3486" s="679">
        <f t="shared" ca="1" si="602"/>
        <v>0</v>
      </c>
      <c r="Z3486" s="679">
        <f t="shared" ca="1" si="602"/>
        <v>0</v>
      </c>
      <c r="AA3486" t="str">
        <f t="shared" si="594"/>
        <v>ASR_Financial_Report_SHP21Final</v>
      </c>
      <c r="AB3486" s="960">
        <f t="shared" si="595"/>
        <v>44658</v>
      </c>
      <c r="AC3486" t="str">
        <f t="shared" si="596"/>
        <v>Unaudited</v>
      </c>
    </row>
    <row r="3487" spans="1:29" x14ac:dyDescent="0.25">
      <c r="A3487" t="s">
        <v>420</v>
      </c>
      <c r="B3487" t="s">
        <v>1366</v>
      </c>
      <c r="C3487" t="s">
        <v>1367</v>
      </c>
      <c r="D3487">
        <v>1900</v>
      </c>
      <c r="E3487" s="960">
        <v>1</v>
      </c>
      <c r="F3487" t="s">
        <v>440</v>
      </c>
      <c r="G3487" s="960">
        <v>274</v>
      </c>
      <c r="H3487" t="s">
        <v>388</v>
      </c>
      <c r="I3487" s="940" t="s">
        <v>488</v>
      </c>
      <c r="J3487" s="940" t="s">
        <v>444</v>
      </c>
      <c r="K3487" s="940" t="s">
        <v>6</v>
      </c>
      <c r="L3487" s="940" t="s">
        <v>46</v>
      </c>
      <c r="M3487" s="961" t="s">
        <v>164</v>
      </c>
      <c r="N3487" s="679">
        <f t="shared" ca="1" si="592"/>
        <v>459.15553447612672</v>
      </c>
      <c r="O3487" s="679">
        <f t="shared" ca="1" si="602"/>
        <v>362.52768451837642</v>
      </c>
      <c r="P3487" s="679">
        <f t="shared" ca="1" si="602"/>
        <v>18.775050978633516</v>
      </c>
      <c r="Q3487" s="679">
        <f t="shared" ca="1" si="602"/>
        <v>77.794939345412757</v>
      </c>
      <c r="R3487" s="679">
        <f t="shared" ca="1" si="602"/>
        <v>6.5366643946718685</v>
      </c>
      <c r="S3487" s="679">
        <f t="shared" ca="1" si="602"/>
        <v>-8.151510616288709</v>
      </c>
      <c r="T3487" s="679">
        <f t="shared" ca="1" si="602"/>
        <v>0.60045851216646351</v>
      </c>
      <c r="U3487" s="679">
        <f t="shared" ca="1" si="602"/>
        <v>4.2889893726175986E-2</v>
      </c>
      <c r="V3487" s="679">
        <f t="shared" ca="1" si="602"/>
        <v>0.81490798079734361</v>
      </c>
      <c r="W3487" s="679">
        <f t="shared" ca="1" si="597"/>
        <v>0.12866968117852803</v>
      </c>
      <c r="X3487" s="679">
        <f t="shared" ca="1" si="602"/>
        <v>0</v>
      </c>
      <c r="Y3487" s="679">
        <f t="shared" ca="1" si="602"/>
        <v>8.5779787452351972E-2</v>
      </c>
      <c r="Z3487" s="679">
        <f t="shared" ca="1" si="602"/>
        <v>0</v>
      </c>
      <c r="AA3487" t="str">
        <f t="shared" si="594"/>
        <v>ASR_Financial_Report_SHP21Final</v>
      </c>
      <c r="AB3487" s="960">
        <f t="shared" si="595"/>
        <v>44658</v>
      </c>
      <c r="AC3487" t="str">
        <f t="shared" si="596"/>
        <v>Unaudited</v>
      </c>
    </row>
    <row r="3488" spans="1:29" x14ac:dyDescent="0.25">
      <c r="A3488" t="s">
        <v>420</v>
      </c>
      <c r="B3488" t="s">
        <v>1366</v>
      </c>
      <c r="C3488" t="s">
        <v>1367</v>
      </c>
      <c r="D3488">
        <v>1900</v>
      </c>
      <c r="E3488" s="960">
        <v>1</v>
      </c>
      <c r="F3488" t="s">
        <v>440</v>
      </c>
      <c r="G3488" s="960">
        <v>274</v>
      </c>
      <c r="H3488" t="s">
        <v>388</v>
      </c>
      <c r="I3488" s="940" t="s">
        <v>488</v>
      </c>
      <c r="J3488" s="940" t="s">
        <v>444</v>
      </c>
      <c r="K3488" s="940" t="s">
        <v>6</v>
      </c>
      <c r="L3488" s="940" t="s">
        <v>165</v>
      </c>
      <c r="M3488" s="961" t="s">
        <v>461</v>
      </c>
      <c r="N3488" s="679">
        <f t="shared" ca="1" si="592"/>
        <v>0</v>
      </c>
      <c r="O3488" s="679">
        <f t="shared" ca="1" si="602"/>
        <v>0</v>
      </c>
      <c r="P3488" s="679">
        <f t="shared" ca="1" si="602"/>
        <v>0</v>
      </c>
      <c r="Q3488" s="679">
        <f t="shared" ca="1" si="602"/>
        <v>0</v>
      </c>
      <c r="R3488" s="679">
        <f t="shared" ca="1" si="602"/>
        <v>0</v>
      </c>
      <c r="S3488" s="679">
        <f t="shared" ca="1" si="602"/>
        <v>0</v>
      </c>
      <c r="T3488" s="679">
        <f t="shared" ca="1" si="602"/>
        <v>0</v>
      </c>
      <c r="U3488" s="679">
        <f t="shared" ca="1" si="602"/>
        <v>0</v>
      </c>
      <c r="V3488" s="679">
        <f t="shared" ca="1" si="602"/>
        <v>0</v>
      </c>
      <c r="W3488" s="679">
        <f t="shared" ca="1" si="597"/>
        <v>0</v>
      </c>
      <c r="X3488" s="679">
        <f t="shared" ca="1" si="602"/>
        <v>0</v>
      </c>
      <c r="Y3488" s="679">
        <f t="shared" ca="1" si="602"/>
        <v>0</v>
      </c>
      <c r="Z3488" s="679">
        <f t="shared" ca="1" si="602"/>
        <v>0</v>
      </c>
      <c r="AA3488" t="str">
        <f t="shared" si="594"/>
        <v>ASR_Financial_Report_SHP21Final</v>
      </c>
      <c r="AB3488" s="960">
        <f t="shared" si="595"/>
        <v>44658</v>
      </c>
      <c r="AC3488" t="str">
        <f t="shared" si="596"/>
        <v>Unaudited</v>
      </c>
    </row>
    <row r="3489" spans="1:29" x14ac:dyDescent="0.25">
      <c r="A3489" t="s">
        <v>420</v>
      </c>
      <c r="B3489" t="s">
        <v>1366</v>
      </c>
      <c r="C3489" t="s">
        <v>1367</v>
      </c>
      <c r="D3489">
        <v>1900</v>
      </c>
      <c r="E3489" s="960">
        <v>1</v>
      </c>
      <c r="F3489" t="s">
        <v>440</v>
      </c>
      <c r="G3489" s="960">
        <v>274</v>
      </c>
      <c r="H3489" t="s">
        <v>388</v>
      </c>
      <c r="I3489" s="940" t="s">
        <v>488</v>
      </c>
      <c r="J3489" s="940" t="s">
        <v>444</v>
      </c>
      <c r="K3489" s="940" t="s">
        <v>434</v>
      </c>
      <c r="L3489" s="940" t="s">
        <v>120</v>
      </c>
      <c r="M3489" s="961" t="s">
        <v>32</v>
      </c>
      <c r="N3489" s="679">
        <f t="shared" ca="1" si="592"/>
        <v>0</v>
      </c>
      <c r="O3489" s="679">
        <f t="shared" ca="1" si="602"/>
        <v>0</v>
      </c>
      <c r="P3489" s="679">
        <f t="shared" ca="1" si="602"/>
        <v>0</v>
      </c>
      <c r="Q3489" s="679">
        <f t="shared" ca="1" si="602"/>
        <v>0</v>
      </c>
      <c r="R3489" s="679">
        <f t="shared" ca="1" si="602"/>
        <v>0</v>
      </c>
      <c r="S3489" s="679">
        <f t="shared" ca="1" si="602"/>
        <v>0</v>
      </c>
      <c r="T3489" s="679">
        <f t="shared" ca="1" si="602"/>
        <v>0</v>
      </c>
      <c r="U3489" s="679">
        <f t="shared" ca="1" si="602"/>
        <v>0</v>
      </c>
      <c r="V3489" s="679">
        <f t="shared" ca="1" si="602"/>
        <v>0</v>
      </c>
      <c r="W3489" s="679">
        <f t="shared" ca="1" si="597"/>
        <v>0</v>
      </c>
      <c r="X3489" s="679">
        <f t="shared" ca="1" si="602"/>
        <v>0</v>
      </c>
      <c r="Y3489" s="679">
        <f t="shared" ca="1" si="602"/>
        <v>0</v>
      </c>
      <c r="Z3489" s="679">
        <f t="shared" ca="1" si="602"/>
        <v>0</v>
      </c>
      <c r="AA3489" t="str">
        <f t="shared" si="594"/>
        <v>ASR_Financial_Report_SHP21Final</v>
      </c>
      <c r="AB3489" s="960">
        <f t="shared" si="595"/>
        <v>44658</v>
      </c>
      <c r="AC3489" t="str">
        <f t="shared" si="596"/>
        <v>Unaudited</v>
      </c>
    </row>
    <row r="3490" spans="1:29" x14ac:dyDescent="0.25">
      <c r="A3490" t="s">
        <v>420</v>
      </c>
      <c r="B3490" t="s">
        <v>1366</v>
      </c>
      <c r="C3490" t="s">
        <v>1367</v>
      </c>
      <c r="D3490">
        <v>1900</v>
      </c>
      <c r="E3490" s="960">
        <v>1</v>
      </c>
      <c r="F3490" t="s">
        <v>440</v>
      </c>
      <c r="G3490" s="960">
        <v>274</v>
      </c>
      <c r="H3490" t="s">
        <v>388</v>
      </c>
      <c r="I3490" s="940" t="s">
        <v>488</v>
      </c>
      <c r="J3490" s="940" t="s">
        <v>444</v>
      </c>
      <c r="K3490" s="940" t="s">
        <v>434</v>
      </c>
      <c r="L3490" s="940" t="s">
        <v>924</v>
      </c>
      <c r="M3490" s="961" t="s">
        <v>916</v>
      </c>
      <c r="N3490" s="679">
        <f t="shared" ca="1" si="592"/>
        <v>0</v>
      </c>
      <c r="O3490" s="679">
        <f t="shared" ca="1" si="602"/>
        <v>0</v>
      </c>
      <c r="P3490" s="679">
        <f t="shared" ca="1" si="602"/>
        <v>0</v>
      </c>
      <c r="Q3490" s="679">
        <f t="shared" ca="1" si="602"/>
        <v>0</v>
      </c>
      <c r="R3490" s="679">
        <f t="shared" ca="1" si="602"/>
        <v>0</v>
      </c>
      <c r="S3490" s="679">
        <f t="shared" ca="1" si="602"/>
        <v>0</v>
      </c>
      <c r="T3490" s="679">
        <f t="shared" ca="1" si="602"/>
        <v>0</v>
      </c>
      <c r="U3490" s="679">
        <f t="shared" ca="1" si="602"/>
        <v>0</v>
      </c>
      <c r="V3490" s="679">
        <f t="shared" ca="1" si="602"/>
        <v>0</v>
      </c>
      <c r="W3490" s="679">
        <f t="shared" ca="1" si="597"/>
        <v>0</v>
      </c>
      <c r="X3490" s="679">
        <f t="shared" ca="1" si="602"/>
        <v>0</v>
      </c>
      <c r="Y3490" s="679">
        <f t="shared" ca="1" si="602"/>
        <v>0</v>
      </c>
      <c r="Z3490" s="679">
        <f t="shared" ca="1" si="602"/>
        <v>0</v>
      </c>
      <c r="AA3490" t="str">
        <f t="shared" si="594"/>
        <v>ASR_Financial_Report_SHP21Final</v>
      </c>
      <c r="AB3490" s="960">
        <f t="shared" si="595"/>
        <v>44658</v>
      </c>
      <c r="AC3490" t="str">
        <f t="shared" si="596"/>
        <v>Unaudited</v>
      </c>
    </row>
    <row r="3491" spans="1:29" x14ac:dyDescent="0.25">
      <c r="A3491" t="s">
        <v>420</v>
      </c>
      <c r="B3491" t="s">
        <v>1366</v>
      </c>
      <c r="C3491" t="s">
        <v>1367</v>
      </c>
      <c r="D3491">
        <v>1900</v>
      </c>
      <c r="E3491" s="960">
        <v>1</v>
      </c>
      <c r="F3491" t="s">
        <v>440</v>
      </c>
      <c r="G3491" s="960">
        <v>274</v>
      </c>
      <c r="H3491" t="s">
        <v>388</v>
      </c>
      <c r="I3491" s="940" t="s">
        <v>488</v>
      </c>
      <c r="J3491" s="940" t="s">
        <v>444</v>
      </c>
      <c r="K3491" s="940" t="s">
        <v>434</v>
      </c>
      <c r="L3491" s="940" t="s">
        <v>167</v>
      </c>
      <c r="M3491" s="961" t="s">
        <v>40</v>
      </c>
      <c r="N3491" s="679">
        <f t="shared" ca="1" si="592"/>
        <v>0</v>
      </c>
      <c r="O3491" s="679">
        <f t="shared" ca="1" si="602"/>
        <v>0</v>
      </c>
      <c r="P3491" s="679">
        <f t="shared" ca="1" si="602"/>
        <v>0</v>
      </c>
      <c r="Q3491" s="679">
        <f t="shared" ca="1" si="602"/>
        <v>0</v>
      </c>
      <c r="R3491" s="679">
        <f t="shared" ca="1" si="602"/>
        <v>0</v>
      </c>
      <c r="S3491" s="679">
        <f t="shared" ca="1" si="602"/>
        <v>0</v>
      </c>
      <c r="T3491" s="679">
        <f t="shared" ca="1" si="602"/>
        <v>0</v>
      </c>
      <c r="U3491" s="679">
        <f t="shared" ca="1" si="602"/>
        <v>0</v>
      </c>
      <c r="V3491" s="679">
        <f t="shared" ca="1" si="602"/>
        <v>0</v>
      </c>
      <c r="W3491" s="679">
        <f t="shared" ca="1" si="597"/>
        <v>0</v>
      </c>
      <c r="X3491" s="679">
        <f t="shared" ca="1" si="602"/>
        <v>0</v>
      </c>
      <c r="Y3491" s="679">
        <f t="shared" ca="1" si="602"/>
        <v>0</v>
      </c>
      <c r="Z3491" s="679">
        <f t="shared" ca="1" si="602"/>
        <v>0</v>
      </c>
      <c r="AA3491" t="str">
        <f t="shared" si="594"/>
        <v>ASR_Financial_Report_SHP21Final</v>
      </c>
      <c r="AB3491" s="960">
        <f t="shared" si="595"/>
        <v>44658</v>
      </c>
      <c r="AC3491" t="str">
        <f t="shared" si="596"/>
        <v>Unaudited</v>
      </c>
    </row>
    <row r="3492" spans="1:29" x14ac:dyDescent="0.25">
      <c r="A3492" t="s">
        <v>420</v>
      </c>
      <c r="B3492" t="s">
        <v>1366</v>
      </c>
      <c r="C3492" t="s">
        <v>1367</v>
      </c>
      <c r="D3492">
        <v>1900</v>
      </c>
      <c r="E3492" s="960">
        <v>1</v>
      </c>
      <c r="F3492" t="s">
        <v>440</v>
      </c>
      <c r="G3492" s="960">
        <v>274</v>
      </c>
      <c r="H3492" t="s">
        <v>388</v>
      </c>
      <c r="I3492" s="940" t="s">
        <v>488</v>
      </c>
      <c r="J3492" s="940" t="s">
        <v>444</v>
      </c>
      <c r="K3492" s="940" t="s">
        <v>434</v>
      </c>
      <c r="L3492" s="940" t="s">
        <v>168</v>
      </c>
      <c r="M3492" s="961" t="s">
        <v>329</v>
      </c>
      <c r="N3492" s="679">
        <f t="shared" ca="1" si="592"/>
        <v>0</v>
      </c>
      <c r="O3492" s="679">
        <f t="shared" ca="1" si="602"/>
        <v>0</v>
      </c>
      <c r="P3492" s="679">
        <f t="shared" ca="1" si="602"/>
        <v>0</v>
      </c>
      <c r="Q3492" s="679">
        <f t="shared" ca="1" si="602"/>
        <v>0</v>
      </c>
      <c r="R3492" s="679">
        <f t="shared" ca="1" si="602"/>
        <v>0</v>
      </c>
      <c r="S3492" s="679">
        <f t="shared" ca="1" si="602"/>
        <v>0</v>
      </c>
      <c r="T3492" s="679">
        <f t="shared" ca="1" si="602"/>
        <v>0</v>
      </c>
      <c r="U3492" s="679">
        <f t="shared" ca="1" si="602"/>
        <v>0</v>
      </c>
      <c r="V3492" s="679">
        <f t="shared" ca="1" si="602"/>
        <v>0</v>
      </c>
      <c r="W3492" s="679">
        <f t="shared" ca="1" si="597"/>
        <v>0</v>
      </c>
      <c r="X3492" s="679">
        <f t="shared" ca="1" si="602"/>
        <v>0</v>
      </c>
      <c r="Y3492" s="679">
        <f t="shared" ca="1" si="602"/>
        <v>0</v>
      </c>
      <c r="Z3492" s="679">
        <f t="shared" ca="1" si="602"/>
        <v>0</v>
      </c>
      <c r="AA3492" t="str">
        <f t="shared" si="594"/>
        <v>ASR_Financial_Report_SHP21Final</v>
      </c>
      <c r="AB3492" s="960">
        <f t="shared" si="595"/>
        <v>44658</v>
      </c>
      <c r="AC3492" t="str">
        <f t="shared" si="596"/>
        <v>Unaudited</v>
      </c>
    </row>
    <row r="3493" spans="1:29" x14ac:dyDescent="0.25">
      <c r="A3493" t="s">
        <v>420</v>
      </c>
      <c r="B3493" t="s">
        <v>1366</v>
      </c>
      <c r="C3493" t="s">
        <v>1367</v>
      </c>
      <c r="D3493">
        <v>1900</v>
      </c>
      <c r="E3493" s="960">
        <v>1</v>
      </c>
      <c r="F3493" t="s">
        <v>440</v>
      </c>
      <c r="G3493" s="960">
        <v>274</v>
      </c>
      <c r="H3493" t="s">
        <v>388</v>
      </c>
      <c r="I3493" s="940" t="s">
        <v>488</v>
      </c>
      <c r="J3493" s="940" t="s">
        <v>450</v>
      </c>
      <c r="K3493" s="940" t="s">
        <v>435</v>
      </c>
      <c r="L3493" s="948" t="s">
        <v>121</v>
      </c>
      <c r="M3493" s="963" t="s">
        <v>27</v>
      </c>
      <c r="N3493" s="679">
        <f t="shared" ca="1" si="592"/>
        <v>28189459.661292396</v>
      </c>
      <c r="O3493" s="679">
        <f t="shared" ca="1" si="602"/>
        <v>298037.53260067326</v>
      </c>
      <c r="P3493" s="679">
        <f t="shared" ca="1" si="602"/>
        <v>27891422.128691722</v>
      </c>
      <c r="Q3493" s="679">
        <f t="shared" ca="1" si="602"/>
        <v>0</v>
      </c>
      <c r="R3493" s="679">
        <f t="shared" ca="1" si="602"/>
        <v>0</v>
      </c>
      <c r="S3493" s="679">
        <f t="shared" ca="1" si="602"/>
        <v>0</v>
      </c>
      <c r="T3493" s="679">
        <f t="shared" ca="1" si="602"/>
        <v>0</v>
      </c>
      <c r="U3493" s="679">
        <f t="shared" ca="1" si="602"/>
        <v>0</v>
      </c>
      <c r="V3493" s="679">
        <f t="shared" ca="1" si="602"/>
        <v>0</v>
      </c>
      <c r="W3493" s="679">
        <f t="shared" ca="1" si="597"/>
        <v>0</v>
      </c>
      <c r="X3493" s="679">
        <f t="shared" ca="1" si="602"/>
        <v>0</v>
      </c>
      <c r="Y3493" s="679">
        <f t="shared" ca="1" si="602"/>
        <v>0</v>
      </c>
      <c r="Z3493" s="679">
        <f t="shared" ca="1" si="602"/>
        <v>0</v>
      </c>
      <c r="AA3493" t="str">
        <f t="shared" si="594"/>
        <v>ASR_Financial_Report_SHP21Final</v>
      </c>
      <c r="AB3493" s="960">
        <f t="shared" si="595"/>
        <v>44658</v>
      </c>
      <c r="AC3493" t="str">
        <f t="shared" si="596"/>
        <v>Unaudited</v>
      </c>
    </row>
    <row r="3494" spans="1:29" x14ac:dyDescent="0.25">
      <c r="A3494" t="s">
        <v>420</v>
      </c>
      <c r="B3494" t="s">
        <v>1366</v>
      </c>
      <c r="C3494" t="s">
        <v>1367</v>
      </c>
      <c r="D3494">
        <v>1900</v>
      </c>
      <c r="E3494" s="960">
        <v>1</v>
      </c>
      <c r="F3494" t="s">
        <v>440</v>
      </c>
      <c r="G3494" s="960">
        <v>274</v>
      </c>
      <c r="H3494" t="s">
        <v>388</v>
      </c>
      <c r="I3494" s="940" t="s">
        <v>488</v>
      </c>
      <c r="J3494" s="940" t="s">
        <v>450</v>
      </c>
      <c r="K3494" s="940" t="s">
        <v>435</v>
      </c>
      <c r="L3494" s="950" t="s">
        <v>122</v>
      </c>
      <c r="M3494" s="964" t="s">
        <v>97</v>
      </c>
      <c r="N3494" s="679">
        <f t="shared" ca="1" si="592"/>
        <v>-26805609.314703044</v>
      </c>
      <c r="O3494" s="679">
        <f t="shared" ca="1" si="602"/>
        <v>132718.38612210998</v>
      </c>
      <c r="P3494" s="679">
        <f t="shared" ca="1" si="602"/>
        <v>-26938327.700825155</v>
      </c>
      <c r="Q3494" s="679">
        <f t="shared" ca="1" si="602"/>
        <v>0</v>
      </c>
      <c r="R3494" s="679">
        <f t="shared" ca="1" si="602"/>
        <v>0</v>
      </c>
      <c r="S3494" s="679">
        <f t="shared" ca="1" si="602"/>
        <v>0</v>
      </c>
      <c r="T3494" s="679">
        <f t="shared" ca="1" si="602"/>
        <v>0</v>
      </c>
      <c r="U3494" s="679">
        <f t="shared" ca="1" si="602"/>
        <v>0</v>
      </c>
      <c r="V3494" s="679">
        <f t="shared" ca="1" si="602"/>
        <v>0</v>
      </c>
      <c r="W3494" s="679">
        <f t="shared" ca="1" si="597"/>
        <v>0</v>
      </c>
      <c r="X3494" s="679">
        <f t="shared" ca="1" si="602"/>
        <v>0</v>
      </c>
      <c r="Y3494" s="679">
        <f t="shared" ca="1" si="602"/>
        <v>0</v>
      </c>
      <c r="Z3494" s="679">
        <f t="shared" ca="1" si="602"/>
        <v>0</v>
      </c>
      <c r="AA3494" t="str">
        <f t="shared" si="594"/>
        <v>ASR_Financial_Report_SHP21Final</v>
      </c>
      <c r="AB3494" s="960">
        <f t="shared" si="595"/>
        <v>44658</v>
      </c>
      <c r="AC3494" t="str">
        <f t="shared" si="596"/>
        <v>Unaudited</v>
      </c>
    </row>
    <row r="3495" spans="1:29" x14ac:dyDescent="0.25">
      <c r="A3495" t="s">
        <v>420</v>
      </c>
      <c r="B3495" t="s">
        <v>1366</v>
      </c>
      <c r="C3495" t="s">
        <v>1367</v>
      </c>
      <c r="D3495">
        <v>1900</v>
      </c>
      <c r="E3495" s="960">
        <v>1</v>
      </c>
      <c r="F3495" t="s">
        <v>440</v>
      </c>
      <c r="G3495" s="960">
        <v>274</v>
      </c>
      <c r="H3495" t="s">
        <v>388</v>
      </c>
      <c r="I3495" s="961" t="s">
        <v>488</v>
      </c>
      <c r="J3495" s="961" t="s">
        <v>450</v>
      </c>
      <c r="K3495" s="961" t="s">
        <v>435</v>
      </c>
      <c r="L3495" s="940" t="s">
        <v>123</v>
      </c>
      <c r="M3495" s="961" t="s">
        <v>98</v>
      </c>
      <c r="N3495" s="679">
        <f t="shared" ca="1" si="592"/>
        <v>412828.42231660709</v>
      </c>
      <c r="O3495" s="679">
        <f t="shared" ca="1" si="602"/>
        <v>216497.1573407019</v>
      </c>
      <c r="P3495" s="679">
        <f t="shared" ca="1" si="602"/>
        <v>196331.26497590519</v>
      </c>
      <c r="Q3495" s="679">
        <f t="shared" ca="1" si="602"/>
        <v>0</v>
      </c>
      <c r="R3495" s="679">
        <f t="shared" ca="1" si="602"/>
        <v>0</v>
      </c>
      <c r="S3495" s="679">
        <f t="shared" ca="1" si="602"/>
        <v>0</v>
      </c>
      <c r="T3495" s="679">
        <f t="shared" ca="1" si="602"/>
        <v>0</v>
      </c>
      <c r="U3495" s="679">
        <f t="shared" ca="1" si="602"/>
        <v>0</v>
      </c>
      <c r="V3495" s="679">
        <f t="shared" ca="1" si="602"/>
        <v>0</v>
      </c>
      <c r="W3495" s="679">
        <f t="shared" ca="1" si="597"/>
        <v>0</v>
      </c>
      <c r="X3495" s="679">
        <f t="shared" ca="1" si="602"/>
        <v>0</v>
      </c>
      <c r="Y3495" s="679">
        <f t="shared" ca="1" si="602"/>
        <v>0</v>
      </c>
      <c r="Z3495" s="679">
        <f t="shared" ca="1" si="602"/>
        <v>0</v>
      </c>
      <c r="AA3495" t="str">
        <f t="shared" si="594"/>
        <v>ASR_Financial_Report_SHP21Final</v>
      </c>
      <c r="AB3495" s="960">
        <f t="shared" si="595"/>
        <v>44658</v>
      </c>
      <c r="AC3495" t="str">
        <f t="shared" si="596"/>
        <v>Unaudited</v>
      </c>
    </row>
    <row r="3496" spans="1:29" x14ac:dyDescent="0.25">
      <c r="A3496" t="s">
        <v>420</v>
      </c>
      <c r="B3496" t="s">
        <v>1366</v>
      </c>
      <c r="C3496" t="s">
        <v>1367</v>
      </c>
      <c r="D3496">
        <v>1900</v>
      </c>
      <c r="E3496" s="960">
        <v>1</v>
      </c>
      <c r="F3496" t="s">
        <v>440</v>
      </c>
      <c r="G3496" s="960">
        <v>274</v>
      </c>
      <c r="H3496" t="s">
        <v>388</v>
      </c>
      <c r="I3496" s="940" t="s">
        <v>488</v>
      </c>
      <c r="J3496" s="940" t="s">
        <v>450</v>
      </c>
      <c r="K3496" s="940" t="s">
        <v>435</v>
      </c>
      <c r="L3496" s="940" t="s">
        <v>124</v>
      </c>
      <c r="M3496" s="965" t="s">
        <v>99</v>
      </c>
      <c r="N3496" s="679">
        <f t="shared" ca="1" si="592"/>
        <v>35712.14849311109</v>
      </c>
      <c r="O3496" s="679">
        <f t="shared" ca="1" si="602"/>
        <v>20979.871015293567</v>
      </c>
      <c r="P3496" s="679">
        <f t="shared" ca="1" si="602"/>
        <v>14732.277477817519</v>
      </c>
      <c r="Q3496" s="679">
        <f t="shared" ca="1" si="602"/>
        <v>0</v>
      </c>
      <c r="R3496" s="679">
        <f t="shared" ca="1" si="602"/>
        <v>0</v>
      </c>
      <c r="S3496" s="679">
        <f t="shared" ca="1" si="602"/>
        <v>0</v>
      </c>
      <c r="T3496" s="679">
        <f t="shared" ca="1" si="602"/>
        <v>0</v>
      </c>
      <c r="U3496" s="679">
        <f t="shared" ca="1" si="602"/>
        <v>0</v>
      </c>
      <c r="V3496" s="679">
        <f t="shared" ca="1" si="602"/>
        <v>0</v>
      </c>
      <c r="W3496" s="679">
        <f t="shared" ca="1" si="597"/>
        <v>0</v>
      </c>
      <c r="X3496" s="679">
        <f t="shared" ca="1" si="602"/>
        <v>0</v>
      </c>
      <c r="Y3496" s="679">
        <f t="shared" ca="1" si="602"/>
        <v>0</v>
      </c>
      <c r="Z3496" s="679">
        <f t="shared" ca="1" si="602"/>
        <v>0</v>
      </c>
      <c r="AA3496" t="str">
        <f t="shared" si="594"/>
        <v>ASR_Financial_Report_SHP21Final</v>
      </c>
      <c r="AB3496" s="960">
        <f t="shared" si="595"/>
        <v>44658</v>
      </c>
      <c r="AC3496" t="str">
        <f t="shared" si="596"/>
        <v>Unaudited</v>
      </c>
    </row>
    <row r="3497" spans="1:29" x14ac:dyDescent="0.25">
      <c r="A3497" t="s">
        <v>420</v>
      </c>
      <c r="B3497" t="s">
        <v>1366</v>
      </c>
      <c r="C3497" t="s">
        <v>1367</v>
      </c>
      <c r="D3497">
        <v>1900</v>
      </c>
      <c r="E3497" s="960">
        <v>1</v>
      </c>
      <c r="F3497" t="s">
        <v>440</v>
      </c>
      <c r="G3497" s="960">
        <v>274</v>
      </c>
      <c r="H3497" t="s">
        <v>388</v>
      </c>
      <c r="I3497" s="940" t="s">
        <v>488</v>
      </c>
      <c r="J3497" s="940" t="s">
        <v>450</v>
      </c>
      <c r="K3497" s="940" t="s">
        <v>435</v>
      </c>
      <c r="L3497" s="940" t="s">
        <v>125</v>
      </c>
      <c r="M3497" s="965" t="s">
        <v>100</v>
      </c>
      <c r="N3497" s="679">
        <f t="shared" ca="1" si="592"/>
        <v>-8167.807992316817</v>
      </c>
      <c r="O3497" s="679">
        <f t="shared" ca="1" si="602"/>
        <v>0.24855398770157111</v>
      </c>
      <c r="P3497" s="679">
        <f t="shared" ca="1" si="602"/>
        <v>-8168.0565463045186</v>
      </c>
      <c r="Q3497" s="679">
        <f t="shared" ca="1" si="602"/>
        <v>0</v>
      </c>
      <c r="R3497" s="679">
        <f t="shared" ca="1" si="602"/>
        <v>0</v>
      </c>
      <c r="S3497" s="679">
        <f t="shared" ca="1" si="602"/>
        <v>0</v>
      </c>
      <c r="T3497" s="679">
        <f t="shared" ca="1" si="602"/>
        <v>0</v>
      </c>
      <c r="U3497" s="679">
        <f t="shared" ca="1" si="602"/>
        <v>0</v>
      </c>
      <c r="V3497" s="679">
        <f t="shared" ca="1" si="602"/>
        <v>0</v>
      </c>
      <c r="W3497" s="679">
        <f t="shared" ca="1" si="597"/>
        <v>0</v>
      </c>
      <c r="X3497" s="679">
        <f t="shared" ca="1" si="602"/>
        <v>0</v>
      </c>
      <c r="Y3497" s="679">
        <f t="shared" ca="1" si="602"/>
        <v>0</v>
      </c>
      <c r="Z3497" s="679">
        <f t="shared" ca="1" si="602"/>
        <v>0</v>
      </c>
      <c r="AA3497" t="str">
        <f t="shared" si="594"/>
        <v>ASR_Financial_Report_SHP21Final</v>
      </c>
      <c r="AB3497" s="960">
        <f t="shared" si="595"/>
        <v>44658</v>
      </c>
      <c r="AC3497" t="str">
        <f t="shared" si="596"/>
        <v>Unaudited</v>
      </c>
    </row>
    <row r="3498" spans="1:29" x14ac:dyDescent="0.25">
      <c r="A3498" t="s">
        <v>420</v>
      </c>
      <c r="B3498" t="s">
        <v>1366</v>
      </c>
      <c r="C3498" t="s">
        <v>1367</v>
      </c>
      <c r="D3498">
        <v>1900</v>
      </c>
      <c r="E3498" s="960">
        <v>1</v>
      </c>
      <c r="F3498" t="s">
        <v>440</v>
      </c>
      <c r="G3498" s="960">
        <v>274</v>
      </c>
      <c r="H3498" t="s">
        <v>388</v>
      </c>
      <c r="I3498" s="940" t="s">
        <v>488</v>
      </c>
      <c r="J3498" s="940" t="s">
        <v>450</v>
      </c>
      <c r="K3498" s="940" t="s">
        <v>435</v>
      </c>
      <c r="L3498" s="940" t="s">
        <v>126</v>
      </c>
      <c r="M3498" s="965" t="s">
        <v>28</v>
      </c>
      <c r="N3498" s="679">
        <f t="shared" ca="1" si="592"/>
        <v>13860.473416594841</v>
      </c>
      <c r="O3498" s="679">
        <f t="shared" ca="1" si="602"/>
        <v>13860.473416594841</v>
      </c>
      <c r="P3498" s="679">
        <f t="shared" ca="1" si="602"/>
        <v>0</v>
      </c>
      <c r="Q3498" s="679">
        <f t="shared" ca="1" si="602"/>
        <v>0</v>
      </c>
      <c r="R3498" s="679">
        <f t="shared" ca="1" si="602"/>
        <v>0</v>
      </c>
      <c r="S3498" s="679">
        <f t="shared" ca="1" si="602"/>
        <v>0</v>
      </c>
      <c r="T3498" s="679">
        <f t="shared" ca="1" si="602"/>
        <v>0</v>
      </c>
      <c r="U3498" s="679">
        <f t="shared" ca="1" si="602"/>
        <v>0</v>
      </c>
      <c r="V3498" s="679">
        <f t="shared" ca="1" si="602"/>
        <v>0</v>
      </c>
      <c r="W3498" s="679">
        <f t="shared" ca="1" si="597"/>
        <v>0</v>
      </c>
      <c r="X3498" s="679">
        <f t="shared" ca="1" si="602"/>
        <v>0</v>
      </c>
      <c r="Y3498" s="679">
        <f t="shared" ca="1" si="602"/>
        <v>0</v>
      </c>
      <c r="Z3498" s="679">
        <f t="shared" ca="1" si="602"/>
        <v>0</v>
      </c>
      <c r="AA3498" t="str">
        <f t="shared" si="594"/>
        <v>ASR_Financial_Report_SHP21Final</v>
      </c>
      <c r="AB3498" s="960">
        <f t="shared" si="595"/>
        <v>44658</v>
      </c>
      <c r="AC3498" t="str">
        <f t="shared" si="596"/>
        <v>Unaudited</v>
      </c>
    </row>
    <row r="3499" spans="1:29" x14ac:dyDescent="0.25">
      <c r="A3499" t="s">
        <v>420</v>
      </c>
      <c r="B3499" t="s">
        <v>1366</v>
      </c>
      <c r="C3499" t="s">
        <v>1367</v>
      </c>
      <c r="D3499">
        <v>1900</v>
      </c>
      <c r="E3499" s="960">
        <v>1</v>
      </c>
      <c r="F3499" t="s">
        <v>440</v>
      </c>
      <c r="G3499" s="960">
        <v>274</v>
      </c>
      <c r="H3499" t="s">
        <v>388</v>
      </c>
      <c r="I3499" s="940" t="s">
        <v>488</v>
      </c>
      <c r="J3499" s="940" t="s">
        <v>436</v>
      </c>
      <c r="K3499" s="940" t="s">
        <v>436</v>
      </c>
      <c r="L3499" s="940" t="s">
        <v>128</v>
      </c>
      <c r="M3499" s="965" t="s">
        <v>326</v>
      </c>
      <c r="N3499" s="679">
        <f t="shared" ca="1" si="592"/>
        <v>0</v>
      </c>
      <c r="O3499" s="679">
        <f t="shared" ca="1" si="602"/>
        <v>0</v>
      </c>
      <c r="P3499" s="679">
        <f t="shared" ca="1" si="602"/>
        <v>0</v>
      </c>
      <c r="Q3499" s="679">
        <f t="shared" ca="1" si="602"/>
        <v>0</v>
      </c>
      <c r="R3499" s="679">
        <f t="shared" ca="1" si="602"/>
        <v>0</v>
      </c>
      <c r="S3499" s="679">
        <f t="shared" ca="1" si="602"/>
        <v>0</v>
      </c>
      <c r="T3499" s="679">
        <f t="shared" ca="1" si="602"/>
        <v>0</v>
      </c>
      <c r="U3499" s="679">
        <f t="shared" ca="1" si="602"/>
        <v>0</v>
      </c>
      <c r="V3499" s="679">
        <f t="shared" ca="1" si="602"/>
        <v>0</v>
      </c>
      <c r="W3499" s="679">
        <f t="shared" ca="1" si="597"/>
        <v>0</v>
      </c>
      <c r="X3499" s="679">
        <f t="shared" ca="1" si="602"/>
        <v>0</v>
      </c>
      <c r="Y3499" s="679">
        <f t="shared" ca="1" si="602"/>
        <v>0</v>
      </c>
      <c r="Z3499" s="679">
        <f t="shared" ca="1" si="602"/>
        <v>0</v>
      </c>
      <c r="AA3499" t="str">
        <f t="shared" si="594"/>
        <v>ASR_Financial_Report_SHP21Final</v>
      </c>
      <c r="AB3499" s="960">
        <f t="shared" si="595"/>
        <v>44658</v>
      </c>
      <c r="AC3499" t="str">
        <f t="shared" si="596"/>
        <v>Unaudited</v>
      </c>
    </row>
    <row r="3500" spans="1:29" x14ac:dyDescent="0.25">
      <c r="A3500" t="s">
        <v>420</v>
      </c>
      <c r="B3500" t="s">
        <v>1366</v>
      </c>
      <c r="C3500" t="s">
        <v>1367</v>
      </c>
      <c r="D3500">
        <v>1900</v>
      </c>
      <c r="E3500" s="960">
        <v>1</v>
      </c>
      <c r="F3500" t="s">
        <v>440</v>
      </c>
      <c r="G3500" s="960">
        <v>274</v>
      </c>
      <c r="H3500" t="s">
        <v>388</v>
      </c>
      <c r="I3500" s="940" t="s">
        <v>488</v>
      </c>
      <c r="J3500" s="940" t="s">
        <v>436</v>
      </c>
      <c r="K3500" s="940" t="s">
        <v>436</v>
      </c>
      <c r="L3500" s="940" t="s">
        <v>129</v>
      </c>
      <c r="M3500" s="965" t="s">
        <v>325</v>
      </c>
      <c r="N3500" s="679">
        <f t="shared" ca="1" si="592"/>
        <v>0</v>
      </c>
      <c r="O3500" s="679">
        <f t="shared" ca="1" si="602"/>
        <v>0</v>
      </c>
      <c r="P3500" s="679">
        <f t="shared" ca="1" si="602"/>
        <v>0</v>
      </c>
      <c r="Q3500" s="679">
        <f t="shared" ca="1" si="602"/>
        <v>0</v>
      </c>
      <c r="R3500" s="679">
        <f t="shared" ca="1" si="602"/>
        <v>0</v>
      </c>
      <c r="S3500" s="679">
        <f t="shared" ca="1" si="602"/>
        <v>0</v>
      </c>
      <c r="T3500" s="679">
        <f t="shared" ca="1" si="602"/>
        <v>0</v>
      </c>
      <c r="U3500" s="679">
        <f t="shared" ca="1" si="602"/>
        <v>0</v>
      </c>
      <c r="V3500" s="679">
        <f t="shared" ca="1" si="602"/>
        <v>0</v>
      </c>
      <c r="W3500" s="679">
        <f t="shared" ca="1" si="597"/>
        <v>0</v>
      </c>
      <c r="X3500" s="679">
        <f t="shared" ca="1" si="602"/>
        <v>0</v>
      </c>
      <c r="Y3500" s="679">
        <f t="shared" ca="1" si="602"/>
        <v>0</v>
      </c>
      <c r="Z3500" s="679">
        <f t="shared" ca="1" si="602"/>
        <v>0</v>
      </c>
      <c r="AA3500" t="str">
        <f t="shared" si="594"/>
        <v>ASR_Financial_Report_SHP21Final</v>
      </c>
      <c r="AB3500" s="960">
        <f t="shared" si="595"/>
        <v>44658</v>
      </c>
      <c r="AC3500" t="str">
        <f t="shared" si="596"/>
        <v>Unaudited</v>
      </c>
    </row>
    <row r="3501" spans="1:29" ht="30" x14ac:dyDescent="0.25">
      <c r="A3501" t="s">
        <v>420</v>
      </c>
      <c r="B3501" t="s">
        <v>1366</v>
      </c>
      <c r="C3501" t="s">
        <v>1367</v>
      </c>
      <c r="D3501">
        <v>1900</v>
      </c>
      <c r="E3501" s="960">
        <v>1</v>
      </c>
      <c r="F3501" t="s">
        <v>440</v>
      </c>
      <c r="G3501" s="960">
        <v>274</v>
      </c>
      <c r="H3501" t="s">
        <v>388</v>
      </c>
      <c r="I3501" s="940" t="s">
        <v>488</v>
      </c>
      <c r="J3501" s="940" t="s">
        <v>436</v>
      </c>
      <c r="K3501" s="940" t="s">
        <v>436</v>
      </c>
      <c r="L3501" s="940" t="s">
        <v>130</v>
      </c>
      <c r="M3501" s="965" t="s">
        <v>179</v>
      </c>
      <c r="N3501" s="679">
        <f t="shared" ca="1" si="592"/>
        <v>0</v>
      </c>
      <c r="O3501" s="679">
        <f t="shared" ca="1" si="602"/>
        <v>0</v>
      </c>
      <c r="P3501" s="679">
        <f t="shared" ca="1" si="602"/>
        <v>0</v>
      </c>
      <c r="Q3501" s="679">
        <f t="shared" ca="1" si="602"/>
        <v>0</v>
      </c>
      <c r="R3501" s="679">
        <f t="shared" ca="1" si="602"/>
        <v>0</v>
      </c>
      <c r="S3501" s="679">
        <f t="shared" ca="1" si="602"/>
        <v>0</v>
      </c>
      <c r="T3501" s="679">
        <f t="shared" ca="1" si="602"/>
        <v>0</v>
      </c>
      <c r="U3501" s="679">
        <f t="shared" ca="1" si="602"/>
        <v>0</v>
      </c>
      <c r="V3501" s="679">
        <f t="shared" ca="1" si="602"/>
        <v>0</v>
      </c>
      <c r="W3501" s="679">
        <f t="shared" ca="1" si="597"/>
        <v>0</v>
      </c>
      <c r="X3501" s="679">
        <f t="shared" ca="1" si="602"/>
        <v>0</v>
      </c>
      <c r="Y3501" s="679">
        <f t="shared" ca="1" si="602"/>
        <v>0</v>
      </c>
      <c r="Z3501" s="679">
        <f t="shared" ca="1" si="602"/>
        <v>0</v>
      </c>
      <c r="AA3501" t="str">
        <f t="shared" si="594"/>
        <v>ASR_Financial_Report_SHP21Final</v>
      </c>
      <c r="AB3501" s="960">
        <f t="shared" si="595"/>
        <v>44658</v>
      </c>
      <c r="AC3501" t="str">
        <f t="shared" si="596"/>
        <v>Unaudited</v>
      </c>
    </row>
    <row r="3502" spans="1:29" x14ac:dyDescent="0.25">
      <c r="A3502" t="s">
        <v>420</v>
      </c>
      <c r="B3502" t="s">
        <v>1366</v>
      </c>
      <c r="C3502" t="s">
        <v>1367</v>
      </c>
      <c r="D3502">
        <v>1900</v>
      </c>
      <c r="E3502" s="960">
        <v>1</v>
      </c>
      <c r="F3502" t="s">
        <v>440</v>
      </c>
      <c r="G3502" s="960">
        <v>274</v>
      </c>
      <c r="H3502" t="s">
        <v>388</v>
      </c>
      <c r="I3502" s="940" t="s">
        <v>488</v>
      </c>
      <c r="J3502" s="940" t="s">
        <v>436</v>
      </c>
      <c r="K3502" s="940" t="s">
        <v>436</v>
      </c>
      <c r="L3502" s="948" t="s">
        <v>131</v>
      </c>
      <c r="M3502" s="963" t="s">
        <v>494</v>
      </c>
      <c r="N3502" s="679">
        <f t="shared" ca="1" si="592"/>
        <v>0</v>
      </c>
      <c r="O3502" s="679">
        <f t="shared" ca="1" si="602"/>
        <v>0</v>
      </c>
      <c r="P3502" s="679">
        <f t="shared" ca="1" si="602"/>
        <v>0</v>
      </c>
      <c r="Q3502" s="679">
        <f t="shared" ca="1" si="602"/>
        <v>0</v>
      </c>
      <c r="R3502" s="679">
        <f t="shared" ca="1" si="602"/>
        <v>0</v>
      </c>
      <c r="S3502" s="679">
        <f t="shared" ca="1" si="602"/>
        <v>0</v>
      </c>
      <c r="T3502" s="679">
        <f t="shared" ca="1" si="602"/>
        <v>0</v>
      </c>
      <c r="U3502" s="679">
        <f t="shared" ca="1" si="602"/>
        <v>0</v>
      </c>
      <c r="V3502" s="679">
        <f t="shared" ca="1" si="602"/>
        <v>0</v>
      </c>
      <c r="W3502" s="679">
        <f t="shared" ca="1" si="597"/>
        <v>0</v>
      </c>
      <c r="X3502" s="679">
        <f t="shared" ca="1" si="602"/>
        <v>0</v>
      </c>
      <c r="Y3502" s="679">
        <f t="shared" ca="1" si="602"/>
        <v>0</v>
      </c>
      <c r="Z3502" s="679">
        <f t="shared" ca="1" si="602"/>
        <v>0</v>
      </c>
      <c r="AA3502" t="str">
        <f t="shared" si="594"/>
        <v>ASR_Financial_Report_SHP21Final</v>
      </c>
      <c r="AB3502" s="960">
        <f t="shared" si="595"/>
        <v>44658</v>
      </c>
      <c r="AC3502" t="str">
        <f t="shared" si="596"/>
        <v>Unaudited</v>
      </c>
    </row>
    <row r="3503" spans="1:29" x14ac:dyDescent="0.25">
      <c r="A3503" t="s">
        <v>420</v>
      </c>
      <c r="B3503" t="s">
        <v>1366</v>
      </c>
      <c r="C3503" t="s">
        <v>1367</v>
      </c>
      <c r="D3503">
        <v>1900</v>
      </c>
      <c r="E3503" s="960">
        <v>1</v>
      </c>
      <c r="F3503" t="s">
        <v>440</v>
      </c>
      <c r="G3503" s="960">
        <v>274</v>
      </c>
      <c r="H3503" t="s">
        <v>388</v>
      </c>
      <c r="I3503" s="965" t="s">
        <v>488</v>
      </c>
      <c r="J3503" s="965" t="s">
        <v>436</v>
      </c>
      <c r="K3503" s="965" t="s">
        <v>436</v>
      </c>
      <c r="L3503" s="940" t="s">
        <v>132</v>
      </c>
      <c r="M3503" s="965" t="s">
        <v>495</v>
      </c>
      <c r="N3503" s="679">
        <f t="shared" ca="1" si="592"/>
        <v>0</v>
      </c>
      <c r="O3503" s="679">
        <f t="shared" ca="1" si="602"/>
        <v>0</v>
      </c>
      <c r="P3503" s="679">
        <f t="shared" ca="1" si="602"/>
        <v>0</v>
      </c>
      <c r="Q3503" s="679">
        <f t="shared" ca="1" si="602"/>
        <v>0</v>
      </c>
      <c r="R3503" s="679">
        <f t="shared" ca="1" si="602"/>
        <v>0</v>
      </c>
      <c r="S3503" s="679">
        <f t="shared" ca="1" si="602"/>
        <v>0</v>
      </c>
      <c r="T3503" s="679">
        <f t="shared" ca="1" si="602"/>
        <v>0</v>
      </c>
      <c r="U3503" s="679">
        <f t="shared" ca="1" si="602"/>
        <v>0</v>
      </c>
      <c r="V3503" s="679">
        <f t="shared" ca="1" si="602"/>
        <v>0</v>
      </c>
      <c r="W3503" s="679">
        <f t="shared" ca="1" si="597"/>
        <v>0</v>
      </c>
      <c r="X3503" s="679">
        <f t="shared" ca="1" si="602"/>
        <v>0</v>
      </c>
      <c r="Y3503" s="679">
        <f t="shared" ca="1" si="602"/>
        <v>0</v>
      </c>
      <c r="Z3503" s="679">
        <f t="shared" ca="1" si="602"/>
        <v>0</v>
      </c>
      <c r="AA3503" t="str">
        <f t="shared" si="594"/>
        <v>ASR_Financial_Report_SHP21Final</v>
      </c>
      <c r="AB3503" s="960">
        <f t="shared" si="595"/>
        <v>44658</v>
      </c>
      <c r="AC3503" t="str">
        <f t="shared" si="596"/>
        <v>Unaudited</v>
      </c>
    </row>
    <row r="3504" spans="1:29" x14ac:dyDescent="0.25">
      <c r="A3504" t="s">
        <v>420</v>
      </c>
      <c r="B3504" t="s">
        <v>1366</v>
      </c>
      <c r="C3504" t="s">
        <v>1367</v>
      </c>
      <c r="D3504">
        <v>1900</v>
      </c>
      <c r="E3504" s="960">
        <v>1</v>
      </c>
      <c r="F3504" t="s">
        <v>440</v>
      </c>
      <c r="G3504" s="960">
        <v>274</v>
      </c>
      <c r="H3504" t="s">
        <v>388</v>
      </c>
      <c r="I3504" s="940" t="s">
        <v>488</v>
      </c>
      <c r="J3504" s="940" t="s">
        <v>436</v>
      </c>
      <c r="K3504" s="940" t="s">
        <v>436</v>
      </c>
      <c r="L3504" s="946" t="s">
        <v>133</v>
      </c>
      <c r="M3504" s="966" t="s">
        <v>496</v>
      </c>
      <c r="N3504" s="679">
        <f t="shared" ca="1" si="592"/>
        <v>0</v>
      </c>
      <c r="O3504" s="679">
        <f t="shared" ca="1" si="602"/>
        <v>0</v>
      </c>
      <c r="P3504" s="679">
        <f t="shared" ca="1" si="602"/>
        <v>0</v>
      </c>
      <c r="Q3504" s="679">
        <f t="shared" ca="1" si="602"/>
        <v>0</v>
      </c>
      <c r="R3504" s="679">
        <f t="shared" ca="1" si="602"/>
        <v>0</v>
      </c>
      <c r="S3504" s="679">
        <f t="shared" ca="1" si="602"/>
        <v>0</v>
      </c>
      <c r="T3504" s="679">
        <f t="shared" ca="1" si="602"/>
        <v>0</v>
      </c>
      <c r="U3504" s="679">
        <f t="shared" ca="1" si="602"/>
        <v>0</v>
      </c>
      <c r="V3504" s="679">
        <f t="shared" ca="1" si="602"/>
        <v>0</v>
      </c>
      <c r="W3504" s="679">
        <f t="shared" ca="1" si="597"/>
        <v>0</v>
      </c>
      <c r="X3504" s="679">
        <f t="shared" ca="1" si="602"/>
        <v>0</v>
      </c>
      <c r="Y3504" s="679">
        <f t="shared" ca="1" si="602"/>
        <v>0</v>
      </c>
      <c r="Z3504" s="679">
        <f t="shared" ca="1" si="602"/>
        <v>0</v>
      </c>
      <c r="AA3504" t="str">
        <f t="shared" si="594"/>
        <v>ASR_Financial_Report_SHP21Final</v>
      </c>
      <c r="AB3504" s="960">
        <f t="shared" si="595"/>
        <v>44658</v>
      </c>
      <c r="AC3504" t="str">
        <f t="shared" si="596"/>
        <v>Unaudited</v>
      </c>
    </row>
    <row r="3505" spans="1:29" x14ac:dyDescent="0.25">
      <c r="A3505" t="s">
        <v>420</v>
      </c>
      <c r="B3505" t="s">
        <v>1366</v>
      </c>
      <c r="C3505" t="s">
        <v>1367</v>
      </c>
      <c r="D3505">
        <v>1900</v>
      </c>
      <c r="E3505" s="960">
        <v>1</v>
      </c>
      <c r="F3505" t="s">
        <v>440</v>
      </c>
      <c r="G3505" s="960">
        <v>274</v>
      </c>
      <c r="H3505" t="s">
        <v>388</v>
      </c>
      <c r="I3505" s="940" t="s">
        <v>489</v>
      </c>
      <c r="J3505" s="940" t="s">
        <v>26</v>
      </c>
      <c r="K3505" s="940" t="s">
        <v>26</v>
      </c>
      <c r="L3505" s="946" t="s">
        <v>269</v>
      </c>
      <c r="M3505" s="966" t="s">
        <v>26</v>
      </c>
      <c r="N3505" s="679">
        <f t="shared" ca="1" si="592"/>
        <v>718147.50070952112</v>
      </c>
      <c r="O3505" s="679">
        <f t="shared" ca="1" si="602"/>
        <v>0</v>
      </c>
      <c r="P3505" s="679">
        <f t="shared" ca="1" si="602"/>
        <v>0</v>
      </c>
      <c r="Q3505" s="679">
        <f t="shared" ca="1" si="602"/>
        <v>0</v>
      </c>
      <c r="R3505" s="679">
        <f t="shared" ca="1" si="602"/>
        <v>0</v>
      </c>
      <c r="S3505" s="679">
        <f t="shared" ca="1" si="602"/>
        <v>0</v>
      </c>
      <c r="T3505" s="679">
        <f t="shared" ca="1" si="602"/>
        <v>0</v>
      </c>
      <c r="U3505" s="679">
        <f t="shared" ca="1" si="602"/>
        <v>0</v>
      </c>
      <c r="V3505" s="679">
        <f t="shared" ca="1" si="602"/>
        <v>0</v>
      </c>
      <c r="W3505" s="679">
        <f t="shared" ca="1" si="597"/>
        <v>0</v>
      </c>
      <c r="X3505" s="679">
        <f t="shared" ca="1" si="602"/>
        <v>0</v>
      </c>
      <c r="Y3505" s="679">
        <f t="shared" ca="1" si="602"/>
        <v>0</v>
      </c>
      <c r="Z3505" s="679">
        <f t="shared" ca="1" si="602"/>
        <v>0</v>
      </c>
      <c r="AA3505" t="str">
        <f t="shared" si="594"/>
        <v>ASR_Financial_Report_SHP21Final</v>
      </c>
      <c r="AB3505" s="960">
        <f t="shared" si="595"/>
        <v>44658</v>
      </c>
      <c r="AC3505" t="str">
        <f t="shared" si="596"/>
        <v>Unaudited</v>
      </c>
    </row>
    <row r="3506" spans="1:29" x14ac:dyDescent="0.25">
      <c r="A3506" t="s">
        <v>420</v>
      </c>
      <c r="B3506" t="s">
        <v>1366</v>
      </c>
      <c r="C3506" t="s">
        <v>1367</v>
      </c>
      <c r="D3506">
        <v>1900</v>
      </c>
      <c r="E3506" s="960">
        <v>1</v>
      </c>
      <c r="F3506" t="s">
        <v>441</v>
      </c>
      <c r="G3506" s="960">
        <v>366</v>
      </c>
      <c r="H3506" t="s">
        <v>388</v>
      </c>
      <c r="I3506" s="940" t="s">
        <v>432</v>
      </c>
      <c r="J3506" s="940" t="s">
        <v>432</v>
      </c>
      <c r="K3506" s="940" t="s">
        <v>432</v>
      </c>
      <c r="L3506" s="950"/>
      <c r="M3506" s="967" t="s">
        <v>432</v>
      </c>
      <c r="N3506" s="679">
        <f t="shared" ref="N3506:N3527" ca="1" si="603">IF(OR(AND($F3506="PY",N$1&lt;&gt;"Prior Year"),AND($F3506&lt;&gt;"PY",N$1="Prior Year")),0,INDEX(INDIRECT("'MMA Rev-Exp "&amp;$H3506&amp;"'!$A$1:$CA$200"),IF($J3506="Member Months",MATCH($J3506,INDIRECT("'MMA Rev-Exp "&amp;$H3506&amp;"'!$A$1:$A$200"),0),MATCH($L3506,INDIRECT("'MMA Rev-Exp "&amp;$H3506&amp;"'!$B$1:$B$200"),0)),IF($F3506="PY",MATCH("Prior Year Adjustments",INDIRECT("'MMA Rev-Exp "&amp;$H3506&amp;"'!$A$8:$CA$8"),0),MATCH(IF($F3506="Q1","JANUARY - MARCH (Q1)",IF($F3506="Q2","APRIL - JUNE (Q2)",IF($F3506="Q3","JULY - SEPTEMBER (Q3)",IF($F3506="Q4","OCTOBER - DECEMBER (Q4)",0)))),INDIRECT("'MMA Rev-Exp "&amp;$H3506&amp;"'!$A$7:$CA$7"),0)+MATCH(N$1,INDIRECT("'MMA Rev-Exp "&amp;$H3506&amp;"'!$D$8:$CA$8"),0)-1)))</f>
        <v>74074.409999999989</v>
      </c>
      <c r="O3506" s="679">
        <f t="shared" ca="1" si="602"/>
        <v>67342.289999999994</v>
      </c>
      <c r="P3506" s="679">
        <f t="shared" ca="1" si="602"/>
        <v>906</v>
      </c>
      <c r="Q3506" s="679">
        <f t="shared" ca="1" si="602"/>
        <v>3605.48</v>
      </c>
      <c r="R3506" s="679">
        <f t="shared" ca="1" si="602"/>
        <v>385</v>
      </c>
      <c r="S3506" s="679">
        <f t="shared" ca="1" si="602"/>
        <v>1571.71</v>
      </c>
      <c r="T3506" s="679">
        <f t="shared" ca="1" si="602"/>
        <v>123</v>
      </c>
      <c r="U3506" s="679">
        <f t="shared" ca="1" si="602"/>
        <v>6.93</v>
      </c>
      <c r="V3506" s="679">
        <f t="shared" ca="1" si="602"/>
        <v>126</v>
      </c>
      <c r="W3506" s="679">
        <f t="shared" ca="1" si="597"/>
        <v>8</v>
      </c>
      <c r="X3506" s="679">
        <f t="shared" ca="1" si="602"/>
        <v>0</v>
      </c>
      <c r="Y3506" s="679">
        <f t="shared" ca="1" si="602"/>
        <v>0</v>
      </c>
      <c r="Z3506" s="679">
        <f t="shared" ca="1" si="602"/>
        <v>0</v>
      </c>
      <c r="AA3506" t="str">
        <f t="shared" si="594"/>
        <v>ASR_Financial_Report_SHP21Final</v>
      </c>
      <c r="AB3506" s="960">
        <f t="shared" si="595"/>
        <v>44658</v>
      </c>
      <c r="AC3506" t="str">
        <f t="shared" si="596"/>
        <v>Unaudited</v>
      </c>
    </row>
    <row r="3507" spans="1:29" x14ac:dyDescent="0.25">
      <c r="A3507" t="s">
        <v>420</v>
      </c>
      <c r="B3507" t="s">
        <v>1366</v>
      </c>
      <c r="C3507" t="s">
        <v>1367</v>
      </c>
      <c r="D3507">
        <v>1900</v>
      </c>
      <c r="E3507" s="960">
        <v>1</v>
      </c>
      <c r="F3507" t="s">
        <v>441</v>
      </c>
      <c r="G3507" s="960">
        <v>366</v>
      </c>
      <c r="H3507" t="s">
        <v>388</v>
      </c>
      <c r="I3507" s="966" t="s">
        <v>487</v>
      </c>
      <c r="J3507" s="966" t="s">
        <v>12</v>
      </c>
      <c r="K3507" s="966" t="s">
        <v>12</v>
      </c>
      <c r="L3507" s="946">
        <v>1.1000000000000001</v>
      </c>
      <c r="M3507" s="966" t="s">
        <v>12</v>
      </c>
      <c r="N3507" s="679">
        <f t="shared" ca="1" si="603"/>
        <v>18628941.209999997</v>
      </c>
      <c r="O3507" s="679">
        <f t="shared" ca="1" si="602"/>
        <v>12933060.560000001</v>
      </c>
      <c r="P3507" s="679">
        <f t="shared" ca="1" si="602"/>
        <v>478027.47</v>
      </c>
      <c r="Q3507" s="679">
        <f t="shared" ca="1" si="602"/>
        <v>3688033.63</v>
      </c>
      <c r="R3507" s="679">
        <f t="shared" ca="1" si="602"/>
        <v>555513.65</v>
      </c>
      <c r="S3507" s="679">
        <f t="shared" ca="1" si="602"/>
        <v>322071.63</v>
      </c>
      <c r="T3507" s="679">
        <f t="shared" ca="1" si="602"/>
        <v>62995.81</v>
      </c>
      <c r="U3507" s="679">
        <f t="shared" ref="U3507:Z3507" ca="1" si="604">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815.5</v>
      </c>
      <c r="V3507" s="679">
        <f t="shared" ca="1" si="604"/>
        <v>377385.12</v>
      </c>
      <c r="W3507" s="679">
        <f t="shared" ca="1" si="597"/>
        <v>211037.84</v>
      </c>
      <c r="X3507" s="679">
        <f t="shared" ca="1" si="604"/>
        <v>0</v>
      </c>
      <c r="Y3507" s="679">
        <f t="shared" ca="1" si="604"/>
        <v>0</v>
      </c>
      <c r="Z3507" s="679">
        <f t="shared" ca="1" si="604"/>
        <v>0</v>
      </c>
      <c r="AA3507" t="str">
        <f t="shared" si="594"/>
        <v>ASR_Financial_Report_SHP21Final</v>
      </c>
      <c r="AB3507" s="960">
        <f t="shared" si="595"/>
        <v>44658</v>
      </c>
      <c r="AC3507" t="str">
        <f t="shared" si="596"/>
        <v>Unaudited</v>
      </c>
    </row>
    <row r="3508" spans="1:29" x14ac:dyDescent="0.25">
      <c r="A3508" t="s">
        <v>420</v>
      </c>
      <c r="B3508" t="s">
        <v>1366</v>
      </c>
      <c r="C3508" t="s">
        <v>1367</v>
      </c>
      <c r="D3508">
        <v>1900</v>
      </c>
      <c r="E3508" s="960">
        <v>1</v>
      </c>
      <c r="F3508" t="s">
        <v>441</v>
      </c>
      <c r="G3508" s="960">
        <v>366</v>
      </c>
      <c r="H3508" t="s">
        <v>388</v>
      </c>
      <c r="I3508" s="940" t="s">
        <v>487</v>
      </c>
      <c r="J3508" s="940" t="s">
        <v>12</v>
      </c>
      <c r="K3508" s="940" t="s">
        <v>1309</v>
      </c>
      <c r="L3508" s="940" t="s">
        <v>1300</v>
      </c>
      <c r="M3508" s="965" t="s">
        <v>1309</v>
      </c>
      <c r="N3508" s="679">
        <f t="shared" ca="1" si="603"/>
        <v>0</v>
      </c>
      <c r="O3508" s="679">
        <f t="shared" ref="O3508:V3517" ca="1" si="605">IF(OR(AND($F3508="PY",O$1&lt;&gt;"Prior Year"),AND($F3508&lt;&gt;"PY",O$1="Prior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"&amp;$H3508&amp;"'!$A$7:$CA$7"),0)+MATCH(O$1,INDIRECT("'MMA Rev-Exp "&amp;$H3508&amp;"'!$D$8:$CA$8"),0)-1)))</f>
        <v>0</v>
      </c>
      <c r="P3508" s="679">
        <f t="shared" ca="1" si="605"/>
        <v>0</v>
      </c>
      <c r="Q3508" s="679">
        <f t="shared" ca="1" si="605"/>
        <v>0</v>
      </c>
      <c r="R3508" s="679">
        <f t="shared" ca="1" si="605"/>
        <v>0</v>
      </c>
      <c r="S3508" s="679">
        <f t="shared" ca="1" si="605"/>
        <v>0</v>
      </c>
      <c r="T3508" s="679">
        <f t="shared" ca="1" si="605"/>
        <v>0</v>
      </c>
      <c r="U3508" s="679">
        <f t="shared" ca="1" si="605"/>
        <v>0</v>
      </c>
      <c r="V3508" s="679">
        <f t="shared" ca="1" si="605"/>
        <v>0</v>
      </c>
      <c r="W3508" s="679">
        <f t="shared" ca="1" si="597"/>
        <v>0</v>
      </c>
      <c r="X3508" s="679">
        <f t="shared" ref="X3508:Z3526" ca="1" si="606">IF(OR(AND($F3508="PY",X$1&lt;&gt;"Prior Year"),AND($F3508&lt;&gt;"PY",X$1="Prior Year")),0,INDEX(INDIRECT("'MMA Rev-Exp "&amp;$H3508&amp;"'!$A$1:$CA$200"),IF($J3508="Member Months",MATCH($J3508,INDIRECT("'MMA Rev-Exp "&amp;$H3508&amp;"'!$A$1:$A$200"),0),MATCH($L3508,INDIRECT("'MMA Rev-Exp "&amp;$H3508&amp;"'!$B$1:$B$200"),0)),IF($F3508="PY",MATCH("Prior Year Adjustments",INDIRECT("'MMA Rev-Exp "&amp;$H3508&amp;"'!$A$8:$CA$8"),0),MATCH(IF($F3508="Q1","JANUARY - MARCH (Q1)",IF($F3508="Q2","APRIL - JUNE (Q2)",IF($F3508="Q3","JULY - SEPTEMBER (Q3)",IF($F3508="Q4","OCTOBER - DECEMBER (Q4)",0)))),INDIRECT("'MMA Rev-Exp "&amp;$H3508&amp;"'!$A$7:$CA$7"),0)+MATCH(X$1,INDIRECT("'MMA Rev-Exp "&amp;$H3508&amp;"'!$D$8:$CA$8"),0)-1)))</f>
        <v>0</v>
      </c>
      <c r="Y3508" s="679">
        <f t="shared" ca="1" si="606"/>
        <v>0</v>
      </c>
      <c r="Z3508" s="679">
        <f t="shared" ca="1" si="606"/>
        <v>0</v>
      </c>
      <c r="AA3508" t="str">
        <f t="shared" si="594"/>
        <v>ASR_Financial_Report_SHP21Final</v>
      </c>
      <c r="AB3508" s="960">
        <f t="shared" si="595"/>
        <v>44658</v>
      </c>
      <c r="AC3508" t="str">
        <f t="shared" si="596"/>
        <v>Unaudited</v>
      </c>
    </row>
    <row r="3509" spans="1:29" x14ac:dyDescent="0.25">
      <c r="A3509" t="s">
        <v>420</v>
      </c>
      <c r="B3509" t="s">
        <v>1366</v>
      </c>
      <c r="C3509" t="s">
        <v>1367</v>
      </c>
      <c r="D3509">
        <v>1900</v>
      </c>
      <c r="E3509" s="960">
        <v>1</v>
      </c>
      <c r="F3509" t="s">
        <v>441</v>
      </c>
      <c r="G3509" s="960">
        <v>366</v>
      </c>
      <c r="H3509" t="s">
        <v>388</v>
      </c>
      <c r="I3509" s="940" t="s">
        <v>487</v>
      </c>
      <c r="J3509" s="940" t="s">
        <v>490</v>
      </c>
      <c r="K3509" s="940" t="s">
        <v>491</v>
      </c>
      <c r="L3509" s="940" t="s">
        <v>63</v>
      </c>
      <c r="M3509" s="965" t="s">
        <v>343</v>
      </c>
      <c r="N3509" s="679">
        <f t="shared" ca="1" si="603"/>
        <v>0</v>
      </c>
      <c r="O3509" s="679">
        <f t="shared" ca="1" si="605"/>
        <v>0</v>
      </c>
      <c r="P3509" s="679">
        <f t="shared" ca="1" si="605"/>
        <v>0</v>
      </c>
      <c r="Q3509" s="679">
        <f t="shared" ca="1" si="605"/>
        <v>0</v>
      </c>
      <c r="R3509" s="679">
        <f t="shared" ca="1" si="605"/>
        <v>0</v>
      </c>
      <c r="S3509" s="679">
        <f t="shared" ca="1" si="605"/>
        <v>0</v>
      </c>
      <c r="T3509" s="679">
        <f t="shared" ca="1" si="605"/>
        <v>0</v>
      </c>
      <c r="U3509" s="679">
        <f t="shared" ca="1" si="605"/>
        <v>0</v>
      </c>
      <c r="V3509" s="679">
        <f t="shared" ca="1" si="605"/>
        <v>0</v>
      </c>
      <c r="W3509" s="679">
        <f t="shared" ca="1" si="597"/>
        <v>0</v>
      </c>
      <c r="X3509" s="679">
        <f t="shared" ca="1" si="606"/>
        <v>0</v>
      </c>
      <c r="Y3509" s="679">
        <f t="shared" ca="1" si="606"/>
        <v>0</v>
      </c>
      <c r="Z3509" s="679">
        <f t="shared" ca="1" si="606"/>
        <v>0</v>
      </c>
      <c r="AA3509" t="str">
        <f t="shared" si="594"/>
        <v>ASR_Financial_Report_SHP21Final</v>
      </c>
      <c r="AB3509" s="960">
        <f t="shared" si="595"/>
        <v>44658</v>
      </c>
      <c r="AC3509" t="str">
        <f t="shared" si="596"/>
        <v>Unaudited</v>
      </c>
    </row>
    <row r="3510" spans="1:29" x14ac:dyDescent="0.25">
      <c r="A3510" t="s">
        <v>420</v>
      </c>
      <c r="B3510" t="s">
        <v>1366</v>
      </c>
      <c r="C3510" t="s">
        <v>1367</v>
      </c>
      <c r="D3510">
        <v>1900</v>
      </c>
      <c r="E3510" s="960">
        <v>1</v>
      </c>
      <c r="F3510" t="s">
        <v>441</v>
      </c>
      <c r="G3510" s="960">
        <v>366</v>
      </c>
      <c r="H3510" t="s">
        <v>388</v>
      </c>
      <c r="I3510" s="940" t="s">
        <v>487</v>
      </c>
      <c r="J3510" s="940" t="s">
        <v>490</v>
      </c>
      <c r="K3510" s="940" t="s">
        <v>1000</v>
      </c>
      <c r="L3510" s="940" t="s">
        <v>896</v>
      </c>
      <c r="M3510" s="965" t="s">
        <v>897</v>
      </c>
      <c r="N3510" s="679">
        <f t="shared" ca="1" si="603"/>
        <v>538565.9787048396</v>
      </c>
      <c r="O3510" s="679">
        <f t="shared" ca="1" si="605"/>
        <v>538565.9787048396</v>
      </c>
      <c r="P3510" s="679">
        <f t="shared" ca="1" si="605"/>
        <v>0</v>
      </c>
      <c r="Q3510" s="679">
        <f t="shared" ca="1" si="605"/>
        <v>0</v>
      </c>
      <c r="R3510" s="679">
        <f t="shared" ca="1" si="605"/>
        <v>0</v>
      </c>
      <c r="S3510" s="679">
        <f t="shared" ca="1" si="605"/>
        <v>0</v>
      </c>
      <c r="T3510" s="679">
        <f t="shared" ca="1" si="605"/>
        <v>0</v>
      </c>
      <c r="U3510" s="679">
        <f t="shared" ca="1" si="605"/>
        <v>0</v>
      </c>
      <c r="V3510" s="679">
        <f t="shared" ca="1" si="605"/>
        <v>0</v>
      </c>
      <c r="W3510" s="679">
        <f t="shared" ca="1" si="597"/>
        <v>0</v>
      </c>
      <c r="X3510" s="679">
        <f t="shared" ca="1" si="606"/>
        <v>0</v>
      </c>
      <c r="Y3510" s="679">
        <f t="shared" ca="1" si="606"/>
        <v>0</v>
      </c>
      <c r="Z3510" s="679">
        <f t="shared" ca="1" si="606"/>
        <v>0</v>
      </c>
      <c r="AA3510" t="str">
        <f t="shared" si="594"/>
        <v>ASR_Financial_Report_SHP21Final</v>
      </c>
      <c r="AB3510" s="960">
        <f t="shared" si="595"/>
        <v>44658</v>
      </c>
      <c r="AC3510" t="str">
        <f t="shared" si="596"/>
        <v>Unaudited</v>
      </c>
    </row>
    <row r="3511" spans="1:29" x14ac:dyDescent="0.25">
      <c r="A3511" t="s">
        <v>420</v>
      </c>
      <c r="B3511" t="s">
        <v>1366</v>
      </c>
      <c r="C3511" t="s">
        <v>1367</v>
      </c>
      <c r="D3511">
        <v>1900</v>
      </c>
      <c r="E3511" s="960">
        <v>1</v>
      </c>
      <c r="F3511" t="s">
        <v>441</v>
      </c>
      <c r="G3511" s="960">
        <v>366</v>
      </c>
      <c r="H3511" t="s">
        <v>388</v>
      </c>
      <c r="I3511" s="940" t="s">
        <v>487</v>
      </c>
      <c r="J3511" s="940" t="s">
        <v>13</v>
      </c>
      <c r="K3511" s="940" t="s">
        <v>492</v>
      </c>
      <c r="L3511" s="948" t="s">
        <v>94</v>
      </c>
      <c r="M3511" s="963" t="s">
        <v>146</v>
      </c>
      <c r="N3511" s="679">
        <f t="shared" ca="1" si="603"/>
        <v>0</v>
      </c>
      <c r="O3511" s="679">
        <f t="shared" ca="1" si="605"/>
        <v>0</v>
      </c>
      <c r="P3511" s="679">
        <f t="shared" ca="1" si="605"/>
        <v>0</v>
      </c>
      <c r="Q3511" s="679">
        <f t="shared" ca="1" si="605"/>
        <v>0</v>
      </c>
      <c r="R3511" s="679">
        <f t="shared" ca="1" si="605"/>
        <v>0</v>
      </c>
      <c r="S3511" s="679">
        <f t="shared" ca="1" si="605"/>
        <v>0</v>
      </c>
      <c r="T3511" s="679">
        <f t="shared" ca="1" si="605"/>
        <v>0</v>
      </c>
      <c r="U3511" s="679">
        <f t="shared" ca="1" si="605"/>
        <v>0</v>
      </c>
      <c r="V3511" s="679">
        <f t="shared" ca="1" si="605"/>
        <v>0</v>
      </c>
      <c r="W3511" s="679">
        <f t="shared" ca="1" si="597"/>
        <v>0</v>
      </c>
      <c r="X3511" s="679">
        <f t="shared" ca="1" si="606"/>
        <v>0</v>
      </c>
      <c r="Y3511" s="679">
        <f t="shared" ca="1" si="606"/>
        <v>0</v>
      </c>
      <c r="Z3511" s="679">
        <f t="shared" ca="1" si="606"/>
        <v>0</v>
      </c>
      <c r="AA3511" t="str">
        <f t="shared" si="594"/>
        <v>ASR_Financial_Report_SHP21Final</v>
      </c>
      <c r="AB3511" s="960">
        <f t="shared" si="595"/>
        <v>44658</v>
      </c>
      <c r="AC3511" t="str">
        <f t="shared" si="596"/>
        <v>Unaudited</v>
      </c>
    </row>
    <row r="3512" spans="1:29" x14ac:dyDescent="0.25">
      <c r="A3512" t="s">
        <v>420</v>
      </c>
      <c r="B3512" t="s">
        <v>1366</v>
      </c>
      <c r="C3512" t="s">
        <v>1367</v>
      </c>
      <c r="D3512">
        <v>1900</v>
      </c>
      <c r="E3512" s="960">
        <v>1</v>
      </c>
      <c r="F3512" t="s">
        <v>441</v>
      </c>
      <c r="G3512" s="960">
        <v>366</v>
      </c>
      <c r="H3512" t="s">
        <v>388</v>
      </c>
      <c r="I3512" s="965" t="s">
        <v>487</v>
      </c>
      <c r="J3512" s="965" t="s">
        <v>13</v>
      </c>
      <c r="K3512" s="965" t="s">
        <v>13</v>
      </c>
      <c r="L3512" s="940" t="s">
        <v>35</v>
      </c>
      <c r="M3512" s="965" t="s">
        <v>13</v>
      </c>
      <c r="N3512" s="679">
        <f t="shared" ca="1" si="603"/>
        <v>38443.656410332071</v>
      </c>
      <c r="O3512" s="679">
        <f t="shared" ca="1" si="605"/>
        <v>38443.656410332071</v>
      </c>
      <c r="P3512" s="679">
        <f t="shared" ca="1" si="605"/>
        <v>0</v>
      </c>
      <c r="Q3512" s="679">
        <f t="shared" ca="1" si="605"/>
        <v>0</v>
      </c>
      <c r="R3512" s="679">
        <f t="shared" ca="1" si="605"/>
        <v>0</v>
      </c>
      <c r="S3512" s="679">
        <f t="shared" ca="1" si="605"/>
        <v>0</v>
      </c>
      <c r="T3512" s="679">
        <f t="shared" ca="1" si="605"/>
        <v>0</v>
      </c>
      <c r="U3512" s="679">
        <f t="shared" ca="1" si="605"/>
        <v>0</v>
      </c>
      <c r="V3512" s="679">
        <f t="shared" ca="1" si="605"/>
        <v>0</v>
      </c>
      <c r="W3512" s="679">
        <f t="shared" ca="1" si="597"/>
        <v>0</v>
      </c>
      <c r="X3512" s="679">
        <f t="shared" ca="1" si="606"/>
        <v>0</v>
      </c>
      <c r="Y3512" s="679">
        <f t="shared" ca="1" si="606"/>
        <v>0</v>
      </c>
      <c r="Z3512" s="679">
        <f t="shared" ca="1" si="606"/>
        <v>0</v>
      </c>
      <c r="AA3512" t="str">
        <f t="shared" si="594"/>
        <v>ASR_Financial_Report_SHP21Final</v>
      </c>
      <c r="AB3512" s="960">
        <f t="shared" si="595"/>
        <v>44658</v>
      </c>
      <c r="AC3512" t="str">
        <f t="shared" si="596"/>
        <v>Unaudited</v>
      </c>
    </row>
    <row r="3513" spans="1:29" x14ac:dyDescent="0.25">
      <c r="A3513" t="s">
        <v>420</v>
      </c>
      <c r="B3513" t="s">
        <v>1366</v>
      </c>
      <c r="C3513" t="s">
        <v>1367</v>
      </c>
      <c r="D3513">
        <v>1900</v>
      </c>
      <c r="E3513" s="960">
        <v>1</v>
      </c>
      <c r="F3513" t="s">
        <v>441</v>
      </c>
      <c r="G3513" s="960">
        <v>366</v>
      </c>
      <c r="H3513" t="s">
        <v>388</v>
      </c>
      <c r="I3513" s="940" t="s">
        <v>488</v>
      </c>
      <c r="J3513" s="940" t="s">
        <v>444</v>
      </c>
      <c r="K3513" s="940" t="s">
        <v>0</v>
      </c>
      <c r="L3513" s="940">
        <v>2.1</v>
      </c>
      <c r="M3513" s="965" t="s">
        <v>147</v>
      </c>
      <c r="N3513" s="679">
        <f t="shared" ca="1" si="603"/>
        <v>1945547.67</v>
      </c>
      <c r="O3513" s="679">
        <f t="shared" ca="1" si="605"/>
        <v>1285699.81</v>
      </c>
      <c r="P3513" s="679">
        <f t="shared" ca="1" si="605"/>
        <v>85686.83</v>
      </c>
      <c r="Q3513" s="679">
        <f t="shared" ca="1" si="605"/>
        <v>436914.61</v>
      </c>
      <c r="R3513" s="679">
        <f t="shared" ca="1" si="605"/>
        <v>79815.44</v>
      </c>
      <c r="S3513" s="679">
        <f t="shared" ca="1" si="605"/>
        <v>128.49</v>
      </c>
      <c r="T3513" s="679">
        <f t="shared" ca="1" si="605"/>
        <v>40306.44</v>
      </c>
      <c r="U3513" s="679">
        <f t="shared" ca="1" si="605"/>
        <v>0</v>
      </c>
      <c r="V3513" s="679">
        <f t="shared" ca="1" si="605"/>
        <v>3171.21</v>
      </c>
      <c r="W3513" s="679">
        <f t="shared" ca="1" si="597"/>
        <v>13824.84</v>
      </c>
      <c r="X3513" s="679">
        <f t="shared" ca="1" si="606"/>
        <v>0</v>
      </c>
      <c r="Y3513" s="679">
        <f t="shared" ca="1" si="606"/>
        <v>0</v>
      </c>
      <c r="Z3513" s="679">
        <f t="shared" ca="1" si="606"/>
        <v>0</v>
      </c>
      <c r="AA3513" t="str">
        <f t="shared" si="594"/>
        <v>ASR_Financial_Report_SHP21Final</v>
      </c>
      <c r="AB3513" s="960">
        <f t="shared" si="595"/>
        <v>44658</v>
      </c>
      <c r="AC3513" t="str">
        <f t="shared" si="596"/>
        <v>Unaudited</v>
      </c>
    </row>
    <row r="3514" spans="1:29" ht="30" x14ac:dyDescent="0.25">
      <c r="A3514" t="s">
        <v>420</v>
      </c>
      <c r="B3514" t="s">
        <v>1366</v>
      </c>
      <c r="C3514" t="s">
        <v>1367</v>
      </c>
      <c r="D3514">
        <v>1900</v>
      </c>
      <c r="E3514" s="960">
        <v>1</v>
      </c>
      <c r="F3514" t="s">
        <v>441</v>
      </c>
      <c r="G3514" s="960">
        <v>366</v>
      </c>
      <c r="H3514" t="s">
        <v>388</v>
      </c>
      <c r="I3514" s="940" t="s">
        <v>488</v>
      </c>
      <c r="J3514" s="940" t="s">
        <v>444</v>
      </c>
      <c r="K3514" s="940" t="s">
        <v>0</v>
      </c>
      <c r="L3514" s="940">
        <v>2.2000000000000002</v>
      </c>
      <c r="M3514" s="965" t="s">
        <v>148</v>
      </c>
      <c r="N3514" s="679">
        <f t="shared" ca="1" si="603"/>
        <v>168467.61842558955</v>
      </c>
      <c r="O3514" s="679">
        <f t="shared" ca="1" si="605"/>
        <v>121429.09833614746</v>
      </c>
      <c r="P3514" s="679">
        <f t="shared" ca="1" si="605"/>
        <v>8092.7712870881933</v>
      </c>
      <c r="Q3514" s="679">
        <f t="shared" ca="1" si="605"/>
        <v>28767.710107721665</v>
      </c>
      <c r="R3514" s="679">
        <f t="shared" ca="1" si="605"/>
        <v>5255.3622631741546</v>
      </c>
      <c r="S3514" s="679">
        <f t="shared" ca="1" si="605"/>
        <v>-3.1355151013610314</v>
      </c>
      <c r="T3514" s="679">
        <f t="shared" ca="1" si="605"/>
        <v>3806.7787116963395</v>
      </c>
      <c r="U3514" s="679">
        <f t="shared" ca="1" si="605"/>
        <v>0</v>
      </c>
      <c r="V3514" s="679">
        <f t="shared" ca="1" si="605"/>
        <v>208.75909585426899</v>
      </c>
      <c r="W3514" s="679">
        <f t="shared" ca="1" si="597"/>
        <v>910.2741390088463</v>
      </c>
      <c r="X3514" s="679">
        <f t="shared" ca="1" si="606"/>
        <v>0</v>
      </c>
      <c r="Y3514" s="679">
        <f t="shared" ca="1" si="606"/>
        <v>0</v>
      </c>
      <c r="Z3514" s="679">
        <f t="shared" ca="1" si="606"/>
        <v>0</v>
      </c>
      <c r="AA3514" t="str">
        <f t="shared" si="594"/>
        <v>ASR_Financial_Report_SHP21Final</v>
      </c>
      <c r="AB3514" s="960">
        <f t="shared" si="595"/>
        <v>44658</v>
      </c>
      <c r="AC3514" t="str">
        <f t="shared" si="596"/>
        <v>Unaudited</v>
      </c>
    </row>
    <row r="3515" spans="1:29" x14ac:dyDescent="0.25">
      <c r="A3515" t="s">
        <v>420</v>
      </c>
      <c r="B3515" t="s">
        <v>1366</v>
      </c>
      <c r="C3515" t="s">
        <v>1367</v>
      </c>
      <c r="D3515">
        <v>1900</v>
      </c>
      <c r="E3515" s="960">
        <v>1</v>
      </c>
      <c r="F3515" t="s">
        <v>441</v>
      </c>
      <c r="G3515" s="960">
        <v>366</v>
      </c>
      <c r="H3515" t="s">
        <v>388</v>
      </c>
      <c r="I3515" s="940" t="s">
        <v>488</v>
      </c>
      <c r="J3515" s="940" t="s">
        <v>444</v>
      </c>
      <c r="K3515" s="940" t="s">
        <v>0</v>
      </c>
      <c r="L3515" s="940">
        <v>2.2999999999999998</v>
      </c>
      <c r="M3515" s="965" t="s">
        <v>149</v>
      </c>
      <c r="N3515" s="679">
        <f t="shared" ca="1" si="603"/>
        <v>903845.63999999512</v>
      </c>
      <c r="O3515" s="679">
        <f t="shared" ca="1" si="605"/>
        <v>731762.84999999497</v>
      </c>
      <c r="P3515" s="679">
        <f t="shared" ca="1" si="605"/>
        <v>35491.919999999998</v>
      </c>
      <c r="Q3515" s="679">
        <f t="shared" ca="1" si="605"/>
        <v>106245.07000000009</v>
      </c>
      <c r="R3515" s="679">
        <f t="shared" ca="1" si="605"/>
        <v>17063.89</v>
      </c>
      <c r="S3515" s="679">
        <f t="shared" ca="1" si="605"/>
        <v>3875.47</v>
      </c>
      <c r="T3515" s="679">
        <f t="shared" ca="1" si="605"/>
        <v>3202.5</v>
      </c>
      <c r="U3515" s="679">
        <f t="shared" ca="1" si="605"/>
        <v>0</v>
      </c>
      <c r="V3515" s="679">
        <f t="shared" ca="1" si="605"/>
        <v>6123.5599999999995</v>
      </c>
      <c r="W3515" s="679">
        <f t="shared" ca="1" si="597"/>
        <v>80.38</v>
      </c>
      <c r="X3515" s="679">
        <f t="shared" ca="1" si="606"/>
        <v>0</v>
      </c>
      <c r="Y3515" s="679">
        <f t="shared" ca="1" si="606"/>
        <v>0</v>
      </c>
      <c r="Z3515" s="679">
        <f t="shared" ca="1" si="606"/>
        <v>0</v>
      </c>
      <c r="AA3515" t="str">
        <f t="shared" si="594"/>
        <v>ASR_Financial_Report_SHP21Final</v>
      </c>
      <c r="AB3515" s="960">
        <f t="shared" si="595"/>
        <v>44658</v>
      </c>
      <c r="AC3515" t="str">
        <f t="shared" si="596"/>
        <v>Unaudited</v>
      </c>
    </row>
    <row r="3516" spans="1:29" x14ac:dyDescent="0.25">
      <c r="A3516" t="s">
        <v>420</v>
      </c>
      <c r="B3516" t="s">
        <v>1366</v>
      </c>
      <c r="C3516" t="s">
        <v>1367</v>
      </c>
      <c r="D3516">
        <v>1900</v>
      </c>
      <c r="E3516" s="960">
        <v>1</v>
      </c>
      <c r="F3516" t="s">
        <v>441</v>
      </c>
      <c r="G3516" s="960">
        <v>366</v>
      </c>
      <c r="H3516" t="s">
        <v>388</v>
      </c>
      <c r="I3516" s="940" t="s">
        <v>488</v>
      </c>
      <c r="J3516" s="940" t="s">
        <v>444</v>
      </c>
      <c r="K3516" s="940" t="s">
        <v>0</v>
      </c>
      <c r="L3516" s="948">
        <v>2.4</v>
      </c>
      <c r="M3516" s="963" t="s">
        <v>150</v>
      </c>
      <c r="N3516" s="679">
        <f t="shared" ca="1" si="603"/>
        <v>420105.79000000004</v>
      </c>
      <c r="O3516" s="679">
        <f t="shared" ca="1" si="605"/>
        <v>247861.74</v>
      </c>
      <c r="P3516" s="679">
        <f t="shared" ca="1" si="605"/>
        <v>2741.6099999999997</v>
      </c>
      <c r="Q3516" s="679">
        <f t="shared" ca="1" si="605"/>
        <v>78755.81</v>
      </c>
      <c r="R3516" s="679">
        <f t="shared" ca="1" si="605"/>
        <v>77376.140000000014</v>
      </c>
      <c r="S3516" s="679">
        <f t="shared" ca="1" si="605"/>
        <v>3315.53</v>
      </c>
      <c r="T3516" s="679">
        <f t="shared" ca="1" si="605"/>
        <v>0</v>
      </c>
      <c r="U3516" s="679">
        <f t="shared" ca="1" si="605"/>
        <v>0</v>
      </c>
      <c r="V3516" s="679">
        <f t="shared" ca="1" si="605"/>
        <v>9773.1200000000008</v>
      </c>
      <c r="W3516" s="679">
        <f t="shared" ca="1" si="597"/>
        <v>281.83999999999997</v>
      </c>
      <c r="X3516" s="679">
        <f t="shared" ca="1" si="606"/>
        <v>0</v>
      </c>
      <c r="Y3516" s="679">
        <f t="shared" ca="1" si="606"/>
        <v>0</v>
      </c>
      <c r="Z3516" s="679">
        <f t="shared" ca="1" si="606"/>
        <v>0</v>
      </c>
      <c r="AA3516" t="str">
        <f t="shared" si="594"/>
        <v>ASR_Financial_Report_SHP21Final</v>
      </c>
      <c r="AB3516" s="960">
        <f t="shared" si="595"/>
        <v>44658</v>
      </c>
      <c r="AC3516" t="str">
        <f t="shared" si="596"/>
        <v>Unaudited</v>
      </c>
    </row>
    <row r="3517" spans="1:29" ht="30" x14ac:dyDescent="0.25">
      <c r="A3517" t="s">
        <v>420</v>
      </c>
      <c r="B3517" t="s">
        <v>1366</v>
      </c>
      <c r="C3517" t="s">
        <v>1367</v>
      </c>
      <c r="D3517">
        <v>1900</v>
      </c>
      <c r="E3517" s="960">
        <v>1</v>
      </c>
      <c r="F3517" t="s">
        <v>441</v>
      </c>
      <c r="G3517" s="960">
        <v>366</v>
      </c>
      <c r="H3517" t="s">
        <v>388</v>
      </c>
      <c r="I3517" s="965" t="s">
        <v>488</v>
      </c>
      <c r="J3517" s="965" t="s">
        <v>444</v>
      </c>
      <c r="K3517" s="965" t="s">
        <v>0</v>
      </c>
      <c r="L3517" s="940">
        <v>2.5</v>
      </c>
      <c r="M3517" s="965" t="s">
        <v>151</v>
      </c>
      <c r="N3517" s="679">
        <f t="shared" ca="1" si="603"/>
        <v>115718.30833647988</v>
      </c>
      <c r="O3517" s="679">
        <f t="shared" ca="1" si="605"/>
        <v>92521.543323256512</v>
      </c>
      <c r="P3517" s="679">
        <f t="shared" ca="1" si="605"/>
        <v>3611.0008246077673</v>
      </c>
      <c r="Q3517" s="679">
        <f t="shared" ca="1" si="605"/>
        <v>12172.467630326992</v>
      </c>
      <c r="R3517" s="679">
        <f t="shared" ca="1" si="605"/>
        <v>6217.068219561892</v>
      </c>
      <c r="S3517" s="679">
        <f t="shared" ca="1" si="605"/>
        <v>-175.95629595846614</v>
      </c>
      <c r="T3517" s="679">
        <f t="shared" ca="1" si="605"/>
        <v>302.46305117017334</v>
      </c>
      <c r="U3517" s="679">
        <f t="shared" ca="1" si="605"/>
        <v>0</v>
      </c>
      <c r="V3517" s="679">
        <f t="shared" ca="1" si="605"/>
        <v>1045.956092459211</v>
      </c>
      <c r="W3517" s="679">
        <f t="shared" ca="1" si="597"/>
        <v>23.765491055817701</v>
      </c>
      <c r="X3517" s="679">
        <f t="shared" ca="1" si="606"/>
        <v>0</v>
      </c>
      <c r="Y3517" s="679">
        <f t="shared" ca="1" si="606"/>
        <v>0</v>
      </c>
      <c r="Z3517" s="679">
        <f t="shared" ca="1" si="606"/>
        <v>0</v>
      </c>
      <c r="AA3517" t="str">
        <f t="shared" si="594"/>
        <v>ASR_Financial_Report_SHP21Final</v>
      </c>
      <c r="AB3517" s="960">
        <f t="shared" si="595"/>
        <v>44658</v>
      </c>
      <c r="AC3517" t="str">
        <f t="shared" si="596"/>
        <v>Unaudited</v>
      </c>
    </row>
    <row r="3518" spans="1:29" x14ac:dyDescent="0.25">
      <c r="A3518" t="s">
        <v>420</v>
      </c>
      <c r="B3518" t="s">
        <v>1366</v>
      </c>
      <c r="C3518" t="s">
        <v>1367</v>
      </c>
      <c r="D3518">
        <v>1900</v>
      </c>
      <c r="E3518" s="960">
        <v>1</v>
      </c>
      <c r="F3518" t="s">
        <v>441</v>
      </c>
      <c r="G3518" s="960">
        <v>366</v>
      </c>
      <c r="H3518" t="s">
        <v>388</v>
      </c>
      <c r="I3518" s="940" t="s">
        <v>488</v>
      </c>
      <c r="J3518" s="940" t="s">
        <v>444</v>
      </c>
      <c r="K3518" s="940" t="s">
        <v>0</v>
      </c>
      <c r="L3518" s="940" t="s">
        <v>96</v>
      </c>
      <c r="M3518" s="965" t="s">
        <v>7</v>
      </c>
      <c r="N3518" s="679">
        <f t="shared" ca="1" si="603"/>
        <v>0</v>
      </c>
      <c r="O3518" s="679">
        <f t="shared" ref="O3518:V3526" ca="1" si="607">IF(OR(AND($F3518="PY",O$1&lt;&gt;"Prior Year"),AND($F3518&lt;&gt;"PY",O$1="Prior Year")),0,INDEX(INDIRECT("'MMA Rev-Exp "&amp;$H3518&amp;"'!$A$1:$CA$200"),IF($J3518="Member Months",MATCH($J3518,INDIRECT("'MMA Rev-Exp "&amp;$H3518&amp;"'!$A$1:$A$200"),0),MATCH($L3518,INDIRECT("'MMA Rev-Exp "&amp;$H3518&amp;"'!$B$1:$B$200"),0)),IF($F3518="PY",MATCH("Prior Year Adjustments",INDIRECT("'MMA Rev-Exp "&amp;$H3518&amp;"'!$A$8:$CA$8"),0),MATCH(IF($F3518="Q1","JANUARY - MARCH (Q1)",IF($F3518="Q2","APRIL - JUNE (Q2)",IF($F3518="Q3","JULY - SEPTEMBER (Q3)",IF($F3518="Q4","OCTOBER - DECEMBER (Q4)",0)))),INDIRECT("'MMA Rev-Exp "&amp;$H3518&amp;"'!$A$7:$CA$7"),0)+MATCH(O$1,INDIRECT("'MMA Rev-Exp "&amp;$H3518&amp;"'!$D$8:$CA$8"),0)-1)))</f>
        <v>0</v>
      </c>
      <c r="P3518" s="679">
        <f t="shared" ca="1" si="607"/>
        <v>0</v>
      </c>
      <c r="Q3518" s="679">
        <f t="shared" ca="1" si="607"/>
        <v>0</v>
      </c>
      <c r="R3518" s="679">
        <f t="shared" ca="1" si="607"/>
        <v>0</v>
      </c>
      <c r="S3518" s="679">
        <f t="shared" ca="1" si="607"/>
        <v>0</v>
      </c>
      <c r="T3518" s="679">
        <f t="shared" ca="1" si="607"/>
        <v>0</v>
      </c>
      <c r="U3518" s="679">
        <f t="shared" ca="1" si="607"/>
        <v>0</v>
      </c>
      <c r="V3518" s="679">
        <f t="shared" ca="1" si="607"/>
        <v>0</v>
      </c>
      <c r="W3518" s="679">
        <f t="shared" ca="1" si="597"/>
        <v>0</v>
      </c>
      <c r="X3518" s="679">
        <f t="shared" ca="1" si="606"/>
        <v>0</v>
      </c>
      <c r="Y3518" s="679">
        <f t="shared" ca="1" si="606"/>
        <v>0</v>
      </c>
      <c r="Z3518" s="679">
        <f t="shared" ca="1" si="606"/>
        <v>0</v>
      </c>
      <c r="AA3518" t="str">
        <f t="shared" si="594"/>
        <v>ASR_Financial_Report_SHP21Final</v>
      </c>
      <c r="AB3518" s="960">
        <f t="shared" si="595"/>
        <v>44658</v>
      </c>
      <c r="AC3518" t="str">
        <f t="shared" si="596"/>
        <v>Unaudited</v>
      </c>
    </row>
    <row r="3519" spans="1:29" x14ac:dyDescent="0.25">
      <c r="A3519" t="s">
        <v>420</v>
      </c>
      <c r="B3519" t="s">
        <v>1366</v>
      </c>
      <c r="C3519" t="s">
        <v>1367</v>
      </c>
      <c r="D3519">
        <v>1900</v>
      </c>
      <c r="E3519" s="960">
        <v>1</v>
      </c>
      <c r="F3519" t="s">
        <v>441</v>
      </c>
      <c r="G3519" s="960">
        <v>366</v>
      </c>
      <c r="H3519" t="s">
        <v>388</v>
      </c>
      <c r="I3519" s="940" t="s">
        <v>488</v>
      </c>
      <c r="J3519" s="940" t="s">
        <v>444</v>
      </c>
      <c r="K3519" s="940" t="s">
        <v>0</v>
      </c>
      <c r="L3519" s="940" t="s">
        <v>152</v>
      </c>
      <c r="M3519" s="965" t="s">
        <v>451</v>
      </c>
      <c r="N3519" s="679">
        <f t="shared" ca="1" si="603"/>
        <v>0</v>
      </c>
      <c r="O3519" s="679">
        <f t="shared" ca="1" si="607"/>
        <v>0</v>
      </c>
      <c r="P3519" s="679">
        <f t="shared" ca="1" si="607"/>
        <v>0</v>
      </c>
      <c r="Q3519" s="679">
        <f t="shared" ca="1" si="607"/>
        <v>0</v>
      </c>
      <c r="R3519" s="679">
        <f t="shared" ca="1" si="607"/>
        <v>0</v>
      </c>
      <c r="S3519" s="679">
        <f t="shared" ca="1" si="607"/>
        <v>0</v>
      </c>
      <c r="T3519" s="679">
        <f t="shared" ca="1" si="607"/>
        <v>0</v>
      </c>
      <c r="U3519" s="679">
        <f t="shared" ca="1" si="607"/>
        <v>0</v>
      </c>
      <c r="V3519" s="679">
        <f t="shared" ca="1" si="607"/>
        <v>0</v>
      </c>
      <c r="W3519" s="679">
        <f t="shared" ca="1" si="597"/>
        <v>0</v>
      </c>
      <c r="X3519" s="679">
        <f t="shared" ca="1" si="606"/>
        <v>0</v>
      </c>
      <c r="Y3519" s="679">
        <f t="shared" ca="1" si="606"/>
        <v>0</v>
      </c>
      <c r="Z3519" s="679">
        <f t="shared" ca="1" si="606"/>
        <v>0</v>
      </c>
      <c r="AA3519" t="str">
        <f t="shared" si="594"/>
        <v>ASR_Financial_Report_SHP21Final</v>
      </c>
      <c r="AB3519" s="960">
        <f t="shared" si="595"/>
        <v>44658</v>
      </c>
      <c r="AC3519" t="str">
        <f t="shared" si="596"/>
        <v>Unaudited</v>
      </c>
    </row>
    <row r="3520" spans="1:29" x14ac:dyDescent="0.25">
      <c r="A3520" t="s">
        <v>420</v>
      </c>
      <c r="B3520" t="s">
        <v>1366</v>
      </c>
      <c r="C3520" t="s">
        <v>1367</v>
      </c>
      <c r="D3520">
        <v>1900</v>
      </c>
      <c r="E3520" s="960">
        <v>1</v>
      </c>
      <c r="F3520" t="s">
        <v>441</v>
      </c>
      <c r="G3520" s="960">
        <v>366</v>
      </c>
      <c r="H3520" t="s">
        <v>388</v>
      </c>
      <c r="I3520" s="940" t="s">
        <v>488</v>
      </c>
      <c r="J3520" s="940" t="s">
        <v>444</v>
      </c>
      <c r="K3520" s="940" t="s">
        <v>0</v>
      </c>
      <c r="L3520" s="940" t="s">
        <v>898</v>
      </c>
      <c r="M3520" s="965" t="s">
        <v>24</v>
      </c>
      <c r="N3520" s="679">
        <f t="shared" ca="1" si="603"/>
        <v>0</v>
      </c>
      <c r="O3520" s="679">
        <f t="shared" ca="1" si="607"/>
        <v>0</v>
      </c>
      <c r="P3520" s="679">
        <f t="shared" ca="1" si="607"/>
        <v>0</v>
      </c>
      <c r="Q3520" s="679">
        <f t="shared" ca="1" si="607"/>
        <v>0</v>
      </c>
      <c r="R3520" s="679">
        <f t="shared" ca="1" si="607"/>
        <v>0</v>
      </c>
      <c r="S3520" s="679">
        <f t="shared" ca="1" si="607"/>
        <v>0</v>
      </c>
      <c r="T3520" s="679">
        <f t="shared" ca="1" si="607"/>
        <v>0</v>
      </c>
      <c r="U3520" s="679">
        <f t="shared" ca="1" si="607"/>
        <v>0</v>
      </c>
      <c r="V3520" s="679">
        <f t="shared" ca="1" si="607"/>
        <v>0</v>
      </c>
      <c r="W3520" s="679">
        <f t="shared" ca="1" si="597"/>
        <v>0</v>
      </c>
      <c r="X3520" s="679">
        <f t="shared" ca="1" si="606"/>
        <v>0</v>
      </c>
      <c r="Y3520" s="679">
        <f t="shared" ca="1" si="606"/>
        <v>0</v>
      </c>
      <c r="Z3520" s="679">
        <f t="shared" ca="1" si="606"/>
        <v>0</v>
      </c>
      <c r="AA3520" t="str">
        <f t="shared" si="594"/>
        <v>ASR_Financial_Report_SHP21Final</v>
      </c>
      <c r="AB3520" s="960">
        <f t="shared" si="595"/>
        <v>44658</v>
      </c>
      <c r="AC3520" t="str">
        <f t="shared" si="596"/>
        <v>Unaudited</v>
      </c>
    </row>
    <row r="3521" spans="1:29" x14ac:dyDescent="0.25">
      <c r="A3521" t="s">
        <v>420</v>
      </c>
      <c r="B3521" t="s">
        <v>1366</v>
      </c>
      <c r="C3521" t="s">
        <v>1367</v>
      </c>
      <c r="D3521">
        <v>1900</v>
      </c>
      <c r="E3521" s="960">
        <v>1</v>
      </c>
      <c r="F3521" t="s">
        <v>441</v>
      </c>
      <c r="G3521" s="960">
        <v>366</v>
      </c>
      <c r="H3521" t="s">
        <v>388</v>
      </c>
      <c r="I3521" s="940" t="s">
        <v>488</v>
      </c>
      <c r="J3521" s="940" t="s">
        <v>444</v>
      </c>
      <c r="K3521" s="940" t="s">
        <v>53</v>
      </c>
      <c r="L3521" s="948">
        <v>3.1</v>
      </c>
      <c r="M3521" s="963" t="s">
        <v>33</v>
      </c>
      <c r="N3521" s="679">
        <f t="shared" ca="1" si="603"/>
        <v>2952685.0099999956</v>
      </c>
      <c r="O3521" s="679">
        <f t="shared" ca="1" si="607"/>
        <v>2418251.1299999962</v>
      </c>
      <c r="P3521" s="679">
        <f t="shared" ca="1" si="607"/>
        <v>51980.800000000003</v>
      </c>
      <c r="Q3521" s="679">
        <f t="shared" ca="1" si="607"/>
        <v>404695.33</v>
      </c>
      <c r="R3521" s="679">
        <f t="shared" ca="1" si="607"/>
        <v>29718.27</v>
      </c>
      <c r="S3521" s="679">
        <f t="shared" ca="1" si="607"/>
        <v>17015.010000000002</v>
      </c>
      <c r="T3521" s="679">
        <f t="shared" ca="1" si="607"/>
        <v>15996.21</v>
      </c>
      <c r="U3521" s="679">
        <f t="shared" ca="1" si="607"/>
        <v>27.09</v>
      </c>
      <c r="V3521" s="679">
        <f t="shared" ca="1" si="607"/>
        <v>8658.89</v>
      </c>
      <c r="W3521" s="679">
        <f t="shared" ca="1" si="597"/>
        <v>6342.28</v>
      </c>
      <c r="X3521" s="679">
        <f t="shared" ca="1" si="606"/>
        <v>0</v>
      </c>
      <c r="Y3521" s="679">
        <f t="shared" ca="1" si="606"/>
        <v>0</v>
      </c>
      <c r="Z3521" s="679">
        <f t="shared" ca="1" si="606"/>
        <v>0</v>
      </c>
      <c r="AA3521" t="str">
        <f t="shared" si="594"/>
        <v>ASR_Financial_Report_SHP21Final</v>
      </c>
      <c r="AB3521" s="960">
        <f t="shared" si="595"/>
        <v>44658</v>
      </c>
      <c r="AC3521" t="str">
        <f t="shared" si="596"/>
        <v>Unaudited</v>
      </c>
    </row>
    <row r="3522" spans="1:29" x14ac:dyDescent="0.25">
      <c r="A3522" t="s">
        <v>420</v>
      </c>
      <c r="B3522" t="s">
        <v>1366</v>
      </c>
      <c r="C3522" t="s">
        <v>1367</v>
      </c>
      <c r="D3522">
        <v>1900</v>
      </c>
      <c r="E3522" s="960">
        <v>1</v>
      </c>
      <c r="F3522" t="s">
        <v>441</v>
      </c>
      <c r="G3522" s="960">
        <v>366</v>
      </c>
      <c r="H3522" t="s">
        <v>388</v>
      </c>
      <c r="I3522" s="965" t="s">
        <v>488</v>
      </c>
      <c r="J3522" s="965" t="s">
        <v>444</v>
      </c>
      <c r="K3522" s="965" t="s">
        <v>53</v>
      </c>
      <c r="L3522" s="940">
        <v>3.2</v>
      </c>
      <c r="M3522" s="965" t="s">
        <v>34</v>
      </c>
      <c r="N3522" s="679">
        <f t="shared" ca="1" si="603"/>
        <v>5556.42</v>
      </c>
      <c r="O3522" s="679">
        <f t="shared" ca="1" si="607"/>
        <v>3751.06</v>
      </c>
      <c r="P3522" s="679">
        <f t="shared" ca="1" si="607"/>
        <v>222.36</v>
      </c>
      <c r="Q3522" s="679">
        <f t="shared" ca="1" si="607"/>
        <v>1082.92</v>
      </c>
      <c r="R3522" s="679">
        <f t="shared" ca="1" si="607"/>
        <v>0</v>
      </c>
      <c r="S3522" s="679">
        <f t="shared" ca="1" si="607"/>
        <v>0</v>
      </c>
      <c r="T3522" s="679">
        <f t="shared" ca="1" si="607"/>
        <v>0</v>
      </c>
      <c r="U3522" s="679">
        <f t="shared" ca="1" si="607"/>
        <v>0</v>
      </c>
      <c r="V3522" s="679">
        <f t="shared" ca="1" si="607"/>
        <v>0</v>
      </c>
      <c r="W3522" s="679">
        <f t="shared" ca="1" si="597"/>
        <v>500.08</v>
      </c>
      <c r="X3522" s="679">
        <f t="shared" ca="1" si="606"/>
        <v>0</v>
      </c>
      <c r="Y3522" s="679">
        <f t="shared" ca="1" si="606"/>
        <v>0</v>
      </c>
      <c r="Z3522" s="679">
        <f t="shared" ca="1" si="606"/>
        <v>0</v>
      </c>
      <c r="AA3522" t="str">
        <f t="shared" ref="AA3522:AA3585" si="608">file_name</f>
        <v>ASR_Financial_Report_SHP21Final</v>
      </c>
      <c r="AB3522" s="960">
        <f t="shared" ref="AB3522:AB3585" si="609">file_date</f>
        <v>44658</v>
      </c>
      <c r="AC3522" t="str">
        <f t="shared" ref="AC3522:AC3585" si="610">status</f>
        <v>Unaudited</v>
      </c>
    </row>
    <row r="3523" spans="1:29" x14ac:dyDescent="0.25">
      <c r="A3523" t="s">
        <v>420</v>
      </c>
      <c r="B3523" t="s">
        <v>1366</v>
      </c>
      <c r="C3523" t="s">
        <v>1367</v>
      </c>
      <c r="D3523">
        <v>1900</v>
      </c>
      <c r="E3523" s="960">
        <v>1</v>
      </c>
      <c r="F3523" t="s">
        <v>441</v>
      </c>
      <c r="G3523" s="960">
        <v>366</v>
      </c>
      <c r="H3523" t="s">
        <v>388</v>
      </c>
      <c r="I3523" s="940" t="s">
        <v>488</v>
      </c>
      <c r="J3523" s="940" t="s">
        <v>444</v>
      </c>
      <c r="K3523" s="940" t="s">
        <v>53</v>
      </c>
      <c r="L3523" s="940">
        <v>3.3</v>
      </c>
      <c r="M3523" s="965" t="s">
        <v>54</v>
      </c>
      <c r="N3523" s="679">
        <f t="shared" ca="1" si="603"/>
        <v>51709.21</v>
      </c>
      <c r="O3523" s="679">
        <f t="shared" ca="1" si="607"/>
        <v>48926.29</v>
      </c>
      <c r="P3523" s="679">
        <f t="shared" ca="1" si="607"/>
        <v>411.47999999999996</v>
      </c>
      <c r="Q3523" s="679">
        <f t="shared" ca="1" si="607"/>
        <v>2155.79</v>
      </c>
      <c r="R3523" s="679">
        <f t="shared" ca="1" si="607"/>
        <v>0</v>
      </c>
      <c r="S3523" s="679">
        <f t="shared" ca="1" si="607"/>
        <v>54.99</v>
      </c>
      <c r="T3523" s="679">
        <f t="shared" ca="1" si="607"/>
        <v>46.04</v>
      </c>
      <c r="U3523" s="679">
        <f t="shared" ca="1" si="607"/>
        <v>0</v>
      </c>
      <c r="V3523" s="679">
        <f t="shared" ca="1" si="607"/>
        <v>79.739999999999995</v>
      </c>
      <c r="W3523" s="679">
        <f t="shared" ca="1" si="597"/>
        <v>34.880000000000003</v>
      </c>
      <c r="X3523" s="679">
        <f t="shared" ca="1" si="606"/>
        <v>0</v>
      </c>
      <c r="Y3523" s="679">
        <f t="shared" ca="1" si="606"/>
        <v>0</v>
      </c>
      <c r="Z3523" s="679">
        <f t="shared" ca="1" si="606"/>
        <v>0</v>
      </c>
      <c r="AA3523" t="str">
        <f t="shared" si="608"/>
        <v>ASR_Financial_Report_SHP21Final</v>
      </c>
      <c r="AB3523" s="960">
        <f t="shared" si="609"/>
        <v>44658</v>
      </c>
      <c r="AC3523" t="str">
        <f t="shared" si="610"/>
        <v>Unaudited</v>
      </c>
    </row>
    <row r="3524" spans="1:29" x14ac:dyDescent="0.25">
      <c r="A3524" t="s">
        <v>420</v>
      </c>
      <c r="B3524" t="s">
        <v>1366</v>
      </c>
      <c r="C3524" t="s">
        <v>1367</v>
      </c>
      <c r="D3524">
        <v>1900</v>
      </c>
      <c r="E3524" s="960">
        <v>1</v>
      </c>
      <c r="F3524" t="s">
        <v>441</v>
      </c>
      <c r="G3524" s="960">
        <v>366</v>
      </c>
      <c r="H3524" t="s">
        <v>388</v>
      </c>
      <c r="I3524" s="940" t="s">
        <v>488</v>
      </c>
      <c r="J3524" s="940" t="s">
        <v>444</v>
      </c>
      <c r="K3524" s="940" t="s">
        <v>53</v>
      </c>
      <c r="L3524" s="940" t="s">
        <v>44</v>
      </c>
      <c r="M3524" s="965" t="s">
        <v>153</v>
      </c>
      <c r="N3524" s="679">
        <f t="shared" ca="1" si="603"/>
        <v>0</v>
      </c>
      <c r="O3524" s="679">
        <f t="shared" ca="1" si="607"/>
        <v>0</v>
      </c>
      <c r="P3524" s="679">
        <f t="shared" ca="1" si="607"/>
        <v>0</v>
      </c>
      <c r="Q3524" s="679">
        <f t="shared" ca="1" si="607"/>
        <v>0</v>
      </c>
      <c r="R3524" s="679">
        <f t="shared" ca="1" si="607"/>
        <v>0</v>
      </c>
      <c r="S3524" s="679">
        <f t="shared" ca="1" si="607"/>
        <v>0</v>
      </c>
      <c r="T3524" s="679">
        <f t="shared" ca="1" si="607"/>
        <v>0</v>
      </c>
      <c r="U3524" s="679">
        <f t="shared" ca="1" si="607"/>
        <v>0</v>
      </c>
      <c r="V3524" s="679">
        <f t="shared" ca="1" si="607"/>
        <v>0</v>
      </c>
      <c r="W3524" s="679">
        <f t="shared" ca="1" si="597"/>
        <v>0</v>
      </c>
      <c r="X3524" s="679">
        <f t="shared" ca="1" si="606"/>
        <v>0</v>
      </c>
      <c r="Y3524" s="679">
        <f t="shared" ca="1" si="606"/>
        <v>0</v>
      </c>
      <c r="Z3524" s="679">
        <f t="shared" ca="1" si="606"/>
        <v>0</v>
      </c>
      <c r="AA3524" t="str">
        <f t="shared" si="608"/>
        <v>ASR_Financial_Report_SHP21Final</v>
      </c>
      <c r="AB3524" s="960">
        <f t="shared" si="609"/>
        <v>44658</v>
      </c>
      <c r="AC3524" t="str">
        <f t="shared" si="610"/>
        <v>Unaudited</v>
      </c>
    </row>
    <row r="3525" spans="1:29" x14ac:dyDescent="0.25">
      <c r="A3525" t="s">
        <v>420</v>
      </c>
      <c r="B3525" t="s">
        <v>1366</v>
      </c>
      <c r="C3525" t="s">
        <v>1367</v>
      </c>
      <c r="D3525">
        <v>1900</v>
      </c>
      <c r="E3525" s="960">
        <v>1</v>
      </c>
      <c r="F3525" t="s">
        <v>441</v>
      </c>
      <c r="G3525" s="960">
        <v>366</v>
      </c>
      <c r="H3525" t="s">
        <v>388</v>
      </c>
      <c r="I3525" s="940" t="s">
        <v>488</v>
      </c>
      <c r="J3525" s="940" t="s">
        <v>444</v>
      </c>
      <c r="K3525" s="940" t="s">
        <v>53</v>
      </c>
      <c r="L3525" s="940" t="s">
        <v>41</v>
      </c>
      <c r="M3525" s="965" t="s">
        <v>52</v>
      </c>
      <c r="N3525" s="679">
        <f t="shared" ca="1" si="603"/>
        <v>581327.71000040998</v>
      </c>
      <c r="O3525" s="679">
        <f t="shared" ca="1" si="607"/>
        <v>532152.64000040805</v>
      </c>
      <c r="P3525" s="679">
        <f t="shared" ca="1" si="607"/>
        <v>7219.6200000000899</v>
      </c>
      <c r="Q3525" s="679">
        <f t="shared" ca="1" si="607"/>
        <v>29377.9000000015</v>
      </c>
      <c r="R3525" s="679">
        <f t="shared" ca="1" si="607"/>
        <v>2867.2200000000598</v>
      </c>
      <c r="S3525" s="679">
        <f t="shared" ca="1" si="607"/>
        <v>8230.9200000001092</v>
      </c>
      <c r="T3525" s="679">
        <f t="shared" ca="1" si="607"/>
        <v>633.599999999999</v>
      </c>
      <c r="U3525" s="679">
        <f t="shared" ca="1" si="607"/>
        <v>33.53</v>
      </c>
      <c r="V3525" s="679">
        <f t="shared" ca="1" si="607"/>
        <v>732.899999999996</v>
      </c>
      <c r="W3525" s="679">
        <f t="shared" ca="1" si="597"/>
        <v>79.38</v>
      </c>
      <c r="X3525" s="679">
        <f t="shared" ca="1" si="606"/>
        <v>0</v>
      </c>
      <c r="Y3525" s="679">
        <f t="shared" ca="1" si="606"/>
        <v>0</v>
      </c>
      <c r="Z3525" s="679">
        <f t="shared" ca="1" si="606"/>
        <v>0</v>
      </c>
      <c r="AA3525" t="str">
        <f t="shared" si="608"/>
        <v>ASR_Financial_Report_SHP21Final</v>
      </c>
      <c r="AB3525" s="960">
        <f t="shared" si="609"/>
        <v>44658</v>
      </c>
      <c r="AC3525" t="str">
        <f t="shared" si="610"/>
        <v>Unaudited</v>
      </c>
    </row>
    <row r="3526" spans="1:29" x14ac:dyDescent="0.25">
      <c r="A3526" t="s">
        <v>420</v>
      </c>
      <c r="B3526" t="s">
        <v>1366</v>
      </c>
      <c r="C3526" t="s">
        <v>1367</v>
      </c>
      <c r="D3526">
        <v>1900</v>
      </c>
      <c r="E3526" s="960">
        <v>1</v>
      </c>
      <c r="F3526" t="s">
        <v>441</v>
      </c>
      <c r="G3526" s="960">
        <v>366</v>
      </c>
      <c r="H3526" t="s">
        <v>388</v>
      </c>
      <c r="I3526" s="940" t="s">
        <v>488</v>
      </c>
      <c r="J3526" s="940" t="s">
        <v>444</v>
      </c>
      <c r="K3526" s="940" t="s">
        <v>53</v>
      </c>
      <c r="L3526" s="940" t="s">
        <v>42</v>
      </c>
      <c r="M3526" s="965" t="s">
        <v>154</v>
      </c>
      <c r="N3526" s="679">
        <f t="shared" ca="1" si="603"/>
        <v>269296.06928674976</v>
      </c>
      <c r="O3526" s="679">
        <f t="shared" ca="1" si="607"/>
        <v>233369.10766091369</v>
      </c>
      <c r="P3526" s="679">
        <f t="shared" ca="1" si="607"/>
        <v>4969.2379549165507</v>
      </c>
      <c r="Q3526" s="679">
        <f t="shared" ca="1" si="607"/>
        <v>26859.955008788223</v>
      </c>
      <c r="R3526" s="679">
        <f t="shared" ca="1" si="607"/>
        <v>1956.8741791792422</v>
      </c>
      <c r="S3526" s="679">
        <f t="shared" ca="1" si="607"/>
        <v>-401.83194018804403</v>
      </c>
      <c r="T3526" s="679">
        <f t="shared" ca="1" si="607"/>
        <v>1515.1250218999926</v>
      </c>
      <c r="U3526" s="679">
        <f t="shared" ca="1" si="607"/>
        <v>-0.6362079248406145</v>
      </c>
      <c r="V3526" s="679">
        <f t="shared" ca="1" si="607"/>
        <v>575.41705517855257</v>
      </c>
      <c r="W3526" s="679">
        <f t="shared" ca="1" si="597"/>
        <v>452.82055398640978</v>
      </c>
      <c r="X3526" s="679">
        <f t="shared" ca="1" si="606"/>
        <v>0</v>
      </c>
      <c r="Y3526" s="679">
        <f t="shared" ca="1" si="606"/>
        <v>0</v>
      </c>
      <c r="Z3526" s="679">
        <f t="shared" ca="1" si="606"/>
        <v>0</v>
      </c>
      <c r="AA3526" t="str">
        <f t="shared" si="608"/>
        <v>ASR_Financial_Report_SHP21Final</v>
      </c>
      <c r="AB3526" s="960">
        <f t="shared" si="609"/>
        <v>44658</v>
      </c>
      <c r="AC3526" t="str">
        <f t="shared" si="610"/>
        <v>Unaudited</v>
      </c>
    </row>
    <row r="3527" spans="1:29" x14ac:dyDescent="0.25">
      <c r="A3527" t="s">
        <v>420</v>
      </c>
      <c r="B3527" t="s">
        <v>1366</v>
      </c>
      <c r="C3527" t="s">
        <v>1367</v>
      </c>
      <c r="D3527">
        <v>1900</v>
      </c>
      <c r="E3527" s="960">
        <v>1</v>
      </c>
      <c r="F3527" t="s">
        <v>441</v>
      </c>
      <c r="G3527" s="960">
        <v>366</v>
      </c>
      <c r="H3527" t="s">
        <v>388</v>
      </c>
      <c r="I3527" s="940" t="s">
        <v>488</v>
      </c>
      <c r="J3527" s="940" t="s">
        <v>444</v>
      </c>
      <c r="K3527" s="940" t="s">
        <v>53</v>
      </c>
      <c r="L3527" s="940" t="s">
        <v>43</v>
      </c>
      <c r="M3527" s="965" t="s">
        <v>462</v>
      </c>
      <c r="N3527" s="679">
        <f t="shared" ca="1" si="603"/>
        <v>0</v>
      </c>
      <c r="O3527" s="679">
        <f ca="1">IF(OR(AND($F3527="PY",O$1&lt;&gt;"Prior Year"),AND($F3527&lt;&gt;"PY",O$1="Prior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"&amp;$H3527&amp;"'!$A$7:$CA$7"),0)+MATCH(O$1,INDIRECT("'MMA Rev-Exp "&amp;$H3527&amp;"'!$D$8:$CA$8"),0)-1)))</f>
        <v>0</v>
      </c>
      <c r="P3527" s="679">
        <f ca="1">IF(OR(AND($F3527="PY",P$1&lt;&gt;"Prior Year"),AND($F3527&lt;&gt;"PY",P$1="Prior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"&amp;$H3527&amp;"'!$A$7:$CA$7"),0)+MATCH(P$1,INDIRECT("'MMA Rev-Exp "&amp;$H3527&amp;"'!$D$8:$CA$8"),0)-1)))</f>
        <v>0</v>
      </c>
      <c r="Q3527" s="679">
        <f ca="1">IF(OR(AND($F3527="PY",Q$1&lt;&gt;"Prior Year"),AND($F3527&lt;&gt;"PY",Q$1="Prior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"&amp;$H3527&amp;"'!$A$7:$CA$7"),0)+MATCH(Q$1,INDIRECT("'MMA Rev-Exp "&amp;$H3527&amp;"'!$D$8:$CA$8"),0)-1)))</f>
        <v>0</v>
      </c>
      <c r="R3527" s="679">
        <f t="shared" ref="O3527:Z3542" ca="1" si="611">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679">
        <f t="shared" ca="1" si="611"/>
        <v>0</v>
      </c>
      <c r="T3527" s="679">
        <f t="shared" ca="1" si="611"/>
        <v>0</v>
      </c>
      <c r="U3527" s="679">
        <f t="shared" ca="1" si="611"/>
        <v>0</v>
      </c>
      <c r="V3527" s="679">
        <f t="shared" ca="1" si="611"/>
        <v>0</v>
      </c>
      <c r="W3527" s="679">
        <f t="shared" ca="1" si="597"/>
        <v>0</v>
      </c>
      <c r="X3527" s="679">
        <f t="shared" ca="1" si="611"/>
        <v>0</v>
      </c>
      <c r="Y3527" s="679">
        <f t="shared" ca="1" si="611"/>
        <v>0</v>
      </c>
      <c r="Z3527" s="679">
        <f t="shared" ca="1" si="611"/>
        <v>0</v>
      </c>
      <c r="AA3527" t="str">
        <f t="shared" si="608"/>
        <v>ASR_Financial_Report_SHP21Final</v>
      </c>
      <c r="AB3527" s="960">
        <f t="shared" si="609"/>
        <v>44658</v>
      </c>
      <c r="AC3527" t="str">
        <f t="shared" si="610"/>
        <v>Unaudited</v>
      </c>
    </row>
    <row r="3528" spans="1:29" x14ac:dyDescent="0.25">
      <c r="A3528" t="s">
        <v>420</v>
      </c>
      <c r="B3528" t="s">
        <v>1366</v>
      </c>
      <c r="C3528" t="s">
        <v>1367</v>
      </c>
      <c r="D3528">
        <v>1900</v>
      </c>
      <c r="E3528" s="960">
        <v>1</v>
      </c>
      <c r="F3528" t="s">
        <v>441</v>
      </c>
      <c r="G3528" s="960">
        <v>366</v>
      </c>
      <c r="H3528" t="s">
        <v>388</v>
      </c>
      <c r="I3528" s="940" t="s">
        <v>488</v>
      </c>
      <c r="J3528" s="940" t="s">
        <v>444</v>
      </c>
      <c r="K3528" s="940" t="s">
        <v>901</v>
      </c>
      <c r="L3528" s="940" t="s">
        <v>902</v>
      </c>
      <c r="M3528" s="965" t="s">
        <v>901</v>
      </c>
      <c r="N3528" s="679">
        <f t="shared" ref="N3528:Z3562" ca="1" si="612">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400288.78</v>
      </c>
      <c r="O3528" s="679">
        <f t="shared" ca="1" si="611"/>
        <v>391630.27</v>
      </c>
      <c r="P3528" s="679">
        <f t="shared" ca="1" si="611"/>
        <v>5247.53</v>
      </c>
      <c r="Q3528" s="679">
        <f t="shared" ca="1" si="611"/>
        <v>3410.98</v>
      </c>
      <c r="R3528" s="679">
        <f t="shared" ca="1" si="611"/>
        <v>0</v>
      </c>
      <c r="S3528" s="679">
        <f t="shared" ca="1" si="611"/>
        <v>0</v>
      </c>
      <c r="T3528" s="679">
        <f t="shared" ca="1" si="611"/>
        <v>0</v>
      </c>
      <c r="U3528" s="679">
        <f t="shared" ca="1" si="611"/>
        <v>0</v>
      </c>
      <c r="V3528" s="679">
        <f t="shared" ca="1" si="611"/>
        <v>0</v>
      </c>
      <c r="W3528" s="679">
        <f t="shared" ca="1" si="597"/>
        <v>0</v>
      </c>
      <c r="X3528" s="679">
        <f t="shared" ca="1" si="611"/>
        <v>0</v>
      </c>
      <c r="Y3528" s="679">
        <f t="shared" ca="1" si="611"/>
        <v>0</v>
      </c>
      <c r="Z3528" s="679">
        <f t="shared" ca="1" si="611"/>
        <v>0</v>
      </c>
      <c r="AA3528" t="str">
        <f t="shared" si="608"/>
        <v>ASR_Financial_Report_SHP21Final</v>
      </c>
      <c r="AB3528" s="960">
        <f t="shared" si="609"/>
        <v>44658</v>
      </c>
      <c r="AC3528" t="str">
        <f t="shared" si="610"/>
        <v>Unaudited</v>
      </c>
    </row>
    <row r="3529" spans="1:29" x14ac:dyDescent="0.25">
      <c r="A3529" t="s">
        <v>420</v>
      </c>
      <c r="B3529" t="s">
        <v>1366</v>
      </c>
      <c r="C3529" t="s">
        <v>1367</v>
      </c>
      <c r="D3529">
        <v>1900</v>
      </c>
      <c r="E3529" s="960">
        <v>1</v>
      </c>
      <c r="F3529" t="s">
        <v>441</v>
      </c>
      <c r="G3529" s="960">
        <v>366</v>
      </c>
      <c r="H3529" t="s">
        <v>388</v>
      </c>
      <c r="I3529" s="940" t="s">
        <v>488</v>
      </c>
      <c r="J3529" s="940" t="s">
        <v>444</v>
      </c>
      <c r="K3529" s="940" t="s">
        <v>901</v>
      </c>
      <c r="L3529" s="948" t="s">
        <v>903</v>
      </c>
      <c r="M3529" s="963" t="s">
        <v>906</v>
      </c>
      <c r="N3529" s="679">
        <f t="shared" ca="1" si="612"/>
        <v>37708.063955554127</v>
      </c>
      <c r="O3529" s="679">
        <f t="shared" ca="1" si="611"/>
        <v>36987.880216955207</v>
      </c>
      <c r="P3529" s="679">
        <f t="shared" ca="1" si="611"/>
        <v>495.60778607557313</v>
      </c>
      <c r="Q3529" s="679">
        <f t="shared" ca="1" si="611"/>
        <v>224.57595252334156</v>
      </c>
      <c r="R3529" s="679">
        <f t="shared" ca="1" si="611"/>
        <v>0</v>
      </c>
      <c r="S3529" s="679">
        <f t="shared" ca="1" si="611"/>
        <v>0</v>
      </c>
      <c r="T3529" s="679">
        <f t="shared" ca="1" si="611"/>
        <v>0</v>
      </c>
      <c r="U3529" s="679">
        <f t="shared" ca="1" si="611"/>
        <v>0</v>
      </c>
      <c r="V3529" s="679">
        <f t="shared" ca="1" si="611"/>
        <v>0</v>
      </c>
      <c r="W3529" s="679">
        <f t="shared" ca="1" si="611"/>
        <v>0</v>
      </c>
      <c r="X3529" s="679">
        <f t="shared" ca="1" si="611"/>
        <v>0</v>
      </c>
      <c r="Y3529" s="679">
        <f t="shared" ca="1" si="611"/>
        <v>0</v>
      </c>
      <c r="Z3529" s="679">
        <f t="shared" ca="1" si="611"/>
        <v>0</v>
      </c>
      <c r="AA3529" t="str">
        <f t="shared" si="608"/>
        <v>ASR_Financial_Report_SHP21Final</v>
      </c>
      <c r="AB3529" s="960">
        <f t="shared" si="609"/>
        <v>44658</v>
      </c>
      <c r="AC3529" t="str">
        <f t="shared" si="610"/>
        <v>Unaudited</v>
      </c>
    </row>
    <row r="3530" spans="1:29" x14ac:dyDescent="0.25">
      <c r="A3530" t="s">
        <v>420</v>
      </c>
      <c r="B3530" t="s">
        <v>1366</v>
      </c>
      <c r="C3530" t="s">
        <v>1367</v>
      </c>
      <c r="D3530">
        <v>1900</v>
      </c>
      <c r="E3530" s="960">
        <v>1</v>
      </c>
      <c r="F3530" t="s">
        <v>441</v>
      </c>
      <c r="G3530" s="960">
        <v>366</v>
      </c>
      <c r="H3530" t="s">
        <v>388</v>
      </c>
      <c r="I3530" s="965" t="s">
        <v>488</v>
      </c>
      <c r="J3530" s="965" t="s">
        <v>444</v>
      </c>
      <c r="K3530" s="965" t="s">
        <v>901</v>
      </c>
      <c r="L3530" s="940" t="s">
        <v>904</v>
      </c>
      <c r="M3530" s="965" t="s">
        <v>907</v>
      </c>
      <c r="N3530" s="679">
        <f t="shared" ca="1" si="612"/>
        <v>0</v>
      </c>
      <c r="O3530" s="679">
        <f t="shared" ca="1" si="611"/>
        <v>0</v>
      </c>
      <c r="P3530" s="679">
        <f t="shared" ca="1" si="611"/>
        <v>0</v>
      </c>
      <c r="Q3530" s="679">
        <f t="shared" ca="1" si="611"/>
        <v>0</v>
      </c>
      <c r="R3530" s="679">
        <f t="shared" ca="1" si="611"/>
        <v>0</v>
      </c>
      <c r="S3530" s="679">
        <f t="shared" ca="1" si="611"/>
        <v>0</v>
      </c>
      <c r="T3530" s="679">
        <f t="shared" ca="1" si="611"/>
        <v>0</v>
      </c>
      <c r="U3530" s="679">
        <f t="shared" ca="1" si="611"/>
        <v>0</v>
      </c>
      <c r="V3530" s="679">
        <f t="shared" ca="1" si="611"/>
        <v>0</v>
      </c>
      <c r="W3530" s="679">
        <f t="shared" ca="1" si="611"/>
        <v>0</v>
      </c>
      <c r="X3530" s="679">
        <f t="shared" ca="1" si="611"/>
        <v>0</v>
      </c>
      <c r="Y3530" s="679">
        <f t="shared" ca="1" si="611"/>
        <v>0</v>
      </c>
      <c r="Z3530" s="679">
        <f t="shared" ca="1" si="611"/>
        <v>0</v>
      </c>
      <c r="AA3530" t="str">
        <f t="shared" si="608"/>
        <v>ASR_Financial_Report_SHP21Final</v>
      </c>
      <c r="AB3530" s="960">
        <f t="shared" si="609"/>
        <v>44658</v>
      </c>
      <c r="AC3530" t="str">
        <f t="shared" si="610"/>
        <v>Unaudited</v>
      </c>
    </row>
    <row r="3531" spans="1:29" x14ac:dyDescent="0.25">
      <c r="A3531" t="s">
        <v>420</v>
      </c>
      <c r="B3531" t="s">
        <v>1366</v>
      </c>
      <c r="C3531" t="s">
        <v>1367</v>
      </c>
      <c r="D3531">
        <v>1900</v>
      </c>
      <c r="E3531" s="960">
        <v>1</v>
      </c>
      <c r="F3531" t="s">
        <v>441</v>
      </c>
      <c r="G3531" s="960">
        <v>366</v>
      </c>
      <c r="H3531" t="s">
        <v>388</v>
      </c>
      <c r="I3531" s="940" t="s">
        <v>488</v>
      </c>
      <c r="J3531" s="940" t="s">
        <v>444</v>
      </c>
      <c r="K3531" s="940" t="s">
        <v>445</v>
      </c>
      <c r="L3531" s="940">
        <v>5.0999999999999996</v>
      </c>
      <c r="M3531" s="965" t="s">
        <v>37</v>
      </c>
      <c r="N3531" s="679">
        <f t="shared" ca="1" si="612"/>
        <v>557057.19000000006</v>
      </c>
      <c r="O3531" s="679">
        <f t="shared" ca="1" si="611"/>
        <v>349966.24</v>
      </c>
      <c r="P3531" s="679">
        <f t="shared" ca="1" si="611"/>
        <v>104442.57</v>
      </c>
      <c r="Q3531" s="679">
        <f t="shared" ca="1" si="611"/>
        <v>36412.770000000004</v>
      </c>
      <c r="R3531" s="679">
        <f t="shared" ca="1" si="611"/>
        <v>47244.09</v>
      </c>
      <c r="S3531" s="679">
        <f t="shared" ca="1" si="611"/>
        <v>15638.73</v>
      </c>
      <c r="T3531" s="679">
        <f t="shared" ca="1" si="611"/>
        <v>986.53</v>
      </c>
      <c r="U3531" s="679">
        <f t="shared" ca="1" si="611"/>
        <v>0</v>
      </c>
      <c r="V3531" s="679">
        <f t="shared" ca="1" si="611"/>
        <v>2366.2600000000002</v>
      </c>
      <c r="W3531" s="679">
        <f t="shared" ca="1" si="611"/>
        <v>0</v>
      </c>
      <c r="X3531" s="679">
        <f t="shared" ca="1" si="611"/>
        <v>0</v>
      </c>
      <c r="Y3531" s="679">
        <f t="shared" ca="1" si="611"/>
        <v>0</v>
      </c>
      <c r="Z3531" s="679">
        <f t="shared" ca="1" si="611"/>
        <v>0</v>
      </c>
      <c r="AA3531" t="str">
        <f t="shared" si="608"/>
        <v>ASR_Financial_Report_SHP21Final</v>
      </c>
      <c r="AB3531" s="960">
        <f t="shared" si="609"/>
        <v>44658</v>
      </c>
      <c r="AC3531" t="str">
        <f t="shared" si="610"/>
        <v>Unaudited</v>
      </c>
    </row>
    <row r="3532" spans="1:29" ht="30" x14ac:dyDescent="0.25">
      <c r="A3532" t="s">
        <v>420</v>
      </c>
      <c r="B3532" t="s">
        <v>1366</v>
      </c>
      <c r="C3532" t="s">
        <v>1367</v>
      </c>
      <c r="D3532">
        <v>1900</v>
      </c>
      <c r="E3532" s="960">
        <v>1</v>
      </c>
      <c r="F3532" t="s">
        <v>441</v>
      </c>
      <c r="G3532" s="960">
        <v>366</v>
      </c>
      <c r="H3532" t="s">
        <v>388</v>
      </c>
      <c r="I3532" s="940" t="s">
        <v>488</v>
      </c>
      <c r="J3532" s="940" t="s">
        <v>444</v>
      </c>
      <c r="K3532" s="940" t="s">
        <v>445</v>
      </c>
      <c r="L3532" s="940">
        <v>5.2</v>
      </c>
      <c r="M3532" s="965" t="s">
        <v>303</v>
      </c>
      <c r="N3532" s="679">
        <f t="shared" ca="1" si="612"/>
        <v>0</v>
      </c>
      <c r="O3532" s="679">
        <f t="shared" ca="1" si="611"/>
        <v>0</v>
      </c>
      <c r="P3532" s="679">
        <f t="shared" ca="1" si="611"/>
        <v>0</v>
      </c>
      <c r="Q3532" s="679">
        <f t="shared" ca="1" si="611"/>
        <v>0</v>
      </c>
      <c r="R3532" s="679">
        <f t="shared" ca="1" si="611"/>
        <v>0</v>
      </c>
      <c r="S3532" s="679">
        <f t="shared" ca="1" si="611"/>
        <v>0</v>
      </c>
      <c r="T3532" s="679">
        <f t="shared" ca="1" si="611"/>
        <v>0</v>
      </c>
      <c r="U3532" s="679">
        <f t="shared" ca="1" si="611"/>
        <v>0</v>
      </c>
      <c r="V3532" s="679">
        <f t="shared" ca="1" si="611"/>
        <v>0</v>
      </c>
      <c r="W3532" s="679">
        <f t="shared" ca="1" si="611"/>
        <v>0</v>
      </c>
      <c r="X3532" s="679">
        <f t="shared" ca="1" si="611"/>
        <v>0</v>
      </c>
      <c r="Y3532" s="679">
        <f t="shared" ca="1" si="611"/>
        <v>0</v>
      </c>
      <c r="Z3532" s="679">
        <f t="shared" ca="1" si="611"/>
        <v>0</v>
      </c>
      <c r="AA3532" t="str">
        <f t="shared" si="608"/>
        <v>ASR_Financial_Report_SHP21Final</v>
      </c>
      <c r="AB3532" s="960">
        <f t="shared" si="609"/>
        <v>44658</v>
      </c>
      <c r="AC3532" t="str">
        <f t="shared" si="610"/>
        <v>Unaudited</v>
      </c>
    </row>
    <row r="3533" spans="1:29" ht="30" x14ac:dyDescent="0.25">
      <c r="A3533" t="s">
        <v>420</v>
      </c>
      <c r="B3533" t="s">
        <v>1366</v>
      </c>
      <c r="C3533" t="s">
        <v>1367</v>
      </c>
      <c r="D3533">
        <v>1900</v>
      </c>
      <c r="E3533" s="960">
        <v>1</v>
      </c>
      <c r="F3533" t="s">
        <v>441</v>
      </c>
      <c r="G3533" s="960">
        <v>366</v>
      </c>
      <c r="H3533" t="s">
        <v>388</v>
      </c>
      <c r="I3533" s="940" t="s">
        <v>488</v>
      </c>
      <c r="J3533" s="940" t="s">
        <v>444</v>
      </c>
      <c r="K3533" s="940" t="s">
        <v>445</v>
      </c>
      <c r="L3533" s="940">
        <v>5.3</v>
      </c>
      <c r="M3533" s="965" t="s">
        <v>304</v>
      </c>
      <c r="N3533" s="679">
        <f t="shared" ca="1" si="612"/>
        <v>25326.163278138327</v>
      </c>
      <c r="O3533" s="679">
        <f t="shared" ca="1" si="611"/>
        <v>15436.070708816274</v>
      </c>
      <c r="P3533" s="679">
        <f t="shared" ca="1" si="611"/>
        <v>4582.5995657291296</v>
      </c>
      <c r="Q3533" s="679">
        <f t="shared" ca="1" si="611"/>
        <v>1813.5247229167835</v>
      </c>
      <c r="R3533" s="679">
        <f t="shared" ca="1" si="611"/>
        <v>2351.4847176246599</v>
      </c>
      <c r="S3533" s="679">
        <f t="shared" ca="1" si="611"/>
        <v>981.42175133300009</v>
      </c>
      <c r="T3533" s="679">
        <f t="shared" ca="1" si="611"/>
        <v>43.285721038641213</v>
      </c>
      <c r="U3533" s="679">
        <f t="shared" ca="1" si="611"/>
        <v>0</v>
      </c>
      <c r="V3533" s="679">
        <f t="shared" ca="1" si="611"/>
        <v>117.77609067984</v>
      </c>
      <c r="W3533" s="679">
        <f t="shared" ca="1" si="611"/>
        <v>0</v>
      </c>
      <c r="X3533" s="679">
        <f t="shared" ca="1" si="611"/>
        <v>0</v>
      </c>
      <c r="Y3533" s="679">
        <f t="shared" ca="1" si="611"/>
        <v>0</v>
      </c>
      <c r="Z3533" s="679">
        <f t="shared" ca="1" si="611"/>
        <v>0</v>
      </c>
      <c r="AA3533" t="str">
        <f t="shared" si="608"/>
        <v>ASR_Financial_Report_SHP21Final</v>
      </c>
      <c r="AB3533" s="960">
        <f t="shared" si="609"/>
        <v>44658</v>
      </c>
      <c r="AC3533" t="str">
        <f t="shared" si="610"/>
        <v>Unaudited</v>
      </c>
    </row>
    <row r="3534" spans="1:29" x14ac:dyDescent="0.25">
      <c r="A3534" t="s">
        <v>420</v>
      </c>
      <c r="B3534" t="s">
        <v>1366</v>
      </c>
      <c r="C3534" t="s">
        <v>1367</v>
      </c>
      <c r="D3534">
        <v>1900</v>
      </c>
      <c r="E3534" s="960">
        <v>1</v>
      </c>
      <c r="F3534" t="s">
        <v>441</v>
      </c>
      <c r="G3534" s="960">
        <v>366</v>
      </c>
      <c r="H3534" t="s">
        <v>388</v>
      </c>
      <c r="I3534" s="940" t="s">
        <v>488</v>
      </c>
      <c r="J3534" s="940" t="s">
        <v>444</v>
      </c>
      <c r="K3534" s="940" t="s">
        <v>445</v>
      </c>
      <c r="L3534" s="940" t="s">
        <v>82</v>
      </c>
      <c r="M3534" s="965" t="s">
        <v>453</v>
      </c>
      <c r="N3534" s="679">
        <f t="shared" ca="1" si="612"/>
        <v>0</v>
      </c>
      <c r="O3534" s="679">
        <f t="shared" ca="1" si="611"/>
        <v>0</v>
      </c>
      <c r="P3534" s="679">
        <f t="shared" ca="1" si="611"/>
        <v>0</v>
      </c>
      <c r="Q3534" s="679">
        <f t="shared" ca="1" si="611"/>
        <v>0</v>
      </c>
      <c r="R3534" s="679">
        <f t="shared" ca="1" si="611"/>
        <v>0</v>
      </c>
      <c r="S3534" s="679">
        <f t="shared" ca="1" si="611"/>
        <v>0</v>
      </c>
      <c r="T3534" s="679">
        <f t="shared" ca="1" si="611"/>
        <v>0</v>
      </c>
      <c r="U3534" s="679">
        <f t="shared" ca="1" si="611"/>
        <v>0</v>
      </c>
      <c r="V3534" s="679">
        <f t="shared" ca="1" si="611"/>
        <v>0</v>
      </c>
      <c r="W3534" s="679">
        <f t="shared" ca="1" si="611"/>
        <v>0</v>
      </c>
      <c r="X3534" s="679">
        <f t="shared" ca="1" si="611"/>
        <v>0</v>
      </c>
      <c r="Y3534" s="679">
        <f t="shared" ca="1" si="611"/>
        <v>0</v>
      </c>
      <c r="Z3534" s="679">
        <f t="shared" ca="1" si="611"/>
        <v>0</v>
      </c>
      <c r="AA3534" t="str">
        <f t="shared" si="608"/>
        <v>ASR_Financial_Report_SHP21Final</v>
      </c>
      <c r="AB3534" s="960">
        <f t="shared" si="609"/>
        <v>44658</v>
      </c>
      <c r="AC3534" t="str">
        <f t="shared" si="610"/>
        <v>Unaudited</v>
      </c>
    </row>
    <row r="3535" spans="1:29" x14ac:dyDescent="0.25">
      <c r="A3535" t="s">
        <v>420</v>
      </c>
      <c r="B3535" t="s">
        <v>1366</v>
      </c>
      <c r="C3535" t="s">
        <v>1367</v>
      </c>
      <c r="D3535">
        <v>1900</v>
      </c>
      <c r="E3535" s="960">
        <v>1</v>
      </c>
      <c r="F3535" t="s">
        <v>441</v>
      </c>
      <c r="G3535" s="960">
        <v>366</v>
      </c>
      <c r="H3535" t="s">
        <v>388</v>
      </c>
      <c r="I3535" s="940" t="s">
        <v>488</v>
      </c>
      <c r="J3535" s="940" t="s">
        <v>444</v>
      </c>
      <c r="K3535" s="940" t="s">
        <v>446</v>
      </c>
      <c r="L3535" s="940">
        <v>6.1</v>
      </c>
      <c r="M3535" s="965" t="s">
        <v>18</v>
      </c>
      <c r="N3535" s="679">
        <f t="shared" ca="1" si="612"/>
        <v>0</v>
      </c>
      <c r="O3535" s="679">
        <f t="shared" ca="1" si="611"/>
        <v>0</v>
      </c>
      <c r="P3535" s="679">
        <f t="shared" ca="1" si="611"/>
        <v>0</v>
      </c>
      <c r="Q3535" s="679">
        <f t="shared" ca="1" si="611"/>
        <v>0</v>
      </c>
      <c r="R3535" s="679">
        <f t="shared" ca="1" si="611"/>
        <v>0</v>
      </c>
      <c r="S3535" s="679">
        <f t="shared" ca="1" si="611"/>
        <v>0</v>
      </c>
      <c r="T3535" s="679">
        <f t="shared" ca="1" si="611"/>
        <v>0</v>
      </c>
      <c r="U3535" s="679">
        <f t="shared" ca="1" si="611"/>
        <v>0</v>
      </c>
      <c r="V3535" s="679">
        <f t="shared" ca="1" si="611"/>
        <v>0</v>
      </c>
      <c r="W3535" s="679">
        <f t="shared" ca="1" si="611"/>
        <v>0</v>
      </c>
      <c r="X3535" s="679">
        <f t="shared" ca="1" si="611"/>
        <v>0</v>
      </c>
      <c r="Y3535" s="679">
        <f t="shared" ca="1" si="611"/>
        <v>0</v>
      </c>
      <c r="Z3535" s="679">
        <f t="shared" ca="1" si="611"/>
        <v>0</v>
      </c>
      <c r="AA3535" t="str">
        <f t="shared" si="608"/>
        <v>ASR_Financial_Report_SHP21Final</v>
      </c>
      <c r="AB3535" s="960">
        <f t="shared" si="609"/>
        <v>44658</v>
      </c>
      <c r="AC3535" t="str">
        <f t="shared" si="610"/>
        <v>Unaudited</v>
      </c>
    </row>
    <row r="3536" spans="1:29" x14ac:dyDescent="0.25">
      <c r="A3536" t="s">
        <v>420</v>
      </c>
      <c r="B3536" t="s">
        <v>1366</v>
      </c>
      <c r="C3536" t="s">
        <v>1367</v>
      </c>
      <c r="D3536">
        <v>1900</v>
      </c>
      <c r="E3536" s="960">
        <v>1</v>
      </c>
      <c r="F3536" t="s">
        <v>441</v>
      </c>
      <c r="G3536" s="960">
        <v>366</v>
      </c>
      <c r="H3536" t="s">
        <v>388</v>
      </c>
      <c r="I3536" s="940" t="s">
        <v>488</v>
      </c>
      <c r="J3536" s="940" t="s">
        <v>444</v>
      </c>
      <c r="K3536" s="940" t="s">
        <v>446</v>
      </c>
      <c r="L3536" s="940">
        <v>6.2</v>
      </c>
      <c r="M3536" s="965" t="s">
        <v>19</v>
      </c>
      <c r="N3536" s="679">
        <f t="shared" ca="1" si="612"/>
        <v>0</v>
      </c>
      <c r="O3536" s="679">
        <f t="shared" ca="1" si="611"/>
        <v>0</v>
      </c>
      <c r="P3536" s="679">
        <f t="shared" ca="1" si="611"/>
        <v>0</v>
      </c>
      <c r="Q3536" s="679">
        <f t="shared" ca="1" si="611"/>
        <v>0</v>
      </c>
      <c r="R3536" s="679">
        <f t="shared" ca="1" si="611"/>
        <v>0</v>
      </c>
      <c r="S3536" s="679">
        <f t="shared" ca="1" si="611"/>
        <v>0</v>
      </c>
      <c r="T3536" s="679">
        <f t="shared" ca="1" si="611"/>
        <v>0</v>
      </c>
      <c r="U3536" s="679">
        <f t="shared" ca="1" si="611"/>
        <v>0</v>
      </c>
      <c r="V3536" s="679">
        <f t="shared" ca="1" si="611"/>
        <v>0</v>
      </c>
      <c r="W3536" s="679">
        <f t="shared" ca="1" si="611"/>
        <v>0</v>
      </c>
      <c r="X3536" s="679">
        <f t="shared" ca="1" si="611"/>
        <v>0</v>
      </c>
      <c r="Y3536" s="679">
        <f t="shared" ca="1" si="611"/>
        <v>0</v>
      </c>
      <c r="Z3536" s="679">
        <f t="shared" ca="1" si="611"/>
        <v>0</v>
      </c>
      <c r="AA3536" t="str">
        <f t="shared" si="608"/>
        <v>ASR_Financial_Report_SHP21Final</v>
      </c>
      <c r="AB3536" s="960">
        <f t="shared" si="609"/>
        <v>44658</v>
      </c>
      <c r="AC3536" t="str">
        <f t="shared" si="610"/>
        <v>Unaudited</v>
      </c>
    </row>
    <row r="3537" spans="1:29" x14ac:dyDescent="0.25">
      <c r="A3537" t="s">
        <v>420</v>
      </c>
      <c r="B3537" t="s">
        <v>1366</v>
      </c>
      <c r="C3537" t="s">
        <v>1367</v>
      </c>
      <c r="D3537">
        <v>1900</v>
      </c>
      <c r="E3537" s="960">
        <v>1</v>
      </c>
      <c r="F3537" t="s">
        <v>441</v>
      </c>
      <c r="G3537" s="960">
        <v>366</v>
      </c>
      <c r="H3537" t="s">
        <v>388</v>
      </c>
      <c r="I3537" s="940" t="s">
        <v>488</v>
      </c>
      <c r="J3537" s="940" t="s">
        <v>444</v>
      </c>
      <c r="K3537" s="940" t="s">
        <v>446</v>
      </c>
      <c r="L3537" s="948">
        <v>6.3</v>
      </c>
      <c r="M3537" s="963" t="s">
        <v>184</v>
      </c>
      <c r="N3537" s="679">
        <f t="shared" ca="1" si="612"/>
        <v>0</v>
      </c>
      <c r="O3537" s="679">
        <f t="shared" ca="1" si="611"/>
        <v>0</v>
      </c>
      <c r="P3537" s="679">
        <f t="shared" ca="1" si="611"/>
        <v>0</v>
      </c>
      <c r="Q3537" s="679">
        <f t="shared" ca="1" si="611"/>
        <v>0</v>
      </c>
      <c r="R3537" s="679">
        <f t="shared" ca="1" si="611"/>
        <v>0</v>
      </c>
      <c r="S3537" s="679">
        <f t="shared" ca="1" si="611"/>
        <v>0</v>
      </c>
      <c r="T3537" s="679">
        <f t="shared" ca="1" si="611"/>
        <v>0</v>
      </c>
      <c r="U3537" s="679">
        <f t="shared" ca="1" si="611"/>
        <v>0</v>
      </c>
      <c r="V3537" s="679">
        <f t="shared" ca="1" si="611"/>
        <v>0</v>
      </c>
      <c r="W3537" s="679">
        <f t="shared" ca="1" si="611"/>
        <v>0</v>
      </c>
      <c r="X3537" s="679">
        <f t="shared" ca="1" si="611"/>
        <v>0</v>
      </c>
      <c r="Y3537" s="679">
        <f t="shared" ca="1" si="611"/>
        <v>0</v>
      </c>
      <c r="Z3537" s="679">
        <f t="shared" ca="1" si="611"/>
        <v>0</v>
      </c>
      <c r="AA3537" t="str">
        <f t="shared" si="608"/>
        <v>ASR_Financial_Report_SHP21Final</v>
      </c>
      <c r="AB3537" s="960">
        <f t="shared" si="609"/>
        <v>44658</v>
      </c>
      <c r="AC3537" t="str">
        <f t="shared" si="610"/>
        <v>Unaudited</v>
      </c>
    </row>
    <row r="3538" spans="1:29" x14ac:dyDescent="0.25">
      <c r="A3538" t="s">
        <v>420</v>
      </c>
      <c r="B3538" t="s">
        <v>1366</v>
      </c>
      <c r="C3538" t="s">
        <v>1367</v>
      </c>
      <c r="D3538">
        <v>1900</v>
      </c>
      <c r="E3538" s="960">
        <v>1</v>
      </c>
      <c r="F3538" t="s">
        <v>441</v>
      </c>
      <c r="G3538" s="960">
        <v>366</v>
      </c>
      <c r="H3538" t="s">
        <v>388</v>
      </c>
      <c r="I3538" s="940" t="s">
        <v>488</v>
      </c>
      <c r="J3538" s="940" t="s">
        <v>444</v>
      </c>
      <c r="K3538" s="940" t="s">
        <v>446</v>
      </c>
      <c r="L3538" s="940" t="s">
        <v>87</v>
      </c>
      <c r="M3538" s="965" t="s">
        <v>454</v>
      </c>
      <c r="N3538" s="679">
        <f t="shared" ca="1" si="612"/>
        <v>0</v>
      </c>
      <c r="O3538" s="679">
        <f t="shared" ca="1" si="611"/>
        <v>0</v>
      </c>
      <c r="P3538" s="679">
        <f t="shared" ca="1" si="611"/>
        <v>0</v>
      </c>
      <c r="Q3538" s="679">
        <f t="shared" ca="1" si="611"/>
        <v>0</v>
      </c>
      <c r="R3538" s="679">
        <f t="shared" ca="1" si="611"/>
        <v>0</v>
      </c>
      <c r="S3538" s="679">
        <f t="shared" ca="1" si="611"/>
        <v>0</v>
      </c>
      <c r="T3538" s="679">
        <f t="shared" ca="1" si="611"/>
        <v>0</v>
      </c>
      <c r="U3538" s="679">
        <f t="shared" ca="1" si="611"/>
        <v>0</v>
      </c>
      <c r="V3538" s="679">
        <f t="shared" ca="1" si="611"/>
        <v>0</v>
      </c>
      <c r="W3538" s="679">
        <f t="shared" ca="1" si="611"/>
        <v>0</v>
      </c>
      <c r="X3538" s="679">
        <f t="shared" ca="1" si="611"/>
        <v>0</v>
      </c>
      <c r="Y3538" s="679">
        <f t="shared" ca="1" si="611"/>
        <v>0</v>
      </c>
      <c r="Z3538" s="679">
        <f t="shared" ca="1" si="611"/>
        <v>0</v>
      </c>
      <c r="AA3538" t="str">
        <f t="shared" si="608"/>
        <v>ASR_Financial_Report_SHP21Final</v>
      </c>
      <c r="AB3538" s="960">
        <f t="shared" si="609"/>
        <v>44658</v>
      </c>
      <c r="AC3538" t="str">
        <f t="shared" si="610"/>
        <v>Unaudited</v>
      </c>
    </row>
    <row r="3539" spans="1:29" x14ac:dyDescent="0.25">
      <c r="A3539" t="s">
        <v>420</v>
      </c>
      <c r="B3539" t="s">
        <v>1366</v>
      </c>
      <c r="C3539" t="s">
        <v>1367</v>
      </c>
      <c r="D3539">
        <v>1900</v>
      </c>
      <c r="E3539" s="960">
        <v>1</v>
      </c>
      <c r="F3539" t="s">
        <v>441</v>
      </c>
      <c r="G3539" s="960">
        <v>366</v>
      </c>
      <c r="H3539" t="s">
        <v>388</v>
      </c>
      <c r="I3539" s="940" t="s">
        <v>488</v>
      </c>
      <c r="J3539" s="940" t="s">
        <v>444</v>
      </c>
      <c r="K3539" s="940" t="s">
        <v>447</v>
      </c>
      <c r="L3539" s="940">
        <v>7.1</v>
      </c>
      <c r="M3539" s="965" t="s">
        <v>20</v>
      </c>
      <c r="N3539" s="679">
        <f t="shared" ca="1" si="612"/>
        <v>142022.6</v>
      </c>
      <c r="O3539" s="679">
        <f t="shared" ca="1" si="611"/>
        <v>55658.2</v>
      </c>
      <c r="P3539" s="679">
        <f t="shared" ca="1" si="611"/>
        <v>3126</v>
      </c>
      <c r="Q3539" s="679">
        <f t="shared" ca="1" si="611"/>
        <v>54592.5</v>
      </c>
      <c r="R3539" s="679">
        <f t="shared" ca="1" si="611"/>
        <v>10168</v>
      </c>
      <c r="S3539" s="679">
        <f t="shared" ca="1" si="611"/>
        <v>16733.899999999998</v>
      </c>
      <c r="T3539" s="679">
        <f t="shared" ca="1" si="611"/>
        <v>292</v>
      </c>
      <c r="U3539" s="679">
        <f t="shared" ca="1" si="611"/>
        <v>0</v>
      </c>
      <c r="V3539" s="679">
        <f t="shared" ca="1" si="611"/>
        <v>1452</v>
      </c>
      <c r="W3539" s="679">
        <f t="shared" ca="1" si="611"/>
        <v>0</v>
      </c>
      <c r="X3539" s="679">
        <f t="shared" ca="1" si="611"/>
        <v>0</v>
      </c>
      <c r="Y3539" s="679">
        <f t="shared" ca="1" si="611"/>
        <v>0</v>
      </c>
      <c r="Z3539" s="679">
        <f t="shared" ca="1" si="611"/>
        <v>0</v>
      </c>
      <c r="AA3539" t="str">
        <f t="shared" si="608"/>
        <v>ASR_Financial_Report_SHP21Final</v>
      </c>
      <c r="AB3539" s="960">
        <f t="shared" si="609"/>
        <v>44658</v>
      </c>
      <c r="AC3539" t="str">
        <f t="shared" si="610"/>
        <v>Unaudited</v>
      </c>
    </row>
    <row r="3540" spans="1:29" x14ac:dyDescent="0.25">
      <c r="A3540" t="s">
        <v>420</v>
      </c>
      <c r="B3540" t="s">
        <v>1366</v>
      </c>
      <c r="C3540" t="s">
        <v>1367</v>
      </c>
      <c r="D3540">
        <v>1900</v>
      </c>
      <c r="E3540" s="960">
        <v>1</v>
      </c>
      <c r="F3540" t="s">
        <v>441</v>
      </c>
      <c r="G3540" s="960">
        <v>366</v>
      </c>
      <c r="H3540" t="s">
        <v>388</v>
      </c>
      <c r="I3540" s="940" t="s">
        <v>488</v>
      </c>
      <c r="J3540" s="940" t="s">
        <v>444</v>
      </c>
      <c r="K3540" s="940" t="s">
        <v>447</v>
      </c>
      <c r="L3540" s="940">
        <v>7.2</v>
      </c>
      <c r="M3540" s="965" t="s">
        <v>21</v>
      </c>
      <c r="N3540" s="679">
        <f t="shared" ca="1" si="612"/>
        <v>0</v>
      </c>
      <c r="O3540" s="679">
        <f t="shared" ca="1" si="611"/>
        <v>0</v>
      </c>
      <c r="P3540" s="679">
        <f t="shared" ca="1" si="611"/>
        <v>0</v>
      </c>
      <c r="Q3540" s="679">
        <f t="shared" ca="1" si="611"/>
        <v>0</v>
      </c>
      <c r="R3540" s="679">
        <f t="shared" ca="1" si="611"/>
        <v>0</v>
      </c>
      <c r="S3540" s="679">
        <f t="shared" ca="1" si="611"/>
        <v>0</v>
      </c>
      <c r="T3540" s="679">
        <f t="shared" ca="1" si="611"/>
        <v>0</v>
      </c>
      <c r="U3540" s="679">
        <f t="shared" ca="1" si="611"/>
        <v>0</v>
      </c>
      <c r="V3540" s="679">
        <f t="shared" ca="1" si="611"/>
        <v>0</v>
      </c>
      <c r="W3540" s="679">
        <f t="shared" ca="1" si="611"/>
        <v>0</v>
      </c>
      <c r="X3540" s="679">
        <f t="shared" ca="1" si="611"/>
        <v>0</v>
      </c>
      <c r="Y3540" s="679">
        <f t="shared" ca="1" si="611"/>
        <v>0</v>
      </c>
      <c r="Z3540" s="679">
        <f t="shared" ca="1" si="611"/>
        <v>0</v>
      </c>
      <c r="AA3540" t="str">
        <f t="shared" si="608"/>
        <v>ASR_Financial_Report_SHP21Final</v>
      </c>
      <c r="AB3540" s="960">
        <f t="shared" si="609"/>
        <v>44658</v>
      </c>
      <c r="AC3540" t="str">
        <f t="shared" si="610"/>
        <v>Unaudited</v>
      </c>
    </row>
    <row r="3541" spans="1:29" x14ac:dyDescent="0.25">
      <c r="A3541" t="s">
        <v>420</v>
      </c>
      <c r="B3541" t="s">
        <v>1366</v>
      </c>
      <c r="C3541" t="s">
        <v>1367</v>
      </c>
      <c r="D3541">
        <v>1900</v>
      </c>
      <c r="E3541" s="960">
        <v>1</v>
      </c>
      <c r="F3541" t="s">
        <v>441</v>
      </c>
      <c r="G3541" s="960">
        <v>366</v>
      </c>
      <c r="H3541" t="s">
        <v>388</v>
      </c>
      <c r="I3541" s="940" t="s">
        <v>488</v>
      </c>
      <c r="J3541" s="940" t="s">
        <v>444</v>
      </c>
      <c r="K3541" s="940" t="s">
        <v>447</v>
      </c>
      <c r="L3541" s="940">
        <v>7.3</v>
      </c>
      <c r="M3541" s="965" t="s">
        <v>155</v>
      </c>
      <c r="N3541" s="679">
        <f t="shared" ca="1" si="612"/>
        <v>10149.940423667553</v>
      </c>
      <c r="O3541" s="679">
        <f t="shared" ca="1" si="611"/>
        <v>4639.3927523118891</v>
      </c>
      <c r="P3541" s="679">
        <f t="shared" ca="1" si="611"/>
        <v>287.4710181260856</v>
      </c>
      <c r="Q3541" s="679">
        <f t="shared" ca="1" si="611"/>
        <v>3735.1198035270772</v>
      </c>
      <c r="R3541" s="679">
        <f t="shared" ca="1" si="611"/>
        <v>686.93387767192576</v>
      </c>
      <c r="S3541" s="679">
        <f t="shared" ca="1" si="611"/>
        <v>679.48805420699318</v>
      </c>
      <c r="T3541" s="679">
        <f t="shared" ca="1" si="611"/>
        <v>23.719483186264497</v>
      </c>
      <c r="U3541" s="679">
        <f t="shared" ca="1" si="611"/>
        <v>0</v>
      </c>
      <c r="V3541" s="679">
        <f t="shared" ca="1" si="611"/>
        <v>97.815434637317082</v>
      </c>
      <c r="W3541" s="679">
        <f t="shared" ca="1" si="611"/>
        <v>0</v>
      </c>
      <c r="X3541" s="679">
        <f t="shared" ca="1" si="611"/>
        <v>0</v>
      </c>
      <c r="Y3541" s="679">
        <f t="shared" ca="1" si="611"/>
        <v>0</v>
      </c>
      <c r="Z3541" s="679">
        <f t="shared" ca="1" si="611"/>
        <v>0</v>
      </c>
      <c r="AA3541" t="str">
        <f t="shared" si="608"/>
        <v>ASR_Financial_Report_SHP21Final</v>
      </c>
      <c r="AB3541" s="960">
        <f t="shared" si="609"/>
        <v>44658</v>
      </c>
      <c r="AC3541" t="str">
        <f t="shared" si="610"/>
        <v>Unaudited</v>
      </c>
    </row>
    <row r="3542" spans="1:29" x14ac:dyDescent="0.25">
      <c r="A3542" t="s">
        <v>420</v>
      </c>
      <c r="B3542" t="s">
        <v>1366</v>
      </c>
      <c r="C3542" t="s">
        <v>1367</v>
      </c>
      <c r="D3542">
        <v>1900</v>
      </c>
      <c r="E3542" s="960">
        <v>1</v>
      </c>
      <c r="F3542" t="s">
        <v>441</v>
      </c>
      <c r="G3542" s="960">
        <v>366</v>
      </c>
      <c r="H3542" t="s">
        <v>388</v>
      </c>
      <c r="I3542" s="940" t="s">
        <v>488</v>
      </c>
      <c r="J3542" s="940" t="s">
        <v>444</v>
      </c>
      <c r="K3542" s="940" t="s">
        <v>447</v>
      </c>
      <c r="L3542" s="948" t="s">
        <v>91</v>
      </c>
      <c r="M3542" s="963" t="s">
        <v>455</v>
      </c>
      <c r="N3542" s="679">
        <f t="shared" ca="1" si="612"/>
        <v>0</v>
      </c>
      <c r="O3542" s="679">
        <f t="shared" ca="1" si="611"/>
        <v>0</v>
      </c>
      <c r="P3542" s="679">
        <f t="shared" ca="1" si="611"/>
        <v>0</v>
      </c>
      <c r="Q3542" s="679">
        <f t="shared" ca="1" si="611"/>
        <v>0</v>
      </c>
      <c r="R3542" s="679">
        <f t="shared" ca="1" si="611"/>
        <v>0</v>
      </c>
      <c r="S3542" s="679">
        <f t="shared" ca="1" si="611"/>
        <v>0</v>
      </c>
      <c r="T3542" s="679">
        <f t="shared" ca="1" si="611"/>
        <v>0</v>
      </c>
      <c r="U3542" s="679">
        <f t="shared" ca="1" si="611"/>
        <v>0</v>
      </c>
      <c r="V3542" s="679">
        <f t="shared" ca="1" si="611"/>
        <v>0</v>
      </c>
      <c r="W3542" s="679">
        <f t="shared" ca="1" si="611"/>
        <v>0</v>
      </c>
      <c r="X3542" s="679">
        <f t="shared" ca="1" si="611"/>
        <v>0</v>
      </c>
      <c r="Y3542" s="679">
        <f t="shared" ca="1" si="611"/>
        <v>0</v>
      </c>
      <c r="Z3542" s="679">
        <f t="shared" ca="1" si="611"/>
        <v>0</v>
      </c>
      <c r="AA3542" t="str">
        <f t="shared" si="608"/>
        <v>ASR_Financial_Report_SHP21Final</v>
      </c>
      <c r="AB3542" s="960">
        <f t="shared" si="609"/>
        <v>44658</v>
      </c>
      <c r="AC3542" t="str">
        <f t="shared" si="610"/>
        <v>Unaudited</v>
      </c>
    </row>
    <row r="3543" spans="1:29" x14ac:dyDescent="0.25">
      <c r="A3543" t="s">
        <v>420</v>
      </c>
      <c r="B3543" t="s">
        <v>1366</v>
      </c>
      <c r="C3543" t="s">
        <v>1367</v>
      </c>
      <c r="D3543">
        <v>1900</v>
      </c>
      <c r="E3543" s="960">
        <v>1</v>
      </c>
      <c r="F3543" t="s">
        <v>441</v>
      </c>
      <c r="G3543" s="960">
        <v>366</v>
      </c>
      <c r="H3543" t="s">
        <v>388</v>
      </c>
      <c r="I3543" s="965" t="s">
        <v>488</v>
      </c>
      <c r="J3543" s="965" t="s">
        <v>444</v>
      </c>
      <c r="K3543" s="965" t="s">
        <v>448</v>
      </c>
      <c r="L3543" s="956">
        <v>8.1</v>
      </c>
      <c r="M3543" s="965" t="s">
        <v>22</v>
      </c>
      <c r="N3543" s="679">
        <f t="shared" ca="1" si="612"/>
        <v>2016550.9499999979</v>
      </c>
      <c r="O3543" s="679">
        <f t="shared" ca="1" si="612"/>
        <v>1277255.0299999979</v>
      </c>
      <c r="P3543" s="679">
        <f t="shared" ca="1" si="612"/>
        <v>42171.06</v>
      </c>
      <c r="Q3543" s="679">
        <f t="shared" ca="1" si="612"/>
        <v>440613.69999999995</v>
      </c>
      <c r="R3543" s="679">
        <f t="shared" ca="1" si="612"/>
        <v>106058.24000000001</v>
      </c>
      <c r="S3543" s="679">
        <f t="shared" ca="1" si="612"/>
        <v>82.01</v>
      </c>
      <c r="T3543" s="679">
        <f t="shared" ca="1" si="612"/>
        <v>7940.06</v>
      </c>
      <c r="U3543" s="679">
        <f t="shared" ca="1" si="612"/>
        <v>0</v>
      </c>
      <c r="V3543" s="679">
        <f t="shared" ca="1" si="612"/>
        <v>131829.20000000001</v>
      </c>
      <c r="W3543" s="679">
        <f t="shared" ref="W3543:W3606" ca="1" si="613">IF(OR(AND($F3543="PY",W$1&lt;&gt;"Prior Year"),AND($F3543&lt;&gt;"PY",W$1="Prior Year")),0,INDEX(INDIRECT("'MMA Rev-Exp "&amp;$H3543&amp;"'!$A$1:$CA$200"),IF($J3543="Member Months",MATCH($J3543,INDIRECT("'MMA Rev-Exp "&amp;$H3543&amp;"'!$A$1:$A$200"),0),MATCH($L3543,INDIRECT("'MMA Rev-Exp "&amp;$H3543&amp;"'!$B$1:$B$200"),0)),IF($F3543="PY",MATCH("Prior Year Adjustments",INDIRECT("'MMA Rev-Exp "&amp;$H3543&amp;"'!$A$8:$CA$8"),0),MATCH(IF($F3543="Q1","JANUARY - MARCH (Q1)",IF($F3543="Q2","APRIL - JUNE (Q2)",IF($F3543="Q3","JULY - SEPTEMBER (Q3)",IF($F3543="Q4","OCTOBER - DECEMBER (Q4)",0)))),INDIRECT("'MMA Rev-Exp "&amp;$H3543&amp;"'!$A$7:$CA$7"),0)+MATCH(W$1,INDIRECT("'MMA Rev-Exp "&amp;$H3543&amp;"'!$D$8:$CA$8"),0)-1)))</f>
        <v>10601.65</v>
      </c>
      <c r="X3543" s="679">
        <f t="shared" ca="1" si="612"/>
        <v>0</v>
      </c>
      <c r="Y3543" s="679">
        <f t="shared" ca="1" si="612"/>
        <v>0</v>
      </c>
      <c r="Z3543" s="679">
        <f t="shared" ca="1" si="612"/>
        <v>0</v>
      </c>
      <c r="AA3543" t="str">
        <f t="shared" si="608"/>
        <v>ASR_Financial_Report_SHP21Final</v>
      </c>
      <c r="AB3543" s="960">
        <f t="shared" si="609"/>
        <v>44658</v>
      </c>
      <c r="AC3543" t="str">
        <f t="shared" si="610"/>
        <v>Unaudited</v>
      </c>
    </row>
    <row r="3544" spans="1:29" x14ac:dyDescent="0.25">
      <c r="A3544" t="s">
        <v>420</v>
      </c>
      <c r="B3544" t="s">
        <v>1366</v>
      </c>
      <c r="C3544" t="s">
        <v>1367</v>
      </c>
      <c r="D3544">
        <v>1900</v>
      </c>
      <c r="E3544" s="960">
        <v>1</v>
      </c>
      <c r="F3544" t="s">
        <v>441</v>
      </c>
      <c r="G3544" s="960">
        <v>366</v>
      </c>
      <c r="H3544" t="s">
        <v>388</v>
      </c>
      <c r="I3544" s="961" t="s">
        <v>488</v>
      </c>
      <c r="J3544" s="961" t="s">
        <v>444</v>
      </c>
      <c r="K3544" s="961" t="s">
        <v>448</v>
      </c>
      <c r="L3544" s="956" t="s">
        <v>112</v>
      </c>
      <c r="M3544" s="961" t="s">
        <v>443</v>
      </c>
      <c r="N3544" s="679">
        <f t="shared" ca="1" si="612"/>
        <v>33643.199999999997</v>
      </c>
      <c r="O3544" s="679">
        <f t="shared" ca="1" si="612"/>
        <v>25819.200000000001</v>
      </c>
      <c r="P3544" s="679">
        <f t="shared" ca="1" si="612"/>
        <v>0</v>
      </c>
      <c r="Q3544" s="679">
        <f t="shared" ca="1" si="612"/>
        <v>7824</v>
      </c>
      <c r="R3544" s="679">
        <f t="shared" ca="1" si="612"/>
        <v>0</v>
      </c>
      <c r="S3544" s="679">
        <f t="shared" ca="1" si="612"/>
        <v>0</v>
      </c>
      <c r="T3544" s="679">
        <f t="shared" ca="1" si="612"/>
        <v>0</v>
      </c>
      <c r="U3544" s="679">
        <f t="shared" ca="1" si="612"/>
        <v>0</v>
      </c>
      <c r="V3544" s="679">
        <f t="shared" ca="1" si="612"/>
        <v>0</v>
      </c>
      <c r="W3544" s="679">
        <f t="shared" ca="1" si="613"/>
        <v>0</v>
      </c>
      <c r="X3544" s="679">
        <f t="shared" ca="1" si="612"/>
        <v>0</v>
      </c>
      <c r="Y3544" s="679">
        <f t="shared" ca="1" si="612"/>
        <v>0</v>
      </c>
      <c r="Z3544" s="679">
        <f t="shared" ca="1" si="612"/>
        <v>0</v>
      </c>
      <c r="AA3544" t="str">
        <f t="shared" si="608"/>
        <v>ASR_Financial_Report_SHP21Final</v>
      </c>
      <c r="AB3544" s="960">
        <f t="shared" si="609"/>
        <v>44658</v>
      </c>
      <c r="AC3544" t="str">
        <f t="shared" si="610"/>
        <v>Unaudited</v>
      </c>
    </row>
    <row r="3545" spans="1:29" x14ac:dyDescent="0.25">
      <c r="A3545" t="s">
        <v>420</v>
      </c>
      <c r="B3545" t="s">
        <v>1366</v>
      </c>
      <c r="C3545" t="s">
        <v>1367</v>
      </c>
      <c r="D3545">
        <v>1900</v>
      </c>
      <c r="E3545" s="960">
        <v>1</v>
      </c>
      <c r="F3545" t="s">
        <v>441</v>
      </c>
      <c r="G3545" s="960">
        <v>366</v>
      </c>
      <c r="H3545" t="s">
        <v>388</v>
      </c>
      <c r="I3545" s="961" t="s">
        <v>488</v>
      </c>
      <c r="J3545" s="961" t="s">
        <v>444</v>
      </c>
      <c r="K3545" s="961" t="s">
        <v>448</v>
      </c>
      <c r="L3545" s="940" t="s">
        <v>114</v>
      </c>
      <c r="M3545" s="961" t="s">
        <v>157</v>
      </c>
      <c r="N3545" s="679">
        <f t="shared" ca="1" si="612"/>
        <v>324.22854618004533</v>
      </c>
      <c r="O3545" s="679">
        <f t="shared" ca="1" si="612"/>
        <v>0</v>
      </c>
      <c r="P3545" s="679">
        <f t="shared" ca="1" si="612"/>
        <v>0</v>
      </c>
      <c r="Q3545" s="679">
        <f t="shared" ca="1" si="612"/>
        <v>0</v>
      </c>
      <c r="R3545" s="679">
        <f t="shared" ca="1" si="612"/>
        <v>0</v>
      </c>
      <c r="S3545" s="679">
        <f t="shared" ca="1" si="612"/>
        <v>0</v>
      </c>
      <c r="T3545" s="679">
        <f t="shared" ca="1" si="612"/>
        <v>0</v>
      </c>
      <c r="U3545" s="679">
        <f t="shared" ca="1" si="612"/>
        <v>0</v>
      </c>
      <c r="V3545" s="679">
        <f t="shared" ca="1" si="612"/>
        <v>0</v>
      </c>
      <c r="W3545" s="679">
        <f t="shared" ca="1" si="613"/>
        <v>324.22854618004533</v>
      </c>
      <c r="X3545" s="679">
        <f t="shared" ca="1" si="612"/>
        <v>0</v>
      </c>
      <c r="Y3545" s="679">
        <f t="shared" ca="1" si="612"/>
        <v>0</v>
      </c>
      <c r="Z3545" s="679">
        <f t="shared" ca="1" si="612"/>
        <v>0</v>
      </c>
      <c r="AA3545" t="str">
        <f t="shared" si="608"/>
        <v>ASR_Financial_Report_SHP21Final</v>
      </c>
      <c r="AB3545" s="960">
        <f t="shared" si="609"/>
        <v>44658</v>
      </c>
      <c r="AC3545" t="str">
        <f t="shared" si="610"/>
        <v>Unaudited</v>
      </c>
    </row>
    <row r="3546" spans="1:29" x14ac:dyDescent="0.25">
      <c r="A3546" t="s">
        <v>420</v>
      </c>
      <c r="B3546" t="s">
        <v>1366</v>
      </c>
      <c r="C3546" t="s">
        <v>1367</v>
      </c>
      <c r="D3546">
        <v>1900</v>
      </c>
      <c r="E3546" s="960">
        <v>1</v>
      </c>
      <c r="F3546" t="s">
        <v>441</v>
      </c>
      <c r="G3546" s="960">
        <v>366</v>
      </c>
      <c r="H3546" t="s">
        <v>388</v>
      </c>
      <c r="I3546" s="961" t="s">
        <v>488</v>
      </c>
      <c r="J3546" s="961" t="s">
        <v>444</v>
      </c>
      <c r="K3546" s="961" t="s">
        <v>448</v>
      </c>
      <c r="L3546" s="940" t="s">
        <v>115</v>
      </c>
      <c r="M3546" s="961" t="s">
        <v>113</v>
      </c>
      <c r="N3546" s="679">
        <f t="shared" ca="1" si="612"/>
        <v>-893.40663565850684</v>
      </c>
      <c r="O3546" s="679">
        <f t="shared" ca="1" si="612"/>
        <v>-499.14412878891699</v>
      </c>
      <c r="P3546" s="679">
        <f t="shared" ca="1" si="612"/>
        <v>-16.985422304890101</v>
      </c>
      <c r="Q3546" s="679">
        <f t="shared" ca="1" si="612"/>
        <v>-243.96125477612301</v>
      </c>
      <c r="R3546" s="679">
        <f t="shared" ca="1" si="612"/>
        <v>-59.034579904608201</v>
      </c>
      <c r="S3546" s="679">
        <f t="shared" ca="1" si="612"/>
        <v>-3.45770558055007</v>
      </c>
      <c r="T3546" s="679">
        <f t="shared" ca="1" si="612"/>
        <v>-3.1991799598060799</v>
      </c>
      <c r="U3546" s="679">
        <f t="shared" ca="1" si="612"/>
        <v>0</v>
      </c>
      <c r="V3546" s="679">
        <f t="shared" ca="1" si="612"/>
        <v>-64.854287043198795</v>
      </c>
      <c r="W3546" s="679">
        <f t="shared" ca="1" si="613"/>
        <v>-2.7700773004135102</v>
      </c>
      <c r="X3546" s="679">
        <f t="shared" ca="1" si="612"/>
        <v>0</v>
      </c>
      <c r="Y3546" s="679">
        <f t="shared" ca="1" si="612"/>
        <v>0</v>
      </c>
      <c r="Z3546" s="679">
        <f t="shared" ca="1" si="612"/>
        <v>0</v>
      </c>
      <c r="AA3546" t="str">
        <f t="shared" si="608"/>
        <v>ASR_Financial_Report_SHP21Final</v>
      </c>
      <c r="AB3546" s="960">
        <f t="shared" si="609"/>
        <v>44658</v>
      </c>
      <c r="AC3546" t="str">
        <f t="shared" si="610"/>
        <v>Unaudited</v>
      </c>
    </row>
    <row r="3547" spans="1:29" x14ac:dyDescent="0.25">
      <c r="A3547" t="s">
        <v>420</v>
      </c>
      <c r="B3547" t="s">
        <v>1366</v>
      </c>
      <c r="C3547" t="s">
        <v>1367</v>
      </c>
      <c r="D3547">
        <v>1900</v>
      </c>
      <c r="E3547" s="960">
        <v>1</v>
      </c>
      <c r="F3547" t="s">
        <v>441</v>
      </c>
      <c r="G3547" s="960">
        <v>366</v>
      </c>
      <c r="H3547" t="s">
        <v>388</v>
      </c>
      <c r="I3547" s="968" t="s">
        <v>488</v>
      </c>
      <c r="J3547" s="968" t="s">
        <v>444</v>
      </c>
      <c r="K3547" s="968" t="s">
        <v>448</v>
      </c>
      <c r="L3547" s="948" t="s">
        <v>116</v>
      </c>
      <c r="M3547" s="968" t="s">
        <v>158</v>
      </c>
      <c r="N3547" s="679">
        <f t="shared" ca="1" si="612"/>
        <v>0</v>
      </c>
      <c r="O3547" s="679">
        <f t="shared" ca="1" si="612"/>
        <v>0</v>
      </c>
      <c r="P3547" s="679">
        <f t="shared" ca="1" si="612"/>
        <v>0</v>
      </c>
      <c r="Q3547" s="679">
        <f t="shared" ca="1" si="612"/>
        <v>0</v>
      </c>
      <c r="R3547" s="679">
        <f t="shared" ca="1" si="612"/>
        <v>0</v>
      </c>
      <c r="S3547" s="679">
        <f t="shared" ca="1" si="612"/>
        <v>0</v>
      </c>
      <c r="T3547" s="679">
        <f t="shared" ca="1" si="612"/>
        <v>0</v>
      </c>
      <c r="U3547" s="679">
        <f t="shared" ca="1" si="612"/>
        <v>0</v>
      </c>
      <c r="V3547" s="679">
        <f t="shared" ca="1" si="612"/>
        <v>0</v>
      </c>
      <c r="W3547" s="679">
        <f t="shared" ca="1" si="613"/>
        <v>0</v>
      </c>
      <c r="X3547" s="679">
        <f t="shared" ca="1" si="612"/>
        <v>0</v>
      </c>
      <c r="Y3547" s="679">
        <f t="shared" ca="1" si="612"/>
        <v>0</v>
      </c>
      <c r="Z3547" s="679">
        <f t="shared" ca="1" si="612"/>
        <v>0</v>
      </c>
      <c r="AA3547" t="str">
        <f t="shared" si="608"/>
        <v>ASR_Financial_Report_SHP21Final</v>
      </c>
      <c r="AB3547" s="960">
        <f t="shared" si="609"/>
        <v>44658</v>
      </c>
      <c r="AC3547" t="str">
        <f t="shared" si="610"/>
        <v>Unaudited</v>
      </c>
    </row>
    <row r="3548" spans="1:29" x14ac:dyDescent="0.25">
      <c r="A3548" t="s">
        <v>420</v>
      </c>
      <c r="B3548" t="s">
        <v>1366</v>
      </c>
      <c r="C3548" t="s">
        <v>1367</v>
      </c>
      <c r="D3548">
        <v>1900</v>
      </c>
      <c r="E3548" s="960">
        <v>1</v>
      </c>
      <c r="F3548" t="s">
        <v>441</v>
      </c>
      <c r="G3548" s="960">
        <v>366</v>
      </c>
      <c r="H3548" t="s">
        <v>388</v>
      </c>
      <c r="I3548" s="940" t="s">
        <v>488</v>
      </c>
      <c r="J3548" s="940" t="s">
        <v>444</v>
      </c>
      <c r="K3548" s="940" t="s">
        <v>448</v>
      </c>
      <c r="L3548" s="940" t="s">
        <v>159</v>
      </c>
      <c r="M3548" s="961" t="s">
        <v>23</v>
      </c>
      <c r="N3548" s="679">
        <f t="shared" ca="1" si="612"/>
        <v>0</v>
      </c>
      <c r="O3548" s="679">
        <f t="shared" ca="1" si="612"/>
        <v>0</v>
      </c>
      <c r="P3548" s="679">
        <f t="shared" ca="1" si="612"/>
        <v>0</v>
      </c>
      <c r="Q3548" s="679">
        <f t="shared" ca="1" si="612"/>
        <v>0</v>
      </c>
      <c r="R3548" s="679">
        <f t="shared" ca="1" si="612"/>
        <v>0</v>
      </c>
      <c r="S3548" s="679">
        <f t="shared" ca="1" si="612"/>
        <v>0</v>
      </c>
      <c r="T3548" s="679">
        <f t="shared" ca="1" si="612"/>
        <v>0</v>
      </c>
      <c r="U3548" s="679">
        <f t="shared" ca="1" si="612"/>
        <v>0</v>
      </c>
      <c r="V3548" s="679">
        <f t="shared" ca="1" si="612"/>
        <v>0</v>
      </c>
      <c r="W3548" s="679">
        <f t="shared" ca="1" si="613"/>
        <v>0</v>
      </c>
      <c r="X3548" s="679">
        <f t="shared" ca="1" si="612"/>
        <v>0</v>
      </c>
      <c r="Y3548" s="679">
        <f t="shared" ca="1" si="612"/>
        <v>0</v>
      </c>
      <c r="Z3548" s="679">
        <f t="shared" ca="1" si="612"/>
        <v>0</v>
      </c>
      <c r="AA3548" t="str">
        <f t="shared" si="608"/>
        <v>ASR_Financial_Report_SHP21Final</v>
      </c>
      <c r="AB3548" s="960">
        <f t="shared" si="609"/>
        <v>44658</v>
      </c>
      <c r="AC3548" t="str">
        <f t="shared" si="610"/>
        <v>Unaudited</v>
      </c>
    </row>
    <row r="3549" spans="1:29" x14ac:dyDescent="0.25">
      <c r="A3549" t="s">
        <v>420</v>
      </c>
      <c r="B3549" t="s">
        <v>1366</v>
      </c>
      <c r="C3549" t="s">
        <v>1367</v>
      </c>
      <c r="D3549">
        <v>1900</v>
      </c>
      <c r="E3549" s="960">
        <v>1</v>
      </c>
      <c r="F3549" t="s">
        <v>441</v>
      </c>
      <c r="G3549" s="960">
        <v>366</v>
      </c>
      <c r="H3549" t="s">
        <v>388</v>
      </c>
      <c r="I3549" s="940" t="s">
        <v>488</v>
      </c>
      <c r="J3549" s="940" t="s">
        <v>444</v>
      </c>
      <c r="K3549" s="940" t="s">
        <v>448</v>
      </c>
      <c r="L3549" s="946" t="s">
        <v>442</v>
      </c>
      <c r="M3549" s="962" t="s">
        <v>456</v>
      </c>
      <c r="N3549" s="679">
        <f t="shared" ca="1" si="612"/>
        <v>-73813.188778545125</v>
      </c>
      <c r="O3549" s="679">
        <f t="shared" ca="1" si="612"/>
        <v>-61011.700993951301</v>
      </c>
      <c r="P3549" s="679">
        <f t="shared" ca="1" si="612"/>
        <v>-2379.1615270623201</v>
      </c>
      <c r="Q3549" s="679">
        <f t="shared" ca="1" si="612"/>
        <v>-5267.7881563291703</v>
      </c>
      <c r="R3549" s="679">
        <f t="shared" ca="1" si="612"/>
        <v>-1028.71937096237</v>
      </c>
      <c r="S3549" s="679">
        <f t="shared" ca="1" si="612"/>
        <v>-3320.0617369624101</v>
      </c>
      <c r="T3549" s="679">
        <f t="shared" ca="1" si="612"/>
        <v>-676.81617442182505</v>
      </c>
      <c r="U3549" s="679">
        <f t="shared" ca="1" si="612"/>
        <v>-0.519930130950784</v>
      </c>
      <c r="V3549" s="679">
        <f t="shared" ca="1" si="612"/>
        <v>-128.42088872477899</v>
      </c>
      <c r="W3549" s="679">
        <f t="shared" ca="1" si="613"/>
        <v>0</v>
      </c>
      <c r="X3549" s="679">
        <f t="shared" ca="1" si="612"/>
        <v>0</v>
      </c>
      <c r="Y3549" s="679">
        <f t="shared" ca="1" si="612"/>
        <v>0</v>
      </c>
      <c r="Z3549" s="679">
        <f t="shared" ca="1" si="612"/>
        <v>0</v>
      </c>
      <c r="AA3549" t="str">
        <f t="shared" si="608"/>
        <v>ASR_Financial_Report_SHP21Final</v>
      </c>
      <c r="AB3549" s="960">
        <f t="shared" si="609"/>
        <v>44658</v>
      </c>
      <c r="AC3549" t="str">
        <f t="shared" si="610"/>
        <v>Unaudited</v>
      </c>
    </row>
    <row r="3550" spans="1:29" ht="30" x14ac:dyDescent="0.25">
      <c r="A3550" t="s">
        <v>420</v>
      </c>
      <c r="B3550" t="s">
        <v>1366</v>
      </c>
      <c r="C3550" t="s">
        <v>1367</v>
      </c>
      <c r="D3550">
        <v>1900</v>
      </c>
      <c r="E3550" s="960">
        <v>1</v>
      </c>
      <c r="F3550" t="s">
        <v>441</v>
      </c>
      <c r="G3550" s="960">
        <v>366</v>
      </c>
      <c r="H3550" t="s">
        <v>388</v>
      </c>
      <c r="I3550" s="961" t="s">
        <v>488</v>
      </c>
      <c r="J3550" s="961" t="s">
        <v>444</v>
      </c>
      <c r="K3550" s="961" t="s">
        <v>449</v>
      </c>
      <c r="L3550" s="940">
        <v>9.1</v>
      </c>
      <c r="M3550" s="961" t="s">
        <v>185</v>
      </c>
      <c r="N3550" s="679">
        <f t="shared" ca="1" si="612"/>
        <v>19520</v>
      </c>
      <c r="O3550" s="679">
        <f t="shared" ca="1" si="612"/>
        <v>0</v>
      </c>
      <c r="P3550" s="679">
        <f t="shared" ca="1" si="612"/>
        <v>19520</v>
      </c>
      <c r="Q3550" s="679">
        <f t="shared" ca="1" si="612"/>
        <v>0</v>
      </c>
      <c r="R3550" s="679">
        <f t="shared" ca="1" si="612"/>
        <v>0</v>
      </c>
      <c r="S3550" s="679">
        <f t="shared" ca="1" si="612"/>
        <v>0</v>
      </c>
      <c r="T3550" s="679">
        <f t="shared" ca="1" si="612"/>
        <v>0</v>
      </c>
      <c r="U3550" s="679">
        <f t="shared" ca="1" si="612"/>
        <v>0</v>
      </c>
      <c r="V3550" s="679">
        <f t="shared" ca="1" si="612"/>
        <v>0</v>
      </c>
      <c r="W3550" s="679">
        <f t="shared" ca="1" si="613"/>
        <v>0</v>
      </c>
      <c r="X3550" s="679">
        <f t="shared" ca="1" si="612"/>
        <v>0</v>
      </c>
      <c r="Y3550" s="679">
        <f t="shared" ca="1" si="612"/>
        <v>0</v>
      </c>
      <c r="Z3550" s="679">
        <f t="shared" ca="1" si="612"/>
        <v>0</v>
      </c>
      <c r="AA3550" t="str">
        <f t="shared" si="608"/>
        <v>ASR_Financial_Report_SHP21Final</v>
      </c>
      <c r="AB3550" s="960">
        <f t="shared" si="609"/>
        <v>44658</v>
      </c>
      <c r="AC3550" t="str">
        <f t="shared" si="610"/>
        <v>Unaudited</v>
      </c>
    </row>
    <row r="3551" spans="1:29" x14ac:dyDescent="0.25">
      <c r="A3551" t="s">
        <v>420</v>
      </c>
      <c r="B3551" t="s">
        <v>1366</v>
      </c>
      <c r="C3551" t="s">
        <v>1367</v>
      </c>
      <c r="D3551">
        <v>1900</v>
      </c>
      <c r="E3551" s="960">
        <v>1</v>
      </c>
      <c r="F3551" t="s">
        <v>441</v>
      </c>
      <c r="G3551" s="960">
        <v>366</v>
      </c>
      <c r="H3551" t="s">
        <v>388</v>
      </c>
      <c r="I3551" s="940" t="s">
        <v>488</v>
      </c>
      <c r="J3551" s="940" t="s">
        <v>444</v>
      </c>
      <c r="K3551" s="940" t="s">
        <v>449</v>
      </c>
      <c r="L3551" s="940" t="s">
        <v>106</v>
      </c>
      <c r="M3551" s="961" t="s">
        <v>186</v>
      </c>
      <c r="N3551" s="679">
        <f t="shared" ca="1" si="612"/>
        <v>148923.56</v>
      </c>
      <c r="O3551" s="679">
        <f t="shared" ca="1" si="612"/>
        <v>0</v>
      </c>
      <c r="P3551" s="679">
        <f t="shared" ca="1" si="612"/>
        <v>2592.08</v>
      </c>
      <c r="Q3551" s="679">
        <f t="shared" ca="1" si="612"/>
        <v>56130.05</v>
      </c>
      <c r="R3551" s="679">
        <f t="shared" ca="1" si="612"/>
        <v>0</v>
      </c>
      <c r="S3551" s="679">
        <f t="shared" ca="1" si="612"/>
        <v>90201.43</v>
      </c>
      <c r="T3551" s="679">
        <f t="shared" ca="1" si="612"/>
        <v>0</v>
      </c>
      <c r="U3551" s="679">
        <f t="shared" ca="1" si="612"/>
        <v>0</v>
      </c>
      <c r="V3551" s="679">
        <f t="shared" ca="1" si="612"/>
        <v>0</v>
      </c>
      <c r="W3551" s="679">
        <f t="shared" ca="1" si="613"/>
        <v>0</v>
      </c>
      <c r="X3551" s="679">
        <f t="shared" ca="1" si="612"/>
        <v>0</v>
      </c>
      <c r="Y3551" s="679">
        <f t="shared" ca="1" si="612"/>
        <v>0</v>
      </c>
      <c r="Z3551" s="679">
        <f t="shared" ca="1" si="612"/>
        <v>0</v>
      </c>
      <c r="AA3551" t="str">
        <f t="shared" si="608"/>
        <v>ASR_Financial_Report_SHP21Final</v>
      </c>
      <c r="AB3551" s="960">
        <f t="shared" si="609"/>
        <v>44658</v>
      </c>
      <c r="AC3551" t="str">
        <f t="shared" si="610"/>
        <v>Unaudited</v>
      </c>
    </row>
    <row r="3552" spans="1:29" x14ac:dyDescent="0.25">
      <c r="A3552" t="s">
        <v>420</v>
      </c>
      <c r="B3552" t="s">
        <v>1366</v>
      </c>
      <c r="C3552" t="s">
        <v>1367</v>
      </c>
      <c r="D3552">
        <v>1900</v>
      </c>
      <c r="E3552" s="960">
        <v>1</v>
      </c>
      <c r="F3552" t="s">
        <v>441</v>
      </c>
      <c r="G3552" s="960">
        <v>366</v>
      </c>
      <c r="H3552" t="s">
        <v>388</v>
      </c>
      <c r="I3552" s="940" t="s">
        <v>488</v>
      </c>
      <c r="J3552" s="940" t="s">
        <v>444</v>
      </c>
      <c r="K3552" s="940" t="s">
        <v>449</v>
      </c>
      <c r="L3552" s="940" t="s">
        <v>1302</v>
      </c>
      <c r="M3552" s="961" t="s">
        <v>1303</v>
      </c>
      <c r="N3552" s="679">
        <f t="shared" ca="1" si="612"/>
        <v>73423.48</v>
      </c>
      <c r="O3552" s="679">
        <f t="shared" ca="1" si="612"/>
        <v>38844.68</v>
      </c>
      <c r="P3552" s="679">
        <f t="shared" ca="1" si="612"/>
        <v>0</v>
      </c>
      <c r="Q3552" s="679">
        <f t="shared" ca="1" si="612"/>
        <v>16020.18</v>
      </c>
      <c r="R3552" s="679">
        <f t="shared" ca="1" si="612"/>
        <v>8621.1</v>
      </c>
      <c r="S3552" s="679">
        <f t="shared" ca="1" si="612"/>
        <v>9937.52</v>
      </c>
      <c r="T3552" s="679">
        <f t="shared" ca="1" si="612"/>
        <v>0</v>
      </c>
      <c r="U3552" s="679">
        <f t="shared" ca="1" si="612"/>
        <v>0</v>
      </c>
      <c r="V3552" s="679">
        <f t="shared" ca="1" si="612"/>
        <v>0</v>
      </c>
      <c r="W3552" s="679">
        <f t="shared" ca="1" si="613"/>
        <v>0</v>
      </c>
      <c r="X3552" s="679">
        <f t="shared" ca="1" si="612"/>
        <v>0</v>
      </c>
      <c r="Y3552" s="679">
        <f t="shared" ca="1" si="612"/>
        <v>0</v>
      </c>
      <c r="Z3552" s="679">
        <f t="shared" ca="1" si="612"/>
        <v>0</v>
      </c>
      <c r="AA3552" t="str">
        <f t="shared" si="608"/>
        <v>ASR_Financial_Report_SHP21Final</v>
      </c>
      <c r="AB3552" s="960">
        <f t="shared" si="609"/>
        <v>44658</v>
      </c>
      <c r="AC3552" t="str">
        <f t="shared" si="610"/>
        <v>Unaudited</v>
      </c>
    </row>
    <row r="3553" spans="1:29" x14ac:dyDescent="0.25">
      <c r="A3553" t="s">
        <v>420</v>
      </c>
      <c r="B3553" t="s">
        <v>1366</v>
      </c>
      <c r="C3553" t="s">
        <v>1367</v>
      </c>
      <c r="D3553">
        <v>1900</v>
      </c>
      <c r="E3553" s="960">
        <v>1</v>
      </c>
      <c r="F3553" t="s">
        <v>441</v>
      </c>
      <c r="G3553" s="960">
        <v>366</v>
      </c>
      <c r="H3553" t="s">
        <v>388</v>
      </c>
      <c r="I3553" s="961" t="s">
        <v>488</v>
      </c>
      <c r="J3553" s="961" t="s">
        <v>444</v>
      </c>
      <c r="K3553" s="961" t="s">
        <v>449</v>
      </c>
      <c r="L3553" s="940" t="s">
        <v>107</v>
      </c>
      <c r="M3553" s="961" t="s">
        <v>187</v>
      </c>
      <c r="N3553" s="679">
        <f t="shared" ca="1" si="612"/>
        <v>134304.64000000004</v>
      </c>
      <c r="O3553" s="679">
        <f t="shared" ca="1" si="612"/>
        <v>113081.04000000001</v>
      </c>
      <c r="P3553" s="679">
        <f t="shared" ca="1" si="612"/>
        <v>963.2700000000001</v>
      </c>
      <c r="Q3553" s="679">
        <f t="shared" ca="1" si="612"/>
        <v>17809.53</v>
      </c>
      <c r="R3553" s="679">
        <f t="shared" ca="1" si="612"/>
        <v>316.17</v>
      </c>
      <c r="S3553" s="679">
        <f t="shared" ca="1" si="612"/>
        <v>1737.63</v>
      </c>
      <c r="T3553" s="679">
        <f t="shared" ca="1" si="612"/>
        <v>0</v>
      </c>
      <c r="U3553" s="679">
        <f t="shared" ca="1" si="612"/>
        <v>0</v>
      </c>
      <c r="V3553" s="679">
        <f t="shared" ca="1" si="612"/>
        <v>0</v>
      </c>
      <c r="W3553" s="679">
        <f t="shared" ca="1" si="613"/>
        <v>397</v>
      </c>
      <c r="X3553" s="679">
        <f t="shared" ca="1" si="612"/>
        <v>0</v>
      </c>
      <c r="Y3553" s="679">
        <f t="shared" ca="1" si="612"/>
        <v>0</v>
      </c>
      <c r="Z3553" s="679">
        <f t="shared" ca="1" si="612"/>
        <v>0</v>
      </c>
      <c r="AA3553" t="str">
        <f t="shared" si="608"/>
        <v>ASR_Financial_Report_SHP21Final</v>
      </c>
      <c r="AB3553" s="960">
        <f t="shared" si="609"/>
        <v>44658</v>
      </c>
      <c r="AC3553" t="str">
        <f t="shared" si="610"/>
        <v>Unaudited</v>
      </c>
    </row>
    <row r="3554" spans="1:29" x14ac:dyDescent="0.25">
      <c r="A3554" t="s">
        <v>420</v>
      </c>
      <c r="B3554" t="s">
        <v>1366</v>
      </c>
      <c r="C3554" t="s">
        <v>1367</v>
      </c>
      <c r="D3554">
        <v>1900</v>
      </c>
      <c r="E3554" s="960">
        <v>1</v>
      </c>
      <c r="F3554" t="s">
        <v>441</v>
      </c>
      <c r="G3554" s="960">
        <v>366</v>
      </c>
      <c r="H3554" t="s">
        <v>388</v>
      </c>
      <c r="I3554" s="961" t="s">
        <v>488</v>
      </c>
      <c r="J3554" s="961" t="s">
        <v>444</v>
      </c>
      <c r="K3554" s="961" t="s">
        <v>449</v>
      </c>
      <c r="L3554" s="956" t="s">
        <v>108</v>
      </c>
      <c r="M3554" s="961" t="s">
        <v>160</v>
      </c>
      <c r="N3554" s="679">
        <f t="shared" ca="1" si="612"/>
        <v>294651.41000000015</v>
      </c>
      <c r="O3554" s="679">
        <f t="shared" ca="1" si="612"/>
        <v>182679.1200000002</v>
      </c>
      <c r="P3554" s="679">
        <f t="shared" ca="1" si="612"/>
        <v>6711.59</v>
      </c>
      <c r="Q3554" s="679">
        <f t="shared" ca="1" si="612"/>
        <v>47519.05</v>
      </c>
      <c r="R3554" s="679">
        <f t="shared" ca="1" si="612"/>
        <v>13786.57</v>
      </c>
      <c r="S3554" s="679">
        <f t="shared" ca="1" si="612"/>
        <v>41467.75</v>
      </c>
      <c r="T3554" s="679">
        <f t="shared" ca="1" si="612"/>
        <v>1343.85</v>
      </c>
      <c r="U3554" s="679">
        <f t="shared" ca="1" si="612"/>
        <v>0</v>
      </c>
      <c r="V3554" s="679">
        <f t="shared" ca="1" si="612"/>
        <v>288.40999999999997</v>
      </c>
      <c r="W3554" s="679">
        <f t="shared" ca="1" si="613"/>
        <v>855.07</v>
      </c>
      <c r="X3554" s="679">
        <f t="shared" ca="1" si="612"/>
        <v>0</v>
      </c>
      <c r="Y3554" s="679">
        <f t="shared" ca="1" si="612"/>
        <v>0</v>
      </c>
      <c r="Z3554" s="679">
        <f t="shared" ca="1" si="612"/>
        <v>0</v>
      </c>
      <c r="AA3554" t="str">
        <f t="shared" si="608"/>
        <v>ASR_Financial_Report_SHP21Final</v>
      </c>
      <c r="AB3554" s="960">
        <f t="shared" si="609"/>
        <v>44658</v>
      </c>
      <c r="AC3554" t="str">
        <f t="shared" si="610"/>
        <v>Unaudited</v>
      </c>
    </row>
    <row r="3555" spans="1:29" x14ac:dyDescent="0.25">
      <c r="A3555" t="s">
        <v>420</v>
      </c>
      <c r="B3555" t="s">
        <v>1366</v>
      </c>
      <c r="C3555" t="s">
        <v>1367</v>
      </c>
      <c r="D3555">
        <v>1900</v>
      </c>
      <c r="E3555" s="960">
        <v>1</v>
      </c>
      <c r="F3555" t="s">
        <v>441</v>
      </c>
      <c r="G3555" s="960">
        <v>366</v>
      </c>
      <c r="H3555" t="s">
        <v>388</v>
      </c>
      <c r="I3555" s="940" t="s">
        <v>488</v>
      </c>
      <c r="J3555" s="940" t="s">
        <v>444</v>
      </c>
      <c r="K3555" s="940" t="s">
        <v>449</v>
      </c>
      <c r="L3555" s="940" t="s">
        <v>109</v>
      </c>
      <c r="M3555" s="961" t="s">
        <v>134</v>
      </c>
      <c r="N3555" s="679">
        <f t="shared" ca="1" si="612"/>
        <v>860770.72999716224</v>
      </c>
      <c r="O3555" s="679">
        <f t="shared" ca="1" si="612"/>
        <v>783190.41999716696</v>
      </c>
      <c r="P3555" s="679">
        <f t="shared" ca="1" si="612"/>
        <v>10617.12</v>
      </c>
      <c r="Q3555" s="679">
        <f t="shared" ca="1" si="612"/>
        <v>42197.419999995305</v>
      </c>
      <c r="R3555" s="679">
        <f t="shared" ca="1" si="612"/>
        <v>4481.8599999998896</v>
      </c>
      <c r="S3555" s="679">
        <f t="shared" ca="1" si="612"/>
        <v>17983.5700000002</v>
      </c>
      <c r="T3555" s="679">
        <f t="shared" ca="1" si="612"/>
        <v>654.08000000000197</v>
      </c>
      <c r="U3555" s="679">
        <f t="shared" ca="1" si="612"/>
        <v>81.14</v>
      </c>
      <c r="V3555" s="679">
        <f t="shared" ca="1" si="612"/>
        <v>1471.68</v>
      </c>
      <c r="W3555" s="679">
        <f t="shared" ca="1" si="613"/>
        <v>93.44</v>
      </c>
      <c r="X3555" s="679">
        <f t="shared" ca="1" si="612"/>
        <v>0</v>
      </c>
      <c r="Y3555" s="679">
        <f t="shared" ca="1" si="612"/>
        <v>0</v>
      </c>
      <c r="Z3555" s="679">
        <f t="shared" ca="1" si="612"/>
        <v>0</v>
      </c>
      <c r="AA3555" t="str">
        <f t="shared" si="608"/>
        <v>ASR_Financial_Report_SHP21Final</v>
      </c>
      <c r="AB3555" s="960">
        <f t="shared" si="609"/>
        <v>44658</v>
      </c>
      <c r="AC3555" t="str">
        <f t="shared" si="610"/>
        <v>Unaudited</v>
      </c>
    </row>
    <row r="3556" spans="1:29" x14ac:dyDescent="0.25">
      <c r="A3556" t="s">
        <v>420</v>
      </c>
      <c r="B3556" t="s">
        <v>1366</v>
      </c>
      <c r="C3556" t="s">
        <v>1367</v>
      </c>
      <c r="D3556">
        <v>1900</v>
      </c>
      <c r="E3556" s="960">
        <v>1</v>
      </c>
      <c r="F3556" t="s">
        <v>441</v>
      </c>
      <c r="G3556" s="960">
        <v>366</v>
      </c>
      <c r="H3556" t="s">
        <v>388</v>
      </c>
      <c r="I3556" s="940" t="s">
        <v>488</v>
      </c>
      <c r="J3556" s="940" t="s">
        <v>444</v>
      </c>
      <c r="K3556" s="940" t="s">
        <v>449</v>
      </c>
      <c r="L3556" s="940" t="s">
        <v>110</v>
      </c>
      <c r="M3556" s="961" t="s">
        <v>162</v>
      </c>
      <c r="N3556" s="679">
        <f t="shared" ca="1" si="612"/>
        <v>41823.476395882019</v>
      </c>
      <c r="O3556" s="679">
        <f t="shared" ca="1" si="612"/>
        <v>31602.061153070332</v>
      </c>
      <c r="P3556" s="679">
        <f t="shared" ca="1" si="612"/>
        <v>2813.2548813186218</v>
      </c>
      <c r="Q3556" s="679">
        <f t="shared" ca="1" si="612"/>
        <v>9050.9790629613672</v>
      </c>
      <c r="R3556" s="679">
        <f t="shared" ca="1" si="612"/>
        <v>1495.9365774484106</v>
      </c>
      <c r="S3556" s="679">
        <f t="shared" ca="1" si="612"/>
        <v>-3367.0274073877372</v>
      </c>
      <c r="T3556" s="679">
        <f t="shared" ca="1" si="612"/>
        <v>126.92114639033178</v>
      </c>
      <c r="U3556" s="679">
        <f t="shared" ca="1" si="612"/>
        <v>0</v>
      </c>
      <c r="V3556" s="679">
        <f t="shared" ca="1" si="612"/>
        <v>18.933884503207398</v>
      </c>
      <c r="W3556" s="679">
        <f t="shared" ca="1" si="613"/>
        <v>82.417097577482807</v>
      </c>
      <c r="X3556" s="679">
        <f t="shared" ca="1" si="612"/>
        <v>0</v>
      </c>
      <c r="Y3556" s="679">
        <f t="shared" ca="1" si="612"/>
        <v>0</v>
      </c>
      <c r="Z3556" s="679">
        <f t="shared" ca="1" si="612"/>
        <v>0</v>
      </c>
      <c r="AA3556" t="str">
        <f t="shared" si="608"/>
        <v>ASR_Financial_Report_SHP21Final</v>
      </c>
      <c r="AB3556" s="960">
        <f t="shared" si="609"/>
        <v>44658</v>
      </c>
      <c r="AC3556" t="str">
        <f t="shared" si="610"/>
        <v>Unaudited</v>
      </c>
    </row>
    <row r="3557" spans="1:29" x14ac:dyDescent="0.25">
      <c r="A3557" t="s">
        <v>420</v>
      </c>
      <c r="B3557" t="s">
        <v>1366</v>
      </c>
      <c r="C3557" t="s">
        <v>1367</v>
      </c>
      <c r="D3557">
        <v>1900</v>
      </c>
      <c r="E3557" s="960">
        <v>1</v>
      </c>
      <c r="F3557" t="s">
        <v>441</v>
      </c>
      <c r="G3557" s="960">
        <v>366</v>
      </c>
      <c r="H3557" t="s">
        <v>388</v>
      </c>
      <c r="I3557" s="940" t="s">
        <v>488</v>
      </c>
      <c r="J3557" s="940" t="s">
        <v>444</v>
      </c>
      <c r="K3557" s="940" t="s">
        <v>449</v>
      </c>
      <c r="L3557" s="940" t="s">
        <v>111</v>
      </c>
      <c r="M3557" s="961" t="s">
        <v>463</v>
      </c>
      <c r="N3557" s="679">
        <f t="shared" ca="1" si="612"/>
        <v>547629.57247407606</v>
      </c>
      <c r="O3557" s="679">
        <f t="shared" ca="1" si="612"/>
        <v>329253.4548683262</v>
      </c>
      <c r="P3557" s="679">
        <f t="shared" ca="1" si="612"/>
        <v>12839.293770103706</v>
      </c>
      <c r="Q3557" s="679">
        <f t="shared" ca="1" si="612"/>
        <v>149580.52591570638</v>
      </c>
      <c r="R3557" s="679">
        <f t="shared" ca="1" si="612"/>
        <v>29210.814854683485</v>
      </c>
      <c r="S3557" s="679">
        <f t="shared" ca="1" si="612"/>
        <v>19443.405302030835</v>
      </c>
      <c r="T3557" s="679">
        <f t="shared" ca="1" si="612"/>
        <v>3652.4807554741305</v>
      </c>
      <c r="U3557" s="679">
        <f t="shared" ca="1" si="612"/>
        <v>3.0448868321536553</v>
      </c>
      <c r="V3557" s="679">
        <f t="shared" ca="1" si="612"/>
        <v>3646.552120919122</v>
      </c>
      <c r="W3557" s="679">
        <f t="shared" ca="1" si="613"/>
        <v>0</v>
      </c>
      <c r="X3557" s="679">
        <f t="shared" ca="1" si="612"/>
        <v>0</v>
      </c>
      <c r="Y3557" s="679">
        <f t="shared" ca="1" si="612"/>
        <v>0</v>
      </c>
      <c r="Z3557" s="679">
        <f t="shared" ca="1" si="612"/>
        <v>0</v>
      </c>
      <c r="AA3557" t="str">
        <f t="shared" si="608"/>
        <v>ASR_Financial_Report_SHP21Final</v>
      </c>
      <c r="AB3557" s="960">
        <f t="shared" si="609"/>
        <v>44658</v>
      </c>
      <c r="AC3557" t="str">
        <f t="shared" si="610"/>
        <v>Unaudited</v>
      </c>
    </row>
    <row r="3558" spans="1:29" x14ac:dyDescent="0.25">
      <c r="A3558" t="s">
        <v>420</v>
      </c>
      <c r="B3558" t="s">
        <v>1366</v>
      </c>
      <c r="C3558" t="s">
        <v>1367</v>
      </c>
      <c r="D3558">
        <v>1900</v>
      </c>
      <c r="E3558" s="960">
        <v>1</v>
      </c>
      <c r="F3558" t="s">
        <v>441</v>
      </c>
      <c r="G3558" s="960">
        <v>366</v>
      </c>
      <c r="H3558" t="s">
        <v>388</v>
      </c>
      <c r="I3558" s="940" t="s">
        <v>488</v>
      </c>
      <c r="J3558" s="940" t="s">
        <v>444</v>
      </c>
      <c r="K3558" s="940" t="s">
        <v>6</v>
      </c>
      <c r="L3558" s="956" t="s">
        <v>117</v>
      </c>
      <c r="M3558" s="961" t="s">
        <v>188</v>
      </c>
      <c r="N3558" s="679">
        <f t="shared" ca="1" si="612"/>
        <v>26780.67</v>
      </c>
      <c r="O3558" s="679">
        <f t="shared" ca="1" si="612"/>
        <v>18996.39</v>
      </c>
      <c r="P3558" s="679">
        <f t="shared" ca="1" si="612"/>
        <v>580.04</v>
      </c>
      <c r="Q3558" s="679">
        <f t="shared" ca="1" si="612"/>
        <v>5944.68</v>
      </c>
      <c r="R3558" s="679">
        <f t="shared" ca="1" si="612"/>
        <v>570.37</v>
      </c>
      <c r="S3558" s="679">
        <f t="shared" ca="1" si="612"/>
        <v>512.1</v>
      </c>
      <c r="T3558" s="679">
        <f t="shared" ca="1" si="612"/>
        <v>32</v>
      </c>
      <c r="U3558" s="679">
        <f t="shared" ca="1" si="612"/>
        <v>0</v>
      </c>
      <c r="V3558" s="679">
        <f t="shared" ca="1" si="612"/>
        <v>138.09</v>
      </c>
      <c r="W3558" s="679">
        <f t="shared" ca="1" si="613"/>
        <v>7</v>
      </c>
      <c r="X3558" s="679">
        <f t="shared" ca="1" si="612"/>
        <v>0</v>
      </c>
      <c r="Y3558" s="679">
        <f t="shared" ca="1" si="612"/>
        <v>0</v>
      </c>
      <c r="Z3558" s="679">
        <f t="shared" ca="1" si="612"/>
        <v>0</v>
      </c>
      <c r="AA3558" t="str">
        <f t="shared" si="608"/>
        <v>ASR_Financial_Report_SHP21Final</v>
      </c>
      <c r="AB3558" s="960">
        <f t="shared" si="609"/>
        <v>44658</v>
      </c>
      <c r="AC3558" t="str">
        <f t="shared" si="610"/>
        <v>Unaudited</v>
      </c>
    </row>
    <row r="3559" spans="1:29" x14ac:dyDescent="0.25">
      <c r="A3559" t="s">
        <v>420</v>
      </c>
      <c r="B3559" t="s">
        <v>1366</v>
      </c>
      <c r="C3559" t="s">
        <v>1367</v>
      </c>
      <c r="D3559">
        <v>1900</v>
      </c>
      <c r="E3559" s="960">
        <v>1</v>
      </c>
      <c r="F3559" t="s">
        <v>441</v>
      </c>
      <c r="G3559" s="960">
        <v>366</v>
      </c>
      <c r="H3559" t="s">
        <v>388</v>
      </c>
      <c r="I3559" s="940" t="s">
        <v>488</v>
      </c>
      <c r="J3559" s="940" t="s">
        <v>444</v>
      </c>
      <c r="K3559" s="940" t="s">
        <v>6</v>
      </c>
      <c r="L3559" s="956" t="s">
        <v>45</v>
      </c>
      <c r="M3559" s="961" t="s">
        <v>163</v>
      </c>
      <c r="N3559" s="679">
        <f t="shared" ca="1" si="612"/>
        <v>0</v>
      </c>
      <c r="O3559" s="679">
        <f t="shared" ca="1" si="612"/>
        <v>0</v>
      </c>
      <c r="P3559" s="679">
        <f t="shared" ca="1" si="612"/>
        <v>0</v>
      </c>
      <c r="Q3559" s="679">
        <f t="shared" ca="1" si="612"/>
        <v>0</v>
      </c>
      <c r="R3559" s="679">
        <f t="shared" ca="1" si="612"/>
        <v>0</v>
      </c>
      <c r="S3559" s="679">
        <f t="shared" ca="1" si="612"/>
        <v>0</v>
      </c>
      <c r="T3559" s="679">
        <f t="shared" ca="1" si="612"/>
        <v>0</v>
      </c>
      <c r="U3559" s="679">
        <f t="shared" ca="1" si="612"/>
        <v>0</v>
      </c>
      <c r="V3559" s="679">
        <f t="shared" ca="1" si="612"/>
        <v>0</v>
      </c>
      <c r="W3559" s="679">
        <f t="shared" ca="1" si="613"/>
        <v>0</v>
      </c>
      <c r="X3559" s="679">
        <f t="shared" ca="1" si="612"/>
        <v>0</v>
      </c>
      <c r="Y3559" s="679">
        <f t="shared" ca="1" si="612"/>
        <v>0</v>
      </c>
      <c r="Z3559" s="679">
        <f t="shared" ca="1" si="612"/>
        <v>0</v>
      </c>
      <c r="AA3559" t="str">
        <f t="shared" si="608"/>
        <v>ASR_Financial_Report_SHP21Final</v>
      </c>
      <c r="AB3559" s="960">
        <f t="shared" si="609"/>
        <v>44658</v>
      </c>
      <c r="AC3559" t="str">
        <f t="shared" si="610"/>
        <v>Unaudited</v>
      </c>
    </row>
    <row r="3560" spans="1:29" x14ac:dyDescent="0.25">
      <c r="A3560" t="s">
        <v>420</v>
      </c>
      <c r="B3560" t="s">
        <v>1366</v>
      </c>
      <c r="C3560" t="s">
        <v>1367</v>
      </c>
      <c r="D3560">
        <v>1900</v>
      </c>
      <c r="E3560" s="960">
        <v>1</v>
      </c>
      <c r="F3560" t="s">
        <v>441</v>
      </c>
      <c r="G3560" s="960">
        <v>366</v>
      </c>
      <c r="H3560" t="s">
        <v>388</v>
      </c>
      <c r="I3560" s="940" t="s">
        <v>488</v>
      </c>
      <c r="J3560" s="940" t="s">
        <v>444</v>
      </c>
      <c r="K3560" s="940" t="s">
        <v>6</v>
      </c>
      <c r="L3560" s="940" t="s">
        <v>46</v>
      </c>
      <c r="M3560" s="961" t="s">
        <v>164</v>
      </c>
      <c r="N3560" s="679">
        <f t="shared" ca="1" si="612"/>
        <v>1273.2194960704187</v>
      </c>
      <c r="O3560" s="679">
        <f t="shared" ca="1" si="612"/>
        <v>920.99031010662225</v>
      </c>
      <c r="P3560" s="679">
        <f t="shared" ca="1" si="612"/>
        <v>25.395562788180477</v>
      </c>
      <c r="Q3560" s="679">
        <f t="shared" ca="1" si="612"/>
        <v>293.64628910491467</v>
      </c>
      <c r="R3560" s="679">
        <f t="shared" ca="1" si="612"/>
        <v>18.496328272710031</v>
      </c>
      <c r="S3560" s="679">
        <f t="shared" ca="1" si="612"/>
        <v>5.9328786574786392</v>
      </c>
      <c r="T3560" s="679">
        <f t="shared" ca="1" si="612"/>
        <v>3.0222693637612998</v>
      </c>
      <c r="U3560" s="679">
        <f t="shared" ca="1" si="612"/>
        <v>0</v>
      </c>
      <c r="V3560" s="679">
        <f t="shared" ca="1" si="612"/>
        <v>5.074736353428503</v>
      </c>
      <c r="W3560" s="679">
        <f t="shared" ca="1" si="613"/>
        <v>0.66112142332278379</v>
      </c>
      <c r="X3560" s="679">
        <f t="shared" ca="1" si="612"/>
        <v>0</v>
      </c>
      <c r="Y3560" s="679">
        <f t="shared" ca="1" si="612"/>
        <v>0</v>
      </c>
      <c r="Z3560" s="679">
        <f t="shared" ca="1" si="612"/>
        <v>0</v>
      </c>
      <c r="AA3560" t="str">
        <f t="shared" si="608"/>
        <v>ASR_Financial_Report_SHP21Final</v>
      </c>
      <c r="AB3560" s="960">
        <f t="shared" si="609"/>
        <v>44658</v>
      </c>
      <c r="AC3560" t="str">
        <f t="shared" si="610"/>
        <v>Unaudited</v>
      </c>
    </row>
    <row r="3561" spans="1:29" x14ac:dyDescent="0.25">
      <c r="A3561" t="s">
        <v>420</v>
      </c>
      <c r="B3561" t="s">
        <v>1366</v>
      </c>
      <c r="C3561" t="s">
        <v>1367</v>
      </c>
      <c r="D3561">
        <v>1900</v>
      </c>
      <c r="E3561" s="960">
        <v>1</v>
      </c>
      <c r="F3561" t="s">
        <v>441</v>
      </c>
      <c r="G3561" s="960">
        <v>366</v>
      </c>
      <c r="H3561" t="s">
        <v>388</v>
      </c>
      <c r="I3561" s="961" t="s">
        <v>488</v>
      </c>
      <c r="J3561" s="961" t="s">
        <v>444</v>
      </c>
      <c r="K3561" s="961" t="s">
        <v>6</v>
      </c>
      <c r="L3561" s="940" t="s">
        <v>165</v>
      </c>
      <c r="M3561" s="961" t="s">
        <v>461</v>
      </c>
      <c r="N3561" s="679">
        <f t="shared" ca="1" si="612"/>
        <v>0</v>
      </c>
      <c r="O3561" s="679">
        <f t="shared" ca="1" si="612"/>
        <v>0</v>
      </c>
      <c r="P3561" s="679">
        <f t="shared" ca="1" si="612"/>
        <v>0</v>
      </c>
      <c r="Q3561" s="679">
        <f t="shared" ca="1" si="612"/>
        <v>0</v>
      </c>
      <c r="R3561" s="679">
        <f t="shared" ca="1" si="612"/>
        <v>0</v>
      </c>
      <c r="S3561" s="679">
        <f t="shared" ca="1" si="612"/>
        <v>0</v>
      </c>
      <c r="T3561" s="679">
        <f t="shared" ca="1" si="612"/>
        <v>0</v>
      </c>
      <c r="U3561" s="679">
        <f t="shared" ca="1" si="612"/>
        <v>0</v>
      </c>
      <c r="V3561" s="679">
        <f t="shared" ca="1" si="612"/>
        <v>0</v>
      </c>
      <c r="W3561" s="679">
        <f t="shared" ca="1" si="613"/>
        <v>0</v>
      </c>
      <c r="X3561" s="679">
        <f t="shared" ca="1" si="612"/>
        <v>0</v>
      </c>
      <c r="Y3561" s="679">
        <f t="shared" ca="1" si="612"/>
        <v>0</v>
      </c>
      <c r="Z3561" s="679">
        <f t="shared" ca="1" si="612"/>
        <v>0</v>
      </c>
      <c r="AA3561" t="str">
        <f t="shared" si="608"/>
        <v>ASR_Financial_Report_SHP21Final</v>
      </c>
      <c r="AB3561" s="960">
        <f t="shared" si="609"/>
        <v>44658</v>
      </c>
      <c r="AC3561" t="str">
        <f t="shared" si="610"/>
        <v>Unaudited</v>
      </c>
    </row>
    <row r="3562" spans="1:29" x14ac:dyDescent="0.25">
      <c r="A3562" t="s">
        <v>420</v>
      </c>
      <c r="B3562" t="s">
        <v>1366</v>
      </c>
      <c r="C3562" t="s">
        <v>1367</v>
      </c>
      <c r="D3562">
        <v>1900</v>
      </c>
      <c r="E3562" s="960">
        <v>1</v>
      </c>
      <c r="F3562" t="s">
        <v>441</v>
      </c>
      <c r="G3562" s="960">
        <v>366</v>
      </c>
      <c r="H3562" t="s">
        <v>388</v>
      </c>
      <c r="I3562" s="940" t="s">
        <v>488</v>
      </c>
      <c r="J3562" s="940" t="s">
        <v>444</v>
      </c>
      <c r="K3562" s="940" t="s">
        <v>434</v>
      </c>
      <c r="L3562" s="940" t="s">
        <v>120</v>
      </c>
      <c r="M3562" s="961" t="s">
        <v>32</v>
      </c>
      <c r="N3562" s="679">
        <f t="shared" ca="1" si="612"/>
        <v>0</v>
      </c>
      <c r="O3562" s="679">
        <f t="shared" ca="1" si="612"/>
        <v>0</v>
      </c>
      <c r="P3562" s="679">
        <f t="shared" ca="1" si="612"/>
        <v>0</v>
      </c>
      <c r="Q3562" s="679">
        <f t="shared" ca="1" si="612"/>
        <v>0</v>
      </c>
      <c r="R3562" s="679">
        <f t="shared" ca="1" si="612"/>
        <v>0</v>
      </c>
      <c r="S3562" s="679">
        <f t="shared" ca="1" si="612"/>
        <v>0</v>
      </c>
      <c r="T3562" s="679">
        <f t="shared" ca="1" si="612"/>
        <v>0</v>
      </c>
      <c r="U3562" s="679">
        <f t="shared" ca="1" si="612"/>
        <v>0</v>
      </c>
      <c r="V3562" s="679">
        <f t="shared" ca="1" si="612"/>
        <v>0</v>
      </c>
      <c r="W3562" s="679">
        <f t="shared" ca="1" si="613"/>
        <v>0</v>
      </c>
      <c r="X3562" s="679">
        <f t="shared" ca="1" si="612"/>
        <v>0</v>
      </c>
      <c r="Y3562" s="679">
        <f t="shared" ca="1" si="612"/>
        <v>0</v>
      </c>
      <c r="Z3562" s="679">
        <f t="shared" ca="1" si="612"/>
        <v>0</v>
      </c>
      <c r="AA3562" t="str">
        <f t="shared" si="608"/>
        <v>ASR_Financial_Report_SHP21Final</v>
      </c>
      <c r="AB3562" s="960">
        <f t="shared" si="609"/>
        <v>44658</v>
      </c>
      <c r="AC3562" t="str">
        <f t="shared" si="610"/>
        <v>Unaudited</v>
      </c>
    </row>
    <row r="3563" spans="1:29" x14ac:dyDescent="0.25">
      <c r="A3563" t="s">
        <v>420</v>
      </c>
      <c r="B3563" t="s">
        <v>1366</v>
      </c>
      <c r="C3563" t="s">
        <v>1367</v>
      </c>
      <c r="D3563">
        <v>1900</v>
      </c>
      <c r="E3563" s="960">
        <v>1</v>
      </c>
      <c r="F3563" t="s">
        <v>441</v>
      </c>
      <c r="G3563" s="960">
        <v>366</v>
      </c>
      <c r="H3563" t="s">
        <v>388</v>
      </c>
      <c r="I3563" s="940" t="s">
        <v>488</v>
      </c>
      <c r="J3563" s="940" t="s">
        <v>444</v>
      </c>
      <c r="K3563" s="940" t="s">
        <v>434</v>
      </c>
      <c r="L3563" s="940" t="s">
        <v>924</v>
      </c>
      <c r="M3563" s="961" t="s">
        <v>916</v>
      </c>
      <c r="N3563" s="679">
        <f t="shared" ref="N3563:Z3584" ca="1" si="614">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679">
        <f t="shared" ca="1" si="614"/>
        <v>0</v>
      </c>
      <c r="P3563" s="679">
        <f t="shared" ca="1" si="614"/>
        <v>0</v>
      </c>
      <c r="Q3563" s="679">
        <f t="shared" ca="1" si="614"/>
        <v>0</v>
      </c>
      <c r="R3563" s="679">
        <f t="shared" ca="1" si="614"/>
        <v>0</v>
      </c>
      <c r="S3563" s="679">
        <f t="shared" ca="1" si="614"/>
        <v>0</v>
      </c>
      <c r="T3563" s="679">
        <f t="shared" ca="1" si="614"/>
        <v>0</v>
      </c>
      <c r="U3563" s="679">
        <f t="shared" ca="1" si="614"/>
        <v>0</v>
      </c>
      <c r="V3563" s="679">
        <f t="shared" ca="1" si="614"/>
        <v>0</v>
      </c>
      <c r="W3563" s="679">
        <f t="shared" ca="1" si="613"/>
        <v>0</v>
      </c>
      <c r="X3563" s="679">
        <f t="shared" ca="1" si="614"/>
        <v>0</v>
      </c>
      <c r="Y3563" s="679">
        <f t="shared" ca="1" si="614"/>
        <v>0</v>
      </c>
      <c r="Z3563" s="679">
        <f t="shared" ca="1" si="614"/>
        <v>0</v>
      </c>
      <c r="AA3563" t="str">
        <f t="shared" si="608"/>
        <v>ASR_Financial_Report_SHP21Final</v>
      </c>
      <c r="AB3563" s="960">
        <f t="shared" si="609"/>
        <v>44658</v>
      </c>
      <c r="AC3563" t="str">
        <f t="shared" si="610"/>
        <v>Unaudited</v>
      </c>
    </row>
    <row r="3564" spans="1:29" x14ac:dyDescent="0.25">
      <c r="A3564" t="s">
        <v>420</v>
      </c>
      <c r="B3564" t="s">
        <v>1366</v>
      </c>
      <c r="C3564" t="s">
        <v>1367</v>
      </c>
      <c r="D3564">
        <v>1900</v>
      </c>
      <c r="E3564" s="960">
        <v>1</v>
      </c>
      <c r="F3564" t="s">
        <v>441</v>
      </c>
      <c r="G3564" s="960">
        <v>366</v>
      </c>
      <c r="H3564" t="s">
        <v>388</v>
      </c>
      <c r="I3564" s="940" t="s">
        <v>488</v>
      </c>
      <c r="J3564" s="940" t="s">
        <v>444</v>
      </c>
      <c r="K3564" s="940" t="s">
        <v>434</v>
      </c>
      <c r="L3564" s="940" t="s">
        <v>167</v>
      </c>
      <c r="M3564" s="961" t="s">
        <v>40</v>
      </c>
      <c r="N3564" s="679">
        <f t="shared" ca="1" si="614"/>
        <v>0</v>
      </c>
      <c r="O3564" s="679">
        <f t="shared" ca="1" si="614"/>
        <v>0</v>
      </c>
      <c r="P3564" s="679">
        <f t="shared" ca="1" si="614"/>
        <v>0</v>
      </c>
      <c r="Q3564" s="679">
        <f t="shared" ca="1" si="614"/>
        <v>0</v>
      </c>
      <c r="R3564" s="679">
        <f t="shared" ca="1" si="614"/>
        <v>0</v>
      </c>
      <c r="S3564" s="679">
        <f t="shared" ca="1" si="614"/>
        <v>0</v>
      </c>
      <c r="T3564" s="679">
        <f t="shared" ca="1" si="614"/>
        <v>0</v>
      </c>
      <c r="U3564" s="679">
        <f t="shared" ca="1" si="614"/>
        <v>0</v>
      </c>
      <c r="V3564" s="679">
        <f t="shared" ca="1" si="614"/>
        <v>0</v>
      </c>
      <c r="W3564" s="679">
        <f t="shared" ca="1" si="613"/>
        <v>0</v>
      </c>
      <c r="X3564" s="679">
        <f t="shared" ca="1" si="614"/>
        <v>0</v>
      </c>
      <c r="Y3564" s="679">
        <f t="shared" ca="1" si="614"/>
        <v>0</v>
      </c>
      <c r="Z3564" s="679">
        <f t="shared" ca="1" si="614"/>
        <v>0</v>
      </c>
      <c r="AA3564" t="str">
        <f t="shared" si="608"/>
        <v>ASR_Financial_Report_SHP21Final</v>
      </c>
      <c r="AB3564" s="960">
        <f t="shared" si="609"/>
        <v>44658</v>
      </c>
      <c r="AC3564" t="str">
        <f t="shared" si="610"/>
        <v>Unaudited</v>
      </c>
    </row>
    <row r="3565" spans="1:29" x14ac:dyDescent="0.25">
      <c r="A3565" t="s">
        <v>420</v>
      </c>
      <c r="B3565" t="s">
        <v>1366</v>
      </c>
      <c r="C3565" t="s">
        <v>1367</v>
      </c>
      <c r="D3565">
        <v>1900</v>
      </c>
      <c r="E3565" s="960">
        <v>1</v>
      </c>
      <c r="F3565" t="s">
        <v>441</v>
      </c>
      <c r="G3565" s="960">
        <v>366</v>
      </c>
      <c r="H3565" t="s">
        <v>388</v>
      </c>
      <c r="I3565" s="961" t="s">
        <v>488</v>
      </c>
      <c r="J3565" s="961" t="s">
        <v>444</v>
      </c>
      <c r="K3565" s="961" t="s">
        <v>434</v>
      </c>
      <c r="L3565" s="940" t="s">
        <v>168</v>
      </c>
      <c r="M3565" s="961" t="s">
        <v>329</v>
      </c>
      <c r="N3565" s="679">
        <f t="shared" ca="1" si="614"/>
        <v>0</v>
      </c>
      <c r="O3565" s="679">
        <f t="shared" ca="1" si="614"/>
        <v>0</v>
      </c>
      <c r="P3565" s="679">
        <f t="shared" ca="1" si="614"/>
        <v>0</v>
      </c>
      <c r="Q3565" s="679">
        <f t="shared" ca="1" si="614"/>
        <v>0</v>
      </c>
      <c r="R3565" s="679">
        <f t="shared" ca="1" si="614"/>
        <v>0</v>
      </c>
      <c r="S3565" s="679">
        <f t="shared" ca="1" si="614"/>
        <v>0</v>
      </c>
      <c r="T3565" s="679">
        <f t="shared" ca="1" si="614"/>
        <v>0</v>
      </c>
      <c r="U3565" s="679">
        <f t="shared" ca="1" si="614"/>
        <v>0</v>
      </c>
      <c r="V3565" s="679">
        <f t="shared" ca="1" si="614"/>
        <v>0</v>
      </c>
      <c r="W3565" s="679">
        <f t="shared" ca="1" si="613"/>
        <v>0</v>
      </c>
      <c r="X3565" s="679">
        <f t="shared" ca="1" si="614"/>
        <v>0</v>
      </c>
      <c r="Y3565" s="679">
        <f t="shared" ca="1" si="614"/>
        <v>0</v>
      </c>
      <c r="Z3565" s="679">
        <f t="shared" ca="1" si="614"/>
        <v>0</v>
      </c>
      <c r="AA3565" t="str">
        <f t="shared" si="608"/>
        <v>ASR_Financial_Report_SHP21Final</v>
      </c>
      <c r="AB3565" s="960">
        <f t="shared" si="609"/>
        <v>44658</v>
      </c>
      <c r="AC3565" t="str">
        <f t="shared" si="610"/>
        <v>Unaudited</v>
      </c>
    </row>
    <row r="3566" spans="1:29" x14ac:dyDescent="0.25">
      <c r="A3566" t="s">
        <v>420</v>
      </c>
      <c r="B3566" t="s">
        <v>1366</v>
      </c>
      <c r="C3566" t="s">
        <v>1367</v>
      </c>
      <c r="D3566">
        <v>1900</v>
      </c>
      <c r="E3566" s="960">
        <v>1</v>
      </c>
      <c r="F3566" t="s">
        <v>441</v>
      </c>
      <c r="G3566" s="960">
        <v>366</v>
      </c>
      <c r="H3566" t="s">
        <v>388</v>
      </c>
      <c r="I3566" s="961" t="s">
        <v>488</v>
      </c>
      <c r="J3566" s="961" t="s">
        <v>450</v>
      </c>
      <c r="K3566" s="961" t="s">
        <v>435</v>
      </c>
      <c r="L3566" s="940" t="s">
        <v>121</v>
      </c>
      <c r="M3566" s="961" t="s">
        <v>27</v>
      </c>
      <c r="N3566" s="679">
        <f t="shared" ca="1" si="614"/>
        <v>935106.88068857463</v>
      </c>
      <c r="O3566" s="679">
        <f t="shared" ca="1" si="614"/>
        <v>307294.27029054059</v>
      </c>
      <c r="P3566" s="679">
        <f t="shared" ca="1" si="614"/>
        <v>627812.6103980341</v>
      </c>
      <c r="Q3566" s="679">
        <f t="shared" ca="1" si="614"/>
        <v>0</v>
      </c>
      <c r="R3566" s="679">
        <f t="shared" ca="1" si="614"/>
        <v>0</v>
      </c>
      <c r="S3566" s="679">
        <f t="shared" ca="1" si="614"/>
        <v>0</v>
      </c>
      <c r="T3566" s="679">
        <f t="shared" ca="1" si="614"/>
        <v>0</v>
      </c>
      <c r="U3566" s="679">
        <f t="shared" ca="1" si="614"/>
        <v>0</v>
      </c>
      <c r="V3566" s="679">
        <f t="shared" ca="1" si="614"/>
        <v>0</v>
      </c>
      <c r="W3566" s="679">
        <f t="shared" ca="1" si="613"/>
        <v>0</v>
      </c>
      <c r="X3566" s="679">
        <f t="shared" ca="1" si="614"/>
        <v>0</v>
      </c>
      <c r="Y3566" s="679">
        <f t="shared" ca="1" si="614"/>
        <v>0</v>
      </c>
      <c r="Z3566" s="679">
        <f t="shared" ca="1" si="614"/>
        <v>0</v>
      </c>
      <c r="AA3566" t="str">
        <f t="shared" si="608"/>
        <v>ASR_Financial_Report_SHP21Final</v>
      </c>
      <c r="AB3566" s="960">
        <f t="shared" si="609"/>
        <v>44658</v>
      </c>
      <c r="AC3566" t="str">
        <f t="shared" si="610"/>
        <v>Unaudited</v>
      </c>
    </row>
    <row r="3567" spans="1:29" x14ac:dyDescent="0.25">
      <c r="A3567" t="s">
        <v>420</v>
      </c>
      <c r="B3567" t="s">
        <v>1366</v>
      </c>
      <c r="C3567" t="s">
        <v>1367</v>
      </c>
      <c r="D3567">
        <v>1900</v>
      </c>
      <c r="E3567" s="960">
        <v>1</v>
      </c>
      <c r="F3567" t="s">
        <v>441</v>
      </c>
      <c r="G3567" s="960">
        <v>366</v>
      </c>
      <c r="H3567" t="s">
        <v>388</v>
      </c>
      <c r="I3567" s="961" t="s">
        <v>488</v>
      </c>
      <c r="J3567" s="961" t="s">
        <v>450</v>
      </c>
      <c r="K3567" s="961" t="s">
        <v>435</v>
      </c>
      <c r="L3567" s="940" t="s">
        <v>122</v>
      </c>
      <c r="M3567" s="961" t="s">
        <v>97</v>
      </c>
      <c r="N3567" s="679">
        <f t="shared" ca="1" si="614"/>
        <v>694411.32334351283</v>
      </c>
      <c r="O3567" s="679">
        <f t="shared" ca="1" si="614"/>
        <v>95607.911049181363</v>
      </c>
      <c r="P3567" s="679">
        <f t="shared" ca="1" si="614"/>
        <v>598803.41229433147</v>
      </c>
      <c r="Q3567" s="679">
        <f t="shared" ca="1" si="614"/>
        <v>0</v>
      </c>
      <c r="R3567" s="679">
        <f t="shared" ca="1" si="614"/>
        <v>0</v>
      </c>
      <c r="S3567" s="679">
        <f t="shared" ca="1" si="614"/>
        <v>0</v>
      </c>
      <c r="T3567" s="679">
        <f t="shared" ca="1" si="614"/>
        <v>0</v>
      </c>
      <c r="U3567" s="679">
        <f t="shared" ca="1" si="614"/>
        <v>0</v>
      </c>
      <c r="V3567" s="679">
        <f t="shared" ca="1" si="614"/>
        <v>0</v>
      </c>
      <c r="W3567" s="679">
        <f t="shared" ca="1" si="613"/>
        <v>0</v>
      </c>
      <c r="X3567" s="679">
        <f t="shared" ca="1" si="614"/>
        <v>0</v>
      </c>
      <c r="Y3567" s="679">
        <f t="shared" ca="1" si="614"/>
        <v>0</v>
      </c>
      <c r="Z3567" s="679">
        <f t="shared" ca="1" si="614"/>
        <v>0</v>
      </c>
      <c r="AA3567" t="str">
        <f t="shared" si="608"/>
        <v>ASR_Financial_Report_SHP21Final</v>
      </c>
      <c r="AB3567" s="960">
        <f t="shared" si="609"/>
        <v>44658</v>
      </c>
      <c r="AC3567" t="str">
        <f t="shared" si="610"/>
        <v>Unaudited</v>
      </c>
    </row>
    <row r="3568" spans="1:29" x14ac:dyDescent="0.25">
      <c r="A3568" t="s">
        <v>420</v>
      </c>
      <c r="B3568" t="s">
        <v>1366</v>
      </c>
      <c r="C3568" t="s">
        <v>1367</v>
      </c>
      <c r="D3568">
        <v>1900</v>
      </c>
      <c r="E3568" s="960">
        <v>1</v>
      </c>
      <c r="F3568" t="s">
        <v>441</v>
      </c>
      <c r="G3568" s="960">
        <v>366</v>
      </c>
      <c r="H3568" t="s">
        <v>388</v>
      </c>
      <c r="I3568" s="961" t="s">
        <v>488</v>
      </c>
      <c r="J3568" s="961" t="s">
        <v>450</v>
      </c>
      <c r="K3568" s="961" t="s">
        <v>435</v>
      </c>
      <c r="L3568" s="940" t="s">
        <v>123</v>
      </c>
      <c r="M3568" s="961" t="s">
        <v>98</v>
      </c>
      <c r="N3568" s="679">
        <f t="shared" ca="1" si="614"/>
        <v>372882.62444369134</v>
      </c>
      <c r="O3568" s="679">
        <f t="shared" ca="1" si="614"/>
        <v>165212.04857214485</v>
      </c>
      <c r="P3568" s="679">
        <f t="shared" ca="1" si="614"/>
        <v>207670.57587154652</v>
      </c>
      <c r="Q3568" s="679">
        <f t="shared" ca="1" si="614"/>
        <v>0</v>
      </c>
      <c r="R3568" s="679">
        <f t="shared" ca="1" si="614"/>
        <v>0</v>
      </c>
      <c r="S3568" s="679">
        <f t="shared" ca="1" si="614"/>
        <v>0</v>
      </c>
      <c r="T3568" s="679">
        <f t="shared" ca="1" si="614"/>
        <v>0</v>
      </c>
      <c r="U3568" s="679">
        <f t="shared" ca="1" si="614"/>
        <v>0</v>
      </c>
      <c r="V3568" s="679">
        <f t="shared" ca="1" si="614"/>
        <v>0</v>
      </c>
      <c r="W3568" s="679">
        <f t="shared" ca="1" si="613"/>
        <v>0</v>
      </c>
      <c r="X3568" s="679">
        <f t="shared" ca="1" si="614"/>
        <v>0</v>
      </c>
      <c r="Y3568" s="679">
        <f t="shared" ca="1" si="614"/>
        <v>0</v>
      </c>
      <c r="Z3568" s="679">
        <f t="shared" ca="1" si="614"/>
        <v>0</v>
      </c>
      <c r="AA3568" t="str">
        <f t="shared" si="608"/>
        <v>ASR_Financial_Report_SHP21Final</v>
      </c>
      <c r="AB3568" s="960">
        <f t="shared" si="609"/>
        <v>44658</v>
      </c>
      <c r="AC3568" t="str">
        <f t="shared" si="610"/>
        <v>Unaudited</v>
      </c>
    </row>
    <row r="3569" spans="1:29" x14ac:dyDescent="0.25">
      <c r="A3569" t="s">
        <v>420</v>
      </c>
      <c r="B3569" t="s">
        <v>1366</v>
      </c>
      <c r="C3569" t="s">
        <v>1367</v>
      </c>
      <c r="D3569">
        <v>1900</v>
      </c>
      <c r="E3569" s="960">
        <v>1</v>
      </c>
      <c r="F3569" t="s">
        <v>441</v>
      </c>
      <c r="G3569" s="960">
        <v>366</v>
      </c>
      <c r="H3569" t="s">
        <v>388</v>
      </c>
      <c r="I3569" s="961" t="s">
        <v>488</v>
      </c>
      <c r="J3569" s="961" t="s">
        <v>450</v>
      </c>
      <c r="K3569" s="961" t="s">
        <v>435</v>
      </c>
      <c r="L3569" s="956" t="s">
        <v>124</v>
      </c>
      <c r="M3569" s="961" t="s">
        <v>99</v>
      </c>
      <c r="N3569" s="679">
        <f t="shared" ca="1" si="614"/>
        <v>93923.481390274872</v>
      </c>
      <c r="O3569" s="679">
        <f t="shared" ca="1" si="614"/>
        <v>69561.921707139729</v>
      </c>
      <c r="P3569" s="679">
        <f t="shared" ca="1" si="614"/>
        <v>24361.559683135143</v>
      </c>
      <c r="Q3569" s="679">
        <f t="shared" ca="1" si="614"/>
        <v>0</v>
      </c>
      <c r="R3569" s="679">
        <f t="shared" ca="1" si="614"/>
        <v>0</v>
      </c>
      <c r="S3569" s="679">
        <f t="shared" ca="1" si="614"/>
        <v>0</v>
      </c>
      <c r="T3569" s="679">
        <f t="shared" ca="1" si="614"/>
        <v>0</v>
      </c>
      <c r="U3569" s="679">
        <f t="shared" ca="1" si="614"/>
        <v>0</v>
      </c>
      <c r="V3569" s="679">
        <f t="shared" ca="1" si="614"/>
        <v>0</v>
      </c>
      <c r="W3569" s="679">
        <f t="shared" ca="1" si="613"/>
        <v>0</v>
      </c>
      <c r="X3569" s="679">
        <f t="shared" ca="1" si="614"/>
        <v>0</v>
      </c>
      <c r="Y3569" s="679">
        <f t="shared" ca="1" si="614"/>
        <v>0</v>
      </c>
      <c r="Z3569" s="679">
        <f t="shared" ca="1" si="614"/>
        <v>0</v>
      </c>
      <c r="AA3569" t="str">
        <f t="shared" si="608"/>
        <v>ASR_Financial_Report_SHP21Final</v>
      </c>
      <c r="AB3569" s="960">
        <f t="shared" si="609"/>
        <v>44658</v>
      </c>
      <c r="AC3569" t="str">
        <f t="shared" si="610"/>
        <v>Unaudited</v>
      </c>
    </row>
    <row r="3570" spans="1:29" x14ac:dyDescent="0.25">
      <c r="A3570" t="s">
        <v>420</v>
      </c>
      <c r="B3570" t="s">
        <v>1366</v>
      </c>
      <c r="C3570" t="s">
        <v>1367</v>
      </c>
      <c r="D3570">
        <v>1900</v>
      </c>
      <c r="E3570" s="960">
        <v>1</v>
      </c>
      <c r="F3570" t="s">
        <v>441</v>
      </c>
      <c r="G3570" s="960">
        <v>366</v>
      </c>
      <c r="H3570" t="s">
        <v>388</v>
      </c>
      <c r="I3570" s="961" t="s">
        <v>488</v>
      </c>
      <c r="J3570" s="961" t="s">
        <v>450</v>
      </c>
      <c r="K3570" s="961" t="s">
        <v>435</v>
      </c>
      <c r="L3570" s="940" t="s">
        <v>125</v>
      </c>
      <c r="M3570" s="961" t="s">
        <v>100</v>
      </c>
      <c r="N3570" s="679">
        <f t="shared" ca="1" si="614"/>
        <v>-1637.5455234935343</v>
      </c>
      <c r="O3570" s="679">
        <f t="shared" ca="1" si="614"/>
        <v>0.25094259521975731</v>
      </c>
      <c r="P3570" s="679">
        <f t="shared" ca="1" si="614"/>
        <v>-1637.7964660887542</v>
      </c>
      <c r="Q3570" s="679">
        <f t="shared" ca="1" si="614"/>
        <v>0</v>
      </c>
      <c r="R3570" s="679">
        <f t="shared" ca="1" si="614"/>
        <v>0</v>
      </c>
      <c r="S3570" s="679">
        <f t="shared" ca="1" si="614"/>
        <v>0</v>
      </c>
      <c r="T3570" s="679">
        <f t="shared" ca="1" si="614"/>
        <v>0</v>
      </c>
      <c r="U3570" s="679">
        <f t="shared" ca="1" si="614"/>
        <v>0</v>
      </c>
      <c r="V3570" s="679">
        <f t="shared" ca="1" si="614"/>
        <v>0</v>
      </c>
      <c r="W3570" s="679">
        <f t="shared" ca="1" si="613"/>
        <v>0</v>
      </c>
      <c r="X3570" s="679">
        <f t="shared" ca="1" si="614"/>
        <v>0</v>
      </c>
      <c r="Y3570" s="679">
        <f t="shared" ca="1" si="614"/>
        <v>0</v>
      </c>
      <c r="Z3570" s="679">
        <f t="shared" ca="1" si="614"/>
        <v>0</v>
      </c>
      <c r="AA3570" t="str">
        <f t="shared" si="608"/>
        <v>ASR_Financial_Report_SHP21Final</v>
      </c>
      <c r="AB3570" s="960">
        <f t="shared" si="609"/>
        <v>44658</v>
      </c>
      <c r="AC3570" t="str">
        <f t="shared" si="610"/>
        <v>Unaudited</v>
      </c>
    </row>
    <row r="3571" spans="1:29" x14ac:dyDescent="0.25">
      <c r="A3571" t="s">
        <v>420</v>
      </c>
      <c r="B3571" t="s">
        <v>1366</v>
      </c>
      <c r="C3571" t="s">
        <v>1367</v>
      </c>
      <c r="D3571">
        <v>1900</v>
      </c>
      <c r="E3571" s="960">
        <v>1</v>
      </c>
      <c r="F3571" t="s">
        <v>441</v>
      </c>
      <c r="G3571" s="960">
        <v>366</v>
      </c>
      <c r="H3571" t="s">
        <v>388</v>
      </c>
      <c r="I3571" s="940" t="s">
        <v>488</v>
      </c>
      <c r="J3571" s="940" t="s">
        <v>450</v>
      </c>
      <c r="K3571" s="940" t="s">
        <v>435</v>
      </c>
      <c r="L3571" s="940" t="s">
        <v>126</v>
      </c>
      <c r="M3571" s="961" t="s">
        <v>28</v>
      </c>
      <c r="N3571" s="679">
        <f t="shared" ca="1" si="614"/>
        <v>4234.1817157850137</v>
      </c>
      <c r="O3571" s="679">
        <f t="shared" ca="1" si="614"/>
        <v>4234.1817157850137</v>
      </c>
      <c r="P3571" s="679">
        <f t="shared" ca="1" si="614"/>
        <v>0</v>
      </c>
      <c r="Q3571" s="679">
        <f t="shared" ca="1" si="614"/>
        <v>0</v>
      </c>
      <c r="R3571" s="679">
        <f t="shared" ca="1" si="614"/>
        <v>0</v>
      </c>
      <c r="S3571" s="679">
        <f t="shared" ca="1" si="614"/>
        <v>0</v>
      </c>
      <c r="T3571" s="679">
        <f t="shared" ca="1" si="614"/>
        <v>0</v>
      </c>
      <c r="U3571" s="679">
        <f t="shared" ca="1" si="614"/>
        <v>0</v>
      </c>
      <c r="V3571" s="679">
        <f t="shared" ca="1" si="614"/>
        <v>0</v>
      </c>
      <c r="W3571" s="679">
        <f t="shared" ca="1" si="613"/>
        <v>0</v>
      </c>
      <c r="X3571" s="679">
        <f t="shared" ca="1" si="614"/>
        <v>0</v>
      </c>
      <c r="Y3571" s="679">
        <f t="shared" ca="1" si="614"/>
        <v>0</v>
      </c>
      <c r="Z3571" s="679">
        <f t="shared" ca="1" si="614"/>
        <v>0</v>
      </c>
      <c r="AA3571" t="str">
        <f t="shared" si="608"/>
        <v>ASR_Financial_Report_SHP21Final</v>
      </c>
      <c r="AB3571" s="960">
        <f t="shared" si="609"/>
        <v>44658</v>
      </c>
      <c r="AC3571" t="str">
        <f t="shared" si="610"/>
        <v>Unaudited</v>
      </c>
    </row>
    <row r="3572" spans="1:29" x14ac:dyDescent="0.25">
      <c r="A3572" t="s">
        <v>420</v>
      </c>
      <c r="B3572" t="s">
        <v>1366</v>
      </c>
      <c r="C3572" t="s">
        <v>1367</v>
      </c>
      <c r="D3572">
        <v>1900</v>
      </c>
      <c r="E3572" s="960">
        <v>1</v>
      </c>
      <c r="F3572" t="s">
        <v>441</v>
      </c>
      <c r="G3572" s="960">
        <v>366</v>
      </c>
      <c r="H3572" t="s">
        <v>388</v>
      </c>
      <c r="I3572" s="961" t="s">
        <v>488</v>
      </c>
      <c r="J3572" s="961" t="s">
        <v>436</v>
      </c>
      <c r="K3572" s="961" t="s">
        <v>436</v>
      </c>
      <c r="L3572" s="940" t="s">
        <v>128</v>
      </c>
      <c r="M3572" s="961" t="s">
        <v>326</v>
      </c>
      <c r="N3572" s="679">
        <f t="shared" ca="1" si="614"/>
        <v>0</v>
      </c>
      <c r="O3572" s="679">
        <f t="shared" ca="1" si="614"/>
        <v>0</v>
      </c>
      <c r="P3572" s="679">
        <f t="shared" ca="1" si="614"/>
        <v>0</v>
      </c>
      <c r="Q3572" s="679">
        <f t="shared" ca="1" si="614"/>
        <v>0</v>
      </c>
      <c r="R3572" s="679">
        <f t="shared" ca="1" si="614"/>
        <v>0</v>
      </c>
      <c r="S3572" s="679">
        <f t="shared" ca="1" si="614"/>
        <v>0</v>
      </c>
      <c r="T3572" s="679">
        <f t="shared" ca="1" si="614"/>
        <v>0</v>
      </c>
      <c r="U3572" s="679">
        <f t="shared" ca="1" si="614"/>
        <v>0</v>
      </c>
      <c r="V3572" s="679">
        <f t="shared" ca="1" si="614"/>
        <v>0</v>
      </c>
      <c r="W3572" s="679">
        <f t="shared" ca="1" si="613"/>
        <v>0</v>
      </c>
      <c r="X3572" s="679">
        <f t="shared" ca="1" si="614"/>
        <v>0</v>
      </c>
      <c r="Y3572" s="679">
        <f t="shared" ca="1" si="614"/>
        <v>0</v>
      </c>
      <c r="Z3572" s="679">
        <f t="shared" ca="1" si="614"/>
        <v>0</v>
      </c>
      <c r="AA3572" t="str">
        <f t="shared" si="608"/>
        <v>ASR_Financial_Report_SHP21Final</v>
      </c>
      <c r="AB3572" s="960">
        <f t="shared" si="609"/>
        <v>44658</v>
      </c>
      <c r="AC3572" t="str">
        <f t="shared" si="610"/>
        <v>Unaudited</v>
      </c>
    </row>
    <row r="3573" spans="1:29" x14ac:dyDescent="0.25">
      <c r="A3573" t="s">
        <v>420</v>
      </c>
      <c r="B3573" t="s">
        <v>1366</v>
      </c>
      <c r="C3573" t="s">
        <v>1367</v>
      </c>
      <c r="D3573">
        <v>1900</v>
      </c>
      <c r="E3573" s="960">
        <v>1</v>
      </c>
      <c r="F3573" t="s">
        <v>441</v>
      </c>
      <c r="G3573" s="960">
        <v>366</v>
      </c>
      <c r="H3573" t="s">
        <v>388</v>
      </c>
      <c r="I3573" s="940" t="s">
        <v>488</v>
      </c>
      <c r="J3573" s="940" t="s">
        <v>436</v>
      </c>
      <c r="K3573" s="940" t="s">
        <v>436</v>
      </c>
      <c r="L3573" s="940" t="s">
        <v>129</v>
      </c>
      <c r="M3573" s="940" t="s">
        <v>325</v>
      </c>
      <c r="N3573" s="679">
        <f t="shared" ca="1" si="614"/>
        <v>0</v>
      </c>
      <c r="O3573" s="679">
        <f t="shared" ca="1" si="614"/>
        <v>0</v>
      </c>
      <c r="P3573" s="679">
        <f t="shared" ca="1" si="614"/>
        <v>0</v>
      </c>
      <c r="Q3573" s="679">
        <f t="shared" ca="1" si="614"/>
        <v>0</v>
      </c>
      <c r="R3573" s="679">
        <f t="shared" ca="1" si="614"/>
        <v>0</v>
      </c>
      <c r="S3573" s="679">
        <f t="shared" ca="1" si="614"/>
        <v>0</v>
      </c>
      <c r="T3573" s="679">
        <f t="shared" ca="1" si="614"/>
        <v>0</v>
      </c>
      <c r="U3573" s="679">
        <f t="shared" ca="1" si="614"/>
        <v>0</v>
      </c>
      <c r="V3573" s="679">
        <f t="shared" ca="1" si="614"/>
        <v>0</v>
      </c>
      <c r="W3573" s="679">
        <f t="shared" ca="1" si="613"/>
        <v>0</v>
      </c>
      <c r="X3573" s="679">
        <f t="shared" ca="1" si="614"/>
        <v>0</v>
      </c>
      <c r="Y3573" s="679">
        <f t="shared" ca="1" si="614"/>
        <v>0</v>
      </c>
      <c r="Z3573" s="679">
        <f t="shared" ca="1" si="614"/>
        <v>0</v>
      </c>
      <c r="AA3573" t="str">
        <f t="shared" si="608"/>
        <v>ASR_Financial_Report_SHP21Final</v>
      </c>
      <c r="AB3573" s="960">
        <f t="shared" si="609"/>
        <v>44658</v>
      </c>
      <c r="AC3573" t="str">
        <f t="shared" si="610"/>
        <v>Unaudited</v>
      </c>
    </row>
    <row r="3574" spans="1:29" ht="30" x14ac:dyDescent="0.25">
      <c r="A3574" t="s">
        <v>420</v>
      </c>
      <c r="B3574" t="s">
        <v>1366</v>
      </c>
      <c r="C3574" t="s">
        <v>1367</v>
      </c>
      <c r="D3574">
        <v>1900</v>
      </c>
      <c r="E3574" s="960">
        <v>1</v>
      </c>
      <c r="F3574" t="s">
        <v>441</v>
      </c>
      <c r="G3574" s="960">
        <v>366</v>
      </c>
      <c r="H3574" t="s">
        <v>388</v>
      </c>
      <c r="I3574" s="940" t="s">
        <v>488</v>
      </c>
      <c r="J3574" s="940" t="s">
        <v>436</v>
      </c>
      <c r="K3574" s="940" t="s">
        <v>436</v>
      </c>
      <c r="L3574" s="940" t="s">
        <v>130</v>
      </c>
      <c r="M3574" s="961" t="s">
        <v>179</v>
      </c>
      <c r="N3574" s="679">
        <f t="shared" ca="1" si="614"/>
        <v>0</v>
      </c>
      <c r="O3574" s="679">
        <f t="shared" ca="1" si="614"/>
        <v>0</v>
      </c>
      <c r="P3574" s="679">
        <f t="shared" ca="1" si="614"/>
        <v>0</v>
      </c>
      <c r="Q3574" s="679">
        <f t="shared" ca="1" si="614"/>
        <v>0</v>
      </c>
      <c r="R3574" s="679">
        <f t="shared" ca="1" si="614"/>
        <v>0</v>
      </c>
      <c r="S3574" s="679">
        <f t="shared" ca="1" si="614"/>
        <v>0</v>
      </c>
      <c r="T3574" s="679">
        <f t="shared" ca="1" si="614"/>
        <v>0</v>
      </c>
      <c r="U3574" s="679">
        <f t="shared" ca="1" si="614"/>
        <v>0</v>
      </c>
      <c r="V3574" s="679">
        <f t="shared" ca="1" si="614"/>
        <v>0</v>
      </c>
      <c r="W3574" s="679">
        <f t="shared" ca="1" si="613"/>
        <v>0</v>
      </c>
      <c r="X3574" s="679">
        <f t="shared" ca="1" si="614"/>
        <v>0</v>
      </c>
      <c r="Y3574" s="679">
        <f t="shared" ca="1" si="614"/>
        <v>0</v>
      </c>
      <c r="Z3574" s="679">
        <f t="shared" ca="1" si="614"/>
        <v>0</v>
      </c>
      <c r="AA3574" t="str">
        <f t="shared" si="608"/>
        <v>ASR_Financial_Report_SHP21Final</v>
      </c>
      <c r="AB3574" s="960">
        <f t="shared" si="609"/>
        <v>44658</v>
      </c>
      <c r="AC3574" t="str">
        <f t="shared" si="610"/>
        <v>Unaudited</v>
      </c>
    </row>
    <row r="3575" spans="1:29" x14ac:dyDescent="0.25">
      <c r="A3575" t="s">
        <v>420</v>
      </c>
      <c r="B3575" t="s">
        <v>1366</v>
      </c>
      <c r="C3575" t="s">
        <v>1367</v>
      </c>
      <c r="D3575">
        <v>1900</v>
      </c>
      <c r="E3575" s="960">
        <v>1</v>
      </c>
      <c r="F3575" t="s">
        <v>441</v>
      </c>
      <c r="G3575" s="960">
        <v>366</v>
      </c>
      <c r="H3575" t="s">
        <v>388</v>
      </c>
      <c r="I3575" s="940" t="s">
        <v>488</v>
      </c>
      <c r="J3575" s="940" t="s">
        <v>436</v>
      </c>
      <c r="K3575" s="940" t="s">
        <v>436</v>
      </c>
      <c r="L3575" s="940" t="s">
        <v>131</v>
      </c>
      <c r="M3575" s="961" t="s">
        <v>494</v>
      </c>
      <c r="N3575" s="679">
        <f t="shared" ca="1" si="614"/>
        <v>0</v>
      </c>
      <c r="O3575" s="679">
        <f t="shared" ca="1" si="614"/>
        <v>0</v>
      </c>
      <c r="P3575" s="679">
        <f t="shared" ca="1" si="614"/>
        <v>0</v>
      </c>
      <c r="Q3575" s="679">
        <f t="shared" ca="1" si="614"/>
        <v>0</v>
      </c>
      <c r="R3575" s="679">
        <f t="shared" ca="1" si="614"/>
        <v>0</v>
      </c>
      <c r="S3575" s="679">
        <f t="shared" ca="1" si="614"/>
        <v>0</v>
      </c>
      <c r="T3575" s="679">
        <f t="shared" ca="1" si="614"/>
        <v>0</v>
      </c>
      <c r="U3575" s="679">
        <f t="shared" ca="1" si="614"/>
        <v>0</v>
      </c>
      <c r="V3575" s="679">
        <f t="shared" ca="1" si="614"/>
        <v>0</v>
      </c>
      <c r="W3575" s="679">
        <f t="shared" ca="1" si="613"/>
        <v>0</v>
      </c>
      <c r="X3575" s="679">
        <f t="shared" ca="1" si="614"/>
        <v>0</v>
      </c>
      <c r="Y3575" s="679">
        <f t="shared" ca="1" si="614"/>
        <v>0</v>
      </c>
      <c r="Z3575" s="679">
        <f t="shared" ca="1" si="614"/>
        <v>0</v>
      </c>
      <c r="AA3575" t="str">
        <f t="shared" si="608"/>
        <v>ASR_Financial_Report_SHP21Final</v>
      </c>
      <c r="AB3575" s="960">
        <f t="shared" si="609"/>
        <v>44658</v>
      </c>
      <c r="AC3575" t="str">
        <f t="shared" si="610"/>
        <v>Unaudited</v>
      </c>
    </row>
    <row r="3576" spans="1:29" x14ac:dyDescent="0.25">
      <c r="A3576" t="s">
        <v>420</v>
      </c>
      <c r="B3576" t="s">
        <v>1366</v>
      </c>
      <c r="C3576" t="s">
        <v>1367</v>
      </c>
      <c r="D3576">
        <v>1900</v>
      </c>
      <c r="E3576" s="960">
        <v>1</v>
      </c>
      <c r="F3576" t="s">
        <v>441</v>
      </c>
      <c r="G3576" s="960">
        <v>366</v>
      </c>
      <c r="H3576" t="s">
        <v>388</v>
      </c>
      <c r="I3576" s="940" t="s">
        <v>488</v>
      </c>
      <c r="J3576" s="940" t="s">
        <v>436</v>
      </c>
      <c r="K3576" s="940" t="s">
        <v>436</v>
      </c>
      <c r="L3576" s="940" t="s">
        <v>132</v>
      </c>
      <c r="M3576" s="961" t="s">
        <v>495</v>
      </c>
      <c r="N3576" s="679">
        <f t="shared" ca="1" si="614"/>
        <v>0</v>
      </c>
      <c r="O3576" s="679">
        <f t="shared" ca="1" si="614"/>
        <v>0</v>
      </c>
      <c r="P3576" s="679">
        <f t="shared" ca="1" si="614"/>
        <v>0</v>
      </c>
      <c r="Q3576" s="679">
        <f t="shared" ca="1" si="614"/>
        <v>0</v>
      </c>
      <c r="R3576" s="679">
        <f t="shared" ca="1" si="614"/>
        <v>0</v>
      </c>
      <c r="S3576" s="679">
        <f t="shared" ca="1" si="614"/>
        <v>0</v>
      </c>
      <c r="T3576" s="679">
        <f t="shared" ca="1" si="614"/>
        <v>0</v>
      </c>
      <c r="U3576" s="679">
        <f t="shared" ca="1" si="614"/>
        <v>0</v>
      </c>
      <c r="V3576" s="679">
        <f t="shared" ca="1" si="614"/>
        <v>0</v>
      </c>
      <c r="W3576" s="679">
        <f t="shared" ca="1" si="613"/>
        <v>0</v>
      </c>
      <c r="X3576" s="679">
        <f t="shared" ca="1" si="614"/>
        <v>0</v>
      </c>
      <c r="Y3576" s="679">
        <f t="shared" ca="1" si="614"/>
        <v>0</v>
      </c>
      <c r="Z3576" s="679">
        <f t="shared" ca="1" si="614"/>
        <v>0</v>
      </c>
      <c r="AA3576" t="str">
        <f t="shared" si="608"/>
        <v>ASR_Financial_Report_SHP21Final</v>
      </c>
      <c r="AB3576" s="960">
        <f t="shared" si="609"/>
        <v>44658</v>
      </c>
      <c r="AC3576" t="str">
        <f t="shared" si="610"/>
        <v>Unaudited</v>
      </c>
    </row>
    <row r="3577" spans="1:29" x14ac:dyDescent="0.25">
      <c r="A3577" t="s">
        <v>420</v>
      </c>
      <c r="B3577" t="s">
        <v>1366</v>
      </c>
      <c r="C3577" t="s">
        <v>1367</v>
      </c>
      <c r="D3577">
        <v>1900</v>
      </c>
      <c r="E3577" s="960">
        <v>1</v>
      </c>
      <c r="F3577" t="s">
        <v>441</v>
      </c>
      <c r="G3577" s="960">
        <v>366</v>
      </c>
      <c r="H3577" t="s">
        <v>388</v>
      </c>
      <c r="I3577" s="940" t="s">
        <v>488</v>
      </c>
      <c r="J3577" s="940" t="s">
        <v>436</v>
      </c>
      <c r="K3577" s="940" t="s">
        <v>436</v>
      </c>
      <c r="L3577" s="946" t="s">
        <v>133</v>
      </c>
      <c r="M3577" s="962" t="s">
        <v>496</v>
      </c>
      <c r="N3577" s="679">
        <f t="shared" ca="1" si="614"/>
        <v>0</v>
      </c>
      <c r="O3577" s="679">
        <f t="shared" ca="1" si="614"/>
        <v>0</v>
      </c>
      <c r="P3577" s="679">
        <f t="shared" ca="1" si="614"/>
        <v>0</v>
      </c>
      <c r="Q3577" s="679">
        <f t="shared" ca="1" si="614"/>
        <v>0</v>
      </c>
      <c r="R3577" s="679">
        <f t="shared" ca="1" si="614"/>
        <v>0</v>
      </c>
      <c r="S3577" s="679">
        <f t="shared" ca="1" si="614"/>
        <v>0</v>
      </c>
      <c r="T3577" s="679">
        <f t="shared" ca="1" si="614"/>
        <v>0</v>
      </c>
      <c r="U3577" s="679">
        <f t="shared" ca="1" si="614"/>
        <v>0</v>
      </c>
      <c r="V3577" s="679">
        <f t="shared" ca="1" si="614"/>
        <v>0</v>
      </c>
      <c r="W3577" s="679">
        <f t="shared" ca="1" si="613"/>
        <v>0</v>
      </c>
      <c r="X3577" s="679">
        <f t="shared" ca="1" si="614"/>
        <v>0</v>
      </c>
      <c r="Y3577" s="679">
        <f t="shared" ca="1" si="614"/>
        <v>0</v>
      </c>
      <c r="Z3577" s="679">
        <f t="shared" ca="1" si="614"/>
        <v>0</v>
      </c>
      <c r="AA3577" t="str">
        <f t="shared" si="608"/>
        <v>ASR_Financial_Report_SHP21Final</v>
      </c>
      <c r="AB3577" s="960">
        <f t="shared" si="609"/>
        <v>44658</v>
      </c>
      <c r="AC3577" t="str">
        <f t="shared" si="610"/>
        <v>Unaudited</v>
      </c>
    </row>
    <row r="3578" spans="1:29" x14ac:dyDescent="0.25">
      <c r="A3578" t="s">
        <v>420</v>
      </c>
      <c r="B3578" t="s">
        <v>1366</v>
      </c>
      <c r="C3578" t="s">
        <v>1367</v>
      </c>
      <c r="D3578">
        <v>1900</v>
      </c>
      <c r="E3578" s="960">
        <v>1</v>
      </c>
      <c r="F3578" t="s">
        <v>441</v>
      </c>
      <c r="G3578" s="960">
        <v>366</v>
      </c>
      <c r="H3578" t="s">
        <v>388</v>
      </c>
      <c r="I3578" s="940" t="s">
        <v>489</v>
      </c>
      <c r="J3578" s="940" t="s">
        <v>26</v>
      </c>
      <c r="K3578" s="940" t="s">
        <v>26</v>
      </c>
      <c r="L3578" s="940" t="s">
        <v>269</v>
      </c>
      <c r="M3578" s="961" t="s">
        <v>26</v>
      </c>
      <c r="N3578" s="679">
        <f t="shared" ca="1" si="614"/>
        <v>1077390.1940762107</v>
      </c>
      <c r="O3578" s="679">
        <f t="shared" ca="1" si="614"/>
        <v>0</v>
      </c>
      <c r="P3578" s="679">
        <f t="shared" ca="1" si="614"/>
        <v>0</v>
      </c>
      <c r="Q3578" s="679">
        <f t="shared" ca="1" si="614"/>
        <v>0</v>
      </c>
      <c r="R3578" s="679">
        <f t="shared" ca="1" si="614"/>
        <v>0</v>
      </c>
      <c r="S3578" s="679">
        <f t="shared" ca="1" si="614"/>
        <v>0</v>
      </c>
      <c r="T3578" s="679">
        <f t="shared" ca="1" si="614"/>
        <v>0</v>
      </c>
      <c r="U3578" s="679">
        <f t="shared" ca="1" si="614"/>
        <v>0</v>
      </c>
      <c r="V3578" s="679">
        <f t="shared" ca="1" si="614"/>
        <v>0</v>
      </c>
      <c r="W3578" s="679">
        <f t="shared" ca="1" si="613"/>
        <v>0</v>
      </c>
      <c r="X3578" s="679">
        <f t="shared" ca="1" si="614"/>
        <v>0</v>
      </c>
      <c r="Y3578" s="679">
        <f t="shared" ca="1" si="614"/>
        <v>0</v>
      </c>
      <c r="Z3578" s="679">
        <f t="shared" ca="1" si="614"/>
        <v>0</v>
      </c>
      <c r="AA3578" t="str">
        <f t="shared" si="608"/>
        <v>ASR_Financial_Report_SHP21Final</v>
      </c>
      <c r="AB3578" s="960">
        <f t="shared" si="609"/>
        <v>44658</v>
      </c>
      <c r="AC3578" t="str">
        <f t="shared" si="610"/>
        <v>Unaudited</v>
      </c>
    </row>
    <row r="3579" spans="1:29" x14ac:dyDescent="0.25">
      <c r="A3579" t="s">
        <v>420</v>
      </c>
      <c r="B3579" t="s">
        <v>1366</v>
      </c>
      <c r="C3579" t="s">
        <v>1367</v>
      </c>
      <c r="D3579">
        <v>1900</v>
      </c>
      <c r="E3579" s="960">
        <v>1</v>
      </c>
      <c r="F3579" t="s">
        <v>1012</v>
      </c>
      <c r="G3579" s="960" t="s">
        <v>1365</v>
      </c>
      <c r="H3579" t="s">
        <v>388</v>
      </c>
      <c r="I3579" s="940" t="s">
        <v>432</v>
      </c>
      <c r="J3579" s="940" t="s">
        <v>432</v>
      </c>
      <c r="K3579" s="940" t="s">
        <v>432</v>
      </c>
      <c r="L3579" s="940"/>
      <c r="M3579" s="961" t="s">
        <v>432</v>
      </c>
      <c r="N3579" s="679">
        <f t="shared" ca="1" si="614"/>
        <v>0</v>
      </c>
      <c r="O3579" s="679">
        <f t="shared" ca="1" si="614"/>
        <v>0</v>
      </c>
      <c r="P3579" s="679">
        <f t="shared" ca="1" si="614"/>
        <v>0</v>
      </c>
      <c r="Q3579" s="679">
        <f t="shared" ca="1" si="614"/>
        <v>0</v>
      </c>
      <c r="R3579" s="679">
        <f t="shared" ca="1" si="614"/>
        <v>0</v>
      </c>
      <c r="S3579" s="679">
        <f t="shared" ca="1" si="614"/>
        <v>0</v>
      </c>
      <c r="T3579" s="679">
        <f t="shared" ca="1" si="614"/>
        <v>0</v>
      </c>
      <c r="U3579" s="679">
        <f t="shared" ca="1" si="614"/>
        <v>0</v>
      </c>
      <c r="V3579" s="679">
        <f t="shared" ca="1" si="614"/>
        <v>0</v>
      </c>
      <c r="W3579" s="679">
        <f t="shared" ca="1" si="613"/>
        <v>0</v>
      </c>
      <c r="X3579" s="679">
        <f t="shared" ca="1" si="614"/>
        <v>0</v>
      </c>
      <c r="Y3579" s="679">
        <f t="shared" ca="1" si="614"/>
        <v>0</v>
      </c>
      <c r="Z3579" s="679">
        <f t="shared" ca="1" si="614"/>
        <v>0</v>
      </c>
      <c r="AA3579" t="str">
        <f t="shared" si="608"/>
        <v>ASR_Financial_Report_SHP21Final</v>
      </c>
      <c r="AB3579" s="960">
        <f t="shared" si="609"/>
        <v>44658</v>
      </c>
      <c r="AC3579" t="str">
        <f t="shared" si="610"/>
        <v>Unaudited</v>
      </c>
    </row>
    <row r="3580" spans="1:29" x14ac:dyDescent="0.25">
      <c r="A3580" t="s">
        <v>420</v>
      </c>
      <c r="B3580" t="s">
        <v>1366</v>
      </c>
      <c r="C3580" t="s">
        <v>1367</v>
      </c>
      <c r="D3580">
        <v>1900</v>
      </c>
      <c r="E3580" s="960">
        <v>1</v>
      </c>
      <c r="F3580" t="s">
        <v>1012</v>
      </c>
      <c r="G3580" s="960" t="s">
        <v>1365</v>
      </c>
      <c r="H3580" t="s">
        <v>388</v>
      </c>
      <c r="I3580" s="940" t="s">
        <v>487</v>
      </c>
      <c r="J3580" s="940" t="s">
        <v>12</v>
      </c>
      <c r="K3580" s="940" t="s">
        <v>12</v>
      </c>
      <c r="L3580" s="940">
        <v>1.1000000000000001</v>
      </c>
      <c r="M3580" s="961" t="s">
        <v>12</v>
      </c>
      <c r="N3580" s="679">
        <f t="shared" ca="1" si="614"/>
        <v>0</v>
      </c>
      <c r="O3580" s="679">
        <f t="shared" ca="1" si="614"/>
        <v>0</v>
      </c>
      <c r="P3580" s="679">
        <f t="shared" ca="1" si="614"/>
        <v>0</v>
      </c>
      <c r="Q3580" s="679">
        <f t="shared" ca="1" si="614"/>
        <v>0</v>
      </c>
      <c r="R3580" s="679">
        <f t="shared" ca="1" si="614"/>
        <v>0</v>
      </c>
      <c r="S3580" s="679">
        <f t="shared" ca="1" si="614"/>
        <v>0</v>
      </c>
      <c r="T3580" s="679">
        <f t="shared" ca="1" si="614"/>
        <v>0</v>
      </c>
      <c r="U3580" s="679">
        <f t="shared" ca="1" si="614"/>
        <v>0</v>
      </c>
      <c r="V3580" s="679">
        <f t="shared" ca="1" si="614"/>
        <v>0</v>
      </c>
      <c r="W3580" s="679">
        <f t="shared" ca="1" si="613"/>
        <v>0</v>
      </c>
      <c r="X3580" s="679">
        <f t="shared" ca="1" si="614"/>
        <v>0</v>
      </c>
      <c r="Y3580" s="679">
        <f t="shared" ca="1" si="614"/>
        <v>0</v>
      </c>
      <c r="Z3580" s="679">
        <f t="shared" ca="1" si="614"/>
        <v>0</v>
      </c>
      <c r="AA3580" t="str">
        <f t="shared" si="608"/>
        <v>ASR_Financial_Report_SHP21Final</v>
      </c>
      <c r="AB3580" s="960">
        <f t="shared" si="609"/>
        <v>44658</v>
      </c>
      <c r="AC3580" t="str">
        <f t="shared" si="610"/>
        <v>Unaudited</v>
      </c>
    </row>
    <row r="3581" spans="1:29" x14ac:dyDescent="0.25">
      <c r="A3581" t="s">
        <v>420</v>
      </c>
      <c r="B3581" t="s">
        <v>1366</v>
      </c>
      <c r="C3581" t="s">
        <v>1367</v>
      </c>
      <c r="D3581">
        <v>1900</v>
      </c>
      <c r="E3581" s="960">
        <v>1</v>
      </c>
      <c r="F3581" t="s">
        <v>1012</v>
      </c>
      <c r="G3581" s="960" t="s">
        <v>1365</v>
      </c>
      <c r="H3581" t="s">
        <v>388</v>
      </c>
      <c r="I3581" s="940" t="s">
        <v>487</v>
      </c>
      <c r="J3581" s="940" t="s">
        <v>12</v>
      </c>
      <c r="K3581" s="940" t="s">
        <v>1309</v>
      </c>
      <c r="L3581" s="940" t="s">
        <v>1300</v>
      </c>
      <c r="M3581" s="961" t="s">
        <v>1309</v>
      </c>
      <c r="N3581" s="679">
        <f t="shared" ca="1" si="614"/>
        <v>0</v>
      </c>
      <c r="O3581" s="679">
        <f t="shared" ca="1" si="614"/>
        <v>0</v>
      </c>
      <c r="P3581" s="679">
        <f t="shared" ca="1" si="614"/>
        <v>0</v>
      </c>
      <c r="Q3581" s="679">
        <f t="shared" ca="1" si="614"/>
        <v>0</v>
      </c>
      <c r="R3581" s="679">
        <f t="shared" ca="1" si="614"/>
        <v>0</v>
      </c>
      <c r="S3581" s="679">
        <f t="shared" ca="1" si="614"/>
        <v>0</v>
      </c>
      <c r="T3581" s="679">
        <f t="shared" ca="1" si="614"/>
        <v>0</v>
      </c>
      <c r="U3581" s="679">
        <f t="shared" ca="1" si="614"/>
        <v>0</v>
      </c>
      <c r="V3581" s="679">
        <f t="shared" ca="1" si="614"/>
        <v>0</v>
      </c>
      <c r="W3581" s="679">
        <f t="shared" ca="1" si="613"/>
        <v>0</v>
      </c>
      <c r="X3581" s="679">
        <f t="shared" ca="1" si="614"/>
        <v>0</v>
      </c>
      <c r="Y3581" s="679">
        <f t="shared" ca="1" si="614"/>
        <v>0</v>
      </c>
      <c r="Z3581" s="679">
        <f t="shared" ca="1" si="614"/>
        <v>0</v>
      </c>
      <c r="AA3581" t="str">
        <f t="shared" si="608"/>
        <v>ASR_Financial_Report_SHP21Final</v>
      </c>
      <c r="AB3581" s="960">
        <f t="shared" si="609"/>
        <v>44658</v>
      </c>
      <c r="AC3581" t="str">
        <f t="shared" si="610"/>
        <v>Unaudited</v>
      </c>
    </row>
    <row r="3582" spans="1:29" x14ac:dyDescent="0.25">
      <c r="A3582" t="s">
        <v>420</v>
      </c>
      <c r="B3582" t="s">
        <v>1366</v>
      </c>
      <c r="C3582" t="s">
        <v>1367</v>
      </c>
      <c r="D3582">
        <v>1900</v>
      </c>
      <c r="E3582" s="960">
        <v>1</v>
      </c>
      <c r="F3582" t="s">
        <v>1012</v>
      </c>
      <c r="G3582" s="960" t="s">
        <v>1365</v>
      </c>
      <c r="H3582" t="s">
        <v>388</v>
      </c>
      <c r="I3582" s="940" t="s">
        <v>487</v>
      </c>
      <c r="J3582" s="940" t="s">
        <v>490</v>
      </c>
      <c r="K3582" s="940" t="s">
        <v>491</v>
      </c>
      <c r="L3582" s="940" t="s">
        <v>63</v>
      </c>
      <c r="M3582" s="961" t="s">
        <v>343</v>
      </c>
      <c r="N3582" s="679">
        <f t="shared" ca="1" si="614"/>
        <v>0</v>
      </c>
      <c r="O3582" s="679">
        <f t="shared" ca="1" si="614"/>
        <v>0</v>
      </c>
      <c r="P3582" s="679">
        <f t="shared" ca="1" si="614"/>
        <v>0</v>
      </c>
      <c r="Q3582" s="679">
        <f t="shared" ca="1" si="614"/>
        <v>0</v>
      </c>
      <c r="R3582" s="679">
        <f t="shared" ca="1" si="614"/>
        <v>0</v>
      </c>
      <c r="S3582" s="679">
        <f t="shared" ca="1" si="614"/>
        <v>0</v>
      </c>
      <c r="T3582" s="679">
        <f t="shared" ca="1" si="614"/>
        <v>0</v>
      </c>
      <c r="U3582" s="679">
        <f t="shared" ca="1" si="614"/>
        <v>0</v>
      </c>
      <c r="V3582" s="679">
        <f t="shared" ca="1" si="614"/>
        <v>0</v>
      </c>
      <c r="W3582" s="679">
        <f t="shared" ca="1" si="613"/>
        <v>0</v>
      </c>
      <c r="X3582" s="679">
        <f t="shared" ca="1" si="614"/>
        <v>0</v>
      </c>
      <c r="Y3582" s="679">
        <f t="shared" ca="1" si="614"/>
        <v>0</v>
      </c>
      <c r="Z3582" s="679">
        <f t="shared" ca="1" si="614"/>
        <v>0</v>
      </c>
      <c r="AA3582" t="str">
        <f t="shared" si="608"/>
        <v>ASR_Financial_Report_SHP21Final</v>
      </c>
      <c r="AB3582" s="960">
        <f t="shared" si="609"/>
        <v>44658</v>
      </c>
      <c r="AC3582" t="str">
        <f t="shared" si="610"/>
        <v>Unaudited</v>
      </c>
    </row>
    <row r="3583" spans="1:29" x14ac:dyDescent="0.25">
      <c r="A3583" t="s">
        <v>420</v>
      </c>
      <c r="B3583" t="s">
        <v>1366</v>
      </c>
      <c r="C3583" t="s">
        <v>1367</v>
      </c>
      <c r="D3583">
        <v>1900</v>
      </c>
      <c r="E3583" s="960">
        <v>1</v>
      </c>
      <c r="F3583" t="s">
        <v>1012</v>
      </c>
      <c r="G3583" s="960" t="s">
        <v>1365</v>
      </c>
      <c r="H3583" t="s">
        <v>388</v>
      </c>
      <c r="I3583" s="940" t="s">
        <v>487</v>
      </c>
      <c r="J3583" s="940" t="s">
        <v>490</v>
      </c>
      <c r="K3583" s="940" t="s">
        <v>1000</v>
      </c>
      <c r="L3583" s="940" t="s">
        <v>896</v>
      </c>
      <c r="M3583" s="961" t="s">
        <v>897</v>
      </c>
      <c r="N3583" s="679">
        <f t="shared" ca="1" si="614"/>
        <v>0</v>
      </c>
      <c r="O3583" s="679">
        <f t="shared" ca="1" si="614"/>
        <v>0</v>
      </c>
      <c r="P3583" s="679">
        <f t="shared" ca="1" si="614"/>
        <v>0</v>
      </c>
      <c r="Q3583" s="679">
        <f t="shared" ca="1" si="614"/>
        <v>0</v>
      </c>
      <c r="R3583" s="679">
        <f t="shared" ca="1" si="614"/>
        <v>0</v>
      </c>
      <c r="S3583" s="679">
        <f t="shared" ca="1" si="614"/>
        <v>0</v>
      </c>
      <c r="T3583" s="679">
        <f t="shared" ca="1" si="614"/>
        <v>0</v>
      </c>
      <c r="U3583" s="679">
        <f t="shared" ca="1" si="614"/>
        <v>0</v>
      </c>
      <c r="V3583" s="679">
        <f t="shared" ca="1" si="614"/>
        <v>0</v>
      </c>
      <c r="W3583" s="679">
        <f t="shared" ca="1" si="613"/>
        <v>0</v>
      </c>
      <c r="X3583" s="679">
        <f t="shared" ca="1" si="614"/>
        <v>0</v>
      </c>
      <c r="Y3583" s="679">
        <f t="shared" ca="1" si="614"/>
        <v>0</v>
      </c>
      <c r="Z3583" s="679">
        <f t="shared" ca="1" si="614"/>
        <v>0</v>
      </c>
      <c r="AA3583" t="str">
        <f t="shared" si="608"/>
        <v>ASR_Financial_Report_SHP21Final</v>
      </c>
      <c r="AB3583" s="960">
        <f t="shared" si="609"/>
        <v>44658</v>
      </c>
      <c r="AC3583" t="str">
        <f t="shared" si="610"/>
        <v>Unaudited</v>
      </c>
    </row>
    <row r="3584" spans="1:29" x14ac:dyDescent="0.25">
      <c r="A3584" t="s">
        <v>420</v>
      </c>
      <c r="B3584" t="s">
        <v>1366</v>
      </c>
      <c r="C3584" t="s">
        <v>1367</v>
      </c>
      <c r="D3584">
        <v>1900</v>
      </c>
      <c r="E3584" s="960">
        <v>1</v>
      </c>
      <c r="F3584" t="s">
        <v>1012</v>
      </c>
      <c r="G3584" s="960" t="s">
        <v>1365</v>
      </c>
      <c r="H3584" t="s">
        <v>388</v>
      </c>
      <c r="I3584" s="940" t="s">
        <v>487</v>
      </c>
      <c r="J3584" s="940" t="s">
        <v>13</v>
      </c>
      <c r="K3584" s="940" t="s">
        <v>492</v>
      </c>
      <c r="L3584" s="940" t="s">
        <v>94</v>
      </c>
      <c r="M3584" s="961" t="s">
        <v>146</v>
      </c>
      <c r="N3584" s="679">
        <f t="shared" ca="1" si="614"/>
        <v>0</v>
      </c>
      <c r="O3584" s="679">
        <f t="shared" ca="1" si="614"/>
        <v>0</v>
      </c>
      <c r="P3584" s="679">
        <f t="shared" ca="1" si="614"/>
        <v>0</v>
      </c>
      <c r="Q3584" s="679">
        <f t="shared" ref="O3584:Z3607" ca="1" si="615">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679">
        <f t="shared" ca="1" si="615"/>
        <v>0</v>
      </c>
      <c r="S3584" s="679">
        <f t="shared" ca="1" si="615"/>
        <v>0</v>
      </c>
      <c r="T3584" s="679">
        <f t="shared" ca="1" si="615"/>
        <v>0</v>
      </c>
      <c r="U3584" s="679">
        <f t="shared" ca="1" si="615"/>
        <v>0</v>
      </c>
      <c r="V3584" s="679">
        <f t="shared" ca="1" si="615"/>
        <v>0</v>
      </c>
      <c r="W3584" s="679">
        <f t="shared" ca="1" si="613"/>
        <v>0</v>
      </c>
      <c r="X3584" s="679">
        <f t="shared" ca="1" si="615"/>
        <v>0</v>
      </c>
      <c r="Y3584" s="679">
        <f t="shared" ca="1" si="615"/>
        <v>0</v>
      </c>
      <c r="Z3584" s="679">
        <f t="shared" ca="1" si="615"/>
        <v>0</v>
      </c>
      <c r="AA3584" t="str">
        <f t="shared" si="608"/>
        <v>ASR_Financial_Report_SHP21Final</v>
      </c>
      <c r="AB3584" s="960">
        <f t="shared" si="609"/>
        <v>44658</v>
      </c>
      <c r="AC3584" t="str">
        <f t="shared" si="610"/>
        <v>Unaudited</v>
      </c>
    </row>
    <row r="3585" spans="1:29" x14ac:dyDescent="0.25">
      <c r="A3585" t="s">
        <v>420</v>
      </c>
      <c r="B3585" t="s">
        <v>1366</v>
      </c>
      <c r="C3585" t="s">
        <v>1367</v>
      </c>
      <c r="D3585">
        <v>1900</v>
      </c>
      <c r="E3585" s="960">
        <v>1</v>
      </c>
      <c r="F3585" t="s">
        <v>1012</v>
      </c>
      <c r="G3585" s="960" t="s">
        <v>1365</v>
      </c>
      <c r="H3585" t="s">
        <v>388</v>
      </c>
      <c r="I3585" s="940" t="s">
        <v>487</v>
      </c>
      <c r="J3585" s="940" t="s">
        <v>13</v>
      </c>
      <c r="K3585" s="940" t="s">
        <v>13</v>
      </c>
      <c r="L3585" s="940" t="s">
        <v>35</v>
      </c>
      <c r="M3585" s="961" t="s">
        <v>13</v>
      </c>
      <c r="N3585" s="679">
        <f t="shared" ref="N3585:N3648" ca="1" si="616">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679">
        <f t="shared" ca="1" si="615"/>
        <v>0</v>
      </c>
      <c r="P3585" s="679">
        <f t="shared" ca="1" si="615"/>
        <v>0</v>
      </c>
      <c r="Q3585" s="679">
        <f t="shared" ca="1" si="615"/>
        <v>0</v>
      </c>
      <c r="R3585" s="679">
        <f t="shared" ca="1" si="615"/>
        <v>0</v>
      </c>
      <c r="S3585" s="679">
        <f t="shared" ca="1" si="615"/>
        <v>0</v>
      </c>
      <c r="T3585" s="679">
        <f t="shared" ca="1" si="615"/>
        <v>0</v>
      </c>
      <c r="U3585" s="679">
        <f t="shared" ca="1" si="615"/>
        <v>0</v>
      </c>
      <c r="V3585" s="679">
        <f t="shared" ca="1" si="615"/>
        <v>0</v>
      </c>
      <c r="W3585" s="679">
        <f t="shared" ca="1" si="613"/>
        <v>0</v>
      </c>
      <c r="X3585" s="679">
        <f t="shared" ca="1" si="615"/>
        <v>0</v>
      </c>
      <c r="Y3585" s="679">
        <f t="shared" ca="1" si="615"/>
        <v>0</v>
      </c>
      <c r="Z3585" s="679">
        <f t="shared" ca="1" si="615"/>
        <v>28.080828024057855</v>
      </c>
      <c r="AA3585" t="str">
        <f t="shared" si="608"/>
        <v>ASR_Financial_Report_SHP21Final</v>
      </c>
      <c r="AB3585" s="960">
        <f t="shared" si="609"/>
        <v>44658</v>
      </c>
      <c r="AC3585" t="str">
        <f t="shared" si="610"/>
        <v>Unaudited</v>
      </c>
    </row>
    <row r="3586" spans="1:29" x14ac:dyDescent="0.25">
      <c r="A3586" t="s">
        <v>420</v>
      </c>
      <c r="B3586" t="s">
        <v>1366</v>
      </c>
      <c r="C3586" t="s">
        <v>1367</v>
      </c>
      <c r="D3586">
        <v>1900</v>
      </c>
      <c r="E3586" s="960">
        <v>1</v>
      </c>
      <c r="F3586" t="s">
        <v>1012</v>
      </c>
      <c r="G3586" s="960" t="s">
        <v>1365</v>
      </c>
      <c r="H3586" t="s">
        <v>388</v>
      </c>
      <c r="I3586" s="940" t="s">
        <v>488</v>
      </c>
      <c r="J3586" s="940" t="s">
        <v>444</v>
      </c>
      <c r="K3586" s="940" t="s">
        <v>0</v>
      </c>
      <c r="L3586" s="940">
        <v>2.1</v>
      </c>
      <c r="M3586" s="961" t="s">
        <v>147</v>
      </c>
      <c r="N3586" s="679">
        <f t="shared" ca="1" si="616"/>
        <v>0</v>
      </c>
      <c r="O3586" s="679">
        <f t="shared" ca="1" si="615"/>
        <v>0</v>
      </c>
      <c r="P3586" s="679">
        <f t="shared" ca="1" si="615"/>
        <v>0</v>
      </c>
      <c r="Q3586" s="679">
        <f t="shared" ca="1" si="615"/>
        <v>0</v>
      </c>
      <c r="R3586" s="679">
        <f t="shared" ca="1" si="615"/>
        <v>0</v>
      </c>
      <c r="S3586" s="679">
        <f t="shared" ca="1" si="615"/>
        <v>0</v>
      </c>
      <c r="T3586" s="679">
        <f t="shared" ca="1" si="615"/>
        <v>0</v>
      </c>
      <c r="U3586" s="679">
        <f t="shared" ca="1" si="615"/>
        <v>0</v>
      </c>
      <c r="V3586" s="679">
        <f t="shared" ca="1" si="615"/>
        <v>0</v>
      </c>
      <c r="W3586" s="679">
        <f t="shared" ca="1" si="613"/>
        <v>0</v>
      </c>
      <c r="X3586" s="679">
        <f t="shared" ca="1" si="615"/>
        <v>0</v>
      </c>
      <c r="Y3586" s="679">
        <f t="shared" ca="1" si="615"/>
        <v>0</v>
      </c>
      <c r="Z3586" s="679">
        <f t="shared" ca="1" si="615"/>
        <v>0</v>
      </c>
      <c r="AA3586" t="str">
        <f t="shared" ref="AA3586:AA3649" si="617">file_name</f>
        <v>ASR_Financial_Report_SHP21Final</v>
      </c>
      <c r="AB3586" s="960">
        <f t="shared" ref="AB3586:AB3649" si="618">file_date</f>
        <v>44658</v>
      </c>
      <c r="AC3586" t="str">
        <f t="shared" ref="AC3586:AC3649" si="619">status</f>
        <v>Unaudited</v>
      </c>
    </row>
    <row r="3587" spans="1:29" ht="30" x14ac:dyDescent="0.25">
      <c r="A3587" t="s">
        <v>420</v>
      </c>
      <c r="B3587" t="s">
        <v>1366</v>
      </c>
      <c r="C3587" t="s">
        <v>1367</v>
      </c>
      <c r="D3587">
        <v>1900</v>
      </c>
      <c r="E3587" s="960">
        <v>1</v>
      </c>
      <c r="F3587" t="s">
        <v>1012</v>
      </c>
      <c r="G3587" s="960" t="s">
        <v>1365</v>
      </c>
      <c r="H3587" t="s">
        <v>388</v>
      </c>
      <c r="I3587" s="940" t="s">
        <v>488</v>
      </c>
      <c r="J3587" s="940" t="s">
        <v>444</v>
      </c>
      <c r="K3587" s="940" t="s">
        <v>0</v>
      </c>
      <c r="L3587" s="948">
        <v>2.2000000000000002</v>
      </c>
      <c r="M3587" s="963" t="s">
        <v>148</v>
      </c>
      <c r="N3587" s="679">
        <f t="shared" ca="1" si="616"/>
        <v>0</v>
      </c>
      <c r="O3587" s="679">
        <f t="shared" ca="1" si="615"/>
        <v>0</v>
      </c>
      <c r="P3587" s="679">
        <f t="shared" ca="1" si="615"/>
        <v>0</v>
      </c>
      <c r="Q3587" s="679">
        <f t="shared" ca="1" si="615"/>
        <v>0</v>
      </c>
      <c r="R3587" s="679">
        <f t="shared" ca="1" si="615"/>
        <v>0</v>
      </c>
      <c r="S3587" s="679">
        <f t="shared" ca="1" si="615"/>
        <v>0</v>
      </c>
      <c r="T3587" s="679">
        <f t="shared" ca="1" si="615"/>
        <v>0</v>
      </c>
      <c r="U3587" s="679">
        <f t="shared" ca="1" si="615"/>
        <v>0</v>
      </c>
      <c r="V3587" s="679">
        <f t="shared" ca="1" si="615"/>
        <v>0</v>
      </c>
      <c r="W3587" s="679">
        <f t="shared" ca="1" si="613"/>
        <v>0</v>
      </c>
      <c r="X3587" s="679">
        <f t="shared" ca="1" si="615"/>
        <v>0</v>
      </c>
      <c r="Y3587" s="679">
        <f t="shared" ca="1" si="615"/>
        <v>0</v>
      </c>
      <c r="Z3587" s="679">
        <f t="shared" ca="1" si="615"/>
        <v>0</v>
      </c>
      <c r="AA3587" t="str">
        <f t="shared" si="617"/>
        <v>ASR_Financial_Report_SHP21Final</v>
      </c>
      <c r="AB3587" s="960">
        <f t="shared" si="618"/>
        <v>44658</v>
      </c>
      <c r="AC3587" t="str">
        <f t="shared" si="619"/>
        <v>Unaudited</v>
      </c>
    </row>
    <row r="3588" spans="1:29" x14ac:dyDescent="0.25">
      <c r="A3588" t="s">
        <v>420</v>
      </c>
      <c r="B3588" t="s">
        <v>1366</v>
      </c>
      <c r="C3588" t="s">
        <v>1367</v>
      </c>
      <c r="D3588">
        <v>1900</v>
      </c>
      <c r="E3588" s="960">
        <v>1</v>
      </c>
      <c r="F3588" t="s">
        <v>1012</v>
      </c>
      <c r="G3588" s="960" t="s">
        <v>1365</v>
      </c>
      <c r="H3588" t="s">
        <v>388</v>
      </c>
      <c r="I3588" s="940" t="s">
        <v>488</v>
      </c>
      <c r="J3588" s="940" t="s">
        <v>444</v>
      </c>
      <c r="K3588" s="940" t="s">
        <v>0</v>
      </c>
      <c r="L3588" s="950">
        <v>2.2999999999999998</v>
      </c>
      <c r="M3588" s="964" t="s">
        <v>149</v>
      </c>
      <c r="N3588" s="679">
        <f t="shared" ca="1" si="616"/>
        <v>0</v>
      </c>
      <c r="O3588" s="679">
        <f t="shared" ca="1" si="615"/>
        <v>0</v>
      </c>
      <c r="P3588" s="679">
        <f t="shared" ca="1" si="615"/>
        <v>0</v>
      </c>
      <c r="Q3588" s="679">
        <f t="shared" ca="1" si="615"/>
        <v>0</v>
      </c>
      <c r="R3588" s="679">
        <f t="shared" ca="1" si="615"/>
        <v>0</v>
      </c>
      <c r="S3588" s="679">
        <f t="shared" ca="1" si="615"/>
        <v>0</v>
      </c>
      <c r="T3588" s="679">
        <f t="shared" ca="1" si="615"/>
        <v>0</v>
      </c>
      <c r="U3588" s="679">
        <f t="shared" ca="1" si="615"/>
        <v>0</v>
      </c>
      <c r="V3588" s="679">
        <f t="shared" ca="1" si="615"/>
        <v>0</v>
      </c>
      <c r="W3588" s="679">
        <f t="shared" ca="1" si="613"/>
        <v>0</v>
      </c>
      <c r="X3588" s="679">
        <f t="shared" ca="1" si="615"/>
        <v>0</v>
      </c>
      <c r="Y3588" s="679">
        <f t="shared" ca="1" si="615"/>
        <v>0</v>
      </c>
      <c r="Z3588" s="679">
        <f t="shared" ca="1" si="615"/>
        <v>0</v>
      </c>
      <c r="AA3588" t="str">
        <f t="shared" si="617"/>
        <v>ASR_Financial_Report_SHP21Final</v>
      </c>
      <c r="AB3588" s="960">
        <f t="shared" si="618"/>
        <v>44658</v>
      </c>
      <c r="AC3588" t="str">
        <f t="shared" si="619"/>
        <v>Unaudited</v>
      </c>
    </row>
    <row r="3589" spans="1:29" x14ac:dyDescent="0.25">
      <c r="A3589" t="s">
        <v>420</v>
      </c>
      <c r="B3589" t="s">
        <v>1366</v>
      </c>
      <c r="C3589" t="s">
        <v>1367</v>
      </c>
      <c r="D3589">
        <v>1900</v>
      </c>
      <c r="E3589" s="960">
        <v>1</v>
      </c>
      <c r="F3589" t="s">
        <v>1012</v>
      </c>
      <c r="G3589" s="960" t="s">
        <v>1365</v>
      </c>
      <c r="H3589" t="s">
        <v>388</v>
      </c>
      <c r="I3589" s="961" t="s">
        <v>488</v>
      </c>
      <c r="J3589" s="961" t="s">
        <v>444</v>
      </c>
      <c r="K3589" s="961" t="s">
        <v>0</v>
      </c>
      <c r="L3589" s="940">
        <v>2.4</v>
      </c>
      <c r="M3589" s="961" t="s">
        <v>150</v>
      </c>
      <c r="N3589" s="679">
        <f t="shared" ca="1" si="616"/>
        <v>0</v>
      </c>
      <c r="O3589" s="679">
        <f t="shared" ca="1" si="615"/>
        <v>0</v>
      </c>
      <c r="P3589" s="679">
        <f t="shared" ca="1" si="615"/>
        <v>0</v>
      </c>
      <c r="Q3589" s="679">
        <f t="shared" ca="1" si="615"/>
        <v>0</v>
      </c>
      <c r="R3589" s="679">
        <f t="shared" ca="1" si="615"/>
        <v>0</v>
      </c>
      <c r="S3589" s="679">
        <f t="shared" ca="1" si="615"/>
        <v>0</v>
      </c>
      <c r="T3589" s="679">
        <f t="shared" ca="1" si="615"/>
        <v>0</v>
      </c>
      <c r="U3589" s="679">
        <f t="shared" ca="1" si="615"/>
        <v>0</v>
      </c>
      <c r="V3589" s="679">
        <f t="shared" ca="1" si="615"/>
        <v>0</v>
      </c>
      <c r="W3589" s="679">
        <f t="shared" ca="1" si="613"/>
        <v>0</v>
      </c>
      <c r="X3589" s="679">
        <f t="shared" ca="1" si="615"/>
        <v>0</v>
      </c>
      <c r="Y3589" s="679">
        <f t="shared" ca="1" si="615"/>
        <v>0</v>
      </c>
      <c r="Z3589" s="679">
        <f t="shared" ca="1" si="615"/>
        <v>0</v>
      </c>
      <c r="AA3589" t="str">
        <f t="shared" si="617"/>
        <v>ASR_Financial_Report_SHP21Final</v>
      </c>
      <c r="AB3589" s="960">
        <f t="shared" si="618"/>
        <v>44658</v>
      </c>
      <c r="AC3589" t="str">
        <f t="shared" si="619"/>
        <v>Unaudited</v>
      </c>
    </row>
    <row r="3590" spans="1:29" ht="30" x14ac:dyDescent="0.25">
      <c r="A3590" t="s">
        <v>420</v>
      </c>
      <c r="B3590" t="s">
        <v>1366</v>
      </c>
      <c r="C3590" t="s">
        <v>1367</v>
      </c>
      <c r="D3590">
        <v>1900</v>
      </c>
      <c r="E3590" s="960">
        <v>1</v>
      </c>
      <c r="F3590" t="s">
        <v>1012</v>
      </c>
      <c r="G3590" s="960" t="s">
        <v>1365</v>
      </c>
      <c r="H3590" t="s">
        <v>388</v>
      </c>
      <c r="I3590" s="940" t="s">
        <v>488</v>
      </c>
      <c r="J3590" s="940" t="s">
        <v>444</v>
      </c>
      <c r="K3590" s="940" t="s">
        <v>0</v>
      </c>
      <c r="L3590" s="940">
        <v>2.5</v>
      </c>
      <c r="M3590" s="965" t="s">
        <v>151</v>
      </c>
      <c r="N3590" s="679">
        <f t="shared" ca="1" si="616"/>
        <v>0</v>
      </c>
      <c r="O3590" s="679">
        <f t="shared" ca="1" si="615"/>
        <v>0</v>
      </c>
      <c r="P3590" s="679">
        <f t="shared" ca="1" si="615"/>
        <v>0</v>
      </c>
      <c r="Q3590" s="679">
        <f t="shared" ca="1" si="615"/>
        <v>0</v>
      </c>
      <c r="R3590" s="679">
        <f t="shared" ca="1" si="615"/>
        <v>0</v>
      </c>
      <c r="S3590" s="679">
        <f t="shared" ca="1" si="615"/>
        <v>0</v>
      </c>
      <c r="T3590" s="679">
        <f t="shared" ca="1" si="615"/>
        <v>0</v>
      </c>
      <c r="U3590" s="679">
        <f t="shared" ca="1" si="615"/>
        <v>0</v>
      </c>
      <c r="V3590" s="679">
        <f t="shared" ca="1" si="615"/>
        <v>0</v>
      </c>
      <c r="W3590" s="679">
        <f t="shared" ca="1" si="613"/>
        <v>0</v>
      </c>
      <c r="X3590" s="679">
        <f t="shared" ca="1" si="615"/>
        <v>0</v>
      </c>
      <c r="Y3590" s="679">
        <f t="shared" ca="1" si="615"/>
        <v>0</v>
      </c>
      <c r="Z3590" s="679">
        <f t="shared" ca="1" si="615"/>
        <v>0</v>
      </c>
      <c r="AA3590" t="str">
        <f t="shared" si="617"/>
        <v>ASR_Financial_Report_SHP21Final</v>
      </c>
      <c r="AB3590" s="960">
        <f t="shared" si="618"/>
        <v>44658</v>
      </c>
      <c r="AC3590" t="str">
        <f t="shared" si="619"/>
        <v>Unaudited</v>
      </c>
    </row>
    <row r="3591" spans="1:29" x14ac:dyDescent="0.25">
      <c r="A3591" t="s">
        <v>420</v>
      </c>
      <c r="B3591" t="s">
        <v>1366</v>
      </c>
      <c r="C3591" t="s">
        <v>1367</v>
      </c>
      <c r="D3591">
        <v>1900</v>
      </c>
      <c r="E3591" s="960">
        <v>1</v>
      </c>
      <c r="F3591" t="s">
        <v>1012</v>
      </c>
      <c r="G3591" s="960" t="s">
        <v>1365</v>
      </c>
      <c r="H3591" t="s">
        <v>388</v>
      </c>
      <c r="I3591" s="940" t="s">
        <v>488</v>
      </c>
      <c r="J3591" s="940" t="s">
        <v>444</v>
      </c>
      <c r="K3591" s="940" t="s">
        <v>0</v>
      </c>
      <c r="L3591" s="940" t="s">
        <v>96</v>
      </c>
      <c r="M3591" s="965" t="s">
        <v>7</v>
      </c>
      <c r="N3591" s="679">
        <f t="shared" ca="1" si="616"/>
        <v>0</v>
      </c>
      <c r="O3591" s="679">
        <f t="shared" ca="1" si="615"/>
        <v>0</v>
      </c>
      <c r="P3591" s="679">
        <f t="shared" ca="1" si="615"/>
        <v>0</v>
      </c>
      <c r="Q3591" s="679">
        <f t="shared" ca="1" si="615"/>
        <v>0</v>
      </c>
      <c r="R3591" s="679">
        <f t="shared" ca="1" si="615"/>
        <v>0</v>
      </c>
      <c r="S3591" s="679">
        <f t="shared" ca="1" si="615"/>
        <v>0</v>
      </c>
      <c r="T3591" s="679">
        <f t="shared" ca="1" si="615"/>
        <v>0</v>
      </c>
      <c r="U3591" s="679">
        <f t="shared" ca="1" si="615"/>
        <v>0</v>
      </c>
      <c r="V3591" s="679">
        <f t="shared" ca="1" si="615"/>
        <v>0</v>
      </c>
      <c r="W3591" s="679">
        <f t="shared" ca="1" si="613"/>
        <v>0</v>
      </c>
      <c r="X3591" s="679">
        <f t="shared" ca="1" si="615"/>
        <v>0</v>
      </c>
      <c r="Y3591" s="679">
        <f t="shared" ca="1" si="615"/>
        <v>0</v>
      </c>
      <c r="Z3591" s="679">
        <f t="shared" ca="1" si="615"/>
        <v>0</v>
      </c>
      <c r="AA3591" t="str">
        <f t="shared" si="617"/>
        <v>ASR_Financial_Report_SHP21Final</v>
      </c>
      <c r="AB3591" s="960">
        <f t="shared" si="618"/>
        <v>44658</v>
      </c>
      <c r="AC3591" t="str">
        <f t="shared" si="619"/>
        <v>Unaudited</v>
      </c>
    </row>
    <row r="3592" spans="1:29" x14ac:dyDescent="0.25">
      <c r="A3592" t="s">
        <v>420</v>
      </c>
      <c r="B3592" t="s">
        <v>1366</v>
      </c>
      <c r="C3592" t="s">
        <v>1367</v>
      </c>
      <c r="D3592">
        <v>1900</v>
      </c>
      <c r="E3592" s="960">
        <v>1</v>
      </c>
      <c r="F3592" t="s">
        <v>1012</v>
      </c>
      <c r="G3592" s="960" t="s">
        <v>1365</v>
      </c>
      <c r="H3592" t="s">
        <v>388</v>
      </c>
      <c r="I3592" s="940" t="s">
        <v>488</v>
      </c>
      <c r="J3592" s="940" t="s">
        <v>444</v>
      </c>
      <c r="K3592" s="940" t="s">
        <v>0</v>
      </c>
      <c r="L3592" s="940" t="s">
        <v>152</v>
      </c>
      <c r="M3592" s="965" t="s">
        <v>451</v>
      </c>
      <c r="N3592" s="679">
        <f t="shared" ca="1" si="616"/>
        <v>0</v>
      </c>
      <c r="O3592" s="679">
        <f t="shared" ca="1" si="615"/>
        <v>0</v>
      </c>
      <c r="P3592" s="679">
        <f t="shared" ca="1" si="615"/>
        <v>0</v>
      </c>
      <c r="Q3592" s="679">
        <f t="shared" ca="1" si="615"/>
        <v>0</v>
      </c>
      <c r="R3592" s="679">
        <f t="shared" ca="1" si="615"/>
        <v>0</v>
      </c>
      <c r="S3592" s="679">
        <f t="shared" ca="1" si="615"/>
        <v>0</v>
      </c>
      <c r="T3592" s="679">
        <f t="shared" ca="1" si="615"/>
        <v>0</v>
      </c>
      <c r="U3592" s="679">
        <f t="shared" ca="1" si="615"/>
        <v>0</v>
      </c>
      <c r="V3592" s="679">
        <f t="shared" ca="1" si="615"/>
        <v>0</v>
      </c>
      <c r="W3592" s="679">
        <f t="shared" ca="1" si="613"/>
        <v>0</v>
      </c>
      <c r="X3592" s="679">
        <f t="shared" ca="1" si="615"/>
        <v>0</v>
      </c>
      <c r="Y3592" s="679">
        <f t="shared" ca="1" si="615"/>
        <v>0</v>
      </c>
      <c r="Z3592" s="679">
        <f t="shared" ca="1" si="615"/>
        <v>0</v>
      </c>
      <c r="AA3592" t="str">
        <f t="shared" si="617"/>
        <v>ASR_Financial_Report_SHP21Final</v>
      </c>
      <c r="AB3592" s="960">
        <f t="shared" si="618"/>
        <v>44658</v>
      </c>
      <c r="AC3592" t="str">
        <f t="shared" si="619"/>
        <v>Unaudited</v>
      </c>
    </row>
    <row r="3593" spans="1:29" x14ac:dyDescent="0.25">
      <c r="A3593" t="s">
        <v>420</v>
      </c>
      <c r="B3593" t="s">
        <v>1366</v>
      </c>
      <c r="C3593" t="s">
        <v>1367</v>
      </c>
      <c r="D3593">
        <v>1900</v>
      </c>
      <c r="E3593" s="960">
        <v>1</v>
      </c>
      <c r="F3593" t="s">
        <v>1012</v>
      </c>
      <c r="G3593" s="960" t="s">
        <v>1365</v>
      </c>
      <c r="H3593" t="s">
        <v>388</v>
      </c>
      <c r="I3593" s="940" t="s">
        <v>488</v>
      </c>
      <c r="J3593" s="940" t="s">
        <v>444</v>
      </c>
      <c r="K3593" s="940" t="s">
        <v>0</v>
      </c>
      <c r="L3593" s="940" t="s">
        <v>898</v>
      </c>
      <c r="M3593" s="965" t="s">
        <v>24</v>
      </c>
      <c r="N3593" s="679">
        <f t="shared" ca="1" si="616"/>
        <v>0</v>
      </c>
      <c r="O3593" s="679">
        <f t="shared" ca="1" si="615"/>
        <v>0</v>
      </c>
      <c r="P3593" s="679">
        <f t="shared" ca="1" si="615"/>
        <v>0</v>
      </c>
      <c r="Q3593" s="679">
        <f t="shared" ca="1" si="615"/>
        <v>0</v>
      </c>
      <c r="R3593" s="679">
        <f t="shared" ca="1" si="615"/>
        <v>0</v>
      </c>
      <c r="S3593" s="679">
        <f t="shared" ca="1" si="615"/>
        <v>0</v>
      </c>
      <c r="T3593" s="679">
        <f t="shared" ca="1" si="615"/>
        <v>0</v>
      </c>
      <c r="U3593" s="679">
        <f t="shared" ca="1" si="615"/>
        <v>0</v>
      </c>
      <c r="V3593" s="679">
        <f t="shared" ca="1" si="615"/>
        <v>0</v>
      </c>
      <c r="W3593" s="679">
        <f t="shared" ca="1" si="613"/>
        <v>0</v>
      </c>
      <c r="X3593" s="679">
        <f t="shared" ca="1" si="615"/>
        <v>0</v>
      </c>
      <c r="Y3593" s="679">
        <f t="shared" ca="1" si="615"/>
        <v>0</v>
      </c>
      <c r="Z3593" s="679">
        <f t="shared" ca="1" si="615"/>
        <v>0</v>
      </c>
      <c r="AA3593" t="str">
        <f t="shared" si="617"/>
        <v>ASR_Financial_Report_SHP21Final</v>
      </c>
      <c r="AB3593" s="960">
        <f t="shared" si="618"/>
        <v>44658</v>
      </c>
      <c r="AC3593" t="str">
        <f t="shared" si="619"/>
        <v>Unaudited</v>
      </c>
    </row>
    <row r="3594" spans="1:29" x14ac:dyDescent="0.25">
      <c r="A3594" t="s">
        <v>420</v>
      </c>
      <c r="B3594" t="s">
        <v>1366</v>
      </c>
      <c r="C3594" t="s">
        <v>1367</v>
      </c>
      <c r="D3594">
        <v>1900</v>
      </c>
      <c r="E3594" s="960">
        <v>1</v>
      </c>
      <c r="F3594" t="s">
        <v>1012</v>
      </c>
      <c r="G3594" s="960" t="s">
        <v>1365</v>
      </c>
      <c r="H3594" t="s">
        <v>388</v>
      </c>
      <c r="I3594" s="940" t="s">
        <v>488</v>
      </c>
      <c r="J3594" s="940" t="s">
        <v>444</v>
      </c>
      <c r="K3594" s="940" t="s">
        <v>53</v>
      </c>
      <c r="L3594" s="940">
        <v>3.1</v>
      </c>
      <c r="M3594" s="965" t="s">
        <v>33</v>
      </c>
      <c r="N3594" s="679">
        <f t="shared" ca="1" si="616"/>
        <v>0</v>
      </c>
      <c r="O3594" s="679">
        <f t="shared" ca="1" si="615"/>
        <v>0</v>
      </c>
      <c r="P3594" s="679">
        <f t="shared" ca="1" si="615"/>
        <v>0</v>
      </c>
      <c r="Q3594" s="679">
        <f t="shared" ca="1" si="615"/>
        <v>0</v>
      </c>
      <c r="R3594" s="679">
        <f t="shared" ca="1" si="615"/>
        <v>0</v>
      </c>
      <c r="S3594" s="679">
        <f t="shared" ca="1" si="615"/>
        <v>0</v>
      </c>
      <c r="T3594" s="679">
        <f t="shared" ca="1" si="615"/>
        <v>0</v>
      </c>
      <c r="U3594" s="679">
        <f t="shared" ca="1" si="615"/>
        <v>0</v>
      </c>
      <c r="V3594" s="679">
        <f t="shared" ca="1" si="615"/>
        <v>0</v>
      </c>
      <c r="W3594" s="679">
        <f t="shared" ca="1" si="613"/>
        <v>0</v>
      </c>
      <c r="X3594" s="679">
        <f t="shared" ca="1" si="615"/>
        <v>0</v>
      </c>
      <c r="Y3594" s="679">
        <f t="shared" ca="1" si="615"/>
        <v>0</v>
      </c>
      <c r="Z3594" s="679">
        <f t="shared" ca="1" si="615"/>
        <v>0</v>
      </c>
      <c r="AA3594" t="str">
        <f t="shared" si="617"/>
        <v>ASR_Financial_Report_SHP21Final</v>
      </c>
      <c r="AB3594" s="960">
        <f t="shared" si="618"/>
        <v>44658</v>
      </c>
      <c r="AC3594" t="str">
        <f t="shared" si="619"/>
        <v>Unaudited</v>
      </c>
    </row>
    <row r="3595" spans="1:29" x14ac:dyDescent="0.25">
      <c r="A3595" t="s">
        <v>420</v>
      </c>
      <c r="B3595" t="s">
        <v>1366</v>
      </c>
      <c r="C3595" t="s">
        <v>1367</v>
      </c>
      <c r="D3595">
        <v>1900</v>
      </c>
      <c r="E3595" s="960">
        <v>1</v>
      </c>
      <c r="F3595" t="s">
        <v>1012</v>
      </c>
      <c r="G3595" s="960" t="s">
        <v>1365</v>
      </c>
      <c r="H3595" t="s">
        <v>388</v>
      </c>
      <c r="I3595" s="940" t="s">
        <v>488</v>
      </c>
      <c r="J3595" s="940" t="s">
        <v>444</v>
      </c>
      <c r="K3595" s="940" t="s">
        <v>53</v>
      </c>
      <c r="L3595" s="940">
        <v>3.2</v>
      </c>
      <c r="M3595" s="965" t="s">
        <v>34</v>
      </c>
      <c r="N3595" s="679">
        <f t="shared" ca="1" si="616"/>
        <v>0</v>
      </c>
      <c r="O3595" s="679">
        <f t="shared" ca="1" si="615"/>
        <v>0</v>
      </c>
      <c r="P3595" s="679">
        <f t="shared" ca="1" si="615"/>
        <v>0</v>
      </c>
      <c r="Q3595" s="679">
        <f t="shared" ca="1" si="615"/>
        <v>0</v>
      </c>
      <c r="R3595" s="679">
        <f t="shared" ca="1" si="615"/>
        <v>0</v>
      </c>
      <c r="S3595" s="679">
        <f t="shared" ca="1" si="615"/>
        <v>0</v>
      </c>
      <c r="T3595" s="679">
        <f t="shared" ca="1" si="615"/>
        <v>0</v>
      </c>
      <c r="U3595" s="679">
        <f t="shared" ca="1" si="615"/>
        <v>0</v>
      </c>
      <c r="V3595" s="679">
        <f t="shared" ca="1" si="615"/>
        <v>0</v>
      </c>
      <c r="W3595" s="679">
        <f t="shared" ca="1" si="613"/>
        <v>0</v>
      </c>
      <c r="X3595" s="679">
        <f t="shared" ca="1" si="615"/>
        <v>0</v>
      </c>
      <c r="Y3595" s="679">
        <f t="shared" ca="1" si="615"/>
        <v>0</v>
      </c>
      <c r="Z3595" s="679">
        <f t="shared" ca="1" si="615"/>
        <v>0</v>
      </c>
      <c r="AA3595" t="str">
        <f t="shared" si="617"/>
        <v>ASR_Financial_Report_SHP21Final</v>
      </c>
      <c r="AB3595" s="960">
        <f t="shared" si="618"/>
        <v>44658</v>
      </c>
      <c r="AC3595" t="str">
        <f t="shared" si="619"/>
        <v>Unaudited</v>
      </c>
    </row>
    <row r="3596" spans="1:29" x14ac:dyDescent="0.25">
      <c r="A3596" t="s">
        <v>420</v>
      </c>
      <c r="B3596" t="s">
        <v>1366</v>
      </c>
      <c r="C3596" t="s">
        <v>1367</v>
      </c>
      <c r="D3596">
        <v>1900</v>
      </c>
      <c r="E3596" s="960">
        <v>1</v>
      </c>
      <c r="F3596" t="s">
        <v>1012</v>
      </c>
      <c r="G3596" s="960" t="s">
        <v>1365</v>
      </c>
      <c r="H3596" t="s">
        <v>388</v>
      </c>
      <c r="I3596" s="940" t="s">
        <v>488</v>
      </c>
      <c r="J3596" s="940" t="s">
        <v>444</v>
      </c>
      <c r="K3596" s="940" t="s">
        <v>53</v>
      </c>
      <c r="L3596" s="948">
        <v>3.3</v>
      </c>
      <c r="M3596" s="963" t="s">
        <v>54</v>
      </c>
      <c r="N3596" s="679">
        <f t="shared" ca="1" si="616"/>
        <v>0</v>
      </c>
      <c r="O3596" s="679">
        <f t="shared" ca="1" si="615"/>
        <v>0</v>
      </c>
      <c r="P3596" s="679">
        <f t="shared" ca="1" si="615"/>
        <v>0</v>
      </c>
      <c r="Q3596" s="679">
        <f t="shared" ca="1" si="615"/>
        <v>0</v>
      </c>
      <c r="R3596" s="679">
        <f t="shared" ca="1" si="615"/>
        <v>0</v>
      </c>
      <c r="S3596" s="679">
        <f t="shared" ca="1" si="615"/>
        <v>0</v>
      </c>
      <c r="T3596" s="679">
        <f t="shared" ca="1" si="615"/>
        <v>0</v>
      </c>
      <c r="U3596" s="679">
        <f t="shared" ca="1" si="615"/>
        <v>0</v>
      </c>
      <c r="V3596" s="679">
        <f t="shared" ca="1" si="615"/>
        <v>0</v>
      </c>
      <c r="W3596" s="679">
        <f t="shared" ca="1" si="613"/>
        <v>0</v>
      </c>
      <c r="X3596" s="679">
        <f t="shared" ca="1" si="615"/>
        <v>0</v>
      </c>
      <c r="Y3596" s="679">
        <f t="shared" ca="1" si="615"/>
        <v>0</v>
      </c>
      <c r="Z3596" s="679">
        <f t="shared" ca="1" si="615"/>
        <v>0</v>
      </c>
      <c r="AA3596" t="str">
        <f t="shared" si="617"/>
        <v>ASR_Financial_Report_SHP21Final</v>
      </c>
      <c r="AB3596" s="960">
        <f t="shared" si="618"/>
        <v>44658</v>
      </c>
      <c r="AC3596" t="str">
        <f t="shared" si="619"/>
        <v>Unaudited</v>
      </c>
    </row>
    <row r="3597" spans="1:29" x14ac:dyDescent="0.25">
      <c r="A3597" t="s">
        <v>420</v>
      </c>
      <c r="B3597" t="s">
        <v>1366</v>
      </c>
      <c r="C3597" t="s">
        <v>1367</v>
      </c>
      <c r="D3597">
        <v>1900</v>
      </c>
      <c r="E3597" s="960">
        <v>1</v>
      </c>
      <c r="F3597" t="s">
        <v>1012</v>
      </c>
      <c r="G3597" s="960" t="s">
        <v>1365</v>
      </c>
      <c r="H3597" t="s">
        <v>388</v>
      </c>
      <c r="I3597" s="965" t="s">
        <v>488</v>
      </c>
      <c r="J3597" s="965" t="s">
        <v>444</v>
      </c>
      <c r="K3597" s="965" t="s">
        <v>53</v>
      </c>
      <c r="L3597" s="940" t="s">
        <v>44</v>
      </c>
      <c r="M3597" s="965" t="s">
        <v>153</v>
      </c>
      <c r="N3597" s="679">
        <f t="shared" ca="1" si="616"/>
        <v>0</v>
      </c>
      <c r="O3597" s="679">
        <f t="shared" ca="1" si="615"/>
        <v>0</v>
      </c>
      <c r="P3597" s="679">
        <f t="shared" ca="1" si="615"/>
        <v>0</v>
      </c>
      <c r="Q3597" s="679">
        <f t="shared" ca="1" si="615"/>
        <v>0</v>
      </c>
      <c r="R3597" s="679">
        <f t="shared" ca="1" si="615"/>
        <v>0</v>
      </c>
      <c r="S3597" s="679">
        <f t="shared" ca="1" si="615"/>
        <v>0</v>
      </c>
      <c r="T3597" s="679">
        <f t="shared" ca="1" si="615"/>
        <v>0</v>
      </c>
      <c r="U3597" s="679">
        <f t="shared" ca="1" si="615"/>
        <v>0</v>
      </c>
      <c r="V3597" s="679">
        <f t="shared" ca="1" si="615"/>
        <v>0</v>
      </c>
      <c r="W3597" s="679">
        <f t="shared" ca="1" si="613"/>
        <v>0</v>
      </c>
      <c r="X3597" s="679">
        <f t="shared" ca="1" si="615"/>
        <v>0</v>
      </c>
      <c r="Y3597" s="679">
        <f t="shared" ca="1" si="615"/>
        <v>0</v>
      </c>
      <c r="Z3597" s="679">
        <f t="shared" ca="1" si="615"/>
        <v>0</v>
      </c>
      <c r="AA3597" t="str">
        <f t="shared" si="617"/>
        <v>ASR_Financial_Report_SHP21Final</v>
      </c>
      <c r="AB3597" s="960">
        <f t="shared" si="618"/>
        <v>44658</v>
      </c>
      <c r="AC3597" t="str">
        <f t="shared" si="619"/>
        <v>Unaudited</v>
      </c>
    </row>
    <row r="3598" spans="1:29" x14ac:dyDescent="0.25">
      <c r="A3598" t="s">
        <v>420</v>
      </c>
      <c r="B3598" t="s">
        <v>1366</v>
      </c>
      <c r="C3598" t="s">
        <v>1367</v>
      </c>
      <c r="D3598">
        <v>1900</v>
      </c>
      <c r="E3598" s="960">
        <v>1</v>
      </c>
      <c r="F3598" t="s">
        <v>1012</v>
      </c>
      <c r="G3598" s="960" t="s">
        <v>1365</v>
      </c>
      <c r="H3598" t="s">
        <v>388</v>
      </c>
      <c r="I3598" s="940" t="s">
        <v>488</v>
      </c>
      <c r="J3598" s="940" t="s">
        <v>444</v>
      </c>
      <c r="K3598" s="940" t="s">
        <v>53</v>
      </c>
      <c r="L3598" s="946" t="s">
        <v>41</v>
      </c>
      <c r="M3598" s="966" t="s">
        <v>52</v>
      </c>
      <c r="N3598" s="679">
        <f t="shared" ca="1" si="616"/>
        <v>0</v>
      </c>
      <c r="O3598" s="679">
        <f t="shared" ca="1" si="615"/>
        <v>0</v>
      </c>
      <c r="P3598" s="679">
        <f t="shared" ca="1" si="615"/>
        <v>0</v>
      </c>
      <c r="Q3598" s="679">
        <f t="shared" ca="1" si="615"/>
        <v>0</v>
      </c>
      <c r="R3598" s="679">
        <f t="shared" ca="1" si="615"/>
        <v>0</v>
      </c>
      <c r="S3598" s="679">
        <f t="shared" ca="1" si="615"/>
        <v>0</v>
      </c>
      <c r="T3598" s="679">
        <f t="shared" ca="1" si="615"/>
        <v>0</v>
      </c>
      <c r="U3598" s="679">
        <f t="shared" ca="1" si="615"/>
        <v>0</v>
      </c>
      <c r="V3598" s="679">
        <f t="shared" ca="1" si="615"/>
        <v>0</v>
      </c>
      <c r="W3598" s="679">
        <f t="shared" ca="1" si="613"/>
        <v>0</v>
      </c>
      <c r="X3598" s="679">
        <f t="shared" ca="1" si="615"/>
        <v>0</v>
      </c>
      <c r="Y3598" s="679">
        <f t="shared" ca="1" si="615"/>
        <v>0</v>
      </c>
      <c r="Z3598" s="679">
        <f t="shared" ca="1" si="615"/>
        <v>0</v>
      </c>
      <c r="AA3598" t="str">
        <f t="shared" si="617"/>
        <v>ASR_Financial_Report_SHP21Final</v>
      </c>
      <c r="AB3598" s="960">
        <f t="shared" si="618"/>
        <v>44658</v>
      </c>
      <c r="AC3598" t="str">
        <f t="shared" si="619"/>
        <v>Unaudited</v>
      </c>
    </row>
    <row r="3599" spans="1:29" x14ac:dyDescent="0.25">
      <c r="A3599" t="s">
        <v>420</v>
      </c>
      <c r="B3599" t="s">
        <v>1366</v>
      </c>
      <c r="C3599" t="s">
        <v>1367</v>
      </c>
      <c r="D3599">
        <v>1900</v>
      </c>
      <c r="E3599" s="960">
        <v>1</v>
      </c>
      <c r="F3599" t="s">
        <v>1012</v>
      </c>
      <c r="G3599" s="960" t="s">
        <v>1365</v>
      </c>
      <c r="H3599" t="s">
        <v>388</v>
      </c>
      <c r="I3599" s="940" t="s">
        <v>488</v>
      </c>
      <c r="J3599" s="940" t="s">
        <v>444</v>
      </c>
      <c r="K3599" s="940" t="s">
        <v>53</v>
      </c>
      <c r="L3599" s="946" t="s">
        <v>42</v>
      </c>
      <c r="M3599" s="966" t="s">
        <v>154</v>
      </c>
      <c r="N3599" s="679">
        <f t="shared" ca="1" si="616"/>
        <v>0</v>
      </c>
      <c r="O3599" s="679">
        <f t="shared" ca="1" si="615"/>
        <v>0</v>
      </c>
      <c r="P3599" s="679">
        <f t="shared" ca="1" si="615"/>
        <v>0</v>
      </c>
      <c r="Q3599" s="679">
        <f t="shared" ca="1" si="615"/>
        <v>0</v>
      </c>
      <c r="R3599" s="679">
        <f t="shared" ca="1" si="615"/>
        <v>0</v>
      </c>
      <c r="S3599" s="679">
        <f t="shared" ca="1" si="615"/>
        <v>0</v>
      </c>
      <c r="T3599" s="679">
        <f t="shared" ca="1" si="615"/>
        <v>0</v>
      </c>
      <c r="U3599" s="679">
        <f t="shared" ca="1" si="615"/>
        <v>0</v>
      </c>
      <c r="V3599" s="679">
        <f t="shared" ca="1" si="615"/>
        <v>0</v>
      </c>
      <c r="W3599" s="679">
        <f t="shared" ca="1" si="613"/>
        <v>0</v>
      </c>
      <c r="X3599" s="679">
        <f t="shared" ca="1" si="615"/>
        <v>0</v>
      </c>
      <c r="Y3599" s="679">
        <f t="shared" ca="1" si="615"/>
        <v>0</v>
      </c>
      <c r="Z3599" s="679">
        <f t="shared" ca="1" si="615"/>
        <v>0</v>
      </c>
      <c r="AA3599" t="str">
        <f t="shared" si="617"/>
        <v>ASR_Financial_Report_SHP21Final</v>
      </c>
      <c r="AB3599" s="960">
        <f t="shared" si="618"/>
        <v>44658</v>
      </c>
      <c r="AC3599" t="str">
        <f t="shared" si="619"/>
        <v>Unaudited</v>
      </c>
    </row>
    <row r="3600" spans="1:29" x14ac:dyDescent="0.25">
      <c r="A3600" t="s">
        <v>420</v>
      </c>
      <c r="B3600" t="s">
        <v>1366</v>
      </c>
      <c r="C3600" t="s">
        <v>1367</v>
      </c>
      <c r="D3600">
        <v>1900</v>
      </c>
      <c r="E3600" s="960">
        <v>1</v>
      </c>
      <c r="F3600" t="s">
        <v>1012</v>
      </c>
      <c r="G3600" s="960" t="s">
        <v>1365</v>
      </c>
      <c r="H3600" t="s">
        <v>388</v>
      </c>
      <c r="I3600" s="940" t="s">
        <v>488</v>
      </c>
      <c r="J3600" s="940" t="s">
        <v>444</v>
      </c>
      <c r="K3600" s="940" t="s">
        <v>53</v>
      </c>
      <c r="L3600" s="950" t="s">
        <v>43</v>
      </c>
      <c r="M3600" s="967" t="s">
        <v>462</v>
      </c>
      <c r="N3600" s="679">
        <f t="shared" ca="1" si="616"/>
        <v>0</v>
      </c>
      <c r="O3600" s="679">
        <f t="shared" ca="1" si="615"/>
        <v>0</v>
      </c>
      <c r="P3600" s="679">
        <f t="shared" ca="1" si="615"/>
        <v>0</v>
      </c>
      <c r="Q3600" s="679">
        <f t="shared" ca="1" si="615"/>
        <v>0</v>
      </c>
      <c r="R3600" s="679">
        <f t="shared" ca="1" si="615"/>
        <v>0</v>
      </c>
      <c r="S3600" s="679">
        <f t="shared" ca="1" si="615"/>
        <v>0</v>
      </c>
      <c r="T3600" s="679">
        <f t="shared" ca="1" si="615"/>
        <v>0</v>
      </c>
      <c r="U3600" s="679">
        <f t="shared" ca="1" si="615"/>
        <v>0</v>
      </c>
      <c r="V3600" s="679">
        <f t="shared" ca="1" si="615"/>
        <v>0</v>
      </c>
      <c r="W3600" s="679">
        <f t="shared" ca="1" si="613"/>
        <v>0</v>
      </c>
      <c r="X3600" s="679">
        <f t="shared" ca="1" si="615"/>
        <v>0</v>
      </c>
      <c r="Y3600" s="679">
        <f t="shared" ca="1" si="615"/>
        <v>0</v>
      </c>
      <c r="Z3600" s="679">
        <f t="shared" ca="1" si="615"/>
        <v>0</v>
      </c>
      <c r="AA3600" t="str">
        <f t="shared" si="617"/>
        <v>ASR_Financial_Report_SHP21Final</v>
      </c>
      <c r="AB3600" s="960">
        <f t="shared" si="618"/>
        <v>44658</v>
      </c>
      <c r="AC3600" t="str">
        <f t="shared" si="619"/>
        <v>Unaudited</v>
      </c>
    </row>
    <row r="3601" spans="1:29" x14ac:dyDescent="0.25">
      <c r="A3601" t="s">
        <v>420</v>
      </c>
      <c r="B3601" t="s">
        <v>1366</v>
      </c>
      <c r="C3601" t="s">
        <v>1367</v>
      </c>
      <c r="D3601">
        <v>1900</v>
      </c>
      <c r="E3601" s="960">
        <v>1</v>
      </c>
      <c r="F3601" t="s">
        <v>1012</v>
      </c>
      <c r="G3601" s="960" t="s">
        <v>1365</v>
      </c>
      <c r="H3601" t="s">
        <v>388</v>
      </c>
      <c r="I3601" s="966" t="s">
        <v>488</v>
      </c>
      <c r="J3601" s="966" t="s">
        <v>444</v>
      </c>
      <c r="K3601" s="966" t="s">
        <v>901</v>
      </c>
      <c r="L3601" s="946" t="s">
        <v>902</v>
      </c>
      <c r="M3601" s="966" t="s">
        <v>901</v>
      </c>
      <c r="N3601" s="679">
        <f t="shared" ca="1" si="616"/>
        <v>0</v>
      </c>
      <c r="O3601" s="679">
        <f t="shared" ca="1" si="615"/>
        <v>0</v>
      </c>
      <c r="P3601" s="679">
        <f t="shared" ca="1" si="615"/>
        <v>0</v>
      </c>
      <c r="Q3601" s="679">
        <f t="shared" ca="1" si="615"/>
        <v>0</v>
      </c>
      <c r="R3601" s="679">
        <f t="shared" ca="1" si="615"/>
        <v>0</v>
      </c>
      <c r="S3601" s="679">
        <f t="shared" ca="1" si="615"/>
        <v>0</v>
      </c>
      <c r="T3601" s="679">
        <f t="shared" ca="1" si="615"/>
        <v>0</v>
      </c>
      <c r="U3601" s="679">
        <f t="shared" ca="1" si="615"/>
        <v>0</v>
      </c>
      <c r="V3601" s="679">
        <f t="shared" ca="1" si="615"/>
        <v>0</v>
      </c>
      <c r="W3601" s="679">
        <f t="shared" ca="1" si="613"/>
        <v>0</v>
      </c>
      <c r="X3601" s="679">
        <f t="shared" ca="1" si="615"/>
        <v>0</v>
      </c>
      <c r="Y3601" s="679">
        <f t="shared" ca="1" si="615"/>
        <v>0</v>
      </c>
      <c r="Z3601" s="679">
        <f t="shared" ca="1" si="615"/>
        <v>0</v>
      </c>
      <c r="AA3601" t="str">
        <f t="shared" si="617"/>
        <v>ASR_Financial_Report_SHP21Final</v>
      </c>
      <c r="AB3601" s="960">
        <f t="shared" si="618"/>
        <v>44658</v>
      </c>
      <c r="AC3601" t="str">
        <f t="shared" si="619"/>
        <v>Unaudited</v>
      </c>
    </row>
    <row r="3602" spans="1:29" x14ac:dyDescent="0.25">
      <c r="A3602" t="s">
        <v>420</v>
      </c>
      <c r="B3602" t="s">
        <v>1366</v>
      </c>
      <c r="C3602" t="s">
        <v>1367</v>
      </c>
      <c r="D3602">
        <v>1900</v>
      </c>
      <c r="E3602" s="960">
        <v>1</v>
      </c>
      <c r="F3602" t="s">
        <v>1012</v>
      </c>
      <c r="G3602" s="960" t="s">
        <v>1365</v>
      </c>
      <c r="H3602" t="s">
        <v>388</v>
      </c>
      <c r="I3602" s="940" t="s">
        <v>488</v>
      </c>
      <c r="J3602" s="940" t="s">
        <v>444</v>
      </c>
      <c r="K3602" s="940" t="s">
        <v>901</v>
      </c>
      <c r="L3602" s="940" t="s">
        <v>903</v>
      </c>
      <c r="M3602" s="965" t="s">
        <v>906</v>
      </c>
      <c r="N3602" s="679">
        <f t="shared" ca="1" si="616"/>
        <v>0</v>
      </c>
      <c r="O3602" s="679">
        <f t="shared" ca="1" si="615"/>
        <v>0</v>
      </c>
      <c r="P3602" s="679">
        <f t="shared" ca="1" si="615"/>
        <v>0</v>
      </c>
      <c r="Q3602" s="679">
        <f t="shared" ca="1" si="615"/>
        <v>0</v>
      </c>
      <c r="R3602" s="679">
        <f t="shared" ca="1" si="615"/>
        <v>0</v>
      </c>
      <c r="S3602" s="679">
        <f t="shared" ca="1" si="615"/>
        <v>0</v>
      </c>
      <c r="T3602" s="679">
        <f t="shared" ca="1" si="615"/>
        <v>0</v>
      </c>
      <c r="U3602" s="679">
        <f t="shared" ca="1" si="615"/>
        <v>0</v>
      </c>
      <c r="V3602" s="679">
        <f t="shared" ca="1" si="615"/>
        <v>0</v>
      </c>
      <c r="W3602" s="679">
        <f t="shared" ca="1" si="613"/>
        <v>0</v>
      </c>
      <c r="X3602" s="679">
        <f t="shared" ca="1" si="615"/>
        <v>0</v>
      </c>
      <c r="Y3602" s="679">
        <f t="shared" ca="1" si="615"/>
        <v>0</v>
      </c>
      <c r="Z3602" s="679">
        <f t="shared" ca="1" si="615"/>
        <v>0</v>
      </c>
      <c r="AA3602" t="str">
        <f t="shared" si="617"/>
        <v>ASR_Financial_Report_SHP21Final</v>
      </c>
      <c r="AB3602" s="960">
        <f t="shared" si="618"/>
        <v>44658</v>
      </c>
      <c r="AC3602" t="str">
        <f t="shared" si="619"/>
        <v>Unaudited</v>
      </c>
    </row>
    <row r="3603" spans="1:29" x14ac:dyDescent="0.25">
      <c r="A3603" t="s">
        <v>420</v>
      </c>
      <c r="B3603" t="s">
        <v>1366</v>
      </c>
      <c r="C3603" t="s">
        <v>1367</v>
      </c>
      <c r="D3603">
        <v>1900</v>
      </c>
      <c r="E3603" s="960">
        <v>1</v>
      </c>
      <c r="F3603" t="s">
        <v>1012</v>
      </c>
      <c r="G3603" s="960" t="s">
        <v>1365</v>
      </c>
      <c r="H3603" t="s">
        <v>388</v>
      </c>
      <c r="I3603" s="940" t="s">
        <v>488</v>
      </c>
      <c r="J3603" s="940" t="s">
        <v>444</v>
      </c>
      <c r="K3603" s="940" t="s">
        <v>901</v>
      </c>
      <c r="L3603" s="940" t="s">
        <v>904</v>
      </c>
      <c r="M3603" s="965" t="s">
        <v>907</v>
      </c>
      <c r="N3603" s="679">
        <f t="shared" ca="1" si="616"/>
        <v>0</v>
      </c>
      <c r="O3603" s="679">
        <f t="shared" ca="1" si="615"/>
        <v>0</v>
      </c>
      <c r="P3603" s="679">
        <f t="shared" ca="1" si="615"/>
        <v>0</v>
      </c>
      <c r="Q3603" s="679">
        <f t="shared" ca="1" si="615"/>
        <v>0</v>
      </c>
      <c r="R3603" s="679">
        <f t="shared" ca="1" si="615"/>
        <v>0</v>
      </c>
      <c r="S3603" s="679">
        <f t="shared" ca="1" si="615"/>
        <v>0</v>
      </c>
      <c r="T3603" s="679">
        <f t="shared" ca="1" si="615"/>
        <v>0</v>
      </c>
      <c r="U3603" s="679">
        <f t="shared" ca="1" si="615"/>
        <v>0</v>
      </c>
      <c r="V3603" s="679">
        <f t="shared" ca="1" si="615"/>
        <v>0</v>
      </c>
      <c r="W3603" s="679">
        <f t="shared" ca="1" si="613"/>
        <v>0</v>
      </c>
      <c r="X3603" s="679">
        <f t="shared" ca="1" si="615"/>
        <v>0</v>
      </c>
      <c r="Y3603" s="679">
        <f t="shared" ca="1" si="615"/>
        <v>0</v>
      </c>
      <c r="Z3603" s="679">
        <f t="shared" ca="1" si="615"/>
        <v>0</v>
      </c>
      <c r="AA3603" t="str">
        <f t="shared" si="617"/>
        <v>ASR_Financial_Report_SHP21Final</v>
      </c>
      <c r="AB3603" s="960">
        <f t="shared" si="618"/>
        <v>44658</v>
      </c>
      <c r="AC3603" t="str">
        <f t="shared" si="619"/>
        <v>Unaudited</v>
      </c>
    </row>
    <row r="3604" spans="1:29" x14ac:dyDescent="0.25">
      <c r="A3604" t="s">
        <v>420</v>
      </c>
      <c r="B3604" t="s">
        <v>1366</v>
      </c>
      <c r="C3604" t="s">
        <v>1367</v>
      </c>
      <c r="D3604">
        <v>1900</v>
      </c>
      <c r="E3604" s="960">
        <v>1</v>
      </c>
      <c r="F3604" t="s">
        <v>1012</v>
      </c>
      <c r="G3604" s="960" t="s">
        <v>1365</v>
      </c>
      <c r="H3604" t="s">
        <v>388</v>
      </c>
      <c r="I3604" s="940" t="s">
        <v>488</v>
      </c>
      <c r="J3604" s="940" t="s">
        <v>444</v>
      </c>
      <c r="K3604" s="940" t="s">
        <v>445</v>
      </c>
      <c r="L3604" s="940">
        <v>5.0999999999999996</v>
      </c>
      <c r="M3604" s="965" t="s">
        <v>37</v>
      </c>
      <c r="N3604" s="679">
        <f t="shared" ca="1" si="616"/>
        <v>0</v>
      </c>
      <c r="O3604" s="679">
        <f t="shared" ca="1" si="615"/>
        <v>0</v>
      </c>
      <c r="P3604" s="679">
        <f t="shared" ca="1" si="615"/>
        <v>0</v>
      </c>
      <c r="Q3604" s="679">
        <f t="shared" ca="1" si="615"/>
        <v>0</v>
      </c>
      <c r="R3604" s="679">
        <f t="shared" ca="1" si="615"/>
        <v>0</v>
      </c>
      <c r="S3604" s="679">
        <f t="shared" ca="1" si="615"/>
        <v>0</v>
      </c>
      <c r="T3604" s="679">
        <f t="shared" ca="1" si="615"/>
        <v>0</v>
      </c>
      <c r="U3604" s="679">
        <f t="shared" ca="1" si="615"/>
        <v>0</v>
      </c>
      <c r="V3604" s="679">
        <f t="shared" ca="1" si="615"/>
        <v>0</v>
      </c>
      <c r="W3604" s="679">
        <f t="shared" ca="1" si="613"/>
        <v>0</v>
      </c>
      <c r="X3604" s="679">
        <f t="shared" ca="1" si="615"/>
        <v>0</v>
      </c>
      <c r="Y3604" s="679">
        <f t="shared" ca="1" si="615"/>
        <v>0</v>
      </c>
      <c r="Z3604" s="679">
        <f t="shared" ca="1" si="615"/>
        <v>0</v>
      </c>
      <c r="AA3604" t="str">
        <f t="shared" si="617"/>
        <v>ASR_Financial_Report_SHP21Final</v>
      </c>
      <c r="AB3604" s="960">
        <f t="shared" si="618"/>
        <v>44658</v>
      </c>
      <c r="AC3604" t="str">
        <f t="shared" si="619"/>
        <v>Unaudited</v>
      </c>
    </row>
    <row r="3605" spans="1:29" ht="30" x14ac:dyDescent="0.25">
      <c r="A3605" t="s">
        <v>420</v>
      </c>
      <c r="B3605" t="s">
        <v>1366</v>
      </c>
      <c r="C3605" t="s">
        <v>1367</v>
      </c>
      <c r="D3605">
        <v>1900</v>
      </c>
      <c r="E3605" s="960">
        <v>1</v>
      </c>
      <c r="F3605" t="s">
        <v>1012</v>
      </c>
      <c r="G3605" s="960" t="s">
        <v>1365</v>
      </c>
      <c r="H3605" t="s">
        <v>388</v>
      </c>
      <c r="I3605" s="940" t="s">
        <v>488</v>
      </c>
      <c r="J3605" s="940" t="s">
        <v>444</v>
      </c>
      <c r="K3605" s="940" t="s">
        <v>445</v>
      </c>
      <c r="L3605" s="948">
        <v>5.2</v>
      </c>
      <c r="M3605" s="963" t="s">
        <v>303</v>
      </c>
      <c r="N3605" s="679">
        <f t="shared" ca="1" si="616"/>
        <v>0</v>
      </c>
      <c r="O3605" s="679">
        <f t="shared" ca="1" si="615"/>
        <v>0</v>
      </c>
      <c r="P3605" s="679">
        <f t="shared" ca="1" si="615"/>
        <v>0</v>
      </c>
      <c r="Q3605" s="679">
        <f t="shared" ca="1" si="615"/>
        <v>0</v>
      </c>
      <c r="R3605" s="679">
        <f t="shared" ca="1" si="615"/>
        <v>0</v>
      </c>
      <c r="S3605" s="679">
        <f t="shared" ca="1" si="615"/>
        <v>0</v>
      </c>
      <c r="T3605" s="679">
        <f t="shared" ca="1" si="615"/>
        <v>0</v>
      </c>
      <c r="U3605" s="679">
        <f t="shared" ca="1" si="615"/>
        <v>0</v>
      </c>
      <c r="V3605" s="679">
        <f t="shared" ca="1" si="615"/>
        <v>0</v>
      </c>
      <c r="W3605" s="679">
        <f t="shared" ca="1" si="613"/>
        <v>0</v>
      </c>
      <c r="X3605" s="679">
        <f t="shared" ca="1" si="615"/>
        <v>0</v>
      </c>
      <c r="Y3605" s="679">
        <f t="shared" ca="1" si="615"/>
        <v>0</v>
      </c>
      <c r="Z3605" s="679">
        <f t="shared" ca="1" si="615"/>
        <v>0</v>
      </c>
      <c r="AA3605" t="str">
        <f t="shared" si="617"/>
        <v>ASR_Financial_Report_SHP21Final</v>
      </c>
      <c r="AB3605" s="960">
        <f t="shared" si="618"/>
        <v>44658</v>
      </c>
      <c r="AC3605" t="str">
        <f t="shared" si="619"/>
        <v>Unaudited</v>
      </c>
    </row>
    <row r="3606" spans="1:29" ht="30" x14ac:dyDescent="0.25">
      <c r="A3606" t="s">
        <v>420</v>
      </c>
      <c r="B3606" t="s">
        <v>1366</v>
      </c>
      <c r="C3606" t="s">
        <v>1367</v>
      </c>
      <c r="D3606">
        <v>1900</v>
      </c>
      <c r="E3606" s="960">
        <v>1</v>
      </c>
      <c r="F3606" t="s">
        <v>1012</v>
      </c>
      <c r="G3606" s="960" t="s">
        <v>1365</v>
      </c>
      <c r="H3606" t="s">
        <v>388</v>
      </c>
      <c r="I3606" s="965" t="s">
        <v>488</v>
      </c>
      <c r="J3606" s="965" t="s">
        <v>444</v>
      </c>
      <c r="K3606" s="965" t="s">
        <v>445</v>
      </c>
      <c r="L3606" s="940">
        <v>5.3</v>
      </c>
      <c r="M3606" s="965" t="s">
        <v>304</v>
      </c>
      <c r="N3606" s="679">
        <f t="shared" ca="1" si="616"/>
        <v>0</v>
      </c>
      <c r="O3606" s="679">
        <f t="shared" ca="1" si="615"/>
        <v>0</v>
      </c>
      <c r="P3606" s="679">
        <f t="shared" ca="1" si="615"/>
        <v>0</v>
      </c>
      <c r="Q3606" s="679">
        <f t="shared" ca="1" si="615"/>
        <v>0</v>
      </c>
      <c r="R3606" s="679">
        <f t="shared" ca="1" si="615"/>
        <v>0</v>
      </c>
      <c r="S3606" s="679">
        <f t="shared" ca="1" si="615"/>
        <v>0</v>
      </c>
      <c r="T3606" s="679">
        <f t="shared" ca="1" si="615"/>
        <v>0</v>
      </c>
      <c r="U3606" s="679">
        <f t="shared" ca="1" si="615"/>
        <v>0</v>
      </c>
      <c r="V3606" s="679">
        <f t="shared" ca="1" si="615"/>
        <v>0</v>
      </c>
      <c r="W3606" s="679">
        <f t="shared" ca="1" si="613"/>
        <v>0</v>
      </c>
      <c r="X3606" s="679">
        <f t="shared" ca="1" si="615"/>
        <v>0</v>
      </c>
      <c r="Y3606" s="679">
        <f t="shared" ca="1" si="615"/>
        <v>0</v>
      </c>
      <c r="Z3606" s="679">
        <f t="shared" ca="1" si="615"/>
        <v>0</v>
      </c>
      <c r="AA3606" t="str">
        <f t="shared" si="617"/>
        <v>ASR_Financial_Report_SHP21Final</v>
      </c>
      <c r="AB3606" s="960">
        <f t="shared" si="618"/>
        <v>44658</v>
      </c>
      <c r="AC3606" t="str">
        <f t="shared" si="619"/>
        <v>Unaudited</v>
      </c>
    </row>
    <row r="3607" spans="1:29" x14ac:dyDescent="0.25">
      <c r="A3607" t="s">
        <v>420</v>
      </c>
      <c r="B3607" t="s">
        <v>1366</v>
      </c>
      <c r="C3607" t="s">
        <v>1367</v>
      </c>
      <c r="D3607">
        <v>1900</v>
      </c>
      <c r="E3607" s="960">
        <v>1</v>
      </c>
      <c r="F3607" t="s">
        <v>1012</v>
      </c>
      <c r="G3607" s="960" t="s">
        <v>1365</v>
      </c>
      <c r="H3607" t="s">
        <v>388</v>
      </c>
      <c r="I3607" s="940" t="s">
        <v>488</v>
      </c>
      <c r="J3607" s="940" t="s">
        <v>444</v>
      </c>
      <c r="K3607" s="940" t="s">
        <v>445</v>
      </c>
      <c r="L3607" s="940" t="s">
        <v>82</v>
      </c>
      <c r="M3607" s="965" t="s">
        <v>453</v>
      </c>
      <c r="N3607" s="679">
        <f t="shared" ca="1" si="616"/>
        <v>0</v>
      </c>
      <c r="O3607" s="679">
        <f t="shared" ca="1" si="615"/>
        <v>0</v>
      </c>
      <c r="P3607" s="679">
        <f t="shared" ca="1" si="615"/>
        <v>0</v>
      </c>
      <c r="Q3607" s="679">
        <f t="shared" ca="1" si="615"/>
        <v>0</v>
      </c>
      <c r="R3607" s="679">
        <f t="shared" ca="1" si="615"/>
        <v>0</v>
      </c>
      <c r="S3607" s="679">
        <f t="shared" ref="O3607:Z3630" ca="1" si="620">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679">
        <f t="shared" ca="1" si="620"/>
        <v>0</v>
      </c>
      <c r="U3607" s="679">
        <f t="shared" ca="1" si="620"/>
        <v>0</v>
      </c>
      <c r="V3607" s="679">
        <f t="shared" ca="1" si="620"/>
        <v>0</v>
      </c>
      <c r="W3607" s="679">
        <f t="shared" ref="W3607:W3670" ca="1" si="621">IF(OR(AND($F3607="PY",W$1&lt;&gt;"Prior Year"),AND($F3607&lt;&gt;"PY",W$1="Prior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"&amp;$H3607&amp;"'!$A$7:$CA$7"),0)+MATCH(W$1,INDIRECT("'MMA Rev-Exp "&amp;$H3607&amp;"'!$D$8:$CA$8"),0)-1)))</f>
        <v>0</v>
      </c>
      <c r="X3607" s="679">
        <f t="shared" ca="1" si="620"/>
        <v>0</v>
      </c>
      <c r="Y3607" s="679">
        <f t="shared" ca="1" si="620"/>
        <v>0</v>
      </c>
      <c r="Z3607" s="679">
        <f t="shared" ca="1" si="620"/>
        <v>0</v>
      </c>
      <c r="AA3607" t="str">
        <f t="shared" si="617"/>
        <v>ASR_Financial_Report_SHP21Final</v>
      </c>
      <c r="AB3607" s="960">
        <f t="shared" si="618"/>
        <v>44658</v>
      </c>
      <c r="AC3607" t="str">
        <f t="shared" si="619"/>
        <v>Unaudited</v>
      </c>
    </row>
    <row r="3608" spans="1:29" x14ac:dyDescent="0.25">
      <c r="A3608" t="s">
        <v>420</v>
      </c>
      <c r="B3608" t="s">
        <v>1366</v>
      </c>
      <c r="C3608" t="s">
        <v>1367</v>
      </c>
      <c r="D3608">
        <v>1900</v>
      </c>
      <c r="E3608" s="960">
        <v>1</v>
      </c>
      <c r="F3608" t="s">
        <v>1012</v>
      </c>
      <c r="G3608" s="960" t="s">
        <v>1365</v>
      </c>
      <c r="H3608" t="s">
        <v>388</v>
      </c>
      <c r="I3608" s="940" t="s">
        <v>488</v>
      </c>
      <c r="J3608" s="940" t="s">
        <v>444</v>
      </c>
      <c r="K3608" s="940" t="s">
        <v>446</v>
      </c>
      <c r="L3608" s="940">
        <v>6.1</v>
      </c>
      <c r="M3608" s="965" t="s">
        <v>18</v>
      </c>
      <c r="N3608" s="679">
        <f t="shared" ca="1" si="616"/>
        <v>0</v>
      </c>
      <c r="O3608" s="679">
        <f t="shared" ca="1" si="620"/>
        <v>0</v>
      </c>
      <c r="P3608" s="679">
        <f t="shared" ca="1" si="620"/>
        <v>0</v>
      </c>
      <c r="Q3608" s="679">
        <f t="shared" ca="1" si="620"/>
        <v>0</v>
      </c>
      <c r="R3608" s="679">
        <f t="shared" ca="1" si="620"/>
        <v>0</v>
      </c>
      <c r="S3608" s="679">
        <f t="shared" ca="1" si="620"/>
        <v>0</v>
      </c>
      <c r="T3608" s="679">
        <f t="shared" ca="1" si="620"/>
        <v>0</v>
      </c>
      <c r="U3608" s="679">
        <f t="shared" ca="1" si="620"/>
        <v>0</v>
      </c>
      <c r="V3608" s="679">
        <f t="shared" ca="1" si="620"/>
        <v>0</v>
      </c>
      <c r="W3608" s="679">
        <f t="shared" ca="1" si="621"/>
        <v>0</v>
      </c>
      <c r="X3608" s="679">
        <f t="shared" ca="1" si="620"/>
        <v>0</v>
      </c>
      <c r="Y3608" s="679">
        <f t="shared" ca="1" si="620"/>
        <v>0</v>
      </c>
      <c r="Z3608" s="679">
        <f t="shared" ca="1" si="620"/>
        <v>0</v>
      </c>
      <c r="AA3608" t="str">
        <f t="shared" si="617"/>
        <v>ASR_Financial_Report_SHP21Final</v>
      </c>
      <c r="AB3608" s="960">
        <f t="shared" si="618"/>
        <v>44658</v>
      </c>
      <c r="AC3608" t="str">
        <f t="shared" si="619"/>
        <v>Unaudited</v>
      </c>
    </row>
    <row r="3609" spans="1:29" x14ac:dyDescent="0.25">
      <c r="A3609" t="s">
        <v>420</v>
      </c>
      <c r="B3609" t="s">
        <v>1366</v>
      </c>
      <c r="C3609" t="s">
        <v>1367</v>
      </c>
      <c r="D3609">
        <v>1900</v>
      </c>
      <c r="E3609" s="960">
        <v>1</v>
      </c>
      <c r="F3609" t="s">
        <v>1012</v>
      </c>
      <c r="G3609" s="960" t="s">
        <v>1365</v>
      </c>
      <c r="H3609" t="s">
        <v>388</v>
      </c>
      <c r="I3609" s="940" t="s">
        <v>488</v>
      </c>
      <c r="J3609" s="940" t="s">
        <v>444</v>
      </c>
      <c r="K3609" s="940" t="s">
        <v>446</v>
      </c>
      <c r="L3609" s="940">
        <v>6.2</v>
      </c>
      <c r="M3609" s="965" t="s">
        <v>19</v>
      </c>
      <c r="N3609" s="679">
        <f t="shared" ca="1" si="616"/>
        <v>0</v>
      </c>
      <c r="O3609" s="679">
        <f t="shared" ca="1" si="620"/>
        <v>0</v>
      </c>
      <c r="P3609" s="679">
        <f t="shared" ca="1" si="620"/>
        <v>0</v>
      </c>
      <c r="Q3609" s="679">
        <f t="shared" ca="1" si="620"/>
        <v>0</v>
      </c>
      <c r="R3609" s="679">
        <f t="shared" ca="1" si="620"/>
        <v>0</v>
      </c>
      <c r="S3609" s="679">
        <f t="shared" ca="1" si="620"/>
        <v>0</v>
      </c>
      <c r="T3609" s="679">
        <f t="shared" ca="1" si="620"/>
        <v>0</v>
      </c>
      <c r="U3609" s="679">
        <f t="shared" ca="1" si="620"/>
        <v>0</v>
      </c>
      <c r="V3609" s="679">
        <f t="shared" ca="1" si="620"/>
        <v>0</v>
      </c>
      <c r="W3609" s="679">
        <f t="shared" ca="1" si="621"/>
        <v>0</v>
      </c>
      <c r="X3609" s="679">
        <f t="shared" ca="1" si="620"/>
        <v>0</v>
      </c>
      <c r="Y3609" s="679">
        <f t="shared" ca="1" si="620"/>
        <v>0</v>
      </c>
      <c r="Z3609" s="679">
        <f t="shared" ca="1" si="620"/>
        <v>0</v>
      </c>
      <c r="AA3609" t="str">
        <f t="shared" si="617"/>
        <v>ASR_Financial_Report_SHP21Final</v>
      </c>
      <c r="AB3609" s="960">
        <f t="shared" si="618"/>
        <v>44658</v>
      </c>
      <c r="AC3609" t="str">
        <f t="shared" si="619"/>
        <v>Unaudited</v>
      </c>
    </row>
    <row r="3610" spans="1:29" x14ac:dyDescent="0.25">
      <c r="A3610" t="s">
        <v>420</v>
      </c>
      <c r="B3610" t="s">
        <v>1366</v>
      </c>
      <c r="C3610" t="s">
        <v>1367</v>
      </c>
      <c r="D3610">
        <v>1900</v>
      </c>
      <c r="E3610" s="960">
        <v>1</v>
      </c>
      <c r="F3610" t="s">
        <v>1012</v>
      </c>
      <c r="G3610" s="960" t="s">
        <v>1365</v>
      </c>
      <c r="H3610" t="s">
        <v>388</v>
      </c>
      <c r="I3610" s="940" t="s">
        <v>488</v>
      </c>
      <c r="J3610" s="940" t="s">
        <v>444</v>
      </c>
      <c r="K3610" s="940" t="s">
        <v>446</v>
      </c>
      <c r="L3610" s="948">
        <v>6.3</v>
      </c>
      <c r="M3610" s="963" t="s">
        <v>184</v>
      </c>
      <c r="N3610" s="679">
        <f t="shared" ca="1" si="616"/>
        <v>0</v>
      </c>
      <c r="O3610" s="679">
        <f t="shared" ca="1" si="620"/>
        <v>0</v>
      </c>
      <c r="P3610" s="679">
        <f t="shared" ca="1" si="620"/>
        <v>0</v>
      </c>
      <c r="Q3610" s="679">
        <f t="shared" ca="1" si="620"/>
        <v>0</v>
      </c>
      <c r="R3610" s="679">
        <f t="shared" ca="1" si="620"/>
        <v>0</v>
      </c>
      <c r="S3610" s="679">
        <f t="shared" ca="1" si="620"/>
        <v>0</v>
      </c>
      <c r="T3610" s="679">
        <f t="shared" ca="1" si="620"/>
        <v>0</v>
      </c>
      <c r="U3610" s="679">
        <f t="shared" ca="1" si="620"/>
        <v>0</v>
      </c>
      <c r="V3610" s="679">
        <f t="shared" ca="1" si="620"/>
        <v>0</v>
      </c>
      <c r="W3610" s="679">
        <f t="shared" ca="1" si="621"/>
        <v>0</v>
      </c>
      <c r="X3610" s="679">
        <f t="shared" ca="1" si="620"/>
        <v>0</v>
      </c>
      <c r="Y3610" s="679">
        <f t="shared" ca="1" si="620"/>
        <v>0</v>
      </c>
      <c r="Z3610" s="679">
        <f t="shared" ca="1" si="620"/>
        <v>0</v>
      </c>
      <c r="AA3610" t="str">
        <f t="shared" si="617"/>
        <v>ASR_Financial_Report_SHP21Final</v>
      </c>
      <c r="AB3610" s="960">
        <f t="shared" si="618"/>
        <v>44658</v>
      </c>
      <c r="AC3610" t="str">
        <f t="shared" si="619"/>
        <v>Unaudited</v>
      </c>
    </row>
    <row r="3611" spans="1:29" x14ac:dyDescent="0.25">
      <c r="A3611" t="s">
        <v>420</v>
      </c>
      <c r="B3611" t="s">
        <v>1366</v>
      </c>
      <c r="C3611" t="s">
        <v>1367</v>
      </c>
      <c r="D3611">
        <v>1900</v>
      </c>
      <c r="E3611" s="960">
        <v>1</v>
      </c>
      <c r="F3611" t="s">
        <v>1012</v>
      </c>
      <c r="G3611" s="960" t="s">
        <v>1365</v>
      </c>
      <c r="H3611" t="s">
        <v>388</v>
      </c>
      <c r="I3611" s="965" t="s">
        <v>488</v>
      </c>
      <c r="J3611" s="965" t="s">
        <v>444</v>
      </c>
      <c r="K3611" s="965" t="s">
        <v>446</v>
      </c>
      <c r="L3611" s="940" t="s">
        <v>87</v>
      </c>
      <c r="M3611" s="965" t="s">
        <v>454</v>
      </c>
      <c r="N3611" s="679">
        <f t="shared" ca="1" si="616"/>
        <v>0</v>
      </c>
      <c r="O3611" s="679">
        <f t="shared" ca="1" si="620"/>
        <v>0</v>
      </c>
      <c r="P3611" s="679">
        <f t="shared" ca="1" si="620"/>
        <v>0</v>
      </c>
      <c r="Q3611" s="679">
        <f t="shared" ca="1" si="620"/>
        <v>0</v>
      </c>
      <c r="R3611" s="679">
        <f t="shared" ca="1" si="620"/>
        <v>0</v>
      </c>
      <c r="S3611" s="679">
        <f t="shared" ca="1" si="620"/>
        <v>0</v>
      </c>
      <c r="T3611" s="679">
        <f t="shared" ca="1" si="620"/>
        <v>0</v>
      </c>
      <c r="U3611" s="679">
        <f t="shared" ca="1" si="620"/>
        <v>0</v>
      </c>
      <c r="V3611" s="679">
        <f t="shared" ca="1" si="620"/>
        <v>0</v>
      </c>
      <c r="W3611" s="679">
        <f t="shared" ca="1" si="621"/>
        <v>0</v>
      </c>
      <c r="X3611" s="679">
        <f t="shared" ca="1" si="620"/>
        <v>0</v>
      </c>
      <c r="Y3611" s="679">
        <f t="shared" ca="1" si="620"/>
        <v>0</v>
      </c>
      <c r="Z3611" s="679">
        <f t="shared" ca="1" si="620"/>
        <v>0</v>
      </c>
      <c r="AA3611" t="str">
        <f t="shared" si="617"/>
        <v>ASR_Financial_Report_SHP21Final</v>
      </c>
      <c r="AB3611" s="960">
        <f t="shared" si="618"/>
        <v>44658</v>
      </c>
      <c r="AC3611" t="str">
        <f t="shared" si="619"/>
        <v>Unaudited</v>
      </c>
    </row>
    <row r="3612" spans="1:29" x14ac:dyDescent="0.25">
      <c r="A3612" t="s">
        <v>420</v>
      </c>
      <c r="B3612" t="s">
        <v>1366</v>
      </c>
      <c r="C3612" t="s">
        <v>1367</v>
      </c>
      <c r="D3612">
        <v>1900</v>
      </c>
      <c r="E3612" s="960">
        <v>1</v>
      </c>
      <c r="F3612" t="s">
        <v>1012</v>
      </c>
      <c r="G3612" s="960" t="s">
        <v>1365</v>
      </c>
      <c r="H3612" t="s">
        <v>388</v>
      </c>
      <c r="I3612" s="940" t="s">
        <v>488</v>
      </c>
      <c r="J3612" s="940" t="s">
        <v>444</v>
      </c>
      <c r="K3612" s="940" t="s">
        <v>447</v>
      </c>
      <c r="L3612" s="940">
        <v>7.1</v>
      </c>
      <c r="M3612" s="965" t="s">
        <v>20</v>
      </c>
      <c r="N3612" s="679">
        <f t="shared" ca="1" si="616"/>
        <v>0</v>
      </c>
      <c r="O3612" s="679">
        <f t="shared" ca="1" si="620"/>
        <v>0</v>
      </c>
      <c r="P3612" s="679">
        <f t="shared" ca="1" si="620"/>
        <v>0</v>
      </c>
      <c r="Q3612" s="679">
        <f t="shared" ca="1" si="620"/>
        <v>0</v>
      </c>
      <c r="R3612" s="679">
        <f t="shared" ca="1" si="620"/>
        <v>0</v>
      </c>
      <c r="S3612" s="679">
        <f t="shared" ca="1" si="620"/>
        <v>0</v>
      </c>
      <c r="T3612" s="679">
        <f t="shared" ca="1" si="620"/>
        <v>0</v>
      </c>
      <c r="U3612" s="679">
        <f t="shared" ca="1" si="620"/>
        <v>0</v>
      </c>
      <c r="V3612" s="679">
        <f t="shared" ca="1" si="620"/>
        <v>0</v>
      </c>
      <c r="W3612" s="679">
        <f t="shared" ca="1" si="621"/>
        <v>0</v>
      </c>
      <c r="X3612" s="679">
        <f t="shared" ca="1" si="620"/>
        <v>0</v>
      </c>
      <c r="Y3612" s="679">
        <f t="shared" ca="1" si="620"/>
        <v>0</v>
      </c>
      <c r="Z3612" s="679">
        <f t="shared" ca="1" si="620"/>
        <v>0</v>
      </c>
      <c r="AA3612" t="str">
        <f t="shared" si="617"/>
        <v>ASR_Financial_Report_SHP21Final</v>
      </c>
      <c r="AB3612" s="960">
        <f t="shared" si="618"/>
        <v>44658</v>
      </c>
      <c r="AC3612" t="str">
        <f t="shared" si="619"/>
        <v>Unaudited</v>
      </c>
    </row>
    <row r="3613" spans="1:29" x14ac:dyDescent="0.25">
      <c r="A3613" t="s">
        <v>420</v>
      </c>
      <c r="B3613" t="s">
        <v>1366</v>
      </c>
      <c r="C3613" t="s">
        <v>1367</v>
      </c>
      <c r="D3613">
        <v>1900</v>
      </c>
      <c r="E3613" s="960">
        <v>1</v>
      </c>
      <c r="F3613" t="s">
        <v>1012</v>
      </c>
      <c r="G3613" s="960" t="s">
        <v>1365</v>
      </c>
      <c r="H3613" t="s">
        <v>388</v>
      </c>
      <c r="I3613" s="940" t="s">
        <v>488</v>
      </c>
      <c r="J3613" s="940" t="s">
        <v>444</v>
      </c>
      <c r="K3613" s="940" t="s">
        <v>447</v>
      </c>
      <c r="L3613" s="940">
        <v>7.2</v>
      </c>
      <c r="M3613" s="965" t="s">
        <v>21</v>
      </c>
      <c r="N3613" s="679">
        <f t="shared" ca="1" si="616"/>
        <v>0</v>
      </c>
      <c r="O3613" s="679">
        <f t="shared" ca="1" si="620"/>
        <v>0</v>
      </c>
      <c r="P3613" s="679">
        <f t="shared" ca="1" si="620"/>
        <v>0</v>
      </c>
      <c r="Q3613" s="679">
        <f t="shared" ca="1" si="620"/>
        <v>0</v>
      </c>
      <c r="R3613" s="679">
        <f t="shared" ca="1" si="620"/>
        <v>0</v>
      </c>
      <c r="S3613" s="679">
        <f t="shared" ca="1" si="620"/>
        <v>0</v>
      </c>
      <c r="T3613" s="679">
        <f t="shared" ca="1" si="620"/>
        <v>0</v>
      </c>
      <c r="U3613" s="679">
        <f t="shared" ca="1" si="620"/>
        <v>0</v>
      </c>
      <c r="V3613" s="679">
        <f t="shared" ca="1" si="620"/>
        <v>0</v>
      </c>
      <c r="W3613" s="679">
        <f t="shared" ca="1" si="621"/>
        <v>0</v>
      </c>
      <c r="X3613" s="679">
        <f t="shared" ca="1" si="620"/>
        <v>0</v>
      </c>
      <c r="Y3613" s="679">
        <f t="shared" ca="1" si="620"/>
        <v>0</v>
      </c>
      <c r="Z3613" s="679">
        <f t="shared" ca="1" si="620"/>
        <v>0</v>
      </c>
      <c r="AA3613" t="str">
        <f t="shared" si="617"/>
        <v>ASR_Financial_Report_SHP21Final</v>
      </c>
      <c r="AB3613" s="960">
        <f t="shared" si="618"/>
        <v>44658</v>
      </c>
      <c r="AC3613" t="str">
        <f t="shared" si="619"/>
        <v>Unaudited</v>
      </c>
    </row>
    <row r="3614" spans="1:29" x14ac:dyDescent="0.25">
      <c r="A3614" t="s">
        <v>420</v>
      </c>
      <c r="B3614" t="s">
        <v>1366</v>
      </c>
      <c r="C3614" t="s">
        <v>1367</v>
      </c>
      <c r="D3614">
        <v>1900</v>
      </c>
      <c r="E3614" s="960">
        <v>1</v>
      </c>
      <c r="F3614" t="s">
        <v>1012</v>
      </c>
      <c r="G3614" s="960" t="s">
        <v>1365</v>
      </c>
      <c r="H3614" t="s">
        <v>388</v>
      </c>
      <c r="I3614" s="940" t="s">
        <v>488</v>
      </c>
      <c r="J3614" s="940" t="s">
        <v>444</v>
      </c>
      <c r="K3614" s="940" t="s">
        <v>447</v>
      </c>
      <c r="L3614" s="940">
        <v>7.3</v>
      </c>
      <c r="M3614" s="965" t="s">
        <v>155</v>
      </c>
      <c r="N3614" s="679">
        <f t="shared" ca="1" si="616"/>
        <v>0</v>
      </c>
      <c r="O3614" s="679">
        <f t="shared" ca="1" si="620"/>
        <v>0</v>
      </c>
      <c r="P3614" s="679">
        <f t="shared" ca="1" si="620"/>
        <v>0</v>
      </c>
      <c r="Q3614" s="679">
        <f t="shared" ca="1" si="620"/>
        <v>0</v>
      </c>
      <c r="R3614" s="679">
        <f t="shared" ca="1" si="620"/>
        <v>0</v>
      </c>
      <c r="S3614" s="679">
        <f t="shared" ca="1" si="620"/>
        <v>0</v>
      </c>
      <c r="T3614" s="679">
        <f t="shared" ca="1" si="620"/>
        <v>0</v>
      </c>
      <c r="U3614" s="679">
        <f t="shared" ca="1" si="620"/>
        <v>0</v>
      </c>
      <c r="V3614" s="679">
        <f t="shared" ca="1" si="620"/>
        <v>0</v>
      </c>
      <c r="W3614" s="679">
        <f t="shared" ca="1" si="621"/>
        <v>0</v>
      </c>
      <c r="X3614" s="679">
        <f t="shared" ca="1" si="620"/>
        <v>0</v>
      </c>
      <c r="Y3614" s="679">
        <f t="shared" ca="1" si="620"/>
        <v>0</v>
      </c>
      <c r="Z3614" s="679">
        <f t="shared" ca="1" si="620"/>
        <v>0</v>
      </c>
      <c r="AA3614" t="str">
        <f t="shared" si="617"/>
        <v>ASR_Financial_Report_SHP21Final</v>
      </c>
      <c r="AB3614" s="960">
        <f t="shared" si="618"/>
        <v>44658</v>
      </c>
      <c r="AC3614" t="str">
        <f t="shared" si="619"/>
        <v>Unaudited</v>
      </c>
    </row>
    <row r="3615" spans="1:29" x14ac:dyDescent="0.25">
      <c r="A3615" t="s">
        <v>420</v>
      </c>
      <c r="B3615" t="s">
        <v>1366</v>
      </c>
      <c r="C3615" t="s">
        <v>1367</v>
      </c>
      <c r="D3615">
        <v>1900</v>
      </c>
      <c r="E3615" s="960">
        <v>1</v>
      </c>
      <c r="F3615" t="s">
        <v>1012</v>
      </c>
      <c r="G3615" s="960" t="s">
        <v>1365</v>
      </c>
      <c r="H3615" t="s">
        <v>388</v>
      </c>
      <c r="I3615" s="940" t="s">
        <v>488</v>
      </c>
      <c r="J3615" s="940" t="s">
        <v>444</v>
      </c>
      <c r="K3615" s="940" t="s">
        <v>447</v>
      </c>
      <c r="L3615" s="948" t="s">
        <v>91</v>
      </c>
      <c r="M3615" s="963" t="s">
        <v>455</v>
      </c>
      <c r="N3615" s="679">
        <f t="shared" ca="1" si="616"/>
        <v>0</v>
      </c>
      <c r="O3615" s="679">
        <f t="shared" ca="1" si="620"/>
        <v>0</v>
      </c>
      <c r="P3615" s="679">
        <f t="shared" ca="1" si="620"/>
        <v>0</v>
      </c>
      <c r="Q3615" s="679">
        <f t="shared" ca="1" si="620"/>
        <v>0</v>
      </c>
      <c r="R3615" s="679">
        <f t="shared" ca="1" si="620"/>
        <v>0</v>
      </c>
      <c r="S3615" s="679">
        <f t="shared" ca="1" si="620"/>
        <v>0</v>
      </c>
      <c r="T3615" s="679">
        <f t="shared" ca="1" si="620"/>
        <v>0</v>
      </c>
      <c r="U3615" s="679">
        <f t="shared" ca="1" si="620"/>
        <v>0</v>
      </c>
      <c r="V3615" s="679">
        <f t="shared" ca="1" si="620"/>
        <v>0</v>
      </c>
      <c r="W3615" s="679">
        <f t="shared" ca="1" si="621"/>
        <v>0</v>
      </c>
      <c r="X3615" s="679">
        <f t="shared" ca="1" si="620"/>
        <v>0</v>
      </c>
      <c r="Y3615" s="679">
        <f t="shared" ca="1" si="620"/>
        <v>0</v>
      </c>
      <c r="Z3615" s="679">
        <f t="shared" ca="1" si="620"/>
        <v>0</v>
      </c>
      <c r="AA3615" t="str">
        <f t="shared" si="617"/>
        <v>ASR_Financial_Report_SHP21Final</v>
      </c>
      <c r="AB3615" s="960">
        <f t="shared" si="618"/>
        <v>44658</v>
      </c>
      <c r="AC3615" t="str">
        <f t="shared" si="619"/>
        <v>Unaudited</v>
      </c>
    </row>
    <row r="3616" spans="1:29" x14ac:dyDescent="0.25">
      <c r="A3616" t="s">
        <v>420</v>
      </c>
      <c r="B3616" t="s">
        <v>1366</v>
      </c>
      <c r="C3616" t="s">
        <v>1367</v>
      </c>
      <c r="D3616">
        <v>1900</v>
      </c>
      <c r="E3616" s="960">
        <v>1</v>
      </c>
      <c r="F3616" t="s">
        <v>1012</v>
      </c>
      <c r="G3616" s="960" t="s">
        <v>1365</v>
      </c>
      <c r="H3616" t="s">
        <v>388</v>
      </c>
      <c r="I3616" s="965" t="s">
        <v>488</v>
      </c>
      <c r="J3616" s="965" t="s">
        <v>444</v>
      </c>
      <c r="K3616" s="965" t="s">
        <v>448</v>
      </c>
      <c r="L3616" s="940">
        <v>8.1</v>
      </c>
      <c r="M3616" s="965" t="s">
        <v>22</v>
      </c>
      <c r="N3616" s="679">
        <f t="shared" ca="1" si="616"/>
        <v>0</v>
      </c>
      <c r="O3616" s="679">
        <f t="shared" ca="1" si="620"/>
        <v>0</v>
      </c>
      <c r="P3616" s="679">
        <f t="shared" ca="1" si="620"/>
        <v>0</v>
      </c>
      <c r="Q3616" s="679">
        <f t="shared" ca="1" si="620"/>
        <v>0</v>
      </c>
      <c r="R3616" s="679">
        <f t="shared" ca="1" si="620"/>
        <v>0</v>
      </c>
      <c r="S3616" s="679">
        <f t="shared" ca="1" si="620"/>
        <v>0</v>
      </c>
      <c r="T3616" s="679">
        <f t="shared" ca="1" si="620"/>
        <v>0</v>
      </c>
      <c r="U3616" s="679">
        <f t="shared" ca="1" si="620"/>
        <v>0</v>
      </c>
      <c r="V3616" s="679">
        <f t="shared" ca="1" si="620"/>
        <v>0</v>
      </c>
      <c r="W3616" s="679">
        <f t="shared" ca="1" si="621"/>
        <v>0</v>
      </c>
      <c r="X3616" s="679">
        <f t="shared" ca="1" si="620"/>
        <v>0</v>
      </c>
      <c r="Y3616" s="679">
        <f t="shared" ca="1" si="620"/>
        <v>0</v>
      </c>
      <c r="Z3616" s="679">
        <f t="shared" ca="1" si="620"/>
        <v>0</v>
      </c>
      <c r="AA3616" t="str">
        <f t="shared" si="617"/>
        <v>ASR_Financial_Report_SHP21Final</v>
      </c>
      <c r="AB3616" s="960">
        <f t="shared" si="618"/>
        <v>44658</v>
      </c>
      <c r="AC3616" t="str">
        <f t="shared" si="619"/>
        <v>Unaudited</v>
      </c>
    </row>
    <row r="3617" spans="1:29" x14ac:dyDescent="0.25">
      <c r="A3617" t="s">
        <v>420</v>
      </c>
      <c r="B3617" t="s">
        <v>1366</v>
      </c>
      <c r="C3617" t="s">
        <v>1367</v>
      </c>
      <c r="D3617">
        <v>1900</v>
      </c>
      <c r="E3617" s="960">
        <v>1</v>
      </c>
      <c r="F3617" t="s">
        <v>1012</v>
      </c>
      <c r="G3617" s="960" t="s">
        <v>1365</v>
      </c>
      <c r="H3617" t="s">
        <v>388</v>
      </c>
      <c r="I3617" s="940" t="s">
        <v>488</v>
      </c>
      <c r="J3617" s="940" t="s">
        <v>444</v>
      </c>
      <c r="K3617" s="940" t="s">
        <v>448</v>
      </c>
      <c r="L3617" s="940" t="s">
        <v>112</v>
      </c>
      <c r="M3617" s="965" t="s">
        <v>443</v>
      </c>
      <c r="N3617" s="679">
        <f t="shared" ca="1" si="616"/>
        <v>0</v>
      </c>
      <c r="O3617" s="679">
        <f t="shared" ca="1" si="620"/>
        <v>0</v>
      </c>
      <c r="P3617" s="679">
        <f t="shared" ca="1" si="620"/>
        <v>0</v>
      </c>
      <c r="Q3617" s="679">
        <f t="shared" ca="1" si="620"/>
        <v>0</v>
      </c>
      <c r="R3617" s="679">
        <f t="shared" ca="1" si="620"/>
        <v>0</v>
      </c>
      <c r="S3617" s="679">
        <f t="shared" ca="1" si="620"/>
        <v>0</v>
      </c>
      <c r="T3617" s="679">
        <f t="shared" ca="1" si="620"/>
        <v>0</v>
      </c>
      <c r="U3617" s="679">
        <f t="shared" ca="1" si="620"/>
        <v>0</v>
      </c>
      <c r="V3617" s="679">
        <f t="shared" ca="1" si="620"/>
        <v>0</v>
      </c>
      <c r="W3617" s="679">
        <f t="shared" ca="1" si="621"/>
        <v>0</v>
      </c>
      <c r="X3617" s="679">
        <f t="shared" ca="1" si="620"/>
        <v>0</v>
      </c>
      <c r="Y3617" s="679">
        <f t="shared" ca="1" si="620"/>
        <v>0</v>
      </c>
      <c r="Z3617" s="679">
        <f t="shared" ca="1" si="620"/>
        <v>0</v>
      </c>
      <c r="AA3617" t="str">
        <f t="shared" si="617"/>
        <v>ASR_Financial_Report_SHP21Final</v>
      </c>
      <c r="AB3617" s="960">
        <f t="shared" si="618"/>
        <v>44658</v>
      </c>
      <c r="AC3617" t="str">
        <f t="shared" si="619"/>
        <v>Unaudited</v>
      </c>
    </row>
    <row r="3618" spans="1:29" x14ac:dyDescent="0.25">
      <c r="A3618" t="s">
        <v>420</v>
      </c>
      <c r="B3618" t="s">
        <v>1366</v>
      </c>
      <c r="C3618" t="s">
        <v>1367</v>
      </c>
      <c r="D3618">
        <v>1900</v>
      </c>
      <c r="E3618" s="960">
        <v>1</v>
      </c>
      <c r="F3618" t="s">
        <v>1012</v>
      </c>
      <c r="G3618" s="960" t="s">
        <v>1365</v>
      </c>
      <c r="H3618" t="s">
        <v>388</v>
      </c>
      <c r="I3618" s="940" t="s">
        <v>488</v>
      </c>
      <c r="J3618" s="940" t="s">
        <v>444</v>
      </c>
      <c r="K3618" s="940" t="s">
        <v>448</v>
      </c>
      <c r="L3618" s="940" t="s">
        <v>114</v>
      </c>
      <c r="M3618" s="965" t="s">
        <v>157</v>
      </c>
      <c r="N3618" s="679">
        <f t="shared" ca="1" si="616"/>
        <v>0</v>
      </c>
      <c r="O3618" s="679">
        <f t="shared" ca="1" si="620"/>
        <v>0</v>
      </c>
      <c r="P3618" s="679">
        <f t="shared" ca="1" si="620"/>
        <v>0</v>
      </c>
      <c r="Q3618" s="679">
        <f t="shared" ca="1" si="620"/>
        <v>0</v>
      </c>
      <c r="R3618" s="679">
        <f t="shared" ca="1" si="620"/>
        <v>0</v>
      </c>
      <c r="S3618" s="679">
        <f t="shared" ca="1" si="620"/>
        <v>0</v>
      </c>
      <c r="T3618" s="679">
        <f t="shared" ca="1" si="620"/>
        <v>0</v>
      </c>
      <c r="U3618" s="679">
        <f t="shared" ca="1" si="620"/>
        <v>0</v>
      </c>
      <c r="V3618" s="679">
        <f t="shared" ca="1" si="620"/>
        <v>0</v>
      </c>
      <c r="W3618" s="679">
        <f t="shared" ca="1" si="621"/>
        <v>0</v>
      </c>
      <c r="X3618" s="679">
        <f t="shared" ca="1" si="620"/>
        <v>0</v>
      </c>
      <c r="Y3618" s="679">
        <f t="shared" ca="1" si="620"/>
        <v>0</v>
      </c>
      <c r="Z3618" s="679">
        <f t="shared" ca="1" si="620"/>
        <v>0</v>
      </c>
      <c r="AA3618" t="str">
        <f t="shared" si="617"/>
        <v>ASR_Financial_Report_SHP21Final</v>
      </c>
      <c r="AB3618" s="960">
        <f t="shared" si="618"/>
        <v>44658</v>
      </c>
      <c r="AC3618" t="str">
        <f t="shared" si="619"/>
        <v>Unaudited</v>
      </c>
    </row>
    <row r="3619" spans="1:29" x14ac:dyDescent="0.25">
      <c r="A3619" t="s">
        <v>420</v>
      </c>
      <c r="B3619" t="s">
        <v>1366</v>
      </c>
      <c r="C3619" t="s">
        <v>1367</v>
      </c>
      <c r="D3619">
        <v>1900</v>
      </c>
      <c r="E3619" s="960">
        <v>1</v>
      </c>
      <c r="F3619" t="s">
        <v>1012</v>
      </c>
      <c r="G3619" s="960" t="s">
        <v>1365</v>
      </c>
      <c r="H3619" t="s">
        <v>388</v>
      </c>
      <c r="I3619" s="940" t="s">
        <v>488</v>
      </c>
      <c r="J3619" s="940" t="s">
        <v>444</v>
      </c>
      <c r="K3619" s="940" t="s">
        <v>448</v>
      </c>
      <c r="L3619" s="940" t="s">
        <v>115</v>
      </c>
      <c r="M3619" s="965" t="s">
        <v>113</v>
      </c>
      <c r="N3619" s="679">
        <f t="shared" ca="1" si="616"/>
        <v>0</v>
      </c>
      <c r="O3619" s="679">
        <f t="shared" ca="1" si="620"/>
        <v>0</v>
      </c>
      <c r="P3619" s="679">
        <f t="shared" ca="1" si="620"/>
        <v>0</v>
      </c>
      <c r="Q3619" s="679">
        <f t="shared" ca="1" si="620"/>
        <v>0</v>
      </c>
      <c r="R3619" s="679">
        <f t="shared" ca="1" si="620"/>
        <v>0</v>
      </c>
      <c r="S3619" s="679">
        <f t="shared" ca="1" si="620"/>
        <v>0</v>
      </c>
      <c r="T3619" s="679">
        <f t="shared" ca="1" si="620"/>
        <v>0</v>
      </c>
      <c r="U3619" s="679">
        <f t="shared" ca="1" si="620"/>
        <v>0</v>
      </c>
      <c r="V3619" s="679">
        <f t="shared" ca="1" si="620"/>
        <v>0</v>
      </c>
      <c r="W3619" s="679">
        <f t="shared" ca="1" si="621"/>
        <v>0</v>
      </c>
      <c r="X3619" s="679">
        <f t="shared" ca="1" si="620"/>
        <v>0</v>
      </c>
      <c r="Y3619" s="679">
        <f t="shared" ca="1" si="620"/>
        <v>0</v>
      </c>
      <c r="Z3619" s="679">
        <f t="shared" ca="1" si="620"/>
        <v>0</v>
      </c>
      <c r="AA3619" t="str">
        <f t="shared" si="617"/>
        <v>ASR_Financial_Report_SHP21Final</v>
      </c>
      <c r="AB3619" s="960">
        <f t="shared" si="618"/>
        <v>44658</v>
      </c>
      <c r="AC3619" t="str">
        <f t="shared" si="619"/>
        <v>Unaudited</v>
      </c>
    </row>
    <row r="3620" spans="1:29" x14ac:dyDescent="0.25">
      <c r="A3620" t="s">
        <v>420</v>
      </c>
      <c r="B3620" t="s">
        <v>1366</v>
      </c>
      <c r="C3620" t="s">
        <v>1367</v>
      </c>
      <c r="D3620">
        <v>1900</v>
      </c>
      <c r="E3620" s="960">
        <v>1</v>
      </c>
      <c r="F3620" t="s">
        <v>1012</v>
      </c>
      <c r="G3620" s="960" t="s">
        <v>1365</v>
      </c>
      <c r="H3620" t="s">
        <v>388</v>
      </c>
      <c r="I3620" s="940" t="s">
        <v>488</v>
      </c>
      <c r="J3620" s="940" t="s">
        <v>444</v>
      </c>
      <c r="K3620" s="940" t="s">
        <v>448</v>
      </c>
      <c r="L3620" s="940" t="s">
        <v>116</v>
      </c>
      <c r="M3620" s="965" t="s">
        <v>158</v>
      </c>
      <c r="N3620" s="679">
        <f t="shared" ca="1" si="616"/>
        <v>0</v>
      </c>
      <c r="O3620" s="679">
        <f t="shared" ca="1" si="620"/>
        <v>0</v>
      </c>
      <c r="P3620" s="679">
        <f t="shared" ca="1" si="620"/>
        <v>0</v>
      </c>
      <c r="Q3620" s="679">
        <f t="shared" ca="1" si="620"/>
        <v>0</v>
      </c>
      <c r="R3620" s="679">
        <f t="shared" ca="1" si="620"/>
        <v>0</v>
      </c>
      <c r="S3620" s="679">
        <f t="shared" ca="1" si="620"/>
        <v>0</v>
      </c>
      <c r="T3620" s="679">
        <f t="shared" ca="1" si="620"/>
        <v>0</v>
      </c>
      <c r="U3620" s="679">
        <f t="shared" ca="1" si="620"/>
        <v>0</v>
      </c>
      <c r="V3620" s="679">
        <f t="shared" ca="1" si="620"/>
        <v>0</v>
      </c>
      <c r="W3620" s="679">
        <f t="shared" ca="1" si="621"/>
        <v>0</v>
      </c>
      <c r="X3620" s="679">
        <f t="shared" ca="1" si="620"/>
        <v>0</v>
      </c>
      <c r="Y3620" s="679">
        <f t="shared" ca="1" si="620"/>
        <v>0</v>
      </c>
      <c r="Z3620" s="679">
        <f t="shared" ca="1" si="620"/>
        <v>0</v>
      </c>
      <c r="AA3620" t="str">
        <f t="shared" si="617"/>
        <v>ASR_Financial_Report_SHP21Final</v>
      </c>
      <c r="AB3620" s="960">
        <f t="shared" si="618"/>
        <v>44658</v>
      </c>
      <c r="AC3620" t="str">
        <f t="shared" si="619"/>
        <v>Unaudited</v>
      </c>
    </row>
    <row r="3621" spans="1:29" x14ac:dyDescent="0.25">
      <c r="A3621" t="s">
        <v>420</v>
      </c>
      <c r="B3621" t="s">
        <v>1366</v>
      </c>
      <c r="C3621" t="s">
        <v>1367</v>
      </c>
      <c r="D3621">
        <v>1900</v>
      </c>
      <c r="E3621" s="960">
        <v>1</v>
      </c>
      <c r="F3621" t="s">
        <v>1012</v>
      </c>
      <c r="G3621" s="960" t="s">
        <v>1365</v>
      </c>
      <c r="H3621" t="s">
        <v>388</v>
      </c>
      <c r="I3621" s="940" t="s">
        <v>488</v>
      </c>
      <c r="J3621" s="940" t="s">
        <v>444</v>
      </c>
      <c r="K3621" s="940" t="s">
        <v>448</v>
      </c>
      <c r="L3621" s="940" t="s">
        <v>159</v>
      </c>
      <c r="M3621" s="965" t="s">
        <v>23</v>
      </c>
      <c r="N3621" s="679">
        <f t="shared" ca="1" si="616"/>
        <v>0</v>
      </c>
      <c r="O3621" s="679">
        <f t="shared" ca="1" si="620"/>
        <v>0</v>
      </c>
      <c r="P3621" s="679">
        <f t="shared" ca="1" si="620"/>
        <v>0</v>
      </c>
      <c r="Q3621" s="679">
        <f t="shared" ca="1" si="620"/>
        <v>0</v>
      </c>
      <c r="R3621" s="679">
        <f t="shared" ca="1" si="620"/>
        <v>0</v>
      </c>
      <c r="S3621" s="679">
        <f t="shared" ca="1" si="620"/>
        <v>0</v>
      </c>
      <c r="T3621" s="679">
        <f t="shared" ca="1" si="620"/>
        <v>0</v>
      </c>
      <c r="U3621" s="679">
        <f t="shared" ca="1" si="620"/>
        <v>0</v>
      </c>
      <c r="V3621" s="679">
        <f t="shared" ca="1" si="620"/>
        <v>0</v>
      </c>
      <c r="W3621" s="679">
        <f t="shared" ca="1" si="621"/>
        <v>0</v>
      </c>
      <c r="X3621" s="679">
        <f t="shared" ca="1" si="620"/>
        <v>0</v>
      </c>
      <c r="Y3621" s="679">
        <f t="shared" ca="1" si="620"/>
        <v>0</v>
      </c>
      <c r="Z3621" s="679">
        <f t="shared" ca="1" si="620"/>
        <v>0</v>
      </c>
      <c r="AA3621" t="str">
        <f t="shared" si="617"/>
        <v>ASR_Financial_Report_SHP21Final</v>
      </c>
      <c r="AB3621" s="960">
        <f t="shared" si="618"/>
        <v>44658</v>
      </c>
      <c r="AC3621" t="str">
        <f t="shared" si="619"/>
        <v>Unaudited</v>
      </c>
    </row>
    <row r="3622" spans="1:29" x14ac:dyDescent="0.25">
      <c r="A3622" t="s">
        <v>420</v>
      </c>
      <c r="B3622" t="s">
        <v>1366</v>
      </c>
      <c r="C3622" t="s">
        <v>1367</v>
      </c>
      <c r="D3622">
        <v>1900</v>
      </c>
      <c r="E3622" s="960">
        <v>1</v>
      </c>
      <c r="F3622" t="s">
        <v>1012</v>
      </c>
      <c r="G3622" s="960" t="s">
        <v>1365</v>
      </c>
      <c r="H3622" t="s">
        <v>388</v>
      </c>
      <c r="I3622" s="940" t="s">
        <v>488</v>
      </c>
      <c r="J3622" s="940" t="s">
        <v>444</v>
      </c>
      <c r="K3622" s="940" t="s">
        <v>448</v>
      </c>
      <c r="L3622" s="940" t="s">
        <v>442</v>
      </c>
      <c r="M3622" s="965" t="s">
        <v>456</v>
      </c>
      <c r="N3622" s="679">
        <f t="shared" ca="1" si="616"/>
        <v>0</v>
      </c>
      <c r="O3622" s="679">
        <f t="shared" ca="1" si="620"/>
        <v>0</v>
      </c>
      <c r="P3622" s="679">
        <f t="shared" ca="1" si="620"/>
        <v>0</v>
      </c>
      <c r="Q3622" s="679">
        <f t="shared" ca="1" si="620"/>
        <v>0</v>
      </c>
      <c r="R3622" s="679">
        <f t="shared" ca="1" si="620"/>
        <v>0</v>
      </c>
      <c r="S3622" s="679">
        <f t="shared" ca="1" si="620"/>
        <v>0</v>
      </c>
      <c r="T3622" s="679">
        <f t="shared" ca="1" si="620"/>
        <v>0</v>
      </c>
      <c r="U3622" s="679">
        <f t="shared" ca="1" si="620"/>
        <v>0</v>
      </c>
      <c r="V3622" s="679">
        <f t="shared" ca="1" si="620"/>
        <v>0</v>
      </c>
      <c r="W3622" s="679">
        <f t="shared" ca="1" si="621"/>
        <v>0</v>
      </c>
      <c r="X3622" s="679">
        <f t="shared" ca="1" si="620"/>
        <v>0</v>
      </c>
      <c r="Y3622" s="679">
        <f t="shared" ca="1" si="620"/>
        <v>0</v>
      </c>
      <c r="Z3622" s="679">
        <f t="shared" ca="1" si="620"/>
        <v>0</v>
      </c>
      <c r="AA3622" t="str">
        <f t="shared" si="617"/>
        <v>ASR_Financial_Report_SHP21Final</v>
      </c>
      <c r="AB3622" s="960">
        <f t="shared" si="618"/>
        <v>44658</v>
      </c>
      <c r="AC3622" t="str">
        <f t="shared" si="619"/>
        <v>Unaudited</v>
      </c>
    </row>
    <row r="3623" spans="1:29" ht="30" x14ac:dyDescent="0.25">
      <c r="A3623" t="s">
        <v>420</v>
      </c>
      <c r="B3623" t="s">
        <v>1366</v>
      </c>
      <c r="C3623" t="s">
        <v>1367</v>
      </c>
      <c r="D3623">
        <v>1900</v>
      </c>
      <c r="E3623" s="960">
        <v>1</v>
      </c>
      <c r="F3623" t="s">
        <v>1012</v>
      </c>
      <c r="G3623" s="960" t="s">
        <v>1365</v>
      </c>
      <c r="H3623" t="s">
        <v>388</v>
      </c>
      <c r="I3623" s="940" t="s">
        <v>488</v>
      </c>
      <c r="J3623" s="940" t="s">
        <v>444</v>
      </c>
      <c r="K3623" s="940" t="s">
        <v>449</v>
      </c>
      <c r="L3623" s="948">
        <v>9.1</v>
      </c>
      <c r="M3623" s="963" t="s">
        <v>185</v>
      </c>
      <c r="N3623" s="679">
        <f t="shared" ca="1" si="616"/>
        <v>0</v>
      </c>
      <c r="O3623" s="679">
        <f t="shared" ca="1" si="620"/>
        <v>0</v>
      </c>
      <c r="P3623" s="679">
        <f t="shared" ca="1" si="620"/>
        <v>0</v>
      </c>
      <c r="Q3623" s="679">
        <f t="shared" ca="1" si="620"/>
        <v>0</v>
      </c>
      <c r="R3623" s="679">
        <f t="shared" ca="1" si="620"/>
        <v>0</v>
      </c>
      <c r="S3623" s="679">
        <f t="shared" ca="1" si="620"/>
        <v>0</v>
      </c>
      <c r="T3623" s="679">
        <f t="shared" ca="1" si="620"/>
        <v>0</v>
      </c>
      <c r="U3623" s="679">
        <f t="shared" ca="1" si="620"/>
        <v>0</v>
      </c>
      <c r="V3623" s="679">
        <f t="shared" ca="1" si="620"/>
        <v>0</v>
      </c>
      <c r="W3623" s="679">
        <f t="shared" ca="1" si="621"/>
        <v>0</v>
      </c>
      <c r="X3623" s="679">
        <f t="shared" ca="1" si="620"/>
        <v>0</v>
      </c>
      <c r="Y3623" s="679">
        <f t="shared" ca="1" si="620"/>
        <v>0</v>
      </c>
      <c r="Z3623" s="679">
        <f t="shared" ca="1" si="620"/>
        <v>0</v>
      </c>
      <c r="AA3623" t="str">
        <f t="shared" si="617"/>
        <v>ASR_Financial_Report_SHP21Final</v>
      </c>
      <c r="AB3623" s="960">
        <f t="shared" si="618"/>
        <v>44658</v>
      </c>
      <c r="AC3623" t="str">
        <f t="shared" si="619"/>
        <v>Unaudited</v>
      </c>
    </row>
    <row r="3624" spans="1:29" x14ac:dyDescent="0.25">
      <c r="A3624" t="s">
        <v>420</v>
      </c>
      <c r="B3624" t="s">
        <v>1366</v>
      </c>
      <c r="C3624" t="s">
        <v>1367</v>
      </c>
      <c r="D3624">
        <v>1900</v>
      </c>
      <c r="E3624" s="960">
        <v>1</v>
      </c>
      <c r="F3624" t="s">
        <v>1012</v>
      </c>
      <c r="G3624" s="960" t="s">
        <v>1365</v>
      </c>
      <c r="H3624" t="s">
        <v>388</v>
      </c>
      <c r="I3624" s="965" t="s">
        <v>488</v>
      </c>
      <c r="J3624" s="965" t="s">
        <v>444</v>
      </c>
      <c r="K3624" s="965" t="s">
        <v>449</v>
      </c>
      <c r="L3624" s="940" t="s">
        <v>106</v>
      </c>
      <c r="M3624" s="965" t="s">
        <v>186</v>
      </c>
      <c r="N3624" s="679">
        <f t="shared" ca="1" si="616"/>
        <v>0</v>
      </c>
      <c r="O3624" s="679">
        <f t="shared" ca="1" si="620"/>
        <v>0</v>
      </c>
      <c r="P3624" s="679">
        <f t="shared" ca="1" si="620"/>
        <v>0</v>
      </c>
      <c r="Q3624" s="679">
        <f t="shared" ca="1" si="620"/>
        <v>0</v>
      </c>
      <c r="R3624" s="679">
        <f t="shared" ca="1" si="620"/>
        <v>0</v>
      </c>
      <c r="S3624" s="679">
        <f t="shared" ca="1" si="620"/>
        <v>0</v>
      </c>
      <c r="T3624" s="679">
        <f t="shared" ca="1" si="620"/>
        <v>0</v>
      </c>
      <c r="U3624" s="679">
        <f t="shared" ca="1" si="620"/>
        <v>0</v>
      </c>
      <c r="V3624" s="679">
        <f t="shared" ca="1" si="620"/>
        <v>0</v>
      </c>
      <c r="W3624" s="679">
        <f t="shared" ca="1" si="621"/>
        <v>0</v>
      </c>
      <c r="X3624" s="679">
        <f t="shared" ca="1" si="620"/>
        <v>0</v>
      </c>
      <c r="Y3624" s="679">
        <f t="shared" ca="1" si="620"/>
        <v>0</v>
      </c>
      <c r="Z3624" s="679">
        <f t="shared" ca="1" si="620"/>
        <v>0</v>
      </c>
      <c r="AA3624" t="str">
        <f t="shared" si="617"/>
        <v>ASR_Financial_Report_SHP21Final</v>
      </c>
      <c r="AB3624" s="960">
        <f t="shared" si="618"/>
        <v>44658</v>
      </c>
      <c r="AC3624" t="str">
        <f t="shared" si="619"/>
        <v>Unaudited</v>
      </c>
    </row>
    <row r="3625" spans="1:29" x14ac:dyDescent="0.25">
      <c r="A3625" t="s">
        <v>420</v>
      </c>
      <c r="B3625" t="s">
        <v>1366</v>
      </c>
      <c r="C3625" t="s">
        <v>1367</v>
      </c>
      <c r="D3625">
        <v>1900</v>
      </c>
      <c r="E3625" s="960">
        <v>1</v>
      </c>
      <c r="F3625" t="s">
        <v>1012</v>
      </c>
      <c r="G3625" s="960" t="s">
        <v>1365</v>
      </c>
      <c r="H3625" t="s">
        <v>388</v>
      </c>
      <c r="I3625" s="940" t="s">
        <v>488</v>
      </c>
      <c r="J3625" s="940" t="s">
        <v>444</v>
      </c>
      <c r="K3625" s="940" t="s">
        <v>449</v>
      </c>
      <c r="L3625" s="940" t="s">
        <v>1302</v>
      </c>
      <c r="M3625" s="965" t="s">
        <v>1303</v>
      </c>
      <c r="N3625" s="679">
        <f t="shared" ca="1" si="616"/>
        <v>0</v>
      </c>
      <c r="O3625" s="679">
        <f t="shared" ca="1" si="620"/>
        <v>0</v>
      </c>
      <c r="P3625" s="679">
        <f t="shared" ca="1" si="620"/>
        <v>0</v>
      </c>
      <c r="Q3625" s="679">
        <f t="shared" ca="1" si="620"/>
        <v>0</v>
      </c>
      <c r="R3625" s="679">
        <f t="shared" ca="1" si="620"/>
        <v>0</v>
      </c>
      <c r="S3625" s="679">
        <f t="shared" ca="1" si="620"/>
        <v>0</v>
      </c>
      <c r="T3625" s="679">
        <f t="shared" ca="1" si="620"/>
        <v>0</v>
      </c>
      <c r="U3625" s="679">
        <f t="shared" ca="1" si="620"/>
        <v>0</v>
      </c>
      <c r="V3625" s="679">
        <f t="shared" ca="1" si="620"/>
        <v>0</v>
      </c>
      <c r="W3625" s="679">
        <f t="shared" ca="1" si="621"/>
        <v>0</v>
      </c>
      <c r="X3625" s="679">
        <f t="shared" ca="1" si="620"/>
        <v>0</v>
      </c>
      <c r="Y3625" s="679">
        <f t="shared" ca="1" si="620"/>
        <v>0</v>
      </c>
      <c r="Z3625" s="679">
        <f t="shared" ca="1" si="620"/>
        <v>0</v>
      </c>
      <c r="AA3625" t="str">
        <f t="shared" si="617"/>
        <v>ASR_Financial_Report_SHP21Final</v>
      </c>
      <c r="AB3625" s="960">
        <f t="shared" si="618"/>
        <v>44658</v>
      </c>
      <c r="AC3625" t="str">
        <f t="shared" si="619"/>
        <v>Unaudited</v>
      </c>
    </row>
    <row r="3626" spans="1:29" x14ac:dyDescent="0.25">
      <c r="A3626" t="s">
        <v>420</v>
      </c>
      <c r="B3626" t="s">
        <v>1366</v>
      </c>
      <c r="C3626" t="s">
        <v>1367</v>
      </c>
      <c r="D3626">
        <v>1900</v>
      </c>
      <c r="E3626" s="960">
        <v>1</v>
      </c>
      <c r="F3626" t="s">
        <v>1012</v>
      </c>
      <c r="G3626" s="960" t="s">
        <v>1365</v>
      </c>
      <c r="H3626" t="s">
        <v>388</v>
      </c>
      <c r="I3626" s="940" t="s">
        <v>488</v>
      </c>
      <c r="J3626" s="940" t="s">
        <v>444</v>
      </c>
      <c r="K3626" s="940" t="s">
        <v>449</v>
      </c>
      <c r="L3626" s="940" t="s">
        <v>107</v>
      </c>
      <c r="M3626" s="965" t="s">
        <v>187</v>
      </c>
      <c r="N3626" s="679">
        <f t="shared" ca="1" si="616"/>
        <v>0</v>
      </c>
      <c r="O3626" s="679">
        <f t="shared" ca="1" si="620"/>
        <v>0</v>
      </c>
      <c r="P3626" s="679">
        <f t="shared" ca="1" si="620"/>
        <v>0</v>
      </c>
      <c r="Q3626" s="679">
        <f t="shared" ca="1" si="620"/>
        <v>0</v>
      </c>
      <c r="R3626" s="679">
        <f t="shared" ca="1" si="620"/>
        <v>0</v>
      </c>
      <c r="S3626" s="679">
        <f t="shared" ca="1" si="620"/>
        <v>0</v>
      </c>
      <c r="T3626" s="679">
        <f t="shared" ca="1" si="620"/>
        <v>0</v>
      </c>
      <c r="U3626" s="679">
        <f t="shared" ca="1" si="620"/>
        <v>0</v>
      </c>
      <c r="V3626" s="679">
        <f t="shared" ca="1" si="620"/>
        <v>0</v>
      </c>
      <c r="W3626" s="679">
        <f t="shared" ca="1" si="621"/>
        <v>0</v>
      </c>
      <c r="X3626" s="679">
        <f t="shared" ca="1" si="620"/>
        <v>0</v>
      </c>
      <c r="Y3626" s="679">
        <f t="shared" ca="1" si="620"/>
        <v>0</v>
      </c>
      <c r="Z3626" s="679">
        <f t="shared" ca="1" si="620"/>
        <v>0</v>
      </c>
      <c r="AA3626" t="str">
        <f t="shared" si="617"/>
        <v>ASR_Financial_Report_SHP21Final</v>
      </c>
      <c r="AB3626" s="960">
        <f t="shared" si="618"/>
        <v>44658</v>
      </c>
      <c r="AC3626" t="str">
        <f t="shared" si="619"/>
        <v>Unaudited</v>
      </c>
    </row>
    <row r="3627" spans="1:29" x14ac:dyDescent="0.25">
      <c r="A3627" t="s">
        <v>420</v>
      </c>
      <c r="B3627" t="s">
        <v>1366</v>
      </c>
      <c r="C3627" t="s">
        <v>1367</v>
      </c>
      <c r="D3627">
        <v>1900</v>
      </c>
      <c r="E3627" s="960">
        <v>1</v>
      </c>
      <c r="F3627" t="s">
        <v>1012</v>
      </c>
      <c r="G3627" s="960" t="s">
        <v>1365</v>
      </c>
      <c r="H3627" t="s">
        <v>388</v>
      </c>
      <c r="I3627" s="940" t="s">
        <v>488</v>
      </c>
      <c r="J3627" s="940" t="s">
        <v>444</v>
      </c>
      <c r="K3627" s="940" t="s">
        <v>449</v>
      </c>
      <c r="L3627" s="940" t="s">
        <v>108</v>
      </c>
      <c r="M3627" s="965" t="s">
        <v>160</v>
      </c>
      <c r="N3627" s="679">
        <f t="shared" ca="1" si="616"/>
        <v>0</v>
      </c>
      <c r="O3627" s="679">
        <f t="shared" ca="1" si="620"/>
        <v>0</v>
      </c>
      <c r="P3627" s="679">
        <f t="shared" ca="1" si="620"/>
        <v>0</v>
      </c>
      <c r="Q3627" s="679">
        <f t="shared" ca="1" si="620"/>
        <v>0</v>
      </c>
      <c r="R3627" s="679">
        <f t="shared" ca="1" si="620"/>
        <v>0</v>
      </c>
      <c r="S3627" s="679">
        <f t="shared" ca="1" si="620"/>
        <v>0</v>
      </c>
      <c r="T3627" s="679">
        <f t="shared" ca="1" si="620"/>
        <v>0</v>
      </c>
      <c r="U3627" s="679">
        <f t="shared" ca="1" si="620"/>
        <v>0</v>
      </c>
      <c r="V3627" s="679">
        <f t="shared" ca="1" si="620"/>
        <v>0</v>
      </c>
      <c r="W3627" s="679">
        <f t="shared" ca="1" si="621"/>
        <v>0</v>
      </c>
      <c r="X3627" s="679">
        <f t="shared" ca="1" si="620"/>
        <v>0</v>
      </c>
      <c r="Y3627" s="679">
        <f t="shared" ca="1" si="620"/>
        <v>0</v>
      </c>
      <c r="Z3627" s="679">
        <f t="shared" ca="1" si="620"/>
        <v>0</v>
      </c>
      <c r="AA3627" t="str">
        <f t="shared" si="617"/>
        <v>ASR_Financial_Report_SHP21Final</v>
      </c>
      <c r="AB3627" s="960">
        <f t="shared" si="618"/>
        <v>44658</v>
      </c>
      <c r="AC3627" t="str">
        <f t="shared" si="619"/>
        <v>Unaudited</v>
      </c>
    </row>
    <row r="3628" spans="1:29" x14ac:dyDescent="0.25">
      <c r="A3628" t="s">
        <v>420</v>
      </c>
      <c r="B3628" t="s">
        <v>1366</v>
      </c>
      <c r="C3628" t="s">
        <v>1367</v>
      </c>
      <c r="D3628">
        <v>1900</v>
      </c>
      <c r="E3628" s="960">
        <v>1</v>
      </c>
      <c r="F3628" t="s">
        <v>1012</v>
      </c>
      <c r="G3628" s="960" t="s">
        <v>1365</v>
      </c>
      <c r="H3628" t="s">
        <v>388</v>
      </c>
      <c r="I3628" s="940" t="s">
        <v>488</v>
      </c>
      <c r="J3628" s="940" t="s">
        <v>444</v>
      </c>
      <c r="K3628" s="940" t="s">
        <v>449</v>
      </c>
      <c r="L3628" s="940" t="s">
        <v>109</v>
      </c>
      <c r="M3628" s="965" t="s">
        <v>134</v>
      </c>
      <c r="N3628" s="679">
        <f t="shared" ca="1" si="616"/>
        <v>0</v>
      </c>
      <c r="O3628" s="679">
        <f t="shared" ca="1" si="620"/>
        <v>0</v>
      </c>
      <c r="P3628" s="679">
        <f t="shared" ca="1" si="620"/>
        <v>0</v>
      </c>
      <c r="Q3628" s="679">
        <f t="shared" ca="1" si="620"/>
        <v>0</v>
      </c>
      <c r="R3628" s="679">
        <f t="shared" ca="1" si="620"/>
        <v>0</v>
      </c>
      <c r="S3628" s="679">
        <f t="shared" ca="1" si="620"/>
        <v>0</v>
      </c>
      <c r="T3628" s="679">
        <f t="shared" ca="1" si="620"/>
        <v>0</v>
      </c>
      <c r="U3628" s="679">
        <f t="shared" ca="1" si="620"/>
        <v>0</v>
      </c>
      <c r="V3628" s="679">
        <f t="shared" ca="1" si="620"/>
        <v>0</v>
      </c>
      <c r="W3628" s="679">
        <f t="shared" ca="1" si="621"/>
        <v>0</v>
      </c>
      <c r="X3628" s="679">
        <f t="shared" ca="1" si="620"/>
        <v>0</v>
      </c>
      <c r="Y3628" s="679">
        <f t="shared" ca="1" si="620"/>
        <v>0</v>
      </c>
      <c r="Z3628" s="679">
        <f t="shared" ca="1" si="620"/>
        <v>0</v>
      </c>
      <c r="AA3628" t="str">
        <f t="shared" si="617"/>
        <v>ASR_Financial_Report_SHP21Final</v>
      </c>
      <c r="AB3628" s="960">
        <f t="shared" si="618"/>
        <v>44658</v>
      </c>
      <c r="AC3628" t="str">
        <f t="shared" si="619"/>
        <v>Unaudited</v>
      </c>
    </row>
    <row r="3629" spans="1:29" x14ac:dyDescent="0.25">
      <c r="A3629" t="s">
        <v>420</v>
      </c>
      <c r="B3629" t="s">
        <v>1366</v>
      </c>
      <c r="C3629" t="s">
        <v>1367</v>
      </c>
      <c r="D3629">
        <v>1900</v>
      </c>
      <c r="E3629" s="960">
        <v>1</v>
      </c>
      <c r="F3629" t="s">
        <v>1012</v>
      </c>
      <c r="G3629" s="960" t="s">
        <v>1365</v>
      </c>
      <c r="H3629" t="s">
        <v>388</v>
      </c>
      <c r="I3629" s="940" t="s">
        <v>488</v>
      </c>
      <c r="J3629" s="940" t="s">
        <v>444</v>
      </c>
      <c r="K3629" s="940" t="s">
        <v>449</v>
      </c>
      <c r="L3629" s="940" t="s">
        <v>110</v>
      </c>
      <c r="M3629" s="965" t="s">
        <v>162</v>
      </c>
      <c r="N3629" s="679">
        <f t="shared" ca="1" si="616"/>
        <v>0</v>
      </c>
      <c r="O3629" s="679">
        <f t="shared" ca="1" si="620"/>
        <v>0</v>
      </c>
      <c r="P3629" s="679">
        <f t="shared" ca="1" si="620"/>
        <v>0</v>
      </c>
      <c r="Q3629" s="679">
        <f t="shared" ca="1" si="620"/>
        <v>0</v>
      </c>
      <c r="R3629" s="679">
        <f t="shared" ca="1" si="620"/>
        <v>0</v>
      </c>
      <c r="S3629" s="679">
        <f t="shared" ca="1" si="620"/>
        <v>0</v>
      </c>
      <c r="T3629" s="679">
        <f t="shared" ca="1" si="620"/>
        <v>0</v>
      </c>
      <c r="U3629" s="679">
        <f t="shared" ca="1" si="620"/>
        <v>0</v>
      </c>
      <c r="V3629" s="679">
        <f t="shared" ca="1" si="620"/>
        <v>0</v>
      </c>
      <c r="W3629" s="679">
        <f t="shared" ca="1" si="621"/>
        <v>0</v>
      </c>
      <c r="X3629" s="679">
        <f t="shared" ca="1" si="620"/>
        <v>0</v>
      </c>
      <c r="Y3629" s="679">
        <f t="shared" ca="1" si="620"/>
        <v>0</v>
      </c>
      <c r="Z3629" s="679">
        <f t="shared" ca="1" si="620"/>
        <v>0</v>
      </c>
      <c r="AA3629" t="str">
        <f t="shared" si="617"/>
        <v>ASR_Financial_Report_SHP21Final</v>
      </c>
      <c r="AB3629" s="960">
        <f t="shared" si="618"/>
        <v>44658</v>
      </c>
      <c r="AC3629" t="str">
        <f t="shared" si="619"/>
        <v>Unaudited</v>
      </c>
    </row>
    <row r="3630" spans="1:29" x14ac:dyDescent="0.25">
      <c r="A3630" t="s">
        <v>420</v>
      </c>
      <c r="B3630" t="s">
        <v>1366</v>
      </c>
      <c r="C3630" t="s">
        <v>1367</v>
      </c>
      <c r="D3630">
        <v>1900</v>
      </c>
      <c r="E3630" s="960">
        <v>1</v>
      </c>
      <c r="F3630" t="s">
        <v>1012</v>
      </c>
      <c r="G3630" s="960" t="s">
        <v>1365</v>
      </c>
      <c r="H3630" t="s">
        <v>388</v>
      </c>
      <c r="I3630" s="940" t="s">
        <v>488</v>
      </c>
      <c r="J3630" s="940" t="s">
        <v>444</v>
      </c>
      <c r="K3630" s="940" t="s">
        <v>449</v>
      </c>
      <c r="L3630" s="940" t="s">
        <v>111</v>
      </c>
      <c r="M3630" s="965" t="s">
        <v>463</v>
      </c>
      <c r="N3630" s="679">
        <f t="shared" ca="1" si="616"/>
        <v>0</v>
      </c>
      <c r="O3630" s="679">
        <f t="shared" ca="1" si="620"/>
        <v>0</v>
      </c>
      <c r="P3630" s="679">
        <f t="shared" ca="1" si="620"/>
        <v>0</v>
      </c>
      <c r="Q3630" s="679">
        <f t="shared" ca="1" si="620"/>
        <v>0</v>
      </c>
      <c r="R3630" s="679">
        <f t="shared" ca="1" si="620"/>
        <v>0</v>
      </c>
      <c r="S3630" s="679">
        <f t="shared" ca="1" si="620"/>
        <v>0</v>
      </c>
      <c r="T3630" s="679">
        <f t="shared" ca="1" si="620"/>
        <v>0</v>
      </c>
      <c r="U3630" s="679">
        <f t="shared" ref="U3630:Z3630" ca="1" si="622">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679">
        <f t="shared" ca="1" si="622"/>
        <v>0</v>
      </c>
      <c r="W3630" s="679">
        <f t="shared" ca="1" si="621"/>
        <v>0</v>
      </c>
      <c r="X3630" s="679">
        <f t="shared" ca="1" si="622"/>
        <v>0</v>
      </c>
      <c r="Y3630" s="679">
        <f t="shared" ca="1" si="622"/>
        <v>0</v>
      </c>
      <c r="Z3630" s="679">
        <f t="shared" ca="1" si="622"/>
        <v>0</v>
      </c>
      <c r="AA3630" t="str">
        <f t="shared" si="617"/>
        <v>ASR_Financial_Report_SHP21Final</v>
      </c>
      <c r="AB3630" s="960">
        <f t="shared" si="618"/>
        <v>44658</v>
      </c>
      <c r="AC3630" t="str">
        <f t="shared" si="619"/>
        <v>Unaudited</v>
      </c>
    </row>
    <row r="3631" spans="1:29" x14ac:dyDescent="0.25">
      <c r="A3631" t="s">
        <v>420</v>
      </c>
      <c r="B3631" t="s">
        <v>1366</v>
      </c>
      <c r="C3631" t="s">
        <v>1367</v>
      </c>
      <c r="D3631">
        <v>1900</v>
      </c>
      <c r="E3631" s="960">
        <v>1</v>
      </c>
      <c r="F3631" t="s">
        <v>1012</v>
      </c>
      <c r="G3631" s="960" t="s">
        <v>1365</v>
      </c>
      <c r="H3631" t="s">
        <v>388</v>
      </c>
      <c r="I3631" s="940" t="s">
        <v>488</v>
      </c>
      <c r="J3631" s="940" t="s">
        <v>444</v>
      </c>
      <c r="K3631" s="940" t="s">
        <v>6</v>
      </c>
      <c r="L3631" s="948" t="s">
        <v>117</v>
      </c>
      <c r="M3631" s="963" t="s">
        <v>188</v>
      </c>
      <c r="N3631" s="679">
        <f t="shared" ca="1" si="616"/>
        <v>0</v>
      </c>
      <c r="O3631" s="679">
        <f t="shared" ref="O3631:V3640" ca="1" si="623">IF(OR(AND($F3631="PY",O$1&lt;&gt;"Prior Year"),AND($F3631&lt;&gt;"PY",O$1="Prior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"&amp;$H3631&amp;"'!$A$7:$CA$7"),0)+MATCH(O$1,INDIRECT("'MMA Rev-Exp "&amp;$H3631&amp;"'!$D$8:$CA$8"),0)-1)))</f>
        <v>0</v>
      </c>
      <c r="P3631" s="679">
        <f t="shared" ca="1" si="623"/>
        <v>0</v>
      </c>
      <c r="Q3631" s="679">
        <f t="shared" ca="1" si="623"/>
        <v>0</v>
      </c>
      <c r="R3631" s="679">
        <f t="shared" ca="1" si="623"/>
        <v>0</v>
      </c>
      <c r="S3631" s="679">
        <f t="shared" ca="1" si="623"/>
        <v>0</v>
      </c>
      <c r="T3631" s="679">
        <f t="shared" ca="1" si="623"/>
        <v>0</v>
      </c>
      <c r="U3631" s="679">
        <f t="shared" ca="1" si="623"/>
        <v>0</v>
      </c>
      <c r="V3631" s="679">
        <f t="shared" ca="1" si="623"/>
        <v>0</v>
      </c>
      <c r="W3631" s="679">
        <f t="shared" ca="1" si="621"/>
        <v>0</v>
      </c>
      <c r="X3631" s="679">
        <f t="shared" ref="X3631:Z3647" ca="1" si="624">IF(OR(AND($F3631="PY",X$1&lt;&gt;"Prior Year"),AND($F3631&lt;&gt;"PY",X$1="Prior Year")),0,INDEX(INDIRECT("'MMA Rev-Exp "&amp;$H3631&amp;"'!$A$1:$CA$200"),IF($J3631="Member Months",MATCH($J3631,INDIRECT("'MMA Rev-Exp "&amp;$H3631&amp;"'!$A$1:$A$200"),0),MATCH($L3631,INDIRECT("'MMA Rev-Exp "&amp;$H3631&amp;"'!$B$1:$B$200"),0)),IF($F3631="PY",MATCH("Prior Year Adjustments",INDIRECT("'MMA Rev-Exp "&amp;$H3631&amp;"'!$A$8:$CA$8"),0),MATCH(IF($F3631="Q1","JANUARY - MARCH (Q1)",IF($F3631="Q2","APRIL - JUNE (Q2)",IF($F3631="Q3","JULY - SEPTEMBER (Q3)",IF($F3631="Q4","OCTOBER - DECEMBER (Q4)",0)))),INDIRECT("'MMA Rev-Exp "&amp;$H3631&amp;"'!$A$7:$CA$7"),0)+MATCH(X$1,INDIRECT("'MMA Rev-Exp "&amp;$H3631&amp;"'!$D$8:$CA$8"),0)-1)))</f>
        <v>0</v>
      </c>
      <c r="Y3631" s="679">
        <f t="shared" ca="1" si="624"/>
        <v>0</v>
      </c>
      <c r="Z3631" s="679">
        <f t="shared" ca="1" si="624"/>
        <v>0</v>
      </c>
      <c r="AA3631" t="str">
        <f t="shared" si="617"/>
        <v>ASR_Financial_Report_SHP21Final</v>
      </c>
      <c r="AB3631" s="960">
        <f t="shared" si="618"/>
        <v>44658</v>
      </c>
      <c r="AC3631" t="str">
        <f t="shared" si="619"/>
        <v>Unaudited</v>
      </c>
    </row>
    <row r="3632" spans="1:29" x14ac:dyDescent="0.25">
      <c r="A3632" t="s">
        <v>420</v>
      </c>
      <c r="B3632" t="s">
        <v>1366</v>
      </c>
      <c r="C3632" t="s">
        <v>1367</v>
      </c>
      <c r="D3632">
        <v>1900</v>
      </c>
      <c r="E3632" s="960">
        <v>1</v>
      </c>
      <c r="F3632" t="s">
        <v>1012</v>
      </c>
      <c r="G3632" s="960" t="s">
        <v>1365</v>
      </c>
      <c r="H3632" t="s">
        <v>388</v>
      </c>
      <c r="I3632" s="940" t="s">
        <v>488</v>
      </c>
      <c r="J3632" s="940" t="s">
        <v>444</v>
      </c>
      <c r="K3632" s="940" t="s">
        <v>6</v>
      </c>
      <c r="L3632" s="940" t="s">
        <v>45</v>
      </c>
      <c r="M3632" s="965" t="s">
        <v>163</v>
      </c>
      <c r="N3632" s="679">
        <f t="shared" ca="1" si="616"/>
        <v>0</v>
      </c>
      <c r="O3632" s="679">
        <f t="shared" ca="1" si="623"/>
        <v>0</v>
      </c>
      <c r="P3632" s="679">
        <f t="shared" ca="1" si="623"/>
        <v>0</v>
      </c>
      <c r="Q3632" s="679">
        <f t="shared" ca="1" si="623"/>
        <v>0</v>
      </c>
      <c r="R3632" s="679">
        <f t="shared" ca="1" si="623"/>
        <v>0</v>
      </c>
      <c r="S3632" s="679">
        <f t="shared" ca="1" si="623"/>
        <v>0</v>
      </c>
      <c r="T3632" s="679">
        <f t="shared" ca="1" si="623"/>
        <v>0</v>
      </c>
      <c r="U3632" s="679">
        <f t="shared" ca="1" si="623"/>
        <v>0</v>
      </c>
      <c r="V3632" s="679">
        <f t="shared" ca="1" si="623"/>
        <v>0</v>
      </c>
      <c r="W3632" s="679">
        <f t="shared" ca="1" si="621"/>
        <v>0</v>
      </c>
      <c r="X3632" s="679">
        <f t="shared" ca="1" si="624"/>
        <v>0</v>
      </c>
      <c r="Y3632" s="679">
        <f t="shared" ca="1" si="624"/>
        <v>0</v>
      </c>
      <c r="Z3632" s="679">
        <f t="shared" ca="1" si="624"/>
        <v>0</v>
      </c>
      <c r="AA3632" t="str">
        <f t="shared" si="617"/>
        <v>ASR_Financial_Report_SHP21Final</v>
      </c>
      <c r="AB3632" s="960">
        <f t="shared" si="618"/>
        <v>44658</v>
      </c>
      <c r="AC3632" t="str">
        <f t="shared" si="619"/>
        <v>Unaudited</v>
      </c>
    </row>
    <row r="3633" spans="1:29" x14ac:dyDescent="0.25">
      <c r="A3633" t="s">
        <v>420</v>
      </c>
      <c r="B3633" t="s">
        <v>1366</v>
      </c>
      <c r="C3633" t="s">
        <v>1367</v>
      </c>
      <c r="D3633">
        <v>1900</v>
      </c>
      <c r="E3633" s="960">
        <v>1</v>
      </c>
      <c r="F3633" t="s">
        <v>1012</v>
      </c>
      <c r="G3633" s="960" t="s">
        <v>1365</v>
      </c>
      <c r="H3633" t="s">
        <v>388</v>
      </c>
      <c r="I3633" s="940" t="s">
        <v>488</v>
      </c>
      <c r="J3633" s="940" t="s">
        <v>444</v>
      </c>
      <c r="K3633" s="940" t="s">
        <v>6</v>
      </c>
      <c r="L3633" s="940" t="s">
        <v>46</v>
      </c>
      <c r="M3633" s="965" t="s">
        <v>164</v>
      </c>
      <c r="N3633" s="679">
        <f t="shared" ca="1" si="616"/>
        <v>0</v>
      </c>
      <c r="O3633" s="679">
        <f t="shared" ca="1" si="623"/>
        <v>0</v>
      </c>
      <c r="P3633" s="679">
        <f t="shared" ca="1" si="623"/>
        <v>0</v>
      </c>
      <c r="Q3633" s="679">
        <f t="shared" ca="1" si="623"/>
        <v>0</v>
      </c>
      <c r="R3633" s="679">
        <f t="shared" ca="1" si="623"/>
        <v>0</v>
      </c>
      <c r="S3633" s="679">
        <f t="shared" ca="1" si="623"/>
        <v>0</v>
      </c>
      <c r="T3633" s="679">
        <f t="shared" ca="1" si="623"/>
        <v>0</v>
      </c>
      <c r="U3633" s="679">
        <f t="shared" ca="1" si="623"/>
        <v>0</v>
      </c>
      <c r="V3633" s="679">
        <f t="shared" ca="1" si="623"/>
        <v>0</v>
      </c>
      <c r="W3633" s="679">
        <f t="shared" ca="1" si="621"/>
        <v>0</v>
      </c>
      <c r="X3633" s="679">
        <f t="shared" ca="1" si="624"/>
        <v>0</v>
      </c>
      <c r="Y3633" s="679">
        <f t="shared" ca="1" si="624"/>
        <v>0</v>
      </c>
      <c r="Z3633" s="679">
        <f t="shared" ca="1" si="624"/>
        <v>0</v>
      </c>
      <c r="AA3633" t="str">
        <f t="shared" si="617"/>
        <v>ASR_Financial_Report_SHP21Final</v>
      </c>
      <c r="AB3633" s="960">
        <f t="shared" si="618"/>
        <v>44658</v>
      </c>
      <c r="AC3633" t="str">
        <f t="shared" si="619"/>
        <v>Unaudited</v>
      </c>
    </row>
    <row r="3634" spans="1:29" x14ac:dyDescent="0.25">
      <c r="A3634" t="s">
        <v>420</v>
      </c>
      <c r="B3634" t="s">
        <v>1366</v>
      </c>
      <c r="C3634" t="s">
        <v>1367</v>
      </c>
      <c r="D3634">
        <v>1900</v>
      </c>
      <c r="E3634" s="960">
        <v>1</v>
      </c>
      <c r="F3634" t="s">
        <v>1012</v>
      </c>
      <c r="G3634" s="960" t="s">
        <v>1365</v>
      </c>
      <c r="H3634" t="s">
        <v>388</v>
      </c>
      <c r="I3634" s="940" t="s">
        <v>488</v>
      </c>
      <c r="J3634" s="940" t="s">
        <v>444</v>
      </c>
      <c r="K3634" s="940" t="s">
        <v>6</v>
      </c>
      <c r="L3634" s="940" t="s">
        <v>165</v>
      </c>
      <c r="M3634" s="965" t="s">
        <v>461</v>
      </c>
      <c r="N3634" s="679">
        <f t="shared" ca="1" si="616"/>
        <v>0</v>
      </c>
      <c r="O3634" s="679">
        <f t="shared" ca="1" si="623"/>
        <v>0</v>
      </c>
      <c r="P3634" s="679">
        <f t="shared" ca="1" si="623"/>
        <v>0</v>
      </c>
      <c r="Q3634" s="679">
        <f t="shared" ca="1" si="623"/>
        <v>0</v>
      </c>
      <c r="R3634" s="679">
        <f t="shared" ca="1" si="623"/>
        <v>0</v>
      </c>
      <c r="S3634" s="679">
        <f t="shared" ca="1" si="623"/>
        <v>0</v>
      </c>
      <c r="T3634" s="679">
        <f t="shared" ca="1" si="623"/>
        <v>0</v>
      </c>
      <c r="U3634" s="679">
        <f t="shared" ca="1" si="623"/>
        <v>0</v>
      </c>
      <c r="V3634" s="679">
        <f t="shared" ca="1" si="623"/>
        <v>0</v>
      </c>
      <c r="W3634" s="679">
        <f t="shared" ca="1" si="621"/>
        <v>0</v>
      </c>
      <c r="X3634" s="679">
        <f t="shared" ca="1" si="624"/>
        <v>0</v>
      </c>
      <c r="Y3634" s="679">
        <f t="shared" ca="1" si="624"/>
        <v>0</v>
      </c>
      <c r="Z3634" s="679">
        <f t="shared" ca="1" si="624"/>
        <v>0</v>
      </c>
      <c r="AA3634" t="str">
        <f t="shared" si="617"/>
        <v>ASR_Financial_Report_SHP21Final</v>
      </c>
      <c r="AB3634" s="960">
        <f t="shared" si="618"/>
        <v>44658</v>
      </c>
      <c r="AC3634" t="str">
        <f t="shared" si="619"/>
        <v>Unaudited</v>
      </c>
    </row>
    <row r="3635" spans="1:29" x14ac:dyDescent="0.25">
      <c r="A3635" t="s">
        <v>420</v>
      </c>
      <c r="B3635" t="s">
        <v>1366</v>
      </c>
      <c r="C3635" t="s">
        <v>1367</v>
      </c>
      <c r="D3635">
        <v>1900</v>
      </c>
      <c r="E3635" s="960">
        <v>1</v>
      </c>
      <c r="F3635" t="s">
        <v>1012</v>
      </c>
      <c r="G3635" s="960" t="s">
        <v>1365</v>
      </c>
      <c r="H3635" t="s">
        <v>388</v>
      </c>
      <c r="I3635" s="940" t="s">
        <v>488</v>
      </c>
      <c r="J3635" s="940" t="s">
        <v>444</v>
      </c>
      <c r="K3635" s="940" t="s">
        <v>434</v>
      </c>
      <c r="L3635" s="940" t="s">
        <v>120</v>
      </c>
      <c r="M3635" s="965" t="s">
        <v>32</v>
      </c>
      <c r="N3635" s="679">
        <f t="shared" ca="1" si="616"/>
        <v>0</v>
      </c>
      <c r="O3635" s="679">
        <f t="shared" ca="1" si="623"/>
        <v>0</v>
      </c>
      <c r="P3635" s="679">
        <f t="shared" ca="1" si="623"/>
        <v>0</v>
      </c>
      <c r="Q3635" s="679">
        <f t="shared" ca="1" si="623"/>
        <v>0</v>
      </c>
      <c r="R3635" s="679">
        <f t="shared" ca="1" si="623"/>
        <v>0</v>
      </c>
      <c r="S3635" s="679">
        <f t="shared" ca="1" si="623"/>
        <v>0</v>
      </c>
      <c r="T3635" s="679">
        <f t="shared" ca="1" si="623"/>
        <v>0</v>
      </c>
      <c r="U3635" s="679">
        <f t="shared" ca="1" si="623"/>
        <v>0</v>
      </c>
      <c r="V3635" s="679">
        <f t="shared" ca="1" si="623"/>
        <v>0</v>
      </c>
      <c r="W3635" s="679">
        <f t="shared" ca="1" si="621"/>
        <v>0</v>
      </c>
      <c r="X3635" s="679">
        <f t="shared" ca="1" si="624"/>
        <v>0</v>
      </c>
      <c r="Y3635" s="679">
        <f t="shared" ca="1" si="624"/>
        <v>0</v>
      </c>
      <c r="Z3635" s="679">
        <f t="shared" ca="1" si="624"/>
        <v>0</v>
      </c>
      <c r="AA3635" t="str">
        <f t="shared" si="617"/>
        <v>ASR_Financial_Report_SHP21Final</v>
      </c>
      <c r="AB3635" s="960">
        <f t="shared" si="618"/>
        <v>44658</v>
      </c>
      <c r="AC3635" t="str">
        <f t="shared" si="619"/>
        <v>Unaudited</v>
      </c>
    </row>
    <row r="3636" spans="1:29" x14ac:dyDescent="0.25">
      <c r="A3636" t="s">
        <v>420</v>
      </c>
      <c r="B3636" t="s">
        <v>1366</v>
      </c>
      <c r="C3636" t="s">
        <v>1367</v>
      </c>
      <c r="D3636">
        <v>1900</v>
      </c>
      <c r="E3636" s="960">
        <v>1</v>
      </c>
      <c r="F3636" t="s">
        <v>1012</v>
      </c>
      <c r="G3636" s="960" t="s">
        <v>1365</v>
      </c>
      <c r="H3636" t="s">
        <v>388</v>
      </c>
      <c r="I3636" s="940" t="s">
        <v>488</v>
      </c>
      <c r="J3636" s="940" t="s">
        <v>444</v>
      </c>
      <c r="K3636" s="940" t="s">
        <v>434</v>
      </c>
      <c r="L3636" s="948" t="s">
        <v>924</v>
      </c>
      <c r="M3636" s="963" t="s">
        <v>916</v>
      </c>
      <c r="N3636" s="679">
        <f t="shared" ca="1" si="616"/>
        <v>0</v>
      </c>
      <c r="O3636" s="679">
        <f t="shared" ca="1" si="623"/>
        <v>0</v>
      </c>
      <c r="P3636" s="679">
        <f t="shared" ca="1" si="623"/>
        <v>0</v>
      </c>
      <c r="Q3636" s="679">
        <f t="shared" ca="1" si="623"/>
        <v>0</v>
      </c>
      <c r="R3636" s="679">
        <f t="shared" ca="1" si="623"/>
        <v>0</v>
      </c>
      <c r="S3636" s="679">
        <f t="shared" ca="1" si="623"/>
        <v>0</v>
      </c>
      <c r="T3636" s="679">
        <f t="shared" ca="1" si="623"/>
        <v>0</v>
      </c>
      <c r="U3636" s="679">
        <f t="shared" ca="1" si="623"/>
        <v>0</v>
      </c>
      <c r="V3636" s="679">
        <f t="shared" ca="1" si="623"/>
        <v>0</v>
      </c>
      <c r="W3636" s="679">
        <f t="shared" ca="1" si="621"/>
        <v>0</v>
      </c>
      <c r="X3636" s="679">
        <f t="shared" ca="1" si="624"/>
        <v>0</v>
      </c>
      <c r="Y3636" s="679">
        <f t="shared" ca="1" si="624"/>
        <v>0</v>
      </c>
      <c r="Z3636" s="679">
        <f t="shared" ca="1" si="624"/>
        <v>0</v>
      </c>
      <c r="AA3636" t="str">
        <f t="shared" si="617"/>
        <v>ASR_Financial_Report_SHP21Final</v>
      </c>
      <c r="AB3636" s="960">
        <f t="shared" si="618"/>
        <v>44658</v>
      </c>
      <c r="AC3636" t="str">
        <f t="shared" si="619"/>
        <v>Unaudited</v>
      </c>
    </row>
    <row r="3637" spans="1:29" x14ac:dyDescent="0.25">
      <c r="A3637" t="s">
        <v>420</v>
      </c>
      <c r="B3637" t="s">
        <v>1366</v>
      </c>
      <c r="C3637" t="s">
        <v>1367</v>
      </c>
      <c r="D3637">
        <v>1900</v>
      </c>
      <c r="E3637" s="960">
        <v>1</v>
      </c>
      <c r="F3637" t="s">
        <v>1012</v>
      </c>
      <c r="G3637" s="960" t="s">
        <v>1365</v>
      </c>
      <c r="H3637" t="s">
        <v>388</v>
      </c>
      <c r="I3637" s="965" t="s">
        <v>488</v>
      </c>
      <c r="J3637" s="965" t="s">
        <v>444</v>
      </c>
      <c r="K3637" s="965" t="s">
        <v>434</v>
      </c>
      <c r="L3637" s="956" t="s">
        <v>167</v>
      </c>
      <c r="M3637" s="965" t="s">
        <v>40</v>
      </c>
      <c r="N3637" s="679">
        <f t="shared" ca="1" si="616"/>
        <v>0</v>
      </c>
      <c r="O3637" s="679">
        <f t="shared" ca="1" si="623"/>
        <v>0</v>
      </c>
      <c r="P3637" s="679">
        <f t="shared" ca="1" si="623"/>
        <v>0</v>
      </c>
      <c r="Q3637" s="679">
        <f t="shared" ca="1" si="623"/>
        <v>0</v>
      </c>
      <c r="R3637" s="679">
        <f t="shared" ca="1" si="623"/>
        <v>0</v>
      </c>
      <c r="S3637" s="679">
        <f t="shared" ca="1" si="623"/>
        <v>0</v>
      </c>
      <c r="T3637" s="679">
        <f t="shared" ca="1" si="623"/>
        <v>0</v>
      </c>
      <c r="U3637" s="679">
        <f t="shared" ca="1" si="623"/>
        <v>0</v>
      </c>
      <c r="V3637" s="679">
        <f t="shared" ca="1" si="623"/>
        <v>0</v>
      </c>
      <c r="W3637" s="679">
        <f t="shared" ca="1" si="621"/>
        <v>0</v>
      </c>
      <c r="X3637" s="679">
        <f t="shared" ca="1" si="624"/>
        <v>0</v>
      </c>
      <c r="Y3637" s="679">
        <f t="shared" ca="1" si="624"/>
        <v>0</v>
      </c>
      <c r="Z3637" s="679">
        <f t="shared" ca="1" si="624"/>
        <v>0</v>
      </c>
      <c r="AA3637" t="str">
        <f t="shared" si="617"/>
        <v>ASR_Financial_Report_SHP21Final</v>
      </c>
      <c r="AB3637" s="960">
        <f t="shared" si="618"/>
        <v>44658</v>
      </c>
      <c r="AC3637" t="str">
        <f t="shared" si="619"/>
        <v>Unaudited</v>
      </c>
    </row>
    <row r="3638" spans="1:29" x14ac:dyDescent="0.25">
      <c r="A3638" t="s">
        <v>420</v>
      </c>
      <c r="B3638" t="s">
        <v>1366</v>
      </c>
      <c r="C3638" t="s">
        <v>1367</v>
      </c>
      <c r="D3638">
        <v>1900</v>
      </c>
      <c r="E3638" s="960">
        <v>1</v>
      </c>
      <c r="F3638" t="s">
        <v>1012</v>
      </c>
      <c r="G3638" s="960" t="s">
        <v>1365</v>
      </c>
      <c r="H3638" t="s">
        <v>388</v>
      </c>
      <c r="I3638" s="961" t="s">
        <v>488</v>
      </c>
      <c r="J3638" s="961" t="s">
        <v>444</v>
      </c>
      <c r="K3638" s="961" t="s">
        <v>434</v>
      </c>
      <c r="L3638" s="956" t="s">
        <v>168</v>
      </c>
      <c r="M3638" s="961" t="s">
        <v>329</v>
      </c>
      <c r="N3638" s="679">
        <f t="shared" ca="1" si="616"/>
        <v>0</v>
      </c>
      <c r="O3638" s="679">
        <f t="shared" ca="1" si="623"/>
        <v>0</v>
      </c>
      <c r="P3638" s="679">
        <f t="shared" ca="1" si="623"/>
        <v>0</v>
      </c>
      <c r="Q3638" s="679">
        <f t="shared" ca="1" si="623"/>
        <v>0</v>
      </c>
      <c r="R3638" s="679">
        <f t="shared" ca="1" si="623"/>
        <v>0</v>
      </c>
      <c r="S3638" s="679">
        <f t="shared" ca="1" si="623"/>
        <v>0</v>
      </c>
      <c r="T3638" s="679">
        <f t="shared" ca="1" si="623"/>
        <v>0</v>
      </c>
      <c r="U3638" s="679">
        <f t="shared" ca="1" si="623"/>
        <v>0</v>
      </c>
      <c r="V3638" s="679">
        <f t="shared" ca="1" si="623"/>
        <v>0</v>
      </c>
      <c r="W3638" s="679">
        <f t="shared" ca="1" si="621"/>
        <v>0</v>
      </c>
      <c r="X3638" s="679">
        <f t="shared" ca="1" si="624"/>
        <v>0</v>
      </c>
      <c r="Y3638" s="679">
        <f t="shared" ca="1" si="624"/>
        <v>0</v>
      </c>
      <c r="Z3638" s="679">
        <f t="shared" ca="1" si="624"/>
        <v>0</v>
      </c>
      <c r="AA3638" t="str">
        <f t="shared" si="617"/>
        <v>ASR_Financial_Report_SHP21Final</v>
      </c>
      <c r="AB3638" s="960">
        <f t="shared" si="618"/>
        <v>44658</v>
      </c>
      <c r="AC3638" t="str">
        <f t="shared" si="619"/>
        <v>Unaudited</v>
      </c>
    </row>
    <row r="3639" spans="1:29" x14ac:dyDescent="0.25">
      <c r="A3639" t="s">
        <v>420</v>
      </c>
      <c r="B3639" t="s">
        <v>1366</v>
      </c>
      <c r="C3639" t="s">
        <v>1367</v>
      </c>
      <c r="D3639">
        <v>1900</v>
      </c>
      <c r="E3639" s="960">
        <v>1</v>
      </c>
      <c r="F3639" t="s">
        <v>1012</v>
      </c>
      <c r="G3639" s="960" t="s">
        <v>1365</v>
      </c>
      <c r="H3639" t="s">
        <v>388</v>
      </c>
      <c r="I3639" s="961" t="s">
        <v>488</v>
      </c>
      <c r="J3639" s="961" t="s">
        <v>450</v>
      </c>
      <c r="K3639" s="961" t="s">
        <v>435</v>
      </c>
      <c r="L3639" s="940" t="s">
        <v>121</v>
      </c>
      <c r="M3639" s="961" t="s">
        <v>27</v>
      </c>
      <c r="N3639" s="679">
        <f t="shared" ca="1" si="616"/>
        <v>0</v>
      </c>
      <c r="O3639" s="679">
        <f t="shared" ca="1" si="623"/>
        <v>0</v>
      </c>
      <c r="P3639" s="679">
        <f t="shared" ca="1" si="623"/>
        <v>0</v>
      </c>
      <c r="Q3639" s="679">
        <f t="shared" ca="1" si="623"/>
        <v>0</v>
      </c>
      <c r="R3639" s="679">
        <f t="shared" ca="1" si="623"/>
        <v>0</v>
      </c>
      <c r="S3639" s="679">
        <f t="shared" ca="1" si="623"/>
        <v>0</v>
      </c>
      <c r="T3639" s="679">
        <f t="shared" ca="1" si="623"/>
        <v>0</v>
      </c>
      <c r="U3639" s="679">
        <f t="shared" ca="1" si="623"/>
        <v>0</v>
      </c>
      <c r="V3639" s="679">
        <f t="shared" ca="1" si="623"/>
        <v>0</v>
      </c>
      <c r="W3639" s="679">
        <f t="shared" ca="1" si="621"/>
        <v>0</v>
      </c>
      <c r="X3639" s="679">
        <f t="shared" ca="1" si="624"/>
        <v>0</v>
      </c>
      <c r="Y3639" s="679">
        <f t="shared" ca="1" si="624"/>
        <v>0</v>
      </c>
      <c r="Z3639" s="679">
        <f t="shared" ca="1" si="624"/>
        <v>0</v>
      </c>
      <c r="AA3639" t="str">
        <f t="shared" si="617"/>
        <v>ASR_Financial_Report_SHP21Final</v>
      </c>
      <c r="AB3639" s="960">
        <f t="shared" si="618"/>
        <v>44658</v>
      </c>
      <c r="AC3639" t="str">
        <f t="shared" si="619"/>
        <v>Unaudited</v>
      </c>
    </row>
    <row r="3640" spans="1:29" x14ac:dyDescent="0.25">
      <c r="A3640" t="s">
        <v>420</v>
      </c>
      <c r="B3640" t="s">
        <v>1366</v>
      </c>
      <c r="C3640" t="s">
        <v>1367</v>
      </c>
      <c r="D3640">
        <v>1900</v>
      </c>
      <c r="E3640" s="960">
        <v>1</v>
      </c>
      <c r="F3640" t="s">
        <v>1012</v>
      </c>
      <c r="G3640" s="960" t="s">
        <v>1365</v>
      </c>
      <c r="H3640" t="s">
        <v>388</v>
      </c>
      <c r="I3640" s="961" t="s">
        <v>488</v>
      </c>
      <c r="J3640" s="961" t="s">
        <v>450</v>
      </c>
      <c r="K3640" s="961" t="s">
        <v>435</v>
      </c>
      <c r="L3640" s="940" t="s">
        <v>122</v>
      </c>
      <c r="M3640" s="961" t="s">
        <v>97</v>
      </c>
      <c r="N3640" s="679">
        <f t="shared" ca="1" si="616"/>
        <v>0</v>
      </c>
      <c r="O3640" s="679">
        <f t="shared" ca="1" si="623"/>
        <v>0</v>
      </c>
      <c r="P3640" s="679">
        <f t="shared" ca="1" si="623"/>
        <v>0</v>
      </c>
      <c r="Q3640" s="679">
        <f t="shared" ca="1" si="623"/>
        <v>0</v>
      </c>
      <c r="R3640" s="679">
        <f t="shared" ca="1" si="623"/>
        <v>0</v>
      </c>
      <c r="S3640" s="679">
        <f t="shared" ca="1" si="623"/>
        <v>0</v>
      </c>
      <c r="T3640" s="679">
        <f t="shared" ca="1" si="623"/>
        <v>0</v>
      </c>
      <c r="U3640" s="679">
        <f t="shared" ca="1" si="623"/>
        <v>0</v>
      </c>
      <c r="V3640" s="679">
        <f t="shared" ca="1" si="623"/>
        <v>0</v>
      </c>
      <c r="W3640" s="679">
        <f t="shared" ca="1" si="621"/>
        <v>0</v>
      </c>
      <c r="X3640" s="679">
        <f t="shared" ca="1" si="624"/>
        <v>0</v>
      </c>
      <c r="Y3640" s="679">
        <f t="shared" ca="1" si="624"/>
        <v>0</v>
      </c>
      <c r="Z3640" s="679">
        <f t="shared" ca="1" si="624"/>
        <v>0</v>
      </c>
      <c r="AA3640" t="str">
        <f t="shared" si="617"/>
        <v>ASR_Financial_Report_SHP21Final</v>
      </c>
      <c r="AB3640" s="960">
        <f t="shared" si="618"/>
        <v>44658</v>
      </c>
      <c r="AC3640" t="str">
        <f t="shared" si="619"/>
        <v>Unaudited</v>
      </c>
    </row>
    <row r="3641" spans="1:29" x14ac:dyDescent="0.25">
      <c r="A3641" t="s">
        <v>420</v>
      </c>
      <c r="B3641" t="s">
        <v>1366</v>
      </c>
      <c r="C3641" t="s">
        <v>1367</v>
      </c>
      <c r="D3641">
        <v>1900</v>
      </c>
      <c r="E3641" s="960">
        <v>1</v>
      </c>
      <c r="F3641" t="s">
        <v>1012</v>
      </c>
      <c r="G3641" s="960" t="s">
        <v>1365</v>
      </c>
      <c r="H3641" t="s">
        <v>388</v>
      </c>
      <c r="I3641" s="968" t="s">
        <v>488</v>
      </c>
      <c r="J3641" s="968" t="s">
        <v>450</v>
      </c>
      <c r="K3641" s="968" t="s">
        <v>435</v>
      </c>
      <c r="L3641" s="948" t="s">
        <v>123</v>
      </c>
      <c r="M3641" s="968" t="s">
        <v>98</v>
      </c>
      <c r="N3641" s="679">
        <f t="shared" ca="1" si="616"/>
        <v>0</v>
      </c>
      <c r="O3641" s="679">
        <f t="shared" ref="O3641:V3647" ca="1" si="625">IF(OR(AND($F3641="PY",O$1&lt;&gt;"Prior Year"),AND($F3641&lt;&gt;"PY",O$1="Prior Year")),0,INDEX(INDIRECT("'MMA Rev-Exp "&amp;$H3641&amp;"'!$A$1:$CA$200"),IF($J3641="Member Months",MATCH($J3641,INDIRECT("'MMA Rev-Exp "&amp;$H3641&amp;"'!$A$1:$A$200"),0),MATCH($L3641,INDIRECT("'MMA Rev-Exp "&amp;$H3641&amp;"'!$B$1:$B$200"),0)),IF($F3641="PY",MATCH("Prior Year Adjustments",INDIRECT("'MMA Rev-Exp "&amp;$H3641&amp;"'!$A$8:$CA$8"),0),MATCH(IF($F3641="Q1","JANUARY - MARCH (Q1)",IF($F3641="Q2","APRIL - JUNE (Q2)",IF($F3641="Q3","JULY - SEPTEMBER (Q3)",IF($F3641="Q4","OCTOBER - DECEMBER (Q4)",0)))),INDIRECT("'MMA Rev-Exp "&amp;$H3641&amp;"'!$A$7:$CA$7"),0)+MATCH(O$1,INDIRECT("'MMA Rev-Exp "&amp;$H3641&amp;"'!$D$8:$CA$8"),0)-1)))</f>
        <v>0</v>
      </c>
      <c r="P3641" s="679">
        <f t="shared" ca="1" si="625"/>
        <v>0</v>
      </c>
      <c r="Q3641" s="679">
        <f t="shared" ca="1" si="625"/>
        <v>0</v>
      </c>
      <c r="R3641" s="679">
        <f t="shared" ca="1" si="625"/>
        <v>0</v>
      </c>
      <c r="S3641" s="679">
        <f t="shared" ca="1" si="625"/>
        <v>0</v>
      </c>
      <c r="T3641" s="679">
        <f t="shared" ca="1" si="625"/>
        <v>0</v>
      </c>
      <c r="U3641" s="679">
        <f t="shared" ca="1" si="625"/>
        <v>0</v>
      </c>
      <c r="V3641" s="679">
        <f t="shared" ca="1" si="625"/>
        <v>0</v>
      </c>
      <c r="W3641" s="679">
        <f t="shared" ca="1" si="621"/>
        <v>0</v>
      </c>
      <c r="X3641" s="679">
        <f t="shared" ca="1" si="624"/>
        <v>0</v>
      </c>
      <c r="Y3641" s="679">
        <f t="shared" ca="1" si="624"/>
        <v>0</v>
      </c>
      <c r="Z3641" s="679">
        <f t="shared" ca="1" si="624"/>
        <v>0</v>
      </c>
      <c r="AA3641" t="str">
        <f t="shared" si="617"/>
        <v>ASR_Financial_Report_SHP21Final</v>
      </c>
      <c r="AB3641" s="960">
        <f t="shared" si="618"/>
        <v>44658</v>
      </c>
      <c r="AC3641" t="str">
        <f t="shared" si="619"/>
        <v>Unaudited</v>
      </c>
    </row>
    <row r="3642" spans="1:29" x14ac:dyDescent="0.25">
      <c r="A3642" t="s">
        <v>420</v>
      </c>
      <c r="B3642" t="s">
        <v>1366</v>
      </c>
      <c r="C3642" t="s">
        <v>1367</v>
      </c>
      <c r="D3642">
        <v>1900</v>
      </c>
      <c r="E3642" s="960">
        <v>1</v>
      </c>
      <c r="F3642" t="s">
        <v>1012</v>
      </c>
      <c r="G3642" s="960" t="s">
        <v>1365</v>
      </c>
      <c r="H3642" t="s">
        <v>388</v>
      </c>
      <c r="I3642" s="940" t="s">
        <v>488</v>
      </c>
      <c r="J3642" s="940" t="s">
        <v>450</v>
      </c>
      <c r="K3642" s="940" t="s">
        <v>435</v>
      </c>
      <c r="L3642" s="940" t="s">
        <v>124</v>
      </c>
      <c r="M3642" s="961" t="s">
        <v>99</v>
      </c>
      <c r="N3642" s="679">
        <f t="shared" ca="1" si="616"/>
        <v>0</v>
      </c>
      <c r="O3642" s="679">
        <f t="shared" ca="1" si="625"/>
        <v>0</v>
      </c>
      <c r="P3642" s="679">
        <f t="shared" ca="1" si="625"/>
        <v>0</v>
      </c>
      <c r="Q3642" s="679">
        <f t="shared" ca="1" si="625"/>
        <v>0</v>
      </c>
      <c r="R3642" s="679">
        <f t="shared" ca="1" si="625"/>
        <v>0</v>
      </c>
      <c r="S3642" s="679">
        <f t="shared" ca="1" si="625"/>
        <v>0</v>
      </c>
      <c r="T3642" s="679">
        <f t="shared" ca="1" si="625"/>
        <v>0</v>
      </c>
      <c r="U3642" s="679">
        <f t="shared" ca="1" si="625"/>
        <v>0</v>
      </c>
      <c r="V3642" s="679">
        <f t="shared" ca="1" si="625"/>
        <v>0</v>
      </c>
      <c r="W3642" s="679">
        <f t="shared" ca="1" si="621"/>
        <v>0</v>
      </c>
      <c r="X3642" s="679">
        <f t="shared" ca="1" si="624"/>
        <v>0</v>
      </c>
      <c r="Y3642" s="679">
        <f t="shared" ca="1" si="624"/>
        <v>0</v>
      </c>
      <c r="Z3642" s="679">
        <f t="shared" ca="1" si="624"/>
        <v>0</v>
      </c>
      <c r="AA3642" t="str">
        <f t="shared" si="617"/>
        <v>ASR_Financial_Report_SHP21Final</v>
      </c>
      <c r="AB3642" s="960">
        <f t="shared" si="618"/>
        <v>44658</v>
      </c>
      <c r="AC3642" t="str">
        <f t="shared" si="619"/>
        <v>Unaudited</v>
      </c>
    </row>
    <row r="3643" spans="1:29" x14ac:dyDescent="0.25">
      <c r="A3643" t="s">
        <v>420</v>
      </c>
      <c r="B3643" t="s">
        <v>1366</v>
      </c>
      <c r="C3643" t="s">
        <v>1367</v>
      </c>
      <c r="D3643">
        <v>1900</v>
      </c>
      <c r="E3643" s="960">
        <v>1</v>
      </c>
      <c r="F3643" t="s">
        <v>1012</v>
      </c>
      <c r="G3643" s="960" t="s">
        <v>1365</v>
      </c>
      <c r="H3643" t="s">
        <v>388</v>
      </c>
      <c r="I3643" s="940" t="s">
        <v>488</v>
      </c>
      <c r="J3643" s="940" t="s">
        <v>450</v>
      </c>
      <c r="K3643" s="940" t="s">
        <v>435</v>
      </c>
      <c r="L3643" s="946" t="s">
        <v>125</v>
      </c>
      <c r="M3643" s="962" t="s">
        <v>100</v>
      </c>
      <c r="N3643" s="679">
        <f t="shared" ca="1" si="616"/>
        <v>0</v>
      </c>
      <c r="O3643" s="679">
        <f t="shared" ca="1" si="625"/>
        <v>0</v>
      </c>
      <c r="P3643" s="679">
        <f t="shared" ca="1" si="625"/>
        <v>0</v>
      </c>
      <c r="Q3643" s="679">
        <f t="shared" ca="1" si="625"/>
        <v>0</v>
      </c>
      <c r="R3643" s="679">
        <f t="shared" ca="1" si="625"/>
        <v>0</v>
      </c>
      <c r="S3643" s="679">
        <f t="shared" ca="1" si="625"/>
        <v>0</v>
      </c>
      <c r="T3643" s="679">
        <f t="shared" ca="1" si="625"/>
        <v>0</v>
      </c>
      <c r="U3643" s="679">
        <f t="shared" ca="1" si="625"/>
        <v>0</v>
      </c>
      <c r="V3643" s="679">
        <f t="shared" ca="1" si="625"/>
        <v>0</v>
      </c>
      <c r="W3643" s="679">
        <f t="shared" ca="1" si="621"/>
        <v>0</v>
      </c>
      <c r="X3643" s="679">
        <f t="shared" ca="1" si="624"/>
        <v>0</v>
      </c>
      <c r="Y3643" s="679">
        <f t="shared" ca="1" si="624"/>
        <v>0</v>
      </c>
      <c r="Z3643" s="679">
        <f t="shared" ca="1" si="624"/>
        <v>0</v>
      </c>
      <c r="AA3643" t="str">
        <f t="shared" si="617"/>
        <v>ASR_Financial_Report_SHP21Final</v>
      </c>
      <c r="AB3643" s="960">
        <f t="shared" si="618"/>
        <v>44658</v>
      </c>
      <c r="AC3643" t="str">
        <f t="shared" si="619"/>
        <v>Unaudited</v>
      </c>
    </row>
    <row r="3644" spans="1:29" x14ac:dyDescent="0.25">
      <c r="A3644" t="s">
        <v>420</v>
      </c>
      <c r="B3644" t="s">
        <v>1366</v>
      </c>
      <c r="C3644" t="s">
        <v>1367</v>
      </c>
      <c r="D3644">
        <v>1900</v>
      </c>
      <c r="E3644" s="960">
        <v>1</v>
      </c>
      <c r="F3644" t="s">
        <v>1012</v>
      </c>
      <c r="G3644" s="960" t="s">
        <v>1365</v>
      </c>
      <c r="H3644" t="s">
        <v>388</v>
      </c>
      <c r="I3644" s="961" t="s">
        <v>488</v>
      </c>
      <c r="J3644" s="961" t="s">
        <v>450</v>
      </c>
      <c r="K3644" s="961" t="s">
        <v>435</v>
      </c>
      <c r="L3644" s="940" t="s">
        <v>126</v>
      </c>
      <c r="M3644" s="961" t="s">
        <v>28</v>
      </c>
      <c r="N3644" s="679">
        <f t="shared" ca="1" si="616"/>
        <v>0</v>
      </c>
      <c r="O3644" s="679">
        <f t="shared" ca="1" si="625"/>
        <v>0</v>
      </c>
      <c r="P3644" s="679">
        <f t="shared" ca="1" si="625"/>
        <v>0</v>
      </c>
      <c r="Q3644" s="679">
        <f t="shared" ca="1" si="625"/>
        <v>0</v>
      </c>
      <c r="R3644" s="679">
        <f t="shared" ca="1" si="625"/>
        <v>0</v>
      </c>
      <c r="S3644" s="679">
        <f t="shared" ca="1" si="625"/>
        <v>0</v>
      </c>
      <c r="T3644" s="679">
        <f t="shared" ca="1" si="625"/>
        <v>0</v>
      </c>
      <c r="U3644" s="679">
        <f t="shared" ca="1" si="625"/>
        <v>0</v>
      </c>
      <c r="V3644" s="679">
        <f t="shared" ca="1" si="625"/>
        <v>0</v>
      </c>
      <c r="W3644" s="679">
        <f t="shared" ca="1" si="621"/>
        <v>0</v>
      </c>
      <c r="X3644" s="679">
        <f t="shared" ca="1" si="624"/>
        <v>0</v>
      </c>
      <c r="Y3644" s="679">
        <f t="shared" ca="1" si="624"/>
        <v>0</v>
      </c>
      <c r="Z3644" s="679">
        <f t="shared" ca="1" si="624"/>
        <v>0</v>
      </c>
      <c r="AA3644" t="str">
        <f t="shared" si="617"/>
        <v>ASR_Financial_Report_SHP21Final</v>
      </c>
      <c r="AB3644" s="960">
        <f t="shared" si="618"/>
        <v>44658</v>
      </c>
      <c r="AC3644" t="str">
        <f t="shared" si="619"/>
        <v>Unaudited</v>
      </c>
    </row>
    <row r="3645" spans="1:29" x14ac:dyDescent="0.25">
      <c r="A3645" t="s">
        <v>420</v>
      </c>
      <c r="B3645" t="s">
        <v>1366</v>
      </c>
      <c r="C3645" t="s">
        <v>1367</v>
      </c>
      <c r="D3645">
        <v>1900</v>
      </c>
      <c r="E3645" s="960">
        <v>1</v>
      </c>
      <c r="F3645" t="s">
        <v>1012</v>
      </c>
      <c r="G3645" s="960" t="s">
        <v>1365</v>
      </c>
      <c r="H3645" t="s">
        <v>388</v>
      </c>
      <c r="I3645" s="940" t="s">
        <v>488</v>
      </c>
      <c r="J3645" s="940" t="s">
        <v>436</v>
      </c>
      <c r="K3645" s="940" t="s">
        <v>436</v>
      </c>
      <c r="L3645" s="940" t="s">
        <v>128</v>
      </c>
      <c r="M3645" s="961" t="s">
        <v>326</v>
      </c>
      <c r="N3645" s="679">
        <f t="shared" ca="1" si="616"/>
        <v>0</v>
      </c>
      <c r="O3645" s="679">
        <f t="shared" ca="1" si="625"/>
        <v>0</v>
      </c>
      <c r="P3645" s="679">
        <f t="shared" ca="1" si="625"/>
        <v>0</v>
      </c>
      <c r="Q3645" s="679">
        <f t="shared" ca="1" si="625"/>
        <v>0</v>
      </c>
      <c r="R3645" s="679">
        <f t="shared" ca="1" si="625"/>
        <v>0</v>
      </c>
      <c r="S3645" s="679">
        <f t="shared" ca="1" si="625"/>
        <v>0</v>
      </c>
      <c r="T3645" s="679">
        <f t="shared" ca="1" si="625"/>
        <v>0</v>
      </c>
      <c r="U3645" s="679">
        <f t="shared" ca="1" si="625"/>
        <v>0</v>
      </c>
      <c r="V3645" s="679">
        <f t="shared" ca="1" si="625"/>
        <v>0</v>
      </c>
      <c r="W3645" s="679">
        <f t="shared" ca="1" si="621"/>
        <v>0</v>
      </c>
      <c r="X3645" s="679">
        <f t="shared" ca="1" si="624"/>
        <v>0</v>
      </c>
      <c r="Y3645" s="679">
        <f t="shared" ca="1" si="624"/>
        <v>0</v>
      </c>
      <c r="Z3645" s="679">
        <f t="shared" ca="1" si="624"/>
        <v>0</v>
      </c>
      <c r="AA3645" t="str">
        <f t="shared" si="617"/>
        <v>ASR_Financial_Report_SHP21Final</v>
      </c>
      <c r="AB3645" s="960">
        <f t="shared" si="618"/>
        <v>44658</v>
      </c>
      <c r="AC3645" t="str">
        <f t="shared" si="619"/>
        <v>Unaudited</v>
      </c>
    </row>
    <row r="3646" spans="1:29" x14ac:dyDescent="0.25">
      <c r="A3646" t="s">
        <v>420</v>
      </c>
      <c r="B3646" t="s">
        <v>1366</v>
      </c>
      <c r="C3646" t="s">
        <v>1367</v>
      </c>
      <c r="D3646">
        <v>1900</v>
      </c>
      <c r="E3646" s="960">
        <v>1</v>
      </c>
      <c r="F3646" t="s">
        <v>1012</v>
      </c>
      <c r="G3646" s="960" t="s">
        <v>1365</v>
      </c>
      <c r="H3646" t="s">
        <v>388</v>
      </c>
      <c r="I3646" s="940" t="s">
        <v>488</v>
      </c>
      <c r="J3646" s="940" t="s">
        <v>436</v>
      </c>
      <c r="K3646" s="940" t="s">
        <v>436</v>
      </c>
      <c r="L3646" s="940" t="s">
        <v>129</v>
      </c>
      <c r="M3646" s="961" t="s">
        <v>325</v>
      </c>
      <c r="N3646" s="679">
        <f t="shared" ca="1" si="616"/>
        <v>0</v>
      </c>
      <c r="O3646" s="679">
        <f t="shared" ca="1" si="625"/>
        <v>0</v>
      </c>
      <c r="P3646" s="679">
        <f t="shared" ca="1" si="625"/>
        <v>0</v>
      </c>
      <c r="Q3646" s="679">
        <f t="shared" ca="1" si="625"/>
        <v>0</v>
      </c>
      <c r="R3646" s="679">
        <f t="shared" ca="1" si="625"/>
        <v>0</v>
      </c>
      <c r="S3646" s="679">
        <f t="shared" ca="1" si="625"/>
        <v>0</v>
      </c>
      <c r="T3646" s="679">
        <f t="shared" ca="1" si="625"/>
        <v>0</v>
      </c>
      <c r="U3646" s="679">
        <f t="shared" ca="1" si="625"/>
        <v>0</v>
      </c>
      <c r="V3646" s="679">
        <f t="shared" ca="1" si="625"/>
        <v>0</v>
      </c>
      <c r="W3646" s="679">
        <f t="shared" ca="1" si="621"/>
        <v>0</v>
      </c>
      <c r="X3646" s="679">
        <f t="shared" ca="1" si="624"/>
        <v>0</v>
      </c>
      <c r="Y3646" s="679">
        <f t="shared" ca="1" si="624"/>
        <v>0</v>
      </c>
      <c r="Z3646" s="679">
        <f t="shared" ca="1" si="624"/>
        <v>0</v>
      </c>
      <c r="AA3646" t="str">
        <f t="shared" si="617"/>
        <v>ASR_Financial_Report_SHP21Final</v>
      </c>
      <c r="AB3646" s="960">
        <f t="shared" si="618"/>
        <v>44658</v>
      </c>
      <c r="AC3646" t="str">
        <f t="shared" si="619"/>
        <v>Unaudited</v>
      </c>
    </row>
    <row r="3647" spans="1:29" ht="30" x14ac:dyDescent="0.25">
      <c r="A3647" t="s">
        <v>420</v>
      </c>
      <c r="B3647" t="s">
        <v>1366</v>
      </c>
      <c r="C3647" t="s">
        <v>1367</v>
      </c>
      <c r="D3647">
        <v>1900</v>
      </c>
      <c r="E3647" s="960">
        <v>1</v>
      </c>
      <c r="F3647" t="s">
        <v>1012</v>
      </c>
      <c r="G3647" s="960" t="s">
        <v>1365</v>
      </c>
      <c r="H3647" t="s">
        <v>388</v>
      </c>
      <c r="I3647" s="961" t="s">
        <v>488</v>
      </c>
      <c r="J3647" s="961" t="s">
        <v>436</v>
      </c>
      <c r="K3647" s="961" t="s">
        <v>436</v>
      </c>
      <c r="L3647" s="940" t="s">
        <v>130</v>
      </c>
      <c r="M3647" s="961" t="s">
        <v>179</v>
      </c>
      <c r="N3647" s="679">
        <f t="shared" ca="1" si="616"/>
        <v>0</v>
      </c>
      <c r="O3647" s="679">
        <f t="shared" ca="1" si="625"/>
        <v>0</v>
      </c>
      <c r="P3647" s="679">
        <f t="shared" ca="1" si="625"/>
        <v>0</v>
      </c>
      <c r="Q3647" s="679">
        <f t="shared" ca="1" si="625"/>
        <v>0</v>
      </c>
      <c r="R3647" s="679">
        <f t="shared" ca="1" si="625"/>
        <v>0</v>
      </c>
      <c r="S3647" s="679">
        <f t="shared" ca="1" si="625"/>
        <v>0</v>
      </c>
      <c r="T3647" s="679">
        <f t="shared" ca="1" si="625"/>
        <v>0</v>
      </c>
      <c r="U3647" s="679">
        <f t="shared" ca="1" si="625"/>
        <v>0</v>
      </c>
      <c r="V3647" s="679">
        <f t="shared" ca="1" si="625"/>
        <v>0</v>
      </c>
      <c r="W3647" s="679">
        <f t="shared" ca="1" si="621"/>
        <v>0</v>
      </c>
      <c r="X3647" s="679">
        <f t="shared" ca="1" si="624"/>
        <v>0</v>
      </c>
      <c r="Y3647" s="679">
        <f t="shared" ca="1" si="624"/>
        <v>0</v>
      </c>
      <c r="Z3647" s="679">
        <f t="shared" ca="1" si="624"/>
        <v>0</v>
      </c>
      <c r="AA3647" t="str">
        <f t="shared" si="617"/>
        <v>ASR_Financial_Report_SHP21Final</v>
      </c>
      <c r="AB3647" s="960">
        <f t="shared" si="618"/>
        <v>44658</v>
      </c>
      <c r="AC3647" t="str">
        <f t="shared" si="619"/>
        <v>Unaudited</v>
      </c>
    </row>
    <row r="3648" spans="1:29" x14ac:dyDescent="0.25">
      <c r="A3648" t="s">
        <v>420</v>
      </c>
      <c r="B3648" t="s">
        <v>1366</v>
      </c>
      <c r="C3648" t="s">
        <v>1367</v>
      </c>
      <c r="D3648">
        <v>1900</v>
      </c>
      <c r="E3648" s="960">
        <v>1</v>
      </c>
      <c r="F3648" t="s">
        <v>1012</v>
      </c>
      <c r="G3648" s="960" t="s">
        <v>1365</v>
      </c>
      <c r="H3648" t="s">
        <v>388</v>
      </c>
      <c r="I3648" s="961" t="s">
        <v>488</v>
      </c>
      <c r="J3648" s="961" t="s">
        <v>436</v>
      </c>
      <c r="K3648" s="961" t="s">
        <v>436</v>
      </c>
      <c r="L3648" s="956" t="s">
        <v>131</v>
      </c>
      <c r="M3648" s="961" t="s">
        <v>494</v>
      </c>
      <c r="N3648" s="679">
        <f t="shared" ca="1" si="616"/>
        <v>0</v>
      </c>
      <c r="O3648" s="679">
        <f ca="1">IF(OR(AND($F3648="PY",O$1&lt;&gt;"Prior Year"),AND($F3648&lt;&gt;"PY",O$1="Prior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"&amp;$H3648&amp;"'!$A$7:$CA$7"),0)+MATCH(O$1,INDIRECT("'MMA Rev-Exp "&amp;$H3648&amp;"'!$D$8:$CA$8"),0)-1)))</f>
        <v>0</v>
      </c>
      <c r="P3648" s="679">
        <f ca="1">IF(OR(AND($F3648="PY",P$1&lt;&gt;"Prior Year"),AND($F3648&lt;&gt;"PY",P$1="Prior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"&amp;$H3648&amp;"'!$A$7:$CA$7"),0)+MATCH(P$1,INDIRECT("'MMA Rev-Exp "&amp;$H3648&amp;"'!$D$8:$CA$8"),0)-1)))</f>
        <v>0</v>
      </c>
      <c r="Q3648" s="679">
        <f ca="1">IF(OR(AND($F3648="PY",Q$1&lt;&gt;"Prior Year"),AND($F3648&lt;&gt;"PY",Q$1="Prior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"&amp;$H3648&amp;"'!$A$7:$CA$7"),0)+MATCH(Q$1,INDIRECT("'MMA Rev-Exp "&amp;$H3648&amp;"'!$D$8:$CA$8"),0)-1)))</f>
        <v>0</v>
      </c>
      <c r="R3648" s="679">
        <f ca="1">IF(OR(AND($F3648="PY",R$1&lt;&gt;"Prior Year"),AND($F3648&lt;&gt;"PY",R$1="Prior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"&amp;$H3648&amp;"'!$A$7:$CA$7"),0)+MATCH(R$1,INDIRECT("'MMA Rev-Exp "&amp;$H3648&amp;"'!$D$8:$CA$8"),0)-1)))</f>
        <v>0</v>
      </c>
      <c r="S3648" s="679">
        <f t="shared" ref="O3648:Z3671" ca="1" si="626">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679">
        <f t="shared" ca="1" si="626"/>
        <v>0</v>
      </c>
      <c r="U3648" s="679">
        <f t="shared" ca="1" si="626"/>
        <v>0</v>
      </c>
      <c r="V3648" s="679">
        <f t="shared" ca="1" si="626"/>
        <v>0</v>
      </c>
      <c r="W3648" s="679">
        <f t="shared" ca="1" si="621"/>
        <v>0</v>
      </c>
      <c r="X3648" s="679">
        <f t="shared" ca="1" si="626"/>
        <v>0</v>
      </c>
      <c r="Y3648" s="679">
        <f t="shared" ca="1" si="626"/>
        <v>0</v>
      </c>
      <c r="Z3648" s="679">
        <f t="shared" ca="1" si="626"/>
        <v>0</v>
      </c>
      <c r="AA3648" t="str">
        <f t="shared" si="617"/>
        <v>ASR_Financial_Report_SHP21Final</v>
      </c>
      <c r="AB3648" s="960">
        <f t="shared" si="618"/>
        <v>44658</v>
      </c>
      <c r="AC3648" t="str">
        <f t="shared" si="619"/>
        <v>Unaudited</v>
      </c>
    </row>
    <row r="3649" spans="1:29" x14ac:dyDescent="0.25">
      <c r="A3649" t="s">
        <v>420</v>
      </c>
      <c r="B3649" t="s">
        <v>1366</v>
      </c>
      <c r="C3649" t="s">
        <v>1367</v>
      </c>
      <c r="D3649">
        <v>1900</v>
      </c>
      <c r="E3649" s="960">
        <v>1</v>
      </c>
      <c r="F3649" t="s">
        <v>1012</v>
      </c>
      <c r="G3649" s="960" t="s">
        <v>1365</v>
      </c>
      <c r="H3649" t="s">
        <v>388</v>
      </c>
      <c r="I3649" s="940" t="s">
        <v>488</v>
      </c>
      <c r="J3649" s="940" t="s">
        <v>436</v>
      </c>
      <c r="K3649" s="940" t="s">
        <v>436</v>
      </c>
      <c r="L3649" s="940" t="s">
        <v>132</v>
      </c>
      <c r="M3649" s="961" t="s">
        <v>495</v>
      </c>
      <c r="N3649" s="679">
        <f t="shared" ref="N3649:N3712" ca="1" si="627">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679">
        <f t="shared" ca="1" si="626"/>
        <v>0</v>
      </c>
      <c r="P3649" s="679">
        <f t="shared" ca="1" si="626"/>
        <v>0</v>
      </c>
      <c r="Q3649" s="679">
        <f t="shared" ca="1" si="626"/>
        <v>0</v>
      </c>
      <c r="R3649" s="679">
        <f t="shared" ca="1" si="626"/>
        <v>0</v>
      </c>
      <c r="S3649" s="679">
        <f t="shared" ca="1" si="626"/>
        <v>0</v>
      </c>
      <c r="T3649" s="679">
        <f t="shared" ca="1" si="626"/>
        <v>0</v>
      </c>
      <c r="U3649" s="679">
        <f t="shared" ca="1" si="626"/>
        <v>0</v>
      </c>
      <c r="V3649" s="679">
        <f t="shared" ca="1" si="626"/>
        <v>0</v>
      </c>
      <c r="W3649" s="679">
        <f t="shared" ca="1" si="621"/>
        <v>0</v>
      </c>
      <c r="X3649" s="679">
        <f t="shared" ca="1" si="626"/>
        <v>0</v>
      </c>
      <c r="Y3649" s="679">
        <f t="shared" ca="1" si="626"/>
        <v>0</v>
      </c>
      <c r="Z3649" s="679">
        <f t="shared" ca="1" si="626"/>
        <v>0</v>
      </c>
      <c r="AA3649" t="str">
        <f t="shared" si="617"/>
        <v>ASR_Financial_Report_SHP21Final</v>
      </c>
      <c r="AB3649" s="960">
        <f t="shared" si="618"/>
        <v>44658</v>
      </c>
      <c r="AC3649" t="str">
        <f t="shared" si="619"/>
        <v>Unaudited</v>
      </c>
    </row>
    <row r="3650" spans="1:29" x14ac:dyDescent="0.25">
      <c r="A3650" t="s">
        <v>420</v>
      </c>
      <c r="B3650" t="s">
        <v>1366</v>
      </c>
      <c r="C3650" t="s">
        <v>1367</v>
      </c>
      <c r="D3650">
        <v>1900</v>
      </c>
      <c r="E3650" s="960">
        <v>1</v>
      </c>
      <c r="F3650" t="s">
        <v>1012</v>
      </c>
      <c r="G3650" s="960" t="s">
        <v>1365</v>
      </c>
      <c r="H3650" t="s">
        <v>388</v>
      </c>
      <c r="I3650" s="940" t="s">
        <v>488</v>
      </c>
      <c r="J3650" s="940" t="s">
        <v>436</v>
      </c>
      <c r="K3650" s="940" t="s">
        <v>436</v>
      </c>
      <c r="L3650" s="940" t="s">
        <v>133</v>
      </c>
      <c r="M3650" s="961" t="s">
        <v>496</v>
      </c>
      <c r="N3650" s="679">
        <f t="shared" ca="1" si="627"/>
        <v>0</v>
      </c>
      <c r="O3650" s="679">
        <f t="shared" ca="1" si="626"/>
        <v>0</v>
      </c>
      <c r="P3650" s="679">
        <f t="shared" ca="1" si="626"/>
        <v>0</v>
      </c>
      <c r="Q3650" s="679">
        <f t="shared" ca="1" si="626"/>
        <v>0</v>
      </c>
      <c r="R3650" s="679">
        <f t="shared" ca="1" si="626"/>
        <v>0</v>
      </c>
      <c r="S3650" s="679">
        <f t="shared" ca="1" si="626"/>
        <v>0</v>
      </c>
      <c r="T3650" s="679">
        <f t="shared" ca="1" si="626"/>
        <v>0</v>
      </c>
      <c r="U3650" s="679">
        <f t="shared" ca="1" si="626"/>
        <v>0</v>
      </c>
      <c r="V3650" s="679">
        <f t="shared" ca="1" si="626"/>
        <v>0</v>
      </c>
      <c r="W3650" s="679">
        <f t="shared" ca="1" si="621"/>
        <v>0</v>
      </c>
      <c r="X3650" s="679">
        <f t="shared" ca="1" si="626"/>
        <v>0</v>
      </c>
      <c r="Y3650" s="679">
        <f t="shared" ca="1" si="626"/>
        <v>0</v>
      </c>
      <c r="Z3650" s="679">
        <f t="shared" ca="1" si="626"/>
        <v>0</v>
      </c>
      <c r="AA3650" t="str">
        <f t="shared" ref="AA3650:AA3713" si="628">file_name</f>
        <v>ASR_Financial_Report_SHP21Final</v>
      </c>
      <c r="AB3650" s="960">
        <f t="shared" ref="AB3650:AB3713" si="629">file_date</f>
        <v>44658</v>
      </c>
      <c r="AC3650" t="str">
        <f t="shared" ref="AC3650:AC3713" si="630">status</f>
        <v>Unaudited</v>
      </c>
    </row>
    <row r="3651" spans="1:29" x14ac:dyDescent="0.25">
      <c r="A3651" t="s">
        <v>420</v>
      </c>
      <c r="B3651" t="s">
        <v>1366</v>
      </c>
      <c r="C3651" t="s">
        <v>1367</v>
      </c>
      <c r="D3651">
        <v>1900</v>
      </c>
      <c r="E3651" s="960">
        <v>1</v>
      </c>
      <c r="F3651" t="s">
        <v>1012</v>
      </c>
      <c r="G3651" s="960" t="s">
        <v>1365</v>
      </c>
      <c r="H3651" t="s">
        <v>388</v>
      </c>
      <c r="I3651" s="940" t="s">
        <v>489</v>
      </c>
      <c r="J3651" s="940" t="s">
        <v>26</v>
      </c>
      <c r="K3651" s="940" t="s">
        <v>26</v>
      </c>
      <c r="L3651" s="940" t="s">
        <v>269</v>
      </c>
      <c r="M3651" s="961" t="s">
        <v>26</v>
      </c>
      <c r="N3651" s="679">
        <f t="shared" ca="1" si="627"/>
        <v>0</v>
      </c>
      <c r="O3651" s="679">
        <f t="shared" ca="1" si="626"/>
        <v>0</v>
      </c>
      <c r="P3651" s="679">
        <f t="shared" ca="1" si="626"/>
        <v>0</v>
      </c>
      <c r="Q3651" s="679">
        <f t="shared" ca="1" si="626"/>
        <v>0</v>
      </c>
      <c r="R3651" s="679">
        <f t="shared" ca="1" si="626"/>
        <v>0</v>
      </c>
      <c r="S3651" s="679">
        <f t="shared" ca="1" si="626"/>
        <v>0</v>
      </c>
      <c r="T3651" s="679">
        <f t="shared" ca="1" si="626"/>
        <v>0</v>
      </c>
      <c r="U3651" s="679">
        <f t="shared" ca="1" si="626"/>
        <v>0</v>
      </c>
      <c r="V3651" s="679">
        <f t="shared" ca="1" si="626"/>
        <v>0</v>
      </c>
      <c r="W3651" s="679">
        <f t="shared" ca="1" si="621"/>
        <v>0</v>
      </c>
      <c r="X3651" s="679">
        <f t="shared" ca="1" si="626"/>
        <v>0</v>
      </c>
      <c r="Y3651" s="679">
        <f t="shared" ca="1" si="626"/>
        <v>0</v>
      </c>
      <c r="Z3651" s="679">
        <f t="shared" ca="1" si="626"/>
        <v>6.8832555551825099</v>
      </c>
      <c r="AA3651" t="str">
        <f t="shared" si="628"/>
        <v>ASR_Financial_Report_SHP21Final</v>
      </c>
      <c r="AB3651" s="960">
        <f t="shared" si="629"/>
        <v>44658</v>
      </c>
      <c r="AC3651" t="str">
        <f t="shared" si="630"/>
        <v>Unaudited</v>
      </c>
    </row>
    <row r="3652" spans="1:29" x14ac:dyDescent="0.25">
      <c r="A3652" t="s">
        <v>420</v>
      </c>
      <c r="B3652" t="s">
        <v>1366</v>
      </c>
      <c r="C3652" t="s">
        <v>1367</v>
      </c>
      <c r="D3652">
        <v>1900</v>
      </c>
      <c r="E3652" s="960">
        <v>1</v>
      </c>
      <c r="F3652" t="s">
        <v>438</v>
      </c>
      <c r="G3652" s="960">
        <v>91</v>
      </c>
      <c r="H3652" t="s">
        <v>389</v>
      </c>
      <c r="I3652" s="940" t="s">
        <v>432</v>
      </c>
      <c r="J3652" s="940" t="s">
        <v>432</v>
      </c>
      <c r="K3652" s="940" t="s">
        <v>432</v>
      </c>
      <c r="L3652" s="956"/>
      <c r="M3652" s="961" t="s">
        <v>432</v>
      </c>
      <c r="N3652" s="679">
        <f t="shared" ca="1" si="627"/>
        <v>255994.73</v>
      </c>
      <c r="O3652" s="679">
        <f t="shared" ca="1" si="626"/>
        <v>216707.68</v>
      </c>
      <c r="P3652" s="679">
        <f t="shared" ca="1" si="626"/>
        <v>5994.76</v>
      </c>
      <c r="Q3652" s="679">
        <f t="shared" ca="1" si="626"/>
        <v>13695.47</v>
      </c>
      <c r="R3652" s="679">
        <f t="shared" ca="1" si="626"/>
        <v>4200.6099999999997</v>
      </c>
      <c r="S3652" s="679">
        <f t="shared" ca="1" si="626"/>
        <v>6044.57</v>
      </c>
      <c r="T3652" s="679">
        <f t="shared" ca="1" si="626"/>
        <v>916</v>
      </c>
      <c r="U3652" s="679">
        <f t="shared" ca="1" si="626"/>
        <v>101</v>
      </c>
      <c r="V3652" s="679">
        <f t="shared" ca="1" si="626"/>
        <v>1120.75</v>
      </c>
      <c r="W3652" s="679">
        <f t="shared" ca="1" si="621"/>
        <v>61</v>
      </c>
      <c r="X3652" s="679">
        <f t="shared" ca="1" si="626"/>
        <v>6288.89</v>
      </c>
      <c r="Y3652" s="679">
        <f t="shared" ca="1" si="626"/>
        <v>864</v>
      </c>
      <c r="Z3652" s="679">
        <f t="shared" ca="1" si="626"/>
        <v>0</v>
      </c>
      <c r="AA3652" t="str">
        <f t="shared" si="628"/>
        <v>ASR_Financial_Report_SHP21Final</v>
      </c>
      <c r="AB3652" s="960">
        <f t="shared" si="629"/>
        <v>44658</v>
      </c>
      <c r="AC3652" t="str">
        <f t="shared" si="630"/>
        <v>Unaudited</v>
      </c>
    </row>
    <row r="3653" spans="1:29" x14ac:dyDescent="0.25">
      <c r="A3653" t="s">
        <v>420</v>
      </c>
      <c r="B3653" t="s">
        <v>1366</v>
      </c>
      <c r="C3653" t="s">
        <v>1367</v>
      </c>
      <c r="D3653">
        <v>1900</v>
      </c>
      <c r="E3653" s="960">
        <v>1</v>
      </c>
      <c r="F3653" t="s">
        <v>438</v>
      </c>
      <c r="G3653" s="960">
        <v>91</v>
      </c>
      <c r="H3653" t="s">
        <v>389</v>
      </c>
      <c r="I3653" s="940" t="s">
        <v>487</v>
      </c>
      <c r="J3653" s="940" t="s">
        <v>12</v>
      </c>
      <c r="K3653" s="940" t="s">
        <v>12</v>
      </c>
      <c r="L3653" s="956">
        <v>1.1000000000000001</v>
      </c>
      <c r="M3653" s="961" t="s">
        <v>12</v>
      </c>
      <c r="N3653" s="679">
        <f t="shared" ca="1" si="627"/>
        <v>66392942.400000006</v>
      </c>
      <c r="O3653" s="679">
        <f t="shared" ca="1" si="626"/>
        <v>35399643.579999998</v>
      </c>
      <c r="P3653" s="679">
        <f t="shared" ca="1" si="626"/>
        <v>2945016.49</v>
      </c>
      <c r="Q3653" s="679">
        <f t="shared" ca="1" si="626"/>
        <v>13078344.550000001</v>
      </c>
      <c r="R3653" s="679">
        <f t="shared" ca="1" si="626"/>
        <v>5621341.0899999999</v>
      </c>
      <c r="S3653" s="679">
        <f t="shared" ca="1" si="626"/>
        <v>1398835.65</v>
      </c>
      <c r="T3653" s="679">
        <f t="shared" ca="1" si="626"/>
        <v>320393.87</v>
      </c>
      <c r="U3653" s="679">
        <f t="shared" ca="1" si="626"/>
        <v>24109.54</v>
      </c>
      <c r="V3653" s="679">
        <f t="shared" ca="1" si="626"/>
        <v>3225241.94</v>
      </c>
      <c r="W3653" s="679">
        <f t="shared" ca="1" si="621"/>
        <v>1200476.95</v>
      </c>
      <c r="X3653" s="679">
        <f t="shared" ca="1" si="626"/>
        <v>814820.84</v>
      </c>
      <c r="Y3653" s="679">
        <f t="shared" ca="1" si="626"/>
        <v>2364717.9</v>
      </c>
      <c r="Z3653" s="679">
        <f t="shared" ca="1" si="626"/>
        <v>0</v>
      </c>
      <c r="AA3653" t="str">
        <f t="shared" si="628"/>
        <v>ASR_Financial_Report_SHP21Final</v>
      </c>
      <c r="AB3653" s="960">
        <f t="shared" si="629"/>
        <v>44658</v>
      </c>
      <c r="AC3653" t="str">
        <f t="shared" si="630"/>
        <v>Unaudited</v>
      </c>
    </row>
    <row r="3654" spans="1:29" x14ac:dyDescent="0.25">
      <c r="A3654" t="s">
        <v>420</v>
      </c>
      <c r="B3654" t="s">
        <v>1366</v>
      </c>
      <c r="C3654" t="s">
        <v>1367</v>
      </c>
      <c r="D3654">
        <v>1900</v>
      </c>
      <c r="E3654" s="960">
        <v>1</v>
      </c>
      <c r="F3654" t="s">
        <v>438</v>
      </c>
      <c r="G3654" s="960">
        <v>91</v>
      </c>
      <c r="H3654" t="s">
        <v>389</v>
      </c>
      <c r="I3654" s="940" t="s">
        <v>487</v>
      </c>
      <c r="J3654" s="940" t="s">
        <v>12</v>
      </c>
      <c r="K3654" s="940" t="s">
        <v>1309</v>
      </c>
      <c r="L3654" s="940" t="s">
        <v>1300</v>
      </c>
      <c r="M3654" s="961" t="s">
        <v>1309</v>
      </c>
      <c r="N3654" s="679">
        <f t="shared" ca="1" si="627"/>
        <v>591489.17965440894</v>
      </c>
      <c r="O3654" s="679">
        <f t="shared" ca="1" si="626"/>
        <v>308797.62394740217</v>
      </c>
      <c r="P3654" s="679">
        <f t="shared" ca="1" si="626"/>
        <v>0</v>
      </c>
      <c r="Q3654" s="679">
        <f t="shared" ca="1" si="626"/>
        <v>243784.89740609328</v>
      </c>
      <c r="R3654" s="679">
        <f t="shared" ca="1" si="626"/>
        <v>0</v>
      </c>
      <c r="S3654" s="679">
        <f t="shared" ca="1" si="626"/>
        <v>0</v>
      </c>
      <c r="T3654" s="679">
        <f t="shared" ca="1" si="626"/>
        <v>0</v>
      </c>
      <c r="U3654" s="679">
        <f t="shared" ca="1" si="626"/>
        <v>0</v>
      </c>
      <c r="V3654" s="679">
        <f t="shared" ca="1" si="626"/>
        <v>0</v>
      </c>
      <c r="W3654" s="679">
        <f t="shared" ca="1" si="621"/>
        <v>0</v>
      </c>
      <c r="X3654" s="679">
        <f t="shared" ca="1" si="626"/>
        <v>0</v>
      </c>
      <c r="Y3654" s="679">
        <f t="shared" ca="1" si="626"/>
        <v>38906.658300913536</v>
      </c>
      <c r="Z3654" s="679">
        <f t="shared" ca="1" si="626"/>
        <v>0</v>
      </c>
      <c r="AA3654" t="str">
        <f t="shared" si="628"/>
        <v>ASR_Financial_Report_SHP21Final</v>
      </c>
      <c r="AB3654" s="960">
        <f t="shared" si="629"/>
        <v>44658</v>
      </c>
      <c r="AC3654" t="str">
        <f t="shared" si="630"/>
        <v>Unaudited</v>
      </c>
    </row>
    <row r="3655" spans="1:29" x14ac:dyDescent="0.25">
      <c r="A3655" t="s">
        <v>420</v>
      </c>
      <c r="B3655" t="s">
        <v>1366</v>
      </c>
      <c r="C3655" t="s">
        <v>1367</v>
      </c>
      <c r="D3655">
        <v>1900</v>
      </c>
      <c r="E3655" s="960">
        <v>1</v>
      </c>
      <c r="F3655" t="s">
        <v>438</v>
      </c>
      <c r="G3655" s="960">
        <v>91</v>
      </c>
      <c r="H3655" t="s">
        <v>389</v>
      </c>
      <c r="I3655" s="961" t="s">
        <v>487</v>
      </c>
      <c r="J3655" s="961" t="s">
        <v>490</v>
      </c>
      <c r="K3655" s="961" t="s">
        <v>491</v>
      </c>
      <c r="L3655" s="940" t="s">
        <v>63</v>
      </c>
      <c r="M3655" s="961" t="s">
        <v>343</v>
      </c>
      <c r="N3655" s="679">
        <f t="shared" ca="1" si="627"/>
        <v>0</v>
      </c>
      <c r="O3655" s="679">
        <f t="shared" ca="1" si="626"/>
        <v>0</v>
      </c>
      <c r="P3655" s="679">
        <f t="shared" ca="1" si="626"/>
        <v>0</v>
      </c>
      <c r="Q3655" s="679">
        <f t="shared" ca="1" si="626"/>
        <v>0</v>
      </c>
      <c r="R3655" s="679">
        <f t="shared" ca="1" si="626"/>
        <v>0</v>
      </c>
      <c r="S3655" s="679">
        <f t="shared" ca="1" si="626"/>
        <v>0</v>
      </c>
      <c r="T3655" s="679">
        <f t="shared" ca="1" si="626"/>
        <v>0</v>
      </c>
      <c r="U3655" s="679">
        <f t="shared" ca="1" si="626"/>
        <v>0</v>
      </c>
      <c r="V3655" s="679">
        <f t="shared" ca="1" si="626"/>
        <v>0</v>
      </c>
      <c r="W3655" s="679">
        <f t="shared" ca="1" si="621"/>
        <v>0</v>
      </c>
      <c r="X3655" s="679">
        <f t="shared" ca="1" si="626"/>
        <v>0</v>
      </c>
      <c r="Y3655" s="679">
        <f t="shared" ca="1" si="626"/>
        <v>0</v>
      </c>
      <c r="Z3655" s="679">
        <f t="shared" ca="1" si="626"/>
        <v>0</v>
      </c>
      <c r="AA3655" t="str">
        <f t="shared" si="628"/>
        <v>ASR_Financial_Report_SHP21Final</v>
      </c>
      <c r="AB3655" s="960">
        <f t="shared" si="629"/>
        <v>44658</v>
      </c>
      <c r="AC3655" t="str">
        <f t="shared" si="630"/>
        <v>Unaudited</v>
      </c>
    </row>
    <row r="3656" spans="1:29" x14ac:dyDescent="0.25">
      <c r="A3656" t="s">
        <v>420</v>
      </c>
      <c r="B3656" t="s">
        <v>1366</v>
      </c>
      <c r="C3656" t="s">
        <v>1367</v>
      </c>
      <c r="D3656">
        <v>1900</v>
      </c>
      <c r="E3656" s="960">
        <v>1</v>
      </c>
      <c r="F3656" t="s">
        <v>438</v>
      </c>
      <c r="G3656" s="960">
        <v>91</v>
      </c>
      <c r="H3656" t="s">
        <v>389</v>
      </c>
      <c r="I3656" s="940" t="s">
        <v>487</v>
      </c>
      <c r="J3656" s="940" t="s">
        <v>490</v>
      </c>
      <c r="K3656" s="940" t="s">
        <v>1000</v>
      </c>
      <c r="L3656" s="940" t="s">
        <v>896</v>
      </c>
      <c r="M3656" s="961" t="s">
        <v>897</v>
      </c>
      <c r="N3656" s="679">
        <f t="shared" ca="1" si="627"/>
        <v>1365738.350473599</v>
      </c>
      <c r="O3656" s="679">
        <f t="shared" ca="1" si="626"/>
        <v>1365738.350473599</v>
      </c>
      <c r="P3656" s="679">
        <f t="shared" ca="1" si="626"/>
        <v>0</v>
      </c>
      <c r="Q3656" s="679">
        <f t="shared" ca="1" si="626"/>
        <v>0</v>
      </c>
      <c r="R3656" s="679">
        <f t="shared" ca="1" si="626"/>
        <v>0</v>
      </c>
      <c r="S3656" s="679">
        <f t="shared" ca="1" si="626"/>
        <v>0</v>
      </c>
      <c r="T3656" s="679">
        <f t="shared" ca="1" si="626"/>
        <v>0</v>
      </c>
      <c r="U3656" s="679">
        <f t="shared" ca="1" si="626"/>
        <v>0</v>
      </c>
      <c r="V3656" s="679">
        <f t="shared" ca="1" si="626"/>
        <v>0</v>
      </c>
      <c r="W3656" s="679">
        <f t="shared" ca="1" si="621"/>
        <v>0</v>
      </c>
      <c r="X3656" s="679">
        <f t="shared" ca="1" si="626"/>
        <v>0</v>
      </c>
      <c r="Y3656" s="679">
        <f t="shared" ca="1" si="626"/>
        <v>0</v>
      </c>
      <c r="Z3656" s="679">
        <f t="shared" ca="1" si="626"/>
        <v>0</v>
      </c>
      <c r="AA3656" t="str">
        <f t="shared" si="628"/>
        <v>ASR_Financial_Report_SHP21Final</v>
      </c>
      <c r="AB3656" s="960">
        <f t="shared" si="629"/>
        <v>44658</v>
      </c>
      <c r="AC3656" t="str">
        <f t="shared" si="630"/>
        <v>Unaudited</v>
      </c>
    </row>
    <row r="3657" spans="1:29" x14ac:dyDescent="0.25">
      <c r="A3657" t="s">
        <v>420</v>
      </c>
      <c r="B3657" t="s">
        <v>1366</v>
      </c>
      <c r="C3657" t="s">
        <v>1367</v>
      </c>
      <c r="D3657">
        <v>1900</v>
      </c>
      <c r="E3657" s="960">
        <v>1</v>
      </c>
      <c r="F3657" t="s">
        <v>438</v>
      </c>
      <c r="G3657" s="960">
        <v>91</v>
      </c>
      <c r="H3657" t="s">
        <v>389</v>
      </c>
      <c r="I3657" s="940" t="s">
        <v>487</v>
      </c>
      <c r="J3657" s="940" t="s">
        <v>13</v>
      </c>
      <c r="K3657" s="940" t="s">
        <v>492</v>
      </c>
      <c r="L3657" s="940" t="s">
        <v>94</v>
      </c>
      <c r="M3657" s="961" t="s">
        <v>146</v>
      </c>
      <c r="N3657" s="679">
        <f t="shared" ca="1" si="627"/>
        <v>0</v>
      </c>
      <c r="O3657" s="679">
        <f t="shared" ca="1" si="626"/>
        <v>0</v>
      </c>
      <c r="P3657" s="679">
        <f t="shared" ca="1" si="626"/>
        <v>0</v>
      </c>
      <c r="Q3657" s="679">
        <f t="shared" ca="1" si="626"/>
        <v>0</v>
      </c>
      <c r="R3657" s="679">
        <f t="shared" ca="1" si="626"/>
        <v>0</v>
      </c>
      <c r="S3657" s="679">
        <f t="shared" ca="1" si="626"/>
        <v>0</v>
      </c>
      <c r="T3657" s="679">
        <f t="shared" ca="1" si="626"/>
        <v>0</v>
      </c>
      <c r="U3657" s="679">
        <f t="shared" ca="1" si="626"/>
        <v>0</v>
      </c>
      <c r="V3657" s="679">
        <f t="shared" ca="1" si="626"/>
        <v>0</v>
      </c>
      <c r="W3657" s="679">
        <f t="shared" ca="1" si="621"/>
        <v>0</v>
      </c>
      <c r="X3657" s="679">
        <f t="shared" ca="1" si="626"/>
        <v>0</v>
      </c>
      <c r="Y3657" s="679">
        <f t="shared" ca="1" si="626"/>
        <v>0</v>
      </c>
      <c r="Z3657" s="679">
        <f t="shared" ca="1" si="626"/>
        <v>0</v>
      </c>
      <c r="AA3657" t="str">
        <f t="shared" si="628"/>
        <v>ASR_Financial_Report_SHP21Final</v>
      </c>
      <c r="AB3657" s="960">
        <f t="shared" si="629"/>
        <v>44658</v>
      </c>
      <c r="AC3657" t="str">
        <f t="shared" si="630"/>
        <v>Unaudited</v>
      </c>
    </row>
    <row r="3658" spans="1:29" x14ac:dyDescent="0.25">
      <c r="A3658" t="s">
        <v>420</v>
      </c>
      <c r="B3658" t="s">
        <v>1366</v>
      </c>
      <c r="C3658" t="s">
        <v>1367</v>
      </c>
      <c r="D3658">
        <v>1900</v>
      </c>
      <c r="E3658" s="960">
        <v>1</v>
      </c>
      <c r="F3658" t="s">
        <v>438</v>
      </c>
      <c r="G3658" s="960">
        <v>91</v>
      </c>
      <c r="H3658" t="s">
        <v>389</v>
      </c>
      <c r="I3658" s="940" t="s">
        <v>487</v>
      </c>
      <c r="J3658" s="940" t="s">
        <v>13</v>
      </c>
      <c r="K3658" s="940" t="s">
        <v>13</v>
      </c>
      <c r="L3658" s="940" t="s">
        <v>35</v>
      </c>
      <c r="M3658" s="961" t="s">
        <v>13</v>
      </c>
      <c r="N3658" s="679">
        <f t="shared" ca="1" si="627"/>
        <v>92337.696979554894</v>
      </c>
      <c r="O3658" s="679">
        <f t="shared" ca="1" si="626"/>
        <v>7769.7525714993235</v>
      </c>
      <c r="P3658" s="679">
        <f t="shared" ca="1" si="626"/>
        <v>0</v>
      </c>
      <c r="Q3658" s="679">
        <f t="shared" ca="1" si="626"/>
        <v>10501.349408055561</v>
      </c>
      <c r="R3658" s="679">
        <f t="shared" ca="1" si="626"/>
        <v>0</v>
      </c>
      <c r="S3658" s="679">
        <f t="shared" ca="1" si="626"/>
        <v>0</v>
      </c>
      <c r="T3658" s="679">
        <f t="shared" ca="1" si="626"/>
        <v>0</v>
      </c>
      <c r="U3658" s="679">
        <f t="shared" ca="1" si="626"/>
        <v>0</v>
      </c>
      <c r="V3658" s="679">
        <f t="shared" ca="1" si="626"/>
        <v>0</v>
      </c>
      <c r="W3658" s="679">
        <f t="shared" ca="1" si="621"/>
        <v>0</v>
      </c>
      <c r="X3658" s="679">
        <f t="shared" ca="1" si="626"/>
        <v>74066.595000000016</v>
      </c>
      <c r="Y3658" s="679">
        <f t="shared" ca="1" si="626"/>
        <v>0</v>
      </c>
      <c r="Z3658" s="679">
        <f t="shared" ca="1" si="626"/>
        <v>0</v>
      </c>
      <c r="AA3658" t="str">
        <f t="shared" si="628"/>
        <v>ASR_Financial_Report_SHP21Final</v>
      </c>
      <c r="AB3658" s="960">
        <f t="shared" si="629"/>
        <v>44658</v>
      </c>
      <c r="AC3658" t="str">
        <f t="shared" si="630"/>
        <v>Unaudited</v>
      </c>
    </row>
    <row r="3659" spans="1:29" x14ac:dyDescent="0.25">
      <c r="A3659" t="s">
        <v>420</v>
      </c>
      <c r="B3659" t="s">
        <v>1366</v>
      </c>
      <c r="C3659" t="s">
        <v>1367</v>
      </c>
      <c r="D3659">
        <v>1900</v>
      </c>
      <c r="E3659" s="960">
        <v>1</v>
      </c>
      <c r="F3659" t="s">
        <v>438</v>
      </c>
      <c r="G3659" s="960">
        <v>91</v>
      </c>
      <c r="H3659" t="s">
        <v>389</v>
      </c>
      <c r="I3659" s="961" t="s">
        <v>488</v>
      </c>
      <c r="J3659" s="961" t="s">
        <v>444</v>
      </c>
      <c r="K3659" s="961" t="s">
        <v>0</v>
      </c>
      <c r="L3659" s="940">
        <v>2.1</v>
      </c>
      <c r="M3659" s="961" t="s">
        <v>147</v>
      </c>
      <c r="N3659" s="679">
        <f t="shared" ca="1" si="627"/>
        <v>7515835.9899999993</v>
      </c>
      <c r="O3659" s="679">
        <f t="shared" ca="1" si="626"/>
        <v>4323130.78</v>
      </c>
      <c r="P3659" s="679">
        <f t="shared" ca="1" si="626"/>
        <v>168115.52</v>
      </c>
      <c r="Q3659" s="679">
        <f t="shared" ca="1" si="626"/>
        <v>1722815.47</v>
      </c>
      <c r="R3659" s="679">
        <f t="shared" ca="1" si="626"/>
        <v>681192.14</v>
      </c>
      <c r="S3659" s="679">
        <f t="shared" ca="1" si="626"/>
        <v>5932</v>
      </c>
      <c r="T3659" s="679">
        <f t="shared" ca="1" si="626"/>
        <v>8450.36</v>
      </c>
      <c r="U3659" s="679">
        <f t="shared" ca="1" si="626"/>
        <v>1483</v>
      </c>
      <c r="V3659" s="679">
        <f t="shared" ca="1" si="626"/>
        <v>190313.33000000002</v>
      </c>
      <c r="W3659" s="679">
        <f t="shared" ca="1" si="621"/>
        <v>26619.51</v>
      </c>
      <c r="X3659" s="679">
        <f t="shared" ca="1" si="626"/>
        <v>56537.88</v>
      </c>
      <c r="Y3659" s="679">
        <f t="shared" ca="1" si="626"/>
        <v>331246</v>
      </c>
      <c r="Z3659" s="679">
        <f t="shared" ca="1" si="626"/>
        <v>0</v>
      </c>
      <c r="AA3659" t="str">
        <f t="shared" si="628"/>
        <v>ASR_Financial_Report_SHP21Final</v>
      </c>
      <c r="AB3659" s="960">
        <f t="shared" si="629"/>
        <v>44658</v>
      </c>
      <c r="AC3659" t="str">
        <f t="shared" si="630"/>
        <v>Unaudited</v>
      </c>
    </row>
    <row r="3660" spans="1:29" ht="30" x14ac:dyDescent="0.25">
      <c r="A3660" t="s">
        <v>420</v>
      </c>
      <c r="B3660" t="s">
        <v>1366</v>
      </c>
      <c r="C3660" t="s">
        <v>1367</v>
      </c>
      <c r="D3660">
        <v>1900</v>
      </c>
      <c r="E3660" s="960">
        <v>1</v>
      </c>
      <c r="F3660" t="s">
        <v>438</v>
      </c>
      <c r="G3660" s="960">
        <v>91</v>
      </c>
      <c r="H3660" t="s">
        <v>389</v>
      </c>
      <c r="I3660" s="961" t="s">
        <v>488</v>
      </c>
      <c r="J3660" s="961" t="s">
        <v>444</v>
      </c>
      <c r="K3660" s="961" t="s">
        <v>0</v>
      </c>
      <c r="L3660" s="940">
        <v>2.2000000000000002</v>
      </c>
      <c r="M3660" s="961" t="s">
        <v>148</v>
      </c>
      <c r="N3660" s="679">
        <f t="shared" ca="1" si="627"/>
        <v>208541.07196884218</v>
      </c>
      <c r="O3660" s="679">
        <f t="shared" ca="1" si="626"/>
        <v>199436.83603796834</v>
      </c>
      <c r="P3660" s="679">
        <f t="shared" ca="1" si="626"/>
        <v>7033.1371484112333</v>
      </c>
      <c r="Q3660" s="679">
        <f t="shared" ca="1" si="626"/>
        <v>210.70237002333238</v>
      </c>
      <c r="R3660" s="679">
        <f t="shared" ca="1" si="626"/>
        <v>74.855756642436845</v>
      </c>
      <c r="S3660" s="679">
        <f t="shared" ca="1" si="626"/>
        <v>-127.97911275212185</v>
      </c>
      <c r="T3660" s="679">
        <f t="shared" ca="1" si="626"/>
        <v>353.52203552324261</v>
      </c>
      <c r="U3660" s="679">
        <f t="shared" ca="1" si="626"/>
        <v>-31.994778188030363</v>
      </c>
      <c r="V3660" s="679">
        <f t="shared" ca="1" si="626"/>
        <v>20.629240997187452</v>
      </c>
      <c r="W3660" s="679">
        <f t="shared" ca="1" si="621"/>
        <v>2.9770778192684295</v>
      </c>
      <c r="X3660" s="679">
        <f t="shared" ca="1" si="626"/>
        <v>369.53912319386734</v>
      </c>
      <c r="Y3660" s="679">
        <f t="shared" ca="1" si="626"/>
        <v>1198.8470692034477</v>
      </c>
      <c r="Z3660" s="679">
        <f t="shared" ca="1" si="626"/>
        <v>0</v>
      </c>
      <c r="AA3660" t="str">
        <f t="shared" si="628"/>
        <v>ASR_Financial_Report_SHP21Final</v>
      </c>
      <c r="AB3660" s="960">
        <f t="shared" si="629"/>
        <v>44658</v>
      </c>
      <c r="AC3660" t="str">
        <f t="shared" si="630"/>
        <v>Unaudited</v>
      </c>
    </row>
    <row r="3661" spans="1:29" x14ac:dyDescent="0.25">
      <c r="A3661" t="s">
        <v>420</v>
      </c>
      <c r="B3661" t="s">
        <v>1366</v>
      </c>
      <c r="C3661" t="s">
        <v>1367</v>
      </c>
      <c r="D3661">
        <v>1900</v>
      </c>
      <c r="E3661" s="960">
        <v>1</v>
      </c>
      <c r="F3661" t="s">
        <v>438</v>
      </c>
      <c r="G3661" s="960">
        <v>91</v>
      </c>
      <c r="H3661" t="s">
        <v>389</v>
      </c>
      <c r="I3661" s="961" t="s">
        <v>488</v>
      </c>
      <c r="J3661" s="961" t="s">
        <v>444</v>
      </c>
      <c r="K3661" s="961" t="s">
        <v>0</v>
      </c>
      <c r="L3661" s="940">
        <v>2.2999999999999998</v>
      </c>
      <c r="M3661" s="961" t="s">
        <v>149</v>
      </c>
      <c r="N3661" s="679">
        <f t="shared" ca="1" si="627"/>
        <v>2726284.7899999903</v>
      </c>
      <c r="O3661" s="679">
        <f t="shared" ca="1" si="626"/>
        <v>1830244.5899999898</v>
      </c>
      <c r="P3661" s="679">
        <f t="shared" ca="1" si="626"/>
        <v>181698.35</v>
      </c>
      <c r="Q3661" s="679">
        <f t="shared" ca="1" si="626"/>
        <v>315301.68</v>
      </c>
      <c r="R3661" s="679">
        <f t="shared" ca="1" si="626"/>
        <v>266686.75</v>
      </c>
      <c r="S3661" s="679">
        <f t="shared" ca="1" si="626"/>
        <v>3597.3100000000004</v>
      </c>
      <c r="T3661" s="679">
        <f t="shared" ca="1" si="626"/>
        <v>11073.18</v>
      </c>
      <c r="U3661" s="679">
        <f t="shared" ca="1" si="626"/>
        <v>631.12</v>
      </c>
      <c r="V3661" s="679">
        <f t="shared" ca="1" si="626"/>
        <v>75818.430000000095</v>
      </c>
      <c r="W3661" s="679">
        <f t="shared" ca="1" si="621"/>
        <v>728.38</v>
      </c>
      <c r="X3661" s="679">
        <f t="shared" ca="1" si="626"/>
        <v>7501.7599999999993</v>
      </c>
      <c r="Y3661" s="679">
        <f t="shared" ca="1" si="626"/>
        <v>33003.24</v>
      </c>
      <c r="Z3661" s="679">
        <f t="shared" ca="1" si="626"/>
        <v>0</v>
      </c>
      <c r="AA3661" t="str">
        <f t="shared" si="628"/>
        <v>ASR_Financial_Report_SHP21Final</v>
      </c>
      <c r="AB3661" s="960">
        <f t="shared" si="629"/>
        <v>44658</v>
      </c>
      <c r="AC3661" t="str">
        <f t="shared" si="630"/>
        <v>Unaudited</v>
      </c>
    </row>
    <row r="3662" spans="1:29" x14ac:dyDescent="0.25">
      <c r="A3662" t="s">
        <v>420</v>
      </c>
      <c r="B3662" t="s">
        <v>1366</v>
      </c>
      <c r="C3662" t="s">
        <v>1367</v>
      </c>
      <c r="D3662">
        <v>1900</v>
      </c>
      <c r="E3662" s="960">
        <v>1</v>
      </c>
      <c r="F3662" t="s">
        <v>438</v>
      </c>
      <c r="G3662" s="960">
        <v>91</v>
      </c>
      <c r="H3662" t="s">
        <v>389</v>
      </c>
      <c r="I3662" s="961" t="s">
        <v>488</v>
      </c>
      <c r="J3662" s="961" t="s">
        <v>444</v>
      </c>
      <c r="K3662" s="961" t="s">
        <v>0</v>
      </c>
      <c r="L3662" s="940">
        <v>2.4</v>
      </c>
      <c r="M3662" s="961" t="s">
        <v>150</v>
      </c>
      <c r="N3662" s="679">
        <f t="shared" ca="1" si="627"/>
        <v>2280027.3099999991</v>
      </c>
      <c r="O3662" s="679">
        <f t="shared" ca="1" si="626"/>
        <v>1366138.7</v>
      </c>
      <c r="P3662" s="679">
        <f t="shared" ca="1" si="626"/>
        <v>101484.29</v>
      </c>
      <c r="Q3662" s="679">
        <f t="shared" ca="1" si="626"/>
        <v>480988.30999999907</v>
      </c>
      <c r="R3662" s="679">
        <f t="shared" ca="1" si="626"/>
        <v>173532.55</v>
      </c>
      <c r="S3662" s="679">
        <f t="shared" ca="1" si="626"/>
        <v>26641.43</v>
      </c>
      <c r="T3662" s="679">
        <f t="shared" ca="1" si="626"/>
        <v>6336.09</v>
      </c>
      <c r="U3662" s="679">
        <f t="shared" ca="1" si="626"/>
        <v>330.41</v>
      </c>
      <c r="V3662" s="679">
        <f t="shared" ca="1" si="626"/>
        <v>43139.18</v>
      </c>
      <c r="W3662" s="679">
        <f t="shared" ca="1" si="621"/>
        <v>9701.57</v>
      </c>
      <c r="X3662" s="679">
        <f t="shared" ca="1" si="626"/>
        <v>14111.760000000002</v>
      </c>
      <c r="Y3662" s="679">
        <f t="shared" ca="1" si="626"/>
        <v>57623.020000000004</v>
      </c>
      <c r="Z3662" s="679">
        <f t="shared" ca="1" si="626"/>
        <v>0</v>
      </c>
      <c r="AA3662" t="str">
        <f t="shared" si="628"/>
        <v>ASR_Financial_Report_SHP21Final</v>
      </c>
      <c r="AB3662" s="960">
        <f t="shared" si="629"/>
        <v>44658</v>
      </c>
      <c r="AC3662" t="str">
        <f t="shared" si="630"/>
        <v>Unaudited</v>
      </c>
    </row>
    <row r="3663" spans="1:29" ht="30" x14ac:dyDescent="0.25">
      <c r="A3663" t="s">
        <v>420</v>
      </c>
      <c r="B3663" t="s">
        <v>1366</v>
      </c>
      <c r="C3663" t="s">
        <v>1367</v>
      </c>
      <c r="D3663">
        <v>1900</v>
      </c>
      <c r="E3663" s="960">
        <v>1</v>
      </c>
      <c r="F3663" t="s">
        <v>438</v>
      </c>
      <c r="G3663" s="960">
        <v>91</v>
      </c>
      <c r="H3663" t="s">
        <v>389</v>
      </c>
      <c r="I3663" s="961" t="s">
        <v>488</v>
      </c>
      <c r="J3663" s="961" t="s">
        <v>444</v>
      </c>
      <c r="K3663" s="961" t="s">
        <v>0</v>
      </c>
      <c r="L3663" s="956">
        <v>2.5</v>
      </c>
      <c r="M3663" s="961" t="s">
        <v>151</v>
      </c>
      <c r="N3663" s="679">
        <f t="shared" ca="1" si="627"/>
        <v>146095.55386812458</v>
      </c>
      <c r="O3663" s="679">
        <f t="shared" ca="1" si="626"/>
        <v>133721.15826938418</v>
      </c>
      <c r="P3663" s="679">
        <f t="shared" ca="1" si="626"/>
        <v>11846.986793183427</v>
      </c>
      <c r="Q3663" s="679">
        <f t="shared" ca="1" si="626"/>
        <v>15.162011501982782</v>
      </c>
      <c r="R3663" s="679">
        <f t="shared" ca="1" si="626"/>
        <v>9.9777740615150545</v>
      </c>
      <c r="S3663" s="679">
        <f t="shared" ca="1" si="626"/>
        <v>-674.66188667694587</v>
      </c>
      <c r="T3663" s="679">
        <f t="shared" ca="1" si="626"/>
        <v>728.31933401342872</v>
      </c>
      <c r="U3663" s="679">
        <f t="shared" ca="1" si="626"/>
        <v>-21.463712198171446</v>
      </c>
      <c r="V3663" s="679">
        <f t="shared" ca="1" si="626"/>
        <v>1.0773910802507485</v>
      </c>
      <c r="W3663" s="679">
        <f t="shared" ca="1" si="621"/>
        <v>-0.92856878981066959</v>
      </c>
      <c r="X3663" s="679">
        <f t="shared" ca="1" si="626"/>
        <v>141.26884895459676</v>
      </c>
      <c r="Y3663" s="679">
        <f t="shared" ca="1" si="626"/>
        <v>328.6576136101416</v>
      </c>
      <c r="Z3663" s="679">
        <f t="shared" ca="1" si="626"/>
        <v>0</v>
      </c>
      <c r="AA3663" t="str">
        <f t="shared" si="628"/>
        <v>ASR_Financial_Report_SHP21Final</v>
      </c>
      <c r="AB3663" s="960">
        <f t="shared" si="629"/>
        <v>44658</v>
      </c>
      <c r="AC3663" t="str">
        <f t="shared" si="630"/>
        <v>Unaudited</v>
      </c>
    </row>
    <row r="3664" spans="1:29" x14ac:dyDescent="0.25">
      <c r="A3664" t="s">
        <v>420</v>
      </c>
      <c r="B3664" t="s">
        <v>1366</v>
      </c>
      <c r="C3664" t="s">
        <v>1367</v>
      </c>
      <c r="D3664">
        <v>1900</v>
      </c>
      <c r="E3664" s="960">
        <v>1</v>
      </c>
      <c r="F3664" t="s">
        <v>438</v>
      </c>
      <c r="G3664" s="960">
        <v>91</v>
      </c>
      <c r="H3664" t="s">
        <v>389</v>
      </c>
      <c r="I3664" s="961" t="s">
        <v>488</v>
      </c>
      <c r="J3664" s="961" t="s">
        <v>444</v>
      </c>
      <c r="K3664" s="961" t="s">
        <v>0</v>
      </c>
      <c r="L3664" s="940" t="s">
        <v>96</v>
      </c>
      <c r="M3664" s="961" t="s">
        <v>7</v>
      </c>
      <c r="N3664" s="679">
        <f t="shared" ca="1" si="627"/>
        <v>0</v>
      </c>
      <c r="O3664" s="679">
        <f t="shared" ca="1" si="626"/>
        <v>0</v>
      </c>
      <c r="P3664" s="679">
        <f t="shared" ca="1" si="626"/>
        <v>0</v>
      </c>
      <c r="Q3664" s="679">
        <f t="shared" ca="1" si="626"/>
        <v>0</v>
      </c>
      <c r="R3664" s="679">
        <f t="shared" ca="1" si="626"/>
        <v>0</v>
      </c>
      <c r="S3664" s="679">
        <f t="shared" ca="1" si="626"/>
        <v>0</v>
      </c>
      <c r="T3664" s="679">
        <f t="shared" ca="1" si="626"/>
        <v>0</v>
      </c>
      <c r="U3664" s="679">
        <f t="shared" ca="1" si="626"/>
        <v>0</v>
      </c>
      <c r="V3664" s="679">
        <f t="shared" ca="1" si="626"/>
        <v>0</v>
      </c>
      <c r="W3664" s="679">
        <f t="shared" ca="1" si="621"/>
        <v>0</v>
      </c>
      <c r="X3664" s="679">
        <f t="shared" ca="1" si="626"/>
        <v>0</v>
      </c>
      <c r="Y3664" s="679">
        <f t="shared" ca="1" si="626"/>
        <v>0</v>
      </c>
      <c r="Z3664" s="679">
        <f t="shared" ca="1" si="626"/>
        <v>0</v>
      </c>
      <c r="AA3664" t="str">
        <f t="shared" si="628"/>
        <v>ASR_Financial_Report_SHP21Final</v>
      </c>
      <c r="AB3664" s="960">
        <f t="shared" si="629"/>
        <v>44658</v>
      </c>
      <c r="AC3664" t="str">
        <f t="shared" si="630"/>
        <v>Unaudited</v>
      </c>
    </row>
    <row r="3665" spans="1:29" x14ac:dyDescent="0.25">
      <c r="A3665" t="s">
        <v>420</v>
      </c>
      <c r="B3665" t="s">
        <v>1366</v>
      </c>
      <c r="C3665" t="s">
        <v>1367</v>
      </c>
      <c r="D3665">
        <v>1900</v>
      </c>
      <c r="E3665" s="960">
        <v>1</v>
      </c>
      <c r="F3665" t="s">
        <v>438</v>
      </c>
      <c r="G3665" s="960">
        <v>91</v>
      </c>
      <c r="H3665" t="s">
        <v>389</v>
      </c>
      <c r="I3665" s="940" t="s">
        <v>488</v>
      </c>
      <c r="J3665" s="940" t="s">
        <v>444</v>
      </c>
      <c r="K3665" s="940" t="s">
        <v>0</v>
      </c>
      <c r="L3665" s="940" t="s">
        <v>152</v>
      </c>
      <c r="M3665" s="961" t="s">
        <v>451</v>
      </c>
      <c r="N3665" s="679">
        <f t="shared" ca="1" si="627"/>
        <v>0</v>
      </c>
      <c r="O3665" s="679">
        <f t="shared" ca="1" si="626"/>
        <v>0</v>
      </c>
      <c r="P3665" s="679">
        <f t="shared" ca="1" si="626"/>
        <v>0</v>
      </c>
      <c r="Q3665" s="679">
        <f t="shared" ca="1" si="626"/>
        <v>0</v>
      </c>
      <c r="R3665" s="679">
        <f t="shared" ca="1" si="626"/>
        <v>0</v>
      </c>
      <c r="S3665" s="679">
        <f t="shared" ca="1" si="626"/>
        <v>0</v>
      </c>
      <c r="T3665" s="679">
        <f t="shared" ca="1" si="626"/>
        <v>0</v>
      </c>
      <c r="U3665" s="679">
        <f t="shared" ca="1" si="626"/>
        <v>0</v>
      </c>
      <c r="V3665" s="679">
        <f t="shared" ca="1" si="626"/>
        <v>0</v>
      </c>
      <c r="W3665" s="679">
        <f t="shared" ca="1" si="621"/>
        <v>0</v>
      </c>
      <c r="X3665" s="679">
        <f t="shared" ca="1" si="626"/>
        <v>0</v>
      </c>
      <c r="Y3665" s="679">
        <f t="shared" ca="1" si="626"/>
        <v>0</v>
      </c>
      <c r="Z3665" s="679">
        <f t="shared" ca="1" si="626"/>
        <v>0</v>
      </c>
      <c r="AA3665" t="str">
        <f t="shared" si="628"/>
        <v>ASR_Financial_Report_SHP21Final</v>
      </c>
      <c r="AB3665" s="960">
        <f t="shared" si="629"/>
        <v>44658</v>
      </c>
      <c r="AC3665" t="str">
        <f t="shared" si="630"/>
        <v>Unaudited</v>
      </c>
    </row>
    <row r="3666" spans="1:29" x14ac:dyDescent="0.25">
      <c r="A3666" t="s">
        <v>420</v>
      </c>
      <c r="B3666" t="s">
        <v>1366</v>
      </c>
      <c r="C3666" t="s">
        <v>1367</v>
      </c>
      <c r="D3666">
        <v>1900</v>
      </c>
      <c r="E3666" s="960">
        <v>1</v>
      </c>
      <c r="F3666" t="s">
        <v>438</v>
      </c>
      <c r="G3666" s="960">
        <v>91</v>
      </c>
      <c r="H3666" t="s">
        <v>389</v>
      </c>
      <c r="I3666" s="961" t="s">
        <v>488</v>
      </c>
      <c r="J3666" s="961" t="s">
        <v>444</v>
      </c>
      <c r="K3666" s="961" t="s">
        <v>0</v>
      </c>
      <c r="L3666" s="940" t="s">
        <v>898</v>
      </c>
      <c r="M3666" s="961" t="s">
        <v>24</v>
      </c>
      <c r="N3666" s="679">
        <f t="shared" ca="1" si="627"/>
        <v>631544.75</v>
      </c>
      <c r="O3666" s="679">
        <f t="shared" ca="1" si="626"/>
        <v>444077.18</v>
      </c>
      <c r="P3666" s="679">
        <f t="shared" ca="1" si="626"/>
        <v>0</v>
      </c>
      <c r="Q3666" s="679">
        <f t="shared" ca="1" si="626"/>
        <v>187467.57</v>
      </c>
      <c r="R3666" s="679">
        <f t="shared" ca="1" si="626"/>
        <v>0</v>
      </c>
      <c r="S3666" s="679">
        <f t="shared" ca="1" si="626"/>
        <v>0</v>
      </c>
      <c r="T3666" s="679">
        <f t="shared" ca="1" si="626"/>
        <v>0</v>
      </c>
      <c r="U3666" s="679">
        <f t="shared" ca="1" si="626"/>
        <v>0</v>
      </c>
      <c r="V3666" s="679">
        <f t="shared" ca="1" si="626"/>
        <v>0</v>
      </c>
      <c r="W3666" s="679">
        <f t="shared" ca="1" si="621"/>
        <v>0</v>
      </c>
      <c r="X3666" s="679">
        <f t="shared" ca="1" si="626"/>
        <v>0</v>
      </c>
      <c r="Y3666" s="679">
        <f t="shared" ca="1" si="626"/>
        <v>0</v>
      </c>
      <c r="Z3666" s="679">
        <f t="shared" ca="1" si="626"/>
        <v>0</v>
      </c>
      <c r="AA3666" t="str">
        <f t="shared" si="628"/>
        <v>ASR_Financial_Report_SHP21Final</v>
      </c>
      <c r="AB3666" s="960">
        <f t="shared" si="629"/>
        <v>44658</v>
      </c>
      <c r="AC3666" t="str">
        <f t="shared" si="630"/>
        <v>Unaudited</v>
      </c>
    </row>
    <row r="3667" spans="1:29" x14ac:dyDescent="0.25">
      <c r="A3667" t="s">
        <v>420</v>
      </c>
      <c r="B3667" t="s">
        <v>1366</v>
      </c>
      <c r="C3667" t="s">
        <v>1367</v>
      </c>
      <c r="D3667">
        <v>1900</v>
      </c>
      <c r="E3667" s="960">
        <v>1</v>
      </c>
      <c r="F3667" t="s">
        <v>438</v>
      </c>
      <c r="G3667" s="960">
        <v>91</v>
      </c>
      <c r="H3667" t="s">
        <v>389</v>
      </c>
      <c r="I3667" s="940" t="s">
        <v>488</v>
      </c>
      <c r="J3667" s="940" t="s">
        <v>444</v>
      </c>
      <c r="K3667" s="940" t="s">
        <v>53</v>
      </c>
      <c r="L3667" s="940">
        <v>3.1</v>
      </c>
      <c r="M3667" s="940" t="s">
        <v>33</v>
      </c>
      <c r="N3667" s="679">
        <f t="shared" ca="1" si="627"/>
        <v>10215495.040000105</v>
      </c>
      <c r="O3667" s="679">
        <f t="shared" ca="1" si="626"/>
        <v>6734022.0100001097</v>
      </c>
      <c r="P3667" s="679">
        <f t="shared" ca="1" si="626"/>
        <v>424780.109999999</v>
      </c>
      <c r="Q3667" s="679">
        <f t="shared" ca="1" si="626"/>
        <v>1713341.03</v>
      </c>
      <c r="R3667" s="679">
        <f t="shared" ca="1" si="626"/>
        <v>632466.62999999803</v>
      </c>
      <c r="S3667" s="679">
        <f t="shared" ca="1" si="626"/>
        <v>114081.58</v>
      </c>
      <c r="T3667" s="679">
        <f t="shared" ca="1" si="626"/>
        <v>31346.1</v>
      </c>
      <c r="U3667" s="679">
        <f t="shared" ca="1" si="626"/>
        <v>1650.7099999999998</v>
      </c>
      <c r="V3667" s="679">
        <f t="shared" ca="1" si="626"/>
        <v>159187.79</v>
      </c>
      <c r="W3667" s="679">
        <f t="shared" ca="1" si="621"/>
        <v>17820.16</v>
      </c>
      <c r="X3667" s="679">
        <f t="shared" ca="1" si="626"/>
        <v>157007.15</v>
      </c>
      <c r="Y3667" s="679">
        <f t="shared" ca="1" si="626"/>
        <v>229791.77</v>
      </c>
      <c r="Z3667" s="679">
        <f t="shared" ca="1" si="626"/>
        <v>0</v>
      </c>
      <c r="AA3667" t="str">
        <f t="shared" si="628"/>
        <v>ASR_Financial_Report_SHP21Final</v>
      </c>
      <c r="AB3667" s="960">
        <f t="shared" si="629"/>
        <v>44658</v>
      </c>
      <c r="AC3667" t="str">
        <f t="shared" si="630"/>
        <v>Unaudited</v>
      </c>
    </row>
    <row r="3668" spans="1:29" x14ac:dyDescent="0.25">
      <c r="A3668" t="s">
        <v>420</v>
      </c>
      <c r="B3668" t="s">
        <v>1366</v>
      </c>
      <c r="C3668" t="s">
        <v>1367</v>
      </c>
      <c r="D3668">
        <v>1900</v>
      </c>
      <c r="E3668" s="960">
        <v>1</v>
      </c>
      <c r="F3668" t="s">
        <v>438</v>
      </c>
      <c r="G3668" s="960">
        <v>91</v>
      </c>
      <c r="H3668" t="s">
        <v>389</v>
      </c>
      <c r="I3668" s="940" t="s">
        <v>488</v>
      </c>
      <c r="J3668" s="940" t="s">
        <v>444</v>
      </c>
      <c r="K3668" s="940" t="s">
        <v>53</v>
      </c>
      <c r="L3668" s="940">
        <v>3.2</v>
      </c>
      <c r="M3668" s="961" t="s">
        <v>34</v>
      </c>
      <c r="N3668" s="679">
        <f t="shared" ca="1" si="627"/>
        <v>4658.17</v>
      </c>
      <c r="O3668" s="679">
        <f t="shared" ca="1" si="626"/>
        <v>1848.56</v>
      </c>
      <c r="P3668" s="679">
        <f t="shared" ca="1" si="626"/>
        <v>75.260000000000005</v>
      </c>
      <c r="Q3668" s="679">
        <f t="shared" ca="1" si="626"/>
        <v>436.5</v>
      </c>
      <c r="R3668" s="679">
        <f t="shared" ca="1" si="626"/>
        <v>75.680000000000007</v>
      </c>
      <c r="S3668" s="679">
        <f t="shared" ca="1" si="626"/>
        <v>288.17</v>
      </c>
      <c r="T3668" s="679">
        <f t="shared" ca="1" si="626"/>
        <v>0</v>
      </c>
      <c r="U3668" s="679">
        <f t="shared" ca="1" si="626"/>
        <v>0</v>
      </c>
      <c r="V3668" s="679">
        <f t="shared" ca="1" si="626"/>
        <v>0</v>
      </c>
      <c r="W3668" s="679">
        <f t="shared" ca="1" si="621"/>
        <v>745.86</v>
      </c>
      <c r="X3668" s="679">
        <f t="shared" ca="1" si="626"/>
        <v>1107.8</v>
      </c>
      <c r="Y3668" s="679">
        <f t="shared" ca="1" si="626"/>
        <v>80.34</v>
      </c>
      <c r="Z3668" s="679">
        <f t="shared" ca="1" si="626"/>
        <v>0</v>
      </c>
      <c r="AA3668" t="str">
        <f t="shared" si="628"/>
        <v>ASR_Financial_Report_SHP21Final</v>
      </c>
      <c r="AB3668" s="960">
        <f t="shared" si="629"/>
        <v>44658</v>
      </c>
      <c r="AC3668" t="str">
        <f t="shared" si="630"/>
        <v>Unaudited</v>
      </c>
    </row>
    <row r="3669" spans="1:29" x14ac:dyDescent="0.25">
      <c r="A3669" t="s">
        <v>420</v>
      </c>
      <c r="B3669" t="s">
        <v>1366</v>
      </c>
      <c r="C3669" t="s">
        <v>1367</v>
      </c>
      <c r="D3669">
        <v>1900</v>
      </c>
      <c r="E3669" s="960">
        <v>1</v>
      </c>
      <c r="F3669" t="s">
        <v>438</v>
      </c>
      <c r="G3669" s="960">
        <v>91</v>
      </c>
      <c r="H3669" t="s">
        <v>389</v>
      </c>
      <c r="I3669" s="940" t="s">
        <v>488</v>
      </c>
      <c r="J3669" s="940" t="s">
        <v>444</v>
      </c>
      <c r="K3669" s="940" t="s">
        <v>53</v>
      </c>
      <c r="L3669" s="940">
        <v>3.3</v>
      </c>
      <c r="M3669" s="961" t="s">
        <v>54</v>
      </c>
      <c r="N3669" s="679">
        <f t="shared" ca="1" si="627"/>
        <v>8743.119999999999</v>
      </c>
      <c r="O3669" s="679">
        <f t="shared" ca="1" si="626"/>
        <v>7547.09</v>
      </c>
      <c r="P3669" s="679">
        <f t="shared" ca="1" si="626"/>
        <v>405.67</v>
      </c>
      <c r="Q3669" s="679">
        <f t="shared" ca="1" si="626"/>
        <v>296.18</v>
      </c>
      <c r="R3669" s="679">
        <f t="shared" ca="1" si="626"/>
        <v>217.93</v>
      </c>
      <c r="S3669" s="679">
        <f t="shared" ca="1" si="626"/>
        <v>97.4</v>
      </c>
      <c r="T3669" s="679">
        <f t="shared" ca="1" si="626"/>
        <v>0</v>
      </c>
      <c r="U3669" s="679">
        <f t="shared" ca="1" si="626"/>
        <v>0</v>
      </c>
      <c r="V3669" s="679">
        <f t="shared" ca="1" si="626"/>
        <v>26.05</v>
      </c>
      <c r="W3669" s="679">
        <f t="shared" ca="1" si="621"/>
        <v>0</v>
      </c>
      <c r="X3669" s="679">
        <f t="shared" ca="1" si="626"/>
        <v>152.80000000000001</v>
      </c>
      <c r="Y3669" s="679">
        <f t="shared" ca="1" si="626"/>
        <v>0</v>
      </c>
      <c r="Z3669" s="679">
        <f t="shared" ca="1" si="626"/>
        <v>0</v>
      </c>
      <c r="AA3669" t="str">
        <f t="shared" si="628"/>
        <v>ASR_Financial_Report_SHP21Final</v>
      </c>
      <c r="AB3669" s="960">
        <f t="shared" si="629"/>
        <v>44658</v>
      </c>
      <c r="AC3669" t="str">
        <f t="shared" si="630"/>
        <v>Unaudited</v>
      </c>
    </row>
    <row r="3670" spans="1:29" x14ac:dyDescent="0.25">
      <c r="A3670" t="s">
        <v>420</v>
      </c>
      <c r="B3670" t="s">
        <v>1366</v>
      </c>
      <c r="C3670" t="s">
        <v>1367</v>
      </c>
      <c r="D3670">
        <v>1900</v>
      </c>
      <c r="E3670" s="960">
        <v>1</v>
      </c>
      <c r="F3670" t="s">
        <v>438</v>
      </c>
      <c r="G3670" s="960">
        <v>91</v>
      </c>
      <c r="H3670" t="s">
        <v>389</v>
      </c>
      <c r="I3670" s="940" t="s">
        <v>488</v>
      </c>
      <c r="J3670" s="940" t="s">
        <v>444</v>
      </c>
      <c r="K3670" s="940" t="s">
        <v>53</v>
      </c>
      <c r="L3670" s="940" t="s">
        <v>44</v>
      </c>
      <c r="M3670" s="961" t="s">
        <v>153</v>
      </c>
      <c r="N3670" s="679">
        <f t="shared" ca="1" si="627"/>
        <v>0</v>
      </c>
      <c r="O3670" s="679">
        <f t="shared" ca="1" si="626"/>
        <v>0</v>
      </c>
      <c r="P3670" s="679">
        <f t="shared" ca="1" si="626"/>
        <v>0</v>
      </c>
      <c r="Q3670" s="679">
        <f t="shared" ca="1" si="626"/>
        <v>0</v>
      </c>
      <c r="R3670" s="679">
        <f t="shared" ca="1" si="626"/>
        <v>0</v>
      </c>
      <c r="S3670" s="679">
        <f t="shared" ca="1" si="626"/>
        <v>0</v>
      </c>
      <c r="T3670" s="679">
        <f t="shared" ca="1" si="626"/>
        <v>0</v>
      </c>
      <c r="U3670" s="679">
        <f t="shared" ca="1" si="626"/>
        <v>0</v>
      </c>
      <c r="V3670" s="679">
        <f t="shared" ca="1" si="626"/>
        <v>0</v>
      </c>
      <c r="W3670" s="679">
        <f t="shared" ca="1" si="621"/>
        <v>0</v>
      </c>
      <c r="X3670" s="679">
        <f t="shared" ca="1" si="626"/>
        <v>0</v>
      </c>
      <c r="Y3670" s="679">
        <f t="shared" ca="1" si="626"/>
        <v>0</v>
      </c>
      <c r="Z3670" s="679">
        <f t="shared" ca="1" si="626"/>
        <v>0</v>
      </c>
      <c r="AA3670" t="str">
        <f t="shared" si="628"/>
        <v>ASR_Financial_Report_SHP21Final</v>
      </c>
      <c r="AB3670" s="960">
        <f t="shared" si="629"/>
        <v>44658</v>
      </c>
      <c r="AC3670" t="str">
        <f t="shared" si="630"/>
        <v>Unaudited</v>
      </c>
    </row>
    <row r="3671" spans="1:29" x14ac:dyDescent="0.25">
      <c r="A3671" t="s">
        <v>420</v>
      </c>
      <c r="B3671" t="s">
        <v>1366</v>
      </c>
      <c r="C3671" t="s">
        <v>1367</v>
      </c>
      <c r="D3671">
        <v>1900</v>
      </c>
      <c r="E3671" s="960">
        <v>1</v>
      </c>
      <c r="F3671" t="s">
        <v>438</v>
      </c>
      <c r="G3671" s="960">
        <v>91</v>
      </c>
      <c r="H3671" t="s">
        <v>389</v>
      </c>
      <c r="I3671" s="940" t="s">
        <v>488</v>
      </c>
      <c r="J3671" s="940" t="s">
        <v>444</v>
      </c>
      <c r="K3671" s="940" t="s">
        <v>53</v>
      </c>
      <c r="L3671" s="946" t="s">
        <v>41</v>
      </c>
      <c r="M3671" s="962" t="s">
        <v>52</v>
      </c>
      <c r="N3671" s="679">
        <f t="shared" ca="1" si="627"/>
        <v>6672222.330016193</v>
      </c>
      <c r="O3671" s="679">
        <f t="shared" ca="1" si="626"/>
        <v>5979341.8800163399</v>
      </c>
      <c r="P3671" s="679">
        <f t="shared" ca="1" si="626"/>
        <v>154529.74999995201</v>
      </c>
      <c r="Q3671" s="679">
        <f t="shared" ca="1" si="626"/>
        <v>327854.78999989899</v>
      </c>
      <c r="R3671" s="679">
        <f t="shared" ca="1" si="626"/>
        <v>85206.629999990502</v>
      </c>
      <c r="S3671" s="679">
        <f t="shared" ca="1" si="626"/>
        <v>67485.6500000081</v>
      </c>
      <c r="T3671" s="679">
        <f t="shared" ca="1" si="626"/>
        <v>7391.28</v>
      </c>
      <c r="U3671" s="679">
        <f t="shared" ref="U3671:Z3680" ca="1" si="631">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1003.8</v>
      </c>
      <c r="V3671" s="679">
        <f t="shared" ca="1" si="631"/>
        <v>21549.910000000898</v>
      </c>
      <c r="W3671" s="679">
        <f t="shared" ca="1" si="631"/>
        <v>1829.6</v>
      </c>
      <c r="X3671" s="679">
        <f t="shared" ca="1" si="631"/>
        <v>20061.300000003899</v>
      </c>
      <c r="Y3671" s="679">
        <f t="shared" ca="1" si="631"/>
        <v>5967.7399999999398</v>
      </c>
      <c r="Z3671" s="679">
        <f t="shared" ca="1" si="631"/>
        <v>0</v>
      </c>
      <c r="AA3671" t="str">
        <f t="shared" si="628"/>
        <v>ASR_Financial_Report_SHP21Final</v>
      </c>
      <c r="AB3671" s="960">
        <f t="shared" si="629"/>
        <v>44658</v>
      </c>
      <c r="AC3671" t="str">
        <f t="shared" si="630"/>
        <v>Unaudited</v>
      </c>
    </row>
    <row r="3672" spans="1:29" x14ac:dyDescent="0.25">
      <c r="A3672" t="s">
        <v>420</v>
      </c>
      <c r="B3672" t="s">
        <v>1366</v>
      </c>
      <c r="C3672" t="s">
        <v>1367</v>
      </c>
      <c r="D3672">
        <v>1900</v>
      </c>
      <c r="E3672" s="960">
        <v>1</v>
      </c>
      <c r="F3672" t="s">
        <v>438</v>
      </c>
      <c r="G3672" s="960">
        <v>91</v>
      </c>
      <c r="H3672" t="s">
        <v>389</v>
      </c>
      <c r="I3672" s="940" t="s">
        <v>488</v>
      </c>
      <c r="J3672" s="940" t="s">
        <v>444</v>
      </c>
      <c r="K3672" s="940" t="s">
        <v>53</v>
      </c>
      <c r="L3672" s="940" t="s">
        <v>42</v>
      </c>
      <c r="M3672" s="961" t="s">
        <v>154</v>
      </c>
      <c r="N3672" s="679">
        <f t="shared" ca="1" si="627"/>
        <v>300867.85115381045</v>
      </c>
      <c r="O3672" s="679">
        <f t="shared" ref="O3672:T3681" ca="1" si="632">IF(OR(AND($F3672="PY",O$1&lt;&gt;"Prior Year"),AND($F3672&lt;&gt;"PY",O$1="Prior Year")),0,INDEX(INDIRECT("'MMA Rev-Exp "&amp;$H3672&amp;"'!$A$1:$CA$200"),IF($J3672="Member Months",MATCH($J3672,INDIRECT("'MMA Rev-Exp "&amp;$H3672&amp;"'!$A$1:$A$200"),0),MATCH($L3672,INDIRECT("'MMA Rev-Exp "&amp;$H3672&amp;"'!$B$1:$B$200"),0)),IF($F3672="PY",MATCH("Prior Year Adjustments",INDIRECT("'MMA Rev-Exp "&amp;$H3672&amp;"'!$A$8:$CA$8"),0),MATCH(IF($F3672="Q1","JANUARY - MARCH (Q1)",IF($F3672="Q2","APRIL - JUNE (Q2)",IF($F3672="Q3","JULY - SEPTEMBER (Q3)",IF($F3672="Q4","OCTOBER - DECEMBER (Q4)",0)))),INDIRECT("'MMA Rev-Exp "&amp;$H3672&amp;"'!$A$7:$CA$7"),0)+MATCH(O$1,INDIRECT("'MMA Rev-Exp "&amp;$H3672&amp;"'!$D$8:$CA$8"),0)-1)))</f>
        <v>282111.85529925599</v>
      </c>
      <c r="P3672" s="679">
        <f t="shared" ca="1" si="632"/>
        <v>17790.857252179921</v>
      </c>
      <c r="Q3672" s="679">
        <f t="shared" ca="1" si="632"/>
        <v>195.82015623552672</v>
      </c>
      <c r="R3672" s="679">
        <f t="shared" ca="1" si="632"/>
        <v>71.957499123521387</v>
      </c>
      <c r="S3672" s="679">
        <f t="shared" ca="1" si="632"/>
        <v>-2465.2349399842019</v>
      </c>
      <c r="T3672" s="679">
        <f t="shared" ca="1" si="632"/>
        <v>1311.3686372787818</v>
      </c>
      <c r="U3672" s="679">
        <f t="shared" ca="1" si="631"/>
        <v>-35.542481543554331</v>
      </c>
      <c r="V3672" s="679">
        <f t="shared" ca="1" si="631"/>
        <v>18.22181205242493</v>
      </c>
      <c r="W3672" s="679">
        <f t="shared" ca="1" si="631"/>
        <v>2.13458630295482</v>
      </c>
      <c r="X3672" s="679">
        <f t="shared" ca="1" si="631"/>
        <v>1034.4591195295309</v>
      </c>
      <c r="Y3672" s="679">
        <f t="shared" ca="1" si="631"/>
        <v>831.95421337952098</v>
      </c>
      <c r="Z3672" s="679">
        <f t="shared" ca="1" si="631"/>
        <v>0</v>
      </c>
      <c r="AA3672" t="str">
        <f t="shared" si="628"/>
        <v>ASR_Financial_Report_SHP21Final</v>
      </c>
      <c r="AB3672" s="960">
        <f t="shared" si="629"/>
        <v>44658</v>
      </c>
      <c r="AC3672" t="str">
        <f t="shared" si="630"/>
        <v>Unaudited</v>
      </c>
    </row>
    <row r="3673" spans="1:29" x14ac:dyDescent="0.25">
      <c r="A3673" t="s">
        <v>420</v>
      </c>
      <c r="B3673" t="s">
        <v>1366</v>
      </c>
      <c r="C3673" t="s">
        <v>1367</v>
      </c>
      <c r="D3673">
        <v>1900</v>
      </c>
      <c r="E3673" s="960">
        <v>1</v>
      </c>
      <c r="F3673" t="s">
        <v>438</v>
      </c>
      <c r="G3673" s="960">
        <v>91</v>
      </c>
      <c r="H3673" t="s">
        <v>389</v>
      </c>
      <c r="I3673" s="940" t="s">
        <v>488</v>
      </c>
      <c r="J3673" s="940" t="s">
        <v>444</v>
      </c>
      <c r="K3673" s="940" t="s">
        <v>53</v>
      </c>
      <c r="L3673" s="940" t="s">
        <v>43</v>
      </c>
      <c r="M3673" s="961" t="s">
        <v>462</v>
      </c>
      <c r="N3673" s="679">
        <f t="shared" ca="1" si="627"/>
        <v>0</v>
      </c>
      <c r="O3673" s="679">
        <f t="shared" ca="1" si="632"/>
        <v>0</v>
      </c>
      <c r="P3673" s="679">
        <f t="shared" ca="1" si="632"/>
        <v>0</v>
      </c>
      <c r="Q3673" s="679">
        <f t="shared" ca="1" si="632"/>
        <v>0</v>
      </c>
      <c r="R3673" s="679">
        <f t="shared" ca="1" si="632"/>
        <v>0</v>
      </c>
      <c r="S3673" s="679">
        <f t="shared" ca="1" si="632"/>
        <v>0</v>
      </c>
      <c r="T3673" s="679">
        <f t="shared" ca="1" si="632"/>
        <v>0</v>
      </c>
      <c r="U3673" s="679">
        <f t="shared" ca="1" si="631"/>
        <v>0</v>
      </c>
      <c r="V3673" s="679">
        <f t="shared" ca="1" si="631"/>
        <v>0</v>
      </c>
      <c r="W3673" s="679">
        <f t="shared" ca="1" si="631"/>
        <v>0</v>
      </c>
      <c r="X3673" s="679">
        <f t="shared" ca="1" si="631"/>
        <v>0</v>
      </c>
      <c r="Y3673" s="679">
        <f t="shared" ca="1" si="631"/>
        <v>0</v>
      </c>
      <c r="Z3673" s="679">
        <f t="shared" ca="1" si="631"/>
        <v>0</v>
      </c>
      <c r="AA3673" t="str">
        <f t="shared" si="628"/>
        <v>ASR_Financial_Report_SHP21Final</v>
      </c>
      <c r="AB3673" s="960">
        <f t="shared" si="629"/>
        <v>44658</v>
      </c>
      <c r="AC3673" t="str">
        <f t="shared" si="630"/>
        <v>Unaudited</v>
      </c>
    </row>
    <row r="3674" spans="1:29" x14ac:dyDescent="0.25">
      <c r="A3674" t="s">
        <v>420</v>
      </c>
      <c r="B3674" t="s">
        <v>1366</v>
      </c>
      <c r="C3674" t="s">
        <v>1367</v>
      </c>
      <c r="D3674">
        <v>1900</v>
      </c>
      <c r="E3674" s="960">
        <v>1</v>
      </c>
      <c r="F3674" t="s">
        <v>438</v>
      </c>
      <c r="G3674" s="960">
        <v>91</v>
      </c>
      <c r="H3674" t="s">
        <v>389</v>
      </c>
      <c r="I3674" s="940" t="s">
        <v>488</v>
      </c>
      <c r="J3674" s="940" t="s">
        <v>444</v>
      </c>
      <c r="K3674" s="940" t="s">
        <v>901</v>
      </c>
      <c r="L3674" s="940" t="s">
        <v>902</v>
      </c>
      <c r="M3674" s="961" t="s">
        <v>901</v>
      </c>
      <c r="N3674" s="679">
        <f t="shared" ca="1" si="627"/>
        <v>982473.70999999985</v>
      </c>
      <c r="O3674" s="679">
        <f t="shared" ca="1" si="632"/>
        <v>912179.7</v>
      </c>
      <c r="P3674" s="679">
        <f t="shared" ca="1" si="632"/>
        <v>54809.46</v>
      </c>
      <c r="Q3674" s="679">
        <f t="shared" ca="1" si="632"/>
        <v>6434.73</v>
      </c>
      <c r="R3674" s="679">
        <f t="shared" ca="1" si="632"/>
        <v>914.44</v>
      </c>
      <c r="S3674" s="679">
        <f t="shared" ca="1" si="632"/>
        <v>0</v>
      </c>
      <c r="T3674" s="679">
        <f t="shared" ca="1" si="632"/>
        <v>0</v>
      </c>
      <c r="U3674" s="679">
        <f t="shared" ca="1" si="631"/>
        <v>0</v>
      </c>
      <c r="V3674" s="679">
        <f t="shared" ca="1" si="631"/>
        <v>8135.38</v>
      </c>
      <c r="W3674" s="679">
        <f t="shared" ca="1" si="631"/>
        <v>0</v>
      </c>
      <c r="X3674" s="679">
        <f t="shared" ca="1" si="631"/>
        <v>0</v>
      </c>
      <c r="Y3674" s="679">
        <f t="shared" ca="1" si="631"/>
        <v>0</v>
      </c>
      <c r="Z3674" s="679">
        <f t="shared" ca="1" si="631"/>
        <v>0</v>
      </c>
      <c r="AA3674" t="str">
        <f t="shared" si="628"/>
        <v>ASR_Financial_Report_SHP21Final</v>
      </c>
      <c r="AB3674" s="960">
        <f t="shared" si="629"/>
        <v>44658</v>
      </c>
      <c r="AC3674" t="str">
        <f t="shared" si="630"/>
        <v>Unaudited</v>
      </c>
    </row>
    <row r="3675" spans="1:29" x14ac:dyDescent="0.25">
      <c r="A3675" t="s">
        <v>420</v>
      </c>
      <c r="B3675" t="s">
        <v>1366</v>
      </c>
      <c r="C3675" t="s">
        <v>1367</v>
      </c>
      <c r="D3675">
        <v>1900</v>
      </c>
      <c r="E3675" s="960">
        <v>1</v>
      </c>
      <c r="F3675" t="s">
        <v>438</v>
      </c>
      <c r="G3675" s="960">
        <v>91</v>
      </c>
      <c r="H3675" t="s">
        <v>389</v>
      </c>
      <c r="I3675" s="940" t="s">
        <v>488</v>
      </c>
      <c r="J3675" s="940" t="s">
        <v>444</v>
      </c>
      <c r="K3675" s="940" t="s">
        <v>901</v>
      </c>
      <c r="L3675" s="940" t="s">
        <v>903</v>
      </c>
      <c r="M3675" s="961" t="s">
        <v>906</v>
      </c>
      <c r="N3675" s="679">
        <f t="shared" ca="1" si="627"/>
        <v>40455.703379037572</v>
      </c>
      <c r="O3675" s="679">
        <f t="shared" ca="1" si="632"/>
        <v>38161.169974649732</v>
      </c>
      <c r="P3675" s="679">
        <f t="shared" ca="1" si="632"/>
        <v>2292.9617040137582</v>
      </c>
      <c r="Q3675" s="679">
        <f t="shared" ca="1" si="632"/>
        <v>0.65637823388846683</v>
      </c>
      <c r="R3675" s="679">
        <f t="shared" ca="1" si="632"/>
        <v>0.10513567791449607</v>
      </c>
      <c r="S3675" s="679">
        <f t="shared" ca="1" si="632"/>
        <v>0</v>
      </c>
      <c r="T3675" s="679">
        <f t="shared" ca="1" si="632"/>
        <v>0</v>
      </c>
      <c r="U3675" s="679">
        <f t="shared" ca="1" si="631"/>
        <v>0</v>
      </c>
      <c r="V3675" s="679">
        <f t="shared" ca="1" si="631"/>
        <v>0.81018646228008417</v>
      </c>
      <c r="W3675" s="679">
        <f t="shared" ca="1" si="631"/>
        <v>0</v>
      </c>
      <c r="X3675" s="679">
        <f t="shared" ca="1" si="631"/>
        <v>0</v>
      </c>
      <c r="Y3675" s="679">
        <f t="shared" ca="1" si="631"/>
        <v>0</v>
      </c>
      <c r="Z3675" s="679">
        <f t="shared" ca="1" si="631"/>
        <v>0</v>
      </c>
      <c r="AA3675" t="str">
        <f t="shared" si="628"/>
        <v>ASR_Financial_Report_SHP21Final</v>
      </c>
      <c r="AB3675" s="960">
        <f t="shared" si="629"/>
        <v>44658</v>
      </c>
      <c r="AC3675" t="str">
        <f t="shared" si="630"/>
        <v>Unaudited</v>
      </c>
    </row>
    <row r="3676" spans="1:29" x14ac:dyDescent="0.25">
      <c r="A3676" t="s">
        <v>420</v>
      </c>
      <c r="B3676" t="s">
        <v>1366</v>
      </c>
      <c r="C3676" t="s">
        <v>1367</v>
      </c>
      <c r="D3676">
        <v>1900</v>
      </c>
      <c r="E3676" s="960">
        <v>1</v>
      </c>
      <c r="F3676" t="s">
        <v>438</v>
      </c>
      <c r="G3676" s="960">
        <v>91</v>
      </c>
      <c r="H3676" t="s">
        <v>389</v>
      </c>
      <c r="I3676" s="940" t="s">
        <v>488</v>
      </c>
      <c r="J3676" s="940" t="s">
        <v>444</v>
      </c>
      <c r="K3676" s="940" t="s">
        <v>901</v>
      </c>
      <c r="L3676" s="940" t="s">
        <v>904</v>
      </c>
      <c r="M3676" s="961" t="s">
        <v>907</v>
      </c>
      <c r="N3676" s="679">
        <f t="shared" ca="1" si="627"/>
        <v>0</v>
      </c>
      <c r="O3676" s="679">
        <f t="shared" ca="1" si="632"/>
        <v>0</v>
      </c>
      <c r="P3676" s="679">
        <f t="shared" ca="1" si="632"/>
        <v>0</v>
      </c>
      <c r="Q3676" s="679">
        <f t="shared" ca="1" si="632"/>
        <v>0</v>
      </c>
      <c r="R3676" s="679">
        <f t="shared" ca="1" si="632"/>
        <v>0</v>
      </c>
      <c r="S3676" s="679">
        <f t="shared" ca="1" si="632"/>
        <v>0</v>
      </c>
      <c r="T3676" s="679">
        <f t="shared" ca="1" si="632"/>
        <v>0</v>
      </c>
      <c r="U3676" s="679">
        <f t="shared" ca="1" si="631"/>
        <v>0</v>
      </c>
      <c r="V3676" s="679">
        <f t="shared" ca="1" si="631"/>
        <v>0</v>
      </c>
      <c r="W3676" s="679">
        <f t="shared" ca="1" si="631"/>
        <v>0</v>
      </c>
      <c r="X3676" s="679">
        <f t="shared" ca="1" si="631"/>
        <v>0</v>
      </c>
      <c r="Y3676" s="679">
        <f t="shared" ca="1" si="631"/>
        <v>0</v>
      </c>
      <c r="Z3676" s="679">
        <f t="shared" ca="1" si="631"/>
        <v>0</v>
      </c>
      <c r="AA3676" t="str">
        <f t="shared" si="628"/>
        <v>ASR_Financial_Report_SHP21Final</v>
      </c>
      <c r="AB3676" s="960">
        <f t="shared" si="629"/>
        <v>44658</v>
      </c>
      <c r="AC3676" t="str">
        <f t="shared" si="630"/>
        <v>Unaudited</v>
      </c>
    </row>
    <row r="3677" spans="1:29" x14ac:dyDescent="0.25">
      <c r="A3677" t="s">
        <v>420</v>
      </c>
      <c r="B3677" t="s">
        <v>1366</v>
      </c>
      <c r="C3677" t="s">
        <v>1367</v>
      </c>
      <c r="D3677">
        <v>1900</v>
      </c>
      <c r="E3677" s="960">
        <v>1</v>
      </c>
      <c r="F3677" t="s">
        <v>438</v>
      </c>
      <c r="G3677" s="960">
        <v>91</v>
      </c>
      <c r="H3677" t="s">
        <v>389</v>
      </c>
      <c r="I3677" s="940" t="s">
        <v>488</v>
      </c>
      <c r="J3677" s="940" t="s">
        <v>444</v>
      </c>
      <c r="K3677" s="940" t="s">
        <v>445</v>
      </c>
      <c r="L3677" s="940">
        <v>5.0999999999999996</v>
      </c>
      <c r="M3677" s="961" t="s">
        <v>37</v>
      </c>
      <c r="N3677" s="679">
        <f t="shared" ca="1" si="627"/>
        <v>3490649.65</v>
      </c>
      <c r="O3677" s="679">
        <f t="shared" ca="1" si="632"/>
        <v>1156956.3</v>
      </c>
      <c r="P3677" s="679">
        <f t="shared" ca="1" si="632"/>
        <v>667188.61</v>
      </c>
      <c r="Q3677" s="679">
        <f t="shared" ca="1" si="632"/>
        <v>192523.29</v>
      </c>
      <c r="R3677" s="679">
        <f t="shared" ca="1" si="632"/>
        <v>757691.29999999993</v>
      </c>
      <c r="S3677" s="679">
        <f t="shared" ca="1" si="632"/>
        <v>107717.40000000001</v>
      </c>
      <c r="T3677" s="679">
        <f t="shared" ca="1" si="632"/>
        <v>65341.63</v>
      </c>
      <c r="U3677" s="679">
        <f t="shared" ca="1" si="631"/>
        <v>9572.49</v>
      </c>
      <c r="V3677" s="679">
        <f t="shared" ca="1" si="631"/>
        <v>144519.56</v>
      </c>
      <c r="W3677" s="679">
        <f t="shared" ca="1" si="631"/>
        <v>2256.0699999999997</v>
      </c>
      <c r="X3677" s="679">
        <f t="shared" ca="1" si="631"/>
        <v>235225.27</v>
      </c>
      <c r="Y3677" s="679">
        <f t="shared" ca="1" si="631"/>
        <v>151657.72999999998</v>
      </c>
      <c r="Z3677" s="679">
        <f t="shared" ca="1" si="631"/>
        <v>0</v>
      </c>
      <c r="AA3677" t="str">
        <f t="shared" si="628"/>
        <v>ASR_Financial_Report_SHP21Final</v>
      </c>
      <c r="AB3677" s="960">
        <f t="shared" si="629"/>
        <v>44658</v>
      </c>
      <c r="AC3677" t="str">
        <f t="shared" si="630"/>
        <v>Unaudited</v>
      </c>
    </row>
    <row r="3678" spans="1:29" ht="30" x14ac:dyDescent="0.25">
      <c r="A3678" t="s">
        <v>420</v>
      </c>
      <c r="B3678" t="s">
        <v>1366</v>
      </c>
      <c r="C3678" t="s">
        <v>1367</v>
      </c>
      <c r="D3678">
        <v>1900</v>
      </c>
      <c r="E3678" s="960">
        <v>1</v>
      </c>
      <c r="F3678" t="s">
        <v>438</v>
      </c>
      <c r="G3678" s="960">
        <v>91</v>
      </c>
      <c r="H3678" t="s">
        <v>389</v>
      </c>
      <c r="I3678" s="940" t="s">
        <v>488</v>
      </c>
      <c r="J3678" s="940" t="s">
        <v>444</v>
      </c>
      <c r="K3678" s="940" t="s">
        <v>445</v>
      </c>
      <c r="L3678" s="940">
        <v>5.2</v>
      </c>
      <c r="M3678" s="961" t="s">
        <v>303</v>
      </c>
      <c r="N3678" s="679">
        <f t="shared" ca="1" si="627"/>
        <v>0</v>
      </c>
      <c r="O3678" s="679">
        <f t="shared" ca="1" si="632"/>
        <v>0</v>
      </c>
      <c r="P3678" s="679">
        <f t="shared" ca="1" si="632"/>
        <v>0</v>
      </c>
      <c r="Q3678" s="679">
        <f t="shared" ca="1" si="632"/>
        <v>0</v>
      </c>
      <c r="R3678" s="679">
        <f t="shared" ca="1" si="632"/>
        <v>0</v>
      </c>
      <c r="S3678" s="679">
        <f t="shared" ca="1" si="632"/>
        <v>0</v>
      </c>
      <c r="T3678" s="679">
        <f t="shared" ca="1" si="632"/>
        <v>0</v>
      </c>
      <c r="U3678" s="679">
        <f t="shared" ca="1" si="631"/>
        <v>0</v>
      </c>
      <c r="V3678" s="679">
        <f t="shared" ca="1" si="631"/>
        <v>0</v>
      </c>
      <c r="W3678" s="679">
        <f t="shared" ca="1" si="631"/>
        <v>0</v>
      </c>
      <c r="X3678" s="679">
        <f t="shared" ca="1" si="631"/>
        <v>0</v>
      </c>
      <c r="Y3678" s="679">
        <f t="shared" ca="1" si="631"/>
        <v>0</v>
      </c>
      <c r="Z3678" s="679">
        <f t="shared" ca="1" si="631"/>
        <v>0</v>
      </c>
      <c r="AA3678" t="str">
        <f t="shared" si="628"/>
        <v>ASR_Financial_Report_SHP21Final</v>
      </c>
      <c r="AB3678" s="960">
        <f t="shared" si="629"/>
        <v>44658</v>
      </c>
      <c r="AC3678" t="str">
        <f t="shared" si="630"/>
        <v>Unaudited</v>
      </c>
    </row>
    <row r="3679" spans="1:29" ht="30" x14ac:dyDescent="0.25">
      <c r="A3679" t="s">
        <v>420</v>
      </c>
      <c r="B3679" t="s">
        <v>1366</v>
      </c>
      <c r="C3679" t="s">
        <v>1367</v>
      </c>
      <c r="D3679">
        <v>1900</v>
      </c>
      <c r="E3679" s="960">
        <v>1</v>
      </c>
      <c r="F3679" t="s">
        <v>438</v>
      </c>
      <c r="G3679" s="960">
        <v>91</v>
      </c>
      <c r="H3679" t="s">
        <v>389</v>
      </c>
      <c r="I3679" s="940" t="s">
        <v>488</v>
      </c>
      <c r="J3679" s="940" t="s">
        <v>444</v>
      </c>
      <c r="K3679" s="940" t="s">
        <v>445</v>
      </c>
      <c r="L3679" s="940">
        <v>5.3</v>
      </c>
      <c r="M3679" s="961" t="s">
        <v>304</v>
      </c>
      <c r="N3679" s="679">
        <f t="shared" ca="1" si="627"/>
        <v>26251.513378465264</v>
      </c>
      <c r="O3679" s="679">
        <f t="shared" ca="1" si="632"/>
        <v>10543.652091742391</v>
      </c>
      <c r="P3679" s="679">
        <f t="shared" ca="1" si="632"/>
        <v>4977.7828767288129</v>
      </c>
      <c r="Q3679" s="679">
        <f t="shared" ca="1" si="632"/>
        <v>1545.9078881194746</v>
      </c>
      <c r="R3679" s="679">
        <f t="shared" ca="1" si="632"/>
        <v>6271.2727824118383</v>
      </c>
      <c r="S3679" s="679">
        <f t="shared" ca="1" si="632"/>
        <v>1106.4081048815569</v>
      </c>
      <c r="T3679" s="679">
        <f t="shared" ca="1" si="632"/>
        <v>496.39170887883262</v>
      </c>
      <c r="U3679" s="679">
        <f t="shared" ca="1" si="631"/>
        <v>99.411838112014905</v>
      </c>
      <c r="V3679" s="679">
        <f t="shared" ca="1" si="631"/>
        <v>1192.6499307269823</v>
      </c>
      <c r="W3679" s="679">
        <f t="shared" ca="1" si="631"/>
        <v>13.476725395212251</v>
      </c>
      <c r="X3679" s="679">
        <f t="shared" ca="1" si="631"/>
        <v>3.0392765264833157</v>
      </c>
      <c r="Y3679" s="679">
        <f t="shared" ca="1" si="631"/>
        <v>1.5201549416632343</v>
      </c>
      <c r="Z3679" s="679">
        <f t="shared" ca="1" si="631"/>
        <v>0</v>
      </c>
      <c r="AA3679" t="str">
        <f t="shared" si="628"/>
        <v>ASR_Financial_Report_SHP21Final</v>
      </c>
      <c r="AB3679" s="960">
        <f t="shared" si="629"/>
        <v>44658</v>
      </c>
      <c r="AC3679" t="str">
        <f t="shared" si="630"/>
        <v>Unaudited</v>
      </c>
    </row>
    <row r="3680" spans="1:29" x14ac:dyDescent="0.25">
      <c r="A3680" t="s">
        <v>420</v>
      </c>
      <c r="B3680" t="s">
        <v>1366</v>
      </c>
      <c r="C3680" t="s">
        <v>1367</v>
      </c>
      <c r="D3680">
        <v>1900</v>
      </c>
      <c r="E3680" s="960">
        <v>1</v>
      </c>
      <c r="F3680" t="s">
        <v>438</v>
      </c>
      <c r="G3680" s="960">
        <v>91</v>
      </c>
      <c r="H3680" t="s">
        <v>389</v>
      </c>
      <c r="I3680" s="940" t="s">
        <v>488</v>
      </c>
      <c r="J3680" s="940" t="s">
        <v>444</v>
      </c>
      <c r="K3680" s="940" t="s">
        <v>445</v>
      </c>
      <c r="L3680" s="940" t="s">
        <v>82</v>
      </c>
      <c r="M3680" s="961" t="s">
        <v>453</v>
      </c>
      <c r="N3680" s="679">
        <f t="shared" ca="1" si="627"/>
        <v>0</v>
      </c>
      <c r="O3680" s="679">
        <f t="shared" ca="1" si="632"/>
        <v>0</v>
      </c>
      <c r="P3680" s="679">
        <f t="shared" ca="1" si="632"/>
        <v>0</v>
      </c>
      <c r="Q3680" s="679">
        <f t="shared" ca="1" si="632"/>
        <v>0</v>
      </c>
      <c r="R3680" s="679">
        <f t="shared" ca="1" si="632"/>
        <v>0</v>
      </c>
      <c r="S3680" s="679">
        <f t="shared" ca="1" si="632"/>
        <v>0</v>
      </c>
      <c r="T3680" s="679">
        <f t="shared" ca="1" si="632"/>
        <v>0</v>
      </c>
      <c r="U3680" s="679">
        <f t="shared" ca="1" si="631"/>
        <v>0</v>
      </c>
      <c r="V3680" s="679">
        <f t="shared" ca="1" si="631"/>
        <v>0</v>
      </c>
      <c r="W3680" s="679">
        <f t="shared" ca="1" si="631"/>
        <v>0</v>
      </c>
      <c r="X3680" s="679">
        <f t="shared" ca="1" si="631"/>
        <v>0</v>
      </c>
      <c r="Y3680" s="679">
        <f t="shared" ca="1" si="631"/>
        <v>0</v>
      </c>
      <c r="Z3680" s="679">
        <f t="shared" ca="1" si="631"/>
        <v>0</v>
      </c>
      <c r="AA3680" t="str">
        <f t="shared" si="628"/>
        <v>ASR_Financial_Report_SHP21Final</v>
      </c>
      <c r="AB3680" s="960">
        <f t="shared" si="629"/>
        <v>44658</v>
      </c>
      <c r="AC3680" t="str">
        <f t="shared" si="630"/>
        <v>Unaudited</v>
      </c>
    </row>
    <row r="3681" spans="1:29" x14ac:dyDescent="0.25">
      <c r="A3681" t="s">
        <v>420</v>
      </c>
      <c r="B3681" t="s">
        <v>1366</v>
      </c>
      <c r="C3681" t="s">
        <v>1367</v>
      </c>
      <c r="D3681">
        <v>1900</v>
      </c>
      <c r="E3681" s="960">
        <v>1</v>
      </c>
      <c r="F3681" t="s">
        <v>438</v>
      </c>
      <c r="G3681" s="960">
        <v>91</v>
      </c>
      <c r="H3681" t="s">
        <v>389</v>
      </c>
      <c r="I3681" s="940" t="s">
        <v>488</v>
      </c>
      <c r="J3681" s="940" t="s">
        <v>444</v>
      </c>
      <c r="K3681" s="940" t="s">
        <v>446</v>
      </c>
      <c r="L3681" s="948">
        <v>6.1</v>
      </c>
      <c r="M3681" s="963" t="s">
        <v>18</v>
      </c>
      <c r="N3681" s="679">
        <f t="shared" ca="1" si="627"/>
        <v>0</v>
      </c>
      <c r="O3681" s="679">
        <f t="shared" ca="1" si="632"/>
        <v>0</v>
      </c>
      <c r="P3681" s="679">
        <f t="shared" ca="1" si="632"/>
        <v>0</v>
      </c>
      <c r="Q3681" s="679">
        <f t="shared" ca="1" si="632"/>
        <v>0</v>
      </c>
      <c r="R3681" s="679">
        <f t="shared" ca="1" si="632"/>
        <v>0</v>
      </c>
      <c r="S3681" s="679">
        <f t="shared" ca="1" si="632"/>
        <v>0</v>
      </c>
      <c r="T3681" s="679">
        <f t="shared" ca="1" si="632"/>
        <v>0</v>
      </c>
      <c r="U3681" s="679">
        <f t="shared" ref="U3681:Z3686" ca="1" si="633">IF(OR(AND($F3681="PY",U$1&lt;&gt;"Prior Year"),AND($F3681&lt;&gt;"PY",U$1="Prior Year")),0,INDEX(INDIRECT("'MMA Rev-Exp "&amp;$H3681&amp;"'!$A$1:$CA$200"),IF($J3681="Member Months",MATCH($J3681,INDIRECT("'MMA Rev-Exp "&amp;$H3681&amp;"'!$A$1:$A$200"),0),MATCH($L3681,INDIRECT("'MMA Rev-Exp "&amp;$H3681&amp;"'!$B$1:$B$200"),0)),IF($F3681="PY",MATCH("Prior Year Adjustments",INDIRECT("'MMA Rev-Exp "&amp;$H3681&amp;"'!$A$8:$CA$8"),0),MATCH(IF($F3681="Q1","JANUARY - MARCH (Q1)",IF($F3681="Q2","APRIL - JUNE (Q2)",IF($F3681="Q3","JULY - SEPTEMBER (Q3)",IF($F3681="Q4","OCTOBER - DECEMBER (Q4)",0)))),INDIRECT("'MMA Rev-Exp "&amp;$H3681&amp;"'!$A$7:$CA$7"),0)+MATCH(U$1,INDIRECT("'MMA Rev-Exp "&amp;$H3681&amp;"'!$D$8:$CA$8"),0)-1)))</f>
        <v>0</v>
      </c>
      <c r="V3681" s="679">
        <f t="shared" ca="1" si="633"/>
        <v>0</v>
      </c>
      <c r="W3681" s="679">
        <f t="shared" ca="1" si="633"/>
        <v>0</v>
      </c>
      <c r="X3681" s="679">
        <f t="shared" ca="1" si="633"/>
        <v>0</v>
      </c>
      <c r="Y3681" s="679">
        <f t="shared" ca="1" si="633"/>
        <v>0</v>
      </c>
      <c r="Z3681" s="679">
        <f t="shared" ca="1" si="633"/>
        <v>0</v>
      </c>
      <c r="AA3681" t="str">
        <f t="shared" si="628"/>
        <v>ASR_Financial_Report_SHP21Final</v>
      </c>
      <c r="AB3681" s="960">
        <f t="shared" si="629"/>
        <v>44658</v>
      </c>
      <c r="AC3681" t="str">
        <f t="shared" si="630"/>
        <v>Unaudited</v>
      </c>
    </row>
    <row r="3682" spans="1:29" x14ac:dyDescent="0.25">
      <c r="A3682" t="s">
        <v>420</v>
      </c>
      <c r="B3682" t="s">
        <v>1366</v>
      </c>
      <c r="C3682" t="s">
        <v>1367</v>
      </c>
      <c r="D3682">
        <v>1900</v>
      </c>
      <c r="E3682" s="960">
        <v>1</v>
      </c>
      <c r="F3682" t="s">
        <v>438</v>
      </c>
      <c r="G3682" s="960">
        <v>91</v>
      </c>
      <c r="H3682" t="s">
        <v>389</v>
      </c>
      <c r="I3682" s="940" t="s">
        <v>488</v>
      </c>
      <c r="J3682" s="940" t="s">
        <v>444</v>
      </c>
      <c r="K3682" s="940" t="s">
        <v>446</v>
      </c>
      <c r="L3682" s="950">
        <v>6.2</v>
      </c>
      <c r="M3682" s="964" t="s">
        <v>19</v>
      </c>
      <c r="N3682" s="679">
        <f t="shared" ca="1" si="627"/>
        <v>0</v>
      </c>
      <c r="O3682" s="679">
        <f t="shared" ref="O3682:T3690" ca="1" si="634">IF(OR(AND($F3682="PY",O$1&lt;&gt;"Prior Year"),AND($F3682&lt;&gt;"PY",O$1="Prior Year")),0,INDEX(INDIRECT("'MMA Rev-Exp "&amp;$H3682&amp;"'!$A$1:$CA$200"),IF($J3682="Member Months",MATCH($J3682,INDIRECT("'MMA Rev-Exp "&amp;$H3682&amp;"'!$A$1:$A$200"),0),MATCH($L3682,INDIRECT("'MMA Rev-Exp "&amp;$H3682&amp;"'!$B$1:$B$200"),0)),IF($F3682="PY",MATCH("Prior Year Adjustments",INDIRECT("'MMA Rev-Exp "&amp;$H3682&amp;"'!$A$8:$CA$8"),0),MATCH(IF($F3682="Q1","JANUARY - MARCH (Q1)",IF($F3682="Q2","APRIL - JUNE (Q2)",IF($F3682="Q3","JULY - SEPTEMBER (Q3)",IF($F3682="Q4","OCTOBER - DECEMBER (Q4)",0)))),INDIRECT("'MMA Rev-Exp "&amp;$H3682&amp;"'!$A$7:$CA$7"),0)+MATCH(O$1,INDIRECT("'MMA Rev-Exp "&amp;$H3682&amp;"'!$D$8:$CA$8"),0)-1)))</f>
        <v>0</v>
      </c>
      <c r="P3682" s="679">
        <f t="shared" ca="1" si="634"/>
        <v>0</v>
      </c>
      <c r="Q3682" s="679">
        <f t="shared" ca="1" si="634"/>
        <v>0</v>
      </c>
      <c r="R3682" s="679">
        <f t="shared" ca="1" si="634"/>
        <v>0</v>
      </c>
      <c r="S3682" s="679">
        <f t="shared" ca="1" si="634"/>
        <v>0</v>
      </c>
      <c r="T3682" s="679">
        <f t="shared" ca="1" si="634"/>
        <v>0</v>
      </c>
      <c r="U3682" s="679">
        <f t="shared" ca="1" si="633"/>
        <v>0</v>
      </c>
      <c r="V3682" s="679">
        <f t="shared" ca="1" si="633"/>
        <v>0</v>
      </c>
      <c r="W3682" s="679">
        <f t="shared" ca="1" si="633"/>
        <v>0</v>
      </c>
      <c r="X3682" s="679">
        <f t="shared" ca="1" si="633"/>
        <v>0</v>
      </c>
      <c r="Y3682" s="679">
        <f t="shared" ca="1" si="633"/>
        <v>0</v>
      </c>
      <c r="Z3682" s="679">
        <f t="shared" ca="1" si="633"/>
        <v>0</v>
      </c>
      <c r="AA3682" t="str">
        <f t="shared" si="628"/>
        <v>ASR_Financial_Report_SHP21Final</v>
      </c>
      <c r="AB3682" s="960">
        <f t="shared" si="629"/>
        <v>44658</v>
      </c>
      <c r="AC3682" t="str">
        <f t="shared" si="630"/>
        <v>Unaudited</v>
      </c>
    </row>
    <row r="3683" spans="1:29" x14ac:dyDescent="0.25">
      <c r="A3683" t="s">
        <v>420</v>
      </c>
      <c r="B3683" t="s">
        <v>1366</v>
      </c>
      <c r="C3683" t="s">
        <v>1367</v>
      </c>
      <c r="D3683">
        <v>1900</v>
      </c>
      <c r="E3683" s="960">
        <v>1</v>
      </c>
      <c r="F3683" t="s">
        <v>438</v>
      </c>
      <c r="G3683" s="960">
        <v>91</v>
      </c>
      <c r="H3683" t="s">
        <v>389</v>
      </c>
      <c r="I3683" s="961" t="s">
        <v>488</v>
      </c>
      <c r="J3683" s="961" t="s">
        <v>444</v>
      </c>
      <c r="K3683" s="961" t="s">
        <v>446</v>
      </c>
      <c r="L3683" s="940">
        <v>6.3</v>
      </c>
      <c r="M3683" s="961" t="s">
        <v>184</v>
      </c>
      <c r="N3683" s="679">
        <f t="shared" ca="1" si="627"/>
        <v>0</v>
      </c>
      <c r="O3683" s="679">
        <f t="shared" ca="1" si="634"/>
        <v>0</v>
      </c>
      <c r="P3683" s="679">
        <f t="shared" ca="1" si="634"/>
        <v>0</v>
      </c>
      <c r="Q3683" s="679">
        <f t="shared" ca="1" si="634"/>
        <v>0</v>
      </c>
      <c r="R3683" s="679">
        <f t="shared" ca="1" si="634"/>
        <v>0</v>
      </c>
      <c r="S3683" s="679">
        <f t="shared" ca="1" si="634"/>
        <v>0</v>
      </c>
      <c r="T3683" s="679">
        <f t="shared" ca="1" si="634"/>
        <v>0</v>
      </c>
      <c r="U3683" s="679">
        <f t="shared" ca="1" si="633"/>
        <v>0</v>
      </c>
      <c r="V3683" s="679">
        <f t="shared" ca="1" si="633"/>
        <v>0</v>
      </c>
      <c r="W3683" s="679">
        <f t="shared" ca="1" si="633"/>
        <v>0</v>
      </c>
      <c r="X3683" s="679">
        <f t="shared" ca="1" si="633"/>
        <v>0</v>
      </c>
      <c r="Y3683" s="679">
        <f t="shared" ca="1" si="633"/>
        <v>0</v>
      </c>
      <c r="Z3683" s="679">
        <f t="shared" ca="1" si="633"/>
        <v>0</v>
      </c>
      <c r="AA3683" t="str">
        <f t="shared" si="628"/>
        <v>ASR_Financial_Report_SHP21Final</v>
      </c>
      <c r="AB3683" s="960">
        <f t="shared" si="629"/>
        <v>44658</v>
      </c>
      <c r="AC3683" t="str">
        <f t="shared" si="630"/>
        <v>Unaudited</v>
      </c>
    </row>
    <row r="3684" spans="1:29" x14ac:dyDescent="0.25">
      <c r="A3684" t="s">
        <v>420</v>
      </c>
      <c r="B3684" t="s">
        <v>1366</v>
      </c>
      <c r="C3684" t="s">
        <v>1367</v>
      </c>
      <c r="D3684">
        <v>1900</v>
      </c>
      <c r="E3684" s="960">
        <v>1</v>
      </c>
      <c r="F3684" t="s">
        <v>438</v>
      </c>
      <c r="G3684" s="960">
        <v>91</v>
      </c>
      <c r="H3684" t="s">
        <v>389</v>
      </c>
      <c r="I3684" s="940" t="s">
        <v>488</v>
      </c>
      <c r="J3684" s="940" t="s">
        <v>444</v>
      </c>
      <c r="K3684" s="940" t="s">
        <v>446</v>
      </c>
      <c r="L3684" s="940" t="s">
        <v>87</v>
      </c>
      <c r="M3684" s="965" t="s">
        <v>454</v>
      </c>
      <c r="N3684" s="679">
        <f t="shared" ca="1" si="627"/>
        <v>0</v>
      </c>
      <c r="O3684" s="679">
        <f t="shared" ca="1" si="634"/>
        <v>0</v>
      </c>
      <c r="P3684" s="679">
        <f t="shared" ca="1" si="634"/>
        <v>0</v>
      </c>
      <c r="Q3684" s="679">
        <f t="shared" ca="1" si="634"/>
        <v>0</v>
      </c>
      <c r="R3684" s="679">
        <f t="shared" ca="1" si="634"/>
        <v>0</v>
      </c>
      <c r="S3684" s="679">
        <f t="shared" ca="1" si="634"/>
        <v>0</v>
      </c>
      <c r="T3684" s="679">
        <f t="shared" ca="1" si="634"/>
        <v>0</v>
      </c>
      <c r="U3684" s="679">
        <f t="shared" ca="1" si="633"/>
        <v>0</v>
      </c>
      <c r="V3684" s="679">
        <f t="shared" ca="1" si="633"/>
        <v>0</v>
      </c>
      <c r="W3684" s="679">
        <f t="shared" ca="1" si="633"/>
        <v>0</v>
      </c>
      <c r="X3684" s="679">
        <f t="shared" ca="1" si="633"/>
        <v>0</v>
      </c>
      <c r="Y3684" s="679">
        <f t="shared" ca="1" si="633"/>
        <v>0</v>
      </c>
      <c r="Z3684" s="679">
        <f t="shared" ca="1" si="633"/>
        <v>0</v>
      </c>
      <c r="AA3684" t="str">
        <f t="shared" si="628"/>
        <v>ASR_Financial_Report_SHP21Final</v>
      </c>
      <c r="AB3684" s="960">
        <f t="shared" si="629"/>
        <v>44658</v>
      </c>
      <c r="AC3684" t="str">
        <f t="shared" si="630"/>
        <v>Unaudited</v>
      </c>
    </row>
    <row r="3685" spans="1:29" x14ac:dyDescent="0.25">
      <c r="A3685" t="s">
        <v>420</v>
      </c>
      <c r="B3685" t="s">
        <v>1366</v>
      </c>
      <c r="C3685" t="s">
        <v>1367</v>
      </c>
      <c r="D3685">
        <v>1900</v>
      </c>
      <c r="E3685" s="960">
        <v>1</v>
      </c>
      <c r="F3685" t="s">
        <v>438</v>
      </c>
      <c r="G3685" s="960">
        <v>91</v>
      </c>
      <c r="H3685" t="s">
        <v>389</v>
      </c>
      <c r="I3685" s="940" t="s">
        <v>488</v>
      </c>
      <c r="J3685" s="940" t="s">
        <v>444</v>
      </c>
      <c r="K3685" s="940" t="s">
        <v>447</v>
      </c>
      <c r="L3685" s="940">
        <v>7.1</v>
      </c>
      <c r="M3685" s="965" t="s">
        <v>20</v>
      </c>
      <c r="N3685" s="679">
        <f t="shared" ca="1" si="627"/>
        <v>554215.72</v>
      </c>
      <c r="O3685" s="679">
        <f t="shared" ca="1" si="634"/>
        <v>140660.76999999999</v>
      </c>
      <c r="P3685" s="679">
        <f t="shared" ca="1" si="634"/>
        <v>19377.599999999999</v>
      </c>
      <c r="Q3685" s="679">
        <f t="shared" ca="1" si="634"/>
        <v>109382.9</v>
      </c>
      <c r="R3685" s="679">
        <f t="shared" ca="1" si="634"/>
        <v>89773.42</v>
      </c>
      <c r="S3685" s="679">
        <f t="shared" ca="1" si="634"/>
        <v>54288.77</v>
      </c>
      <c r="T3685" s="679">
        <f t="shared" ca="1" si="634"/>
        <v>1674</v>
      </c>
      <c r="U3685" s="679">
        <f t="shared" ca="1" si="633"/>
        <v>3060.16</v>
      </c>
      <c r="V3685" s="679">
        <f t="shared" ca="1" si="633"/>
        <v>21483</v>
      </c>
      <c r="W3685" s="679">
        <f t="shared" ca="1" si="633"/>
        <v>0</v>
      </c>
      <c r="X3685" s="679">
        <f t="shared" ca="1" si="633"/>
        <v>88684.099999999991</v>
      </c>
      <c r="Y3685" s="679">
        <f t="shared" ca="1" si="633"/>
        <v>25831</v>
      </c>
      <c r="Z3685" s="679">
        <f t="shared" ca="1" si="633"/>
        <v>0</v>
      </c>
      <c r="AA3685" t="str">
        <f t="shared" si="628"/>
        <v>ASR_Financial_Report_SHP21Final</v>
      </c>
      <c r="AB3685" s="960">
        <f t="shared" si="629"/>
        <v>44658</v>
      </c>
      <c r="AC3685" t="str">
        <f t="shared" si="630"/>
        <v>Unaudited</v>
      </c>
    </row>
    <row r="3686" spans="1:29" x14ac:dyDescent="0.25">
      <c r="A3686" t="s">
        <v>420</v>
      </c>
      <c r="B3686" t="s">
        <v>1366</v>
      </c>
      <c r="C3686" t="s">
        <v>1367</v>
      </c>
      <c r="D3686">
        <v>1900</v>
      </c>
      <c r="E3686" s="960">
        <v>1</v>
      </c>
      <c r="F3686" t="s">
        <v>438</v>
      </c>
      <c r="G3686" s="960">
        <v>91</v>
      </c>
      <c r="H3686" t="s">
        <v>389</v>
      </c>
      <c r="I3686" s="940" t="s">
        <v>488</v>
      </c>
      <c r="J3686" s="940" t="s">
        <v>444</v>
      </c>
      <c r="K3686" s="940" t="s">
        <v>447</v>
      </c>
      <c r="L3686" s="940">
        <v>7.2</v>
      </c>
      <c r="M3686" s="965" t="s">
        <v>21</v>
      </c>
      <c r="N3686" s="679">
        <f t="shared" ca="1" si="627"/>
        <v>0</v>
      </c>
      <c r="O3686" s="679">
        <f t="shared" ca="1" si="634"/>
        <v>0</v>
      </c>
      <c r="P3686" s="679">
        <f t="shared" ca="1" si="634"/>
        <v>0</v>
      </c>
      <c r="Q3686" s="679">
        <f t="shared" ca="1" si="634"/>
        <v>0</v>
      </c>
      <c r="R3686" s="679">
        <f t="shared" ca="1" si="634"/>
        <v>0</v>
      </c>
      <c r="S3686" s="679">
        <f t="shared" ca="1" si="634"/>
        <v>0</v>
      </c>
      <c r="T3686" s="679">
        <f t="shared" ca="1" si="634"/>
        <v>0</v>
      </c>
      <c r="U3686" s="679">
        <f t="shared" ca="1" si="633"/>
        <v>0</v>
      </c>
      <c r="V3686" s="679">
        <f t="shared" ca="1" si="633"/>
        <v>0</v>
      </c>
      <c r="W3686" s="679">
        <f t="shared" ca="1" si="633"/>
        <v>0</v>
      </c>
      <c r="X3686" s="679">
        <f t="shared" ca="1" si="633"/>
        <v>0</v>
      </c>
      <c r="Y3686" s="679">
        <f t="shared" ca="1" si="633"/>
        <v>0</v>
      </c>
      <c r="Z3686" s="679">
        <f t="shared" ca="1" si="633"/>
        <v>0</v>
      </c>
      <c r="AA3686" t="str">
        <f t="shared" si="628"/>
        <v>ASR_Financial_Report_SHP21Final</v>
      </c>
      <c r="AB3686" s="960">
        <f t="shared" si="629"/>
        <v>44658</v>
      </c>
      <c r="AC3686" t="str">
        <f t="shared" si="630"/>
        <v>Unaudited</v>
      </c>
    </row>
    <row r="3687" spans="1:29" x14ac:dyDescent="0.25">
      <c r="A3687" t="s">
        <v>420</v>
      </c>
      <c r="B3687" t="s">
        <v>1366</v>
      </c>
      <c r="C3687" t="s">
        <v>1367</v>
      </c>
      <c r="D3687">
        <v>1900</v>
      </c>
      <c r="E3687" s="960">
        <v>1</v>
      </c>
      <c r="F3687" t="s">
        <v>438</v>
      </c>
      <c r="G3687" s="960">
        <v>91</v>
      </c>
      <c r="H3687" t="s">
        <v>389</v>
      </c>
      <c r="I3687" s="940" t="s">
        <v>488</v>
      </c>
      <c r="J3687" s="940" t="s">
        <v>444</v>
      </c>
      <c r="K3687" s="940" t="s">
        <v>447</v>
      </c>
      <c r="L3687" s="940">
        <v>7.3</v>
      </c>
      <c r="M3687" s="965" t="s">
        <v>155</v>
      </c>
      <c r="N3687" s="679">
        <f t="shared" ca="1" si="627"/>
        <v>6227.5042025735302</v>
      </c>
      <c r="O3687" s="679">
        <f t="shared" ca="1" si="634"/>
        <v>5884.5637024536945</v>
      </c>
      <c r="P3687" s="679">
        <f t="shared" ca="1" si="634"/>
        <v>810.66470488300922</v>
      </c>
      <c r="Q3687" s="679">
        <f t="shared" ca="1" si="634"/>
        <v>12.242291008216931</v>
      </c>
      <c r="R3687" s="679">
        <f t="shared" ca="1" si="634"/>
        <v>9.9460150714405344</v>
      </c>
      <c r="S3687" s="679">
        <f t="shared" ca="1" si="634"/>
        <v>-1169.4961606280419</v>
      </c>
      <c r="T3687" s="679">
        <f t="shared" ca="1" si="634"/>
        <v>70.032032654929239</v>
      </c>
      <c r="U3687" s="679">
        <f t="shared" ref="U3687:V3690" ca="1" si="635">IF(OR(AND($F3687="PY",U$1&lt;&gt;"Prior Year"),AND($F3687&lt;&gt;"PY",U$1="Prior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"&amp;$H3687&amp;"'!$A$7:$CA$7"),0)+MATCH(U$1,INDIRECT("'MMA Rev-Exp "&amp;$H3687&amp;"'!$D$8:$CA$8"),0)-1)))</f>
        <v>-65.890241363003454</v>
      </c>
      <c r="V3687" s="679">
        <f t="shared" ca="1" si="635"/>
        <v>2.3030788149441057</v>
      </c>
      <c r="W3687" s="679">
        <f t="shared" ref="W3687:W3750" ca="1" si="636">IF(OR(AND($F3687="PY",W$1&lt;&gt;"Prior Year"),AND($F3687&lt;&gt;"PY",W$1="Prior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"&amp;$H3687&amp;"'!$A$7:$CA$7"),0)+MATCH(W$1,INDIRECT("'MMA Rev-Exp "&amp;$H3687&amp;"'!$D$8:$CA$8"),0)-1)))</f>
        <v>0</v>
      </c>
      <c r="X3687" s="679">
        <f t="shared" ref="X3687:Z3690" ca="1" si="637">IF(OR(AND($F3687="PY",X$1&lt;&gt;"Prior Year"),AND($F3687&lt;&gt;"PY",X$1="Prior Year")),0,INDEX(INDIRECT("'MMA Rev-Exp "&amp;$H3687&amp;"'!$A$1:$CA$200"),IF($J3687="Member Months",MATCH($J3687,INDIRECT("'MMA Rev-Exp "&amp;$H3687&amp;"'!$A$1:$A$200"),0),MATCH($L3687,INDIRECT("'MMA Rev-Exp "&amp;$H3687&amp;"'!$B$1:$B$200"),0)),IF($F3687="PY",MATCH("Prior Year Adjustments",INDIRECT("'MMA Rev-Exp "&amp;$H3687&amp;"'!$A$8:$CA$8"),0),MATCH(IF($F3687="Q1","JANUARY - MARCH (Q1)",IF($F3687="Q2","APRIL - JUNE (Q2)",IF($F3687="Q3","JULY - SEPTEMBER (Q3)",IF($F3687="Q4","OCTOBER - DECEMBER (Q4)",0)))),INDIRECT("'MMA Rev-Exp "&amp;$H3687&amp;"'!$A$7:$CA$7"),0)+MATCH(X$1,INDIRECT("'MMA Rev-Exp "&amp;$H3687&amp;"'!$D$8:$CA$8"),0)-1)))</f>
        <v>579.65110391895291</v>
      </c>
      <c r="Y3687" s="679">
        <f t="shared" ca="1" si="637"/>
        <v>93.487675759388111</v>
      </c>
      <c r="Z3687" s="679">
        <f t="shared" ca="1" si="637"/>
        <v>0</v>
      </c>
      <c r="AA3687" t="str">
        <f t="shared" si="628"/>
        <v>ASR_Financial_Report_SHP21Final</v>
      </c>
      <c r="AB3687" s="960">
        <f t="shared" si="629"/>
        <v>44658</v>
      </c>
      <c r="AC3687" t="str">
        <f t="shared" si="630"/>
        <v>Unaudited</v>
      </c>
    </row>
    <row r="3688" spans="1:29" x14ac:dyDescent="0.25">
      <c r="A3688" t="s">
        <v>420</v>
      </c>
      <c r="B3688" t="s">
        <v>1366</v>
      </c>
      <c r="C3688" t="s">
        <v>1367</v>
      </c>
      <c r="D3688">
        <v>1900</v>
      </c>
      <c r="E3688" s="960">
        <v>1</v>
      </c>
      <c r="F3688" t="s">
        <v>438</v>
      </c>
      <c r="G3688" s="960">
        <v>91</v>
      </c>
      <c r="H3688" t="s">
        <v>389</v>
      </c>
      <c r="I3688" s="940" t="s">
        <v>488</v>
      </c>
      <c r="J3688" s="940" t="s">
        <v>444</v>
      </c>
      <c r="K3688" s="940" t="s">
        <v>447</v>
      </c>
      <c r="L3688" s="940" t="s">
        <v>91</v>
      </c>
      <c r="M3688" s="965" t="s">
        <v>455</v>
      </c>
      <c r="N3688" s="679">
        <f t="shared" ca="1" si="627"/>
        <v>0</v>
      </c>
      <c r="O3688" s="679">
        <f t="shared" ca="1" si="634"/>
        <v>0</v>
      </c>
      <c r="P3688" s="679">
        <f t="shared" ca="1" si="634"/>
        <v>0</v>
      </c>
      <c r="Q3688" s="679">
        <f t="shared" ca="1" si="634"/>
        <v>0</v>
      </c>
      <c r="R3688" s="679">
        <f t="shared" ca="1" si="634"/>
        <v>0</v>
      </c>
      <c r="S3688" s="679">
        <f t="shared" ca="1" si="634"/>
        <v>0</v>
      </c>
      <c r="T3688" s="679">
        <f t="shared" ca="1" si="634"/>
        <v>0</v>
      </c>
      <c r="U3688" s="679">
        <f t="shared" ca="1" si="635"/>
        <v>0</v>
      </c>
      <c r="V3688" s="679">
        <f t="shared" ca="1" si="635"/>
        <v>0</v>
      </c>
      <c r="W3688" s="679">
        <f t="shared" ca="1" si="636"/>
        <v>0</v>
      </c>
      <c r="X3688" s="679">
        <f t="shared" ca="1" si="637"/>
        <v>0</v>
      </c>
      <c r="Y3688" s="679">
        <f t="shared" ca="1" si="637"/>
        <v>0</v>
      </c>
      <c r="Z3688" s="679">
        <f t="shared" ca="1" si="637"/>
        <v>0</v>
      </c>
      <c r="AA3688" t="str">
        <f t="shared" si="628"/>
        <v>ASR_Financial_Report_SHP21Final</v>
      </c>
      <c r="AB3688" s="960">
        <f t="shared" si="629"/>
        <v>44658</v>
      </c>
      <c r="AC3688" t="str">
        <f t="shared" si="630"/>
        <v>Unaudited</v>
      </c>
    </row>
    <row r="3689" spans="1:29" x14ac:dyDescent="0.25">
      <c r="A3689" t="s">
        <v>420</v>
      </c>
      <c r="B3689" t="s">
        <v>1366</v>
      </c>
      <c r="C3689" t="s">
        <v>1367</v>
      </c>
      <c r="D3689">
        <v>1900</v>
      </c>
      <c r="E3689" s="960">
        <v>1</v>
      </c>
      <c r="F3689" t="s">
        <v>438</v>
      </c>
      <c r="G3689" s="960">
        <v>91</v>
      </c>
      <c r="H3689" t="s">
        <v>389</v>
      </c>
      <c r="I3689" s="940" t="s">
        <v>488</v>
      </c>
      <c r="J3689" s="940" t="s">
        <v>444</v>
      </c>
      <c r="K3689" s="940" t="s">
        <v>448</v>
      </c>
      <c r="L3689" s="940">
        <v>8.1</v>
      </c>
      <c r="M3689" s="965" t="s">
        <v>22</v>
      </c>
      <c r="N3689" s="679">
        <f t="shared" ca="1" si="627"/>
        <v>13022188.84999997</v>
      </c>
      <c r="O3689" s="679">
        <f t="shared" ca="1" si="634"/>
        <v>4734445.3099999698</v>
      </c>
      <c r="P3689" s="679">
        <f t="shared" ca="1" si="634"/>
        <v>675246.67999999993</v>
      </c>
      <c r="Q3689" s="679">
        <f t="shared" ca="1" si="634"/>
        <v>2881435.74</v>
      </c>
      <c r="R3689" s="679">
        <f t="shared" ca="1" si="634"/>
        <v>2035979.7</v>
      </c>
      <c r="S3689" s="679">
        <f t="shared" ca="1" si="634"/>
        <v>1652.48</v>
      </c>
      <c r="T3689" s="679">
        <f t="shared" ca="1" si="634"/>
        <v>42118.36</v>
      </c>
      <c r="U3689" s="679">
        <f t="shared" ca="1" si="635"/>
        <v>0</v>
      </c>
      <c r="V3689" s="679">
        <f t="shared" ca="1" si="635"/>
        <v>1643363.66</v>
      </c>
      <c r="W3689" s="679">
        <f t="shared" ca="1" si="636"/>
        <v>125162.53</v>
      </c>
      <c r="X3689" s="679">
        <f t="shared" ca="1" si="637"/>
        <v>2677.5</v>
      </c>
      <c r="Y3689" s="679">
        <f t="shared" ca="1" si="637"/>
        <v>880106.89</v>
      </c>
      <c r="Z3689" s="679">
        <f t="shared" ca="1" si="637"/>
        <v>0</v>
      </c>
      <c r="AA3689" t="str">
        <f t="shared" si="628"/>
        <v>ASR_Financial_Report_SHP21Final</v>
      </c>
      <c r="AB3689" s="960">
        <f t="shared" si="629"/>
        <v>44658</v>
      </c>
      <c r="AC3689" t="str">
        <f t="shared" si="630"/>
        <v>Unaudited</v>
      </c>
    </row>
    <row r="3690" spans="1:29" x14ac:dyDescent="0.25">
      <c r="A3690" t="s">
        <v>420</v>
      </c>
      <c r="B3690" t="s">
        <v>1366</v>
      </c>
      <c r="C3690" t="s">
        <v>1367</v>
      </c>
      <c r="D3690">
        <v>1900</v>
      </c>
      <c r="E3690" s="960">
        <v>1</v>
      </c>
      <c r="F3690" t="s">
        <v>438</v>
      </c>
      <c r="G3690" s="960">
        <v>91</v>
      </c>
      <c r="H3690" t="s">
        <v>389</v>
      </c>
      <c r="I3690" s="940" t="s">
        <v>488</v>
      </c>
      <c r="J3690" s="940" t="s">
        <v>444</v>
      </c>
      <c r="K3690" s="940" t="s">
        <v>448</v>
      </c>
      <c r="L3690" s="948" t="s">
        <v>112</v>
      </c>
      <c r="M3690" s="963" t="s">
        <v>443</v>
      </c>
      <c r="N3690" s="679">
        <f t="shared" ca="1" si="627"/>
        <v>95399.15</v>
      </c>
      <c r="O3690" s="679">
        <f t="shared" ca="1" si="634"/>
        <v>0</v>
      </c>
      <c r="P3690" s="679">
        <f t="shared" ca="1" si="634"/>
        <v>39682.449999999997</v>
      </c>
      <c r="Q3690" s="679">
        <f t="shared" ca="1" si="634"/>
        <v>26454.799999999999</v>
      </c>
      <c r="R3690" s="679">
        <f t="shared" ca="1" si="634"/>
        <v>29261.9</v>
      </c>
      <c r="S3690" s="679">
        <f t="shared" ca="1" si="634"/>
        <v>0</v>
      </c>
      <c r="T3690" s="679">
        <f t="shared" ca="1" si="634"/>
        <v>0</v>
      </c>
      <c r="U3690" s="679">
        <f t="shared" ca="1" si="635"/>
        <v>0</v>
      </c>
      <c r="V3690" s="679">
        <f t="shared" ca="1" si="635"/>
        <v>0</v>
      </c>
      <c r="W3690" s="679">
        <f t="shared" ca="1" si="636"/>
        <v>0</v>
      </c>
      <c r="X3690" s="679">
        <f t="shared" ca="1" si="637"/>
        <v>0</v>
      </c>
      <c r="Y3690" s="679">
        <f t="shared" ca="1" si="637"/>
        <v>0</v>
      </c>
      <c r="Z3690" s="679">
        <f t="shared" ca="1" si="637"/>
        <v>0</v>
      </c>
      <c r="AA3690" t="str">
        <f t="shared" si="628"/>
        <v>ASR_Financial_Report_SHP21Final</v>
      </c>
      <c r="AB3690" s="960">
        <f t="shared" si="629"/>
        <v>44658</v>
      </c>
      <c r="AC3690" t="str">
        <f t="shared" si="630"/>
        <v>Unaudited</v>
      </c>
    </row>
    <row r="3691" spans="1:29" x14ac:dyDescent="0.25">
      <c r="A3691" t="s">
        <v>420</v>
      </c>
      <c r="B3691" t="s">
        <v>1366</v>
      </c>
      <c r="C3691" t="s">
        <v>1367</v>
      </c>
      <c r="D3691">
        <v>1900</v>
      </c>
      <c r="E3691" s="960">
        <v>1</v>
      </c>
      <c r="F3691" t="s">
        <v>438</v>
      </c>
      <c r="G3691" s="960">
        <v>91</v>
      </c>
      <c r="H3691" t="s">
        <v>389</v>
      </c>
      <c r="I3691" s="965" t="s">
        <v>488</v>
      </c>
      <c r="J3691" s="965" t="s">
        <v>444</v>
      </c>
      <c r="K3691" s="965" t="s">
        <v>448</v>
      </c>
      <c r="L3691" s="940" t="s">
        <v>114</v>
      </c>
      <c r="M3691" s="965" t="s">
        <v>157</v>
      </c>
      <c r="N3691" s="679">
        <f t="shared" ca="1" si="627"/>
        <v>132.68434573976947</v>
      </c>
      <c r="O3691" s="679">
        <f ca="1">IF(OR(AND($F3691="PY",O$1&lt;&gt;"Prior Year"),AND($F3691&lt;&gt;"PY",O$1="Prior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"&amp;$H3691&amp;"'!$A$7:$CA$7"),0)+MATCH(O$1,INDIRECT("'MMA Rev-Exp "&amp;$H3691&amp;"'!$D$8:$CA$8"),0)-1)))</f>
        <v>132.68434573976947</v>
      </c>
      <c r="P3691" s="679">
        <f ca="1">IF(OR(AND($F3691="PY",P$1&lt;&gt;"Prior Year"),AND($F3691&lt;&gt;"PY",P$1="Prior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"&amp;$H3691&amp;"'!$A$7:$CA$7"),0)+MATCH(P$1,INDIRECT("'MMA Rev-Exp "&amp;$H3691&amp;"'!$D$8:$CA$8"),0)-1)))</f>
        <v>0</v>
      </c>
      <c r="Q3691" s="679">
        <f ca="1">IF(OR(AND($F3691="PY",Q$1&lt;&gt;"Prior Year"),AND($F3691&lt;&gt;"PY",Q$1="Prior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"&amp;$H3691&amp;"'!$A$7:$CA$7"),0)+MATCH(Q$1,INDIRECT("'MMA Rev-Exp "&amp;$H3691&amp;"'!$D$8:$CA$8"),0)-1)))</f>
        <v>0</v>
      </c>
      <c r="R3691" s="679">
        <f t="shared" ref="O3691:Z3714" ca="1" si="638">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679">
        <f t="shared" ca="1" si="638"/>
        <v>0</v>
      </c>
      <c r="T3691" s="679">
        <f t="shared" ca="1" si="638"/>
        <v>0</v>
      </c>
      <c r="U3691" s="679">
        <f t="shared" ca="1" si="638"/>
        <v>0</v>
      </c>
      <c r="V3691" s="679">
        <f t="shared" ca="1" si="638"/>
        <v>0</v>
      </c>
      <c r="W3691" s="679">
        <f t="shared" ca="1" si="636"/>
        <v>0</v>
      </c>
      <c r="X3691" s="679">
        <f t="shared" ca="1" si="638"/>
        <v>0</v>
      </c>
      <c r="Y3691" s="679">
        <f t="shared" ca="1" si="638"/>
        <v>0</v>
      </c>
      <c r="Z3691" s="679">
        <f t="shared" ca="1" si="638"/>
        <v>0</v>
      </c>
      <c r="AA3691" t="str">
        <f t="shared" si="628"/>
        <v>ASR_Financial_Report_SHP21Final</v>
      </c>
      <c r="AB3691" s="960">
        <f t="shared" si="629"/>
        <v>44658</v>
      </c>
      <c r="AC3691" t="str">
        <f t="shared" si="630"/>
        <v>Unaudited</v>
      </c>
    </row>
    <row r="3692" spans="1:29" x14ac:dyDescent="0.25">
      <c r="A3692" t="s">
        <v>420</v>
      </c>
      <c r="B3692" t="s">
        <v>1366</v>
      </c>
      <c r="C3692" t="s">
        <v>1367</v>
      </c>
      <c r="D3692">
        <v>1900</v>
      </c>
      <c r="E3692" s="960">
        <v>1</v>
      </c>
      <c r="F3692" t="s">
        <v>438</v>
      </c>
      <c r="G3692" s="960">
        <v>91</v>
      </c>
      <c r="H3692" t="s">
        <v>389</v>
      </c>
      <c r="I3692" s="940" t="s">
        <v>488</v>
      </c>
      <c r="J3692" s="940" t="s">
        <v>444</v>
      </c>
      <c r="K3692" s="940" t="s">
        <v>448</v>
      </c>
      <c r="L3692" s="946" t="s">
        <v>115</v>
      </c>
      <c r="M3692" s="966" t="s">
        <v>113</v>
      </c>
      <c r="N3692" s="679">
        <f t="shared" ca="1" si="627"/>
        <v>-12740.924675070708</v>
      </c>
      <c r="O3692" s="679">
        <f t="shared" ca="1" si="638"/>
        <v>-4329.22030265379</v>
      </c>
      <c r="P3692" s="679">
        <f t="shared" ca="1" si="638"/>
        <v>-654.45638898197501</v>
      </c>
      <c r="Q3692" s="679">
        <f t="shared" ca="1" si="638"/>
        <v>-3072.8030259955299</v>
      </c>
      <c r="R3692" s="679">
        <f t="shared" ca="1" si="638"/>
        <v>-2182.3657220233099</v>
      </c>
      <c r="S3692" s="679">
        <f t="shared" ca="1" si="638"/>
        <v>-17.1199537543669</v>
      </c>
      <c r="T3692" s="679">
        <f t="shared" ca="1" si="638"/>
        <v>-38.539232858392602</v>
      </c>
      <c r="U3692" s="679">
        <f t="shared" ca="1" si="638"/>
        <v>0</v>
      </c>
      <c r="V3692" s="679">
        <f t="shared" ca="1" si="638"/>
        <v>-1736.5622116089301</v>
      </c>
      <c r="W3692" s="679">
        <f t="shared" ca="1" si="636"/>
        <v>-132.26075591045301</v>
      </c>
      <c r="X3692" s="679">
        <f t="shared" ca="1" si="638"/>
        <v>-14.916711016947399</v>
      </c>
      <c r="Y3692" s="679">
        <f t="shared" ca="1" si="638"/>
        <v>-562.68037026701302</v>
      </c>
      <c r="Z3692" s="679">
        <f t="shared" ca="1" si="638"/>
        <v>0</v>
      </c>
      <c r="AA3692" t="str">
        <f t="shared" si="628"/>
        <v>ASR_Financial_Report_SHP21Final</v>
      </c>
      <c r="AB3692" s="960">
        <f t="shared" si="629"/>
        <v>44658</v>
      </c>
      <c r="AC3692" t="str">
        <f t="shared" si="630"/>
        <v>Unaudited</v>
      </c>
    </row>
    <row r="3693" spans="1:29" x14ac:dyDescent="0.25">
      <c r="A3693" t="s">
        <v>420</v>
      </c>
      <c r="B3693" t="s">
        <v>1366</v>
      </c>
      <c r="C3693" t="s">
        <v>1367</v>
      </c>
      <c r="D3693">
        <v>1900</v>
      </c>
      <c r="E3693" s="960">
        <v>1</v>
      </c>
      <c r="F3693" t="s">
        <v>438</v>
      </c>
      <c r="G3693" s="960">
        <v>91</v>
      </c>
      <c r="H3693" t="s">
        <v>389</v>
      </c>
      <c r="I3693" s="940" t="s">
        <v>488</v>
      </c>
      <c r="J3693" s="940" t="s">
        <v>444</v>
      </c>
      <c r="K3693" s="940" t="s">
        <v>448</v>
      </c>
      <c r="L3693" s="946" t="s">
        <v>116</v>
      </c>
      <c r="M3693" s="966" t="s">
        <v>158</v>
      </c>
      <c r="N3693" s="679">
        <f t="shared" ca="1" si="627"/>
        <v>0</v>
      </c>
      <c r="O3693" s="679">
        <f t="shared" ca="1" si="638"/>
        <v>0</v>
      </c>
      <c r="P3693" s="679">
        <f t="shared" ca="1" si="638"/>
        <v>0</v>
      </c>
      <c r="Q3693" s="679">
        <f t="shared" ca="1" si="638"/>
        <v>0</v>
      </c>
      <c r="R3693" s="679">
        <f t="shared" ca="1" si="638"/>
        <v>0</v>
      </c>
      <c r="S3693" s="679">
        <f t="shared" ca="1" si="638"/>
        <v>0</v>
      </c>
      <c r="T3693" s="679">
        <f t="shared" ca="1" si="638"/>
        <v>0</v>
      </c>
      <c r="U3693" s="679">
        <f t="shared" ca="1" si="638"/>
        <v>0</v>
      </c>
      <c r="V3693" s="679">
        <f t="shared" ca="1" si="638"/>
        <v>0</v>
      </c>
      <c r="W3693" s="679">
        <f t="shared" ca="1" si="636"/>
        <v>0</v>
      </c>
      <c r="X3693" s="679">
        <f t="shared" ca="1" si="638"/>
        <v>0</v>
      </c>
      <c r="Y3693" s="679">
        <f t="shared" ca="1" si="638"/>
        <v>0</v>
      </c>
      <c r="Z3693" s="679">
        <f t="shared" ca="1" si="638"/>
        <v>0</v>
      </c>
      <c r="AA3693" t="str">
        <f t="shared" si="628"/>
        <v>ASR_Financial_Report_SHP21Final</v>
      </c>
      <c r="AB3693" s="960">
        <f t="shared" si="629"/>
        <v>44658</v>
      </c>
      <c r="AC3693" t="str">
        <f t="shared" si="630"/>
        <v>Unaudited</v>
      </c>
    </row>
    <row r="3694" spans="1:29" x14ac:dyDescent="0.25">
      <c r="A3694" t="s">
        <v>420</v>
      </c>
      <c r="B3694" t="s">
        <v>1366</v>
      </c>
      <c r="C3694" t="s">
        <v>1367</v>
      </c>
      <c r="D3694">
        <v>1900</v>
      </c>
      <c r="E3694" s="960">
        <v>1</v>
      </c>
      <c r="F3694" t="s">
        <v>438</v>
      </c>
      <c r="G3694" s="960">
        <v>91</v>
      </c>
      <c r="H3694" t="s">
        <v>389</v>
      </c>
      <c r="I3694" s="940" t="s">
        <v>488</v>
      </c>
      <c r="J3694" s="940" t="s">
        <v>444</v>
      </c>
      <c r="K3694" s="940" t="s">
        <v>448</v>
      </c>
      <c r="L3694" s="950" t="s">
        <v>159</v>
      </c>
      <c r="M3694" s="967" t="s">
        <v>23</v>
      </c>
      <c r="N3694" s="679">
        <f t="shared" ca="1" si="627"/>
        <v>0</v>
      </c>
      <c r="O3694" s="679">
        <f t="shared" ca="1" si="638"/>
        <v>0</v>
      </c>
      <c r="P3694" s="679">
        <f t="shared" ca="1" si="638"/>
        <v>0</v>
      </c>
      <c r="Q3694" s="679">
        <f t="shared" ca="1" si="638"/>
        <v>0</v>
      </c>
      <c r="R3694" s="679">
        <f t="shared" ca="1" si="638"/>
        <v>0</v>
      </c>
      <c r="S3694" s="679">
        <f t="shared" ca="1" si="638"/>
        <v>0</v>
      </c>
      <c r="T3694" s="679">
        <f t="shared" ca="1" si="638"/>
        <v>0</v>
      </c>
      <c r="U3694" s="679">
        <f t="shared" ca="1" si="638"/>
        <v>0</v>
      </c>
      <c r="V3694" s="679">
        <f t="shared" ca="1" si="638"/>
        <v>0</v>
      </c>
      <c r="W3694" s="679">
        <f t="shared" ca="1" si="636"/>
        <v>0</v>
      </c>
      <c r="X3694" s="679">
        <f t="shared" ca="1" si="638"/>
        <v>0</v>
      </c>
      <c r="Y3694" s="679">
        <f t="shared" ca="1" si="638"/>
        <v>0</v>
      </c>
      <c r="Z3694" s="679">
        <f t="shared" ca="1" si="638"/>
        <v>0</v>
      </c>
      <c r="AA3694" t="str">
        <f t="shared" si="628"/>
        <v>ASR_Financial_Report_SHP21Final</v>
      </c>
      <c r="AB3694" s="960">
        <f t="shared" si="629"/>
        <v>44658</v>
      </c>
      <c r="AC3694" t="str">
        <f t="shared" si="630"/>
        <v>Unaudited</v>
      </c>
    </row>
    <row r="3695" spans="1:29" x14ac:dyDescent="0.25">
      <c r="A3695" t="s">
        <v>420</v>
      </c>
      <c r="B3695" t="s">
        <v>1366</v>
      </c>
      <c r="C3695" t="s">
        <v>1367</v>
      </c>
      <c r="D3695">
        <v>1900</v>
      </c>
      <c r="E3695" s="960">
        <v>1</v>
      </c>
      <c r="F3695" t="s">
        <v>438</v>
      </c>
      <c r="G3695" s="960">
        <v>91</v>
      </c>
      <c r="H3695" t="s">
        <v>389</v>
      </c>
      <c r="I3695" s="966" t="s">
        <v>488</v>
      </c>
      <c r="J3695" s="966" t="s">
        <v>444</v>
      </c>
      <c r="K3695" s="966" t="s">
        <v>448</v>
      </c>
      <c r="L3695" s="946" t="s">
        <v>442</v>
      </c>
      <c r="M3695" s="966" t="s">
        <v>456</v>
      </c>
      <c r="N3695" s="679">
        <f t="shared" ca="1" si="627"/>
        <v>-322488.57873101818</v>
      </c>
      <c r="O3695" s="679">
        <f t="shared" ca="1" si="638"/>
        <v>-219656.87086447899</v>
      </c>
      <c r="P3695" s="679">
        <f t="shared" ca="1" si="638"/>
        <v>-13052.6423658737</v>
      </c>
      <c r="Q3695" s="679">
        <f t="shared" ca="1" si="638"/>
        <v>-35388.771909649899</v>
      </c>
      <c r="R3695" s="679">
        <f t="shared" ca="1" si="638"/>
        <v>-13376.601098045699</v>
      </c>
      <c r="S3695" s="679">
        <f t="shared" ca="1" si="638"/>
        <v>-34946.074001966299</v>
      </c>
      <c r="T3695" s="679">
        <f t="shared" ca="1" si="638"/>
        <v>-823.06871239212001</v>
      </c>
      <c r="U3695" s="679">
        <f t="shared" ca="1" si="638"/>
        <v>-360.73021858933402</v>
      </c>
      <c r="V3695" s="679">
        <f t="shared" ca="1" si="638"/>
        <v>-3623.9608237559</v>
      </c>
      <c r="W3695" s="679">
        <f t="shared" ca="1" si="636"/>
        <v>0</v>
      </c>
      <c r="X3695" s="679">
        <f t="shared" ca="1" si="638"/>
        <v>-256.99629310444641</v>
      </c>
      <c r="Y3695" s="679">
        <f t="shared" ca="1" si="638"/>
        <v>-1002.8624431618487</v>
      </c>
      <c r="Z3695" s="679">
        <f t="shared" ca="1" si="638"/>
        <v>0</v>
      </c>
      <c r="AA3695" t="str">
        <f t="shared" si="628"/>
        <v>ASR_Financial_Report_SHP21Final</v>
      </c>
      <c r="AB3695" s="960">
        <f t="shared" si="629"/>
        <v>44658</v>
      </c>
      <c r="AC3695" t="str">
        <f t="shared" si="630"/>
        <v>Unaudited</v>
      </c>
    </row>
    <row r="3696" spans="1:29" ht="30" x14ac:dyDescent="0.25">
      <c r="A3696" t="s">
        <v>420</v>
      </c>
      <c r="B3696" t="s">
        <v>1366</v>
      </c>
      <c r="C3696" t="s">
        <v>1367</v>
      </c>
      <c r="D3696">
        <v>1900</v>
      </c>
      <c r="E3696" s="960">
        <v>1</v>
      </c>
      <c r="F3696" t="s">
        <v>438</v>
      </c>
      <c r="G3696" s="960">
        <v>91</v>
      </c>
      <c r="H3696" t="s">
        <v>389</v>
      </c>
      <c r="I3696" s="940" t="s">
        <v>488</v>
      </c>
      <c r="J3696" s="940" t="s">
        <v>444</v>
      </c>
      <c r="K3696" s="940" t="s">
        <v>449</v>
      </c>
      <c r="L3696" s="940">
        <v>9.1</v>
      </c>
      <c r="M3696" s="965" t="s">
        <v>185</v>
      </c>
      <c r="N3696" s="679">
        <f t="shared" ca="1" si="627"/>
        <v>28375.01</v>
      </c>
      <c r="O3696" s="679">
        <f t="shared" ca="1" si="638"/>
        <v>28023.89</v>
      </c>
      <c r="P3696" s="679">
        <f t="shared" ca="1" si="638"/>
        <v>0</v>
      </c>
      <c r="Q3696" s="679">
        <f t="shared" ca="1" si="638"/>
        <v>0</v>
      </c>
      <c r="R3696" s="679">
        <f t="shared" ca="1" si="638"/>
        <v>280</v>
      </c>
      <c r="S3696" s="679">
        <f t="shared" ca="1" si="638"/>
        <v>0</v>
      </c>
      <c r="T3696" s="679">
        <f t="shared" ca="1" si="638"/>
        <v>0</v>
      </c>
      <c r="U3696" s="679">
        <f t="shared" ca="1" si="638"/>
        <v>0</v>
      </c>
      <c r="V3696" s="679">
        <f t="shared" ca="1" si="638"/>
        <v>0</v>
      </c>
      <c r="W3696" s="679">
        <f t="shared" ca="1" si="636"/>
        <v>71.12</v>
      </c>
      <c r="X3696" s="679">
        <f t="shared" ca="1" si="638"/>
        <v>0</v>
      </c>
      <c r="Y3696" s="679">
        <f t="shared" ca="1" si="638"/>
        <v>0</v>
      </c>
      <c r="Z3696" s="679">
        <f t="shared" ca="1" si="638"/>
        <v>0</v>
      </c>
      <c r="AA3696" t="str">
        <f t="shared" si="628"/>
        <v>ASR_Financial_Report_SHP21Final</v>
      </c>
      <c r="AB3696" s="960">
        <f t="shared" si="629"/>
        <v>44658</v>
      </c>
      <c r="AC3696" t="str">
        <f t="shared" si="630"/>
        <v>Unaudited</v>
      </c>
    </row>
    <row r="3697" spans="1:29" x14ac:dyDescent="0.25">
      <c r="A3697" t="s">
        <v>420</v>
      </c>
      <c r="B3697" t="s">
        <v>1366</v>
      </c>
      <c r="C3697" t="s">
        <v>1367</v>
      </c>
      <c r="D3697">
        <v>1900</v>
      </c>
      <c r="E3697" s="960">
        <v>1</v>
      </c>
      <c r="F3697" t="s">
        <v>438</v>
      </c>
      <c r="G3697" s="960">
        <v>91</v>
      </c>
      <c r="H3697" t="s">
        <v>389</v>
      </c>
      <c r="I3697" s="940" t="s">
        <v>488</v>
      </c>
      <c r="J3697" s="940" t="s">
        <v>444</v>
      </c>
      <c r="K3697" s="940" t="s">
        <v>449</v>
      </c>
      <c r="L3697" s="940" t="s">
        <v>106</v>
      </c>
      <c r="M3697" s="965" t="s">
        <v>186</v>
      </c>
      <c r="N3697" s="679">
        <f t="shared" ca="1" si="627"/>
        <v>247141.97</v>
      </c>
      <c r="O3697" s="679">
        <f t="shared" ca="1" si="638"/>
        <v>0</v>
      </c>
      <c r="P3697" s="679">
        <f t="shared" ca="1" si="638"/>
        <v>0</v>
      </c>
      <c r="Q3697" s="679">
        <f t="shared" ca="1" si="638"/>
        <v>101995.76999999999</v>
      </c>
      <c r="R3697" s="679">
        <f t="shared" ca="1" si="638"/>
        <v>9728.81</v>
      </c>
      <c r="S3697" s="679">
        <f t="shared" ca="1" si="638"/>
        <v>130232.04</v>
      </c>
      <c r="T3697" s="679">
        <f t="shared" ca="1" si="638"/>
        <v>0</v>
      </c>
      <c r="U3697" s="679">
        <f t="shared" ca="1" si="638"/>
        <v>0</v>
      </c>
      <c r="V3697" s="679">
        <f t="shared" ca="1" si="638"/>
        <v>5185.3500000000004</v>
      </c>
      <c r="W3697" s="679">
        <f t="shared" ca="1" si="636"/>
        <v>0</v>
      </c>
      <c r="X3697" s="679">
        <f t="shared" ca="1" si="638"/>
        <v>0</v>
      </c>
      <c r="Y3697" s="679">
        <f t="shared" ca="1" si="638"/>
        <v>0</v>
      </c>
      <c r="Z3697" s="679">
        <f t="shared" ca="1" si="638"/>
        <v>0</v>
      </c>
      <c r="AA3697" t="str">
        <f t="shared" si="628"/>
        <v>ASR_Financial_Report_SHP21Final</v>
      </c>
      <c r="AB3697" s="960">
        <f t="shared" si="629"/>
        <v>44658</v>
      </c>
      <c r="AC3697" t="str">
        <f t="shared" si="630"/>
        <v>Unaudited</v>
      </c>
    </row>
    <row r="3698" spans="1:29" x14ac:dyDescent="0.25">
      <c r="A3698" t="s">
        <v>420</v>
      </c>
      <c r="B3698" t="s">
        <v>1366</v>
      </c>
      <c r="C3698" t="s">
        <v>1367</v>
      </c>
      <c r="D3698">
        <v>1900</v>
      </c>
      <c r="E3698" s="960">
        <v>1</v>
      </c>
      <c r="F3698" t="s">
        <v>438</v>
      </c>
      <c r="G3698" s="960">
        <v>91</v>
      </c>
      <c r="H3698" t="s">
        <v>389</v>
      </c>
      <c r="I3698" s="940" t="s">
        <v>488</v>
      </c>
      <c r="J3698" s="940" t="s">
        <v>444</v>
      </c>
      <c r="K3698" s="940" t="s">
        <v>449</v>
      </c>
      <c r="L3698" s="940" t="s">
        <v>1302</v>
      </c>
      <c r="M3698" s="965" t="s">
        <v>1303</v>
      </c>
      <c r="N3698" s="679">
        <f t="shared" ca="1" si="627"/>
        <v>153374.02000000002</v>
      </c>
      <c r="O3698" s="679">
        <f t="shared" ca="1" si="638"/>
        <v>851.44</v>
      </c>
      <c r="P3698" s="679">
        <f t="shared" ca="1" si="638"/>
        <v>0</v>
      </c>
      <c r="Q3698" s="679">
        <f t="shared" ca="1" si="638"/>
        <v>55972.68</v>
      </c>
      <c r="R3698" s="679">
        <f t="shared" ca="1" si="638"/>
        <v>13294.48</v>
      </c>
      <c r="S3698" s="679">
        <f t="shared" ca="1" si="638"/>
        <v>83255.42</v>
      </c>
      <c r="T3698" s="679">
        <f t="shared" ca="1" si="638"/>
        <v>0</v>
      </c>
      <c r="U3698" s="679">
        <f t="shared" ca="1" si="638"/>
        <v>0</v>
      </c>
      <c r="V3698" s="679">
        <f t="shared" ca="1" si="638"/>
        <v>0</v>
      </c>
      <c r="W3698" s="679">
        <f t="shared" ca="1" si="636"/>
        <v>0</v>
      </c>
      <c r="X3698" s="679">
        <f t="shared" ca="1" si="638"/>
        <v>0</v>
      </c>
      <c r="Y3698" s="679">
        <f t="shared" ca="1" si="638"/>
        <v>0</v>
      </c>
      <c r="Z3698" s="679">
        <f t="shared" ca="1" si="638"/>
        <v>0</v>
      </c>
      <c r="AA3698" t="str">
        <f t="shared" si="628"/>
        <v>ASR_Financial_Report_SHP21Final</v>
      </c>
      <c r="AB3698" s="960">
        <f t="shared" si="629"/>
        <v>44658</v>
      </c>
      <c r="AC3698" t="str">
        <f t="shared" si="630"/>
        <v>Unaudited</v>
      </c>
    </row>
    <row r="3699" spans="1:29" x14ac:dyDescent="0.25">
      <c r="A3699" t="s">
        <v>420</v>
      </c>
      <c r="B3699" t="s">
        <v>1366</v>
      </c>
      <c r="C3699" t="s">
        <v>1367</v>
      </c>
      <c r="D3699">
        <v>1900</v>
      </c>
      <c r="E3699" s="960">
        <v>1</v>
      </c>
      <c r="F3699" t="s">
        <v>438</v>
      </c>
      <c r="G3699" s="960">
        <v>91</v>
      </c>
      <c r="H3699" t="s">
        <v>389</v>
      </c>
      <c r="I3699" s="940" t="s">
        <v>488</v>
      </c>
      <c r="J3699" s="940" t="s">
        <v>444</v>
      </c>
      <c r="K3699" s="940" t="s">
        <v>449</v>
      </c>
      <c r="L3699" s="948" t="s">
        <v>107</v>
      </c>
      <c r="M3699" s="963" t="s">
        <v>187</v>
      </c>
      <c r="N3699" s="679">
        <f t="shared" ca="1" si="627"/>
        <v>452100.57999999996</v>
      </c>
      <c r="O3699" s="679">
        <f t="shared" ca="1" si="638"/>
        <v>181566.85</v>
      </c>
      <c r="P3699" s="679">
        <f t="shared" ca="1" si="638"/>
        <v>15544.3</v>
      </c>
      <c r="Q3699" s="679">
        <f t="shared" ca="1" si="638"/>
        <v>158894.06</v>
      </c>
      <c r="R3699" s="679">
        <f t="shared" ca="1" si="638"/>
        <v>43053.81</v>
      </c>
      <c r="S3699" s="679">
        <f t="shared" ca="1" si="638"/>
        <v>11709.039999999999</v>
      </c>
      <c r="T3699" s="679">
        <f t="shared" ca="1" si="638"/>
        <v>288.22000000000003</v>
      </c>
      <c r="U3699" s="679">
        <f t="shared" ca="1" si="638"/>
        <v>246.06</v>
      </c>
      <c r="V3699" s="679">
        <f t="shared" ca="1" si="638"/>
        <v>9859.65</v>
      </c>
      <c r="W3699" s="679">
        <f t="shared" ca="1" si="636"/>
        <v>30938.59</v>
      </c>
      <c r="X3699" s="679">
        <f t="shared" ca="1" si="638"/>
        <v>0</v>
      </c>
      <c r="Y3699" s="679">
        <f t="shared" ca="1" si="638"/>
        <v>0</v>
      </c>
      <c r="Z3699" s="679">
        <f t="shared" ca="1" si="638"/>
        <v>0</v>
      </c>
      <c r="AA3699" t="str">
        <f t="shared" si="628"/>
        <v>ASR_Financial_Report_SHP21Final</v>
      </c>
      <c r="AB3699" s="960">
        <f t="shared" si="629"/>
        <v>44658</v>
      </c>
      <c r="AC3699" t="str">
        <f t="shared" si="630"/>
        <v>Unaudited</v>
      </c>
    </row>
    <row r="3700" spans="1:29" x14ac:dyDescent="0.25">
      <c r="A3700" t="s">
        <v>420</v>
      </c>
      <c r="B3700" t="s">
        <v>1366</v>
      </c>
      <c r="C3700" t="s">
        <v>1367</v>
      </c>
      <c r="D3700">
        <v>1900</v>
      </c>
      <c r="E3700" s="960">
        <v>1</v>
      </c>
      <c r="F3700" t="s">
        <v>438</v>
      </c>
      <c r="G3700" s="960">
        <v>91</v>
      </c>
      <c r="H3700" t="s">
        <v>389</v>
      </c>
      <c r="I3700" s="965" t="s">
        <v>488</v>
      </c>
      <c r="J3700" s="965" t="s">
        <v>444</v>
      </c>
      <c r="K3700" s="965" t="s">
        <v>449</v>
      </c>
      <c r="L3700" s="940" t="s">
        <v>108</v>
      </c>
      <c r="M3700" s="965" t="s">
        <v>160</v>
      </c>
      <c r="N3700" s="679">
        <f t="shared" ca="1" si="627"/>
        <v>2245395</v>
      </c>
      <c r="O3700" s="679">
        <f t="shared" ca="1" si="638"/>
        <v>574397.64999999991</v>
      </c>
      <c r="P3700" s="679">
        <f t="shared" ca="1" si="638"/>
        <v>18937.009999999998</v>
      </c>
      <c r="Q3700" s="679">
        <f t="shared" ca="1" si="638"/>
        <v>614902.15</v>
      </c>
      <c r="R3700" s="679">
        <f t="shared" ca="1" si="638"/>
        <v>151821.25</v>
      </c>
      <c r="S3700" s="679">
        <f t="shared" ca="1" si="638"/>
        <v>645699.32000000007</v>
      </c>
      <c r="T3700" s="679">
        <f t="shared" ca="1" si="638"/>
        <v>2735.21</v>
      </c>
      <c r="U3700" s="679">
        <f t="shared" ca="1" si="638"/>
        <v>3708.67</v>
      </c>
      <c r="V3700" s="679">
        <f t="shared" ca="1" si="638"/>
        <v>46462.239999999998</v>
      </c>
      <c r="W3700" s="679">
        <f t="shared" ca="1" si="636"/>
        <v>47979.66</v>
      </c>
      <c r="X3700" s="679">
        <f t="shared" ca="1" si="638"/>
        <v>82026.859999999986</v>
      </c>
      <c r="Y3700" s="679">
        <f t="shared" ca="1" si="638"/>
        <v>56724.979999999996</v>
      </c>
      <c r="Z3700" s="679">
        <f t="shared" ca="1" si="638"/>
        <v>0</v>
      </c>
      <c r="AA3700" t="str">
        <f t="shared" si="628"/>
        <v>ASR_Financial_Report_SHP21Final</v>
      </c>
      <c r="AB3700" s="960">
        <f t="shared" si="629"/>
        <v>44658</v>
      </c>
      <c r="AC3700" t="str">
        <f t="shared" si="630"/>
        <v>Unaudited</v>
      </c>
    </row>
    <row r="3701" spans="1:29" x14ac:dyDescent="0.25">
      <c r="A3701" t="s">
        <v>420</v>
      </c>
      <c r="B3701" t="s">
        <v>1366</v>
      </c>
      <c r="C3701" t="s">
        <v>1367</v>
      </c>
      <c r="D3701">
        <v>1900</v>
      </c>
      <c r="E3701" s="960">
        <v>1</v>
      </c>
      <c r="F3701" t="s">
        <v>438</v>
      </c>
      <c r="G3701" s="960">
        <v>91</v>
      </c>
      <c r="H3701" t="s">
        <v>389</v>
      </c>
      <c r="I3701" s="940" t="s">
        <v>488</v>
      </c>
      <c r="J3701" s="940" t="s">
        <v>444</v>
      </c>
      <c r="K3701" s="940" t="s">
        <v>449</v>
      </c>
      <c r="L3701" s="940" t="s">
        <v>109</v>
      </c>
      <c r="M3701" s="965" t="s">
        <v>134</v>
      </c>
      <c r="N3701" s="679">
        <f t="shared" ca="1" si="627"/>
        <v>3090201.80001465</v>
      </c>
      <c r="O3701" s="679">
        <f t="shared" ca="1" si="638"/>
        <v>2686676.2600146299</v>
      </c>
      <c r="P3701" s="679">
        <f t="shared" ca="1" si="638"/>
        <v>76554.329999996698</v>
      </c>
      <c r="Q3701" s="679">
        <f t="shared" ca="1" si="638"/>
        <v>171261.71000006699</v>
      </c>
      <c r="R3701" s="679">
        <f t="shared" ca="1" si="638"/>
        <v>52920.889999982704</v>
      </c>
      <c r="S3701" s="679">
        <f t="shared" ca="1" si="638"/>
        <v>69811.719999977999</v>
      </c>
      <c r="T3701" s="679">
        <f t="shared" ca="1" si="638"/>
        <v>3057.6000000000104</v>
      </c>
      <c r="U3701" s="679">
        <f t="shared" ca="1" si="638"/>
        <v>1203.6099999999999</v>
      </c>
      <c r="V3701" s="679">
        <f t="shared" ca="1" si="638"/>
        <v>14059.139999999599</v>
      </c>
      <c r="W3701" s="679">
        <f t="shared" ca="1" si="636"/>
        <v>761.28</v>
      </c>
      <c r="X3701" s="679">
        <f t="shared" ca="1" si="638"/>
        <v>11952.0899999962</v>
      </c>
      <c r="Y3701" s="679">
        <f t="shared" ca="1" si="638"/>
        <v>1943.1700000001001</v>
      </c>
      <c r="Z3701" s="679">
        <f t="shared" ca="1" si="638"/>
        <v>0</v>
      </c>
      <c r="AA3701" t="str">
        <f t="shared" si="628"/>
        <v>ASR_Financial_Report_SHP21Final</v>
      </c>
      <c r="AB3701" s="960">
        <f t="shared" si="629"/>
        <v>44658</v>
      </c>
      <c r="AC3701" t="str">
        <f t="shared" si="630"/>
        <v>Unaudited</v>
      </c>
    </row>
    <row r="3702" spans="1:29" x14ac:dyDescent="0.25">
      <c r="A3702" t="s">
        <v>420</v>
      </c>
      <c r="B3702" t="s">
        <v>1366</v>
      </c>
      <c r="C3702" t="s">
        <v>1367</v>
      </c>
      <c r="D3702">
        <v>1900</v>
      </c>
      <c r="E3702" s="960">
        <v>1</v>
      </c>
      <c r="F3702" t="s">
        <v>438</v>
      </c>
      <c r="G3702" s="960">
        <v>91</v>
      </c>
      <c r="H3702" t="s">
        <v>389</v>
      </c>
      <c r="I3702" s="940" t="s">
        <v>488</v>
      </c>
      <c r="J3702" s="940" t="s">
        <v>444</v>
      </c>
      <c r="K3702" s="940" t="s">
        <v>449</v>
      </c>
      <c r="L3702" s="940" t="s">
        <v>110</v>
      </c>
      <c r="M3702" s="965" t="s">
        <v>162</v>
      </c>
      <c r="N3702" s="679">
        <f t="shared" ca="1" si="627"/>
        <v>16437.559480176224</v>
      </c>
      <c r="O3702" s="679">
        <f t="shared" ca="1" si="638"/>
        <v>32833.888054629067</v>
      </c>
      <c r="P3702" s="679">
        <f t="shared" ca="1" si="638"/>
        <v>1442.5306020936307</v>
      </c>
      <c r="Q3702" s="679">
        <f t="shared" ca="1" si="638"/>
        <v>97.907383591180519</v>
      </c>
      <c r="R3702" s="679">
        <f t="shared" ca="1" si="638"/>
        <v>19.619221472711569</v>
      </c>
      <c r="S3702" s="679">
        <f t="shared" ca="1" si="638"/>
        <v>-18753.266420330128</v>
      </c>
      <c r="T3702" s="679">
        <f t="shared" ca="1" si="638"/>
        <v>126.48563231176433</v>
      </c>
      <c r="U3702" s="679">
        <f t="shared" ca="1" si="638"/>
        <v>-85.151794097534491</v>
      </c>
      <c r="V3702" s="679">
        <f t="shared" ca="1" si="638"/>
        <v>5.027367847622946</v>
      </c>
      <c r="W3702" s="679">
        <f t="shared" ca="1" si="636"/>
        <v>9.0816247790869067</v>
      </c>
      <c r="X3702" s="679">
        <f t="shared" ca="1" si="638"/>
        <v>536.13849551391286</v>
      </c>
      <c r="Y3702" s="679">
        <f t="shared" ca="1" si="638"/>
        <v>205.2993123649016</v>
      </c>
      <c r="Z3702" s="679">
        <f t="shared" ca="1" si="638"/>
        <v>0</v>
      </c>
      <c r="AA3702" t="str">
        <f t="shared" si="628"/>
        <v>ASR_Financial_Report_SHP21Final</v>
      </c>
      <c r="AB3702" s="960">
        <f t="shared" si="629"/>
        <v>44658</v>
      </c>
      <c r="AC3702" t="str">
        <f t="shared" si="630"/>
        <v>Unaudited</v>
      </c>
    </row>
    <row r="3703" spans="1:29" x14ac:dyDescent="0.25">
      <c r="A3703" t="s">
        <v>420</v>
      </c>
      <c r="B3703" t="s">
        <v>1366</v>
      </c>
      <c r="C3703" t="s">
        <v>1367</v>
      </c>
      <c r="D3703">
        <v>1900</v>
      </c>
      <c r="E3703" s="960">
        <v>1</v>
      </c>
      <c r="F3703" t="s">
        <v>438</v>
      </c>
      <c r="G3703" s="960">
        <v>91</v>
      </c>
      <c r="H3703" t="s">
        <v>389</v>
      </c>
      <c r="I3703" s="940" t="s">
        <v>488</v>
      </c>
      <c r="J3703" s="940" t="s">
        <v>444</v>
      </c>
      <c r="K3703" s="940" t="s">
        <v>449</v>
      </c>
      <c r="L3703" s="940" t="s">
        <v>111</v>
      </c>
      <c r="M3703" s="965" t="s">
        <v>463</v>
      </c>
      <c r="N3703" s="679">
        <f t="shared" ca="1" si="627"/>
        <v>2011275.2078756473</v>
      </c>
      <c r="O3703" s="679">
        <f t="shared" ca="1" si="638"/>
        <v>1079095.6965138742</v>
      </c>
      <c r="P3703" s="679">
        <f t="shared" ca="1" si="638"/>
        <v>64122.966651195697</v>
      </c>
      <c r="Q3703" s="679">
        <f t="shared" ca="1" si="638"/>
        <v>518360.72254771448</v>
      </c>
      <c r="R3703" s="679">
        <f t="shared" ca="1" si="638"/>
        <v>195935.15785510375</v>
      </c>
      <c r="S3703" s="679">
        <f t="shared" ca="1" si="638"/>
        <v>95410.64669680495</v>
      </c>
      <c r="T3703" s="679">
        <f t="shared" ca="1" si="638"/>
        <v>4043.4424016971466</v>
      </c>
      <c r="U3703" s="679">
        <f t="shared" ca="1" si="638"/>
        <v>984.87467967793907</v>
      </c>
      <c r="V3703" s="679">
        <f t="shared" ca="1" si="638"/>
        <v>53082.343628163049</v>
      </c>
      <c r="W3703" s="679">
        <f t="shared" ca="1" si="636"/>
        <v>0</v>
      </c>
      <c r="X3703" s="679">
        <f t="shared" ca="1" si="638"/>
        <v>173.99230179239919</v>
      </c>
      <c r="Y3703" s="679">
        <f t="shared" ca="1" si="638"/>
        <v>65.364599623840263</v>
      </c>
      <c r="Z3703" s="679">
        <f t="shared" ca="1" si="638"/>
        <v>0</v>
      </c>
      <c r="AA3703" t="str">
        <f t="shared" si="628"/>
        <v>ASR_Financial_Report_SHP21Final</v>
      </c>
      <c r="AB3703" s="960">
        <f t="shared" si="629"/>
        <v>44658</v>
      </c>
      <c r="AC3703" t="str">
        <f t="shared" si="630"/>
        <v>Unaudited</v>
      </c>
    </row>
    <row r="3704" spans="1:29" x14ac:dyDescent="0.25">
      <c r="A3704" t="s">
        <v>420</v>
      </c>
      <c r="B3704" t="s">
        <v>1366</v>
      </c>
      <c r="C3704" t="s">
        <v>1367</v>
      </c>
      <c r="D3704">
        <v>1900</v>
      </c>
      <c r="E3704" s="960">
        <v>1</v>
      </c>
      <c r="F3704" t="s">
        <v>438</v>
      </c>
      <c r="G3704" s="960">
        <v>91</v>
      </c>
      <c r="H3704" t="s">
        <v>389</v>
      </c>
      <c r="I3704" s="940" t="s">
        <v>488</v>
      </c>
      <c r="J3704" s="940" t="s">
        <v>444</v>
      </c>
      <c r="K3704" s="940" t="s">
        <v>6</v>
      </c>
      <c r="L3704" s="948" t="s">
        <v>117</v>
      </c>
      <c r="M3704" s="963" t="s">
        <v>188</v>
      </c>
      <c r="N3704" s="679">
        <f t="shared" ca="1" si="627"/>
        <v>247144.11</v>
      </c>
      <c r="O3704" s="679">
        <f t="shared" ca="1" si="638"/>
        <v>140235.29999999999</v>
      </c>
      <c r="P3704" s="679">
        <f t="shared" ca="1" si="638"/>
        <v>8999.9600000000009</v>
      </c>
      <c r="Q3704" s="679">
        <f t="shared" ca="1" si="638"/>
        <v>36583.31</v>
      </c>
      <c r="R3704" s="679">
        <f t="shared" ca="1" si="638"/>
        <v>29025.480000000003</v>
      </c>
      <c r="S3704" s="679">
        <f t="shared" ca="1" si="638"/>
        <v>10243.99</v>
      </c>
      <c r="T3704" s="679">
        <f t="shared" ca="1" si="638"/>
        <v>289.05</v>
      </c>
      <c r="U3704" s="679">
        <f t="shared" ca="1" si="638"/>
        <v>134.74</v>
      </c>
      <c r="V3704" s="679">
        <f t="shared" ca="1" si="638"/>
        <v>4050.8500000000004</v>
      </c>
      <c r="W3704" s="679">
        <f t="shared" ca="1" si="636"/>
        <v>143.81</v>
      </c>
      <c r="X3704" s="679">
        <f t="shared" ca="1" si="638"/>
        <v>12760.76</v>
      </c>
      <c r="Y3704" s="679">
        <f t="shared" ca="1" si="638"/>
        <v>4676.8600000000006</v>
      </c>
      <c r="Z3704" s="679">
        <f t="shared" ca="1" si="638"/>
        <v>0</v>
      </c>
      <c r="AA3704" t="str">
        <f t="shared" si="628"/>
        <v>ASR_Financial_Report_SHP21Final</v>
      </c>
      <c r="AB3704" s="960">
        <f t="shared" si="629"/>
        <v>44658</v>
      </c>
      <c r="AC3704" t="str">
        <f t="shared" si="630"/>
        <v>Unaudited</v>
      </c>
    </row>
    <row r="3705" spans="1:29" x14ac:dyDescent="0.25">
      <c r="A3705" t="s">
        <v>420</v>
      </c>
      <c r="B3705" t="s">
        <v>1366</v>
      </c>
      <c r="C3705" t="s">
        <v>1367</v>
      </c>
      <c r="D3705">
        <v>1900</v>
      </c>
      <c r="E3705" s="960">
        <v>1</v>
      </c>
      <c r="F3705" t="s">
        <v>438</v>
      </c>
      <c r="G3705" s="960">
        <v>91</v>
      </c>
      <c r="H3705" t="s">
        <v>389</v>
      </c>
      <c r="I3705" s="965" t="s">
        <v>488</v>
      </c>
      <c r="J3705" s="965" t="s">
        <v>444</v>
      </c>
      <c r="K3705" s="965" t="s">
        <v>6</v>
      </c>
      <c r="L3705" s="940" t="s">
        <v>45</v>
      </c>
      <c r="M3705" s="965" t="s">
        <v>163</v>
      </c>
      <c r="N3705" s="679">
        <f t="shared" ca="1" si="627"/>
        <v>0</v>
      </c>
      <c r="O3705" s="679">
        <f t="shared" ca="1" si="638"/>
        <v>0</v>
      </c>
      <c r="P3705" s="679">
        <f t="shared" ca="1" si="638"/>
        <v>0</v>
      </c>
      <c r="Q3705" s="679">
        <f t="shared" ca="1" si="638"/>
        <v>0</v>
      </c>
      <c r="R3705" s="679">
        <f t="shared" ca="1" si="638"/>
        <v>0</v>
      </c>
      <c r="S3705" s="679">
        <f t="shared" ca="1" si="638"/>
        <v>0</v>
      </c>
      <c r="T3705" s="679">
        <f t="shared" ca="1" si="638"/>
        <v>0</v>
      </c>
      <c r="U3705" s="679">
        <f t="shared" ca="1" si="638"/>
        <v>0</v>
      </c>
      <c r="V3705" s="679">
        <f t="shared" ca="1" si="638"/>
        <v>0</v>
      </c>
      <c r="W3705" s="679">
        <f t="shared" ca="1" si="636"/>
        <v>0</v>
      </c>
      <c r="X3705" s="679">
        <f t="shared" ca="1" si="638"/>
        <v>0</v>
      </c>
      <c r="Y3705" s="679">
        <f t="shared" ca="1" si="638"/>
        <v>0</v>
      </c>
      <c r="Z3705" s="679">
        <f t="shared" ca="1" si="638"/>
        <v>0</v>
      </c>
      <c r="AA3705" t="str">
        <f t="shared" si="628"/>
        <v>ASR_Financial_Report_SHP21Final</v>
      </c>
      <c r="AB3705" s="960">
        <f t="shared" si="629"/>
        <v>44658</v>
      </c>
      <c r="AC3705" t="str">
        <f t="shared" si="630"/>
        <v>Unaudited</v>
      </c>
    </row>
    <row r="3706" spans="1:29" x14ac:dyDescent="0.25">
      <c r="A3706" t="s">
        <v>420</v>
      </c>
      <c r="B3706" t="s">
        <v>1366</v>
      </c>
      <c r="C3706" t="s">
        <v>1367</v>
      </c>
      <c r="D3706">
        <v>1900</v>
      </c>
      <c r="E3706" s="960">
        <v>1</v>
      </c>
      <c r="F3706" t="s">
        <v>438</v>
      </c>
      <c r="G3706" s="960">
        <v>91</v>
      </c>
      <c r="H3706" t="s">
        <v>389</v>
      </c>
      <c r="I3706" s="940" t="s">
        <v>488</v>
      </c>
      <c r="J3706" s="940" t="s">
        <v>444</v>
      </c>
      <c r="K3706" s="940" t="s">
        <v>6</v>
      </c>
      <c r="L3706" s="940" t="s">
        <v>46</v>
      </c>
      <c r="M3706" s="965" t="s">
        <v>164</v>
      </c>
      <c r="N3706" s="679">
        <f t="shared" ca="1" si="627"/>
        <v>1758.8736327712213</v>
      </c>
      <c r="O3706" s="679">
        <f t="shared" ca="1" si="638"/>
        <v>1392.2836645423424</v>
      </c>
      <c r="P3706" s="679">
        <f t="shared" ca="1" si="638"/>
        <v>130.35789332881302</v>
      </c>
      <c r="Q3706" s="679">
        <f t="shared" ca="1" si="638"/>
        <v>98.853902554462309</v>
      </c>
      <c r="R3706" s="679">
        <f t="shared" ca="1" si="638"/>
        <v>100.15793859464347</v>
      </c>
      <c r="S3706" s="679">
        <f t="shared" ca="1" si="638"/>
        <v>11.337533752901468</v>
      </c>
      <c r="T3706" s="679">
        <f t="shared" ca="1" si="638"/>
        <v>6.3129233737328683</v>
      </c>
      <c r="U3706" s="679">
        <f t="shared" ca="1" si="638"/>
        <v>0.54385688441701296</v>
      </c>
      <c r="V3706" s="679">
        <f t="shared" ca="1" si="638"/>
        <v>16.740265289562007</v>
      </c>
      <c r="W3706" s="679">
        <f t="shared" ca="1" si="636"/>
        <v>2.2172626826232036</v>
      </c>
      <c r="X3706" s="679">
        <f t="shared" ca="1" si="638"/>
        <v>0</v>
      </c>
      <c r="Y3706" s="679">
        <f t="shared" ca="1" si="638"/>
        <v>6.8391767723542218E-2</v>
      </c>
      <c r="Z3706" s="679">
        <f t="shared" ca="1" si="638"/>
        <v>0</v>
      </c>
      <c r="AA3706" t="str">
        <f t="shared" si="628"/>
        <v>ASR_Financial_Report_SHP21Final</v>
      </c>
      <c r="AB3706" s="960">
        <f t="shared" si="629"/>
        <v>44658</v>
      </c>
      <c r="AC3706" t="str">
        <f t="shared" si="630"/>
        <v>Unaudited</v>
      </c>
    </row>
    <row r="3707" spans="1:29" x14ac:dyDescent="0.25">
      <c r="A3707" t="s">
        <v>420</v>
      </c>
      <c r="B3707" t="s">
        <v>1366</v>
      </c>
      <c r="C3707" t="s">
        <v>1367</v>
      </c>
      <c r="D3707">
        <v>1900</v>
      </c>
      <c r="E3707" s="960">
        <v>1</v>
      </c>
      <c r="F3707" t="s">
        <v>438</v>
      </c>
      <c r="G3707" s="960">
        <v>91</v>
      </c>
      <c r="H3707" t="s">
        <v>389</v>
      </c>
      <c r="I3707" s="940" t="s">
        <v>488</v>
      </c>
      <c r="J3707" s="940" t="s">
        <v>444</v>
      </c>
      <c r="K3707" s="940" t="s">
        <v>6</v>
      </c>
      <c r="L3707" s="940" t="s">
        <v>165</v>
      </c>
      <c r="M3707" s="965" t="s">
        <v>461</v>
      </c>
      <c r="N3707" s="679">
        <f t="shared" ca="1" si="627"/>
        <v>0</v>
      </c>
      <c r="O3707" s="679">
        <f t="shared" ca="1" si="638"/>
        <v>0</v>
      </c>
      <c r="P3707" s="679">
        <f t="shared" ca="1" si="638"/>
        <v>0</v>
      </c>
      <c r="Q3707" s="679">
        <f t="shared" ca="1" si="638"/>
        <v>0</v>
      </c>
      <c r="R3707" s="679">
        <f t="shared" ca="1" si="638"/>
        <v>0</v>
      </c>
      <c r="S3707" s="679">
        <f t="shared" ca="1" si="638"/>
        <v>0</v>
      </c>
      <c r="T3707" s="679">
        <f t="shared" ca="1" si="638"/>
        <v>0</v>
      </c>
      <c r="U3707" s="679">
        <f t="shared" ca="1" si="638"/>
        <v>0</v>
      </c>
      <c r="V3707" s="679">
        <f t="shared" ca="1" si="638"/>
        <v>0</v>
      </c>
      <c r="W3707" s="679">
        <f t="shared" ca="1" si="636"/>
        <v>0</v>
      </c>
      <c r="X3707" s="679">
        <f t="shared" ca="1" si="638"/>
        <v>0</v>
      </c>
      <c r="Y3707" s="679">
        <f t="shared" ca="1" si="638"/>
        <v>0</v>
      </c>
      <c r="Z3707" s="679">
        <f t="shared" ca="1" si="638"/>
        <v>0</v>
      </c>
      <c r="AA3707" t="str">
        <f t="shared" si="628"/>
        <v>ASR_Financial_Report_SHP21Final</v>
      </c>
      <c r="AB3707" s="960">
        <f t="shared" si="629"/>
        <v>44658</v>
      </c>
      <c r="AC3707" t="str">
        <f t="shared" si="630"/>
        <v>Unaudited</v>
      </c>
    </row>
    <row r="3708" spans="1:29" x14ac:dyDescent="0.25">
      <c r="A3708" t="s">
        <v>420</v>
      </c>
      <c r="B3708" t="s">
        <v>1366</v>
      </c>
      <c r="C3708" t="s">
        <v>1367</v>
      </c>
      <c r="D3708">
        <v>1900</v>
      </c>
      <c r="E3708" s="960">
        <v>1</v>
      </c>
      <c r="F3708" t="s">
        <v>438</v>
      </c>
      <c r="G3708" s="960">
        <v>91</v>
      </c>
      <c r="H3708" t="s">
        <v>389</v>
      </c>
      <c r="I3708" s="940" t="s">
        <v>488</v>
      </c>
      <c r="J3708" s="940" t="s">
        <v>444</v>
      </c>
      <c r="K3708" s="940" t="s">
        <v>434</v>
      </c>
      <c r="L3708" s="940" t="s">
        <v>120</v>
      </c>
      <c r="M3708" s="965" t="s">
        <v>32</v>
      </c>
      <c r="N3708" s="679">
        <f t="shared" ca="1" si="627"/>
        <v>0</v>
      </c>
      <c r="O3708" s="679">
        <f t="shared" ca="1" si="638"/>
        <v>0</v>
      </c>
      <c r="P3708" s="679">
        <f t="shared" ca="1" si="638"/>
        <v>0</v>
      </c>
      <c r="Q3708" s="679">
        <f t="shared" ca="1" si="638"/>
        <v>0</v>
      </c>
      <c r="R3708" s="679">
        <f t="shared" ca="1" si="638"/>
        <v>0</v>
      </c>
      <c r="S3708" s="679">
        <f t="shared" ca="1" si="638"/>
        <v>0</v>
      </c>
      <c r="T3708" s="679">
        <f t="shared" ca="1" si="638"/>
        <v>0</v>
      </c>
      <c r="U3708" s="679">
        <f t="shared" ca="1" si="638"/>
        <v>0</v>
      </c>
      <c r="V3708" s="679">
        <f t="shared" ca="1" si="638"/>
        <v>0</v>
      </c>
      <c r="W3708" s="679">
        <f t="shared" ca="1" si="636"/>
        <v>0</v>
      </c>
      <c r="X3708" s="679">
        <f t="shared" ca="1" si="638"/>
        <v>0</v>
      </c>
      <c r="Y3708" s="679">
        <f t="shared" ca="1" si="638"/>
        <v>0</v>
      </c>
      <c r="Z3708" s="679">
        <f t="shared" ca="1" si="638"/>
        <v>0</v>
      </c>
      <c r="AA3708" t="str">
        <f t="shared" si="628"/>
        <v>ASR_Financial_Report_SHP21Final</v>
      </c>
      <c r="AB3708" s="960">
        <f t="shared" si="629"/>
        <v>44658</v>
      </c>
      <c r="AC3708" t="str">
        <f t="shared" si="630"/>
        <v>Unaudited</v>
      </c>
    </row>
    <row r="3709" spans="1:29" x14ac:dyDescent="0.25">
      <c r="A3709" t="s">
        <v>420</v>
      </c>
      <c r="B3709" t="s">
        <v>1366</v>
      </c>
      <c r="C3709" t="s">
        <v>1367</v>
      </c>
      <c r="D3709">
        <v>1900</v>
      </c>
      <c r="E3709" s="960">
        <v>1</v>
      </c>
      <c r="F3709" t="s">
        <v>438</v>
      </c>
      <c r="G3709" s="960">
        <v>91</v>
      </c>
      <c r="H3709" t="s">
        <v>389</v>
      </c>
      <c r="I3709" s="940" t="s">
        <v>488</v>
      </c>
      <c r="J3709" s="940" t="s">
        <v>444</v>
      </c>
      <c r="K3709" s="940" t="s">
        <v>434</v>
      </c>
      <c r="L3709" s="948" t="s">
        <v>924</v>
      </c>
      <c r="M3709" s="963" t="s">
        <v>916</v>
      </c>
      <c r="N3709" s="679">
        <f t="shared" ca="1" si="627"/>
        <v>0</v>
      </c>
      <c r="O3709" s="679">
        <f t="shared" ca="1" si="638"/>
        <v>0</v>
      </c>
      <c r="P3709" s="679">
        <f t="shared" ca="1" si="638"/>
        <v>0</v>
      </c>
      <c r="Q3709" s="679">
        <f t="shared" ca="1" si="638"/>
        <v>0</v>
      </c>
      <c r="R3709" s="679">
        <f t="shared" ca="1" si="638"/>
        <v>0</v>
      </c>
      <c r="S3709" s="679">
        <f t="shared" ca="1" si="638"/>
        <v>0</v>
      </c>
      <c r="T3709" s="679">
        <f t="shared" ca="1" si="638"/>
        <v>0</v>
      </c>
      <c r="U3709" s="679">
        <f t="shared" ca="1" si="638"/>
        <v>0</v>
      </c>
      <c r="V3709" s="679">
        <f t="shared" ca="1" si="638"/>
        <v>0</v>
      </c>
      <c r="W3709" s="679">
        <f t="shared" ca="1" si="636"/>
        <v>0</v>
      </c>
      <c r="X3709" s="679">
        <f t="shared" ca="1" si="638"/>
        <v>0</v>
      </c>
      <c r="Y3709" s="679">
        <f t="shared" ca="1" si="638"/>
        <v>0</v>
      </c>
      <c r="Z3709" s="679">
        <f t="shared" ca="1" si="638"/>
        <v>0</v>
      </c>
      <c r="AA3709" t="str">
        <f t="shared" si="628"/>
        <v>ASR_Financial_Report_SHP21Final</v>
      </c>
      <c r="AB3709" s="960">
        <f t="shared" si="629"/>
        <v>44658</v>
      </c>
      <c r="AC3709" t="str">
        <f t="shared" si="630"/>
        <v>Unaudited</v>
      </c>
    </row>
    <row r="3710" spans="1:29" x14ac:dyDescent="0.25">
      <c r="A3710" t="s">
        <v>420</v>
      </c>
      <c r="B3710" t="s">
        <v>1366</v>
      </c>
      <c r="C3710" t="s">
        <v>1367</v>
      </c>
      <c r="D3710">
        <v>1900</v>
      </c>
      <c r="E3710" s="960">
        <v>1</v>
      </c>
      <c r="F3710" t="s">
        <v>438</v>
      </c>
      <c r="G3710" s="960">
        <v>91</v>
      </c>
      <c r="H3710" t="s">
        <v>389</v>
      </c>
      <c r="I3710" s="965" t="s">
        <v>488</v>
      </c>
      <c r="J3710" s="965" t="s">
        <v>444</v>
      </c>
      <c r="K3710" s="965" t="s">
        <v>434</v>
      </c>
      <c r="L3710" s="940" t="s">
        <v>167</v>
      </c>
      <c r="M3710" s="965" t="s">
        <v>40</v>
      </c>
      <c r="N3710" s="679">
        <f t="shared" ca="1" si="627"/>
        <v>0</v>
      </c>
      <c r="O3710" s="679">
        <f t="shared" ca="1" si="638"/>
        <v>0</v>
      </c>
      <c r="P3710" s="679">
        <f t="shared" ca="1" si="638"/>
        <v>0</v>
      </c>
      <c r="Q3710" s="679">
        <f t="shared" ca="1" si="638"/>
        <v>0</v>
      </c>
      <c r="R3710" s="679">
        <f t="shared" ca="1" si="638"/>
        <v>0</v>
      </c>
      <c r="S3710" s="679">
        <f t="shared" ca="1" si="638"/>
        <v>0</v>
      </c>
      <c r="T3710" s="679">
        <f t="shared" ca="1" si="638"/>
        <v>0</v>
      </c>
      <c r="U3710" s="679">
        <f t="shared" ca="1" si="638"/>
        <v>0</v>
      </c>
      <c r="V3710" s="679">
        <f t="shared" ca="1" si="638"/>
        <v>0</v>
      </c>
      <c r="W3710" s="679">
        <f t="shared" ca="1" si="636"/>
        <v>0</v>
      </c>
      <c r="X3710" s="679">
        <f t="shared" ca="1" si="638"/>
        <v>0</v>
      </c>
      <c r="Y3710" s="679">
        <f t="shared" ca="1" si="638"/>
        <v>0</v>
      </c>
      <c r="Z3710" s="679">
        <f t="shared" ca="1" si="638"/>
        <v>0</v>
      </c>
      <c r="AA3710" t="str">
        <f t="shared" si="628"/>
        <v>ASR_Financial_Report_SHP21Final</v>
      </c>
      <c r="AB3710" s="960">
        <f t="shared" si="629"/>
        <v>44658</v>
      </c>
      <c r="AC3710" t="str">
        <f t="shared" si="630"/>
        <v>Unaudited</v>
      </c>
    </row>
    <row r="3711" spans="1:29" x14ac:dyDescent="0.25">
      <c r="A3711" t="s">
        <v>420</v>
      </c>
      <c r="B3711" t="s">
        <v>1366</v>
      </c>
      <c r="C3711" t="s">
        <v>1367</v>
      </c>
      <c r="D3711">
        <v>1900</v>
      </c>
      <c r="E3711" s="960">
        <v>1</v>
      </c>
      <c r="F3711" t="s">
        <v>438</v>
      </c>
      <c r="G3711" s="960">
        <v>91</v>
      </c>
      <c r="H3711" t="s">
        <v>389</v>
      </c>
      <c r="I3711" s="940" t="s">
        <v>488</v>
      </c>
      <c r="J3711" s="940" t="s">
        <v>444</v>
      </c>
      <c r="K3711" s="940" t="s">
        <v>434</v>
      </c>
      <c r="L3711" s="940" t="s">
        <v>168</v>
      </c>
      <c r="M3711" s="965" t="s">
        <v>329</v>
      </c>
      <c r="N3711" s="679">
        <f t="shared" ca="1" si="627"/>
        <v>0</v>
      </c>
      <c r="O3711" s="679">
        <f t="shared" ca="1" si="638"/>
        <v>0</v>
      </c>
      <c r="P3711" s="679">
        <f t="shared" ca="1" si="638"/>
        <v>0</v>
      </c>
      <c r="Q3711" s="679">
        <f t="shared" ca="1" si="638"/>
        <v>0</v>
      </c>
      <c r="R3711" s="679">
        <f t="shared" ca="1" si="638"/>
        <v>0</v>
      </c>
      <c r="S3711" s="679">
        <f t="shared" ca="1" si="638"/>
        <v>0</v>
      </c>
      <c r="T3711" s="679">
        <f t="shared" ca="1" si="638"/>
        <v>0</v>
      </c>
      <c r="U3711" s="679">
        <f t="shared" ca="1" si="638"/>
        <v>0</v>
      </c>
      <c r="V3711" s="679">
        <f t="shared" ca="1" si="638"/>
        <v>0</v>
      </c>
      <c r="W3711" s="679">
        <f t="shared" ca="1" si="636"/>
        <v>0</v>
      </c>
      <c r="X3711" s="679">
        <f t="shared" ca="1" si="638"/>
        <v>0</v>
      </c>
      <c r="Y3711" s="679">
        <f t="shared" ca="1" si="638"/>
        <v>0</v>
      </c>
      <c r="Z3711" s="679">
        <f t="shared" ca="1" si="638"/>
        <v>0</v>
      </c>
      <c r="AA3711" t="str">
        <f t="shared" si="628"/>
        <v>ASR_Financial_Report_SHP21Final</v>
      </c>
      <c r="AB3711" s="960">
        <f t="shared" si="629"/>
        <v>44658</v>
      </c>
      <c r="AC3711" t="str">
        <f t="shared" si="630"/>
        <v>Unaudited</v>
      </c>
    </row>
    <row r="3712" spans="1:29" x14ac:dyDescent="0.25">
      <c r="A3712" t="s">
        <v>420</v>
      </c>
      <c r="B3712" t="s">
        <v>1366</v>
      </c>
      <c r="C3712" t="s">
        <v>1367</v>
      </c>
      <c r="D3712">
        <v>1900</v>
      </c>
      <c r="E3712" s="960">
        <v>1</v>
      </c>
      <c r="F3712" t="s">
        <v>438</v>
      </c>
      <c r="G3712" s="960">
        <v>91</v>
      </c>
      <c r="H3712" t="s">
        <v>389</v>
      </c>
      <c r="I3712" s="940" t="s">
        <v>488</v>
      </c>
      <c r="J3712" s="940" t="s">
        <v>450</v>
      </c>
      <c r="K3712" s="940" t="s">
        <v>435</v>
      </c>
      <c r="L3712" s="940" t="s">
        <v>121</v>
      </c>
      <c r="M3712" s="965" t="s">
        <v>27</v>
      </c>
      <c r="N3712" s="679">
        <f t="shared" ca="1" si="627"/>
        <v>34832156.905538499</v>
      </c>
      <c r="O3712" s="679">
        <f t="shared" ca="1" si="638"/>
        <v>1299073.5740678923</v>
      </c>
      <c r="P3712" s="679">
        <f t="shared" ca="1" si="638"/>
        <v>33533083.331470605</v>
      </c>
      <c r="Q3712" s="679">
        <f t="shared" ca="1" si="638"/>
        <v>0</v>
      </c>
      <c r="R3712" s="679">
        <f t="shared" ca="1" si="638"/>
        <v>0</v>
      </c>
      <c r="S3712" s="679">
        <f t="shared" ca="1" si="638"/>
        <v>0</v>
      </c>
      <c r="T3712" s="679">
        <f t="shared" ca="1" si="638"/>
        <v>0</v>
      </c>
      <c r="U3712" s="679">
        <f t="shared" ca="1" si="638"/>
        <v>0</v>
      </c>
      <c r="V3712" s="679">
        <f t="shared" ca="1" si="638"/>
        <v>0</v>
      </c>
      <c r="W3712" s="679">
        <f t="shared" ca="1" si="636"/>
        <v>0</v>
      </c>
      <c r="X3712" s="679">
        <f t="shared" ca="1" si="638"/>
        <v>0</v>
      </c>
      <c r="Y3712" s="679">
        <f t="shared" ca="1" si="638"/>
        <v>0</v>
      </c>
      <c r="Z3712" s="679">
        <f t="shared" ca="1" si="638"/>
        <v>0</v>
      </c>
      <c r="AA3712" t="str">
        <f t="shared" si="628"/>
        <v>ASR_Financial_Report_SHP21Final</v>
      </c>
      <c r="AB3712" s="960">
        <f t="shared" si="629"/>
        <v>44658</v>
      </c>
      <c r="AC3712" t="str">
        <f t="shared" si="630"/>
        <v>Unaudited</v>
      </c>
    </row>
    <row r="3713" spans="1:29" x14ac:dyDescent="0.25">
      <c r="A3713" t="s">
        <v>420</v>
      </c>
      <c r="B3713" t="s">
        <v>1366</v>
      </c>
      <c r="C3713" t="s">
        <v>1367</v>
      </c>
      <c r="D3713">
        <v>1900</v>
      </c>
      <c r="E3713" s="960">
        <v>1</v>
      </c>
      <c r="F3713" t="s">
        <v>438</v>
      </c>
      <c r="G3713" s="960">
        <v>91</v>
      </c>
      <c r="H3713" t="s">
        <v>389</v>
      </c>
      <c r="I3713" s="940" t="s">
        <v>488</v>
      </c>
      <c r="J3713" s="940" t="s">
        <v>450</v>
      </c>
      <c r="K3713" s="940" t="s">
        <v>435</v>
      </c>
      <c r="L3713" s="940" t="s">
        <v>122</v>
      </c>
      <c r="M3713" s="965" t="s">
        <v>97</v>
      </c>
      <c r="N3713" s="679">
        <f t="shared" ref="N3713:N3776" ca="1" si="639">IF(OR(AND($F3713="PY",N$1&lt;&gt;"Prior Year"),AND($F3713&lt;&gt;"PY",N$1="Prior Year")),0,INDEX(INDIRECT("'MMA Rev-Exp "&amp;$H3713&amp;"'!$A$1:$CA$200"),IF($J3713="Member Months",MATCH($J3713,INDIRECT("'MMA Rev-Exp "&amp;$H3713&amp;"'!$A$1:$A$200"),0),MATCH($L3713,INDIRECT("'MMA Rev-Exp "&amp;$H3713&amp;"'!$B$1:$B$200"),0)),IF($F3713="PY",MATCH("Prior Year Adjustments",INDIRECT("'MMA Rev-Exp "&amp;$H3713&amp;"'!$A$8:$CA$8"),0),MATCH(IF($F3713="Q1","JANUARY - MARCH (Q1)",IF($F3713="Q2","APRIL - JUNE (Q2)",IF($F3713="Q3","JULY - SEPTEMBER (Q3)",IF($F3713="Q4","OCTOBER - DECEMBER (Q4)",0)))),INDIRECT("'MMA Rev-Exp "&amp;$H3713&amp;"'!$A$7:$CA$7"),0)+MATCH(N$1,INDIRECT("'MMA Rev-Exp "&amp;$H3713&amp;"'!$D$8:$CA$8"),0)-1)))</f>
        <v>-29502650.77374611</v>
      </c>
      <c r="O3713" s="679">
        <f t="shared" ca="1" si="638"/>
        <v>127837.96103464733</v>
      </c>
      <c r="P3713" s="679">
        <f t="shared" ca="1" si="638"/>
        <v>-29630488.734780759</v>
      </c>
      <c r="Q3713" s="679">
        <f t="shared" ca="1" si="638"/>
        <v>0</v>
      </c>
      <c r="R3713" s="679">
        <f t="shared" ca="1" si="638"/>
        <v>0</v>
      </c>
      <c r="S3713" s="679">
        <f t="shared" ca="1" si="638"/>
        <v>0</v>
      </c>
      <c r="T3713" s="679">
        <f t="shared" ca="1" si="638"/>
        <v>0</v>
      </c>
      <c r="U3713" s="679">
        <f t="shared" ca="1" si="638"/>
        <v>0</v>
      </c>
      <c r="V3713" s="679">
        <f t="shared" ca="1" si="638"/>
        <v>0</v>
      </c>
      <c r="W3713" s="679">
        <f t="shared" ca="1" si="636"/>
        <v>0</v>
      </c>
      <c r="X3713" s="679">
        <f t="shared" ca="1" si="638"/>
        <v>0</v>
      </c>
      <c r="Y3713" s="679">
        <f t="shared" ca="1" si="638"/>
        <v>0</v>
      </c>
      <c r="Z3713" s="679">
        <f t="shared" ca="1" si="638"/>
        <v>0</v>
      </c>
      <c r="AA3713" t="str">
        <f t="shared" si="628"/>
        <v>ASR_Financial_Report_SHP21Final</v>
      </c>
      <c r="AB3713" s="960">
        <f t="shared" si="629"/>
        <v>44658</v>
      </c>
      <c r="AC3713" t="str">
        <f t="shared" si="630"/>
        <v>Unaudited</v>
      </c>
    </row>
    <row r="3714" spans="1:29" x14ac:dyDescent="0.25">
      <c r="A3714" t="s">
        <v>420</v>
      </c>
      <c r="B3714" t="s">
        <v>1366</v>
      </c>
      <c r="C3714" t="s">
        <v>1367</v>
      </c>
      <c r="D3714">
        <v>1900</v>
      </c>
      <c r="E3714" s="960">
        <v>1</v>
      </c>
      <c r="F3714" t="s">
        <v>438</v>
      </c>
      <c r="G3714" s="960">
        <v>91</v>
      </c>
      <c r="H3714" t="s">
        <v>389</v>
      </c>
      <c r="I3714" s="940" t="s">
        <v>488</v>
      </c>
      <c r="J3714" s="940" t="s">
        <v>450</v>
      </c>
      <c r="K3714" s="940" t="s">
        <v>435</v>
      </c>
      <c r="L3714" s="940" t="s">
        <v>123</v>
      </c>
      <c r="M3714" s="965" t="s">
        <v>98</v>
      </c>
      <c r="N3714" s="679">
        <f t="shared" ca="1" si="639"/>
        <v>1393105.4807449935</v>
      </c>
      <c r="O3714" s="679">
        <f t="shared" ca="1" si="638"/>
        <v>634464.40086506866</v>
      </c>
      <c r="P3714" s="679">
        <f t="shared" ca="1" si="638"/>
        <v>758641.07987992489</v>
      </c>
      <c r="Q3714" s="679">
        <f t="shared" ca="1" si="638"/>
        <v>0</v>
      </c>
      <c r="R3714" s="679">
        <f t="shared" ca="1" si="638"/>
        <v>0</v>
      </c>
      <c r="S3714" s="679">
        <f t="shared" ca="1" si="638"/>
        <v>0</v>
      </c>
      <c r="T3714" s="679">
        <f t="shared" ref="O3714:Z3737" ca="1" si="640">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679">
        <f t="shared" ca="1" si="640"/>
        <v>0</v>
      </c>
      <c r="V3714" s="679">
        <f t="shared" ca="1" si="640"/>
        <v>0</v>
      </c>
      <c r="W3714" s="679">
        <f t="shared" ca="1" si="636"/>
        <v>0</v>
      </c>
      <c r="X3714" s="679">
        <f t="shared" ca="1" si="640"/>
        <v>0</v>
      </c>
      <c r="Y3714" s="679">
        <f t="shared" ca="1" si="640"/>
        <v>0</v>
      </c>
      <c r="Z3714" s="679">
        <f t="shared" ca="1" si="640"/>
        <v>0</v>
      </c>
      <c r="AA3714" t="str">
        <f t="shared" ref="AA3714:AA3777" si="641">file_name</f>
        <v>ASR_Financial_Report_SHP21Final</v>
      </c>
      <c r="AB3714" s="960">
        <f t="shared" ref="AB3714:AB3777" si="642">file_date</f>
        <v>44658</v>
      </c>
      <c r="AC3714" t="str">
        <f t="shared" ref="AC3714:AC3777" si="643">status</f>
        <v>Unaudited</v>
      </c>
    </row>
    <row r="3715" spans="1:29" x14ac:dyDescent="0.25">
      <c r="A3715" t="s">
        <v>420</v>
      </c>
      <c r="B3715" t="s">
        <v>1366</v>
      </c>
      <c r="C3715" t="s">
        <v>1367</v>
      </c>
      <c r="D3715">
        <v>1900</v>
      </c>
      <c r="E3715" s="960">
        <v>1</v>
      </c>
      <c r="F3715" t="s">
        <v>438</v>
      </c>
      <c r="G3715" s="960">
        <v>91</v>
      </c>
      <c r="H3715" t="s">
        <v>389</v>
      </c>
      <c r="I3715" s="940" t="s">
        <v>488</v>
      </c>
      <c r="J3715" s="940" t="s">
        <v>450</v>
      </c>
      <c r="K3715" s="940" t="s">
        <v>435</v>
      </c>
      <c r="L3715" s="940" t="s">
        <v>124</v>
      </c>
      <c r="M3715" s="965" t="s">
        <v>99</v>
      </c>
      <c r="N3715" s="679">
        <f t="shared" ca="1" si="639"/>
        <v>88451.458141089883</v>
      </c>
      <c r="O3715" s="679">
        <f t="shared" ca="1" si="640"/>
        <v>52280.262273202643</v>
      </c>
      <c r="P3715" s="679">
        <f t="shared" ca="1" si="640"/>
        <v>36171.195867887247</v>
      </c>
      <c r="Q3715" s="679">
        <f t="shared" ca="1" si="640"/>
        <v>0</v>
      </c>
      <c r="R3715" s="679">
        <f t="shared" ca="1" si="640"/>
        <v>0</v>
      </c>
      <c r="S3715" s="679">
        <f t="shared" ca="1" si="640"/>
        <v>0</v>
      </c>
      <c r="T3715" s="679">
        <f t="shared" ca="1" si="640"/>
        <v>0</v>
      </c>
      <c r="U3715" s="679">
        <f t="shared" ca="1" si="640"/>
        <v>0</v>
      </c>
      <c r="V3715" s="679">
        <f t="shared" ca="1" si="640"/>
        <v>0</v>
      </c>
      <c r="W3715" s="679">
        <f t="shared" ca="1" si="636"/>
        <v>0</v>
      </c>
      <c r="X3715" s="679">
        <f t="shared" ca="1" si="640"/>
        <v>0</v>
      </c>
      <c r="Y3715" s="679">
        <f t="shared" ca="1" si="640"/>
        <v>0</v>
      </c>
      <c r="Z3715" s="679">
        <f t="shared" ca="1" si="640"/>
        <v>0</v>
      </c>
      <c r="AA3715" t="str">
        <f t="shared" si="641"/>
        <v>ASR_Financial_Report_SHP21Final</v>
      </c>
      <c r="AB3715" s="960">
        <f t="shared" si="642"/>
        <v>44658</v>
      </c>
      <c r="AC3715" t="str">
        <f t="shared" si="643"/>
        <v>Unaudited</v>
      </c>
    </row>
    <row r="3716" spans="1:29" x14ac:dyDescent="0.25">
      <c r="A3716" t="s">
        <v>420</v>
      </c>
      <c r="B3716" t="s">
        <v>1366</v>
      </c>
      <c r="C3716" t="s">
        <v>1367</v>
      </c>
      <c r="D3716">
        <v>1900</v>
      </c>
      <c r="E3716" s="960">
        <v>1</v>
      </c>
      <c r="F3716" t="s">
        <v>438</v>
      </c>
      <c r="G3716" s="960">
        <v>91</v>
      </c>
      <c r="H3716" t="s">
        <v>389</v>
      </c>
      <c r="I3716" s="940" t="s">
        <v>488</v>
      </c>
      <c r="J3716" s="940" t="s">
        <v>450</v>
      </c>
      <c r="K3716" s="940" t="s">
        <v>435</v>
      </c>
      <c r="L3716" s="940" t="s">
        <v>125</v>
      </c>
      <c r="M3716" s="965" t="s">
        <v>100</v>
      </c>
      <c r="N3716" s="679">
        <f t="shared" ca="1" si="639"/>
        <v>-1964.8097729308331</v>
      </c>
      <c r="O3716" s="679">
        <f t="shared" ca="1" si="640"/>
        <v>0</v>
      </c>
      <c r="P3716" s="679">
        <f t="shared" ca="1" si="640"/>
        <v>-1964.8097729308331</v>
      </c>
      <c r="Q3716" s="679">
        <f t="shared" ca="1" si="640"/>
        <v>0</v>
      </c>
      <c r="R3716" s="679">
        <f t="shared" ca="1" si="640"/>
        <v>0</v>
      </c>
      <c r="S3716" s="679">
        <f t="shared" ca="1" si="640"/>
        <v>0</v>
      </c>
      <c r="T3716" s="679">
        <f t="shared" ca="1" si="640"/>
        <v>0</v>
      </c>
      <c r="U3716" s="679">
        <f t="shared" ca="1" si="640"/>
        <v>0</v>
      </c>
      <c r="V3716" s="679">
        <f t="shared" ca="1" si="640"/>
        <v>0</v>
      </c>
      <c r="W3716" s="679">
        <f t="shared" ca="1" si="636"/>
        <v>0</v>
      </c>
      <c r="X3716" s="679">
        <f t="shared" ca="1" si="640"/>
        <v>0</v>
      </c>
      <c r="Y3716" s="679">
        <f t="shared" ca="1" si="640"/>
        <v>0</v>
      </c>
      <c r="Z3716" s="679">
        <f t="shared" ca="1" si="640"/>
        <v>0</v>
      </c>
      <c r="AA3716" t="str">
        <f t="shared" si="641"/>
        <v>ASR_Financial_Report_SHP21Final</v>
      </c>
      <c r="AB3716" s="960">
        <f t="shared" si="642"/>
        <v>44658</v>
      </c>
      <c r="AC3716" t="str">
        <f t="shared" si="643"/>
        <v>Unaudited</v>
      </c>
    </row>
    <row r="3717" spans="1:29" x14ac:dyDescent="0.25">
      <c r="A3717" t="s">
        <v>420</v>
      </c>
      <c r="B3717" t="s">
        <v>1366</v>
      </c>
      <c r="C3717" t="s">
        <v>1367</v>
      </c>
      <c r="D3717">
        <v>1900</v>
      </c>
      <c r="E3717" s="960">
        <v>1</v>
      </c>
      <c r="F3717" t="s">
        <v>438</v>
      </c>
      <c r="G3717" s="960">
        <v>91</v>
      </c>
      <c r="H3717" t="s">
        <v>389</v>
      </c>
      <c r="I3717" s="940" t="s">
        <v>488</v>
      </c>
      <c r="J3717" s="940" t="s">
        <v>450</v>
      </c>
      <c r="K3717" s="940" t="s">
        <v>435</v>
      </c>
      <c r="L3717" s="948" t="s">
        <v>126</v>
      </c>
      <c r="M3717" s="963" t="s">
        <v>28</v>
      </c>
      <c r="N3717" s="679">
        <f t="shared" ca="1" si="639"/>
        <v>51199.631793233195</v>
      </c>
      <c r="O3717" s="679">
        <f t="shared" ca="1" si="640"/>
        <v>51199.631793233195</v>
      </c>
      <c r="P3717" s="679">
        <f t="shared" ca="1" si="640"/>
        <v>0</v>
      </c>
      <c r="Q3717" s="679">
        <f t="shared" ca="1" si="640"/>
        <v>0</v>
      </c>
      <c r="R3717" s="679">
        <f t="shared" ca="1" si="640"/>
        <v>0</v>
      </c>
      <c r="S3717" s="679">
        <f t="shared" ca="1" si="640"/>
        <v>0</v>
      </c>
      <c r="T3717" s="679">
        <f t="shared" ca="1" si="640"/>
        <v>0</v>
      </c>
      <c r="U3717" s="679">
        <f t="shared" ca="1" si="640"/>
        <v>0</v>
      </c>
      <c r="V3717" s="679">
        <f t="shared" ca="1" si="640"/>
        <v>0</v>
      </c>
      <c r="W3717" s="679">
        <f t="shared" ca="1" si="636"/>
        <v>0</v>
      </c>
      <c r="X3717" s="679">
        <f t="shared" ca="1" si="640"/>
        <v>0</v>
      </c>
      <c r="Y3717" s="679">
        <f t="shared" ca="1" si="640"/>
        <v>0</v>
      </c>
      <c r="Z3717" s="679">
        <f t="shared" ca="1" si="640"/>
        <v>0</v>
      </c>
      <c r="AA3717" t="str">
        <f t="shared" si="641"/>
        <v>ASR_Financial_Report_SHP21Final</v>
      </c>
      <c r="AB3717" s="960">
        <f t="shared" si="642"/>
        <v>44658</v>
      </c>
      <c r="AC3717" t="str">
        <f t="shared" si="643"/>
        <v>Unaudited</v>
      </c>
    </row>
    <row r="3718" spans="1:29" x14ac:dyDescent="0.25">
      <c r="A3718" t="s">
        <v>420</v>
      </c>
      <c r="B3718" t="s">
        <v>1366</v>
      </c>
      <c r="C3718" t="s">
        <v>1367</v>
      </c>
      <c r="D3718">
        <v>1900</v>
      </c>
      <c r="E3718" s="960">
        <v>1</v>
      </c>
      <c r="F3718" t="s">
        <v>438</v>
      </c>
      <c r="G3718" s="960">
        <v>91</v>
      </c>
      <c r="H3718" t="s">
        <v>389</v>
      </c>
      <c r="I3718" s="965" t="s">
        <v>488</v>
      </c>
      <c r="J3718" s="965" t="s">
        <v>436</v>
      </c>
      <c r="K3718" s="965" t="s">
        <v>436</v>
      </c>
      <c r="L3718" s="940" t="s">
        <v>128</v>
      </c>
      <c r="M3718" s="965" t="s">
        <v>326</v>
      </c>
      <c r="N3718" s="679">
        <f t="shared" ca="1" si="639"/>
        <v>0</v>
      </c>
      <c r="O3718" s="679">
        <f t="shared" ca="1" si="640"/>
        <v>0</v>
      </c>
      <c r="P3718" s="679">
        <f t="shared" ca="1" si="640"/>
        <v>0</v>
      </c>
      <c r="Q3718" s="679">
        <f t="shared" ca="1" si="640"/>
        <v>0</v>
      </c>
      <c r="R3718" s="679">
        <f t="shared" ca="1" si="640"/>
        <v>0</v>
      </c>
      <c r="S3718" s="679">
        <f t="shared" ca="1" si="640"/>
        <v>0</v>
      </c>
      <c r="T3718" s="679">
        <f t="shared" ca="1" si="640"/>
        <v>0</v>
      </c>
      <c r="U3718" s="679">
        <f t="shared" ca="1" si="640"/>
        <v>0</v>
      </c>
      <c r="V3718" s="679">
        <f t="shared" ca="1" si="640"/>
        <v>0</v>
      </c>
      <c r="W3718" s="679">
        <f t="shared" ca="1" si="636"/>
        <v>0</v>
      </c>
      <c r="X3718" s="679">
        <f t="shared" ca="1" si="640"/>
        <v>0</v>
      </c>
      <c r="Y3718" s="679">
        <f t="shared" ca="1" si="640"/>
        <v>0</v>
      </c>
      <c r="Z3718" s="679">
        <f t="shared" ca="1" si="640"/>
        <v>0</v>
      </c>
      <c r="AA3718" t="str">
        <f t="shared" si="641"/>
        <v>ASR_Financial_Report_SHP21Final</v>
      </c>
      <c r="AB3718" s="960">
        <f t="shared" si="642"/>
        <v>44658</v>
      </c>
      <c r="AC3718" t="str">
        <f t="shared" si="643"/>
        <v>Unaudited</v>
      </c>
    </row>
    <row r="3719" spans="1:29" x14ac:dyDescent="0.25">
      <c r="A3719" t="s">
        <v>420</v>
      </c>
      <c r="B3719" t="s">
        <v>1366</v>
      </c>
      <c r="C3719" t="s">
        <v>1367</v>
      </c>
      <c r="D3719">
        <v>1900</v>
      </c>
      <c r="E3719" s="960">
        <v>1</v>
      </c>
      <c r="F3719" t="s">
        <v>438</v>
      </c>
      <c r="G3719" s="960">
        <v>91</v>
      </c>
      <c r="H3719" t="s">
        <v>389</v>
      </c>
      <c r="I3719" s="940" t="s">
        <v>488</v>
      </c>
      <c r="J3719" s="940" t="s">
        <v>436</v>
      </c>
      <c r="K3719" s="940" t="s">
        <v>436</v>
      </c>
      <c r="L3719" s="940" t="s">
        <v>129</v>
      </c>
      <c r="M3719" s="965" t="s">
        <v>325</v>
      </c>
      <c r="N3719" s="679">
        <f t="shared" ca="1" si="639"/>
        <v>0</v>
      </c>
      <c r="O3719" s="679">
        <f t="shared" ca="1" si="640"/>
        <v>0</v>
      </c>
      <c r="P3719" s="679">
        <f t="shared" ca="1" si="640"/>
        <v>0</v>
      </c>
      <c r="Q3719" s="679">
        <f t="shared" ca="1" si="640"/>
        <v>0</v>
      </c>
      <c r="R3719" s="679">
        <f t="shared" ca="1" si="640"/>
        <v>0</v>
      </c>
      <c r="S3719" s="679">
        <f t="shared" ca="1" si="640"/>
        <v>0</v>
      </c>
      <c r="T3719" s="679">
        <f t="shared" ca="1" si="640"/>
        <v>0</v>
      </c>
      <c r="U3719" s="679">
        <f t="shared" ca="1" si="640"/>
        <v>0</v>
      </c>
      <c r="V3719" s="679">
        <f t="shared" ca="1" si="640"/>
        <v>0</v>
      </c>
      <c r="W3719" s="679">
        <f t="shared" ca="1" si="636"/>
        <v>0</v>
      </c>
      <c r="X3719" s="679">
        <f t="shared" ca="1" si="640"/>
        <v>0</v>
      </c>
      <c r="Y3719" s="679">
        <f t="shared" ca="1" si="640"/>
        <v>0</v>
      </c>
      <c r="Z3719" s="679">
        <f t="shared" ca="1" si="640"/>
        <v>0</v>
      </c>
      <c r="AA3719" t="str">
        <f t="shared" si="641"/>
        <v>ASR_Financial_Report_SHP21Final</v>
      </c>
      <c r="AB3719" s="960">
        <f t="shared" si="642"/>
        <v>44658</v>
      </c>
      <c r="AC3719" t="str">
        <f t="shared" si="643"/>
        <v>Unaudited</v>
      </c>
    </row>
    <row r="3720" spans="1:29" ht="30" x14ac:dyDescent="0.25">
      <c r="A3720" t="s">
        <v>420</v>
      </c>
      <c r="B3720" t="s">
        <v>1366</v>
      </c>
      <c r="C3720" t="s">
        <v>1367</v>
      </c>
      <c r="D3720">
        <v>1900</v>
      </c>
      <c r="E3720" s="960">
        <v>1</v>
      </c>
      <c r="F3720" t="s">
        <v>438</v>
      </c>
      <c r="G3720" s="960">
        <v>91</v>
      </c>
      <c r="H3720" t="s">
        <v>389</v>
      </c>
      <c r="I3720" s="940" t="s">
        <v>488</v>
      </c>
      <c r="J3720" s="940" t="s">
        <v>436</v>
      </c>
      <c r="K3720" s="940" t="s">
        <v>436</v>
      </c>
      <c r="L3720" s="940" t="s">
        <v>130</v>
      </c>
      <c r="M3720" s="965" t="s">
        <v>179</v>
      </c>
      <c r="N3720" s="679">
        <f t="shared" ca="1" si="639"/>
        <v>0</v>
      </c>
      <c r="O3720" s="679">
        <f t="shared" ca="1" si="640"/>
        <v>0</v>
      </c>
      <c r="P3720" s="679">
        <f t="shared" ca="1" si="640"/>
        <v>0</v>
      </c>
      <c r="Q3720" s="679">
        <f t="shared" ca="1" si="640"/>
        <v>0</v>
      </c>
      <c r="R3720" s="679">
        <f t="shared" ca="1" si="640"/>
        <v>0</v>
      </c>
      <c r="S3720" s="679">
        <f t="shared" ca="1" si="640"/>
        <v>0</v>
      </c>
      <c r="T3720" s="679">
        <f t="shared" ca="1" si="640"/>
        <v>0</v>
      </c>
      <c r="U3720" s="679">
        <f t="shared" ca="1" si="640"/>
        <v>0</v>
      </c>
      <c r="V3720" s="679">
        <f t="shared" ca="1" si="640"/>
        <v>0</v>
      </c>
      <c r="W3720" s="679">
        <f t="shared" ca="1" si="636"/>
        <v>0</v>
      </c>
      <c r="X3720" s="679">
        <f t="shared" ca="1" si="640"/>
        <v>0</v>
      </c>
      <c r="Y3720" s="679">
        <f t="shared" ca="1" si="640"/>
        <v>0</v>
      </c>
      <c r="Z3720" s="679">
        <f t="shared" ca="1" si="640"/>
        <v>0</v>
      </c>
      <c r="AA3720" t="str">
        <f t="shared" si="641"/>
        <v>ASR_Financial_Report_SHP21Final</v>
      </c>
      <c r="AB3720" s="960">
        <f t="shared" si="642"/>
        <v>44658</v>
      </c>
      <c r="AC3720" t="str">
        <f t="shared" si="643"/>
        <v>Unaudited</v>
      </c>
    </row>
    <row r="3721" spans="1:29" x14ac:dyDescent="0.25">
      <c r="A3721" t="s">
        <v>420</v>
      </c>
      <c r="B3721" t="s">
        <v>1366</v>
      </c>
      <c r="C3721" t="s">
        <v>1367</v>
      </c>
      <c r="D3721">
        <v>1900</v>
      </c>
      <c r="E3721" s="960">
        <v>1</v>
      </c>
      <c r="F3721" t="s">
        <v>438</v>
      </c>
      <c r="G3721" s="960">
        <v>91</v>
      </c>
      <c r="H3721" t="s">
        <v>389</v>
      </c>
      <c r="I3721" s="940" t="s">
        <v>488</v>
      </c>
      <c r="J3721" s="940" t="s">
        <v>436</v>
      </c>
      <c r="K3721" s="940" t="s">
        <v>436</v>
      </c>
      <c r="L3721" s="940" t="s">
        <v>131</v>
      </c>
      <c r="M3721" s="965" t="s">
        <v>494</v>
      </c>
      <c r="N3721" s="679">
        <f t="shared" ca="1" si="639"/>
        <v>0</v>
      </c>
      <c r="O3721" s="679">
        <f t="shared" ca="1" si="640"/>
        <v>0</v>
      </c>
      <c r="P3721" s="679">
        <f t="shared" ca="1" si="640"/>
        <v>0</v>
      </c>
      <c r="Q3721" s="679">
        <f t="shared" ca="1" si="640"/>
        <v>0</v>
      </c>
      <c r="R3721" s="679">
        <f t="shared" ca="1" si="640"/>
        <v>0</v>
      </c>
      <c r="S3721" s="679">
        <f t="shared" ca="1" si="640"/>
        <v>0</v>
      </c>
      <c r="T3721" s="679">
        <f t="shared" ca="1" si="640"/>
        <v>0</v>
      </c>
      <c r="U3721" s="679">
        <f t="shared" ca="1" si="640"/>
        <v>0</v>
      </c>
      <c r="V3721" s="679">
        <f t="shared" ca="1" si="640"/>
        <v>0</v>
      </c>
      <c r="W3721" s="679">
        <f t="shared" ca="1" si="636"/>
        <v>0</v>
      </c>
      <c r="X3721" s="679">
        <f t="shared" ca="1" si="640"/>
        <v>0</v>
      </c>
      <c r="Y3721" s="679">
        <f t="shared" ca="1" si="640"/>
        <v>0</v>
      </c>
      <c r="Z3721" s="679">
        <f t="shared" ca="1" si="640"/>
        <v>0</v>
      </c>
      <c r="AA3721" t="str">
        <f t="shared" si="641"/>
        <v>ASR_Financial_Report_SHP21Final</v>
      </c>
      <c r="AB3721" s="960">
        <f t="shared" si="642"/>
        <v>44658</v>
      </c>
      <c r="AC3721" t="str">
        <f t="shared" si="643"/>
        <v>Unaudited</v>
      </c>
    </row>
    <row r="3722" spans="1:29" x14ac:dyDescent="0.25">
      <c r="A3722" t="s">
        <v>420</v>
      </c>
      <c r="B3722" t="s">
        <v>1366</v>
      </c>
      <c r="C3722" t="s">
        <v>1367</v>
      </c>
      <c r="D3722">
        <v>1900</v>
      </c>
      <c r="E3722" s="960">
        <v>1</v>
      </c>
      <c r="F3722" t="s">
        <v>438</v>
      </c>
      <c r="G3722" s="960">
        <v>91</v>
      </c>
      <c r="H3722" t="s">
        <v>389</v>
      </c>
      <c r="I3722" s="940" t="s">
        <v>488</v>
      </c>
      <c r="J3722" s="940" t="s">
        <v>436</v>
      </c>
      <c r="K3722" s="940" t="s">
        <v>436</v>
      </c>
      <c r="L3722" s="940" t="s">
        <v>132</v>
      </c>
      <c r="M3722" s="965" t="s">
        <v>495</v>
      </c>
      <c r="N3722" s="679">
        <f t="shared" ca="1" si="639"/>
        <v>0</v>
      </c>
      <c r="O3722" s="679">
        <f t="shared" ca="1" si="640"/>
        <v>0</v>
      </c>
      <c r="P3722" s="679">
        <f t="shared" ca="1" si="640"/>
        <v>0</v>
      </c>
      <c r="Q3722" s="679">
        <f t="shared" ca="1" si="640"/>
        <v>0</v>
      </c>
      <c r="R3722" s="679">
        <f t="shared" ca="1" si="640"/>
        <v>0</v>
      </c>
      <c r="S3722" s="679">
        <f t="shared" ca="1" si="640"/>
        <v>0</v>
      </c>
      <c r="T3722" s="679">
        <f t="shared" ca="1" si="640"/>
        <v>0</v>
      </c>
      <c r="U3722" s="679">
        <f t="shared" ca="1" si="640"/>
        <v>0</v>
      </c>
      <c r="V3722" s="679">
        <f t="shared" ca="1" si="640"/>
        <v>0</v>
      </c>
      <c r="W3722" s="679">
        <f t="shared" ca="1" si="636"/>
        <v>0</v>
      </c>
      <c r="X3722" s="679">
        <f t="shared" ca="1" si="640"/>
        <v>0</v>
      </c>
      <c r="Y3722" s="679">
        <f t="shared" ca="1" si="640"/>
        <v>0</v>
      </c>
      <c r="Z3722" s="679">
        <f t="shared" ca="1" si="640"/>
        <v>0</v>
      </c>
      <c r="AA3722" t="str">
        <f t="shared" si="641"/>
        <v>ASR_Financial_Report_SHP21Final</v>
      </c>
      <c r="AB3722" s="960">
        <f t="shared" si="642"/>
        <v>44658</v>
      </c>
      <c r="AC3722" t="str">
        <f t="shared" si="643"/>
        <v>Unaudited</v>
      </c>
    </row>
    <row r="3723" spans="1:29" x14ac:dyDescent="0.25">
      <c r="A3723" t="s">
        <v>420</v>
      </c>
      <c r="B3723" t="s">
        <v>1366</v>
      </c>
      <c r="C3723" t="s">
        <v>1367</v>
      </c>
      <c r="D3723">
        <v>1900</v>
      </c>
      <c r="E3723" s="960">
        <v>1</v>
      </c>
      <c r="F3723" t="s">
        <v>438</v>
      </c>
      <c r="G3723" s="960">
        <v>91</v>
      </c>
      <c r="H3723" t="s">
        <v>389</v>
      </c>
      <c r="I3723" s="940" t="s">
        <v>488</v>
      </c>
      <c r="J3723" s="940" t="s">
        <v>436</v>
      </c>
      <c r="K3723" s="940" t="s">
        <v>436</v>
      </c>
      <c r="L3723" s="940" t="s">
        <v>133</v>
      </c>
      <c r="M3723" s="965" t="s">
        <v>496</v>
      </c>
      <c r="N3723" s="679">
        <f t="shared" ca="1" si="639"/>
        <v>0</v>
      </c>
      <c r="O3723" s="679">
        <f t="shared" ca="1" si="640"/>
        <v>0</v>
      </c>
      <c r="P3723" s="679">
        <f t="shared" ca="1" si="640"/>
        <v>0</v>
      </c>
      <c r="Q3723" s="679">
        <f t="shared" ca="1" si="640"/>
        <v>0</v>
      </c>
      <c r="R3723" s="679">
        <f t="shared" ca="1" si="640"/>
        <v>0</v>
      </c>
      <c r="S3723" s="679">
        <f t="shared" ca="1" si="640"/>
        <v>0</v>
      </c>
      <c r="T3723" s="679">
        <f t="shared" ca="1" si="640"/>
        <v>0</v>
      </c>
      <c r="U3723" s="679">
        <f t="shared" ca="1" si="640"/>
        <v>0</v>
      </c>
      <c r="V3723" s="679">
        <f t="shared" ca="1" si="640"/>
        <v>0</v>
      </c>
      <c r="W3723" s="679">
        <f t="shared" ca="1" si="636"/>
        <v>0</v>
      </c>
      <c r="X3723" s="679">
        <f t="shared" ca="1" si="640"/>
        <v>0</v>
      </c>
      <c r="Y3723" s="679">
        <f t="shared" ca="1" si="640"/>
        <v>0</v>
      </c>
      <c r="Z3723" s="679">
        <f t="shared" ca="1" si="640"/>
        <v>0</v>
      </c>
      <c r="AA3723" t="str">
        <f t="shared" si="641"/>
        <v>ASR_Financial_Report_SHP21Final</v>
      </c>
      <c r="AB3723" s="960">
        <f t="shared" si="642"/>
        <v>44658</v>
      </c>
      <c r="AC3723" t="str">
        <f t="shared" si="643"/>
        <v>Unaudited</v>
      </c>
    </row>
    <row r="3724" spans="1:29" x14ac:dyDescent="0.25">
      <c r="A3724" t="s">
        <v>420</v>
      </c>
      <c r="B3724" t="s">
        <v>1366</v>
      </c>
      <c r="C3724" t="s">
        <v>1367</v>
      </c>
      <c r="D3724">
        <v>1900</v>
      </c>
      <c r="E3724" s="960">
        <v>1</v>
      </c>
      <c r="F3724" t="s">
        <v>438</v>
      </c>
      <c r="G3724" s="960">
        <v>91</v>
      </c>
      <c r="H3724" t="s">
        <v>389</v>
      </c>
      <c r="I3724" s="940" t="s">
        <v>489</v>
      </c>
      <c r="J3724" s="940" t="s">
        <v>26</v>
      </c>
      <c r="K3724" s="940" t="s">
        <v>26</v>
      </c>
      <c r="L3724" s="940" t="s">
        <v>269</v>
      </c>
      <c r="M3724" s="965" t="s">
        <v>26</v>
      </c>
      <c r="N3724" s="679">
        <f t="shared" ca="1" si="639"/>
        <v>1102054.3360906336</v>
      </c>
      <c r="O3724" s="679">
        <f t="shared" ca="1" si="640"/>
        <v>0</v>
      </c>
      <c r="P3724" s="679">
        <f t="shared" ca="1" si="640"/>
        <v>0</v>
      </c>
      <c r="Q3724" s="679">
        <f t="shared" ca="1" si="640"/>
        <v>0</v>
      </c>
      <c r="R3724" s="679">
        <f t="shared" ca="1" si="640"/>
        <v>0</v>
      </c>
      <c r="S3724" s="679">
        <f t="shared" ca="1" si="640"/>
        <v>0</v>
      </c>
      <c r="T3724" s="679">
        <f t="shared" ca="1" si="640"/>
        <v>0</v>
      </c>
      <c r="U3724" s="679">
        <f t="shared" ca="1" si="640"/>
        <v>0</v>
      </c>
      <c r="V3724" s="679">
        <f t="shared" ca="1" si="640"/>
        <v>0</v>
      </c>
      <c r="W3724" s="679">
        <f t="shared" ca="1" si="636"/>
        <v>0</v>
      </c>
      <c r="X3724" s="679">
        <f t="shared" ca="1" si="640"/>
        <v>0</v>
      </c>
      <c r="Y3724" s="679">
        <f t="shared" ca="1" si="640"/>
        <v>0</v>
      </c>
      <c r="Z3724" s="679">
        <f t="shared" ca="1" si="640"/>
        <v>0</v>
      </c>
      <c r="AA3724" t="str">
        <f t="shared" si="641"/>
        <v>ASR_Financial_Report_SHP21Final</v>
      </c>
      <c r="AB3724" s="960">
        <f t="shared" si="642"/>
        <v>44658</v>
      </c>
      <c r="AC3724" t="str">
        <f t="shared" si="643"/>
        <v>Unaudited</v>
      </c>
    </row>
    <row r="3725" spans="1:29" x14ac:dyDescent="0.25">
      <c r="A3725" t="s">
        <v>420</v>
      </c>
      <c r="B3725" t="s">
        <v>1366</v>
      </c>
      <c r="C3725" t="s">
        <v>1367</v>
      </c>
      <c r="D3725">
        <v>1900</v>
      </c>
      <c r="E3725" s="960">
        <v>1</v>
      </c>
      <c r="F3725" t="s">
        <v>439</v>
      </c>
      <c r="G3725" s="960">
        <v>182</v>
      </c>
      <c r="H3725" t="s">
        <v>389</v>
      </c>
      <c r="I3725" s="940" t="s">
        <v>432</v>
      </c>
      <c r="J3725" s="940" t="s">
        <v>432</v>
      </c>
      <c r="K3725" s="940" t="s">
        <v>432</v>
      </c>
      <c r="L3725" s="948"/>
      <c r="M3725" s="963" t="s">
        <v>432</v>
      </c>
      <c r="N3725" s="679">
        <f t="shared" ca="1" si="639"/>
        <v>264485.15999999997</v>
      </c>
      <c r="O3725" s="679">
        <f t="shared" ca="1" si="640"/>
        <v>224607.96</v>
      </c>
      <c r="P3725" s="679">
        <f t="shared" ca="1" si="640"/>
        <v>6426.24</v>
      </c>
      <c r="Q3725" s="679">
        <f t="shared" ca="1" si="640"/>
        <v>13923.82</v>
      </c>
      <c r="R3725" s="679">
        <f t="shared" ca="1" si="640"/>
        <v>4215.49</v>
      </c>
      <c r="S3725" s="679">
        <f t="shared" ca="1" si="640"/>
        <v>6079.53</v>
      </c>
      <c r="T3725" s="679">
        <f t="shared" ca="1" si="640"/>
        <v>906.57</v>
      </c>
      <c r="U3725" s="679">
        <f t="shared" ca="1" si="640"/>
        <v>101</v>
      </c>
      <c r="V3725" s="679">
        <f t="shared" ca="1" si="640"/>
        <v>1155.94</v>
      </c>
      <c r="W3725" s="679">
        <f t="shared" ca="1" si="636"/>
        <v>53</v>
      </c>
      <c r="X3725" s="679">
        <f t="shared" ca="1" si="640"/>
        <v>6170.67</v>
      </c>
      <c r="Y3725" s="679">
        <f t="shared" ca="1" si="640"/>
        <v>844.94</v>
      </c>
      <c r="Z3725" s="679">
        <f t="shared" ca="1" si="640"/>
        <v>0</v>
      </c>
      <c r="AA3725" t="str">
        <f t="shared" si="641"/>
        <v>ASR_Financial_Report_SHP21Final</v>
      </c>
      <c r="AB3725" s="960">
        <f t="shared" si="642"/>
        <v>44658</v>
      </c>
      <c r="AC3725" t="str">
        <f t="shared" si="643"/>
        <v>Unaudited</v>
      </c>
    </row>
    <row r="3726" spans="1:29" x14ac:dyDescent="0.25">
      <c r="A3726" t="s">
        <v>420</v>
      </c>
      <c r="B3726" t="s">
        <v>1366</v>
      </c>
      <c r="C3726" t="s">
        <v>1367</v>
      </c>
      <c r="D3726">
        <v>1900</v>
      </c>
      <c r="E3726" s="960">
        <v>1</v>
      </c>
      <c r="F3726" t="s">
        <v>439</v>
      </c>
      <c r="G3726" s="960">
        <v>182</v>
      </c>
      <c r="H3726" t="s">
        <v>389</v>
      </c>
      <c r="I3726" s="940" t="s">
        <v>487</v>
      </c>
      <c r="J3726" s="940" t="s">
        <v>12</v>
      </c>
      <c r="K3726" s="940" t="s">
        <v>12</v>
      </c>
      <c r="L3726" s="940">
        <v>1.1000000000000001</v>
      </c>
      <c r="M3726" s="965" t="s">
        <v>12</v>
      </c>
      <c r="N3726" s="679">
        <f t="shared" ca="1" si="639"/>
        <v>68403285.25</v>
      </c>
      <c r="O3726" s="679">
        <f t="shared" ca="1" si="640"/>
        <v>36914697.479999997</v>
      </c>
      <c r="P3726" s="679">
        <f t="shared" ca="1" si="640"/>
        <v>3142672.27</v>
      </c>
      <c r="Q3726" s="679">
        <f t="shared" ca="1" si="640"/>
        <v>13473249.310000001</v>
      </c>
      <c r="R3726" s="679">
        <f t="shared" ca="1" si="640"/>
        <v>5649820.4800000004</v>
      </c>
      <c r="S3726" s="679">
        <f t="shared" ca="1" si="640"/>
        <v>1407093.43</v>
      </c>
      <c r="T3726" s="679">
        <f t="shared" ca="1" si="640"/>
        <v>320449.98</v>
      </c>
      <c r="U3726" s="679">
        <f t="shared" ca="1" si="640"/>
        <v>23837.06</v>
      </c>
      <c r="V3726" s="679">
        <f t="shared" ca="1" si="640"/>
        <v>3321132.4</v>
      </c>
      <c r="W3726" s="679">
        <f t="shared" ca="1" si="636"/>
        <v>1043037.35</v>
      </c>
      <c r="X3726" s="679">
        <f t="shared" ca="1" si="640"/>
        <v>797632.93</v>
      </c>
      <c r="Y3726" s="679">
        <f t="shared" ca="1" si="640"/>
        <v>2309662.56</v>
      </c>
      <c r="Z3726" s="679">
        <f t="shared" ca="1" si="640"/>
        <v>0</v>
      </c>
      <c r="AA3726" t="str">
        <f t="shared" si="641"/>
        <v>ASR_Financial_Report_SHP21Final</v>
      </c>
      <c r="AB3726" s="960">
        <f t="shared" si="642"/>
        <v>44658</v>
      </c>
      <c r="AC3726" t="str">
        <f t="shared" si="643"/>
        <v>Unaudited</v>
      </c>
    </row>
    <row r="3727" spans="1:29" x14ac:dyDescent="0.25">
      <c r="A3727" t="s">
        <v>420</v>
      </c>
      <c r="B3727" t="s">
        <v>1366</v>
      </c>
      <c r="C3727" t="s">
        <v>1367</v>
      </c>
      <c r="D3727">
        <v>1900</v>
      </c>
      <c r="E3727" s="960">
        <v>1</v>
      </c>
      <c r="F3727" t="s">
        <v>439</v>
      </c>
      <c r="G3727" s="960">
        <v>182</v>
      </c>
      <c r="H3727" t="s">
        <v>389</v>
      </c>
      <c r="I3727" s="940" t="s">
        <v>487</v>
      </c>
      <c r="J3727" s="940" t="s">
        <v>12</v>
      </c>
      <c r="K3727" s="940" t="s">
        <v>1309</v>
      </c>
      <c r="L3727" s="940" t="s">
        <v>1300</v>
      </c>
      <c r="M3727" s="965" t="s">
        <v>1309</v>
      </c>
      <c r="N3727" s="679">
        <f t="shared" ca="1" si="639"/>
        <v>589057.18532206072</v>
      </c>
      <c r="O3727" s="679">
        <f t="shared" ca="1" si="640"/>
        <v>305405.93936293543</v>
      </c>
      <c r="P3727" s="679">
        <f t="shared" ca="1" si="640"/>
        <v>0</v>
      </c>
      <c r="Q3727" s="679">
        <f t="shared" ca="1" si="640"/>
        <v>244085.31052838944</v>
      </c>
      <c r="R3727" s="679">
        <f t="shared" ca="1" si="640"/>
        <v>0</v>
      </c>
      <c r="S3727" s="679">
        <f t="shared" ca="1" si="640"/>
        <v>0</v>
      </c>
      <c r="T3727" s="679">
        <f t="shared" ca="1" si="640"/>
        <v>0</v>
      </c>
      <c r="U3727" s="679">
        <f t="shared" ca="1" si="640"/>
        <v>0</v>
      </c>
      <c r="V3727" s="679">
        <f t="shared" ca="1" si="640"/>
        <v>0</v>
      </c>
      <c r="W3727" s="679">
        <f t="shared" ca="1" si="636"/>
        <v>0</v>
      </c>
      <c r="X3727" s="679">
        <f t="shared" ca="1" si="640"/>
        <v>0</v>
      </c>
      <c r="Y3727" s="679">
        <f t="shared" ca="1" si="640"/>
        <v>39565.935430735837</v>
      </c>
      <c r="Z3727" s="679">
        <f t="shared" ca="1" si="640"/>
        <v>0</v>
      </c>
      <c r="AA3727" t="str">
        <f t="shared" si="641"/>
        <v>ASR_Financial_Report_SHP21Final</v>
      </c>
      <c r="AB3727" s="960">
        <f t="shared" si="642"/>
        <v>44658</v>
      </c>
      <c r="AC3727" t="str">
        <f t="shared" si="643"/>
        <v>Unaudited</v>
      </c>
    </row>
    <row r="3728" spans="1:29" x14ac:dyDescent="0.25">
      <c r="A3728" t="s">
        <v>420</v>
      </c>
      <c r="B3728" t="s">
        <v>1366</v>
      </c>
      <c r="C3728" t="s">
        <v>1367</v>
      </c>
      <c r="D3728">
        <v>1900</v>
      </c>
      <c r="E3728" s="960">
        <v>1</v>
      </c>
      <c r="F3728" t="s">
        <v>439</v>
      </c>
      <c r="G3728" s="960">
        <v>182</v>
      </c>
      <c r="H3728" t="s">
        <v>389</v>
      </c>
      <c r="I3728" s="940" t="s">
        <v>487</v>
      </c>
      <c r="J3728" s="940" t="s">
        <v>490</v>
      </c>
      <c r="K3728" s="940" t="s">
        <v>491</v>
      </c>
      <c r="L3728" s="940" t="s">
        <v>63</v>
      </c>
      <c r="M3728" s="965" t="s">
        <v>343</v>
      </c>
      <c r="N3728" s="679">
        <f t="shared" ca="1" si="639"/>
        <v>0</v>
      </c>
      <c r="O3728" s="679">
        <f t="shared" ca="1" si="640"/>
        <v>0</v>
      </c>
      <c r="P3728" s="679">
        <f t="shared" ca="1" si="640"/>
        <v>0</v>
      </c>
      <c r="Q3728" s="679">
        <f t="shared" ca="1" si="640"/>
        <v>0</v>
      </c>
      <c r="R3728" s="679">
        <f t="shared" ca="1" si="640"/>
        <v>0</v>
      </c>
      <c r="S3728" s="679">
        <f t="shared" ca="1" si="640"/>
        <v>0</v>
      </c>
      <c r="T3728" s="679">
        <f t="shared" ca="1" si="640"/>
        <v>0</v>
      </c>
      <c r="U3728" s="679">
        <f t="shared" ca="1" si="640"/>
        <v>0</v>
      </c>
      <c r="V3728" s="679">
        <f t="shared" ca="1" si="640"/>
        <v>0</v>
      </c>
      <c r="W3728" s="679">
        <f t="shared" ca="1" si="636"/>
        <v>0</v>
      </c>
      <c r="X3728" s="679">
        <f t="shared" ca="1" si="640"/>
        <v>0</v>
      </c>
      <c r="Y3728" s="679">
        <f t="shared" ca="1" si="640"/>
        <v>0</v>
      </c>
      <c r="Z3728" s="679">
        <f t="shared" ca="1" si="640"/>
        <v>0</v>
      </c>
      <c r="AA3728" t="str">
        <f t="shared" si="641"/>
        <v>ASR_Financial_Report_SHP21Final</v>
      </c>
      <c r="AB3728" s="960">
        <f t="shared" si="642"/>
        <v>44658</v>
      </c>
      <c r="AC3728" t="str">
        <f t="shared" si="643"/>
        <v>Unaudited</v>
      </c>
    </row>
    <row r="3729" spans="1:29" x14ac:dyDescent="0.25">
      <c r="A3729" t="s">
        <v>420</v>
      </c>
      <c r="B3729" t="s">
        <v>1366</v>
      </c>
      <c r="C3729" t="s">
        <v>1367</v>
      </c>
      <c r="D3729">
        <v>1900</v>
      </c>
      <c r="E3729" s="960">
        <v>1</v>
      </c>
      <c r="F3729" t="s">
        <v>439</v>
      </c>
      <c r="G3729" s="960">
        <v>182</v>
      </c>
      <c r="H3729" t="s">
        <v>389</v>
      </c>
      <c r="I3729" s="940" t="s">
        <v>487</v>
      </c>
      <c r="J3729" s="940" t="s">
        <v>490</v>
      </c>
      <c r="K3729" s="940" t="s">
        <v>1000</v>
      </c>
      <c r="L3729" s="940" t="s">
        <v>896</v>
      </c>
      <c r="M3729" s="965" t="s">
        <v>897</v>
      </c>
      <c r="N3729" s="679">
        <f t="shared" ca="1" si="639"/>
        <v>1369967.6286186662</v>
      </c>
      <c r="O3729" s="679">
        <f t="shared" ca="1" si="640"/>
        <v>1369967.6286186662</v>
      </c>
      <c r="P3729" s="679">
        <f t="shared" ca="1" si="640"/>
        <v>0</v>
      </c>
      <c r="Q3729" s="679">
        <f t="shared" ca="1" si="640"/>
        <v>0</v>
      </c>
      <c r="R3729" s="679">
        <f t="shared" ca="1" si="640"/>
        <v>0</v>
      </c>
      <c r="S3729" s="679">
        <f t="shared" ca="1" si="640"/>
        <v>0</v>
      </c>
      <c r="T3729" s="679">
        <f t="shared" ca="1" si="640"/>
        <v>0</v>
      </c>
      <c r="U3729" s="679">
        <f t="shared" ca="1" si="640"/>
        <v>0</v>
      </c>
      <c r="V3729" s="679">
        <f t="shared" ca="1" si="640"/>
        <v>0</v>
      </c>
      <c r="W3729" s="679">
        <f t="shared" ca="1" si="636"/>
        <v>0</v>
      </c>
      <c r="X3729" s="679">
        <f t="shared" ca="1" si="640"/>
        <v>0</v>
      </c>
      <c r="Y3729" s="679">
        <f t="shared" ca="1" si="640"/>
        <v>0</v>
      </c>
      <c r="Z3729" s="679">
        <f t="shared" ca="1" si="640"/>
        <v>0</v>
      </c>
      <c r="AA3729" t="str">
        <f t="shared" si="641"/>
        <v>ASR_Financial_Report_SHP21Final</v>
      </c>
      <c r="AB3729" s="960">
        <f t="shared" si="642"/>
        <v>44658</v>
      </c>
      <c r="AC3729" t="str">
        <f t="shared" si="643"/>
        <v>Unaudited</v>
      </c>
    </row>
    <row r="3730" spans="1:29" x14ac:dyDescent="0.25">
      <c r="A3730" t="s">
        <v>420</v>
      </c>
      <c r="B3730" t="s">
        <v>1366</v>
      </c>
      <c r="C3730" t="s">
        <v>1367</v>
      </c>
      <c r="D3730">
        <v>1900</v>
      </c>
      <c r="E3730" s="960">
        <v>1</v>
      </c>
      <c r="F3730" t="s">
        <v>439</v>
      </c>
      <c r="G3730" s="960">
        <v>182</v>
      </c>
      <c r="H3730" t="s">
        <v>389</v>
      </c>
      <c r="I3730" s="940" t="s">
        <v>487</v>
      </c>
      <c r="J3730" s="940" t="s">
        <v>13</v>
      </c>
      <c r="K3730" s="940" t="s">
        <v>492</v>
      </c>
      <c r="L3730" s="948" t="s">
        <v>94</v>
      </c>
      <c r="M3730" s="963" t="s">
        <v>146</v>
      </c>
      <c r="N3730" s="679">
        <f t="shared" ca="1" si="639"/>
        <v>0</v>
      </c>
      <c r="O3730" s="679">
        <f t="shared" ca="1" si="640"/>
        <v>0</v>
      </c>
      <c r="P3730" s="679">
        <f t="shared" ca="1" si="640"/>
        <v>0</v>
      </c>
      <c r="Q3730" s="679">
        <f t="shared" ca="1" si="640"/>
        <v>0</v>
      </c>
      <c r="R3730" s="679">
        <f t="shared" ca="1" si="640"/>
        <v>0</v>
      </c>
      <c r="S3730" s="679">
        <f t="shared" ca="1" si="640"/>
        <v>0</v>
      </c>
      <c r="T3730" s="679">
        <f t="shared" ca="1" si="640"/>
        <v>0</v>
      </c>
      <c r="U3730" s="679">
        <f t="shared" ca="1" si="640"/>
        <v>0</v>
      </c>
      <c r="V3730" s="679">
        <f t="shared" ca="1" si="640"/>
        <v>0</v>
      </c>
      <c r="W3730" s="679">
        <f t="shared" ca="1" si="636"/>
        <v>0</v>
      </c>
      <c r="X3730" s="679">
        <f t="shared" ca="1" si="640"/>
        <v>0</v>
      </c>
      <c r="Y3730" s="679">
        <f t="shared" ca="1" si="640"/>
        <v>0</v>
      </c>
      <c r="Z3730" s="679">
        <f t="shared" ca="1" si="640"/>
        <v>0</v>
      </c>
      <c r="AA3730" t="str">
        <f t="shared" si="641"/>
        <v>ASR_Financial_Report_SHP21Final</v>
      </c>
      <c r="AB3730" s="960">
        <f t="shared" si="642"/>
        <v>44658</v>
      </c>
      <c r="AC3730" t="str">
        <f t="shared" si="643"/>
        <v>Unaudited</v>
      </c>
    </row>
    <row r="3731" spans="1:29" x14ac:dyDescent="0.25">
      <c r="A3731" t="s">
        <v>420</v>
      </c>
      <c r="B3731" t="s">
        <v>1366</v>
      </c>
      <c r="C3731" t="s">
        <v>1367</v>
      </c>
      <c r="D3731">
        <v>1900</v>
      </c>
      <c r="E3731" s="960">
        <v>1</v>
      </c>
      <c r="F3731" t="s">
        <v>439</v>
      </c>
      <c r="G3731" s="960">
        <v>182</v>
      </c>
      <c r="H3731" t="s">
        <v>389</v>
      </c>
      <c r="I3731" s="965" t="s">
        <v>487</v>
      </c>
      <c r="J3731" s="965" t="s">
        <v>13</v>
      </c>
      <c r="K3731" s="965" t="s">
        <v>13</v>
      </c>
      <c r="L3731" s="956" t="s">
        <v>35</v>
      </c>
      <c r="M3731" s="965" t="s">
        <v>13</v>
      </c>
      <c r="N3731" s="679">
        <f t="shared" ca="1" si="639"/>
        <v>160250.09641441837</v>
      </c>
      <c r="O3731" s="679">
        <f t="shared" ca="1" si="640"/>
        <v>77059.37815823892</v>
      </c>
      <c r="P3731" s="679">
        <f t="shared" ca="1" si="640"/>
        <v>0</v>
      </c>
      <c r="Q3731" s="679">
        <f t="shared" ca="1" si="640"/>
        <v>9124.1232561794204</v>
      </c>
      <c r="R3731" s="679">
        <f t="shared" ca="1" si="640"/>
        <v>0</v>
      </c>
      <c r="S3731" s="679">
        <f t="shared" ca="1" si="640"/>
        <v>0</v>
      </c>
      <c r="T3731" s="679">
        <f t="shared" ca="1" si="640"/>
        <v>0</v>
      </c>
      <c r="U3731" s="679">
        <f t="shared" ca="1" si="640"/>
        <v>0</v>
      </c>
      <c r="V3731" s="679">
        <f t="shared" ca="1" si="640"/>
        <v>0</v>
      </c>
      <c r="W3731" s="679">
        <f t="shared" ca="1" si="636"/>
        <v>0</v>
      </c>
      <c r="X3731" s="679">
        <f t="shared" ca="1" si="640"/>
        <v>74066.595000000016</v>
      </c>
      <c r="Y3731" s="679">
        <f t="shared" ca="1" si="640"/>
        <v>0</v>
      </c>
      <c r="Z3731" s="679">
        <f t="shared" ca="1" si="640"/>
        <v>0</v>
      </c>
      <c r="AA3731" t="str">
        <f t="shared" si="641"/>
        <v>ASR_Financial_Report_SHP21Final</v>
      </c>
      <c r="AB3731" s="960">
        <f t="shared" si="642"/>
        <v>44658</v>
      </c>
      <c r="AC3731" t="str">
        <f t="shared" si="643"/>
        <v>Unaudited</v>
      </c>
    </row>
    <row r="3732" spans="1:29" x14ac:dyDescent="0.25">
      <c r="A3732" t="s">
        <v>420</v>
      </c>
      <c r="B3732" t="s">
        <v>1366</v>
      </c>
      <c r="C3732" t="s">
        <v>1367</v>
      </c>
      <c r="D3732">
        <v>1900</v>
      </c>
      <c r="E3732" s="960">
        <v>1</v>
      </c>
      <c r="F3732" t="s">
        <v>439</v>
      </c>
      <c r="G3732" s="960">
        <v>182</v>
      </c>
      <c r="H3732" t="s">
        <v>389</v>
      </c>
      <c r="I3732" s="961" t="s">
        <v>488</v>
      </c>
      <c r="J3732" s="961" t="s">
        <v>444</v>
      </c>
      <c r="K3732" s="961" t="s">
        <v>0</v>
      </c>
      <c r="L3732" s="956">
        <v>2.1</v>
      </c>
      <c r="M3732" s="961" t="s">
        <v>147</v>
      </c>
      <c r="N3732" s="679">
        <f t="shared" ca="1" si="639"/>
        <v>9107345.2799999993</v>
      </c>
      <c r="O3732" s="679">
        <f t="shared" ca="1" si="640"/>
        <v>5467551.5899999999</v>
      </c>
      <c r="P3732" s="679">
        <f t="shared" ca="1" si="640"/>
        <v>240724</v>
      </c>
      <c r="Q3732" s="679">
        <f t="shared" ca="1" si="640"/>
        <v>2125661.8299999996</v>
      </c>
      <c r="R3732" s="679">
        <f t="shared" ca="1" si="640"/>
        <v>733394.26</v>
      </c>
      <c r="S3732" s="679">
        <f t="shared" ca="1" si="640"/>
        <v>3337</v>
      </c>
      <c r="T3732" s="679">
        <f t="shared" ca="1" si="640"/>
        <v>8999.4</v>
      </c>
      <c r="U3732" s="679">
        <f t="shared" ca="1" si="640"/>
        <v>0</v>
      </c>
      <c r="V3732" s="679">
        <f t="shared" ca="1" si="640"/>
        <v>146188.51999999999</v>
      </c>
      <c r="W3732" s="679">
        <f t="shared" ca="1" si="636"/>
        <v>20189.759999999998</v>
      </c>
      <c r="X3732" s="679">
        <f t="shared" ca="1" si="640"/>
        <v>36370.19</v>
      </c>
      <c r="Y3732" s="679">
        <f t="shared" ca="1" si="640"/>
        <v>324928.73</v>
      </c>
      <c r="Z3732" s="679">
        <f t="shared" ca="1" si="640"/>
        <v>0</v>
      </c>
      <c r="AA3732" t="str">
        <f t="shared" si="641"/>
        <v>ASR_Financial_Report_SHP21Final</v>
      </c>
      <c r="AB3732" s="960">
        <f t="shared" si="642"/>
        <v>44658</v>
      </c>
      <c r="AC3732" t="str">
        <f t="shared" si="643"/>
        <v>Unaudited</v>
      </c>
    </row>
    <row r="3733" spans="1:29" ht="30" x14ac:dyDescent="0.25">
      <c r="A3733" t="s">
        <v>420</v>
      </c>
      <c r="B3733" t="s">
        <v>1366</v>
      </c>
      <c r="C3733" t="s">
        <v>1367</v>
      </c>
      <c r="D3733">
        <v>1900</v>
      </c>
      <c r="E3733" s="960">
        <v>1</v>
      </c>
      <c r="F3733" t="s">
        <v>439</v>
      </c>
      <c r="G3733" s="960">
        <v>182</v>
      </c>
      <c r="H3733" t="s">
        <v>389</v>
      </c>
      <c r="I3733" s="961" t="s">
        <v>488</v>
      </c>
      <c r="J3733" s="961" t="s">
        <v>444</v>
      </c>
      <c r="K3733" s="961" t="s">
        <v>0</v>
      </c>
      <c r="L3733" s="940">
        <v>2.2000000000000002</v>
      </c>
      <c r="M3733" s="961" t="s">
        <v>148</v>
      </c>
      <c r="N3733" s="679">
        <f t="shared" ca="1" si="639"/>
        <v>147876.92275037724</v>
      </c>
      <c r="O3733" s="679">
        <f t="shared" ca="1" si="640"/>
        <v>136416.82887083341</v>
      </c>
      <c r="P3733" s="679">
        <f t="shared" ca="1" si="640"/>
        <v>6006.1261741295402</v>
      </c>
      <c r="Q3733" s="679">
        <f t="shared" ca="1" si="640"/>
        <v>2951.2603517709445</v>
      </c>
      <c r="R3733" s="679">
        <f t="shared" ca="1" si="640"/>
        <v>928.04918583186259</v>
      </c>
      <c r="S3733" s="679">
        <f t="shared" ca="1" si="640"/>
        <v>-101.62264713219307</v>
      </c>
      <c r="T3733" s="679">
        <f t="shared" ca="1" si="640"/>
        <v>224.53736183954024</v>
      </c>
      <c r="U3733" s="679">
        <f t="shared" ca="1" si="640"/>
        <v>0</v>
      </c>
      <c r="V3733" s="679">
        <f t="shared" ca="1" si="640"/>
        <v>184.75111861440087</v>
      </c>
      <c r="W3733" s="679">
        <f t="shared" ca="1" si="636"/>
        <v>25.559766274714889</v>
      </c>
      <c r="X3733" s="679">
        <f t="shared" ca="1" si="640"/>
        <v>345.93988364988218</v>
      </c>
      <c r="Y3733" s="679">
        <f t="shared" ca="1" si="640"/>
        <v>895.49268456517143</v>
      </c>
      <c r="Z3733" s="679">
        <f t="shared" ca="1" si="640"/>
        <v>0</v>
      </c>
      <c r="AA3733" t="str">
        <f t="shared" si="641"/>
        <v>ASR_Financial_Report_SHP21Final</v>
      </c>
      <c r="AB3733" s="960">
        <f t="shared" si="642"/>
        <v>44658</v>
      </c>
      <c r="AC3733" t="str">
        <f t="shared" si="643"/>
        <v>Unaudited</v>
      </c>
    </row>
    <row r="3734" spans="1:29" x14ac:dyDescent="0.25">
      <c r="A3734" t="s">
        <v>420</v>
      </c>
      <c r="B3734" t="s">
        <v>1366</v>
      </c>
      <c r="C3734" t="s">
        <v>1367</v>
      </c>
      <c r="D3734">
        <v>1900</v>
      </c>
      <c r="E3734" s="960">
        <v>1</v>
      </c>
      <c r="F3734" t="s">
        <v>439</v>
      </c>
      <c r="G3734" s="960">
        <v>182</v>
      </c>
      <c r="H3734" t="s">
        <v>389</v>
      </c>
      <c r="I3734" s="961" t="s">
        <v>488</v>
      </c>
      <c r="J3734" s="961" t="s">
        <v>444</v>
      </c>
      <c r="K3734" s="961" t="s">
        <v>0</v>
      </c>
      <c r="L3734" s="940">
        <v>2.2999999999999998</v>
      </c>
      <c r="M3734" s="961" t="s">
        <v>149</v>
      </c>
      <c r="N3734" s="679">
        <f t="shared" ca="1" si="639"/>
        <v>3073580.2699999898</v>
      </c>
      <c r="O3734" s="679">
        <f t="shared" ca="1" si="640"/>
        <v>2139689.9299999899</v>
      </c>
      <c r="P3734" s="679">
        <f t="shared" ca="1" si="640"/>
        <v>216653.64</v>
      </c>
      <c r="Q3734" s="679">
        <f t="shared" ca="1" si="640"/>
        <v>315114.00999999995</v>
      </c>
      <c r="R3734" s="679">
        <f t="shared" ca="1" si="640"/>
        <v>272954.3</v>
      </c>
      <c r="S3734" s="679">
        <f t="shared" ca="1" si="640"/>
        <v>6016.66</v>
      </c>
      <c r="T3734" s="679">
        <f t="shared" ca="1" si="640"/>
        <v>6646.6</v>
      </c>
      <c r="U3734" s="679">
        <f t="shared" ca="1" si="640"/>
        <v>161.82</v>
      </c>
      <c r="V3734" s="679">
        <f t="shared" ca="1" si="640"/>
        <v>69843.72</v>
      </c>
      <c r="W3734" s="679">
        <f t="shared" ca="1" si="636"/>
        <v>2291.5</v>
      </c>
      <c r="X3734" s="679">
        <f t="shared" ca="1" si="640"/>
        <v>6945</v>
      </c>
      <c r="Y3734" s="679">
        <f t="shared" ca="1" si="640"/>
        <v>37263.089999999997</v>
      </c>
      <c r="Z3734" s="679">
        <f t="shared" ca="1" si="640"/>
        <v>0</v>
      </c>
      <c r="AA3734" t="str">
        <f t="shared" si="641"/>
        <v>ASR_Financial_Report_SHP21Final</v>
      </c>
      <c r="AB3734" s="960">
        <f t="shared" si="642"/>
        <v>44658</v>
      </c>
      <c r="AC3734" t="str">
        <f t="shared" si="643"/>
        <v>Unaudited</v>
      </c>
    </row>
    <row r="3735" spans="1:29" x14ac:dyDescent="0.25">
      <c r="A3735" t="s">
        <v>420</v>
      </c>
      <c r="B3735" t="s">
        <v>1366</v>
      </c>
      <c r="C3735" t="s">
        <v>1367</v>
      </c>
      <c r="D3735">
        <v>1900</v>
      </c>
      <c r="E3735" s="960">
        <v>1</v>
      </c>
      <c r="F3735" t="s">
        <v>439</v>
      </c>
      <c r="G3735" s="960">
        <v>182</v>
      </c>
      <c r="H3735" t="s">
        <v>389</v>
      </c>
      <c r="I3735" s="968" t="s">
        <v>488</v>
      </c>
      <c r="J3735" s="968" t="s">
        <v>444</v>
      </c>
      <c r="K3735" s="968" t="s">
        <v>0</v>
      </c>
      <c r="L3735" s="948">
        <v>2.4</v>
      </c>
      <c r="M3735" s="968" t="s">
        <v>150</v>
      </c>
      <c r="N3735" s="679">
        <f t="shared" ca="1" si="639"/>
        <v>2407268</v>
      </c>
      <c r="O3735" s="679">
        <f t="shared" ca="1" si="640"/>
        <v>1450704.88</v>
      </c>
      <c r="P3735" s="679">
        <f t="shared" ca="1" si="640"/>
        <v>103165.59000000001</v>
      </c>
      <c r="Q3735" s="679">
        <f t="shared" ca="1" si="640"/>
        <v>552660.6</v>
      </c>
      <c r="R3735" s="679">
        <f t="shared" ca="1" si="640"/>
        <v>175069.65</v>
      </c>
      <c r="S3735" s="679">
        <f t="shared" ca="1" si="640"/>
        <v>21287.77</v>
      </c>
      <c r="T3735" s="679">
        <f t="shared" ca="1" si="640"/>
        <v>12917.94</v>
      </c>
      <c r="U3735" s="679">
        <f t="shared" ca="1" si="640"/>
        <v>36.25</v>
      </c>
      <c r="V3735" s="679">
        <f t="shared" ca="1" si="640"/>
        <v>37257.68</v>
      </c>
      <c r="W3735" s="679">
        <f t="shared" ca="1" si="636"/>
        <v>6166.21</v>
      </c>
      <c r="X3735" s="679">
        <f t="shared" ca="1" si="640"/>
        <v>8082.5600000000013</v>
      </c>
      <c r="Y3735" s="679">
        <f t="shared" ca="1" si="640"/>
        <v>39918.869999999995</v>
      </c>
      <c r="Z3735" s="679">
        <f t="shared" ca="1" si="640"/>
        <v>0</v>
      </c>
      <c r="AA3735" t="str">
        <f t="shared" si="641"/>
        <v>ASR_Financial_Report_SHP21Final</v>
      </c>
      <c r="AB3735" s="960">
        <f t="shared" si="642"/>
        <v>44658</v>
      </c>
      <c r="AC3735" t="str">
        <f t="shared" si="643"/>
        <v>Unaudited</v>
      </c>
    </row>
    <row r="3736" spans="1:29" ht="30" x14ac:dyDescent="0.25">
      <c r="A3736" t="s">
        <v>420</v>
      </c>
      <c r="B3736" t="s">
        <v>1366</v>
      </c>
      <c r="C3736" t="s">
        <v>1367</v>
      </c>
      <c r="D3736">
        <v>1900</v>
      </c>
      <c r="E3736" s="960">
        <v>1</v>
      </c>
      <c r="F3736" t="s">
        <v>439</v>
      </c>
      <c r="G3736" s="960">
        <v>182</v>
      </c>
      <c r="H3736" t="s">
        <v>389</v>
      </c>
      <c r="I3736" s="940" t="s">
        <v>488</v>
      </c>
      <c r="J3736" s="940" t="s">
        <v>444</v>
      </c>
      <c r="K3736" s="940" t="s">
        <v>0</v>
      </c>
      <c r="L3736" s="940">
        <v>2.5</v>
      </c>
      <c r="M3736" s="961" t="s">
        <v>151</v>
      </c>
      <c r="N3736" s="679">
        <f t="shared" ca="1" si="639"/>
        <v>99283.463344657139</v>
      </c>
      <c r="O3736" s="679">
        <f t="shared" ca="1" si="640"/>
        <v>89581.28081869593</v>
      </c>
      <c r="P3736" s="679">
        <f t="shared" ca="1" si="640"/>
        <v>7979.5726570385741</v>
      </c>
      <c r="Q3736" s="679">
        <f t="shared" ca="1" si="640"/>
        <v>1055.1962492314747</v>
      </c>
      <c r="R3736" s="679">
        <f t="shared" ca="1" si="640"/>
        <v>543.51498723524503</v>
      </c>
      <c r="S3736" s="679">
        <f t="shared" ca="1" si="640"/>
        <v>-851.03542468621322</v>
      </c>
      <c r="T3736" s="679">
        <f t="shared" ca="1" si="640"/>
        <v>488.14034237884141</v>
      </c>
      <c r="U3736" s="679">
        <f t="shared" ca="1" si="640"/>
        <v>-6.4682740988627145</v>
      </c>
      <c r="V3736" s="679">
        <f t="shared" ca="1" si="640"/>
        <v>127.97672984712648</v>
      </c>
      <c r="W3736" s="679">
        <f t="shared" ca="1" si="636"/>
        <v>9.6377361846833427</v>
      </c>
      <c r="X3736" s="679">
        <f t="shared" ca="1" si="640"/>
        <v>142.93662908941693</v>
      </c>
      <c r="Y3736" s="679">
        <f t="shared" ca="1" si="640"/>
        <v>212.71089374091881</v>
      </c>
      <c r="Z3736" s="679">
        <f t="shared" ca="1" si="640"/>
        <v>0</v>
      </c>
      <c r="AA3736" t="str">
        <f t="shared" si="641"/>
        <v>ASR_Financial_Report_SHP21Final</v>
      </c>
      <c r="AB3736" s="960">
        <f t="shared" si="642"/>
        <v>44658</v>
      </c>
      <c r="AC3736" t="str">
        <f t="shared" si="643"/>
        <v>Unaudited</v>
      </c>
    </row>
    <row r="3737" spans="1:29" x14ac:dyDescent="0.25">
      <c r="A3737" t="s">
        <v>420</v>
      </c>
      <c r="B3737" t="s">
        <v>1366</v>
      </c>
      <c r="C3737" t="s">
        <v>1367</v>
      </c>
      <c r="D3737">
        <v>1900</v>
      </c>
      <c r="E3737" s="960">
        <v>1</v>
      </c>
      <c r="F3737" t="s">
        <v>439</v>
      </c>
      <c r="G3737" s="960">
        <v>182</v>
      </c>
      <c r="H3737" t="s">
        <v>389</v>
      </c>
      <c r="I3737" s="940" t="s">
        <v>488</v>
      </c>
      <c r="J3737" s="940" t="s">
        <v>444</v>
      </c>
      <c r="K3737" s="940" t="s">
        <v>0</v>
      </c>
      <c r="L3737" s="946" t="s">
        <v>96</v>
      </c>
      <c r="M3737" s="962" t="s">
        <v>7</v>
      </c>
      <c r="N3737" s="679">
        <f t="shared" ca="1" si="639"/>
        <v>0</v>
      </c>
      <c r="O3737" s="679">
        <f t="shared" ca="1" si="640"/>
        <v>0</v>
      </c>
      <c r="P3737" s="679">
        <f t="shared" ca="1" si="640"/>
        <v>0</v>
      </c>
      <c r="Q3737" s="679">
        <f t="shared" ca="1" si="640"/>
        <v>0</v>
      </c>
      <c r="R3737" s="679">
        <f t="shared" ca="1" si="640"/>
        <v>0</v>
      </c>
      <c r="S3737" s="679">
        <f t="shared" ca="1" si="640"/>
        <v>0</v>
      </c>
      <c r="T3737" s="679">
        <f t="shared" ca="1" si="640"/>
        <v>0</v>
      </c>
      <c r="U3737" s="679">
        <f t="shared" ca="1" si="640"/>
        <v>0</v>
      </c>
      <c r="V3737" s="679">
        <f t="shared" ref="V3737:V3754" ca="1" si="644">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679">
        <f t="shared" ca="1" si="636"/>
        <v>0</v>
      </c>
      <c r="X3737" s="679">
        <f t="shared" ref="X3737:Z3754" ca="1" si="645">IF(OR(AND($F3737="PY",X$1&lt;&gt;"Prior Year"),AND($F3737&lt;&gt;"PY",X$1="Prior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"&amp;$H3737&amp;"'!$A$7:$CA$7"),0)+MATCH(X$1,INDIRECT("'MMA Rev-Exp "&amp;$H3737&amp;"'!$D$8:$CA$8"),0)-1)))</f>
        <v>0</v>
      </c>
      <c r="Y3737" s="679">
        <f t="shared" ca="1" si="645"/>
        <v>0</v>
      </c>
      <c r="Z3737" s="679">
        <f t="shared" ca="1" si="645"/>
        <v>0</v>
      </c>
      <c r="AA3737" t="str">
        <f t="shared" si="641"/>
        <v>ASR_Financial_Report_SHP21Final</v>
      </c>
      <c r="AB3737" s="960">
        <f t="shared" si="642"/>
        <v>44658</v>
      </c>
      <c r="AC3737" t="str">
        <f t="shared" si="643"/>
        <v>Unaudited</v>
      </c>
    </row>
    <row r="3738" spans="1:29" x14ac:dyDescent="0.25">
      <c r="A3738" t="s">
        <v>420</v>
      </c>
      <c r="B3738" t="s">
        <v>1366</v>
      </c>
      <c r="C3738" t="s">
        <v>1367</v>
      </c>
      <c r="D3738">
        <v>1900</v>
      </c>
      <c r="E3738" s="960">
        <v>1</v>
      </c>
      <c r="F3738" t="s">
        <v>439</v>
      </c>
      <c r="G3738" s="960">
        <v>182</v>
      </c>
      <c r="H3738" t="s">
        <v>389</v>
      </c>
      <c r="I3738" s="961" t="s">
        <v>488</v>
      </c>
      <c r="J3738" s="961" t="s">
        <v>444</v>
      </c>
      <c r="K3738" s="961" t="s">
        <v>0</v>
      </c>
      <c r="L3738" s="940" t="s">
        <v>152</v>
      </c>
      <c r="M3738" s="961" t="s">
        <v>451</v>
      </c>
      <c r="N3738" s="679">
        <f t="shared" ca="1" si="639"/>
        <v>0</v>
      </c>
      <c r="O3738" s="679">
        <f t="shared" ref="O3738:U3747" ca="1" si="646">IF(OR(AND($F3738="PY",O$1&lt;&gt;"Prior Year"),AND($F3738&lt;&gt;"PY",O$1="Prior Year")),0,INDEX(INDIRECT("'MMA Rev-Exp "&amp;$H3738&amp;"'!$A$1:$CA$200"),IF($J3738="Member Months",MATCH($J3738,INDIRECT("'MMA Rev-Exp "&amp;$H3738&amp;"'!$A$1:$A$200"),0),MATCH($L3738,INDIRECT("'MMA Rev-Exp "&amp;$H3738&amp;"'!$B$1:$B$200"),0)),IF($F3738="PY",MATCH("Prior Year Adjustments",INDIRECT("'MMA Rev-Exp "&amp;$H3738&amp;"'!$A$8:$CA$8"),0),MATCH(IF($F3738="Q1","JANUARY - MARCH (Q1)",IF($F3738="Q2","APRIL - JUNE (Q2)",IF($F3738="Q3","JULY - SEPTEMBER (Q3)",IF($F3738="Q4","OCTOBER - DECEMBER (Q4)",0)))),INDIRECT("'MMA Rev-Exp "&amp;$H3738&amp;"'!$A$7:$CA$7"),0)+MATCH(O$1,INDIRECT("'MMA Rev-Exp "&amp;$H3738&amp;"'!$D$8:$CA$8"),0)-1)))</f>
        <v>0</v>
      </c>
      <c r="P3738" s="679">
        <f t="shared" ca="1" si="646"/>
        <v>0</v>
      </c>
      <c r="Q3738" s="679">
        <f t="shared" ca="1" si="646"/>
        <v>0</v>
      </c>
      <c r="R3738" s="679">
        <f t="shared" ca="1" si="646"/>
        <v>0</v>
      </c>
      <c r="S3738" s="679">
        <f t="shared" ca="1" si="646"/>
        <v>0</v>
      </c>
      <c r="T3738" s="679">
        <f t="shared" ca="1" si="646"/>
        <v>0</v>
      </c>
      <c r="U3738" s="679">
        <f t="shared" ca="1" si="646"/>
        <v>0</v>
      </c>
      <c r="V3738" s="679">
        <f t="shared" ca="1" si="644"/>
        <v>0</v>
      </c>
      <c r="W3738" s="679">
        <f t="shared" ca="1" si="636"/>
        <v>0</v>
      </c>
      <c r="X3738" s="679">
        <f t="shared" ca="1" si="645"/>
        <v>0</v>
      </c>
      <c r="Y3738" s="679">
        <f t="shared" ca="1" si="645"/>
        <v>0</v>
      </c>
      <c r="Z3738" s="679">
        <f t="shared" ca="1" si="645"/>
        <v>0</v>
      </c>
      <c r="AA3738" t="str">
        <f t="shared" si="641"/>
        <v>ASR_Financial_Report_SHP21Final</v>
      </c>
      <c r="AB3738" s="960">
        <f t="shared" si="642"/>
        <v>44658</v>
      </c>
      <c r="AC3738" t="str">
        <f t="shared" si="643"/>
        <v>Unaudited</v>
      </c>
    </row>
    <row r="3739" spans="1:29" x14ac:dyDescent="0.25">
      <c r="A3739" t="s">
        <v>420</v>
      </c>
      <c r="B3739" t="s">
        <v>1366</v>
      </c>
      <c r="C3739" t="s">
        <v>1367</v>
      </c>
      <c r="D3739">
        <v>1900</v>
      </c>
      <c r="E3739" s="960">
        <v>1</v>
      </c>
      <c r="F3739" t="s">
        <v>439</v>
      </c>
      <c r="G3739" s="960">
        <v>182</v>
      </c>
      <c r="H3739" t="s">
        <v>389</v>
      </c>
      <c r="I3739" s="940" t="s">
        <v>488</v>
      </c>
      <c r="J3739" s="940" t="s">
        <v>444</v>
      </c>
      <c r="K3739" s="940" t="s">
        <v>0</v>
      </c>
      <c r="L3739" s="940" t="s">
        <v>898</v>
      </c>
      <c r="M3739" s="961" t="s">
        <v>24</v>
      </c>
      <c r="N3739" s="679">
        <f t="shared" ca="1" si="639"/>
        <v>205308.91</v>
      </c>
      <c r="O3739" s="679">
        <f t="shared" ca="1" si="646"/>
        <v>0</v>
      </c>
      <c r="P3739" s="679">
        <f t="shared" ca="1" si="646"/>
        <v>0</v>
      </c>
      <c r="Q3739" s="679">
        <f t="shared" ca="1" si="646"/>
        <v>205308.91</v>
      </c>
      <c r="R3739" s="679">
        <f t="shared" ca="1" si="646"/>
        <v>0</v>
      </c>
      <c r="S3739" s="679">
        <f t="shared" ca="1" si="646"/>
        <v>0</v>
      </c>
      <c r="T3739" s="679">
        <f t="shared" ca="1" si="646"/>
        <v>0</v>
      </c>
      <c r="U3739" s="679">
        <f t="shared" ca="1" si="646"/>
        <v>0</v>
      </c>
      <c r="V3739" s="679">
        <f t="shared" ca="1" si="644"/>
        <v>0</v>
      </c>
      <c r="W3739" s="679">
        <f t="shared" ca="1" si="636"/>
        <v>0</v>
      </c>
      <c r="X3739" s="679">
        <f t="shared" ca="1" si="645"/>
        <v>0</v>
      </c>
      <c r="Y3739" s="679">
        <f t="shared" ca="1" si="645"/>
        <v>0</v>
      </c>
      <c r="Z3739" s="679">
        <f t="shared" ca="1" si="645"/>
        <v>0</v>
      </c>
      <c r="AA3739" t="str">
        <f t="shared" si="641"/>
        <v>ASR_Financial_Report_SHP21Final</v>
      </c>
      <c r="AB3739" s="960">
        <f t="shared" si="642"/>
        <v>44658</v>
      </c>
      <c r="AC3739" t="str">
        <f t="shared" si="643"/>
        <v>Unaudited</v>
      </c>
    </row>
    <row r="3740" spans="1:29" x14ac:dyDescent="0.25">
      <c r="A3740" t="s">
        <v>420</v>
      </c>
      <c r="B3740" t="s">
        <v>1366</v>
      </c>
      <c r="C3740" t="s">
        <v>1367</v>
      </c>
      <c r="D3740">
        <v>1900</v>
      </c>
      <c r="E3740" s="960">
        <v>1</v>
      </c>
      <c r="F3740" t="s">
        <v>439</v>
      </c>
      <c r="G3740" s="960">
        <v>182</v>
      </c>
      <c r="H3740" t="s">
        <v>389</v>
      </c>
      <c r="I3740" s="940" t="s">
        <v>488</v>
      </c>
      <c r="J3740" s="940" t="s">
        <v>444</v>
      </c>
      <c r="K3740" s="940" t="s">
        <v>53</v>
      </c>
      <c r="L3740" s="940">
        <v>3.1</v>
      </c>
      <c r="M3740" s="961" t="s">
        <v>33</v>
      </c>
      <c r="N3740" s="679">
        <f t="shared" ca="1" si="639"/>
        <v>10195220.7600001</v>
      </c>
      <c r="O3740" s="679">
        <f t="shared" ca="1" si="646"/>
        <v>7168731.3300001007</v>
      </c>
      <c r="P3740" s="679">
        <f t="shared" ca="1" si="646"/>
        <v>465549.52</v>
      </c>
      <c r="Q3740" s="679">
        <f t="shared" ca="1" si="646"/>
        <v>1433570.59</v>
      </c>
      <c r="R3740" s="679">
        <f t="shared" ca="1" si="646"/>
        <v>555306.63</v>
      </c>
      <c r="S3740" s="679">
        <f t="shared" ca="1" si="646"/>
        <v>84028.62000000001</v>
      </c>
      <c r="T3740" s="679">
        <f t="shared" ca="1" si="646"/>
        <v>36041.590000000004</v>
      </c>
      <c r="U3740" s="679">
        <f t="shared" ca="1" si="646"/>
        <v>357.75000000000102</v>
      </c>
      <c r="V3740" s="679">
        <f t="shared" ca="1" si="644"/>
        <v>154891.23000000001</v>
      </c>
      <c r="W3740" s="679">
        <f t="shared" ca="1" si="636"/>
        <v>15081.68</v>
      </c>
      <c r="X3740" s="679">
        <f t="shared" ca="1" si="645"/>
        <v>54865.5</v>
      </c>
      <c r="Y3740" s="679">
        <f t="shared" ca="1" si="645"/>
        <v>226796.32</v>
      </c>
      <c r="Z3740" s="679">
        <f t="shared" ca="1" si="645"/>
        <v>0</v>
      </c>
      <c r="AA3740" t="str">
        <f t="shared" si="641"/>
        <v>ASR_Financial_Report_SHP21Final</v>
      </c>
      <c r="AB3740" s="960">
        <f t="shared" si="642"/>
        <v>44658</v>
      </c>
      <c r="AC3740" t="str">
        <f t="shared" si="643"/>
        <v>Unaudited</v>
      </c>
    </row>
    <row r="3741" spans="1:29" x14ac:dyDescent="0.25">
      <c r="A3741" t="s">
        <v>420</v>
      </c>
      <c r="B3741" t="s">
        <v>1366</v>
      </c>
      <c r="C3741" t="s">
        <v>1367</v>
      </c>
      <c r="D3741">
        <v>1900</v>
      </c>
      <c r="E3741" s="960">
        <v>1</v>
      </c>
      <c r="F3741" t="s">
        <v>439</v>
      </c>
      <c r="G3741" s="960">
        <v>182</v>
      </c>
      <c r="H3741" t="s">
        <v>389</v>
      </c>
      <c r="I3741" s="961" t="s">
        <v>488</v>
      </c>
      <c r="J3741" s="961" t="s">
        <v>444</v>
      </c>
      <c r="K3741" s="961" t="s">
        <v>53</v>
      </c>
      <c r="L3741" s="940">
        <v>3.2</v>
      </c>
      <c r="M3741" s="961" t="s">
        <v>34</v>
      </c>
      <c r="N3741" s="679">
        <f t="shared" ca="1" si="639"/>
        <v>6211.78</v>
      </c>
      <c r="O3741" s="679">
        <f t="shared" ca="1" si="646"/>
        <v>2079.92</v>
      </c>
      <c r="P3741" s="679">
        <f t="shared" ca="1" si="646"/>
        <v>0</v>
      </c>
      <c r="Q3741" s="679">
        <f t="shared" ca="1" si="646"/>
        <v>1591.45</v>
      </c>
      <c r="R3741" s="679">
        <f t="shared" ca="1" si="646"/>
        <v>0</v>
      </c>
      <c r="S3741" s="679">
        <f t="shared" ca="1" si="646"/>
        <v>1130.48</v>
      </c>
      <c r="T3741" s="679">
        <f t="shared" ca="1" si="646"/>
        <v>0</v>
      </c>
      <c r="U3741" s="679">
        <f t="shared" ca="1" si="646"/>
        <v>0</v>
      </c>
      <c r="V3741" s="679">
        <f t="shared" ca="1" si="644"/>
        <v>0</v>
      </c>
      <c r="W3741" s="679">
        <f t="shared" ca="1" si="636"/>
        <v>0</v>
      </c>
      <c r="X3741" s="679">
        <f t="shared" ca="1" si="645"/>
        <v>1174.9000000000001</v>
      </c>
      <c r="Y3741" s="679">
        <f t="shared" ca="1" si="645"/>
        <v>235.03</v>
      </c>
      <c r="Z3741" s="679">
        <f t="shared" ca="1" si="645"/>
        <v>0</v>
      </c>
      <c r="AA3741" t="str">
        <f t="shared" si="641"/>
        <v>ASR_Financial_Report_SHP21Final</v>
      </c>
      <c r="AB3741" s="960">
        <f t="shared" si="642"/>
        <v>44658</v>
      </c>
      <c r="AC3741" t="str">
        <f t="shared" si="643"/>
        <v>Unaudited</v>
      </c>
    </row>
    <row r="3742" spans="1:29" x14ac:dyDescent="0.25">
      <c r="A3742" t="s">
        <v>420</v>
      </c>
      <c r="B3742" t="s">
        <v>1366</v>
      </c>
      <c r="C3742" t="s">
        <v>1367</v>
      </c>
      <c r="D3742">
        <v>1900</v>
      </c>
      <c r="E3742" s="960">
        <v>1</v>
      </c>
      <c r="F3742" t="s">
        <v>439</v>
      </c>
      <c r="G3742" s="960">
        <v>182</v>
      </c>
      <c r="H3742" t="s">
        <v>389</v>
      </c>
      <c r="I3742" s="961" t="s">
        <v>488</v>
      </c>
      <c r="J3742" s="961" t="s">
        <v>444</v>
      </c>
      <c r="K3742" s="961" t="s">
        <v>53</v>
      </c>
      <c r="L3742" s="956">
        <v>3.3</v>
      </c>
      <c r="M3742" s="961" t="s">
        <v>54</v>
      </c>
      <c r="N3742" s="679">
        <f t="shared" ca="1" si="639"/>
        <v>11177.859999999999</v>
      </c>
      <c r="O3742" s="679">
        <f t="shared" ca="1" si="646"/>
        <v>8737.11</v>
      </c>
      <c r="P3742" s="679">
        <f t="shared" ca="1" si="646"/>
        <v>693.13</v>
      </c>
      <c r="Q3742" s="679">
        <f t="shared" ca="1" si="646"/>
        <v>733.14</v>
      </c>
      <c r="R3742" s="679">
        <f t="shared" ca="1" si="646"/>
        <v>598.52</v>
      </c>
      <c r="S3742" s="679">
        <f t="shared" ca="1" si="646"/>
        <v>94.74</v>
      </c>
      <c r="T3742" s="679">
        <f t="shared" ca="1" si="646"/>
        <v>0</v>
      </c>
      <c r="U3742" s="679">
        <f t="shared" ca="1" si="646"/>
        <v>0</v>
      </c>
      <c r="V3742" s="679">
        <f t="shared" ca="1" si="644"/>
        <v>264.70999999999998</v>
      </c>
      <c r="W3742" s="679">
        <f t="shared" ca="1" si="636"/>
        <v>0</v>
      </c>
      <c r="X3742" s="679">
        <f t="shared" ca="1" si="645"/>
        <v>56.51</v>
      </c>
      <c r="Y3742" s="679">
        <f t="shared" ca="1" si="645"/>
        <v>0</v>
      </c>
      <c r="Z3742" s="679">
        <f t="shared" ca="1" si="645"/>
        <v>0</v>
      </c>
      <c r="AA3742" t="str">
        <f t="shared" si="641"/>
        <v>ASR_Financial_Report_SHP21Final</v>
      </c>
      <c r="AB3742" s="960">
        <f t="shared" si="642"/>
        <v>44658</v>
      </c>
      <c r="AC3742" t="str">
        <f t="shared" si="643"/>
        <v>Unaudited</v>
      </c>
    </row>
    <row r="3743" spans="1:29" x14ac:dyDescent="0.25">
      <c r="A3743" t="s">
        <v>420</v>
      </c>
      <c r="B3743" t="s">
        <v>1366</v>
      </c>
      <c r="C3743" t="s">
        <v>1367</v>
      </c>
      <c r="D3743">
        <v>1900</v>
      </c>
      <c r="E3743" s="960">
        <v>1</v>
      </c>
      <c r="F3743" t="s">
        <v>439</v>
      </c>
      <c r="G3743" s="960">
        <v>182</v>
      </c>
      <c r="H3743" t="s">
        <v>389</v>
      </c>
      <c r="I3743" s="940" t="s">
        <v>488</v>
      </c>
      <c r="J3743" s="940" t="s">
        <v>444</v>
      </c>
      <c r="K3743" s="940" t="s">
        <v>53</v>
      </c>
      <c r="L3743" s="940" t="s">
        <v>44</v>
      </c>
      <c r="M3743" s="961" t="s">
        <v>153</v>
      </c>
      <c r="N3743" s="679">
        <f t="shared" ca="1" si="639"/>
        <v>0</v>
      </c>
      <c r="O3743" s="679">
        <f t="shared" ca="1" si="646"/>
        <v>0</v>
      </c>
      <c r="P3743" s="679">
        <f t="shared" ca="1" si="646"/>
        <v>0</v>
      </c>
      <c r="Q3743" s="679">
        <f t="shared" ca="1" si="646"/>
        <v>0</v>
      </c>
      <c r="R3743" s="679">
        <f t="shared" ca="1" si="646"/>
        <v>0</v>
      </c>
      <c r="S3743" s="679">
        <f t="shared" ca="1" si="646"/>
        <v>0</v>
      </c>
      <c r="T3743" s="679">
        <f t="shared" ca="1" si="646"/>
        <v>0</v>
      </c>
      <c r="U3743" s="679">
        <f t="shared" ca="1" si="646"/>
        <v>0</v>
      </c>
      <c r="V3743" s="679">
        <f t="shared" ca="1" si="644"/>
        <v>0</v>
      </c>
      <c r="W3743" s="679">
        <f t="shared" ca="1" si="636"/>
        <v>0</v>
      </c>
      <c r="X3743" s="679">
        <f t="shared" ca="1" si="645"/>
        <v>0</v>
      </c>
      <c r="Y3743" s="679">
        <f t="shared" ca="1" si="645"/>
        <v>0</v>
      </c>
      <c r="Z3743" s="679">
        <f t="shared" ca="1" si="645"/>
        <v>0</v>
      </c>
      <c r="AA3743" t="str">
        <f t="shared" si="641"/>
        <v>ASR_Financial_Report_SHP21Final</v>
      </c>
      <c r="AB3743" s="960">
        <f t="shared" si="642"/>
        <v>44658</v>
      </c>
      <c r="AC3743" t="str">
        <f t="shared" si="643"/>
        <v>Unaudited</v>
      </c>
    </row>
    <row r="3744" spans="1:29" x14ac:dyDescent="0.25">
      <c r="A3744" t="s">
        <v>420</v>
      </c>
      <c r="B3744" t="s">
        <v>1366</v>
      </c>
      <c r="C3744" t="s">
        <v>1367</v>
      </c>
      <c r="D3744">
        <v>1900</v>
      </c>
      <c r="E3744" s="960">
        <v>1</v>
      </c>
      <c r="F3744" t="s">
        <v>439</v>
      </c>
      <c r="G3744" s="960">
        <v>182</v>
      </c>
      <c r="H3744" t="s">
        <v>389</v>
      </c>
      <c r="I3744" s="940" t="s">
        <v>488</v>
      </c>
      <c r="J3744" s="940" t="s">
        <v>444</v>
      </c>
      <c r="K3744" s="940" t="s">
        <v>53</v>
      </c>
      <c r="L3744" s="940" t="s">
        <v>41</v>
      </c>
      <c r="M3744" s="961" t="s">
        <v>52</v>
      </c>
      <c r="N3744" s="679">
        <f t="shared" ca="1" si="639"/>
        <v>7129130.5400196128</v>
      </c>
      <c r="O3744" s="679">
        <f t="shared" ca="1" si="646"/>
        <v>6365388.9400196904</v>
      </c>
      <c r="P3744" s="679">
        <f t="shared" ca="1" si="646"/>
        <v>172981.64999993701</v>
      </c>
      <c r="Q3744" s="679">
        <f t="shared" ca="1" si="646"/>
        <v>353239.96999998903</v>
      </c>
      <c r="R3744" s="679">
        <f t="shared" ca="1" si="646"/>
        <v>94596.239999987796</v>
      </c>
      <c r="S3744" s="679">
        <f t="shared" ca="1" si="646"/>
        <v>72228.85000000491</v>
      </c>
      <c r="T3744" s="679">
        <f t="shared" ca="1" si="646"/>
        <v>7614.0999999999603</v>
      </c>
      <c r="U3744" s="679">
        <f t="shared" ca="1" si="646"/>
        <v>1032.01</v>
      </c>
      <c r="V3744" s="679">
        <f t="shared" ca="1" si="644"/>
        <v>24007.030000000901</v>
      </c>
      <c r="W3744" s="679">
        <f t="shared" ca="1" si="636"/>
        <v>1516.17</v>
      </c>
      <c r="X3744" s="679">
        <f t="shared" ca="1" si="645"/>
        <v>21953.7800000034</v>
      </c>
      <c r="Y3744" s="679">
        <f t="shared" ca="1" si="645"/>
        <v>14571.800000000001</v>
      </c>
      <c r="Z3744" s="679">
        <f t="shared" ca="1" si="645"/>
        <v>0</v>
      </c>
      <c r="AA3744" t="str">
        <f t="shared" si="641"/>
        <v>ASR_Financial_Report_SHP21Final</v>
      </c>
      <c r="AB3744" s="960">
        <f t="shared" si="642"/>
        <v>44658</v>
      </c>
      <c r="AC3744" t="str">
        <f t="shared" si="643"/>
        <v>Unaudited</v>
      </c>
    </row>
    <row r="3745" spans="1:29" x14ac:dyDescent="0.25">
      <c r="A3745" t="s">
        <v>420</v>
      </c>
      <c r="B3745" t="s">
        <v>1366</v>
      </c>
      <c r="C3745" t="s">
        <v>1367</v>
      </c>
      <c r="D3745">
        <v>1900</v>
      </c>
      <c r="E3745" s="960">
        <v>1</v>
      </c>
      <c r="F3745" t="s">
        <v>439</v>
      </c>
      <c r="G3745" s="960">
        <v>182</v>
      </c>
      <c r="H3745" t="s">
        <v>389</v>
      </c>
      <c r="I3745" s="940" t="s">
        <v>488</v>
      </c>
      <c r="J3745" s="940" t="s">
        <v>444</v>
      </c>
      <c r="K3745" s="940" t="s">
        <v>53</v>
      </c>
      <c r="L3745" s="940" t="s">
        <v>42</v>
      </c>
      <c r="M3745" s="961" t="s">
        <v>154</v>
      </c>
      <c r="N3745" s="679">
        <f t="shared" ca="1" si="639"/>
        <v>192958.74121018147</v>
      </c>
      <c r="O3745" s="679">
        <f t="shared" ca="1" si="646"/>
        <v>179131.5918787712</v>
      </c>
      <c r="P3745" s="679">
        <f t="shared" ca="1" si="646"/>
        <v>11632.87492589234</v>
      </c>
      <c r="Q3745" s="679">
        <f t="shared" ca="1" si="646"/>
        <v>1820.0179821127424</v>
      </c>
      <c r="R3745" s="679">
        <f t="shared" ca="1" si="646"/>
        <v>704.56977898201467</v>
      </c>
      <c r="S3745" s="679">
        <f t="shared" ca="1" si="646"/>
        <v>-2593.5972845682609</v>
      </c>
      <c r="T3745" s="679">
        <f t="shared" ca="1" si="646"/>
        <v>899.24700925643208</v>
      </c>
      <c r="U3745" s="679">
        <f t="shared" ca="1" si="646"/>
        <v>-10.882794280068463</v>
      </c>
      <c r="V3745" s="679">
        <f t="shared" ca="1" si="644"/>
        <v>196.52729353937488</v>
      </c>
      <c r="W3745" s="679">
        <f t="shared" ca="1" si="636"/>
        <v>19.128436524487491</v>
      </c>
      <c r="X3745" s="679">
        <f t="shared" ca="1" si="645"/>
        <v>533.57319602998859</v>
      </c>
      <c r="Y3745" s="679">
        <f t="shared" ca="1" si="645"/>
        <v>625.69078792126231</v>
      </c>
      <c r="Z3745" s="679">
        <f t="shared" ca="1" si="645"/>
        <v>0</v>
      </c>
      <c r="AA3745" t="str">
        <f t="shared" si="641"/>
        <v>ASR_Financial_Report_SHP21Final</v>
      </c>
      <c r="AB3745" s="960">
        <f t="shared" si="642"/>
        <v>44658</v>
      </c>
      <c r="AC3745" t="str">
        <f t="shared" si="643"/>
        <v>Unaudited</v>
      </c>
    </row>
    <row r="3746" spans="1:29" x14ac:dyDescent="0.25">
      <c r="A3746" t="s">
        <v>420</v>
      </c>
      <c r="B3746" t="s">
        <v>1366</v>
      </c>
      <c r="C3746" t="s">
        <v>1367</v>
      </c>
      <c r="D3746">
        <v>1900</v>
      </c>
      <c r="E3746" s="960">
        <v>1</v>
      </c>
      <c r="F3746" t="s">
        <v>439</v>
      </c>
      <c r="G3746" s="960">
        <v>182</v>
      </c>
      <c r="H3746" t="s">
        <v>389</v>
      </c>
      <c r="I3746" s="940" t="s">
        <v>488</v>
      </c>
      <c r="J3746" s="940" t="s">
        <v>444</v>
      </c>
      <c r="K3746" s="940" t="s">
        <v>53</v>
      </c>
      <c r="L3746" s="956" t="s">
        <v>43</v>
      </c>
      <c r="M3746" s="961" t="s">
        <v>462</v>
      </c>
      <c r="N3746" s="679">
        <f t="shared" ca="1" si="639"/>
        <v>0</v>
      </c>
      <c r="O3746" s="679">
        <f t="shared" ca="1" si="646"/>
        <v>0</v>
      </c>
      <c r="P3746" s="679">
        <f t="shared" ca="1" si="646"/>
        <v>0</v>
      </c>
      <c r="Q3746" s="679">
        <f t="shared" ca="1" si="646"/>
        <v>0</v>
      </c>
      <c r="R3746" s="679">
        <f t="shared" ca="1" si="646"/>
        <v>0</v>
      </c>
      <c r="S3746" s="679">
        <f t="shared" ca="1" si="646"/>
        <v>0</v>
      </c>
      <c r="T3746" s="679">
        <f t="shared" ca="1" si="646"/>
        <v>0</v>
      </c>
      <c r="U3746" s="679">
        <f t="shared" ca="1" si="646"/>
        <v>0</v>
      </c>
      <c r="V3746" s="679">
        <f t="shared" ca="1" si="644"/>
        <v>0</v>
      </c>
      <c r="W3746" s="679">
        <f t="shared" ca="1" si="636"/>
        <v>0</v>
      </c>
      <c r="X3746" s="679">
        <f t="shared" ca="1" si="645"/>
        <v>0</v>
      </c>
      <c r="Y3746" s="679">
        <f t="shared" ca="1" si="645"/>
        <v>0</v>
      </c>
      <c r="Z3746" s="679">
        <f t="shared" ca="1" si="645"/>
        <v>0</v>
      </c>
      <c r="AA3746" t="str">
        <f t="shared" si="641"/>
        <v>ASR_Financial_Report_SHP21Final</v>
      </c>
      <c r="AB3746" s="960">
        <f t="shared" si="642"/>
        <v>44658</v>
      </c>
      <c r="AC3746" t="str">
        <f t="shared" si="643"/>
        <v>Unaudited</v>
      </c>
    </row>
    <row r="3747" spans="1:29" x14ac:dyDescent="0.25">
      <c r="A3747" t="s">
        <v>420</v>
      </c>
      <c r="B3747" t="s">
        <v>1366</v>
      </c>
      <c r="C3747" t="s">
        <v>1367</v>
      </c>
      <c r="D3747">
        <v>1900</v>
      </c>
      <c r="E3747" s="960">
        <v>1</v>
      </c>
      <c r="F3747" t="s">
        <v>439</v>
      </c>
      <c r="G3747" s="960">
        <v>182</v>
      </c>
      <c r="H3747" t="s">
        <v>389</v>
      </c>
      <c r="I3747" s="940" t="s">
        <v>488</v>
      </c>
      <c r="J3747" s="940" t="s">
        <v>444</v>
      </c>
      <c r="K3747" s="940" t="s">
        <v>901</v>
      </c>
      <c r="L3747" s="956" t="s">
        <v>902</v>
      </c>
      <c r="M3747" s="961" t="s">
        <v>901</v>
      </c>
      <c r="N3747" s="679">
        <f t="shared" ca="1" si="639"/>
        <v>1003329.27</v>
      </c>
      <c r="O3747" s="679">
        <f t="shared" ca="1" si="646"/>
        <v>869095.2</v>
      </c>
      <c r="P3747" s="679">
        <f t="shared" ca="1" si="646"/>
        <v>108333.29999999999</v>
      </c>
      <c r="Q3747" s="679">
        <f t="shared" ca="1" si="646"/>
        <v>3860.21</v>
      </c>
      <c r="R3747" s="679">
        <f t="shared" ca="1" si="646"/>
        <v>8223.0300000000007</v>
      </c>
      <c r="S3747" s="679">
        <f t="shared" ca="1" si="646"/>
        <v>0</v>
      </c>
      <c r="T3747" s="679">
        <f t="shared" ca="1" si="646"/>
        <v>3074.74</v>
      </c>
      <c r="U3747" s="679">
        <f t="shared" ca="1" si="646"/>
        <v>0</v>
      </c>
      <c r="V3747" s="679">
        <f t="shared" ca="1" si="644"/>
        <v>10742.79</v>
      </c>
      <c r="W3747" s="679">
        <f t="shared" ca="1" si="636"/>
        <v>0</v>
      </c>
      <c r="X3747" s="679">
        <f t="shared" ca="1" si="645"/>
        <v>0</v>
      </c>
      <c r="Y3747" s="679">
        <f t="shared" ca="1" si="645"/>
        <v>0</v>
      </c>
      <c r="Z3747" s="679">
        <f t="shared" ca="1" si="645"/>
        <v>0</v>
      </c>
      <c r="AA3747" t="str">
        <f t="shared" si="641"/>
        <v>ASR_Financial_Report_SHP21Final</v>
      </c>
      <c r="AB3747" s="960">
        <f t="shared" si="642"/>
        <v>44658</v>
      </c>
      <c r="AC3747" t="str">
        <f t="shared" si="643"/>
        <v>Unaudited</v>
      </c>
    </row>
    <row r="3748" spans="1:29" x14ac:dyDescent="0.25">
      <c r="A3748" t="s">
        <v>420</v>
      </c>
      <c r="B3748" t="s">
        <v>1366</v>
      </c>
      <c r="C3748" t="s">
        <v>1367</v>
      </c>
      <c r="D3748">
        <v>1900</v>
      </c>
      <c r="E3748" s="960">
        <v>1</v>
      </c>
      <c r="F3748" t="s">
        <v>439</v>
      </c>
      <c r="G3748" s="960">
        <v>182</v>
      </c>
      <c r="H3748" t="s">
        <v>389</v>
      </c>
      <c r="I3748" s="940" t="s">
        <v>488</v>
      </c>
      <c r="J3748" s="940" t="s">
        <v>444</v>
      </c>
      <c r="K3748" s="940" t="s">
        <v>901</v>
      </c>
      <c r="L3748" s="940" t="s">
        <v>903</v>
      </c>
      <c r="M3748" s="961" t="s">
        <v>906</v>
      </c>
      <c r="N3748" s="679">
        <f t="shared" ca="1" si="639"/>
        <v>24492.594894316422</v>
      </c>
      <c r="O3748" s="679">
        <f t="shared" ref="O3748:U3754" ca="1" si="647">IF(OR(AND($F3748="PY",O$1&lt;&gt;"Prior Year"),AND($F3748&lt;&gt;"PY",O$1="Prior Year")),0,INDEX(INDIRECT("'MMA Rev-Exp "&amp;$H3748&amp;"'!$A$1:$CA$200"),IF($J3748="Member Months",MATCH($J3748,INDIRECT("'MMA Rev-Exp "&amp;$H3748&amp;"'!$A$1:$A$200"),0),MATCH($L3748,INDIRECT("'MMA Rev-Exp "&amp;$H3748&amp;"'!$B$1:$B$200"),0)),IF($F3748="PY",MATCH("Prior Year Adjustments",INDIRECT("'MMA Rev-Exp "&amp;$H3748&amp;"'!$A$8:$CA$8"),0),MATCH(IF($F3748="Q1","JANUARY - MARCH (Q1)",IF($F3748="Q2","APRIL - JUNE (Q2)",IF($F3748="Q3","JULY - SEPTEMBER (Q3)",IF($F3748="Q4","OCTOBER - DECEMBER (Q4)",0)))),INDIRECT("'MMA Rev-Exp "&amp;$H3748&amp;"'!$A$7:$CA$7"),0)+MATCH(O$1,INDIRECT("'MMA Rev-Exp "&amp;$H3748&amp;"'!$D$8:$CA$8"),0)-1)))</f>
        <v>21684.150431740691</v>
      </c>
      <c r="P3748" s="679">
        <f t="shared" ca="1" si="647"/>
        <v>2702.9439053016185</v>
      </c>
      <c r="Q3748" s="679">
        <f t="shared" ca="1" si="647"/>
        <v>4.8723098864910215</v>
      </c>
      <c r="R3748" s="679">
        <f t="shared" ca="1" si="647"/>
        <v>10.35840948966313</v>
      </c>
      <c r="S3748" s="679">
        <f t="shared" ca="1" si="647"/>
        <v>0</v>
      </c>
      <c r="T3748" s="679">
        <f t="shared" ca="1" si="647"/>
        <v>76.715559697591644</v>
      </c>
      <c r="U3748" s="679">
        <f t="shared" ca="1" si="647"/>
        <v>0</v>
      </c>
      <c r="V3748" s="679">
        <f t="shared" ca="1" si="644"/>
        <v>13.554278200373226</v>
      </c>
      <c r="W3748" s="679">
        <f t="shared" ca="1" si="636"/>
        <v>0</v>
      </c>
      <c r="X3748" s="679">
        <f t="shared" ca="1" si="645"/>
        <v>0</v>
      </c>
      <c r="Y3748" s="679">
        <f t="shared" ca="1" si="645"/>
        <v>0</v>
      </c>
      <c r="Z3748" s="679">
        <f t="shared" ca="1" si="645"/>
        <v>0</v>
      </c>
      <c r="AA3748" t="str">
        <f t="shared" si="641"/>
        <v>ASR_Financial_Report_SHP21Final</v>
      </c>
      <c r="AB3748" s="960">
        <f t="shared" si="642"/>
        <v>44658</v>
      </c>
      <c r="AC3748" t="str">
        <f t="shared" si="643"/>
        <v>Unaudited</v>
      </c>
    </row>
    <row r="3749" spans="1:29" x14ac:dyDescent="0.25">
      <c r="A3749" t="s">
        <v>420</v>
      </c>
      <c r="B3749" t="s">
        <v>1366</v>
      </c>
      <c r="C3749" t="s">
        <v>1367</v>
      </c>
      <c r="D3749">
        <v>1900</v>
      </c>
      <c r="E3749" s="960">
        <v>1</v>
      </c>
      <c r="F3749" t="s">
        <v>439</v>
      </c>
      <c r="G3749" s="960">
        <v>182</v>
      </c>
      <c r="H3749" t="s">
        <v>389</v>
      </c>
      <c r="I3749" s="961" t="s">
        <v>488</v>
      </c>
      <c r="J3749" s="961" t="s">
        <v>444</v>
      </c>
      <c r="K3749" s="961" t="s">
        <v>901</v>
      </c>
      <c r="L3749" s="940" t="s">
        <v>904</v>
      </c>
      <c r="M3749" s="961" t="s">
        <v>907</v>
      </c>
      <c r="N3749" s="679">
        <f t="shared" ca="1" si="639"/>
        <v>0</v>
      </c>
      <c r="O3749" s="679">
        <f t="shared" ca="1" si="647"/>
        <v>0</v>
      </c>
      <c r="P3749" s="679">
        <f t="shared" ca="1" si="647"/>
        <v>0</v>
      </c>
      <c r="Q3749" s="679">
        <f t="shared" ca="1" si="647"/>
        <v>0</v>
      </c>
      <c r="R3749" s="679">
        <f t="shared" ca="1" si="647"/>
        <v>0</v>
      </c>
      <c r="S3749" s="679">
        <f t="shared" ca="1" si="647"/>
        <v>0</v>
      </c>
      <c r="T3749" s="679">
        <f t="shared" ca="1" si="647"/>
        <v>0</v>
      </c>
      <c r="U3749" s="679">
        <f t="shared" ca="1" si="647"/>
        <v>0</v>
      </c>
      <c r="V3749" s="679">
        <f t="shared" ca="1" si="644"/>
        <v>0</v>
      </c>
      <c r="W3749" s="679">
        <f t="shared" ca="1" si="636"/>
        <v>0</v>
      </c>
      <c r="X3749" s="679">
        <f t="shared" ca="1" si="645"/>
        <v>0</v>
      </c>
      <c r="Y3749" s="679">
        <f t="shared" ca="1" si="645"/>
        <v>0</v>
      </c>
      <c r="Z3749" s="679">
        <f t="shared" ca="1" si="645"/>
        <v>0</v>
      </c>
      <c r="AA3749" t="str">
        <f t="shared" si="641"/>
        <v>ASR_Financial_Report_SHP21Final</v>
      </c>
      <c r="AB3749" s="960">
        <f t="shared" si="642"/>
        <v>44658</v>
      </c>
      <c r="AC3749" t="str">
        <f t="shared" si="643"/>
        <v>Unaudited</v>
      </c>
    </row>
    <row r="3750" spans="1:29" x14ac:dyDescent="0.25">
      <c r="A3750" t="s">
        <v>420</v>
      </c>
      <c r="B3750" t="s">
        <v>1366</v>
      </c>
      <c r="C3750" t="s">
        <v>1367</v>
      </c>
      <c r="D3750">
        <v>1900</v>
      </c>
      <c r="E3750" s="960">
        <v>1</v>
      </c>
      <c r="F3750" t="s">
        <v>439</v>
      </c>
      <c r="G3750" s="960">
        <v>182</v>
      </c>
      <c r="H3750" t="s">
        <v>389</v>
      </c>
      <c r="I3750" s="940" t="s">
        <v>488</v>
      </c>
      <c r="J3750" s="940" t="s">
        <v>444</v>
      </c>
      <c r="K3750" s="940" t="s">
        <v>445</v>
      </c>
      <c r="L3750" s="940">
        <v>5.0999999999999996</v>
      </c>
      <c r="M3750" s="961" t="s">
        <v>37</v>
      </c>
      <c r="N3750" s="679">
        <f t="shared" ca="1" si="639"/>
        <v>3694125.6800000006</v>
      </c>
      <c r="O3750" s="679">
        <f t="shared" ca="1" si="647"/>
        <v>1254169.3799999999</v>
      </c>
      <c r="P3750" s="679">
        <f t="shared" ca="1" si="647"/>
        <v>684748.52</v>
      </c>
      <c r="Q3750" s="679">
        <f t="shared" ca="1" si="647"/>
        <v>187382.89</v>
      </c>
      <c r="R3750" s="679">
        <f t="shared" ca="1" si="647"/>
        <v>721172.96000000008</v>
      </c>
      <c r="S3750" s="679">
        <f t="shared" ca="1" si="647"/>
        <v>142537.87</v>
      </c>
      <c r="T3750" s="679">
        <f t="shared" ca="1" si="647"/>
        <v>38145.699999999997</v>
      </c>
      <c r="U3750" s="679">
        <f t="shared" ca="1" si="647"/>
        <v>13655.2</v>
      </c>
      <c r="V3750" s="679">
        <f t="shared" ca="1" si="644"/>
        <v>189043.68000000002</v>
      </c>
      <c r="W3750" s="679">
        <f t="shared" ca="1" si="636"/>
        <v>240</v>
      </c>
      <c r="X3750" s="679">
        <f t="shared" ca="1" si="645"/>
        <v>325953.83999999997</v>
      </c>
      <c r="Y3750" s="679">
        <f t="shared" ca="1" si="645"/>
        <v>137075.64000000001</v>
      </c>
      <c r="Z3750" s="679">
        <f t="shared" ca="1" si="645"/>
        <v>0</v>
      </c>
      <c r="AA3750" t="str">
        <f t="shared" si="641"/>
        <v>ASR_Financial_Report_SHP21Final</v>
      </c>
      <c r="AB3750" s="960">
        <f t="shared" si="642"/>
        <v>44658</v>
      </c>
      <c r="AC3750" t="str">
        <f t="shared" si="643"/>
        <v>Unaudited</v>
      </c>
    </row>
    <row r="3751" spans="1:29" ht="30" x14ac:dyDescent="0.25">
      <c r="A3751" t="s">
        <v>420</v>
      </c>
      <c r="B3751" t="s">
        <v>1366</v>
      </c>
      <c r="C3751" t="s">
        <v>1367</v>
      </c>
      <c r="D3751">
        <v>1900</v>
      </c>
      <c r="E3751" s="960">
        <v>1</v>
      </c>
      <c r="F3751" t="s">
        <v>439</v>
      </c>
      <c r="G3751" s="960">
        <v>182</v>
      </c>
      <c r="H3751" t="s">
        <v>389</v>
      </c>
      <c r="I3751" s="940" t="s">
        <v>488</v>
      </c>
      <c r="J3751" s="940" t="s">
        <v>444</v>
      </c>
      <c r="K3751" s="940" t="s">
        <v>445</v>
      </c>
      <c r="L3751" s="940">
        <v>5.2</v>
      </c>
      <c r="M3751" s="961" t="s">
        <v>303</v>
      </c>
      <c r="N3751" s="679">
        <f t="shared" ca="1" si="639"/>
        <v>0</v>
      </c>
      <c r="O3751" s="679">
        <f t="shared" ca="1" si="647"/>
        <v>0</v>
      </c>
      <c r="P3751" s="679">
        <f t="shared" ca="1" si="647"/>
        <v>0</v>
      </c>
      <c r="Q3751" s="679">
        <f t="shared" ca="1" si="647"/>
        <v>0</v>
      </c>
      <c r="R3751" s="679">
        <f t="shared" ca="1" si="647"/>
        <v>0</v>
      </c>
      <c r="S3751" s="679">
        <f t="shared" ca="1" si="647"/>
        <v>0</v>
      </c>
      <c r="T3751" s="679">
        <f t="shared" ca="1" si="647"/>
        <v>0</v>
      </c>
      <c r="U3751" s="679">
        <f t="shared" ca="1" si="647"/>
        <v>0</v>
      </c>
      <c r="V3751" s="679">
        <f t="shared" ca="1" si="644"/>
        <v>0</v>
      </c>
      <c r="W3751" s="679">
        <f t="shared" ref="W3751:W3814" ca="1" si="648">IF(OR(AND($F3751="PY",W$1&lt;&gt;"Prior Year"),AND($F3751&lt;&gt;"PY",W$1="Prior Year")),0,INDEX(INDIRECT("'MMA Rev-Exp "&amp;$H3751&amp;"'!$A$1:$CA$200"),IF($J3751="Member Months",MATCH($J3751,INDIRECT("'MMA Rev-Exp "&amp;$H3751&amp;"'!$A$1:$A$200"),0),MATCH($L3751,INDIRECT("'MMA Rev-Exp "&amp;$H3751&amp;"'!$B$1:$B$200"),0)),IF($F3751="PY",MATCH("Prior Year Adjustments",INDIRECT("'MMA Rev-Exp "&amp;$H3751&amp;"'!$A$8:$CA$8"),0),MATCH(IF($F3751="Q1","JANUARY - MARCH (Q1)",IF($F3751="Q2","APRIL - JUNE (Q2)",IF($F3751="Q3","JULY - SEPTEMBER (Q3)",IF($F3751="Q4","OCTOBER - DECEMBER (Q4)",0)))),INDIRECT("'MMA Rev-Exp "&amp;$H3751&amp;"'!$A$7:$CA$7"),0)+MATCH(W$1,INDIRECT("'MMA Rev-Exp "&amp;$H3751&amp;"'!$D$8:$CA$8"),0)-1)))</f>
        <v>0</v>
      </c>
      <c r="X3751" s="679">
        <f t="shared" ca="1" si="645"/>
        <v>0</v>
      </c>
      <c r="Y3751" s="679">
        <f t="shared" ca="1" si="645"/>
        <v>0</v>
      </c>
      <c r="Z3751" s="679">
        <f t="shared" ca="1" si="645"/>
        <v>0</v>
      </c>
      <c r="AA3751" t="str">
        <f t="shared" si="641"/>
        <v>ASR_Financial_Report_SHP21Final</v>
      </c>
      <c r="AB3751" s="960">
        <f t="shared" si="642"/>
        <v>44658</v>
      </c>
      <c r="AC3751" t="str">
        <f t="shared" si="643"/>
        <v>Unaudited</v>
      </c>
    </row>
    <row r="3752" spans="1:29" ht="30" x14ac:dyDescent="0.25">
      <c r="A3752" t="s">
        <v>420</v>
      </c>
      <c r="B3752" t="s">
        <v>1366</v>
      </c>
      <c r="C3752" t="s">
        <v>1367</v>
      </c>
      <c r="D3752">
        <v>1900</v>
      </c>
      <c r="E3752" s="960">
        <v>1</v>
      </c>
      <c r="F3752" t="s">
        <v>439</v>
      </c>
      <c r="G3752" s="960">
        <v>182</v>
      </c>
      <c r="H3752" t="s">
        <v>389</v>
      </c>
      <c r="I3752" s="940" t="s">
        <v>488</v>
      </c>
      <c r="J3752" s="940" t="s">
        <v>444</v>
      </c>
      <c r="K3752" s="940" t="s">
        <v>445</v>
      </c>
      <c r="L3752" s="940">
        <v>5.3</v>
      </c>
      <c r="M3752" s="961" t="s">
        <v>304</v>
      </c>
      <c r="N3752" s="679">
        <f t="shared" ca="1" si="639"/>
        <v>34098.763112688357</v>
      </c>
      <c r="O3752" s="679">
        <f t="shared" ca="1" si="647"/>
        <v>12579.865790622523</v>
      </c>
      <c r="P3752" s="679">
        <f t="shared" ca="1" si="647"/>
        <v>6857.018803099656</v>
      </c>
      <c r="Q3752" s="679">
        <f t="shared" ca="1" si="647"/>
        <v>2069.4154009312197</v>
      </c>
      <c r="R3752" s="679">
        <f t="shared" ca="1" si="647"/>
        <v>7972.0652885787767</v>
      </c>
      <c r="S3752" s="679">
        <f t="shared" ca="1" si="647"/>
        <v>1955.7918313935929</v>
      </c>
      <c r="T3752" s="679">
        <f t="shared" ca="1" si="647"/>
        <v>381.79123390989901</v>
      </c>
      <c r="U3752" s="679">
        <f t="shared" ca="1" si="647"/>
        <v>187.90700618050599</v>
      </c>
      <c r="V3752" s="679">
        <f t="shared" ca="1" si="644"/>
        <v>2090.2777190503484</v>
      </c>
      <c r="W3752" s="679">
        <f t="shared" ca="1" si="648"/>
        <v>2.6548322575144501</v>
      </c>
      <c r="X3752" s="679">
        <f t="shared" ca="1" si="645"/>
        <v>1.4848609599395346</v>
      </c>
      <c r="Y3752" s="679">
        <f t="shared" ca="1" si="645"/>
        <v>0.49034570438695951</v>
      </c>
      <c r="Z3752" s="679">
        <f t="shared" ca="1" si="645"/>
        <v>0</v>
      </c>
      <c r="AA3752" t="str">
        <f t="shared" si="641"/>
        <v>ASR_Financial_Report_SHP21Final</v>
      </c>
      <c r="AB3752" s="960">
        <f t="shared" si="642"/>
        <v>44658</v>
      </c>
      <c r="AC3752" t="str">
        <f t="shared" si="643"/>
        <v>Unaudited</v>
      </c>
    </row>
    <row r="3753" spans="1:29" x14ac:dyDescent="0.25">
      <c r="A3753" t="s">
        <v>420</v>
      </c>
      <c r="B3753" t="s">
        <v>1366</v>
      </c>
      <c r="C3753" t="s">
        <v>1367</v>
      </c>
      <c r="D3753">
        <v>1900</v>
      </c>
      <c r="E3753" s="960">
        <v>1</v>
      </c>
      <c r="F3753" t="s">
        <v>439</v>
      </c>
      <c r="G3753" s="960">
        <v>182</v>
      </c>
      <c r="H3753" t="s">
        <v>389</v>
      </c>
      <c r="I3753" s="961" t="s">
        <v>488</v>
      </c>
      <c r="J3753" s="961" t="s">
        <v>444</v>
      </c>
      <c r="K3753" s="961" t="s">
        <v>445</v>
      </c>
      <c r="L3753" s="940" t="s">
        <v>82</v>
      </c>
      <c r="M3753" s="961" t="s">
        <v>453</v>
      </c>
      <c r="N3753" s="679">
        <f t="shared" ca="1" si="639"/>
        <v>0</v>
      </c>
      <c r="O3753" s="679">
        <f t="shared" ca="1" si="647"/>
        <v>0</v>
      </c>
      <c r="P3753" s="679">
        <f t="shared" ca="1" si="647"/>
        <v>0</v>
      </c>
      <c r="Q3753" s="679">
        <f t="shared" ca="1" si="647"/>
        <v>0</v>
      </c>
      <c r="R3753" s="679">
        <f t="shared" ca="1" si="647"/>
        <v>0</v>
      </c>
      <c r="S3753" s="679">
        <f t="shared" ca="1" si="647"/>
        <v>0</v>
      </c>
      <c r="T3753" s="679">
        <f t="shared" ca="1" si="647"/>
        <v>0</v>
      </c>
      <c r="U3753" s="679">
        <f t="shared" ca="1" si="647"/>
        <v>0</v>
      </c>
      <c r="V3753" s="679">
        <f t="shared" ca="1" si="644"/>
        <v>0</v>
      </c>
      <c r="W3753" s="679">
        <f t="shared" ca="1" si="648"/>
        <v>0</v>
      </c>
      <c r="X3753" s="679">
        <f t="shared" ca="1" si="645"/>
        <v>0</v>
      </c>
      <c r="Y3753" s="679">
        <f t="shared" ca="1" si="645"/>
        <v>0</v>
      </c>
      <c r="Z3753" s="679">
        <f t="shared" ca="1" si="645"/>
        <v>0</v>
      </c>
      <c r="AA3753" t="str">
        <f t="shared" si="641"/>
        <v>ASR_Financial_Report_SHP21Final</v>
      </c>
      <c r="AB3753" s="960">
        <f t="shared" si="642"/>
        <v>44658</v>
      </c>
      <c r="AC3753" t="str">
        <f t="shared" si="643"/>
        <v>Unaudited</v>
      </c>
    </row>
    <row r="3754" spans="1:29" x14ac:dyDescent="0.25">
      <c r="A3754" t="s">
        <v>420</v>
      </c>
      <c r="B3754" t="s">
        <v>1366</v>
      </c>
      <c r="C3754" t="s">
        <v>1367</v>
      </c>
      <c r="D3754">
        <v>1900</v>
      </c>
      <c r="E3754" s="960">
        <v>1</v>
      </c>
      <c r="F3754" t="s">
        <v>439</v>
      </c>
      <c r="G3754" s="960">
        <v>182</v>
      </c>
      <c r="H3754" t="s">
        <v>389</v>
      </c>
      <c r="I3754" s="961" t="s">
        <v>488</v>
      </c>
      <c r="J3754" s="961" t="s">
        <v>444</v>
      </c>
      <c r="K3754" s="961" t="s">
        <v>446</v>
      </c>
      <c r="L3754" s="940">
        <v>6.1</v>
      </c>
      <c r="M3754" s="961" t="s">
        <v>18</v>
      </c>
      <c r="N3754" s="679">
        <f t="shared" ca="1" si="639"/>
        <v>0</v>
      </c>
      <c r="O3754" s="679">
        <f t="shared" ca="1" si="647"/>
        <v>0</v>
      </c>
      <c r="P3754" s="679">
        <f t="shared" ca="1" si="647"/>
        <v>0</v>
      </c>
      <c r="Q3754" s="679">
        <f t="shared" ca="1" si="647"/>
        <v>0</v>
      </c>
      <c r="R3754" s="679">
        <f t="shared" ca="1" si="647"/>
        <v>0</v>
      </c>
      <c r="S3754" s="679">
        <f t="shared" ca="1" si="647"/>
        <v>0</v>
      </c>
      <c r="T3754" s="679">
        <f t="shared" ca="1" si="647"/>
        <v>0</v>
      </c>
      <c r="U3754" s="679">
        <f t="shared" ca="1" si="647"/>
        <v>0</v>
      </c>
      <c r="V3754" s="679">
        <f t="shared" ca="1" si="644"/>
        <v>0</v>
      </c>
      <c r="W3754" s="679">
        <f t="shared" ca="1" si="648"/>
        <v>0</v>
      </c>
      <c r="X3754" s="679">
        <f t="shared" ca="1" si="645"/>
        <v>0</v>
      </c>
      <c r="Y3754" s="679">
        <f t="shared" ca="1" si="645"/>
        <v>0</v>
      </c>
      <c r="Z3754" s="679">
        <f t="shared" ca="1" si="645"/>
        <v>0</v>
      </c>
      <c r="AA3754" t="str">
        <f t="shared" si="641"/>
        <v>ASR_Financial_Report_SHP21Final</v>
      </c>
      <c r="AB3754" s="960">
        <f t="shared" si="642"/>
        <v>44658</v>
      </c>
      <c r="AC3754" t="str">
        <f t="shared" si="643"/>
        <v>Unaudited</v>
      </c>
    </row>
    <row r="3755" spans="1:29" x14ac:dyDescent="0.25">
      <c r="A3755" t="s">
        <v>420</v>
      </c>
      <c r="B3755" t="s">
        <v>1366</v>
      </c>
      <c r="C3755" t="s">
        <v>1367</v>
      </c>
      <c r="D3755">
        <v>1900</v>
      </c>
      <c r="E3755" s="960">
        <v>1</v>
      </c>
      <c r="F3755" t="s">
        <v>439</v>
      </c>
      <c r="G3755" s="960">
        <v>182</v>
      </c>
      <c r="H3755" t="s">
        <v>389</v>
      </c>
      <c r="I3755" s="961" t="s">
        <v>488</v>
      </c>
      <c r="J3755" s="961" t="s">
        <v>444</v>
      </c>
      <c r="K3755" s="961" t="s">
        <v>446</v>
      </c>
      <c r="L3755" s="940">
        <v>6.2</v>
      </c>
      <c r="M3755" s="961" t="s">
        <v>19</v>
      </c>
      <c r="N3755" s="679">
        <f t="shared" ca="1" si="639"/>
        <v>0</v>
      </c>
      <c r="O3755" s="679">
        <f ca="1">IF(OR(AND($F3755="PY",O$1&lt;&gt;"Prior Year"),AND($F3755&lt;&gt;"PY",O$1="Prior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"&amp;$H3755&amp;"'!$A$7:$CA$7"),0)+MATCH(O$1,INDIRECT("'MMA Rev-Exp "&amp;$H3755&amp;"'!$D$8:$CA$8"),0)-1)))</f>
        <v>0</v>
      </c>
      <c r="P3755" s="679">
        <f ca="1">IF(OR(AND($F3755="PY",P$1&lt;&gt;"Prior Year"),AND($F3755&lt;&gt;"PY",P$1="Prior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"&amp;$H3755&amp;"'!$A$7:$CA$7"),0)+MATCH(P$1,INDIRECT("'MMA Rev-Exp "&amp;$H3755&amp;"'!$D$8:$CA$8"),0)-1)))</f>
        <v>0</v>
      </c>
      <c r="Q3755" s="679">
        <f ca="1">IF(OR(AND($F3755="PY",Q$1&lt;&gt;"Prior Year"),AND($F3755&lt;&gt;"PY",Q$1="Prior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"&amp;$H3755&amp;"'!$A$7:$CA$7"),0)+MATCH(Q$1,INDIRECT("'MMA Rev-Exp "&amp;$H3755&amp;"'!$D$8:$CA$8"),0)-1)))</f>
        <v>0</v>
      </c>
      <c r="R3755" s="679">
        <f ca="1">IF(OR(AND($F3755="PY",R$1&lt;&gt;"Prior Year"),AND($F3755&lt;&gt;"PY",R$1="Prior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"&amp;$H3755&amp;"'!$A$7:$CA$7"),0)+MATCH(R$1,INDIRECT("'MMA Rev-Exp "&amp;$H3755&amp;"'!$D$8:$CA$8"),0)-1)))</f>
        <v>0</v>
      </c>
      <c r="S3755" s="679">
        <f t="shared" ref="O3755:Z3778" ca="1" si="649">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679">
        <f t="shared" ca="1" si="649"/>
        <v>0</v>
      </c>
      <c r="U3755" s="679">
        <f t="shared" ca="1" si="649"/>
        <v>0</v>
      </c>
      <c r="V3755" s="679">
        <f t="shared" ca="1" si="649"/>
        <v>0</v>
      </c>
      <c r="W3755" s="679">
        <f t="shared" ca="1" si="648"/>
        <v>0</v>
      </c>
      <c r="X3755" s="679">
        <f t="shared" ca="1" si="649"/>
        <v>0</v>
      </c>
      <c r="Y3755" s="679">
        <f t="shared" ca="1" si="649"/>
        <v>0</v>
      </c>
      <c r="Z3755" s="679">
        <f t="shared" ca="1" si="649"/>
        <v>0</v>
      </c>
      <c r="AA3755" t="str">
        <f t="shared" si="641"/>
        <v>ASR_Financial_Report_SHP21Final</v>
      </c>
      <c r="AB3755" s="960">
        <f t="shared" si="642"/>
        <v>44658</v>
      </c>
      <c r="AC3755" t="str">
        <f t="shared" si="643"/>
        <v>Unaudited</v>
      </c>
    </row>
    <row r="3756" spans="1:29" x14ac:dyDescent="0.25">
      <c r="A3756" t="s">
        <v>420</v>
      </c>
      <c r="B3756" t="s">
        <v>1366</v>
      </c>
      <c r="C3756" t="s">
        <v>1367</v>
      </c>
      <c r="D3756">
        <v>1900</v>
      </c>
      <c r="E3756" s="960">
        <v>1</v>
      </c>
      <c r="F3756" t="s">
        <v>439</v>
      </c>
      <c r="G3756" s="960">
        <v>182</v>
      </c>
      <c r="H3756" t="s">
        <v>389</v>
      </c>
      <c r="I3756" s="961" t="s">
        <v>488</v>
      </c>
      <c r="J3756" s="961" t="s">
        <v>444</v>
      </c>
      <c r="K3756" s="961" t="s">
        <v>446</v>
      </c>
      <c r="L3756" s="940">
        <v>6.3</v>
      </c>
      <c r="M3756" s="961" t="s">
        <v>184</v>
      </c>
      <c r="N3756" s="679">
        <f t="shared" ca="1" si="639"/>
        <v>0</v>
      </c>
      <c r="O3756" s="679">
        <f t="shared" ca="1" si="649"/>
        <v>0</v>
      </c>
      <c r="P3756" s="679">
        <f t="shared" ca="1" si="649"/>
        <v>0</v>
      </c>
      <c r="Q3756" s="679">
        <f t="shared" ca="1" si="649"/>
        <v>0</v>
      </c>
      <c r="R3756" s="679">
        <f t="shared" ca="1" si="649"/>
        <v>0</v>
      </c>
      <c r="S3756" s="679">
        <f t="shared" ca="1" si="649"/>
        <v>0</v>
      </c>
      <c r="T3756" s="679">
        <f t="shared" ca="1" si="649"/>
        <v>0</v>
      </c>
      <c r="U3756" s="679">
        <f t="shared" ca="1" si="649"/>
        <v>0</v>
      </c>
      <c r="V3756" s="679">
        <f t="shared" ca="1" si="649"/>
        <v>0</v>
      </c>
      <c r="W3756" s="679">
        <f t="shared" ca="1" si="648"/>
        <v>0</v>
      </c>
      <c r="X3756" s="679">
        <f t="shared" ca="1" si="649"/>
        <v>0</v>
      </c>
      <c r="Y3756" s="679">
        <f t="shared" ca="1" si="649"/>
        <v>0</v>
      </c>
      <c r="Z3756" s="679">
        <f t="shared" ca="1" si="649"/>
        <v>0</v>
      </c>
      <c r="AA3756" t="str">
        <f t="shared" si="641"/>
        <v>ASR_Financial_Report_SHP21Final</v>
      </c>
      <c r="AB3756" s="960">
        <f t="shared" si="642"/>
        <v>44658</v>
      </c>
      <c r="AC3756" t="str">
        <f t="shared" si="643"/>
        <v>Unaudited</v>
      </c>
    </row>
    <row r="3757" spans="1:29" x14ac:dyDescent="0.25">
      <c r="A3757" t="s">
        <v>420</v>
      </c>
      <c r="B3757" t="s">
        <v>1366</v>
      </c>
      <c r="C3757" t="s">
        <v>1367</v>
      </c>
      <c r="D3757">
        <v>1900</v>
      </c>
      <c r="E3757" s="960">
        <v>1</v>
      </c>
      <c r="F3757" t="s">
        <v>439</v>
      </c>
      <c r="G3757" s="960">
        <v>182</v>
      </c>
      <c r="H3757" t="s">
        <v>389</v>
      </c>
      <c r="I3757" s="961" t="s">
        <v>488</v>
      </c>
      <c r="J3757" s="961" t="s">
        <v>444</v>
      </c>
      <c r="K3757" s="961" t="s">
        <v>446</v>
      </c>
      <c r="L3757" s="956" t="s">
        <v>87</v>
      </c>
      <c r="M3757" s="961" t="s">
        <v>454</v>
      </c>
      <c r="N3757" s="679">
        <f t="shared" ca="1" si="639"/>
        <v>0</v>
      </c>
      <c r="O3757" s="679">
        <f t="shared" ca="1" si="649"/>
        <v>0</v>
      </c>
      <c r="P3757" s="679">
        <f t="shared" ca="1" si="649"/>
        <v>0</v>
      </c>
      <c r="Q3757" s="679">
        <f t="shared" ca="1" si="649"/>
        <v>0</v>
      </c>
      <c r="R3757" s="679">
        <f t="shared" ca="1" si="649"/>
        <v>0</v>
      </c>
      <c r="S3757" s="679">
        <f t="shared" ca="1" si="649"/>
        <v>0</v>
      </c>
      <c r="T3757" s="679">
        <f t="shared" ca="1" si="649"/>
        <v>0</v>
      </c>
      <c r="U3757" s="679">
        <f t="shared" ca="1" si="649"/>
        <v>0</v>
      </c>
      <c r="V3757" s="679">
        <f t="shared" ca="1" si="649"/>
        <v>0</v>
      </c>
      <c r="W3757" s="679">
        <f t="shared" ca="1" si="648"/>
        <v>0</v>
      </c>
      <c r="X3757" s="679">
        <f t="shared" ca="1" si="649"/>
        <v>0</v>
      </c>
      <c r="Y3757" s="679">
        <f t="shared" ca="1" si="649"/>
        <v>0</v>
      </c>
      <c r="Z3757" s="679">
        <f t="shared" ca="1" si="649"/>
        <v>0</v>
      </c>
      <c r="AA3757" t="str">
        <f t="shared" si="641"/>
        <v>ASR_Financial_Report_SHP21Final</v>
      </c>
      <c r="AB3757" s="960">
        <f t="shared" si="642"/>
        <v>44658</v>
      </c>
      <c r="AC3757" t="str">
        <f t="shared" si="643"/>
        <v>Unaudited</v>
      </c>
    </row>
    <row r="3758" spans="1:29" x14ac:dyDescent="0.25">
      <c r="A3758" t="s">
        <v>420</v>
      </c>
      <c r="B3758" t="s">
        <v>1366</v>
      </c>
      <c r="C3758" t="s">
        <v>1367</v>
      </c>
      <c r="D3758">
        <v>1900</v>
      </c>
      <c r="E3758" s="960">
        <v>1</v>
      </c>
      <c r="F3758" t="s">
        <v>439</v>
      </c>
      <c r="G3758" s="960">
        <v>182</v>
      </c>
      <c r="H3758" t="s">
        <v>389</v>
      </c>
      <c r="I3758" s="961" t="s">
        <v>488</v>
      </c>
      <c r="J3758" s="961" t="s">
        <v>444</v>
      </c>
      <c r="K3758" s="961" t="s">
        <v>447</v>
      </c>
      <c r="L3758" s="940">
        <v>7.1</v>
      </c>
      <c r="M3758" s="961" t="s">
        <v>20</v>
      </c>
      <c r="N3758" s="679">
        <f t="shared" ca="1" si="639"/>
        <v>571251.93999999994</v>
      </c>
      <c r="O3758" s="679">
        <f t="shared" ca="1" si="649"/>
        <v>132849.35999999999</v>
      </c>
      <c r="P3758" s="679">
        <f t="shared" ca="1" si="649"/>
        <v>20676</v>
      </c>
      <c r="Q3758" s="679">
        <f t="shared" ca="1" si="649"/>
        <v>111811.32</v>
      </c>
      <c r="R3758" s="679">
        <f t="shared" ca="1" si="649"/>
        <v>91394.34</v>
      </c>
      <c r="S3758" s="679">
        <f t="shared" ca="1" si="649"/>
        <v>55037.09</v>
      </c>
      <c r="T3758" s="679">
        <f t="shared" ca="1" si="649"/>
        <v>752</v>
      </c>
      <c r="U3758" s="679">
        <f t="shared" ca="1" si="649"/>
        <v>3159.77</v>
      </c>
      <c r="V3758" s="679">
        <f t="shared" ca="1" si="649"/>
        <v>20677.669999999998</v>
      </c>
      <c r="W3758" s="679">
        <f t="shared" ca="1" si="648"/>
        <v>1136</v>
      </c>
      <c r="X3758" s="679">
        <f t="shared" ca="1" si="649"/>
        <v>109386.90999999999</v>
      </c>
      <c r="Y3758" s="679">
        <f t="shared" ca="1" si="649"/>
        <v>24371.48</v>
      </c>
      <c r="Z3758" s="679">
        <f t="shared" ca="1" si="649"/>
        <v>0</v>
      </c>
      <c r="AA3758" t="str">
        <f t="shared" si="641"/>
        <v>ASR_Financial_Report_SHP21Final</v>
      </c>
      <c r="AB3758" s="960">
        <f t="shared" si="642"/>
        <v>44658</v>
      </c>
      <c r="AC3758" t="str">
        <f t="shared" si="643"/>
        <v>Unaudited</v>
      </c>
    </row>
    <row r="3759" spans="1:29" x14ac:dyDescent="0.25">
      <c r="A3759" t="s">
        <v>420</v>
      </c>
      <c r="B3759" t="s">
        <v>1366</v>
      </c>
      <c r="C3759" t="s">
        <v>1367</v>
      </c>
      <c r="D3759">
        <v>1900</v>
      </c>
      <c r="E3759" s="960">
        <v>1</v>
      </c>
      <c r="F3759" t="s">
        <v>439</v>
      </c>
      <c r="G3759" s="960">
        <v>182</v>
      </c>
      <c r="H3759" t="s">
        <v>389</v>
      </c>
      <c r="I3759" s="940" t="s">
        <v>488</v>
      </c>
      <c r="J3759" s="940" t="s">
        <v>444</v>
      </c>
      <c r="K3759" s="940" t="s">
        <v>447</v>
      </c>
      <c r="L3759" s="940">
        <v>7.2</v>
      </c>
      <c r="M3759" s="961" t="s">
        <v>21</v>
      </c>
      <c r="N3759" s="679">
        <f t="shared" ca="1" si="639"/>
        <v>0</v>
      </c>
      <c r="O3759" s="679">
        <f t="shared" ca="1" si="649"/>
        <v>0</v>
      </c>
      <c r="P3759" s="679">
        <f t="shared" ca="1" si="649"/>
        <v>0</v>
      </c>
      <c r="Q3759" s="679">
        <f t="shared" ca="1" si="649"/>
        <v>0</v>
      </c>
      <c r="R3759" s="679">
        <f t="shared" ca="1" si="649"/>
        <v>0</v>
      </c>
      <c r="S3759" s="679">
        <f t="shared" ca="1" si="649"/>
        <v>0</v>
      </c>
      <c r="T3759" s="679">
        <f t="shared" ca="1" si="649"/>
        <v>0</v>
      </c>
      <c r="U3759" s="679">
        <f t="shared" ca="1" si="649"/>
        <v>0</v>
      </c>
      <c r="V3759" s="679">
        <f t="shared" ca="1" si="649"/>
        <v>0</v>
      </c>
      <c r="W3759" s="679">
        <f t="shared" ca="1" si="648"/>
        <v>0</v>
      </c>
      <c r="X3759" s="679">
        <f t="shared" ca="1" si="649"/>
        <v>0</v>
      </c>
      <c r="Y3759" s="679">
        <f t="shared" ca="1" si="649"/>
        <v>0</v>
      </c>
      <c r="Z3759" s="679">
        <f t="shared" ca="1" si="649"/>
        <v>0</v>
      </c>
      <c r="AA3759" t="str">
        <f t="shared" si="641"/>
        <v>ASR_Financial_Report_SHP21Final</v>
      </c>
      <c r="AB3759" s="960">
        <f t="shared" si="642"/>
        <v>44658</v>
      </c>
      <c r="AC3759" t="str">
        <f t="shared" si="643"/>
        <v>Unaudited</v>
      </c>
    </row>
    <row r="3760" spans="1:29" x14ac:dyDescent="0.25">
      <c r="A3760" t="s">
        <v>420</v>
      </c>
      <c r="B3760" t="s">
        <v>1366</v>
      </c>
      <c r="C3760" t="s">
        <v>1367</v>
      </c>
      <c r="D3760">
        <v>1900</v>
      </c>
      <c r="E3760" s="960">
        <v>1</v>
      </c>
      <c r="F3760" t="s">
        <v>439</v>
      </c>
      <c r="G3760" s="960">
        <v>182</v>
      </c>
      <c r="H3760" t="s">
        <v>389</v>
      </c>
      <c r="I3760" s="961" t="s">
        <v>488</v>
      </c>
      <c r="J3760" s="961" t="s">
        <v>444</v>
      </c>
      <c r="K3760" s="961" t="s">
        <v>447</v>
      </c>
      <c r="L3760" s="940">
        <v>7.3</v>
      </c>
      <c r="M3760" s="961" t="s">
        <v>155</v>
      </c>
      <c r="N3760" s="679">
        <f t="shared" ca="1" si="639"/>
        <v>3470.2175753132474</v>
      </c>
      <c r="O3760" s="679">
        <f t="shared" ca="1" si="649"/>
        <v>3314.6259546715614</v>
      </c>
      <c r="P3760" s="679">
        <f t="shared" ca="1" si="649"/>
        <v>515.8715573698604</v>
      </c>
      <c r="Q3760" s="679">
        <f t="shared" ca="1" si="649"/>
        <v>141.36947056855112</v>
      </c>
      <c r="R3760" s="679">
        <f t="shared" ca="1" si="649"/>
        <v>115.44387386826082</v>
      </c>
      <c r="S3760" s="679">
        <f t="shared" ca="1" si="649"/>
        <v>-1674.8987651637535</v>
      </c>
      <c r="T3760" s="679">
        <f t="shared" ca="1" si="649"/>
        <v>18.762594851138342</v>
      </c>
      <c r="U3760" s="679">
        <f t="shared" ca="1" si="649"/>
        <v>-96.120550334959034</v>
      </c>
      <c r="V3760" s="679">
        <f t="shared" ca="1" si="649"/>
        <v>26.107547775367902</v>
      </c>
      <c r="W3760" s="679">
        <f t="shared" ca="1" si="648"/>
        <v>1.4408145439909801</v>
      </c>
      <c r="X3760" s="679">
        <f t="shared" ca="1" si="649"/>
        <v>1040.4480954930445</v>
      </c>
      <c r="Y3760" s="679">
        <f t="shared" ca="1" si="649"/>
        <v>67.166981670184725</v>
      </c>
      <c r="Z3760" s="679">
        <f t="shared" ca="1" si="649"/>
        <v>0</v>
      </c>
      <c r="AA3760" t="str">
        <f t="shared" si="641"/>
        <v>ASR_Financial_Report_SHP21Final</v>
      </c>
      <c r="AB3760" s="960">
        <f t="shared" si="642"/>
        <v>44658</v>
      </c>
      <c r="AC3760" t="str">
        <f t="shared" si="643"/>
        <v>Unaudited</v>
      </c>
    </row>
    <row r="3761" spans="1:29" x14ac:dyDescent="0.25">
      <c r="A3761" t="s">
        <v>420</v>
      </c>
      <c r="B3761" t="s">
        <v>1366</v>
      </c>
      <c r="C3761" t="s">
        <v>1367</v>
      </c>
      <c r="D3761">
        <v>1900</v>
      </c>
      <c r="E3761" s="960">
        <v>1</v>
      </c>
      <c r="F3761" t="s">
        <v>439</v>
      </c>
      <c r="G3761" s="960">
        <v>182</v>
      </c>
      <c r="H3761" t="s">
        <v>389</v>
      </c>
      <c r="I3761" s="940" t="s">
        <v>488</v>
      </c>
      <c r="J3761" s="940" t="s">
        <v>444</v>
      </c>
      <c r="K3761" s="940" t="s">
        <v>447</v>
      </c>
      <c r="L3761" s="940" t="s">
        <v>91</v>
      </c>
      <c r="M3761" s="940" t="s">
        <v>455</v>
      </c>
      <c r="N3761" s="679">
        <f t="shared" ca="1" si="639"/>
        <v>0</v>
      </c>
      <c r="O3761" s="679">
        <f t="shared" ca="1" si="649"/>
        <v>0</v>
      </c>
      <c r="P3761" s="679">
        <f t="shared" ca="1" si="649"/>
        <v>0</v>
      </c>
      <c r="Q3761" s="679">
        <f t="shared" ca="1" si="649"/>
        <v>0</v>
      </c>
      <c r="R3761" s="679">
        <f t="shared" ca="1" si="649"/>
        <v>0</v>
      </c>
      <c r="S3761" s="679">
        <f t="shared" ca="1" si="649"/>
        <v>0</v>
      </c>
      <c r="T3761" s="679">
        <f t="shared" ca="1" si="649"/>
        <v>0</v>
      </c>
      <c r="U3761" s="679">
        <f t="shared" ca="1" si="649"/>
        <v>0</v>
      </c>
      <c r="V3761" s="679">
        <f t="shared" ca="1" si="649"/>
        <v>0</v>
      </c>
      <c r="W3761" s="679">
        <f t="shared" ca="1" si="648"/>
        <v>0</v>
      </c>
      <c r="X3761" s="679">
        <f t="shared" ca="1" si="649"/>
        <v>0</v>
      </c>
      <c r="Y3761" s="679">
        <f t="shared" ca="1" si="649"/>
        <v>0</v>
      </c>
      <c r="Z3761" s="679">
        <f t="shared" ca="1" si="649"/>
        <v>0</v>
      </c>
      <c r="AA3761" t="str">
        <f t="shared" si="641"/>
        <v>ASR_Financial_Report_SHP21Final</v>
      </c>
      <c r="AB3761" s="960">
        <f t="shared" si="642"/>
        <v>44658</v>
      </c>
      <c r="AC3761" t="str">
        <f t="shared" si="643"/>
        <v>Unaudited</v>
      </c>
    </row>
    <row r="3762" spans="1:29" x14ac:dyDescent="0.25">
      <c r="A3762" t="s">
        <v>420</v>
      </c>
      <c r="B3762" t="s">
        <v>1366</v>
      </c>
      <c r="C3762" t="s">
        <v>1367</v>
      </c>
      <c r="D3762">
        <v>1900</v>
      </c>
      <c r="E3762" s="960">
        <v>1</v>
      </c>
      <c r="F3762" t="s">
        <v>439</v>
      </c>
      <c r="G3762" s="960">
        <v>182</v>
      </c>
      <c r="H3762" t="s">
        <v>389</v>
      </c>
      <c r="I3762" s="940" t="s">
        <v>488</v>
      </c>
      <c r="J3762" s="940" t="s">
        <v>444</v>
      </c>
      <c r="K3762" s="940" t="s">
        <v>448</v>
      </c>
      <c r="L3762" s="940">
        <v>8.1</v>
      </c>
      <c r="M3762" s="961" t="s">
        <v>22</v>
      </c>
      <c r="N3762" s="679">
        <f t="shared" ca="1" si="639"/>
        <v>13251446.699999999</v>
      </c>
      <c r="O3762" s="679">
        <f t="shared" ca="1" si="649"/>
        <v>4989100.9700000007</v>
      </c>
      <c r="P3762" s="679">
        <f t="shared" ca="1" si="649"/>
        <v>717429.95</v>
      </c>
      <c r="Q3762" s="679">
        <f t="shared" ca="1" si="649"/>
        <v>2842462.27</v>
      </c>
      <c r="R3762" s="679">
        <f t="shared" ca="1" si="649"/>
        <v>1933234.38</v>
      </c>
      <c r="S3762" s="679">
        <f t="shared" ca="1" si="649"/>
        <v>486.15000000000003</v>
      </c>
      <c r="T3762" s="679">
        <f t="shared" ca="1" si="649"/>
        <v>77510.83</v>
      </c>
      <c r="U3762" s="679">
        <f t="shared" ca="1" si="649"/>
        <v>5.04</v>
      </c>
      <c r="V3762" s="679">
        <f t="shared" ca="1" si="649"/>
        <v>1713776.69</v>
      </c>
      <c r="W3762" s="679">
        <f t="shared" ca="1" si="648"/>
        <v>87919.57</v>
      </c>
      <c r="X3762" s="679">
        <f t="shared" ca="1" si="649"/>
        <v>2359.11</v>
      </c>
      <c r="Y3762" s="679">
        <f t="shared" ca="1" si="649"/>
        <v>887161.74</v>
      </c>
      <c r="Z3762" s="679">
        <f t="shared" ca="1" si="649"/>
        <v>0</v>
      </c>
      <c r="AA3762" t="str">
        <f t="shared" si="641"/>
        <v>ASR_Financial_Report_SHP21Final</v>
      </c>
      <c r="AB3762" s="960">
        <f t="shared" si="642"/>
        <v>44658</v>
      </c>
      <c r="AC3762" t="str">
        <f t="shared" si="643"/>
        <v>Unaudited</v>
      </c>
    </row>
    <row r="3763" spans="1:29" x14ac:dyDescent="0.25">
      <c r="A3763" t="s">
        <v>420</v>
      </c>
      <c r="B3763" t="s">
        <v>1366</v>
      </c>
      <c r="C3763" t="s">
        <v>1367</v>
      </c>
      <c r="D3763">
        <v>1900</v>
      </c>
      <c r="E3763" s="960">
        <v>1</v>
      </c>
      <c r="F3763" t="s">
        <v>439</v>
      </c>
      <c r="G3763" s="960">
        <v>182</v>
      </c>
      <c r="H3763" t="s">
        <v>389</v>
      </c>
      <c r="I3763" s="940" t="s">
        <v>488</v>
      </c>
      <c r="J3763" s="940" t="s">
        <v>444</v>
      </c>
      <c r="K3763" s="940" t="s">
        <v>448</v>
      </c>
      <c r="L3763" s="940" t="s">
        <v>112</v>
      </c>
      <c r="M3763" s="961" t="s">
        <v>443</v>
      </c>
      <c r="N3763" s="679">
        <f t="shared" ca="1" si="639"/>
        <v>102464.95999999999</v>
      </c>
      <c r="O3763" s="679">
        <f t="shared" ca="1" si="649"/>
        <v>0</v>
      </c>
      <c r="P3763" s="679">
        <f t="shared" ca="1" si="649"/>
        <v>12909.6</v>
      </c>
      <c r="Q3763" s="679">
        <f t="shared" ca="1" si="649"/>
        <v>65183.6</v>
      </c>
      <c r="R3763" s="679">
        <f t="shared" ca="1" si="649"/>
        <v>24371.759999999998</v>
      </c>
      <c r="S3763" s="679">
        <f t="shared" ca="1" si="649"/>
        <v>0</v>
      </c>
      <c r="T3763" s="679">
        <f t="shared" ca="1" si="649"/>
        <v>0</v>
      </c>
      <c r="U3763" s="679">
        <f t="shared" ca="1" si="649"/>
        <v>0</v>
      </c>
      <c r="V3763" s="679">
        <f t="shared" ca="1" si="649"/>
        <v>0</v>
      </c>
      <c r="W3763" s="679">
        <f t="shared" ca="1" si="648"/>
        <v>0</v>
      </c>
      <c r="X3763" s="679">
        <f t="shared" ca="1" si="649"/>
        <v>0</v>
      </c>
      <c r="Y3763" s="679">
        <f t="shared" ca="1" si="649"/>
        <v>0</v>
      </c>
      <c r="Z3763" s="679">
        <f t="shared" ca="1" si="649"/>
        <v>0</v>
      </c>
      <c r="AA3763" t="str">
        <f t="shared" si="641"/>
        <v>ASR_Financial_Report_SHP21Final</v>
      </c>
      <c r="AB3763" s="960">
        <f t="shared" si="642"/>
        <v>44658</v>
      </c>
      <c r="AC3763" t="str">
        <f t="shared" si="643"/>
        <v>Unaudited</v>
      </c>
    </row>
    <row r="3764" spans="1:29" x14ac:dyDescent="0.25">
      <c r="A3764" t="s">
        <v>420</v>
      </c>
      <c r="B3764" t="s">
        <v>1366</v>
      </c>
      <c r="C3764" t="s">
        <v>1367</v>
      </c>
      <c r="D3764">
        <v>1900</v>
      </c>
      <c r="E3764" s="960">
        <v>1</v>
      </c>
      <c r="F3764" t="s">
        <v>439</v>
      </c>
      <c r="G3764" s="960">
        <v>182</v>
      </c>
      <c r="H3764" t="s">
        <v>389</v>
      </c>
      <c r="I3764" s="940" t="s">
        <v>488</v>
      </c>
      <c r="J3764" s="940" t="s">
        <v>444</v>
      </c>
      <c r="K3764" s="940" t="s">
        <v>448</v>
      </c>
      <c r="L3764" s="940" t="s">
        <v>114</v>
      </c>
      <c r="M3764" s="961" t="s">
        <v>157</v>
      </c>
      <c r="N3764" s="679">
        <f t="shared" ca="1" si="639"/>
        <v>71.150919022646917</v>
      </c>
      <c r="O3764" s="679">
        <f t="shared" ca="1" si="649"/>
        <v>22.315964416969791</v>
      </c>
      <c r="P3764" s="679">
        <f t="shared" ca="1" si="649"/>
        <v>3.2667672203255207</v>
      </c>
      <c r="Q3764" s="679">
        <f t="shared" ca="1" si="649"/>
        <v>24.837851687383676</v>
      </c>
      <c r="R3764" s="679">
        <f t="shared" ca="1" si="649"/>
        <v>8.6257866584052323</v>
      </c>
      <c r="S3764" s="679">
        <f t="shared" ca="1" si="649"/>
        <v>4.6498220537909002E-3</v>
      </c>
      <c r="T3764" s="679">
        <f t="shared" ca="1" si="649"/>
        <v>0.34670152898637907</v>
      </c>
      <c r="U3764" s="679">
        <f t="shared" ca="1" si="649"/>
        <v>5.1359663506140066E-5</v>
      </c>
      <c r="V3764" s="679">
        <f t="shared" ca="1" si="649"/>
        <v>7.551402606495655</v>
      </c>
      <c r="W3764" s="679">
        <f t="shared" ca="1" si="648"/>
        <v>0.39105262902247651</v>
      </c>
      <c r="X3764" s="679">
        <f t="shared" ca="1" si="649"/>
        <v>1.2385527646606913E-3</v>
      </c>
      <c r="Y3764" s="679">
        <f t="shared" ca="1" si="649"/>
        <v>3.8094525405762147</v>
      </c>
      <c r="Z3764" s="679">
        <f t="shared" ca="1" si="649"/>
        <v>0</v>
      </c>
      <c r="AA3764" t="str">
        <f t="shared" si="641"/>
        <v>ASR_Financial_Report_SHP21Final</v>
      </c>
      <c r="AB3764" s="960">
        <f t="shared" si="642"/>
        <v>44658</v>
      </c>
      <c r="AC3764" t="str">
        <f t="shared" si="643"/>
        <v>Unaudited</v>
      </c>
    </row>
    <row r="3765" spans="1:29" x14ac:dyDescent="0.25">
      <c r="A3765" t="s">
        <v>420</v>
      </c>
      <c r="B3765" t="s">
        <v>1366</v>
      </c>
      <c r="C3765" t="s">
        <v>1367</v>
      </c>
      <c r="D3765">
        <v>1900</v>
      </c>
      <c r="E3765" s="960">
        <v>1</v>
      </c>
      <c r="F3765" t="s">
        <v>439</v>
      </c>
      <c r="G3765" s="960">
        <v>182</v>
      </c>
      <c r="H3765" t="s">
        <v>389</v>
      </c>
      <c r="I3765" s="940" t="s">
        <v>488</v>
      </c>
      <c r="J3765" s="940" t="s">
        <v>444</v>
      </c>
      <c r="K3765" s="940" t="s">
        <v>448</v>
      </c>
      <c r="L3765" s="946" t="s">
        <v>115</v>
      </c>
      <c r="M3765" s="962" t="s">
        <v>113</v>
      </c>
      <c r="N3765" s="679">
        <f t="shared" ca="1" si="639"/>
        <v>-12363.098223612365</v>
      </c>
      <c r="O3765" s="679">
        <f t="shared" ca="1" si="649"/>
        <v>-4158.3583405399804</v>
      </c>
      <c r="P3765" s="679">
        <f t="shared" ca="1" si="649"/>
        <v>-608.725255106899</v>
      </c>
      <c r="Q3765" s="679">
        <f t="shared" ca="1" si="649"/>
        <v>-2981.9146753719901</v>
      </c>
      <c r="R3765" s="679">
        <f t="shared" ca="1" si="649"/>
        <v>-2014.1910985493701</v>
      </c>
      <c r="S3765" s="679">
        <f t="shared" ca="1" si="649"/>
        <v>-30.0591826331958</v>
      </c>
      <c r="T3765" s="679">
        <f t="shared" ca="1" si="649"/>
        <v>-64.603922607364595</v>
      </c>
      <c r="U3765" s="679">
        <f t="shared" ca="1" si="649"/>
        <v>-5.1856821090113699E-3</v>
      </c>
      <c r="V3765" s="679">
        <f t="shared" ca="1" si="649"/>
        <v>-1763.31371432018</v>
      </c>
      <c r="W3765" s="679">
        <f t="shared" ca="1" si="648"/>
        <v>-90.460901027970806</v>
      </c>
      <c r="X3765" s="679">
        <f t="shared" ca="1" si="649"/>
        <v>-6.4697343812826302</v>
      </c>
      <c r="Y3765" s="679">
        <f t="shared" ca="1" si="649"/>
        <v>-644.99621339202395</v>
      </c>
      <c r="Z3765" s="679">
        <f t="shared" ca="1" si="649"/>
        <v>0</v>
      </c>
      <c r="AA3765" t="str">
        <f t="shared" si="641"/>
        <v>ASR_Financial_Report_SHP21Final</v>
      </c>
      <c r="AB3765" s="960">
        <f t="shared" si="642"/>
        <v>44658</v>
      </c>
      <c r="AC3765" t="str">
        <f t="shared" si="643"/>
        <v>Unaudited</v>
      </c>
    </row>
    <row r="3766" spans="1:29" x14ac:dyDescent="0.25">
      <c r="A3766" t="s">
        <v>420</v>
      </c>
      <c r="B3766" t="s">
        <v>1366</v>
      </c>
      <c r="C3766" t="s">
        <v>1367</v>
      </c>
      <c r="D3766">
        <v>1900</v>
      </c>
      <c r="E3766" s="960">
        <v>1</v>
      </c>
      <c r="F3766" t="s">
        <v>439</v>
      </c>
      <c r="G3766" s="960">
        <v>182</v>
      </c>
      <c r="H3766" t="s">
        <v>389</v>
      </c>
      <c r="I3766" s="940" t="s">
        <v>488</v>
      </c>
      <c r="J3766" s="940" t="s">
        <v>444</v>
      </c>
      <c r="K3766" s="940" t="s">
        <v>448</v>
      </c>
      <c r="L3766" s="940" t="s">
        <v>116</v>
      </c>
      <c r="M3766" s="961" t="s">
        <v>158</v>
      </c>
      <c r="N3766" s="679">
        <f t="shared" ca="1" si="639"/>
        <v>0</v>
      </c>
      <c r="O3766" s="679">
        <f t="shared" ca="1" si="649"/>
        <v>0</v>
      </c>
      <c r="P3766" s="679">
        <f t="shared" ca="1" si="649"/>
        <v>0</v>
      </c>
      <c r="Q3766" s="679">
        <f t="shared" ca="1" si="649"/>
        <v>0</v>
      </c>
      <c r="R3766" s="679">
        <f t="shared" ca="1" si="649"/>
        <v>0</v>
      </c>
      <c r="S3766" s="679">
        <f t="shared" ca="1" si="649"/>
        <v>0</v>
      </c>
      <c r="T3766" s="679">
        <f t="shared" ca="1" si="649"/>
        <v>0</v>
      </c>
      <c r="U3766" s="679">
        <f t="shared" ca="1" si="649"/>
        <v>0</v>
      </c>
      <c r="V3766" s="679">
        <f t="shared" ca="1" si="649"/>
        <v>0</v>
      </c>
      <c r="W3766" s="679">
        <f t="shared" ca="1" si="648"/>
        <v>0</v>
      </c>
      <c r="X3766" s="679">
        <f t="shared" ca="1" si="649"/>
        <v>0</v>
      </c>
      <c r="Y3766" s="679">
        <f t="shared" ca="1" si="649"/>
        <v>0</v>
      </c>
      <c r="Z3766" s="679">
        <f t="shared" ca="1" si="649"/>
        <v>0</v>
      </c>
      <c r="AA3766" t="str">
        <f t="shared" si="641"/>
        <v>ASR_Financial_Report_SHP21Final</v>
      </c>
      <c r="AB3766" s="960">
        <f t="shared" si="642"/>
        <v>44658</v>
      </c>
      <c r="AC3766" t="str">
        <f t="shared" si="643"/>
        <v>Unaudited</v>
      </c>
    </row>
    <row r="3767" spans="1:29" x14ac:dyDescent="0.25">
      <c r="A3767" t="s">
        <v>420</v>
      </c>
      <c r="B3767" t="s">
        <v>1366</v>
      </c>
      <c r="C3767" t="s">
        <v>1367</v>
      </c>
      <c r="D3767">
        <v>1900</v>
      </c>
      <c r="E3767" s="960">
        <v>1</v>
      </c>
      <c r="F3767" t="s">
        <v>439</v>
      </c>
      <c r="G3767" s="960">
        <v>182</v>
      </c>
      <c r="H3767" t="s">
        <v>389</v>
      </c>
      <c r="I3767" s="940" t="s">
        <v>488</v>
      </c>
      <c r="J3767" s="940" t="s">
        <v>444</v>
      </c>
      <c r="K3767" s="940" t="s">
        <v>448</v>
      </c>
      <c r="L3767" s="940" t="s">
        <v>159</v>
      </c>
      <c r="M3767" s="961" t="s">
        <v>23</v>
      </c>
      <c r="N3767" s="679">
        <f t="shared" ca="1" si="639"/>
        <v>0</v>
      </c>
      <c r="O3767" s="679">
        <f t="shared" ca="1" si="649"/>
        <v>0</v>
      </c>
      <c r="P3767" s="679">
        <f t="shared" ca="1" si="649"/>
        <v>0</v>
      </c>
      <c r="Q3767" s="679">
        <f t="shared" ca="1" si="649"/>
        <v>0</v>
      </c>
      <c r="R3767" s="679">
        <f t="shared" ca="1" si="649"/>
        <v>0</v>
      </c>
      <c r="S3767" s="679">
        <f t="shared" ca="1" si="649"/>
        <v>0</v>
      </c>
      <c r="T3767" s="679">
        <f t="shared" ca="1" si="649"/>
        <v>0</v>
      </c>
      <c r="U3767" s="679">
        <f t="shared" ca="1" si="649"/>
        <v>0</v>
      </c>
      <c r="V3767" s="679">
        <f t="shared" ca="1" si="649"/>
        <v>0</v>
      </c>
      <c r="W3767" s="679">
        <f t="shared" ca="1" si="648"/>
        <v>0</v>
      </c>
      <c r="X3767" s="679">
        <f t="shared" ca="1" si="649"/>
        <v>0</v>
      </c>
      <c r="Y3767" s="679">
        <f t="shared" ca="1" si="649"/>
        <v>0</v>
      </c>
      <c r="Z3767" s="679">
        <f t="shared" ca="1" si="649"/>
        <v>0</v>
      </c>
      <c r="AA3767" t="str">
        <f t="shared" si="641"/>
        <v>ASR_Financial_Report_SHP21Final</v>
      </c>
      <c r="AB3767" s="960">
        <f t="shared" si="642"/>
        <v>44658</v>
      </c>
      <c r="AC3767" t="str">
        <f t="shared" si="643"/>
        <v>Unaudited</v>
      </c>
    </row>
    <row r="3768" spans="1:29" x14ac:dyDescent="0.25">
      <c r="A3768" t="s">
        <v>420</v>
      </c>
      <c r="B3768" t="s">
        <v>1366</v>
      </c>
      <c r="C3768" t="s">
        <v>1367</v>
      </c>
      <c r="D3768">
        <v>1900</v>
      </c>
      <c r="E3768" s="960">
        <v>1</v>
      </c>
      <c r="F3768" t="s">
        <v>439</v>
      </c>
      <c r="G3768" s="960">
        <v>182</v>
      </c>
      <c r="H3768" t="s">
        <v>389</v>
      </c>
      <c r="I3768" s="940" t="s">
        <v>488</v>
      </c>
      <c r="J3768" s="940" t="s">
        <v>444</v>
      </c>
      <c r="K3768" s="940" t="s">
        <v>448</v>
      </c>
      <c r="L3768" s="940" t="s">
        <v>442</v>
      </c>
      <c r="M3768" s="961" t="s">
        <v>456</v>
      </c>
      <c r="N3768" s="679">
        <f t="shared" ca="1" si="639"/>
        <v>-326972.96934474795</v>
      </c>
      <c r="O3768" s="679">
        <f t="shared" ca="1" si="649"/>
        <v>-221000.93431540299</v>
      </c>
      <c r="P3768" s="679">
        <f t="shared" ca="1" si="649"/>
        <v>-14594.8729117249</v>
      </c>
      <c r="Q3768" s="679">
        <f t="shared" ca="1" si="649"/>
        <v>-43507.119623962797</v>
      </c>
      <c r="R3768" s="679">
        <f t="shared" ca="1" si="649"/>
        <v>-15602.754959949199</v>
      </c>
      <c r="S3768" s="679">
        <f t="shared" ca="1" si="649"/>
        <v>-25802.488068939601</v>
      </c>
      <c r="T3768" s="679">
        <f t="shared" ca="1" si="649"/>
        <v>-872.38736253594902</v>
      </c>
      <c r="U3768" s="679">
        <f t="shared" ca="1" si="649"/>
        <v>-372.17131114964599</v>
      </c>
      <c r="V3768" s="679">
        <f t="shared" ca="1" si="649"/>
        <v>-3682.5322365954798</v>
      </c>
      <c r="W3768" s="679">
        <f t="shared" ca="1" si="648"/>
        <v>0</v>
      </c>
      <c r="X3768" s="679">
        <f t="shared" ca="1" si="649"/>
        <v>-180.45197329336133</v>
      </c>
      <c r="Y3768" s="679">
        <f t="shared" ca="1" si="649"/>
        <v>-1357.2565811940458</v>
      </c>
      <c r="Z3768" s="679">
        <f t="shared" ca="1" si="649"/>
        <v>0</v>
      </c>
      <c r="AA3768" t="str">
        <f t="shared" si="641"/>
        <v>ASR_Financial_Report_SHP21Final</v>
      </c>
      <c r="AB3768" s="960">
        <f t="shared" si="642"/>
        <v>44658</v>
      </c>
      <c r="AC3768" t="str">
        <f t="shared" si="643"/>
        <v>Unaudited</v>
      </c>
    </row>
    <row r="3769" spans="1:29" ht="30" x14ac:dyDescent="0.25">
      <c r="A3769" t="s">
        <v>420</v>
      </c>
      <c r="B3769" t="s">
        <v>1366</v>
      </c>
      <c r="C3769" t="s">
        <v>1367</v>
      </c>
      <c r="D3769">
        <v>1900</v>
      </c>
      <c r="E3769" s="960">
        <v>1</v>
      </c>
      <c r="F3769" t="s">
        <v>439</v>
      </c>
      <c r="G3769" s="960">
        <v>182</v>
      </c>
      <c r="H3769" t="s">
        <v>389</v>
      </c>
      <c r="I3769" s="940" t="s">
        <v>488</v>
      </c>
      <c r="J3769" s="940" t="s">
        <v>444</v>
      </c>
      <c r="K3769" s="940" t="s">
        <v>449</v>
      </c>
      <c r="L3769" s="940">
        <v>9.1</v>
      </c>
      <c r="M3769" s="961" t="s">
        <v>185</v>
      </c>
      <c r="N3769" s="679">
        <f t="shared" ca="1" si="639"/>
        <v>12678</v>
      </c>
      <c r="O3769" s="679">
        <f t="shared" ca="1" si="649"/>
        <v>12618</v>
      </c>
      <c r="P3769" s="679">
        <f t="shared" ca="1" si="649"/>
        <v>0</v>
      </c>
      <c r="Q3769" s="679">
        <f t="shared" ca="1" si="649"/>
        <v>0</v>
      </c>
      <c r="R3769" s="679">
        <f t="shared" ca="1" si="649"/>
        <v>0</v>
      </c>
      <c r="S3769" s="679">
        <f t="shared" ca="1" si="649"/>
        <v>0</v>
      </c>
      <c r="T3769" s="679">
        <f t="shared" ca="1" si="649"/>
        <v>0</v>
      </c>
      <c r="U3769" s="679">
        <f t="shared" ca="1" si="649"/>
        <v>0</v>
      </c>
      <c r="V3769" s="679">
        <f t="shared" ca="1" si="649"/>
        <v>60</v>
      </c>
      <c r="W3769" s="679">
        <f t="shared" ca="1" si="648"/>
        <v>0</v>
      </c>
      <c r="X3769" s="679">
        <f t="shared" ca="1" si="649"/>
        <v>0</v>
      </c>
      <c r="Y3769" s="679">
        <f t="shared" ca="1" si="649"/>
        <v>0</v>
      </c>
      <c r="Z3769" s="679">
        <f t="shared" ca="1" si="649"/>
        <v>0</v>
      </c>
      <c r="AA3769" t="str">
        <f t="shared" si="641"/>
        <v>ASR_Financial_Report_SHP21Final</v>
      </c>
      <c r="AB3769" s="960">
        <f t="shared" si="642"/>
        <v>44658</v>
      </c>
      <c r="AC3769" t="str">
        <f t="shared" si="643"/>
        <v>Unaudited</v>
      </c>
    </row>
    <row r="3770" spans="1:29" x14ac:dyDescent="0.25">
      <c r="A3770" t="s">
        <v>420</v>
      </c>
      <c r="B3770" t="s">
        <v>1366</v>
      </c>
      <c r="C3770" t="s">
        <v>1367</v>
      </c>
      <c r="D3770">
        <v>1900</v>
      </c>
      <c r="E3770" s="960">
        <v>1</v>
      </c>
      <c r="F3770" t="s">
        <v>439</v>
      </c>
      <c r="G3770" s="960">
        <v>182</v>
      </c>
      <c r="H3770" t="s">
        <v>389</v>
      </c>
      <c r="I3770" s="940" t="s">
        <v>488</v>
      </c>
      <c r="J3770" s="940" t="s">
        <v>444</v>
      </c>
      <c r="K3770" s="940" t="s">
        <v>449</v>
      </c>
      <c r="L3770" s="940" t="s">
        <v>106</v>
      </c>
      <c r="M3770" s="961" t="s">
        <v>186</v>
      </c>
      <c r="N3770" s="679">
        <f t="shared" ca="1" si="639"/>
        <v>262495.2699999999</v>
      </c>
      <c r="O3770" s="679">
        <f t="shared" ca="1" si="649"/>
        <v>961.18</v>
      </c>
      <c r="P3770" s="679">
        <f t="shared" ca="1" si="649"/>
        <v>3055.28</v>
      </c>
      <c r="Q3770" s="679">
        <f t="shared" ca="1" si="649"/>
        <v>92767.509999999893</v>
      </c>
      <c r="R3770" s="679">
        <f t="shared" ca="1" si="649"/>
        <v>5406.9</v>
      </c>
      <c r="S3770" s="679">
        <f t="shared" ca="1" si="649"/>
        <v>151747.92000000001</v>
      </c>
      <c r="T3770" s="679">
        <f t="shared" ca="1" si="649"/>
        <v>0</v>
      </c>
      <c r="U3770" s="679">
        <f t="shared" ca="1" si="649"/>
        <v>0</v>
      </c>
      <c r="V3770" s="679">
        <f t="shared" ca="1" si="649"/>
        <v>8556.48</v>
      </c>
      <c r="W3770" s="679">
        <f t="shared" ca="1" si="648"/>
        <v>0</v>
      </c>
      <c r="X3770" s="679">
        <f t="shared" ca="1" si="649"/>
        <v>0</v>
      </c>
      <c r="Y3770" s="679">
        <f t="shared" ca="1" si="649"/>
        <v>0</v>
      </c>
      <c r="Z3770" s="679">
        <f t="shared" ca="1" si="649"/>
        <v>0</v>
      </c>
      <c r="AA3770" t="str">
        <f t="shared" si="641"/>
        <v>ASR_Financial_Report_SHP21Final</v>
      </c>
      <c r="AB3770" s="960">
        <f t="shared" si="642"/>
        <v>44658</v>
      </c>
      <c r="AC3770" t="str">
        <f t="shared" si="643"/>
        <v>Unaudited</v>
      </c>
    </row>
    <row r="3771" spans="1:29" x14ac:dyDescent="0.25">
      <c r="A3771" t="s">
        <v>420</v>
      </c>
      <c r="B3771" t="s">
        <v>1366</v>
      </c>
      <c r="C3771" t="s">
        <v>1367</v>
      </c>
      <c r="D3771">
        <v>1900</v>
      </c>
      <c r="E3771" s="960">
        <v>1</v>
      </c>
      <c r="F3771" t="s">
        <v>439</v>
      </c>
      <c r="G3771" s="960">
        <v>182</v>
      </c>
      <c r="H3771" t="s">
        <v>389</v>
      </c>
      <c r="I3771" s="940" t="s">
        <v>488</v>
      </c>
      <c r="J3771" s="940" t="s">
        <v>444</v>
      </c>
      <c r="K3771" s="940" t="s">
        <v>449</v>
      </c>
      <c r="L3771" s="940" t="s">
        <v>1302</v>
      </c>
      <c r="M3771" s="961" t="s">
        <v>1303</v>
      </c>
      <c r="N3771" s="679">
        <f t="shared" ca="1" si="639"/>
        <v>338525.93</v>
      </c>
      <c r="O3771" s="679">
        <f t="shared" ca="1" si="649"/>
        <v>3143.42</v>
      </c>
      <c r="P3771" s="679">
        <f t="shared" ca="1" si="649"/>
        <v>0</v>
      </c>
      <c r="Q3771" s="679">
        <f t="shared" ca="1" si="649"/>
        <v>149651.99</v>
      </c>
      <c r="R3771" s="679">
        <f t="shared" ca="1" si="649"/>
        <v>37171.72</v>
      </c>
      <c r="S3771" s="679">
        <f t="shared" ca="1" si="649"/>
        <v>140480.08000000002</v>
      </c>
      <c r="T3771" s="679">
        <f t="shared" ca="1" si="649"/>
        <v>0</v>
      </c>
      <c r="U3771" s="679">
        <f t="shared" ca="1" si="649"/>
        <v>8078.72</v>
      </c>
      <c r="V3771" s="679">
        <f t="shared" ca="1" si="649"/>
        <v>0</v>
      </c>
      <c r="W3771" s="679">
        <f t="shared" ca="1" si="648"/>
        <v>0</v>
      </c>
      <c r="X3771" s="679">
        <f t="shared" ca="1" si="649"/>
        <v>0</v>
      </c>
      <c r="Y3771" s="679">
        <f t="shared" ca="1" si="649"/>
        <v>0</v>
      </c>
      <c r="Z3771" s="679">
        <f t="shared" ca="1" si="649"/>
        <v>0</v>
      </c>
      <c r="AA3771" t="str">
        <f t="shared" si="641"/>
        <v>ASR_Financial_Report_SHP21Final</v>
      </c>
      <c r="AB3771" s="960">
        <f t="shared" si="642"/>
        <v>44658</v>
      </c>
      <c r="AC3771" t="str">
        <f t="shared" si="643"/>
        <v>Unaudited</v>
      </c>
    </row>
    <row r="3772" spans="1:29" x14ac:dyDescent="0.25">
      <c r="A3772" t="s">
        <v>420</v>
      </c>
      <c r="B3772" t="s">
        <v>1366</v>
      </c>
      <c r="C3772" t="s">
        <v>1367</v>
      </c>
      <c r="D3772">
        <v>1900</v>
      </c>
      <c r="E3772" s="960">
        <v>1</v>
      </c>
      <c r="F3772" t="s">
        <v>439</v>
      </c>
      <c r="G3772" s="960">
        <v>182</v>
      </c>
      <c r="H3772" t="s">
        <v>389</v>
      </c>
      <c r="I3772" s="940" t="s">
        <v>488</v>
      </c>
      <c r="J3772" s="940" t="s">
        <v>444</v>
      </c>
      <c r="K3772" s="940" t="s">
        <v>449</v>
      </c>
      <c r="L3772" s="940" t="s">
        <v>107</v>
      </c>
      <c r="M3772" s="961" t="s">
        <v>187</v>
      </c>
      <c r="N3772" s="679">
        <f t="shared" ca="1" si="639"/>
        <v>382695.06000000006</v>
      </c>
      <c r="O3772" s="679">
        <f t="shared" ca="1" si="649"/>
        <v>176090.72999999998</v>
      </c>
      <c r="P3772" s="679">
        <f t="shared" ca="1" si="649"/>
        <v>13643.2</v>
      </c>
      <c r="Q3772" s="679">
        <f t="shared" ca="1" si="649"/>
        <v>106224.27</v>
      </c>
      <c r="R3772" s="679">
        <f t="shared" ca="1" si="649"/>
        <v>47769.67</v>
      </c>
      <c r="S3772" s="679">
        <f t="shared" ca="1" si="649"/>
        <v>16151.53</v>
      </c>
      <c r="T3772" s="679">
        <f t="shared" ca="1" si="649"/>
        <v>499.53</v>
      </c>
      <c r="U3772" s="679">
        <f t="shared" ca="1" si="649"/>
        <v>0</v>
      </c>
      <c r="V3772" s="679">
        <f t="shared" ca="1" si="649"/>
        <v>7948.68</v>
      </c>
      <c r="W3772" s="679">
        <f t="shared" ca="1" si="648"/>
        <v>14367.45</v>
      </c>
      <c r="X3772" s="679">
        <f t="shared" ca="1" si="649"/>
        <v>0</v>
      </c>
      <c r="Y3772" s="679">
        <f t="shared" ca="1" si="649"/>
        <v>0</v>
      </c>
      <c r="Z3772" s="679">
        <f t="shared" ca="1" si="649"/>
        <v>0</v>
      </c>
      <c r="AA3772" t="str">
        <f t="shared" si="641"/>
        <v>ASR_Financial_Report_SHP21Final</v>
      </c>
      <c r="AB3772" s="960">
        <f t="shared" si="642"/>
        <v>44658</v>
      </c>
      <c r="AC3772" t="str">
        <f t="shared" si="643"/>
        <v>Unaudited</v>
      </c>
    </row>
    <row r="3773" spans="1:29" x14ac:dyDescent="0.25">
      <c r="A3773" t="s">
        <v>420</v>
      </c>
      <c r="B3773" t="s">
        <v>1366</v>
      </c>
      <c r="C3773" t="s">
        <v>1367</v>
      </c>
      <c r="D3773">
        <v>1900</v>
      </c>
      <c r="E3773" s="960">
        <v>1</v>
      </c>
      <c r="F3773" t="s">
        <v>439</v>
      </c>
      <c r="G3773" s="960">
        <v>182</v>
      </c>
      <c r="H3773" t="s">
        <v>389</v>
      </c>
      <c r="I3773" s="940" t="s">
        <v>488</v>
      </c>
      <c r="J3773" s="940" t="s">
        <v>444</v>
      </c>
      <c r="K3773" s="940" t="s">
        <v>449</v>
      </c>
      <c r="L3773" s="940" t="s">
        <v>108</v>
      </c>
      <c r="M3773" s="961" t="s">
        <v>160</v>
      </c>
      <c r="N3773" s="679">
        <f t="shared" ca="1" si="639"/>
        <v>2137328.06</v>
      </c>
      <c r="O3773" s="679">
        <f t="shared" ca="1" si="649"/>
        <v>497680.58999999997</v>
      </c>
      <c r="P3773" s="679">
        <f t="shared" ca="1" si="649"/>
        <v>10352.56</v>
      </c>
      <c r="Q3773" s="679">
        <f t="shared" ca="1" si="649"/>
        <v>689884.49</v>
      </c>
      <c r="R3773" s="679">
        <f t="shared" ca="1" si="649"/>
        <v>142662.13999999998</v>
      </c>
      <c r="S3773" s="679">
        <f t="shared" ca="1" si="649"/>
        <v>574007.18999999994</v>
      </c>
      <c r="T3773" s="679">
        <f t="shared" ca="1" si="649"/>
        <v>1646.22</v>
      </c>
      <c r="U3773" s="679">
        <f t="shared" ca="1" si="649"/>
        <v>3421.0899999999997</v>
      </c>
      <c r="V3773" s="679">
        <f t="shared" ca="1" si="649"/>
        <v>35509.31</v>
      </c>
      <c r="W3773" s="679">
        <f t="shared" ca="1" si="648"/>
        <v>46703.87</v>
      </c>
      <c r="X3773" s="679">
        <f t="shared" ca="1" si="649"/>
        <v>83568.850000000006</v>
      </c>
      <c r="Y3773" s="679">
        <f t="shared" ca="1" si="649"/>
        <v>51891.75</v>
      </c>
      <c r="Z3773" s="679">
        <f t="shared" ca="1" si="649"/>
        <v>0</v>
      </c>
      <c r="AA3773" t="str">
        <f t="shared" si="641"/>
        <v>ASR_Financial_Report_SHP21Final</v>
      </c>
      <c r="AB3773" s="960">
        <f t="shared" si="642"/>
        <v>44658</v>
      </c>
      <c r="AC3773" t="str">
        <f t="shared" si="643"/>
        <v>Unaudited</v>
      </c>
    </row>
    <row r="3774" spans="1:29" x14ac:dyDescent="0.25">
      <c r="A3774" t="s">
        <v>420</v>
      </c>
      <c r="B3774" t="s">
        <v>1366</v>
      </c>
      <c r="C3774" t="s">
        <v>1367</v>
      </c>
      <c r="D3774">
        <v>1900</v>
      </c>
      <c r="E3774" s="960">
        <v>1</v>
      </c>
      <c r="F3774" t="s">
        <v>439</v>
      </c>
      <c r="G3774" s="960">
        <v>182</v>
      </c>
      <c r="H3774" t="s">
        <v>389</v>
      </c>
      <c r="I3774" s="940" t="s">
        <v>488</v>
      </c>
      <c r="J3774" s="940" t="s">
        <v>444</v>
      </c>
      <c r="K3774" s="940" t="s">
        <v>449</v>
      </c>
      <c r="L3774" s="940" t="s">
        <v>109</v>
      </c>
      <c r="M3774" s="961" t="s">
        <v>134</v>
      </c>
      <c r="N3774" s="679">
        <f t="shared" ca="1" si="639"/>
        <v>3200622.8100179136</v>
      </c>
      <c r="O3774" s="679">
        <f t="shared" ca="1" si="649"/>
        <v>2788963.7400178802</v>
      </c>
      <c r="P3774" s="679">
        <f t="shared" ca="1" si="649"/>
        <v>81819.740000009304</v>
      </c>
      <c r="Q3774" s="679">
        <f t="shared" ca="1" si="649"/>
        <v>174123.80000006501</v>
      </c>
      <c r="R3774" s="679">
        <f t="shared" ca="1" si="649"/>
        <v>53141.329999982503</v>
      </c>
      <c r="S3774" s="679">
        <f t="shared" ca="1" si="649"/>
        <v>70543.269999979399</v>
      </c>
      <c r="T3774" s="679">
        <f t="shared" ca="1" si="649"/>
        <v>3065.3499999999699</v>
      </c>
      <c r="U3774" s="679">
        <f t="shared" ca="1" si="649"/>
        <v>1224.1199999999999</v>
      </c>
      <c r="V3774" s="679">
        <f t="shared" ca="1" si="649"/>
        <v>14470.629999999599</v>
      </c>
      <c r="W3774" s="679">
        <f t="shared" ca="1" si="648"/>
        <v>652.80999999999995</v>
      </c>
      <c r="X3774" s="679">
        <f t="shared" ca="1" si="649"/>
        <v>10756.429999997501</v>
      </c>
      <c r="Y3774" s="679">
        <f t="shared" ca="1" si="649"/>
        <v>1861.59000000009</v>
      </c>
      <c r="Z3774" s="679">
        <f t="shared" ca="1" si="649"/>
        <v>0</v>
      </c>
      <c r="AA3774" t="str">
        <f t="shared" si="641"/>
        <v>ASR_Financial_Report_SHP21Final</v>
      </c>
      <c r="AB3774" s="960">
        <f t="shared" si="642"/>
        <v>44658</v>
      </c>
      <c r="AC3774" t="str">
        <f t="shared" si="643"/>
        <v>Unaudited</v>
      </c>
    </row>
    <row r="3775" spans="1:29" x14ac:dyDescent="0.25">
      <c r="A3775" t="s">
        <v>420</v>
      </c>
      <c r="B3775" t="s">
        <v>1366</v>
      </c>
      <c r="C3775" t="s">
        <v>1367</v>
      </c>
      <c r="D3775">
        <v>1900</v>
      </c>
      <c r="E3775" s="960">
        <v>1</v>
      </c>
      <c r="F3775" t="s">
        <v>439</v>
      </c>
      <c r="G3775" s="960">
        <v>182</v>
      </c>
      <c r="H3775" t="s">
        <v>389</v>
      </c>
      <c r="I3775" s="940" t="s">
        <v>488</v>
      </c>
      <c r="J3775" s="940" t="s">
        <v>444</v>
      </c>
      <c r="K3775" s="940" t="s">
        <v>449</v>
      </c>
      <c r="L3775" s="948" t="s">
        <v>110</v>
      </c>
      <c r="M3775" s="963" t="s">
        <v>162</v>
      </c>
      <c r="N3775" s="679">
        <f t="shared" ca="1" si="639"/>
        <v>-6548.3482813459086</v>
      </c>
      <c r="O3775" s="679">
        <f t="shared" ca="1" si="649"/>
        <v>17228.002218263733</v>
      </c>
      <c r="P3775" s="679">
        <f t="shared" ca="1" si="649"/>
        <v>674.93045721002056</v>
      </c>
      <c r="Q3775" s="679">
        <f t="shared" ca="1" si="649"/>
        <v>1312.8551328778321</v>
      </c>
      <c r="R3775" s="679">
        <f t="shared" ca="1" si="649"/>
        <v>294.04044684668889</v>
      </c>
      <c r="S3775" s="679">
        <f t="shared" ca="1" si="649"/>
        <v>-26843.186832189873</v>
      </c>
      <c r="T3775" s="679">
        <f t="shared" ca="1" si="649"/>
        <v>53.537018486476072</v>
      </c>
      <c r="U3775" s="679">
        <f t="shared" ca="1" si="649"/>
        <v>-349.82548285079866</v>
      </c>
      <c r="V3775" s="679">
        <f t="shared" ca="1" si="649"/>
        <v>65.976184601412825</v>
      </c>
      <c r="W3775" s="679">
        <f t="shared" ca="1" si="648"/>
        <v>77.434457215599934</v>
      </c>
      <c r="X3775" s="679">
        <f t="shared" ca="1" si="649"/>
        <v>794.87619519596831</v>
      </c>
      <c r="Y3775" s="679">
        <f t="shared" ca="1" si="649"/>
        <v>143.01192299703609</v>
      </c>
      <c r="Z3775" s="679">
        <f t="shared" ca="1" si="649"/>
        <v>0</v>
      </c>
      <c r="AA3775" t="str">
        <f t="shared" si="641"/>
        <v>ASR_Financial_Report_SHP21Final</v>
      </c>
      <c r="AB3775" s="960">
        <f t="shared" si="642"/>
        <v>44658</v>
      </c>
      <c r="AC3775" t="str">
        <f t="shared" si="643"/>
        <v>Unaudited</v>
      </c>
    </row>
    <row r="3776" spans="1:29" x14ac:dyDescent="0.25">
      <c r="A3776" t="s">
        <v>420</v>
      </c>
      <c r="B3776" t="s">
        <v>1366</v>
      </c>
      <c r="C3776" t="s">
        <v>1367</v>
      </c>
      <c r="D3776">
        <v>1900</v>
      </c>
      <c r="E3776" s="960">
        <v>1</v>
      </c>
      <c r="F3776" t="s">
        <v>439</v>
      </c>
      <c r="G3776" s="960">
        <v>182</v>
      </c>
      <c r="H3776" t="s">
        <v>389</v>
      </c>
      <c r="I3776" s="940" t="s">
        <v>488</v>
      </c>
      <c r="J3776" s="940" t="s">
        <v>444</v>
      </c>
      <c r="K3776" s="940" t="s">
        <v>449</v>
      </c>
      <c r="L3776" s="950" t="s">
        <v>111</v>
      </c>
      <c r="M3776" s="964" t="s">
        <v>463</v>
      </c>
      <c r="N3776" s="679">
        <f t="shared" ca="1" si="639"/>
        <v>1968008.2005904773</v>
      </c>
      <c r="O3776" s="679">
        <f t="shared" ca="1" si="649"/>
        <v>1015034.4624192191</v>
      </c>
      <c r="P3776" s="679">
        <f t="shared" ca="1" si="649"/>
        <v>67032.743666536568</v>
      </c>
      <c r="Q3776" s="679">
        <f t="shared" ca="1" si="649"/>
        <v>535995.82274674601</v>
      </c>
      <c r="R3776" s="679">
        <f t="shared" ca="1" si="649"/>
        <v>192221.6766854788</v>
      </c>
      <c r="S3776" s="679">
        <f t="shared" ca="1" si="649"/>
        <v>106757.62912664739</v>
      </c>
      <c r="T3776" s="679">
        <f t="shared" ca="1" si="649"/>
        <v>4006.7850405068639</v>
      </c>
      <c r="U3776" s="679">
        <f t="shared" ca="1" si="649"/>
        <v>1539.8564162159405</v>
      </c>
      <c r="V3776" s="679">
        <f t="shared" ca="1" si="649"/>
        <v>45367.790674385848</v>
      </c>
      <c r="W3776" s="679">
        <f t="shared" ca="1" si="648"/>
        <v>0</v>
      </c>
      <c r="X3776" s="679">
        <f t="shared" ca="1" si="649"/>
        <v>51.611504720427604</v>
      </c>
      <c r="Y3776" s="679">
        <f t="shared" ca="1" si="649"/>
        <v>-0.17768997980419646</v>
      </c>
      <c r="Z3776" s="679">
        <f t="shared" ca="1" si="649"/>
        <v>0</v>
      </c>
      <c r="AA3776" t="str">
        <f t="shared" si="641"/>
        <v>ASR_Financial_Report_SHP21Final</v>
      </c>
      <c r="AB3776" s="960">
        <f t="shared" si="642"/>
        <v>44658</v>
      </c>
      <c r="AC3776" t="str">
        <f t="shared" si="643"/>
        <v>Unaudited</v>
      </c>
    </row>
    <row r="3777" spans="1:29" x14ac:dyDescent="0.25">
      <c r="A3777" t="s">
        <v>420</v>
      </c>
      <c r="B3777" t="s">
        <v>1366</v>
      </c>
      <c r="C3777" t="s">
        <v>1367</v>
      </c>
      <c r="D3777">
        <v>1900</v>
      </c>
      <c r="E3777" s="960">
        <v>1</v>
      </c>
      <c r="F3777" t="s">
        <v>439</v>
      </c>
      <c r="G3777" s="960">
        <v>182</v>
      </c>
      <c r="H3777" t="s">
        <v>389</v>
      </c>
      <c r="I3777" s="961" t="s">
        <v>488</v>
      </c>
      <c r="J3777" s="961" t="s">
        <v>444</v>
      </c>
      <c r="K3777" s="961" t="s">
        <v>6</v>
      </c>
      <c r="L3777" s="940" t="s">
        <v>117</v>
      </c>
      <c r="M3777" s="961" t="s">
        <v>188</v>
      </c>
      <c r="N3777" s="679">
        <f t="shared" ref="N3777:N3798" ca="1" si="650">IF(OR(AND($F3777="PY",N$1&lt;&gt;"Prior Year"),AND($F3777&lt;&gt;"PY",N$1="Prior Year")),0,INDEX(INDIRECT("'MMA Rev-Exp "&amp;$H3777&amp;"'!$A$1:$CA$200"),IF($J3777="Member Months",MATCH($J3777,INDIRECT("'MMA Rev-Exp "&amp;$H3777&amp;"'!$A$1:$A$200"),0),MATCH($L3777,INDIRECT("'MMA Rev-Exp "&amp;$H3777&amp;"'!$B$1:$B$200"),0)),IF($F3777="PY",MATCH("Prior Year Adjustments",INDIRECT("'MMA Rev-Exp "&amp;$H3777&amp;"'!$A$8:$CA$8"),0),MATCH(IF($F3777="Q1","JANUARY - MARCH (Q1)",IF($F3777="Q2","APRIL - JUNE (Q2)",IF($F3777="Q3","JULY - SEPTEMBER (Q3)",IF($F3777="Q4","OCTOBER - DECEMBER (Q4)",0)))),INDIRECT("'MMA Rev-Exp "&amp;$H3777&amp;"'!$A$7:$CA$7"),0)+MATCH(N$1,INDIRECT("'MMA Rev-Exp "&amp;$H3777&amp;"'!$D$8:$CA$8"),0)-1)))</f>
        <v>350873.52999999991</v>
      </c>
      <c r="O3777" s="679">
        <f t="shared" ca="1" si="649"/>
        <v>156208.72999999998</v>
      </c>
      <c r="P3777" s="679">
        <f t="shared" ca="1" si="649"/>
        <v>10542.939999999999</v>
      </c>
      <c r="Q3777" s="679">
        <f t="shared" ca="1" si="649"/>
        <v>46716.92</v>
      </c>
      <c r="R3777" s="679">
        <f t="shared" ca="1" si="649"/>
        <v>59527.39</v>
      </c>
      <c r="S3777" s="679">
        <f t="shared" ca="1" si="649"/>
        <v>25493.19</v>
      </c>
      <c r="T3777" s="679">
        <f t="shared" ca="1" si="649"/>
        <v>573.68000000000006</v>
      </c>
      <c r="U3777" s="679">
        <f t="shared" ca="1" si="649"/>
        <v>695.19</v>
      </c>
      <c r="V3777" s="679">
        <f t="shared" ca="1" si="649"/>
        <v>19264.289999999997</v>
      </c>
      <c r="W3777" s="679">
        <f t="shared" ca="1" si="648"/>
        <v>142.30000000000001</v>
      </c>
      <c r="X3777" s="679">
        <f t="shared" ca="1" si="649"/>
        <v>24072.03</v>
      </c>
      <c r="Y3777" s="679">
        <f t="shared" ca="1" si="649"/>
        <v>7636.87</v>
      </c>
      <c r="Z3777" s="679">
        <f t="shared" ca="1" si="649"/>
        <v>0</v>
      </c>
      <c r="AA3777" t="str">
        <f t="shared" si="641"/>
        <v>ASR_Financial_Report_SHP21Final</v>
      </c>
      <c r="AB3777" s="960">
        <f t="shared" si="642"/>
        <v>44658</v>
      </c>
      <c r="AC3777" t="str">
        <f t="shared" si="643"/>
        <v>Unaudited</v>
      </c>
    </row>
    <row r="3778" spans="1:29" x14ac:dyDescent="0.25">
      <c r="A3778" t="s">
        <v>420</v>
      </c>
      <c r="B3778" t="s">
        <v>1366</v>
      </c>
      <c r="C3778" t="s">
        <v>1367</v>
      </c>
      <c r="D3778">
        <v>1900</v>
      </c>
      <c r="E3778" s="960">
        <v>1</v>
      </c>
      <c r="F3778" t="s">
        <v>439</v>
      </c>
      <c r="G3778" s="960">
        <v>182</v>
      </c>
      <c r="H3778" t="s">
        <v>389</v>
      </c>
      <c r="I3778" s="940" t="s">
        <v>488</v>
      </c>
      <c r="J3778" s="940" t="s">
        <v>444</v>
      </c>
      <c r="K3778" s="940" t="s">
        <v>6</v>
      </c>
      <c r="L3778" s="940" t="s">
        <v>45</v>
      </c>
      <c r="M3778" s="965" t="s">
        <v>163</v>
      </c>
      <c r="N3778" s="679">
        <f t="shared" ca="1" si="650"/>
        <v>0</v>
      </c>
      <c r="O3778" s="679">
        <f t="shared" ca="1" si="649"/>
        <v>0</v>
      </c>
      <c r="P3778" s="679">
        <f t="shared" ca="1" si="649"/>
        <v>0</v>
      </c>
      <c r="Q3778" s="679">
        <f t="shared" ca="1" si="649"/>
        <v>0</v>
      </c>
      <c r="R3778" s="679">
        <f t="shared" ca="1" si="649"/>
        <v>0</v>
      </c>
      <c r="S3778" s="679">
        <f t="shared" ca="1" si="649"/>
        <v>0</v>
      </c>
      <c r="T3778" s="679">
        <f t="shared" ca="1" si="649"/>
        <v>0</v>
      </c>
      <c r="U3778" s="679">
        <f t="shared" ref="U3778:Z3778" ca="1" si="651">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679">
        <f t="shared" ca="1" si="651"/>
        <v>0</v>
      </c>
      <c r="W3778" s="679">
        <f t="shared" ca="1" si="648"/>
        <v>0</v>
      </c>
      <c r="X3778" s="679">
        <f t="shared" ca="1" si="651"/>
        <v>0</v>
      </c>
      <c r="Y3778" s="679">
        <f t="shared" ca="1" si="651"/>
        <v>0</v>
      </c>
      <c r="Z3778" s="679">
        <f t="shared" ca="1" si="651"/>
        <v>0</v>
      </c>
      <c r="AA3778" t="str">
        <f t="shared" ref="AA3778:AA3841" si="652">file_name</f>
        <v>ASR_Financial_Report_SHP21Final</v>
      </c>
      <c r="AB3778" s="960">
        <f t="shared" ref="AB3778:AB3841" si="653">file_date</f>
        <v>44658</v>
      </c>
      <c r="AC3778" t="str">
        <f t="shared" ref="AC3778:AC3841" si="654">status</f>
        <v>Unaudited</v>
      </c>
    </row>
    <row r="3779" spans="1:29" x14ac:dyDescent="0.25">
      <c r="A3779" t="s">
        <v>420</v>
      </c>
      <c r="B3779" t="s">
        <v>1366</v>
      </c>
      <c r="C3779" t="s">
        <v>1367</v>
      </c>
      <c r="D3779">
        <v>1900</v>
      </c>
      <c r="E3779" s="960">
        <v>1</v>
      </c>
      <c r="F3779" t="s">
        <v>439</v>
      </c>
      <c r="G3779" s="960">
        <v>182</v>
      </c>
      <c r="H3779" t="s">
        <v>389</v>
      </c>
      <c r="I3779" s="940" t="s">
        <v>488</v>
      </c>
      <c r="J3779" s="940" t="s">
        <v>444</v>
      </c>
      <c r="K3779" s="940" t="s">
        <v>6</v>
      </c>
      <c r="L3779" s="940" t="s">
        <v>46</v>
      </c>
      <c r="M3779" s="965" t="s">
        <v>164</v>
      </c>
      <c r="N3779" s="679">
        <f t="shared" ca="1" si="650"/>
        <v>2155.8118224256964</v>
      </c>
      <c r="O3779" s="679">
        <f t="shared" ref="O3779:V3788" ca="1" si="655">IF(OR(AND($F3779="PY",O$1&lt;&gt;"Prior Year"),AND($F3779&lt;&gt;"PY",O$1="Prior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"&amp;$H3779&amp;"'!$A$7:$CA$7"),0)+MATCH(O$1,INDIRECT("'MMA Rev-Exp "&amp;$H3779&amp;"'!$D$8:$CA$8"),0)-1)))</f>
        <v>1190.4609485422907</v>
      </c>
      <c r="P3779" s="679">
        <f t="shared" ca="1" si="655"/>
        <v>106.75452788432615</v>
      </c>
      <c r="Q3779" s="679">
        <f t="shared" ca="1" si="655"/>
        <v>105.99322602004877</v>
      </c>
      <c r="R3779" s="679">
        <f t="shared" ca="1" si="655"/>
        <v>382.26254772678783</v>
      </c>
      <c r="S3779" s="679">
        <f t="shared" ca="1" si="655"/>
        <v>180.81666042003846</v>
      </c>
      <c r="T3779" s="679">
        <f t="shared" ca="1" si="655"/>
        <v>9.8491674217493408</v>
      </c>
      <c r="U3779" s="679">
        <f t="shared" ca="1" si="655"/>
        <v>0.20660793903100422</v>
      </c>
      <c r="V3779" s="679">
        <f t="shared" ca="1" si="655"/>
        <v>178.20883705838131</v>
      </c>
      <c r="W3779" s="679">
        <f t="shared" ca="1" si="648"/>
        <v>1.2229742270004527</v>
      </c>
      <c r="X3779" s="679">
        <f t="shared" ref="X3779:Z3797" ca="1" si="656">IF(OR(AND($F3779="PY",X$1&lt;&gt;"Prior Year"),AND($F3779&lt;&gt;"PY",X$1="Prior Year")),0,INDEX(INDIRECT("'MMA Rev-Exp "&amp;$H3779&amp;"'!$A$1:$CA$200"),IF($J3779="Member Months",MATCH($J3779,INDIRECT("'MMA Rev-Exp "&amp;$H3779&amp;"'!$A$1:$A$200"),0),MATCH($L3779,INDIRECT("'MMA Rev-Exp "&amp;$H3779&amp;"'!$B$1:$B$200"),0)),IF($F3779="PY",MATCH("Prior Year Adjustments",INDIRECT("'MMA Rev-Exp "&amp;$H3779&amp;"'!$A$8:$CA$8"),0),MATCH(IF($F3779="Q1","JANUARY - MARCH (Q1)",IF($F3779="Q2","APRIL - JUNE (Q2)",IF($F3779="Q3","JULY - SEPTEMBER (Q3)",IF($F3779="Q4","OCTOBER - DECEMBER (Q4)",0)))),INDIRECT("'MMA Rev-Exp "&amp;$H3779&amp;"'!$A$7:$CA$7"),0)+MATCH(X$1,INDIRECT("'MMA Rev-Exp "&amp;$H3779&amp;"'!$D$8:$CA$8"),0)-1)))</f>
        <v>6.7786149830942992E-3</v>
      </c>
      <c r="Y3779" s="679">
        <f t="shared" ca="1" si="656"/>
        <v>2.9546571059265364E-2</v>
      </c>
      <c r="Z3779" s="679">
        <f t="shared" ca="1" si="656"/>
        <v>0</v>
      </c>
      <c r="AA3779" t="str">
        <f t="shared" si="652"/>
        <v>ASR_Financial_Report_SHP21Final</v>
      </c>
      <c r="AB3779" s="960">
        <f t="shared" si="653"/>
        <v>44658</v>
      </c>
      <c r="AC3779" t="str">
        <f t="shared" si="654"/>
        <v>Unaudited</v>
      </c>
    </row>
    <row r="3780" spans="1:29" x14ac:dyDescent="0.25">
      <c r="A3780" t="s">
        <v>420</v>
      </c>
      <c r="B3780" t="s">
        <v>1366</v>
      </c>
      <c r="C3780" t="s">
        <v>1367</v>
      </c>
      <c r="D3780">
        <v>1900</v>
      </c>
      <c r="E3780" s="960">
        <v>1</v>
      </c>
      <c r="F3780" t="s">
        <v>439</v>
      </c>
      <c r="G3780" s="960">
        <v>182</v>
      </c>
      <c r="H3780" t="s">
        <v>389</v>
      </c>
      <c r="I3780" s="940" t="s">
        <v>488</v>
      </c>
      <c r="J3780" s="940" t="s">
        <v>444</v>
      </c>
      <c r="K3780" s="940" t="s">
        <v>6</v>
      </c>
      <c r="L3780" s="940" t="s">
        <v>165</v>
      </c>
      <c r="M3780" s="965" t="s">
        <v>461</v>
      </c>
      <c r="N3780" s="679">
        <f t="shared" ca="1" si="650"/>
        <v>0</v>
      </c>
      <c r="O3780" s="679">
        <f t="shared" ca="1" si="655"/>
        <v>0</v>
      </c>
      <c r="P3780" s="679">
        <f t="shared" ca="1" si="655"/>
        <v>0</v>
      </c>
      <c r="Q3780" s="679">
        <f t="shared" ca="1" si="655"/>
        <v>0</v>
      </c>
      <c r="R3780" s="679">
        <f t="shared" ca="1" si="655"/>
        <v>0</v>
      </c>
      <c r="S3780" s="679">
        <f t="shared" ca="1" si="655"/>
        <v>0</v>
      </c>
      <c r="T3780" s="679">
        <f t="shared" ca="1" si="655"/>
        <v>0</v>
      </c>
      <c r="U3780" s="679">
        <f t="shared" ca="1" si="655"/>
        <v>0</v>
      </c>
      <c r="V3780" s="679">
        <f t="shared" ca="1" si="655"/>
        <v>0</v>
      </c>
      <c r="W3780" s="679">
        <f t="shared" ca="1" si="648"/>
        <v>0</v>
      </c>
      <c r="X3780" s="679">
        <f t="shared" ca="1" si="656"/>
        <v>0</v>
      </c>
      <c r="Y3780" s="679">
        <f t="shared" ca="1" si="656"/>
        <v>0</v>
      </c>
      <c r="Z3780" s="679">
        <f t="shared" ca="1" si="656"/>
        <v>0</v>
      </c>
      <c r="AA3780" t="str">
        <f t="shared" si="652"/>
        <v>ASR_Financial_Report_SHP21Final</v>
      </c>
      <c r="AB3780" s="960">
        <f t="shared" si="653"/>
        <v>44658</v>
      </c>
      <c r="AC3780" t="str">
        <f t="shared" si="654"/>
        <v>Unaudited</v>
      </c>
    </row>
    <row r="3781" spans="1:29" x14ac:dyDescent="0.25">
      <c r="A3781" t="s">
        <v>420</v>
      </c>
      <c r="B3781" t="s">
        <v>1366</v>
      </c>
      <c r="C3781" t="s">
        <v>1367</v>
      </c>
      <c r="D3781">
        <v>1900</v>
      </c>
      <c r="E3781" s="960">
        <v>1</v>
      </c>
      <c r="F3781" t="s">
        <v>439</v>
      </c>
      <c r="G3781" s="960">
        <v>182</v>
      </c>
      <c r="H3781" t="s">
        <v>389</v>
      </c>
      <c r="I3781" s="940" t="s">
        <v>488</v>
      </c>
      <c r="J3781" s="940" t="s">
        <v>444</v>
      </c>
      <c r="K3781" s="940" t="s">
        <v>434</v>
      </c>
      <c r="L3781" s="940" t="s">
        <v>120</v>
      </c>
      <c r="M3781" s="965" t="s">
        <v>32</v>
      </c>
      <c r="N3781" s="679">
        <f t="shared" ca="1" si="650"/>
        <v>0</v>
      </c>
      <c r="O3781" s="679">
        <f t="shared" ca="1" si="655"/>
        <v>0</v>
      </c>
      <c r="P3781" s="679">
        <f t="shared" ca="1" si="655"/>
        <v>0</v>
      </c>
      <c r="Q3781" s="679">
        <f t="shared" ca="1" si="655"/>
        <v>0</v>
      </c>
      <c r="R3781" s="679">
        <f t="shared" ca="1" si="655"/>
        <v>0</v>
      </c>
      <c r="S3781" s="679">
        <f t="shared" ca="1" si="655"/>
        <v>0</v>
      </c>
      <c r="T3781" s="679">
        <f t="shared" ca="1" si="655"/>
        <v>0</v>
      </c>
      <c r="U3781" s="679">
        <f t="shared" ca="1" si="655"/>
        <v>0</v>
      </c>
      <c r="V3781" s="679">
        <f t="shared" ca="1" si="655"/>
        <v>0</v>
      </c>
      <c r="W3781" s="679">
        <f t="shared" ca="1" si="648"/>
        <v>0</v>
      </c>
      <c r="X3781" s="679">
        <f t="shared" ca="1" si="656"/>
        <v>0</v>
      </c>
      <c r="Y3781" s="679">
        <f t="shared" ca="1" si="656"/>
        <v>0</v>
      </c>
      <c r="Z3781" s="679">
        <f t="shared" ca="1" si="656"/>
        <v>0</v>
      </c>
      <c r="AA3781" t="str">
        <f t="shared" si="652"/>
        <v>ASR_Financial_Report_SHP21Final</v>
      </c>
      <c r="AB3781" s="960">
        <f t="shared" si="653"/>
        <v>44658</v>
      </c>
      <c r="AC3781" t="str">
        <f t="shared" si="654"/>
        <v>Unaudited</v>
      </c>
    </row>
    <row r="3782" spans="1:29" x14ac:dyDescent="0.25">
      <c r="A3782" t="s">
        <v>420</v>
      </c>
      <c r="B3782" t="s">
        <v>1366</v>
      </c>
      <c r="C3782" t="s">
        <v>1367</v>
      </c>
      <c r="D3782">
        <v>1900</v>
      </c>
      <c r="E3782" s="960">
        <v>1</v>
      </c>
      <c r="F3782" t="s">
        <v>439</v>
      </c>
      <c r="G3782" s="960">
        <v>182</v>
      </c>
      <c r="H3782" t="s">
        <v>389</v>
      </c>
      <c r="I3782" s="940" t="s">
        <v>488</v>
      </c>
      <c r="J3782" s="940" t="s">
        <v>444</v>
      </c>
      <c r="K3782" s="940" t="s">
        <v>434</v>
      </c>
      <c r="L3782" s="940" t="s">
        <v>924</v>
      </c>
      <c r="M3782" s="965" t="s">
        <v>916</v>
      </c>
      <c r="N3782" s="679">
        <f t="shared" ca="1" si="650"/>
        <v>0</v>
      </c>
      <c r="O3782" s="679">
        <f t="shared" ca="1" si="655"/>
        <v>0</v>
      </c>
      <c r="P3782" s="679">
        <f t="shared" ca="1" si="655"/>
        <v>0</v>
      </c>
      <c r="Q3782" s="679">
        <f t="shared" ca="1" si="655"/>
        <v>0</v>
      </c>
      <c r="R3782" s="679">
        <f t="shared" ca="1" si="655"/>
        <v>0</v>
      </c>
      <c r="S3782" s="679">
        <f t="shared" ca="1" si="655"/>
        <v>0</v>
      </c>
      <c r="T3782" s="679">
        <f t="shared" ca="1" si="655"/>
        <v>0</v>
      </c>
      <c r="U3782" s="679">
        <f t="shared" ca="1" si="655"/>
        <v>0</v>
      </c>
      <c r="V3782" s="679">
        <f t="shared" ca="1" si="655"/>
        <v>0</v>
      </c>
      <c r="W3782" s="679">
        <f t="shared" ca="1" si="648"/>
        <v>0</v>
      </c>
      <c r="X3782" s="679">
        <f t="shared" ca="1" si="656"/>
        <v>0</v>
      </c>
      <c r="Y3782" s="679">
        <f t="shared" ca="1" si="656"/>
        <v>0</v>
      </c>
      <c r="Z3782" s="679">
        <f t="shared" ca="1" si="656"/>
        <v>0</v>
      </c>
      <c r="AA3782" t="str">
        <f t="shared" si="652"/>
        <v>ASR_Financial_Report_SHP21Final</v>
      </c>
      <c r="AB3782" s="960">
        <f t="shared" si="653"/>
        <v>44658</v>
      </c>
      <c r="AC3782" t="str">
        <f t="shared" si="654"/>
        <v>Unaudited</v>
      </c>
    </row>
    <row r="3783" spans="1:29" x14ac:dyDescent="0.25">
      <c r="A3783" t="s">
        <v>420</v>
      </c>
      <c r="B3783" t="s">
        <v>1366</v>
      </c>
      <c r="C3783" t="s">
        <v>1367</v>
      </c>
      <c r="D3783">
        <v>1900</v>
      </c>
      <c r="E3783" s="960">
        <v>1</v>
      </c>
      <c r="F3783" t="s">
        <v>439</v>
      </c>
      <c r="G3783" s="960">
        <v>182</v>
      </c>
      <c r="H3783" t="s">
        <v>389</v>
      </c>
      <c r="I3783" s="940" t="s">
        <v>488</v>
      </c>
      <c r="J3783" s="940" t="s">
        <v>444</v>
      </c>
      <c r="K3783" s="940" t="s">
        <v>434</v>
      </c>
      <c r="L3783" s="940" t="s">
        <v>167</v>
      </c>
      <c r="M3783" s="965" t="s">
        <v>40</v>
      </c>
      <c r="N3783" s="679">
        <f t="shared" ca="1" si="650"/>
        <v>0</v>
      </c>
      <c r="O3783" s="679">
        <f t="shared" ca="1" si="655"/>
        <v>0</v>
      </c>
      <c r="P3783" s="679">
        <f t="shared" ca="1" si="655"/>
        <v>0</v>
      </c>
      <c r="Q3783" s="679">
        <f t="shared" ca="1" si="655"/>
        <v>0</v>
      </c>
      <c r="R3783" s="679">
        <f t="shared" ca="1" si="655"/>
        <v>0</v>
      </c>
      <c r="S3783" s="679">
        <f t="shared" ca="1" si="655"/>
        <v>0</v>
      </c>
      <c r="T3783" s="679">
        <f t="shared" ca="1" si="655"/>
        <v>0</v>
      </c>
      <c r="U3783" s="679">
        <f t="shared" ca="1" si="655"/>
        <v>0</v>
      </c>
      <c r="V3783" s="679">
        <f t="shared" ca="1" si="655"/>
        <v>0</v>
      </c>
      <c r="W3783" s="679">
        <f t="shared" ca="1" si="648"/>
        <v>0</v>
      </c>
      <c r="X3783" s="679">
        <f t="shared" ca="1" si="656"/>
        <v>0</v>
      </c>
      <c r="Y3783" s="679">
        <f t="shared" ca="1" si="656"/>
        <v>0</v>
      </c>
      <c r="Z3783" s="679">
        <f t="shared" ca="1" si="656"/>
        <v>0</v>
      </c>
      <c r="AA3783" t="str">
        <f t="shared" si="652"/>
        <v>ASR_Financial_Report_SHP21Final</v>
      </c>
      <c r="AB3783" s="960">
        <f t="shared" si="653"/>
        <v>44658</v>
      </c>
      <c r="AC3783" t="str">
        <f t="shared" si="654"/>
        <v>Unaudited</v>
      </c>
    </row>
    <row r="3784" spans="1:29" x14ac:dyDescent="0.25">
      <c r="A3784" t="s">
        <v>420</v>
      </c>
      <c r="B3784" t="s">
        <v>1366</v>
      </c>
      <c r="C3784" t="s">
        <v>1367</v>
      </c>
      <c r="D3784">
        <v>1900</v>
      </c>
      <c r="E3784" s="960">
        <v>1</v>
      </c>
      <c r="F3784" t="s">
        <v>439</v>
      </c>
      <c r="G3784" s="960">
        <v>182</v>
      </c>
      <c r="H3784" t="s">
        <v>389</v>
      </c>
      <c r="I3784" s="940" t="s">
        <v>488</v>
      </c>
      <c r="J3784" s="940" t="s">
        <v>444</v>
      </c>
      <c r="K3784" s="940" t="s">
        <v>434</v>
      </c>
      <c r="L3784" s="948" t="s">
        <v>168</v>
      </c>
      <c r="M3784" s="963" t="s">
        <v>329</v>
      </c>
      <c r="N3784" s="679">
        <f t="shared" ca="1" si="650"/>
        <v>0</v>
      </c>
      <c r="O3784" s="679">
        <f t="shared" ca="1" si="655"/>
        <v>0</v>
      </c>
      <c r="P3784" s="679">
        <f t="shared" ca="1" si="655"/>
        <v>0</v>
      </c>
      <c r="Q3784" s="679">
        <f t="shared" ca="1" si="655"/>
        <v>0</v>
      </c>
      <c r="R3784" s="679">
        <f t="shared" ca="1" si="655"/>
        <v>0</v>
      </c>
      <c r="S3784" s="679">
        <f t="shared" ca="1" si="655"/>
        <v>0</v>
      </c>
      <c r="T3784" s="679">
        <f t="shared" ca="1" si="655"/>
        <v>0</v>
      </c>
      <c r="U3784" s="679">
        <f t="shared" ca="1" si="655"/>
        <v>0</v>
      </c>
      <c r="V3784" s="679">
        <f t="shared" ca="1" si="655"/>
        <v>0</v>
      </c>
      <c r="W3784" s="679">
        <f t="shared" ca="1" si="648"/>
        <v>0</v>
      </c>
      <c r="X3784" s="679">
        <f t="shared" ca="1" si="656"/>
        <v>0</v>
      </c>
      <c r="Y3784" s="679">
        <f t="shared" ca="1" si="656"/>
        <v>0</v>
      </c>
      <c r="Z3784" s="679">
        <f t="shared" ca="1" si="656"/>
        <v>0</v>
      </c>
      <c r="AA3784" t="str">
        <f t="shared" si="652"/>
        <v>ASR_Financial_Report_SHP21Final</v>
      </c>
      <c r="AB3784" s="960">
        <f t="shared" si="653"/>
        <v>44658</v>
      </c>
      <c r="AC3784" t="str">
        <f t="shared" si="654"/>
        <v>Unaudited</v>
      </c>
    </row>
    <row r="3785" spans="1:29" x14ac:dyDescent="0.25">
      <c r="A3785" t="s">
        <v>420</v>
      </c>
      <c r="B3785" t="s">
        <v>1366</v>
      </c>
      <c r="C3785" t="s">
        <v>1367</v>
      </c>
      <c r="D3785">
        <v>1900</v>
      </c>
      <c r="E3785" s="960">
        <v>1</v>
      </c>
      <c r="F3785" t="s">
        <v>439</v>
      </c>
      <c r="G3785" s="960">
        <v>182</v>
      </c>
      <c r="H3785" t="s">
        <v>389</v>
      </c>
      <c r="I3785" s="965" t="s">
        <v>488</v>
      </c>
      <c r="J3785" s="965" t="s">
        <v>450</v>
      </c>
      <c r="K3785" s="965" t="s">
        <v>435</v>
      </c>
      <c r="L3785" s="940" t="s">
        <v>121</v>
      </c>
      <c r="M3785" s="965" t="s">
        <v>27</v>
      </c>
      <c r="N3785" s="679">
        <f t="shared" ca="1" si="650"/>
        <v>3951923.3770493702</v>
      </c>
      <c r="O3785" s="679">
        <f t="shared" ca="1" si="655"/>
        <v>1220812.6049655364</v>
      </c>
      <c r="P3785" s="679">
        <f t="shared" ca="1" si="655"/>
        <v>2731110.7720838338</v>
      </c>
      <c r="Q3785" s="679">
        <f t="shared" ca="1" si="655"/>
        <v>0</v>
      </c>
      <c r="R3785" s="679">
        <f t="shared" ca="1" si="655"/>
        <v>0</v>
      </c>
      <c r="S3785" s="679">
        <f t="shared" ca="1" si="655"/>
        <v>0</v>
      </c>
      <c r="T3785" s="679">
        <f t="shared" ca="1" si="655"/>
        <v>0</v>
      </c>
      <c r="U3785" s="679">
        <f t="shared" ca="1" si="655"/>
        <v>0</v>
      </c>
      <c r="V3785" s="679">
        <f t="shared" ca="1" si="655"/>
        <v>0</v>
      </c>
      <c r="W3785" s="679">
        <f t="shared" ca="1" si="648"/>
        <v>0</v>
      </c>
      <c r="X3785" s="679">
        <f t="shared" ca="1" si="656"/>
        <v>0</v>
      </c>
      <c r="Y3785" s="679">
        <f t="shared" ca="1" si="656"/>
        <v>0</v>
      </c>
      <c r="Z3785" s="679">
        <f t="shared" ca="1" si="656"/>
        <v>0</v>
      </c>
      <c r="AA3785" t="str">
        <f t="shared" si="652"/>
        <v>ASR_Financial_Report_SHP21Final</v>
      </c>
      <c r="AB3785" s="960">
        <f t="shared" si="653"/>
        <v>44658</v>
      </c>
      <c r="AC3785" t="str">
        <f t="shared" si="654"/>
        <v>Unaudited</v>
      </c>
    </row>
    <row r="3786" spans="1:29" x14ac:dyDescent="0.25">
      <c r="A3786" t="s">
        <v>420</v>
      </c>
      <c r="B3786" t="s">
        <v>1366</v>
      </c>
      <c r="C3786" t="s">
        <v>1367</v>
      </c>
      <c r="D3786">
        <v>1900</v>
      </c>
      <c r="E3786" s="960">
        <v>1</v>
      </c>
      <c r="F3786" t="s">
        <v>439</v>
      </c>
      <c r="G3786" s="960">
        <v>182</v>
      </c>
      <c r="H3786" t="s">
        <v>389</v>
      </c>
      <c r="I3786" s="940" t="s">
        <v>488</v>
      </c>
      <c r="J3786" s="940" t="s">
        <v>450</v>
      </c>
      <c r="K3786" s="940" t="s">
        <v>435</v>
      </c>
      <c r="L3786" s="946" t="s">
        <v>122</v>
      </c>
      <c r="M3786" s="966" t="s">
        <v>97</v>
      </c>
      <c r="N3786" s="679">
        <f t="shared" ca="1" si="650"/>
        <v>1344038.4075579611</v>
      </c>
      <c r="O3786" s="679">
        <f t="shared" ca="1" si="655"/>
        <v>131963.77166199399</v>
      </c>
      <c r="P3786" s="679">
        <f t="shared" ca="1" si="655"/>
        <v>1212074.635895967</v>
      </c>
      <c r="Q3786" s="679">
        <f t="shared" ca="1" si="655"/>
        <v>0</v>
      </c>
      <c r="R3786" s="679">
        <f t="shared" ca="1" si="655"/>
        <v>0</v>
      </c>
      <c r="S3786" s="679">
        <f t="shared" ca="1" si="655"/>
        <v>0</v>
      </c>
      <c r="T3786" s="679">
        <f t="shared" ca="1" si="655"/>
        <v>0</v>
      </c>
      <c r="U3786" s="679">
        <f t="shared" ca="1" si="655"/>
        <v>0</v>
      </c>
      <c r="V3786" s="679">
        <f t="shared" ca="1" si="655"/>
        <v>0</v>
      </c>
      <c r="W3786" s="679">
        <f t="shared" ca="1" si="648"/>
        <v>0</v>
      </c>
      <c r="X3786" s="679">
        <f t="shared" ca="1" si="656"/>
        <v>0</v>
      </c>
      <c r="Y3786" s="679">
        <f t="shared" ca="1" si="656"/>
        <v>0</v>
      </c>
      <c r="Z3786" s="679">
        <f t="shared" ca="1" si="656"/>
        <v>0</v>
      </c>
      <c r="AA3786" t="str">
        <f t="shared" si="652"/>
        <v>ASR_Financial_Report_SHP21Final</v>
      </c>
      <c r="AB3786" s="960">
        <f t="shared" si="653"/>
        <v>44658</v>
      </c>
      <c r="AC3786" t="str">
        <f t="shared" si="654"/>
        <v>Unaudited</v>
      </c>
    </row>
    <row r="3787" spans="1:29" x14ac:dyDescent="0.25">
      <c r="A3787" t="s">
        <v>420</v>
      </c>
      <c r="B3787" t="s">
        <v>1366</v>
      </c>
      <c r="C3787" t="s">
        <v>1367</v>
      </c>
      <c r="D3787">
        <v>1900</v>
      </c>
      <c r="E3787" s="960">
        <v>1</v>
      </c>
      <c r="F3787" t="s">
        <v>439</v>
      </c>
      <c r="G3787" s="960">
        <v>182</v>
      </c>
      <c r="H3787" t="s">
        <v>389</v>
      </c>
      <c r="I3787" s="940" t="s">
        <v>488</v>
      </c>
      <c r="J3787" s="940" t="s">
        <v>450</v>
      </c>
      <c r="K3787" s="940" t="s">
        <v>435</v>
      </c>
      <c r="L3787" s="946" t="s">
        <v>123</v>
      </c>
      <c r="M3787" s="966" t="s">
        <v>98</v>
      </c>
      <c r="N3787" s="679">
        <f t="shared" ca="1" si="650"/>
        <v>1784064.1535957742</v>
      </c>
      <c r="O3787" s="679">
        <f t="shared" ca="1" si="655"/>
        <v>904979.83973823243</v>
      </c>
      <c r="P3787" s="679">
        <f t="shared" ca="1" si="655"/>
        <v>879084.31385754177</v>
      </c>
      <c r="Q3787" s="679">
        <f t="shared" ca="1" si="655"/>
        <v>0</v>
      </c>
      <c r="R3787" s="679">
        <f t="shared" ca="1" si="655"/>
        <v>0</v>
      </c>
      <c r="S3787" s="679">
        <f t="shared" ca="1" si="655"/>
        <v>0</v>
      </c>
      <c r="T3787" s="679">
        <f t="shared" ca="1" si="655"/>
        <v>0</v>
      </c>
      <c r="U3787" s="679">
        <f t="shared" ca="1" si="655"/>
        <v>0</v>
      </c>
      <c r="V3787" s="679">
        <f t="shared" ca="1" si="655"/>
        <v>0</v>
      </c>
      <c r="W3787" s="679">
        <f t="shared" ca="1" si="648"/>
        <v>0</v>
      </c>
      <c r="X3787" s="679">
        <f t="shared" ca="1" si="656"/>
        <v>0</v>
      </c>
      <c r="Y3787" s="679">
        <f t="shared" ca="1" si="656"/>
        <v>0</v>
      </c>
      <c r="Z3787" s="679">
        <f t="shared" ca="1" si="656"/>
        <v>0</v>
      </c>
      <c r="AA3787" t="str">
        <f t="shared" si="652"/>
        <v>ASR_Financial_Report_SHP21Final</v>
      </c>
      <c r="AB3787" s="960">
        <f t="shared" si="653"/>
        <v>44658</v>
      </c>
      <c r="AC3787" t="str">
        <f t="shared" si="654"/>
        <v>Unaudited</v>
      </c>
    </row>
    <row r="3788" spans="1:29" x14ac:dyDescent="0.25">
      <c r="A3788" t="s">
        <v>420</v>
      </c>
      <c r="B3788" t="s">
        <v>1366</v>
      </c>
      <c r="C3788" t="s">
        <v>1367</v>
      </c>
      <c r="D3788">
        <v>1900</v>
      </c>
      <c r="E3788" s="960">
        <v>1</v>
      </c>
      <c r="F3788" t="s">
        <v>439</v>
      </c>
      <c r="G3788" s="960">
        <v>182</v>
      </c>
      <c r="H3788" t="s">
        <v>389</v>
      </c>
      <c r="I3788" s="940" t="s">
        <v>488</v>
      </c>
      <c r="J3788" s="940" t="s">
        <v>450</v>
      </c>
      <c r="K3788" s="940" t="s">
        <v>435</v>
      </c>
      <c r="L3788" s="950" t="s">
        <v>124</v>
      </c>
      <c r="M3788" s="967" t="s">
        <v>99</v>
      </c>
      <c r="N3788" s="679">
        <f t="shared" ca="1" si="650"/>
        <v>112426.55879735715</v>
      </c>
      <c r="O3788" s="679">
        <f t="shared" ca="1" si="655"/>
        <v>57222.0218165064</v>
      </c>
      <c r="P3788" s="679">
        <f t="shared" ca="1" si="655"/>
        <v>55204.536980850753</v>
      </c>
      <c r="Q3788" s="679">
        <f t="shared" ca="1" si="655"/>
        <v>0</v>
      </c>
      <c r="R3788" s="679">
        <f t="shared" ca="1" si="655"/>
        <v>0</v>
      </c>
      <c r="S3788" s="679">
        <f t="shared" ca="1" si="655"/>
        <v>0</v>
      </c>
      <c r="T3788" s="679">
        <f t="shared" ca="1" si="655"/>
        <v>0</v>
      </c>
      <c r="U3788" s="679">
        <f t="shared" ca="1" si="655"/>
        <v>0</v>
      </c>
      <c r="V3788" s="679">
        <f t="shared" ca="1" si="655"/>
        <v>0</v>
      </c>
      <c r="W3788" s="679">
        <f t="shared" ca="1" si="648"/>
        <v>0</v>
      </c>
      <c r="X3788" s="679">
        <f t="shared" ca="1" si="656"/>
        <v>0</v>
      </c>
      <c r="Y3788" s="679">
        <f t="shared" ca="1" si="656"/>
        <v>0</v>
      </c>
      <c r="Z3788" s="679">
        <f t="shared" ca="1" si="656"/>
        <v>0</v>
      </c>
      <c r="AA3788" t="str">
        <f t="shared" si="652"/>
        <v>ASR_Financial_Report_SHP21Final</v>
      </c>
      <c r="AB3788" s="960">
        <f t="shared" si="653"/>
        <v>44658</v>
      </c>
      <c r="AC3788" t="str">
        <f t="shared" si="654"/>
        <v>Unaudited</v>
      </c>
    </row>
    <row r="3789" spans="1:29" x14ac:dyDescent="0.25">
      <c r="A3789" t="s">
        <v>420</v>
      </c>
      <c r="B3789" t="s">
        <v>1366</v>
      </c>
      <c r="C3789" t="s">
        <v>1367</v>
      </c>
      <c r="D3789">
        <v>1900</v>
      </c>
      <c r="E3789" s="960">
        <v>1</v>
      </c>
      <c r="F3789" t="s">
        <v>439</v>
      </c>
      <c r="G3789" s="960">
        <v>182</v>
      </c>
      <c r="H3789" t="s">
        <v>389</v>
      </c>
      <c r="I3789" s="966" t="s">
        <v>488</v>
      </c>
      <c r="J3789" s="966" t="s">
        <v>450</v>
      </c>
      <c r="K3789" s="966" t="s">
        <v>435</v>
      </c>
      <c r="L3789" s="946" t="s">
        <v>125</v>
      </c>
      <c r="M3789" s="966" t="s">
        <v>100</v>
      </c>
      <c r="N3789" s="679">
        <f t="shared" ca="1" si="650"/>
        <v>-68390.745713704338</v>
      </c>
      <c r="O3789" s="679">
        <f t="shared" ref="O3789:V3797" ca="1" si="657">IF(OR(AND($F3789="PY",O$1&lt;&gt;"Prior Year"),AND($F3789&lt;&gt;"PY",O$1="Prior Year")),0,INDEX(INDIRECT("'MMA Rev-Exp "&amp;$H3789&amp;"'!$A$1:$CA$200"),IF($J3789="Member Months",MATCH($J3789,INDIRECT("'MMA Rev-Exp "&amp;$H3789&amp;"'!$A$1:$A$200"),0),MATCH($L3789,INDIRECT("'MMA Rev-Exp "&amp;$H3789&amp;"'!$B$1:$B$200"),0)),IF($F3789="PY",MATCH("Prior Year Adjustments",INDIRECT("'MMA Rev-Exp "&amp;$H3789&amp;"'!$A$8:$CA$8"),0),MATCH(IF($F3789="Q1","JANUARY - MARCH (Q1)",IF($F3789="Q2","APRIL - JUNE (Q2)",IF($F3789="Q3","JULY - SEPTEMBER (Q3)",IF($F3789="Q4","OCTOBER - DECEMBER (Q4)",0)))),INDIRECT("'MMA Rev-Exp "&amp;$H3789&amp;"'!$A$7:$CA$7"),0)+MATCH(O$1,INDIRECT("'MMA Rev-Exp "&amp;$H3789&amp;"'!$D$8:$CA$8"),0)-1)))</f>
        <v>1.0134296006371302</v>
      </c>
      <c r="P3789" s="679">
        <f t="shared" ca="1" si="657"/>
        <v>-68391.759143304982</v>
      </c>
      <c r="Q3789" s="679">
        <f t="shared" ca="1" si="657"/>
        <v>0</v>
      </c>
      <c r="R3789" s="679">
        <f t="shared" ca="1" si="657"/>
        <v>0</v>
      </c>
      <c r="S3789" s="679">
        <f t="shared" ca="1" si="657"/>
        <v>0</v>
      </c>
      <c r="T3789" s="679">
        <f t="shared" ca="1" si="657"/>
        <v>0</v>
      </c>
      <c r="U3789" s="679">
        <f t="shared" ca="1" si="657"/>
        <v>0</v>
      </c>
      <c r="V3789" s="679">
        <f t="shared" ca="1" si="657"/>
        <v>0</v>
      </c>
      <c r="W3789" s="679">
        <f t="shared" ca="1" si="648"/>
        <v>0</v>
      </c>
      <c r="X3789" s="679">
        <f t="shared" ca="1" si="656"/>
        <v>0</v>
      </c>
      <c r="Y3789" s="679">
        <f t="shared" ca="1" si="656"/>
        <v>0</v>
      </c>
      <c r="Z3789" s="679">
        <f t="shared" ca="1" si="656"/>
        <v>0</v>
      </c>
      <c r="AA3789" t="str">
        <f t="shared" si="652"/>
        <v>ASR_Financial_Report_SHP21Final</v>
      </c>
      <c r="AB3789" s="960">
        <f t="shared" si="653"/>
        <v>44658</v>
      </c>
      <c r="AC3789" t="str">
        <f t="shared" si="654"/>
        <v>Unaudited</v>
      </c>
    </row>
    <row r="3790" spans="1:29" x14ac:dyDescent="0.25">
      <c r="A3790" t="s">
        <v>420</v>
      </c>
      <c r="B3790" t="s">
        <v>1366</v>
      </c>
      <c r="C3790" t="s">
        <v>1367</v>
      </c>
      <c r="D3790">
        <v>1900</v>
      </c>
      <c r="E3790" s="960">
        <v>1</v>
      </c>
      <c r="F3790" t="s">
        <v>439</v>
      </c>
      <c r="G3790" s="960">
        <v>182</v>
      </c>
      <c r="H3790" t="s">
        <v>389</v>
      </c>
      <c r="I3790" s="940" t="s">
        <v>488</v>
      </c>
      <c r="J3790" s="940" t="s">
        <v>450</v>
      </c>
      <c r="K3790" s="940" t="s">
        <v>435</v>
      </c>
      <c r="L3790" s="940" t="s">
        <v>126</v>
      </c>
      <c r="M3790" s="965" t="s">
        <v>28</v>
      </c>
      <c r="N3790" s="679">
        <f t="shared" ca="1" si="650"/>
        <v>-63902.84774034765</v>
      </c>
      <c r="O3790" s="679">
        <f t="shared" ca="1" si="657"/>
        <v>-64136.612422673061</v>
      </c>
      <c r="P3790" s="679">
        <f t="shared" ca="1" si="657"/>
        <v>233.7646823254093</v>
      </c>
      <c r="Q3790" s="679">
        <f t="shared" ca="1" si="657"/>
        <v>0</v>
      </c>
      <c r="R3790" s="679">
        <f t="shared" ca="1" si="657"/>
        <v>0</v>
      </c>
      <c r="S3790" s="679">
        <f t="shared" ca="1" si="657"/>
        <v>0</v>
      </c>
      <c r="T3790" s="679">
        <f t="shared" ca="1" si="657"/>
        <v>0</v>
      </c>
      <c r="U3790" s="679">
        <f t="shared" ca="1" si="657"/>
        <v>0</v>
      </c>
      <c r="V3790" s="679">
        <f t="shared" ca="1" si="657"/>
        <v>0</v>
      </c>
      <c r="W3790" s="679">
        <f t="shared" ca="1" si="648"/>
        <v>0</v>
      </c>
      <c r="X3790" s="679">
        <f t="shared" ca="1" si="656"/>
        <v>0</v>
      </c>
      <c r="Y3790" s="679">
        <f t="shared" ca="1" si="656"/>
        <v>0</v>
      </c>
      <c r="Z3790" s="679">
        <f t="shared" ca="1" si="656"/>
        <v>0</v>
      </c>
      <c r="AA3790" t="str">
        <f t="shared" si="652"/>
        <v>ASR_Financial_Report_SHP21Final</v>
      </c>
      <c r="AB3790" s="960">
        <f t="shared" si="653"/>
        <v>44658</v>
      </c>
      <c r="AC3790" t="str">
        <f t="shared" si="654"/>
        <v>Unaudited</v>
      </c>
    </row>
    <row r="3791" spans="1:29" x14ac:dyDescent="0.25">
      <c r="A3791" t="s">
        <v>420</v>
      </c>
      <c r="B3791" t="s">
        <v>1366</v>
      </c>
      <c r="C3791" t="s">
        <v>1367</v>
      </c>
      <c r="D3791">
        <v>1900</v>
      </c>
      <c r="E3791" s="960">
        <v>1</v>
      </c>
      <c r="F3791" t="s">
        <v>439</v>
      </c>
      <c r="G3791" s="960">
        <v>182</v>
      </c>
      <c r="H3791" t="s">
        <v>389</v>
      </c>
      <c r="I3791" s="940" t="s">
        <v>488</v>
      </c>
      <c r="J3791" s="940" t="s">
        <v>436</v>
      </c>
      <c r="K3791" s="940" t="s">
        <v>436</v>
      </c>
      <c r="L3791" s="940" t="s">
        <v>128</v>
      </c>
      <c r="M3791" s="965" t="s">
        <v>326</v>
      </c>
      <c r="N3791" s="679">
        <f t="shared" ca="1" si="650"/>
        <v>0</v>
      </c>
      <c r="O3791" s="679">
        <f t="shared" ca="1" si="657"/>
        <v>0</v>
      </c>
      <c r="P3791" s="679">
        <f t="shared" ca="1" si="657"/>
        <v>0</v>
      </c>
      <c r="Q3791" s="679">
        <f t="shared" ca="1" si="657"/>
        <v>0</v>
      </c>
      <c r="R3791" s="679">
        <f t="shared" ca="1" si="657"/>
        <v>0</v>
      </c>
      <c r="S3791" s="679">
        <f t="shared" ca="1" si="657"/>
        <v>0</v>
      </c>
      <c r="T3791" s="679">
        <f t="shared" ca="1" si="657"/>
        <v>0</v>
      </c>
      <c r="U3791" s="679">
        <f t="shared" ca="1" si="657"/>
        <v>0</v>
      </c>
      <c r="V3791" s="679">
        <f t="shared" ca="1" si="657"/>
        <v>0</v>
      </c>
      <c r="W3791" s="679">
        <f t="shared" ca="1" si="648"/>
        <v>0</v>
      </c>
      <c r="X3791" s="679">
        <f t="shared" ca="1" si="656"/>
        <v>0</v>
      </c>
      <c r="Y3791" s="679">
        <f t="shared" ca="1" si="656"/>
        <v>0</v>
      </c>
      <c r="Z3791" s="679">
        <f t="shared" ca="1" si="656"/>
        <v>0</v>
      </c>
      <c r="AA3791" t="str">
        <f t="shared" si="652"/>
        <v>ASR_Financial_Report_SHP21Final</v>
      </c>
      <c r="AB3791" s="960">
        <f t="shared" si="653"/>
        <v>44658</v>
      </c>
      <c r="AC3791" t="str">
        <f t="shared" si="654"/>
        <v>Unaudited</v>
      </c>
    </row>
    <row r="3792" spans="1:29" x14ac:dyDescent="0.25">
      <c r="A3792" t="s">
        <v>420</v>
      </c>
      <c r="B3792" t="s">
        <v>1366</v>
      </c>
      <c r="C3792" t="s">
        <v>1367</v>
      </c>
      <c r="D3792">
        <v>1900</v>
      </c>
      <c r="E3792" s="960">
        <v>1</v>
      </c>
      <c r="F3792" t="s">
        <v>439</v>
      </c>
      <c r="G3792" s="960">
        <v>182</v>
      </c>
      <c r="H3792" t="s">
        <v>389</v>
      </c>
      <c r="I3792" s="940" t="s">
        <v>488</v>
      </c>
      <c r="J3792" s="940" t="s">
        <v>436</v>
      </c>
      <c r="K3792" s="940" t="s">
        <v>436</v>
      </c>
      <c r="L3792" s="940" t="s">
        <v>129</v>
      </c>
      <c r="M3792" s="965" t="s">
        <v>325</v>
      </c>
      <c r="N3792" s="679">
        <f t="shared" ca="1" si="650"/>
        <v>0</v>
      </c>
      <c r="O3792" s="679">
        <f t="shared" ca="1" si="657"/>
        <v>0</v>
      </c>
      <c r="P3792" s="679">
        <f t="shared" ca="1" si="657"/>
        <v>0</v>
      </c>
      <c r="Q3792" s="679">
        <f t="shared" ca="1" si="657"/>
        <v>0</v>
      </c>
      <c r="R3792" s="679">
        <f t="shared" ca="1" si="657"/>
        <v>0</v>
      </c>
      <c r="S3792" s="679">
        <f t="shared" ca="1" si="657"/>
        <v>0</v>
      </c>
      <c r="T3792" s="679">
        <f t="shared" ca="1" si="657"/>
        <v>0</v>
      </c>
      <c r="U3792" s="679">
        <f t="shared" ca="1" si="657"/>
        <v>0</v>
      </c>
      <c r="V3792" s="679">
        <f t="shared" ca="1" si="657"/>
        <v>0</v>
      </c>
      <c r="W3792" s="679">
        <f t="shared" ca="1" si="648"/>
        <v>0</v>
      </c>
      <c r="X3792" s="679">
        <f t="shared" ca="1" si="656"/>
        <v>0</v>
      </c>
      <c r="Y3792" s="679">
        <f t="shared" ca="1" si="656"/>
        <v>0</v>
      </c>
      <c r="Z3792" s="679">
        <f t="shared" ca="1" si="656"/>
        <v>0</v>
      </c>
      <c r="AA3792" t="str">
        <f t="shared" si="652"/>
        <v>ASR_Financial_Report_SHP21Final</v>
      </c>
      <c r="AB3792" s="960">
        <f t="shared" si="653"/>
        <v>44658</v>
      </c>
      <c r="AC3792" t="str">
        <f t="shared" si="654"/>
        <v>Unaudited</v>
      </c>
    </row>
    <row r="3793" spans="1:29" ht="30" x14ac:dyDescent="0.25">
      <c r="A3793" t="s">
        <v>420</v>
      </c>
      <c r="B3793" t="s">
        <v>1366</v>
      </c>
      <c r="C3793" t="s">
        <v>1367</v>
      </c>
      <c r="D3793">
        <v>1900</v>
      </c>
      <c r="E3793" s="960">
        <v>1</v>
      </c>
      <c r="F3793" t="s">
        <v>439</v>
      </c>
      <c r="G3793" s="960">
        <v>182</v>
      </c>
      <c r="H3793" t="s">
        <v>389</v>
      </c>
      <c r="I3793" s="940" t="s">
        <v>488</v>
      </c>
      <c r="J3793" s="940" t="s">
        <v>436</v>
      </c>
      <c r="K3793" s="940" t="s">
        <v>436</v>
      </c>
      <c r="L3793" s="948" t="s">
        <v>130</v>
      </c>
      <c r="M3793" s="963" t="s">
        <v>179</v>
      </c>
      <c r="N3793" s="679">
        <f t="shared" ca="1" si="650"/>
        <v>0</v>
      </c>
      <c r="O3793" s="679">
        <f t="shared" ca="1" si="657"/>
        <v>0</v>
      </c>
      <c r="P3793" s="679">
        <f t="shared" ca="1" si="657"/>
        <v>0</v>
      </c>
      <c r="Q3793" s="679">
        <f t="shared" ca="1" si="657"/>
        <v>0</v>
      </c>
      <c r="R3793" s="679">
        <f t="shared" ca="1" si="657"/>
        <v>0</v>
      </c>
      <c r="S3793" s="679">
        <f t="shared" ca="1" si="657"/>
        <v>0</v>
      </c>
      <c r="T3793" s="679">
        <f t="shared" ca="1" si="657"/>
        <v>0</v>
      </c>
      <c r="U3793" s="679">
        <f t="shared" ca="1" si="657"/>
        <v>0</v>
      </c>
      <c r="V3793" s="679">
        <f t="shared" ca="1" si="657"/>
        <v>0</v>
      </c>
      <c r="W3793" s="679">
        <f t="shared" ca="1" si="648"/>
        <v>0</v>
      </c>
      <c r="X3793" s="679">
        <f t="shared" ca="1" si="656"/>
        <v>0</v>
      </c>
      <c r="Y3793" s="679">
        <f t="shared" ca="1" si="656"/>
        <v>0</v>
      </c>
      <c r="Z3793" s="679">
        <f t="shared" ca="1" si="656"/>
        <v>0</v>
      </c>
      <c r="AA3793" t="str">
        <f t="shared" si="652"/>
        <v>ASR_Financial_Report_SHP21Final</v>
      </c>
      <c r="AB3793" s="960">
        <f t="shared" si="653"/>
        <v>44658</v>
      </c>
      <c r="AC3793" t="str">
        <f t="shared" si="654"/>
        <v>Unaudited</v>
      </c>
    </row>
    <row r="3794" spans="1:29" x14ac:dyDescent="0.25">
      <c r="A3794" t="s">
        <v>420</v>
      </c>
      <c r="B3794" t="s">
        <v>1366</v>
      </c>
      <c r="C3794" t="s">
        <v>1367</v>
      </c>
      <c r="D3794">
        <v>1900</v>
      </c>
      <c r="E3794" s="960">
        <v>1</v>
      </c>
      <c r="F3794" t="s">
        <v>439</v>
      </c>
      <c r="G3794" s="960">
        <v>182</v>
      </c>
      <c r="H3794" t="s">
        <v>389</v>
      </c>
      <c r="I3794" s="965" t="s">
        <v>488</v>
      </c>
      <c r="J3794" s="965" t="s">
        <v>436</v>
      </c>
      <c r="K3794" s="965" t="s">
        <v>436</v>
      </c>
      <c r="L3794" s="940" t="s">
        <v>131</v>
      </c>
      <c r="M3794" s="965" t="s">
        <v>494</v>
      </c>
      <c r="N3794" s="679">
        <f t="shared" ca="1" si="650"/>
        <v>0</v>
      </c>
      <c r="O3794" s="679">
        <f t="shared" ca="1" si="657"/>
        <v>0</v>
      </c>
      <c r="P3794" s="679">
        <f t="shared" ca="1" si="657"/>
        <v>0</v>
      </c>
      <c r="Q3794" s="679">
        <f t="shared" ca="1" si="657"/>
        <v>0</v>
      </c>
      <c r="R3794" s="679">
        <f t="shared" ca="1" si="657"/>
        <v>0</v>
      </c>
      <c r="S3794" s="679">
        <f t="shared" ca="1" si="657"/>
        <v>0</v>
      </c>
      <c r="T3794" s="679">
        <f t="shared" ca="1" si="657"/>
        <v>0</v>
      </c>
      <c r="U3794" s="679">
        <f t="shared" ca="1" si="657"/>
        <v>0</v>
      </c>
      <c r="V3794" s="679">
        <f t="shared" ca="1" si="657"/>
        <v>0</v>
      </c>
      <c r="W3794" s="679">
        <f t="shared" ca="1" si="648"/>
        <v>0</v>
      </c>
      <c r="X3794" s="679">
        <f t="shared" ca="1" si="656"/>
        <v>0</v>
      </c>
      <c r="Y3794" s="679">
        <f t="shared" ca="1" si="656"/>
        <v>0</v>
      </c>
      <c r="Z3794" s="679">
        <f t="shared" ca="1" si="656"/>
        <v>0</v>
      </c>
      <c r="AA3794" t="str">
        <f t="shared" si="652"/>
        <v>ASR_Financial_Report_SHP21Final</v>
      </c>
      <c r="AB3794" s="960">
        <f t="shared" si="653"/>
        <v>44658</v>
      </c>
      <c r="AC3794" t="str">
        <f t="shared" si="654"/>
        <v>Unaudited</v>
      </c>
    </row>
    <row r="3795" spans="1:29" x14ac:dyDescent="0.25">
      <c r="A3795" t="s">
        <v>420</v>
      </c>
      <c r="B3795" t="s">
        <v>1366</v>
      </c>
      <c r="C3795" t="s">
        <v>1367</v>
      </c>
      <c r="D3795">
        <v>1900</v>
      </c>
      <c r="E3795" s="960">
        <v>1</v>
      </c>
      <c r="F3795" t="s">
        <v>439</v>
      </c>
      <c r="G3795" s="960">
        <v>182</v>
      </c>
      <c r="H3795" t="s">
        <v>389</v>
      </c>
      <c r="I3795" s="940" t="s">
        <v>488</v>
      </c>
      <c r="J3795" s="940" t="s">
        <v>436</v>
      </c>
      <c r="K3795" s="940" t="s">
        <v>436</v>
      </c>
      <c r="L3795" s="940" t="s">
        <v>132</v>
      </c>
      <c r="M3795" s="965" t="s">
        <v>495</v>
      </c>
      <c r="N3795" s="679">
        <f t="shared" ca="1" si="650"/>
        <v>0</v>
      </c>
      <c r="O3795" s="679">
        <f t="shared" ca="1" si="657"/>
        <v>0</v>
      </c>
      <c r="P3795" s="679">
        <f t="shared" ca="1" si="657"/>
        <v>0</v>
      </c>
      <c r="Q3795" s="679">
        <f t="shared" ca="1" si="657"/>
        <v>0</v>
      </c>
      <c r="R3795" s="679">
        <f t="shared" ca="1" si="657"/>
        <v>0</v>
      </c>
      <c r="S3795" s="679">
        <f t="shared" ca="1" si="657"/>
        <v>0</v>
      </c>
      <c r="T3795" s="679">
        <f t="shared" ca="1" si="657"/>
        <v>0</v>
      </c>
      <c r="U3795" s="679">
        <f t="shared" ca="1" si="657"/>
        <v>0</v>
      </c>
      <c r="V3795" s="679">
        <f t="shared" ca="1" si="657"/>
        <v>0</v>
      </c>
      <c r="W3795" s="679">
        <f t="shared" ca="1" si="648"/>
        <v>0</v>
      </c>
      <c r="X3795" s="679">
        <f t="shared" ca="1" si="656"/>
        <v>0</v>
      </c>
      <c r="Y3795" s="679">
        <f t="shared" ca="1" si="656"/>
        <v>0</v>
      </c>
      <c r="Z3795" s="679">
        <f t="shared" ca="1" si="656"/>
        <v>0</v>
      </c>
      <c r="AA3795" t="str">
        <f t="shared" si="652"/>
        <v>ASR_Financial_Report_SHP21Final</v>
      </c>
      <c r="AB3795" s="960">
        <f t="shared" si="653"/>
        <v>44658</v>
      </c>
      <c r="AC3795" t="str">
        <f t="shared" si="654"/>
        <v>Unaudited</v>
      </c>
    </row>
    <row r="3796" spans="1:29" x14ac:dyDescent="0.25">
      <c r="A3796" t="s">
        <v>420</v>
      </c>
      <c r="B3796" t="s">
        <v>1366</v>
      </c>
      <c r="C3796" t="s">
        <v>1367</v>
      </c>
      <c r="D3796">
        <v>1900</v>
      </c>
      <c r="E3796" s="960">
        <v>1</v>
      </c>
      <c r="F3796" t="s">
        <v>439</v>
      </c>
      <c r="G3796" s="960">
        <v>182</v>
      </c>
      <c r="H3796" t="s">
        <v>389</v>
      </c>
      <c r="I3796" s="940" t="s">
        <v>488</v>
      </c>
      <c r="J3796" s="940" t="s">
        <v>436</v>
      </c>
      <c r="K3796" s="940" t="s">
        <v>436</v>
      </c>
      <c r="L3796" s="940" t="s">
        <v>133</v>
      </c>
      <c r="M3796" s="965" t="s">
        <v>496</v>
      </c>
      <c r="N3796" s="679">
        <f t="shared" ca="1" si="650"/>
        <v>0</v>
      </c>
      <c r="O3796" s="679">
        <f t="shared" ca="1" si="657"/>
        <v>0</v>
      </c>
      <c r="P3796" s="679">
        <f t="shared" ca="1" si="657"/>
        <v>0</v>
      </c>
      <c r="Q3796" s="679">
        <f t="shared" ca="1" si="657"/>
        <v>0</v>
      </c>
      <c r="R3796" s="679">
        <f t="shared" ca="1" si="657"/>
        <v>0</v>
      </c>
      <c r="S3796" s="679">
        <f t="shared" ca="1" si="657"/>
        <v>0</v>
      </c>
      <c r="T3796" s="679">
        <f t="shared" ca="1" si="657"/>
        <v>0</v>
      </c>
      <c r="U3796" s="679">
        <f t="shared" ca="1" si="657"/>
        <v>0</v>
      </c>
      <c r="V3796" s="679">
        <f t="shared" ca="1" si="657"/>
        <v>0</v>
      </c>
      <c r="W3796" s="679">
        <f t="shared" ca="1" si="648"/>
        <v>0</v>
      </c>
      <c r="X3796" s="679">
        <f t="shared" ca="1" si="656"/>
        <v>0</v>
      </c>
      <c r="Y3796" s="679">
        <f t="shared" ca="1" si="656"/>
        <v>0</v>
      </c>
      <c r="Z3796" s="679">
        <f t="shared" ca="1" si="656"/>
        <v>0</v>
      </c>
      <c r="AA3796" t="str">
        <f t="shared" si="652"/>
        <v>ASR_Financial_Report_SHP21Final</v>
      </c>
      <c r="AB3796" s="960">
        <f t="shared" si="653"/>
        <v>44658</v>
      </c>
      <c r="AC3796" t="str">
        <f t="shared" si="654"/>
        <v>Unaudited</v>
      </c>
    </row>
    <row r="3797" spans="1:29" x14ac:dyDescent="0.25">
      <c r="A3797" t="s">
        <v>420</v>
      </c>
      <c r="B3797" t="s">
        <v>1366</v>
      </c>
      <c r="C3797" t="s">
        <v>1367</v>
      </c>
      <c r="D3797">
        <v>1900</v>
      </c>
      <c r="E3797" s="960">
        <v>1</v>
      </c>
      <c r="F3797" t="s">
        <v>439</v>
      </c>
      <c r="G3797" s="960">
        <v>182</v>
      </c>
      <c r="H3797" t="s">
        <v>389</v>
      </c>
      <c r="I3797" s="940" t="s">
        <v>489</v>
      </c>
      <c r="J3797" s="940" t="s">
        <v>26</v>
      </c>
      <c r="K3797" s="940" t="s">
        <v>26</v>
      </c>
      <c r="L3797" s="940" t="s">
        <v>269</v>
      </c>
      <c r="M3797" s="965" t="s">
        <v>26</v>
      </c>
      <c r="N3797" s="679">
        <f t="shared" ca="1" si="650"/>
        <v>954211.99254978925</v>
      </c>
      <c r="O3797" s="679">
        <f t="shared" ca="1" si="657"/>
        <v>0</v>
      </c>
      <c r="P3797" s="679">
        <f t="shared" ca="1" si="657"/>
        <v>0</v>
      </c>
      <c r="Q3797" s="679">
        <f t="shared" ca="1" si="657"/>
        <v>0</v>
      </c>
      <c r="R3797" s="679">
        <f t="shared" ca="1" si="657"/>
        <v>0</v>
      </c>
      <c r="S3797" s="679">
        <f t="shared" ca="1" si="657"/>
        <v>0</v>
      </c>
      <c r="T3797" s="679">
        <f t="shared" ca="1" si="657"/>
        <v>0</v>
      </c>
      <c r="U3797" s="679">
        <f t="shared" ca="1" si="657"/>
        <v>0</v>
      </c>
      <c r="V3797" s="679">
        <f t="shared" ca="1" si="657"/>
        <v>0</v>
      </c>
      <c r="W3797" s="679">
        <f t="shared" ca="1" si="648"/>
        <v>0</v>
      </c>
      <c r="X3797" s="679">
        <f t="shared" ca="1" si="656"/>
        <v>0</v>
      </c>
      <c r="Y3797" s="679">
        <f t="shared" ca="1" si="656"/>
        <v>0</v>
      </c>
      <c r="Z3797" s="679">
        <f t="shared" ca="1" si="656"/>
        <v>0</v>
      </c>
      <c r="AA3797" t="str">
        <f t="shared" si="652"/>
        <v>ASR_Financial_Report_SHP21Final</v>
      </c>
      <c r="AB3797" s="960">
        <f t="shared" si="653"/>
        <v>44658</v>
      </c>
      <c r="AC3797" t="str">
        <f t="shared" si="654"/>
        <v>Unaudited</v>
      </c>
    </row>
    <row r="3798" spans="1:29" x14ac:dyDescent="0.25">
      <c r="A3798" t="s">
        <v>420</v>
      </c>
      <c r="B3798" t="s">
        <v>1366</v>
      </c>
      <c r="C3798" t="s">
        <v>1367</v>
      </c>
      <c r="D3798">
        <v>1900</v>
      </c>
      <c r="E3798" s="960">
        <v>1</v>
      </c>
      <c r="F3798" t="s">
        <v>440</v>
      </c>
      <c r="G3798" s="960">
        <v>274</v>
      </c>
      <c r="H3798" t="s">
        <v>389</v>
      </c>
      <c r="I3798" s="940" t="s">
        <v>432</v>
      </c>
      <c r="J3798" s="940" t="s">
        <v>432</v>
      </c>
      <c r="K3798" s="940" t="s">
        <v>432</v>
      </c>
      <c r="L3798" s="948"/>
      <c r="M3798" s="963" t="s">
        <v>432</v>
      </c>
      <c r="N3798" s="679">
        <f t="shared" ca="1" si="650"/>
        <v>270773.92999999993</v>
      </c>
      <c r="O3798" s="679">
        <f ca="1">IF(OR(AND($F3798="PY",O$1&lt;&gt;"Prior Year"),AND($F3798&lt;&gt;"PY",O$1="Prior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"&amp;$H3798&amp;"'!$A$7:$CA$7"),0)+MATCH(O$1,INDIRECT("'MMA Rev-Exp "&amp;$H3798&amp;"'!$D$8:$CA$8"),0)-1)))</f>
        <v>230299.03</v>
      </c>
      <c r="P3798" s="679">
        <f ca="1">IF(OR(AND($F3798="PY",P$1&lt;&gt;"Prior Year"),AND($F3798&lt;&gt;"PY",P$1="Prior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"&amp;$H3798&amp;"'!$A$7:$CA$7"),0)+MATCH(P$1,INDIRECT("'MMA Rev-Exp "&amp;$H3798&amp;"'!$D$8:$CA$8"),0)-1)))</f>
        <v>6911.27</v>
      </c>
      <c r="Q3798" s="679">
        <f ca="1">IF(OR(AND($F3798="PY",Q$1&lt;&gt;"Prior Year"),AND($F3798&lt;&gt;"PY",Q$1="Prior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"&amp;$H3798&amp;"'!$A$7:$CA$7"),0)+MATCH(Q$1,INDIRECT("'MMA Rev-Exp "&amp;$H3798&amp;"'!$D$8:$CA$8"),0)-1)))</f>
        <v>13871.15</v>
      </c>
      <c r="R3798" s="679">
        <f t="shared" ref="O3798:Z3813" ca="1" si="658">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4250.1499999999996</v>
      </c>
      <c r="S3798" s="679">
        <f t="shared" ca="1" si="658"/>
        <v>6145.48</v>
      </c>
      <c r="T3798" s="679">
        <f t="shared" ca="1" si="658"/>
        <v>901</v>
      </c>
      <c r="U3798" s="679">
        <f t="shared" ca="1" si="658"/>
        <v>95</v>
      </c>
      <c r="V3798" s="679">
        <f t="shared" ca="1" si="658"/>
        <v>1200</v>
      </c>
      <c r="W3798" s="679">
        <f t="shared" ca="1" si="648"/>
        <v>50</v>
      </c>
      <c r="X3798" s="679">
        <f t="shared" ca="1" si="658"/>
        <v>6194.85</v>
      </c>
      <c r="Y3798" s="679">
        <f t="shared" ca="1" si="658"/>
        <v>856</v>
      </c>
      <c r="Z3798" s="679">
        <f t="shared" ca="1" si="658"/>
        <v>0</v>
      </c>
      <c r="AA3798" t="str">
        <f t="shared" si="652"/>
        <v>ASR_Financial_Report_SHP21Final</v>
      </c>
      <c r="AB3798" s="960">
        <f t="shared" si="653"/>
        <v>44658</v>
      </c>
      <c r="AC3798" t="str">
        <f t="shared" si="654"/>
        <v>Unaudited</v>
      </c>
    </row>
    <row r="3799" spans="1:29" x14ac:dyDescent="0.25">
      <c r="A3799" t="s">
        <v>420</v>
      </c>
      <c r="B3799" t="s">
        <v>1366</v>
      </c>
      <c r="C3799" t="s">
        <v>1367</v>
      </c>
      <c r="D3799">
        <v>1900</v>
      </c>
      <c r="E3799" s="960">
        <v>1</v>
      </c>
      <c r="F3799" t="s">
        <v>440</v>
      </c>
      <c r="G3799" s="960">
        <v>274</v>
      </c>
      <c r="H3799" t="s">
        <v>389</v>
      </c>
      <c r="I3799" s="965" t="s">
        <v>487</v>
      </c>
      <c r="J3799" s="965" t="s">
        <v>12</v>
      </c>
      <c r="K3799" s="965" t="s">
        <v>12</v>
      </c>
      <c r="L3799" s="940">
        <v>1.1000000000000001</v>
      </c>
      <c r="M3799" s="965" t="s">
        <v>12</v>
      </c>
      <c r="N3799" s="679">
        <f t="shared" ref="N3799:Z3833" ca="1" si="659">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70319104.689999998</v>
      </c>
      <c r="O3799" s="679">
        <f t="shared" ca="1" si="658"/>
        <v>38421226.950000003</v>
      </c>
      <c r="P3799" s="679">
        <f t="shared" ca="1" si="658"/>
        <v>3475714.28</v>
      </c>
      <c r="Q3799" s="679">
        <f t="shared" ca="1" si="658"/>
        <v>13388201.83</v>
      </c>
      <c r="R3799" s="679">
        <f t="shared" ca="1" si="658"/>
        <v>5686693.71</v>
      </c>
      <c r="S3799" s="679">
        <f t="shared" ca="1" si="658"/>
        <v>1427649.01</v>
      </c>
      <c r="T3799" s="679">
        <f t="shared" ca="1" si="658"/>
        <v>311847.78999999998</v>
      </c>
      <c r="U3799" s="679">
        <f t="shared" ca="1" si="658"/>
        <v>22534.98</v>
      </c>
      <c r="V3799" s="679">
        <f t="shared" ca="1" si="658"/>
        <v>3460230.64</v>
      </c>
      <c r="W3799" s="679">
        <f t="shared" ca="1" si="648"/>
        <v>983997.5</v>
      </c>
      <c r="X3799" s="679">
        <f t="shared" ca="1" si="658"/>
        <v>800309</v>
      </c>
      <c r="Y3799" s="679">
        <f t="shared" ca="1" si="658"/>
        <v>2340699</v>
      </c>
      <c r="Z3799" s="679">
        <f t="shared" ca="1" si="658"/>
        <v>0</v>
      </c>
      <c r="AA3799" t="str">
        <f t="shared" si="652"/>
        <v>ASR_Financial_Report_SHP21Final</v>
      </c>
      <c r="AB3799" s="960">
        <f t="shared" si="653"/>
        <v>44658</v>
      </c>
      <c r="AC3799" t="str">
        <f t="shared" si="654"/>
        <v>Unaudited</v>
      </c>
    </row>
    <row r="3800" spans="1:29" x14ac:dyDescent="0.25">
      <c r="A3800" t="s">
        <v>420</v>
      </c>
      <c r="B3800" t="s">
        <v>1366</v>
      </c>
      <c r="C3800" t="s">
        <v>1367</v>
      </c>
      <c r="D3800">
        <v>1900</v>
      </c>
      <c r="E3800" s="960">
        <v>1</v>
      </c>
      <c r="F3800" t="s">
        <v>440</v>
      </c>
      <c r="G3800" s="960">
        <v>274</v>
      </c>
      <c r="H3800" t="s">
        <v>389</v>
      </c>
      <c r="I3800" s="940" t="s">
        <v>487</v>
      </c>
      <c r="J3800" s="940" t="s">
        <v>12</v>
      </c>
      <c r="K3800" s="940" t="s">
        <v>1309</v>
      </c>
      <c r="L3800" s="940" t="s">
        <v>1300</v>
      </c>
      <c r="M3800" s="965" t="s">
        <v>1309</v>
      </c>
      <c r="N3800" s="679">
        <f t="shared" ca="1" si="659"/>
        <v>585217.58386866492</v>
      </c>
      <c r="O3800" s="679">
        <f t="shared" ca="1" si="658"/>
        <v>302783.1126044456</v>
      </c>
      <c r="P3800" s="679">
        <f t="shared" ca="1" si="658"/>
        <v>0</v>
      </c>
      <c r="Q3800" s="679">
        <f t="shared" ca="1" si="658"/>
        <v>242803.06080283984</v>
      </c>
      <c r="R3800" s="679">
        <f t="shared" ca="1" si="658"/>
        <v>0</v>
      </c>
      <c r="S3800" s="679">
        <f t="shared" ca="1" si="658"/>
        <v>0</v>
      </c>
      <c r="T3800" s="679">
        <f t="shared" ca="1" si="658"/>
        <v>0</v>
      </c>
      <c r="U3800" s="679">
        <f t="shared" ca="1" si="658"/>
        <v>0</v>
      </c>
      <c r="V3800" s="679">
        <f t="shared" ca="1" si="658"/>
        <v>0</v>
      </c>
      <c r="W3800" s="679">
        <f t="shared" ca="1" si="648"/>
        <v>0</v>
      </c>
      <c r="X3800" s="679">
        <f t="shared" ca="1" si="658"/>
        <v>0</v>
      </c>
      <c r="Y3800" s="679">
        <f t="shared" ca="1" si="658"/>
        <v>39631.410461379412</v>
      </c>
      <c r="Z3800" s="679">
        <f t="shared" ca="1" si="658"/>
        <v>0</v>
      </c>
      <c r="AA3800" t="str">
        <f t="shared" si="652"/>
        <v>ASR_Financial_Report_SHP21Final</v>
      </c>
      <c r="AB3800" s="960">
        <f t="shared" si="653"/>
        <v>44658</v>
      </c>
      <c r="AC3800" t="str">
        <f t="shared" si="654"/>
        <v>Unaudited</v>
      </c>
    </row>
    <row r="3801" spans="1:29" x14ac:dyDescent="0.25">
      <c r="A3801" t="s">
        <v>420</v>
      </c>
      <c r="B3801" t="s">
        <v>1366</v>
      </c>
      <c r="C3801" t="s">
        <v>1367</v>
      </c>
      <c r="D3801">
        <v>1900</v>
      </c>
      <c r="E3801" s="960">
        <v>1</v>
      </c>
      <c r="F3801" t="s">
        <v>440</v>
      </c>
      <c r="G3801" s="960">
        <v>274</v>
      </c>
      <c r="H3801" t="s">
        <v>389</v>
      </c>
      <c r="I3801" s="940" t="s">
        <v>487</v>
      </c>
      <c r="J3801" s="940" t="s">
        <v>490</v>
      </c>
      <c r="K3801" s="940" t="s">
        <v>491</v>
      </c>
      <c r="L3801" s="940" t="s">
        <v>63</v>
      </c>
      <c r="M3801" s="965" t="s">
        <v>343</v>
      </c>
      <c r="N3801" s="679">
        <f t="shared" ca="1" si="659"/>
        <v>0</v>
      </c>
      <c r="O3801" s="679">
        <f t="shared" ca="1" si="658"/>
        <v>0</v>
      </c>
      <c r="P3801" s="679">
        <f t="shared" ca="1" si="658"/>
        <v>0</v>
      </c>
      <c r="Q3801" s="679">
        <f t="shared" ca="1" si="658"/>
        <v>0</v>
      </c>
      <c r="R3801" s="679">
        <f t="shared" ca="1" si="658"/>
        <v>0</v>
      </c>
      <c r="S3801" s="679">
        <f t="shared" ca="1" si="658"/>
        <v>0</v>
      </c>
      <c r="T3801" s="679">
        <f t="shared" ca="1" si="658"/>
        <v>0</v>
      </c>
      <c r="U3801" s="679">
        <f t="shared" ca="1" si="658"/>
        <v>0</v>
      </c>
      <c r="V3801" s="679">
        <f t="shared" ca="1" si="658"/>
        <v>0</v>
      </c>
      <c r="W3801" s="679">
        <f t="shared" ca="1" si="648"/>
        <v>0</v>
      </c>
      <c r="X3801" s="679">
        <f t="shared" ca="1" si="658"/>
        <v>0</v>
      </c>
      <c r="Y3801" s="679">
        <f t="shared" ca="1" si="658"/>
        <v>0</v>
      </c>
      <c r="Z3801" s="679">
        <f t="shared" ca="1" si="658"/>
        <v>0</v>
      </c>
      <c r="AA3801" t="str">
        <f t="shared" si="652"/>
        <v>ASR_Financial_Report_SHP21Final</v>
      </c>
      <c r="AB3801" s="960">
        <f t="shared" si="653"/>
        <v>44658</v>
      </c>
      <c r="AC3801" t="str">
        <f t="shared" si="654"/>
        <v>Unaudited</v>
      </c>
    </row>
    <row r="3802" spans="1:29" x14ac:dyDescent="0.25">
      <c r="A3802" t="s">
        <v>420</v>
      </c>
      <c r="B3802" t="s">
        <v>1366</v>
      </c>
      <c r="C3802" t="s">
        <v>1367</v>
      </c>
      <c r="D3802">
        <v>1900</v>
      </c>
      <c r="E3802" s="960">
        <v>1</v>
      </c>
      <c r="F3802" t="s">
        <v>440</v>
      </c>
      <c r="G3802" s="960">
        <v>274</v>
      </c>
      <c r="H3802" t="s">
        <v>389</v>
      </c>
      <c r="I3802" s="940" t="s">
        <v>487</v>
      </c>
      <c r="J3802" s="940" t="s">
        <v>490</v>
      </c>
      <c r="K3802" s="940" t="s">
        <v>1000</v>
      </c>
      <c r="L3802" s="940" t="s">
        <v>896</v>
      </c>
      <c r="M3802" s="965" t="s">
        <v>897</v>
      </c>
      <c r="N3802" s="679">
        <f t="shared" ca="1" si="659"/>
        <v>1757444.8899861327</v>
      </c>
      <c r="O3802" s="679">
        <f t="shared" ca="1" si="658"/>
        <v>1753796.7999861327</v>
      </c>
      <c r="P3802" s="679">
        <f t="shared" ca="1" si="658"/>
        <v>0</v>
      </c>
      <c r="Q3802" s="679">
        <f t="shared" ca="1" si="658"/>
        <v>0</v>
      </c>
      <c r="R3802" s="679">
        <f t="shared" ca="1" si="658"/>
        <v>0</v>
      </c>
      <c r="S3802" s="679">
        <f t="shared" ca="1" si="658"/>
        <v>0</v>
      </c>
      <c r="T3802" s="679">
        <f t="shared" ca="1" si="658"/>
        <v>0</v>
      </c>
      <c r="U3802" s="679">
        <f t="shared" ca="1" si="658"/>
        <v>0</v>
      </c>
      <c r="V3802" s="679">
        <f t="shared" ca="1" si="658"/>
        <v>3648.09</v>
      </c>
      <c r="W3802" s="679">
        <f t="shared" ca="1" si="648"/>
        <v>0</v>
      </c>
      <c r="X3802" s="679">
        <f t="shared" ca="1" si="658"/>
        <v>0</v>
      </c>
      <c r="Y3802" s="679">
        <f t="shared" ca="1" si="658"/>
        <v>0</v>
      </c>
      <c r="Z3802" s="679">
        <f t="shared" ca="1" si="658"/>
        <v>0</v>
      </c>
      <c r="AA3802" t="str">
        <f t="shared" si="652"/>
        <v>ASR_Financial_Report_SHP21Final</v>
      </c>
      <c r="AB3802" s="960">
        <f t="shared" si="653"/>
        <v>44658</v>
      </c>
      <c r="AC3802" t="str">
        <f t="shared" si="654"/>
        <v>Unaudited</v>
      </c>
    </row>
    <row r="3803" spans="1:29" x14ac:dyDescent="0.25">
      <c r="A3803" t="s">
        <v>420</v>
      </c>
      <c r="B3803" t="s">
        <v>1366</v>
      </c>
      <c r="C3803" t="s">
        <v>1367</v>
      </c>
      <c r="D3803">
        <v>1900</v>
      </c>
      <c r="E3803" s="960">
        <v>1</v>
      </c>
      <c r="F3803" t="s">
        <v>440</v>
      </c>
      <c r="G3803" s="960">
        <v>274</v>
      </c>
      <c r="H3803" t="s">
        <v>389</v>
      </c>
      <c r="I3803" s="940" t="s">
        <v>487</v>
      </c>
      <c r="J3803" s="940" t="s">
        <v>13</v>
      </c>
      <c r="K3803" s="940" t="s">
        <v>492</v>
      </c>
      <c r="L3803" s="948" t="s">
        <v>94</v>
      </c>
      <c r="M3803" s="963" t="s">
        <v>146</v>
      </c>
      <c r="N3803" s="679">
        <f t="shared" ca="1" si="659"/>
        <v>0</v>
      </c>
      <c r="O3803" s="679">
        <f t="shared" ca="1" si="658"/>
        <v>0</v>
      </c>
      <c r="P3803" s="679">
        <f t="shared" ca="1" si="658"/>
        <v>0</v>
      </c>
      <c r="Q3803" s="679">
        <f t="shared" ca="1" si="658"/>
        <v>0</v>
      </c>
      <c r="R3803" s="679">
        <f t="shared" ca="1" si="658"/>
        <v>0</v>
      </c>
      <c r="S3803" s="679">
        <f t="shared" ca="1" si="658"/>
        <v>0</v>
      </c>
      <c r="T3803" s="679">
        <f t="shared" ca="1" si="658"/>
        <v>0</v>
      </c>
      <c r="U3803" s="679">
        <f t="shared" ca="1" si="658"/>
        <v>0</v>
      </c>
      <c r="V3803" s="679">
        <f t="shared" ca="1" si="658"/>
        <v>0</v>
      </c>
      <c r="W3803" s="679">
        <f t="shared" ca="1" si="648"/>
        <v>0</v>
      </c>
      <c r="X3803" s="679">
        <f t="shared" ca="1" si="658"/>
        <v>0</v>
      </c>
      <c r="Y3803" s="679">
        <f t="shared" ca="1" si="658"/>
        <v>0</v>
      </c>
      <c r="Z3803" s="679">
        <f t="shared" ca="1" si="658"/>
        <v>0</v>
      </c>
      <c r="AA3803" t="str">
        <f t="shared" si="652"/>
        <v>ASR_Financial_Report_SHP21Final</v>
      </c>
      <c r="AB3803" s="960">
        <f t="shared" si="653"/>
        <v>44658</v>
      </c>
      <c r="AC3803" t="str">
        <f t="shared" si="654"/>
        <v>Unaudited</v>
      </c>
    </row>
    <row r="3804" spans="1:29" x14ac:dyDescent="0.25">
      <c r="A3804" t="s">
        <v>420</v>
      </c>
      <c r="B3804" t="s">
        <v>1366</v>
      </c>
      <c r="C3804" t="s">
        <v>1367</v>
      </c>
      <c r="D3804">
        <v>1900</v>
      </c>
      <c r="E3804" s="960">
        <v>1</v>
      </c>
      <c r="F3804" t="s">
        <v>440</v>
      </c>
      <c r="G3804" s="960">
        <v>274</v>
      </c>
      <c r="H3804" t="s">
        <v>389</v>
      </c>
      <c r="I3804" s="965" t="s">
        <v>487</v>
      </c>
      <c r="J3804" s="965" t="s">
        <v>13</v>
      </c>
      <c r="K3804" s="965" t="s">
        <v>13</v>
      </c>
      <c r="L3804" s="940" t="s">
        <v>35</v>
      </c>
      <c r="M3804" s="965" t="s">
        <v>13</v>
      </c>
      <c r="N3804" s="679">
        <f t="shared" ca="1" si="659"/>
        <v>204613.66939955653</v>
      </c>
      <c r="O3804" s="679">
        <f t="shared" ca="1" si="658"/>
        <v>108979.39595033067</v>
      </c>
      <c r="P3804" s="679">
        <f t="shared" ca="1" si="658"/>
        <v>0</v>
      </c>
      <c r="Q3804" s="679">
        <f t="shared" ca="1" si="658"/>
        <v>8607.663449225869</v>
      </c>
      <c r="R3804" s="679">
        <f t="shared" ca="1" si="658"/>
        <v>0</v>
      </c>
      <c r="S3804" s="679">
        <f t="shared" ca="1" si="658"/>
        <v>0</v>
      </c>
      <c r="T3804" s="679">
        <f t="shared" ca="1" si="658"/>
        <v>0</v>
      </c>
      <c r="U3804" s="679">
        <f t="shared" ca="1" si="658"/>
        <v>0</v>
      </c>
      <c r="V3804" s="679">
        <f t="shared" ca="1" si="658"/>
        <v>0</v>
      </c>
      <c r="W3804" s="679">
        <f t="shared" ca="1" si="648"/>
        <v>0</v>
      </c>
      <c r="X3804" s="679">
        <f t="shared" ca="1" si="658"/>
        <v>87026.609999999986</v>
      </c>
      <c r="Y3804" s="679">
        <f t="shared" ca="1" si="658"/>
        <v>0</v>
      </c>
      <c r="Z3804" s="679">
        <f t="shared" ca="1" si="658"/>
        <v>0</v>
      </c>
      <c r="AA3804" t="str">
        <f t="shared" si="652"/>
        <v>ASR_Financial_Report_SHP21Final</v>
      </c>
      <c r="AB3804" s="960">
        <f t="shared" si="653"/>
        <v>44658</v>
      </c>
      <c r="AC3804" t="str">
        <f t="shared" si="654"/>
        <v>Unaudited</v>
      </c>
    </row>
    <row r="3805" spans="1:29" x14ac:dyDescent="0.25">
      <c r="A3805" t="s">
        <v>420</v>
      </c>
      <c r="B3805" t="s">
        <v>1366</v>
      </c>
      <c r="C3805" t="s">
        <v>1367</v>
      </c>
      <c r="D3805">
        <v>1900</v>
      </c>
      <c r="E3805" s="960">
        <v>1</v>
      </c>
      <c r="F3805" t="s">
        <v>440</v>
      </c>
      <c r="G3805" s="960">
        <v>274</v>
      </c>
      <c r="H3805" t="s">
        <v>389</v>
      </c>
      <c r="I3805" s="940" t="s">
        <v>488</v>
      </c>
      <c r="J3805" s="940" t="s">
        <v>444</v>
      </c>
      <c r="K3805" s="940" t="s">
        <v>0</v>
      </c>
      <c r="L3805" s="940">
        <v>2.1</v>
      </c>
      <c r="M3805" s="965" t="s">
        <v>147</v>
      </c>
      <c r="N3805" s="679">
        <f t="shared" ca="1" si="659"/>
        <v>9599628.3900000025</v>
      </c>
      <c r="O3805" s="679">
        <f t="shared" ca="1" si="658"/>
        <v>5423053.4400000004</v>
      </c>
      <c r="P3805" s="679">
        <f t="shared" ca="1" si="658"/>
        <v>288355.45</v>
      </c>
      <c r="Q3805" s="679">
        <f t="shared" ca="1" si="658"/>
        <v>2355937.0700000003</v>
      </c>
      <c r="R3805" s="679">
        <f t="shared" ca="1" si="658"/>
        <v>803948.11</v>
      </c>
      <c r="S3805" s="679">
        <f t="shared" ca="1" si="658"/>
        <v>72218.41</v>
      </c>
      <c r="T3805" s="679">
        <f t="shared" ca="1" si="658"/>
        <v>22021.51</v>
      </c>
      <c r="U3805" s="679">
        <f t="shared" ca="1" si="658"/>
        <v>0</v>
      </c>
      <c r="V3805" s="679">
        <f t="shared" ca="1" si="658"/>
        <v>157886.17000000001</v>
      </c>
      <c r="W3805" s="679">
        <f t="shared" ca="1" si="648"/>
        <v>10774.55</v>
      </c>
      <c r="X3805" s="679">
        <f t="shared" ca="1" si="658"/>
        <v>32418.050000000003</v>
      </c>
      <c r="Y3805" s="679">
        <f t="shared" ca="1" si="658"/>
        <v>433015.63</v>
      </c>
      <c r="Z3805" s="679">
        <f t="shared" ca="1" si="658"/>
        <v>0</v>
      </c>
      <c r="AA3805" t="str">
        <f t="shared" si="652"/>
        <v>ASR_Financial_Report_SHP21Final</v>
      </c>
      <c r="AB3805" s="960">
        <f t="shared" si="653"/>
        <v>44658</v>
      </c>
      <c r="AC3805" t="str">
        <f t="shared" si="654"/>
        <v>Unaudited</v>
      </c>
    </row>
    <row r="3806" spans="1:29" ht="30" x14ac:dyDescent="0.25">
      <c r="A3806" t="s">
        <v>420</v>
      </c>
      <c r="B3806" t="s">
        <v>1366</v>
      </c>
      <c r="C3806" t="s">
        <v>1367</v>
      </c>
      <c r="D3806">
        <v>1900</v>
      </c>
      <c r="E3806" s="960">
        <v>1</v>
      </c>
      <c r="F3806" t="s">
        <v>440</v>
      </c>
      <c r="G3806" s="960">
        <v>274</v>
      </c>
      <c r="H3806" t="s">
        <v>389</v>
      </c>
      <c r="I3806" s="940" t="s">
        <v>488</v>
      </c>
      <c r="J3806" s="940" t="s">
        <v>444</v>
      </c>
      <c r="K3806" s="940" t="s">
        <v>0</v>
      </c>
      <c r="L3806" s="940">
        <v>2.2000000000000002</v>
      </c>
      <c r="M3806" s="965" t="s">
        <v>148</v>
      </c>
      <c r="N3806" s="679">
        <f t="shared" ca="1" si="659"/>
        <v>276753.38745593611</v>
      </c>
      <c r="O3806" s="679">
        <f t="shared" ca="1" si="658"/>
        <v>232594.18571297338</v>
      </c>
      <c r="P3806" s="679">
        <f t="shared" ca="1" si="658"/>
        <v>12367.53460586361</v>
      </c>
      <c r="Q3806" s="679">
        <f t="shared" ca="1" si="658"/>
        <v>21469.45767930922</v>
      </c>
      <c r="R3806" s="679">
        <f t="shared" ca="1" si="658"/>
        <v>7075.3453083316581</v>
      </c>
      <c r="S3806" s="679">
        <f t="shared" ca="1" si="658"/>
        <v>-2864.6324414946666</v>
      </c>
      <c r="T3806" s="679">
        <f t="shared" ca="1" si="658"/>
        <v>944.50022358992169</v>
      </c>
      <c r="U3806" s="679">
        <f t="shared" ca="1" si="658"/>
        <v>0</v>
      </c>
      <c r="V3806" s="679">
        <f t="shared" ca="1" si="658"/>
        <v>1389.409869375869</v>
      </c>
      <c r="W3806" s="679">
        <f t="shared" ca="1" si="648"/>
        <v>94.831591892213638</v>
      </c>
      <c r="X3806" s="679">
        <f t="shared" ca="1" si="658"/>
        <v>520.65301085907572</v>
      </c>
      <c r="Y3806" s="679">
        <f t="shared" ca="1" si="658"/>
        <v>3162.1018952357972</v>
      </c>
      <c r="Z3806" s="679">
        <f t="shared" ca="1" si="658"/>
        <v>0</v>
      </c>
      <c r="AA3806" t="str">
        <f t="shared" si="652"/>
        <v>ASR_Financial_Report_SHP21Final</v>
      </c>
      <c r="AB3806" s="960">
        <f t="shared" si="653"/>
        <v>44658</v>
      </c>
      <c r="AC3806" t="str">
        <f t="shared" si="654"/>
        <v>Unaudited</v>
      </c>
    </row>
    <row r="3807" spans="1:29" x14ac:dyDescent="0.25">
      <c r="A3807" t="s">
        <v>420</v>
      </c>
      <c r="B3807" t="s">
        <v>1366</v>
      </c>
      <c r="C3807" t="s">
        <v>1367</v>
      </c>
      <c r="D3807">
        <v>1900</v>
      </c>
      <c r="E3807" s="960">
        <v>1</v>
      </c>
      <c r="F3807" t="s">
        <v>440</v>
      </c>
      <c r="G3807" s="960">
        <v>274</v>
      </c>
      <c r="H3807" t="s">
        <v>389</v>
      </c>
      <c r="I3807" s="940" t="s">
        <v>488</v>
      </c>
      <c r="J3807" s="940" t="s">
        <v>444</v>
      </c>
      <c r="K3807" s="940" t="s">
        <v>0</v>
      </c>
      <c r="L3807" s="940">
        <v>2.2999999999999998</v>
      </c>
      <c r="M3807" s="965" t="s">
        <v>149</v>
      </c>
      <c r="N3807" s="679">
        <f t="shared" ca="1" si="659"/>
        <v>3413813.24999998</v>
      </c>
      <c r="O3807" s="679">
        <f t="shared" ca="1" si="658"/>
        <v>2544906.3799999799</v>
      </c>
      <c r="P3807" s="679">
        <f t="shared" ca="1" si="658"/>
        <v>230608.43</v>
      </c>
      <c r="Q3807" s="679">
        <f t="shared" ca="1" si="658"/>
        <v>279889.45</v>
      </c>
      <c r="R3807" s="679">
        <f t="shared" ca="1" si="658"/>
        <v>220742.59</v>
      </c>
      <c r="S3807" s="679">
        <f t="shared" ca="1" si="658"/>
        <v>4457.34</v>
      </c>
      <c r="T3807" s="679">
        <f t="shared" ca="1" si="658"/>
        <v>10323.349999999999</v>
      </c>
      <c r="U3807" s="679">
        <f t="shared" ca="1" si="658"/>
        <v>43.4</v>
      </c>
      <c r="V3807" s="679">
        <f t="shared" ca="1" si="658"/>
        <v>69950.33</v>
      </c>
      <c r="W3807" s="679">
        <f t="shared" ca="1" si="648"/>
        <v>1454.69</v>
      </c>
      <c r="X3807" s="679">
        <f t="shared" ca="1" si="658"/>
        <v>10005.650000000001</v>
      </c>
      <c r="Y3807" s="679">
        <f t="shared" ca="1" si="658"/>
        <v>41431.639999999992</v>
      </c>
      <c r="Z3807" s="679">
        <f t="shared" ca="1" si="658"/>
        <v>0</v>
      </c>
      <c r="AA3807" t="str">
        <f t="shared" si="652"/>
        <v>ASR_Financial_Report_SHP21Final</v>
      </c>
      <c r="AB3807" s="960">
        <f t="shared" si="653"/>
        <v>44658</v>
      </c>
      <c r="AC3807" t="str">
        <f t="shared" si="654"/>
        <v>Unaudited</v>
      </c>
    </row>
    <row r="3808" spans="1:29" x14ac:dyDescent="0.25">
      <c r="A3808" t="s">
        <v>420</v>
      </c>
      <c r="B3808" t="s">
        <v>1366</v>
      </c>
      <c r="C3808" t="s">
        <v>1367</v>
      </c>
      <c r="D3808">
        <v>1900</v>
      </c>
      <c r="E3808" s="960">
        <v>1</v>
      </c>
      <c r="F3808" t="s">
        <v>440</v>
      </c>
      <c r="G3808" s="960">
        <v>274</v>
      </c>
      <c r="H3808" t="s">
        <v>389</v>
      </c>
      <c r="I3808" s="940" t="s">
        <v>488</v>
      </c>
      <c r="J3808" s="940" t="s">
        <v>444</v>
      </c>
      <c r="K3808" s="940" t="s">
        <v>0</v>
      </c>
      <c r="L3808" s="940">
        <v>2.4</v>
      </c>
      <c r="M3808" s="965" t="s">
        <v>150</v>
      </c>
      <c r="N3808" s="679">
        <f t="shared" ca="1" si="659"/>
        <v>2128169.94</v>
      </c>
      <c r="O3808" s="679">
        <f t="shared" ca="1" si="658"/>
        <v>1318006.8</v>
      </c>
      <c r="P3808" s="679">
        <f t="shared" ca="1" si="658"/>
        <v>150924.28999999998</v>
      </c>
      <c r="Q3808" s="679">
        <f t="shared" ca="1" si="658"/>
        <v>418957.05</v>
      </c>
      <c r="R3808" s="679">
        <f t="shared" ca="1" si="658"/>
        <v>130554.18000000001</v>
      </c>
      <c r="S3808" s="679">
        <f t="shared" ca="1" si="658"/>
        <v>24920.180000000004</v>
      </c>
      <c r="T3808" s="679">
        <f t="shared" ca="1" si="658"/>
        <v>11017.71</v>
      </c>
      <c r="U3808" s="679">
        <f t="shared" ca="1" si="658"/>
        <v>72.170000000000016</v>
      </c>
      <c r="V3808" s="679">
        <f t="shared" ca="1" si="658"/>
        <v>17253.940000000002</v>
      </c>
      <c r="W3808" s="679">
        <f t="shared" ca="1" si="648"/>
        <v>11561.01</v>
      </c>
      <c r="X3808" s="679">
        <f t="shared" ca="1" si="658"/>
        <v>15349.65</v>
      </c>
      <c r="Y3808" s="679">
        <f t="shared" ca="1" si="658"/>
        <v>29552.959999999999</v>
      </c>
      <c r="Z3808" s="679">
        <f t="shared" ca="1" si="658"/>
        <v>0</v>
      </c>
      <c r="AA3808" t="str">
        <f t="shared" si="652"/>
        <v>ASR_Financial_Report_SHP21Final</v>
      </c>
      <c r="AB3808" s="960">
        <f t="shared" si="653"/>
        <v>44658</v>
      </c>
      <c r="AC3808" t="str">
        <f t="shared" si="654"/>
        <v>Unaudited</v>
      </c>
    </row>
    <row r="3809" spans="1:29" ht="30" x14ac:dyDescent="0.25">
      <c r="A3809" t="s">
        <v>420</v>
      </c>
      <c r="B3809" t="s">
        <v>1366</v>
      </c>
      <c r="C3809" t="s">
        <v>1367</v>
      </c>
      <c r="D3809">
        <v>1900</v>
      </c>
      <c r="E3809" s="960">
        <v>1</v>
      </c>
      <c r="F3809" t="s">
        <v>440</v>
      </c>
      <c r="G3809" s="960">
        <v>274</v>
      </c>
      <c r="H3809" t="s">
        <v>389</v>
      </c>
      <c r="I3809" s="940" t="s">
        <v>488</v>
      </c>
      <c r="J3809" s="940" t="s">
        <v>444</v>
      </c>
      <c r="K3809" s="940" t="s">
        <v>0</v>
      </c>
      <c r="L3809" s="940">
        <v>2.5</v>
      </c>
      <c r="M3809" s="965" t="s">
        <v>151</v>
      </c>
      <c r="N3809" s="679">
        <f t="shared" ca="1" si="659"/>
        <v>192704.70299272396</v>
      </c>
      <c r="O3809" s="679">
        <f t="shared" ca="1" si="658"/>
        <v>165679.93576364405</v>
      </c>
      <c r="P3809" s="679">
        <f t="shared" ca="1" si="658"/>
        <v>16363.89781385885</v>
      </c>
      <c r="Q3809" s="679">
        <f t="shared" ca="1" si="658"/>
        <v>6090.5903789880103</v>
      </c>
      <c r="R3809" s="679">
        <f t="shared" ca="1" si="658"/>
        <v>3062.0464362479747</v>
      </c>
      <c r="S3809" s="679">
        <f t="shared" ca="1" si="658"/>
        <v>-1197.9487496573315</v>
      </c>
      <c r="T3809" s="679">
        <f t="shared" ca="1" si="658"/>
        <v>915.31579540394455</v>
      </c>
      <c r="U3809" s="679">
        <f t="shared" ca="1" si="658"/>
        <v>-5.1612790904585797</v>
      </c>
      <c r="V3809" s="679">
        <f t="shared" ca="1" si="658"/>
        <v>757.5055599555958</v>
      </c>
      <c r="W3809" s="679">
        <f t="shared" ca="1" si="648"/>
        <v>113.23471043975024</v>
      </c>
      <c r="X3809" s="679">
        <f t="shared" ca="1" si="658"/>
        <v>407.22107857305235</v>
      </c>
      <c r="Y3809" s="679">
        <f t="shared" ca="1" si="658"/>
        <v>518.06548436052276</v>
      </c>
      <c r="Z3809" s="679">
        <f t="shared" ca="1" si="658"/>
        <v>0</v>
      </c>
      <c r="AA3809" t="str">
        <f t="shared" si="652"/>
        <v>ASR_Financial_Report_SHP21Final</v>
      </c>
      <c r="AB3809" s="960">
        <f t="shared" si="653"/>
        <v>44658</v>
      </c>
      <c r="AC3809" t="str">
        <f t="shared" si="654"/>
        <v>Unaudited</v>
      </c>
    </row>
    <row r="3810" spans="1:29" x14ac:dyDescent="0.25">
      <c r="A3810" t="s">
        <v>420</v>
      </c>
      <c r="B3810" t="s">
        <v>1366</v>
      </c>
      <c r="C3810" t="s">
        <v>1367</v>
      </c>
      <c r="D3810">
        <v>1900</v>
      </c>
      <c r="E3810" s="960">
        <v>1</v>
      </c>
      <c r="F3810" t="s">
        <v>440</v>
      </c>
      <c r="G3810" s="960">
        <v>274</v>
      </c>
      <c r="H3810" t="s">
        <v>389</v>
      </c>
      <c r="I3810" s="940" t="s">
        <v>488</v>
      </c>
      <c r="J3810" s="940" t="s">
        <v>444</v>
      </c>
      <c r="K3810" s="940" t="s">
        <v>0</v>
      </c>
      <c r="L3810" s="940" t="s">
        <v>96</v>
      </c>
      <c r="M3810" s="965" t="s">
        <v>7</v>
      </c>
      <c r="N3810" s="679">
        <f t="shared" ca="1" si="659"/>
        <v>0</v>
      </c>
      <c r="O3810" s="679">
        <f t="shared" ca="1" si="658"/>
        <v>0</v>
      </c>
      <c r="P3810" s="679">
        <f t="shared" ca="1" si="658"/>
        <v>0</v>
      </c>
      <c r="Q3810" s="679">
        <f t="shared" ca="1" si="658"/>
        <v>0</v>
      </c>
      <c r="R3810" s="679">
        <f t="shared" ca="1" si="658"/>
        <v>0</v>
      </c>
      <c r="S3810" s="679">
        <f t="shared" ca="1" si="658"/>
        <v>0</v>
      </c>
      <c r="T3810" s="679">
        <f t="shared" ca="1" si="658"/>
        <v>0</v>
      </c>
      <c r="U3810" s="679">
        <f t="shared" ca="1" si="658"/>
        <v>0</v>
      </c>
      <c r="V3810" s="679">
        <f t="shared" ca="1" si="658"/>
        <v>0</v>
      </c>
      <c r="W3810" s="679">
        <f t="shared" ca="1" si="648"/>
        <v>0</v>
      </c>
      <c r="X3810" s="679">
        <f t="shared" ca="1" si="658"/>
        <v>0</v>
      </c>
      <c r="Y3810" s="679">
        <f t="shared" ca="1" si="658"/>
        <v>0</v>
      </c>
      <c r="Z3810" s="679">
        <f t="shared" ca="1" si="658"/>
        <v>0</v>
      </c>
      <c r="AA3810" t="str">
        <f t="shared" si="652"/>
        <v>ASR_Financial_Report_SHP21Final</v>
      </c>
      <c r="AB3810" s="960">
        <f t="shared" si="653"/>
        <v>44658</v>
      </c>
      <c r="AC3810" t="str">
        <f t="shared" si="654"/>
        <v>Unaudited</v>
      </c>
    </row>
    <row r="3811" spans="1:29" x14ac:dyDescent="0.25">
      <c r="A3811" t="s">
        <v>420</v>
      </c>
      <c r="B3811" t="s">
        <v>1366</v>
      </c>
      <c r="C3811" t="s">
        <v>1367</v>
      </c>
      <c r="D3811">
        <v>1900</v>
      </c>
      <c r="E3811" s="960">
        <v>1</v>
      </c>
      <c r="F3811" t="s">
        <v>440</v>
      </c>
      <c r="G3811" s="960">
        <v>274</v>
      </c>
      <c r="H3811" t="s">
        <v>389</v>
      </c>
      <c r="I3811" s="940" t="s">
        <v>488</v>
      </c>
      <c r="J3811" s="940" t="s">
        <v>444</v>
      </c>
      <c r="K3811" s="940" t="s">
        <v>0</v>
      </c>
      <c r="L3811" s="948" t="s">
        <v>152</v>
      </c>
      <c r="M3811" s="963" t="s">
        <v>451</v>
      </c>
      <c r="N3811" s="679">
        <f t="shared" ca="1" si="659"/>
        <v>0</v>
      </c>
      <c r="O3811" s="679">
        <f t="shared" ca="1" si="658"/>
        <v>0</v>
      </c>
      <c r="P3811" s="679">
        <f t="shared" ca="1" si="658"/>
        <v>0</v>
      </c>
      <c r="Q3811" s="679">
        <f t="shared" ca="1" si="658"/>
        <v>0</v>
      </c>
      <c r="R3811" s="679">
        <f t="shared" ca="1" si="658"/>
        <v>0</v>
      </c>
      <c r="S3811" s="679">
        <f t="shared" ca="1" si="658"/>
        <v>0</v>
      </c>
      <c r="T3811" s="679">
        <f t="shared" ca="1" si="658"/>
        <v>0</v>
      </c>
      <c r="U3811" s="679">
        <f t="shared" ca="1" si="658"/>
        <v>0</v>
      </c>
      <c r="V3811" s="679">
        <f t="shared" ca="1" si="658"/>
        <v>0</v>
      </c>
      <c r="W3811" s="679">
        <f t="shared" ca="1" si="648"/>
        <v>0</v>
      </c>
      <c r="X3811" s="679">
        <f t="shared" ca="1" si="658"/>
        <v>0</v>
      </c>
      <c r="Y3811" s="679">
        <f t="shared" ca="1" si="658"/>
        <v>0</v>
      </c>
      <c r="Z3811" s="679">
        <f t="shared" ca="1" si="658"/>
        <v>0</v>
      </c>
      <c r="AA3811" t="str">
        <f t="shared" si="652"/>
        <v>ASR_Financial_Report_SHP21Final</v>
      </c>
      <c r="AB3811" s="960">
        <f t="shared" si="653"/>
        <v>44658</v>
      </c>
      <c r="AC3811" t="str">
        <f t="shared" si="654"/>
        <v>Unaudited</v>
      </c>
    </row>
    <row r="3812" spans="1:29" x14ac:dyDescent="0.25">
      <c r="A3812" t="s">
        <v>420</v>
      </c>
      <c r="B3812" t="s">
        <v>1366</v>
      </c>
      <c r="C3812" t="s">
        <v>1367</v>
      </c>
      <c r="D3812">
        <v>1900</v>
      </c>
      <c r="E3812" s="960">
        <v>1</v>
      </c>
      <c r="F3812" t="s">
        <v>440</v>
      </c>
      <c r="G3812" s="960">
        <v>274</v>
      </c>
      <c r="H3812" t="s">
        <v>389</v>
      </c>
      <c r="I3812" s="965" t="s">
        <v>488</v>
      </c>
      <c r="J3812" s="965" t="s">
        <v>444</v>
      </c>
      <c r="K3812" s="965" t="s">
        <v>0</v>
      </c>
      <c r="L3812" s="940" t="s">
        <v>898</v>
      </c>
      <c r="M3812" s="965" t="s">
        <v>24</v>
      </c>
      <c r="N3812" s="679">
        <f t="shared" ca="1" si="659"/>
        <v>83407.239999999991</v>
      </c>
      <c r="O3812" s="679">
        <f t="shared" ca="1" si="658"/>
        <v>0</v>
      </c>
      <c r="P3812" s="679">
        <f t="shared" ca="1" si="658"/>
        <v>0</v>
      </c>
      <c r="Q3812" s="679">
        <f t="shared" ca="1" si="658"/>
        <v>83407.239999999991</v>
      </c>
      <c r="R3812" s="679">
        <f t="shared" ca="1" si="658"/>
        <v>0</v>
      </c>
      <c r="S3812" s="679">
        <f t="shared" ca="1" si="658"/>
        <v>0</v>
      </c>
      <c r="T3812" s="679">
        <f t="shared" ca="1" si="658"/>
        <v>0</v>
      </c>
      <c r="U3812" s="679">
        <f t="shared" ca="1" si="658"/>
        <v>0</v>
      </c>
      <c r="V3812" s="679">
        <f t="shared" ca="1" si="658"/>
        <v>0</v>
      </c>
      <c r="W3812" s="679">
        <f t="shared" ca="1" si="648"/>
        <v>0</v>
      </c>
      <c r="X3812" s="679">
        <f t="shared" ca="1" si="658"/>
        <v>0</v>
      </c>
      <c r="Y3812" s="679">
        <f t="shared" ca="1" si="658"/>
        <v>0</v>
      </c>
      <c r="Z3812" s="679">
        <f t="shared" ca="1" si="658"/>
        <v>0</v>
      </c>
      <c r="AA3812" t="str">
        <f t="shared" si="652"/>
        <v>ASR_Financial_Report_SHP21Final</v>
      </c>
      <c r="AB3812" s="960">
        <f t="shared" si="653"/>
        <v>44658</v>
      </c>
      <c r="AC3812" t="str">
        <f t="shared" si="654"/>
        <v>Unaudited</v>
      </c>
    </row>
    <row r="3813" spans="1:29" x14ac:dyDescent="0.25">
      <c r="A3813" t="s">
        <v>420</v>
      </c>
      <c r="B3813" t="s">
        <v>1366</v>
      </c>
      <c r="C3813" t="s">
        <v>1367</v>
      </c>
      <c r="D3813">
        <v>1900</v>
      </c>
      <c r="E3813" s="960">
        <v>1</v>
      </c>
      <c r="F3813" t="s">
        <v>440</v>
      </c>
      <c r="G3813" s="960">
        <v>274</v>
      </c>
      <c r="H3813" t="s">
        <v>389</v>
      </c>
      <c r="I3813" s="940" t="s">
        <v>488</v>
      </c>
      <c r="J3813" s="940" t="s">
        <v>444</v>
      </c>
      <c r="K3813" s="940" t="s">
        <v>53</v>
      </c>
      <c r="L3813" s="940">
        <v>3.1</v>
      </c>
      <c r="M3813" s="965" t="s">
        <v>33</v>
      </c>
      <c r="N3813" s="679">
        <f t="shared" ca="1" si="659"/>
        <v>11079142.860000148</v>
      </c>
      <c r="O3813" s="679">
        <f t="shared" ca="1" si="658"/>
        <v>7967064.8400001498</v>
      </c>
      <c r="P3813" s="679">
        <f t="shared" ca="1" si="658"/>
        <v>482497.20999999996</v>
      </c>
      <c r="Q3813" s="679">
        <f t="shared" ca="1" si="658"/>
        <v>1545140.85</v>
      </c>
      <c r="R3813" s="679">
        <f t="shared" ca="1" si="658"/>
        <v>542848.94999999902</v>
      </c>
      <c r="S3813" s="679">
        <f t="shared" ca="1" si="658"/>
        <v>89455.16</v>
      </c>
      <c r="T3813" s="679">
        <f t="shared" ca="1" si="658"/>
        <v>36338.080000000002</v>
      </c>
      <c r="U3813" s="679">
        <f t="shared" ca="1" si="658"/>
        <v>82.71</v>
      </c>
      <c r="V3813" s="679">
        <f t="shared" ca="1" si="658"/>
        <v>130045.95</v>
      </c>
      <c r="W3813" s="679">
        <f t="shared" ca="1" si="648"/>
        <v>13082.77</v>
      </c>
      <c r="X3813" s="679">
        <f t="shared" ca="1" si="658"/>
        <v>56549.100000000006</v>
      </c>
      <c r="Y3813" s="679">
        <f t="shared" ca="1" si="658"/>
        <v>216037.24000000002</v>
      </c>
      <c r="Z3813" s="679">
        <f t="shared" ca="1" si="658"/>
        <v>0</v>
      </c>
      <c r="AA3813" t="str">
        <f t="shared" si="652"/>
        <v>ASR_Financial_Report_SHP21Final</v>
      </c>
      <c r="AB3813" s="960">
        <f t="shared" si="653"/>
        <v>44658</v>
      </c>
      <c r="AC3813" t="str">
        <f t="shared" si="654"/>
        <v>Unaudited</v>
      </c>
    </row>
    <row r="3814" spans="1:29" x14ac:dyDescent="0.25">
      <c r="A3814" t="s">
        <v>420</v>
      </c>
      <c r="B3814" t="s">
        <v>1366</v>
      </c>
      <c r="C3814" t="s">
        <v>1367</v>
      </c>
      <c r="D3814">
        <v>1900</v>
      </c>
      <c r="E3814" s="960">
        <v>1</v>
      </c>
      <c r="F3814" t="s">
        <v>440</v>
      </c>
      <c r="G3814" s="960">
        <v>274</v>
      </c>
      <c r="H3814" t="s">
        <v>389</v>
      </c>
      <c r="I3814" s="940" t="s">
        <v>488</v>
      </c>
      <c r="J3814" s="940" t="s">
        <v>444</v>
      </c>
      <c r="K3814" s="940" t="s">
        <v>53</v>
      </c>
      <c r="L3814" s="940">
        <v>3.2</v>
      </c>
      <c r="M3814" s="965" t="s">
        <v>34</v>
      </c>
      <c r="N3814" s="679">
        <f t="shared" ca="1" si="659"/>
        <v>4726.8099999999995</v>
      </c>
      <c r="O3814" s="679">
        <f t="shared" ca="1" si="659"/>
        <v>2391.1799999999998</v>
      </c>
      <c r="P3814" s="679">
        <f t="shared" ca="1" si="659"/>
        <v>229.39</v>
      </c>
      <c r="Q3814" s="679">
        <f t="shared" ca="1" si="659"/>
        <v>894.65</v>
      </c>
      <c r="R3814" s="679">
        <f t="shared" ca="1" si="659"/>
        <v>0</v>
      </c>
      <c r="S3814" s="679">
        <f t="shared" ca="1" si="659"/>
        <v>0</v>
      </c>
      <c r="T3814" s="679">
        <f t="shared" ca="1" si="659"/>
        <v>8.4700000000000006</v>
      </c>
      <c r="U3814" s="679">
        <f t="shared" ca="1" si="659"/>
        <v>0</v>
      </c>
      <c r="V3814" s="679">
        <f t="shared" ca="1" si="659"/>
        <v>0</v>
      </c>
      <c r="W3814" s="679">
        <f t="shared" ca="1" si="648"/>
        <v>0</v>
      </c>
      <c r="X3814" s="679">
        <f t="shared" ca="1" si="659"/>
        <v>1145.58</v>
      </c>
      <c r="Y3814" s="679">
        <f t="shared" ca="1" si="659"/>
        <v>57.54</v>
      </c>
      <c r="Z3814" s="679">
        <f t="shared" ca="1" si="659"/>
        <v>0</v>
      </c>
      <c r="AA3814" t="str">
        <f t="shared" si="652"/>
        <v>ASR_Financial_Report_SHP21Final</v>
      </c>
      <c r="AB3814" s="960">
        <f t="shared" si="653"/>
        <v>44658</v>
      </c>
      <c r="AC3814" t="str">
        <f t="shared" si="654"/>
        <v>Unaudited</v>
      </c>
    </row>
    <row r="3815" spans="1:29" x14ac:dyDescent="0.25">
      <c r="A3815" t="s">
        <v>420</v>
      </c>
      <c r="B3815" t="s">
        <v>1366</v>
      </c>
      <c r="C3815" t="s">
        <v>1367</v>
      </c>
      <c r="D3815">
        <v>1900</v>
      </c>
      <c r="E3815" s="960">
        <v>1</v>
      </c>
      <c r="F3815" t="s">
        <v>440</v>
      </c>
      <c r="G3815" s="960">
        <v>274</v>
      </c>
      <c r="H3815" t="s">
        <v>389</v>
      </c>
      <c r="I3815" s="940" t="s">
        <v>488</v>
      </c>
      <c r="J3815" s="940" t="s">
        <v>444</v>
      </c>
      <c r="K3815" s="940" t="s">
        <v>53</v>
      </c>
      <c r="L3815" s="940">
        <v>3.3</v>
      </c>
      <c r="M3815" s="965" t="s">
        <v>54</v>
      </c>
      <c r="N3815" s="679">
        <f t="shared" ca="1" si="659"/>
        <v>19702.55</v>
      </c>
      <c r="O3815" s="679">
        <f t="shared" ca="1" si="659"/>
        <v>16025.150000000001</v>
      </c>
      <c r="P3815" s="679">
        <f t="shared" ca="1" si="659"/>
        <v>909.79</v>
      </c>
      <c r="Q3815" s="679">
        <f t="shared" ca="1" si="659"/>
        <v>1614.77</v>
      </c>
      <c r="R3815" s="679">
        <f t="shared" ca="1" si="659"/>
        <v>731.84</v>
      </c>
      <c r="S3815" s="679">
        <f t="shared" ca="1" si="659"/>
        <v>62.55</v>
      </c>
      <c r="T3815" s="679">
        <f t="shared" ca="1" si="659"/>
        <v>167.6</v>
      </c>
      <c r="U3815" s="679">
        <f t="shared" ca="1" si="659"/>
        <v>0</v>
      </c>
      <c r="V3815" s="679">
        <f t="shared" ca="1" si="659"/>
        <v>0</v>
      </c>
      <c r="W3815" s="679">
        <f t="shared" ref="W3815:W3878" ca="1" si="660">IF(OR(AND($F3815="PY",W$1&lt;&gt;"Prior Year"),AND($F3815&lt;&gt;"PY",W$1="Prior Year")),0,INDEX(INDIRECT("'MMA Rev-Exp "&amp;$H3815&amp;"'!$A$1:$CA$200"),IF($J3815="Member Months",MATCH($J3815,INDIRECT("'MMA Rev-Exp "&amp;$H3815&amp;"'!$A$1:$A$200"),0),MATCH($L3815,INDIRECT("'MMA Rev-Exp "&amp;$H3815&amp;"'!$B$1:$B$200"),0)),IF($F3815="PY",MATCH("Prior Year Adjustments",INDIRECT("'MMA Rev-Exp "&amp;$H3815&amp;"'!$A$8:$CA$8"),0),MATCH(IF($F3815="Q1","JANUARY - MARCH (Q1)",IF($F3815="Q2","APRIL - JUNE (Q2)",IF($F3815="Q3","JULY - SEPTEMBER (Q3)",IF($F3815="Q4","OCTOBER - DECEMBER (Q4)",0)))),INDIRECT("'MMA Rev-Exp "&amp;$H3815&amp;"'!$A$7:$CA$7"),0)+MATCH(W$1,INDIRECT("'MMA Rev-Exp "&amp;$H3815&amp;"'!$D$8:$CA$8"),0)-1)))</f>
        <v>0</v>
      </c>
      <c r="X3815" s="679">
        <f t="shared" ca="1" si="659"/>
        <v>0</v>
      </c>
      <c r="Y3815" s="679">
        <f t="shared" ca="1" si="659"/>
        <v>190.85</v>
      </c>
      <c r="Z3815" s="679">
        <f t="shared" ca="1" si="659"/>
        <v>0</v>
      </c>
      <c r="AA3815" t="str">
        <f t="shared" si="652"/>
        <v>ASR_Financial_Report_SHP21Final</v>
      </c>
      <c r="AB3815" s="960">
        <f t="shared" si="653"/>
        <v>44658</v>
      </c>
      <c r="AC3815" t="str">
        <f t="shared" si="654"/>
        <v>Unaudited</v>
      </c>
    </row>
    <row r="3816" spans="1:29" x14ac:dyDescent="0.25">
      <c r="A3816" t="s">
        <v>420</v>
      </c>
      <c r="B3816" t="s">
        <v>1366</v>
      </c>
      <c r="C3816" t="s">
        <v>1367</v>
      </c>
      <c r="D3816">
        <v>1900</v>
      </c>
      <c r="E3816" s="960">
        <v>1</v>
      </c>
      <c r="F3816" t="s">
        <v>440</v>
      </c>
      <c r="G3816" s="960">
        <v>274</v>
      </c>
      <c r="H3816" t="s">
        <v>389</v>
      </c>
      <c r="I3816" s="940" t="s">
        <v>488</v>
      </c>
      <c r="J3816" s="940" t="s">
        <v>444</v>
      </c>
      <c r="K3816" s="940" t="s">
        <v>53</v>
      </c>
      <c r="L3816" s="940" t="s">
        <v>44</v>
      </c>
      <c r="M3816" s="965" t="s">
        <v>153</v>
      </c>
      <c r="N3816" s="679">
        <f t="shared" ca="1" si="659"/>
        <v>0</v>
      </c>
      <c r="O3816" s="679">
        <f t="shared" ca="1" si="659"/>
        <v>0</v>
      </c>
      <c r="P3816" s="679">
        <f t="shared" ca="1" si="659"/>
        <v>0</v>
      </c>
      <c r="Q3816" s="679">
        <f t="shared" ca="1" si="659"/>
        <v>0</v>
      </c>
      <c r="R3816" s="679">
        <f t="shared" ca="1" si="659"/>
        <v>0</v>
      </c>
      <c r="S3816" s="679">
        <f t="shared" ca="1" si="659"/>
        <v>0</v>
      </c>
      <c r="T3816" s="679">
        <f t="shared" ca="1" si="659"/>
        <v>0</v>
      </c>
      <c r="U3816" s="679">
        <f t="shared" ca="1" si="659"/>
        <v>0</v>
      </c>
      <c r="V3816" s="679">
        <f t="shared" ca="1" si="659"/>
        <v>0</v>
      </c>
      <c r="W3816" s="679">
        <f t="shared" ca="1" si="660"/>
        <v>0</v>
      </c>
      <c r="X3816" s="679">
        <f t="shared" ca="1" si="659"/>
        <v>0</v>
      </c>
      <c r="Y3816" s="679">
        <f t="shared" ca="1" si="659"/>
        <v>0</v>
      </c>
      <c r="Z3816" s="679">
        <f t="shared" ca="1" si="659"/>
        <v>0</v>
      </c>
      <c r="AA3816" t="str">
        <f t="shared" si="652"/>
        <v>ASR_Financial_Report_SHP21Final</v>
      </c>
      <c r="AB3816" s="960">
        <f t="shared" si="653"/>
        <v>44658</v>
      </c>
      <c r="AC3816" t="str">
        <f t="shared" si="654"/>
        <v>Unaudited</v>
      </c>
    </row>
    <row r="3817" spans="1:29" x14ac:dyDescent="0.25">
      <c r="A3817" t="s">
        <v>420</v>
      </c>
      <c r="B3817" t="s">
        <v>1366</v>
      </c>
      <c r="C3817" t="s">
        <v>1367</v>
      </c>
      <c r="D3817">
        <v>1900</v>
      </c>
      <c r="E3817" s="960">
        <v>1</v>
      </c>
      <c r="F3817" t="s">
        <v>440</v>
      </c>
      <c r="G3817" s="960">
        <v>274</v>
      </c>
      <c r="H3817" t="s">
        <v>389</v>
      </c>
      <c r="I3817" s="940" t="s">
        <v>488</v>
      </c>
      <c r="J3817" s="940" t="s">
        <v>444</v>
      </c>
      <c r="K3817" s="940" t="s">
        <v>53</v>
      </c>
      <c r="L3817" s="940" t="s">
        <v>41</v>
      </c>
      <c r="M3817" s="965" t="s">
        <v>52</v>
      </c>
      <c r="N3817" s="679">
        <f t="shared" ca="1" si="659"/>
        <v>7240569.539989017</v>
      </c>
      <c r="O3817" s="679">
        <f t="shared" ca="1" si="659"/>
        <v>6467906.0399890598</v>
      </c>
      <c r="P3817" s="679">
        <f t="shared" ca="1" si="659"/>
        <v>184483.26999996201</v>
      </c>
      <c r="Q3817" s="679">
        <f t="shared" ca="1" si="659"/>
        <v>349186.049999993</v>
      </c>
      <c r="R3817" s="679">
        <f t="shared" ca="1" si="659"/>
        <v>95250.049999999697</v>
      </c>
      <c r="S3817" s="679">
        <f t="shared" ca="1" si="659"/>
        <v>73399.990000000398</v>
      </c>
      <c r="T3817" s="679">
        <f t="shared" ca="1" si="659"/>
        <v>7659.59</v>
      </c>
      <c r="U3817" s="679">
        <f t="shared" ca="1" si="659"/>
        <v>932.02999999999895</v>
      </c>
      <c r="V3817" s="679">
        <f t="shared" ca="1" si="659"/>
        <v>24350.870000000301</v>
      </c>
      <c r="W3817" s="679">
        <f t="shared" ca="1" si="660"/>
        <v>1388.07</v>
      </c>
      <c r="X3817" s="679">
        <f t="shared" ca="1" si="659"/>
        <v>21437.010000002101</v>
      </c>
      <c r="Y3817" s="679">
        <f t="shared" ca="1" si="659"/>
        <v>14576.5699999996</v>
      </c>
      <c r="Z3817" s="679">
        <f t="shared" ca="1" si="659"/>
        <v>0</v>
      </c>
      <c r="AA3817" t="str">
        <f t="shared" si="652"/>
        <v>ASR_Financial_Report_SHP21Final</v>
      </c>
      <c r="AB3817" s="960">
        <f t="shared" si="653"/>
        <v>44658</v>
      </c>
      <c r="AC3817" t="str">
        <f t="shared" si="654"/>
        <v>Unaudited</v>
      </c>
    </row>
    <row r="3818" spans="1:29" x14ac:dyDescent="0.25">
      <c r="A3818" t="s">
        <v>420</v>
      </c>
      <c r="B3818" t="s">
        <v>1366</v>
      </c>
      <c r="C3818" t="s">
        <v>1367</v>
      </c>
      <c r="D3818">
        <v>1900</v>
      </c>
      <c r="E3818" s="960">
        <v>1</v>
      </c>
      <c r="F3818" t="s">
        <v>440</v>
      </c>
      <c r="G3818" s="960">
        <v>274</v>
      </c>
      <c r="H3818" t="s">
        <v>389</v>
      </c>
      <c r="I3818" s="940" t="s">
        <v>488</v>
      </c>
      <c r="J3818" s="940" t="s">
        <v>444</v>
      </c>
      <c r="K3818" s="940" t="s">
        <v>53</v>
      </c>
      <c r="L3818" s="940" t="s">
        <v>42</v>
      </c>
      <c r="M3818" s="965" t="s">
        <v>154</v>
      </c>
      <c r="N3818" s="679">
        <f t="shared" ca="1" si="659"/>
        <v>383427.88335405005</v>
      </c>
      <c r="O3818" s="679">
        <f t="shared" ca="1" si="659"/>
        <v>342496.43873368559</v>
      </c>
      <c r="P3818" s="679">
        <f t="shared" ca="1" si="659"/>
        <v>20743.113369211431</v>
      </c>
      <c r="Q3818" s="679">
        <f t="shared" ca="1" si="659"/>
        <v>13625.122906146802</v>
      </c>
      <c r="R3818" s="679">
        <f t="shared" ca="1" si="659"/>
        <v>4785.2993785076405</v>
      </c>
      <c r="S3818" s="679">
        <f t="shared" ca="1" si="659"/>
        <v>-3550.9595492056474</v>
      </c>
      <c r="T3818" s="679">
        <f t="shared" ca="1" si="659"/>
        <v>1566.0880130016492</v>
      </c>
      <c r="U3818" s="679">
        <f t="shared" ca="1" si="659"/>
        <v>-3.2802270686235184</v>
      </c>
      <c r="V3818" s="679">
        <f t="shared" ca="1" si="659"/>
        <v>1144.8330411020743</v>
      </c>
      <c r="W3818" s="679">
        <f t="shared" ca="1" si="660"/>
        <v>115.1886468973407</v>
      </c>
      <c r="X3818" s="679">
        <f t="shared" ca="1" si="659"/>
        <v>926.61060281389314</v>
      </c>
      <c r="Y3818" s="679">
        <f t="shared" ca="1" si="659"/>
        <v>1579.42843895789</v>
      </c>
      <c r="Z3818" s="679">
        <f t="shared" ca="1" si="659"/>
        <v>0</v>
      </c>
      <c r="AA3818" t="str">
        <f t="shared" si="652"/>
        <v>ASR_Financial_Report_SHP21Final</v>
      </c>
      <c r="AB3818" s="960">
        <f t="shared" si="653"/>
        <v>44658</v>
      </c>
      <c r="AC3818" t="str">
        <f t="shared" si="654"/>
        <v>Unaudited</v>
      </c>
    </row>
    <row r="3819" spans="1:29" x14ac:dyDescent="0.25">
      <c r="A3819" t="s">
        <v>420</v>
      </c>
      <c r="B3819" t="s">
        <v>1366</v>
      </c>
      <c r="C3819" t="s">
        <v>1367</v>
      </c>
      <c r="D3819">
        <v>1900</v>
      </c>
      <c r="E3819" s="960">
        <v>1</v>
      </c>
      <c r="F3819" t="s">
        <v>440</v>
      </c>
      <c r="G3819" s="960">
        <v>274</v>
      </c>
      <c r="H3819" t="s">
        <v>389</v>
      </c>
      <c r="I3819" s="940" t="s">
        <v>488</v>
      </c>
      <c r="J3819" s="940" t="s">
        <v>444</v>
      </c>
      <c r="K3819" s="940" t="s">
        <v>53</v>
      </c>
      <c r="L3819" s="948" t="s">
        <v>43</v>
      </c>
      <c r="M3819" s="963" t="s">
        <v>462</v>
      </c>
      <c r="N3819" s="679">
        <f t="shared" ca="1" si="659"/>
        <v>0</v>
      </c>
      <c r="O3819" s="679">
        <f t="shared" ca="1" si="659"/>
        <v>0</v>
      </c>
      <c r="P3819" s="679">
        <f t="shared" ca="1" si="659"/>
        <v>0</v>
      </c>
      <c r="Q3819" s="679">
        <f t="shared" ca="1" si="659"/>
        <v>0</v>
      </c>
      <c r="R3819" s="679">
        <f t="shared" ca="1" si="659"/>
        <v>0</v>
      </c>
      <c r="S3819" s="679">
        <f t="shared" ca="1" si="659"/>
        <v>0</v>
      </c>
      <c r="T3819" s="679">
        <f t="shared" ca="1" si="659"/>
        <v>0</v>
      </c>
      <c r="U3819" s="679">
        <f t="shared" ca="1" si="659"/>
        <v>0</v>
      </c>
      <c r="V3819" s="679">
        <f t="shared" ca="1" si="659"/>
        <v>0</v>
      </c>
      <c r="W3819" s="679">
        <f t="shared" ca="1" si="660"/>
        <v>0</v>
      </c>
      <c r="X3819" s="679">
        <f t="shared" ca="1" si="659"/>
        <v>0</v>
      </c>
      <c r="Y3819" s="679">
        <f t="shared" ca="1" si="659"/>
        <v>0</v>
      </c>
      <c r="Z3819" s="679">
        <f t="shared" ca="1" si="659"/>
        <v>0</v>
      </c>
      <c r="AA3819" t="str">
        <f t="shared" si="652"/>
        <v>ASR_Financial_Report_SHP21Final</v>
      </c>
      <c r="AB3819" s="960">
        <f t="shared" si="653"/>
        <v>44658</v>
      </c>
      <c r="AC3819" t="str">
        <f t="shared" si="654"/>
        <v>Unaudited</v>
      </c>
    </row>
    <row r="3820" spans="1:29" x14ac:dyDescent="0.25">
      <c r="A3820" t="s">
        <v>420</v>
      </c>
      <c r="B3820" t="s">
        <v>1366</v>
      </c>
      <c r="C3820" t="s">
        <v>1367</v>
      </c>
      <c r="D3820">
        <v>1900</v>
      </c>
      <c r="E3820" s="960">
        <v>1</v>
      </c>
      <c r="F3820" t="s">
        <v>440</v>
      </c>
      <c r="G3820" s="960">
        <v>274</v>
      </c>
      <c r="H3820" t="s">
        <v>389</v>
      </c>
      <c r="I3820" s="940" t="s">
        <v>488</v>
      </c>
      <c r="J3820" s="940" t="s">
        <v>444</v>
      </c>
      <c r="K3820" s="940" t="s">
        <v>901</v>
      </c>
      <c r="L3820" s="940" t="s">
        <v>902</v>
      </c>
      <c r="M3820" s="965" t="s">
        <v>901</v>
      </c>
      <c r="N3820" s="679">
        <f t="shared" ca="1" si="659"/>
        <v>1363000.26</v>
      </c>
      <c r="O3820" s="679">
        <f t="shared" ca="1" si="659"/>
        <v>1298056.3400000001</v>
      </c>
      <c r="P3820" s="679">
        <f t="shared" ca="1" si="659"/>
        <v>42437.19</v>
      </c>
      <c r="Q3820" s="679">
        <f t="shared" ca="1" si="659"/>
        <v>0</v>
      </c>
      <c r="R3820" s="679">
        <f t="shared" ca="1" si="659"/>
        <v>9910.8799999999992</v>
      </c>
      <c r="S3820" s="679">
        <f t="shared" ca="1" si="659"/>
        <v>0</v>
      </c>
      <c r="T3820" s="679">
        <f t="shared" ca="1" si="659"/>
        <v>0</v>
      </c>
      <c r="U3820" s="679">
        <f t="shared" ca="1" si="659"/>
        <v>0</v>
      </c>
      <c r="V3820" s="679">
        <f t="shared" ca="1" si="659"/>
        <v>12595.85</v>
      </c>
      <c r="W3820" s="679">
        <f t="shared" ca="1" si="660"/>
        <v>0</v>
      </c>
      <c r="X3820" s="679">
        <f t="shared" ca="1" si="659"/>
        <v>0</v>
      </c>
      <c r="Y3820" s="679">
        <f t="shared" ca="1" si="659"/>
        <v>0</v>
      </c>
      <c r="Z3820" s="679">
        <f t="shared" ca="1" si="659"/>
        <v>0</v>
      </c>
      <c r="AA3820" t="str">
        <f t="shared" si="652"/>
        <v>ASR_Financial_Report_SHP21Final</v>
      </c>
      <c r="AB3820" s="960">
        <f t="shared" si="653"/>
        <v>44658</v>
      </c>
      <c r="AC3820" t="str">
        <f t="shared" si="654"/>
        <v>Unaudited</v>
      </c>
    </row>
    <row r="3821" spans="1:29" x14ac:dyDescent="0.25">
      <c r="A3821" t="s">
        <v>420</v>
      </c>
      <c r="B3821" t="s">
        <v>1366</v>
      </c>
      <c r="C3821" t="s">
        <v>1367</v>
      </c>
      <c r="D3821">
        <v>1900</v>
      </c>
      <c r="E3821" s="960">
        <v>1</v>
      </c>
      <c r="F3821" t="s">
        <v>440</v>
      </c>
      <c r="G3821" s="960">
        <v>274</v>
      </c>
      <c r="H3821" t="s">
        <v>389</v>
      </c>
      <c r="I3821" s="940" t="s">
        <v>488</v>
      </c>
      <c r="J3821" s="940" t="s">
        <v>444</v>
      </c>
      <c r="K3821" s="940" t="s">
        <v>901</v>
      </c>
      <c r="L3821" s="940" t="s">
        <v>903</v>
      </c>
      <c r="M3821" s="965" t="s">
        <v>906</v>
      </c>
      <c r="N3821" s="679">
        <f t="shared" ca="1" si="659"/>
        <v>57691.549355373849</v>
      </c>
      <c r="O3821" s="679">
        <f t="shared" ca="1" si="659"/>
        <v>55673.498473188891</v>
      </c>
      <c r="P3821" s="679">
        <f t="shared" ca="1" si="659"/>
        <v>1820.1265691375368</v>
      </c>
      <c r="Q3821" s="679">
        <f t="shared" ca="1" si="659"/>
        <v>0</v>
      </c>
      <c r="R3821" s="679">
        <f t="shared" ca="1" si="659"/>
        <v>87.159146484863356</v>
      </c>
      <c r="S3821" s="679">
        <f t="shared" ca="1" si="659"/>
        <v>0</v>
      </c>
      <c r="T3821" s="679">
        <f t="shared" ca="1" si="659"/>
        <v>0</v>
      </c>
      <c r="U3821" s="679">
        <f t="shared" ca="1" si="659"/>
        <v>0</v>
      </c>
      <c r="V3821" s="679">
        <f t="shared" ca="1" si="659"/>
        <v>110.76516656256152</v>
      </c>
      <c r="W3821" s="679">
        <f t="shared" ca="1" si="660"/>
        <v>0</v>
      </c>
      <c r="X3821" s="679">
        <f t="shared" ca="1" si="659"/>
        <v>0</v>
      </c>
      <c r="Y3821" s="679">
        <f t="shared" ca="1" si="659"/>
        <v>0</v>
      </c>
      <c r="Z3821" s="679">
        <f t="shared" ca="1" si="659"/>
        <v>0</v>
      </c>
      <c r="AA3821" t="str">
        <f t="shared" si="652"/>
        <v>ASR_Financial_Report_SHP21Final</v>
      </c>
      <c r="AB3821" s="960">
        <f t="shared" si="653"/>
        <v>44658</v>
      </c>
      <c r="AC3821" t="str">
        <f t="shared" si="654"/>
        <v>Unaudited</v>
      </c>
    </row>
    <row r="3822" spans="1:29" x14ac:dyDescent="0.25">
      <c r="A3822" t="s">
        <v>420</v>
      </c>
      <c r="B3822" t="s">
        <v>1366</v>
      </c>
      <c r="C3822" t="s">
        <v>1367</v>
      </c>
      <c r="D3822">
        <v>1900</v>
      </c>
      <c r="E3822" s="960">
        <v>1</v>
      </c>
      <c r="F3822" t="s">
        <v>440</v>
      </c>
      <c r="G3822" s="960">
        <v>274</v>
      </c>
      <c r="H3822" t="s">
        <v>389</v>
      </c>
      <c r="I3822" s="940" t="s">
        <v>488</v>
      </c>
      <c r="J3822" s="940" t="s">
        <v>444</v>
      </c>
      <c r="K3822" s="940" t="s">
        <v>901</v>
      </c>
      <c r="L3822" s="940" t="s">
        <v>904</v>
      </c>
      <c r="M3822" s="965" t="s">
        <v>907</v>
      </c>
      <c r="N3822" s="679">
        <f t="shared" ca="1" si="659"/>
        <v>0</v>
      </c>
      <c r="O3822" s="679">
        <f t="shared" ca="1" si="659"/>
        <v>0</v>
      </c>
      <c r="P3822" s="679">
        <f t="shared" ca="1" si="659"/>
        <v>0</v>
      </c>
      <c r="Q3822" s="679">
        <f t="shared" ca="1" si="659"/>
        <v>0</v>
      </c>
      <c r="R3822" s="679">
        <f t="shared" ca="1" si="659"/>
        <v>0</v>
      </c>
      <c r="S3822" s="679">
        <f t="shared" ca="1" si="659"/>
        <v>0</v>
      </c>
      <c r="T3822" s="679">
        <f t="shared" ca="1" si="659"/>
        <v>0</v>
      </c>
      <c r="U3822" s="679">
        <f t="shared" ca="1" si="659"/>
        <v>0</v>
      </c>
      <c r="V3822" s="679">
        <f t="shared" ca="1" si="659"/>
        <v>0</v>
      </c>
      <c r="W3822" s="679">
        <f t="shared" ca="1" si="660"/>
        <v>0</v>
      </c>
      <c r="X3822" s="679">
        <f t="shared" ca="1" si="659"/>
        <v>0</v>
      </c>
      <c r="Y3822" s="679">
        <f t="shared" ca="1" si="659"/>
        <v>0</v>
      </c>
      <c r="Z3822" s="679">
        <f t="shared" ca="1" si="659"/>
        <v>0</v>
      </c>
      <c r="AA3822" t="str">
        <f t="shared" si="652"/>
        <v>ASR_Financial_Report_SHP21Final</v>
      </c>
      <c r="AB3822" s="960">
        <f t="shared" si="653"/>
        <v>44658</v>
      </c>
      <c r="AC3822" t="str">
        <f t="shared" si="654"/>
        <v>Unaudited</v>
      </c>
    </row>
    <row r="3823" spans="1:29" x14ac:dyDescent="0.25">
      <c r="A3823" t="s">
        <v>420</v>
      </c>
      <c r="B3823" t="s">
        <v>1366</v>
      </c>
      <c r="C3823" t="s">
        <v>1367</v>
      </c>
      <c r="D3823">
        <v>1900</v>
      </c>
      <c r="E3823" s="960">
        <v>1</v>
      </c>
      <c r="F3823" t="s">
        <v>440</v>
      </c>
      <c r="G3823" s="960">
        <v>274</v>
      </c>
      <c r="H3823" t="s">
        <v>389</v>
      </c>
      <c r="I3823" s="940" t="s">
        <v>488</v>
      </c>
      <c r="J3823" s="940" t="s">
        <v>444</v>
      </c>
      <c r="K3823" s="940" t="s">
        <v>445</v>
      </c>
      <c r="L3823" s="940">
        <v>5.0999999999999996</v>
      </c>
      <c r="M3823" s="965" t="s">
        <v>37</v>
      </c>
      <c r="N3823" s="679">
        <f t="shared" ca="1" si="659"/>
        <v>3598243.02</v>
      </c>
      <c r="O3823" s="679">
        <f t="shared" ca="1" si="659"/>
        <v>1156510.78</v>
      </c>
      <c r="P3823" s="679">
        <f t="shared" ca="1" si="659"/>
        <v>606961.73</v>
      </c>
      <c r="Q3823" s="679">
        <f t="shared" ca="1" si="659"/>
        <v>195982.77000000002</v>
      </c>
      <c r="R3823" s="679">
        <f t="shared" ca="1" si="659"/>
        <v>772399.5</v>
      </c>
      <c r="S3823" s="679">
        <f t="shared" ca="1" si="659"/>
        <v>182720.34</v>
      </c>
      <c r="T3823" s="679">
        <f t="shared" ca="1" si="659"/>
        <v>21559.83</v>
      </c>
      <c r="U3823" s="679">
        <f t="shared" ca="1" si="659"/>
        <v>12409.88</v>
      </c>
      <c r="V3823" s="679">
        <f t="shared" ca="1" si="659"/>
        <v>154118.57</v>
      </c>
      <c r="W3823" s="679">
        <f t="shared" ca="1" si="660"/>
        <v>392.5</v>
      </c>
      <c r="X3823" s="679">
        <f t="shared" ca="1" si="659"/>
        <v>363542.9</v>
      </c>
      <c r="Y3823" s="679">
        <f t="shared" ca="1" si="659"/>
        <v>131644.22</v>
      </c>
      <c r="Z3823" s="679">
        <f t="shared" ca="1" si="659"/>
        <v>0</v>
      </c>
      <c r="AA3823" t="str">
        <f t="shared" si="652"/>
        <v>ASR_Financial_Report_SHP21Final</v>
      </c>
      <c r="AB3823" s="960">
        <f t="shared" si="653"/>
        <v>44658</v>
      </c>
      <c r="AC3823" t="str">
        <f t="shared" si="654"/>
        <v>Unaudited</v>
      </c>
    </row>
    <row r="3824" spans="1:29" ht="30" x14ac:dyDescent="0.25">
      <c r="A3824" t="s">
        <v>420</v>
      </c>
      <c r="B3824" t="s">
        <v>1366</v>
      </c>
      <c r="C3824" t="s">
        <v>1367</v>
      </c>
      <c r="D3824">
        <v>1900</v>
      </c>
      <c r="E3824" s="960">
        <v>1</v>
      </c>
      <c r="F3824" t="s">
        <v>440</v>
      </c>
      <c r="G3824" s="960">
        <v>274</v>
      </c>
      <c r="H3824" t="s">
        <v>389</v>
      </c>
      <c r="I3824" s="940" t="s">
        <v>488</v>
      </c>
      <c r="J3824" s="940" t="s">
        <v>444</v>
      </c>
      <c r="K3824" s="940" t="s">
        <v>445</v>
      </c>
      <c r="L3824" s="948">
        <v>5.2</v>
      </c>
      <c r="M3824" s="963" t="s">
        <v>303</v>
      </c>
      <c r="N3824" s="679">
        <f t="shared" ca="1" si="659"/>
        <v>0</v>
      </c>
      <c r="O3824" s="679">
        <f t="shared" ca="1" si="659"/>
        <v>0</v>
      </c>
      <c r="P3824" s="679">
        <f t="shared" ca="1" si="659"/>
        <v>0</v>
      </c>
      <c r="Q3824" s="679">
        <f t="shared" ca="1" si="659"/>
        <v>0</v>
      </c>
      <c r="R3824" s="679">
        <f t="shared" ca="1" si="659"/>
        <v>0</v>
      </c>
      <c r="S3824" s="679">
        <f t="shared" ca="1" si="659"/>
        <v>0</v>
      </c>
      <c r="T3824" s="679">
        <f t="shared" ca="1" si="659"/>
        <v>0</v>
      </c>
      <c r="U3824" s="679">
        <f t="shared" ca="1" si="659"/>
        <v>0</v>
      </c>
      <c r="V3824" s="679">
        <f t="shared" ca="1" si="659"/>
        <v>0</v>
      </c>
      <c r="W3824" s="679">
        <f t="shared" ca="1" si="660"/>
        <v>0</v>
      </c>
      <c r="X3824" s="679">
        <f t="shared" ca="1" si="659"/>
        <v>0</v>
      </c>
      <c r="Y3824" s="679">
        <f t="shared" ca="1" si="659"/>
        <v>0</v>
      </c>
      <c r="Z3824" s="679">
        <f t="shared" ca="1" si="659"/>
        <v>0</v>
      </c>
      <c r="AA3824" t="str">
        <f t="shared" si="652"/>
        <v>ASR_Financial_Report_SHP21Final</v>
      </c>
      <c r="AB3824" s="960">
        <f t="shared" si="653"/>
        <v>44658</v>
      </c>
      <c r="AC3824" t="str">
        <f t="shared" si="654"/>
        <v>Unaudited</v>
      </c>
    </row>
    <row r="3825" spans="1:29" ht="30" x14ac:dyDescent="0.25">
      <c r="A3825" t="s">
        <v>420</v>
      </c>
      <c r="B3825" t="s">
        <v>1366</v>
      </c>
      <c r="C3825" t="s">
        <v>1367</v>
      </c>
      <c r="D3825">
        <v>1900</v>
      </c>
      <c r="E3825" s="960">
        <v>1</v>
      </c>
      <c r="F3825" t="s">
        <v>440</v>
      </c>
      <c r="G3825" s="960">
        <v>274</v>
      </c>
      <c r="H3825" t="s">
        <v>389</v>
      </c>
      <c r="I3825" s="965" t="s">
        <v>488</v>
      </c>
      <c r="J3825" s="965" t="s">
        <v>444</v>
      </c>
      <c r="K3825" s="965" t="s">
        <v>445</v>
      </c>
      <c r="L3825" s="956">
        <v>5.3</v>
      </c>
      <c r="M3825" s="965" t="s">
        <v>304</v>
      </c>
      <c r="N3825" s="679">
        <f t="shared" ca="1" si="659"/>
        <v>51931.601697722173</v>
      </c>
      <c r="O3825" s="679">
        <f t="shared" ca="1" si="659"/>
        <v>18271.15229070589</v>
      </c>
      <c r="P3825" s="679">
        <f t="shared" ca="1" si="659"/>
        <v>9498.5594670559221</v>
      </c>
      <c r="Q3825" s="679">
        <f t="shared" ca="1" si="659"/>
        <v>3407.813440495318</v>
      </c>
      <c r="R3825" s="679">
        <f t="shared" ca="1" si="659"/>
        <v>13476.675209535899</v>
      </c>
      <c r="S3825" s="679">
        <f t="shared" ca="1" si="659"/>
        <v>3946.5105962224611</v>
      </c>
      <c r="T3825" s="679">
        <f t="shared" ca="1" si="659"/>
        <v>338.73069971505782</v>
      </c>
      <c r="U3825" s="679">
        <f t="shared" ca="1" si="659"/>
        <v>268.80327257988682</v>
      </c>
      <c r="V3825" s="679">
        <f t="shared" ca="1" si="659"/>
        <v>2688.5888358442771</v>
      </c>
      <c r="W3825" s="679">
        <f t="shared" ca="1" si="660"/>
        <v>6.0501405284963781</v>
      </c>
      <c r="X3825" s="679">
        <f t="shared" ca="1" si="659"/>
        <v>25.971053688690361</v>
      </c>
      <c r="Y3825" s="679">
        <f t="shared" ca="1" si="659"/>
        <v>2.7466913502793409</v>
      </c>
      <c r="Z3825" s="679">
        <f t="shared" ca="1" si="659"/>
        <v>0</v>
      </c>
      <c r="AA3825" t="str">
        <f t="shared" si="652"/>
        <v>ASR_Financial_Report_SHP21Final</v>
      </c>
      <c r="AB3825" s="960">
        <f t="shared" si="653"/>
        <v>44658</v>
      </c>
      <c r="AC3825" t="str">
        <f t="shared" si="654"/>
        <v>Unaudited</v>
      </c>
    </row>
    <row r="3826" spans="1:29" x14ac:dyDescent="0.25">
      <c r="A3826" t="s">
        <v>420</v>
      </c>
      <c r="B3826" t="s">
        <v>1366</v>
      </c>
      <c r="C3826" t="s">
        <v>1367</v>
      </c>
      <c r="D3826">
        <v>1900</v>
      </c>
      <c r="E3826" s="960">
        <v>1</v>
      </c>
      <c r="F3826" t="s">
        <v>440</v>
      </c>
      <c r="G3826" s="960">
        <v>274</v>
      </c>
      <c r="H3826" t="s">
        <v>389</v>
      </c>
      <c r="I3826" s="961" t="s">
        <v>488</v>
      </c>
      <c r="J3826" s="961" t="s">
        <v>444</v>
      </c>
      <c r="K3826" s="961" t="s">
        <v>445</v>
      </c>
      <c r="L3826" s="956" t="s">
        <v>82</v>
      </c>
      <c r="M3826" s="961" t="s">
        <v>453</v>
      </c>
      <c r="N3826" s="679">
        <f t="shared" ca="1" si="659"/>
        <v>0</v>
      </c>
      <c r="O3826" s="679">
        <f t="shared" ca="1" si="659"/>
        <v>0</v>
      </c>
      <c r="P3826" s="679">
        <f t="shared" ca="1" si="659"/>
        <v>0</v>
      </c>
      <c r="Q3826" s="679">
        <f t="shared" ca="1" si="659"/>
        <v>0</v>
      </c>
      <c r="R3826" s="679">
        <f t="shared" ca="1" si="659"/>
        <v>0</v>
      </c>
      <c r="S3826" s="679">
        <f t="shared" ca="1" si="659"/>
        <v>0</v>
      </c>
      <c r="T3826" s="679">
        <f t="shared" ca="1" si="659"/>
        <v>0</v>
      </c>
      <c r="U3826" s="679">
        <f t="shared" ca="1" si="659"/>
        <v>0</v>
      </c>
      <c r="V3826" s="679">
        <f t="shared" ca="1" si="659"/>
        <v>0</v>
      </c>
      <c r="W3826" s="679">
        <f t="shared" ca="1" si="660"/>
        <v>0</v>
      </c>
      <c r="X3826" s="679">
        <f t="shared" ca="1" si="659"/>
        <v>0</v>
      </c>
      <c r="Y3826" s="679">
        <f t="shared" ca="1" si="659"/>
        <v>0</v>
      </c>
      <c r="Z3826" s="679">
        <f t="shared" ca="1" si="659"/>
        <v>0</v>
      </c>
      <c r="AA3826" t="str">
        <f t="shared" si="652"/>
        <v>ASR_Financial_Report_SHP21Final</v>
      </c>
      <c r="AB3826" s="960">
        <f t="shared" si="653"/>
        <v>44658</v>
      </c>
      <c r="AC3826" t="str">
        <f t="shared" si="654"/>
        <v>Unaudited</v>
      </c>
    </row>
    <row r="3827" spans="1:29" x14ac:dyDescent="0.25">
      <c r="A3827" t="s">
        <v>420</v>
      </c>
      <c r="B3827" t="s">
        <v>1366</v>
      </c>
      <c r="C3827" t="s">
        <v>1367</v>
      </c>
      <c r="D3827">
        <v>1900</v>
      </c>
      <c r="E3827" s="960">
        <v>1</v>
      </c>
      <c r="F3827" t="s">
        <v>440</v>
      </c>
      <c r="G3827" s="960">
        <v>274</v>
      </c>
      <c r="H3827" t="s">
        <v>389</v>
      </c>
      <c r="I3827" s="961" t="s">
        <v>488</v>
      </c>
      <c r="J3827" s="961" t="s">
        <v>444</v>
      </c>
      <c r="K3827" s="961" t="s">
        <v>446</v>
      </c>
      <c r="L3827" s="940">
        <v>6.1</v>
      </c>
      <c r="M3827" s="961" t="s">
        <v>18</v>
      </c>
      <c r="N3827" s="679">
        <f t="shared" ca="1" si="659"/>
        <v>0</v>
      </c>
      <c r="O3827" s="679">
        <f t="shared" ca="1" si="659"/>
        <v>0</v>
      </c>
      <c r="P3827" s="679">
        <f t="shared" ca="1" si="659"/>
        <v>0</v>
      </c>
      <c r="Q3827" s="679">
        <f t="shared" ca="1" si="659"/>
        <v>0</v>
      </c>
      <c r="R3827" s="679">
        <f t="shared" ca="1" si="659"/>
        <v>0</v>
      </c>
      <c r="S3827" s="679">
        <f t="shared" ca="1" si="659"/>
        <v>0</v>
      </c>
      <c r="T3827" s="679">
        <f t="shared" ca="1" si="659"/>
        <v>0</v>
      </c>
      <c r="U3827" s="679">
        <f t="shared" ca="1" si="659"/>
        <v>0</v>
      </c>
      <c r="V3827" s="679">
        <f t="shared" ca="1" si="659"/>
        <v>0</v>
      </c>
      <c r="W3827" s="679">
        <f t="shared" ca="1" si="660"/>
        <v>0</v>
      </c>
      <c r="X3827" s="679">
        <f t="shared" ca="1" si="659"/>
        <v>0</v>
      </c>
      <c r="Y3827" s="679">
        <f t="shared" ca="1" si="659"/>
        <v>0</v>
      </c>
      <c r="Z3827" s="679">
        <f t="shared" ca="1" si="659"/>
        <v>0</v>
      </c>
      <c r="AA3827" t="str">
        <f t="shared" si="652"/>
        <v>ASR_Financial_Report_SHP21Final</v>
      </c>
      <c r="AB3827" s="960">
        <f t="shared" si="653"/>
        <v>44658</v>
      </c>
      <c r="AC3827" t="str">
        <f t="shared" si="654"/>
        <v>Unaudited</v>
      </c>
    </row>
    <row r="3828" spans="1:29" x14ac:dyDescent="0.25">
      <c r="A3828" t="s">
        <v>420</v>
      </c>
      <c r="B3828" t="s">
        <v>1366</v>
      </c>
      <c r="C3828" t="s">
        <v>1367</v>
      </c>
      <c r="D3828">
        <v>1900</v>
      </c>
      <c r="E3828" s="960">
        <v>1</v>
      </c>
      <c r="F3828" t="s">
        <v>440</v>
      </c>
      <c r="G3828" s="960">
        <v>274</v>
      </c>
      <c r="H3828" t="s">
        <v>389</v>
      </c>
      <c r="I3828" s="961" t="s">
        <v>488</v>
      </c>
      <c r="J3828" s="961" t="s">
        <v>444</v>
      </c>
      <c r="K3828" s="961" t="s">
        <v>446</v>
      </c>
      <c r="L3828" s="940">
        <v>6.2</v>
      </c>
      <c r="M3828" s="961" t="s">
        <v>19</v>
      </c>
      <c r="N3828" s="679">
        <f t="shared" ca="1" si="659"/>
        <v>0</v>
      </c>
      <c r="O3828" s="679">
        <f t="shared" ca="1" si="659"/>
        <v>0</v>
      </c>
      <c r="P3828" s="679">
        <f t="shared" ca="1" si="659"/>
        <v>0</v>
      </c>
      <c r="Q3828" s="679">
        <f t="shared" ca="1" si="659"/>
        <v>0</v>
      </c>
      <c r="R3828" s="679">
        <f t="shared" ca="1" si="659"/>
        <v>0</v>
      </c>
      <c r="S3828" s="679">
        <f t="shared" ca="1" si="659"/>
        <v>0</v>
      </c>
      <c r="T3828" s="679">
        <f t="shared" ca="1" si="659"/>
        <v>0</v>
      </c>
      <c r="U3828" s="679">
        <f t="shared" ca="1" si="659"/>
        <v>0</v>
      </c>
      <c r="V3828" s="679">
        <f t="shared" ca="1" si="659"/>
        <v>0</v>
      </c>
      <c r="W3828" s="679">
        <f t="shared" ca="1" si="660"/>
        <v>0</v>
      </c>
      <c r="X3828" s="679">
        <f t="shared" ca="1" si="659"/>
        <v>0</v>
      </c>
      <c r="Y3828" s="679">
        <f t="shared" ca="1" si="659"/>
        <v>0</v>
      </c>
      <c r="Z3828" s="679">
        <f t="shared" ca="1" si="659"/>
        <v>0</v>
      </c>
      <c r="AA3828" t="str">
        <f t="shared" si="652"/>
        <v>ASR_Financial_Report_SHP21Final</v>
      </c>
      <c r="AB3828" s="960">
        <f t="shared" si="653"/>
        <v>44658</v>
      </c>
      <c r="AC3828" t="str">
        <f t="shared" si="654"/>
        <v>Unaudited</v>
      </c>
    </row>
    <row r="3829" spans="1:29" x14ac:dyDescent="0.25">
      <c r="A3829" t="s">
        <v>420</v>
      </c>
      <c r="B3829" t="s">
        <v>1366</v>
      </c>
      <c r="C3829" t="s">
        <v>1367</v>
      </c>
      <c r="D3829">
        <v>1900</v>
      </c>
      <c r="E3829" s="960">
        <v>1</v>
      </c>
      <c r="F3829" t="s">
        <v>440</v>
      </c>
      <c r="G3829" s="960">
        <v>274</v>
      </c>
      <c r="H3829" t="s">
        <v>389</v>
      </c>
      <c r="I3829" s="968" t="s">
        <v>488</v>
      </c>
      <c r="J3829" s="968" t="s">
        <v>444</v>
      </c>
      <c r="K3829" s="968" t="s">
        <v>446</v>
      </c>
      <c r="L3829" s="948">
        <v>6.3</v>
      </c>
      <c r="M3829" s="968" t="s">
        <v>184</v>
      </c>
      <c r="N3829" s="679">
        <f t="shared" ca="1" si="659"/>
        <v>0</v>
      </c>
      <c r="O3829" s="679">
        <f t="shared" ca="1" si="659"/>
        <v>0</v>
      </c>
      <c r="P3829" s="679">
        <f t="shared" ca="1" si="659"/>
        <v>0</v>
      </c>
      <c r="Q3829" s="679">
        <f t="shared" ca="1" si="659"/>
        <v>0</v>
      </c>
      <c r="R3829" s="679">
        <f t="shared" ca="1" si="659"/>
        <v>0</v>
      </c>
      <c r="S3829" s="679">
        <f t="shared" ca="1" si="659"/>
        <v>0</v>
      </c>
      <c r="T3829" s="679">
        <f t="shared" ca="1" si="659"/>
        <v>0</v>
      </c>
      <c r="U3829" s="679">
        <f t="shared" ca="1" si="659"/>
        <v>0</v>
      </c>
      <c r="V3829" s="679">
        <f t="shared" ca="1" si="659"/>
        <v>0</v>
      </c>
      <c r="W3829" s="679">
        <f t="shared" ca="1" si="660"/>
        <v>0</v>
      </c>
      <c r="X3829" s="679">
        <f t="shared" ca="1" si="659"/>
        <v>0</v>
      </c>
      <c r="Y3829" s="679">
        <f t="shared" ca="1" si="659"/>
        <v>0</v>
      </c>
      <c r="Z3829" s="679">
        <f t="shared" ca="1" si="659"/>
        <v>0</v>
      </c>
      <c r="AA3829" t="str">
        <f t="shared" si="652"/>
        <v>ASR_Financial_Report_SHP21Final</v>
      </c>
      <c r="AB3829" s="960">
        <f t="shared" si="653"/>
        <v>44658</v>
      </c>
      <c r="AC3829" t="str">
        <f t="shared" si="654"/>
        <v>Unaudited</v>
      </c>
    </row>
    <row r="3830" spans="1:29" x14ac:dyDescent="0.25">
      <c r="A3830" t="s">
        <v>420</v>
      </c>
      <c r="B3830" t="s">
        <v>1366</v>
      </c>
      <c r="C3830" t="s">
        <v>1367</v>
      </c>
      <c r="D3830">
        <v>1900</v>
      </c>
      <c r="E3830" s="960">
        <v>1</v>
      </c>
      <c r="F3830" t="s">
        <v>440</v>
      </c>
      <c r="G3830" s="960">
        <v>274</v>
      </c>
      <c r="H3830" t="s">
        <v>389</v>
      </c>
      <c r="I3830" s="940" t="s">
        <v>488</v>
      </c>
      <c r="J3830" s="940" t="s">
        <v>444</v>
      </c>
      <c r="K3830" s="940" t="s">
        <v>446</v>
      </c>
      <c r="L3830" s="940" t="s">
        <v>87</v>
      </c>
      <c r="M3830" s="961" t="s">
        <v>454</v>
      </c>
      <c r="N3830" s="679">
        <f t="shared" ca="1" si="659"/>
        <v>0</v>
      </c>
      <c r="O3830" s="679">
        <f t="shared" ca="1" si="659"/>
        <v>0</v>
      </c>
      <c r="P3830" s="679">
        <f t="shared" ca="1" si="659"/>
        <v>0</v>
      </c>
      <c r="Q3830" s="679">
        <f t="shared" ca="1" si="659"/>
        <v>0</v>
      </c>
      <c r="R3830" s="679">
        <f t="shared" ca="1" si="659"/>
        <v>0</v>
      </c>
      <c r="S3830" s="679">
        <f t="shared" ca="1" si="659"/>
        <v>0</v>
      </c>
      <c r="T3830" s="679">
        <f t="shared" ca="1" si="659"/>
        <v>0</v>
      </c>
      <c r="U3830" s="679">
        <f t="shared" ca="1" si="659"/>
        <v>0</v>
      </c>
      <c r="V3830" s="679">
        <f t="shared" ca="1" si="659"/>
        <v>0</v>
      </c>
      <c r="W3830" s="679">
        <f t="shared" ca="1" si="660"/>
        <v>0</v>
      </c>
      <c r="X3830" s="679">
        <f t="shared" ca="1" si="659"/>
        <v>0</v>
      </c>
      <c r="Y3830" s="679">
        <f t="shared" ca="1" si="659"/>
        <v>0</v>
      </c>
      <c r="Z3830" s="679">
        <f t="shared" ca="1" si="659"/>
        <v>0</v>
      </c>
      <c r="AA3830" t="str">
        <f t="shared" si="652"/>
        <v>ASR_Financial_Report_SHP21Final</v>
      </c>
      <c r="AB3830" s="960">
        <f t="shared" si="653"/>
        <v>44658</v>
      </c>
      <c r="AC3830" t="str">
        <f t="shared" si="654"/>
        <v>Unaudited</v>
      </c>
    </row>
    <row r="3831" spans="1:29" x14ac:dyDescent="0.25">
      <c r="A3831" t="s">
        <v>420</v>
      </c>
      <c r="B3831" t="s">
        <v>1366</v>
      </c>
      <c r="C3831" t="s">
        <v>1367</v>
      </c>
      <c r="D3831">
        <v>1900</v>
      </c>
      <c r="E3831" s="960">
        <v>1</v>
      </c>
      <c r="F3831" t="s">
        <v>440</v>
      </c>
      <c r="G3831" s="960">
        <v>274</v>
      </c>
      <c r="H3831" t="s">
        <v>389</v>
      </c>
      <c r="I3831" s="940" t="s">
        <v>488</v>
      </c>
      <c r="J3831" s="940" t="s">
        <v>444</v>
      </c>
      <c r="K3831" s="940" t="s">
        <v>447</v>
      </c>
      <c r="L3831" s="946">
        <v>7.1</v>
      </c>
      <c r="M3831" s="962" t="s">
        <v>20</v>
      </c>
      <c r="N3831" s="679">
        <f t="shared" ca="1" si="659"/>
        <v>622323.95000000007</v>
      </c>
      <c r="O3831" s="679">
        <f t="shared" ca="1" si="659"/>
        <v>163293.82999999999</v>
      </c>
      <c r="P3831" s="679">
        <f t="shared" ca="1" si="659"/>
        <v>21977.599999999999</v>
      </c>
      <c r="Q3831" s="679">
        <f t="shared" ca="1" si="659"/>
        <v>110979.6</v>
      </c>
      <c r="R3831" s="679">
        <f t="shared" ca="1" si="659"/>
        <v>90953.94</v>
      </c>
      <c r="S3831" s="679">
        <f t="shared" ca="1" si="659"/>
        <v>63135.74</v>
      </c>
      <c r="T3831" s="679">
        <f t="shared" ca="1" si="659"/>
        <v>1696</v>
      </c>
      <c r="U3831" s="679">
        <f t="shared" ca="1" si="659"/>
        <v>3214</v>
      </c>
      <c r="V3831" s="679">
        <f t="shared" ca="1" si="659"/>
        <v>18773.669999999998</v>
      </c>
      <c r="W3831" s="679">
        <f t="shared" ca="1" si="660"/>
        <v>2245</v>
      </c>
      <c r="X3831" s="679">
        <f t="shared" ca="1" si="659"/>
        <v>115383.90000000001</v>
      </c>
      <c r="Y3831" s="679">
        <f t="shared" ca="1" si="659"/>
        <v>30670.67</v>
      </c>
      <c r="Z3831" s="679">
        <f t="shared" ca="1" si="659"/>
        <v>0</v>
      </c>
      <c r="AA3831" t="str">
        <f t="shared" si="652"/>
        <v>ASR_Financial_Report_SHP21Final</v>
      </c>
      <c r="AB3831" s="960">
        <f t="shared" si="653"/>
        <v>44658</v>
      </c>
      <c r="AC3831" t="str">
        <f t="shared" si="654"/>
        <v>Unaudited</v>
      </c>
    </row>
    <row r="3832" spans="1:29" x14ac:dyDescent="0.25">
      <c r="A3832" t="s">
        <v>420</v>
      </c>
      <c r="B3832" t="s">
        <v>1366</v>
      </c>
      <c r="C3832" t="s">
        <v>1367</v>
      </c>
      <c r="D3832">
        <v>1900</v>
      </c>
      <c r="E3832" s="960">
        <v>1</v>
      </c>
      <c r="F3832" t="s">
        <v>440</v>
      </c>
      <c r="G3832" s="960">
        <v>274</v>
      </c>
      <c r="H3832" t="s">
        <v>389</v>
      </c>
      <c r="I3832" s="961" t="s">
        <v>488</v>
      </c>
      <c r="J3832" s="961" t="s">
        <v>444</v>
      </c>
      <c r="K3832" s="961" t="s">
        <v>447</v>
      </c>
      <c r="L3832" s="940">
        <v>7.2</v>
      </c>
      <c r="M3832" s="961" t="s">
        <v>21</v>
      </c>
      <c r="N3832" s="679">
        <f t="shared" ca="1" si="659"/>
        <v>0</v>
      </c>
      <c r="O3832" s="679">
        <f t="shared" ca="1" si="659"/>
        <v>0</v>
      </c>
      <c r="P3832" s="679">
        <f t="shared" ca="1" si="659"/>
        <v>0</v>
      </c>
      <c r="Q3832" s="679">
        <f t="shared" ca="1" si="659"/>
        <v>0</v>
      </c>
      <c r="R3832" s="679">
        <f t="shared" ca="1" si="659"/>
        <v>0</v>
      </c>
      <c r="S3832" s="679">
        <f t="shared" ca="1" si="659"/>
        <v>0</v>
      </c>
      <c r="T3832" s="679">
        <f t="shared" ca="1" si="659"/>
        <v>0</v>
      </c>
      <c r="U3832" s="679">
        <f t="shared" ca="1" si="659"/>
        <v>0</v>
      </c>
      <c r="V3832" s="679">
        <f t="shared" ca="1" si="659"/>
        <v>0</v>
      </c>
      <c r="W3832" s="679">
        <f t="shared" ca="1" si="660"/>
        <v>0</v>
      </c>
      <c r="X3832" s="679">
        <f t="shared" ca="1" si="659"/>
        <v>0</v>
      </c>
      <c r="Y3832" s="679">
        <f t="shared" ca="1" si="659"/>
        <v>0</v>
      </c>
      <c r="Z3832" s="679">
        <f t="shared" ca="1" si="659"/>
        <v>0</v>
      </c>
      <c r="AA3832" t="str">
        <f t="shared" si="652"/>
        <v>ASR_Financial_Report_SHP21Final</v>
      </c>
      <c r="AB3832" s="960">
        <f t="shared" si="653"/>
        <v>44658</v>
      </c>
      <c r="AC3832" t="str">
        <f t="shared" si="654"/>
        <v>Unaudited</v>
      </c>
    </row>
    <row r="3833" spans="1:29" x14ac:dyDescent="0.25">
      <c r="A3833" t="s">
        <v>420</v>
      </c>
      <c r="B3833" t="s">
        <v>1366</v>
      </c>
      <c r="C3833" t="s">
        <v>1367</v>
      </c>
      <c r="D3833">
        <v>1900</v>
      </c>
      <c r="E3833" s="960">
        <v>1</v>
      </c>
      <c r="F3833" t="s">
        <v>440</v>
      </c>
      <c r="G3833" s="960">
        <v>274</v>
      </c>
      <c r="H3833" t="s">
        <v>389</v>
      </c>
      <c r="I3833" s="940" t="s">
        <v>488</v>
      </c>
      <c r="J3833" s="940" t="s">
        <v>444</v>
      </c>
      <c r="K3833" s="940" t="s">
        <v>447</v>
      </c>
      <c r="L3833" s="940">
        <v>7.3</v>
      </c>
      <c r="M3833" s="961" t="s">
        <v>155</v>
      </c>
      <c r="N3833" s="679">
        <f t="shared" ca="1" si="659"/>
        <v>9425.6699305694492</v>
      </c>
      <c r="O3833" s="679">
        <f t="shared" ca="1" si="659"/>
        <v>7003.6550148402457</v>
      </c>
      <c r="P3833" s="679">
        <f t="shared" ca="1" si="659"/>
        <v>942.6169283564052</v>
      </c>
      <c r="Q3833" s="679">
        <f t="shared" ca="1" si="659"/>
        <v>976.58638634779754</v>
      </c>
      <c r="R3833" s="679">
        <f t="shared" ca="1" si="659"/>
        <v>800.33649288562481</v>
      </c>
      <c r="S3833" s="679">
        <f t="shared" ca="1" si="659"/>
        <v>-2504.8321544860646</v>
      </c>
      <c r="T3833" s="679">
        <f t="shared" ca="1" si="659"/>
        <v>72.741259759594413</v>
      </c>
      <c r="U3833" s="679">
        <f t="shared" ca="1" si="659"/>
        <v>-127.46523755961817</v>
      </c>
      <c r="V3833" s="679">
        <f t="shared" ca="1" si="659"/>
        <v>165.15844310685029</v>
      </c>
      <c r="W3833" s="679">
        <f t="shared" ca="1" si="660"/>
        <v>19.766342470633511</v>
      </c>
      <c r="X3833" s="679">
        <f t="shared" ca="1" si="659"/>
        <v>1853.1335148061839</v>
      </c>
      <c r="Y3833" s="679">
        <f t="shared" ca="1" si="659"/>
        <v>223.97294004179892</v>
      </c>
      <c r="Z3833" s="679">
        <f t="shared" ca="1" si="659"/>
        <v>0</v>
      </c>
      <c r="AA3833" t="str">
        <f t="shared" si="652"/>
        <v>ASR_Financial_Report_SHP21Final</v>
      </c>
      <c r="AB3833" s="960">
        <f t="shared" si="653"/>
        <v>44658</v>
      </c>
      <c r="AC3833" t="str">
        <f t="shared" si="654"/>
        <v>Unaudited</v>
      </c>
    </row>
    <row r="3834" spans="1:29" x14ac:dyDescent="0.25">
      <c r="A3834" t="s">
        <v>420</v>
      </c>
      <c r="B3834" t="s">
        <v>1366</v>
      </c>
      <c r="C3834" t="s">
        <v>1367</v>
      </c>
      <c r="D3834">
        <v>1900</v>
      </c>
      <c r="E3834" s="960">
        <v>1</v>
      </c>
      <c r="F3834" t="s">
        <v>440</v>
      </c>
      <c r="G3834" s="960">
        <v>274</v>
      </c>
      <c r="H3834" t="s">
        <v>389</v>
      </c>
      <c r="I3834" s="940" t="s">
        <v>488</v>
      </c>
      <c r="J3834" s="940" t="s">
        <v>444</v>
      </c>
      <c r="K3834" s="940" t="s">
        <v>447</v>
      </c>
      <c r="L3834" s="940" t="s">
        <v>91</v>
      </c>
      <c r="M3834" s="961" t="s">
        <v>455</v>
      </c>
      <c r="N3834" s="679">
        <f t="shared" ref="N3834:Z3855" ca="1" si="66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679">
        <f t="shared" ca="1" si="661"/>
        <v>0</v>
      </c>
      <c r="P3834" s="679">
        <f t="shared" ca="1" si="661"/>
        <v>0</v>
      </c>
      <c r="Q3834" s="679">
        <f t="shared" ca="1" si="661"/>
        <v>0</v>
      </c>
      <c r="R3834" s="679">
        <f t="shared" ca="1" si="661"/>
        <v>0</v>
      </c>
      <c r="S3834" s="679">
        <f t="shared" ca="1" si="661"/>
        <v>0</v>
      </c>
      <c r="T3834" s="679">
        <f t="shared" ca="1" si="661"/>
        <v>0</v>
      </c>
      <c r="U3834" s="679">
        <f t="shared" ca="1" si="661"/>
        <v>0</v>
      </c>
      <c r="V3834" s="679">
        <f t="shared" ca="1" si="661"/>
        <v>0</v>
      </c>
      <c r="W3834" s="679">
        <f t="shared" ca="1" si="660"/>
        <v>0</v>
      </c>
      <c r="X3834" s="679">
        <f t="shared" ca="1" si="661"/>
        <v>0</v>
      </c>
      <c r="Y3834" s="679">
        <f t="shared" ca="1" si="661"/>
        <v>0</v>
      </c>
      <c r="Z3834" s="679">
        <f t="shared" ca="1" si="661"/>
        <v>0</v>
      </c>
      <c r="AA3834" t="str">
        <f t="shared" si="652"/>
        <v>ASR_Financial_Report_SHP21Final</v>
      </c>
      <c r="AB3834" s="960">
        <f t="shared" si="653"/>
        <v>44658</v>
      </c>
      <c r="AC3834" t="str">
        <f t="shared" si="654"/>
        <v>Unaudited</v>
      </c>
    </row>
    <row r="3835" spans="1:29" x14ac:dyDescent="0.25">
      <c r="A3835" t="s">
        <v>420</v>
      </c>
      <c r="B3835" t="s">
        <v>1366</v>
      </c>
      <c r="C3835" t="s">
        <v>1367</v>
      </c>
      <c r="D3835">
        <v>1900</v>
      </c>
      <c r="E3835" s="960">
        <v>1</v>
      </c>
      <c r="F3835" t="s">
        <v>440</v>
      </c>
      <c r="G3835" s="960">
        <v>274</v>
      </c>
      <c r="H3835" t="s">
        <v>389</v>
      </c>
      <c r="I3835" s="961" t="s">
        <v>488</v>
      </c>
      <c r="J3835" s="961" t="s">
        <v>444</v>
      </c>
      <c r="K3835" s="961" t="s">
        <v>448</v>
      </c>
      <c r="L3835" s="940">
        <v>8.1</v>
      </c>
      <c r="M3835" s="961" t="s">
        <v>22</v>
      </c>
      <c r="N3835" s="679">
        <f t="shared" ca="1" si="661"/>
        <v>13680846.259999998</v>
      </c>
      <c r="O3835" s="679">
        <f t="shared" ca="1" si="661"/>
        <v>5619563.1299999999</v>
      </c>
      <c r="P3835" s="679">
        <f t="shared" ca="1" si="661"/>
        <v>767913.27</v>
      </c>
      <c r="Q3835" s="679">
        <f t="shared" ca="1" si="661"/>
        <v>2742993.36</v>
      </c>
      <c r="R3835" s="679">
        <f t="shared" ca="1" si="661"/>
        <v>1963354.94</v>
      </c>
      <c r="S3835" s="679">
        <f t="shared" ca="1" si="661"/>
        <v>1419.58</v>
      </c>
      <c r="T3835" s="679">
        <f t="shared" ca="1" si="661"/>
        <v>61221.75</v>
      </c>
      <c r="U3835" s="679">
        <f t="shared" ca="1" si="661"/>
        <v>2.52</v>
      </c>
      <c r="V3835" s="679">
        <f t="shared" ca="1" si="661"/>
        <v>1596964.8499999999</v>
      </c>
      <c r="W3835" s="679">
        <f t="shared" ca="1" si="660"/>
        <v>65372.35</v>
      </c>
      <c r="X3835" s="679">
        <f t="shared" ca="1" si="661"/>
        <v>1559.23</v>
      </c>
      <c r="Y3835" s="679">
        <f t="shared" ca="1" si="661"/>
        <v>860481.27999999991</v>
      </c>
      <c r="Z3835" s="679">
        <f t="shared" ca="1" si="661"/>
        <v>0</v>
      </c>
      <c r="AA3835" t="str">
        <f t="shared" si="652"/>
        <v>ASR_Financial_Report_SHP21Final</v>
      </c>
      <c r="AB3835" s="960">
        <f t="shared" si="653"/>
        <v>44658</v>
      </c>
      <c r="AC3835" t="str">
        <f t="shared" si="654"/>
        <v>Unaudited</v>
      </c>
    </row>
    <row r="3836" spans="1:29" x14ac:dyDescent="0.25">
      <c r="A3836" t="s">
        <v>420</v>
      </c>
      <c r="B3836" t="s">
        <v>1366</v>
      </c>
      <c r="C3836" t="s">
        <v>1367</v>
      </c>
      <c r="D3836">
        <v>1900</v>
      </c>
      <c r="E3836" s="960">
        <v>1</v>
      </c>
      <c r="F3836" t="s">
        <v>440</v>
      </c>
      <c r="G3836" s="960">
        <v>274</v>
      </c>
      <c r="H3836" t="s">
        <v>389</v>
      </c>
      <c r="I3836" s="961" t="s">
        <v>488</v>
      </c>
      <c r="J3836" s="961" t="s">
        <v>444</v>
      </c>
      <c r="K3836" s="961" t="s">
        <v>448</v>
      </c>
      <c r="L3836" s="956" t="s">
        <v>112</v>
      </c>
      <c r="M3836" s="961" t="s">
        <v>443</v>
      </c>
      <c r="N3836" s="679">
        <f t="shared" ca="1" si="661"/>
        <v>158132.72</v>
      </c>
      <c r="O3836" s="679">
        <f t="shared" ca="1" si="661"/>
        <v>26454.799999999999</v>
      </c>
      <c r="P3836" s="679">
        <f t="shared" ca="1" si="661"/>
        <v>0</v>
      </c>
      <c r="Q3836" s="679">
        <f t="shared" ca="1" si="661"/>
        <v>28557.599999999999</v>
      </c>
      <c r="R3836" s="679">
        <f t="shared" ca="1" si="661"/>
        <v>90210.72</v>
      </c>
      <c r="S3836" s="679">
        <f t="shared" ca="1" si="661"/>
        <v>0</v>
      </c>
      <c r="T3836" s="679">
        <f t="shared" ca="1" si="661"/>
        <v>0</v>
      </c>
      <c r="U3836" s="679">
        <f t="shared" ca="1" si="661"/>
        <v>0</v>
      </c>
      <c r="V3836" s="679">
        <f t="shared" ca="1" si="661"/>
        <v>12909.6</v>
      </c>
      <c r="W3836" s="679">
        <f t="shared" ca="1" si="660"/>
        <v>0</v>
      </c>
      <c r="X3836" s="679">
        <f t="shared" ca="1" si="661"/>
        <v>0</v>
      </c>
      <c r="Y3836" s="679">
        <f t="shared" ca="1" si="661"/>
        <v>0</v>
      </c>
      <c r="Z3836" s="679">
        <f t="shared" ca="1" si="661"/>
        <v>0</v>
      </c>
      <c r="AA3836" t="str">
        <f t="shared" si="652"/>
        <v>ASR_Financial_Report_SHP21Final</v>
      </c>
      <c r="AB3836" s="960">
        <f t="shared" si="653"/>
        <v>44658</v>
      </c>
      <c r="AC3836" t="str">
        <f t="shared" si="654"/>
        <v>Unaudited</v>
      </c>
    </row>
    <row r="3837" spans="1:29" x14ac:dyDescent="0.25">
      <c r="A3837" t="s">
        <v>420</v>
      </c>
      <c r="B3837" t="s">
        <v>1366</v>
      </c>
      <c r="C3837" t="s">
        <v>1367</v>
      </c>
      <c r="D3837">
        <v>1900</v>
      </c>
      <c r="E3837" s="960">
        <v>1</v>
      </c>
      <c r="F3837" t="s">
        <v>440</v>
      </c>
      <c r="G3837" s="960">
        <v>274</v>
      </c>
      <c r="H3837" t="s">
        <v>389</v>
      </c>
      <c r="I3837" s="940" t="s">
        <v>488</v>
      </c>
      <c r="J3837" s="940" t="s">
        <v>444</v>
      </c>
      <c r="K3837" s="940" t="s">
        <v>448</v>
      </c>
      <c r="L3837" s="940" t="s">
        <v>114</v>
      </c>
      <c r="M3837" s="961" t="s">
        <v>157</v>
      </c>
      <c r="N3837" s="679">
        <f t="shared" ca="1" si="661"/>
        <v>0</v>
      </c>
      <c r="O3837" s="679">
        <f t="shared" ca="1" si="661"/>
        <v>0</v>
      </c>
      <c r="P3837" s="679">
        <f t="shared" ca="1" si="661"/>
        <v>0</v>
      </c>
      <c r="Q3837" s="679">
        <f t="shared" ca="1" si="661"/>
        <v>0</v>
      </c>
      <c r="R3837" s="679">
        <f t="shared" ca="1" si="661"/>
        <v>0</v>
      </c>
      <c r="S3837" s="679">
        <f t="shared" ca="1" si="661"/>
        <v>0</v>
      </c>
      <c r="T3837" s="679">
        <f t="shared" ca="1" si="661"/>
        <v>0</v>
      </c>
      <c r="U3837" s="679">
        <f t="shared" ca="1" si="661"/>
        <v>0</v>
      </c>
      <c r="V3837" s="679">
        <f t="shared" ca="1" si="661"/>
        <v>0</v>
      </c>
      <c r="W3837" s="679">
        <f t="shared" ca="1" si="660"/>
        <v>0</v>
      </c>
      <c r="X3837" s="679">
        <f t="shared" ca="1" si="661"/>
        <v>0</v>
      </c>
      <c r="Y3837" s="679">
        <f t="shared" ca="1" si="661"/>
        <v>0</v>
      </c>
      <c r="Z3837" s="679">
        <f t="shared" ca="1" si="661"/>
        <v>0</v>
      </c>
      <c r="AA3837" t="str">
        <f t="shared" si="652"/>
        <v>ASR_Financial_Report_SHP21Final</v>
      </c>
      <c r="AB3837" s="960">
        <f t="shared" si="653"/>
        <v>44658</v>
      </c>
      <c r="AC3837" t="str">
        <f t="shared" si="654"/>
        <v>Unaudited</v>
      </c>
    </row>
    <row r="3838" spans="1:29" x14ac:dyDescent="0.25">
      <c r="A3838" t="s">
        <v>420</v>
      </c>
      <c r="B3838" t="s">
        <v>1366</v>
      </c>
      <c r="C3838" t="s">
        <v>1367</v>
      </c>
      <c r="D3838">
        <v>1900</v>
      </c>
      <c r="E3838" s="960">
        <v>1</v>
      </c>
      <c r="F3838" t="s">
        <v>440</v>
      </c>
      <c r="G3838" s="960">
        <v>274</v>
      </c>
      <c r="H3838" t="s">
        <v>389</v>
      </c>
      <c r="I3838" s="940" t="s">
        <v>488</v>
      </c>
      <c r="J3838" s="940" t="s">
        <v>444</v>
      </c>
      <c r="K3838" s="940" t="s">
        <v>448</v>
      </c>
      <c r="L3838" s="940" t="s">
        <v>115</v>
      </c>
      <c r="M3838" s="961" t="s">
        <v>113</v>
      </c>
      <c r="N3838" s="679">
        <f t="shared" ca="1" si="661"/>
        <v>-10805.771386973409</v>
      </c>
      <c r="O3838" s="679">
        <f t="shared" ca="1" si="661"/>
        <v>-3819.5813213752899</v>
      </c>
      <c r="P3838" s="679">
        <f t="shared" ca="1" si="661"/>
        <v>-519.59832832932602</v>
      </c>
      <c r="Q3838" s="679">
        <f t="shared" ca="1" si="661"/>
        <v>-2465.9289343013902</v>
      </c>
      <c r="R3838" s="679">
        <f t="shared" ca="1" si="661"/>
        <v>-1828.53242905862</v>
      </c>
      <c r="S3838" s="679">
        <f t="shared" ca="1" si="661"/>
        <v>-45.427189952790101</v>
      </c>
      <c r="T3838" s="679">
        <f t="shared" ca="1" si="661"/>
        <v>-41.426611378860599</v>
      </c>
      <c r="U3838" s="679">
        <f t="shared" ca="1" si="661"/>
        <v>-2.2421282110256101E-3</v>
      </c>
      <c r="V3838" s="679">
        <f t="shared" ca="1" si="661"/>
        <v>-1432.3624764450601</v>
      </c>
      <c r="W3838" s="679">
        <f t="shared" ca="1" si="660"/>
        <v>-58.163964347635002</v>
      </c>
      <c r="X3838" s="679">
        <f t="shared" ca="1" si="661"/>
        <v>-14.985085500300199</v>
      </c>
      <c r="Y3838" s="679">
        <f t="shared" ca="1" si="661"/>
        <v>-579.76280415592703</v>
      </c>
      <c r="Z3838" s="679">
        <f t="shared" ca="1" si="661"/>
        <v>0</v>
      </c>
      <c r="AA3838" t="str">
        <f t="shared" si="652"/>
        <v>ASR_Financial_Report_SHP21Final</v>
      </c>
      <c r="AB3838" s="960">
        <f t="shared" si="653"/>
        <v>44658</v>
      </c>
      <c r="AC3838" t="str">
        <f t="shared" si="654"/>
        <v>Unaudited</v>
      </c>
    </row>
    <row r="3839" spans="1:29" x14ac:dyDescent="0.25">
      <c r="A3839" t="s">
        <v>420</v>
      </c>
      <c r="B3839" t="s">
        <v>1366</v>
      </c>
      <c r="C3839" t="s">
        <v>1367</v>
      </c>
      <c r="D3839">
        <v>1900</v>
      </c>
      <c r="E3839" s="960">
        <v>1</v>
      </c>
      <c r="F3839" t="s">
        <v>440</v>
      </c>
      <c r="G3839" s="960">
        <v>274</v>
      </c>
      <c r="H3839" t="s">
        <v>389</v>
      </c>
      <c r="I3839" s="940" t="s">
        <v>488</v>
      </c>
      <c r="J3839" s="940" t="s">
        <v>444</v>
      </c>
      <c r="K3839" s="940" t="s">
        <v>448</v>
      </c>
      <c r="L3839" s="940" t="s">
        <v>116</v>
      </c>
      <c r="M3839" s="961" t="s">
        <v>158</v>
      </c>
      <c r="N3839" s="679">
        <f t="shared" ca="1" si="661"/>
        <v>0</v>
      </c>
      <c r="O3839" s="679">
        <f t="shared" ca="1" si="661"/>
        <v>0</v>
      </c>
      <c r="P3839" s="679">
        <f t="shared" ca="1" si="661"/>
        <v>0</v>
      </c>
      <c r="Q3839" s="679">
        <f t="shared" ca="1" si="661"/>
        <v>0</v>
      </c>
      <c r="R3839" s="679">
        <f t="shared" ca="1" si="661"/>
        <v>0</v>
      </c>
      <c r="S3839" s="679">
        <f t="shared" ca="1" si="661"/>
        <v>0</v>
      </c>
      <c r="T3839" s="679">
        <f t="shared" ca="1" si="661"/>
        <v>0</v>
      </c>
      <c r="U3839" s="679">
        <f t="shared" ca="1" si="661"/>
        <v>0</v>
      </c>
      <c r="V3839" s="679">
        <f t="shared" ca="1" si="661"/>
        <v>0</v>
      </c>
      <c r="W3839" s="679">
        <f t="shared" ca="1" si="660"/>
        <v>0</v>
      </c>
      <c r="X3839" s="679">
        <f t="shared" ca="1" si="661"/>
        <v>0</v>
      </c>
      <c r="Y3839" s="679">
        <f t="shared" ca="1" si="661"/>
        <v>0</v>
      </c>
      <c r="Z3839" s="679">
        <f t="shared" ca="1" si="661"/>
        <v>0</v>
      </c>
      <c r="AA3839" t="str">
        <f t="shared" si="652"/>
        <v>ASR_Financial_Report_SHP21Final</v>
      </c>
      <c r="AB3839" s="960">
        <f t="shared" si="653"/>
        <v>44658</v>
      </c>
      <c r="AC3839" t="str">
        <f t="shared" si="654"/>
        <v>Unaudited</v>
      </c>
    </row>
    <row r="3840" spans="1:29" x14ac:dyDescent="0.25">
      <c r="A3840" t="s">
        <v>420</v>
      </c>
      <c r="B3840" t="s">
        <v>1366</v>
      </c>
      <c r="C3840" t="s">
        <v>1367</v>
      </c>
      <c r="D3840">
        <v>1900</v>
      </c>
      <c r="E3840" s="960">
        <v>1</v>
      </c>
      <c r="F3840" t="s">
        <v>440</v>
      </c>
      <c r="G3840" s="960">
        <v>274</v>
      </c>
      <c r="H3840" t="s">
        <v>389</v>
      </c>
      <c r="I3840" s="940" t="s">
        <v>488</v>
      </c>
      <c r="J3840" s="940" t="s">
        <v>444</v>
      </c>
      <c r="K3840" s="940" t="s">
        <v>448</v>
      </c>
      <c r="L3840" s="956" t="s">
        <v>159</v>
      </c>
      <c r="M3840" s="961" t="s">
        <v>23</v>
      </c>
      <c r="N3840" s="679">
        <f t="shared" ca="1" si="661"/>
        <v>0</v>
      </c>
      <c r="O3840" s="679">
        <f t="shared" ca="1" si="661"/>
        <v>0</v>
      </c>
      <c r="P3840" s="679">
        <f t="shared" ca="1" si="661"/>
        <v>0</v>
      </c>
      <c r="Q3840" s="679">
        <f t="shared" ca="1" si="661"/>
        <v>0</v>
      </c>
      <c r="R3840" s="679">
        <f t="shared" ca="1" si="661"/>
        <v>0</v>
      </c>
      <c r="S3840" s="679">
        <f t="shared" ca="1" si="661"/>
        <v>0</v>
      </c>
      <c r="T3840" s="679">
        <f t="shared" ca="1" si="661"/>
        <v>0</v>
      </c>
      <c r="U3840" s="679">
        <f t="shared" ca="1" si="661"/>
        <v>0</v>
      </c>
      <c r="V3840" s="679">
        <f t="shared" ca="1" si="661"/>
        <v>0</v>
      </c>
      <c r="W3840" s="679">
        <f t="shared" ca="1" si="660"/>
        <v>0</v>
      </c>
      <c r="X3840" s="679">
        <f t="shared" ca="1" si="661"/>
        <v>0</v>
      </c>
      <c r="Y3840" s="679">
        <f t="shared" ca="1" si="661"/>
        <v>0</v>
      </c>
      <c r="Z3840" s="679">
        <f t="shared" ca="1" si="661"/>
        <v>0</v>
      </c>
      <c r="AA3840" t="str">
        <f t="shared" si="652"/>
        <v>ASR_Financial_Report_SHP21Final</v>
      </c>
      <c r="AB3840" s="960">
        <f t="shared" si="653"/>
        <v>44658</v>
      </c>
      <c r="AC3840" t="str">
        <f t="shared" si="654"/>
        <v>Unaudited</v>
      </c>
    </row>
    <row r="3841" spans="1:29" x14ac:dyDescent="0.25">
      <c r="A3841" t="s">
        <v>420</v>
      </c>
      <c r="B3841" t="s">
        <v>1366</v>
      </c>
      <c r="C3841" t="s">
        <v>1367</v>
      </c>
      <c r="D3841">
        <v>1900</v>
      </c>
      <c r="E3841" s="960">
        <v>1</v>
      </c>
      <c r="F3841" t="s">
        <v>440</v>
      </c>
      <c r="G3841" s="960">
        <v>274</v>
      </c>
      <c r="H3841" t="s">
        <v>389</v>
      </c>
      <c r="I3841" s="940" t="s">
        <v>488</v>
      </c>
      <c r="J3841" s="940" t="s">
        <v>444</v>
      </c>
      <c r="K3841" s="940" t="s">
        <v>448</v>
      </c>
      <c r="L3841" s="956" t="s">
        <v>442</v>
      </c>
      <c r="M3841" s="961" t="s">
        <v>456</v>
      </c>
      <c r="N3841" s="679">
        <f t="shared" ca="1" si="661"/>
        <v>-314802.47053000162</v>
      </c>
      <c r="O3841" s="679">
        <f t="shared" ca="1" si="661"/>
        <v>-215060.215071468</v>
      </c>
      <c r="P3841" s="679">
        <f t="shared" ca="1" si="661"/>
        <v>-14127.269406253499</v>
      </c>
      <c r="Q3841" s="679">
        <f t="shared" ca="1" si="661"/>
        <v>-37734.7253802794</v>
      </c>
      <c r="R3841" s="679">
        <f t="shared" ca="1" si="661"/>
        <v>-13361.1590877205</v>
      </c>
      <c r="S3841" s="679">
        <f t="shared" ca="1" si="661"/>
        <v>-30056.778753446299</v>
      </c>
      <c r="T3841" s="679">
        <f t="shared" ca="1" si="661"/>
        <v>-954.39492963126099</v>
      </c>
      <c r="U3841" s="679">
        <f t="shared" ca="1" si="661"/>
        <v>-147.41507627019899</v>
      </c>
      <c r="V3841" s="679">
        <f t="shared" ca="1" si="661"/>
        <v>-2905.4720737232101</v>
      </c>
      <c r="W3841" s="679">
        <f t="shared" ca="1" si="660"/>
        <v>0</v>
      </c>
      <c r="X3841" s="679">
        <f t="shared" ca="1" si="661"/>
        <v>-154.85543454128094</v>
      </c>
      <c r="Y3841" s="679">
        <f t="shared" ca="1" si="661"/>
        <v>-300.1853166679262</v>
      </c>
      <c r="Z3841" s="679">
        <f t="shared" ca="1" si="661"/>
        <v>0</v>
      </c>
      <c r="AA3841" t="str">
        <f t="shared" si="652"/>
        <v>ASR_Financial_Report_SHP21Final</v>
      </c>
      <c r="AB3841" s="960">
        <f t="shared" si="653"/>
        <v>44658</v>
      </c>
      <c r="AC3841" t="str">
        <f t="shared" si="654"/>
        <v>Unaudited</v>
      </c>
    </row>
    <row r="3842" spans="1:29" ht="30" x14ac:dyDescent="0.25">
      <c r="A3842" t="s">
        <v>420</v>
      </c>
      <c r="B3842" t="s">
        <v>1366</v>
      </c>
      <c r="C3842" t="s">
        <v>1367</v>
      </c>
      <c r="D3842">
        <v>1900</v>
      </c>
      <c r="E3842" s="960">
        <v>1</v>
      </c>
      <c r="F3842" t="s">
        <v>440</v>
      </c>
      <c r="G3842" s="960">
        <v>274</v>
      </c>
      <c r="H3842" t="s">
        <v>389</v>
      </c>
      <c r="I3842" s="940" t="s">
        <v>488</v>
      </c>
      <c r="J3842" s="940" t="s">
        <v>444</v>
      </c>
      <c r="K3842" s="940" t="s">
        <v>449</v>
      </c>
      <c r="L3842" s="940">
        <v>9.1</v>
      </c>
      <c r="M3842" s="961" t="s">
        <v>185</v>
      </c>
      <c r="N3842" s="679">
        <f t="shared" ca="1" si="661"/>
        <v>5184</v>
      </c>
      <c r="O3842" s="679">
        <f t="shared" ca="1" si="661"/>
        <v>5184</v>
      </c>
      <c r="P3842" s="679">
        <f t="shared" ca="1" si="661"/>
        <v>0</v>
      </c>
      <c r="Q3842" s="679">
        <f t="shared" ca="1" si="661"/>
        <v>0</v>
      </c>
      <c r="R3842" s="679">
        <f t="shared" ca="1" si="661"/>
        <v>0</v>
      </c>
      <c r="S3842" s="679">
        <f t="shared" ca="1" si="661"/>
        <v>0</v>
      </c>
      <c r="T3842" s="679">
        <f t="shared" ca="1" si="661"/>
        <v>0</v>
      </c>
      <c r="U3842" s="679">
        <f t="shared" ca="1" si="661"/>
        <v>0</v>
      </c>
      <c r="V3842" s="679">
        <f t="shared" ca="1" si="661"/>
        <v>0</v>
      </c>
      <c r="W3842" s="679">
        <f t="shared" ca="1" si="660"/>
        <v>0</v>
      </c>
      <c r="X3842" s="679">
        <f t="shared" ca="1" si="661"/>
        <v>0</v>
      </c>
      <c r="Y3842" s="679">
        <f t="shared" ca="1" si="661"/>
        <v>0</v>
      </c>
      <c r="Z3842" s="679">
        <f t="shared" ca="1" si="661"/>
        <v>0</v>
      </c>
      <c r="AA3842" t="str">
        <f t="shared" ref="AA3842:AA3905" si="662">file_name</f>
        <v>ASR_Financial_Report_SHP21Final</v>
      </c>
      <c r="AB3842" s="960">
        <f t="shared" ref="AB3842:AB3905" si="663">file_date</f>
        <v>44658</v>
      </c>
      <c r="AC3842" t="str">
        <f t="shared" ref="AC3842:AC3905" si="664">status</f>
        <v>Unaudited</v>
      </c>
    </row>
    <row r="3843" spans="1:29" x14ac:dyDescent="0.25">
      <c r="A3843" t="s">
        <v>420</v>
      </c>
      <c r="B3843" t="s">
        <v>1366</v>
      </c>
      <c r="C3843" t="s">
        <v>1367</v>
      </c>
      <c r="D3843">
        <v>1900</v>
      </c>
      <c r="E3843" s="960">
        <v>1</v>
      </c>
      <c r="F3843" t="s">
        <v>440</v>
      </c>
      <c r="G3843" s="960">
        <v>274</v>
      </c>
      <c r="H3843" t="s">
        <v>389</v>
      </c>
      <c r="I3843" s="961" t="s">
        <v>488</v>
      </c>
      <c r="J3843" s="961" t="s">
        <v>444</v>
      </c>
      <c r="K3843" s="961" t="s">
        <v>449</v>
      </c>
      <c r="L3843" s="940" t="s">
        <v>106</v>
      </c>
      <c r="M3843" s="961" t="s">
        <v>186</v>
      </c>
      <c r="N3843" s="679">
        <f t="shared" ca="1" si="661"/>
        <v>376116.27999999997</v>
      </c>
      <c r="O3843" s="679">
        <f t="shared" ca="1" si="661"/>
        <v>0</v>
      </c>
      <c r="P3843" s="679">
        <f t="shared" ca="1" si="661"/>
        <v>13012.5</v>
      </c>
      <c r="Q3843" s="679">
        <f t="shared" ca="1" si="661"/>
        <v>133479.15999999997</v>
      </c>
      <c r="R3843" s="679">
        <f t="shared" ca="1" si="661"/>
        <v>75767.12999999999</v>
      </c>
      <c r="S3843" s="679">
        <f t="shared" ca="1" si="661"/>
        <v>143726.68</v>
      </c>
      <c r="T3843" s="679">
        <f t="shared" ca="1" si="661"/>
        <v>0</v>
      </c>
      <c r="U3843" s="679">
        <f t="shared" ca="1" si="661"/>
        <v>0</v>
      </c>
      <c r="V3843" s="679">
        <f t="shared" ca="1" si="661"/>
        <v>10130.810000000001</v>
      </c>
      <c r="W3843" s="679">
        <f t="shared" ca="1" si="660"/>
        <v>0</v>
      </c>
      <c r="X3843" s="679">
        <f t="shared" ca="1" si="661"/>
        <v>0</v>
      </c>
      <c r="Y3843" s="679">
        <f t="shared" ca="1" si="661"/>
        <v>0</v>
      </c>
      <c r="Z3843" s="679">
        <f t="shared" ca="1" si="661"/>
        <v>0</v>
      </c>
      <c r="AA3843" t="str">
        <f t="shared" si="662"/>
        <v>ASR_Financial_Report_SHP21Final</v>
      </c>
      <c r="AB3843" s="960">
        <f t="shared" si="663"/>
        <v>44658</v>
      </c>
      <c r="AC3843" t="str">
        <f t="shared" si="664"/>
        <v>Unaudited</v>
      </c>
    </row>
    <row r="3844" spans="1:29" x14ac:dyDescent="0.25">
      <c r="A3844" t="s">
        <v>420</v>
      </c>
      <c r="B3844" t="s">
        <v>1366</v>
      </c>
      <c r="C3844" t="s">
        <v>1367</v>
      </c>
      <c r="D3844">
        <v>1900</v>
      </c>
      <c r="E3844" s="960">
        <v>1</v>
      </c>
      <c r="F3844" t="s">
        <v>440</v>
      </c>
      <c r="G3844" s="960">
        <v>274</v>
      </c>
      <c r="H3844" t="s">
        <v>389</v>
      </c>
      <c r="I3844" s="940" t="s">
        <v>488</v>
      </c>
      <c r="J3844" s="940" t="s">
        <v>444</v>
      </c>
      <c r="K3844" s="940" t="s">
        <v>449</v>
      </c>
      <c r="L3844" s="940" t="s">
        <v>1302</v>
      </c>
      <c r="M3844" s="961" t="s">
        <v>1303</v>
      </c>
      <c r="N3844" s="679">
        <f t="shared" ca="1" si="661"/>
        <v>434751.63</v>
      </c>
      <c r="O3844" s="679">
        <f t="shared" ca="1" si="661"/>
        <v>26549.289999999997</v>
      </c>
      <c r="P3844" s="679">
        <f t="shared" ca="1" si="661"/>
        <v>0</v>
      </c>
      <c r="Q3844" s="679">
        <f t="shared" ca="1" si="661"/>
        <v>190321.21</v>
      </c>
      <c r="R3844" s="679">
        <f t="shared" ca="1" si="661"/>
        <v>25819.31</v>
      </c>
      <c r="S3844" s="679">
        <f t="shared" ca="1" si="661"/>
        <v>192061.82</v>
      </c>
      <c r="T3844" s="679">
        <f t="shared" ca="1" si="661"/>
        <v>0</v>
      </c>
      <c r="U3844" s="679">
        <f t="shared" ca="1" si="661"/>
        <v>0</v>
      </c>
      <c r="V3844" s="679">
        <f t="shared" ca="1" si="661"/>
        <v>0</v>
      </c>
      <c r="W3844" s="679">
        <f t="shared" ca="1" si="660"/>
        <v>0</v>
      </c>
      <c r="X3844" s="679">
        <f t="shared" ca="1" si="661"/>
        <v>0</v>
      </c>
      <c r="Y3844" s="679">
        <f t="shared" ca="1" si="661"/>
        <v>0</v>
      </c>
      <c r="Z3844" s="679">
        <f t="shared" ca="1" si="661"/>
        <v>0</v>
      </c>
      <c r="AA3844" t="str">
        <f t="shared" si="662"/>
        <v>ASR_Financial_Report_SHP21Final</v>
      </c>
      <c r="AB3844" s="960">
        <f t="shared" si="663"/>
        <v>44658</v>
      </c>
      <c r="AC3844" t="str">
        <f t="shared" si="664"/>
        <v>Unaudited</v>
      </c>
    </row>
    <row r="3845" spans="1:29" x14ac:dyDescent="0.25">
      <c r="A3845" t="s">
        <v>420</v>
      </c>
      <c r="B3845" t="s">
        <v>1366</v>
      </c>
      <c r="C3845" t="s">
        <v>1367</v>
      </c>
      <c r="D3845">
        <v>1900</v>
      </c>
      <c r="E3845" s="960">
        <v>1</v>
      </c>
      <c r="F3845" t="s">
        <v>440</v>
      </c>
      <c r="G3845" s="960">
        <v>274</v>
      </c>
      <c r="H3845" t="s">
        <v>389</v>
      </c>
      <c r="I3845" s="940" t="s">
        <v>488</v>
      </c>
      <c r="J3845" s="940" t="s">
        <v>444</v>
      </c>
      <c r="K3845" s="940" t="s">
        <v>449</v>
      </c>
      <c r="L3845" s="940" t="s">
        <v>107</v>
      </c>
      <c r="M3845" s="961" t="s">
        <v>187</v>
      </c>
      <c r="N3845" s="679">
        <f t="shared" ca="1" si="661"/>
        <v>394250.47000000003</v>
      </c>
      <c r="O3845" s="679">
        <f t="shared" ca="1" si="661"/>
        <v>174602.62000000002</v>
      </c>
      <c r="P3845" s="679">
        <f t="shared" ca="1" si="661"/>
        <v>24403.89</v>
      </c>
      <c r="Q3845" s="679">
        <f t="shared" ca="1" si="661"/>
        <v>125418.17</v>
      </c>
      <c r="R3845" s="679">
        <f t="shared" ca="1" si="661"/>
        <v>35513.71</v>
      </c>
      <c r="S3845" s="679">
        <f t="shared" ca="1" si="661"/>
        <v>13471.529999999999</v>
      </c>
      <c r="T3845" s="679">
        <f t="shared" ca="1" si="661"/>
        <v>3363.52</v>
      </c>
      <c r="U3845" s="679">
        <f t="shared" ca="1" si="661"/>
        <v>0</v>
      </c>
      <c r="V3845" s="679">
        <f t="shared" ca="1" si="661"/>
        <v>7214.49</v>
      </c>
      <c r="W3845" s="679">
        <f t="shared" ca="1" si="660"/>
        <v>10262.540000000001</v>
      </c>
      <c r="X3845" s="679">
        <f t="shared" ca="1" si="661"/>
        <v>0</v>
      </c>
      <c r="Y3845" s="679">
        <f t="shared" ca="1" si="661"/>
        <v>0</v>
      </c>
      <c r="Z3845" s="679">
        <f t="shared" ca="1" si="661"/>
        <v>0</v>
      </c>
      <c r="AA3845" t="str">
        <f t="shared" si="662"/>
        <v>ASR_Financial_Report_SHP21Final</v>
      </c>
      <c r="AB3845" s="960">
        <f t="shared" si="663"/>
        <v>44658</v>
      </c>
      <c r="AC3845" t="str">
        <f t="shared" si="664"/>
        <v>Unaudited</v>
      </c>
    </row>
    <row r="3846" spans="1:29" x14ac:dyDescent="0.25">
      <c r="A3846" t="s">
        <v>420</v>
      </c>
      <c r="B3846" t="s">
        <v>1366</v>
      </c>
      <c r="C3846" t="s">
        <v>1367</v>
      </c>
      <c r="D3846">
        <v>1900</v>
      </c>
      <c r="E3846" s="960">
        <v>1</v>
      </c>
      <c r="F3846" t="s">
        <v>440</v>
      </c>
      <c r="G3846" s="960">
        <v>274</v>
      </c>
      <c r="H3846" t="s">
        <v>389</v>
      </c>
      <c r="I3846" s="940" t="s">
        <v>488</v>
      </c>
      <c r="J3846" s="940" t="s">
        <v>444</v>
      </c>
      <c r="K3846" s="940" t="s">
        <v>449</v>
      </c>
      <c r="L3846" s="940" t="s">
        <v>108</v>
      </c>
      <c r="M3846" s="961" t="s">
        <v>160</v>
      </c>
      <c r="N3846" s="679">
        <f t="shared" ca="1" si="661"/>
        <v>2260628.2999999993</v>
      </c>
      <c r="O3846" s="679">
        <f t="shared" ca="1" si="661"/>
        <v>704124.96999999904</v>
      </c>
      <c r="P3846" s="679">
        <f t="shared" ca="1" si="661"/>
        <v>33966.550000000003</v>
      </c>
      <c r="Q3846" s="679">
        <f t="shared" ca="1" si="661"/>
        <v>663731.45000000007</v>
      </c>
      <c r="R3846" s="679">
        <f t="shared" ca="1" si="661"/>
        <v>152474.13</v>
      </c>
      <c r="S3846" s="679">
        <f t="shared" ca="1" si="661"/>
        <v>502713.87</v>
      </c>
      <c r="T3846" s="679">
        <f t="shared" ca="1" si="661"/>
        <v>2354.71</v>
      </c>
      <c r="U3846" s="679">
        <f t="shared" ca="1" si="661"/>
        <v>2016.6999999999998</v>
      </c>
      <c r="V3846" s="679">
        <f t="shared" ca="1" si="661"/>
        <v>28206.75</v>
      </c>
      <c r="W3846" s="679">
        <f t="shared" ca="1" si="660"/>
        <v>35909.32</v>
      </c>
      <c r="X3846" s="679">
        <f t="shared" ca="1" si="661"/>
        <v>83046.720000000001</v>
      </c>
      <c r="Y3846" s="679">
        <f t="shared" ca="1" si="661"/>
        <v>52083.130000000005</v>
      </c>
      <c r="Z3846" s="679">
        <f t="shared" ca="1" si="661"/>
        <v>0</v>
      </c>
      <c r="AA3846" t="str">
        <f t="shared" si="662"/>
        <v>ASR_Financial_Report_SHP21Final</v>
      </c>
      <c r="AB3846" s="960">
        <f t="shared" si="663"/>
        <v>44658</v>
      </c>
      <c r="AC3846" t="str">
        <f t="shared" si="664"/>
        <v>Unaudited</v>
      </c>
    </row>
    <row r="3847" spans="1:29" x14ac:dyDescent="0.25">
      <c r="A3847" t="s">
        <v>420</v>
      </c>
      <c r="B3847" t="s">
        <v>1366</v>
      </c>
      <c r="C3847" t="s">
        <v>1367</v>
      </c>
      <c r="D3847">
        <v>1900</v>
      </c>
      <c r="E3847" s="960">
        <v>1</v>
      </c>
      <c r="F3847" t="s">
        <v>440</v>
      </c>
      <c r="G3847" s="960">
        <v>274</v>
      </c>
      <c r="H3847" t="s">
        <v>389</v>
      </c>
      <c r="I3847" s="961" t="s">
        <v>488</v>
      </c>
      <c r="J3847" s="961" t="s">
        <v>444</v>
      </c>
      <c r="K3847" s="961" t="s">
        <v>449</v>
      </c>
      <c r="L3847" s="940" t="s">
        <v>109</v>
      </c>
      <c r="M3847" s="961" t="s">
        <v>134</v>
      </c>
      <c r="N3847" s="679">
        <f t="shared" ca="1" si="661"/>
        <v>3134552.1400350258</v>
      </c>
      <c r="O3847" s="679">
        <f t="shared" ca="1" si="661"/>
        <v>2735599.7600349602</v>
      </c>
      <c r="P3847" s="679">
        <f t="shared" ca="1" si="661"/>
        <v>83802.830000014306</v>
      </c>
      <c r="Q3847" s="679">
        <f t="shared" ca="1" si="661"/>
        <v>165442.08000008101</v>
      </c>
      <c r="R3847" s="679">
        <f t="shared" ca="1" si="661"/>
        <v>51042.539999988097</v>
      </c>
      <c r="S3847" s="679">
        <f t="shared" ca="1" si="661"/>
        <v>68146.719999983601</v>
      </c>
      <c r="T3847" s="679">
        <f t="shared" ca="1" si="661"/>
        <v>3142.2399999999402</v>
      </c>
      <c r="U3847" s="679">
        <f t="shared" ca="1" si="661"/>
        <v>1094.1200000000001</v>
      </c>
      <c r="V3847" s="679">
        <f t="shared" ca="1" si="661"/>
        <v>14256.21</v>
      </c>
      <c r="W3847" s="679">
        <f t="shared" ca="1" si="660"/>
        <v>596.80000000000098</v>
      </c>
      <c r="X3847" s="679">
        <f t="shared" ca="1" si="661"/>
        <v>9674.2799999988292</v>
      </c>
      <c r="Y3847" s="679">
        <f t="shared" ca="1" si="661"/>
        <v>1754.56000000004</v>
      </c>
      <c r="Z3847" s="679">
        <f t="shared" ca="1" si="661"/>
        <v>0</v>
      </c>
      <c r="AA3847" t="str">
        <f t="shared" si="662"/>
        <v>ASR_Financial_Report_SHP21Final</v>
      </c>
      <c r="AB3847" s="960">
        <f t="shared" si="663"/>
        <v>44658</v>
      </c>
      <c r="AC3847" t="str">
        <f t="shared" si="664"/>
        <v>Unaudited</v>
      </c>
    </row>
    <row r="3848" spans="1:29" x14ac:dyDescent="0.25">
      <c r="A3848" t="s">
        <v>420</v>
      </c>
      <c r="B3848" t="s">
        <v>1366</v>
      </c>
      <c r="C3848" t="s">
        <v>1367</v>
      </c>
      <c r="D3848">
        <v>1900</v>
      </c>
      <c r="E3848" s="960">
        <v>1</v>
      </c>
      <c r="F3848" t="s">
        <v>440</v>
      </c>
      <c r="G3848" s="960">
        <v>274</v>
      </c>
      <c r="H3848" t="s">
        <v>389</v>
      </c>
      <c r="I3848" s="961" t="s">
        <v>488</v>
      </c>
      <c r="J3848" s="961" t="s">
        <v>444</v>
      </c>
      <c r="K3848" s="961" t="s">
        <v>449</v>
      </c>
      <c r="L3848" s="940" t="s">
        <v>110</v>
      </c>
      <c r="M3848" s="961" t="s">
        <v>162</v>
      </c>
      <c r="N3848" s="679">
        <f t="shared" ca="1" si="661"/>
        <v>23341.924140932253</v>
      </c>
      <c r="O3848" s="679">
        <f t="shared" ca="1" si="661"/>
        <v>39049.570385040563</v>
      </c>
      <c r="P3848" s="679">
        <f t="shared" ca="1" si="661"/>
        <v>3061.6067104619979</v>
      </c>
      <c r="Q3848" s="679">
        <f t="shared" ca="1" si="661"/>
        <v>9791.145279627639</v>
      </c>
      <c r="R3848" s="679">
        <f t="shared" ca="1" si="661"/>
        <v>2544.0999700075868</v>
      </c>
      <c r="S3848" s="679">
        <f t="shared" ca="1" si="661"/>
        <v>-33790.322499022492</v>
      </c>
      <c r="T3848" s="679">
        <f t="shared" ca="1" si="661"/>
        <v>245.25427700183161</v>
      </c>
      <c r="U3848" s="679">
        <f t="shared" ca="1" si="661"/>
        <v>-79.981065521618461</v>
      </c>
      <c r="V3848" s="679">
        <f t="shared" ca="1" si="661"/>
        <v>399.97716415732413</v>
      </c>
      <c r="W3848" s="679">
        <f t="shared" ca="1" si="660"/>
        <v>406.45690615957886</v>
      </c>
      <c r="X3848" s="679">
        <f t="shared" ca="1" si="661"/>
        <v>1333.779323863424</v>
      </c>
      <c r="Y3848" s="679">
        <f t="shared" ca="1" si="661"/>
        <v>380.33768915642156</v>
      </c>
      <c r="Z3848" s="679">
        <f t="shared" ca="1" si="661"/>
        <v>0</v>
      </c>
      <c r="AA3848" t="str">
        <f t="shared" si="662"/>
        <v>ASR_Financial_Report_SHP21Final</v>
      </c>
      <c r="AB3848" s="960">
        <f t="shared" si="663"/>
        <v>44658</v>
      </c>
      <c r="AC3848" t="str">
        <f t="shared" si="664"/>
        <v>Unaudited</v>
      </c>
    </row>
    <row r="3849" spans="1:29" x14ac:dyDescent="0.25">
      <c r="A3849" t="s">
        <v>420</v>
      </c>
      <c r="B3849" t="s">
        <v>1366</v>
      </c>
      <c r="C3849" t="s">
        <v>1367</v>
      </c>
      <c r="D3849">
        <v>1900</v>
      </c>
      <c r="E3849" s="960">
        <v>1</v>
      </c>
      <c r="F3849" t="s">
        <v>440</v>
      </c>
      <c r="G3849" s="960">
        <v>274</v>
      </c>
      <c r="H3849" t="s">
        <v>389</v>
      </c>
      <c r="I3849" s="961" t="s">
        <v>488</v>
      </c>
      <c r="J3849" s="961" t="s">
        <v>444</v>
      </c>
      <c r="K3849" s="961" t="s">
        <v>449</v>
      </c>
      <c r="L3849" s="940" t="s">
        <v>111</v>
      </c>
      <c r="M3849" s="961" t="s">
        <v>463</v>
      </c>
      <c r="N3849" s="679">
        <f t="shared" ca="1" si="661"/>
        <v>1413272.441620559</v>
      </c>
      <c r="O3849" s="679">
        <f t="shared" ca="1" si="661"/>
        <v>694648.50835967844</v>
      </c>
      <c r="P3849" s="679">
        <f t="shared" ca="1" si="661"/>
        <v>45631.343840087437</v>
      </c>
      <c r="Q3849" s="679">
        <f t="shared" ca="1" si="661"/>
        <v>411249.04778035288</v>
      </c>
      <c r="R3849" s="679">
        <f t="shared" ca="1" si="661"/>
        <v>145615.58078645775</v>
      </c>
      <c r="S3849" s="679">
        <f t="shared" ca="1" si="661"/>
        <v>80910.136205265488</v>
      </c>
      <c r="T3849" s="679">
        <f t="shared" ca="1" si="661"/>
        <v>3082.7134346261128</v>
      </c>
      <c r="U3849" s="679">
        <f t="shared" ca="1" si="661"/>
        <v>396.82808319450504</v>
      </c>
      <c r="V3849" s="679">
        <f t="shared" ca="1" si="661"/>
        <v>31665.067431377884</v>
      </c>
      <c r="W3849" s="679">
        <f t="shared" ca="1" si="660"/>
        <v>0</v>
      </c>
      <c r="X3849" s="679">
        <f t="shared" ca="1" si="661"/>
        <v>101.27451253967648</v>
      </c>
      <c r="Y3849" s="679">
        <f t="shared" ca="1" si="661"/>
        <v>-28.058813021365896</v>
      </c>
      <c r="Z3849" s="679">
        <f t="shared" ca="1" si="661"/>
        <v>0</v>
      </c>
      <c r="AA3849" t="str">
        <f t="shared" si="662"/>
        <v>ASR_Financial_Report_SHP21Final</v>
      </c>
      <c r="AB3849" s="960">
        <f t="shared" si="663"/>
        <v>44658</v>
      </c>
      <c r="AC3849" t="str">
        <f t="shared" si="664"/>
        <v>Unaudited</v>
      </c>
    </row>
    <row r="3850" spans="1:29" x14ac:dyDescent="0.25">
      <c r="A3850" t="s">
        <v>420</v>
      </c>
      <c r="B3850" t="s">
        <v>1366</v>
      </c>
      <c r="C3850" t="s">
        <v>1367</v>
      </c>
      <c r="D3850">
        <v>1900</v>
      </c>
      <c r="E3850" s="960">
        <v>1</v>
      </c>
      <c r="F3850" t="s">
        <v>440</v>
      </c>
      <c r="G3850" s="960">
        <v>274</v>
      </c>
      <c r="H3850" t="s">
        <v>389</v>
      </c>
      <c r="I3850" s="961" t="s">
        <v>488</v>
      </c>
      <c r="J3850" s="961" t="s">
        <v>444</v>
      </c>
      <c r="K3850" s="961" t="s">
        <v>6</v>
      </c>
      <c r="L3850" s="940" t="s">
        <v>117</v>
      </c>
      <c r="M3850" s="961" t="s">
        <v>188</v>
      </c>
      <c r="N3850" s="679">
        <f t="shared" ca="1" si="661"/>
        <v>355326.23</v>
      </c>
      <c r="O3850" s="679">
        <f t="shared" ca="1" si="661"/>
        <v>222733.73</v>
      </c>
      <c r="P3850" s="679">
        <f t="shared" ca="1" si="661"/>
        <v>14444.18</v>
      </c>
      <c r="Q3850" s="679">
        <f t="shared" ca="1" si="661"/>
        <v>43596.729999999996</v>
      </c>
      <c r="R3850" s="679">
        <f t="shared" ca="1" si="661"/>
        <v>26085.43</v>
      </c>
      <c r="S3850" s="679">
        <f t="shared" ca="1" si="661"/>
        <v>13475.789999999999</v>
      </c>
      <c r="T3850" s="679">
        <f t="shared" ca="1" si="661"/>
        <v>255.92</v>
      </c>
      <c r="U3850" s="679">
        <f t="shared" ca="1" si="661"/>
        <v>923.5</v>
      </c>
      <c r="V3850" s="679">
        <f t="shared" ca="1" si="661"/>
        <v>8692.49</v>
      </c>
      <c r="W3850" s="679">
        <f t="shared" ca="1" si="660"/>
        <v>139.93</v>
      </c>
      <c r="X3850" s="679">
        <f t="shared" ca="1" si="661"/>
        <v>20132.829999999998</v>
      </c>
      <c r="Y3850" s="679">
        <f t="shared" ca="1" si="661"/>
        <v>4845.7</v>
      </c>
      <c r="Z3850" s="679">
        <f t="shared" ca="1" si="661"/>
        <v>0</v>
      </c>
      <c r="AA3850" t="str">
        <f t="shared" si="662"/>
        <v>ASR_Financial_Report_SHP21Final</v>
      </c>
      <c r="AB3850" s="960">
        <f t="shared" si="663"/>
        <v>44658</v>
      </c>
      <c r="AC3850" t="str">
        <f t="shared" si="664"/>
        <v>Unaudited</v>
      </c>
    </row>
    <row r="3851" spans="1:29" x14ac:dyDescent="0.25">
      <c r="A3851" t="s">
        <v>420</v>
      </c>
      <c r="B3851" t="s">
        <v>1366</v>
      </c>
      <c r="C3851" t="s">
        <v>1367</v>
      </c>
      <c r="D3851">
        <v>1900</v>
      </c>
      <c r="E3851" s="960">
        <v>1</v>
      </c>
      <c r="F3851" t="s">
        <v>440</v>
      </c>
      <c r="G3851" s="960">
        <v>274</v>
      </c>
      <c r="H3851" t="s">
        <v>389</v>
      </c>
      <c r="I3851" s="961" t="s">
        <v>488</v>
      </c>
      <c r="J3851" s="961" t="s">
        <v>444</v>
      </c>
      <c r="K3851" s="961" t="s">
        <v>6</v>
      </c>
      <c r="L3851" s="956" t="s">
        <v>45</v>
      </c>
      <c r="M3851" s="961" t="s">
        <v>163</v>
      </c>
      <c r="N3851" s="679">
        <f t="shared" ca="1" si="661"/>
        <v>0</v>
      </c>
      <c r="O3851" s="679">
        <f t="shared" ca="1" si="661"/>
        <v>0</v>
      </c>
      <c r="P3851" s="679">
        <f t="shared" ca="1" si="661"/>
        <v>0</v>
      </c>
      <c r="Q3851" s="679">
        <f t="shared" ca="1" si="661"/>
        <v>0</v>
      </c>
      <c r="R3851" s="679">
        <f t="shared" ca="1" si="661"/>
        <v>0</v>
      </c>
      <c r="S3851" s="679">
        <f t="shared" ca="1" si="661"/>
        <v>0</v>
      </c>
      <c r="T3851" s="679">
        <f t="shared" ca="1" si="661"/>
        <v>0</v>
      </c>
      <c r="U3851" s="679">
        <f t="shared" ca="1" si="661"/>
        <v>0</v>
      </c>
      <c r="V3851" s="679">
        <f t="shared" ca="1" si="661"/>
        <v>0</v>
      </c>
      <c r="W3851" s="679">
        <f t="shared" ca="1" si="660"/>
        <v>0</v>
      </c>
      <c r="X3851" s="679">
        <f t="shared" ca="1" si="661"/>
        <v>0</v>
      </c>
      <c r="Y3851" s="679">
        <f t="shared" ca="1" si="661"/>
        <v>0</v>
      </c>
      <c r="Z3851" s="679">
        <f t="shared" ca="1" si="661"/>
        <v>0</v>
      </c>
      <c r="AA3851" t="str">
        <f t="shared" si="662"/>
        <v>ASR_Financial_Report_SHP21Final</v>
      </c>
      <c r="AB3851" s="960">
        <f t="shared" si="663"/>
        <v>44658</v>
      </c>
      <c r="AC3851" t="str">
        <f t="shared" si="664"/>
        <v>Unaudited</v>
      </c>
    </row>
    <row r="3852" spans="1:29" x14ac:dyDescent="0.25">
      <c r="A3852" t="s">
        <v>420</v>
      </c>
      <c r="B3852" t="s">
        <v>1366</v>
      </c>
      <c r="C3852" t="s">
        <v>1367</v>
      </c>
      <c r="D3852">
        <v>1900</v>
      </c>
      <c r="E3852" s="960">
        <v>1</v>
      </c>
      <c r="F3852" t="s">
        <v>440</v>
      </c>
      <c r="G3852" s="960">
        <v>274</v>
      </c>
      <c r="H3852" t="s">
        <v>389</v>
      </c>
      <c r="I3852" s="961" t="s">
        <v>488</v>
      </c>
      <c r="J3852" s="961" t="s">
        <v>444</v>
      </c>
      <c r="K3852" s="961" t="s">
        <v>6</v>
      </c>
      <c r="L3852" s="940" t="s">
        <v>46</v>
      </c>
      <c r="M3852" s="961" t="s">
        <v>164</v>
      </c>
      <c r="N3852" s="679">
        <f t="shared" ca="1" si="661"/>
        <v>2850.699810762585</v>
      </c>
      <c r="O3852" s="679">
        <f t="shared" ca="1" si="661"/>
        <v>2231.8403837810934</v>
      </c>
      <c r="P3852" s="679">
        <f t="shared" ca="1" si="661"/>
        <v>192.31313668092565</v>
      </c>
      <c r="Q3852" s="679">
        <f t="shared" ca="1" si="661"/>
        <v>269.19712305862055</v>
      </c>
      <c r="R3852" s="679">
        <f t="shared" ca="1" si="661"/>
        <v>137.505863231088</v>
      </c>
      <c r="S3852" s="679">
        <f t="shared" ca="1" si="661"/>
        <v>-40.620908249341845</v>
      </c>
      <c r="T3852" s="679">
        <f t="shared" ca="1" si="661"/>
        <v>3.4311914980940772</v>
      </c>
      <c r="U3852" s="679">
        <f t="shared" ca="1" si="661"/>
        <v>0.30022925608323175</v>
      </c>
      <c r="V3852" s="679">
        <f t="shared" ca="1" si="661"/>
        <v>53.127604697566433</v>
      </c>
      <c r="W3852" s="679">
        <f t="shared" ca="1" si="660"/>
        <v>1.8442654302255628</v>
      </c>
      <c r="X3852" s="679">
        <f t="shared" ca="1" si="661"/>
        <v>0</v>
      </c>
      <c r="Y3852" s="679">
        <f t="shared" ca="1" si="661"/>
        <v>1.7609213782301567</v>
      </c>
      <c r="Z3852" s="679">
        <f t="shared" ca="1" si="661"/>
        <v>0</v>
      </c>
      <c r="AA3852" t="str">
        <f t="shared" si="662"/>
        <v>ASR_Financial_Report_SHP21Final</v>
      </c>
      <c r="AB3852" s="960">
        <f t="shared" si="663"/>
        <v>44658</v>
      </c>
      <c r="AC3852" t="str">
        <f t="shared" si="664"/>
        <v>Unaudited</v>
      </c>
    </row>
    <row r="3853" spans="1:29" x14ac:dyDescent="0.25">
      <c r="A3853" t="s">
        <v>420</v>
      </c>
      <c r="B3853" t="s">
        <v>1366</v>
      </c>
      <c r="C3853" t="s">
        <v>1367</v>
      </c>
      <c r="D3853">
        <v>1900</v>
      </c>
      <c r="E3853" s="960">
        <v>1</v>
      </c>
      <c r="F3853" t="s">
        <v>440</v>
      </c>
      <c r="G3853" s="960">
        <v>274</v>
      </c>
      <c r="H3853" t="s">
        <v>389</v>
      </c>
      <c r="I3853" s="940" t="s">
        <v>488</v>
      </c>
      <c r="J3853" s="940" t="s">
        <v>444</v>
      </c>
      <c r="K3853" s="940" t="s">
        <v>6</v>
      </c>
      <c r="L3853" s="940" t="s">
        <v>165</v>
      </c>
      <c r="M3853" s="961" t="s">
        <v>461</v>
      </c>
      <c r="N3853" s="679">
        <f t="shared" ca="1" si="661"/>
        <v>0</v>
      </c>
      <c r="O3853" s="679">
        <f t="shared" ca="1" si="661"/>
        <v>0</v>
      </c>
      <c r="P3853" s="679">
        <f t="shared" ca="1" si="661"/>
        <v>0</v>
      </c>
      <c r="Q3853" s="679">
        <f t="shared" ca="1" si="661"/>
        <v>0</v>
      </c>
      <c r="R3853" s="679">
        <f t="shared" ca="1" si="661"/>
        <v>0</v>
      </c>
      <c r="S3853" s="679">
        <f t="shared" ca="1" si="661"/>
        <v>0</v>
      </c>
      <c r="T3853" s="679">
        <f t="shared" ca="1" si="661"/>
        <v>0</v>
      </c>
      <c r="U3853" s="679">
        <f t="shared" ca="1" si="661"/>
        <v>0</v>
      </c>
      <c r="V3853" s="679">
        <f t="shared" ca="1" si="661"/>
        <v>0</v>
      </c>
      <c r="W3853" s="679">
        <f t="shared" ca="1" si="660"/>
        <v>0</v>
      </c>
      <c r="X3853" s="679">
        <f t="shared" ca="1" si="661"/>
        <v>0</v>
      </c>
      <c r="Y3853" s="679">
        <f t="shared" ca="1" si="661"/>
        <v>0</v>
      </c>
      <c r="Z3853" s="679">
        <f t="shared" ca="1" si="661"/>
        <v>0</v>
      </c>
      <c r="AA3853" t="str">
        <f t="shared" si="662"/>
        <v>ASR_Financial_Report_SHP21Final</v>
      </c>
      <c r="AB3853" s="960">
        <f t="shared" si="663"/>
        <v>44658</v>
      </c>
      <c r="AC3853" t="str">
        <f t="shared" si="664"/>
        <v>Unaudited</v>
      </c>
    </row>
    <row r="3854" spans="1:29" x14ac:dyDescent="0.25">
      <c r="A3854" t="s">
        <v>420</v>
      </c>
      <c r="B3854" t="s">
        <v>1366</v>
      </c>
      <c r="C3854" t="s">
        <v>1367</v>
      </c>
      <c r="D3854">
        <v>1900</v>
      </c>
      <c r="E3854" s="960">
        <v>1</v>
      </c>
      <c r="F3854" t="s">
        <v>440</v>
      </c>
      <c r="G3854" s="960">
        <v>274</v>
      </c>
      <c r="H3854" t="s">
        <v>389</v>
      </c>
      <c r="I3854" s="961" t="s">
        <v>488</v>
      </c>
      <c r="J3854" s="961" t="s">
        <v>444</v>
      </c>
      <c r="K3854" s="961" t="s">
        <v>434</v>
      </c>
      <c r="L3854" s="940" t="s">
        <v>120</v>
      </c>
      <c r="M3854" s="961" t="s">
        <v>32</v>
      </c>
      <c r="N3854" s="679">
        <f t="shared" ca="1" si="661"/>
        <v>0</v>
      </c>
      <c r="O3854" s="679">
        <f t="shared" ca="1" si="661"/>
        <v>0</v>
      </c>
      <c r="P3854" s="679">
        <f t="shared" ca="1" si="661"/>
        <v>0</v>
      </c>
      <c r="Q3854" s="679">
        <f t="shared" ca="1" si="661"/>
        <v>0</v>
      </c>
      <c r="R3854" s="679">
        <f t="shared" ca="1" si="661"/>
        <v>0</v>
      </c>
      <c r="S3854" s="679">
        <f t="shared" ca="1" si="661"/>
        <v>0</v>
      </c>
      <c r="T3854" s="679">
        <f t="shared" ca="1" si="661"/>
        <v>0</v>
      </c>
      <c r="U3854" s="679">
        <f t="shared" ca="1" si="661"/>
        <v>0</v>
      </c>
      <c r="V3854" s="679">
        <f t="shared" ca="1" si="661"/>
        <v>0</v>
      </c>
      <c r="W3854" s="679">
        <f t="shared" ca="1" si="660"/>
        <v>0</v>
      </c>
      <c r="X3854" s="679">
        <f t="shared" ca="1" si="661"/>
        <v>0</v>
      </c>
      <c r="Y3854" s="679">
        <f t="shared" ca="1" si="661"/>
        <v>0</v>
      </c>
      <c r="Z3854" s="679">
        <f t="shared" ca="1" si="661"/>
        <v>0</v>
      </c>
      <c r="AA3854" t="str">
        <f t="shared" si="662"/>
        <v>ASR_Financial_Report_SHP21Final</v>
      </c>
      <c r="AB3854" s="960">
        <f t="shared" si="663"/>
        <v>44658</v>
      </c>
      <c r="AC3854" t="str">
        <f t="shared" si="664"/>
        <v>Unaudited</v>
      </c>
    </row>
    <row r="3855" spans="1:29" x14ac:dyDescent="0.25">
      <c r="A3855" t="s">
        <v>420</v>
      </c>
      <c r="B3855" t="s">
        <v>1366</v>
      </c>
      <c r="C3855" t="s">
        <v>1367</v>
      </c>
      <c r="D3855">
        <v>1900</v>
      </c>
      <c r="E3855" s="960">
        <v>1</v>
      </c>
      <c r="F3855" t="s">
        <v>440</v>
      </c>
      <c r="G3855" s="960">
        <v>274</v>
      </c>
      <c r="H3855" t="s">
        <v>389</v>
      </c>
      <c r="I3855" s="940" t="s">
        <v>488</v>
      </c>
      <c r="J3855" s="940" t="s">
        <v>444</v>
      </c>
      <c r="K3855" s="940" t="s">
        <v>434</v>
      </c>
      <c r="L3855" s="940" t="s">
        <v>924</v>
      </c>
      <c r="M3855" s="940" t="s">
        <v>916</v>
      </c>
      <c r="N3855" s="679">
        <f t="shared" ca="1" si="661"/>
        <v>0</v>
      </c>
      <c r="O3855" s="679">
        <f t="shared" ca="1" si="661"/>
        <v>0</v>
      </c>
      <c r="P3855" s="679">
        <f t="shared" ca="1" si="661"/>
        <v>0</v>
      </c>
      <c r="Q3855" s="679">
        <f t="shared" ref="O3855:Z3878" ca="1" si="66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679">
        <f t="shared" ca="1" si="665"/>
        <v>0</v>
      </c>
      <c r="S3855" s="679">
        <f t="shared" ca="1" si="665"/>
        <v>0</v>
      </c>
      <c r="T3855" s="679">
        <f t="shared" ca="1" si="665"/>
        <v>0</v>
      </c>
      <c r="U3855" s="679">
        <f t="shared" ca="1" si="665"/>
        <v>0</v>
      </c>
      <c r="V3855" s="679">
        <f t="shared" ca="1" si="665"/>
        <v>0</v>
      </c>
      <c r="W3855" s="679">
        <f t="shared" ca="1" si="660"/>
        <v>0</v>
      </c>
      <c r="X3855" s="679">
        <f t="shared" ca="1" si="665"/>
        <v>0</v>
      </c>
      <c r="Y3855" s="679">
        <f t="shared" ca="1" si="665"/>
        <v>0</v>
      </c>
      <c r="Z3855" s="679">
        <f t="shared" ca="1" si="665"/>
        <v>0</v>
      </c>
      <c r="AA3855" t="str">
        <f t="shared" si="662"/>
        <v>ASR_Financial_Report_SHP21Final</v>
      </c>
      <c r="AB3855" s="960">
        <f t="shared" si="663"/>
        <v>44658</v>
      </c>
      <c r="AC3855" t="str">
        <f t="shared" si="664"/>
        <v>Unaudited</v>
      </c>
    </row>
    <row r="3856" spans="1:29" x14ac:dyDescent="0.25">
      <c r="A3856" t="s">
        <v>420</v>
      </c>
      <c r="B3856" t="s">
        <v>1366</v>
      </c>
      <c r="C3856" t="s">
        <v>1367</v>
      </c>
      <c r="D3856">
        <v>1900</v>
      </c>
      <c r="E3856" s="960">
        <v>1</v>
      </c>
      <c r="F3856" t="s">
        <v>440</v>
      </c>
      <c r="G3856" s="960">
        <v>274</v>
      </c>
      <c r="H3856" t="s">
        <v>389</v>
      </c>
      <c r="I3856" s="940" t="s">
        <v>488</v>
      </c>
      <c r="J3856" s="940" t="s">
        <v>444</v>
      </c>
      <c r="K3856" s="940" t="s">
        <v>434</v>
      </c>
      <c r="L3856" s="940" t="s">
        <v>167</v>
      </c>
      <c r="M3856" s="961" t="s">
        <v>40</v>
      </c>
      <c r="N3856" s="679">
        <f t="shared" ref="N3856:N3919" ca="1" si="66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679">
        <f t="shared" ca="1" si="665"/>
        <v>0</v>
      </c>
      <c r="P3856" s="679">
        <f t="shared" ca="1" si="665"/>
        <v>0</v>
      </c>
      <c r="Q3856" s="679">
        <f t="shared" ca="1" si="665"/>
        <v>0</v>
      </c>
      <c r="R3856" s="679">
        <f t="shared" ca="1" si="665"/>
        <v>0</v>
      </c>
      <c r="S3856" s="679">
        <f t="shared" ca="1" si="665"/>
        <v>0</v>
      </c>
      <c r="T3856" s="679">
        <f t="shared" ca="1" si="665"/>
        <v>0</v>
      </c>
      <c r="U3856" s="679">
        <f t="shared" ca="1" si="665"/>
        <v>0</v>
      </c>
      <c r="V3856" s="679">
        <f t="shared" ca="1" si="665"/>
        <v>0</v>
      </c>
      <c r="W3856" s="679">
        <f t="shared" ca="1" si="660"/>
        <v>0</v>
      </c>
      <c r="X3856" s="679">
        <f t="shared" ca="1" si="665"/>
        <v>0</v>
      </c>
      <c r="Y3856" s="679">
        <f t="shared" ca="1" si="665"/>
        <v>0</v>
      </c>
      <c r="Z3856" s="679">
        <f t="shared" ca="1" si="665"/>
        <v>0</v>
      </c>
      <c r="AA3856" t="str">
        <f t="shared" si="662"/>
        <v>ASR_Financial_Report_SHP21Final</v>
      </c>
      <c r="AB3856" s="960">
        <f t="shared" si="663"/>
        <v>44658</v>
      </c>
      <c r="AC3856" t="str">
        <f t="shared" si="664"/>
        <v>Unaudited</v>
      </c>
    </row>
    <row r="3857" spans="1:29" x14ac:dyDescent="0.25">
      <c r="A3857" t="s">
        <v>420</v>
      </c>
      <c r="B3857" t="s">
        <v>1366</v>
      </c>
      <c r="C3857" t="s">
        <v>1367</v>
      </c>
      <c r="D3857">
        <v>1900</v>
      </c>
      <c r="E3857" s="960">
        <v>1</v>
      </c>
      <c r="F3857" t="s">
        <v>440</v>
      </c>
      <c r="G3857" s="960">
        <v>274</v>
      </c>
      <c r="H3857" t="s">
        <v>389</v>
      </c>
      <c r="I3857" s="940" t="s">
        <v>488</v>
      </c>
      <c r="J3857" s="940" t="s">
        <v>444</v>
      </c>
      <c r="K3857" s="940" t="s">
        <v>434</v>
      </c>
      <c r="L3857" s="940" t="s">
        <v>168</v>
      </c>
      <c r="M3857" s="961" t="s">
        <v>329</v>
      </c>
      <c r="N3857" s="679">
        <f t="shared" ca="1" si="666"/>
        <v>0</v>
      </c>
      <c r="O3857" s="679">
        <f t="shared" ca="1" si="665"/>
        <v>0</v>
      </c>
      <c r="P3857" s="679">
        <f t="shared" ca="1" si="665"/>
        <v>0</v>
      </c>
      <c r="Q3857" s="679">
        <f t="shared" ca="1" si="665"/>
        <v>0</v>
      </c>
      <c r="R3857" s="679">
        <f t="shared" ca="1" si="665"/>
        <v>0</v>
      </c>
      <c r="S3857" s="679">
        <f t="shared" ca="1" si="665"/>
        <v>0</v>
      </c>
      <c r="T3857" s="679">
        <f t="shared" ca="1" si="665"/>
        <v>0</v>
      </c>
      <c r="U3857" s="679">
        <f t="shared" ca="1" si="665"/>
        <v>0</v>
      </c>
      <c r="V3857" s="679">
        <f t="shared" ca="1" si="665"/>
        <v>0</v>
      </c>
      <c r="W3857" s="679">
        <f t="shared" ca="1" si="660"/>
        <v>0</v>
      </c>
      <c r="X3857" s="679">
        <f t="shared" ca="1" si="665"/>
        <v>0</v>
      </c>
      <c r="Y3857" s="679">
        <f t="shared" ca="1" si="665"/>
        <v>0</v>
      </c>
      <c r="Z3857" s="679">
        <f t="shared" ca="1" si="665"/>
        <v>0</v>
      </c>
      <c r="AA3857" t="str">
        <f t="shared" si="662"/>
        <v>ASR_Financial_Report_SHP21Final</v>
      </c>
      <c r="AB3857" s="960">
        <f t="shared" si="663"/>
        <v>44658</v>
      </c>
      <c r="AC3857" t="str">
        <f t="shared" si="664"/>
        <v>Unaudited</v>
      </c>
    </row>
    <row r="3858" spans="1:29" x14ac:dyDescent="0.25">
      <c r="A3858" t="s">
        <v>420</v>
      </c>
      <c r="B3858" t="s">
        <v>1366</v>
      </c>
      <c r="C3858" t="s">
        <v>1367</v>
      </c>
      <c r="D3858">
        <v>1900</v>
      </c>
      <c r="E3858" s="960">
        <v>1</v>
      </c>
      <c r="F3858" t="s">
        <v>440</v>
      </c>
      <c r="G3858" s="960">
        <v>274</v>
      </c>
      <c r="H3858" t="s">
        <v>389</v>
      </c>
      <c r="I3858" s="940" t="s">
        <v>488</v>
      </c>
      <c r="J3858" s="940" t="s">
        <v>450</v>
      </c>
      <c r="K3858" s="940" t="s">
        <v>435</v>
      </c>
      <c r="L3858" s="940" t="s">
        <v>121</v>
      </c>
      <c r="M3858" s="961" t="s">
        <v>27</v>
      </c>
      <c r="N3858" s="679">
        <f t="shared" ca="1" si="666"/>
        <v>112053575.36486341</v>
      </c>
      <c r="O3858" s="679">
        <f t="shared" ca="1" si="665"/>
        <v>1184704.1951884071</v>
      </c>
      <c r="P3858" s="679">
        <f t="shared" ca="1" si="665"/>
        <v>110868871.16967501</v>
      </c>
      <c r="Q3858" s="679">
        <f t="shared" ca="1" si="665"/>
        <v>0</v>
      </c>
      <c r="R3858" s="679">
        <f t="shared" ca="1" si="665"/>
        <v>0</v>
      </c>
      <c r="S3858" s="679">
        <f t="shared" ca="1" si="665"/>
        <v>0</v>
      </c>
      <c r="T3858" s="679">
        <f t="shared" ca="1" si="665"/>
        <v>0</v>
      </c>
      <c r="U3858" s="679">
        <f t="shared" ca="1" si="665"/>
        <v>0</v>
      </c>
      <c r="V3858" s="679">
        <f t="shared" ca="1" si="665"/>
        <v>0</v>
      </c>
      <c r="W3858" s="679">
        <f t="shared" ca="1" si="660"/>
        <v>0</v>
      </c>
      <c r="X3858" s="679">
        <f t="shared" ca="1" si="665"/>
        <v>0</v>
      </c>
      <c r="Y3858" s="679">
        <f t="shared" ca="1" si="665"/>
        <v>0</v>
      </c>
      <c r="Z3858" s="679">
        <f t="shared" ca="1" si="665"/>
        <v>0</v>
      </c>
      <c r="AA3858" t="str">
        <f t="shared" si="662"/>
        <v>ASR_Financial_Report_SHP21Final</v>
      </c>
      <c r="AB3858" s="960">
        <f t="shared" si="663"/>
        <v>44658</v>
      </c>
      <c r="AC3858" t="str">
        <f t="shared" si="664"/>
        <v>Unaudited</v>
      </c>
    </row>
    <row r="3859" spans="1:29" x14ac:dyDescent="0.25">
      <c r="A3859" t="s">
        <v>420</v>
      </c>
      <c r="B3859" t="s">
        <v>1366</v>
      </c>
      <c r="C3859" t="s">
        <v>1367</v>
      </c>
      <c r="D3859">
        <v>1900</v>
      </c>
      <c r="E3859" s="960">
        <v>1</v>
      </c>
      <c r="F3859" t="s">
        <v>440</v>
      </c>
      <c r="G3859" s="960">
        <v>274</v>
      </c>
      <c r="H3859" t="s">
        <v>389</v>
      </c>
      <c r="I3859" s="940" t="s">
        <v>488</v>
      </c>
      <c r="J3859" s="940" t="s">
        <v>450</v>
      </c>
      <c r="K3859" s="940" t="s">
        <v>435</v>
      </c>
      <c r="L3859" s="946" t="s">
        <v>122</v>
      </c>
      <c r="M3859" s="962" t="s">
        <v>97</v>
      </c>
      <c r="N3859" s="679">
        <f t="shared" ca="1" si="666"/>
        <v>-106552747.00673187</v>
      </c>
      <c r="O3859" s="679">
        <f t="shared" ca="1" si="665"/>
        <v>527557.8127542967</v>
      </c>
      <c r="P3859" s="679">
        <f t="shared" ca="1" si="665"/>
        <v>-107080304.81948617</v>
      </c>
      <c r="Q3859" s="679">
        <f t="shared" ca="1" si="665"/>
        <v>0</v>
      </c>
      <c r="R3859" s="679">
        <f t="shared" ca="1" si="665"/>
        <v>0</v>
      </c>
      <c r="S3859" s="679">
        <f t="shared" ca="1" si="665"/>
        <v>0</v>
      </c>
      <c r="T3859" s="679">
        <f t="shared" ca="1" si="665"/>
        <v>0</v>
      </c>
      <c r="U3859" s="679">
        <f t="shared" ca="1" si="665"/>
        <v>0</v>
      </c>
      <c r="V3859" s="679">
        <f t="shared" ca="1" si="665"/>
        <v>0</v>
      </c>
      <c r="W3859" s="679">
        <f t="shared" ca="1" si="660"/>
        <v>0</v>
      </c>
      <c r="X3859" s="679">
        <f t="shared" ca="1" si="665"/>
        <v>0</v>
      </c>
      <c r="Y3859" s="679">
        <f t="shared" ca="1" si="665"/>
        <v>0</v>
      </c>
      <c r="Z3859" s="679">
        <f t="shared" ca="1" si="665"/>
        <v>0</v>
      </c>
      <c r="AA3859" t="str">
        <f t="shared" si="662"/>
        <v>ASR_Financial_Report_SHP21Final</v>
      </c>
      <c r="AB3859" s="960">
        <f t="shared" si="663"/>
        <v>44658</v>
      </c>
      <c r="AC3859" t="str">
        <f t="shared" si="664"/>
        <v>Unaudited</v>
      </c>
    </row>
    <row r="3860" spans="1:29" x14ac:dyDescent="0.25">
      <c r="A3860" t="s">
        <v>420</v>
      </c>
      <c r="B3860" t="s">
        <v>1366</v>
      </c>
      <c r="C3860" t="s">
        <v>1367</v>
      </c>
      <c r="D3860">
        <v>1900</v>
      </c>
      <c r="E3860" s="960">
        <v>1</v>
      </c>
      <c r="F3860" t="s">
        <v>440</v>
      </c>
      <c r="G3860" s="960">
        <v>274</v>
      </c>
      <c r="H3860" t="s">
        <v>389</v>
      </c>
      <c r="I3860" s="940" t="s">
        <v>488</v>
      </c>
      <c r="J3860" s="940" t="s">
        <v>450</v>
      </c>
      <c r="K3860" s="940" t="s">
        <v>435</v>
      </c>
      <c r="L3860" s="940" t="s">
        <v>123</v>
      </c>
      <c r="M3860" s="961" t="s">
        <v>98</v>
      </c>
      <c r="N3860" s="679">
        <f t="shared" ca="1" si="666"/>
        <v>1640999.9087825995</v>
      </c>
      <c r="O3860" s="679">
        <f t="shared" ca="1" si="665"/>
        <v>860579.83472687891</v>
      </c>
      <c r="P3860" s="679">
        <f t="shared" ca="1" si="665"/>
        <v>780420.07405572059</v>
      </c>
      <c r="Q3860" s="679">
        <f t="shared" ca="1" si="665"/>
        <v>0</v>
      </c>
      <c r="R3860" s="679">
        <f t="shared" ca="1" si="665"/>
        <v>0</v>
      </c>
      <c r="S3860" s="679">
        <f t="shared" ca="1" si="665"/>
        <v>0</v>
      </c>
      <c r="T3860" s="679">
        <f t="shared" ca="1" si="665"/>
        <v>0</v>
      </c>
      <c r="U3860" s="679">
        <f t="shared" ca="1" si="665"/>
        <v>0</v>
      </c>
      <c r="V3860" s="679">
        <f t="shared" ca="1" si="665"/>
        <v>0</v>
      </c>
      <c r="W3860" s="679">
        <f t="shared" ca="1" si="660"/>
        <v>0</v>
      </c>
      <c r="X3860" s="679">
        <f t="shared" ca="1" si="665"/>
        <v>0</v>
      </c>
      <c r="Y3860" s="679">
        <f t="shared" ca="1" si="665"/>
        <v>0</v>
      </c>
      <c r="Z3860" s="679">
        <f t="shared" ca="1" si="665"/>
        <v>0</v>
      </c>
      <c r="AA3860" t="str">
        <f t="shared" si="662"/>
        <v>ASR_Financial_Report_SHP21Final</v>
      </c>
      <c r="AB3860" s="960">
        <f t="shared" si="663"/>
        <v>44658</v>
      </c>
      <c r="AC3860" t="str">
        <f t="shared" si="664"/>
        <v>Unaudited</v>
      </c>
    </row>
    <row r="3861" spans="1:29" x14ac:dyDescent="0.25">
      <c r="A3861" t="s">
        <v>420</v>
      </c>
      <c r="B3861" t="s">
        <v>1366</v>
      </c>
      <c r="C3861" t="s">
        <v>1367</v>
      </c>
      <c r="D3861">
        <v>1900</v>
      </c>
      <c r="E3861" s="960">
        <v>1</v>
      </c>
      <c r="F3861" t="s">
        <v>440</v>
      </c>
      <c r="G3861" s="960">
        <v>274</v>
      </c>
      <c r="H3861" t="s">
        <v>389</v>
      </c>
      <c r="I3861" s="940" t="s">
        <v>488</v>
      </c>
      <c r="J3861" s="940" t="s">
        <v>450</v>
      </c>
      <c r="K3861" s="940" t="s">
        <v>435</v>
      </c>
      <c r="L3861" s="940" t="s">
        <v>124</v>
      </c>
      <c r="M3861" s="961" t="s">
        <v>99</v>
      </c>
      <c r="N3861" s="679">
        <f t="shared" ca="1" si="666"/>
        <v>141956.38975332357</v>
      </c>
      <c r="O3861" s="679">
        <f t="shared" ca="1" si="665"/>
        <v>83395.339470991879</v>
      </c>
      <c r="P3861" s="679">
        <f t="shared" ca="1" si="665"/>
        <v>58561.0502823317</v>
      </c>
      <c r="Q3861" s="679">
        <f t="shared" ca="1" si="665"/>
        <v>0</v>
      </c>
      <c r="R3861" s="679">
        <f t="shared" ca="1" si="665"/>
        <v>0</v>
      </c>
      <c r="S3861" s="679">
        <f t="shared" ca="1" si="665"/>
        <v>0</v>
      </c>
      <c r="T3861" s="679">
        <f t="shared" ca="1" si="665"/>
        <v>0</v>
      </c>
      <c r="U3861" s="679">
        <f t="shared" ca="1" si="665"/>
        <v>0</v>
      </c>
      <c r="V3861" s="679">
        <f t="shared" ca="1" si="665"/>
        <v>0</v>
      </c>
      <c r="W3861" s="679">
        <f t="shared" ca="1" si="660"/>
        <v>0</v>
      </c>
      <c r="X3861" s="679">
        <f t="shared" ca="1" si="665"/>
        <v>0</v>
      </c>
      <c r="Y3861" s="679">
        <f t="shared" ca="1" si="665"/>
        <v>0</v>
      </c>
      <c r="Z3861" s="679">
        <f t="shared" ca="1" si="665"/>
        <v>0</v>
      </c>
      <c r="AA3861" t="str">
        <f t="shared" si="662"/>
        <v>ASR_Financial_Report_SHP21Final</v>
      </c>
      <c r="AB3861" s="960">
        <f t="shared" si="663"/>
        <v>44658</v>
      </c>
      <c r="AC3861" t="str">
        <f t="shared" si="664"/>
        <v>Unaudited</v>
      </c>
    </row>
    <row r="3862" spans="1:29" x14ac:dyDescent="0.25">
      <c r="A3862" t="s">
        <v>420</v>
      </c>
      <c r="B3862" t="s">
        <v>1366</v>
      </c>
      <c r="C3862" t="s">
        <v>1367</v>
      </c>
      <c r="D3862">
        <v>1900</v>
      </c>
      <c r="E3862" s="960">
        <v>1</v>
      </c>
      <c r="F3862" t="s">
        <v>440</v>
      </c>
      <c r="G3862" s="960">
        <v>274</v>
      </c>
      <c r="H3862" t="s">
        <v>389</v>
      </c>
      <c r="I3862" s="940" t="s">
        <v>488</v>
      </c>
      <c r="J3862" s="940" t="s">
        <v>450</v>
      </c>
      <c r="K3862" s="940" t="s">
        <v>435</v>
      </c>
      <c r="L3862" s="940" t="s">
        <v>125</v>
      </c>
      <c r="M3862" s="961" t="s">
        <v>100</v>
      </c>
      <c r="N3862" s="679">
        <f t="shared" ca="1" si="666"/>
        <v>-32467.173880935814</v>
      </c>
      <c r="O3862" s="679">
        <f t="shared" ca="1" si="665"/>
        <v>0.98800627354339421</v>
      </c>
      <c r="P3862" s="679">
        <f t="shared" ca="1" si="665"/>
        <v>-32468.161887209357</v>
      </c>
      <c r="Q3862" s="679">
        <f t="shared" ca="1" si="665"/>
        <v>0</v>
      </c>
      <c r="R3862" s="679">
        <f t="shared" ca="1" si="665"/>
        <v>0</v>
      </c>
      <c r="S3862" s="679">
        <f t="shared" ca="1" si="665"/>
        <v>0</v>
      </c>
      <c r="T3862" s="679">
        <f t="shared" ca="1" si="665"/>
        <v>0</v>
      </c>
      <c r="U3862" s="679">
        <f t="shared" ca="1" si="665"/>
        <v>0</v>
      </c>
      <c r="V3862" s="679">
        <f t="shared" ca="1" si="665"/>
        <v>0</v>
      </c>
      <c r="W3862" s="679">
        <f t="shared" ca="1" si="660"/>
        <v>0</v>
      </c>
      <c r="X3862" s="679">
        <f t="shared" ca="1" si="665"/>
        <v>0</v>
      </c>
      <c r="Y3862" s="679">
        <f t="shared" ca="1" si="665"/>
        <v>0</v>
      </c>
      <c r="Z3862" s="679">
        <f t="shared" ca="1" si="665"/>
        <v>0</v>
      </c>
      <c r="AA3862" t="str">
        <f t="shared" si="662"/>
        <v>ASR_Financial_Report_SHP21Final</v>
      </c>
      <c r="AB3862" s="960">
        <f t="shared" si="663"/>
        <v>44658</v>
      </c>
      <c r="AC3862" t="str">
        <f t="shared" si="664"/>
        <v>Unaudited</v>
      </c>
    </row>
    <row r="3863" spans="1:29" x14ac:dyDescent="0.25">
      <c r="A3863" t="s">
        <v>420</v>
      </c>
      <c r="B3863" t="s">
        <v>1366</v>
      </c>
      <c r="C3863" t="s">
        <v>1367</v>
      </c>
      <c r="D3863">
        <v>1900</v>
      </c>
      <c r="E3863" s="960">
        <v>1</v>
      </c>
      <c r="F3863" t="s">
        <v>440</v>
      </c>
      <c r="G3863" s="960">
        <v>274</v>
      </c>
      <c r="H3863" t="s">
        <v>389</v>
      </c>
      <c r="I3863" s="940" t="s">
        <v>488</v>
      </c>
      <c r="J3863" s="940" t="s">
        <v>450</v>
      </c>
      <c r="K3863" s="940" t="s">
        <v>435</v>
      </c>
      <c r="L3863" s="940" t="s">
        <v>126</v>
      </c>
      <c r="M3863" s="961" t="s">
        <v>28</v>
      </c>
      <c r="N3863" s="679">
        <f t="shared" ca="1" si="666"/>
        <v>55095.614504158628</v>
      </c>
      <c r="O3863" s="679">
        <f t="shared" ca="1" si="665"/>
        <v>55095.614504158628</v>
      </c>
      <c r="P3863" s="679">
        <f t="shared" ca="1" si="665"/>
        <v>0</v>
      </c>
      <c r="Q3863" s="679">
        <f t="shared" ca="1" si="665"/>
        <v>0</v>
      </c>
      <c r="R3863" s="679">
        <f t="shared" ca="1" si="665"/>
        <v>0</v>
      </c>
      <c r="S3863" s="679">
        <f t="shared" ca="1" si="665"/>
        <v>0</v>
      </c>
      <c r="T3863" s="679">
        <f t="shared" ca="1" si="665"/>
        <v>0</v>
      </c>
      <c r="U3863" s="679">
        <f t="shared" ca="1" si="665"/>
        <v>0</v>
      </c>
      <c r="V3863" s="679">
        <f t="shared" ca="1" si="665"/>
        <v>0</v>
      </c>
      <c r="W3863" s="679">
        <f t="shared" ca="1" si="660"/>
        <v>0</v>
      </c>
      <c r="X3863" s="679">
        <f t="shared" ca="1" si="665"/>
        <v>0</v>
      </c>
      <c r="Y3863" s="679">
        <f t="shared" ca="1" si="665"/>
        <v>0</v>
      </c>
      <c r="Z3863" s="679">
        <f t="shared" ca="1" si="665"/>
        <v>0</v>
      </c>
      <c r="AA3863" t="str">
        <f t="shared" si="662"/>
        <v>ASR_Financial_Report_SHP21Final</v>
      </c>
      <c r="AB3863" s="960">
        <f t="shared" si="663"/>
        <v>44658</v>
      </c>
      <c r="AC3863" t="str">
        <f t="shared" si="664"/>
        <v>Unaudited</v>
      </c>
    </row>
    <row r="3864" spans="1:29" x14ac:dyDescent="0.25">
      <c r="A3864" t="s">
        <v>420</v>
      </c>
      <c r="B3864" t="s">
        <v>1366</v>
      </c>
      <c r="C3864" t="s">
        <v>1367</v>
      </c>
      <c r="D3864">
        <v>1900</v>
      </c>
      <c r="E3864" s="960">
        <v>1</v>
      </c>
      <c r="F3864" t="s">
        <v>440</v>
      </c>
      <c r="G3864" s="960">
        <v>274</v>
      </c>
      <c r="H3864" t="s">
        <v>389</v>
      </c>
      <c r="I3864" s="940" t="s">
        <v>488</v>
      </c>
      <c r="J3864" s="940" t="s">
        <v>436</v>
      </c>
      <c r="K3864" s="940" t="s">
        <v>436</v>
      </c>
      <c r="L3864" s="940" t="s">
        <v>128</v>
      </c>
      <c r="M3864" s="961" t="s">
        <v>326</v>
      </c>
      <c r="N3864" s="679">
        <f t="shared" ca="1" si="666"/>
        <v>0</v>
      </c>
      <c r="O3864" s="679">
        <f t="shared" ca="1" si="665"/>
        <v>0</v>
      </c>
      <c r="P3864" s="679">
        <f t="shared" ca="1" si="665"/>
        <v>0</v>
      </c>
      <c r="Q3864" s="679">
        <f t="shared" ca="1" si="665"/>
        <v>0</v>
      </c>
      <c r="R3864" s="679">
        <f t="shared" ca="1" si="665"/>
        <v>0</v>
      </c>
      <c r="S3864" s="679">
        <f t="shared" ca="1" si="665"/>
        <v>0</v>
      </c>
      <c r="T3864" s="679">
        <f t="shared" ca="1" si="665"/>
        <v>0</v>
      </c>
      <c r="U3864" s="679">
        <f t="shared" ca="1" si="665"/>
        <v>0</v>
      </c>
      <c r="V3864" s="679">
        <f t="shared" ca="1" si="665"/>
        <v>0</v>
      </c>
      <c r="W3864" s="679">
        <f t="shared" ca="1" si="660"/>
        <v>0</v>
      </c>
      <c r="X3864" s="679">
        <f t="shared" ca="1" si="665"/>
        <v>0</v>
      </c>
      <c r="Y3864" s="679">
        <f t="shared" ca="1" si="665"/>
        <v>0</v>
      </c>
      <c r="Z3864" s="679">
        <f t="shared" ca="1" si="665"/>
        <v>0</v>
      </c>
      <c r="AA3864" t="str">
        <f t="shared" si="662"/>
        <v>ASR_Financial_Report_SHP21Final</v>
      </c>
      <c r="AB3864" s="960">
        <f t="shared" si="663"/>
        <v>44658</v>
      </c>
      <c r="AC3864" t="str">
        <f t="shared" si="664"/>
        <v>Unaudited</v>
      </c>
    </row>
    <row r="3865" spans="1:29" x14ac:dyDescent="0.25">
      <c r="A3865" t="s">
        <v>420</v>
      </c>
      <c r="B3865" t="s">
        <v>1366</v>
      </c>
      <c r="C3865" t="s">
        <v>1367</v>
      </c>
      <c r="D3865">
        <v>1900</v>
      </c>
      <c r="E3865" s="960">
        <v>1</v>
      </c>
      <c r="F3865" t="s">
        <v>440</v>
      </c>
      <c r="G3865" s="960">
        <v>274</v>
      </c>
      <c r="H3865" t="s">
        <v>389</v>
      </c>
      <c r="I3865" s="940" t="s">
        <v>488</v>
      </c>
      <c r="J3865" s="940" t="s">
        <v>436</v>
      </c>
      <c r="K3865" s="940" t="s">
        <v>436</v>
      </c>
      <c r="L3865" s="940" t="s">
        <v>129</v>
      </c>
      <c r="M3865" s="961" t="s">
        <v>325</v>
      </c>
      <c r="N3865" s="679">
        <f t="shared" ca="1" si="666"/>
        <v>0</v>
      </c>
      <c r="O3865" s="679">
        <f t="shared" ca="1" si="665"/>
        <v>0</v>
      </c>
      <c r="P3865" s="679">
        <f t="shared" ca="1" si="665"/>
        <v>0</v>
      </c>
      <c r="Q3865" s="679">
        <f t="shared" ca="1" si="665"/>
        <v>0</v>
      </c>
      <c r="R3865" s="679">
        <f t="shared" ca="1" si="665"/>
        <v>0</v>
      </c>
      <c r="S3865" s="679">
        <f t="shared" ca="1" si="665"/>
        <v>0</v>
      </c>
      <c r="T3865" s="679">
        <f t="shared" ca="1" si="665"/>
        <v>0</v>
      </c>
      <c r="U3865" s="679">
        <f t="shared" ca="1" si="665"/>
        <v>0</v>
      </c>
      <c r="V3865" s="679">
        <f t="shared" ca="1" si="665"/>
        <v>0</v>
      </c>
      <c r="W3865" s="679">
        <f t="shared" ca="1" si="660"/>
        <v>0</v>
      </c>
      <c r="X3865" s="679">
        <f t="shared" ca="1" si="665"/>
        <v>0</v>
      </c>
      <c r="Y3865" s="679">
        <f t="shared" ca="1" si="665"/>
        <v>0</v>
      </c>
      <c r="Z3865" s="679">
        <f t="shared" ca="1" si="665"/>
        <v>0</v>
      </c>
      <c r="AA3865" t="str">
        <f t="shared" si="662"/>
        <v>ASR_Financial_Report_SHP21Final</v>
      </c>
      <c r="AB3865" s="960">
        <f t="shared" si="663"/>
        <v>44658</v>
      </c>
      <c r="AC3865" t="str">
        <f t="shared" si="664"/>
        <v>Unaudited</v>
      </c>
    </row>
    <row r="3866" spans="1:29" ht="30" x14ac:dyDescent="0.25">
      <c r="A3866" t="s">
        <v>420</v>
      </c>
      <c r="B3866" t="s">
        <v>1366</v>
      </c>
      <c r="C3866" t="s">
        <v>1367</v>
      </c>
      <c r="D3866">
        <v>1900</v>
      </c>
      <c r="E3866" s="960">
        <v>1</v>
      </c>
      <c r="F3866" t="s">
        <v>440</v>
      </c>
      <c r="G3866" s="960">
        <v>274</v>
      </c>
      <c r="H3866" t="s">
        <v>389</v>
      </c>
      <c r="I3866" s="940" t="s">
        <v>488</v>
      </c>
      <c r="J3866" s="940" t="s">
        <v>436</v>
      </c>
      <c r="K3866" s="940" t="s">
        <v>436</v>
      </c>
      <c r="L3866" s="940" t="s">
        <v>130</v>
      </c>
      <c r="M3866" s="961" t="s">
        <v>179</v>
      </c>
      <c r="N3866" s="679">
        <f t="shared" ca="1" si="666"/>
        <v>0</v>
      </c>
      <c r="O3866" s="679">
        <f t="shared" ca="1" si="665"/>
        <v>0</v>
      </c>
      <c r="P3866" s="679">
        <f t="shared" ca="1" si="665"/>
        <v>0</v>
      </c>
      <c r="Q3866" s="679">
        <f t="shared" ca="1" si="665"/>
        <v>0</v>
      </c>
      <c r="R3866" s="679">
        <f t="shared" ca="1" si="665"/>
        <v>0</v>
      </c>
      <c r="S3866" s="679">
        <f t="shared" ca="1" si="665"/>
        <v>0</v>
      </c>
      <c r="T3866" s="679">
        <f t="shared" ca="1" si="665"/>
        <v>0</v>
      </c>
      <c r="U3866" s="679">
        <f t="shared" ca="1" si="665"/>
        <v>0</v>
      </c>
      <c r="V3866" s="679">
        <f t="shared" ca="1" si="665"/>
        <v>0</v>
      </c>
      <c r="W3866" s="679">
        <f t="shared" ca="1" si="660"/>
        <v>0</v>
      </c>
      <c r="X3866" s="679">
        <f t="shared" ca="1" si="665"/>
        <v>0</v>
      </c>
      <c r="Y3866" s="679">
        <f t="shared" ca="1" si="665"/>
        <v>0</v>
      </c>
      <c r="Z3866" s="679">
        <f t="shared" ca="1" si="665"/>
        <v>0</v>
      </c>
      <c r="AA3866" t="str">
        <f t="shared" si="662"/>
        <v>ASR_Financial_Report_SHP21Final</v>
      </c>
      <c r="AB3866" s="960">
        <f t="shared" si="663"/>
        <v>44658</v>
      </c>
      <c r="AC3866" t="str">
        <f t="shared" si="664"/>
        <v>Unaudited</v>
      </c>
    </row>
    <row r="3867" spans="1:29" x14ac:dyDescent="0.25">
      <c r="A3867" t="s">
        <v>420</v>
      </c>
      <c r="B3867" t="s">
        <v>1366</v>
      </c>
      <c r="C3867" t="s">
        <v>1367</v>
      </c>
      <c r="D3867">
        <v>1900</v>
      </c>
      <c r="E3867" s="960">
        <v>1</v>
      </c>
      <c r="F3867" t="s">
        <v>440</v>
      </c>
      <c r="G3867" s="960">
        <v>274</v>
      </c>
      <c r="H3867" t="s">
        <v>389</v>
      </c>
      <c r="I3867" s="940" t="s">
        <v>488</v>
      </c>
      <c r="J3867" s="940" t="s">
        <v>436</v>
      </c>
      <c r="K3867" s="940" t="s">
        <v>436</v>
      </c>
      <c r="L3867" s="940" t="s">
        <v>131</v>
      </c>
      <c r="M3867" s="961" t="s">
        <v>494</v>
      </c>
      <c r="N3867" s="679">
        <f t="shared" ca="1" si="666"/>
        <v>0</v>
      </c>
      <c r="O3867" s="679">
        <f t="shared" ca="1" si="665"/>
        <v>0</v>
      </c>
      <c r="P3867" s="679">
        <f t="shared" ca="1" si="665"/>
        <v>0</v>
      </c>
      <c r="Q3867" s="679">
        <f t="shared" ca="1" si="665"/>
        <v>0</v>
      </c>
      <c r="R3867" s="679">
        <f t="shared" ca="1" si="665"/>
        <v>0</v>
      </c>
      <c r="S3867" s="679">
        <f t="shared" ca="1" si="665"/>
        <v>0</v>
      </c>
      <c r="T3867" s="679">
        <f t="shared" ca="1" si="665"/>
        <v>0</v>
      </c>
      <c r="U3867" s="679">
        <f t="shared" ca="1" si="665"/>
        <v>0</v>
      </c>
      <c r="V3867" s="679">
        <f t="shared" ca="1" si="665"/>
        <v>0</v>
      </c>
      <c r="W3867" s="679">
        <f t="shared" ca="1" si="660"/>
        <v>0</v>
      </c>
      <c r="X3867" s="679">
        <f t="shared" ca="1" si="665"/>
        <v>0</v>
      </c>
      <c r="Y3867" s="679">
        <f t="shared" ca="1" si="665"/>
        <v>0</v>
      </c>
      <c r="Z3867" s="679">
        <f t="shared" ca="1" si="665"/>
        <v>0</v>
      </c>
      <c r="AA3867" t="str">
        <f t="shared" si="662"/>
        <v>ASR_Financial_Report_SHP21Final</v>
      </c>
      <c r="AB3867" s="960">
        <f t="shared" si="663"/>
        <v>44658</v>
      </c>
      <c r="AC3867" t="str">
        <f t="shared" si="664"/>
        <v>Unaudited</v>
      </c>
    </row>
    <row r="3868" spans="1:29" x14ac:dyDescent="0.25">
      <c r="A3868" t="s">
        <v>420</v>
      </c>
      <c r="B3868" t="s">
        <v>1366</v>
      </c>
      <c r="C3868" t="s">
        <v>1367</v>
      </c>
      <c r="D3868">
        <v>1900</v>
      </c>
      <c r="E3868" s="960">
        <v>1</v>
      </c>
      <c r="F3868" t="s">
        <v>440</v>
      </c>
      <c r="G3868" s="960">
        <v>274</v>
      </c>
      <c r="H3868" t="s">
        <v>389</v>
      </c>
      <c r="I3868" s="940" t="s">
        <v>488</v>
      </c>
      <c r="J3868" s="940" t="s">
        <v>436</v>
      </c>
      <c r="K3868" s="940" t="s">
        <v>436</v>
      </c>
      <c r="L3868" s="940" t="s">
        <v>132</v>
      </c>
      <c r="M3868" s="961" t="s">
        <v>495</v>
      </c>
      <c r="N3868" s="679">
        <f t="shared" ca="1" si="666"/>
        <v>0</v>
      </c>
      <c r="O3868" s="679">
        <f t="shared" ca="1" si="665"/>
        <v>0</v>
      </c>
      <c r="P3868" s="679">
        <f t="shared" ca="1" si="665"/>
        <v>0</v>
      </c>
      <c r="Q3868" s="679">
        <f t="shared" ca="1" si="665"/>
        <v>0</v>
      </c>
      <c r="R3868" s="679">
        <f t="shared" ca="1" si="665"/>
        <v>0</v>
      </c>
      <c r="S3868" s="679">
        <f t="shared" ca="1" si="665"/>
        <v>0</v>
      </c>
      <c r="T3868" s="679">
        <f t="shared" ca="1" si="665"/>
        <v>0</v>
      </c>
      <c r="U3868" s="679">
        <f t="shared" ca="1" si="665"/>
        <v>0</v>
      </c>
      <c r="V3868" s="679">
        <f t="shared" ca="1" si="665"/>
        <v>0</v>
      </c>
      <c r="W3868" s="679">
        <f t="shared" ca="1" si="660"/>
        <v>0</v>
      </c>
      <c r="X3868" s="679">
        <f t="shared" ca="1" si="665"/>
        <v>0</v>
      </c>
      <c r="Y3868" s="679">
        <f t="shared" ca="1" si="665"/>
        <v>0</v>
      </c>
      <c r="Z3868" s="679">
        <f t="shared" ca="1" si="665"/>
        <v>0</v>
      </c>
      <c r="AA3868" t="str">
        <f t="shared" si="662"/>
        <v>ASR_Financial_Report_SHP21Final</v>
      </c>
      <c r="AB3868" s="960">
        <f t="shared" si="663"/>
        <v>44658</v>
      </c>
      <c r="AC3868" t="str">
        <f t="shared" si="664"/>
        <v>Unaudited</v>
      </c>
    </row>
    <row r="3869" spans="1:29" x14ac:dyDescent="0.25">
      <c r="A3869" t="s">
        <v>420</v>
      </c>
      <c r="B3869" t="s">
        <v>1366</v>
      </c>
      <c r="C3869" t="s">
        <v>1367</v>
      </c>
      <c r="D3869">
        <v>1900</v>
      </c>
      <c r="E3869" s="960">
        <v>1</v>
      </c>
      <c r="F3869" t="s">
        <v>440</v>
      </c>
      <c r="G3869" s="960">
        <v>274</v>
      </c>
      <c r="H3869" t="s">
        <v>389</v>
      </c>
      <c r="I3869" s="940" t="s">
        <v>488</v>
      </c>
      <c r="J3869" s="940" t="s">
        <v>436</v>
      </c>
      <c r="K3869" s="940" t="s">
        <v>436</v>
      </c>
      <c r="L3869" s="948" t="s">
        <v>133</v>
      </c>
      <c r="M3869" s="963" t="s">
        <v>496</v>
      </c>
      <c r="N3869" s="679">
        <f t="shared" ca="1" si="666"/>
        <v>0</v>
      </c>
      <c r="O3869" s="679">
        <f t="shared" ca="1" si="665"/>
        <v>0</v>
      </c>
      <c r="P3869" s="679">
        <f t="shared" ca="1" si="665"/>
        <v>0</v>
      </c>
      <c r="Q3869" s="679">
        <f t="shared" ca="1" si="665"/>
        <v>0</v>
      </c>
      <c r="R3869" s="679">
        <f t="shared" ca="1" si="665"/>
        <v>0</v>
      </c>
      <c r="S3869" s="679">
        <f t="shared" ca="1" si="665"/>
        <v>0</v>
      </c>
      <c r="T3869" s="679">
        <f t="shared" ca="1" si="665"/>
        <v>0</v>
      </c>
      <c r="U3869" s="679">
        <f t="shared" ca="1" si="665"/>
        <v>0</v>
      </c>
      <c r="V3869" s="679">
        <f t="shared" ca="1" si="665"/>
        <v>0</v>
      </c>
      <c r="W3869" s="679">
        <f t="shared" ca="1" si="660"/>
        <v>0</v>
      </c>
      <c r="X3869" s="679">
        <f t="shared" ca="1" si="665"/>
        <v>0</v>
      </c>
      <c r="Y3869" s="679">
        <f t="shared" ca="1" si="665"/>
        <v>0</v>
      </c>
      <c r="Z3869" s="679">
        <f t="shared" ca="1" si="665"/>
        <v>0</v>
      </c>
      <c r="AA3869" t="str">
        <f t="shared" si="662"/>
        <v>ASR_Financial_Report_SHP21Final</v>
      </c>
      <c r="AB3869" s="960">
        <f t="shared" si="663"/>
        <v>44658</v>
      </c>
      <c r="AC3869" t="str">
        <f t="shared" si="664"/>
        <v>Unaudited</v>
      </c>
    </row>
    <row r="3870" spans="1:29" x14ac:dyDescent="0.25">
      <c r="A3870" t="s">
        <v>420</v>
      </c>
      <c r="B3870" t="s">
        <v>1366</v>
      </c>
      <c r="C3870" t="s">
        <v>1367</v>
      </c>
      <c r="D3870">
        <v>1900</v>
      </c>
      <c r="E3870" s="960">
        <v>1</v>
      </c>
      <c r="F3870" t="s">
        <v>440</v>
      </c>
      <c r="G3870" s="960">
        <v>274</v>
      </c>
      <c r="H3870" t="s">
        <v>389</v>
      </c>
      <c r="I3870" s="940" t="s">
        <v>489</v>
      </c>
      <c r="J3870" s="940" t="s">
        <v>26</v>
      </c>
      <c r="K3870" s="940" t="s">
        <v>26</v>
      </c>
      <c r="L3870" s="950" t="s">
        <v>269</v>
      </c>
      <c r="M3870" s="964" t="s">
        <v>26</v>
      </c>
      <c r="N3870" s="679">
        <f t="shared" ca="1" si="666"/>
        <v>863239.77511578042</v>
      </c>
      <c r="O3870" s="679">
        <f t="shared" ca="1" si="665"/>
        <v>0</v>
      </c>
      <c r="P3870" s="679">
        <f t="shared" ca="1" si="665"/>
        <v>0</v>
      </c>
      <c r="Q3870" s="679">
        <f t="shared" ca="1" si="665"/>
        <v>0</v>
      </c>
      <c r="R3870" s="679">
        <f t="shared" ca="1" si="665"/>
        <v>0</v>
      </c>
      <c r="S3870" s="679">
        <f t="shared" ca="1" si="665"/>
        <v>0</v>
      </c>
      <c r="T3870" s="679">
        <f t="shared" ca="1" si="665"/>
        <v>0</v>
      </c>
      <c r="U3870" s="679">
        <f t="shared" ca="1" si="665"/>
        <v>0</v>
      </c>
      <c r="V3870" s="679">
        <f t="shared" ca="1" si="665"/>
        <v>0</v>
      </c>
      <c r="W3870" s="679">
        <f t="shared" ca="1" si="660"/>
        <v>0</v>
      </c>
      <c r="X3870" s="679">
        <f t="shared" ca="1" si="665"/>
        <v>0</v>
      </c>
      <c r="Y3870" s="679">
        <f t="shared" ca="1" si="665"/>
        <v>0</v>
      </c>
      <c r="Z3870" s="679">
        <f t="shared" ca="1" si="665"/>
        <v>0</v>
      </c>
      <c r="AA3870" t="str">
        <f t="shared" si="662"/>
        <v>ASR_Financial_Report_SHP21Final</v>
      </c>
      <c r="AB3870" s="960">
        <f t="shared" si="663"/>
        <v>44658</v>
      </c>
      <c r="AC3870" t="str">
        <f t="shared" si="664"/>
        <v>Unaudited</v>
      </c>
    </row>
    <row r="3871" spans="1:29" x14ac:dyDescent="0.25">
      <c r="A3871" t="s">
        <v>420</v>
      </c>
      <c r="B3871" t="s">
        <v>1366</v>
      </c>
      <c r="C3871" t="s">
        <v>1367</v>
      </c>
      <c r="D3871">
        <v>1900</v>
      </c>
      <c r="E3871" s="960">
        <v>1</v>
      </c>
      <c r="F3871" t="s">
        <v>441</v>
      </c>
      <c r="G3871" s="960">
        <v>366</v>
      </c>
      <c r="H3871" t="s">
        <v>389</v>
      </c>
      <c r="I3871" s="961" t="s">
        <v>432</v>
      </c>
      <c r="J3871" s="961" t="s">
        <v>432</v>
      </c>
      <c r="K3871" s="961" t="s">
        <v>432</v>
      </c>
      <c r="L3871" s="940"/>
      <c r="M3871" s="961" t="s">
        <v>432</v>
      </c>
      <c r="N3871" s="679">
        <f t="shared" ca="1" si="666"/>
        <v>277518.03999999998</v>
      </c>
      <c r="O3871" s="679">
        <f t="shared" ca="1" si="665"/>
        <v>236399.96</v>
      </c>
      <c r="P3871" s="679">
        <f t="shared" ca="1" si="665"/>
        <v>7482.23</v>
      </c>
      <c r="Q3871" s="679">
        <f t="shared" ca="1" si="665"/>
        <v>13877.31</v>
      </c>
      <c r="R3871" s="679">
        <f t="shared" ca="1" si="665"/>
        <v>4321.09</v>
      </c>
      <c r="S3871" s="679">
        <f t="shared" ca="1" si="665"/>
        <v>6136.58</v>
      </c>
      <c r="T3871" s="679">
        <f t="shared" ca="1" si="665"/>
        <v>869</v>
      </c>
      <c r="U3871" s="679">
        <f t="shared" ca="1" si="665"/>
        <v>104</v>
      </c>
      <c r="V3871" s="679">
        <f t="shared" ca="1" si="665"/>
        <v>1258</v>
      </c>
      <c r="W3871" s="679">
        <f t="shared" ca="1" si="660"/>
        <v>56.97</v>
      </c>
      <c r="X3871" s="679">
        <f t="shared" ca="1" si="665"/>
        <v>6135.9</v>
      </c>
      <c r="Y3871" s="679">
        <f t="shared" ca="1" si="665"/>
        <v>877</v>
      </c>
      <c r="Z3871" s="679">
        <f t="shared" ca="1" si="665"/>
        <v>0</v>
      </c>
      <c r="AA3871" t="str">
        <f t="shared" si="662"/>
        <v>ASR_Financial_Report_SHP21Final</v>
      </c>
      <c r="AB3871" s="960">
        <f t="shared" si="663"/>
        <v>44658</v>
      </c>
      <c r="AC3871" t="str">
        <f t="shared" si="664"/>
        <v>Unaudited</v>
      </c>
    </row>
    <row r="3872" spans="1:29" x14ac:dyDescent="0.25">
      <c r="A3872" t="s">
        <v>420</v>
      </c>
      <c r="B3872" t="s">
        <v>1366</v>
      </c>
      <c r="C3872" t="s">
        <v>1367</v>
      </c>
      <c r="D3872">
        <v>1900</v>
      </c>
      <c r="E3872" s="960">
        <v>1</v>
      </c>
      <c r="F3872" t="s">
        <v>441</v>
      </c>
      <c r="G3872" s="960">
        <v>366</v>
      </c>
      <c r="H3872" t="s">
        <v>389</v>
      </c>
      <c r="I3872" s="940" t="s">
        <v>487</v>
      </c>
      <c r="J3872" s="940" t="s">
        <v>12</v>
      </c>
      <c r="K3872" s="940" t="s">
        <v>12</v>
      </c>
      <c r="L3872" s="940">
        <v>1.1000000000000001</v>
      </c>
      <c r="M3872" s="965" t="s">
        <v>12</v>
      </c>
      <c r="N3872" s="679">
        <f t="shared" ca="1" si="666"/>
        <v>76618655.38000001</v>
      </c>
      <c r="O3872" s="679">
        <f t="shared" ca="1" si="665"/>
        <v>41611434.670000002</v>
      </c>
      <c r="P3872" s="679">
        <f t="shared" ca="1" si="665"/>
        <v>3904195.38</v>
      </c>
      <c r="Q3872" s="679">
        <f t="shared" ca="1" si="665"/>
        <v>13655307.359999999</v>
      </c>
      <c r="R3872" s="679">
        <f t="shared" ca="1" si="665"/>
        <v>6231261.1100000003</v>
      </c>
      <c r="S3872" s="679">
        <f t="shared" ca="1" si="665"/>
        <v>1383476.7</v>
      </c>
      <c r="T3872" s="679">
        <f t="shared" ca="1" si="665"/>
        <v>362930.98</v>
      </c>
      <c r="U3872" s="679">
        <f t="shared" ca="1" si="665"/>
        <v>15965.44</v>
      </c>
      <c r="V3872" s="679">
        <f t="shared" ca="1" si="665"/>
        <v>4257674.84</v>
      </c>
      <c r="W3872" s="679">
        <f t="shared" ca="1" si="660"/>
        <v>1478883.15</v>
      </c>
      <c r="X3872" s="679">
        <f t="shared" ca="1" si="665"/>
        <v>898923.52000000002</v>
      </c>
      <c r="Y3872" s="679">
        <f t="shared" ca="1" si="665"/>
        <v>2818602.23</v>
      </c>
      <c r="Z3872" s="679">
        <f t="shared" ca="1" si="665"/>
        <v>0</v>
      </c>
      <c r="AA3872" t="str">
        <f t="shared" si="662"/>
        <v>ASR_Financial_Report_SHP21Final</v>
      </c>
      <c r="AB3872" s="960">
        <f t="shared" si="663"/>
        <v>44658</v>
      </c>
      <c r="AC3872" t="str">
        <f t="shared" si="664"/>
        <v>Unaudited</v>
      </c>
    </row>
    <row r="3873" spans="1:29" x14ac:dyDescent="0.25">
      <c r="A3873" t="s">
        <v>420</v>
      </c>
      <c r="B3873" t="s">
        <v>1366</v>
      </c>
      <c r="C3873" t="s">
        <v>1367</v>
      </c>
      <c r="D3873">
        <v>1900</v>
      </c>
      <c r="E3873" s="960">
        <v>1</v>
      </c>
      <c r="F3873" t="s">
        <v>441</v>
      </c>
      <c r="G3873" s="960">
        <v>366</v>
      </c>
      <c r="H3873" t="s">
        <v>389</v>
      </c>
      <c r="I3873" s="940" t="s">
        <v>487</v>
      </c>
      <c r="J3873" s="940" t="s">
        <v>12</v>
      </c>
      <c r="K3873" s="940" t="s">
        <v>1309</v>
      </c>
      <c r="L3873" s="940" t="s">
        <v>1300</v>
      </c>
      <c r="M3873" s="965" t="s">
        <v>1309</v>
      </c>
      <c r="N3873" s="679">
        <f t="shared" ca="1" si="666"/>
        <v>297941.16663245327</v>
      </c>
      <c r="O3873" s="679">
        <f t="shared" ca="1" si="665"/>
        <v>265128.50181310263</v>
      </c>
      <c r="P3873" s="679">
        <f t="shared" ca="1" si="665"/>
        <v>0</v>
      </c>
      <c r="Q3873" s="679">
        <f t="shared" ca="1" si="665"/>
        <v>32812.664819350655</v>
      </c>
      <c r="R3873" s="679">
        <f t="shared" ca="1" si="665"/>
        <v>0</v>
      </c>
      <c r="S3873" s="679">
        <f t="shared" ca="1" si="665"/>
        <v>0</v>
      </c>
      <c r="T3873" s="679">
        <f t="shared" ca="1" si="665"/>
        <v>0</v>
      </c>
      <c r="U3873" s="679">
        <f t="shared" ca="1" si="665"/>
        <v>0</v>
      </c>
      <c r="V3873" s="679">
        <f t="shared" ca="1" si="665"/>
        <v>0</v>
      </c>
      <c r="W3873" s="679">
        <f t="shared" ca="1" si="660"/>
        <v>0</v>
      </c>
      <c r="X3873" s="679">
        <f t="shared" ca="1" si="665"/>
        <v>0</v>
      </c>
      <c r="Y3873" s="679">
        <f t="shared" ca="1" si="665"/>
        <v>0</v>
      </c>
      <c r="Z3873" s="679">
        <f t="shared" ca="1" si="665"/>
        <v>0</v>
      </c>
      <c r="AA3873" t="str">
        <f t="shared" si="662"/>
        <v>ASR_Financial_Report_SHP21Final</v>
      </c>
      <c r="AB3873" s="960">
        <f t="shared" si="663"/>
        <v>44658</v>
      </c>
      <c r="AC3873" t="str">
        <f t="shared" si="664"/>
        <v>Unaudited</v>
      </c>
    </row>
    <row r="3874" spans="1:29" x14ac:dyDescent="0.25">
      <c r="A3874" t="s">
        <v>420</v>
      </c>
      <c r="B3874" t="s">
        <v>1366</v>
      </c>
      <c r="C3874" t="s">
        <v>1367</v>
      </c>
      <c r="D3874">
        <v>1900</v>
      </c>
      <c r="E3874" s="960">
        <v>1</v>
      </c>
      <c r="F3874" t="s">
        <v>441</v>
      </c>
      <c r="G3874" s="960">
        <v>366</v>
      </c>
      <c r="H3874" t="s">
        <v>389</v>
      </c>
      <c r="I3874" s="940" t="s">
        <v>487</v>
      </c>
      <c r="J3874" s="940" t="s">
        <v>490</v>
      </c>
      <c r="K3874" s="940" t="s">
        <v>491</v>
      </c>
      <c r="L3874" s="940" t="s">
        <v>63</v>
      </c>
      <c r="M3874" s="965" t="s">
        <v>343</v>
      </c>
      <c r="N3874" s="679">
        <f t="shared" ca="1" si="666"/>
        <v>0</v>
      </c>
      <c r="O3874" s="679">
        <f t="shared" ca="1" si="665"/>
        <v>0</v>
      </c>
      <c r="P3874" s="679">
        <f t="shared" ca="1" si="665"/>
        <v>0</v>
      </c>
      <c r="Q3874" s="679">
        <f t="shared" ca="1" si="665"/>
        <v>0</v>
      </c>
      <c r="R3874" s="679">
        <f t="shared" ca="1" si="665"/>
        <v>0</v>
      </c>
      <c r="S3874" s="679">
        <f t="shared" ca="1" si="665"/>
        <v>0</v>
      </c>
      <c r="T3874" s="679">
        <f t="shared" ca="1" si="665"/>
        <v>0</v>
      </c>
      <c r="U3874" s="679">
        <f t="shared" ca="1" si="665"/>
        <v>0</v>
      </c>
      <c r="V3874" s="679">
        <f t="shared" ca="1" si="665"/>
        <v>0</v>
      </c>
      <c r="W3874" s="679">
        <f t="shared" ca="1" si="660"/>
        <v>0</v>
      </c>
      <c r="X3874" s="679">
        <f t="shared" ca="1" si="665"/>
        <v>0</v>
      </c>
      <c r="Y3874" s="679">
        <f t="shared" ca="1" si="665"/>
        <v>0</v>
      </c>
      <c r="Z3874" s="679">
        <f t="shared" ca="1" si="665"/>
        <v>0</v>
      </c>
      <c r="AA3874" t="str">
        <f t="shared" si="662"/>
        <v>ASR_Financial_Report_SHP21Final</v>
      </c>
      <c r="AB3874" s="960">
        <f t="shared" si="663"/>
        <v>44658</v>
      </c>
      <c r="AC3874" t="str">
        <f t="shared" si="664"/>
        <v>Unaudited</v>
      </c>
    </row>
    <row r="3875" spans="1:29" x14ac:dyDescent="0.25">
      <c r="A3875" t="s">
        <v>420</v>
      </c>
      <c r="B3875" t="s">
        <v>1366</v>
      </c>
      <c r="C3875" t="s">
        <v>1367</v>
      </c>
      <c r="D3875">
        <v>1900</v>
      </c>
      <c r="E3875" s="960">
        <v>1</v>
      </c>
      <c r="F3875" t="s">
        <v>441</v>
      </c>
      <c r="G3875" s="960">
        <v>366</v>
      </c>
      <c r="H3875" t="s">
        <v>389</v>
      </c>
      <c r="I3875" s="940" t="s">
        <v>487</v>
      </c>
      <c r="J3875" s="940" t="s">
        <v>490</v>
      </c>
      <c r="K3875" s="940" t="s">
        <v>1000</v>
      </c>
      <c r="L3875" s="940" t="s">
        <v>896</v>
      </c>
      <c r="M3875" s="965" t="s">
        <v>897</v>
      </c>
      <c r="N3875" s="679">
        <f t="shared" ca="1" si="666"/>
        <v>1532759.1138857368</v>
      </c>
      <c r="O3875" s="679">
        <f t="shared" ca="1" si="665"/>
        <v>1521971.8338857368</v>
      </c>
      <c r="P3875" s="679">
        <f t="shared" ca="1" si="665"/>
        <v>7191.52</v>
      </c>
      <c r="Q3875" s="679">
        <f t="shared" ca="1" si="665"/>
        <v>0</v>
      </c>
      <c r="R3875" s="679">
        <f t="shared" ca="1" si="665"/>
        <v>0</v>
      </c>
      <c r="S3875" s="679">
        <f t="shared" ca="1" si="665"/>
        <v>3595.76</v>
      </c>
      <c r="T3875" s="679">
        <f t="shared" ca="1" si="665"/>
        <v>0</v>
      </c>
      <c r="U3875" s="679">
        <f t="shared" ca="1" si="665"/>
        <v>0</v>
      </c>
      <c r="V3875" s="679">
        <f t="shared" ca="1" si="665"/>
        <v>0</v>
      </c>
      <c r="W3875" s="679">
        <f t="shared" ca="1" si="660"/>
        <v>0</v>
      </c>
      <c r="X3875" s="679">
        <f t="shared" ca="1" si="665"/>
        <v>0</v>
      </c>
      <c r="Y3875" s="679">
        <f t="shared" ca="1" si="665"/>
        <v>0</v>
      </c>
      <c r="Z3875" s="679">
        <f t="shared" ca="1" si="665"/>
        <v>0</v>
      </c>
      <c r="AA3875" t="str">
        <f t="shared" si="662"/>
        <v>ASR_Financial_Report_SHP21Final</v>
      </c>
      <c r="AB3875" s="960">
        <f t="shared" si="663"/>
        <v>44658</v>
      </c>
      <c r="AC3875" t="str">
        <f t="shared" si="664"/>
        <v>Unaudited</v>
      </c>
    </row>
    <row r="3876" spans="1:29" x14ac:dyDescent="0.25">
      <c r="A3876" t="s">
        <v>420</v>
      </c>
      <c r="B3876" t="s">
        <v>1366</v>
      </c>
      <c r="C3876" t="s">
        <v>1367</v>
      </c>
      <c r="D3876">
        <v>1900</v>
      </c>
      <c r="E3876" s="960">
        <v>1</v>
      </c>
      <c r="F3876" t="s">
        <v>441</v>
      </c>
      <c r="G3876" s="960">
        <v>366</v>
      </c>
      <c r="H3876" t="s">
        <v>389</v>
      </c>
      <c r="I3876" s="940" t="s">
        <v>487</v>
      </c>
      <c r="J3876" s="940" t="s">
        <v>13</v>
      </c>
      <c r="K3876" s="940" t="s">
        <v>492</v>
      </c>
      <c r="L3876" s="940" t="s">
        <v>94</v>
      </c>
      <c r="M3876" s="965" t="s">
        <v>146</v>
      </c>
      <c r="N3876" s="679">
        <f t="shared" ca="1" si="666"/>
        <v>0</v>
      </c>
      <c r="O3876" s="679">
        <f t="shared" ca="1" si="665"/>
        <v>0</v>
      </c>
      <c r="P3876" s="679">
        <f t="shared" ca="1" si="665"/>
        <v>0</v>
      </c>
      <c r="Q3876" s="679">
        <f t="shared" ca="1" si="665"/>
        <v>0</v>
      </c>
      <c r="R3876" s="679">
        <f t="shared" ca="1" si="665"/>
        <v>0</v>
      </c>
      <c r="S3876" s="679">
        <f t="shared" ca="1" si="665"/>
        <v>0</v>
      </c>
      <c r="T3876" s="679">
        <f t="shared" ca="1" si="665"/>
        <v>0</v>
      </c>
      <c r="U3876" s="679">
        <f t="shared" ca="1" si="665"/>
        <v>0</v>
      </c>
      <c r="V3876" s="679">
        <f t="shared" ca="1" si="665"/>
        <v>0</v>
      </c>
      <c r="W3876" s="679">
        <f t="shared" ca="1" si="660"/>
        <v>0</v>
      </c>
      <c r="X3876" s="679">
        <f t="shared" ca="1" si="665"/>
        <v>0</v>
      </c>
      <c r="Y3876" s="679">
        <f t="shared" ca="1" si="665"/>
        <v>0</v>
      </c>
      <c r="Z3876" s="679">
        <f t="shared" ca="1" si="665"/>
        <v>0</v>
      </c>
      <c r="AA3876" t="str">
        <f t="shared" si="662"/>
        <v>ASR_Financial_Report_SHP21Final</v>
      </c>
      <c r="AB3876" s="960">
        <f t="shared" si="663"/>
        <v>44658</v>
      </c>
      <c r="AC3876" t="str">
        <f t="shared" si="664"/>
        <v>Unaudited</v>
      </c>
    </row>
    <row r="3877" spans="1:29" x14ac:dyDescent="0.25">
      <c r="A3877" t="s">
        <v>420</v>
      </c>
      <c r="B3877" t="s">
        <v>1366</v>
      </c>
      <c r="C3877" t="s">
        <v>1367</v>
      </c>
      <c r="D3877">
        <v>1900</v>
      </c>
      <c r="E3877" s="960">
        <v>1</v>
      </c>
      <c r="F3877" t="s">
        <v>441</v>
      </c>
      <c r="G3877" s="960">
        <v>366</v>
      </c>
      <c r="H3877" t="s">
        <v>389</v>
      </c>
      <c r="I3877" s="940" t="s">
        <v>487</v>
      </c>
      <c r="J3877" s="940" t="s">
        <v>13</v>
      </c>
      <c r="K3877" s="940" t="s">
        <v>13</v>
      </c>
      <c r="L3877" s="940" t="s">
        <v>35</v>
      </c>
      <c r="M3877" s="965" t="s">
        <v>13</v>
      </c>
      <c r="N3877" s="679">
        <f t="shared" ca="1" si="666"/>
        <v>130077.26675706122</v>
      </c>
      <c r="O3877" s="679">
        <f t="shared" ca="1" si="665"/>
        <v>130077.26675706122</v>
      </c>
      <c r="P3877" s="679">
        <f t="shared" ca="1" si="665"/>
        <v>0</v>
      </c>
      <c r="Q3877" s="679">
        <f t="shared" ca="1" si="665"/>
        <v>0</v>
      </c>
      <c r="R3877" s="679">
        <f t="shared" ca="1" si="665"/>
        <v>0</v>
      </c>
      <c r="S3877" s="679">
        <f t="shared" ca="1" si="665"/>
        <v>0</v>
      </c>
      <c r="T3877" s="679">
        <f t="shared" ca="1" si="665"/>
        <v>0</v>
      </c>
      <c r="U3877" s="679">
        <f t="shared" ca="1" si="665"/>
        <v>0</v>
      </c>
      <c r="V3877" s="679">
        <f t="shared" ca="1" si="665"/>
        <v>0</v>
      </c>
      <c r="W3877" s="679">
        <f t="shared" ca="1" si="660"/>
        <v>0</v>
      </c>
      <c r="X3877" s="679">
        <f t="shared" ca="1" si="665"/>
        <v>0</v>
      </c>
      <c r="Y3877" s="679">
        <f t="shared" ca="1" si="665"/>
        <v>0</v>
      </c>
      <c r="Z3877" s="679">
        <f t="shared" ca="1" si="665"/>
        <v>0</v>
      </c>
      <c r="AA3877" t="str">
        <f t="shared" si="662"/>
        <v>ASR_Financial_Report_SHP21Final</v>
      </c>
      <c r="AB3877" s="960">
        <f t="shared" si="663"/>
        <v>44658</v>
      </c>
      <c r="AC3877" t="str">
        <f t="shared" si="664"/>
        <v>Unaudited</v>
      </c>
    </row>
    <row r="3878" spans="1:29" x14ac:dyDescent="0.25">
      <c r="A3878" t="s">
        <v>420</v>
      </c>
      <c r="B3878" t="s">
        <v>1366</v>
      </c>
      <c r="C3878" t="s">
        <v>1367</v>
      </c>
      <c r="D3878">
        <v>1900</v>
      </c>
      <c r="E3878" s="960">
        <v>1</v>
      </c>
      <c r="F3878" t="s">
        <v>441</v>
      </c>
      <c r="G3878" s="960">
        <v>366</v>
      </c>
      <c r="H3878" t="s">
        <v>389</v>
      </c>
      <c r="I3878" s="940" t="s">
        <v>488</v>
      </c>
      <c r="J3878" s="940" t="s">
        <v>444</v>
      </c>
      <c r="K3878" s="940" t="s">
        <v>0</v>
      </c>
      <c r="L3878" s="948">
        <v>2.1</v>
      </c>
      <c r="M3878" s="963" t="s">
        <v>147</v>
      </c>
      <c r="N3878" s="679">
        <f t="shared" ca="1" si="666"/>
        <v>7163998.0999999987</v>
      </c>
      <c r="O3878" s="679">
        <f t="shared" ca="1" si="665"/>
        <v>4534648.21</v>
      </c>
      <c r="P3878" s="679">
        <f t="shared" ca="1" si="665"/>
        <v>182367.33000000002</v>
      </c>
      <c r="Q3878" s="679">
        <f t="shared" ca="1" si="665"/>
        <v>1607840.1400000001</v>
      </c>
      <c r="R3878" s="679">
        <f t="shared" ca="1" si="665"/>
        <v>393611</v>
      </c>
      <c r="S3878" s="679">
        <f t="shared" ref="O3878:Z3901" ca="1" si="66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10088.460000000001</v>
      </c>
      <c r="T3878" s="679">
        <f t="shared" ca="1" si="667"/>
        <v>8980.81</v>
      </c>
      <c r="U3878" s="679">
        <f t="shared" ca="1" si="667"/>
        <v>0</v>
      </c>
      <c r="V3878" s="679">
        <f t="shared" ca="1" si="667"/>
        <v>148372.6</v>
      </c>
      <c r="W3878" s="679">
        <f t="shared" ca="1" si="660"/>
        <v>6376.82</v>
      </c>
      <c r="X3878" s="679">
        <f t="shared" ca="1" si="667"/>
        <v>55088.630000000005</v>
      </c>
      <c r="Y3878" s="679">
        <f t="shared" ca="1" si="667"/>
        <v>216624.1</v>
      </c>
      <c r="Z3878" s="679">
        <f t="shared" ca="1" si="667"/>
        <v>0</v>
      </c>
      <c r="AA3878" t="str">
        <f t="shared" si="662"/>
        <v>ASR_Financial_Report_SHP21Final</v>
      </c>
      <c r="AB3878" s="960">
        <f t="shared" si="663"/>
        <v>44658</v>
      </c>
      <c r="AC3878" t="str">
        <f t="shared" si="664"/>
        <v>Unaudited</v>
      </c>
    </row>
    <row r="3879" spans="1:29" ht="30" x14ac:dyDescent="0.25">
      <c r="A3879" t="s">
        <v>420</v>
      </c>
      <c r="B3879" t="s">
        <v>1366</v>
      </c>
      <c r="C3879" t="s">
        <v>1367</v>
      </c>
      <c r="D3879">
        <v>1900</v>
      </c>
      <c r="E3879" s="960">
        <v>1</v>
      </c>
      <c r="F3879" t="s">
        <v>441</v>
      </c>
      <c r="G3879" s="960">
        <v>366</v>
      </c>
      <c r="H3879" t="s">
        <v>389</v>
      </c>
      <c r="I3879" s="965" t="s">
        <v>488</v>
      </c>
      <c r="J3879" s="965" t="s">
        <v>444</v>
      </c>
      <c r="K3879" s="965" t="s">
        <v>0</v>
      </c>
      <c r="L3879" s="940">
        <v>2.2000000000000002</v>
      </c>
      <c r="M3879" s="965" t="s">
        <v>148</v>
      </c>
      <c r="N3879" s="679">
        <f t="shared" ca="1" si="666"/>
        <v>608214.46367533458</v>
      </c>
      <c r="O3879" s="679">
        <f t="shared" ca="1" si="667"/>
        <v>433278.44546988461</v>
      </c>
      <c r="P3879" s="679">
        <f t="shared" ca="1" si="667"/>
        <v>17223.849825310779</v>
      </c>
      <c r="Q3879" s="679">
        <f t="shared" ca="1" si="667"/>
        <v>105866.35513870892</v>
      </c>
      <c r="R3879" s="679">
        <f t="shared" ca="1" si="667"/>
        <v>25916.389465778255</v>
      </c>
      <c r="S3879" s="679">
        <f t="shared" ca="1" si="667"/>
        <v>-237.51686750103536</v>
      </c>
      <c r="T3879" s="679">
        <f t="shared" ca="1" si="667"/>
        <v>848.20084139878463</v>
      </c>
      <c r="U3879" s="679">
        <f t="shared" ca="1" si="667"/>
        <v>0</v>
      </c>
      <c r="V3879" s="679">
        <f t="shared" ca="1" si="667"/>
        <v>9769.3661858705</v>
      </c>
      <c r="W3879" s="679">
        <f t="shared" ref="W3879:W3942" ca="1" si="668">IF(OR(AND($F3879="PY",W$1&lt;&gt;"Prior Year"),AND($F3879&lt;&gt;"PY",W$1="Prior Year")),0,INDEX(INDIRECT("'MMA Rev-Exp "&amp;$H3879&amp;"'!$A$1:$CA$200"),IF($J3879="Member Months",MATCH($J3879,INDIRECT("'MMA Rev-Exp "&amp;$H3879&amp;"'!$A$1:$A$200"),0),MATCH($L3879,INDIRECT("'MMA Rev-Exp "&amp;$H3879&amp;"'!$B$1:$B$200"),0)),IF($F3879="PY",MATCH("Prior Year Adjustments",INDIRECT("'MMA Rev-Exp "&amp;$H3879&amp;"'!$A$8:$CA$8"),0),MATCH(IF($F3879="Q1","JANUARY - MARCH (Q1)",IF($F3879="Q2","APRIL - JUNE (Q2)",IF($F3879="Q3","JULY - SEPTEMBER (Q3)",IF($F3879="Q4","OCTOBER - DECEMBER (Q4)",0)))),INDIRECT("'MMA Rev-Exp "&amp;$H3879&amp;"'!$A$7:$CA$7"),0)+MATCH(W$1,INDIRECT("'MMA Rev-Exp "&amp;$H3879&amp;"'!$D$8:$CA$8"),0)-1)))</f>
        <v>419.86914137911845</v>
      </c>
      <c r="X3879" s="679">
        <f t="shared" ca="1" si="667"/>
        <v>3272.7881396128605</v>
      </c>
      <c r="Y3879" s="679">
        <f t="shared" ca="1" si="667"/>
        <v>11856.716334891913</v>
      </c>
      <c r="Z3879" s="679">
        <f t="shared" ca="1" si="667"/>
        <v>0</v>
      </c>
      <c r="AA3879" t="str">
        <f t="shared" si="662"/>
        <v>ASR_Financial_Report_SHP21Final</v>
      </c>
      <c r="AB3879" s="960">
        <f t="shared" si="663"/>
        <v>44658</v>
      </c>
      <c r="AC3879" t="str">
        <f t="shared" si="664"/>
        <v>Unaudited</v>
      </c>
    </row>
    <row r="3880" spans="1:29" x14ac:dyDescent="0.25">
      <c r="A3880" t="s">
        <v>420</v>
      </c>
      <c r="B3880" t="s">
        <v>1366</v>
      </c>
      <c r="C3880" t="s">
        <v>1367</v>
      </c>
      <c r="D3880">
        <v>1900</v>
      </c>
      <c r="E3880" s="960">
        <v>1</v>
      </c>
      <c r="F3880" t="s">
        <v>441</v>
      </c>
      <c r="G3880" s="960">
        <v>366</v>
      </c>
      <c r="H3880" t="s">
        <v>389</v>
      </c>
      <c r="I3880" s="940" t="s">
        <v>488</v>
      </c>
      <c r="J3880" s="940" t="s">
        <v>444</v>
      </c>
      <c r="K3880" s="940" t="s">
        <v>0</v>
      </c>
      <c r="L3880" s="946">
        <v>2.2999999999999998</v>
      </c>
      <c r="M3880" s="966" t="s">
        <v>149</v>
      </c>
      <c r="N3880" s="679">
        <f t="shared" ca="1" si="666"/>
        <v>3405356.7500000028</v>
      </c>
      <c r="O3880" s="679">
        <f t="shared" ca="1" si="667"/>
        <v>2490733.970000003</v>
      </c>
      <c r="P3880" s="679">
        <f t="shared" ca="1" si="667"/>
        <v>250244.91999999998</v>
      </c>
      <c r="Q3880" s="679">
        <f t="shared" ca="1" si="667"/>
        <v>297256.31</v>
      </c>
      <c r="R3880" s="679">
        <f t="shared" ca="1" si="667"/>
        <v>237797.75999999998</v>
      </c>
      <c r="S3880" s="679">
        <f t="shared" ca="1" si="667"/>
        <v>5670.99</v>
      </c>
      <c r="T3880" s="679">
        <f t="shared" ca="1" si="667"/>
        <v>7355.35</v>
      </c>
      <c r="U3880" s="679">
        <f t="shared" ca="1" si="667"/>
        <v>12.92</v>
      </c>
      <c r="V3880" s="679">
        <f t="shared" ca="1" si="667"/>
        <v>69143.789999999994</v>
      </c>
      <c r="W3880" s="679">
        <f t="shared" ca="1" si="668"/>
        <v>1041.8</v>
      </c>
      <c r="X3880" s="679">
        <f t="shared" ca="1" si="667"/>
        <v>8550.1899999999987</v>
      </c>
      <c r="Y3880" s="679">
        <f t="shared" ca="1" si="667"/>
        <v>37548.75</v>
      </c>
      <c r="Z3880" s="679">
        <f t="shared" ca="1" si="667"/>
        <v>0</v>
      </c>
      <c r="AA3880" t="str">
        <f t="shared" si="662"/>
        <v>ASR_Financial_Report_SHP21Final</v>
      </c>
      <c r="AB3880" s="960">
        <f t="shared" si="663"/>
        <v>44658</v>
      </c>
      <c r="AC3880" t="str">
        <f t="shared" si="664"/>
        <v>Unaudited</v>
      </c>
    </row>
    <row r="3881" spans="1:29" x14ac:dyDescent="0.25">
      <c r="A3881" t="s">
        <v>420</v>
      </c>
      <c r="B3881" t="s">
        <v>1366</v>
      </c>
      <c r="C3881" t="s">
        <v>1367</v>
      </c>
      <c r="D3881">
        <v>1900</v>
      </c>
      <c r="E3881" s="960">
        <v>1</v>
      </c>
      <c r="F3881" t="s">
        <v>441</v>
      </c>
      <c r="G3881" s="960">
        <v>366</v>
      </c>
      <c r="H3881" t="s">
        <v>389</v>
      </c>
      <c r="I3881" s="940" t="s">
        <v>488</v>
      </c>
      <c r="J3881" s="940" t="s">
        <v>444</v>
      </c>
      <c r="K3881" s="940" t="s">
        <v>0</v>
      </c>
      <c r="L3881" s="946">
        <v>2.4</v>
      </c>
      <c r="M3881" s="966" t="s">
        <v>150</v>
      </c>
      <c r="N3881" s="679">
        <f t="shared" ca="1" si="666"/>
        <v>2255887.5999999978</v>
      </c>
      <c r="O3881" s="679">
        <f t="shared" ca="1" si="667"/>
        <v>1468254.1199999978</v>
      </c>
      <c r="P3881" s="679">
        <f t="shared" ca="1" si="667"/>
        <v>122813.00000000012</v>
      </c>
      <c r="Q3881" s="679">
        <f t="shared" ca="1" si="667"/>
        <v>414559.33</v>
      </c>
      <c r="R3881" s="679">
        <f t="shared" ca="1" si="667"/>
        <v>127708.85999999999</v>
      </c>
      <c r="S3881" s="679">
        <f t="shared" ca="1" si="667"/>
        <v>26233.73</v>
      </c>
      <c r="T3881" s="679">
        <f t="shared" ca="1" si="667"/>
        <v>5499.44</v>
      </c>
      <c r="U3881" s="679">
        <f t="shared" ca="1" si="667"/>
        <v>1194.42</v>
      </c>
      <c r="V3881" s="679">
        <f t="shared" ca="1" si="667"/>
        <v>35474.75</v>
      </c>
      <c r="W3881" s="679">
        <f t="shared" ca="1" si="668"/>
        <v>7777.74</v>
      </c>
      <c r="X3881" s="679">
        <f t="shared" ca="1" si="667"/>
        <v>21671.760000000002</v>
      </c>
      <c r="Y3881" s="679">
        <f t="shared" ca="1" si="667"/>
        <v>24700.449999999997</v>
      </c>
      <c r="Z3881" s="679">
        <f t="shared" ca="1" si="667"/>
        <v>0</v>
      </c>
      <c r="AA3881" t="str">
        <f t="shared" si="662"/>
        <v>ASR_Financial_Report_SHP21Final</v>
      </c>
      <c r="AB3881" s="960">
        <f t="shared" si="663"/>
        <v>44658</v>
      </c>
      <c r="AC3881" t="str">
        <f t="shared" si="664"/>
        <v>Unaudited</v>
      </c>
    </row>
    <row r="3882" spans="1:29" ht="30" x14ac:dyDescent="0.25">
      <c r="A3882" t="s">
        <v>420</v>
      </c>
      <c r="B3882" t="s">
        <v>1366</v>
      </c>
      <c r="C3882" t="s">
        <v>1367</v>
      </c>
      <c r="D3882">
        <v>1900</v>
      </c>
      <c r="E3882" s="960">
        <v>1</v>
      </c>
      <c r="F3882" t="s">
        <v>441</v>
      </c>
      <c r="G3882" s="960">
        <v>366</v>
      </c>
      <c r="H3882" t="s">
        <v>389</v>
      </c>
      <c r="I3882" s="940" t="s">
        <v>488</v>
      </c>
      <c r="J3882" s="940" t="s">
        <v>444</v>
      </c>
      <c r="K3882" s="940" t="s">
        <v>0</v>
      </c>
      <c r="L3882" s="950">
        <v>2.5</v>
      </c>
      <c r="M3882" s="967" t="s">
        <v>151</v>
      </c>
      <c r="N3882" s="679">
        <f t="shared" ca="1" si="666"/>
        <v>493048.41450947151</v>
      </c>
      <c r="O3882" s="679">
        <f t="shared" ca="1" si="667"/>
        <v>373910.26299696421</v>
      </c>
      <c r="P3882" s="679">
        <f t="shared" ca="1" si="667"/>
        <v>35233.797578891012</v>
      </c>
      <c r="Q3882" s="679">
        <f t="shared" ca="1" si="667"/>
        <v>46817.210241915251</v>
      </c>
      <c r="R3882" s="679">
        <f t="shared" ca="1" si="667"/>
        <v>24041.820467029091</v>
      </c>
      <c r="S3882" s="679">
        <f t="shared" ca="1" si="667"/>
        <v>-799.40212376848615</v>
      </c>
      <c r="T3882" s="679">
        <f t="shared" ca="1" si="667"/>
        <v>1214.0824373307839</v>
      </c>
      <c r="U3882" s="679">
        <f t="shared" ca="1" si="667"/>
        <v>-30.83089628911646</v>
      </c>
      <c r="V3882" s="679">
        <f t="shared" ca="1" si="667"/>
        <v>6879.4046326050548</v>
      </c>
      <c r="W3882" s="679">
        <f t="shared" ca="1" si="668"/>
        <v>579.48644769010866</v>
      </c>
      <c r="X3882" s="679">
        <f t="shared" ca="1" si="667"/>
        <v>1795.471034875487</v>
      </c>
      <c r="Y3882" s="679">
        <f t="shared" ca="1" si="667"/>
        <v>3407.1116922280889</v>
      </c>
      <c r="Z3882" s="679">
        <f t="shared" ca="1" si="667"/>
        <v>0</v>
      </c>
      <c r="AA3882" t="str">
        <f t="shared" si="662"/>
        <v>ASR_Financial_Report_SHP21Final</v>
      </c>
      <c r="AB3882" s="960">
        <f t="shared" si="663"/>
        <v>44658</v>
      </c>
      <c r="AC3882" t="str">
        <f t="shared" si="664"/>
        <v>Unaudited</v>
      </c>
    </row>
    <row r="3883" spans="1:29" x14ac:dyDescent="0.25">
      <c r="A3883" t="s">
        <v>420</v>
      </c>
      <c r="B3883" t="s">
        <v>1366</v>
      </c>
      <c r="C3883" t="s">
        <v>1367</v>
      </c>
      <c r="D3883">
        <v>1900</v>
      </c>
      <c r="E3883" s="960">
        <v>1</v>
      </c>
      <c r="F3883" t="s">
        <v>441</v>
      </c>
      <c r="G3883" s="960">
        <v>366</v>
      </c>
      <c r="H3883" t="s">
        <v>389</v>
      </c>
      <c r="I3883" s="966" t="s">
        <v>488</v>
      </c>
      <c r="J3883" s="966" t="s">
        <v>444</v>
      </c>
      <c r="K3883" s="966" t="s">
        <v>0</v>
      </c>
      <c r="L3883" s="946" t="s">
        <v>96</v>
      </c>
      <c r="M3883" s="966" t="s">
        <v>7</v>
      </c>
      <c r="N3883" s="679">
        <f t="shared" ca="1" si="666"/>
        <v>0</v>
      </c>
      <c r="O3883" s="679">
        <f t="shared" ca="1" si="667"/>
        <v>0</v>
      </c>
      <c r="P3883" s="679">
        <f t="shared" ca="1" si="667"/>
        <v>0</v>
      </c>
      <c r="Q3883" s="679">
        <f t="shared" ca="1" si="667"/>
        <v>0</v>
      </c>
      <c r="R3883" s="679">
        <f t="shared" ca="1" si="667"/>
        <v>0</v>
      </c>
      <c r="S3883" s="679">
        <f t="shared" ca="1" si="667"/>
        <v>0</v>
      </c>
      <c r="T3883" s="679">
        <f t="shared" ca="1" si="667"/>
        <v>0</v>
      </c>
      <c r="U3883" s="679">
        <f t="shared" ca="1" si="667"/>
        <v>0</v>
      </c>
      <c r="V3883" s="679">
        <f t="shared" ca="1" si="667"/>
        <v>0</v>
      </c>
      <c r="W3883" s="679">
        <f t="shared" ca="1" si="668"/>
        <v>0</v>
      </c>
      <c r="X3883" s="679">
        <f t="shared" ca="1" si="667"/>
        <v>0</v>
      </c>
      <c r="Y3883" s="679">
        <f t="shared" ca="1" si="667"/>
        <v>0</v>
      </c>
      <c r="Z3883" s="679">
        <f t="shared" ca="1" si="667"/>
        <v>0</v>
      </c>
      <c r="AA3883" t="str">
        <f t="shared" si="662"/>
        <v>ASR_Financial_Report_SHP21Final</v>
      </c>
      <c r="AB3883" s="960">
        <f t="shared" si="663"/>
        <v>44658</v>
      </c>
      <c r="AC3883" t="str">
        <f t="shared" si="664"/>
        <v>Unaudited</v>
      </c>
    </row>
    <row r="3884" spans="1:29" x14ac:dyDescent="0.25">
      <c r="A3884" t="s">
        <v>420</v>
      </c>
      <c r="B3884" t="s">
        <v>1366</v>
      </c>
      <c r="C3884" t="s">
        <v>1367</v>
      </c>
      <c r="D3884">
        <v>1900</v>
      </c>
      <c r="E3884" s="960">
        <v>1</v>
      </c>
      <c r="F3884" t="s">
        <v>441</v>
      </c>
      <c r="G3884" s="960">
        <v>366</v>
      </c>
      <c r="H3884" t="s">
        <v>389</v>
      </c>
      <c r="I3884" s="940" t="s">
        <v>488</v>
      </c>
      <c r="J3884" s="940" t="s">
        <v>444</v>
      </c>
      <c r="K3884" s="940" t="s">
        <v>0</v>
      </c>
      <c r="L3884" s="940" t="s">
        <v>152</v>
      </c>
      <c r="M3884" s="965" t="s">
        <v>451</v>
      </c>
      <c r="N3884" s="679">
        <f t="shared" ca="1" si="666"/>
        <v>0</v>
      </c>
      <c r="O3884" s="679">
        <f t="shared" ca="1" si="667"/>
        <v>0</v>
      </c>
      <c r="P3884" s="679">
        <f t="shared" ca="1" si="667"/>
        <v>0</v>
      </c>
      <c r="Q3884" s="679">
        <f t="shared" ca="1" si="667"/>
        <v>0</v>
      </c>
      <c r="R3884" s="679">
        <f t="shared" ca="1" si="667"/>
        <v>0</v>
      </c>
      <c r="S3884" s="679">
        <f t="shared" ca="1" si="667"/>
        <v>0</v>
      </c>
      <c r="T3884" s="679">
        <f t="shared" ca="1" si="667"/>
        <v>0</v>
      </c>
      <c r="U3884" s="679">
        <f t="shared" ca="1" si="667"/>
        <v>0</v>
      </c>
      <c r="V3884" s="679">
        <f t="shared" ca="1" si="667"/>
        <v>0</v>
      </c>
      <c r="W3884" s="679">
        <f t="shared" ca="1" si="668"/>
        <v>0</v>
      </c>
      <c r="X3884" s="679">
        <f t="shared" ca="1" si="667"/>
        <v>0</v>
      </c>
      <c r="Y3884" s="679">
        <f t="shared" ca="1" si="667"/>
        <v>0</v>
      </c>
      <c r="Z3884" s="679">
        <f t="shared" ca="1" si="667"/>
        <v>0</v>
      </c>
      <c r="AA3884" t="str">
        <f t="shared" si="662"/>
        <v>ASR_Financial_Report_SHP21Final</v>
      </c>
      <c r="AB3884" s="960">
        <f t="shared" si="663"/>
        <v>44658</v>
      </c>
      <c r="AC3884" t="str">
        <f t="shared" si="664"/>
        <v>Unaudited</v>
      </c>
    </row>
    <row r="3885" spans="1:29" x14ac:dyDescent="0.25">
      <c r="A3885" t="s">
        <v>420</v>
      </c>
      <c r="B3885" t="s">
        <v>1366</v>
      </c>
      <c r="C3885" t="s">
        <v>1367</v>
      </c>
      <c r="D3885">
        <v>1900</v>
      </c>
      <c r="E3885" s="960">
        <v>1</v>
      </c>
      <c r="F3885" t="s">
        <v>441</v>
      </c>
      <c r="G3885" s="960">
        <v>366</v>
      </c>
      <c r="H3885" t="s">
        <v>389</v>
      </c>
      <c r="I3885" s="940" t="s">
        <v>488</v>
      </c>
      <c r="J3885" s="940" t="s">
        <v>444</v>
      </c>
      <c r="K3885" s="940" t="s">
        <v>0</v>
      </c>
      <c r="L3885" s="940" t="s">
        <v>898</v>
      </c>
      <c r="M3885" s="965" t="s">
        <v>24</v>
      </c>
      <c r="N3885" s="679">
        <f t="shared" ca="1" si="666"/>
        <v>52934.36</v>
      </c>
      <c r="O3885" s="679">
        <f t="shared" ca="1" si="667"/>
        <v>52934.36</v>
      </c>
      <c r="P3885" s="679">
        <f t="shared" ca="1" si="667"/>
        <v>0</v>
      </c>
      <c r="Q3885" s="679">
        <f t="shared" ca="1" si="667"/>
        <v>0</v>
      </c>
      <c r="R3885" s="679">
        <f t="shared" ca="1" si="667"/>
        <v>0</v>
      </c>
      <c r="S3885" s="679">
        <f t="shared" ca="1" si="667"/>
        <v>0</v>
      </c>
      <c r="T3885" s="679">
        <f t="shared" ca="1" si="667"/>
        <v>0</v>
      </c>
      <c r="U3885" s="679">
        <f t="shared" ca="1" si="667"/>
        <v>0</v>
      </c>
      <c r="V3885" s="679">
        <f t="shared" ca="1" si="667"/>
        <v>0</v>
      </c>
      <c r="W3885" s="679">
        <f t="shared" ca="1" si="668"/>
        <v>0</v>
      </c>
      <c r="X3885" s="679">
        <f t="shared" ca="1" si="667"/>
        <v>0</v>
      </c>
      <c r="Y3885" s="679">
        <f t="shared" ca="1" si="667"/>
        <v>0</v>
      </c>
      <c r="Z3885" s="679">
        <f t="shared" ca="1" si="667"/>
        <v>0</v>
      </c>
      <c r="AA3885" t="str">
        <f t="shared" si="662"/>
        <v>ASR_Financial_Report_SHP21Final</v>
      </c>
      <c r="AB3885" s="960">
        <f t="shared" si="663"/>
        <v>44658</v>
      </c>
      <c r="AC3885" t="str">
        <f t="shared" si="664"/>
        <v>Unaudited</v>
      </c>
    </row>
    <row r="3886" spans="1:29" x14ac:dyDescent="0.25">
      <c r="A3886" t="s">
        <v>420</v>
      </c>
      <c r="B3886" t="s">
        <v>1366</v>
      </c>
      <c r="C3886" t="s">
        <v>1367</v>
      </c>
      <c r="D3886">
        <v>1900</v>
      </c>
      <c r="E3886" s="960">
        <v>1</v>
      </c>
      <c r="F3886" t="s">
        <v>441</v>
      </c>
      <c r="G3886" s="960">
        <v>366</v>
      </c>
      <c r="H3886" t="s">
        <v>389</v>
      </c>
      <c r="I3886" s="940" t="s">
        <v>488</v>
      </c>
      <c r="J3886" s="940" t="s">
        <v>444</v>
      </c>
      <c r="K3886" s="940" t="s">
        <v>53</v>
      </c>
      <c r="L3886" s="940">
        <v>3.1</v>
      </c>
      <c r="M3886" s="965" t="s">
        <v>33</v>
      </c>
      <c r="N3886" s="679">
        <f t="shared" ca="1" si="666"/>
        <v>10704775.320000058</v>
      </c>
      <c r="O3886" s="679">
        <f t="shared" ca="1" si="667"/>
        <v>7645372.15000006</v>
      </c>
      <c r="P3886" s="679">
        <f t="shared" ca="1" si="667"/>
        <v>494067</v>
      </c>
      <c r="Q3886" s="679">
        <f t="shared" ca="1" si="667"/>
        <v>1472153.2</v>
      </c>
      <c r="R3886" s="679">
        <f t="shared" ca="1" si="667"/>
        <v>553102.56999999902</v>
      </c>
      <c r="S3886" s="679">
        <f t="shared" ca="1" si="667"/>
        <v>94289.49</v>
      </c>
      <c r="T3886" s="679">
        <f t="shared" ca="1" si="667"/>
        <v>22354.58</v>
      </c>
      <c r="U3886" s="679">
        <f t="shared" ca="1" si="667"/>
        <v>463.39</v>
      </c>
      <c r="V3886" s="679">
        <f t="shared" ca="1" si="667"/>
        <v>135250.03999999998</v>
      </c>
      <c r="W3886" s="679">
        <f t="shared" ca="1" si="668"/>
        <v>11403.630000000001</v>
      </c>
      <c r="X3886" s="679">
        <f t="shared" ca="1" si="667"/>
        <v>66719.61</v>
      </c>
      <c r="Y3886" s="679">
        <f t="shared" ca="1" si="667"/>
        <v>209599.6599999998</v>
      </c>
      <c r="Z3886" s="679">
        <f t="shared" ca="1" si="667"/>
        <v>0</v>
      </c>
      <c r="AA3886" t="str">
        <f t="shared" si="662"/>
        <v>ASR_Financial_Report_SHP21Final</v>
      </c>
      <c r="AB3886" s="960">
        <f t="shared" si="663"/>
        <v>44658</v>
      </c>
      <c r="AC3886" t="str">
        <f t="shared" si="664"/>
        <v>Unaudited</v>
      </c>
    </row>
    <row r="3887" spans="1:29" x14ac:dyDescent="0.25">
      <c r="A3887" t="s">
        <v>420</v>
      </c>
      <c r="B3887" t="s">
        <v>1366</v>
      </c>
      <c r="C3887" t="s">
        <v>1367</v>
      </c>
      <c r="D3887">
        <v>1900</v>
      </c>
      <c r="E3887" s="960">
        <v>1</v>
      </c>
      <c r="F3887" t="s">
        <v>441</v>
      </c>
      <c r="G3887" s="960">
        <v>366</v>
      </c>
      <c r="H3887" t="s">
        <v>389</v>
      </c>
      <c r="I3887" s="940" t="s">
        <v>488</v>
      </c>
      <c r="J3887" s="940" t="s">
        <v>444</v>
      </c>
      <c r="K3887" s="940" t="s">
        <v>53</v>
      </c>
      <c r="L3887" s="948">
        <v>3.2</v>
      </c>
      <c r="M3887" s="963" t="s">
        <v>34</v>
      </c>
      <c r="N3887" s="679">
        <f t="shared" ca="1" si="666"/>
        <v>3267.0699999999997</v>
      </c>
      <c r="O3887" s="679">
        <f t="shared" ca="1" si="667"/>
        <v>1662.23</v>
      </c>
      <c r="P3887" s="679">
        <f t="shared" ca="1" si="667"/>
        <v>245</v>
      </c>
      <c r="Q3887" s="679">
        <f t="shared" ca="1" si="667"/>
        <v>124.56</v>
      </c>
      <c r="R3887" s="679">
        <f t="shared" ca="1" si="667"/>
        <v>0</v>
      </c>
      <c r="S3887" s="679">
        <f t="shared" ca="1" si="667"/>
        <v>508.25</v>
      </c>
      <c r="T3887" s="679">
        <f t="shared" ca="1" si="667"/>
        <v>0</v>
      </c>
      <c r="U3887" s="679">
        <f t="shared" ca="1" si="667"/>
        <v>0</v>
      </c>
      <c r="V3887" s="679">
        <f t="shared" ca="1" si="667"/>
        <v>105</v>
      </c>
      <c r="W3887" s="679">
        <f t="shared" ca="1" si="668"/>
        <v>0</v>
      </c>
      <c r="X3887" s="679">
        <f t="shared" ca="1" si="667"/>
        <v>410.6</v>
      </c>
      <c r="Y3887" s="679">
        <f t="shared" ca="1" si="667"/>
        <v>211.43</v>
      </c>
      <c r="Z3887" s="679">
        <f t="shared" ca="1" si="667"/>
        <v>0</v>
      </c>
      <c r="AA3887" t="str">
        <f t="shared" si="662"/>
        <v>ASR_Financial_Report_SHP21Final</v>
      </c>
      <c r="AB3887" s="960">
        <f t="shared" si="663"/>
        <v>44658</v>
      </c>
      <c r="AC3887" t="str">
        <f t="shared" si="664"/>
        <v>Unaudited</v>
      </c>
    </row>
    <row r="3888" spans="1:29" x14ac:dyDescent="0.25">
      <c r="A3888" t="s">
        <v>420</v>
      </c>
      <c r="B3888" t="s">
        <v>1366</v>
      </c>
      <c r="C3888" t="s">
        <v>1367</v>
      </c>
      <c r="D3888">
        <v>1900</v>
      </c>
      <c r="E3888" s="960">
        <v>1</v>
      </c>
      <c r="F3888" t="s">
        <v>441</v>
      </c>
      <c r="G3888" s="960">
        <v>366</v>
      </c>
      <c r="H3888" t="s">
        <v>389</v>
      </c>
      <c r="I3888" s="965" t="s">
        <v>488</v>
      </c>
      <c r="J3888" s="965" t="s">
        <v>444</v>
      </c>
      <c r="K3888" s="965" t="s">
        <v>53</v>
      </c>
      <c r="L3888" s="940">
        <v>3.3</v>
      </c>
      <c r="M3888" s="965" t="s">
        <v>54</v>
      </c>
      <c r="N3888" s="679">
        <f t="shared" ca="1" si="666"/>
        <v>21211.140000000003</v>
      </c>
      <c r="O3888" s="679">
        <f t="shared" ca="1" si="667"/>
        <v>17358.099999999999</v>
      </c>
      <c r="P3888" s="679">
        <f t="shared" ca="1" si="667"/>
        <v>641.66</v>
      </c>
      <c r="Q3888" s="679">
        <f t="shared" ca="1" si="667"/>
        <v>1235.8800000000001</v>
      </c>
      <c r="R3888" s="679">
        <f t="shared" ca="1" si="667"/>
        <v>642.65</v>
      </c>
      <c r="S3888" s="679">
        <f t="shared" ca="1" si="667"/>
        <v>44.03</v>
      </c>
      <c r="T3888" s="679">
        <f t="shared" ca="1" si="667"/>
        <v>0</v>
      </c>
      <c r="U3888" s="679">
        <f t="shared" ca="1" si="667"/>
        <v>0</v>
      </c>
      <c r="V3888" s="679">
        <f t="shared" ca="1" si="667"/>
        <v>1090.56</v>
      </c>
      <c r="W3888" s="679">
        <f t="shared" ca="1" si="668"/>
        <v>0</v>
      </c>
      <c r="X3888" s="679">
        <f t="shared" ca="1" si="667"/>
        <v>47.68</v>
      </c>
      <c r="Y3888" s="679">
        <f t="shared" ca="1" si="667"/>
        <v>150.58000000000001</v>
      </c>
      <c r="Z3888" s="679">
        <f t="shared" ca="1" si="667"/>
        <v>0</v>
      </c>
      <c r="AA3888" t="str">
        <f t="shared" si="662"/>
        <v>ASR_Financial_Report_SHP21Final</v>
      </c>
      <c r="AB3888" s="960">
        <f t="shared" si="663"/>
        <v>44658</v>
      </c>
      <c r="AC3888" t="str">
        <f t="shared" si="664"/>
        <v>Unaudited</v>
      </c>
    </row>
    <row r="3889" spans="1:29" x14ac:dyDescent="0.25">
      <c r="A3889" t="s">
        <v>420</v>
      </c>
      <c r="B3889" t="s">
        <v>1366</v>
      </c>
      <c r="C3889" t="s">
        <v>1367</v>
      </c>
      <c r="D3889">
        <v>1900</v>
      </c>
      <c r="E3889" s="960">
        <v>1</v>
      </c>
      <c r="F3889" t="s">
        <v>441</v>
      </c>
      <c r="G3889" s="960">
        <v>366</v>
      </c>
      <c r="H3889" t="s">
        <v>389</v>
      </c>
      <c r="I3889" s="940" t="s">
        <v>488</v>
      </c>
      <c r="J3889" s="940" t="s">
        <v>444</v>
      </c>
      <c r="K3889" s="940" t="s">
        <v>53</v>
      </c>
      <c r="L3889" s="940" t="s">
        <v>44</v>
      </c>
      <c r="M3889" s="965" t="s">
        <v>153</v>
      </c>
      <c r="N3889" s="679">
        <f t="shared" ca="1" si="666"/>
        <v>0</v>
      </c>
      <c r="O3889" s="679">
        <f t="shared" ca="1" si="667"/>
        <v>0</v>
      </c>
      <c r="P3889" s="679">
        <f t="shared" ca="1" si="667"/>
        <v>0</v>
      </c>
      <c r="Q3889" s="679">
        <f t="shared" ca="1" si="667"/>
        <v>0</v>
      </c>
      <c r="R3889" s="679">
        <f t="shared" ca="1" si="667"/>
        <v>0</v>
      </c>
      <c r="S3889" s="679">
        <f t="shared" ca="1" si="667"/>
        <v>0</v>
      </c>
      <c r="T3889" s="679">
        <f t="shared" ca="1" si="667"/>
        <v>0</v>
      </c>
      <c r="U3889" s="679">
        <f t="shared" ca="1" si="667"/>
        <v>0</v>
      </c>
      <c r="V3889" s="679">
        <f t="shared" ca="1" si="667"/>
        <v>0</v>
      </c>
      <c r="W3889" s="679">
        <f t="shared" ca="1" si="668"/>
        <v>0</v>
      </c>
      <c r="X3889" s="679">
        <f t="shared" ca="1" si="667"/>
        <v>0</v>
      </c>
      <c r="Y3889" s="679">
        <f t="shared" ca="1" si="667"/>
        <v>0</v>
      </c>
      <c r="Z3889" s="679">
        <f t="shared" ca="1" si="667"/>
        <v>0</v>
      </c>
      <c r="AA3889" t="str">
        <f t="shared" si="662"/>
        <v>ASR_Financial_Report_SHP21Final</v>
      </c>
      <c r="AB3889" s="960">
        <f t="shared" si="663"/>
        <v>44658</v>
      </c>
      <c r="AC3889" t="str">
        <f t="shared" si="664"/>
        <v>Unaudited</v>
      </c>
    </row>
    <row r="3890" spans="1:29" x14ac:dyDescent="0.25">
      <c r="A3890" t="s">
        <v>420</v>
      </c>
      <c r="B3890" t="s">
        <v>1366</v>
      </c>
      <c r="C3890" t="s">
        <v>1367</v>
      </c>
      <c r="D3890">
        <v>1900</v>
      </c>
      <c r="E3890" s="960">
        <v>1</v>
      </c>
      <c r="F3890" t="s">
        <v>441</v>
      </c>
      <c r="G3890" s="960">
        <v>366</v>
      </c>
      <c r="H3890" t="s">
        <v>389</v>
      </c>
      <c r="I3890" s="940" t="s">
        <v>488</v>
      </c>
      <c r="J3890" s="940" t="s">
        <v>444</v>
      </c>
      <c r="K3890" s="940" t="s">
        <v>53</v>
      </c>
      <c r="L3890" s="940" t="s">
        <v>41</v>
      </c>
      <c r="M3890" s="965" t="s">
        <v>52</v>
      </c>
      <c r="N3890" s="679">
        <f t="shared" ca="1" si="666"/>
        <v>7274917.0299725197</v>
      </c>
      <c r="O3890" s="679">
        <f t="shared" ca="1" si="667"/>
        <v>6493410.5599725498</v>
      </c>
      <c r="P3890" s="679">
        <f t="shared" ca="1" si="667"/>
        <v>195866.75999997198</v>
      </c>
      <c r="Q3890" s="679">
        <f t="shared" ca="1" si="667"/>
        <v>343121.20999999502</v>
      </c>
      <c r="R3890" s="679">
        <f t="shared" ca="1" si="667"/>
        <v>96423.160000005708</v>
      </c>
      <c r="S3890" s="679">
        <f t="shared" ca="1" si="667"/>
        <v>73810.259999997987</v>
      </c>
      <c r="T3890" s="679">
        <f t="shared" ca="1" si="667"/>
        <v>8282.0600000000104</v>
      </c>
      <c r="U3890" s="679">
        <f t="shared" ca="1" si="667"/>
        <v>791.05999999999801</v>
      </c>
      <c r="V3890" s="679">
        <f t="shared" ca="1" si="667"/>
        <v>24570.950000000099</v>
      </c>
      <c r="W3890" s="679">
        <f t="shared" ca="1" si="668"/>
        <v>1400.88</v>
      </c>
      <c r="X3890" s="679">
        <f t="shared" ca="1" si="667"/>
        <v>20321.580000000798</v>
      </c>
      <c r="Y3890" s="679">
        <f t="shared" ca="1" si="667"/>
        <v>16918.549999999199</v>
      </c>
      <c r="Z3890" s="679">
        <f t="shared" ca="1" si="667"/>
        <v>0</v>
      </c>
      <c r="AA3890" t="str">
        <f t="shared" si="662"/>
        <v>ASR_Financial_Report_SHP21Final</v>
      </c>
      <c r="AB3890" s="960">
        <f t="shared" si="663"/>
        <v>44658</v>
      </c>
      <c r="AC3890" t="str">
        <f t="shared" si="664"/>
        <v>Unaudited</v>
      </c>
    </row>
    <row r="3891" spans="1:29" x14ac:dyDescent="0.25">
      <c r="A3891" t="s">
        <v>420</v>
      </c>
      <c r="B3891" t="s">
        <v>1366</v>
      </c>
      <c r="C3891" t="s">
        <v>1367</v>
      </c>
      <c r="D3891">
        <v>1900</v>
      </c>
      <c r="E3891" s="960">
        <v>1</v>
      </c>
      <c r="F3891" t="s">
        <v>441</v>
      </c>
      <c r="G3891" s="960">
        <v>366</v>
      </c>
      <c r="H3891" t="s">
        <v>389</v>
      </c>
      <c r="I3891" s="940" t="s">
        <v>488</v>
      </c>
      <c r="J3891" s="940" t="s">
        <v>444</v>
      </c>
      <c r="K3891" s="940" t="s">
        <v>53</v>
      </c>
      <c r="L3891" s="940" t="s">
        <v>42</v>
      </c>
      <c r="M3891" s="965" t="s">
        <v>154</v>
      </c>
      <c r="N3891" s="679">
        <f t="shared" ca="1" si="666"/>
        <v>929196.39905559481</v>
      </c>
      <c r="O3891" s="679">
        <f t="shared" ca="1" si="667"/>
        <v>723870.5807545837</v>
      </c>
      <c r="P3891" s="679">
        <f t="shared" ca="1" si="667"/>
        <v>46746.352596860161</v>
      </c>
      <c r="Q3891" s="679">
        <f t="shared" ca="1" si="667"/>
        <v>97026.23666690517</v>
      </c>
      <c r="R3891" s="679">
        <f t="shared" ca="1" si="667"/>
        <v>36462.516953413615</v>
      </c>
      <c r="S3891" s="679">
        <f t="shared" ca="1" si="667"/>
        <v>-2228.1819459114968</v>
      </c>
      <c r="T3891" s="679">
        <f t="shared" ca="1" si="667"/>
        <v>2111.2988210547146</v>
      </c>
      <c r="U3891" s="679">
        <f t="shared" ca="1" si="667"/>
        <v>-10.882701745732467</v>
      </c>
      <c r="V3891" s="679">
        <f t="shared" ca="1" si="667"/>
        <v>8984.5176659784302</v>
      </c>
      <c r="W3891" s="679">
        <f t="shared" ca="1" si="668"/>
        <v>750.90067813213238</v>
      </c>
      <c r="X3891" s="679">
        <f t="shared" ca="1" si="667"/>
        <v>3991.0050701245759</v>
      </c>
      <c r="Y3891" s="679">
        <f t="shared" ca="1" si="667"/>
        <v>11492.054496199564</v>
      </c>
      <c r="Z3891" s="679">
        <f t="shared" ca="1" si="667"/>
        <v>0</v>
      </c>
      <c r="AA3891" t="str">
        <f t="shared" si="662"/>
        <v>ASR_Financial_Report_SHP21Final</v>
      </c>
      <c r="AB3891" s="960">
        <f t="shared" si="663"/>
        <v>44658</v>
      </c>
      <c r="AC3891" t="str">
        <f t="shared" si="664"/>
        <v>Unaudited</v>
      </c>
    </row>
    <row r="3892" spans="1:29" x14ac:dyDescent="0.25">
      <c r="A3892" t="s">
        <v>420</v>
      </c>
      <c r="B3892" t="s">
        <v>1366</v>
      </c>
      <c r="C3892" t="s">
        <v>1367</v>
      </c>
      <c r="D3892">
        <v>1900</v>
      </c>
      <c r="E3892" s="960">
        <v>1</v>
      </c>
      <c r="F3892" t="s">
        <v>441</v>
      </c>
      <c r="G3892" s="960">
        <v>366</v>
      </c>
      <c r="H3892" t="s">
        <v>389</v>
      </c>
      <c r="I3892" s="940" t="s">
        <v>488</v>
      </c>
      <c r="J3892" s="940" t="s">
        <v>444</v>
      </c>
      <c r="K3892" s="940" t="s">
        <v>53</v>
      </c>
      <c r="L3892" s="948" t="s">
        <v>43</v>
      </c>
      <c r="M3892" s="963" t="s">
        <v>462</v>
      </c>
      <c r="N3892" s="679">
        <f t="shared" ca="1" si="666"/>
        <v>0</v>
      </c>
      <c r="O3892" s="679">
        <f t="shared" ca="1" si="667"/>
        <v>0</v>
      </c>
      <c r="P3892" s="679">
        <f t="shared" ca="1" si="667"/>
        <v>0</v>
      </c>
      <c r="Q3892" s="679">
        <f t="shared" ca="1" si="667"/>
        <v>0</v>
      </c>
      <c r="R3892" s="679">
        <f t="shared" ca="1" si="667"/>
        <v>0</v>
      </c>
      <c r="S3892" s="679">
        <f t="shared" ca="1" si="667"/>
        <v>0</v>
      </c>
      <c r="T3892" s="679">
        <f t="shared" ca="1" si="667"/>
        <v>0</v>
      </c>
      <c r="U3892" s="679">
        <f t="shared" ca="1" si="667"/>
        <v>0</v>
      </c>
      <c r="V3892" s="679">
        <f t="shared" ca="1" si="667"/>
        <v>0</v>
      </c>
      <c r="W3892" s="679">
        <f t="shared" ca="1" si="668"/>
        <v>0</v>
      </c>
      <c r="X3892" s="679">
        <f t="shared" ca="1" si="667"/>
        <v>0</v>
      </c>
      <c r="Y3892" s="679">
        <f t="shared" ca="1" si="667"/>
        <v>0</v>
      </c>
      <c r="Z3892" s="679">
        <f t="shared" ca="1" si="667"/>
        <v>0</v>
      </c>
      <c r="AA3892" t="str">
        <f t="shared" si="662"/>
        <v>ASR_Financial_Report_SHP21Final</v>
      </c>
      <c r="AB3892" s="960">
        <f t="shared" si="663"/>
        <v>44658</v>
      </c>
      <c r="AC3892" t="str">
        <f t="shared" si="664"/>
        <v>Unaudited</v>
      </c>
    </row>
    <row r="3893" spans="1:29" x14ac:dyDescent="0.25">
      <c r="A3893" t="s">
        <v>420</v>
      </c>
      <c r="B3893" t="s">
        <v>1366</v>
      </c>
      <c r="C3893" t="s">
        <v>1367</v>
      </c>
      <c r="D3893">
        <v>1900</v>
      </c>
      <c r="E3893" s="960">
        <v>1</v>
      </c>
      <c r="F3893" t="s">
        <v>441</v>
      </c>
      <c r="G3893" s="960">
        <v>366</v>
      </c>
      <c r="H3893" t="s">
        <v>389</v>
      </c>
      <c r="I3893" s="965" t="s">
        <v>488</v>
      </c>
      <c r="J3893" s="965" t="s">
        <v>444</v>
      </c>
      <c r="K3893" s="965" t="s">
        <v>901</v>
      </c>
      <c r="L3893" s="940" t="s">
        <v>902</v>
      </c>
      <c r="M3893" s="965" t="s">
        <v>901</v>
      </c>
      <c r="N3893" s="679">
        <f t="shared" ca="1" si="666"/>
        <v>1125968.5</v>
      </c>
      <c r="O3893" s="679">
        <f t="shared" ca="1" si="667"/>
        <v>1058010.1200000001</v>
      </c>
      <c r="P3893" s="679">
        <f t="shared" ca="1" si="667"/>
        <v>50015.19</v>
      </c>
      <c r="Q3893" s="679">
        <f t="shared" ca="1" si="667"/>
        <v>12111.259999999998</v>
      </c>
      <c r="R3893" s="679">
        <f t="shared" ca="1" si="667"/>
        <v>3194.44</v>
      </c>
      <c r="S3893" s="679">
        <f t="shared" ca="1" si="667"/>
        <v>0</v>
      </c>
      <c r="T3893" s="679">
        <f t="shared" ca="1" si="667"/>
        <v>0</v>
      </c>
      <c r="U3893" s="679">
        <f t="shared" ca="1" si="667"/>
        <v>0</v>
      </c>
      <c r="V3893" s="679">
        <f t="shared" ca="1" si="667"/>
        <v>2637.49</v>
      </c>
      <c r="W3893" s="679">
        <f t="shared" ca="1" si="668"/>
        <v>0</v>
      </c>
      <c r="X3893" s="679">
        <f t="shared" ca="1" si="667"/>
        <v>0</v>
      </c>
      <c r="Y3893" s="679">
        <f t="shared" ca="1" si="667"/>
        <v>0</v>
      </c>
      <c r="Z3893" s="679">
        <f t="shared" ca="1" si="667"/>
        <v>0</v>
      </c>
      <c r="AA3893" t="str">
        <f t="shared" si="662"/>
        <v>ASR_Financial_Report_SHP21Final</v>
      </c>
      <c r="AB3893" s="960">
        <f t="shared" si="663"/>
        <v>44658</v>
      </c>
      <c r="AC3893" t="str">
        <f t="shared" si="664"/>
        <v>Unaudited</v>
      </c>
    </row>
    <row r="3894" spans="1:29" x14ac:dyDescent="0.25">
      <c r="A3894" t="s">
        <v>420</v>
      </c>
      <c r="B3894" t="s">
        <v>1366</v>
      </c>
      <c r="C3894" t="s">
        <v>1367</v>
      </c>
      <c r="D3894">
        <v>1900</v>
      </c>
      <c r="E3894" s="960">
        <v>1</v>
      </c>
      <c r="F3894" t="s">
        <v>441</v>
      </c>
      <c r="G3894" s="960">
        <v>366</v>
      </c>
      <c r="H3894" t="s">
        <v>389</v>
      </c>
      <c r="I3894" s="940" t="s">
        <v>488</v>
      </c>
      <c r="J3894" s="940" t="s">
        <v>444</v>
      </c>
      <c r="K3894" s="940" t="s">
        <v>901</v>
      </c>
      <c r="L3894" s="940" t="s">
        <v>903</v>
      </c>
      <c r="M3894" s="965" t="s">
        <v>906</v>
      </c>
      <c r="N3894" s="679">
        <f t="shared" ca="1" si="666"/>
        <v>105829.83859661884</v>
      </c>
      <c r="O3894" s="679">
        <f t="shared" ca="1" si="667"/>
        <v>99924.736632044194</v>
      </c>
      <c r="P3894" s="679">
        <f t="shared" ca="1" si="667"/>
        <v>4723.7305143656395</v>
      </c>
      <c r="Q3894" s="679">
        <f t="shared" ca="1" si="667"/>
        <v>797.41055875807967</v>
      </c>
      <c r="R3894" s="679">
        <f t="shared" ca="1" si="667"/>
        <v>210.31733199262158</v>
      </c>
      <c r="S3894" s="679">
        <f t="shared" ca="1" si="667"/>
        <v>0</v>
      </c>
      <c r="T3894" s="679">
        <f t="shared" ca="1" si="667"/>
        <v>0</v>
      </c>
      <c r="U3894" s="679">
        <f t="shared" ca="1" si="667"/>
        <v>0</v>
      </c>
      <c r="V3894" s="679">
        <f t="shared" ca="1" si="667"/>
        <v>173.64355945828865</v>
      </c>
      <c r="W3894" s="679">
        <f t="shared" ca="1" si="668"/>
        <v>0</v>
      </c>
      <c r="X3894" s="679">
        <f t="shared" ca="1" si="667"/>
        <v>0</v>
      </c>
      <c r="Y3894" s="679">
        <f t="shared" ca="1" si="667"/>
        <v>0</v>
      </c>
      <c r="Z3894" s="679">
        <f t="shared" ca="1" si="667"/>
        <v>0</v>
      </c>
      <c r="AA3894" t="str">
        <f t="shared" si="662"/>
        <v>ASR_Financial_Report_SHP21Final</v>
      </c>
      <c r="AB3894" s="960">
        <f t="shared" si="663"/>
        <v>44658</v>
      </c>
      <c r="AC3894" t="str">
        <f t="shared" si="664"/>
        <v>Unaudited</v>
      </c>
    </row>
    <row r="3895" spans="1:29" x14ac:dyDescent="0.25">
      <c r="A3895" t="s">
        <v>420</v>
      </c>
      <c r="B3895" t="s">
        <v>1366</v>
      </c>
      <c r="C3895" t="s">
        <v>1367</v>
      </c>
      <c r="D3895">
        <v>1900</v>
      </c>
      <c r="E3895" s="960">
        <v>1</v>
      </c>
      <c r="F3895" t="s">
        <v>441</v>
      </c>
      <c r="G3895" s="960">
        <v>366</v>
      </c>
      <c r="H3895" t="s">
        <v>389</v>
      </c>
      <c r="I3895" s="940" t="s">
        <v>488</v>
      </c>
      <c r="J3895" s="940" t="s">
        <v>444</v>
      </c>
      <c r="K3895" s="940" t="s">
        <v>901</v>
      </c>
      <c r="L3895" s="940" t="s">
        <v>904</v>
      </c>
      <c r="M3895" s="965" t="s">
        <v>907</v>
      </c>
      <c r="N3895" s="679">
        <f t="shared" ca="1" si="666"/>
        <v>0</v>
      </c>
      <c r="O3895" s="679">
        <f t="shared" ca="1" si="667"/>
        <v>0</v>
      </c>
      <c r="P3895" s="679">
        <f t="shared" ca="1" si="667"/>
        <v>0</v>
      </c>
      <c r="Q3895" s="679">
        <f t="shared" ca="1" si="667"/>
        <v>0</v>
      </c>
      <c r="R3895" s="679">
        <f t="shared" ca="1" si="667"/>
        <v>0</v>
      </c>
      <c r="S3895" s="679">
        <f t="shared" ca="1" si="667"/>
        <v>0</v>
      </c>
      <c r="T3895" s="679">
        <f t="shared" ca="1" si="667"/>
        <v>0</v>
      </c>
      <c r="U3895" s="679">
        <f t="shared" ca="1" si="667"/>
        <v>0</v>
      </c>
      <c r="V3895" s="679">
        <f t="shared" ca="1" si="667"/>
        <v>0</v>
      </c>
      <c r="W3895" s="679">
        <f t="shared" ca="1" si="668"/>
        <v>0</v>
      </c>
      <c r="X3895" s="679">
        <f t="shared" ca="1" si="667"/>
        <v>0</v>
      </c>
      <c r="Y3895" s="679">
        <f t="shared" ca="1" si="667"/>
        <v>0</v>
      </c>
      <c r="Z3895" s="679">
        <f t="shared" ca="1" si="667"/>
        <v>0</v>
      </c>
      <c r="AA3895" t="str">
        <f t="shared" si="662"/>
        <v>ASR_Financial_Report_SHP21Final</v>
      </c>
      <c r="AB3895" s="960">
        <f t="shared" si="663"/>
        <v>44658</v>
      </c>
      <c r="AC3895" t="str">
        <f t="shared" si="664"/>
        <v>Unaudited</v>
      </c>
    </row>
    <row r="3896" spans="1:29" x14ac:dyDescent="0.25">
      <c r="A3896" t="s">
        <v>420</v>
      </c>
      <c r="B3896" t="s">
        <v>1366</v>
      </c>
      <c r="C3896" t="s">
        <v>1367</v>
      </c>
      <c r="D3896">
        <v>1900</v>
      </c>
      <c r="E3896" s="960">
        <v>1</v>
      </c>
      <c r="F3896" t="s">
        <v>441</v>
      </c>
      <c r="G3896" s="960">
        <v>366</v>
      </c>
      <c r="H3896" t="s">
        <v>389</v>
      </c>
      <c r="I3896" s="940" t="s">
        <v>488</v>
      </c>
      <c r="J3896" s="940" t="s">
        <v>444</v>
      </c>
      <c r="K3896" s="940" t="s">
        <v>445</v>
      </c>
      <c r="L3896" s="940">
        <v>5.0999999999999996</v>
      </c>
      <c r="M3896" s="965" t="s">
        <v>37</v>
      </c>
      <c r="N3896" s="679">
        <f t="shared" ca="1" si="666"/>
        <v>3183660.84</v>
      </c>
      <c r="O3896" s="679">
        <f t="shared" ca="1" si="667"/>
        <v>975453.17</v>
      </c>
      <c r="P3896" s="679">
        <f t="shared" ca="1" si="667"/>
        <v>567424.27</v>
      </c>
      <c r="Q3896" s="679">
        <f t="shared" ca="1" si="667"/>
        <v>153856.79999999999</v>
      </c>
      <c r="R3896" s="679">
        <f t="shared" ca="1" si="667"/>
        <v>714828.79999999993</v>
      </c>
      <c r="S3896" s="679">
        <f t="shared" ca="1" si="667"/>
        <v>89069.92</v>
      </c>
      <c r="T3896" s="679">
        <f t="shared" ca="1" si="667"/>
        <v>19524.650000000001</v>
      </c>
      <c r="U3896" s="679">
        <f t="shared" ca="1" si="667"/>
        <v>7814.21</v>
      </c>
      <c r="V3896" s="679">
        <f t="shared" ca="1" si="667"/>
        <v>186804.08000000002</v>
      </c>
      <c r="W3896" s="679">
        <f t="shared" ca="1" si="668"/>
        <v>180</v>
      </c>
      <c r="X3896" s="679">
        <f t="shared" ca="1" si="667"/>
        <v>327972.83</v>
      </c>
      <c r="Y3896" s="679">
        <f t="shared" ca="1" si="667"/>
        <v>140732.10999999999</v>
      </c>
      <c r="Z3896" s="679">
        <f t="shared" ca="1" si="667"/>
        <v>0</v>
      </c>
      <c r="AA3896" t="str">
        <f t="shared" si="662"/>
        <v>ASR_Financial_Report_SHP21Final</v>
      </c>
      <c r="AB3896" s="960">
        <f t="shared" si="663"/>
        <v>44658</v>
      </c>
      <c r="AC3896" t="str">
        <f t="shared" si="664"/>
        <v>Unaudited</v>
      </c>
    </row>
    <row r="3897" spans="1:29" ht="30" x14ac:dyDescent="0.25">
      <c r="A3897" t="s">
        <v>420</v>
      </c>
      <c r="B3897" t="s">
        <v>1366</v>
      </c>
      <c r="C3897" t="s">
        <v>1367</v>
      </c>
      <c r="D3897">
        <v>1900</v>
      </c>
      <c r="E3897" s="960">
        <v>1</v>
      </c>
      <c r="F3897" t="s">
        <v>441</v>
      </c>
      <c r="G3897" s="960">
        <v>366</v>
      </c>
      <c r="H3897" t="s">
        <v>389</v>
      </c>
      <c r="I3897" s="940" t="s">
        <v>488</v>
      </c>
      <c r="J3897" s="940" t="s">
        <v>444</v>
      </c>
      <c r="K3897" s="940" t="s">
        <v>445</v>
      </c>
      <c r="L3897" s="948">
        <v>5.2</v>
      </c>
      <c r="M3897" s="963" t="s">
        <v>303</v>
      </c>
      <c r="N3897" s="679">
        <f t="shared" ca="1" si="666"/>
        <v>0</v>
      </c>
      <c r="O3897" s="679">
        <f t="shared" ca="1" si="667"/>
        <v>0</v>
      </c>
      <c r="P3897" s="679">
        <f t="shared" ca="1" si="667"/>
        <v>0</v>
      </c>
      <c r="Q3897" s="679">
        <f t="shared" ca="1" si="667"/>
        <v>0</v>
      </c>
      <c r="R3897" s="679">
        <f t="shared" ca="1" si="667"/>
        <v>0</v>
      </c>
      <c r="S3897" s="679">
        <f t="shared" ca="1" si="667"/>
        <v>0</v>
      </c>
      <c r="T3897" s="679">
        <f t="shared" ca="1" si="667"/>
        <v>0</v>
      </c>
      <c r="U3897" s="679">
        <f t="shared" ca="1" si="667"/>
        <v>0</v>
      </c>
      <c r="V3897" s="679">
        <f t="shared" ca="1" si="667"/>
        <v>0</v>
      </c>
      <c r="W3897" s="679">
        <f t="shared" ca="1" si="668"/>
        <v>0</v>
      </c>
      <c r="X3897" s="679">
        <f t="shared" ca="1" si="667"/>
        <v>0</v>
      </c>
      <c r="Y3897" s="679">
        <f t="shared" ca="1" si="667"/>
        <v>0</v>
      </c>
      <c r="Z3897" s="679">
        <f t="shared" ca="1" si="667"/>
        <v>0</v>
      </c>
      <c r="AA3897" t="str">
        <f t="shared" si="662"/>
        <v>ASR_Financial_Report_SHP21Final</v>
      </c>
      <c r="AB3897" s="960">
        <f t="shared" si="663"/>
        <v>44658</v>
      </c>
      <c r="AC3897" t="str">
        <f t="shared" si="664"/>
        <v>Unaudited</v>
      </c>
    </row>
    <row r="3898" spans="1:29" ht="30" x14ac:dyDescent="0.25">
      <c r="A3898" t="s">
        <v>420</v>
      </c>
      <c r="B3898" t="s">
        <v>1366</v>
      </c>
      <c r="C3898" t="s">
        <v>1367</v>
      </c>
      <c r="D3898">
        <v>1900</v>
      </c>
      <c r="E3898" s="960">
        <v>1</v>
      </c>
      <c r="F3898" t="s">
        <v>441</v>
      </c>
      <c r="G3898" s="960">
        <v>366</v>
      </c>
      <c r="H3898" t="s">
        <v>389</v>
      </c>
      <c r="I3898" s="965" t="s">
        <v>488</v>
      </c>
      <c r="J3898" s="965" t="s">
        <v>444</v>
      </c>
      <c r="K3898" s="965" t="s">
        <v>445</v>
      </c>
      <c r="L3898" s="940">
        <v>5.3</v>
      </c>
      <c r="M3898" s="965" t="s">
        <v>304</v>
      </c>
      <c r="N3898" s="679">
        <f t="shared" ca="1" si="666"/>
        <v>127371.49844668308</v>
      </c>
      <c r="O3898" s="679">
        <f t="shared" ca="1" si="667"/>
        <v>42918.008384329834</v>
      </c>
      <c r="P3898" s="679">
        <f t="shared" ca="1" si="667"/>
        <v>24930.574543778461</v>
      </c>
      <c r="Q3898" s="679">
        <f t="shared" ca="1" si="667"/>
        <v>7671.1814805634613</v>
      </c>
      <c r="R3898" s="679">
        <f t="shared" ca="1" si="667"/>
        <v>35580.900647118986</v>
      </c>
      <c r="S3898" s="679">
        <f t="shared" ca="1" si="667"/>
        <v>5577.2913619623268</v>
      </c>
      <c r="T3898" s="679">
        <f t="shared" ca="1" si="667"/>
        <v>856.678006018171</v>
      </c>
      <c r="U3898" s="679">
        <f t="shared" ca="1" si="667"/>
        <v>490.38736927383798</v>
      </c>
      <c r="V3898" s="679">
        <f t="shared" ca="1" si="667"/>
        <v>9299.0726949620766</v>
      </c>
      <c r="W3898" s="679">
        <f t="shared" ca="1" si="668"/>
        <v>8.9591576252699205</v>
      </c>
      <c r="X3898" s="679">
        <f t="shared" ca="1" si="667"/>
        <v>35.376464594424299</v>
      </c>
      <c r="Y3898" s="679">
        <f t="shared" ca="1" si="667"/>
        <v>3.06833645623276</v>
      </c>
      <c r="Z3898" s="679">
        <f t="shared" ca="1" si="667"/>
        <v>0</v>
      </c>
      <c r="AA3898" t="str">
        <f t="shared" si="662"/>
        <v>ASR_Financial_Report_SHP21Final</v>
      </c>
      <c r="AB3898" s="960">
        <f t="shared" si="663"/>
        <v>44658</v>
      </c>
      <c r="AC3898" t="str">
        <f t="shared" si="664"/>
        <v>Unaudited</v>
      </c>
    </row>
    <row r="3899" spans="1:29" x14ac:dyDescent="0.25">
      <c r="A3899" t="s">
        <v>420</v>
      </c>
      <c r="B3899" t="s">
        <v>1366</v>
      </c>
      <c r="C3899" t="s">
        <v>1367</v>
      </c>
      <c r="D3899">
        <v>1900</v>
      </c>
      <c r="E3899" s="960">
        <v>1</v>
      </c>
      <c r="F3899" t="s">
        <v>441</v>
      </c>
      <c r="G3899" s="960">
        <v>366</v>
      </c>
      <c r="H3899" t="s">
        <v>389</v>
      </c>
      <c r="I3899" s="940" t="s">
        <v>488</v>
      </c>
      <c r="J3899" s="940" t="s">
        <v>444</v>
      </c>
      <c r="K3899" s="940" t="s">
        <v>445</v>
      </c>
      <c r="L3899" s="940" t="s">
        <v>82</v>
      </c>
      <c r="M3899" s="965" t="s">
        <v>453</v>
      </c>
      <c r="N3899" s="679">
        <f t="shared" ca="1" si="666"/>
        <v>0</v>
      </c>
      <c r="O3899" s="679">
        <f t="shared" ca="1" si="667"/>
        <v>0</v>
      </c>
      <c r="P3899" s="679">
        <f t="shared" ca="1" si="667"/>
        <v>0</v>
      </c>
      <c r="Q3899" s="679">
        <f t="shared" ca="1" si="667"/>
        <v>0</v>
      </c>
      <c r="R3899" s="679">
        <f t="shared" ca="1" si="667"/>
        <v>0</v>
      </c>
      <c r="S3899" s="679">
        <f t="shared" ca="1" si="667"/>
        <v>0</v>
      </c>
      <c r="T3899" s="679">
        <f t="shared" ca="1" si="667"/>
        <v>0</v>
      </c>
      <c r="U3899" s="679">
        <f t="shared" ca="1" si="667"/>
        <v>0</v>
      </c>
      <c r="V3899" s="679">
        <f t="shared" ca="1" si="667"/>
        <v>0</v>
      </c>
      <c r="W3899" s="679">
        <f t="shared" ca="1" si="668"/>
        <v>0</v>
      </c>
      <c r="X3899" s="679">
        <f t="shared" ca="1" si="667"/>
        <v>0</v>
      </c>
      <c r="Y3899" s="679">
        <f t="shared" ca="1" si="667"/>
        <v>0</v>
      </c>
      <c r="Z3899" s="679">
        <f t="shared" ca="1" si="667"/>
        <v>0</v>
      </c>
      <c r="AA3899" t="str">
        <f t="shared" si="662"/>
        <v>ASR_Financial_Report_SHP21Final</v>
      </c>
      <c r="AB3899" s="960">
        <f t="shared" si="663"/>
        <v>44658</v>
      </c>
      <c r="AC3899" t="str">
        <f t="shared" si="664"/>
        <v>Unaudited</v>
      </c>
    </row>
    <row r="3900" spans="1:29" x14ac:dyDescent="0.25">
      <c r="A3900" t="s">
        <v>420</v>
      </c>
      <c r="B3900" t="s">
        <v>1366</v>
      </c>
      <c r="C3900" t="s">
        <v>1367</v>
      </c>
      <c r="D3900">
        <v>1900</v>
      </c>
      <c r="E3900" s="960">
        <v>1</v>
      </c>
      <c r="F3900" t="s">
        <v>441</v>
      </c>
      <c r="G3900" s="960">
        <v>366</v>
      </c>
      <c r="H3900" t="s">
        <v>389</v>
      </c>
      <c r="I3900" s="940" t="s">
        <v>488</v>
      </c>
      <c r="J3900" s="940" t="s">
        <v>444</v>
      </c>
      <c r="K3900" s="940" t="s">
        <v>446</v>
      </c>
      <c r="L3900" s="940">
        <v>6.1</v>
      </c>
      <c r="M3900" s="965" t="s">
        <v>18</v>
      </c>
      <c r="N3900" s="679">
        <f t="shared" ca="1" si="666"/>
        <v>0</v>
      </c>
      <c r="O3900" s="679">
        <f t="shared" ca="1" si="667"/>
        <v>0</v>
      </c>
      <c r="P3900" s="679">
        <f t="shared" ca="1" si="667"/>
        <v>0</v>
      </c>
      <c r="Q3900" s="679">
        <f t="shared" ca="1" si="667"/>
        <v>0</v>
      </c>
      <c r="R3900" s="679">
        <f t="shared" ca="1" si="667"/>
        <v>0</v>
      </c>
      <c r="S3900" s="679">
        <f t="shared" ca="1" si="667"/>
        <v>0</v>
      </c>
      <c r="T3900" s="679">
        <f t="shared" ca="1" si="667"/>
        <v>0</v>
      </c>
      <c r="U3900" s="679">
        <f t="shared" ca="1" si="667"/>
        <v>0</v>
      </c>
      <c r="V3900" s="679">
        <f t="shared" ca="1" si="667"/>
        <v>0</v>
      </c>
      <c r="W3900" s="679">
        <f t="shared" ca="1" si="668"/>
        <v>0</v>
      </c>
      <c r="X3900" s="679">
        <f t="shared" ca="1" si="667"/>
        <v>0</v>
      </c>
      <c r="Y3900" s="679">
        <f t="shared" ca="1" si="667"/>
        <v>0</v>
      </c>
      <c r="Z3900" s="679">
        <f t="shared" ca="1" si="667"/>
        <v>0</v>
      </c>
      <c r="AA3900" t="str">
        <f t="shared" si="662"/>
        <v>ASR_Financial_Report_SHP21Final</v>
      </c>
      <c r="AB3900" s="960">
        <f t="shared" si="663"/>
        <v>44658</v>
      </c>
      <c r="AC3900" t="str">
        <f t="shared" si="664"/>
        <v>Unaudited</v>
      </c>
    </row>
    <row r="3901" spans="1:29" x14ac:dyDescent="0.25">
      <c r="A3901" t="s">
        <v>420</v>
      </c>
      <c r="B3901" t="s">
        <v>1366</v>
      </c>
      <c r="C3901" t="s">
        <v>1367</v>
      </c>
      <c r="D3901">
        <v>1900</v>
      </c>
      <c r="E3901" s="960">
        <v>1</v>
      </c>
      <c r="F3901" t="s">
        <v>441</v>
      </c>
      <c r="G3901" s="960">
        <v>366</v>
      </c>
      <c r="H3901" t="s">
        <v>389</v>
      </c>
      <c r="I3901" s="940" t="s">
        <v>488</v>
      </c>
      <c r="J3901" s="940" t="s">
        <v>444</v>
      </c>
      <c r="K3901" s="940" t="s">
        <v>446</v>
      </c>
      <c r="L3901" s="940">
        <v>6.2</v>
      </c>
      <c r="M3901" s="965" t="s">
        <v>19</v>
      </c>
      <c r="N3901" s="679">
        <f t="shared" ca="1" si="666"/>
        <v>0</v>
      </c>
      <c r="O3901" s="679">
        <f t="shared" ca="1" si="667"/>
        <v>0</v>
      </c>
      <c r="P3901" s="679">
        <f t="shared" ca="1" si="667"/>
        <v>0</v>
      </c>
      <c r="Q3901" s="679">
        <f t="shared" ca="1" si="667"/>
        <v>0</v>
      </c>
      <c r="R3901" s="679">
        <f t="shared" ca="1" si="667"/>
        <v>0</v>
      </c>
      <c r="S3901" s="679">
        <f t="shared" ca="1" si="667"/>
        <v>0</v>
      </c>
      <c r="T3901" s="679">
        <f t="shared" ca="1" si="667"/>
        <v>0</v>
      </c>
      <c r="U3901" s="679">
        <f t="shared" ref="U3901:Z3901" ca="1" si="669">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679">
        <f t="shared" ca="1" si="669"/>
        <v>0</v>
      </c>
      <c r="W3901" s="679">
        <f t="shared" ca="1" si="668"/>
        <v>0</v>
      </c>
      <c r="X3901" s="679">
        <f t="shared" ca="1" si="669"/>
        <v>0</v>
      </c>
      <c r="Y3901" s="679">
        <f t="shared" ca="1" si="669"/>
        <v>0</v>
      </c>
      <c r="Z3901" s="679">
        <f t="shared" ca="1" si="669"/>
        <v>0</v>
      </c>
      <c r="AA3901" t="str">
        <f t="shared" si="662"/>
        <v>ASR_Financial_Report_SHP21Final</v>
      </c>
      <c r="AB3901" s="960">
        <f t="shared" si="663"/>
        <v>44658</v>
      </c>
      <c r="AC3901" t="str">
        <f t="shared" si="664"/>
        <v>Unaudited</v>
      </c>
    </row>
    <row r="3902" spans="1:29" x14ac:dyDescent="0.25">
      <c r="A3902" t="s">
        <v>420</v>
      </c>
      <c r="B3902" t="s">
        <v>1366</v>
      </c>
      <c r="C3902" t="s">
        <v>1367</v>
      </c>
      <c r="D3902">
        <v>1900</v>
      </c>
      <c r="E3902" s="960">
        <v>1</v>
      </c>
      <c r="F3902" t="s">
        <v>441</v>
      </c>
      <c r="G3902" s="960">
        <v>366</v>
      </c>
      <c r="H3902" t="s">
        <v>389</v>
      </c>
      <c r="I3902" s="940" t="s">
        <v>488</v>
      </c>
      <c r="J3902" s="940" t="s">
        <v>444</v>
      </c>
      <c r="K3902" s="940" t="s">
        <v>446</v>
      </c>
      <c r="L3902" s="940">
        <v>6.3</v>
      </c>
      <c r="M3902" s="965" t="s">
        <v>184</v>
      </c>
      <c r="N3902" s="679">
        <f t="shared" ca="1" si="666"/>
        <v>0</v>
      </c>
      <c r="O3902" s="679">
        <f t="shared" ref="O3902:V3911" ca="1" si="670">IF(OR(AND($F3902="PY",O$1&lt;&gt;"Prior Year"),AND($F3902&lt;&gt;"PY",O$1="Prior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"&amp;$H3902&amp;"'!$A$7:$CA$7"),0)+MATCH(O$1,INDIRECT("'MMA Rev-Exp "&amp;$H3902&amp;"'!$D$8:$CA$8"),0)-1)))</f>
        <v>0</v>
      </c>
      <c r="P3902" s="679">
        <f t="shared" ca="1" si="670"/>
        <v>0</v>
      </c>
      <c r="Q3902" s="679">
        <f t="shared" ca="1" si="670"/>
        <v>0</v>
      </c>
      <c r="R3902" s="679">
        <f t="shared" ca="1" si="670"/>
        <v>0</v>
      </c>
      <c r="S3902" s="679">
        <f t="shared" ca="1" si="670"/>
        <v>0</v>
      </c>
      <c r="T3902" s="679">
        <f t="shared" ca="1" si="670"/>
        <v>0</v>
      </c>
      <c r="U3902" s="679">
        <f t="shared" ca="1" si="670"/>
        <v>0</v>
      </c>
      <c r="V3902" s="679">
        <f t="shared" ca="1" si="670"/>
        <v>0</v>
      </c>
      <c r="W3902" s="679">
        <f t="shared" ca="1" si="668"/>
        <v>0</v>
      </c>
      <c r="X3902" s="679">
        <f t="shared" ref="X3902:Z3918" ca="1" si="671">IF(OR(AND($F3902="PY",X$1&lt;&gt;"Prior Year"),AND($F3902&lt;&gt;"PY",X$1="Prior Year")),0,INDEX(INDIRECT("'MMA Rev-Exp "&amp;$H3902&amp;"'!$A$1:$CA$200"),IF($J3902="Member Months",MATCH($J3902,INDIRECT("'MMA Rev-Exp "&amp;$H3902&amp;"'!$A$1:$A$200"),0),MATCH($L3902,INDIRECT("'MMA Rev-Exp "&amp;$H3902&amp;"'!$B$1:$B$200"),0)),IF($F3902="PY",MATCH("Prior Year Adjustments",INDIRECT("'MMA Rev-Exp "&amp;$H3902&amp;"'!$A$8:$CA$8"),0),MATCH(IF($F3902="Q1","JANUARY - MARCH (Q1)",IF($F3902="Q2","APRIL - JUNE (Q2)",IF($F3902="Q3","JULY - SEPTEMBER (Q3)",IF($F3902="Q4","OCTOBER - DECEMBER (Q4)",0)))),INDIRECT("'MMA Rev-Exp "&amp;$H3902&amp;"'!$A$7:$CA$7"),0)+MATCH(X$1,INDIRECT("'MMA Rev-Exp "&amp;$H3902&amp;"'!$D$8:$CA$8"),0)-1)))</f>
        <v>0</v>
      </c>
      <c r="Y3902" s="679">
        <f t="shared" ca="1" si="671"/>
        <v>0</v>
      </c>
      <c r="Z3902" s="679">
        <f t="shared" ca="1" si="671"/>
        <v>0</v>
      </c>
      <c r="AA3902" t="str">
        <f t="shared" si="662"/>
        <v>ASR_Financial_Report_SHP21Final</v>
      </c>
      <c r="AB3902" s="960">
        <f t="shared" si="663"/>
        <v>44658</v>
      </c>
      <c r="AC3902" t="str">
        <f t="shared" si="664"/>
        <v>Unaudited</v>
      </c>
    </row>
    <row r="3903" spans="1:29" x14ac:dyDescent="0.25">
      <c r="A3903" t="s">
        <v>420</v>
      </c>
      <c r="B3903" t="s">
        <v>1366</v>
      </c>
      <c r="C3903" t="s">
        <v>1367</v>
      </c>
      <c r="D3903">
        <v>1900</v>
      </c>
      <c r="E3903" s="960">
        <v>1</v>
      </c>
      <c r="F3903" t="s">
        <v>441</v>
      </c>
      <c r="G3903" s="960">
        <v>366</v>
      </c>
      <c r="H3903" t="s">
        <v>389</v>
      </c>
      <c r="I3903" s="940" t="s">
        <v>488</v>
      </c>
      <c r="J3903" s="940" t="s">
        <v>444</v>
      </c>
      <c r="K3903" s="940" t="s">
        <v>446</v>
      </c>
      <c r="L3903" s="940" t="s">
        <v>87</v>
      </c>
      <c r="M3903" s="965" t="s">
        <v>454</v>
      </c>
      <c r="N3903" s="679">
        <f t="shared" ca="1" si="666"/>
        <v>0</v>
      </c>
      <c r="O3903" s="679">
        <f t="shared" ca="1" si="670"/>
        <v>0</v>
      </c>
      <c r="P3903" s="679">
        <f t="shared" ca="1" si="670"/>
        <v>0</v>
      </c>
      <c r="Q3903" s="679">
        <f t="shared" ca="1" si="670"/>
        <v>0</v>
      </c>
      <c r="R3903" s="679">
        <f t="shared" ca="1" si="670"/>
        <v>0</v>
      </c>
      <c r="S3903" s="679">
        <f t="shared" ca="1" si="670"/>
        <v>0</v>
      </c>
      <c r="T3903" s="679">
        <f t="shared" ca="1" si="670"/>
        <v>0</v>
      </c>
      <c r="U3903" s="679">
        <f t="shared" ca="1" si="670"/>
        <v>0</v>
      </c>
      <c r="V3903" s="679">
        <f t="shared" ca="1" si="670"/>
        <v>0</v>
      </c>
      <c r="W3903" s="679">
        <f t="shared" ca="1" si="668"/>
        <v>0</v>
      </c>
      <c r="X3903" s="679">
        <f t="shared" ca="1" si="671"/>
        <v>0</v>
      </c>
      <c r="Y3903" s="679">
        <f t="shared" ca="1" si="671"/>
        <v>0</v>
      </c>
      <c r="Z3903" s="679">
        <f t="shared" ca="1" si="671"/>
        <v>0</v>
      </c>
      <c r="AA3903" t="str">
        <f t="shared" si="662"/>
        <v>ASR_Financial_Report_SHP21Final</v>
      </c>
      <c r="AB3903" s="960">
        <f t="shared" si="663"/>
        <v>44658</v>
      </c>
      <c r="AC3903" t="str">
        <f t="shared" si="664"/>
        <v>Unaudited</v>
      </c>
    </row>
    <row r="3904" spans="1:29" x14ac:dyDescent="0.25">
      <c r="A3904" t="s">
        <v>420</v>
      </c>
      <c r="B3904" t="s">
        <v>1366</v>
      </c>
      <c r="C3904" t="s">
        <v>1367</v>
      </c>
      <c r="D3904">
        <v>1900</v>
      </c>
      <c r="E3904" s="960">
        <v>1</v>
      </c>
      <c r="F3904" t="s">
        <v>441</v>
      </c>
      <c r="G3904" s="960">
        <v>366</v>
      </c>
      <c r="H3904" t="s">
        <v>389</v>
      </c>
      <c r="I3904" s="940" t="s">
        <v>488</v>
      </c>
      <c r="J3904" s="940" t="s">
        <v>444</v>
      </c>
      <c r="K3904" s="940" t="s">
        <v>447</v>
      </c>
      <c r="L3904" s="940">
        <v>7.1</v>
      </c>
      <c r="M3904" s="965" t="s">
        <v>20</v>
      </c>
      <c r="N3904" s="679">
        <f t="shared" ca="1" si="666"/>
        <v>567049.2699999999</v>
      </c>
      <c r="O3904" s="679">
        <f t="shared" ca="1" si="670"/>
        <v>149992.07</v>
      </c>
      <c r="P3904" s="679">
        <f t="shared" ca="1" si="670"/>
        <v>23301</v>
      </c>
      <c r="Q3904" s="679">
        <f t="shared" ca="1" si="670"/>
        <v>100379</v>
      </c>
      <c r="R3904" s="679">
        <f t="shared" ca="1" si="670"/>
        <v>82127.66</v>
      </c>
      <c r="S3904" s="679">
        <f t="shared" ca="1" si="670"/>
        <v>58489.760000000002</v>
      </c>
      <c r="T3904" s="679">
        <f t="shared" ca="1" si="670"/>
        <v>466</v>
      </c>
      <c r="U3904" s="679">
        <f t="shared" ca="1" si="670"/>
        <v>2072</v>
      </c>
      <c r="V3904" s="679">
        <f t="shared" ca="1" si="670"/>
        <v>19947</v>
      </c>
      <c r="W3904" s="679">
        <f t="shared" ca="1" si="668"/>
        <v>5373</v>
      </c>
      <c r="X3904" s="679">
        <f t="shared" ca="1" si="671"/>
        <v>90496.2</v>
      </c>
      <c r="Y3904" s="679">
        <f t="shared" ca="1" si="671"/>
        <v>34405.58</v>
      </c>
      <c r="Z3904" s="679">
        <f t="shared" ca="1" si="671"/>
        <v>0</v>
      </c>
      <c r="AA3904" t="str">
        <f t="shared" si="662"/>
        <v>ASR_Financial_Report_SHP21Final</v>
      </c>
      <c r="AB3904" s="960">
        <f t="shared" si="663"/>
        <v>44658</v>
      </c>
      <c r="AC3904" t="str">
        <f t="shared" si="664"/>
        <v>Unaudited</v>
      </c>
    </row>
    <row r="3905" spans="1:29" x14ac:dyDescent="0.25">
      <c r="A3905" t="s">
        <v>420</v>
      </c>
      <c r="B3905" t="s">
        <v>1366</v>
      </c>
      <c r="C3905" t="s">
        <v>1367</v>
      </c>
      <c r="D3905">
        <v>1900</v>
      </c>
      <c r="E3905" s="960">
        <v>1</v>
      </c>
      <c r="F3905" t="s">
        <v>441</v>
      </c>
      <c r="G3905" s="960">
        <v>366</v>
      </c>
      <c r="H3905" t="s">
        <v>389</v>
      </c>
      <c r="I3905" s="940" t="s">
        <v>488</v>
      </c>
      <c r="J3905" s="940" t="s">
        <v>444</v>
      </c>
      <c r="K3905" s="940" t="s">
        <v>447</v>
      </c>
      <c r="L3905" s="948">
        <v>7.2</v>
      </c>
      <c r="M3905" s="963" t="s">
        <v>21</v>
      </c>
      <c r="N3905" s="679">
        <f t="shared" ca="1" si="666"/>
        <v>0</v>
      </c>
      <c r="O3905" s="679">
        <f t="shared" ca="1" si="670"/>
        <v>0</v>
      </c>
      <c r="P3905" s="679">
        <f t="shared" ca="1" si="670"/>
        <v>0</v>
      </c>
      <c r="Q3905" s="679">
        <f t="shared" ca="1" si="670"/>
        <v>0</v>
      </c>
      <c r="R3905" s="679">
        <f t="shared" ca="1" si="670"/>
        <v>0</v>
      </c>
      <c r="S3905" s="679">
        <f t="shared" ca="1" si="670"/>
        <v>0</v>
      </c>
      <c r="T3905" s="679">
        <f t="shared" ca="1" si="670"/>
        <v>0</v>
      </c>
      <c r="U3905" s="679">
        <f t="shared" ca="1" si="670"/>
        <v>0</v>
      </c>
      <c r="V3905" s="679">
        <f t="shared" ca="1" si="670"/>
        <v>0</v>
      </c>
      <c r="W3905" s="679">
        <f t="shared" ca="1" si="668"/>
        <v>0</v>
      </c>
      <c r="X3905" s="679">
        <f t="shared" ca="1" si="671"/>
        <v>0</v>
      </c>
      <c r="Y3905" s="679">
        <f t="shared" ca="1" si="671"/>
        <v>0</v>
      </c>
      <c r="Z3905" s="679">
        <f t="shared" ca="1" si="671"/>
        <v>0</v>
      </c>
      <c r="AA3905" t="str">
        <f t="shared" si="662"/>
        <v>ASR_Financial_Report_SHP21Final</v>
      </c>
      <c r="AB3905" s="960">
        <f t="shared" si="663"/>
        <v>44658</v>
      </c>
      <c r="AC3905" t="str">
        <f t="shared" si="664"/>
        <v>Unaudited</v>
      </c>
    </row>
    <row r="3906" spans="1:29" x14ac:dyDescent="0.25">
      <c r="A3906" t="s">
        <v>420</v>
      </c>
      <c r="B3906" t="s">
        <v>1366</v>
      </c>
      <c r="C3906" t="s">
        <v>1367</v>
      </c>
      <c r="D3906">
        <v>1900</v>
      </c>
      <c r="E3906" s="960">
        <v>1</v>
      </c>
      <c r="F3906" t="s">
        <v>441</v>
      </c>
      <c r="G3906" s="960">
        <v>366</v>
      </c>
      <c r="H3906" t="s">
        <v>389</v>
      </c>
      <c r="I3906" s="965" t="s">
        <v>488</v>
      </c>
      <c r="J3906" s="965" t="s">
        <v>444</v>
      </c>
      <c r="K3906" s="965" t="s">
        <v>447</v>
      </c>
      <c r="L3906" s="940">
        <v>7.3</v>
      </c>
      <c r="M3906" s="965" t="s">
        <v>155</v>
      </c>
      <c r="N3906" s="679">
        <f t="shared" ca="1" si="666"/>
        <v>35931.626304134057</v>
      </c>
      <c r="O3906" s="679">
        <f t="shared" ca="1" si="670"/>
        <v>14166.138686504371</v>
      </c>
      <c r="P3906" s="679">
        <f t="shared" ca="1" si="670"/>
        <v>2200.6843264063109</v>
      </c>
      <c r="Q3906" s="679">
        <f t="shared" ca="1" si="670"/>
        <v>6609.7740712506366</v>
      </c>
      <c r="R3906" s="679">
        <f t="shared" ca="1" si="670"/>
        <v>5407.6162003845548</v>
      </c>
      <c r="S3906" s="679">
        <f t="shared" ca="1" si="670"/>
        <v>-1374.5738950420969</v>
      </c>
      <c r="T3906" s="679">
        <f t="shared" ca="1" si="670"/>
        <v>44.011797609773893</v>
      </c>
      <c r="U3906" s="679">
        <f t="shared" ca="1" si="670"/>
        <v>-48.66086453561288</v>
      </c>
      <c r="V3906" s="679">
        <f t="shared" ca="1" si="670"/>
        <v>1313.3459542458054</v>
      </c>
      <c r="W3906" s="679">
        <f t="shared" ca="1" si="668"/>
        <v>353.79868897920642</v>
      </c>
      <c r="X3906" s="679">
        <f t="shared" ca="1" si="671"/>
        <v>5376.3342824106003</v>
      </c>
      <c r="Y3906" s="679">
        <f t="shared" ca="1" si="671"/>
        <v>1883.1570559205124</v>
      </c>
      <c r="Z3906" s="679">
        <f t="shared" ca="1" si="671"/>
        <v>0</v>
      </c>
      <c r="AA3906" t="str">
        <f t="shared" ref="AA3906:AA3969" si="672">file_name</f>
        <v>ASR_Financial_Report_SHP21Final</v>
      </c>
      <c r="AB3906" s="960">
        <f t="shared" ref="AB3906:AB3969" si="673">file_date</f>
        <v>44658</v>
      </c>
      <c r="AC3906" t="str">
        <f t="shared" ref="AC3906:AC3969" si="674">status</f>
        <v>Unaudited</v>
      </c>
    </row>
    <row r="3907" spans="1:29" x14ac:dyDescent="0.25">
      <c r="A3907" t="s">
        <v>420</v>
      </c>
      <c r="B3907" t="s">
        <v>1366</v>
      </c>
      <c r="C3907" t="s">
        <v>1367</v>
      </c>
      <c r="D3907">
        <v>1900</v>
      </c>
      <c r="E3907" s="960">
        <v>1</v>
      </c>
      <c r="F3907" t="s">
        <v>441</v>
      </c>
      <c r="G3907" s="960">
        <v>366</v>
      </c>
      <c r="H3907" t="s">
        <v>389</v>
      </c>
      <c r="I3907" s="940" t="s">
        <v>488</v>
      </c>
      <c r="J3907" s="940" t="s">
        <v>444</v>
      </c>
      <c r="K3907" s="940" t="s">
        <v>447</v>
      </c>
      <c r="L3907" s="940" t="s">
        <v>91</v>
      </c>
      <c r="M3907" s="965" t="s">
        <v>455</v>
      </c>
      <c r="N3907" s="679">
        <f t="shared" ca="1" si="666"/>
        <v>0</v>
      </c>
      <c r="O3907" s="679">
        <f t="shared" ca="1" si="670"/>
        <v>0</v>
      </c>
      <c r="P3907" s="679">
        <f t="shared" ca="1" si="670"/>
        <v>0</v>
      </c>
      <c r="Q3907" s="679">
        <f t="shared" ca="1" si="670"/>
        <v>0</v>
      </c>
      <c r="R3907" s="679">
        <f t="shared" ca="1" si="670"/>
        <v>0</v>
      </c>
      <c r="S3907" s="679">
        <f t="shared" ca="1" si="670"/>
        <v>0</v>
      </c>
      <c r="T3907" s="679">
        <f t="shared" ca="1" si="670"/>
        <v>0</v>
      </c>
      <c r="U3907" s="679">
        <f t="shared" ca="1" si="670"/>
        <v>0</v>
      </c>
      <c r="V3907" s="679">
        <f t="shared" ca="1" si="670"/>
        <v>0</v>
      </c>
      <c r="W3907" s="679">
        <f t="shared" ca="1" si="668"/>
        <v>0</v>
      </c>
      <c r="X3907" s="679">
        <f t="shared" ca="1" si="671"/>
        <v>0</v>
      </c>
      <c r="Y3907" s="679">
        <f t="shared" ca="1" si="671"/>
        <v>0</v>
      </c>
      <c r="Z3907" s="679">
        <f t="shared" ca="1" si="671"/>
        <v>0</v>
      </c>
      <c r="AA3907" t="str">
        <f t="shared" si="672"/>
        <v>ASR_Financial_Report_SHP21Final</v>
      </c>
      <c r="AB3907" s="960">
        <f t="shared" si="673"/>
        <v>44658</v>
      </c>
      <c r="AC3907" t="str">
        <f t="shared" si="674"/>
        <v>Unaudited</v>
      </c>
    </row>
    <row r="3908" spans="1:29" x14ac:dyDescent="0.25">
      <c r="A3908" t="s">
        <v>420</v>
      </c>
      <c r="B3908" t="s">
        <v>1366</v>
      </c>
      <c r="C3908" t="s">
        <v>1367</v>
      </c>
      <c r="D3908">
        <v>1900</v>
      </c>
      <c r="E3908" s="960">
        <v>1</v>
      </c>
      <c r="F3908" t="s">
        <v>441</v>
      </c>
      <c r="G3908" s="960">
        <v>366</v>
      </c>
      <c r="H3908" t="s">
        <v>389</v>
      </c>
      <c r="I3908" s="940" t="s">
        <v>488</v>
      </c>
      <c r="J3908" s="940" t="s">
        <v>444</v>
      </c>
      <c r="K3908" s="940" t="s">
        <v>448</v>
      </c>
      <c r="L3908" s="940">
        <v>8.1</v>
      </c>
      <c r="M3908" s="965" t="s">
        <v>22</v>
      </c>
      <c r="N3908" s="679">
        <f t="shared" ca="1" si="666"/>
        <v>13947925.279999973</v>
      </c>
      <c r="O3908" s="679">
        <f t="shared" ca="1" si="670"/>
        <v>5800984.1899999697</v>
      </c>
      <c r="P3908" s="679">
        <f t="shared" ca="1" si="670"/>
        <v>841610.74000000092</v>
      </c>
      <c r="Q3908" s="679">
        <f t="shared" ca="1" si="670"/>
        <v>2886723.5000000023</v>
      </c>
      <c r="R3908" s="679">
        <f t="shared" ca="1" si="670"/>
        <v>1967434.43</v>
      </c>
      <c r="S3908" s="679">
        <f t="shared" ca="1" si="670"/>
        <v>679.66</v>
      </c>
      <c r="T3908" s="679">
        <f t="shared" ca="1" si="670"/>
        <v>66696.239999999991</v>
      </c>
      <c r="U3908" s="679">
        <f t="shared" ca="1" si="670"/>
        <v>0</v>
      </c>
      <c r="V3908" s="679">
        <f t="shared" ca="1" si="670"/>
        <v>1608510.71</v>
      </c>
      <c r="W3908" s="679">
        <f t="shared" ca="1" si="668"/>
        <v>64970.81</v>
      </c>
      <c r="X3908" s="679">
        <f t="shared" ca="1" si="671"/>
        <v>2746.05</v>
      </c>
      <c r="Y3908" s="679">
        <f t="shared" ca="1" si="671"/>
        <v>707568.95000000007</v>
      </c>
      <c r="Z3908" s="679">
        <f t="shared" ca="1" si="671"/>
        <v>0</v>
      </c>
      <c r="AA3908" t="str">
        <f t="shared" si="672"/>
        <v>ASR_Financial_Report_SHP21Final</v>
      </c>
      <c r="AB3908" s="960">
        <f t="shared" si="673"/>
        <v>44658</v>
      </c>
      <c r="AC3908" t="str">
        <f t="shared" si="674"/>
        <v>Unaudited</v>
      </c>
    </row>
    <row r="3909" spans="1:29" x14ac:dyDescent="0.25">
      <c r="A3909" t="s">
        <v>420</v>
      </c>
      <c r="B3909" t="s">
        <v>1366</v>
      </c>
      <c r="C3909" t="s">
        <v>1367</v>
      </c>
      <c r="D3909">
        <v>1900</v>
      </c>
      <c r="E3909" s="960">
        <v>1</v>
      </c>
      <c r="F3909" t="s">
        <v>441</v>
      </c>
      <c r="G3909" s="960">
        <v>366</v>
      </c>
      <c r="H3909" t="s">
        <v>389</v>
      </c>
      <c r="I3909" s="940" t="s">
        <v>488</v>
      </c>
      <c r="J3909" s="940" t="s">
        <v>444</v>
      </c>
      <c r="K3909" s="940" t="s">
        <v>448</v>
      </c>
      <c r="L3909" s="940" t="s">
        <v>112</v>
      </c>
      <c r="M3909" s="965" t="s">
        <v>443</v>
      </c>
      <c r="N3909" s="679">
        <f t="shared" ca="1" si="666"/>
        <v>67286.399999999994</v>
      </c>
      <c r="O3909" s="679">
        <f t="shared" ca="1" si="670"/>
        <v>0</v>
      </c>
      <c r="P3909" s="679">
        <f t="shared" ca="1" si="670"/>
        <v>0</v>
      </c>
      <c r="Q3909" s="679">
        <f t="shared" ca="1" si="670"/>
        <v>33643.199999999997</v>
      </c>
      <c r="R3909" s="679">
        <f t="shared" ca="1" si="670"/>
        <v>33643.199999999997</v>
      </c>
      <c r="S3909" s="679">
        <f t="shared" ca="1" si="670"/>
        <v>0</v>
      </c>
      <c r="T3909" s="679">
        <f t="shared" ca="1" si="670"/>
        <v>0</v>
      </c>
      <c r="U3909" s="679">
        <f t="shared" ca="1" si="670"/>
        <v>0</v>
      </c>
      <c r="V3909" s="679">
        <f t="shared" ca="1" si="670"/>
        <v>0</v>
      </c>
      <c r="W3909" s="679">
        <f t="shared" ca="1" si="668"/>
        <v>0</v>
      </c>
      <c r="X3909" s="679">
        <f t="shared" ca="1" si="671"/>
        <v>0</v>
      </c>
      <c r="Y3909" s="679">
        <f t="shared" ca="1" si="671"/>
        <v>0</v>
      </c>
      <c r="Z3909" s="679">
        <f t="shared" ca="1" si="671"/>
        <v>0</v>
      </c>
      <c r="AA3909" t="str">
        <f t="shared" si="672"/>
        <v>ASR_Financial_Report_SHP21Final</v>
      </c>
      <c r="AB3909" s="960">
        <f t="shared" si="673"/>
        <v>44658</v>
      </c>
      <c r="AC3909" t="str">
        <f t="shared" si="674"/>
        <v>Unaudited</v>
      </c>
    </row>
    <row r="3910" spans="1:29" x14ac:dyDescent="0.25">
      <c r="A3910" t="s">
        <v>420</v>
      </c>
      <c r="B3910" t="s">
        <v>1366</v>
      </c>
      <c r="C3910" t="s">
        <v>1367</v>
      </c>
      <c r="D3910">
        <v>1900</v>
      </c>
      <c r="E3910" s="960">
        <v>1</v>
      </c>
      <c r="F3910" t="s">
        <v>441</v>
      </c>
      <c r="G3910" s="960">
        <v>366</v>
      </c>
      <c r="H3910" t="s">
        <v>389</v>
      </c>
      <c r="I3910" s="940" t="s">
        <v>488</v>
      </c>
      <c r="J3910" s="940" t="s">
        <v>444</v>
      </c>
      <c r="K3910" s="940" t="s">
        <v>448</v>
      </c>
      <c r="L3910" s="940" t="s">
        <v>114</v>
      </c>
      <c r="M3910" s="965" t="s">
        <v>157</v>
      </c>
      <c r="N3910" s="679">
        <f t="shared" ca="1" si="666"/>
        <v>483.61018109826915</v>
      </c>
      <c r="O3910" s="679">
        <f t="shared" ca="1" si="670"/>
        <v>0</v>
      </c>
      <c r="P3910" s="679">
        <f t="shared" ca="1" si="670"/>
        <v>0</v>
      </c>
      <c r="Q3910" s="679">
        <f t="shared" ca="1" si="670"/>
        <v>432.30472824006102</v>
      </c>
      <c r="R3910" s="679">
        <f t="shared" ca="1" si="670"/>
        <v>0</v>
      </c>
      <c r="S3910" s="679">
        <f t="shared" ca="1" si="670"/>
        <v>0</v>
      </c>
      <c r="T3910" s="679">
        <f t="shared" ca="1" si="670"/>
        <v>0</v>
      </c>
      <c r="U3910" s="679">
        <f t="shared" ca="1" si="670"/>
        <v>0</v>
      </c>
      <c r="V3910" s="679">
        <f t="shared" ca="1" si="670"/>
        <v>0</v>
      </c>
      <c r="W3910" s="679">
        <f t="shared" ca="1" si="668"/>
        <v>0</v>
      </c>
      <c r="X3910" s="679">
        <f t="shared" ca="1" si="671"/>
        <v>51.305452858208135</v>
      </c>
      <c r="Y3910" s="679">
        <f t="shared" ca="1" si="671"/>
        <v>0</v>
      </c>
      <c r="Z3910" s="679">
        <f t="shared" ca="1" si="671"/>
        <v>0</v>
      </c>
      <c r="AA3910" t="str">
        <f t="shared" si="672"/>
        <v>ASR_Financial_Report_SHP21Final</v>
      </c>
      <c r="AB3910" s="960">
        <f t="shared" si="673"/>
        <v>44658</v>
      </c>
      <c r="AC3910" t="str">
        <f t="shared" si="674"/>
        <v>Unaudited</v>
      </c>
    </row>
    <row r="3911" spans="1:29" x14ac:dyDescent="0.25">
      <c r="A3911" t="s">
        <v>420</v>
      </c>
      <c r="B3911" t="s">
        <v>1366</v>
      </c>
      <c r="C3911" t="s">
        <v>1367</v>
      </c>
      <c r="D3911">
        <v>1900</v>
      </c>
      <c r="E3911" s="960">
        <v>1</v>
      </c>
      <c r="F3911" t="s">
        <v>441</v>
      </c>
      <c r="G3911" s="960">
        <v>366</v>
      </c>
      <c r="H3911" t="s">
        <v>389</v>
      </c>
      <c r="I3911" s="940" t="s">
        <v>488</v>
      </c>
      <c r="J3911" s="940" t="s">
        <v>444</v>
      </c>
      <c r="K3911" s="940" t="s">
        <v>448</v>
      </c>
      <c r="L3911" s="940" t="s">
        <v>115</v>
      </c>
      <c r="M3911" s="965" t="s">
        <v>113</v>
      </c>
      <c r="N3911" s="679">
        <f t="shared" ca="1" si="666"/>
        <v>-6498.181540420569</v>
      </c>
      <c r="O3911" s="679">
        <f t="shared" ca="1" si="670"/>
        <v>-2266.75087384262</v>
      </c>
      <c r="P3911" s="679">
        <f t="shared" ca="1" si="670"/>
        <v>-330.03825347651002</v>
      </c>
      <c r="Q3911" s="679">
        <f t="shared" ca="1" si="670"/>
        <v>-1576.85258812812</v>
      </c>
      <c r="R3911" s="679">
        <f t="shared" ca="1" si="670"/>
        <v>-1037.46786401025</v>
      </c>
      <c r="S3911" s="679">
        <f t="shared" ca="1" si="670"/>
        <v>-25.8180023378934</v>
      </c>
      <c r="T3911" s="679">
        <f t="shared" ca="1" si="670"/>
        <v>-23.4826301255668</v>
      </c>
      <c r="U3911" s="679">
        <f t="shared" ca="1" si="670"/>
        <v>0</v>
      </c>
      <c r="V3911" s="679">
        <f t="shared" ca="1" si="670"/>
        <v>-906.15778134082302</v>
      </c>
      <c r="W3911" s="679">
        <f t="shared" ca="1" si="668"/>
        <v>-26.917728880965601</v>
      </c>
      <c r="X3911" s="679">
        <f t="shared" ca="1" si="671"/>
        <v>-18.8930700464925</v>
      </c>
      <c r="Y3911" s="679">
        <f t="shared" ca="1" si="671"/>
        <v>-285.80274823132601</v>
      </c>
      <c r="Z3911" s="679">
        <f t="shared" ca="1" si="671"/>
        <v>0</v>
      </c>
      <c r="AA3911" t="str">
        <f t="shared" si="672"/>
        <v>ASR_Financial_Report_SHP21Final</v>
      </c>
      <c r="AB3911" s="960">
        <f t="shared" si="673"/>
        <v>44658</v>
      </c>
      <c r="AC3911" t="str">
        <f t="shared" si="674"/>
        <v>Unaudited</v>
      </c>
    </row>
    <row r="3912" spans="1:29" x14ac:dyDescent="0.25">
      <c r="A3912" t="s">
        <v>420</v>
      </c>
      <c r="B3912" t="s">
        <v>1366</v>
      </c>
      <c r="C3912" t="s">
        <v>1367</v>
      </c>
      <c r="D3912">
        <v>1900</v>
      </c>
      <c r="E3912" s="960">
        <v>1</v>
      </c>
      <c r="F3912" t="s">
        <v>441</v>
      </c>
      <c r="G3912" s="960">
        <v>366</v>
      </c>
      <c r="H3912" t="s">
        <v>389</v>
      </c>
      <c r="I3912" s="940" t="s">
        <v>488</v>
      </c>
      <c r="J3912" s="940" t="s">
        <v>444</v>
      </c>
      <c r="K3912" s="940" t="s">
        <v>448</v>
      </c>
      <c r="L3912" s="940" t="s">
        <v>116</v>
      </c>
      <c r="M3912" s="965" t="s">
        <v>158</v>
      </c>
      <c r="N3912" s="679">
        <f t="shared" ca="1" si="666"/>
        <v>0</v>
      </c>
      <c r="O3912" s="679">
        <f t="shared" ref="O3912:V3918" ca="1" si="675">IF(OR(AND($F3912="PY",O$1&lt;&gt;"Prior Year"),AND($F3912&lt;&gt;"PY",O$1="Prior Year")),0,INDEX(INDIRECT("'MMA Rev-Exp "&amp;$H3912&amp;"'!$A$1:$CA$200"),IF($J3912="Member Months",MATCH($J3912,INDIRECT("'MMA Rev-Exp "&amp;$H3912&amp;"'!$A$1:$A$200"),0),MATCH($L3912,INDIRECT("'MMA Rev-Exp "&amp;$H3912&amp;"'!$B$1:$B$200"),0)),IF($F3912="PY",MATCH("Prior Year Adjustments",INDIRECT("'MMA Rev-Exp "&amp;$H3912&amp;"'!$A$8:$CA$8"),0),MATCH(IF($F3912="Q1","JANUARY - MARCH (Q1)",IF($F3912="Q2","APRIL - JUNE (Q2)",IF($F3912="Q3","JULY - SEPTEMBER (Q3)",IF($F3912="Q4","OCTOBER - DECEMBER (Q4)",0)))),INDIRECT("'MMA Rev-Exp "&amp;$H3912&amp;"'!$A$7:$CA$7"),0)+MATCH(O$1,INDIRECT("'MMA Rev-Exp "&amp;$H3912&amp;"'!$D$8:$CA$8"),0)-1)))</f>
        <v>0</v>
      </c>
      <c r="P3912" s="679">
        <f t="shared" ca="1" si="675"/>
        <v>0</v>
      </c>
      <c r="Q3912" s="679">
        <f t="shared" ca="1" si="675"/>
        <v>0</v>
      </c>
      <c r="R3912" s="679">
        <f t="shared" ca="1" si="675"/>
        <v>0</v>
      </c>
      <c r="S3912" s="679">
        <f t="shared" ca="1" si="675"/>
        <v>0</v>
      </c>
      <c r="T3912" s="679">
        <f t="shared" ca="1" si="675"/>
        <v>0</v>
      </c>
      <c r="U3912" s="679">
        <f t="shared" ca="1" si="675"/>
        <v>0</v>
      </c>
      <c r="V3912" s="679">
        <f t="shared" ca="1" si="675"/>
        <v>0</v>
      </c>
      <c r="W3912" s="679">
        <f t="shared" ca="1" si="668"/>
        <v>0</v>
      </c>
      <c r="X3912" s="679">
        <f t="shared" ca="1" si="671"/>
        <v>0</v>
      </c>
      <c r="Y3912" s="679">
        <f t="shared" ca="1" si="671"/>
        <v>0</v>
      </c>
      <c r="Z3912" s="679">
        <f t="shared" ca="1" si="671"/>
        <v>0</v>
      </c>
      <c r="AA3912" t="str">
        <f t="shared" si="672"/>
        <v>ASR_Financial_Report_SHP21Final</v>
      </c>
      <c r="AB3912" s="960">
        <f t="shared" si="673"/>
        <v>44658</v>
      </c>
      <c r="AC3912" t="str">
        <f t="shared" si="674"/>
        <v>Unaudited</v>
      </c>
    </row>
    <row r="3913" spans="1:29" x14ac:dyDescent="0.25">
      <c r="A3913" t="s">
        <v>420</v>
      </c>
      <c r="B3913" t="s">
        <v>1366</v>
      </c>
      <c r="C3913" t="s">
        <v>1367</v>
      </c>
      <c r="D3913">
        <v>1900</v>
      </c>
      <c r="E3913" s="960">
        <v>1</v>
      </c>
      <c r="F3913" t="s">
        <v>441</v>
      </c>
      <c r="G3913" s="960">
        <v>366</v>
      </c>
      <c r="H3913" t="s">
        <v>389</v>
      </c>
      <c r="I3913" s="940" t="s">
        <v>488</v>
      </c>
      <c r="J3913" s="940" t="s">
        <v>444</v>
      </c>
      <c r="K3913" s="940" t="s">
        <v>448</v>
      </c>
      <c r="L3913" s="948" t="s">
        <v>159</v>
      </c>
      <c r="M3913" s="963" t="s">
        <v>23</v>
      </c>
      <c r="N3913" s="679">
        <f t="shared" ca="1" si="666"/>
        <v>0</v>
      </c>
      <c r="O3913" s="679">
        <f t="shared" ca="1" si="675"/>
        <v>0</v>
      </c>
      <c r="P3913" s="679">
        <f t="shared" ca="1" si="675"/>
        <v>0</v>
      </c>
      <c r="Q3913" s="679">
        <f t="shared" ca="1" si="675"/>
        <v>0</v>
      </c>
      <c r="R3913" s="679">
        <f t="shared" ca="1" si="675"/>
        <v>0</v>
      </c>
      <c r="S3913" s="679">
        <f t="shared" ca="1" si="675"/>
        <v>0</v>
      </c>
      <c r="T3913" s="679">
        <f t="shared" ca="1" si="675"/>
        <v>0</v>
      </c>
      <c r="U3913" s="679">
        <f t="shared" ca="1" si="675"/>
        <v>0</v>
      </c>
      <c r="V3913" s="679">
        <f t="shared" ca="1" si="675"/>
        <v>0</v>
      </c>
      <c r="W3913" s="679">
        <f t="shared" ca="1" si="668"/>
        <v>0</v>
      </c>
      <c r="X3913" s="679">
        <f t="shared" ca="1" si="671"/>
        <v>0</v>
      </c>
      <c r="Y3913" s="679">
        <f t="shared" ca="1" si="671"/>
        <v>0</v>
      </c>
      <c r="Z3913" s="679">
        <f t="shared" ca="1" si="671"/>
        <v>0</v>
      </c>
      <c r="AA3913" t="str">
        <f t="shared" si="672"/>
        <v>ASR_Financial_Report_SHP21Final</v>
      </c>
      <c r="AB3913" s="960">
        <f t="shared" si="673"/>
        <v>44658</v>
      </c>
      <c r="AC3913" t="str">
        <f t="shared" si="674"/>
        <v>Unaudited</v>
      </c>
    </row>
    <row r="3914" spans="1:29" x14ac:dyDescent="0.25">
      <c r="A3914" t="s">
        <v>420</v>
      </c>
      <c r="B3914" t="s">
        <v>1366</v>
      </c>
      <c r="C3914" t="s">
        <v>1367</v>
      </c>
      <c r="D3914">
        <v>1900</v>
      </c>
      <c r="E3914" s="960">
        <v>1</v>
      </c>
      <c r="F3914" t="s">
        <v>441</v>
      </c>
      <c r="G3914" s="960">
        <v>366</v>
      </c>
      <c r="H3914" t="s">
        <v>389</v>
      </c>
      <c r="I3914" s="940" t="s">
        <v>488</v>
      </c>
      <c r="J3914" s="940" t="s">
        <v>444</v>
      </c>
      <c r="K3914" s="940" t="s">
        <v>448</v>
      </c>
      <c r="L3914" s="940" t="s">
        <v>442</v>
      </c>
      <c r="M3914" s="965" t="s">
        <v>456</v>
      </c>
      <c r="N3914" s="679">
        <f t="shared" ca="1" si="666"/>
        <v>-267087.74365403818</v>
      </c>
      <c r="O3914" s="679">
        <f t="shared" ca="1" si="675"/>
        <v>-201838.97347488799</v>
      </c>
      <c r="P3914" s="679">
        <f t="shared" ca="1" si="675"/>
        <v>-13037.658719046</v>
      </c>
      <c r="Q3914" s="679">
        <f t="shared" ca="1" si="675"/>
        <v>-21804.8666403688</v>
      </c>
      <c r="R3914" s="679">
        <f t="shared" ca="1" si="675"/>
        <v>-7231.11617605832</v>
      </c>
      <c r="S3914" s="679">
        <f t="shared" ca="1" si="675"/>
        <v>-20255.841855901599</v>
      </c>
      <c r="T3914" s="679">
        <f t="shared" ca="1" si="675"/>
        <v>-514.82752319161102</v>
      </c>
      <c r="U3914" s="679">
        <f t="shared" ca="1" si="675"/>
        <v>-111.979400163519</v>
      </c>
      <c r="V3914" s="679">
        <f t="shared" ca="1" si="675"/>
        <v>-2050.72251147618</v>
      </c>
      <c r="W3914" s="679">
        <f t="shared" ca="1" si="668"/>
        <v>0</v>
      </c>
      <c r="X3914" s="679">
        <f t="shared" ca="1" si="671"/>
        <v>-148.70885638711613</v>
      </c>
      <c r="Y3914" s="679">
        <f t="shared" ca="1" si="671"/>
        <v>-93.048496556966597</v>
      </c>
      <c r="Z3914" s="679">
        <f t="shared" ca="1" si="671"/>
        <v>0</v>
      </c>
      <c r="AA3914" t="str">
        <f t="shared" si="672"/>
        <v>ASR_Financial_Report_SHP21Final</v>
      </c>
      <c r="AB3914" s="960">
        <f t="shared" si="673"/>
        <v>44658</v>
      </c>
      <c r="AC3914" t="str">
        <f t="shared" si="674"/>
        <v>Unaudited</v>
      </c>
    </row>
    <row r="3915" spans="1:29" ht="30" x14ac:dyDescent="0.25">
      <c r="A3915" t="s">
        <v>420</v>
      </c>
      <c r="B3915" t="s">
        <v>1366</v>
      </c>
      <c r="C3915" t="s">
        <v>1367</v>
      </c>
      <c r="D3915">
        <v>1900</v>
      </c>
      <c r="E3915" s="960">
        <v>1</v>
      </c>
      <c r="F3915" t="s">
        <v>441</v>
      </c>
      <c r="G3915" s="960">
        <v>366</v>
      </c>
      <c r="H3915" t="s">
        <v>389</v>
      </c>
      <c r="I3915" s="940" t="s">
        <v>488</v>
      </c>
      <c r="J3915" s="940" t="s">
        <v>444</v>
      </c>
      <c r="K3915" s="940" t="s">
        <v>449</v>
      </c>
      <c r="L3915" s="940">
        <v>9.1</v>
      </c>
      <c r="M3915" s="965" t="s">
        <v>185</v>
      </c>
      <c r="N3915" s="679">
        <f t="shared" ca="1" si="666"/>
        <v>6802.5</v>
      </c>
      <c r="O3915" s="679">
        <f t="shared" ca="1" si="675"/>
        <v>5184</v>
      </c>
      <c r="P3915" s="679">
        <f t="shared" ca="1" si="675"/>
        <v>226</v>
      </c>
      <c r="Q3915" s="679">
        <f t="shared" ca="1" si="675"/>
        <v>1392.5</v>
      </c>
      <c r="R3915" s="679">
        <f t="shared" ca="1" si="675"/>
        <v>0</v>
      </c>
      <c r="S3915" s="679">
        <f t="shared" ca="1" si="675"/>
        <v>0</v>
      </c>
      <c r="T3915" s="679">
        <f t="shared" ca="1" si="675"/>
        <v>0</v>
      </c>
      <c r="U3915" s="679">
        <f t="shared" ca="1" si="675"/>
        <v>0</v>
      </c>
      <c r="V3915" s="679">
        <f t="shared" ca="1" si="675"/>
        <v>0</v>
      </c>
      <c r="W3915" s="679">
        <f t="shared" ca="1" si="668"/>
        <v>0</v>
      </c>
      <c r="X3915" s="679">
        <f t="shared" ca="1" si="671"/>
        <v>0</v>
      </c>
      <c r="Y3915" s="679">
        <f t="shared" ca="1" si="671"/>
        <v>0</v>
      </c>
      <c r="Z3915" s="679">
        <f t="shared" ca="1" si="671"/>
        <v>0</v>
      </c>
      <c r="AA3915" t="str">
        <f t="shared" si="672"/>
        <v>ASR_Financial_Report_SHP21Final</v>
      </c>
      <c r="AB3915" s="960">
        <f t="shared" si="673"/>
        <v>44658</v>
      </c>
      <c r="AC3915" t="str">
        <f t="shared" si="674"/>
        <v>Unaudited</v>
      </c>
    </row>
    <row r="3916" spans="1:29" x14ac:dyDescent="0.25">
      <c r="A3916" t="s">
        <v>420</v>
      </c>
      <c r="B3916" t="s">
        <v>1366</v>
      </c>
      <c r="C3916" t="s">
        <v>1367</v>
      </c>
      <c r="D3916">
        <v>1900</v>
      </c>
      <c r="E3916" s="960">
        <v>1</v>
      </c>
      <c r="F3916" t="s">
        <v>441</v>
      </c>
      <c r="G3916" s="960">
        <v>366</v>
      </c>
      <c r="H3916" t="s">
        <v>389</v>
      </c>
      <c r="I3916" s="940" t="s">
        <v>488</v>
      </c>
      <c r="J3916" s="940" t="s">
        <v>444</v>
      </c>
      <c r="K3916" s="940" t="s">
        <v>449</v>
      </c>
      <c r="L3916" s="940" t="s">
        <v>106</v>
      </c>
      <c r="M3916" s="965" t="s">
        <v>186</v>
      </c>
      <c r="N3916" s="679">
        <f t="shared" ca="1" si="666"/>
        <v>277249.40999999992</v>
      </c>
      <c r="O3916" s="679">
        <f t="shared" ca="1" si="675"/>
        <v>1208.47</v>
      </c>
      <c r="P3916" s="679">
        <f t="shared" ca="1" si="675"/>
        <v>0</v>
      </c>
      <c r="Q3916" s="679">
        <f t="shared" ca="1" si="675"/>
        <v>93240.799999999988</v>
      </c>
      <c r="R3916" s="679">
        <f t="shared" ca="1" si="675"/>
        <v>16447.66</v>
      </c>
      <c r="S3916" s="679">
        <f t="shared" ca="1" si="675"/>
        <v>150787.92999999991</v>
      </c>
      <c r="T3916" s="679">
        <f t="shared" ca="1" si="675"/>
        <v>0</v>
      </c>
      <c r="U3916" s="679">
        <f t="shared" ca="1" si="675"/>
        <v>0</v>
      </c>
      <c r="V3916" s="679">
        <f t="shared" ca="1" si="675"/>
        <v>15564.55</v>
      </c>
      <c r="W3916" s="679">
        <f t="shared" ca="1" si="668"/>
        <v>0</v>
      </c>
      <c r="X3916" s="679">
        <f t="shared" ca="1" si="671"/>
        <v>0</v>
      </c>
      <c r="Y3916" s="679">
        <f t="shared" ca="1" si="671"/>
        <v>0</v>
      </c>
      <c r="Z3916" s="679">
        <f t="shared" ca="1" si="671"/>
        <v>0</v>
      </c>
      <c r="AA3916" t="str">
        <f t="shared" si="672"/>
        <v>ASR_Financial_Report_SHP21Final</v>
      </c>
      <c r="AB3916" s="960">
        <f t="shared" si="673"/>
        <v>44658</v>
      </c>
      <c r="AC3916" t="str">
        <f t="shared" si="674"/>
        <v>Unaudited</v>
      </c>
    </row>
    <row r="3917" spans="1:29" x14ac:dyDescent="0.25">
      <c r="A3917" t="s">
        <v>420</v>
      </c>
      <c r="B3917" t="s">
        <v>1366</v>
      </c>
      <c r="C3917" t="s">
        <v>1367</v>
      </c>
      <c r="D3917">
        <v>1900</v>
      </c>
      <c r="E3917" s="960">
        <v>1</v>
      </c>
      <c r="F3917" t="s">
        <v>441</v>
      </c>
      <c r="G3917" s="960">
        <v>366</v>
      </c>
      <c r="H3917" t="s">
        <v>389</v>
      </c>
      <c r="I3917" s="940" t="s">
        <v>488</v>
      </c>
      <c r="J3917" s="940" t="s">
        <v>444</v>
      </c>
      <c r="K3917" s="940" t="s">
        <v>449</v>
      </c>
      <c r="L3917" s="940" t="s">
        <v>1302</v>
      </c>
      <c r="M3917" s="965" t="s">
        <v>1303</v>
      </c>
      <c r="N3917" s="679">
        <f t="shared" ca="1" si="666"/>
        <v>462904.38</v>
      </c>
      <c r="O3917" s="679">
        <f t="shared" ca="1" si="675"/>
        <v>5649</v>
      </c>
      <c r="P3917" s="679">
        <f t="shared" ca="1" si="675"/>
        <v>0</v>
      </c>
      <c r="Q3917" s="679">
        <f t="shared" ca="1" si="675"/>
        <v>289316.12</v>
      </c>
      <c r="R3917" s="679">
        <f t="shared" ca="1" si="675"/>
        <v>6965.93</v>
      </c>
      <c r="S3917" s="679">
        <f t="shared" ca="1" si="675"/>
        <v>160973.32999999999</v>
      </c>
      <c r="T3917" s="679">
        <f t="shared" ca="1" si="675"/>
        <v>0</v>
      </c>
      <c r="U3917" s="679">
        <f t="shared" ca="1" si="675"/>
        <v>0</v>
      </c>
      <c r="V3917" s="679">
        <f t="shared" ca="1" si="675"/>
        <v>0</v>
      </c>
      <c r="W3917" s="679">
        <f t="shared" ca="1" si="668"/>
        <v>0</v>
      </c>
      <c r="X3917" s="679">
        <f t="shared" ca="1" si="671"/>
        <v>0</v>
      </c>
      <c r="Y3917" s="679">
        <f t="shared" ca="1" si="671"/>
        <v>0</v>
      </c>
      <c r="Z3917" s="679">
        <f t="shared" ca="1" si="671"/>
        <v>0</v>
      </c>
      <c r="AA3917" t="str">
        <f t="shared" si="672"/>
        <v>ASR_Financial_Report_SHP21Final</v>
      </c>
      <c r="AB3917" s="960">
        <f t="shared" si="673"/>
        <v>44658</v>
      </c>
      <c r="AC3917" t="str">
        <f t="shared" si="674"/>
        <v>Unaudited</v>
      </c>
    </row>
    <row r="3918" spans="1:29" x14ac:dyDescent="0.25">
      <c r="A3918" t="s">
        <v>420</v>
      </c>
      <c r="B3918" t="s">
        <v>1366</v>
      </c>
      <c r="C3918" t="s">
        <v>1367</v>
      </c>
      <c r="D3918">
        <v>1900</v>
      </c>
      <c r="E3918" s="960">
        <v>1</v>
      </c>
      <c r="F3918" t="s">
        <v>441</v>
      </c>
      <c r="G3918" s="960">
        <v>366</v>
      </c>
      <c r="H3918" t="s">
        <v>389</v>
      </c>
      <c r="I3918" s="940" t="s">
        <v>488</v>
      </c>
      <c r="J3918" s="940" t="s">
        <v>444</v>
      </c>
      <c r="K3918" s="940" t="s">
        <v>449</v>
      </c>
      <c r="L3918" s="948" t="s">
        <v>107</v>
      </c>
      <c r="M3918" s="963" t="s">
        <v>187</v>
      </c>
      <c r="N3918" s="679">
        <f t="shared" ca="1" si="666"/>
        <v>306874.61999999994</v>
      </c>
      <c r="O3918" s="679">
        <f t="shared" ca="1" si="675"/>
        <v>146428.51</v>
      </c>
      <c r="P3918" s="679">
        <f t="shared" ca="1" si="675"/>
        <v>20616.68</v>
      </c>
      <c r="Q3918" s="679">
        <f t="shared" ca="1" si="675"/>
        <v>73354.98</v>
      </c>
      <c r="R3918" s="679">
        <f t="shared" ca="1" si="675"/>
        <v>32177.42</v>
      </c>
      <c r="S3918" s="679">
        <f t="shared" ca="1" si="675"/>
        <v>13309.9</v>
      </c>
      <c r="T3918" s="679">
        <f t="shared" ca="1" si="675"/>
        <v>189.12</v>
      </c>
      <c r="U3918" s="679">
        <f t="shared" ca="1" si="675"/>
        <v>0</v>
      </c>
      <c r="V3918" s="679">
        <f t="shared" ca="1" si="675"/>
        <v>12610.220000000001</v>
      </c>
      <c r="W3918" s="679">
        <f t="shared" ca="1" si="668"/>
        <v>8187.7900000000009</v>
      </c>
      <c r="X3918" s="679">
        <f t="shared" ca="1" si="671"/>
        <v>0</v>
      </c>
      <c r="Y3918" s="679">
        <f t="shared" ca="1" si="671"/>
        <v>0</v>
      </c>
      <c r="Z3918" s="679">
        <f t="shared" ca="1" si="671"/>
        <v>0</v>
      </c>
      <c r="AA3918" t="str">
        <f t="shared" si="672"/>
        <v>ASR_Financial_Report_SHP21Final</v>
      </c>
      <c r="AB3918" s="960">
        <f t="shared" si="673"/>
        <v>44658</v>
      </c>
      <c r="AC3918" t="str">
        <f t="shared" si="674"/>
        <v>Unaudited</v>
      </c>
    </row>
    <row r="3919" spans="1:29" x14ac:dyDescent="0.25">
      <c r="A3919" t="s">
        <v>420</v>
      </c>
      <c r="B3919" t="s">
        <v>1366</v>
      </c>
      <c r="C3919" t="s">
        <v>1367</v>
      </c>
      <c r="D3919">
        <v>1900</v>
      </c>
      <c r="E3919" s="960">
        <v>1</v>
      </c>
      <c r="F3919" t="s">
        <v>441</v>
      </c>
      <c r="G3919" s="960">
        <v>366</v>
      </c>
      <c r="H3919" t="s">
        <v>389</v>
      </c>
      <c r="I3919" s="965" t="s">
        <v>488</v>
      </c>
      <c r="J3919" s="965" t="s">
        <v>444</v>
      </c>
      <c r="K3919" s="965" t="s">
        <v>449</v>
      </c>
      <c r="L3919" s="956" t="s">
        <v>108</v>
      </c>
      <c r="M3919" s="965" t="s">
        <v>160</v>
      </c>
      <c r="N3919" s="679">
        <f t="shared" ca="1" si="666"/>
        <v>2014405.45</v>
      </c>
      <c r="O3919" s="679">
        <f ca="1">IF(OR(AND($F3919="PY",O$1&lt;&gt;"Prior Year"),AND($F3919&lt;&gt;"PY",O$1="Prior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"&amp;$H3919&amp;"'!$A$7:$CA$7"),0)+MATCH(O$1,INDIRECT("'MMA Rev-Exp "&amp;$H3919&amp;"'!$D$8:$CA$8"),0)-1)))</f>
        <v>575338.92000000004</v>
      </c>
      <c r="P3919" s="679">
        <f ca="1">IF(OR(AND($F3919="PY",P$1&lt;&gt;"Prior Year"),AND($F3919&lt;&gt;"PY",P$1="Prior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"&amp;$H3919&amp;"'!$A$7:$CA$7"),0)+MATCH(P$1,INDIRECT("'MMA Rev-Exp "&amp;$H3919&amp;"'!$D$8:$CA$8"),0)-1)))</f>
        <v>26268.42</v>
      </c>
      <c r="Q3919" s="679">
        <f ca="1">IF(OR(AND($F3919="PY",Q$1&lt;&gt;"Prior Year"),AND($F3919&lt;&gt;"PY",Q$1="Prior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"&amp;$H3919&amp;"'!$A$7:$CA$7"),0)+MATCH(Q$1,INDIRECT("'MMA Rev-Exp "&amp;$H3919&amp;"'!$D$8:$CA$8"),0)-1)))</f>
        <v>517774.18</v>
      </c>
      <c r="R3919" s="679">
        <f ca="1">IF(OR(AND($F3919="PY",R$1&lt;&gt;"Prior Year"),AND($F3919&lt;&gt;"PY",R$1="Prior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"&amp;$H3919&amp;"'!$A$7:$CA$7"),0)+MATCH(R$1,INDIRECT("'MMA Rev-Exp "&amp;$H3919&amp;"'!$D$8:$CA$8"),0)-1)))</f>
        <v>162531.31</v>
      </c>
      <c r="S3919" s="679">
        <f t="shared" ref="O3919:Z3942" ca="1" si="676">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531742.13</v>
      </c>
      <c r="T3919" s="679">
        <f t="shared" ca="1" si="676"/>
        <v>1542.96</v>
      </c>
      <c r="U3919" s="679">
        <f t="shared" ca="1" si="676"/>
        <v>2069.75</v>
      </c>
      <c r="V3919" s="679">
        <f t="shared" ca="1" si="676"/>
        <v>19468.580000000002</v>
      </c>
      <c r="W3919" s="679">
        <f t="shared" ca="1" si="668"/>
        <v>37652.199999999997</v>
      </c>
      <c r="X3919" s="679">
        <f t="shared" ca="1" si="676"/>
        <v>80692.55</v>
      </c>
      <c r="Y3919" s="679">
        <f t="shared" ca="1" si="676"/>
        <v>59324.45</v>
      </c>
      <c r="Z3919" s="679">
        <f t="shared" ca="1" si="676"/>
        <v>0</v>
      </c>
      <c r="AA3919" t="str">
        <f t="shared" si="672"/>
        <v>ASR_Financial_Report_SHP21Final</v>
      </c>
      <c r="AB3919" s="960">
        <f t="shared" si="673"/>
        <v>44658</v>
      </c>
      <c r="AC3919" t="str">
        <f t="shared" si="674"/>
        <v>Unaudited</v>
      </c>
    </row>
    <row r="3920" spans="1:29" x14ac:dyDescent="0.25">
      <c r="A3920" t="s">
        <v>420</v>
      </c>
      <c r="B3920" t="s">
        <v>1366</v>
      </c>
      <c r="C3920" t="s">
        <v>1367</v>
      </c>
      <c r="D3920">
        <v>1900</v>
      </c>
      <c r="E3920" s="960">
        <v>1</v>
      </c>
      <c r="F3920" t="s">
        <v>441</v>
      </c>
      <c r="G3920" s="960">
        <v>366</v>
      </c>
      <c r="H3920" t="s">
        <v>389</v>
      </c>
      <c r="I3920" s="961" t="s">
        <v>488</v>
      </c>
      <c r="J3920" s="961" t="s">
        <v>444</v>
      </c>
      <c r="K3920" s="961" t="s">
        <v>449</v>
      </c>
      <c r="L3920" s="956" t="s">
        <v>109</v>
      </c>
      <c r="M3920" s="961" t="s">
        <v>134</v>
      </c>
      <c r="N3920" s="679">
        <f t="shared" ref="N3920:N3983" ca="1" si="677">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3141156.1000454766</v>
      </c>
      <c r="O3920" s="679">
        <f t="shared" ca="1" si="676"/>
        <v>2741906.2600453901</v>
      </c>
      <c r="P3920" s="679">
        <f t="shared" ca="1" si="676"/>
        <v>88390.320000024192</v>
      </c>
      <c r="Q3920" s="679">
        <f t="shared" ca="1" si="676"/>
        <v>161796.30000008599</v>
      </c>
      <c r="R3920" s="679">
        <f t="shared" ca="1" si="676"/>
        <v>50643.44999999</v>
      </c>
      <c r="S3920" s="679">
        <f t="shared" ca="1" si="676"/>
        <v>68028.509999987102</v>
      </c>
      <c r="T3920" s="679">
        <f t="shared" ca="1" si="676"/>
        <v>2990.0799999999399</v>
      </c>
      <c r="U3920" s="679">
        <f t="shared" ca="1" si="676"/>
        <v>1141.3800000000001</v>
      </c>
      <c r="V3920" s="679">
        <f t="shared" ca="1" si="676"/>
        <v>14705.120000000101</v>
      </c>
      <c r="W3920" s="679">
        <f t="shared" ca="1" si="668"/>
        <v>665.45000000000198</v>
      </c>
      <c r="X3920" s="679">
        <f t="shared" ca="1" si="676"/>
        <v>8790.4899999990284</v>
      </c>
      <c r="Y3920" s="679">
        <f t="shared" ca="1" si="676"/>
        <v>2098.7400000000198</v>
      </c>
      <c r="Z3920" s="679">
        <f t="shared" ca="1" si="676"/>
        <v>0</v>
      </c>
      <c r="AA3920" t="str">
        <f t="shared" si="672"/>
        <v>ASR_Financial_Report_SHP21Final</v>
      </c>
      <c r="AB3920" s="960">
        <f t="shared" si="673"/>
        <v>44658</v>
      </c>
      <c r="AC3920" t="str">
        <f t="shared" si="674"/>
        <v>Unaudited</v>
      </c>
    </row>
    <row r="3921" spans="1:29" x14ac:dyDescent="0.25">
      <c r="A3921" t="s">
        <v>420</v>
      </c>
      <c r="B3921" t="s">
        <v>1366</v>
      </c>
      <c r="C3921" t="s">
        <v>1367</v>
      </c>
      <c r="D3921">
        <v>1900</v>
      </c>
      <c r="E3921" s="960">
        <v>1</v>
      </c>
      <c r="F3921" t="s">
        <v>441</v>
      </c>
      <c r="G3921" s="960">
        <v>366</v>
      </c>
      <c r="H3921" t="s">
        <v>389</v>
      </c>
      <c r="I3921" s="961" t="s">
        <v>488</v>
      </c>
      <c r="J3921" s="961" t="s">
        <v>444</v>
      </c>
      <c r="K3921" s="961" t="s">
        <v>449</v>
      </c>
      <c r="L3921" s="940" t="s">
        <v>110</v>
      </c>
      <c r="M3921" s="961" t="s">
        <v>162</v>
      </c>
      <c r="N3921" s="679">
        <f t="shared" ca="1" si="677"/>
        <v>146497.55745734184</v>
      </c>
      <c r="O3921" s="679">
        <f t="shared" ca="1" si="676"/>
        <v>69305.254916417907</v>
      </c>
      <c r="P3921" s="679">
        <f t="shared" ca="1" si="676"/>
        <v>4449.4510694717046</v>
      </c>
      <c r="Q3921" s="679">
        <f t="shared" ca="1" si="676"/>
        <v>64200.436906702744</v>
      </c>
      <c r="R3921" s="679">
        <f t="shared" ca="1" si="676"/>
        <v>14357.922040832304</v>
      </c>
      <c r="S3921" s="679">
        <f t="shared" ca="1" si="676"/>
        <v>-20125.185452291887</v>
      </c>
      <c r="T3921" s="679">
        <f t="shared" ca="1" si="676"/>
        <v>163.58788498698976</v>
      </c>
      <c r="U3921" s="679">
        <f t="shared" ca="1" si="676"/>
        <v>-48.72595423669113</v>
      </c>
      <c r="V3921" s="679">
        <f t="shared" ca="1" si="676"/>
        <v>3135.4230218764046</v>
      </c>
      <c r="W3921" s="679">
        <f t="shared" ca="1" si="668"/>
        <v>3018.4207529487358</v>
      </c>
      <c r="X3921" s="679">
        <f t="shared" ca="1" si="676"/>
        <v>4793.9043064806192</v>
      </c>
      <c r="Y3921" s="679">
        <f t="shared" ca="1" si="676"/>
        <v>3247.0679641530151</v>
      </c>
      <c r="Z3921" s="679">
        <f t="shared" ca="1" si="676"/>
        <v>0</v>
      </c>
      <c r="AA3921" t="str">
        <f t="shared" si="672"/>
        <v>ASR_Financial_Report_SHP21Final</v>
      </c>
      <c r="AB3921" s="960">
        <f t="shared" si="673"/>
        <v>44658</v>
      </c>
      <c r="AC3921" t="str">
        <f t="shared" si="674"/>
        <v>Unaudited</v>
      </c>
    </row>
    <row r="3922" spans="1:29" x14ac:dyDescent="0.25">
      <c r="A3922" t="s">
        <v>420</v>
      </c>
      <c r="B3922" t="s">
        <v>1366</v>
      </c>
      <c r="C3922" t="s">
        <v>1367</v>
      </c>
      <c r="D3922">
        <v>1900</v>
      </c>
      <c r="E3922" s="960">
        <v>1</v>
      </c>
      <c r="F3922" t="s">
        <v>441</v>
      </c>
      <c r="G3922" s="960">
        <v>366</v>
      </c>
      <c r="H3922" t="s">
        <v>389</v>
      </c>
      <c r="I3922" s="961" t="s">
        <v>488</v>
      </c>
      <c r="J3922" s="961" t="s">
        <v>444</v>
      </c>
      <c r="K3922" s="961" t="s">
        <v>449</v>
      </c>
      <c r="L3922" s="940" t="s">
        <v>111</v>
      </c>
      <c r="M3922" s="961" t="s">
        <v>463</v>
      </c>
      <c r="N3922" s="679">
        <f t="shared" ca="1" si="677"/>
        <v>2164449.3154407763</v>
      </c>
      <c r="O3922" s="679">
        <f t="shared" ca="1" si="676"/>
        <v>1089236.6261067193</v>
      </c>
      <c r="P3922" s="679">
        <f t="shared" ca="1" si="676"/>
        <v>70358.539537614386</v>
      </c>
      <c r="Q3922" s="679">
        <f t="shared" ca="1" si="676"/>
        <v>619156.14728535665</v>
      </c>
      <c r="R3922" s="679">
        <f t="shared" ca="1" si="676"/>
        <v>205329.85163285444</v>
      </c>
      <c r="S3922" s="679">
        <f t="shared" ca="1" si="676"/>
        <v>118625.06608038823</v>
      </c>
      <c r="T3922" s="679">
        <f t="shared" ca="1" si="676"/>
        <v>2778.2988821922231</v>
      </c>
      <c r="U3922" s="679">
        <f t="shared" ca="1" si="676"/>
        <v>655.78927000604824</v>
      </c>
      <c r="V3922" s="679">
        <f t="shared" ca="1" si="676"/>
        <v>58230.920202292364</v>
      </c>
      <c r="W3922" s="679">
        <f t="shared" ca="1" si="668"/>
        <v>0</v>
      </c>
      <c r="X3922" s="679">
        <f t="shared" ca="1" si="676"/>
        <v>78.219997062258813</v>
      </c>
      <c r="Y3922" s="679">
        <f t="shared" ca="1" si="676"/>
        <v>-0.14355370951649302</v>
      </c>
      <c r="Z3922" s="679">
        <f t="shared" ca="1" si="676"/>
        <v>0</v>
      </c>
      <c r="AA3922" t="str">
        <f t="shared" si="672"/>
        <v>ASR_Financial_Report_SHP21Final</v>
      </c>
      <c r="AB3922" s="960">
        <f t="shared" si="673"/>
        <v>44658</v>
      </c>
      <c r="AC3922" t="str">
        <f t="shared" si="674"/>
        <v>Unaudited</v>
      </c>
    </row>
    <row r="3923" spans="1:29" x14ac:dyDescent="0.25">
      <c r="A3923" t="s">
        <v>420</v>
      </c>
      <c r="B3923" t="s">
        <v>1366</v>
      </c>
      <c r="C3923" t="s">
        <v>1367</v>
      </c>
      <c r="D3923">
        <v>1900</v>
      </c>
      <c r="E3923" s="960">
        <v>1</v>
      </c>
      <c r="F3923" t="s">
        <v>441</v>
      </c>
      <c r="G3923" s="960">
        <v>366</v>
      </c>
      <c r="H3923" t="s">
        <v>389</v>
      </c>
      <c r="I3923" s="968" t="s">
        <v>488</v>
      </c>
      <c r="J3923" s="968" t="s">
        <v>444</v>
      </c>
      <c r="K3923" s="968" t="s">
        <v>6</v>
      </c>
      <c r="L3923" s="948" t="s">
        <v>117</v>
      </c>
      <c r="M3923" s="968" t="s">
        <v>188</v>
      </c>
      <c r="N3923" s="679">
        <f t="shared" ca="1" si="677"/>
        <v>285150.74999999994</v>
      </c>
      <c r="O3923" s="679">
        <f t="shared" ca="1" si="676"/>
        <v>174270.6</v>
      </c>
      <c r="P3923" s="679">
        <f t="shared" ca="1" si="676"/>
        <v>12051.83</v>
      </c>
      <c r="Q3923" s="679">
        <f t="shared" ca="1" si="676"/>
        <v>41290.659999999989</v>
      </c>
      <c r="R3923" s="679">
        <f t="shared" ca="1" si="676"/>
        <v>23906.649999999991</v>
      </c>
      <c r="S3923" s="679">
        <f t="shared" ca="1" si="676"/>
        <v>10987.93</v>
      </c>
      <c r="T3923" s="679">
        <f t="shared" ca="1" si="676"/>
        <v>248.36</v>
      </c>
      <c r="U3923" s="679">
        <f t="shared" ca="1" si="676"/>
        <v>121.85</v>
      </c>
      <c r="V3923" s="679">
        <f t="shared" ca="1" si="676"/>
        <v>4501.2</v>
      </c>
      <c r="W3923" s="679">
        <f t="shared" ca="1" si="668"/>
        <v>153.72</v>
      </c>
      <c r="X3923" s="679">
        <f t="shared" ca="1" si="676"/>
        <v>14479.630000000001</v>
      </c>
      <c r="Y3923" s="679">
        <f t="shared" ca="1" si="676"/>
        <v>3138.32</v>
      </c>
      <c r="Z3923" s="679">
        <f t="shared" ca="1" si="676"/>
        <v>0</v>
      </c>
      <c r="AA3923" t="str">
        <f t="shared" si="672"/>
        <v>ASR_Financial_Report_SHP21Final</v>
      </c>
      <c r="AB3923" s="960">
        <f t="shared" si="673"/>
        <v>44658</v>
      </c>
      <c r="AC3923" t="str">
        <f t="shared" si="674"/>
        <v>Unaudited</v>
      </c>
    </row>
    <row r="3924" spans="1:29" x14ac:dyDescent="0.25">
      <c r="A3924" t="s">
        <v>420</v>
      </c>
      <c r="B3924" t="s">
        <v>1366</v>
      </c>
      <c r="C3924" t="s">
        <v>1367</v>
      </c>
      <c r="D3924">
        <v>1900</v>
      </c>
      <c r="E3924" s="960">
        <v>1</v>
      </c>
      <c r="F3924" t="s">
        <v>441</v>
      </c>
      <c r="G3924" s="960">
        <v>366</v>
      </c>
      <c r="H3924" t="s">
        <v>389</v>
      </c>
      <c r="I3924" s="940" t="s">
        <v>488</v>
      </c>
      <c r="J3924" s="940" t="s">
        <v>444</v>
      </c>
      <c r="K3924" s="940" t="s">
        <v>6</v>
      </c>
      <c r="L3924" s="940" t="s">
        <v>45</v>
      </c>
      <c r="M3924" s="961" t="s">
        <v>163</v>
      </c>
      <c r="N3924" s="679">
        <f t="shared" ca="1" si="677"/>
        <v>0</v>
      </c>
      <c r="O3924" s="679">
        <f t="shared" ca="1" si="676"/>
        <v>0</v>
      </c>
      <c r="P3924" s="679">
        <f t="shared" ca="1" si="676"/>
        <v>0</v>
      </c>
      <c r="Q3924" s="679">
        <f t="shared" ca="1" si="676"/>
        <v>0</v>
      </c>
      <c r="R3924" s="679">
        <f t="shared" ca="1" si="676"/>
        <v>0</v>
      </c>
      <c r="S3924" s="679">
        <f t="shared" ca="1" si="676"/>
        <v>0</v>
      </c>
      <c r="T3924" s="679">
        <f t="shared" ca="1" si="676"/>
        <v>0</v>
      </c>
      <c r="U3924" s="679">
        <f t="shared" ca="1" si="676"/>
        <v>0</v>
      </c>
      <c r="V3924" s="679">
        <f t="shared" ca="1" si="676"/>
        <v>0</v>
      </c>
      <c r="W3924" s="679">
        <f t="shared" ca="1" si="668"/>
        <v>0</v>
      </c>
      <c r="X3924" s="679">
        <f t="shared" ca="1" si="676"/>
        <v>0</v>
      </c>
      <c r="Y3924" s="679">
        <f t="shared" ca="1" si="676"/>
        <v>0</v>
      </c>
      <c r="Z3924" s="679">
        <f t="shared" ca="1" si="676"/>
        <v>0</v>
      </c>
      <c r="AA3924" t="str">
        <f t="shared" si="672"/>
        <v>ASR_Financial_Report_SHP21Final</v>
      </c>
      <c r="AB3924" s="960">
        <f t="shared" si="673"/>
        <v>44658</v>
      </c>
      <c r="AC3924" t="str">
        <f t="shared" si="674"/>
        <v>Unaudited</v>
      </c>
    </row>
    <row r="3925" spans="1:29" x14ac:dyDescent="0.25">
      <c r="A3925" t="s">
        <v>420</v>
      </c>
      <c r="B3925" t="s">
        <v>1366</v>
      </c>
      <c r="C3925" t="s">
        <v>1367</v>
      </c>
      <c r="D3925">
        <v>1900</v>
      </c>
      <c r="E3925" s="960">
        <v>1</v>
      </c>
      <c r="F3925" t="s">
        <v>441</v>
      </c>
      <c r="G3925" s="960">
        <v>366</v>
      </c>
      <c r="H3925" t="s">
        <v>389</v>
      </c>
      <c r="I3925" s="940" t="s">
        <v>488</v>
      </c>
      <c r="J3925" s="940" t="s">
        <v>444</v>
      </c>
      <c r="K3925" s="940" t="s">
        <v>6</v>
      </c>
      <c r="L3925" s="946" t="s">
        <v>46</v>
      </c>
      <c r="M3925" s="962" t="s">
        <v>164</v>
      </c>
      <c r="N3925" s="679">
        <f t="shared" ca="1" si="677"/>
        <v>8573.4120926764426</v>
      </c>
      <c r="O3925" s="679">
        <f t="shared" ca="1" si="676"/>
        <v>5194.7842507789992</v>
      </c>
      <c r="P3925" s="679">
        <f t="shared" ca="1" si="676"/>
        <v>452.89084199633459</v>
      </c>
      <c r="Q3925" s="679">
        <f t="shared" ca="1" si="676"/>
        <v>1833.944623539008</v>
      </c>
      <c r="R3925" s="679">
        <f t="shared" ca="1" si="676"/>
        <v>921.18769661000033</v>
      </c>
      <c r="S3925" s="679">
        <f t="shared" ca="1" si="676"/>
        <v>-17.654430101056271</v>
      </c>
      <c r="T3925" s="679">
        <f t="shared" ca="1" si="676"/>
        <v>5.6667550570524305</v>
      </c>
      <c r="U3925" s="679">
        <f t="shared" ca="1" si="676"/>
        <v>2.0778101875858908</v>
      </c>
      <c r="V3925" s="679">
        <f t="shared" ca="1" si="676"/>
        <v>176.0755864804934</v>
      </c>
      <c r="W3925" s="679">
        <f t="shared" ca="1" si="668"/>
        <v>4.3445122104068652</v>
      </c>
      <c r="X3925" s="679">
        <f t="shared" ca="1" si="676"/>
        <v>0</v>
      </c>
      <c r="Y3925" s="679">
        <f t="shared" ca="1" si="676"/>
        <v>9.4445917617540481E-2</v>
      </c>
      <c r="Z3925" s="679">
        <f t="shared" ca="1" si="676"/>
        <v>0</v>
      </c>
      <c r="AA3925" t="str">
        <f t="shared" si="672"/>
        <v>ASR_Financial_Report_SHP21Final</v>
      </c>
      <c r="AB3925" s="960">
        <f t="shared" si="673"/>
        <v>44658</v>
      </c>
      <c r="AC3925" t="str">
        <f t="shared" si="674"/>
        <v>Unaudited</v>
      </c>
    </row>
    <row r="3926" spans="1:29" x14ac:dyDescent="0.25">
      <c r="A3926" t="s">
        <v>420</v>
      </c>
      <c r="B3926" t="s">
        <v>1366</v>
      </c>
      <c r="C3926" t="s">
        <v>1367</v>
      </c>
      <c r="D3926">
        <v>1900</v>
      </c>
      <c r="E3926" s="960">
        <v>1</v>
      </c>
      <c r="F3926" t="s">
        <v>441</v>
      </c>
      <c r="G3926" s="960">
        <v>366</v>
      </c>
      <c r="H3926" t="s">
        <v>389</v>
      </c>
      <c r="I3926" s="961" t="s">
        <v>488</v>
      </c>
      <c r="J3926" s="961" t="s">
        <v>444</v>
      </c>
      <c r="K3926" s="961" t="s">
        <v>6</v>
      </c>
      <c r="L3926" s="940" t="s">
        <v>165</v>
      </c>
      <c r="M3926" s="961" t="s">
        <v>461</v>
      </c>
      <c r="N3926" s="679">
        <f t="shared" ca="1" si="677"/>
        <v>0</v>
      </c>
      <c r="O3926" s="679">
        <f t="shared" ca="1" si="676"/>
        <v>0</v>
      </c>
      <c r="P3926" s="679">
        <f t="shared" ca="1" si="676"/>
        <v>0</v>
      </c>
      <c r="Q3926" s="679">
        <f t="shared" ca="1" si="676"/>
        <v>0</v>
      </c>
      <c r="R3926" s="679">
        <f t="shared" ca="1" si="676"/>
        <v>0</v>
      </c>
      <c r="S3926" s="679">
        <f t="shared" ca="1" si="676"/>
        <v>0</v>
      </c>
      <c r="T3926" s="679">
        <f t="shared" ca="1" si="676"/>
        <v>0</v>
      </c>
      <c r="U3926" s="679">
        <f t="shared" ca="1" si="676"/>
        <v>0</v>
      </c>
      <c r="V3926" s="679">
        <f t="shared" ca="1" si="676"/>
        <v>0</v>
      </c>
      <c r="W3926" s="679">
        <f t="shared" ca="1" si="668"/>
        <v>0</v>
      </c>
      <c r="X3926" s="679">
        <f t="shared" ca="1" si="676"/>
        <v>0</v>
      </c>
      <c r="Y3926" s="679">
        <f t="shared" ca="1" si="676"/>
        <v>0</v>
      </c>
      <c r="Z3926" s="679">
        <f t="shared" ca="1" si="676"/>
        <v>0</v>
      </c>
      <c r="AA3926" t="str">
        <f t="shared" si="672"/>
        <v>ASR_Financial_Report_SHP21Final</v>
      </c>
      <c r="AB3926" s="960">
        <f t="shared" si="673"/>
        <v>44658</v>
      </c>
      <c r="AC3926" t="str">
        <f t="shared" si="674"/>
        <v>Unaudited</v>
      </c>
    </row>
    <row r="3927" spans="1:29" x14ac:dyDescent="0.25">
      <c r="A3927" t="s">
        <v>420</v>
      </c>
      <c r="B3927" t="s">
        <v>1366</v>
      </c>
      <c r="C3927" t="s">
        <v>1367</v>
      </c>
      <c r="D3927">
        <v>1900</v>
      </c>
      <c r="E3927" s="960">
        <v>1</v>
      </c>
      <c r="F3927" t="s">
        <v>441</v>
      </c>
      <c r="G3927" s="960">
        <v>366</v>
      </c>
      <c r="H3927" t="s">
        <v>389</v>
      </c>
      <c r="I3927" s="940" t="s">
        <v>488</v>
      </c>
      <c r="J3927" s="940" t="s">
        <v>444</v>
      </c>
      <c r="K3927" s="940" t="s">
        <v>434</v>
      </c>
      <c r="L3927" s="940" t="s">
        <v>120</v>
      </c>
      <c r="M3927" s="961" t="s">
        <v>32</v>
      </c>
      <c r="N3927" s="679">
        <f t="shared" ca="1" si="677"/>
        <v>0</v>
      </c>
      <c r="O3927" s="679">
        <f t="shared" ca="1" si="676"/>
        <v>0</v>
      </c>
      <c r="P3927" s="679">
        <f t="shared" ca="1" si="676"/>
        <v>0</v>
      </c>
      <c r="Q3927" s="679">
        <f t="shared" ca="1" si="676"/>
        <v>0</v>
      </c>
      <c r="R3927" s="679">
        <f t="shared" ca="1" si="676"/>
        <v>0</v>
      </c>
      <c r="S3927" s="679">
        <f t="shared" ca="1" si="676"/>
        <v>0</v>
      </c>
      <c r="T3927" s="679">
        <f t="shared" ca="1" si="676"/>
        <v>0</v>
      </c>
      <c r="U3927" s="679">
        <f t="shared" ca="1" si="676"/>
        <v>0</v>
      </c>
      <c r="V3927" s="679">
        <f t="shared" ca="1" si="676"/>
        <v>0</v>
      </c>
      <c r="W3927" s="679">
        <f t="shared" ca="1" si="668"/>
        <v>0</v>
      </c>
      <c r="X3927" s="679">
        <f t="shared" ca="1" si="676"/>
        <v>0</v>
      </c>
      <c r="Y3927" s="679">
        <f t="shared" ca="1" si="676"/>
        <v>0</v>
      </c>
      <c r="Z3927" s="679">
        <f t="shared" ca="1" si="676"/>
        <v>0</v>
      </c>
      <c r="AA3927" t="str">
        <f t="shared" si="672"/>
        <v>ASR_Financial_Report_SHP21Final</v>
      </c>
      <c r="AB3927" s="960">
        <f t="shared" si="673"/>
        <v>44658</v>
      </c>
      <c r="AC3927" t="str">
        <f t="shared" si="674"/>
        <v>Unaudited</v>
      </c>
    </row>
    <row r="3928" spans="1:29" x14ac:dyDescent="0.25">
      <c r="A3928" t="s">
        <v>420</v>
      </c>
      <c r="B3928" t="s">
        <v>1366</v>
      </c>
      <c r="C3928" t="s">
        <v>1367</v>
      </c>
      <c r="D3928">
        <v>1900</v>
      </c>
      <c r="E3928" s="960">
        <v>1</v>
      </c>
      <c r="F3928" t="s">
        <v>441</v>
      </c>
      <c r="G3928" s="960">
        <v>366</v>
      </c>
      <c r="H3928" t="s">
        <v>389</v>
      </c>
      <c r="I3928" s="940" t="s">
        <v>488</v>
      </c>
      <c r="J3928" s="940" t="s">
        <v>444</v>
      </c>
      <c r="K3928" s="940" t="s">
        <v>434</v>
      </c>
      <c r="L3928" s="940" t="s">
        <v>924</v>
      </c>
      <c r="M3928" s="961" t="s">
        <v>916</v>
      </c>
      <c r="N3928" s="679">
        <f t="shared" ca="1" si="677"/>
        <v>0</v>
      </c>
      <c r="O3928" s="679">
        <f t="shared" ca="1" si="676"/>
        <v>0</v>
      </c>
      <c r="P3928" s="679">
        <f t="shared" ca="1" si="676"/>
        <v>0</v>
      </c>
      <c r="Q3928" s="679">
        <f t="shared" ca="1" si="676"/>
        <v>0</v>
      </c>
      <c r="R3928" s="679">
        <f t="shared" ca="1" si="676"/>
        <v>0</v>
      </c>
      <c r="S3928" s="679">
        <f t="shared" ca="1" si="676"/>
        <v>0</v>
      </c>
      <c r="T3928" s="679">
        <f t="shared" ca="1" si="676"/>
        <v>0</v>
      </c>
      <c r="U3928" s="679">
        <f t="shared" ca="1" si="676"/>
        <v>0</v>
      </c>
      <c r="V3928" s="679">
        <f t="shared" ca="1" si="676"/>
        <v>0</v>
      </c>
      <c r="W3928" s="679">
        <f t="shared" ca="1" si="668"/>
        <v>0</v>
      </c>
      <c r="X3928" s="679">
        <f t="shared" ca="1" si="676"/>
        <v>0</v>
      </c>
      <c r="Y3928" s="679">
        <f t="shared" ca="1" si="676"/>
        <v>0</v>
      </c>
      <c r="Z3928" s="679">
        <f t="shared" ca="1" si="676"/>
        <v>0</v>
      </c>
      <c r="AA3928" t="str">
        <f t="shared" si="672"/>
        <v>ASR_Financial_Report_SHP21Final</v>
      </c>
      <c r="AB3928" s="960">
        <f t="shared" si="673"/>
        <v>44658</v>
      </c>
      <c r="AC3928" t="str">
        <f t="shared" si="674"/>
        <v>Unaudited</v>
      </c>
    </row>
    <row r="3929" spans="1:29" x14ac:dyDescent="0.25">
      <c r="A3929" t="s">
        <v>420</v>
      </c>
      <c r="B3929" t="s">
        <v>1366</v>
      </c>
      <c r="C3929" t="s">
        <v>1367</v>
      </c>
      <c r="D3929">
        <v>1900</v>
      </c>
      <c r="E3929" s="960">
        <v>1</v>
      </c>
      <c r="F3929" t="s">
        <v>441</v>
      </c>
      <c r="G3929" s="960">
        <v>366</v>
      </c>
      <c r="H3929" t="s">
        <v>389</v>
      </c>
      <c r="I3929" s="961" t="s">
        <v>488</v>
      </c>
      <c r="J3929" s="961" t="s">
        <v>444</v>
      </c>
      <c r="K3929" s="961" t="s">
        <v>434</v>
      </c>
      <c r="L3929" s="940" t="s">
        <v>167</v>
      </c>
      <c r="M3929" s="961" t="s">
        <v>40</v>
      </c>
      <c r="N3929" s="679">
        <f t="shared" ca="1" si="677"/>
        <v>0</v>
      </c>
      <c r="O3929" s="679">
        <f t="shared" ca="1" si="676"/>
        <v>0</v>
      </c>
      <c r="P3929" s="679">
        <f t="shared" ca="1" si="676"/>
        <v>0</v>
      </c>
      <c r="Q3929" s="679">
        <f t="shared" ca="1" si="676"/>
        <v>0</v>
      </c>
      <c r="R3929" s="679">
        <f t="shared" ca="1" si="676"/>
        <v>0</v>
      </c>
      <c r="S3929" s="679">
        <f t="shared" ca="1" si="676"/>
        <v>0</v>
      </c>
      <c r="T3929" s="679">
        <f t="shared" ca="1" si="676"/>
        <v>0</v>
      </c>
      <c r="U3929" s="679">
        <f t="shared" ca="1" si="676"/>
        <v>0</v>
      </c>
      <c r="V3929" s="679">
        <f t="shared" ca="1" si="676"/>
        <v>0</v>
      </c>
      <c r="W3929" s="679">
        <f t="shared" ca="1" si="668"/>
        <v>0</v>
      </c>
      <c r="X3929" s="679">
        <f t="shared" ca="1" si="676"/>
        <v>0</v>
      </c>
      <c r="Y3929" s="679">
        <f t="shared" ca="1" si="676"/>
        <v>0</v>
      </c>
      <c r="Z3929" s="679">
        <f t="shared" ca="1" si="676"/>
        <v>0</v>
      </c>
      <c r="AA3929" t="str">
        <f t="shared" si="672"/>
        <v>ASR_Financial_Report_SHP21Final</v>
      </c>
      <c r="AB3929" s="960">
        <f t="shared" si="673"/>
        <v>44658</v>
      </c>
      <c r="AC3929" t="str">
        <f t="shared" si="674"/>
        <v>Unaudited</v>
      </c>
    </row>
    <row r="3930" spans="1:29" x14ac:dyDescent="0.25">
      <c r="A3930" t="s">
        <v>420</v>
      </c>
      <c r="B3930" t="s">
        <v>1366</v>
      </c>
      <c r="C3930" t="s">
        <v>1367</v>
      </c>
      <c r="D3930">
        <v>1900</v>
      </c>
      <c r="E3930" s="960">
        <v>1</v>
      </c>
      <c r="F3930" t="s">
        <v>441</v>
      </c>
      <c r="G3930" s="960">
        <v>366</v>
      </c>
      <c r="H3930" t="s">
        <v>389</v>
      </c>
      <c r="I3930" s="961" t="s">
        <v>488</v>
      </c>
      <c r="J3930" s="961" t="s">
        <v>444</v>
      </c>
      <c r="K3930" s="961" t="s">
        <v>434</v>
      </c>
      <c r="L3930" s="956" t="s">
        <v>168</v>
      </c>
      <c r="M3930" s="961" t="s">
        <v>329</v>
      </c>
      <c r="N3930" s="679">
        <f t="shared" ca="1" si="677"/>
        <v>0</v>
      </c>
      <c r="O3930" s="679">
        <f t="shared" ca="1" si="676"/>
        <v>0</v>
      </c>
      <c r="P3930" s="679">
        <f t="shared" ca="1" si="676"/>
        <v>0</v>
      </c>
      <c r="Q3930" s="679">
        <f t="shared" ca="1" si="676"/>
        <v>0</v>
      </c>
      <c r="R3930" s="679">
        <f t="shared" ca="1" si="676"/>
        <v>0</v>
      </c>
      <c r="S3930" s="679">
        <f t="shared" ca="1" si="676"/>
        <v>0</v>
      </c>
      <c r="T3930" s="679">
        <f t="shared" ca="1" si="676"/>
        <v>0</v>
      </c>
      <c r="U3930" s="679">
        <f t="shared" ca="1" si="676"/>
        <v>0</v>
      </c>
      <c r="V3930" s="679">
        <f t="shared" ca="1" si="676"/>
        <v>0</v>
      </c>
      <c r="W3930" s="679">
        <f t="shared" ca="1" si="668"/>
        <v>0</v>
      </c>
      <c r="X3930" s="679">
        <f t="shared" ca="1" si="676"/>
        <v>0</v>
      </c>
      <c r="Y3930" s="679">
        <f t="shared" ca="1" si="676"/>
        <v>0</v>
      </c>
      <c r="Z3930" s="679">
        <f t="shared" ca="1" si="676"/>
        <v>0</v>
      </c>
      <c r="AA3930" t="str">
        <f t="shared" si="672"/>
        <v>ASR_Financial_Report_SHP21Final</v>
      </c>
      <c r="AB3930" s="960">
        <f t="shared" si="673"/>
        <v>44658</v>
      </c>
      <c r="AC3930" t="str">
        <f t="shared" si="674"/>
        <v>Unaudited</v>
      </c>
    </row>
    <row r="3931" spans="1:29" x14ac:dyDescent="0.25">
      <c r="A3931" t="s">
        <v>420</v>
      </c>
      <c r="B3931" t="s">
        <v>1366</v>
      </c>
      <c r="C3931" t="s">
        <v>1367</v>
      </c>
      <c r="D3931">
        <v>1900</v>
      </c>
      <c r="E3931" s="960">
        <v>1</v>
      </c>
      <c r="F3931" t="s">
        <v>441</v>
      </c>
      <c r="G3931" s="960">
        <v>366</v>
      </c>
      <c r="H3931" t="s">
        <v>389</v>
      </c>
      <c r="I3931" s="940" t="s">
        <v>488</v>
      </c>
      <c r="J3931" s="940" t="s">
        <v>450</v>
      </c>
      <c r="K3931" s="940" t="s">
        <v>435</v>
      </c>
      <c r="L3931" s="940" t="s">
        <v>121</v>
      </c>
      <c r="M3931" s="961" t="s">
        <v>27</v>
      </c>
      <c r="N3931" s="679">
        <f t="shared" ca="1" si="677"/>
        <v>3503355.9999898365</v>
      </c>
      <c r="O3931" s="679">
        <f t="shared" ca="1" si="676"/>
        <v>1151270.7775095485</v>
      </c>
      <c r="P3931" s="679">
        <f t="shared" ca="1" si="676"/>
        <v>2352085.2224802878</v>
      </c>
      <c r="Q3931" s="679">
        <f t="shared" ca="1" si="676"/>
        <v>0</v>
      </c>
      <c r="R3931" s="679">
        <f t="shared" ca="1" si="676"/>
        <v>0</v>
      </c>
      <c r="S3931" s="679">
        <f t="shared" ca="1" si="676"/>
        <v>0</v>
      </c>
      <c r="T3931" s="679">
        <f t="shared" ca="1" si="676"/>
        <v>0</v>
      </c>
      <c r="U3931" s="679">
        <f t="shared" ca="1" si="676"/>
        <v>0</v>
      </c>
      <c r="V3931" s="679">
        <f t="shared" ca="1" si="676"/>
        <v>0</v>
      </c>
      <c r="W3931" s="679">
        <f t="shared" ca="1" si="668"/>
        <v>0</v>
      </c>
      <c r="X3931" s="679">
        <f t="shared" ca="1" si="676"/>
        <v>0</v>
      </c>
      <c r="Y3931" s="679">
        <f t="shared" ca="1" si="676"/>
        <v>0</v>
      </c>
      <c r="Z3931" s="679">
        <f t="shared" ca="1" si="676"/>
        <v>0</v>
      </c>
      <c r="AA3931" t="str">
        <f t="shared" si="672"/>
        <v>ASR_Financial_Report_SHP21Final</v>
      </c>
      <c r="AB3931" s="960">
        <f t="shared" si="673"/>
        <v>44658</v>
      </c>
      <c r="AC3931" t="str">
        <f t="shared" si="674"/>
        <v>Unaudited</v>
      </c>
    </row>
    <row r="3932" spans="1:29" x14ac:dyDescent="0.25">
      <c r="A3932" t="s">
        <v>420</v>
      </c>
      <c r="B3932" t="s">
        <v>1366</v>
      </c>
      <c r="C3932" t="s">
        <v>1367</v>
      </c>
      <c r="D3932">
        <v>1900</v>
      </c>
      <c r="E3932" s="960">
        <v>1</v>
      </c>
      <c r="F3932" t="s">
        <v>441</v>
      </c>
      <c r="G3932" s="960">
        <v>366</v>
      </c>
      <c r="H3932" t="s">
        <v>389</v>
      </c>
      <c r="I3932" s="940" t="s">
        <v>488</v>
      </c>
      <c r="J3932" s="940" t="s">
        <v>450</v>
      </c>
      <c r="K3932" s="940" t="s">
        <v>435</v>
      </c>
      <c r="L3932" s="940" t="s">
        <v>122</v>
      </c>
      <c r="M3932" s="961" t="s">
        <v>97</v>
      </c>
      <c r="N3932" s="679">
        <f t="shared" ca="1" si="677"/>
        <v>2601595.738772647</v>
      </c>
      <c r="O3932" s="679">
        <f t="shared" ca="1" si="676"/>
        <v>358192.79671431956</v>
      </c>
      <c r="P3932" s="679">
        <f t="shared" ca="1" si="676"/>
        <v>2243402.9420583276</v>
      </c>
      <c r="Q3932" s="679">
        <f t="shared" ca="1" si="676"/>
        <v>0</v>
      </c>
      <c r="R3932" s="679">
        <f t="shared" ca="1" si="676"/>
        <v>0</v>
      </c>
      <c r="S3932" s="679">
        <f t="shared" ca="1" si="676"/>
        <v>0</v>
      </c>
      <c r="T3932" s="679">
        <f t="shared" ca="1" si="676"/>
        <v>0</v>
      </c>
      <c r="U3932" s="679">
        <f t="shared" ca="1" si="676"/>
        <v>0</v>
      </c>
      <c r="V3932" s="679">
        <f t="shared" ca="1" si="676"/>
        <v>0</v>
      </c>
      <c r="W3932" s="679">
        <f t="shared" ca="1" si="668"/>
        <v>0</v>
      </c>
      <c r="X3932" s="679">
        <f t="shared" ca="1" si="676"/>
        <v>0</v>
      </c>
      <c r="Y3932" s="679">
        <f t="shared" ca="1" si="676"/>
        <v>0</v>
      </c>
      <c r="Z3932" s="679">
        <f t="shared" ca="1" si="676"/>
        <v>0</v>
      </c>
      <c r="AA3932" t="str">
        <f t="shared" si="672"/>
        <v>ASR_Financial_Report_SHP21Final</v>
      </c>
      <c r="AB3932" s="960">
        <f t="shared" si="673"/>
        <v>44658</v>
      </c>
      <c r="AC3932" t="str">
        <f t="shared" si="674"/>
        <v>Unaudited</v>
      </c>
    </row>
    <row r="3933" spans="1:29" x14ac:dyDescent="0.25">
      <c r="A3933" t="s">
        <v>420</v>
      </c>
      <c r="B3933" t="s">
        <v>1366</v>
      </c>
      <c r="C3933" t="s">
        <v>1367</v>
      </c>
      <c r="D3933">
        <v>1900</v>
      </c>
      <c r="E3933" s="960">
        <v>1</v>
      </c>
      <c r="F3933" t="s">
        <v>441</v>
      </c>
      <c r="G3933" s="960">
        <v>366</v>
      </c>
      <c r="H3933" t="s">
        <v>389</v>
      </c>
      <c r="I3933" s="940" t="s">
        <v>488</v>
      </c>
      <c r="J3933" s="940" t="s">
        <v>450</v>
      </c>
      <c r="K3933" s="940" t="s">
        <v>435</v>
      </c>
      <c r="L3933" s="940" t="s">
        <v>123</v>
      </c>
      <c r="M3933" s="961" t="s">
        <v>98</v>
      </c>
      <c r="N3933" s="679">
        <f t="shared" ca="1" si="677"/>
        <v>1396996.0082796384</v>
      </c>
      <c r="O3933" s="679">
        <f t="shared" ca="1" si="676"/>
        <v>618963.06570820394</v>
      </c>
      <c r="P3933" s="679">
        <f t="shared" ca="1" si="676"/>
        <v>778032.94257143443</v>
      </c>
      <c r="Q3933" s="679">
        <f t="shared" ca="1" si="676"/>
        <v>0</v>
      </c>
      <c r="R3933" s="679">
        <f t="shared" ca="1" si="676"/>
        <v>0</v>
      </c>
      <c r="S3933" s="679">
        <f t="shared" ca="1" si="676"/>
        <v>0</v>
      </c>
      <c r="T3933" s="679">
        <f t="shared" ca="1" si="676"/>
        <v>0</v>
      </c>
      <c r="U3933" s="679">
        <f t="shared" ca="1" si="676"/>
        <v>0</v>
      </c>
      <c r="V3933" s="679">
        <f t="shared" ca="1" si="676"/>
        <v>0</v>
      </c>
      <c r="W3933" s="679">
        <f t="shared" ca="1" si="668"/>
        <v>0</v>
      </c>
      <c r="X3933" s="679">
        <f t="shared" ca="1" si="676"/>
        <v>0</v>
      </c>
      <c r="Y3933" s="679">
        <f t="shared" ca="1" si="676"/>
        <v>0</v>
      </c>
      <c r="Z3933" s="679">
        <f t="shared" ca="1" si="676"/>
        <v>0</v>
      </c>
      <c r="AA3933" t="str">
        <f t="shared" si="672"/>
        <v>ASR_Financial_Report_SHP21Final</v>
      </c>
      <c r="AB3933" s="960">
        <f t="shared" si="673"/>
        <v>44658</v>
      </c>
      <c r="AC3933" t="str">
        <f t="shared" si="674"/>
        <v>Unaudited</v>
      </c>
    </row>
    <row r="3934" spans="1:29" x14ac:dyDescent="0.25">
      <c r="A3934" t="s">
        <v>420</v>
      </c>
      <c r="B3934" t="s">
        <v>1366</v>
      </c>
      <c r="C3934" t="s">
        <v>1367</v>
      </c>
      <c r="D3934">
        <v>1900</v>
      </c>
      <c r="E3934" s="960">
        <v>1</v>
      </c>
      <c r="F3934" t="s">
        <v>441</v>
      </c>
      <c r="G3934" s="960">
        <v>366</v>
      </c>
      <c r="H3934" t="s">
        <v>389</v>
      </c>
      <c r="I3934" s="940" t="s">
        <v>488</v>
      </c>
      <c r="J3934" s="940" t="s">
        <v>450</v>
      </c>
      <c r="K3934" s="940" t="s">
        <v>435</v>
      </c>
      <c r="L3934" s="956" t="s">
        <v>124</v>
      </c>
      <c r="M3934" s="961" t="s">
        <v>99</v>
      </c>
      <c r="N3934" s="679">
        <f t="shared" ca="1" si="677"/>
        <v>351882.12049755862</v>
      </c>
      <c r="O3934" s="679">
        <f t="shared" ca="1" si="676"/>
        <v>260612.10842987307</v>
      </c>
      <c r="P3934" s="679">
        <f t="shared" ca="1" si="676"/>
        <v>91270.012067685544</v>
      </c>
      <c r="Q3934" s="679">
        <f t="shared" ca="1" si="676"/>
        <v>0</v>
      </c>
      <c r="R3934" s="679">
        <f t="shared" ca="1" si="676"/>
        <v>0</v>
      </c>
      <c r="S3934" s="679">
        <f t="shared" ca="1" si="676"/>
        <v>0</v>
      </c>
      <c r="T3934" s="679">
        <f t="shared" ca="1" si="676"/>
        <v>0</v>
      </c>
      <c r="U3934" s="679">
        <f t="shared" ca="1" si="676"/>
        <v>0</v>
      </c>
      <c r="V3934" s="679">
        <f t="shared" ca="1" si="676"/>
        <v>0</v>
      </c>
      <c r="W3934" s="679">
        <f t="shared" ca="1" si="668"/>
        <v>0</v>
      </c>
      <c r="X3934" s="679">
        <f t="shared" ca="1" si="676"/>
        <v>0</v>
      </c>
      <c r="Y3934" s="679">
        <f t="shared" ca="1" si="676"/>
        <v>0</v>
      </c>
      <c r="Z3934" s="679">
        <f t="shared" ca="1" si="676"/>
        <v>0</v>
      </c>
      <c r="AA3934" t="str">
        <f t="shared" si="672"/>
        <v>ASR_Financial_Report_SHP21Final</v>
      </c>
      <c r="AB3934" s="960">
        <f t="shared" si="673"/>
        <v>44658</v>
      </c>
      <c r="AC3934" t="str">
        <f t="shared" si="674"/>
        <v>Unaudited</v>
      </c>
    </row>
    <row r="3935" spans="1:29" x14ac:dyDescent="0.25">
      <c r="A3935" t="s">
        <v>420</v>
      </c>
      <c r="B3935" t="s">
        <v>1366</v>
      </c>
      <c r="C3935" t="s">
        <v>1367</v>
      </c>
      <c r="D3935">
        <v>1900</v>
      </c>
      <c r="E3935" s="960">
        <v>1</v>
      </c>
      <c r="F3935" t="s">
        <v>441</v>
      </c>
      <c r="G3935" s="960">
        <v>366</v>
      </c>
      <c r="H3935" t="s">
        <v>389</v>
      </c>
      <c r="I3935" s="940" t="s">
        <v>488</v>
      </c>
      <c r="J3935" s="940" t="s">
        <v>450</v>
      </c>
      <c r="K3935" s="940" t="s">
        <v>435</v>
      </c>
      <c r="L3935" s="956" t="s">
        <v>125</v>
      </c>
      <c r="M3935" s="961" t="s">
        <v>100</v>
      </c>
      <c r="N3935" s="679">
        <f t="shared" ca="1" si="677"/>
        <v>-6135.0259028819755</v>
      </c>
      <c r="O3935" s="679">
        <f t="shared" ca="1" si="676"/>
        <v>0.9401505483189192</v>
      </c>
      <c r="P3935" s="679">
        <f t="shared" ca="1" si="676"/>
        <v>-6135.9660534302948</v>
      </c>
      <c r="Q3935" s="679">
        <f t="shared" ca="1" si="676"/>
        <v>0</v>
      </c>
      <c r="R3935" s="679">
        <f t="shared" ca="1" si="676"/>
        <v>0</v>
      </c>
      <c r="S3935" s="679">
        <f t="shared" ca="1" si="676"/>
        <v>0</v>
      </c>
      <c r="T3935" s="679">
        <f t="shared" ca="1" si="676"/>
        <v>0</v>
      </c>
      <c r="U3935" s="679">
        <f t="shared" ca="1" si="676"/>
        <v>0</v>
      </c>
      <c r="V3935" s="679">
        <f t="shared" ca="1" si="676"/>
        <v>0</v>
      </c>
      <c r="W3935" s="679">
        <f t="shared" ca="1" si="668"/>
        <v>0</v>
      </c>
      <c r="X3935" s="679">
        <f t="shared" ca="1" si="676"/>
        <v>0</v>
      </c>
      <c r="Y3935" s="679">
        <f t="shared" ca="1" si="676"/>
        <v>0</v>
      </c>
      <c r="Z3935" s="679">
        <f t="shared" ca="1" si="676"/>
        <v>0</v>
      </c>
      <c r="AA3935" t="str">
        <f t="shared" si="672"/>
        <v>ASR_Financial_Report_SHP21Final</v>
      </c>
      <c r="AB3935" s="960">
        <f t="shared" si="673"/>
        <v>44658</v>
      </c>
      <c r="AC3935" t="str">
        <f t="shared" si="674"/>
        <v>Unaudited</v>
      </c>
    </row>
    <row r="3936" spans="1:29" x14ac:dyDescent="0.25">
      <c r="A3936" t="s">
        <v>420</v>
      </c>
      <c r="B3936" t="s">
        <v>1366</v>
      </c>
      <c r="C3936" t="s">
        <v>1367</v>
      </c>
      <c r="D3936">
        <v>1900</v>
      </c>
      <c r="E3936" s="960">
        <v>1</v>
      </c>
      <c r="F3936" t="s">
        <v>441</v>
      </c>
      <c r="G3936" s="960">
        <v>366</v>
      </c>
      <c r="H3936" t="s">
        <v>389</v>
      </c>
      <c r="I3936" s="940" t="s">
        <v>488</v>
      </c>
      <c r="J3936" s="940" t="s">
        <v>450</v>
      </c>
      <c r="K3936" s="940" t="s">
        <v>435</v>
      </c>
      <c r="L3936" s="940" t="s">
        <v>126</v>
      </c>
      <c r="M3936" s="961" t="s">
        <v>28</v>
      </c>
      <c r="N3936" s="679">
        <f t="shared" ca="1" si="677"/>
        <v>15863.262505479208</v>
      </c>
      <c r="O3936" s="679">
        <f t="shared" ca="1" si="676"/>
        <v>15863.262505479208</v>
      </c>
      <c r="P3936" s="679">
        <f t="shared" ca="1" si="676"/>
        <v>0</v>
      </c>
      <c r="Q3936" s="679">
        <f t="shared" ca="1" si="676"/>
        <v>0</v>
      </c>
      <c r="R3936" s="679">
        <f t="shared" ca="1" si="676"/>
        <v>0</v>
      </c>
      <c r="S3936" s="679">
        <f t="shared" ca="1" si="676"/>
        <v>0</v>
      </c>
      <c r="T3936" s="679">
        <f t="shared" ca="1" si="676"/>
        <v>0</v>
      </c>
      <c r="U3936" s="679">
        <f t="shared" ca="1" si="676"/>
        <v>0</v>
      </c>
      <c r="V3936" s="679">
        <f t="shared" ca="1" si="676"/>
        <v>0</v>
      </c>
      <c r="W3936" s="679">
        <f t="shared" ca="1" si="668"/>
        <v>0</v>
      </c>
      <c r="X3936" s="679">
        <f t="shared" ca="1" si="676"/>
        <v>0</v>
      </c>
      <c r="Y3936" s="679">
        <f t="shared" ca="1" si="676"/>
        <v>0</v>
      </c>
      <c r="Z3936" s="679">
        <f t="shared" ca="1" si="676"/>
        <v>0</v>
      </c>
      <c r="AA3936" t="str">
        <f t="shared" si="672"/>
        <v>ASR_Financial_Report_SHP21Final</v>
      </c>
      <c r="AB3936" s="960">
        <f t="shared" si="673"/>
        <v>44658</v>
      </c>
      <c r="AC3936" t="str">
        <f t="shared" si="674"/>
        <v>Unaudited</v>
      </c>
    </row>
    <row r="3937" spans="1:29" x14ac:dyDescent="0.25">
      <c r="A3937" t="s">
        <v>420</v>
      </c>
      <c r="B3937" t="s">
        <v>1366</v>
      </c>
      <c r="C3937" t="s">
        <v>1367</v>
      </c>
      <c r="D3937">
        <v>1900</v>
      </c>
      <c r="E3937" s="960">
        <v>1</v>
      </c>
      <c r="F3937" t="s">
        <v>441</v>
      </c>
      <c r="G3937" s="960">
        <v>366</v>
      </c>
      <c r="H3937" t="s">
        <v>389</v>
      </c>
      <c r="I3937" s="961" t="s">
        <v>488</v>
      </c>
      <c r="J3937" s="961" t="s">
        <v>436</v>
      </c>
      <c r="K3937" s="961" t="s">
        <v>436</v>
      </c>
      <c r="L3937" s="940" t="s">
        <v>128</v>
      </c>
      <c r="M3937" s="961" t="s">
        <v>326</v>
      </c>
      <c r="N3937" s="679">
        <f t="shared" ca="1" si="677"/>
        <v>0</v>
      </c>
      <c r="O3937" s="679">
        <f t="shared" ca="1" si="676"/>
        <v>0</v>
      </c>
      <c r="P3937" s="679">
        <f t="shared" ca="1" si="676"/>
        <v>0</v>
      </c>
      <c r="Q3937" s="679">
        <f t="shared" ca="1" si="676"/>
        <v>0</v>
      </c>
      <c r="R3937" s="679">
        <f t="shared" ca="1" si="676"/>
        <v>0</v>
      </c>
      <c r="S3937" s="679">
        <f t="shared" ca="1" si="676"/>
        <v>0</v>
      </c>
      <c r="T3937" s="679">
        <f t="shared" ca="1" si="676"/>
        <v>0</v>
      </c>
      <c r="U3937" s="679">
        <f t="shared" ca="1" si="676"/>
        <v>0</v>
      </c>
      <c r="V3937" s="679">
        <f t="shared" ca="1" si="676"/>
        <v>0</v>
      </c>
      <c r="W3937" s="679">
        <f t="shared" ca="1" si="668"/>
        <v>0</v>
      </c>
      <c r="X3937" s="679">
        <f t="shared" ca="1" si="676"/>
        <v>0</v>
      </c>
      <c r="Y3937" s="679">
        <f t="shared" ca="1" si="676"/>
        <v>0</v>
      </c>
      <c r="Z3937" s="679">
        <f t="shared" ca="1" si="676"/>
        <v>0</v>
      </c>
      <c r="AA3937" t="str">
        <f t="shared" si="672"/>
        <v>ASR_Financial_Report_SHP21Final</v>
      </c>
      <c r="AB3937" s="960">
        <f t="shared" si="673"/>
        <v>44658</v>
      </c>
      <c r="AC3937" t="str">
        <f t="shared" si="674"/>
        <v>Unaudited</v>
      </c>
    </row>
    <row r="3938" spans="1:29" x14ac:dyDescent="0.25">
      <c r="A3938" t="s">
        <v>420</v>
      </c>
      <c r="B3938" t="s">
        <v>1366</v>
      </c>
      <c r="C3938" t="s">
        <v>1367</v>
      </c>
      <c r="D3938">
        <v>1900</v>
      </c>
      <c r="E3938" s="960">
        <v>1</v>
      </c>
      <c r="F3938" t="s">
        <v>441</v>
      </c>
      <c r="G3938" s="960">
        <v>366</v>
      </c>
      <c r="H3938" t="s">
        <v>389</v>
      </c>
      <c r="I3938" s="940" t="s">
        <v>488</v>
      </c>
      <c r="J3938" s="940" t="s">
        <v>436</v>
      </c>
      <c r="K3938" s="940" t="s">
        <v>436</v>
      </c>
      <c r="L3938" s="940" t="s">
        <v>129</v>
      </c>
      <c r="M3938" s="961" t="s">
        <v>325</v>
      </c>
      <c r="N3938" s="679">
        <f t="shared" ca="1" si="677"/>
        <v>0</v>
      </c>
      <c r="O3938" s="679">
        <f t="shared" ca="1" si="676"/>
        <v>0</v>
      </c>
      <c r="P3938" s="679">
        <f t="shared" ca="1" si="676"/>
        <v>0</v>
      </c>
      <c r="Q3938" s="679">
        <f t="shared" ca="1" si="676"/>
        <v>0</v>
      </c>
      <c r="R3938" s="679">
        <f t="shared" ca="1" si="676"/>
        <v>0</v>
      </c>
      <c r="S3938" s="679">
        <f t="shared" ca="1" si="676"/>
        <v>0</v>
      </c>
      <c r="T3938" s="679">
        <f t="shared" ca="1" si="676"/>
        <v>0</v>
      </c>
      <c r="U3938" s="679">
        <f t="shared" ca="1" si="676"/>
        <v>0</v>
      </c>
      <c r="V3938" s="679">
        <f t="shared" ca="1" si="676"/>
        <v>0</v>
      </c>
      <c r="W3938" s="679">
        <f t="shared" ca="1" si="668"/>
        <v>0</v>
      </c>
      <c r="X3938" s="679">
        <f t="shared" ca="1" si="676"/>
        <v>0</v>
      </c>
      <c r="Y3938" s="679">
        <f t="shared" ca="1" si="676"/>
        <v>0</v>
      </c>
      <c r="Z3938" s="679">
        <f t="shared" ca="1" si="676"/>
        <v>0</v>
      </c>
      <c r="AA3938" t="str">
        <f t="shared" si="672"/>
        <v>ASR_Financial_Report_SHP21Final</v>
      </c>
      <c r="AB3938" s="960">
        <f t="shared" si="673"/>
        <v>44658</v>
      </c>
      <c r="AC3938" t="str">
        <f t="shared" si="674"/>
        <v>Unaudited</v>
      </c>
    </row>
    <row r="3939" spans="1:29" ht="30" x14ac:dyDescent="0.25">
      <c r="A3939" t="s">
        <v>420</v>
      </c>
      <c r="B3939" t="s">
        <v>1366</v>
      </c>
      <c r="C3939" t="s">
        <v>1367</v>
      </c>
      <c r="D3939">
        <v>1900</v>
      </c>
      <c r="E3939" s="960">
        <v>1</v>
      </c>
      <c r="F3939" t="s">
        <v>441</v>
      </c>
      <c r="G3939" s="960">
        <v>366</v>
      </c>
      <c r="H3939" t="s">
        <v>389</v>
      </c>
      <c r="I3939" s="940" t="s">
        <v>488</v>
      </c>
      <c r="J3939" s="940" t="s">
        <v>436</v>
      </c>
      <c r="K3939" s="940" t="s">
        <v>436</v>
      </c>
      <c r="L3939" s="940" t="s">
        <v>130</v>
      </c>
      <c r="M3939" s="961" t="s">
        <v>179</v>
      </c>
      <c r="N3939" s="679">
        <f t="shared" ca="1" si="677"/>
        <v>0</v>
      </c>
      <c r="O3939" s="679">
        <f t="shared" ca="1" si="676"/>
        <v>0</v>
      </c>
      <c r="P3939" s="679">
        <f t="shared" ca="1" si="676"/>
        <v>0</v>
      </c>
      <c r="Q3939" s="679">
        <f t="shared" ca="1" si="676"/>
        <v>0</v>
      </c>
      <c r="R3939" s="679">
        <f t="shared" ca="1" si="676"/>
        <v>0</v>
      </c>
      <c r="S3939" s="679">
        <f t="shared" ca="1" si="676"/>
        <v>0</v>
      </c>
      <c r="T3939" s="679">
        <f t="shared" ca="1" si="676"/>
        <v>0</v>
      </c>
      <c r="U3939" s="679">
        <f t="shared" ca="1" si="676"/>
        <v>0</v>
      </c>
      <c r="V3939" s="679">
        <f t="shared" ca="1" si="676"/>
        <v>0</v>
      </c>
      <c r="W3939" s="679">
        <f t="shared" ca="1" si="668"/>
        <v>0</v>
      </c>
      <c r="X3939" s="679">
        <f t="shared" ca="1" si="676"/>
        <v>0</v>
      </c>
      <c r="Y3939" s="679">
        <f t="shared" ca="1" si="676"/>
        <v>0</v>
      </c>
      <c r="Z3939" s="679">
        <f t="shared" ca="1" si="676"/>
        <v>0</v>
      </c>
      <c r="AA3939" t="str">
        <f t="shared" si="672"/>
        <v>ASR_Financial_Report_SHP21Final</v>
      </c>
      <c r="AB3939" s="960">
        <f t="shared" si="673"/>
        <v>44658</v>
      </c>
      <c r="AC3939" t="str">
        <f t="shared" si="674"/>
        <v>Unaudited</v>
      </c>
    </row>
    <row r="3940" spans="1:29" x14ac:dyDescent="0.25">
      <c r="A3940" t="s">
        <v>420</v>
      </c>
      <c r="B3940" t="s">
        <v>1366</v>
      </c>
      <c r="C3940" t="s">
        <v>1367</v>
      </c>
      <c r="D3940">
        <v>1900</v>
      </c>
      <c r="E3940" s="960">
        <v>1</v>
      </c>
      <c r="F3940" t="s">
        <v>441</v>
      </c>
      <c r="G3940" s="960">
        <v>366</v>
      </c>
      <c r="H3940" t="s">
        <v>389</v>
      </c>
      <c r="I3940" s="940" t="s">
        <v>488</v>
      </c>
      <c r="J3940" s="940" t="s">
        <v>436</v>
      </c>
      <c r="K3940" s="940" t="s">
        <v>436</v>
      </c>
      <c r="L3940" s="940" t="s">
        <v>131</v>
      </c>
      <c r="M3940" s="961" t="s">
        <v>494</v>
      </c>
      <c r="N3940" s="679">
        <f t="shared" ca="1" si="677"/>
        <v>0</v>
      </c>
      <c r="O3940" s="679">
        <f t="shared" ca="1" si="676"/>
        <v>0</v>
      </c>
      <c r="P3940" s="679">
        <f t="shared" ca="1" si="676"/>
        <v>0</v>
      </c>
      <c r="Q3940" s="679">
        <f t="shared" ca="1" si="676"/>
        <v>0</v>
      </c>
      <c r="R3940" s="679">
        <f t="shared" ca="1" si="676"/>
        <v>0</v>
      </c>
      <c r="S3940" s="679">
        <f t="shared" ca="1" si="676"/>
        <v>0</v>
      </c>
      <c r="T3940" s="679">
        <f t="shared" ca="1" si="676"/>
        <v>0</v>
      </c>
      <c r="U3940" s="679">
        <f t="shared" ca="1" si="676"/>
        <v>0</v>
      </c>
      <c r="V3940" s="679">
        <f t="shared" ca="1" si="676"/>
        <v>0</v>
      </c>
      <c r="W3940" s="679">
        <f t="shared" ca="1" si="668"/>
        <v>0</v>
      </c>
      <c r="X3940" s="679">
        <f t="shared" ca="1" si="676"/>
        <v>0</v>
      </c>
      <c r="Y3940" s="679">
        <f t="shared" ca="1" si="676"/>
        <v>0</v>
      </c>
      <c r="Z3940" s="679">
        <f t="shared" ca="1" si="676"/>
        <v>0</v>
      </c>
      <c r="AA3940" t="str">
        <f t="shared" si="672"/>
        <v>ASR_Financial_Report_SHP21Final</v>
      </c>
      <c r="AB3940" s="960">
        <f t="shared" si="673"/>
        <v>44658</v>
      </c>
      <c r="AC3940" t="str">
        <f t="shared" si="674"/>
        <v>Unaudited</v>
      </c>
    </row>
    <row r="3941" spans="1:29" x14ac:dyDescent="0.25">
      <c r="A3941" t="s">
        <v>420</v>
      </c>
      <c r="B3941" t="s">
        <v>1366</v>
      </c>
      <c r="C3941" t="s">
        <v>1367</v>
      </c>
      <c r="D3941">
        <v>1900</v>
      </c>
      <c r="E3941" s="960">
        <v>1</v>
      </c>
      <c r="F3941" t="s">
        <v>441</v>
      </c>
      <c r="G3941" s="960">
        <v>366</v>
      </c>
      <c r="H3941" t="s">
        <v>389</v>
      </c>
      <c r="I3941" s="961" t="s">
        <v>488</v>
      </c>
      <c r="J3941" s="961" t="s">
        <v>436</v>
      </c>
      <c r="K3941" s="961" t="s">
        <v>436</v>
      </c>
      <c r="L3941" s="940" t="s">
        <v>132</v>
      </c>
      <c r="M3941" s="961" t="s">
        <v>495</v>
      </c>
      <c r="N3941" s="679">
        <f t="shared" ca="1" si="677"/>
        <v>0</v>
      </c>
      <c r="O3941" s="679">
        <f t="shared" ca="1" si="676"/>
        <v>0</v>
      </c>
      <c r="P3941" s="679">
        <f t="shared" ca="1" si="676"/>
        <v>0</v>
      </c>
      <c r="Q3941" s="679">
        <f t="shared" ca="1" si="676"/>
        <v>0</v>
      </c>
      <c r="R3941" s="679">
        <f t="shared" ca="1" si="676"/>
        <v>0</v>
      </c>
      <c r="S3941" s="679">
        <f t="shared" ca="1" si="676"/>
        <v>0</v>
      </c>
      <c r="T3941" s="679">
        <f t="shared" ca="1" si="676"/>
        <v>0</v>
      </c>
      <c r="U3941" s="679">
        <f t="shared" ca="1" si="676"/>
        <v>0</v>
      </c>
      <c r="V3941" s="679">
        <f t="shared" ca="1" si="676"/>
        <v>0</v>
      </c>
      <c r="W3941" s="679">
        <f t="shared" ca="1" si="668"/>
        <v>0</v>
      </c>
      <c r="X3941" s="679">
        <f t="shared" ca="1" si="676"/>
        <v>0</v>
      </c>
      <c r="Y3941" s="679">
        <f t="shared" ca="1" si="676"/>
        <v>0</v>
      </c>
      <c r="Z3941" s="679">
        <f t="shared" ca="1" si="676"/>
        <v>0</v>
      </c>
      <c r="AA3941" t="str">
        <f t="shared" si="672"/>
        <v>ASR_Financial_Report_SHP21Final</v>
      </c>
      <c r="AB3941" s="960">
        <f t="shared" si="673"/>
        <v>44658</v>
      </c>
      <c r="AC3941" t="str">
        <f t="shared" si="674"/>
        <v>Unaudited</v>
      </c>
    </row>
    <row r="3942" spans="1:29" x14ac:dyDescent="0.25">
      <c r="A3942" t="s">
        <v>420</v>
      </c>
      <c r="B3942" t="s">
        <v>1366</v>
      </c>
      <c r="C3942" t="s">
        <v>1367</v>
      </c>
      <c r="D3942">
        <v>1900</v>
      </c>
      <c r="E3942" s="960">
        <v>1</v>
      </c>
      <c r="F3942" t="s">
        <v>441</v>
      </c>
      <c r="G3942" s="960">
        <v>366</v>
      </c>
      <c r="H3942" t="s">
        <v>389</v>
      </c>
      <c r="I3942" s="961" t="s">
        <v>488</v>
      </c>
      <c r="J3942" s="961" t="s">
        <v>436</v>
      </c>
      <c r="K3942" s="961" t="s">
        <v>436</v>
      </c>
      <c r="L3942" s="940" t="s">
        <v>133</v>
      </c>
      <c r="M3942" s="961" t="s">
        <v>496</v>
      </c>
      <c r="N3942" s="679">
        <f t="shared" ca="1" si="677"/>
        <v>0</v>
      </c>
      <c r="O3942" s="679">
        <f t="shared" ca="1" si="676"/>
        <v>0</v>
      </c>
      <c r="P3942" s="679">
        <f t="shared" ca="1" si="676"/>
        <v>0</v>
      </c>
      <c r="Q3942" s="679">
        <f t="shared" ca="1" si="676"/>
        <v>0</v>
      </c>
      <c r="R3942" s="679">
        <f t="shared" ca="1" si="676"/>
        <v>0</v>
      </c>
      <c r="S3942" s="679">
        <f t="shared" ca="1" si="676"/>
        <v>0</v>
      </c>
      <c r="T3942" s="679">
        <f t="shared" ca="1" si="676"/>
        <v>0</v>
      </c>
      <c r="U3942" s="679">
        <f t="shared" ref="U3942:Z3942" ca="1" si="678">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679">
        <f t="shared" ca="1" si="678"/>
        <v>0</v>
      </c>
      <c r="W3942" s="679">
        <f t="shared" ca="1" si="668"/>
        <v>0</v>
      </c>
      <c r="X3942" s="679">
        <f t="shared" ca="1" si="678"/>
        <v>0</v>
      </c>
      <c r="Y3942" s="679">
        <f t="shared" ca="1" si="678"/>
        <v>0</v>
      </c>
      <c r="Z3942" s="679">
        <f t="shared" ca="1" si="678"/>
        <v>0</v>
      </c>
      <c r="AA3942" t="str">
        <f t="shared" si="672"/>
        <v>ASR_Financial_Report_SHP21Final</v>
      </c>
      <c r="AB3942" s="960">
        <f t="shared" si="673"/>
        <v>44658</v>
      </c>
      <c r="AC3942" t="str">
        <f t="shared" si="674"/>
        <v>Unaudited</v>
      </c>
    </row>
    <row r="3943" spans="1:29" ht="30" x14ac:dyDescent="0.25">
      <c r="A3943" t="s">
        <v>420</v>
      </c>
      <c r="B3943" t="s">
        <v>1366</v>
      </c>
      <c r="C3943" t="s">
        <v>1367</v>
      </c>
      <c r="D3943">
        <v>1900</v>
      </c>
      <c r="E3943" s="960">
        <v>1</v>
      </c>
      <c r="F3943" t="s">
        <v>441</v>
      </c>
      <c r="G3943" s="960">
        <v>366</v>
      </c>
      <c r="H3943" t="s">
        <v>389</v>
      </c>
      <c r="I3943" s="961" t="s">
        <v>489</v>
      </c>
      <c r="J3943" s="961" t="s">
        <v>26</v>
      </c>
      <c r="K3943" s="961" t="s">
        <v>26</v>
      </c>
      <c r="L3943" s="940" t="s">
        <v>269</v>
      </c>
      <c r="M3943" s="961" t="s">
        <v>26</v>
      </c>
      <c r="N3943" s="679">
        <f t="shared" ca="1" si="677"/>
        <v>2476007.4996613865</v>
      </c>
      <c r="O3943" s="679">
        <f t="shared" ref="O3943:V3952" ca="1" si="679">IF(OR(AND($F3943="PY",O$1&lt;&gt;"Prior Year"),AND($F3943&lt;&gt;"PY",O$1="Prior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"&amp;$H3943&amp;"'!$A$7:$CA$7"),0)+MATCH(O$1,INDIRECT("'MMA Rev-Exp "&amp;$H3943&amp;"'!$D$8:$CA$8"),0)-1)))</f>
        <v>0</v>
      </c>
      <c r="P3943" s="679">
        <f t="shared" ca="1" si="679"/>
        <v>0</v>
      </c>
      <c r="Q3943" s="679">
        <f t="shared" ca="1" si="679"/>
        <v>0</v>
      </c>
      <c r="R3943" s="679">
        <f t="shared" ca="1" si="679"/>
        <v>0</v>
      </c>
      <c r="S3943" s="679">
        <f t="shared" ca="1" si="679"/>
        <v>0</v>
      </c>
      <c r="T3943" s="679">
        <f t="shared" ca="1" si="679"/>
        <v>0</v>
      </c>
      <c r="U3943" s="679">
        <f t="shared" ca="1" si="679"/>
        <v>0</v>
      </c>
      <c r="V3943" s="679">
        <f t="shared" ca="1" si="679"/>
        <v>0</v>
      </c>
      <c r="W3943" s="679">
        <f t="shared" ref="W3943:W4006" ca="1" si="680">IF(OR(AND($F3943="PY",W$1&lt;&gt;"Prior Year"),AND($F3943&lt;&gt;"PY",W$1="Prior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"&amp;$H3943&amp;"'!$A$7:$CA$7"),0)+MATCH(W$1,INDIRECT("'MMA Rev-Exp "&amp;$H3943&amp;"'!$D$8:$CA$8"),0)-1)))</f>
        <v>0</v>
      </c>
      <c r="X3943" s="679">
        <f t="shared" ref="X3943:Z3961" ca="1" si="681">IF(OR(AND($F3943="PY",X$1&lt;&gt;"Prior Year"),AND($F3943&lt;&gt;"PY",X$1="Prior Year")),0,INDEX(INDIRECT("'MMA Rev-Exp "&amp;$H3943&amp;"'!$A$1:$CA$200"),IF($J3943="Member Months",MATCH($J3943,INDIRECT("'MMA Rev-Exp "&amp;$H3943&amp;"'!$A$1:$A$200"),0),MATCH($L3943,INDIRECT("'MMA Rev-Exp "&amp;$H3943&amp;"'!$B$1:$B$200"),0)),IF($F3943="PY",MATCH("Prior Year Adjustments",INDIRECT("'MMA Rev-Exp "&amp;$H3943&amp;"'!$A$8:$CA$8"),0),MATCH(IF($F3943="Q1","JANUARY - MARCH (Q1)",IF($F3943="Q2","APRIL - JUNE (Q2)",IF($F3943="Q3","JULY - SEPTEMBER (Q3)",IF($F3943="Q4","OCTOBER - DECEMBER (Q4)",0)))),INDIRECT("'MMA Rev-Exp "&amp;$H3943&amp;"'!$A$7:$CA$7"),0)+MATCH(X$1,INDIRECT("'MMA Rev-Exp "&amp;$H3943&amp;"'!$D$8:$CA$8"),0)-1)))</f>
        <v>0</v>
      </c>
      <c r="Y3943" s="679">
        <f t="shared" ca="1" si="681"/>
        <v>0</v>
      </c>
      <c r="Z3943" s="679">
        <f t="shared" ca="1" si="681"/>
        <v>0</v>
      </c>
      <c r="AA3943" t="str">
        <f t="shared" si="672"/>
        <v>ASR_Financial_Report_SHP21Final</v>
      </c>
      <c r="AB3943" s="960">
        <f t="shared" si="673"/>
        <v>44658</v>
      </c>
      <c r="AC3943" t="str">
        <f t="shared" si="674"/>
        <v>Unaudited</v>
      </c>
    </row>
    <row r="3944" spans="1:29" x14ac:dyDescent="0.25">
      <c r="A3944" t="s">
        <v>420</v>
      </c>
      <c r="B3944" t="s">
        <v>1366</v>
      </c>
      <c r="C3944" t="s">
        <v>1367</v>
      </c>
      <c r="D3944">
        <v>1900</v>
      </c>
      <c r="E3944" s="960">
        <v>1</v>
      </c>
      <c r="F3944" t="s">
        <v>1012</v>
      </c>
      <c r="G3944" s="960" t="s">
        <v>1365</v>
      </c>
      <c r="H3944" t="s">
        <v>389</v>
      </c>
      <c r="I3944" s="961" t="s">
        <v>432</v>
      </c>
      <c r="J3944" s="961" t="s">
        <v>432</v>
      </c>
      <c r="K3944" s="961" t="s">
        <v>432</v>
      </c>
      <c r="L3944" s="940"/>
      <c r="M3944" s="961" t="s">
        <v>432</v>
      </c>
      <c r="N3944" s="679">
        <f t="shared" ca="1" si="677"/>
        <v>0</v>
      </c>
      <c r="O3944" s="679">
        <f t="shared" ca="1" si="679"/>
        <v>0</v>
      </c>
      <c r="P3944" s="679">
        <f t="shared" ca="1" si="679"/>
        <v>0</v>
      </c>
      <c r="Q3944" s="679">
        <f t="shared" ca="1" si="679"/>
        <v>0</v>
      </c>
      <c r="R3944" s="679">
        <f t="shared" ca="1" si="679"/>
        <v>0</v>
      </c>
      <c r="S3944" s="679">
        <f t="shared" ca="1" si="679"/>
        <v>0</v>
      </c>
      <c r="T3944" s="679">
        <f t="shared" ca="1" si="679"/>
        <v>0</v>
      </c>
      <c r="U3944" s="679">
        <f t="shared" ca="1" si="679"/>
        <v>0</v>
      </c>
      <c r="V3944" s="679">
        <f t="shared" ca="1" si="679"/>
        <v>0</v>
      </c>
      <c r="W3944" s="679">
        <f t="shared" ca="1" si="680"/>
        <v>0</v>
      </c>
      <c r="X3944" s="679">
        <f t="shared" ca="1" si="681"/>
        <v>0</v>
      </c>
      <c r="Y3944" s="679">
        <f t="shared" ca="1" si="681"/>
        <v>0</v>
      </c>
      <c r="Z3944" s="679">
        <f t="shared" ca="1" si="681"/>
        <v>-154.61000000000001</v>
      </c>
      <c r="AA3944" t="str">
        <f t="shared" si="672"/>
        <v>ASR_Financial_Report_SHP21Final</v>
      </c>
      <c r="AB3944" s="960">
        <f t="shared" si="673"/>
        <v>44658</v>
      </c>
      <c r="AC3944" t="str">
        <f t="shared" si="674"/>
        <v>Unaudited</v>
      </c>
    </row>
    <row r="3945" spans="1:29" x14ac:dyDescent="0.25">
      <c r="A3945" t="s">
        <v>420</v>
      </c>
      <c r="B3945" t="s">
        <v>1366</v>
      </c>
      <c r="C3945" t="s">
        <v>1367</v>
      </c>
      <c r="D3945">
        <v>1900</v>
      </c>
      <c r="E3945" s="960">
        <v>1</v>
      </c>
      <c r="F3945" t="s">
        <v>1012</v>
      </c>
      <c r="G3945" s="960" t="s">
        <v>1365</v>
      </c>
      <c r="H3945" t="s">
        <v>389</v>
      </c>
      <c r="I3945" s="961" t="s">
        <v>487</v>
      </c>
      <c r="J3945" s="961" t="s">
        <v>12</v>
      </c>
      <c r="K3945" s="961" t="s">
        <v>12</v>
      </c>
      <c r="L3945" s="956">
        <v>1.1000000000000001</v>
      </c>
      <c r="M3945" s="961" t="s">
        <v>12</v>
      </c>
      <c r="N3945" s="679">
        <f t="shared" ca="1" si="677"/>
        <v>0</v>
      </c>
      <c r="O3945" s="679">
        <f t="shared" ca="1" si="679"/>
        <v>0</v>
      </c>
      <c r="P3945" s="679">
        <f t="shared" ca="1" si="679"/>
        <v>0</v>
      </c>
      <c r="Q3945" s="679">
        <f t="shared" ca="1" si="679"/>
        <v>0</v>
      </c>
      <c r="R3945" s="679">
        <f t="shared" ca="1" si="679"/>
        <v>0</v>
      </c>
      <c r="S3945" s="679">
        <f t="shared" ca="1" si="679"/>
        <v>0</v>
      </c>
      <c r="T3945" s="679">
        <f t="shared" ca="1" si="679"/>
        <v>0</v>
      </c>
      <c r="U3945" s="679">
        <f t="shared" ca="1" si="679"/>
        <v>0</v>
      </c>
      <c r="V3945" s="679">
        <f t="shared" ca="1" si="679"/>
        <v>0</v>
      </c>
      <c r="W3945" s="679">
        <f t="shared" ca="1" si="680"/>
        <v>0</v>
      </c>
      <c r="X3945" s="679">
        <f t="shared" ca="1" si="681"/>
        <v>0</v>
      </c>
      <c r="Y3945" s="679">
        <f t="shared" ca="1" si="681"/>
        <v>0</v>
      </c>
      <c r="Z3945" s="679">
        <f t="shared" ca="1" si="681"/>
        <v>-554736.40000000084</v>
      </c>
      <c r="AA3945" t="str">
        <f t="shared" si="672"/>
        <v>ASR_Financial_Report_SHP21Final</v>
      </c>
      <c r="AB3945" s="960">
        <f t="shared" si="673"/>
        <v>44658</v>
      </c>
      <c r="AC3945" t="str">
        <f t="shared" si="674"/>
        <v>Unaudited</v>
      </c>
    </row>
    <row r="3946" spans="1:29" x14ac:dyDescent="0.25">
      <c r="A3946" t="s">
        <v>420</v>
      </c>
      <c r="B3946" t="s">
        <v>1366</v>
      </c>
      <c r="C3946" t="s">
        <v>1367</v>
      </c>
      <c r="D3946">
        <v>1900</v>
      </c>
      <c r="E3946" s="960">
        <v>1</v>
      </c>
      <c r="F3946" t="s">
        <v>1012</v>
      </c>
      <c r="G3946" s="960" t="s">
        <v>1365</v>
      </c>
      <c r="H3946" t="s">
        <v>389</v>
      </c>
      <c r="I3946" s="961" t="s">
        <v>487</v>
      </c>
      <c r="J3946" s="961" t="s">
        <v>12</v>
      </c>
      <c r="K3946" s="961" t="s">
        <v>1309</v>
      </c>
      <c r="L3946" s="940" t="s">
        <v>1300</v>
      </c>
      <c r="M3946" s="961" t="s">
        <v>1309</v>
      </c>
      <c r="N3946" s="679">
        <f t="shared" ca="1" si="677"/>
        <v>0</v>
      </c>
      <c r="O3946" s="679">
        <f t="shared" ca="1" si="679"/>
        <v>0</v>
      </c>
      <c r="P3946" s="679">
        <f t="shared" ca="1" si="679"/>
        <v>0</v>
      </c>
      <c r="Q3946" s="679">
        <f t="shared" ca="1" si="679"/>
        <v>0</v>
      </c>
      <c r="R3946" s="679">
        <f t="shared" ca="1" si="679"/>
        <v>0</v>
      </c>
      <c r="S3946" s="679">
        <f t="shared" ca="1" si="679"/>
        <v>0</v>
      </c>
      <c r="T3946" s="679">
        <f t="shared" ca="1" si="679"/>
        <v>0</v>
      </c>
      <c r="U3946" s="679">
        <f t="shared" ca="1" si="679"/>
        <v>0</v>
      </c>
      <c r="V3946" s="679">
        <f t="shared" ca="1" si="679"/>
        <v>0</v>
      </c>
      <c r="W3946" s="679">
        <f t="shared" ca="1" si="680"/>
        <v>0</v>
      </c>
      <c r="X3946" s="679">
        <f t="shared" ca="1" si="681"/>
        <v>0</v>
      </c>
      <c r="Y3946" s="679">
        <f t="shared" ca="1" si="681"/>
        <v>0</v>
      </c>
      <c r="Z3946" s="679">
        <f t="shared" ca="1" si="681"/>
        <v>1020761.9237617607</v>
      </c>
      <c r="AA3946" t="str">
        <f t="shared" si="672"/>
        <v>ASR_Financial_Report_SHP21Final</v>
      </c>
      <c r="AB3946" s="960">
        <f t="shared" si="673"/>
        <v>44658</v>
      </c>
      <c r="AC3946" t="str">
        <f t="shared" si="674"/>
        <v>Unaudited</v>
      </c>
    </row>
    <row r="3947" spans="1:29" x14ac:dyDescent="0.25">
      <c r="A3947" t="s">
        <v>420</v>
      </c>
      <c r="B3947" t="s">
        <v>1366</v>
      </c>
      <c r="C3947" t="s">
        <v>1367</v>
      </c>
      <c r="D3947">
        <v>1900</v>
      </c>
      <c r="E3947" s="960">
        <v>1</v>
      </c>
      <c r="F3947" t="s">
        <v>1012</v>
      </c>
      <c r="G3947" s="960" t="s">
        <v>1365</v>
      </c>
      <c r="H3947" t="s">
        <v>389</v>
      </c>
      <c r="I3947" s="940" t="s">
        <v>487</v>
      </c>
      <c r="J3947" s="940" t="s">
        <v>490</v>
      </c>
      <c r="K3947" s="940" t="s">
        <v>491</v>
      </c>
      <c r="L3947" s="940" t="s">
        <v>63</v>
      </c>
      <c r="M3947" s="961" t="s">
        <v>343</v>
      </c>
      <c r="N3947" s="679">
        <f t="shared" ca="1" si="677"/>
        <v>0</v>
      </c>
      <c r="O3947" s="679">
        <f t="shared" ca="1" si="679"/>
        <v>0</v>
      </c>
      <c r="P3947" s="679">
        <f t="shared" ca="1" si="679"/>
        <v>0</v>
      </c>
      <c r="Q3947" s="679">
        <f t="shared" ca="1" si="679"/>
        <v>0</v>
      </c>
      <c r="R3947" s="679">
        <f t="shared" ca="1" si="679"/>
        <v>0</v>
      </c>
      <c r="S3947" s="679">
        <f t="shared" ca="1" si="679"/>
        <v>0</v>
      </c>
      <c r="T3947" s="679">
        <f t="shared" ca="1" si="679"/>
        <v>0</v>
      </c>
      <c r="U3947" s="679">
        <f t="shared" ca="1" si="679"/>
        <v>0</v>
      </c>
      <c r="V3947" s="679">
        <f t="shared" ca="1" si="679"/>
        <v>0</v>
      </c>
      <c r="W3947" s="679">
        <f t="shared" ca="1" si="680"/>
        <v>0</v>
      </c>
      <c r="X3947" s="679">
        <f t="shared" ca="1" si="681"/>
        <v>0</v>
      </c>
      <c r="Y3947" s="679">
        <f t="shared" ca="1" si="681"/>
        <v>0</v>
      </c>
      <c r="Z3947" s="679">
        <f t="shared" ca="1" si="681"/>
        <v>0</v>
      </c>
      <c r="AA3947" t="str">
        <f t="shared" si="672"/>
        <v>ASR_Financial_Report_SHP21Final</v>
      </c>
      <c r="AB3947" s="960">
        <f t="shared" si="673"/>
        <v>44658</v>
      </c>
      <c r="AC3947" t="str">
        <f t="shared" si="674"/>
        <v>Unaudited</v>
      </c>
    </row>
    <row r="3948" spans="1:29" x14ac:dyDescent="0.25">
      <c r="A3948" t="s">
        <v>420</v>
      </c>
      <c r="B3948" t="s">
        <v>1366</v>
      </c>
      <c r="C3948" t="s">
        <v>1367</v>
      </c>
      <c r="D3948">
        <v>1900</v>
      </c>
      <c r="E3948" s="960">
        <v>1</v>
      </c>
      <c r="F3948" t="s">
        <v>1012</v>
      </c>
      <c r="G3948" s="960" t="s">
        <v>1365</v>
      </c>
      <c r="H3948" t="s">
        <v>389</v>
      </c>
      <c r="I3948" s="961" t="s">
        <v>487</v>
      </c>
      <c r="J3948" s="961" t="s">
        <v>490</v>
      </c>
      <c r="K3948" s="961" t="s">
        <v>1000</v>
      </c>
      <c r="L3948" s="940" t="s">
        <v>896</v>
      </c>
      <c r="M3948" s="961" t="s">
        <v>897</v>
      </c>
      <c r="N3948" s="679">
        <f t="shared" ca="1" si="677"/>
        <v>0</v>
      </c>
      <c r="O3948" s="679">
        <f t="shared" ca="1" si="679"/>
        <v>0</v>
      </c>
      <c r="P3948" s="679">
        <f t="shared" ca="1" si="679"/>
        <v>0</v>
      </c>
      <c r="Q3948" s="679">
        <f t="shared" ca="1" si="679"/>
        <v>0</v>
      </c>
      <c r="R3948" s="679">
        <f t="shared" ca="1" si="679"/>
        <v>0</v>
      </c>
      <c r="S3948" s="679">
        <f t="shared" ca="1" si="679"/>
        <v>0</v>
      </c>
      <c r="T3948" s="679">
        <f t="shared" ca="1" si="679"/>
        <v>0</v>
      </c>
      <c r="U3948" s="679">
        <f t="shared" ca="1" si="679"/>
        <v>0</v>
      </c>
      <c r="V3948" s="679">
        <f t="shared" ca="1" si="679"/>
        <v>0</v>
      </c>
      <c r="W3948" s="679">
        <f t="shared" ca="1" si="680"/>
        <v>0</v>
      </c>
      <c r="X3948" s="679">
        <f t="shared" ca="1" si="681"/>
        <v>0</v>
      </c>
      <c r="Y3948" s="679">
        <f t="shared" ca="1" si="681"/>
        <v>0</v>
      </c>
      <c r="Z3948" s="679">
        <f t="shared" ca="1" si="681"/>
        <v>13984.230000000416</v>
      </c>
      <c r="AA3948" t="str">
        <f t="shared" si="672"/>
        <v>ASR_Financial_Report_SHP21Final</v>
      </c>
      <c r="AB3948" s="960">
        <f t="shared" si="673"/>
        <v>44658</v>
      </c>
      <c r="AC3948" t="str">
        <f t="shared" si="674"/>
        <v>Unaudited</v>
      </c>
    </row>
    <row r="3949" spans="1:29" x14ac:dyDescent="0.25">
      <c r="A3949" t="s">
        <v>420</v>
      </c>
      <c r="B3949" t="s">
        <v>1366</v>
      </c>
      <c r="C3949" t="s">
        <v>1367</v>
      </c>
      <c r="D3949">
        <v>1900</v>
      </c>
      <c r="E3949" s="960">
        <v>1</v>
      </c>
      <c r="F3949" t="s">
        <v>1012</v>
      </c>
      <c r="G3949" s="960" t="s">
        <v>1365</v>
      </c>
      <c r="H3949" t="s">
        <v>389</v>
      </c>
      <c r="I3949" s="940" t="s">
        <v>487</v>
      </c>
      <c r="J3949" s="940" t="s">
        <v>13</v>
      </c>
      <c r="K3949" s="940" t="s">
        <v>492</v>
      </c>
      <c r="L3949" s="940" t="s">
        <v>94</v>
      </c>
      <c r="M3949" s="940" t="s">
        <v>146</v>
      </c>
      <c r="N3949" s="679">
        <f t="shared" ca="1" si="677"/>
        <v>0</v>
      </c>
      <c r="O3949" s="679">
        <f t="shared" ca="1" si="679"/>
        <v>0</v>
      </c>
      <c r="P3949" s="679">
        <f t="shared" ca="1" si="679"/>
        <v>0</v>
      </c>
      <c r="Q3949" s="679">
        <f t="shared" ca="1" si="679"/>
        <v>0</v>
      </c>
      <c r="R3949" s="679">
        <f t="shared" ca="1" si="679"/>
        <v>0</v>
      </c>
      <c r="S3949" s="679">
        <f t="shared" ca="1" si="679"/>
        <v>0</v>
      </c>
      <c r="T3949" s="679">
        <f t="shared" ca="1" si="679"/>
        <v>0</v>
      </c>
      <c r="U3949" s="679">
        <f t="shared" ca="1" si="679"/>
        <v>0</v>
      </c>
      <c r="V3949" s="679">
        <f t="shared" ca="1" si="679"/>
        <v>0</v>
      </c>
      <c r="W3949" s="679">
        <f t="shared" ca="1" si="680"/>
        <v>0</v>
      </c>
      <c r="X3949" s="679">
        <f t="shared" ca="1" si="681"/>
        <v>0</v>
      </c>
      <c r="Y3949" s="679">
        <f t="shared" ca="1" si="681"/>
        <v>0</v>
      </c>
      <c r="Z3949" s="679">
        <f t="shared" ca="1" si="681"/>
        <v>0</v>
      </c>
      <c r="AA3949" t="str">
        <f t="shared" si="672"/>
        <v>ASR_Financial_Report_SHP21Final</v>
      </c>
      <c r="AB3949" s="960">
        <f t="shared" si="673"/>
        <v>44658</v>
      </c>
      <c r="AC3949" t="str">
        <f t="shared" si="674"/>
        <v>Unaudited</v>
      </c>
    </row>
    <row r="3950" spans="1:29" x14ac:dyDescent="0.25">
      <c r="A3950" t="s">
        <v>420</v>
      </c>
      <c r="B3950" t="s">
        <v>1366</v>
      </c>
      <c r="C3950" t="s">
        <v>1367</v>
      </c>
      <c r="D3950">
        <v>1900</v>
      </c>
      <c r="E3950" s="960">
        <v>1</v>
      </c>
      <c r="F3950" t="s">
        <v>1012</v>
      </c>
      <c r="G3950" s="960" t="s">
        <v>1365</v>
      </c>
      <c r="H3950" t="s">
        <v>389</v>
      </c>
      <c r="I3950" s="940" t="s">
        <v>487</v>
      </c>
      <c r="J3950" s="940" t="s">
        <v>13</v>
      </c>
      <c r="K3950" s="940" t="s">
        <v>13</v>
      </c>
      <c r="L3950" s="940" t="s">
        <v>35</v>
      </c>
      <c r="M3950" s="961" t="s">
        <v>13</v>
      </c>
      <c r="N3950" s="679">
        <f t="shared" ca="1" si="677"/>
        <v>0</v>
      </c>
      <c r="O3950" s="679">
        <f t="shared" ca="1" si="679"/>
        <v>0</v>
      </c>
      <c r="P3950" s="679">
        <f t="shared" ca="1" si="679"/>
        <v>0</v>
      </c>
      <c r="Q3950" s="679">
        <f t="shared" ca="1" si="679"/>
        <v>0</v>
      </c>
      <c r="R3950" s="679">
        <f t="shared" ca="1" si="679"/>
        <v>0</v>
      </c>
      <c r="S3950" s="679">
        <f t="shared" ca="1" si="679"/>
        <v>0</v>
      </c>
      <c r="T3950" s="679">
        <f t="shared" ca="1" si="679"/>
        <v>0</v>
      </c>
      <c r="U3950" s="679">
        <f t="shared" ca="1" si="679"/>
        <v>0</v>
      </c>
      <c r="V3950" s="679">
        <f t="shared" ca="1" si="679"/>
        <v>0</v>
      </c>
      <c r="W3950" s="679">
        <f t="shared" ca="1" si="680"/>
        <v>0</v>
      </c>
      <c r="X3950" s="679">
        <f t="shared" ca="1" si="681"/>
        <v>0</v>
      </c>
      <c r="Y3950" s="679">
        <f t="shared" ca="1" si="681"/>
        <v>0</v>
      </c>
      <c r="Z3950" s="679">
        <f t="shared" ca="1" si="681"/>
        <v>9557.5192538019583</v>
      </c>
      <c r="AA3950" t="str">
        <f t="shared" si="672"/>
        <v>ASR_Financial_Report_SHP21Final</v>
      </c>
      <c r="AB3950" s="960">
        <f t="shared" si="673"/>
        <v>44658</v>
      </c>
      <c r="AC3950" t="str">
        <f t="shared" si="674"/>
        <v>Unaudited</v>
      </c>
    </row>
    <row r="3951" spans="1:29" x14ac:dyDescent="0.25">
      <c r="A3951" t="s">
        <v>420</v>
      </c>
      <c r="B3951" t="s">
        <v>1366</v>
      </c>
      <c r="C3951" t="s">
        <v>1367</v>
      </c>
      <c r="D3951">
        <v>1900</v>
      </c>
      <c r="E3951" s="960">
        <v>1</v>
      </c>
      <c r="F3951" t="s">
        <v>1012</v>
      </c>
      <c r="G3951" s="960" t="s">
        <v>1365</v>
      </c>
      <c r="H3951" t="s">
        <v>389</v>
      </c>
      <c r="I3951" s="940" t="s">
        <v>488</v>
      </c>
      <c r="J3951" s="940" t="s">
        <v>444</v>
      </c>
      <c r="K3951" s="940" t="s">
        <v>0</v>
      </c>
      <c r="L3951" s="940">
        <v>2.1</v>
      </c>
      <c r="M3951" s="961" t="s">
        <v>147</v>
      </c>
      <c r="N3951" s="679">
        <f t="shared" ca="1" si="677"/>
        <v>0</v>
      </c>
      <c r="O3951" s="679">
        <f t="shared" ca="1" si="679"/>
        <v>0</v>
      </c>
      <c r="P3951" s="679">
        <f t="shared" ca="1" si="679"/>
        <v>0</v>
      </c>
      <c r="Q3951" s="679">
        <f t="shared" ca="1" si="679"/>
        <v>0</v>
      </c>
      <c r="R3951" s="679">
        <f t="shared" ca="1" si="679"/>
        <v>0</v>
      </c>
      <c r="S3951" s="679">
        <f t="shared" ca="1" si="679"/>
        <v>0</v>
      </c>
      <c r="T3951" s="679">
        <f t="shared" ca="1" si="679"/>
        <v>0</v>
      </c>
      <c r="U3951" s="679">
        <f t="shared" ca="1" si="679"/>
        <v>0</v>
      </c>
      <c r="V3951" s="679">
        <f t="shared" ca="1" si="679"/>
        <v>0</v>
      </c>
      <c r="W3951" s="679">
        <f t="shared" ca="1" si="680"/>
        <v>0</v>
      </c>
      <c r="X3951" s="679">
        <f t="shared" ca="1" si="681"/>
        <v>0</v>
      </c>
      <c r="Y3951" s="679">
        <f t="shared" ca="1" si="681"/>
        <v>0</v>
      </c>
      <c r="Z3951" s="679">
        <f t="shared" ca="1" si="681"/>
        <v>256923.13000000003</v>
      </c>
      <c r="AA3951" t="str">
        <f t="shared" si="672"/>
        <v>ASR_Financial_Report_SHP21Final</v>
      </c>
      <c r="AB3951" s="960">
        <f t="shared" si="673"/>
        <v>44658</v>
      </c>
      <c r="AC3951" t="str">
        <f t="shared" si="674"/>
        <v>Unaudited</v>
      </c>
    </row>
    <row r="3952" spans="1:29" ht="30" x14ac:dyDescent="0.25">
      <c r="A3952" t="s">
        <v>420</v>
      </c>
      <c r="B3952" t="s">
        <v>1366</v>
      </c>
      <c r="C3952" t="s">
        <v>1367</v>
      </c>
      <c r="D3952">
        <v>1900</v>
      </c>
      <c r="E3952" s="960">
        <v>1</v>
      </c>
      <c r="F3952" t="s">
        <v>1012</v>
      </c>
      <c r="G3952" s="960" t="s">
        <v>1365</v>
      </c>
      <c r="H3952" t="s">
        <v>389</v>
      </c>
      <c r="I3952" s="940" t="s">
        <v>488</v>
      </c>
      <c r="J3952" s="940" t="s">
        <v>444</v>
      </c>
      <c r="K3952" s="940" t="s">
        <v>0</v>
      </c>
      <c r="L3952" s="940">
        <v>2.2000000000000002</v>
      </c>
      <c r="M3952" s="961" t="s">
        <v>148</v>
      </c>
      <c r="N3952" s="679">
        <f t="shared" ca="1" si="677"/>
        <v>0</v>
      </c>
      <c r="O3952" s="679">
        <f t="shared" ca="1" si="679"/>
        <v>0</v>
      </c>
      <c r="P3952" s="679">
        <f t="shared" ca="1" si="679"/>
        <v>0</v>
      </c>
      <c r="Q3952" s="679">
        <f t="shared" ca="1" si="679"/>
        <v>0</v>
      </c>
      <c r="R3952" s="679">
        <f t="shared" ca="1" si="679"/>
        <v>0</v>
      </c>
      <c r="S3952" s="679">
        <f t="shared" ca="1" si="679"/>
        <v>0</v>
      </c>
      <c r="T3952" s="679">
        <f t="shared" ca="1" si="679"/>
        <v>0</v>
      </c>
      <c r="U3952" s="679">
        <f t="shared" ca="1" si="679"/>
        <v>0</v>
      </c>
      <c r="V3952" s="679">
        <f t="shared" ca="1" si="679"/>
        <v>0</v>
      </c>
      <c r="W3952" s="679">
        <f t="shared" ca="1" si="680"/>
        <v>0</v>
      </c>
      <c r="X3952" s="679">
        <f t="shared" ca="1" si="681"/>
        <v>0</v>
      </c>
      <c r="Y3952" s="679">
        <f t="shared" ca="1" si="681"/>
        <v>0</v>
      </c>
      <c r="Z3952" s="679">
        <f t="shared" ca="1" si="681"/>
        <v>-2158641.6851914255</v>
      </c>
      <c r="AA3952" t="str">
        <f t="shared" si="672"/>
        <v>ASR_Financial_Report_SHP21Final</v>
      </c>
      <c r="AB3952" s="960">
        <f t="shared" si="673"/>
        <v>44658</v>
      </c>
      <c r="AC3952" t="str">
        <f t="shared" si="674"/>
        <v>Unaudited</v>
      </c>
    </row>
    <row r="3953" spans="1:29" x14ac:dyDescent="0.25">
      <c r="A3953" t="s">
        <v>420</v>
      </c>
      <c r="B3953" t="s">
        <v>1366</v>
      </c>
      <c r="C3953" t="s">
        <v>1367</v>
      </c>
      <c r="D3953">
        <v>1900</v>
      </c>
      <c r="E3953" s="960">
        <v>1</v>
      </c>
      <c r="F3953" t="s">
        <v>1012</v>
      </c>
      <c r="G3953" s="960" t="s">
        <v>1365</v>
      </c>
      <c r="H3953" t="s">
        <v>389</v>
      </c>
      <c r="I3953" s="940" t="s">
        <v>488</v>
      </c>
      <c r="J3953" s="940" t="s">
        <v>444</v>
      </c>
      <c r="K3953" s="940" t="s">
        <v>0</v>
      </c>
      <c r="L3953" s="946">
        <v>2.2999999999999998</v>
      </c>
      <c r="M3953" s="962" t="s">
        <v>149</v>
      </c>
      <c r="N3953" s="679">
        <f t="shared" ca="1" si="677"/>
        <v>0</v>
      </c>
      <c r="O3953" s="679">
        <f t="shared" ref="O3953:V3961" ca="1" si="682">IF(OR(AND($F3953="PY",O$1&lt;&gt;"Prior Year"),AND($F3953&lt;&gt;"PY",O$1="Prior Year")),0,INDEX(INDIRECT("'MMA Rev-Exp "&amp;$H3953&amp;"'!$A$1:$CA$200"),IF($J3953="Member Months",MATCH($J3953,INDIRECT("'MMA Rev-Exp "&amp;$H3953&amp;"'!$A$1:$A$200"),0),MATCH($L3953,INDIRECT("'MMA Rev-Exp "&amp;$H3953&amp;"'!$B$1:$B$200"),0)),IF($F3953="PY",MATCH("Prior Year Adjustments",INDIRECT("'MMA Rev-Exp "&amp;$H3953&amp;"'!$A$8:$CA$8"),0),MATCH(IF($F3953="Q1","JANUARY - MARCH (Q1)",IF($F3953="Q2","APRIL - JUNE (Q2)",IF($F3953="Q3","JULY - SEPTEMBER (Q3)",IF($F3953="Q4","OCTOBER - DECEMBER (Q4)",0)))),INDIRECT("'MMA Rev-Exp "&amp;$H3953&amp;"'!$A$7:$CA$7"),0)+MATCH(O$1,INDIRECT("'MMA Rev-Exp "&amp;$H3953&amp;"'!$D$8:$CA$8"),0)-1)))</f>
        <v>0</v>
      </c>
      <c r="P3953" s="679">
        <f t="shared" ca="1" si="682"/>
        <v>0</v>
      </c>
      <c r="Q3953" s="679">
        <f t="shared" ca="1" si="682"/>
        <v>0</v>
      </c>
      <c r="R3953" s="679">
        <f t="shared" ca="1" si="682"/>
        <v>0</v>
      </c>
      <c r="S3953" s="679">
        <f t="shared" ca="1" si="682"/>
        <v>0</v>
      </c>
      <c r="T3953" s="679">
        <f t="shared" ca="1" si="682"/>
        <v>0</v>
      </c>
      <c r="U3953" s="679">
        <f t="shared" ca="1" si="682"/>
        <v>0</v>
      </c>
      <c r="V3953" s="679">
        <f t="shared" ca="1" si="682"/>
        <v>0</v>
      </c>
      <c r="W3953" s="679">
        <f t="shared" ca="1" si="680"/>
        <v>0</v>
      </c>
      <c r="X3953" s="679">
        <f t="shared" ca="1" si="681"/>
        <v>0</v>
      </c>
      <c r="Y3953" s="679">
        <f t="shared" ca="1" si="681"/>
        <v>0</v>
      </c>
      <c r="Z3953" s="679">
        <f t="shared" ca="1" si="681"/>
        <v>-375310.17000000004</v>
      </c>
      <c r="AA3953" t="str">
        <f t="shared" si="672"/>
        <v>ASR_Financial_Report_SHP21Final</v>
      </c>
      <c r="AB3953" s="960">
        <f t="shared" si="673"/>
        <v>44658</v>
      </c>
      <c r="AC3953" t="str">
        <f t="shared" si="674"/>
        <v>Unaudited</v>
      </c>
    </row>
    <row r="3954" spans="1:29" x14ac:dyDescent="0.25">
      <c r="A3954" t="s">
        <v>420</v>
      </c>
      <c r="B3954" t="s">
        <v>1366</v>
      </c>
      <c r="C3954" t="s">
        <v>1367</v>
      </c>
      <c r="D3954">
        <v>1900</v>
      </c>
      <c r="E3954" s="960">
        <v>1</v>
      </c>
      <c r="F3954" t="s">
        <v>1012</v>
      </c>
      <c r="G3954" s="960" t="s">
        <v>1365</v>
      </c>
      <c r="H3954" t="s">
        <v>389</v>
      </c>
      <c r="I3954" s="940" t="s">
        <v>488</v>
      </c>
      <c r="J3954" s="940" t="s">
        <v>444</v>
      </c>
      <c r="K3954" s="940" t="s">
        <v>0</v>
      </c>
      <c r="L3954" s="940">
        <v>2.4</v>
      </c>
      <c r="M3954" s="961" t="s">
        <v>150</v>
      </c>
      <c r="N3954" s="679">
        <f t="shared" ca="1" si="677"/>
        <v>0</v>
      </c>
      <c r="O3954" s="679">
        <f t="shared" ca="1" si="682"/>
        <v>0</v>
      </c>
      <c r="P3954" s="679">
        <f t="shared" ca="1" si="682"/>
        <v>0</v>
      </c>
      <c r="Q3954" s="679">
        <f t="shared" ca="1" si="682"/>
        <v>0</v>
      </c>
      <c r="R3954" s="679">
        <f t="shared" ca="1" si="682"/>
        <v>0</v>
      </c>
      <c r="S3954" s="679">
        <f t="shared" ca="1" si="682"/>
        <v>0</v>
      </c>
      <c r="T3954" s="679">
        <f t="shared" ca="1" si="682"/>
        <v>0</v>
      </c>
      <c r="U3954" s="679">
        <f t="shared" ca="1" si="682"/>
        <v>0</v>
      </c>
      <c r="V3954" s="679">
        <f t="shared" ca="1" si="682"/>
        <v>0</v>
      </c>
      <c r="W3954" s="679">
        <f t="shared" ca="1" si="680"/>
        <v>0</v>
      </c>
      <c r="X3954" s="679">
        <f t="shared" ca="1" si="681"/>
        <v>0</v>
      </c>
      <c r="Y3954" s="679">
        <f t="shared" ca="1" si="681"/>
        <v>0</v>
      </c>
      <c r="Z3954" s="679">
        <f t="shared" ca="1" si="681"/>
        <v>12273.859999999997</v>
      </c>
      <c r="AA3954" t="str">
        <f t="shared" si="672"/>
        <v>ASR_Financial_Report_SHP21Final</v>
      </c>
      <c r="AB3954" s="960">
        <f t="shared" si="673"/>
        <v>44658</v>
      </c>
      <c r="AC3954" t="str">
        <f t="shared" si="674"/>
        <v>Unaudited</v>
      </c>
    </row>
    <row r="3955" spans="1:29" ht="30" x14ac:dyDescent="0.25">
      <c r="A3955" t="s">
        <v>420</v>
      </c>
      <c r="B3955" t="s">
        <v>1366</v>
      </c>
      <c r="C3955" t="s">
        <v>1367</v>
      </c>
      <c r="D3955">
        <v>1900</v>
      </c>
      <c r="E3955" s="960">
        <v>1</v>
      </c>
      <c r="F3955" t="s">
        <v>1012</v>
      </c>
      <c r="G3955" s="960" t="s">
        <v>1365</v>
      </c>
      <c r="H3955" t="s">
        <v>389</v>
      </c>
      <c r="I3955" s="940" t="s">
        <v>488</v>
      </c>
      <c r="J3955" s="940" t="s">
        <v>444</v>
      </c>
      <c r="K3955" s="940" t="s">
        <v>0</v>
      </c>
      <c r="L3955" s="940">
        <v>2.5</v>
      </c>
      <c r="M3955" s="961" t="s">
        <v>151</v>
      </c>
      <c r="N3955" s="679">
        <f t="shared" ca="1" si="677"/>
        <v>0</v>
      </c>
      <c r="O3955" s="679">
        <f t="shared" ca="1" si="682"/>
        <v>0</v>
      </c>
      <c r="P3955" s="679">
        <f t="shared" ca="1" si="682"/>
        <v>0</v>
      </c>
      <c r="Q3955" s="679">
        <f t="shared" ca="1" si="682"/>
        <v>0</v>
      </c>
      <c r="R3955" s="679">
        <f t="shared" ca="1" si="682"/>
        <v>0</v>
      </c>
      <c r="S3955" s="679">
        <f t="shared" ca="1" si="682"/>
        <v>0</v>
      </c>
      <c r="T3955" s="679">
        <f t="shared" ca="1" si="682"/>
        <v>0</v>
      </c>
      <c r="U3955" s="679">
        <f t="shared" ca="1" si="682"/>
        <v>0</v>
      </c>
      <c r="V3955" s="679">
        <f t="shared" ca="1" si="682"/>
        <v>0</v>
      </c>
      <c r="W3955" s="679">
        <f t="shared" ca="1" si="680"/>
        <v>0</v>
      </c>
      <c r="X3955" s="679">
        <f t="shared" ca="1" si="681"/>
        <v>0</v>
      </c>
      <c r="Y3955" s="679">
        <f t="shared" ca="1" si="681"/>
        <v>0</v>
      </c>
      <c r="Z3955" s="679">
        <f t="shared" ca="1" si="681"/>
        <v>-424515.9867084446</v>
      </c>
      <c r="AA3955" t="str">
        <f t="shared" si="672"/>
        <v>ASR_Financial_Report_SHP21Final</v>
      </c>
      <c r="AB3955" s="960">
        <f t="shared" si="673"/>
        <v>44658</v>
      </c>
      <c r="AC3955" t="str">
        <f t="shared" si="674"/>
        <v>Unaudited</v>
      </c>
    </row>
    <row r="3956" spans="1:29" x14ac:dyDescent="0.25">
      <c r="A3956" t="s">
        <v>420</v>
      </c>
      <c r="B3956" t="s">
        <v>1366</v>
      </c>
      <c r="C3956" t="s">
        <v>1367</v>
      </c>
      <c r="D3956">
        <v>1900</v>
      </c>
      <c r="E3956" s="960">
        <v>1</v>
      </c>
      <c r="F3956" t="s">
        <v>1012</v>
      </c>
      <c r="G3956" s="960" t="s">
        <v>1365</v>
      </c>
      <c r="H3956" t="s">
        <v>389</v>
      </c>
      <c r="I3956" s="940" t="s">
        <v>488</v>
      </c>
      <c r="J3956" s="940" t="s">
        <v>444</v>
      </c>
      <c r="K3956" s="940" t="s">
        <v>0</v>
      </c>
      <c r="L3956" s="940" t="s">
        <v>96</v>
      </c>
      <c r="M3956" s="961" t="s">
        <v>7</v>
      </c>
      <c r="N3956" s="679">
        <f t="shared" ca="1" si="677"/>
        <v>0</v>
      </c>
      <c r="O3956" s="679">
        <f t="shared" ca="1" si="682"/>
        <v>0</v>
      </c>
      <c r="P3956" s="679">
        <f t="shared" ca="1" si="682"/>
        <v>0</v>
      </c>
      <c r="Q3956" s="679">
        <f t="shared" ca="1" si="682"/>
        <v>0</v>
      </c>
      <c r="R3956" s="679">
        <f t="shared" ca="1" si="682"/>
        <v>0</v>
      </c>
      <c r="S3956" s="679">
        <f t="shared" ca="1" si="682"/>
        <v>0</v>
      </c>
      <c r="T3956" s="679">
        <f t="shared" ca="1" si="682"/>
        <v>0</v>
      </c>
      <c r="U3956" s="679">
        <f t="shared" ca="1" si="682"/>
        <v>0</v>
      </c>
      <c r="V3956" s="679">
        <f t="shared" ca="1" si="682"/>
        <v>0</v>
      </c>
      <c r="W3956" s="679">
        <f t="shared" ca="1" si="680"/>
        <v>0</v>
      </c>
      <c r="X3956" s="679">
        <f t="shared" ca="1" si="681"/>
        <v>0</v>
      </c>
      <c r="Y3956" s="679">
        <f t="shared" ca="1" si="681"/>
        <v>0</v>
      </c>
      <c r="Z3956" s="679">
        <f t="shared" ca="1" si="681"/>
        <v>0</v>
      </c>
      <c r="AA3956" t="str">
        <f t="shared" si="672"/>
        <v>ASR_Financial_Report_SHP21Final</v>
      </c>
      <c r="AB3956" s="960">
        <f t="shared" si="673"/>
        <v>44658</v>
      </c>
      <c r="AC3956" t="str">
        <f t="shared" si="674"/>
        <v>Unaudited</v>
      </c>
    </row>
    <row r="3957" spans="1:29" x14ac:dyDescent="0.25">
      <c r="A3957" t="s">
        <v>420</v>
      </c>
      <c r="B3957" t="s">
        <v>1366</v>
      </c>
      <c r="C3957" t="s">
        <v>1367</v>
      </c>
      <c r="D3957">
        <v>1900</v>
      </c>
      <c r="E3957" s="960">
        <v>1</v>
      </c>
      <c r="F3957" t="s">
        <v>1012</v>
      </c>
      <c r="G3957" s="960" t="s">
        <v>1365</v>
      </c>
      <c r="H3957" t="s">
        <v>389</v>
      </c>
      <c r="I3957" s="940" t="s">
        <v>488</v>
      </c>
      <c r="J3957" s="940" t="s">
        <v>444</v>
      </c>
      <c r="K3957" s="940" t="s">
        <v>0</v>
      </c>
      <c r="L3957" s="940" t="s">
        <v>152</v>
      </c>
      <c r="M3957" s="961" t="s">
        <v>451</v>
      </c>
      <c r="N3957" s="679">
        <f t="shared" ca="1" si="677"/>
        <v>0</v>
      </c>
      <c r="O3957" s="679">
        <f t="shared" ca="1" si="682"/>
        <v>0</v>
      </c>
      <c r="P3957" s="679">
        <f t="shared" ca="1" si="682"/>
        <v>0</v>
      </c>
      <c r="Q3957" s="679">
        <f t="shared" ca="1" si="682"/>
        <v>0</v>
      </c>
      <c r="R3957" s="679">
        <f t="shared" ca="1" si="682"/>
        <v>0</v>
      </c>
      <c r="S3957" s="679">
        <f t="shared" ca="1" si="682"/>
        <v>0</v>
      </c>
      <c r="T3957" s="679">
        <f t="shared" ca="1" si="682"/>
        <v>0</v>
      </c>
      <c r="U3957" s="679">
        <f t="shared" ca="1" si="682"/>
        <v>0</v>
      </c>
      <c r="V3957" s="679">
        <f t="shared" ca="1" si="682"/>
        <v>0</v>
      </c>
      <c r="W3957" s="679">
        <f t="shared" ca="1" si="680"/>
        <v>0</v>
      </c>
      <c r="X3957" s="679">
        <f t="shared" ca="1" si="681"/>
        <v>0</v>
      </c>
      <c r="Y3957" s="679">
        <f t="shared" ca="1" si="681"/>
        <v>0</v>
      </c>
      <c r="Z3957" s="679">
        <f t="shared" ca="1" si="681"/>
        <v>0</v>
      </c>
      <c r="AA3957" t="str">
        <f t="shared" si="672"/>
        <v>ASR_Financial_Report_SHP21Final</v>
      </c>
      <c r="AB3957" s="960">
        <f t="shared" si="673"/>
        <v>44658</v>
      </c>
      <c r="AC3957" t="str">
        <f t="shared" si="674"/>
        <v>Unaudited</v>
      </c>
    </row>
    <row r="3958" spans="1:29" x14ac:dyDescent="0.25">
      <c r="A3958" t="s">
        <v>420</v>
      </c>
      <c r="B3958" t="s">
        <v>1366</v>
      </c>
      <c r="C3958" t="s">
        <v>1367</v>
      </c>
      <c r="D3958">
        <v>1900</v>
      </c>
      <c r="E3958" s="960">
        <v>1</v>
      </c>
      <c r="F3958" t="s">
        <v>1012</v>
      </c>
      <c r="G3958" s="960" t="s">
        <v>1365</v>
      </c>
      <c r="H3958" t="s">
        <v>389</v>
      </c>
      <c r="I3958" s="940" t="s">
        <v>488</v>
      </c>
      <c r="J3958" s="940" t="s">
        <v>444</v>
      </c>
      <c r="K3958" s="940" t="s">
        <v>0</v>
      </c>
      <c r="L3958" s="940" t="s">
        <v>898</v>
      </c>
      <c r="M3958" s="961" t="s">
        <v>24</v>
      </c>
      <c r="N3958" s="679">
        <f t="shared" ca="1" si="677"/>
        <v>0</v>
      </c>
      <c r="O3958" s="679">
        <f t="shared" ca="1" si="682"/>
        <v>0</v>
      </c>
      <c r="P3958" s="679">
        <f t="shared" ca="1" si="682"/>
        <v>0</v>
      </c>
      <c r="Q3958" s="679">
        <f t="shared" ca="1" si="682"/>
        <v>0</v>
      </c>
      <c r="R3958" s="679">
        <f t="shared" ca="1" si="682"/>
        <v>0</v>
      </c>
      <c r="S3958" s="679">
        <f t="shared" ca="1" si="682"/>
        <v>0</v>
      </c>
      <c r="T3958" s="679">
        <f t="shared" ca="1" si="682"/>
        <v>0</v>
      </c>
      <c r="U3958" s="679">
        <f t="shared" ca="1" si="682"/>
        <v>0</v>
      </c>
      <c r="V3958" s="679">
        <f t="shared" ca="1" si="682"/>
        <v>0</v>
      </c>
      <c r="W3958" s="679">
        <f t="shared" ca="1" si="680"/>
        <v>0</v>
      </c>
      <c r="X3958" s="679">
        <f t="shared" ca="1" si="681"/>
        <v>0</v>
      </c>
      <c r="Y3958" s="679">
        <f t="shared" ca="1" si="681"/>
        <v>0</v>
      </c>
      <c r="Z3958" s="679">
        <f t="shared" ca="1" si="681"/>
        <v>-112372.25</v>
      </c>
      <c r="AA3958" t="str">
        <f t="shared" si="672"/>
        <v>ASR_Financial_Report_SHP21Final</v>
      </c>
      <c r="AB3958" s="960">
        <f t="shared" si="673"/>
        <v>44658</v>
      </c>
      <c r="AC3958" t="str">
        <f t="shared" si="674"/>
        <v>Unaudited</v>
      </c>
    </row>
    <row r="3959" spans="1:29" x14ac:dyDescent="0.25">
      <c r="A3959" t="s">
        <v>420</v>
      </c>
      <c r="B3959" t="s">
        <v>1366</v>
      </c>
      <c r="C3959" t="s">
        <v>1367</v>
      </c>
      <c r="D3959">
        <v>1900</v>
      </c>
      <c r="E3959" s="960">
        <v>1</v>
      </c>
      <c r="F3959" t="s">
        <v>1012</v>
      </c>
      <c r="G3959" s="960" t="s">
        <v>1365</v>
      </c>
      <c r="H3959" t="s">
        <v>389</v>
      </c>
      <c r="I3959" s="940" t="s">
        <v>488</v>
      </c>
      <c r="J3959" s="940" t="s">
        <v>444</v>
      </c>
      <c r="K3959" s="940" t="s">
        <v>53</v>
      </c>
      <c r="L3959" s="940">
        <v>3.1</v>
      </c>
      <c r="M3959" s="961" t="s">
        <v>33</v>
      </c>
      <c r="N3959" s="679">
        <f t="shared" ca="1" si="677"/>
        <v>0</v>
      </c>
      <c r="O3959" s="679">
        <f t="shared" ca="1" si="682"/>
        <v>0</v>
      </c>
      <c r="P3959" s="679">
        <f t="shared" ca="1" si="682"/>
        <v>0</v>
      </c>
      <c r="Q3959" s="679">
        <f t="shared" ca="1" si="682"/>
        <v>0</v>
      </c>
      <c r="R3959" s="679">
        <f t="shared" ca="1" si="682"/>
        <v>0</v>
      </c>
      <c r="S3959" s="679">
        <f t="shared" ca="1" si="682"/>
        <v>0</v>
      </c>
      <c r="T3959" s="679">
        <f t="shared" ca="1" si="682"/>
        <v>0</v>
      </c>
      <c r="U3959" s="679">
        <f t="shared" ca="1" si="682"/>
        <v>0</v>
      </c>
      <c r="V3959" s="679">
        <f t="shared" ca="1" si="682"/>
        <v>0</v>
      </c>
      <c r="W3959" s="679">
        <f t="shared" ca="1" si="680"/>
        <v>0</v>
      </c>
      <c r="X3959" s="679">
        <f t="shared" ca="1" si="681"/>
        <v>0</v>
      </c>
      <c r="Y3959" s="679">
        <f t="shared" ca="1" si="681"/>
        <v>0</v>
      </c>
      <c r="Z3959" s="679">
        <f t="shared" ca="1" si="681"/>
        <v>703094.22</v>
      </c>
      <c r="AA3959" t="str">
        <f t="shared" si="672"/>
        <v>ASR_Financial_Report_SHP21Final</v>
      </c>
      <c r="AB3959" s="960">
        <f t="shared" si="673"/>
        <v>44658</v>
      </c>
      <c r="AC3959" t="str">
        <f t="shared" si="674"/>
        <v>Unaudited</v>
      </c>
    </row>
    <row r="3960" spans="1:29" x14ac:dyDescent="0.25">
      <c r="A3960" t="s">
        <v>420</v>
      </c>
      <c r="B3960" t="s">
        <v>1366</v>
      </c>
      <c r="C3960" t="s">
        <v>1367</v>
      </c>
      <c r="D3960">
        <v>1900</v>
      </c>
      <c r="E3960" s="960">
        <v>1</v>
      </c>
      <c r="F3960" t="s">
        <v>1012</v>
      </c>
      <c r="G3960" s="960" t="s">
        <v>1365</v>
      </c>
      <c r="H3960" t="s">
        <v>389</v>
      </c>
      <c r="I3960" s="940" t="s">
        <v>488</v>
      </c>
      <c r="J3960" s="940" t="s">
        <v>444</v>
      </c>
      <c r="K3960" s="940" t="s">
        <v>53</v>
      </c>
      <c r="L3960" s="940">
        <v>3.2</v>
      </c>
      <c r="M3960" s="961" t="s">
        <v>34</v>
      </c>
      <c r="N3960" s="679">
        <f t="shared" ca="1" si="677"/>
        <v>0</v>
      </c>
      <c r="O3960" s="679">
        <f t="shared" ca="1" si="682"/>
        <v>0</v>
      </c>
      <c r="P3960" s="679">
        <f t="shared" ca="1" si="682"/>
        <v>0</v>
      </c>
      <c r="Q3960" s="679">
        <f t="shared" ca="1" si="682"/>
        <v>0</v>
      </c>
      <c r="R3960" s="679">
        <f t="shared" ca="1" si="682"/>
        <v>0</v>
      </c>
      <c r="S3960" s="679">
        <f t="shared" ca="1" si="682"/>
        <v>0</v>
      </c>
      <c r="T3960" s="679">
        <f t="shared" ca="1" si="682"/>
        <v>0</v>
      </c>
      <c r="U3960" s="679">
        <f t="shared" ca="1" si="682"/>
        <v>0</v>
      </c>
      <c r="V3960" s="679">
        <f t="shared" ca="1" si="682"/>
        <v>0</v>
      </c>
      <c r="W3960" s="679">
        <f t="shared" ca="1" si="680"/>
        <v>0</v>
      </c>
      <c r="X3960" s="679">
        <f t="shared" ca="1" si="681"/>
        <v>0</v>
      </c>
      <c r="Y3960" s="679">
        <f t="shared" ca="1" si="681"/>
        <v>0</v>
      </c>
      <c r="Z3960" s="679">
        <f t="shared" ca="1" si="681"/>
        <v>4210.66</v>
      </c>
      <c r="AA3960" t="str">
        <f t="shared" si="672"/>
        <v>ASR_Financial_Report_SHP21Final</v>
      </c>
      <c r="AB3960" s="960">
        <f t="shared" si="673"/>
        <v>44658</v>
      </c>
      <c r="AC3960" t="str">
        <f t="shared" si="674"/>
        <v>Unaudited</v>
      </c>
    </row>
    <row r="3961" spans="1:29" x14ac:dyDescent="0.25">
      <c r="A3961" t="s">
        <v>420</v>
      </c>
      <c r="B3961" t="s">
        <v>1366</v>
      </c>
      <c r="C3961" t="s">
        <v>1367</v>
      </c>
      <c r="D3961">
        <v>1900</v>
      </c>
      <c r="E3961" s="960">
        <v>1</v>
      </c>
      <c r="F3961" t="s">
        <v>1012</v>
      </c>
      <c r="G3961" s="960" t="s">
        <v>1365</v>
      </c>
      <c r="H3961" t="s">
        <v>389</v>
      </c>
      <c r="I3961" s="940" t="s">
        <v>488</v>
      </c>
      <c r="J3961" s="940" t="s">
        <v>444</v>
      </c>
      <c r="K3961" s="940" t="s">
        <v>53</v>
      </c>
      <c r="L3961" s="940">
        <v>3.3</v>
      </c>
      <c r="M3961" s="961" t="s">
        <v>54</v>
      </c>
      <c r="N3961" s="679">
        <f t="shared" ca="1" si="677"/>
        <v>0</v>
      </c>
      <c r="O3961" s="679">
        <f t="shared" ca="1" si="682"/>
        <v>0</v>
      </c>
      <c r="P3961" s="679">
        <f t="shared" ca="1" si="682"/>
        <v>0</v>
      </c>
      <c r="Q3961" s="679">
        <f t="shared" ca="1" si="682"/>
        <v>0</v>
      </c>
      <c r="R3961" s="679">
        <f t="shared" ca="1" si="682"/>
        <v>0</v>
      </c>
      <c r="S3961" s="679">
        <f t="shared" ca="1" si="682"/>
        <v>0</v>
      </c>
      <c r="T3961" s="679">
        <f t="shared" ca="1" si="682"/>
        <v>0</v>
      </c>
      <c r="U3961" s="679">
        <f t="shared" ca="1" si="682"/>
        <v>0</v>
      </c>
      <c r="V3961" s="679">
        <f t="shared" ca="1" si="682"/>
        <v>0</v>
      </c>
      <c r="W3961" s="679">
        <f t="shared" ca="1" si="680"/>
        <v>0</v>
      </c>
      <c r="X3961" s="679">
        <f t="shared" ca="1" si="681"/>
        <v>0</v>
      </c>
      <c r="Y3961" s="679">
        <f t="shared" ca="1" si="681"/>
        <v>0</v>
      </c>
      <c r="Z3961" s="679">
        <f t="shared" ca="1" si="681"/>
        <v>336.02000000000004</v>
      </c>
      <c r="AA3961" t="str">
        <f t="shared" si="672"/>
        <v>ASR_Financial_Report_SHP21Final</v>
      </c>
      <c r="AB3961" s="960">
        <f t="shared" si="673"/>
        <v>44658</v>
      </c>
      <c r="AC3961" t="str">
        <f t="shared" si="674"/>
        <v>Unaudited</v>
      </c>
    </row>
    <row r="3962" spans="1:29" x14ac:dyDescent="0.25">
      <c r="A3962" t="s">
        <v>420</v>
      </c>
      <c r="B3962" t="s">
        <v>1366</v>
      </c>
      <c r="C3962" t="s">
        <v>1367</v>
      </c>
      <c r="D3962">
        <v>1900</v>
      </c>
      <c r="E3962" s="960">
        <v>1</v>
      </c>
      <c r="F3962" t="s">
        <v>1012</v>
      </c>
      <c r="G3962" s="960" t="s">
        <v>1365</v>
      </c>
      <c r="H3962" t="s">
        <v>389</v>
      </c>
      <c r="I3962" s="940" t="s">
        <v>488</v>
      </c>
      <c r="J3962" s="940" t="s">
        <v>444</v>
      </c>
      <c r="K3962" s="940" t="s">
        <v>53</v>
      </c>
      <c r="L3962" s="940" t="s">
        <v>44</v>
      </c>
      <c r="M3962" s="961" t="s">
        <v>153</v>
      </c>
      <c r="N3962" s="679">
        <f t="shared" ca="1" si="677"/>
        <v>0</v>
      </c>
      <c r="O3962" s="679">
        <f ca="1">IF(OR(AND($F3962="PY",O$1&lt;&gt;"Prior Year"),AND($F3962&lt;&gt;"PY",O$1="Prior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"&amp;$H3962&amp;"'!$A$7:$CA$7"),0)+MATCH(O$1,INDIRECT("'MMA Rev-Exp "&amp;$H3962&amp;"'!$D$8:$CA$8"),0)-1)))</f>
        <v>0</v>
      </c>
      <c r="P3962" s="679">
        <f ca="1">IF(OR(AND($F3962="PY",P$1&lt;&gt;"Prior Year"),AND($F3962&lt;&gt;"PY",P$1="Prior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"&amp;$H3962&amp;"'!$A$7:$CA$7"),0)+MATCH(P$1,INDIRECT("'MMA Rev-Exp "&amp;$H3962&amp;"'!$D$8:$CA$8"),0)-1)))</f>
        <v>0</v>
      </c>
      <c r="Q3962" s="679">
        <f ca="1">IF(OR(AND($F3962="PY",Q$1&lt;&gt;"Prior Year"),AND($F3962&lt;&gt;"PY",Q$1="Prior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"&amp;$H3962&amp;"'!$A$7:$CA$7"),0)+MATCH(Q$1,INDIRECT("'MMA Rev-Exp "&amp;$H3962&amp;"'!$D$8:$CA$8"),0)-1)))</f>
        <v>0</v>
      </c>
      <c r="R3962" s="679">
        <f t="shared" ref="O3962:Z3985" ca="1" si="683">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679">
        <f t="shared" ca="1" si="683"/>
        <v>0</v>
      </c>
      <c r="T3962" s="679">
        <f t="shared" ca="1" si="683"/>
        <v>0</v>
      </c>
      <c r="U3962" s="679">
        <f t="shared" ca="1" si="683"/>
        <v>0</v>
      </c>
      <c r="V3962" s="679">
        <f t="shared" ca="1" si="683"/>
        <v>0</v>
      </c>
      <c r="W3962" s="679">
        <f t="shared" ca="1" si="680"/>
        <v>0</v>
      </c>
      <c r="X3962" s="679">
        <f t="shared" ca="1" si="683"/>
        <v>0</v>
      </c>
      <c r="Y3962" s="679">
        <f t="shared" ca="1" si="683"/>
        <v>0</v>
      </c>
      <c r="Z3962" s="679">
        <f t="shared" ca="1" si="683"/>
        <v>0</v>
      </c>
      <c r="AA3962" t="str">
        <f t="shared" si="672"/>
        <v>ASR_Financial_Report_SHP21Final</v>
      </c>
      <c r="AB3962" s="960">
        <f t="shared" si="673"/>
        <v>44658</v>
      </c>
      <c r="AC3962" t="str">
        <f t="shared" si="674"/>
        <v>Unaudited</v>
      </c>
    </row>
    <row r="3963" spans="1:29" x14ac:dyDescent="0.25">
      <c r="A3963" t="s">
        <v>420</v>
      </c>
      <c r="B3963" t="s">
        <v>1366</v>
      </c>
      <c r="C3963" t="s">
        <v>1367</v>
      </c>
      <c r="D3963">
        <v>1900</v>
      </c>
      <c r="E3963" s="960">
        <v>1</v>
      </c>
      <c r="F3963" t="s">
        <v>1012</v>
      </c>
      <c r="G3963" s="960" t="s">
        <v>1365</v>
      </c>
      <c r="H3963" t="s">
        <v>389</v>
      </c>
      <c r="I3963" s="940" t="s">
        <v>488</v>
      </c>
      <c r="J3963" s="940" t="s">
        <v>444</v>
      </c>
      <c r="K3963" s="940" t="s">
        <v>53</v>
      </c>
      <c r="L3963" s="948" t="s">
        <v>41</v>
      </c>
      <c r="M3963" s="963" t="s">
        <v>52</v>
      </c>
      <c r="N3963" s="679">
        <f t="shared" ca="1" si="677"/>
        <v>0</v>
      </c>
      <c r="O3963" s="679">
        <f t="shared" ca="1" si="683"/>
        <v>0</v>
      </c>
      <c r="P3963" s="679">
        <f t="shared" ca="1" si="683"/>
        <v>0</v>
      </c>
      <c r="Q3963" s="679">
        <f t="shared" ca="1" si="683"/>
        <v>0</v>
      </c>
      <c r="R3963" s="679">
        <f t="shared" ca="1" si="683"/>
        <v>0</v>
      </c>
      <c r="S3963" s="679">
        <f t="shared" ca="1" si="683"/>
        <v>0</v>
      </c>
      <c r="T3963" s="679">
        <f t="shared" ca="1" si="683"/>
        <v>0</v>
      </c>
      <c r="U3963" s="679">
        <f t="shared" ca="1" si="683"/>
        <v>0</v>
      </c>
      <c r="V3963" s="679">
        <f t="shared" ca="1" si="683"/>
        <v>0</v>
      </c>
      <c r="W3963" s="679">
        <f t="shared" ca="1" si="680"/>
        <v>0</v>
      </c>
      <c r="X3963" s="679">
        <f t="shared" ca="1" si="683"/>
        <v>0</v>
      </c>
      <c r="Y3963" s="679">
        <f t="shared" ca="1" si="683"/>
        <v>0</v>
      </c>
      <c r="Z3963" s="679">
        <f t="shared" ca="1" si="683"/>
        <v>0</v>
      </c>
      <c r="AA3963" t="str">
        <f t="shared" si="672"/>
        <v>ASR_Financial_Report_SHP21Final</v>
      </c>
      <c r="AB3963" s="960">
        <f t="shared" si="673"/>
        <v>44658</v>
      </c>
      <c r="AC3963" t="str">
        <f t="shared" si="674"/>
        <v>Unaudited</v>
      </c>
    </row>
    <row r="3964" spans="1:29" x14ac:dyDescent="0.25">
      <c r="A3964" t="s">
        <v>420</v>
      </c>
      <c r="B3964" t="s">
        <v>1366</v>
      </c>
      <c r="C3964" t="s">
        <v>1367</v>
      </c>
      <c r="D3964">
        <v>1900</v>
      </c>
      <c r="E3964" s="960">
        <v>1</v>
      </c>
      <c r="F3964" t="s">
        <v>1012</v>
      </c>
      <c r="G3964" s="960" t="s">
        <v>1365</v>
      </c>
      <c r="H3964" t="s">
        <v>389</v>
      </c>
      <c r="I3964" s="940" t="s">
        <v>488</v>
      </c>
      <c r="J3964" s="940" t="s">
        <v>444</v>
      </c>
      <c r="K3964" s="940" t="s">
        <v>53</v>
      </c>
      <c r="L3964" s="950" t="s">
        <v>42</v>
      </c>
      <c r="M3964" s="964" t="s">
        <v>154</v>
      </c>
      <c r="N3964" s="679">
        <f t="shared" ca="1" si="677"/>
        <v>0</v>
      </c>
      <c r="O3964" s="679">
        <f t="shared" ca="1" si="683"/>
        <v>0</v>
      </c>
      <c r="P3964" s="679">
        <f t="shared" ca="1" si="683"/>
        <v>0</v>
      </c>
      <c r="Q3964" s="679">
        <f t="shared" ca="1" si="683"/>
        <v>0</v>
      </c>
      <c r="R3964" s="679">
        <f t="shared" ca="1" si="683"/>
        <v>0</v>
      </c>
      <c r="S3964" s="679">
        <f t="shared" ca="1" si="683"/>
        <v>0</v>
      </c>
      <c r="T3964" s="679">
        <f t="shared" ca="1" si="683"/>
        <v>0</v>
      </c>
      <c r="U3964" s="679">
        <f t="shared" ca="1" si="683"/>
        <v>0</v>
      </c>
      <c r="V3964" s="679">
        <f t="shared" ca="1" si="683"/>
        <v>0</v>
      </c>
      <c r="W3964" s="679">
        <f t="shared" ca="1" si="680"/>
        <v>0</v>
      </c>
      <c r="X3964" s="679">
        <f t="shared" ca="1" si="683"/>
        <v>0</v>
      </c>
      <c r="Y3964" s="679">
        <f t="shared" ca="1" si="683"/>
        <v>0</v>
      </c>
      <c r="Z3964" s="679">
        <f t="shared" ca="1" si="683"/>
        <v>-578117.73493240122</v>
      </c>
      <c r="AA3964" t="str">
        <f t="shared" si="672"/>
        <v>ASR_Financial_Report_SHP21Final</v>
      </c>
      <c r="AB3964" s="960">
        <f t="shared" si="673"/>
        <v>44658</v>
      </c>
      <c r="AC3964" t="str">
        <f t="shared" si="674"/>
        <v>Unaudited</v>
      </c>
    </row>
    <row r="3965" spans="1:29" x14ac:dyDescent="0.25">
      <c r="A3965" t="s">
        <v>420</v>
      </c>
      <c r="B3965" t="s">
        <v>1366</v>
      </c>
      <c r="C3965" t="s">
        <v>1367</v>
      </c>
      <c r="D3965">
        <v>1900</v>
      </c>
      <c r="E3965" s="960">
        <v>1</v>
      </c>
      <c r="F3965" t="s">
        <v>1012</v>
      </c>
      <c r="G3965" s="960" t="s">
        <v>1365</v>
      </c>
      <c r="H3965" t="s">
        <v>389</v>
      </c>
      <c r="I3965" s="961" t="s">
        <v>488</v>
      </c>
      <c r="J3965" s="961" t="s">
        <v>444</v>
      </c>
      <c r="K3965" s="961" t="s">
        <v>53</v>
      </c>
      <c r="L3965" s="940" t="s">
        <v>43</v>
      </c>
      <c r="M3965" s="961" t="s">
        <v>462</v>
      </c>
      <c r="N3965" s="679">
        <f t="shared" ca="1" si="677"/>
        <v>0</v>
      </c>
      <c r="O3965" s="679">
        <f t="shared" ca="1" si="683"/>
        <v>0</v>
      </c>
      <c r="P3965" s="679">
        <f t="shared" ca="1" si="683"/>
        <v>0</v>
      </c>
      <c r="Q3965" s="679">
        <f t="shared" ca="1" si="683"/>
        <v>0</v>
      </c>
      <c r="R3965" s="679">
        <f t="shared" ca="1" si="683"/>
        <v>0</v>
      </c>
      <c r="S3965" s="679">
        <f t="shared" ca="1" si="683"/>
        <v>0</v>
      </c>
      <c r="T3965" s="679">
        <f t="shared" ca="1" si="683"/>
        <v>0</v>
      </c>
      <c r="U3965" s="679">
        <f t="shared" ca="1" si="683"/>
        <v>0</v>
      </c>
      <c r="V3965" s="679">
        <f t="shared" ca="1" si="683"/>
        <v>0</v>
      </c>
      <c r="W3965" s="679">
        <f t="shared" ca="1" si="680"/>
        <v>0</v>
      </c>
      <c r="X3965" s="679">
        <f t="shared" ca="1" si="683"/>
        <v>0</v>
      </c>
      <c r="Y3965" s="679">
        <f t="shared" ca="1" si="683"/>
        <v>0</v>
      </c>
      <c r="Z3965" s="679">
        <f t="shared" ca="1" si="683"/>
        <v>0</v>
      </c>
      <c r="AA3965" t="str">
        <f t="shared" si="672"/>
        <v>ASR_Financial_Report_SHP21Final</v>
      </c>
      <c r="AB3965" s="960">
        <f t="shared" si="673"/>
        <v>44658</v>
      </c>
      <c r="AC3965" t="str">
        <f t="shared" si="674"/>
        <v>Unaudited</v>
      </c>
    </row>
    <row r="3966" spans="1:29" x14ac:dyDescent="0.25">
      <c r="A3966" t="s">
        <v>420</v>
      </c>
      <c r="B3966" t="s">
        <v>1366</v>
      </c>
      <c r="C3966" t="s">
        <v>1367</v>
      </c>
      <c r="D3966">
        <v>1900</v>
      </c>
      <c r="E3966" s="960">
        <v>1</v>
      </c>
      <c r="F3966" t="s">
        <v>1012</v>
      </c>
      <c r="G3966" s="960" t="s">
        <v>1365</v>
      </c>
      <c r="H3966" t="s">
        <v>389</v>
      </c>
      <c r="I3966" s="940" t="s">
        <v>488</v>
      </c>
      <c r="J3966" s="940" t="s">
        <v>444</v>
      </c>
      <c r="K3966" s="940" t="s">
        <v>901</v>
      </c>
      <c r="L3966" s="940" t="s">
        <v>902</v>
      </c>
      <c r="M3966" s="965" t="s">
        <v>901</v>
      </c>
      <c r="N3966" s="679">
        <f t="shared" ca="1" si="677"/>
        <v>0</v>
      </c>
      <c r="O3966" s="679">
        <f t="shared" ca="1" si="683"/>
        <v>0</v>
      </c>
      <c r="P3966" s="679">
        <f t="shared" ca="1" si="683"/>
        <v>0</v>
      </c>
      <c r="Q3966" s="679">
        <f t="shared" ca="1" si="683"/>
        <v>0</v>
      </c>
      <c r="R3966" s="679">
        <f t="shared" ca="1" si="683"/>
        <v>0</v>
      </c>
      <c r="S3966" s="679">
        <f t="shared" ca="1" si="683"/>
        <v>0</v>
      </c>
      <c r="T3966" s="679">
        <f t="shared" ca="1" si="683"/>
        <v>0</v>
      </c>
      <c r="U3966" s="679">
        <f t="shared" ca="1" si="683"/>
        <v>0</v>
      </c>
      <c r="V3966" s="679">
        <f t="shared" ca="1" si="683"/>
        <v>0</v>
      </c>
      <c r="W3966" s="679">
        <f t="shared" ca="1" si="680"/>
        <v>0</v>
      </c>
      <c r="X3966" s="679">
        <f t="shared" ca="1" si="683"/>
        <v>0</v>
      </c>
      <c r="Y3966" s="679">
        <f t="shared" ca="1" si="683"/>
        <v>0</v>
      </c>
      <c r="Z3966" s="679">
        <f t="shared" ca="1" si="683"/>
        <v>23685.89</v>
      </c>
      <c r="AA3966" t="str">
        <f t="shared" si="672"/>
        <v>ASR_Financial_Report_SHP21Final</v>
      </c>
      <c r="AB3966" s="960">
        <f t="shared" si="673"/>
        <v>44658</v>
      </c>
      <c r="AC3966" t="str">
        <f t="shared" si="674"/>
        <v>Unaudited</v>
      </c>
    </row>
    <row r="3967" spans="1:29" x14ac:dyDescent="0.25">
      <c r="A3967" t="s">
        <v>420</v>
      </c>
      <c r="B3967" t="s">
        <v>1366</v>
      </c>
      <c r="C3967" t="s">
        <v>1367</v>
      </c>
      <c r="D3967">
        <v>1900</v>
      </c>
      <c r="E3967" s="960">
        <v>1</v>
      </c>
      <c r="F3967" t="s">
        <v>1012</v>
      </c>
      <c r="G3967" s="960" t="s">
        <v>1365</v>
      </c>
      <c r="H3967" t="s">
        <v>389</v>
      </c>
      <c r="I3967" s="940" t="s">
        <v>488</v>
      </c>
      <c r="J3967" s="940" t="s">
        <v>444</v>
      </c>
      <c r="K3967" s="940" t="s">
        <v>901</v>
      </c>
      <c r="L3967" s="940" t="s">
        <v>903</v>
      </c>
      <c r="M3967" s="965" t="s">
        <v>906</v>
      </c>
      <c r="N3967" s="679">
        <f t="shared" ca="1" si="677"/>
        <v>0</v>
      </c>
      <c r="O3967" s="679">
        <f t="shared" ca="1" si="683"/>
        <v>0</v>
      </c>
      <c r="P3967" s="679">
        <f t="shared" ca="1" si="683"/>
        <v>0</v>
      </c>
      <c r="Q3967" s="679">
        <f t="shared" ca="1" si="683"/>
        <v>0</v>
      </c>
      <c r="R3967" s="679">
        <f t="shared" ca="1" si="683"/>
        <v>0</v>
      </c>
      <c r="S3967" s="679">
        <f t="shared" ca="1" si="683"/>
        <v>0</v>
      </c>
      <c r="T3967" s="679">
        <f t="shared" ca="1" si="683"/>
        <v>0</v>
      </c>
      <c r="U3967" s="679">
        <f t="shared" ca="1" si="683"/>
        <v>0</v>
      </c>
      <c r="V3967" s="679">
        <f t="shared" ca="1" si="683"/>
        <v>0</v>
      </c>
      <c r="W3967" s="679">
        <f t="shared" ca="1" si="680"/>
        <v>0</v>
      </c>
      <c r="X3967" s="679">
        <f t="shared" ca="1" si="683"/>
        <v>0</v>
      </c>
      <c r="Y3967" s="679">
        <f t="shared" ca="1" si="683"/>
        <v>0</v>
      </c>
      <c r="Z3967" s="679">
        <f t="shared" ca="1" si="683"/>
        <v>-60438.278377794632</v>
      </c>
      <c r="AA3967" t="str">
        <f t="shared" si="672"/>
        <v>ASR_Financial_Report_SHP21Final</v>
      </c>
      <c r="AB3967" s="960">
        <f t="shared" si="673"/>
        <v>44658</v>
      </c>
      <c r="AC3967" t="str">
        <f t="shared" si="674"/>
        <v>Unaudited</v>
      </c>
    </row>
    <row r="3968" spans="1:29" x14ac:dyDescent="0.25">
      <c r="A3968" t="s">
        <v>420</v>
      </c>
      <c r="B3968" t="s">
        <v>1366</v>
      </c>
      <c r="C3968" t="s">
        <v>1367</v>
      </c>
      <c r="D3968">
        <v>1900</v>
      </c>
      <c r="E3968" s="960">
        <v>1</v>
      </c>
      <c r="F3968" t="s">
        <v>1012</v>
      </c>
      <c r="G3968" s="960" t="s">
        <v>1365</v>
      </c>
      <c r="H3968" t="s">
        <v>389</v>
      </c>
      <c r="I3968" s="940" t="s">
        <v>488</v>
      </c>
      <c r="J3968" s="940" t="s">
        <v>444</v>
      </c>
      <c r="K3968" s="940" t="s">
        <v>901</v>
      </c>
      <c r="L3968" s="940" t="s">
        <v>904</v>
      </c>
      <c r="M3968" s="965" t="s">
        <v>907</v>
      </c>
      <c r="N3968" s="679">
        <f t="shared" ca="1" si="677"/>
        <v>0</v>
      </c>
      <c r="O3968" s="679">
        <f t="shared" ca="1" si="683"/>
        <v>0</v>
      </c>
      <c r="P3968" s="679">
        <f t="shared" ca="1" si="683"/>
        <v>0</v>
      </c>
      <c r="Q3968" s="679">
        <f t="shared" ca="1" si="683"/>
        <v>0</v>
      </c>
      <c r="R3968" s="679">
        <f t="shared" ca="1" si="683"/>
        <v>0</v>
      </c>
      <c r="S3968" s="679">
        <f t="shared" ca="1" si="683"/>
        <v>0</v>
      </c>
      <c r="T3968" s="679">
        <f t="shared" ca="1" si="683"/>
        <v>0</v>
      </c>
      <c r="U3968" s="679">
        <f t="shared" ca="1" si="683"/>
        <v>0</v>
      </c>
      <c r="V3968" s="679">
        <f t="shared" ca="1" si="683"/>
        <v>0</v>
      </c>
      <c r="W3968" s="679">
        <f t="shared" ca="1" si="680"/>
        <v>0</v>
      </c>
      <c r="X3968" s="679">
        <f t="shared" ca="1" si="683"/>
        <v>0</v>
      </c>
      <c r="Y3968" s="679">
        <f t="shared" ca="1" si="683"/>
        <v>0</v>
      </c>
      <c r="Z3968" s="679">
        <f t="shared" ca="1" si="683"/>
        <v>0</v>
      </c>
      <c r="AA3968" t="str">
        <f t="shared" si="672"/>
        <v>ASR_Financial_Report_SHP21Final</v>
      </c>
      <c r="AB3968" s="960">
        <f t="shared" si="673"/>
        <v>44658</v>
      </c>
      <c r="AC3968" t="str">
        <f t="shared" si="674"/>
        <v>Unaudited</v>
      </c>
    </row>
    <row r="3969" spans="1:29" x14ac:dyDescent="0.25">
      <c r="A3969" t="s">
        <v>420</v>
      </c>
      <c r="B3969" t="s">
        <v>1366</v>
      </c>
      <c r="C3969" t="s">
        <v>1367</v>
      </c>
      <c r="D3969">
        <v>1900</v>
      </c>
      <c r="E3969" s="960">
        <v>1</v>
      </c>
      <c r="F3969" t="s">
        <v>1012</v>
      </c>
      <c r="G3969" s="960" t="s">
        <v>1365</v>
      </c>
      <c r="H3969" t="s">
        <v>389</v>
      </c>
      <c r="I3969" s="940" t="s">
        <v>488</v>
      </c>
      <c r="J3969" s="940" t="s">
        <v>444</v>
      </c>
      <c r="K3969" s="940" t="s">
        <v>445</v>
      </c>
      <c r="L3969" s="940">
        <v>5.0999999999999996</v>
      </c>
      <c r="M3969" s="965" t="s">
        <v>37</v>
      </c>
      <c r="N3969" s="679">
        <f t="shared" ca="1" si="677"/>
        <v>0</v>
      </c>
      <c r="O3969" s="679">
        <f t="shared" ca="1" si="683"/>
        <v>0</v>
      </c>
      <c r="P3969" s="679">
        <f t="shared" ca="1" si="683"/>
        <v>0</v>
      </c>
      <c r="Q3969" s="679">
        <f t="shared" ca="1" si="683"/>
        <v>0</v>
      </c>
      <c r="R3969" s="679">
        <f t="shared" ca="1" si="683"/>
        <v>0</v>
      </c>
      <c r="S3969" s="679">
        <f t="shared" ca="1" si="683"/>
        <v>0</v>
      </c>
      <c r="T3969" s="679">
        <f t="shared" ca="1" si="683"/>
        <v>0</v>
      </c>
      <c r="U3969" s="679">
        <f t="shared" ca="1" si="683"/>
        <v>0</v>
      </c>
      <c r="V3969" s="679">
        <f t="shared" ca="1" si="683"/>
        <v>0</v>
      </c>
      <c r="W3969" s="679">
        <f t="shared" ca="1" si="680"/>
        <v>0</v>
      </c>
      <c r="X3969" s="679">
        <f t="shared" ca="1" si="683"/>
        <v>0</v>
      </c>
      <c r="Y3969" s="679">
        <f t="shared" ca="1" si="683"/>
        <v>0</v>
      </c>
      <c r="Z3969" s="679">
        <f t="shared" ca="1" si="683"/>
        <v>258438.69999999998</v>
      </c>
      <c r="AA3969" t="str">
        <f t="shared" si="672"/>
        <v>ASR_Financial_Report_SHP21Final</v>
      </c>
      <c r="AB3969" s="960">
        <f t="shared" si="673"/>
        <v>44658</v>
      </c>
      <c r="AC3969" t="str">
        <f t="shared" si="674"/>
        <v>Unaudited</v>
      </c>
    </row>
    <row r="3970" spans="1:29" ht="30" x14ac:dyDescent="0.25">
      <c r="A3970" t="s">
        <v>420</v>
      </c>
      <c r="B3970" t="s">
        <v>1366</v>
      </c>
      <c r="C3970" t="s">
        <v>1367</v>
      </c>
      <c r="D3970">
        <v>1900</v>
      </c>
      <c r="E3970" s="960">
        <v>1</v>
      </c>
      <c r="F3970" t="s">
        <v>1012</v>
      </c>
      <c r="G3970" s="960" t="s">
        <v>1365</v>
      </c>
      <c r="H3970" t="s">
        <v>389</v>
      </c>
      <c r="I3970" s="940" t="s">
        <v>488</v>
      </c>
      <c r="J3970" s="940" t="s">
        <v>444</v>
      </c>
      <c r="K3970" s="940" t="s">
        <v>445</v>
      </c>
      <c r="L3970" s="940">
        <v>5.2</v>
      </c>
      <c r="M3970" s="965" t="s">
        <v>303</v>
      </c>
      <c r="N3970" s="679">
        <f t="shared" ca="1" si="677"/>
        <v>0</v>
      </c>
      <c r="O3970" s="679">
        <f t="shared" ca="1" si="683"/>
        <v>0</v>
      </c>
      <c r="P3970" s="679">
        <f t="shared" ca="1" si="683"/>
        <v>0</v>
      </c>
      <c r="Q3970" s="679">
        <f t="shared" ca="1" si="683"/>
        <v>0</v>
      </c>
      <c r="R3970" s="679">
        <f t="shared" ca="1" si="683"/>
        <v>0</v>
      </c>
      <c r="S3970" s="679">
        <f t="shared" ca="1" si="683"/>
        <v>0</v>
      </c>
      <c r="T3970" s="679">
        <f t="shared" ca="1" si="683"/>
        <v>0</v>
      </c>
      <c r="U3970" s="679">
        <f t="shared" ca="1" si="683"/>
        <v>0</v>
      </c>
      <c r="V3970" s="679">
        <f t="shared" ca="1" si="683"/>
        <v>0</v>
      </c>
      <c r="W3970" s="679">
        <f t="shared" ca="1" si="680"/>
        <v>0</v>
      </c>
      <c r="X3970" s="679">
        <f t="shared" ca="1" si="683"/>
        <v>0</v>
      </c>
      <c r="Y3970" s="679">
        <f t="shared" ca="1" si="683"/>
        <v>0</v>
      </c>
      <c r="Z3970" s="679">
        <f t="shared" ca="1" si="683"/>
        <v>0</v>
      </c>
      <c r="AA3970" t="str">
        <f t="shared" ref="AA3970:AA4033" si="684">file_name</f>
        <v>ASR_Financial_Report_SHP21Final</v>
      </c>
      <c r="AB3970" s="960">
        <f t="shared" ref="AB3970:AB4033" si="685">file_date</f>
        <v>44658</v>
      </c>
      <c r="AC3970" t="str">
        <f t="shared" ref="AC3970:AC4033" si="686">status</f>
        <v>Unaudited</v>
      </c>
    </row>
    <row r="3971" spans="1:29" ht="30" x14ac:dyDescent="0.25">
      <c r="A3971" t="s">
        <v>420</v>
      </c>
      <c r="B3971" t="s">
        <v>1366</v>
      </c>
      <c r="C3971" t="s">
        <v>1367</v>
      </c>
      <c r="D3971">
        <v>1900</v>
      </c>
      <c r="E3971" s="960">
        <v>1</v>
      </c>
      <c r="F3971" t="s">
        <v>1012</v>
      </c>
      <c r="G3971" s="960" t="s">
        <v>1365</v>
      </c>
      <c r="H3971" t="s">
        <v>389</v>
      </c>
      <c r="I3971" s="940" t="s">
        <v>488</v>
      </c>
      <c r="J3971" s="940" t="s">
        <v>444</v>
      </c>
      <c r="K3971" s="940" t="s">
        <v>445</v>
      </c>
      <c r="L3971" s="940">
        <v>5.3</v>
      </c>
      <c r="M3971" s="965" t="s">
        <v>304</v>
      </c>
      <c r="N3971" s="679">
        <f t="shared" ca="1" si="677"/>
        <v>0</v>
      </c>
      <c r="O3971" s="679">
        <f t="shared" ca="1" si="683"/>
        <v>0</v>
      </c>
      <c r="P3971" s="679">
        <f t="shared" ca="1" si="683"/>
        <v>0</v>
      </c>
      <c r="Q3971" s="679">
        <f t="shared" ca="1" si="683"/>
        <v>0</v>
      </c>
      <c r="R3971" s="679">
        <f t="shared" ca="1" si="683"/>
        <v>0</v>
      </c>
      <c r="S3971" s="679">
        <f t="shared" ca="1" si="683"/>
        <v>0</v>
      </c>
      <c r="T3971" s="679">
        <f t="shared" ca="1" si="683"/>
        <v>0</v>
      </c>
      <c r="U3971" s="679">
        <f t="shared" ca="1" si="683"/>
        <v>0</v>
      </c>
      <c r="V3971" s="679">
        <f t="shared" ca="1" si="683"/>
        <v>0</v>
      </c>
      <c r="W3971" s="679">
        <f t="shared" ca="1" si="680"/>
        <v>0</v>
      </c>
      <c r="X3971" s="679">
        <f t="shared" ca="1" si="683"/>
        <v>0</v>
      </c>
      <c r="Y3971" s="679">
        <f t="shared" ca="1" si="683"/>
        <v>0</v>
      </c>
      <c r="Z3971" s="679">
        <f t="shared" ca="1" si="683"/>
        <v>-54221.43829788419</v>
      </c>
      <c r="AA3971" t="str">
        <f t="shared" si="684"/>
        <v>ASR_Financial_Report_SHP21Final</v>
      </c>
      <c r="AB3971" s="960">
        <f t="shared" si="685"/>
        <v>44658</v>
      </c>
      <c r="AC3971" t="str">
        <f t="shared" si="686"/>
        <v>Unaudited</v>
      </c>
    </row>
    <row r="3972" spans="1:29" x14ac:dyDescent="0.25">
      <c r="A3972" t="s">
        <v>420</v>
      </c>
      <c r="B3972" t="s">
        <v>1366</v>
      </c>
      <c r="C3972" t="s">
        <v>1367</v>
      </c>
      <c r="D3972">
        <v>1900</v>
      </c>
      <c r="E3972" s="960">
        <v>1</v>
      </c>
      <c r="F3972" t="s">
        <v>1012</v>
      </c>
      <c r="G3972" s="960" t="s">
        <v>1365</v>
      </c>
      <c r="H3972" t="s">
        <v>389</v>
      </c>
      <c r="I3972" s="940" t="s">
        <v>488</v>
      </c>
      <c r="J3972" s="940" t="s">
        <v>444</v>
      </c>
      <c r="K3972" s="940" t="s">
        <v>445</v>
      </c>
      <c r="L3972" s="948" t="s">
        <v>82</v>
      </c>
      <c r="M3972" s="963" t="s">
        <v>453</v>
      </c>
      <c r="N3972" s="679">
        <f t="shared" ca="1" si="677"/>
        <v>0</v>
      </c>
      <c r="O3972" s="679">
        <f t="shared" ca="1" si="683"/>
        <v>0</v>
      </c>
      <c r="P3972" s="679">
        <f t="shared" ca="1" si="683"/>
        <v>0</v>
      </c>
      <c r="Q3972" s="679">
        <f t="shared" ca="1" si="683"/>
        <v>0</v>
      </c>
      <c r="R3972" s="679">
        <f t="shared" ca="1" si="683"/>
        <v>0</v>
      </c>
      <c r="S3972" s="679">
        <f t="shared" ca="1" si="683"/>
        <v>0</v>
      </c>
      <c r="T3972" s="679">
        <f t="shared" ca="1" si="683"/>
        <v>0</v>
      </c>
      <c r="U3972" s="679">
        <f t="shared" ca="1" si="683"/>
        <v>0</v>
      </c>
      <c r="V3972" s="679">
        <f t="shared" ca="1" si="683"/>
        <v>0</v>
      </c>
      <c r="W3972" s="679">
        <f t="shared" ca="1" si="680"/>
        <v>0</v>
      </c>
      <c r="X3972" s="679">
        <f t="shared" ca="1" si="683"/>
        <v>0</v>
      </c>
      <c r="Y3972" s="679">
        <f t="shared" ca="1" si="683"/>
        <v>0</v>
      </c>
      <c r="Z3972" s="679">
        <f t="shared" ca="1" si="683"/>
        <v>0</v>
      </c>
      <c r="AA3972" t="str">
        <f t="shared" si="684"/>
        <v>ASR_Financial_Report_SHP21Final</v>
      </c>
      <c r="AB3972" s="960">
        <f t="shared" si="685"/>
        <v>44658</v>
      </c>
      <c r="AC3972" t="str">
        <f t="shared" si="686"/>
        <v>Unaudited</v>
      </c>
    </row>
    <row r="3973" spans="1:29" x14ac:dyDescent="0.25">
      <c r="A3973" t="s">
        <v>420</v>
      </c>
      <c r="B3973" t="s">
        <v>1366</v>
      </c>
      <c r="C3973" t="s">
        <v>1367</v>
      </c>
      <c r="D3973">
        <v>1900</v>
      </c>
      <c r="E3973" s="960">
        <v>1</v>
      </c>
      <c r="F3973" t="s">
        <v>1012</v>
      </c>
      <c r="G3973" s="960" t="s">
        <v>1365</v>
      </c>
      <c r="H3973" t="s">
        <v>389</v>
      </c>
      <c r="I3973" s="965" t="s">
        <v>488</v>
      </c>
      <c r="J3973" s="965" t="s">
        <v>444</v>
      </c>
      <c r="K3973" s="965" t="s">
        <v>446</v>
      </c>
      <c r="L3973" s="940">
        <v>6.1</v>
      </c>
      <c r="M3973" s="965" t="s">
        <v>18</v>
      </c>
      <c r="N3973" s="679">
        <f t="shared" ca="1" si="677"/>
        <v>0</v>
      </c>
      <c r="O3973" s="679">
        <f t="shared" ca="1" si="683"/>
        <v>0</v>
      </c>
      <c r="P3973" s="679">
        <f t="shared" ca="1" si="683"/>
        <v>0</v>
      </c>
      <c r="Q3973" s="679">
        <f t="shared" ca="1" si="683"/>
        <v>0</v>
      </c>
      <c r="R3973" s="679">
        <f t="shared" ca="1" si="683"/>
        <v>0</v>
      </c>
      <c r="S3973" s="679">
        <f t="shared" ca="1" si="683"/>
        <v>0</v>
      </c>
      <c r="T3973" s="679">
        <f t="shared" ca="1" si="683"/>
        <v>0</v>
      </c>
      <c r="U3973" s="679">
        <f t="shared" ca="1" si="683"/>
        <v>0</v>
      </c>
      <c r="V3973" s="679">
        <f t="shared" ca="1" si="683"/>
        <v>0</v>
      </c>
      <c r="W3973" s="679">
        <f t="shared" ca="1" si="680"/>
        <v>0</v>
      </c>
      <c r="X3973" s="679">
        <f t="shared" ca="1" si="683"/>
        <v>0</v>
      </c>
      <c r="Y3973" s="679">
        <f t="shared" ca="1" si="683"/>
        <v>0</v>
      </c>
      <c r="Z3973" s="679">
        <f t="shared" ca="1" si="683"/>
        <v>0</v>
      </c>
      <c r="AA3973" t="str">
        <f t="shared" si="684"/>
        <v>ASR_Financial_Report_SHP21Final</v>
      </c>
      <c r="AB3973" s="960">
        <f t="shared" si="685"/>
        <v>44658</v>
      </c>
      <c r="AC3973" t="str">
        <f t="shared" si="686"/>
        <v>Unaudited</v>
      </c>
    </row>
    <row r="3974" spans="1:29" x14ac:dyDescent="0.25">
      <c r="A3974" t="s">
        <v>420</v>
      </c>
      <c r="B3974" t="s">
        <v>1366</v>
      </c>
      <c r="C3974" t="s">
        <v>1367</v>
      </c>
      <c r="D3974">
        <v>1900</v>
      </c>
      <c r="E3974" s="960">
        <v>1</v>
      </c>
      <c r="F3974" t="s">
        <v>1012</v>
      </c>
      <c r="G3974" s="960" t="s">
        <v>1365</v>
      </c>
      <c r="H3974" t="s">
        <v>389</v>
      </c>
      <c r="I3974" s="940" t="s">
        <v>488</v>
      </c>
      <c r="J3974" s="940" t="s">
        <v>444</v>
      </c>
      <c r="K3974" s="940" t="s">
        <v>446</v>
      </c>
      <c r="L3974" s="946">
        <v>6.2</v>
      </c>
      <c r="M3974" s="966" t="s">
        <v>19</v>
      </c>
      <c r="N3974" s="679">
        <f t="shared" ca="1" si="677"/>
        <v>0</v>
      </c>
      <c r="O3974" s="679">
        <f t="shared" ca="1" si="683"/>
        <v>0</v>
      </c>
      <c r="P3974" s="679">
        <f t="shared" ca="1" si="683"/>
        <v>0</v>
      </c>
      <c r="Q3974" s="679">
        <f t="shared" ca="1" si="683"/>
        <v>0</v>
      </c>
      <c r="R3974" s="679">
        <f t="shared" ca="1" si="683"/>
        <v>0</v>
      </c>
      <c r="S3974" s="679">
        <f t="shared" ca="1" si="683"/>
        <v>0</v>
      </c>
      <c r="T3974" s="679">
        <f t="shared" ca="1" si="683"/>
        <v>0</v>
      </c>
      <c r="U3974" s="679">
        <f t="shared" ca="1" si="683"/>
        <v>0</v>
      </c>
      <c r="V3974" s="679">
        <f t="shared" ca="1" si="683"/>
        <v>0</v>
      </c>
      <c r="W3974" s="679">
        <f t="shared" ca="1" si="680"/>
        <v>0</v>
      </c>
      <c r="X3974" s="679">
        <f t="shared" ca="1" si="683"/>
        <v>0</v>
      </c>
      <c r="Y3974" s="679">
        <f t="shared" ca="1" si="683"/>
        <v>0</v>
      </c>
      <c r="Z3974" s="679">
        <f t="shared" ca="1" si="683"/>
        <v>0</v>
      </c>
      <c r="AA3974" t="str">
        <f t="shared" si="684"/>
        <v>ASR_Financial_Report_SHP21Final</v>
      </c>
      <c r="AB3974" s="960">
        <f t="shared" si="685"/>
        <v>44658</v>
      </c>
      <c r="AC3974" t="str">
        <f t="shared" si="686"/>
        <v>Unaudited</v>
      </c>
    </row>
    <row r="3975" spans="1:29" x14ac:dyDescent="0.25">
      <c r="A3975" t="s">
        <v>420</v>
      </c>
      <c r="B3975" t="s">
        <v>1366</v>
      </c>
      <c r="C3975" t="s">
        <v>1367</v>
      </c>
      <c r="D3975">
        <v>1900</v>
      </c>
      <c r="E3975" s="960">
        <v>1</v>
      </c>
      <c r="F3975" t="s">
        <v>1012</v>
      </c>
      <c r="G3975" s="960" t="s">
        <v>1365</v>
      </c>
      <c r="H3975" t="s">
        <v>389</v>
      </c>
      <c r="I3975" s="940" t="s">
        <v>488</v>
      </c>
      <c r="J3975" s="940" t="s">
        <v>444</v>
      </c>
      <c r="K3975" s="940" t="s">
        <v>446</v>
      </c>
      <c r="L3975" s="946">
        <v>6.3</v>
      </c>
      <c r="M3975" s="966" t="s">
        <v>184</v>
      </c>
      <c r="N3975" s="679">
        <f t="shared" ca="1" si="677"/>
        <v>0</v>
      </c>
      <c r="O3975" s="679">
        <f t="shared" ca="1" si="683"/>
        <v>0</v>
      </c>
      <c r="P3975" s="679">
        <f t="shared" ca="1" si="683"/>
        <v>0</v>
      </c>
      <c r="Q3975" s="679">
        <f t="shared" ca="1" si="683"/>
        <v>0</v>
      </c>
      <c r="R3975" s="679">
        <f t="shared" ca="1" si="683"/>
        <v>0</v>
      </c>
      <c r="S3975" s="679">
        <f t="shared" ca="1" si="683"/>
        <v>0</v>
      </c>
      <c r="T3975" s="679">
        <f t="shared" ca="1" si="683"/>
        <v>0</v>
      </c>
      <c r="U3975" s="679">
        <f t="shared" ca="1" si="683"/>
        <v>0</v>
      </c>
      <c r="V3975" s="679">
        <f t="shared" ca="1" si="683"/>
        <v>0</v>
      </c>
      <c r="W3975" s="679">
        <f t="shared" ca="1" si="680"/>
        <v>0</v>
      </c>
      <c r="X3975" s="679">
        <f t="shared" ca="1" si="683"/>
        <v>0</v>
      </c>
      <c r="Y3975" s="679">
        <f t="shared" ca="1" si="683"/>
        <v>0</v>
      </c>
      <c r="Z3975" s="679">
        <f t="shared" ca="1" si="683"/>
        <v>0</v>
      </c>
      <c r="AA3975" t="str">
        <f t="shared" si="684"/>
        <v>ASR_Financial_Report_SHP21Final</v>
      </c>
      <c r="AB3975" s="960">
        <f t="shared" si="685"/>
        <v>44658</v>
      </c>
      <c r="AC3975" t="str">
        <f t="shared" si="686"/>
        <v>Unaudited</v>
      </c>
    </row>
    <row r="3976" spans="1:29" x14ac:dyDescent="0.25">
      <c r="A3976" t="s">
        <v>420</v>
      </c>
      <c r="B3976" t="s">
        <v>1366</v>
      </c>
      <c r="C3976" t="s">
        <v>1367</v>
      </c>
      <c r="D3976">
        <v>1900</v>
      </c>
      <c r="E3976" s="960">
        <v>1</v>
      </c>
      <c r="F3976" t="s">
        <v>1012</v>
      </c>
      <c r="G3976" s="960" t="s">
        <v>1365</v>
      </c>
      <c r="H3976" t="s">
        <v>389</v>
      </c>
      <c r="I3976" s="940" t="s">
        <v>488</v>
      </c>
      <c r="J3976" s="940" t="s">
        <v>444</v>
      </c>
      <c r="K3976" s="940" t="s">
        <v>446</v>
      </c>
      <c r="L3976" s="950" t="s">
        <v>87</v>
      </c>
      <c r="M3976" s="967" t="s">
        <v>454</v>
      </c>
      <c r="N3976" s="679">
        <f t="shared" ca="1" si="677"/>
        <v>0</v>
      </c>
      <c r="O3976" s="679">
        <f t="shared" ca="1" si="683"/>
        <v>0</v>
      </c>
      <c r="P3976" s="679">
        <f t="shared" ca="1" si="683"/>
        <v>0</v>
      </c>
      <c r="Q3976" s="679">
        <f t="shared" ca="1" si="683"/>
        <v>0</v>
      </c>
      <c r="R3976" s="679">
        <f t="shared" ca="1" si="683"/>
        <v>0</v>
      </c>
      <c r="S3976" s="679">
        <f t="shared" ca="1" si="683"/>
        <v>0</v>
      </c>
      <c r="T3976" s="679">
        <f t="shared" ca="1" si="683"/>
        <v>0</v>
      </c>
      <c r="U3976" s="679">
        <f t="shared" ca="1" si="683"/>
        <v>0</v>
      </c>
      <c r="V3976" s="679">
        <f t="shared" ca="1" si="683"/>
        <v>0</v>
      </c>
      <c r="W3976" s="679">
        <f t="shared" ca="1" si="680"/>
        <v>0</v>
      </c>
      <c r="X3976" s="679">
        <f t="shared" ca="1" si="683"/>
        <v>0</v>
      </c>
      <c r="Y3976" s="679">
        <f t="shared" ca="1" si="683"/>
        <v>0</v>
      </c>
      <c r="Z3976" s="679">
        <f t="shared" ca="1" si="683"/>
        <v>0</v>
      </c>
      <c r="AA3976" t="str">
        <f t="shared" si="684"/>
        <v>ASR_Financial_Report_SHP21Final</v>
      </c>
      <c r="AB3976" s="960">
        <f t="shared" si="685"/>
        <v>44658</v>
      </c>
      <c r="AC3976" t="str">
        <f t="shared" si="686"/>
        <v>Unaudited</v>
      </c>
    </row>
    <row r="3977" spans="1:29" x14ac:dyDescent="0.25">
      <c r="A3977" t="s">
        <v>420</v>
      </c>
      <c r="B3977" t="s">
        <v>1366</v>
      </c>
      <c r="C3977" t="s">
        <v>1367</v>
      </c>
      <c r="D3977">
        <v>1900</v>
      </c>
      <c r="E3977" s="960">
        <v>1</v>
      </c>
      <c r="F3977" t="s">
        <v>1012</v>
      </c>
      <c r="G3977" s="960" t="s">
        <v>1365</v>
      </c>
      <c r="H3977" t="s">
        <v>389</v>
      </c>
      <c r="I3977" s="966" t="s">
        <v>488</v>
      </c>
      <c r="J3977" s="966" t="s">
        <v>444</v>
      </c>
      <c r="K3977" s="966" t="s">
        <v>447</v>
      </c>
      <c r="L3977" s="946">
        <v>7.1</v>
      </c>
      <c r="M3977" s="966" t="s">
        <v>20</v>
      </c>
      <c r="N3977" s="679">
        <f t="shared" ca="1" si="677"/>
        <v>0</v>
      </c>
      <c r="O3977" s="679">
        <f t="shared" ca="1" si="683"/>
        <v>0</v>
      </c>
      <c r="P3977" s="679">
        <f t="shared" ca="1" si="683"/>
        <v>0</v>
      </c>
      <c r="Q3977" s="679">
        <f t="shared" ca="1" si="683"/>
        <v>0</v>
      </c>
      <c r="R3977" s="679">
        <f t="shared" ca="1" si="683"/>
        <v>0</v>
      </c>
      <c r="S3977" s="679">
        <f t="shared" ca="1" si="683"/>
        <v>0</v>
      </c>
      <c r="T3977" s="679">
        <f t="shared" ca="1" si="683"/>
        <v>0</v>
      </c>
      <c r="U3977" s="679">
        <f t="shared" ca="1" si="683"/>
        <v>0</v>
      </c>
      <c r="V3977" s="679">
        <f t="shared" ca="1" si="683"/>
        <v>0</v>
      </c>
      <c r="W3977" s="679">
        <f t="shared" ca="1" si="680"/>
        <v>0</v>
      </c>
      <c r="X3977" s="679">
        <f t="shared" ca="1" si="683"/>
        <v>0</v>
      </c>
      <c r="Y3977" s="679">
        <f t="shared" ca="1" si="683"/>
        <v>0</v>
      </c>
      <c r="Z3977" s="679">
        <f t="shared" ca="1" si="683"/>
        <v>611.22999999999922</v>
      </c>
      <c r="AA3977" t="str">
        <f t="shared" si="684"/>
        <v>ASR_Financial_Report_SHP21Final</v>
      </c>
      <c r="AB3977" s="960">
        <f t="shared" si="685"/>
        <v>44658</v>
      </c>
      <c r="AC3977" t="str">
        <f t="shared" si="686"/>
        <v>Unaudited</v>
      </c>
    </row>
    <row r="3978" spans="1:29" x14ac:dyDescent="0.25">
      <c r="A3978" t="s">
        <v>420</v>
      </c>
      <c r="B3978" t="s">
        <v>1366</v>
      </c>
      <c r="C3978" t="s">
        <v>1367</v>
      </c>
      <c r="D3978">
        <v>1900</v>
      </c>
      <c r="E3978" s="960">
        <v>1</v>
      </c>
      <c r="F3978" t="s">
        <v>1012</v>
      </c>
      <c r="G3978" s="960" t="s">
        <v>1365</v>
      </c>
      <c r="H3978" t="s">
        <v>389</v>
      </c>
      <c r="I3978" s="940" t="s">
        <v>488</v>
      </c>
      <c r="J3978" s="940" t="s">
        <v>444</v>
      </c>
      <c r="K3978" s="940" t="s">
        <v>447</v>
      </c>
      <c r="L3978" s="940">
        <v>7.2</v>
      </c>
      <c r="M3978" s="965" t="s">
        <v>21</v>
      </c>
      <c r="N3978" s="679">
        <f t="shared" ca="1" si="677"/>
        <v>0</v>
      </c>
      <c r="O3978" s="679">
        <f t="shared" ca="1" si="683"/>
        <v>0</v>
      </c>
      <c r="P3978" s="679">
        <f t="shared" ca="1" si="683"/>
        <v>0</v>
      </c>
      <c r="Q3978" s="679">
        <f t="shared" ca="1" si="683"/>
        <v>0</v>
      </c>
      <c r="R3978" s="679">
        <f t="shared" ca="1" si="683"/>
        <v>0</v>
      </c>
      <c r="S3978" s="679">
        <f t="shared" ca="1" si="683"/>
        <v>0</v>
      </c>
      <c r="T3978" s="679">
        <f t="shared" ca="1" si="683"/>
        <v>0</v>
      </c>
      <c r="U3978" s="679">
        <f t="shared" ca="1" si="683"/>
        <v>0</v>
      </c>
      <c r="V3978" s="679">
        <f t="shared" ca="1" si="683"/>
        <v>0</v>
      </c>
      <c r="W3978" s="679">
        <f t="shared" ca="1" si="680"/>
        <v>0</v>
      </c>
      <c r="X3978" s="679">
        <f t="shared" ca="1" si="683"/>
        <v>0</v>
      </c>
      <c r="Y3978" s="679">
        <f t="shared" ca="1" si="683"/>
        <v>0</v>
      </c>
      <c r="Z3978" s="679">
        <f t="shared" ca="1" si="683"/>
        <v>0</v>
      </c>
      <c r="AA3978" t="str">
        <f t="shared" si="684"/>
        <v>ASR_Financial_Report_SHP21Final</v>
      </c>
      <c r="AB3978" s="960">
        <f t="shared" si="685"/>
        <v>44658</v>
      </c>
      <c r="AC3978" t="str">
        <f t="shared" si="686"/>
        <v>Unaudited</v>
      </c>
    </row>
    <row r="3979" spans="1:29" x14ac:dyDescent="0.25">
      <c r="A3979" t="s">
        <v>420</v>
      </c>
      <c r="B3979" t="s">
        <v>1366</v>
      </c>
      <c r="C3979" t="s">
        <v>1367</v>
      </c>
      <c r="D3979">
        <v>1900</v>
      </c>
      <c r="E3979" s="960">
        <v>1</v>
      </c>
      <c r="F3979" t="s">
        <v>1012</v>
      </c>
      <c r="G3979" s="960" t="s">
        <v>1365</v>
      </c>
      <c r="H3979" t="s">
        <v>389</v>
      </c>
      <c r="I3979" s="940" t="s">
        <v>488</v>
      </c>
      <c r="J3979" s="940" t="s">
        <v>444</v>
      </c>
      <c r="K3979" s="940" t="s">
        <v>447</v>
      </c>
      <c r="L3979" s="940">
        <v>7.3</v>
      </c>
      <c r="M3979" s="965" t="s">
        <v>155</v>
      </c>
      <c r="N3979" s="679">
        <f t="shared" ca="1" si="677"/>
        <v>0</v>
      </c>
      <c r="O3979" s="679">
        <f t="shared" ca="1" si="683"/>
        <v>0</v>
      </c>
      <c r="P3979" s="679">
        <f t="shared" ca="1" si="683"/>
        <v>0</v>
      </c>
      <c r="Q3979" s="679">
        <f t="shared" ca="1" si="683"/>
        <v>0</v>
      </c>
      <c r="R3979" s="679">
        <f t="shared" ca="1" si="683"/>
        <v>0</v>
      </c>
      <c r="S3979" s="679">
        <f t="shared" ca="1" si="683"/>
        <v>0</v>
      </c>
      <c r="T3979" s="679">
        <f t="shared" ca="1" si="683"/>
        <v>0</v>
      </c>
      <c r="U3979" s="679">
        <f t="shared" ca="1" si="683"/>
        <v>0</v>
      </c>
      <c r="V3979" s="679">
        <f t="shared" ca="1" si="683"/>
        <v>0</v>
      </c>
      <c r="W3979" s="679">
        <f t="shared" ca="1" si="680"/>
        <v>0</v>
      </c>
      <c r="X3979" s="679">
        <f t="shared" ca="1" si="683"/>
        <v>0</v>
      </c>
      <c r="Y3979" s="679">
        <f t="shared" ca="1" si="683"/>
        <v>0</v>
      </c>
      <c r="Z3979" s="679">
        <f t="shared" ca="1" si="683"/>
        <v>-29341.057930688752</v>
      </c>
      <c r="AA3979" t="str">
        <f t="shared" si="684"/>
        <v>ASR_Financial_Report_SHP21Final</v>
      </c>
      <c r="AB3979" s="960">
        <f t="shared" si="685"/>
        <v>44658</v>
      </c>
      <c r="AC3979" t="str">
        <f t="shared" si="686"/>
        <v>Unaudited</v>
      </c>
    </row>
    <row r="3980" spans="1:29" x14ac:dyDescent="0.25">
      <c r="A3980" t="s">
        <v>420</v>
      </c>
      <c r="B3980" t="s">
        <v>1366</v>
      </c>
      <c r="C3980" t="s">
        <v>1367</v>
      </c>
      <c r="D3980">
        <v>1900</v>
      </c>
      <c r="E3980" s="960">
        <v>1</v>
      </c>
      <c r="F3980" t="s">
        <v>1012</v>
      </c>
      <c r="G3980" s="960" t="s">
        <v>1365</v>
      </c>
      <c r="H3980" t="s">
        <v>389</v>
      </c>
      <c r="I3980" s="940" t="s">
        <v>488</v>
      </c>
      <c r="J3980" s="940" t="s">
        <v>444</v>
      </c>
      <c r="K3980" s="940" t="s">
        <v>447</v>
      </c>
      <c r="L3980" s="940" t="s">
        <v>91</v>
      </c>
      <c r="M3980" s="965" t="s">
        <v>455</v>
      </c>
      <c r="N3980" s="679">
        <f t="shared" ca="1" si="677"/>
        <v>0</v>
      </c>
      <c r="O3980" s="679">
        <f t="shared" ca="1" si="683"/>
        <v>0</v>
      </c>
      <c r="P3980" s="679">
        <f t="shared" ca="1" si="683"/>
        <v>0</v>
      </c>
      <c r="Q3980" s="679">
        <f t="shared" ca="1" si="683"/>
        <v>0</v>
      </c>
      <c r="R3980" s="679">
        <f t="shared" ca="1" si="683"/>
        <v>0</v>
      </c>
      <c r="S3980" s="679">
        <f t="shared" ca="1" si="683"/>
        <v>0</v>
      </c>
      <c r="T3980" s="679">
        <f t="shared" ca="1" si="683"/>
        <v>0</v>
      </c>
      <c r="U3980" s="679">
        <f t="shared" ca="1" si="683"/>
        <v>0</v>
      </c>
      <c r="V3980" s="679">
        <f t="shared" ca="1" si="683"/>
        <v>0</v>
      </c>
      <c r="W3980" s="679">
        <f t="shared" ca="1" si="680"/>
        <v>0</v>
      </c>
      <c r="X3980" s="679">
        <f t="shared" ca="1" si="683"/>
        <v>0</v>
      </c>
      <c r="Y3980" s="679">
        <f t="shared" ca="1" si="683"/>
        <v>0</v>
      </c>
      <c r="Z3980" s="679">
        <f t="shared" ca="1" si="683"/>
        <v>0</v>
      </c>
      <c r="AA3980" t="str">
        <f t="shared" si="684"/>
        <v>ASR_Financial_Report_SHP21Final</v>
      </c>
      <c r="AB3980" s="960">
        <f t="shared" si="685"/>
        <v>44658</v>
      </c>
      <c r="AC3980" t="str">
        <f t="shared" si="686"/>
        <v>Unaudited</v>
      </c>
    </row>
    <row r="3981" spans="1:29" x14ac:dyDescent="0.25">
      <c r="A3981" t="s">
        <v>420</v>
      </c>
      <c r="B3981" t="s">
        <v>1366</v>
      </c>
      <c r="C3981" t="s">
        <v>1367</v>
      </c>
      <c r="D3981">
        <v>1900</v>
      </c>
      <c r="E3981" s="960">
        <v>1</v>
      </c>
      <c r="F3981" t="s">
        <v>1012</v>
      </c>
      <c r="G3981" s="960" t="s">
        <v>1365</v>
      </c>
      <c r="H3981" t="s">
        <v>389</v>
      </c>
      <c r="I3981" s="940" t="s">
        <v>488</v>
      </c>
      <c r="J3981" s="940" t="s">
        <v>444</v>
      </c>
      <c r="K3981" s="940" t="s">
        <v>448</v>
      </c>
      <c r="L3981" s="948">
        <v>8.1</v>
      </c>
      <c r="M3981" s="963" t="s">
        <v>22</v>
      </c>
      <c r="N3981" s="679">
        <f t="shared" ca="1" si="677"/>
        <v>0</v>
      </c>
      <c r="O3981" s="679">
        <f t="shared" ca="1" si="683"/>
        <v>0</v>
      </c>
      <c r="P3981" s="679">
        <f t="shared" ca="1" si="683"/>
        <v>0</v>
      </c>
      <c r="Q3981" s="679">
        <f t="shared" ca="1" si="683"/>
        <v>0</v>
      </c>
      <c r="R3981" s="679">
        <f t="shared" ca="1" si="683"/>
        <v>0</v>
      </c>
      <c r="S3981" s="679">
        <f t="shared" ca="1" si="683"/>
        <v>0</v>
      </c>
      <c r="T3981" s="679">
        <f t="shared" ca="1" si="683"/>
        <v>0</v>
      </c>
      <c r="U3981" s="679">
        <f t="shared" ca="1" si="683"/>
        <v>0</v>
      </c>
      <c r="V3981" s="679">
        <f t="shared" ca="1" si="683"/>
        <v>0</v>
      </c>
      <c r="W3981" s="679">
        <f t="shared" ca="1" si="680"/>
        <v>0</v>
      </c>
      <c r="X3981" s="679">
        <f t="shared" ca="1" si="683"/>
        <v>0</v>
      </c>
      <c r="Y3981" s="679">
        <f t="shared" ca="1" si="683"/>
        <v>0</v>
      </c>
      <c r="Z3981" s="679">
        <f t="shared" ca="1" si="683"/>
        <v>-5795.49</v>
      </c>
      <c r="AA3981" t="str">
        <f t="shared" si="684"/>
        <v>ASR_Financial_Report_SHP21Final</v>
      </c>
      <c r="AB3981" s="960">
        <f t="shared" si="685"/>
        <v>44658</v>
      </c>
      <c r="AC3981" t="str">
        <f t="shared" si="686"/>
        <v>Unaudited</v>
      </c>
    </row>
    <row r="3982" spans="1:29" x14ac:dyDescent="0.25">
      <c r="A3982" t="s">
        <v>420</v>
      </c>
      <c r="B3982" t="s">
        <v>1366</v>
      </c>
      <c r="C3982" t="s">
        <v>1367</v>
      </c>
      <c r="D3982">
        <v>1900</v>
      </c>
      <c r="E3982" s="960">
        <v>1</v>
      </c>
      <c r="F3982" t="s">
        <v>1012</v>
      </c>
      <c r="G3982" s="960" t="s">
        <v>1365</v>
      </c>
      <c r="H3982" t="s">
        <v>389</v>
      </c>
      <c r="I3982" s="965" t="s">
        <v>488</v>
      </c>
      <c r="J3982" s="965" t="s">
        <v>444</v>
      </c>
      <c r="K3982" s="965" t="s">
        <v>448</v>
      </c>
      <c r="L3982" s="940" t="s">
        <v>112</v>
      </c>
      <c r="M3982" s="965" t="s">
        <v>443</v>
      </c>
      <c r="N3982" s="679">
        <f t="shared" ca="1" si="677"/>
        <v>0</v>
      </c>
      <c r="O3982" s="679">
        <f t="shared" ca="1" si="683"/>
        <v>0</v>
      </c>
      <c r="P3982" s="679">
        <f t="shared" ca="1" si="683"/>
        <v>0</v>
      </c>
      <c r="Q3982" s="679">
        <f t="shared" ca="1" si="683"/>
        <v>0</v>
      </c>
      <c r="R3982" s="679">
        <f t="shared" ca="1" si="683"/>
        <v>0</v>
      </c>
      <c r="S3982" s="679">
        <f t="shared" ca="1" si="683"/>
        <v>0</v>
      </c>
      <c r="T3982" s="679">
        <f t="shared" ca="1" si="683"/>
        <v>0</v>
      </c>
      <c r="U3982" s="679">
        <f t="shared" ca="1" si="683"/>
        <v>0</v>
      </c>
      <c r="V3982" s="679">
        <f t="shared" ca="1" si="683"/>
        <v>0</v>
      </c>
      <c r="W3982" s="679">
        <f t="shared" ca="1" si="680"/>
        <v>0</v>
      </c>
      <c r="X3982" s="679">
        <f t="shared" ca="1" si="683"/>
        <v>0</v>
      </c>
      <c r="Y3982" s="679">
        <f t="shared" ca="1" si="683"/>
        <v>0</v>
      </c>
      <c r="Z3982" s="679">
        <f t="shared" ca="1" si="683"/>
        <v>0</v>
      </c>
      <c r="AA3982" t="str">
        <f t="shared" si="684"/>
        <v>ASR_Financial_Report_SHP21Final</v>
      </c>
      <c r="AB3982" s="960">
        <f t="shared" si="685"/>
        <v>44658</v>
      </c>
      <c r="AC3982" t="str">
        <f t="shared" si="686"/>
        <v>Unaudited</v>
      </c>
    </row>
    <row r="3983" spans="1:29" x14ac:dyDescent="0.25">
      <c r="A3983" t="s">
        <v>420</v>
      </c>
      <c r="B3983" t="s">
        <v>1366</v>
      </c>
      <c r="C3983" t="s">
        <v>1367</v>
      </c>
      <c r="D3983">
        <v>1900</v>
      </c>
      <c r="E3983" s="960">
        <v>1</v>
      </c>
      <c r="F3983" t="s">
        <v>1012</v>
      </c>
      <c r="G3983" s="960" t="s">
        <v>1365</v>
      </c>
      <c r="H3983" t="s">
        <v>389</v>
      </c>
      <c r="I3983" s="940" t="s">
        <v>488</v>
      </c>
      <c r="J3983" s="940" t="s">
        <v>444</v>
      </c>
      <c r="K3983" s="940" t="s">
        <v>448</v>
      </c>
      <c r="L3983" s="940" t="s">
        <v>114</v>
      </c>
      <c r="M3983" s="965" t="s">
        <v>157</v>
      </c>
      <c r="N3983" s="679">
        <f t="shared" ca="1" si="677"/>
        <v>0</v>
      </c>
      <c r="O3983" s="679">
        <f t="shared" ca="1" si="683"/>
        <v>0</v>
      </c>
      <c r="P3983" s="679">
        <f t="shared" ca="1" si="683"/>
        <v>0</v>
      </c>
      <c r="Q3983" s="679">
        <f t="shared" ca="1" si="683"/>
        <v>0</v>
      </c>
      <c r="R3983" s="679">
        <f t="shared" ca="1" si="683"/>
        <v>0</v>
      </c>
      <c r="S3983" s="679">
        <f t="shared" ca="1" si="683"/>
        <v>0</v>
      </c>
      <c r="T3983" s="679">
        <f t="shared" ca="1" si="683"/>
        <v>0</v>
      </c>
      <c r="U3983" s="679">
        <f t="shared" ca="1" si="683"/>
        <v>0</v>
      </c>
      <c r="V3983" s="679">
        <f t="shared" ca="1" si="683"/>
        <v>0</v>
      </c>
      <c r="W3983" s="679">
        <f t="shared" ca="1" si="680"/>
        <v>0</v>
      </c>
      <c r="X3983" s="679">
        <f t="shared" ca="1" si="683"/>
        <v>0</v>
      </c>
      <c r="Y3983" s="679">
        <f t="shared" ca="1" si="683"/>
        <v>0</v>
      </c>
      <c r="Z3983" s="679">
        <f t="shared" ca="1" si="683"/>
        <v>-32631.859130036468</v>
      </c>
      <c r="AA3983" t="str">
        <f t="shared" si="684"/>
        <v>ASR_Financial_Report_SHP21Final</v>
      </c>
      <c r="AB3983" s="960">
        <f t="shared" si="685"/>
        <v>44658</v>
      </c>
      <c r="AC3983" t="str">
        <f t="shared" si="686"/>
        <v>Unaudited</v>
      </c>
    </row>
    <row r="3984" spans="1:29" x14ac:dyDescent="0.25">
      <c r="A3984" t="s">
        <v>420</v>
      </c>
      <c r="B3984" t="s">
        <v>1366</v>
      </c>
      <c r="C3984" t="s">
        <v>1367</v>
      </c>
      <c r="D3984">
        <v>1900</v>
      </c>
      <c r="E3984" s="960">
        <v>1</v>
      </c>
      <c r="F3984" t="s">
        <v>1012</v>
      </c>
      <c r="G3984" s="960" t="s">
        <v>1365</v>
      </c>
      <c r="H3984" t="s">
        <v>389</v>
      </c>
      <c r="I3984" s="940" t="s">
        <v>488</v>
      </c>
      <c r="J3984" s="940" t="s">
        <v>444</v>
      </c>
      <c r="K3984" s="940" t="s">
        <v>448</v>
      </c>
      <c r="L3984" s="940" t="s">
        <v>115</v>
      </c>
      <c r="M3984" s="965" t="s">
        <v>113</v>
      </c>
      <c r="N3984" s="679">
        <f t="shared" ref="N3984:N4047" ca="1" si="687">IF(OR(AND($F3984="PY",N$1&lt;&gt;"Prior Year"),AND($F3984&lt;&gt;"PY",N$1="Prior Year")),0,INDEX(INDIRECT("'MMA Rev-Exp "&amp;$H3984&amp;"'!$A$1:$CA$200"),IF($J3984="Member Months",MATCH($J3984,INDIRECT("'MMA Rev-Exp "&amp;$H3984&amp;"'!$A$1:$A$200"),0),MATCH($L3984,INDIRECT("'MMA Rev-Exp "&amp;$H3984&amp;"'!$B$1:$B$200"),0)),IF($F3984="PY",MATCH("Prior Year Adjustments",INDIRECT("'MMA Rev-Exp "&amp;$H3984&amp;"'!$A$8:$CA$8"),0),MATCH(IF($F3984="Q1","JANUARY - MARCH (Q1)",IF($F3984="Q2","APRIL - JUNE (Q2)",IF($F3984="Q3","JULY - SEPTEMBER (Q3)",IF($F3984="Q4","OCTOBER - DECEMBER (Q4)",0)))),INDIRECT("'MMA Rev-Exp "&amp;$H3984&amp;"'!$A$7:$CA$7"),0)+MATCH(N$1,INDIRECT("'MMA Rev-Exp "&amp;$H3984&amp;"'!$D$8:$CA$8"),0)-1)))</f>
        <v>0</v>
      </c>
      <c r="O3984" s="679">
        <f t="shared" ca="1" si="683"/>
        <v>0</v>
      </c>
      <c r="P3984" s="679">
        <f t="shared" ca="1" si="683"/>
        <v>0</v>
      </c>
      <c r="Q3984" s="679">
        <f t="shared" ca="1" si="683"/>
        <v>0</v>
      </c>
      <c r="R3984" s="679">
        <f t="shared" ca="1" si="683"/>
        <v>0</v>
      </c>
      <c r="S3984" s="679">
        <f t="shared" ca="1" si="683"/>
        <v>0</v>
      </c>
      <c r="T3984" s="679">
        <f t="shared" ca="1" si="683"/>
        <v>0</v>
      </c>
      <c r="U3984" s="679">
        <f t="shared" ca="1" si="683"/>
        <v>0</v>
      </c>
      <c r="V3984" s="679">
        <f t="shared" ca="1" si="683"/>
        <v>0</v>
      </c>
      <c r="W3984" s="679">
        <f t="shared" ca="1" si="680"/>
        <v>0</v>
      </c>
      <c r="X3984" s="679">
        <f t="shared" ca="1" si="683"/>
        <v>0</v>
      </c>
      <c r="Y3984" s="679">
        <f t="shared" ca="1" si="683"/>
        <v>0</v>
      </c>
      <c r="Z3984" s="679">
        <f t="shared" ca="1" si="683"/>
        <v>1464.0708560409491</v>
      </c>
      <c r="AA3984" t="str">
        <f t="shared" si="684"/>
        <v>ASR_Financial_Report_SHP21Final</v>
      </c>
      <c r="AB3984" s="960">
        <f t="shared" si="685"/>
        <v>44658</v>
      </c>
      <c r="AC3984" t="str">
        <f t="shared" si="686"/>
        <v>Unaudited</v>
      </c>
    </row>
    <row r="3985" spans="1:29" x14ac:dyDescent="0.25">
      <c r="A3985" t="s">
        <v>420</v>
      </c>
      <c r="B3985" t="s">
        <v>1366</v>
      </c>
      <c r="C3985" t="s">
        <v>1367</v>
      </c>
      <c r="D3985">
        <v>1900</v>
      </c>
      <c r="E3985" s="960">
        <v>1</v>
      </c>
      <c r="F3985" t="s">
        <v>1012</v>
      </c>
      <c r="G3985" s="960" t="s">
        <v>1365</v>
      </c>
      <c r="H3985" t="s">
        <v>389</v>
      </c>
      <c r="I3985" s="940" t="s">
        <v>488</v>
      </c>
      <c r="J3985" s="940" t="s">
        <v>444</v>
      </c>
      <c r="K3985" s="940" t="s">
        <v>448</v>
      </c>
      <c r="L3985" s="940" t="s">
        <v>116</v>
      </c>
      <c r="M3985" s="965" t="s">
        <v>158</v>
      </c>
      <c r="N3985" s="679">
        <f t="shared" ca="1" si="687"/>
        <v>0</v>
      </c>
      <c r="O3985" s="679">
        <f t="shared" ca="1" si="683"/>
        <v>0</v>
      </c>
      <c r="P3985" s="679">
        <f t="shared" ca="1" si="683"/>
        <v>0</v>
      </c>
      <c r="Q3985" s="679">
        <f t="shared" ca="1" si="683"/>
        <v>0</v>
      </c>
      <c r="R3985" s="679">
        <f t="shared" ca="1" si="683"/>
        <v>0</v>
      </c>
      <c r="S3985" s="679">
        <f t="shared" ca="1" si="683"/>
        <v>0</v>
      </c>
      <c r="T3985" s="679">
        <f t="shared" ref="O3985:Z4008" ca="1" si="688">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679">
        <f t="shared" ca="1" si="688"/>
        <v>0</v>
      </c>
      <c r="V3985" s="679">
        <f t="shared" ca="1" si="688"/>
        <v>0</v>
      </c>
      <c r="W3985" s="679">
        <f t="shared" ca="1" si="680"/>
        <v>0</v>
      </c>
      <c r="X3985" s="679">
        <f t="shared" ca="1" si="688"/>
        <v>0</v>
      </c>
      <c r="Y3985" s="679">
        <f t="shared" ca="1" si="688"/>
        <v>0</v>
      </c>
      <c r="Z3985" s="679">
        <f t="shared" ca="1" si="688"/>
        <v>0</v>
      </c>
      <c r="AA3985" t="str">
        <f t="shared" si="684"/>
        <v>ASR_Financial_Report_SHP21Final</v>
      </c>
      <c r="AB3985" s="960">
        <f t="shared" si="685"/>
        <v>44658</v>
      </c>
      <c r="AC3985" t="str">
        <f t="shared" si="686"/>
        <v>Unaudited</v>
      </c>
    </row>
    <row r="3986" spans="1:29" x14ac:dyDescent="0.25">
      <c r="A3986" t="s">
        <v>420</v>
      </c>
      <c r="B3986" t="s">
        <v>1366</v>
      </c>
      <c r="C3986" t="s">
        <v>1367</v>
      </c>
      <c r="D3986">
        <v>1900</v>
      </c>
      <c r="E3986" s="960">
        <v>1</v>
      </c>
      <c r="F3986" t="s">
        <v>1012</v>
      </c>
      <c r="G3986" s="960" t="s">
        <v>1365</v>
      </c>
      <c r="H3986" t="s">
        <v>389</v>
      </c>
      <c r="I3986" s="940" t="s">
        <v>488</v>
      </c>
      <c r="J3986" s="940" t="s">
        <v>444</v>
      </c>
      <c r="K3986" s="940" t="s">
        <v>448</v>
      </c>
      <c r="L3986" s="948" t="s">
        <v>159</v>
      </c>
      <c r="M3986" s="963" t="s">
        <v>23</v>
      </c>
      <c r="N3986" s="679">
        <f t="shared" ca="1" si="687"/>
        <v>0</v>
      </c>
      <c r="O3986" s="679">
        <f t="shared" ca="1" si="688"/>
        <v>0</v>
      </c>
      <c r="P3986" s="679">
        <f t="shared" ca="1" si="688"/>
        <v>0</v>
      </c>
      <c r="Q3986" s="679">
        <f t="shared" ca="1" si="688"/>
        <v>0</v>
      </c>
      <c r="R3986" s="679">
        <f t="shared" ca="1" si="688"/>
        <v>0</v>
      </c>
      <c r="S3986" s="679">
        <f t="shared" ca="1" si="688"/>
        <v>0</v>
      </c>
      <c r="T3986" s="679">
        <f t="shared" ca="1" si="688"/>
        <v>0</v>
      </c>
      <c r="U3986" s="679">
        <f t="shared" ca="1" si="688"/>
        <v>0</v>
      </c>
      <c r="V3986" s="679">
        <f t="shared" ca="1" si="688"/>
        <v>0</v>
      </c>
      <c r="W3986" s="679">
        <f t="shared" ca="1" si="680"/>
        <v>0</v>
      </c>
      <c r="X3986" s="679">
        <f t="shared" ca="1" si="688"/>
        <v>0</v>
      </c>
      <c r="Y3986" s="679">
        <f t="shared" ca="1" si="688"/>
        <v>0</v>
      </c>
      <c r="Z3986" s="679">
        <f t="shared" ca="1" si="688"/>
        <v>0</v>
      </c>
      <c r="AA3986" t="str">
        <f t="shared" si="684"/>
        <v>ASR_Financial_Report_SHP21Final</v>
      </c>
      <c r="AB3986" s="960">
        <f t="shared" si="685"/>
        <v>44658</v>
      </c>
      <c r="AC3986" t="str">
        <f t="shared" si="686"/>
        <v>Unaudited</v>
      </c>
    </row>
    <row r="3987" spans="1:29" x14ac:dyDescent="0.25">
      <c r="A3987" t="s">
        <v>420</v>
      </c>
      <c r="B3987" t="s">
        <v>1366</v>
      </c>
      <c r="C3987" t="s">
        <v>1367</v>
      </c>
      <c r="D3987">
        <v>1900</v>
      </c>
      <c r="E3987" s="960">
        <v>1</v>
      </c>
      <c r="F3987" t="s">
        <v>1012</v>
      </c>
      <c r="G3987" s="960" t="s">
        <v>1365</v>
      </c>
      <c r="H3987" t="s">
        <v>389</v>
      </c>
      <c r="I3987" s="965" t="s">
        <v>488</v>
      </c>
      <c r="J3987" s="965" t="s">
        <v>444</v>
      </c>
      <c r="K3987" s="965" t="s">
        <v>448</v>
      </c>
      <c r="L3987" s="940" t="s">
        <v>442</v>
      </c>
      <c r="M3987" s="965" t="s">
        <v>456</v>
      </c>
      <c r="N3987" s="679">
        <f t="shared" ca="1" si="687"/>
        <v>0</v>
      </c>
      <c r="O3987" s="679">
        <f t="shared" ca="1" si="688"/>
        <v>0</v>
      </c>
      <c r="P3987" s="679">
        <f t="shared" ca="1" si="688"/>
        <v>0</v>
      </c>
      <c r="Q3987" s="679">
        <f t="shared" ca="1" si="688"/>
        <v>0</v>
      </c>
      <c r="R3987" s="679">
        <f t="shared" ca="1" si="688"/>
        <v>0</v>
      </c>
      <c r="S3987" s="679">
        <f t="shared" ca="1" si="688"/>
        <v>0</v>
      </c>
      <c r="T3987" s="679">
        <f t="shared" ca="1" si="688"/>
        <v>0</v>
      </c>
      <c r="U3987" s="679">
        <f t="shared" ca="1" si="688"/>
        <v>0</v>
      </c>
      <c r="V3987" s="679">
        <f t="shared" ca="1" si="688"/>
        <v>0</v>
      </c>
      <c r="W3987" s="679">
        <f t="shared" ca="1" si="680"/>
        <v>0</v>
      </c>
      <c r="X3987" s="679">
        <f t="shared" ca="1" si="688"/>
        <v>0</v>
      </c>
      <c r="Y3987" s="679">
        <f t="shared" ca="1" si="688"/>
        <v>0</v>
      </c>
      <c r="Z3987" s="679">
        <f t="shared" ca="1" si="688"/>
        <v>3247.1331067228471</v>
      </c>
      <c r="AA3987" t="str">
        <f t="shared" si="684"/>
        <v>ASR_Financial_Report_SHP21Final</v>
      </c>
      <c r="AB3987" s="960">
        <f t="shared" si="685"/>
        <v>44658</v>
      </c>
      <c r="AC3987" t="str">
        <f t="shared" si="686"/>
        <v>Unaudited</v>
      </c>
    </row>
    <row r="3988" spans="1:29" ht="30" x14ac:dyDescent="0.25">
      <c r="A3988" t="s">
        <v>420</v>
      </c>
      <c r="B3988" t="s">
        <v>1366</v>
      </c>
      <c r="C3988" t="s">
        <v>1367</v>
      </c>
      <c r="D3988">
        <v>1900</v>
      </c>
      <c r="E3988" s="960">
        <v>1</v>
      </c>
      <c r="F3988" t="s">
        <v>1012</v>
      </c>
      <c r="G3988" s="960" t="s">
        <v>1365</v>
      </c>
      <c r="H3988" t="s">
        <v>389</v>
      </c>
      <c r="I3988" s="940" t="s">
        <v>488</v>
      </c>
      <c r="J3988" s="940" t="s">
        <v>444</v>
      </c>
      <c r="K3988" s="940" t="s">
        <v>449</v>
      </c>
      <c r="L3988" s="940">
        <v>9.1</v>
      </c>
      <c r="M3988" s="965" t="s">
        <v>185</v>
      </c>
      <c r="N3988" s="679">
        <f t="shared" ca="1" si="687"/>
        <v>0</v>
      </c>
      <c r="O3988" s="679">
        <f t="shared" ca="1" si="688"/>
        <v>0</v>
      </c>
      <c r="P3988" s="679">
        <f t="shared" ca="1" si="688"/>
        <v>0</v>
      </c>
      <c r="Q3988" s="679">
        <f t="shared" ca="1" si="688"/>
        <v>0</v>
      </c>
      <c r="R3988" s="679">
        <f t="shared" ca="1" si="688"/>
        <v>0</v>
      </c>
      <c r="S3988" s="679">
        <f t="shared" ca="1" si="688"/>
        <v>0</v>
      </c>
      <c r="T3988" s="679">
        <f t="shared" ca="1" si="688"/>
        <v>0</v>
      </c>
      <c r="U3988" s="679">
        <f t="shared" ca="1" si="688"/>
        <v>0</v>
      </c>
      <c r="V3988" s="679">
        <f t="shared" ca="1" si="688"/>
        <v>0</v>
      </c>
      <c r="W3988" s="679">
        <f t="shared" ca="1" si="680"/>
        <v>0</v>
      </c>
      <c r="X3988" s="679">
        <f t="shared" ca="1" si="688"/>
        <v>0</v>
      </c>
      <c r="Y3988" s="679">
        <f t="shared" ca="1" si="688"/>
        <v>0</v>
      </c>
      <c r="Z3988" s="679">
        <f t="shared" ca="1" si="688"/>
        <v>13330.98</v>
      </c>
      <c r="AA3988" t="str">
        <f t="shared" si="684"/>
        <v>ASR_Financial_Report_SHP21Final</v>
      </c>
      <c r="AB3988" s="960">
        <f t="shared" si="685"/>
        <v>44658</v>
      </c>
      <c r="AC3988" t="str">
        <f t="shared" si="686"/>
        <v>Unaudited</v>
      </c>
    </row>
    <row r="3989" spans="1:29" x14ac:dyDescent="0.25">
      <c r="A3989" t="s">
        <v>420</v>
      </c>
      <c r="B3989" t="s">
        <v>1366</v>
      </c>
      <c r="C3989" t="s">
        <v>1367</v>
      </c>
      <c r="D3989">
        <v>1900</v>
      </c>
      <c r="E3989" s="960">
        <v>1</v>
      </c>
      <c r="F3989" t="s">
        <v>1012</v>
      </c>
      <c r="G3989" s="960" t="s">
        <v>1365</v>
      </c>
      <c r="H3989" t="s">
        <v>389</v>
      </c>
      <c r="I3989" s="940" t="s">
        <v>488</v>
      </c>
      <c r="J3989" s="940" t="s">
        <v>444</v>
      </c>
      <c r="K3989" s="940" t="s">
        <v>449</v>
      </c>
      <c r="L3989" s="940" t="s">
        <v>106</v>
      </c>
      <c r="M3989" s="965" t="s">
        <v>186</v>
      </c>
      <c r="N3989" s="679">
        <f t="shared" ca="1" si="687"/>
        <v>0</v>
      </c>
      <c r="O3989" s="679">
        <f t="shared" ca="1" si="688"/>
        <v>0</v>
      </c>
      <c r="P3989" s="679">
        <f t="shared" ca="1" si="688"/>
        <v>0</v>
      </c>
      <c r="Q3989" s="679">
        <f t="shared" ca="1" si="688"/>
        <v>0</v>
      </c>
      <c r="R3989" s="679">
        <f t="shared" ca="1" si="688"/>
        <v>0</v>
      </c>
      <c r="S3989" s="679">
        <f t="shared" ca="1" si="688"/>
        <v>0</v>
      </c>
      <c r="T3989" s="679">
        <f t="shared" ca="1" si="688"/>
        <v>0</v>
      </c>
      <c r="U3989" s="679">
        <f t="shared" ca="1" si="688"/>
        <v>0</v>
      </c>
      <c r="V3989" s="679">
        <f t="shared" ca="1" si="688"/>
        <v>0</v>
      </c>
      <c r="W3989" s="679">
        <f t="shared" ca="1" si="680"/>
        <v>0</v>
      </c>
      <c r="X3989" s="679">
        <f t="shared" ca="1" si="688"/>
        <v>0</v>
      </c>
      <c r="Y3989" s="679">
        <f t="shared" ca="1" si="688"/>
        <v>0</v>
      </c>
      <c r="Z3989" s="679">
        <f t="shared" ca="1" si="688"/>
        <v>38959.760000000002</v>
      </c>
      <c r="AA3989" t="str">
        <f t="shared" si="684"/>
        <v>ASR_Financial_Report_SHP21Final</v>
      </c>
      <c r="AB3989" s="960">
        <f t="shared" si="685"/>
        <v>44658</v>
      </c>
      <c r="AC3989" t="str">
        <f t="shared" si="686"/>
        <v>Unaudited</v>
      </c>
    </row>
    <row r="3990" spans="1:29" x14ac:dyDescent="0.25">
      <c r="A3990" t="s">
        <v>420</v>
      </c>
      <c r="B3990" t="s">
        <v>1366</v>
      </c>
      <c r="C3990" t="s">
        <v>1367</v>
      </c>
      <c r="D3990">
        <v>1900</v>
      </c>
      <c r="E3990" s="960">
        <v>1</v>
      </c>
      <c r="F3990" t="s">
        <v>1012</v>
      </c>
      <c r="G3990" s="960" t="s">
        <v>1365</v>
      </c>
      <c r="H3990" t="s">
        <v>389</v>
      </c>
      <c r="I3990" s="940" t="s">
        <v>488</v>
      </c>
      <c r="J3990" s="940" t="s">
        <v>444</v>
      </c>
      <c r="K3990" s="940" t="s">
        <v>449</v>
      </c>
      <c r="L3990" s="940" t="s">
        <v>1302</v>
      </c>
      <c r="M3990" s="965" t="s">
        <v>1303</v>
      </c>
      <c r="N3990" s="679">
        <f t="shared" ca="1" si="687"/>
        <v>0</v>
      </c>
      <c r="O3990" s="679">
        <f t="shared" ca="1" si="688"/>
        <v>0</v>
      </c>
      <c r="P3990" s="679">
        <f t="shared" ca="1" si="688"/>
        <v>0</v>
      </c>
      <c r="Q3990" s="679">
        <f t="shared" ca="1" si="688"/>
        <v>0</v>
      </c>
      <c r="R3990" s="679">
        <f t="shared" ca="1" si="688"/>
        <v>0</v>
      </c>
      <c r="S3990" s="679">
        <f t="shared" ca="1" si="688"/>
        <v>0</v>
      </c>
      <c r="T3990" s="679">
        <f t="shared" ca="1" si="688"/>
        <v>0</v>
      </c>
      <c r="U3990" s="679">
        <f t="shared" ca="1" si="688"/>
        <v>0</v>
      </c>
      <c r="V3990" s="679">
        <f t="shared" ca="1" si="688"/>
        <v>0</v>
      </c>
      <c r="W3990" s="679">
        <f t="shared" ca="1" si="680"/>
        <v>0</v>
      </c>
      <c r="X3990" s="679">
        <f t="shared" ca="1" si="688"/>
        <v>0</v>
      </c>
      <c r="Y3990" s="679">
        <f t="shared" ca="1" si="688"/>
        <v>0</v>
      </c>
      <c r="Z3990" s="679">
        <f t="shared" ca="1" si="688"/>
        <v>37181.270000000004</v>
      </c>
      <c r="AA3990" t="str">
        <f t="shared" si="684"/>
        <v>ASR_Financial_Report_SHP21Final</v>
      </c>
      <c r="AB3990" s="960">
        <f t="shared" si="685"/>
        <v>44658</v>
      </c>
      <c r="AC3990" t="str">
        <f t="shared" si="686"/>
        <v>Unaudited</v>
      </c>
    </row>
    <row r="3991" spans="1:29" x14ac:dyDescent="0.25">
      <c r="A3991" t="s">
        <v>420</v>
      </c>
      <c r="B3991" t="s">
        <v>1366</v>
      </c>
      <c r="C3991" t="s">
        <v>1367</v>
      </c>
      <c r="D3991">
        <v>1900</v>
      </c>
      <c r="E3991" s="960">
        <v>1</v>
      </c>
      <c r="F3991" t="s">
        <v>1012</v>
      </c>
      <c r="G3991" s="960" t="s">
        <v>1365</v>
      </c>
      <c r="H3991" t="s">
        <v>389</v>
      </c>
      <c r="I3991" s="940" t="s">
        <v>488</v>
      </c>
      <c r="J3991" s="940" t="s">
        <v>444</v>
      </c>
      <c r="K3991" s="940" t="s">
        <v>449</v>
      </c>
      <c r="L3991" s="948" t="s">
        <v>107</v>
      </c>
      <c r="M3991" s="963" t="s">
        <v>187</v>
      </c>
      <c r="N3991" s="679">
        <f t="shared" ca="1" si="687"/>
        <v>0</v>
      </c>
      <c r="O3991" s="679">
        <f t="shared" ca="1" si="688"/>
        <v>0</v>
      </c>
      <c r="P3991" s="679">
        <f t="shared" ca="1" si="688"/>
        <v>0</v>
      </c>
      <c r="Q3991" s="679">
        <f t="shared" ca="1" si="688"/>
        <v>0</v>
      </c>
      <c r="R3991" s="679">
        <f t="shared" ca="1" si="688"/>
        <v>0</v>
      </c>
      <c r="S3991" s="679">
        <f t="shared" ca="1" si="688"/>
        <v>0</v>
      </c>
      <c r="T3991" s="679">
        <f t="shared" ca="1" si="688"/>
        <v>0</v>
      </c>
      <c r="U3991" s="679">
        <f t="shared" ca="1" si="688"/>
        <v>0</v>
      </c>
      <c r="V3991" s="679">
        <f t="shared" ca="1" si="688"/>
        <v>0</v>
      </c>
      <c r="W3991" s="679">
        <f t="shared" ca="1" si="680"/>
        <v>0</v>
      </c>
      <c r="X3991" s="679">
        <f t="shared" ca="1" si="688"/>
        <v>0</v>
      </c>
      <c r="Y3991" s="679">
        <f t="shared" ca="1" si="688"/>
        <v>0</v>
      </c>
      <c r="Z3991" s="679">
        <f t="shared" ca="1" si="688"/>
        <v>5391.5199999999968</v>
      </c>
      <c r="AA3991" t="str">
        <f t="shared" si="684"/>
        <v>ASR_Financial_Report_SHP21Final</v>
      </c>
      <c r="AB3991" s="960">
        <f t="shared" si="685"/>
        <v>44658</v>
      </c>
      <c r="AC3991" t="str">
        <f t="shared" si="686"/>
        <v>Unaudited</v>
      </c>
    </row>
    <row r="3992" spans="1:29" x14ac:dyDescent="0.25">
      <c r="A3992" t="s">
        <v>420</v>
      </c>
      <c r="B3992" t="s">
        <v>1366</v>
      </c>
      <c r="C3992" t="s">
        <v>1367</v>
      </c>
      <c r="D3992">
        <v>1900</v>
      </c>
      <c r="E3992" s="960">
        <v>1</v>
      </c>
      <c r="F3992" t="s">
        <v>1012</v>
      </c>
      <c r="G3992" s="960" t="s">
        <v>1365</v>
      </c>
      <c r="H3992" t="s">
        <v>389</v>
      </c>
      <c r="I3992" s="965" t="s">
        <v>488</v>
      </c>
      <c r="J3992" s="965" t="s">
        <v>444</v>
      </c>
      <c r="K3992" s="965" t="s">
        <v>449</v>
      </c>
      <c r="L3992" s="940" t="s">
        <v>108</v>
      </c>
      <c r="M3992" s="965" t="s">
        <v>160</v>
      </c>
      <c r="N3992" s="679">
        <f t="shared" ca="1" si="687"/>
        <v>0</v>
      </c>
      <c r="O3992" s="679">
        <f t="shared" ca="1" si="688"/>
        <v>0</v>
      </c>
      <c r="P3992" s="679">
        <f t="shared" ca="1" si="688"/>
        <v>0</v>
      </c>
      <c r="Q3992" s="679">
        <f t="shared" ca="1" si="688"/>
        <v>0</v>
      </c>
      <c r="R3992" s="679">
        <f t="shared" ca="1" si="688"/>
        <v>0</v>
      </c>
      <c r="S3992" s="679">
        <f t="shared" ca="1" si="688"/>
        <v>0</v>
      </c>
      <c r="T3992" s="679">
        <f t="shared" ca="1" si="688"/>
        <v>0</v>
      </c>
      <c r="U3992" s="679">
        <f t="shared" ca="1" si="688"/>
        <v>0</v>
      </c>
      <c r="V3992" s="679">
        <f t="shared" ca="1" si="688"/>
        <v>0</v>
      </c>
      <c r="W3992" s="679">
        <f t="shared" ca="1" si="680"/>
        <v>0</v>
      </c>
      <c r="X3992" s="679">
        <f t="shared" ca="1" si="688"/>
        <v>0</v>
      </c>
      <c r="Y3992" s="679">
        <f t="shared" ca="1" si="688"/>
        <v>0</v>
      </c>
      <c r="Z3992" s="679">
        <f t="shared" ca="1" si="688"/>
        <v>-47164.99000000002</v>
      </c>
      <c r="AA3992" t="str">
        <f t="shared" si="684"/>
        <v>ASR_Financial_Report_SHP21Final</v>
      </c>
      <c r="AB3992" s="960">
        <f t="shared" si="685"/>
        <v>44658</v>
      </c>
      <c r="AC3992" t="str">
        <f t="shared" si="686"/>
        <v>Unaudited</v>
      </c>
    </row>
    <row r="3993" spans="1:29" x14ac:dyDescent="0.25">
      <c r="A3993" t="s">
        <v>420</v>
      </c>
      <c r="B3993" t="s">
        <v>1366</v>
      </c>
      <c r="C3993" t="s">
        <v>1367</v>
      </c>
      <c r="D3993">
        <v>1900</v>
      </c>
      <c r="E3993" s="960">
        <v>1</v>
      </c>
      <c r="F3993" t="s">
        <v>1012</v>
      </c>
      <c r="G3993" s="960" t="s">
        <v>1365</v>
      </c>
      <c r="H3993" t="s">
        <v>389</v>
      </c>
      <c r="I3993" s="940" t="s">
        <v>488</v>
      </c>
      <c r="J3993" s="940" t="s">
        <v>444</v>
      </c>
      <c r="K3993" s="940" t="s">
        <v>449</v>
      </c>
      <c r="L3993" s="940" t="s">
        <v>109</v>
      </c>
      <c r="M3993" s="965" t="s">
        <v>134</v>
      </c>
      <c r="N3993" s="679">
        <f t="shared" ca="1" si="687"/>
        <v>0</v>
      </c>
      <c r="O3993" s="679">
        <f t="shared" ca="1" si="688"/>
        <v>0</v>
      </c>
      <c r="P3993" s="679">
        <f t="shared" ca="1" si="688"/>
        <v>0</v>
      </c>
      <c r="Q3993" s="679">
        <f t="shared" ca="1" si="688"/>
        <v>0</v>
      </c>
      <c r="R3993" s="679">
        <f t="shared" ca="1" si="688"/>
        <v>0</v>
      </c>
      <c r="S3993" s="679">
        <f t="shared" ca="1" si="688"/>
        <v>0</v>
      </c>
      <c r="T3993" s="679">
        <f t="shared" ca="1" si="688"/>
        <v>0</v>
      </c>
      <c r="U3993" s="679">
        <f t="shared" ca="1" si="688"/>
        <v>0</v>
      </c>
      <c r="V3993" s="679">
        <f t="shared" ca="1" si="688"/>
        <v>0</v>
      </c>
      <c r="W3993" s="679">
        <f t="shared" ca="1" si="680"/>
        <v>0</v>
      </c>
      <c r="X3993" s="679">
        <f t="shared" ca="1" si="688"/>
        <v>0</v>
      </c>
      <c r="Y3993" s="679">
        <f t="shared" ca="1" si="688"/>
        <v>0</v>
      </c>
      <c r="Z3993" s="679">
        <f t="shared" ca="1" si="688"/>
        <v>0</v>
      </c>
      <c r="AA3993" t="str">
        <f t="shared" si="684"/>
        <v>ASR_Financial_Report_SHP21Final</v>
      </c>
      <c r="AB3993" s="960">
        <f t="shared" si="685"/>
        <v>44658</v>
      </c>
      <c r="AC3993" t="str">
        <f t="shared" si="686"/>
        <v>Unaudited</v>
      </c>
    </row>
    <row r="3994" spans="1:29" x14ac:dyDescent="0.25">
      <c r="A3994" t="s">
        <v>420</v>
      </c>
      <c r="B3994" t="s">
        <v>1366</v>
      </c>
      <c r="C3994" t="s">
        <v>1367</v>
      </c>
      <c r="D3994">
        <v>1900</v>
      </c>
      <c r="E3994" s="960">
        <v>1</v>
      </c>
      <c r="F3994" t="s">
        <v>1012</v>
      </c>
      <c r="G3994" s="960" t="s">
        <v>1365</v>
      </c>
      <c r="H3994" t="s">
        <v>389</v>
      </c>
      <c r="I3994" s="940" t="s">
        <v>488</v>
      </c>
      <c r="J3994" s="940" t="s">
        <v>444</v>
      </c>
      <c r="K3994" s="940" t="s">
        <v>449</v>
      </c>
      <c r="L3994" s="940" t="s">
        <v>110</v>
      </c>
      <c r="M3994" s="965" t="s">
        <v>162</v>
      </c>
      <c r="N3994" s="679">
        <f t="shared" ca="1" si="687"/>
        <v>0</v>
      </c>
      <c r="O3994" s="679">
        <f t="shared" ca="1" si="688"/>
        <v>0</v>
      </c>
      <c r="P3994" s="679">
        <f t="shared" ca="1" si="688"/>
        <v>0</v>
      </c>
      <c r="Q3994" s="679">
        <f t="shared" ca="1" si="688"/>
        <v>0</v>
      </c>
      <c r="R3994" s="679">
        <f t="shared" ca="1" si="688"/>
        <v>0</v>
      </c>
      <c r="S3994" s="679">
        <f t="shared" ca="1" si="688"/>
        <v>0</v>
      </c>
      <c r="T3994" s="679">
        <f t="shared" ca="1" si="688"/>
        <v>0</v>
      </c>
      <c r="U3994" s="679">
        <f t="shared" ca="1" si="688"/>
        <v>0</v>
      </c>
      <c r="V3994" s="679">
        <f t="shared" ca="1" si="688"/>
        <v>0</v>
      </c>
      <c r="W3994" s="679">
        <f t="shared" ca="1" si="680"/>
        <v>0</v>
      </c>
      <c r="X3994" s="679">
        <f t="shared" ca="1" si="688"/>
        <v>0</v>
      </c>
      <c r="Y3994" s="679">
        <f t="shared" ca="1" si="688"/>
        <v>0</v>
      </c>
      <c r="Z3994" s="679">
        <f t="shared" ca="1" si="688"/>
        <v>-517047.03837051283</v>
      </c>
      <c r="AA3994" t="str">
        <f t="shared" si="684"/>
        <v>ASR_Financial_Report_SHP21Final</v>
      </c>
      <c r="AB3994" s="960">
        <f t="shared" si="685"/>
        <v>44658</v>
      </c>
      <c r="AC3994" t="str">
        <f t="shared" si="686"/>
        <v>Unaudited</v>
      </c>
    </row>
    <row r="3995" spans="1:29" x14ac:dyDescent="0.25">
      <c r="A3995" t="s">
        <v>420</v>
      </c>
      <c r="B3995" t="s">
        <v>1366</v>
      </c>
      <c r="C3995" t="s">
        <v>1367</v>
      </c>
      <c r="D3995">
        <v>1900</v>
      </c>
      <c r="E3995" s="960">
        <v>1</v>
      </c>
      <c r="F3995" t="s">
        <v>1012</v>
      </c>
      <c r="G3995" s="960" t="s">
        <v>1365</v>
      </c>
      <c r="H3995" t="s">
        <v>389</v>
      </c>
      <c r="I3995" s="940" t="s">
        <v>488</v>
      </c>
      <c r="J3995" s="940" t="s">
        <v>444</v>
      </c>
      <c r="K3995" s="940" t="s">
        <v>449</v>
      </c>
      <c r="L3995" s="940" t="s">
        <v>111</v>
      </c>
      <c r="M3995" s="965" t="s">
        <v>463</v>
      </c>
      <c r="N3995" s="679">
        <f t="shared" ca="1" si="687"/>
        <v>0</v>
      </c>
      <c r="O3995" s="679">
        <f t="shared" ca="1" si="688"/>
        <v>0</v>
      </c>
      <c r="P3995" s="679">
        <f t="shared" ca="1" si="688"/>
        <v>0</v>
      </c>
      <c r="Q3995" s="679">
        <f t="shared" ca="1" si="688"/>
        <v>0</v>
      </c>
      <c r="R3995" s="679">
        <f t="shared" ca="1" si="688"/>
        <v>0</v>
      </c>
      <c r="S3995" s="679">
        <f t="shared" ca="1" si="688"/>
        <v>0</v>
      </c>
      <c r="T3995" s="679">
        <f t="shared" ca="1" si="688"/>
        <v>0</v>
      </c>
      <c r="U3995" s="679">
        <f t="shared" ca="1" si="688"/>
        <v>0</v>
      </c>
      <c r="V3995" s="679">
        <f t="shared" ca="1" si="688"/>
        <v>0</v>
      </c>
      <c r="W3995" s="679">
        <f t="shared" ca="1" si="680"/>
        <v>0</v>
      </c>
      <c r="X3995" s="679">
        <f t="shared" ca="1" si="688"/>
        <v>0</v>
      </c>
      <c r="Y3995" s="679">
        <f t="shared" ca="1" si="688"/>
        <v>0</v>
      </c>
      <c r="Z3995" s="679">
        <f t="shared" ca="1" si="688"/>
        <v>109122.56698813493</v>
      </c>
      <c r="AA3995" t="str">
        <f t="shared" si="684"/>
        <v>ASR_Financial_Report_SHP21Final</v>
      </c>
      <c r="AB3995" s="960">
        <f t="shared" si="685"/>
        <v>44658</v>
      </c>
      <c r="AC3995" t="str">
        <f t="shared" si="686"/>
        <v>Unaudited</v>
      </c>
    </row>
    <row r="3996" spans="1:29" x14ac:dyDescent="0.25">
      <c r="A3996" t="s">
        <v>420</v>
      </c>
      <c r="B3996" t="s">
        <v>1366</v>
      </c>
      <c r="C3996" t="s">
        <v>1367</v>
      </c>
      <c r="D3996">
        <v>1900</v>
      </c>
      <c r="E3996" s="960">
        <v>1</v>
      </c>
      <c r="F3996" t="s">
        <v>1012</v>
      </c>
      <c r="G3996" s="960" t="s">
        <v>1365</v>
      </c>
      <c r="H3996" t="s">
        <v>389</v>
      </c>
      <c r="I3996" s="940" t="s">
        <v>488</v>
      </c>
      <c r="J3996" s="940" t="s">
        <v>444</v>
      </c>
      <c r="K3996" s="940" t="s">
        <v>6</v>
      </c>
      <c r="L3996" s="940" t="s">
        <v>117</v>
      </c>
      <c r="M3996" s="965" t="s">
        <v>188</v>
      </c>
      <c r="N3996" s="679">
        <f t="shared" ca="1" si="687"/>
        <v>0</v>
      </c>
      <c r="O3996" s="679">
        <f t="shared" ca="1" si="688"/>
        <v>0</v>
      </c>
      <c r="P3996" s="679">
        <f t="shared" ca="1" si="688"/>
        <v>0</v>
      </c>
      <c r="Q3996" s="679">
        <f t="shared" ca="1" si="688"/>
        <v>0</v>
      </c>
      <c r="R3996" s="679">
        <f t="shared" ca="1" si="688"/>
        <v>0</v>
      </c>
      <c r="S3996" s="679">
        <f t="shared" ca="1" si="688"/>
        <v>0</v>
      </c>
      <c r="T3996" s="679">
        <f t="shared" ca="1" si="688"/>
        <v>0</v>
      </c>
      <c r="U3996" s="679">
        <f t="shared" ca="1" si="688"/>
        <v>0</v>
      </c>
      <c r="V3996" s="679">
        <f t="shared" ca="1" si="688"/>
        <v>0</v>
      </c>
      <c r="W3996" s="679">
        <f t="shared" ca="1" si="680"/>
        <v>0</v>
      </c>
      <c r="X3996" s="679">
        <f t="shared" ca="1" si="688"/>
        <v>0</v>
      </c>
      <c r="Y3996" s="679">
        <f t="shared" ca="1" si="688"/>
        <v>0</v>
      </c>
      <c r="Z3996" s="679">
        <f t="shared" ca="1" si="688"/>
        <v>10674.270000000002</v>
      </c>
      <c r="AA3996" t="str">
        <f t="shared" si="684"/>
        <v>ASR_Financial_Report_SHP21Final</v>
      </c>
      <c r="AB3996" s="960">
        <f t="shared" si="685"/>
        <v>44658</v>
      </c>
      <c r="AC3996" t="str">
        <f t="shared" si="686"/>
        <v>Unaudited</v>
      </c>
    </row>
    <row r="3997" spans="1:29" x14ac:dyDescent="0.25">
      <c r="A3997" t="s">
        <v>420</v>
      </c>
      <c r="B3997" t="s">
        <v>1366</v>
      </c>
      <c r="C3997" t="s">
        <v>1367</v>
      </c>
      <c r="D3997">
        <v>1900</v>
      </c>
      <c r="E3997" s="960">
        <v>1</v>
      </c>
      <c r="F3997" t="s">
        <v>1012</v>
      </c>
      <c r="G3997" s="960" t="s">
        <v>1365</v>
      </c>
      <c r="H3997" t="s">
        <v>389</v>
      </c>
      <c r="I3997" s="940" t="s">
        <v>488</v>
      </c>
      <c r="J3997" s="940" t="s">
        <v>444</v>
      </c>
      <c r="K3997" s="940" t="s">
        <v>6</v>
      </c>
      <c r="L3997" s="940" t="s">
        <v>45</v>
      </c>
      <c r="M3997" s="965" t="s">
        <v>163</v>
      </c>
      <c r="N3997" s="679">
        <f t="shared" ca="1" si="687"/>
        <v>0</v>
      </c>
      <c r="O3997" s="679">
        <f t="shared" ca="1" si="688"/>
        <v>0</v>
      </c>
      <c r="P3997" s="679">
        <f t="shared" ca="1" si="688"/>
        <v>0</v>
      </c>
      <c r="Q3997" s="679">
        <f t="shared" ca="1" si="688"/>
        <v>0</v>
      </c>
      <c r="R3997" s="679">
        <f t="shared" ca="1" si="688"/>
        <v>0</v>
      </c>
      <c r="S3997" s="679">
        <f t="shared" ca="1" si="688"/>
        <v>0</v>
      </c>
      <c r="T3997" s="679">
        <f t="shared" ca="1" si="688"/>
        <v>0</v>
      </c>
      <c r="U3997" s="679">
        <f t="shared" ca="1" si="688"/>
        <v>0</v>
      </c>
      <c r="V3997" s="679">
        <f t="shared" ca="1" si="688"/>
        <v>0</v>
      </c>
      <c r="W3997" s="679">
        <f t="shared" ca="1" si="680"/>
        <v>0</v>
      </c>
      <c r="X3997" s="679">
        <f t="shared" ca="1" si="688"/>
        <v>0</v>
      </c>
      <c r="Y3997" s="679">
        <f t="shared" ca="1" si="688"/>
        <v>0</v>
      </c>
      <c r="Z3997" s="679">
        <f t="shared" ca="1" si="688"/>
        <v>0</v>
      </c>
      <c r="AA3997" t="str">
        <f t="shared" si="684"/>
        <v>ASR_Financial_Report_SHP21Final</v>
      </c>
      <c r="AB3997" s="960">
        <f t="shared" si="685"/>
        <v>44658</v>
      </c>
      <c r="AC3997" t="str">
        <f t="shared" si="686"/>
        <v>Unaudited</v>
      </c>
    </row>
    <row r="3998" spans="1:29" x14ac:dyDescent="0.25">
      <c r="A3998" t="s">
        <v>420</v>
      </c>
      <c r="B3998" t="s">
        <v>1366</v>
      </c>
      <c r="C3998" t="s">
        <v>1367</v>
      </c>
      <c r="D3998">
        <v>1900</v>
      </c>
      <c r="E3998" s="960">
        <v>1</v>
      </c>
      <c r="F3998" t="s">
        <v>1012</v>
      </c>
      <c r="G3998" s="960" t="s">
        <v>1365</v>
      </c>
      <c r="H3998" t="s">
        <v>389</v>
      </c>
      <c r="I3998" s="940" t="s">
        <v>488</v>
      </c>
      <c r="J3998" s="940" t="s">
        <v>444</v>
      </c>
      <c r="K3998" s="940" t="s">
        <v>6</v>
      </c>
      <c r="L3998" s="940" t="s">
        <v>46</v>
      </c>
      <c r="M3998" s="965" t="s">
        <v>164</v>
      </c>
      <c r="N3998" s="679">
        <f t="shared" ca="1" si="687"/>
        <v>0</v>
      </c>
      <c r="O3998" s="679">
        <f t="shared" ca="1" si="688"/>
        <v>0</v>
      </c>
      <c r="P3998" s="679">
        <f t="shared" ca="1" si="688"/>
        <v>0</v>
      </c>
      <c r="Q3998" s="679">
        <f t="shared" ca="1" si="688"/>
        <v>0</v>
      </c>
      <c r="R3998" s="679">
        <f t="shared" ca="1" si="688"/>
        <v>0</v>
      </c>
      <c r="S3998" s="679">
        <f t="shared" ca="1" si="688"/>
        <v>0</v>
      </c>
      <c r="T3998" s="679">
        <f t="shared" ca="1" si="688"/>
        <v>0</v>
      </c>
      <c r="U3998" s="679">
        <f t="shared" ca="1" si="688"/>
        <v>0</v>
      </c>
      <c r="V3998" s="679">
        <f t="shared" ca="1" si="688"/>
        <v>0</v>
      </c>
      <c r="W3998" s="679">
        <f t="shared" ca="1" si="680"/>
        <v>0</v>
      </c>
      <c r="X3998" s="679">
        <f t="shared" ca="1" si="688"/>
        <v>0</v>
      </c>
      <c r="Y3998" s="679">
        <f t="shared" ca="1" si="688"/>
        <v>0</v>
      </c>
      <c r="Z3998" s="679">
        <f t="shared" ca="1" si="688"/>
        <v>-9568.645008766729</v>
      </c>
      <c r="AA3998" t="str">
        <f t="shared" si="684"/>
        <v>ASR_Financial_Report_SHP21Final</v>
      </c>
      <c r="AB3998" s="960">
        <f t="shared" si="685"/>
        <v>44658</v>
      </c>
      <c r="AC3998" t="str">
        <f t="shared" si="686"/>
        <v>Unaudited</v>
      </c>
    </row>
    <row r="3999" spans="1:29" x14ac:dyDescent="0.25">
      <c r="A3999" t="s">
        <v>420</v>
      </c>
      <c r="B3999" t="s">
        <v>1366</v>
      </c>
      <c r="C3999" t="s">
        <v>1367</v>
      </c>
      <c r="D3999">
        <v>1900</v>
      </c>
      <c r="E3999" s="960">
        <v>1</v>
      </c>
      <c r="F3999" t="s">
        <v>1012</v>
      </c>
      <c r="G3999" s="960" t="s">
        <v>1365</v>
      </c>
      <c r="H3999" t="s">
        <v>389</v>
      </c>
      <c r="I3999" s="940" t="s">
        <v>488</v>
      </c>
      <c r="J3999" s="940" t="s">
        <v>444</v>
      </c>
      <c r="K3999" s="940" t="s">
        <v>6</v>
      </c>
      <c r="L3999" s="948" t="s">
        <v>165</v>
      </c>
      <c r="M3999" s="963" t="s">
        <v>461</v>
      </c>
      <c r="N3999" s="679">
        <f t="shared" ca="1" si="687"/>
        <v>0</v>
      </c>
      <c r="O3999" s="679">
        <f t="shared" ca="1" si="688"/>
        <v>0</v>
      </c>
      <c r="P3999" s="679">
        <f t="shared" ca="1" si="688"/>
        <v>0</v>
      </c>
      <c r="Q3999" s="679">
        <f t="shared" ca="1" si="688"/>
        <v>0</v>
      </c>
      <c r="R3999" s="679">
        <f t="shared" ca="1" si="688"/>
        <v>0</v>
      </c>
      <c r="S3999" s="679">
        <f t="shared" ca="1" si="688"/>
        <v>0</v>
      </c>
      <c r="T3999" s="679">
        <f t="shared" ca="1" si="688"/>
        <v>0</v>
      </c>
      <c r="U3999" s="679">
        <f t="shared" ca="1" si="688"/>
        <v>0</v>
      </c>
      <c r="V3999" s="679">
        <f t="shared" ca="1" si="688"/>
        <v>0</v>
      </c>
      <c r="W3999" s="679">
        <f t="shared" ca="1" si="680"/>
        <v>0</v>
      </c>
      <c r="X3999" s="679">
        <f t="shared" ca="1" si="688"/>
        <v>0</v>
      </c>
      <c r="Y3999" s="679">
        <f t="shared" ca="1" si="688"/>
        <v>0</v>
      </c>
      <c r="Z3999" s="679">
        <f t="shared" ca="1" si="688"/>
        <v>0</v>
      </c>
      <c r="AA3999" t="str">
        <f t="shared" si="684"/>
        <v>ASR_Financial_Report_SHP21Final</v>
      </c>
      <c r="AB3999" s="960">
        <f t="shared" si="685"/>
        <v>44658</v>
      </c>
      <c r="AC3999" t="str">
        <f t="shared" si="686"/>
        <v>Unaudited</v>
      </c>
    </row>
    <row r="4000" spans="1:29" x14ac:dyDescent="0.25">
      <c r="A4000" t="s">
        <v>420</v>
      </c>
      <c r="B4000" t="s">
        <v>1366</v>
      </c>
      <c r="C4000" t="s">
        <v>1367</v>
      </c>
      <c r="D4000">
        <v>1900</v>
      </c>
      <c r="E4000" s="960">
        <v>1</v>
      </c>
      <c r="F4000" t="s">
        <v>1012</v>
      </c>
      <c r="G4000" s="960" t="s">
        <v>1365</v>
      </c>
      <c r="H4000" t="s">
        <v>389</v>
      </c>
      <c r="I4000" s="965" t="s">
        <v>488</v>
      </c>
      <c r="J4000" s="965" t="s">
        <v>444</v>
      </c>
      <c r="K4000" s="965" t="s">
        <v>434</v>
      </c>
      <c r="L4000" s="940" t="s">
        <v>120</v>
      </c>
      <c r="M4000" s="965" t="s">
        <v>32</v>
      </c>
      <c r="N4000" s="679">
        <f t="shared" ca="1" si="687"/>
        <v>0</v>
      </c>
      <c r="O4000" s="679">
        <f t="shared" ca="1" si="688"/>
        <v>0</v>
      </c>
      <c r="P4000" s="679">
        <f t="shared" ca="1" si="688"/>
        <v>0</v>
      </c>
      <c r="Q4000" s="679">
        <f t="shared" ca="1" si="688"/>
        <v>0</v>
      </c>
      <c r="R4000" s="679">
        <f t="shared" ca="1" si="688"/>
        <v>0</v>
      </c>
      <c r="S4000" s="679">
        <f t="shared" ca="1" si="688"/>
        <v>0</v>
      </c>
      <c r="T4000" s="679">
        <f t="shared" ca="1" si="688"/>
        <v>0</v>
      </c>
      <c r="U4000" s="679">
        <f t="shared" ca="1" si="688"/>
        <v>0</v>
      </c>
      <c r="V4000" s="679">
        <f t="shared" ca="1" si="688"/>
        <v>0</v>
      </c>
      <c r="W4000" s="679">
        <f t="shared" ca="1" si="680"/>
        <v>0</v>
      </c>
      <c r="X4000" s="679">
        <f t="shared" ca="1" si="688"/>
        <v>0</v>
      </c>
      <c r="Y4000" s="679">
        <f t="shared" ca="1" si="688"/>
        <v>0</v>
      </c>
      <c r="Z4000" s="679">
        <f t="shared" ca="1" si="688"/>
        <v>0</v>
      </c>
      <c r="AA4000" t="str">
        <f t="shared" si="684"/>
        <v>ASR_Financial_Report_SHP21Final</v>
      </c>
      <c r="AB4000" s="960">
        <f t="shared" si="685"/>
        <v>44658</v>
      </c>
      <c r="AC4000" t="str">
        <f t="shared" si="686"/>
        <v>Unaudited</v>
      </c>
    </row>
    <row r="4001" spans="1:29" x14ac:dyDescent="0.25">
      <c r="A4001" t="s">
        <v>420</v>
      </c>
      <c r="B4001" t="s">
        <v>1366</v>
      </c>
      <c r="C4001" t="s">
        <v>1367</v>
      </c>
      <c r="D4001">
        <v>1900</v>
      </c>
      <c r="E4001" s="960">
        <v>1</v>
      </c>
      <c r="F4001" t="s">
        <v>1012</v>
      </c>
      <c r="G4001" s="960" t="s">
        <v>1365</v>
      </c>
      <c r="H4001" t="s">
        <v>389</v>
      </c>
      <c r="I4001" s="940" t="s">
        <v>488</v>
      </c>
      <c r="J4001" s="940" t="s">
        <v>444</v>
      </c>
      <c r="K4001" s="940" t="s">
        <v>434</v>
      </c>
      <c r="L4001" s="940" t="s">
        <v>924</v>
      </c>
      <c r="M4001" s="965" t="s">
        <v>916</v>
      </c>
      <c r="N4001" s="679">
        <f t="shared" ca="1" si="687"/>
        <v>0</v>
      </c>
      <c r="O4001" s="679">
        <f t="shared" ca="1" si="688"/>
        <v>0</v>
      </c>
      <c r="P4001" s="679">
        <f t="shared" ca="1" si="688"/>
        <v>0</v>
      </c>
      <c r="Q4001" s="679">
        <f t="shared" ca="1" si="688"/>
        <v>0</v>
      </c>
      <c r="R4001" s="679">
        <f t="shared" ca="1" si="688"/>
        <v>0</v>
      </c>
      <c r="S4001" s="679">
        <f t="shared" ca="1" si="688"/>
        <v>0</v>
      </c>
      <c r="T4001" s="679">
        <f t="shared" ca="1" si="688"/>
        <v>0</v>
      </c>
      <c r="U4001" s="679">
        <f t="shared" ca="1" si="688"/>
        <v>0</v>
      </c>
      <c r="V4001" s="679">
        <f t="shared" ca="1" si="688"/>
        <v>0</v>
      </c>
      <c r="W4001" s="679">
        <f t="shared" ca="1" si="680"/>
        <v>0</v>
      </c>
      <c r="X4001" s="679">
        <f t="shared" ca="1" si="688"/>
        <v>0</v>
      </c>
      <c r="Y4001" s="679">
        <f t="shared" ca="1" si="688"/>
        <v>0</v>
      </c>
      <c r="Z4001" s="679">
        <f t="shared" ca="1" si="688"/>
        <v>0</v>
      </c>
      <c r="AA4001" t="str">
        <f t="shared" si="684"/>
        <v>ASR_Financial_Report_SHP21Final</v>
      </c>
      <c r="AB4001" s="960">
        <f t="shared" si="685"/>
        <v>44658</v>
      </c>
      <c r="AC4001" t="str">
        <f t="shared" si="686"/>
        <v>Unaudited</v>
      </c>
    </row>
    <row r="4002" spans="1:29" x14ac:dyDescent="0.25">
      <c r="A4002" t="s">
        <v>420</v>
      </c>
      <c r="B4002" t="s">
        <v>1366</v>
      </c>
      <c r="C4002" t="s">
        <v>1367</v>
      </c>
      <c r="D4002">
        <v>1900</v>
      </c>
      <c r="E4002" s="960">
        <v>1</v>
      </c>
      <c r="F4002" t="s">
        <v>1012</v>
      </c>
      <c r="G4002" s="960" t="s">
        <v>1365</v>
      </c>
      <c r="H4002" t="s">
        <v>389</v>
      </c>
      <c r="I4002" s="940" t="s">
        <v>488</v>
      </c>
      <c r="J4002" s="940" t="s">
        <v>444</v>
      </c>
      <c r="K4002" s="940" t="s">
        <v>434</v>
      </c>
      <c r="L4002" s="940" t="s">
        <v>167</v>
      </c>
      <c r="M4002" s="965" t="s">
        <v>40</v>
      </c>
      <c r="N4002" s="679">
        <f t="shared" ca="1" si="687"/>
        <v>0</v>
      </c>
      <c r="O4002" s="679">
        <f t="shared" ca="1" si="688"/>
        <v>0</v>
      </c>
      <c r="P4002" s="679">
        <f t="shared" ca="1" si="688"/>
        <v>0</v>
      </c>
      <c r="Q4002" s="679">
        <f t="shared" ca="1" si="688"/>
        <v>0</v>
      </c>
      <c r="R4002" s="679">
        <f t="shared" ca="1" si="688"/>
        <v>0</v>
      </c>
      <c r="S4002" s="679">
        <f t="shared" ca="1" si="688"/>
        <v>0</v>
      </c>
      <c r="T4002" s="679">
        <f t="shared" ca="1" si="688"/>
        <v>0</v>
      </c>
      <c r="U4002" s="679">
        <f t="shared" ca="1" si="688"/>
        <v>0</v>
      </c>
      <c r="V4002" s="679">
        <f t="shared" ca="1" si="688"/>
        <v>0</v>
      </c>
      <c r="W4002" s="679">
        <f t="shared" ca="1" si="680"/>
        <v>0</v>
      </c>
      <c r="X4002" s="679">
        <f t="shared" ca="1" si="688"/>
        <v>0</v>
      </c>
      <c r="Y4002" s="679">
        <f t="shared" ca="1" si="688"/>
        <v>0</v>
      </c>
      <c r="Z4002" s="679">
        <f t="shared" ca="1" si="688"/>
        <v>0</v>
      </c>
      <c r="AA4002" t="str">
        <f t="shared" si="684"/>
        <v>ASR_Financial_Report_SHP21Final</v>
      </c>
      <c r="AB4002" s="960">
        <f t="shared" si="685"/>
        <v>44658</v>
      </c>
      <c r="AC4002" t="str">
        <f t="shared" si="686"/>
        <v>Unaudited</v>
      </c>
    </row>
    <row r="4003" spans="1:29" x14ac:dyDescent="0.25">
      <c r="A4003" t="s">
        <v>420</v>
      </c>
      <c r="B4003" t="s">
        <v>1366</v>
      </c>
      <c r="C4003" t="s">
        <v>1367</v>
      </c>
      <c r="D4003">
        <v>1900</v>
      </c>
      <c r="E4003" s="960">
        <v>1</v>
      </c>
      <c r="F4003" t="s">
        <v>1012</v>
      </c>
      <c r="G4003" s="960" t="s">
        <v>1365</v>
      </c>
      <c r="H4003" t="s">
        <v>389</v>
      </c>
      <c r="I4003" s="940" t="s">
        <v>488</v>
      </c>
      <c r="J4003" s="940" t="s">
        <v>444</v>
      </c>
      <c r="K4003" s="940" t="s">
        <v>434</v>
      </c>
      <c r="L4003" s="940" t="s">
        <v>168</v>
      </c>
      <c r="M4003" s="965" t="s">
        <v>329</v>
      </c>
      <c r="N4003" s="679">
        <f t="shared" ca="1" si="687"/>
        <v>0</v>
      </c>
      <c r="O4003" s="679">
        <f t="shared" ca="1" si="688"/>
        <v>0</v>
      </c>
      <c r="P4003" s="679">
        <f t="shared" ca="1" si="688"/>
        <v>0</v>
      </c>
      <c r="Q4003" s="679">
        <f t="shared" ca="1" si="688"/>
        <v>0</v>
      </c>
      <c r="R4003" s="679">
        <f t="shared" ca="1" si="688"/>
        <v>0</v>
      </c>
      <c r="S4003" s="679">
        <f t="shared" ca="1" si="688"/>
        <v>0</v>
      </c>
      <c r="T4003" s="679">
        <f t="shared" ca="1" si="688"/>
        <v>0</v>
      </c>
      <c r="U4003" s="679">
        <f t="shared" ca="1" si="688"/>
        <v>0</v>
      </c>
      <c r="V4003" s="679">
        <f t="shared" ca="1" si="688"/>
        <v>0</v>
      </c>
      <c r="W4003" s="679">
        <f t="shared" ca="1" si="680"/>
        <v>0</v>
      </c>
      <c r="X4003" s="679">
        <f t="shared" ca="1" si="688"/>
        <v>0</v>
      </c>
      <c r="Y4003" s="679">
        <f t="shared" ca="1" si="688"/>
        <v>0</v>
      </c>
      <c r="Z4003" s="679">
        <f t="shared" ca="1" si="688"/>
        <v>0</v>
      </c>
      <c r="AA4003" t="str">
        <f t="shared" si="684"/>
        <v>ASR_Financial_Report_SHP21Final</v>
      </c>
      <c r="AB4003" s="960">
        <f t="shared" si="685"/>
        <v>44658</v>
      </c>
      <c r="AC4003" t="str">
        <f t="shared" si="686"/>
        <v>Unaudited</v>
      </c>
    </row>
    <row r="4004" spans="1:29" x14ac:dyDescent="0.25">
      <c r="A4004" t="s">
        <v>420</v>
      </c>
      <c r="B4004" t="s">
        <v>1366</v>
      </c>
      <c r="C4004" t="s">
        <v>1367</v>
      </c>
      <c r="D4004">
        <v>1900</v>
      </c>
      <c r="E4004" s="960">
        <v>1</v>
      </c>
      <c r="F4004" t="s">
        <v>1012</v>
      </c>
      <c r="G4004" s="960" t="s">
        <v>1365</v>
      </c>
      <c r="H4004" t="s">
        <v>389</v>
      </c>
      <c r="I4004" s="940" t="s">
        <v>488</v>
      </c>
      <c r="J4004" s="940" t="s">
        <v>450</v>
      </c>
      <c r="K4004" s="940" t="s">
        <v>435</v>
      </c>
      <c r="L4004" s="940" t="s">
        <v>121</v>
      </c>
      <c r="M4004" s="965" t="s">
        <v>27</v>
      </c>
      <c r="N4004" s="679">
        <f t="shared" ca="1" si="687"/>
        <v>0</v>
      </c>
      <c r="O4004" s="679">
        <f t="shared" ca="1" si="688"/>
        <v>0</v>
      </c>
      <c r="P4004" s="679">
        <f t="shared" ca="1" si="688"/>
        <v>0</v>
      </c>
      <c r="Q4004" s="679">
        <f t="shared" ca="1" si="688"/>
        <v>0</v>
      </c>
      <c r="R4004" s="679">
        <f t="shared" ca="1" si="688"/>
        <v>0</v>
      </c>
      <c r="S4004" s="679">
        <f t="shared" ca="1" si="688"/>
        <v>0</v>
      </c>
      <c r="T4004" s="679">
        <f t="shared" ca="1" si="688"/>
        <v>0</v>
      </c>
      <c r="U4004" s="679">
        <f t="shared" ca="1" si="688"/>
        <v>0</v>
      </c>
      <c r="V4004" s="679">
        <f t="shared" ca="1" si="688"/>
        <v>0</v>
      </c>
      <c r="W4004" s="679">
        <f t="shared" ca="1" si="680"/>
        <v>0</v>
      </c>
      <c r="X4004" s="679">
        <f t="shared" ca="1" si="688"/>
        <v>0</v>
      </c>
      <c r="Y4004" s="679">
        <f t="shared" ca="1" si="688"/>
        <v>0</v>
      </c>
      <c r="Z4004" s="679">
        <f t="shared" ca="1" si="688"/>
        <v>0</v>
      </c>
      <c r="AA4004" t="str">
        <f t="shared" si="684"/>
        <v>ASR_Financial_Report_SHP21Final</v>
      </c>
      <c r="AB4004" s="960">
        <f t="shared" si="685"/>
        <v>44658</v>
      </c>
      <c r="AC4004" t="str">
        <f t="shared" si="686"/>
        <v>Unaudited</v>
      </c>
    </row>
    <row r="4005" spans="1:29" x14ac:dyDescent="0.25">
      <c r="A4005" t="s">
        <v>420</v>
      </c>
      <c r="B4005" t="s">
        <v>1366</v>
      </c>
      <c r="C4005" t="s">
        <v>1367</v>
      </c>
      <c r="D4005">
        <v>1900</v>
      </c>
      <c r="E4005" s="960">
        <v>1</v>
      </c>
      <c r="F4005" t="s">
        <v>1012</v>
      </c>
      <c r="G4005" s="960" t="s">
        <v>1365</v>
      </c>
      <c r="H4005" t="s">
        <v>389</v>
      </c>
      <c r="I4005" s="940" t="s">
        <v>488</v>
      </c>
      <c r="J4005" s="940" t="s">
        <v>450</v>
      </c>
      <c r="K4005" s="940" t="s">
        <v>435</v>
      </c>
      <c r="L4005" s="940" t="s">
        <v>122</v>
      </c>
      <c r="M4005" s="965" t="s">
        <v>97</v>
      </c>
      <c r="N4005" s="679">
        <f t="shared" ca="1" si="687"/>
        <v>0</v>
      </c>
      <c r="O4005" s="679">
        <f t="shared" ca="1" si="688"/>
        <v>0</v>
      </c>
      <c r="P4005" s="679">
        <f t="shared" ca="1" si="688"/>
        <v>0</v>
      </c>
      <c r="Q4005" s="679">
        <f t="shared" ca="1" si="688"/>
        <v>0</v>
      </c>
      <c r="R4005" s="679">
        <f t="shared" ca="1" si="688"/>
        <v>0</v>
      </c>
      <c r="S4005" s="679">
        <f t="shared" ca="1" si="688"/>
        <v>0</v>
      </c>
      <c r="T4005" s="679">
        <f t="shared" ca="1" si="688"/>
        <v>0</v>
      </c>
      <c r="U4005" s="679">
        <f t="shared" ca="1" si="688"/>
        <v>0</v>
      </c>
      <c r="V4005" s="679">
        <f t="shared" ca="1" si="688"/>
        <v>0</v>
      </c>
      <c r="W4005" s="679">
        <f t="shared" ca="1" si="680"/>
        <v>0</v>
      </c>
      <c r="X4005" s="679">
        <f t="shared" ca="1" si="688"/>
        <v>0</v>
      </c>
      <c r="Y4005" s="679">
        <f t="shared" ca="1" si="688"/>
        <v>0</v>
      </c>
      <c r="Z4005" s="679">
        <f t="shared" ca="1" si="688"/>
        <v>0</v>
      </c>
      <c r="AA4005" t="str">
        <f t="shared" si="684"/>
        <v>ASR_Financial_Report_SHP21Final</v>
      </c>
      <c r="AB4005" s="960">
        <f t="shared" si="685"/>
        <v>44658</v>
      </c>
      <c r="AC4005" t="str">
        <f t="shared" si="686"/>
        <v>Unaudited</v>
      </c>
    </row>
    <row r="4006" spans="1:29" x14ac:dyDescent="0.25">
      <c r="A4006" t="s">
        <v>420</v>
      </c>
      <c r="B4006" t="s">
        <v>1366</v>
      </c>
      <c r="C4006" t="s">
        <v>1367</v>
      </c>
      <c r="D4006">
        <v>1900</v>
      </c>
      <c r="E4006" s="960">
        <v>1</v>
      </c>
      <c r="F4006" t="s">
        <v>1012</v>
      </c>
      <c r="G4006" s="960" t="s">
        <v>1365</v>
      </c>
      <c r="H4006" t="s">
        <v>389</v>
      </c>
      <c r="I4006" s="940" t="s">
        <v>488</v>
      </c>
      <c r="J4006" s="940" t="s">
        <v>450</v>
      </c>
      <c r="K4006" s="940" t="s">
        <v>435</v>
      </c>
      <c r="L4006" s="940" t="s">
        <v>123</v>
      </c>
      <c r="M4006" s="965" t="s">
        <v>98</v>
      </c>
      <c r="N4006" s="679">
        <f t="shared" ca="1" si="687"/>
        <v>0</v>
      </c>
      <c r="O4006" s="679">
        <f t="shared" ca="1" si="688"/>
        <v>0</v>
      </c>
      <c r="P4006" s="679">
        <f t="shared" ca="1" si="688"/>
        <v>0</v>
      </c>
      <c r="Q4006" s="679">
        <f t="shared" ca="1" si="688"/>
        <v>0</v>
      </c>
      <c r="R4006" s="679">
        <f t="shared" ca="1" si="688"/>
        <v>0</v>
      </c>
      <c r="S4006" s="679">
        <f t="shared" ca="1" si="688"/>
        <v>0</v>
      </c>
      <c r="T4006" s="679">
        <f t="shared" ca="1" si="688"/>
        <v>0</v>
      </c>
      <c r="U4006" s="679">
        <f t="shared" ca="1" si="688"/>
        <v>0</v>
      </c>
      <c r="V4006" s="679">
        <f t="shared" ca="1" si="688"/>
        <v>0</v>
      </c>
      <c r="W4006" s="679">
        <f t="shared" ca="1" si="680"/>
        <v>0</v>
      </c>
      <c r="X4006" s="679">
        <f t="shared" ca="1" si="688"/>
        <v>0</v>
      </c>
      <c r="Y4006" s="679">
        <f t="shared" ca="1" si="688"/>
        <v>0</v>
      </c>
      <c r="Z4006" s="679">
        <f t="shared" ca="1" si="688"/>
        <v>0</v>
      </c>
      <c r="AA4006" t="str">
        <f t="shared" si="684"/>
        <v>ASR_Financial_Report_SHP21Final</v>
      </c>
      <c r="AB4006" s="960">
        <f t="shared" si="685"/>
        <v>44658</v>
      </c>
      <c r="AC4006" t="str">
        <f t="shared" si="686"/>
        <v>Unaudited</v>
      </c>
    </row>
    <row r="4007" spans="1:29" x14ac:dyDescent="0.25">
      <c r="A4007" t="s">
        <v>420</v>
      </c>
      <c r="B4007" t="s">
        <v>1366</v>
      </c>
      <c r="C4007" t="s">
        <v>1367</v>
      </c>
      <c r="D4007">
        <v>1900</v>
      </c>
      <c r="E4007" s="960">
        <v>1</v>
      </c>
      <c r="F4007" t="s">
        <v>1012</v>
      </c>
      <c r="G4007" s="960" t="s">
        <v>1365</v>
      </c>
      <c r="H4007" t="s">
        <v>389</v>
      </c>
      <c r="I4007" s="940" t="s">
        <v>488</v>
      </c>
      <c r="J4007" s="940" t="s">
        <v>450</v>
      </c>
      <c r="K4007" s="940" t="s">
        <v>435</v>
      </c>
      <c r="L4007" s="948" t="s">
        <v>124</v>
      </c>
      <c r="M4007" s="963" t="s">
        <v>99</v>
      </c>
      <c r="N4007" s="679">
        <f t="shared" ca="1" si="687"/>
        <v>0</v>
      </c>
      <c r="O4007" s="679">
        <f t="shared" ca="1" si="688"/>
        <v>0</v>
      </c>
      <c r="P4007" s="679">
        <f t="shared" ca="1" si="688"/>
        <v>0</v>
      </c>
      <c r="Q4007" s="679">
        <f t="shared" ca="1" si="688"/>
        <v>0</v>
      </c>
      <c r="R4007" s="679">
        <f t="shared" ca="1" si="688"/>
        <v>0</v>
      </c>
      <c r="S4007" s="679">
        <f t="shared" ca="1" si="688"/>
        <v>0</v>
      </c>
      <c r="T4007" s="679">
        <f t="shared" ca="1" si="688"/>
        <v>0</v>
      </c>
      <c r="U4007" s="679">
        <f t="shared" ca="1" si="688"/>
        <v>0</v>
      </c>
      <c r="V4007" s="679">
        <f t="shared" ca="1" si="688"/>
        <v>0</v>
      </c>
      <c r="W4007" s="679">
        <f t="shared" ref="W4007:W4070" ca="1" si="689">IF(OR(AND($F4007="PY",W$1&lt;&gt;"Prior Year"),AND($F4007&lt;&gt;"PY",W$1="Prior Year")),0,INDEX(INDIRECT("'MMA Rev-Exp "&amp;$H4007&amp;"'!$A$1:$CA$200"),IF($J4007="Member Months",MATCH($J4007,INDIRECT("'MMA Rev-Exp "&amp;$H4007&amp;"'!$A$1:$A$200"),0),MATCH($L4007,INDIRECT("'MMA Rev-Exp "&amp;$H4007&amp;"'!$B$1:$B$200"),0)),IF($F4007="PY",MATCH("Prior Year Adjustments",INDIRECT("'MMA Rev-Exp "&amp;$H4007&amp;"'!$A$8:$CA$8"),0),MATCH(IF($F4007="Q1","JANUARY - MARCH (Q1)",IF($F4007="Q2","APRIL - JUNE (Q2)",IF($F4007="Q3","JULY - SEPTEMBER (Q3)",IF($F4007="Q4","OCTOBER - DECEMBER (Q4)",0)))),INDIRECT("'MMA Rev-Exp "&amp;$H4007&amp;"'!$A$7:$CA$7"),0)+MATCH(W$1,INDIRECT("'MMA Rev-Exp "&amp;$H4007&amp;"'!$D$8:$CA$8"),0)-1)))</f>
        <v>0</v>
      </c>
      <c r="X4007" s="679">
        <f t="shared" ca="1" si="688"/>
        <v>0</v>
      </c>
      <c r="Y4007" s="679">
        <f t="shared" ca="1" si="688"/>
        <v>0</v>
      </c>
      <c r="Z4007" s="679">
        <f t="shared" ca="1" si="688"/>
        <v>0</v>
      </c>
      <c r="AA4007" t="str">
        <f t="shared" si="684"/>
        <v>ASR_Financial_Report_SHP21Final</v>
      </c>
      <c r="AB4007" s="960">
        <f t="shared" si="685"/>
        <v>44658</v>
      </c>
      <c r="AC4007" t="str">
        <f t="shared" si="686"/>
        <v>Unaudited</v>
      </c>
    </row>
    <row r="4008" spans="1:29" x14ac:dyDescent="0.25">
      <c r="A4008" t="s">
        <v>420</v>
      </c>
      <c r="B4008" t="s">
        <v>1366</v>
      </c>
      <c r="C4008" t="s">
        <v>1367</v>
      </c>
      <c r="D4008">
        <v>1900</v>
      </c>
      <c r="E4008" s="960">
        <v>1</v>
      </c>
      <c r="F4008" t="s">
        <v>1012</v>
      </c>
      <c r="G4008" s="960" t="s">
        <v>1365</v>
      </c>
      <c r="H4008" t="s">
        <v>389</v>
      </c>
      <c r="I4008" s="940" t="s">
        <v>488</v>
      </c>
      <c r="J4008" s="940" t="s">
        <v>450</v>
      </c>
      <c r="K4008" s="940" t="s">
        <v>435</v>
      </c>
      <c r="L4008" s="940" t="s">
        <v>125</v>
      </c>
      <c r="M4008" s="965" t="s">
        <v>100</v>
      </c>
      <c r="N4008" s="679">
        <f t="shared" ca="1" si="687"/>
        <v>0</v>
      </c>
      <c r="O4008" s="679">
        <f t="shared" ca="1" si="688"/>
        <v>0</v>
      </c>
      <c r="P4008" s="679">
        <f t="shared" ca="1" si="688"/>
        <v>0</v>
      </c>
      <c r="Q4008" s="679">
        <f t="shared" ca="1" si="688"/>
        <v>0</v>
      </c>
      <c r="R4008" s="679">
        <f t="shared" ca="1" si="688"/>
        <v>0</v>
      </c>
      <c r="S4008" s="679">
        <f t="shared" ca="1" si="688"/>
        <v>0</v>
      </c>
      <c r="T4008" s="679">
        <f t="shared" ca="1" si="688"/>
        <v>0</v>
      </c>
      <c r="U4008" s="679">
        <f t="shared" ca="1" si="688"/>
        <v>0</v>
      </c>
      <c r="V4008" s="679">
        <f t="shared" ref="V4008:V4025" ca="1" si="690">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679">
        <f t="shared" ca="1" si="689"/>
        <v>0</v>
      </c>
      <c r="X4008" s="679">
        <f t="shared" ref="X4008:Z4025" ca="1" si="691">IF(OR(AND($F4008="PY",X$1&lt;&gt;"Prior Year"),AND($F4008&lt;&gt;"PY",X$1="Prior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"&amp;$H4008&amp;"'!$A$7:$CA$7"),0)+MATCH(X$1,INDIRECT("'MMA Rev-Exp "&amp;$H4008&amp;"'!$D$8:$CA$8"),0)-1)))</f>
        <v>0</v>
      </c>
      <c r="Y4008" s="679">
        <f t="shared" ca="1" si="691"/>
        <v>0</v>
      </c>
      <c r="Z4008" s="679">
        <f t="shared" ca="1" si="691"/>
        <v>0</v>
      </c>
      <c r="AA4008" t="str">
        <f t="shared" si="684"/>
        <v>ASR_Financial_Report_SHP21Final</v>
      </c>
      <c r="AB4008" s="960">
        <f t="shared" si="685"/>
        <v>44658</v>
      </c>
      <c r="AC4008" t="str">
        <f t="shared" si="686"/>
        <v>Unaudited</v>
      </c>
    </row>
    <row r="4009" spans="1:29" x14ac:dyDescent="0.25">
      <c r="A4009" t="s">
        <v>420</v>
      </c>
      <c r="B4009" t="s">
        <v>1366</v>
      </c>
      <c r="C4009" t="s">
        <v>1367</v>
      </c>
      <c r="D4009">
        <v>1900</v>
      </c>
      <c r="E4009" s="960">
        <v>1</v>
      </c>
      <c r="F4009" t="s">
        <v>1012</v>
      </c>
      <c r="G4009" s="960" t="s">
        <v>1365</v>
      </c>
      <c r="H4009" t="s">
        <v>389</v>
      </c>
      <c r="I4009" s="940" t="s">
        <v>488</v>
      </c>
      <c r="J4009" s="940" t="s">
        <v>450</v>
      </c>
      <c r="K4009" s="940" t="s">
        <v>435</v>
      </c>
      <c r="L4009" s="940" t="s">
        <v>126</v>
      </c>
      <c r="M4009" s="965" t="s">
        <v>28</v>
      </c>
      <c r="N4009" s="679">
        <f t="shared" ca="1" si="687"/>
        <v>0</v>
      </c>
      <c r="O4009" s="679">
        <f t="shared" ref="O4009:U4018" ca="1" si="692">IF(OR(AND($F4009="PY",O$1&lt;&gt;"Prior Year"),AND($F4009&lt;&gt;"PY",O$1="Prior Year")),0,INDEX(INDIRECT("'MMA Rev-Exp "&amp;$H4009&amp;"'!$A$1:$CA$200"),IF($J4009="Member Months",MATCH($J4009,INDIRECT("'MMA Rev-Exp "&amp;$H4009&amp;"'!$A$1:$A$200"),0),MATCH($L4009,INDIRECT("'MMA Rev-Exp "&amp;$H4009&amp;"'!$B$1:$B$200"),0)),IF($F4009="PY",MATCH("Prior Year Adjustments",INDIRECT("'MMA Rev-Exp "&amp;$H4009&amp;"'!$A$8:$CA$8"),0),MATCH(IF($F4009="Q1","JANUARY - MARCH (Q1)",IF($F4009="Q2","APRIL - JUNE (Q2)",IF($F4009="Q3","JULY - SEPTEMBER (Q3)",IF($F4009="Q4","OCTOBER - DECEMBER (Q4)",0)))),INDIRECT("'MMA Rev-Exp "&amp;$H4009&amp;"'!$A$7:$CA$7"),0)+MATCH(O$1,INDIRECT("'MMA Rev-Exp "&amp;$H4009&amp;"'!$D$8:$CA$8"),0)-1)))</f>
        <v>0</v>
      </c>
      <c r="P4009" s="679">
        <f t="shared" ca="1" si="692"/>
        <v>0</v>
      </c>
      <c r="Q4009" s="679">
        <f t="shared" ca="1" si="692"/>
        <v>0</v>
      </c>
      <c r="R4009" s="679">
        <f t="shared" ca="1" si="692"/>
        <v>0</v>
      </c>
      <c r="S4009" s="679">
        <f t="shared" ca="1" si="692"/>
        <v>0</v>
      </c>
      <c r="T4009" s="679">
        <f t="shared" ca="1" si="692"/>
        <v>0</v>
      </c>
      <c r="U4009" s="679">
        <f t="shared" ca="1" si="692"/>
        <v>0</v>
      </c>
      <c r="V4009" s="679">
        <f t="shared" ca="1" si="690"/>
        <v>0</v>
      </c>
      <c r="W4009" s="679">
        <f t="shared" ca="1" si="689"/>
        <v>0</v>
      </c>
      <c r="X4009" s="679">
        <f t="shared" ca="1" si="691"/>
        <v>0</v>
      </c>
      <c r="Y4009" s="679">
        <f t="shared" ca="1" si="691"/>
        <v>0</v>
      </c>
      <c r="Z4009" s="679">
        <f t="shared" ca="1" si="691"/>
        <v>0</v>
      </c>
      <c r="AA4009" t="str">
        <f t="shared" si="684"/>
        <v>ASR_Financial_Report_SHP21Final</v>
      </c>
      <c r="AB4009" s="960">
        <f t="shared" si="685"/>
        <v>44658</v>
      </c>
      <c r="AC4009" t="str">
        <f t="shared" si="686"/>
        <v>Unaudited</v>
      </c>
    </row>
    <row r="4010" spans="1:29" x14ac:dyDescent="0.25">
      <c r="A4010" t="s">
        <v>420</v>
      </c>
      <c r="B4010" t="s">
        <v>1366</v>
      </c>
      <c r="C4010" t="s">
        <v>1367</v>
      </c>
      <c r="D4010">
        <v>1900</v>
      </c>
      <c r="E4010" s="960">
        <v>1</v>
      </c>
      <c r="F4010" t="s">
        <v>1012</v>
      </c>
      <c r="G4010" s="960" t="s">
        <v>1365</v>
      </c>
      <c r="H4010" t="s">
        <v>389</v>
      </c>
      <c r="I4010" s="940" t="s">
        <v>488</v>
      </c>
      <c r="J4010" s="940" t="s">
        <v>436</v>
      </c>
      <c r="K4010" s="940" t="s">
        <v>436</v>
      </c>
      <c r="L4010" s="940" t="s">
        <v>128</v>
      </c>
      <c r="M4010" s="965" t="s">
        <v>326</v>
      </c>
      <c r="N4010" s="679">
        <f t="shared" ca="1" si="687"/>
        <v>0</v>
      </c>
      <c r="O4010" s="679">
        <f t="shared" ca="1" si="692"/>
        <v>0</v>
      </c>
      <c r="P4010" s="679">
        <f t="shared" ca="1" si="692"/>
        <v>0</v>
      </c>
      <c r="Q4010" s="679">
        <f t="shared" ca="1" si="692"/>
        <v>0</v>
      </c>
      <c r="R4010" s="679">
        <f t="shared" ca="1" si="692"/>
        <v>0</v>
      </c>
      <c r="S4010" s="679">
        <f t="shared" ca="1" si="692"/>
        <v>0</v>
      </c>
      <c r="T4010" s="679">
        <f t="shared" ca="1" si="692"/>
        <v>0</v>
      </c>
      <c r="U4010" s="679">
        <f t="shared" ca="1" si="692"/>
        <v>0</v>
      </c>
      <c r="V4010" s="679">
        <f t="shared" ca="1" si="690"/>
        <v>0</v>
      </c>
      <c r="W4010" s="679">
        <f t="shared" ca="1" si="689"/>
        <v>0</v>
      </c>
      <c r="X4010" s="679">
        <f t="shared" ca="1" si="691"/>
        <v>0</v>
      </c>
      <c r="Y4010" s="679">
        <f t="shared" ca="1" si="691"/>
        <v>0</v>
      </c>
      <c r="Z4010" s="679">
        <f t="shared" ca="1" si="691"/>
        <v>0</v>
      </c>
      <c r="AA4010" t="str">
        <f t="shared" si="684"/>
        <v>ASR_Financial_Report_SHP21Final</v>
      </c>
      <c r="AB4010" s="960">
        <f t="shared" si="685"/>
        <v>44658</v>
      </c>
      <c r="AC4010" t="str">
        <f t="shared" si="686"/>
        <v>Unaudited</v>
      </c>
    </row>
    <row r="4011" spans="1:29" x14ac:dyDescent="0.25">
      <c r="A4011" t="s">
        <v>420</v>
      </c>
      <c r="B4011" t="s">
        <v>1366</v>
      </c>
      <c r="C4011" t="s">
        <v>1367</v>
      </c>
      <c r="D4011">
        <v>1900</v>
      </c>
      <c r="E4011" s="960">
        <v>1</v>
      </c>
      <c r="F4011" t="s">
        <v>1012</v>
      </c>
      <c r="G4011" s="960" t="s">
        <v>1365</v>
      </c>
      <c r="H4011" t="s">
        <v>389</v>
      </c>
      <c r="I4011" s="940" t="s">
        <v>488</v>
      </c>
      <c r="J4011" s="940" t="s">
        <v>436</v>
      </c>
      <c r="K4011" s="940" t="s">
        <v>436</v>
      </c>
      <c r="L4011" s="940" t="s">
        <v>129</v>
      </c>
      <c r="M4011" s="965" t="s">
        <v>325</v>
      </c>
      <c r="N4011" s="679">
        <f t="shared" ca="1" si="687"/>
        <v>0</v>
      </c>
      <c r="O4011" s="679">
        <f t="shared" ca="1" si="692"/>
        <v>0</v>
      </c>
      <c r="P4011" s="679">
        <f t="shared" ca="1" si="692"/>
        <v>0</v>
      </c>
      <c r="Q4011" s="679">
        <f t="shared" ca="1" si="692"/>
        <v>0</v>
      </c>
      <c r="R4011" s="679">
        <f t="shared" ca="1" si="692"/>
        <v>0</v>
      </c>
      <c r="S4011" s="679">
        <f t="shared" ca="1" si="692"/>
        <v>0</v>
      </c>
      <c r="T4011" s="679">
        <f t="shared" ca="1" si="692"/>
        <v>0</v>
      </c>
      <c r="U4011" s="679">
        <f t="shared" ca="1" si="692"/>
        <v>0</v>
      </c>
      <c r="V4011" s="679">
        <f t="shared" ca="1" si="690"/>
        <v>0</v>
      </c>
      <c r="W4011" s="679">
        <f t="shared" ca="1" si="689"/>
        <v>0</v>
      </c>
      <c r="X4011" s="679">
        <f t="shared" ca="1" si="691"/>
        <v>0</v>
      </c>
      <c r="Y4011" s="679">
        <f t="shared" ca="1" si="691"/>
        <v>0</v>
      </c>
      <c r="Z4011" s="679">
        <f t="shared" ca="1" si="691"/>
        <v>0</v>
      </c>
      <c r="AA4011" t="str">
        <f t="shared" si="684"/>
        <v>ASR_Financial_Report_SHP21Final</v>
      </c>
      <c r="AB4011" s="960">
        <f t="shared" si="685"/>
        <v>44658</v>
      </c>
      <c r="AC4011" t="str">
        <f t="shared" si="686"/>
        <v>Unaudited</v>
      </c>
    </row>
    <row r="4012" spans="1:29" ht="30" x14ac:dyDescent="0.25">
      <c r="A4012" t="s">
        <v>420</v>
      </c>
      <c r="B4012" t="s">
        <v>1366</v>
      </c>
      <c r="C4012" t="s">
        <v>1367</v>
      </c>
      <c r="D4012">
        <v>1900</v>
      </c>
      <c r="E4012" s="960">
        <v>1</v>
      </c>
      <c r="F4012" t="s">
        <v>1012</v>
      </c>
      <c r="G4012" s="960" t="s">
        <v>1365</v>
      </c>
      <c r="H4012" t="s">
        <v>389</v>
      </c>
      <c r="I4012" s="940" t="s">
        <v>488</v>
      </c>
      <c r="J4012" s="940" t="s">
        <v>436</v>
      </c>
      <c r="K4012" s="940" t="s">
        <v>436</v>
      </c>
      <c r="L4012" s="948" t="s">
        <v>130</v>
      </c>
      <c r="M4012" s="963" t="s">
        <v>179</v>
      </c>
      <c r="N4012" s="679">
        <f t="shared" ca="1" si="687"/>
        <v>0</v>
      </c>
      <c r="O4012" s="679">
        <f t="shared" ca="1" si="692"/>
        <v>0</v>
      </c>
      <c r="P4012" s="679">
        <f t="shared" ca="1" si="692"/>
        <v>0</v>
      </c>
      <c r="Q4012" s="679">
        <f t="shared" ca="1" si="692"/>
        <v>0</v>
      </c>
      <c r="R4012" s="679">
        <f t="shared" ca="1" si="692"/>
        <v>0</v>
      </c>
      <c r="S4012" s="679">
        <f t="shared" ca="1" si="692"/>
        <v>0</v>
      </c>
      <c r="T4012" s="679">
        <f t="shared" ca="1" si="692"/>
        <v>0</v>
      </c>
      <c r="U4012" s="679">
        <f t="shared" ca="1" si="692"/>
        <v>0</v>
      </c>
      <c r="V4012" s="679">
        <f t="shared" ca="1" si="690"/>
        <v>0</v>
      </c>
      <c r="W4012" s="679">
        <f t="shared" ca="1" si="689"/>
        <v>0</v>
      </c>
      <c r="X4012" s="679">
        <f t="shared" ca="1" si="691"/>
        <v>0</v>
      </c>
      <c r="Y4012" s="679">
        <f t="shared" ca="1" si="691"/>
        <v>0</v>
      </c>
      <c r="Z4012" s="679">
        <f t="shared" ca="1" si="691"/>
        <v>0</v>
      </c>
      <c r="AA4012" t="str">
        <f t="shared" si="684"/>
        <v>ASR_Financial_Report_SHP21Final</v>
      </c>
      <c r="AB4012" s="960">
        <f t="shared" si="685"/>
        <v>44658</v>
      </c>
      <c r="AC4012" t="str">
        <f t="shared" si="686"/>
        <v>Unaudited</v>
      </c>
    </row>
    <row r="4013" spans="1:29" x14ac:dyDescent="0.25">
      <c r="A4013" t="s">
        <v>420</v>
      </c>
      <c r="B4013" t="s">
        <v>1366</v>
      </c>
      <c r="C4013" t="s">
        <v>1367</v>
      </c>
      <c r="D4013">
        <v>1900</v>
      </c>
      <c r="E4013" s="960">
        <v>1</v>
      </c>
      <c r="F4013" t="s">
        <v>1012</v>
      </c>
      <c r="G4013" s="960" t="s">
        <v>1365</v>
      </c>
      <c r="H4013" t="s">
        <v>389</v>
      </c>
      <c r="I4013" s="965" t="s">
        <v>488</v>
      </c>
      <c r="J4013" s="965" t="s">
        <v>436</v>
      </c>
      <c r="K4013" s="965" t="s">
        <v>436</v>
      </c>
      <c r="L4013" s="956" t="s">
        <v>131</v>
      </c>
      <c r="M4013" s="965" t="s">
        <v>494</v>
      </c>
      <c r="N4013" s="679">
        <f t="shared" ca="1" si="687"/>
        <v>0</v>
      </c>
      <c r="O4013" s="679">
        <f t="shared" ca="1" si="692"/>
        <v>0</v>
      </c>
      <c r="P4013" s="679">
        <f t="shared" ca="1" si="692"/>
        <v>0</v>
      </c>
      <c r="Q4013" s="679">
        <f t="shared" ca="1" si="692"/>
        <v>0</v>
      </c>
      <c r="R4013" s="679">
        <f t="shared" ca="1" si="692"/>
        <v>0</v>
      </c>
      <c r="S4013" s="679">
        <f t="shared" ca="1" si="692"/>
        <v>0</v>
      </c>
      <c r="T4013" s="679">
        <f t="shared" ca="1" si="692"/>
        <v>0</v>
      </c>
      <c r="U4013" s="679">
        <f t="shared" ca="1" si="692"/>
        <v>0</v>
      </c>
      <c r="V4013" s="679">
        <f t="shared" ca="1" si="690"/>
        <v>0</v>
      </c>
      <c r="W4013" s="679">
        <f t="shared" ca="1" si="689"/>
        <v>0</v>
      </c>
      <c r="X4013" s="679">
        <f t="shared" ca="1" si="691"/>
        <v>0</v>
      </c>
      <c r="Y4013" s="679">
        <f t="shared" ca="1" si="691"/>
        <v>0</v>
      </c>
      <c r="Z4013" s="679">
        <f t="shared" ca="1" si="691"/>
        <v>0</v>
      </c>
      <c r="AA4013" t="str">
        <f t="shared" si="684"/>
        <v>ASR_Financial_Report_SHP21Final</v>
      </c>
      <c r="AB4013" s="960">
        <f t="shared" si="685"/>
        <v>44658</v>
      </c>
      <c r="AC4013" t="str">
        <f t="shared" si="686"/>
        <v>Unaudited</v>
      </c>
    </row>
    <row r="4014" spans="1:29" x14ac:dyDescent="0.25">
      <c r="A4014" t="s">
        <v>420</v>
      </c>
      <c r="B4014" t="s">
        <v>1366</v>
      </c>
      <c r="C4014" t="s">
        <v>1367</v>
      </c>
      <c r="D4014">
        <v>1900</v>
      </c>
      <c r="E4014" s="960">
        <v>1</v>
      </c>
      <c r="F4014" t="s">
        <v>1012</v>
      </c>
      <c r="G4014" s="960" t="s">
        <v>1365</v>
      </c>
      <c r="H4014" t="s">
        <v>389</v>
      </c>
      <c r="I4014" s="961" t="s">
        <v>488</v>
      </c>
      <c r="J4014" s="961" t="s">
        <v>436</v>
      </c>
      <c r="K4014" s="961" t="s">
        <v>436</v>
      </c>
      <c r="L4014" s="956" t="s">
        <v>132</v>
      </c>
      <c r="M4014" s="961" t="s">
        <v>495</v>
      </c>
      <c r="N4014" s="679">
        <f t="shared" ca="1" si="687"/>
        <v>0</v>
      </c>
      <c r="O4014" s="679">
        <f t="shared" ca="1" si="692"/>
        <v>0</v>
      </c>
      <c r="P4014" s="679">
        <f t="shared" ca="1" si="692"/>
        <v>0</v>
      </c>
      <c r="Q4014" s="679">
        <f t="shared" ca="1" si="692"/>
        <v>0</v>
      </c>
      <c r="R4014" s="679">
        <f t="shared" ca="1" si="692"/>
        <v>0</v>
      </c>
      <c r="S4014" s="679">
        <f t="shared" ca="1" si="692"/>
        <v>0</v>
      </c>
      <c r="T4014" s="679">
        <f t="shared" ca="1" si="692"/>
        <v>0</v>
      </c>
      <c r="U4014" s="679">
        <f t="shared" ca="1" si="692"/>
        <v>0</v>
      </c>
      <c r="V4014" s="679">
        <f t="shared" ca="1" si="690"/>
        <v>0</v>
      </c>
      <c r="W4014" s="679">
        <f t="shared" ca="1" si="689"/>
        <v>0</v>
      </c>
      <c r="X4014" s="679">
        <f t="shared" ca="1" si="691"/>
        <v>0</v>
      </c>
      <c r="Y4014" s="679">
        <f t="shared" ca="1" si="691"/>
        <v>0</v>
      </c>
      <c r="Z4014" s="679">
        <f t="shared" ca="1" si="691"/>
        <v>0</v>
      </c>
      <c r="AA4014" t="str">
        <f t="shared" si="684"/>
        <v>ASR_Financial_Report_SHP21Final</v>
      </c>
      <c r="AB4014" s="960">
        <f t="shared" si="685"/>
        <v>44658</v>
      </c>
      <c r="AC4014" t="str">
        <f t="shared" si="686"/>
        <v>Unaudited</v>
      </c>
    </row>
    <row r="4015" spans="1:29" x14ac:dyDescent="0.25">
      <c r="A4015" t="s">
        <v>420</v>
      </c>
      <c r="B4015" t="s">
        <v>1366</v>
      </c>
      <c r="C4015" t="s">
        <v>1367</v>
      </c>
      <c r="D4015">
        <v>1900</v>
      </c>
      <c r="E4015" s="960">
        <v>1</v>
      </c>
      <c r="F4015" t="s">
        <v>1012</v>
      </c>
      <c r="G4015" s="960" t="s">
        <v>1365</v>
      </c>
      <c r="H4015" t="s">
        <v>389</v>
      </c>
      <c r="I4015" s="961" t="s">
        <v>488</v>
      </c>
      <c r="J4015" s="961" t="s">
        <v>436</v>
      </c>
      <c r="K4015" s="961" t="s">
        <v>436</v>
      </c>
      <c r="L4015" s="940" t="s">
        <v>133</v>
      </c>
      <c r="M4015" s="961" t="s">
        <v>496</v>
      </c>
      <c r="N4015" s="679">
        <f t="shared" ca="1" si="687"/>
        <v>0</v>
      </c>
      <c r="O4015" s="679">
        <f t="shared" ca="1" si="692"/>
        <v>0</v>
      </c>
      <c r="P4015" s="679">
        <f t="shared" ca="1" si="692"/>
        <v>0</v>
      </c>
      <c r="Q4015" s="679">
        <f t="shared" ca="1" si="692"/>
        <v>0</v>
      </c>
      <c r="R4015" s="679">
        <f t="shared" ca="1" si="692"/>
        <v>0</v>
      </c>
      <c r="S4015" s="679">
        <f t="shared" ca="1" si="692"/>
        <v>0</v>
      </c>
      <c r="T4015" s="679">
        <f t="shared" ca="1" si="692"/>
        <v>0</v>
      </c>
      <c r="U4015" s="679">
        <f t="shared" ca="1" si="692"/>
        <v>0</v>
      </c>
      <c r="V4015" s="679">
        <f t="shared" ca="1" si="690"/>
        <v>0</v>
      </c>
      <c r="W4015" s="679">
        <f t="shared" ca="1" si="689"/>
        <v>0</v>
      </c>
      <c r="X4015" s="679">
        <f t="shared" ca="1" si="691"/>
        <v>0</v>
      </c>
      <c r="Y4015" s="679">
        <f t="shared" ca="1" si="691"/>
        <v>0</v>
      </c>
      <c r="Z4015" s="679">
        <f t="shared" ca="1" si="691"/>
        <v>0</v>
      </c>
      <c r="AA4015" t="str">
        <f t="shared" si="684"/>
        <v>ASR_Financial_Report_SHP21Final</v>
      </c>
      <c r="AB4015" s="960">
        <f t="shared" si="685"/>
        <v>44658</v>
      </c>
      <c r="AC4015" t="str">
        <f t="shared" si="686"/>
        <v>Unaudited</v>
      </c>
    </row>
    <row r="4016" spans="1:29" ht="30" x14ac:dyDescent="0.25">
      <c r="A4016" t="s">
        <v>420</v>
      </c>
      <c r="B4016" t="s">
        <v>1366</v>
      </c>
      <c r="C4016" t="s">
        <v>1367</v>
      </c>
      <c r="D4016">
        <v>1900</v>
      </c>
      <c r="E4016" s="960">
        <v>1</v>
      </c>
      <c r="F4016" t="s">
        <v>1012</v>
      </c>
      <c r="G4016" s="960" t="s">
        <v>1365</v>
      </c>
      <c r="H4016" t="s">
        <v>389</v>
      </c>
      <c r="I4016" s="961" t="s">
        <v>489</v>
      </c>
      <c r="J4016" s="961" t="s">
        <v>26</v>
      </c>
      <c r="K4016" s="961" t="s">
        <v>26</v>
      </c>
      <c r="L4016" s="940" t="s">
        <v>269</v>
      </c>
      <c r="M4016" s="961" t="s">
        <v>26</v>
      </c>
      <c r="N4016" s="679">
        <f t="shared" ca="1" si="687"/>
        <v>0</v>
      </c>
      <c r="O4016" s="679">
        <f t="shared" ca="1" si="692"/>
        <v>0</v>
      </c>
      <c r="P4016" s="679">
        <f t="shared" ca="1" si="692"/>
        <v>0</v>
      </c>
      <c r="Q4016" s="679">
        <f t="shared" ca="1" si="692"/>
        <v>0</v>
      </c>
      <c r="R4016" s="679">
        <f t="shared" ca="1" si="692"/>
        <v>0</v>
      </c>
      <c r="S4016" s="679">
        <f t="shared" ca="1" si="692"/>
        <v>0</v>
      </c>
      <c r="T4016" s="679">
        <f t="shared" ca="1" si="692"/>
        <v>0</v>
      </c>
      <c r="U4016" s="679">
        <f t="shared" ca="1" si="692"/>
        <v>0</v>
      </c>
      <c r="V4016" s="679">
        <f t="shared" ca="1" si="690"/>
        <v>0</v>
      </c>
      <c r="W4016" s="679">
        <f t="shared" ca="1" si="689"/>
        <v>0</v>
      </c>
      <c r="X4016" s="679">
        <f t="shared" ca="1" si="691"/>
        <v>0</v>
      </c>
      <c r="Y4016" s="679">
        <f t="shared" ca="1" si="691"/>
        <v>0</v>
      </c>
      <c r="Z4016" s="679">
        <f t="shared" ca="1" si="691"/>
        <v>837288.20055999316</v>
      </c>
      <c r="AA4016" t="str">
        <f t="shared" si="684"/>
        <v>ASR_Financial_Report_SHP21Final</v>
      </c>
      <c r="AB4016" s="960">
        <f t="shared" si="685"/>
        <v>44658</v>
      </c>
      <c r="AC4016" t="str">
        <f t="shared" si="686"/>
        <v>Unaudited</v>
      </c>
    </row>
    <row r="4017" spans="1:29" x14ac:dyDescent="0.25">
      <c r="A4017" t="s">
        <v>420</v>
      </c>
      <c r="B4017" t="s">
        <v>1366</v>
      </c>
      <c r="C4017" t="s">
        <v>1367</v>
      </c>
      <c r="D4017">
        <v>1900</v>
      </c>
      <c r="E4017" s="960">
        <v>1</v>
      </c>
      <c r="F4017" t="s">
        <v>438</v>
      </c>
      <c r="G4017" s="960">
        <v>91</v>
      </c>
      <c r="H4017" t="s">
        <v>390</v>
      </c>
      <c r="I4017" s="968" t="s">
        <v>432</v>
      </c>
      <c r="J4017" s="968" t="s">
        <v>432</v>
      </c>
      <c r="K4017" s="968" t="s">
        <v>432</v>
      </c>
      <c r="L4017" s="948"/>
      <c r="M4017" s="968" t="s">
        <v>432</v>
      </c>
      <c r="N4017" s="679">
        <f t="shared" ca="1" si="687"/>
        <v>357957.73</v>
      </c>
      <c r="O4017" s="679">
        <f t="shared" ca="1" si="692"/>
        <v>272321.65000000002</v>
      </c>
      <c r="P4017" s="679">
        <f t="shared" ca="1" si="692"/>
        <v>11682.95</v>
      </c>
      <c r="Q4017" s="679">
        <f t="shared" ca="1" si="692"/>
        <v>18467.509999999998</v>
      </c>
      <c r="R4017" s="679">
        <f t="shared" ca="1" si="692"/>
        <v>21037.11</v>
      </c>
      <c r="S4017" s="679">
        <f t="shared" ca="1" si="692"/>
        <v>22004.86</v>
      </c>
      <c r="T4017" s="679">
        <f t="shared" ca="1" si="692"/>
        <v>1115</v>
      </c>
      <c r="U4017" s="679">
        <f t="shared" ca="1" si="692"/>
        <v>223.36</v>
      </c>
      <c r="V4017" s="679">
        <f t="shared" ca="1" si="690"/>
        <v>1848</v>
      </c>
      <c r="W4017" s="679">
        <f t="shared" ca="1" si="689"/>
        <v>49.42</v>
      </c>
      <c r="X4017" s="679">
        <f t="shared" ca="1" si="691"/>
        <v>7586.26</v>
      </c>
      <c r="Y4017" s="679">
        <f t="shared" ca="1" si="691"/>
        <v>1621.61</v>
      </c>
      <c r="Z4017" s="679">
        <f t="shared" ca="1" si="691"/>
        <v>0</v>
      </c>
      <c r="AA4017" t="str">
        <f t="shared" si="684"/>
        <v>ASR_Financial_Report_SHP21Final</v>
      </c>
      <c r="AB4017" s="960">
        <f t="shared" si="685"/>
        <v>44658</v>
      </c>
      <c r="AC4017" t="str">
        <f t="shared" si="686"/>
        <v>Unaudited</v>
      </c>
    </row>
    <row r="4018" spans="1:29" x14ac:dyDescent="0.25">
      <c r="A4018" t="s">
        <v>420</v>
      </c>
      <c r="B4018" t="s">
        <v>1366</v>
      </c>
      <c r="C4018" t="s">
        <v>1367</v>
      </c>
      <c r="D4018">
        <v>1900</v>
      </c>
      <c r="E4018" s="960">
        <v>1</v>
      </c>
      <c r="F4018" t="s">
        <v>438</v>
      </c>
      <c r="G4018" s="960">
        <v>91</v>
      </c>
      <c r="H4018" t="s">
        <v>390</v>
      </c>
      <c r="I4018" s="940" t="s">
        <v>487</v>
      </c>
      <c r="J4018" s="940" t="s">
        <v>12</v>
      </c>
      <c r="K4018" s="940" t="s">
        <v>12</v>
      </c>
      <c r="L4018" s="940">
        <v>1.1000000000000001</v>
      </c>
      <c r="M4018" s="961" t="s">
        <v>12</v>
      </c>
      <c r="N4018" s="679">
        <f t="shared" ca="1" si="687"/>
        <v>118242504.49000001</v>
      </c>
      <c r="O4018" s="679">
        <f t="shared" ca="1" si="692"/>
        <v>53821605.259999998</v>
      </c>
      <c r="P4018" s="679">
        <f t="shared" ca="1" si="692"/>
        <v>5600173.1299999999</v>
      </c>
      <c r="Q4018" s="679">
        <f t="shared" ca="1" si="692"/>
        <v>15785547.41</v>
      </c>
      <c r="R4018" s="679">
        <f t="shared" ca="1" si="692"/>
        <v>26333032.030000001</v>
      </c>
      <c r="S4018" s="679">
        <f t="shared" ca="1" si="692"/>
        <v>4909052.4000000004</v>
      </c>
      <c r="T4018" s="679">
        <f t="shared" ca="1" si="692"/>
        <v>415419.76</v>
      </c>
      <c r="U4018" s="679">
        <f t="shared" ca="1" si="692"/>
        <v>50046.96</v>
      </c>
      <c r="V4018" s="679">
        <f t="shared" ca="1" si="690"/>
        <v>5767812.2400000002</v>
      </c>
      <c r="W4018" s="679">
        <f t="shared" ca="1" si="689"/>
        <v>950274.62</v>
      </c>
      <c r="X4018" s="679">
        <f t="shared" ca="1" si="691"/>
        <v>904886.5</v>
      </c>
      <c r="Y4018" s="679">
        <f t="shared" ca="1" si="691"/>
        <v>3704654.18</v>
      </c>
      <c r="Z4018" s="679">
        <f t="shared" ca="1" si="691"/>
        <v>0</v>
      </c>
      <c r="AA4018" t="str">
        <f t="shared" si="684"/>
        <v>ASR_Financial_Report_SHP21Final</v>
      </c>
      <c r="AB4018" s="960">
        <f t="shared" si="685"/>
        <v>44658</v>
      </c>
      <c r="AC4018" t="str">
        <f t="shared" si="686"/>
        <v>Unaudited</v>
      </c>
    </row>
    <row r="4019" spans="1:29" x14ac:dyDescent="0.25">
      <c r="A4019" t="s">
        <v>420</v>
      </c>
      <c r="B4019" t="s">
        <v>1366</v>
      </c>
      <c r="C4019" t="s">
        <v>1367</v>
      </c>
      <c r="D4019">
        <v>1900</v>
      </c>
      <c r="E4019" s="960">
        <v>1</v>
      </c>
      <c r="F4019" t="s">
        <v>438</v>
      </c>
      <c r="G4019" s="960">
        <v>91</v>
      </c>
      <c r="H4019" t="s">
        <v>390</v>
      </c>
      <c r="I4019" s="940" t="s">
        <v>487</v>
      </c>
      <c r="J4019" s="940" t="s">
        <v>12</v>
      </c>
      <c r="K4019" s="940" t="s">
        <v>1309</v>
      </c>
      <c r="L4019" s="946" t="s">
        <v>1300</v>
      </c>
      <c r="M4019" s="962" t="s">
        <v>1309</v>
      </c>
      <c r="N4019" s="679">
        <f t="shared" ca="1" si="687"/>
        <v>858411.02485419123</v>
      </c>
      <c r="O4019" s="679">
        <f t="shared" ref="O4019:U4025" ca="1" si="693">IF(OR(AND($F4019="PY",O$1&lt;&gt;"Prior Year"),AND($F4019&lt;&gt;"PY",O$1="Prior Year")),0,INDEX(INDIRECT("'MMA Rev-Exp "&amp;$H4019&amp;"'!$A$1:$CA$200"),IF($J4019="Member Months",MATCH($J4019,INDIRECT("'MMA Rev-Exp "&amp;$H4019&amp;"'!$A$1:$A$200"),0),MATCH($L4019,INDIRECT("'MMA Rev-Exp "&amp;$H4019&amp;"'!$B$1:$B$200"),0)),IF($F4019="PY",MATCH("Prior Year Adjustments",INDIRECT("'MMA Rev-Exp "&amp;$H4019&amp;"'!$A$8:$CA$8"),0),MATCH(IF($F4019="Q1","JANUARY - MARCH (Q1)",IF($F4019="Q2","APRIL - JUNE (Q2)",IF($F4019="Q3","JULY - SEPTEMBER (Q3)",IF($F4019="Q4","OCTOBER - DECEMBER (Q4)",0)))),INDIRECT("'MMA Rev-Exp "&amp;$H4019&amp;"'!$A$7:$CA$7"),0)+MATCH(O$1,INDIRECT("'MMA Rev-Exp "&amp;$H4019&amp;"'!$D$8:$CA$8"),0)-1)))</f>
        <v>388044.75443341961</v>
      </c>
      <c r="P4019" s="679">
        <f t="shared" ca="1" si="693"/>
        <v>0</v>
      </c>
      <c r="Q4019" s="679">
        <f t="shared" ca="1" si="693"/>
        <v>328729.13676536852</v>
      </c>
      <c r="R4019" s="679">
        <f t="shared" ca="1" si="693"/>
        <v>0</v>
      </c>
      <c r="S4019" s="679">
        <f t="shared" ca="1" si="693"/>
        <v>0</v>
      </c>
      <c r="T4019" s="679">
        <f t="shared" ca="1" si="693"/>
        <v>0</v>
      </c>
      <c r="U4019" s="679">
        <f t="shared" ca="1" si="693"/>
        <v>0</v>
      </c>
      <c r="V4019" s="679">
        <f t="shared" ca="1" si="690"/>
        <v>0</v>
      </c>
      <c r="W4019" s="679">
        <f t="shared" ca="1" si="689"/>
        <v>0</v>
      </c>
      <c r="X4019" s="679">
        <f t="shared" ca="1" si="691"/>
        <v>0</v>
      </c>
      <c r="Y4019" s="679">
        <f t="shared" ca="1" si="691"/>
        <v>141637.13365540316</v>
      </c>
      <c r="Z4019" s="679">
        <f t="shared" ca="1" si="691"/>
        <v>0</v>
      </c>
      <c r="AA4019" t="str">
        <f t="shared" si="684"/>
        <v>ASR_Financial_Report_SHP21Final</v>
      </c>
      <c r="AB4019" s="960">
        <f t="shared" si="685"/>
        <v>44658</v>
      </c>
      <c r="AC4019" t="str">
        <f t="shared" si="686"/>
        <v>Unaudited</v>
      </c>
    </row>
    <row r="4020" spans="1:29" x14ac:dyDescent="0.25">
      <c r="A4020" t="s">
        <v>420</v>
      </c>
      <c r="B4020" t="s">
        <v>1366</v>
      </c>
      <c r="C4020" t="s">
        <v>1367</v>
      </c>
      <c r="D4020">
        <v>1900</v>
      </c>
      <c r="E4020" s="960">
        <v>1</v>
      </c>
      <c r="F4020" t="s">
        <v>438</v>
      </c>
      <c r="G4020" s="960">
        <v>91</v>
      </c>
      <c r="H4020" t="s">
        <v>390</v>
      </c>
      <c r="I4020" s="961" t="s">
        <v>487</v>
      </c>
      <c r="J4020" s="961" t="s">
        <v>490</v>
      </c>
      <c r="K4020" s="961" t="s">
        <v>491</v>
      </c>
      <c r="L4020" s="940" t="s">
        <v>63</v>
      </c>
      <c r="M4020" s="961" t="s">
        <v>343</v>
      </c>
      <c r="N4020" s="679">
        <f t="shared" ca="1" si="687"/>
        <v>0</v>
      </c>
      <c r="O4020" s="679">
        <f t="shared" ca="1" si="693"/>
        <v>0</v>
      </c>
      <c r="P4020" s="679">
        <f t="shared" ca="1" si="693"/>
        <v>0</v>
      </c>
      <c r="Q4020" s="679">
        <f t="shared" ca="1" si="693"/>
        <v>0</v>
      </c>
      <c r="R4020" s="679">
        <f t="shared" ca="1" si="693"/>
        <v>0</v>
      </c>
      <c r="S4020" s="679">
        <f t="shared" ca="1" si="693"/>
        <v>0</v>
      </c>
      <c r="T4020" s="679">
        <f t="shared" ca="1" si="693"/>
        <v>0</v>
      </c>
      <c r="U4020" s="679">
        <f t="shared" ca="1" si="693"/>
        <v>0</v>
      </c>
      <c r="V4020" s="679">
        <f t="shared" ca="1" si="690"/>
        <v>0</v>
      </c>
      <c r="W4020" s="679">
        <f t="shared" ca="1" si="689"/>
        <v>0</v>
      </c>
      <c r="X4020" s="679">
        <f t="shared" ca="1" si="691"/>
        <v>0</v>
      </c>
      <c r="Y4020" s="679">
        <f t="shared" ca="1" si="691"/>
        <v>0</v>
      </c>
      <c r="Z4020" s="679">
        <f t="shared" ca="1" si="691"/>
        <v>0</v>
      </c>
      <c r="AA4020" t="str">
        <f t="shared" si="684"/>
        <v>ASR_Financial_Report_SHP21Final</v>
      </c>
      <c r="AB4020" s="960">
        <f t="shared" si="685"/>
        <v>44658</v>
      </c>
      <c r="AC4020" t="str">
        <f t="shared" si="686"/>
        <v>Unaudited</v>
      </c>
    </row>
    <row r="4021" spans="1:29" x14ac:dyDescent="0.25">
      <c r="A4021" t="s">
        <v>420</v>
      </c>
      <c r="B4021" t="s">
        <v>1366</v>
      </c>
      <c r="C4021" t="s">
        <v>1367</v>
      </c>
      <c r="D4021">
        <v>1900</v>
      </c>
      <c r="E4021" s="960">
        <v>1</v>
      </c>
      <c r="F4021" t="s">
        <v>438</v>
      </c>
      <c r="G4021" s="960">
        <v>91</v>
      </c>
      <c r="H4021" t="s">
        <v>390</v>
      </c>
      <c r="I4021" s="940" t="s">
        <v>487</v>
      </c>
      <c r="J4021" s="940" t="s">
        <v>490</v>
      </c>
      <c r="K4021" s="940" t="s">
        <v>1000</v>
      </c>
      <c r="L4021" s="940" t="s">
        <v>896</v>
      </c>
      <c r="M4021" s="961" t="s">
        <v>897</v>
      </c>
      <c r="N4021" s="679">
        <f t="shared" ca="1" si="687"/>
        <v>1338588.8022091736</v>
      </c>
      <c r="O4021" s="679">
        <f t="shared" ca="1" si="693"/>
        <v>1338588.8022091736</v>
      </c>
      <c r="P4021" s="679">
        <f t="shared" ca="1" si="693"/>
        <v>0</v>
      </c>
      <c r="Q4021" s="679">
        <f t="shared" ca="1" si="693"/>
        <v>0</v>
      </c>
      <c r="R4021" s="679">
        <f t="shared" ca="1" si="693"/>
        <v>0</v>
      </c>
      <c r="S4021" s="679">
        <f t="shared" ca="1" si="693"/>
        <v>0</v>
      </c>
      <c r="T4021" s="679">
        <f t="shared" ca="1" si="693"/>
        <v>0</v>
      </c>
      <c r="U4021" s="679">
        <f t="shared" ca="1" si="693"/>
        <v>0</v>
      </c>
      <c r="V4021" s="679">
        <f t="shared" ca="1" si="690"/>
        <v>0</v>
      </c>
      <c r="W4021" s="679">
        <f t="shared" ca="1" si="689"/>
        <v>0</v>
      </c>
      <c r="X4021" s="679">
        <f t="shared" ca="1" si="691"/>
        <v>0</v>
      </c>
      <c r="Y4021" s="679">
        <f t="shared" ca="1" si="691"/>
        <v>0</v>
      </c>
      <c r="Z4021" s="679">
        <f t="shared" ca="1" si="691"/>
        <v>0</v>
      </c>
      <c r="AA4021" t="str">
        <f t="shared" si="684"/>
        <v>ASR_Financial_Report_SHP21Final</v>
      </c>
      <c r="AB4021" s="960">
        <f t="shared" si="685"/>
        <v>44658</v>
      </c>
      <c r="AC4021" t="str">
        <f t="shared" si="686"/>
        <v>Unaudited</v>
      </c>
    </row>
    <row r="4022" spans="1:29" x14ac:dyDescent="0.25">
      <c r="A4022" t="s">
        <v>420</v>
      </c>
      <c r="B4022" t="s">
        <v>1366</v>
      </c>
      <c r="C4022" t="s">
        <v>1367</v>
      </c>
      <c r="D4022">
        <v>1900</v>
      </c>
      <c r="E4022" s="960">
        <v>1</v>
      </c>
      <c r="F4022" t="s">
        <v>438</v>
      </c>
      <c r="G4022" s="960">
        <v>91</v>
      </c>
      <c r="H4022" t="s">
        <v>390</v>
      </c>
      <c r="I4022" s="940" t="s">
        <v>487</v>
      </c>
      <c r="J4022" s="940" t="s">
        <v>13</v>
      </c>
      <c r="K4022" s="940" t="s">
        <v>492</v>
      </c>
      <c r="L4022" s="940" t="s">
        <v>94</v>
      </c>
      <c r="M4022" s="961" t="s">
        <v>146</v>
      </c>
      <c r="N4022" s="679">
        <f t="shared" ca="1" si="687"/>
        <v>0</v>
      </c>
      <c r="O4022" s="679">
        <f t="shared" ca="1" si="693"/>
        <v>0</v>
      </c>
      <c r="P4022" s="679">
        <f t="shared" ca="1" si="693"/>
        <v>0</v>
      </c>
      <c r="Q4022" s="679">
        <f t="shared" ca="1" si="693"/>
        <v>0</v>
      </c>
      <c r="R4022" s="679">
        <f t="shared" ca="1" si="693"/>
        <v>0</v>
      </c>
      <c r="S4022" s="679">
        <f t="shared" ca="1" si="693"/>
        <v>0</v>
      </c>
      <c r="T4022" s="679">
        <f t="shared" ca="1" si="693"/>
        <v>0</v>
      </c>
      <c r="U4022" s="679">
        <f t="shared" ca="1" si="693"/>
        <v>0</v>
      </c>
      <c r="V4022" s="679">
        <f t="shared" ca="1" si="690"/>
        <v>0</v>
      </c>
      <c r="W4022" s="679">
        <f t="shared" ca="1" si="689"/>
        <v>0</v>
      </c>
      <c r="X4022" s="679">
        <f t="shared" ca="1" si="691"/>
        <v>0</v>
      </c>
      <c r="Y4022" s="679">
        <f t="shared" ca="1" si="691"/>
        <v>0</v>
      </c>
      <c r="Z4022" s="679">
        <f t="shared" ca="1" si="691"/>
        <v>0</v>
      </c>
      <c r="AA4022" t="str">
        <f t="shared" si="684"/>
        <v>ASR_Financial_Report_SHP21Final</v>
      </c>
      <c r="AB4022" s="960">
        <f t="shared" si="685"/>
        <v>44658</v>
      </c>
      <c r="AC4022" t="str">
        <f t="shared" si="686"/>
        <v>Unaudited</v>
      </c>
    </row>
    <row r="4023" spans="1:29" x14ac:dyDescent="0.25">
      <c r="A4023" t="s">
        <v>420</v>
      </c>
      <c r="B4023" t="s">
        <v>1366</v>
      </c>
      <c r="C4023" t="s">
        <v>1367</v>
      </c>
      <c r="D4023">
        <v>1900</v>
      </c>
      <c r="E4023" s="960">
        <v>1</v>
      </c>
      <c r="F4023" t="s">
        <v>438</v>
      </c>
      <c r="G4023" s="960">
        <v>91</v>
      </c>
      <c r="H4023" t="s">
        <v>390</v>
      </c>
      <c r="I4023" s="961" t="s">
        <v>487</v>
      </c>
      <c r="J4023" s="961" t="s">
        <v>13</v>
      </c>
      <c r="K4023" s="961" t="s">
        <v>13</v>
      </c>
      <c r="L4023" s="940" t="s">
        <v>35</v>
      </c>
      <c r="M4023" s="961" t="s">
        <v>13</v>
      </c>
      <c r="N4023" s="679">
        <f t="shared" ca="1" si="687"/>
        <v>224584.74397732885</v>
      </c>
      <c r="O4023" s="679">
        <f t="shared" ca="1" si="693"/>
        <v>39519.001252220405</v>
      </c>
      <c r="P4023" s="679">
        <f t="shared" ca="1" si="693"/>
        <v>0</v>
      </c>
      <c r="Q4023" s="679">
        <f t="shared" ca="1" si="693"/>
        <v>8591.4627251085967</v>
      </c>
      <c r="R4023" s="679">
        <f t="shared" ca="1" si="693"/>
        <v>0</v>
      </c>
      <c r="S4023" s="679">
        <f t="shared" ca="1" si="693"/>
        <v>0</v>
      </c>
      <c r="T4023" s="679">
        <f t="shared" ca="1" si="693"/>
        <v>0</v>
      </c>
      <c r="U4023" s="679">
        <f t="shared" ca="1" si="693"/>
        <v>0</v>
      </c>
      <c r="V4023" s="679">
        <f t="shared" ca="1" si="690"/>
        <v>0</v>
      </c>
      <c r="W4023" s="679">
        <f t="shared" ca="1" si="689"/>
        <v>0</v>
      </c>
      <c r="X4023" s="679">
        <f t="shared" ca="1" si="691"/>
        <v>176474.27999999985</v>
      </c>
      <c r="Y4023" s="679">
        <f t="shared" ca="1" si="691"/>
        <v>0</v>
      </c>
      <c r="Z4023" s="679">
        <f t="shared" ca="1" si="691"/>
        <v>0</v>
      </c>
      <c r="AA4023" t="str">
        <f t="shared" si="684"/>
        <v>ASR_Financial_Report_SHP21Final</v>
      </c>
      <c r="AB4023" s="960">
        <f t="shared" si="685"/>
        <v>44658</v>
      </c>
      <c r="AC4023" t="str">
        <f t="shared" si="686"/>
        <v>Unaudited</v>
      </c>
    </row>
    <row r="4024" spans="1:29" x14ac:dyDescent="0.25">
      <c r="A4024" t="s">
        <v>420</v>
      </c>
      <c r="B4024" t="s">
        <v>1366</v>
      </c>
      <c r="C4024" t="s">
        <v>1367</v>
      </c>
      <c r="D4024">
        <v>1900</v>
      </c>
      <c r="E4024" s="960">
        <v>1</v>
      </c>
      <c r="F4024" t="s">
        <v>438</v>
      </c>
      <c r="G4024" s="960">
        <v>91</v>
      </c>
      <c r="H4024" t="s">
        <v>390</v>
      </c>
      <c r="I4024" s="961" t="s">
        <v>488</v>
      </c>
      <c r="J4024" s="961" t="s">
        <v>444</v>
      </c>
      <c r="K4024" s="961" t="s">
        <v>0</v>
      </c>
      <c r="L4024" s="956">
        <v>2.1</v>
      </c>
      <c r="M4024" s="961" t="s">
        <v>147</v>
      </c>
      <c r="N4024" s="679">
        <f t="shared" ca="1" si="687"/>
        <v>11557220.039999997</v>
      </c>
      <c r="O4024" s="679">
        <f t="shared" ca="1" si="693"/>
        <v>5199848.1399999997</v>
      </c>
      <c r="P4024" s="679">
        <f t="shared" ca="1" si="693"/>
        <v>277066.92</v>
      </c>
      <c r="Q4024" s="679">
        <f t="shared" ca="1" si="693"/>
        <v>1981700.11</v>
      </c>
      <c r="R4024" s="679">
        <f t="shared" ca="1" si="693"/>
        <v>3015135.84</v>
      </c>
      <c r="S4024" s="679">
        <f t="shared" ca="1" si="693"/>
        <v>24407.22</v>
      </c>
      <c r="T4024" s="679">
        <f t="shared" ca="1" si="693"/>
        <v>20957.79</v>
      </c>
      <c r="U4024" s="679">
        <f t="shared" ca="1" si="693"/>
        <v>0</v>
      </c>
      <c r="V4024" s="679">
        <f t="shared" ca="1" si="690"/>
        <v>232488.19999999998</v>
      </c>
      <c r="W4024" s="679">
        <f t="shared" ca="1" si="689"/>
        <v>65740.929999999993</v>
      </c>
      <c r="X4024" s="679">
        <f t="shared" ca="1" si="691"/>
        <v>19102.870000000003</v>
      </c>
      <c r="Y4024" s="679">
        <f t="shared" ca="1" si="691"/>
        <v>720772.02</v>
      </c>
      <c r="Z4024" s="679">
        <f t="shared" ca="1" si="691"/>
        <v>0</v>
      </c>
      <c r="AA4024" t="str">
        <f t="shared" si="684"/>
        <v>ASR_Financial_Report_SHP21Final</v>
      </c>
      <c r="AB4024" s="960">
        <f t="shared" si="685"/>
        <v>44658</v>
      </c>
      <c r="AC4024" t="str">
        <f t="shared" si="686"/>
        <v>Unaudited</v>
      </c>
    </row>
    <row r="4025" spans="1:29" ht="30" x14ac:dyDescent="0.25">
      <c r="A4025" t="s">
        <v>420</v>
      </c>
      <c r="B4025" t="s">
        <v>1366</v>
      </c>
      <c r="C4025" t="s">
        <v>1367</v>
      </c>
      <c r="D4025">
        <v>1900</v>
      </c>
      <c r="E4025" s="960">
        <v>1</v>
      </c>
      <c r="F4025" t="s">
        <v>438</v>
      </c>
      <c r="G4025" s="960">
        <v>91</v>
      </c>
      <c r="H4025" t="s">
        <v>390</v>
      </c>
      <c r="I4025" s="940" t="s">
        <v>488</v>
      </c>
      <c r="J4025" s="940" t="s">
        <v>444</v>
      </c>
      <c r="K4025" s="940" t="s">
        <v>0</v>
      </c>
      <c r="L4025" s="940">
        <v>2.2000000000000002</v>
      </c>
      <c r="M4025" s="961" t="s">
        <v>148</v>
      </c>
      <c r="N4025" s="679">
        <f t="shared" ca="1" si="687"/>
        <v>234976.60440396989</v>
      </c>
      <c r="O4025" s="679">
        <f t="shared" ca="1" si="693"/>
        <v>219446.40179538098</v>
      </c>
      <c r="P4025" s="679">
        <f t="shared" ca="1" si="693"/>
        <v>11591.134760478315</v>
      </c>
      <c r="Q4025" s="679">
        <f t="shared" ca="1" si="693"/>
        <v>246.35772125811474</v>
      </c>
      <c r="R4025" s="679">
        <f t="shared" ca="1" si="693"/>
        <v>337.37103663949824</v>
      </c>
      <c r="S4025" s="679">
        <f t="shared" ca="1" si="693"/>
        <v>-526.22433273553088</v>
      </c>
      <c r="T4025" s="679">
        <f t="shared" ca="1" si="693"/>
        <v>876.77218258969503</v>
      </c>
      <c r="U4025" s="679">
        <f t="shared" ca="1" si="693"/>
        <v>0</v>
      </c>
      <c r="V4025" s="679">
        <f t="shared" ca="1" si="690"/>
        <v>25.269600755106062</v>
      </c>
      <c r="W4025" s="679">
        <f t="shared" ca="1" si="689"/>
        <v>7.391534562332664</v>
      </c>
      <c r="X4025" s="679">
        <f t="shared" ca="1" si="691"/>
        <v>124.85890575109003</v>
      </c>
      <c r="Y4025" s="679">
        <f t="shared" ca="1" si="691"/>
        <v>2847.2711992903241</v>
      </c>
      <c r="Z4025" s="679">
        <f t="shared" ca="1" si="691"/>
        <v>0</v>
      </c>
      <c r="AA4025" t="str">
        <f t="shared" si="684"/>
        <v>ASR_Financial_Report_SHP21Final</v>
      </c>
      <c r="AB4025" s="960">
        <f t="shared" si="685"/>
        <v>44658</v>
      </c>
      <c r="AC4025" t="str">
        <f t="shared" si="686"/>
        <v>Unaudited</v>
      </c>
    </row>
    <row r="4026" spans="1:29" x14ac:dyDescent="0.25">
      <c r="A4026" t="s">
        <v>420</v>
      </c>
      <c r="B4026" t="s">
        <v>1366</v>
      </c>
      <c r="C4026" t="s">
        <v>1367</v>
      </c>
      <c r="D4026">
        <v>1900</v>
      </c>
      <c r="E4026" s="960">
        <v>1</v>
      </c>
      <c r="F4026" t="s">
        <v>438</v>
      </c>
      <c r="G4026" s="960">
        <v>91</v>
      </c>
      <c r="H4026" t="s">
        <v>390</v>
      </c>
      <c r="I4026" s="940" t="s">
        <v>488</v>
      </c>
      <c r="J4026" s="940" t="s">
        <v>444</v>
      </c>
      <c r="K4026" s="940" t="s">
        <v>0</v>
      </c>
      <c r="L4026" s="940">
        <v>2.2999999999999998</v>
      </c>
      <c r="M4026" s="961" t="s">
        <v>149</v>
      </c>
      <c r="N4026" s="679">
        <f t="shared" ca="1" si="687"/>
        <v>4426618.3000000017</v>
      </c>
      <c r="O4026" s="679">
        <f ca="1">IF(OR(AND($F4026="PY",O$1&lt;&gt;"Prior Year"),AND($F4026&lt;&gt;"PY",O$1="Prior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"&amp;$H4026&amp;"'!$A$7:$CA$7"),0)+MATCH(O$1,INDIRECT("'MMA Rev-Exp "&amp;$H4026&amp;"'!$D$8:$CA$8"),0)-1)))</f>
        <v>2926532.32</v>
      </c>
      <c r="P4026" s="679">
        <f ca="1">IF(OR(AND($F4026="PY",P$1&lt;&gt;"Prior Year"),AND($F4026&lt;&gt;"PY",P$1="Prior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"&amp;$H4026&amp;"'!$A$7:$CA$7"),0)+MATCH(P$1,INDIRECT("'MMA Rev-Exp "&amp;$H4026&amp;"'!$D$8:$CA$8"),0)-1)))</f>
        <v>264570.52</v>
      </c>
      <c r="Q4026" s="679">
        <f ca="1">IF(OR(AND($F4026="PY",Q$1&lt;&gt;"Prior Year"),AND($F4026&lt;&gt;"PY",Q$1="Prior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"&amp;$H4026&amp;"'!$A$7:$CA$7"),0)+MATCH(Q$1,INDIRECT("'MMA Rev-Exp "&amp;$H4026&amp;"'!$D$8:$CA$8"),0)-1)))</f>
        <v>274817.98</v>
      </c>
      <c r="R4026" s="679">
        <f ca="1">IF(OR(AND($F4026="PY",R$1&lt;&gt;"Prior Year"),AND($F4026&lt;&gt;"PY",R$1="Prior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"&amp;$H4026&amp;"'!$A$7:$CA$7"),0)+MATCH(R$1,INDIRECT("'MMA Rev-Exp "&amp;$H4026&amp;"'!$D$8:$CA$8"),0)-1)))</f>
        <v>754070.88000000094</v>
      </c>
      <c r="S4026" s="679">
        <f t="shared" ref="O4026:Z4049" ca="1" si="694">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13183.650000000001</v>
      </c>
      <c r="T4026" s="679">
        <f t="shared" ca="1" si="694"/>
        <v>8609.17</v>
      </c>
      <c r="U4026" s="679">
        <f t="shared" ca="1" si="694"/>
        <v>132.24</v>
      </c>
      <c r="V4026" s="679">
        <f t="shared" ca="1" si="694"/>
        <v>90984.03</v>
      </c>
      <c r="W4026" s="679">
        <f t="shared" ca="1" si="689"/>
        <v>1420.08</v>
      </c>
      <c r="X4026" s="679">
        <f t="shared" ca="1" si="694"/>
        <v>6141.27</v>
      </c>
      <c r="Y4026" s="679">
        <f t="shared" ca="1" si="694"/>
        <v>86156.160000000091</v>
      </c>
      <c r="Z4026" s="679">
        <f t="shared" ca="1" si="694"/>
        <v>0</v>
      </c>
      <c r="AA4026" t="str">
        <f t="shared" si="684"/>
        <v>ASR_Financial_Report_SHP21Final</v>
      </c>
      <c r="AB4026" s="960">
        <f t="shared" si="685"/>
        <v>44658</v>
      </c>
      <c r="AC4026" t="str">
        <f t="shared" si="686"/>
        <v>Unaudited</v>
      </c>
    </row>
    <row r="4027" spans="1:29" x14ac:dyDescent="0.25">
      <c r="A4027" t="s">
        <v>420</v>
      </c>
      <c r="B4027" t="s">
        <v>1366</v>
      </c>
      <c r="C4027" t="s">
        <v>1367</v>
      </c>
      <c r="D4027">
        <v>1900</v>
      </c>
      <c r="E4027" s="960">
        <v>1</v>
      </c>
      <c r="F4027" t="s">
        <v>438</v>
      </c>
      <c r="G4027" s="960">
        <v>91</v>
      </c>
      <c r="H4027" t="s">
        <v>390</v>
      </c>
      <c r="I4027" s="940" t="s">
        <v>488</v>
      </c>
      <c r="J4027" s="940" t="s">
        <v>444</v>
      </c>
      <c r="K4027" s="940" t="s">
        <v>0</v>
      </c>
      <c r="L4027" s="940">
        <v>2.4</v>
      </c>
      <c r="M4027" s="961" t="s">
        <v>150</v>
      </c>
      <c r="N4027" s="679">
        <f t="shared" ca="1" si="687"/>
        <v>4880785.0200000079</v>
      </c>
      <c r="O4027" s="679">
        <f t="shared" ca="1" si="694"/>
        <v>3117550.74000001</v>
      </c>
      <c r="P4027" s="679">
        <f t="shared" ca="1" si="694"/>
        <v>190669.72</v>
      </c>
      <c r="Q4027" s="679">
        <f t="shared" ca="1" si="694"/>
        <v>606994.17999999889</v>
      </c>
      <c r="R4027" s="679">
        <f t="shared" ca="1" si="694"/>
        <v>737642.46</v>
      </c>
      <c r="S4027" s="679">
        <f t="shared" ca="1" si="694"/>
        <v>73700.710000000006</v>
      </c>
      <c r="T4027" s="679">
        <f t="shared" ca="1" si="694"/>
        <v>13544.97</v>
      </c>
      <c r="U4027" s="679">
        <f t="shared" ca="1" si="694"/>
        <v>2122.5100000000002</v>
      </c>
      <c r="V4027" s="679">
        <f t="shared" ca="1" si="694"/>
        <v>46371.840000000004</v>
      </c>
      <c r="W4027" s="679">
        <f t="shared" ca="1" si="689"/>
        <v>6187.55</v>
      </c>
      <c r="X4027" s="679">
        <f t="shared" ca="1" si="694"/>
        <v>36532.560000000005</v>
      </c>
      <c r="Y4027" s="679">
        <f t="shared" ca="1" si="694"/>
        <v>49467.78</v>
      </c>
      <c r="Z4027" s="679">
        <f t="shared" ca="1" si="694"/>
        <v>0</v>
      </c>
      <c r="AA4027" t="str">
        <f t="shared" si="684"/>
        <v>ASR_Financial_Report_SHP21Final</v>
      </c>
      <c r="AB4027" s="960">
        <f t="shared" si="685"/>
        <v>44658</v>
      </c>
      <c r="AC4027" t="str">
        <f t="shared" si="686"/>
        <v>Unaudited</v>
      </c>
    </row>
    <row r="4028" spans="1:29" ht="30" x14ac:dyDescent="0.25">
      <c r="A4028" t="s">
        <v>420</v>
      </c>
      <c r="B4028" t="s">
        <v>1366</v>
      </c>
      <c r="C4028" t="s">
        <v>1367</v>
      </c>
      <c r="D4028">
        <v>1900</v>
      </c>
      <c r="E4028" s="960">
        <v>1</v>
      </c>
      <c r="F4028" t="s">
        <v>438</v>
      </c>
      <c r="G4028" s="960">
        <v>91</v>
      </c>
      <c r="H4028" t="s">
        <v>390</v>
      </c>
      <c r="I4028" s="940" t="s">
        <v>488</v>
      </c>
      <c r="J4028" s="940" t="s">
        <v>444</v>
      </c>
      <c r="K4028" s="940" t="s">
        <v>0</v>
      </c>
      <c r="L4028" s="956">
        <v>2.5</v>
      </c>
      <c r="M4028" s="961" t="s">
        <v>151</v>
      </c>
      <c r="N4028" s="679">
        <f t="shared" ca="1" si="687"/>
        <v>271730.9569951804</v>
      </c>
      <c r="O4028" s="679">
        <f t="shared" ca="1" si="694"/>
        <v>252855.09093609609</v>
      </c>
      <c r="P4028" s="679">
        <f t="shared" ca="1" si="694"/>
        <v>19045.041429819536</v>
      </c>
      <c r="Q4028" s="679">
        <f t="shared" ca="1" si="694"/>
        <v>32.796402439686169</v>
      </c>
      <c r="R4028" s="679">
        <f t="shared" ca="1" si="694"/>
        <v>78.720716053169298</v>
      </c>
      <c r="S4028" s="679">
        <f t="shared" ca="1" si="694"/>
        <v>-1930.0100708830125</v>
      </c>
      <c r="T4028" s="679">
        <f t="shared" ca="1" si="694"/>
        <v>926.82165825679397</v>
      </c>
      <c r="U4028" s="679">
        <f t="shared" ca="1" si="694"/>
        <v>-50.259352005795144</v>
      </c>
      <c r="V4028" s="679">
        <f t="shared" ca="1" si="694"/>
        <v>2.6503273166075649</v>
      </c>
      <c r="W4028" s="679">
        <f t="shared" ca="1" si="689"/>
        <v>0.33230787345176072</v>
      </c>
      <c r="X4028" s="679">
        <f t="shared" ca="1" si="694"/>
        <v>278.92184357680463</v>
      </c>
      <c r="Y4028" s="679">
        <f t="shared" ca="1" si="694"/>
        <v>490.85079663701441</v>
      </c>
      <c r="Z4028" s="679">
        <f t="shared" ca="1" si="694"/>
        <v>0</v>
      </c>
      <c r="AA4028" t="str">
        <f t="shared" si="684"/>
        <v>ASR_Financial_Report_SHP21Final</v>
      </c>
      <c r="AB4028" s="960">
        <f t="shared" si="685"/>
        <v>44658</v>
      </c>
      <c r="AC4028" t="str">
        <f t="shared" si="686"/>
        <v>Unaudited</v>
      </c>
    </row>
    <row r="4029" spans="1:29" x14ac:dyDescent="0.25">
      <c r="A4029" t="s">
        <v>420</v>
      </c>
      <c r="B4029" t="s">
        <v>1366</v>
      </c>
      <c r="C4029" t="s">
        <v>1367</v>
      </c>
      <c r="D4029">
        <v>1900</v>
      </c>
      <c r="E4029" s="960">
        <v>1</v>
      </c>
      <c r="F4029" t="s">
        <v>438</v>
      </c>
      <c r="G4029" s="960">
        <v>91</v>
      </c>
      <c r="H4029" t="s">
        <v>390</v>
      </c>
      <c r="I4029" s="940" t="s">
        <v>488</v>
      </c>
      <c r="J4029" s="940" t="s">
        <v>444</v>
      </c>
      <c r="K4029" s="940" t="s">
        <v>0</v>
      </c>
      <c r="L4029" s="956" t="s">
        <v>96</v>
      </c>
      <c r="M4029" s="961" t="s">
        <v>7</v>
      </c>
      <c r="N4029" s="679">
        <f t="shared" ca="1" si="687"/>
        <v>0</v>
      </c>
      <c r="O4029" s="679">
        <f t="shared" ca="1" si="694"/>
        <v>0</v>
      </c>
      <c r="P4029" s="679">
        <f t="shared" ca="1" si="694"/>
        <v>0</v>
      </c>
      <c r="Q4029" s="679">
        <f t="shared" ca="1" si="694"/>
        <v>0</v>
      </c>
      <c r="R4029" s="679">
        <f t="shared" ca="1" si="694"/>
        <v>0</v>
      </c>
      <c r="S4029" s="679">
        <f t="shared" ca="1" si="694"/>
        <v>0</v>
      </c>
      <c r="T4029" s="679">
        <f t="shared" ca="1" si="694"/>
        <v>0</v>
      </c>
      <c r="U4029" s="679">
        <f t="shared" ca="1" si="694"/>
        <v>0</v>
      </c>
      <c r="V4029" s="679">
        <f t="shared" ca="1" si="694"/>
        <v>0</v>
      </c>
      <c r="W4029" s="679">
        <f t="shared" ca="1" si="689"/>
        <v>0</v>
      </c>
      <c r="X4029" s="679">
        <f t="shared" ca="1" si="694"/>
        <v>0</v>
      </c>
      <c r="Y4029" s="679">
        <f t="shared" ca="1" si="694"/>
        <v>0</v>
      </c>
      <c r="Z4029" s="679">
        <f t="shared" ca="1" si="694"/>
        <v>0</v>
      </c>
      <c r="AA4029" t="str">
        <f t="shared" si="684"/>
        <v>ASR_Financial_Report_SHP21Final</v>
      </c>
      <c r="AB4029" s="960">
        <f t="shared" si="685"/>
        <v>44658</v>
      </c>
      <c r="AC4029" t="str">
        <f t="shared" si="686"/>
        <v>Unaudited</v>
      </c>
    </row>
    <row r="4030" spans="1:29" x14ac:dyDescent="0.25">
      <c r="A4030" t="s">
        <v>420</v>
      </c>
      <c r="B4030" t="s">
        <v>1366</v>
      </c>
      <c r="C4030" t="s">
        <v>1367</v>
      </c>
      <c r="D4030">
        <v>1900</v>
      </c>
      <c r="E4030" s="960">
        <v>1</v>
      </c>
      <c r="F4030" t="s">
        <v>438</v>
      </c>
      <c r="G4030" s="960">
        <v>91</v>
      </c>
      <c r="H4030" t="s">
        <v>390</v>
      </c>
      <c r="I4030" s="940" t="s">
        <v>488</v>
      </c>
      <c r="J4030" s="940" t="s">
        <v>444</v>
      </c>
      <c r="K4030" s="940" t="s">
        <v>0</v>
      </c>
      <c r="L4030" s="940" t="s">
        <v>152</v>
      </c>
      <c r="M4030" s="961" t="s">
        <v>451</v>
      </c>
      <c r="N4030" s="679">
        <f t="shared" ca="1" si="687"/>
        <v>0</v>
      </c>
      <c r="O4030" s="679">
        <f t="shared" ca="1" si="694"/>
        <v>0</v>
      </c>
      <c r="P4030" s="679">
        <f t="shared" ca="1" si="694"/>
        <v>0</v>
      </c>
      <c r="Q4030" s="679">
        <f t="shared" ca="1" si="694"/>
        <v>0</v>
      </c>
      <c r="R4030" s="679">
        <f t="shared" ca="1" si="694"/>
        <v>0</v>
      </c>
      <c r="S4030" s="679">
        <f t="shared" ca="1" si="694"/>
        <v>0</v>
      </c>
      <c r="T4030" s="679">
        <f t="shared" ca="1" si="694"/>
        <v>0</v>
      </c>
      <c r="U4030" s="679">
        <f t="shared" ca="1" si="694"/>
        <v>0</v>
      </c>
      <c r="V4030" s="679">
        <f t="shared" ca="1" si="694"/>
        <v>0</v>
      </c>
      <c r="W4030" s="679">
        <f t="shared" ca="1" si="689"/>
        <v>0</v>
      </c>
      <c r="X4030" s="679">
        <f t="shared" ca="1" si="694"/>
        <v>0</v>
      </c>
      <c r="Y4030" s="679">
        <f t="shared" ca="1" si="694"/>
        <v>0</v>
      </c>
      <c r="Z4030" s="679">
        <f t="shared" ca="1" si="694"/>
        <v>0</v>
      </c>
      <c r="AA4030" t="str">
        <f t="shared" si="684"/>
        <v>ASR_Financial_Report_SHP21Final</v>
      </c>
      <c r="AB4030" s="960">
        <f t="shared" si="685"/>
        <v>44658</v>
      </c>
      <c r="AC4030" t="str">
        <f t="shared" si="686"/>
        <v>Unaudited</v>
      </c>
    </row>
    <row r="4031" spans="1:29" x14ac:dyDescent="0.25">
      <c r="A4031" t="s">
        <v>420</v>
      </c>
      <c r="B4031" t="s">
        <v>1366</v>
      </c>
      <c r="C4031" t="s">
        <v>1367</v>
      </c>
      <c r="D4031">
        <v>1900</v>
      </c>
      <c r="E4031" s="960">
        <v>1</v>
      </c>
      <c r="F4031" t="s">
        <v>438</v>
      </c>
      <c r="G4031" s="960">
        <v>91</v>
      </c>
      <c r="H4031" t="s">
        <v>390</v>
      </c>
      <c r="I4031" s="961" t="s">
        <v>488</v>
      </c>
      <c r="J4031" s="961" t="s">
        <v>444</v>
      </c>
      <c r="K4031" s="961" t="s">
        <v>0</v>
      </c>
      <c r="L4031" s="940" t="s">
        <v>898</v>
      </c>
      <c r="M4031" s="961" t="s">
        <v>24</v>
      </c>
      <c r="N4031" s="679">
        <f t="shared" ca="1" si="687"/>
        <v>405232.39</v>
      </c>
      <c r="O4031" s="679">
        <f t="shared" ca="1" si="694"/>
        <v>45655.42</v>
      </c>
      <c r="P4031" s="679">
        <f t="shared" ca="1" si="694"/>
        <v>0</v>
      </c>
      <c r="Q4031" s="679">
        <f t="shared" ca="1" si="694"/>
        <v>245597.49</v>
      </c>
      <c r="R4031" s="679">
        <f t="shared" ca="1" si="694"/>
        <v>48039.65</v>
      </c>
      <c r="S4031" s="679">
        <f t="shared" ca="1" si="694"/>
        <v>0</v>
      </c>
      <c r="T4031" s="679">
        <f t="shared" ca="1" si="694"/>
        <v>0</v>
      </c>
      <c r="U4031" s="679">
        <f t="shared" ca="1" si="694"/>
        <v>0</v>
      </c>
      <c r="V4031" s="679">
        <f t="shared" ca="1" si="694"/>
        <v>0</v>
      </c>
      <c r="W4031" s="679">
        <f t="shared" ca="1" si="689"/>
        <v>0</v>
      </c>
      <c r="X4031" s="679">
        <f t="shared" ca="1" si="694"/>
        <v>0</v>
      </c>
      <c r="Y4031" s="679">
        <f t="shared" ca="1" si="694"/>
        <v>65939.83</v>
      </c>
      <c r="Z4031" s="679">
        <f t="shared" ca="1" si="694"/>
        <v>0</v>
      </c>
      <c r="AA4031" t="str">
        <f t="shared" si="684"/>
        <v>ASR_Financial_Report_SHP21Final</v>
      </c>
      <c r="AB4031" s="960">
        <f t="shared" si="685"/>
        <v>44658</v>
      </c>
      <c r="AC4031" t="str">
        <f t="shared" si="686"/>
        <v>Unaudited</v>
      </c>
    </row>
    <row r="4032" spans="1:29" x14ac:dyDescent="0.25">
      <c r="A4032" t="s">
        <v>420</v>
      </c>
      <c r="B4032" t="s">
        <v>1366</v>
      </c>
      <c r="C4032" t="s">
        <v>1367</v>
      </c>
      <c r="D4032">
        <v>1900</v>
      </c>
      <c r="E4032" s="960">
        <v>1</v>
      </c>
      <c r="F4032" t="s">
        <v>438</v>
      </c>
      <c r="G4032" s="960">
        <v>91</v>
      </c>
      <c r="H4032" t="s">
        <v>390</v>
      </c>
      <c r="I4032" s="940" t="s">
        <v>488</v>
      </c>
      <c r="J4032" s="940" t="s">
        <v>444</v>
      </c>
      <c r="K4032" s="940" t="s">
        <v>53</v>
      </c>
      <c r="L4032" s="940">
        <v>3.1</v>
      </c>
      <c r="M4032" s="961" t="s">
        <v>33</v>
      </c>
      <c r="N4032" s="679">
        <f t="shared" ca="1" si="687"/>
        <v>17828238.709999576</v>
      </c>
      <c r="O4032" s="679">
        <f t="shared" ca="1" si="694"/>
        <v>11286734.3899996</v>
      </c>
      <c r="P4032" s="679">
        <f t="shared" ca="1" si="694"/>
        <v>713903.74999999802</v>
      </c>
      <c r="Q4032" s="679">
        <f t="shared" ca="1" si="694"/>
        <v>1857490.55999999</v>
      </c>
      <c r="R4032" s="679">
        <f t="shared" ca="1" si="694"/>
        <v>2751051.2899999898</v>
      </c>
      <c r="S4032" s="679">
        <f t="shared" ca="1" si="694"/>
        <v>351379.27</v>
      </c>
      <c r="T4032" s="679">
        <f t="shared" ca="1" si="694"/>
        <v>32339.77</v>
      </c>
      <c r="U4032" s="679">
        <f t="shared" ca="1" si="694"/>
        <v>3526.9</v>
      </c>
      <c r="V4032" s="679">
        <f t="shared" ca="1" si="694"/>
        <v>191723.76</v>
      </c>
      <c r="W4032" s="679">
        <f t="shared" ca="1" si="689"/>
        <v>39903.75</v>
      </c>
      <c r="X4032" s="679">
        <f t="shared" ca="1" si="694"/>
        <v>175150.80000000002</v>
      </c>
      <c r="Y4032" s="679">
        <f t="shared" ca="1" si="694"/>
        <v>425034.46999999991</v>
      </c>
      <c r="Z4032" s="679">
        <f t="shared" ca="1" si="694"/>
        <v>0</v>
      </c>
      <c r="AA4032" t="str">
        <f t="shared" si="684"/>
        <v>ASR_Financial_Report_SHP21Final</v>
      </c>
      <c r="AB4032" s="960">
        <f t="shared" si="685"/>
        <v>44658</v>
      </c>
      <c r="AC4032" t="str">
        <f t="shared" si="686"/>
        <v>Unaudited</v>
      </c>
    </row>
    <row r="4033" spans="1:29" x14ac:dyDescent="0.25">
      <c r="A4033" t="s">
        <v>420</v>
      </c>
      <c r="B4033" t="s">
        <v>1366</v>
      </c>
      <c r="C4033" t="s">
        <v>1367</v>
      </c>
      <c r="D4033">
        <v>1900</v>
      </c>
      <c r="E4033" s="960">
        <v>1</v>
      </c>
      <c r="F4033" t="s">
        <v>438</v>
      </c>
      <c r="G4033" s="960">
        <v>91</v>
      </c>
      <c r="H4033" t="s">
        <v>390</v>
      </c>
      <c r="I4033" s="940" t="s">
        <v>488</v>
      </c>
      <c r="J4033" s="940" t="s">
        <v>444</v>
      </c>
      <c r="K4033" s="940" t="s">
        <v>53</v>
      </c>
      <c r="L4033" s="940">
        <v>3.2</v>
      </c>
      <c r="M4033" s="961" t="s">
        <v>34</v>
      </c>
      <c r="N4033" s="679">
        <f t="shared" ca="1" si="687"/>
        <v>8660.41</v>
      </c>
      <c r="O4033" s="679">
        <f t="shared" ca="1" si="694"/>
        <v>2193.67</v>
      </c>
      <c r="P4033" s="679">
        <f t="shared" ca="1" si="694"/>
        <v>170.4</v>
      </c>
      <c r="Q4033" s="679">
        <f t="shared" ca="1" si="694"/>
        <v>34.04</v>
      </c>
      <c r="R4033" s="679">
        <f t="shared" ca="1" si="694"/>
        <v>204.64</v>
      </c>
      <c r="S4033" s="679">
        <f t="shared" ca="1" si="694"/>
        <v>2182.56</v>
      </c>
      <c r="T4033" s="679">
        <f t="shared" ca="1" si="694"/>
        <v>0</v>
      </c>
      <c r="U4033" s="679">
        <f t="shared" ca="1" si="694"/>
        <v>1375</v>
      </c>
      <c r="V4033" s="679">
        <f t="shared" ca="1" si="694"/>
        <v>461.64</v>
      </c>
      <c r="W4033" s="679">
        <f t="shared" ca="1" si="689"/>
        <v>0</v>
      </c>
      <c r="X4033" s="679">
        <f t="shared" ca="1" si="694"/>
        <v>1491.94</v>
      </c>
      <c r="Y4033" s="679">
        <f t="shared" ca="1" si="694"/>
        <v>546.52</v>
      </c>
      <c r="Z4033" s="679">
        <f t="shared" ca="1" si="694"/>
        <v>0</v>
      </c>
      <c r="AA4033" t="str">
        <f t="shared" si="684"/>
        <v>ASR_Financial_Report_SHP21Final</v>
      </c>
      <c r="AB4033" s="960">
        <f t="shared" si="685"/>
        <v>44658</v>
      </c>
      <c r="AC4033" t="str">
        <f t="shared" si="686"/>
        <v>Unaudited</v>
      </c>
    </row>
    <row r="4034" spans="1:29" x14ac:dyDescent="0.25">
      <c r="A4034" t="s">
        <v>420</v>
      </c>
      <c r="B4034" t="s">
        <v>1366</v>
      </c>
      <c r="C4034" t="s">
        <v>1367</v>
      </c>
      <c r="D4034">
        <v>1900</v>
      </c>
      <c r="E4034" s="960">
        <v>1</v>
      </c>
      <c r="F4034" t="s">
        <v>438</v>
      </c>
      <c r="G4034" s="960">
        <v>91</v>
      </c>
      <c r="H4034" t="s">
        <v>390</v>
      </c>
      <c r="I4034" s="940" t="s">
        <v>488</v>
      </c>
      <c r="J4034" s="940" t="s">
        <v>444</v>
      </c>
      <c r="K4034" s="940" t="s">
        <v>53</v>
      </c>
      <c r="L4034" s="940">
        <v>3.3</v>
      </c>
      <c r="M4034" s="961" t="s">
        <v>54</v>
      </c>
      <c r="N4034" s="679">
        <f t="shared" ca="1" si="687"/>
        <v>59702.720000000001</v>
      </c>
      <c r="O4034" s="679">
        <f t="shared" ca="1" si="694"/>
        <v>47838.21</v>
      </c>
      <c r="P4034" s="679">
        <f t="shared" ca="1" si="694"/>
        <v>1552.66</v>
      </c>
      <c r="Q4034" s="679">
        <f t="shared" ca="1" si="694"/>
        <v>4134.7599999999993</v>
      </c>
      <c r="R4034" s="679">
        <f t="shared" ca="1" si="694"/>
        <v>4642.2</v>
      </c>
      <c r="S4034" s="679">
        <f t="shared" ca="1" si="694"/>
        <v>150.21</v>
      </c>
      <c r="T4034" s="679">
        <f t="shared" ca="1" si="694"/>
        <v>11</v>
      </c>
      <c r="U4034" s="679">
        <f t="shared" ca="1" si="694"/>
        <v>0</v>
      </c>
      <c r="V4034" s="679">
        <f t="shared" ca="1" si="694"/>
        <v>914.71999999999991</v>
      </c>
      <c r="W4034" s="679">
        <f t="shared" ca="1" si="689"/>
        <v>0</v>
      </c>
      <c r="X4034" s="679">
        <f t="shared" ca="1" si="694"/>
        <v>215.59</v>
      </c>
      <c r="Y4034" s="679">
        <f t="shared" ca="1" si="694"/>
        <v>243.37</v>
      </c>
      <c r="Z4034" s="679">
        <f t="shared" ca="1" si="694"/>
        <v>0</v>
      </c>
      <c r="AA4034" t="str">
        <f t="shared" ref="AA4034:AA4097" si="695">file_name</f>
        <v>ASR_Financial_Report_SHP21Final</v>
      </c>
      <c r="AB4034" s="960">
        <f t="shared" ref="AB4034:AB4097" si="696">file_date</f>
        <v>44658</v>
      </c>
      <c r="AC4034" t="str">
        <f t="shared" ref="AC4034:AC4097" si="697">status</f>
        <v>Unaudited</v>
      </c>
    </row>
    <row r="4035" spans="1:29" x14ac:dyDescent="0.25">
      <c r="A4035" t="s">
        <v>420</v>
      </c>
      <c r="B4035" t="s">
        <v>1366</v>
      </c>
      <c r="C4035" t="s">
        <v>1367</v>
      </c>
      <c r="D4035">
        <v>1900</v>
      </c>
      <c r="E4035" s="960">
        <v>1</v>
      </c>
      <c r="F4035" t="s">
        <v>438</v>
      </c>
      <c r="G4035" s="960">
        <v>91</v>
      </c>
      <c r="H4035" t="s">
        <v>390</v>
      </c>
      <c r="I4035" s="961" t="s">
        <v>488</v>
      </c>
      <c r="J4035" s="961" t="s">
        <v>444</v>
      </c>
      <c r="K4035" s="961" t="s">
        <v>53</v>
      </c>
      <c r="L4035" s="940" t="s">
        <v>44</v>
      </c>
      <c r="M4035" s="961" t="s">
        <v>153</v>
      </c>
      <c r="N4035" s="679">
        <f t="shared" ca="1" si="687"/>
        <v>0</v>
      </c>
      <c r="O4035" s="679">
        <f t="shared" ca="1" si="694"/>
        <v>0</v>
      </c>
      <c r="P4035" s="679">
        <f t="shared" ca="1" si="694"/>
        <v>0</v>
      </c>
      <c r="Q4035" s="679">
        <f t="shared" ca="1" si="694"/>
        <v>0</v>
      </c>
      <c r="R4035" s="679">
        <f t="shared" ca="1" si="694"/>
        <v>0</v>
      </c>
      <c r="S4035" s="679">
        <f t="shared" ca="1" si="694"/>
        <v>0</v>
      </c>
      <c r="T4035" s="679">
        <f t="shared" ca="1" si="694"/>
        <v>0</v>
      </c>
      <c r="U4035" s="679">
        <f t="shared" ca="1" si="694"/>
        <v>0</v>
      </c>
      <c r="V4035" s="679">
        <f t="shared" ca="1" si="694"/>
        <v>0</v>
      </c>
      <c r="W4035" s="679">
        <f t="shared" ca="1" si="689"/>
        <v>0</v>
      </c>
      <c r="X4035" s="679">
        <f t="shared" ca="1" si="694"/>
        <v>0</v>
      </c>
      <c r="Y4035" s="679">
        <f t="shared" ca="1" si="694"/>
        <v>0</v>
      </c>
      <c r="Z4035" s="679">
        <f t="shared" ca="1" si="694"/>
        <v>0</v>
      </c>
      <c r="AA4035" t="str">
        <f t="shared" si="695"/>
        <v>ASR_Financial_Report_SHP21Final</v>
      </c>
      <c r="AB4035" s="960">
        <f t="shared" si="696"/>
        <v>44658</v>
      </c>
      <c r="AC4035" t="str">
        <f t="shared" si="697"/>
        <v>Unaudited</v>
      </c>
    </row>
    <row r="4036" spans="1:29" x14ac:dyDescent="0.25">
      <c r="A4036" t="s">
        <v>420</v>
      </c>
      <c r="B4036" t="s">
        <v>1366</v>
      </c>
      <c r="C4036" t="s">
        <v>1367</v>
      </c>
      <c r="D4036">
        <v>1900</v>
      </c>
      <c r="E4036" s="960">
        <v>1</v>
      </c>
      <c r="F4036" t="s">
        <v>438</v>
      </c>
      <c r="G4036" s="960">
        <v>91</v>
      </c>
      <c r="H4036" t="s">
        <v>390</v>
      </c>
      <c r="I4036" s="961" t="s">
        <v>488</v>
      </c>
      <c r="J4036" s="961" t="s">
        <v>444</v>
      </c>
      <c r="K4036" s="961" t="s">
        <v>53</v>
      </c>
      <c r="L4036" s="940" t="s">
        <v>41</v>
      </c>
      <c r="M4036" s="961" t="s">
        <v>52</v>
      </c>
      <c r="N4036" s="679">
        <f t="shared" ca="1" si="687"/>
        <v>8872590.2600368652</v>
      </c>
      <c r="O4036" s="679">
        <f t="shared" ca="1" si="694"/>
        <v>7020374.0200372003</v>
      </c>
      <c r="P4036" s="679">
        <f t="shared" ca="1" si="694"/>
        <v>311040.09999990102</v>
      </c>
      <c r="Q4036" s="679">
        <f t="shared" ca="1" si="694"/>
        <v>532080.43000001402</v>
      </c>
      <c r="R4036" s="679">
        <f t="shared" ca="1" si="694"/>
        <v>616277.37999993702</v>
      </c>
      <c r="S4036" s="679">
        <f t="shared" ca="1" si="694"/>
        <v>290342.889999807</v>
      </c>
      <c r="T4036" s="679">
        <f t="shared" ca="1" si="694"/>
        <v>6775.1200000000099</v>
      </c>
      <c r="U4036" s="679">
        <f t="shared" ca="1" si="694"/>
        <v>3774.31000000002</v>
      </c>
      <c r="V4036" s="679">
        <f t="shared" ca="1" si="694"/>
        <v>53023.350000000399</v>
      </c>
      <c r="W4036" s="679">
        <f t="shared" ca="1" si="689"/>
        <v>826.36</v>
      </c>
      <c r="X4036" s="679">
        <f t="shared" ca="1" si="694"/>
        <v>24008.4400000065</v>
      </c>
      <c r="Y4036" s="679">
        <f t="shared" ca="1" si="694"/>
        <v>14067.860000000401</v>
      </c>
      <c r="Z4036" s="679">
        <f t="shared" ca="1" si="694"/>
        <v>0</v>
      </c>
      <c r="AA4036" t="str">
        <f t="shared" si="695"/>
        <v>ASR_Financial_Report_SHP21Final</v>
      </c>
      <c r="AB4036" s="960">
        <f t="shared" si="696"/>
        <v>44658</v>
      </c>
      <c r="AC4036" t="str">
        <f t="shared" si="697"/>
        <v>Unaudited</v>
      </c>
    </row>
    <row r="4037" spans="1:29" x14ac:dyDescent="0.25">
      <c r="A4037" t="s">
        <v>420</v>
      </c>
      <c r="B4037" t="s">
        <v>1366</v>
      </c>
      <c r="C4037" t="s">
        <v>1367</v>
      </c>
      <c r="D4037">
        <v>1900</v>
      </c>
      <c r="E4037" s="960">
        <v>1</v>
      </c>
      <c r="F4037" t="s">
        <v>438</v>
      </c>
      <c r="G4037" s="960">
        <v>91</v>
      </c>
      <c r="H4037" t="s">
        <v>390</v>
      </c>
      <c r="I4037" s="961" t="s">
        <v>488</v>
      </c>
      <c r="J4037" s="961" t="s">
        <v>444</v>
      </c>
      <c r="K4037" s="961" t="s">
        <v>53</v>
      </c>
      <c r="L4037" s="940" t="s">
        <v>42</v>
      </c>
      <c r="M4037" s="961" t="s">
        <v>154</v>
      </c>
      <c r="N4037" s="679">
        <f t="shared" ca="1" si="687"/>
        <v>501090.10452117171</v>
      </c>
      <c r="O4037" s="679">
        <f t="shared" ca="1" si="694"/>
        <v>474275.2602281436</v>
      </c>
      <c r="P4037" s="679">
        <f t="shared" ca="1" si="694"/>
        <v>29938.35133014504</v>
      </c>
      <c r="Q4037" s="679">
        <f t="shared" ca="1" si="694"/>
        <v>210.99451629126685</v>
      </c>
      <c r="R4037" s="679">
        <f t="shared" ca="1" si="694"/>
        <v>312.68115866905464</v>
      </c>
      <c r="S4037" s="679">
        <f t="shared" ca="1" si="694"/>
        <v>-7617.7086575607636</v>
      </c>
      <c r="T4037" s="679">
        <f t="shared" ca="1" si="694"/>
        <v>1353.3991523608802</v>
      </c>
      <c r="U4037" s="679">
        <f t="shared" ca="1" si="694"/>
        <v>-105.60927749393998</v>
      </c>
      <c r="V4037" s="679">
        <f t="shared" ca="1" si="694"/>
        <v>21.03308624062101</v>
      </c>
      <c r="W4037" s="679">
        <f t="shared" ca="1" si="689"/>
        <v>4.5878437159139764</v>
      </c>
      <c r="X4037" s="679">
        <f t="shared" ca="1" si="694"/>
        <v>1155.969629525049</v>
      </c>
      <c r="Y4037" s="679">
        <f t="shared" ca="1" si="694"/>
        <v>1541.1455111350294</v>
      </c>
      <c r="Z4037" s="679">
        <f t="shared" ca="1" si="694"/>
        <v>0</v>
      </c>
      <c r="AA4037" t="str">
        <f t="shared" si="695"/>
        <v>ASR_Financial_Report_SHP21Final</v>
      </c>
      <c r="AB4037" s="960">
        <f t="shared" si="696"/>
        <v>44658</v>
      </c>
      <c r="AC4037" t="str">
        <f t="shared" si="697"/>
        <v>Unaudited</v>
      </c>
    </row>
    <row r="4038" spans="1:29" x14ac:dyDescent="0.25">
      <c r="A4038" t="s">
        <v>420</v>
      </c>
      <c r="B4038" t="s">
        <v>1366</v>
      </c>
      <c r="C4038" t="s">
        <v>1367</v>
      </c>
      <c r="D4038">
        <v>1900</v>
      </c>
      <c r="E4038" s="960">
        <v>1</v>
      </c>
      <c r="F4038" t="s">
        <v>438</v>
      </c>
      <c r="G4038" s="960">
        <v>91</v>
      </c>
      <c r="H4038" t="s">
        <v>390</v>
      </c>
      <c r="I4038" s="961" t="s">
        <v>488</v>
      </c>
      <c r="J4038" s="961" t="s">
        <v>444</v>
      </c>
      <c r="K4038" s="961" t="s">
        <v>53</v>
      </c>
      <c r="L4038" s="940" t="s">
        <v>43</v>
      </c>
      <c r="M4038" s="961" t="s">
        <v>462</v>
      </c>
      <c r="N4038" s="679">
        <f t="shared" ca="1" si="687"/>
        <v>0</v>
      </c>
      <c r="O4038" s="679">
        <f t="shared" ca="1" si="694"/>
        <v>0</v>
      </c>
      <c r="P4038" s="679">
        <f t="shared" ca="1" si="694"/>
        <v>0</v>
      </c>
      <c r="Q4038" s="679">
        <f t="shared" ca="1" si="694"/>
        <v>0</v>
      </c>
      <c r="R4038" s="679">
        <f t="shared" ca="1" si="694"/>
        <v>0</v>
      </c>
      <c r="S4038" s="679">
        <f t="shared" ca="1" si="694"/>
        <v>0</v>
      </c>
      <c r="T4038" s="679">
        <f t="shared" ca="1" si="694"/>
        <v>0</v>
      </c>
      <c r="U4038" s="679">
        <f t="shared" ca="1" si="694"/>
        <v>0</v>
      </c>
      <c r="V4038" s="679">
        <f t="shared" ca="1" si="694"/>
        <v>0</v>
      </c>
      <c r="W4038" s="679">
        <f t="shared" ca="1" si="689"/>
        <v>0</v>
      </c>
      <c r="X4038" s="679">
        <f t="shared" ca="1" si="694"/>
        <v>0</v>
      </c>
      <c r="Y4038" s="679">
        <f t="shared" ca="1" si="694"/>
        <v>0</v>
      </c>
      <c r="Z4038" s="679">
        <f t="shared" ca="1" si="694"/>
        <v>0</v>
      </c>
      <c r="AA4038" t="str">
        <f t="shared" si="695"/>
        <v>ASR_Financial_Report_SHP21Final</v>
      </c>
      <c r="AB4038" s="960">
        <f t="shared" si="696"/>
        <v>44658</v>
      </c>
      <c r="AC4038" t="str">
        <f t="shared" si="697"/>
        <v>Unaudited</v>
      </c>
    </row>
    <row r="4039" spans="1:29" x14ac:dyDescent="0.25">
      <c r="A4039" t="s">
        <v>420</v>
      </c>
      <c r="B4039" t="s">
        <v>1366</v>
      </c>
      <c r="C4039" t="s">
        <v>1367</v>
      </c>
      <c r="D4039">
        <v>1900</v>
      </c>
      <c r="E4039" s="960">
        <v>1</v>
      </c>
      <c r="F4039" t="s">
        <v>438</v>
      </c>
      <c r="G4039" s="960">
        <v>91</v>
      </c>
      <c r="H4039" t="s">
        <v>390</v>
      </c>
      <c r="I4039" s="961" t="s">
        <v>488</v>
      </c>
      <c r="J4039" s="961" t="s">
        <v>444</v>
      </c>
      <c r="K4039" s="961" t="s">
        <v>901</v>
      </c>
      <c r="L4039" s="956" t="s">
        <v>902</v>
      </c>
      <c r="M4039" s="961" t="s">
        <v>901</v>
      </c>
      <c r="N4039" s="679">
        <f t="shared" ca="1" si="687"/>
        <v>1092914.21</v>
      </c>
      <c r="O4039" s="679">
        <f t="shared" ca="1" si="694"/>
        <v>1022913.07</v>
      </c>
      <c r="P4039" s="679">
        <f t="shared" ca="1" si="694"/>
        <v>53177.03</v>
      </c>
      <c r="Q4039" s="679">
        <f t="shared" ca="1" si="694"/>
        <v>0</v>
      </c>
      <c r="R4039" s="679">
        <f t="shared" ca="1" si="694"/>
        <v>14170.3</v>
      </c>
      <c r="S4039" s="679">
        <f t="shared" ca="1" si="694"/>
        <v>0</v>
      </c>
      <c r="T4039" s="679">
        <f t="shared" ca="1" si="694"/>
        <v>0</v>
      </c>
      <c r="U4039" s="679">
        <f t="shared" ca="1" si="694"/>
        <v>0</v>
      </c>
      <c r="V4039" s="679">
        <f t="shared" ca="1" si="694"/>
        <v>2653.81</v>
      </c>
      <c r="W4039" s="679">
        <f t="shared" ca="1" si="689"/>
        <v>0</v>
      </c>
      <c r="X4039" s="679">
        <f t="shared" ca="1" si="694"/>
        <v>0</v>
      </c>
      <c r="Y4039" s="679">
        <f t="shared" ca="1" si="694"/>
        <v>0</v>
      </c>
      <c r="Z4039" s="679">
        <f t="shared" ca="1" si="694"/>
        <v>0</v>
      </c>
      <c r="AA4039" t="str">
        <f t="shared" si="695"/>
        <v>ASR_Financial_Report_SHP21Final</v>
      </c>
      <c r="AB4039" s="960">
        <f t="shared" si="696"/>
        <v>44658</v>
      </c>
      <c r="AC4039" t="str">
        <f t="shared" si="697"/>
        <v>Unaudited</v>
      </c>
    </row>
    <row r="4040" spans="1:29" x14ac:dyDescent="0.25">
      <c r="A4040" t="s">
        <v>420</v>
      </c>
      <c r="B4040" t="s">
        <v>1366</v>
      </c>
      <c r="C4040" t="s">
        <v>1367</v>
      </c>
      <c r="D4040">
        <v>1900</v>
      </c>
      <c r="E4040" s="960">
        <v>1</v>
      </c>
      <c r="F4040" t="s">
        <v>438</v>
      </c>
      <c r="G4040" s="960">
        <v>91</v>
      </c>
      <c r="H4040" t="s">
        <v>390</v>
      </c>
      <c r="I4040" s="961" t="s">
        <v>488</v>
      </c>
      <c r="J4040" s="961" t="s">
        <v>444</v>
      </c>
      <c r="K4040" s="961" t="s">
        <v>901</v>
      </c>
      <c r="L4040" s="940" t="s">
        <v>903</v>
      </c>
      <c r="M4040" s="961" t="s">
        <v>906</v>
      </c>
      <c r="N4040" s="679">
        <f t="shared" ca="1" si="687"/>
        <v>45020.111031572924</v>
      </c>
      <c r="O4040" s="679">
        <f t="shared" ca="1" si="694"/>
        <v>42793.716559972505</v>
      </c>
      <c r="P4040" s="679">
        <f t="shared" ca="1" si="694"/>
        <v>2224.6687583346175</v>
      </c>
      <c r="Q4040" s="679">
        <f t="shared" ca="1" si="694"/>
        <v>0</v>
      </c>
      <c r="R4040" s="679">
        <f t="shared" ca="1" si="694"/>
        <v>1.4623176147720947</v>
      </c>
      <c r="S4040" s="679">
        <f t="shared" ca="1" si="694"/>
        <v>0</v>
      </c>
      <c r="T4040" s="679">
        <f t="shared" ca="1" si="694"/>
        <v>0</v>
      </c>
      <c r="U4040" s="679">
        <f t="shared" ca="1" si="694"/>
        <v>0</v>
      </c>
      <c r="V4040" s="679">
        <f t="shared" ca="1" si="694"/>
        <v>0.26339565103383172</v>
      </c>
      <c r="W4040" s="679">
        <f t="shared" ca="1" si="689"/>
        <v>0</v>
      </c>
      <c r="X4040" s="679">
        <f t="shared" ca="1" si="694"/>
        <v>0</v>
      </c>
      <c r="Y4040" s="679">
        <f t="shared" ca="1" si="694"/>
        <v>0</v>
      </c>
      <c r="Z4040" s="679">
        <f t="shared" ca="1" si="694"/>
        <v>0</v>
      </c>
      <c r="AA4040" t="str">
        <f t="shared" si="695"/>
        <v>ASR_Financial_Report_SHP21Final</v>
      </c>
      <c r="AB4040" s="960">
        <f t="shared" si="696"/>
        <v>44658</v>
      </c>
      <c r="AC4040" t="str">
        <f t="shared" si="697"/>
        <v>Unaudited</v>
      </c>
    </row>
    <row r="4041" spans="1:29" x14ac:dyDescent="0.25">
      <c r="A4041" t="s">
        <v>420</v>
      </c>
      <c r="B4041" t="s">
        <v>1366</v>
      </c>
      <c r="C4041" t="s">
        <v>1367</v>
      </c>
      <c r="D4041">
        <v>1900</v>
      </c>
      <c r="E4041" s="960">
        <v>1</v>
      </c>
      <c r="F4041" t="s">
        <v>438</v>
      </c>
      <c r="G4041" s="960">
        <v>91</v>
      </c>
      <c r="H4041" t="s">
        <v>390</v>
      </c>
      <c r="I4041" s="940" t="s">
        <v>488</v>
      </c>
      <c r="J4041" s="940" t="s">
        <v>444</v>
      </c>
      <c r="K4041" s="940" t="s">
        <v>901</v>
      </c>
      <c r="L4041" s="940" t="s">
        <v>904</v>
      </c>
      <c r="M4041" s="961" t="s">
        <v>907</v>
      </c>
      <c r="N4041" s="679">
        <f t="shared" ca="1" si="687"/>
        <v>0</v>
      </c>
      <c r="O4041" s="679">
        <f t="shared" ca="1" si="694"/>
        <v>0</v>
      </c>
      <c r="P4041" s="679">
        <f t="shared" ca="1" si="694"/>
        <v>0</v>
      </c>
      <c r="Q4041" s="679">
        <f t="shared" ca="1" si="694"/>
        <v>0</v>
      </c>
      <c r="R4041" s="679">
        <f t="shared" ca="1" si="694"/>
        <v>0</v>
      </c>
      <c r="S4041" s="679">
        <f t="shared" ca="1" si="694"/>
        <v>0</v>
      </c>
      <c r="T4041" s="679">
        <f t="shared" ca="1" si="694"/>
        <v>0</v>
      </c>
      <c r="U4041" s="679">
        <f t="shared" ca="1" si="694"/>
        <v>0</v>
      </c>
      <c r="V4041" s="679">
        <f t="shared" ca="1" si="694"/>
        <v>0</v>
      </c>
      <c r="W4041" s="679">
        <f t="shared" ca="1" si="689"/>
        <v>0</v>
      </c>
      <c r="X4041" s="679">
        <f t="shared" ca="1" si="694"/>
        <v>0</v>
      </c>
      <c r="Y4041" s="679">
        <f t="shared" ca="1" si="694"/>
        <v>0</v>
      </c>
      <c r="Z4041" s="679">
        <f t="shared" ca="1" si="694"/>
        <v>0</v>
      </c>
      <c r="AA4041" t="str">
        <f t="shared" si="695"/>
        <v>ASR_Financial_Report_SHP21Final</v>
      </c>
      <c r="AB4041" s="960">
        <f t="shared" si="696"/>
        <v>44658</v>
      </c>
      <c r="AC4041" t="str">
        <f t="shared" si="697"/>
        <v>Unaudited</v>
      </c>
    </row>
    <row r="4042" spans="1:29" x14ac:dyDescent="0.25">
      <c r="A4042" t="s">
        <v>420</v>
      </c>
      <c r="B4042" t="s">
        <v>1366</v>
      </c>
      <c r="C4042" t="s">
        <v>1367</v>
      </c>
      <c r="D4042">
        <v>1900</v>
      </c>
      <c r="E4042" s="960">
        <v>1</v>
      </c>
      <c r="F4042" t="s">
        <v>438</v>
      </c>
      <c r="G4042" s="960">
        <v>91</v>
      </c>
      <c r="H4042" t="s">
        <v>390</v>
      </c>
      <c r="I4042" s="961" t="s">
        <v>488</v>
      </c>
      <c r="J4042" s="961" t="s">
        <v>444</v>
      </c>
      <c r="K4042" s="961" t="s">
        <v>445</v>
      </c>
      <c r="L4042" s="940">
        <v>5.0999999999999996</v>
      </c>
      <c r="M4042" s="961" t="s">
        <v>37</v>
      </c>
      <c r="N4042" s="679">
        <f t="shared" ca="1" si="687"/>
        <v>11588819.770000003</v>
      </c>
      <c r="O4042" s="679">
        <f t="shared" ca="1" si="694"/>
        <v>1984218.92</v>
      </c>
      <c r="P4042" s="679">
        <f t="shared" ca="1" si="694"/>
        <v>1147700.8600000001</v>
      </c>
      <c r="Q4042" s="679">
        <f t="shared" ca="1" si="694"/>
        <v>728014.18</v>
      </c>
      <c r="R4042" s="679">
        <f t="shared" ca="1" si="694"/>
        <v>5197043.25</v>
      </c>
      <c r="S4042" s="679">
        <f t="shared" ca="1" si="694"/>
        <v>1658442.0799999998</v>
      </c>
      <c r="T4042" s="679">
        <f t="shared" ca="1" si="694"/>
        <v>31793.15</v>
      </c>
      <c r="U4042" s="679">
        <f t="shared" ca="1" si="694"/>
        <v>27230.639999999999</v>
      </c>
      <c r="V4042" s="679">
        <f t="shared" ca="1" si="694"/>
        <v>297545.23</v>
      </c>
      <c r="W4042" s="679">
        <f t="shared" ca="1" si="689"/>
        <v>337.5</v>
      </c>
      <c r="X4042" s="679">
        <f t="shared" ca="1" si="694"/>
        <v>271032.24</v>
      </c>
      <c r="Y4042" s="679">
        <f t="shared" ca="1" si="694"/>
        <v>245461.72</v>
      </c>
      <c r="Z4042" s="679">
        <f t="shared" ca="1" si="694"/>
        <v>0</v>
      </c>
      <c r="AA4042" t="str">
        <f t="shared" si="695"/>
        <v>ASR_Financial_Report_SHP21Final</v>
      </c>
      <c r="AB4042" s="960">
        <f t="shared" si="696"/>
        <v>44658</v>
      </c>
      <c r="AC4042" t="str">
        <f t="shared" si="697"/>
        <v>Unaudited</v>
      </c>
    </row>
    <row r="4043" spans="1:29" x14ac:dyDescent="0.25">
      <c r="A4043" t="s">
        <v>420</v>
      </c>
      <c r="B4043" t="s">
        <v>1366</v>
      </c>
      <c r="C4043" t="s">
        <v>1367</v>
      </c>
      <c r="D4043">
        <v>1900</v>
      </c>
      <c r="E4043" s="960">
        <v>1</v>
      </c>
      <c r="F4043" t="s">
        <v>438</v>
      </c>
      <c r="G4043" s="960">
        <v>91</v>
      </c>
      <c r="H4043" t="s">
        <v>390</v>
      </c>
      <c r="I4043" s="940" t="s">
        <v>488</v>
      </c>
      <c r="J4043" s="940" t="s">
        <v>444</v>
      </c>
      <c r="K4043" s="940" t="s">
        <v>445</v>
      </c>
      <c r="L4043" s="940">
        <v>5.2</v>
      </c>
      <c r="M4043" s="940" t="s">
        <v>303</v>
      </c>
      <c r="N4043" s="679">
        <f t="shared" ca="1" si="687"/>
        <v>0</v>
      </c>
      <c r="O4043" s="679">
        <f t="shared" ca="1" si="694"/>
        <v>0</v>
      </c>
      <c r="P4043" s="679">
        <f t="shared" ca="1" si="694"/>
        <v>0</v>
      </c>
      <c r="Q4043" s="679">
        <f t="shared" ca="1" si="694"/>
        <v>0</v>
      </c>
      <c r="R4043" s="679">
        <f t="shared" ca="1" si="694"/>
        <v>0</v>
      </c>
      <c r="S4043" s="679">
        <f t="shared" ca="1" si="694"/>
        <v>0</v>
      </c>
      <c r="T4043" s="679">
        <f t="shared" ca="1" si="694"/>
        <v>0</v>
      </c>
      <c r="U4043" s="679">
        <f t="shared" ca="1" si="694"/>
        <v>0</v>
      </c>
      <c r="V4043" s="679">
        <f t="shared" ca="1" si="694"/>
        <v>0</v>
      </c>
      <c r="W4043" s="679">
        <f t="shared" ca="1" si="689"/>
        <v>0</v>
      </c>
      <c r="X4043" s="679">
        <f t="shared" ca="1" si="694"/>
        <v>0</v>
      </c>
      <c r="Y4043" s="679">
        <f t="shared" ca="1" si="694"/>
        <v>0</v>
      </c>
      <c r="Z4043" s="679">
        <f t="shared" ca="1" si="694"/>
        <v>0</v>
      </c>
      <c r="AA4043" t="str">
        <f t="shared" si="695"/>
        <v>ASR_Financial_Report_SHP21Final</v>
      </c>
      <c r="AB4043" s="960">
        <f t="shared" si="696"/>
        <v>44658</v>
      </c>
      <c r="AC4043" t="str">
        <f t="shared" si="697"/>
        <v>Unaudited</v>
      </c>
    </row>
    <row r="4044" spans="1:29" ht="30" x14ac:dyDescent="0.25">
      <c r="A4044" t="s">
        <v>420</v>
      </c>
      <c r="B4044" t="s">
        <v>1366</v>
      </c>
      <c r="C4044" t="s">
        <v>1367</v>
      </c>
      <c r="D4044">
        <v>1900</v>
      </c>
      <c r="E4044" s="960">
        <v>1</v>
      </c>
      <c r="F4044" t="s">
        <v>438</v>
      </c>
      <c r="G4044" s="960">
        <v>91</v>
      </c>
      <c r="H4044" t="s">
        <v>390</v>
      </c>
      <c r="I4044" s="940" t="s">
        <v>488</v>
      </c>
      <c r="J4044" s="940" t="s">
        <v>444</v>
      </c>
      <c r="K4044" s="940" t="s">
        <v>445</v>
      </c>
      <c r="L4044" s="940">
        <v>5.3</v>
      </c>
      <c r="M4044" s="961" t="s">
        <v>304</v>
      </c>
      <c r="N4044" s="679">
        <f t="shared" ca="1" si="687"/>
        <v>94524.844598079027</v>
      </c>
      <c r="O4044" s="679">
        <f t="shared" ca="1" si="694"/>
        <v>16872.835705868471</v>
      </c>
      <c r="P4044" s="679">
        <f t="shared" ca="1" si="694"/>
        <v>8576.0328195422517</v>
      </c>
      <c r="Q4044" s="679">
        <f t="shared" ca="1" si="694"/>
        <v>5959.7732687888265</v>
      </c>
      <c r="R4044" s="679">
        <f t="shared" ca="1" si="694"/>
        <v>43051.941678138966</v>
      </c>
      <c r="S4044" s="679">
        <f t="shared" ca="1" si="694"/>
        <v>17069.17857270495</v>
      </c>
      <c r="T4044" s="679">
        <f t="shared" ca="1" si="694"/>
        <v>236.730252807418</v>
      </c>
      <c r="U4044" s="679">
        <f t="shared" ca="1" si="694"/>
        <v>280.04108553134051</v>
      </c>
      <c r="V4044" s="679">
        <f t="shared" ca="1" si="694"/>
        <v>2465.1080374585217</v>
      </c>
      <c r="W4044" s="679">
        <f t="shared" ca="1" si="689"/>
        <v>0.52899400899619808</v>
      </c>
      <c r="X4044" s="679">
        <f t="shared" ca="1" si="694"/>
        <v>11.774119896012007</v>
      </c>
      <c r="Y4044" s="679">
        <f t="shared" ca="1" si="694"/>
        <v>0.90006333326124843</v>
      </c>
      <c r="Z4044" s="679">
        <f t="shared" ca="1" si="694"/>
        <v>0</v>
      </c>
      <c r="AA4044" t="str">
        <f t="shared" si="695"/>
        <v>ASR_Financial_Report_SHP21Final</v>
      </c>
      <c r="AB4044" s="960">
        <f t="shared" si="696"/>
        <v>44658</v>
      </c>
      <c r="AC4044" t="str">
        <f t="shared" si="697"/>
        <v>Unaudited</v>
      </c>
    </row>
    <row r="4045" spans="1:29" x14ac:dyDescent="0.25">
      <c r="A4045" t="s">
        <v>420</v>
      </c>
      <c r="B4045" t="s">
        <v>1366</v>
      </c>
      <c r="C4045" t="s">
        <v>1367</v>
      </c>
      <c r="D4045">
        <v>1900</v>
      </c>
      <c r="E4045" s="960">
        <v>1</v>
      </c>
      <c r="F4045" t="s">
        <v>438</v>
      </c>
      <c r="G4045" s="960">
        <v>91</v>
      </c>
      <c r="H4045" t="s">
        <v>390</v>
      </c>
      <c r="I4045" s="940" t="s">
        <v>488</v>
      </c>
      <c r="J4045" s="940" t="s">
        <v>444</v>
      </c>
      <c r="K4045" s="940" t="s">
        <v>445</v>
      </c>
      <c r="L4045" s="940" t="s">
        <v>82</v>
      </c>
      <c r="M4045" s="961" t="s">
        <v>453</v>
      </c>
      <c r="N4045" s="679">
        <f t="shared" ca="1" si="687"/>
        <v>0</v>
      </c>
      <c r="O4045" s="679">
        <f t="shared" ca="1" si="694"/>
        <v>0</v>
      </c>
      <c r="P4045" s="679">
        <f t="shared" ca="1" si="694"/>
        <v>0</v>
      </c>
      <c r="Q4045" s="679">
        <f t="shared" ca="1" si="694"/>
        <v>0</v>
      </c>
      <c r="R4045" s="679">
        <f t="shared" ca="1" si="694"/>
        <v>0</v>
      </c>
      <c r="S4045" s="679">
        <f t="shared" ca="1" si="694"/>
        <v>0</v>
      </c>
      <c r="T4045" s="679">
        <f t="shared" ca="1" si="694"/>
        <v>0</v>
      </c>
      <c r="U4045" s="679">
        <f t="shared" ca="1" si="694"/>
        <v>0</v>
      </c>
      <c r="V4045" s="679">
        <f t="shared" ca="1" si="694"/>
        <v>0</v>
      </c>
      <c r="W4045" s="679">
        <f t="shared" ca="1" si="689"/>
        <v>0</v>
      </c>
      <c r="X4045" s="679">
        <f t="shared" ca="1" si="694"/>
        <v>0</v>
      </c>
      <c r="Y4045" s="679">
        <f t="shared" ca="1" si="694"/>
        <v>0</v>
      </c>
      <c r="Z4045" s="679">
        <f t="shared" ca="1" si="694"/>
        <v>0</v>
      </c>
      <c r="AA4045" t="str">
        <f t="shared" si="695"/>
        <v>ASR_Financial_Report_SHP21Final</v>
      </c>
      <c r="AB4045" s="960">
        <f t="shared" si="696"/>
        <v>44658</v>
      </c>
      <c r="AC4045" t="str">
        <f t="shared" si="697"/>
        <v>Unaudited</v>
      </c>
    </row>
    <row r="4046" spans="1:29" x14ac:dyDescent="0.25">
      <c r="A4046" t="s">
        <v>420</v>
      </c>
      <c r="B4046" t="s">
        <v>1366</v>
      </c>
      <c r="C4046" t="s">
        <v>1367</v>
      </c>
      <c r="D4046">
        <v>1900</v>
      </c>
      <c r="E4046" s="960">
        <v>1</v>
      </c>
      <c r="F4046" t="s">
        <v>438</v>
      </c>
      <c r="G4046" s="960">
        <v>91</v>
      </c>
      <c r="H4046" t="s">
        <v>390</v>
      </c>
      <c r="I4046" s="940" t="s">
        <v>488</v>
      </c>
      <c r="J4046" s="940" t="s">
        <v>444</v>
      </c>
      <c r="K4046" s="940" t="s">
        <v>446</v>
      </c>
      <c r="L4046" s="940">
        <v>6.1</v>
      </c>
      <c r="M4046" s="961" t="s">
        <v>18</v>
      </c>
      <c r="N4046" s="679">
        <f t="shared" ca="1" si="687"/>
        <v>0</v>
      </c>
      <c r="O4046" s="679">
        <f t="shared" ca="1" si="694"/>
        <v>0</v>
      </c>
      <c r="P4046" s="679">
        <f t="shared" ca="1" si="694"/>
        <v>0</v>
      </c>
      <c r="Q4046" s="679">
        <f t="shared" ca="1" si="694"/>
        <v>0</v>
      </c>
      <c r="R4046" s="679">
        <f t="shared" ca="1" si="694"/>
        <v>0</v>
      </c>
      <c r="S4046" s="679">
        <f t="shared" ca="1" si="694"/>
        <v>0</v>
      </c>
      <c r="T4046" s="679">
        <f t="shared" ca="1" si="694"/>
        <v>0</v>
      </c>
      <c r="U4046" s="679">
        <f t="shared" ca="1" si="694"/>
        <v>0</v>
      </c>
      <c r="V4046" s="679">
        <f t="shared" ca="1" si="694"/>
        <v>0</v>
      </c>
      <c r="W4046" s="679">
        <f t="shared" ca="1" si="689"/>
        <v>0</v>
      </c>
      <c r="X4046" s="679">
        <f t="shared" ca="1" si="694"/>
        <v>0</v>
      </c>
      <c r="Y4046" s="679">
        <f t="shared" ca="1" si="694"/>
        <v>0</v>
      </c>
      <c r="Z4046" s="679">
        <f t="shared" ca="1" si="694"/>
        <v>0</v>
      </c>
      <c r="AA4046" t="str">
        <f t="shared" si="695"/>
        <v>ASR_Financial_Report_SHP21Final</v>
      </c>
      <c r="AB4046" s="960">
        <f t="shared" si="696"/>
        <v>44658</v>
      </c>
      <c r="AC4046" t="str">
        <f t="shared" si="697"/>
        <v>Unaudited</v>
      </c>
    </row>
    <row r="4047" spans="1:29" x14ac:dyDescent="0.25">
      <c r="A4047" t="s">
        <v>420</v>
      </c>
      <c r="B4047" t="s">
        <v>1366</v>
      </c>
      <c r="C4047" t="s">
        <v>1367</v>
      </c>
      <c r="D4047">
        <v>1900</v>
      </c>
      <c r="E4047" s="960">
        <v>1</v>
      </c>
      <c r="F4047" t="s">
        <v>438</v>
      </c>
      <c r="G4047" s="960">
        <v>91</v>
      </c>
      <c r="H4047" t="s">
        <v>390</v>
      </c>
      <c r="I4047" s="940" t="s">
        <v>488</v>
      </c>
      <c r="J4047" s="940" t="s">
        <v>444</v>
      </c>
      <c r="K4047" s="940" t="s">
        <v>446</v>
      </c>
      <c r="L4047" s="946">
        <v>6.2</v>
      </c>
      <c r="M4047" s="962" t="s">
        <v>19</v>
      </c>
      <c r="N4047" s="679">
        <f t="shared" ca="1" si="687"/>
        <v>0</v>
      </c>
      <c r="O4047" s="679">
        <f t="shared" ca="1" si="694"/>
        <v>0</v>
      </c>
      <c r="P4047" s="679">
        <f t="shared" ca="1" si="694"/>
        <v>0</v>
      </c>
      <c r="Q4047" s="679">
        <f t="shared" ca="1" si="694"/>
        <v>0</v>
      </c>
      <c r="R4047" s="679">
        <f t="shared" ca="1" si="694"/>
        <v>0</v>
      </c>
      <c r="S4047" s="679">
        <f t="shared" ca="1" si="694"/>
        <v>0</v>
      </c>
      <c r="T4047" s="679">
        <f t="shared" ca="1" si="694"/>
        <v>0</v>
      </c>
      <c r="U4047" s="679">
        <f t="shared" ca="1" si="694"/>
        <v>0</v>
      </c>
      <c r="V4047" s="679">
        <f t="shared" ca="1" si="694"/>
        <v>0</v>
      </c>
      <c r="W4047" s="679">
        <f t="shared" ca="1" si="689"/>
        <v>0</v>
      </c>
      <c r="X4047" s="679">
        <f t="shared" ca="1" si="694"/>
        <v>0</v>
      </c>
      <c r="Y4047" s="679">
        <f t="shared" ca="1" si="694"/>
        <v>0</v>
      </c>
      <c r="Z4047" s="679">
        <f t="shared" ca="1" si="694"/>
        <v>0</v>
      </c>
      <c r="AA4047" t="str">
        <f t="shared" si="695"/>
        <v>ASR_Financial_Report_SHP21Final</v>
      </c>
      <c r="AB4047" s="960">
        <f t="shared" si="696"/>
        <v>44658</v>
      </c>
      <c r="AC4047" t="str">
        <f t="shared" si="697"/>
        <v>Unaudited</v>
      </c>
    </row>
    <row r="4048" spans="1:29" x14ac:dyDescent="0.25">
      <c r="A4048" t="s">
        <v>420</v>
      </c>
      <c r="B4048" t="s">
        <v>1366</v>
      </c>
      <c r="C4048" t="s">
        <v>1367</v>
      </c>
      <c r="D4048">
        <v>1900</v>
      </c>
      <c r="E4048" s="960">
        <v>1</v>
      </c>
      <c r="F4048" t="s">
        <v>438</v>
      </c>
      <c r="G4048" s="960">
        <v>91</v>
      </c>
      <c r="H4048" t="s">
        <v>390</v>
      </c>
      <c r="I4048" s="940" t="s">
        <v>488</v>
      </c>
      <c r="J4048" s="940" t="s">
        <v>444</v>
      </c>
      <c r="K4048" s="940" t="s">
        <v>446</v>
      </c>
      <c r="L4048" s="940">
        <v>6.3</v>
      </c>
      <c r="M4048" s="961" t="s">
        <v>184</v>
      </c>
      <c r="N4048" s="679">
        <f t="shared" ref="N4048:N4069" ca="1" si="698">IF(OR(AND($F4048="PY",N$1&lt;&gt;"Prior Year"),AND($F4048&lt;&gt;"PY",N$1="Prior Year")),0,INDEX(INDIRECT("'MMA Rev-Exp "&amp;$H4048&amp;"'!$A$1:$CA$200"),IF($J4048="Member Months",MATCH($J4048,INDIRECT("'MMA Rev-Exp "&amp;$H4048&amp;"'!$A$1:$A$200"),0),MATCH($L4048,INDIRECT("'MMA Rev-Exp "&amp;$H4048&amp;"'!$B$1:$B$200"),0)),IF($F4048="PY",MATCH("Prior Year Adjustments",INDIRECT("'MMA Rev-Exp "&amp;$H4048&amp;"'!$A$8:$CA$8"),0),MATCH(IF($F4048="Q1","JANUARY - MARCH (Q1)",IF($F4048="Q2","APRIL - JUNE (Q2)",IF($F4048="Q3","JULY - SEPTEMBER (Q3)",IF($F4048="Q4","OCTOBER - DECEMBER (Q4)",0)))),INDIRECT("'MMA Rev-Exp "&amp;$H4048&amp;"'!$A$7:$CA$7"),0)+MATCH(N$1,INDIRECT("'MMA Rev-Exp "&amp;$H4048&amp;"'!$D$8:$CA$8"),0)-1)))</f>
        <v>0</v>
      </c>
      <c r="O4048" s="679">
        <f t="shared" ca="1" si="694"/>
        <v>0</v>
      </c>
      <c r="P4048" s="679">
        <f t="shared" ca="1" si="694"/>
        <v>0</v>
      </c>
      <c r="Q4048" s="679">
        <f t="shared" ca="1" si="694"/>
        <v>0</v>
      </c>
      <c r="R4048" s="679">
        <f t="shared" ca="1" si="694"/>
        <v>0</v>
      </c>
      <c r="S4048" s="679">
        <f t="shared" ca="1" si="694"/>
        <v>0</v>
      </c>
      <c r="T4048" s="679">
        <f t="shared" ca="1" si="694"/>
        <v>0</v>
      </c>
      <c r="U4048" s="679">
        <f t="shared" ca="1" si="694"/>
        <v>0</v>
      </c>
      <c r="V4048" s="679">
        <f t="shared" ca="1" si="694"/>
        <v>0</v>
      </c>
      <c r="W4048" s="679">
        <f t="shared" ca="1" si="689"/>
        <v>0</v>
      </c>
      <c r="X4048" s="679">
        <f t="shared" ca="1" si="694"/>
        <v>0</v>
      </c>
      <c r="Y4048" s="679">
        <f t="shared" ca="1" si="694"/>
        <v>0</v>
      </c>
      <c r="Z4048" s="679">
        <f t="shared" ca="1" si="694"/>
        <v>0</v>
      </c>
      <c r="AA4048" t="str">
        <f t="shared" si="695"/>
        <v>ASR_Financial_Report_SHP21Final</v>
      </c>
      <c r="AB4048" s="960">
        <f t="shared" si="696"/>
        <v>44658</v>
      </c>
      <c r="AC4048" t="str">
        <f t="shared" si="697"/>
        <v>Unaudited</v>
      </c>
    </row>
    <row r="4049" spans="1:29" x14ac:dyDescent="0.25">
      <c r="A4049" t="s">
        <v>420</v>
      </c>
      <c r="B4049" t="s">
        <v>1366</v>
      </c>
      <c r="C4049" t="s">
        <v>1367</v>
      </c>
      <c r="D4049">
        <v>1900</v>
      </c>
      <c r="E4049" s="960">
        <v>1</v>
      </c>
      <c r="F4049" t="s">
        <v>438</v>
      </c>
      <c r="G4049" s="960">
        <v>91</v>
      </c>
      <c r="H4049" t="s">
        <v>390</v>
      </c>
      <c r="I4049" s="940" t="s">
        <v>488</v>
      </c>
      <c r="J4049" s="940" t="s">
        <v>444</v>
      </c>
      <c r="K4049" s="940" t="s">
        <v>446</v>
      </c>
      <c r="L4049" s="940" t="s">
        <v>87</v>
      </c>
      <c r="M4049" s="961" t="s">
        <v>454</v>
      </c>
      <c r="N4049" s="679">
        <f t="shared" ca="1" si="698"/>
        <v>0</v>
      </c>
      <c r="O4049" s="679">
        <f t="shared" ca="1" si="694"/>
        <v>0</v>
      </c>
      <c r="P4049" s="679">
        <f t="shared" ca="1" si="694"/>
        <v>0</v>
      </c>
      <c r="Q4049" s="679">
        <f t="shared" ca="1" si="694"/>
        <v>0</v>
      </c>
      <c r="R4049" s="679">
        <f t="shared" ca="1" si="694"/>
        <v>0</v>
      </c>
      <c r="S4049" s="679">
        <f t="shared" ca="1" si="694"/>
        <v>0</v>
      </c>
      <c r="T4049" s="679">
        <f t="shared" ca="1" si="694"/>
        <v>0</v>
      </c>
      <c r="U4049" s="679">
        <f t="shared" ref="U4049:Z4049" ca="1" si="699">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679">
        <f t="shared" ca="1" si="699"/>
        <v>0</v>
      </c>
      <c r="W4049" s="679">
        <f t="shared" ca="1" si="689"/>
        <v>0</v>
      </c>
      <c r="X4049" s="679">
        <f t="shared" ca="1" si="699"/>
        <v>0</v>
      </c>
      <c r="Y4049" s="679">
        <f t="shared" ca="1" si="699"/>
        <v>0</v>
      </c>
      <c r="Z4049" s="679">
        <f t="shared" ca="1" si="699"/>
        <v>0</v>
      </c>
      <c r="AA4049" t="str">
        <f t="shared" si="695"/>
        <v>ASR_Financial_Report_SHP21Final</v>
      </c>
      <c r="AB4049" s="960">
        <f t="shared" si="696"/>
        <v>44658</v>
      </c>
      <c r="AC4049" t="str">
        <f t="shared" si="697"/>
        <v>Unaudited</v>
      </c>
    </row>
    <row r="4050" spans="1:29" x14ac:dyDescent="0.25">
      <c r="A4050" t="s">
        <v>420</v>
      </c>
      <c r="B4050" t="s">
        <v>1366</v>
      </c>
      <c r="C4050" t="s">
        <v>1367</v>
      </c>
      <c r="D4050">
        <v>1900</v>
      </c>
      <c r="E4050" s="960">
        <v>1</v>
      </c>
      <c r="F4050" t="s">
        <v>438</v>
      </c>
      <c r="G4050" s="960">
        <v>91</v>
      </c>
      <c r="H4050" t="s">
        <v>390</v>
      </c>
      <c r="I4050" s="940" t="s">
        <v>488</v>
      </c>
      <c r="J4050" s="940" t="s">
        <v>444</v>
      </c>
      <c r="K4050" s="940" t="s">
        <v>447</v>
      </c>
      <c r="L4050" s="940">
        <v>7.1</v>
      </c>
      <c r="M4050" s="961" t="s">
        <v>20</v>
      </c>
      <c r="N4050" s="679">
        <f t="shared" ca="1" si="698"/>
        <v>1008136.46</v>
      </c>
      <c r="O4050" s="679">
        <f t="shared" ref="O4050:V4059" ca="1" si="700">IF(OR(AND($F4050="PY",O$1&lt;&gt;"Prior Year"),AND($F4050&lt;&gt;"PY",O$1="Prior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"&amp;$H4050&amp;"'!$A$7:$CA$7"),0)+MATCH(O$1,INDIRECT("'MMA Rev-Exp "&amp;$H4050&amp;"'!$D$8:$CA$8"),0)-1)))</f>
        <v>137274.43</v>
      </c>
      <c r="P4050" s="679">
        <f t="shared" ca="1" si="700"/>
        <v>32422</v>
      </c>
      <c r="Q4050" s="679">
        <f t="shared" ca="1" si="700"/>
        <v>145331.93999999997</v>
      </c>
      <c r="R4050" s="679">
        <f t="shared" ca="1" si="700"/>
        <v>365413.26999999996</v>
      </c>
      <c r="S4050" s="679">
        <f t="shared" ca="1" si="700"/>
        <v>176503.63999999998</v>
      </c>
      <c r="T4050" s="679">
        <f t="shared" ca="1" si="700"/>
        <v>502</v>
      </c>
      <c r="U4050" s="679">
        <f t="shared" ca="1" si="700"/>
        <v>4268.8</v>
      </c>
      <c r="V4050" s="679">
        <f t="shared" ca="1" si="700"/>
        <v>30747.01</v>
      </c>
      <c r="W4050" s="679">
        <f t="shared" ca="1" si="689"/>
        <v>5637</v>
      </c>
      <c r="X4050" s="679">
        <f t="shared" ref="X4050:Z4068" ca="1" si="701">IF(OR(AND($F4050="PY",X$1&lt;&gt;"Prior Year"),AND($F4050&lt;&gt;"PY",X$1="Prior Year")),0,INDEX(INDIRECT("'MMA Rev-Exp "&amp;$H4050&amp;"'!$A$1:$CA$200"),IF($J4050="Member Months",MATCH($J4050,INDIRECT("'MMA Rev-Exp "&amp;$H4050&amp;"'!$A$1:$A$200"),0),MATCH($L4050,INDIRECT("'MMA Rev-Exp "&amp;$H4050&amp;"'!$B$1:$B$200"),0)),IF($F4050="PY",MATCH("Prior Year Adjustments",INDIRECT("'MMA Rev-Exp "&amp;$H4050&amp;"'!$A$8:$CA$8"),0),MATCH(IF($F4050="Q1","JANUARY - MARCH (Q1)",IF($F4050="Q2","APRIL - JUNE (Q2)",IF($F4050="Q3","JULY - SEPTEMBER (Q3)",IF($F4050="Q4","OCTOBER - DECEMBER (Q4)",0)))),INDIRECT("'MMA Rev-Exp "&amp;$H4050&amp;"'!$A$7:$CA$7"),0)+MATCH(X$1,INDIRECT("'MMA Rev-Exp "&amp;$H4050&amp;"'!$D$8:$CA$8"),0)-1)))</f>
        <v>81893</v>
      </c>
      <c r="Y4050" s="679">
        <f t="shared" ca="1" si="701"/>
        <v>28143.37</v>
      </c>
      <c r="Z4050" s="679">
        <f t="shared" ca="1" si="701"/>
        <v>0</v>
      </c>
      <c r="AA4050" t="str">
        <f t="shared" si="695"/>
        <v>ASR_Financial_Report_SHP21Final</v>
      </c>
      <c r="AB4050" s="960">
        <f t="shared" si="696"/>
        <v>44658</v>
      </c>
      <c r="AC4050" t="str">
        <f t="shared" si="697"/>
        <v>Unaudited</v>
      </c>
    </row>
    <row r="4051" spans="1:29" x14ac:dyDescent="0.25">
      <c r="A4051" t="s">
        <v>420</v>
      </c>
      <c r="B4051" t="s">
        <v>1366</v>
      </c>
      <c r="C4051" t="s">
        <v>1367</v>
      </c>
      <c r="D4051">
        <v>1900</v>
      </c>
      <c r="E4051" s="960">
        <v>1</v>
      </c>
      <c r="F4051" t="s">
        <v>438</v>
      </c>
      <c r="G4051" s="960">
        <v>91</v>
      </c>
      <c r="H4051" t="s">
        <v>390</v>
      </c>
      <c r="I4051" s="940" t="s">
        <v>488</v>
      </c>
      <c r="J4051" s="940" t="s">
        <v>444</v>
      </c>
      <c r="K4051" s="940" t="s">
        <v>447</v>
      </c>
      <c r="L4051" s="940">
        <v>7.2</v>
      </c>
      <c r="M4051" s="961" t="s">
        <v>21</v>
      </c>
      <c r="N4051" s="679">
        <f t="shared" ca="1" si="698"/>
        <v>0</v>
      </c>
      <c r="O4051" s="679">
        <f t="shared" ca="1" si="700"/>
        <v>0</v>
      </c>
      <c r="P4051" s="679">
        <f t="shared" ca="1" si="700"/>
        <v>0</v>
      </c>
      <c r="Q4051" s="679">
        <f t="shared" ca="1" si="700"/>
        <v>0</v>
      </c>
      <c r="R4051" s="679">
        <f t="shared" ca="1" si="700"/>
        <v>0</v>
      </c>
      <c r="S4051" s="679">
        <f t="shared" ca="1" si="700"/>
        <v>0</v>
      </c>
      <c r="T4051" s="679">
        <f t="shared" ca="1" si="700"/>
        <v>0</v>
      </c>
      <c r="U4051" s="679">
        <f t="shared" ca="1" si="700"/>
        <v>0</v>
      </c>
      <c r="V4051" s="679">
        <f t="shared" ca="1" si="700"/>
        <v>0</v>
      </c>
      <c r="W4051" s="679">
        <f t="shared" ca="1" si="689"/>
        <v>0</v>
      </c>
      <c r="X4051" s="679">
        <f t="shared" ca="1" si="701"/>
        <v>0</v>
      </c>
      <c r="Y4051" s="679">
        <f t="shared" ca="1" si="701"/>
        <v>0</v>
      </c>
      <c r="Z4051" s="679">
        <f t="shared" ca="1" si="701"/>
        <v>0</v>
      </c>
      <c r="AA4051" t="str">
        <f t="shared" si="695"/>
        <v>ASR_Financial_Report_SHP21Final</v>
      </c>
      <c r="AB4051" s="960">
        <f t="shared" si="696"/>
        <v>44658</v>
      </c>
      <c r="AC4051" t="str">
        <f t="shared" si="697"/>
        <v>Unaudited</v>
      </c>
    </row>
    <row r="4052" spans="1:29" x14ac:dyDescent="0.25">
      <c r="A4052" t="s">
        <v>420</v>
      </c>
      <c r="B4052" t="s">
        <v>1366</v>
      </c>
      <c r="C4052" t="s">
        <v>1367</v>
      </c>
      <c r="D4052">
        <v>1900</v>
      </c>
      <c r="E4052" s="960">
        <v>1</v>
      </c>
      <c r="F4052" t="s">
        <v>438</v>
      </c>
      <c r="G4052" s="960">
        <v>91</v>
      </c>
      <c r="H4052" t="s">
        <v>390</v>
      </c>
      <c r="I4052" s="940" t="s">
        <v>488</v>
      </c>
      <c r="J4052" s="940" t="s">
        <v>444</v>
      </c>
      <c r="K4052" s="940" t="s">
        <v>447</v>
      </c>
      <c r="L4052" s="940">
        <v>7.3</v>
      </c>
      <c r="M4052" s="961" t="s">
        <v>155</v>
      </c>
      <c r="N4052" s="679">
        <f t="shared" ca="1" si="698"/>
        <v>3921.7745303175857</v>
      </c>
      <c r="O4052" s="679">
        <f t="shared" ca="1" si="700"/>
        <v>5740.7994422564079</v>
      </c>
      <c r="P4052" s="679">
        <f t="shared" ca="1" si="700"/>
        <v>1356.3790697360321</v>
      </c>
      <c r="Q4052" s="679">
        <f t="shared" ca="1" si="700"/>
        <v>16.333730683318617</v>
      </c>
      <c r="R4052" s="679">
        <f t="shared" ca="1" si="700"/>
        <v>39.968278663369766</v>
      </c>
      <c r="S4052" s="679">
        <f t="shared" ca="1" si="700"/>
        <v>-3801.5807009652517</v>
      </c>
      <c r="T4052" s="679">
        <f t="shared" ca="1" si="700"/>
        <v>21.001242767487703</v>
      </c>
      <c r="U4052" s="679">
        <f t="shared" ca="1" si="700"/>
        <v>-92.104334337432434</v>
      </c>
      <c r="V4052" s="679">
        <f t="shared" ca="1" si="700"/>
        <v>3.4099076564553261</v>
      </c>
      <c r="W4052" s="679">
        <f t="shared" ca="1" si="689"/>
        <v>0.64810136958574383</v>
      </c>
      <c r="X4052" s="679">
        <f t="shared" ca="1" si="701"/>
        <v>535.06317643184832</v>
      </c>
      <c r="Y4052" s="679">
        <f t="shared" ca="1" si="701"/>
        <v>101.85661605576591</v>
      </c>
      <c r="Z4052" s="679">
        <f t="shared" ca="1" si="701"/>
        <v>0</v>
      </c>
      <c r="AA4052" t="str">
        <f t="shared" si="695"/>
        <v>ASR_Financial_Report_SHP21Final</v>
      </c>
      <c r="AB4052" s="960">
        <f t="shared" si="696"/>
        <v>44658</v>
      </c>
      <c r="AC4052" t="str">
        <f t="shared" si="697"/>
        <v>Unaudited</v>
      </c>
    </row>
    <row r="4053" spans="1:29" x14ac:dyDescent="0.25">
      <c r="A4053" t="s">
        <v>420</v>
      </c>
      <c r="B4053" t="s">
        <v>1366</v>
      </c>
      <c r="C4053" t="s">
        <v>1367</v>
      </c>
      <c r="D4053">
        <v>1900</v>
      </c>
      <c r="E4053" s="960">
        <v>1</v>
      </c>
      <c r="F4053" t="s">
        <v>438</v>
      </c>
      <c r="G4053" s="960">
        <v>91</v>
      </c>
      <c r="H4053" t="s">
        <v>390</v>
      </c>
      <c r="I4053" s="940" t="s">
        <v>488</v>
      </c>
      <c r="J4053" s="940" t="s">
        <v>444</v>
      </c>
      <c r="K4053" s="940" t="s">
        <v>447</v>
      </c>
      <c r="L4053" s="940" t="s">
        <v>91</v>
      </c>
      <c r="M4053" s="961" t="s">
        <v>455</v>
      </c>
      <c r="N4053" s="679">
        <f t="shared" ca="1" si="698"/>
        <v>0</v>
      </c>
      <c r="O4053" s="679">
        <f t="shared" ca="1" si="700"/>
        <v>0</v>
      </c>
      <c r="P4053" s="679">
        <f t="shared" ca="1" si="700"/>
        <v>0</v>
      </c>
      <c r="Q4053" s="679">
        <f t="shared" ca="1" si="700"/>
        <v>0</v>
      </c>
      <c r="R4053" s="679">
        <f t="shared" ca="1" si="700"/>
        <v>0</v>
      </c>
      <c r="S4053" s="679">
        <f t="shared" ca="1" si="700"/>
        <v>0</v>
      </c>
      <c r="T4053" s="679">
        <f t="shared" ca="1" si="700"/>
        <v>0</v>
      </c>
      <c r="U4053" s="679">
        <f t="shared" ca="1" si="700"/>
        <v>0</v>
      </c>
      <c r="V4053" s="679">
        <f t="shared" ca="1" si="700"/>
        <v>0</v>
      </c>
      <c r="W4053" s="679">
        <f t="shared" ca="1" si="689"/>
        <v>0</v>
      </c>
      <c r="X4053" s="679">
        <f t="shared" ca="1" si="701"/>
        <v>0</v>
      </c>
      <c r="Y4053" s="679">
        <f t="shared" ca="1" si="701"/>
        <v>0</v>
      </c>
      <c r="Z4053" s="679">
        <f t="shared" ca="1" si="701"/>
        <v>0</v>
      </c>
      <c r="AA4053" t="str">
        <f t="shared" si="695"/>
        <v>ASR_Financial_Report_SHP21Final</v>
      </c>
      <c r="AB4053" s="960">
        <f t="shared" si="696"/>
        <v>44658</v>
      </c>
      <c r="AC4053" t="str">
        <f t="shared" si="697"/>
        <v>Unaudited</v>
      </c>
    </row>
    <row r="4054" spans="1:29" x14ac:dyDescent="0.25">
      <c r="A4054" t="s">
        <v>420</v>
      </c>
      <c r="B4054" t="s">
        <v>1366</v>
      </c>
      <c r="C4054" t="s">
        <v>1367</v>
      </c>
      <c r="D4054">
        <v>1900</v>
      </c>
      <c r="E4054" s="960">
        <v>1</v>
      </c>
      <c r="F4054" t="s">
        <v>438</v>
      </c>
      <c r="G4054" s="960">
        <v>91</v>
      </c>
      <c r="H4054" t="s">
        <v>390</v>
      </c>
      <c r="I4054" s="940" t="s">
        <v>488</v>
      </c>
      <c r="J4054" s="940" t="s">
        <v>444</v>
      </c>
      <c r="K4054" s="940" t="s">
        <v>448</v>
      </c>
      <c r="L4054" s="940">
        <v>8.1</v>
      </c>
      <c r="M4054" s="961" t="s">
        <v>22</v>
      </c>
      <c r="N4054" s="679">
        <f t="shared" ca="1" si="698"/>
        <v>26962368.340000149</v>
      </c>
      <c r="O4054" s="679">
        <f t="shared" ca="1" si="700"/>
        <v>6740952.9600000596</v>
      </c>
      <c r="P4054" s="679">
        <f t="shared" ca="1" si="700"/>
        <v>1373279.6</v>
      </c>
      <c r="Q4054" s="679">
        <f t="shared" ca="1" si="700"/>
        <v>4570355.97999998</v>
      </c>
      <c r="R4054" s="679">
        <f t="shared" ca="1" si="700"/>
        <v>9546150.1300001107</v>
      </c>
      <c r="S4054" s="679">
        <f t="shared" ca="1" si="700"/>
        <v>4619.8099999999995</v>
      </c>
      <c r="T4054" s="679">
        <f t="shared" ca="1" si="700"/>
        <v>54846.71</v>
      </c>
      <c r="U4054" s="679">
        <f t="shared" ca="1" si="700"/>
        <v>64.33</v>
      </c>
      <c r="V4054" s="679">
        <f t="shared" ca="1" si="700"/>
        <v>2619705.33</v>
      </c>
      <c r="W4054" s="679">
        <f t="shared" ca="1" si="689"/>
        <v>81351.06</v>
      </c>
      <c r="X4054" s="679">
        <f t="shared" ca="1" si="701"/>
        <v>1259.68</v>
      </c>
      <c r="Y4054" s="679">
        <f t="shared" ca="1" si="701"/>
        <v>1969782.75</v>
      </c>
      <c r="Z4054" s="679">
        <f t="shared" ca="1" si="701"/>
        <v>0</v>
      </c>
      <c r="AA4054" t="str">
        <f t="shared" si="695"/>
        <v>ASR_Financial_Report_SHP21Final</v>
      </c>
      <c r="AB4054" s="960">
        <f t="shared" si="696"/>
        <v>44658</v>
      </c>
      <c r="AC4054" t="str">
        <f t="shared" si="697"/>
        <v>Unaudited</v>
      </c>
    </row>
    <row r="4055" spans="1:29" x14ac:dyDescent="0.25">
      <c r="A4055" t="s">
        <v>420</v>
      </c>
      <c r="B4055" t="s">
        <v>1366</v>
      </c>
      <c r="C4055" t="s">
        <v>1367</v>
      </c>
      <c r="D4055">
        <v>1900</v>
      </c>
      <c r="E4055" s="960">
        <v>1</v>
      </c>
      <c r="F4055" t="s">
        <v>438</v>
      </c>
      <c r="G4055" s="960">
        <v>91</v>
      </c>
      <c r="H4055" t="s">
        <v>390</v>
      </c>
      <c r="I4055" s="940" t="s">
        <v>488</v>
      </c>
      <c r="J4055" s="940" t="s">
        <v>444</v>
      </c>
      <c r="K4055" s="940" t="s">
        <v>448</v>
      </c>
      <c r="L4055" s="940" t="s">
        <v>112</v>
      </c>
      <c r="M4055" s="961" t="s">
        <v>443</v>
      </c>
      <c r="N4055" s="679">
        <f t="shared" ca="1" si="698"/>
        <v>21244.400000000001</v>
      </c>
      <c r="O4055" s="679">
        <f t="shared" ca="1" si="700"/>
        <v>8017</v>
      </c>
      <c r="P4055" s="679">
        <f t="shared" ca="1" si="700"/>
        <v>0</v>
      </c>
      <c r="Q4055" s="679">
        <f t="shared" ca="1" si="700"/>
        <v>0</v>
      </c>
      <c r="R4055" s="679">
        <f t="shared" ca="1" si="700"/>
        <v>13227.4</v>
      </c>
      <c r="S4055" s="679">
        <f t="shared" ca="1" si="700"/>
        <v>0</v>
      </c>
      <c r="T4055" s="679">
        <f t="shared" ca="1" si="700"/>
        <v>0</v>
      </c>
      <c r="U4055" s="679">
        <f t="shared" ca="1" si="700"/>
        <v>0</v>
      </c>
      <c r="V4055" s="679">
        <f t="shared" ca="1" si="700"/>
        <v>0</v>
      </c>
      <c r="W4055" s="679">
        <f t="shared" ca="1" si="689"/>
        <v>0</v>
      </c>
      <c r="X4055" s="679">
        <f t="shared" ca="1" si="701"/>
        <v>0</v>
      </c>
      <c r="Y4055" s="679">
        <f t="shared" ca="1" si="701"/>
        <v>0</v>
      </c>
      <c r="Z4055" s="679">
        <f t="shared" ca="1" si="701"/>
        <v>0</v>
      </c>
      <c r="AA4055" t="str">
        <f t="shared" si="695"/>
        <v>ASR_Financial_Report_SHP21Final</v>
      </c>
      <c r="AB4055" s="960">
        <f t="shared" si="696"/>
        <v>44658</v>
      </c>
      <c r="AC4055" t="str">
        <f t="shared" si="697"/>
        <v>Unaudited</v>
      </c>
    </row>
    <row r="4056" spans="1:29" x14ac:dyDescent="0.25">
      <c r="A4056" t="s">
        <v>420</v>
      </c>
      <c r="B4056" t="s">
        <v>1366</v>
      </c>
      <c r="C4056" t="s">
        <v>1367</v>
      </c>
      <c r="D4056">
        <v>1900</v>
      </c>
      <c r="E4056" s="960">
        <v>1</v>
      </c>
      <c r="F4056" t="s">
        <v>438</v>
      </c>
      <c r="G4056" s="960">
        <v>91</v>
      </c>
      <c r="H4056" t="s">
        <v>390</v>
      </c>
      <c r="I4056" s="940" t="s">
        <v>488</v>
      </c>
      <c r="J4056" s="940" t="s">
        <v>444</v>
      </c>
      <c r="K4056" s="940" t="s">
        <v>448</v>
      </c>
      <c r="L4056" s="940" t="s">
        <v>114</v>
      </c>
      <c r="M4056" s="961" t="s">
        <v>157</v>
      </c>
      <c r="N4056" s="679">
        <f t="shared" ca="1" si="698"/>
        <v>398.05303721930738</v>
      </c>
      <c r="O4056" s="679">
        <f t="shared" ca="1" si="700"/>
        <v>398.05303721930738</v>
      </c>
      <c r="P4056" s="679">
        <f t="shared" ca="1" si="700"/>
        <v>0</v>
      </c>
      <c r="Q4056" s="679">
        <f t="shared" ca="1" si="700"/>
        <v>0</v>
      </c>
      <c r="R4056" s="679">
        <f t="shared" ca="1" si="700"/>
        <v>0</v>
      </c>
      <c r="S4056" s="679">
        <f t="shared" ca="1" si="700"/>
        <v>0</v>
      </c>
      <c r="T4056" s="679">
        <f t="shared" ca="1" si="700"/>
        <v>0</v>
      </c>
      <c r="U4056" s="679">
        <f t="shared" ca="1" si="700"/>
        <v>0</v>
      </c>
      <c r="V4056" s="679">
        <f t="shared" ca="1" si="700"/>
        <v>0</v>
      </c>
      <c r="W4056" s="679">
        <f t="shared" ca="1" si="689"/>
        <v>0</v>
      </c>
      <c r="X4056" s="679">
        <f t="shared" ca="1" si="701"/>
        <v>0</v>
      </c>
      <c r="Y4056" s="679">
        <f t="shared" ca="1" si="701"/>
        <v>0</v>
      </c>
      <c r="Z4056" s="679">
        <f t="shared" ca="1" si="701"/>
        <v>0</v>
      </c>
      <c r="AA4056" t="str">
        <f t="shared" si="695"/>
        <v>ASR_Financial_Report_SHP21Final</v>
      </c>
      <c r="AB4056" s="960">
        <f t="shared" si="696"/>
        <v>44658</v>
      </c>
      <c r="AC4056" t="str">
        <f t="shared" si="697"/>
        <v>Unaudited</v>
      </c>
    </row>
    <row r="4057" spans="1:29" x14ac:dyDescent="0.25">
      <c r="A4057" t="s">
        <v>420</v>
      </c>
      <c r="B4057" t="s">
        <v>1366</v>
      </c>
      <c r="C4057" t="s">
        <v>1367</v>
      </c>
      <c r="D4057">
        <v>1900</v>
      </c>
      <c r="E4057" s="960">
        <v>1</v>
      </c>
      <c r="F4057" t="s">
        <v>438</v>
      </c>
      <c r="G4057" s="960">
        <v>91</v>
      </c>
      <c r="H4057" t="s">
        <v>390</v>
      </c>
      <c r="I4057" s="940" t="s">
        <v>488</v>
      </c>
      <c r="J4057" s="940" t="s">
        <v>444</v>
      </c>
      <c r="K4057" s="940" t="s">
        <v>448</v>
      </c>
      <c r="L4057" s="948" t="s">
        <v>115</v>
      </c>
      <c r="M4057" s="963" t="s">
        <v>113</v>
      </c>
      <c r="N4057" s="679">
        <f t="shared" ca="1" si="698"/>
        <v>-26579.87998662965</v>
      </c>
      <c r="O4057" s="679">
        <f t="shared" ca="1" si="700"/>
        <v>-6174.03086234281</v>
      </c>
      <c r="P4057" s="679">
        <f t="shared" ca="1" si="700"/>
        <v>-1256.56887109268</v>
      </c>
      <c r="Q4057" s="679">
        <f t="shared" ca="1" si="700"/>
        <v>-4829.78888236691</v>
      </c>
      <c r="R4057" s="679">
        <f t="shared" ca="1" si="700"/>
        <v>-10101.5395561566</v>
      </c>
      <c r="S4057" s="679">
        <f t="shared" ca="1" si="700"/>
        <v>-48.223737860103597</v>
      </c>
      <c r="T4057" s="679">
        <f t="shared" ca="1" si="700"/>
        <v>-50.185955203543799</v>
      </c>
      <c r="U4057" s="679">
        <f t="shared" ca="1" si="700"/>
        <v>-6.7978287333433196E-2</v>
      </c>
      <c r="V4057" s="679">
        <f t="shared" ca="1" si="700"/>
        <v>-2768.2742367739243</v>
      </c>
      <c r="W4057" s="679">
        <f t="shared" ca="1" si="689"/>
        <v>-85.964646845318896</v>
      </c>
      <c r="X4057" s="679">
        <f t="shared" ca="1" si="701"/>
        <v>-5.9049201272817502</v>
      </c>
      <c r="Y4057" s="679">
        <f t="shared" ca="1" si="701"/>
        <v>-1259.33033957315</v>
      </c>
      <c r="Z4057" s="679">
        <f t="shared" ca="1" si="701"/>
        <v>0</v>
      </c>
      <c r="AA4057" t="str">
        <f t="shared" si="695"/>
        <v>ASR_Financial_Report_SHP21Final</v>
      </c>
      <c r="AB4057" s="960">
        <f t="shared" si="696"/>
        <v>44658</v>
      </c>
      <c r="AC4057" t="str">
        <f t="shared" si="697"/>
        <v>Unaudited</v>
      </c>
    </row>
    <row r="4058" spans="1:29" x14ac:dyDescent="0.25">
      <c r="A4058" t="s">
        <v>420</v>
      </c>
      <c r="B4058" t="s">
        <v>1366</v>
      </c>
      <c r="C4058" t="s">
        <v>1367</v>
      </c>
      <c r="D4058">
        <v>1900</v>
      </c>
      <c r="E4058" s="960">
        <v>1</v>
      </c>
      <c r="F4058" t="s">
        <v>438</v>
      </c>
      <c r="G4058" s="960">
        <v>91</v>
      </c>
      <c r="H4058" t="s">
        <v>390</v>
      </c>
      <c r="I4058" s="940" t="s">
        <v>488</v>
      </c>
      <c r="J4058" s="940" t="s">
        <v>444</v>
      </c>
      <c r="K4058" s="940" t="s">
        <v>448</v>
      </c>
      <c r="L4058" s="950" t="s">
        <v>116</v>
      </c>
      <c r="M4058" s="964" t="s">
        <v>158</v>
      </c>
      <c r="N4058" s="679">
        <f t="shared" ca="1" si="698"/>
        <v>0</v>
      </c>
      <c r="O4058" s="679">
        <f t="shared" ca="1" si="700"/>
        <v>0</v>
      </c>
      <c r="P4058" s="679">
        <f t="shared" ca="1" si="700"/>
        <v>0</v>
      </c>
      <c r="Q4058" s="679">
        <f t="shared" ca="1" si="700"/>
        <v>0</v>
      </c>
      <c r="R4058" s="679">
        <f t="shared" ca="1" si="700"/>
        <v>0</v>
      </c>
      <c r="S4058" s="679">
        <f t="shared" ca="1" si="700"/>
        <v>0</v>
      </c>
      <c r="T4058" s="679">
        <f t="shared" ca="1" si="700"/>
        <v>0</v>
      </c>
      <c r="U4058" s="679">
        <f t="shared" ca="1" si="700"/>
        <v>0</v>
      </c>
      <c r="V4058" s="679">
        <f t="shared" ca="1" si="700"/>
        <v>0</v>
      </c>
      <c r="W4058" s="679">
        <f t="shared" ca="1" si="689"/>
        <v>0</v>
      </c>
      <c r="X4058" s="679">
        <f t="shared" ca="1" si="701"/>
        <v>0</v>
      </c>
      <c r="Y4058" s="679">
        <f t="shared" ca="1" si="701"/>
        <v>0</v>
      </c>
      <c r="Z4058" s="679">
        <f t="shared" ca="1" si="701"/>
        <v>0</v>
      </c>
      <c r="AA4058" t="str">
        <f t="shared" si="695"/>
        <v>ASR_Financial_Report_SHP21Final</v>
      </c>
      <c r="AB4058" s="960">
        <f t="shared" si="696"/>
        <v>44658</v>
      </c>
      <c r="AC4058" t="str">
        <f t="shared" si="697"/>
        <v>Unaudited</v>
      </c>
    </row>
    <row r="4059" spans="1:29" x14ac:dyDescent="0.25">
      <c r="A4059" t="s">
        <v>420</v>
      </c>
      <c r="B4059" t="s">
        <v>1366</v>
      </c>
      <c r="C4059" t="s">
        <v>1367</v>
      </c>
      <c r="D4059">
        <v>1900</v>
      </c>
      <c r="E4059" s="960">
        <v>1</v>
      </c>
      <c r="F4059" t="s">
        <v>438</v>
      </c>
      <c r="G4059" s="960">
        <v>91</v>
      </c>
      <c r="H4059" t="s">
        <v>390</v>
      </c>
      <c r="I4059" s="961" t="s">
        <v>488</v>
      </c>
      <c r="J4059" s="961" t="s">
        <v>444</v>
      </c>
      <c r="K4059" s="961" t="s">
        <v>448</v>
      </c>
      <c r="L4059" s="940" t="s">
        <v>159</v>
      </c>
      <c r="M4059" s="961" t="s">
        <v>23</v>
      </c>
      <c r="N4059" s="679">
        <f t="shared" ca="1" si="698"/>
        <v>0</v>
      </c>
      <c r="O4059" s="679">
        <f t="shared" ca="1" si="700"/>
        <v>0</v>
      </c>
      <c r="P4059" s="679">
        <f t="shared" ca="1" si="700"/>
        <v>0</v>
      </c>
      <c r="Q4059" s="679">
        <f t="shared" ca="1" si="700"/>
        <v>0</v>
      </c>
      <c r="R4059" s="679">
        <f t="shared" ca="1" si="700"/>
        <v>0</v>
      </c>
      <c r="S4059" s="679">
        <f t="shared" ca="1" si="700"/>
        <v>0</v>
      </c>
      <c r="T4059" s="679">
        <f t="shared" ca="1" si="700"/>
        <v>0</v>
      </c>
      <c r="U4059" s="679">
        <f t="shared" ca="1" si="700"/>
        <v>0</v>
      </c>
      <c r="V4059" s="679">
        <f t="shared" ca="1" si="700"/>
        <v>0</v>
      </c>
      <c r="W4059" s="679">
        <f t="shared" ca="1" si="689"/>
        <v>0</v>
      </c>
      <c r="X4059" s="679">
        <f t="shared" ca="1" si="701"/>
        <v>0</v>
      </c>
      <c r="Y4059" s="679">
        <f t="shared" ca="1" si="701"/>
        <v>0</v>
      </c>
      <c r="Z4059" s="679">
        <f t="shared" ca="1" si="701"/>
        <v>0</v>
      </c>
      <c r="AA4059" t="str">
        <f t="shared" si="695"/>
        <v>ASR_Financial_Report_SHP21Final</v>
      </c>
      <c r="AB4059" s="960">
        <f t="shared" si="696"/>
        <v>44658</v>
      </c>
      <c r="AC4059" t="str">
        <f t="shared" si="697"/>
        <v>Unaudited</v>
      </c>
    </row>
    <row r="4060" spans="1:29" x14ac:dyDescent="0.25">
      <c r="A4060" t="s">
        <v>420</v>
      </c>
      <c r="B4060" t="s">
        <v>1366</v>
      </c>
      <c r="C4060" t="s">
        <v>1367</v>
      </c>
      <c r="D4060">
        <v>1900</v>
      </c>
      <c r="E4060" s="960">
        <v>1</v>
      </c>
      <c r="F4060" t="s">
        <v>438</v>
      </c>
      <c r="G4060" s="960">
        <v>91</v>
      </c>
      <c r="H4060" t="s">
        <v>390</v>
      </c>
      <c r="I4060" s="940" t="s">
        <v>488</v>
      </c>
      <c r="J4060" s="940" t="s">
        <v>444</v>
      </c>
      <c r="K4060" s="940" t="s">
        <v>448</v>
      </c>
      <c r="L4060" s="940" t="s">
        <v>442</v>
      </c>
      <c r="M4060" s="965" t="s">
        <v>456</v>
      </c>
      <c r="N4060" s="679">
        <f t="shared" ca="1" si="698"/>
        <v>-536500.15992287197</v>
      </c>
      <c r="O4060" s="679">
        <f t="shared" ref="O4060:V4068" ca="1" si="702">IF(OR(AND($F4060="PY",O$1&lt;&gt;"Prior Year"),AND($F4060&lt;&gt;"PY",O$1="Prior Year")),0,INDEX(INDIRECT("'MMA Rev-Exp "&amp;$H4060&amp;"'!$A$1:$CA$200"),IF($J4060="Member Months",MATCH($J4060,INDIRECT("'MMA Rev-Exp "&amp;$H4060&amp;"'!$A$1:$A$200"),0),MATCH($L4060,INDIRECT("'MMA Rev-Exp "&amp;$H4060&amp;"'!$B$1:$B$200"),0)),IF($F4060="PY",MATCH("Prior Year Adjustments",INDIRECT("'MMA Rev-Exp "&amp;$H4060&amp;"'!$A$8:$CA$8"),0),MATCH(IF($F4060="Q1","JANUARY - MARCH (Q1)",IF($F4060="Q2","APRIL - JUNE (Q2)",IF($F4060="Q3","JULY - SEPTEMBER (Q3)",IF($F4060="Q4","OCTOBER - DECEMBER (Q4)",0)))),INDIRECT("'MMA Rev-Exp "&amp;$H4060&amp;"'!$A$7:$CA$7"),0)+MATCH(O$1,INDIRECT("'MMA Rev-Exp "&amp;$H4060&amp;"'!$D$8:$CA$8"),0)-1)))</f>
        <v>-326882.154596548</v>
      </c>
      <c r="P4060" s="679">
        <f t="shared" ca="1" si="702"/>
        <v>-21473.0093757588</v>
      </c>
      <c r="Q4060" s="679">
        <f t="shared" ca="1" si="702"/>
        <v>-38765.841420784702</v>
      </c>
      <c r="R4060" s="679">
        <f t="shared" ca="1" si="702"/>
        <v>-57833.9278382185</v>
      </c>
      <c r="S4060" s="679">
        <f t="shared" ca="1" si="702"/>
        <v>-83192.926486009703</v>
      </c>
      <c r="T4060" s="679">
        <f t="shared" ca="1" si="702"/>
        <v>-1020.9562057924099</v>
      </c>
      <c r="U4060" s="679">
        <f t="shared" ca="1" si="702"/>
        <v>-954.45512324573701</v>
      </c>
      <c r="V4060" s="679">
        <f t="shared" ca="1" si="702"/>
        <v>-4098.6765149485</v>
      </c>
      <c r="W4060" s="679">
        <f t="shared" ca="1" si="689"/>
        <v>0</v>
      </c>
      <c r="X4060" s="679">
        <f t="shared" ca="1" si="701"/>
        <v>-288.40049504111323</v>
      </c>
      <c r="Y4060" s="679">
        <f t="shared" ca="1" si="701"/>
        <v>-1989.8118665245524</v>
      </c>
      <c r="Z4060" s="679">
        <f t="shared" ca="1" si="701"/>
        <v>0</v>
      </c>
      <c r="AA4060" t="str">
        <f t="shared" si="695"/>
        <v>ASR_Financial_Report_SHP21Final</v>
      </c>
      <c r="AB4060" s="960">
        <f t="shared" si="696"/>
        <v>44658</v>
      </c>
      <c r="AC4060" t="str">
        <f t="shared" si="697"/>
        <v>Unaudited</v>
      </c>
    </row>
    <row r="4061" spans="1:29" ht="30" x14ac:dyDescent="0.25">
      <c r="A4061" t="s">
        <v>420</v>
      </c>
      <c r="B4061" t="s">
        <v>1366</v>
      </c>
      <c r="C4061" t="s">
        <v>1367</v>
      </c>
      <c r="D4061">
        <v>1900</v>
      </c>
      <c r="E4061" s="960">
        <v>1</v>
      </c>
      <c r="F4061" t="s">
        <v>438</v>
      </c>
      <c r="G4061" s="960">
        <v>91</v>
      </c>
      <c r="H4061" t="s">
        <v>390</v>
      </c>
      <c r="I4061" s="940" t="s">
        <v>488</v>
      </c>
      <c r="J4061" s="940" t="s">
        <v>444</v>
      </c>
      <c r="K4061" s="940" t="s">
        <v>449</v>
      </c>
      <c r="L4061" s="940">
        <v>9.1</v>
      </c>
      <c r="M4061" s="965" t="s">
        <v>185</v>
      </c>
      <c r="N4061" s="679">
        <f t="shared" ca="1" si="698"/>
        <v>65123.43</v>
      </c>
      <c r="O4061" s="679">
        <f t="shared" ca="1" si="702"/>
        <v>4299</v>
      </c>
      <c r="P4061" s="679">
        <f t="shared" ca="1" si="702"/>
        <v>0</v>
      </c>
      <c r="Q4061" s="679">
        <f t="shared" ca="1" si="702"/>
        <v>15167</v>
      </c>
      <c r="R4061" s="679">
        <f t="shared" ca="1" si="702"/>
        <v>5093.58</v>
      </c>
      <c r="S4061" s="679">
        <f t="shared" ca="1" si="702"/>
        <v>40224.85</v>
      </c>
      <c r="T4061" s="679">
        <f t="shared" ca="1" si="702"/>
        <v>0</v>
      </c>
      <c r="U4061" s="679">
        <f t="shared" ca="1" si="702"/>
        <v>0</v>
      </c>
      <c r="V4061" s="679">
        <f t="shared" ca="1" si="702"/>
        <v>339</v>
      </c>
      <c r="W4061" s="679">
        <f t="shared" ca="1" si="689"/>
        <v>0</v>
      </c>
      <c r="X4061" s="679">
        <f t="shared" ca="1" si="701"/>
        <v>0</v>
      </c>
      <c r="Y4061" s="679">
        <f t="shared" ca="1" si="701"/>
        <v>0</v>
      </c>
      <c r="Z4061" s="679">
        <f t="shared" ca="1" si="701"/>
        <v>0</v>
      </c>
      <c r="AA4061" t="str">
        <f t="shared" si="695"/>
        <v>ASR_Financial_Report_SHP21Final</v>
      </c>
      <c r="AB4061" s="960">
        <f t="shared" si="696"/>
        <v>44658</v>
      </c>
      <c r="AC4061" t="str">
        <f t="shared" si="697"/>
        <v>Unaudited</v>
      </c>
    </row>
    <row r="4062" spans="1:29" x14ac:dyDescent="0.25">
      <c r="A4062" t="s">
        <v>420</v>
      </c>
      <c r="B4062" t="s">
        <v>1366</v>
      </c>
      <c r="C4062" t="s">
        <v>1367</v>
      </c>
      <c r="D4062">
        <v>1900</v>
      </c>
      <c r="E4062" s="960">
        <v>1</v>
      </c>
      <c r="F4062" t="s">
        <v>438</v>
      </c>
      <c r="G4062" s="960">
        <v>91</v>
      </c>
      <c r="H4062" t="s">
        <v>390</v>
      </c>
      <c r="I4062" s="940" t="s">
        <v>488</v>
      </c>
      <c r="J4062" s="940" t="s">
        <v>444</v>
      </c>
      <c r="K4062" s="940" t="s">
        <v>449</v>
      </c>
      <c r="L4062" s="940" t="s">
        <v>106</v>
      </c>
      <c r="M4062" s="965" t="s">
        <v>186</v>
      </c>
      <c r="N4062" s="679">
        <f t="shared" ca="1" si="698"/>
        <v>496858.79</v>
      </c>
      <c r="O4062" s="679">
        <f t="shared" ca="1" si="702"/>
        <v>0</v>
      </c>
      <c r="P4062" s="679">
        <f t="shared" ca="1" si="702"/>
        <v>560.73</v>
      </c>
      <c r="Q4062" s="679">
        <f t="shared" ca="1" si="702"/>
        <v>86254.99</v>
      </c>
      <c r="R4062" s="679">
        <f t="shared" ca="1" si="702"/>
        <v>245662.78</v>
      </c>
      <c r="S4062" s="679">
        <f t="shared" ca="1" si="702"/>
        <v>164380.28999999998</v>
      </c>
      <c r="T4062" s="679">
        <f t="shared" ca="1" si="702"/>
        <v>0</v>
      </c>
      <c r="U4062" s="679">
        <f t="shared" ca="1" si="702"/>
        <v>0</v>
      </c>
      <c r="V4062" s="679">
        <f t="shared" ca="1" si="702"/>
        <v>0</v>
      </c>
      <c r="W4062" s="679">
        <f t="shared" ca="1" si="689"/>
        <v>0</v>
      </c>
      <c r="X4062" s="679">
        <f t="shared" ca="1" si="701"/>
        <v>0</v>
      </c>
      <c r="Y4062" s="679">
        <f t="shared" ca="1" si="701"/>
        <v>0</v>
      </c>
      <c r="Z4062" s="679">
        <f t="shared" ca="1" si="701"/>
        <v>0</v>
      </c>
      <c r="AA4062" t="str">
        <f t="shared" si="695"/>
        <v>ASR_Financial_Report_SHP21Final</v>
      </c>
      <c r="AB4062" s="960">
        <f t="shared" si="696"/>
        <v>44658</v>
      </c>
      <c r="AC4062" t="str">
        <f t="shared" si="697"/>
        <v>Unaudited</v>
      </c>
    </row>
    <row r="4063" spans="1:29" x14ac:dyDescent="0.25">
      <c r="A4063" t="s">
        <v>420</v>
      </c>
      <c r="B4063" t="s">
        <v>1366</v>
      </c>
      <c r="C4063" t="s">
        <v>1367</v>
      </c>
      <c r="D4063">
        <v>1900</v>
      </c>
      <c r="E4063" s="960">
        <v>1</v>
      </c>
      <c r="F4063" t="s">
        <v>438</v>
      </c>
      <c r="G4063" s="960">
        <v>91</v>
      </c>
      <c r="H4063" t="s">
        <v>390</v>
      </c>
      <c r="I4063" s="940" t="s">
        <v>488</v>
      </c>
      <c r="J4063" s="940" t="s">
        <v>444</v>
      </c>
      <c r="K4063" s="940" t="s">
        <v>449</v>
      </c>
      <c r="L4063" s="940" t="s">
        <v>1302</v>
      </c>
      <c r="M4063" s="965" t="s">
        <v>1303</v>
      </c>
      <c r="N4063" s="679">
        <f t="shared" ca="1" si="698"/>
        <v>222090.27000000002</v>
      </c>
      <c r="O4063" s="679">
        <f t="shared" ca="1" si="702"/>
        <v>0</v>
      </c>
      <c r="P4063" s="679">
        <f t="shared" ca="1" si="702"/>
        <v>0</v>
      </c>
      <c r="Q4063" s="679">
        <f t="shared" ca="1" si="702"/>
        <v>61147.77</v>
      </c>
      <c r="R4063" s="679">
        <f t="shared" ca="1" si="702"/>
        <v>36993.83</v>
      </c>
      <c r="S4063" s="679">
        <f t="shared" ca="1" si="702"/>
        <v>123948.67</v>
      </c>
      <c r="T4063" s="679">
        <f t="shared" ca="1" si="702"/>
        <v>0</v>
      </c>
      <c r="U4063" s="679">
        <f t="shared" ca="1" si="702"/>
        <v>0</v>
      </c>
      <c r="V4063" s="679">
        <f t="shared" ca="1" si="702"/>
        <v>0</v>
      </c>
      <c r="W4063" s="679">
        <f t="shared" ca="1" si="689"/>
        <v>0</v>
      </c>
      <c r="X4063" s="679">
        <f t="shared" ca="1" si="701"/>
        <v>0</v>
      </c>
      <c r="Y4063" s="679">
        <f t="shared" ca="1" si="701"/>
        <v>0</v>
      </c>
      <c r="Z4063" s="679">
        <f t="shared" ca="1" si="701"/>
        <v>0</v>
      </c>
      <c r="AA4063" t="str">
        <f t="shared" si="695"/>
        <v>ASR_Financial_Report_SHP21Final</v>
      </c>
      <c r="AB4063" s="960">
        <f t="shared" si="696"/>
        <v>44658</v>
      </c>
      <c r="AC4063" t="str">
        <f t="shared" si="697"/>
        <v>Unaudited</v>
      </c>
    </row>
    <row r="4064" spans="1:29" x14ac:dyDescent="0.25">
      <c r="A4064" t="s">
        <v>420</v>
      </c>
      <c r="B4064" t="s">
        <v>1366</v>
      </c>
      <c r="C4064" t="s">
        <v>1367</v>
      </c>
      <c r="D4064">
        <v>1900</v>
      </c>
      <c r="E4064" s="960">
        <v>1</v>
      </c>
      <c r="F4064" t="s">
        <v>438</v>
      </c>
      <c r="G4064" s="960">
        <v>91</v>
      </c>
      <c r="H4064" t="s">
        <v>390</v>
      </c>
      <c r="I4064" s="940" t="s">
        <v>488</v>
      </c>
      <c r="J4064" s="940" t="s">
        <v>444</v>
      </c>
      <c r="K4064" s="940" t="s">
        <v>449</v>
      </c>
      <c r="L4064" s="940" t="s">
        <v>107</v>
      </c>
      <c r="M4064" s="965" t="s">
        <v>187</v>
      </c>
      <c r="N4064" s="679">
        <f t="shared" ca="1" si="698"/>
        <v>669108.01000000013</v>
      </c>
      <c r="O4064" s="679">
        <f t="shared" ca="1" si="702"/>
        <v>243257.23</v>
      </c>
      <c r="P4064" s="679">
        <f t="shared" ca="1" si="702"/>
        <v>35151.65</v>
      </c>
      <c r="Q4064" s="679">
        <f t="shared" ca="1" si="702"/>
        <v>120341.53</v>
      </c>
      <c r="R4064" s="679">
        <f t="shared" ca="1" si="702"/>
        <v>152236.31</v>
      </c>
      <c r="S4064" s="679">
        <f t="shared" ca="1" si="702"/>
        <v>86122.430000000109</v>
      </c>
      <c r="T4064" s="679">
        <f t="shared" ca="1" si="702"/>
        <v>371.46</v>
      </c>
      <c r="U4064" s="679">
        <f t="shared" ca="1" si="702"/>
        <v>100.04</v>
      </c>
      <c r="V4064" s="679">
        <f t="shared" ca="1" si="702"/>
        <v>3615.74</v>
      </c>
      <c r="W4064" s="679">
        <f t="shared" ca="1" si="689"/>
        <v>27911.62</v>
      </c>
      <c r="X4064" s="679">
        <f t="shared" ca="1" si="701"/>
        <v>0</v>
      </c>
      <c r="Y4064" s="679">
        <f t="shared" ca="1" si="701"/>
        <v>0</v>
      </c>
      <c r="Z4064" s="679">
        <f t="shared" ca="1" si="701"/>
        <v>0</v>
      </c>
      <c r="AA4064" t="str">
        <f t="shared" si="695"/>
        <v>ASR_Financial_Report_SHP21Final</v>
      </c>
      <c r="AB4064" s="960">
        <f t="shared" si="696"/>
        <v>44658</v>
      </c>
      <c r="AC4064" t="str">
        <f t="shared" si="697"/>
        <v>Unaudited</v>
      </c>
    </row>
    <row r="4065" spans="1:29" x14ac:dyDescent="0.25">
      <c r="A4065" t="s">
        <v>420</v>
      </c>
      <c r="B4065" t="s">
        <v>1366</v>
      </c>
      <c r="C4065" t="s">
        <v>1367</v>
      </c>
      <c r="D4065">
        <v>1900</v>
      </c>
      <c r="E4065" s="960">
        <v>1</v>
      </c>
      <c r="F4065" t="s">
        <v>438</v>
      </c>
      <c r="G4065" s="960">
        <v>91</v>
      </c>
      <c r="H4065" t="s">
        <v>390</v>
      </c>
      <c r="I4065" s="940" t="s">
        <v>488</v>
      </c>
      <c r="J4065" s="940" t="s">
        <v>444</v>
      </c>
      <c r="K4065" s="940" t="s">
        <v>449</v>
      </c>
      <c r="L4065" s="940" t="s">
        <v>108</v>
      </c>
      <c r="M4065" s="965" t="s">
        <v>160</v>
      </c>
      <c r="N4065" s="679">
        <f t="shared" ca="1" si="698"/>
        <v>3901473.2199999988</v>
      </c>
      <c r="O4065" s="679">
        <f t="shared" ca="1" si="702"/>
        <v>608111.51999999804</v>
      </c>
      <c r="P4065" s="679">
        <f t="shared" ca="1" si="702"/>
        <v>50902.92</v>
      </c>
      <c r="Q4065" s="679">
        <f t="shared" ca="1" si="702"/>
        <v>592297.62000000104</v>
      </c>
      <c r="R4065" s="679">
        <f t="shared" ca="1" si="702"/>
        <v>824341.25999999989</v>
      </c>
      <c r="S4065" s="679">
        <f t="shared" ca="1" si="702"/>
        <v>1499700.34</v>
      </c>
      <c r="T4065" s="679">
        <f t="shared" ca="1" si="702"/>
        <v>922.03</v>
      </c>
      <c r="U4065" s="679">
        <f t="shared" ca="1" si="702"/>
        <v>17786.900000000001</v>
      </c>
      <c r="V4065" s="679">
        <f t="shared" ca="1" si="702"/>
        <v>34226.639999999999</v>
      </c>
      <c r="W4065" s="679">
        <f t="shared" ca="1" si="689"/>
        <v>56511.85</v>
      </c>
      <c r="X4065" s="679">
        <f t="shared" ca="1" si="701"/>
        <v>135119.73999999987</v>
      </c>
      <c r="Y4065" s="679">
        <f t="shared" ca="1" si="701"/>
        <v>81552.399999999994</v>
      </c>
      <c r="Z4065" s="679">
        <f t="shared" ca="1" si="701"/>
        <v>0</v>
      </c>
      <c r="AA4065" t="str">
        <f t="shared" si="695"/>
        <v>ASR_Financial_Report_SHP21Final</v>
      </c>
      <c r="AB4065" s="960">
        <f t="shared" si="696"/>
        <v>44658</v>
      </c>
      <c r="AC4065" t="str">
        <f t="shared" si="697"/>
        <v>Unaudited</v>
      </c>
    </row>
    <row r="4066" spans="1:29" x14ac:dyDescent="0.25">
      <c r="A4066" t="s">
        <v>420</v>
      </c>
      <c r="B4066" t="s">
        <v>1366</v>
      </c>
      <c r="C4066" t="s">
        <v>1367</v>
      </c>
      <c r="D4066">
        <v>1900</v>
      </c>
      <c r="E4066" s="960">
        <v>1</v>
      </c>
      <c r="F4066" t="s">
        <v>438</v>
      </c>
      <c r="G4066" s="960">
        <v>91</v>
      </c>
      <c r="H4066" t="s">
        <v>390</v>
      </c>
      <c r="I4066" s="940" t="s">
        <v>488</v>
      </c>
      <c r="J4066" s="940" t="s">
        <v>444</v>
      </c>
      <c r="K4066" s="940" t="s">
        <v>449</v>
      </c>
      <c r="L4066" s="948" t="s">
        <v>109</v>
      </c>
      <c r="M4066" s="963" t="s">
        <v>134</v>
      </c>
      <c r="N4066" s="679">
        <f t="shared" ca="1" si="698"/>
        <v>4352309.430038278</v>
      </c>
      <c r="O4066" s="679">
        <f t="shared" ca="1" si="702"/>
        <v>3395081.7200381798</v>
      </c>
      <c r="P4066" s="679">
        <f t="shared" ca="1" si="702"/>
        <v>148843.220000095</v>
      </c>
      <c r="Q4066" s="679">
        <f t="shared" ca="1" si="702"/>
        <v>241543.06999999</v>
      </c>
      <c r="R4066" s="679">
        <f t="shared" ca="1" si="702"/>
        <v>277541.849999959</v>
      </c>
      <c r="S4066" s="679">
        <f t="shared" ca="1" si="702"/>
        <v>241565.54000005798</v>
      </c>
      <c r="T4066" s="679">
        <f t="shared" ca="1" si="702"/>
        <v>3244.8000000000102</v>
      </c>
      <c r="U4066" s="679">
        <f t="shared" ca="1" si="702"/>
        <v>2579.23000000001</v>
      </c>
      <c r="V4066" s="679">
        <f t="shared" ca="1" si="702"/>
        <v>23237.010000001701</v>
      </c>
      <c r="W4066" s="679">
        <f t="shared" ca="1" si="689"/>
        <v>603.77</v>
      </c>
      <c r="X4066" s="679">
        <f t="shared" ca="1" si="701"/>
        <v>14354.7699999939</v>
      </c>
      <c r="Y4066" s="679">
        <f t="shared" ca="1" si="701"/>
        <v>3714.4499999999498</v>
      </c>
      <c r="Z4066" s="679">
        <f t="shared" ca="1" si="701"/>
        <v>0</v>
      </c>
      <c r="AA4066" t="str">
        <f t="shared" si="695"/>
        <v>ASR_Financial_Report_SHP21Final</v>
      </c>
      <c r="AB4066" s="960">
        <f t="shared" si="696"/>
        <v>44658</v>
      </c>
      <c r="AC4066" t="str">
        <f t="shared" si="697"/>
        <v>Unaudited</v>
      </c>
    </row>
    <row r="4067" spans="1:29" x14ac:dyDescent="0.25">
      <c r="A4067" t="s">
        <v>420</v>
      </c>
      <c r="B4067" t="s">
        <v>1366</v>
      </c>
      <c r="C4067" t="s">
        <v>1367</v>
      </c>
      <c r="D4067">
        <v>1900</v>
      </c>
      <c r="E4067" s="960">
        <v>1</v>
      </c>
      <c r="F4067" t="s">
        <v>438</v>
      </c>
      <c r="G4067" s="960">
        <v>91</v>
      </c>
      <c r="H4067" t="s">
        <v>390</v>
      </c>
      <c r="I4067" s="965" t="s">
        <v>488</v>
      </c>
      <c r="J4067" s="965" t="s">
        <v>444</v>
      </c>
      <c r="K4067" s="965" t="s">
        <v>449</v>
      </c>
      <c r="L4067" s="940" t="s">
        <v>110</v>
      </c>
      <c r="M4067" s="965" t="s">
        <v>162</v>
      </c>
      <c r="N4067" s="679">
        <f t="shared" ca="1" si="698"/>
        <v>-766.64670930290981</v>
      </c>
      <c r="O4067" s="679">
        <f t="shared" ca="1" si="702"/>
        <v>35796.984354701119</v>
      </c>
      <c r="P4067" s="679">
        <f t="shared" ca="1" si="702"/>
        <v>3623.5636308342309</v>
      </c>
      <c r="Q4067" s="679">
        <f t="shared" ca="1" si="702"/>
        <v>79.806805833615925</v>
      </c>
      <c r="R4067" s="679">
        <f t="shared" ca="1" si="702"/>
        <v>103.60134211600655</v>
      </c>
      <c r="S4067" s="679">
        <f t="shared" ca="1" si="702"/>
        <v>-41227.764467588408</v>
      </c>
      <c r="T4067" s="679">
        <f t="shared" ca="1" si="702"/>
        <v>54.113341648043232</v>
      </c>
      <c r="U4067" s="679">
        <f t="shared" ca="1" si="702"/>
        <v>-385.19839038615942</v>
      </c>
      <c r="V4067" s="679">
        <f t="shared" ca="1" si="702"/>
        <v>0.30124123077820281</v>
      </c>
      <c r="W4067" s="679">
        <f t="shared" ca="1" si="689"/>
        <v>9.7063981784959861</v>
      </c>
      <c r="X4067" s="679">
        <f t="shared" ca="1" si="701"/>
        <v>883.16063930559994</v>
      </c>
      <c r="Y4067" s="679">
        <f t="shared" ca="1" si="701"/>
        <v>295.07839482376852</v>
      </c>
      <c r="Z4067" s="679">
        <f t="shared" ca="1" si="701"/>
        <v>0</v>
      </c>
      <c r="AA4067" t="str">
        <f t="shared" si="695"/>
        <v>ASR_Financial_Report_SHP21Final</v>
      </c>
      <c r="AB4067" s="960">
        <f t="shared" si="696"/>
        <v>44658</v>
      </c>
      <c r="AC4067" t="str">
        <f t="shared" si="697"/>
        <v>Unaudited</v>
      </c>
    </row>
    <row r="4068" spans="1:29" x14ac:dyDescent="0.25">
      <c r="A4068" t="s">
        <v>420</v>
      </c>
      <c r="B4068" t="s">
        <v>1366</v>
      </c>
      <c r="C4068" t="s">
        <v>1367</v>
      </c>
      <c r="D4068">
        <v>1900</v>
      </c>
      <c r="E4068" s="960">
        <v>1</v>
      </c>
      <c r="F4068" t="s">
        <v>438</v>
      </c>
      <c r="G4068" s="960">
        <v>91</v>
      </c>
      <c r="H4068" t="s">
        <v>390</v>
      </c>
      <c r="I4068" s="940" t="s">
        <v>488</v>
      </c>
      <c r="J4068" s="940" t="s">
        <v>444</v>
      </c>
      <c r="K4068" s="940" t="s">
        <v>449</v>
      </c>
      <c r="L4068" s="946" t="s">
        <v>111</v>
      </c>
      <c r="M4068" s="966" t="s">
        <v>463</v>
      </c>
      <c r="N4068" s="679">
        <f t="shared" ca="1" si="698"/>
        <v>3421417.2119044606</v>
      </c>
      <c r="O4068" s="679">
        <f t="shared" ca="1" si="702"/>
        <v>1605855.1908897208</v>
      </c>
      <c r="P4068" s="679">
        <f t="shared" ca="1" si="702"/>
        <v>105489.22015227708</v>
      </c>
      <c r="Q4068" s="679">
        <f t="shared" ca="1" si="702"/>
        <v>567826.6999587114</v>
      </c>
      <c r="R4068" s="679">
        <f t="shared" ca="1" si="702"/>
        <v>847128.48183964903</v>
      </c>
      <c r="S4068" s="679">
        <f t="shared" ca="1" si="702"/>
        <v>227135.41201175569</v>
      </c>
      <c r="T4068" s="679">
        <f t="shared" ca="1" si="702"/>
        <v>5015.5929275685485</v>
      </c>
      <c r="U4068" s="679">
        <f t="shared" ca="1" si="702"/>
        <v>2605.8772881563286</v>
      </c>
      <c r="V4068" s="679">
        <f t="shared" ca="1" si="702"/>
        <v>60035.791160040608</v>
      </c>
      <c r="W4068" s="679">
        <f t="shared" ca="1" si="689"/>
        <v>0</v>
      </c>
      <c r="X4068" s="679">
        <f t="shared" ca="1" si="701"/>
        <v>195.25365663495006</v>
      </c>
      <c r="Y4068" s="679">
        <f t="shared" ca="1" si="701"/>
        <v>129.69201994650129</v>
      </c>
      <c r="Z4068" s="679">
        <f t="shared" ca="1" si="701"/>
        <v>0</v>
      </c>
      <c r="AA4068" t="str">
        <f t="shared" si="695"/>
        <v>ASR_Financial_Report_SHP21Final</v>
      </c>
      <c r="AB4068" s="960">
        <f t="shared" si="696"/>
        <v>44658</v>
      </c>
      <c r="AC4068" t="str">
        <f t="shared" si="697"/>
        <v>Unaudited</v>
      </c>
    </row>
    <row r="4069" spans="1:29" x14ac:dyDescent="0.25">
      <c r="A4069" t="s">
        <v>420</v>
      </c>
      <c r="B4069" t="s">
        <v>1366</v>
      </c>
      <c r="C4069" t="s">
        <v>1367</v>
      </c>
      <c r="D4069">
        <v>1900</v>
      </c>
      <c r="E4069" s="960">
        <v>1</v>
      </c>
      <c r="F4069" t="s">
        <v>438</v>
      </c>
      <c r="G4069" s="960">
        <v>91</v>
      </c>
      <c r="H4069" t="s">
        <v>390</v>
      </c>
      <c r="I4069" s="940" t="s">
        <v>488</v>
      </c>
      <c r="J4069" s="940" t="s">
        <v>444</v>
      </c>
      <c r="K4069" s="940" t="s">
        <v>6</v>
      </c>
      <c r="L4069" s="946" t="s">
        <v>117</v>
      </c>
      <c r="M4069" s="966" t="s">
        <v>188</v>
      </c>
      <c r="N4069" s="679">
        <f t="shared" ca="1" si="698"/>
        <v>967860.46999999904</v>
      </c>
      <c r="O4069" s="679">
        <f ca="1">IF(OR(AND($F4069="PY",O$1&lt;&gt;"Prior Year"),AND($F4069&lt;&gt;"PY",O$1="Prior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"&amp;$H4069&amp;"'!$A$7:$CA$7"),0)+MATCH(O$1,INDIRECT("'MMA Rev-Exp "&amp;$H4069&amp;"'!$D$8:$CA$8"),0)-1)))</f>
        <v>478239.31999999902</v>
      </c>
      <c r="P4069" s="679">
        <f ca="1">IF(OR(AND($F4069="PY",P$1&lt;&gt;"Prior Year"),AND($F4069&lt;&gt;"PY",P$1="Prior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"&amp;$H4069&amp;"'!$A$7:$CA$7"),0)+MATCH(P$1,INDIRECT("'MMA Rev-Exp "&amp;$H4069&amp;"'!$D$8:$CA$8"),0)-1)))</f>
        <v>32739.68</v>
      </c>
      <c r="Q4069" s="679">
        <f ca="1">IF(OR(AND($F4069="PY",Q$1&lt;&gt;"Prior Year"),AND($F4069&lt;&gt;"PY",Q$1="Prior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"&amp;$H4069&amp;"'!$A$7:$CA$7"),0)+MATCH(Q$1,INDIRECT("'MMA Rev-Exp "&amp;$H4069&amp;"'!$D$8:$CA$8"),0)-1)))</f>
        <v>81501.12000000001</v>
      </c>
      <c r="R4069" s="679">
        <f t="shared" ref="O4069:Z4084" ca="1" si="703">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218088.87000000002</v>
      </c>
      <c r="S4069" s="679">
        <f t="shared" ca="1" si="703"/>
        <v>102969.16</v>
      </c>
      <c r="T4069" s="679">
        <f t="shared" ca="1" si="703"/>
        <v>343.34</v>
      </c>
      <c r="U4069" s="679">
        <f t="shared" ca="1" si="703"/>
        <v>4984.7700000000004</v>
      </c>
      <c r="V4069" s="679">
        <f t="shared" ca="1" si="703"/>
        <v>9004.2000000000007</v>
      </c>
      <c r="W4069" s="679">
        <f t="shared" ca="1" si="689"/>
        <v>192.43</v>
      </c>
      <c r="X4069" s="679">
        <f t="shared" ca="1" si="703"/>
        <v>26545.86</v>
      </c>
      <c r="Y4069" s="679">
        <f t="shared" ca="1" si="703"/>
        <v>13251.72</v>
      </c>
      <c r="Z4069" s="679">
        <f t="shared" ca="1" si="703"/>
        <v>0</v>
      </c>
      <c r="AA4069" t="str">
        <f t="shared" si="695"/>
        <v>ASR_Financial_Report_SHP21Final</v>
      </c>
      <c r="AB4069" s="960">
        <f t="shared" si="696"/>
        <v>44658</v>
      </c>
      <c r="AC4069" t="str">
        <f t="shared" si="697"/>
        <v>Unaudited</v>
      </c>
    </row>
    <row r="4070" spans="1:29" x14ac:dyDescent="0.25">
      <c r="A4070" t="s">
        <v>420</v>
      </c>
      <c r="B4070" t="s">
        <v>1366</v>
      </c>
      <c r="C4070" t="s">
        <v>1367</v>
      </c>
      <c r="D4070">
        <v>1900</v>
      </c>
      <c r="E4070" s="960">
        <v>1</v>
      </c>
      <c r="F4070" t="s">
        <v>438</v>
      </c>
      <c r="G4070" s="960">
        <v>91</v>
      </c>
      <c r="H4070" t="s">
        <v>390</v>
      </c>
      <c r="I4070" s="940" t="s">
        <v>488</v>
      </c>
      <c r="J4070" s="940" t="s">
        <v>444</v>
      </c>
      <c r="K4070" s="940" t="s">
        <v>6</v>
      </c>
      <c r="L4070" s="950" t="s">
        <v>45</v>
      </c>
      <c r="M4070" s="967" t="s">
        <v>163</v>
      </c>
      <c r="N4070" s="679">
        <f t="shared" ref="N4070:Z4104" ca="1" si="704">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679">
        <f t="shared" ca="1" si="703"/>
        <v>0</v>
      </c>
      <c r="P4070" s="679">
        <f t="shared" ca="1" si="703"/>
        <v>0</v>
      </c>
      <c r="Q4070" s="679">
        <f t="shared" ca="1" si="703"/>
        <v>0</v>
      </c>
      <c r="R4070" s="679">
        <f t="shared" ca="1" si="703"/>
        <v>0</v>
      </c>
      <c r="S4070" s="679">
        <f t="shared" ca="1" si="703"/>
        <v>0</v>
      </c>
      <c r="T4070" s="679">
        <f t="shared" ca="1" si="703"/>
        <v>0</v>
      </c>
      <c r="U4070" s="679">
        <f t="shared" ca="1" si="703"/>
        <v>0</v>
      </c>
      <c r="V4070" s="679">
        <f t="shared" ca="1" si="703"/>
        <v>0</v>
      </c>
      <c r="W4070" s="679">
        <f t="shared" ca="1" si="689"/>
        <v>0</v>
      </c>
      <c r="X4070" s="679">
        <f t="shared" ca="1" si="703"/>
        <v>0</v>
      </c>
      <c r="Y4070" s="679">
        <f t="shared" ca="1" si="703"/>
        <v>0</v>
      </c>
      <c r="Z4070" s="679">
        <f t="shared" ca="1" si="703"/>
        <v>0</v>
      </c>
      <c r="AA4070" t="str">
        <f t="shared" si="695"/>
        <v>ASR_Financial_Report_SHP21Final</v>
      </c>
      <c r="AB4070" s="960">
        <f t="shared" si="696"/>
        <v>44658</v>
      </c>
      <c r="AC4070" t="str">
        <f t="shared" si="697"/>
        <v>Unaudited</v>
      </c>
    </row>
    <row r="4071" spans="1:29" x14ac:dyDescent="0.25">
      <c r="A4071" t="s">
        <v>420</v>
      </c>
      <c r="B4071" t="s">
        <v>1366</v>
      </c>
      <c r="C4071" t="s">
        <v>1367</v>
      </c>
      <c r="D4071">
        <v>1900</v>
      </c>
      <c r="E4071" s="960">
        <v>1</v>
      </c>
      <c r="F4071" t="s">
        <v>438</v>
      </c>
      <c r="G4071" s="960">
        <v>91</v>
      </c>
      <c r="H4071" t="s">
        <v>390</v>
      </c>
      <c r="I4071" s="966" t="s">
        <v>488</v>
      </c>
      <c r="J4071" s="966" t="s">
        <v>444</v>
      </c>
      <c r="K4071" s="966" t="s">
        <v>6</v>
      </c>
      <c r="L4071" s="946" t="s">
        <v>46</v>
      </c>
      <c r="M4071" s="966" t="s">
        <v>164</v>
      </c>
      <c r="N4071" s="679">
        <f t="shared" ca="1" si="704"/>
        <v>3439.4630057653362</v>
      </c>
      <c r="O4071" s="679">
        <f t="shared" ca="1" si="703"/>
        <v>1924.1217301651905</v>
      </c>
      <c r="P4071" s="679">
        <f t="shared" ca="1" si="703"/>
        <v>224.96765529344634</v>
      </c>
      <c r="Q4071" s="679">
        <f t="shared" ca="1" si="703"/>
        <v>134.54211922815958</v>
      </c>
      <c r="R4071" s="679">
        <f t="shared" ca="1" si="703"/>
        <v>850.61343100027966</v>
      </c>
      <c r="S4071" s="679">
        <f t="shared" ca="1" si="703"/>
        <v>214.68164203060473</v>
      </c>
      <c r="T4071" s="679">
        <f t="shared" ca="1" si="703"/>
        <v>2.9702952918159982</v>
      </c>
      <c r="U4071" s="679">
        <f t="shared" ca="1" si="703"/>
        <v>45.454883370497754</v>
      </c>
      <c r="V4071" s="679">
        <f t="shared" ca="1" si="703"/>
        <v>41.132038940242751</v>
      </c>
      <c r="W4071" s="679">
        <f t="shared" ca="1" si="703"/>
        <v>0.71119746423763264</v>
      </c>
      <c r="X4071" s="679">
        <f t="shared" ca="1" si="703"/>
        <v>1.57518846357965E-2</v>
      </c>
      <c r="Y4071" s="679">
        <f t="shared" ca="1" si="703"/>
        <v>0.25226109622595461</v>
      </c>
      <c r="Z4071" s="679">
        <f t="shared" ca="1" si="703"/>
        <v>0</v>
      </c>
      <c r="AA4071" t="str">
        <f t="shared" si="695"/>
        <v>ASR_Financial_Report_SHP21Final</v>
      </c>
      <c r="AB4071" s="960">
        <f t="shared" si="696"/>
        <v>44658</v>
      </c>
      <c r="AC4071" t="str">
        <f t="shared" si="697"/>
        <v>Unaudited</v>
      </c>
    </row>
    <row r="4072" spans="1:29" x14ac:dyDescent="0.25">
      <c r="A4072" t="s">
        <v>420</v>
      </c>
      <c r="B4072" t="s">
        <v>1366</v>
      </c>
      <c r="C4072" t="s">
        <v>1367</v>
      </c>
      <c r="D4072">
        <v>1900</v>
      </c>
      <c r="E4072" s="960">
        <v>1</v>
      </c>
      <c r="F4072" t="s">
        <v>438</v>
      </c>
      <c r="G4072" s="960">
        <v>91</v>
      </c>
      <c r="H4072" t="s">
        <v>390</v>
      </c>
      <c r="I4072" s="940" t="s">
        <v>488</v>
      </c>
      <c r="J4072" s="940" t="s">
        <v>444</v>
      </c>
      <c r="K4072" s="940" t="s">
        <v>6</v>
      </c>
      <c r="L4072" s="940" t="s">
        <v>165</v>
      </c>
      <c r="M4072" s="965" t="s">
        <v>461</v>
      </c>
      <c r="N4072" s="679">
        <f t="shared" ca="1" si="704"/>
        <v>0</v>
      </c>
      <c r="O4072" s="679">
        <f t="shared" ca="1" si="703"/>
        <v>0</v>
      </c>
      <c r="P4072" s="679">
        <f t="shared" ca="1" si="703"/>
        <v>0</v>
      </c>
      <c r="Q4072" s="679">
        <f t="shared" ca="1" si="703"/>
        <v>0</v>
      </c>
      <c r="R4072" s="679">
        <f t="shared" ca="1" si="703"/>
        <v>0</v>
      </c>
      <c r="S4072" s="679">
        <f t="shared" ca="1" si="703"/>
        <v>0</v>
      </c>
      <c r="T4072" s="679">
        <f t="shared" ca="1" si="703"/>
        <v>0</v>
      </c>
      <c r="U4072" s="679">
        <f t="shared" ca="1" si="703"/>
        <v>0</v>
      </c>
      <c r="V4072" s="679">
        <f t="shared" ca="1" si="703"/>
        <v>0</v>
      </c>
      <c r="W4072" s="679">
        <f t="shared" ca="1" si="703"/>
        <v>0</v>
      </c>
      <c r="X4072" s="679">
        <f t="shared" ca="1" si="703"/>
        <v>0</v>
      </c>
      <c r="Y4072" s="679">
        <f t="shared" ca="1" si="703"/>
        <v>0</v>
      </c>
      <c r="Z4072" s="679">
        <f t="shared" ca="1" si="703"/>
        <v>0</v>
      </c>
      <c r="AA4072" t="str">
        <f t="shared" si="695"/>
        <v>ASR_Financial_Report_SHP21Final</v>
      </c>
      <c r="AB4072" s="960">
        <f t="shared" si="696"/>
        <v>44658</v>
      </c>
      <c r="AC4072" t="str">
        <f t="shared" si="697"/>
        <v>Unaudited</v>
      </c>
    </row>
    <row r="4073" spans="1:29" x14ac:dyDescent="0.25">
      <c r="A4073" t="s">
        <v>420</v>
      </c>
      <c r="B4073" t="s">
        <v>1366</v>
      </c>
      <c r="C4073" t="s">
        <v>1367</v>
      </c>
      <c r="D4073">
        <v>1900</v>
      </c>
      <c r="E4073" s="960">
        <v>1</v>
      </c>
      <c r="F4073" t="s">
        <v>438</v>
      </c>
      <c r="G4073" s="960">
        <v>91</v>
      </c>
      <c r="H4073" t="s">
        <v>390</v>
      </c>
      <c r="I4073" s="940" t="s">
        <v>488</v>
      </c>
      <c r="J4073" s="940" t="s">
        <v>444</v>
      </c>
      <c r="K4073" s="940" t="s">
        <v>434</v>
      </c>
      <c r="L4073" s="940" t="s">
        <v>120</v>
      </c>
      <c r="M4073" s="965" t="s">
        <v>32</v>
      </c>
      <c r="N4073" s="679">
        <f t="shared" ca="1" si="704"/>
        <v>0</v>
      </c>
      <c r="O4073" s="679">
        <f t="shared" ca="1" si="703"/>
        <v>0</v>
      </c>
      <c r="P4073" s="679">
        <f t="shared" ca="1" si="703"/>
        <v>0</v>
      </c>
      <c r="Q4073" s="679">
        <f t="shared" ca="1" si="703"/>
        <v>0</v>
      </c>
      <c r="R4073" s="679">
        <f t="shared" ca="1" si="703"/>
        <v>0</v>
      </c>
      <c r="S4073" s="679">
        <f t="shared" ca="1" si="703"/>
        <v>0</v>
      </c>
      <c r="T4073" s="679">
        <f t="shared" ca="1" si="703"/>
        <v>0</v>
      </c>
      <c r="U4073" s="679">
        <f t="shared" ca="1" si="703"/>
        <v>0</v>
      </c>
      <c r="V4073" s="679">
        <f t="shared" ca="1" si="703"/>
        <v>0</v>
      </c>
      <c r="W4073" s="679">
        <f t="shared" ca="1" si="703"/>
        <v>0</v>
      </c>
      <c r="X4073" s="679">
        <f t="shared" ca="1" si="703"/>
        <v>0</v>
      </c>
      <c r="Y4073" s="679">
        <f t="shared" ca="1" si="703"/>
        <v>0</v>
      </c>
      <c r="Z4073" s="679">
        <f t="shared" ca="1" si="703"/>
        <v>0</v>
      </c>
      <c r="AA4073" t="str">
        <f t="shared" si="695"/>
        <v>ASR_Financial_Report_SHP21Final</v>
      </c>
      <c r="AB4073" s="960">
        <f t="shared" si="696"/>
        <v>44658</v>
      </c>
      <c r="AC4073" t="str">
        <f t="shared" si="697"/>
        <v>Unaudited</v>
      </c>
    </row>
    <row r="4074" spans="1:29" x14ac:dyDescent="0.25">
      <c r="A4074" t="s">
        <v>420</v>
      </c>
      <c r="B4074" t="s">
        <v>1366</v>
      </c>
      <c r="C4074" t="s">
        <v>1367</v>
      </c>
      <c r="D4074">
        <v>1900</v>
      </c>
      <c r="E4074" s="960">
        <v>1</v>
      </c>
      <c r="F4074" t="s">
        <v>438</v>
      </c>
      <c r="G4074" s="960">
        <v>91</v>
      </c>
      <c r="H4074" t="s">
        <v>390</v>
      </c>
      <c r="I4074" s="940" t="s">
        <v>488</v>
      </c>
      <c r="J4074" s="940" t="s">
        <v>444</v>
      </c>
      <c r="K4074" s="940" t="s">
        <v>434</v>
      </c>
      <c r="L4074" s="940" t="s">
        <v>924</v>
      </c>
      <c r="M4074" s="965" t="s">
        <v>916</v>
      </c>
      <c r="N4074" s="679">
        <f t="shared" ca="1" si="704"/>
        <v>0</v>
      </c>
      <c r="O4074" s="679">
        <f t="shared" ca="1" si="703"/>
        <v>0</v>
      </c>
      <c r="P4074" s="679">
        <f t="shared" ca="1" si="703"/>
        <v>0</v>
      </c>
      <c r="Q4074" s="679">
        <f t="shared" ca="1" si="703"/>
        <v>0</v>
      </c>
      <c r="R4074" s="679">
        <f t="shared" ca="1" si="703"/>
        <v>0</v>
      </c>
      <c r="S4074" s="679">
        <f t="shared" ca="1" si="703"/>
        <v>0</v>
      </c>
      <c r="T4074" s="679">
        <f t="shared" ca="1" si="703"/>
        <v>0</v>
      </c>
      <c r="U4074" s="679">
        <f t="shared" ca="1" si="703"/>
        <v>0</v>
      </c>
      <c r="V4074" s="679">
        <f t="shared" ca="1" si="703"/>
        <v>0</v>
      </c>
      <c r="W4074" s="679">
        <f t="shared" ca="1" si="703"/>
        <v>0</v>
      </c>
      <c r="X4074" s="679">
        <f t="shared" ca="1" si="703"/>
        <v>0</v>
      </c>
      <c r="Y4074" s="679">
        <f t="shared" ca="1" si="703"/>
        <v>0</v>
      </c>
      <c r="Z4074" s="679">
        <f t="shared" ca="1" si="703"/>
        <v>0</v>
      </c>
      <c r="AA4074" t="str">
        <f t="shared" si="695"/>
        <v>ASR_Financial_Report_SHP21Final</v>
      </c>
      <c r="AB4074" s="960">
        <f t="shared" si="696"/>
        <v>44658</v>
      </c>
      <c r="AC4074" t="str">
        <f t="shared" si="697"/>
        <v>Unaudited</v>
      </c>
    </row>
    <row r="4075" spans="1:29" x14ac:dyDescent="0.25">
      <c r="A4075" t="s">
        <v>420</v>
      </c>
      <c r="B4075" t="s">
        <v>1366</v>
      </c>
      <c r="C4075" t="s">
        <v>1367</v>
      </c>
      <c r="D4075">
        <v>1900</v>
      </c>
      <c r="E4075" s="960">
        <v>1</v>
      </c>
      <c r="F4075" t="s">
        <v>438</v>
      </c>
      <c r="G4075" s="960">
        <v>91</v>
      </c>
      <c r="H4075" t="s">
        <v>390</v>
      </c>
      <c r="I4075" s="940" t="s">
        <v>488</v>
      </c>
      <c r="J4075" s="940" t="s">
        <v>444</v>
      </c>
      <c r="K4075" s="940" t="s">
        <v>434</v>
      </c>
      <c r="L4075" s="948" t="s">
        <v>167</v>
      </c>
      <c r="M4075" s="963" t="s">
        <v>40</v>
      </c>
      <c r="N4075" s="679">
        <f t="shared" ca="1" si="704"/>
        <v>0</v>
      </c>
      <c r="O4075" s="679">
        <f t="shared" ca="1" si="703"/>
        <v>0</v>
      </c>
      <c r="P4075" s="679">
        <f t="shared" ca="1" si="703"/>
        <v>0</v>
      </c>
      <c r="Q4075" s="679">
        <f t="shared" ca="1" si="703"/>
        <v>0</v>
      </c>
      <c r="R4075" s="679">
        <f t="shared" ca="1" si="703"/>
        <v>0</v>
      </c>
      <c r="S4075" s="679">
        <f t="shared" ca="1" si="703"/>
        <v>0</v>
      </c>
      <c r="T4075" s="679">
        <f t="shared" ca="1" si="703"/>
        <v>0</v>
      </c>
      <c r="U4075" s="679">
        <f t="shared" ca="1" si="703"/>
        <v>0</v>
      </c>
      <c r="V4075" s="679">
        <f t="shared" ca="1" si="703"/>
        <v>0</v>
      </c>
      <c r="W4075" s="679">
        <f t="shared" ca="1" si="703"/>
        <v>0</v>
      </c>
      <c r="X4075" s="679">
        <f t="shared" ca="1" si="703"/>
        <v>0</v>
      </c>
      <c r="Y4075" s="679">
        <f t="shared" ca="1" si="703"/>
        <v>0</v>
      </c>
      <c r="Z4075" s="679">
        <f t="shared" ca="1" si="703"/>
        <v>0</v>
      </c>
      <c r="AA4075" t="str">
        <f t="shared" si="695"/>
        <v>ASR_Financial_Report_SHP21Final</v>
      </c>
      <c r="AB4075" s="960">
        <f t="shared" si="696"/>
        <v>44658</v>
      </c>
      <c r="AC4075" t="str">
        <f t="shared" si="697"/>
        <v>Unaudited</v>
      </c>
    </row>
    <row r="4076" spans="1:29" x14ac:dyDescent="0.25">
      <c r="A4076" t="s">
        <v>420</v>
      </c>
      <c r="B4076" t="s">
        <v>1366</v>
      </c>
      <c r="C4076" t="s">
        <v>1367</v>
      </c>
      <c r="D4076">
        <v>1900</v>
      </c>
      <c r="E4076" s="960">
        <v>1</v>
      </c>
      <c r="F4076" t="s">
        <v>438</v>
      </c>
      <c r="G4076" s="960">
        <v>91</v>
      </c>
      <c r="H4076" t="s">
        <v>390</v>
      </c>
      <c r="I4076" s="965" t="s">
        <v>488</v>
      </c>
      <c r="J4076" s="965" t="s">
        <v>444</v>
      </c>
      <c r="K4076" s="965" t="s">
        <v>434</v>
      </c>
      <c r="L4076" s="940" t="s">
        <v>168</v>
      </c>
      <c r="M4076" s="965" t="s">
        <v>329</v>
      </c>
      <c r="N4076" s="679">
        <f t="shared" ca="1" si="704"/>
        <v>0</v>
      </c>
      <c r="O4076" s="679">
        <f t="shared" ca="1" si="703"/>
        <v>0</v>
      </c>
      <c r="P4076" s="679">
        <f t="shared" ca="1" si="703"/>
        <v>0</v>
      </c>
      <c r="Q4076" s="679">
        <f t="shared" ca="1" si="703"/>
        <v>0</v>
      </c>
      <c r="R4076" s="679">
        <f t="shared" ca="1" si="703"/>
        <v>0</v>
      </c>
      <c r="S4076" s="679">
        <f t="shared" ca="1" si="703"/>
        <v>0</v>
      </c>
      <c r="T4076" s="679">
        <f t="shared" ca="1" si="703"/>
        <v>0</v>
      </c>
      <c r="U4076" s="679">
        <f t="shared" ca="1" si="703"/>
        <v>0</v>
      </c>
      <c r="V4076" s="679">
        <f t="shared" ca="1" si="703"/>
        <v>0</v>
      </c>
      <c r="W4076" s="679">
        <f t="shared" ca="1" si="703"/>
        <v>0</v>
      </c>
      <c r="X4076" s="679">
        <f t="shared" ca="1" si="703"/>
        <v>0</v>
      </c>
      <c r="Y4076" s="679">
        <f t="shared" ca="1" si="703"/>
        <v>0</v>
      </c>
      <c r="Z4076" s="679">
        <f t="shared" ca="1" si="703"/>
        <v>0</v>
      </c>
      <c r="AA4076" t="str">
        <f t="shared" si="695"/>
        <v>ASR_Financial_Report_SHP21Final</v>
      </c>
      <c r="AB4076" s="960">
        <f t="shared" si="696"/>
        <v>44658</v>
      </c>
      <c r="AC4076" t="str">
        <f t="shared" si="697"/>
        <v>Unaudited</v>
      </c>
    </row>
    <row r="4077" spans="1:29" x14ac:dyDescent="0.25">
      <c r="A4077" t="s">
        <v>420</v>
      </c>
      <c r="B4077" t="s">
        <v>1366</v>
      </c>
      <c r="C4077" t="s">
        <v>1367</v>
      </c>
      <c r="D4077">
        <v>1900</v>
      </c>
      <c r="E4077" s="960">
        <v>1</v>
      </c>
      <c r="F4077" t="s">
        <v>438</v>
      </c>
      <c r="G4077" s="960">
        <v>91</v>
      </c>
      <c r="H4077" t="s">
        <v>390</v>
      </c>
      <c r="I4077" s="940" t="s">
        <v>488</v>
      </c>
      <c r="J4077" s="940" t="s">
        <v>450</v>
      </c>
      <c r="K4077" s="940" t="s">
        <v>435</v>
      </c>
      <c r="L4077" s="940" t="s">
        <v>121</v>
      </c>
      <c r="M4077" s="965" t="s">
        <v>27</v>
      </c>
      <c r="N4077" s="679">
        <f t="shared" ca="1" si="704"/>
        <v>48705845.690301448</v>
      </c>
      <c r="O4077" s="679">
        <f t="shared" ca="1" si="703"/>
        <v>1816496.0961357665</v>
      </c>
      <c r="P4077" s="679">
        <f t="shared" ca="1" si="703"/>
        <v>46889349.594165683</v>
      </c>
      <c r="Q4077" s="679">
        <f t="shared" ca="1" si="703"/>
        <v>0</v>
      </c>
      <c r="R4077" s="679">
        <f t="shared" ca="1" si="703"/>
        <v>0</v>
      </c>
      <c r="S4077" s="679">
        <f t="shared" ca="1" si="703"/>
        <v>0</v>
      </c>
      <c r="T4077" s="679">
        <f t="shared" ca="1" si="703"/>
        <v>0</v>
      </c>
      <c r="U4077" s="679">
        <f t="shared" ca="1" si="703"/>
        <v>0</v>
      </c>
      <c r="V4077" s="679">
        <f t="shared" ca="1" si="703"/>
        <v>0</v>
      </c>
      <c r="W4077" s="679">
        <f t="shared" ca="1" si="703"/>
        <v>0</v>
      </c>
      <c r="X4077" s="679">
        <f t="shared" ca="1" si="703"/>
        <v>0</v>
      </c>
      <c r="Y4077" s="679">
        <f t="shared" ca="1" si="703"/>
        <v>0</v>
      </c>
      <c r="Z4077" s="679">
        <f t="shared" ca="1" si="703"/>
        <v>0</v>
      </c>
      <c r="AA4077" t="str">
        <f t="shared" si="695"/>
        <v>ASR_Financial_Report_SHP21Final</v>
      </c>
      <c r="AB4077" s="960">
        <f t="shared" si="696"/>
        <v>44658</v>
      </c>
      <c r="AC4077" t="str">
        <f t="shared" si="697"/>
        <v>Unaudited</v>
      </c>
    </row>
    <row r="4078" spans="1:29" x14ac:dyDescent="0.25">
      <c r="A4078" t="s">
        <v>420</v>
      </c>
      <c r="B4078" t="s">
        <v>1366</v>
      </c>
      <c r="C4078" t="s">
        <v>1367</v>
      </c>
      <c r="D4078">
        <v>1900</v>
      </c>
      <c r="E4078" s="960">
        <v>1</v>
      </c>
      <c r="F4078" t="s">
        <v>438</v>
      </c>
      <c r="G4078" s="960">
        <v>91</v>
      </c>
      <c r="H4078" t="s">
        <v>390</v>
      </c>
      <c r="I4078" s="940" t="s">
        <v>488</v>
      </c>
      <c r="J4078" s="940" t="s">
        <v>450</v>
      </c>
      <c r="K4078" s="940" t="s">
        <v>435</v>
      </c>
      <c r="L4078" s="940" t="s">
        <v>122</v>
      </c>
      <c r="M4078" s="965" t="s">
        <v>97</v>
      </c>
      <c r="N4078" s="679">
        <f t="shared" ca="1" si="704"/>
        <v>-41253591.040537827</v>
      </c>
      <c r="O4078" s="679">
        <f t="shared" ca="1" si="703"/>
        <v>178755.97024903915</v>
      </c>
      <c r="P4078" s="679">
        <f t="shared" ca="1" si="703"/>
        <v>-41432347.010786869</v>
      </c>
      <c r="Q4078" s="679">
        <f t="shared" ca="1" si="703"/>
        <v>0</v>
      </c>
      <c r="R4078" s="679">
        <f t="shared" ca="1" si="703"/>
        <v>0</v>
      </c>
      <c r="S4078" s="679">
        <f t="shared" ca="1" si="703"/>
        <v>0</v>
      </c>
      <c r="T4078" s="679">
        <f t="shared" ca="1" si="703"/>
        <v>0</v>
      </c>
      <c r="U4078" s="679">
        <f t="shared" ca="1" si="703"/>
        <v>0</v>
      </c>
      <c r="V4078" s="679">
        <f t="shared" ca="1" si="703"/>
        <v>0</v>
      </c>
      <c r="W4078" s="679">
        <f t="shared" ca="1" si="703"/>
        <v>0</v>
      </c>
      <c r="X4078" s="679">
        <f t="shared" ca="1" si="703"/>
        <v>0</v>
      </c>
      <c r="Y4078" s="679">
        <f t="shared" ca="1" si="703"/>
        <v>0</v>
      </c>
      <c r="Z4078" s="679">
        <f t="shared" ca="1" si="703"/>
        <v>0</v>
      </c>
      <c r="AA4078" t="str">
        <f t="shared" si="695"/>
        <v>ASR_Financial_Report_SHP21Final</v>
      </c>
      <c r="AB4078" s="960">
        <f t="shared" si="696"/>
        <v>44658</v>
      </c>
      <c r="AC4078" t="str">
        <f t="shared" si="697"/>
        <v>Unaudited</v>
      </c>
    </row>
    <row r="4079" spans="1:29" x14ac:dyDescent="0.25">
      <c r="A4079" t="s">
        <v>420</v>
      </c>
      <c r="B4079" t="s">
        <v>1366</v>
      </c>
      <c r="C4079" t="s">
        <v>1367</v>
      </c>
      <c r="D4079">
        <v>1900</v>
      </c>
      <c r="E4079" s="960">
        <v>1</v>
      </c>
      <c r="F4079" t="s">
        <v>438</v>
      </c>
      <c r="G4079" s="960">
        <v>91</v>
      </c>
      <c r="H4079" t="s">
        <v>390</v>
      </c>
      <c r="I4079" s="940" t="s">
        <v>488</v>
      </c>
      <c r="J4079" s="940" t="s">
        <v>450</v>
      </c>
      <c r="K4079" s="940" t="s">
        <v>435</v>
      </c>
      <c r="L4079" s="940" t="s">
        <v>123</v>
      </c>
      <c r="M4079" s="965" t="s">
        <v>98</v>
      </c>
      <c r="N4079" s="679">
        <f t="shared" ca="1" si="704"/>
        <v>1947981.0210860064</v>
      </c>
      <c r="O4079" s="679">
        <f t="shared" ca="1" si="703"/>
        <v>887172.3128810894</v>
      </c>
      <c r="P4079" s="679">
        <f t="shared" ca="1" si="703"/>
        <v>1060808.7082049171</v>
      </c>
      <c r="Q4079" s="679">
        <f t="shared" ca="1" si="703"/>
        <v>0</v>
      </c>
      <c r="R4079" s="679">
        <f t="shared" ca="1" si="703"/>
        <v>0</v>
      </c>
      <c r="S4079" s="679">
        <f t="shared" ca="1" si="703"/>
        <v>0</v>
      </c>
      <c r="T4079" s="679">
        <f t="shared" ca="1" si="703"/>
        <v>0</v>
      </c>
      <c r="U4079" s="679">
        <f t="shared" ca="1" si="703"/>
        <v>0</v>
      </c>
      <c r="V4079" s="679">
        <f t="shared" ca="1" si="703"/>
        <v>0</v>
      </c>
      <c r="W4079" s="679">
        <f t="shared" ca="1" si="703"/>
        <v>0</v>
      </c>
      <c r="X4079" s="679">
        <f t="shared" ca="1" si="703"/>
        <v>0</v>
      </c>
      <c r="Y4079" s="679">
        <f t="shared" ca="1" si="703"/>
        <v>0</v>
      </c>
      <c r="Z4079" s="679">
        <f t="shared" ca="1" si="703"/>
        <v>0</v>
      </c>
      <c r="AA4079" t="str">
        <f t="shared" si="695"/>
        <v>ASR_Financial_Report_SHP21Final</v>
      </c>
      <c r="AB4079" s="960">
        <f t="shared" si="696"/>
        <v>44658</v>
      </c>
      <c r="AC4079" t="str">
        <f t="shared" si="697"/>
        <v>Unaudited</v>
      </c>
    </row>
    <row r="4080" spans="1:29" x14ac:dyDescent="0.25">
      <c r="A4080" t="s">
        <v>420</v>
      </c>
      <c r="B4080" t="s">
        <v>1366</v>
      </c>
      <c r="C4080" t="s">
        <v>1367</v>
      </c>
      <c r="D4080">
        <v>1900</v>
      </c>
      <c r="E4080" s="960">
        <v>1</v>
      </c>
      <c r="F4080" t="s">
        <v>438</v>
      </c>
      <c r="G4080" s="960">
        <v>91</v>
      </c>
      <c r="H4080" t="s">
        <v>390</v>
      </c>
      <c r="I4080" s="940" t="s">
        <v>488</v>
      </c>
      <c r="J4080" s="940" t="s">
        <v>450</v>
      </c>
      <c r="K4080" s="940" t="s">
        <v>435</v>
      </c>
      <c r="L4080" s="948" t="s">
        <v>124</v>
      </c>
      <c r="M4080" s="963" t="s">
        <v>99</v>
      </c>
      <c r="N4080" s="679">
        <f t="shared" ca="1" si="704"/>
        <v>123681.7772435181</v>
      </c>
      <c r="O4080" s="679">
        <f t="shared" ca="1" si="703"/>
        <v>73103.551807962052</v>
      </c>
      <c r="P4080" s="679">
        <f t="shared" ca="1" si="703"/>
        <v>50578.225435556036</v>
      </c>
      <c r="Q4080" s="679">
        <f t="shared" ca="1" si="703"/>
        <v>0</v>
      </c>
      <c r="R4080" s="679">
        <f t="shared" ca="1" si="703"/>
        <v>0</v>
      </c>
      <c r="S4080" s="679">
        <f t="shared" ca="1" si="703"/>
        <v>0</v>
      </c>
      <c r="T4080" s="679">
        <f t="shared" ca="1" si="703"/>
        <v>0</v>
      </c>
      <c r="U4080" s="679">
        <f t="shared" ca="1" si="703"/>
        <v>0</v>
      </c>
      <c r="V4080" s="679">
        <f t="shared" ca="1" si="703"/>
        <v>0</v>
      </c>
      <c r="W4080" s="679">
        <f t="shared" ca="1" si="703"/>
        <v>0</v>
      </c>
      <c r="X4080" s="679">
        <f t="shared" ca="1" si="703"/>
        <v>0</v>
      </c>
      <c r="Y4080" s="679">
        <f t="shared" ca="1" si="703"/>
        <v>0</v>
      </c>
      <c r="Z4080" s="679">
        <f t="shared" ca="1" si="703"/>
        <v>0</v>
      </c>
      <c r="AA4080" t="str">
        <f t="shared" si="695"/>
        <v>ASR_Financial_Report_SHP21Final</v>
      </c>
      <c r="AB4080" s="960">
        <f t="shared" si="696"/>
        <v>44658</v>
      </c>
      <c r="AC4080" t="str">
        <f t="shared" si="697"/>
        <v>Unaudited</v>
      </c>
    </row>
    <row r="4081" spans="1:29" x14ac:dyDescent="0.25">
      <c r="A4081" t="s">
        <v>420</v>
      </c>
      <c r="B4081" t="s">
        <v>1366</v>
      </c>
      <c r="C4081" t="s">
        <v>1367</v>
      </c>
      <c r="D4081">
        <v>1900</v>
      </c>
      <c r="E4081" s="960">
        <v>1</v>
      </c>
      <c r="F4081" t="s">
        <v>438</v>
      </c>
      <c r="G4081" s="960">
        <v>91</v>
      </c>
      <c r="H4081" t="s">
        <v>390</v>
      </c>
      <c r="I4081" s="965" t="s">
        <v>488</v>
      </c>
      <c r="J4081" s="965" t="s">
        <v>450</v>
      </c>
      <c r="K4081" s="965" t="s">
        <v>435</v>
      </c>
      <c r="L4081" s="940" t="s">
        <v>125</v>
      </c>
      <c r="M4081" s="965" t="s">
        <v>100</v>
      </c>
      <c r="N4081" s="679">
        <f t="shared" ca="1" si="704"/>
        <v>-2747.3958006875237</v>
      </c>
      <c r="O4081" s="679">
        <f t="shared" ca="1" si="703"/>
        <v>0</v>
      </c>
      <c r="P4081" s="679">
        <f t="shared" ca="1" si="703"/>
        <v>-2747.3958006875237</v>
      </c>
      <c r="Q4081" s="679">
        <f t="shared" ca="1" si="703"/>
        <v>0</v>
      </c>
      <c r="R4081" s="679">
        <f t="shared" ca="1" si="703"/>
        <v>0</v>
      </c>
      <c r="S4081" s="679">
        <f t="shared" ca="1" si="703"/>
        <v>0</v>
      </c>
      <c r="T4081" s="679">
        <f t="shared" ca="1" si="703"/>
        <v>0</v>
      </c>
      <c r="U4081" s="679">
        <f t="shared" ca="1" si="703"/>
        <v>0</v>
      </c>
      <c r="V4081" s="679">
        <f t="shared" ca="1" si="703"/>
        <v>0</v>
      </c>
      <c r="W4081" s="679">
        <f t="shared" ca="1" si="703"/>
        <v>0</v>
      </c>
      <c r="X4081" s="679">
        <f t="shared" ca="1" si="703"/>
        <v>0</v>
      </c>
      <c r="Y4081" s="679">
        <f t="shared" ca="1" si="703"/>
        <v>0</v>
      </c>
      <c r="Z4081" s="679">
        <f t="shared" ca="1" si="703"/>
        <v>0</v>
      </c>
      <c r="AA4081" t="str">
        <f t="shared" si="695"/>
        <v>ASR_Financial_Report_SHP21Final</v>
      </c>
      <c r="AB4081" s="960">
        <f t="shared" si="696"/>
        <v>44658</v>
      </c>
      <c r="AC4081" t="str">
        <f t="shared" si="697"/>
        <v>Unaudited</v>
      </c>
    </row>
    <row r="4082" spans="1:29" x14ac:dyDescent="0.25">
      <c r="A4082" t="s">
        <v>420</v>
      </c>
      <c r="B4082" t="s">
        <v>1366</v>
      </c>
      <c r="C4082" t="s">
        <v>1367</v>
      </c>
      <c r="D4082">
        <v>1900</v>
      </c>
      <c r="E4082" s="960">
        <v>1</v>
      </c>
      <c r="F4082" t="s">
        <v>438</v>
      </c>
      <c r="G4082" s="960">
        <v>91</v>
      </c>
      <c r="H4082" t="s">
        <v>390</v>
      </c>
      <c r="I4082" s="940" t="s">
        <v>488</v>
      </c>
      <c r="J4082" s="940" t="s">
        <v>450</v>
      </c>
      <c r="K4082" s="940" t="s">
        <v>435</v>
      </c>
      <c r="L4082" s="940" t="s">
        <v>126</v>
      </c>
      <c r="M4082" s="965" t="s">
        <v>28</v>
      </c>
      <c r="N4082" s="679">
        <f t="shared" ca="1" si="704"/>
        <v>71592.504945479086</v>
      </c>
      <c r="O4082" s="679">
        <f t="shared" ca="1" si="703"/>
        <v>71592.504945479086</v>
      </c>
      <c r="P4082" s="679">
        <f t="shared" ca="1" si="703"/>
        <v>0</v>
      </c>
      <c r="Q4082" s="679">
        <f t="shared" ca="1" si="703"/>
        <v>0</v>
      </c>
      <c r="R4082" s="679">
        <f t="shared" ca="1" si="703"/>
        <v>0</v>
      </c>
      <c r="S4082" s="679">
        <f t="shared" ca="1" si="703"/>
        <v>0</v>
      </c>
      <c r="T4082" s="679">
        <f t="shared" ca="1" si="703"/>
        <v>0</v>
      </c>
      <c r="U4082" s="679">
        <f t="shared" ca="1" si="703"/>
        <v>0</v>
      </c>
      <c r="V4082" s="679">
        <f t="shared" ca="1" si="703"/>
        <v>0</v>
      </c>
      <c r="W4082" s="679">
        <f t="shared" ca="1" si="703"/>
        <v>0</v>
      </c>
      <c r="X4082" s="679">
        <f t="shared" ca="1" si="703"/>
        <v>0</v>
      </c>
      <c r="Y4082" s="679">
        <f t="shared" ca="1" si="703"/>
        <v>0</v>
      </c>
      <c r="Z4082" s="679">
        <f t="shared" ca="1" si="703"/>
        <v>0</v>
      </c>
      <c r="AA4082" t="str">
        <f t="shared" si="695"/>
        <v>ASR_Financial_Report_SHP21Final</v>
      </c>
      <c r="AB4082" s="960">
        <f t="shared" si="696"/>
        <v>44658</v>
      </c>
      <c r="AC4082" t="str">
        <f t="shared" si="697"/>
        <v>Unaudited</v>
      </c>
    </row>
    <row r="4083" spans="1:29" x14ac:dyDescent="0.25">
      <c r="A4083" t="s">
        <v>420</v>
      </c>
      <c r="B4083" t="s">
        <v>1366</v>
      </c>
      <c r="C4083" t="s">
        <v>1367</v>
      </c>
      <c r="D4083">
        <v>1900</v>
      </c>
      <c r="E4083" s="960">
        <v>1</v>
      </c>
      <c r="F4083" t="s">
        <v>438</v>
      </c>
      <c r="G4083" s="960">
        <v>91</v>
      </c>
      <c r="H4083" t="s">
        <v>390</v>
      </c>
      <c r="I4083" s="940" t="s">
        <v>488</v>
      </c>
      <c r="J4083" s="940" t="s">
        <v>436</v>
      </c>
      <c r="K4083" s="940" t="s">
        <v>436</v>
      </c>
      <c r="L4083" s="940" t="s">
        <v>128</v>
      </c>
      <c r="M4083" s="965" t="s">
        <v>326</v>
      </c>
      <c r="N4083" s="679">
        <f t="shared" ca="1" si="704"/>
        <v>0</v>
      </c>
      <c r="O4083" s="679">
        <f t="shared" ca="1" si="703"/>
        <v>0</v>
      </c>
      <c r="P4083" s="679">
        <f t="shared" ca="1" si="703"/>
        <v>0</v>
      </c>
      <c r="Q4083" s="679">
        <f t="shared" ca="1" si="703"/>
        <v>0</v>
      </c>
      <c r="R4083" s="679">
        <f t="shared" ca="1" si="703"/>
        <v>0</v>
      </c>
      <c r="S4083" s="679">
        <f t="shared" ca="1" si="703"/>
        <v>0</v>
      </c>
      <c r="T4083" s="679">
        <f t="shared" ca="1" si="703"/>
        <v>0</v>
      </c>
      <c r="U4083" s="679">
        <f t="shared" ca="1" si="703"/>
        <v>0</v>
      </c>
      <c r="V4083" s="679">
        <f t="shared" ca="1" si="703"/>
        <v>0</v>
      </c>
      <c r="W4083" s="679">
        <f t="shared" ca="1" si="703"/>
        <v>0</v>
      </c>
      <c r="X4083" s="679">
        <f t="shared" ca="1" si="703"/>
        <v>0</v>
      </c>
      <c r="Y4083" s="679">
        <f t="shared" ca="1" si="703"/>
        <v>0</v>
      </c>
      <c r="Z4083" s="679">
        <f t="shared" ca="1" si="703"/>
        <v>0</v>
      </c>
      <c r="AA4083" t="str">
        <f t="shared" si="695"/>
        <v>ASR_Financial_Report_SHP21Final</v>
      </c>
      <c r="AB4083" s="960">
        <f t="shared" si="696"/>
        <v>44658</v>
      </c>
      <c r="AC4083" t="str">
        <f t="shared" si="697"/>
        <v>Unaudited</v>
      </c>
    </row>
    <row r="4084" spans="1:29" x14ac:dyDescent="0.25">
      <c r="A4084" t="s">
        <v>420</v>
      </c>
      <c r="B4084" t="s">
        <v>1366</v>
      </c>
      <c r="C4084" t="s">
        <v>1367</v>
      </c>
      <c r="D4084">
        <v>1900</v>
      </c>
      <c r="E4084" s="960">
        <v>1</v>
      </c>
      <c r="F4084" t="s">
        <v>438</v>
      </c>
      <c r="G4084" s="960">
        <v>91</v>
      </c>
      <c r="H4084" t="s">
        <v>390</v>
      </c>
      <c r="I4084" s="940" t="s">
        <v>488</v>
      </c>
      <c r="J4084" s="940" t="s">
        <v>436</v>
      </c>
      <c r="K4084" s="940" t="s">
        <v>436</v>
      </c>
      <c r="L4084" s="940" t="s">
        <v>129</v>
      </c>
      <c r="M4084" s="965" t="s">
        <v>325</v>
      </c>
      <c r="N4084" s="679">
        <f t="shared" ca="1" si="704"/>
        <v>0</v>
      </c>
      <c r="O4084" s="679">
        <f t="shared" ca="1" si="703"/>
        <v>0</v>
      </c>
      <c r="P4084" s="679">
        <f t="shared" ca="1" si="703"/>
        <v>0</v>
      </c>
      <c r="Q4084" s="679">
        <f t="shared" ca="1" si="703"/>
        <v>0</v>
      </c>
      <c r="R4084" s="679">
        <f t="shared" ca="1" si="703"/>
        <v>0</v>
      </c>
      <c r="S4084" s="679">
        <f t="shared" ca="1" si="703"/>
        <v>0</v>
      </c>
      <c r="T4084" s="679">
        <f t="shared" ca="1" si="703"/>
        <v>0</v>
      </c>
      <c r="U4084" s="679">
        <f t="shared" ca="1" si="703"/>
        <v>0</v>
      </c>
      <c r="V4084" s="679">
        <f t="shared" ca="1" si="703"/>
        <v>0</v>
      </c>
      <c r="W4084" s="679">
        <f t="shared" ca="1" si="703"/>
        <v>0</v>
      </c>
      <c r="X4084" s="679">
        <f t="shared" ca="1" si="703"/>
        <v>0</v>
      </c>
      <c r="Y4084" s="679">
        <f t="shared" ca="1" si="703"/>
        <v>0</v>
      </c>
      <c r="Z4084" s="679">
        <f t="shared" ca="1" si="703"/>
        <v>0</v>
      </c>
      <c r="AA4084" t="str">
        <f t="shared" si="695"/>
        <v>ASR_Financial_Report_SHP21Final</v>
      </c>
      <c r="AB4084" s="960">
        <f t="shared" si="696"/>
        <v>44658</v>
      </c>
      <c r="AC4084" t="str">
        <f t="shared" si="697"/>
        <v>Unaudited</v>
      </c>
    </row>
    <row r="4085" spans="1:29" ht="30" x14ac:dyDescent="0.25">
      <c r="A4085" t="s">
        <v>420</v>
      </c>
      <c r="B4085" t="s">
        <v>1366</v>
      </c>
      <c r="C4085" t="s">
        <v>1367</v>
      </c>
      <c r="D4085">
        <v>1900</v>
      </c>
      <c r="E4085" s="960">
        <v>1</v>
      </c>
      <c r="F4085" t="s">
        <v>438</v>
      </c>
      <c r="G4085" s="960">
        <v>91</v>
      </c>
      <c r="H4085" t="s">
        <v>390</v>
      </c>
      <c r="I4085" s="940" t="s">
        <v>488</v>
      </c>
      <c r="J4085" s="940" t="s">
        <v>436</v>
      </c>
      <c r="K4085" s="940" t="s">
        <v>436</v>
      </c>
      <c r="L4085" s="948" t="s">
        <v>130</v>
      </c>
      <c r="M4085" s="963" t="s">
        <v>179</v>
      </c>
      <c r="N4085" s="679">
        <f t="shared" ca="1" si="704"/>
        <v>0</v>
      </c>
      <c r="O4085" s="679">
        <f t="shared" ca="1" si="704"/>
        <v>0</v>
      </c>
      <c r="P4085" s="679">
        <f t="shared" ca="1" si="704"/>
        <v>0</v>
      </c>
      <c r="Q4085" s="679">
        <f t="shared" ca="1" si="704"/>
        <v>0</v>
      </c>
      <c r="R4085" s="679">
        <f t="shared" ca="1" si="704"/>
        <v>0</v>
      </c>
      <c r="S4085" s="679">
        <f t="shared" ca="1" si="704"/>
        <v>0</v>
      </c>
      <c r="T4085" s="679">
        <f t="shared" ca="1" si="704"/>
        <v>0</v>
      </c>
      <c r="U4085" s="679">
        <f t="shared" ca="1" si="704"/>
        <v>0</v>
      </c>
      <c r="V4085" s="679">
        <f t="shared" ca="1" si="704"/>
        <v>0</v>
      </c>
      <c r="W4085" s="679">
        <f t="shared" ref="W4085:W4148" ca="1" si="705">IF(OR(AND($F4085="PY",W$1&lt;&gt;"Prior Year"),AND($F4085&lt;&gt;"PY",W$1="Prior Year")),0,INDEX(INDIRECT("'MMA Rev-Exp "&amp;$H4085&amp;"'!$A$1:$CA$200"),IF($J4085="Member Months",MATCH($J4085,INDIRECT("'MMA Rev-Exp "&amp;$H4085&amp;"'!$A$1:$A$200"),0),MATCH($L4085,INDIRECT("'MMA Rev-Exp "&amp;$H4085&amp;"'!$B$1:$B$200"),0)),IF($F4085="PY",MATCH("Prior Year Adjustments",INDIRECT("'MMA Rev-Exp "&amp;$H4085&amp;"'!$A$8:$CA$8"),0),MATCH(IF($F4085="Q1","JANUARY - MARCH (Q1)",IF($F4085="Q2","APRIL - JUNE (Q2)",IF($F4085="Q3","JULY - SEPTEMBER (Q3)",IF($F4085="Q4","OCTOBER - DECEMBER (Q4)",0)))),INDIRECT("'MMA Rev-Exp "&amp;$H4085&amp;"'!$A$7:$CA$7"),0)+MATCH(W$1,INDIRECT("'MMA Rev-Exp "&amp;$H4085&amp;"'!$D$8:$CA$8"),0)-1)))</f>
        <v>0</v>
      </c>
      <c r="X4085" s="679">
        <f t="shared" ca="1" si="704"/>
        <v>0</v>
      </c>
      <c r="Y4085" s="679">
        <f t="shared" ca="1" si="704"/>
        <v>0</v>
      </c>
      <c r="Z4085" s="679">
        <f t="shared" ca="1" si="704"/>
        <v>0</v>
      </c>
      <c r="AA4085" t="str">
        <f t="shared" si="695"/>
        <v>ASR_Financial_Report_SHP21Final</v>
      </c>
      <c r="AB4085" s="960">
        <f t="shared" si="696"/>
        <v>44658</v>
      </c>
      <c r="AC4085" t="str">
        <f t="shared" si="697"/>
        <v>Unaudited</v>
      </c>
    </row>
    <row r="4086" spans="1:29" x14ac:dyDescent="0.25">
      <c r="A4086" t="s">
        <v>420</v>
      </c>
      <c r="B4086" t="s">
        <v>1366</v>
      </c>
      <c r="C4086" t="s">
        <v>1367</v>
      </c>
      <c r="D4086">
        <v>1900</v>
      </c>
      <c r="E4086" s="960">
        <v>1</v>
      </c>
      <c r="F4086" t="s">
        <v>438</v>
      </c>
      <c r="G4086" s="960">
        <v>91</v>
      </c>
      <c r="H4086" t="s">
        <v>390</v>
      </c>
      <c r="I4086" s="965" t="s">
        <v>488</v>
      </c>
      <c r="J4086" s="965" t="s">
        <v>436</v>
      </c>
      <c r="K4086" s="965" t="s">
        <v>436</v>
      </c>
      <c r="L4086" s="940" t="s">
        <v>131</v>
      </c>
      <c r="M4086" s="965" t="s">
        <v>494</v>
      </c>
      <c r="N4086" s="679">
        <f t="shared" ca="1" si="704"/>
        <v>0</v>
      </c>
      <c r="O4086" s="679">
        <f t="shared" ca="1" si="704"/>
        <v>0</v>
      </c>
      <c r="P4086" s="679">
        <f t="shared" ca="1" si="704"/>
        <v>0</v>
      </c>
      <c r="Q4086" s="679">
        <f t="shared" ca="1" si="704"/>
        <v>0</v>
      </c>
      <c r="R4086" s="679">
        <f t="shared" ca="1" si="704"/>
        <v>0</v>
      </c>
      <c r="S4086" s="679">
        <f t="shared" ca="1" si="704"/>
        <v>0</v>
      </c>
      <c r="T4086" s="679">
        <f t="shared" ca="1" si="704"/>
        <v>0</v>
      </c>
      <c r="U4086" s="679">
        <f t="shared" ca="1" si="704"/>
        <v>0</v>
      </c>
      <c r="V4086" s="679">
        <f t="shared" ca="1" si="704"/>
        <v>0</v>
      </c>
      <c r="W4086" s="679">
        <f t="shared" ca="1" si="705"/>
        <v>0</v>
      </c>
      <c r="X4086" s="679">
        <f t="shared" ca="1" si="704"/>
        <v>0</v>
      </c>
      <c r="Y4086" s="679">
        <f t="shared" ca="1" si="704"/>
        <v>0</v>
      </c>
      <c r="Z4086" s="679">
        <f t="shared" ca="1" si="704"/>
        <v>0</v>
      </c>
      <c r="AA4086" t="str">
        <f t="shared" si="695"/>
        <v>ASR_Financial_Report_SHP21Final</v>
      </c>
      <c r="AB4086" s="960">
        <f t="shared" si="696"/>
        <v>44658</v>
      </c>
      <c r="AC4086" t="str">
        <f t="shared" si="697"/>
        <v>Unaudited</v>
      </c>
    </row>
    <row r="4087" spans="1:29" x14ac:dyDescent="0.25">
      <c r="A4087" t="s">
        <v>420</v>
      </c>
      <c r="B4087" t="s">
        <v>1366</v>
      </c>
      <c r="C4087" t="s">
        <v>1367</v>
      </c>
      <c r="D4087">
        <v>1900</v>
      </c>
      <c r="E4087" s="960">
        <v>1</v>
      </c>
      <c r="F4087" t="s">
        <v>438</v>
      </c>
      <c r="G4087" s="960">
        <v>91</v>
      </c>
      <c r="H4087" t="s">
        <v>390</v>
      </c>
      <c r="I4087" s="940" t="s">
        <v>488</v>
      </c>
      <c r="J4087" s="940" t="s">
        <v>436</v>
      </c>
      <c r="K4087" s="940" t="s">
        <v>436</v>
      </c>
      <c r="L4087" s="940" t="s">
        <v>132</v>
      </c>
      <c r="M4087" s="965" t="s">
        <v>495</v>
      </c>
      <c r="N4087" s="679">
        <f t="shared" ca="1" si="704"/>
        <v>0</v>
      </c>
      <c r="O4087" s="679">
        <f t="shared" ca="1" si="704"/>
        <v>0</v>
      </c>
      <c r="P4087" s="679">
        <f t="shared" ca="1" si="704"/>
        <v>0</v>
      </c>
      <c r="Q4087" s="679">
        <f t="shared" ca="1" si="704"/>
        <v>0</v>
      </c>
      <c r="R4087" s="679">
        <f t="shared" ca="1" si="704"/>
        <v>0</v>
      </c>
      <c r="S4087" s="679">
        <f t="shared" ca="1" si="704"/>
        <v>0</v>
      </c>
      <c r="T4087" s="679">
        <f t="shared" ca="1" si="704"/>
        <v>0</v>
      </c>
      <c r="U4087" s="679">
        <f t="shared" ca="1" si="704"/>
        <v>0</v>
      </c>
      <c r="V4087" s="679">
        <f t="shared" ca="1" si="704"/>
        <v>0</v>
      </c>
      <c r="W4087" s="679">
        <f t="shared" ca="1" si="705"/>
        <v>0</v>
      </c>
      <c r="X4087" s="679">
        <f t="shared" ca="1" si="704"/>
        <v>0</v>
      </c>
      <c r="Y4087" s="679">
        <f t="shared" ca="1" si="704"/>
        <v>0</v>
      </c>
      <c r="Z4087" s="679">
        <f t="shared" ca="1" si="704"/>
        <v>0</v>
      </c>
      <c r="AA4087" t="str">
        <f t="shared" si="695"/>
        <v>ASR_Financial_Report_SHP21Final</v>
      </c>
      <c r="AB4087" s="960">
        <f t="shared" si="696"/>
        <v>44658</v>
      </c>
      <c r="AC4087" t="str">
        <f t="shared" si="697"/>
        <v>Unaudited</v>
      </c>
    </row>
    <row r="4088" spans="1:29" x14ac:dyDescent="0.25">
      <c r="A4088" t="s">
        <v>420</v>
      </c>
      <c r="B4088" t="s">
        <v>1366</v>
      </c>
      <c r="C4088" t="s">
        <v>1367</v>
      </c>
      <c r="D4088">
        <v>1900</v>
      </c>
      <c r="E4088" s="960">
        <v>1</v>
      </c>
      <c r="F4088" t="s">
        <v>438</v>
      </c>
      <c r="G4088" s="960">
        <v>91</v>
      </c>
      <c r="H4088" t="s">
        <v>390</v>
      </c>
      <c r="I4088" s="940" t="s">
        <v>488</v>
      </c>
      <c r="J4088" s="940" t="s">
        <v>436</v>
      </c>
      <c r="K4088" s="940" t="s">
        <v>436</v>
      </c>
      <c r="L4088" s="940" t="s">
        <v>133</v>
      </c>
      <c r="M4088" s="965" t="s">
        <v>496</v>
      </c>
      <c r="N4088" s="679">
        <f t="shared" ca="1" si="704"/>
        <v>0</v>
      </c>
      <c r="O4088" s="679">
        <f t="shared" ca="1" si="704"/>
        <v>0</v>
      </c>
      <c r="P4088" s="679">
        <f t="shared" ca="1" si="704"/>
        <v>0</v>
      </c>
      <c r="Q4088" s="679">
        <f t="shared" ca="1" si="704"/>
        <v>0</v>
      </c>
      <c r="R4088" s="679">
        <f t="shared" ca="1" si="704"/>
        <v>0</v>
      </c>
      <c r="S4088" s="679">
        <f t="shared" ca="1" si="704"/>
        <v>0</v>
      </c>
      <c r="T4088" s="679">
        <f t="shared" ca="1" si="704"/>
        <v>0</v>
      </c>
      <c r="U4088" s="679">
        <f t="shared" ca="1" si="704"/>
        <v>0</v>
      </c>
      <c r="V4088" s="679">
        <f t="shared" ca="1" si="704"/>
        <v>0</v>
      </c>
      <c r="W4088" s="679">
        <f t="shared" ca="1" si="705"/>
        <v>0</v>
      </c>
      <c r="X4088" s="679">
        <f t="shared" ca="1" si="704"/>
        <v>0</v>
      </c>
      <c r="Y4088" s="679">
        <f t="shared" ca="1" si="704"/>
        <v>0</v>
      </c>
      <c r="Z4088" s="679">
        <f t="shared" ca="1" si="704"/>
        <v>0</v>
      </c>
      <c r="AA4088" t="str">
        <f t="shared" si="695"/>
        <v>ASR_Financial_Report_SHP21Final</v>
      </c>
      <c r="AB4088" s="960">
        <f t="shared" si="696"/>
        <v>44658</v>
      </c>
      <c r="AC4088" t="str">
        <f t="shared" si="697"/>
        <v>Unaudited</v>
      </c>
    </row>
    <row r="4089" spans="1:29" x14ac:dyDescent="0.25">
      <c r="A4089" t="s">
        <v>420</v>
      </c>
      <c r="B4089" t="s">
        <v>1366</v>
      </c>
      <c r="C4089" t="s">
        <v>1367</v>
      </c>
      <c r="D4089">
        <v>1900</v>
      </c>
      <c r="E4089" s="960">
        <v>1</v>
      </c>
      <c r="F4089" t="s">
        <v>438</v>
      </c>
      <c r="G4089" s="960">
        <v>91</v>
      </c>
      <c r="H4089" t="s">
        <v>390</v>
      </c>
      <c r="I4089" s="940" t="s">
        <v>489</v>
      </c>
      <c r="J4089" s="940" t="s">
        <v>26</v>
      </c>
      <c r="K4089" s="940" t="s">
        <v>26</v>
      </c>
      <c r="L4089" s="940" t="s">
        <v>269</v>
      </c>
      <c r="M4089" s="965" t="s">
        <v>26</v>
      </c>
      <c r="N4089" s="679">
        <f t="shared" ca="1" si="704"/>
        <v>1880411.5846444098</v>
      </c>
      <c r="O4089" s="679">
        <f t="shared" ca="1" si="704"/>
        <v>0</v>
      </c>
      <c r="P4089" s="679">
        <f t="shared" ca="1" si="704"/>
        <v>0</v>
      </c>
      <c r="Q4089" s="679">
        <f t="shared" ca="1" si="704"/>
        <v>0</v>
      </c>
      <c r="R4089" s="679">
        <f t="shared" ca="1" si="704"/>
        <v>0</v>
      </c>
      <c r="S4089" s="679">
        <f t="shared" ca="1" si="704"/>
        <v>0</v>
      </c>
      <c r="T4089" s="679">
        <f t="shared" ca="1" si="704"/>
        <v>0</v>
      </c>
      <c r="U4089" s="679">
        <f t="shared" ca="1" si="704"/>
        <v>0</v>
      </c>
      <c r="V4089" s="679">
        <f t="shared" ca="1" si="704"/>
        <v>0</v>
      </c>
      <c r="W4089" s="679">
        <f t="shared" ca="1" si="705"/>
        <v>0</v>
      </c>
      <c r="X4089" s="679">
        <f t="shared" ca="1" si="704"/>
        <v>0</v>
      </c>
      <c r="Y4089" s="679">
        <f t="shared" ca="1" si="704"/>
        <v>0</v>
      </c>
      <c r="Z4089" s="679">
        <f t="shared" ca="1" si="704"/>
        <v>0</v>
      </c>
      <c r="AA4089" t="str">
        <f t="shared" si="695"/>
        <v>ASR_Financial_Report_SHP21Final</v>
      </c>
      <c r="AB4089" s="960">
        <f t="shared" si="696"/>
        <v>44658</v>
      </c>
      <c r="AC4089" t="str">
        <f t="shared" si="697"/>
        <v>Unaudited</v>
      </c>
    </row>
    <row r="4090" spans="1:29" x14ac:dyDescent="0.25">
      <c r="A4090" t="s">
        <v>420</v>
      </c>
      <c r="B4090" t="s">
        <v>1366</v>
      </c>
      <c r="C4090" t="s">
        <v>1367</v>
      </c>
      <c r="D4090">
        <v>1900</v>
      </c>
      <c r="E4090" s="960">
        <v>1</v>
      </c>
      <c r="F4090" t="s">
        <v>439</v>
      </c>
      <c r="G4090" s="960">
        <v>182</v>
      </c>
      <c r="H4090" t="s">
        <v>390</v>
      </c>
      <c r="I4090" s="940" t="s">
        <v>432</v>
      </c>
      <c r="J4090" s="940" t="s">
        <v>432</v>
      </c>
      <c r="K4090" s="940" t="s">
        <v>432</v>
      </c>
      <c r="L4090" s="940"/>
      <c r="M4090" s="965" t="s">
        <v>432</v>
      </c>
      <c r="N4090" s="679">
        <f t="shared" ca="1" si="704"/>
        <v>386913.75</v>
      </c>
      <c r="O4090" s="679">
        <f t="shared" ca="1" si="704"/>
        <v>299957.18</v>
      </c>
      <c r="P4090" s="679">
        <f t="shared" ca="1" si="704"/>
        <v>12760.83</v>
      </c>
      <c r="Q4090" s="679">
        <f t="shared" ca="1" si="704"/>
        <v>19130.400000000001</v>
      </c>
      <c r="R4090" s="679">
        <f t="shared" ca="1" si="704"/>
        <v>20822.080000000002</v>
      </c>
      <c r="S4090" s="679">
        <f t="shared" ca="1" si="704"/>
        <v>21346.69</v>
      </c>
      <c r="T4090" s="679">
        <f t="shared" ca="1" si="704"/>
        <v>1184.0999999999999</v>
      </c>
      <c r="U4090" s="679">
        <f t="shared" ca="1" si="704"/>
        <v>228</v>
      </c>
      <c r="V4090" s="679">
        <f t="shared" ca="1" si="704"/>
        <v>1906.94</v>
      </c>
      <c r="W4090" s="679">
        <f t="shared" ca="1" si="705"/>
        <v>57.97</v>
      </c>
      <c r="X4090" s="679">
        <f t="shared" ca="1" si="704"/>
        <v>7807.59</v>
      </c>
      <c r="Y4090" s="679">
        <f t="shared" ca="1" si="704"/>
        <v>1711.97</v>
      </c>
      <c r="Z4090" s="679">
        <f t="shared" ca="1" si="704"/>
        <v>0</v>
      </c>
      <c r="AA4090" t="str">
        <f t="shared" si="695"/>
        <v>ASR_Financial_Report_SHP21Final</v>
      </c>
      <c r="AB4090" s="960">
        <f t="shared" si="696"/>
        <v>44658</v>
      </c>
      <c r="AC4090" t="str">
        <f t="shared" si="697"/>
        <v>Unaudited</v>
      </c>
    </row>
    <row r="4091" spans="1:29" x14ac:dyDescent="0.25">
      <c r="A4091" t="s">
        <v>420</v>
      </c>
      <c r="B4091" t="s">
        <v>1366</v>
      </c>
      <c r="C4091" t="s">
        <v>1367</v>
      </c>
      <c r="D4091">
        <v>1900</v>
      </c>
      <c r="E4091" s="960">
        <v>1</v>
      </c>
      <c r="F4091" t="s">
        <v>439</v>
      </c>
      <c r="G4091" s="960">
        <v>182</v>
      </c>
      <c r="H4091" t="s">
        <v>390</v>
      </c>
      <c r="I4091" s="940" t="s">
        <v>487</v>
      </c>
      <c r="J4091" s="940" t="s">
        <v>12</v>
      </c>
      <c r="K4091" s="940" t="s">
        <v>12</v>
      </c>
      <c r="L4091" s="940">
        <v>1.1000000000000001</v>
      </c>
      <c r="M4091" s="965" t="s">
        <v>12</v>
      </c>
      <c r="N4091" s="679">
        <f t="shared" ca="1" si="704"/>
        <v>125951892.22</v>
      </c>
      <c r="O4091" s="679">
        <f t="shared" ca="1" si="704"/>
        <v>59780537.740000002</v>
      </c>
      <c r="P4091" s="679">
        <f t="shared" ca="1" si="704"/>
        <v>6162658.3300000001</v>
      </c>
      <c r="Q4091" s="679">
        <f t="shared" ca="1" si="704"/>
        <v>16877609.420000002</v>
      </c>
      <c r="R4091" s="679">
        <f t="shared" ca="1" si="704"/>
        <v>26016025.73</v>
      </c>
      <c r="S4091" s="679">
        <f t="shared" ca="1" si="704"/>
        <v>4702868.41</v>
      </c>
      <c r="T4091" s="679">
        <f t="shared" ca="1" si="704"/>
        <v>449137.08</v>
      </c>
      <c r="U4091" s="679">
        <f t="shared" ca="1" si="704"/>
        <v>51391.95</v>
      </c>
      <c r="V4091" s="679">
        <f t="shared" ca="1" si="704"/>
        <v>5954327.4299999997</v>
      </c>
      <c r="W4091" s="679">
        <f t="shared" ca="1" si="705"/>
        <v>1114551.19</v>
      </c>
      <c r="X4091" s="679">
        <f t="shared" ca="1" si="704"/>
        <v>930980.32</v>
      </c>
      <c r="Y4091" s="679">
        <f t="shared" ca="1" si="704"/>
        <v>3911804.62</v>
      </c>
      <c r="Z4091" s="679">
        <f t="shared" ca="1" si="704"/>
        <v>0</v>
      </c>
      <c r="AA4091" t="str">
        <f t="shared" si="695"/>
        <v>ASR_Financial_Report_SHP21Final</v>
      </c>
      <c r="AB4091" s="960">
        <f t="shared" si="696"/>
        <v>44658</v>
      </c>
      <c r="AC4091" t="str">
        <f t="shared" si="697"/>
        <v>Unaudited</v>
      </c>
    </row>
    <row r="4092" spans="1:29" x14ac:dyDescent="0.25">
      <c r="A4092" t="s">
        <v>420</v>
      </c>
      <c r="B4092" t="s">
        <v>1366</v>
      </c>
      <c r="C4092" t="s">
        <v>1367</v>
      </c>
      <c r="D4092">
        <v>1900</v>
      </c>
      <c r="E4092" s="960">
        <v>1</v>
      </c>
      <c r="F4092" t="s">
        <v>439</v>
      </c>
      <c r="G4092" s="960">
        <v>182</v>
      </c>
      <c r="H4092" t="s">
        <v>390</v>
      </c>
      <c r="I4092" s="940" t="s">
        <v>487</v>
      </c>
      <c r="J4092" s="940" t="s">
        <v>12</v>
      </c>
      <c r="K4092" s="940" t="s">
        <v>1309</v>
      </c>
      <c r="L4092" s="940" t="s">
        <v>1300</v>
      </c>
      <c r="M4092" s="965" t="s">
        <v>1309</v>
      </c>
      <c r="N4092" s="679">
        <f t="shared" ca="1" si="704"/>
        <v>882142.89208493091</v>
      </c>
      <c r="O4092" s="679">
        <f t="shared" ca="1" si="704"/>
        <v>407860.4530603328</v>
      </c>
      <c r="P4092" s="679">
        <f t="shared" ca="1" si="704"/>
        <v>0</v>
      </c>
      <c r="Q4092" s="679">
        <f t="shared" ca="1" si="704"/>
        <v>335356.93685585581</v>
      </c>
      <c r="R4092" s="679">
        <f t="shared" ca="1" si="704"/>
        <v>0</v>
      </c>
      <c r="S4092" s="679">
        <f t="shared" ca="1" si="704"/>
        <v>0</v>
      </c>
      <c r="T4092" s="679">
        <f t="shared" ca="1" si="704"/>
        <v>0</v>
      </c>
      <c r="U4092" s="679">
        <f t="shared" ca="1" si="704"/>
        <v>0</v>
      </c>
      <c r="V4092" s="679">
        <f t="shared" ca="1" si="704"/>
        <v>0</v>
      </c>
      <c r="W4092" s="679">
        <f t="shared" ca="1" si="705"/>
        <v>0</v>
      </c>
      <c r="X4092" s="679">
        <f t="shared" ca="1" si="704"/>
        <v>0</v>
      </c>
      <c r="Y4092" s="679">
        <f t="shared" ca="1" si="704"/>
        <v>138925.50216874239</v>
      </c>
      <c r="Z4092" s="679">
        <f t="shared" ca="1" si="704"/>
        <v>0</v>
      </c>
      <c r="AA4092" t="str">
        <f t="shared" si="695"/>
        <v>ASR_Financial_Report_SHP21Final</v>
      </c>
      <c r="AB4092" s="960">
        <f t="shared" si="696"/>
        <v>44658</v>
      </c>
      <c r="AC4092" t="str">
        <f t="shared" si="697"/>
        <v>Unaudited</v>
      </c>
    </row>
    <row r="4093" spans="1:29" x14ac:dyDescent="0.25">
      <c r="A4093" t="s">
        <v>420</v>
      </c>
      <c r="B4093" t="s">
        <v>1366</v>
      </c>
      <c r="C4093" t="s">
        <v>1367</v>
      </c>
      <c r="D4093">
        <v>1900</v>
      </c>
      <c r="E4093" s="960">
        <v>1</v>
      </c>
      <c r="F4093" t="s">
        <v>439</v>
      </c>
      <c r="G4093" s="960">
        <v>182</v>
      </c>
      <c r="H4093" t="s">
        <v>390</v>
      </c>
      <c r="I4093" s="940" t="s">
        <v>487</v>
      </c>
      <c r="J4093" s="940" t="s">
        <v>490</v>
      </c>
      <c r="K4093" s="940" t="s">
        <v>491</v>
      </c>
      <c r="L4093" s="948" t="s">
        <v>63</v>
      </c>
      <c r="M4093" s="963" t="s">
        <v>343</v>
      </c>
      <c r="N4093" s="679">
        <f t="shared" ca="1" si="704"/>
        <v>0</v>
      </c>
      <c r="O4093" s="679">
        <f t="shared" ca="1" si="704"/>
        <v>0</v>
      </c>
      <c r="P4093" s="679">
        <f t="shared" ca="1" si="704"/>
        <v>0</v>
      </c>
      <c r="Q4093" s="679">
        <f t="shared" ca="1" si="704"/>
        <v>0</v>
      </c>
      <c r="R4093" s="679">
        <f t="shared" ca="1" si="704"/>
        <v>0</v>
      </c>
      <c r="S4093" s="679">
        <f t="shared" ca="1" si="704"/>
        <v>0</v>
      </c>
      <c r="T4093" s="679">
        <f t="shared" ca="1" si="704"/>
        <v>0</v>
      </c>
      <c r="U4093" s="679">
        <f t="shared" ca="1" si="704"/>
        <v>0</v>
      </c>
      <c r="V4093" s="679">
        <f t="shared" ca="1" si="704"/>
        <v>0</v>
      </c>
      <c r="W4093" s="679">
        <f t="shared" ca="1" si="705"/>
        <v>0</v>
      </c>
      <c r="X4093" s="679">
        <f t="shared" ca="1" si="704"/>
        <v>0</v>
      </c>
      <c r="Y4093" s="679">
        <f t="shared" ca="1" si="704"/>
        <v>0</v>
      </c>
      <c r="Z4093" s="679">
        <f t="shared" ca="1" si="704"/>
        <v>0</v>
      </c>
      <c r="AA4093" t="str">
        <f t="shared" si="695"/>
        <v>ASR_Financial_Report_SHP21Final</v>
      </c>
      <c r="AB4093" s="960">
        <f t="shared" si="696"/>
        <v>44658</v>
      </c>
      <c r="AC4093" t="str">
        <f t="shared" si="697"/>
        <v>Unaudited</v>
      </c>
    </row>
    <row r="4094" spans="1:29" x14ac:dyDescent="0.25">
      <c r="A4094" t="s">
        <v>420</v>
      </c>
      <c r="B4094" t="s">
        <v>1366</v>
      </c>
      <c r="C4094" t="s">
        <v>1367</v>
      </c>
      <c r="D4094">
        <v>1900</v>
      </c>
      <c r="E4094" s="960">
        <v>1</v>
      </c>
      <c r="F4094" t="s">
        <v>439</v>
      </c>
      <c r="G4094" s="960">
        <v>182</v>
      </c>
      <c r="H4094" t="s">
        <v>390</v>
      </c>
      <c r="I4094" s="965" t="s">
        <v>487</v>
      </c>
      <c r="J4094" s="965" t="s">
        <v>490</v>
      </c>
      <c r="K4094" s="965" t="s">
        <v>1000</v>
      </c>
      <c r="L4094" s="940" t="s">
        <v>896</v>
      </c>
      <c r="M4094" s="965" t="s">
        <v>897</v>
      </c>
      <c r="N4094" s="679">
        <f t="shared" ca="1" si="704"/>
        <v>1678887.6378802967</v>
      </c>
      <c r="O4094" s="679">
        <f t="shared" ca="1" si="704"/>
        <v>1671621.1578802967</v>
      </c>
      <c r="P4094" s="679">
        <f t="shared" ca="1" si="704"/>
        <v>3633.24</v>
      </c>
      <c r="Q4094" s="679">
        <f t="shared" ca="1" si="704"/>
        <v>0</v>
      </c>
      <c r="R4094" s="679">
        <f t="shared" ca="1" si="704"/>
        <v>0</v>
      </c>
      <c r="S4094" s="679">
        <f t="shared" ca="1" si="704"/>
        <v>3633.24</v>
      </c>
      <c r="T4094" s="679">
        <f t="shared" ca="1" si="704"/>
        <v>0</v>
      </c>
      <c r="U4094" s="679">
        <f t="shared" ca="1" si="704"/>
        <v>0</v>
      </c>
      <c r="V4094" s="679">
        <f t="shared" ca="1" si="704"/>
        <v>0</v>
      </c>
      <c r="W4094" s="679">
        <f t="shared" ca="1" si="705"/>
        <v>0</v>
      </c>
      <c r="X4094" s="679">
        <f t="shared" ca="1" si="704"/>
        <v>0</v>
      </c>
      <c r="Y4094" s="679">
        <f t="shared" ca="1" si="704"/>
        <v>0</v>
      </c>
      <c r="Z4094" s="679">
        <f t="shared" ca="1" si="704"/>
        <v>0</v>
      </c>
      <c r="AA4094" t="str">
        <f t="shared" si="695"/>
        <v>ASR_Financial_Report_SHP21Final</v>
      </c>
      <c r="AB4094" s="960">
        <f t="shared" si="696"/>
        <v>44658</v>
      </c>
      <c r="AC4094" t="str">
        <f t="shared" si="697"/>
        <v>Unaudited</v>
      </c>
    </row>
    <row r="4095" spans="1:29" x14ac:dyDescent="0.25">
      <c r="A4095" t="s">
        <v>420</v>
      </c>
      <c r="B4095" t="s">
        <v>1366</v>
      </c>
      <c r="C4095" t="s">
        <v>1367</v>
      </c>
      <c r="D4095">
        <v>1900</v>
      </c>
      <c r="E4095" s="960">
        <v>1</v>
      </c>
      <c r="F4095" t="s">
        <v>439</v>
      </c>
      <c r="G4095" s="960">
        <v>182</v>
      </c>
      <c r="H4095" t="s">
        <v>390</v>
      </c>
      <c r="I4095" s="940" t="s">
        <v>487</v>
      </c>
      <c r="J4095" s="940" t="s">
        <v>13</v>
      </c>
      <c r="K4095" s="940" t="s">
        <v>492</v>
      </c>
      <c r="L4095" s="940" t="s">
        <v>94</v>
      </c>
      <c r="M4095" s="965" t="s">
        <v>146</v>
      </c>
      <c r="N4095" s="679">
        <f t="shared" ca="1" si="704"/>
        <v>0</v>
      </c>
      <c r="O4095" s="679">
        <f t="shared" ca="1" si="704"/>
        <v>0</v>
      </c>
      <c r="P4095" s="679">
        <f t="shared" ca="1" si="704"/>
        <v>0</v>
      </c>
      <c r="Q4095" s="679">
        <f t="shared" ca="1" si="704"/>
        <v>0</v>
      </c>
      <c r="R4095" s="679">
        <f t="shared" ca="1" si="704"/>
        <v>0</v>
      </c>
      <c r="S4095" s="679">
        <f t="shared" ca="1" si="704"/>
        <v>0</v>
      </c>
      <c r="T4095" s="679">
        <f t="shared" ca="1" si="704"/>
        <v>0</v>
      </c>
      <c r="U4095" s="679">
        <f t="shared" ca="1" si="704"/>
        <v>0</v>
      </c>
      <c r="V4095" s="679">
        <f t="shared" ca="1" si="704"/>
        <v>0</v>
      </c>
      <c r="W4095" s="679">
        <f t="shared" ca="1" si="705"/>
        <v>0</v>
      </c>
      <c r="X4095" s="679">
        <f t="shared" ca="1" si="704"/>
        <v>0</v>
      </c>
      <c r="Y4095" s="679">
        <f t="shared" ca="1" si="704"/>
        <v>0</v>
      </c>
      <c r="Z4095" s="679">
        <f t="shared" ca="1" si="704"/>
        <v>0</v>
      </c>
      <c r="AA4095" t="str">
        <f t="shared" si="695"/>
        <v>ASR_Financial_Report_SHP21Final</v>
      </c>
      <c r="AB4095" s="960">
        <f t="shared" si="696"/>
        <v>44658</v>
      </c>
      <c r="AC4095" t="str">
        <f t="shared" si="697"/>
        <v>Unaudited</v>
      </c>
    </row>
    <row r="4096" spans="1:29" x14ac:dyDescent="0.25">
      <c r="A4096" t="s">
        <v>420</v>
      </c>
      <c r="B4096" t="s">
        <v>1366</v>
      </c>
      <c r="C4096" t="s">
        <v>1367</v>
      </c>
      <c r="D4096">
        <v>1900</v>
      </c>
      <c r="E4096" s="960">
        <v>1</v>
      </c>
      <c r="F4096" t="s">
        <v>439</v>
      </c>
      <c r="G4096" s="960">
        <v>182</v>
      </c>
      <c r="H4096" t="s">
        <v>390</v>
      </c>
      <c r="I4096" s="940" t="s">
        <v>487</v>
      </c>
      <c r="J4096" s="940" t="s">
        <v>13</v>
      </c>
      <c r="K4096" s="940" t="s">
        <v>13</v>
      </c>
      <c r="L4096" s="940" t="s">
        <v>35</v>
      </c>
      <c r="M4096" s="965" t="s">
        <v>13</v>
      </c>
      <c r="N4096" s="679">
        <f t="shared" ca="1" si="704"/>
        <v>578344.41513325996</v>
      </c>
      <c r="O4096" s="679">
        <f t="shared" ca="1" si="704"/>
        <v>391944.2265254939</v>
      </c>
      <c r="P4096" s="679">
        <f t="shared" ca="1" si="704"/>
        <v>0</v>
      </c>
      <c r="Q4096" s="679">
        <f t="shared" ca="1" si="704"/>
        <v>9925.9086077662578</v>
      </c>
      <c r="R4096" s="679">
        <f t="shared" ca="1" si="704"/>
        <v>0</v>
      </c>
      <c r="S4096" s="679">
        <f t="shared" ca="1" si="704"/>
        <v>0</v>
      </c>
      <c r="T4096" s="679">
        <f t="shared" ca="1" si="704"/>
        <v>0</v>
      </c>
      <c r="U4096" s="679">
        <f t="shared" ca="1" si="704"/>
        <v>0</v>
      </c>
      <c r="V4096" s="679">
        <f t="shared" ca="1" si="704"/>
        <v>0</v>
      </c>
      <c r="W4096" s="679">
        <f t="shared" ca="1" si="705"/>
        <v>0</v>
      </c>
      <c r="X4096" s="679">
        <f t="shared" ca="1" si="704"/>
        <v>176474.27999999985</v>
      </c>
      <c r="Y4096" s="679">
        <f t="shared" ca="1" si="704"/>
        <v>0</v>
      </c>
      <c r="Z4096" s="679">
        <f t="shared" ca="1" si="704"/>
        <v>0</v>
      </c>
      <c r="AA4096" t="str">
        <f t="shared" si="695"/>
        <v>ASR_Financial_Report_SHP21Final</v>
      </c>
      <c r="AB4096" s="960">
        <f t="shared" si="696"/>
        <v>44658</v>
      </c>
      <c r="AC4096" t="str">
        <f t="shared" si="697"/>
        <v>Unaudited</v>
      </c>
    </row>
    <row r="4097" spans="1:29" x14ac:dyDescent="0.25">
      <c r="A4097" t="s">
        <v>420</v>
      </c>
      <c r="B4097" t="s">
        <v>1366</v>
      </c>
      <c r="C4097" t="s">
        <v>1367</v>
      </c>
      <c r="D4097">
        <v>1900</v>
      </c>
      <c r="E4097" s="960">
        <v>1</v>
      </c>
      <c r="F4097" t="s">
        <v>439</v>
      </c>
      <c r="G4097" s="960">
        <v>182</v>
      </c>
      <c r="H4097" t="s">
        <v>390</v>
      </c>
      <c r="I4097" s="940" t="s">
        <v>488</v>
      </c>
      <c r="J4097" s="940" t="s">
        <v>444</v>
      </c>
      <c r="K4097" s="940" t="s">
        <v>0</v>
      </c>
      <c r="L4097" s="940">
        <v>2.1</v>
      </c>
      <c r="M4097" s="965" t="s">
        <v>147</v>
      </c>
      <c r="N4097" s="679">
        <f t="shared" ca="1" si="704"/>
        <v>15433017.850000001</v>
      </c>
      <c r="O4097" s="679">
        <f t="shared" ca="1" si="704"/>
        <v>6764798.79</v>
      </c>
      <c r="P4097" s="679">
        <f t="shared" ca="1" si="704"/>
        <v>377783.9</v>
      </c>
      <c r="Q4097" s="679">
        <f t="shared" ca="1" si="704"/>
        <v>3202862.5100000002</v>
      </c>
      <c r="R4097" s="679">
        <f t="shared" ca="1" si="704"/>
        <v>3592421.94</v>
      </c>
      <c r="S4097" s="679">
        <f t="shared" ca="1" si="704"/>
        <v>54457.97</v>
      </c>
      <c r="T4097" s="679">
        <f t="shared" ca="1" si="704"/>
        <v>10295.32</v>
      </c>
      <c r="U4097" s="679">
        <f t="shared" ca="1" si="704"/>
        <v>100.95</v>
      </c>
      <c r="V4097" s="679">
        <f t="shared" ca="1" si="704"/>
        <v>540161.62</v>
      </c>
      <c r="W4097" s="679">
        <f t="shared" ca="1" si="705"/>
        <v>92017.32</v>
      </c>
      <c r="X4097" s="679">
        <f t="shared" ca="1" si="704"/>
        <v>22077.97</v>
      </c>
      <c r="Y4097" s="679">
        <f t="shared" ca="1" si="704"/>
        <v>776039.56</v>
      </c>
      <c r="Z4097" s="679">
        <f t="shared" ca="1" si="704"/>
        <v>0</v>
      </c>
      <c r="AA4097" t="str">
        <f t="shared" si="695"/>
        <v>ASR_Financial_Report_SHP21Final</v>
      </c>
      <c r="AB4097" s="960">
        <f t="shared" si="696"/>
        <v>44658</v>
      </c>
      <c r="AC4097" t="str">
        <f t="shared" si="697"/>
        <v>Unaudited</v>
      </c>
    </row>
    <row r="4098" spans="1:29" ht="30" x14ac:dyDescent="0.25">
      <c r="A4098" t="s">
        <v>420</v>
      </c>
      <c r="B4098" t="s">
        <v>1366</v>
      </c>
      <c r="C4098" t="s">
        <v>1367</v>
      </c>
      <c r="D4098">
        <v>1900</v>
      </c>
      <c r="E4098" s="960">
        <v>1</v>
      </c>
      <c r="F4098" t="s">
        <v>439</v>
      </c>
      <c r="G4098" s="960">
        <v>182</v>
      </c>
      <c r="H4098" t="s">
        <v>390</v>
      </c>
      <c r="I4098" s="940" t="s">
        <v>488</v>
      </c>
      <c r="J4098" s="940" t="s">
        <v>444</v>
      </c>
      <c r="K4098" s="940" t="s">
        <v>0</v>
      </c>
      <c r="L4098" s="940">
        <v>2.2000000000000002</v>
      </c>
      <c r="M4098" s="965" t="s">
        <v>148</v>
      </c>
      <c r="N4098" s="679">
        <f t="shared" ca="1" si="704"/>
        <v>189656.57586622107</v>
      </c>
      <c r="O4098" s="679">
        <f t="shared" ca="1" si="704"/>
        <v>169586.62424647057</v>
      </c>
      <c r="P4098" s="679">
        <f t="shared" ca="1" si="704"/>
        <v>9425.8061927964645</v>
      </c>
      <c r="Q4098" s="679">
        <f t="shared" ca="1" si="704"/>
        <v>4350.5846016353389</v>
      </c>
      <c r="R4098" s="679">
        <f t="shared" ca="1" si="704"/>
        <v>4548.0614800812646</v>
      </c>
      <c r="S4098" s="679">
        <f t="shared" ca="1" si="704"/>
        <v>-1657.5587230223414</v>
      </c>
      <c r="T4098" s="679">
        <f t="shared" ca="1" si="704"/>
        <v>256.87090162609218</v>
      </c>
      <c r="U4098" s="679">
        <f t="shared" ca="1" si="704"/>
        <v>-3.1262804529693229</v>
      </c>
      <c r="V4098" s="679">
        <f t="shared" ca="1" si="704"/>
        <v>684.03353662893903</v>
      </c>
      <c r="W4098" s="679">
        <f t="shared" ca="1" si="705"/>
        <v>116.56556063049131</v>
      </c>
      <c r="X4098" s="679">
        <f t="shared" ca="1" si="704"/>
        <v>209.99753845183648</v>
      </c>
      <c r="Y4098" s="679">
        <f t="shared" ca="1" si="704"/>
        <v>2138.7168113753846</v>
      </c>
      <c r="Z4098" s="679">
        <f t="shared" ca="1" si="704"/>
        <v>0</v>
      </c>
      <c r="AA4098" t="str">
        <f t="shared" ref="AA4098:AA4161" si="706">file_name</f>
        <v>ASR_Financial_Report_SHP21Final</v>
      </c>
      <c r="AB4098" s="960">
        <f t="shared" ref="AB4098:AB4161" si="707">file_date</f>
        <v>44658</v>
      </c>
      <c r="AC4098" t="str">
        <f t="shared" ref="AC4098:AC4161" si="708">status</f>
        <v>Unaudited</v>
      </c>
    </row>
    <row r="4099" spans="1:29" x14ac:dyDescent="0.25">
      <c r="A4099" t="s">
        <v>420</v>
      </c>
      <c r="B4099" t="s">
        <v>1366</v>
      </c>
      <c r="C4099" t="s">
        <v>1367</v>
      </c>
      <c r="D4099">
        <v>1900</v>
      </c>
      <c r="E4099" s="960">
        <v>1</v>
      </c>
      <c r="F4099" t="s">
        <v>439</v>
      </c>
      <c r="G4099" s="960">
        <v>182</v>
      </c>
      <c r="H4099" t="s">
        <v>390</v>
      </c>
      <c r="I4099" s="940" t="s">
        <v>488</v>
      </c>
      <c r="J4099" s="940" t="s">
        <v>444</v>
      </c>
      <c r="K4099" s="940" t="s">
        <v>0</v>
      </c>
      <c r="L4099" s="940">
        <v>2.2999999999999998</v>
      </c>
      <c r="M4099" s="965" t="s">
        <v>149</v>
      </c>
      <c r="N4099" s="679">
        <f t="shared" ca="1" si="704"/>
        <v>5314400.7100000307</v>
      </c>
      <c r="O4099" s="679">
        <f t="shared" ca="1" si="704"/>
        <v>3731593.5800000303</v>
      </c>
      <c r="P4099" s="679">
        <f t="shared" ca="1" si="704"/>
        <v>316399.08</v>
      </c>
      <c r="Q4099" s="679">
        <f t="shared" ca="1" si="704"/>
        <v>312422.21000000002</v>
      </c>
      <c r="R4099" s="679">
        <f t="shared" ca="1" si="704"/>
        <v>714777.37</v>
      </c>
      <c r="S4099" s="679">
        <f t="shared" ca="1" si="704"/>
        <v>12832.410000000002</v>
      </c>
      <c r="T4099" s="679">
        <f t="shared" ca="1" si="704"/>
        <v>10719.59</v>
      </c>
      <c r="U4099" s="679">
        <f t="shared" ca="1" si="704"/>
        <v>228.2</v>
      </c>
      <c r="V4099" s="679">
        <f t="shared" ca="1" si="704"/>
        <v>134657.76999999999</v>
      </c>
      <c r="W4099" s="679">
        <f t="shared" ca="1" si="705"/>
        <v>4480.24</v>
      </c>
      <c r="X4099" s="679">
        <f t="shared" ca="1" si="704"/>
        <v>6163.25</v>
      </c>
      <c r="Y4099" s="679">
        <f t="shared" ca="1" si="704"/>
        <v>70127.009999999995</v>
      </c>
      <c r="Z4099" s="679">
        <f t="shared" ca="1" si="704"/>
        <v>0</v>
      </c>
      <c r="AA4099" t="str">
        <f t="shared" si="706"/>
        <v>ASR_Financial_Report_SHP21Final</v>
      </c>
      <c r="AB4099" s="960">
        <f t="shared" si="707"/>
        <v>44658</v>
      </c>
      <c r="AC4099" t="str">
        <f t="shared" si="708"/>
        <v>Unaudited</v>
      </c>
    </row>
    <row r="4100" spans="1:29" x14ac:dyDescent="0.25">
      <c r="A4100" t="s">
        <v>420</v>
      </c>
      <c r="B4100" t="s">
        <v>1366</v>
      </c>
      <c r="C4100" t="s">
        <v>1367</v>
      </c>
      <c r="D4100">
        <v>1900</v>
      </c>
      <c r="E4100" s="960">
        <v>1</v>
      </c>
      <c r="F4100" t="s">
        <v>439</v>
      </c>
      <c r="G4100" s="960">
        <v>182</v>
      </c>
      <c r="H4100" t="s">
        <v>390</v>
      </c>
      <c r="I4100" s="940" t="s">
        <v>488</v>
      </c>
      <c r="J4100" s="940" t="s">
        <v>444</v>
      </c>
      <c r="K4100" s="940" t="s">
        <v>0</v>
      </c>
      <c r="L4100" s="940">
        <v>2.4</v>
      </c>
      <c r="M4100" s="965" t="s">
        <v>150</v>
      </c>
      <c r="N4100" s="679">
        <f t="shared" ca="1" si="704"/>
        <v>5889438.2900000112</v>
      </c>
      <c r="O4100" s="679">
        <f t="shared" ca="1" si="704"/>
        <v>3904413.9200000097</v>
      </c>
      <c r="P4100" s="679">
        <f t="shared" ca="1" si="704"/>
        <v>213196.22</v>
      </c>
      <c r="Q4100" s="679">
        <f t="shared" ca="1" si="704"/>
        <v>833660.93000000098</v>
      </c>
      <c r="R4100" s="679">
        <f t="shared" ca="1" si="704"/>
        <v>670311.77</v>
      </c>
      <c r="S4100" s="679">
        <f t="shared" ca="1" si="704"/>
        <v>69679.23</v>
      </c>
      <c r="T4100" s="679">
        <f t="shared" ca="1" si="704"/>
        <v>18413.95</v>
      </c>
      <c r="U4100" s="679">
        <f t="shared" ca="1" si="704"/>
        <v>2594.7200000000003</v>
      </c>
      <c r="V4100" s="679">
        <f t="shared" ca="1" si="704"/>
        <v>40718.29</v>
      </c>
      <c r="W4100" s="679">
        <f t="shared" ca="1" si="705"/>
        <v>34149.160000000003</v>
      </c>
      <c r="X4100" s="679">
        <f t="shared" ca="1" si="704"/>
        <v>24881.88</v>
      </c>
      <c r="Y4100" s="679">
        <f t="shared" ca="1" si="704"/>
        <v>77418.22</v>
      </c>
      <c r="Z4100" s="679">
        <f t="shared" ca="1" si="704"/>
        <v>0</v>
      </c>
      <c r="AA4100" t="str">
        <f t="shared" si="706"/>
        <v>ASR_Financial_Report_SHP21Final</v>
      </c>
      <c r="AB4100" s="960">
        <f t="shared" si="707"/>
        <v>44658</v>
      </c>
      <c r="AC4100" t="str">
        <f t="shared" si="708"/>
        <v>Unaudited</v>
      </c>
    </row>
    <row r="4101" spans="1:29" ht="30" x14ac:dyDescent="0.25">
      <c r="A4101" t="s">
        <v>420</v>
      </c>
      <c r="B4101" t="s">
        <v>1366</v>
      </c>
      <c r="C4101" t="s">
        <v>1367</v>
      </c>
      <c r="D4101">
        <v>1900</v>
      </c>
      <c r="E4101" s="960">
        <v>1</v>
      </c>
      <c r="F4101" t="s">
        <v>439</v>
      </c>
      <c r="G4101" s="960">
        <v>182</v>
      </c>
      <c r="H4101" t="s">
        <v>390</v>
      </c>
      <c r="I4101" s="940" t="s">
        <v>488</v>
      </c>
      <c r="J4101" s="940" t="s">
        <v>444</v>
      </c>
      <c r="K4101" s="940" t="s">
        <v>0</v>
      </c>
      <c r="L4101" s="948">
        <v>2.5</v>
      </c>
      <c r="M4101" s="963" t="s">
        <v>151</v>
      </c>
      <c r="N4101" s="679">
        <f t="shared" ca="1" si="704"/>
        <v>205891.30870831525</v>
      </c>
      <c r="O4101" s="679">
        <f t="shared" ca="1" si="704"/>
        <v>190520.36569515176</v>
      </c>
      <c r="P4101" s="679">
        <f t="shared" ca="1" si="704"/>
        <v>13213.539958732761</v>
      </c>
      <c r="Q4101" s="679">
        <f t="shared" ca="1" si="704"/>
        <v>1407.9918093567435</v>
      </c>
      <c r="R4101" s="679">
        <f t="shared" ca="1" si="704"/>
        <v>1701.9636260964783</v>
      </c>
      <c r="S4101" s="679">
        <f t="shared" ca="1" si="704"/>
        <v>-2556.6349989953496</v>
      </c>
      <c r="T4101" s="679">
        <f t="shared" ca="1" si="704"/>
        <v>726.88937180775508</v>
      </c>
      <c r="U4101" s="679">
        <f t="shared" ca="1" si="704"/>
        <v>-87.313165941269816</v>
      </c>
      <c r="V4101" s="679">
        <f t="shared" ca="1" si="704"/>
        <v>214.21579931627704</v>
      </c>
      <c r="W4101" s="679">
        <f t="shared" ca="1" si="705"/>
        <v>48.307767281058617</v>
      </c>
      <c r="X4101" s="679">
        <f t="shared" ca="1" si="704"/>
        <v>295.28986953588833</v>
      </c>
      <c r="Y4101" s="679">
        <f t="shared" ca="1" si="704"/>
        <v>406.69297597314761</v>
      </c>
      <c r="Z4101" s="679">
        <f t="shared" ca="1" si="704"/>
        <v>0</v>
      </c>
      <c r="AA4101" t="str">
        <f t="shared" si="706"/>
        <v>ASR_Financial_Report_SHP21Final</v>
      </c>
      <c r="AB4101" s="960">
        <f t="shared" si="707"/>
        <v>44658</v>
      </c>
      <c r="AC4101" t="str">
        <f t="shared" si="708"/>
        <v>Unaudited</v>
      </c>
    </row>
    <row r="4102" spans="1:29" x14ac:dyDescent="0.25">
      <c r="A4102" t="s">
        <v>420</v>
      </c>
      <c r="B4102" t="s">
        <v>1366</v>
      </c>
      <c r="C4102" t="s">
        <v>1367</v>
      </c>
      <c r="D4102">
        <v>1900</v>
      </c>
      <c r="E4102" s="960">
        <v>1</v>
      </c>
      <c r="F4102" t="s">
        <v>439</v>
      </c>
      <c r="G4102" s="960">
        <v>182</v>
      </c>
      <c r="H4102" t="s">
        <v>390</v>
      </c>
      <c r="I4102" s="940" t="s">
        <v>488</v>
      </c>
      <c r="J4102" s="940" t="s">
        <v>444</v>
      </c>
      <c r="K4102" s="940" t="s">
        <v>0</v>
      </c>
      <c r="L4102" s="940" t="s">
        <v>96</v>
      </c>
      <c r="M4102" s="965" t="s">
        <v>7</v>
      </c>
      <c r="N4102" s="679">
        <f t="shared" ca="1" si="704"/>
        <v>0</v>
      </c>
      <c r="O4102" s="679">
        <f t="shared" ca="1" si="704"/>
        <v>0</v>
      </c>
      <c r="P4102" s="679">
        <f t="shared" ca="1" si="704"/>
        <v>0</v>
      </c>
      <c r="Q4102" s="679">
        <f t="shared" ca="1" si="704"/>
        <v>0</v>
      </c>
      <c r="R4102" s="679">
        <f t="shared" ca="1" si="704"/>
        <v>0</v>
      </c>
      <c r="S4102" s="679">
        <f t="shared" ca="1" si="704"/>
        <v>0</v>
      </c>
      <c r="T4102" s="679">
        <f t="shared" ca="1" si="704"/>
        <v>0</v>
      </c>
      <c r="U4102" s="679">
        <f t="shared" ca="1" si="704"/>
        <v>0</v>
      </c>
      <c r="V4102" s="679">
        <f t="shared" ca="1" si="704"/>
        <v>0</v>
      </c>
      <c r="W4102" s="679">
        <f t="shared" ca="1" si="705"/>
        <v>0</v>
      </c>
      <c r="X4102" s="679">
        <f t="shared" ca="1" si="704"/>
        <v>0</v>
      </c>
      <c r="Y4102" s="679">
        <f t="shared" ca="1" si="704"/>
        <v>0</v>
      </c>
      <c r="Z4102" s="679">
        <f t="shared" ca="1" si="704"/>
        <v>0</v>
      </c>
      <c r="AA4102" t="str">
        <f t="shared" si="706"/>
        <v>ASR_Financial_Report_SHP21Final</v>
      </c>
      <c r="AB4102" s="960">
        <f t="shared" si="707"/>
        <v>44658</v>
      </c>
      <c r="AC4102" t="str">
        <f t="shared" si="708"/>
        <v>Unaudited</v>
      </c>
    </row>
    <row r="4103" spans="1:29" x14ac:dyDescent="0.25">
      <c r="A4103" t="s">
        <v>420</v>
      </c>
      <c r="B4103" t="s">
        <v>1366</v>
      </c>
      <c r="C4103" t="s">
        <v>1367</v>
      </c>
      <c r="D4103">
        <v>1900</v>
      </c>
      <c r="E4103" s="960">
        <v>1</v>
      </c>
      <c r="F4103" t="s">
        <v>439</v>
      </c>
      <c r="G4103" s="960">
        <v>182</v>
      </c>
      <c r="H4103" t="s">
        <v>390</v>
      </c>
      <c r="I4103" s="940" t="s">
        <v>488</v>
      </c>
      <c r="J4103" s="940" t="s">
        <v>444</v>
      </c>
      <c r="K4103" s="940" t="s">
        <v>0</v>
      </c>
      <c r="L4103" s="940" t="s">
        <v>152</v>
      </c>
      <c r="M4103" s="965" t="s">
        <v>451</v>
      </c>
      <c r="N4103" s="679">
        <f t="shared" ca="1" si="704"/>
        <v>0</v>
      </c>
      <c r="O4103" s="679">
        <f t="shared" ca="1" si="704"/>
        <v>0</v>
      </c>
      <c r="P4103" s="679">
        <f t="shared" ca="1" si="704"/>
        <v>0</v>
      </c>
      <c r="Q4103" s="679">
        <f t="shared" ca="1" si="704"/>
        <v>0</v>
      </c>
      <c r="R4103" s="679">
        <f t="shared" ca="1" si="704"/>
        <v>0</v>
      </c>
      <c r="S4103" s="679">
        <f t="shared" ca="1" si="704"/>
        <v>0</v>
      </c>
      <c r="T4103" s="679">
        <f t="shared" ca="1" si="704"/>
        <v>0</v>
      </c>
      <c r="U4103" s="679">
        <f t="shared" ca="1" si="704"/>
        <v>0</v>
      </c>
      <c r="V4103" s="679">
        <f t="shared" ca="1" si="704"/>
        <v>0</v>
      </c>
      <c r="W4103" s="679">
        <f t="shared" ca="1" si="705"/>
        <v>0</v>
      </c>
      <c r="X4103" s="679">
        <f t="shared" ca="1" si="704"/>
        <v>0</v>
      </c>
      <c r="Y4103" s="679">
        <f t="shared" ca="1" si="704"/>
        <v>0</v>
      </c>
      <c r="Z4103" s="679">
        <f t="shared" ca="1" si="704"/>
        <v>0</v>
      </c>
      <c r="AA4103" t="str">
        <f t="shared" si="706"/>
        <v>ASR_Financial_Report_SHP21Final</v>
      </c>
      <c r="AB4103" s="960">
        <f t="shared" si="707"/>
        <v>44658</v>
      </c>
      <c r="AC4103" t="str">
        <f t="shared" si="708"/>
        <v>Unaudited</v>
      </c>
    </row>
    <row r="4104" spans="1:29" x14ac:dyDescent="0.25">
      <c r="A4104" t="s">
        <v>420</v>
      </c>
      <c r="B4104" t="s">
        <v>1366</v>
      </c>
      <c r="C4104" t="s">
        <v>1367</v>
      </c>
      <c r="D4104">
        <v>1900</v>
      </c>
      <c r="E4104" s="960">
        <v>1</v>
      </c>
      <c r="F4104" t="s">
        <v>439</v>
      </c>
      <c r="G4104" s="960">
        <v>182</v>
      </c>
      <c r="H4104" t="s">
        <v>390</v>
      </c>
      <c r="I4104" s="940" t="s">
        <v>488</v>
      </c>
      <c r="J4104" s="940" t="s">
        <v>444</v>
      </c>
      <c r="K4104" s="940" t="s">
        <v>0</v>
      </c>
      <c r="L4104" s="940" t="s">
        <v>898</v>
      </c>
      <c r="M4104" s="965" t="s">
        <v>24</v>
      </c>
      <c r="N4104" s="679">
        <f t="shared" ca="1" si="704"/>
        <v>264369.43</v>
      </c>
      <c r="O4104" s="679">
        <f t="shared" ca="1" si="704"/>
        <v>32189.71</v>
      </c>
      <c r="P4104" s="679">
        <f t="shared" ca="1" si="704"/>
        <v>0</v>
      </c>
      <c r="Q4104" s="679">
        <f t="shared" ca="1" si="704"/>
        <v>232179.72</v>
      </c>
      <c r="R4104" s="679">
        <f t="shared" ca="1" si="704"/>
        <v>0</v>
      </c>
      <c r="S4104" s="679">
        <f t="shared" ca="1" si="704"/>
        <v>0</v>
      </c>
      <c r="T4104" s="679">
        <f t="shared" ca="1" si="704"/>
        <v>0</v>
      </c>
      <c r="U4104" s="679">
        <f t="shared" ca="1" si="704"/>
        <v>0</v>
      </c>
      <c r="V4104" s="679">
        <f t="shared" ca="1" si="704"/>
        <v>0</v>
      </c>
      <c r="W4104" s="679">
        <f t="shared" ca="1" si="705"/>
        <v>0</v>
      </c>
      <c r="X4104" s="679">
        <f t="shared" ca="1" si="704"/>
        <v>0</v>
      </c>
      <c r="Y4104" s="679">
        <f t="shared" ca="1" si="704"/>
        <v>0</v>
      </c>
      <c r="Z4104" s="679">
        <f t="shared" ca="1" si="704"/>
        <v>0</v>
      </c>
      <c r="AA4104" t="str">
        <f t="shared" si="706"/>
        <v>ASR_Financial_Report_SHP21Final</v>
      </c>
      <c r="AB4104" s="960">
        <f t="shared" si="707"/>
        <v>44658</v>
      </c>
      <c r="AC4104" t="str">
        <f t="shared" si="708"/>
        <v>Unaudited</v>
      </c>
    </row>
    <row r="4105" spans="1:29" x14ac:dyDescent="0.25">
      <c r="A4105" t="s">
        <v>420</v>
      </c>
      <c r="B4105" t="s">
        <v>1366</v>
      </c>
      <c r="C4105" t="s">
        <v>1367</v>
      </c>
      <c r="D4105">
        <v>1900</v>
      </c>
      <c r="E4105" s="960">
        <v>1</v>
      </c>
      <c r="F4105" t="s">
        <v>439</v>
      </c>
      <c r="G4105" s="960">
        <v>182</v>
      </c>
      <c r="H4105" t="s">
        <v>390</v>
      </c>
      <c r="I4105" s="940" t="s">
        <v>488</v>
      </c>
      <c r="J4105" s="940" t="s">
        <v>444</v>
      </c>
      <c r="K4105" s="940" t="s">
        <v>53</v>
      </c>
      <c r="L4105" s="940">
        <v>3.1</v>
      </c>
      <c r="M4105" s="965" t="s">
        <v>33</v>
      </c>
      <c r="N4105" s="679">
        <f t="shared" ref="N4105:Z4126" ca="1" si="709">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19257780.199999399</v>
      </c>
      <c r="O4105" s="679">
        <f t="shared" ca="1" si="709"/>
        <v>12714959.149999399</v>
      </c>
      <c r="P4105" s="679">
        <f t="shared" ca="1" si="709"/>
        <v>819083.74000000092</v>
      </c>
      <c r="Q4105" s="679">
        <f t="shared" ca="1" si="709"/>
        <v>2094072.14</v>
      </c>
      <c r="R4105" s="679">
        <f t="shared" ca="1" si="709"/>
        <v>2622021.9700000002</v>
      </c>
      <c r="S4105" s="679">
        <f t="shared" ca="1" si="709"/>
        <v>202564.86</v>
      </c>
      <c r="T4105" s="679">
        <f t="shared" ca="1" si="709"/>
        <v>43629</v>
      </c>
      <c r="U4105" s="679">
        <f t="shared" ca="1" si="709"/>
        <v>2438.4</v>
      </c>
      <c r="V4105" s="679">
        <f t="shared" ca="1" si="709"/>
        <v>232568.21</v>
      </c>
      <c r="W4105" s="679">
        <f t="shared" ca="1" si="705"/>
        <v>31001.01</v>
      </c>
      <c r="X4105" s="679">
        <f t="shared" ca="1" si="709"/>
        <v>91442.58</v>
      </c>
      <c r="Y4105" s="679">
        <f t="shared" ca="1" si="709"/>
        <v>403999.13999999996</v>
      </c>
      <c r="Z4105" s="679">
        <f t="shared" ca="1" si="709"/>
        <v>0</v>
      </c>
      <c r="AA4105" t="str">
        <f t="shared" si="706"/>
        <v>ASR_Financial_Report_SHP21Final</v>
      </c>
      <c r="AB4105" s="960">
        <f t="shared" si="707"/>
        <v>44658</v>
      </c>
      <c r="AC4105" t="str">
        <f t="shared" si="708"/>
        <v>Unaudited</v>
      </c>
    </row>
    <row r="4106" spans="1:29" x14ac:dyDescent="0.25">
      <c r="A4106" t="s">
        <v>420</v>
      </c>
      <c r="B4106" t="s">
        <v>1366</v>
      </c>
      <c r="C4106" t="s">
        <v>1367</v>
      </c>
      <c r="D4106">
        <v>1900</v>
      </c>
      <c r="E4106" s="960">
        <v>1</v>
      </c>
      <c r="F4106" t="s">
        <v>439</v>
      </c>
      <c r="G4106" s="960">
        <v>182</v>
      </c>
      <c r="H4106" t="s">
        <v>390</v>
      </c>
      <c r="I4106" s="940" t="s">
        <v>488</v>
      </c>
      <c r="J4106" s="940" t="s">
        <v>444</v>
      </c>
      <c r="K4106" s="940" t="s">
        <v>53</v>
      </c>
      <c r="L4106" s="948">
        <v>3.2</v>
      </c>
      <c r="M4106" s="963" t="s">
        <v>34</v>
      </c>
      <c r="N4106" s="679">
        <f t="shared" ca="1" si="709"/>
        <v>7761.43</v>
      </c>
      <c r="O4106" s="679">
        <f t="shared" ca="1" si="709"/>
        <v>2548.65</v>
      </c>
      <c r="P4106" s="679">
        <f t="shared" ca="1" si="709"/>
        <v>75.52</v>
      </c>
      <c r="Q4106" s="679">
        <f t="shared" ca="1" si="709"/>
        <v>187.95</v>
      </c>
      <c r="R4106" s="679">
        <f t="shared" ca="1" si="709"/>
        <v>51.390000000000008</v>
      </c>
      <c r="S4106" s="679">
        <f t="shared" ca="1" si="709"/>
        <v>1406.95</v>
      </c>
      <c r="T4106" s="679">
        <f t="shared" ca="1" si="709"/>
        <v>0</v>
      </c>
      <c r="U4106" s="679">
        <f t="shared" ca="1" si="709"/>
        <v>630</v>
      </c>
      <c r="V4106" s="679">
        <f t="shared" ca="1" si="709"/>
        <v>1419.13</v>
      </c>
      <c r="W4106" s="679">
        <f t="shared" ca="1" si="705"/>
        <v>0</v>
      </c>
      <c r="X4106" s="679">
        <f t="shared" ca="1" si="709"/>
        <v>697.94</v>
      </c>
      <c r="Y4106" s="679">
        <f t="shared" ca="1" si="709"/>
        <v>743.9</v>
      </c>
      <c r="Z4106" s="679">
        <f t="shared" ca="1" si="709"/>
        <v>0</v>
      </c>
      <c r="AA4106" t="str">
        <f t="shared" si="706"/>
        <v>ASR_Financial_Report_SHP21Final</v>
      </c>
      <c r="AB4106" s="960">
        <f t="shared" si="707"/>
        <v>44658</v>
      </c>
      <c r="AC4106" t="str">
        <f t="shared" si="708"/>
        <v>Unaudited</v>
      </c>
    </row>
    <row r="4107" spans="1:29" x14ac:dyDescent="0.25">
      <c r="A4107" t="s">
        <v>420</v>
      </c>
      <c r="B4107" t="s">
        <v>1366</v>
      </c>
      <c r="C4107" t="s">
        <v>1367</v>
      </c>
      <c r="D4107">
        <v>1900</v>
      </c>
      <c r="E4107" s="960">
        <v>1</v>
      </c>
      <c r="F4107" t="s">
        <v>439</v>
      </c>
      <c r="G4107" s="960">
        <v>182</v>
      </c>
      <c r="H4107" t="s">
        <v>390</v>
      </c>
      <c r="I4107" s="965" t="s">
        <v>488</v>
      </c>
      <c r="J4107" s="965" t="s">
        <v>444</v>
      </c>
      <c r="K4107" s="965" t="s">
        <v>53</v>
      </c>
      <c r="L4107" s="956">
        <v>3.3</v>
      </c>
      <c r="M4107" s="965" t="s">
        <v>54</v>
      </c>
      <c r="N4107" s="679">
        <f t="shared" ca="1" si="709"/>
        <v>68507.64</v>
      </c>
      <c r="O4107" s="679">
        <f t="shared" ca="1" si="709"/>
        <v>54534.590000000004</v>
      </c>
      <c r="P4107" s="679">
        <f t="shared" ca="1" si="709"/>
        <v>2931.14</v>
      </c>
      <c r="Q4107" s="679">
        <f t="shared" ca="1" si="709"/>
        <v>5193.6499999999996</v>
      </c>
      <c r="R4107" s="679">
        <f t="shared" ca="1" si="709"/>
        <v>4802.59</v>
      </c>
      <c r="S4107" s="679">
        <f t="shared" ca="1" si="709"/>
        <v>172.28</v>
      </c>
      <c r="T4107" s="679">
        <f t="shared" ca="1" si="709"/>
        <v>5.5</v>
      </c>
      <c r="U4107" s="679">
        <f t="shared" ca="1" si="709"/>
        <v>60.42</v>
      </c>
      <c r="V4107" s="679">
        <f t="shared" ca="1" si="709"/>
        <v>843.57</v>
      </c>
      <c r="W4107" s="679">
        <f t="shared" ca="1" si="705"/>
        <v>0</v>
      </c>
      <c r="X4107" s="679">
        <f t="shared" ca="1" si="709"/>
        <v>-76.099999999999994</v>
      </c>
      <c r="Y4107" s="679">
        <f t="shared" ca="1" si="709"/>
        <v>40</v>
      </c>
      <c r="Z4107" s="679">
        <f t="shared" ca="1" si="709"/>
        <v>0</v>
      </c>
      <c r="AA4107" t="str">
        <f t="shared" si="706"/>
        <v>ASR_Financial_Report_SHP21Final</v>
      </c>
      <c r="AB4107" s="960">
        <f t="shared" si="707"/>
        <v>44658</v>
      </c>
      <c r="AC4107" t="str">
        <f t="shared" si="708"/>
        <v>Unaudited</v>
      </c>
    </row>
    <row r="4108" spans="1:29" x14ac:dyDescent="0.25">
      <c r="A4108" t="s">
        <v>420</v>
      </c>
      <c r="B4108" t="s">
        <v>1366</v>
      </c>
      <c r="C4108" t="s">
        <v>1367</v>
      </c>
      <c r="D4108">
        <v>1900</v>
      </c>
      <c r="E4108" s="960">
        <v>1</v>
      </c>
      <c r="F4108" t="s">
        <v>439</v>
      </c>
      <c r="G4108" s="960">
        <v>182</v>
      </c>
      <c r="H4108" t="s">
        <v>390</v>
      </c>
      <c r="I4108" s="961" t="s">
        <v>488</v>
      </c>
      <c r="J4108" s="961" t="s">
        <v>444</v>
      </c>
      <c r="K4108" s="961" t="s">
        <v>53</v>
      </c>
      <c r="L4108" s="956" t="s">
        <v>44</v>
      </c>
      <c r="M4108" s="961" t="s">
        <v>153</v>
      </c>
      <c r="N4108" s="679">
        <f t="shared" ca="1" si="709"/>
        <v>0</v>
      </c>
      <c r="O4108" s="679">
        <f t="shared" ca="1" si="709"/>
        <v>0</v>
      </c>
      <c r="P4108" s="679">
        <f t="shared" ca="1" si="709"/>
        <v>0</v>
      </c>
      <c r="Q4108" s="679">
        <f t="shared" ca="1" si="709"/>
        <v>0</v>
      </c>
      <c r="R4108" s="679">
        <f t="shared" ca="1" si="709"/>
        <v>0</v>
      </c>
      <c r="S4108" s="679">
        <f t="shared" ca="1" si="709"/>
        <v>0</v>
      </c>
      <c r="T4108" s="679">
        <f t="shared" ca="1" si="709"/>
        <v>0</v>
      </c>
      <c r="U4108" s="679">
        <f t="shared" ca="1" si="709"/>
        <v>0</v>
      </c>
      <c r="V4108" s="679">
        <f t="shared" ca="1" si="709"/>
        <v>0</v>
      </c>
      <c r="W4108" s="679">
        <f t="shared" ca="1" si="705"/>
        <v>0</v>
      </c>
      <c r="X4108" s="679">
        <f t="shared" ca="1" si="709"/>
        <v>0</v>
      </c>
      <c r="Y4108" s="679">
        <f t="shared" ca="1" si="709"/>
        <v>0</v>
      </c>
      <c r="Z4108" s="679">
        <f t="shared" ca="1" si="709"/>
        <v>0</v>
      </c>
      <c r="AA4108" t="str">
        <f t="shared" si="706"/>
        <v>ASR_Financial_Report_SHP21Final</v>
      </c>
      <c r="AB4108" s="960">
        <f t="shared" si="707"/>
        <v>44658</v>
      </c>
      <c r="AC4108" t="str">
        <f t="shared" si="708"/>
        <v>Unaudited</v>
      </c>
    </row>
    <row r="4109" spans="1:29" x14ac:dyDescent="0.25">
      <c r="A4109" t="s">
        <v>420</v>
      </c>
      <c r="B4109" t="s">
        <v>1366</v>
      </c>
      <c r="C4109" t="s">
        <v>1367</v>
      </c>
      <c r="D4109">
        <v>1900</v>
      </c>
      <c r="E4109" s="960">
        <v>1</v>
      </c>
      <c r="F4109" t="s">
        <v>439</v>
      </c>
      <c r="G4109" s="960">
        <v>182</v>
      </c>
      <c r="H4109" t="s">
        <v>390</v>
      </c>
      <c r="I4109" s="961" t="s">
        <v>488</v>
      </c>
      <c r="J4109" s="961" t="s">
        <v>444</v>
      </c>
      <c r="K4109" s="961" t="s">
        <v>53</v>
      </c>
      <c r="L4109" s="940" t="s">
        <v>41</v>
      </c>
      <c r="M4109" s="961" t="s">
        <v>52</v>
      </c>
      <c r="N4109" s="679">
        <f t="shared" ca="1" si="709"/>
        <v>10010352.620053872</v>
      </c>
      <c r="O4109" s="679">
        <f t="shared" ca="1" si="709"/>
        <v>8015507.0600536</v>
      </c>
      <c r="P4109" s="679">
        <f t="shared" ca="1" si="709"/>
        <v>346034.98999998003</v>
      </c>
      <c r="Q4109" s="679">
        <f t="shared" ca="1" si="709"/>
        <v>561659.25000017299</v>
      </c>
      <c r="R4109" s="679">
        <f t="shared" ca="1" si="709"/>
        <v>621020.9600001151</v>
      </c>
      <c r="S4109" s="679">
        <f t="shared" ca="1" si="709"/>
        <v>327970.71999999706</v>
      </c>
      <c r="T4109" s="679">
        <f t="shared" ca="1" si="709"/>
        <v>7821.66999999993</v>
      </c>
      <c r="U4109" s="679">
        <f t="shared" ca="1" si="709"/>
        <v>4390.3200000000197</v>
      </c>
      <c r="V4109" s="679">
        <f t="shared" ca="1" si="709"/>
        <v>55602.130000000005</v>
      </c>
      <c r="W4109" s="679">
        <f t="shared" ca="1" si="705"/>
        <v>1092.53</v>
      </c>
      <c r="X4109" s="679">
        <f t="shared" ca="1" si="709"/>
        <v>24310.3100000056</v>
      </c>
      <c r="Y4109" s="679">
        <f t="shared" ca="1" si="709"/>
        <v>44942.680000000699</v>
      </c>
      <c r="Z4109" s="679">
        <f t="shared" ca="1" si="709"/>
        <v>0</v>
      </c>
      <c r="AA4109" t="str">
        <f t="shared" si="706"/>
        <v>ASR_Financial_Report_SHP21Final</v>
      </c>
      <c r="AB4109" s="960">
        <f t="shared" si="707"/>
        <v>44658</v>
      </c>
      <c r="AC4109" t="str">
        <f t="shared" si="708"/>
        <v>Unaudited</v>
      </c>
    </row>
    <row r="4110" spans="1:29" x14ac:dyDescent="0.25">
      <c r="A4110" t="s">
        <v>420</v>
      </c>
      <c r="B4110" t="s">
        <v>1366</v>
      </c>
      <c r="C4110" t="s">
        <v>1367</v>
      </c>
      <c r="D4110">
        <v>1900</v>
      </c>
      <c r="E4110" s="960">
        <v>1</v>
      </c>
      <c r="F4110" t="s">
        <v>439</v>
      </c>
      <c r="G4110" s="960">
        <v>182</v>
      </c>
      <c r="H4110" t="s">
        <v>390</v>
      </c>
      <c r="I4110" s="961" t="s">
        <v>488</v>
      </c>
      <c r="J4110" s="961" t="s">
        <v>444</v>
      </c>
      <c r="K4110" s="961" t="s">
        <v>53</v>
      </c>
      <c r="L4110" s="940" t="s">
        <v>42</v>
      </c>
      <c r="M4110" s="961" t="s">
        <v>154</v>
      </c>
      <c r="N4110" s="679">
        <f t="shared" ca="1" si="709"/>
        <v>342277.05919369735</v>
      </c>
      <c r="O4110" s="679">
        <f t="shared" ca="1" si="709"/>
        <v>318665.7670014943</v>
      </c>
      <c r="P4110" s="679">
        <f t="shared" ca="1" si="709"/>
        <v>20511.368492300866</v>
      </c>
      <c r="Q4110" s="679">
        <f t="shared" ca="1" si="709"/>
        <v>2660.6770638429157</v>
      </c>
      <c r="R4110" s="679">
        <f t="shared" ca="1" si="709"/>
        <v>3328.9081471155259</v>
      </c>
      <c r="S4110" s="679">
        <f t="shared" ca="1" si="709"/>
        <v>-6210.6393360070806</v>
      </c>
      <c r="T4110" s="679">
        <f t="shared" ca="1" si="709"/>
        <v>1088.6920811595662</v>
      </c>
      <c r="U4110" s="679">
        <f t="shared" ca="1" si="709"/>
        <v>-95.179047936725638</v>
      </c>
      <c r="V4110" s="679">
        <f t="shared" ca="1" si="709"/>
        <v>296.89408742465838</v>
      </c>
      <c r="W4110" s="679">
        <f t="shared" ca="1" si="705"/>
        <v>39.319283526769141</v>
      </c>
      <c r="X4110" s="679">
        <f t="shared" ca="1" si="709"/>
        <v>875.68293547803569</v>
      </c>
      <c r="Y4110" s="679">
        <f t="shared" ca="1" si="709"/>
        <v>1115.5684852984568</v>
      </c>
      <c r="Z4110" s="679">
        <f t="shared" ca="1" si="709"/>
        <v>0</v>
      </c>
      <c r="AA4110" t="str">
        <f t="shared" si="706"/>
        <v>ASR_Financial_Report_SHP21Final</v>
      </c>
      <c r="AB4110" s="960">
        <f t="shared" si="707"/>
        <v>44658</v>
      </c>
      <c r="AC4110" t="str">
        <f t="shared" si="708"/>
        <v>Unaudited</v>
      </c>
    </row>
    <row r="4111" spans="1:29" x14ac:dyDescent="0.25">
      <c r="A4111" t="s">
        <v>420</v>
      </c>
      <c r="B4111" t="s">
        <v>1366</v>
      </c>
      <c r="C4111" t="s">
        <v>1367</v>
      </c>
      <c r="D4111">
        <v>1900</v>
      </c>
      <c r="E4111" s="960">
        <v>1</v>
      </c>
      <c r="F4111" t="s">
        <v>439</v>
      </c>
      <c r="G4111" s="960">
        <v>182</v>
      </c>
      <c r="H4111" t="s">
        <v>390</v>
      </c>
      <c r="I4111" s="968" t="s">
        <v>488</v>
      </c>
      <c r="J4111" s="968" t="s">
        <v>444</v>
      </c>
      <c r="K4111" s="968" t="s">
        <v>53</v>
      </c>
      <c r="L4111" s="948" t="s">
        <v>43</v>
      </c>
      <c r="M4111" s="968" t="s">
        <v>462</v>
      </c>
      <c r="N4111" s="679">
        <f t="shared" ca="1" si="709"/>
        <v>0</v>
      </c>
      <c r="O4111" s="679">
        <f t="shared" ca="1" si="709"/>
        <v>0</v>
      </c>
      <c r="P4111" s="679">
        <f t="shared" ca="1" si="709"/>
        <v>0</v>
      </c>
      <c r="Q4111" s="679">
        <f t="shared" ca="1" si="709"/>
        <v>0</v>
      </c>
      <c r="R4111" s="679">
        <f t="shared" ca="1" si="709"/>
        <v>0</v>
      </c>
      <c r="S4111" s="679">
        <f t="shared" ca="1" si="709"/>
        <v>0</v>
      </c>
      <c r="T4111" s="679">
        <f t="shared" ca="1" si="709"/>
        <v>0</v>
      </c>
      <c r="U4111" s="679">
        <f t="shared" ca="1" si="709"/>
        <v>0</v>
      </c>
      <c r="V4111" s="679">
        <f t="shared" ca="1" si="709"/>
        <v>0</v>
      </c>
      <c r="W4111" s="679">
        <f t="shared" ca="1" si="705"/>
        <v>0</v>
      </c>
      <c r="X4111" s="679">
        <f t="shared" ca="1" si="709"/>
        <v>0</v>
      </c>
      <c r="Y4111" s="679">
        <f t="shared" ca="1" si="709"/>
        <v>0</v>
      </c>
      <c r="Z4111" s="679">
        <f t="shared" ca="1" si="709"/>
        <v>0</v>
      </c>
      <c r="AA4111" t="str">
        <f t="shared" si="706"/>
        <v>ASR_Financial_Report_SHP21Final</v>
      </c>
      <c r="AB4111" s="960">
        <f t="shared" si="707"/>
        <v>44658</v>
      </c>
      <c r="AC4111" t="str">
        <f t="shared" si="708"/>
        <v>Unaudited</v>
      </c>
    </row>
    <row r="4112" spans="1:29" x14ac:dyDescent="0.25">
      <c r="A4112" t="s">
        <v>420</v>
      </c>
      <c r="B4112" t="s">
        <v>1366</v>
      </c>
      <c r="C4112" t="s">
        <v>1367</v>
      </c>
      <c r="D4112">
        <v>1900</v>
      </c>
      <c r="E4112" s="960">
        <v>1</v>
      </c>
      <c r="F4112" t="s">
        <v>439</v>
      </c>
      <c r="G4112" s="960">
        <v>182</v>
      </c>
      <c r="H4112" t="s">
        <v>390</v>
      </c>
      <c r="I4112" s="940" t="s">
        <v>488</v>
      </c>
      <c r="J4112" s="940" t="s">
        <v>444</v>
      </c>
      <c r="K4112" s="940" t="s">
        <v>901</v>
      </c>
      <c r="L4112" s="940" t="s">
        <v>902</v>
      </c>
      <c r="M4112" s="961" t="s">
        <v>901</v>
      </c>
      <c r="N4112" s="679">
        <f t="shared" ca="1" si="709"/>
        <v>1392121.2299999997</v>
      </c>
      <c r="O4112" s="679">
        <f t="shared" ca="1" si="709"/>
        <v>1304621.03</v>
      </c>
      <c r="P4112" s="679">
        <f t="shared" ca="1" si="709"/>
        <v>68583.89</v>
      </c>
      <c r="Q4112" s="679">
        <f t="shared" ca="1" si="709"/>
        <v>3032.47</v>
      </c>
      <c r="R4112" s="679">
        <f t="shared" ca="1" si="709"/>
        <v>12211.64</v>
      </c>
      <c r="S4112" s="679">
        <f t="shared" ca="1" si="709"/>
        <v>0</v>
      </c>
      <c r="T4112" s="679">
        <f t="shared" ca="1" si="709"/>
        <v>0</v>
      </c>
      <c r="U4112" s="679">
        <f t="shared" ca="1" si="709"/>
        <v>0</v>
      </c>
      <c r="V4112" s="679">
        <f t="shared" ca="1" si="709"/>
        <v>3672.2</v>
      </c>
      <c r="W4112" s="679">
        <f t="shared" ca="1" si="705"/>
        <v>0</v>
      </c>
      <c r="X4112" s="679">
        <f t="shared" ca="1" si="709"/>
        <v>0</v>
      </c>
      <c r="Y4112" s="679">
        <f t="shared" ca="1" si="709"/>
        <v>0</v>
      </c>
      <c r="Z4112" s="679">
        <f t="shared" ca="1" si="709"/>
        <v>0</v>
      </c>
      <c r="AA4112" t="str">
        <f t="shared" si="706"/>
        <v>ASR_Financial_Report_SHP21Final</v>
      </c>
      <c r="AB4112" s="960">
        <f t="shared" si="707"/>
        <v>44658</v>
      </c>
      <c r="AC4112" t="str">
        <f t="shared" si="708"/>
        <v>Unaudited</v>
      </c>
    </row>
    <row r="4113" spans="1:29" x14ac:dyDescent="0.25">
      <c r="A4113" t="s">
        <v>420</v>
      </c>
      <c r="B4113" t="s">
        <v>1366</v>
      </c>
      <c r="C4113" t="s">
        <v>1367</v>
      </c>
      <c r="D4113">
        <v>1900</v>
      </c>
      <c r="E4113" s="960">
        <v>1</v>
      </c>
      <c r="F4113" t="s">
        <v>439</v>
      </c>
      <c r="G4113" s="960">
        <v>182</v>
      </c>
      <c r="H4113" t="s">
        <v>390</v>
      </c>
      <c r="I4113" s="940" t="s">
        <v>488</v>
      </c>
      <c r="J4113" s="940" t="s">
        <v>444</v>
      </c>
      <c r="K4113" s="940" t="s">
        <v>901</v>
      </c>
      <c r="L4113" s="946" t="s">
        <v>903</v>
      </c>
      <c r="M4113" s="962" t="s">
        <v>906</v>
      </c>
      <c r="N4113" s="679">
        <f t="shared" ca="1" si="709"/>
        <v>34285.692140862186</v>
      </c>
      <c r="O4113" s="679">
        <f t="shared" ca="1" si="709"/>
        <v>32550.632739580811</v>
      </c>
      <c r="P4113" s="679">
        <f t="shared" ca="1" si="709"/>
        <v>1711.1858263098839</v>
      </c>
      <c r="Q4113" s="679">
        <f t="shared" ca="1" si="709"/>
        <v>3.8224684862770419</v>
      </c>
      <c r="R4113" s="679">
        <f t="shared" ca="1" si="709"/>
        <v>15.417253942398894</v>
      </c>
      <c r="S4113" s="679">
        <f t="shared" ca="1" si="709"/>
        <v>0</v>
      </c>
      <c r="T4113" s="679">
        <f t="shared" ca="1" si="709"/>
        <v>0</v>
      </c>
      <c r="U4113" s="679">
        <f t="shared" ca="1" si="709"/>
        <v>0</v>
      </c>
      <c r="V4113" s="679">
        <f t="shared" ca="1" si="709"/>
        <v>4.6338525428151973</v>
      </c>
      <c r="W4113" s="679">
        <f t="shared" ca="1" si="705"/>
        <v>0</v>
      </c>
      <c r="X4113" s="679">
        <f t="shared" ca="1" si="709"/>
        <v>0</v>
      </c>
      <c r="Y4113" s="679">
        <f t="shared" ca="1" si="709"/>
        <v>0</v>
      </c>
      <c r="Z4113" s="679">
        <f t="shared" ca="1" si="709"/>
        <v>0</v>
      </c>
      <c r="AA4113" t="str">
        <f t="shared" si="706"/>
        <v>ASR_Financial_Report_SHP21Final</v>
      </c>
      <c r="AB4113" s="960">
        <f t="shared" si="707"/>
        <v>44658</v>
      </c>
      <c r="AC4113" t="str">
        <f t="shared" si="708"/>
        <v>Unaudited</v>
      </c>
    </row>
    <row r="4114" spans="1:29" x14ac:dyDescent="0.25">
      <c r="A4114" t="s">
        <v>420</v>
      </c>
      <c r="B4114" t="s">
        <v>1366</v>
      </c>
      <c r="C4114" t="s">
        <v>1367</v>
      </c>
      <c r="D4114">
        <v>1900</v>
      </c>
      <c r="E4114" s="960">
        <v>1</v>
      </c>
      <c r="F4114" t="s">
        <v>439</v>
      </c>
      <c r="G4114" s="960">
        <v>182</v>
      </c>
      <c r="H4114" t="s">
        <v>390</v>
      </c>
      <c r="I4114" s="961" t="s">
        <v>488</v>
      </c>
      <c r="J4114" s="961" t="s">
        <v>444</v>
      </c>
      <c r="K4114" s="961" t="s">
        <v>901</v>
      </c>
      <c r="L4114" s="940" t="s">
        <v>904</v>
      </c>
      <c r="M4114" s="961" t="s">
        <v>907</v>
      </c>
      <c r="N4114" s="679">
        <f t="shared" ca="1" si="709"/>
        <v>0</v>
      </c>
      <c r="O4114" s="679">
        <f t="shared" ca="1" si="709"/>
        <v>0</v>
      </c>
      <c r="P4114" s="679">
        <f t="shared" ca="1" si="709"/>
        <v>0</v>
      </c>
      <c r="Q4114" s="679">
        <f t="shared" ca="1" si="709"/>
        <v>0</v>
      </c>
      <c r="R4114" s="679">
        <f t="shared" ca="1" si="709"/>
        <v>0</v>
      </c>
      <c r="S4114" s="679">
        <f t="shared" ca="1" si="709"/>
        <v>0</v>
      </c>
      <c r="T4114" s="679">
        <f t="shared" ca="1" si="709"/>
        <v>0</v>
      </c>
      <c r="U4114" s="679">
        <f t="shared" ca="1" si="709"/>
        <v>0</v>
      </c>
      <c r="V4114" s="679">
        <f t="shared" ca="1" si="709"/>
        <v>0</v>
      </c>
      <c r="W4114" s="679">
        <f t="shared" ca="1" si="705"/>
        <v>0</v>
      </c>
      <c r="X4114" s="679">
        <f t="shared" ca="1" si="709"/>
        <v>0</v>
      </c>
      <c r="Y4114" s="679">
        <f t="shared" ca="1" si="709"/>
        <v>0</v>
      </c>
      <c r="Z4114" s="679">
        <f t="shared" ca="1" si="709"/>
        <v>0</v>
      </c>
      <c r="AA4114" t="str">
        <f t="shared" si="706"/>
        <v>ASR_Financial_Report_SHP21Final</v>
      </c>
      <c r="AB4114" s="960">
        <f t="shared" si="707"/>
        <v>44658</v>
      </c>
      <c r="AC4114" t="str">
        <f t="shared" si="708"/>
        <v>Unaudited</v>
      </c>
    </row>
    <row r="4115" spans="1:29" x14ac:dyDescent="0.25">
      <c r="A4115" t="s">
        <v>420</v>
      </c>
      <c r="B4115" t="s">
        <v>1366</v>
      </c>
      <c r="C4115" t="s">
        <v>1367</v>
      </c>
      <c r="D4115">
        <v>1900</v>
      </c>
      <c r="E4115" s="960">
        <v>1</v>
      </c>
      <c r="F4115" t="s">
        <v>439</v>
      </c>
      <c r="G4115" s="960">
        <v>182</v>
      </c>
      <c r="H4115" t="s">
        <v>390</v>
      </c>
      <c r="I4115" s="940" t="s">
        <v>488</v>
      </c>
      <c r="J4115" s="940" t="s">
        <v>444</v>
      </c>
      <c r="K4115" s="940" t="s">
        <v>445</v>
      </c>
      <c r="L4115" s="940">
        <v>5.0999999999999996</v>
      </c>
      <c r="M4115" s="961" t="s">
        <v>37</v>
      </c>
      <c r="N4115" s="679">
        <f t="shared" ca="1" si="709"/>
        <v>12983288.720000001</v>
      </c>
      <c r="O4115" s="679">
        <f t="shared" ca="1" si="709"/>
        <v>2078171.9100000001</v>
      </c>
      <c r="P4115" s="679">
        <f t="shared" ca="1" si="709"/>
        <v>1219661.2300000002</v>
      </c>
      <c r="Q4115" s="679">
        <f t="shared" ca="1" si="709"/>
        <v>750478.85</v>
      </c>
      <c r="R4115" s="679">
        <f t="shared" ca="1" si="709"/>
        <v>6042463.6899999995</v>
      </c>
      <c r="S4115" s="679">
        <f t="shared" ca="1" si="709"/>
        <v>1667167.9300000002</v>
      </c>
      <c r="T4115" s="679">
        <f t="shared" ca="1" si="709"/>
        <v>55919.31</v>
      </c>
      <c r="U4115" s="679">
        <f t="shared" ca="1" si="709"/>
        <v>28895.24</v>
      </c>
      <c r="V4115" s="679">
        <f t="shared" ca="1" si="709"/>
        <v>377355.88</v>
      </c>
      <c r="W4115" s="679">
        <f t="shared" ca="1" si="705"/>
        <v>111</v>
      </c>
      <c r="X4115" s="679">
        <f t="shared" ca="1" si="709"/>
        <v>341438.87</v>
      </c>
      <c r="Y4115" s="679">
        <f t="shared" ca="1" si="709"/>
        <v>421624.81</v>
      </c>
      <c r="Z4115" s="679">
        <f t="shared" ca="1" si="709"/>
        <v>0</v>
      </c>
      <c r="AA4115" t="str">
        <f t="shared" si="706"/>
        <v>ASR_Financial_Report_SHP21Final</v>
      </c>
      <c r="AB4115" s="960">
        <f t="shared" si="707"/>
        <v>44658</v>
      </c>
      <c r="AC4115" t="str">
        <f t="shared" si="708"/>
        <v>Unaudited</v>
      </c>
    </row>
    <row r="4116" spans="1:29" ht="30" x14ac:dyDescent="0.25">
      <c r="A4116" t="s">
        <v>420</v>
      </c>
      <c r="B4116" t="s">
        <v>1366</v>
      </c>
      <c r="C4116" t="s">
        <v>1367</v>
      </c>
      <c r="D4116">
        <v>1900</v>
      </c>
      <c r="E4116" s="960">
        <v>1</v>
      </c>
      <c r="F4116" t="s">
        <v>439</v>
      </c>
      <c r="G4116" s="960">
        <v>182</v>
      </c>
      <c r="H4116" t="s">
        <v>390</v>
      </c>
      <c r="I4116" s="940" t="s">
        <v>488</v>
      </c>
      <c r="J4116" s="940" t="s">
        <v>444</v>
      </c>
      <c r="K4116" s="940" t="s">
        <v>445</v>
      </c>
      <c r="L4116" s="940">
        <v>5.2</v>
      </c>
      <c r="M4116" s="961" t="s">
        <v>303</v>
      </c>
      <c r="N4116" s="679">
        <f t="shared" ca="1" si="709"/>
        <v>0</v>
      </c>
      <c r="O4116" s="679">
        <f t="shared" ca="1" si="709"/>
        <v>0</v>
      </c>
      <c r="P4116" s="679">
        <f t="shared" ca="1" si="709"/>
        <v>0</v>
      </c>
      <c r="Q4116" s="679">
        <f t="shared" ca="1" si="709"/>
        <v>0</v>
      </c>
      <c r="R4116" s="679">
        <f t="shared" ca="1" si="709"/>
        <v>0</v>
      </c>
      <c r="S4116" s="679">
        <f t="shared" ca="1" si="709"/>
        <v>0</v>
      </c>
      <c r="T4116" s="679">
        <f t="shared" ca="1" si="709"/>
        <v>0</v>
      </c>
      <c r="U4116" s="679">
        <f t="shared" ca="1" si="709"/>
        <v>0</v>
      </c>
      <c r="V4116" s="679">
        <f t="shared" ca="1" si="709"/>
        <v>0</v>
      </c>
      <c r="W4116" s="679">
        <f t="shared" ca="1" si="705"/>
        <v>0</v>
      </c>
      <c r="X4116" s="679">
        <f t="shared" ca="1" si="709"/>
        <v>0</v>
      </c>
      <c r="Y4116" s="679">
        <f t="shared" ca="1" si="709"/>
        <v>0</v>
      </c>
      <c r="Z4116" s="679">
        <f t="shared" ca="1" si="709"/>
        <v>0</v>
      </c>
      <c r="AA4116" t="str">
        <f t="shared" si="706"/>
        <v>ASR_Financial_Report_SHP21Final</v>
      </c>
      <c r="AB4116" s="960">
        <f t="shared" si="707"/>
        <v>44658</v>
      </c>
      <c r="AC4116" t="str">
        <f t="shared" si="708"/>
        <v>Unaudited</v>
      </c>
    </row>
    <row r="4117" spans="1:29" ht="30" x14ac:dyDescent="0.25">
      <c r="A4117" t="s">
        <v>420</v>
      </c>
      <c r="B4117" t="s">
        <v>1366</v>
      </c>
      <c r="C4117" t="s">
        <v>1367</v>
      </c>
      <c r="D4117">
        <v>1900</v>
      </c>
      <c r="E4117" s="960">
        <v>1</v>
      </c>
      <c r="F4117" t="s">
        <v>439</v>
      </c>
      <c r="G4117" s="960">
        <v>182</v>
      </c>
      <c r="H4117" t="s">
        <v>390</v>
      </c>
      <c r="I4117" s="961" t="s">
        <v>488</v>
      </c>
      <c r="J4117" s="961" t="s">
        <v>444</v>
      </c>
      <c r="K4117" s="961" t="s">
        <v>445</v>
      </c>
      <c r="L4117" s="940">
        <v>5.3</v>
      </c>
      <c r="M4117" s="961" t="s">
        <v>304</v>
      </c>
      <c r="N4117" s="679">
        <f t="shared" ca="1" si="709"/>
        <v>136779.3142678928</v>
      </c>
      <c r="O4117" s="679">
        <f t="shared" ca="1" si="709"/>
        <v>21433.045512734901</v>
      </c>
      <c r="P4117" s="679">
        <f t="shared" ca="1" si="709"/>
        <v>12217.893281333792</v>
      </c>
      <c r="Q4117" s="679">
        <f t="shared" ca="1" si="709"/>
        <v>8267.4372673258804</v>
      </c>
      <c r="R4117" s="679">
        <f t="shared" ca="1" si="709"/>
        <v>66835.813517110859</v>
      </c>
      <c r="S4117" s="679">
        <f t="shared" ca="1" si="709"/>
        <v>22885.524379394847</v>
      </c>
      <c r="T4117" s="679">
        <f t="shared" ca="1" si="709"/>
        <v>562.44724383936386</v>
      </c>
      <c r="U4117" s="679">
        <f t="shared" ca="1" si="709"/>
        <v>397.62274014786999</v>
      </c>
      <c r="V4117" s="679">
        <f t="shared" ca="1" si="709"/>
        <v>4173.346038699272</v>
      </c>
      <c r="W4117" s="679">
        <f t="shared" ca="1" si="705"/>
        <v>0.14078381547799182</v>
      </c>
      <c r="X4117" s="679">
        <f t="shared" ca="1" si="709"/>
        <v>4.1748457660409919</v>
      </c>
      <c r="Y4117" s="679">
        <f t="shared" ca="1" si="709"/>
        <v>1.8686577244933631</v>
      </c>
      <c r="Z4117" s="679">
        <f t="shared" ca="1" si="709"/>
        <v>0</v>
      </c>
      <c r="AA4117" t="str">
        <f t="shared" si="706"/>
        <v>ASR_Financial_Report_SHP21Final</v>
      </c>
      <c r="AB4117" s="960">
        <f t="shared" si="707"/>
        <v>44658</v>
      </c>
      <c r="AC4117" t="str">
        <f t="shared" si="708"/>
        <v>Unaudited</v>
      </c>
    </row>
    <row r="4118" spans="1:29" x14ac:dyDescent="0.25">
      <c r="A4118" t="s">
        <v>420</v>
      </c>
      <c r="B4118" t="s">
        <v>1366</v>
      </c>
      <c r="C4118" t="s">
        <v>1367</v>
      </c>
      <c r="D4118">
        <v>1900</v>
      </c>
      <c r="E4118" s="960">
        <v>1</v>
      </c>
      <c r="F4118" t="s">
        <v>439</v>
      </c>
      <c r="G4118" s="960">
        <v>182</v>
      </c>
      <c r="H4118" t="s">
        <v>390</v>
      </c>
      <c r="I4118" s="961" t="s">
        <v>488</v>
      </c>
      <c r="J4118" s="961" t="s">
        <v>444</v>
      </c>
      <c r="K4118" s="961" t="s">
        <v>445</v>
      </c>
      <c r="L4118" s="956" t="s">
        <v>82</v>
      </c>
      <c r="M4118" s="961" t="s">
        <v>453</v>
      </c>
      <c r="N4118" s="679">
        <f t="shared" ca="1" si="709"/>
        <v>0</v>
      </c>
      <c r="O4118" s="679">
        <f t="shared" ca="1" si="709"/>
        <v>0</v>
      </c>
      <c r="P4118" s="679">
        <f t="shared" ca="1" si="709"/>
        <v>0</v>
      </c>
      <c r="Q4118" s="679">
        <f t="shared" ca="1" si="709"/>
        <v>0</v>
      </c>
      <c r="R4118" s="679">
        <f t="shared" ca="1" si="709"/>
        <v>0</v>
      </c>
      <c r="S4118" s="679">
        <f t="shared" ca="1" si="709"/>
        <v>0</v>
      </c>
      <c r="T4118" s="679">
        <f t="shared" ca="1" si="709"/>
        <v>0</v>
      </c>
      <c r="U4118" s="679">
        <f t="shared" ca="1" si="709"/>
        <v>0</v>
      </c>
      <c r="V4118" s="679">
        <f t="shared" ca="1" si="709"/>
        <v>0</v>
      </c>
      <c r="W4118" s="679">
        <f t="shared" ca="1" si="705"/>
        <v>0</v>
      </c>
      <c r="X4118" s="679">
        <f t="shared" ca="1" si="709"/>
        <v>0</v>
      </c>
      <c r="Y4118" s="679">
        <f t="shared" ca="1" si="709"/>
        <v>0</v>
      </c>
      <c r="Z4118" s="679">
        <f t="shared" ca="1" si="709"/>
        <v>0</v>
      </c>
      <c r="AA4118" t="str">
        <f t="shared" si="706"/>
        <v>ASR_Financial_Report_SHP21Final</v>
      </c>
      <c r="AB4118" s="960">
        <f t="shared" si="707"/>
        <v>44658</v>
      </c>
      <c r="AC4118" t="str">
        <f t="shared" si="708"/>
        <v>Unaudited</v>
      </c>
    </row>
    <row r="4119" spans="1:29" x14ac:dyDescent="0.25">
      <c r="A4119" t="s">
        <v>420</v>
      </c>
      <c r="B4119" t="s">
        <v>1366</v>
      </c>
      <c r="C4119" t="s">
        <v>1367</v>
      </c>
      <c r="D4119">
        <v>1900</v>
      </c>
      <c r="E4119" s="960">
        <v>1</v>
      </c>
      <c r="F4119" t="s">
        <v>439</v>
      </c>
      <c r="G4119" s="960">
        <v>182</v>
      </c>
      <c r="H4119" t="s">
        <v>390</v>
      </c>
      <c r="I4119" s="940" t="s">
        <v>488</v>
      </c>
      <c r="J4119" s="940" t="s">
        <v>444</v>
      </c>
      <c r="K4119" s="940" t="s">
        <v>446</v>
      </c>
      <c r="L4119" s="940">
        <v>6.1</v>
      </c>
      <c r="M4119" s="961" t="s">
        <v>18</v>
      </c>
      <c r="N4119" s="679">
        <f t="shared" ca="1" si="709"/>
        <v>0</v>
      </c>
      <c r="O4119" s="679">
        <f t="shared" ca="1" si="709"/>
        <v>0</v>
      </c>
      <c r="P4119" s="679">
        <f t="shared" ca="1" si="709"/>
        <v>0</v>
      </c>
      <c r="Q4119" s="679">
        <f t="shared" ca="1" si="709"/>
        <v>0</v>
      </c>
      <c r="R4119" s="679">
        <f t="shared" ca="1" si="709"/>
        <v>0</v>
      </c>
      <c r="S4119" s="679">
        <f t="shared" ca="1" si="709"/>
        <v>0</v>
      </c>
      <c r="T4119" s="679">
        <f t="shared" ca="1" si="709"/>
        <v>0</v>
      </c>
      <c r="U4119" s="679">
        <f t="shared" ca="1" si="709"/>
        <v>0</v>
      </c>
      <c r="V4119" s="679">
        <f t="shared" ca="1" si="709"/>
        <v>0</v>
      </c>
      <c r="W4119" s="679">
        <f t="shared" ca="1" si="705"/>
        <v>0</v>
      </c>
      <c r="X4119" s="679">
        <f t="shared" ca="1" si="709"/>
        <v>0</v>
      </c>
      <c r="Y4119" s="679">
        <f t="shared" ca="1" si="709"/>
        <v>0</v>
      </c>
      <c r="Z4119" s="679">
        <f t="shared" ca="1" si="709"/>
        <v>0</v>
      </c>
      <c r="AA4119" t="str">
        <f t="shared" si="706"/>
        <v>ASR_Financial_Report_SHP21Final</v>
      </c>
      <c r="AB4119" s="960">
        <f t="shared" si="707"/>
        <v>44658</v>
      </c>
      <c r="AC4119" t="str">
        <f t="shared" si="708"/>
        <v>Unaudited</v>
      </c>
    </row>
    <row r="4120" spans="1:29" x14ac:dyDescent="0.25">
      <c r="A4120" t="s">
        <v>420</v>
      </c>
      <c r="B4120" t="s">
        <v>1366</v>
      </c>
      <c r="C4120" t="s">
        <v>1367</v>
      </c>
      <c r="D4120">
        <v>1900</v>
      </c>
      <c r="E4120" s="960">
        <v>1</v>
      </c>
      <c r="F4120" t="s">
        <v>439</v>
      </c>
      <c r="G4120" s="960">
        <v>182</v>
      </c>
      <c r="H4120" t="s">
        <v>390</v>
      </c>
      <c r="I4120" s="940" t="s">
        <v>488</v>
      </c>
      <c r="J4120" s="940" t="s">
        <v>444</v>
      </c>
      <c r="K4120" s="940" t="s">
        <v>446</v>
      </c>
      <c r="L4120" s="940">
        <v>6.2</v>
      </c>
      <c r="M4120" s="961" t="s">
        <v>19</v>
      </c>
      <c r="N4120" s="679">
        <f t="shared" ca="1" si="709"/>
        <v>0</v>
      </c>
      <c r="O4120" s="679">
        <f t="shared" ca="1" si="709"/>
        <v>0</v>
      </c>
      <c r="P4120" s="679">
        <f t="shared" ca="1" si="709"/>
        <v>0</v>
      </c>
      <c r="Q4120" s="679">
        <f t="shared" ca="1" si="709"/>
        <v>0</v>
      </c>
      <c r="R4120" s="679">
        <f t="shared" ca="1" si="709"/>
        <v>0</v>
      </c>
      <c r="S4120" s="679">
        <f t="shared" ca="1" si="709"/>
        <v>0</v>
      </c>
      <c r="T4120" s="679">
        <f t="shared" ca="1" si="709"/>
        <v>0</v>
      </c>
      <c r="U4120" s="679">
        <f t="shared" ca="1" si="709"/>
        <v>0</v>
      </c>
      <c r="V4120" s="679">
        <f t="shared" ca="1" si="709"/>
        <v>0</v>
      </c>
      <c r="W4120" s="679">
        <f t="shared" ca="1" si="705"/>
        <v>0</v>
      </c>
      <c r="X4120" s="679">
        <f t="shared" ca="1" si="709"/>
        <v>0</v>
      </c>
      <c r="Y4120" s="679">
        <f t="shared" ca="1" si="709"/>
        <v>0</v>
      </c>
      <c r="Z4120" s="679">
        <f t="shared" ca="1" si="709"/>
        <v>0</v>
      </c>
      <c r="AA4120" t="str">
        <f t="shared" si="706"/>
        <v>ASR_Financial_Report_SHP21Final</v>
      </c>
      <c r="AB4120" s="960">
        <f t="shared" si="707"/>
        <v>44658</v>
      </c>
      <c r="AC4120" t="str">
        <f t="shared" si="708"/>
        <v>Unaudited</v>
      </c>
    </row>
    <row r="4121" spans="1:29" x14ac:dyDescent="0.25">
      <c r="A4121" t="s">
        <v>420</v>
      </c>
      <c r="B4121" t="s">
        <v>1366</v>
      </c>
      <c r="C4121" t="s">
        <v>1367</v>
      </c>
      <c r="D4121">
        <v>1900</v>
      </c>
      <c r="E4121" s="960">
        <v>1</v>
      </c>
      <c r="F4121" t="s">
        <v>439</v>
      </c>
      <c r="G4121" s="960">
        <v>182</v>
      </c>
      <c r="H4121" t="s">
        <v>390</v>
      </c>
      <c r="I4121" s="940" t="s">
        <v>488</v>
      </c>
      <c r="J4121" s="940" t="s">
        <v>444</v>
      </c>
      <c r="K4121" s="940" t="s">
        <v>446</v>
      </c>
      <c r="L4121" s="940">
        <v>6.3</v>
      </c>
      <c r="M4121" s="961" t="s">
        <v>184</v>
      </c>
      <c r="N4121" s="679">
        <f t="shared" ca="1" si="709"/>
        <v>0</v>
      </c>
      <c r="O4121" s="679">
        <f t="shared" ca="1" si="709"/>
        <v>0</v>
      </c>
      <c r="P4121" s="679">
        <f t="shared" ca="1" si="709"/>
        <v>0</v>
      </c>
      <c r="Q4121" s="679">
        <f t="shared" ca="1" si="709"/>
        <v>0</v>
      </c>
      <c r="R4121" s="679">
        <f t="shared" ca="1" si="709"/>
        <v>0</v>
      </c>
      <c r="S4121" s="679">
        <f t="shared" ca="1" si="709"/>
        <v>0</v>
      </c>
      <c r="T4121" s="679">
        <f t="shared" ca="1" si="709"/>
        <v>0</v>
      </c>
      <c r="U4121" s="679">
        <f t="shared" ca="1" si="709"/>
        <v>0</v>
      </c>
      <c r="V4121" s="679">
        <f t="shared" ca="1" si="709"/>
        <v>0</v>
      </c>
      <c r="W4121" s="679">
        <f t="shared" ca="1" si="705"/>
        <v>0</v>
      </c>
      <c r="X4121" s="679">
        <f t="shared" ca="1" si="709"/>
        <v>0</v>
      </c>
      <c r="Y4121" s="679">
        <f t="shared" ca="1" si="709"/>
        <v>0</v>
      </c>
      <c r="Z4121" s="679">
        <f t="shared" ca="1" si="709"/>
        <v>0</v>
      </c>
      <c r="AA4121" t="str">
        <f t="shared" si="706"/>
        <v>ASR_Financial_Report_SHP21Final</v>
      </c>
      <c r="AB4121" s="960">
        <f t="shared" si="707"/>
        <v>44658</v>
      </c>
      <c r="AC4121" t="str">
        <f t="shared" si="708"/>
        <v>Unaudited</v>
      </c>
    </row>
    <row r="4122" spans="1:29" x14ac:dyDescent="0.25">
      <c r="A4122" t="s">
        <v>420</v>
      </c>
      <c r="B4122" t="s">
        <v>1366</v>
      </c>
      <c r="C4122" t="s">
        <v>1367</v>
      </c>
      <c r="D4122">
        <v>1900</v>
      </c>
      <c r="E4122" s="960">
        <v>1</v>
      </c>
      <c r="F4122" t="s">
        <v>439</v>
      </c>
      <c r="G4122" s="960">
        <v>182</v>
      </c>
      <c r="H4122" t="s">
        <v>390</v>
      </c>
      <c r="I4122" s="940" t="s">
        <v>488</v>
      </c>
      <c r="J4122" s="940" t="s">
        <v>444</v>
      </c>
      <c r="K4122" s="940" t="s">
        <v>446</v>
      </c>
      <c r="L4122" s="956" t="s">
        <v>87</v>
      </c>
      <c r="M4122" s="961" t="s">
        <v>454</v>
      </c>
      <c r="N4122" s="679">
        <f t="shared" ca="1" si="709"/>
        <v>0</v>
      </c>
      <c r="O4122" s="679">
        <f t="shared" ca="1" si="709"/>
        <v>0</v>
      </c>
      <c r="P4122" s="679">
        <f t="shared" ca="1" si="709"/>
        <v>0</v>
      </c>
      <c r="Q4122" s="679">
        <f t="shared" ca="1" si="709"/>
        <v>0</v>
      </c>
      <c r="R4122" s="679">
        <f t="shared" ca="1" si="709"/>
        <v>0</v>
      </c>
      <c r="S4122" s="679">
        <f t="shared" ca="1" si="709"/>
        <v>0</v>
      </c>
      <c r="T4122" s="679">
        <f t="shared" ca="1" si="709"/>
        <v>0</v>
      </c>
      <c r="U4122" s="679">
        <f t="shared" ca="1" si="709"/>
        <v>0</v>
      </c>
      <c r="V4122" s="679">
        <f t="shared" ca="1" si="709"/>
        <v>0</v>
      </c>
      <c r="W4122" s="679">
        <f t="shared" ca="1" si="705"/>
        <v>0</v>
      </c>
      <c r="X4122" s="679">
        <f t="shared" ca="1" si="709"/>
        <v>0</v>
      </c>
      <c r="Y4122" s="679">
        <f t="shared" ca="1" si="709"/>
        <v>0</v>
      </c>
      <c r="Z4122" s="679">
        <f t="shared" ca="1" si="709"/>
        <v>0</v>
      </c>
      <c r="AA4122" t="str">
        <f t="shared" si="706"/>
        <v>ASR_Financial_Report_SHP21Final</v>
      </c>
      <c r="AB4122" s="960">
        <f t="shared" si="707"/>
        <v>44658</v>
      </c>
      <c r="AC4122" t="str">
        <f t="shared" si="708"/>
        <v>Unaudited</v>
      </c>
    </row>
    <row r="4123" spans="1:29" x14ac:dyDescent="0.25">
      <c r="A4123" t="s">
        <v>420</v>
      </c>
      <c r="B4123" t="s">
        <v>1366</v>
      </c>
      <c r="C4123" t="s">
        <v>1367</v>
      </c>
      <c r="D4123">
        <v>1900</v>
      </c>
      <c r="E4123" s="960">
        <v>1</v>
      </c>
      <c r="F4123" t="s">
        <v>439</v>
      </c>
      <c r="G4123" s="960">
        <v>182</v>
      </c>
      <c r="H4123" t="s">
        <v>390</v>
      </c>
      <c r="I4123" s="940" t="s">
        <v>488</v>
      </c>
      <c r="J4123" s="940" t="s">
        <v>444</v>
      </c>
      <c r="K4123" s="940" t="s">
        <v>447</v>
      </c>
      <c r="L4123" s="956">
        <v>7.1</v>
      </c>
      <c r="M4123" s="961" t="s">
        <v>20</v>
      </c>
      <c r="N4123" s="679">
        <f t="shared" ca="1" si="709"/>
        <v>1108509.8800000001</v>
      </c>
      <c r="O4123" s="679">
        <f t="shared" ca="1" si="709"/>
        <v>177788.75</v>
      </c>
      <c r="P4123" s="679">
        <f t="shared" ca="1" si="709"/>
        <v>29891</v>
      </c>
      <c r="Q4123" s="679">
        <f t="shared" ca="1" si="709"/>
        <v>158371.69999999998</v>
      </c>
      <c r="R4123" s="679">
        <f t="shared" ca="1" si="709"/>
        <v>399422.55</v>
      </c>
      <c r="S4123" s="679">
        <f t="shared" ca="1" si="709"/>
        <v>171200.40000000002</v>
      </c>
      <c r="T4123" s="679">
        <f t="shared" ca="1" si="709"/>
        <v>722</v>
      </c>
      <c r="U4123" s="679">
        <f t="shared" ca="1" si="709"/>
        <v>2499.62</v>
      </c>
      <c r="V4123" s="679">
        <f t="shared" ca="1" si="709"/>
        <v>30283.01</v>
      </c>
      <c r="W4123" s="679">
        <f t="shared" ca="1" si="705"/>
        <v>7027</v>
      </c>
      <c r="X4123" s="679">
        <f t="shared" ca="1" si="709"/>
        <v>90893.78</v>
      </c>
      <c r="Y4123" s="679">
        <f t="shared" ca="1" si="709"/>
        <v>40410.07</v>
      </c>
      <c r="Z4123" s="679">
        <f t="shared" ca="1" si="709"/>
        <v>0</v>
      </c>
      <c r="AA4123" t="str">
        <f t="shared" si="706"/>
        <v>ASR_Financial_Report_SHP21Final</v>
      </c>
      <c r="AB4123" s="960">
        <f t="shared" si="707"/>
        <v>44658</v>
      </c>
      <c r="AC4123" t="str">
        <f t="shared" si="708"/>
        <v>Unaudited</v>
      </c>
    </row>
    <row r="4124" spans="1:29" x14ac:dyDescent="0.25">
      <c r="A4124" t="s">
        <v>420</v>
      </c>
      <c r="B4124" t="s">
        <v>1366</v>
      </c>
      <c r="C4124" t="s">
        <v>1367</v>
      </c>
      <c r="D4124">
        <v>1900</v>
      </c>
      <c r="E4124" s="960">
        <v>1</v>
      </c>
      <c r="F4124" t="s">
        <v>439</v>
      </c>
      <c r="G4124" s="960">
        <v>182</v>
      </c>
      <c r="H4124" t="s">
        <v>390</v>
      </c>
      <c r="I4124" s="940" t="s">
        <v>488</v>
      </c>
      <c r="J4124" s="940" t="s">
        <v>444</v>
      </c>
      <c r="K4124" s="940" t="s">
        <v>447</v>
      </c>
      <c r="L4124" s="940">
        <v>7.2</v>
      </c>
      <c r="M4124" s="961" t="s">
        <v>21</v>
      </c>
      <c r="N4124" s="679">
        <f t="shared" ca="1" si="709"/>
        <v>0</v>
      </c>
      <c r="O4124" s="679">
        <f t="shared" ca="1" si="709"/>
        <v>0</v>
      </c>
      <c r="P4124" s="679">
        <f t="shared" ca="1" si="709"/>
        <v>0</v>
      </c>
      <c r="Q4124" s="679">
        <f t="shared" ca="1" si="709"/>
        <v>0</v>
      </c>
      <c r="R4124" s="679">
        <f t="shared" ca="1" si="709"/>
        <v>0</v>
      </c>
      <c r="S4124" s="679">
        <f t="shared" ca="1" si="709"/>
        <v>0</v>
      </c>
      <c r="T4124" s="679">
        <f t="shared" ca="1" si="709"/>
        <v>0</v>
      </c>
      <c r="U4124" s="679">
        <f t="shared" ca="1" si="709"/>
        <v>0</v>
      </c>
      <c r="V4124" s="679">
        <f t="shared" ca="1" si="709"/>
        <v>0</v>
      </c>
      <c r="W4124" s="679">
        <f t="shared" ca="1" si="705"/>
        <v>0</v>
      </c>
      <c r="X4124" s="679">
        <f t="shared" ca="1" si="709"/>
        <v>0</v>
      </c>
      <c r="Y4124" s="679">
        <f t="shared" ca="1" si="709"/>
        <v>0</v>
      </c>
      <c r="Z4124" s="679">
        <f t="shared" ca="1" si="709"/>
        <v>0</v>
      </c>
      <c r="AA4124" t="str">
        <f t="shared" si="706"/>
        <v>ASR_Financial_Report_SHP21Final</v>
      </c>
      <c r="AB4124" s="960">
        <f t="shared" si="707"/>
        <v>44658</v>
      </c>
      <c r="AC4124" t="str">
        <f t="shared" si="708"/>
        <v>Unaudited</v>
      </c>
    </row>
    <row r="4125" spans="1:29" x14ac:dyDescent="0.25">
      <c r="A4125" t="s">
        <v>420</v>
      </c>
      <c r="B4125" t="s">
        <v>1366</v>
      </c>
      <c r="C4125" t="s">
        <v>1367</v>
      </c>
      <c r="D4125">
        <v>1900</v>
      </c>
      <c r="E4125" s="960">
        <v>1</v>
      </c>
      <c r="F4125" t="s">
        <v>439</v>
      </c>
      <c r="G4125" s="960">
        <v>182</v>
      </c>
      <c r="H4125" t="s">
        <v>390</v>
      </c>
      <c r="I4125" s="961" t="s">
        <v>488</v>
      </c>
      <c r="J4125" s="961" t="s">
        <v>444</v>
      </c>
      <c r="K4125" s="961" t="s">
        <v>447</v>
      </c>
      <c r="L4125" s="940">
        <v>7.3</v>
      </c>
      <c r="M4125" s="961" t="s">
        <v>155</v>
      </c>
      <c r="N4125" s="679">
        <f t="shared" ca="1" si="709"/>
        <v>1638.3917341941496</v>
      </c>
      <c r="O4125" s="679">
        <f t="shared" ca="1" si="709"/>
        <v>4432.8017591073958</v>
      </c>
      <c r="P4125" s="679">
        <f t="shared" ca="1" si="709"/>
        <v>745.78819507363664</v>
      </c>
      <c r="Q4125" s="679">
        <f t="shared" ca="1" si="709"/>
        <v>200.2743677125317</v>
      </c>
      <c r="R4125" s="679">
        <f t="shared" ca="1" si="709"/>
        <v>504.65475307561974</v>
      </c>
      <c r="S4125" s="679">
        <f t="shared" ca="1" si="709"/>
        <v>-5205.6537124407814</v>
      </c>
      <c r="T4125" s="679">
        <f t="shared" ca="1" si="709"/>
        <v>18.01408707782165</v>
      </c>
      <c r="U4125" s="679">
        <f t="shared" ca="1" si="709"/>
        <v>-76.09408522102423</v>
      </c>
      <c r="V4125" s="679">
        <f t="shared" ca="1" si="709"/>
        <v>38.384945919030415</v>
      </c>
      <c r="W4125" s="679">
        <f t="shared" ca="1" si="705"/>
        <v>8.9125033456202445</v>
      </c>
      <c r="X4125" s="679">
        <f t="shared" ca="1" si="709"/>
        <v>859.94012263047216</v>
      </c>
      <c r="Y4125" s="679">
        <f t="shared" ca="1" si="709"/>
        <v>111.36879791382717</v>
      </c>
      <c r="Z4125" s="679">
        <f t="shared" ca="1" si="709"/>
        <v>0</v>
      </c>
      <c r="AA4125" t="str">
        <f t="shared" si="706"/>
        <v>ASR_Financial_Report_SHP21Final</v>
      </c>
      <c r="AB4125" s="960">
        <f t="shared" si="707"/>
        <v>44658</v>
      </c>
      <c r="AC4125" t="str">
        <f t="shared" si="708"/>
        <v>Unaudited</v>
      </c>
    </row>
    <row r="4126" spans="1:29" x14ac:dyDescent="0.25">
      <c r="A4126" t="s">
        <v>420</v>
      </c>
      <c r="B4126" t="s">
        <v>1366</v>
      </c>
      <c r="C4126" t="s">
        <v>1367</v>
      </c>
      <c r="D4126">
        <v>1900</v>
      </c>
      <c r="E4126" s="960">
        <v>1</v>
      </c>
      <c r="F4126" t="s">
        <v>439</v>
      </c>
      <c r="G4126" s="960">
        <v>182</v>
      </c>
      <c r="H4126" t="s">
        <v>390</v>
      </c>
      <c r="I4126" s="940" t="s">
        <v>488</v>
      </c>
      <c r="J4126" s="940" t="s">
        <v>444</v>
      </c>
      <c r="K4126" s="940" t="s">
        <v>447</v>
      </c>
      <c r="L4126" s="940" t="s">
        <v>91</v>
      </c>
      <c r="M4126" s="961" t="s">
        <v>455</v>
      </c>
      <c r="N4126" s="679">
        <f t="shared" ca="1" si="709"/>
        <v>0</v>
      </c>
      <c r="O4126" s="679">
        <f t="shared" ca="1" si="709"/>
        <v>0</v>
      </c>
      <c r="P4126" s="679">
        <f t="shared" ca="1" si="709"/>
        <v>0</v>
      </c>
      <c r="Q4126" s="679">
        <f t="shared" ref="O4126:Z4142" ca="1" si="710">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679">
        <f t="shared" ca="1" si="710"/>
        <v>0</v>
      </c>
      <c r="S4126" s="679">
        <f t="shared" ca="1" si="710"/>
        <v>0</v>
      </c>
      <c r="T4126" s="679">
        <f t="shared" ca="1" si="710"/>
        <v>0</v>
      </c>
      <c r="U4126" s="679">
        <f t="shared" ca="1" si="710"/>
        <v>0</v>
      </c>
      <c r="V4126" s="679">
        <f t="shared" ca="1" si="710"/>
        <v>0</v>
      </c>
      <c r="W4126" s="679">
        <f t="shared" ca="1" si="705"/>
        <v>0</v>
      </c>
      <c r="X4126" s="679">
        <f t="shared" ca="1" si="710"/>
        <v>0</v>
      </c>
      <c r="Y4126" s="679">
        <f t="shared" ca="1" si="710"/>
        <v>0</v>
      </c>
      <c r="Z4126" s="679">
        <f t="shared" ca="1" si="710"/>
        <v>0</v>
      </c>
      <c r="AA4126" t="str">
        <f t="shared" si="706"/>
        <v>ASR_Financial_Report_SHP21Final</v>
      </c>
      <c r="AB4126" s="960">
        <f t="shared" si="707"/>
        <v>44658</v>
      </c>
      <c r="AC4126" t="str">
        <f t="shared" si="708"/>
        <v>Unaudited</v>
      </c>
    </row>
    <row r="4127" spans="1:29" x14ac:dyDescent="0.25">
      <c r="A4127" t="s">
        <v>420</v>
      </c>
      <c r="B4127" t="s">
        <v>1366</v>
      </c>
      <c r="C4127" t="s">
        <v>1367</v>
      </c>
      <c r="D4127">
        <v>1900</v>
      </c>
      <c r="E4127" s="960">
        <v>1</v>
      </c>
      <c r="F4127" t="s">
        <v>439</v>
      </c>
      <c r="G4127" s="960">
        <v>182</v>
      </c>
      <c r="H4127" t="s">
        <v>390</v>
      </c>
      <c r="I4127" s="940" t="s">
        <v>488</v>
      </c>
      <c r="J4127" s="940" t="s">
        <v>444</v>
      </c>
      <c r="K4127" s="940" t="s">
        <v>448</v>
      </c>
      <c r="L4127" s="940">
        <v>8.1</v>
      </c>
      <c r="M4127" s="961" t="s">
        <v>22</v>
      </c>
      <c r="N4127" s="679">
        <f t="shared" ref="N4127:N4143" ca="1" si="711">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27120480.340000201</v>
      </c>
      <c r="O4127" s="679">
        <f t="shared" ca="1" si="710"/>
        <v>7653072.4300000807</v>
      </c>
      <c r="P4127" s="679">
        <f t="shared" ca="1" si="710"/>
        <v>1322697.83</v>
      </c>
      <c r="Q4127" s="679">
        <f t="shared" ca="1" si="710"/>
        <v>4524834.9599999897</v>
      </c>
      <c r="R4127" s="679">
        <f t="shared" ca="1" si="710"/>
        <v>9140349.4200001303</v>
      </c>
      <c r="S4127" s="679">
        <f t="shared" ca="1" si="710"/>
        <v>2099.96</v>
      </c>
      <c r="T4127" s="679">
        <f t="shared" ca="1" si="710"/>
        <v>41940.71</v>
      </c>
      <c r="U4127" s="679">
        <f t="shared" ca="1" si="710"/>
        <v>44.61</v>
      </c>
      <c r="V4127" s="679">
        <f t="shared" ca="1" si="710"/>
        <v>2472895.4300000002</v>
      </c>
      <c r="W4127" s="679">
        <f t="shared" ca="1" si="705"/>
        <v>95655.84</v>
      </c>
      <c r="X4127" s="679">
        <f t="shared" ca="1" si="710"/>
        <v>1134.0900000000001</v>
      </c>
      <c r="Y4127" s="679">
        <f t="shared" ca="1" si="710"/>
        <v>1865755.06</v>
      </c>
      <c r="Z4127" s="679">
        <f t="shared" ca="1" si="710"/>
        <v>0</v>
      </c>
      <c r="AA4127" t="str">
        <f t="shared" si="706"/>
        <v>ASR_Financial_Report_SHP21Final</v>
      </c>
      <c r="AB4127" s="960">
        <f t="shared" si="707"/>
        <v>44658</v>
      </c>
      <c r="AC4127" t="str">
        <f t="shared" si="708"/>
        <v>Unaudited</v>
      </c>
    </row>
    <row r="4128" spans="1:29" x14ac:dyDescent="0.25">
      <c r="A4128" t="s">
        <v>420</v>
      </c>
      <c r="B4128" t="s">
        <v>1366</v>
      </c>
      <c r="C4128" t="s">
        <v>1367</v>
      </c>
      <c r="D4128">
        <v>1900</v>
      </c>
      <c r="E4128" s="960">
        <v>1</v>
      </c>
      <c r="F4128" t="s">
        <v>439</v>
      </c>
      <c r="G4128" s="960">
        <v>182</v>
      </c>
      <c r="H4128" t="s">
        <v>390</v>
      </c>
      <c r="I4128" s="940" t="s">
        <v>488</v>
      </c>
      <c r="J4128" s="940" t="s">
        <v>444</v>
      </c>
      <c r="K4128" s="940" t="s">
        <v>448</v>
      </c>
      <c r="L4128" s="940" t="s">
        <v>112</v>
      </c>
      <c r="M4128" s="961" t="s">
        <v>443</v>
      </c>
      <c r="N4128" s="679">
        <f t="shared" ca="1" si="711"/>
        <v>102139.06</v>
      </c>
      <c r="O4128" s="679">
        <f t="shared" ca="1" si="710"/>
        <v>0</v>
      </c>
      <c r="P4128" s="679">
        <f t="shared" ca="1" si="710"/>
        <v>0</v>
      </c>
      <c r="Q4128" s="679">
        <f t="shared" ca="1" si="710"/>
        <v>49926.8</v>
      </c>
      <c r="R4128" s="679">
        <f t="shared" ca="1" si="710"/>
        <v>28740.26</v>
      </c>
      <c r="S4128" s="679">
        <f t="shared" ca="1" si="710"/>
        <v>0</v>
      </c>
      <c r="T4128" s="679">
        <f t="shared" ca="1" si="710"/>
        <v>0</v>
      </c>
      <c r="U4128" s="679">
        <f t="shared" ca="1" si="710"/>
        <v>0</v>
      </c>
      <c r="V4128" s="679">
        <f t="shared" ca="1" si="710"/>
        <v>23472</v>
      </c>
      <c r="W4128" s="679">
        <f t="shared" ca="1" si="705"/>
        <v>0</v>
      </c>
      <c r="X4128" s="679">
        <f t="shared" ca="1" si="710"/>
        <v>0</v>
      </c>
      <c r="Y4128" s="679">
        <f t="shared" ca="1" si="710"/>
        <v>0</v>
      </c>
      <c r="Z4128" s="679">
        <f t="shared" ca="1" si="710"/>
        <v>0</v>
      </c>
      <c r="AA4128" t="str">
        <f t="shared" si="706"/>
        <v>ASR_Financial_Report_SHP21Final</v>
      </c>
      <c r="AB4128" s="960">
        <f t="shared" si="707"/>
        <v>44658</v>
      </c>
      <c r="AC4128" t="str">
        <f t="shared" si="708"/>
        <v>Unaudited</v>
      </c>
    </row>
    <row r="4129" spans="1:29" x14ac:dyDescent="0.25">
      <c r="A4129" t="s">
        <v>420</v>
      </c>
      <c r="B4129" t="s">
        <v>1366</v>
      </c>
      <c r="C4129" t="s">
        <v>1367</v>
      </c>
      <c r="D4129">
        <v>1900</v>
      </c>
      <c r="E4129" s="960">
        <v>1</v>
      </c>
      <c r="F4129" t="s">
        <v>439</v>
      </c>
      <c r="G4129" s="960">
        <v>182</v>
      </c>
      <c r="H4129" t="s">
        <v>390</v>
      </c>
      <c r="I4129" s="961" t="s">
        <v>488</v>
      </c>
      <c r="J4129" s="961" t="s">
        <v>444</v>
      </c>
      <c r="K4129" s="961" t="s">
        <v>448</v>
      </c>
      <c r="L4129" s="940" t="s">
        <v>114</v>
      </c>
      <c r="M4129" s="961" t="s">
        <v>157</v>
      </c>
      <c r="N4129" s="679">
        <f t="shared" ca="1" si="711"/>
        <v>436.8207244893502</v>
      </c>
      <c r="O4129" s="679">
        <f t="shared" ca="1" si="710"/>
        <v>350.70024555811233</v>
      </c>
      <c r="P4129" s="679">
        <f t="shared" ca="1" si="710"/>
        <v>5.9163501963731688</v>
      </c>
      <c r="Q4129" s="679">
        <f t="shared" ca="1" si="710"/>
        <v>20.157741862766457</v>
      </c>
      <c r="R4129" s="679">
        <f t="shared" ca="1" si="710"/>
        <v>40.401698304338183</v>
      </c>
      <c r="S4129" s="679">
        <f t="shared" ca="1" si="710"/>
        <v>2.0067769457011879E-2</v>
      </c>
      <c r="T4129" s="679">
        <f t="shared" ca="1" si="710"/>
        <v>0.18759840765186422</v>
      </c>
      <c r="U4129" s="679">
        <f t="shared" ca="1" si="710"/>
        <v>4.5459416448589534E-4</v>
      </c>
      <c r="V4129" s="679">
        <f t="shared" ca="1" si="710"/>
        <v>10.99972702193692</v>
      </c>
      <c r="W4129" s="679">
        <f t="shared" ca="1" si="705"/>
        <v>0.4247352748911396</v>
      </c>
      <c r="X4129" s="679">
        <f t="shared" ca="1" si="710"/>
        <v>5.9527221141568443E-4</v>
      </c>
      <c r="Y4129" s="679">
        <f t="shared" ca="1" si="710"/>
        <v>8.0115102274472765</v>
      </c>
      <c r="Z4129" s="679">
        <f t="shared" ca="1" si="710"/>
        <v>0</v>
      </c>
      <c r="AA4129" t="str">
        <f t="shared" si="706"/>
        <v>ASR_Financial_Report_SHP21Final</v>
      </c>
      <c r="AB4129" s="960">
        <f t="shared" si="707"/>
        <v>44658</v>
      </c>
      <c r="AC4129" t="str">
        <f t="shared" si="708"/>
        <v>Unaudited</v>
      </c>
    </row>
    <row r="4130" spans="1:29" x14ac:dyDescent="0.25">
      <c r="A4130" t="s">
        <v>420</v>
      </c>
      <c r="B4130" t="s">
        <v>1366</v>
      </c>
      <c r="C4130" t="s">
        <v>1367</v>
      </c>
      <c r="D4130">
        <v>1900</v>
      </c>
      <c r="E4130" s="960">
        <v>1</v>
      </c>
      <c r="F4130" t="s">
        <v>439</v>
      </c>
      <c r="G4130" s="960">
        <v>182</v>
      </c>
      <c r="H4130" t="s">
        <v>390</v>
      </c>
      <c r="I4130" s="961" t="s">
        <v>488</v>
      </c>
      <c r="J4130" s="961" t="s">
        <v>444</v>
      </c>
      <c r="K4130" s="961" t="s">
        <v>448</v>
      </c>
      <c r="L4130" s="940" t="s">
        <v>115</v>
      </c>
      <c r="M4130" s="961" t="s">
        <v>113</v>
      </c>
      <c r="N4130" s="679">
        <f t="shared" ca="1" si="711"/>
        <v>-25805.392797682161</v>
      </c>
      <c r="O4130" s="679">
        <f t="shared" ca="1" si="710"/>
        <v>-6368.2784387839201</v>
      </c>
      <c r="P4130" s="679">
        <f t="shared" ca="1" si="710"/>
        <v>-1102.86559087504</v>
      </c>
      <c r="Q4130" s="679">
        <f t="shared" ca="1" si="710"/>
        <v>-4706.9631488083096</v>
      </c>
      <c r="R4130" s="679">
        <f t="shared" ca="1" si="710"/>
        <v>-9433.9807810884704</v>
      </c>
      <c r="S4130" s="679">
        <f t="shared" ca="1" si="710"/>
        <v>-131.55663563574001</v>
      </c>
      <c r="T4130" s="679">
        <f t="shared" ca="1" si="710"/>
        <v>-34.956849035649903</v>
      </c>
      <c r="U4130" s="679">
        <f t="shared" ca="1" si="710"/>
        <v>-4.5899460095832803E-2</v>
      </c>
      <c r="V4130" s="679">
        <f t="shared" ca="1" si="710"/>
        <v>-2568.4924558417101</v>
      </c>
      <c r="W4130" s="679">
        <f t="shared" ca="1" si="705"/>
        <v>-98.420789307629803</v>
      </c>
      <c r="X4130" s="679">
        <f t="shared" ca="1" si="710"/>
        <v>-3.3659698743216899</v>
      </c>
      <c r="Y4130" s="679">
        <f t="shared" ca="1" si="710"/>
        <v>-1356.4662389712701</v>
      </c>
      <c r="Z4130" s="679">
        <f t="shared" ca="1" si="710"/>
        <v>0</v>
      </c>
      <c r="AA4130" t="str">
        <f t="shared" si="706"/>
        <v>ASR_Financial_Report_SHP21Final</v>
      </c>
      <c r="AB4130" s="960">
        <f t="shared" si="707"/>
        <v>44658</v>
      </c>
      <c r="AC4130" t="str">
        <f t="shared" si="708"/>
        <v>Unaudited</v>
      </c>
    </row>
    <row r="4131" spans="1:29" x14ac:dyDescent="0.25">
      <c r="A4131" t="s">
        <v>420</v>
      </c>
      <c r="B4131" t="s">
        <v>1366</v>
      </c>
      <c r="C4131" t="s">
        <v>1367</v>
      </c>
      <c r="D4131">
        <v>1900</v>
      </c>
      <c r="E4131" s="960">
        <v>1</v>
      </c>
      <c r="F4131" t="s">
        <v>439</v>
      </c>
      <c r="G4131" s="960">
        <v>182</v>
      </c>
      <c r="H4131" t="s">
        <v>390</v>
      </c>
      <c r="I4131" s="961" t="s">
        <v>488</v>
      </c>
      <c r="J4131" s="961" t="s">
        <v>444</v>
      </c>
      <c r="K4131" s="961" t="s">
        <v>448</v>
      </c>
      <c r="L4131" s="940" t="s">
        <v>116</v>
      </c>
      <c r="M4131" s="961" t="s">
        <v>158</v>
      </c>
      <c r="N4131" s="679">
        <f t="shared" ca="1" si="711"/>
        <v>0</v>
      </c>
      <c r="O4131" s="679">
        <f t="shared" ca="1" si="710"/>
        <v>0</v>
      </c>
      <c r="P4131" s="679">
        <f t="shared" ca="1" si="710"/>
        <v>0</v>
      </c>
      <c r="Q4131" s="679">
        <f t="shared" ca="1" si="710"/>
        <v>0</v>
      </c>
      <c r="R4131" s="679">
        <f t="shared" ca="1" si="710"/>
        <v>0</v>
      </c>
      <c r="S4131" s="679">
        <f t="shared" ca="1" si="710"/>
        <v>0</v>
      </c>
      <c r="T4131" s="679">
        <f t="shared" ca="1" si="710"/>
        <v>0</v>
      </c>
      <c r="U4131" s="679">
        <f t="shared" ca="1" si="710"/>
        <v>0</v>
      </c>
      <c r="V4131" s="679">
        <f t="shared" ca="1" si="710"/>
        <v>0</v>
      </c>
      <c r="W4131" s="679">
        <f t="shared" ca="1" si="705"/>
        <v>0</v>
      </c>
      <c r="X4131" s="679">
        <f t="shared" ca="1" si="710"/>
        <v>0</v>
      </c>
      <c r="Y4131" s="679">
        <f t="shared" ca="1" si="710"/>
        <v>0</v>
      </c>
      <c r="Z4131" s="679">
        <f t="shared" ca="1" si="710"/>
        <v>0</v>
      </c>
      <c r="AA4131" t="str">
        <f t="shared" si="706"/>
        <v>ASR_Financial_Report_SHP21Final</v>
      </c>
      <c r="AB4131" s="960">
        <f t="shared" si="707"/>
        <v>44658</v>
      </c>
      <c r="AC4131" t="str">
        <f t="shared" si="708"/>
        <v>Unaudited</v>
      </c>
    </row>
    <row r="4132" spans="1:29" x14ac:dyDescent="0.25">
      <c r="A4132" t="s">
        <v>420</v>
      </c>
      <c r="B4132" t="s">
        <v>1366</v>
      </c>
      <c r="C4132" t="s">
        <v>1367</v>
      </c>
      <c r="D4132">
        <v>1900</v>
      </c>
      <c r="E4132" s="960">
        <v>1</v>
      </c>
      <c r="F4132" t="s">
        <v>439</v>
      </c>
      <c r="G4132" s="960">
        <v>182</v>
      </c>
      <c r="H4132" t="s">
        <v>390</v>
      </c>
      <c r="I4132" s="961" t="s">
        <v>488</v>
      </c>
      <c r="J4132" s="961" t="s">
        <v>444</v>
      </c>
      <c r="K4132" s="961" t="s">
        <v>448</v>
      </c>
      <c r="L4132" s="940" t="s">
        <v>159</v>
      </c>
      <c r="M4132" s="961" t="s">
        <v>23</v>
      </c>
      <c r="N4132" s="679">
        <f t="shared" ca="1" si="711"/>
        <v>0</v>
      </c>
      <c r="O4132" s="679">
        <f t="shared" ca="1" si="710"/>
        <v>0</v>
      </c>
      <c r="P4132" s="679">
        <f t="shared" ca="1" si="710"/>
        <v>0</v>
      </c>
      <c r="Q4132" s="679">
        <f t="shared" ca="1" si="710"/>
        <v>0</v>
      </c>
      <c r="R4132" s="679">
        <f t="shared" ca="1" si="710"/>
        <v>0</v>
      </c>
      <c r="S4132" s="679">
        <f t="shared" ca="1" si="710"/>
        <v>0</v>
      </c>
      <c r="T4132" s="679">
        <f t="shared" ca="1" si="710"/>
        <v>0</v>
      </c>
      <c r="U4132" s="679">
        <f t="shared" ca="1" si="710"/>
        <v>0</v>
      </c>
      <c r="V4132" s="679">
        <f t="shared" ca="1" si="710"/>
        <v>0</v>
      </c>
      <c r="W4132" s="679">
        <f t="shared" ca="1" si="705"/>
        <v>0</v>
      </c>
      <c r="X4132" s="679">
        <f t="shared" ca="1" si="710"/>
        <v>0</v>
      </c>
      <c r="Y4132" s="679">
        <f t="shared" ca="1" si="710"/>
        <v>0</v>
      </c>
      <c r="Z4132" s="679">
        <f t="shared" ca="1" si="710"/>
        <v>0</v>
      </c>
      <c r="AA4132" t="str">
        <f t="shared" si="706"/>
        <v>ASR_Financial_Report_SHP21Final</v>
      </c>
      <c r="AB4132" s="960">
        <f t="shared" si="707"/>
        <v>44658</v>
      </c>
      <c r="AC4132" t="str">
        <f t="shared" si="708"/>
        <v>Unaudited</v>
      </c>
    </row>
    <row r="4133" spans="1:29" x14ac:dyDescent="0.25">
      <c r="A4133" t="s">
        <v>420</v>
      </c>
      <c r="B4133" t="s">
        <v>1366</v>
      </c>
      <c r="C4133" t="s">
        <v>1367</v>
      </c>
      <c r="D4133">
        <v>1900</v>
      </c>
      <c r="E4133" s="960">
        <v>1</v>
      </c>
      <c r="F4133" t="s">
        <v>439</v>
      </c>
      <c r="G4133" s="960">
        <v>182</v>
      </c>
      <c r="H4133" t="s">
        <v>390</v>
      </c>
      <c r="I4133" s="961" t="s">
        <v>488</v>
      </c>
      <c r="J4133" s="961" t="s">
        <v>444</v>
      </c>
      <c r="K4133" s="961" t="s">
        <v>448</v>
      </c>
      <c r="L4133" s="956" t="s">
        <v>442</v>
      </c>
      <c r="M4133" s="961" t="s">
        <v>456</v>
      </c>
      <c r="N4133" s="679">
        <f t="shared" ca="1" si="711"/>
        <v>-586665.46023925021</v>
      </c>
      <c r="O4133" s="679">
        <f t="shared" ca="1" si="710"/>
        <v>-365246.80163291103</v>
      </c>
      <c r="P4133" s="679">
        <f t="shared" ca="1" si="710"/>
        <v>-23764.0711075978</v>
      </c>
      <c r="Q4133" s="679">
        <f t="shared" ca="1" si="710"/>
        <v>-57249.628153257101</v>
      </c>
      <c r="R4133" s="679">
        <f t="shared" ca="1" si="710"/>
        <v>-70489.277807216597</v>
      </c>
      <c r="S4133" s="679">
        <f t="shared" ca="1" si="710"/>
        <v>-57508.773549140897</v>
      </c>
      <c r="T4133" s="679">
        <f t="shared" ca="1" si="710"/>
        <v>-1067.7514430414101</v>
      </c>
      <c r="U4133" s="679">
        <f t="shared" ca="1" si="710"/>
        <v>-613.565113660522</v>
      </c>
      <c r="V4133" s="679">
        <f t="shared" ca="1" si="710"/>
        <v>-7769.1442024613398</v>
      </c>
      <c r="W4133" s="679">
        <f t="shared" ca="1" si="705"/>
        <v>0</v>
      </c>
      <c r="X4133" s="679">
        <f t="shared" ca="1" si="710"/>
        <v>-209.90072342345405</v>
      </c>
      <c r="Y4133" s="679">
        <f t="shared" ca="1" si="710"/>
        <v>-2746.5465065400158</v>
      </c>
      <c r="Z4133" s="679">
        <f t="shared" ca="1" si="710"/>
        <v>0</v>
      </c>
      <c r="AA4133" t="str">
        <f t="shared" si="706"/>
        <v>ASR_Financial_Report_SHP21Final</v>
      </c>
      <c r="AB4133" s="960">
        <f t="shared" si="707"/>
        <v>44658</v>
      </c>
      <c r="AC4133" t="str">
        <f t="shared" si="708"/>
        <v>Unaudited</v>
      </c>
    </row>
    <row r="4134" spans="1:29" ht="30" x14ac:dyDescent="0.25">
      <c r="A4134" t="s">
        <v>420</v>
      </c>
      <c r="B4134" t="s">
        <v>1366</v>
      </c>
      <c r="C4134" t="s">
        <v>1367</v>
      </c>
      <c r="D4134">
        <v>1900</v>
      </c>
      <c r="E4134" s="960">
        <v>1</v>
      </c>
      <c r="F4134" t="s">
        <v>439</v>
      </c>
      <c r="G4134" s="960">
        <v>182</v>
      </c>
      <c r="H4134" t="s">
        <v>390</v>
      </c>
      <c r="I4134" s="961" t="s">
        <v>488</v>
      </c>
      <c r="J4134" s="961" t="s">
        <v>444</v>
      </c>
      <c r="K4134" s="961" t="s">
        <v>449</v>
      </c>
      <c r="L4134" s="940">
        <v>9.1</v>
      </c>
      <c r="M4134" s="961" t="s">
        <v>185</v>
      </c>
      <c r="N4134" s="679">
        <f t="shared" ca="1" si="711"/>
        <v>78324.73000000001</v>
      </c>
      <c r="O4134" s="679">
        <f t="shared" ca="1" si="710"/>
        <v>17181</v>
      </c>
      <c r="P4134" s="679">
        <f t="shared" ca="1" si="710"/>
        <v>400</v>
      </c>
      <c r="Q4134" s="679">
        <f t="shared" ca="1" si="710"/>
        <v>7814</v>
      </c>
      <c r="R4134" s="679">
        <f t="shared" ca="1" si="710"/>
        <v>3840.75</v>
      </c>
      <c r="S4134" s="679">
        <f t="shared" ca="1" si="710"/>
        <v>49088.98</v>
      </c>
      <c r="T4134" s="679">
        <f t="shared" ca="1" si="710"/>
        <v>0</v>
      </c>
      <c r="U4134" s="679">
        <f t="shared" ca="1" si="710"/>
        <v>0</v>
      </c>
      <c r="V4134" s="679">
        <f t="shared" ca="1" si="710"/>
        <v>0</v>
      </c>
      <c r="W4134" s="679">
        <f t="shared" ca="1" si="705"/>
        <v>0</v>
      </c>
      <c r="X4134" s="679">
        <f t="shared" ca="1" si="710"/>
        <v>0</v>
      </c>
      <c r="Y4134" s="679">
        <f t="shared" ca="1" si="710"/>
        <v>0</v>
      </c>
      <c r="Z4134" s="679">
        <f t="shared" ca="1" si="710"/>
        <v>0</v>
      </c>
      <c r="AA4134" t="str">
        <f t="shared" si="706"/>
        <v>ASR_Financial_Report_SHP21Final</v>
      </c>
      <c r="AB4134" s="960">
        <f t="shared" si="707"/>
        <v>44658</v>
      </c>
      <c r="AC4134" t="str">
        <f t="shared" si="708"/>
        <v>Unaudited</v>
      </c>
    </row>
    <row r="4135" spans="1:29" x14ac:dyDescent="0.25">
      <c r="A4135" t="s">
        <v>420</v>
      </c>
      <c r="B4135" t="s">
        <v>1366</v>
      </c>
      <c r="C4135" t="s">
        <v>1367</v>
      </c>
      <c r="D4135">
        <v>1900</v>
      </c>
      <c r="E4135" s="960">
        <v>1</v>
      </c>
      <c r="F4135" t="s">
        <v>439</v>
      </c>
      <c r="G4135" s="960">
        <v>182</v>
      </c>
      <c r="H4135" t="s">
        <v>390</v>
      </c>
      <c r="I4135" s="940" t="s">
        <v>488</v>
      </c>
      <c r="J4135" s="940" t="s">
        <v>444</v>
      </c>
      <c r="K4135" s="940" t="s">
        <v>449</v>
      </c>
      <c r="L4135" s="940" t="s">
        <v>106</v>
      </c>
      <c r="M4135" s="961" t="s">
        <v>186</v>
      </c>
      <c r="N4135" s="679">
        <f t="shared" ca="1" si="711"/>
        <v>552796.82000000007</v>
      </c>
      <c r="O4135" s="679">
        <f t="shared" ca="1" si="710"/>
        <v>0</v>
      </c>
      <c r="P4135" s="679">
        <f t="shared" ca="1" si="710"/>
        <v>19302.07</v>
      </c>
      <c r="Q4135" s="679">
        <f t="shared" ca="1" si="710"/>
        <v>137062.53999999998</v>
      </c>
      <c r="R4135" s="679">
        <f t="shared" ca="1" si="710"/>
        <v>234840.66</v>
      </c>
      <c r="S4135" s="679">
        <f t="shared" ca="1" si="710"/>
        <v>161591.54999999999</v>
      </c>
      <c r="T4135" s="679">
        <f t="shared" ca="1" si="710"/>
        <v>0</v>
      </c>
      <c r="U4135" s="679">
        <f t="shared" ca="1" si="710"/>
        <v>0</v>
      </c>
      <c r="V4135" s="679">
        <f t="shared" ca="1" si="710"/>
        <v>0</v>
      </c>
      <c r="W4135" s="679">
        <f t="shared" ca="1" si="705"/>
        <v>0</v>
      </c>
      <c r="X4135" s="679">
        <f t="shared" ca="1" si="710"/>
        <v>0</v>
      </c>
      <c r="Y4135" s="679">
        <f t="shared" ca="1" si="710"/>
        <v>0</v>
      </c>
      <c r="Z4135" s="679">
        <f t="shared" ca="1" si="710"/>
        <v>0</v>
      </c>
      <c r="AA4135" t="str">
        <f t="shared" si="706"/>
        <v>ASR_Financial_Report_SHP21Final</v>
      </c>
      <c r="AB4135" s="960">
        <f t="shared" si="707"/>
        <v>44658</v>
      </c>
      <c r="AC4135" t="str">
        <f t="shared" si="708"/>
        <v>Unaudited</v>
      </c>
    </row>
    <row r="4136" spans="1:29" x14ac:dyDescent="0.25">
      <c r="A4136" t="s">
        <v>420</v>
      </c>
      <c r="B4136" t="s">
        <v>1366</v>
      </c>
      <c r="C4136" t="s">
        <v>1367</v>
      </c>
      <c r="D4136">
        <v>1900</v>
      </c>
      <c r="E4136" s="960">
        <v>1</v>
      </c>
      <c r="F4136" t="s">
        <v>439</v>
      </c>
      <c r="G4136" s="960">
        <v>182</v>
      </c>
      <c r="H4136" t="s">
        <v>390</v>
      </c>
      <c r="I4136" s="961" t="s">
        <v>488</v>
      </c>
      <c r="J4136" s="961" t="s">
        <v>444</v>
      </c>
      <c r="K4136" s="961" t="s">
        <v>449</v>
      </c>
      <c r="L4136" s="940" t="s">
        <v>1302</v>
      </c>
      <c r="M4136" s="961" t="s">
        <v>1303</v>
      </c>
      <c r="N4136" s="679">
        <f t="shared" ca="1" si="711"/>
        <v>190774.04</v>
      </c>
      <c r="O4136" s="679">
        <f t="shared" ca="1" si="710"/>
        <v>0</v>
      </c>
      <c r="P4136" s="679">
        <f t="shared" ca="1" si="710"/>
        <v>0</v>
      </c>
      <c r="Q4136" s="679">
        <f t="shared" ca="1" si="710"/>
        <v>10861.46</v>
      </c>
      <c r="R4136" s="679">
        <f t="shared" ca="1" si="710"/>
        <v>43305.54</v>
      </c>
      <c r="S4136" s="679">
        <f t="shared" ca="1" si="710"/>
        <v>135043.5</v>
      </c>
      <c r="T4136" s="679">
        <f t="shared" ca="1" si="710"/>
        <v>0</v>
      </c>
      <c r="U4136" s="679">
        <f t="shared" ca="1" si="710"/>
        <v>0</v>
      </c>
      <c r="V4136" s="679">
        <f t="shared" ca="1" si="710"/>
        <v>1563.54</v>
      </c>
      <c r="W4136" s="679">
        <f t="shared" ca="1" si="705"/>
        <v>0</v>
      </c>
      <c r="X4136" s="679">
        <f t="shared" ca="1" si="710"/>
        <v>0</v>
      </c>
      <c r="Y4136" s="679">
        <f t="shared" ca="1" si="710"/>
        <v>0</v>
      </c>
      <c r="Z4136" s="679">
        <f t="shared" ca="1" si="710"/>
        <v>0</v>
      </c>
      <c r="AA4136" t="str">
        <f t="shared" si="706"/>
        <v>ASR_Financial_Report_SHP21Final</v>
      </c>
      <c r="AB4136" s="960">
        <f t="shared" si="707"/>
        <v>44658</v>
      </c>
      <c r="AC4136" t="str">
        <f t="shared" si="708"/>
        <v>Unaudited</v>
      </c>
    </row>
    <row r="4137" spans="1:29" x14ac:dyDescent="0.25">
      <c r="A4137" t="s">
        <v>420</v>
      </c>
      <c r="B4137" t="s">
        <v>1366</v>
      </c>
      <c r="C4137" t="s">
        <v>1367</v>
      </c>
      <c r="D4137">
        <v>1900</v>
      </c>
      <c r="E4137" s="960">
        <v>1</v>
      </c>
      <c r="F4137" t="s">
        <v>439</v>
      </c>
      <c r="G4137" s="960">
        <v>182</v>
      </c>
      <c r="H4137" t="s">
        <v>390</v>
      </c>
      <c r="I4137" s="940" t="s">
        <v>488</v>
      </c>
      <c r="J4137" s="940" t="s">
        <v>444</v>
      </c>
      <c r="K4137" s="940" t="s">
        <v>449</v>
      </c>
      <c r="L4137" s="940" t="s">
        <v>107</v>
      </c>
      <c r="M4137" s="940" t="s">
        <v>187</v>
      </c>
      <c r="N4137" s="679">
        <f t="shared" ca="1" si="711"/>
        <v>689829.01000000013</v>
      </c>
      <c r="O4137" s="679">
        <f t="shared" ca="1" si="710"/>
        <v>277100.03999999998</v>
      </c>
      <c r="P4137" s="679">
        <f t="shared" ca="1" si="710"/>
        <v>23143.649999999998</v>
      </c>
      <c r="Q4137" s="679">
        <f t="shared" ca="1" si="710"/>
        <v>107742.32999999999</v>
      </c>
      <c r="R4137" s="679">
        <f t="shared" ca="1" si="710"/>
        <v>167277.41</v>
      </c>
      <c r="S4137" s="679">
        <f t="shared" ca="1" si="710"/>
        <v>61043.840000000098</v>
      </c>
      <c r="T4137" s="679">
        <f t="shared" ca="1" si="710"/>
        <v>371.46</v>
      </c>
      <c r="U4137" s="679">
        <f t="shared" ca="1" si="710"/>
        <v>103.75</v>
      </c>
      <c r="V4137" s="679">
        <f t="shared" ca="1" si="710"/>
        <v>7265.35</v>
      </c>
      <c r="W4137" s="679">
        <f t="shared" ca="1" si="705"/>
        <v>45781.18</v>
      </c>
      <c r="X4137" s="679">
        <f t="shared" ca="1" si="710"/>
        <v>0</v>
      </c>
      <c r="Y4137" s="679">
        <f t="shared" ca="1" si="710"/>
        <v>0</v>
      </c>
      <c r="Z4137" s="679">
        <f t="shared" ca="1" si="710"/>
        <v>0</v>
      </c>
      <c r="AA4137" t="str">
        <f t="shared" si="706"/>
        <v>ASR_Financial_Report_SHP21Final</v>
      </c>
      <c r="AB4137" s="960">
        <f t="shared" si="707"/>
        <v>44658</v>
      </c>
      <c r="AC4137" t="str">
        <f t="shared" si="708"/>
        <v>Unaudited</v>
      </c>
    </row>
    <row r="4138" spans="1:29" x14ac:dyDescent="0.25">
      <c r="A4138" t="s">
        <v>420</v>
      </c>
      <c r="B4138" t="s">
        <v>1366</v>
      </c>
      <c r="C4138" t="s">
        <v>1367</v>
      </c>
      <c r="D4138">
        <v>1900</v>
      </c>
      <c r="E4138" s="960">
        <v>1</v>
      </c>
      <c r="F4138" t="s">
        <v>439</v>
      </c>
      <c r="G4138" s="960">
        <v>182</v>
      </c>
      <c r="H4138" t="s">
        <v>390</v>
      </c>
      <c r="I4138" s="940" t="s">
        <v>488</v>
      </c>
      <c r="J4138" s="940" t="s">
        <v>444</v>
      </c>
      <c r="K4138" s="940" t="s">
        <v>449</v>
      </c>
      <c r="L4138" s="940" t="s">
        <v>108</v>
      </c>
      <c r="M4138" s="961" t="s">
        <v>160</v>
      </c>
      <c r="N4138" s="679">
        <f t="shared" ca="1" si="711"/>
        <v>3890752.3499999978</v>
      </c>
      <c r="O4138" s="679">
        <f t="shared" ca="1" si="710"/>
        <v>612711.42999999807</v>
      </c>
      <c r="P4138" s="679">
        <f t="shared" ca="1" si="710"/>
        <v>50009.829999999994</v>
      </c>
      <c r="Q4138" s="679">
        <f t="shared" ca="1" si="710"/>
        <v>541610.07000000007</v>
      </c>
      <c r="R4138" s="679">
        <f t="shared" ca="1" si="710"/>
        <v>953167.95000000007</v>
      </c>
      <c r="S4138" s="679">
        <f t="shared" ca="1" si="710"/>
        <v>1428476.68</v>
      </c>
      <c r="T4138" s="679">
        <f t="shared" ca="1" si="710"/>
        <v>2264.89</v>
      </c>
      <c r="U4138" s="679">
        <f t="shared" ca="1" si="710"/>
        <v>16403.03</v>
      </c>
      <c r="V4138" s="679">
        <f t="shared" ca="1" si="710"/>
        <v>45076.67</v>
      </c>
      <c r="W4138" s="679">
        <f t="shared" ca="1" si="705"/>
        <v>68560.38</v>
      </c>
      <c r="X4138" s="679">
        <f t="shared" ca="1" si="710"/>
        <v>113964.60999999981</v>
      </c>
      <c r="Y4138" s="679">
        <f t="shared" ca="1" si="710"/>
        <v>58506.810000000005</v>
      </c>
      <c r="Z4138" s="679">
        <f t="shared" ca="1" si="710"/>
        <v>0</v>
      </c>
      <c r="AA4138" t="str">
        <f t="shared" si="706"/>
        <v>ASR_Financial_Report_SHP21Final</v>
      </c>
      <c r="AB4138" s="960">
        <f t="shared" si="707"/>
        <v>44658</v>
      </c>
      <c r="AC4138" t="str">
        <f t="shared" si="708"/>
        <v>Unaudited</v>
      </c>
    </row>
    <row r="4139" spans="1:29" x14ac:dyDescent="0.25">
      <c r="A4139" t="s">
        <v>420</v>
      </c>
      <c r="B4139" t="s">
        <v>1366</v>
      </c>
      <c r="C4139" t="s">
        <v>1367</v>
      </c>
      <c r="D4139">
        <v>1900</v>
      </c>
      <c r="E4139" s="960">
        <v>1</v>
      </c>
      <c r="F4139" t="s">
        <v>439</v>
      </c>
      <c r="G4139" s="960">
        <v>182</v>
      </c>
      <c r="H4139" t="s">
        <v>390</v>
      </c>
      <c r="I4139" s="940" t="s">
        <v>488</v>
      </c>
      <c r="J4139" s="940" t="s">
        <v>444</v>
      </c>
      <c r="K4139" s="940" t="s">
        <v>449</v>
      </c>
      <c r="L4139" s="940" t="s">
        <v>109</v>
      </c>
      <c r="M4139" s="961" t="s">
        <v>134</v>
      </c>
      <c r="N4139" s="679">
        <f t="shared" ca="1" si="711"/>
        <v>4730897.8400491774</v>
      </c>
      <c r="O4139" s="679">
        <f t="shared" ca="1" si="710"/>
        <v>3755208.5700491401</v>
      </c>
      <c r="P4139" s="679">
        <f t="shared" ca="1" si="710"/>
        <v>162035.96000007799</v>
      </c>
      <c r="Q4139" s="679">
        <f t="shared" ca="1" si="710"/>
        <v>248448.98999998398</v>
      </c>
      <c r="R4139" s="679">
        <f t="shared" ca="1" si="710"/>
        <v>272998.06999996398</v>
      </c>
      <c r="S4139" s="679">
        <f t="shared" ca="1" si="710"/>
        <v>243366.860000015</v>
      </c>
      <c r="T4139" s="679">
        <f t="shared" ca="1" si="710"/>
        <v>3893.7599999999402</v>
      </c>
      <c r="U4139" s="679">
        <f t="shared" ca="1" si="710"/>
        <v>2618.02</v>
      </c>
      <c r="V4139" s="679">
        <f t="shared" ca="1" si="710"/>
        <v>23955.030000001898</v>
      </c>
      <c r="W4139" s="679">
        <f t="shared" ca="1" si="705"/>
        <v>723.52</v>
      </c>
      <c r="X4139" s="679">
        <f t="shared" ca="1" si="710"/>
        <v>13722.239999994499</v>
      </c>
      <c r="Y4139" s="679">
        <f t="shared" ca="1" si="710"/>
        <v>3926.8199999999301</v>
      </c>
      <c r="Z4139" s="679">
        <f t="shared" ca="1" si="710"/>
        <v>0</v>
      </c>
      <c r="AA4139" t="str">
        <f t="shared" si="706"/>
        <v>ASR_Financial_Report_SHP21Final</v>
      </c>
      <c r="AB4139" s="960">
        <f t="shared" si="707"/>
        <v>44658</v>
      </c>
      <c r="AC4139" t="str">
        <f t="shared" si="708"/>
        <v>Unaudited</v>
      </c>
    </row>
    <row r="4140" spans="1:29" x14ac:dyDescent="0.25">
      <c r="A4140" t="s">
        <v>420</v>
      </c>
      <c r="B4140" t="s">
        <v>1366</v>
      </c>
      <c r="C4140" t="s">
        <v>1367</v>
      </c>
      <c r="D4140">
        <v>1900</v>
      </c>
      <c r="E4140" s="960">
        <v>1</v>
      </c>
      <c r="F4140" t="s">
        <v>439</v>
      </c>
      <c r="G4140" s="960">
        <v>182</v>
      </c>
      <c r="H4140" t="s">
        <v>390</v>
      </c>
      <c r="I4140" s="940" t="s">
        <v>488</v>
      </c>
      <c r="J4140" s="940" t="s">
        <v>444</v>
      </c>
      <c r="K4140" s="940" t="s">
        <v>449</v>
      </c>
      <c r="L4140" s="940" t="s">
        <v>110</v>
      </c>
      <c r="M4140" s="961" t="s">
        <v>162</v>
      </c>
      <c r="N4140" s="679">
        <f t="shared" ca="1" si="711"/>
        <v>-27084.594425349205</v>
      </c>
      <c r="O4140" s="679">
        <f t="shared" ca="1" si="710"/>
        <v>22629.697137823314</v>
      </c>
      <c r="P4140" s="679">
        <f t="shared" ca="1" si="710"/>
        <v>2316.7700323532072</v>
      </c>
      <c r="Q4140" s="679">
        <f t="shared" ca="1" si="710"/>
        <v>1013.7256350776103</v>
      </c>
      <c r="R4140" s="679">
        <f t="shared" ca="1" si="710"/>
        <v>1766.8009846732737</v>
      </c>
      <c r="S4140" s="679">
        <f t="shared" ca="1" si="710"/>
        <v>-55832.604234734812</v>
      </c>
      <c r="T4140" s="679">
        <f t="shared" ca="1" si="710"/>
        <v>65.777615606114892</v>
      </c>
      <c r="U4140" s="679">
        <f t="shared" ca="1" si="710"/>
        <v>-502.24880074158165</v>
      </c>
      <c r="V4140" s="679">
        <f t="shared" ca="1" si="710"/>
        <v>67.303956213667419</v>
      </c>
      <c r="W4140" s="679">
        <f t="shared" ca="1" si="705"/>
        <v>144.95094594295784</v>
      </c>
      <c r="X4140" s="679">
        <f t="shared" ca="1" si="710"/>
        <v>1083.9894958922173</v>
      </c>
      <c r="Y4140" s="679">
        <f t="shared" ca="1" si="710"/>
        <v>161.24280654482112</v>
      </c>
      <c r="Z4140" s="679">
        <f t="shared" ca="1" si="710"/>
        <v>0</v>
      </c>
      <c r="AA4140" t="str">
        <f t="shared" si="706"/>
        <v>ASR_Financial_Report_SHP21Final</v>
      </c>
      <c r="AB4140" s="960">
        <f t="shared" si="707"/>
        <v>44658</v>
      </c>
      <c r="AC4140" t="str">
        <f t="shared" si="708"/>
        <v>Unaudited</v>
      </c>
    </row>
    <row r="4141" spans="1:29" x14ac:dyDescent="0.25">
      <c r="A4141" t="s">
        <v>420</v>
      </c>
      <c r="B4141" t="s">
        <v>1366</v>
      </c>
      <c r="C4141" t="s">
        <v>1367</v>
      </c>
      <c r="D4141">
        <v>1900</v>
      </c>
      <c r="E4141" s="960">
        <v>1</v>
      </c>
      <c r="F4141" t="s">
        <v>439</v>
      </c>
      <c r="G4141" s="960">
        <v>182</v>
      </c>
      <c r="H4141" t="s">
        <v>390</v>
      </c>
      <c r="I4141" t="s">
        <v>488</v>
      </c>
      <c r="J4141" t="s">
        <v>444</v>
      </c>
      <c r="K4141" t="s">
        <v>449</v>
      </c>
      <c r="L4141" s="15" t="s">
        <v>111</v>
      </c>
      <c r="M4141" t="s">
        <v>463</v>
      </c>
      <c r="N4141" s="679">
        <f t="shared" ca="1" si="711"/>
        <v>3701553.4472649526</v>
      </c>
      <c r="O4141" s="679">
        <f t="shared" ca="1" si="710"/>
        <v>1677540.8307401086</v>
      </c>
      <c r="P4141" s="679">
        <f t="shared" ca="1" si="710"/>
        <v>109145.92382296303</v>
      </c>
      <c r="Q4141" s="679">
        <f t="shared" ca="1" si="710"/>
        <v>705299.77183434065</v>
      </c>
      <c r="R4141" s="679">
        <f t="shared" ca="1" si="710"/>
        <v>868408.63701520441</v>
      </c>
      <c r="S4141" s="679">
        <f t="shared" ca="1" si="710"/>
        <v>237942.18223001907</v>
      </c>
      <c r="T4141" s="679">
        <f t="shared" ca="1" si="710"/>
        <v>4904.0720816054154</v>
      </c>
      <c r="U4141" s="679">
        <f t="shared" ca="1" si="710"/>
        <v>2538.6217280367468</v>
      </c>
      <c r="V4141" s="679">
        <f t="shared" ca="1" si="710"/>
        <v>95713.733173519679</v>
      </c>
      <c r="W4141" s="679">
        <f t="shared" ca="1" si="705"/>
        <v>0</v>
      </c>
      <c r="X4141" s="679">
        <f t="shared" ca="1" si="710"/>
        <v>60.03421287158254</v>
      </c>
      <c r="Y4141" s="679">
        <f t="shared" ca="1" si="710"/>
        <v>-0.35957371659899207</v>
      </c>
      <c r="Z4141" s="679">
        <f t="shared" ca="1" si="710"/>
        <v>0</v>
      </c>
      <c r="AA4141" t="str">
        <f t="shared" si="706"/>
        <v>ASR_Financial_Report_SHP21Final</v>
      </c>
      <c r="AB4141" s="960">
        <f t="shared" si="707"/>
        <v>44658</v>
      </c>
      <c r="AC4141" t="str">
        <f t="shared" si="708"/>
        <v>Unaudited</v>
      </c>
    </row>
    <row r="4142" spans="1:29" x14ac:dyDescent="0.25">
      <c r="A4142" t="s">
        <v>420</v>
      </c>
      <c r="B4142" t="s">
        <v>1366</v>
      </c>
      <c r="C4142" t="s">
        <v>1367</v>
      </c>
      <c r="D4142">
        <v>1900</v>
      </c>
      <c r="E4142" s="960">
        <v>1</v>
      </c>
      <c r="F4142" t="s">
        <v>439</v>
      </c>
      <c r="G4142" s="960">
        <v>182</v>
      </c>
      <c r="H4142" t="s">
        <v>390</v>
      </c>
      <c r="I4142" t="s">
        <v>488</v>
      </c>
      <c r="J4142" t="s">
        <v>444</v>
      </c>
      <c r="K4142" t="s">
        <v>6</v>
      </c>
      <c r="L4142" s="15" t="s">
        <v>117</v>
      </c>
      <c r="M4142" t="s">
        <v>188</v>
      </c>
      <c r="N4142" s="679">
        <f t="shared" ca="1" si="711"/>
        <v>1245477.49</v>
      </c>
      <c r="O4142" s="679">
        <f t="shared" ca="1" si="710"/>
        <v>501422.24</v>
      </c>
      <c r="P4142" s="679">
        <f t="shared" ca="1" si="710"/>
        <v>39379.880000000005</v>
      </c>
      <c r="Q4142" s="679">
        <f t="shared" ca="1" si="710"/>
        <v>73014.670000000013</v>
      </c>
      <c r="R4142" s="679">
        <f t="shared" ca="1" si="710"/>
        <v>339995.91000000003</v>
      </c>
      <c r="S4142" s="679">
        <f t="shared" ca="1" si="710"/>
        <v>175538.31999999998</v>
      </c>
      <c r="T4142" s="679">
        <f t="shared" ca="1" si="710"/>
        <v>590.30999999999995</v>
      </c>
      <c r="U4142" s="679">
        <f t="shared" ca="1" si="710"/>
        <v>11389.6</v>
      </c>
      <c r="V4142" s="679">
        <f t="shared" ca="1" si="710"/>
        <v>25640.769999999997</v>
      </c>
      <c r="W4142" s="679">
        <f t="shared" ca="1" si="705"/>
        <v>254.71</v>
      </c>
      <c r="X4142" s="679">
        <f t="shared" ca="1" si="710"/>
        <v>49570.66</v>
      </c>
      <c r="Y4142" s="679">
        <f t="shared" ca="1" si="710"/>
        <v>28680.42</v>
      </c>
      <c r="Z4142" s="679">
        <f t="shared" ca="1" si="710"/>
        <v>0</v>
      </c>
      <c r="AA4142" t="str">
        <f t="shared" si="706"/>
        <v>ASR_Financial_Report_SHP21Final</v>
      </c>
      <c r="AB4142" s="960">
        <f t="shared" si="707"/>
        <v>44658</v>
      </c>
      <c r="AC4142" t="str">
        <f t="shared" si="708"/>
        <v>Unaudited</v>
      </c>
    </row>
    <row r="4143" spans="1:29" x14ac:dyDescent="0.25">
      <c r="A4143" t="s">
        <v>420</v>
      </c>
      <c r="B4143" t="s">
        <v>1366</v>
      </c>
      <c r="C4143" t="s">
        <v>1367</v>
      </c>
      <c r="D4143">
        <v>1900</v>
      </c>
      <c r="E4143" s="960">
        <v>1</v>
      </c>
      <c r="F4143" t="s">
        <v>439</v>
      </c>
      <c r="G4143" s="960">
        <v>182</v>
      </c>
      <c r="H4143" t="s">
        <v>390</v>
      </c>
      <c r="I4143" t="s">
        <v>488</v>
      </c>
      <c r="J4143" t="s">
        <v>444</v>
      </c>
      <c r="K4143" t="s">
        <v>6</v>
      </c>
      <c r="L4143" s="15" t="s">
        <v>45</v>
      </c>
      <c r="M4143" t="s">
        <v>163</v>
      </c>
      <c r="N4143" s="679">
        <f t="shared" ca="1" si="711"/>
        <v>0</v>
      </c>
      <c r="O4143" s="679">
        <f t="shared" ref="O4143:V4143" ca="1" si="712">IF(OR(AND($F4143="PY",O$1&lt;&gt;"Prior Year"),AND($F4143&lt;&gt;"PY",O$1="Prior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"&amp;$H4143&amp;"'!$A$7:$CA$7"),0)+MATCH(O$1,INDIRECT("'MMA Rev-Exp "&amp;$H4143&amp;"'!$D$8:$CA$8"),0)-1)))</f>
        <v>0</v>
      </c>
      <c r="P4143" s="679">
        <f t="shared" ca="1" si="712"/>
        <v>0</v>
      </c>
      <c r="Q4143" s="679">
        <f t="shared" ca="1" si="712"/>
        <v>0</v>
      </c>
      <c r="R4143" s="679">
        <f t="shared" ca="1" si="712"/>
        <v>0</v>
      </c>
      <c r="S4143" s="679">
        <f t="shared" ca="1" si="712"/>
        <v>0</v>
      </c>
      <c r="T4143" s="679">
        <f t="shared" ca="1" si="712"/>
        <v>0</v>
      </c>
      <c r="U4143" s="679">
        <f t="shared" ca="1" si="712"/>
        <v>0</v>
      </c>
      <c r="V4143" s="679">
        <f t="shared" ca="1" si="712"/>
        <v>0</v>
      </c>
      <c r="W4143" s="679">
        <f t="shared" ca="1" si="705"/>
        <v>0</v>
      </c>
      <c r="X4143" s="679">
        <f ca="1">IF(OR(AND($F4143="PY",X$1&lt;&gt;"Prior Year"),AND($F4143&lt;&gt;"PY",X$1="Prior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"&amp;$H4143&amp;"'!$A$7:$CA$7"),0)+MATCH(X$1,INDIRECT("'MMA Rev-Exp "&amp;$H4143&amp;"'!$D$8:$CA$8"),0)-1)))</f>
        <v>0</v>
      </c>
      <c r="Y4143" s="679">
        <f ca="1">IF(OR(AND($F4143="PY",Y$1&lt;&gt;"Prior Year"),AND($F4143&lt;&gt;"PY",Y$1="Prior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"&amp;$H4143&amp;"'!$A$7:$CA$7"),0)+MATCH(Y$1,INDIRECT("'MMA Rev-Exp "&amp;$H4143&amp;"'!$D$8:$CA$8"),0)-1)))</f>
        <v>0</v>
      </c>
      <c r="Z4143" s="679">
        <f ca="1">IF(OR(AND($F4143="PY",Z$1&lt;&gt;"Prior Year"),AND($F4143&lt;&gt;"PY",Z$1="Prior Year")),0,INDEX(INDIRECT("'MMA Rev-Exp "&amp;$H4143&amp;"'!$A$1:$CA$200"),IF($J4143="Member Months",MATCH($J4143,INDIRECT("'MMA Rev-Exp "&amp;$H4143&amp;"'!$A$1:$A$200"),0),MATCH($L4143,INDIRECT("'MMA Rev-Exp "&amp;$H4143&amp;"'!$B$1:$B$200"),0)),IF($F4143="PY",MATCH("Prior Year Adjustments",INDIRECT("'MMA Rev-Exp "&amp;$H4143&amp;"'!$A$8:$CA$8"),0),MATCH(IF($F4143="Q1","JANUARY - MARCH (Q1)",IF($F4143="Q2","APRIL - JUNE (Q2)",IF($F4143="Q3","JULY - SEPTEMBER (Q3)",IF($F4143="Q4","OCTOBER - DECEMBER (Q4)",0)))),INDIRECT("'MMA Rev-Exp "&amp;$H4143&amp;"'!$A$7:$CA$7"),0)+MATCH(Z$1,INDIRECT("'MMA Rev-Exp "&amp;$H4143&amp;"'!$D$8:$CA$8"),0)-1)))</f>
        <v>0</v>
      </c>
      <c r="AA4143" t="str">
        <f t="shared" si="706"/>
        <v>ASR_Financial_Report_SHP21Final</v>
      </c>
      <c r="AB4143" s="960">
        <f t="shared" si="707"/>
        <v>44658</v>
      </c>
      <c r="AC4143" t="str">
        <f t="shared" si="708"/>
        <v>Unaudited</v>
      </c>
    </row>
    <row r="4144" spans="1:29" x14ac:dyDescent="0.25">
      <c r="A4144" t="s">
        <v>420</v>
      </c>
      <c r="B4144" t="s">
        <v>1366</v>
      </c>
      <c r="C4144" t="s">
        <v>1367</v>
      </c>
      <c r="D4144">
        <v>1900</v>
      </c>
      <c r="E4144" s="960">
        <v>1</v>
      </c>
      <c r="F4144" t="s">
        <v>439</v>
      </c>
      <c r="G4144" s="960">
        <v>182</v>
      </c>
      <c r="H4144" t="s">
        <v>390</v>
      </c>
      <c r="I4144" t="s">
        <v>488</v>
      </c>
      <c r="J4144" t="s">
        <v>444</v>
      </c>
      <c r="K4144" t="s">
        <v>6</v>
      </c>
      <c r="L4144" s="15" t="s">
        <v>46</v>
      </c>
      <c r="M4144" t="s">
        <v>164</v>
      </c>
      <c r="N4144" s="679">
        <f t="shared" ref="N4144:Z4165" ca="1" si="713">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6122.7487422417662</v>
      </c>
      <c r="O4144" s="679">
        <f t="shared" ca="1" si="713"/>
        <v>1655.0743824004144</v>
      </c>
      <c r="P4144" s="679">
        <f t="shared" ca="1" si="713"/>
        <v>294.73159966287847</v>
      </c>
      <c r="Q4144" s="679">
        <f t="shared" ca="1" si="713"/>
        <v>88.666779172549042</v>
      </c>
      <c r="R4144" s="679">
        <f t="shared" ca="1" si="713"/>
        <v>2432.4798879347209</v>
      </c>
      <c r="S4144" s="679">
        <f t="shared" ca="1" si="713"/>
        <v>1371.1367852925562</v>
      </c>
      <c r="T4144" s="679">
        <f t="shared" ca="1" si="713"/>
        <v>6.4835569025414497</v>
      </c>
      <c r="U4144" s="679">
        <f t="shared" ca="1" si="713"/>
        <v>110.01034786146246</v>
      </c>
      <c r="V4144" s="679">
        <f t="shared" ca="1" si="713"/>
        <v>163.01629529810972</v>
      </c>
      <c r="W4144" s="679">
        <f t="shared" ca="1" si="705"/>
        <v>0.94906571750536961</v>
      </c>
      <c r="X4144" s="679">
        <f t="shared" ca="1" si="713"/>
        <v>1.2905797950258152E-2</v>
      </c>
      <c r="Y4144" s="679">
        <f t="shared" ca="1" si="713"/>
        <v>0.18713620107659296</v>
      </c>
      <c r="Z4144" s="679">
        <f t="shared" ca="1" si="713"/>
        <v>0</v>
      </c>
      <c r="AA4144" t="str">
        <f t="shared" si="706"/>
        <v>ASR_Financial_Report_SHP21Final</v>
      </c>
      <c r="AB4144" s="960">
        <f t="shared" si="707"/>
        <v>44658</v>
      </c>
      <c r="AC4144" t="str">
        <f t="shared" si="708"/>
        <v>Unaudited</v>
      </c>
    </row>
    <row r="4145" spans="1:29" x14ac:dyDescent="0.25">
      <c r="A4145" t="s">
        <v>420</v>
      </c>
      <c r="B4145" t="s">
        <v>1366</v>
      </c>
      <c r="C4145" t="s">
        <v>1367</v>
      </c>
      <c r="D4145">
        <v>1900</v>
      </c>
      <c r="E4145" s="960">
        <v>1</v>
      </c>
      <c r="F4145" t="s">
        <v>439</v>
      </c>
      <c r="G4145" s="960">
        <v>182</v>
      </c>
      <c r="H4145" t="s">
        <v>390</v>
      </c>
      <c r="I4145" t="s">
        <v>488</v>
      </c>
      <c r="J4145" t="s">
        <v>444</v>
      </c>
      <c r="K4145" t="s">
        <v>6</v>
      </c>
      <c r="L4145" s="15" t="s">
        <v>165</v>
      </c>
      <c r="M4145" t="s">
        <v>461</v>
      </c>
      <c r="N4145" s="679">
        <f t="shared" ca="1" si="713"/>
        <v>0</v>
      </c>
      <c r="O4145" s="679">
        <f t="shared" ca="1" si="713"/>
        <v>0</v>
      </c>
      <c r="P4145" s="679">
        <f t="shared" ca="1" si="713"/>
        <v>0</v>
      </c>
      <c r="Q4145" s="679">
        <f t="shared" ca="1" si="713"/>
        <v>0</v>
      </c>
      <c r="R4145" s="679">
        <f t="shared" ca="1" si="713"/>
        <v>0</v>
      </c>
      <c r="S4145" s="679">
        <f t="shared" ca="1" si="713"/>
        <v>0</v>
      </c>
      <c r="T4145" s="679">
        <f t="shared" ca="1" si="713"/>
        <v>0</v>
      </c>
      <c r="U4145" s="679">
        <f t="shared" ca="1" si="713"/>
        <v>0</v>
      </c>
      <c r="V4145" s="679">
        <f t="shared" ca="1" si="713"/>
        <v>0</v>
      </c>
      <c r="W4145" s="679">
        <f t="shared" ca="1" si="705"/>
        <v>0</v>
      </c>
      <c r="X4145" s="679">
        <f t="shared" ca="1" si="713"/>
        <v>0</v>
      </c>
      <c r="Y4145" s="679">
        <f t="shared" ca="1" si="713"/>
        <v>0</v>
      </c>
      <c r="Z4145" s="679">
        <f t="shared" ca="1" si="713"/>
        <v>0</v>
      </c>
      <c r="AA4145" t="str">
        <f t="shared" si="706"/>
        <v>ASR_Financial_Report_SHP21Final</v>
      </c>
      <c r="AB4145" s="960">
        <f t="shared" si="707"/>
        <v>44658</v>
      </c>
      <c r="AC4145" t="str">
        <f t="shared" si="708"/>
        <v>Unaudited</v>
      </c>
    </row>
    <row r="4146" spans="1:29" x14ac:dyDescent="0.25">
      <c r="A4146" t="s">
        <v>420</v>
      </c>
      <c r="B4146" t="s">
        <v>1366</v>
      </c>
      <c r="C4146" t="s">
        <v>1367</v>
      </c>
      <c r="D4146">
        <v>1900</v>
      </c>
      <c r="E4146" s="960">
        <v>1</v>
      </c>
      <c r="F4146" t="s">
        <v>439</v>
      </c>
      <c r="G4146" s="960">
        <v>182</v>
      </c>
      <c r="H4146" t="s">
        <v>390</v>
      </c>
      <c r="I4146" t="s">
        <v>488</v>
      </c>
      <c r="J4146" t="s">
        <v>444</v>
      </c>
      <c r="K4146" t="s">
        <v>434</v>
      </c>
      <c r="L4146" s="15" t="s">
        <v>120</v>
      </c>
      <c r="M4146" t="s">
        <v>32</v>
      </c>
      <c r="N4146" s="679">
        <f t="shared" ca="1" si="713"/>
        <v>0</v>
      </c>
      <c r="O4146" s="679">
        <f t="shared" ca="1" si="713"/>
        <v>0</v>
      </c>
      <c r="P4146" s="679">
        <f t="shared" ca="1" si="713"/>
        <v>0</v>
      </c>
      <c r="Q4146" s="679">
        <f t="shared" ca="1" si="713"/>
        <v>0</v>
      </c>
      <c r="R4146" s="679">
        <f t="shared" ca="1" si="713"/>
        <v>0</v>
      </c>
      <c r="S4146" s="679">
        <f t="shared" ca="1" si="713"/>
        <v>0</v>
      </c>
      <c r="T4146" s="679">
        <f t="shared" ca="1" si="713"/>
        <v>0</v>
      </c>
      <c r="U4146" s="679">
        <f t="shared" ca="1" si="713"/>
        <v>0</v>
      </c>
      <c r="V4146" s="679">
        <f t="shared" ca="1" si="713"/>
        <v>0</v>
      </c>
      <c r="W4146" s="679">
        <f t="shared" ca="1" si="705"/>
        <v>0</v>
      </c>
      <c r="X4146" s="679">
        <f t="shared" ca="1" si="713"/>
        <v>0</v>
      </c>
      <c r="Y4146" s="679">
        <f t="shared" ca="1" si="713"/>
        <v>0</v>
      </c>
      <c r="Z4146" s="679">
        <f t="shared" ca="1" si="713"/>
        <v>0</v>
      </c>
      <c r="AA4146" t="str">
        <f t="shared" si="706"/>
        <v>ASR_Financial_Report_SHP21Final</v>
      </c>
      <c r="AB4146" s="960">
        <f t="shared" si="707"/>
        <v>44658</v>
      </c>
      <c r="AC4146" t="str">
        <f t="shared" si="708"/>
        <v>Unaudited</v>
      </c>
    </row>
    <row r="4147" spans="1:29" x14ac:dyDescent="0.25">
      <c r="A4147" t="s">
        <v>420</v>
      </c>
      <c r="B4147" t="s">
        <v>1366</v>
      </c>
      <c r="C4147" t="s">
        <v>1367</v>
      </c>
      <c r="D4147">
        <v>1900</v>
      </c>
      <c r="E4147" s="960">
        <v>1</v>
      </c>
      <c r="F4147" t="s">
        <v>439</v>
      </c>
      <c r="G4147" s="960">
        <v>182</v>
      </c>
      <c r="H4147" t="s">
        <v>390</v>
      </c>
      <c r="I4147" t="s">
        <v>488</v>
      </c>
      <c r="J4147" t="s">
        <v>444</v>
      </c>
      <c r="K4147" t="s">
        <v>434</v>
      </c>
      <c r="L4147" s="15" t="s">
        <v>924</v>
      </c>
      <c r="M4147" t="s">
        <v>916</v>
      </c>
      <c r="N4147" s="679">
        <f t="shared" ca="1" si="713"/>
        <v>0</v>
      </c>
      <c r="O4147" s="679">
        <f t="shared" ca="1" si="713"/>
        <v>0</v>
      </c>
      <c r="P4147" s="679">
        <f t="shared" ca="1" si="713"/>
        <v>0</v>
      </c>
      <c r="Q4147" s="679">
        <f t="shared" ca="1" si="713"/>
        <v>0</v>
      </c>
      <c r="R4147" s="679">
        <f t="shared" ca="1" si="713"/>
        <v>0</v>
      </c>
      <c r="S4147" s="679">
        <f t="shared" ca="1" si="713"/>
        <v>0</v>
      </c>
      <c r="T4147" s="679">
        <f t="shared" ca="1" si="713"/>
        <v>0</v>
      </c>
      <c r="U4147" s="679">
        <f t="shared" ca="1" si="713"/>
        <v>0</v>
      </c>
      <c r="V4147" s="679">
        <f t="shared" ca="1" si="713"/>
        <v>0</v>
      </c>
      <c r="W4147" s="679">
        <f t="shared" ca="1" si="705"/>
        <v>0</v>
      </c>
      <c r="X4147" s="679">
        <f t="shared" ca="1" si="713"/>
        <v>0</v>
      </c>
      <c r="Y4147" s="679">
        <f t="shared" ca="1" si="713"/>
        <v>0</v>
      </c>
      <c r="Z4147" s="679">
        <f t="shared" ca="1" si="713"/>
        <v>0</v>
      </c>
      <c r="AA4147" t="str">
        <f t="shared" si="706"/>
        <v>ASR_Financial_Report_SHP21Final</v>
      </c>
      <c r="AB4147" s="960">
        <f t="shared" si="707"/>
        <v>44658</v>
      </c>
      <c r="AC4147" t="str">
        <f t="shared" si="708"/>
        <v>Unaudited</v>
      </c>
    </row>
    <row r="4148" spans="1:29" x14ac:dyDescent="0.25">
      <c r="A4148" t="s">
        <v>420</v>
      </c>
      <c r="B4148" t="s">
        <v>1366</v>
      </c>
      <c r="C4148" t="s">
        <v>1367</v>
      </c>
      <c r="D4148">
        <v>1900</v>
      </c>
      <c r="E4148" s="960">
        <v>1</v>
      </c>
      <c r="F4148" t="s">
        <v>439</v>
      </c>
      <c r="G4148" s="960">
        <v>182</v>
      </c>
      <c r="H4148" t="s">
        <v>390</v>
      </c>
      <c r="I4148" t="s">
        <v>488</v>
      </c>
      <c r="J4148" t="s">
        <v>444</v>
      </c>
      <c r="K4148" t="s">
        <v>434</v>
      </c>
      <c r="L4148" s="15" t="s">
        <v>167</v>
      </c>
      <c r="M4148" t="s">
        <v>40</v>
      </c>
      <c r="N4148" s="679">
        <f t="shared" ca="1" si="713"/>
        <v>0</v>
      </c>
      <c r="O4148" s="679">
        <f t="shared" ca="1" si="713"/>
        <v>0</v>
      </c>
      <c r="P4148" s="679">
        <f t="shared" ca="1" si="713"/>
        <v>0</v>
      </c>
      <c r="Q4148" s="679">
        <f t="shared" ca="1" si="713"/>
        <v>0</v>
      </c>
      <c r="R4148" s="679">
        <f t="shared" ca="1" si="713"/>
        <v>0</v>
      </c>
      <c r="S4148" s="679">
        <f t="shared" ca="1" si="713"/>
        <v>0</v>
      </c>
      <c r="T4148" s="679">
        <f t="shared" ca="1" si="713"/>
        <v>0</v>
      </c>
      <c r="U4148" s="679">
        <f t="shared" ca="1" si="713"/>
        <v>0</v>
      </c>
      <c r="V4148" s="679">
        <f t="shared" ca="1" si="713"/>
        <v>0</v>
      </c>
      <c r="W4148" s="679">
        <f t="shared" ca="1" si="705"/>
        <v>0</v>
      </c>
      <c r="X4148" s="679">
        <f t="shared" ca="1" si="713"/>
        <v>0</v>
      </c>
      <c r="Y4148" s="679">
        <f t="shared" ca="1" si="713"/>
        <v>0</v>
      </c>
      <c r="Z4148" s="679">
        <f t="shared" ca="1" si="713"/>
        <v>0</v>
      </c>
      <c r="AA4148" t="str">
        <f t="shared" si="706"/>
        <v>ASR_Financial_Report_SHP21Final</v>
      </c>
      <c r="AB4148" s="960">
        <f t="shared" si="707"/>
        <v>44658</v>
      </c>
      <c r="AC4148" t="str">
        <f t="shared" si="708"/>
        <v>Unaudited</v>
      </c>
    </row>
    <row r="4149" spans="1:29" x14ac:dyDescent="0.25">
      <c r="A4149" t="s">
        <v>420</v>
      </c>
      <c r="B4149" t="s">
        <v>1366</v>
      </c>
      <c r="C4149" t="s">
        <v>1367</v>
      </c>
      <c r="D4149">
        <v>1900</v>
      </c>
      <c r="E4149" s="960">
        <v>1</v>
      </c>
      <c r="F4149" t="s">
        <v>439</v>
      </c>
      <c r="G4149" s="960">
        <v>182</v>
      </c>
      <c r="H4149" t="s">
        <v>390</v>
      </c>
      <c r="I4149" t="s">
        <v>488</v>
      </c>
      <c r="J4149" t="s">
        <v>444</v>
      </c>
      <c r="K4149" t="s">
        <v>434</v>
      </c>
      <c r="L4149" s="15" t="s">
        <v>168</v>
      </c>
      <c r="M4149" t="s">
        <v>329</v>
      </c>
      <c r="N4149" s="679">
        <f t="shared" ca="1" si="713"/>
        <v>0</v>
      </c>
      <c r="O4149" s="679">
        <f t="shared" ca="1" si="713"/>
        <v>0</v>
      </c>
      <c r="P4149" s="679">
        <f t="shared" ca="1" si="713"/>
        <v>0</v>
      </c>
      <c r="Q4149" s="679">
        <f t="shared" ca="1" si="713"/>
        <v>0</v>
      </c>
      <c r="R4149" s="679">
        <f t="shared" ca="1" si="713"/>
        <v>0</v>
      </c>
      <c r="S4149" s="679">
        <f t="shared" ca="1" si="713"/>
        <v>0</v>
      </c>
      <c r="T4149" s="679">
        <f t="shared" ca="1" si="713"/>
        <v>0</v>
      </c>
      <c r="U4149" s="679">
        <f t="shared" ca="1" si="713"/>
        <v>0</v>
      </c>
      <c r="V4149" s="679">
        <f t="shared" ca="1" si="713"/>
        <v>0</v>
      </c>
      <c r="W4149" s="679">
        <f t="shared" ref="W4149:W4212" ca="1" si="714">IF(OR(AND($F4149="PY",W$1&lt;&gt;"Prior Year"),AND($F4149&lt;&gt;"PY",W$1="Prior Year")),0,INDEX(INDIRECT("'MMA Rev-Exp "&amp;$H4149&amp;"'!$A$1:$CA$200"),IF($J4149="Member Months",MATCH($J4149,INDIRECT("'MMA Rev-Exp "&amp;$H4149&amp;"'!$A$1:$A$200"),0),MATCH($L4149,INDIRECT("'MMA Rev-Exp "&amp;$H4149&amp;"'!$B$1:$B$200"),0)),IF($F4149="PY",MATCH("Prior Year Adjustments",INDIRECT("'MMA Rev-Exp "&amp;$H4149&amp;"'!$A$8:$CA$8"),0),MATCH(IF($F4149="Q1","JANUARY - MARCH (Q1)",IF($F4149="Q2","APRIL - JUNE (Q2)",IF($F4149="Q3","JULY - SEPTEMBER (Q3)",IF($F4149="Q4","OCTOBER - DECEMBER (Q4)",0)))),INDIRECT("'MMA Rev-Exp "&amp;$H4149&amp;"'!$A$7:$CA$7"),0)+MATCH(W$1,INDIRECT("'MMA Rev-Exp "&amp;$H4149&amp;"'!$D$8:$CA$8"),0)-1)))</f>
        <v>0</v>
      </c>
      <c r="X4149" s="679">
        <f t="shared" ca="1" si="713"/>
        <v>0</v>
      </c>
      <c r="Y4149" s="679">
        <f t="shared" ca="1" si="713"/>
        <v>0</v>
      </c>
      <c r="Z4149" s="679">
        <f t="shared" ca="1" si="713"/>
        <v>0</v>
      </c>
      <c r="AA4149" t="str">
        <f t="shared" si="706"/>
        <v>ASR_Financial_Report_SHP21Final</v>
      </c>
      <c r="AB4149" s="960">
        <f t="shared" si="707"/>
        <v>44658</v>
      </c>
      <c r="AC4149" t="str">
        <f t="shared" si="708"/>
        <v>Unaudited</v>
      </c>
    </row>
    <row r="4150" spans="1:29" x14ac:dyDescent="0.25">
      <c r="A4150" t="s">
        <v>420</v>
      </c>
      <c r="B4150" t="s">
        <v>1366</v>
      </c>
      <c r="C4150" t="s">
        <v>1367</v>
      </c>
      <c r="D4150">
        <v>1900</v>
      </c>
      <c r="E4150" s="960">
        <v>1</v>
      </c>
      <c r="F4150" t="s">
        <v>439</v>
      </c>
      <c r="G4150" s="960">
        <v>182</v>
      </c>
      <c r="H4150" t="s">
        <v>390</v>
      </c>
      <c r="I4150" t="s">
        <v>488</v>
      </c>
      <c r="J4150" t="s">
        <v>450</v>
      </c>
      <c r="K4150" t="s">
        <v>435</v>
      </c>
      <c r="L4150" s="15" t="s">
        <v>121</v>
      </c>
      <c r="M4150" t="s">
        <v>27</v>
      </c>
      <c r="N4150" s="679">
        <f t="shared" ca="1" si="713"/>
        <v>5781244.9421617305</v>
      </c>
      <c r="O4150" s="679">
        <f t="shared" ca="1" si="713"/>
        <v>1785919.4180667242</v>
      </c>
      <c r="P4150" s="679">
        <f t="shared" ca="1" si="713"/>
        <v>3995325.5240950063</v>
      </c>
      <c r="Q4150" s="679">
        <f t="shared" ca="1" si="713"/>
        <v>0</v>
      </c>
      <c r="R4150" s="679">
        <f t="shared" ca="1" si="713"/>
        <v>0</v>
      </c>
      <c r="S4150" s="679">
        <f t="shared" ca="1" si="713"/>
        <v>0</v>
      </c>
      <c r="T4150" s="679">
        <f t="shared" ca="1" si="713"/>
        <v>0</v>
      </c>
      <c r="U4150" s="679">
        <f t="shared" ca="1" si="713"/>
        <v>0</v>
      </c>
      <c r="V4150" s="679">
        <f t="shared" ca="1" si="713"/>
        <v>0</v>
      </c>
      <c r="W4150" s="679">
        <f t="shared" ca="1" si="714"/>
        <v>0</v>
      </c>
      <c r="X4150" s="679">
        <f t="shared" ca="1" si="713"/>
        <v>0</v>
      </c>
      <c r="Y4150" s="679">
        <f t="shared" ca="1" si="713"/>
        <v>0</v>
      </c>
      <c r="Z4150" s="679">
        <f t="shared" ca="1" si="713"/>
        <v>0</v>
      </c>
      <c r="AA4150" t="str">
        <f t="shared" si="706"/>
        <v>ASR_Financial_Report_SHP21Final</v>
      </c>
      <c r="AB4150" s="960">
        <f t="shared" si="707"/>
        <v>44658</v>
      </c>
      <c r="AC4150" t="str">
        <f t="shared" si="708"/>
        <v>Unaudited</v>
      </c>
    </row>
    <row r="4151" spans="1:29" x14ac:dyDescent="0.25">
      <c r="A4151" t="s">
        <v>420</v>
      </c>
      <c r="B4151" t="s">
        <v>1366</v>
      </c>
      <c r="C4151" t="s">
        <v>1367</v>
      </c>
      <c r="D4151">
        <v>1900</v>
      </c>
      <c r="E4151" s="960">
        <v>1</v>
      </c>
      <c r="F4151" t="s">
        <v>439</v>
      </c>
      <c r="G4151" s="960">
        <v>182</v>
      </c>
      <c r="H4151" t="s">
        <v>390</v>
      </c>
      <c r="I4151" t="s">
        <v>488</v>
      </c>
      <c r="J4151" t="s">
        <v>450</v>
      </c>
      <c r="K4151" t="s">
        <v>435</v>
      </c>
      <c r="L4151" s="15" t="s">
        <v>122</v>
      </c>
      <c r="M4151" t="s">
        <v>97</v>
      </c>
      <c r="N4151" s="679">
        <f t="shared" ca="1" si="713"/>
        <v>1966185.7036223852</v>
      </c>
      <c r="O4151" s="679">
        <f t="shared" ca="1" si="713"/>
        <v>193049.00795903194</v>
      </c>
      <c r="P4151" s="679">
        <f t="shared" ca="1" si="713"/>
        <v>1773136.6956633532</v>
      </c>
      <c r="Q4151" s="679">
        <f t="shared" ca="1" si="713"/>
        <v>0</v>
      </c>
      <c r="R4151" s="679">
        <f t="shared" ca="1" si="713"/>
        <v>0</v>
      </c>
      <c r="S4151" s="679">
        <f t="shared" ca="1" si="713"/>
        <v>0</v>
      </c>
      <c r="T4151" s="679">
        <f t="shared" ca="1" si="713"/>
        <v>0</v>
      </c>
      <c r="U4151" s="679">
        <f t="shared" ca="1" si="713"/>
        <v>0</v>
      </c>
      <c r="V4151" s="679">
        <f t="shared" ca="1" si="713"/>
        <v>0</v>
      </c>
      <c r="W4151" s="679">
        <f t="shared" ca="1" si="714"/>
        <v>0</v>
      </c>
      <c r="X4151" s="679">
        <f t="shared" ca="1" si="713"/>
        <v>0</v>
      </c>
      <c r="Y4151" s="679">
        <f t="shared" ca="1" si="713"/>
        <v>0</v>
      </c>
      <c r="Z4151" s="679">
        <f t="shared" ca="1" si="713"/>
        <v>0</v>
      </c>
      <c r="AA4151" t="str">
        <f t="shared" si="706"/>
        <v>ASR_Financial_Report_SHP21Final</v>
      </c>
      <c r="AB4151" s="960">
        <f t="shared" si="707"/>
        <v>44658</v>
      </c>
      <c r="AC4151" t="str">
        <f t="shared" si="708"/>
        <v>Unaudited</v>
      </c>
    </row>
    <row r="4152" spans="1:29" x14ac:dyDescent="0.25">
      <c r="A4152" t="s">
        <v>420</v>
      </c>
      <c r="B4152" t="s">
        <v>1366</v>
      </c>
      <c r="C4152" t="s">
        <v>1367</v>
      </c>
      <c r="D4152">
        <v>1900</v>
      </c>
      <c r="E4152" s="960">
        <v>1</v>
      </c>
      <c r="F4152" t="s">
        <v>439</v>
      </c>
      <c r="G4152" s="960">
        <v>182</v>
      </c>
      <c r="H4152" t="s">
        <v>390</v>
      </c>
      <c r="I4152" t="s">
        <v>488</v>
      </c>
      <c r="J4152" t="s">
        <v>450</v>
      </c>
      <c r="K4152" t="s">
        <v>435</v>
      </c>
      <c r="L4152" s="15" t="s">
        <v>123</v>
      </c>
      <c r="M4152" t="s">
        <v>98</v>
      </c>
      <c r="N4152" s="679">
        <f t="shared" ca="1" si="713"/>
        <v>2609896.7212690385</v>
      </c>
      <c r="O4152" s="679">
        <f t="shared" ca="1" si="713"/>
        <v>1323889.5651745398</v>
      </c>
      <c r="P4152" s="679">
        <f t="shared" ca="1" si="713"/>
        <v>1286007.1560944989</v>
      </c>
      <c r="Q4152" s="679">
        <f t="shared" ca="1" si="713"/>
        <v>0</v>
      </c>
      <c r="R4152" s="679">
        <f t="shared" ca="1" si="713"/>
        <v>0</v>
      </c>
      <c r="S4152" s="679">
        <f t="shared" ca="1" si="713"/>
        <v>0</v>
      </c>
      <c r="T4152" s="679">
        <f t="shared" ca="1" si="713"/>
        <v>0</v>
      </c>
      <c r="U4152" s="679">
        <f t="shared" ca="1" si="713"/>
        <v>0</v>
      </c>
      <c r="V4152" s="679">
        <f t="shared" ca="1" si="713"/>
        <v>0</v>
      </c>
      <c r="W4152" s="679">
        <f t="shared" ca="1" si="714"/>
        <v>0</v>
      </c>
      <c r="X4152" s="679">
        <f t="shared" ca="1" si="713"/>
        <v>0</v>
      </c>
      <c r="Y4152" s="679">
        <f t="shared" ca="1" si="713"/>
        <v>0</v>
      </c>
      <c r="Z4152" s="679">
        <f t="shared" ca="1" si="713"/>
        <v>0</v>
      </c>
      <c r="AA4152" t="str">
        <f t="shared" si="706"/>
        <v>ASR_Financial_Report_SHP21Final</v>
      </c>
      <c r="AB4152" s="960">
        <f t="shared" si="707"/>
        <v>44658</v>
      </c>
      <c r="AC4152" t="str">
        <f t="shared" si="708"/>
        <v>Unaudited</v>
      </c>
    </row>
    <row r="4153" spans="1:29" x14ac:dyDescent="0.25">
      <c r="A4153" t="s">
        <v>420</v>
      </c>
      <c r="B4153" t="s">
        <v>1366</v>
      </c>
      <c r="C4153" t="s">
        <v>1367</v>
      </c>
      <c r="D4153">
        <v>1900</v>
      </c>
      <c r="E4153" s="960">
        <v>1</v>
      </c>
      <c r="F4153" t="s">
        <v>439</v>
      </c>
      <c r="G4153" s="960">
        <v>182</v>
      </c>
      <c r="H4153" t="s">
        <v>390</v>
      </c>
      <c r="I4153" t="s">
        <v>488</v>
      </c>
      <c r="J4153" t="s">
        <v>450</v>
      </c>
      <c r="K4153" t="s">
        <v>435</v>
      </c>
      <c r="L4153" s="15" t="s">
        <v>124</v>
      </c>
      <c r="M4153" t="s">
        <v>99</v>
      </c>
      <c r="N4153" s="679">
        <f t="shared" ca="1" si="713"/>
        <v>164468.13675247773</v>
      </c>
      <c r="O4153" s="679">
        <f t="shared" ca="1" si="713"/>
        <v>83709.751592892047</v>
      </c>
      <c r="P4153" s="679">
        <f t="shared" ca="1" si="713"/>
        <v>80758.385159585698</v>
      </c>
      <c r="Q4153" s="679">
        <f t="shared" ca="1" si="713"/>
        <v>0</v>
      </c>
      <c r="R4153" s="679">
        <f t="shared" ca="1" si="713"/>
        <v>0</v>
      </c>
      <c r="S4153" s="679">
        <f t="shared" ca="1" si="713"/>
        <v>0</v>
      </c>
      <c r="T4153" s="679">
        <f t="shared" ca="1" si="713"/>
        <v>0</v>
      </c>
      <c r="U4153" s="679">
        <f t="shared" ca="1" si="713"/>
        <v>0</v>
      </c>
      <c r="V4153" s="679">
        <f t="shared" ca="1" si="713"/>
        <v>0</v>
      </c>
      <c r="W4153" s="679">
        <f t="shared" ca="1" si="714"/>
        <v>0</v>
      </c>
      <c r="X4153" s="679">
        <f t="shared" ca="1" si="713"/>
        <v>0</v>
      </c>
      <c r="Y4153" s="679">
        <f t="shared" ca="1" si="713"/>
        <v>0</v>
      </c>
      <c r="Z4153" s="679">
        <f t="shared" ca="1" si="713"/>
        <v>0</v>
      </c>
      <c r="AA4153" t="str">
        <f t="shared" si="706"/>
        <v>ASR_Financial_Report_SHP21Final</v>
      </c>
      <c r="AB4153" s="960">
        <f t="shared" si="707"/>
        <v>44658</v>
      </c>
      <c r="AC4153" t="str">
        <f t="shared" si="708"/>
        <v>Unaudited</v>
      </c>
    </row>
    <row r="4154" spans="1:29" x14ac:dyDescent="0.25">
      <c r="A4154" t="s">
        <v>420</v>
      </c>
      <c r="B4154" t="s">
        <v>1366</v>
      </c>
      <c r="C4154" t="s">
        <v>1367</v>
      </c>
      <c r="D4154">
        <v>1900</v>
      </c>
      <c r="E4154" s="960">
        <v>1</v>
      </c>
      <c r="F4154" t="s">
        <v>439</v>
      </c>
      <c r="G4154" s="960">
        <v>182</v>
      </c>
      <c r="H4154" t="s">
        <v>390</v>
      </c>
      <c r="I4154" t="s">
        <v>488</v>
      </c>
      <c r="J4154" t="s">
        <v>450</v>
      </c>
      <c r="K4154" t="s">
        <v>435</v>
      </c>
      <c r="L4154" s="15" t="s">
        <v>125</v>
      </c>
      <c r="M4154" t="s">
        <v>100</v>
      </c>
      <c r="N4154" s="679">
        <f t="shared" ca="1" si="713"/>
        <v>-100048.41061549835</v>
      </c>
      <c r="O4154" s="679">
        <f t="shared" ca="1" si="713"/>
        <v>1.4825400681970757</v>
      </c>
      <c r="P4154" s="679">
        <f t="shared" ca="1" si="713"/>
        <v>-100049.89315556655</v>
      </c>
      <c r="Q4154" s="679">
        <f t="shared" ca="1" si="713"/>
        <v>0</v>
      </c>
      <c r="R4154" s="679">
        <f t="shared" ca="1" si="713"/>
        <v>0</v>
      </c>
      <c r="S4154" s="679">
        <f t="shared" ca="1" si="713"/>
        <v>0</v>
      </c>
      <c r="T4154" s="679">
        <f t="shared" ca="1" si="713"/>
        <v>0</v>
      </c>
      <c r="U4154" s="679">
        <f t="shared" ca="1" si="713"/>
        <v>0</v>
      </c>
      <c r="V4154" s="679">
        <f t="shared" ca="1" si="713"/>
        <v>0</v>
      </c>
      <c r="W4154" s="679">
        <f t="shared" ca="1" si="714"/>
        <v>0</v>
      </c>
      <c r="X4154" s="679">
        <f t="shared" ca="1" si="713"/>
        <v>0</v>
      </c>
      <c r="Y4154" s="679">
        <f t="shared" ca="1" si="713"/>
        <v>0</v>
      </c>
      <c r="Z4154" s="679">
        <f t="shared" ca="1" si="713"/>
        <v>0</v>
      </c>
      <c r="AA4154" t="str">
        <f t="shared" si="706"/>
        <v>ASR_Financial_Report_SHP21Final</v>
      </c>
      <c r="AB4154" s="960">
        <f t="shared" si="707"/>
        <v>44658</v>
      </c>
      <c r="AC4154" t="str">
        <f t="shared" si="708"/>
        <v>Unaudited</v>
      </c>
    </row>
    <row r="4155" spans="1:29" x14ac:dyDescent="0.25">
      <c r="A4155" t="s">
        <v>420</v>
      </c>
      <c r="B4155" t="s">
        <v>1366</v>
      </c>
      <c r="C4155" t="s">
        <v>1367</v>
      </c>
      <c r="D4155">
        <v>1900</v>
      </c>
      <c r="E4155" s="960">
        <v>1</v>
      </c>
      <c r="F4155" t="s">
        <v>439</v>
      </c>
      <c r="G4155" s="960">
        <v>182</v>
      </c>
      <c r="H4155" t="s">
        <v>390</v>
      </c>
      <c r="I4155" t="s">
        <v>488</v>
      </c>
      <c r="J4155" t="s">
        <v>450</v>
      </c>
      <c r="K4155" t="s">
        <v>435</v>
      </c>
      <c r="L4155" s="15" t="s">
        <v>126</v>
      </c>
      <c r="M4155" t="s">
        <v>28</v>
      </c>
      <c r="N4155" s="679">
        <f t="shared" ca="1" si="713"/>
        <v>-93483.091659649042</v>
      </c>
      <c r="O4155" s="679">
        <f t="shared" ca="1" si="713"/>
        <v>-93825.064607606051</v>
      </c>
      <c r="P4155" s="679">
        <f t="shared" ca="1" si="713"/>
        <v>341.97294795701526</v>
      </c>
      <c r="Q4155" s="679">
        <f t="shared" ca="1" si="713"/>
        <v>0</v>
      </c>
      <c r="R4155" s="679">
        <f t="shared" ca="1" si="713"/>
        <v>0</v>
      </c>
      <c r="S4155" s="679">
        <f t="shared" ca="1" si="713"/>
        <v>0</v>
      </c>
      <c r="T4155" s="679">
        <f t="shared" ca="1" si="713"/>
        <v>0</v>
      </c>
      <c r="U4155" s="679">
        <f t="shared" ca="1" si="713"/>
        <v>0</v>
      </c>
      <c r="V4155" s="679">
        <f t="shared" ca="1" si="713"/>
        <v>0</v>
      </c>
      <c r="W4155" s="679">
        <f t="shared" ca="1" si="714"/>
        <v>0</v>
      </c>
      <c r="X4155" s="679">
        <f t="shared" ca="1" si="713"/>
        <v>0</v>
      </c>
      <c r="Y4155" s="679">
        <f t="shared" ca="1" si="713"/>
        <v>0</v>
      </c>
      <c r="Z4155" s="679">
        <f t="shared" ca="1" si="713"/>
        <v>0</v>
      </c>
      <c r="AA4155" t="str">
        <f t="shared" si="706"/>
        <v>ASR_Financial_Report_SHP21Final</v>
      </c>
      <c r="AB4155" s="960">
        <f t="shared" si="707"/>
        <v>44658</v>
      </c>
      <c r="AC4155" t="str">
        <f t="shared" si="708"/>
        <v>Unaudited</v>
      </c>
    </row>
    <row r="4156" spans="1:29" x14ac:dyDescent="0.25">
      <c r="A4156" t="s">
        <v>420</v>
      </c>
      <c r="B4156" t="s">
        <v>1366</v>
      </c>
      <c r="C4156" t="s">
        <v>1367</v>
      </c>
      <c r="D4156">
        <v>1900</v>
      </c>
      <c r="E4156" s="960">
        <v>1</v>
      </c>
      <c r="F4156" t="s">
        <v>439</v>
      </c>
      <c r="G4156" s="960">
        <v>182</v>
      </c>
      <c r="H4156" t="s">
        <v>390</v>
      </c>
      <c r="I4156" t="s">
        <v>488</v>
      </c>
      <c r="J4156" t="s">
        <v>436</v>
      </c>
      <c r="K4156" t="s">
        <v>436</v>
      </c>
      <c r="L4156" s="15" t="s">
        <v>128</v>
      </c>
      <c r="M4156" t="s">
        <v>326</v>
      </c>
      <c r="N4156" s="679">
        <f t="shared" ca="1" si="713"/>
        <v>0</v>
      </c>
      <c r="O4156" s="679">
        <f t="shared" ca="1" si="713"/>
        <v>0</v>
      </c>
      <c r="P4156" s="679">
        <f t="shared" ca="1" si="713"/>
        <v>0</v>
      </c>
      <c r="Q4156" s="679">
        <f t="shared" ca="1" si="713"/>
        <v>0</v>
      </c>
      <c r="R4156" s="679">
        <f t="shared" ca="1" si="713"/>
        <v>0</v>
      </c>
      <c r="S4156" s="679">
        <f t="shared" ca="1" si="713"/>
        <v>0</v>
      </c>
      <c r="T4156" s="679">
        <f t="shared" ca="1" si="713"/>
        <v>0</v>
      </c>
      <c r="U4156" s="679">
        <f t="shared" ca="1" si="713"/>
        <v>0</v>
      </c>
      <c r="V4156" s="679">
        <f t="shared" ca="1" si="713"/>
        <v>0</v>
      </c>
      <c r="W4156" s="679">
        <f t="shared" ca="1" si="714"/>
        <v>0</v>
      </c>
      <c r="X4156" s="679">
        <f t="shared" ca="1" si="713"/>
        <v>0</v>
      </c>
      <c r="Y4156" s="679">
        <f t="shared" ca="1" si="713"/>
        <v>0</v>
      </c>
      <c r="Z4156" s="679">
        <f t="shared" ca="1" si="713"/>
        <v>0</v>
      </c>
      <c r="AA4156" t="str">
        <f t="shared" si="706"/>
        <v>ASR_Financial_Report_SHP21Final</v>
      </c>
      <c r="AB4156" s="960">
        <f t="shared" si="707"/>
        <v>44658</v>
      </c>
      <c r="AC4156" t="str">
        <f t="shared" si="708"/>
        <v>Unaudited</v>
      </c>
    </row>
    <row r="4157" spans="1:29" x14ac:dyDescent="0.25">
      <c r="A4157" t="s">
        <v>420</v>
      </c>
      <c r="B4157" t="s">
        <v>1366</v>
      </c>
      <c r="C4157" t="s">
        <v>1367</v>
      </c>
      <c r="D4157">
        <v>1900</v>
      </c>
      <c r="E4157" s="960">
        <v>1</v>
      </c>
      <c r="F4157" t="s">
        <v>439</v>
      </c>
      <c r="G4157" s="960">
        <v>182</v>
      </c>
      <c r="H4157" t="s">
        <v>390</v>
      </c>
      <c r="I4157" t="s">
        <v>488</v>
      </c>
      <c r="J4157" t="s">
        <v>436</v>
      </c>
      <c r="K4157" t="s">
        <v>436</v>
      </c>
      <c r="L4157" s="15" t="s">
        <v>129</v>
      </c>
      <c r="M4157" t="s">
        <v>325</v>
      </c>
      <c r="N4157" s="679">
        <f t="shared" ca="1" si="713"/>
        <v>0</v>
      </c>
      <c r="O4157" s="679">
        <f t="shared" ca="1" si="713"/>
        <v>0</v>
      </c>
      <c r="P4157" s="679">
        <f t="shared" ca="1" si="713"/>
        <v>0</v>
      </c>
      <c r="Q4157" s="679">
        <f t="shared" ca="1" si="713"/>
        <v>0</v>
      </c>
      <c r="R4157" s="679">
        <f t="shared" ca="1" si="713"/>
        <v>0</v>
      </c>
      <c r="S4157" s="679">
        <f t="shared" ca="1" si="713"/>
        <v>0</v>
      </c>
      <c r="T4157" s="679">
        <f t="shared" ca="1" si="713"/>
        <v>0</v>
      </c>
      <c r="U4157" s="679">
        <f t="shared" ca="1" si="713"/>
        <v>0</v>
      </c>
      <c r="V4157" s="679">
        <f t="shared" ca="1" si="713"/>
        <v>0</v>
      </c>
      <c r="W4157" s="679">
        <f t="shared" ca="1" si="714"/>
        <v>0</v>
      </c>
      <c r="X4157" s="679">
        <f t="shared" ca="1" si="713"/>
        <v>0</v>
      </c>
      <c r="Y4157" s="679">
        <f t="shared" ca="1" si="713"/>
        <v>0</v>
      </c>
      <c r="Z4157" s="679">
        <f t="shared" ca="1" si="713"/>
        <v>0</v>
      </c>
      <c r="AA4157" t="str">
        <f t="shared" si="706"/>
        <v>ASR_Financial_Report_SHP21Final</v>
      </c>
      <c r="AB4157" s="960">
        <f t="shared" si="707"/>
        <v>44658</v>
      </c>
      <c r="AC4157" t="str">
        <f t="shared" si="708"/>
        <v>Unaudited</v>
      </c>
    </row>
    <row r="4158" spans="1:29" x14ac:dyDescent="0.25">
      <c r="A4158" t="s">
        <v>420</v>
      </c>
      <c r="B4158" t="s">
        <v>1366</v>
      </c>
      <c r="C4158" t="s">
        <v>1367</v>
      </c>
      <c r="D4158">
        <v>1900</v>
      </c>
      <c r="E4158" s="960">
        <v>1</v>
      </c>
      <c r="F4158" t="s">
        <v>439</v>
      </c>
      <c r="G4158" s="960">
        <v>182</v>
      </c>
      <c r="H4158" t="s">
        <v>390</v>
      </c>
      <c r="I4158" t="s">
        <v>488</v>
      </c>
      <c r="J4158" t="s">
        <v>436</v>
      </c>
      <c r="K4158" t="s">
        <v>436</v>
      </c>
      <c r="L4158" s="15" t="s">
        <v>130</v>
      </c>
      <c r="M4158" t="s">
        <v>179</v>
      </c>
      <c r="N4158" s="679">
        <f t="shared" ca="1" si="713"/>
        <v>0</v>
      </c>
      <c r="O4158" s="679">
        <f t="shared" ca="1" si="713"/>
        <v>0</v>
      </c>
      <c r="P4158" s="679">
        <f t="shared" ca="1" si="713"/>
        <v>0</v>
      </c>
      <c r="Q4158" s="679">
        <f t="shared" ca="1" si="713"/>
        <v>0</v>
      </c>
      <c r="R4158" s="679">
        <f t="shared" ca="1" si="713"/>
        <v>0</v>
      </c>
      <c r="S4158" s="679">
        <f t="shared" ca="1" si="713"/>
        <v>0</v>
      </c>
      <c r="T4158" s="679">
        <f t="shared" ca="1" si="713"/>
        <v>0</v>
      </c>
      <c r="U4158" s="679">
        <f t="shared" ca="1" si="713"/>
        <v>0</v>
      </c>
      <c r="V4158" s="679">
        <f t="shared" ca="1" si="713"/>
        <v>0</v>
      </c>
      <c r="W4158" s="679">
        <f t="shared" ca="1" si="714"/>
        <v>0</v>
      </c>
      <c r="X4158" s="679">
        <f t="shared" ca="1" si="713"/>
        <v>0</v>
      </c>
      <c r="Y4158" s="679">
        <f t="shared" ca="1" si="713"/>
        <v>0</v>
      </c>
      <c r="Z4158" s="679">
        <f t="shared" ca="1" si="713"/>
        <v>0</v>
      </c>
      <c r="AA4158" t="str">
        <f t="shared" si="706"/>
        <v>ASR_Financial_Report_SHP21Final</v>
      </c>
      <c r="AB4158" s="960">
        <f t="shared" si="707"/>
        <v>44658</v>
      </c>
      <c r="AC4158" t="str">
        <f t="shared" si="708"/>
        <v>Unaudited</v>
      </c>
    </row>
    <row r="4159" spans="1:29" x14ac:dyDescent="0.25">
      <c r="A4159" t="s">
        <v>420</v>
      </c>
      <c r="B4159" t="s">
        <v>1366</v>
      </c>
      <c r="C4159" t="s">
        <v>1367</v>
      </c>
      <c r="D4159">
        <v>1900</v>
      </c>
      <c r="E4159" s="960">
        <v>1</v>
      </c>
      <c r="F4159" t="s">
        <v>439</v>
      </c>
      <c r="G4159" s="960">
        <v>182</v>
      </c>
      <c r="H4159" t="s">
        <v>390</v>
      </c>
      <c r="I4159" t="s">
        <v>488</v>
      </c>
      <c r="J4159" t="s">
        <v>436</v>
      </c>
      <c r="K4159" t="s">
        <v>436</v>
      </c>
      <c r="L4159" s="15" t="s">
        <v>131</v>
      </c>
      <c r="M4159" t="s">
        <v>494</v>
      </c>
      <c r="N4159" s="679">
        <f t="shared" ca="1" si="713"/>
        <v>0</v>
      </c>
      <c r="O4159" s="679">
        <f t="shared" ca="1" si="713"/>
        <v>0</v>
      </c>
      <c r="P4159" s="679">
        <f t="shared" ca="1" si="713"/>
        <v>0</v>
      </c>
      <c r="Q4159" s="679">
        <f t="shared" ca="1" si="713"/>
        <v>0</v>
      </c>
      <c r="R4159" s="679">
        <f t="shared" ca="1" si="713"/>
        <v>0</v>
      </c>
      <c r="S4159" s="679">
        <f t="shared" ca="1" si="713"/>
        <v>0</v>
      </c>
      <c r="T4159" s="679">
        <f t="shared" ca="1" si="713"/>
        <v>0</v>
      </c>
      <c r="U4159" s="679">
        <f t="shared" ca="1" si="713"/>
        <v>0</v>
      </c>
      <c r="V4159" s="679">
        <f t="shared" ca="1" si="713"/>
        <v>0</v>
      </c>
      <c r="W4159" s="679">
        <f t="shared" ca="1" si="714"/>
        <v>0</v>
      </c>
      <c r="X4159" s="679">
        <f t="shared" ca="1" si="713"/>
        <v>0</v>
      </c>
      <c r="Y4159" s="679">
        <f t="shared" ca="1" si="713"/>
        <v>0</v>
      </c>
      <c r="Z4159" s="679">
        <f t="shared" ca="1" si="713"/>
        <v>0</v>
      </c>
      <c r="AA4159" t="str">
        <f t="shared" si="706"/>
        <v>ASR_Financial_Report_SHP21Final</v>
      </c>
      <c r="AB4159" s="960">
        <f t="shared" si="707"/>
        <v>44658</v>
      </c>
      <c r="AC4159" t="str">
        <f t="shared" si="708"/>
        <v>Unaudited</v>
      </c>
    </row>
    <row r="4160" spans="1:29" x14ac:dyDescent="0.25">
      <c r="A4160" t="s">
        <v>420</v>
      </c>
      <c r="B4160" t="s">
        <v>1366</v>
      </c>
      <c r="C4160" t="s">
        <v>1367</v>
      </c>
      <c r="D4160">
        <v>1900</v>
      </c>
      <c r="E4160" s="960">
        <v>1</v>
      </c>
      <c r="F4160" t="s">
        <v>439</v>
      </c>
      <c r="G4160" s="960">
        <v>182</v>
      </c>
      <c r="H4160" t="s">
        <v>390</v>
      </c>
      <c r="I4160" t="s">
        <v>488</v>
      </c>
      <c r="J4160" t="s">
        <v>436</v>
      </c>
      <c r="K4160" t="s">
        <v>436</v>
      </c>
      <c r="L4160" s="15" t="s">
        <v>132</v>
      </c>
      <c r="M4160" t="s">
        <v>495</v>
      </c>
      <c r="N4160" s="679">
        <f t="shared" ca="1" si="713"/>
        <v>0</v>
      </c>
      <c r="O4160" s="679">
        <f t="shared" ca="1" si="713"/>
        <v>0</v>
      </c>
      <c r="P4160" s="679">
        <f t="shared" ca="1" si="713"/>
        <v>0</v>
      </c>
      <c r="Q4160" s="679">
        <f t="shared" ca="1" si="713"/>
        <v>0</v>
      </c>
      <c r="R4160" s="679">
        <f t="shared" ca="1" si="713"/>
        <v>0</v>
      </c>
      <c r="S4160" s="679">
        <f t="shared" ca="1" si="713"/>
        <v>0</v>
      </c>
      <c r="T4160" s="679">
        <f t="shared" ca="1" si="713"/>
        <v>0</v>
      </c>
      <c r="U4160" s="679">
        <f t="shared" ca="1" si="713"/>
        <v>0</v>
      </c>
      <c r="V4160" s="679">
        <f t="shared" ca="1" si="713"/>
        <v>0</v>
      </c>
      <c r="W4160" s="679">
        <f t="shared" ca="1" si="714"/>
        <v>0</v>
      </c>
      <c r="X4160" s="679">
        <f t="shared" ca="1" si="713"/>
        <v>0</v>
      </c>
      <c r="Y4160" s="679">
        <f t="shared" ca="1" si="713"/>
        <v>0</v>
      </c>
      <c r="Z4160" s="679">
        <f t="shared" ca="1" si="713"/>
        <v>0</v>
      </c>
      <c r="AA4160" t="str">
        <f t="shared" si="706"/>
        <v>ASR_Financial_Report_SHP21Final</v>
      </c>
      <c r="AB4160" s="960">
        <f t="shared" si="707"/>
        <v>44658</v>
      </c>
      <c r="AC4160" t="str">
        <f t="shared" si="708"/>
        <v>Unaudited</v>
      </c>
    </row>
    <row r="4161" spans="1:29" x14ac:dyDescent="0.25">
      <c r="A4161" t="s">
        <v>420</v>
      </c>
      <c r="B4161" t="s">
        <v>1366</v>
      </c>
      <c r="C4161" t="s">
        <v>1367</v>
      </c>
      <c r="D4161">
        <v>1900</v>
      </c>
      <c r="E4161" s="960">
        <v>1</v>
      </c>
      <c r="F4161" t="s">
        <v>439</v>
      </c>
      <c r="G4161" s="960">
        <v>182</v>
      </c>
      <c r="H4161" t="s">
        <v>390</v>
      </c>
      <c r="I4161" t="s">
        <v>488</v>
      </c>
      <c r="J4161" t="s">
        <v>436</v>
      </c>
      <c r="K4161" t="s">
        <v>436</v>
      </c>
      <c r="L4161" s="15" t="s">
        <v>133</v>
      </c>
      <c r="M4161" t="s">
        <v>496</v>
      </c>
      <c r="N4161" s="679">
        <f t="shared" ca="1" si="713"/>
        <v>0</v>
      </c>
      <c r="O4161" s="679">
        <f t="shared" ca="1" si="713"/>
        <v>0</v>
      </c>
      <c r="P4161" s="679">
        <f t="shared" ca="1" si="713"/>
        <v>0</v>
      </c>
      <c r="Q4161" s="679">
        <f t="shared" ca="1" si="713"/>
        <v>0</v>
      </c>
      <c r="R4161" s="679">
        <f t="shared" ca="1" si="713"/>
        <v>0</v>
      </c>
      <c r="S4161" s="679">
        <f t="shared" ca="1" si="713"/>
        <v>0</v>
      </c>
      <c r="T4161" s="679">
        <f t="shared" ca="1" si="713"/>
        <v>0</v>
      </c>
      <c r="U4161" s="679">
        <f t="shared" ca="1" si="713"/>
        <v>0</v>
      </c>
      <c r="V4161" s="679">
        <f t="shared" ca="1" si="713"/>
        <v>0</v>
      </c>
      <c r="W4161" s="679">
        <f t="shared" ca="1" si="714"/>
        <v>0</v>
      </c>
      <c r="X4161" s="679">
        <f t="shared" ca="1" si="713"/>
        <v>0</v>
      </c>
      <c r="Y4161" s="679">
        <f t="shared" ca="1" si="713"/>
        <v>0</v>
      </c>
      <c r="Z4161" s="679">
        <f t="shared" ca="1" si="713"/>
        <v>0</v>
      </c>
      <c r="AA4161" t="str">
        <f t="shared" si="706"/>
        <v>ASR_Financial_Report_SHP21Final</v>
      </c>
      <c r="AB4161" s="960">
        <f t="shared" si="707"/>
        <v>44658</v>
      </c>
      <c r="AC4161" t="str">
        <f t="shared" si="708"/>
        <v>Unaudited</v>
      </c>
    </row>
    <row r="4162" spans="1:29" x14ac:dyDescent="0.25">
      <c r="A4162" t="s">
        <v>420</v>
      </c>
      <c r="B4162" t="s">
        <v>1366</v>
      </c>
      <c r="C4162" t="s">
        <v>1367</v>
      </c>
      <c r="D4162">
        <v>1900</v>
      </c>
      <c r="E4162" s="960">
        <v>1</v>
      </c>
      <c r="F4162" t="s">
        <v>439</v>
      </c>
      <c r="G4162" s="960">
        <v>182</v>
      </c>
      <c r="H4162" t="s">
        <v>390</v>
      </c>
      <c r="I4162" t="s">
        <v>489</v>
      </c>
      <c r="J4162" t="s">
        <v>26</v>
      </c>
      <c r="K4162" t="s">
        <v>26</v>
      </c>
      <c r="L4162" s="15" t="s">
        <v>269</v>
      </c>
      <c r="M4162" t="s">
        <v>26</v>
      </c>
      <c r="N4162" s="679">
        <f t="shared" ca="1" si="713"/>
        <v>1091507.4129875386</v>
      </c>
      <c r="O4162" s="679">
        <f t="shared" ca="1" si="713"/>
        <v>0</v>
      </c>
      <c r="P4162" s="679">
        <f t="shared" ca="1" si="713"/>
        <v>0</v>
      </c>
      <c r="Q4162" s="679">
        <f t="shared" ca="1" si="713"/>
        <v>0</v>
      </c>
      <c r="R4162" s="679">
        <f t="shared" ca="1" si="713"/>
        <v>0</v>
      </c>
      <c r="S4162" s="679">
        <f t="shared" ca="1" si="713"/>
        <v>0</v>
      </c>
      <c r="T4162" s="679">
        <f t="shared" ca="1" si="713"/>
        <v>0</v>
      </c>
      <c r="U4162" s="679">
        <f t="shared" ca="1" si="713"/>
        <v>0</v>
      </c>
      <c r="V4162" s="679">
        <f t="shared" ca="1" si="713"/>
        <v>0</v>
      </c>
      <c r="W4162" s="679">
        <f t="shared" ca="1" si="714"/>
        <v>0</v>
      </c>
      <c r="X4162" s="679">
        <f t="shared" ca="1" si="713"/>
        <v>0</v>
      </c>
      <c r="Y4162" s="679">
        <f t="shared" ca="1" si="713"/>
        <v>0</v>
      </c>
      <c r="Z4162" s="679">
        <f t="shared" ca="1" si="713"/>
        <v>0</v>
      </c>
      <c r="AA4162" t="str">
        <f t="shared" ref="AA4162:AA4225" si="715">file_name</f>
        <v>ASR_Financial_Report_SHP21Final</v>
      </c>
      <c r="AB4162" s="960">
        <f t="shared" ref="AB4162:AB4225" si="716">file_date</f>
        <v>44658</v>
      </c>
      <c r="AC4162" t="str">
        <f t="shared" ref="AC4162:AC4225" si="717">status</f>
        <v>Unaudited</v>
      </c>
    </row>
    <row r="4163" spans="1:29" x14ac:dyDescent="0.25">
      <c r="A4163" t="s">
        <v>420</v>
      </c>
      <c r="B4163" t="s">
        <v>1366</v>
      </c>
      <c r="C4163" t="s">
        <v>1367</v>
      </c>
      <c r="D4163">
        <v>1900</v>
      </c>
      <c r="E4163" s="960">
        <v>1</v>
      </c>
      <c r="F4163" t="s">
        <v>440</v>
      </c>
      <c r="G4163" s="960">
        <v>274</v>
      </c>
      <c r="H4163" t="s">
        <v>390</v>
      </c>
      <c r="I4163" t="s">
        <v>432</v>
      </c>
      <c r="J4163" t="s">
        <v>432</v>
      </c>
      <c r="K4163" t="s">
        <v>432</v>
      </c>
      <c r="M4163" t="s">
        <v>432</v>
      </c>
      <c r="N4163" s="679">
        <f t="shared" ca="1" si="713"/>
        <v>407745.42</v>
      </c>
      <c r="O4163" s="679">
        <f t="shared" ca="1" si="713"/>
        <v>319154.38</v>
      </c>
      <c r="P4163" s="679">
        <f t="shared" ca="1" si="713"/>
        <v>13803.5</v>
      </c>
      <c r="Q4163" s="679">
        <f t="shared" ca="1" si="713"/>
        <v>19083.87</v>
      </c>
      <c r="R4163" s="679">
        <f t="shared" ca="1" si="713"/>
        <v>20575.939999999999</v>
      </c>
      <c r="S4163" s="679">
        <f t="shared" ca="1" si="713"/>
        <v>21786.67</v>
      </c>
      <c r="T4163" s="679">
        <f t="shared" ca="1" si="713"/>
        <v>1176</v>
      </c>
      <c r="U4163" s="679">
        <f t="shared" ca="1" si="713"/>
        <v>215.94</v>
      </c>
      <c r="V4163" s="679">
        <f t="shared" ca="1" si="713"/>
        <v>2025</v>
      </c>
      <c r="W4163" s="679">
        <f t="shared" ca="1" si="714"/>
        <v>62</v>
      </c>
      <c r="X4163" s="679">
        <f t="shared" ca="1" si="713"/>
        <v>8048.12</v>
      </c>
      <c r="Y4163" s="679">
        <f t="shared" ca="1" si="713"/>
        <v>1814</v>
      </c>
      <c r="Z4163" s="679">
        <f t="shared" ca="1" si="713"/>
        <v>0</v>
      </c>
      <c r="AA4163" t="str">
        <f t="shared" si="715"/>
        <v>ASR_Financial_Report_SHP21Final</v>
      </c>
      <c r="AB4163" s="960">
        <f t="shared" si="716"/>
        <v>44658</v>
      </c>
      <c r="AC4163" t="str">
        <f t="shared" si="717"/>
        <v>Unaudited</v>
      </c>
    </row>
    <row r="4164" spans="1:29" x14ac:dyDescent="0.25">
      <c r="A4164" t="s">
        <v>420</v>
      </c>
      <c r="B4164" t="s">
        <v>1366</v>
      </c>
      <c r="C4164" t="s">
        <v>1367</v>
      </c>
      <c r="D4164">
        <v>1900</v>
      </c>
      <c r="E4164" s="960">
        <v>1</v>
      </c>
      <c r="F4164" t="s">
        <v>440</v>
      </c>
      <c r="G4164" s="960">
        <v>274</v>
      </c>
      <c r="H4164" t="s">
        <v>390</v>
      </c>
      <c r="I4164" t="s">
        <v>487</v>
      </c>
      <c r="J4164" t="s">
        <v>12</v>
      </c>
      <c r="K4164" t="s">
        <v>12</v>
      </c>
      <c r="L4164" s="15">
        <v>1.1000000000000001</v>
      </c>
      <c r="M4164" t="s">
        <v>12</v>
      </c>
      <c r="N4164" s="679">
        <f t="shared" ca="1" si="713"/>
        <v>131813197.09</v>
      </c>
      <c r="O4164" s="679">
        <f t="shared" ca="1" si="713"/>
        <v>64685342.740000002</v>
      </c>
      <c r="P4164" s="679">
        <f t="shared" ca="1" si="713"/>
        <v>6664585.7800000003</v>
      </c>
      <c r="Q4164" s="679">
        <f t="shared" ca="1" si="713"/>
        <v>16988930.43</v>
      </c>
      <c r="R4164" s="679">
        <f t="shared" ca="1" si="713"/>
        <v>25693416.449999999</v>
      </c>
      <c r="S4164" s="679">
        <f t="shared" ca="1" si="713"/>
        <v>4677661.16</v>
      </c>
      <c r="T4164" s="679">
        <f t="shared" ca="1" si="713"/>
        <v>434524.15999999997</v>
      </c>
      <c r="U4164" s="679">
        <f t="shared" ca="1" si="713"/>
        <v>48908.6</v>
      </c>
      <c r="V4164" s="679">
        <f t="shared" ca="1" si="713"/>
        <v>6314293.29</v>
      </c>
      <c r="W4164" s="679">
        <f t="shared" ca="1" si="714"/>
        <v>1192101.8999999999</v>
      </c>
      <c r="X4164" s="679">
        <f t="shared" ca="1" si="713"/>
        <v>958577.68</v>
      </c>
      <c r="Y4164" s="679">
        <f t="shared" ca="1" si="713"/>
        <v>4154854.9</v>
      </c>
      <c r="Z4164" s="679">
        <f t="shared" ca="1" si="713"/>
        <v>0</v>
      </c>
      <c r="AA4164" t="str">
        <f t="shared" si="715"/>
        <v>ASR_Financial_Report_SHP21Final</v>
      </c>
      <c r="AB4164" s="960">
        <f t="shared" si="716"/>
        <v>44658</v>
      </c>
      <c r="AC4164" t="str">
        <f t="shared" si="717"/>
        <v>Unaudited</v>
      </c>
    </row>
    <row r="4165" spans="1:29" x14ac:dyDescent="0.25">
      <c r="A4165" t="s">
        <v>420</v>
      </c>
      <c r="B4165" t="s">
        <v>1366</v>
      </c>
      <c r="C4165" t="s">
        <v>1367</v>
      </c>
      <c r="D4165">
        <v>1900</v>
      </c>
      <c r="E4165" s="960">
        <v>1</v>
      </c>
      <c r="F4165" t="s">
        <v>440</v>
      </c>
      <c r="G4165" s="960">
        <v>274</v>
      </c>
      <c r="H4165" t="s">
        <v>390</v>
      </c>
      <c r="I4165" t="s">
        <v>487</v>
      </c>
      <c r="J4165" t="s">
        <v>12</v>
      </c>
      <c r="K4165" t="s">
        <v>1309</v>
      </c>
      <c r="L4165" s="15" t="s">
        <v>1300</v>
      </c>
      <c r="M4165" t="s">
        <v>1309</v>
      </c>
      <c r="N4165" s="679">
        <f t="shared" ca="1" si="713"/>
        <v>894151.57192794385</v>
      </c>
      <c r="O4165" s="679">
        <f t="shared" ca="1" si="713"/>
        <v>419604.70514244901</v>
      </c>
      <c r="P4165" s="679">
        <f t="shared" ca="1" si="713"/>
        <v>0</v>
      </c>
      <c r="Q4165" s="679">
        <f t="shared" ref="O4165:Z4188" ca="1" si="718">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334047.4328345877</v>
      </c>
      <c r="R4165" s="679">
        <f t="shared" ca="1" si="718"/>
        <v>0</v>
      </c>
      <c r="S4165" s="679">
        <f t="shared" ca="1" si="718"/>
        <v>0</v>
      </c>
      <c r="T4165" s="679">
        <f t="shared" ca="1" si="718"/>
        <v>0</v>
      </c>
      <c r="U4165" s="679">
        <f t="shared" ca="1" si="718"/>
        <v>0</v>
      </c>
      <c r="V4165" s="679">
        <f t="shared" ca="1" si="718"/>
        <v>0</v>
      </c>
      <c r="W4165" s="679">
        <f t="shared" ca="1" si="714"/>
        <v>0</v>
      </c>
      <c r="X4165" s="679">
        <f t="shared" ca="1" si="718"/>
        <v>0</v>
      </c>
      <c r="Y4165" s="679">
        <f t="shared" ca="1" si="718"/>
        <v>140499.43395090717</v>
      </c>
      <c r="Z4165" s="679">
        <f t="shared" ca="1" si="718"/>
        <v>0</v>
      </c>
      <c r="AA4165" t="str">
        <f t="shared" si="715"/>
        <v>ASR_Financial_Report_SHP21Final</v>
      </c>
      <c r="AB4165" s="960">
        <f t="shared" si="716"/>
        <v>44658</v>
      </c>
      <c r="AC4165" t="str">
        <f t="shared" si="717"/>
        <v>Unaudited</v>
      </c>
    </row>
    <row r="4166" spans="1:29" x14ac:dyDescent="0.25">
      <c r="A4166" t="s">
        <v>420</v>
      </c>
      <c r="B4166" t="s">
        <v>1366</v>
      </c>
      <c r="C4166" t="s">
        <v>1367</v>
      </c>
      <c r="D4166">
        <v>1900</v>
      </c>
      <c r="E4166" s="960">
        <v>1</v>
      </c>
      <c r="F4166" t="s">
        <v>440</v>
      </c>
      <c r="G4166" s="960">
        <v>274</v>
      </c>
      <c r="H4166" t="s">
        <v>390</v>
      </c>
      <c r="I4166" t="s">
        <v>487</v>
      </c>
      <c r="J4166" t="s">
        <v>490</v>
      </c>
      <c r="K4166" t="s">
        <v>491</v>
      </c>
      <c r="L4166" s="15" t="s">
        <v>63</v>
      </c>
      <c r="M4166" t="s">
        <v>343</v>
      </c>
      <c r="N4166" s="679">
        <f t="shared" ref="N4166:N4197" ca="1" si="719">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679">
        <f t="shared" ca="1" si="718"/>
        <v>0</v>
      </c>
      <c r="P4166" s="679">
        <f t="shared" ca="1" si="718"/>
        <v>0</v>
      </c>
      <c r="Q4166" s="679">
        <f t="shared" ca="1" si="718"/>
        <v>0</v>
      </c>
      <c r="R4166" s="679">
        <f t="shared" ca="1" si="718"/>
        <v>0</v>
      </c>
      <c r="S4166" s="679">
        <f t="shared" ca="1" si="718"/>
        <v>0</v>
      </c>
      <c r="T4166" s="679">
        <f t="shared" ca="1" si="718"/>
        <v>0</v>
      </c>
      <c r="U4166" s="679">
        <f t="shared" ca="1" si="718"/>
        <v>0</v>
      </c>
      <c r="V4166" s="679">
        <f t="shared" ca="1" si="718"/>
        <v>0</v>
      </c>
      <c r="W4166" s="679">
        <f t="shared" ca="1" si="714"/>
        <v>0</v>
      </c>
      <c r="X4166" s="679">
        <f t="shared" ca="1" si="718"/>
        <v>0</v>
      </c>
      <c r="Y4166" s="679">
        <f t="shared" ca="1" si="718"/>
        <v>0</v>
      </c>
      <c r="Z4166" s="679">
        <f t="shared" ca="1" si="718"/>
        <v>0</v>
      </c>
      <c r="AA4166" t="str">
        <f t="shared" si="715"/>
        <v>ASR_Financial_Report_SHP21Final</v>
      </c>
      <c r="AB4166" s="960">
        <f t="shared" si="716"/>
        <v>44658</v>
      </c>
      <c r="AC4166" t="str">
        <f t="shared" si="717"/>
        <v>Unaudited</v>
      </c>
    </row>
    <row r="4167" spans="1:29" x14ac:dyDescent="0.25">
      <c r="A4167" t="s">
        <v>420</v>
      </c>
      <c r="B4167" t="s">
        <v>1366</v>
      </c>
      <c r="C4167" t="s">
        <v>1367</v>
      </c>
      <c r="D4167">
        <v>1900</v>
      </c>
      <c r="E4167" s="960">
        <v>1</v>
      </c>
      <c r="F4167" t="s">
        <v>440</v>
      </c>
      <c r="G4167" s="960">
        <v>274</v>
      </c>
      <c r="H4167" t="s">
        <v>390</v>
      </c>
      <c r="I4167" t="s">
        <v>487</v>
      </c>
      <c r="J4167" t="s">
        <v>490</v>
      </c>
      <c r="K4167" t="s">
        <v>1000</v>
      </c>
      <c r="L4167" s="15" t="s">
        <v>896</v>
      </c>
      <c r="M4167" t="s">
        <v>897</v>
      </c>
      <c r="N4167" s="679">
        <f t="shared" ca="1" si="719"/>
        <v>2091208.2816267579</v>
      </c>
      <c r="O4167" s="679">
        <f t="shared" ca="1" si="718"/>
        <v>2087575.0416267579</v>
      </c>
      <c r="P4167" s="679">
        <f t="shared" ca="1" si="718"/>
        <v>0</v>
      </c>
      <c r="Q4167" s="679">
        <f t="shared" ca="1" si="718"/>
        <v>0</v>
      </c>
      <c r="R4167" s="679">
        <f t="shared" ca="1" si="718"/>
        <v>0</v>
      </c>
      <c r="S4167" s="679">
        <f t="shared" ca="1" si="718"/>
        <v>3633.24</v>
      </c>
      <c r="T4167" s="679">
        <f t="shared" ca="1" si="718"/>
        <v>0</v>
      </c>
      <c r="U4167" s="679">
        <f t="shared" ca="1" si="718"/>
        <v>0</v>
      </c>
      <c r="V4167" s="679">
        <f t="shared" ca="1" si="718"/>
        <v>0</v>
      </c>
      <c r="W4167" s="679">
        <f t="shared" ca="1" si="714"/>
        <v>0</v>
      </c>
      <c r="X4167" s="679">
        <f t="shared" ca="1" si="718"/>
        <v>0</v>
      </c>
      <c r="Y4167" s="679">
        <f t="shared" ca="1" si="718"/>
        <v>0</v>
      </c>
      <c r="Z4167" s="679">
        <f t="shared" ca="1" si="718"/>
        <v>0</v>
      </c>
      <c r="AA4167" t="str">
        <f t="shared" si="715"/>
        <v>ASR_Financial_Report_SHP21Final</v>
      </c>
      <c r="AB4167" s="960">
        <f t="shared" si="716"/>
        <v>44658</v>
      </c>
      <c r="AC4167" t="str">
        <f t="shared" si="717"/>
        <v>Unaudited</v>
      </c>
    </row>
    <row r="4168" spans="1:29" x14ac:dyDescent="0.25">
      <c r="A4168" t="s">
        <v>420</v>
      </c>
      <c r="B4168" t="s">
        <v>1366</v>
      </c>
      <c r="C4168" t="s">
        <v>1367</v>
      </c>
      <c r="D4168">
        <v>1900</v>
      </c>
      <c r="E4168" s="960">
        <v>1</v>
      </c>
      <c r="F4168" t="s">
        <v>440</v>
      </c>
      <c r="G4168" s="960">
        <v>274</v>
      </c>
      <c r="H4168" t="s">
        <v>390</v>
      </c>
      <c r="I4168" t="s">
        <v>487</v>
      </c>
      <c r="J4168" t="s">
        <v>13</v>
      </c>
      <c r="K4168" t="s">
        <v>492</v>
      </c>
      <c r="L4168" s="15" t="s">
        <v>94</v>
      </c>
      <c r="M4168" t="s">
        <v>146</v>
      </c>
      <c r="N4168" s="679">
        <f t="shared" ca="1" si="719"/>
        <v>0</v>
      </c>
      <c r="O4168" s="679">
        <f t="shared" ca="1" si="718"/>
        <v>0</v>
      </c>
      <c r="P4168" s="679">
        <f t="shared" ca="1" si="718"/>
        <v>0</v>
      </c>
      <c r="Q4168" s="679">
        <f t="shared" ca="1" si="718"/>
        <v>0</v>
      </c>
      <c r="R4168" s="679">
        <f t="shared" ca="1" si="718"/>
        <v>0</v>
      </c>
      <c r="S4168" s="679">
        <f t="shared" ca="1" si="718"/>
        <v>0</v>
      </c>
      <c r="T4168" s="679">
        <f t="shared" ca="1" si="718"/>
        <v>0</v>
      </c>
      <c r="U4168" s="679">
        <f t="shared" ca="1" si="718"/>
        <v>0</v>
      </c>
      <c r="V4168" s="679">
        <f t="shared" ca="1" si="718"/>
        <v>0</v>
      </c>
      <c r="W4168" s="679">
        <f t="shared" ca="1" si="714"/>
        <v>0</v>
      </c>
      <c r="X4168" s="679">
        <f t="shared" ca="1" si="718"/>
        <v>0</v>
      </c>
      <c r="Y4168" s="679">
        <f t="shared" ca="1" si="718"/>
        <v>0</v>
      </c>
      <c r="Z4168" s="679">
        <f t="shared" ca="1" si="718"/>
        <v>0</v>
      </c>
      <c r="AA4168" t="str">
        <f t="shared" si="715"/>
        <v>ASR_Financial_Report_SHP21Final</v>
      </c>
      <c r="AB4168" s="960">
        <f t="shared" si="716"/>
        <v>44658</v>
      </c>
      <c r="AC4168" t="str">
        <f t="shared" si="717"/>
        <v>Unaudited</v>
      </c>
    </row>
    <row r="4169" spans="1:29" x14ac:dyDescent="0.25">
      <c r="A4169" t="s">
        <v>420</v>
      </c>
      <c r="B4169" t="s">
        <v>1366</v>
      </c>
      <c r="C4169" t="s">
        <v>1367</v>
      </c>
      <c r="D4169">
        <v>1900</v>
      </c>
      <c r="E4169" s="960">
        <v>1</v>
      </c>
      <c r="F4169" t="s">
        <v>440</v>
      </c>
      <c r="G4169" s="960">
        <v>274</v>
      </c>
      <c r="H4169" t="s">
        <v>390</v>
      </c>
      <c r="I4169" t="s">
        <v>487</v>
      </c>
      <c r="J4169" t="s">
        <v>13</v>
      </c>
      <c r="K4169" t="s">
        <v>13</v>
      </c>
      <c r="L4169" s="15" t="s">
        <v>35</v>
      </c>
      <c r="M4169" t="s">
        <v>13</v>
      </c>
      <c r="N4169" s="679">
        <f t="shared" ca="1" si="719"/>
        <v>709962.15231224068</v>
      </c>
      <c r="O4169" s="679">
        <f t="shared" ca="1" si="718"/>
        <v>554297.81648713036</v>
      </c>
      <c r="P4169" s="679">
        <f t="shared" ca="1" si="718"/>
        <v>0</v>
      </c>
      <c r="Q4169" s="679">
        <f t="shared" ca="1" si="718"/>
        <v>10430.615825110304</v>
      </c>
      <c r="R4169" s="679">
        <f t="shared" ca="1" si="718"/>
        <v>0</v>
      </c>
      <c r="S4169" s="679">
        <f t="shared" ca="1" si="718"/>
        <v>0</v>
      </c>
      <c r="T4169" s="679">
        <f t="shared" ca="1" si="718"/>
        <v>0</v>
      </c>
      <c r="U4169" s="679">
        <f t="shared" ca="1" si="718"/>
        <v>0</v>
      </c>
      <c r="V4169" s="679">
        <f t="shared" ca="1" si="718"/>
        <v>0</v>
      </c>
      <c r="W4169" s="679">
        <f t="shared" ca="1" si="714"/>
        <v>0</v>
      </c>
      <c r="X4169" s="679">
        <f t="shared" ca="1" si="718"/>
        <v>145233.71999999997</v>
      </c>
      <c r="Y4169" s="679">
        <f t="shared" ca="1" si="718"/>
        <v>0</v>
      </c>
      <c r="Z4169" s="679">
        <f t="shared" ca="1" si="718"/>
        <v>0</v>
      </c>
      <c r="AA4169" t="str">
        <f t="shared" si="715"/>
        <v>ASR_Financial_Report_SHP21Final</v>
      </c>
      <c r="AB4169" s="960">
        <f t="shared" si="716"/>
        <v>44658</v>
      </c>
      <c r="AC4169" t="str">
        <f t="shared" si="717"/>
        <v>Unaudited</v>
      </c>
    </row>
    <row r="4170" spans="1:29" x14ac:dyDescent="0.25">
      <c r="A4170" t="s">
        <v>420</v>
      </c>
      <c r="B4170" t="s">
        <v>1366</v>
      </c>
      <c r="C4170" t="s">
        <v>1367</v>
      </c>
      <c r="D4170">
        <v>1900</v>
      </c>
      <c r="E4170" s="960">
        <v>1</v>
      </c>
      <c r="F4170" t="s">
        <v>440</v>
      </c>
      <c r="G4170" s="960">
        <v>274</v>
      </c>
      <c r="H4170" t="s">
        <v>390</v>
      </c>
      <c r="I4170" t="s">
        <v>488</v>
      </c>
      <c r="J4170" t="s">
        <v>444</v>
      </c>
      <c r="K4170" t="s">
        <v>0</v>
      </c>
      <c r="L4170" s="15">
        <v>2.1</v>
      </c>
      <c r="M4170" t="s">
        <v>147</v>
      </c>
      <c r="N4170" s="679">
        <f t="shared" ca="1" si="719"/>
        <v>13869501.41</v>
      </c>
      <c r="O4170" s="679">
        <f t="shared" ca="1" si="718"/>
        <v>6460512.9899999993</v>
      </c>
      <c r="P4170" s="679">
        <f t="shared" ca="1" si="718"/>
        <v>614650.53</v>
      </c>
      <c r="Q4170" s="679">
        <f t="shared" ca="1" si="718"/>
        <v>2430952.46</v>
      </c>
      <c r="R4170" s="679">
        <f t="shared" ca="1" si="718"/>
        <v>2624157.37</v>
      </c>
      <c r="S4170" s="679">
        <f t="shared" ca="1" si="718"/>
        <v>64394.35</v>
      </c>
      <c r="T4170" s="679">
        <f t="shared" ca="1" si="718"/>
        <v>18206.91</v>
      </c>
      <c r="U4170" s="679">
        <f t="shared" ca="1" si="718"/>
        <v>1483</v>
      </c>
      <c r="V4170" s="679">
        <f t="shared" ca="1" si="718"/>
        <v>587951.87</v>
      </c>
      <c r="W4170" s="679">
        <f t="shared" ca="1" si="714"/>
        <v>97372.85</v>
      </c>
      <c r="X4170" s="679">
        <f t="shared" ca="1" si="718"/>
        <v>402344.16000000003</v>
      </c>
      <c r="Y4170" s="679">
        <f t="shared" ca="1" si="718"/>
        <v>567474.91999999993</v>
      </c>
      <c r="Z4170" s="679">
        <f t="shared" ca="1" si="718"/>
        <v>0</v>
      </c>
      <c r="AA4170" t="str">
        <f t="shared" si="715"/>
        <v>ASR_Financial_Report_SHP21Final</v>
      </c>
      <c r="AB4170" s="960">
        <f t="shared" si="716"/>
        <v>44658</v>
      </c>
      <c r="AC4170" t="str">
        <f t="shared" si="717"/>
        <v>Unaudited</v>
      </c>
    </row>
    <row r="4171" spans="1:29" x14ac:dyDescent="0.25">
      <c r="A4171" t="s">
        <v>420</v>
      </c>
      <c r="B4171" t="s">
        <v>1366</v>
      </c>
      <c r="C4171" t="s">
        <v>1367</v>
      </c>
      <c r="D4171">
        <v>1900</v>
      </c>
      <c r="E4171" s="960">
        <v>1</v>
      </c>
      <c r="F4171" t="s">
        <v>440</v>
      </c>
      <c r="G4171" s="960">
        <v>274</v>
      </c>
      <c r="H4171" t="s">
        <v>390</v>
      </c>
      <c r="I4171" t="s">
        <v>488</v>
      </c>
      <c r="J4171" t="s">
        <v>444</v>
      </c>
      <c r="K4171" t="s">
        <v>0</v>
      </c>
      <c r="L4171" s="15">
        <v>2.2000000000000002</v>
      </c>
      <c r="M4171" t="s">
        <v>148</v>
      </c>
      <c r="N4171" s="679">
        <f t="shared" ca="1" si="719"/>
        <v>369749.89803270192</v>
      </c>
      <c r="O4171" s="679">
        <f t="shared" ca="1" si="718"/>
        <v>283087.07096653536</v>
      </c>
      <c r="P4171" s="679">
        <f t="shared" ca="1" si="718"/>
        <v>26362.295910437719</v>
      </c>
      <c r="Q4171" s="679">
        <f t="shared" ca="1" si="718"/>
        <v>22402.526316732907</v>
      </c>
      <c r="R4171" s="679">
        <f t="shared" ca="1" si="718"/>
        <v>23093.016895268498</v>
      </c>
      <c r="S4171" s="679">
        <f t="shared" ca="1" si="718"/>
        <v>-2555.1605892791295</v>
      </c>
      <c r="T4171" s="679">
        <f t="shared" ca="1" si="718"/>
        <v>780.89243498205076</v>
      </c>
      <c r="U4171" s="679">
        <f t="shared" ca="1" si="718"/>
        <v>-58.897405307065682</v>
      </c>
      <c r="V4171" s="679">
        <f t="shared" ca="1" si="718"/>
        <v>5175.0830777857391</v>
      </c>
      <c r="W4171" s="679">
        <f t="shared" ca="1" si="714"/>
        <v>857.19332497365099</v>
      </c>
      <c r="X4171" s="679">
        <f t="shared" ca="1" si="718"/>
        <v>6461.8846076665932</v>
      </c>
      <c r="Y4171" s="679">
        <f t="shared" ca="1" si="718"/>
        <v>4143.9924929055778</v>
      </c>
      <c r="Z4171" s="679">
        <f t="shared" ca="1" si="718"/>
        <v>0</v>
      </c>
      <c r="AA4171" t="str">
        <f t="shared" si="715"/>
        <v>ASR_Financial_Report_SHP21Final</v>
      </c>
      <c r="AB4171" s="960">
        <f t="shared" si="716"/>
        <v>44658</v>
      </c>
      <c r="AC4171" t="str">
        <f t="shared" si="717"/>
        <v>Unaudited</v>
      </c>
    </row>
    <row r="4172" spans="1:29" x14ac:dyDescent="0.25">
      <c r="A4172" t="s">
        <v>420</v>
      </c>
      <c r="B4172" t="s">
        <v>1366</v>
      </c>
      <c r="C4172" t="s">
        <v>1367</v>
      </c>
      <c r="D4172">
        <v>1900</v>
      </c>
      <c r="E4172" s="960">
        <v>1</v>
      </c>
      <c r="F4172" t="s">
        <v>440</v>
      </c>
      <c r="G4172" s="960">
        <v>274</v>
      </c>
      <c r="H4172" t="s">
        <v>390</v>
      </c>
      <c r="I4172" t="s">
        <v>488</v>
      </c>
      <c r="J4172" t="s">
        <v>444</v>
      </c>
      <c r="K4172" t="s">
        <v>0</v>
      </c>
      <c r="L4172" s="15">
        <v>2.2999999999999998</v>
      </c>
      <c r="M4172" t="s">
        <v>149</v>
      </c>
      <c r="N4172" s="679">
        <f t="shared" ca="1" si="719"/>
        <v>5801399.23000002</v>
      </c>
      <c r="O4172" s="679">
        <f t="shared" ca="1" si="718"/>
        <v>4221425.9900000198</v>
      </c>
      <c r="P4172" s="679">
        <f t="shared" ca="1" si="718"/>
        <v>337849.16</v>
      </c>
      <c r="Q4172" s="679">
        <f t="shared" ca="1" si="718"/>
        <v>377192.86</v>
      </c>
      <c r="R4172" s="679">
        <f t="shared" ca="1" si="718"/>
        <v>632054.84</v>
      </c>
      <c r="S4172" s="679">
        <f t="shared" ca="1" si="718"/>
        <v>25561.43</v>
      </c>
      <c r="T4172" s="679">
        <f t="shared" ca="1" si="718"/>
        <v>12168.62</v>
      </c>
      <c r="U4172" s="679">
        <f t="shared" ca="1" si="718"/>
        <v>201.23</v>
      </c>
      <c r="V4172" s="679">
        <f t="shared" ca="1" si="718"/>
        <v>107448.32999999999</v>
      </c>
      <c r="W4172" s="679">
        <f t="shared" ca="1" si="714"/>
        <v>2444.04</v>
      </c>
      <c r="X4172" s="679">
        <f t="shared" ca="1" si="718"/>
        <v>11343.35</v>
      </c>
      <c r="Y4172" s="679">
        <f t="shared" ca="1" si="718"/>
        <v>73709.38</v>
      </c>
      <c r="Z4172" s="679">
        <f t="shared" ca="1" si="718"/>
        <v>0</v>
      </c>
      <c r="AA4172" t="str">
        <f t="shared" si="715"/>
        <v>ASR_Financial_Report_SHP21Final</v>
      </c>
      <c r="AB4172" s="960">
        <f t="shared" si="716"/>
        <v>44658</v>
      </c>
      <c r="AC4172" t="str">
        <f t="shared" si="717"/>
        <v>Unaudited</v>
      </c>
    </row>
    <row r="4173" spans="1:29" x14ac:dyDescent="0.25">
      <c r="A4173" t="s">
        <v>420</v>
      </c>
      <c r="B4173" t="s">
        <v>1366</v>
      </c>
      <c r="C4173" t="s">
        <v>1367</v>
      </c>
      <c r="D4173">
        <v>1900</v>
      </c>
      <c r="E4173" s="960">
        <v>1</v>
      </c>
      <c r="F4173" t="s">
        <v>440</v>
      </c>
      <c r="G4173" s="960">
        <v>274</v>
      </c>
      <c r="H4173" t="s">
        <v>390</v>
      </c>
      <c r="I4173" t="s">
        <v>488</v>
      </c>
      <c r="J4173" t="s">
        <v>444</v>
      </c>
      <c r="K4173" t="s">
        <v>0</v>
      </c>
      <c r="L4173" s="15">
        <v>2.4</v>
      </c>
      <c r="M4173" t="s">
        <v>150</v>
      </c>
      <c r="N4173" s="679">
        <f t="shared" ca="1" si="719"/>
        <v>6472112.3200000199</v>
      </c>
      <c r="O4173" s="679">
        <f t="shared" ca="1" si="718"/>
        <v>4496500.4100000197</v>
      </c>
      <c r="P4173" s="679">
        <f t="shared" ca="1" si="718"/>
        <v>221055.09</v>
      </c>
      <c r="Q4173" s="679">
        <f t="shared" ca="1" si="718"/>
        <v>891895.04</v>
      </c>
      <c r="R4173" s="679">
        <f t="shared" ca="1" si="718"/>
        <v>647929.41999999993</v>
      </c>
      <c r="S4173" s="679">
        <f t="shared" ca="1" si="718"/>
        <v>61586.17</v>
      </c>
      <c r="T4173" s="679">
        <f t="shared" ca="1" si="718"/>
        <v>8946.4599999999991</v>
      </c>
      <c r="U4173" s="679">
        <f t="shared" ca="1" si="718"/>
        <v>664.75</v>
      </c>
      <c r="V4173" s="679">
        <f t="shared" ca="1" si="718"/>
        <v>36411.42</v>
      </c>
      <c r="W4173" s="679">
        <f t="shared" ca="1" si="714"/>
        <v>19740.419999999998</v>
      </c>
      <c r="X4173" s="679">
        <f t="shared" ca="1" si="718"/>
        <v>27050.780000000002</v>
      </c>
      <c r="Y4173" s="679">
        <f t="shared" ca="1" si="718"/>
        <v>60332.36</v>
      </c>
      <c r="Z4173" s="679">
        <f t="shared" ca="1" si="718"/>
        <v>0</v>
      </c>
      <c r="AA4173" t="str">
        <f t="shared" si="715"/>
        <v>ASR_Financial_Report_SHP21Final</v>
      </c>
      <c r="AB4173" s="960">
        <f t="shared" si="716"/>
        <v>44658</v>
      </c>
      <c r="AC4173" t="str">
        <f t="shared" si="717"/>
        <v>Unaudited</v>
      </c>
    </row>
    <row r="4174" spans="1:29" x14ac:dyDescent="0.25">
      <c r="A4174" t="s">
        <v>420</v>
      </c>
      <c r="B4174" t="s">
        <v>1366</v>
      </c>
      <c r="C4174" t="s">
        <v>1367</v>
      </c>
      <c r="D4174">
        <v>1900</v>
      </c>
      <c r="E4174" s="960">
        <v>1</v>
      </c>
      <c r="F4174" t="s">
        <v>440</v>
      </c>
      <c r="G4174" s="960">
        <v>274</v>
      </c>
      <c r="H4174" t="s">
        <v>390</v>
      </c>
      <c r="I4174" t="s">
        <v>488</v>
      </c>
      <c r="J4174" t="s">
        <v>444</v>
      </c>
      <c r="K4174" t="s">
        <v>0</v>
      </c>
      <c r="L4174" s="15">
        <v>2.5</v>
      </c>
      <c r="M4174" t="s">
        <v>151</v>
      </c>
      <c r="N4174" s="679">
        <f t="shared" ca="1" si="719"/>
        <v>420563.38056945789</v>
      </c>
      <c r="O4174" s="679">
        <f t="shared" ca="1" si="718"/>
        <v>373910.93680862559</v>
      </c>
      <c r="P4174" s="679">
        <f t="shared" ca="1" si="718"/>
        <v>23971.34388560805</v>
      </c>
      <c r="Q4174" s="679">
        <f t="shared" ca="1" si="718"/>
        <v>11104.388340533123</v>
      </c>
      <c r="R4174" s="679">
        <f t="shared" ca="1" si="718"/>
        <v>11188.158059477482</v>
      </c>
      <c r="S4174" s="679">
        <f t="shared" ca="1" si="718"/>
        <v>-3524.8179637781086</v>
      </c>
      <c r="T4174" s="679">
        <f t="shared" ca="1" si="718"/>
        <v>905.62353721970362</v>
      </c>
      <c r="U4174" s="679">
        <f t="shared" ca="1" si="718"/>
        <v>-37.068353195311438</v>
      </c>
      <c r="V4174" s="679">
        <f t="shared" ca="1" si="718"/>
        <v>1255.0054633984862</v>
      </c>
      <c r="W4174" s="679">
        <f t="shared" ca="1" si="714"/>
        <v>194.3369760742427</v>
      </c>
      <c r="X4174" s="679">
        <f t="shared" ca="1" si="718"/>
        <v>616.63238176925518</v>
      </c>
      <c r="Y4174" s="679">
        <f t="shared" ca="1" si="718"/>
        <v>978.84143372539097</v>
      </c>
      <c r="Z4174" s="679">
        <f t="shared" ca="1" si="718"/>
        <v>0</v>
      </c>
      <c r="AA4174" t="str">
        <f t="shared" si="715"/>
        <v>ASR_Financial_Report_SHP21Final</v>
      </c>
      <c r="AB4174" s="960">
        <f t="shared" si="716"/>
        <v>44658</v>
      </c>
      <c r="AC4174" t="str">
        <f t="shared" si="717"/>
        <v>Unaudited</v>
      </c>
    </row>
    <row r="4175" spans="1:29" x14ac:dyDescent="0.25">
      <c r="A4175" t="s">
        <v>420</v>
      </c>
      <c r="B4175" t="s">
        <v>1366</v>
      </c>
      <c r="C4175" t="s">
        <v>1367</v>
      </c>
      <c r="D4175">
        <v>1900</v>
      </c>
      <c r="E4175" s="960">
        <v>1</v>
      </c>
      <c r="F4175" t="s">
        <v>440</v>
      </c>
      <c r="G4175" s="960">
        <v>274</v>
      </c>
      <c r="H4175" t="s">
        <v>390</v>
      </c>
      <c r="I4175" t="s">
        <v>488</v>
      </c>
      <c r="J4175" t="s">
        <v>444</v>
      </c>
      <c r="K4175" t="s">
        <v>0</v>
      </c>
      <c r="L4175" s="15" t="s">
        <v>96</v>
      </c>
      <c r="M4175" t="s">
        <v>7</v>
      </c>
      <c r="N4175" s="679">
        <f t="shared" ca="1" si="719"/>
        <v>0</v>
      </c>
      <c r="O4175" s="679">
        <f t="shared" ca="1" si="718"/>
        <v>0</v>
      </c>
      <c r="P4175" s="679">
        <f t="shared" ca="1" si="718"/>
        <v>0</v>
      </c>
      <c r="Q4175" s="679">
        <f t="shared" ca="1" si="718"/>
        <v>0</v>
      </c>
      <c r="R4175" s="679">
        <f t="shared" ca="1" si="718"/>
        <v>0</v>
      </c>
      <c r="S4175" s="679">
        <f t="shared" ca="1" si="718"/>
        <v>0</v>
      </c>
      <c r="T4175" s="679">
        <f t="shared" ca="1" si="718"/>
        <v>0</v>
      </c>
      <c r="U4175" s="679">
        <f t="shared" ca="1" si="718"/>
        <v>0</v>
      </c>
      <c r="V4175" s="679">
        <f t="shared" ca="1" si="718"/>
        <v>0</v>
      </c>
      <c r="W4175" s="679">
        <f t="shared" ca="1" si="714"/>
        <v>0</v>
      </c>
      <c r="X4175" s="679">
        <f t="shared" ca="1" si="718"/>
        <v>0</v>
      </c>
      <c r="Y4175" s="679">
        <f t="shared" ca="1" si="718"/>
        <v>0</v>
      </c>
      <c r="Z4175" s="679">
        <f t="shared" ca="1" si="718"/>
        <v>0</v>
      </c>
      <c r="AA4175" t="str">
        <f t="shared" si="715"/>
        <v>ASR_Financial_Report_SHP21Final</v>
      </c>
      <c r="AB4175" s="960">
        <f t="shared" si="716"/>
        <v>44658</v>
      </c>
      <c r="AC4175" t="str">
        <f t="shared" si="717"/>
        <v>Unaudited</v>
      </c>
    </row>
    <row r="4176" spans="1:29" x14ac:dyDescent="0.25">
      <c r="A4176" t="s">
        <v>420</v>
      </c>
      <c r="B4176" t="s">
        <v>1366</v>
      </c>
      <c r="C4176" t="s">
        <v>1367</v>
      </c>
      <c r="D4176">
        <v>1900</v>
      </c>
      <c r="E4176" s="960">
        <v>1</v>
      </c>
      <c r="F4176" t="s">
        <v>440</v>
      </c>
      <c r="G4176" s="960">
        <v>274</v>
      </c>
      <c r="H4176" t="s">
        <v>390</v>
      </c>
      <c r="I4176" t="s">
        <v>488</v>
      </c>
      <c r="J4176" t="s">
        <v>444</v>
      </c>
      <c r="K4176" t="s">
        <v>0</v>
      </c>
      <c r="L4176" s="15" t="s">
        <v>152</v>
      </c>
      <c r="M4176" t="s">
        <v>451</v>
      </c>
      <c r="N4176" s="679">
        <f t="shared" ca="1" si="719"/>
        <v>0</v>
      </c>
      <c r="O4176" s="679">
        <f t="shared" ca="1" si="718"/>
        <v>0</v>
      </c>
      <c r="P4176" s="679">
        <f t="shared" ca="1" si="718"/>
        <v>0</v>
      </c>
      <c r="Q4176" s="679">
        <f t="shared" ca="1" si="718"/>
        <v>0</v>
      </c>
      <c r="R4176" s="679">
        <f t="shared" ca="1" si="718"/>
        <v>0</v>
      </c>
      <c r="S4176" s="679">
        <f t="shared" ca="1" si="718"/>
        <v>0</v>
      </c>
      <c r="T4176" s="679">
        <f t="shared" ca="1" si="718"/>
        <v>0</v>
      </c>
      <c r="U4176" s="679">
        <f t="shared" ca="1" si="718"/>
        <v>0</v>
      </c>
      <c r="V4176" s="679">
        <f t="shared" ca="1" si="718"/>
        <v>0</v>
      </c>
      <c r="W4176" s="679">
        <f t="shared" ca="1" si="714"/>
        <v>0</v>
      </c>
      <c r="X4176" s="679">
        <f t="shared" ca="1" si="718"/>
        <v>0</v>
      </c>
      <c r="Y4176" s="679">
        <f t="shared" ca="1" si="718"/>
        <v>0</v>
      </c>
      <c r="Z4176" s="679">
        <f t="shared" ca="1" si="718"/>
        <v>0</v>
      </c>
      <c r="AA4176" t="str">
        <f t="shared" si="715"/>
        <v>ASR_Financial_Report_SHP21Final</v>
      </c>
      <c r="AB4176" s="960">
        <f t="shared" si="716"/>
        <v>44658</v>
      </c>
      <c r="AC4176" t="str">
        <f t="shared" si="717"/>
        <v>Unaudited</v>
      </c>
    </row>
    <row r="4177" spans="1:29" x14ac:dyDescent="0.25">
      <c r="A4177" t="s">
        <v>420</v>
      </c>
      <c r="B4177" t="s">
        <v>1366</v>
      </c>
      <c r="C4177" t="s">
        <v>1367</v>
      </c>
      <c r="D4177">
        <v>1900</v>
      </c>
      <c r="E4177" s="960">
        <v>1</v>
      </c>
      <c r="F4177" t="s">
        <v>440</v>
      </c>
      <c r="G4177" s="960">
        <v>274</v>
      </c>
      <c r="H4177" t="s">
        <v>390</v>
      </c>
      <c r="I4177" t="s">
        <v>488</v>
      </c>
      <c r="J4177" t="s">
        <v>444</v>
      </c>
      <c r="K4177" t="s">
        <v>0</v>
      </c>
      <c r="L4177" s="15" t="s">
        <v>898</v>
      </c>
      <c r="M4177" t="s">
        <v>24</v>
      </c>
      <c r="N4177" s="679">
        <f t="shared" ca="1" si="719"/>
        <v>254329.87</v>
      </c>
      <c r="O4177" s="679">
        <f t="shared" ca="1" si="718"/>
        <v>139808.12</v>
      </c>
      <c r="P4177" s="679">
        <f t="shared" ca="1" si="718"/>
        <v>0</v>
      </c>
      <c r="Q4177" s="679">
        <f t="shared" ca="1" si="718"/>
        <v>114521.75</v>
      </c>
      <c r="R4177" s="679">
        <f t="shared" ca="1" si="718"/>
        <v>0</v>
      </c>
      <c r="S4177" s="679">
        <f t="shared" ca="1" si="718"/>
        <v>0</v>
      </c>
      <c r="T4177" s="679">
        <f t="shared" ca="1" si="718"/>
        <v>0</v>
      </c>
      <c r="U4177" s="679">
        <f t="shared" ca="1" si="718"/>
        <v>0</v>
      </c>
      <c r="V4177" s="679">
        <f t="shared" ca="1" si="718"/>
        <v>0</v>
      </c>
      <c r="W4177" s="679">
        <f t="shared" ca="1" si="714"/>
        <v>0</v>
      </c>
      <c r="X4177" s="679">
        <f t="shared" ca="1" si="718"/>
        <v>0</v>
      </c>
      <c r="Y4177" s="679">
        <f t="shared" ca="1" si="718"/>
        <v>0</v>
      </c>
      <c r="Z4177" s="679">
        <f t="shared" ca="1" si="718"/>
        <v>0</v>
      </c>
      <c r="AA4177" t="str">
        <f t="shared" si="715"/>
        <v>ASR_Financial_Report_SHP21Final</v>
      </c>
      <c r="AB4177" s="960">
        <f t="shared" si="716"/>
        <v>44658</v>
      </c>
      <c r="AC4177" t="str">
        <f t="shared" si="717"/>
        <v>Unaudited</v>
      </c>
    </row>
    <row r="4178" spans="1:29" x14ac:dyDescent="0.25">
      <c r="A4178" t="s">
        <v>420</v>
      </c>
      <c r="B4178" t="s">
        <v>1366</v>
      </c>
      <c r="C4178" t="s">
        <v>1367</v>
      </c>
      <c r="D4178">
        <v>1900</v>
      </c>
      <c r="E4178" s="960">
        <v>1</v>
      </c>
      <c r="F4178" t="s">
        <v>440</v>
      </c>
      <c r="G4178" s="960">
        <v>274</v>
      </c>
      <c r="H4178" t="s">
        <v>390</v>
      </c>
      <c r="I4178" t="s">
        <v>488</v>
      </c>
      <c r="J4178" t="s">
        <v>444</v>
      </c>
      <c r="K4178" t="s">
        <v>53</v>
      </c>
      <c r="L4178" s="15">
        <v>3.1</v>
      </c>
      <c r="M4178" t="s">
        <v>33</v>
      </c>
      <c r="N4178" s="679">
        <f t="shared" ca="1" si="719"/>
        <v>20502970.269999202</v>
      </c>
      <c r="O4178" s="679">
        <f t="shared" ca="1" si="718"/>
        <v>13714529.659999199</v>
      </c>
      <c r="P4178" s="679">
        <f t="shared" ca="1" si="718"/>
        <v>925918.21000000101</v>
      </c>
      <c r="Q4178" s="679">
        <f t="shared" ca="1" si="718"/>
        <v>2276356.62</v>
      </c>
      <c r="R4178" s="679">
        <f t="shared" ca="1" si="718"/>
        <v>2579919.0099999998</v>
      </c>
      <c r="S4178" s="679">
        <f t="shared" ca="1" si="718"/>
        <v>182153.24</v>
      </c>
      <c r="T4178" s="679">
        <f t="shared" ca="1" si="718"/>
        <v>35998.400000000001</v>
      </c>
      <c r="U4178" s="679">
        <f t="shared" ca="1" si="718"/>
        <v>2914.94</v>
      </c>
      <c r="V4178" s="679">
        <f t="shared" ca="1" si="718"/>
        <v>224634.91999999998</v>
      </c>
      <c r="W4178" s="679">
        <f t="shared" ca="1" si="714"/>
        <v>50952.619999999995</v>
      </c>
      <c r="X4178" s="679">
        <f t="shared" ca="1" si="718"/>
        <v>105725.28999999989</v>
      </c>
      <c r="Y4178" s="679">
        <f t="shared" ca="1" si="718"/>
        <v>403867.35999999987</v>
      </c>
      <c r="Z4178" s="679">
        <f t="shared" ca="1" si="718"/>
        <v>0</v>
      </c>
      <c r="AA4178" t="str">
        <f t="shared" si="715"/>
        <v>ASR_Financial_Report_SHP21Final</v>
      </c>
      <c r="AB4178" s="960">
        <f t="shared" si="716"/>
        <v>44658</v>
      </c>
      <c r="AC4178" t="str">
        <f t="shared" si="717"/>
        <v>Unaudited</v>
      </c>
    </row>
    <row r="4179" spans="1:29" x14ac:dyDescent="0.25">
      <c r="A4179" t="s">
        <v>420</v>
      </c>
      <c r="B4179" t="s">
        <v>1366</v>
      </c>
      <c r="C4179" t="s">
        <v>1367</v>
      </c>
      <c r="D4179">
        <v>1900</v>
      </c>
      <c r="E4179" s="960">
        <v>1</v>
      </c>
      <c r="F4179" t="s">
        <v>440</v>
      </c>
      <c r="G4179" s="960">
        <v>274</v>
      </c>
      <c r="H4179" t="s">
        <v>390</v>
      </c>
      <c r="I4179" t="s">
        <v>488</v>
      </c>
      <c r="J4179" t="s">
        <v>444</v>
      </c>
      <c r="K4179" t="s">
        <v>53</v>
      </c>
      <c r="L4179" s="15">
        <v>3.2</v>
      </c>
      <c r="M4179" t="s">
        <v>34</v>
      </c>
      <c r="N4179" s="679">
        <f t="shared" ca="1" si="719"/>
        <v>6485.06</v>
      </c>
      <c r="O4179" s="679">
        <f t="shared" ca="1" si="718"/>
        <v>3578.03</v>
      </c>
      <c r="P4179" s="679">
        <f t="shared" ca="1" si="718"/>
        <v>202.02</v>
      </c>
      <c r="Q4179" s="679">
        <f t="shared" ca="1" si="718"/>
        <v>158.96</v>
      </c>
      <c r="R4179" s="679">
        <f t="shared" ca="1" si="718"/>
        <v>806.51</v>
      </c>
      <c r="S4179" s="679">
        <f t="shared" ca="1" si="718"/>
        <v>183.13</v>
      </c>
      <c r="T4179" s="679">
        <f t="shared" ca="1" si="718"/>
        <v>0</v>
      </c>
      <c r="U4179" s="679">
        <f t="shared" ca="1" si="718"/>
        <v>420</v>
      </c>
      <c r="V4179" s="679">
        <f t="shared" ca="1" si="718"/>
        <v>430.18</v>
      </c>
      <c r="W4179" s="679">
        <f t="shared" ca="1" si="714"/>
        <v>0</v>
      </c>
      <c r="X4179" s="679">
        <f t="shared" ca="1" si="718"/>
        <v>428.87</v>
      </c>
      <c r="Y4179" s="679">
        <f t="shared" ca="1" si="718"/>
        <v>277.36</v>
      </c>
      <c r="Z4179" s="679">
        <f t="shared" ca="1" si="718"/>
        <v>0</v>
      </c>
      <c r="AA4179" t="str">
        <f t="shared" si="715"/>
        <v>ASR_Financial_Report_SHP21Final</v>
      </c>
      <c r="AB4179" s="960">
        <f t="shared" si="716"/>
        <v>44658</v>
      </c>
      <c r="AC4179" t="str">
        <f t="shared" si="717"/>
        <v>Unaudited</v>
      </c>
    </row>
    <row r="4180" spans="1:29" x14ac:dyDescent="0.25">
      <c r="A4180" t="s">
        <v>420</v>
      </c>
      <c r="B4180" t="s">
        <v>1366</v>
      </c>
      <c r="C4180" t="s">
        <v>1367</v>
      </c>
      <c r="D4180">
        <v>1900</v>
      </c>
      <c r="E4180" s="960">
        <v>1</v>
      </c>
      <c r="F4180" t="s">
        <v>440</v>
      </c>
      <c r="G4180" s="960">
        <v>274</v>
      </c>
      <c r="H4180" t="s">
        <v>390</v>
      </c>
      <c r="I4180" t="s">
        <v>488</v>
      </c>
      <c r="J4180" t="s">
        <v>444</v>
      </c>
      <c r="K4180" t="s">
        <v>53</v>
      </c>
      <c r="L4180" s="15">
        <v>3.3</v>
      </c>
      <c r="M4180" t="s">
        <v>54</v>
      </c>
      <c r="N4180" s="679">
        <f t="shared" ca="1" si="719"/>
        <v>73809.61</v>
      </c>
      <c r="O4180" s="679">
        <f t="shared" ca="1" si="718"/>
        <v>64558.09</v>
      </c>
      <c r="P4180" s="679">
        <f t="shared" ca="1" si="718"/>
        <v>1968.89</v>
      </c>
      <c r="Q4180" s="679">
        <f t="shared" ca="1" si="718"/>
        <v>1826.1</v>
      </c>
      <c r="R4180" s="679">
        <f t="shared" ca="1" si="718"/>
        <v>4040.96</v>
      </c>
      <c r="S4180" s="679">
        <f t="shared" ca="1" si="718"/>
        <v>231.48000000000002</v>
      </c>
      <c r="T4180" s="679">
        <f t="shared" ca="1" si="718"/>
        <v>0</v>
      </c>
      <c r="U4180" s="679">
        <f t="shared" ca="1" si="718"/>
        <v>0</v>
      </c>
      <c r="V4180" s="679">
        <f t="shared" ca="1" si="718"/>
        <v>807.28</v>
      </c>
      <c r="W4180" s="679">
        <f t="shared" ca="1" si="714"/>
        <v>0</v>
      </c>
      <c r="X4180" s="679">
        <f t="shared" ca="1" si="718"/>
        <v>86.45</v>
      </c>
      <c r="Y4180" s="679">
        <f t="shared" ca="1" si="718"/>
        <v>290.36</v>
      </c>
      <c r="Z4180" s="679">
        <f t="shared" ca="1" si="718"/>
        <v>0</v>
      </c>
      <c r="AA4180" t="str">
        <f t="shared" si="715"/>
        <v>ASR_Financial_Report_SHP21Final</v>
      </c>
      <c r="AB4180" s="960">
        <f t="shared" si="716"/>
        <v>44658</v>
      </c>
      <c r="AC4180" t="str">
        <f t="shared" si="717"/>
        <v>Unaudited</v>
      </c>
    </row>
    <row r="4181" spans="1:29" x14ac:dyDescent="0.25">
      <c r="A4181" t="s">
        <v>420</v>
      </c>
      <c r="B4181" t="s">
        <v>1366</v>
      </c>
      <c r="C4181" t="s">
        <v>1367</v>
      </c>
      <c r="D4181">
        <v>1900</v>
      </c>
      <c r="E4181" s="960">
        <v>1</v>
      </c>
      <c r="F4181" t="s">
        <v>440</v>
      </c>
      <c r="G4181" s="960">
        <v>274</v>
      </c>
      <c r="H4181" t="s">
        <v>390</v>
      </c>
      <c r="I4181" t="s">
        <v>488</v>
      </c>
      <c r="J4181" t="s">
        <v>444</v>
      </c>
      <c r="K4181" t="s">
        <v>53</v>
      </c>
      <c r="L4181" s="15" t="s">
        <v>44</v>
      </c>
      <c r="M4181" t="s">
        <v>153</v>
      </c>
      <c r="N4181" s="679">
        <f t="shared" ca="1" si="719"/>
        <v>0</v>
      </c>
      <c r="O4181" s="679">
        <f t="shared" ca="1" si="718"/>
        <v>0</v>
      </c>
      <c r="P4181" s="679">
        <f t="shared" ca="1" si="718"/>
        <v>0</v>
      </c>
      <c r="Q4181" s="679">
        <f t="shared" ca="1" si="718"/>
        <v>0</v>
      </c>
      <c r="R4181" s="679">
        <f t="shared" ca="1" si="718"/>
        <v>0</v>
      </c>
      <c r="S4181" s="679">
        <f t="shared" ca="1" si="718"/>
        <v>0</v>
      </c>
      <c r="T4181" s="679">
        <f t="shared" ca="1" si="718"/>
        <v>0</v>
      </c>
      <c r="U4181" s="679">
        <f t="shared" ca="1" si="718"/>
        <v>0</v>
      </c>
      <c r="V4181" s="679">
        <f t="shared" ca="1" si="718"/>
        <v>0</v>
      </c>
      <c r="W4181" s="679">
        <f t="shared" ca="1" si="714"/>
        <v>0</v>
      </c>
      <c r="X4181" s="679">
        <f t="shared" ca="1" si="718"/>
        <v>0</v>
      </c>
      <c r="Y4181" s="679">
        <f t="shared" ca="1" si="718"/>
        <v>0</v>
      </c>
      <c r="Z4181" s="679">
        <f t="shared" ca="1" si="718"/>
        <v>0</v>
      </c>
      <c r="AA4181" t="str">
        <f t="shared" si="715"/>
        <v>ASR_Financial_Report_SHP21Final</v>
      </c>
      <c r="AB4181" s="960">
        <f t="shared" si="716"/>
        <v>44658</v>
      </c>
      <c r="AC4181" t="str">
        <f t="shared" si="717"/>
        <v>Unaudited</v>
      </c>
    </row>
    <row r="4182" spans="1:29" x14ac:dyDescent="0.25">
      <c r="A4182" t="s">
        <v>420</v>
      </c>
      <c r="B4182" t="s">
        <v>1366</v>
      </c>
      <c r="C4182" t="s">
        <v>1367</v>
      </c>
      <c r="D4182">
        <v>1900</v>
      </c>
      <c r="E4182" s="960">
        <v>1</v>
      </c>
      <c r="F4182" t="s">
        <v>440</v>
      </c>
      <c r="G4182" s="960">
        <v>274</v>
      </c>
      <c r="H4182" t="s">
        <v>390</v>
      </c>
      <c r="I4182" t="s">
        <v>488</v>
      </c>
      <c r="J4182" t="s">
        <v>444</v>
      </c>
      <c r="K4182" t="s">
        <v>53</v>
      </c>
      <c r="L4182" s="15" t="s">
        <v>41</v>
      </c>
      <c r="M4182" t="s">
        <v>52</v>
      </c>
      <c r="N4182" s="679">
        <f t="shared" ca="1" si="719"/>
        <v>10319379.280004846</v>
      </c>
      <c r="O4182" s="679">
        <f t="shared" ca="1" si="718"/>
        <v>8334564.1300043799</v>
      </c>
      <c r="P4182" s="679">
        <f t="shared" ca="1" si="718"/>
        <v>363005.840000008</v>
      </c>
      <c r="Q4182" s="679">
        <f t="shared" ca="1" si="718"/>
        <v>545806.58000017097</v>
      </c>
      <c r="R4182" s="679">
        <f t="shared" ca="1" si="718"/>
        <v>596685.84000025003</v>
      </c>
      <c r="S4182" s="679">
        <f t="shared" ca="1" si="718"/>
        <v>338676.69000003202</v>
      </c>
      <c r="T4182" s="679">
        <f t="shared" ca="1" si="718"/>
        <v>7887.17</v>
      </c>
      <c r="U4182" s="679">
        <f t="shared" ca="1" si="718"/>
        <v>4371.5300000000298</v>
      </c>
      <c r="V4182" s="679">
        <f t="shared" ca="1" si="718"/>
        <v>56999.030000001301</v>
      </c>
      <c r="W4182" s="679">
        <f t="shared" ca="1" si="714"/>
        <v>1052.45</v>
      </c>
      <c r="X4182" s="679">
        <f t="shared" ca="1" si="718"/>
        <v>24778.770000005399</v>
      </c>
      <c r="Y4182" s="679">
        <f t="shared" ca="1" si="718"/>
        <v>45551.250000001099</v>
      </c>
      <c r="Z4182" s="679">
        <f t="shared" ca="1" si="718"/>
        <v>0</v>
      </c>
      <c r="AA4182" t="str">
        <f t="shared" si="715"/>
        <v>ASR_Financial_Report_SHP21Final</v>
      </c>
      <c r="AB4182" s="960">
        <f t="shared" si="716"/>
        <v>44658</v>
      </c>
      <c r="AC4182" t="str">
        <f t="shared" si="717"/>
        <v>Unaudited</v>
      </c>
    </row>
    <row r="4183" spans="1:29" x14ac:dyDescent="0.25">
      <c r="A4183" t="s">
        <v>420</v>
      </c>
      <c r="B4183" t="s">
        <v>1366</v>
      </c>
      <c r="C4183" t="s">
        <v>1367</v>
      </c>
      <c r="D4183">
        <v>1900</v>
      </c>
      <c r="E4183" s="960">
        <v>1</v>
      </c>
      <c r="F4183" t="s">
        <v>440</v>
      </c>
      <c r="G4183" s="960">
        <v>274</v>
      </c>
      <c r="H4183" t="s">
        <v>390</v>
      </c>
      <c r="I4183" t="s">
        <v>488</v>
      </c>
      <c r="J4183" t="s">
        <v>444</v>
      </c>
      <c r="K4183" t="s">
        <v>53</v>
      </c>
      <c r="L4183" s="15" t="s">
        <v>42</v>
      </c>
      <c r="M4183" t="s">
        <v>154</v>
      </c>
      <c r="N4183" s="679">
        <f t="shared" ca="1" si="719"/>
        <v>675018.74356955267</v>
      </c>
      <c r="O4183" s="679">
        <f t="shared" ca="1" si="718"/>
        <v>591137.07056756807</v>
      </c>
      <c r="P4183" s="679">
        <f t="shared" ca="1" si="718"/>
        <v>39805.643725220252</v>
      </c>
      <c r="Q4183" s="679">
        <f t="shared" ca="1" si="718"/>
        <v>20056.8010950221</v>
      </c>
      <c r="R4183" s="679">
        <f t="shared" ca="1" si="718"/>
        <v>22753.489845108612</v>
      </c>
      <c r="S4183" s="679">
        <f t="shared" ca="1" si="718"/>
        <v>-7242.0956206479759</v>
      </c>
      <c r="T4183" s="679">
        <f t="shared" ca="1" si="718"/>
        <v>1543.967550312369</v>
      </c>
      <c r="U4183" s="679">
        <f t="shared" ca="1" si="718"/>
        <v>-132.26164260954369</v>
      </c>
      <c r="V4183" s="679">
        <f t="shared" ca="1" si="718"/>
        <v>1987.8312960109233</v>
      </c>
      <c r="W4183" s="679">
        <f t="shared" ca="1" si="714"/>
        <v>448.61778917418695</v>
      </c>
      <c r="X4183" s="679">
        <f t="shared" ca="1" si="718"/>
        <v>1706.2868825239254</v>
      </c>
      <c r="Y4183" s="679">
        <f t="shared" ca="1" si="718"/>
        <v>2953.3920818697488</v>
      </c>
      <c r="Z4183" s="679">
        <f t="shared" ca="1" si="718"/>
        <v>0</v>
      </c>
      <c r="AA4183" t="str">
        <f t="shared" si="715"/>
        <v>ASR_Financial_Report_SHP21Final</v>
      </c>
      <c r="AB4183" s="960">
        <f t="shared" si="716"/>
        <v>44658</v>
      </c>
      <c r="AC4183" t="str">
        <f t="shared" si="717"/>
        <v>Unaudited</v>
      </c>
    </row>
    <row r="4184" spans="1:29" x14ac:dyDescent="0.25">
      <c r="A4184" t="s">
        <v>420</v>
      </c>
      <c r="B4184" t="s">
        <v>1366</v>
      </c>
      <c r="C4184" t="s">
        <v>1367</v>
      </c>
      <c r="D4184">
        <v>1900</v>
      </c>
      <c r="E4184" s="960">
        <v>1</v>
      </c>
      <c r="F4184" t="s">
        <v>440</v>
      </c>
      <c r="G4184" s="960">
        <v>274</v>
      </c>
      <c r="H4184" t="s">
        <v>390</v>
      </c>
      <c r="I4184" t="s">
        <v>488</v>
      </c>
      <c r="J4184" t="s">
        <v>444</v>
      </c>
      <c r="K4184" t="s">
        <v>53</v>
      </c>
      <c r="L4184" s="15" t="s">
        <v>43</v>
      </c>
      <c r="M4184" t="s">
        <v>462</v>
      </c>
      <c r="N4184" s="679">
        <f t="shared" ca="1" si="719"/>
        <v>0</v>
      </c>
      <c r="O4184" s="679">
        <f t="shared" ca="1" si="718"/>
        <v>0</v>
      </c>
      <c r="P4184" s="679">
        <f t="shared" ca="1" si="718"/>
        <v>0</v>
      </c>
      <c r="Q4184" s="679">
        <f t="shared" ca="1" si="718"/>
        <v>0</v>
      </c>
      <c r="R4184" s="679">
        <f t="shared" ca="1" si="718"/>
        <v>0</v>
      </c>
      <c r="S4184" s="679">
        <f t="shared" ca="1" si="718"/>
        <v>0</v>
      </c>
      <c r="T4184" s="679">
        <f t="shared" ca="1" si="718"/>
        <v>0</v>
      </c>
      <c r="U4184" s="679">
        <f t="shared" ca="1" si="718"/>
        <v>0</v>
      </c>
      <c r="V4184" s="679">
        <f t="shared" ca="1" si="718"/>
        <v>0</v>
      </c>
      <c r="W4184" s="679">
        <f t="shared" ca="1" si="714"/>
        <v>0</v>
      </c>
      <c r="X4184" s="679">
        <f t="shared" ca="1" si="718"/>
        <v>0</v>
      </c>
      <c r="Y4184" s="679">
        <f t="shared" ca="1" si="718"/>
        <v>0</v>
      </c>
      <c r="Z4184" s="679">
        <f t="shared" ca="1" si="718"/>
        <v>0</v>
      </c>
      <c r="AA4184" t="str">
        <f t="shared" si="715"/>
        <v>ASR_Financial_Report_SHP21Final</v>
      </c>
      <c r="AB4184" s="960">
        <f t="shared" si="716"/>
        <v>44658</v>
      </c>
      <c r="AC4184" t="str">
        <f t="shared" si="717"/>
        <v>Unaudited</v>
      </c>
    </row>
    <row r="4185" spans="1:29" x14ac:dyDescent="0.25">
      <c r="A4185" t="s">
        <v>420</v>
      </c>
      <c r="B4185" t="s">
        <v>1366</v>
      </c>
      <c r="C4185" t="s">
        <v>1367</v>
      </c>
      <c r="D4185">
        <v>1900</v>
      </c>
      <c r="E4185" s="960">
        <v>1</v>
      </c>
      <c r="F4185" t="s">
        <v>440</v>
      </c>
      <c r="G4185" s="960">
        <v>274</v>
      </c>
      <c r="H4185" t="s">
        <v>390</v>
      </c>
      <c r="I4185" t="s">
        <v>488</v>
      </c>
      <c r="J4185" t="s">
        <v>444</v>
      </c>
      <c r="K4185" t="s">
        <v>901</v>
      </c>
      <c r="L4185" s="15" t="s">
        <v>902</v>
      </c>
      <c r="M4185" t="s">
        <v>901</v>
      </c>
      <c r="N4185" s="679">
        <f t="shared" ca="1" si="719"/>
        <v>1907434.41</v>
      </c>
      <c r="O4185" s="679">
        <f t="shared" ca="1" si="718"/>
        <v>1762288.9200000002</v>
      </c>
      <c r="P4185" s="679">
        <f t="shared" ca="1" si="718"/>
        <v>115471.97</v>
      </c>
      <c r="Q4185" s="679">
        <f t="shared" ca="1" si="718"/>
        <v>6797.65</v>
      </c>
      <c r="R4185" s="679">
        <f t="shared" ca="1" si="718"/>
        <v>6665.16</v>
      </c>
      <c r="S4185" s="679">
        <f t="shared" ca="1" si="718"/>
        <v>0</v>
      </c>
      <c r="T4185" s="679">
        <f t="shared" ca="1" si="718"/>
        <v>4785</v>
      </c>
      <c r="U4185" s="679">
        <f t="shared" ca="1" si="718"/>
        <v>0</v>
      </c>
      <c r="V4185" s="679">
        <f t="shared" ca="1" si="718"/>
        <v>11425.71</v>
      </c>
      <c r="W4185" s="679">
        <f t="shared" ca="1" si="714"/>
        <v>0</v>
      </c>
      <c r="X4185" s="679">
        <f t="shared" ca="1" si="718"/>
        <v>0</v>
      </c>
      <c r="Y4185" s="679">
        <f t="shared" ca="1" si="718"/>
        <v>0</v>
      </c>
      <c r="Z4185" s="679">
        <f t="shared" ca="1" si="718"/>
        <v>0</v>
      </c>
      <c r="AA4185" t="str">
        <f t="shared" si="715"/>
        <v>ASR_Financial_Report_SHP21Final</v>
      </c>
      <c r="AB4185" s="960">
        <f t="shared" si="716"/>
        <v>44658</v>
      </c>
      <c r="AC4185" t="str">
        <f t="shared" si="717"/>
        <v>Unaudited</v>
      </c>
    </row>
    <row r="4186" spans="1:29" x14ac:dyDescent="0.25">
      <c r="A4186" t="s">
        <v>420</v>
      </c>
      <c r="B4186" t="s">
        <v>1366</v>
      </c>
      <c r="C4186" t="s">
        <v>1367</v>
      </c>
      <c r="D4186">
        <v>1900</v>
      </c>
      <c r="E4186" s="960">
        <v>1</v>
      </c>
      <c r="F4186" t="s">
        <v>440</v>
      </c>
      <c r="G4186" s="960">
        <v>274</v>
      </c>
      <c r="H4186" t="s">
        <v>390</v>
      </c>
      <c r="I4186" t="s">
        <v>488</v>
      </c>
      <c r="J4186" t="s">
        <v>444</v>
      </c>
      <c r="K4186" t="s">
        <v>901</v>
      </c>
      <c r="L4186" s="15" t="s">
        <v>903</v>
      </c>
      <c r="M4186" t="s">
        <v>906</v>
      </c>
      <c r="N4186" s="679">
        <f t="shared" ca="1" si="719"/>
        <v>80961.088194444106</v>
      </c>
      <c r="O4186" s="679">
        <f t="shared" ca="1" si="718"/>
        <v>75584.384493617472</v>
      </c>
      <c r="P4186" s="679">
        <f t="shared" ca="1" si="718"/>
        <v>4952.5805216521776</v>
      </c>
      <c r="Q4186" s="679">
        <f t="shared" ca="1" si="718"/>
        <v>59.782465459961024</v>
      </c>
      <c r="R4186" s="679">
        <f t="shared" ca="1" si="718"/>
        <v>58.615943092952477</v>
      </c>
      <c r="S4186" s="679">
        <f t="shared" ca="1" si="718"/>
        <v>0</v>
      </c>
      <c r="T4186" s="679">
        <f t="shared" ca="1" si="718"/>
        <v>205.22814147975245</v>
      </c>
      <c r="U4186" s="679">
        <f t="shared" ca="1" si="718"/>
        <v>0</v>
      </c>
      <c r="V4186" s="679">
        <f t="shared" ca="1" si="718"/>
        <v>100.49662914178536</v>
      </c>
      <c r="W4186" s="679">
        <f t="shared" ca="1" si="714"/>
        <v>0</v>
      </c>
      <c r="X4186" s="679">
        <f t="shared" ca="1" si="718"/>
        <v>0</v>
      </c>
      <c r="Y4186" s="679">
        <f t="shared" ca="1" si="718"/>
        <v>0</v>
      </c>
      <c r="Z4186" s="679">
        <f t="shared" ca="1" si="718"/>
        <v>0</v>
      </c>
      <c r="AA4186" t="str">
        <f t="shared" si="715"/>
        <v>ASR_Financial_Report_SHP21Final</v>
      </c>
      <c r="AB4186" s="960">
        <f t="shared" si="716"/>
        <v>44658</v>
      </c>
      <c r="AC4186" t="str">
        <f t="shared" si="717"/>
        <v>Unaudited</v>
      </c>
    </row>
    <row r="4187" spans="1:29" x14ac:dyDescent="0.25">
      <c r="A4187" t="s">
        <v>420</v>
      </c>
      <c r="B4187" t="s">
        <v>1366</v>
      </c>
      <c r="C4187" t="s">
        <v>1367</v>
      </c>
      <c r="D4187">
        <v>1900</v>
      </c>
      <c r="E4187" s="960">
        <v>1</v>
      </c>
      <c r="F4187" t="s">
        <v>440</v>
      </c>
      <c r="G4187" s="960">
        <v>274</v>
      </c>
      <c r="H4187" t="s">
        <v>390</v>
      </c>
      <c r="I4187" t="s">
        <v>488</v>
      </c>
      <c r="J4187" t="s">
        <v>444</v>
      </c>
      <c r="K4187" t="s">
        <v>901</v>
      </c>
      <c r="L4187" s="15" t="s">
        <v>904</v>
      </c>
      <c r="M4187" t="s">
        <v>907</v>
      </c>
      <c r="N4187" s="679">
        <f t="shared" ca="1" si="719"/>
        <v>0</v>
      </c>
      <c r="O4187" s="679">
        <f t="shared" ca="1" si="718"/>
        <v>0</v>
      </c>
      <c r="P4187" s="679">
        <f t="shared" ca="1" si="718"/>
        <v>0</v>
      </c>
      <c r="Q4187" s="679">
        <f t="shared" ca="1" si="718"/>
        <v>0</v>
      </c>
      <c r="R4187" s="679">
        <f t="shared" ca="1" si="718"/>
        <v>0</v>
      </c>
      <c r="S4187" s="679">
        <f t="shared" ca="1" si="718"/>
        <v>0</v>
      </c>
      <c r="T4187" s="679">
        <f t="shared" ca="1" si="718"/>
        <v>0</v>
      </c>
      <c r="U4187" s="679">
        <f t="shared" ca="1" si="718"/>
        <v>0</v>
      </c>
      <c r="V4187" s="679">
        <f t="shared" ca="1" si="718"/>
        <v>0</v>
      </c>
      <c r="W4187" s="679">
        <f t="shared" ca="1" si="714"/>
        <v>0</v>
      </c>
      <c r="X4187" s="679">
        <f t="shared" ca="1" si="718"/>
        <v>0</v>
      </c>
      <c r="Y4187" s="679">
        <f t="shared" ca="1" si="718"/>
        <v>0</v>
      </c>
      <c r="Z4187" s="679">
        <f t="shared" ca="1" si="718"/>
        <v>0</v>
      </c>
      <c r="AA4187" t="str">
        <f t="shared" si="715"/>
        <v>ASR_Financial_Report_SHP21Final</v>
      </c>
      <c r="AB4187" s="960">
        <f t="shared" si="716"/>
        <v>44658</v>
      </c>
      <c r="AC4187" t="str">
        <f t="shared" si="717"/>
        <v>Unaudited</v>
      </c>
    </row>
    <row r="4188" spans="1:29" x14ac:dyDescent="0.25">
      <c r="A4188" t="s">
        <v>420</v>
      </c>
      <c r="B4188" t="s">
        <v>1366</v>
      </c>
      <c r="C4188" t="s">
        <v>1367</v>
      </c>
      <c r="D4188">
        <v>1900</v>
      </c>
      <c r="E4188" s="960">
        <v>1</v>
      </c>
      <c r="F4188" t="s">
        <v>440</v>
      </c>
      <c r="G4188" s="960">
        <v>274</v>
      </c>
      <c r="H4188" t="s">
        <v>390</v>
      </c>
      <c r="I4188" t="s">
        <v>488</v>
      </c>
      <c r="J4188" t="s">
        <v>444</v>
      </c>
      <c r="K4188" t="s">
        <v>445</v>
      </c>
      <c r="L4188" s="15">
        <v>5.0999999999999996</v>
      </c>
      <c r="M4188" t="s">
        <v>37</v>
      </c>
      <c r="N4188" s="679">
        <f t="shared" ca="1" si="719"/>
        <v>14464841.020000001</v>
      </c>
      <c r="O4188" s="679">
        <f t="shared" ca="1" si="718"/>
        <v>1912983.8900000001</v>
      </c>
      <c r="P4188" s="679">
        <f t="shared" ca="1" si="718"/>
        <v>1396141.68</v>
      </c>
      <c r="Q4188" s="679">
        <f t="shared" ca="1" si="718"/>
        <v>825361.46</v>
      </c>
      <c r="R4188" s="679">
        <f t="shared" ca="1" si="718"/>
        <v>6730735.0500000007</v>
      </c>
      <c r="S4188" s="679">
        <f t="shared" ref="O4188:Z4211" ca="1" si="720">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2334897.92</v>
      </c>
      <c r="T4188" s="679">
        <f t="shared" ca="1" si="720"/>
        <v>26159.91</v>
      </c>
      <c r="U4188" s="679">
        <f t="shared" ca="1" si="720"/>
        <v>26843.07</v>
      </c>
      <c r="V4188" s="679">
        <f t="shared" ca="1" si="720"/>
        <v>411967.52999999997</v>
      </c>
      <c r="W4188" s="679">
        <f t="shared" ca="1" si="714"/>
        <v>388.5</v>
      </c>
      <c r="X4188" s="679">
        <f t="shared" ca="1" si="720"/>
        <v>380109.35</v>
      </c>
      <c r="Y4188" s="679">
        <f t="shared" ca="1" si="720"/>
        <v>419252.66</v>
      </c>
      <c r="Z4188" s="679">
        <f t="shared" ca="1" si="720"/>
        <v>0</v>
      </c>
      <c r="AA4188" t="str">
        <f t="shared" si="715"/>
        <v>ASR_Financial_Report_SHP21Final</v>
      </c>
      <c r="AB4188" s="960">
        <f t="shared" si="716"/>
        <v>44658</v>
      </c>
      <c r="AC4188" t="str">
        <f t="shared" si="717"/>
        <v>Unaudited</v>
      </c>
    </row>
    <row r="4189" spans="1:29" x14ac:dyDescent="0.25">
      <c r="A4189" t="s">
        <v>420</v>
      </c>
      <c r="B4189" t="s">
        <v>1366</v>
      </c>
      <c r="C4189" t="s">
        <v>1367</v>
      </c>
      <c r="D4189">
        <v>1900</v>
      </c>
      <c r="E4189" s="960">
        <v>1</v>
      </c>
      <c r="F4189" t="s">
        <v>440</v>
      </c>
      <c r="G4189" s="960">
        <v>274</v>
      </c>
      <c r="H4189" t="s">
        <v>390</v>
      </c>
      <c r="I4189" t="s">
        <v>488</v>
      </c>
      <c r="J4189" t="s">
        <v>444</v>
      </c>
      <c r="K4189" t="s">
        <v>445</v>
      </c>
      <c r="L4189" s="15">
        <v>5.2</v>
      </c>
      <c r="M4189" t="s">
        <v>303</v>
      </c>
      <c r="N4189" s="679">
        <f t="shared" ca="1" si="719"/>
        <v>0</v>
      </c>
      <c r="O4189" s="679">
        <f t="shared" ca="1" si="720"/>
        <v>0</v>
      </c>
      <c r="P4189" s="679">
        <f t="shared" ca="1" si="720"/>
        <v>0</v>
      </c>
      <c r="Q4189" s="679">
        <f t="shared" ca="1" si="720"/>
        <v>0</v>
      </c>
      <c r="R4189" s="679">
        <f t="shared" ca="1" si="720"/>
        <v>0</v>
      </c>
      <c r="S4189" s="679">
        <f t="shared" ca="1" si="720"/>
        <v>0</v>
      </c>
      <c r="T4189" s="679">
        <f t="shared" ca="1" si="720"/>
        <v>0</v>
      </c>
      <c r="U4189" s="679">
        <f t="shared" ca="1" si="720"/>
        <v>0</v>
      </c>
      <c r="V4189" s="679">
        <f t="shared" ca="1" si="720"/>
        <v>0</v>
      </c>
      <c r="W4189" s="679">
        <f t="shared" ca="1" si="714"/>
        <v>0</v>
      </c>
      <c r="X4189" s="679">
        <f t="shared" ca="1" si="720"/>
        <v>0</v>
      </c>
      <c r="Y4189" s="679">
        <f t="shared" ca="1" si="720"/>
        <v>0</v>
      </c>
      <c r="Z4189" s="679">
        <f t="shared" ca="1" si="720"/>
        <v>0</v>
      </c>
      <c r="AA4189" t="str">
        <f t="shared" si="715"/>
        <v>ASR_Financial_Report_SHP21Final</v>
      </c>
      <c r="AB4189" s="960">
        <f t="shared" si="716"/>
        <v>44658</v>
      </c>
      <c r="AC4189" t="str">
        <f t="shared" si="717"/>
        <v>Unaudited</v>
      </c>
    </row>
    <row r="4190" spans="1:29" x14ac:dyDescent="0.25">
      <c r="A4190" t="s">
        <v>420</v>
      </c>
      <c r="B4190" t="s">
        <v>1366</v>
      </c>
      <c r="C4190" t="s">
        <v>1367</v>
      </c>
      <c r="D4190">
        <v>1900</v>
      </c>
      <c r="E4190" s="960">
        <v>1</v>
      </c>
      <c r="F4190" t="s">
        <v>440</v>
      </c>
      <c r="G4190" s="960">
        <v>274</v>
      </c>
      <c r="H4190" t="s">
        <v>390</v>
      </c>
      <c r="I4190" t="s">
        <v>488</v>
      </c>
      <c r="J4190" t="s">
        <v>444</v>
      </c>
      <c r="K4190" t="s">
        <v>445</v>
      </c>
      <c r="L4190" s="15">
        <v>5.3</v>
      </c>
      <c r="M4190" t="s">
        <v>304</v>
      </c>
      <c r="N4190" s="679">
        <f t="shared" ca="1" si="719"/>
        <v>243250.79336677064</v>
      </c>
      <c r="O4190" s="679">
        <f t="shared" ca="1" si="720"/>
        <v>30875.625950873058</v>
      </c>
      <c r="P4190" s="679">
        <f t="shared" ca="1" si="720"/>
        <v>21820.751275245537</v>
      </c>
      <c r="Q4190" s="679">
        <f t="shared" ca="1" si="720"/>
        <v>14370.204812707503</v>
      </c>
      <c r="R4190" s="679">
        <f t="shared" ca="1" si="720"/>
        <v>117465.38043182377</v>
      </c>
      <c r="S4190" s="679">
        <f t="shared" ca="1" si="720"/>
        <v>50475.713678771754</v>
      </c>
      <c r="T4190" s="679">
        <f t="shared" ca="1" si="720"/>
        <v>430.04318294327169</v>
      </c>
      <c r="U4190" s="679">
        <f t="shared" ca="1" si="720"/>
        <v>579.49973158207354</v>
      </c>
      <c r="V4190" s="679">
        <f t="shared" ca="1" si="720"/>
        <v>7187.1763281793274</v>
      </c>
      <c r="W4190" s="679">
        <f t="shared" ca="1" si="714"/>
        <v>3.4205897772120819</v>
      </c>
      <c r="X4190" s="679">
        <f t="shared" ca="1" si="720"/>
        <v>33.999421819059748</v>
      </c>
      <c r="Y4190" s="679">
        <f t="shared" ca="1" si="720"/>
        <v>8.9779630480897001</v>
      </c>
      <c r="Z4190" s="679">
        <f t="shared" ca="1" si="720"/>
        <v>0</v>
      </c>
      <c r="AA4190" t="str">
        <f t="shared" si="715"/>
        <v>ASR_Financial_Report_SHP21Final</v>
      </c>
      <c r="AB4190" s="960">
        <f t="shared" si="716"/>
        <v>44658</v>
      </c>
      <c r="AC4190" t="str">
        <f t="shared" si="717"/>
        <v>Unaudited</v>
      </c>
    </row>
    <row r="4191" spans="1:29" x14ac:dyDescent="0.25">
      <c r="A4191" t="s">
        <v>420</v>
      </c>
      <c r="B4191" t="s">
        <v>1366</v>
      </c>
      <c r="C4191" t="s">
        <v>1367</v>
      </c>
      <c r="D4191">
        <v>1900</v>
      </c>
      <c r="E4191" s="960">
        <v>1</v>
      </c>
      <c r="F4191" t="s">
        <v>440</v>
      </c>
      <c r="G4191" s="960">
        <v>274</v>
      </c>
      <c r="H4191" t="s">
        <v>390</v>
      </c>
      <c r="I4191" t="s">
        <v>488</v>
      </c>
      <c r="J4191" t="s">
        <v>444</v>
      </c>
      <c r="K4191" t="s">
        <v>445</v>
      </c>
      <c r="L4191" s="15" t="s">
        <v>82</v>
      </c>
      <c r="M4191" t="s">
        <v>453</v>
      </c>
      <c r="N4191" s="679">
        <f t="shared" ca="1" si="719"/>
        <v>0</v>
      </c>
      <c r="O4191" s="679">
        <f t="shared" ca="1" si="720"/>
        <v>0</v>
      </c>
      <c r="P4191" s="679">
        <f t="shared" ca="1" si="720"/>
        <v>0</v>
      </c>
      <c r="Q4191" s="679">
        <f t="shared" ca="1" si="720"/>
        <v>0</v>
      </c>
      <c r="R4191" s="679">
        <f t="shared" ca="1" si="720"/>
        <v>0</v>
      </c>
      <c r="S4191" s="679">
        <f t="shared" ca="1" si="720"/>
        <v>0</v>
      </c>
      <c r="T4191" s="679">
        <f t="shared" ca="1" si="720"/>
        <v>0</v>
      </c>
      <c r="U4191" s="679">
        <f t="shared" ca="1" si="720"/>
        <v>0</v>
      </c>
      <c r="V4191" s="679">
        <f t="shared" ca="1" si="720"/>
        <v>0</v>
      </c>
      <c r="W4191" s="679">
        <f t="shared" ca="1" si="714"/>
        <v>0</v>
      </c>
      <c r="X4191" s="679">
        <f t="shared" ca="1" si="720"/>
        <v>0</v>
      </c>
      <c r="Y4191" s="679">
        <f t="shared" ca="1" si="720"/>
        <v>0</v>
      </c>
      <c r="Z4191" s="679">
        <f t="shared" ca="1" si="720"/>
        <v>0</v>
      </c>
      <c r="AA4191" t="str">
        <f t="shared" si="715"/>
        <v>ASR_Financial_Report_SHP21Final</v>
      </c>
      <c r="AB4191" s="960">
        <f t="shared" si="716"/>
        <v>44658</v>
      </c>
      <c r="AC4191" t="str">
        <f t="shared" si="717"/>
        <v>Unaudited</v>
      </c>
    </row>
    <row r="4192" spans="1:29" x14ac:dyDescent="0.25">
      <c r="A4192" t="s">
        <v>420</v>
      </c>
      <c r="B4192" t="s">
        <v>1366</v>
      </c>
      <c r="C4192" t="s">
        <v>1367</v>
      </c>
      <c r="D4192">
        <v>1900</v>
      </c>
      <c r="E4192" s="960">
        <v>1</v>
      </c>
      <c r="F4192" t="s">
        <v>440</v>
      </c>
      <c r="G4192" s="960">
        <v>274</v>
      </c>
      <c r="H4192" t="s">
        <v>390</v>
      </c>
      <c r="I4192" t="s">
        <v>488</v>
      </c>
      <c r="J4192" t="s">
        <v>444</v>
      </c>
      <c r="K4192" t="s">
        <v>446</v>
      </c>
      <c r="L4192" s="15">
        <v>6.1</v>
      </c>
      <c r="M4192" t="s">
        <v>18</v>
      </c>
      <c r="N4192" s="679">
        <f t="shared" ca="1" si="719"/>
        <v>0</v>
      </c>
      <c r="O4192" s="679">
        <f t="shared" ca="1" si="720"/>
        <v>0</v>
      </c>
      <c r="P4192" s="679">
        <f t="shared" ca="1" si="720"/>
        <v>0</v>
      </c>
      <c r="Q4192" s="679">
        <f t="shared" ca="1" si="720"/>
        <v>0</v>
      </c>
      <c r="R4192" s="679">
        <f t="shared" ca="1" si="720"/>
        <v>0</v>
      </c>
      <c r="S4192" s="679">
        <f t="shared" ca="1" si="720"/>
        <v>0</v>
      </c>
      <c r="T4192" s="679">
        <f t="shared" ca="1" si="720"/>
        <v>0</v>
      </c>
      <c r="U4192" s="679">
        <f t="shared" ca="1" si="720"/>
        <v>0</v>
      </c>
      <c r="V4192" s="679">
        <f t="shared" ca="1" si="720"/>
        <v>0</v>
      </c>
      <c r="W4192" s="679">
        <f t="shared" ca="1" si="714"/>
        <v>0</v>
      </c>
      <c r="X4192" s="679">
        <f t="shared" ca="1" si="720"/>
        <v>0</v>
      </c>
      <c r="Y4192" s="679">
        <f t="shared" ca="1" si="720"/>
        <v>0</v>
      </c>
      <c r="Z4192" s="679">
        <f t="shared" ca="1" si="720"/>
        <v>0</v>
      </c>
      <c r="AA4192" t="str">
        <f t="shared" si="715"/>
        <v>ASR_Financial_Report_SHP21Final</v>
      </c>
      <c r="AB4192" s="960">
        <f t="shared" si="716"/>
        <v>44658</v>
      </c>
      <c r="AC4192" t="str">
        <f t="shared" si="717"/>
        <v>Unaudited</v>
      </c>
    </row>
    <row r="4193" spans="1:29" x14ac:dyDescent="0.25">
      <c r="A4193" t="s">
        <v>420</v>
      </c>
      <c r="B4193" t="s">
        <v>1366</v>
      </c>
      <c r="C4193" t="s">
        <v>1367</v>
      </c>
      <c r="D4193">
        <v>1900</v>
      </c>
      <c r="E4193" s="960">
        <v>1</v>
      </c>
      <c r="F4193" t="s">
        <v>440</v>
      </c>
      <c r="G4193" s="960">
        <v>274</v>
      </c>
      <c r="H4193" t="s">
        <v>390</v>
      </c>
      <c r="I4193" t="s">
        <v>488</v>
      </c>
      <c r="J4193" t="s">
        <v>444</v>
      </c>
      <c r="K4193" t="s">
        <v>446</v>
      </c>
      <c r="L4193" s="15">
        <v>6.2</v>
      </c>
      <c r="M4193" t="s">
        <v>19</v>
      </c>
      <c r="N4193" s="679">
        <f t="shared" ca="1" si="719"/>
        <v>0</v>
      </c>
      <c r="O4193" s="679">
        <f t="shared" ca="1" si="720"/>
        <v>0</v>
      </c>
      <c r="P4193" s="679">
        <f t="shared" ca="1" si="720"/>
        <v>0</v>
      </c>
      <c r="Q4193" s="679">
        <f t="shared" ca="1" si="720"/>
        <v>0</v>
      </c>
      <c r="R4193" s="679">
        <f t="shared" ca="1" si="720"/>
        <v>0</v>
      </c>
      <c r="S4193" s="679">
        <f t="shared" ca="1" si="720"/>
        <v>0</v>
      </c>
      <c r="T4193" s="679">
        <f t="shared" ca="1" si="720"/>
        <v>0</v>
      </c>
      <c r="U4193" s="679">
        <f t="shared" ca="1" si="720"/>
        <v>0</v>
      </c>
      <c r="V4193" s="679">
        <f t="shared" ca="1" si="720"/>
        <v>0</v>
      </c>
      <c r="W4193" s="679">
        <f t="shared" ca="1" si="714"/>
        <v>0</v>
      </c>
      <c r="X4193" s="679">
        <f t="shared" ca="1" si="720"/>
        <v>0</v>
      </c>
      <c r="Y4193" s="679">
        <f t="shared" ca="1" si="720"/>
        <v>0</v>
      </c>
      <c r="Z4193" s="679">
        <f t="shared" ca="1" si="720"/>
        <v>0</v>
      </c>
      <c r="AA4193" t="str">
        <f t="shared" si="715"/>
        <v>ASR_Financial_Report_SHP21Final</v>
      </c>
      <c r="AB4193" s="960">
        <f t="shared" si="716"/>
        <v>44658</v>
      </c>
      <c r="AC4193" t="str">
        <f t="shared" si="717"/>
        <v>Unaudited</v>
      </c>
    </row>
    <row r="4194" spans="1:29" x14ac:dyDescent="0.25">
      <c r="A4194" t="s">
        <v>420</v>
      </c>
      <c r="B4194" t="s">
        <v>1366</v>
      </c>
      <c r="C4194" t="s">
        <v>1367</v>
      </c>
      <c r="D4194">
        <v>1900</v>
      </c>
      <c r="E4194" s="960">
        <v>1</v>
      </c>
      <c r="F4194" t="s">
        <v>440</v>
      </c>
      <c r="G4194" s="960">
        <v>274</v>
      </c>
      <c r="H4194" t="s">
        <v>390</v>
      </c>
      <c r="I4194" t="s">
        <v>488</v>
      </c>
      <c r="J4194" t="s">
        <v>444</v>
      </c>
      <c r="K4194" t="s">
        <v>446</v>
      </c>
      <c r="L4194" s="15">
        <v>6.3</v>
      </c>
      <c r="M4194" t="s">
        <v>184</v>
      </c>
      <c r="N4194" s="679">
        <f t="shared" ca="1" si="719"/>
        <v>0</v>
      </c>
      <c r="O4194" s="679">
        <f t="shared" ca="1" si="720"/>
        <v>0</v>
      </c>
      <c r="P4194" s="679">
        <f t="shared" ca="1" si="720"/>
        <v>0</v>
      </c>
      <c r="Q4194" s="679">
        <f t="shared" ca="1" si="720"/>
        <v>0</v>
      </c>
      <c r="R4194" s="679">
        <f t="shared" ca="1" si="720"/>
        <v>0</v>
      </c>
      <c r="S4194" s="679">
        <f t="shared" ca="1" si="720"/>
        <v>0</v>
      </c>
      <c r="T4194" s="679">
        <f t="shared" ca="1" si="720"/>
        <v>0</v>
      </c>
      <c r="U4194" s="679">
        <f t="shared" ca="1" si="720"/>
        <v>0</v>
      </c>
      <c r="V4194" s="679">
        <f t="shared" ca="1" si="720"/>
        <v>0</v>
      </c>
      <c r="W4194" s="679">
        <f t="shared" ca="1" si="714"/>
        <v>0</v>
      </c>
      <c r="X4194" s="679">
        <f t="shared" ca="1" si="720"/>
        <v>0</v>
      </c>
      <c r="Y4194" s="679">
        <f t="shared" ca="1" si="720"/>
        <v>0</v>
      </c>
      <c r="Z4194" s="679">
        <f t="shared" ca="1" si="720"/>
        <v>0</v>
      </c>
      <c r="AA4194" t="str">
        <f t="shared" si="715"/>
        <v>ASR_Financial_Report_SHP21Final</v>
      </c>
      <c r="AB4194" s="960">
        <f t="shared" si="716"/>
        <v>44658</v>
      </c>
      <c r="AC4194" t="str">
        <f t="shared" si="717"/>
        <v>Unaudited</v>
      </c>
    </row>
    <row r="4195" spans="1:29" x14ac:dyDescent="0.25">
      <c r="A4195" t="s">
        <v>420</v>
      </c>
      <c r="B4195" t="s">
        <v>1366</v>
      </c>
      <c r="C4195" t="s">
        <v>1367</v>
      </c>
      <c r="D4195">
        <v>1900</v>
      </c>
      <c r="E4195" s="960">
        <v>1</v>
      </c>
      <c r="F4195" t="s">
        <v>440</v>
      </c>
      <c r="G4195" s="960">
        <v>274</v>
      </c>
      <c r="H4195" t="s">
        <v>390</v>
      </c>
      <c r="I4195" t="s">
        <v>488</v>
      </c>
      <c r="J4195" t="s">
        <v>444</v>
      </c>
      <c r="K4195" t="s">
        <v>446</v>
      </c>
      <c r="L4195" s="15" t="s">
        <v>87</v>
      </c>
      <c r="M4195" t="s">
        <v>454</v>
      </c>
      <c r="N4195" s="679">
        <f t="shared" ca="1" si="719"/>
        <v>0</v>
      </c>
      <c r="O4195" s="679">
        <f t="shared" ca="1" si="720"/>
        <v>0</v>
      </c>
      <c r="P4195" s="679">
        <f t="shared" ca="1" si="720"/>
        <v>0</v>
      </c>
      <c r="Q4195" s="679">
        <f t="shared" ca="1" si="720"/>
        <v>0</v>
      </c>
      <c r="R4195" s="679">
        <f t="shared" ca="1" si="720"/>
        <v>0</v>
      </c>
      <c r="S4195" s="679">
        <f t="shared" ca="1" si="720"/>
        <v>0</v>
      </c>
      <c r="T4195" s="679">
        <f t="shared" ca="1" si="720"/>
        <v>0</v>
      </c>
      <c r="U4195" s="679">
        <f t="shared" ca="1" si="720"/>
        <v>0</v>
      </c>
      <c r="V4195" s="679">
        <f t="shared" ca="1" si="720"/>
        <v>0</v>
      </c>
      <c r="W4195" s="679">
        <f t="shared" ca="1" si="714"/>
        <v>0</v>
      </c>
      <c r="X4195" s="679">
        <f t="shared" ca="1" si="720"/>
        <v>0</v>
      </c>
      <c r="Y4195" s="679">
        <f t="shared" ca="1" si="720"/>
        <v>0</v>
      </c>
      <c r="Z4195" s="679">
        <f t="shared" ca="1" si="720"/>
        <v>0</v>
      </c>
      <c r="AA4195" t="str">
        <f t="shared" si="715"/>
        <v>ASR_Financial_Report_SHP21Final</v>
      </c>
      <c r="AB4195" s="960">
        <f t="shared" si="716"/>
        <v>44658</v>
      </c>
      <c r="AC4195" t="str">
        <f t="shared" si="717"/>
        <v>Unaudited</v>
      </c>
    </row>
    <row r="4196" spans="1:29" x14ac:dyDescent="0.25">
      <c r="A4196" t="s">
        <v>420</v>
      </c>
      <c r="B4196" t="s">
        <v>1366</v>
      </c>
      <c r="C4196" t="s">
        <v>1367</v>
      </c>
      <c r="D4196">
        <v>1900</v>
      </c>
      <c r="E4196" s="960">
        <v>1</v>
      </c>
      <c r="F4196" t="s">
        <v>440</v>
      </c>
      <c r="G4196" s="960">
        <v>274</v>
      </c>
      <c r="H4196" t="s">
        <v>390</v>
      </c>
      <c r="I4196" t="s">
        <v>488</v>
      </c>
      <c r="J4196" t="s">
        <v>444</v>
      </c>
      <c r="K4196" t="s">
        <v>447</v>
      </c>
      <c r="L4196" s="15">
        <v>7.1</v>
      </c>
      <c r="M4196" t="s">
        <v>20</v>
      </c>
      <c r="N4196" s="679">
        <f t="shared" ca="1" si="719"/>
        <v>1171516.43</v>
      </c>
      <c r="O4196" s="679">
        <f t="shared" ca="1" si="720"/>
        <v>197574.23</v>
      </c>
      <c r="P4196" s="679">
        <f t="shared" ca="1" si="720"/>
        <v>27151</v>
      </c>
      <c r="Q4196" s="679">
        <f t="shared" ca="1" si="720"/>
        <v>159957.09</v>
      </c>
      <c r="R4196" s="679">
        <f t="shared" ca="1" si="720"/>
        <v>432558.93</v>
      </c>
      <c r="S4196" s="679">
        <f t="shared" ca="1" si="720"/>
        <v>172419.5</v>
      </c>
      <c r="T4196" s="679">
        <f t="shared" ca="1" si="720"/>
        <v>1323</v>
      </c>
      <c r="U4196" s="679">
        <f t="shared" ca="1" si="720"/>
        <v>3303.2200000000003</v>
      </c>
      <c r="V4196" s="679">
        <f t="shared" ca="1" si="720"/>
        <v>40272.67</v>
      </c>
      <c r="W4196" s="679">
        <f t="shared" ca="1" si="714"/>
        <v>2916</v>
      </c>
      <c r="X4196" s="679">
        <f t="shared" ca="1" si="720"/>
        <v>96184.069999999992</v>
      </c>
      <c r="Y4196" s="679">
        <f t="shared" ca="1" si="720"/>
        <v>37856.720000000001</v>
      </c>
      <c r="Z4196" s="679">
        <f t="shared" ca="1" si="720"/>
        <v>0</v>
      </c>
      <c r="AA4196" t="str">
        <f t="shared" si="715"/>
        <v>ASR_Financial_Report_SHP21Final</v>
      </c>
      <c r="AB4196" s="960">
        <f t="shared" si="716"/>
        <v>44658</v>
      </c>
      <c r="AC4196" t="str">
        <f t="shared" si="717"/>
        <v>Unaudited</v>
      </c>
    </row>
    <row r="4197" spans="1:29" x14ac:dyDescent="0.25">
      <c r="A4197" t="s">
        <v>420</v>
      </c>
      <c r="B4197" t="s">
        <v>1366</v>
      </c>
      <c r="C4197" t="s">
        <v>1367</v>
      </c>
      <c r="D4197">
        <v>1900</v>
      </c>
      <c r="E4197" s="960">
        <v>1</v>
      </c>
      <c r="F4197" t="s">
        <v>440</v>
      </c>
      <c r="G4197" s="960">
        <v>274</v>
      </c>
      <c r="H4197" t="s">
        <v>390</v>
      </c>
      <c r="I4197" t="s">
        <v>488</v>
      </c>
      <c r="J4197" t="s">
        <v>444</v>
      </c>
      <c r="K4197" t="s">
        <v>447</v>
      </c>
      <c r="L4197" s="15">
        <v>7.2</v>
      </c>
      <c r="M4197" t="s">
        <v>21</v>
      </c>
      <c r="N4197" s="679">
        <f t="shared" ca="1" si="719"/>
        <v>0</v>
      </c>
      <c r="O4197" s="679">
        <f t="shared" ca="1" si="720"/>
        <v>0</v>
      </c>
      <c r="P4197" s="679">
        <f t="shared" ca="1" si="720"/>
        <v>0</v>
      </c>
      <c r="Q4197" s="679">
        <f t="shared" ca="1" si="720"/>
        <v>0</v>
      </c>
      <c r="R4197" s="679">
        <f t="shared" ca="1" si="720"/>
        <v>0</v>
      </c>
      <c r="S4197" s="679">
        <f t="shared" ca="1" si="720"/>
        <v>0</v>
      </c>
      <c r="T4197" s="679">
        <f t="shared" ca="1" si="720"/>
        <v>0</v>
      </c>
      <c r="U4197" s="679">
        <f t="shared" ca="1" si="720"/>
        <v>0</v>
      </c>
      <c r="V4197" s="679">
        <f t="shared" ca="1" si="720"/>
        <v>0</v>
      </c>
      <c r="W4197" s="679">
        <f t="shared" ca="1" si="714"/>
        <v>0</v>
      </c>
      <c r="X4197" s="679">
        <f t="shared" ca="1" si="720"/>
        <v>0</v>
      </c>
      <c r="Y4197" s="679">
        <f t="shared" ca="1" si="720"/>
        <v>0</v>
      </c>
      <c r="Z4197" s="679">
        <f t="shared" ca="1" si="720"/>
        <v>0</v>
      </c>
      <c r="AA4197" t="str">
        <f t="shared" si="715"/>
        <v>ASR_Financial_Report_SHP21Final</v>
      </c>
      <c r="AB4197" s="960">
        <f t="shared" si="716"/>
        <v>44658</v>
      </c>
      <c r="AC4197" t="str">
        <f t="shared" si="717"/>
        <v>Unaudited</v>
      </c>
    </row>
    <row r="4198" spans="1:29" x14ac:dyDescent="0.25">
      <c r="A4198" t="s">
        <v>420</v>
      </c>
      <c r="B4198" t="s">
        <v>1366</v>
      </c>
      <c r="C4198" t="s">
        <v>1367</v>
      </c>
      <c r="D4198">
        <v>1900</v>
      </c>
      <c r="E4198" s="960">
        <v>1</v>
      </c>
      <c r="F4198" t="s">
        <v>440</v>
      </c>
      <c r="G4198" s="960">
        <v>274</v>
      </c>
      <c r="H4198" t="s">
        <v>390</v>
      </c>
      <c r="I4198" t="s">
        <v>488</v>
      </c>
      <c r="J4198" t="s">
        <v>444</v>
      </c>
      <c r="K4198" t="s">
        <v>447</v>
      </c>
      <c r="L4198" s="15">
        <v>7.3</v>
      </c>
      <c r="M4198" t="s">
        <v>155</v>
      </c>
      <c r="N4198" s="679">
        <f t="shared" ref="N4198:N4229" ca="1" si="721">IF(OR(AND($F4198="PY",N$1&lt;&gt;"Prior Year"),AND($F4198&lt;&gt;"PY",N$1="Prior Year")),0,INDEX(INDIRECT("'MMA Rev-Exp "&amp;$H4198&amp;"'!$A$1:$CA$200"),IF($J4198="Member Months",MATCH($J4198,INDIRECT("'MMA Rev-Exp "&amp;$H4198&amp;"'!$A$1:$A$200"),0),MATCH($L4198,INDIRECT("'MMA Rev-Exp "&amp;$H4198&amp;"'!$B$1:$B$200"),0)),IF($F4198="PY",MATCH("Prior Year Adjustments",INDIRECT("'MMA Rev-Exp "&amp;$H4198&amp;"'!$A$8:$CA$8"),0),MATCH(IF($F4198="Q1","JANUARY - MARCH (Q1)",IF($F4198="Q2","APRIL - JUNE (Q2)",IF($F4198="Q3","JULY - SEPTEMBER (Q3)",IF($F4198="Q4","OCTOBER - DECEMBER (Q4)",0)))),INDIRECT("'MMA Rev-Exp "&amp;$H4198&amp;"'!$A$7:$CA$7"),0)+MATCH(N$1,INDIRECT("'MMA Rev-Exp "&amp;$H4198&amp;"'!$D$8:$CA$8"),0)-1)))</f>
        <v>10149.543278006246</v>
      </c>
      <c r="O4198" s="679">
        <f t="shared" ca="1" si="720"/>
        <v>8473.9377277310505</v>
      </c>
      <c r="P4198" s="679">
        <f t="shared" ca="1" si="720"/>
        <v>1164.5035045594032</v>
      </c>
      <c r="Q4198" s="679">
        <f t="shared" ca="1" si="720"/>
        <v>1408.0192478529209</v>
      </c>
      <c r="R4198" s="679">
        <f t="shared" ca="1" si="720"/>
        <v>3805.8526835336816</v>
      </c>
      <c r="S4198" s="679">
        <f t="shared" ca="1" si="720"/>
        <v>-6830.0636831165384</v>
      </c>
      <c r="T4198" s="679">
        <f t="shared" ca="1" si="720"/>
        <v>56.743329399730854</v>
      </c>
      <c r="U4198" s="679">
        <f t="shared" ca="1" si="720"/>
        <v>-131.08619644296076</v>
      </c>
      <c r="V4198" s="679">
        <f t="shared" ca="1" si="720"/>
        <v>354.55094252020592</v>
      </c>
      <c r="W4198" s="679">
        <f t="shared" ca="1" si="714"/>
        <v>25.674233694595657</v>
      </c>
      <c r="X4198" s="679">
        <f t="shared" ca="1" si="720"/>
        <v>1544.9623308628861</v>
      </c>
      <c r="Y4198" s="679">
        <f t="shared" ca="1" si="720"/>
        <v>276.44915741127073</v>
      </c>
      <c r="Z4198" s="679">
        <f t="shared" ca="1" si="720"/>
        <v>0</v>
      </c>
      <c r="AA4198" t="str">
        <f t="shared" si="715"/>
        <v>ASR_Financial_Report_SHP21Final</v>
      </c>
      <c r="AB4198" s="960">
        <f t="shared" si="716"/>
        <v>44658</v>
      </c>
      <c r="AC4198" t="str">
        <f t="shared" si="717"/>
        <v>Unaudited</v>
      </c>
    </row>
    <row r="4199" spans="1:29" x14ac:dyDescent="0.25">
      <c r="A4199" t="s">
        <v>420</v>
      </c>
      <c r="B4199" t="s">
        <v>1366</v>
      </c>
      <c r="C4199" t="s">
        <v>1367</v>
      </c>
      <c r="D4199">
        <v>1900</v>
      </c>
      <c r="E4199" s="960">
        <v>1</v>
      </c>
      <c r="F4199" t="s">
        <v>440</v>
      </c>
      <c r="G4199" s="960">
        <v>274</v>
      </c>
      <c r="H4199" t="s">
        <v>390</v>
      </c>
      <c r="I4199" t="s">
        <v>488</v>
      </c>
      <c r="J4199" t="s">
        <v>444</v>
      </c>
      <c r="K4199" t="s">
        <v>447</v>
      </c>
      <c r="L4199" s="15" t="s">
        <v>91</v>
      </c>
      <c r="M4199" t="s">
        <v>455</v>
      </c>
      <c r="N4199" s="679">
        <f t="shared" ca="1" si="721"/>
        <v>0</v>
      </c>
      <c r="O4199" s="679">
        <f t="shared" ca="1" si="720"/>
        <v>0</v>
      </c>
      <c r="P4199" s="679">
        <f t="shared" ca="1" si="720"/>
        <v>0</v>
      </c>
      <c r="Q4199" s="679">
        <f t="shared" ca="1" si="720"/>
        <v>0</v>
      </c>
      <c r="R4199" s="679">
        <f t="shared" ca="1" si="720"/>
        <v>0</v>
      </c>
      <c r="S4199" s="679">
        <f t="shared" ca="1" si="720"/>
        <v>0</v>
      </c>
      <c r="T4199" s="679">
        <f t="shared" ca="1" si="720"/>
        <v>0</v>
      </c>
      <c r="U4199" s="679">
        <f t="shared" ca="1" si="720"/>
        <v>0</v>
      </c>
      <c r="V4199" s="679">
        <f t="shared" ca="1" si="720"/>
        <v>0</v>
      </c>
      <c r="W4199" s="679">
        <f t="shared" ca="1" si="714"/>
        <v>0</v>
      </c>
      <c r="X4199" s="679">
        <f t="shared" ca="1" si="720"/>
        <v>0</v>
      </c>
      <c r="Y4199" s="679">
        <f t="shared" ca="1" si="720"/>
        <v>0</v>
      </c>
      <c r="Z4199" s="679">
        <f t="shared" ca="1" si="720"/>
        <v>0</v>
      </c>
      <c r="AA4199" t="str">
        <f t="shared" si="715"/>
        <v>ASR_Financial_Report_SHP21Final</v>
      </c>
      <c r="AB4199" s="960">
        <f t="shared" si="716"/>
        <v>44658</v>
      </c>
      <c r="AC4199" t="str">
        <f t="shared" si="717"/>
        <v>Unaudited</v>
      </c>
    </row>
    <row r="4200" spans="1:29" x14ac:dyDescent="0.25">
      <c r="A4200" t="s">
        <v>420</v>
      </c>
      <c r="B4200" t="s">
        <v>1366</v>
      </c>
      <c r="C4200" t="s">
        <v>1367</v>
      </c>
      <c r="D4200">
        <v>1900</v>
      </c>
      <c r="E4200" s="960">
        <v>1</v>
      </c>
      <c r="F4200" t="s">
        <v>440</v>
      </c>
      <c r="G4200" s="960">
        <v>274</v>
      </c>
      <c r="H4200" t="s">
        <v>390</v>
      </c>
      <c r="I4200" t="s">
        <v>488</v>
      </c>
      <c r="J4200" t="s">
        <v>444</v>
      </c>
      <c r="K4200" t="s">
        <v>448</v>
      </c>
      <c r="L4200" s="15">
        <v>8.1</v>
      </c>
      <c r="M4200" t="s">
        <v>22</v>
      </c>
      <c r="N4200" s="679">
        <f t="shared" ca="1" si="721"/>
        <v>29150108.95000032</v>
      </c>
      <c r="O4200" s="679">
        <f t="shared" ca="1" si="720"/>
        <v>8975774.2000002004</v>
      </c>
      <c r="P4200" s="679">
        <f t="shared" ca="1" si="720"/>
        <v>1449736.94</v>
      </c>
      <c r="Q4200" s="679">
        <f t="shared" ca="1" si="720"/>
        <v>4647795.4400000004</v>
      </c>
      <c r="R4200" s="679">
        <f t="shared" ca="1" si="720"/>
        <v>9270087.5800001193</v>
      </c>
      <c r="S4200" s="679">
        <f t="shared" ca="1" si="720"/>
        <v>2793.86</v>
      </c>
      <c r="T4200" s="679">
        <f t="shared" ca="1" si="720"/>
        <v>53395.98</v>
      </c>
      <c r="U4200" s="679">
        <f t="shared" ca="1" si="720"/>
        <v>20.28</v>
      </c>
      <c r="V4200" s="679">
        <f t="shared" ca="1" si="720"/>
        <v>2609632.87</v>
      </c>
      <c r="W4200" s="679">
        <f t="shared" ca="1" si="714"/>
        <v>104816</v>
      </c>
      <c r="X4200" s="679">
        <f t="shared" ca="1" si="720"/>
        <v>1206.6199999999999</v>
      </c>
      <c r="Y4200" s="679">
        <f t="shared" ca="1" si="720"/>
        <v>2034849.1799999997</v>
      </c>
      <c r="Z4200" s="679">
        <f t="shared" ca="1" si="720"/>
        <v>0</v>
      </c>
      <c r="AA4200" t="str">
        <f t="shared" si="715"/>
        <v>ASR_Financial_Report_SHP21Final</v>
      </c>
      <c r="AB4200" s="960">
        <f t="shared" si="716"/>
        <v>44658</v>
      </c>
      <c r="AC4200" t="str">
        <f t="shared" si="717"/>
        <v>Unaudited</v>
      </c>
    </row>
    <row r="4201" spans="1:29" x14ac:dyDescent="0.25">
      <c r="A4201" t="s">
        <v>420</v>
      </c>
      <c r="B4201" t="s">
        <v>1366</v>
      </c>
      <c r="C4201" t="s">
        <v>1367</v>
      </c>
      <c r="D4201">
        <v>1900</v>
      </c>
      <c r="E4201" s="960">
        <v>1</v>
      </c>
      <c r="F4201" t="s">
        <v>440</v>
      </c>
      <c r="G4201" s="960">
        <v>274</v>
      </c>
      <c r="H4201" t="s">
        <v>390</v>
      </c>
      <c r="I4201" t="s">
        <v>488</v>
      </c>
      <c r="J4201" t="s">
        <v>444</v>
      </c>
      <c r="K4201" t="s">
        <v>448</v>
      </c>
      <c r="L4201" s="15" t="s">
        <v>112</v>
      </c>
      <c r="M4201" t="s">
        <v>443</v>
      </c>
      <c r="N4201" s="679">
        <f t="shared" ca="1" si="721"/>
        <v>102819.64</v>
      </c>
      <c r="O4201" s="679">
        <f t="shared" ca="1" si="720"/>
        <v>24970.84</v>
      </c>
      <c r="P4201" s="679">
        <f t="shared" ca="1" si="720"/>
        <v>0</v>
      </c>
      <c r="Q4201" s="679">
        <f t="shared" ca="1" si="720"/>
        <v>0</v>
      </c>
      <c r="R4201" s="679">
        <f t="shared" ca="1" si="720"/>
        <v>77848.800000000003</v>
      </c>
      <c r="S4201" s="679">
        <f t="shared" ca="1" si="720"/>
        <v>0</v>
      </c>
      <c r="T4201" s="679">
        <f t="shared" ca="1" si="720"/>
        <v>0</v>
      </c>
      <c r="U4201" s="679">
        <f t="shared" ca="1" si="720"/>
        <v>0</v>
      </c>
      <c r="V4201" s="679">
        <f t="shared" ca="1" si="720"/>
        <v>0</v>
      </c>
      <c r="W4201" s="679">
        <f t="shared" ca="1" si="714"/>
        <v>0</v>
      </c>
      <c r="X4201" s="679">
        <f t="shared" ca="1" si="720"/>
        <v>0</v>
      </c>
      <c r="Y4201" s="679">
        <f t="shared" ca="1" si="720"/>
        <v>0</v>
      </c>
      <c r="Z4201" s="679">
        <f t="shared" ca="1" si="720"/>
        <v>0</v>
      </c>
      <c r="AA4201" t="str">
        <f t="shared" si="715"/>
        <v>ASR_Financial_Report_SHP21Final</v>
      </c>
      <c r="AB4201" s="960">
        <f t="shared" si="716"/>
        <v>44658</v>
      </c>
      <c r="AC4201" t="str">
        <f t="shared" si="717"/>
        <v>Unaudited</v>
      </c>
    </row>
    <row r="4202" spans="1:29" x14ac:dyDescent="0.25">
      <c r="A4202" t="s">
        <v>420</v>
      </c>
      <c r="B4202" t="s">
        <v>1366</v>
      </c>
      <c r="C4202" t="s">
        <v>1367</v>
      </c>
      <c r="D4202">
        <v>1900</v>
      </c>
      <c r="E4202" s="960">
        <v>1</v>
      </c>
      <c r="F4202" t="s">
        <v>440</v>
      </c>
      <c r="G4202" s="960">
        <v>274</v>
      </c>
      <c r="H4202" t="s">
        <v>390</v>
      </c>
      <c r="I4202" t="s">
        <v>488</v>
      </c>
      <c r="J4202" t="s">
        <v>444</v>
      </c>
      <c r="K4202" t="s">
        <v>448</v>
      </c>
      <c r="L4202" s="15" t="s">
        <v>114</v>
      </c>
      <c r="M4202" t="s">
        <v>157</v>
      </c>
      <c r="N4202" s="679">
        <f t="shared" ca="1" si="721"/>
        <v>1494.6187654532832</v>
      </c>
      <c r="O4202" s="679">
        <f t="shared" ca="1" si="720"/>
        <v>1407.9122294341951</v>
      </c>
      <c r="P4202" s="679">
        <f t="shared" ca="1" si="720"/>
        <v>0</v>
      </c>
      <c r="Q4202" s="679">
        <f t="shared" ca="1" si="720"/>
        <v>86.706536019088176</v>
      </c>
      <c r="R4202" s="679">
        <f t="shared" ca="1" si="720"/>
        <v>0</v>
      </c>
      <c r="S4202" s="679">
        <f t="shared" ca="1" si="720"/>
        <v>0</v>
      </c>
      <c r="T4202" s="679">
        <f t="shared" ca="1" si="720"/>
        <v>0</v>
      </c>
      <c r="U4202" s="679">
        <f t="shared" ca="1" si="720"/>
        <v>0</v>
      </c>
      <c r="V4202" s="679">
        <f t="shared" ca="1" si="720"/>
        <v>0</v>
      </c>
      <c r="W4202" s="679">
        <f t="shared" ca="1" si="714"/>
        <v>0</v>
      </c>
      <c r="X4202" s="679">
        <f t="shared" ca="1" si="720"/>
        <v>0</v>
      </c>
      <c r="Y4202" s="679">
        <f t="shared" ca="1" si="720"/>
        <v>0</v>
      </c>
      <c r="Z4202" s="679">
        <f t="shared" ca="1" si="720"/>
        <v>0</v>
      </c>
      <c r="AA4202" t="str">
        <f t="shared" si="715"/>
        <v>ASR_Financial_Report_SHP21Final</v>
      </c>
      <c r="AB4202" s="960">
        <f t="shared" si="716"/>
        <v>44658</v>
      </c>
      <c r="AC4202" t="str">
        <f t="shared" si="717"/>
        <v>Unaudited</v>
      </c>
    </row>
    <row r="4203" spans="1:29" x14ac:dyDescent="0.25">
      <c r="A4203" t="s">
        <v>420</v>
      </c>
      <c r="B4203" t="s">
        <v>1366</v>
      </c>
      <c r="C4203" t="s">
        <v>1367</v>
      </c>
      <c r="D4203">
        <v>1900</v>
      </c>
      <c r="E4203" s="960">
        <v>1</v>
      </c>
      <c r="F4203" t="s">
        <v>440</v>
      </c>
      <c r="G4203" s="960">
        <v>274</v>
      </c>
      <c r="H4203" t="s">
        <v>390</v>
      </c>
      <c r="I4203" t="s">
        <v>488</v>
      </c>
      <c r="J4203" t="s">
        <v>444</v>
      </c>
      <c r="K4203" t="s">
        <v>448</v>
      </c>
      <c r="L4203" s="15" t="s">
        <v>115</v>
      </c>
      <c r="M4203" t="s">
        <v>113</v>
      </c>
      <c r="N4203" s="679">
        <f t="shared" ca="1" si="721"/>
        <v>-23421.707062210771</v>
      </c>
      <c r="O4203" s="679">
        <f t="shared" ca="1" si="720"/>
        <v>-6067.1274091463501</v>
      </c>
      <c r="P4203" s="679">
        <f t="shared" ca="1" si="720"/>
        <v>-980.95134889700603</v>
      </c>
      <c r="Q4203" s="679">
        <f t="shared" ca="1" si="720"/>
        <v>-4126.5222323711696</v>
      </c>
      <c r="R4203" s="679">
        <f t="shared" ca="1" si="720"/>
        <v>-8319.0259382990898</v>
      </c>
      <c r="S4203" s="679">
        <f t="shared" ca="1" si="720"/>
        <v>-93.271125150370096</v>
      </c>
      <c r="T4203" s="679">
        <f t="shared" ca="1" si="720"/>
        <v>-36.136911829303699</v>
      </c>
      <c r="U4203" s="679">
        <f t="shared" ca="1" si="720"/>
        <v>-1.80437936982537E-2</v>
      </c>
      <c r="V4203" s="679">
        <f t="shared" ca="1" si="720"/>
        <v>-2321.87757073283</v>
      </c>
      <c r="W4203" s="679">
        <f t="shared" ca="1" si="714"/>
        <v>-93.258297843992295</v>
      </c>
      <c r="X4203" s="679">
        <f t="shared" ca="1" si="720"/>
        <v>-12.5026758591776</v>
      </c>
      <c r="Y4203" s="679">
        <f t="shared" ca="1" si="720"/>
        <v>-1371.01550828778</v>
      </c>
      <c r="Z4203" s="679">
        <f t="shared" ca="1" si="720"/>
        <v>0</v>
      </c>
      <c r="AA4203" t="str">
        <f t="shared" si="715"/>
        <v>ASR_Financial_Report_SHP21Final</v>
      </c>
      <c r="AB4203" s="960">
        <f t="shared" si="716"/>
        <v>44658</v>
      </c>
      <c r="AC4203" t="str">
        <f t="shared" si="717"/>
        <v>Unaudited</v>
      </c>
    </row>
    <row r="4204" spans="1:29" x14ac:dyDescent="0.25">
      <c r="A4204" t="s">
        <v>420</v>
      </c>
      <c r="B4204" t="s">
        <v>1366</v>
      </c>
      <c r="C4204" t="s">
        <v>1367</v>
      </c>
      <c r="D4204">
        <v>1900</v>
      </c>
      <c r="E4204" s="960">
        <v>1</v>
      </c>
      <c r="F4204" t="s">
        <v>440</v>
      </c>
      <c r="G4204" s="960">
        <v>274</v>
      </c>
      <c r="H4204" t="s">
        <v>390</v>
      </c>
      <c r="I4204" t="s">
        <v>488</v>
      </c>
      <c r="J4204" t="s">
        <v>444</v>
      </c>
      <c r="K4204" t="s">
        <v>448</v>
      </c>
      <c r="L4204" s="15" t="s">
        <v>116</v>
      </c>
      <c r="M4204" t="s">
        <v>158</v>
      </c>
      <c r="N4204" s="679">
        <f t="shared" ca="1" si="721"/>
        <v>0</v>
      </c>
      <c r="O4204" s="679">
        <f t="shared" ca="1" si="720"/>
        <v>0</v>
      </c>
      <c r="P4204" s="679">
        <f t="shared" ca="1" si="720"/>
        <v>0</v>
      </c>
      <c r="Q4204" s="679">
        <f t="shared" ca="1" si="720"/>
        <v>0</v>
      </c>
      <c r="R4204" s="679">
        <f t="shared" ca="1" si="720"/>
        <v>0</v>
      </c>
      <c r="S4204" s="679">
        <f t="shared" ca="1" si="720"/>
        <v>0</v>
      </c>
      <c r="T4204" s="679">
        <f t="shared" ca="1" si="720"/>
        <v>0</v>
      </c>
      <c r="U4204" s="679">
        <f t="shared" ca="1" si="720"/>
        <v>0</v>
      </c>
      <c r="V4204" s="679">
        <f t="shared" ca="1" si="720"/>
        <v>0</v>
      </c>
      <c r="W4204" s="679">
        <f t="shared" ca="1" si="714"/>
        <v>0</v>
      </c>
      <c r="X4204" s="679">
        <f t="shared" ca="1" si="720"/>
        <v>0</v>
      </c>
      <c r="Y4204" s="679">
        <f t="shared" ca="1" si="720"/>
        <v>0</v>
      </c>
      <c r="Z4204" s="679">
        <f t="shared" ca="1" si="720"/>
        <v>0</v>
      </c>
      <c r="AA4204" t="str">
        <f t="shared" si="715"/>
        <v>ASR_Financial_Report_SHP21Final</v>
      </c>
      <c r="AB4204" s="960">
        <f t="shared" si="716"/>
        <v>44658</v>
      </c>
      <c r="AC4204" t="str">
        <f t="shared" si="717"/>
        <v>Unaudited</v>
      </c>
    </row>
    <row r="4205" spans="1:29" x14ac:dyDescent="0.25">
      <c r="A4205" t="s">
        <v>420</v>
      </c>
      <c r="B4205" t="s">
        <v>1366</v>
      </c>
      <c r="C4205" t="s">
        <v>1367</v>
      </c>
      <c r="D4205">
        <v>1900</v>
      </c>
      <c r="E4205" s="960">
        <v>1</v>
      </c>
      <c r="F4205" t="s">
        <v>440</v>
      </c>
      <c r="G4205" s="960">
        <v>274</v>
      </c>
      <c r="H4205" t="s">
        <v>390</v>
      </c>
      <c r="I4205" t="s">
        <v>488</v>
      </c>
      <c r="J4205" t="s">
        <v>444</v>
      </c>
      <c r="K4205" t="s">
        <v>448</v>
      </c>
      <c r="L4205" s="15" t="s">
        <v>159</v>
      </c>
      <c r="M4205" t="s">
        <v>23</v>
      </c>
      <c r="N4205" s="679">
        <f t="shared" ca="1" si="721"/>
        <v>0</v>
      </c>
      <c r="O4205" s="679">
        <f t="shared" ca="1" si="720"/>
        <v>0</v>
      </c>
      <c r="P4205" s="679">
        <f t="shared" ca="1" si="720"/>
        <v>0</v>
      </c>
      <c r="Q4205" s="679">
        <f t="shared" ca="1" si="720"/>
        <v>0</v>
      </c>
      <c r="R4205" s="679">
        <f t="shared" ca="1" si="720"/>
        <v>0</v>
      </c>
      <c r="S4205" s="679">
        <f t="shared" ca="1" si="720"/>
        <v>0</v>
      </c>
      <c r="T4205" s="679">
        <f t="shared" ca="1" si="720"/>
        <v>0</v>
      </c>
      <c r="U4205" s="679">
        <f t="shared" ca="1" si="720"/>
        <v>0</v>
      </c>
      <c r="V4205" s="679">
        <f t="shared" ca="1" si="720"/>
        <v>0</v>
      </c>
      <c r="W4205" s="679">
        <f t="shared" ca="1" si="714"/>
        <v>0</v>
      </c>
      <c r="X4205" s="679">
        <f t="shared" ca="1" si="720"/>
        <v>0</v>
      </c>
      <c r="Y4205" s="679">
        <f t="shared" ca="1" si="720"/>
        <v>0</v>
      </c>
      <c r="Z4205" s="679">
        <f t="shared" ca="1" si="720"/>
        <v>0</v>
      </c>
      <c r="AA4205" t="str">
        <f t="shared" si="715"/>
        <v>ASR_Financial_Report_SHP21Final</v>
      </c>
      <c r="AB4205" s="960">
        <f t="shared" si="716"/>
        <v>44658</v>
      </c>
      <c r="AC4205" t="str">
        <f t="shared" si="717"/>
        <v>Unaudited</v>
      </c>
    </row>
    <row r="4206" spans="1:29" x14ac:dyDescent="0.25">
      <c r="A4206" t="s">
        <v>420</v>
      </c>
      <c r="B4206" t="s">
        <v>1366</v>
      </c>
      <c r="C4206" t="s">
        <v>1367</v>
      </c>
      <c r="D4206">
        <v>1900</v>
      </c>
      <c r="E4206" s="960">
        <v>1</v>
      </c>
      <c r="F4206" t="s">
        <v>440</v>
      </c>
      <c r="G4206" s="960">
        <v>274</v>
      </c>
      <c r="H4206" t="s">
        <v>390</v>
      </c>
      <c r="I4206" t="s">
        <v>488</v>
      </c>
      <c r="J4206" t="s">
        <v>444</v>
      </c>
      <c r="K4206" t="s">
        <v>448</v>
      </c>
      <c r="L4206" s="15" t="s">
        <v>442</v>
      </c>
      <c r="M4206" t="s">
        <v>456</v>
      </c>
      <c r="N4206" s="679">
        <f t="shared" ca="1" si="721"/>
        <v>-550598.7752160728</v>
      </c>
      <c r="O4206" s="679">
        <f t="shared" ca="1" si="720"/>
        <v>-353971.75421728299</v>
      </c>
      <c r="P4206" s="679">
        <f t="shared" ca="1" si="720"/>
        <v>-25754.075988646098</v>
      </c>
      <c r="Q4206" s="679">
        <f t="shared" ca="1" si="720"/>
        <v>-45542.851759185498</v>
      </c>
      <c r="R4206" s="679">
        <f t="shared" ca="1" si="720"/>
        <v>-52927.673419420396</v>
      </c>
      <c r="S4206" s="679">
        <f t="shared" ca="1" si="720"/>
        <v>-63091.424053590003</v>
      </c>
      <c r="T4206" s="679">
        <f t="shared" ca="1" si="720"/>
        <v>-942.53459227833298</v>
      </c>
      <c r="U4206" s="679">
        <f t="shared" ca="1" si="720"/>
        <v>-592.90610629396804</v>
      </c>
      <c r="V4206" s="679">
        <f t="shared" ca="1" si="720"/>
        <v>-6947.1114497702501</v>
      </c>
      <c r="W4206" s="679">
        <f t="shared" ca="1" si="714"/>
        <v>0</v>
      </c>
      <c r="X4206" s="679">
        <f t="shared" ca="1" si="720"/>
        <v>-372.65089414974358</v>
      </c>
      <c r="Y4206" s="679">
        <f t="shared" ca="1" si="720"/>
        <v>-455.79273545547494</v>
      </c>
      <c r="Z4206" s="679">
        <f t="shared" ca="1" si="720"/>
        <v>0</v>
      </c>
      <c r="AA4206" t="str">
        <f t="shared" si="715"/>
        <v>ASR_Financial_Report_SHP21Final</v>
      </c>
      <c r="AB4206" s="960">
        <f t="shared" si="716"/>
        <v>44658</v>
      </c>
      <c r="AC4206" t="str">
        <f t="shared" si="717"/>
        <v>Unaudited</v>
      </c>
    </row>
    <row r="4207" spans="1:29" x14ac:dyDescent="0.25">
      <c r="A4207" t="s">
        <v>420</v>
      </c>
      <c r="B4207" t="s">
        <v>1366</v>
      </c>
      <c r="C4207" t="s">
        <v>1367</v>
      </c>
      <c r="D4207">
        <v>1900</v>
      </c>
      <c r="E4207" s="960">
        <v>1</v>
      </c>
      <c r="F4207" t="s">
        <v>440</v>
      </c>
      <c r="G4207" s="960">
        <v>274</v>
      </c>
      <c r="H4207" t="s">
        <v>390</v>
      </c>
      <c r="I4207" t="s">
        <v>488</v>
      </c>
      <c r="J4207" t="s">
        <v>444</v>
      </c>
      <c r="K4207" t="s">
        <v>449</v>
      </c>
      <c r="L4207" s="15">
        <v>9.1</v>
      </c>
      <c r="M4207" t="s">
        <v>185</v>
      </c>
      <c r="N4207" s="679">
        <f t="shared" ca="1" si="721"/>
        <v>30393.25</v>
      </c>
      <c r="O4207" s="679">
        <f t="shared" ca="1" si="720"/>
        <v>24276</v>
      </c>
      <c r="P4207" s="679">
        <f t="shared" ca="1" si="720"/>
        <v>0</v>
      </c>
      <c r="Q4207" s="679">
        <f t="shared" ca="1" si="720"/>
        <v>1403</v>
      </c>
      <c r="R4207" s="679">
        <f t="shared" ca="1" si="720"/>
        <v>3466.25</v>
      </c>
      <c r="S4207" s="679">
        <f t="shared" ca="1" si="720"/>
        <v>1248</v>
      </c>
      <c r="T4207" s="679">
        <f t="shared" ca="1" si="720"/>
        <v>0</v>
      </c>
      <c r="U4207" s="679">
        <f t="shared" ca="1" si="720"/>
        <v>0</v>
      </c>
      <c r="V4207" s="679">
        <f t="shared" ca="1" si="720"/>
        <v>0</v>
      </c>
      <c r="W4207" s="679">
        <f t="shared" ca="1" si="714"/>
        <v>0</v>
      </c>
      <c r="X4207" s="679">
        <f t="shared" ca="1" si="720"/>
        <v>0</v>
      </c>
      <c r="Y4207" s="679">
        <f t="shared" ca="1" si="720"/>
        <v>0</v>
      </c>
      <c r="Z4207" s="679">
        <f t="shared" ca="1" si="720"/>
        <v>0</v>
      </c>
      <c r="AA4207" t="str">
        <f t="shared" si="715"/>
        <v>ASR_Financial_Report_SHP21Final</v>
      </c>
      <c r="AB4207" s="960">
        <f t="shared" si="716"/>
        <v>44658</v>
      </c>
      <c r="AC4207" t="str">
        <f t="shared" si="717"/>
        <v>Unaudited</v>
      </c>
    </row>
    <row r="4208" spans="1:29" x14ac:dyDescent="0.25">
      <c r="A4208" t="s">
        <v>420</v>
      </c>
      <c r="B4208" t="s">
        <v>1366</v>
      </c>
      <c r="C4208" t="s">
        <v>1367</v>
      </c>
      <c r="D4208">
        <v>1900</v>
      </c>
      <c r="E4208" s="960">
        <v>1</v>
      </c>
      <c r="F4208" t="s">
        <v>440</v>
      </c>
      <c r="G4208" s="960">
        <v>274</v>
      </c>
      <c r="H4208" t="s">
        <v>390</v>
      </c>
      <c r="I4208" t="s">
        <v>488</v>
      </c>
      <c r="J4208" t="s">
        <v>444</v>
      </c>
      <c r="K4208" t="s">
        <v>449</v>
      </c>
      <c r="L4208" s="15" t="s">
        <v>106</v>
      </c>
      <c r="M4208" t="s">
        <v>186</v>
      </c>
      <c r="N4208" s="679">
        <f t="shared" ca="1" si="721"/>
        <v>552358.41999999993</v>
      </c>
      <c r="O4208" s="679">
        <f t="shared" ca="1" si="720"/>
        <v>14823.62</v>
      </c>
      <c r="P4208" s="679">
        <f t="shared" ca="1" si="720"/>
        <v>981.37</v>
      </c>
      <c r="Q4208" s="679">
        <f t="shared" ca="1" si="720"/>
        <v>169837.08</v>
      </c>
      <c r="R4208" s="679">
        <f t="shared" ca="1" si="720"/>
        <v>195169.81</v>
      </c>
      <c r="S4208" s="679">
        <f t="shared" ca="1" si="720"/>
        <v>154866.58000000002</v>
      </c>
      <c r="T4208" s="679">
        <f t="shared" ca="1" si="720"/>
        <v>0</v>
      </c>
      <c r="U4208" s="679">
        <f t="shared" ca="1" si="720"/>
        <v>0</v>
      </c>
      <c r="V4208" s="679">
        <f t="shared" ca="1" si="720"/>
        <v>16679.96</v>
      </c>
      <c r="W4208" s="679">
        <f t="shared" ca="1" si="714"/>
        <v>0</v>
      </c>
      <c r="X4208" s="679">
        <f t="shared" ca="1" si="720"/>
        <v>0</v>
      </c>
      <c r="Y4208" s="679">
        <f t="shared" ca="1" si="720"/>
        <v>0</v>
      </c>
      <c r="Z4208" s="679">
        <f t="shared" ca="1" si="720"/>
        <v>0</v>
      </c>
      <c r="AA4208" t="str">
        <f t="shared" si="715"/>
        <v>ASR_Financial_Report_SHP21Final</v>
      </c>
      <c r="AB4208" s="960">
        <f t="shared" si="716"/>
        <v>44658</v>
      </c>
      <c r="AC4208" t="str">
        <f t="shared" si="717"/>
        <v>Unaudited</v>
      </c>
    </row>
    <row r="4209" spans="1:29" x14ac:dyDescent="0.25">
      <c r="A4209" t="s">
        <v>420</v>
      </c>
      <c r="B4209" t="s">
        <v>1366</v>
      </c>
      <c r="C4209" t="s">
        <v>1367</v>
      </c>
      <c r="D4209">
        <v>1900</v>
      </c>
      <c r="E4209" s="960">
        <v>1</v>
      </c>
      <c r="F4209" t="s">
        <v>440</v>
      </c>
      <c r="G4209" s="960">
        <v>274</v>
      </c>
      <c r="H4209" t="s">
        <v>390</v>
      </c>
      <c r="I4209" t="s">
        <v>488</v>
      </c>
      <c r="J4209" t="s">
        <v>444</v>
      </c>
      <c r="K4209" t="s">
        <v>449</v>
      </c>
      <c r="L4209" s="15" t="s">
        <v>1302</v>
      </c>
      <c r="M4209" t="s">
        <v>1303</v>
      </c>
      <c r="N4209" s="679">
        <f t="shared" ca="1" si="721"/>
        <v>338109.77</v>
      </c>
      <c r="O4209" s="679">
        <f t="shared" ca="1" si="720"/>
        <v>0</v>
      </c>
      <c r="P4209" s="679">
        <f t="shared" ca="1" si="720"/>
        <v>0</v>
      </c>
      <c r="Q4209" s="679">
        <f t="shared" ca="1" si="720"/>
        <v>51523.46</v>
      </c>
      <c r="R4209" s="679">
        <f t="shared" ca="1" si="720"/>
        <v>82110.149999999994</v>
      </c>
      <c r="S4209" s="679">
        <f t="shared" ca="1" si="720"/>
        <v>196902.51</v>
      </c>
      <c r="T4209" s="679">
        <f t="shared" ca="1" si="720"/>
        <v>0</v>
      </c>
      <c r="U4209" s="679">
        <f t="shared" ca="1" si="720"/>
        <v>0</v>
      </c>
      <c r="V4209" s="679">
        <f t="shared" ca="1" si="720"/>
        <v>7573.65</v>
      </c>
      <c r="W4209" s="679">
        <f t="shared" ca="1" si="714"/>
        <v>0</v>
      </c>
      <c r="X4209" s="679">
        <f t="shared" ca="1" si="720"/>
        <v>0</v>
      </c>
      <c r="Y4209" s="679">
        <f t="shared" ca="1" si="720"/>
        <v>0</v>
      </c>
      <c r="Z4209" s="679">
        <f t="shared" ca="1" si="720"/>
        <v>0</v>
      </c>
      <c r="AA4209" t="str">
        <f t="shared" si="715"/>
        <v>ASR_Financial_Report_SHP21Final</v>
      </c>
      <c r="AB4209" s="960">
        <f t="shared" si="716"/>
        <v>44658</v>
      </c>
      <c r="AC4209" t="str">
        <f t="shared" si="717"/>
        <v>Unaudited</v>
      </c>
    </row>
    <row r="4210" spans="1:29" x14ac:dyDescent="0.25">
      <c r="A4210" t="s">
        <v>420</v>
      </c>
      <c r="B4210" t="s">
        <v>1366</v>
      </c>
      <c r="C4210" t="s">
        <v>1367</v>
      </c>
      <c r="D4210">
        <v>1900</v>
      </c>
      <c r="E4210" s="960">
        <v>1</v>
      </c>
      <c r="F4210" t="s">
        <v>440</v>
      </c>
      <c r="G4210" s="960">
        <v>274</v>
      </c>
      <c r="H4210" t="s">
        <v>390</v>
      </c>
      <c r="I4210" t="s">
        <v>488</v>
      </c>
      <c r="J4210" t="s">
        <v>444</v>
      </c>
      <c r="K4210" t="s">
        <v>449</v>
      </c>
      <c r="L4210" s="15" t="s">
        <v>107</v>
      </c>
      <c r="M4210" t="s">
        <v>187</v>
      </c>
      <c r="N4210" s="679">
        <f t="shared" ca="1" si="721"/>
        <v>682785.72000000032</v>
      </c>
      <c r="O4210" s="679">
        <f t="shared" ca="1" si="720"/>
        <v>305767.85000000003</v>
      </c>
      <c r="P4210" s="679">
        <f t="shared" ca="1" si="720"/>
        <v>34012.26</v>
      </c>
      <c r="Q4210" s="679">
        <f t="shared" ca="1" si="720"/>
        <v>101063.95999999999</v>
      </c>
      <c r="R4210" s="679">
        <f t="shared" ca="1" si="720"/>
        <v>153461.58000000002</v>
      </c>
      <c r="S4210" s="679">
        <f t="shared" ca="1" si="720"/>
        <v>45926.9900000001</v>
      </c>
      <c r="T4210" s="679">
        <f t="shared" ca="1" si="720"/>
        <v>467.55</v>
      </c>
      <c r="U4210" s="679">
        <f t="shared" ca="1" si="720"/>
        <v>98.49</v>
      </c>
      <c r="V4210" s="679">
        <f t="shared" ca="1" si="720"/>
        <v>10199.4</v>
      </c>
      <c r="W4210" s="679">
        <f t="shared" ca="1" si="714"/>
        <v>31787.64</v>
      </c>
      <c r="X4210" s="679">
        <f t="shared" ca="1" si="720"/>
        <v>0</v>
      </c>
      <c r="Y4210" s="679">
        <f t="shared" ca="1" si="720"/>
        <v>0</v>
      </c>
      <c r="Z4210" s="679">
        <f t="shared" ca="1" si="720"/>
        <v>0</v>
      </c>
      <c r="AA4210" t="str">
        <f t="shared" si="715"/>
        <v>ASR_Financial_Report_SHP21Final</v>
      </c>
      <c r="AB4210" s="960">
        <f t="shared" si="716"/>
        <v>44658</v>
      </c>
      <c r="AC4210" t="str">
        <f t="shared" si="717"/>
        <v>Unaudited</v>
      </c>
    </row>
    <row r="4211" spans="1:29" x14ac:dyDescent="0.25">
      <c r="A4211" t="s">
        <v>420</v>
      </c>
      <c r="B4211" t="s">
        <v>1366</v>
      </c>
      <c r="C4211" t="s">
        <v>1367</v>
      </c>
      <c r="D4211">
        <v>1900</v>
      </c>
      <c r="E4211" s="960">
        <v>1</v>
      </c>
      <c r="F4211" t="s">
        <v>440</v>
      </c>
      <c r="G4211" s="960">
        <v>274</v>
      </c>
      <c r="H4211" t="s">
        <v>390</v>
      </c>
      <c r="I4211" t="s">
        <v>488</v>
      </c>
      <c r="J4211" t="s">
        <v>444</v>
      </c>
      <c r="K4211" t="s">
        <v>449</v>
      </c>
      <c r="L4211" s="15" t="s">
        <v>108</v>
      </c>
      <c r="M4211" t="s">
        <v>160</v>
      </c>
      <c r="N4211" s="679">
        <f t="shared" ca="1" si="721"/>
        <v>4161585.0299999984</v>
      </c>
      <c r="O4211" s="679">
        <f t="shared" ca="1" si="720"/>
        <v>875829.11999999802</v>
      </c>
      <c r="P4211" s="679">
        <f t="shared" ca="1" si="720"/>
        <v>73993.86</v>
      </c>
      <c r="Q4211" s="679">
        <f t="shared" ca="1" si="720"/>
        <v>541984.35</v>
      </c>
      <c r="R4211" s="679">
        <f t="shared" ca="1" si="720"/>
        <v>935000.5</v>
      </c>
      <c r="S4211" s="679">
        <f t="shared" ca="1" si="720"/>
        <v>1415409.02</v>
      </c>
      <c r="T4211" s="679">
        <f t="shared" ca="1" si="720"/>
        <v>3488.25</v>
      </c>
      <c r="U4211" s="679">
        <f t="shared" ref="U4211:Z4211" ca="1" si="722">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12707.81</v>
      </c>
      <c r="V4211" s="679">
        <f t="shared" ca="1" si="722"/>
        <v>44514.18</v>
      </c>
      <c r="W4211" s="679">
        <f t="shared" ca="1" si="714"/>
        <v>71017.489999999991</v>
      </c>
      <c r="X4211" s="679">
        <f t="shared" ca="1" si="722"/>
        <v>111878.1500000002</v>
      </c>
      <c r="Y4211" s="679">
        <f t="shared" ca="1" si="722"/>
        <v>75762.3</v>
      </c>
      <c r="Z4211" s="679">
        <f t="shared" ca="1" si="722"/>
        <v>0</v>
      </c>
      <c r="AA4211" t="str">
        <f t="shared" si="715"/>
        <v>ASR_Financial_Report_SHP21Final</v>
      </c>
      <c r="AB4211" s="960">
        <f t="shared" si="716"/>
        <v>44658</v>
      </c>
      <c r="AC4211" t="str">
        <f t="shared" si="717"/>
        <v>Unaudited</v>
      </c>
    </row>
    <row r="4212" spans="1:29" x14ac:dyDescent="0.25">
      <c r="A4212" t="s">
        <v>420</v>
      </c>
      <c r="B4212" t="s">
        <v>1366</v>
      </c>
      <c r="C4212" t="s">
        <v>1367</v>
      </c>
      <c r="D4212">
        <v>1900</v>
      </c>
      <c r="E4212" s="960">
        <v>1</v>
      </c>
      <c r="F4212" t="s">
        <v>440</v>
      </c>
      <c r="G4212" s="960">
        <v>274</v>
      </c>
      <c r="H4212" t="s">
        <v>390</v>
      </c>
      <c r="I4212" t="s">
        <v>488</v>
      </c>
      <c r="J4212" t="s">
        <v>444</v>
      </c>
      <c r="K4212" t="s">
        <v>449</v>
      </c>
      <c r="L4212" s="15" t="s">
        <v>109</v>
      </c>
      <c r="M4212" t="s">
        <v>134</v>
      </c>
      <c r="N4212" s="679">
        <f t="shared" ca="1" si="721"/>
        <v>4769146.3400852019</v>
      </c>
      <c r="O4212" s="679">
        <f t="shared" ref="O4212:V4221" ca="1" si="723">IF(OR(AND($F4212="PY",O$1&lt;&gt;"Prior Year"),AND($F4212&lt;&gt;"PY",O$1="Prior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"&amp;$H4212&amp;"'!$A$7:$CA$7"),0)+MATCH(O$1,INDIRECT("'MMA Rev-Exp "&amp;$H4212&amp;"'!$D$8:$CA$8"),0)-1)))</f>
        <v>3821636.98008506</v>
      </c>
      <c r="P4212" s="679">
        <f t="shared" ca="1" si="723"/>
        <v>166974.74000008</v>
      </c>
      <c r="Q4212" s="679">
        <f t="shared" ca="1" si="723"/>
        <v>235180.38000002698</v>
      </c>
      <c r="R4212" s="679">
        <f t="shared" ca="1" si="723"/>
        <v>254838.010000015</v>
      </c>
      <c r="S4212" s="679">
        <f t="shared" ca="1" si="723"/>
        <v>242745.60000002201</v>
      </c>
      <c r="T4212" s="679">
        <f t="shared" ca="1" si="723"/>
        <v>3791.3599999999101</v>
      </c>
      <c r="U4212" s="679">
        <f t="shared" ca="1" si="723"/>
        <v>2536.78999999998</v>
      </c>
      <c r="V4212" s="679">
        <f t="shared" ca="1" si="723"/>
        <v>24178.480000000898</v>
      </c>
      <c r="W4212" s="679">
        <f t="shared" ca="1" si="714"/>
        <v>740.96000000000197</v>
      </c>
      <c r="X4212" s="679">
        <f t="shared" ref="X4212:Z4228" ca="1" si="724">IF(OR(AND($F4212="PY",X$1&lt;&gt;"Prior Year"),AND($F4212&lt;&gt;"PY",X$1="Prior Year")),0,INDEX(INDIRECT("'MMA Rev-Exp "&amp;$H4212&amp;"'!$A$1:$CA$200"),IF($J4212="Member Months",MATCH($J4212,INDIRECT("'MMA Rev-Exp "&amp;$H4212&amp;"'!$A$1:$A$200"),0),MATCH($L4212,INDIRECT("'MMA Rev-Exp "&amp;$H4212&amp;"'!$B$1:$B$200"),0)),IF($F4212="PY",MATCH("Prior Year Adjustments",INDIRECT("'MMA Rev-Exp "&amp;$H4212&amp;"'!$A$8:$CA$8"),0),MATCH(IF($F4212="Q1","JANUARY - MARCH (Q1)",IF($F4212="Q2","APRIL - JUNE (Q2)",IF($F4212="Q3","JULY - SEPTEMBER (Q3)",IF($F4212="Q4","OCTOBER - DECEMBER (Q4)",0)))),INDIRECT("'MMA Rev-Exp "&amp;$H4212&amp;"'!$A$7:$CA$7"),0)+MATCH(X$1,INDIRECT("'MMA Rev-Exp "&amp;$H4212&amp;"'!$D$8:$CA$8"),0)-1)))</f>
        <v>12764.6499999974</v>
      </c>
      <c r="Y4212" s="679">
        <f t="shared" ca="1" si="724"/>
        <v>3758.3899999997502</v>
      </c>
      <c r="Z4212" s="679">
        <f t="shared" ca="1" si="724"/>
        <v>0</v>
      </c>
      <c r="AA4212" t="str">
        <f t="shared" si="715"/>
        <v>ASR_Financial_Report_SHP21Final</v>
      </c>
      <c r="AB4212" s="960">
        <f t="shared" si="716"/>
        <v>44658</v>
      </c>
      <c r="AC4212" t="str">
        <f t="shared" si="717"/>
        <v>Unaudited</v>
      </c>
    </row>
    <row r="4213" spans="1:29" x14ac:dyDescent="0.25">
      <c r="A4213" t="s">
        <v>420</v>
      </c>
      <c r="B4213" t="s">
        <v>1366</v>
      </c>
      <c r="C4213" t="s">
        <v>1367</v>
      </c>
      <c r="D4213">
        <v>1900</v>
      </c>
      <c r="E4213" s="960">
        <v>1</v>
      </c>
      <c r="F4213" t="s">
        <v>440</v>
      </c>
      <c r="G4213" s="960">
        <v>274</v>
      </c>
      <c r="H4213" t="s">
        <v>390</v>
      </c>
      <c r="I4213" t="s">
        <v>488</v>
      </c>
      <c r="J4213" t="s">
        <v>444</v>
      </c>
      <c r="K4213" t="s">
        <v>449</v>
      </c>
      <c r="L4213" s="15" t="s">
        <v>110</v>
      </c>
      <c r="M4213" t="s">
        <v>162</v>
      </c>
      <c r="N4213" s="679">
        <f t="shared" ca="1" si="721"/>
        <v>8302.8059708602814</v>
      </c>
      <c r="O4213" s="679">
        <f t="shared" ca="1" si="723"/>
        <v>52355.547017005338</v>
      </c>
      <c r="P4213" s="679">
        <f t="shared" ca="1" si="723"/>
        <v>4674.4618635826664</v>
      </c>
      <c r="Q4213" s="679">
        <f t="shared" ca="1" si="723"/>
        <v>7607.8627724479138</v>
      </c>
      <c r="R4213" s="679">
        <f t="shared" ca="1" si="723"/>
        <v>12020.437411835719</v>
      </c>
      <c r="S4213" s="679">
        <f t="shared" ca="1" si="723"/>
        <v>-71964.533562800483</v>
      </c>
      <c r="T4213" s="679">
        <f t="shared" ca="1" si="723"/>
        <v>169.66384160200676</v>
      </c>
      <c r="U4213" s="679">
        <f t="shared" ca="1" si="723"/>
        <v>-508.22007628615916</v>
      </c>
      <c r="V4213" s="679">
        <f t="shared" ca="1" si="723"/>
        <v>692.3437305810005</v>
      </c>
      <c r="W4213" s="679">
        <f t="shared" ref="W4213:W4276" ca="1" si="725">IF(OR(AND($F4213="PY",W$1&lt;&gt;"Prior Year"),AND($F4213&lt;&gt;"PY",W$1="Prior Year")),0,INDEX(INDIRECT("'MMA Rev-Exp "&amp;$H4213&amp;"'!$A$1:$CA$200"),IF($J4213="Member Months",MATCH($J4213,INDIRECT("'MMA Rev-Exp "&amp;$H4213&amp;"'!$A$1:$A$200"),0),MATCH($L4213,INDIRECT("'MMA Rev-Exp "&amp;$H4213&amp;"'!$B$1:$B$200"),0)),IF($F4213="PY",MATCH("Prior Year Adjustments",INDIRECT("'MMA Rev-Exp "&amp;$H4213&amp;"'!$A$8:$CA$8"),0),MATCH(IF($F4213="Q1","JANUARY - MARCH (Q1)",IF($F4213="Q2","APRIL - JUNE (Q2)",IF($F4213="Q3","JULY - SEPTEMBER (Q3)",IF($F4213="Q4","OCTOBER - DECEMBER (Q4)",0)))),INDIRECT("'MMA Rev-Exp "&amp;$H4213&amp;"'!$A$7:$CA$7"),0)+MATCH(W$1,INDIRECT("'MMA Rev-Exp "&amp;$H4213&amp;"'!$D$8:$CA$8"),0)-1)))</f>
        <v>905.15875604365237</v>
      </c>
      <c r="X4213" s="679">
        <f t="shared" ca="1" si="724"/>
        <v>1796.8291012828763</v>
      </c>
      <c r="Y4213" s="679">
        <f t="shared" ca="1" si="724"/>
        <v>553.25511556574281</v>
      </c>
      <c r="Z4213" s="679">
        <f t="shared" ca="1" si="724"/>
        <v>0</v>
      </c>
      <c r="AA4213" t="str">
        <f t="shared" si="715"/>
        <v>ASR_Financial_Report_SHP21Final</v>
      </c>
      <c r="AB4213" s="960">
        <f t="shared" si="716"/>
        <v>44658</v>
      </c>
      <c r="AC4213" t="str">
        <f t="shared" si="717"/>
        <v>Unaudited</v>
      </c>
    </row>
    <row r="4214" spans="1:29" x14ac:dyDescent="0.25">
      <c r="A4214" t="s">
        <v>420</v>
      </c>
      <c r="B4214" t="s">
        <v>1366</v>
      </c>
      <c r="C4214" t="s">
        <v>1367</v>
      </c>
      <c r="D4214">
        <v>1900</v>
      </c>
      <c r="E4214" s="960">
        <v>1</v>
      </c>
      <c r="F4214" t="s">
        <v>440</v>
      </c>
      <c r="G4214" s="960">
        <v>274</v>
      </c>
      <c r="H4214" t="s">
        <v>390</v>
      </c>
      <c r="I4214" t="s">
        <v>488</v>
      </c>
      <c r="J4214" t="s">
        <v>444</v>
      </c>
      <c r="K4214" t="s">
        <v>449</v>
      </c>
      <c r="L4214" s="15" t="s">
        <v>111</v>
      </c>
      <c r="M4214" t="s">
        <v>463</v>
      </c>
      <c r="N4214" s="679">
        <f t="shared" ca="1" si="721"/>
        <v>2550085.6325946287</v>
      </c>
      <c r="O4214" s="679">
        <f t="shared" ca="1" si="723"/>
        <v>1143335.3723132017</v>
      </c>
      <c r="P4214" s="679">
        <f t="shared" ca="1" si="723"/>
        <v>83186.146092849624</v>
      </c>
      <c r="Q4214" s="679">
        <f t="shared" ca="1" si="723"/>
        <v>496345.32199232717</v>
      </c>
      <c r="R4214" s="679">
        <f t="shared" ca="1" si="723"/>
        <v>576828.241774922</v>
      </c>
      <c r="S4214" s="679">
        <f t="shared" ca="1" si="723"/>
        <v>169836.42044391885</v>
      </c>
      <c r="T4214" s="679">
        <f t="shared" ca="1" si="723"/>
        <v>3044.4043236261268</v>
      </c>
      <c r="U4214" s="679">
        <f t="shared" ca="1" si="723"/>
        <v>1596.0497367562427</v>
      </c>
      <c r="V4214" s="679">
        <f t="shared" ca="1" si="723"/>
        <v>75712.568191501836</v>
      </c>
      <c r="W4214" s="679">
        <f t="shared" ca="1" si="725"/>
        <v>0</v>
      </c>
      <c r="X4214" s="679">
        <f t="shared" ca="1" si="724"/>
        <v>243.71141874539211</v>
      </c>
      <c r="Y4214" s="679">
        <f t="shared" ca="1" si="724"/>
        <v>-42.603693220576986</v>
      </c>
      <c r="Z4214" s="679">
        <f t="shared" ca="1" si="724"/>
        <v>0</v>
      </c>
      <c r="AA4214" t="str">
        <f t="shared" si="715"/>
        <v>ASR_Financial_Report_SHP21Final</v>
      </c>
      <c r="AB4214" s="960">
        <f t="shared" si="716"/>
        <v>44658</v>
      </c>
      <c r="AC4214" t="str">
        <f t="shared" si="717"/>
        <v>Unaudited</v>
      </c>
    </row>
    <row r="4215" spans="1:29" x14ac:dyDescent="0.25">
      <c r="A4215" t="s">
        <v>420</v>
      </c>
      <c r="B4215" t="s">
        <v>1366</v>
      </c>
      <c r="C4215" t="s">
        <v>1367</v>
      </c>
      <c r="D4215">
        <v>1900</v>
      </c>
      <c r="E4215" s="960">
        <v>1</v>
      </c>
      <c r="F4215" t="s">
        <v>440</v>
      </c>
      <c r="G4215" s="960">
        <v>274</v>
      </c>
      <c r="H4215" t="s">
        <v>390</v>
      </c>
      <c r="I4215" t="s">
        <v>488</v>
      </c>
      <c r="J4215" t="s">
        <v>444</v>
      </c>
      <c r="K4215" t="s">
        <v>6</v>
      </c>
      <c r="L4215" s="15" t="s">
        <v>117</v>
      </c>
      <c r="M4215" t="s">
        <v>188</v>
      </c>
      <c r="N4215" s="679">
        <f t="shared" ca="1" si="721"/>
        <v>1323525.7099999981</v>
      </c>
      <c r="O4215" s="679">
        <f t="shared" ca="1" si="723"/>
        <v>812424.92999999807</v>
      </c>
      <c r="P4215" s="679">
        <f t="shared" ca="1" si="723"/>
        <v>52093.759999999995</v>
      </c>
      <c r="Q4215" s="679">
        <f t="shared" ca="1" si="723"/>
        <v>99919.480000000098</v>
      </c>
      <c r="R4215" s="679">
        <f t="shared" ca="1" si="723"/>
        <v>178895.58000000002</v>
      </c>
      <c r="S4215" s="679">
        <f t="shared" ca="1" si="723"/>
        <v>105595.5</v>
      </c>
      <c r="T4215" s="679">
        <f t="shared" ca="1" si="723"/>
        <v>909.3900000000001</v>
      </c>
      <c r="U4215" s="679">
        <f t="shared" ca="1" si="723"/>
        <v>3900.97</v>
      </c>
      <c r="V4215" s="679">
        <f t="shared" ca="1" si="723"/>
        <v>16214.900000000001</v>
      </c>
      <c r="W4215" s="679">
        <f t="shared" ca="1" si="725"/>
        <v>337.51</v>
      </c>
      <c r="X4215" s="679">
        <f t="shared" ca="1" si="724"/>
        <v>40531.32</v>
      </c>
      <c r="Y4215" s="679">
        <f t="shared" ca="1" si="724"/>
        <v>12702.369999999999</v>
      </c>
      <c r="Z4215" s="679">
        <f t="shared" ca="1" si="724"/>
        <v>0</v>
      </c>
      <c r="AA4215" t="str">
        <f t="shared" si="715"/>
        <v>ASR_Financial_Report_SHP21Final</v>
      </c>
      <c r="AB4215" s="960">
        <f t="shared" si="716"/>
        <v>44658</v>
      </c>
      <c r="AC4215" t="str">
        <f t="shared" si="717"/>
        <v>Unaudited</v>
      </c>
    </row>
    <row r="4216" spans="1:29" x14ac:dyDescent="0.25">
      <c r="A4216" t="s">
        <v>420</v>
      </c>
      <c r="B4216" t="s">
        <v>1366</v>
      </c>
      <c r="C4216" t="s">
        <v>1367</v>
      </c>
      <c r="D4216">
        <v>1900</v>
      </c>
      <c r="E4216" s="960">
        <v>1</v>
      </c>
      <c r="F4216" t="s">
        <v>440</v>
      </c>
      <c r="G4216" s="960">
        <v>274</v>
      </c>
      <c r="H4216" t="s">
        <v>390</v>
      </c>
      <c r="I4216" t="s">
        <v>488</v>
      </c>
      <c r="J4216" t="s">
        <v>444</v>
      </c>
      <c r="K4216" t="s">
        <v>6</v>
      </c>
      <c r="L4216" s="15" t="s">
        <v>45</v>
      </c>
      <c r="M4216" t="s">
        <v>163</v>
      </c>
      <c r="N4216" s="679">
        <f t="shared" ca="1" si="721"/>
        <v>0</v>
      </c>
      <c r="O4216" s="679">
        <f t="shared" ca="1" si="723"/>
        <v>0</v>
      </c>
      <c r="P4216" s="679">
        <f t="shared" ca="1" si="723"/>
        <v>0</v>
      </c>
      <c r="Q4216" s="679">
        <f t="shared" ca="1" si="723"/>
        <v>0</v>
      </c>
      <c r="R4216" s="679">
        <f t="shared" ca="1" si="723"/>
        <v>0</v>
      </c>
      <c r="S4216" s="679">
        <f t="shared" ca="1" si="723"/>
        <v>0</v>
      </c>
      <c r="T4216" s="679">
        <f t="shared" ca="1" si="723"/>
        <v>0</v>
      </c>
      <c r="U4216" s="679">
        <f t="shared" ca="1" si="723"/>
        <v>0</v>
      </c>
      <c r="V4216" s="679">
        <f t="shared" ca="1" si="723"/>
        <v>0</v>
      </c>
      <c r="W4216" s="679">
        <f t="shared" ca="1" si="725"/>
        <v>0</v>
      </c>
      <c r="X4216" s="679">
        <f t="shared" ca="1" si="724"/>
        <v>0</v>
      </c>
      <c r="Y4216" s="679">
        <f t="shared" ca="1" si="724"/>
        <v>0</v>
      </c>
      <c r="Z4216" s="679">
        <f t="shared" ca="1" si="724"/>
        <v>0</v>
      </c>
      <c r="AA4216" t="str">
        <f t="shared" si="715"/>
        <v>ASR_Financial_Report_SHP21Final</v>
      </c>
      <c r="AB4216" s="960">
        <f t="shared" si="716"/>
        <v>44658</v>
      </c>
      <c r="AC4216" t="str">
        <f t="shared" si="717"/>
        <v>Unaudited</v>
      </c>
    </row>
    <row r="4217" spans="1:29" x14ac:dyDescent="0.25">
      <c r="A4217" t="s">
        <v>420</v>
      </c>
      <c r="B4217" t="s">
        <v>1366</v>
      </c>
      <c r="C4217" t="s">
        <v>1367</v>
      </c>
      <c r="D4217">
        <v>1900</v>
      </c>
      <c r="E4217" s="960">
        <v>1</v>
      </c>
      <c r="F4217" t="s">
        <v>440</v>
      </c>
      <c r="G4217" s="960">
        <v>274</v>
      </c>
      <c r="H4217" t="s">
        <v>390</v>
      </c>
      <c r="I4217" t="s">
        <v>488</v>
      </c>
      <c r="J4217" t="s">
        <v>444</v>
      </c>
      <c r="K4217" t="s">
        <v>6</v>
      </c>
      <c r="L4217" s="15" t="s">
        <v>46</v>
      </c>
      <c r="M4217" t="s">
        <v>164</v>
      </c>
      <c r="N4217" s="679">
        <f t="shared" ca="1" si="721"/>
        <v>4236.2649523012842</v>
      </c>
      <c r="O4217" s="679">
        <f t="shared" ca="1" si="723"/>
        <v>3368.6816224828549</v>
      </c>
      <c r="P4217" s="679">
        <f t="shared" ca="1" si="723"/>
        <v>264.76617635468102</v>
      </c>
      <c r="Q4217" s="679">
        <f t="shared" ca="1" si="723"/>
        <v>282.82321114028196</v>
      </c>
      <c r="R4217" s="679">
        <f t="shared" ca="1" si="723"/>
        <v>344.3736550590296</v>
      </c>
      <c r="S4217" s="679">
        <f t="shared" ca="1" si="723"/>
        <v>-84.221308902845195</v>
      </c>
      <c r="T4217" s="679">
        <f t="shared" ca="1" si="723"/>
        <v>8.0607266268975089</v>
      </c>
      <c r="U4217" s="679">
        <f t="shared" ca="1" si="723"/>
        <v>1.7155957490470399</v>
      </c>
      <c r="V4217" s="679">
        <f t="shared" ca="1" si="723"/>
        <v>48.649907298375354</v>
      </c>
      <c r="W4217" s="679">
        <f t="shared" ca="1" si="725"/>
        <v>1.4153664929638057</v>
      </c>
      <c r="X4217" s="679">
        <f t="shared" ca="1" si="724"/>
        <v>0</v>
      </c>
      <c r="Y4217" s="679">
        <f t="shared" ca="1" si="724"/>
        <v>0</v>
      </c>
      <c r="Z4217" s="679">
        <f t="shared" ca="1" si="724"/>
        <v>0</v>
      </c>
      <c r="AA4217" t="str">
        <f t="shared" si="715"/>
        <v>ASR_Financial_Report_SHP21Final</v>
      </c>
      <c r="AB4217" s="960">
        <f t="shared" si="716"/>
        <v>44658</v>
      </c>
      <c r="AC4217" t="str">
        <f t="shared" si="717"/>
        <v>Unaudited</v>
      </c>
    </row>
    <row r="4218" spans="1:29" x14ac:dyDescent="0.25">
      <c r="A4218" t="s">
        <v>420</v>
      </c>
      <c r="B4218" t="s">
        <v>1366</v>
      </c>
      <c r="C4218" t="s">
        <v>1367</v>
      </c>
      <c r="D4218">
        <v>1900</v>
      </c>
      <c r="E4218" s="960">
        <v>1</v>
      </c>
      <c r="F4218" t="s">
        <v>440</v>
      </c>
      <c r="G4218" s="960">
        <v>274</v>
      </c>
      <c r="H4218" t="s">
        <v>390</v>
      </c>
      <c r="I4218" t="s">
        <v>488</v>
      </c>
      <c r="J4218" t="s">
        <v>444</v>
      </c>
      <c r="K4218" t="s">
        <v>6</v>
      </c>
      <c r="L4218" s="15" t="s">
        <v>165</v>
      </c>
      <c r="M4218" t="s">
        <v>461</v>
      </c>
      <c r="N4218" s="679">
        <f t="shared" ca="1" si="721"/>
        <v>0</v>
      </c>
      <c r="O4218" s="679">
        <f t="shared" ca="1" si="723"/>
        <v>0</v>
      </c>
      <c r="P4218" s="679">
        <f t="shared" ca="1" si="723"/>
        <v>0</v>
      </c>
      <c r="Q4218" s="679">
        <f t="shared" ca="1" si="723"/>
        <v>0</v>
      </c>
      <c r="R4218" s="679">
        <f t="shared" ca="1" si="723"/>
        <v>0</v>
      </c>
      <c r="S4218" s="679">
        <f t="shared" ca="1" si="723"/>
        <v>0</v>
      </c>
      <c r="T4218" s="679">
        <f t="shared" ca="1" si="723"/>
        <v>0</v>
      </c>
      <c r="U4218" s="679">
        <f t="shared" ca="1" si="723"/>
        <v>0</v>
      </c>
      <c r="V4218" s="679">
        <f t="shared" ca="1" si="723"/>
        <v>0</v>
      </c>
      <c r="W4218" s="679">
        <f t="shared" ca="1" si="725"/>
        <v>0</v>
      </c>
      <c r="X4218" s="679">
        <f t="shared" ca="1" si="724"/>
        <v>0</v>
      </c>
      <c r="Y4218" s="679">
        <f t="shared" ca="1" si="724"/>
        <v>0</v>
      </c>
      <c r="Z4218" s="679">
        <f t="shared" ca="1" si="724"/>
        <v>0</v>
      </c>
      <c r="AA4218" t="str">
        <f t="shared" si="715"/>
        <v>ASR_Financial_Report_SHP21Final</v>
      </c>
      <c r="AB4218" s="960">
        <f t="shared" si="716"/>
        <v>44658</v>
      </c>
      <c r="AC4218" t="str">
        <f t="shared" si="717"/>
        <v>Unaudited</v>
      </c>
    </row>
    <row r="4219" spans="1:29" x14ac:dyDescent="0.25">
      <c r="A4219" t="s">
        <v>420</v>
      </c>
      <c r="B4219" t="s">
        <v>1366</v>
      </c>
      <c r="C4219" t="s">
        <v>1367</v>
      </c>
      <c r="D4219">
        <v>1900</v>
      </c>
      <c r="E4219" s="960">
        <v>1</v>
      </c>
      <c r="F4219" t="s">
        <v>440</v>
      </c>
      <c r="G4219" s="960">
        <v>274</v>
      </c>
      <c r="H4219" t="s">
        <v>390</v>
      </c>
      <c r="I4219" t="s">
        <v>488</v>
      </c>
      <c r="J4219" t="s">
        <v>444</v>
      </c>
      <c r="K4219" t="s">
        <v>434</v>
      </c>
      <c r="L4219" s="15" t="s">
        <v>120</v>
      </c>
      <c r="M4219" t="s">
        <v>32</v>
      </c>
      <c r="N4219" s="679">
        <f t="shared" ca="1" si="721"/>
        <v>0</v>
      </c>
      <c r="O4219" s="679">
        <f t="shared" ca="1" si="723"/>
        <v>0</v>
      </c>
      <c r="P4219" s="679">
        <f t="shared" ca="1" si="723"/>
        <v>0</v>
      </c>
      <c r="Q4219" s="679">
        <f t="shared" ca="1" si="723"/>
        <v>0</v>
      </c>
      <c r="R4219" s="679">
        <f t="shared" ca="1" si="723"/>
        <v>0</v>
      </c>
      <c r="S4219" s="679">
        <f t="shared" ca="1" si="723"/>
        <v>0</v>
      </c>
      <c r="T4219" s="679">
        <f t="shared" ca="1" si="723"/>
        <v>0</v>
      </c>
      <c r="U4219" s="679">
        <f t="shared" ca="1" si="723"/>
        <v>0</v>
      </c>
      <c r="V4219" s="679">
        <f t="shared" ca="1" si="723"/>
        <v>0</v>
      </c>
      <c r="W4219" s="679">
        <f t="shared" ca="1" si="725"/>
        <v>0</v>
      </c>
      <c r="X4219" s="679">
        <f t="shared" ca="1" si="724"/>
        <v>0</v>
      </c>
      <c r="Y4219" s="679">
        <f t="shared" ca="1" si="724"/>
        <v>0</v>
      </c>
      <c r="Z4219" s="679">
        <f t="shared" ca="1" si="724"/>
        <v>0</v>
      </c>
      <c r="AA4219" t="str">
        <f t="shared" si="715"/>
        <v>ASR_Financial_Report_SHP21Final</v>
      </c>
      <c r="AB4219" s="960">
        <f t="shared" si="716"/>
        <v>44658</v>
      </c>
      <c r="AC4219" t="str">
        <f t="shared" si="717"/>
        <v>Unaudited</v>
      </c>
    </row>
    <row r="4220" spans="1:29" x14ac:dyDescent="0.25">
      <c r="A4220" t="s">
        <v>420</v>
      </c>
      <c r="B4220" t="s">
        <v>1366</v>
      </c>
      <c r="C4220" t="s">
        <v>1367</v>
      </c>
      <c r="D4220">
        <v>1900</v>
      </c>
      <c r="E4220" s="960">
        <v>1</v>
      </c>
      <c r="F4220" t="s">
        <v>440</v>
      </c>
      <c r="G4220" s="960">
        <v>274</v>
      </c>
      <c r="H4220" t="s">
        <v>390</v>
      </c>
      <c r="I4220" t="s">
        <v>488</v>
      </c>
      <c r="J4220" t="s">
        <v>444</v>
      </c>
      <c r="K4220" t="s">
        <v>434</v>
      </c>
      <c r="L4220" s="15" t="s">
        <v>924</v>
      </c>
      <c r="M4220" t="s">
        <v>916</v>
      </c>
      <c r="N4220" s="679">
        <f t="shared" ca="1" si="721"/>
        <v>0</v>
      </c>
      <c r="O4220" s="679">
        <f t="shared" ca="1" si="723"/>
        <v>0</v>
      </c>
      <c r="P4220" s="679">
        <f t="shared" ca="1" si="723"/>
        <v>0</v>
      </c>
      <c r="Q4220" s="679">
        <f t="shared" ca="1" si="723"/>
        <v>0</v>
      </c>
      <c r="R4220" s="679">
        <f t="shared" ca="1" si="723"/>
        <v>0</v>
      </c>
      <c r="S4220" s="679">
        <f t="shared" ca="1" si="723"/>
        <v>0</v>
      </c>
      <c r="T4220" s="679">
        <f t="shared" ca="1" si="723"/>
        <v>0</v>
      </c>
      <c r="U4220" s="679">
        <f t="shared" ca="1" si="723"/>
        <v>0</v>
      </c>
      <c r="V4220" s="679">
        <f t="shared" ca="1" si="723"/>
        <v>0</v>
      </c>
      <c r="W4220" s="679">
        <f t="shared" ca="1" si="725"/>
        <v>0</v>
      </c>
      <c r="X4220" s="679">
        <f t="shared" ca="1" si="724"/>
        <v>0</v>
      </c>
      <c r="Y4220" s="679">
        <f t="shared" ca="1" si="724"/>
        <v>0</v>
      </c>
      <c r="Z4220" s="679">
        <f t="shared" ca="1" si="724"/>
        <v>0</v>
      </c>
      <c r="AA4220" t="str">
        <f t="shared" si="715"/>
        <v>ASR_Financial_Report_SHP21Final</v>
      </c>
      <c r="AB4220" s="960">
        <f t="shared" si="716"/>
        <v>44658</v>
      </c>
      <c r="AC4220" t="str">
        <f t="shared" si="717"/>
        <v>Unaudited</v>
      </c>
    </row>
    <row r="4221" spans="1:29" x14ac:dyDescent="0.25">
      <c r="A4221" t="s">
        <v>420</v>
      </c>
      <c r="B4221" t="s">
        <v>1366</v>
      </c>
      <c r="C4221" t="s">
        <v>1367</v>
      </c>
      <c r="D4221">
        <v>1900</v>
      </c>
      <c r="E4221" s="960">
        <v>1</v>
      </c>
      <c r="F4221" t="s">
        <v>440</v>
      </c>
      <c r="G4221" s="960">
        <v>274</v>
      </c>
      <c r="H4221" t="s">
        <v>390</v>
      </c>
      <c r="I4221" t="s">
        <v>488</v>
      </c>
      <c r="J4221" t="s">
        <v>444</v>
      </c>
      <c r="K4221" t="s">
        <v>434</v>
      </c>
      <c r="L4221" s="15" t="s">
        <v>167</v>
      </c>
      <c r="M4221" t="s">
        <v>40</v>
      </c>
      <c r="N4221" s="679">
        <f t="shared" ca="1" si="721"/>
        <v>0</v>
      </c>
      <c r="O4221" s="679">
        <f t="shared" ca="1" si="723"/>
        <v>0</v>
      </c>
      <c r="P4221" s="679">
        <f t="shared" ca="1" si="723"/>
        <v>0</v>
      </c>
      <c r="Q4221" s="679">
        <f t="shared" ca="1" si="723"/>
        <v>0</v>
      </c>
      <c r="R4221" s="679">
        <f t="shared" ca="1" si="723"/>
        <v>0</v>
      </c>
      <c r="S4221" s="679">
        <f t="shared" ca="1" si="723"/>
        <v>0</v>
      </c>
      <c r="T4221" s="679">
        <f t="shared" ca="1" si="723"/>
        <v>0</v>
      </c>
      <c r="U4221" s="679">
        <f t="shared" ca="1" si="723"/>
        <v>0</v>
      </c>
      <c r="V4221" s="679">
        <f t="shared" ca="1" si="723"/>
        <v>0</v>
      </c>
      <c r="W4221" s="679">
        <f t="shared" ca="1" si="725"/>
        <v>0</v>
      </c>
      <c r="X4221" s="679">
        <f t="shared" ca="1" si="724"/>
        <v>0</v>
      </c>
      <c r="Y4221" s="679">
        <f t="shared" ca="1" si="724"/>
        <v>0</v>
      </c>
      <c r="Z4221" s="679">
        <f t="shared" ca="1" si="724"/>
        <v>0</v>
      </c>
      <c r="AA4221" t="str">
        <f t="shared" si="715"/>
        <v>ASR_Financial_Report_SHP21Final</v>
      </c>
      <c r="AB4221" s="960">
        <f t="shared" si="716"/>
        <v>44658</v>
      </c>
      <c r="AC4221" t="str">
        <f t="shared" si="717"/>
        <v>Unaudited</v>
      </c>
    </row>
    <row r="4222" spans="1:29" x14ac:dyDescent="0.25">
      <c r="A4222" t="s">
        <v>420</v>
      </c>
      <c r="B4222" t="s">
        <v>1366</v>
      </c>
      <c r="C4222" t="s">
        <v>1367</v>
      </c>
      <c r="D4222">
        <v>1900</v>
      </c>
      <c r="E4222" s="960">
        <v>1</v>
      </c>
      <c r="F4222" t="s">
        <v>440</v>
      </c>
      <c r="G4222" s="960">
        <v>274</v>
      </c>
      <c r="H4222" t="s">
        <v>390</v>
      </c>
      <c r="I4222" t="s">
        <v>488</v>
      </c>
      <c r="J4222" t="s">
        <v>444</v>
      </c>
      <c r="K4222" t="s">
        <v>434</v>
      </c>
      <c r="L4222" s="15" t="s">
        <v>168</v>
      </c>
      <c r="M4222" t="s">
        <v>329</v>
      </c>
      <c r="N4222" s="679">
        <f t="shared" ca="1" si="721"/>
        <v>0</v>
      </c>
      <c r="O4222" s="679">
        <f t="shared" ref="O4222:V4228" ca="1" si="726">IF(OR(AND($F4222="PY",O$1&lt;&gt;"Prior Year"),AND($F4222&lt;&gt;"PY",O$1="Prior Year")),0,INDEX(INDIRECT("'MMA Rev-Exp "&amp;$H4222&amp;"'!$A$1:$CA$200"),IF($J4222="Member Months",MATCH($J4222,INDIRECT("'MMA Rev-Exp "&amp;$H4222&amp;"'!$A$1:$A$200"),0),MATCH($L4222,INDIRECT("'MMA Rev-Exp "&amp;$H4222&amp;"'!$B$1:$B$200"),0)),IF($F4222="PY",MATCH("Prior Year Adjustments",INDIRECT("'MMA Rev-Exp "&amp;$H4222&amp;"'!$A$8:$CA$8"),0),MATCH(IF($F4222="Q1","JANUARY - MARCH (Q1)",IF($F4222="Q2","APRIL - JUNE (Q2)",IF($F4222="Q3","JULY - SEPTEMBER (Q3)",IF($F4222="Q4","OCTOBER - DECEMBER (Q4)",0)))),INDIRECT("'MMA Rev-Exp "&amp;$H4222&amp;"'!$A$7:$CA$7"),0)+MATCH(O$1,INDIRECT("'MMA Rev-Exp "&amp;$H4222&amp;"'!$D$8:$CA$8"),0)-1)))</f>
        <v>0</v>
      </c>
      <c r="P4222" s="679">
        <f t="shared" ca="1" si="726"/>
        <v>0</v>
      </c>
      <c r="Q4222" s="679">
        <f t="shared" ca="1" si="726"/>
        <v>0</v>
      </c>
      <c r="R4222" s="679">
        <f t="shared" ca="1" si="726"/>
        <v>0</v>
      </c>
      <c r="S4222" s="679">
        <f t="shared" ca="1" si="726"/>
        <v>0</v>
      </c>
      <c r="T4222" s="679">
        <f t="shared" ca="1" si="726"/>
        <v>0</v>
      </c>
      <c r="U4222" s="679">
        <f t="shared" ca="1" si="726"/>
        <v>0</v>
      </c>
      <c r="V4222" s="679">
        <f t="shared" ca="1" si="726"/>
        <v>0</v>
      </c>
      <c r="W4222" s="679">
        <f t="shared" ca="1" si="725"/>
        <v>0</v>
      </c>
      <c r="X4222" s="679">
        <f t="shared" ca="1" si="724"/>
        <v>0</v>
      </c>
      <c r="Y4222" s="679">
        <f t="shared" ca="1" si="724"/>
        <v>0</v>
      </c>
      <c r="Z4222" s="679">
        <f t="shared" ca="1" si="724"/>
        <v>0</v>
      </c>
      <c r="AA4222" t="str">
        <f t="shared" si="715"/>
        <v>ASR_Financial_Report_SHP21Final</v>
      </c>
      <c r="AB4222" s="960">
        <f t="shared" si="716"/>
        <v>44658</v>
      </c>
      <c r="AC4222" t="str">
        <f t="shared" si="717"/>
        <v>Unaudited</v>
      </c>
    </row>
    <row r="4223" spans="1:29" x14ac:dyDescent="0.25">
      <c r="A4223" t="s">
        <v>420</v>
      </c>
      <c r="B4223" t="s">
        <v>1366</v>
      </c>
      <c r="C4223" t="s">
        <v>1367</v>
      </c>
      <c r="D4223">
        <v>1900</v>
      </c>
      <c r="E4223" s="960">
        <v>1</v>
      </c>
      <c r="F4223" t="s">
        <v>440</v>
      </c>
      <c r="G4223" s="960">
        <v>274</v>
      </c>
      <c r="H4223" t="s">
        <v>390</v>
      </c>
      <c r="I4223" t="s">
        <v>488</v>
      </c>
      <c r="J4223" t="s">
        <v>450</v>
      </c>
      <c r="K4223" t="s">
        <v>435</v>
      </c>
      <c r="L4223" s="15" t="s">
        <v>121</v>
      </c>
      <c r="M4223" t="s">
        <v>27</v>
      </c>
      <c r="N4223" s="679">
        <f t="shared" ca="1" si="721"/>
        <v>168736082.34606597</v>
      </c>
      <c r="O4223" s="679">
        <f t="shared" ca="1" si="726"/>
        <v>1783988.9890539283</v>
      </c>
      <c r="P4223" s="679">
        <f t="shared" ca="1" si="726"/>
        <v>166952093.35701203</v>
      </c>
      <c r="Q4223" s="679">
        <f t="shared" ca="1" si="726"/>
        <v>0</v>
      </c>
      <c r="R4223" s="679">
        <f t="shared" ca="1" si="726"/>
        <v>0</v>
      </c>
      <c r="S4223" s="679">
        <f t="shared" ca="1" si="726"/>
        <v>0</v>
      </c>
      <c r="T4223" s="679">
        <f t="shared" ca="1" si="726"/>
        <v>0</v>
      </c>
      <c r="U4223" s="679">
        <f t="shared" ca="1" si="726"/>
        <v>0</v>
      </c>
      <c r="V4223" s="679">
        <f t="shared" ca="1" si="726"/>
        <v>0</v>
      </c>
      <c r="W4223" s="679">
        <f t="shared" ca="1" si="725"/>
        <v>0</v>
      </c>
      <c r="X4223" s="679">
        <f t="shared" ca="1" si="724"/>
        <v>0</v>
      </c>
      <c r="Y4223" s="679">
        <f t="shared" ca="1" si="724"/>
        <v>0</v>
      </c>
      <c r="Z4223" s="679">
        <f t="shared" ca="1" si="724"/>
        <v>0</v>
      </c>
      <c r="AA4223" t="str">
        <f t="shared" si="715"/>
        <v>ASR_Financial_Report_SHP21Final</v>
      </c>
      <c r="AB4223" s="960">
        <f t="shared" si="716"/>
        <v>44658</v>
      </c>
      <c r="AC4223" t="str">
        <f t="shared" si="717"/>
        <v>Unaudited</v>
      </c>
    </row>
    <row r="4224" spans="1:29" x14ac:dyDescent="0.25">
      <c r="A4224" t="s">
        <v>420</v>
      </c>
      <c r="B4224" t="s">
        <v>1366</v>
      </c>
      <c r="C4224" t="s">
        <v>1367</v>
      </c>
      <c r="D4224">
        <v>1900</v>
      </c>
      <c r="E4224" s="960">
        <v>1</v>
      </c>
      <c r="F4224" t="s">
        <v>440</v>
      </c>
      <c r="G4224" s="960">
        <v>274</v>
      </c>
      <c r="H4224" t="s">
        <v>390</v>
      </c>
      <c r="I4224" t="s">
        <v>488</v>
      </c>
      <c r="J4224" t="s">
        <v>450</v>
      </c>
      <c r="K4224" t="s">
        <v>435</v>
      </c>
      <c r="L4224" s="15" t="s">
        <v>122</v>
      </c>
      <c r="M4224" t="s">
        <v>97</v>
      </c>
      <c r="N4224" s="679">
        <f t="shared" ca="1" si="721"/>
        <v>-160452649.85596526</v>
      </c>
      <c r="O4224" s="679">
        <f t="shared" ca="1" si="726"/>
        <v>794423.90165028849</v>
      </c>
      <c r="P4224" s="679">
        <f t="shared" ca="1" si="726"/>
        <v>-161247073.75761554</v>
      </c>
      <c r="Q4224" s="679">
        <f t="shared" ca="1" si="726"/>
        <v>0</v>
      </c>
      <c r="R4224" s="679">
        <f t="shared" ca="1" si="726"/>
        <v>0</v>
      </c>
      <c r="S4224" s="679">
        <f t="shared" ca="1" si="726"/>
        <v>0</v>
      </c>
      <c r="T4224" s="679">
        <f t="shared" ca="1" si="726"/>
        <v>0</v>
      </c>
      <c r="U4224" s="679">
        <f t="shared" ca="1" si="726"/>
        <v>0</v>
      </c>
      <c r="V4224" s="679">
        <f t="shared" ca="1" si="726"/>
        <v>0</v>
      </c>
      <c r="W4224" s="679">
        <f t="shared" ca="1" si="725"/>
        <v>0</v>
      </c>
      <c r="X4224" s="679">
        <f t="shared" ca="1" si="724"/>
        <v>0</v>
      </c>
      <c r="Y4224" s="679">
        <f t="shared" ca="1" si="724"/>
        <v>0</v>
      </c>
      <c r="Z4224" s="679">
        <f t="shared" ca="1" si="724"/>
        <v>0</v>
      </c>
      <c r="AA4224" t="str">
        <f t="shared" si="715"/>
        <v>ASR_Financial_Report_SHP21Final</v>
      </c>
      <c r="AB4224" s="960">
        <f t="shared" si="716"/>
        <v>44658</v>
      </c>
      <c r="AC4224" t="str">
        <f t="shared" si="717"/>
        <v>Unaudited</v>
      </c>
    </row>
    <row r="4225" spans="1:29" x14ac:dyDescent="0.25">
      <c r="A4225" t="s">
        <v>420</v>
      </c>
      <c r="B4225" t="s">
        <v>1366</v>
      </c>
      <c r="C4225" t="s">
        <v>1367</v>
      </c>
      <c r="D4225">
        <v>1900</v>
      </c>
      <c r="E4225" s="960">
        <v>1</v>
      </c>
      <c r="F4225" t="s">
        <v>440</v>
      </c>
      <c r="G4225" s="960">
        <v>274</v>
      </c>
      <c r="H4225" t="s">
        <v>390</v>
      </c>
      <c r="I4225" t="s">
        <v>488</v>
      </c>
      <c r="J4225" t="s">
        <v>450</v>
      </c>
      <c r="K4225" t="s">
        <v>435</v>
      </c>
      <c r="L4225" s="15" t="s">
        <v>123</v>
      </c>
      <c r="M4225" t="s">
        <v>98</v>
      </c>
      <c r="N4225" s="679">
        <f t="shared" ca="1" si="721"/>
        <v>2471102.7277497612</v>
      </c>
      <c r="O4225" s="679">
        <f t="shared" ca="1" si="726"/>
        <v>1295905.7253194277</v>
      </c>
      <c r="P4225" s="679">
        <f t="shared" ca="1" si="726"/>
        <v>1175197.0024303335</v>
      </c>
      <c r="Q4225" s="679">
        <f t="shared" ca="1" si="726"/>
        <v>0</v>
      </c>
      <c r="R4225" s="679">
        <f t="shared" ca="1" si="726"/>
        <v>0</v>
      </c>
      <c r="S4225" s="679">
        <f t="shared" ca="1" si="726"/>
        <v>0</v>
      </c>
      <c r="T4225" s="679">
        <f t="shared" ca="1" si="726"/>
        <v>0</v>
      </c>
      <c r="U4225" s="679">
        <f t="shared" ca="1" si="726"/>
        <v>0</v>
      </c>
      <c r="V4225" s="679">
        <f t="shared" ca="1" si="726"/>
        <v>0</v>
      </c>
      <c r="W4225" s="679">
        <f t="shared" ca="1" si="725"/>
        <v>0</v>
      </c>
      <c r="X4225" s="679">
        <f t="shared" ca="1" si="724"/>
        <v>0</v>
      </c>
      <c r="Y4225" s="679">
        <f t="shared" ca="1" si="724"/>
        <v>0</v>
      </c>
      <c r="Z4225" s="679">
        <f t="shared" ca="1" si="724"/>
        <v>0</v>
      </c>
      <c r="AA4225" t="str">
        <f t="shared" si="715"/>
        <v>ASR_Financial_Report_SHP21Final</v>
      </c>
      <c r="AB4225" s="960">
        <f t="shared" si="716"/>
        <v>44658</v>
      </c>
      <c r="AC4225" t="str">
        <f t="shared" si="717"/>
        <v>Unaudited</v>
      </c>
    </row>
    <row r="4226" spans="1:29" x14ac:dyDescent="0.25">
      <c r="A4226" t="s">
        <v>420</v>
      </c>
      <c r="B4226" t="s">
        <v>1366</v>
      </c>
      <c r="C4226" t="s">
        <v>1367</v>
      </c>
      <c r="D4226">
        <v>1900</v>
      </c>
      <c r="E4226" s="960">
        <v>1</v>
      </c>
      <c r="F4226" t="s">
        <v>440</v>
      </c>
      <c r="G4226" s="960">
        <v>274</v>
      </c>
      <c r="H4226" t="s">
        <v>390</v>
      </c>
      <c r="I4226" t="s">
        <v>488</v>
      </c>
      <c r="J4226" t="s">
        <v>450</v>
      </c>
      <c r="K4226" t="s">
        <v>435</v>
      </c>
      <c r="L4226" s="15" t="s">
        <v>124</v>
      </c>
      <c r="M4226" t="s">
        <v>99</v>
      </c>
      <c r="N4226" s="679">
        <f t="shared" ca="1" si="721"/>
        <v>213765.29033519822</v>
      </c>
      <c r="O4226" s="679">
        <f t="shared" ca="1" si="726"/>
        <v>125581.02516975018</v>
      </c>
      <c r="P4226" s="679">
        <f t="shared" ca="1" si="726"/>
        <v>88184.265165448029</v>
      </c>
      <c r="Q4226" s="679">
        <f t="shared" ca="1" si="726"/>
        <v>0</v>
      </c>
      <c r="R4226" s="679">
        <f t="shared" ca="1" si="726"/>
        <v>0</v>
      </c>
      <c r="S4226" s="679">
        <f t="shared" ca="1" si="726"/>
        <v>0</v>
      </c>
      <c r="T4226" s="679">
        <f t="shared" ca="1" si="726"/>
        <v>0</v>
      </c>
      <c r="U4226" s="679">
        <f t="shared" ca="1" si="726"/>
        <v>0</v>
      </c>
      <c r="V4226" s="679">
        <f t="shared" ca="1" si="726"/>
        <v>0</v>
      </c>
      <c r="W4226" s="679">
        <f t="shared" ca="1" si="725"/>
        <v>0</v>
      </c>
      <c r="X4226" s="679">
        <f t="shared" ca="1" si="724"/>
        <v>0</v>
      </c>
      <c r="Y4226" s="679">
        <f t="shared" ca="1" si="724"/>
        <v>0</v>
      </c>
      <c r="Z4226" s="679">
        <f t="shared" ca="1" si="724"/>
        <v>0</v>
      </c>
      <c r="AA4226" t="str">
        <f t="shared" ref="AA4226:AA4289" si="727">file_name</f>
        <v>ASR_Financial_Report_SHP21Final</v>
      </c>
      <c r="AB4226" s="960">
        <f t="shared" ref="AB4226:AB4289" si="728">file_date</f>
        <v>44658</v>
      </c>
      <c r="AC4226" t="str">
        <f t="shared" ref="AC4226:AC4289" si="729">status</f>
        <v>Unaudited</v>
      </c>
    </row>
    <row r="4227" spans="1:29" x14ac:dyDescent="0.25">
      <c r="A4227" t="s">
        <v>420</v>
      </c>
      <c r="B4227" t="s">
        <v>1366</v>
      </c>
      <c r="C4227" t="s">
        <v>1367</v>
      </c>
      <c r="D4227">
        <v>1900</v>
      </c>
      <c r="E4227" s="960">
        <v>1</v>
      </c>
      <c r="F4227" t="s">
        <v>440</v>
      </c>
      <c r="G4227" s="960">
        <v>274</v>
      </c>
      <c r="H4227" t="s">
        <v>390</v>
      </c>
      <c r="I4227" t="s">
        <v>488</v>
      </c>
      <c r="J4227" t="s">
        <v>450</v>
      </c>
      <c r="K4227" t="s">
        <v>435</v>
      </c>
      <c r="L4227" s="15" t="s">
        <v>125</v>
      </c>
      <c r="M4227" t="s">
        <v>100</v>
      </c>
      <c r="N4227" s="679">
        <f t="shared" ca="1" si="721"/>
        <v>-48890.753442531219</v>
      </c>
      <c r="O4227" s="679">
        <f t="shared" ca="1" si="726"/>
        <v>1.4877910623396657</v>
      </c>
      <c r="P4227" s="679">
        <f t="shared" ca="1" si="726"/>
        <v>-48892.241233593559</v>
      </c>
      <c r="Q4227" s="679">
        <f t="shared" ca="1" si="726"/>
        <v>0</v>
      </c>
      <c r="R4227" s="679">
        <f t="shared" ca="1" si="726"/>
        <v>0</v>
      </c>
      <c r="S4227" s="679">
        <f t="shared" ca="1" si="726"/>
        <v>0</v>
      </c>
      <c r="T4227" s="679">
        <f t="shared" ca="1" si="726"/>
        <v>0</v>
      </c>
      <c r="U4227" s="679">
        <f t="shared" ca="1" si="726"/>
        <v>0</v>
      </c>
      <c r="V4227" s="679">
        <f t="shared" ca="1" si="726"/>
        <v>0</v>
      </c>
      <c r="W4227" s="679">
        <f t="shared" ca="1" si="725"/>
        <v>0</v>
      </c>
      <c r="X4227" s="679">
        <f t="shared" ca="1" si="724"/>
        <v>0</v>
      </c>
      <c r="Y4227" s="679">
        <f t="shared" ca="1" si="724"/>
        <v>0</v>
      </c>
      <c r="Z4227" s="679">
        <f t="shared" ca="1" si="724"/>
        <v>0</v>
      </c>
      <c r="AA4227" t="str">
        <f t="shared" si="727"/>
        <v>ASR_Financial_Report_SHP21Final</v>
      </c>
      <c r="AB4227" s="960">
        <f t="shared" si="728"/>
        <v>44658</v>
      </c>
      <c r="AC4227" t="str">
        <f t="shared" si="729"/>
        <v>Unaudited</v>
      </c>
    </row>
    <row r="4228" spans="1:29" x14ac:dyDescent="0.25">
      <c r="A4228" t="s">
        <v>420</v>
      </c>
      <c r="B4228" t="s">
        <v>1366</v>
      </c>
      <c r="C4228" t="s">
        <v>1367</v>
      </c>
      <c r="D4228">
        <v>1900</v>
      </c>
      <c r="E4228" s="960">
        <v>1</v>
      </c>
      <c r="F4228" t="s">
        <v>440</v>
      </c>
      <c r="G4228" s="960">
        <v>274</v>
      </c>
      <c r="H4228" t="s">
        <v>390</v>
      </c>
      <c r="I4228" t="s">
        <v>488</v>
      </c>
      <c r="J4228" t="s">
        <v>450</v>
      </c>
      <c r="K4228" t="s">
        <v>435</v>
      </c>
      <c r="L4228" s="15" t="s">
        <v>126</v>
      </c>
      <c r="M4228" t="s">
        <v>28</v>
      </c>
      <c r="N4228" s="679">
        <f t="shared" ca="1" si="721"/>
        <v>82965.832331629033</v>
      </c>
      <c r="O4228" s="679">
        <f t="shared" ca="1" si="726"/>
        <v>82965.832331629033</v>
      </c>
      <c r="P4228" s="679">
        <f t="shared" ca="1" si="726"/>
        <v>0</v>
      </c>
      <c r="Q4228" s="679">
        <f t="shared" ca="1" si="726"/>
        <v>0</v>
      </c>
      <c r="R4228" s="679">
        <f t="shared" ca="1" si="726"/>
        <v>0</v>
      </c>
      <c r="S4228" s="679">
        <f t="shared" ca="1" si="726"/>
        <v>0</v>
      </c>
      <c r="T4228" s="679">
        <f t="shared" ca="1" si="726"/>
        <v>0</v>
      </c>
      <c r="U4228" s="679">
        <f t="shared" ca="1" si="726"/>
        <v>0</v>
      </c>
      <c r="V4228" s="679">
        <f t="shared" ca="1" si="726"/>
        <v>0</v>
      </c>
      <c r="W4228" s="679">
        <f t="shared" ca="1" si="725"/>
        <v>0</v>
      </c>
      <c r="X4228" s="679">
        <f t="shared" ca="1" si="724"/>
        <v>0</v>
      </c>
      <c r="Y4228" s="679">
        <f t="shared" ca="1" si="724"/>
        <v>0</v>
      </c>
      <c r="Z4228" s="679">
        <f t="shared" ca="1" si="724"/>
        <v>0</v>
      </c>
      <c r="AA4228" t="str">
        <f t="shared" si="727"/>
        <v>ASR_Financial_Report_SHP21Final</v>
      </c>
      <c r="AB4228" s="960">
        <f t="shared" si="728"/>
        <v>44658</v>
      </c>
      <c r="AC4228" t="str">
        <f t="shared" si="729"/>
        <v>Unaudited</v>
      </c>
    </row>
    <row r="4229" spans="1:29" x14ac:dyDescent="0.25">
      <c r="A4229" t="s">
        <v>420</v>
      </c>
      <c r="B4229" t="s">
        <v>1366</v>
      </c>
      <c r="C4229" t="s">
        <v>1367</v>
      </c>
      <c r="D4229">
        <v>1900</v>
      </c>
      <c r="E4229" s="960">
        <v>1</v>
      </c>
      <c r="F4229" t="s">
        <v>440</v>
      </c>
      <c r="G4229" s="960">
        <v>274</v>
      </c>
      <c r="H4229" t="s">
        <v>390</v>
      </c>
      <c r="I4229" t="s">
        <v>488</v>
      </c>
      <c r="J4229" t="s">
        <v>436</v>
      </c>
      <c r="K4229" t="s">
        <v>436</v>
      </c>
      <c r="L4229" s="15" t="s">
        <v>128</v>
      </c>
      <c r="M4229" t="s">
        <v>326</v>
      </c>
      <c r="N4229" s="679">
        <f t="shared" ca="1" si="721"/>
        <v>0</v>
      </c>
      <c r="O4229" s="679">
        <f ca="1">IF(OR(AND($F4229="PY",O$1&lt;&gt;"Prior Year"),AND($F4229&lt;&gt;"PY",O$1="Prior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"&amp;$H4229&amp;"'!$A$7:$CA$7"),0)+MATCH(O$1,INDIRECT("'MMA Rev-Exp "&amp;$H4229&amp;"'!$D$8:$CA$8"),0)-1)))</f>
        <v>0</v>
      </c>
      <c r="P4229" s="679">
        <f ca="1">IF(OR(AND($F4229="PY",P$1&lt;&gt;"Prior Year"),AND($F4229&lt;&gt;"PY",P$1="Prior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"&amp;$H4229&amp;"'!$A$7:$CA$7"),0)+MATCH(P$1,INDIRECT("'MMA Rev-Exp "&amp;$H4229&amp;"'!$D$8:$CA$8"),0)-1)))</f>
        <v>0</v>
      </c>
      <c r="Q4229" s="679">
        <f ca="1">IF(OR(AND($F4229="PY",Q$1&lt;&gt;"Prior Year"),AND($F4229&lt;&gt;"PY",Q$1="Prior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"&amp;$H4229&amp;"'!$A$7:$CA$7"),0)+MATCH(Q$1,INDIRECT("'MMA Rev-Exp "&amp;$H4229&amp;"'!$D$8:$CA$8"),0)-1)))</f>
        <v>0</v>
      </c>
      <c r="R4229" s="679">
        <f ca="1">IF(OR(AND($F4229="PY",R$1&lt;&gt;"Prior Year"),AND($F4229&lt;&gt;"PY",R$1="Prior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"&amp;$H4229&amp;"'!$A$7:$CA$7"),0)+MATCH(R$1,INDIRECT("'MMA Rev-Exp "&amp;$H4229&amp;"'!$D$8:$CA$8"),0)-1)))</f>
        <v>0</v>
      </c>
      <c r="S4229" s="679">
        <f t="shared" ref="O4229:Z4252" ca="1" si="730">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679">
        <f t="shared" ca="1" si="730"/>
        <v>0</v>
      </c>
      <c r="U4229" s="679">
        <f t="shared" ca="1" si="730"/>
        <v>0</v>
      </c>
      <c r="V4229" s="679">
        <f t="shared" ca="1" si="730"/>
        <v>0</v>
      </c>
      <c r="W4229" s="679">
        <f t="shared" ca="1" si="725"/>
        <v>0</v>
      </c>
      <c r="X4229" s="679">
        <f t="shared" ca="1" si="730"/>
        <v>0</v>
      </c>
      <c r="Y4229" s="679">
        <f t="shared" ca="1" si="730"/>
        <v>0</v>
      </c>
      <c r="Z4229" s="679">
        <f t="shared" ca="1" si="730"/>
        <v>0</v>
      </c>
      <c r="AA4229" t="str">
        <f t="shared" si="727"/>
        <v>ASR_Financial_Report_SHP21Final</v>
      </c>
      <c r="AB4229" s="960">
        <f t="shared" si="728"/>
        <v>44658</v>
      </c>
      <c r="AC4229" t="str">
        <f t="shared" si="729"/>
        <v>Unaudited</v>
      </c>
    </row>
    <row r="4230" spans="1:29" x14ac:dyDescent="0.25">
      <c r="A4230" t="s">
        <v>420</v>
      </c>
      <c r="B4230" t="s">
        <v>1366</v>
      </c>
      <c r="C4230" t="s">
        <v>1367</v>
      </c>
      <c r="D4230">
        <v>1900</v>
      </c>
      <c r="E4230" s="960">
        <v>1</v>
      </c>
      <c r="F4230" t="s">
        <v>440</v>
      </c>
      <c r="G4230" s="960">
        <v>274</v>
      </c>
      <c r="H4230" t="s">
        <v>390</v>
      </c>
      <c r="I4230" t="s">
        <v>488</v>
      </c>
      <c r="J4230" t="s">
        <v>436</v>
      </c>
      <c r="K4230" t="s">
        <v>436</v>
      </c>
      <c r="L4230" s="15" t="s">
        <v>129</v>
      </c>
      <c r="M4230" t="s">
        <v>325</v>
      </c>
      <c r="N4230" s="679">
        <f t="shared" ref="N4230:N4261" ca="1" si="731">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679">
        <f t="shared" ca="1" si="730"/>
        <v>0</v>
      </c>
      <c r="P4230" s="679">
        <f t="shared" ca="1" si="730"/>
        <v>0</v>
      </c>
      <c r="Q4230" s="679">
        <f t="shared" ca="1" si="730"/>
        <v>0</v>
      </c>
      <c r="R4230" s="679">
        <f t="shared" ca="1" si="730"/>
        <v>0</v>
      </c>
      <c r="S4230" s="679">
        <f t="shared" ca="1" si="730"/>
        <v>0</v>
      </c>
      <c r="T4230" s="679">
        <f t="shared" ca="1" si="730"/>
        <v>0</v>
      </c>
      <c r="U4230" s="679">
        <f t="shared" ca="1" si="730"/>
        <v>0</v>
      </c>
      <c r="V4230" s="679">
        <f t="shared" ca="1" si="730"/>
        <v>0</v>
      </c>
      <c r="W4230" s="679">
        <f t="shared" ca="1" si="725"/>
        <v>0</v>
      </c>
      <c r="X4230" s="679">
        <f t="shared" ca="1" si="730"/>
        <v>0</v>
      </c>
      <c r="Y4230" s="679">
        <f t="shared" ca="1" si="730"/>
        <v>0</v>
      </c>
      <c r="Z4230" s="679">
        <f t="shared" ca="1" si="730"/>
        <v>0</v>
      </c>
      <c r="AA4230" t="str">
        <f t="shared" si="727"/>
        <v>ASR_Financial_Report_SHP21Final</v>
      </c>
      <c r="AB4230" s="960">
        <f t="shared" si="728"/>
        <v>44658</v>
      </c>
      <c r="AC4230" t="str">
        <f t="shared" si="729"/>
        <v>Unaudited</v>
      </c>
    </row>
    <row r="4231" spans="1:29" x14ac:dyDescent="0.25">
      <c r="A4231" t="s">
        <v>420</v>
      </c>
      <c r="B4231" t="s">
        <v>1366</v>
      </c>
      <c r="C4231" t="s">
        <v>1367</v>
      </c>
      <c r="D4231">
        <v>1900</v>
      </c>
      <c r="E4231" s="960">
        <v>1</v>
      </c>
      <c r="F4231" t="s">
        <v>440</v>
      </c>
      <c r="G4231" s="960">
        <v>274</v>
      </c>
      <c r="H4231" t="s">
        <v>390</v>
      </c>
      <c r="I4231" t="s">
        <v>488</v>
      </c>
      <c r="J4231" t="s">
        <v>436</v>
      </c>
      <c r="K4231" t="s">
        <v>436</v>
      </c>
      <c r="L4231" s="15" t="s">
        <v>130</v>
      </c>
      <c r="M4231" t="s">
        <v>179</v>
      </c>
      <c r="N4231" s="679">
        <f t="shared" ca="1" si="731"/>
        <v>0</v>
      </c>
      <c r="O4231" s="679">
        <f t="shared" ca="1" si="730"/>
        <v>0</v>
      </c>
      <c r="P4231" s="679">
        <f t="shared" ca="1" si="730"/>
        <v>0</v>
      </c>
      <c r="Q4231" s="679">
        <f t="shared" ca="1" si="730"/>
        <v>0</v>
      </c>
      <c r="R4231" s="679">
        <f t="shared" ca="1" si="730"/>
        <v>0</v>
      </c>
      <c r="S4231" s="679">
        <f t="shared" ca="1" si="730"/>
        <v>0</v>
      </c>
      <c r="T4231" s="679">
        <f t="shared" ca="1" si="730"/>
        <v>0</v>
      </c>
      <c r="U4231" s="679">
        <f t="shared" ca="1" si="730"/>
        <v>0</v>
      </c>
      <c r="V4231" s="679">
        <f t="shared" ca="1" si="730"/>
        <v>0</v>
      </c>
      <c r="W4231" s="679">
        <f t="shared" ca="1" si="725"/>
        <v>0</v>
      </c>
      <c r="X4231" s="679">
        <f t="shared" ca="1" si="730"/>
        <v>0</v>
      </c>
      <c r="Y4231" s="679">
        <f t="shared" ca="1" si="730"/>
        <v>0</v>
      </c>
      <c r="Z4231" s="679">
        <f t="shared" ca="1" si="730"/>
        <v>0</v>
      </c>
      <c r="AA4231" t="str">
        <f t="shared" si="727"/>
        <v>ASR_Financial_Report_SHP21Final</v>
      </c>
      <c r="AB4231" s="960">
        <f t="shared" si="728"/>
        <v>44658</v>
      </c>
      <c r="AC4231" t="str">
        <f t="shared" si="729"/>
        <v>Unaudited</v>
      </c>
    </row>
    <row r="4232" spans="1:29" x14ac:dyDescent="0.25">
      <c r="A4232" t="s">
        <v>420</v>
      </c>
      <c r="B4232" t="s">
        <v>1366</v>
      </c>
      <c r="C4232" t="s">
        <v>1367</v>
      </c>
      <c r="D4232">
        <v>1900</v>
      </c>
      <c r="E4232" s="960">
        <v>1</v>
      </c>
      <c r="F4232" t="s">
        <v>440</v>
      </c>
      <c r="G4232" s="960">
        <v>274</v>
      </c>
      <c r="H4232" t="s">
        <v>390</v>
      </c>
      <c r="I4232" t="s">
        <v>488</v>
      </c>
      <c r="J4232" t="s">
        <v>436</v>
      </c>
      <c r="K4232" t="s">
        <v>436</v>
      </c>
      <c r="L4232" s="15" t="s">
        <v>131</v>
      </c>
      <c r="M4232" t="s">
        <v>494</v>
      </c>
      <c r="N4232" s="679">
        <f t="shared" ca="1" si="731"/>
        <v>0</v>
      </c>
      <c r="O4232" s="679">
        <f t="shared" ca="1" si="730"/>
        <v>0</v>
      </c>
      <c r="P4232" s="679">
        <f t="shared" ca="1" si="730"/>
        <v>0</v>
      </c>
      <c r="Q4232" s="679">
        <f t="shared" ca="1" si="730"/>
        <v>0</v>
      </c>
      <c r="R4232" s="679">
        <f t="shared" ca="1" si="730"/>
        <v>0</v>
      </c>
      <c r="S4232" s="679">
        <f t="shared" ca="1" si="730"/>
        <v>0</v>
      </c>
      <c r="T4232" s="679">
        <f t="shared" ca="1" si="730"/>
        <v>0</v>
      </c>
      <c r="U4232" s="679">
        <f t="shared" ca="1" si="730"/>
        <v>0</v>
      </c>
      <c r="V4232" s="679">
        <f t="shared" ca="1" si="730"/>
        <v>0</v>
      </c>
      <c r="W4232" s="679">
        <f t="shared" ca="1" si="725"/>
        <v>0</v>
      </c>
      <c r="X4232" s="679">
        <f t="shared" ca="1" si="730"/>
        <v>0</v>
      </c>
      <c r="Y4232" s="679">
        <f t="shared" ca="1" si="730"/>
        <v>0</v>
      </c>
      <c r="Z4232" s="679">
        <f t="shared" ca="1" si="730"/>
        <v>0</v>
      </c>
      <c r="AA4232" t="str">
        <f t="shared" si="727"/>
        <v>ASR_Financial_Report_SHP21Final</v>
      </c>
      <c r="AB4232" s="960">
        <f t="shared" si="728"/>
        <v>44658</v>
      </c>
      <c r="AC4232" t="str">
        <f t="shared" si="729"/>
        <v>Unaudited</v>
      </c>
    </row>
    <row r="4233" spans="1:29" x14ac:dyDescent="0.25">
      <c r="A4233" t="s">
        <v>420</v>
      </c>
      <c r="B4233" t="s">
        <v>1366</v>
      </c>
      <c r="C4233" t="s">
        <v>1367</v>
      </c>
      <c r="D4233">
        <v>1900</v>
      </c>
      <c r="E4233" s="960">
        <v>1</v>
      </c>
      <c r="F4233" t="s">
        <v>440</v>
      </c>
      <c r="G4233" s="960">
        <v>274</v>
      </c>
      <c r="H4233" t="s">
        <v>390</v>
      </c>
      <c r="I4233" t="s">
        <v>488</v>
      </c>
      <c r="J4233" t="s">
        <v>436</v>
      </c>
      <c r="K4233" t="s">
        <v>436</v>
      </c>
      <c r="L4233" s="15" t="s">
        <v>132</v>
      </c>
      <c r="M4233" t="s">
        <v>495</v>
      </c>
      <c r="N4233" s="679">
        <f t="shared" ca="1" si="731"/>
        <v>0</v>
      </c>
      <c r="O4233" s="679">
        <f t="shared" ca="1" si="730"/>
        <v>0</v>
      </c>
      <c r="P4233" s="679">
        <f t="shared" ca="1" si="730"/>
        <v>0</v>
      </c>
      <c r="Q4233" s="679">
        <f t="shared" ca="1" si="730"/>
        <v>0</v>
      </c>
      <c r="R4233" s="679">
        <f t="shared" ca="1" si="730"/>
        <v>0</v>
      </c>
      <c r="S4233" s="679">
        <f t="shared" ca="1" si="730"/>
        <v>0</v>
      </c>
      <c r="T4233" s="679">
        <f t="shared" ca="1" si="730"/>
        <v>0</v>
      </c>
      <c r="U4233" s="679">
        <f t="shared" ca="1" si="730"/>
        <v>0</v>
      </c>
      <c r="V4233" s="679">
        <f t="shared" ca="1" si="730"/>
        <v>0</v>
      </c>
      <c r="W4233" s="679">
        <f t="shared" ca="1" si="725"/>
        <v>0</v>
      </c>
      <c r="X4233" s="679">
        <f t="shared" ca="1" si="730"/>
        <v>0</v>
      </c>
      <c r="Y4233" s="679">
        <f t="shared" ca="1" si="730"/>
        <v>0</v>
      </c>
      <c r="Z4233" s="679">
        <f t="shared" ca="1" si="730"/>
        <v>0</v>
      </c>
      <c r="AA4233" t="str">
        <f t="shared" si="727"/>
        <v>ASR_Financial_Report_SHP21Final</v>
      </c>
      <c r="AB4233" s="960">
        <f t="shared" si="728"/>
        <v>44658</v>
      </c>
      <c r="AC4233" t="str">
        <f t="shared" si="729"/>
        <v>Unaudited</v>
      </c>
    </row>
    <row r="4234" spans="1:29" x14ac:dyDescent="0.25">
      <c r="A4234" t="s">
        <v>420</v>
      </c>
      <c r="B4234" t="s">
        <v>1366</v>
      </c>
      <c r="C4234" t="s">
        <v>1367</v>
      </c>
      <c r="D4234">
        <v>1900</v>
      </c>
      <c r="E4234" s="960">
        <v>1</v>
      </c>
      <c r="F4234" t="s">
        <v>440</v>
      </c>
      <c r="G4234" s="960">
        <v>274</v>
      </c>
      <c r="H4234" t="s">
        <v>390</v>
      </c>
      <c r="I4234" t="s">
        <v>488</v>
      </c>
      <c r="J4234" t="s">
        <v>436</v>
      </c>
      <c r="K4234" t="s">
        <v>436</v>
      </c>
      <c r="L4234" s="15" t="s">
        <v>133</v>
      </c>
      <c r="M4234" t="s">
        <v>496</v>
      </c>
      <c r="N4234" s="679">
        <f t="shared" ca="1" si="731"/>
        <v>0</v>
      </c>
      <c r="O4234" s="679">
        <f t="shared" ca="1" si="730"/>
        <v>0</v>
      </c>
      <c r="P4234" s="679">
        <f t="shared" ca="1" si="730"/>
        <v>0</v>
      </c>
      <c r="Q4234" s="679">
        <f t="shared" ca="1" si="730"/>
        <v>0</v>
      </c>
      <c r="R4234" s="679">
        <f t="shared" ca="1" si="730"/>
        <v>0</v>
      </c>
      <c r="S4234" s="679">
        <f t="shared" ca="1" si="730"/>
        <v>0</v>
      </c>
      <c r="T4234" s="679">
        <f t="shared" ca="1" si="730"/>
        <v>0</v>
      </c>
      <c r="U4234" s="679">
        <f t="shared" ca="1" si="730"/>
        <v>0</v>
      </c>
      <c r="V4234" s="679">
        <f t="shared" ca="1" si="730"/>
        <v>0</v>
      </c>
      <c r="W4234" s="679">
        <f t="shared" ca="1" si="725"/>
        <v>0</v>
      </c>
      <c r="X4234" s="679">
        <f t="shared" ca="1" si="730"/>
        <v>0</v>
      </c>
      <c r="Y4234" s="679">
        <f t="shared" ca="1" si="730"/>
        <v>0</v>
      </c>
      <c r="Z4234" s="679">
        <f t="shared" ca="1" si="730"/>
        <v>0</v>
      </c>
      <c r="AA4234" t="str">
        <f t="shared" si="727"/>
        <v>ASR_Financial_Report_SHP21Final</v>
      </c>
      <c r="AB4234" s="960">
        <f t="shared" si="728"/>
        <v>44658</v>
      </c>
      <c r="AC4234" t="str">
        <f t="shared" si="729"/>
        <v>Unaudited</v>
      </c>
    </row>
    <row r="4235" spans="1:29" x14ac:dyDescent="0.25">
      <c r="A4235" t="s">
        <v>420</v>
      </c>
      <c r="B4235" t="s">
        <v>1366</v>
      </c>
      <c r="C4235" t="s">
        <v>1367</v>
      </c>
      <c r="D4235">
        <v>1900</v>
      </c>
      <c r="E4235" s="960">
        <v>1</v>
      </c>
      <c r="F4235" t="s">
        <v>440</v>
      </c>
      <c r="G4235" s="960">
        <v>274</v>
      </c>
      <c r="H4235" t="s">
        <v>390</v>
      </c>
      <c r="I4235" t="s">
        <v>489</v>
      </c>
      <c r="J4235" t="s">
        <v>26</v>
      </c>
      <c r="K4235" t="s">
        <v>26</v>
      </c>
      <c r="L4235" s="15" t="s">
        <v>269</v>
      </c>
      <c r="M4235" t="s">
        <v>26</v>
      </c>
      <c r="N4235" s="679">
        <f t="shared" ca="1" si="731"/>
        <v>1167211.6545698449</v>
      </c>
      <c r="O4235" s="679">
        <f t="shared" ca="1" si="730"/>
        <v>0</v>
      </c>
      <c r="P4235" s="679">
        <f t="shared" ca="1" si="730"/>
        <v>0</v>
      </c>
      <c r="Q4235" s="679">
        <f t="shared" ca="1" si="730"/>
        <v>0</v>
      </c>
      <c r="R4235" s="679">
        <f t="shared" ca="1" si="730"/>
        <v>0</v>
      </c>
      <c r="S4235" s="679">
        <f t="shared" ca="1" si="730"/>
        <v>0</v>
      </c>
      <c r="T4235" s="679">
        <f t="shared" ca="1" si="730"/>
        <v>0</v>
      </c>
      <c r="U4235" s="679">
        <f t="shared" ca="1" si="730"/>
        <v>0</v>
      </c>
      <c r="V4235" s="679">
        <f t="shared" ca="1" si="730"/>
        <v>0</v>
      </c>
      <c r="W4235" s="679">
        <f t="shared" ca="1" si="725"/>
        <v>0</v>
      </c>
      <c r="X4235" s="679">
        <f t="shared" ca="1" si="730"/>
        <v>0</v>
      </c>
      <c r="Y4235" s="679">
        <f t="shared" ca="1" si="730"/>
        <v>0</v>
      </c>
      <c r="Z4235" s="679">
        <f t="shared" ca="1" si="730"/>
        <v>0</v>
      </c>
      <c r="AA4235" t="str">
        <f t="shared" si="727"/>
        <v>ASR_Financial_Report_SHP21Final</v>
      </c>
      <c r="AB4235" s="960">
        <f t="shared" si="728"/>
        <v>44658</v>
      </c>
      <c r="AC4235" t="str">
        <f t="shared" si="729"/>
        <v>Unaudited</v>
      </c>
    </row>
    <row r="4236" spans="1:29" x14ac:dyDescent="0.25">
      <c r="A4236" t="s">
        <v>420</v>
      </c>
      <c r="B4236" t="s">
        <v>1366</v>
      </c>
      <c r="C4236" t="s">
        <v>1367</v>
      </c>
      <c r="D4236">
        <v>1900</v>
      </c>
      <c r="E4236" s="960">
        <v>1</v>
      </c>
      <c r="F4236" t="s">
        <v>441</v>
      </c>
      <c r="G4236" s="960">
        <v>366</v>
      </c>
      <c r="H4236" t="s">
        <v>390</v>
      </c>
      <c r="I4236" t="s">
        <v>432</v>
      </c>
      <c r="J4236" t="s">
        <v>432</v>
      </c>
      <c r="K4236" t="s">
        <v>432</v>
      </c>
      <c r="M4236" t="s">
        <v>432</v>
      </c>
      <c r="N4236" s="679">
        <f t="shared" ca="1" si="731"/>
        <v>423687.4499999999</v>
      </c>
      <c r="O4236" s="679">
        <f t="shared" ca="1" si="730"/>
        <v>333300.86</v>
      </c>
      <c r="P4236" s="679">
        <f t="shared" ca="1" si="730"/>
        <v>14992.3</v>
      </c>
      <c r="Q4236" s="679">
        <f t="shared" ca="1" si="730"/>
        <v>19036.73</v>
      </c>
      <c r="R4236" s="679">
        <f t="shared" ca="1" si="730"/>
        <v>20614.89</v>
      </c>
      <c r="S4236" s="679">
        <f t="shared" ca="1" si="730"/>
        <v>21804.61</v>
      </c>
      <c r="T4236" s="679">
        <f t="shared" ca="1" si="730"/>
        <v>1206.0999999999999</v>
      </c>
      <c r="U4236" s="679">
        <f t="shared" ca="1" si="730"/>
        <v>216.1</v>
      </c>
      <c r="V4236" s="679">
        <f t="shared" ca="1" si="730"/>
        <v>2197</v>
      </c>
      <c r="W4236" s="679">
        <f t="shared" ca="1" si="725"/>
        <v>59</v>
      </c>
      <c r="X4236" s="679">
        <f t="shared" ca="1" si="730"/>
        <v>8391.86</v>
      </c>
      <c r="Y4236" s="679">
        <f t="shared" ca="1" si="730"/>
        <v>1868</v>
      </c>
      <c r="Z4236" s="679">
        <f t="shared" ca="1" si="730"/>
        <v>0</v>
      </c>
      <c r="AA4236" t="str">
        <f t="shared" si="727"/>
        <v>ASR_Financial_Report_SHP21Final</v>
      </c>
      <c r="AB4236" s="960">
        <f t="shared" si="728"/>
        <v>44658</v>
      </c>
      <c r="AC4236" t="str">
        <f t="shared" si="729"/>
        <v>Unaudited</v>
      </c>
    </row>
    <row r="4237" spans="1:29" x14ac:dyDescent="0.25">
      <c r="A4237" t="s">
        <v>420</v>
      </c>
      <c r="B4237" t="s">
        <v>1366</v>
      </c>
      <c r="C4237" t="s">
        <v>1367</v>
      </c>
      <c r="D4237">
        <v>1900</v>
      </c>
      <c r="E4237" s="960">
        <v>1</v>
      </c>
      <c r="F4237" t="s">
        <v>441</v>
      </c>
      <c r="G4237" s="960">
        <v>366</v>
      </c>
      <c r="H4237" t="s">
        <v>390</v>
      </c>
      <c r="I4237" t="s">
        <v>487</v>
      </c>
      <c r="J4237" t="s">
        <v>12</v>
      </c>
      <c r="K4237" t="s">
        <v>12</v>
      </c>
      <c r="L4237" s="15">
        <v>1.1000000000000001</v>
      </c>
      <c r="M4237" t="s">
        <v>12</v>
      </c>
      <c r="N4237" s="679">
        <f t="shared" ca="1" si="731"/>
        <v>141492529.13999999</v>
      </c>
      <c r="O4237" s="679">
        <f t="shared" ca="1" si="730"/>
        <v>69537352.469999999</v>
      </c>
      <c r="P4237" s="679">
        <f t="shared" ca="1" si="730"/>
        <v>7169727.8600000003</v>
      </c>
      <c r="Q4237" s="679">
        <f t="shared" ca="1" si="730"/>
        <v>18218181.98</v>
      </c>
      <c r="R4237" s="679">
        <f t="shared" ca="1" si="730"/>
        <v>26762854.18</v>
      </c>
      <c r="S4237" s="679">
        <f t="shared" ca="1" si="730"/>
        <v>4347100.49</v>
      </c>
      <c r="T4237" s="679">
        <f t="shared" ca="1" si="730"/>
        <v>464313.55</v>
      </c>
      <c r="U4237" s="679">
        <f t="shared" ca="1" si="730"/>
        <v>32129.9</v>
      </c>
      <c r="V4237" s="679">
        <f t="shared" ca="1" si="730"/>
        <v>7319374.5199999996</v>
      </c>
      <c r="W4237" s="679">
        <f t="shared" ca="1" si="725"/>
        <v>1449124.37</v>
      </c>
      <c r="X4237" s="679">
        <f t="shared" ca="1" si="730"/>
        <v>1080028.8500000001</v>
      </c>
      <c r="Y4237" s="679">
        <f t="shared" ca="1" si="730"/>
        <v>5112340.97</v>
      </c>
      <c r="Z4237" s="679">
        <f t="shared" ca="1" si="730"/>
        <v>0</v>
      </c>
      <c r="AA4237" t="str">
        <f t="shared" si="727"/>
        <v>ASR_Financial_Report_SHP21Final</v>
      </c>
      <c r="AB4237" s="960">
        <f t="shared" si="728"/>
        <v>44658</v>
      </c>
      <c r="AC4237" t="str">
        <f t="shared" si="729"/>
        <v>Unaudited</v>
      </c>
    </row>
    <row r="4238" spans="1:29" x14ac:dyDescent="0.25">
      <c r="A4238" t="s">
        <v>420</v>
      </c>
      <c r="B4238" t="s">
        <v>1366</v>
      </c>
      <c r="C4238" t="s">
        <v>1367</v>
      </c>
      <c r="D4238">
        <v>1900</v>
      </c>
      <c r="E4238" s="960">
        <v>1</v>
      </c>
      <c r="F4238" t="s">
        <v>441</v>
      </c>
      <c r="G4238" s="960">
        <v>366</v>
      </c>
      <c r="H4238" t="s">
        <v>390</v>
      </c>
      <c r="I4238" t="s">
        <v>487</v>
      </c>
      <c r="J4238" t="s">
        <v>12</v>
      </c>
      <c r="K4238" t="s">
        <v>1309</v>
      </c>
      <c r="L4238" s="15" t="s">
        <v>1300</v>
      </c>
      <c r="M4238" t="s">
        <v>1309</v>
      </c>
      <c r="N4238" s="679">
        <f t="shared" ca="1" si="731"/>
        <v>418817.32487811887</v>
      </c>
      <c r="O4238" s="679">
        <f t="shared" ca="1" si="730"/>
        <v>373805.29871840368</v>
      </c>
      <c r="P4238" s="679">
        <f t="shared" ca="1" si="730"/>
        <v>0</v>
      </c>
      <c r="Q4238" s="679">
        <f t="shared" ca="1" si="730"/>
        <v>45012.026159715191</v>
      </c>
      <c r="R4238" s="679">
        <f t="shared" ca="1" si="730"/>
        <v>0</v>
      </c>
      <c r="S4238" s="679">
        <f t="shared" ca="1" si="730"/>
        <v>0</v>
      </c>
      <c r="T4238" s="679">
        <f t="shared" ca="1" si="730"/>
        <v>0</v>
      </c>
      <c r="U4238" s="679">
        <f t="shared" ca="1" si="730"/>
        <v>0</v>
      </c>
      <c r="V4238" s="679">
        <f t="shared" ca="1" si="730"/>
        <v>0</v>
      </c>
      <c r="W4238" s="679">
        <f t="shared" ca="1" si="725"/>
        <v>0</v>
      </c>
      <c r="X4238" s="679">
        <f t="shared" ca="1" si="730"/>
        <v>0</v>
      </c>
      <c r="Y4238" s="679">
        <f t="shared" ca="1" si="730"/>
        <v>0</v>
      </c>
      <c r="Z4238" s="679">
        <f t="shared" ca="1" si="730"/>
        <v>0</v>
      </c>
      <c r="AA4238" t="str">
        <f t="shared" si="727"/>
        <v>ASR_Financial_Report_SHP21Final</v>
      </c>
      <c r="AB4238" s="960">
        <f t="shared" si="728"/>
        <v>44658</v>
      </c>
      <c r="AC4238" t="str">
        <f t="shared" si="729"/>
        <v>Unaudited</v>
      </c>
    </row>
    <row r="4239" spans="1:29" x14ac:dyDescent="0.25">
      <c r="A4239" t="s">
        <v>420</v>
      </c>
      <c r="B4239" t="s">
        <v>1366</v>
      </c>
      <c r="C4239" t="s">
        <v>1367</v>
      </c>
      <c r="D4239">
        <v>1900</v>
      </c>
      <c r="E4239" s="960">
        <v>1</v>
      </c>
      <c r="F4239" t="s">
        <v>441</v>
      </c>
      <c r="G4239" s="960">
        <v>366</v>
      </c>
      <c r="H4239" t="s">
        <v>390</v>
      </c>
      <c r="I4239" t="s">
        <v>487</v>
      </c>
      <c r="J4239" t="s">
        <v>490</v>
      </c>
      <c r="K4239" t="s">
        <v>491</v>
      </c>
      <c r="L4239" s="15" t="s">
        <v>63</v>
      </c>
      <c r="M4239" t="s">
        <v>343</v>
      </c>
      <c r="N4239" s="679">
        <f t="shared" ca="1" si="731"/>
        <v>0</v>
      </c>
      <c r="O4239" s="679">
        <f t="shared" ca="1" si="730"/>
        <v>0</v>
      </c>
      <c r="P4239" s="679">
        <f t="shared" ca="1" si="730"/>
        <v>0</v>
      </c>
      <c r="Q4239" s="679">
        <f t="shared" ca="1" si="730"/>
        <v>0</v>
      </c>
      <c r="R4239" s="679">
        <f t="shared" ca="1" si="730"/>
        <v>0</v>
      </c>
      <c r="S4239" s="679">
        <f t="shared" ca="1" si="730"/>
        <v>0</v>
      </c>
      <c r="T4239" s="679">
        <f t="shared" ca="1" si="730"/>
        <v>0</v>
      </c>
      <c r="U4239" s="679">
        <f t="shared" ca="1" si="730"/>
        <v>0</v>
      </c>
      <c r="V4239" s="679">
        <f t="shared" ca="1" si="730"/>
        <v>0</v>
      </c>
      <c r="W4239" s="679">
        <f t="shared" ca="1" si="725"/>
        <v>0</v>
      </c>
      <c r="X4239" s="679">
        <f t="shared" ca="1" si="730"/>
        <v>0</v>
      </c>
      <c r="Y4239" s="679">
        <f t="shared" ca="1" si="730"/>
        <v>0</v>
      </c>
      <c r="Z4239" s="679">
        <f t="shared" ca="1" si="730"/>
        <v>0</v>
      </c>
      <c r="AA4239" t="str">
        <f t="shared" si="727"/>
        <v>ASR_Financial_Report_SHP21Final</v>
      </c>
      <c r="AB4239" s="960">
        <f t="shared" si="728"/>
        <v>44658</v>
      </c>
      <c r="AC4239" t="str">
        <f t="shared" si="729"/>
        <v>Unaudited</v>
      </c>
    </row>
    <row r="4240" spans="1:29" x14ac:dyDescent="0.25">
      <c r="A4240" t="s">
        <v>420</v>
      </c>
      <c r="B4240" t="s">
        <v>1366</v>
      </c>
      <c r="C4240" t="s">
        <v>1367</v>
      </c>
      <c r="D4240">
        <v>1900</v>
      </c>
      <c r="E4240" s="960">
        <v>1</v>
      </c>
      <c r="F4240" t="s">
        <v>441</v>
      </c>
      <c r="G4240" s="960">
        <v>366</v>
      </c>
      <c r="H4240" t="s">
        <v>390</v>
      </c>
      <c r="I4240" t="s">
        <v>487</v>
      </c>
      <c r="J4240" t="s">
        <v>490</v>
      </c>
      <c r="K4240" t="s">
        <v>1000</v>
      </c>
      <c r="L4240" s="15" t="s">
        <v>896</v>
      </c>
      <c r="M4240" t="s">
        <v>897</v>
      </c>
      <c r="N4240" s="679">
        <f t="shared" ca="1" si="731"/>
        <v>1954745.2644397626</v>
      </c>
      <c r="O4240" s="679">
        <f t="shared" ca="1" si="730"/>
        <v>1954745.2644397626</v>
      </c>
      <c r="P4240" s="679">
        <f t="shared" ca="1" si="730"/>
        <v>0</v>
      </c>
      <c r="Q4240" s="679">
        <f t="shared" ca="1" si="730"/>
        <v>0</v>
      </c>
      <c r="R4240" s="679">
        <f t="shared" ca="1" si="730"/>
        <v>0</v>
      </c>
      <c r="S4240" s="679">
        <f t="shared" ca="1" si="730"/>
        <v>0</v>
      </c>
      <c r="T4240" s="679">
        <f t="shared" ca="1" si="730"/>
        <v>0</v>
      </c>
      <c r="U4240" s="679">
        <f t="shared" ca="1" si="730"/>
        <v>0</v>
      </c>
      <c r="V4240" s="679">
        <f t="shared" ca="1" si="730"/>
        <v>0</v>
      </c>
      <c r="W4240" s="679">
        <f t="shared" ca="1" si="725"/>
        <v>0</v>
      </c>
      <c r="X4240" s="679">
        <f t="shared" ca="1" si="730"/>
        <v>0</v>
      </c>
      <c r="Y4240" s="679">
        <f t="shared" ca="1" si="730"/>
        <v>0</v>
      </c>
      <c r="Z4240" s="679">
        <f t="shared" ca="1" si="730"/>
        <v>0</v>
      </c>
      <c r="AA4240" t="str">
        <f t="shared" si="727"/>
        <v>ASR_Financial_Report_SHP21Final</v>
      </c>
      <c r="AB4240" s="960">
        <f t="shared" si="728"/>
        <v>44658</v>
      </c>
      <c r="AC4240" t="str">
        <f t="shared" si="729"/>
        <v>Unaudited</v>
      </c>
    </row>
    <row r="4241" spans="1:29" x14ac:dyDescent="0.25">
      <c r="A4241" t="s">
        <v>420</v>
      </c>
      <c r="B4241" t="s">
        <v>1366</v>
      </c>
      <c r="C4241" t="s">
        <v>1367</v>
      </c>
      <c r="D4241">
        <v>1900</v>
      </c>
      <c r="E4241" s="960">
        <v>1</v>
      </c>
      <c r="F4241" t="s">
        <v>441</v>
      </c>
      <c r="G4241" s="960">
        <v>366</v>
      </c>
      <c r="H4241" t="s">
        <v>390</v>
      </c>
      <c r="I4241" t="s">
        <v>487</v>
      </c>
      <c r="J4241" t="s">
        <v>13</v>
      </c>
      <c r="K4241" t="s">
        <v>492</v>
      </c>
      <c r="L4241" s="15" t="s">
        <v>94</v>
      </c>
      <c r="M4241" t="s">
        <v>146</v>
      </c>
      <c r="N4241" s="679">
        <f t="shared" ca="1" si="731"/>
        <v>0</v>
      </c>
      <c r="O4241" s="679">
        <f t="shared" ca="1" si="730"/>
        <v>0</v>
      </c>
      <c r="P4241" s="679">
        <f t="shared" ca="1" si="730"/>
        <v>0</v>
      </c>
      <c r="Q4241" s="679">
        <f t="shared" ca="1" si="730"/>
        <v>0</v>
      </c>
      <c r="R4241" s="679">
        <f t="shared" ca="1" si="730"/>
        <v>0</v>
      </c>
      <c r="S4241" s="679">
        <f t="shared" ca="1" si="730"/>
        <v>0</v>
      </c>
      <c r="T4241" s="679">
        <f t="shared" ca="1" si="730"/>
        <v>0</v>
      </c>
      <c r="U4241" s="679">
        <f t="shared" ca="1" si="730"/>
        <v>0</v>
      </c>
      <c r="V4241" s="679">
        <f t="shared" ca="1" si="730"/>
        <v>0</v>
      </c>
      <c r="W4241" s="679">
        <f t="shared" ca="1" si="725"/>
        <v>0</v>
      </c>
      <c r="X4241" s="679">
        <f t="shared" ca="1" si="730"/>
        <v>0</v>
      </c>
      <c r="Y4241" s="679">
        <f t="shared" ca="1" si="730"/>
        <v>0</v>
      </c>
      <c r="Z4241" s="679">
        <f t="shared" ca="1" si="730"/>
        <v>0</v>
      </c>
      <c r="AA4241" t="str">
        <f t="shared" si="727"/>
        <v>ASR_Financial_Report_SHP21Final</v>
      </c>
      <c r="AB4241" s="960">
        <f t="shared" si="728"/>
        <v>44658</v>
      </c>
      <c r="AC4241" t="str">
        <f t="shared" si="729"/>
        <v>Unaudited</v>
      </c>
    </row>
    <row r="4242" spans="1:29" x14ac:dyDescent="0.25">
      <c r="A4242" t="s">
        <v>420</v>
      </c>
      <c r="B4242" t="s">
        <v>1366</v>
      </c>
      <c r="C4242" t="s">
        <v>1367</v>
      </c>
      <c r="D4242">
        <v>1900</v>
      </c>
      <c r="E4242" s="960">
        <v>1</v>
      </c>
      <c r="F4242" t="s">
        <v>441</v>
      </c>
      <c r="G4242" s="960">
        <v>366</v>
      </c>
      <c r="H4242" t="s">
        <v>390</v>
      </c>
      <c r="I4242" t="s">
        <v>487</v>
      </c>
      <c r="J4242" t="s">
        <v>13</v>
      </c>
      <c r="K4242" t="s">
        <v>13</v>
      </c>
      <c r="L4242" s="15" t="s">
        <v>35</v>
      </c>
      <c r="M4242" t="s">
        <v>13</v>
      </c>
      <c r="N4242" s="679">
        <f t="shared" ca="1" si="731"/>
        <v>283907.45471485693</v>
      </c>
      <c r="O4242" s="679">
        <f t="shared" ca="1" si="730"/>
        <v>283907.45471485693</v>
      </c>
      <c r="P4242" s="679">
        <f t="shared" ca="1" si="730"/>
        <v>0</v>
      </c>
      <c r="Q4242" s="679">
        <f t="shared" ca="1" si="730"/>
        <v>0</v>
      </c>
      <c r="R4242" s="679">
        <f t="shared" ca="1" si="730"/>
        <v>0</v>
      </c>
      <c r="S4242" s="679">
        <f t="shared" ca="1" si="730"/>
        <v>0</v>
      </c>
      <c r="T4242" s="679">
        <f t="shared" ca="1" si="730"/>
        <v>0</v>
      </c>
      <c r="U4242" s="679">
        <f t="shared" ca="1" si="730"/>
        <v>0</v>
      </c>
      <c r="V4242" s="679">
        <f t="shared" ca="1" si="730"/>
        <v>0</v>
      </c>
      <c r="W4242" s="679">
        <f t="shared" ca="1" si="725"/>
        <v>0</v>
      </c>
      <c r="X4242" s="679">
        <f t="shared" ca="1" si="730"/>
        <v>0</v>
      </c>
      <c r="Y4242" s="679">
        <f t="shared" ca="1" si="730"/>
        <v>0</v>
      </c>
      <c r="Z4242" s="679">
        <f t="shared" ca="1" si="730"/>
        <v>0</v>
      </c>
      <c r="AA4242" t="str">
        <f t="shared" si="727"/>
        <v>ASR_Financial_Report_SHP21Final</v>
      </c>
      <c r="AB4242" s="960">
        <f t="shared" si="728"/>
        <v>44658</v>
      </c>
      <c r="AC4242" t="str">
        <f t="shared" si="729"/>
        <v>Unaudited</v>
      </c>
    </row>
    <row r="4243" spans="1:29" x14ac:dyDescent="0.25">
      <c r="A4243" t="s">
        <v>420</v>
      </c>
      <c r="B4243" t="s">
        <v>1366</v>
      </c>
      <c r="C4243" t="s">
        <v>1367</v>
      </c>
      <c r="D4243">
        <v>1900</v>
      </c>
      <c r="E4243" s="960">
        <v>1</v>
      </c>
      <c r="F4243" t="s">
        <v>441</v>
      </c>
      <c r="G4243" s="960">
        <v>366</v>
      </c>
      <c r="H4243" t="s">
        <v>390</v>
      </c>
      <c r="I4243" t="s">
        <v>488</v>
      </c>
      <c r="J4243" t="s">
        <v>444</v>
      </c>
      <c r="K4243" t="s">
        <v>0</v>
      </c>
      <c r="L4243" s="15">
        <v>2.1</v>
      </c>
      <c r="M4243" t="s">
        <v>147</v>
      </c>
      <c r="N4243" s="679">
        <f t="shared" ca="1" si="731"/>
        <v>11371042.689999999</v>
      </c>
      <c r="O4243" s="679">
        <f t="shared" ca="1" si="730"/>
        <v>5560424.4199999999</v>
      </c>
      <c r="P4243" s="679">
        <f t="shared" ca="1" si="730"/>
        <v>404058.6</v>
      </c>
      <c r="Q4243" s="679">
        <f t="shared" ca="1" si="730"/>
        <v>1959058.6099999999</v>
      </c>
      <c r="R4243" s="679">
        <f t="shared" ca="1" si="730"/>
        <v>2321556.2200000002</v>
      </c>
      <c r="S4243" s="679">
        <f t="shared" ca="1" si="730"/>
        <v>28302.68</v>
      </c>
      <c r="T4243" s="679">
        <f t="shared" ca="1" si="730"/>
        <v>9130.5499999999993</v>
      </c>
      <c r="U4243" s="679">
        <f t="shared" ca="1" si="730"/>
        <v>0</v>
      </c>
      <c r="V4243" s="679">
        <f t="shared" ca="1" si="730"/>
        <v>275900.49</v>
      </c>
      <c r="W4243" s="679">
        <f t="shared" ca="1" si="725"/>
        <v>35843.919999999998</v>
      </c>
      <c r="X4243" s="679">
        <f t="shared" ca="1" si="730"/>
        <v>50162.18</v>
      </c>
      <c r="Y4243" s="679">
        <f t="shared" ca="1" si="730"/>
        <v>726605.02</v>
      </c>
      <c r="Z4243" s="679">
        <f t="shared" ca="1" si="730"/>
        <v>0</v>
      </c>
      <c r="AA4243" t="str">
        <f t="shared" si="727"/>
        <v>ASR_Financial_Report_SHP21Final</v>
      </c>
      <c r="AB4243" s="960">
        <f t="shared" si="728"/>
        <v>44658</v>
      </c>
      <c r="AC4243" t="str">
        <f t="shared" si="729"/>
        <v>Unaudited</v>
      </c>
    </row>
    <row r="4244" spans="1:29" x14ac:dyDescent="0.25">
      <c r="A4244" t="s">
        <v>420</v>
      </c>
      <c r="B4244" t="s">
        <v>1366</v>
      </c>
      <c r="C4244" t="s">
        <v>1367</v>
      </c>
      <c r="D4244">
        <v>1900</v>
      </c>
      <c r="E4244" s="960">
        <v>1</v>
      </c>
      <c r="F4244" t="s">
        <v>441</v>
      </c>
      <c r="G4244" s="960">
        <v>366</v>
      </c>
      <c r="H4244" t="s">
        <v>390</v>
      </c>
      <c r="I4244" t="s">
        <v>488</v>
      </c>
      <c r="J4244" t="s">
        <v>444</v>
      </c>
      <c r="K4244" t="s">
        <v>0</v>
      </c>
      <c r="L4244" s="15">
        <v>2.2000000000000002</v>
      </c>
      <c r="M4244" t="s">
        <v>148</v>
      </c>
      <c r="N4244" s="679">
        <f t="shared" ca="1" si="731"/>
        <v>916329.78581123659</v>
      </c>
      <c r="O4244" s="679">
        <f t="shared" ca="1" si="730"/>
        <v>525159.38668988063</v>
      </c>
      <c r="P4244" s="679">
        <f t="shared" ca="1" si="730"/>
        <v>38161.685248258756</v>
      </c>
      <c r="Q4244" s="679">
        <f t="shared" ca="1" si="730"/>
        <v>135086.55448070765</v>
      </c>
      <c r="R4244" s="679">
        <f t="shared" ca="1" si="730"/>
        <v>154449.59195330503</v>
      </c>
      <c r="S4244" s="679">
        <f t="shared" ca="1" si="730"/>
        <v>-666.33871465084428</v>
      </c>
      <c r="T4244" s="679">
        <f t="shared" ca="1" si="730"/>
        <v>862.34317310283427</v>
      </c>
      <c r="U4244" s="679">
        <f t="shared" ca="1" si="730"/>
        <v>0</v>
      </c>
      <c r="V4244" s="679">
        <f t="shared" ca="1" si="730"/>
        <v>18166.303044731954</v>
      </c>
      <c r="W4244" s="679">
        <f t="shared" ca="1" si="725"/>
        <v>2360.1472038333141</v>
      </c>
      <c r="X4244" s="679">
        <f t="shared" ca="1" si="730"/>
        <v>2980.1101926318565</v>
      </c>
      <c r="Y4244" s="679">
        <f t="shared" ca="1" si="730"/>
        <v>39770.002539435372</v>
      </c>
      <c r="Z4244" s="679">
        <f t="shared" ca="1" si="730"/>
        <v>0</v>
      </c>
      <c r="AA4244" t="str">
        <f t="shared" si="727"/>
        <v>ASR_Financial_Report_SHP21Final</v>
      </c>
      <c r="AB4244" s="960">
        <f t="shared" si="728"/>
        <v>44658</v>
      </c>
      <c r="AC4244" t="str">
        <f t="shared" si="729"/>
        <v>Unaudited</v>
      </c>
    </row>
    <row r="4245" spans="1:29" x14ac:dyDescent="0.25">
      <c r="A4245" t="s">
        <v>420</v>
      </c>
      <c r="B4245" t="s">
        <v>1366</v>
      </c>
      <c r="C4245" t="s">
        <v>1367</v>
      </c>
      <c r="D4245">
        <v>1900</v>
      </c>
      <c r="E4245" s="960">
        <v>1</v>
      </c>
      <c r="F4245" t="s">
        <v>441</v>
      </c>
      <c r="G4245" s="960">
        <v>366</v>
      </c>
      <c r="H4245" t="s">
        <v>390</v>
      </c>
      <c r="I4245" t="s">
        <v>488</v>
      </c>
      <c r="J4245" t="s">
        <v>444</v>
      </c>
      <c r="K4245" t="s">
        <v>0</v>
      </c>
      <c r="L4245" s="15">
        <v>2.2999999999999998</v>
      </c>
      <c r="M4245" t="s">
        <v>149</v>
      </c>
      <c r="N4245" s="679">
        <f t="shared" ca="1" si="731"/>
        <v>5948755.9500000309</v>
      </c>
      <c r="O4245" s="679">
        <f t="shared" ca="1" si="730"/>
        <v>4402387.3700000299</v>
      </c>
      <c r="P4245" s="679">
        <f t="shared" ca="1" si="730"/>
        <v>398579.72</v>
      </c>
      <c r="Q4245" s="679">
        <f t="shared" ca="1" si="730"/>
        <v>308059.90000000002</v>
      </c>
      <c r="R4245" s="679">
        <f t="shared" ca="1" si="730"/>
        <v>625936.14000000095</v>
      </c>
      <c r="S4245" s="679">
        <f t="shared" ca="1" si="730"/>
        <v>25335.67</v>
      </c>
      <c r="T4245" s="679">
        <f t="shared" ca="1" si="730"/>
        <v>16192.43</v>
      </c>
      <c r="U4245" s="679">
        <f t="shared" ca="1" si="730"/>
        <v>820.56</v>
      </c>
      <c r="V4245" s="679">
        <f t="shared" ca="1" si="730"/>
        <v>99275.46</v>
      </c>
      <c r="W4245" s="679">
        <f t="shared" ca="1" si="725"/>
        <v>5692.65</v>
      </c>
      <c r="X4245" s="679">
        <f t="shared" ca="1" si="730"/>
        <v>9637.1899999999987</v>
      </c>
      <c r="Y4245" s="679">
        <f t="shared" ca="1" si="730"/>
        <v>56838.86</v>
      </c>
      <c r="Z4245" s="679">
        <f t="shared" ca="1" si="730"/>
        <v>0</v>
      </c>
      <c r="AA4245" t="str">
        <f t="shared" si="727"/>
        <v>ASR_Financial_Report_SHP21Final</v>
      </c>
      <c r="AB4245" s="960">
        <f t="shared" si="728"/>
        <v>44658</v>
      </c>
      <c r="AC4245" t="str">
        <f t="shared" si="729"/>
        <v>Unaudited</v>
      </c>
    </row>
    <row r="4246" spans="1:29" x14ac:dyDescent="0.25">
      <c r="A4246" t="s">
        <v>420</v>
      </c>
      <c r="B4246" t="s">
        <v>1366</v>
      </c>
      <c r="C4246" t="s">
        <v>1367</v>
      </c>
      <c r="D4246">
        <v>1900</v>
      </c>
      <c r="E4246" s="960">
        <v>1</v>
      </c>
      <c r="F4246" t="s">
        <v>441</v>
      </c>
      <c r="G4246" s="960">
        <v>366</v>
      </c>
      <c r="H4246" t="s">
        <v>390</v>
      </c>
      <c r="I4246" t="s">
        <v>488</v>
      </c>
      <c r="J4246" t="s">
        <v>444</v>
      </c>
      <c r="K4246" t="s">
        <v>0</v>
      </c>
      <c r="L4246" s="15">
        <v>2.4</v>
      </c>
      <c r="M4246" t="s">
        <v>150</v>
      </c>
      <c r="N4246" s="679">
        <f t="shared" ca="1" si="731"/>
        <v>6822157.1100000283</v>
      </c>
      <c r="O4246" s="679">
        <f t="shared" ca="1" si="730"/>
        <v>4818980.6700000297</v>
      </c>
      <c r="P4246" s="679">
        <f t="shared" ca="1" si="730"/>
        <v>232329.66999999998</v>
      </c>
      <c r="Q4246" s="679">
        <f t="shared" ca="1" si="730"/>
        <v>876243.09</v>
      </c>
      <c r="R4246" s="679">
        <f t="shared" ca="1" si="730"/>
        <v>621593.84</v>
      </c>
      <c r="S4246" s="679">
        <f t="shared" ca="1" si="730"/>
        <v>86172.36</v>
      </c>
      <c r="T4246" s="679">
        <f t="shared" ca="1" si="730"/>
        <v>17051.38</v>
      </c>
      <c r="U4246" s="679">
        <f t="shared" ca="1" si="730"/>
        <v>799.92000000000007</v>
      </c>
      <c r="V4246" s="679">
        <f t="shared" ca="1" si="730"/>
        <v>55306.92</v>
      </c>
      <c r="W4246" s="679">
        <f t="shared" ca="1" si="725"/>
        <v>2249.9299999999998</v>
      </c>
      <c r="X4246" s="679">
        <f t="shared" ca="1" si="730"/>
        <v>33213.31</v>
      </c>
      <c r="Y4246" s="679">
        <f t="shared" ca="1" si="730"/>
        <v>78216.01999999999</v>
      </c>
      <c r="Z4246" s="679">
        <f t="shared" ca="1" si="730"/>
        <v>0</v>
      </c>
      <c r="AA4246" t="str">
        <f t="shared" si="727"/>
        <v>ASR_Financial_Report_SHP21Final</v>
      </c>
      <c r="AB4246" s="960">
        <f t="shared" si="728"/>
        <v>44658</v>
      </c>
      <c r="AC4246" t="str">
        <f t="shared" si="729"/>
        <v>Unaudited</v>
      </c>
    </row>
    <row r="4247" spans="1:29" x14ac:dyDescent="0.25">
      <c r="A4247" t="s">
        <v>420</v>
      </c>
      <c r="B4247" t="s">
        <v>1366</v>
      </c>
      <c r="C4247" t="s">
        <v>1367</v>
      </c>
      <c r="D4247">
        <v>1900</v>
      </c>
      <c r="E4247" s="960">
        <v>1</v>
      </c>
      <c r="F4247" t="s">
        <v>441</v>
      </c>
      <c r="G4247" s="960">
        <v>366</v>
      </c>
      <c r="H4247" t="s">
        <v>390</v>
      </c>
      <c r="I4247" t="s">
        <v>488</v>
      </c>
      <c r="J4247" t="s">
        <v>444</v>
      </c>
      <c r="K4247" t="s">
        <v>0</v>
      </c>
      <c r="L4247" s="15">
        <v>2.5</v>
      </c>
      <c r="M4247" t="s">
        <v>151</v>
      </c>
      <c r="N4247" s="679">
        <f t="shared" ca="1" si="731"/>
        <v>1111496.1325217683</v>
      </c>
      <c r="O4247" s="679">
        <f t="shared" ca="1" si="730"/>
        <v>870920.56622686563</v>
      </c>
      <c r="P4247" s="679">
        <f t="shared" ca="1" si="730"/>
        <v>59586.8162720728</v>
      </c>
      <c r="Q4247" s="679">
        <f t="shared" ca="1" si="730"/>
        <v>77925.323530127658</v>
      </c>
      <c r="R4247" s="679">
        <f t="shared" ca="1" si="730"/>
        <v>82076.366281432158</v>
      </c>
      <c r="S4247" s="679">
        <f t="shared" ca="1" si="730"/>
        <v>-2733.5098564404275</v>
      </c>
      <c r="T4247" s="679">
        <f t="shared" ca="1" si="730"/>
        <v>3139.7421405531727</v>
      </c>
      <c r="U4247" s="679">
        <f t="shared" ca="1" si="730"/>
        <v>-41.59485614760839</v>
      </c>
      <c r="V4247" s="679">
        <f t="shared" ca="1" si="730"/>
        <v>10167.054182540604</v>
      </c>
      <c r="W4247" s="679">
        <f t="shared" ca="1" si="725"/>
        <v>522.16978848826523</v>
      </c>
      <c r="X4247" s="679">
        <f t="shared" ca="1" si="730"/>
        <v>2545.621807118232</v>
      </c>
      <c r="Y4247" s="679">
        <f t="shared" ca="1" si="730"/>
        <v>7387.5770051580275</v>
      </c>
      <c r="Z4247" s="679">
        <f t="shared" ca="1" si="730"/>
        <v>0</v>
      </c>
      <c r="AA4247" t="str">
        <f t="shared" si="727"/>
        <v>ASR_Financial_Report_SHP21Final</v>
      </c>
      <c r="AB4247" s="960">
        <f t="shared" si="728"/>
        <v>44658</v>
      </c>
      <c r="AC4247" t="str">
        <f t="shared" si="729"/>
        <v>Unaudited</v>
      </c>
    </row>
    <row r="4248" spans="1:29" x14ac:dyDescent="0.25">
      <c r="A4248" t="s">
        <v>420</v>
      </c>
      <c r="B4248" t="s">
        <v>1366</v>
      </c>
      <c r="C4248" t="s">
        <v>1367</v>
      </c>
      <c r="D4248">
        <v>1900</v>
      </c>
      <c r="E4248" s="960">
        <v>1</v>
      </c>
      <c r="F4248" t="s">
        <v>441</v>
      </c>
      <c r="G4248" s="960">
        <v>366</v>
      </c>
      <c r="H4248" t="s">
        <v>390</v>
      </c>
      <c r="I4248" t="s">
        <v>488</v>
      </c>
      <c r="J4248" t="s">
        <v>444</v>
      </c>
      <c r="K4248" t="s">
        <v>0</v>
      </c>
      <c r="L4248" s="15" t="s">
        <v>96</v>
      </c>
      <c r="M4248" t="s">
        <v>7</v>
      </c>
      <c r="N4248" s="679">
        <f t="shared" ca="1" si="731"/>
        <v>0</v>
      </c>
      <c r="O4248" s="679">
        <f t="shared" ca="1" si="730"/>
        <v>0</v>
      </c>
      <c r="P4248" s="679">
        <f t="shared" ca="1" si="730"/>
        <v>0</v>
      </c>
      <c r="Q4248" s="679">
        <f t="shared" ca="1" si="730"/>
        <v>0</v>
      </c>
      <c r="R4248" s="679">
        <f t="shared" ca="1" si="730"/>
        <v>0</v>
      </c>
      <c r="S4248" s="679">
        <f t="shared" ca="1" si="730"/>
        <v>0</v>
      </c>
      <c r="T4248" s="679">
        <f t="shared" ca="1" si="730"/>
        <v>0</v>
      </c>
      <c r="U4248" s="679">
        <f t="shared" ca="1" si="730"/>
        <v>0</v>
      </c>
      <c r="V4248" s="679">
        <f t="shared" ca="1" si="730"/>
        <v>0</v>
      </c>
      <c r="W4248" s="679">
        <f t="shared" ca="1" si="725"/>
        <v>0</v>
      </c>
      <c r="X4248" s="679">
        <f t="shared" ca="1" si="730"/>
        <v>0</v>
      </c>
      <c r="Y4248" s="679">
        <f t="shared" ca="1" si="730"/>
        <v>0</v>
      </c>
      <c r="Z4248" s="679">
        <f t="shared" ca="1" si="730"/>
        <v>0</v>
      </c>
      <c r="AA4248" t="str">
        <f t="shared" si="727"/>
        <v>ASR_Financial_Report_SHP21Final</v>
      </c>
      <c r="AB4248" s="960">
        <f t="shared" si="728"/>
        <v>44658</v>
      </c>
      <c r="AC4248" t="str">
        <f t="shared" si="729"/>
        <v>Unaudited</v>
      </c>
    </row>
    <row r="4249" spans="1:29" x14ac:dyDescent="0.25">
      <c r="A4249" t="s">
        <v>420</v>
      </c>
      <c r="B4249" t="s">
        <v>1366</v>
      </c>
      <c r="C4249" t="s">
        <v>1367</v>
      </c>
      <c r="D4249">
        <v>1900</v>
      </c>
      <c r="E4249" s="960">
        <v>1</v>
      </c>
      <c r="F4249" t="s">
        <v>441</v>
      </c>
      <c r="G4249" s="960">
        <v>366</v>
      </c>
      <c r="H4249" t="s">
        <v>390</v>
      </c>
      <c r="I4249" t="s">
        <v>488</v>
      </c>
      <c r="J4249" t="s">
        <v>444</v>
      </c>
      <c r="K4249" t="s">
        <v>0</v>
      </c>
      <c r="L4249" s="15" t="s">
        <v>152</v>
      </c>
      <c r="M4249" t="s">
        <v>451</v>
      </c>
      <c r="N4249" s="679">
        <f t="shared" ca="1" si="731"/>
        <v>0</v>
      </c>
      <c r="O4249" s="679">
        <f t="shared" ca="1" si="730"/>
        <v>0</v>
      </c>
      <c r="P4249" s="679">
        <f t="shared" ca="1" si="730"/>
        <v>0</v>
      </c>
      <c r="Q4249" s="679">
        <f t="shared" ca="1" si="730"/>
        <v>0</v>
      </c>
      <c r="R4249" s="679">
        <f t="shared" ca="1" si="730"/>
        <v>0</v>
      </c>
      <c r="S4249" s="679">
        <f t="shared" ca="1" si="730"/>
        <v>0</v>
      </c>
      <c r="T4249" s="679">
        <f t="shared" ca="1" si="730"/>
        <v>0</v>
      </c>
      <c r="U4249" s="679">
        <f t="shared" ca="1" si="730"/>
        <v>0</v>
      </c>
      <c r="V4249" s="679">
        <f t="shared" ca="1" si="730"/>
        <v>0</v>
      </c>
      <c r="W4249" s="679">
        <f t="shared" ca="1" si="725"/>
        <v>0</v>
      </c>
      <c r="X4249" s="679">
        <f t="shared" ca="1" si="730"/>
        <v>0</v>
      </c>
      <c r="Y4249" s="679">
        <f t="shared" ca="1" si="730"/>
        <v>0</v>
      </c>
      <c r="Z4249" s="679">
        <f t="shared" ca="1" si="730"/>
        <v>0</v>
      </c>
      <c r="AA4249" t="str">
        <f t="shared" si="727"/>
        <v>ASR_Financial_Report_SHP21Final</v>
      </c>
      <c r="AB4249" s="960">
        <f t="shared" si="728"/>
        <v>44658</v>
      </c>
      <c r="AC4249" t="str">
        <f t="shared" si="729"/>
        <v>Unaudited</v>
      </c>
    </row>
    <row r="4250" spans="1:29" x14ac:dyDescent="0.25">
      <c r="A4250" t="s">
        <v>420</v>
      </c>
      <c r="B4250" t="s">
        <v>1366</v>
      </c>
      <c r="C4250" t="s">
        <v>1367</v>
      </c>
      <c r="D4250">
        <v>1900</v>
      </c>
      <c r="E4250" s="960">
        <v>1</v>
      </c>
      <c r="F4250" t="s">
        <v>441</v>
      </c>
      <c r="G4250" s="960">
        <v>366</v>
      </c>
      <c r="H4250" t="s">
        <v>390</v>
      </c>
      <c r="I4250" t="s">
        <v>488</v>
      </c>
      <c r="J4250" t="s">
        <v>444</v>
      </c>
      <c r="K4250" t="s">
        <v>0</v>
      </c>
      <c r="L4250" s="15" t="s">
        <v>898</v>
      </c>
      <c r="M4250" t="s">
        <v>24</v>
      </c>
      <c r="N4250" s="679">
        <f t="shared" ca="1" si="731"/>
        <v>116699.14</v>
      </c>
      <c r="O4250" s="679">
        <f t="shared" ca="1" si="730"/>
        <v>0</v>
      </c>
      <c r="P4250" s="679">
        <f t="shared" ca="1" si="730"/>
        <v>0</v>
      </c>
      <c r="Q4250" s="679">
        <f t="shared" ca="1" si="730"/>
        <v>92548.37</v>
      </c>
      <c r="R4250" s="679">
        <f t="shared" ca="1" si="730"/>
        <v>24150.77</v>
      </c>
      <c r="S4250" s="679">
        <f t="shared" ca="1" si="730"/>
        <v>0</v>
      </c>
      <c r="T4250" s="679">
        <f t="shared" ca="1" si="730"/>
        <v>0</v>
      </c>
      <c r="U4250" s="679">
        <f t="shared" ca="1" si="730"/>
        <v>0</v>
      </c>
      <c r="V4250" s="679">
        <f t="shared" ca="1" si="730"/>
        <v>0</v>
      </c>
      <c r="W4250" s="679">
        <f t="shared" ca="1" si="725"/>
        <v>0</v>
      </c>
      <c r="X4250" s="679">
        <f t="shared" ca="1" si="730"/>
        <v>0</v>
      </c>
      <c r="Y4250" s="679">
        <f t="shared" ca="1" si="730"/>
        <v>0</v>
      </c>
      <c r="Z4250" s="679">
        <f t="shared" ca="1" si="730"/>
        <v>0</v>
      </c>
      <c r="AA4250" t="str">
        <f t="shared" si="727"/>
        <v>ASR_Financial_Report_SHP21Final</v>
      </c>
      <c r="AB4250" s="960">
        <f t="shared" si="728"/>
        <v>44658</v>
      </c>
      <c r="AC4250" t="str">
        <f t="shared" si="729"/>
        <v>Unaudited</v>
      </c>
    </row>
    <row r="4251" spans="1:29" x14ac:dyDescent="0.25">
      <c r="A4251" t="s">
        <v>420</v>
      </c>
      <c r="B4251" t="s">
        <v>1366</v>
      </c>
      <c r="C4251" t="s">
        <v>1367</v>
      </c>
      <c r="D4251">
        <v>1900</v>
      </c>
      <c r="E4251" s="960">
        <v>1</v>
      </c>
      <c r="F4251" t="s">
        <v>441</v>
      </c>
      <c r="G4251" s="960">
        <v>366</v>
      </c>
      <c r="H4251" t="s">
        <v>390</v>
      </c>
      <c r="I4251" t="s">
        <v>488</v>
      </c>
      <c r="J4251" t="s">
        <v>444</v>
      </c>
      <c r="K4251" t="s">
        <v>53</v>
      </c>
      <c r="L4251" s="15">
        <v>3.1</v>
      </c>
      <c r="M4251" t="s">
        <v>33</v>
      </c>
      <c r="N4251" s="679">
        <f t="shared" ca="1" si="731"/>
        <v>22613117.809998974</v>
      </c>
      <c r="O4251" s="679">
        <f t="shared" ca="1" si="730"/>
        <v>16036657.16999897</v>
      </c>
      <c r="P4251" s="679">
        <f t="shared" ca="1" si="730"/>
        <v>1002823.610000003</v>
      </c>
      <c r="Q4251" s="679">
        <f t="shared" ca="1" si="730"/>
        <v>2014667.400000002</v>
      </c>
      <c r="R4251" s="679">
        <f t="shared" ca="1" si="730"/>
        <v>2493902.13</v>
      </c>
      <c r="S4251" s="679">
        <f t="shared" ca="1" si="730"/>
        <v>212813.05</v>
      </c>
      <c r="T4251" s="679">
        <f t="shared" ca="1" si="730"/>
        <v>47194.729999999996</v>
      </c>
      <c r="U4251" s="679">
        <f t="shared" ca="1" si="730"/>
        <v>6930.17</v>
      </c>
      <c r="V4251" s="679">
        <f t="shared" ca="1" si="730"/>
        <v>234055.47999999998</v>
      </c>
      <c r="W4251" s="679">
        <f t="shared" ca="1" si="725"/>
        <v>23776.97</v>
      </c>
      <c r="X4251" s="679">
        <f t="shared" ca="1" si="730"/>
        <v>105367.74</v>
      </c>
      <c r="Y4251" s="679">
        <f t="shared" ca="1" si="730"/>
        <v>434929.36</v>
      </c>
      <c r="Z4251" s="679">
        <f t="shared" ca="1" si="730"/>
        <v>0</v>
      </c>
      <c r="AA4251" t="str">
        <f t="shared" si="727"/>
        <v>ASR_Financial_Report_SHP21Final</v>
      </c>
      <c r="AB4251" s="960">
        <f t="shared" si="728"/>
        <v>44658</v>
      </c>
      <c r="AC4251" t="str">
        <f t="shared" si="729"/>
        <v>Unaudited</v>
      </c>
    </row>
    <row r="4252" spans="1:29" x14ac:dyDescent="0.25">
      <c r="A4252" t="s">
        <v>420</v>
      </c>
      <c r="B4252" t="s">
        <v>1366</v>
      </c>
      <c r="C4252" t="s">
        <v>1367</v>
      </c>
      <c r="D4252">
        <v>1900</v>
      </c>
      <c r="E4252" s="960">
        <v>1</v>
      </c>
      <c r="F4252" t="s">
        <v>441</v>
      </c>
      <c r="G4252" s="960">
        <v>366</v>
      </c>
      <c r="H4252" t="s">
        <v>390</v>
      </c>
      <c r="I4252" t="s">
        <v>488</v>
      </c>
      <c r="J4252" t="s">
        <v>444</v>
      </c>
      <c r="K4252" t="s">
        <v>53</v>
      </c>
      <c r="L4252" s="15">
        <v>3.2</v>
      </c>
      <c r="M4252" t="s">
        <v>34</v>
      </c>
      <c r="N4252" s="679">
        <f t="shared" ca="1" si="731"/>
        <v>4285.8900000000003</v>
      </c>
      <c r="O4252" s="679">
        <f t="shared" ca="1" si="730"/>
        <v>2224.08</v>
      </c>
      <c r="P4252" s="679">
        <f t="shared" ca="1" si="730"/>
        <v>177.27</v>
      </c>
      <c r="Q4252" s="679">
        <f t="shared" ca="1" si="730"/>
        <v>45.8</v>
      </c>
      <c r="R4252" s="679">
        <f t="shared" ca="1" si="730"/>
        <v>285.98</v>
      </c>
      <c r="S4252" s="679">
        <f t="shared" ca="1" si="730"/>
        <v>183.94</v>
      </c>
      <c r="T4252" s="679">
        <f t="shared" ca="1" si="730"/>
        <v>0</v>
      </c>
      <c r="U4252" s="679">
        <f t="shared" ref="U4252:Z4252" ca="1" si="732">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433.91999999999996</v>
      </c>
      <c r="V4252" s="679">
        <f t="shared" ca="1" si="732"/>
        <v>420</v>
      </c>
      <c r="W4252" s="679">
        <f t="shared" ca="1" si="725"/>
        <v>0</v>
      </c>
      <c r="X4252" s="679">
        <f t="shared" ca="1" si="732"/>
        <v>303.47000000000003</v>
      </c>
      <c r="Y4252" s="679">
        <f t="shared" ca="1" si="732"/>
        <v>211.43</v>
      </c>
      <c r="Z4252" s="679">
        <f t="shared" ca="1" si="732"/>
        <v>0</v>
      </c>
      <c r="AA4252" t="str">
        <f t="shared" si="727"/>
        <v>ASR_Financial_Report_SHP21Final</v>
      </c>
      <c r="AB4252" s="960">
        <f t="shared" si="728"/>
        <v>44658</v>
      </c>
      <c r="AC4252" t="str">
        <f t="shared" si="729"/>
        <v>Unaudited</v>
      </c>
    </row>
    <row r="4253" spans="1:29" x14ac:dyDescent="0.25">
      <c r="A4253" t="s">
        <v>420</v>
      </c>
      <c r="B4253" t="s">
        <v>1366</v>
      </c>
      <c r="C4253" t="s">
        <v>1367</v>
      </c>
      <c r="D4253">
        <v>1900</v>
      </c>
      <c r="E4253" s="960">
        <v>1</v>
      </c>
      <c r="F4253" t="s">
        <v>441</v>
      </c>
      <c r="G4253" s="960">
        <v>366</v>
      </c>
      <c r="H4253" t="s">
        <v>390</v>
      </c>
      <c r="I4253" t="s">
        <v>488</v>
      </c>
      <c r="J4253" t="s">
        <v>444</v>
      </c>
      <c r="K4253" t="s">
        <v>53</v>
      </c>
      <c r="L4253" s="15">
        <v>3.3</v>
      </c>
      <c r="M4253" t="s">
        <v>54</v>
      </c>
      <c r="N4253" s="679">
        <f t="shared" ca="1" si="731"/>
        <v>111357.11999999991</v>
      </c>
      <c r="O4253" s="679">
        <f t="shared" ref="O4253:V4262" ca="1" si="733">IF(OR(AND($F4253="PY",O$1&lt;&gt;"Prior Year"),AND($F4253&lt;&gt;"PY",O$1="Prior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"&amp;$H4253&amp;"'!$A$7:$CA$7"),0)+MATCH(O$1,INDIRECT("'MMA Rev-Exp "&amp;$H4253&amp;"'!$D$8:$CA$8"),0)-1)))</f>
        <v>93745.909999999902</v>
      </c>
      <c r="P4253" s="679">
        <f t="shared" ca="1" si="733"/>
        <v>5001.71</v>
      </c>
      <c r="Q4253" s="679">
        <f t="shared" ca="1" si="733"/>
        <v>4896.8099999999995</v>
      </c>
      <c r="R4253" s="679">
        <f t="shared" ca="1" si="733"/>
        <v>3819.6899999999996</v>
      </c>
      <c r="S4253" s="679">
        <f t="shared" ca="1" si="733"/>
        <v>638.93000000000006</v>
      </c>
      <c r="T4253" s="679">
        <f t="shared" ca="1" si="733"/>
        <v>88.93</v>
      </c>
      <c r="U4253" s="679">
        <f t="shared" ca="1" si="733"/>
        <v>107.99</v>
      </c>
      <c r="V4253" s="679">
        <f t="shared" ca="1" si="733"/>
        <v>2101.3500000000004</v>
      </c>
      <c r="W4253" s="679">
        <f t="shared" ca="1" si="725"/>
        <v>0</v>
      </c>
      <c r="X4253" s="679">
        <f t="shared" ref="X4253:Z4271" ca="1" si="734">IF(OR(AND($F4253="PY",X$1&lt;&gt;"Prior Year"),AND($F4253&lt;&gt;"PY",X$1="Prior Year")),0,INDEX(INDIRECT("'MMA Rev-Exp "&amp;$H4253&amp;"'!$A$1:$CA$200"),IF($J4253="Member Months",MATCH($J4253,INDIRECT("'MMA Rev-Exp "&amp;$H4253&amp;"'!$A$1:$A$200"),0),MATCH($L4253,INDIRECT("'MMA Rev-Exp "&amp;$H4253&amp;"'!$B$1:$B$200"),0)),IF($F4253="PY",MATCH("Prior Year Adjustments",INDIRECT("'MMA Rev-Exp "&amp;$H4253&amp;"'!$A$8:$CA$8"),0),MATCH(IF($F4253="Q1","JANUARY - MARCH (Q1)",IF($F4253="Q2","APRIL - JUNE (Q2)",IF($F4253="Q3","JULY - SEPTEMBER (Q3)",IF($F4253="Q4","OCTOBER - DECEMBER (Q4)",0)))),INDIRECT("'MMA Rev-Exp "&amp;$H4253&amp;"'!$A$7:$CA$7"),0)+MATCH(X$1,INDIRECT("'MMA Rev-Exp "&amp;$H4253&amp;"'!$D$8:$CA$8"),0)-1)))</f>
        <v>161.47</v>
      </c>
      <c r="Y4253" s="679">
        <f t="shared" ca="1" si="734"/>
        <v>794.33</v>
      </c>
      <c r="Z4253" s="679">
        <f t="shared" ca="1" si="734"/>
        <v>0</v>
      </c>
      <c r="AA4253" t="str">
        <f t="shared" si="727"/>
        <v>ASR_Financial_Report_SHP21Final</v>
      </c>
      <c r="AB4253" s="960">
        <f t="shared" si="728"/>
        <v>44658</v>
      </c>
      <c r="AC4253" t="str">
        <f t="shared" si="729"/>
        <v>Unaudited</v>
      </c>
    </row>
    <row r="4254" spans="1:29" x14ac:dyDescent="0.25">
      <c r="A4254" t="s">
        <v>420</v>
      </c>
      <c r="B4254" t="s">
        <v>1366</v>
      </c>
      <c r="C4254" t="s">
        <v>1367</v>
      </c>
      <c r="D4254">
        <v>1900</v>
      </c>
      <c r="E4254" s="960">
        <v>1</v>
      </c>
      <c r="F4254" t="s">
        <v>441</v>
      </c>
      <c r="G4254" s="960">
        <v>366</v>
      </c>
      <c r="H4254" t="s">
        <v>390</v>
      </c>
      <c r="I4254" t="s">
        <v>488</v>
      </c>
      <c r="J4254" t="s">
        <v>444</v>
      </c>
      <c r="K4254" t="s">
        <v>53</v>
      </c>
      <c r="L4254" s="15" t="s">
        <v>44</v>
      </c>
      <c r="M4254" t="s">
        <v>153</v>
      </c>
      <c r="N4254" s="679">
        <f t="shared" ca="1" si="731"/>
        <v>0</v>
      </c>
      <c r="O4254" s="679">
        <f t="shared" ca="1" si="733"/>
        <v>0</v>
      </c>
      <c r="P4254" s="679">
        <f t="shared" ca="1" si="733"/>
        <v>0</v>
      </c>
      <c r="Q4254" s="679">
        <f t="shared" ca="1" si="733"/>
        <v>0</v>
      </c>
      <c r="R4254" s="679">
        <f t="shared" ca="1" si="733"/>
        <v>0</v>
      </c>
      <c r="S4254" s="679">
        <f t="shared" ca="1" si="733"/>
        <v>0</v>
      </c>
      <c r="T4254" s="679">
        <f t="shared" ca="1" si="733"/>
        <v>0</v>
      </c>
      <c r="U4254" s="679">
        <f t="shared" ca="1" si="733"/>
        <v>0</v>
      </c>
      <c r="V4254" s="679">
        <f t="shared" ca="1" si="733"/>
        <v>0</v>
      </c>
      <c r="W4254" s="679">
        <f t="shared" ca="1" si="725"/>
        <v>0</v>
      </c>
      <c r="X4254" s="679">
        <f t="shared" ca="1" si="734"/>
        <v>0</v>
      </c>
      <c r="Y4254" s="679">
        <f t="shared" ca="1" si="734"/>
        <v>0</v>
      </c>
      <c r="Z4254" s="679">
        <f t="shared" ca="1" si="734"/>
        <v>0</v>
      </c>
      <c r="AA4254" t="str">
        <f t="shared" si="727"/>
        <v>ASR_Financial_Report_SHP21Final</v>
      </c>
      <c r="AB4254" s="960">
        <f t="shared" si="728"/>
        <v>44658</v>
      </c>
      <c r="AC4254" t="str">
        <f t="shared" si="729"/>
        <v>Unaudited</v>
      </c>
    </row>
    <row r="4255" spans="1:29" x14ac:dyDescent="0.25">
      <c r="A4255" t="s">
        <v>420</v>
      </c>
      <c r="B4255" t="s">
        <v>1366</v>
      </c>
      <c r="C4255" t="s">
        <v>1367</v>
      </c>
      <c r="D4255">
        <v>1900</v>
      </c>
      <c r="E4255" s="960">
        <v>1</v>
      </c>
      <c r="F4255" t="s">
        <v>441</v>
      </c>
      <c r="G4255" s="960">
        <v>366</v>
      </c>
      <c r="H4255" t="s">
        <v>390</v>
      </c>
      <c r="I4255" t="s">
        <v>488</v>
      </c>
      <c r="J4255" t="s">
        <v>444</v>
      </c>
      <c r="K4255" t="s">
        <v>53</v>
      </c>
      <c r="L4255" s="15" t="s">
        <v>41</v>
      </c>
      <c r="M4255" t="s">
        <v>52</v>
      </c>
      <c r="N4255" s="679">
        <f t="shared" ca="1" si="731"/>
        <v>10522865.659986645</v>
      </c>
      <c r="O4255" s="679">
        <f t="shared" ca="1" si="733"/>
        <v>8514474.9899861515</v>
      </c>
      <c r="P4255" s="679">
        <f t="shared" ca="1" si="733"/>
        <v>386965.42000002798</v>
      </c>
      <c r="Q4255" s="679">
        <f t="shared" ca="1" si="733"/>
        <v>528505.66000012506</v>
      </c>
      <c r="R4255" s="679">
        <f t="shared" ca="1" si="733"/>
        <v>589368.07000028098</v>
      </c>
      <c r="S4255" s="679">
        <f t="shared" ca="1" si="733"/>
        <v>352927.14000005001</v>
      </c>
      <c r="T4255" s="679">
        <f t="shared" ca="1" si="733"/>
        <v>8551.0099999999693</v>
      </c>
      <c r="U4255" s="679">
        <f t="shared" ca="1" si="733"/>
        <v>4575.6200000000408</v>
      </c>
      <c r="V4255" s="679">
        <f t="shared" ca="1" si="733"/>
        <v>61262.480000002302</v>
      </c>
      <c r="W4255" s="679">
        <f t="shared" ca="1" si="725"/>
        <v>915.80999999999801</v>
      </c>
      <c r="X4255" s="679">
        <f t="shared" ca="1" si="734"/>
        <v>25137.370000005201</v>
      </c>
      <c r="Y4255" s="679">
        <f t="shared" ca="1" si="734"/>
        <v>50182.090000001495</v>
      </c>
      <c r="Z4255" s="679">
        <f t="shared" ca="1" si="734"/>
        <v>0</v>
      </c>
      <c r="AA4255" t="str">
        <f t="shared" si="727"/>
        <v>ASR_Financial_Report_SHP21Final</v>
      </c>
      <c r="AB4255" s="960">
        <f t="shared" si="728"/>
        <v>44658</v>
      </c>
      <c r="AC4255" t="str">
        <f t="shared" si="729"/>
        <v>Unaudited</v>
      </c>
    </row>
    <row r="4256" spans="1:29" x14ac:dyDescent="0.25">
      <c r="A4256" t="s">
        <v>420</v>
      </c>
      <c r="B4256" t="s">
        <v>1366</v>
      </c>
      <c r="C4256" t="s">
        <v>1367</v>
      </c>
      <c r="D4256">
        <v>1900</v>
      </c>
      <c r="E4256" s="960">
        <v>1</v>
      </c>
      <c r="F4256" t="s">
        <v>441</v>
      </c>
      <c r="G4256" s="960">
        <v>366</v>
      </c>
      <c r="H4256" t="s">
        <v>390</v>
      </c>
      <c r="I4256" t="s">
        <v>488</v>
      </c>
      <c r="J4256" t="s">
        <v>444</v>
      </c>
      <c r="K4256" t="s">
        <v>53</v>
      </c>
      <c r="L4256" s="15" t="s">
        <v>42</v>
      </c>
      <c r="M4256" t="s">
        <v>154</v>
      </c>
      <c r="N4256" s="679">
        <f t="shared" ca="1" si="731"/>
        <v>1962891.2198647906</v>
      </c>
      <c r="O4256" s="679">
        <f t="shared" ca="1" si="733"/>
        <v>1523660.7757077597</v>
      </c>
      <c r="P4256" s="679">
        <f t="shared" ca="1" si="733"/>
        <v>95201.72957340772</v>
      </c>
      <c r="Q4256" s="679">
        <f t="shared" ca="1" si="733"/>
        <v>132983.60875116382</v>
      </c>
      <c r="R4256" s="679">
        <f t="shared" ca="1" si="733"/>
        <v>164483.94124676276</v>
      </c>
      <c r="S4256" s="679">
        <f t="shared" ca="1" si="733"/>
        <v>-5019.8283420798771</v>
      </c>
      <c r="T4256" s="679">
        <f t="shared" ca="1" si="733"/>
        <v>4465.7486570158035</v>
      </c>
      <c r="U4256" s="679">
        <f t="shared" ca="1" si="733"/>
        <v>-175.59952967427745</v>
      </c>
      <c r="V4256" s="679">
        <f t="shared" ca="1" si="733"/>
        <v>15577.223803786397</v>
      </c>
      <c r="W4256" s="679">
        <f t="shared" ca="1" si="725"/>
        <v>1565.6543483897115</v>
      </c>
      <c r="X4256" s="679">
        <f t="shared" ca="1" si="734"/>
        <v>6287.4669398647775</v>
      </c>
      <c r="Y4256" s="679">
        <f t="shared" ca="1" si="734"/>
        <v>23860.498708394272</v>
      </c>
      <c r="Z4256" s="679">
        <f t="shared" ca="1" si="734"/>
        <v>0</v>
      </c>
      <c r="AA4256" t="str">
        <f t="shared" si="727"/>
        <v>ASR_Financial_Report_SHP21Final</v>
      </c>
      <c r="AB4256" s="960">
        <f t="shared" si="728"/>
        <v>44658</v>
      </c>
      <c r="AC4256" t="str">
        <f t="shared" si="729"/>
        <v>Unaudited</v>
      </c>
    </row>
    <row r="4257" spans="1:29" x14ac:dyDescent="0.25">
      <c r="A4257" t="s">
        <v>420</v>
      </c>
      <c r="B4257" t="s">
        <v>1366</v>
      </c>
      <c r="C4257" t="s">
        <v>1367</v>
      </c>
      <c r="D4257">
        <v>1900</v>
      </c>
      <c r="E4257" s="960">
        <v>1</v>
      </c>
      <c r="F4257" t="s">
        <v>441</v>
      </c>
      <c r="G4257" s="960">
        <v>366</v>
      </c>
      <c r="H4257" t="s">
        <v>390</v>
      </c>
      <c r="I4257" t="s">
        <v>488</v>
      </c>
      <c r="J4257" t="s">
        <v>444</v>
      </c>
      <c r="K4257" t="s">
        <v>53</v>
      </c>
      <c r="L4257" s="15" t="s">
        <v>43</v>
      </c>
      <c r="M4257" t="s">
        <v>462</v>
      </c>
      <c r="N4257" s="679">
        <f t="shared" ca="1" si="731"/>
        <v>0</v>
      </c>
      <c r="O4257" s="679">
        <f t="shared" ca="1" si="733"/>
        <v>0</v>
      </c>
      <c r="P4257" s="679">
        <f t="shared" ca="1" si="733"/>
        <v>0</v>
      </c>
      <c r="Q4257" s="679">
        <f t="shared" ca="1" si="733"/>
        <v>0</v>
      </c>
      <c r="R4257" s="679">
        <f t="shared" ca="1" si="733"/>
        <v>0</v>
      </c>
      <c r="S4257" s="679">
        <f t="shared" ca="1" si="733"/>
        <v>0</v>
      </c>
      <c r="T4257" s="679">
        <f t="shared" ca="1" si="733"/>
        <v>0</v>
      </c>
      <c r="U4257" s="679">
        <f t="shared" ca="1" si="733"/>
        <v>0</v>
      </c>
      <c r="V4257" s="679">
        <f t="shared" ca="1" si="733"/>
        <v>0</v>
      </c>
      <c r="W4257" s="679">
        <f t="shared" ca="1" si="725"/>
        <v>0</v>
      </c>
      <c r="X4257" s="679">
        <f t="shared" ca="1" si="734"/>
        <v>0</v>
      </c>
      <c r="Y4257" s="679">
        <f t="shared" ca="1" si="734"/>
        <v>0</v>
      </c>
      <c r="Z4257" s="679">
        <f t="shared" ca="1" si="734"/>
        <v>0</v>
      </c>
      <c r="AA4257" t="str">
        <f t="shared" si="727"/>
        <v>ASR_Financial_Report_SHP21Final</v>
      </c>
      <c r="AB4257" s="960">
        <f t="shared" si="728"/>
        <v>44658</v>
      </c>
      <c r="AC4257" t="str">
        <f t="shared" si="729"/>
        <v>Unaudited</v>
      </c>
    </row>
    <row r="4258" spans="1:29" x14ac:dyDescent="0.25">
      <c r="A4258" t="s">
        <v>420</v>
      </c>
      <c r="B4258" t="s">
        <v>1366</v>
      </c>
      <c r="C4258" t="s">
        <v>1367</v>
      </c>
      <c r="D4258">
        <v>1900</v>
      </c>
      <c r="E4258" s="960">
        <v>1</v>
      </c>
      <c r="F4258" t="s">
        <v>441</v>
      </c>
      <c r="G4258" s="960">
        <v>366</v>
      </c>
      <c r="H4258" t="s">
        <v>390</v>
      </c>
      <c r="I4258" t="s">
        <v>488</v>
      </c>
      <c r="J4258" t="s">
        <v>444</v>
      </c>
      <c r="K4258" t="s">
        <v>901</v>
      </c>
      <c r="L4258" s="15" t="s">
        <v>902</v>
      </c>
      <c r="M4258" t="s">
        <v>901</v>
      </c>
      <c r="N4258" s="679">
        <f t="shared" ca="1" si="731"/>
        <v>1688920.0499999998</v>
      </c>
      <c r="O4258" s="679">
        <f t="shared" ca="1" si="733"/>
        <v>1583415.8</v>
      </c>
      <c r="P4258" s="679">
        <f t="shared" ca="1" si="733"/>
        <v>76903.679999999993</v>
      </c>
      <c r="Q4258" s="679">
        <f t="shared" ca="1" si="733"/>
        <v>11776.21</v>
      </c>
      <c r="R4258" s="679">
        <f t="shared" ca="1" si="733"/>
        <v>6461.49</v>
      </c>
      <c r="S4258" s="679">
        <f t="shared" ca="1" si="733"/>
        <v>0</v>
      </c>
      <c r="T4258" s="679">
        <f t="shared" ca="1" si="733"/>
        <v>3311.43</v>
      </c>
      <c r="U4258" s="679">
        <f t="shared" ca="1" si="733"/>
        <v>0</v>
      </c>
      <c r="V4258" s="679">
        <f t="shared" ca="1" si="733"/>
        <v>7051.44</v>
      </c>
      <c r="W4258" s="679">
        <f t="shared" ca="1" si="725"/>
        <v>0</v>
      </c>
      <c r="X4258" s="679">
        <f t="shared" ca="1" si="734"/>
        <v>0</v>
      </c>
      <c r="Y4258" s="679">
        <f t="shared" ca="1" si="734"/>
        <v>0</v>
      </c>
      <c r="Z4258" s="679">
        <f t="shared" ca="1" si="734"/>
        <v>0</v>
      </c>
      <c r="AA4258" t="str">
        <f t="shared" si="727"/>
        <v>ASR_Financial_Report_SHP21Final</v>
      </c>
      <c r="AB4258" s="960">
        <f t="shared" si="728"/>
        <v>44658</v>
      </c>
      <c r="AC4258" t="str">
        <f t="shared" si="729"/>
        <v>Unaudited</v>
      </c>
    </row>
    <row r="4259" spans="1:29" x14ac:dyDescent="0.25">
      <c r="A4259" t="s">
        <v>420</v>
      </c>
      <c r="B4259" t="s">
        <v>1366</v>
      </c>
      <c r="C4259" t="s">
        <v>1367</v>
      </c>
      <c r="D4259">
        <v>1900</v>
      </c>
      <c r="E4259" s="960">
        <v>1</v>
      </c>
      <c r="F4259" t="s">
        <v>441</v>
      </c>
      <c r="G4259" s="960">
        <v>366</v>
      </c>
      <c r="H4259" t="s">
        <v>390</v>
      </c>
      <c r="I4259" t="s">
        <v>488</v>
      </c>
      <c r="J4259" t="s">
        <v>444</v>
      </c>
      <c r="K4259" t="s">
        <v>901</v>
      </c>
      <c r="L4259" s="15" t="s">
        <v>903</v>
      </c>
      <c r="M4259" t="s">
        <v>906</v>
      </c>
      <c r="N4259" s="679">
        <f t="shared" ca="1" si="731"/>
        <v>158788.1746656055</v>
      </c>
      <c r="O4259" s="679">
        <f t="shared" ca="1" si="733"/>
        <v>149547.15820111203</v>
      </c>
      <c r="P4259" s="679">
        <f t="shared" ca="1" si="733"/>
        <v>7263.2386257656917</v>
      </c>
      <c r="Q4259" s="679">
        <f t="shared" ca="1" si="733"/>
        <v>775.34834942577311</v>
      </c>
      <c r="R4259" s="679">
        <f t="shared" ca="1" si="733"/>
        <v>425.41585192620414</v>
      </c>
      <c r="S4259" s="679">
        <f t="shared" ca="1" si="733"/>
        <v>0</v>
      </c>
      <c r="T4259" s="679">
        <f t="shared" ca="1" si="733"/>
        <v>312.75104497625262</v>
      </c>
      <c r="U4259" s="679">
        <f t="shared" ca="1" si="733"/>
        <v>0</v>
      </c>
      <c r="V4259" s="679">
        <f t="shared" ca="1" si="733"/>
        <v>464.26259239954885</v>
      </c>
      <c r="W4259" s="679">
        <f t="shared" ca="1" si="725"/>
        <v>0</v>
      </c>
      <c r="X4259" s="679">
        <f t="shared" ca="1" si="734"/>
        <v>0</v>
      </c>
      <c r="Y4259" s="679">
        <f t="shared" ca="1" si="734"/>
        <v>0</v>
      </c>
      <c r="Z4259" s="679">
        <f t="shared" ca="1" si="734"/>
        <v>0</v>
      </c>
      <c r="AA4259" t="str">
        <f t="shared" si="727"/>
        <v>ASR_Financial_Report_SHP21Final</v>
      </c>
      <c r="AB4259" s="960">
        <f t="shared" si="728"/>
        <v>44658</v>
      </c>
      <c r="AC4259" t="str">
        <f t="shared" si="729"/>
        <v>Unaudited</v>
      </c>
    </row>
    <row r="4260" spans="1:29" x14ac:dyDescent="0.25">
      <c r="A4260" t="s">
        <v>420</v>
      </c>
      <c r="B4260" t="s">
        <v>1366</v>
      </c>
      <c r="C4260" t="s">
        <v>1367</v>
      </c>
      <c r="D4260">
        <v>1900</v>
      </c>
      <c r="E4260" s="960">
        <v>1</v>
      </c>
      <c r="F4260" t="s">
        <v>441</v>
      </c>
      <c r="G4260" s="960">
        <v>366</v>
      </c>
      <c r="H4260" t="s">
        <v>390</v>
      </c>
      <c r="I4260" t="s">
        <v>488</v>
      </c>
      <c r="J4260" t="s">
        <v>444</v>
      </c>
      <c r="K4260" t="s">
        <v>901</v>
      </c>
      <c r="L4260" s="15" t="s">
        <v>904</v>
      </c>
      <c r="M4260" t="s">
        <v>907</v>
      </c>
      <c r="N4260" s="679">
        <f t="shared" ca="1" si="731"/>
        <v>0</v>
      </c>
      <c r="O4260" s="679">
        <f t="shared" ca="1" si="733"/>
        <v>0</v>
      </c>
      <c r="P4260" s="679">
        <f t="shared" ca="1" si="733"/>
        <v>0</v>
      </c>
      <c r="Q4260" s="679">
        <f t="shared" ca="1" si="733"/>
        <v>0</v>
      </c>
      <c r="R4260" s="679">
        <f t="shared" ca="1" si="733"/>
        <v>0</v>
      </c>
      <c r="S4260" s="679">
        <f t="shared" ca="1" si="733"/>
        <v>0</v>
      </c>
      <c r="T4260" s="679">
        <f t="shared" ca="1" si="733"/>
        <v>0</v>
      </c>
      <c r="U4260" s="679">
        <f t="shared" ca="1" si="733"/>
        <v>0</v>
      </c>
      <c r="V4260" s="679">
        <f t="shared" ca="1" si="733"/>
        <v>0</v>
      </c>
      <c r="W4260" s="679">
        <f t="shared" ca="1" si="725"/>
        <v>0</v>
      </c>
      <c r="X4260" s="679">
        <f t="shared" ca="1" si="734"/>
        <v>0</v>
      </c>
      <c r="Y4260" s="679">
        <f t="shared" ca="1" si="734"/>
        <v>0</v>
      </c>
      <c r="Z4260" s="679">
        <f t="shared" ca="1" si="734"/>
        <v>0</v>
      </c>
      <c r="AA4260" t="str">
        <f t="shared" si="727"/>
        <v>ASR_Financial_Report_SHP21Final</v>
      </c>
      <c r="AB4260" s="960">
        <f t="shared" si="728"/>
        <v>44658</v>
      </c>
      <c r="AC4260" t="str">
        <f t="shared" si="729"/>
        <v>Unaudited</v>
      </c>
    </row>
    <row r="4261" spans="1:29" x14ac:dyDescent="0.25">
      <c r="A4261" t="s">
        <v>420</v>
      </c>
      <c r="B4261" t="s">
        <v>1366</v>
      </c>
      <c r="C4261" t="s">
        <v>1367</v>
      </c>
      <c r="D4261">
        <v>1900</v>
      </c>
      <c r="E4261" s="960">
        <v>1</v>
      </c>
      <c r="F4261" t="s">
        <v>441</v>
      </c>
      <c r="G4261" s="960">
        <v>366</v>
      </c>
      <c r="H4261" t="s">
        <v>390</v>
      </c>
      <c r="I4261" t="s">
        <v>488</v>
      </c>
      <c r="J4261" t="s">
        <v>444</v>
      </c>
      <c r="K4261" t="s">
        <v>445</v>
      </c>
      <c r="L4261" s="15">
        <v>5.0999999999999996</v>
      </c>
      <c r="M4261" t="s">
        <v>37</v>
      </c>
      <c r="N4261" s="679">
        <f t="shared" ca="1" si="731"/>
        <v>13231267.050000001</v>
      </c>
      <c r="O4261" s="679">
        <f t="shared" ca="1" si="733"/>
        <v>1857193.74</v>
      </c>
      <c r="P4261" s="679">
        <f t="shared" ca="1" si="733"/>
        <v>1336371.3400000001</v>
      </c>
      <c r="Q4261" s="679">
        <f t="shared" ca="1" si="733"/>
        <v>746204.20000000007</v>
      </c>
      <c r="R4261" s="679">
        <f t="shared" ca="1" si="733"/>
        <v>5785715.2000000002</v>
      </c>
      <c r="S4261" s="679">
        <f t="shared" ca="1" si="733"/>
        <v>2306718.2000000002</v>
      </c>
      <c r="T4261" s="679">
        <f t="shared" ca="1" si="733"/>
        <v>46736.9</v>
      </c>
      <c r="U4261" s="679">
        <f t="shared" ca="1" si="733"/>
        <v>22378.92</v>
      </c>
      <c r="V4261" s="679">
        <f t="shared" ca="1" si="733"/>
        <v>383283.72</v>
      </c>
      <c r="W4261" s="679">
        <f t="shared" ca="1" si="725"/>
        <v>111</v>
      </c>
      <c r="X4261" s="679">
        <f t="shared" ca="1" si="734"/>
        <v>384468.87</v>
      </c>
      <c r="Y4261" s="679">
        <f t="shared" ca="1" si="734"/>
        <v>362084.95999999996</v>
      </c>
      <c r="Z4261" s="679">
        <f t="shared" ca="1" si="734"/>
        <v>0</v>
      </c>
      <c r="AA4261" t="str">
        <f t="shared" si="727"/>
        <v>ASR_Financial_Report_SHP21Final</v>
      </c>
      <c r="AB4261" s="960">
        <f t="shared" si="728"/>
        <v>44658</v>
      </c>
      <c r="AC4261" t="str">
        <f t="shared" si="729"/>
        <v>Unaudited</v>
      </c>
    </row>
    <row r="4262" spans="1:29" x14ac:dyDescent="0.25">
      <c r="A4262" t="s">
        <v>420</v>
      </c>
      <c r="B4262" t="s">
        <v>1366</v>
      </c>
      <c r="C4262" t="s">
        <v>1367</v>
      </c>
      <c r="D4262">
        <v>1900</v>
      </c>
      <c r="E4262" s="960">
        <v>1</v>
      </c>
      <c r="F4262" t="s">
        <v>441</v>
      </c>
      <c r="G4262" s="960">
        <v>366</v>
      </c>
      <c r="H4262" t="s">
        <v>390</v>
      </c>
      <c r="I4262" t="s">
        <v>488</v>
      </c>
      <c r="J4262" t="s">
        <v>444</v>
      </c>
      <c r="K4262" t="s">
        <v>445</v>
      </c>
      <c r="L4262" s="15">
        <v>5.2</v>
      </c>
      <c r="M4262" t="s">
        <v>303</v>
      </c>
      <c r="N4262" s="679">
        <f t="shared" ref="N4262:N4293" ca="1" si="735">IF(OR(AND($F4262="PY",N$1&lt;&gt;"Prior Year"),AND($F4262&lt;&gt;"PY",N$1="Prior Year")),0,INDEX(INDIRECT("'MMA Rev-Exp "&amp;$H4262&amp;"'!$A$1:$CA$200"),IF($J4262="Member Months",MATCH($J4262,INDIRECT("'MMA Rev-Exp "&amp;$H4262&amp;"'!$A$1:$A$200"),0),MATCH($L4262,INDIRECT("'MMA Rev-Exp "&amp;$H4262&amp;"'!$B$1:$B$200"),0)),IF($F4262="PY",MATCH("Prior Year Adjustments",INDIRECT("'MMA Rev-Exp "&amp;$H4262&amp;"'!$A$8:$CA$8"),0),MATCH(IF($F4262="Q1","JANUARY - MARCH (Q1)",IF($F4262="Q2","APRIL - JUNE (Q2)",IF($F4262="Q3","JULY - SEPTEMBER (Q3)",IF($F4262="Q4","OCTOBER - DECEMBER (Q4)",0)))),INDIRECT("'MMA Rev-Exp "&amp;$H4262&amp;"'!$A$7:$CA$7"),0)+MATCH(N$1,INDIRECT("'MMA Rev-Exp "&amp;$H4262&amp;"'!$D$8:$CA$8"),0)-1)))</f>
        <v>0</v>
      </c>
      <c r="O4262" s="679">
        <f t="shared" ca="1" si="733"/>
        <v>0</v>
      </c>
      <c r="P4262" s="679">
        <f t="shared" ca="1" si="733"/>
        <v>0</v>
      </c>
      <c r="Q4262" s="679">
        <f t="shared" ca="1" si="733"/>
        <v>0</v>
      </c>
      <c r="R4262" s="679">
        <f t="shared" ca="1" si="733"/>
        <v>0</v>
      </c>
      <c r="S4262" s="679">
        <f t="shared" ca="1" si="733"/>
        <v>0</v>
      </c>
      <c r="T4262" s="679">
        <f t="shared" ca="1" si="733"/>
        <v>0</v>
      </c>
      <c r="U4262" s="679">
        <f t="shared" ca="1" si="733"/>
        <v>0</v>
      </c>
      <c r="V4262" s="679">
        <f t="shared" ca="1" si="733"/>
        <v>0</v>
      </c>
      <c r="W4262" s="679">
        <f t="shared" ca="1" si="725"/>
        <v>0</v>
      </c>
      <c r="X4262" s="679">
        <f t="shared" ca="1" si="734"/>
        <v>0</v>
      </c>
      <c r="Y4262" s="679">
        <f t="shared" ca="1" si="734"/>
        <v>0</v>
      </c>
      <c r="Z4262" s="679">
        <f t="shared" ca="1" si="734"/>
        <v>0</v>
      </c>
      <c r="AA4262" t="str">
        <f t="shared" si="727"/>
        <v>ASR_Financial_Report_SHP21Final</v>
      </c>
      <c r="AB4262" s="960">
        <f t="shared" si="728"/>
        <v>44658</v>
      </c>
      <c r="AC4262" t="str">
        <f t="shared" si="729"/>
        <v>Unaudited</v>
      </c>
    </row>
    <row r="4263" spans="1:29" x14ac:dyDescent="0.25">
      <c r="A4263" t="s">
        <v>420</v>
      </c>
      <c r="B4263" t="s">
        <v>1366</v>
      </c>
      <c r="C4263" t="s">
        <v>1367</v>
      </c>
      <c r="D4263">
        <v>1900</v>
      </c>
      <c r="E4263" s="960">
        <v>1</v>
      </c>
      <c r="F4263" t="s">
        <v>441</v>
      </c>
      <c r="G4263" s="960">
        <v>366</v>
      </c>
      <c r="H4263" t="s">
        <v>390</v>
      </c>
      <c r="I4263" t="s">
        <v>488</v>
      </c>
      <c r="J4263" t="s">
        <v>444</v>
      </c>
      <c r="K4263" t="s">
        <v>445</v>
      </c>
      <c r="L4263" s="15">
        <v>5.3</v>
      </c>
      <c r="M4263" t="s">
        <v>304</v>
      </c>
      <c r="N4263" s="679">
        <f t="shared" ca="1" si="735"/>
        <v>634439.70395781926</v>
      </c>
      <c r="O4263" s="679">
        <f t="shared" ref="O4263:V4271" ca="1" si="736">IF(OR(AND($F4263="PY",O$1&lt;&gt;"Prior Year"),AND($F4263&lt;&gt;"PY",O$1="Prior Year")),0,INDEX(INDIRECT("'MMA Rev-Exp "&amp;$H4263&amp;"'!$A$1:$CA$200"),IF($J4263="Member Months",MATCH($J4263,INDIRECT("'MMA Rev-Exp "&amp;$H4263&amp;"'!$A$1:$A$200"),0),MATCH($L4263,INDIRECT("'MMA Rev-Exp "&amp;$H4263&amp;"'!$B$1:$B$200"),0)),IF($F4263="PY",MATCH("Prior Year Adjustments",INDIRECT("'MMA Rev-Exp "&amp;$H4263&amp;"'!$A$8:$CA$8"),0),MATCH(IF($F4263="Q1","JANUARY - MARCH (Q1)",IF($F4263="Q2","APRIL - JUNE (Q2)",IF($F4263="Q3","JULY - SEPTEMBER (Q3)",IF($F4263="Q4","OCTOBER - DECEMBER (Q4)",0)))),INDIRECT("'MMA Rev-Exp "&amp;$H4263&amp;"'!$A$7:$CA$7"),0)+MATCH(O$1,INDIRECT("'MMA Rev-Exp "&amp;$H4263&amp;"'!$D$8:$CA$8"),0)-1)))</f>
        <v>83387.35364305212</v>
      </c>
      <c r="P4263" s="679">
        <f t="shared" ca="1" si="736"/>
        <v>58637.934880983179</v>
      </c>
      <c r="Q4263" s="679">
        <f t="shared" ca="1" si="736"/>
        <v>37190.691162736322</v>
      </c>
      <c r="R4263" s="679">
        <f t="shared" ca="1" si="736"/>
        <v>287980.30602163711</v>
      </c>
      <c r="S4263" s="679">
        <f t="shared" ca="1" si="736"/>
        <v>144590.29388022123</v>
      </c>
      <c r="T4263" s="679">
        <f t="shared" ca="1" si="736"/>
        <v>2096.1371764315836</v>
      </c>
      <c r="U4263" s="679">
        <f t="shared" ca="1" si="736"/>
        <v>1404.4080855249181</v>
      </c>
      <c r="V4263" s="679">
        <f t="shared" ca="1" si="736"/>
        <v>19077.21812599901</v>
      </c>
      <c r="W4263" s="679">
        <f t="shared" ca="1" si="725"/>
        <v>7.3090739766781851</v>
      </c>
      <c r="X4263" s="679">
        <f t="shared" ca="1" si="734"/>
        <v>60.157486552247811</v>
      </c>
      <c r="Y4263" s="679">
        <f t="shared" ca="1" si="734"/>
        <v>7.8944207048525001</v>
      </c>
      <c r="Z4263" s="679">
        <f t="shared" ca="1" si="734"/>
        <v>0</v>
      </c>
      <c r="AA4263" t="str">
        <f t="shared" si="727"/>
        <v>ASR_Financial_Report_SHP21Final</v>
      </c>
      <c r="AB4263" s="960">
        <f t="shared" si="728"/>
        <v>44658</v>
      </c>
      <c r="AC4263" t="str">
        <f t="shared" si="729"/>
        <v>Unaudited</v>
      </c>
    </row>
    <row r="4264" spans="1:29" x14ac:dyDescent="0.25">
      <c r="A4264" t="s">
        <v>420</v>
      </c>
      <c r="B4264" t="s">
        <v>1366</v>
      </c>
      <c r="C4264" t="s">
        <v>1367</v>
      </c>
      <c r="D4264">
        <v>1900</v>
      </c>
      <c r="E4264" s="960">
        <v>1</v>
      </c>
      <c r="F4264" t="s">
        <v>441</v>
      </c>
      <c r="G4264" s="960">
        <v>366</v>
      </c>
      <c r="H4264" t="s">
        <v>390</v>
      </c>
      <c r="I4264" t="s">
        <v>488</v>
      </c>
      <c r="J4264" t="s">
        <v>444</v>
      </c>
      <c r="K4264" t="s">
        <v>445</v>
      </c>
      <c r="L4264" s="15" t="s">
        <v>82</v>
      </c>
      <c r="M4264" t="s">
        <v>453</v>
      </c>
      <c r="N4264" s="679">
        <f t="shared" ca="1" si="735"/>
        <v>0</v>
      </c>
      <c r="O4264" s="679">
        <f t="shared" ca="1" si="736"/>
        <v>0</v>
      </c>
      <c r="P4264" s="679">
        <f t="shared" ca="1" si="736"/>
        <v>0</v>
      </c>
      <c r="Q4264" s="679">
        <f t="shared" ca="1" si="736"/>
        <v>0</v>
      </c>
      <c r="R4264" s="679">
        <f t="shared" ca="1" si="736"/>
        <v>0</v>
      </c>
      <c r="S4264" s="679">
        <f t="shared" ca="1" si="736"/>
        <v>0</v>
      </c>
      <c r="T4264" s="679">
        <f t="shared" ca="1" si="736"/>
        <v>0</v>
      </c>
      <c r="U4264" s="679">
        <f t="shared" ca="1" si="736"/>
        <v>0</v>
      </c>
      <c r="V4264" s="679">
        <f t="shared" ca="1" si="736"/>
        <v>0</v>
      </c>
      <c r="W4264" s="679">
        <f t="shared" ca="1" si="725"/>
        <v>0</v>
      </c>
      <c r="X4264" s="679">
        <f t="shared" ca="1" si="734"/>
        <v>0</v>
      </c>
      <c r="Y4264" s="679">
        <f t="shared" ca="1" si="734"/>
        <v>0</v>
      </c>
      <c r="Z4264" s="679">
        <f t="shared" ca="1" si="734"/>
        <v>0</v>
      </c>
      <c r="AA4264" t="str">
        <f t="shared" si="727"/>
        <v>ASR_Financial_Report_SHP21Final</v>
      </c>
      <c r="AB4264" s="960">
        <f t="shared" si="728"/>
        <v>44658</v>
      </c>
      <c r="AC4264" t="str">
        <f t="shared" si="729"/>
        <v>Unaudited</v>
      </c>
    </row>
    <row r="4265" spans="1:29" x14ac:dyDescent="0.25">
      <c r="A4265" t="s">
        <v>420</v>
      </c>
      <c r="B4265" t="s">
        <v>1366</v>
      </c>
      <c r="C4265" t="s">
        <v>1367</v>
      </c>
      <c r="D4265">
        <v>1900</v>
      </c>
      <c r="E4265" s="960">
        <v>1</v>
      </c>
      <c r="F4265" t="s">
        <v>441</v>
      </c>
      <c r="G4265" s="960">
        <v>366</v>
      </c>
      <c r="H4265" t="s">
        <v>390</v>
      </c>
      <c r="I4265" t="s">
        <v>488</v>
      </c>
      <c r="J4265" t="s">
        <v>444</v>
      </c>
      <c r="K4265" t="s">
        <v>446</v>
      </c>
      <c r="L4265" s="15">
        <v>6.1</v>
      </c>
      <c r="M4265" t="s">
        <v>18</v>
      </c>
      <c r="N4265" s="679">
        <f t="shared" ca="1" si="735"/>
        <v>0</v>
      </c>
      <c r="O4265" s="679">
        <f t="shared" ca="1" si="736"/>
        <v>0</v>
      </c>
      <c r="P4265" s="679">
        <f t="shared" ca="1" si="736"/>
        <v>0</v>
      </c>
      <c r="Q4265" s="679">
        <f t="shared" ca="1" si="736"/>
        <v>0</v>
      </c>
      <c r="R4265" s="679">
        <f t="shared" ca="1" si="736"/>
        <v>0</v>
      </c>
      <c r="S4265" s="679">
        <f t="shared" ca="1" si="736"/>
        <v>0</v>
      </c>
      <c r="T4265" s="679">
        <f t="shared" ca="1" si="736"/>
        <v>0</v>
      </c>
      <c r="U4265" s="679">
        <f t="shared" ca="1" si="736"/>
        <v>0</v>
      </c>
      <c r="V4265" s="679">
        <f t="shared" ca="1" si="736"/>
        <v>0</v>
      </c>
      <c r="W4265" s="679">
        <f t="shared" ca="1" si="725"/>
        <v>0</v>
      </c>
      <c r="X4265" s="679">
        <f t="shared" ca="1" si="734"/>
        <v>0</v>
      </c>
      <c r="Y4265" s="679">
        <f t="shared" ca="1" si="734"/>
        <v>0</v>
      </c>
      <c r="Z4265" s="679">
        <f t="shared" ca="1" si="734"/>
        <v>0</v>
      </c>
      <c r="AA4265" t="str">
        <f t="shared" si="727"/>
        <v>ASR_Financial_Report_SHP21Final</v>
      </c>
      <c r="AB4265" s="960">
        <f t="shared" si="728"/>
        <v>44658</v>
      </c>
      <c r="AC4265" t="str">
        <f t="shared" si="729"/>
        <v>Unaudited</v>
      </c>
    </row>
    <row r="4266" spans="1:29" x14ac:dyDescent="0.25">
      <c r="A4266" t="s">
        <v>420</v>
      </c>
      <c r="B4266" t="s">
        <v>1366</v>
      </c>
      <c r="C4266" t="s">
        <v>1367</v>
      </c>
      <c r="D4266">
        <v>1900</v>
      </c>
      <c r="E4266" s="960">
        <v>1</v>
      </c>
      <c r="F4266" t="s">
        <v>441</v>
      </c>
      <c r="G4266" s="960">
        <v>366</v>
      </c>
      <c r="H4266" t="s">
        <v>390</v>
      </c>
      <c r="I4266" t="s">
        <v>488</v>
      </c>
      <c r="J4266" t="s">
        <v>444</v>
      </c>
      <c r="K4266" t="s">
        <v>446</v>
      </c>
      <c r="L4266" s="15">
        <v>6.2</v>
      </c>
      <c r="M4266" t="s">
        <v>19</v>
      </c>
      <c r="N4266" s="679">
        <f t="shared" ca="1" si="735"/>
        <v>0</v>
      </c>
      <c r="O4266" s="679">
        <f t="shared" ca="1" si="736"/>
        <v>0</v>
      </c>
      <c r="P4266" s="679">
        <f t="shared" ca="1" si="736"/>
        <v>0</v>
      </c>
      <c r="Q4266" s="679">
        <f t="shared" ca="1" si="736"/>
        <v>0</v>
      </c>
      <c r="R4266" s="679">
        <f t="shared" ca="1" si="736"/>
        <v>0</v>
      </c>
      <c r="S4266" s="679">
        <f t="shared" ca="1" si="736"/>
        <v>0</v>
      </c>
      <c r="T4266" s="679">
        <f t="shared" ca="1" si="736"/>
        <v>0</v>
      </c>
      <c r="U4266" s="679">
        <f t="shared" ca="1" si="736"/>
        <v>0</v>
      </c>
      <c r="V4266" s="679">
        <f t="shared" ca="1" si="736"/>
        <v>0</v>
      </c>
      <c r="W4266" s="679">
        <f t="shared" ca="1" si="725"/>
        <v>0</v>
      </c>
      <c r="X4266" s="679">
        <f t="shared" ca="1" si="734"/>
        <v>0</v>
      </c>
      <c r="Y4266" s="679">
        <f t="shared" ca="1" si="734"/>
        <v>0</v>
      </c>
      <c r="Z4266" s="679">
        <f t="shared" ca="1" si="734"/>
        <v>0</v>
      </c>
      <c r="AA4266" t="str">
        <f t="shared" si="727"/>
        <v>ASR_Financial_Report_SHP21Final</v>
      </c>
      <c r="AB4266" s="960">
        <f t="shared" si="728"/>
        <v>44658</v>
      </c>
      <c r="AC4266" t="str">
        <f t="shared" si="729"/>
        <v>Unaudited</v>
      </c>
    </row>
    <row r="4267" spans="1:29" x14ac:dyDescent="0.25">
      <c r="A4267" t="s">
        <v>420</v>
      </c>
      <c r="B4267" t="s">
        <v>1366</v>
      </c>
      <c r="C4267" t="s">
        <v>1367</v>
      </c>
      <c r="D4267">
        <v>1900</v>
      </c>
      <c r="E4267" s="960">
        <v>1</v>
      </c>
      <c r="F4267" t="s">
        <v>441</v>
      </c>
      <c r="G4267" s="960">
        <v>366</v>
      </c>
      <c r="H4267" t="s">
        <v>390</v>
      </c>
      <c r="I4267" t="s">
        <v>488</v>
      </c>
      <c r="J4267" t="s">
        <v>444</v>
      </c>
      <c r="K4267" t="s">
        <v>446</v>
      </c>
      <c r="L4267" s="15">
        <v>6.3</v>
      </c>
      <c r="M4267" t="s">
        <v>184</v>
      </c>
      <c r="N4267" s="679">
        <f t="shared" ca="1" si="735"/>
        <v>0</v>
      </c>
      <c r="O4267" s="679">
        <f t="shared" ca="1" si="736"/>
        <v>0</v>
      </c>
      <c r="P4267" s="679">
        <f t="shared" ca="1" si="736"/>
        <v>0</v>
      </c>
      <c r="Q4267" s="679">
        <f t="shared" ca="1" si="736"/>
        <v>0</v>
      </c>
      <c r="R4267" s="679">
        <f t="shared" ca="1" si="736"/>
        <v>0</v>
      </c>
      <c r="S4267" s="679">
        <f t="shared" ca="1" si="736"/>
        <v>0</v>
      </c>
      <c r="T4267" s="679">
        <f t="shared" ca="1" si="736"/>
        <v>0</v>
      </c>
      <c r="U4267" s="679">
        <f t="shared" ca="1" si="736"/>
        <v>0</v>
      </c>
      <c r="V4267" s="679">
        <f t="shared" ca="1" si="736"/>
        <v>0</v>
      </c>
      <c r="W4267" s="679">
        <f t="shared" ca="1" si="725"/>
        <v>0</v>
      </c>
      <c r="X4267" s="679">
        <f t="shared" ca="1" si="734"/>
        <v>0</v>
      </c>
      <c r="Y4267" s="679">
        <f t="shared" ca="1" si="734"/>
        <v>0</v>
      </c>
      <c r="Z4267" s="679">
        <f t="shared" ca="1" si="734"/>
        <v>0</v>
      </c>
      <c r="AA4267" t="str">
        <f t="shared" si="727"/>
        <v>ASR_Financial_Report_SHP21Final</v>
      </c>
      <c r="AB4267" s="960">
        <f t="shared" si="728"/>
        <v>44658</v>
      </c>
      <c r="AC4267" t="str">
        <f t="shared" si="729"/>
        <v>Unaudited</v>
      </c>
    </row>
    <row r="4268" spans="1:29" x14ac:dyDescent="0.25">
      <c r="A4268" t="s">
        <v>420</v>
      </c>
      <c r="B4268" t="s">
        <v>1366</v>
      </c>
      <c r="C4268" t="s">
        <v>1367</v>
      </c>
      <c r="D4268">
        <v>1900</v>
      </c>
      <c r="E4268" s="960">
        <v>1</v>
      </c>
      <c r="F4268" t="s">
        <v>441</v>
      </c>
      <c r="G4268" s="960">
        <v>366</v>
      </c>
      <c r="H4268" t="s">
        <v>390</v>
      </c>
      <c r="I4268" t="s">
        <v>488</v>
      </c>
      <c r="J4268" t="s">
        <v>444</v>
      </c>
      <c r="K4268" t="s">
        <v>446</v>
      </c>
      <c r="L4268" s="15" t="s">
        <v>87</v>
      </c>
      <c r="M4268" t="s">
        <v>454</v>
      </c>
      <c r="N4268" s="679">
        <f t="shared" ca="1" si="735"/>
        <v>0</v>
      </c>
      <c r="O4268" s="679">
        <f t="shared" ca="1" si="736"/>
        <v>0</v>
      </c>
      <c r="P4268" s="679">
        <f t="shared" ca="1" si="736"/>
        <v>0</v>
      </c>
      <c r="Q4268" s="679">
        <f t="shared" ca="1" si="736"/>
        <v>0</v>
      </c>
      <c r="R4268" s="679">
        <f t="shared" ca="1" si="736"/>
        <v>0</v>
      </c>
      <c r="S4268" s="679">
        <f t="shared" ca="1" si="736"/>
        <v>0</v>
      </c>
      <c r="T4268" s="679">
        <f t="shared" ca="1" si="736"/>
        <v>0</v>
      </c>
      <c r="U4268" s="679">
        <f t="shared" ca="1" si="736"/>
        <v>0</v>
      </c>
      <c r="V4268" s="679">
        <f t="shared" ca="1" si="736"/>
        <v>0</v>
      </c>
      <c r="W4268" s="679">
        <f t="shared" ca="1" si="725"/>
        <v>0</v>
      </c>
      <c r="X4268" s="679">
        <f t="shared" ca="1" si="734"/>
        <v>0</v>
      </c>
      <c r="Y4268" s="679">
        <f t="shared" ca="1" si="734"/>
        <v>0</v>
      </c>
      <c r="Z4268" s="679">
        <f t="shared" ca="1" si="734"/>
        <v>0</v>
      </c>
      <c r="AA4268" t="str">
        <f t="shared" si="727"/>
        <v>ASR_Financial_Report_SHP21Final</v>
      </c>
      <c r="AB4268" s="960">
        <f t="shared" si="728"/>
        <v>44658</v>
      </c>
      <c r="AC4268" t="str">
        <f t="shared" si="729"/>
        <v>Unaudited</v>
      </c>
    </row>
    <row r="4269" spans="1:29" x14ac:dyDescent="0.25">
      <c r="A4269" t="s">
        <v>420</v>
      </c>
      <c r="B4269" t="s">
        <v>1366</v>
      </c>
      <c r="C4269" t="s">
        <v>1367</v>
      </c>
      <c r="D4269">
        <v>1900</v>
      </c>
      <c r="E4269" s="960">
        <v>1</v>
      </c>
      <c r="F4269" t="s">
        <v>441</v>
      </c>
      <c r="G4269" s="960">
        <v>366</v>
      </c>
      <c r="H4269" t="s">
        <v>390</v>
      </c>
      <c r="I4269" t="s">
        <v>488</v>
      </c>
      <c r="J4269" t="s">
        <v>444</v>
      </c>
      <c r="K4269" t="s">
        <v>447</v>
      </c>
      <c r="L4269" s="15">
        <v>7.1</v>
      </c>
      <c r="M4269" t="s">
        <v>20</v>
      </c>
      <c r="N4269" s="679">
        <f t="shared" ca="1" si="735"/>
        <v>1241059.3499999996</v>
      </c>
      <c r="O4269" s="679">
        <f t="shared" ca="1" si="736"/>
        <v>216388.44</v>
      </c>
      <c r="P4269" s="679">
        <f t="shared" ca="1" si="736"/>
        <v>42376</v>
      </c>
      <c r="Q4269" s="679">
        <f t="shared" ca="1" si="736"/>
        <v>155280.35</v>
      </c>
      <c r="R4269" s="679">
        <f t="shared" ca="1" si="736"/>
        <v>466636.38</v>
      </c>
      <c r="S4269" s="679">
        <f t="shared" ca="1" si="736"/>
        <v>179411.05</v>
      </c>
      <c r="T4269" s="679">
        <f t="shared" ca="1" si="736"/>
        <v>1760.67</v>
      </c>
      <c r="U4269" s="679">
        <f t="shared" ca="1" si="736"/>
        <v>2175.52</v>
      </c>
      <c r="V4269" s="679">
        <f t="shared" ca="1" si="736"/>
        <v>46575.119999999995</v>
      </c>
      <c r="W4269" s="679">
        <f t="shared" ca="1" si="725"/>
        <v>4612</v>
      </c>
      <c r="X4269" s="679">
        <f t="shared" ca="1" si="734"/>
        <v>81098.12999999999</v>
      </c>
      <c r="Y4269" s="679">
        <f t="shared" ca="1" si="734"/>
        <v>44745.69</v>
      </c>
      <c r="Z4269" s="679">
        <f t="shared" ca="1" si="734"/>
        <v>0</v>
      </c>
      <c r="AA4269" t="str">
        <f t="shared" si="727"/>
        <v>ASR_Financial_Report_SHP21Final</v>
      </c>
      <c r="AB4269" s="960">
        <f t="shared" si="728"/>
        <v>44658</v>
      </c>
      <c r="AC4269" t="str">
        <f t="shared" si="729"/>
        <v>Unaudited</v>
      </c>
    </row>
    <row r="4270" spans="1:29" x14ac:dyDescent="0.25">
      <c r="A4270" t="s">
        <v>420</v>
      </c>
      <c r="B4270" t="s">
        <v>1366</v>
      </c>
      <c r="C4270" t="s">
        <v>1367</v>
      </c>
      <c r="D4270">
        <v>1900</v>
      </c>
      <c r="E4270" s="960">
        <v>1</v>
      </c>
      <c r="F4270" t="s">
        <v>441</v>
      </c>
      <c r="G4270" s="960">
        <v>366</v>
      </c>
      <c r="H4270" t="s">
        <v>390</v>
      </c>
      <c r="I4270" t="s">
        <v>488</v>
      </c>
      <c r="J4270" t="s">
        <v>444</v>
      </c>
      <c r="K4270" t="s">
        <v>447</v>
      </c>
      <c r="L4270" s="15">
        <v>7.2</v>
      </c>
      <c r="M4270" t="s">
        <v>21</v>
      </c>
      <c r="N4270" s="679">
        <f t="shared" ca="1" si="735"/>
        <v>0</v>
      </c>
      <c r="O4270" s="679">
        <f t="shared" ca="1" si="736"/>
        <v>0</v>
      </c>
      <c r="P4270" s="679">
        <f t="shared" ca="1" si="736"/>
        <v>0</v>
      </c>
      <c r="Q4270" s="679">
        <f t="shared" ca="1" si="736"/>
        <v>0</v>
      </c>
      <c r="R4270" s="679">
        <f t="shared" ca="1" si="736"/>
        <v>0</v>
      </c>
      <c r="S4270" s="679">
        <f t="shared" ca="1" si="736"/>
        <v>0</v>
      </c>
      <c r="T4270" s="679">
        <f t="shared" ca="1" si="736"/>
        <v>0</v>
      </c>
      <c r="U4270" s="679">
        <f t="shared" ca="1" si="736"/>
        <v>0</v>
      </c>
      <c r="V4270" s="679">
        <f t="shared" ca="1" si="736"/>
        <v>0</v>
      </c>
      <c r="W4270" s="679">
        <f t="shared" ca="1" si="725"/>
        <v>0</v>
      </c>
      <c r="X4270" s="679">
        <f t="shared" ca="1" si="734"/>
        <v>0</v>
      </c>
      <c r="Y4270" s="679">
        <f t="shared" ca="1" si="734"/>
        <v>0</v>
      </c>
      <c r="Z4270" s="679">
        <f t="shared" ca="1" si="734"/>
        <v>0</v>
      </c>
      <c r="AA4270" t="str">
        <f t="shared" si="727"/>
        <v>ASR_Financial_Report_SHP21Final</v>
      </c>
      <c r="AB4270" s="960">
        <f t="shared" si="728"/>
        <v>44658</v>
      </c>
      <c r="AC4270" t="str">
        <f t="shared" si="729"/>
        <v>Unaudited</v>
      </c>
    </row>
    <row r="4271" spans="1:29" x14ac:dyDescent="0.25">
      <c r="A4271" t="s">
        <v>420</v>
      </c>
      <c r="B4271" t="s">
        <v>1366</v>
      </c>
      <c r="C4271" t="s">
        <v>1367</v>
      </c>
      <c r="D4271">
        <v>1900</v>
      </c>
      <c r="E4271" s="960">
        <v>1</v>
      </c>
      <c r="F4271" t="s">
        <v>441</v>
      </c>
      <c r="G4271" s="960">
        <v>366</v>
      </c>
      <c r="H4271" t="s">
        <v>390</v>
      </c>
      <c r="I4271" t="s">
        <v>488</v>
      </c>
      <c r="J4271" t="s">
        <v>444</v>
      </c>
      <c r="K4271" t="s">
        <v>447</v>
      </c>
      <c r="L4271" s="15">
        <v>7.3</v>
      </c>
      <c r="M4271" t="s">
        <v>155</v>
      </c>
      <c r="N4271" s="679">
        <f t="shared" ca="1" si="735"/>
        <v>71928.123546111441</v>
      </c>
      <c r="O4271" s="679">
        <f t="shared" ca="1" si="736"/>
        <v>20429.930448904975</v>
      </c>
      <c r="P4271" s="679">
        <f t="shared" ca="1" si="736"/>
        <v>4002.2402049608991</v>
      </c>
      <c r="Q4271" s="679">
        <f t="shared" ca="1" si="736"/>
        <v>10224.252944296437</v>
      </c>
      <c r="R4271" s="679">
        <f t="shared" ca="1" si="736"/>
        <v>30724.814753197403</v>
      </c>
      <c r="S4271" s="679">
        <f t="shared" ca="1" si="736"/>
        <v>-4206.4276508112071</v>
      </c>
      <c r="T4271" s="679">
        <f t="shared" ca="1" si="736"/>
        <v>166.28809377167505</v>
      </c>
      <c r="U4271" s="679">
        <f t="shared" ca="1" si="736"/>
        <v>-51.092028964535103</v>
      </c>
      <c r="V4271" s="679">
        <f t="shared" ca="1" si="736"/>
        <v>3066.7986369991531</v>
      </c>
      <c r="W4271" s="679">
        <f t="shared" ca="1" si="725"/>
        <v>303.68873135531345</v>
      </c>
      <c r="X4271" s="679">
        <f t="shared" ca="1" si="734"/>
        <v>4818.516162587428</v>
      </c>
      <c r="Y4271" s="679">
        <f t="shared" ca="1" si="734"/>
        <v>2449.1132498138941</v>
      </c>
      <c r="Z4271" s="679">
        <f t="shared" ca="1" si="734"/>
        <v>0</v>
      </c>
      <c r="AA4271" t="str">
        <f t="shared" si="727"/>
        <v>ASR_Financial_Report_SHP21Final</v>
      </c>
      <c r="AB4271" s="960">
        <f t="shared" si="728"/>
        <v>44658</v>
      </c>
      <c r="AC4271" t="str">
        <f t="shared" si="729"/>
        <v>Unaudited</v>
      </c>
    </row>
    <row r="4272" spans="1:29" x14ac:dyDescent="0.25">
      <c r="A4272" t="s">
        <v>420</v>
      </c>
      <c r="B4272" t="s">
        <v>1366</v>
      </c>
      <c r="C4272" t="s">
        <v>1367</v>
      </c>
      <c r="D4272">
        <v>1900</v>
      </c>
      <c r="E4272" s="960">
        <v>1</v>
      </c>
      <c r="F4272" t="s">
        <v>441</v>
      </c>
      <c r="G4272" s="960">
        <v>366</v>
      </c>
      <c r="H4272" t="s">
        <v>390</v>
      </c>
      <c r="I4272" t="s">
        <v>488</v>
      </c>
      <c r="J4272" t="s">
        <v>444</v>
      </c>
      <c r="K4272" t="s">
        <v>447</v>
      </c>
      <c r="L4272" s="15" t="s">
        <v>91</v>
      </c>
      <c r="M4272" t="s">
        <v>455</v>
      </c>
      <c r="N4272" s="679">
        <f t="shared" ca="1" si="735"/>
        <v>0</v>
      </c>
      <c r="O4272" s="679">
        <f ca="1">IF(OR(AND($F4272="PY",O$1&lt;&gt;"Prior Year"),AND($F4272&lt;&gt;"PY",O$1="Prior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"&amp;$H4272&amp;"'!$A$7:$CA$7"),0)+MATCH(O$1,INDIRECT("'MMA Rev-Exp "&amp;$H4272&amp;"'!$D$8:$CA$8"),0)-1)))</f>
        <v>0</v>
      </c>
      <c r="P4272" s="679">
        <f ca="1">IF(OR(AND($F4272="PY",P$1&lt;&gt;"Prior Year"),AND($F4272&lt;&gt;"PY",P$1="Prior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"&amp;$H4272&amp;"'!$A$7:$CA$7"),0)+MATCH(P$1,INDIRECT("'MMA Rev-Exp "&amp;$H4272&amp;"'!$D$8:$CA$8"),0)-1)))</f>
        <v>0</v>
      </c>
      <c r="Q4272" s="679">
        <f ca="1">IF(OR(AND($F4272="PY",Q$1&lt;&gt;"Prior Year"),AND($F4272&lt;&gt;"PY",Q$1="Prior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"&amp;$H4272&amp;"'!$A$7:$CA$7"),0)+MATCH(Q$1,INDIRECT("'MMA Rev-Exp "&amp;$H4272&amp;"'!$D$8:$CA$8"),0)-1)))</f>
        <v>0</v>
      </c>
      <c r="R4272" s="679">
        <f t="shared" ref="O4272:Z4295" ca="1" si="737">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679">
        <f t="shared" ca="1" si="737"/>
        <v>0</v>
      </c>
      <c r="T4272" s="679">
        <f t="shared" ca="1" si="737"/>
        <v>0</v>
      </c>
      <c r="U4272" s="679">
        <f t="shared" ca="1" si="737"/>
        <v>0</v>
      </c>
      <c r="V4272" s="679">
        <f t="shared" ca="1" si="737"/>
        <v>0</v>
      </c>
      <c r="W4272" s="679">
        <f t="shared" ca="1" si="725"/>
        <v>0</v>
      </c>
      <c r="X4272" s="679">
        <f t="shared" ca="1" si="737"/>
        <v>0</v>
      </c>
      <c r="Y4272" s="679">
        <f t="shared" ca="1" si="737"/>
        <v>0</v>
      </c>
      <c r="Z4272" s="679">
        <f t="shared" ca="1" si="737"/>
        <v>0</v>
      </c>
      <c r="AA4272" t="str">
        <f t="shared" si="727"/>
        <v>ASR_Financial_Report_SHP21Final</v>
      </c>
      <c r="AB4272" s="960">
        <f t="shared" si="728"/>
        <v>44658</v>
      </c>
      <c r="AC4272" t="str">
        <f t="shared" si="729"/>
        <v>Unaudited</v>
      </c>
    </row>
    <row r="4273" spans="1:29" x14ac:dyDescent="0.25">
      <c r="A4273" t="s">
        <v>420</v>
      </c>
      <c r="B4273" t="s">
        <v>1366</v>
      </c>
      <c r="C4273" t="s">
        <v>1367</v>
      </c>
      <c r="D4273">
        <v>1900</v>
      </c>
      <c r="E4273" s="960">
        <v>1</v>
      </c>
      <c r="F4273" t="s">
        <v>441</v>
      </c>
      <c r="G4273" s="960">
        <v>366</v>
      </c>
      <c r="H4273" t="s">
        <v>390</v>
      </c>
      <c r="I4273" t="s">
        <v>488</v>
      </c>
      <c r="J4273" t="s">
        <v>444</v>
      </c>
      <c r="K4273" t="s">
        <v>448</v>
      </c>
      <c r="L4273" s="15">
        <v>8.1</v>
      </c>
      <c r="M4273" t="s">
        <v>22</v>
      </c>
      <c r="N4273" s="679">
        <f t="shared" ca="1" si="735"/>
        <v>30449100.709999986</v>
      </c>
      <c r="O4273" s="679">
        <f t="shared" ca="1" si="737"/>
        <v>9591871.0100000296</v>
      </c>
      <c r="P4273" s="679">
        <f t="shared" ca="1" si="737"/>
        <v>1905922.1199999999</v>
      </c>
      <c r="Q4273" s="679">
        <f t="shared" ca="1" si="737"/>
        <v>4608952.2099999944</v>
      </c>
      <c r="R4273" s="679">
        <f t="shared" ca="1" si="737"/>
        <v>9435889.829999961</v>
      </c>
      <c r="S4273" s="679">
        <f t="shared" ca="1" si="737"/>
        <v>6300.55</v>
      </c>
      <c r="T4273" s="679">
        <f t="shared" ca="1" si="737"/>
        <v>66920.430000000008</v>
      </c>
      <c r="U4273" s="679">
        <f t="shared" ca="1" si="737"/>
        <v>1794.8700000000001</v>
      </c>
      <c r="V4273" s="679">
        <f t="shared" ca="1" si="737"/>
        <v>2679044.2999999998</v>
      </c>
      <c r="W4273" s="679">
        <f t="shared" ca="1" si="725"/>
        <v>64059.65</v>
      </c>
      <c r="X4273" s="679">
        <f t="shared" ca="1" si="737"/>
        <v>1328.32</v>
      </c>
      <c r="Y4273" s="679">
        <f t="shared" ca="1" si="737"/>
        <v>2087017.42</v>
      </c>
      <c r="Z4273" s="679">
        <f t="shared" ca="1" si="737"/>
        <v>0</v>
      </c>
      <c r="AA4273" t="str">
        <f t="shared" si="727"/>
        <v>ASR_Financial_Report_SHP21Final</v>
      </c>
      <c r="AB4273" s="960">
        <f t="shared" si="728"/>
        <v>44658</v>
      </c>
      <c r="AC4273" t="str">
        <f t="shared" si="729"/>
        <v>Unaudited</v>
      </c>
    </row>
    <row r="4274" spans="1:29" x14ac:dyDescent="0.25">
      <c r="A4274" t="s">
        <v>420</v>
      </c>
      <c r="B4274" t="s">
        <v>1366</v>
      </c>
      <c r="C4274" t="s">
        <v>1367</v>
      </c>
      <c r="D4274">
        <v>1900</v>
      </c>
      <c r="E4274" s="960">
        <v>1</v>
      </c>
      <c r="F4274" t="s">
        <v>441</v>
      </c>
      <c r="G4274" s="960">
        <v>366</v>
      </c>
      <c r="H4274" t="s">
        <v>390</v>
      </c>
      <c r="I4274" t="s">
        <v>488</v>
      </c>
      <c r="J4274" t="s">
        <v>444</v>
      </c>
      <c r="K4274" t="s">
        <v>448</v>
      </c>
      <c r="L4274" s="15" t="s">
        <v>112</v>
      </c>
      <c r="M4274" t="s">
        <v>443</v>
      </c>
      <c r="N4274" s="679">
        <f t="shared" ca="1" si="735"/>
        <v>221130.8</v>
      </c>
      <c r="O4274" s="679">
        <f t="shared" ca="1" si="737"/>
        <v>112533.68</v>
      </c>
      <c r="P4274" s="679">
        <f t="shared" ca="1" si="737"/>
        <v>0</v>
      </c>
      <c r="Q4274" s="679">
        <f t="shared" ca="1" si="737"/>
        <v>7824</v>
      </c>
      <c r="R4274" s="679">
        <f t="shared" ca="1" si="737"/>
        <v>100773.12</v>
      </c>
      <c r="S4274" s="679">
        <f t="shared" ca="1" si="737"/>
        <v>0</v>
      </c>
      <c r="T4274" s="679">
        <f t="shared" ca="1" si="737"/>
        <v>0</v>
      </c>
      <c r="U4274" s="679">
        <f t="shared" ca="1" si="737"/>
        <v>0</v>
      </c>
      <c r="V4274" s="679">
        <f t="shared" ca="1" si="737"/>
        <v>0</v>
      </c>
      <c r="W4274" s="679">
        <f t="shared" ca="1" si="725"/>
        <v>0</v>
      </c>
      <c r="X4274" s="679">
        <f t="shared" ca="1" si="737"/>
        <v>0</v>
      </c>
      <c r="Y4274" s="679">
        <f t="shared" ca="1" si="737"/>
        <v>0</v>
      </c>
      <c r="Z4274" s="679">
        <f t="shared" ca="1" si="737"/>
        <v>0</v>
      </c>
      <c r="AA4274" t="str">
        <f t="shared" si="727"/>
        <v>ASR_Financial_Report_SHP21Final</v>
      </c>
      <c r="AB4274" s="960">
        <f t="shared" si="728"/>
        <v>44658</v>
      </c>
      <c r="AC4274" t="str">
        <f t="shared" si="729"/>
        <v>Unaudited</v>
      </c>
    </row>
    <row r="4275" spans="1:29" x14ac:dyDescent="0.25">
      <c r="A4275" t="s">
        <v>420</v>
      </c>
      <c r="B4275" t="s">
        <v>1366</v>
      </c>
      <c r="C4275" t="s">
        <v>1367</v>
      </c>
      <c r="D4275">
        <v>1900</v>
      </c>
      <c r="E4275" s="960">
        <v>1</v>
      </c>
      <c r="F4275" t="s">
        <v>441</v>
      </c>
      <c r="G4275" s="960">
        <v>366</v>
      </c>
      <c r="H4275" t="s">
        <v>390</v>
      </c>
      <c r="I4275" t="s">
        <v>488</v>
      </c>
      <c r="J4275" t="s">
        <v>444</v>
      </c>
      <c r="K4275" t="s">
        <v>448</v>
      </c>
      <c r="L4275" s="15" t="s">
        <v>114</v>
      </c>
      <c r="M4275" t="s">
        <v>157</v>
      </c>
      <c r="N4275" s="679">
        <f t="shared" ca="1" si="735"/>
        <v>1208.4650404835272</v>
      </c>
      <c r="O4275" s="679">
        <f t="shared" ca="1" si="737"/>
        <v>775.07514522422684</v>
      </c>
      <c r="P4275" s="679">
        <f t="shared" ca="1" si="737"/>
        <v>0</v>
      </c>
      <c r="Q4275" s="679">
        <f t="shared" ca="1" si="737"/>
        <v>433.38989525930043</v>
      </c>
      <c r="R4275" s="679">
        <f t="shared" ca="1" si="737"/>
        <v>0</v>
      </c>
      <c r="S4275" s="679">
        <f t="shared" ca="1" si="737"/>
        <v>0</v>
      </c>
      <c r="T4275" s="679">
        <f t="shared" ca="1" si="737"/>
        <v>0</v>
      </c>
      <c r="U4275" s="679">
        <f t="shared" ca="1" si="737"/>
        <v>0</v>
      </c>
      <c r="V4275" s="679">
        <f t="shared" ca="1" si="737"/>
        <v>0</v>
      </c>
      <c r="W4275" s="679">
        <f t="shared" ca="1" si="725"/>
        <v>0</v>
      </c>
      <c r="X4275" s="679">
        <f t="shared" ca="1" si="737"/>
        <v>0</v>
      </c>
      <c r="Y4275" s="679">
        <f t="shared" ca="1" si="737"/>
        <v>0</v>
      </c>
      <c r="Z4275" s="679">
        <f t="shared" ca="1" si="737"/>
        <v>0</v>
      </c>
      <c r="AA4275" t="str">
        <f t="shared" si="727"/>
        <v>ASR_Financial_Report_SHP21Final</v>
      </c>
      <c r="AB4275" s="960">
        <f t="shared" si="728"/>
        <v>44658</v>
      </c>
      <c r="AC4275" t="str">
        <f t="shared" si="729"/>
        <v>Unaudited</v>
      </c>
    </row>
    <row r="4276" spans="1:29" x14ac:dyDescent="0.25">
      <c r="A4276" t="s">
        <v>420</v>
      </c>
      <c r="B4276" t="s">
        <v>1366</v>
      </c>
      <c r="C4276" t="s">
        <v>1367</v>
      </c>
      <c r="D4276">
        <v>1900</v>
      </c>
      <c r="E4276" s="960">
        <v>1</v>
      </c>
      <c r="F4276" t="s">
        <v>441</v>
      </c>
      <c r="G4276" s="960">
        <v>366</v>
      </c>
      <c r="H4276" t="s">
        <v>390</v>
      </c>
      <c r="I4276" t="s">
        <v>488</v>
      </c>
      <c r="J4276" t="s">
        <v>444</v>
      </c>
      <c r="K4276" t="s">
        <v>448</v>
      </c>
      <c r="L4276" s="15" t="s">
        <v>115</v>
      </c>
      <c r="M4276" t="s">
        <v>113</v>
      </c>
      <c r="N4276" s="679">
        <f t="shared" ca="1" si="735"/>
        <v>-14648.079963073209</v>
      </c>
      <c r="O4276" s="679">
        <f t="shared" ca="1" si="737"/>
        <v>-3780.0520740490601</v>
      </c>
      <c r="P4276" s="679">
        <f t="shared" ca="1" si="737"/>
        <v>-756.60917138362402</v>
      </c>
      <c r="Q4276" s="679">
        <f t="shared" ca="1" si="737"/>
        <v>-2535.47394268977</v>
      </c>
      <c r="R4276" s="679">
        <f t="shared" ca="1" si="737"/>
        <v>-5040.1570357516903</v>
      </c>
      <c r="S4276" s="679">
        <f t="shared" ca="1" si="737"/>
        <v>-226.4845349332</v>
      </c>
      <c r="T4276" s="679">
        <f t="shared" ca="1" si="737"/>
        <v>-27.109133622978199</v>
      </c>
      <c r="U4276" s="679">
        <f t="shared" ca="1" si="737"/>
        <v>-1.2035119446257501</v>
      </c>
      <c r="V4276" s="679">
        <f t="shared" ca="1" si="737"/>
        <v>-1386.5099549492099</v>
      </c>
      <c r="W4276" s="679">
        <f t="shared" ca="1" si="725"/>
        <v>-31.873417687111701</v>
      </c>
      <c r="X4276" s="679">
        <f t="shared" ca="1" si="737"/>
        <v>-13.5096554366653</v>
      </c>
      <c r="Y4276" s="679">
        <f t="shared" ca="1" si="737"/>
        <v>-849.09753062527295</v>
      </c>
      <c r="Z4276" s="679">
        <f t="shared" ca="1" si="737"/>
        <v>0</v>
      </c>
      <c r="AA4276" t="str">
        <f t="shared" si="727"/>
        <v>ASR_Financial_Report_SHP21Final</v>
      </c>
      <c r="AB4276" s="960">
        <f t="shared" si="728"/>
        <v>44658</v>
      </c>
      <c r="AC4276" t="str">
        <f t="shared" si="729"/>
        <v>Unaudited</v>
      </c>
    </row>
    <row r="4277" spans="1:29" x14ac:dyDescent="0.25">
      <c r="A4277" t="s">
        <v>420</v>
      </c>
      <c r="B4277" t="s">
        <v>1366</v>
      </c>
      <c r="C4277" t="s">
        <v>1367</v>
      </c>
      <c r="D4277">
        <v>1900</v>
      </c>
      <c r="E4277" s="960">
        <v>1</v>
      </c>
      <c r="F4277" t="s">
        <v>441</v>
      </c>
      <c r="G4277" s="960">
        <v>366</v>
      </c>
      <c r="H4277" t="s">
        <v>390</v>
      </c>
      <c r="I4277" t="s">
        <v>488</v>
      </c>
      <c r="J4277" t="s">
        <v>444</v>
      </c>
      <c r="K4277" t="s">
        <v>448</v>
      </c>
      <c r="L4277" s="15" t="s">
        <v>116</v>
      </c>
      <c r="M4277" t="s">
        <v>158</v>
      </c>
      <c r="N4277" s="679">
        <f t="shared" ca="1" si="735"/>
        <v>0</v>
      </c>
      <c r="O4277" s="679">
        <f t="shared" ca="1" si="737"/>
        <v>0</v>
      </c>
      <c r="P4277" s="679">
        <f t="shared" ca="1" si="737"/>
        <v>0</v>
      </c>
      <c r="Q4277" s="679">
        <f t="shared" ca="1" si="737"/>
        <v>0</v>
      </c>
      <c r="R4277" s="679">
        <f t="shared" ca="1" si="737"/>
        <v>0</v>
      </c>
      <c r="S4277" s="679">
        <f t="shared" ca="1" si="737"/>
        <v>0</v>
      </c>
      <c r="T4277" s="679">
        <f t="shared" ca="1" si="737"/>
        <v>0</v>
      </c>
      <c r="U4277" s="679">
        <f t="shared" ca="1" si="737"/>
        <v>0</v>
      </c>
      <c r="V4277" s="679">
        <f t="shared" ca="1" si="737"/>
        <v>0</v>
      </c>
      <c r="W4277" s="679">
        <f t="shared" ref="W4277:W4340" ca="1" si="738">IF(OR(AND($F4277="PY",W$1&lt;&gt;"Prior Year"),AND($F4277&lt;&gt;"PY",W$1="Prior Year")),0,INDEX(INDIRECT("'MMA Rev-Exp "&amp;$H4277&amp;"'!$A$1:$CA$200"),IF($J4277="Member Months",MATCH($J4277,INDIRECT("'MMA Rev-Exp "&amp;$H4277&amp;"'!$A$1:$A$200"),0),MATCH($L4277,INDIRECT("'MMA Rev-Exp "&amp;$H4277&amp;"'!$B$1:$B$200"),0)),IF($F4277="PY",MATCH("Prior Year Adjustments",INDIRECT("'MMA Rev-Exp "&amp;$H4277&amp;"'!$A$8:$CA$8"),0),MATCH(IF($F4277="Q1","JANUARY - MARCH (Q1)",IF($F4277="Q2","APRIL - JUNE (Q2)",IF($F4277="Q3","JULY - SEPTEMBER (Q3)",IF($F4277="Q4","OCTOBER - DECEMBER (Q4)",0)))),INDIRECT("'MMA Rev-Exp "&amp;$H4277&amp;"'!$A$7:$CA$7"),0)+MATCH(W$1,INDIRECT("'MMA Rev-Exp "&amp;$H4277&amp;"'!$D$8:$CA$8"),0)-1)))</f>
        <v>0</v>
      </c>
      <c r="X4277" s="679">
        <f t="shared" ca="1" si="737"/>
        <v>0</v>
      </c>
      <c r="Y4277" s="679">
        <f t="shared" ca="1" si="737"/>
        <v>0</v>
      </c>
      <c r="Z4277" s="679">
        <f t="shared" ca="1" si="737"/>
        <v>0</v>
      </c>
      <c r="AA4277" t="str">
        <f t="shared" si="727"/>
        <v>ASR_Financial_Report_SHP21Final</v>
      </c>
      <c r="AB4277" s="960">
        <f t="shared" si="728"/>
        <v>44658</v>
      </c>
      <c r="AC4277" t="str">
        <f t="shared" si="729"/>
        <v>Unaudited</v>
      </c>
    </row>
    <row r="4278" spans="1:29" x14ac:dyDescent="0.25">
      <c r="A4278" t="s">
        <v>420</v>
      </c>
      <c r="B4278" t="s">
        <v>1366</v>
      </c>
      <c r="C4278" t="s">
        <v>1367</v>
      </c>
      <c r="D4278">
        <v>1900</v>
      </c>
      <c r="E4278" s="960">
        <v>1</v>
      </c>
      <c r="F4278" t="s">
        <v>441</v>
      </c>
      <c r="G4278" s="960">
        <v>366</v>
      </c>
      <c r="H4278" t="s">
        <v>390</v>
      </c>
      <c r="I4278" t="s">
        <v>488</v>
      </c>
      <c r="J4278" t="s">
        <v>444</v>
      </c>
      <c r="K4278" t="s">
        <v>448</v>
      </c>
      <c r="L4278" s="15" t="s">
        <v>159</v>
      </c>
      <c r="M4278" t="s">
        <v>23</v>
      </c>
      <c r="N4278" s="679">
        <f t="shared" ca="1" si="735"/>
        <v>0</v>
      </c>
      <c r="O4278" s="679">
        <f t="shared" ca="1" si="737"/>
        <v>0</v>
      </c>
      <c r="P4278" s="679">
        <f t="shared" ca="1" si="737"/>
        <v>0</v>
      </c>
      <c r="Q4278" s="679">
        <f t="shared" ca="1" si="737"/>
        <v>0</v>
      </c>
      <c r="R4278" s="679">
        <f t="shared" ca="1" si="737"/>
        <v>0</v>
      </c>
      <c r="S4278" s="679">
        <f t="shared" ca="1" si="737"/>
        <v>0</v>
      </c>
      <c r="T4278" s="679">
        <f t="shared" ca="1" si="737"/>
        <v>0</v>
      </c>
      <c r="U4278" s="679">
        <f t="shared" ca="1" si="737"/>
        <v>0</v>
      </c>
      <c r="V4278" s="679">
        <f t="shared" ca="1" si="737"/>
        <v>0</v>
      </c>
      <c r="W4278" s="679">
        <f t="shared" ca="1" si="738"/>
        <v>0</v>
      </c>
      <c r="X4278" s="679">
        <f t="shared" ca="1" si="737"/>
        <v>0</v>
      </c>
      <c r="Y4278" s="679">
        <f t="shared" ca="1" si="737"/>
        <v>0</v>
      </c>
      <c r="Z4278" s="679">
        <f t="shared" ca="1" si="737"/>
        <v>0</v>
      </c>
      <c r="AA4278" t="str">
        <f t="shared" si="727"/>
        <v>ASR_Financial_Report_SHP21Final</v>
      </c>
      <c r="AB4278" s="960">
        <f t="shared" si="728"/>
        <v>44658</v>
      </c>
      <c r="AC4278" t="str">
        <f t="shared" si="729"/>
        <v>Unaudited</v>
      </c>
    </row>
    <row r="4279" spans="1:29" x14ac:dyDescent="0.25">
      <c r="A4279" t="s">
        <v>420</v>
      </c>
      <c r="B4279" t="s">
        <v>1366</v>
      </c>
      <c r="C4279" t="s">
        <v>1367</v>
      </c>
      <c r="D4279">
        <v>1900</v>
      </c>
      <c r="E4279" s="960">
        <v>1</v>
      </c>
      <c r="F4279" t="s">
        <v>441</v>
      </c>
      <c r="G4279" s="960">
        <v>366</v>
      </c>
      <c r="H4279" t="s">
        <v>390</v>
      </c>
      <c r="I4279" t="s">
        <v>488</v>
      </c>
      <c r="J4279" t="s">
        <v>444</v>
      </c>
      <c r="K4279" t="s">
        <v>448</v>
      </c>
      <c r="L4279" s="15" t="s">
        <v>442</v>
      </c>
      <c r="M4279" t="s">
        <v>456</v>
      </c>
      <c r="N4279" s="679">
        <f t="shared" ca="1" si="735"/>
        <v>-519047.85706371622</v>
      </c>
      <c r="O4279" s="679">
        <f t="shared" ca="1" si="737"/>
        <v>-376061.55435234599</v>
      </c>
      <c r="P4279" s="679">
        <f t="shared" ca="1" si="737"/>
        <v>-25276.963167479302</v>
      </c>
      <c r="Q4279" s="679">
        <f t="shared" ca="1" si="737"/>
        <v>-28401.9002362504</v>
      </c>
      <c r="R4279" s="679">
        <f t="shared" ca="1" si="737"/>
        <v>-35599.007620782497</v>
      </c>
      <c r="S4279" s="679">
        <f t="shared" ca="1" si="737"/>
        <v>-48138.414625978003</v>
      </c>
      <c r="T4279" s="679">
        <f t="shared" ca="1" si="737"/>
        <v>-1094.82101923563</v>
      </c>
      <c r="U4279" s="679">
        <f t="shared" ca="1" si="737"/>
        <v>-513.99018350789095</v>
      </c>
      <c r="V4279" s="679">
        <f t="shared" ca="1" si="737"/>
        <v>-3544.3489157456902</v>
      </c>
      <c r="W4279" s="679">
        <f t="shared" ca="1" si="738"/>
        <v>0</v>
      </c>
      <c r="X4279" s="679">
        <f t="shared" ca="1" si="737"/>
        <v>-188.52496315010887</v>
      </c>
      <c r="Y4279" s="679">
        <f t="shared" ca="1" si="737"/>
        <v>-228.33197924071436</v>
      </c>
      <c r="Z4279" s="679">
        <f t="shared" ca="1" si="737"/>
        <v>0</v>
      </c>
      <c r="AA4279" t="str">
        <f t="shared" si="727"/>
        <v>ASR_Financial_Report_SHP21Final</v>
      </c>
      <c r="AB4279" s="960">
        <f t="shared" si="728"/>
        <v>44658</v>
      </c>
      <c r="AC4279" t="str">
        <f t="shared" si="729"/>
        <v>Unaudited</v>
      </c>
    </row>
    <row r="4280" spans="1:29" x14ac:dyDescent="0.25">
      <c r="A4280" t="s">
        <v>420</v>
      </c>
      <c r="B4280" t="s">
        <v>1366</v>
      </c>
      <c r="C4280" t="s">
        <v>1367</v>
      </c>
      <c r="D4280">
        <v>1900</v>
      </c>
      <c r="E4280" s="960">
        <v>1</v>
      </c>
      <c r="F4280" t="s">
        <v>441</v>
      </c>
      <c r="G4280" s="960">
        <v>366</v>
      </c>
      <c r="H4280" t="s">
        <v>390</v>
      </c>
      <c r="I4280" t="s">
        <v>488</v>
      </c>
      <c r="J4280" t="s">
        <v>444</v>
      </c>
      <c r="K4280" t="s">
        <v>449</v>
      </c>
      <c r="L4280" s="15">
        <v>9.1</v>
      </c>
      <c r="M4280" t="s">
        <v>185</v>
      </c>
      <c r="N4280" s="679">
        <f t="shared" ca="1" si="735"/>
        <v>54105.25</v>
      </c>
      <c r="O4280" s="679">
        <f t="shared" ca="1" si="737"/>
        <v>49070</v>
      </c>
      <c r="P4280" s="679">
        <f t="shared" ca="1" si="737"/>
        <v>0</v>
      </c>
      <c r="Q4280" s="679">
        <f t="shared" ca="1" si="737"/>
        <v>645</v>
      </c>
      <c r="R4280" s="679">
        <f t="shared" ca="1" si="737"/>
        <v>2175.25</v>
      </c>
      <c r="S4280" s="679">
        <f t="shared" ca="1" si="737"/>
        <v>2215</v>
      </c>
      <c r="T4280" s="679">
        <f t="shared" ca="1" si="737"/>
        <v>0</v>
      </c>
      <c r="U4280" s="679">
        <f t="shared" ca="1" si="737"/>
        <v>0</v>
      </c>
      <c r="V4280" s="679">
        <f t="shared" ca="1" si="737"/>
        <v>0</v>
      </c>
      <c r="W4280" s="679">
        <f t="shared" ca="1" si="738"/>
        <v>0</v>
      </c>
      <c r="X4280" s="679">
        <f t="shared" ca="1" si="737"/>
        <v>0</v>
      </c>
      <c r="Y4280" s="679">
        <f t="shared" ca="1" si="737"/>
        <v>0</v>
      </c>
      <c r="Z4280" s="679">
        <f t="shared" ca="1" si="737"/>
        <v>0</v>
      </c>
      <c r="AA4280" t="str">
        <f t="shared" si="727"/>
        <v>ASR_Financial_Report_SHP21Final</v>
      </c>
      <c r="AB4280" s="960">
        <f t="shared" si="728"/>
        <v>44658</v>
      </c>
      <c r="AC4280" t="str">
        <f t="shared" si="729"/>
        <v>Unaudited</v>
      </c>
    </row>
    <row r="4281" spans="1:29" x14ac:dyDescent="0.25">
      <c r="A4281" t="s">
        <v>420</v>
      </c>
      <c r="B4281" t="s">
        <v>1366</v>
      </c>
      <c r="C4281" t="s">
        <v>1367</v>
      </c>
      <c r="D4281">
        <v>1900</v>
      </c>
      <c r="E4281" s="960">
        <v>1</v>
      </c>
      <c r="F4281" t="s">
        <v>441</v>
      </c>
      <c r="G4281" s="960">
        <v>366</v>
      </c>
      <c r="H4281" t="s">
        <v>390</v>
      </c>
      <c r="I4281" t="s">
        <v>488</v>
      </c>
      <c r="J4281" t="s">
        <v>444</v>
      </c>
      <c r="K4281" t="s">
        <v>449</v>
      </c>
      <c r="L4281" s="15" t="s">
        <v>106</v>
      </c>
      <c r="M4281" t="s">
        <v>186</v>
      </c>
      <c r="N4281" s="679">
        <f t="shared" ca="1" si="735"/>
        <v>605453.17999999982</v>
      </c>
      <c r="O4281" s="679">
        <f t="shared" ca="1" si="737"/>
        <v>9009.65</v>
      </c>
      <c r="P4281" s="679">
        <f t="shared" ca="1" si="737"/>
        <v>2009.66</v>
      </c>
      <c r="Q4281" s="679">
        <f t="shared" ca="1" si="737"/>
        <v>181991.53</v>
      </c>
      <c r="R4281" s="679">
        <f t="shared" ca="1" si="737"/>
        <v>211803.36999999988</v>
      </c>
      <c r="S4281" s="679">
        <f t="shared" ca="1" si="737"/>
        <v>200638.97</v>
      </c>
      <c r="T4281" s="679">
        <f t="shared" ca="1" si="737"/>
        <v>0</v>
      </c>
      <c r="U4281" s="679">
        <f t="shared" ca="1" si="737"/>
        <v>0</v>
      </c>
      <c r="V4281" s="679">
        <f t="shared" ca="1" si="737"/>
        <v>0</v>
      </c>
      <c r="W4281" s="679">
        <f t="shared" ca="1" si="738"/>
        <v>0</v>
      </c>
      <c r="X4281" s="679">
        <f t="shared" ca="1" si="737"/>
        <v>0</v>
      </c>
      <c r="Y4281" s="679">
        <f t="shared" ca="1" si="737"/>
        <v>0</v>
      </c>
      <c r="Z4281" s="679">
        <f t="shared" ca="1" si="737"/>
        <v>0</v>
      </c>
      <c r="AA4281" t="str">
        <f t="shared" si="727"/>
        <v>ASR_Financial_Report_SHP21Final</v>
      </c>
      <c r="AB4281" s="960">
        <f t="shared" si="728"/>
        <v>44658</v>
      </c>
      <c r="AC4281" t="str">
        <f t="shared" si="729"/>
        <v>Unaudited</v>
      </c>
    </row>
    <row r="4282" spans="1:29" x14ac:dyDescent="0.25">
      <c r="A4282" t="s">
        <v>420</v>
      </c>
      <c r="B4282" t="s">
        <v>1366</v>
      </c>
      <c r="C4282" t="s">
        <v>1367</v>
      </c>
      <c r="D4282">
        <v>1900</v>
      </c>
      <c r="E4282" s="960">
        <v>1</v>
      </c>
      <c r="F4282" t="s">
        <v>441</v>
      </c>
      <c r="G4282" s="960">
        <v>366</v>
      </c>
      <c r="H4282" t="s">
        <v>390</v>
      </c>
      <c r="I4282" t="s">
        <v>488</v>
      </c>
      <c r="J4282" t="s">
        <v>444</v>
      </c>
      <c r="K4282" t="s">
        <v>449</v>
      </c>
      <c r="L4282" s="15" t="s">
        <v>1302</v>
      </c>
      <c r="M4282" t="s">
        <v>1303</v>
      </c>
      <c r="N4282" s="679">
        <f t="shared" ca="1" si="735"/>
        <v>322926.2</v>
      </c>
      <c r="O4282" s="679">
        <f t="shared" ca="1" si="737"/>
        <v>8152.07</v>
      </c>
      <c r="P4282" s="679">
        <f t="shared" ca="1" si="737"/>
        <v>0</v>
      </c>
      <c r="Q4282" s="679">
        <f t="shared" ca="1" si="737"/>
        <v>59922.69</v>
      </c>
      <c r="R4282" s="679">
        <f t="shared" ca="1" si="737"/>
        <v>29328.870000000003</v>
      </c>
      <c r="S4282" s="679">
        <f t="shared" ca="1" si="737"/>
        <v>225242.95</v>
      </c>
      <c r="T4282" s="679">
        <f t="shared" ca="1" si="737"/>
        <v>0</v>
      </c>
      <c r="U4282" s="679">
        <f t="shared" ca="1" si="737"/>
        <v>0</v>
      </c>
      <c r="V4282" s="679">
        <f t="shared" ca="1" si="737"/>
        <v>279.62</v>
      </c>
      <c r="W4282" s="679">
        <f t="shared" ca="1" si="738"/>
        <v>0</v>
      </c>
      <c r="X4282" s="679">
        <f t="shared" ca="1" si="737"/>
        <v>0</v>
      </c>
      <c r="Y4282" s="679">
        <f t="shared" ca="1" si="737"/>
        <v>0</v>
      </c>
      <c r="Z4282" s="679">
        <f t="shared" ca="1" si="737"/>
        <v>0</v>
      </c>
      <c r="AA4282" t="str">
        <f t="shared" si="727"/>
        <v>ASR_Financial_Report_SHP21Final</v>
      </c>
      <c r="AB4282" s="960">
        <f t="shared" si="728"/>
        <v>44658</v>
      </c>
      <c r="AC4282" t="str">
        <f t="shared" si="729"/>
        <v>Unaudited</v>
      </c>
    </row>
    <row r="4283" spans="1:29" x14ac:dyDescent="0.25">
      <c r="A4283" t="s">
        <v>420</v>
      </c>
      <c r="B4283" t="s">
        <v>1366</v>
      </c>
      <c r="C4283" t="s">
        <v>1367</v>
      </c>
      <c r="D4283">
        <v>1900</v>
      </c>
      <c r="E4283" s="960">
        <v>1</v>
      </c>
      <c r="F4283" t="s">
        <v>441</v>
      </c>
      <c r="G4283" s="960">
        <v>366</v>
      </c>
      <c r="H4283" t="s">
        <v>390</v>
      </c>
      <c r="I4283" t="s">
        <v>488</v>
      </c>
      <c r="J4283" t="s">
        <v>444</v>
      </c>
      <c r="K4283" t="s">
        <v>449</v>
      </c>
      <c r="L4283" s="15" t="s">
        <v>107</v>
      </c>
      <c r="M4283" t="s">
        <v>187</v>
      </c>
      <c r="N4283" s="679">
        <f t="shared" ca="1" si="735"/>
        <v>616405.01</v>
      </c>
      <c r="O4283" s="679">
        <f t="shared" ca="1" si="737"/>
        <v>222550.98</v>
      </c>
      <c r="P4283" s="679">
        <f t="shared" ca="1" si="737"/>
        <v>17011.96</v>
      </c>
      <c r="Q4283" s="679">
        <f t="shared" ca="1" si="737"/>
        <v>137509.66</v>
      </c>
      <c r="R4283" s="679">
        <f t="shared" ca="1" si="737"/>
        <v>158341.66</v>
      </c>
      <c r="S4283" s="679">
        <f t="shared" ca="1" si="737"/>
        <v>53889.4</v>
      </c>
      <c r="T4283" s="679">
        <f t="shared" ca="1" si="737"/>
        <v>351.12</v>
      </c>
      <c r="U4283" s="679">
        <f t="shared" ca="1" si="737"/>
        <v>373.03999999999996</v>
      </c>
      <c r="V4283" s="679">
        <f t="shared" ca="1" si="737"/>
        <v>6162.37</v>
      </c>
      <c r="W4283" s="679">
        <f t="shared" ca="1" si="738"/>
        <v>20214.82</v>
      </c>
      <c r="X4283" s="679">
        <f t="shared" ca="1" si="737"/>
        <v>0</v>
      </c>
      <c r="Y4283" s="679">
        <f t="shared" ca="1" si="737"/>
        <v>0</v>
      </c>
      <c r="Z4283" s="679">
        <f t="shared" ca="1" si="737"/>
        <v>0</v>
      </c>
      <c r="AA4283" t="str">
        <f t="shared" si="727"/>
        <v>ASR_Financial_Report_SHP21Final</v>
      </c>
      <c r="AB4283" s="960">
        <f t="shared" si="728"/>
        <v>44658</v>
      </c>
      <c r="AC4283" t="str">
        <f t="shared" si="729"/>
        <v>Unaudited</v>
      </c>
    </row>
    <row r="4284" spans="1:29" x14ac:dyDescent="0.25">
      <c r="A4284" t="s">
        <v>420</v>
      </c>
      <c r="B4284" t="s">
        <v>1366</v>
      </c>
      <c r="C4284" t="s">
        <v>1367</v>
      </c>
      <c r="D4284">
        <v>1900</v>
      </c>
      <c r="E4284" s="960">
        <v>1</v>
      </c>
      <c r="F4284" t="s">
        <v>441</v>
      </c>
      <c r="G4284" s="960">
        <v>366</v>
      </c>
      <c r="H4284" t="s">
        <v>390</v>
      </c>
      <c r="I4284" t="s">
        <v>488</v>
      </c>
      <c r="J4284" t="s">
        <v>444</v>
      </c>
      <c r="K4284" t="s">
        <v>449</v>
      </c>
      <c r="L4284" s="15" t="s">
        <v>108</v>
      </c>
      <c r="M4284" t="s">
        <v>160</v>
      </c>
      <c r="N4284" s="679">
        <f t="shared" ca="1" si="735"/>
        <v>4354131.4499999974</v>
      </c>
      <c r="O4284" s="679">
        <f t="shared" ca="1" si="737"/>
        <v>793077.87999999803</v>
      </c>
      <c r="P4284" s="679">
        <f t="shared" ca="1" si="737"/>
        <v>92851.16</v>
      </c>
      <c r="Q4284" s="679">
        <f t="shared" ca="1" si="737"/>
        <v>571115.07999999996</v>
      </c>
      <c r="R4284" s="679">
        <f t="shared" ca="1" si="737"/>
        <v>1035069.73</v>
      </c>
      <c r="S4284" s="679">
        <f t="shared" ca="1" si="737"/>
        <v>1487515.949999999</v>
      </c>
      <c r="T4284" s="679">
        <f t="shared" ca="1" si="737"/>
        <v>2479.5700000000002</v>
      </c>
      <c r="U4284" s="679">
        <f t="shared" ca="1" si="737"/>
        <v>15108.390000000001</v>
      </c>
      <c r="V4284" s="679">
        <f t="shared" ca="1" si="737"/>
        <v>68217.039999999994</v>
      </c>
      <c r="W4284" s="679">
        <f t="shared" ca="1" si="738"/>
        <v>71966.929999999993</v>
      </c>
      <c r="X4284" s="679">
        <f t="shared" ca="1" si="737"/>
        <v>129941.04999999999</v>
      </c>
      <c r="Y4284" s="679">
        <f t="shared" ca="1" si="737"/>
        <v>86788.67</v>
      </c>
      <c r="Z4284" s="679">
        <f t="shared" ca="1" si="737"/>
        <v>0</v>
      </c>
      <c r="AA4284" t="str">
        <f t="shared" si="727"/>
        <v>ASR_Financial_Report_SHP21Final</v>
      </c>
      <c r="AB4284" s="960">
        <f t="shared" si="728"/>
        <v>44658</v>
      </c>
      <c r="AC4284" t="str">
        <f t="shared" si="729"/>
        <v>Unaudited</v>
      </c>
    </row>
    <row r="4285" spans="1:29" x14ac:dyDescent="0.25">
      <c r="A4285" t="s">
        <v>420</v>
      </c>
      <c r="B4285" t="s">
        <v>1366</v>
      </c>
      <c r="C4285" t="s">
        <v>1367</v>
      </c>
      <c r="D4285">
        <v>1900</v>
      </c>
      <c r="E4285" s="960">
        <v>1</v>
      </c>
      <c r="F4285" t="s">
        <v>441</v>
      </c>
      <c r="G4285" s="960">
        <v>366</v>
      </c>
      <c r="H4285" t="s">
        <v>390</v>
      </c>
      <c r="I4285" t="s">
        <v>488</v>
      </c>
      <c r="J4285" t="s">
        <v>444</v>
      </c>
      <c r="K4285" t="s">
        <v>449</v>
      </c>
      <c r="L4285" s="15" t="s">
        <v>109</v>
      </c>
      <c r="M4285" t="s">
        <v>134</v>
      </c>
      <c r="N4285" s="679">
        <f t="shared" ca="1" si="735"/>
        <v>4838552.4901071051</v>
      </c>
      <c r="O4285" s="679">
        <f t="shared" ca="1" si="737"/>
        <v>3889430.7101069102</v>
      </c>
      <c r="P4285" s="679">
        <f t="shared" ca="1" si="737"/>
        <v>176689.80000007799</v>
      </c>
      <c r="Q4285" s="679">
        <f t="shared" ca="1" si="737"/>
        <v>227106.13000004701</v>
      </c>
      <c r="R4285" s="679">
        <f t="shared" ca="1" si="737"/>
        <v>247667.00000003501</v>
      </c>
      <c r="S4285" s="679">
        <f t="shared" ca="1" si="737"/>
        <v>248196.710000035</v>
      </c>
      <c r="T4285" s="679">
        <f t="shared" ca="1" si="737"/>
        <v>4239.8399999998901</v>
      </c>
      <c r="U4285" s="679">
        <f t="shared" ca="1" si="737"/>
        <v>2538.5699999999601</v>
      </c>
      <c r="V4285" s="679">
        <f t="shared" ca="1" si="737"/>
        <v>25555.4300000004</v>
      </c>
      <c r="W4285" s="679">
        <f t="shared" ca="1" si="738"/>
        <v>689.12000000000205</v>
      </c>
      <c r="X4285" s="679">
        <f t="shared" ca="1" si="737"/>
        <v>12220.9399999985</v>
      </c>
      <c r="Y4285" s="679">
        <f t="shared" ca="1" si="737"/>
        <v>4218.2399999995905</v>
      </c>
      <c r="Z4285" s="679">
        <f t="shared" ca="1" si="737"/>
        <v>0</v>
      </c>
      <c r="AA4285" t="str">
        <f t="shared" si="727"/>
        <v>ASR_Financial_Report_SHP21Final</v>
      </c>
      <c r="AB4285" s="960">
        <f t="shared" si="728"/>
        <v>44658</v>
      </c>
      <c r="AC4285" t="str">
        <f t="shared" si="729"/>
        <v>Unaudited</v>
      </c>
    </row>
    <row r="4286" spans="1:29" x14ac:dyDescent="0.25">
      <c r="A4286" t="s">
        <v>420</v>
      </c>
      <c r="B4286" t="s">
        <v>1366</v>
      </c>
      <c r="C4286" t="s">
        <v>1367</v>
      </c>
      <c r="D4286">
        <v>1900</v>
      </c>
      <c r="E4286" s="960">
        <v>1</v>
      </c>
      <c r="F4286" t="s">
        <v>441</v>
      </c>
      <c r="G4286" s="960">
        <v>366</v>
      </c>
      <c r="H4286" t="s">
        <v>390</v>
      </c>
      <c r="I4286" t="s">
        <v>488</v>
      </c>
      <c r="J4286" t="s">
        <v>444</v>
      </c>
      <c r="K4286" t="s">
        <v>449</v>
      </c>
      <c r="L4286" s="15" t="s">
        <v>110</v>
      </c>
      <c r="M4286" t="s">
        <v>162</v>
      </c>
      <c r="N4286" s="679">
        <f t="shared" ca="1" si="735"/>
        <v>247027.34135125487</v>
      </c>
      <c r="O4286" s="679">
        <f t="shared" ca="1" si="737"/>
        <v>102177.31521234437</v>
      </c>
      <c r="P4286" s="679">
        <f t="shared" ca="1" si="737"/>
        <v>10565.927363525239</v>
      </c>
      <c r="Q4286" s="679">
        <f t="shared" ca="1" si="737"/>
        <v>62619.914595698632</v>
      </c>
      <c r="R4286" s="679">
        <f t="shared" ca="1" si="737"/>
        <v>94577.397268787958</v>
      </c>
      <c r="S4286" s="679">
        <f t="shared" ca="1" si="737"/>
        <v>-46267.623935396317</v>
      </c>
      <c r="T4286" s="679">
        <f t="shared" ca="1" si="737"/>
        <v>267.34711454079627</v>
      </c>
      <c r="U4286" s="679">
        <f t="shared" ca="1" si="737"/>
        <v>-363.58096913492875</v>
      </c>
      <c r="V4286" s="679">
        <f t="shared" ca="1" si="737"/>
        <v>4912.8512530526677</v>
      </c>
      <c r="W4286" s="679">
        <f t="shared" ca="1" si="738"/>
        <v>6069.9390094563514</v>
      </c>
      <c r="X4286" s="679">
        <f t="shared" ca="1" si="737"/>
        <v>7717.6376518756879</v>
      </c>
      <c r="Y4286" s="679">
        <f t="shared" ca="1" si="737"/>
        <v>4750.2167865044075</v>
      </c>
      <c r="Z4286" s="679">
        <f t="shared" ca="1" si="737"/>
        <v>0</v>
      </c>
      <c r="AA4286" t="str">
        <f t="shared" si="727"/>
        <v>ASR_Financial_Report_SHP21Final</v>
      </c>
      <c r="AB4286" s="960">
        <f t="shared" si="728"/>
        <v>44658</v>
      </c>
      <c r="AC4286" t="str">
        <f t="shared" si="729"/>
        <v>Unaudited</v>
      </c>
    </row>
    <row r="4287" spans="1:29" x14ac:dyDescent="0.25">
      <c r="A4287" t="s">
        <v>420</v>
      </c>
      <c r="B4287" t="s">
        <v>1366</v>
      </c>
      <c r="C4287" t="s">
        <v>1367</v>
      </c>
      <c r="D4287">
        <v>1900</v>
      </c>
      <c r="E4287" s="960">
        <v>1</v>
      </c>
      <c r="F4287" t="s">
        <v>441</v>
      </c>
      <c r="G4287" s="960">
        <v>366</v>
      </c>
      <c r="H4287" t="s">
        <v>390</v>
      </c>
      <c r="I4287" t="s">
        <v>488</v>
      </c>
      <c r="J4287" t="s">
        <v>444</v>
      </c>
      <c r="K4287" t="s">
        <v>449</v>
      </c>
      <c r="L4287" s="15" t="s">
        <v>111</v>
      </c>
      <c r="M4287" t="s">
        <v>463</v>
      </c>
      <c r="N4287" s="679">
        <f t="shared" ca="1" si="735"/>
        <v>4374752.1157315709</v>
      </c>
      <c r="O4287" s="679">
        <f t="shared" ca="1" si="737"/>
        <v>2029439.6647937687</v>
      </c>
      <c r="P4287" s="679">
        <f t="shared" ca="1" si="737"/>
        <v>136408.71039306174</v>
      </c>
      <c r="Q4287" s="679">
        <f t="shared" ca="1" si="737"/>
        <v>806481.0216863805</v>
      </c>
      <c r="R4287" s="679">
        <f t="shared" ca="1" si="737"/>
        <v>1010845.1828299268</v>
      </c>
      <c r="S4287" s="679">
        <f t="shared" ca="1" si="737"/>
        <v>281914.849880605</v>
      </c>
      <c r="T4287" s="679">
        <f t="shared" ca="1" si="737"/>
        <v>5908.2700067898177</v>
      </c>
      <c r="U4287" s="679">
        <f t="shared" ca="1" si="737"/>
        <v>3010.1004893820382</v>
      </c>
      <c r="V4287" s="679">
        <f t="shared" ca="1" si="737"/>
        <v>100642.91864300118</v>
      </c>
      <c r="W4287" s="679">
        <f t="shared" ca="1" si="738"/>
        <v>0</v>
      </c>
      <c r="X4287" s="679">
        <f t="shared" ca="1" si="737"/>
        <v>101.74927552504575</v>
      </c>
      <c r="Y4287" s="679">
        <f t="shared" ca="1" si="737"/>
        <v>-0.35226686979493532</v>
      </c>
      <c r="Z4287" s="679">
        <f t="shared" ca="1" si="737"/>
        <v>0</v>
      </c>
      <c r="AA4287" t="str">
        <f t="shared" si="727"/>
        <v>ASR_Financial_Report_SHP21Final</v>
      </c>
      <c r="AB4287" s="960">
        <f t="shared" si="728"/>
        <v>44658</v>
      </c>
      <c r="AC4287" t="str">
        <f t="shared" si="729"/>
        <v>Unaudited</v>
      </c>
    </row>
    <row r="4288" spans="1:29" x14ac:dyDescent="0.25">
      <c r="A4288" t="s">
        <v>420</v>
      </c>
      <c r="B4288" t="s">
        <v>1366</v>
      </c>
      <c r="C4288" t="s">
        <v>1367</v>
      </c>
      <c r="D4288">
        <v>1900</v>
      </c>
      <c r="E4288" s="960">
        <v>1</v>
      </c>
      <c r="F4288" t="s">
        <v>441</v>
      </c>
      <c r="G4288" s="960">
        <v>366</v>
      </c>
      <c r="H4288" t="s">
        <v>390</v>
      </c>
      <c r="I4288" t="s">
        <v>488</v>
      </c>
      <c r="J4288" t="s">
        <v>444</v>
      </c>
      <c r="K4288" t="s">
        <v>6</v>
      </c>
      <c r="L4288" s="15" t="s">
        <v>117</v>
      </c>
      <c r="M4288" t="s">
        <v>188</v>
      </c>
      <c r="N4288" s="679">
        <f t="shared" ca="1" si="735"/>
        <v>945540.99999999895</v>
      </c>
      <c r="O4288" s="679">
        <f t="shared" ca="1" si="737"/>
        <v>594109.70999999903</v>
      </c>
      <c r="P4288" s="679">
        <f t="shared" ca="1" si="737"/>
        <v>38908.69</v>
      </c>
      <c r="Q4288" s="679">
        <f t="shared" ca="1" si="737"/>
        <v>69576.160000000003</v>
      </c>
      <c r="R4288" s="679">
        <f t="shared" ca="1" si="737"/>
        <v>123845.54999999999</v>
      </c>
      <c r="S4288" s="679">
        <f t="shared" ca="1" si="737"/>
        <v>71667.89</v>
      </c>
      <c r="T4288" s="679">
        <f t="shared" ca="1" si="737"/>
        <v>852.40000000000009</v>
      </c>
      <c r="U4288" s="679">
        <f t="shared" ca="1" si="737"/>
        <v>703.06</v>
      </c>
      <c r="V4288" s="679">
        <f t="shared" ca="1" si="737"/>
        <v>8302.5</v>
      </c>
      <c r="W4288" s="679">
        <f t="shared" ca="1" si="738"/>
        <v>407.52</v>
      </c>
      <c r="X4288" s="679">
        <f t="shared" ca="1" si="737"/>
        <v>28229.7</v>
      </c>
      <c r="Y4288" s="679">
        <f t="shared" ca="1" si="737"/>
        <v>8937.82</v>
      </c>
      <c r="Z4288" s="679">
        <f t="shared" ca="1" si="737"/>
        <v>0</v>
      </c>
      <c r="AA4288" t="str">
        <f t="shared" si="727"/>
        <v>ASR_Financial_Report_SHP21Final</v>
      </c>
      <c r="AB4288" s="960">
        <f t="shared" si="728"/>
        <v>44658</v>
      </c>
      <c r="AC4288" t="str">
        <f t="shared" si="729"/>
        <v>Unaudited</v>
      </c>
    </row>
    <row r="4289" spans="1:29" x14ac:dyDescent="0.25">
      <c r="A4289" t="s">
        <v>420</v>
      </c>
      <c r="B4289" t="s">
        <v>1366</v>
      </c>
      <c r="C4289" t="s">
        <v>1367</v>
      </c>
      <c r="D4289">
        <v>1900</v>
      </c>
      <c r="E4289" s="960">
        <v>1</v>
      </c>
      <c r="F4289" t="s">
        <v>441</v>
      </c>
      <c r="G4289" s="960">
        <v>366</v>
      </c>
      <c r="H4289" t="s">
        <v>390</v>
      </c>
      <c r="I4289" t="s">
        <v>488</v>
      </c>
      <c r="J4289" t="s">
        <v>444</v>
      </c>
      <c r="K4289" t="s">
        <v>6</v>
      </c>
      <c r="L4289" s="15" t="s">
        <v>45</v>
      </c>
      <c r="M4289" t="s">
        <v>163</v>
      </c>
      <c r="N4289" s="679">
        <f t="shared" ca="1" si="735"/>
        <v>0</v>
      </c>
      <c r="O4289" s="679">
        <f t="shared" ca="1" si="737"/>
        <v>0</v>
      </c>
      <c r="P4289" s="679">
        <f t="shared" ca="1" si="737"/>
        <v>0</v>
      </c>
      <c r="Q4289" s="679">
        <f t="shared" ca="1" si="737"/>
        <v>0</v>
      </c>
      <c r="R4289" s="679">
        <f t="shared" ca="1" si="737"/>
        <v>0</v>
      </c>
      <c r="S4289" s="679">
        <f t="shared" ca="1" si="737"/>
        <v>0</v>
      </c>
      <c r="T4289" s="679">
        <f t="shared" ca="1" si="737"/>
        <v>0</v>
      </c>
      <c r="U4289" s="679">
        <f t="shared" ca="1" si="737"/>
        <v>0</v>
      </c>
      <c r="V4289" s="679">
        <f t="shared" ca="1" si="737"/>
        <v>0</v>
      </c>
      <c r="W4289" s="679">
        <f t="shared" ca="1" si="738"/>
        <v>0</v>
      </c>
      <c r="X4289" s="679">
        <f t="shared" ca="1" si="737"/>
        <v>0</v>
      </c>
      <c r="Y4289" s="679">
        <f t="shared" ca="1" si="737"/>
        <v>0</v>
      </c>
      <c r="Z4289" s="679">
        <f t="shared" ca="1" si="737"/>
        <v>0</v>
      </c>
      <c r="AA4289" t="str">
        <f t="shared" si="727"/>
        <v>ASR_Financial_Report_SHP21Final</v>
      </c>
      <c r="AB4289" s="960">
        <f t="shared" si="728"/>
        <v>44658</v>
      </c>
      <c r="AC4289" t="str">
        <f t="shared" si="729"/>
        <v>Unaudited</v>
      </c>
    </row>
    <row r="4290" spans="1:29" x14ac:dyDescent="0.25">
      <c r="A4290" t="s">
        <v>420</v>
      </c>
      <c r="B4290" t="s">
        <v>1366</v>
      </c>
      <c r="C4290" t="s">
        <v>1367</v>
      </c>
      <c r="D4290">
        <v>1900</v>
      </c>
      <c r="E4290" s="960">
        <v>1</v>
      </c>
      <c r="F4290" t="s">
        <v>441</v>
      </c>
      <c r="G4290" s="960">
        <v>366</v>
      </c>
      <c r="H4290" t="s">
        <v>390</v>
      </c>
      <c r="I4290" t="s">
        <v>488</v>
      </c>
      <c r="J4290" t="s">
        <v>444</v>
      </c>
      <c r="K4290" t="s">
        <v>6</v>
      </c>
      <c r="L4290" s="15" t="s">
        <v>46</v>
      </c>
      <c r="M4290" t="s">
        <v>164</v>
      </c>
      <c r="N4290" s="679">
        <f t="shared" ca="1" si="735"/>
        <v>12091.956924939055</v>
      </c>
      <c r="O4290" s="679">
        <f t="shared" ca="1" si="737"/>
        <v>8224.5063418995087</v>
      </c>
      <c r="P4290" s="679">
        <f t="shared" ca="1" si="737"/>
        <v>599.19795743684347</v>
      </c>
      <c r="Q4290" s="679">
        <f t="shared" ca="1" si="737"/>
        <v>1289.9229166728646</v>
      </c>
      <c r="R4290" s="679">
        <f t="shared" ca="1" si="737"/>
        <v>1594.5173832142659</v>
      </c>
      <c r="S4290" s="679">
        <f t="shared" ca="1" si="737"/>
        <v>43.430172507392946</v>
      </c>
      <c r="T4290" s="679">
        <f t="shared" ca="1" si="737"/>
        <v>29.826020783619274</v>
      </c>
      <c r="U4290" s="679">
        <f t="shared" ca="1" si="737"/>
        <v>2.9278234461437611</v>
      </c>
      <c r="V4290" s="679">
        <f t="shared" ca="1" si="737"/>
        <v>250.89522374334942</v>
      </c>
      <c r="W4290" s="679">
        <f t="shared" ca="1" si="738"/>
        <v>12.478630749263592</v>
      </c>
      <c r="X4290" s="679">
        <f t="shared" ca="1" si="737"/>
        <v>16.017944672219915</v>
      </c>
      <c r="Y4290" s="679">
        <f t="shared" ca="1" si="737"/>
        <v>28.236509813584448</v>
      </c>
      <c r="Z4290" s="679">
        <f t="shared" ca="1" si="737"/>
        <v>0</v>
      </c>
      <c r="AA4290" t="str">
        <f t="shared" ref="AA4290:AA4353" si="739">file_name</f>
        <v>ASR_Financial_Report_SHP21Final</v>
      </c>
      <c r="AB4290" s="960">
        <f t="shared" ref="AB4290:AB4353" si="740">file_date</f>
        <v>44658</v>
      </c>
      <c r="AC4290" t="str">
        <f t="shared" ref="AC4290:AC4353" si="741">status</f>
        <v>Unaudited</v>
      </c>
    </row>
    <row r="4291" spans="1:29" x14ac:dyDescent="0.25">
      <c r="A4291" t="s">
        <v>420</v>
      </c>
      <c r="B4291" t="s">
        <v>1366</v>
      </c>
      <c r="C4291" t="s">
        <v>1367</v>
      </c>
      <c r="D4291">
        <v>1900</v>
      </c>
      <c r="E4291" s="960">
        <v>1</v>
      </c>
      <c r="F4291" t="s">
        <v>441</v>
      </c>
      <c r="G4291" s="960">
        <v>366</v>
      </c>
      <c r="H4291" t="s">
        <v>390</v>
      </c>
      <c r="I4291" t="s">
        <v>488</v>
      </c>
      <c r="J4291" t="s">
        <v>444</v>
      </c>
      <c r="K4291" t="s">
        <v>6</v>
      </c>
      <c r="L4291" s="15" t="s">
        <v>165</v>
      </c>
      <c r="M4291" t="s">
        <v>461</v>
      </c>
      <c r="N4291" s="679">
        <f t="shared" ca="1" si="735"/>
        <v>0</v>
      </c>
      <c r="O4291" s="679">
        <f t="shared" ca="1" si="737"/>
        <v>0</v>
      </c>
      <c r="P4291" s="679">
        <f t="shared" ca="1" si="737"/>
        <v>0</v>
      </c>
      <c r="Q4291" s="679">
        <f t="shared" ca="1" si="737"/>
        <v>0</v>
      </c>
      <c r="R4291" s="679">
        <f t="shared" ca="1" si="737"/>
        <v>0</v>
      </c>
      <c r="S4291" s="679">
        <f t="shared" ca="1" si="737"/>
        <v>0</v>
      </c>
      <c r="T4291" s="679">
        <f t="shared" ca="1" si="737"/>
        <v>0</v>
      </c>
      <c r="U4291" s="679">
        <f t="shared" ca="1" si="737"/>
        <v>0</v>
      </c>
      <c r="V4291" s="679">
        <f t="shared" ca="1" si="737"/>
        <v>0</v>
      </c>
      <c r="W4291" s="679">
        <f t="shared" ca="1" si="738"/>
        <v>0</v>
      </c>
      <c r="X4291" s="679">
        <f t="shared" ca="1" si="737"/>
        <v>0</v>
      </c>
      <c r="Y4291" s="679">
        <f t="shared" ca="1" si="737"/>
        <v>0</v>
      </c>
      <c r="Z4291" s="679">
        <f t="shared" ca="1" si="737"/>
        <v>0</v>
      </c>
      <c r="AA4291" t="str">
        <f t="shared" si="739"/>
        <v>ASR_Financial_Report_SHP21Final</v>
      </c>
      <c r="AB4291" s="960">
        <f t="shared" si="740"/>
        <v>44658</v>
      </c>
      <c r="AC4291" t="str">
        <f t="shared" si="741"/>
        <v>Unaudited</v>
      </c>
    </row>
    <row r="4292" spans="1:29" x14ac:dyDescent="0.25">
      <c r="A4292" t="s">
        <v>420</v>
      </c>
      <c r="B4292" t="s">
        <v>1366</v>
      </c>
      <c r="C4292" t="s">
        <v>1367</v>
      </c>
      <c r="D4292">
        <v>1900</v>
      </c>
      <c r="E4292" s="960">
        <v>1</v>
      </c>
      <c r="F4292" t="s">
        <v>441</v>
      </c>
      <c r="G4292" s="960">
        <v>366</v>
      </c>
      <c r="H4292" t="s">
        <v>390</v>
      </c>
      <c r="I4292" t="s">
        <v>488</v>
      </c>
      <c r="J4292" t="s">
        <v>444</v>
      </c>
      <c r="K4292" t="s">
        <v>434</v>
      </c>
      <c r="L4292" s="15" t="s">
        <v>120</v>
      </c>
      <c r="M4292" t="s">
        <v>32</v>
      </c>
      <c r="N4292" s="679">
        <f t="shared" ca="1" si="735"/>
        <v>0</v>
      </c>
      <c r="O4292" s="679">
        <f t="shared" ca="1" si="737"/>
        <v>0</v>
      </c>
      <c r="P4292" s="679">
        <f t="shared" ca="1" si="737"/>
        <v>0</v>
      </c>
      <c r="Q4292" s="679">
        <f t="shared" ca="1" si="737"/>
        <v>0</v>
      </c>
      <c r="R4292" s="679">
        <f t="shared" ca="1" si="737"/>
        <v>0</v>
      </c>
      <c r="S4292" s="679">
        <f t="shared" ca="1" si="737"/>
        <v>0</v>
      </c>
      <c r="T4292" s="679">
        <f t="shared" ca="1" si="737"/>
        <v>0</v>
      </c>
      <c r="U4292" s="679">
        <f t="shared" ca="1" si="737"/>
        <v>0</v>
      </c>
      <c r="V4292" s="679">
        <f t="shared" ca="1" si="737"/>
        <v>0</v>
      </c>
      <c r="W4292" s="679">
        <f t="shared" ca="1" si="738"/>
        <v>0</v>
      </c>
      <c r="X4292" s="679">
        <f t="shared" ca="1" si="737"/>
        <v>0</v>
      </c>
      <c r="Y4292" s="679">
        <f t="shared" ca="1" si="737"/>
        <v>0</v>
      </c>
      <c r="Z4292" s="679">
        <f t="shared" ca="1" si="737"/>
        <v>0</v>
      </c>
      <c r="AA4292" t="str">
        <f t="shared" si="739"/>
        <v>ASR_Financial_Report_SHP21Final</v>
      </c>
      <c r="AB4292" s="960">
        <f t="shared" si="740"/>
        <v>44658</v>
      </c>
      <c r="AC4292" t="str">
        <f t="shared" si="741"/>
        <v>Unaudited</v>
      </c>
    </row>
    <row r="4293" spans="1:29" x14ac:dyDescent="0.25">
      <c r="A4293" t="s">
        <v>420</v>
      </c>
      <c r="B4293" t="s">
        <v>1366</v>
      </c>
      <c r="C4293" t="s">
        <v>1367</v>
      </c>
      <c r="D4293">
        <v>1900</v>
      </c>
      <c r="E4293" s="960">
        <v>1</v>
      </c>
      <c r="F4293" t="s">
        <v>441</v>
      </c>
      <c r="G4293" s="960">
        <v>366</v>
      </c>
      <c r="H4293" t="s">
        <v>390</v>
      </c>
      <c r="I4293" t="s">
        <v>488</v>
      </c>
      <c r="J4293" t="s">
        <v>444</v>
      </c>
      <c r="K4293" t="s">
        <v>434</v>
      </c>
      <c r="L4293" s="15" t="s">
        <v>924</v>
      </c>
      <c r="M4293" t="s">
        <v>916</v>
      </c>
      <c r="N4293" s="679">
        <f t="shared" ca="1" si="735"/>
        <v>0</v>
      </c>
      <c r="O4293" s="679">
        <f t="shared" ca="1" si="737"/>
        <v>0</v>
      </c>
      <c r="P4293" s="679">
        <f t="shared" ca="1" si="737"/>
        <v>0</v>
      </c>
      <c r="Q4293" s="679">
        <f t="shared" ca="1" si="737"/>
        <v>0</v>
      </c>
      <c r="R4293" s="679">
        <f t="shared" ca="1" si="737"/>
        <v>0</v>
      </c>
      <c r="S4293" s="679">
        <f t="shared" ca="1" si="737"/>
        <v>0</v>
      </c>
      <c r="T4293" s="679">
        <f t="shared" ca="1" si="737"/>
        <v>0</v>
      </c>
      <c r="U4293" s="679">
        <f t="shared" ca="1" si="737"/>
        <v>0</v>
      </c>
      <c r="V4293" s="679">
        <f t="shared" ca="1" si="737"/>
        <v>0</v>
      </c>
      <c r="W4293" s="679">
        <f t="shared" ca="1" si="738"/>
        <v>0</v>
      </c>
      <c r="X4293" s="679">
        <f t="shared" ca="1" si="737"/>
        <v>0</v>
      </c>
      <c r="Y4293" s="679">
        <f t="shared" ca="1" si="737"/>
        <v>0</v>
      </c>
      <c r="Z4293" s="679">
        <f t="shared" ca="1" si="737"/>
        <v>0</v>
      </c>
      <c r="AA4293" t="str">
        <f t="shared" si="739"/>
        <v>ASR_Financial_Report_SHP21Final</v>
      </c>
      <c r="AB4293" s="960">
        <f t="shared" si="740"/>
        <v>44658</v>
      </c>
      <c r="AC4293" t="str">
        <f t="shared" si="741"/>
        <v>Unaudited</v>
      </c>
    </row>
    <row r="4294" spans="1:29" x14ac:dyDescent="0.25">
      <c r="A4294" t="s">
        <v>420</v>
      </c>
      <c r="B4294" t="s">
        <v>1366</v>
      </c>
      <c r="C4294" t="s">
        <v>1367</v>
      </c>
      <c r="D4294">
        <v>1900</v>
      </c>
      <c r="E4294" s="960">
        <v>1</v>
      </c>
      <c r="F4294" t="s">
        <v>441</v>
      </c>
      <c r="G4294" s="960">
        <v>366</v>
      </c>
      <c r="H4294" t="s">
        <v>390</v>
      </c>
      <c r="I4294" t="s">
        <v>488</v>
      </c>
      <c r="J4294" t="s">
        <v>444</v>
      </c>
      <c r="K4294" t="s">
        <v>434</v>
      </c>
      <c r="L4294" s="15" t="s">
        <v>167</v>
      </c>
      <c r="M4294" t="s">
        <v>40</v>
      </c>
      <c r="N4294" s="679">
        <f t="shared" ref="N4294:N4322" ca="1" si="742">IF(OR(AND($F4294="PY",N$1&lt;&gt;"Prior Year"),AND($F4294&lt;&gt;"PY",N$1="Prior Year")),0,INDEX(INDIRECT("'MMA Rev-Exp "&amp;$H4294&amp;"'!$A$1:$CA$200"),IF($J4294="Member Months",MATCH($J4294,INDIRECT("'MMA Rev-Exp "&amp;$H4294&amp;"'!$A$1:$A$200"),0),MATCH($L4294,INDIRECT("'MMA Rev-Exp "&amp;$H4294&amp;"'!$B$1:$B$200"),0)),IF($F4294="PY",MATCH("Prior Year Adjustments",INDIRECT("'MMA Rev-Exp "&amp;$H4294&amp;"'!$A$8:$CA$8"),0),MATCH(IF($F4294="Q1","JANUARY - MARCH (Q1)",IF($F4294="Q2","APRIL - JUNE (Q2)",IF($F4294="Q3","JULY - SEPTEMBER (Q3)",IF($F4294="Q4","OCTOBER - DECEMBER (Q4)",0)))),INDIRECT("'MMA Rev-Exp "&amp;$H4294&amp;"'!$A$7:$CA$7"),0)+MATCH(N$1,INDIRECT("'MMA Rev-Exp "&amp;$H4294&amp;"'!$D$8:$CA$8"),0)-1)))</f>
        <v>0</v>
      </c>
      <c r="O4294" s="679">
        <f t="shared" ca="1" si="737"/>
        <v>0</v>
      </c>
      <c r="P4294" s="679">
        <f t="shared" ca="1" si="737"/>
        <v>0</v>
      </c>
      <c r="Q4294" s="679">
        <f t="shared" ca="1" si="737"/>
        <v>0</v>
      </c>
      <c r="R4294" s="679">
        <f t="shared" ca="1" si="737"/>
        <v>0</v>
      </c>
      <c r="S4294" s="679">
        <f t="shared" ca="1" si="737"/>
        <v>0</v>
      </c>
      <c r="T4294" s="679">
        <f t="shared" ca="1" si="737"/>
        <v>0</v>
      </c>
      <c r="U4294" s="679">
        <f t="shared" ca="1" si="737"/>
        <v>0</v>
      </c>
      <c r="V4294" s="679">
        <f t="shared" ca="1" si="737"/>
        <v>0</v>
      </c>
      <c r="W4294" s="679">
        <f t="shared" ca="1" si="738"/>
        <v>0</v>
      </c>
      <c r="X4294" s="679">
        <f t="shared" ca="1" si="737"/>
        <v>0</v>
      </c>
      <c r="Y4294" s="679">
        <f t="shared" ca="1" si="737"/>
        <v>0</v>
      </c>
      <c r="Z4294" s="679">
        <f t="shared" ca="1" si="737"/>
        <v>0</v>
      </c>
      <c r="AA4294" t="str">
        <f t="shared" si="739"/>
        <v>ASR_Financial_Report_SHP21Final</v>
      </c>
      <c r="AB4294" s="960">
        <f t="shared" si="740"/>
        <v>44658</v>
      </c>
      <c r="AC4294" t="str">
        <f t="shared" si="741"/>
        <v>Unaudited</v>
      </c>
    </row>
    <row r="4295" spans="1:29" x14ac:dyDescent="0.25">
      <c r="A4295" t="s">
        <v>420</v>
      </c>
      <c r="B4295" t="s">
        <v>1366</v>
      </c>
      <c r="C4295" t="s">
        <v>1367</v>
      </c>
      <c r="D4295">
        <v>1900</v>
      </c>
      <c r="E4295" s="960">
        <v>1</v>
      </c>
      <c r="F4295" t="s">
        <v>441</v>
      </c>
      <c r="G4295" s="960">
        <v>366</v>
      </c>
      <c r="H4295" t="s">
        <v>390</v>
      </c>
      <c r="I4295" t="s">
        <v>488</v>
      </c>
      <c r="J4295" t="s">
        <v>444</v>
      </c>
      <c r="K4295" t="s">
        <v>434</v>
      </c>
      <c r="L4295" s="15" t="s">
        <v>168</v>
      </c>
      <c r="M4295" t="s">
        <v>329</v>
      </c>
      <c r="N4295" s="679">
        <f t="shared" ca="1" si="742"/>
        <v>0</v>
      </c>
      <c r="O4295" s="679">
        <f t="shared" ca="1" si="737"/>
        <v>0</v>
      </c>
      <c r="P4295" s="679">
        <f t="shared" ca="1" si="737"/>
        <v>0</v>
      </c>
      <c r="Q4295" s="679">
        <f t="shared" ca="1" si="737"/>
        <v>0</v>
      </c>
      <c r="R4295" s="679">
        <f t="shared" ca="1" si="737"/>
        <v>0</v>
      </c>
      <c r="S4295" s="679">
        <f t="shared" ca="1" si="737"/>
        <v>0</v>
      </c>
      <c r="T4295" s="679">
        <f t="shared" ref="O4295:Z4318" ca="1" si="743">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679">
        <f t="shared" ca="1" si="743"/>
        <v>0</v>
      </c>
      <c r="V4295" s="679">
        <f t="shared" ca="1" si="743"/>
        <v>0</v>
      </c>
      <c r="W4295" s="679">
        <f t="shared" ca="1" si="738"/>
        <v>0</v>
      </c>
      <c r="X4295" s="679">
        <f t="shared" ca="1" si="743"/>
        <v>0</v>
      </c>
      <c r="Y4295" s="679">
        <f t="shared" ca="1" si="743"/>
        <v>0</v>
      </c>
      <c r="Z4295" s="679">
        <f t="shared" ca="1" si="743"/>
        <v>0</v>
      </c>
      <c r="AA4295" t="str">
        <f t="shared" si="739"/>
        <v>ASR_Financial_Report_SHP21Final</v>
      </c>
      <c r="AB4295" s="960">
        <f t="shared" si="740"/>
        <v>44658</v>
      </c>
      <c r="AC4295" t="str">
        <f t="shared" si="741"/>
        <v>Unaudited</v>
      </c>
    </row>
    <row r="4296" spans="1:29" x14ac:dyDescent="0.25">
      <c r="A4296" t="s">
        <v>420</v>
      </c>
      <c r="B4296" t="s">
        <v>1366</v>
      </c>
      <c r="C4296" t="s">
        <v>1367</v>
      </c>
      <c r="D4296">
        <v>1900</v>
      </c>
      <c r="E4296" s="960">
        <v>1</v>
      </c>
      <c r="F4296" t="s">
        <v>441</v>
      </c>
      <c r="G4296" s="960">
        <v>366</v>
      </c>
      <c r="H4296" t="s">
        <v>390</v>
      </c>
      <c r="I4296" t="s">
        <v>488</v>
      </c>
      <c r="J4296" t="s">
        <v>450</v>
      </c>
      <c r="K4296" t="s">
        <v>435</v>
      </c>
      <c r="L4296" s="15" t="s">
        <v>121</v>
      </c>
      <c r="M4296" t="s">
        <v>27</v>
      </c>
      <c r="N4296" s="679">
        <f t="shared" ca="1" si="742"/>
        <v>5348581.9158923635</v>
      </c>
      <c r="O4296" s="679">
        <f t="shared" ca="1" si="743"/>
        <v>1757647.8270837378</v>
      </c>
      <c r="P4296" s="679">
        <f t="shared" ca="1" si="743"/>
        <v>3590934.0888086255</v>
      </c>
      <c r="Q4296" s="679">
        <f t="shared" ca="1" si="743"/>
        <v>0</v>
      </c>
      <c r="R4296" s="679">
        <f t="shared" ca="1" si="743"/>
        <v>0</v>
      </c>
      <c r="S4296" s="679">
        <f t="shared" ca="1" si="743"/>
        <v>0</v>
      </c>
      <c r="T4296" s="679">
        <f t="shared" ca="1" si="743"/>
        <v>0</v>
      </c>
      <c r="U4296" s="679">
        <f t="shared" ca="1" si="743"/>
        <v>0</v>
      </c>
      <c r="V4296" s="679">
        <f t="shared" ca="1" si="743"/>
        <v>0</v>
      </c>
      <c r="W4296" s="679">
        <f t="shared" ca="1" si="738"/>
        <v>0</v>
      </c>
      <c r="X4296" s="679">
        <f t="shared" ca="1" si="743"/>
        <v>0</v>
      </c>
      <c r="Y4296" s="679">
        <f t="shared" ca="1" si="743"/>
        <v>0</v>
      </c>
      <c r="Z4296" s="679">
        <f t="shared" ca="1" si="743"/>
        <v>0</v>
      </c>
      <c r="AA4296" t="str">
        <f t="shared" si="739"/>
        <v>ASR_Financial_Report_SHP21Final</v>
      </c>
      <c r="AB4296" s="960">
        <f t="shared" si="740"/>
        <v>44658</v>
      </c>
      <c r="AC4296" t="str">
        <f t="shared" si="741"/>
        <v>Unaudited</v>
      </c>
    </row>
    <row r="4297" spans="1:29" x14ac:dyDescent="0.25">
      <c r="A4297" t="s">
        <v>420</v>
      </c>
      <c r="B4297" t="s">
        <v>1366</v>
      </c>
      <c r="C4297" t="s">
        <v>1367</v>
      </c>
      <c r="D4297">
        <v>1900</v>
      </c>
      <c r="E4297" s="960">
        <v>1</v>
      </c>
      <c r="F4297" t="s">
        <v>441</v>
      </c>
      <c r="G4297" s="960">
        <v>366</v>
      </c>
      <c r="H4297" t="s">
        <v>390</v>
      </c>
      <c r="I4297" t="s">
        <v>488</v>
      </c>
      <c r="J4297" t="s">
        <v>450</v>
      </c>
      <c r="K4297" t="s">
        <v>435</v>
      </c>
      <c r="L4297" s="15" t="s">
        <v>122</v>
      </c>
      <c r="M4297" t="s">
        <v>97</v>
      </c>
      <c r="N4297" s="679">
        <f t="shared" ca="1" si="742"/>
        <v>3971862.3859243486</v>
      </c>
      <c r="O4297" s="679">
        <f t="shared" ca="1" si="743"/>
        <v>546853.79245348671</v>
      </c>
      <c r="P4297" s="679">
        <f t="shared" ca="1" si="743"/>
        <v>3425008.5934708617</v>
      </c>
      <c r="Q4297" s="679">
        <f t="shared" ca="1" si="743"/>
        <v>0</v>
      </c>
      <c r="R4297" s="679">
        <f t="shared" ca="1" si="743"/>
        <v>0</v>
      </c>
      <c r="S4297" s="679">
        <f t="shared" ca="1" si="743"/>
        <v>0</v>
      </c>
      <c r="T4297" s="679">
        <f t="shared" ca="1" si="743"/>
        <v>0</v>
      </c>
      <c r="U4297" s="679">
        <f t="shared" ca="1" si="743"/>
        <v>0</v>
      </c>
      <c r="V4297" s="679">
        <f t="shared" ca="1" si="743"/>
        <v>0</v>
      </c>
      <c r="W4297" s="679">
        <f t="shared" ca="1" si="738"/>
        <v>0</v>
      </c>
      <c r="X4297" s="679">
        <f t="shared" ca="1" si="743"/>
        <v>0</v>
      </c>
      <c r="Y4297" s="679">
        <f t="shared" ca="1" si="743"/>
        <v>0</v>
      </c>
      <c r="Z4297" s="679">
        <f t="shared" ca="1" si="743"/>
        <v>0</v>
      </c>
      <c r="AA4297" t="str">
        <f t="shared" si="739"/>
        <v>ASR_Financial_Report_SHP21Final</v>
      </c>
      <c r="AB4297" s="960">
        <f t="shared" si="740"/>
        <v>44658</v>
      </c>
      <c r="AC4297" t="str">
        <f t="shared" si="741"/>
        <v>Unaudited</v>
      </c>
    </row>
    <row r="4298" spans="1:29" x14ac:dyDescent="0.25">
      <c r="A4298" t="s">
        <v>420</v>
      </c>
      <c r="B4298" t="s">
        <v>1366</v>
      </c>
      <c r="C4298" t="s">
        <v>1367</v>
      </c>
      <c r="D4298">
        <v>1900</v>
      </c>
      <c r="E4298" s="960">
        <v>1</v>
      </c>
      <c r="F4298" t="s">
        <v>441</v>
      </c>
      <c r="G4298" s="960">
        <v>366</v>
      </c>
      <c r="H4298" t="s">
        <v>390</v>
      </c>
      <c r="I4298" t="s">
        <v>488</v>
      </c>
      <c r="J4298" t="s">
        <v>450</v>
      </c>
      <c r="K4298" t="s">
        <v>435</v>
      </c>
      <c r="L4298" s="15" t="s">
        <v>123</v>
      </c>
      <c r="M4298" t="s">
        <v>98</v>
      </c>
      <c r="N4298" s="679">
        <f t="shared" ca="1" si="742"/>
        <v>2132797.1198131074</v>
      </c>
      <c r="O4298" s="679">
        <f t="shared" ca="1" si="743"/>
        <v>944972.38072916388</v>
      </c>
      <c r="P4298" s="679">
        <f t="shared" ca="1" si="743"/>
        <v>1187824.7390839437</v>
      </c>
      <c r="Q4298" s="679">
        <f t="shared" ca="1" si="743"/>
        <v>0</v>
      </c>
      <c r="R4298" s="679">
        <f t="shared" ca="1" si="743"/>
        <v>0</v>
      </c>
      <c r="S4298" s="679">
        <f t="shared" ca="1" si="743"/>
        <v>0</v>
      </c>
      <c r="T4298" s="679">
        <f t="shared" ca="1" si="743"/>
        <v>0</v>
      </c>
      <c r="U4298" s="679">
        <f t="shared" ca="1" si="743"/>
        <v>0</v>
      </c>
      <c r="V4298" s="679">
        <f t="shared" ca="1" si="743"/>
        <v>0</v>
      </c>
      <c r="W4298" s="679">
        <f t="shared" ca="1" si="738"/>
        <v>0</v>
      </c>
      <c r="X4298" s="679">
        <f t="shared" ca="1" si="743"/>
        <v>0</v>
      </c>
      <c r="Y4298" s="679">
        <f t="shared" ca="1" si="743"/>
        <v>0</v>
      </c>
      <c r="Z4298" s="679">
        <f t="shared" ca="1" si="743"/>
        <v>0</v>
      </c>
      <c r="AA4298" t="str">
        <f t="shared" si="739"/>
        <v>ASR_Financial_Report_SHP21Final</v>
      </c>
      <c r="AB4298" s="960">
        <f t="shared" si="740"/>
        <v>44658</v>
      </c>
      <c r="AC4298" t="str">
        <f t="shared" si="741"/>
        <v>Unaudited</v>
      </c>
    </row>
    <row r="4299" spans="1:29" x14ac:dyDescent="0.25">
      <c r="A4299" t="s">
        <v>420</v>
      </c>
      <c r="B4299" t="s">
        <v>1366</v>
      </c>
      <c r="C4299" t="s">
        <v>1367</v>
      </c>
      <c r="D4299">
        <v>1900</v>
      </c>
      <c r="E4299" s="960">
        <v>1</v>
      </c>
      <c r="F4299" t="s">
        <v>441</v>
      </c>
      <c r="G4299" s="960">
        <v>366</v>
      </c>
      <c r="H4299" t="s">
        <v>390</v>
      </c>
      <c r="I4299" t="s">
        <v>488</v>
      </c>
      <c r="J4299" t="s">
        <v>450</v>
      </c>
      <c r="K4299" t="s">
        <v>435</v>
      </c>
      <c r="L4299" s="15" t="s">
        <v>124</v>
      </c>
      <c r="M4299" t="s">
        <v>99</v>
      </c>
      <c r="N4299" s="679">
        <f t="shared" ca="1" si="742"/>
        <v>537219.26810308732</v>
      </c>
      <c r="O4299" s="679">
        <f t="shared" ca="1" si="743"/>
        <v>397877.12416741054</v>
      </c>
      <c r="P4299" s="679">
        <f t="shared" ca="1" si="743"/>
        <v>139342.14393567678</v>
      </c>
      <c r="Q4299" s="679">
        <f t="shared" ca="1" si="743"/>
        <v>0</v>
      </c>
      <c r="R4299" s="679">
        <f t="shared" ca="1" si="743"/>
        <v>0</v>
      </c>
      <c r="S4299" s="679">
        <f t="shared" ca="1" si="743"/>
        <v>0</v>
      </c>
      <c r="T4299" s="679">
        <f t="shared" ca="1" si="743"/>
        <v>0</v>
      </c>
      <c r="U4299" s="679">
        <f t="shared" ca="1" si="743"/>
        <v>0</v>
      </c>
      <c r="V4299" s="679">
        <f t="shared" ca="1" si="743"/>
        <v>0</v>
      </c>
      <c r="W4299" s="679">
        <f t="shared" ca="1" si="738"/>
        <v>0</v>
      </c>
      <c r="X4299" s="679">
        <f t="shared" ca="1" si="743"/>
        <v>0</v>
      </c>
      <c r="Y4299" s="679">
        <f t="shared" ca="1" si="743"/>
        <v>0</v>
      </c>
      <c r="Z4299" s="679">
        <f t="shared" ca="1" si="743"/>
        <v>0</v>
      </c>
      <c r="AA4299" t="str">
        <f t="shared" si="739"/>
        <v>ASR_Financial_Report_SHP21Final</v>
      </c>
      <c r="AB4299" s="960">
        <f t="shared" si="740"/>
        <v>44658</v>
      </c>
      <c r="AC4299" t="str">
        <f t="shared" si="741"/>
        <v>Unaudited</v>
      </c>
    </row>
    <row r="4300" spans="1:29" x14ac:dyDescent="0.25">
      <c r="A4300" t="s">
        <v>420</v>
      </c>
      <c r="B4300" t="s">
        <v>1366</v>
      </c>
      <c r="C4300" t="s">
        <v>1367</v>
      </c>
      <c r="D4300">
        <v>1900</v>
      </c>
      <c r="E4300" s="960">
        <v>1</v>
      </c>
      <c r="F4300" t="s">
        <v>441</v>
      </c>
      <c r="G4300" s="960">
        <v>366</v>
      </c>
      <c r="H4300" t="s">
        <v>390</v>
      </c>
      <c r="I4300" t="s">
        <v>488</v>
      </c>
      <c r="J4300" t="s">
        <v>450</v>
      </c>
      <c r="K4300" t="s">
        <v>435</v>
      </c>
      <c r="L4300" s="15" t="s">
        <v>125</v>
      </c>
      <c r="M4300" t="s">
        <v>100</v>
      </c>
      <c r="N4300" s="679">
        <f t="shared" ca="1" si="742"/>
        <v>-9366.3585995202757</v>
      </c>
      <c r="O4300" s="679">
        <f t="shared" ca="1" si="743"/>
        <v>1.4353300723561775</v>
      </c>
      <c r="P4300" s="679">
        <f t="shared" ca="1" si="743"/>
        <v>-9367.7939295926317</v>
      </c>
      <c r="Q4300" s="679">
        <f t="shared" ca="1" si="743"/>
        <v>0</v>
      </c>
      <c r="R4300" s="679">
        <f t="shared" ca="1" si="743"/>
        <v>0</v>
      </c>
      <c r="S4300" s="679">
        <f t="shared" ca="1" si="743"/>
        <v>0</v>
      </c>
      <c r="T4300" s="679">
        <f t="shared" ca="1" si="743"/>
        <v>0</v>
      </c>
      <c r="U4300" s="679">
        <f t="shared" ca="1" si="743"/>
        <v>0</v>
      </c>
      <c r="V4300" s="679">
        <f t="shared" ca="1" si="743"/>
        <v>0</v>
      </c>
      <c r="W4300" s="679">
        <f t="shared" ca="1" si="738"/>
        <v>0</v>
      </c>
      <c r="X4300" s="679">
        <f t="shared" ca="1" si="743"/>
        <v>0</v>
      </c>
      <c r="Y4300" s="679">
        <f t="shared" ca="1" si="743"/>
        <v>0</v>
      </c>
      <c r="Z4300" s="679">
        <f t="shared" ca="1" si="743"/>
        <v>0</v>
      </c>
      <c r="AA4300" t="str">
        <f t="shared" si="739"/>
        <v>ASR_Financial_Report_SHP21Final</v>
      </c>
      <c r="AB4300" s="960">
        <f t="shared" si="740"/>
        <v>44658</v>
      </c>
      <c r="AC4300" t="str">
        <f t="shared" si="741"/>
        <v>Unaudited</v>
      </c>
    </row>
    <row r="4301" spans="1:29" x14ac:dyDescent="0.25">
      <c r="A4301" t="s">
        <v>420</v>
      </c>
      <c r="B4301" t="s">
        <v>1366</v>
      </c>
      <c r="C4301" t="s">
        <v>1367</v>
      </c>
      <c r="D4301">
        <v>1900</v>
      </c>
      <c r="E4301" s="960">
        <v>1</v>
      </c>
      <c r="F4301" t="s">
        <v>441</v>
      </c>
      <c r="G4301" s="960">
        <v>366</v>
      </c>
      <c r="H4301" t="s">
        <v>390</v>
      </c>
      <c r="I4301" t="s">
        <v>488</v>
      </c>
      <c r="J4301" t="s">
        <v>450</v>
      </c>
      <c r="K4301" t="s">
        <v>435</v>
      </c>
      <c r="L4301" s="15" t="s">
        <v>126</v>
      </c>
      <c r="M4301" t="s">
        <v>28</v>
      </c>
      <c r="N4301" s="679">
        <f t="shared" ca="1" si="742"/>
        <v>24218.480498158231</v>
      </c>
      <c r="O4301" s="679">
        <f t="shared" ca="1" si="743"/>
        <v>24218.480498158231</v>
      </c>
      <c r="P4301" s="679">
        <f t="shared" ca="1" si="743"/>
        <v>0</v>
      </c>
      <c r="Q4301" s="679">
        <f t="shared" ca="1" si="743"/>
        <v>0</v>
      </c>
      <c r="R4301" s="679">
        <f t="shared" ca="1" si="743"/>
        <v>0</v>
      </c>
      <c r="S4301" s="679">
        <f t="shared" ca="1" si="743"/>
        <v>0</v>
      </c>
      <c r="T4301" s="679">
        <f t="shared" ca="1" si="743"/>
        <v>0</v>
      </c>
      <c r="U4301" s="679">
        <f t="shared" ca="1" si="743"/>
        <v>0</v>
      </c>
      <c r="V4301" s="679">
        <f t="shared" ca="1" si="743"/>
        <v>0</v>
      </c>
      <c r="W4301" s="679">
        <f t="shared" ca="1" si="738"/>
        <v>0</v>
      </c>
      <c r="X4301" s="679">
        <f t="shared" ca="1" si="743"/>
        <v>0</v>
      </c>
      <c r="Y4301" s="679">
        <f t="shared" ca="1" si="743"/>
        <v>0</v>
      </c>
      <c r="Z4301" s="679">
        <f t="shared" ca="1" si="743"/>
        <v>0</v>
      </c>
      <c r="AA4301" t="str">
        <f t="shared" si="739"/>
        <v>ASR_Financial_Report_SHP21Final</v>
      </c>
      <c r="AB4301" s="960">
        <f t="shared" si="740"/>
        <v>44658</v>
      </c>
      <c r="AC4301" t="str">
        <f t="shared" si="741"/>
        <v>Unaudited</v>
      </c>
    </row>
    <row r="4302" spans="1:29" x14ac:dyDescent="0.25">
      <c r="A4302" t="s">
        <v>420</v>
      </c>
      <c r="B4302" t="s">
        <v>1366</v>
      </c>
      <c r="C4302" t="s">
        <v>1367</v>
      </c>
      <c r="D4302">
        <v>1900</v>
      </c>
      <c r="E4302" s="960">
        <v>1</v>
      </c>
      <c r="F4302" t="s">
        <v>441</v>
      </c>
      <c r="G4302" s="960">
        <v>366</v>
      </c>
      <c r="H4302" t="s">
        <v>390</v>
      </c>
      <c r="I4302" t="s">
        <v>488</v>
      </c>
      <c r="J4302" t="s">
        <v>436</v>
      </c>
      <c r="K4302" t="s">
        <v>436</v>
      </c>
      <c r="L4302" s="15" t="s">
        <v>128</v>
      </c>
      <c r="M4302" t="s">
        <v>326</v>
      </c>
      <c r="N4302" s="679">
        <f t="shared" ca="1" si="742"/>
        <v>0</v>
      </c>
      <c r="O4302" s="679">
        <f t="shared" ca="1" si="743"/>
        <v>0</v>
      </c>
      <c r="P4302" s="679">
        <f t="shared" ca="1" si="743"/>
        <v>0</v>
      </c>
      <c r="Q4302" s="679">
        <f t="shared" ca="1" si="743"/>
        <v>0</v>
      </c>
      <c r="R4302" s="679">
        <f t="shared" ca="1" si="743"/>
        <v>0</v>
      </c>
      <c r="S4302" s="679">
        <f t="shared" ca="1" si="743"/>
        <v>0</v>
      </c>
      <c r="T4302" s="679">
        <f t="shared" ca="1" si="743"/>
        <v>0</v>
      </c>
      <c r="U4302" s="679">
        <f t="shared" ca="1" si="743"/>
        <v>0</v>
      </c>
      <c r="V4302" s="679">
        <f t="shared" ca="1" si="743"/>
        <v>0</v>
      </c>
      <c r="W4302" s="679">
        <f t="shared" ca="1" si="738"/>
        <v>0</v>
      </c>
      <c r="X4302" s="679">
        <f t="shared" ca="1" si="743"/>
        <v>0</v>
      </c>
      <c r="Y4302" s="679">
        <f t="shared" ca="1" si="743"/>
        <v>0</v>
      </c>
      <c r="Z4302" s="679">
        <f t="shared" ca="1" si="743"/>
        <v>0</v>
      </c>
      <c r="AA4302" t="str">
        <f t="shared" si="739"/>
        <v>ASR_Financial_Report_SHP21Final</v>
      </c>
      <c r="AB4302" s="960">
        <f t="shared" si="740"/>
        <v>44658</v>
      </c>
      <c r="AC4302" t="str">
        <f t="shared" si="741"/>
        <v>Unaudited</v>
      </c>
    </row>
    <row r="4303" spans="1:29" x14ac:dyDescent="0.25">
      <c r="A4303" t="s">
        <v>420</v>
      </c>
      <c r="B4303" t="s">
        <v>1366</v>
      </c>
      <c r="C4303" t="s">
        <v>1367</v>
      </c>
      <c r="D4303">
        <v>1900</v>
      </c>
      <c r="E4303" s="960">
        <v>1</v>
      </c>
      <c r="F4303" t="s">
        <v>441</v>
      </c>
      <c r="G4303" s="960">
        <v>366</v>
      </c>
      <c r="H4303" t="s">
        <v>390</v>
      </c>
      <c r="I4303" t="s">
        <v>488</v>
      </c>
      <c r="J4303" t="s">
        <v>436</v>
      </c>
      <c r="K4303" t="s">
        <v>436</v>
      </c>
      <c r="L4303" s="15" t="s">
        <v>129</v>
      </c>
      <c r="M4303" t="s">
        <v>325</v>
      </c>
      <c r="N4303" s="679">
        <f t="shared" ca="1" si="742"/>
        <v>0</v>
      </c>
      <c r="O4303" s="679">
        <f t="shared" ca="1" si="743"/>
        <v>0</v>
      </c>
      <c r="P4303" s="679">
        <f t="shared" ca="1" si="743"/>
        <v>0</v>
      </c>
      <c r="Q4303" s="679">
        <f t="shared" ca="1" si="743"/>
        <v>0</v>
      </c>
      <c r="R4303" s="679">
        <f t="shared" ca="1" si="743"/>
        <v>0</v>
      </c>
      <c r="S4303" s="679">
        <f t="shared" ca="1" si="743"/>
        <v>0</v>
      </c>
      <c r="T4303" s="679">
        <f t="shared" ca="1" si="743"/>
        <v>0</v>
      </c>
      <c r="U4303" s="679">
        <f t="shared" ca="1" si="743"/>
        <v>0</v>
      </c>
      <c r="V4303" s="679">
        <f t="shared" ca="1" si="743"/>
        <v>0</v>
      </c>
      <c r="W4303" s="679">
        <f t="shared" ca="1" si="738"/>
        <v>0</v>
      </c>
      <c r="X4303" s="679">
        <f t="shared" ca="1" si="743"/>
        <v>0</v>
      </c>
      <c r="Y4303" s="679">
        <f t="shared" ca="1" si="743"/>
        <v>0</v>
      </c>
      <c r="Z4303" s="679">
        <f t="shared" ca="1" si="743"/>
        <v>0</v>
      </c>
      <c r="AA4303" t="str">
        <f t="shared" si="739"/>
        <v>ASR_Financial_Report_SHP21Final</v>
      </c>
      <c r="AB4303" s="960">
        <f t="shared" si="740"/>
        <v>44658</v>
      </c>
      <c r="AC4303" t="str">
        <f t="shared" si="741"/>
        <v>Unaudited</v>
      </c>
    </row>
    <row r="4304" spans="1:29" x14ac:dyDescent="0.25">
      <c r="A4304" t="s">
        <v>420</v>
      </c>
      <c r="B4304" t="s">
        <v>1366</v>
      </c>
      <c r="C4304" t="s">
        <v>1367</v>
      </c>
      <c r="D4304">
        <v>1900</v>
      </c>
      <c r="E4304" s="960">
        <v>1</v>
      </c>
      <c r="F4304" t="s">
        <v>441</v>
      </c>
      <c r="G4304" s="960">
        <v>366</v>
      </c>
      <c r="H4304" t="s">
        <v>390</v>
      </c>
      <c r="I4304" t="s">
        <v>488</v>
      </c>
      <c r="J4304" t="s">
        <v>436</v>
      </c>
      <c r="K4304" t="s">
        <v>436</v>
      </c>
      <c r="L4304" s="15" t="s">
        <v>130</v>
      </c>
      <c r="M4304" t="s">
        <v>179</v>
      </c>
      <c r="N4304" s="679">
        <f t="shared" ca="1" si="742"/>
        <v>0</v>
      </c>
      <c r="O4304" s="679">
        <f t="shared" ca="1" si="743"/>
        <v>0</v>
      </c>
      <c r="P4304" s="679">
        <f t="shared" ca="1" si="743"/>
        <v>0</v>
      </c>
      <c r="Q4304" s="679">
        <f t="shared" ca="1" si="743"/>
        <v>0</v>
      </c>
      <c r="R4304" s="679">
        <f t="shared" ca="1" si="743"/>
        <v>0</v>
      </c>
      <c r="S4304" s="679">
        <f t="shared" ca="1" si="743"/>
        <v>0</v>
      </c>
      <c r="T4304" s="679">
        <f t="shared" ca="1" si="743"/>
        <v>0</v>
      </c>
      <c r="U4304" s="679">
        <f t="shared" ca="1" si="743"/>
        <v>0</v>
      </c>
      <c r="V4304" s="679">
        <f t="shared" ca="1" si="743"/>
        <v>0</v>
      </c>
      <c r="W4304" s="679">
        <f t="shared" ca="1" si="738"/>
        <v>0</v>
      </c>
      <c r="X4304" s="679">
        <f t="shared" ca="1" si="743"/>
        <v>0</v>
      </c>
      <c r="Y4304" s="679">
        <f t="shared" ca="1" si="743"/>
        <v>0</v>
      </c>
      <c r="Z4304" s="679">
        <f t="shared" ca="1" si="743"/>
        <v>0</v>
      </c>
      <c r="AA4304" t="str">
        <f t="shared" si="739"/>
        <v>ASR_Financial_Report_SHP21Final</v>
      </c>
      <c r="AB4304" s="960">
        <f t="shared" si="740"/>
        <v>44658</v>
      </c>
      <c r="AC4304" t="str">
        <f t="shared" si="741"/>
        <v>Unaudited</v>
      </c>
    </row>
    <row r="4305" spans="1:29" x14ac:dyDescent="0.25">
      <c r="A4305" t="s">
        <v>420</v>
      </c>
      <c r="B4305" t="s">
        <v>1366</v>
      </c>
      <c r="C4305" t="s">
        <v>1367</v>
      </c>
      <c r="D4305">
        <v>1900</v>
      </c>
      <c r="E4305" s="960">
        <v>1</v>
      </c>
      <c r="F4305" t="s">
        <v>441</v>
      </c>
      <c r="G4305" s="960">
        <v>366</v>
      </c>
      <c r="H4305" t="s">
        <v>390</v>
      </c>
      <c r="I4305" t="s">
        <v>488</v>
      </c>
      <c r="J4305" t="s">
        <v>436</v>
      </c>
      <c r="K4305" t="s">
        <v>436</v>
      </c>
      <c r="L4305" s="15" t="s">
        <v>131</v>
      </c>
      <c r="M4305" t="s">
        <v>494</v>
      </c>
      <c r="N4305" s="679">
        <f t="shared" ca="1" si="742"/>
        <v>0</v>
      </c>
      <c r="O4305" s="679">
        <f t="shared" ca="1" si="743"/>
        <v>0</v>
      </c>
      <c r="P4305" s="679">
        <f t="shared" ca="1" si="743"/>
        <v>0</v>
      </c>
      <c r="Q4305" s="679">
        <f t="shared" ca="1" si="743"/>
        <v>0</v>
      </c>
      <c r="R4305" s="679">
        <f t="shared" ca="1" si="743"/>
        <v>0</v>
      </c>
      <c r="S4305" s="679">
        <f t="shared" ca="1" si="743"/>
        <v>0</v>
      </c>
      <c r="T4305" s="679">
        <f t="shared" ca="1" si="743"/>
        <v>0</v>
      </c>
      <c r="U4305" s="679">
        <f t="shared" ca="1" si="743"/>
        <v>0</v>
      </c>
      <c r="V4305" s="679">
        <f t="shared" ca="1" si="743"/>
        <v>0</v>
      </c>
      <c r="W4305" s="679">
        <f t="shared" ca="1" si="738"/>
        <v>0</v>
      </c>
      <c r="X4305" s="679">
        <f t="shared" ca="1" si="743"/>
        <v>0</v>
      </c>
      <c r="Y4305" s="679">
        <f t="shared" ca="1" si="743"/>
        <v>0</v>
      </c>
      <c r="Z4305" s="679">
        <f t="shared" ca="1" si="743"/>
        <v>0</v>
      </c>
      <c r="AA4305" t="str">
        <f t="shared" si="739"/>
        <v>ASR_Financial_Report_SHP21Final</v>
      </c>
      <c r="AB4305" s="960">
        <f t="shared" si="740"/>
        <v>44658</v>
      </c>
      <c r="AC4305" t="str">
        <f t="shared" si="741"/>
        <v>Unaudited</v>
      </c>
    </row>
    <row r="4306" spans="1:29" x14ac:dyDescent="0.25">
      <c r="A4306" t="s">
        <v>420</v>
      </c>
      <c r="B4306" t="s">
        <v>1366</v>
      </c>
      <c r="C4306" t="s">
        <v>1367</v>
      </c>
      <c r="D4306">
        <v>1900</v>
      </c>
      <c r="E4306" s="960">
        <v>1</v>
      </c>
      <c r="F4306" t="s">
        <v>441</v>
      </c>
      <c r="G4306" s="960">
        <v>366</v>
      </c>
      <c r="H4306" t="s">
        <v>390</v>
      </c>
      <c r="I4306" t="s">
        <v>488</v>
      </c>
      <c r="J4306" t="s">
        <v>436</v>
      </c>
      <c r="K4306" t="s">
        <v>436</v>
      </c>
      <c r="L4306" s="15" t="s">
        <v>132</v>
      </c>
      <c r="M4306" t="s">
        <v>495</v>
      </c>
      <c r="N4306" s="679">
        <f t="shared" ca="1" si="742"/>
        <v>0</v>
      </c>
      <c r="O4306" s="679">
        <f t="shared" ca="1" si="743"/>
        <v>0</v>
      </c>
      <c r="P4306" s="679">
        <f t="shared" ca="1" si="743"/>
        <v>0</v>
      </c>
      <c r="Q4306" s="679">
        <f t="shared" ca="1" si="743"/>
        <v>0</v>
      </c>
      <c r="R4306" s="679">
        <f t="shared" ca="1" si="743"/>
        <v>0</v>
      </c>
      <c r="S4306" s="679">
        <f t="shared" ca="1" si="743"/>
        <v>0</v>
      </c>
      <c r="T4306" s="679">
        <f t="shared" ca="1" si="743"/>
        <v>0</v>
      </c>
      <c r="U4306" s="679">
        <f t="shared" ca="1" si="743"/>
        <v>0</v>
      </c>
      <c r="V4306" s="679">
        <f t="shared" ca="1" si="743"/>
        <v>0</v>
      </c>
      <c r="W4306" s="679">
        <f t="shared" ca="1" si="738"/>
        <v>0</v>
      </c>
      <c r="X4306" s="679">
        <f t="shared" ca="1" si="743"/>
        <v>0</v>
      </c>
      <c r="Y4306" s="679">
        <f t="shared" ca="1" si="743"/>
        <v>0</v>
      </c>
      <c r="Z4306" s="679">
        <f t="shared" ca="1" si="743"/>
        <v>0</v>
      </c>
      <c r="AA4306" t="str">
        <f t="shared" si="739"/>
        <v>ASR_Financial_Report_SHP21Final</v>
      </c>
      <c r="AB4306" s="960">
        <f t="shared" si="740"/>
        <v>44658</v>
      </c>
      <c r="AC4306" t="str">
        <f t="shared" si="741"/>
        <v>Unaudited</v>
      </c>
    </row>
    <row r="4307" spans="1:29" x14ac:dyDescent="0.25">
      <c r="A4307" t="s">
        <v>420</v>
      </c>
      <c r="B4307" t="s">
        <v>1366</v>
      </c>
      <c r="C4307" t="s">
        <v>1367</v>
      </c>
      <c r="D4307">
        <v>1900</v>
      </c>
      <c r="E4307" s="960">
        <v>1</v>
      </c>
      <c r="F4307" t="s">
        <v>441</v>
      </c>
      <c r="G4307" s="960">
        <v>366</v>
      </c>
      <c r="H4307" t="s">
        <v>390</v>
      </c>
      <c r="I4307" t="s">
        <v>488</v>
      </c>
      <c r="J4307" t="s">
        <v>436</v>
      </c>
      <c r="K4307" t="s">
        <v>436</v>
      </c>
      <c r="L4307" s="15" t="s">
        <v>133</v>
      </c>
      <c r="M4307" t="s">
        <v>496</v>
      </c>
      <c r="N4307" s="679">
        <f t="shared" ca="1" si="742"/>
        <v>0</v>
      </c>
      <c r="O4307" s="679">
        <f t="shared" ca="1" si="743"/>
        <v>0</v>
      </c>
      <c r="P4307" s="679">
        <f t="shared" ca="1" si="743"/>
        <v>0</v>
      </c>
      <c r="Q4307" s="679">
        <f t="shared" ca="1" si="743"/>
        <v>0</v>
      </c>
      <c r="R4307" s="679">
        <f t="shared" ca="1" si="743"/>
        <v>0</v>
      </c>
      <c r="S4307" s="679">
        <f t="shared" ca="1" si="743"/>
        <v>0</v>
      </c>
      <c r="T4307" s="679">
        <f t="shared" ca="1" si="743"/>
        <v>0</v>
      </c>
      <c r="U4307" s="679">
        <f t="shared" ca="1" si="743"/>
        <v>0</v>
      </c>
      <c r="V4307" s="679">
        <f t="shared" ca="1" si="743"/>
        <v>0</v>
      </c>
      <c r="W4307" s="679">
        <f t="shared" ca="1" si="738"/>
        <v>0</v>
      </c>
      <c r="X4307" s="679">
        <f t="shared" ca="1" si="743"/>
        <v>0</v>
      </c>
      <c r="Y4307" s="679">
        <f t="shared" ca="1" si="743"/>
        <v>0</v>
      </c>
      <c r="Z4307" s="679">
        <f t="shared" ca="1" si="743"/>
        <v>0</v>
      </c>
      <c r="AA4307" t="str">
        <f t="shared" si="739"/>
        <v>ASR_Financial_Report_SHP21Final</v>
      </c>
      <c r="AB4307" s="960">
        <f t="shared" si="740"/>
        <v>44658</v>
      </c>
      <c r="AC4307" t="str">
        <f t="shared" si="741"/>
        <v>Unaudited</v>
      </c>
    </row>
    <row r="4308" spans="1:29" x14ac:dyDescent="0.25">
      <c r="A4308" t="s">
        <v>420</v>
      </c>
      <c r="B4308" t="s">
        <v>1366</v>
      </c>
      <c r="C4308" t="s">
        <v>1367</v>
      </c>
      <c r="D4308">
        <v>1900</v>
      </c>
      <c r="E4308" s="960">
        <v>1</v>
      </c>
      <c r="F4308" t="s">
        <v>441</v>
      </c>
      <c r="G4308" s="960">
        <v>366</v>
      </c>
      <c r="H4308" t="s">
        <v>390</v>
      </c>
      <c r="I4308" t="s">
        <v>489</v>
      </c>
      <c r="J4308" t="s">
        <v>26</v>
      </c>
      <c r="K4308" t="s">
        <v>26</v>
      </c>
      <c r="L4308" s="15" t="s">
        <v>269</v>
      </c>
      <c r="M4308" t="s">
        <v>26</v>
      </c>
      <c r="N4308" s="679">
        <f t="shared" ca="1" si="742"/>
        <v>1742470.1033115671</v>
      </c>
      <c r="O4308" s="679">
        <f t="shared" ca="1" si="743"/>
        <v>0</v>
      </c>
      <c r="P4308" s="679">
        <f t="shared" ca="1" si="743"/>
        <v>0</v>
      </c>
      <c r="Q4308" s="679">
        <f t="shared" ca="1" si="743"/>
        <v>0</v>
      </c>
      <c r="R4308" s="679">
        <f t="shared" ca="1" si="743"/>
        <v>0</v>
      </c>
      <c r="S4308" s="679">
        <f t="shared" ca="1" si="743"/>
        <v>0</v>
      </c>
      <c r="T4308" s="679">
        <f t="shared" ca="1" si="743"/>
        <v>0</v>
      </c>
      <c r="U4308" s="679">
        <f t="shared" ca="1" si="743"/>
        <v>0</v>
      </c>
      <c r="V4308" s="679">
        <f t="shared" ca="1" si="743"/>
        <v>0</v>
      </c>
      <c r="W4308" s="679">
        <f t="shared" ca="1" si="738"/>
        <v>0</v>
      </c>
      <c r="X4308" s="679">
        <f t="shared" ca="1" si="743"/>
        <v>0</v>
      </c>
      <c r="Y4308" s="679">
        <f t="shared" ca="1" si="743"/>
        <v>0</v>
      </c>
      <c r="Z4308" s="679">
        <f t="shared" ca="1" si="743"/>
        <v>0</v>
      </c>
      <c r="AA4308" t="str">
        <f t="shared" si="739"/>
        <v>ASR_Financial_Report_SHP21Final</v>
      </c>
      <c r="AB4308" s="960">
        <f t="shared" si="740"/>
        <v>44658</v>
      </c>
      <c r="AC4308" t="str">
        <f t="shared" si="741"/>
        <v>Unaudited</v>
      </c>
    </row>
    <row r="4309" spans="1:29" x14ac:dyDescent="0.25">
      <c r="A4309" t="s">
        <v>420</v>
      </c>
      <c r="B4309" t="s">
        <v>1366</v>
      </c>
      <c r="C4309" t="s">
        <v>1367</v>
      </c>
      <c r="D4309">
        <v>1900</v>
      </c>
      <c r="E4309" s="960">
        <v>1</v>
      </c>
      <c r="F4309" t="s">
        <v>1012</v>
      </c>
      <c r="G4309" s="960" t="s">
        <v>1365</v>
      </c>
      <c r="H4309" t="s">
        <v>390</v>
      </c>
      <c r="I4309" t="s">
        <v>432</v>
      </c>
      <c r="J4309" t="s">
        <v>432</v>
      </c>
      <c r="K4309" t="s">
        <v>432</v>
      </c>
      <c r="M4309" t="s">
        <v>432</v>
      </c>
      <c r="N4309" s="679">
        <f t="shared" ca="1" si="742"/>
        <v>0</v>
      </c>
      <c r="O4309" s="679">
        <f t="shared" ca="1" si="743"/>
        <v>0</v>
      </c>
      <c r="P4309" s="679">
        <f t="shared" ca="1" si="743"/>
        <v>0</v>
      </c>
      <c r="Q4309" s="679">
        <f t="shared" ca="1" si="743"/>
        <v>0</v>
      </c>
      <c r="R4309" s="679">
        <f t="shared" ca="1" si="743"/>
        <v>0</v>
      </c>
      <c r="S4309" s="679">
        <f t="shared" ca="1" si="743"/>
        <v>0</v>
      </c>
      <c r="T4309" s="679">
        <f t="shared" ca="1" si="743"/>
        <v>0</v>
      </c>
      <c r="U4309" s="679">
        <f t="shared" ca="1" si="743"/>
        <v>0</v>
      </c>
      <c r="V4309" s="679">
        <f t="shared" ca="1" si="743"/>
        <v>0</v>
      </c>
      <c r="W4309" s="679">
        <f t="shared" ca="1" si="738"/>
        <v>0</v>
      </c>
      <c r="X4309" s="679">
        <f t="shared" ca="1" si="743"/>
        <v>0</v>
      </c>
      <c r="Y4309" s="679">
        <f t="shared" ca="1" si="743"/>
        <v>0</v>
      </c>
      <c r="Z4309" s="679">
        <f t="shared" ca="1" si="743"/>
        <v>-115.81000000000076</v>
      </c>
      <c r="AA4309" t="str">
        <f t="shared" si="739"/>
        <v>ASR_Financial_Report_SHP21Final</v>
      </c>
      <c r="AB4309" s="960">
        <f t="shared" si="740"/>
        <v>44658</v>
      </c>
      <c r="AC4309" t="str">
        <f t="shared" si="741"/>
        <v>Unaudited</v>
      </c>
    </row>
    <row r="4310" spans="1:29" x14ac:dyDescent="0.25">
      <c r="A4310" t="s">
        <v>420</v>
      </c>
      <c r="B4310" t="s">
        <v>1366</v>
      </c>
      <c r="C4310" t="s">
        <v>1367</v>
      </c>
      <c r="D4310">
        <v>1900</v>
      </c>
      <c r="E4310" s="960">
        <v>1</v>
      </c>
      <c r="F4310" t="s">
        <v>1012</v>
      </c>
      <c r="G4310" s="960" t="s">
        <v>1365</v>
      </c>
      <c r="H4310" t="s">
        <v>390</v>
      </c>
      <c r="I4310" t="s">
        <v>487</v>
      </c>
      <c r="J4310" t="s">
        <v>12</v>
      </c>
      <c r="K4310" t="s">
        <v>12</v>
      </c>
      <c r="L4310" s="15">
        <v>1.1000000000000001</v>
      </c>
      <c r="M4310" t="s">
        <v>12</v>
      </c>
      <c r="N4310" s="679">
        <f t="shared" ca="1" si="742"/>
        <v>0</v>
      </c>
      <c r="O4310" s="679">
        <f t="shared" ca="1" si="743"/>
        <v>0</v>
      </c>
      <c r="P4310" s="679">
        <f t="shared" ca="1" si="743"/>
        <v>0</v>
      </c>
      <c r="Q4310" s="679">
        <f t="shared" ca="1" si="743"/>
        <v>0</v>
      </c>
      <c r="R4310" s="679">
        <f t="shared" ca="1" si="743"/>
        <v>0</v>
      </c>
      <c r="S4310" s="679">
        <f t="shared" ca="1" si="743"/>
        <v>0</v>
      </c>
      <c r="T4310" s="679">
        <f t="shared" ca="1" si="743"/>
        <v>0</v>
      </c>
      <c r="U4310" s="679">
        <f t="shared" ca="1" si="743"/>
        <v>0</v>
      </c>
      <c r="V4310" s="679">
        <f t="shared" ca="1" si="743"/>
        <v>0</v>
      </c>
      <c r="W4310" s="679">
        <f t="shared" ca="1" si="738"/>
        <v>0</v>
      </c>
      <c r="X4310" s="679">
        <f t="shared" ca="1" si="743"/>
        <v>0</v>
      </c>
      <c r="Y4310" s="679">
        <f t="shared" ca="1" si="743"/>
        <v>0</v>
      </c>
      <c r="Z4310" s="679">
        <f t="shared" ca="1" si="743"/>
        <v>-2215637.3299999717</v>
      </c>
      <c r="AA4310" t="str">
        <f t="shared" si="739"/>
        <v>ASR_Financial_Report_SHP21Final</v>
      </c>
      <c r="AB4310" s="960">
        <f t="shared" si="740"/>
        <v>44658</v>
      </c>
      <c r="AC4310" t="str">
        <f t="shared" si="741"/>
        <v>Unaudited</v>
      </c>
    </row>
    <row r="4311" spans="1:29" x14ac:dyDescent="0.25">
      <c r="A4311" t="s">
        <v>420</v>
      </c>
      <c r="B4311" t="s">
        <v>1366</v>
      </c>
      <c r="C4311" t="s">
        <v>1367</v>
      </c>
      <c r="D4311">
        <v>1900</v>
      </c>
      <c r="E4311" s="960">
        <v>1</v>
      </c>
      <c r="F4311" t="s">
        <v>1012</v>
      </c>
      <c r="G4311" s="960" t="s">
        <v>1365</v>
      </c>
      <c r="H4311" t="s">
        <v>390</v>
      </c>
      <c r="I4311" t="s">
        <v>487</v>
      </c>
      <c r="J4311" t="s">
        <v>12</v>
      </c>
      <c r="K4311" t="s">
        <v>1309</v>
      </c>
      <c r="L4311" s="15" t="s">
        <v>1300</v>
      </c>
      <c r="M4311" t="s">
        <v>1309</v>
      </c>
      <c r="N4311" s="679">
        <f t="shared" ca="1" si="742"/>
        <v>0</v>
      </c>
      <c r="O4311" s="679">
        <f t="shared" ca="1" si="743"/>
        <v>0</v>
      </c>
      <c r="P4311" s="679">
        <f t="shared" ca="1" si="743"/>
        <v>0</v>
      </c>
      <c r="Q4311" s="679">
        <f t="shared" ca="1" si="743"/>
        <v>0</v>
      </c>
      <c r="R4311" s="679">
        <f t="shared" ca="1" si="743"/>
        <v>0</v>
      </c>
      <c r="S4311" s="679">
        <f t="shared" ca="1" si="743"/>
        <v>0</v>
      </c>
      <c r="T4311" s="679">
        <f t="shared" ca="1" si="743"/>
        <v>0</v>
      </c>
      <c r="U4311" s="679">
        <f t="shared" ca="1" si="743"/>
        <v>0</v>
      </c>
      <c r="V4311" s="679">
        <f t="shared" ca="1" si="743"/>
        <v>0</v>
      </c>
      <c r="W4311" s="679">
        <f t="shared" ca="1" si="738"/>
        <v>0</v>
      </c>
      <c r="X4311" s="679">
        <f t="shared" ca="1" si="743"/>
        <v>0</v>
      </c>
      <c r="Y4311" s="679">
        <f t="shared" ca="1" si="743"/>
        <v>0</v>
      </c>
      <c r="Z4311" s="679">
        <f t="shared" ca="1" si="743"/>
        <v>1529903.6436569188</v>
      </c>
      <c r="AA4311" t="str">
        <f t="shared" si="739"/>
        <v>ASR_Financial_Report_SHP21Final</v>
      </c>
      <c r="AB4311" s="960">
        <f t="shared" si="740"/>
        <v>44658</v>
      </c>
      <c r="AC4311" t="str">
        <f t="shared" si="741"/>
        <v>Unaudited</v>
      </c>
    </row>
    <row r="4312" spans="1:29" x14ac:dyDescent="0.25">
      <c r="A4312" t="s">
        <v>420</v>
      </c>
      <c r="B4312" t="s">
        <v>1366</v>
      </c>
      <c r="C4312" t="s">
        <v>1367</v>
      </c>
      <c r="D4312">
        <v>1900</v>
      </c>
      <c r="E4312" s="960">
        <v>1</v>
      </c>
      <c r="F4312" t="s">
        <v>1012</v>
      </c>
      <c r="G4312" s="960" t="s">
        <v>1365</v>
      </c>
      <c r="H4312" t="s">
        <v>390</v>
      </c>
      <c r="I4312" t="s">
        <v>487</v>
      </c>
      <c r="J4312" t="s">
        <v>490</v>
      </c>
      <c r="K4312" t="s">
        <v>491</v>
      </c>
      <c r="L4312" s="15" t="s">
        <v>63</v>
      </c>
      <c r="M4312" t="s">
        <v>343</v>
      </c>
      <c r="N4312" s="679">
        <f t="shared" ca="1" si="742"/>
        <v>0</v>
      </c>
      <c r="O4312" s="679">
        <f t="shared" ca="1" si="743"/>
        <v>0</v>
      </c>
      <c r="P4312" s="679">
        <f t="shared" ca="1" si="743"/>
        <v>0</v>
      </c>
      <c r="Q4312" s="679">
        <f t="shared" ca="1" si="743"/>
        <v>0</v>
      </c>
      <c r="R4312" s="679">
        <f t="shared" ca="1" si="743"/>
        <v>0</v>
      </c>
      <c r="S4312" s="679">
        <f t="shared" ca="1" si="743"/>
        <v>0</v>
      </c>
      <c r="T4312" s="679">
        <f t="shared" ca="1" si="743"/>
        <v>0</v>
      </c>
      <c r="U4312" s="679">
        <f t="shared" ca="1" si="743"/>
        <v>0</v>
      </c>
      <c r="V4312" s="679">
        <f t="shared" ca="1" si="743"/>
        <v>0</v>
      </c>
      <c r="W4312" s="679">
        <f t="shared" ca="1" si="738"/>
        <v>0</v>
      </c>
      <c r="X4312" s="679">
        <f t="shared" ca="1" si="743"/>
        <v>0</v>
      </c>
      <c r="Y4312" s="679">
        <f t="shared" ca="1" si="743"/>
        <v>0</v>
      </c>
      <c r="Z4312" s="679">
        <f t="shared" ca="1" si="743"/>
        <v>0</v>
      </c>
      <c r="AA4312" t="str">
        <f t="shared" si="739"/>
        <v>ASR_Financial_Report_SHP21Final</v>
      </c>
      <c r="AB4312" s="960">
        <f t="shared" si="740"/>
        <v>44658</v>
      </c>
      <c r="AC4312" t="str">
        <f t="shared" si="741"/>
        <v>Unaudited</v>
      </c>
    </row>
    <row r="4313" spans="1:29" x14ac:dyDescent="0.25">
      <c r="A4313" t="s">
        <v>420</v>
      </c>
      <c r="B4313" t="s">
        <v>1366</v>
      </c>
      <c r="C4313" t="s">
        <v>1367</v>
      </c>
      <c r="D4313">
        <v>1900</v>
      </c>
      <c r="E4313" s="960">
        <v>1</v>
      </c>
      <c r="F4313" t="s">
        <v>1012</v>
      </c>
      <c r="G4313" s="960" t="s">
        <v>1365</v>
      </c>
      <c r="H4313" t="s">
        <v>390</v>
      </c>
      <c r="I4313" t="s">
        <v>487</v>
      </c>
      <c r="J4313" t="s">
        <v>490</v>
      </c>
      <c r="K4313" t="s">
        <v>1000</v>
      </c>
      <c r="L4313" s="15" t="s">
        <v>896</v>
      </c>
      <c r="M4313" t="s">
        <v>897</v>
      </c>
      <c r="N4313" s="679">
        <f t="shared" ca="1" si="742"/>
        <v>0</v>
      </c>
      <c r="O4313" s="679">
        <f t="shared" ca="1" si="743"/>
        <v>0</v>
      </c>
      <c r="P4313" s="679">
        <f t="shared" ca="1" si="743"/>
        <v>0</v>
      </c>
      <c r="Q4313" s="679">
        <f t="shared" ca="1" si="743"/>
        <v>0</v>
      </c>
      <c r="R4313" s="679">
        <f t="shared" ca="1" si="743"/>
        <v>0</v>
      </c>
      <c r="S4313" s="679">
        <f t="shared" ca="1" si="743"/>
        <v>0</v>
      </c>
      <c r="T4313" s="679">
        <f t="shared" ca="1" si="743"/>
        <v>0</v>
      </c>
      <c r="U4313" s="679">
        <f t="shared" ca="1" si="743"/>
        <v>0</v>
      </c>
      <c r="V4313" s="679">
        <f t="shared" ca="1" si="743"/>
        <v>0</v>
      </c>
      <c r="W4313" s="679">
        <f t="shared" ca="1" si="738"/>
        <v>0</v>
      </c>
      <c r="X4313" s="679">
        <f t="shared" ca="1" si="743"/>
        <v>0</v>
      </c>
      <c r="Y4313" s="679">
        <f t="shared" ca="1" si="743"/>
        <v>0</v>
      </c>
      <c r="Z4313" s="679">
        <f t="shared" ca="1" si="743"/>
        <v>-40298.319999999811</v>
      </c>
      <c r="AA4313" t="str">
        <f t="shared" si="739"/>
        <v>ASR_Financial_Report_SHP21Final</v>
      </c>
      <c r="AB4313" s="960">
        <f t="shared" si="740"/>
        <v>44658</v>
      </c>
      <c r="AC4313" t="str">
        <f t="shared" si="741"/>
        <v>Unaudited</v>
      </c>
    </row>
    <row r="4314" spans="1:29" x14ac:dyDescent="0.25">
      <c r="A4314" t="s">
        <v>420</v>
      </c>
      <c r="B4314" t="s">
        <v>1366</v>
      </c>
      <c r="C4314" t="s">
        <v>1367</v>
      </c>
      <c r="D4314">
        <v>1900</v>
      </c>
      <c r="E4314" s="960">
        <v>1</v>
      </c>
      <c r="F4314" t="s">
        <v>1012</v>
      </c>
      <c r="G4314" s="960" t="s">
        <v>1365</v>
      </c>
      <c r="H4314" t="s">
        <v>390</v>
      </c>
      <c r="I4314" t="s">
        <v>487</v>
      </c>
      <c r="J4314" t="s">
        <v>13</v>
      </c>
      <c r="K4314" t="s">
        <v>492</v>
      </c>
      <c r="L4314" s="15" t="s">
        <v>94</v>
      </c>
      <c r="M4314" t="s">
        <v>146</v>
      </c>
      <c r="N4314" s="679">
        <f t="shared" ca="1" si="742"/>
        <v>0</v>
      </c>
      <c r="O4314" s="679">
        <f t="shared" ca="1" si="743"/>
        <v>0</v>
      </c>
      <c r="P4314" s="679">
        <f t="shared" ca="1" si="743"/>
        <v>0</v>
      </c>
      <c r="Q4314" s="679">
        <f t="shared" ca="1" si="743"/>
        <v>0</v>
      </c>
      <c r="R4314" s="679">
        <f t="shared" ca="1" si="743"/>
        <v>0</v>
      </c>
      <c r="S4314" s="679">
        <f t="shared" ca="1" si="743"/>
        <v>0</v>
      </c>
      <c r="T4314" s="679">
        <f t="shared" ca="1" si="743"/>
        <v>0</v>
      </c>
      <c r="U4314" s="679">
        <f t="shared" ca="1" si="743"/>
        <v>0</v>
      </c>
      <c r="V4314" s="679">
        <f t="shared" ca="1" si="743"/>
        <v>0</v>
      </c>
      <c r="W4314" s="679">
        <f t="shared" ca="1" si="738"/>
        <v>0</v>
      </c>
      <c r="X4314" s="679">
        <f t="shared" ca="1" si="743"/>
        <v>0</v>
      </c>
      <c r="Y4314" s="679">
        <f t="shared" ca="1" si="743"/>
        <v>0</v>
      </c>
      <c r="Z4314" s="679">
        <f t="shared" ca="1" si="743"/>
        <v>0</v>
      </c>
      <c r="AA4314" t="str">
        <f t="shared" si="739"/>
        <v>ASR_Financial_Report_SHP21Final</v>
      </c>
      <c r="AB4314" s="960">
        <f t="shared" si="740"/>
        <v>44658</v>
      </c>
      <c r="AC4314" t="str">
        <f t="shared" si="741"/>
        <v>Unaudited</v>
      </c>
    </row>
    <row r="4315" spans="1:29" x14ac:dyDescent="0.25">
      <c r="A4315" t="s">
        <v>420</v>
      </c>
      <c r="B4315" t="s">
        <v>1366</v>
      </c>
      <c r="C4315" t="s">
        <v>1367</v>
      </c>
      <c r="D4315">
        <v>1900</v>
      </c>
      <c r="E4315" s="960">
        <v>1</v>
      </c>
      <c r="F4315" t="s">
        <v>1012</v>
      </c>
      <c r="G4315" s="960" t="s">
        <v>1365</v>
      </c>
      <c r="H4315" t="s">
        <v>390</v>
      </c>
      <c r="I4315" t="s">
        <v>487</v>
      </c>
      <c r="J4315" t="s">
        <v>13</v>
      </c>
      <c r="K4315" t="s">
        <v>13</v>
      </c>
      <c r="L4315" s="15" t="s">
        <v>35</v>
      </c>
      <c r="M4315" t="s">
        <v>13</v>
      </c>
      <c r="N4315" s="679">
        <f t="shared" ca="1" si="742"/>
        <v>0</v>
      </c>
      <c r="O4315" s="679">
        <f t="shared" ca="1" si="743"/>
        <v>0</v>
      </c>
      <c r="P4315" s="679">
        <f t="shared" ca="1" si="743"/>
        <v>0</v>
      </c>
      <c r="Q4315" s="679">
        <f t="shared" ca="1" si="743"/>
        <v>0</v>
      </c>
      <c r="R4315" s="679">
        <f t="shared" ca="1" si="743"/>
        <v>0</v>
      </c>
      <c r="S4315" s="679">
        <f t="shared" ca="1" si="743"/>
        <v>0</v>
      </c>
      <c r="T4315" s="679">
        <f t="shared" ca="1" si="743"/>
        <v>0</v>
      </c>
      <c r="U4315" s="679">
        <f t="shared" ca="1" si="743"/>
        <v>0</v>
      </c>
      <c r="V4315" s="679">
        <f t="shared" ca="1" si="743"/>
        <v>0</v>
      </c>
      <c r="W4315" s="679">
        <f t="shared" ca="1" si="738"/>
        <v>0</v>
      </c>
      <c r="X4315" s="679">
        <f t="shared" ca="1" si="743"/>
        <v>0</v>
      </c>
      <c r="Y4315" s="679">
        <f t="shared" ca="1" si="743"/>
        <v>0</v>
      </c>
      <c r="Z4315" s="679">
        <f t="shared" ca="1" si="743"/>
        <v>9793.1411586727481</v>
      </c>
      <c r="AA4315" t="str">
        <f t="shared" si="739"/>
        <v>ASR_Financial_Report_SHP21Final</v>
      </c>
      <c r="AB4315" s="960">
        <f t="shared" si="740"/>
        <v>44658</v>
      </c>
      <c r="AC4315" t="str">
        <f t="shared" si="741"/>
        <v>Unaudited</v>
      </c>
    </row>
    <row r="4316" spans="1:29" x14ac:dyDescent="0.25">
      <c r="A4316" t="s">
        <v>420</v>
      </c>
      <c r="B4316" t="s">
        <v>1366</v>
      </c>
      <c r="C4316" t="s">
        <v>1367</v>
      </c>
      <c r="D4316">
        <v>1900</v>
      </c>
      <c r="E4316" s="960">
        <v>1</v>
      </c>
      <c r="F4316" t="s">
        <v>1012</v>
      </c>
      <c r="G4316" s="960" t="s">
        <v>1365</v>
      </c>
      <c r="H4316" t="s">
        <v>390</v>
      </c>
      <c r="I4316" t="s">
        <v>488</v>
      </c>
      <c r="J4316" t="s">
        <v>444</v>
      </c>
      <c r="K4316" t="s">
        <v>0</v>
      </c>
      <c r="L4316" s="15">
        <v>2.1</v>
      </c>
      <c r="M4316" t="s">
        <v>147</v>
      </c>
      <c r="N4316" s="679">
        <f t="shared" ca="1" si="742"/>
        <v>0</v>
      </c>
      <c r="O4316" s="679">
        <f t="shared" ca="1" si="743"/>
        <v>0</v>
      </c>
      <c r="P4316" s="679">
        <f t="shared" ca="1" si="743"/>
        <v>0</v>
      </c>
      <c r="Q4316" s="679">
        <f t="shared" ca="1" si="743"/>
        <v>0</v>
      </c>
      <c r="R4316" s="679">
        <f t="shared" ca="1" si="743"/>
        <v>0</v>
      </c>
      <c r="S4316" s="679">
        <f t="shared" ca="1" si="743"/>
        <v>0</v>
      </c>
      <c r="T4316" s="679">
        <f t="shared" ca="1" si="743"/>
        <v>0</v>
      </c>
      <c r="U4316" s="679">
        <f t="shared" ca="1" si="743"/>
        <v>0</v>
      </c>
      <c r="V4316" s="679">
        <f t="shared" ca="1" si="743"/>
        <v>0</v>
      </c>
      <c r="W4316" s="679">
        <f t="shared" ca="1" si="738"/>
        <v>0</v>
      </c>
      <c r="X4316" s="679">
        <f t="shared" ca="1" si="743"/>
        <v>0</v>
      </c>
      <c r="Y4316" s="679">
        <f t="shared" ca="1" si="743"/>
        <v>0</v>
      </c>
      <c r="Z4316" s="679">
        <f t="shared" ca="1" si="743"/>
        <v>1553336.65</v>
      </c>
      <c r="AA4316" t="str">
        <f t="shared" si="739"/>
        <v>ASR_Financial_Report_SHP21Final</v>
      </c>
      <c r="AB4316" s="960">
        <f t="shared" si="740"/>
        <v>44658</v>
      </c>
      <c r="AC4316" t="str">
        <f t="shared" si="741"/>
        <v>Unaudited</v>
      </c>
    </row>
    <row r="4317" spans="1:29" x14ac:dyDescent="0.25">
      <c r="A4317" t="s">
        <v>420</v>
      </c>
      <c r="B4317" t="s">
        <v>1366</v>
      </c>
      <c r="C4317" t="s">
        <v>1367</v>
      </c>
      <c r="D4317">
        <v>1900</v>
      </c>
      <c r="E4317" s="960">
        <v>1</v>
      </c>
      <c r="F4317" t="s">
        <v>1012</v>
      </c>
      <c r="G4317" s="960" t="s">
        <v>1365</v>
      </c>
      <c r="H4317" t="s">
        <v>390</v>
      </c>
      <c r="I4317" t="s">
        <v>488</v>
      </c>
      <c r="J4317" t="s">
        <v>444</v>
      </c>
      <c r="K4317" t="s">
        <v>0</v>
      </c>
      <c r="L4317" s="15">
        <v>2.2000000000000002</v>
      </c>
      <c r="M4317" t="s">
        <v>148</v>
      </c>
      <c r="N4317" s="679">
        <f t="shared" ca="1" si="742"/>
        <v>0</v>
      </c>
      <c r="O4317" s="679">
        <f t="shared" ca="1" si="743"/>
        <v>0</v>
      </c>
      <c r="P4317" s="679">
        <f t="shared" ca="1" si="743"/>
        <v>0</v>
      </c>
      <c r="Q4317" s="679">
        <f t="shared" ca="1" si="743"/>
        <v>0</v>
      </c>
      <c r="R4317" s="679">
        <f t="shared" ca="1" si="743"/>
        <v>0</v>
      </c>
      <c r="S4317" s="679">
        <f t="shared" ca="1" si="743"/>
        <v>0</v>
      </c>
      <c r="T4317" s="679">
        <f t="shared" ca="1" si="743"/>
        <v>0</v>
      </c>
      <c r="U4317" s="679">
        <f t="shared" ca="1" si="743"/>
        <v>0</v>
      </c>
      <c r="V4317" s="679">
        <f t="shared" ca="1" si="743"/>
        <v>0</v>
      </c>
      <c r="W4317" s="679">
        <f t="shared" ca="1" si="738"/>
        <v>0</v>
      </c>
      <c r="X4317" s="679">
        <f t="shared" ca="1" si="743"/>
        <v>0</v>
      </c>
      <c r="Y4317" s="679">
        <f t="shared" ca="1" si="743"/>
        <v>0</v>
      </c>
      <c r="Z4317" s="679">
        <f t="shared" ca="1" si="743"/>
        <v>-3237390.3001682465</v>
      </c>
      <c r="AA4317" t="str">
        <f t="shared" si="739"/>
        <v>ASR_Financial_Report_SHP21Final</v>
      </c>
      <c r="AB4317" s="960">
        <f t="shared" si="740"/>
        <v>44658</v>
      </c>
      <c r="AC4317" t="str">
        <f t="shared" si="741"/>
        <v>Unaudited</v>
      </c>
    </row>
    <row r="4318" spans="1:29" x14ac:dyDescent="0.25">
      <c r="A4318" t="s">
        <v>420</v>
      </c>
      <c r="B4318" t="s">
        <v>1366</v>
      </c>
      <c r="C4318" t="s">
        <v>1367</v>
      </c>
      <c r="D4318">
        <v>1900</v>
      </c>
      <c r="E4318" s="960">
        <v>1</v>
      </c>
      <c r="F4318" t="s">
        <v>1012</v>
      </c>
      <c r="G4318" s="960" t="s">
        <v>1365</v>
      </c>
      <c r="H4318" t="s">
        <v>390</v>
      </c>
      <c r="I4318" t="s">
        <v>488</v>
      </c>
      <c r="J4318" t="s">
        <v>444</v>
      </c>
      <c r="K4318" t="s">
        <v>0</v>
      </c>
      <c r="L4318" s="15">
        <v>2.2999999999999998</v>
      </c>
      <c r="M4318" t="s">
        <v>149</v>
      </c>
      <c r="N4318" s="679">
        <f t="shared" ca="1" si="742"/>
        <v>0</v>
      </c>
      <c r="O4318" s="679">
        <f t="shared" ca="1" si="743"/>
        <v>0</v>
      </c>
      <c r="P4318" s="679">
        <f t="shared" ca="1" si="743"/>
        <v>0</v>
      </c>
      <c r="Q4318" s="679">
        <f t="shared" ca="1" si="743"/>
        <v>0</v>
      </c>
      <c r="R4318" s="679">
        <f t="shared" ca="1" si="743"/>
        <v>0</v>
      </c>
      <c r="S4318" s="679">
        <f t="shared" ca="1" si="743"/>
        <v>0</v>
      </c>
      <c r="T4318" s="679">
        <f t="shared" ca="1" si="743"/>
        <v>0</v>
      </c>
      <c r="U4318" s="679">
        <f t="shared" ca="1" si="743"/>
        <v>0</v>
      </c>
      <c r="V4318" s="679">
        <f ca="1">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679">
        <f t="shared" ca="1" si="738"/>
        <v>0</v>
      </c>
      <c r="X4318" s="679">
        <f t="shared" ref="X4318:Z4322" ca="1" si="744">IF(OR(AND($F4318="PY",X$1&lt;&gt;"Prior Year"),AND($F4318&lt;&gt;"PY",X$1="Prior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"&amp;$H4318&amp;"'!$A$7:$CA$7"),0)+MATCH(X$1,INDIRECT("'MMA Rev-Exp "&amp;$H4318&amp;"'!$D$8:$CA$8"),0)-1)))</f>
        <v>0</v>
      </c>
      <c r="Y4318" s="679">
        <f t="shared" ca="1" si="744"/>
        <v>0</v>
      </c>
      <c r="Z4318" s="679">
        <f t="shared" ca="1" si="744"/>
        <v>-519861.87000000017</v>
      </c>
      <c r="AA4318" t="str">
        <f t="shared" si="739"/>
        <v>ASR_Financial_Report_SHP21Final</v>
      </c>
      <c r="AB4318" s="960">
        <f t="shared" si="740"/>
        <v>44658</v>
      </c>
      <c r="AC4318" t="str">
        <f t="shared" si="741"/>
        <v>Unaudited</v>
      </c>
    </row>
    <row r="4319" spans="1:29" x14ac:dyDescent="0.25">
      <c r="A4319" t="s">
        <v>420</v>
      </c>
      <c r="B4319" t="s">
        <v>1366</v>
      </c>
      <c r="C4319" t="s">
        <v>1367</v>
      </c>
      <c r="D4319">
        <v>1900</v>
      </c>
      <c r="E4319" s="960">
        <v>1</v>
      </c>
      <c r="F4319" t="s">
        <v>1012</v>
      </c>
      <c r="G4319" s="960" t="s">
        <v>1365</v>
      </c>
      <c r="H4319" t="s">
        <v>390</v>
      </c>
      <c r="I4319" t="s">
        <v>488</v>
      </c>
      <c r="J4319" t="s">
        <v>444</v>
      </c>
      <c r="K4319" t="s">
        <v>0</v>
      </c>
      <c r="L4319" s="15">
        <v>2.4</v>
      </c>
      <c r="M4319" t="s">
        <v>150</v>
      </c>
      <c r="N4319" s="679">
        <f t="shared" ca="1" si="742"/>
        <v>0</v>
      </c>
      <c r="O4319" s="679">
        <f t="shared" ref="O4319:U4322" ca="1" si="745">IF(OR(AND($F4319="PY",O$1&lt;&gt;"Prior Year"),AND($F4319&lt;&gt;"PY",O$1="Prior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"&amp;$H4319&amp;"'!$A$7:$CA$7"),0)+MATCH(O$1,INDIRECT("'MMA Rev-Exp "&amp;$H4319&amp;"'!$D$8:$CA$8"),0)-1)))</f>
        <v>0</v>
      </c>
      <c r="P4319" s="679">
        <f t="shared" ca="1" si="745"/>
        <v>0</v>
      </c>
      <c r="Q4319" s="679">
        <f t="shared" ca="1" si="745"/>
        <v>0</v>
      </c>
      <c r="R4319" s="679">
        <f t="shared" ca="1" si="745"/>
        <v>0</v>
      </c>
      <c r="S4319" s="679">
        <f t="shared" ca="1" si="745"/>
        <v>0</v>
      </c>
      <c r="T4319" s="679">
        <f t="shared" ca="1" si="745"/>
        <v>0</v>
      </c>
      <c r="U4319" s="679">
        <f t="shared" ca="1" si="745"/>
        <v>0</v>
      </c>
      <c r="V4319" s="679">
        <f ca="1">IF(OR(AND($F4319="PY",V$1&lt;&gt;"Prior Year"),AND($F4319&lt;&gt;"PY",V$1="Prior Year")),0,INDEX(INDIRECT("'MMA Rev-Exp "&amp;$H4319&amp;"'!$A$1:$CA$200"),IF($J4319="Member Months",MATCH($J4319,INDIRECT("'MMA Rev-Exp "&amp;$H4319&amp;"'!$A$1:$A$200"),0),MATCH($L4319,INDIRECT("'MMA Rev-Exp "&amp;$H4319&amp;"'!$B$1:$B$200"),0)),IF($F4319="PY",MATCH("Prior Year Adjustments",INDIRECT("'MMA Rev-Exp "&amp;$H4319&amp;"'!$A$8:$CA$8"),0),MATCH(IF($F4319="Q1","JANUARY - MARCH (Q1)",IF($F4319="Q2","APRIL - JUNE (Q2)",IF($F4319="Q3","JULY - SEPTEMBER (Q3)",IF($F4319="Q4","OCTOBER - DECEMBER (Q4)",0)))),INDIRECT("'MMA Rev-Exp "&amp;$H4319&amp;"'!$A$7:$CA$7"),0)+MATCH(V$1,INDIRECT("'MMA Rev-Exp "&amp;$H4319&amp;"'!$D$8:$CA$8"),0)-1)))</f>
        <v>0</v>
      </c>
      <c r="W4319" s="679">
        <f t="shared" ca="1" si="738"/>
        <v>0</v>
      </c>
      <c r="X4319" s="679">
        <f t="shared" ca="1" si="744"/>
        <v>0</v>
      </c>
      <c r="Y4319" s="679">
        <f t="shared" ca="1" si="744"/>
        <v>0</v>
      </c>
      <c r="Z4319" s="679">
        <f t="shared" ca="1" si="744"/>
        <v>-61353.779999999962</v>
      </c>
      <c r="AA4319" t="str">
        <f t="shared" si="739"/>
        <v>ASR_Financial_Report_SHP21Final</v>
      </c>
      <c r="AB4319" s="960">
        <f t="shared" si="740"/>
        <v>44658</v>
      </c>
      <c r="AC4319" t="str">
        <f t="shared" si="741"/>
        <v>Unaudited</v>
      </c>
    </row>
    <row r="4320" spans="1:29" x14ac:dyDescent="0.25">
      <c r="A4320" t="s">
        <v>420</v>
      </c>
      <c r="B4320" t="s">
        <v>1366</v>
      </c>
      <c r="C4320" t="s">
        <v>1367</v>
      </c>
      <c r="D4320">
        <v>1900</v>
      </c>
      <c r="E4320" s="960">
        <v>1</v>
      </c>
      <c r="F4320" t="s">
        <v>1012</v>
      </c>
      <c r="G4320" s="960" t="s">
        <v>1365</v>
      </c>
      <c r="H4320" t="s">
        <v>390</v>
      </c>
      <c r="I4320" t="s">
        <v>488</v>
      </c>
      <c r="J4320" t="s">
        <v>444</v>
      </c>
      <c r="K4320" t="s">
        <v>0</v>
      </c>
      <c r="L4320" s="15">
        <v>2.5</v>
      </c>
      <c r="M4320" t="s">
        <v>151</v>
      </c>
      <c r="N4320" s="679">
        <f t="shared" ca="1" si="742"/>
        <v>0</v>
      </c>
      <c r="O4320" s="679">
        <f t="shared" ca="1" si="745"/>
        <v>0</v>
      </c>
      <c r="P4320" s="679">
        <f t="shared" ca="1" si="745"/>
        <v>0</v>
      </c>
      <c r="Q4320" s="679">
        <f t="shared" ca="1" si="745"/>
        <v>0</v>
      </c>
      <c r="R4320" s="679">
        <f t="shared" ca="1" si="745"/>
        <v>0</v>
      </c>
      <c r="S4320" s="679">
        <f t="shared" ca="1" si="745"/>
        <v>0</v>
      </c>
      <c r="T4320" s="679">
        <f t="shared" ca="1" si="745"/>
        <v>0</v>
      </c>
      <c r="U4320" s="679">
        <f t="shared" ca="1" si="745"/>
        <v>0</v>
      </c>
      <c r="V4320" s="679">
        <f ca="1">IF(OR(AND($F4320="PY",V$1&lt;&gt;"Prior Year"),AND($F4320&lt;&gt;"PY",V$1="Prior Year")),0,INDEX(INDIRECT("'MMA Rev-Exp "&amp;$H4320&amp;"'!$A$1:$CA$200"),IF($J4320="Member Months",MATCH($J4320,INDIRECT("'MMA Rev-Exp "&amp;$H4320&amp;"'!$A$1:$A$200"),0),MATCH($L4320,INDIRECT("'MMA Rev-Exp "&amp;$H4320&amp;"'!$B$1:$B$200"),0)),IF($F4320="PY",MATCH("Prior Year Adjustments",INDIRECT("'MMA Rev-Exp "&amp;$H4320&amp;"'!$A$8:$CA$8"),0),MATCH(IF($F4320="Q1","JANUARY - MARCH (Q1)",IF($F4320="Q2","APRIL - JUNE (Q2)",IF($F4320="Q3","JULY - SEPTEMBER (Q3)",IF($F4320="Q4","OCTOBER - DECEMBER (Q4)",0)))),INDIRECT("'MMA Rev-Exp "&amp;$H4320&amp;"'!$A$7:$CA$7"),0)+MATCH(V$1,INDIRECT("'MMA Rev-Exp "&amp;$H4320&amp;"'!$D$8:$CA$8"),0)-1)))</f>
        <v>0</v>
      </c>
      <c r="W4320" s="679">
        <f t="shared" ca="1" si="738"/>
        <v>0</v>
      </c>
      <c r="X4320" s="679">
        <f t="shared" ca="1" si="744"/>
        <v>0</v>
      </c>
      <c r="Y4320" s="679">
        <f t="shared" ca="1" si="744"/>
        <v>0</v>
      </c>
      <c r="Z4320" s="679">
        <f t="shared" ca="1" si="744"/>
        <v>-696865.30094234482</v>
      </c>
      <c r="AA4320" t="str">
        <f t="shared" si="739"/>
        <v>ASR_Financial_Report_SHP21Final</v>
      </c>
      <c r="AB4320" s="960">
        <f t="shared" si="740"/>
        <v>44658</v>
      </c>
      <c r="AC4320" t="str">
        <f t="shared" si="741"/>
        <v>Unaudited</v>
      </c>
    </row>
    <row r="4321" spans="1:29" x14ac:dyDescent="0.25">
      <c r="A4321" t="s">
        <v>420</v>
      </c>
      <c r="B4321" t="s">
        <v>1366</v>
      </c>
      <c r="C4321" t="s">
        <v>1367</v>
      </c>
      <c r="D4321">
        <v>1900</v>
      </c>
      <c r="E4321" s="960">
        <v>1</v>
      </c>
      <c r="F4321" t="s">
        <v>1012</v>
      </c>
      <c r="G4321" s="960" t="s">
        <v>1365</v>
      </c>
      <c r="H4321" t="s">
        <v>390</v>
      </c>
      <c r="I4321" t="s">
        <v>488</v>
      </c>
      <c r="J4321" t="s">
        <v>444</v>
      </c>
      <c r="K4321" t="s">
        <v>0</v>
      </c>
      <c r="L4321" s="15" t="s">
        <v>96</v>
      </c>
      <c r="M4321" t="s">
        <v>7</v>
      </c>
      <c r="N4321" s="679">
        <f t="shared" ca="1" si="742"/>
        <v>0</v>
      </c>
      <c r="O4321" s="679">
        <f t="shared" ca="1" si="745"/>
        <v>0</v>
      </c>
      <c r="P4321" s="679">
        <f t="shared" ca="1" si="745"/>
        <v>0</v>
      </c>
      <c r="Q4321" s="679">
        <f t="shared" ca="1" si="745"/>
        <v>0</v>
      </c>
      <c r="R4321" s="679">
        <f t="shared" ca="1" si="745"/>
        <v>0</v>
      </c>
      <c r="S4321" s="679">
        <f t="shared" ca="1" si="745"/>
        <v>0</v>
      </c>
      <c r="T4321" s="679">
        <f t="shared" ca="1" si="745"/>
        <v>0</v>
      </c>
      <c r="U4321" s="679">
        <f t="shared" ca="1" si="745"/>
        <v>0</v>
      </c>
      <c r="V4321" s="679">
        <f ca="1">IF(OR(AND($F4321="PY",V$1&lt;&gt;"Prior Year"),AND($F4321&lt;&gt;"PY",V$1="Prior Year")),0,INDEX(INDIRECT("'MMA Rev-Exp "&amp;$H4321&amp;"'!$A$1:$CA$200"),IF($J4321="Member Months",MATCH($J4321,INDIRECT("'MMA Rev-Exp "&amp;$H4321&amp;"'!$A$1:$A$200"),0),MATCH($L4321,INDIRECT("'MMA Rev-Exp "&amp;$H4321&amp;"'!$B$1:$B$200"),0)),IF($F4321="PY",MATCH("Prior Year Adjustments",INDIRECT("'MMA Rev-Exp "&amp;$H4321&amp;"'!$A$8:$CA$8"),0),MATCH(IF($F4321="Q1","JANUARY - MARCH (Q1)",IF($F4321="Q2","APRIL - JUNE (Q2)",IF($F4321="Q3","JULY - SEPTEMBER (Q3)",IF($F4321="Q4","OCTOBER - DECEMBER (Q4)",0)))),INDIRECT("'MMA Rev-Exp "&amp;$H4321&amp;"'!$A$7:$CA$7"),0)+MATCH(V$1,INDIRECT("'MMA Rev-Exp "&amp;$H4321&amp;"'!$D$8:$CA$8"),0)-1)))</f>
        <v>0</v>
      </c>
      <c r="W4321" s="679">
        <f t="shared" ca="1" si="738"/>
        <v>0</v>
      </c>
      <c r="X4321" s="679">
        <f t="shared" ca="1" si="744"/>
        <v>0</v>
      </c>
      <c r="Y4321" s="679">
        <f t="shared" ca="1" si="744"/>
        <v>0</v>
      </c>
      <c r="Z4321" s="679">
        <f t="shared" ca="1" si="744"/>
        <v>0</v>
      </c>
      <c r="AA4321" t="str">
        <f t="shared" si="739"/>
        <v>ASR_Financial_Report_SHP21Final</v>
      </c>
      <c r="AB4321" s="960">
        <f t="shared" si="740"/>
        <v>44658</v>
      </c>
      <c r="AC4321" t="str">
        <f t="shared" si="741"/>
        <v>Unaudited</v>
      </c>
    </row>
    <row r="4322" spans="1:29" x14ac:dyDescent="0.25">
      <c r="A4322" t="s">
        <v>420</v>
      </c>
      <c r="B4322" t="s">
        <v>1366</v>
      </c>
      <c r="C4322" t="s">
        <v>1367</v>
      </c>
      <c r="D4322">
        <v>1900</v>
      </c>
      <c r="E4322">
        <v>1</v>
      </c>
      <c r="F4322" t="s">
        <v>1012</v>
      </c>
      <c r="G4322" t="s">
        <v>1365</v>
      </c>
      <c r="H4322" t="s">
        <v>390</v>
      </c>
      <c r="I4322" t="s">
        <v>488</v>
      </c>
      <c r="J4322" t="s">
        <v>444</v>
      </c>
      <c r="K4322" t="s">
        <v>0</v>
      </c>
      <c r="L4322" s="15" t="s">
        <v>152</v>
      </c>
      <c r="M4322" t="s">
        <v>451</v>
      </c>
      <c r="N4322" s="679">
        <f t="shared" ca="1" si="742"/>
        <v>0</v>
      </c>
      <c r="O4322" s="679">
        <f t="shared" ca="1" si="745"/>
        <v>0</v>
      </c>
      <c r="P4322" s="679">
        <f t="shared" ca="1" si="745"/>
        <v>0</v>
      </c>
      <c r="Q4322" s="679">
        <f t="shared" ca="1" si="745"/>
        <v>0</v>
      </c>
      <c r="R4322" s="679">
        <f t="shared" ca="1" si="745"/>
        <v>0</v>
      </c>
      <c r="S4322" s="679">
        <f t="shared" ca="1" si="745"/>
        <v>0</v>
      </c>
      <c r="T4322" s="679">
        <f t="shared" ca="1" si="745"/>
        <v>0</v>
      </c>
      <c r="U4322" s="679">
        <f t="shared" ca="1" si="745"/>
        <v>0</v>
      </c>
      <c r="V4322" s="679">
        <f ca="1">IF(OR(AND($F4322="PY",V$1&lt;&gt;"Prior Year"),AND($F4322&lt;&gt;"PY",V$1="Prior Year")),0,INDEX(INDIRECT("'MMA Rev-Exp "&amp;$H4322&amp;"'!$A$1:$CA$200"),IF($J4322="Member Months",MATCH($J4322,INDIRECT("'MMA Rev-Exp "&amp;$H4322&amp;"'!$A$1:$A$200"),0),MATCH($L4322,INDIRECT("'MMA Rev-Exp "&amp;$H4322&amp;"'!$B$1:$B$200"),0)),IF($F4322="PY",MATCH("Prior Year Adjustments",INDIRECT("'MMA Rev-Exp "&amp;$H4322&amp;"'!$A$8:$CA$8"),0),MATCH(IF($F4322="Q1","JANUARY - MARCH (Q1)",IF($F4322="Q2","APRIL - JUNE (Q2)",IF($F4322="Q3","JULY - SEPTEMBER (Q3)",IF($F4322="Q4","OCTOBER - DECEMBER (Q4)",0)))),INDIRECT("'MMA Rev-Exp "&amp;$H4322&amp;"'!$A$7:$CA$7"),0)+MATCH(V$1,INDIRECT("'MMA Rev-Exp "&amp;$H4322&amp;"'!$D$8:$CA$8"),0)-1)))</f>
        <v>0</v>
      </c>
      <c r="W4322" s="679">
        <f t="shared" ca="1" si="738"/>
        <v>0</v>
      </c>
      <c r="X4322" s="679">
        <f t="shared" ca="1" si="744"/>
        <v>0</v>
      </c>
      <c r="Y4322" s="679">
        <f t="shared" ca="1" si="744"/>
        <v>0</v>
      </c>
      <c r="Z4322" s="679">
        <f t="shared" ca="1" si="744"/>
        <v>0</v>
      </c>
      <c r="AA4322" t="str">
        <f t="shared" si="739"/>
        <v>ASR_Financial_Report_SHP21Final</v>
      </c>
      <c r="AB4322" s="960">
        <f t="shared" si="740"/>
        <v>44658</v>
      </c>
      <c r="AC4322" t="str">
        <f t="shared" si="741"/>
        <v>Unaudited</v>
      </c>
    </row>
    <row r="4323" spans="1:29" x14ac:dyDescent="0.25">
      <c r="A4323" t="s">
        <v>420</v>
      </c>
      <c r="B4323" t="s">
        <v>1366</v>
      </c>
      <c r="C4323" t="s">
        <v>1367</v>
      </c>
      <c r="D4323">
        <v>1900</v>
      </c>
      <c r="E4323">
        <v>1</v>
      </c>
      <c r="F4323" t="s">
        <v>1012</v>
      </c>
      <c r="G4323" t="s">
        <v>1365</v>
      </c>
      <c r="H4323" t="s">
        <v>390</v>
      </c>
      <c r="I4323" t="s">
        <v>488</v>
      </c>
      <c r="J4323" t="s">
        <v>444</v>
      </c>
      <c r="K4323" t="s">
        <v>0</v>
      </c>
      <c r="L4323" s="15" t="s">
        <v>898</v>
      </c>
      <c r="M4323" t="s">
        <v>24</v>
      </c>
      <c r="N4323" s="679">
        <f t="shared" ref="N4323:Z4344" ca="1" si="746">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679">
        <f t="shared" ca="1" si="746"/>
        <v>0</v>
      </c>
      <c r="P4323" s="679">
        <f t="shared" ca="1" si="746"/>
        <v>0</v>
      </c>
      <c r="Q4323" s="679">
        <f t="shared" ca="1" si="746"/>
        <v>0</v>
      </c>
      <c r="R4323" s="679">
        <f t="shared" ca="1" si="746"/>
        <v>0</v>
      </c>
      <c r="S4323" s="679">
        <f t="shared" ca="1" si="746"/>
        <v>0</v>
      </c>
      <c r="T4323" s="679">
        <f t="shared" ca="1" si="746"/>
        <v>0</v>
      </c>
      <c r="U4323" s="679">
        <f t="shared" ca="1" si="746"/>
        <v>0</v>
      </c>
      <c r="V4323" s="679">
        <f t="shared" ca="1" si="746"/>
        <v>0</v>
      </c>
      <c r="W4323" s="679">
        <f t="shared" ca="1" si="738"/>
        <v>0</v>
      </c>
      <c r="X4323" s="679">
        <f t="shared" ca="1" si="746"/>
        <v>0</v>
      </c>
      <c r="Y4323" s="679">
        <f t="shared" ca="1" si="746"/>
        <v>0</v>
      </c>
      <c r="Z4323" s="679">
        <f t="shared" ca="1" si="746"/>
        <v>56457.36</v>
      </c>
      <c r="AA4323" t="str">
        <f t="shared" si="739"/>
        <v>ASR_Financial_Report_SHP21Final</v>
      </c>
      <c r="AB4323" s="960">
        <f t="shared" si="740"/>
        <v>44658</v>
      </c>
      <c r="AC4323" t="str">
        <f t="shared" si="741"/>
        <v>Unaudited</v>
      </c>
    </row>
    <row r="4324" spans="1:29" x14ac:dyDescent="0.25">
      <c r="A4324" t="s">
        <v>420</v>
      </c>
      <c r="B4324" t="s">
        <v>1366</v>
      </c>
      <c r="C4324" t="s">
        <v>1367</v>
      </c>
      <c r="D4324">
        <v>1900</v>
      </c>
      <c r="E4324">
        <v>1</v>
      </c>
      <c r="F4324" t="s">
        <v>1012</v>
      </c>
      <c r="G4324" t="s">
        <v>1365</v>
      </c>
      <c r="H4324" t="s">
        <v>390</v>
      </c>
      <c r="I4324" t="s">
        <v>488</v>
      </c>
      <c r="J4324" t="s">
        <v>444</v>
      </c>
      <c r="K4324" t="s">
        <v>53</v>
      </c>
      <c r="L4324" s="15">
        <v>3.1</v>
      </c>
      <c r="M4324" t="s">
        <v>33</v>
      </c>
      <c r="N4324" s="679">
        <f t="shared" ca="1" si="746"/>
        <v>0</v>
      </c>
      <c r="O4324" s="679">
        <f t="shared" ca="1" si="746"/>
        <v>0</v>
      </c>
      <c r="P4324" s="679">
        <f t="shared" ca="1" si="746"/>
        <v>0</v>
      </c>
      <c r="Q4324" s="679">
        <f t="shared" ca="1" si="746"/>
        <v>0</v>
      </c>
      <c r="R4324" s="679">
        <f t="shared" ca="1" si="746"/>
        <v>0</v>
      </c>
      <c r="S4324" s="679">
        <f t="shared" ca="1" si="746"/>
        <v>0</v>
      </c>
      <c r="T4324" s="679">
        <f t="shared" ca="1" si="746"/>
        <v>0</v>
      </c>
      <c r="U4324" s="679">
        <f t="shared" ca="1" si="746"/>
        <v>0</v>
      </c>
      <c r="V4324" s="679">
        <f t="shared" ca="1" si="746"/>
        <v>0</v>
      </c>
      <c r="W4324" s="679">
        <f t="shared" ca="1" si="738"/>
        <v>0</v>
      </c>
      <c r="X4324" s="679">
        <f t="shared" ca="1" si="746"/>
        <v>0</v>
      </c>
      <c r="Y4324" s="679">
        <f t="shared" ca="1" si="746"/>
        <v>0</v>
      </c>
      <c r="Z4324" s="679">
        <f t="shared" ca="1" si="746"/>
        <v>840201.33000000101</v>
      </c>
      <c r="AA4324" t="str">
        <f t="shared" si="739"/>
        <v>ASR_Financial_Report_SHP21Final</v>
      </c>
      <c r="AB4324" s="960">
        <f t="shared" si="740"/>
        <v>44658</v>
      </c>
      <c r="AC4324" t="str">
        <f t="shared" si="741"/>
        <v>Unaudited</v>
      </c>
    </row>
    <row r="4325" spans="1:29" x14ac:dyDescent="0.25">
      <c r="A4325" t="s">
        <v>420</v>
      </c>
      <c r="B4325" t="s">
        <v>1366</v>
      </c>
      <c r="C4325" t="s">
        <v>1367</v>
      </c>
      <c r="D4325">
        <v>1900</v>
      </c>
      <c r="E4325">
        <v>1</v>
      </c>
      <c r="F4325" t="s">
        <v>1012</v>
      </c>
      <c r="G4325" t="s">
        <v>1365</v>
      </c>
      <c r="H4325" t="s">
        <v>390</v>
      </c>
      <c r="I4325" t="s">
        <v>488</v>
      </c>
      <c r="J4325" t="s">
        <v>444</v>
      </c>
      <c r="K4325" t="s">
        <v>53</v>
      </c>
      <c r="L4325" s="15">
        <v>3.2</v>
      </c>
      <c r="M4325" t="s">
        <v>34</v>
      </c>
      <c r="N4325" s="679">
        <f t="shared" ca="1" si="746"/>
        <v>0</v>
      </c>
      <c r="O4325" s="679">
        <f t="shared" ca="1" si="746"/>
        <v>0</v>
      </c>
      <c r="P4325" s="679">
        <f t="shared" ca="1" si="746"/>
        <v>0</v>
      </c>
      <c r="Q4325" s="679">
        <f t="shared" ca="1" si="746"/>
        <v>0</v>
      </c>
      <c r="R4325" s="679">
        <f t="shared" ca="1" si="746"/>
        <v>0</v>
      </c>
      <c r="S4325" s="679">
        <f t="shared" ca="1" si="746"/>
        <v>0</v>
      </c>
      <c r="T4325" s="679">
        <f t="shared" ca="1" si="746"/>
        <v>0</v>
      </c>
      <c r="U4325" s="679">
        <f t="shared" ca="1" si="746"/>
        <v>0</v>
      </c>
      <c r="V4325" s="679">
        <f t="shared" ca="1" si="746"/>
        <v>0</v>
      </c>
      <c r="W4325" s="679">
        <f t="shared" ca="1" si="738"/>
        <v>0</v>
      </c>
      <c r="X4325" s="679">
        <f t="shared" ca="1" si="746"/>
        <v>0</v>
      </c>
      <c r="Y4325" s="679">
        <f t="shared" ca="1" si="746"/>
        <v>0</v>
      </c>
      <c r="Z4325" s="679">
        <f t="shared" ca="1" si="746"/>
        <v>3168.97</v>
      </c>
      <c r="AA4325" t="str">
        <f t="shared" si="739"/>
        <v>ASR_Financial_Report_SHP21Final</v>
      </c>
      <c r="AB4325" s="960">
        <f t="shared" si="740"/>
        <v>44658</v>
      </c>
      <c r="AC4325" t="str">
        <f t="shared" si="741"/>
        <v>Unaudited</v>
      </c>
    </row>
    <row r="4326" spans="1:29" x14ac:dyDescent="0.25">
      <c r="A4326" t="s">
        <v>420</v>
      </c>
      <c r="B4326" t="s">
        <v>1366</v>
      </c>
      <c r="C4326" t="s">
        <v>1367</v>
      </c>
      <c r="D4326">
        <v>1900</v>
      </c>
      <c r="E4326">
        <v>1</v>
      </c>
      <c r="F4326" t="s">
        <v>1012</v>
      </c>
      <c r="G4326" t="s">
        <v>1365</v>
      </c>
      <c r="H4326" t="s">
        <v>390</v>
      </c>
      <c r="I4326" t="s">
        <v>488</v>
      </c>
      <c r="J4326" t="s">
        <v>444</v>
      </c>
      <c r="K4326" t="s">
        <v>53</v>
      </c>
      <c r="L4326" s="15">
        <v>3.3</v>
      </c>
      <c r="M4326" t="s">
        <v>54</v>
      </c>
      <c r="N4326" s="679">
        <f t="shared" ca="1" si="746"/>
        <v>0</v>
      </c>
      <c r="O4326" s="679">
        <f t="shared" ca="1" si="746"/>
        <v>0</v>
      </c>
      <c r="P4326" s="679">
        <f t="shared" ca="1" si="746"/>
        <v>0</v>
      </c>
      <c r="Q4326" s="679">
        <f t="shared" ca="1" si="746"/>
        <v>0</v>
      </c>
      <c r="R4326" s="679">
        <f t="shared" ca="1" si="746"/>
        <v>0</v>
      </c>
      <c r="S4326" s="679">
        <f t="shared" ca="1" si="746"/>
        <v>0</v>
      </c>
      <c r="T4326" s="679">
        <f t="shared" ca="1" si="746"/>
        <v>0</v>
      </c>
      <c r="U4326" s="679">
        <f t="shared" ca="1" si="746"/>
        <v>0</v>
      </c>
      <c r="V4326" s="679">
        <f t="shared" ca="1" si="746"/>
        <v>0</v>
      </c>
      <c r="W4326" s="679">
        <f t="shared" ca="1" si="738"/>
        <v>0</v>
      </c>
      <c r="X4326" s="679">
        <f t="shared" ca="1" si="746"/>
        <v>0</v>
      </c>
      <c r="Y4326" s="679">
        <f t="shared" ca="1" si="746"/>
        <v>0</v>
      </c>
      <c r="Z4326" s="679">
        <f t="shared" ca="1" si="746"/>
        <v>2561.2299999999996</v>
      </c>
      <c r="AA4326" t="str">
        <f t="shared" si="739"/>
        <v>ASR_Financial_Report_SHP21Final</v>
      </c>
      <c r="AB4326" s="960">
        <f t="shared" si="740"/>
        <v>44658</v>
      </c>
      <c r="AC4326" t="str">
        <f t="shared" si="741"/>
        <v>Unaudited</v>
      </c>
    </row>
    <row r="4327" spans="1:29" x14ac:dyDescent="0.25">
      <c r="A4327" t="s">
        <v>420</v>
      </c>
      <c r="B4327" t="s">
        <v>1366</v>
      </c>
      <c r="C4327" t="s">
        <v>1367</v>
      </c>
      <c r="D4327">
        <v>1900</v>
      </c>
      <c r="E4327">
        <v>1</v>
      </c>
      <c r="F4327" t="s">
        <v>1012</v>
      </c>
      <c r="G4327" t="s">
        <v>1365</v>
      </c>
      <c r="H4327" t="s">
        <v>390</v>
      </c>
      <c r="I4327" t="s">
        <v>488</v>
      </c>
      <c r="J4327" t="s">
        <v>444</v>
      </c>
      <c r="K4327" t="s">
        <v>53</v>
      </c>
      <c r="L4327" s="15" t="s">
        <v>44</v>
      </c>
      <c r="M4327" t="s">
        <v>153</v>
      </c>
      <c r="N4327" s="679">
        <f t="shared" ca="1" si="746"/>
        <v>0</v>
      </c>
      <c r="O4327" s="679">
        <f t="shared" ca="1" si="746"/>
        <v>0</v>
      </c>
      <c r="P4327" s="679">
        <f t="shared" ca="1" si="746"/>
        <v>0</v>
      </c>
      <c r="Q4327" s="679">
        <f t="shared" ca="1" si="746"/>
        <v>0</v>
      </c>
      <c r="R4327" s="679">
        <f t="shared" ca="1" si="746"/>
        <v>0</v>
      </c>
      <c r="S4327" s="679">
        <f t="shared" ca="1" si="746"/>
        <v>0</v>
      </c>
      <c r="T4327" s="679">
        <f t="shared" ca="1" si="746"/>
        <v>0</v>
      </c>
      <c r="U4327" s="679">
        <f t="shared" ca="1" si="746"/>
        <v>0</v>
      </c>
      <c r="V4327" s="679">
        <f t="shared" ca="1" si="746"/>
        <v>0</v>
      </c>
      <c r="W4327" s="679">
        <f t="shared" ca="1" si="738"/>
        <v>0</v>
      </c>
      <c r="X4327" s="679">
        <f t="shared" ca="1" si="746"/>
        <v>0</v>
      </c>
      <c r="Y4327" s="679">
        <f t="shared" ca="1" si="746"/>
        <v>0</v>
      </c>
      <c r="Z4327" s="679">
        <f t="shared" ca="1" si="746"/>
        <v>0</v>
      </c>
      <c r="AA4327" t="str">
        <f t="shared" si="739"/>
        <v>ASR_Financial_Report_SHP21Final</v>
      </c>
      <c r="AB4327" s="960">
        <f t="shared" si="740"/>
        <v>44658</v>
      </c>
      <c r="AC4327" t="str">
        <f t="shared" si="741"/>
        <v>Unaudited</v>
      </c>
    </row>
    <row r="4328" spans="1:29" x14ac:dyDescent="0.25">
      <c r="A4328" t="s">
        <v>420</v>
      </c>
      <c r="B4328" t="s">
        <v>1366</v>
      </c>
      <c r="C4328" t="s">
        <v>1367</v>
      </c>
      <c r="D4328">
        <v>1900</v>
      </c>
      <c r="E4328">
        <v>1</v>
      </c>
      <c r="F4328" t="s">
        <v>1012</v>
      </c>
      <c r="G4328" t="s">
        <v>1365</v>
      </c>
      <c r="H4328" t="s">
        <v>390</v>
      </c>
      <c r="I4328" t="s">
        <v>488</v>
      </c>
      <c r="J4328" t="s">
        <v>444</v>
      </c>
      <c r="K4328" t="s">
        <v>53</v>
      </c>
      <c r="L4328" s="15" t="s">
        <v>41</v>
      </c>
      <c r="M4328" t="s">
        <v>52</v>
      </c>
      <c r="N4328" s="679">
        <f t="shared" ca="1" si="746"/>
        <v>0</v>
      </c>
      <c r="O4328" s="679">
        <f t="shared" ca="1" si="746"/>
        <v>0</v>
      </c>
      <c r="P4328" s="679">
        <f t="shared" ca="1" si="746"/>
        <v>0</v>
      </c>
      <c r="Q4328" s="679">
        <f t="shared" ca="1" si="746"/>
        <v>0</v>
      </c>
      <c r="R4328" s="679">
        <f t="shared" ca="1" si="746"/>
        <v>0</v>
      </c>
      <c r="S4328" s="679">
        <f t="shared" ca="1" si="746"/>
        <v>0</v>
      </c>
      <c r="T4328" s="679">
        <f t="shared" ca="1" si="746"/>
        <v>0</v>
      </c>
      <c r="U4328" s="679">
        <f t="shared" ca="1" si="746"/>
        <v>0</v>
      </c>
      <c r="V4328" s="679">
        <f t="shared" ca="1" si="746"/>
        <v>0</v>
      </c>
      <c r="W4328" s="679">
        <f t="shared" ca="1" si="738"/>
        <v>0</v>
      </c>
      <c r="X4328" s="679">
        <f t="shared" ca="1" si="746"/>
        <v>0</v>
      </c>
      <c r="Y4328" s="679">
        <f t="shared" ca="1" si="746"/>
        <v>0</v>
      </c>
      <c r="Z4328" s="679">
        <f t="shared" ca="1" si="746"/>
        <v>462</v>
      </c>
      <c r="AA4328" t="str">
        <f t="shared" si="739"/>
        <v>ASR_Financial_Report_SHP21Final</v>
      </c>
      <c r="AB4328" s="960">
        <f t="shared" si="740"/>
        <v>44658</v>
      </c>
      <c r="AC4328" t="str">
        <f t="shared" si="741"/>
        <v>Unaudited</v>
      </c>
    </row>
    <row r="4329" spans="1:29" x14ac:dyDescent="0.25">
      <c r="A4329" t="s">
        <v>420</v>
      </c>
      <c r="B4329" t="s">
        <v>1366</v>
      </c>
      <c r="C4329" t="s">
        <v>1367</v>
      </c>
      <c r="D4329">
        <v>1900</v>
      </c>
      <c r="E4329">
        <v>1</v>
      </c>
      <c r="F4329" t="s">
        <v>1012</v>
      </c>
      <c r="G4329" t="s">
        <v>1365</v>
      </c>
      <c r="H4329" t="s">
        <v>390</v>
      </c>
      <c r="I4329" t="s">
        <v>488</v>
      </c>
      <c r="J4329" t="s">
        <v>444</v>
      </c>
      <c r="K4329" t="s">
        <v>53</v>
      </c>
      <c r="L4329" s="15" t="s">
        <v>42</v>
      </c>
      <c r="M4329" t="s">
        <v>154</v>
      </c>
      <c r="N4329" s="679">
        <f t="shared" ca="1" si="746"/>
        <v>0</v>
      </c>
      <c r="O4329" s="679">
        <f t="shared" ca="1" si="746"/>
        <v>0</v>
      </c>
      <c r="P4329" s="679">
        <f t="shared" ca="1" si="746"/>
        <v>0</v>
      </c>
      <c r="Q4329" s="679">
        <f t="shared" ca="1" si="746"/>
        <v>0</v>
      </c>
      <c r="R4329" s="679">
        <f t="shared" ca="1" si="746"/>
        <v>0</v>
      </c>
      <c r="S4329" s="679">
        <f t="shared" ca="1" si="746"/>
        <v>0</v>
      </c>
      <c r="T4329" s="679">
        <f t="shared" ca="1" si="746"/>
        <v>0</v>
      </c>
      <c r="U4329" s="679">
        <f t="shared" ca="1" si="746"/>
        <v>0</v>
      </c>
      <c r="V4329" s="679">
        <f t="shared" ca="1" si="746"/>
        <v>0</v>
      </c>
      <c r="W4329" s="679">
        <f t="shared" ca="1" si="738"/>
        <v>0</v>
      </c>
      <c r="X4329" s="679">
        <f t="shared" ca="1" si="746"/>
        <v>0</v>
      </c>
      <c r="Y4329" s="679">
        <f t="shared" ca="1" si="746"/>
        <v>0</v>
      </c>
      <c r="Z4329" s="679">
        <f t="shared" ca="1" si="746"/>
        <v>-840254.24974439049</v>
      </c>
      <c r="AA4329" t="str">
        <f t="shared" si="739"/>
        <v>ASR_Financial_Report_SHP21Final</v>
      </c>
      <c r="AB4329" s="960">
        <f t="shared" si="740"/>
        <v>44658</v>
      </c>
      <c r="AC4329" t="str">
        <f t="shared" si="741"/>
        <v>Unaudited</v>
      </c>
    </row>
    <row r="4330" spans="1:29" x14ac:dyDescent="0.25">
      <c r="A4330" t="s">
        <v>420</v>
      </c>
      <c r="B4330" t="s">
        <v>1366</v>
      </c>
      <c r="C4330" t="s">
        <v>1367</v>
      </c>
      <c r="D4330">
        <v>1900</v>
      </c>
      <c r="E4330">
        <v>1</v>
      </c>
      <c r="F4330" t="s">
        <v>1012</v>
      </c>
      <c r="G4330" t="s">
        <v>1365</v>
      </c>
      <c r="H4330" t="s">
        <v>390</v>
      </c>
      <c r="I4330" t="s">
        <v>488</v>
      </c>
      <c r="J4330" t="s">
        <v>444</v>
      </c>
      <c r="K4330" t="s">
        <v>53</v>
      </c>
      <c r="L4330" s="15" t="s">
        <v>43</v>
      </c>
      <c r="M4330" t="s">
        <v>462</v>
      </c>
      <c r="N4330" s="679">
        <f t="shared" ca="1" si="746"/>
        <v>0</v>
      </c>
      <c r="O4330" s="679">
        <f t="shared" ca="1" si="746"/>
        <v>0</v>
      </c>
      <c r="P4330" s="679">
        <f t="shared" ca="1" si="746"/>
        <v>0</v>
      </c>
      <c r="Q4330" s="679">
        <f t="shared" ca="1" si="746"/>
        <v>0</v>
      </c>
      <c r="R4330" s="679">
        <f t="shared" ca="1" si="746"/>
        <v>0</v>
      </c>
      <c r="S4330" s="679">
        <f t="shared" ca="1" si="746"/>
        <v>0</v>
      </c>
      <c r="T4330" s="679">
        <f t="shared" ca="1" si="746"/>
        <v>0</v>
      </c>
      <c r="U4330" s="679">
        <f t="shared" ca="1" si="746"/>
        <v>0</v>
      </c>
      <c r="V4330" s="679">
        <f t="shared" ca="1" si="746"/>
        <v>0</v>
      </c>
      <c r="W4330" s="679">
        <f t="shared" ca="1" si="738"/>
        <v>0</v>
      </c>
      <c r="X4330" s="679">
        <f t="shared" ca="1" si="746"/>
        <v>0</v>
      </c>
      <c r="Y4330" s="679">
        <f t="shared" ca="1" si="746"/>
        <v>0</v>
      </c>
      <c r="Z4330" s="679">
        <f t="shared" ca="1" si="746"/>
        <v>0</v>
      </c>
      <c r="AA4330" t="str">
        <f t="shared" si="739"/>
        <v>ASR_Financial_Report_SHP21Final</v>
      </c>
      <c r="AB4330" s="960">
        <f t="shared" si="740"/>
        <v>44658</v>
      </c>
      <c r="AC4330" t="str">
        <f t="shared" si="741"/>
        <v>Unaudited</v>
      </c>
    </row>
    <row r="4331" spans="1:29" x14ac:dyDescent="0.25">
      <c r="A4331" t="s">
        <v>420</v>
      </c>
      <c r="B4331" t="s">
        <v>1366</v>
      </c>
      <c r="C4331" t="s">
        <v>1367</v>
      </c>
      <c r="D4331">
        <v>1900</v>
      </c>
      <c r="E4331">
        <v>1</v>
      </c>
      <c r="F4331" t="s">
        <v>1012</v>
      </c>
      <c r="G4331" t="s">
        <v>1365</v>
      </c>
      <c r="H4331" t="s">
        <v>390</v>
      </c>
      <c r="I4331" t="s">
        <v>488</v>
      </c>
      <c r="J4331" t="s">
        <v>444</v>
      </c>
      <c r="K4331" t="s">
        <v>901</v>
      </c>
      <c r="L4331" s="15" t="s">
        <v>902</v>
      </c>
      <c r="M4331" t="s">
        <v>901</v>
      </c>
      <c r="N4331" s="679">
        <f t="shared" ca="1" si="746"/>
        <v>0</v>
      </c>
      <c r="O4331" s="679">
        <f t="shared" ca="1" si="746"/>
        <v>0</v>
      </c>
      <c r="P4331" s="679">
        <f t="shared" ca="1" si="746"/>
        <v>0</v>
      </c>
      <c r="Q4331" s="679">
        <f t="shared" ca="1" si="746"/>
        <v>0</v>
      </c>
      <c r="R4331" s="679">
        <f t="shared" ca="1" si="746"/>
        <v>0</v>
      </c>
      <c r="S4331" s="679">
        <f t="shared" ca="1" si="746"/>
        <v>0</v>
      </c>
      <c r="T4331" s="679">
        <f t="shared" ca="1" si="746"/>
        <v>0</v>
      </c>
      <c r="U4331" s="679">
        <f t="shared" ca="1" si="746"/>
        <v>0</v>
      </c>
      <c r="V4331" s="679">
        <f t="shared" ca="1" si="746"/>
        <v>0</v>
      </c>
      <c r="W4331" s="679">
        <f t="shared" ca="1" si="738"/>
        <v>0</v>
      </c>
      <c r="X4331" s="679">
        <f t="shared" ca="1" si="746"/>
        <v>0</v>
      </c>
      <c r="Y4331" s="679">
        <f t="shared" ca="1" si="746"/>
        <v>0</v>
      </c>
      <c r="Z4331" s="679">
        <f t="shared" ca="1" si="746"/>
        <v>4356.1400000000003</v>
      </c>
      <c r="AA4331" t="str">
        <f t="shared" si="739"/>
        <v>ASR_Financial_Report_SHP21Final</v>
      </c>
      <c r="AB4331" s="960">
        <f t="shared" si="740"/>
        <v>44658</v>
      </c>
      <c r="AC4331" t="str">
        <f t="shared" si="741"/>
        <v>Unaudited</v>
      </c>
    </row>
    <row r="4332" spans="1:29" x14ac:dyDescent="0.25">
      <c r="A4332" t="s">
        <v>420</v>
      </c>
      <c r="B4332" t="s">
        <v>1366</v>
      </c>
      <c r="C4332" t="s">
        <v>1367</v>
      </c>
      <c r="D4332">
        <v>1900</v>
      </c>
      <c r="E4332">
        <v>1</v>
      </c>
      <c r="F4332" t="s">
        <v>1012</v>
      </c>
      <c r="G4332" t="s">
        <v>1365</v>
      </c>
      <c r="H4332" t="s">
        <v>390</v>
      </c>
      <c r="I4332" t="s">
        <v>488</v>
      </c>
      <c r="J4332" t="s">
        <v>444</v>
      </c>
      <c r="K4332" t="s">
        <v>901</v>
      </c>
      <c r="L4332" s="15" t="s">
        <v>903</v>
      </c>
      <c r="M4332" t="s">
        <v>906</v>
      </c>
      <c r="N4332" s="679">
        <f t="shared" ca="1" si="746"/>
        <v>0</v>
      </c>
      <c r="O4332" s="679">
        <f t="shared" ca="1" si="746"/>
        <v>0</v>
      </c>
      <c r="P4332" s="679">
        <f t="shared" ca="1" si="746"/>
        <v>0</v>
      </c>
      <c r="Q4332" s="679">
        <f t="shared" ca="1" si="746"/>
        <v>0</v>
      </c>
      <c r="R4332" s="679">
        <f t="shared" ca="1" si="746"/>
        <v>0</v>
      </c>
      <c r="S4332" s="679">
        <f t="shared" ca="1" si="746"/>
        <v>0</v>
      </c>
      <c r="T4332" s="679">
        <f t="shared" ca="1" si="746"/>
        <v>0</v>
      </c>
      <c r="U4332" s="679">
        <f t="shared" ca="1" si="746"/>
        <v>0</v>
      </c>
      <c r="V4332" s="679">
        <f t="shared" ca="1" si="746"/>
        <v>0</v>
      </c>
      <c r="W4332" s="679">
        <f t="shared" ca="1" si="738"/>
        <v>0</v>
      </c>
      <c r="X4332" s="679">
        <f t="shared" ca="1" si="746"/>
        <v>0</v>
      </c>
      <c r="Y4332" s="679">
        <f t="shared" ca="1" si="746"/>
        <v>0</v>
      </c>
      <c r="Z4332" s="679">
        <f t="shared" ca="1" si="746"/>
        <v>-52327.012656422579</v>
      </c>
      <c r="AA4332" t="str">
        <f t="shared" si="739"/>
        <v>ASR_Financial_Report_SHP21Final</v>
      </c>
      <c r="AB4332" s="960">
        <f t="shared" si="740"/>
        <v>44658</v>
      </c>
      <c r="AC4332" t="str">
        <f t="shared" si="741"/>
        <v>Unaudited</v>
      </c>
    </row>
    <row r="4333" spans="1:29" x14ac:dyDescent="0.25">
      <c r="A4333" t="s">
        <v>420</v>
      </c>
      <c r="B4333" t="s">
        <v>1366</v>
      </c>
      <c r="C4333" t="s">
        <v>1367</v>
      </c>
      <c r="D4333">
        <v>1900</v>
      </c>
      <c r="E4333">
        <v>1</v>
      </c>
      <c r="F4333" t="s">
        <v>1012</v>
      </c>
      <c r="G4333" t="s">
        <v>1365</v>
      </c>
      <c r="H4333" t="s">
        <v>390</v>
      </c>
      <c r="I4333" t="s">
        <v>488</v>
      </c>
      <c r="J4333" t="s">
        <v>444</v>
      </c>
      <c r="K4333" t="s">
        <v>901</v>
      </c>
      <c r="L4333" s="15" t="s">
        <v>904</v>
      </c>
      <c r="M4333" t="s">
        <v>907</v>
      </c>
      <c r="N4333" s="679">
        <f t="shared" ca="1" si="746"/>
        <v>0</v>
      </c>
      <c r="O4333" s="679">
        <f t="shared" ca="1" si="746"/>
        <v>0</v>
      </c>
      <c r="P4333" s="679">
        <f t="shared" ca="1" si="746"/>
        <v>0</v>
      </c>
      <c r="Q4333" s="679">
        <f t="shared" ca="1" si="746"/>
        <v>0</v>
      </c>
      <c r="R4333" s="679">
        <f t="shared" ca="1" si="746"/>
        <v>0</v>
      </c>
      <c r="S4333" s="679">
        <f t="shared" ca="1" si="746"/>
        <v>0</v>
      </c>
      <c r="T4333" s="679">
        <f t="shared" ca="1" si="746"/>
        <v>0</v>
      </c>
      <c r="U4333" s="679">
        <f t="shared" ca="1" si="746"/>
        <v>0</v>
      </c>
      <c r="V4333" s="679">
        <f t="shared" ca="1" si="746"/>
        <v>0</v>
      </c>
      <c r="W4333" s="679">
        <f t="shared" ca="1" si="738"/>
        <v>0</v>
      </c>
      <c r="X4333" s="679">
        <f t="shared" ca="1" si="746"/>
        <v>0</v>
      </c>
      <c r="Y4333" s="679">
        <f t="shared" ca="1" si="746"/>
        <v>0</v>
      </c>
      <c r="Z4333" s="679">
        <f t="shared" ca="1" si="746"/>
        <v>0</v>
      </c>
      <c r="AA4333" t="str">
        <f t="shared" si="739"/>
        <v>ASR_Financial_Report_SHP21Final</v>
      </c>
      <c r="AB4333" s="960">
        <f t="shared" si="740"/>
        <v>44658</v>
      </c>
      <c r="AC4333" t="str">
        <f t="shared" si="741"/>
        <v>Unaudited</v>
      </c>
    </row>
    <row r="4334" spans="1:29" x14ac:dyDescent="0.25">
      <c r="A4334" t="s">
        <v>420</v>
      </c>
      <c r="B4334" t="s">
        <v>1366</v>
      </c>
      <c r="C4334" t="s">
        <v>1367</v>
      </c>
      <c r="D4334">
        <v>1900</v>
      </c>
      <c r="E4334">
        <v>1</v>
      </c>
      <c r="F4334" t="s">
        <v>1012</v>
      </c>
      <c r="G4334" t="s">
        <v>1365</v>
      </c>
      <c r="H4334" t="s">
        <v>390</v>
      </c>
      <c r="I4334" t="s">
        <v>488</v>
      </c>
      <c r="J4334" t="s">
        <v>444</v>
      </c>
      <c r="K4334" t="s">
        <v>445</v>
      </c>
      <c r="L4334" s="15">
        <v>5.0999999999999996</v>
      </c>
      <c r="M4334" t="s">
        <v>37</v>
      </c>
      <c r="N4334" s="679">
        <f t="shared" ca="1" si="746"/>
        <v>0</v>
      </c>
      <c r="O4334" s="679">
        <f t="shared" ca="1" si="746"/>
        <v>0</v>
      </c>
      <c r="P4334" s="679">
        <f t="shared" ca="1" si="746"/>
        <v>0</v>
      </c>
      <c r="Q4334" s="679">
        <f t="shared" ca="1" si="746"/>
        <v>0</v>
      </c>
      <c r="R4334" s="679">
        <f t="shared" ca="1" si="746"/>
        <v>0</v>
      </c>
      <c r="S4334" s="679">
        <f t="shared" ca="1" si="746"/>
        <v>0</v>
      </c>
      <c r="T4334" s="679">
        <f t="shared" ca="1" si="746"/>
        <v>0</v>
      </c>
      <c r="U4334" s="679">
        <f t="shared" ca="1" si="746"/>
        <v>0</v>
      </c>
      <c r="V4334" s="679">
        <f t="shared" ca="1" si="746"/>
        <v>0</v>
      </c>
      <c r="W4334" s="679">
        <f t="shared" ca="1" si="738"/>
        <v>0</v>
      </c>
      <c r="X4334" s="679">
        <f t="shared" ca="1" si="746"/>
        <v>0</v>
      </c>
      <c r="Y4334" s="679">
        <f t="shared" ca="1" si="746"/>
        <v>0</v>
      </c>
      <c r="Z4334" s="679">
        <f t="shared" ca="1" si="746"/>
        <v>156963.74</v>
      </c>
      <c r="AA4334" t="str">
        <f t="shared" si="739"/>
        <v>ASR_Financial_Report_SHP21Final</v>
      </c>
      <c r="AB4334" s="960">
        <f t="shared" si="740"/>
        <v>44658</v>
      </c>
      <c r="AC4334" t="str">
        <f t="shared" si="741"/>
        <v>Unaudited</v>
      </c>
    </row>
    <row r="4335" spans="1:29" x14ac:dyDescent="0.25">
      <c r="A4335" t="s">
        <v>420</v>
      </c>
      <c r="B4335" t="s">
        <v>1366</v>
      </c>
      <c r="C4335" t="s">
        <v>1367</v>
      </c>
      <c r="D4335">
        <v>1900</v>
      </c>
      <c r="E4335">
        <v>1</v>
      </c>
      <c r="F4335" t="s">
        <v>1012</v>
      </c>
      <c r="G4335" t="s">
        <v>1365</v>
      </c>
      <c r="H4335" t="s">
        <v>390</v>
      </c>
      <c r="I4335" t="s">
        <v>488</v>
      </c>
      <c r="J4335" t="s">
        <v>444</v>
      </c>
      <c r="K4335" t="s">
        <v>445</v>
      </c>
      <c r="L4335" s="15">
        <v>5.2</v>
      </c>
      <c r="M4335" t="s">
        <v>303</v>
      </c>
      <c r="N4335" s="679">
        <f t="shared" ca="1" si="746"/>
        <v>0</v>
      </c>
      <c r="O4335" s="679">
        <f t="shared" ca="1" si="746"/>
        <v>0</v>
      </c>
      <c r="P4335" s="679">
        <f t="shared" ca="1" si="746"/>
        <v>0</v>
      </c>
      <c r="Q4335" s="679">
        <f t="shared" ca="1" si="746"/>
        <v>0</v>
      </c>
      <c r="R4335" s="679">
        <f t="shared" ca="1" si="746"/>
        <v>0</v>
      </c>
      <c r="S4335" s="679">
        <f t="shared" ca="1" si="746"/>
        <v>0</v>
      </c>
      <c r="T4335" s="679">
        <f t="shared" ca="1" si="746"/>
        <v>0</v>
      </c>
      <c r="U4335" s="679">
        <f t="shared" ca="1" si="746"/>
        <v>0</v>
      </c>
      <c r="V4335" s="679">
        <f t="shared" ca="1" si="746"/>
        <v>0</v>
      </c>
      <c r="W4335" s="679">
        <f t="shared" ca="1" si="738"/>
        <v>0</v>
      </c>
      <c r="X4335" s="679">
        <f t="shared" ca="1" si="746"/>
        <v>0</v>
      </c>
      <c r="Y4335" s="679">
        <f t="shared" ca="1" si="746"/>
        <v>0</v>
      </c>
      <c r="Z4335" s="679">
        <f t="shared" ca="1" si="746"/>
        <v>0</v>
      </c>
      <c r="AA4335" t="str">
        <f t="shared" si="739"/>
        <v>ASR_Financial_Report_SHP21Final</v>
      </c>
      <c r="AB4335" s="960">
        <f t="shared" si="740"/>
        <v>44658</v>
      </c>
      <c r="AC4335" t="str">
        <f t="shared" si="741"/>
        <v>Unaudited</v>
      </c>
    </row>
    <row r="4336" spans="1:29" x14ac:dyDescent="0.25">
      <c r="A4336" t="s">
        <v>420</v>
      </c>
      <c r="B4336" t="s">
        <v>1366</v>
      </c>
      <c r="C4336" t="s">
        <v>1367</v>
      </c>
      <c r="D4336">
        <v>1900</v>
      </c>
      <c r="E4336">
        <v>1</v>
      </c>
      <c r="F4336" t="s">
        <v>1012</v>
      </c>
      <c r="G4336" t="s">
        <v>1365</v>
      </c>
      <c r="H4336" t="s">
        <v>390</v>
      </c>
      <c r="I4336" t="s">
        <v>488</v>
      </c>
      <c r="J4336" t="s">
        <v>444</v>
      </c>
      <c r="K4336" t="s">
        <v>445</v>
      </c>
      <c r="L4336" s="15">
        <v>5.3</v>
      </c>
      <c r="M4336" t="s">
        <v>304</v>
      </c>
      <c r="N4336" s="679">
        <f t="shared" ca="1" si="746"/>
        <v>0</v>
      </c>
      <c r="O4336" s="679">
        <f t="shared" ca="1" si="746"/>
        <v>0</v>
      </c>
      <c r="P4336" s="679">
        <f t="shared" ca="1" si="746"/>
        <v>0</v>
      </c>
      <c r="Q4336" s="679">
        <f t="shared" ca="1" si="746"/>
        <v>0</v>
      </c>
      <c r="R4336" s="679">
        <f t="shared" ca="1" si="746"/>
        <v>0</v>
      </c>
      <c r="S4336" s="679">
        <f t="shared" ca="1" si="746"/>
        <v>0</v>
      </c>
      <c r="T4336" s="679">
        <f t="shared" ca="1" si="746"/>
        <v>0</v>
      </c>
      <c r="U4336" s="679">
        <f t="shared" ca="1" si="746"/>
        <v>0</v>
      </c>
      <c r="V4336" s="679">
        <f t="shared" ca="1" si="746"/>
        <v>0</v>
      </c>
      <c r="W4336" s="679">
        <f t="shared" ca="1" si="738"/>
        <v>0</v>
      </c>
      <c r="X4336" s="679">
        <f t="shared" ca="1" si="746"/>
        <v>0</v>
      </c>
      <c r="Y4336" s="679">
        <f t="shared" ca="1" si="746"/>
        <v>0</v>
      </c>
      <c r="Z4336" s="679">
        <f t="shared" ca="1" si="746"/>
        <v>-40366.06829515953</v>
      </c>
      <c r="AA4336" t="str">
        <f t="shared" si="739"/>
        <v>ASR_Financial_Report_SHP21Final</v>
      </c>
      <c r="AB4336" s="960">
        <f t="shared" si="740"/>
        <v>44658</v>
      </c>
      <c r="AC4336" t="str">
        <f t="shared" si="741"/>
        <v>Unaudited</v>
      </c>
    </row>
    <row r="4337" spans="1:29" x14ac:dyDescent="0.25">
      <c r="A4337" t="s">
        <v>420</v>
      </c>
      <c r="B4337" t="s">
        <v>1366</v>
      </c>
      <c r="C4337" t="s">
        <v>1367</v>
      </c>
      <c r="D4337">
        <v>1900</v>
      </c>
      <c r="E4337">
        <v>1</v>
      </c>
      <c r="F4337" t="s">
        <v>1012</v>
      </c>
      <c r="G4337" t="s">
        <v>1365</v>
      </c>
      <c r="H4337" t="s">
        <v>390</v>
      </c>
      <c r="I4337" t="s">
        <v>488</v>
      </c>
      <c r="J4337" t="s">
        <v>444</v>
      </c>
      <c r="K4337" t="s">
        <v>445</v>
      </c>
      <c r="L4337" s="15" t="s">
        <v>82</v>
      </c>
      <c r="M4337" t="s">
        <v>453</v>
      </c>
      <c r="N4337" s="679">
        <f t="shared" ca="1" si="746"/>
        <v>0</v>
      </c>
      <c r="O4337" s="679">
        <f t="shared" ca="1" si="746"/>
        <v>0</v>
      </c>
      <c r="P4337" s="679">
        <f t="shared" ca="1" si="746"/>
        <v>0</v>
      </c>
      <c r="Q4337" s="679">
        <f t="shared" ca="1" si="746"/>
        <v>0</v>
      </c>
      <c r="R4337" s="679">
        <f t="shared" ca="1" si="746"/>
        <v>0</v>
      </c>
      <c r="S4337" s="679">
        <f t="shared" ca="1" si="746"/>
        <v>0</v>
      </c>
      <c r="T4337" s="679">
        <f t="shared" ca="1" si="746"/>
        <v>0</v>
      </c>
      <c r="U4337" s="679">
        <f t="shared" ca="1" si="746"/>
        <v>0</v>
      </c>
      <c r="V4337" s="679">
        <f t="shared" ca="1" si="746"/>
        <v>0</v>
      </c>
      <c r="W4337" s="679">
        <f t="shared" ca="1" si="738"/>
        <v>0</v>
      </c>
      <c r="X4337" s="679">
        <f t="shared" ca="1" si="746"/>
        <v>0</v>
      </c>
      <c r="Y4337" s="679">
        <f t="shared" ca="1" si="746"/>
        <v>0</v>
      </c>
      <c r="Z4337" s="679">
        <f t="shared" ca="1" si="746"/>
        <v>0</v>
      </c>
      <c r="AA4337" t="str">
        <f t="shared" si="739"/>
        <v>ASR_Financial_Report_SHP21Final</v>
      </c>
      <c r="AB4337" s="960">
        <f t="shared" si="740"/>
        <v>44658</v>
      </c>
      <c r="AC4337" t="str">
        <f t="shared" si="741"/>
        <v>Unaudited</v>
      </c>
    </row>
    <row r="4338" spans="1:29" x14ac:dyDescent="0.25">
      <c r="A4338" t="s">
        <v>420</v>
      </c>
      <c r="B4338" t="s">
        <v>1366</v>
      </c>
      <c r="C4338" t="s">
        <v>1367</v>
      </c>
      <c r="D4338">
        <v>1900</v>
      </c>
      <c r="E4338">
        <v>1</v>
      </c>
      <c r="F4338" t="s">
        <v>1012</v>
      </c>
      <c r="G4338" t="s">
        <v>1365</v>
      </c>
      <c r="H4338" t="s">
        <v>390</v>
      </c>
      <c r="I4338" t="s">
        <v>488</v>
      </c>
      <c r="J4338" t="s">
        <v>444</v>
      </c>
      <c r="K4338" t="s">
        <v>446</v>
      </c>
      <c r="L4338" s="15">
        <v>6.1</v>
      </c>
      <c r="M4338" t="s">
        <v>18</v>
      </c>
      <c r="N4338" s="679">
        <f t="shared" ca="1" si="746"/>
        <v>0</v>
      </c>
      <c r="O4338" s="679">
        <f t="shared" ca="1" si="746"/>
        <v>0</v>
      </c>
      <c r="P4338" s="679">
        <f t="shared" ca="1" si="746"/>
        <v>0</v>
      </c>
      <c r="Q4338" s="679">
        <f t="shared" ca="1" si="746"/>
        <v>0</v>
      </c>
      <c r="R4338" s="679">
        <f t="shared" ca="1" si="746"/>
        <v>0</v>
      </c>
      <c r="S4338" s="679">
        <f t="shared" ca="1" si="746"/>
        <v>0</v>
      </c>
      <c r="T4338" s="679">
        <f t="shared" ca="1" si="746"/>
        <v>0</v>
      </c>
      <c r="U4338" s="679">
        <f t="shared" ca="1" si="746"/>
        <v>0</v>
      </c>
      <c r="V4338" s="679">
        <f t="shared" ca="1" si="746"/>
        <v>0</v>
      </c>
      <c r="W4338" s="679">
        <f t="shared" ca="1" si="738"/>
        <v>0</v>
      </c>
      <c r="X4338" s="679">
        <f t="shared" ca="1" si="746"/>
        <v>0</v>
      </c>
      <c r="Y4338" s="679">
        <f t="shared" ca="1" si="746"/>
        <v>0</v>
      </c>
      <c r="Z4338" s="679">
        <f t="shared" ca="1" si="746"/>
        <v>0</v>
      </c>
      <c r="AA4338" t="str">
        <f t="shared" si="739"/>
        <v>ASR_Financial_Report_SHP21Final</v>
      </c>
      <c r="AB4338" s="960">
        <f t="shared" si="740"/>
        <v>44658</v>
      </c>
      <c r="AC4338" t="str">
        <f t="shared" si="741"/>
        <v>Unaudited</v>
      </c>
    </row>
    <row r="4339" spans="1:29" x14ac:dyDescent="0.25">
      <c r="A4339" t="s">
        <v>420</v>
      </c>
      <c r="B4339" t="s">
        <v>1366</v>
      </c>
      <c r="C4339" t="s">
        <v>1367</v>
      </c>
      <c r="D4339">
        <v>1900</v>
      </c>
      <c r="E4339">
        <v>1</v>
      </c>
      <c r="F4339" t="s">
        <v>1012</v>
      </c>
      <c r="G4339" t="s">
        <v>1365</v>
      </c>
      <c r="H4339" t="s">
        <v>390</v>
      </c>
      <c r="I4339" t="s">
        <v>488</v>
      </c>
      <c r="J4339" t="s">
        <v>444</v>
      </c>
      <c r="K4339" t="s">
        <v>446</v>
      </c>
      <c r="L4339" s="15">
        <v>6.2</v>
      </c>
      <c r="M4339" t="s">
        <v>19</v>
      </c>
      <c r="N4339" s="679">
        <f t="shared" ca="1" si="746"/>
        <v>0</v>
      </c>
      <c r="O4339" s="679">
        <f t="shared" ca="1" si="746"/>
        <v>0</v>
      </c>
      <c r="P4339" s="679">
        <f t="shared" ca="1" si="746"/>
        <v>0</v>
      </c>
      <c r="Q4339" s="679">
        <f t="shared" ca="1" si="746"/>
        <v>0</v>
      </c>
      <c r="R4339" s="679">
        <f t="shared" ca="1" si="746"/>
        <v>0</v>
      </c>
      <c r="S4339" s="679">
        <f t="shared" ca="1" si="746"/>
        <v>0</v>
      </c>
      <c r="T4339" s="679">
        <f t="shared" ca="1" si="746"/>
        <v>0</v>
      </c>
      <c r="U4339" s="679">
        <f t="shared" ca="1" si="746"/>
        <v>0</v>
      </c>
      <c r="V4339" s="679">
        <f t="shared" ca="1" si="746"/>
        <v>0</v>
      </c>
      <c r="W4339" s="679">
        <f t="shared" ca="1" si="738"/>
        <v>0</v>
      </c>
      <c r="X4339" s="679">
        <f t="shared" ca="1" si="746"/>
        <v>0</v>
      </c>
      <c r="Y4339" s="679">
        <f t="shared" ca="1" si="746"/>
        <v>0</v>
      </c>
      <c r="Z4339" s="679">
        <f t="shared" ca="1" si="746"/>
        <v>0</v>
      </c>
      <c r="AA4339" t="str">
        <f t="shared" si="739"/>
        <v>ASR_Financial_Report_SHP21Final</v>
      </c>
      <c r="AB4339" s="960">
        <f t="shared" si="740"/>
        <v>44658</v>
      </c>
      <c r="AC4339" t="str">
        <f t="shared" si="741"/>
        <v>Unaudited</v>
      </c>
    </row>
    <row r="4340" spans="1:29" x14ac:dyDescent="0.25">
      <c r="A4340" t="s">
        <v>420</v>
      </c>
      <c r="B4340" t="s">
        <v>1366</v>
      </c>
      <c r="C4340" t="s">
        <v>1367</v>
      </c>
      <c r="D4340">
        <v>1900</v>
      </c>
      <c r="E4340">
        <v>1</v>
      </c>
      <c r="F4340" t="s">
        <v>1012</v>
      </c>
      <c r="G4340" t="s">
        <v>1365</v>
      </c>
      <c r="H4340" t="s">
        <v>390</v>
      </c>
      <c r="I4340" t="s">
        <v>488</v>
      </c>
      <c r="J4340" t="s">
        <v>444</v>
      </c>
      <c r="K4340" t="s">
        <v>446</v>
      </c>
      <c r="L4340" s="15">
        <v>6.3</v>
      </c>
      <c r="M4340" t="s">
        <v>184</v>
      </c>
      <c r="N4340" s="679">
        <f t="shared" ca="1" si="746"/>
        <v>0</v>
      </c>
      <c r="O4340" s="679">
        <f t="shared" ca="1" si="746"/>
        <v>0</v>
      </c>
      <c r="P4340" s="679">
        <f t="shared" ca="1" si="746"/>
        <v>0</v>
      </c>
      <c r="Q4340" s="679">
        <f t="shared" ca="1" si="746"/>
        <v>0</v>
      </c>
      <c r="R4340" s="679">
        <f t="shared" ca="1" si="746"/>
        <v>0</v>
      </c>
      <c r="S4340" s="679">
        <f t="shared" ca="1" si="746"/>
        <v>0</v>
      </c>
      <c r="T4340" s="679">
        <f t="shared" ca="1" si="746"/>
        <v>0</v>
      </c>
      <c r="U4340" s="679">
        <f t="shared" ca="1" si="746"/>
        <v>0</v>
      </c>
      <c r="V4340" s="679">
        <f t="shared" ca="1" si="746"/>
        <v>0</v>
      </c>
      <c r="W4340" s="679">
        <f t="shared" ca="1" si="738"/>
        <v>0</v>
      </c>
      <c r="X4340" s="679">
        <f t="shared" ca="1" si="746"/>
        <v>0</v>
      </c>
      <c r="Y4340" s="679">
        <f t="shared" ca="1" si="746"/>
        <v>0</v>
      </c>
      <c r="Z4340" s="679">
        <f t="shared" ca="1" si="746"/>
        <v>0</v>
      </c>
      <c r="AA4340" t="str">
        <f t="shared" si="739"/>
        <v>ASR_Financial_Report_SHP21Final</v>
      </c>
      <c r="AB4340" s="960">
        <f t="shared" si="740"/>
        <v>44658</v>
      </c>
      <c r="AC4340" t="str">
        <f t="shared" si="741"/>
        <v>Unaudited</v>
      </c>
    </row>
    <row r="4341" spans="1:29" x14ac:dyDescent="0.25">
      <c r="A4341" t="s">
        <v>420</v>
      </c>
      <c r="B4341" t="s">
        <v>1366</v>
      </c>
      <c r="C4341" t="s">
        <v>1367</v>
      </c>
      <c r="D4341">
        <v>1900</v>
      </c>
      <c r="E4341">
        <v>1</v>
      </c>
      <c r="F4341" t="s">
        <v>1012</v>
      </c>
      <c r="G4341" t="s">
        <v>1365</v>
      </c>
      <c r="H4341" t="s">
        <v>390</v>
      </c>
      <c r="I4341" t="s">
        <v>488</v>
      </c>
      <c r="J4341" t="s">
        <v>444</v>
      </c>
      <c r="K4341" t="s">
        <v>446</v>
      </c>
      <c r="L4341" s="15" t="s">
        <v>87</v>
      </c>
      <c r="M4341" t="s">
        <v>454</v>
      </c>
      <c r="N4341" s="679">
        <f t="shared" ca="1" si="746"/>
        <v>0</v>
      </c>
      <c r="O4341" s="679">
        <f t="shared" ca="1" si="746"/>
        <v>0</v>
      </c>
      <c r="P4341" s="679">
        <f t="shared" ca="1" si="746"/>
        <v>0</v>
      </c>
      <c r="Q4341" s="679">
        <f t="shared" ca="1" si="746"/>
        <v>0</v>
      </c>
      <c r="R4341" s="679">
        <f t="shared" ca="1" si="746"/>
        <v>0</v>
      </c>
      <c r="S4341" s="679">
        <f t="shared" ca="1" si="746"/>
        <v>0</v>
      </c>
      <c r="T4341" s="679">
        <f t="shared" ca="1" si="746"/>
        <v>0</v>
      </c>
      <c r="U4341" s="679">
        <f t="shared" ca="1" si="746"/>
        <v>0</v>
      </c>
      <c r="V4341" s="679">
        <f t="shared" ca="1" si="746"/>
        <v>0</v>
      </c>
      <c r="W4341" s="679">
        <f t="shared" ref="W4341:W4381" ca="1" si="747">IF(OR(AND($F4341="PY",W$1&lt;&gt;"Prior Year"),AND($F4341&lt;&gt;"PY",W$1="Prior Year")),0,INDEX(INDIRECT("'MMA Rev-Exp "&amp;$H4341&amp;"'!$A$1:$CA$200"),IF($J4341="Member Months",MATCH($J4341,INDIRECT("'MMA Rev-Exp "&amp;$H4341&amp;"'!$A$1:$A$200"),0),MATCH($L4341,INDIRECT("'MMA Rev-Exp "&amp;$H4341&amp;"'!$B$1:$B$200"),0)),IF($F4341="PY",MATCH("Prior Year Adjustments",INDIRECT("'MMA Rev-Exp "&amp;$H4341&amp;"'!$A$8:$CA$8"),0),MATCH(IF($F4341="Q1","JANUARY - MARCH (Q1)",IF($F4341="Q2","APRIL - JUNE (Q2)",IF($F4341="Q3","JULY - SEPTEMBER (Q3)",IF($F4341="Q4","OCTOBER - DECEMBER (Q4)",0)))),INDIRECT("'MMA Rev-Exp "&amp;$H4341&amp;"'!$A$7:$CA$7"),0)+MATCH(W$1,INDIRECT("'MMA Rev-Exp "&amp;$H4341&amp;"'!$D$8:$CA$8"),0)-1)))</f>
        <v>0</v>
      </c>
      <c r="X4341" s="679">
        <f t="shared" ca="1" si="746"/>
        <v>0</v>
      </c>
      <c r="Y4341" s="679">
        <f t="shared" ca="1" si="746"/>
        <v>0</v>
      </c>
      <c r="Z4341" s="679">
        <f t="shared" ca="1" si="746"/>
        <v>0</v>
      </c>
      <c r="AA4341" t="str">
        <f t="shared" si="739"/>
        <v>ASR_Financial_Report_SHP21Final</v>
      </c>
      <c r="AB4341" s="960">
        <f t="shared" si="740"/>
        <v>44658</v>
      </c>
      <c r="AC4341" t="str">
        <f t="shared" si="741"/>
        <v>Unaudited</v>
      </c>
    </row>
    <row r="4342" spans="1:29" x14ac:dyDescent="0.25">
      <c r="A4342" t="s">
        <v>420</v>
      </c>
      <c r="B4342" t="s">
        <v>1366</v>
      </c>
      <c r="C4342" t="s">
        <v>1367</v>
      </c>
      <c r="D4342">
        <v>1900</v>
      </c>
      <c r="E4342">
        <v>1</v>
      </c>
      <c r="F4342" t="s">
        <v>1012</v>
      </c>
      <c r="G4342" t="s">
        <v>1365</v>
      </c>
      <c r="H4342" t="s">
        <v>390</v>
      </c>
      <c r="I4342" t="s">
        <v>488</v>
      </c>
      <c r="J4342" t="s">
        <v>444</v>
      </c>
      <c r="K4342" t="s">
        <v>447</v>
      </c>
      <c r="L4342" s="15">
        <v>7.1</v>
      </c>
      <c r="M4342" t="s">
        <v>20</v>
      </c>
      <c r="N4342" s="679">
        <f t="shared" ca="1" si="746"/>
        <v>0</v>
      </c>
      <c r="O4342" s="679">
        <f t="shared" ca="1" si="746"/>
        <v>0</v>
      </c>
      <c r="P4342" s="679">
        <f t="shared" ca="1" si="746"/>
        <v>0</v>
      </c>
      <c r="Q4342" s="679">
        <f t="shared" ca="1" si="746"/>
        <v>0</v>
      </c>
      <c r="R4342" s="679">
        <f t="shared" ca="1" si="746"/>
        <v>0</v>
      </c>
      <c r="S4342" s="679">
        <f t="shared" ca="1" si="746"/>
        <v>0</v>
      </c>
      <c r="T4342" s="679">
        <f t="shared" ca="1" si="746"/>
        <v>0</v>
      </c>
      <c r="U4342" s="679">
        <f t="shared" ca="1" si="746"/>
        <v>0</v>
      </c>
      <c r="V4342" s="679">
        <f t="shared" ca="1" si="746"/>
        <v>0</v>
      </c>
      <c r="W4342" s="679">
        <f t="shared" ca="1" si="747"/>
        <v>0</v>
      </c>
      <c r="X4342" s="679">
        <f t="shared" ca="1" si="746"/>
        <v>0</v>
      </c>
      <c r="Y4342" s="679">
        <f t="shared" ca="1" si="746"/>
        <v>0</v>
      </c>
      <c r="Z4342" s="679">
        <f t="shared" ca="1" si="746"/>
        <v>16226.32</v>
      </c>
      <c r="AA4342" t="str">
        <f t="shared" si="739"/>
        <v>ASR_Financial_Report_SHP21Final</v>
      </c>
      <c r="AB4342" s="960">
        <f t="shared" si="740"/>
        <v>44658</v>
      </c>
      <c r="AC4342" t="str">
        <f t="shared" si="741"/>
        <v>Unaudited</v>
      </c>
    </row>
    <row r="4343" spans="1:29" x14ac:dyDescent="0.25">
      <c r="A4343" t="s">
        <v>420</v>
      </c>
      <c r="B4343" t="s">
        <v>1366</v>
      </c>
      <c r="C4343" t="s">
        <v>1367</v>
      </c>
      <c r="D4343">
        <v>1900</v>
      </c>
      <c r="E4343">
        <v>1</v>
      </c>
      <c r="F4343" t="s">
        <v>1012</v>
      </c>
      <c r="G4343" t="s">
        <v>1365</v>
      </c>
      <c r="H4343" t="s">
        <v>390</v>
      </c>
      <c r="I4343" t="s">
        <v>488</v>
      </c>
      <c r="J4343" t="s">
        <v>444</v>
      </c>
      <c r="K4343" t="s">
        <v>447</v>
      </c>
      <c r="L4343" s="15">
        <v>7.2</v>
      </c>
      <c r="M4343" t="s">
        <v>21</v>
      </c>
      <c r="N4343" s="679">
        <f t="shared" ca="1" si="746"/>
        <v>0</v>
      </c>
      <c r="O4343" s="679">
        <f t="shared" ca="1" si="746"/>
        <v>0</v>
      </c>
      <c r="P4343" s="679">
        <f t="shared" ca="1" si="746"/>
        <v>0</v>
      </c>
      <c r="Q4343" s="679">
        <f t="shared" ca="1" si="746"/>
        <v>0</v>
      </c>
      <c r="R4343" s="679">
        <f t="shared" ca="1" si="746"/>
        <v>0</v>
      </c>
      <c r="S4343" s="679">
        <f t="shared" ca="1" si="746"/>
        <v>0</v>
      </c>
      <c r="T4343" s="679">
        <f t="shared" ca="1" si="746"/>
        <v>0</v>
      </c>
      <c r="U4343" s="679">
        <f t="shared" ca="1" si="746"/>
        <v>0</v>
      </c>
      <c r="V4343" s="679">
        <f t="shared" ca="1" si="746"/>
        <v>0</v>
      </c>
      <c r="W4343" s="679">
        <f t="shared" ca="1" si="747"/>
        <v>0</v>
      </c>
      <c r="X4343" s="679">
        <f t="shared" ca="1" si="746"/>
        <v>0</v>
      </c>
      <c r="Y4343" s="679">
        <f t="shared" ca="1" si="746"/>
        <v>0</v>
      </c>
      <c r="Z4343" s="679">
        <f t="shared" ca="1" si="746"/>
        <v>0</v>
      </c>
      <c r="AA4343" t="str">
        <f t="shared" si="739"/>
        <v>ASR_Financial_Report_SHP21Final</v>
      </c>
      <c r="AB4343" s="960">
        <f t="shared" si="740"/>
        <v>44658</v>
      </c>
      <c r="AC4343" t="str">
        <f t="shared" si="741"/>
        <v>Unaudited</v>
      </c>
    </row>
    <row r="4344" spans="1:29" x14ac:dyDescent="0.25">
      <c r="A4344" t="s">
        <v>420</v>
      </c>
      <c r="B4344" t="s">
        <v>1366</v>
      </c>
      <c r="C4344" t="s">
        <v>1367</v>
      </c>
      <c r="D4344">
        <v>1900</v>
      </c>
      <c r="E4344">
        <v>1</v>
      </c>
      <c r="F4344" t="s">
        <v>1012</v>
      </c>
      <c r="G4344" t="s">
        <v>1365</v>
      </c>
      <c r="H4344" t="s">
        <v>390</v>
      </c>
      <c r="I4344" t="s">
        <v>488</v>
      </c>
      <c r="J4344" t="s">
        <v>444</v>
      </c>
      <c r="K4344" t="s">
        <v>447</v>
      </c>
      <c r="L4344" s="15">
        <v>7.3</v>
      </c>
      <c r="M4344" t="s">
        <v>155</v>
      </c>
      <c r="N4344" s="679">
        <f t="shared" ca="1" si="746"/>
        <v>0</v>
      </c>
      <c r="O4344" s="679">
        <f t="shared" ca="1" si="746"/>
        <v>0</v>
      </c>
      <c r="P4344" s="679">
        <f t="shared" ca="1" si="746"/>
        <v>0</v>
      </c>
      <c r="Q4344" s="679">
        <f t="shared" ref="N4344:Z4365" ca="1" si="74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679">
        <f t="shared" ca="1" si="748"/>
        <v>0</v>
      </c>
      <c r="S4344" s="679">
        <f t="shared" ca="1" si="748"/>
        <v>0</v>
      </c>
      <c r="T4344" s="679">
        <f t="shared" ca="1" si="748"/>
        <v>0</v>
      </c>
      <c r="U4344" s="679">
        <f t="shared" ca="1" si="748"/>
        <v>0</v>
      </c>
      <c r="V4344" s="679">
        <f t="shared" ca="1" si="748"/>
        <v>0</v>
      </c>
      <c r="W4344" s="679">
        <f t="shared" ca="1" si="747"/>
        <v>0</v>
      </c>
      <c r="X4344" s="679">
        <f t="shared" ca="1" si="748"/>
        <v>0</v>
      </c>
      <c r="Y4344" s="679">
        <f t="shared" ca="1" si="748"/>
        <v>0</v>
      </c>
      <c r="Z4344" s="679">
        <f t="shared" ca="1" si="748"/>
        <v>-40908.578328805641</v>
      </c>
      <c r="AA4344" t="str">
        <f t="shared" si="739"/>
        <v>ASR_Financial_Report_SHP21Final</v>
      </c>
      <c r="AB4344" s="960">
        <f t="shared" si="740"/>
        <v>44658</v>
      </c>
      <c r="AC4344" t="str">
        <f t="shared" si="741"/>
        <v>Unaudited</v>
      </c>
    </row>
    <row r="4345" spans="1:29" x14ac:dyDescent="0.25">
      <c r="A4345" t="s">
        <v>420</v>
      </c>
      <c r="B4345" t="s">
        <v>1366</v>
      </c>
      <c r="C4345" t="s">
        <v>1367</v>
      </c>
      <c r="D4345">
        <v>1900</v>
      </c>
      <c r="E4345">
        <v>1</v>
      </c>
      <c r="F4345" t="s">
        <v>1012</v>
      </c>
      <c r="G4345" t="s">
        <v>1365</v>
      </c>
      <c r="H4345" t="s">
        <v>390</v>
      </c>
      <c r="I4345" t="s">
        <v>488</v>
      </c>
      <c r="J4345" t="s">
        <v>444</v>
      </c>
      <c r="K4345" t="s">
        <v>447</v>
      </c>
      <c r="L4345" s="15" t="s">
        <v>91</v>
      </c>
      <c r="M4345" t="s">
        <v>455</v>
      </c>
      <c r="N4345" s="679">
        <f t="shared" ca="1" si="748"/>
        <v>0</v>
      </c>
      <c r="O4345" s="679">
        <f t="shared" ca="1" si="748"/>
        <v>0</v>
      </c>
      <c r="P4345" s="679">
        <f t="shared" ca="1" si="748"/>
        <v>0</v>
      </c>
      <c r="Q4345" s="679">
        <f t="shared" ca="1" si="748"/>
        <v>0</v>
      </c>
      <c r="R4345" s="679">
        <f t="shared" ca="1" si="748"/>
        <v>0</v>
      </c>
      <c r="S4345" s="679">
        <f t="shared" ca="1" si="748"/>
        <v>0</v>
      </c>
      <c r="T4345" s="679">
        <f t="shared" ca="1" si="748"/>
        <v>0</v>
      </c>
      <c r="U4345" s="679">
        <f t="shared" ca="1" si="748"/>
        <v>0</v>
      </c>
      <c r="V4345" s="679">
        <f t="shared" ca="1" si="748"/>
        <v>0</v>
      </c>
      <c r="W4345" s="679">
        <f t="shared" ca="1" si="747"/>
        <v>0</v>
      </c>
      <c r="X4345" s="679">
        <f t="shared" ca="1" si="748"/>
        <v>0</v>
      </c>
      <c r="Y4345" s="679">
        <f t="shared" ca="1" si="748"/>
        <v>0</v>
      </c>
      <c r="Z4345" s="679">
        <f t="shared" ca="1" si="748"/>
        <v>0</v>
      </c>
      <c r="AA4345" t="str">
        <f t="shared" si="739"/>
        <v>ASR_Financial_Report_SHP21Final</v>
      </c>
      <c r="AB4345" s="960">
        <f t="shared" si="740"/>
        <v>44658</v>
      </c>
      <c r="AC4345" t="str">
        <f t="shared" si="741"/>
        <v>Unaudited</v>
      </c>
    </row>
    <row r="4346" spans="1:29" x14ac:dyDescent="0.25">
      <c r="A4346" t="s">
        <v>420</v>
      </c>
      <c r="B4346" t="s">
        <v>1366</v>
      </c>
      <c r="C4346" t="s">
        <v>1367</v>
      </c>
      <c r="D4346">
        <v>1900</v>
      </c>
      <c r="E4346">
        <v>1</v>
      </c>
      <c r="F4346" t="s">
        <v>1012</v>
      </c>
      <c r="G4346" t="s">
        <v>1365</v>
      </c>
      <c r="H4346" t="s">
        <v>390</v>
      </c>
      <c r="I4346" t="s">
        <v>488</v>
      </c>
      <c r="J4346" t="s">
        <v>444</v>
      </c>
      <c r="K4346" t="s">
        <v>448</v>
      </c>
      <c r="L4346" s="15">
        <v>8.1</v>
      </c>
      <c r="M4346" t="s">
        <v>22</v>
      </c>
      <c r="N4346" s="679">
        <f t="shared" ca="1" si="748"/>
        <v>0</v>
      </c>
      <c r="O4346" s="679">
        <f t="shared" ca="1" si="748"/>
        <v>0</v>
      </c>
      <c r="P4346" s="679">
        <f t="shared" ca="1" si="748"/>
        <v>0</v>
      </c>
      <c r="Q4346" s="679">
        <f t="shared" ca="1" si="748"/>
        <v>0</v>
      </c>
      <c r="R4346" s="679">
        <f t="shared" ca="1" si="748"/>
        <v>0</v>
      </c>
      <c r="S4346" s="679">
        <f t="shared" ca="1" si="748"/>
        <v>0</v>
      </c>
      <c r="T4346" s="679">
        <f t="shared" ca="1" si="748"/>
        <v>0</v>
      </c>
      <c r="U4346" s="679">
        <f t="shared" ca="1" si="748"/>
        <v>0</v>
      </c>
      <c r="V4346" s="679">
        <f t="shared" ca="1" si="748"/>
        <v>0</v>
      </c>
      <c r="W4346" s="679">
        <f t="shared" ca="1" si="747"/>
        <v>0</v>
      </c>
      <c r="X4346" s="679">
        <f t="shared" ca="1" si="748"/>
        <v>0</v>
      </c>
      <c r="Y4346" s="679">
        <f t="shared" ca="1" si="748"/>
        <v>0</v>
      </c>
      <c r="Z4346" s="679">
        <f t="shared" ca="1" si="748"/>
        <v>-60876.359999999993</v>
      </c>
      <c r="AA4346" t="str">
        <f t="shared" si="739"/>
        <v>ASR_Financial_Report_SHP21Final</v>
      </c>
      <c r="AB4346" s="960">
        <f t="shared" si="740"/>
        <v>44658</v>
      </c>
      <c r="AC4346" t="str">
        <f t="shared" si="741"/>
        <v>Unaudited</v>
      </c>
    </row>
    <row r="4347" spans="1:29" x14ac:dyDescent="0.25">
      <c r="A4347" t="s">
        <v>420</v>
      </c>
      <c r="B4347" t="s">
        <v>1366</v>
      </c>
      <c r="C4347" t="s">
        <v>1367</v>
      </c>
      <c r="D4347">
        <v>1900</v>
      </c>
      <c r="E4347">
        <v>1</v>
      </c>
      <c r="F4347" t="s">
        <v>1012</v>
      </c>
      <c r="G4347" t="s">
        <v>1365</v>
      </c>
      <c r="H4347" t="s">
        <v>390</v>
      </c>
      <c r="I4347" t="s">
        <v>488</v>
      </c>
      <c r="J4347" t="s">
        <v>444</v>
      </c>
      <c r="K4347" t="s">
        <v>448</v>
      </c>
      <c r="L4347" s="15" t="s">
        <v>112</v>
      </c>
      <c r="M4347" t="s">
        <v>443</v>
      </c>
      <c r="N4347" s="679">
        <f t="shared" ca="1" si="748"/>
        <v>0</v>
      </c>
      <c r="O4347" s="679">
        <f t="shared" ca="1" si="748"/>
        <v>0</v>
      </c>
      <c r="P4347" s="679">
        <f t="shared" ca="1" si="748"/>
        <v>0</v>
      </c>
      <c r="Q4347" s="679">
        <f t="shared" ca="1" si="748"/>
        <v>0</v>
      </c>
      <c r="R4347" s="679">
        <f t="shared" ca="1" si="748"/>
        <v>0</v>
      </c>
      <c r="S4347" s="679">
        <f t="shared" ca="1" si="748"/>
        <v>0</v>
      </c>
      <c r="T4347" s="679">
        <f t="shared" ca="1" si="748"/>
        <v>0</v>
      </c>
      <c r="U4347" s="679">
        <f t="shared" ca="1" si="748"/>
        <v>0</v>
      </c>
      <c r="V4347" s="679">
        <f t="shared" ca="1" si="748"/>
        <v>0</v>
      </c>
      <c r="W4347" s="679">
        <f t="shared" ca="1" si="747"/>
        <v>0</v>
      </c>
      <c r="X4347" s="679">
        <f t="shared" ca="1" si="748"/>
        <v>0</v>
      </c>
      <c r="Y4347" s="679">
        <f t="shared" ca="1" si="748"/>
        <v>0</v>
      </c>
      <c r="Z4347" s="679">
        <f t="shared" ca="1" si="748"/>
        <v>0</v>
      </c>
      <c r="AA4347" t="str">
        <f t="shared" si="739"/>
        <v>ASR_Financial_Report_SHP21Final</v>
      </c>
      <c r="AB4347" s="960">
        <f t="shared" si="740"/>
        <v>44658</v>
      </c>
      <c r="AC4347" t="str">
        <f t="shared" si="741"/>
        <v>Unaudited</v>
      </c>
    </row>
    <row r="4348" spans="1:29" x14ac:dyDescent="0.25">
      <c r="A4348" t="s">
        <v>420</v>
      </c>
      <c r="B4348" t="s">
        <v>1366</v>
      </c>
      <c r="C4348" t="s">
        <v>1367</v>
      </c>
      <c r="D4348">
        <v>1900</v>
      </c>
      <c r="E4348">
        <v>1</v>
      </c>
      <c r="F4348" t="s">
        <v>1012</v>
      </c>
      <c r="G4348" t="s">
        <v>1365</v>
      </c>
      <c r="H4348" t="s">
        <v>390</v>
      </c>
      <c r="I4348" t="s">
        <v>488</v>
      </c>
      <c r="J4348" t="s">
        <v>444</v>
      </c>
      <c r="K4348" t="s">
        <v>448</v>
      </c>
      <c r="L4348" s="15" t="s">
        <v>114</v>
      </c>
      <c r="M4348" t="s">
        <v>157</v>
      </c>
      <c r="N4348" s="679">
        <f t="shared" ca="1" si="748"/>
        <v>0</v>
      </c>
      <c r="O4348" s="679">
        <f t="shared" ca="1" si="748"/>
        <v>0</v>
      </c>
      <c r="P4348" s="679">
        <f t="shared" ca="1" si="748"/>
        <v>0</v>
      </c>
      <c r="Q4348" s="679">
        <f t="shared" ca="1" si="748"/>
        <v>0</v>
      </c>
      <c r="R4348" s="679">
        <f t="shared" ca="1" si="748"/>
        <v>0</v>
      </c>
      <c r="S4348" s="679">
        <f t="shared" ca="1" si="748"/>
        <v>0</v>
      </c>
      <c r="T4348" s="679">
        <f t="shared" ca="1" si="748"/>
        <v>0</v>
      </c>
      <c r="U4348" s="679">
        <f t="shared" ca="1" si="748"/>
        <v>0</v>
      </c>
      <c r="V4348" s="679">
        <f t="shared" ca="1" si="748"/>
        <v>0</v>
      </c>
      <c r="W4348" s="679">
        <f t="shared" ca="1" si="747"/>
        <v>0</v>
      </c>
      <c r="X4348" s="679">
        <f t="shared" ca="1" si="748"/>
        <v>0</v>
      </c>
      <c r="Y4348" s="679">
        <f t="shared" ca="1" si="748"/>
        <v>0</v>
      </c>
      <c r="Z4348" s="679">
        <f t="shared" ca="1" si="748"/>
        <v>-228931.32738106599</v>
      </c>
      <c r="AA4348" t="str">
        <f t="shared" si="739"/>
        <v>ASR_Financial_Report_SHP21Final</v>
      </c>
      <c r="AB4348" s="960">
        <f t="shared" si="740"/>
        <v>44658</v>
      </c>
      <c r="AC4348" t="str">
        <f t="shared" si="741"/>
        <v>Unaudited</v>
      </c>
    </row>
    <row r="4349" spans="1:29" x14ac:dyDescent="0.25">
      <c r="A4349" t="s">
        <v>420</v>
      </c>
      <c r="B4349" t="s">
        <v>1366</v>
      </c>
      <c r="C4349" t="s">
        <v>1367</v>
      </c>
      <c r="D4349">
        <v>1900</v>
      </c>
      <c r="E4349">
        <v>1</v>
      </c>
      <c r="F4349" t="s">
        <v>1012</v>
      </c>
      <c r="G4349" t="s">
        <v>1365</v>
      </c>
      <c r="H4349" t="s">
        <v>390</v>
      </c>
      <c r="I4349" t="s">
        <v>488</v>
      </c>
      <c r="J4349" t="s">
        <v>444</v>
      </c>
      <c r="K4349" t="s">
        <v>448</v>
      </c>
      <c r="L4349" s="15" t="s">
        <v>115</v>
      </c>
      <c r="M4349" t="s">
        <v>113</v>
      </c>
      <c r="N4349" s="679">
        <f t="shared" ca="1" si="748"/>
        <v>0</v>
      </c>
      <c r="O4349" s="679">
        <f t="shared" ca="1" si="748"/>
        <v>0</v>
      </c>
      <c r="P4349" s="679">
        <f t="shared" ca="1" si="748"/>
        <v>0</v>
      </c>
      <c r="Q4349" s="679">
        <f t="shared" ca="1" si="748"/>
        <v>0</v>
      </c>
      <c r="R4349" s="679">
        <f t="shared" ca="1" si="748"/>
        <v>0</v>
      </c>
      <c r="S4349" s="679">
        <f t="shared" ca="1" si="748"/>
        <v>0</v>
      </c>
      <c r="T4349" s="679">
        <f t="shared" ca="1" si="748"/>
        <v>0</v>
      </c>
      <c r="U4349" s="679">
        <f t="shared" ca="1" si="748"/>
        <v>0</v>
      </c>
      <c r="V4349" s="679">
        <f t="shared" ca="1" si="748"/>
        <v>0</v>
      </c>
      <c r="W4349" s="679">
        <f t="shared" ca="1" si="747"/>
        <v>0</v>
      </c>
      <c r="X4349" s="679">
        <f t="shared" ca="1" si="748"/>
        <v>0</v>
      </c>
      <c r="Y4349" s="679">
        <f t="shared" ca="1" si="748"/>
        <v>0</v>
      </c>
      <c r="Z4349" s="679">
        <f t="shared" ca="1" si="748"/>
        <v>10598.08210931927</v>
      </c>
      <c r="AA4349" t="str">
        <f t="shared" si="739"/>
        <v>ASR_Financial_Report_SHP21Final</v>
      </c>
      <c r="AB4349" s="960">
        <f t="shared" si="740"/>
        <v>44658</v>
      </c>
      <c r="AC4349" t="str">
        <f t="shared" si="741"/>
        <v>Unaudited</v>
      </c>
    </row>
    <row r="4350" spans="1:29" x14ac:dyDescent="0.25">
      <c r="A4350" t="s">
        <v>420</v>
      </c>
      <c r="B4350" t="s">
        <v>1366</v>
      </c>
      <c r="C4350" t="s">
        <v>1367</v>
      </c>
      <c r="D4350">
        <v>1900</v>
      </c>
      <c r="E4350">
        <v>1</v>
      </c>
      <c r="F4350" t="s">
        <v>1012</v>
      </c>
      <c r="G4350" t="s">
        <v>1365</v>
      </c>
      <c r="H4350" t="s">
        <v>390</v>
      </c>
      <c r="I4350" t="s">
        <v>488</v>
      </c>
      <c r="J4350" t="s">
        <v>444</v>
      </c>
      <c r="K4350" t="s">
        <v>448</v>
      </c>
      <c r="L4350" s="15" t="s">
        <v>116</v>
      </c>
      <c r="M4350" t="s">
        <v>158</v>
      </c>
      <c r="N4350" s="679">
        <f t="shared" ca="1" si="748"/>
        <v>0</v>
      </c>
      <c r="O4350" s="679">
        <f t="shared" ca="1" si="748"/>
        <v>0</v>
      </c>
      <c r="P4350" s="679">
        <f t="shared" ca="1" si="748"/>
        <v>0</v>
      </c>
      <c r="Q4350" s="679">
        <f t="shared" ca="1" si="748"/>
        <v>0</v>
      </c>
      <c r="R4350" s="679">
        <f t="shared" ca="1" si="748"/>
        <v>0</v>
      </c>
      <c r="S4350" s="679">
        <f t="shared" ca="1" si="748"/>
        <v>0</v>
      </c>
      <c r="T4350" s="679">
        <f t="shared" ca="1" si="748"/>
        <v>0</v>
      </c>
      <c r="U4350" s="679">
        <f t="shared" ca="1" si="748"/>
        <v>0</v>
      </c>
      <c r="V4350" s="679">
        <f t="shared" ca="1" si="748"/>
        <v>0</v>
      </c>
      <c r="W4350" s="679">
        <f t="shared" ca="1" si="747"/>
        <v>0</v>
      </c>
      <c r="X4350" s="679">
        <f t="shared" ca="1" si="748"/>
        <v>0</v>
      </c>
      <c r="Y4350" s="679">
        <f t="shared" ca="1" si="748"/>
        <v>0</v>
      </c>
      <c r="Z4350" s="679">
        <f t="shared" ca="1" si="748"/>
        <v>0</v>
      </c>
      <c r="AA4350" t="str">
        <f t="shared" si="739"/>
        <v>ASR_Financial_Report_SHP21Final</v>
      </c>
      <c r="AB4350" s="960">
        <f t="shared" si="740"/>
        <v>44658</v>
      </c>
      <c r="AC4350" t="str">
        <f t="shared" si="741"/>
        <v>Unaudited</v>
      </c>
    </row>
    <row r="4351" spans="1:29" x14ac:dyDescent="0.25">
      <c r="A4351" t="s">
        <v>420</v>
      </c>
      <c r="B4351" t="s">
        <v>1366</v>
      </c>
      <c r="C4351" t="s">
        <v>1367</v>
      </c>
      <c r="D4351">
        <v>1900</v>
      </c>
      <c r="E4351">
        <v>1</v>
      </c>
      <c r="F4351" t="s">
        <v>1012</v>
      </c>
      <c r="G4351" t="s">
        <v>1365</v>
      </c>
      <c r="H4351" t="s">
        <v>390</v>
      </c>
      <c r="I4351" t="s">
        <v>488</v>
      </c>
      <c r="J4351" t="s">
        <v>444</v>
      </c>
      <c r="K4351" t="s">
        <v>448</v>
      </c>
      <c r="L4351" s="15" t="s">
        <v>159</v>
      </c>
      <c r="M4351" t="s">
        <v>23</v>
      </c>
      <c r="N4351" s="679">
        <f t="shared" ca="1" si="748"/>
        <v>0</v>
      </c>
      <c r="O4351" s="679">
        <f t="shared" ca="1" si="748"/>
        <v>0</v>
      </c>
      <c r="P4351" s="679">
        <f t="shared" ca="1" si="748"/>
        <v>0</v>
      </c>
      <c r="Q4351" s="679">
        <f t="shared" ca="1" si="748"/>
        <v>0</v>
      </c>
      <c r="R4351" s="679">
        <f t="shared" ca="1" si="748"/>
        <v>0</v>
      </c>
      <c r="S4351" s="679">
        <f t="shared" ca="1" si="748"/>
        <v>0</v>
      </c>
      <c r="T4351" s="679">
        <f t="shared" ca="1" si="748"/>
        <v>0</v>
      </c>
      <c r="U4351" s="679">
        <f t="shared" ca="1" si="748"/>
        <v>0</v>
      </c>
      <c r="V4351" s="679">
        <f t="shared" ca="1" si="748"/>
        <v>0</v>
      </c>
      <c r="W4351" s="679">
        <f t="shared" ca="1" si="747"/>
        <v>0</v>
      </c>
      <c r="X4351" s="679">
        <f t="shared" ca="1" si="748"/>
        <v>0</v>
      </c>
      <c r="Y4351" s="679">
        <f t="shared" ca="1" si="748"/>
        <v>0</v>
      </c>
      <c r="Z4351" s="679">
        <f t="shared" ca="1" si="748"/>
        <v>0</v>
      </c>
      <c r="AA4351" t="str">
        <f t="shared" si="739"/>
        <v>ASR_Financial_Report_SHP21Final</v>
      </c>
      <c r="AB4351" s="960">
        <f t="shared" si="740"/>
        <v>44658</v>
      </c>
      <c r="AC4351" t="str">
        <f t="shared" si="741"/>
        <v>Unaudited</v>
      </c>
    </row>
    <row r="4352" spans="1:29" x14ac:dyDescent="0.25">
      <c r="A4352" t="s">
        <v>420</v>
      </c>
      <c r="B4352" t="s">
        <v>1366</v>
      </c>
      <c r="C4352" t="s">
        <v>1367</v>
      </c>
      <c r="D4352">
        <v>1900</v>
      </c>
      <c r="E4352">
        <v>1</v>
      </c>
      <c r="F4352" t="s">
        <v>1012</v>
      </c>
      <c r="G4352" t="s">
        <v>1365</v>
      </c>
      <c r="H4352" t="s">
        <v>390</v>
      </c>
      <c r="I4352" t="s">
        <v>488</v>
      </c>
      <c r="J4352" t="s">
        <v>444</v>
      </c>
      <c r="K4352" t="s">
        <v>448</v>
      </c>
      <c r="L4352" s="15" t="s">
        <v>442</v>
      </c>
      <c r="M4352" t="s">
        <v>456</v>
      </c>
      <c r="N4352" s="679">
        <f t="shared" ca="1" si="748"/>
        <v>0</v>
      </c>
      <c r="O4352" s="679">
        <f t="shared" ca="1" si="748"/>
        <v>0</v>
      </c>
      <c r="P4352" s="679">
        <f t="shared" ca="1" si="748"/>
        <v>0</v>
      </c>
      <c r="Q4352" s="679">
        <f t="shared" ca="1" si="748"/>
        <v>0</v>
      </c>
      <c r="R4352" s="679">
        <f t="shared" ca="1" si="748"/>
        <v>0</v>
      </c>
      <c r="S4352" s="679">
        <f t="shared" ca="1" si="748"/>
        <v>0</v>
      </c>
      <c r="T4352" s="679">
        <f t="shared" ca="1" si="748"/>
        <v>0</v>
      </c>
      <c r="U4352" s="679">
        <f t="shared" ca="1" si="748"/>
        <v>0</v>
      </c>
      <c r="V4352" s="679">
        <f t="shared" ca="1" si="748"/>
        <v>0</v>
      </c>
      <c r="W4352" s="679">
        <f t="shared" ca="1" si="747"/>
        <v>0</v>
      </c>
      <c r="X4352" s="679">
        <f t="shared" ca="1" si="748"/>
        <v>0</v>
      </c>
      <c r="Y4352" s="679">
        <f t="shared" ca="1" si="748"/>
        <v>0</v>
      </c>
      <c r="Z4352" s="679">
        <f t="shared" ca="1" si="748"/>
        <v>-285242.43322441512</v>
      </c>
      <c r="AA4352" t="str">
        <f t="shared" si="739"/>
        <v>ASR_Financial_Report_SHP21Final</v>
      </c>
      <c r="AB4352" s="960">
        <f t="shared" si="740"/>
        <v>44658</v>
      </c>
      <c r="AC4352" t="str">
        <f t="shared" si="741"/>
        <v>Unaudited</v>
      </c>
    </row>
    <row r="4353" spans="1:29" x14ac:dyDescent="0.25">
      <c r="A4353" t="s">
        <v>420</v>
      </c>
      <c r="B4353" t="s">
        <v>1366</v>
      </c>
      <c r="C4353" t="s">
        <v>1367</v>
      </c>
      <c r="D4353">
        <v>1900</v>
      </c>
      <c r="E4353">
        <v>1</v>
      </c>
      <c r="F4353" t="s">
        <v>1012</v>
      </c>
      <c r="G4353" t="s">
        <v>1365</v>
      </c>
      <c r="H4353" t="s">
        <v>390</v>
      </c>
      <c r="I4353" t="s">
        <v>488</v>
      </c>
      <c r="J4353" t="s">
        <v>444</v>
      </c>
      <c r="K4353" t="s">
        <v>449</v>
      </c>
      <c r="L4353" s="15">
        <v>9.1</v>
      </c>
      <c r="M4353" t="s">
        <v>185</v>
      </c>
      <c r="N4353" s="679">
        <f t="shared" ca="1" si="748"/>
        <v>0</v>
      </c>
      <c r="O4353" s="679">
        <f t="shared" ca="1" si="748"/>
        <v>0</v>
      </c>
      <c r="P4353" s="679">
        <f t="shared" ca="1" si="748"/>
        <v>0</v>
      </c>
      <c r="Q4353" s="679">
        <f t="shared" ca="1" si="748"/>
        <v>0</v>
      </c>
      <c r="R4353" s="679">
        <f t="shared" ca="1" si="748"/>
        <v>0</v>
      </c>
      <c r="S4353" s="679">
        <f t="shared" ca="1" si="748"/>
        <v>0</v>
      </c>
      <c r="T4353" s="679">
        <f t="shared" ca="1" si="748"/>
        <v>0</v>
      </c>
      <c r="U4353" s="679">
        <f t="shared" ca="1" si="748"/>
        <v>0</v>
      </c>
      <c r="V4353" s="679">
        <f t="shared" ca="1" si="748"/>
        <v>0</v>
      </c>
      <c r="W4353" s="679">
        <f t="shared" ca="1" si="747"/>
        <v>0</v>
      </c>
      <c r="X4353" s="679">
        <f t="shared" ca="1" si="748"/>
        <v>0</v>
      </c>
      <c r="Y4353" s="679">
        <f t="shared" ca="1" si="748"/>
        <v>0</v>
      </c>
      <c r="Z4353" s="679">
        <f t="shared" ca="1" si="748"/>
        <v>-2183.17</v>
      </c>
      <c r="AA4353" t="str">
        <f t="shared" si="739"/>
        <v>ASR_Financial_Report_SHP21Final</v>
      </c>
      <c r="AB4353" s="960">
        <f t="shared" si="740"/>
        <v>44658</v>
      </c>
      <c r="AC4353" t="str">
        <f t="shared" si="741"/>
        <v>Unaudited</v>
      </c>
    </row>
    <row r="4354" spans="1:29" x14ac:dyDescent="0.25">
      <c r="A4354" t="s">
        <v>420</v>
      </c>
      <c r="B4354" t="s">
        <v>1366</v>
      </c>
      <c r="C4354" t="s">
        <v>1367</v>
      </c>
      <c r="D4354">
        <v>1900</v>
      </c>
      <c r="E4354">
        <v>1</v>
      </c>
      <c r="F4354" t="s">
        <v>1012</v>
      </c>
      <c r="G4354" t="s">
        <v>1365</v>
      </c>
      <c r="H4354" t="s">
        <v>390</v>
      </c>
      <c r="I4354" t="s">
        <v>488</v>
      </c>
      <c r="J4354" t="s">
        <v>444</v>
      </c>
      <c r="K4354" t="s">
        <v>449</v>
      </c>
      <c r="L4354" s="15" t="s">
        <v>106</v>
      </c>
      <c r="M4354" t="s">
        <v>186</v>
      </c>
      <c r="N4354" s="679">
        <f t="shared" ca="1" si="748"/>
        <v>0</v>
      </c>
      <c r="O4354" s="679">
        <f t="shared" ca="1" si="748"/>
        <v>0</v>
      </c>
      <c r="P4354" s="679">
        <f t="shared" ca="1" si="748"/>
        <v>0</v>
      </c>
      <c r="Q4354" s="679">
        <f t="shared" ca="1" si="748"/>
        <v>0</v>
      </c>
      <c r="R4354" s="679">
        <f t="shared" ca="1" si="748"/>
        <v>0</v>
      </c>
      <c r="S4354" s="679">
        <f t="shared" ca="1" si="748"/>
        <v>0</v>
      </c>
      <c r="T4354" s="679">
        <f t="shared" ca="1" si="748"/>
        <v>0</v>
      </c>
      <c r="U4354" s="679">
        <f t="shared" ca="1" si="748"/>
        <v>0</v>
      </c>
      <c r="V4354" s="679">
        <f t="shared" ca="1" si="748"/>
        <v>0</v>
      </c>
      <c r="W4354" s="679">
        <f t="shared" ca="1" si="747"/>
        <v>0</v>
      </c>
      <c r="X4354" s="679">
        <f t="shared" ca="1" si="748"/>
        <v>0</v>
      </c>
      <c r="Y4354" s="679">
        <f t="shared" ca="1" si="748"/>
        <v>0</v>
      </c>
      <c r="Z4354" s="679">
        <f t="shared" ca="1" si="748"/>
        <v>-27282.440000000002</v>
      </c>
      <c r="AA4354" t="str">
        <f t="shared" ref="AA4354:AA4381" si="749">file_name</f>
        <v>ASR_Financial_Report_SHP21Final</v>
      </c>
      <c r="AB4354" s="960">
        <f t="shared" ref="AB4354:AB4381" si="750">file_date</f>
        <v>44658</v>
      </c>
      <c r="AC4354" t="str">
        <f t="shared" ref="AC4354:AC4381" si="751">status</f>
        <v>Unaudited</v>
      </c>
    </row>
    <row r="4355" spans="1:29" x14ac:dyDescent="0.25">
      <c r="A4355" t="s">
        <v>420</v>
      </c>
      <c r="B4355" t="s">
        <v>1366</v>
      </c>
      <c r="C4355" t="s">
        <v>1367</v>
      </c>
      <c r="D4355">
        <v>1900</v>
      </c>
      <c r="E4355">
        <v>1</v>
      </c>
      <c r="F4355" t="s">
        <v>1012</v>
      </c>
      <c r="G4355" t="s">
        <v>1365</v>
      </c>
      <c r="H4355" t="s">
        <v>390</v>
      </c>
      <c r="I4355" t="s">
        <v>488</v>
      </c>
      <c r="J4355" t="s">
        <v>444</v>
      </c>
      <c r="K4355" t="s">
        <v>449</v>
      </c>
      <c r="L4355" s="15" t="s">
        <v>1302</v>
      </c>
      <c r="M4355" t="s">
        <v>1303</v>
      </c>
      <c r="N4355" s="679">
        <f t="shared" ca="1" si="748"/>
        <v>0</v>
      </c>
      <c r="O4355" s="679">
        <f t="shared" ca="1" si="748"/>
        <v>0</v>
      </c>
      <c r="P4355" s="679">
        <f t="shared" ca="1" si="748"/>
        <v>0</v>
      </c>
      <c r="Q4355" s="679">
        <f t="shared" ca="1" si="748"/>
        <v>0</v>
      </c>
      <c r="R4355" s="679">
        <f t="shared" ca="1" si="748"/>
        <v>0</v>
      </c>
      <c r="S4355" s="679">
        <f t="shared" ca="1" si="748"/>
        <v>0</v>
      </c>
      <c r="T4355" s="679">
        <f t="shared" ca="1" si="748"/>
        <v>0</v>
      </c>
      <c r="U4355" s="679">
        <f t="shared" ca="1" si="748"/>
        <v>0</v>
      </c>
      <c r="V4355" s="679">
        <f t="shared" ca="1" si="748"/>
        <v>0</v>
      </c>
      <c r="W4355" s="679">
        <f t="shared" ca="1" si="747"/>
        <v>0</v>
      </c>
      <c r="X4355" s="679">
        <f t="shared" ca="1" si="748"/>
        <v>0</v>
      </c>
      <c r="Y4355" s="679">
        <f t="shared" ca="1" si="748"/>
        <v>0</v>
      </c>
      <c r="Z4355" s="679">
        <f t="shared" ca="1" si="748"/>
        <v>24024.800000000003</v>
      </c>
      <c r="AA4355" t="str">
        <f t="shared" si="749"/>
        <v>ASR_Financial_Report_SHP21Final</v>
      </c>
      <c r="AB4355" s="960">
        <f t="shared" si="750"/>
        <v>44658</v>
      </c>
      <c r="AC4355" t="str">
        <f t="shared" si="751"/>
        <v>Unaudited</v>
      </c>
    </row>
    <row r="4356" spans="1:29" x14ac:dyDescent="0.25">
      <c r="A4356" t="s">
        <v>420</v>
      </c>
      <c r="B4356" t="s">
        <v>1366</v>
      </c>
      <c r="C4356" t="s">
        <v>1367</v>
      </c>
      <c r="D4356">
        <v>1900</v>
      </c>
      <c r="E4356">
        <v>1</v>
      </c>
      <c r="F4356" t="s">
        <v>1012</v>
      </c>
      <c r="G4356" t="s">
        <v>1365</v>
      </c>
      <c r="H4356" t="s">
        <v>390</v>
      </c>
      <c r="I4356" t="s">
        <v>488</v>
      </c>
      <c r="J4356" t="s">
        <v>444</v>
      </c>
      <c r="K4356" t="s">
        <v>449</v>
      </c>
      <c r="L4356" s="15" t="s">
        <v>107</v>
      </c>
      <c r="M4356" t="s">
        <v>187</v>
      </c>
      <c r="N4356" s="679">
        <f t="shared" ca="1" si="748"/>
        <v>0</v>
      </c>
      <c r="O4356" s="679">
        <f t="shared" ca="1" si="748"/>
        <v>0</v>
      </c>
      <c r="P4356" s="679">
        <f t="shared" ca="1" si="748"/>
        <v>0</v>
      </c>
      <c r="Q4356" s="679">
        <f t="shared" ca="1" si="748"/>
        <v>0</v>
      </c>
      <c r="R4356" s="679">
        <f t="shared" ca="1" si="748"/>
        <v>0</v>
      </c>
      <c r="S4356" s="679">
        <f t="shared" ca="1" si="748"/>
        <v>0</v>
      </c>
      <c r="T4356" s="679">
        <f t="shared" ca="1" si="748"/>
        <v>0</v>
      </c>
      <c r="U4356" s="679">
        <f t="shared" ca="1" si="748"/>
        <v>0</v>
      </c>
      <c r="V4356" s="679">
        <f t="shared" ca="1" si="748"/>
        <v>0</v>
      </c>
      <c r="W4356" s="679">
        <f t="shared" ca="1" si="747"/>
        <v>0</v>
      </c>
      <c r="X4356" s="679">
        <f t="shared" ca="1" si="748"/>
        <v>0</v>
      </c>
      <c r="Y4356" s="679">
        <f t="shared" ca="1" si="748"/>
        <v>0</v>
      </c>
      <c r="Z4356" s="679">
        <f t="shared" ca="1" si="748"/>
        <v>52890.489999999991</v>
      </c>
      <c r="AA4356" t="str">
        <f t="shared" si="749"/>
        <v>ASR_Financial_Report_SHP21Final</v>
      </c>
      <c r="AB4356" s="960">
        <f t="shared" si="750"/>
        <v>44658</v>
      </c>
      <c r="AC4356" t="str">
        <f t="shared" si="751"/>
        <v>Unaudited</v>
      </c>
    </row>
    <row r="4357" spans="1:29" x14ac:dyDescent="0.25">
      <c r="A4357" t="s">
        <v>420</v>
      </c>
      <c r="B4357" t="s">
        <v>1366</v>
      </c>
      <c r="C4357" t="s">
        <v>1367</v>
      </c>
      <c r="D4357">
        <v>1900</v>
      </c>
      <c r="E4357">
        <v>1</v>
      </c>
      <c r="F4357" t="s">
        <v>1012</v>
      </c>
      <c r="G4357" t="s">
        <v>1365</v>
      </c>
      <c r="H4357" t="s">
        <v>390</v>
      </c>
      <c r="I4357" t="s">
        <v>488</v>
      </c>
      <c r="J4357" t="s">
        <v>444</v>
      </c>
      <c r="K4357" t="s">
        <v>449</v>
      </c>
      <c r="L4357" s="15" t="s">
        <v>108</v>
      </c>
      <c r="M4357" t="s">
        <v>160</v>
      </c>
      <c r="N4357" s="679">
        <f t="shared" ca="1" si="748"/>
        <v>0</v>
      </c>
      <c r="O4357" s="679">
        <f t="shared" ca="1" si="748"/>
        <v>0</v>
      </c>
      <c r="P4357" s="679">
        <f t="shared" ca="1" si="748"/>
        <v>0</v>
      </c>
      <c r="Q4357" s="679">
        <f t="shared" ca="1" si="748"/>
        <v>0</v>
      </c>
      <c r="R4357" s="679">
        <f t="shared" ca="1" si="748"/>
        <v>0</v>
      </c>
      <c r="S4357" s="679">
        <f t="shared" ca="1" si="748"/>
        <v>0</v>
      </c>
      <c r="T4357" s="679">
        <f t="shared" ca="1" si="748"/>
        <v>0</v>
      </c>
      <c r="U4357" s="679">
        <f t="shared" ca="1" si="748"/>
        <v>0</v>
      </c>
      <c r="V4357" s="679">
        <f t="shared" ca="1" si="748"/>
        <v>0</v>
      </c>
      <c r="W4357" s="679">
        <f t="shared" ca="1" si="747"/>
        <v>0</v>
      </c>
      <c r="X4357" s="679">
        <f t="shared" ca="1" si="748"/>
        <v>0</v>
      </c>
      <c r="Y4357" s="679">
        <f t="shared" ca="1" si="748"/>
        <v>0</v>
      </c>
      <c r="Z4357" s="679">
        <f t="shared" ca="1" si="748"/>
        <v>-37994.450000000135</v>
      </c>
      <c r="AA4357" t="str">
        <f t="shared" si="749"/>
        <v>ASR_Financial_Report_SHP21Final</v>
      </c>
      <c r="AB4357" s="960">
        <f t="shared" si="750"/>
        <v>44658</v>
      </c>
      <c r="AC4357" t="str">
        <f t="shared" si="751"/>
        <v>Unaudited</v>
      </c>
    </row>
    <row r="4358" spans="1:29" x14ac:dyDescent="0.25">
      <c r="A4358" t="s">
        <v>420</v>
      </c>
      <c r="B4358" t="s">
        <v>1366</v>
      </c>
      <c r="C4358" t="s">
        <v>1367</v>
      </c>
      <c r="D4358">
        <v>1900</v>
      </c>
      <c r="E4358">
        <v>1</v>
      </c>
      <c r="F4358" t="s">
        <v>1012</v>
      </c>
      <c r="G4358" t="s">
        <v>1365</v>
      </c>
      <c r="H4358" t="s">
        <v>390</v>
      </c>
      <c r="I4358" t="s">
        <v>488</v>
      </c>
      <c r="J4358" t="s">
        <v>444</v>
      </c>
      <c r="K4358" t="s">
        <v>449</v>
      </c>
      <c r="L4358" s="15" t="s">
        <v>109</v>
      </c>
      <c r="M4358" t="s">
        <v>134</v>
      </c>
      <c r="N4358" s="679">
        <f t="shared" ca="1" si="748"/>
        <v>0</v>
      </c>
      <c r="O4358" s="679">
        <f t="shared" ca="1" si="748"/>
        <v>0</v>
      </c>
      <c r="P4358" s="679">
        <f t="shared" ca="1" si="748"/>
        <v>0</v>
      </c>
      <c r="Q4358" s="679">
        <f t="shared" ca="1" si="748"/>
        <v>0</v>
      </c>
      <c r="R4358" s="679">
        <f t="shared" ca="1" si="748"/>
        <v>0</v>
      </c>
      <c r="S4358" s="679">
        <f t="shared" ca="1" si="748"/>
        <v>0</v>
      </c>
      <c r="T4358" s="679">
        <f t="shared" ca="1" si="748"/>
        <v>0</v>
      </c>
      <c r="U4358" s="679">
        <f t="shared" ca="1" si="748"/>
        <v>0</v>
      </c>
      <c r="V4358" s="679">
        <f t="shared" ca="1" si="748"/>
        <v>0</v>
      </c>
      <c r="W4358" s="679">
        <f t="shared" ca="1" si="747"/>
        <v>0</v>
      </c>
      <c r="X4358" s="679">
        <f t="shared" ca="1" si="748"/>
        <v>0</v>
      </c>
      <c r="Y4358" s="679">
        <f t="shared" ca="1" si="748"/>
        <v>0</v>
      </c>
      <c r="Z4358" s="679">
        <f t="shared" ca="1" si="748"/>
        <v>0</v>
      </c>
      <c r="AA4358" t="str">
        <f t="shared" si="749"/>
        <v>ASR_Financial_Report_SHP21Final</v>
      </c>
      <c r="AB4358" s="960">
        <f t="shared" si="750"/>
        <v>44658</v>
      </c>
      <c r="AC4358" t="str">
        <f t="shared" si="751"/>
        <v>Unaudited</v>
      </c>
    </row>
    <row r="4359" spans="1:29" x14ac:dyDescent="0.25">
      <c r="A4359" t="s">
        <v>420</v>
      </c>
      <c r="B4359" t="s">
        <v>1366</v>
      </c>
      <c r="C4359" t="s">
        <v>1367</v>
      </c>
      <c r="D4359">
        <v>1900</v>
      </c>
      <c r="E4359">
        <v>1</v>
      </c>
      <c r="F4359" t="s">
        <v>1012</v>
      </c>
      <c r="G4359" t="s">
        <v>1365</v>
      </c>
      <c r="H4359" t="s">
        <v>390</v>
      </c>
      <c r="I4359" t="s">
        <v>488</v>
      </c>
      <c r="J4359" t="s">
        <v>444</v>
      </c>
      <c r="K4359" t="s">
        <v>449</v>
      </c>
      <c r="L4359" s="15" t="s">
        <v>110</v>
      </c>
      <c r="M4359" t="s">
        <v>162</v>
      </c>
      <c r="N4359" s="679">
        <f t="shared" ca="1" si="748"/>
        <v>0</v>
      </c>
      <c r="O4359" s="679">
        <f t="shared" ca="1" si="748"/>
        <v>0</v>
      </c>
      <c r="P4359" s="679">
        <f t="shared" ca="1" si="748"/>
        <v>0</v>
      </c>
      <c r="Q4359" s="679">
        <f t="shared" ca="1" si="748"/>
        <v>0</v>
      </c>
      <c r="R4359" s="679">
        <f t="shared" ca="1" si="748"/>
        <v>0</v>
      </c>
      <c r="S4359" s="679">
        <f t="shared" ca="1" si="748"/>
        <v>0</v>
      </c>
      <c r="T4359" s="679">
        <f t="shared" ca="1" si="748"/>
        <v>0</v>
      </c>
      <c r="U4359" s="679">
        <f t="shared" ca="1" si="748"/>
        <v>0</v>
      </c>
      <c r="V4359" s="679">
        <f t="shared" ca="1" si="748"/>
        <v>0</v>
      </c>
      <c r="W4359" s="679">
        <f t="shared" ca="1" si="747"/>
        <v>0</v>
      </c>
      <c r="X4359" s="679">
        <f t="shared" ca="1" si="748"/>
        <v>0</v>
      </c>
      <c r="Y4359" s="679">
        <f t="shared" ca="1" si="748"/>
        <v>0</v>
      </c>
      <c r="Z4359" s="679">
        <f t="shared" ca="1" si="748"/>
        <v>-661250.9947898573</v>
      </c>
      <c r="AA4359" t="str">
        <f t="shared" si="749"/>
        <v>ASR_Financial_Report_SHP21Final</v>
      </c>
      <c r="AB4359" s="960">
        <f t="shared" si="750"/>
        <v>44658</v>
      </c>
      <c r="AC4359" t="str">
        <f t="shared" si="751"/>
        <v>Unaudited</v>
      </c>
    </row>
    <row r="4360" spans="1:29" x14ac:dyDescent="0.25">
      <c r="A4360" t="s">
        <v>420</v>
      </c>
      <c r="B4360" t="s">
        <v>1366</v>
      </c>
      <c r="C4360" t="s">
        <v>1367</v>
      </c>
      <c r="D4360">
        <v>1900</v>
      </c>
      <c r="E4360">
        <v>1</v>
      </c>
      <c r="F4360" t="s">
        <v>1012</v>
      </c>
      <c r="G4360" t="s">
        <v>1365</v>
      </c>
      <c r="H4360" t="s">
        <v>390</v>
      </c>
      <c r="I4360" t="s">
        <v>488</v>
      </c>
      <c r="J4360" t="s">
        <v>444</v>
      </c>
      <c r="K4360" t="s">
        <v>449</v>
      </c>
      <c r="L4360" s="15" t="s">
        <v>111</v>
      </c>
      <c r="M4360" t="s">
        <v>463</v>
      </c>
      <c r="N4360" s="679">
        <f t="shared" ca="1" si="748"/>
        <v>0</v>
      </c>
      <c r="O4360" s="679">
        <f t="shared" ca="1" si="748"/>
        <v>0</v>
      </c>
      <c r="P4360" s="679">
        <f t="shared" ca="1" si="748"/>
        <v>0</v>
      </c>
      <c r="Q4360" s="679">
        <f t="shared" ca="1" si="748"/>
        <v>0</v>
      </c>
      <c r="R4360" s="679">
        <f t="shared" ca="1" si="748"/>
        <v>0</v>
      </c>
      <c r="S4360" s="679">
        <f t="shared" ca="1" si="748"/>
        <v>0</v>
      </c>
      <c r="T4360" s="679">
        <f t="shared" ca="1" si="748"/>
        <v>0</v>
      </c>
      <c r="U4360" s="679">
        <f t="shared" ca="1" si="748"/>
        <v>0</v>
      </c>
      <c r="V4360" s="679">
        <f t="shared" ca="1" si="748"/>
        <v>0</v>
      </c>
      <c r="W4360" s="679">
        <f t="shared" ca="1" si="747"/>
        <v>0</v>
      </c>
      <c r="X4360" s="679">
        <f t="shared" ca="1" si="748"/>
        <v>0</v>
      </c>
      <c r="Y4360" s="679">
        <f t="shared" ca="1" si="748"/>
        <v>0</v>
      </c>
      <c r="Z4360" s="679">
        <f t="shared" ca="1" si="748"/>
        <v>1051980.5207113633</v>
      </c>
      <c r="AA4360" t="str">
        <f t="shared" si="749"/>
        <v>ASR_Financial_Report_SHP21Final</v>
      </c>
      <c r="AB4360" s="960">
        <f t="shared" si="750"/>
        <v>44658</v>
      </c>
      <c r="AC4360" t="str">
        <f t="shared" si="751"/>
        <v>Unaudited</v>
      </c>
    </row>
    <row r="4361" spans="1:29" x14ac:dyDescent="0.25">
      <c r="A4361" t="s">
        <v>420</v>
      </c>
      <c r="B4361" t="s">
        <v>1366</v>
      </c>
      <c r="C4361" t="s">
        <v>1367</v>
      </c>
      <c r="D4361">
        <v>1900</v>
      </c>
      <c r="E4361">
        <v>1</v>
      </c>
      <c r="F4361" t="s">
        <v>1012</v>
      </c>
      <c r="G4361" t="s">
        <v>1365</v>
      </c>
      <c r="H4361" t="s">
        <v>390</v>
      </c>
      <c r="I4361" t="s">
        <v>488</v>
      </c>
      <c r="J4361" t="s">
        <v>444</v>
      </c>
      <c r="K4361" t="s">
        <v>6</v>
      </c>
      <c r="L4361" s="15" t="s">
        <v>117</v>
      </c>
      <c r="M4361" t="s">
        <v>188</v>
      </c>
      <c r="N4361" s="679">
        <f t="shared" ca="1" si="748"/>
        <v>0</v>
      </c>
      <c r="O4361" s="679">
        <f t="shared" ca="1" si="748"/>
        <v>0</v>
      </c>
      <c r="P4361" s="679">
        <f t="shared" ca="1" si="748"/>
        <v>0</v>
      </c>
      <c r="Q4361" s="679">
        <f t="shared" ca="1" si="748"/>
        <v>0</v>
      </c>
      <c r="R4361" s="679">
        <f t="shared" ca="1" si="748"/>
        <v>0</v>
      </c>
      <c r="S4361" s="679">
        <f t="shared" ca="1" si="748"/>
        <v>0</v>
      </c>
      <c r="T4361" s="679">
        <f t="shared" ca="1" si="748"/>
        <v>0</v>
      </c>
      <c r="U4361" s="679">
        <f t="shared" ca="1" si="748"/>
        <v>0</v>
      </c>
      <c r="V4361" s="679">
        <f t="shared" ca="1" si="748"/>
        <v>0</v>
      </c>
      <c r="W4361" s="679">
        <f t="shared" ca="1" si="747"/>
        <v>0</v>
      </c>
      <c r="X4361" s="679">
        <f t="shared" ca="1" si="748"/>
        <v>0</v>
      </c>
      <c r="Y4361" s="679">
        <f t="shared" ca="1" si="748"/>
        <v>0</v>
      </c>
      <c r="Z4361" s="679">
        <f t="shared" ca="1" si="748"/>
        <v>14870.619999999999</v>
      </c>
      <c r="AA4361" t="str">
        <f t="shared" si="749"/>
        <v>ASR_Financial_Report_SHP21Final</v>
      </c>
      <c r="AB4361" s="960">
        <f t="shared" si="750"/>
        <v>44658</v>
      </c>
      <c r="AC4361" t="str">
        <f t="shared" si="751"/>
        <v>Unaudited</v>
      </c>
    </row>
    <row r="4362" spans="1:29" x14ac:dyDescent="0.25">
      <c r="A4362" t="s">
        <v>420</v>
      </c>
      <c r="B4362" t="s">
        <v>1366</v>
      </c>
      <c r="C4362" t="s">
        <v>1367</v>
      </c>
      <c r="D4362">
        <v>1900</v>
      </c>
      <c r="E4362">
        <v>1</v>
      </c>
      <c r="F4362" t="s">
        <v>1012</v>
      </c>
      <c r="G4362" t="s">
        <v>1365</v>
      </c>
      <c r="H4362" t="s">
        <v>390</v>
      </c>
      <c r="I4362" t="s">
        <v>488</v>
      </c>
      <c r="J4362" t="s">
        <v>444</v>
      </c>
      <c r="K4362" t="s">
        <v>6</v>
      </c>
      <c r="L4362" s="15" t="s">
        <v>45</v>
      </c>
      <c r="M4362" t="s">
        <v>163</v>
      </c>
      <c r="N4362" s="679">
        <f t="shared" ca="1" si="748"/>
        <v>0</v>
      </c>
      <c r="O4362" s="679">
        <f t="shared" ca="1" si="748"/>
        <v>0</v>
      </c>
      <c r="P4362" s="679">
        <f t="shared" ca="1" si="748"/>
        <v>0</v>
      </c>
      <c r="Q4362" s="679">
        <f t="shared" ca="1" si="748"/>
        <v>0</v>
      </c>
      <c r="R4362" s="679">
        <f t="shared" ca="1" si="748"/>
        <v>0</v>
      </c>
      <c r="S4362" s="679">
        <f t="shared" ca="1" si="748"/>
        <v>0</v>
      </c>
      <c r="T4362" s="679">
        <f t="shared" ca="1" si="748"/>
        <v>0</v>
      </c>
      <c r="U4362" s="679">
        <f t="shared" ca="1" si="748"/>
        <v>0</v>
      </c>
      <c r="V4362" s="679">
        <f t="shared" ca="1" si="748"/>
        <v>0</v>
      </c>
      <c r="W4362" s="679">
        <f t="shared" ca="1" si="747"/>
        <v>0</v>
      </c>
      <c r="X4362" s="679">
        <f t="shared" ca="1" si="748"/>
        <v>0</v>
      </c>
      <c r="Y4362" s="679">
        <f t="shared" ca="1" si="748"/>
        <v>0</v>
      </c>
      <c r="Z4362" s="679">
        <f t="shared" ca="1" si="748"/>
        <v>0</v>
      </c>
      <c r="AA4362" t="str">
        <f t="shared" si="749"/>
        <v>ASR_Financial_Report_SHP21Final</v>
      </c>
      <c r="AB4362" s="960">
        <f t="shared" si="750"/>
        <v>44658</v>
      </c>
      <c r="AC4362" t="str">
        <f t="shared" si="751"/>
        <v>Unaudited</v>
      </c>
    </row>
    <row r="4363" spans="1:29" x14ac:dyDescent="0.25">
      <c r="A4363" t="s">
        <v>420</v>
      </c>
      <c r="B4363" t="s">
        <v>1366</v>
      </c>
      <c r="C4363" t="s">
        <v>1367</v>
      </c>
      <c r="D4363">
        <v>1900</v>
      </c>
      <c r="E4363">
        <v>1</v>
      </c>
      <c r="F4363" t="s">
        <v>1012</v>
      </c>
      <c r="G4363" t="s">
        <v>1365</v>
      </c>
      <c r="H4363" t="s">
        <v>390</v>
      </c>
      <c r="I4363" t="s">
        <v>488</v>
      </c>
      <c r="J4363" t="s">
        <v>444</v>
      </c>
      <c r="K4363" t="s">
        <v>6</v>
      </c>
      <c r="L4363" s="15" t="s">
        <v>46</v>
      </c>
      <c r="M4363" t="s">
        <v>164</v>
      </c>
      <c r="N4363" s="679">
        <f t="shared" ca="1" si="748"/>
        <v>0</v>
      </c>
      <c r="O4363" s="679">
        <f t="shared" ca="1" si="748"/>
        <v>0</v>
      </c>
      <c r="P4363" s="679">
        <f t="shared" ca="1" si="748"/>
        <v>0</v>
      </c>
      <c r="Q4363" s="679">
        <f t="shared" ca="1" si="748"/>
        <v>0</v>
      </c>
      <c r="R4363" s="679">
        <f t="shared" ca="1" si="748"/>
        <v>0</v>
      </c>
      <c r="S4363" s="679">
        <f t="shared" ca="1" si="748"/>
        <v>0</v>
      </c>
      <c r="T4363" s="679">
        <f t="shared" ca="1" si="748"/>
        <v>0</v>
      </c>
      <c r="U4363" s="679">
        <f t="shared" ca="1" si="748"/>
        <v>0</v>
      </c>
      <c r="V4363" s="679">
        <f t="shared" ca="1" si="748"/>
        <v>0</v>
      </c>
      <c r="W4363" s="679">
        <f t="shared" ca="1" si="747"/>
        <v>0</v>
      </c>
      <c r="X4363" s="679">
        <f t="shared" ca="1" si="748"/>
        <v>0</v>
      </c>
      <c r="Y4363" s="679">
        <f t="shared" ca="1" si="748"/>
        <v>0</v>
      </c>
      <c r="Z4363" s="679">
        <f t="shared" ca="1" si="748"/>
        <v>-15083.861176180948</v>
      </c>
      <c r="AA4363" t="str">
        <f t="shared" si="749"/>
        <v>ASR_Financial_Report_SHP21Final</v>
      </c>
      <c r="AB4363" s="960">
        <f t="shared" si="750"/>
        <v>44658</v>
      </c>
      <c r="AC4363" t="str">
        <f t="shared" si="751"/>
        <v>Unaudited</v>
      </c>
    </row>
    <row r="4364" spans="1:29" x14ac:dyDescent="0.25">
      <c r="A4364" t="s">
        <v>420</v>
      </c>
      <c r="B4364" t="s">
        <v>1366</v>
      </c>
      <c r="C4364" t="s">
        <v>1367</v>
      </c>
      <c r="D4364">
        <v>1900</v>
      </c>
      <c r="E4364">
        <v>1</v>
      </c>
      <c r="F4364" t="s">
        <v>1012</v>
      </c>
      <c r="G4364" t="s">
        <v>1365</v>
      </c>
      <c r="H4364" t="s">
        <v>390</v>
      </c>
      <c r="I4364" t="s">
        <v>488</v>
      </c>
      <c r="J4364" t="s">
        <v>444</v>
      </c>
      <c r="K4364" t="s">
        <v>6</v>
      </c>
      <c r="L4364" s="15" t="s">
        <v>165</v>
      </c>
      <c r="M4364" t="s">
        <v>461</v>
      </c>
      <c r="N4364" s="679">
        <f t="shared" ca="1" si="748"/>
        <v>0</v>
      </c>
      <c r="O4364" s="679">
        <f t="shared" ca="1" si="748"/>
        <v>0</v>
      </c>
      <c r="P4364" s="679">
        <f t="shared" ca="1" si="748"/>
        <v>0</v>
      </c>
      <c r="Q4364" s="679">
        <f t="shared" ca="1" si="748"/>
        <v>0</v>
      </c>
      <c r="R4364" s="679">
        <f t="shared" ca="1" si="748"/>
        <v>0</v>
      </c>
      <c r="S4364" s="679">
        <f t="shared" ca="1" si="748"/>
        <v>0</v>
      </c>
      <c r="T4364" s="679">
        <f t="shared" ca="1" si="748"/>
        <v>0</v>
      </c>
      <c r="U4364" s="679">
        <f t="shared" ca="1" si="748"/>
        <v>0</v>
      </c>
      <c r="V4364" s="679">
        <f t="shared" ca="1" si="748"/>
        <v>0</v>
      </c>
      <c r="W4364" s="679">
        <f t="shared" ca="1" si="747"/>
        <v>0</v>
      </c>
      <c r="X4364" s="679">
        <f t="shared" ca="1" si="748"/>
        <v>0</v>
      </c>
      <c r="Y4364" s="679">
        <f t="shared" ca="1" si="748"/>
        <v>0</v>
      </c>
      <c r="Z4364" s="679">
        <f t="shared" ca="1" si="748"/>
        <v>0</v>
      </c>
      <c r="AA4364" t="str">
        <f t="shared" si="749"/>
        <v>ASR_Financial_Report_SHP21Final</v>
      </c>
      <c r="AB4364" s="960">
        <f t="shared" si="750"/>
        <v>44658</v>
      </c>
      <c r="AC4364" t="str">
        <f t="shared" si="751"/>
        <v>Unaudited</v>
      </c>
    </row>
    <row r="4365" spans="1:29" x14ac:dyDescent="0.25">
      <c r="A4365" t="s">
        <v>420</v>
      </c>
      <c r="B4365" t="s">
        <v>1366</v>
      </c>
      <c r="C4365" t="s">
        <v>1367</v>
      </c>
      <c r="D4365">
        <v>1900</v>
      </c>
      <c r="E4365">
        <v>1</v>
      </c>
      <c r="F4365" t="s">
        <v>1012</v>
      </c>
      <c r="G4365" t="s">
        <v>1365</v>
      </c>
      <c r="H4365" t="s">
        <v>390</v>
      </c>
      <c r="I4365" t="s">
        <v>488</v>
      </c>
      <c r="J4365" t="s">
        <v>444</v>
      </c>
      <c r="K4365" t="s">
        <v>434</v>
      </c>
      <c r="L4365" s="15" t="s">
        <v>120</v>
      </c>
      <c r="M4365" t="s">
        <v>32</v>
      </c>
      <c r="N4365" s="679">
        <f t="shared" ca="1" si="748"/>
        <v>0</v>
      </c>
      <c r="O4365" s="679">
        <f t="shared" ca="1" si="748"/>
        <v>0</v>
      </c>
      <c r="P4365" s="679">
        <f t="shared" ca="1" si="748"/>
        <v>0</v>
      </c>
      <c r="Q4365" s="679">
        <f t="shared" ca="1" si="748"/>
        <v>0</v>
      </c>
      <c r="R4365" s="679">
        <f t="shared" ca="1" si="748"/>
        <v>0</v>
      </c>
      <c r="S4365" s="679">
        <f t="shared" ca="1" si="748"/>
        <v>0</v>
      </c>
      <c r="T4365" s="679">
        <f t="shared" ref="N4365:Z4381" ca="1" si="75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679">
        <f t="shared" ca="1" si="752"/>
        <v>0</v>
      </c>
      <c r="V4365" s="679">
        <f t="shared" ca="1" si="752"/>
        <v>0</v>
      </c>
      <c r="W4365" s="679">
        <f t="shared" ca="1" si="747"/>
        <v>0</v>
      </c>
      <c r="X4365" s="679">
        <f t="shared" ca="1" si="752"/>
        <v>0</v>
      </c>
      <c r="Y4365" s="679">
        <f t="shared" ca="1" si="752"/>
        <v>0</v>
      </c>
      <c r="Z4365" s="679">
        <f t="shared" ca="1" si="752"/>
        <v>0</v>
      </c>
      <c r="AA4365" t="str">
        <f t="shared" si="749"/>
        <v>ASR_Financial_Report_SHP21Final</v>
      </c>
      <c r="AB4365" s="960">
        <f t="shared" si="750"/>
        <v>44658</v>
      </c>
      <c r="AC4365" t="str">
        <f t="shared" si="751"/>
        <v>Unaudited</v>
      </c>
    </row>
    <row r="4366" spans="1:29" x14ac:dyDescent="0.25">
      <c r="A4366" t="s">
        <v>420</v>
      </c>
      <c r="B4366" t="s">
        <v>1366</v>
      </c>
      <c r="C4366" t="s">
        <v>1367</v>
      </c>
      <c r="D4366">
        <v>1900</v>
      </c>
      <c r="E4366">
        <v>1</v>
      </c>
      <c r="F4366" t="s">
        <v>1012</v>
      </c>
      <c r="G4366" t="s">
        <v>1365</v>
      </c>
      <c r="H4366" t="s">
        <v>390</v>
      </c>
      <c r="I4366" t="s">
        <v>488</v>
      </c>
      <c r="J4366" t="s">
        <v>444</v>
      </c>
      <c r="K4366" t="s">
        <v>434</v>
      </c>
      <c r="L4366" s="15" t="s">
        <v>924</v>
      </c>
      <c r="M4366" t="s">
        <v>916</v>
      </c>
      <c r="N4366" s="679">
        <f t="shared" ca="1" si="752"/>
        <v>0</v>
      </c>
      <c r="O4366" s="679">
        <f t="shared" ca="1" si="752"/>
        <v>0</v>
      </c>
      <c r="P4366" s="679">
        <f t="shared" ca="1" si="752"/>
        <v>0</v>
      </c>
      <c r="Q4366" s="679">
        <f t="shared" ca="1" si="752"/>
        <v>0</v>
      </c>
      <c r="R4366" s="679">
        <f t="shared" ca="1" si="752"/>
        <v>0</v>
      </c>
      <c r="S4366" s="679">
        <f t="shared" ca="1" si="752"/>
        <v>0</v>
      </c>
      <c r="T4366" s="679">
        <f t="shared" ca="1" si="752"/>
        <v>0</v>
      </c>
      <c r="U4366" s="679">
        <f t="shared" ca="1" si="752"/>
        <v>0</v>
      </c>
      <c r="V4366" s="679">
        <f t="shared" ca="1" si="752"/>
        <v>0</v>
      </c>
      <c r="W4366" s="679">
        <f t="shared" ca="1" si="747"/>
        <v>0</v>
      </c>
      <c r="X4366" s="679">
        <f t="shared" ca="1" si="752"/>
        <v>0</v>
      </c>
      <c r="Y4366" s="679">
        <f t="shared" ca="1" si="752"/>
        <v>0</v>
      </c>
      <c r="Z4366" s="679">
        <f t="shared" ca="1" si="752"/>
        <v>0</v>
      </c>
      <c r="AA4366" t="str">
        <f t="shared" si="749"/>
        <v>ASR_Financial_Report_SHP21Final</v>
      </c>
      <c r="AB4366" s="960">
        <f t="shared" si="750"/>
        <v>44658</v>
      </c>
      <c r="AC4366" t="str">
        <f t="shared" si="751"/>
        <v>Unaudited</v>
      </c>
    </row>
    <row r="4367" spans="1:29" x14ac:dyDescent="0.25">
      <c r="A4367" t="s">
        <v>420</v>
      </c>
      <c r="B4367" t="s">
        <v>1366</v>
      </c>
      <c r="C4367" t="s">
        <v>1367</v>
      </c>
      <c r="D4367">
        <v>1900</v>
      </c>
      <c r="E4367">
        <v>1</v>
      </c>
      <c r="F4367" t="s">
        <v>1012</v>
      </c>
      <c r="G4367" t="s">
        <v>1365</v>
      </c>
      <c r="H4367" t="s">
        <v>390</v>
      </c>
      <c r="I4367" t="s">
        <v>488</v>
      </c>
      <c r="J4367" t="s">
        <v>444</v>
      </c>
      <c r="K4367" t="s">
        <v>434</v>
      </c>
      <c r="L4367" s="15" t="s">
        <v>167</v>
      </c>
      <c r="M4367" t="s">
        <v>40</v>
      </c>
      <c r="N4367" s="679">
        <f t="shared" ca="1" si="752"/>
        <v>0</v>
      </c>
      <c r="O4367" s="679">
        <f t="shared" ca="1" si="752"/>
        <v>0</v>
      </c>
      <c r="P4367" s="679">
        <f t="shared" ca="1" si="752"/>
        <v>0</v>
      </c>
      <c r="Q4367" s="679">
        <f t="shared" ca="1" si="752"/>
        <v>0</v>
      </c>
      <c r="R4367" s="679">
        <f t="shared" ca="1" si="752"/>
        <v>0</v>
      </c>
      <c r="S4367" s="679">
        <f t="shared" ca="1" si="752"/>
        <v>0</v>
      </c>
      <c r="T4367" s="679">
        <f t="shared" ca="1" si="752"/>
        <v>0</v>
      </c>
      <c r="U4367" s="679">
        <f t="shared" ca="1" si="752"/>
        <v>0</v>
      </c>
      <c r="V4367" s="679">
        <f t="shared" ca="1" si="752"/>
        <v>0</v>
      </c>
      <c r="W4367" s="679">
        <f t="shared" ca="1" si="747"/>
        <v>0</v>
      </c>
      <c r="X4367" s="679">
        <f t="shared" ca="1" si="752"/>
        <v>0</v>
      </c>
      <c r="Y4367" s="679">
        <f t="shared" ca="1" si="752"/>
        <v>0</v>
      </c>
      <c r="Z4367" s="679">
        <f t="shared" ca="1" si="752"/>
        <v>0</v>
      </c>
      <c r="AA4367" t="str">
        <f t="shared" si="749"/>
        <v>ASR_Financial_Report_SHP21Final</v>
      </c>
      <c r="AB4367" s="960">
        <f t="shared" si="750"/>
        <v>44658</v>
      </c>
      <c r="AC4367" t="str">
        <f t="shared" si="751"/>
        <v>Unaudited</v>
      </c>
    </row>
    <row r="4368" spans="1:29" x14ac:dyDescent="0.25">
      <c r="A4368" t="s">
        <v>420</v>
      </c>
      <c r="B4368" t="s">
        <v>1366</v>
      </c>
      <c r="C4368" t="s">
        <v>1367</v>
      </c>
      <c r="D4368">
        <v>1900</v>
      </c>
      <c r="E4368">
        <v>1</v>
      </c>
      <c r="F4368" t="s">
        <v>1012</v>
      </c>
      <c r="G4368" t="s">
        <v>1365</v>
      </c>
      <c r="H4368" t="s">
        <v>390</v>
      </c>
      <c r="I4368" t="s">
        <v>488</v>
      </c>
      <c r="J4368" t="s">
        <v>444</v>
      </c>
      <c r="K4368" t="s">
        <v>434</v>
      </c>
      <c r="L4368" s="15" t="s">
        <v>168</v>
      </c>
      <c r="M4368" t="s">
        <v>329</v>
      </c>
      <c r="N4368" s="679">
        <f t="shared" ca="1" si="752"/>
        <v>0</v>
      </c>
      <c r="O4368" s="679">
        <f t="shared" ca="1" si="752"/>
        <v>0</v>
      </c>
      <c r="P4368" s="679">
        <f t="shared" ca="1" si="752"/>
        <v>0</v>
      </c>
      <c r="Q4368" s="679">
        <f t="shared" ca="1" si="752"/>
        <v>0</v>
      </c>
      <c r="R4368" s="679">
        <f t="shared" ca="1" si="752"/>
        <v>0</v>
      </c>
      <c r="S4368" s="679">
        <f t="shared" ca="1" si="752"/>
        <v>0</v>
      </c>
      <c r="T4368" s="679">
        <f t="shared" ca="1" si="752"/>
        <v>0</v>
      </c>
      <c r="U4368" s="679">
        <f t="shared" ca="1" si="752"/>
        <v>0</v>
      </c>
      <c r="V4368" s="679">
        <f t="shared" ca="1" si="752"/>
        <v>0</v>
      </c>
      <c r="W4368" s="679">
        <f t="shared" ca="1" si="747"/>
        <v>0</v>
      </c>
      <c r="X4368" s="679">
        <f t="shared" ca="1" si="752"/>
        <v>0</v>
      </c>
      <c r="Y4368" s="679">
        <f t="shared" ca="1" si="752"/>
        <v>0</v>
      </c>
      <c r="Z4368" s="679">
        <f t="shared" ca="1" si="752"/>
        <v>0</v>
      </c>
      <c r="AA4368" t="str">
        <f t="shared" si="749"/>
        <v>ASR_Financial_Report_SHP21Final</v>
      </c>
      <c r="AB4368" s="960">
        <f t="shared" si="750"/>
        <v>44658</v>
      </c>
      <c r="AC4368" t="str">
        <f t="shared" si="751"/>
        <v>Unaudited</v>
      </c>
    </row>
    <row r="4369" spans="1:29" x14ac:dyDescent="0.25">
      <c r="A4369" t="s">
        <v>420</v>
      </c>
      <c r="B4369" t="s">
        <v>1366</v>
      </c>
      <c r="C4369" t="s">
        <v>1367</v>
      </c>
      <c r="D4369">
        <v>1900</v>
      </c>
      <c r="E4369">
        <v>1</v>
      </c>
      <c r="F4369" t="s">
        <v>1012</v>
      </c>
      <c r="G4369" t="s">
        <v>1365</v>
      </c>
      <c r="H4369" t="s">
        <v>390</v>
      </c>
      <c r="I4369" t="s">
        <v>488</v>
      </c>
      <c r="J4369" t="s">
        <v>450</v>
      </c>
      <c r="K4369" t="s">
        <v>435</v>
      </c>
      <c r="L4369" s="15" t="s">
        <v>121</v>
      </c>
      <c r="M4369" t="s">
        <v>27</v>
      </c>
      <c r="N4369" s="679">
        <f t="shared" ca="1" si="752"/>
        <v>0</v>
      </c>
      <c r="O4369" s="679">
        <f t="shared" ca="1" si="752"/>
        <v>0</v>
      </c>
      <c r="P4369" s="679">
        <f t="shared" ca="1" si="752"/>
        <v>0</v>
      </c>
      <c r="Q4369" s="679">
        <f t="shared" ca="1" si="752"/>
        <v>0</v>
      </c>
      <c r="R4369" s="679">
        <f t="shared" ca="1" si="752"/>
        <v>0</v>
      </c>
      <c r="S4369" s="679">
        <f t="shared" ca="1" si="752"/>
        <v>0</v>
      </c>
      <c r="T4369" s="679">
        <f t="shared" ca="1" si="752"/>
        <v>0</v>
      </c>
      <c r="U4369" s="679">
        <f t="shared" ca="1" si="752"/>
        <v>0</v>
      </c>
      <c r="V4369" s="679">
        <f t="shared" ca="1" si="752"/>
        <v>0</v>
      </c>
      <c r="W4369" s="679">
        <f t="shared" ca="1" si="747"/>
        <v>0</v>
      </c>
      <c r="X4369" s="679">
        <f t="shared" ca="1" si="752"/>
        <v>0</v>
      </c>
      <c r="Y4369" s="679">
        <f t="shared" ca="1" si="752"/>
        <v>0</v>
      </c>
      <c r="Z4369" s="679">
        <f t="shared" ca="1" si="752"/>
        <v>0</v>
      </c>
      <c r="AA4369" t="str">
        <f t="shared" si="749"/>
        <v>ASR_Financial_Report_SHP21Final</v>
      </c>
      <c r="AB4369" s="960">
        <f t="shared" si="750"/>
        <v>44658</v>
      </c>
      <c r="AC4369" t="str">
        <f t="shared" si="751"/>
        <v>Unaudited</v>
      </c>
    </row>
    <row r="4370" spans="1:29" x14ac:dyDescent="0.25">
      <c r="A4370" t="s">
        <v>420</v>
      </c>
      <c r="B4370" t="s">
        <v>1366</v>
      </c>
      <c r="C4370" t="s">
        <v>1367</v>
      </c>
      <c r="D4370">
        <v>1900</v>
      </c>
      <c r="E4370">
        <v>1</v>
      </c>
      <c r="F4370" t="s">
        <v>1012</v>
      </c>
      <c r="G4370" t="s">
        <v>1365</v>
      </c>
      <c r="H4370" t="s">
        <v>390</v>
      </c>
      <c r="I4370" t="s">
        <v>488</v>
      </c>
      <c r="J4370" t="s">
        <v>450</v>
      </c>
      <c r="K4370" t="s">
        <v>435</v>
      </c>
      <c r="L4370" s="15" t="s">
        <v>122</v>
      </c>
      <c r="M4370" t="s">
        <v>97</v>
      </c>
      <c r="N4370" s="679">
        <f t="shared" ca="1" si="752"/>
        <v>0</v>
      </c>
      <c r="O4370" s="679">
        <f t="shared" ca="1" si="752"/>
        <v>0</v>
      </c>
      <c r="P4370" s="679">
        <f t="shared" ca="1" si="752"/>
        <v>0</v>
      </c>
      <c r="Q4370" s="679">
        <f t="shared" ca="1" si="752"/>
        <v>0</v>
      </c>
      <c r="R4370" s="679">
        <f t="shared" ca="1" si="752"/>
        <v>0</v>
      </c>
      <c r="S4370" s="679">
        <f t="shared" ca="1" si="752"/>
        <v>0</v>
      </c>
      <c r="T4370" s="679">
        <f t="shared" ca="1" si="752"/>
        <v>0</v>
      </c>
      <c r="U4370" s="679">
        <f t="shared" ca="1" si="752"/>
        <v>0</v>
      </c>
      <c r="V4370" s="679">
        <f t="shared" ca="1" si="752"/>
        <v>0</v>
      </c>
      <c r="W4370" s="679">
        <f t="shared" ca="1" si="747"/>
        <v>0</v>
      </c>
      <c r="X4370" s="679">
        <f t="shared" ca="1" si="752"/>
        <v>0</v>
      </c>
      <c r="Y4370" s="679">
        <f t="shared" ca="1" si="752"/>
        <v>0</v>
      </c>
      <c r="Z4370" s="679">
        <f t="shared" ca="1" si="752"/>
        <v>0</v>
      </c>
      <c r="AA4370" t="str">
        <f t="shared" si="749"/>
        <v>ASR_Financial_Report_SHP21Final</v>
      </c>
      <c r="AB4370" s="960">
        <f t="shared" si="750"/>
        <v>44658</v>
      </c>
      <c r="AC4370" t="str">
        <f t="shared" si="751"/>
        <v>Unaudited</v>
      </c>
    </row>
    <row r="4371" spans="1:29" x14ac:dyDescent="0.25">
      <c r="A4371" t="s">
        <v>420</v>
      </c>
      <c r="B4371" t="s">
        <v>1366</v>
      </c>
      <c r="C4371" t="s">
        <v>1367</v>
      </c>
      <c r="D4371">
        <v>1900</v>
      </c>
      <c r="E4371">
        <v>1</v>
      </c>
      <c r="F4371" t="s">
        <v>1012</v>
      </c>
      <c r="G4371" t="s">
        <v>1365</v>
      </c>
      <c r="H4371" t="s">
        <v>390</v>
      </c>
      <c r="I4371" t="s">
        <v>488</v>
      </c>
      <c r="J4371" t="s">
        <v>450</v>
      </c>
      <c r="K4371" t="s">
        <v>435</v>
      </c>
      <c r="L4371" s="15" t="s">
        <v>123</v>
      </c>
      <c r="M4371" t="s">
        <v>98</v>
      </c>
      <c r="N4371" s="679">
        <f t="shared" ca="1" si="752"/>
        <v>0</v>
      </c>
      <c r="O4371" s="679">
        <f t="shared" ca="1" si="752"/>
        <v>0</v>
      </c>
      <c r="P4371" s="679">
        <f t="shared" ca="1" si="752"/>
        <v>0</v>
      </c>
      <c r="Q4371" s="679">
        <f t="shared" ca="1" si="752"/>
        <v>0</v>
      </c>
      <c r="R4371" s="679">
        <f t="shared" ca="1" si="752"/>
        <v>0</v>
      </c>
      <c r="S4371" s="679">
        <f t="shared" ca="1" si="752"/>
        <v>0</v>
      </c>
      <c r="T4371" s="679">
        <f t="shared" ca="1" si="752"/>
        <v>0</v>
      </c>
      <c r="U4371" s="679">
        <f t="shared" ca="1" si="752"/>
        <v>0</v>
      </c>
      <c r="V4371" s="679">
        <f t="shared" ca="1" si="752"/>
        <v>0</v>
      </c>
      <c r="W4371" s="679">
        <f t="shared" ca="1" si="747"/>
        <v>0</v>
      </c>
      <c r="X4371" s="679">
        <f t="shared" ca="1" si="752"/>
        <v>0</v>
      </c>
      <c r="Y4371" s="679">
        <f t="shared" ca="1" si="752"/>
        <v>0</v>
      </c>
      <c r="Z4371" s="679">
        <f t="shared" ca="1" si="752"/>
        <v>0</v>
      </c>
      <c r="AA4371" t="str">
        <f t="shared" si="749"/>
        <v>ASR_Financial_Report_SHP21Final</v>
      </c>
      <c r="AB4371" s="960">
        <f t="shared" si="750"/>
        <v>44658</v>
      </c>
      <c r="AC4371" t="str">
        <f t="shared" si="751"/>
        <v>Unaudited</v>
      </c>
    </row>
    <row r="4372" spans="1:29" x14ac:dyDescent="0.25">
      <c r="A4372" t="s">
        <v>420</v>
      </c>
      <c r="B4372" t="s">
        <v>1366</v>
      </c>
      <c r="C4372" t="s">
        <v>1367</v>
      </c>
      <c r="D4372">
        <v>1900</v>
      </c>
      <c r="E4372">
        <v>1</v>
      </c>
      <c r="F4372" t="s">
        <v>1012</v>
      </c>
      <c r="G4372" t="s">
        <v>1365</v>
      </c>
      <c r="H4372" t="s">
        <v>390</v>
      </c>
      <c r="I4372" t="s">
        <v>488</v>
      </c>
      <c r="J4372" t="s">
        <v>450</v>
      </c>
      <c r="K4372" t="s">
        <v>435</v>
      </c>
      <c r="L4372" s="15" t="s">
        <v>124</v>
      </c>
      <c r="M4372" t="s">
        <v>99</v>
      </c>
      <c r="N4372" s="679">
        <f t="shared" ca="1" si="752"/>
        <v>0</v>
      </c>
      <c r="O4372" s="679">
        <f t="shared" ca="1" si="752"/>
        <v>0</v>
      </c>
      <c r="P4372" s="679">
        <f t="shared" ca="1" si="752"/>
        <v>0</v>
      </c>
      <c r="Q4372" s="679">
        <f t="shared" ca="1" si="752"/>
        <v>0</v>
      </c>
      <c r="R4372" s="679">
        <f t="shared" ca="1" si="752"/>
        <v>0</v>
      </c>
      <c r="S4372" s="679">
        <f t="shared" ca="1" si="752"/>
        <v>0</v>
      </c>
      <c r="T4372" s="679">
        <f t="shared" ca="1" si="752"/>
        <v>0</v>
      </c>
      <c r="U4372" s="679">
        <f t="shared" ca="1" si="752"/>
        <v>0</v>
      </c>
      <c r="V4372" s="679">
        <f t="shared" ca="1" si="752"/>
        <v>0</v>
      </c>
      <c r="W4372" s="679">
        <f t="shared" ca="1" si="747"/>
        <v>0</v>
      </c>
      <c r="X4372" s="679">
        <f t="shared" ca="1" si="752"/>
        <v>0</v>
      </c>
      <c r="Y4372" s="679">
        <f t="shared" ca="1" si="752"/>
        <v>0</v>
      </c>
      <c r="Z4372" s="679">
        <f t="shared" ca="1" si="752"/>
        <v>0</v>
      </c>
      <c r="AA4372" t="str">
        <f t="shared" si="749"/>
        <v>ASR_Financial_Report_SHP21Final</v>
      </c>
      <c r="AB4372" s="960">
        <f t="shared" si="750"/>
        <v>44658</v>
      </c>
      <c r="AC4372" t="str">
        <f t="shared" si="751"/>
        <v>Unaudited</v>
      </c>
    </row>
    <row r="4373" spans="1:29" x14ac:dyDescent="0.25">
      <c r="A4373" t="s">
        <v>420</v>
      </c>
      <c r="B4373" t="s">
        <v>1366</v>
      </c>
      <c r="C4373" t="s">
        <v>1367</v>
      </c>
      <c r="D4373">
        <v>1900</v>
      </c>
      <c r="E4373">
        <v>1</v>
      </c>
      <c r="F4373" t="s">
        <v>1012</v>
      </c>
      <c r="G4373" t="s">
        <v>1365</v>
      </c>
      <c r="H4373" t="s">
        <v>390</v>
      </c>
      <c r="I4373" t="s">
        <v>488</v>
      </c>
      <c r="J4373" t="s">
        <v>450</v>
      </c>
      <c r="K4373" t="s">
        <v>435</v>
      </c>
      <c r="L4373" s="15" t="s">
        <v>125</v>
      </c>
      <c r="M4373" t="s">
        <v>100</v>
      </c>
      <c r="N4373" s="679">
        <f t="shared" ca="1" si="752"/>
        <v>0</v>
      </c>
      <c r="O4373" s="679">
        <f t="shared" ca="1" si="752"/>
        <v>0</v>
      </c>
      <c r="P4373" s="679">
        <f t="shared" ca="1" si="752"/>
        <v>0</v>
      </c>
      <c r="Q4373" s="679">
        <f t="shared" ca="1" si="752"/>
        <v>0</v>
      </c>
      <c r="R4373" s="679">
        <f t="shared" ca="1" si="752"/>
        <v>0</v>
      </c>
      <c r="S4373" s="679">
        <f t="shared" ca="1" si="752"/>
        <v>0</v>
      </c>
      <c r="T4373" s="679">
        <f t="shared" ca="1" si="752"/>
        <v>0</v>
      </c>
      <c r="U4373" s="679">
        <f t="shared" ca="1" si="752"/>
        <v>0</v>
      </c>
      <c r="V4373" s="679">
        <f t="shared" ca="1" si="752"/>
        <v>0</v>
      </c>
      <c r="W4373" s="679">
        <f t="shared" ca="1" si="747"/>
        <v>0</v>
      </c>
      <c r="X4373" s="679">
        <f t="shared" ca="1" si="752"/>
        <v>0</v>
      </c>
      <c r="Y4373" s="679">
        <f t="shared" ca="1" si="752"/>
        <v>0</v>
      </c>
      <c r="Z4373" s="679">
        <f t="shared" ca="1" si="752"/>
        <v>0</v>
      </c>
      <c r="AA4373" t="str">
        <f t="shared" si="749"/>
        <v>ASR_Financial_Report_SHP21Final</v>
      </c>
      <c r="AB4373" s="960">
        <f t="shared" si="750"/>
        <v>44658</v>
      </c>
      <c r="AC4373" t="str">
        <f t="shared" si="751"/>
        <v>Unaudited</v>
      </c>
    </row>
    <row r="4374" spans="1:29" x14ac:dyDescent="0.25">
      <c r="A4374" t="s">
        <v>420</v>
      </c>
      <c r="B4374" t="s">
        <v>1366</v>
      </c>
      <c r="C4374" t="s">
        <v>1367</v>
      </c>
      <c r="D4374">
        <v>1900</v>
      </c>
      <c r="E4374">
        <v>1</v>
      </c>
      <c r="F4374" t="s">
        <v>1012</v>
      </c>
      <c r="G4374" t="s">
        <v>1365</v>
      </c>
      <c r="H4374" t="s">
        <v>390</v>
      </c>
      <c r="I4374" t="s">
        <v>488</v>
      </c>
      <c r="J4374" t="s">
        <v>450</v>
      </c>
      <c r="K4374" t="s">
        <v>435</v>
      </c>
      <c r="L4374" s="15" t="s">
        <v>126</v>
      </c>
      <c r="M4374" t="s">
        <v>28</v>
      </c>
      <c r="N4374" s="679">
        <f t="shared" ca="1" si="752"/>
        <v>0</v>
      </c>
      <c r="O4374" s="679">
        <f t="shared" ca="1" si="752"/>
        <v>0</v>
      </c>
      <c r="P4374" s="679">
        <f t="shared" ca="1" si="752"/>
        <v>0</v>
      </c>
      <c r="Q4374" s="679">
        <f t="shared" ca="1" si="752"/>
        <v>0</v>
      </c>
      <c r="R4374" s="679">
        <f t="shared" ca="1" si="752"/>
        <v>0</v>
      </c>
      <c r="S4374" s="679">
        <f t="shared" ca="1" si="752"/>
        <v>0</v>
      </c>
      <c r="T4374" s="679">
        <f t="shared" ca="1" si="752"/>
        <v>0</v>
      </c>
      <c r="U4374" s="679">
        <f t="shared" ca="1" si="752"/>
        <v>0</v>
      </c>
      <c r="V4374" s="679">
        <f t="shared" ca="1" si="752"/>
        <v>0</v>
      </c>
      <c r="W4374" s="679">
        <f t="shared" ca="1" si="747"/>
        <v>0</v>
      </c>
      <c r="X4374" s="679">
        <f t="shared" ca="1" si="752"/>
        <v>0</v>
      </c>
      <c r="Y4374" s="679">
        <f t="shared" ca="1" si="752"/>
        <v>0</v>
      </c>
      <c r="Z4374" s="679">
        <f t="shared" ca="1" si="752"/>
        <v>0</v>
      </c>
      <c r="AA4374" t="str">
        <f t="shared" si="749"/>
        <v>ASR_Financial_Report_SHP21Final</v>
      </c>
      <c r="AB4374" s="960">
        <f t="shared" si="750"/>
        <v>44658</v>
      </c>
      <c r="AC4374" t="str">
        <f t="shared" si="751"/>
        <v>Unaudited</v>
      </c>
    </row>
    <row r="4375" spans="1:29" x14ac:dyDescent="0.25">
      <c r="A4375" t="s">
        <v>420</v>
      </c>
      <c r="B4375" t="s">
        <v>1366</v>
      </c>
      <c r="C4375" t="s">
        <v>1367</v>
      </c>
      <c r="D4375">
        <v>1900</v>
      </c>
      <c r="E4375">
        <v>1</v>
      </c>
      <c r="F4375" t="s">
        <v>1012</v>
      </c>
      <c r="G4375" t="s">
        <v>1365</v>
      </c>
      <c r="H4375" t="s">
        <v>390</v>
      </c>
      <c r="I4375" t="s">
        <v>488</v>
      </c>
      <c r="J4375" t="s">
        <v>436</v>
      </c>
      <c r="K4375" t="s">
        <v>436</v>
      </c>
      <c r="L4375" s="15" t="s">
        <v>128</v>
      </c>
      <c r="M4375" t="s">
        <v>326</v>
      </c>
      <c r="N4375" s="679">
        <f t="shared" ca="1" si="752"/>
        <v>0</v>
      </c>
      <c r="O4375" s="679">
        <f t="shared" ca="1" si="752"/>
        <v>0</v>
      </c>
      <c r="P4375" s="679">
        <f t="shared" ca="1" si="752"/>
        <v>0</v>
      </c>
      <c r="Q4375" s="679">
        <f t="shared" ca="1" si="752"/>
        <v>0</v>
      </c>
      <c r="R4375" s="679">
        <f t="shared" ca="1" si="752"/>
        <v>0</v>
      </c>
      <c r="S4375" s="679">
        <f t="shared" ca="1" si="752"/>
        <v>0</v>
      </c>
      <c r="T4375" s="679">
        <f t="shared" ca="1" si="752"/>
        <v>0</v>
      </c>
      <c r="U4375" s="679">
        <f t="shared" ca="1" si="752"/>
        <v>0</v>
      </c>
      <c r="V4375" s="679">
        <f t="shared" ca="1" si="752"/>
        <v>0</v>
      </c>
      <c r="W4375" s="679">
        <f t="shared" ca="1" si="747"/>
        <v>0</v>
      </c>
      <c r="X4375" s="679">
        <f t="shared" ca="1" si="752"/>
        <v>0</v>
      </c>
      <c r="Y4375" s="679">
        <f t="shared" ca="1" si="752"/>
        <v>0</v>
      </c>
      <c r="Z4375" s="679">
        <f t="shared" ca="1" si="752"/>
        <v>0</v>
      </c>
      <c r="AA4375" t="str">
        <f t="shared" si="749"/>
        <v>ASR_Financial_Report_SHP21Final</v>
      </c>
      <c r="AB4375" s="960">
        <f t="shared" si="750"/>
        <v>44658</v>
      </c>
      <c r="AC4375" t="str">
        <f t="shared" si="751"/>
        <v>Unaudited</v>
      </c>
    </row>
    <row r="4376" spans="1:29" x14ac:dyDescent="0.25">
      <c r="A4376" t="s">
        <v>420</v>
      </c>
      <c r="B4376" t="s">
        <v>1366</v>
      </c>
      <c r="C4376" t="s">
        <v>1367</v>
      </c>
      <c r="D4376">
        <v>1900</v>
      </c>
      <c r="E4376">
        <v>1</v>
      </c>
      <c r="F4376" t="s">
        <v>1012</v>
      </c>
      <c r="G4376" t="s">
        <v>1365</v>
      </c>
      <c r="H4376" t="s">
        <v>390</v>
      </c>
      <c r="I4376" t="s">
        <v>488</v>
      </c>
      <c r="J4376" t="s">
        <v>436</v>
      </c>
      <c r="K4376" t="s">
        <v>436</v>
      </c>
      <c r="L4376" s="15" t="s">
        <v>129</v>
      </c>
      <c r="M4376" t="s">
        <v>325</v>
      </c>
      <c r="N4376" s="679">
        <f t="shared" ca="1" si="752"/>
        <v>0</v>
      </c>
      <c r="O4376" s="679">
        <f t="shared" ca="1" si="752"/>
        <v>0</v>
      </c>
      <c r="P4376" s="679">
        <f t="shared" ca="1" si="752"/>
        <v>0</v>
      </c>
      <c r="Q4376" s="679">
        <f t="shared" ca="1" si="752"/>
        <v>0</v>
      </c>
      <c r="R4376" s="679">
        <f t="shared" ca="1" si="752"/>
        <v>0</v>
      </c>
      <c r="S4376" s="679">
        <f t="shared" ca="1" si="752"/>
        <v>0</v>
      </c>
      <c r="T4376" s="679">
        <f t="shared" ca="1" si="752"/>
        <v>0</v>
      </c>
      <c r="U4376" s="679">
        <f t="shared" ca="1" si="752"/>
        <v>0</v>
      </c>
      <c r="V4376" s="679">
        <f t="shared" ca="1" si="752"/>
        <v>0</v>
      </c>
      <c r="W4376" s="679">
        <f t="shared" ca="1" si="747"/>
        <v>0</v>
      </c>
      <c r="X4376" s="679">
        <f t="shared" ca="1" si="752"/>
        <v>0</v>
      </c>
      <c r="Y4376" s="679">
        <f t="shared" ca="1" si="752"/>
        <v>0</v>
      </c>
      <c r="Z4376" s="679">
        <f t="shared" ca="1" si="752"/>
        <v>0</v>
      </c>
      <c r="AA4376" t="str">
        <f t="shared" si="749"/>
        <v>ASR_Financial_Report_SHP21Final</v>
      </c>
      <c r="AB4376" s="960">
        <f t="shared" si="750"/>
        <v>44658</v>
      </c>
      <c r="AC4376" t="str">
        <f t="shared" si="751"/>
        <v>Unaudited</v>
      </c>
    </row>
    <row r="4377" spans="1:29" x14ac:dyDescent="0.25">
      <c r="A4377" t="s">
        <v>420</v>
      </c>
      <c r="B4377" t="s">
        <v>1366</v>
      </c>
      <c r="C4377" t="s">
        <v>1367</v>
      </c>
      <c r="D4377">
        <v>1900</v>
      </c>
      <c r="E4377">
        <v>1</v>
      </c>
      <c r="F4377" t="s">
        <v>1012</v>
      </c>
      <c r="G4377" t="s">
        <v>1365</v>
      </c>
      <c r="H4377" t="s">
        <v>390</v>
      </c>
      <c r="I4377" t="s">
        <v>488</v>
      </c>
      <c r="J4377" t="s">
        <v>436</v>
      </c>
      <c r="K4377" t="s">
        <v>436</v>
      </c>
      <c r="L4377" s="15" t="s">
        <v>130</v>
      </c>
      <c r="M4377" t="s">
        <v>179</v>
      </c>
      <c r="N4377" s="679">
        <f t="shared" ca="1" si="752"/>
        <v>0</v>
      </c>
      <c r="O4377" s="679">
        <f t="shared" ca="1" si="752"/>
        <v>0</v>
      </c>
      <c r="P4377" s="679">
        <f t="shared" ca="1" si="752"/>
        <v>0</v>
      </c>
      <c r="Q4377" s="679">
        <f t="shared" ca="1" si="752"/>
        <v>0</v>
      </c>
      <c r="R4377" s="679">
        <f t="shared" ca="1" si="752"/>
        <v>0</v>
      </c>
      <c r="S4377" s="679">
        <f t="shared" ca="1" si="752"/>
        <v>0</v>
      </c>
      <c r="T4377" s="679">
        <f t="shared" ca="1" si="752"/>
        <v>0</v>
      </c>
      <c r="U4377" s="679">
        <f t="shared" ca="1" si="752"/>
        <v>0</v>
      </c>
      <c r="V4377" s="679">
        <f t="shared" ca="1" si="752"/>
        <v>0</v>
      </c>
      <c r="W4377" s="679">
        <f t="shared" ca="1" si="747"/>
        <v>0</v>
      </c>
      <c r="X4377" s="679">
        <f t="shared" ca="1" si="752"/>
        <v>0</v>
      </c>
      <c r="Y4377" s="679">
        <f t="shared" ca="1" si="752"/>
        <v>0</v>
      </c>
      <c r="Z4377" s="679">
        <f t="shared" ca="1" si="752"/>
        <v>0</v>
      </c>
      <c r="AA4377" t="str">
        <f t="shared" si="749"/>
        <v>ASR_Financial_Report_SHP21Final</v>
      </c>
      <c r="AB4377" s="960">
        <f t="shared" si="750"/>
        <v>44658</v>
      </c>
      <c r="AC4377" t="str">
        <f t="shared" si="751"/>
        <v>Unaudited</v>
      </c>
    </row>
    <row r="4378" spans="1:29" x14ac:dyDescent="0.25">
      <c r="A4378" t="s">
        <v>420</v>
      </c>
      <c r="B4378" t="s">
        <v>1366</v>
      </c>
      <c r="C4378" t="s">
        <v>1367</v>
      </c>
      <c r="D4378">
        <v>1900</v>
      </c>
      <c r="E4378">
        <v>1</v>
      </c>
      <c r="F4378" t="s">
        <v>1012</v>
      </c>
      <c r="G4378" t="s">
        <v>1365</v>
      </c>
      <c r="H4378" t="s">
        <v>390</v>
      </c>
      <c r="I4378" t="s">
        <v>488</v>
      </c>
      <c r="J4378" t="s">
        <v>436</v>
      </c>
      <c r="K4378" t="s">
        <v>436</v>
      </c>
      <c r="L4378" s="15" t="s">
        <v>131</v>
      </c>
      <c r="M4378" t="s">
        <v>494</v>
      </c>
      <c r="N4378" s="679">
        <f t="shared" ca="1" si="752"/>
        <v>0</v>
      </c>
      <c r="O4378" s="679">
        <f t="shared" ca="1" si="752"/>
        <v>0</v>
      </c>
      <c r="P4378" s="679">
        <f t="shared" ca="1" si="752"/>
        <v>0</v>
      </c>
      <c r="Q4378" s="679">
        <f t="shared" ca="1" si="752"/>
        <v>0</v>
      </c>
      <c r="R4378" s="679">
        <f t="shared" ca="1" si="752"/>
        <v>0</v>
      </c>
      <c r="S4378" s="679">
        <f t="shared" ca="1" si="752"/>
        <v>0</v>
      </c>
      <c r="T4378" s="679">
        <f t="shared" ca="1" si="752"/>
        <v>0</v>
      </c>
      <c r="U4378" s="679">
        <f t="shared" ca="1" si="752"/>
        <v>0</v>
      </c>
      <c r="V4378" s="679">
        <f t="shared" ca="1" si="752"/>
        <v>0</v>
      </c>
      <c r="W4378" s="679">
        <f t="shared" ca="1" si="747"/>
        <v>0</v>
      </c>
      <c r="X4378" s="679">
        <f t="shared" ca="1" si="752"/>
        <v>0</v>
      </c>
      <c r="Y4378" s="679">
        <f t="shared" ca="1" si="752"/>
        <v>0</v>
      </c>
      <c r="Z4378" s="679">
        <f t="shared" ca="1" si="752"/>
        <v>0</v>
      </c>
      <c r="AA4378" t="str">
        <f t="shared" si="749"/>
        <v>ASR_Financial_Report_SHP21Final</v>
      </c>
      <c r="AB4378" s="960">
        <f t="shared" si="750"/>
        <v>44658</v>
      </c>
      <c r="AC4378" t="str">
        <f t="shared" si="751"/>
        <v>Unaudited</v>
      </c>
    </row>
    <row r="4379" spans="1:29" x14ac:dyDescent="0.25">
      <c r="A4379" t="s">
        <v>420</v>
      </c>
      <c r="B4379" t="s">
        <v>1366</v>
      </c>
      <c r="C4379" t="s">
        <v>1367</v>
      </c>
      <c r="D4379">
        <v>1900</v>
      </c>
      <c r="E4379">
        <v>1</v>
      </c>
      <c r="F4379" t="s">
        <v>1012</v>
      </c>
      <c r="G4379" t="s">
        <v>1365</v>
      </c>
      <c r="H4379" t="s">
        <v>390</v>
      </c>
      <c r="I4379" t="s">
        <v>488</v>
      </c>
      <c r="J4379" t="s">
        <v>436</v>
      </c>
      <c r="K4379" t="s">
        <v>436</v>
      </c>
      <c r="L4379" s="15" t="s">
        <v>132</v>
      </c>
      <c r="M4379" t="s">
        <v>495</v>
      </c>
      <c r="N4379" s="679">
        <f t="shared" ca="1" si="752"/>
        <v>0</v>
      </c>
      <c r="O4379" s="679">
        <f t="shared" ca="1" si="752"/>
        <v>0</v>
      </c>
      <c r="P4379" s="679">
        <f t="shared" ca="1" si="752"/>
        <v>0</v>
      </c>
      <c r="Q4379" s="679">
        <f t="shared" ca="1" si="752"/>
        <v>0</v>
      </c>
      <c r="R4379" s="679">
        <f t="shared" ca="1" si="752"/>
        <v>0</v>
      </c>
      <c r="S4379" s="679">
        <f t="shared" ca="1" si="752"/>
        <v>0</v>
      </c>
      <c r="T4379" s="679">
        <f t="shared" ca="1" si="752"/>
        <v>0</v>
      </c>
      <c r="U4379" s="679">
        <f t="shared" ca="1" si="752"/>
        <v>0</v>
      </c>
      <c r="V4379" s="679">
        <f t="shared" ca="1" si="752"/>
        <v>0</v>
      </c>
      <c r="W4379" s="679">
        <f t="shared" ca="1" si="747"/>
        <v>0</v>
      </c>
      <c r="X4379" s="679">
        <f t="shared" ca="1" si="752"/>
        <v>0</v>
      </c>
      <c r="Y4379" s="679">
        <f t="shared" ca="1" si="752"/>
        <v>0</v>
      </c>
      <c r="Z4379" s="679">
        <f t="shared" ca="1" si="752"/>
        <v>0</v>
      </c>
      <c r="AA4379" t="str">
        <f t="shared" si="749"/>
        <v>ASR_Financial_Report_SHP21Final</v>
      </c>
      <c r="AB4379" s="960">
        <f t="shared" si="750"/>
        <v>44658</v>
      </c>
      <c r="AC4379" t="str">
        <f t="shared" si="751"/>
        <v>Unaudited</v>
      </c>
    </row>
    <row r="4380" spans="1:29" x14ac:dyDescent="0.25">
      <c r="A4380" t="s">
        <v>420</v>
      </c>
      <c r="B4380" t="s">
        <v>1366</v>
      </c>
      <c r="C4380" t="s">
        <v>1367</v>
      </c>
      <c r="D4380">
        <v>1900</v>
      </c>
      <c r="E4380">
        <v>1</v>
      </c>
      <c r="F4380" t="s">
        <v>1012</v>
      </c>
      <c r="G4380" t="s">
        <v>1365</v>
      </c>
      <c r="H4380" t="s">
        <v>390</v>
      </c>
      <c r="I4380" t="s">
        <v>488</v>
      </c>
      <c r="J4380" t="s">
        <v>436</v>
      </c>
      <c r="K4380" t="s">
        <v>436</v>
      </c>
      <c r="L4380" s="15" t="s">
        <v>133</v>
      </c>
      <c r="M4380" t="s">
        <v>496</v>
      </c>
      <c r="N4380" s="679">
        <f t="shared" ca="1" si="752"/>
        <v>0</v>
      </c>
      <c r="O4380" s="679">
        <f t="shared" ca="1" si="752"/>
        <v>0</v>
      </c>
      <c r="P4380" s="679">
        <f t="shared" ca="1" si="752"/>
        <v>0</v>
      </c>
      <c r="Q4380" s="679">
        <f t="shared" ca="1" si="752"/>
        <v>0</v>
      </c>
      <c r="R4380" s="679">
        <f t="shared" ca="1" si="752"/>
        <v>0</v>
      </c>
      <c r="S4380" s="679">
        <f t="shared" ca="1" si="752"/>
        <v>0</v>
      </c>
      <c r="T4380" s="679">
        <f t="shared" ca="1" si="752"/>
        <v>0</v>
      </c>
      <c r="U4380" s="679">
        <f t="shared" ca="1" si="752"/>
        <v>0</v>
      </c>
      <c r="V4380" s="679">
        <f t="shared" ca="1" si="752"/>
        <v>0</v>
      </c>
      <c r="W4380" s="679">
        <f t="shared" ca="1" si="747"/>
        <v>0</v>
      </c>
      <c r="X4380" s="679">
        <f t="shared" ca="1" si="752"/>
        <v>0</v>
      </c>
      <c r="Y4380" s="679">
        <f t="shared" ca="1" si="752"/>
        <v>0</v>
      </c>
      <c r="Z4380" s="679">
        <f t="shared" ca="1" si="752"/>
        <v>0</v>
      </c>
      <c r="AA4380" t="str">
        <f t="shared" si="749"/>
        <v>ASR_Financial_Report_SHP21Final</v>
      </c>
      <c r="AB4380" s="960">
        <f t="shared" si="750"/>
        <v>44658</v>
      </c>
      <c r="AC4380" t="str">
        <f t="shared" si="751"/>
        <v>Unaudited</v>
      </c>
    </row>
    <row r="4381" spans="1:29" x14ac:dyDescent="0.25">
      <c r="A4381" t="s">
        <v>420</v>
      </c>
      <c r="B4381" t="s">
        <v>1366</v>
      </c>
      <c r="C4381" t="s">
        <v>1367</v>
      </c>
      <c r="D4381">
        <v>1900</v>
      </c>
      <c r="E4381">
        <v>1</v>
      </c>
      <c r="F4381" t="s">
        <v>1012</v>
      </c>
      <c r="G4381" t="s">
        <v>1365</v>
      </c>
      <c r="H4381" t="s">
        <v>390</v>
      </c>
      <c r="I4381" t="s">
        <v>489</v>
      </c>
      <c r="J4381" t="s">
        <v>26</v>
      </c>
      <c r="K4381" t="s">
        <v>26</v>
      </c>
      <c r="L4381" s="15" t="s">
        <v>269</v>
      </c>
      <c r="M4381" t="s">
        <v>26</v>
      </c>
      <c r="N4381" s="679">
        <f t="shared" ca="1" si="752"/>
        <v>0</v>
      </c>
      <c r="O4381" s="679">
        <f t="shared" ca="1" si="752"/>
        <v>0</v>
      </c>
      <c r="P4381" s="679">
        <f t="shared" ca="1" si="752"/>
        <v>0</v>
      </c>
      <c r="Q4381" s="679">
        <f t="shared" ca="1" si="752"/>
        <v>0</v>
      </c>
      <c r="R4381" s="679">
        <f t="shared" ca="1" si="752"/>
        <v>0</v>
      </c>
      <c r="S4381" s="679">
        <f t="shared" ca="1" si="752"/>
        <v>0</v>
      </c>
      <c r="T4381" s="679">
        <f t="shared" ca="1" si="752"/>
        <v>0</v>
      </c>
      <c r="U4381" s="679">
        <f t="shared" ca="1" si="752"/>
        <v>0</v>
      </c>
      <c r="V4381" s="679">
        <f t="shared" ca="1" si="752"/>
        <v>0</v>
      </c>
      <c r="W4381" s="679">
        <f t="shared" ca="1" si="747"/>
        <v>0</v>
      </c>
      <c r="X4381" s="679">
        <f t="shared" ca="1" si="752"/>
        <v>0</v>
      </c>
      <c r="Y4381" s="679">
        <f t="shared" ca="1" si="752"/>
        <v>0</v>
      </c>
      <c r="Z4381" s="679">
        <f t="shared" ca="1" si="752"/>
        <v>564722.86323297361</v>
      </c>
      <c r="AA4381" t="str">
        <f t="shared" si="749"/>
        <v>ASR_Financial_Report_SHP21Final</v>
      </c>
      <c r="AB4381" s="960">
        <f t="shared" si="750"/>
        <v>44658</v>
      </c>
      <c r="AC4381" t="str">
        <f t="shared" si="751"/>
        <v>Unaudited</v>
      </c>
    </row>
  </sheetData>
  <autoFilter ref="A1:AC4381" xr:uid="{00000000-0009-0000-0000-00002F000000}"/>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4">
    <tabColor rgb="FF00B050"/>
  </sheetPr>
  <dimension ref="A1:X181"/>
  <sheetViews>
    <sheetView workbookViewId="0">
      <selection activeCell="S1" sqref="S1"/>
    </sheetView>
  </sheetViews>
  <sheetFormatPr defaultColWidth="9" defaultRowHeight="15" x14ac:dyDescent="0.25"/>
  <cols>
    <col min="3" max="3" width="17.85546875" bestFit="1" customWidth="1"/>
    <col min="5" max="5" width="11.85546875" customWidth="1"/>
    <col min="6" max="6" width="15" customWidth="1"/>
    <col min="22" max="22" width="18.85546875" customWidth="1"/>
    <col min="23" max="23" width="10.140625" bestFit="1" customWidth="1"/>
    <col min="24" max="24" width="11.140625" customWidth="1"/>
  </cols>
  <sheetData>
    <row r="1" spans="1:24" ht="51.75" x14ac:dyDescent="0.25">
      <c r="A1" s="911" t="s">
        <v>422</v>
      </c>
      <c r="B1" s="911" t="s">
        <v>423</v>
      </c>
      <c r="C1" s="911" t="s">
        <v>424</v>
      </c>
      <c r="D1" s="912" t="s">
        <v>425</v>
      </c>
      <c r="E1" s="911" t="s">
        <v>427</v>
      </c>
      <c r="F1" s="911" t="s">
        <v>484</v>
      </c>
      <c r="G1" s="912" t="s">
        <v>1013</v>
      </c>
      <c r="H1" s="912" t="s">
        <v>1014</v>
      </c>
      <c r="I1" s="912" t="s">
        <v>428</v>
      </c>
      <c r="J1" s="913" t="s">
        <v>36</v>
      </c>
      <c r="K1" s="914" t="s">
        <v>918</v>
      </c>
      <c r="L1" s="914" t="s">
        <v>919</v>
      </c>
      <c r="M1" s="914" t="s">
        <v>920</v>
      </c>
      <c r="N1" s="914" t="s">
        <v>921</v>
      </c>
      <c r="O1" s="913" t="s">
        <v>47</v>
      </c>
      <c r="P1" s="913" t="s">
        <v>48</v>
      </c>
      <c r="Q1" s="913" t="s">
        <v>50</v>
      </c>
      <c r="R1" s="913" t="s">
        <v>49</v>
      </c>
      <c r="S1" s="913" t="s">
        <v>1523</v>
      </c>
      <c r="T1" s="913" t="s">
        <v>136</v>
      </c>
      <c r="U1" s="913" t="s">
        <v>137</v>
      </c>
      <c r="V1" s="913" t="s">
        <v>1015</v>
      </c>
      <c r="W1" s="913" t="s">
        <v>879</v>
      </c>
      <c r="X1" s="913" t="s">
        <v>880</v>
      </c>
    </row>
    <row r="2" spans="1:24" x14ac:dyDescent="0.25">
      <c r="A2" s="1" t="s">
        <v>420</v>
      </c>
      <c r="B2" s="1" t="str">
        <f t="shared" ref="B2:B33" si="0">plan_id</f>
        <v>DEF</v>
      </c>
      <c r="C2" s="1" t="str">
        <f t="shared" ref="C2:C33" si="1">plan_name</f>
        <v>Default</v>
      </c>
      <c r="D2" s="915">
        <f t="shared" ref="D2:D33" si="2">reporting_year</f>
        <v>1900</v>
      </c>
      <c r="E2" s="916">
        <f t="shared" ref="E2:E33" si="3">reporting_quarter</f>
        <v>1</v>
      </c>
      <c r="F2" s="969">
        <f t="shared" ref="F2:F33" si="4">IFERROR(IF($H2="Quarter",IF(OR(IFERROR(YEAR(F1),0)&lt;&gt;reporting_year,$H1="YTD"), DATEVALUE("3/31/" &amp; reporting_year),IF(MONTH($F1)=3,DATEVALUE("6/30/" &amp; reporting_year),IF(MONTH($F1)=6,DATEVALUE("9/30/"&amp;reporting_year),DATEVALUE("12/31/"&amp;reporting_year)))),reporting_quarter),"")</f>
        <v>91</v>
      </c>
      <c r="G2" s="915" t="s">
        <v>1016</v>
      </c>
      <c r="H2" s="915" t="s">
        <v>1017</v>
      </c>
      <c r="I2" s="915" t="s">
        <v>379</v>
      </c>
      <c r="J2" s="917">
        <f t="shared" ref="J2:U17"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0.86092044300086035</v>
      </c>
      <c r="K2" s="917">
        <f t="shared" ca="1" si="5"/>
        <v>0.87806758242391059</v>
      </c>
      <c r="L2" s="917">
        <f t="shared" ca="1" si="5"/>
        <v>0.89439319137436124</v>
      </c>
      <c r="M2" s="917">
        <f t="shared" ca="1" si="5"/>
        <v>0.85197686826218721</v>
      </c>
      <c r="N2" s="917">
        <f t="shared" ca="1" si="5"/>
        <v>0.97347486912982573</v>
      </c>
      <c r="O2" s="917">
        <f t="shared" ca="1" si="5"/>
        <v>0.83596754451323008</v>
      </c>
      <c r="P2" s="917">
        <f t="shared" ca="1" si="5"/>
        <v>0.52819531252511931</v>
      </c>
      <c r="Q2" s="917">
        <f t="shared" ca="1" si="5"/>
        <v>0.86228637967204036</v>
      </c>
      <c r="R2" s="917">
        <f t="shared" ca="1" si="5"/>
        <v>0.71071601512123739</v>
      </c>
      <c r="S2" s="917">
        <f t="shared" ca="1" si="5"/>
        <v>0.27107423435881456</v>
      </c>
      <c r="T2" s="917">
        <f t="shared" ca="1" si="5"/>
        <v>0.69653169658781522</v>
      </c>
      <c r="U2" s="917">
        <f t="shared" ca="1" si="5"/>
        <v>0.98459195967956115</v>
      </c>
      <c r="V2" s="1" t="str">
        <f t="shared" ref="V2:V33" si="6">file_name</f>
        <v>ASR_Financial_Report_SHP21Final</v>
      </c>
      <c r="W2" s="916">
        <f t="shared" ref="W2:W33" si="7">file_date</f>
        <v>44658</v>
      </c>
      <c r="X2" s="1" t="str">
        <f t="shared" ref="X2:X33" si="8">status</f>
        <v>Unaudited</v>
      </c>
    </row>
    <row r="3" spans="1:24" x14ac:dyDescent="0.25">
      <c r="A3" s="1" t="s">
        <v>420</v>
      </c>
      <c r="B3" s="1" t="str">
        <f t="shared" si="0"/>
        <v>DEF</v>
      </c>
      <c r="C3" s="1" t="str">
        <f t="shared" si="1"/>
        <v>Default</v>
      </c>
      <c r="D3" s="915">
        <f t="shared" si="2"/>
        <v>1900</v>
      </c>
      <c r="E3" s="916">
        <f t="shared" si="3"/>
        <v>1</v>
      </c>
      <c r="F3" s="969">
        <f t="shared" si="4"/>
        <v>182</v>
      </c>
      <c r="G3" s="915" t="s">
        <v>1016</v>
      </c>
      <c r="H3" s="915" t="s">
        <v>1017</v>
      </c>
      <c r="I3" s="915" t="s">
        <v>379</v>
      </c>
      <c r="J3" s="917">
        <f t="shared" ca="1" si="5"/>
        <v>0.85627261643667729</v>
      </c>
      <c r="K3" s="917">
        <f t="shared" ca="1" si="5"/>
        <v>0.8768351120416189</v>
      </c>
      <c r="L3" s="917">
        <f t="shared" ca="1" si="5"/>
        <v>0.89687463348367857</v>
      </c>
      <c r="M3" s="917">
        <f t="shared" ca="1" si="5"/>
        <v>0.85459215414507772</v>
      </c>
      <c r="N3" s="917">
        <f t="shared" ca="1" si="5"/>
        <v>0.94945051955330195</v>
      </c>
      <c r="O3" s="917">
        <f t="shared" ca="1" si="5"/>
        <v>0.83809264375955528</v>
      </c>
      <c r="P3" s="917">
        <f t="shared" ca="1" si="5"/>
        <v>0.51646074036390854</v>
      </c>
      <c r="Q3" s="917">
        <f t="shared" ca="1" si="5"/>
        <v>0.8695188215296672</v>
      </c>
      <c r="R3" s="917">
        <f t="shared" ca="1" si="5"/>
        <v>0.70442992643584923</v>
      </c>
      <c r="S3" s="917">
        <f t="shared" ca="1" si="5"/>
        <v>0.2402914819500214</v>
      </c>
      <c r="T3" s="917">
        <f t="shared" ca="1" si="5"/>
        <v>0.60929171856290754</v>
      </c>
      <c r="U3" s="917">
        <f t="shared" ca="1" si="5"/>
        <v>0.91838332315597138</v>
      </c>
      <c r="V3" s="1" t="str">
        <f t="shared" si="6"/>
        <v>ASR_Financial_Report_SHP21Final</v>
      </c>
      <c r="W3" s="916">
        <f t="shared" si="7"/>
        <v>44658</v>
      </c>
      <c r="X3" s="1" t="str">
        <f t="shared" si="8"/>
        <v>Unaudited</v>
      </c>
    </row>
    <row r="4" spans="1:24" x14ac:dyDescent="0.25">
      <c r="A4" s="1" t="s">
        <v>420</v>
      </c>
      <c r="B4" s="1" t="str">
        <f t="shared" si="0"/>
        <v>DEF</v>
      </c>
      <c r="C4" s="1" t="str">
        <f t="shared" si="1"/>
        <v>Default</v>
      </c>
      <c r="D4" s="915">
        <f t="shared" si="2"/>
        <v>1900</v>
      </c>
      <c r="E4" s="916">
        <f t="shared" si="3"/>
        <v>1</v>
      </c>
      <c r="F4" s="969">
        <f t="shared" si="4"/>
        <v>274</v>
      </c>
      <c r="G4" s="915" t="s">
        <v>1016</v>
      </c>
      <c r="H4" s="915" t="s">
        <v>1017</v>
      </c>
      <c r="I4" s="915" t="s">
        <v>379</v>
      </c>
      <c r="J4" s="917">
        <f t="shared" ca="1" si="5"/>
        <v>0.86002307265621847</v>
      </c>
      <c r="K4" s="917">
        <f t="shared" ca="1" si="5"/>
        <v>0.88759606113754463</v>
      </c>
      <c r="L4" s="917">
        <f t="shared" ca="1" si="5"/>
        <v>0.88954314846156168</v>
      </c>
      <c r="M4" s="917">
        <f t="shared" ca="1" si="5"/>
        <v>0.82465261779267307</v>
      </c>
      <c r="N4" s="917">
        <f t="shared" ca="1" si="5"/>
        <v>0.97072384676353418</v>
      </c>
      <c r="O4" s="917">
        <f t="shared" ca="1" si="5"/>
        <v>0.89437731132533371</v>
      </c>
      <c r="P4" s="917">
        <f t="shared" ca="1" si="5"/>
        <v>0.54087220207400388</v>
      </c>
      <c r="Q4" s="917">
        <f t="shared" ca="1" si="5"/>
        <v>0.78364148021566371</v>
      </c>
      <c r="R4" s="917">
        <f t="shared" ca="1" si="5"/>
        <v>0.66067298798127827</v>
      </c>
      <c r="S4" s="917">
        <f t="shared" ca="1" si="5"/>
        <v>0.23098165272473831</v>
      </c>
      <c r="T4" s="917">
        <f t="shared" ca="1" si="5"/>
        <v>0.79939960673907884</v>
      </c>
      <c r="U4" s="917">
        <f t="shared" ca="1" si="5"/>
        <v>0.89802880724062317</v>
      </c>
      <c r="V4" s="1" t="str">
        <f t="shared" si="6"/>
        <v>ASR_Financial_Report_SHP21Final</v>
      </c>
      <c r="W4" s="916">
        <f t="shared" si="7"/>
        <v>44658</v>
      </c>
      <c r="X4" s="1" t="str">
        <f t="shared" si="8"/>
        <v>Unaudited</v>
      </c>
    </row>
    <row r="5" spans="1:24" x14ac:dyDescent="0.25">
      <c r="A5" s="1" t="s">
        <v>420</v>
      </c>
      <c r="B5" s="1" t="str">
        <f t="shared" si="0"/>
        <v>DEF</v>
      </c>
      <c r="C5" s="1" t="str">
        <f t="shared" si="1"/>
        <v>Default</v>
      </c>
      <c r="D5" s="915">
        <f t="shared" si="2"/>
        <v>1900</v>
      </c>
      <c r="E5" s="916">
        <f t="shared" si="3"/>
        <v>1</v>
      </c>
      <c r="F5" s="969">
        <f t="shared" si="4"/>
        <v>366</v>
      </c>
      <c r="G5" s="915" t="s">
        <v>1016</v>
      </c>
      <c r="H5" s="915" t="s">
        <v>1017</v>
      </c>
      <c r="I5" s="915" t="s">
        <v>379</v>
      </c>
      <c r="J5" s="917">
        <f t="shared" ca="1" si="5"/>
        <v>0.82001582372612947</v>
      </c>
      <c r="K5" s="917">
        <f t="shared" ca="1" si="5"/>
        <v>0.8580502206431545</v>
      </c>
      <c r="L5" s="917">
        <f t="shared" ca="1" si="5"/>
        <v>0.84756200001471038</v>
      </c>
      <c r="M5" s="917">
        <f t="shared" ca="1" si="5"/>
        <v>0.75752604616672992</v>
      </c>
      <c r="N5" s="917">
        <f t="shared" ca="1" si="5"/>
        <v>0.90271776875787069</v>
      </c>
      <c r="O5" s="917">
        <f t="shared" ca="1" si="5"/>
        <v>0.97306264926683961</v>
      </c>
      <c r="P5" s="917">
        <f t="shared" ca="1" si="5"/>
        <v>0.53919189890326014</v>
      </c>
      <c r="Q5" s="917">
        <f t="shared" ca="1" si="5"/>
        <v>1.2615573485540894</v>
      </c>
      <c r="R5" s="917">
        <f t="shared" ca="1" si="5"/>
        <v>0.61912687466168603</v>
      </c>
      <c r="S5" s="917">
        <f t="shared" ca="1" si="5"/>
        <v>0.20066114380328362</v>
      </c>
      <c r="T5" s="917">
        <f t="shared" ca="1" si="5"/>
        <v>0.79850370643210355</v>
      </c>
      <c r="U5" s="917">
        <f t="shared" ca="1" si="5"/>
        <v>0.7519553504477976</v>
      </c>
      <c r="V5" s="1" t="str">
        <f t="shared" si="6"/>
        <v>ASR_Financial_Report_SHP21Final</v>
      </c>
      <c r="W5" s="916">
        <f t="shared" si="7"/>
        <v>44658</v>
      </c>
      <c r="X5" s="1" t="str">
        <f t="shared" si="8"/>
        <v>Unaudited</v>
      </c>
    </row>
    <row r="6" spans="1:24" x14ac:dyDescent="0.25">
      <c r="A6" s="1" t="s">
        <v>420</v>
      </c>
      <c r="B6" s="1" t="str">
        <f t="shared" si="0"/>
        <v>DEF</v>
      </c>
      <c r="C6" s="1" t="str">
        <f t="shared" si="1"/>
        <v>Default</v>
      </c>
      <c r="D6" s="915">
        <f t="shared" si="2"/>
        <v>1900</v>
      </c>
      <c r="E6" s="916">
        <f t="shared" si="3"/>
        <v>1</v>
      </c>
      <c r="F6" s="969">
        <f t="shared" si="4"/>
        <v>1</v>
      </c>
      <c r="G6" s="915" t="s">
        <v>1016</v>
      </c>
      <c r="H6" s="915" t="s">
        <v>1018</v>
      </c>
      <c r="I6" s="915" t="s">
        <v>379</v>
      </c>
      <c r="J6" s="917">
        <f t="shared" ca="1" si="5"/>
        <v>0.84594784532962686</v>
      </c>
      <c r="K6" s="917">
        <f t="shared" ca="1" si="5"/>
        <v>0.87463458685664763</v>
      </c>
      <c r="L6" s="917">
        <f t="shared" ca="1" si="5"/>
        <v>0.88028139513889558</v>
      </c>
      <c r="M6" s="917">
        <f t="shared" ca="1" si="5"/>
        <v>0.8202363557522202</v>
      </c>
      <c r="N6" s="917">
        <f t="shared" ca="1" si="5"/>
        <v>0.94815058129587493</v>
      </c>
      <c r="O6" s="917">
        <f t="shared" ca="1" si="5"/>
        <v>0.88563277946212127</v>
      </c>
      <c r="P6" s="917">
        <f t="shared" ca="1" si="5"/>
        <v>0.53127093056582531</v>
      </c>
      <c r="Q6" s="917">
        <f t="shared" ca="1" si="5"/>
        <v>0.92137611799191088</v>
      </c>
      <c r="R6" s="917">
        <f t="shared" ca="1" si="5"/>
        <v>0.67054372296847187</v>
      </c>
      <c r="S6" s="917">
        <f t="shared" ca="1" si="5"/>
        <v>0.23583799437069614</v>
      </c>
      <c r="T6" s="917">
        <f t="shared" ca="1" si="5"/>
        <v>0.72527406538461692</v>
      </c>
      <c r="U6" s="917">
        <f t="shared" ca="1" si="5"/>
        <v>0.88102310352154567</v>
      </c>
      <c r="V6" s="1" t="str">
        <f t="shared" si="6"/>
        <v>ASR_Financial_Report_SHP21Final</v>
      </c>
      <c r="W6" s="916">
        <f t="shared" si="7"/>
        <v>44658</v>
      </c>
      <c r="X6" s="1" t="str">
        <f t="shared" si="8"/>
        <v>Unaudited</v>
      </c>
    </row>
    <row r="7" spans="1:24" x14ac:dyDescent="0.25">
      <c r="A7" s="1" t="s">
        <v>420</v>
      </c>
      <c r="B7" s="1" t="str">
        <f t="shared" si="0"/>
        <v>DEF</v>
      </c>
      <c r="C7" s="1" t="str">
        <f t="shared" si="1"/>
        <v>Default</v>
      </c>
      <c r="D7" s="915">
        <f t="shared" si="2"/>
        <v>1900</v>
      </c>
      <c r="E7" s="916">
        <f t="shared" si="3"/>
        <v>1</v>
      </c>
      <c r="F7" s="969">
        <f t="shared" si="4"/>
        <v>91</v>
      </c>
      <c r="G7" s="915" t="s">
        <v>1019</v>
      </c>
      <c r="H7" s="915" t="s">
        <v>1017</v>
      </c>
      <c r="I7" s="915" t="s">
        <v>379</v>
      </c>
      <c r="J7" s="917">
        <f t="shared" ca="1" si="5"/>
        <v>9.2312747474685028E-2</v>
      </c>
      <c r="K7" s="917">
        <f t="shared" ca="1" si="5"/>
        <v>5.4768194256743612E-2</v>
      </c>
      <c r="L7" s="917">
        <f t="shared" ca="1" si="5"/>
        <v>1.2735958372957135</v>
      </c>
      <c r="M7" s="917">
        <f t="shared" ca="1" si="5"/>
        <v>0</v>
      </c>
      <c r="N7" s="917">
        <f t="shared" ca="1" si="5"/>
        <v>0</v>
      </c>
      <c r="O7" s="917">
        <f t="shared" ca="1" si="5"/>
        <v>0</v>
      </c>
      <c r="P7" s="917">
        <f t="shared" ca="1" si="5"/>
        <v>0</v>
      </c>
      <c r="Q7" s="917">
        <f t="shared" ca="1" si="5"/>
        <v>0</v>
      </c>
      <c r="R7" s="917">
        <f t="shared" ca="1" si="5"/>
        <v>0</v>
      </c>
      <c r="S7" s="917">
        <f t="shared" ca="1" si="5"/>
        <v>0</v>
      </c>
      <c r="T7" s="917">
        <f t="shared" ca="1" si="5"/>
        <v>0</v>
      </c>
      <c r="U7" s="917">
        <f t="shared" ca="1" si="5"/>
        <v>0</v>
      </c>
      <c r="V7" s="1" t="str">
        <f t="shared" si="6"/>
        <v>ASR_Financial_Report_SHP21Final</v>
      </c>
      <c r="W7" s="916">
        <f t="shared" si="7"/>
        <v>44658</v>
      </c>
      <c r="X7" s="1" t="str">
        <f t="shared" si="8"/>
        <v>Unaudited</v>
      </c>
    </row>
    <row r="8" spans="1:24" x14ac:dyDescent="0.25">
      <c r="A8" s="1" t="s">
        <v>420</v>
      </c>
      <c r="B8" s="1" t="str">
        <f t="shared" si="0"/>
        <v>DEF</v>
      </c>
      <c r="C8" s="1" t="str">
        <f t="shared" si="1"/>
        <v>Default</v>
      </c>
      <c r="D8" s="915">
        <f t="shared" si="2"/>
        <v>1900</v>
      </c>
      <c r="E8" s="916">
        <f t="shared" si="3"/>
        <v>1</v>
      </c>
      <c r="F8" s="969">
        <f t="shared" si="4"/>
        <v>182</v>
      </c>
      <c r="G8" s="915" t="s">
        <v>1019</v>
      </c>
      <c r="H8" s="915" t="s">
        <v>1017</v>
      </c>
      <c r="I8" s="915" t="s">
        <v>379</v>
      </c>
      <c r="J8" s="917">
        <f t="shared" ca="1" si="5"/>
        <v>9.3302757203591311E-2</v>
      </c>
      <c r="K8" s="917">
        <f t="shared" ca="1" si="5"/>
        <v>5.4531993959196411E-2</v>
      </c>
      <c r="L8" s="917">
        <f t="shared" ca="1" si="5"/>
        <v>1.2559851686844385</v>
      </c>
      <c r="M8" s="917">
        <f t="shared" ca="1" si="5"/>
        <v>0</v>
      </c>
      <c r="N8" s="917">
        <f t="shared" ca="1" si="5"/>
        <v>0</v>
      </c>
      <c r="O8" s="917">
        <f t="shared" ca="1" si="5"/>
        <v>0</v>
      </c>
      <c r="P8" s="917">
        <f t="shared" ca="1" si="5"/>
        <v>0</v>
      </c>
      <c r="Q8" s="917">
        <f t="shared" ca="1" si="5"/>
        <v>0</v>
      </c>
      <c r="R8" s="917">
        <f t="shared" ca="1" si="5"/>
        <v>0</v>
      </c>
      <c r="S8" s="917">
        <f t="shared" ca="1" si="5"/>
        <v>0</v>
      </c>
      <c r="T8" s="917">
        <f t="shared" ca="1" si="5"/>
        <v>0</v>
      </c>
      <c r="U8" s="917">
        <f t="shared" ca="1" si="5"/>
        <v>0</v>
      </c>
      <c r="V8" s="1" t="str">
        <f t="shared" si="6"/>
        <v>ASR_Financial_Report_SHP21Final</v>
      </c>
      <c r="W8" s="916">
        <f t="shared" si="7"/>
        <v>44658</v>
      </c>
      <c r="X8" s="1" t="str">
        <f t="shared" si="8"/>
        <v>Unaudited</v>
      </c>
    </row>
    <row r="9" spans="1:24" x14ac:dyDescent="0.25">
      <c r="A9" s="1" t="s">
        <v>420</v>
      </c>
      <c r="B9" s="1" t="str">
        <f t="shared" si="0"/>
        <v>DEF</v>
      </c>
      <c r="C9" s="1" t="str">
        <f t="shared" si="1"/>
        <v>Default</v>
      </c>
      <c r="D9" s="915">
        <f t="shared" si="2"/>
        <v>1900</v>
      </c>
      <c r="E9" s="916">
        <f t="shared" si="3"/>
        <v>1</v>
      </c>
      <c r="F9" s="969">
        <f t="shared" si="4"/>
        <v>274</v>
      </c>
      <c r="G9" s="915" t="s">
        <v>1019</v>
      </c>
      <c r="H9" s="915" t="s">
        <v>1017</v>
      </c>
      <c r="I9" s="915" t="s">
        <v>379</v>
      </c>
      <c r="J9" s="917">
        <f t="shared" ca="1" si="5"/>
        <v>9.3994770081035642E-2</v>
      </c>
      <c r="K9" s="917">
        <f t="shared" ca="1" si="5"/>
        <v>6.2872247387566943E-2</v>
      </c>
      <c r="L9" s="917">
        <f t="shared" ca="1" si="5"/>
        <v>1.1267709430797743</v>
      </c>
      <c r="M9" s="917">
        <f t="shared" ca="1" si="5"/>
        <v>0</v>
      </c>
      <c r="N9" s="917">
        <f t="shared" ca="1" si="5"/>
        <v>0</v>
      </c>
      <c r="O9" s="917">
        <f t="shared" ca="1" si="5"/>
        <v>0</v>
      </c>
      <c r="P9" s="917">
        <f t="shared" ca="1" si="5"/>
        <v>0</v>
      </c>
      <c r="Q9" s="917">
        <f t="shared" ca="1" si="5"/>
        <v>0</v>
      </c>
      <c r="R9" s="917">
        <f t="shared" ca="1" si="5"/>
        <v>0</v>
      </c>
      <c r="S9" s="917">
        <f t="shared" ca="1" si="5"/>
        <v>0</v>
      </c>
      <c r="T9" s="917">
        <f t="shared" ca="1" si="5"/>
        <v>0</v>
      </c>
      <c r="U9" s="917">
        <f t="shared" ca="1" si="5"/>
        <v>0</v>
      </c>
      <c r="V9" s="1" t="str">
        <f t="shared" si="6"/>
        <v>ASR_Financial_Report_SHP21Final</v>
      </c>
      <c r="W9" s="916">
        <f t="shared" si="7"/>
        <v>44658</v>
      </c>
      <c r="X9" s="1" t="str">
        <f t="shared" si="8"/>
        <v>Unaudited</v>
      </c>
    </row>
    <row r="10" spans="1:24" x14ac:dyDescent="0.25">
      <c r="A10" s="1" t="s">
        <v>420</v>
      </c>
      <c r="B10" s="1" t="str">
        <f t="shared" si="0"/>
        <v>DEF</v>
      </c>
      <c r="C10" s="1" t="str">
        <f t="shared" si="1"/>
        <v>Default</v>
      </c>
      <c r="D10" s="915">
        <f t="shared" si="2"/>
        <v>1900</v>
      </c>
      <c r="E10" s="916">
        <f t="shared" si="3"/>
        <v>1</v>
      </c>
      <c r="F10" s="969">
        <f t="shared" si="4"/>
        <v>366</v>
      </c>
      <c r="G10" s="915" t="s">
        <v>1019</v>
      </c>
      <c r="H10" s="915" t="s">
        <v>1017</v>
      </c>
      <c r="I10" s="915" t="s">
        <v>379</v>
      </c>
      <c r="J10" s="917">
        <f t="shared" ca="1" si="5"/>
        <v>9.5082866057217302E-2</v>
      </c>
      <c r="K10" s="917">
        <f t="shared" ca="1" si="5"/>
        <v>5.2162083796149117E-2</v>
      </c>
      <c r="L10" s="917">
        <f t="shared" ca="1" si="5"/>
        <v>1.2199754100673386</v>
      </c>
      <c r="M10" s="917">
        <f t="shared" ca="1" si="5"/>
        <v>0</v>
      </c>
      <c r="N10" s="917">
        <f t="shared" ca="1" si="5"/>
        <v>0</v>
      </c>
      <c r="O10" s="917">
        <f t="shared" ca="1" si="5"/>
        <v>0</v>
      </c>
      <c r="P10" s="917">
        <f t="shared" ca="1" si="5"/>
        <v>0</v>
      </c>
      <c r="Q10" s="917">
        <f t="shared" ca="1" si="5"/>
        <v>0</v>
      </c>
      <c r="R10" s="917">
        <f t="shared" ca="1" si="5"/>
        <v>0</v>
      </c>
      <c r="S10" s="917">
        <f t="shared" ca="1" si="5"/>
        <v>0</v>
      </c>
      <c r="T10" s="917">
        <f t="shared" ca="1" si="5"/>
        <v>0</v>
      </c>
      <c r="U10" s="917">
        <f t="shared" ca="1" si="5"/>
        <v>0</v>
      </c>
      <c r="V10" s="1" t="str">
        <f t="shared" si="6"/>
        <v>ASR_Financial_Report_SHP21Final</v>
      </c>
      <c r="W10" s="916">
        <f t="shared" si="7"/>
        <v>44658</v>
      </c>
      <c r="X10" s="1" t="str">
        <f t="shared" si="8"/>
        <v>Unaudited</v>
      </c>
    </row>
    <row r="11" spans="1:24" x14ac:dyDescent="0.25">
      <c r="A11" s="1" t="s">
        <v>420</v>
      </c>
      <c r="B11" s="1" t="str">
        <f t="shared" si="0"/>
        <v>DEF</v>
      </c>
      <c r="C11" s="1" t="str">
        <f t="shared" si="1"/>
        <v>Default</v>
      </c>
      <c r="D11" s="915">
        <f t="shared" si="2"/>
        <v>1900</v>
      </c>
      <c r="E11" s="916">
        <f t="shared" si="3"/>
        <v>1</v>
      </c>
      <c r="F11" s="969">
        <f t="shared" si="4"/>
        <v>1</v>
      </c>
      <c r="G11" s="915" t="s">
        <v>1019</v>
      </c>
      <c r="H11" s="915" t="s">
        <v>1018</v>
      </c>
      <c r="I11" s="915" t="s">
        <v>379</v>
      </c>
      <c r="J11" s="917">
        <f t="shared" ca="1" si="5"/>
        <v>9.38444505205209E-2</v>
      </c>
      <c r="K11" s="917">
        <f t="shared" ca="1" si="5"/>
        <v>5.6078225517982763E-2</v>
      </c>
      <c r="L11" s="917">
        <f t="shared" ca="1" si="5"/>
        <v>1.2160258535755932</v>
      </c>
      <c r="M11" s="917">
        <f t="shared" ca="1" si="5"/>
        <v>0</v>
      </c>
      <c r="N11" s="917">
        <f t="shared" ca="1" si="5"/>
        <v>0</v>
      </c>
      <c r="O11" s="917">
        <f t="shared" ca="1" si="5"/>
        <v>0</v>
      </c>
      <c r="P11" s="917">
        <f t="shared" ca="1" si="5"/>
        <v>0</v>
      </c>
      <c r="Q11" s="917">
        <f t="shared" ca="1" si="5"/>
        <v>0</v>
      </c>
      <c r="R11" s="917">
        <f t="shared" ca="1" si="5"/>
        <v>0</v>
      </c>
      <c r="S11" s="917">
        <f t="shared" ca="1" si="5"/>
        <v>0</v>
      </c>
      <c r="T11" s="917">
        <f t="shared" ca="1" si="5"/>
        <v>0</v>
      </c>
      <c r="U11" s="917">
        <f t="shared" ca="1" si="5"/>
        <v>0</v>
      </c>
      <c r="V11" s="1" t="str">
        <f t="shared" si="6"/>
        <v>ASR_Financial_Report_SHP21Final</v>
      </c>
      <c r="W11" s="916">
        <f t="shared" si="7"/>
        <v>44658</v>
      </c>
      <c r="X11" s="1" t="str">
        <f t="shared" si="8"/>
        <v>Unaudited</v>
      </c>
    </row>
    <row r="12" spans="1:24" x14ac:dyDescent="0.25">
      <c r="A12" s="1" t="s">
        <v>420</v>
      </c>
      <c r="B12" s="1" t="str">
        <f t="shared" si="0"/>
        <v>DEF</v>
      </c>
      <c r="C12" s="1" t="str">
        <f t="shared" si="1"/>
        <v>Default</v>
      </c>
      <c r="D12" s="915">
        <f t="shared" si="2"/>
        <v>1900</v>
      </c>
      <c r="E12" s="916">
        <f t="shared" si="3"/>
        <v>1</v>
      </c>
      <c r="F12" s="969">
        <f t="shared" si="4"/>
        <v>91</v>
      </c>
      <c r="G12" s="915" t="s">
        <v>1020</v>
      </c>
      <c r="H12" s="915" t="s">
        <v>1017</v>
      </c>
      <c r="I12" s="915" t="s">
        <v>379</v>
      </c>
      <c r="J12" s="917">
        <f t="shared" ref="J12:U27"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4.2224208634043289E-2</v>
      </c>
      <c r="K12" s="917">
        <f t="shared" ca="1" si="9"/>
        <v>0</v>
      </c>
      <c r="L12" s="917">
        <f t="shared" ca="1" si="9"/>
        <v>0</v>
      </c>
      <c r="M12" s="917">
        <f t="shared" ca="1" si="9"/>
        <v>0</v>
      </c>
      <c r="N12" s="917">
        <f t="shared" ca="1" si="9"/>
        <v>0</v>
      </c>
      <c r="O12" s="917">
        <f t="shared" ca="1" si="9"/>
        <v>0</v>
      </c>
      <c r="P12" s="917">
        <f t="shared" ca="1" si="9"/>
        <v>0</v>
      </c>
      <c r="Q12" s="917">
        <f t="shared" ca="1" si="9"/>
        <v>0</v>
      </c>
      <c r="R12" s="917">
        <f t="shared" ca="1" si="9"/>
        <v>0</v>
      </c>
      <c r="S12" s="917">
        <f t="shared" ca="1" si="5"/>
        <v>0</v>
      </c>
      <c r="T12" s="917">
        <f t="shared" ca="1" si="9"/>
        <v>0</v>
      </c>
      <c r="U12" s="917">
        <f t="shared" ca="1" si="9"/>
        <v>0</v>
      </c>
      <c r="V12" s="1" t="str">
        <f t="shared" si="6"/>
        <v>ASR_Financial_Report_SHP21Final</v>
      </c>
      <c r="W12" s="916">
        <f t="shared" si="7"/>
        <v>44658</v>
      </c>
      <c r="X12" s="1" t="str">
        <f t="shared" si="8"/>
        <v>Unaudited</v>
      </c>
    </row>
    <row r="13" spans="1:24" x14ac:dyDescent="0.25">
      <c r="A13" s="1" t="s">
        <v>420</v>
      </c>
      <c r="B13" s="1" t="str">
        <f t="shared" si="0"/>
        <v>DEF</v>
      </c>
      <c r="C13" s="1" t="str">
        <f t="shared" si="1"/>
        <v>Default</v>
      </c>
      <c r="D13" s="915">
        <f t="shared" si="2"/>
        <v>1900</v>
      </c>
      <c r="E13" s="916">
        <f t="shared" si="3"/>
        <v>1</v>
      </c>
      <c r="F13" s="969">
        <f t="shared" si="4"/>
        <v>182</v>
      </c>
      <c r="G13" s="915" t="s">
        <v>1020</v>
      </c>
      <c r="H13" s="915" t="s">
        <v>1017</v>
      </c>
      <c r="I13" s="915" t="s">
        <v>379</v>
      </c>
      <c r="J13" s="917">
        <f t="shared" ca="1" si="9"/>
        <v>4.5314737414140237E-2</v>
      </c>
      <c r="K13" s="917">
        <f t="shared" ca="1" si="9"/>
        <v>0</v>
      </c>
      <c r="L13" s="917">
        <f t="shared" ca="1" si="9"/>
        <v>0</v>
      </c>
      <c r="M13" s="917">
        <f t="shared" ca="1" si="9"/>
        <v>0</v>
      </c>
      <c r="N13" s="917">
        <f t="shared" ca="1" si="9"/>
        <v>0</v>
      </c>
      <c r="O13" s="917">
        <f t="shared" ca="1" si="9"/>
        <v>0</v>
      </c>
      <c r="P13" s="917">
        <f t="shared" ca="1" si="9"/>
        <v>0</v>
      </c>
      <c r="Q13" s="917">
        <f t="shared" ca="1" si="9"/>
        <v>0</v>
      </c>
      <c r="R13" s="917">
        <f t="shared" ca="1" si="9"/>
        <v>0</v>
      </c>
      <c r="S13" s="917">
        <f t="shared" ca="1" si="5"/>
        <v>0</v>
      </c>
      <c r="T13" s="917">
        <f t="shared" ca="1" si="9"/>
        <v>0</v>
      </c>
      <c r="U13" s="917">
        <f t="shared" ca="1" si="9"/>
        <v>0</v>
      </c>
      <c r="V13" s="1" t="str">
        <f t="shared" si="6"/>
        <v>ASR_Financial_Report_SHP21Final</v>
      </c>
      <c r="W13" s="916">
        <f t="shared" si="7"/>
        <v>44658</v>
      </c>
      <c r="X13" s="1" t="str">
        <f t="shared" si="8"/>
        <v>Unaudited</v>
      </c>
    </row>
    <row r="14" spans="1:24" x14ac:dyDescent="0.25">
      <c r="A14" s="1" t="s">
        <v>420</v>
      </c>
      <c r="B14" s="1" t="str">
        <f t="shared" si="0"/>
        <v>DEF</v>
      </c>
      <c r="C14" s="1" t="str">
        <f t="shared" si="1"/>
        <v>Default</v>
      </c>
      <c r="D14" s="915">
        <f t="shared" si="2"/>
        <v>1900</v>
      </c>
      <c r="E14" s="916">
        <f t="shared" si="3"/>
        <v>1</v>
      </c>
      <c r="F14" s="969">
        <f t="shared" si="4"/>
        <v>274</v>
      </c>
      <c r="G14" s="915" t="s">
        <v>1020</v>
      </c>
      <c r="H14" s="915" t="s">
        <v>1017</v>
      </c>
      <c r="I14" s="915" t="s">
        <v>379</v>
      </c>
      <c r="J14" s="917">
        <f t="shared" ca="1" si="9"/>
        <v>4.0265945861925945E-2</v>
      </c>
      <c r="K14" s="917">
        <f t="shared" ca="1" si="9"/>
        <v>0</v>
      </c>
      <c r="L14" s="917">
        <f t="shared" ca="1" si="9"/>
        <v>0</v>
      </c>
      <c r="M14" s="917">
        <f t="shared" ca="1" si="9"/>
        <v>0</v>
      </c>
      <c r="N14" s="917">
        <f t="shared" ca="1" si="9"/>
        <v>0</v>
      </c>
      <c r="O14" s="917">
        <f t="shared" ca="1" si="9"/>
        <v>0</v>
      </c>
      <c r="P14" s="917">
        <f t="shared" ca="1" si="9"/>
        <v>0</v>
      </c>
      <c r="Q14" s="917">
        <f t="shared" ca="1" si="9"/>
        <v>0</v>
      </c>
      <c r="R14" s="917">
        <f t="shared" ca="1" si="9"/>
        <v>0</v>
      </c>
      <c r="S14" s="917">
        <f t="shared" ca="1" si="5"/>
        <v>0</v>
      </c>
      <c r="T14" s="917">
        <f t="shared" ca="1" si="9"/>
        <v>0</v>
      </c>
      <c r="U14" s="917">
        <f t="shared" ca="1" si="9"/>
        <v>0</v>
      </c>
      <c r="V14" s="1" t="str">
        <f t="shared" si="6"/>
        <v>ASR_Financial_Report_SHP21Final</v>
      </c>
      <c r="W14" s="916">
        <f t="shared" si="7"/>
        <v>44658</v>
      </c>
      <c r="X14" s="1" t="str">
        <f t="shared" si="8"/>
        <v>Unaudited</v>
      </c>
    </row>
    <row r="15" spans="1:24" x14ac:dyDescent="0.25">
      <c r="A15" s="1" t="s">
        <v>420</v>
      </c>
      <c r="B15" s="1" t="str">
        <f t="shared" si="0"/>
        <v>DEF</v>
      </c>
      <c r="C15" s="1" t="str">
        <f t="shared" si="1"/>
        <v>Default</v>
      </c>
      <c r="D15" s="915">
        <f t="shared" si="2"/>
        <v>1900</v>
      </c>
      <c r="E15" s="916">
        <f t="shared" si="3"/>
        <v>1</v>
      </c>
      <c r="F15" s="969">
        <f t="shared" si="4"/>
        <v>366</v>
      </c>
      <c r="G15" s="915" t="s">
        <v>1020</v>
      </c>
      <c r="H15" s="915" t="s">
        <v>1017</v>
      </c>
      <c r="I15" s="915" t="s">
        <v>379</v>
      </c>
      <c r="J15" s="917">
        <f t="shared" ca="1" si="9"/>
        <v>8.0782778508195083E-2</v>
      </c>
      <c r="K15" s="917">
        <f t="shared" ca="1" si="9"/>
        <v>0</v>
      </c>
      <c r="L15" s="917">
        <f t="shared" ca="1" si="9"/>
        <v>0</v>
      </c>
      <c r="M15" s="917">
        <f t="shared" ca="1" si="9"/>
        <v>0</v>
      </c>
      <c r="N15" s="917">
        <f t="shared" ca="1" si="9"/>
        <v>0</v>
      </c>
      <c r="O15" s="917">
        <f t="shared" ca="1" si="9"/>
        <v>0</v>
      </c>
      <c r="P15" s="917">
        <f t="shared" ca="1" si="9"/>
        <v>0</v>
      </c>
      <c r="Q15" s="917">
        <f t="shared" ca="1" si="9"/>
        <v>0</v>
      </c>
      <c r="R15" s="917">
        <f t="shared" ca="1" si="9"/>
        <v>0</v>
      </c>
      <c r="S15" s="917">
        <f t="shared" ca="1" si="5"/>
        <v>0</v>
      </c>
      <c r="T15" s="917">
        <f t="shared" ca="1" si="9"/>
        <v>0</v>
      </c>
      <c r="U15" s="917">
        <f t="shared" ca="1" si="9"/>
        <v>0</v>
      </c>
      <c r="V15" s="1" t="str">
        <f t="shared" si="6"/>
        <v>ASR_Financial_Report_SHP21Final</v>
      </c>
      <c r="W15" s="916">
        <f t="shared" si="7"/>
        <v>44658</v>
      </c>
      <c r="X15" s="1" t="str">
        <f t="shared" si="8"/>
        <v>Unaudited</v>
      </c>
    </row>
    <row r="16" spans="1:24" x14ac:dyDescent="0.25">
      <c r="A16" s="1" t="s">
        <v>420</v>
      </c>
      <c r="B16" s="1" t="str">
        <f t="shared" si="0"/>
        <v>DEF</v>
      </c>
      <c r="C16" s="1" t="str">
        <f t="shared" si="1"/>
        <v>Default</v>
      </c>
      <c r="D16" s="915">
        <f t="shared" si="2"/>
        <v>1900</v>
      </c>
      <c r="E16" s="916">
        <f t="shared" si="3"/>
        <v>1</v>
      </c>
      <c r="F16" s="969">
        <f t="shared" si="4"/>
        <v>1</v>
      </c>
      <c r="G16" s="915" t="s">
        <v>1020</v>
      </c>
      <c r="H16" s="915" t="s">
        <v>1018</v>
      </c>
      <c r="I16" s="915" t="s">
        <v>379</v>
      </c>
      <c r="J16" s="917">
        <f t="shared" ca="1" si="9"/>
        <v>5.534456275736712E-2</v>
      </c>
      <c r="K16" s="917">
        <f t="shared" ca="1" si="9"/>
        <v>0</v>
      </c>
      <c r="L16" s="917">
        <f t="shared" ca="1" si="9"/>
        <v>0</v>
      </c>
      <c r="M16" s="917">
        <f t="shared" ca="1" si="9"/>
        <v>0</v>
      </c>
      <c r="N16" s="917">
        <f t="shared" ca="1" si="9"/>
        <v>0</v>
      </c>
      <c r="O16" s="917">
        <f t="shared" ca="1" si="9"/>
        <v>0</v>
      </c>
      <c r="P16" s="917">
        <f t="shared" ca="1" si="9"/>
        <v>0</v>
      </c>
      <c r="Q16" s="917">
        <f t="shared" ca="1" si="9"/>
        <v>0</v>
      </c>
      <c r="R16" s="917">
        <f t="shared" ca="1" si="9"/>
        <v>0</v>
      </c>
      <c r="S16" s="917">
        <f t="shared" ca="1" si="5"/>
        <v>0</v>
      </c>
      <c r="T16" s="917">
        <f t="shared" ca="1" si="9"/>
        <v>0</v>
      </c>
      <c r="U16" s="917">
        <f t="shared" ca="1" si="9"/>
        <v>0</v>
      </c>
      <c r="V16" s="1" t="str">
        <f t="shared" si="6"/>
        <v>ASR_Financial_Report_SHP21Final</v>
      </c>
      <c r="W16" s="916">
        <f t="shared" si="7"/>
        <v>44658</v>
      </c>
      <c r="X16" s="1" t="str">
        <f t="shared" si="8"/>
        <v>Unaudited</v>
      </c>
    </row>
    <row r="17" spans="1:24" x14ac:dyDescent="0.25">
      <c r="A17" s="1" t="s">
        <v>420</v>
      </c>
      <c r="B17" s="1" t="str">
        <f t="shared" si="0"/>
        <v>DEF</v>
      </c>
      <c r="C17" s="1" t="str">
        <f t="shared" si="1"/>
        <v>Default</v>
      </c>
      <c r="D17" s="915">
        <f t="shared" si="2"/>
        <v>1900</v>
      </c>
      <c r="E17" s="916">
        <f t="shared" si="3"/>
        <v>1</v>
      </c>
      <c r="F17" s="969">
        <f t="shared" si="4"/>
        <v>91</v>
      </c>
      <c r="G17" s="915" t="s">
        <v>1016</v>
      </c>
      <c r="H17" s="915" t="s">
        <v>1017</v>
      </c>
      <c r="I17" s="915" t="s">
        <v>380</v>
      </c>
      <c r="J17" s="917">
        <f t="shared" ca="1" si="9"/>
        <v>0.8812263657643804</v>
      </c>
      <c r="K17" s="917">
        <f t="shared" ca="1" si="9"/>
        <v>0.87572929004658273</v>
      </c>
      <c r="L17" s="917">
        <f t="shared" ca="1" si="9"/>
        <v>0.95861857134304362</v>
      </c>
      <c r="M17" s="917">
        <f t="shared" ca="1" si="9"/>
        <v>1.0898141924626106</v>
      </c>
      <c r="N17" s="917">
        <f t="shared" ca="1" si="9"/>
        <v>0.98336234076049034</v>
      </c>
      <c r="O17" s="917">
        <f t="shared" ca="1" si="9"/>
        <v>0.55606466656085518</v>
      </c>
      <c r="P17" s="917">
        <f t="shared" ca="1" si="9"/>
        <v>0.4660011702510734</v>
      </c>
      <c r="Q17" s="917">
        <f t="shared" ca="1" si="9"/>
        <v>0</v>
      </c>
      <c r="R17" s="917">
        <f t="shared" ca="1" si="9"/>
        <v>0.36054393579538502</v>
      </c>
      <c r="S17" s="917">
        <f t="shared" ca="1" si="5"/>
        <v>0.10771866670046266</v>
      </c>
      <c r="T17" s="917">
        <f t="shared" ca="1" si="9"/>
        <v>0</v>
      </c>
      <c r="U17" s="917">
        <f t="shared" ca="1" si="9"/>
        <v>0</v>
      </c>
      <c r="V17" s="1" t="str">
        <f t="shared" si="6"/>
        <v>ASR_Financial_Report_SHP21Final</v>
      </c>
      <c r="W17" s="916">
        <f t="shared" si="7"/>
        <v>44658</v>
      </c>
      <c r="X17" s="1" t="str">
        <f t="shared" si="8"/>
        <v>Unaudited</v>
      </c>
    </row>
    <row r="18" spans="1:24" x14ac:dyDescent="0.25">
      <c r="A18" s="1" t="s">
        <v>420</v>
      </c>
      <c r="B18" s="1" t="str">
        <f t="shared" si="0"/>
        <v>DEF</v>
      </c>
      <c r="C18" s="1" t="str">
        <f t="shared" si="1"/>
        <v>Default</v>
      </c>
      <c r="D18" s="915">
        <f t="shared" si="2"/>
        <v>1900</v>
      </c>
      <c r="E18" s="916">
        <f t="shared" si="3"/>
        <v>1</v>
      </c>
      <c r="F18" s="969">
        <f t="shared" si="4"/>
        <v>182</v>
      </c>
      <c r="G18" s="915" t="s">
        <v>1016</v>
      </c>
      <c r="H18" s="915" t="s">
        <v>1017</v>
      </c>
      <c r="I18" s="915" t="s">
        <v>380</v>
      </c>
      <c r="J18" s="917">
        <f t="shared" ca="1" si="9"/>
        <v>0.79865577778340457</v>
      </c>
      <c r="K18" s="917">
        <f t="shared" ca="1" si="9"/>
        <v>0.82483705201845026</v>
      </c>
      <c r="L18" s="917">
        <f t="shared" ca="1" si="9"/>
        <v>0.79102465426447621</v>
      </c>
      <c r="M18" s="917">
        <f t="shared" ca="1" si="9"/>
        <v>0.89508730541303805</v>
      </c>
      <c r="N18" s="917">
        <f t="shared" ca="1" si="9"/>
        <v>0.84953827715239205</v>
      </c>
      <c r="O18" s="917">
        <f t="shared" ca="1" si="9"/>
        <v>0.48075895048419531</v>
      </c>
      <c r="P18" s="917">
        <f t="shared" ca="1" si="9"/>
        <v>0.49229012753743134</v>
      </c>
      <c r="Q18" s="917">
        <f t="shared" ca="1" si="9"/>
        <v>0.12111193576681734</v>
      </c>
      <c r="R18" s="917">
        <f t="shared" ca="1" si="9"/>
        <v>0.44519684132404425</v>
      </c>
      <c r="S18" s="917">
        <f t="shared" ca="1" si="9"/>
        <v>6.292518562476479E-2</v>
      </c>
      <c r="T18" s="917">
        <f t="shared" ca="1" si="9"/>
        <v>0</v>
      </c>
      <c r="U18" s="917">
        <f t="shared" ca="1" si="9"/>
        <v>0</v>
      </c>
      <c r="V18" s="1" t="str">
        <f t="shared" si="6"/>
        <v>ASR_Financial_Report_SHP21Final</v>
      </c>
      <c r="W18" s="916">
        <f t="shared" si="7"/>
        <v>44658</v>
      </c>
      <c r="X18" s="1" t="str">
        <f t="shared" si="8"/>
        <v>Unaudited</v>
      </c>
    </row>
    <row r="19" spans="1:24" x14ac:dyDescent="0.25">
      <c r="A19" s="1" t="s">
        <v>420</v>
      </c>
      <c r="B19" s="1" t="str">
        <f t="shared" si="0"/>
        <v>DEF</v>
      </c>
      <c r="C19" s="1" t="str">
        <f t="shared" si="1"/>
        <v>Default</v>
      </c>
      <c r="D19" s="915">
        <f t="shared" si="2"/>
        <v>1900</v>
      </c>
      <c r="E19" s="916">
        <f t="shared" si="3"/>
        <v>1</v>
      </c>
      <c r="F19" s="969">
        <f t="shared" si="4"/>
        <v>274</v>
      </c>
      <c r="G19" s="915" t="s">
        <v>1016</v>
      </c>
      <c r="H19" s="915" t="s">
        <v>1017</v>
      </c>
      <c r="I19" s="915" t="s">
        <v>380</v>
      </c>
      <c r="J19" s="917">
        <f t="shared" ca="1" si="9"/>
        <v>0.78331719137616496</v>
      </c>
      <c r="K19" s="917">
        <f t="shared" ca="1" si="9"/>
        <v>0.85139528305148382</v>
      </c>
      <c r="L19" s="917">
        <f t="shared" ca="1" si="9"/>
        <v>0.75018800338072422</v>
      </c>
      <c r="M19" s="917">
        <f t="shared" ca="1" si="9"/>
        <v>0.74106079965678784</v>
      </c>
      <c r="N19" s="917">
        <f t="shared" ca="1" si="9"/>
        <v>0.9037416762553997</v>
      </c>
      <c r="O19" s="917">
        <f t="shared" ca="1" si="9"/>
        <v>0.44296973342053281</v>
      </c>
      <c r="P19" s="917">
        <f t="shared" ca="1" si="9"/>
        <v>0.41736853392837786</v>
      </c>
      <c r="Q19" s="917">
        <f t="shared" ca="1" si="9"/>
        <v>0.11463464003778423</v>
      </c>
      <c r="R19" s="917">
        <f t="shared" ca="1" si="9"/>
        <v>0.45445404252059635</v>
      </c>
      <c r="S19" s="917">
        <f t="shared" ca="1" si="9"/>
        <v>9.1737306558035595E-2</v>
      </c>
      <c r="T19" s="917">
        <f t="shared" ca="1" si="9"/>
        <v>0</v>
      </c>
      <c r="U19" s="917">
        <f t="shared" ca="1" si="9"/>
        <v>0</v>
      </c>
      <c r="V19" s="1" t="str">
        <f t="shared" si="6"/>
        <v>ASR_Financial_Report_SHP21Final</v>
      </c>
      <c r="W19" s="916">
        <f t="shared" si="7"/>
        <v>44658</v>
      </c>
      <c r="X19" s="1" t="str">
        <f t="shared" si="8"/>
        <v>Unaudited</v>
      </c>
    </row>
    <row r="20" spans="1:24" x14ac:dyDescent="0.25">
      <c r="A20" s="1" t="s">
        <v>420</v>
      </c>
      <c r="B20" s="1" t="str">
        <f t="shared" si="0"/>
        <v>DEF</v>
      </c>
      <c r="C20" s="1" t="str">
        <f t="shared" si="1"/>
        <v>Default</v>
      </c>
      <c r="D20" s="915">
        <f t="shared" si="2"/>
        <v>1900</v>
      </c>
      <c r="E20" s="916">
        <f t="shared" si="3"/>
        <v>1</v>
      </c>
      <c r="F20" s="969">
        <f t="shared" si="4"/>
        <v>366</v>
      </c>
      <c r="G20" s="915" t="s">
        <v>1016</v>
      </c>
      <c r="H20" s="915" t="s">
        <v>1017</v>
      </c>
      <c r="I20" s="915" t="s">
        <v>380</v>
      </c>
      <c r="J20" s="917">
        <f t="shared" ca="1" si="9"/>
        <v>0.79693565609499195</v>
      </c>
      <c r="K20" s="917">
        <f t="shared" ca="1" si="9"/>
        <v>0.83398418251134454</v>
      </c>
      <c r="L20" s="917">
        <f t="shared" ca="1" si="9"/>
        <v>0.76928385150297907</v>
      </c>
      <c r="M20" s="917">
        <f t="shared" ca="1" si="9"/>
        <v>0.804311941644407</v>
      </c>
      <c r="N20" s="917">
        <f t="shared" ca="1" si="9"/>
        <v>0.90921982048043781</v>
      </c>
      <c r="O20" s="917">
        <f t="shared" ca="1" si="9"/>
        <v>0.61760744548786584</v>
      </c>
      <c r="P20" s="917">
        <f t="shared" ca="1" si="9"/>
        <v>0.54325967968219901</v>
      </c>
      <c r="Q20" s="917">
        <f t="shared" ca="1" si="9"/>
        <v>0.17833225318643336</v>
      </c>
      <c r="R20" s="917">
        <f t="shared" ca="1" si="9"/>
        <v>0.46026628849396173</v>
      </c>
      <c r="S20" s="917">
        <f t="shared" ca="1" si="9"/>
        <v>6.2089109626256501E-2</v>
      </c>
      <c r="T20" s="917">
        <f t="shared" ca="1" si="9"/>
        <v>0</v>
      </c>
      <c r="U20" s="917">
        <f t="shared" ca="1" si="9"/>
        <v>0</v>
      </c>
      <c r="V20" s="1" t="str">
        <f t="shared" si="6"/>
        <v>ASR_Financial_Report_SHP21Final</v>
      </c>
      <c r="W20" s="916">
        <f t="shared" si="7"/>
        <v>44658</v>
      </c>
      <c r="X20" s="1" t="str">
        <f t="shared" si="8"/>
        <v>Unaudited</v>
      </c>
    </row>
    <row r="21" spans="1:24" x14ac:dyDescent="0.25">
      <c r="A21" s="1" t="s">
        <v>420</v>
      </c>
      <c r="B21" s="1" t="str">
        <f t="shared" si="0"/>
        <v>DEF</v>
      </c>
      <c r="C21" s="1" t="str">
        <f t="shared" si="1"/>
        <v>Default</v>
      </c>
      <c r="D21" s="915">
        <f t="shared" si="2"/>
        <v>1900</v>
      </c>
      <c r="E21" s="916">
        <f t="shared" si="3"/>
        <v>1</v>
      </c>
      <c r="F21" s="969">
        <f t="shared" si="4"/>
        <v>1</v>
      </c>
      <c r="G21" s="915" t="s">
        <v>1016</v>
      </c>
      <c r="H21" s="915" t="s">
        <v>1018</v>
      </c>
      <c r="I21" s="915" t="s">
        <v>380</v>
      </c>
      <c r="J21" s="917">
        <f t="shared" ca="1" si="9"/>
        <v>0.80790275734225114</v>
      </c>
      <c r="K21" s="917">
        <f t="shared" ca="1" si="9"/>
        <v>0.84325205370552592</v>
      </c>
      <c r="L21" s="917">
        <f t="shared" ca="1" si="9"/>
        <v>0.80116901559383868</v>
      </c>
      <c r="M21" s="917">
        <f t="shared" ca="1" si="9"/>
        <v>0.86040366193490747</v>
      </c>
      <c r="N21" s="917">
        <f t="shared" ca="1" si="9"/>
        <v>0.90513149653179348</v>
      </c>
      <c r="O21" s="917">
        <f t="shared" ca="1" si="9"/>
        <v>0.52078024435438497</v>
      </c>
      <c r="P21" s="917">
        <f t="shared" ca="1" si="9"/>
        <v>0.47878095162732021</v>
      </c>
      <c r="Q21" s="917">
        <f t="shared" ca="1" si="9"/>
        <v>0.1360587194743734</v>
      </c>
      <c r="R21" s="917">
        <f t="shared" ca="1" si="9"/>
        <v>0.43754923117926298</v>
      </c>
      <c r="S21" s="917">
        <f t="shared" ca="1" si="9"/>
        <v>7.813502184620362E-2</v>
      </c>
      <c r="T21" s="917">
        <f t="shared" ca="1" si="9"/>
        <v>0</v>
      </c>
      <c r="U21" s="917">
        <f t="shared" ca="1" si="9"/>
        <v>0</v>
      </c>
      <c r="V21" s="1" t="str">
        <f t="shared" si="6"/>
        <v>ASR_Financial_Report_SHP21Final</v>
      </c>
      <c r="W21" s="916">
        <f t="shared" si="7"/>
        <v>44658</v>
      </c>
      <c r="X21" s="1" t="str">
        <f t="shared" si="8"/>
        <v>Unaudited</v>
      </c>
    </row>
    <row r="22" spans="1:24" x14ac:dyDescent="0.25">
      <c r="A22" s="1" t="s">
        <v>420</v>
      </c>
      <c r="B22" s="1" t="str">
        <f t="shared" si="0"/>
        <v>DEF</v>
      </c>
      <c r="C22" s="1" t="str">
        <f t="shared" si="1"/>
        <v>Default</v>
      </c>
      <c r="D22" s="915">
        <f t="shared" si="2"/>
        <v>1900</v>
      </c>
      <c r="E22" s="916">
        <f t="shared" si="3"/>
        <v>1</v>
      </c>
      <c r="F22" s="969">
        <f t="shared" si="4"/>
        <v>91</v>
      </c>
      <c r="G22" s="915" t="s">
        <v>1019</v>
      </c>
      <c r="H22" s="915" t="s">
        <v>1017</v>
      </c>
      <c r="I22" s="915" t="s">
        <v>380</v>
      </c>
      <c r="J22" s="917">
        <f t="shared" ref="J22:U37"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0.10839194812457008</v>
      </c>
      <c r="K22" s="917">
        <f t="shared" ca="1" si="10"/>
        <v>5.4062339744079084E-2</v>
      </c>
      <c r="L22" s="917">
        <f t="shared" ca="1" si="10"/>
        <v>2.0570768505185963</v>
      </c>
      <c r="M22" s="917">
        <f t="shared" ca="1" si="10"/>
        <v>0</v>
      </c>
      <c r="N22" s="917">
        <f t="shared" ca="1" si="10"/>
        <v>0</v>
      </c>
      <c r="O22" s="917">
        <f t="shared" ca="1" si="10"/>
        <v>0</v>
      </c>
      <c r="P22" s="917">
        <f t="shared" ca="1" si="10"/>
        <v>0</v>
      </c>
      <c r="Q22" s="917">
        <f t="shared" ca="1" si="10"/>
        <v>0</v>
      </c>
      <c r="R22" s="917">
        <f t="shared" ca="1" si="10"/>
        <v>0</v>
      </c>
      <c r="S22" s="917">
        <f t="shared" ca="1" si="9"/>
        <v>0</v>
      </c>
      <c r="T22" s="917">
        <f t="shared" ca="1" si="10"/>
        <v>0</v>
      </c>
      <c r="U22" s="917">
        <f t="shared" ca="1" si="10"/>
        <v>0</v>
      </c>
      <c r="V22" s="1" t="str">
        <f t="shared" si="6"/>
        <v>ASR_Financial_Report_SHP21Final</v>
      </c>
      <c r="W22" s="916">
        <f t="shared" si="7"/>
        <v>44658</v>
      </c>
      <c r="X22" s="1" t="str">
        <f t="shared" si="8"/>
        <v>Unaudited</v>
      </c>
    </row>
    <row r="23" spans="1:24" x14ac:dyDescent="0.25">
      <c r="A23" s="1" t="s">
        <v>420</v>
      </c>
      <c r="B23" s="1" t="str">
        <f t="shared" si="0"/>
        <v>DEF</v>
      </c>
      <c r="C23" s="1" t="str">
        <f t="shared" si="1"/>
        <v>Default</v>
      </c>
      <c r="D23" s="915">
        <f t="shared" si="2"/>
        <v>1900</v>
      </c>
      <c r="E23" s="916">
        <f t="shared" si="3"/>
        <v>1</v>
      </c>
      <c r="F23" s="969">
        <f t="shared" si="4"/>
        <v>182</v>
      </c>
      <c r="G23" s="915" t="s">
        <v>1019</v>
      </c>
      <c r="H23" s="915" t="s">
        <v>1017</v>
      </c>
      <c r="I23" s="915" t="s">
        <v>380</v>
      </c>
      <c r="J23" s="917">
        <f t="shared" ca="1" si="10"/>
        <v>0.10964715157678596</v>
      </c>
      <c r="K23" s="917">
        <f t="shared" ca="1" si="10"/>
        <v>5.4743721489846374E-2</v>
      </c>
      <c r="L23" s="917">
        <f t="shared" ca="1" si="10"/>
        <v>2.1324181891173404</v>
      </c>
      <c r="M23" s="917">
        <f t="shared" ca="1" si="10"/>
        <v>0</v>
      </c>
      <c r="N23" s="917">
        <f t="shared" ca="1" si="10"/>
        <v>0</v>
      </c>
      <c r="O23" s="917">
        <f t="shared" ca="1" si="10"/>
        <v>0</v>
      </c>
      <c r="P23" s="917">
        <f t="shared" ca="1" si="10"/>
        <v>0</v>
      </c>
      <c r="Q23" s="917">
        <f t="shared" ca="1" si="10"/>
        <v>0</v>
      </c>
      <c r="R23" s="917">
        <f t="shared" ca="1" si="10"/>
        <v>0</v>
      </c>
      <c r="S23" s="917">
        <f t="shared" ca="1" si="9"/>
        <v>0</v>
      </c>
      <c r="T23" s="917">
        <f t="shared" ca="1" si="10"/>
        <v>0</v>
      </c>
      <c r="U23" s="917">
        <f t="shared" ca="1" si="10"/>
        <v>0</v>
      </c>
      <c r="V23" s="1" t="str">
        <f t="shared" si="6"/>
        <v>ASR_Financial_Report_SHP21Final</v>
      </c>
      <c r="W23" s="916">
        <f t="shared" si="7"/>
        <v>44658</v>
      </c>
      <c r="X23" s="1" t="str">
        <f t="shared" si="8"/>
        <v>Unaudited</v>
      </c>
    </row>
    <row r="24" spans="1:24" x14ac:dyDescent="0.25">
      <c r="A24" s="1" t="s">
        <v>420</v>
      </c>
      <c r="B24" s="1" t="str">
        <f t="shared" si="0"/>
        <v>DEF</v>
      </c>
      <c r="C24" s="1" t="str">
        <f t="shared" si="1"/>
        <v>Default</v>
      </c>
      <c r="D24" s="915">
        <f t="shared" si="2"/>
        <v>1900</v>
      </c>
      <c r="E24" s="916">
        <f t="shared" si="3"/>
        <v>1</v>
      </c>
      <c r="F24" s="969">
        <f t="shared" si="4"/>
        <v>274</v>
      </c>
      <c r="G24" s="915" t="s">
        <v>1019</v>
      </c>
      <c r="H24" s="915" t="s">
        <v>1017</v>
      </c>
      <c r="I24" s="915" t="s">
        <v>380</v>
      </c>
      <c r="J24" s="917">
        <f t="shared" ca="1" si="10"/>
        <v>0.10994801468551627</v>
      </c>
      <c r="K24" s="917">
        <f t="shared" ca="1" si="10"/>
        <v>6.3863552591020542E-2</v>
      </c>
      <c r="L24" s="917">
        <f t="shared" ca="1" si="10"/>
        <v>1.8497479314976133</v>
      </c>
      <c r="M24" s="917">
        <f t="shared" ca="1" si="10"/>
        <v>0</v>
      </c>
      <c r="N24" s="917">
        <f t="shared" ca="1" si="10"/>
        <v>0</v>
      </c>
      <c r="O24" s="917">
        <f t="shared" ca="1" si="10"/>
        <v>0</v>
      </c>
      <c r="P24" s="917">
        <f t="shared" ca="1" si="10"/>
        <v>0</v>
      </c>
      <c r="Q24" s="917">
        <f t="shared" ca="1" si="10"/>
        <v>0</v>
      </c>
      <c r="R24" s="917">
        <f t="shared" ca="1" si="10"/>
        <v>0</v>
      </c>
      <c r="S24" s="917">
        <f t="shared" ca="1" si="9"/>
        <v>0</v>
      </c>
      <c r="T24" s="917">
        <f t="shared" ca="1" si="10"/>
        <v>0</v>
      </c>
      <c r="U24" s="917">
        <f t="shared" ca="1" si="10"/>
        <v>0</v>
      </c>
      <c r="V24" s="1" t="str">
        <f t="shared" si="6"/>
        <v>ASR_Financial_Report_SHP21Final</v>
      </c>
      <c r="W24" s="916">
        <f t="shared" si="7"/>
        <v>44658</v>
      </c>
      <c r="X24" s="1" t="str">
        <f t="shared" si="8"/>
        <v>Unaudited</v>
      </c>
    </row>
    <row r="25" spans="1:24" x14ac:dyDescent="0.25">
      <c r="A25" s="1" t="s">
        <v>420</v>
      </c>
      <c r="B25" s="1" t="str">
        <f t="shared" si="0"/>
        <v>DEF</v>
      </c>
      <c r="C25" s="1" t="str">
        <f t="shared" si="1"/>
        <v>Default</v>
      </c>
      <c r="D25" s="915">
        <f t="shared" si="2"/>
        <v>1900</v>
      </c>
      <c r="E25" s="916">
        <f t="shared" si="3"/>
        <v>1</v>
      </c>
      <c r="F25" s="969">
        <f t="shared" si="4"/>
        <v>366</v>
      </c>
      <c r="G25" s="915" t="s">
        <v>1019</v>
      </c>
      <c r="H25" s="915" t="s">
        <v>1017</v>
      </c>
      <c r="I25" s="915" t="s">
        <v>380</v>
      </c>
      <c r="J25" s="917">
        <f t="shared" ca="1" si="10"/>
        <v>0.10865958166096891</v>
      </c>
      <c r="K25" s="917">
        <f t="shared" ca="1" si="10"/>
        <v>5.0366804787539722E-2</v>
      </c>
      <c r="L25" s="917">
        <f t="shared" ca="1" si="10"/>
        <v>2.0799752357536319</v>
      </c>
      <c r="M25" s="917">
        <f t="shared" ca="1" si="10"/>
        <v>0</v>
      </c>
      <c r="N25" s="917">
        <f t="shared" ca="1" si="10"/>
        <v>0</v>
      </c>
      <c r="O25" s="917">
        <f t="shared" ca="1" si="10"/>
        <v>0</v>
      </c>
      <c r="P25" s="917">
        <f t="shared" ca="1" si="10"/>
        <v>0</v>
      </c>
      <c r="Q25" s="917">
        <f t="shared" ca="1" si="10"/>
        <v>0</v>
      </c>
      <c r="R25" s="917">
        <f t="shared" ca="1" si="10"/>
        <v>0</v>
      </c>
      <c r="S25" s="917">
        <f t="shared" ca="1" si="9"/>
        <v>0</v>
      </c>
      <c r="T25" s="917">
        <f t="shared" ca="1" si="10"/>
        <v>0</v>
      </c>
      <c r="U25" s="917">
        <f t="shared" ca="1" si="10"/>
        <v>0</v>
      </c>
      <c r="V25" s="1" t="str">
        <f t="shared" si="6"/>
        <v>ASR_Financial_Report_SHP21Final</v>
      </c>
      <c r="W25" s="916">
        <f t="shared" si="7"/>
        <v>44658</v>
      </c>
      <c r="X25" s="1" t="str">
        <f t="shared" si="8"/>
        <v>Unaudited</v>
      </c>
    </row>
    <row r="26" spans="1:24" x14ac:dyDescent="0.25">
      <c r="A26" s="1" t="s">
        <v>420</v>
      </c>
      <c r="B26" s="1" t="str">
        <f t="shared" si="0"/>
        <v>DEF</v>
      </c>
      <c r="C26" s="1" t="str">
        <f t="shared" si="1"/>
        <v>Default</v>
      </c>
      <c r="D26" s="915">
        <f t="shared" si="2"/>
        <v>1900</v>
      </c>
      <c r="E26" s="916">
        <f t="shared" si="3"/>
        <v>1</v>
      </c>
      <c r="F26" s="969">
        <f t="shared" si="4"/>
        <v>1</v>
      </c>
      <c r="G26" s="915" t="s">
        <v>1019</v>
      </c>
      <c r="H26" s="915" t="s">
        <v>1018</v>
      </c>
      <c r="I26" s="915" t="s">
        <v>380</v>
      </c>
      <c r="J26" s="917">
        <f t="shared" ca="1" si="10"/>
        <v>0.10921898466284029</v>
      </c>
      <c r="K26" s="917">
        <f t="shared" ca="1" si="10"/>
        <v>5.5733841314301397E-2</v>
      </c>
      <c r="L26" s="917">
        <f t="shared" ca="1" si="10"/>
        <v>2.0246930484642798</v>
      </c>
      <c r="M26" s="917">
        <f t="shared" ca="1" si="10"/>
        <v>0</v>
      </c>
      <c r="N26" s="917">
        <f t="shared" ca="1" si="10"/>
        <v>0</v>
      </c>
      <c r="O26" s="917">
        <f t="shared" ca="1" si="10"/>
        <v>0</v>
      </c>
      <c r="P26" s="917">
        <f t="shared" ca="1" si="10"/>
        <v>0</v>
      </c>
      <c r="Q26" s="917">
        <f t="shared" ca="1" si="10"/>
        <v>0</v>
      </c>
      <c r="R26" s="917">
        <f t="shared" ca="1" si="10"/>
        <v>0</v>
      </c>
      <c r="S26" s="917">
        <f t="shared" ca="1" si="9"/>
        <v>0</v>
      </c>
      <c r="T26" s="917">
        <f t="shared" ca="1" si="10"/>
        <v>0</v>
      </c>
      <c r="U26" s="917">
        <f t="shared" ca="1" si="10"/>
        <v>0</v>
      </c>
      <c r="V26" s="1" t="str">
        <f t="shared" si="6"/>
        <v>ASR_Financial_Report_SHP21Final</v>
      </c>
      <c r="W26" s="916">
        <f t="shared" si="7"/>
        <v>44658</v>
      </c>
      <c r="X26" s="1" t="str">
        <f t="shared" si="8"/>
        <v>Unaudited</v>
      </c>
    </row>
    <row r="27" spans="1:24" x14ac:dyDescent="0.25">
      <c r="A27" s="1" t="s">
        <v>420</v>
      </c>
      <c r="B27" s="1" t="str">
        <f t="shared" si="0"/>
        <v>DEF</v>
      </c>
      <c r="C27" s="1" t="str">
        <f t="shared" si="1"/>
        <v>Default</v>
      </c>
      <c r="D27" s="915">
        <f t="shared" si="2"/>
        <v>1900</v>
      </c>
      <c r="E27" s="916">
        <f t="shared" si="3"/>
        <v>1</v>
      </c>
      <c r="F27" s="969">
        <f t="shared" si="4"/>
        <v>91</v>
      </c>
      <c r="G27" s="915" t="s">
        <v>1020</v>
      </c>
      <c r="H27" s="915" t="s">
        <v>1017</v>
      </c>
      <c r="I27" s="915" t="s">
        <v>380</v>
      </c>
      <c r="J27" s="917">
        <f t="shared" ca="1" si="10"/>
        <v>8.6295356661339508E-3</v>
      </c>
      <c r="K27" s="917">
        <f t="shared" ca="1" si="10"/>
        <v>0</v>
      </c>
      <c r="L27" s="917">
        <f t="shared" ca="1" si="10"/>
        <v>0</v>
      </c>
      <c r="M27" s="917">
        <f t="shared" ca="1" si="10"/>
        <v>0</v>
      </c>
      <c r="N27" s="917">
        <f t="shared" ca="1" si="10"/>
        <v>0</v>
      </c>
      <c r="O27" s="917">
        <f t="shared" ca="1" si="10"/>
        <v>0</v>
      </c>
      <c r="P27" s="917">
        <f t="shared" ca="1" si="10"/>
        <v>0</v>
      </c>
      <c r="Q27" s="917">
        <f t="shared" ca="1" si="10"/>
        <v>0</v>
      </c>
      <c r="R27" s="917">
        <f t="shared" ca="1" si="10"/>
        <v>0</v>
      </c>
      <c r="S27" s="917">
        <f t="shared" ca="1" si="9"/>
        <v>0</v>
      </c>
      <c r="T27" s="917">
        <f t="shared" ca="1" si="10"/>
        <v>0</v>
      </c>
      <c r="U27" s="917">
        <f t="shared" ca="1" si="10"/>
        <v>0</v>
      </c>
      <c r="V27" s="1" t="str">
        <f t="shared" si="6"/>
        <v>ASR_Financial_Report_SHP21Final</v>
      </c>
      <c r="W27" s="916">
        <f t="shared" si="7"/>
        <v>44658</v>
      </c>
      <c r="X27" s="1" t="str">
        <f t="shared" si="8"/>
        <v>Unaudited</v>
      </c>
    </row>
    <row r="28" spans="1:24" x14ac:dyDescent="0.25">
      <c r="A28" s="1" t="s">
        <v>420</v>
      </c>
      <c r="B28" s="1" t="str">
        <f t="shared" si="0"/>
        <v>DEF</v>
      </c>
      <c r="C28" s="1" t="str">
        <f t="shared" si="1"/>
        <v>Default</v>
      </c>
      <c r="D28" s="915">
        <f t="shared" si="2"/>
        <v>1900</v>
      </c>
      <c r="E28" s="916">
        <f t="shared" si="3"/>
        <v>1</v>
      </c>
      <c r="F28" s="969">
        <f t="shared" si="4"/>
        <v>182</v>
      </c>
      <c r="G28" s="915" t="s">
        <v>1020</v>
      </c>
      <c r="H28" s="915" t="s">
        <v>1017</v>
      </c>
      <c r="I28" s="915" t="s">
        <v>380</v>
      </c>
      <c r="J28" s="917">
        <f t="shared" ca="1" si="10"/>
        <v>8.9736324316055507E-2</v>
      </c>
      <c r="K28" s="917">
        <f t="shared" ca="1" si="10"/>
        <v>0</v>
      </c>
      <c r="L28" s="917">
        <f t="shared" ca="1" si="10"/>
        <v>0</v>
      </c>
      <c r="M28" s="917">
        <f t="shared" ca="1" si="10"/>
        <v>0</v>
      </c>
      <c r="N28" s="917">
        <f t="shared" ca="1" si="10"/>
        <v>0</v>
      </c>
      <c r="O28" s="917">
        <f t="shared" ca="1" si="10"/>
        <v>0</v>
      </c>
      <c r="P28" s="917">
        <f t="shared" ca="1" si="10"/>
        <v>0</v>
      </c>
      <c r="Q28" s="917">
        <f t="shared" ca="1" si="10"/>
        <v>0</v>
      </c>
      <c r="R28" s="917">
        <f t="shared" ca="1" si="10"/>
        <v>0</v>
      </c>
      <c r="S28" s="917">
        <f t="shared" ca="1" si="10"/>
        <v>0</v>
      </c>
      <c r="T28" s="917">
        <f t="shared" ca="1" si="10"/>
        <v>0</v>
      </c>
      <c r="U28" s="917">
        <f t="shared" ca="1" si="10"/>
        <v>0</v>
      </c>
      <c r="V28" s="1" t="str">
        <f t="shared" si="6"/>
        <v>ASR_Financial_Report_SHP21Final</v>
      </c>
      <c r="W28" s="916">
        <f t="shared" si="7"/>
        <v>44658</v>
      </c>
      <c r="X28" s="1" t="str">
        <f t="shared" si="8"/>
        <v>Unaudited</v>
      </c>
    </row>
    <row r="29" spans="1:24" x14ac:dyDescent="0.25">
      <c r="A29" s="1" t="s">
        <v>420</v>
      </c>
      <c r="B29" s="1" t="str">
        <f t="shared" si="0"/>
        <v>DEF</v>
      </c>
      <c r="C29" s="1" t="str">
        <f t="shared" si="1"/>
        <v>Default</v>
      </c>
      <c r="D29" s="915">
        <f t="shared" si="2"/>
        <v>1900</v>
      </c>
      <c r="E29" s="916">
        <f t="shared" si="3"/>
        <v>1</v>
      </c>
      <c r="F29" s="969">
        <f t="shared" si="4"/>
        <v>274</v>
      </c>
      <c r="G29" s="915" t="s">
        <v>1020</v>
      </c>
      <c r="H29" s="915" t="s">
        <v>1017</v>
      </c>
      <c r="I29" s="915" t="s">
        <v>380</v>
      </c>
      <c r="J29" s="917">
        <f t="shared" ca="1" si="10"/>
        <v>0.10422719230840648</v>
      </c>
      <c r="K29" s="917">
        <f t="shared" ca="1" si="10"/>
        <v>0</v>
      </c>
      <c r="L29" s="917">
        <f t="shared" ca="1" si="10"/>
        <v>0</v>
      </c>
      <c r="M29" s="917">
        <f t="shared" ca="1" si="10"/>
        <v>0</v>
      </c>
      <c r="N29" s="917">
        <f t="shared" ca="1" si="10"/>
        <v>0</v>
      </c>
      <c r="O29" s="917">
        <f t="shared" ca="1" si="10"/>
        <v>0</v>
      </c>
      <c r="P29" s="917">
        <f t="shared" ca="1" si="10"/>
        <v>0</v>
      </c>
      <c r="Q29" s="917">
        <f t="shared" ca="1" si="10"/>
        <v>0</v>
      </c>
      <c r="R29" s="917">
        <f t="shared" ca="1" si="10"/>
        <v>0</v>
      </c>
      <c r="S29" s="917">
        <f t="shared" ca="1" si="10"/>
        <v>0</v>
      </c>
      <c r="T29" s="917">
        <f t="shared" ca="1" si="10"/>
        <v>0</v>
      </c>
      <c r="U29" s="917">
        <f t="shared" ca="1" si="10"/>
        <v>0</v>
      </c>
      <c r="V29" s="1" t="str">
        <f t="shared" si="6"/>
        <v>ASR_Financial_Report_SHP21Final</v>
      </c>
      <c r="W29" s="916">
        <f t="shared" si="7"/>
        <v>44658</v>
      </c>
      <c r="X29" s="1" t="str">
        <f t="shared" si="8"/>
        <v>Unaudited</v>
      </c>
    </row>
    <row r="30" spans="1:24" x14ac:dyDescent="0.25">
      <c r="A30" s="1" t="s">
        <v>420</v>
      </c>
      <c r="B30" s="1" t="str">
        <f t="shared" si="0"/>
        <v>DEF</v>
      </c>
      <c r="C30" s="1" t="str">
        <f t="shared" si="1"/>
        <v>Default</v>
      </c>
      <c r="D30" s="915">
        <f t="shared" si="2"/>
        <v>1900</v>
      </c>
      <c r="E30" s="916">
        <f t="shared" si="3"/>
        <v>1</v>
      </c>
      <c r="F30" s="969">
        <f t="shared" si="4"/>
        <v>366</v>
      </c>
      <c r="G30" s="915" t="s">
        <v>1020</v>
      </c>
      <c r="H30" s="915" t="s">
        <v>1017</v>
      </c>
      <c r="I30" s="915" t="s">
        <v>380</v>
      </c>
      <c r="J30" s="917">
        <f t="shared" ca="1" si="10"/>
        <v>9.2481919812335403E-2</v>
      </c>
      <c r="K30" s="917">
        <f t="shared" ca="1" si="10"/>
        <v>0</v>
      </c>
      <c r="L30" s="917">
        <f t="shared" ca="1" si="10"/>
        <v>0</v>
      </c>
      <c r="M30" s="917">
        <f t="shared" ca="1" si="10"/>
        <v>0</v>
      </c>
      <c r="N30" s="917">
        <f t="shared" ca="1" si="10"/>
        <v>0</v>
      </c>
      <c r="O30" s="917">
        <f t="shared" ca="1" si="10"/>
        <v>0</v>
      </c>
      <c r="P30" s="917">
        <f t="shared" ca="1" si="10"/>
        <v>0</v>
      </c>
      <c r="Q30" s="917">
        <f t="shared" ca="1" si="10"/>
        <v>0</v>
      </c>
      <c r="R30" s="917">
        <f t="shared" ca="1" si="10"/>
        <v>0</v>
      </c>
      <c r="S30" s="917">
        <f t="shared" ca="1" si="10"/>
        <v>0</v>
      </c>
      <c r="T30" s="917">
        <f t="shared" ca="1" si="10"/>
        <v>0</v>
      </c>
      <c r="U30" s="917">
        <f t="shared" ca="1" si="10"/>
        <v>0</v>
      </c>
      <c r="V30" s="1" t="str">
        <f t="shared" si="6"/>
        <v>ASR_Financial_Report_SHP21Final</v>
      </c>
      <c r="W30" s="916">
        <f t="shared" si="7"/>
        <v>44658</v>
      </c>
      <c r="X30" s="1" t="str">
        <f t="shared" si="8"/>
        <v>Unaudited</v>
      </c>
    </row>
    <row r="31" spans="1:24" x14ac:dyDescent="0.25">
      <c r="A31" s="1" t="s">
        <v>420</v>
      </c>
      <c r="B31" s="1" t="str">
        <f t="shared" si="0"/>
        <v>DEF</v>
      </c>
      <c r="C31" s="1" t="str">
        <f t="shared" si="1"/>
        <v>Default</v>
      </c>
      <c r="D31" s="915">
        <f t="shared" si="2"/>
        <v>1900</v>
      </c>
      <c r="E31" s="916">
        <f t="shared" si="3"/>
        <v>1</v>
      </c>
      <c r="F31" s="969">
        <f t="shared" si="4"/>
        <v>1</v>
      </c>
      <c r="G31" s="915" t="s">
        <v>1020</v>
      </c>
      <c r="H31" s="915" t="s">
        <v>1018</v>
      </c>
      <c r="I31" s="915" t="s">
        <v>380</v>
      </c>
      <c r="J31" s="917">
        <f t="shared" ca="1" si="10"/>
        <v>8.0815672725057117E-2</v>
      </c>
      <c r="K31" s="917">
        <f t="shared" ca="1" si="10"/>
        <v>0</v>
      </c>
      <c r="L31" s="917">
        <f t="shared" ca="1" si="10"/>
        <v>0</v>
      </c>
      <c r="M31" s="917">
        <f t="shared" ca="1" si="10"/>
        <v>0</v>
      </c>
      <c r="N31" s="917">
        <f t="shared" ca="1" si="10"/>
        <v>0</v>
      </c>
      <c r="O31" s="917">
        <f t="shared" ca="1" si="10"/>
        <v>0</v>
      </c>
      <c r="P31" s="917">
        <f t="shared" ca="1" si="10"/>
        <v>0</v>
      </c>
      <c r="Q31" s="917">
        <f t="shared" ca="1" si="10"/>
        <v>0</v>
      </c>
      <c r="R31" s="917">
        <f t="shared" ca="1" si="10"/>
        <v>0</v>
      </c>
      <c r="S31" s="917">
        <f t="shared" ca="1" si="10"/>
        <v>0</v>
      </c>
      <c r="T31" s="917">
        <f t="shared" ca="1" si="10"/>
        <v>0</v>
      </c>
      <c r="U31" s="917">
        <f t="shared" ca="1" si="10"/>
        <v>0</v>
      </c>
      <c r="V31" s="1" t="str">
        <f t="shared" si="6"/>
        <v>ASR_Financial_Report_SHP21Final</v>
      </c>
      <c r="W31" s="916">
        <f t="shared" si="7"/>
        <v>44658</v>
      </c>
      <c r="X31" s="1" t="str">
        <f t="shared" si="8"/>
        <v>Unaudited</v>
      </c>
    </row>
    <row r="32" spans="1:24" x14ac:dyDescent="0.25">
      <c r="A32" s="1" t="s">
        <v>420</v>
      </c>
      <c r="B32" s="1" t="str">
        <f t="shared" si="0"/>
        <v>DEF</v>
      </c>
      <c r="C32" s="1" t="str">
        <f t="shared" si="1"/>
        <v>Default</v>
      </c>
      <c r="D32" s="915">
        <f t="shared" si="2"/>
        <v>1900</v>
      </c>
      <c r="E32" s="916">
        <f t="shared" si="3"/>
        <v>1</v>
      </c>
      <c r="F32" s="969">
        <f t="shared" si="4"/>
        <v>91</v>
      </c>
      <c r="G32" s="915" t="s">
        <v>1016</v>
      </c>
      <c r="H32" s="915" t="s">
        <v>1017</v>
      </c>
      <c r="I32" s="915" t="s">
        <v>381</v>
      </c>
      <c r="J32" s="917">
        <f t="shared" ref="J32:U47"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0.7517127546974639</v>
      </c>
      <c r="K32" s="917">
        <f t="shared" ca="1" si="11"/>
        <v>0.76301307302127519</v>
      </c>
      <c r="L32" s="917">
        <f t="shared" ca="1" si="11"/>
        <v>0.63495438940867011</v>
      </c>
      <c r="M32" s="917">
        <f t="shared" ca="1" si="11"/>
        <v>0.92522570502157353</v>
      </c>
      <c r="N32" s="917">
        <f t="shared" ca="1" si="11"/>
        <v>0.51015384898493699</v>
      </c>
      <c r="O32" s="917">
        <f t="shared" ca="1" si="11"/>
        <v>0.24865386927321206</v>
      </c>
      <c r="P32" s="917">
        <f t="shared" ca="1" si="11"/>
        <v>0.27619845056281983</v>
      </c>
      <c r="Q32" s="917">
        <f t="shared" ca="1" si="11"/>
        <v>1.3754628271969842</v>
      </c>
      <c r="R32" s="917">
        <f t="shared" ca="1" si="11"/>
        <v>0.48776346406116616</v>
      </c>
      <c r="S32" s="917">
        <f t="shared" ca="1" si="10"/>
        <v>1.3145277225496563E-2</v>
      </c>
      <c r="T32" s="917">
        <f t="shared" ca="1" si="11"/>
        <v>0</v>
      </c>
      <c r="U32" s="917">
        <f t="shared" ca="1" si="11"/>
        <v>0</v>
      </c>
      <c r="V32" s="1" t="str">
        <f t="shared" si="6"/>
        <v>ASR_Financial_Report_SHP21Final</v>
      </c>
      <c r="W32" s="916">
        <f t="shared" si="7"/>
        <v>44658</v>
      </c>
      <c r="X32" s="1" t="str">
        <f t="shared" si="8"/>
        <v>Unaudited</v>
      </c>
    </row>
    <row r="33" spans="1:24" x14ac:dyDescent="0.25">
      <c r="A33" s="1" t="s">
        <v>420</v>
      </c>
      <c r="B33" s="1" t="str">
        <f t="shared" si="0"/>
        <v>DEF</v>
      </c>
      <c r="C33" s="1" t="str">
        <f t="shared" si="1"/>
        <v>Default</v>
      </c>
      <c r="D33" s="915">
        <f t="shared" si="2"/>
        <v>1900</v>
      </c>
      <c r="E33" s="916">
        <f t="shared" si="3"/>
        <v>1</v>
      </c>
      <c r="F33" s="969">
        <f t="shared" si="4"/>
        <v>182</v>
      </c>
      <c r="G33" s="915" t="s">
        <v>1016</v>
      </c>
      <c r="H33" s="915" t="s">
        <v>1017</v>
      </c>
      <c r="I33" s="915" t="s">
        <v>381</v>
      </c>
      <c r="J33" s="917">
        <f t="shared" ca="1" si="11"/>
        <v>0.78552919461400617</v>
      </c>
      <c r="K33" s="917">
        <f t="shared" ca="1" si="11"/>
        <v>0.75579737062432506</v>
      </c>
      <c r="L33" s="917">
        <f t="shared" ca="1" si="11"/>
        <v>0.72011963341873675</v>
      </c>
      <c r="M33" s="917">
        <f t="shared" ca="1" si="11"/>
        <v>1.1019661050419165</v>
      </c>
      <c r="N33" s="917">
        <f t="shared" ca="1" si="11"/>
        <v>0.40816866827548515</v>
      </c>
      <c r="O33" s="917">
        <f t="shared" ca="1" si="11"/>
        <v>0.31457736417362048</v>
      </c>
      <c r="P33" s="917">
        <f t="shared" ca="1" si="11"/>
        <v>0.30765159801144215</v>
      </c>
      <c r="Q33" s="917">
        <f t="shared" ca="1" si="11"/>
        <v>0.58938262688525378</v>
      </c>
      <c r="R33" s="917">
        <f t="shared" ca="1" si="11"/>
        <v>0.31704848464851121</v>
      </c>
      <c r="S33" s="917">
        <f t="shared" ca="1" si="10"/>
        <v>3.747417420733249E-2</v>
      </c>
      <c r="T33" s="917">
        <f t="shared" ca="1" si="11"/>
        <v>0</v>
      </c>
      <c r="U33" s="917">
        <f t="shared" ca="1" si="11"/>
        <v>0</v>
      </c>
      <c r="V33" s="1" t="str">
        <f t="shared" si="6"/>
        <v>ASR_Financial_Report_SHP21Final</v>
      </c>
      <c r="W33" s="916">
        <f t="shared" si="7"/>
        <v>44658</v>
      </c>
      <c r="X33" s="1" t="str">
        <f t="shared" si="8"/>
        <v>Unaudited</v>
      </c>
    </row>
    <row r="34" spans="1:24" x14ac:dyDescent="0.25">
      <c r="A34" s="1" t="s">
        <v>420</v>
      </c>
      <c r="B34" s="1" t="str">
        <f t="shared" ref="B34:B65" si="12">plan_id</f>
        <v>DEF</v>
      </c>
      <c r="C34" s="1" t="str">
        <f t="shared" ref="C34:C65" si="13">plan_name</f>
        <v>Default</v>
      </c>
      <c r="D34" s="915">
        <f t="shared" ref="D34:D65" si="14">reporting_year</f>
        <v>1900</v>
      </c>
      <c r="E34" s="916">
        <f t="shared" ref="E34:E65" si="15">reporting_quarter</f>
        <v>1</v>
      </c>
      <c r="F34" s="969">
        <f t="shared" ref="F34:F65" si="16">IFERROR(IF($H34="Quarter",IF(OR(IFERROR(YEAR(F33),0)&lt;&gt;reporting_year,$H33="YTD"), DATEVALUE("3/31/" &amp; reporting_year),IF(MONTH($F33)=3,DATEVALUE("6/30/" &amp; reporting_year),IF(MONTH($F33)=6,DATEVALUE("9/30/"&amp;reporting_year),DATEVALUE("12/31/"&amp;reporting_year)))),reporting_quarter),"")</f>
        <v>274</v>
      </c>
      <c r="G34" s="915" t="s">
        <v>1016</v>
      </c>
      <c r="H34" s="915" t="s">
        <v>1017</v>
      </c>
      <c r="I34" s="915" t="s">
        <v>381</v>
      </c>
      <c r="J34" s="917">
        <f t="shared" ca="1" si="11"/>
        <v>0.76434226130837313</v>
      </c>
      <c r="K34" s="917">
        <f t="shared" ca="1" si="11"/>
        <v>0.790400764714981</v>
      </c>
      <c r="L34" s="917">
        <f t="shared" ca="1" si="11"/>
        <v>0.66489839447130505</v>
      </c>
      <c r="M34" s="917">
        <f t="shared" ca="1" si="11"/>
        <v>0.84270946827453741</v>
      </c>
      <c r="N34" s="917">
        <f t="shared" ca="1" si="11"/>
        <v>0.5272082303476372</v>
      </c>
      <c r="O34" s="917">
        <f t="shared" ca="1" si="11"/>
        <v>0.47276867154824681</v>
      </c>
      <c r="P34" s="917">
        <f t="shared" ca="1" si="11"/>
        <v>0.60873327590442095</v>
      </c>
      <c r="Q34" s="917">
        <f t="shared" ca="1" si="11"/>
        <v>0.19736422451716049</v>
      </c>
      <c r="R34" s="917">
        <f t="shared" ca="1" si="11"/>
        <v>0.49062186484919795</v>
      </c>
      <c r="S34" s="917">
        <f t="shared" ca="1" si="10"/>
        <v>4.9424516017852332E-2</v>
      </c>
      <c r="T34" s="917">
        <f t="shared" ca="1" si="11"/>
        <v>0</v>
      </c>
      <c r="U34" s="917">
        <f t="shared" ca="1" si="11"/>
        <v>0</v>
      </c>
      <c r="V34" s="1" t="str">
        <f t="shared" ref="V34:V65" si="17">file_name</f>
        <v>ASR_Financial_Report_SHP21Final</v>
      </c>
      <c r="W34" s="916">
        <f t="shared" ref="W34:W65" si="18">file_date</f>
        <v>44658</v>
      </c>
      <c r="X34" s="1" t="str">
        <f t="shared" ref="X34:X65" si="19">status</f>
        <v>Unaudited</v>
      </c>
    </row>
    <row r="35" spans="1:24" x14ac:dyDescent="0.25">
      <c r="A35" s="1" t="s">
        <v>420</v>
      </c>
      <c r="B35" s="1" t="str">
        <f t="shared" si="12"/>
        <v>DEF</v>
      </c>
      <c r="C35" s="1" t="str">
        <f t="shared" si="13"/>
        <v>Default</v>
      </c>
      <c r="D35" s="915">
        <f t="shared" si="14"/>
        <v>1900</v>
      </c>
      <c r="E35" s="916">
        <f t="shared" si="15"/>
        <v>1</v>
      </c>
      <c r="F35" s="969">
        <f t="shared" si="16"/>
        <v>366</v>
      </c>
      <c r="G35" s="915" t="s">
        <v>1016</v>
      </c>
      <c r="H35" s="915" t="s">
        <v>1017</v>
      </c>
      <c r="I35" s="915" t="s">
        <v>381</v>
      </c>
      <c r="J35" s="917">
        <f t="shared" ca="1" si="11"/>
        <v>0.73918305780909088</v>
      </c>
      <c r="K35" s="917">
        <f t="shared" ca="1" si="11"/>
        <v>0.7444594060746188</v>
      </c>
      <c r="L35" s="917">
        <f t="shared" ca="1" si="11"/>
        <v>0.80992267914181326</v>
      </c>
      <c r="M35" s="917">
        <f t="shared" ca="1" si="11"/>
        <v>0.80002148455375999</v>
      </c>
      <c r="N35" s="917">
        <f t="shared" ca="1" si="11"/>
        <v>0.45222182503683811</v>
      </c>
      <c r="O35" s="917">
        <f t="shared" ca="1" si="11"/>
        <v>0.95647789829095053</v>
      </c>
      <c r="P35" s="917">
        <f t="shared" ca="1" si="11"/>
        <v>0.35161754947317081</v>
      </c>
      <c r="Q35" s="917">
        <f t="shared" ca="1" si="11"/>
        <v>6.9369435906409791</v>
      </c>
      <c r="R35" s="917">
        <f t="shared" ca="1" si="11"/>
        <v>0.63787258778795142</v>
      </c>
      <c r="S35" s="917">
        <f t="shared" ca="1" si="10"/>
        <v>5.7483493240917165E-2</v>
      </c>
      <c r="T35" s="917">
        <f t="shared" ca="1" si="11"/>
        <v>0</v>
      </c>
      <c r="U35" s="917">
        <f t="shared" ca="1" si="11"/>
        <v>0</v>
      </c>
      <c r="V35" s="1" t="str">
        <f t="shared" si="17"/>
        <v>ASR_Financial_Report_SHP21Final</v>
      </c>
      <c r="W35" s="916">
        <f t="shared" si="18"/>
        <v>44658</v>
      </c>
      <c r="X35" s="1" t="str">
        <f t="shared" si="19"/>
        <v>Unaudited</v>
      </c>
    </row>
    <row r="36" spans="1:24" x14ac:dyDescent="0.25">
      <c r="A36" s="1" t="s">
        <v>420</v>
      </c>
      <c r="B36" s="1" t="str">
        <f t="shared" si="12"/>
        <v>DEF</v>
      </c>
      <c r="C36" s="1" t="str">
        <f t="shared" si="13"/>
        <v>Default</v>
      </c>
      <c r="D36" s="915">
        <f t="shared" si="14"/>
        <v>1900</v>
      </c>
      <c r="E36" s="916">
        <f t="shared" si="15"/>
        <v>1</v>
      </c>
      <c r="F36" s="969">
        <f t="shared" si="16"/>
        <v>1</v>
      </c>
      <c r="G36" s="915" t="s">
        <v>1016</v>
      </c>
      <c r="H36" s="915" t="s">
        <v>1018</v>
      </c>
      <c r="I36" s="915" t="s">
        <v>381</v>
      </c>
      <c r="J36" s="917">
        <f t="shared" ca="1" si="11"/>
        <v>0.76006536595659824</v>
      </c>
      <c r="K36" s="917">
        <f t="shared" ca="1" si="11"/>
        <v>0.76299807062819647</v>
      </c>
      <c r="L36" s="917">
        <f t="shared" ca="1" si="11"/>
        <v>0.71954141583226572</v>
      </c>
      <c r="M36" s="917">
        <f t="shared" ca="1" si="11"/>
        <v>0.9107080806620893</v>
      </c>
      <c r="N36" s="917">
        <f t="shared" ca="1" si="11"/>
        <v>0.4714017736789427</v>
      </c>
      <c r="O36" s="917">
        <f t="shared" ca="1" si="11"/>
        <v>0.50746631149544474</v>
      </c>
      <c r="P36" s="917">
        <f t="shared" ca="1" si="11"/>
        <v>0.38930799931838123</v>
      </c>
      <c r="Q36" s="917">
        <f t="shared" ca="1" si="11"/>
        <v>2.1457537107852049</v>
      </c>
      <c r="R36" s="917">
        <f t="shared" ca="1" si="11"/>
        <v>0.49061266953391042</v>
      </c>
      <c r="S36" s="917">
        <f t="shared" ca="1" si="10"/>
        <v>4.1615418472024344E-2</v>
      </c>
      <c r="T36" s="917">
        <f t="shared" ca="1" si="11"/>
        <v>1.5194204667133258E-3</v>
      </c>
      <c r="U36" s="917">
        <f t="shared" ca="1" si="11"/>
        <v>0</v>
      </c>
      <c r="V36" s="1" t="str">
        <f t="shared" si="17"/>
        <v>ASR_Financial_Report_SHP21Final</v>
      </c>
      <c r="W36" s="916">
        <f t="shared" si="18"/>
        <v>44658</v>
      </c>
      <c r="X36" s="1" t="str">
        <f t="shared" si="19"/>
        <v>Unaudited</v>
      </c>
    </row>
    <row r="37" spans="1:24" x14ac:dyDescent="0.25">
      <c r="A37" s="1" t="s">
        <v>420</v>
      </c>
      <c r="B37" s="1" t="str">
        <f t="shared" si="12"/>
        <v>DEF</v>
      </c>
      <c r="C37" s="1" t="str">
        <f t="shared" si="13"/>
        <v>Default</v>
      </c>
      <c r="D37" s="915">
        <f t="shared" si="14"/>
        <v>1900</v>
      </c>
      <c r="E37" s="916">
        <f t="shared" si="15"/>
        <v>1</v>
      </c>
      <c r="F37" s="969">
        <f t="shared" si="16"/>
        <v>91</v>
      </c>
      <c r="G37" s="915" t="s">
        <v>1019</v>
      </c>
      <c r="H37" s="915" t="s">
        <v>1017</v>
      </c>
      <c r="I37" s="915" t="s">
        <v>381</v>
      </c>
      <c r="J37" s="917">
        <f t="shared" ca="1" si="11"/>
        <v>0.11841637103320911</v>
      </c>
      <c r="K37" s="917">
        <f t="shared" ca="1" si="11"/>
        <v>5.883275406851228E-2</v>
      </c>
      <c r="L37" s="917">
        <f t="shared" ca="1" si="11"/>
        <v>2.4148356535526396</v>
      </c>
      <c r="M37" s="917">
        <f t="shared" ca="1" si="11"/>
        <v>0</v>
      </c>
      <c r="N37" s="917">
        <f t="shared" ca="1" si="11"/>
        <v>0</v>
      </c>
      <c r="O37" s="917">
        <f t="shared" ca="1" si="11"/>
        <v>0</v>
      </c>
      <c r="P37" s="917">
        <f t="shared" ca="1" si="11"/>
        <v>0</v>
      </c>
      <c r="Q37" s="917">
        <f t="shared" ca="1" si="11"/>
        <v>0</v>
      </c>
      <c r="R37" s="917">
        <f t="shared" ca="1" si="11"/>
        <v>0</v>
      </c>
      <c r="S37" s="917">
        <f t="shared" ca="1" si="10"/>
        <v>0</v>
      </c>
      <c r="T37" s="917">
        <f t="shared" ca="1" si="11"/>
        <v>0</v>
      </c>
      <c r="U37" s="917">
        <f t="shared" ca="1" si="11"/>
        <v>0</v>
      </c>
      <c r="V37" s="1" t="str">
        <f t="shared" si="17"/>
        <v>ASR_Financial_Report_SHP21Final</v>
      </c>
      <c r="W37" s="916">
        <f t="shared" si="18"/>
        <v>44658</v>
      </c>
      <c r="X37" s="1" t="str">
        <f t="shared" si="19"/>
        <v>Unaudited</v>
      </c>
    </row>
    <row r="38" spans="1:24" x14ac:dyDescent="0.25">
      <c r="A38" s="1" t="s">
        <v>420</v>
      </c>
      <c r="B38" s="1" t="str">
        <f t="shared" si="12"/>
        <v>DEF</v>
      </c>
      <c r="C38" s="1" t="str">
        <f t="shared" si="13"/>
        <v>Default</v>
      </c>
      <c r="D38" s="915">
        <f t="shared" si="14"/>
        <v>1900</v>
      </c>
      <c r="E38" s="916">
        <f t="shared" si="15"/>
        <v>1</v>
      </c>
      <c r="F38" s="969">
        <f t="shared" si="16"/>
        <v>182</v>
      </c>
      <c r="G38" s="915" t="s">
        <v>1019</v>
      </c>
      <c r="H38" s="915" t="s">
        <v>1017</v>
      </c>
      <c r="I38" s="915" t="s">
        <v>381</v>
      </c>
      <c r="J38" s="917">
        <f t="shared" ca="1" si="11"/>
        <v>0.1175201763389649</v>
      </c>
      <c r="K38" s="917">
        <f t="shared" ca="1" si="11"/>
        <v>5.8734056676241465E-2</v>
      </c>
      <c r="L38" s="917">
        <f t="shared" ca="1" si="11"/>
        <v>2.4950930819261052</v>
      </c>
      <c r="M38" s="917">
        <f t="shared" ca="1" si="11"/>
        <v>0</v>
      </c>
      <c r="N38" s="917">
        <f t="shared" ca="1" si="11"/>
        <v>0</v>
      </c>
      <c r="O38" s="917">
        <f t="shared" ca="1" si="11"/>
        <v>0</v>
      </c>
      <c r="P38" s="917">
        <f t="shared" ca="1" si="11"/>
        <v>0</v>
      </c>
      <c r="Q38" s="917">
        <f t="shared" ca="1" si="11"/>
        <v>0</v>
      </c>
      <c r="R38" s="917">
        <f t="shared" ca="1" si="11"/>
        <v>0</v>
      </c>
      <c r="S38" s="917">
        <f t="shared" ca="1" si="11"/>
        <v>0</v>
      </c>
      <c r="T38" s="917">
        <f t="shared" ca="1" si="11"/>
        <v>0</v>
      </c>
      <c r="U38" s="917">
        <f t="shared" ca="1" si="11"/>
        <v>0</v>
      </c>
      <c r="V38" s="1" t="str">
        <f t="shared" si="17"/>
        <v>ASR_Financial_Report_SHP21Final</v>
      </c>
      <c r="W38" s="916">
        <f t="shared" si="18"/>
        <v>44658</v>
      </c>
      <c r="X38" s="1" t="str">
        <f t="shared" si="19"/>
        <v>Unaudited</v>
      </c>
    </row>
    <row r="39" spans="1:24" x14ac:dyDescent="0.25">
      <c r="A39" s="1" t="s">
        <v>420</v>
      </c>
      <c r="B39" s="1" t="str">
        <f t="shared" si="12"/>
        <v>DEF</v>
      </c>
      <c r="C39" s="1" t="str">
        <f t="shared" si="13"/>
        <v>Default</v>
      </c>
      <c r="D39" s="915">
        <f t="shared" si="14"/>
        <v>1900</v>
      </c>
      <c r="E39" s="916">
        <f t="shared" si="15"/>
        <v>1</v>
      </c>
      <c r="F39" s="969">
        <f t="shared" si="16"/>
        <v>274</v>
      </c>
      <c r="G39" s="915" t="s">
        <v>1019</v>
      </c>
      <c r="H39" s="915" t="s">
        <v>1017</v>
      </c>
      <c r="I39" s="915" t="s">
        <v>381</v>
      </c>
      <c r="J39" s="917">
        <f t="shared" ca="1" si="11"/>
        <v>0.11576024572860069</v>
      </c>
      <c r="K39" s="917">
        <f t="shared" ca="1" si="11"/>
        <v>6.8114560993670317E-2</v>
      </c>
      <c r="L39" s="917">
        <f t="shared" ca="1" si="11"/>
        <v>1.9691591777911992</v>
      </c>
      <c r="M39" s="917">
        <f t="shared" ca="1" si="11"/>
        <v>0</v>
      </c>
      <c r="N39" s="917">
        <f t="shared" ca="1" si="11"/>
        <v>0</v>
      </c>
      <c r="O39" s="917">
        <f t="shared" ca="1" si="11"/>
        <v>0</v>
      </c>
      <c r="P39" s="917">
        <f t="shared" ca="1" si="11"/>
        <v>0</v>
      </c>
      <c r="Q39" s="917">
        <f t="shared" ca="1" si="11"/>
        <v>0</v>
      </c>
      <c r="R39" s="917">
        <f t="shared" ca="1" si="11"/>
        <v>0</v>
      </c>
      <c r="S39" s="917">
        <f t="shared" ca="1" si="11"/>
        <v>0</v>
      </c>
      <c r="T39" s="917">
        <f t="shared" ca="1" si="11"/>
        <v>0</v>
      </c>
      <c r="U39" s="917">
        <f t="shared" ca="1" si="11"/>
        <v>0</v>
      </c>
      <c r="V39" s="1" t="str">
        <f t="shared" si="17"/>
        <v>ASR_Financial_Report_SHP21Final</v>
      </c>
      <c r="W39" s="916">
        <f t="shared" si="18"/>
        <v>44658</v>
      </c>
      <c r="X39" s="1" t="str">
        <f t="shared" si="19"/>
        <v>Unaudited</v>
      </c>
    </row>
    <row r="40" spans="1:24" x14ac:dyDescent="0.25">
      <c r="A40" s="1" t="s">
        <v>420</v>
      </c>
      <c r="B40" s="1" t="str">
        <f t="shared" si="12"/>
        <v>DEF</v>
      </c>
      <c r="C40" s="1" t="str">
        <f t="shared" si="13"/>
        <v>Default</v>
      </c>
      <c r="D40" s="915">
        <f t="shared" si="14"/>
        <v>1900</v>
      </c>
      <c r="E40" s="916">
        <f t="shared" si="15"/>
        <v>1</v>
      </c>
      <c r="F40" s="969">
        <f t="shared" si="16"/>
        <v>366</v>
      </c>
      <c r="G40" s="915" t="s">
        <v>1019</v>
      </c>
      <c r="H40" s="915" t="s">
        <v>1017</v>
      </c>
      <c r="I40" s="915" t="s">
        <v>381</v>
      </c>
      <c r="J40" s="917">
        <f t="shared" ca="1" si="11"/>
        <v>0.12047977657592022</v>
      </c>
      <c r="K40" s="917">
        <f t="shared" ca="1" si="11"/>
        <v>5.6700446277803213E-2</v>
      </c>
      <c r="L40" s="917">
        <f t="shared" ca="1" si="11"/>
        <v>2.2043967922757481</v>
      </c>
      <c r="M40" s="917">
        <f t="shared" ca="1" si="11"/>
        <v>0</v>
      </c>
      <c r="N40" s="917">
        <f t="shared" ca="1" si="11"/>
        <v>0</v>
      </c>
      <c r="O40" s="917">
        <f t="shared" ca="1" si="11"/>
        <v>0</v>
      </c>
      <c r="P40" s="917">
        <f t="shared" ca="1" si="11"/>
        <v>0</v>
      </c>
      <c r="Q40" s="917">
        <f t="shared" ca="1" si="11"/>
        <v>0</v>
      </c>
      <c r="R40" s="917">
        <f t="shared" ca="1" si="11"/>
        <v>0</v>
      </c>
      <c r="S40" s="917">
        <f t="shared" ca="1" si="11"/>
        <v>0</v>
      </c>
      <c r="T40" s="917">
        <f t="shared" ca="1" si="11"/>
        <v>0</v>
      </c>
      <c r="U40" s="917">
        <f t="shared" ca="1" si="11"/>
        <v>0</v>
      </c>
      <c r="V40" s="1" t="str">
        <f t="shared" si="17"/>
        <v>ASR_Financial_Report_SHP21Final</v>
      </c>
      <c r="W40" s="916">
        <f t="shared" si="18"/>
        <v>44658</v>
      </c>
      <c r="X40" s="1" t="str">
        <f t="shared" si="19"/>
        <v>Unaudited</v>
      </c>
    </row>
    <row r="41" spans="1:24" x14ac:dyDescent="0.25">
      <c r="A41" s="1" t="s">
        <v>420</v>
      </c>
      <c r="B41" s="1" t="str">
        <f t="shared" si="12"/>
        <v>DEF</v>
      </c>
      <c r="C41" s="1" t="str">
        <f t="shared" si="13"/>
        <v>Default</v>
      </c>
      <c r="D41" s="915">
        <f t="shared" si="14"/>
        <v>1900</v>
      </c>
      <c r="E41" s="916">
        <f t="shared" si="15"/>
        <v>1</v>
      </c>
      <c r="F41" s="969">
        <f t="shared" si="16"/>
        <v>1</v>
      </c>
      <c r="G41" s="915" t="s">
        <v>1019</v>
      </c>
      <c r="H41" s="915" t="s">
        <v>1018</v>
      </c>
      <c r="I41" s="915" t="s">
        <v>381</v>
      </c>
      <c r="J41" s="917">
        <f t="shared" ca="1" si="11"/>
        <v>0.11807187828594297</v>
      </c>
      <c r="K41" s="917">
        <f t="shared" ca="1" si="11"/>
        <v>6.0694780525838418E-2</v>
      </c>
      <c r="L41" s="917">
        <f t="shared" ca="1" si="11"/>
        <v>2.2368197354294481</v>
      </c>
      <c r="M41" s="917">
        <f t="shared" ca="1" si="11"/>
        <v>0</v>
      </c>
      <c r="N41" s="917">
        <f t="shared" ca="1" si="11"/>
        <v>0</v>
      </c>
      <c r="O41" s="917">
        <f t="shared" ca="1" si="11"/>
        <v>0</v>
      </c>
      <c r="P41" s="917">
        <f t="shared" ca="1" si="11"/>
        <v>0</v>
      </c>
      <c r="Q41" s="917">
        <f t="shared" ca="1" si="11"/>
        <v>0</v>
      </c>
      <c r="R41" s="917">
        <f t="shared" ca="1" si="11"/>
        <v>0</v>
      </c>
      <c r="S41" s="917">
        <f t="shared" ca="1" si="11"/>
        <v>0</v>
      </c>
      <c r="T41" s="917">
        <f t="shared" ca="1" si="11"/>
        <v>0</v>
      </c>
      <c r="U41" s="917">
        <f t="shared" ca="1" si="11"/>
        <v>0</v>
      </c>
      <c r="V41" s="1" t="str">
        <f t="shared" si="17"/>
        <v>ASR_Financial_Report_SHP21Final</v>
      </c>
      <c r="W41" s="916">
        <f t="shared" si="18"/>
        <v>44658</v>
      </c>
      <c r="X41" s="1" t="str">
        <f t="shared" si="19"/>
        <v>Unaudited</v>
      </c>
    </row>
    <row r="42" spans="1:24" x14ac:dyDescent="0.25">
      <c r="A42" s="1" t="s">
        <v>420</v>
      </c>
      <c r="B42" s="1" t="str">
        <f t="shared" si="12"/>
        <v>DEF</v>
      </c>
      <c r="C42" s="1" t="str">
        <f t="shared" si="13"/>
        <v>Default</v>
      </c>
      <c r="D42" s="915">
        <f t="shared" si="14"/>
        <v>1900</v>
      </c>
      <c r="E42" s="916">
        <f t="shared" si="15"/>
        <v>1</v>
      </c>
      <c r="F42" s="969">
        <f t="shared" si="16"/>
        <v>91</v>
      </c>
      <c r="G42" s="915" t="s">
        <v>1020</v>
      </c>
      <c r="H42" s="915" t="s">
        <v>1017</v>
      </c>
      <c r="I42" s="915" t="s">
        <v>381</v>
      </c>
      <c r="J42" s="917">
        <f t="shared" ref="J42:U57"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0.12840258688009079</v>
      </c>
      <c r="K42" s="917">
        <f t="shared" ca="1" si="20"/>
        <v>0</v>
      </c>
      <c r="L42" s="917">
        <f t="shared" ca="1" si="20"/>
        <v>0</v>
      </c>
      <c r="M42" s="917">
        <f t="shared" ca="1" si="20"/>
        <v>0</v>
      </c>
      <c r="N42" s="917">
        <f t="shared" ca="1" si="20"/>
        <v>0</v>
      </c>
      <c r="O42" s="917">
        <f t="shared" ca="1" si="20"/>
        <v>0</v>
      </c>
      <c r="P42" s="917">
        <f t="shared" ca="1" si="20"/>
        <v>0</v>
      </c>
      <c r="Q42" s="917">
        <f t="shared" ca="1" si="20"/>
        <v>0</v>
      </c>
      <c r="R42" s="917">
        <f t="shared" ca="1" si="20"/>
        <v>0</v>
      </c>
      <c r="S42" s="917">
        <f t="shared" ca="1" si="11"/>
        <v>0</v>
      </c>
      <c r="T42" s="917">
        <f t="shared" ca="1" si="20"/>
        <v>0</v>
      </c>
      <c r="U42" s="917">
        <f t="shared" ca="1" si="20"/>
        <v>0</v>
      </c>
      <c r="V42" s="1" t="str">
        <f t="shared" si="17"/>
        <v>ASR_Financial_Report_SHP21Final</v>
      </c>
      <c r="W42" s="916">
        <f t="shared" si="18"/>
        <v>44658</v>
      </c>
      <c r="X42" s="1" t="str">
        <f t="shared" si="19"/>
        <v>Unaudited</v>
      </c>
    </row>
    <row r="43" spans="1:24" x14ac:dyDescent="0.25">
      <c r="A43" s="1" t="s">
        <v>420</v>
      </c>
      <c r="B43" s="1" t="str">
        <f t="shared" si="12"/>
        <v>DEF</v>
      </c>
      <c r="C43" s="1" t="str">
        <f t="shared" si="13"/>
        <v>Default</v>
      </c>
      <c r="D43" s="915">
        <f t="shared" si="14"/>
        <v>1900</v>
      </c>
      <c r="E43" s="916">
        <f t="shared" si="15"/>
        <v>1</v>
      </c>
      <c r="F43" s="969">
        <f t="shared" si="16"/>
        <v>182</v>
      </c>
      <c r="G43" s="915" t="s">
        <v>1020</v>
      </c>
      <c r="H43" s="915" t="s">
        <v>1017</v>
      </c>
      <c r="I43" s="915" t="s">
        <v>381</v>
      </c>
      <c r="J43" s="917">
        <f t="shared" ca="1" si="20"/>
        <v>9.5539083120573201E-2</v>
      </c>
      <c r="K43" s="917">
        <f t="shared" ca="1" si="20"/>
        <v>0</v>
      </c>
      <c r="L43" s="917">
        <f t="shared" ca="1" si="20"/>
        <v>0</v>
      </c>
      <c r="M43" s="917">
        <f t="shared" ca="1" si="20"/>
        <v>0</v>
      </c>
      <c r="N43" s="917">
        <f t="shared" ca="1" si="20"/>
        <v>0</v>
      </c>
      <c r="O43" s="917">
        <f t="shared" ca="1" si="20"/>
        <v>0</v>
      </c>
      <c r="P43" s="917">
        <f t="shared" ca="1" si="20"/>
        <v>0</v>
      </c>
      <c r="Q43" s="917">
        <f t="shared" ca="1" si="20"/>
        <v>0</v>
      </c>
      <c r="R43" s="917">
        <f t="shared" ca="1" si="20"/>
        <v>0</v>
      </c>
      <c r="S43" s="917">
        <f t="shared" ca="1" si="11"/>
        <v>0</v>
      </c>
      <c r="T43" s="917">
        <f t="shared" ca="1" si="20"/>
        <v>0</v>
      </c>
      <c r="U43" s="917">
        <f t="shared" ca="1" si="20"/>
        <v>0</v>
      </c>
      <c r="V43" s="1" t="str">
        <f t="shared" si="17"/>
        <v>ASR_Financial_Report_SHP21Final</v>
      </c>
      <c r="W43" s="916">
        <f t="shared" si="18"/>
        <v>44658</v>
      </c>
      <c r="X43" s="1" t="str">
        <f t="shared" si="19"/>
        <v>Unaudited</v>
      </c>
    </row>
    <row r="44" spans="1:24" x14ac:dyDescent="0.25">
      <c r="A44" s="1" t="s">
        <v>420</v>
      </c>
      <c r="B44" s="1" t="str">
        <f t="shared" si="12"/>
        <v>DEF</v>
      </c>
      <c r="C44" s="1" t="str">
        <f t="shared" si="13"/>
        <v>Default</v>
      </c>
      <c r="D44" s="915">
        <f t="shared" si="14"/>
        <v>1900</v>
      </c>
      <c r="E44" s="916">
        <f t="shared" si="15"/>
        <v>1</v>
      </c>
      <c r="F44" s="969">
        <f t="shared" si="16"/>
        <v>274</v>
      </c>
      <c r="G44" s="915" t="s">
        <v>1020</v>
      </c>
      <c r="H44" s="915" t="s">
        <v>1017</v>
      </c>
      <c r="I44" s="915" t="s">
        <v>381</v>
      </c>
      <c r="J44" s="917">
        <f t="shared" ca="1" si="20"/>
        <v>0.11791554496451279</v>
      </c>
      <c r="K44" s="917">
        <f t="shared" ca="1" si="20"/>
        <v>0</v>
      </c>
      <c r="L44" s="917">
        <f t="shared" ca="1" si="20"/>
        <v>0</v>
      </c>
      <c r="M44" s="917">
        <f t="shared" ca="1" si="20"/>
        <v>0</v>
      </c>
      <c r="N44" s="917">
        <f t="shared" ca="1" si="20"/>
        <v>0</v>
      </c>
      <c r="O44" s="917">
        <f t="shared" ca="1" si="20"/>
        <v>0</v>
      </c>
      <c r="P44" s="917">
        <f t="shared" ca="1" si="20"/>
        <v>0</v>
      </c>
      <c r="Q44" s="917">
        <f t="shared" ca="1" si="20"/>
        <v>0</v>
      </c>
      <c r="R44" s="917">
        <f t="shared" ca="1" si="20"/>
        <v>0</v>
      </c>
      <c r="S44" s="917">
        <f t="shared" ca="1" si="11"/>
        <v>0</v>
      </c>
      <c r="T44" s="917">
        <f t="shared" ca="1" si="20"/>
        <v>0</v>
      </c>
      <c r="U44" s="917">
        <f t="shared" ca="1" si="20"/>
        <v>0</v>
      </c>
      <c r="V44" s="1" t="str">
        <f t="shared" si="17"/>
        <v>ASR_Financial_Report_SHP21Final</v>
      </c>
      <c r="W44" s="916">
        <f t="shared" si="18"/>
        <v>44658</v>
      </c>
      <c r="X44" s="1" t="str">
        <f t="shared" si="19"/>
        <v>Unaudited</v>
      </c>
    </row>
    <row r="45" spans="1:24" x14ac:dyDescent="0.25">
      <c r="A45" s="1" t="s">
        <v>420</v>
      </c>
      <c r="B45" s="1" t="str">
        <f t="shared" si="12"/>
        <v>DEF</v>
      </c>
      <c r="C45" s="1" t="str">
        <f t="shared" si="13"/>
        <v>Default</v>
      </c>
      <c r="D45" s="915">
        <f t="shared" si="14"/>
        <v>1900</v>
      </c>
      <c r="E45" s="916">
        <f t="shared" si="15"/>
        <v>1</v>
      </c>
      <c r="F45" s="969">
        <f t="shared" si="16"/>
        <v>366</v>
      </c>
      <c r="G45" s="915" t="s">
        <v>1020</v>
      </c>
      <c r="H45" s="915" t="s">
        <v>1017</v>
      </c>
      <c r="I45" s="915" t="s">
        <v>381</v>
      </c>
      <c r="J45" s="917">
        <f t="shared" ca="1" si="20"/>
        <v>0.13817148023413042</v>
      </c>
      <c r="K45" s="917">
        <f t="shared" ca="1" si="20"/>
        <v>0</v>
      </c>
      <c r="L45" s="917">
        <f t="shared" ca="1" si="20"/>
        <v>0</v>
      </c>
      <c r="M45" s="917">
        <f t="shared" ca="1" si="20"/>
        <v>0</v>
      </c>
      <c r="N45" s="917">
        <f t="shared" ca="1" si="20"/>
        <v>0</v>
      </c>
      <c r="O45" s="917">
        <f t="shared" ca="1" si="20"/>
        <v>0</v>
      </c>
      <c r="P45" s="917">
        <f t="shared" ca="1" si="20"/>
        <v>0</v>
      </c>
      <c r="Q45" s="917">
        <f t="shared" ca="1" si="20"/>
        <v>0</v>
      </c>
      <c r="R45" s="917">
        <f t="shared" ca="1" si="20"/>
        <v>0</v>
      </c>
      <c r="S45" s="917">
        <f t="shared" ca="1" si="11"/>
        <v>0</v>
      </c>
      <c r="T45" s="917">
        <f t="shared" ca="1" si="20"/>
        <v>0</v>
      </c>
      <c r="U45" s="917">
        <f t="shared" ca="1" si="20"/>
        <v>0</v>
      </c>
      <c r="V45" s="1" t="str">
        <f t="shared" si="17"/>
        <v>ASR_Financial_Report_SHP21Final</v>
      </c>
      <c r="W45" s="916">
        <f t="shared" si="18"/>
        <v>44658</v>
      </c>
      <c r="X45" s="1" t="str">
        <f t="shared" si="19"/>
        <v>Unaudited</v>
      </c>
    </row>
    <row r="46" spans="1:24" x14ac:dyDescent="0.25">
      <c r="A46" s="1" t="s">
        <v>420</v>
      </c>
      <c r="B46" s="1" t="str">
        <f t="shared" si="12"/>
        <v>DEF</v>
      </c>
      <c r="C46" s="1" t="str">
        <f t="shared" si="13"/>
        <v>Default</v>
      </c>
      <c r="D46" s="915">
        <f t="shared" si="14"/>
        <v>1900</v>
      </c>
      <c r="E46" s="916">
        <f t="shared" si="15"/>
        <v>1</v>
      </c>
      <c r="F46" s="969">
        <f t="shared" si="16"/>
        <v>1</v>
      </c>
      <c r="G46" s="915" t="s">
        <v>1020</v>
      </c>
      <c r="H46" s="915" t="s">
        <v>1018</v>
      </c>
      <c r="I46" s="915" t="s">
        <v>381</v>
      </c>
      <c r="J46" s="917">
        <f t="shared" ca="1" si="20"/>
        <v>0.120056971344656</v>
      </c>
      <c r="K46" s="917">
        <f t="shared" ca="1" si="20"/>
        <v>0</v>
      </c>
      <c r="L46" s="917">
        <f t="shared" ca="1" si="20"/>
        <v>0</v>
      </c>
      <c r="M46" s="917">
        <f t="shared" ca="1" si="20"/>
        <v>0</v>
      </c>
      <c r="N46" s="917">
        <f t="shared" ca="1" si="20"/>
        <v>0</v>
      </c>
      <c r="O46" s="917">
        <f t="shared" ca="1" si="20"/>
        <v>0</v>
      </c>
      <c r="P46" s="917">
        <f t="shared" ca="1" si="20"/>
        <v>0</v>
      </c>
      <c r="Q46" s="917">
        <f t="shared" ca="1" si="20"/>
        <v>0</v>
      </c>
      <c r="R46" s="917">
        <f t="shared" ca="1" si="20"/>
        <v>0</v>
      </c>
      <c r="S46" s="917">
        <f t="shared" ca="1" si="11"/>
        <v>0</v>
      </c>
      <c r="T46" s="917">
        <f t="shared" ca="1" si="20"/>
        <v>0</v>
      </c>
      <c r="U46" s="917">
        <f t="shared" ca="1" si="20"/>
        <v>0</v>
      </c>
      <c r="V46" s="1" t="str">
        <f t="shared" si="17"/>
        <v>ASR_Financial_Report_SHP21Final</v>
      </c>
      <c r="W46" s="916">
        <f t="shared" si="18"/>
        <v>44658</v>
      </c>
      <c r="X46" s="1" t="str">
        <f t="shared" si="19"/>
        <v>Unaudited</v>
      </c>
    </row>
    <row r="47" spans="1:24" x14ac:dyDescent="0.25">
      <c r="A47" s="1" t="s">
        <v>420</v>
      </c>
      <c r="B47" s="1" t="str">
        <f t="shared" si="12"/>
        <v>DEF</v>
      </c>
      <c r="C47" s="1" t="str">
        <f t="shared" si="13"/>
        <v>Default</v>
      </c>
      <c r="D47" s="915">
        <f t="shared" si="14"/>
        <v>1900</v>
      </c>
      <c r="E47" s="916">
        <f t="shared" si="15"/>
        <v>1</v>
      </c>
      <c r="F47" s="969">
        <f t="shared" si="16"/>
        <v>91</v>
      </c>
      <c r="G47" s="915" t="s">
        <v>1016</v>
      </c>
      <c r="H47" s="915" t="s">
        <v>1017</v>
      </c>
      <c r="I47" s="915" t="s">
        <v>382</v>
      </c>
      <c r="J47" s="917">
        <f t="shared" ca="1" si="20"/>
        <v>0</v>
      </c>
      <c r="K47" s="917">
        <f t="shared" ca="1" si="20"/>
        <v>0</v>
      </c>
      <c r="L47" s="917">
        <f t="shared" ca="1" si="20"/>
        <v>0</v>
      </c>
      <c r="M47" s="917">
        <f t="shared" ca="1" si="20"/>
        <v>0</v>
      </c>
      <c r="N47" s="917">
        <f t="shared" ca="1" si="20"/>
        <v>0</v>
      </c>
      <c r="O47" s="917">
        <f t="shared" ca="1" si="20"/>
        <v>0</v>
      </c>
      <c r="P47" s="917">
        <f t="shared" ca="1" si="20"/>
        <v>0</v>
      </c>
      <c r="Q47" s="917">
        <f t="shared" ca="1" si="20"/>
        <v>0</v>
      </c>
      <c r="R47" s="917">
        <f t="shared" ca="1" si="20"/>
        <v>0</v>
      </c>
      <c r="S47" s="917">
        <f t="shared" ca="1" si="11"/>
        <v>0</v>
      </c>
      <c r="T47" s="917">
        <f t="shared" ca="1" si="20"/>
        <v>0</v>
      </c>
      <c r="U47" s="917">
        <f t="shared" ca="1" si="20"/>
        <v>0</v>
      </c>
      <c r="V47" s="1" t="str">
        <f t="shared" si="17"/>
        <v>ASR_Financial_Report_SHP21Final</v>
      </c>
      <c r="W47" s="916">
        <f t="shared" si="18"/>
        <v>44658</v>
      </c>
      <c r="X47" s="1" t="str">
        <f t="shared" si="19"/>
        <v>Unaudited</v>
      </c>
    </row>
    <row r="48" spans="1:24" x14ac:dyDescent="0.25">
      <c r="A48" s="1" t="s">
        <v>420</v>
      </c>
      <c r="B48" s="1" t="str">
        <f t="shared" si="12"/>
        <v>DEF</v>
      </c>
      <c r="C48" s="1" t="str">
        <f t="shared" si="13"/>
        <v>Default</v>
      </c>
      <c r="D48" s="915">
        <f t="shared" si="14"/>
        <v>1900</v>
      </c>
      <c r="E48" s="916">
        <f t="shared" si="15"/>
        <v>1</v>
      </c>
      <c r="F48" s="969">
        <f t="shared" si="16"/>
        <v>182</v>
      </c>
      <c r="G48" s="915" t="s">
        <v>1016</v>
      </c>
      <c r="H48" s="915" t="s">
        <v>1017</v>
      </c>
      <c r="I48" s="915" t="s">
        <v>382</v>
      </c>
      <c r="J48" s="917">
        <f t="shared" ca="1" si="20"/>
        <v>0</v>
      </c>
      <c r="K48" s="917">
        <f t="shared" ca="1" si="20"/>
        <v>0</v>
      </c>
      <c r="L48" s="917">
        <f t="shared" ca="1" si="20"/>
        <v>0</v>
      </c>
      <c r="M48" s="917">
        <f t="shared" ca="1" si="20"/>
        <v>0</v>
      </c>
      <c r="N48" s="917">
        <f t="shared" ca="1" si="20"/>
        <v>0</v>
      </c>
      <c r="O48" s="917">
        <f t="shared" ca="1" si="20"/>
        <v>0</v>
      </c>
      <c r="P48" s="917">
        <f t="shared" ca="1" si="20"/>
        <v>0</v>
      </c>
      <c r="Q48" s="917">
        <f t="shared" ca="1" si="20"/>
        <v>0</v>
      </c>
      <c r="R48" s="917">
        <f t="shared" ca="1" si="20"/>
        <v>0</v>
      </c>
      <c r="S48" s="917">
        <f t="shared" ca="1" si="20"/>
        <v>0</v>
      </c>
      <c r="T48" s="917">
        <f t="shared" ca="1" si="20"/>
        <v>0</v>
      </c>
      <c r="U48" s="917">
        <f t="shared" ca="1" si="20"/>
        <v>0</v>
      </c>
      <c r="V48" s="1" t="str">
        <f t="shared" si="17"/>
        <v>ASR_Financial_Report_SHP21Final</v>
      </c>
      <c r="W48" s="916">
        <f t="shared" si="18"/>
        <v>44658</v>
      </c>
      <c r="X48" s="1" t="str">
        <f t="shared" si="19"/>
        <v>Unaudited</v>
      </c>
    </row>
    <row r="49" spans="1:24" x14ac:dyDescent="0.25">
      <c r="A49" s="1" t="s">
        <v>420</v>
      </c>
      <c r="B49" s="1" t="str">
        <f t="shared" si="12"/>
        <v>DEF</v>
      </c>
      <c r="C49" s="1" t="str">
        <f t="shared" si="13"/>
        <v>Default</v>
      </c>
      <c r="D49" s="915">
        <f t="shared" si="14"/>
        <v>1900</v>
      </c>
      <c r="E49" s="916">
        <f t="shared" si="15"/>
        <v>1</v>
      </c>
      <c r="F49" s="969">
        <f t="shared" si="16"/>
        <v>274</v>
      </c>
      <c r="G49" s="915" t="s">
        <v>1016</v>
      </c>
      <c r="H49" s="915" t="s">
        <v>1017</v>
      </c>
      <c r="I49" s="915" t="s">
        <v>382</v>
      </c>
      <c r="J49" s="917">
        <f t="shared" ca="1" si="20"/>
        <v>0</v>
      </c>
      <c r="K49" s="917">
        <f t="shared" ca="1" si="20"/>
        <v>0</v>
      </c>
      <c r="L49" s="917">
        <f t="shared" ca="1" si="20"/>
        <v>0</v>
      </c>
      <c r="M49" s="917">
        <f t="shared" ca="1" si="20"/>
        <v>0</v>
      </c>
      <c r="N49" s="917">
        <f t="shared" ca="1" si="20"/>
        <v>0</v>
      </c>
      <c r="O49" s="917">
        <f t="shared" ca="1" si="20"/>
        <v>0</v>
      </c>
      <c r="P49" s="917">
        <f t="shared" ca="1" si="20"/>
        <v>0</v>
      </c>
      <c r="Q49" s="917">
        <f t="shared" ca="1" si="20"/>
        <v>0</v>
      </c>
      <c r="R49" s="917">
        <f t="shared" ca="1" si="20"/>
        <v>0</v>
      </c>
      <c r="S49" s="917">
        <f t="shared" ca="1" si="20"/>
        <v>0</v>
      </c>
      <c r="T49" s="917">
        <f t="shared" ca="1" si="20"/>
        <v>0</v>
      </c>
      <c r="U49" s="917">
        <f t="shared" ca="1" si="20"/>
        <v>0</v>
      </c>
      <c r="V49" s="1" t="str">
        <f t="shared" si="17"/>
        <v>ASR_Financial_Report_SHP21Final</v>
      </c>
      <c r="W49" s="916">
        <f t="shared" si="18"/>
        <v>44658</v>
      </c>
      <c r="X49" s="1" t="str">
        <f t="shared" si="19"/>
        <v>Unaudited</v>
      </c>
    </row>
    <row r="50" spans="1:24" x14ac:dyDescent="0.25">
      <c r="A50" s="1" t="s">
        <v>420</v>
      </c>
      <c r="B50" s="1" t="str">
        <f t="shared" si="12"/>
        <v>DEF</v>
      </c>
      <c r="C50" s="1" t="str">
        <f t="shared" si="13"/>
        <v>Default</v>
      </c>
      <c r="D50" s="915">
        <f t="shared" si="14"/>
        <v>1900</v>
      </c>
      <c r="E50" s="916">
        <f t="shared" si="15"/>
        <v>1</v>
      </c>
      <c r="F50" s="969">
        <f t="shared" si="16"/>
        <v>366</v>
      </c>
      <c r="G50" s="915" t="s">
        <v>1016</v>
      </c>
      <c r="H50" s="915" t="s">
        <v>1017</v>
      </c>
      <c r="I50" s="915" t="s">
        <v>382</v>
      </c>
      <c r="J50" s="917">
        <f t="shared" ca="1" si="20"/>
        <v>0</v>
      </c>
      <c r="K50" s="917">
        <f t="shared" ca="1" si="20"/>
        <v>0</v>
      </c>
      <c r="L50" s="917">
        <f t="shared" ca="1" si="20"/>
        <v>0</v>
      </c>
      <c r="M50" s="917">
        <f t="shared" ca="1" si="20"/>
        <v>0</v>
      </c>
      <c r="N50" s="917">
        <f t="shared" ca="1" si="20"/>
        <v>0</v>
      </c>
      <c r="O50" s="917">
        <f t="shared" ca="1" si="20"/>
        <v>0</v>
      </c>
      <c r="P50" s="917">
        <f t="shared" ca="1" si="20"/>
        <v>0</v>
      </c>
      <c r="Q50" s="917">
        <f t="shared" ca="1" si="20"/>
        <v>0</v>
      </c>
      <c r="R50" s="917">
        <f t="shared" ca="1" si="20"/>
        <v>0</v>
      </c>
      <c r="S50" s="917">
        <f t="shared" ca="1" si="20"/>
        <v>0</v>
      </c>
      <c r="T50" s="917">
        <f t="shared" ca="1" si="20"/>
        <v>0</v>
      </c>
      <c r="U50" s="917">
        <f t="shared" ca="1" si="20"/>
        <v>0</v>
      </c>
      <c r="V50" s="1" t="str">
        <f t="shared" si="17"/>
        <v>ASR_Financial_Report_SHP21Final</v>
      </c>
      <c r="W50" s="916">
        <f t="shared" si="18"/>
        <v>44658</v>
      </c>
      <c r="X50" s="1" t="str">
        <f t="shared" si="19"/>
        <v>Unaudited</v>
      </c>
    </row>
    <row r="51" spans="1:24" x14ac:dyDescent="0.25">
      <c r="A51" s="1" t="s">
        <v>420</v>
      </c>
      <c r="B51" s="1" t="str">
        <f t="shared" si="12"/>
        <v>DEF</v>
      </c>
      <c r="C51" s="1" t="str">
        <f t="shared" si="13"/>
        <v>Default</v>
      </c>
      <c r="D51" s="915">
        <f t="shared" si="14"/>
        <v>1900</v>
      </c>
      <c r="E51" s="916">
        <f t="shared" si="15"/>
        <v>1</v>
      </c>
      <c r="F51" s="969">
        <f t="shared" si="16"/>
        <v>1</v>
      </c>
      <c r="G51" s="915" t="s">
        <v>1016</v>
      </c>
      <c r="H51" s="915" t="s">
        <v>1018</v>
      </c>
      <c r="I51" s="915" t="s">
        <v>382</v>
      </c>
      <c r="J51" s="917">
        <f t="shared" ca="1" si="20"/>
        <v>0</v>
      </c>
      <c r="K51" s="917">
        <f t="shared" ca="1" si="20"/>
        <v>0</v>
      </c>
      <c r="L51" s="917">
        <f t="shared" ca="1" si="20"/>
        <v>0</v>
      </c>
      <c r="M51" s="917">
        <f t="shared" ca="1" si="20"/>
        <v>0</v>
      </c>
      <c r="N51" s="917">
        <f t="shared" ca="1" si="20"/>
        <v>0</v>
      </c>
      <c r="O51" s="917">
        <f t="shared" ca="1" si="20"/>
        <v>0</v>
      </c>
      <c r="P51" s="917">
        <f t="shared" ca="1" si="20"/>
        <v>0</v>
      </c>
      <c r="Q51" s="917">
        <f t="shared" ca="1" si="20"/>
        <v>0</v>
      </c>
      <c r="R51" s="917">
        <f t="shared" ca="1" si="20"/>
        <v>0</v>
      </c>
      <c r="S51" s="917">
        <f t="shared" ca="1" si="20"/>
        <v>0</v>
      </c>
      <c r="T51" s="917">
        <f t="shared" ca="1" si="20"/>
        <v>0</v>
      </c>
      <c r="U51" s="917">
        <f t="shared" ca="1" si="20"/>
        <v>0</v>
      </c>
      <c r="V51" s="1" t="str">
        <f t="shared" si="17"/>
        <v>ASR_Financial_Report_SHP21Final</v>
      </c>
      <c r="W51" s="916">
        <f t="shared" si="18"/>
        <v>44658</v>
      </c>
      <c r="X51" s="1" t="str">
        <f t="shared" si="19"/>
        <v>Unaudited</v>
      </c>
    </row>
    <row r="52" spans="1:24" x14ac:dyDescent="0.25">
      <c r="A52" s="1" t="s">
        <v>420</v>
      </c>
      <c r="B52" s="1" t="str">
        <f t="shared" si="12"/>
        <v>DEF</v>
      </c>
      <c r="C52" s="1" t="str">
        <f t="shared" si="13"/>
        <v>Default</v>
      </c>
      <c r="D52" s="915">
        <f t="shared" si="14"/>
        <v>1900</v>
      </c>
      <c r="E52" s="916">
        <f t="shared" si="15"/>
        <v>1</v>
      </c>
      <c r="F52" s="969">
        <f t="shared" si="16"/>
        <v>91</v>
      </c>
      <c r="G52" s="915" t="s">
        <v>1019</v>
      </c>
      <c r="H52" s="915" t="s">
        <v>1017</v>
      </c>
      <c r="I52" s="915" t="s">
        <v>382</v>
      </c>
      <c r="J52" s="917">
        <f t="shared" ref="J52:U67"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917">
        <f t="shared" ca="1" si="21"/>
        <v>0</v>
      </c>
      <c r="L52" s="917">
        <f t="shared" ca="1" si="21"/>
        <v>0</v>
      </c>
      <c r="M52" s="917">
        <f t="shared" ca="1" si="21"/>
        <v>0</v>
      </c>
      <c r="N52" s="917">
        <f t="shared" ca="1" si="21"/>
        <v>0</v>
      </c>
      <c r="O52" s="917">
        <f t="shared" ca="1" si="21"/>
        <v>0</v>
      </c>
      <c r="P52" s="917">
        <f t="shared" ca="1" si="21"/>
        <v>0</v>
      </c>
      <c r="Q52" s="917">
        <f t="shared" ca="1" si="21"/>
        <v>0</v>
      </c>
      <c r="R52" s="917">
        <f t="shared" ca="1" si="21"/>
        <v>0</v>
      </c>
      <c r="S52" s="917">
        <f t="shared" ca="1" si="20"/>
        <v>0</v>
      </c>
      <c r="T52" s="917">
        <f t="shared" ca="1" si="21"/>
        <v>0</v>
      </c>
      <c r="U52" s="917">
        <f t="shared" ca="1" si="21"/>
        <v>0</v>
      </c>
      <c r="V52" s="1" t="str">
        <f t="shared" si="17"/>
        <v>ASR_Financial_Report_SHP21Final</v>
      </c>
      <c r="W52" s="916">
        <f t="shared" si="18"/>
        <v>44658</v>
      </c>
      <c r="X52" s="1" t="str">
        <f t="shared" si="19"/>
        <v>Unaudited</v>
      </c>
    </row>
    <row r="53" spans="1:24" x14ac:dyDescent="0.25">
      <c r="A53" s="1" t="s">
        <v>420</v>
      </c>
      <c r="B53" s="1" t="str">
        <f t="shared" si="12"/>
        <v>DEF</v>
      </c>
      <c r="C53" s="1" t="str">
        <f t="shared" si="13"/>
        <v>Default</v>
      </c>
      <c r="D53" s="915">
        <f t="shared" si="14"/>
        <v>1900</v>
      </c>
      <c r="E53" s="916">
        <f t="shared" si="15"/>
        <v>1</v>
      </c>
      <c r="F53" s="969">
        <f t="shared" si="16"/>
        <v>182</v>
      </c>
      <c r="G53" s="915" t="s">
        <v>1019</v>
      </c>
      <c r="H53" s="915" t="s">
        <v>1017</v>
      </c>
      <c r="I53" s="915" t="s">
        <v>382</v>
      </c>
      <c r="J53" s="917">
        <f t="shared" ca="1" si="21"/>
        <v>0</v>
      </c>
      <c r="K53" s="917">
        <f t="shared" ca="1" si="21"/>
        <v>0</v>
      </c>
      <c r="L53" s="917">
        <f t="shared" ca="1" si="21"/>
        <v>0</v>
      </c>
      <c r="M53" s="917">
        <f t="shared" ca="1" si="21"/>
        <v>0</v>
      </c>
      <c r="N53" s="917">
        <f t="shared" ca="1" si="21"/>
        <v>0</v>
      </c>
      <c r="O53" s="917">
        <f t="shared" ca="1" si="21"/>
        <v>0</v>
      </c>
      <c r="P53" s="917">
        <f t="shared" ca="1" si="21"/>
        <v>0</v>
      </c>
      <c r="Q53" s="917">
        <f t="shared" ca="1" si="21"/>
        <v>0</v>
      </c>
      <c r="R53" s="917">
        <f t="shared" ca="1" si="21"/>
        <v>0</v>
      </c>
      <c r="S53" s="917">
        <f t="shared" ca="1" si="20"/>
        <v>0</v>
      </c>
      <c r="T53" s="917">
        <f t="shared" ca="1" si="21"/>
        <v>0</v>
      </c>
      <c r="U53" s="917">
        <f t="shared" ca="1" si="21"/>
        <v>0</v>
      </c>
      <c r="V53" s="1" t="str">
        <f t="shared" si="17"/>
        <v>ASR_Financial_Report_SHP21Final</v>
      </c>
      <c r="W53" s="916">
        <f t="shared" si="18"/>
        <v>44658</v>
      </c>
      <c r="X53" s="1" t="str">
        <f t="shared" si="19"/>
        <v>Unaudited</v>
      </c>
    </row>
    <row r="54" spans="1:24" x14ac:dyDescent="0.25">
      <c r="A54" s="1" t="s">
        <v>420</v>
      </c>
      <c r="B54" s="1" t="str">
        <f t="shared" si="12"/>
        <v>DEF</v>
      </c>
      <c r="C54" s="1" t="str">
        <f t="shared" si="13"/>
        <v>Default</v>
      </c>
      <c r="D54" s="915">
        <f t="shared" si="14"/>
        <v>1900</v>
      </c>
      <c r="E54" s="916">
        <f t="shared" si="15"/>
        <v>1</v>
      </c>
      <c r="F54" s="969">
        <f t="shared" si="16"/>
        <v>274</v>
      </c>
      <c r="G54" s="915" t="s">
        <v>1019</v>
      </c>
      <c r="H54" s="915" t="s">
        <v>1017</v>
      </c>
      <c r="I54" s="915" t="s">
        <v>382</v>
      </c>
      <c r="J54" s="917">
        <f t="shared" ca="1" si="21"/>
        <v>0</v>
      </c>
      <c r="K54" s="917">
        <f t="shared" ca="1" si="21"/>
        <v>0</v>
      </c>
      <c r="L54" s="917">
        <f t="shared" ca="1" si="21"/>
        <v>0</v>
      </c>
      <c r="M54" s="917">
        <f t="shared" ca="1" si="21"/>
        <v>0</v>
      </c>
      <c r="N54" s="917">
        <f t="shared" ca="1" si="21"/>
        <v>0</v>
      </c>
      <c r="O54" s="917">
        <f t="shared" ca="1" si="21"/>
        <v>0</v>
      </c>
      <c r="P54" s="917">
        <f t="shared" ca="1" si="21"/>
        <v>0</v>
      </c>
      <c r="Q54" s="917">
        <f t="shared" ca="1" si="21"/>
        <v>0</v>
      </c>
      <c r="R54" s="917">
        <f t="shared" ca="1" si="21"/>
        <v>0</v>
      </c>
      <c r="S54" s="917">
        <f t="shared" ca="1" si="20"/>
        <v>0</v>
      </c>
      <c r="T54" s="917">
        <f t="shared" ca="1" si="21"/>
        <v>0</v>
      </c>
      <c r="U54" s="917">
        <f t="shared" ca="1" si="21"/>
        <v>0</v>
      </c>
      <c r="V54" s="1" t="str">
        <f t="shared" si="17"/>
        <v>ASR_Financial_Report_SHP21Final</v>
      </c>
      <c r="W54" s="916">
        <f t="shared" si="18"/>
        <v>44658</v>
      </c>
      <c r="X54" s="1" t="str">
        <f t="shared" si="19"/>
        <v>Unaudited</v>
      </c>
    </row>
    <row r="55" spans="1:24" x14ac:dyDescent="0.25">
      <c r="A55" s="1" t="s">
        <v>420</v>
      </c>
      <c r="B55" s="1" t="str">
        <f t="shared" si="12"/>
        <v>DEF</v>
      </c>
      <c r="C55" s="1" t="str">
        <f t="shared" si="13"/>
        <v>Default</v>
      </c>
      <c r="D55" s="915">
        <f t="shared" si="14"/>
        <v>1900</v>
      </c>
      <c r="E55" s="916">
        <f t="shared" si="15"/>
        <v>1</v>
      </c>
      <c r="F55" s="969">
        <f t="shared" si="16"/>
        <v>366</v>
      </c>
      <c r="G55" s="915" t="s">
        <v>1019</v>
      </c>
      <c r="H55" s="915" t="s">
        <v>1017</v>
      </c>
      <c r="I55" s="915" t="s">
        <v>382</v>
      </c>
      <c r="J55" s="917">
        <f t="shared" ca="1" si="21"/>
        <v>0</v>
      </c>
      <c r="K55" s="917">
        <f t="shared" ca="1" si="21"/>
        <v>0</v>
      </c>
      <c r="L55" s="917">
        <f t="shared" ca="1" si="21"/>
        <v>0</v>
      </c>
      <c r="M55" s="917">
        <f t="shared" ca="1" si="21"/>
        <v>0</v>
      </c>
      <c r="N55" s="917">
        <f t="shared" ca="1" si="21"/>
        <v>0</v>
      </c>
      <c r="O55" s="917">
        <f t="shared" ca="1" si="21"/>
        <v>0</v>
      </c>
      <c r="P55" s="917">
        <f t="shared" ca="1" si="21"/>
        <v>0</v>
      </c>
      <c r="Q55" s="917">
        <f t="shared" ca="1" si="21"/>
        <v>0</v>
      </c>
      <c r="R55" s="917">
        <f t="shared" ca="1" si="21"/>
        <v>0</v>
      </c>
      <c r="S55" s="917">
        <f t="shared" ca="1" si="20"/>
        <v>0</v>
      </c>
      <c r="T55" s="917">
        <f t="shared" ca="1" si="21"/>
        <v>0</v>
      </c>
      <c r="U55" s="917">
        <f t="shared" ca="1" si="21"/>
        <v>0</v>
      </c>
      <c r="V55" s="1" t="str">
        <f t="shared" si="17"/>
        <v>ASR_Financial_Report_SHP21Final</v>
      </c>
      <c r="W55" s="916">
        <f t="shared" si="18"/>
        <v>44658</v>
      </c>
      <c r="X55" s="1" t="str">
        <f t="shared" si="19"/>
        <v>Unaudited</v>
      </c>
    </row>
    <row r="56" spans="1:24" x14ac:dyDescent="0.25">
      <c r="A56" s="1" t="s">
        <v>420</v>
      </c>
      <c r="B56" s="1" t="str">
        <f t="shared" si="12"/>
        <v>DEF</v>
      </c>
      <c r="C56" s="1" t="str">
        <f t="shared" si="13"/>
        <v>Default</v>
      </c>
      <c r="D56" s="915">
        <f t="shared" si="14"/>
        <v>1900</v>
      </c>
      <c r="E56" s="916">
        <f t="shared" si="15"/>
        <v>1</v>
      </c>
      <c r="F56" s="969">
        <f t="shared" si="16"/>
        <v>1</v>
      </c>
      <c r="G56" s="915" t="s">
        <v>1019</v>
      </c>
      <c r="H56" s="915" t="s">
        <v>1018</v>
      </c>
      <c r="I56" s="915" t="s">
        <v>382</v>
      </c>
      <c r="J56" s="917">
        <f t="shared" ca="1" si="21"/>
        <v>0</v>
      </c>
      <c r="K56" s="917">
        <f t="shared" ca="1" si="21"/>
        <v>0</v>
      </c>
      <c r="L56" s="917">
        <f t="shared" ca="1" si="21"/>
        <v>0</v>
      </c>
      <c r="M56" s="917">
        <f t="shared" ca="1" si="21"/>
        <v>0</v>
      </c>
      <c r="N56" s="917">
        <f t="shared" ca="1" si="21"/>
        <v>0</v>
      </c>
      <c r="O56" s="917">
        <f t="shared" ca="1" si="21"/>
        <v>0</v>
      </c>
      <c r="P56" s="917">
        <f t="shared" ca="1" si="21"/>
        <v>0</v>
      </c>
      <c r="Q56" s="917">
        <f t="shared" ca="1" si="21"/>
        <v>0</v>
      </c>
      <c r="R56" s="917">
        <f t="shared" ca="1" si="21"/>
        <v>0</v>
      </c>
      <c r="S56" s="917">
        <f t="shared" ca="1" si="20"/>
        <v>0</v>
      </c>
      <c r="T56" s="917">
        <f t="shared" ca="1" si="21"/>
        <v>0</v>
      </c>
      <c r="U56" s="917">
        <f t="shared" ca="1" si="21"/>
        <v>0</v>
      </c>
      <c r="V56" s="1" t="str">
        <f t="shared" si="17"/>
        <v>ASR_Financial_Report_SHP21Final</v>
      </c>
      <c r="W56" s="916">
        <f t="shared" si="18"/>
        <v>44658</v>
      </c>
      <c r="X56" s="1" t="str">
        <f t="shared" si="19"/>
        <v>Unaudited</v>
      </c>
    </row>
    <row r="57" spans="1:24" x14ac:dyDescent="0.25">
      <c r="A57" s="1" t="s">
        <v>420</v>
      </c>
      <c r="B57" s="1" t="str">
        <f t="shared" si="12"/>
        <v>DEF</v>
      </c>
      <c r="C57" s="1" t="str">
        <f t="shared" si="13"/>
        <v>Default</v>
      </c>
      <c r="D57" s="915">
        <f t="shared" si="14"/>
        <v>1900</v>
      </c>
      <c r="E57" s="916">
        <f t="shared" si="15"/>
        <v>1</v>
      </c>
      <c r="F57" s="969">
        <f t="shared" si="16"/>
        <v>91</v>
      </c>
      <c r="G57" s="915" t="s">
        <v>1020</v>
      </c>
      <c r="H57" s="915" t="s">
        <v>1017</v>
      </c>
      <c r="I57" s="915" t="s">
        <v>382</v>
      </c>
      <c r="J57" s="917">
        <f t="shared" ca="1" si="21"/>
        <v>0</v>
      </c>
      <c r="K57" s="917">
        <f t="shared" ca="1" si="21"/>
        <v>0</v>
      </c>
      <c r="L57" s="917">
        <f t="shared" ca="1" si="21"/>
        <v>0</v>
      </c>
      <c r="M57" s="917">
        <f t="shared" ca="1" si="21"/>
        <v>0</v>
      </c>
      <c r="N57" s="917">
        <f t="shared" ca="1" si="21"/>
        <v>0</v>
      </c>
      <c r="O57" s="917">
        <f t="shared" ca="1" si="21"/>
        <v>0</v>
      </c>
      <c r="P57" s="917">
        <f t="shared" ca="1" si="21"/>
        <v>0</v>
      </c>
      <c r="Q57" s="917">
        <f t="shared" ca="1" si="21"/>
        <v>0</v>
      </c>
      <c r="R57" s="917">
        <f t="shared" ca="1" si="21"/>
        <v>0</v>
      </c>
      <c r="S57" s="917">
        <f t="shared" ca="1" si="20"/>
        <v>0</v>
      </c>
      <c r="T57" s="917">
        <f t="shared" ca="1" si="21"/>
        <v>0</v>
      </c>
      <c r="U57" s="917">
        <f t="shared" ca="1" si="21"/>
        <v>0</v>
      </c>
      <c r="V57" s="1" t="str">
        <f t="shared" si="17"/>
        <v>ASR_Financial_Report_SHP21Final</v>
      </c>
      <c r="W57" s="916">
        <f t="shared" si="18"/>
        <v>44658</v>
      </c>
      <c r="X57" s="1" t="str">
        <f t="shared" si="19"/>
        <v>Unaudited</v>
      </c>
    </row>
    <row r="58" spans="1:24" x14ac:dyDescent="0.25">
      <c r="A58" s="1" t="s">
        <v>420</v>
      </c>
      <c r="B58" s="1" t="str">
        <f t="shared" si="12"/>
        <v>DEF</v>
      </c>
      <c r="C58" s="1" t="str">
        <f t="shared" si="13"/>
        <v>Default</v>
      </c>
      <c r="D58" s="915">
        <f t="shared" si="14"/>
        <v>1900</v>
      </c>
      <c r="E58" s="916">
        <f t="shared" si="15"/>
        <v>1</v>
      </c>
      <c r="F58" s="969">
        <f t="shared" si="16"/>
        <v>182</v>
      </c>
      <c r="G58" s="915" t="s">
        <v>1020</v>
      </c>
      <c r="H58" s="915" t="s">
        <v>1017</v>
      </c>
      <c r="I58" s="915" t="s">
        <v>382</v>
      </c>
      <c r="J58" s="917">
        <f t="shared" ca="1" si="21"/>
        <v>0</v>
      </c>
      <c r="K58" s="917">
        <f t="shared" ca="1" si="21"/>
        <v>0</v>
      </c>
      <c r="L58" s="917">
        <f t="shared" ca="1" si="21"/>
        <v>0</v>
      </c>
      <c r="M58" s="917">
        <f t="shared" ca="1" si="21"/>
        <v>0</v>
      </c>
      <c r="N58" s="917">
        <f t="shared" ca="1" si="21"/>
        <v>0</v>
      </c>
      <c r="O58" s="917">
        <f t="shared" ca="1" si="21"/>
        <v>0</v>
      </c>
      <c r="P58" s="917">
        <f t="shared" ca="1" si="21"/>
        <v>0</v>
      </c>
      <c r="Q58" s="917">
        <f t="shared" ca="1" si="21"/>
        <v>0</v>
      </c>
      <c r="R58" s="917">
        <f t="shared" ca="1" si="21"/>
        <v>0</v>
      </c>
      <c r="S58" s="917">
        <f t="shared" ca="1" si="21"/>
        <v>0</v>
      </c>
      <c r="T58" s="917">
        <f t="shared" ca="1" si="21"/>
        <v>0</v>
      </c>
      <c r="U58" s="917">
        <f t="shared" ca="1" si="21"/>
        <v>0</v>
      </c>
      <c r="V58" s="1" t="str">
        <f t="shared" si="17"/>
        <v>ASR_Financial_Report_SHP21Final</v>
      </c>
      <c r="W58" s="916">
        <f t="shared" si="18"/>
        <v>44658</v>
      </c>
      <c r="X58" s="1" t="str">
        <f t="shared" si="19"/>
        <v>Unaudited</v>
      </c>
    </row>
    <row r="59" spans="1:24" x14ac:dyDescent="0.25">
      <c r="A59" s="1" t="s">
        <v>420</v>
      </c>
      <c r="B59" s="1" t="str">
        <f t="shared" si="12"/>
        <v>DEF</v>
      </c>
      <c r="C59" s="1" t="str">
        <f t="shared" si="13"/>
        <v>Default</v>
      </c>
      <c r="D59" s="915">
        <f t="shared" si="14"/>
        <v>1900</v>
      </c>
      <c r="E59" s="916">
        <f t="shared" si="15"/>
        <v>1</v>
      </c>
      <c r="F59" s="969">
        <f t="shared" si="16"/>
        <v>274</v>
      </c>
      <c r="G59" s="915" t="s">
        <v>1020</v>
      </c>
      <c r="H59" s="915" t="s">
        <v>1017</v>
      </c>
      <c r="I59" s="915" t="s">
        <v>382</v>
      </c>
      <c r="J59" s="917">
        <f t="shared" ca="1" si="21"/>
        <v>0</v>
      </c>
      <c r="K59" s="917">
        <f t="shared" ca="1" si="21"/>
        <v>0</v>
      </c>
      <c r="L59" s="917">
        <f t="shared" ca="1" si="21"/>
        <v>0</v>
      </c>
      <c r="M59" s="917">
        <f t="shared" ca="1" si="21"/>
        <v>0</v>
      </c>
      <c r="N59" s="917">
        <f t="shared" ca="1" si="21"/>
        <v>0</v>
      </c>
      <c r="O59" s="917">
        <f t="shared" ca="1" si="21"/>
        <v>0</v>
      </c>
      <c r="P59" s="917">
        <f t="shared" ca="1" si="21"/>
        <v>0</v>
      </c>
      <c r="Q59" s="917">
        <f t="shared" ca="1" si="21"/>
        <v>0</v>
      </c>
      <c r="R59" s="917">
        <f t="shared" ca="1" si="21"/>
        <v>0</v>
      </c>
      <c r="S59" s="917">
        <f t="shared" ca="1" si="21"/>
        <v>0</v>
      </c>
      <c r="T59" s="917">
        <f t="shared" ca="1" si="21"/>
        <v>0</v>
      </c>
      <c r="U59" s="917">
        <f t="shared" ca="1" si="21"/>
        <v>0</v>
      </c>
      <c r="V59" s="1" t="str">
        <f t="shared" si="17"/>
        <v>ASR_Financial_Report_SHP21Final</v>
      </c>
      <c r="W59" s="916">
        <f t="shared" si="18"/>
        <v>44658</v>
      </c>
      <c r="X59" s="1" t="str">
        <f t="shared" si="19"/>
        <v>Unaudited</v>
      </c>
    </row>
    <row r="60" spans="1:24" x14ac:dyDescent="0.25">
      <c r="A60" s="1" t="s">
        <v>420</v>
      </c>
      <c r="B60" s="1" t="str">
        <f t="shared" si="12"/>
        <v>DEF</v>
      </c>
      <c r="C60" s="1" t="str">
        <f t="shared" si="13"/>
        <v>Default</v>
      </c>
      <c r="D60" s="915">
        <f t="shared" si="14"/>
        <v>1900</v>
      </c>
      <c r="E60" s="916">
        <f t="shared" si="15"/>
        <v>1</v>
      </c>
      <c r="F60" s="969">
        <f t="shared" si="16"/>
        <v>366</v>
      </c>
      <c r="G60" s="915" t="s">
        <v>1020</v>
      </c>
      <c r="H60" s="915" t="s">
        <v>1017</v>
      </c>
      <c r="I60" s="915" t="s">
        <v>382</v>
      </c>
      <c r="J60" s="917">
        <f t="shared" ca="1" si="21"/>
        <v>0</v>
      </c>
      <c r="K60" s="917">
        <f t="shared" ca="1" si="21"/>
        <v>0</v>
      </c>
      <c r="L60" s="917">
        <f t="shared" ca="1" si="21"/>
        <v>0</v>
      </c>
      <c r="M60" s="917">
        <f t="shared" ca="1" si="21"/>
        <v>0</v>
      </c>
      <c r="N60" s="917">
        <f t="shared" ca="1" si="21"/>
        <v>0</v>
      </c>
      <c r="O60" s="917">
        <f t="shared" ca="1" si="21"/>
        <v>0</v>
      </c>
      <c r="P60" s="917">
        <f t="shared" ca="1" si="21"/>
        <v>0</v>
      </c>
      <c r="Q60" s="917">
        <f t="shared" ca="1" si="21"/>
        <v>0</v>
      </c>
      <c r="R60" s="917">
        <f t="shared" ca="1" si="21"/>
        <v>0</v>
      </c>
      <c r="S60" s="917">
        <f t="shared" ca="1" si="21"/>
        <v>0</v>
      </c>
      <c r="T60" s="917">
        <f t="shared" ca="1" si="21"/>
        <v>0</v>
      </c>
      <c r="U60" s="917">
        <f t="shared" ca="1" si="21"/>
        <v>0</v>
      </c>
      <c r="V60" s="1" t="str">
        <f t="shared" si="17"/>
        <v>ASR_Financial_Report_SHP21Final</v>
      </c>
      <c r="W60" s="916">
        <f t="shared" si="18"/>
        <v>44658</v>
      </c>
      <c r="X60" s="1" t="str">
        <f t="shared" si="19"/>
        <v>Unaudited</v>
      </c>
    </row>
    <row r="61" spans="1:24" x14ac:dyDescent="0.25">
      <c r="A61" s="1" t="s">
        <v>420</v>
      </c>
      <c r="B61" s="1" t="str">
        <f t="shared" si="12"/>
        <v>DEF</v>
      </c>
      <c r="C61" s="1" t="str">
        <f t="shared" si="13"/>
        <v>Default</v>
      </c>
      <c r="D61" s="915">
        <f t="shared" si="14"/>
        <v>1900</v>
      </c>
      <c r="E61" s="916">
        <f t="shared" si="15"/>
        <v>1</v>
      </c>
      <c r="F61" s="969">
        <f t="shared" si="16"/>
        <v>1</v>
      </c>
      <c r="G61" s="915" t="s">
        <v>1020</v>
      </c>
      <c r="H61" s="915" t="s">
        <v>1018</v>
      </c>
      <c r="I61" s="915" t="s">
        <v>382</v>
      </c>
      <c r="J61" s="917">
        <f t="shared" ca="1" si="21"/>
        <v>0</v>
      </c>
      <c r="K61" s="917">
        <f t="shared" ca="1" si="21"/>
        <v>0</v>
      </c>
      <c r="L61" s="917">
        <f t="shared" ca="1" si="21"/>
        <v>0</v>
      </c>
      <c r="M61" s="917">
        <f t="shared" ca="1" si="21"/>
        <v>0</v>
      </c>
      <c r="N61" s="917">
        <f t="shared" ca="1" si="21"/>
        <v>0</v>
      </c>
      <c r="O61" s="917">
        <f t="shared" ca="1" si="21"/>
        <v>0</v>
      </c>
      <c r="P61" s="917">
        <f t="shared" ca="1" si="21"/>
        <v>0</v>
      </c>
      <c r="Q61" s="917">
        <f t="shared" ca="1" si="21"/>
        <v>0</v>
      </c>
      <c r="R61" s="917">
        <f t="shared" ca="1" si="21"/>
        <v>0</v>
      </c>
      <c r="S61" s="917">
        <f t="shared" ca="1" si="21"/>
        <v>0</v>
      </c>
      <c r="T61" s="917">
        <f t="shared" ca="1" si="21"/>
        <v>0</v>
      </c>
      <c r="U61" s="917">
        <f t="shared" ca="1" si="21"/>
        <v>0</v>
      </c>
      <c r="V61" s="1" t="str">
        <f t="shared" si="17"/>
        <v>ASR_Financial_Report_SHP21Final</v>
      </c>
      <c r="W61" s="916">
        <f t="shared" si="18"/>
        <v>44658</v>
      </c>
      <c r="X61" s="1" t="str">
        <f t="shared" si="19"/>
        <v>Unaudited</v>
      </c>
    </row>
    <row r="62" spans="1:24" x14ac:dyDescent="0.25">
      <c r="A62" s="1" t="s">
        <v>420</v>
      </c>
      <c r="B62" s="1" t="str">
        <f t="shared" si="12"/>
        <v>DEF</v>
      </c>
      <c r="C62" s="1" t="str">
        <f t="shared" si="13"/>
        <v>Default</v>
      </c>
      <c r="D62" s="915">
        <f t="shared" si="14"/>
        <v>1900</v>
      </c>
      <c r="E62" s="916">
        <f t="shared" si="15"/>
        <v>1</v>
      </c>
      <c r="F62" s="969">
        <f t="shared" si="16"/>
        <v>91</v>
      </c>
      <c r="G62" s="915" t="s">
        <v>1016</v>
      </c>
      <c r="H62" s="915" t="s">
        <v>1017</v>
      </c>
      <c r="I62" s="915" t="s">
        <v>383</v>
      </c>
      <c r="J62" s="917">
        <f t="shared" ref="J62:U77"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917">
        <f t="shared" ca="1" si="22"/>
        <v>0</v>
      </c>
      <c r="L62" s="917">
        <f t="shared" ca="1" si="22"/>
        <v>0</v>
      </c>
      <c r="M62" s="917">
        <f t="shared" ca="1" si="22"/>
        <v>0</v>
      </c>
      <c r="N62" s="917">
        <f t="shared" ca="1" si="22"/>
        <v>0</v>
      </c>
      <c r="O62" s="917">
        <f t="shared" ca="1" si="22"/>
        <v>0</v>
      </c>
      <c r="P62" s="917">
        <f t="shared" ca="1" si="22"/>
        <v>0</v>
      </c>
      <c r="Q62" s="917">
        <f t="shared" ca="1" si="22"/>
        <v>0</v>
      </c>
      <c r="R62" s="917">
        <f t="shared" ca="1" si="22"/>
        <v>0</v>
      </c>
      <c r="S62" s="917">
        <f t="shared" ca="1" si="21"/>
        <v>0</v>
      </c>
      <c r="T62" s="917">
        <f t="shared" ca="1" si="22"/>
        <v>0</v>
      </c>
      <c r="U62" s="917">
        <f t="shared" ca="1" si="22"/>
        <v>0</v>
      </c>
      <c r="V62" s="1" t="str">
        <f t="shared" si="17"/>
        <v>ASR_Financial_Report_SHP21Final</v>
      </c>
      <c r="W62" s="916">
        <f t="shared" si="18"/>
        <v>44658</v>
      </c>
      <c r="X62" s="1" t="str">
        <f t="shared" si="19"/>
        <v>Unaudited</v>
      </c>
    </row>
    <row r="63" spans="1:24" x14ac:dyDescent="0.25">
      <c r="A63" s="1" t="s">
        <v>420</v>
      </c>
      <c r="B63" s="1" t="str">
        <f t="shared" si="12"/>
        <v>DEF</v>
      </c>
      <c r="C63" s="1" t="str">
        <f t="shared" si="13"/>
        <v>Default</v>
      </c>
      <c r="D63" s="915">
        <f t="shared" si="14"/>
        <v>1900</v>
      </c>
      <c r="E63" s="916">
        <f t="shared" si="15"/>
        <v>1</v>
      </c>
      <c r="F63" s="969">
        <f t="shared" si="16"/>
        <v>182</v>
      </c>
      <c r="G63" s="915" t="s">
        <v>1016</v>
      </c>
      <c r="H63" s="915" t="s">
        <v>1017</v>
      </c>
      <c r="I63" s="915" t="s">
        <v>383</v>
      </c>
      <c r="J63" s="917">
        <f t="shared" ca="1" si="22"/>
        <v>0</v>
      </c>
      <c r="K63" s="917">
        <f t="shared" ca="1" si="22"/>
        <v>0</v>
      </c>
      <c r="L63" s="917">
        <f t="shared" ca="1" si="22"/>
        <v>0</v>
      </c>
      <c r="M63" s="917">
        <f t="shared" ca="1" si="22"/>
        <v>0</v>
      </c>
      <c r="N63" s="917">
        <f t="shared" ca="1" si="22"/>
        <v>0</v>
      </c>
      <c r="O63" s="917">
        <f t="shared" ca="1" si="22"/>
        <v>0</v>
      </c>
      <c r="P63" s="917">
        <f t="shared" ca="1" si="22"/>
        <v>0</v>
      </c>
      <c r="Q63" s="917">
        <f t="shared" ca="1" si="22"/>
        <v>0</v>
      </c>
      <c r="R63" s="917">
        <f t="shared" ca="1" si="22"/>
        <v>0</v>
      </c>
      <c r="S63" s="917">
        <f t="shared" ca="1" si="21"/>
        <v>0</v>
      </c>
      <c r="T63" s="917">
        <f t="shared" ca="1" si="22"/>
        <v>0</v>
      </c>
      <c r="U63" s="917">
        <f t="shared" ca="1" si="22"/>
        <v>0</v>
      </c>
      <c r="V63" s="1" t="str">
        <f t="shared" si="17"/>
        <v>ASR_Financial_Report_SHP21Final</v>
      </c>
      <c r="W63" s="916">
        <f t="shared" si="18"/>
        <v>44658</v>
      </c>
      <c r="X63" s="1" t="str">
        <f t="shared" si="19"/>
        <v>Unaudited</v>
      </c>
    </row>
    <row r="64" spans="1:24" x14ac:dyDescent="0.25">
      <c r="A64" s="1" t="s">
        <v>420</v>
      </c>
      <c r="B64" s="1" t="str">
        <f t="shared" si="12"/>
        <v>DEF</v>
      </c>
      <c r="C64" s="1" t="str">
        <f t="shared" si="13"/>
        <v>Default</v>
      </c>
      <c r="D64" s="915">
        <f t="shared" si="14"/>
        <v>1900</v>
      </c>
      <c r="E64" s="916">
        <f t="shared" si="15"/>
        <v>1</v>
      </c>
      <c r="F64" s="969">
        <f t="shared" si="16"/>
        <v>274</v>
      </c>
      <c r="G64" s="915" t="s">
        <v>1016</v>
      </c>
      <c r="H64" s="915" t="s">
        <v>1017</v>
      </c>
      <c r="I64" s="915" t="s">
        <v>383</v>
      </c>
      <c r="J64" s="917">
        <f t="shared" ca="1" si="22"/>
        <v>0</v>
      </c>
      <c r="K64" s="917">
        <f t="shared" ca="1" si="22"/>
        <v>0</v>
      </c>
      <c r="L64" s="917">
        <f t="shared" ca="1" si="22"/>
        <v>0</v>
      </c>
      <c r="M64" s="917">
        <f t="shared" ca="1" si="22"/>
        <v>0</v>
      </c>
      <c r="N64" s="917">
        <f t="shared" ca="1" si="22"/>
        <v>0</v>
      </c>
      <c r="O64" s="917">
        <f t="shared" ca="1" si="22"/>
        <v>0</v>
      </c>
      <c r="P64" s="917">
        <f t="shared" ca="1" si="22"/>
        <v>0</v>
      </c>
      <c r="Q64" s="917">
        <f t="shared" ca="1" si="22"/>
        <v>0</v>
      </c>
      <c r="R64" s="917">
        <f t="shared" ca="1" si="22"/>
        <v>0</v>
      </c>
      <c r="S64" s="917">
        <f t="shared" ca="1" si="21"/>
        <v>0</v>
      </c>
      <c r="T64" s="917">
        <f t="shared" ca="1" si="22"/>
        <v>0</v>
      </c>
      <c r="U64" s="917">
        <f t="shared" ca="1" si="22"/>
        <v>0</v>
      </c>
      <c r="V64" s="1" t="str">
        <f t="shared" si="17"/>
        <v>ASR_Financial_Report_SHP21Final</v>
      </c>
      <c r="W64" s="916">
        <f t="shared" si="18"/>
        <v>44658</v>
      </c>
      <c r="X64" s="1" t="str">
        <f t="shared" si="19"/>
        <v>Unaudited</v>
      </c>
    </row>
    <row r="65" spans="1:24" x14ac:dyDescent="0.25">
      <c r="A65" s="1" t="s">
        <v>420</v>
      </c>
      <c r="B65" s="1" t="str">
        <f t="shared" si="12"/>
        <v>DEF</v>
      </c>
      <c r="C65" s="1" t="str">
        <f t="shared" si="13"/>
        <v>Default</v>
      </c>
      <c r="D65" s="915">
        <f t="shared" si="14"/>
        <v>1900</v>
      </c>
      <c r="E65" s="916">
        <f t="shared" si="15"/>
        <v>1</v>
      </c>
      <c r="F65" s="969">
        <f t="shared" si="16"/>
        <v>366</v>
      </c>
      <c r="G65" s="915" t="s">
        <v>1016</v>
      </c>
      <c r="H65" s="915" t="s">
        <v>1017</v>
      </c>
      <c r="I65" s="915" t="s">
        <v>383</v>
      </c>
      <c r="J65" s="917">
        <f t="shared" ca="1" si="22"/>
        <v>0</v>
      </c>
      <c r="K65" s="917">
        <f t="shared" ca="1" si="22"/>
        <v>0</v>
      </c>
      <c r="L65" s="917">
        <f t="shared" ca="1" si="22"/>
        <v>0</v>
      </c>
      <c r="M65" s="917">
        <f t="shared" ca="1" si="22"/>
        <v>0</v>
      </c>
      <c r="N65" s="917">
        <f t="shared" ca="1" si="22"/>
        <v>0</v>
      </c>
      <c r="O65" s="917">
        <f t="shared" ca="1" si="22"/>
        <v>0</v>
      </c>
      <c r="P65" s="917">
        <f t="shared" ca="1" si="22"/>
        <v>0</v>
      </c>
      <c r="Q65" s="917">
        <f t="shared" ca="1" si="22"/>
        <v>0</v>
      </c>
      <c r="R65" s="917">
        <f t="shared" ca="1" si="22"/>
        <v>0</v>
      </c>
      <c r="S65" s="917">
        <f t="shared" ca="1" si="21"/>
        <v>0</v>
      </c>
      <c r="T65" s="917">
        <f t="shared" ca="1" si="22"/>
        <v>0</v>
      </c>
      <c r="U65" s="917">
        <f t="shared" ca="1" si="22"/>
        <v>0</v>
      </c>
      <c r="V65" s="1" t="str">
        <f t="shared" si="17"/>
        <v>ASR_Financial_Report_SHP21Final</v>
      </c>
      <c r="W65" s="916">
        <f t="shared" si="18"/>
        <v>44658</v>
      </c>
      <c r="X65" s="1" t="str">
        <f t="shared" si="19"/>
        <v>Unaudited</v>
      </c>
    </row>
    <row r="66" spans="1:24" x14ac:dyDescent="0.25">
      <c r="A66" s="1" t="s">
        <v>420</v>
      </c>
      <c r="B66" s="1" t="str">
        <f t="shared" ref="B66:B97" si="23">plan_id</f>
        <v>DEF</v>
      </c>
      <c r="C66" s="1" t="str">
        <f t="shared" ref="C66:C97" si="24">plan_name</f>
        <v>Default</v>
      </c>
      <c r="D66" s="915">
        <f t="shared" ref="D66:D97" si="25">reporting_year</f>
        <v>1900</v>
      </c>
      <c r="E66" s="916">
        <f t="shared" ref="E66:E97" si="26">reporting_quarter</f>
        <v>1</v>
      </c>
      <c r="F66" s="969">
        <f t="shared" ref="F66:F97" si="27">IFERROR(IF($H66="Quarter",IF(OR(IFERROR(YEAR(F65),0)&lt;&gt;reporting_year,$H65="YTD"), DATEVALUE("3/31/" &amp; reporting_year),IF(MONTH($F65)=3,DATEVALUE("6/30/" &amp; reporting_year),IF(MONTH($F65)=6,DATEVALUE("9/30/"&amp;reporting_year),DATEVALUE("12/31/"&amp;reporting_year)))),reporting_quarter),"")</f>
        <v>1</v>
      </c>
      <c r="G66" s="915" t="s">
        <v>1016</v>
      </c>
      <c r="H66" s="915" t="s">
        <v>1018</v>
      </c>
      <c r="I66" s="915" t="s">
        <v>383</v>
      </c>
      <c r="J66" s="917">
        <f t="shared" ca="1" si="22"/>
        <v>0</v>
      </c>
      <c r="K66" s="917">
        <f t="shared" ca="1" si="22"/>
        <v>0</v>
      </c>
      <c r="L66" s="917">
        <f t="shared" ca="1" si="22"/>
        <v>0</v>
      </c>
      <c r="M66" s="917">
        <f t="shared" ca="1" si="22"/>
        <v>0</v>
      </c>
      <c r="N66" s="917">
        <f t="shared" ca="1" si="22"/>
        <v>0</v>
      </c>
      <c r="O66" s="917">
        <f t="shared" ca="1" si="22"/>
        <v>0</v>
      </c>
      <c r="P66" s="917">
        <f t="shared" ca="1" si="22"/>
        <v>0</v>
      </c>
      <c r="Q66" s="917">
        <f t="shared" ca="1" si="22"/>
        <v>0</v>
      </c>
      <c r="R66" s="917">
        <f t="shared" ca="1" si="22"/>
        <v>0</v>
      </c>
      <c r="S66" s="917">
        <f t="shared" ca="1" si="21"/>
        <v>0</v>
      </c>
      <c r="T66" s="917">
        <f t="shared" ca="1" si="22"/>
        <v>0</v>
      </c>
      <c r="U66" s="917">
        <f t="shared" ca="1" si="22"/>
        <v>0</v>
      </c>
      <c r="V66" s="1" t="str">
        <f t="shared" ref="V66:V97" si="28">file_name</f>
        <v>ASR_Financial_Report_SHP21Final</v>
      </c>
      <c r="W66" s="916">
        <f t="shared" ref="W66:W97" si="29">file_date</f>
        <v>44658</v>
      </c>
      <c r="X66" s="1" t="str">
        <f t="shared" ref="X66:X97" si="30">status</f>
        <v>Unaudited</v>
      </c>
    </row>
    <row r="67" spans="1:24" x14ac:dyDescent="0.25">
      <c r="A67" s="1" t="s">
        <v>420</v>
      </c>
      <c r="B67" s="1" t="str">
        <f t="shared" si="23"/>
        <v>DEF</v>
      </c>
      <c r="C67" s="1" t="str">
        <f t="shared" si="24"/>
        <v>Default</v>
      </c>
      <c r="D67" s="915">
        <f t="shared" si="25"/>
        <v>1900</v>
      </c>
      <c r="E67" s="916">
        <f t="shared" si="26"/>
        <v>1</v>
      </c>
      <c r="F67" s="969">
        <f t="shared" si="27"/>
        <v>91</v>
      </c>
      <c r="G67" s="915" t="s">
        <v>1019</v>
      </c>
      <c r="H67" s="915" t="s">
        <v>1017</v>
      </c>
      <c r="I67" s="915" t="s">
        <v>383</v>
      </c>
      <c r="J67" s="917">
        <f t="shared" ca="1" si="22"/>
        <v>0</v>
      </c>
      <c r="K67" s="917">
        <f t="shared" ca="1" si="22"/>
        <v>0</v>
      </c>
      <c r="L67" s="917">
        <f t="shared" ca="1" si="22"/>
        <v>0</v>
      </c>
      <c r="M67" s="917">
        <f t="shared" ca="1" si="22"/>
        <v>0</v>
      </c>
      <c r="N67" s="917">
        <f t="shared" ca="1" si="22"/>
        <v>0</v>
      </c>
      <c r="O67" s="917">
        <f t="shared" ca="1" si="22"/>
        <v>0</v>
      </c>
      <c r="P67" s="917">
        <f t="shared" ca="1" si="22"/>
        <v>0</v>
      </c>
      <c r="Q67" s="917">
        <f t="shared" ca="1" si="22"/>
        <v>0</v>
      </c>
      <c r="R67" s="917">
        <f t="shared" ca="1" si="22"/>
        <v>0</v>
      </c>
      <c r="S67" s="917">
        <f t="shared" ca="1" si="21"/>
        <v>0</v>
      </c>
      <c r="T67" s="917">
        <f t="shared" ca="1" si="22"/>
        <v>0</v>
      </c>
      <c r="U67" s="917">
        <f t="shared" ca="1" si="22"/>
        <v>0</v>
      </c>
      <c r="V67" s="1" t="str">
        <f t="shared" si="28"/>
        <v>ASR_Financial_Report_SHP21Final</v>
      </c>
      <c r="W67" s="916">
        <f t="shared" si="29"/>
        <v>44658</v>
      </c>
      <c r="X67" s="1" t="str">
        <f t="shared" si="30"/>
        <v>Unaudited</v>
      </c>
    </row>
    <row r="68" spans="1:24" x14ac:dyDescent="0.25">
      <c r="A68" s="1" t="s">
        <v>420</v>
      </c>
      <c r="B68" s="1" t="str">
        <f t="shared" si="23"/>
        <v>DEF</v>
      </c>
      <c r="C68" s="1" t="str">
        <f t="shared" si="24"/>
        <v>Default</v>
      </c>
      <c r="D68" s="915">
        <f t="shared" si="25"/>
        <v>1900</v>
      </c>
      <c r="E68" s="916">
        <f t="shared" si="26"/>
        <v>1</v>
      </c>
      <c r="F68" s="969">
        <f t="shared" si="27"/>
        <v>182</v>
      </c>
      <c r="G68" s="915" t="s">
        <v>1019</v>
      </c>
      <c r="H68" s="915" t="s">
        <v>1017</v>
      </c>
      <c r="I68" s="915" t="s">
        <v>383</v>
      </c>
      <c r="J68" s="917">
        <f t="shared" ca="1" si="22"/>
        <v>0</v>
      </c>
      <c r="K68" s="917">
        <f t="shared" ca="1" si="22"/>
        <v>0</v>
      </c>
      <c r="L68" s="917">
        <f t="shared" ca="1" si="22"/>
        <v>0</v>
      </c>
      <c r="M68" s="917">
        <f t="shared" ca="1" si="22"/>
        <v>0</v>
      </c>
      <c r="N68" s="917">
        <f t="shared" ca="1" si="22"/>
        <v>0</v>
      </c>
      <c r="O68" s="917">
        <f t="shared" ca="1" si="22"/>
        <v>0</v>
      </c>
      <c r="P68" s="917">
        <f t="shared" ca="1" si="22"/>
        <v>0</v>
      </c>
      <c r="Q68" s="917">
        <f t="shared" ca="1" si="22"/>
        <v>0</v>
      </c>
      <c r="R68" s="917">
        <f t="shared" ca="1" si="22"/>
        <v>0</v>
      </c>
      <c r="S68" s="917">
        <f t="shared" ca="1" si="22"/>
        <v>0</v>
      </c>
      <c r="T68" s="917">
        <f t="shared" ca="1" si="22"/>
        <v>0</v>
      </c>
      <c r="U68" s="917">
        <f t="shared" ca="1" si="22"/>
        <v>0</v>
      </c>
      <c r="V68" s="1" t="str">
        <f t="shared" si="28"/>
        <v>ASR_Financial_Report_SHP21Final</v>
      </c>
      <c r="W68" s="916">
        <f t="shared" si="29"/>
        <v>44658</v>
      </c>
      <c r="X68" s="1" t="str">
        <f t="shared" si="30"/>
        <v>Unaudited</v>
      </c>
    </row>
    <row r="69" spans="1:24" x14ac:dyDescent="0.25">
      <c r="A69" s="1" t="s">
        <v>420</v>
      </c>
      <c r="B69" s="1" t="str">
        <f t="shared" si="23"/>
        <v>DEF</v>
      </c>
      <c r="C69" s="1" t="str">
        <f t="shared" si="24"/>
        <v>Default</v>
      </c>
      <c r="D69" s="915">
        <f t="shared" si="25"/>
        <v>1900</v>
      </c>
      <c r="E69" s="916">
        <f t="shared" si="26"/>
        <v>1</v>
      </c>
      <c r="F69" s="969">
        <f t="shared" si="27"/>
        <v>274</v>
      </c>
      <c r="G69" s="915" t="s">
        <v>1019</v>
      </c>
      <c r="H69" s="915" t="s">
        <v>1017</v>
      </c>
      <c r="I69" s="915" t="s">
        <v>383</v>
      </c>
      <c r="J69" s="917">
        <f t="shared" ca="1" si="22"/>
        <v>0</v>
      </c>
      <c r="K69" s="917">
        <f t="shared" ca="1" si="22"/>
        <v>0</v>
      </c>
      <c r="L69" s="917">
        <f t="shared" ca="1" si="22"/>
        <v>0</v>
      </c>
      <c r="M69" s="917">
        <f t="shared" ca="1" si="22"/>
        <v>0</v>
      </c>
      <c r="N69" s="917">
        <f t="shared" ca="1" si="22"/>
        <v>0</v>
      </c>
      <c r="O69" s="917">
        <f t="shared" ca="1" si="22"/>
        <v>0</v>
      </c>
      <c r="P69" s="917">
        <f t="shared" ca="1" si="22"/>
        <v>0</v>
      </c>
      <c r="Q69" s="917">
        <f t="shared" ca="1" si="22"/>
        <v>0</v>
      </c>
      <c r="R69" s="917">
        <f t="shared" ca="1" si="22"/>
        <v>0</v>
      </c>
      <c r="S69" s="917">
        <f t="shared" ca="1" si="22"/>
        <v>0</v>
      </c>
      <c r="T69" s="917">
        <f t="shared" ca="1" si="22"/>
        <v>0</v>
      </c>
      <c r="U69" s="917">
        <f t="shared" ca="1" si="22"/>
        <v>0</v>
      </c>
      <c r="V69" s="1" t="str">
        <f t="shared" si="28"/>
        <v>ASR_Financial_Report_SHP21Final</v>
      </c>
      <c r="W69" s="916">
        <f t="shared" si="29"/>
        <v>44658</v>
      </c>
      <c r="X69" s="1" t="str">
        <f t="shared" si="30"/>
        <v>Unaudited</v>
      </c>
    </row>
    <row r="70" spans="1:24" x14ac:dyDescent="0.25">
      <c r="A70" s="1" t="s">
        <v>420</v>
      </c>
      <c r="B70" s="1" t="str">
        <f t="shared" si="23"/>
        <v>DEF</v>
      </c>
      <c r="C70" s="1" t="str">
        <f t="shared" si="24"/>
        <v>Default</v>
      </c>
      <c r="D70" s="915">
        <f t="shared" si="25"/>
        <v>1900</v>
      </c>
      <c r="E70" s="916">
        <f t="shared" si="26"/>
        <v>1</v>
      </c>
      <c r="F70" s="969">
        <f t="shared" si="27"/>
        <v>366</v>
      </c>
      <c r="G70" s="915" t="s">
        <v>1019</v>
      </c>
      <c r="H70" s="915" t="s">
        <v>1017</v>
      </c>
      <c r="I70" s="915" t="s">
        <v>383</v>
      </c>
      <c r="J70" s="917">
        <f t="shared" ca="1" si="22"/>
        <v>0</v>
      </c>
      <c r="K70" s="917">
        <f t="shared" ca="1" si="22"/>
        <v>0</v>
      </c>
      <c r="L70" s="917">
        <f t="shared" ca="1" si="22"/>
        <v>0</v>
      </c>
      <c r="M70" s="917">
        <f t="shared" ca="1" si="22"/>
        <v>0</v>
      </c>
      <c r="N70" s="917">
        <f t="shared" ca="1" si="22"/>
        <v>0</v>
      </c>
      <c r="O70" s="917">
        <f t="shared" ca="1" si="22"/>
        <v>0</v>
      </c>
      <c r="P70" s="917">
        <f t="shared" ca="1" si="22"/>
        <v>0</v>
      </c>
      <c r="Q70" s="917">
        <f t="shared" ca="1" si="22"/>
        <v>0</v>
      </c>
      <c r="R70" s="917">
        <f t="shared" ca="1" si="22"/>
        <v>0</v>
      </c>
      <c r="S70" s="917">
        <f t="shared" ca="1" si="22"/>
        <v>0</v>
      </c>
      <c r="T70" s="917">
        <f t="shared" ca="1" si="22"/>
        <v>0</v>
      </c>
      <c r="U70" s="917">
        <f t="shared" ca="1" si="22"/>
        <v>0</v>
      </c>
      <c r="V70" s="1" t="str">
        <f t="shared" si="28"/>
        <v>ASR_Financial_Report_SHP21Final</v>
      </c>
      <c r="W70" s="916">
        <f t="shared" si="29"/>
        <v>44658</v>
      </c>
      <c r="X70" s="1" t="str">
        <f t="shared" si="30"/>
        <v>Unaudited</v>
      </c>
    </row>
    <row r="71" spans="1:24" x14ac:dyDescent="0.25">
      <c r="A71" s="1" t="s">
        <v>420</v>
      </c>
      <c r="B71" s="1" t="str">
        <f t="shared" si="23"/>
        <v>DEF</v>
      </c>
      <c r="C71" s="1" t="str">
        <f t="shared" si="24"/>
        <v>Default</v>
      </c>
      <c r="D71" s="915">
        <f t="shared" si="25"/>
        <v>1900</v>
      </c>
      <c r="E71" s="916">
        <f t="shared" si="26"/>
        <v>1</v>
      </c>
      <c r="F71" s="969">
        <f t="shared" si="27"/>
        <v>1</v>
      </c>
      <c r="G71" s="915" t="s">
        <v>1019</v>
      </c>
      <c r="H71" s="915" t="s">
        <v>1018</v>
      </c>
      <c r="I71" s="915" t="s">
        <v>383</v>
      </c>
      <c r="J71" s="917">
        <f t="shared" ca="1" si="22"/>
        <v>0</v>
      </c>
      <c r="K71" s="917">
        <f t="shared" ca="1" si="22"/>
        <v>0</v>
      </c>
      <c r="L71" s="917">
        <f t="shared" ca="1" si="22"/>
        <v>0</v>
      </c>
      <c r="M71" s="917">
        <f t="shared" ca="1" si="22"/>
        <v>0</v>
      </c>
      <c r="N71" s="917">
        <f t="shared" ca="1" si="22"/>
        <v>0</v>
      </c>
      <c r="O71" s="917">
        <f t="shared" ca="1" si="22"/>
        <v>0</v>
      </c>
      <c r="P71" s="917">
        <f t="shared" ca="1" si="22"/>
        <v>0</v>
      </c>
      <c r="Q71" s="917">
        <f t="shared" ca="1" si="22"/>
        <v>0</v>
      </c>
      <c r="R71" s="917">
        <f t="shared" ca="1" si="22"/>
        <v>0</v>
      </c>
      <c r="S71" s="917">
        <f t="shared" ca="1" si="22"/>
        <v>0</v>
      </c>
      <c r="T71" s="917">
        <f t="shared" ca="1" si="22"/>
        <v>0</v>
      </c>
      <c r="U71" s="917">
        <f t="shared" ca="1" si="22"/>
        <v>0</v>
      </c>
      <c r="V71" s="1" t="str">
        <f t="shared" si="28"/>
        <v>ASR_Financial_Report_SHP21Final</v>
      </c>
      <c r="W71" s="916">
        <f t="shared" si="29"/>
        <v>44658</v>
      </c>
      <c r="X71" s="1" t="str">
        <f t="shared" si="30"/>
        <v>Unaudited</v>
      </c>
    </row>
    <row r="72" spans="1:24" x14ac:dyDescent="0.25">
      <c r="A72" s="1" t="s">
        <v>420</v>
      </c>
      <c r="B72" s="1" t="str">
        <f t="shared" si="23"/>
        <v>DEF</v>
      </c>
      <c r="C72" s="1" t="str">
        <f t="shared" si="24"/>
        <v>Default</v>
      </c>
      <c r="D72" s="915">
        <f t="shared" si="25"/>
        <v>1900</v>
      </c>
      <c r="E72" s="916">
        <f t="shared" si="26"/>
        <v>1</v>
      </c>
      <c r="F72" s="969">
        <f t="shared" si="27"/>
        <v>91</v>
      </c>
      <c r="G72" s="915" t="s">
        <v>1020</v>
      </c>
      <c r="H72" s="915" t="s">
        <v>1017</v>
      </c>
      <c r="I72" s="915" t="s">
        <v>383</v>
      </c>
      <c r="J72" s="917">
        <f t="shared" ref="J72:U87"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917">
        <f t="shared" ca="1" si="31"/>
        <v>0</v>
      </c>
      <c r="L72" s="917">
        <f t="shared" ca="1" si="31"/>
        <v>0</v>
      </c>
      <c r="M72" s="917">
        <f t="shared" ca="1" si="31"/>
        <v>0</v>
      </c>
      <c r="N72" s="917">
        <f t="shared" ca="1" si="31"/>
        <v>0</v>
      </c>
      <c r="O72" s="917">
        <f t="shared" ca="1" si="31"/>
        <v>0</v>
      </c>
      <c r="P72" s="917">
        <f t="shared" ca="1" si="31"/>
        <v>0</v>
      </c>
      <c r="Q72" s="917">
        <f t="shared" ca="1" si="31"/>
        <v>0</v>
      </c>
      <c r="R72" s="917">
        <f t="shared" ca="1" si="31"/>
        <v>0</v>
      </c>
      <c r="S72" s="917">
        <f t="shared" ca="1" si="22"/>
        <v>0</v>
      </c>
      <c r="T72" s="917">
        <f t="shared" ca="1" si="31"/>
        <v>0</v>
      </c>
      <c r="U72" s="917">
        <f t="shared" ca="1" si="31"/>
        <v>0</v>
      </c>
      <c r="V72" s="1" t="str">
        <f t="shared" si="28"/>
        <v>ASR_Financial_Report_SHP21Final</v>
      </c>
      <c r="W72" s="916">
        <f t="shared" si="29"/>
        <v>44658</v>
      </c>
      <c r="X72" s="1" t="str">
        <f t="shared" si="30"/>
        <v>Unaudited</v>
      </c>
    </row>
    <row r="73" spans="1:24" x14ac:dyDescent="0.25">
      <c r="A73" s="1" t="s">
        <v>420</v>
      </c>
      <c r="B73" s="1" t="str">
        <f t="shared" si="23"/>
        <v>DEF</v>
      </c>
      <c r="C73" s="1" t="str">
        <f t="shared" si="24"/>
        <v>Default</v>
      </c>
      <c r="D73" s="915">
        <f t="shared" si="25"/>
        <v>1900</v>
      </c>
      <c r="E73" s="916">
        <f t="shared" si="26"/>
        <v>1</v>
      </c>
      <c r="F73" s="969">
        <f t="shared" si="27"/>
        <v>182</v>
      </c>
      <c r="G73" s="915" t="s">
        <v>1020</v>
      </c>
      <c r="H73" s="915" t="s">
        <v>1017</v>
      </c>
      <c r="I73" s="915" t="s">
        <v>383</v>
      </c>
      <c r="J73" s="917">
        <f t="shared" ca="1" si="31"/>
        <v>0</v>
      </c>
      <c r="K73" s="917">
        <f t="shared" ca="1" si="31"/>
        <v>0</v>
      </c>
      <c r="L73" s="917">
        <f t="shared" ca="1" si="31"/>
        <v>0</v>
      </c>
      <c r="M73" s="917">
        <f t="shared" ca="1" si="31"/>
        <v>0</v>
      </c>
      <c r="N73" s="917">
        <f t="shared" ca="1" si="31"/>
        <v>0</v>
      </c>
      <c r="O73" s="917">
        <f t="shared" ca="1" si="31"/>
        <v>0</v>
      </c>
      <c r="P73" s="917">
        <f t="shared" ca="1" si="31"/>
        <v>0</v>
      </c>
      <c r="Q73" s="917">
        <f t="shared" ca="1" si="31"/>
        <v>0</v>
      </c>
      <c r="R73" s="917">
        <f t="shared" ca="1" si="31"/>
        <v>0</v>
      </c>
      <c r="S73" s="917">
        <f t="shared" ca="1" si="22"/>
        <v>0</v>
      </c>
      <c r="T73" s="917">
        <f t="shared" ca="1" si="31"/>
        <v>0</v>
      </c>
      <c r="U73" s="917">
        <f t="shared" ca="1" si="31"/>
        <v>0</v>
      </c>
      <c r="V73" s="1" t="str">
        <f t="shared" si="28"/>
        <v>ASR_Financial_Report_SHP21Final</v>
      </c>
      <c r="W73" s="916">
        <f t="shared" si="29"/>
        <v>44658</v>
      </c>
      <c r="X73" s="1" t="str">
        <f t="shared" si="30"/>
        <v>Unaudited</v>
      </c>
    </row>
    <row r="74" spans="1:24" x14ac:dyDescent="0.25">
      <c r="A74" s="1" t="s">
        <v>420</v>
      </c>
      <c r="B74" s="1" t="str">
        <f t="shared" si="23"/>
        <v>DEF</v>
      </c>
      <c r="C74" s="1" t="str">
        <f t="shared" si="24"/>
        <v>Default</v>
      </c>
      <c r="D74" s="915">
        <f t="shared" si="25"/>
        <v>1900</v>
      </c>
      <c r="E74" s="916">
        <f t="shared" si="26"/>
        <v>1</v>
      </c>
      <c r="F74" s="969">
        <f t="shared" si="27"/>
        <v>274</v>
      </c>
      <c r="G74" s="915" t="s">
        <v>1020</v>
      </c>
      <c r="H74" s="915" t="s">
        <v>1017</v>
      </c>
      <c r="I74" s="915" t="s">
        <v>383</v>
      </c>
      <c r="J74" s="917">
        <f t="shared" ca="1" si="31"/>
        <v>0</v>
      </c>
      <c r="K74" s="917">
        <f t="shared" ca="1" si="31"/>
        <v>0</v>
      </c>
      <c r="L74" s="917">
        <f t="shared" ca="1" si="31"/>
        <v>0</v>
      </c>
      <c r="M74" s="917">
        <f t="shared" ca="1" si="31"/>
        <v>0</v>
      </c>
      <c r="N74" s="917">
        <f t="shared" ca="1" si="31"/>
        <v>0</v>
      </c>
      <c r="O74" s="917">
        <f t="shared" ca="1" si="31"/>
        <v>0</v>
      </c>
      <c r="P74" s="917">
        <f t="shared" ca="1" si="31"/>
        <v>0</v>
      </c>
      <c r="Q74" s="917">
        <f t="shared" ca="1" si="31"/>
        <v>0</v>
      </c>
      <c r="R74" s="917">
        <f t="shared" ca="1" si="31"/>
        <v>0</v>
      </c>
      <c r="S74" s="917">
        <f t="shared" ca="1" si="22"/>
        <v>0</v>
      </c>
      <c r="T74" s="917">
        <f t="shared" ca="1" si="31"/>
        <v>0</v>
      </c>
      <c r="U74" s="917">
        <f t="shared" ca="1" si="31"/>
        <v>0</v>
      </c>
      <c r="V74" s="1" t="str">
        <f t="shared" si="28"/>
        <v>ASR_Financial_Report_SHP21Final</v>
      </c>
      <c r="W74" s="916">
        <f t="shared" si="29"/>
        <v>44658</v>
      </c>
      <c r="X74" s="1" t="str">
        <f t="shared" si="30"/>
        <v>Unaudited</v>
      </c>
    </row>
    <row r="75" spans="1:24" x14ac:dyDescent="0.25">
      <c r="A75" s="1" t="s">
        <v>420</v>
      </c>
      <c r="B75" s="1" t="str">
        <f t="shared" si="23"/>
        <v>DEF</v>
      </c>
      <c r="C75" s="1" t="str">
        <f t="shared" si="24"/>
        <v>Default</v>
      </c>
      <c r="D75" s="915">
        <f t="shared" si="25"/>
        <v>1900</v>
      </c>
      <c r="E75" s="916">
        <f t="shared" si="26"/>
        <v>1</v>
      </c>
      <c r="F75" s="969">
        <f t="shared" si="27"/>
        <v>366</v>
      </c>
      <c r="G75" s="915" t="s">
        <v>1020</v>
      </c>
      <c r="H75" s="915" t="s">
        <v>1017</v>
      </c>
      <c r="I75" s="915" t="s">
        <v>383</v>
      </c>
      <c r="J75" s="917">
        <f t="shared" ca="1" si="31"/>
        <v>0</v>
      </c>
      <c r="K75" s="917">
        <f t="shared" ca="1" si="31"/>
        <v>0</v>
      </c>
      <c r="L75" s="917">
        <f t="shared" ca="1" si="31"/>
        <v>0</v>
      </c>
      <c r="M75" s="917">
        <f t="shared" ca="1" si="31"/>
        <v>0</v>
      </c>
      <c r="N75" s="917">
        <f t="shared" ca="1" si="31"/>
        <v>0</v>
      </c>
      <c r="O75" s="917">
        <f t="shared" ca="1" si="31"/>
        <v>0</v>
      </c>
      <c r="P75" s="917">
        <f t="shared" ca="1" si="31"/>
        <v>0</v>
      </c>
      <c r="Q75" s="917">
        <f t="shared" ca="1" si="31"/>
        <v>0</v>
      </c>
      <c r="R75" s="917">
        <f t="shared" ca="1" si="31"/>
        <v>0</v>
      </c>
      <c r="S75" s="917">
        <f t="shared" ca="1" si="22"/>
        <v>0</v>
      </c>
      <c r="T75" s="917">
        <f t="shared" ca="1" si="31"/>
        <v>0</v>
      </c>
      <c r="U75" s="917">
        <f t="shared" ca="1" si="31"/>
        <v>0</v>
      </c>
      <c r="V75" s="1" t="str">
        <f t="shared" si="28"/>
        <v>ASR_Financial_Report_SHP21Final</v>
      </c>
      <c r="W75" s="916">
        <f t="shared" si="29"/>
        <v>44658</v>
      </c>
      <c r="X75" s="1" t="str">
        <f t="shared" si="30"/>
        <v>Unaudited</v>
      </c>
    </row>
    <row r="76" spans="1:24" x14ac:dyDescent="0.25">
      <c r="A76" s="1" t="s">
        <v>420</v>
      </c>
      <c r="B76" s="1" t="str">
        <f t="shared" si="23"/>
        <v>DEF</v>
      </c>
      <c r="C76" s="1" t="str">
        <f t="shared" si="24"/>
        <v>Default</v>
      </c>
      <c r="D76" s="915">
        <f t="shared" si="25"/>
        <v>1900</v>
      </c>
      <c r="E76" s="916">
        <f t="shared" si="26"/>
        <v>1</v>
      </c>
      <c r="F76" s="969">
        <f t="shared" si="27"/>
        <v>1</v>
      </c>
      <c r="G76" s="915" t="s">
        <v>1020</v>
      </c>
      <c r="H76" s="915" t="s">
        <v>1018</v>
      </c>
      <c r="I76" s="915" t="s">
        <v>383</v>
      </c>
      <c r="J76" s="917">
        <f t="shared" ca="1" si="31"/>
        <v>0</v>
      </c>
      <c r="K76" s="917">
        <f t="shared" ca="1" si="31"/>
        <v>0</v>
      </c>
      <c r="L76" s="917">
        <f t="shared" ca="1" si="31"/>
        <v>0</v>
      </c>
      <c r="M76" s="917">
        <f t="shared" ca="1" si="31"/>
        <v>0</v>
      </c>
      <c r="N76" s="917">
        <f t="shared" ca="1" si="31"/>
        <v>0</v>
      </c>
      <c r="O76" s="917">
        <f t="shared" ca="1" si="31"/>
        <v>0</v>
      </c>
      <c r="P76" s="917">
        <f t="shared" ca="1" si="31"/>
        <v>0</v>
      </c>
      <c r="Q76" s="917">
        <f t="shared" ca="1" si="31"/>
        <v>0</v>
      </c>
      <c r="R76" s="917">
        <f t="shared" ca="1" si="31"/>
        <v>0</v>
      </c>
      <c r="S76" s="917">
        <f t="shared" ca="1" si="22"/>
        <v>0</v>
      </c>
      <c r="T76" s="917">
        <f t="shared" ca="1" si="31"/>
        <v>0</v>
      </c>
      <c r="U76" s="917">
        <f t="shared" ca="1" si="31"/>
        <v>0</v>
      </c>
      <c r="V76" s="1" t="str">
        <f t="shared" si="28"/>
        <v>ASR_Financial_Report_SHP21Final</v>
      </c>
      <c r="W76" s="916">
        <f t="shared" si="29"/>
        <v>44658</v>
      </c>
      <c r="X76" s="1" t="str">
        <f t="shared" si="30"/>
        <v>Unaudited</v>
      </c>
    </row>
    <row r="77" spans="1:24" x14ac:dyDescent="0.25">
      <c r="A77" s="1" t="s">
        <v>420</v>
      </c>
      <c r="B77" s="1" t="str">
        <f t="shared" si="23"/>
        <v>DEF</v>
      </c>
      <c r="C77" s="1" t="str">
        <f t="shared" si="24"/>
        <v>Default</v>
      </c>
      <c r="D77" s="915">
        <f t="shared" si="25"/>
        <v>1900</v>
      </c>
      <c r="E77" s="916">
        <f t="shared" si="26"/>
        <v>1</v>
      </c>
      <c r="F77" s="969">
        <f t="shared" si="27"/>
        <v>91</v>
      </c>
      <c r="G77" s="915" t="s">
        <v>1016</v>
      </c>
      <c r="H77" s="915" t="s">
        <v>1017</v>
      </c>
      <c r="I77" s="915" t="s">
        <v>384</v>
      </c>
      <c r="J77" s="917">
        <f t="shared" ca="1" si="31"/>
        <v>0.86352030504243016</v>
      </c>
      <c r="K77" s="917">
        <f t="shared" ca="1" si="31"/>
        <v>0.90416296557965004</v>
      </c>
      <c r="L77" s="917">
        <f t="shared" ca="1" si="31"/>
        <v>1.0174515216257887</v>
      </c>
      <c r="M77" s="917">
        <f t="shared" ca="1" si="31"/>
        <v>0.81338956842373</v>
      </c>
      <c r="N77" s="917">
        <f t="shared" ca="1" si="31"/>
        <v>0.99633508279513228</v>
      </c>
      <c r="O77" s="917">
        <f t="shared" ca="1" si="31"/>
        <v>0.7345428168054936</v>
      </c>
      <c r="P77" s="917">
        <f t="shared" ca="1" si="31"/>
        <v>0.46334252893922218</v>
      </c>
      <c r="Q77" s="917">
        <f t="shared" ca="1" si="31"/>
        <v>0.52889488117315908</v>
      </c>
      <c r="R77" s="917">
        <f t="shared" ca="1" si="31"/>
        <v>0.72449567850075636</v>
      </c>
      <c r="S77" s="917">
        <f t="shared" ca="1" si="22"/>
        <v>0.21135243000548803</v>
      </c>
      <c r="T77" s="917">
        <f t="shared" ca="1" si="31"/>
        <v>0.59485626852398366</v>
      </c>
      <c r="U77" s="917">
        <f t="shared" ca="1" si="31"/>
        <v>1.2907060417344176</v>
      </c>
      <c r="V77" s="1" t="str">
        <f t="shared" si="28"/>
        <v>ASR_Financial_Report_SHP21Final</v>
      </c>
      <c r="W77" s="916">
        <f t="shared" si="29"/>
        <v>44658</v>
      </c>
      <c r="X77" s="1" t="str">
        <f t="shared" si="30"/>
        <v>Unaudited</v>
      </c>
    </row>
    <row r="78" spans="1:24" x14ac:dyDescent="0.25">
      <c r="A78" s="1" t="s">
        <v>420</v>
      </c>
      <c r="B78" s="1" t="str">
        <f t="shared" si="23"/>
        <v>DEF</v>
      </c>
      <c r="C78" s="1" t="str">
        <f t="shared" si="24"/>
        <v>Default</v>
      </c>
      <c r="D78" s="915">
        <f t="shared" si="25"/>
        <v>1900</v>
      </c>
      <c r="E78" s="916">
        <f t="shared" si="26"/>
        <v>1</v>
      </c>
      <c r="F78" s="969">
        <f t="shared" si="27"/>
        <v>182</v>
      </c>
      <c r="G78" s="915" t="s">
        <v>1016</v>
      </c>
      <c r="H78" s="915" t="s">
        <v>1017</v>
      </c>
      <c r="I78" s="915" t="s">
        <v>384</v>
      </c>
      <c r="J78" s="917">
        <f t="shared" ca="1" si="31"/>
        <v>0.87135012535310341</v>
      </c>
      <c r="K78" s="917">
        <f t="shared" ca="1" si="31"/>
        <v>0.89211200826456272</v>
      </c>
      <c r="L78" s="917">
        <f t="shared" ca="1" si="31"/>
        <v>1.0193342762103719</v>
      </c>
      <c r="M78" s="917">
        <f t="shared" ca="1" si="31"/>
        <v>0.87170230818996119</v>
      </c>
      <c r="N78" s="917">
        <f t="shared" ca="1" si="31"/>
        <v>0.97627863878642818</v>
      </c>
      <c r="O78" s="917">
        <f t="shared" ca="1" si="31"/>
        <v>0.8156452462170708</v>
      </c>
      <c r="P78" s="917">
        <f t="shared" ca="1" si="31"/>
        <v>0.48221969617620808</v>
      </c>
      <c r="Q78" s="917">
        <f t="shared" ca="1" si="31"/>
        <v>0.49158619020974309</v>
      </c>
      <c r="R78" s="917">
        <f t="shared" ca="1" si="31"/>
        <v>0.73466928600507908</v>
      </c>
      <c r="S78" s="917">
        <f t="shared" ca="1" si="31"/>
        <v>0.32917759658511592</v>
      </c>
      <c r="T78" s="917">
        <f t="shared" ca="1" si="31"/>
        <v>0.5684106300265469</v>
      </c>
      <c r="U78" s="917">
        <f t="shared" ca="1" si="31"/>
        <v>1.0629793077604655</v>
      </c>
      <c r="V78" s="1" t="str">
        <f t="shared" si="28"/>
        <v>ASR_Financial_Report_SHP21Final</v>
      </c>
      <c r="W78" s="916">
        <f t="shared" si="29"/>
        <v>44658</v>
      </c>
      <c r="X78" s="1" t="str">
        <f t="shared" si="30"/>
        <v>Unaudited</v>
      </c>
    </row>
    <row r="79" spans="1:24" x14ac:dyDescent="0.25">
      <c r="A79" s="1" t="s">
        <v>420</v>
      </c>
      <c r="B79" s="1" t="str">
        <f t="shared" si="23"/>
        <v>DEF</v>
      </c>
      <c r="C79" s="1" t="str">
        <f t="shared" si="24"/>
        <v>Default</v>
      </c>
      <c r="D79" s="915">
        <f t="shared" si="25"/>
        <v>1900</v>
      </c>
      <c r="E79" s="916">
        <f t="shared" si="26"/>
        <v>1</v>
      </c>
      <c r="F79" s="969">
        <f t="shared" si="27"/>
        <v>274</v>
      </c>
      <c r="G79" s="915" t="s">
        <v>1016</v>
      </c>
      <c r="H79" s="915" t="s">
        <v>1017</v>
      </c>
      <c r="I79" s="915" t="s">
        <v>384</v>
      </c>
      <c r="J79" s="917">
        <f t="shared" ca="1" si="31"/>
        <v>0.88527185047249946</v>
      </c>
      <c r="K79" s="917">
        <f t="shared" ca="1" si="31"/>
        <v>0.91665107435972537</v>
      </c>
      <c r="L79" s="917">
        <f t="shared" ca="1" si="31"/>
        <v>0.9646692466766249</v>
      </c>
      <c r="M79" s="917">
        <f t="shared" ca="1" si="31"/>
        <v>0.89495234177941418</v>
      </c>
      <c r="N79" s="917">
        <f t="shared" ca="1" si="31"/>
        <v>0.98051605041532031</v>
      </c>
      <c r="O79" s="917">
        <f t="shared" ca="1" si="31"/>
        <v>0.80953403960598436</v>
      </c>
      <c r="P79" s="917">
        <f t="shared" ca="1" si="31"/>
        <v>0.51800747920626755</v>
      </c>
      <c r="Q79" s="917">
        <f t="shared" ca="1" si="31"/>
        <v>0.63533752002474997</v>
      </c>
      <c r="R79" s="917">
        <f t="shared" ca="1" si="31"/>
        <v>0.67291609453899504</v>
      </c>
      <c r="S79" s="917">
        <f t="shared" ca="1" si="31"/>
        <v>0.32516925271473052</v>
      </c>
      <c r="T79" s="917">
        <f t="shared" ca="1" si="31"/>
        <v>0.61309351279694357</v>
      </c>
      <c r="U79" s="917">
        <f t="shared" ca="1" si="31"/>
        <v>1.0197909233719855</v>
      </c>
      <c r="V79" s="1" t="str">
        <f t="shared" si="28"/>
        <v>ASR_Financial_Report_SHP21Final</v>
      </c>
      <c r="W79" s="916">
        <f t="shared" si="29"/>
        <v>44658</v>
      </c>
      <c r="X79" s="1" t="str">
        <f t="shared" si="30"/>
        <v>Unaudited</v>
      </c>
    </row>
    <row r="80" spans="1:24" x14ac:dyDescent="0.25">
      <c r="A80" s="1" t="s">
        <v>420</v>
      </c>
      <c r="B80" s="1" t="str">
        <f t="shared" si="23"/>
        <v>DEF</v>
      </c>
      <c r="C80" s="1" t="str">
        <f t="shared" si="24"/>
        <v>Default</v>
      </c>
      <c r="D80" s="915">
        <f t="shared" si="25"/>
        <v>1900</v>
      </c>
      <c r="E80" s="916">
        <f t="shared" si="26"/>
        <v>1</v>
      </c>
      <c r="F80" s="969">
        <f t="shared" si="27"/>
        <v>366</v>
      </c>
      <c r="G80" s="915" t="s">
        <v>1016</v>
      </c>
      <c r="H80" s="915" t="s">
        <v>1017</v>
      </c>
      <c r="I80" s="915" t="s">
        <v>384</v>
      </c>
      <c r="J80" s="917">
        <f t="shared" ca="1" si="31"/>
        <v>0.82268771256667506</v>
      </c>
      <c r="K80" s="917">
        <f t="shared" ca="1" si="31"/>
        <v>0.8569150615399227</v>
      </c>
      <c r="L80" s="917">
        <f t="shared" ca="1" si="31"/>
        <v>0.86078513150304292</v>
      </c>
      <c r="M80" s="917">
        <f t="shared" ca="1" si="31"/>
        <v>0.82329641754308869</v>
      </c>
      <c r="N80" s="917">
        <f t="shared" ca="1" si="31"/>
        <v>0.87303553947562318</v>
      </c>
      <c r="O80" s="917">
        <f t="shared" ca="1" si="31"/>
        <v>0.75387063995390979</v>
      </c>
      <c r="P80" s="917">
        <f t="shared" ca="1" si="31"/>
        <v>0.46535065644180773</v>
      </c>
      <c r="Q80" s="917">
        <f t="shared" ca="1" si="31"/>
        <v>1.7354592748213991</v>
      </c>
      <c r="R80" s="917">
        <f t="shared" ca="1" si="31"/>
        <v>0.74628338001195382</v>
      </c>
      <c r="S80" s="917">
        <f t="shared" ca="1" si="31"/>
        <v>0.25391856796054468</v>
      </c>
      <c r="T80" s="917">
        <f t="shared" ca="1" si="31"/>
        <v>0.92756648046136569</v>
      </c>
      <c r="U80" s="917">
        <f t="shared" ca="1" si="31"/>
        <v>0.9117390614832942</v>
      </c>
      <c r="V80" s="1" t="str">
        <f t="shared" si="28"/>
        <v>ASR_Financial_Report_SHP21Final</v>
      </c>
      <c r="W80" s="916">
        <f t="shared" si="29"/>
        <v>44658</v>
      </c>
      <c r="X80" s="1" t="str">
        <f t="shared" si="30"/>
        <v>Unaudited</v>
      </c>
    </row>
    <row r="81" spans="1:24" x14ac:dyDescent="0.25">
      <c r="A81" s="1" t="s">
        <v>420</v>
      </c>
      <c r="B81" s="1" t="str">
        <f t="shared" si="23"/>
        <v>DEF</v>
      </c>
      <c r="C81" s="1" t="str">
        <f t="shared" si="24"/>
        <v>Default</v>
      </c>
      <c r="D81" s="915">
        <f t="shared" si="25"/>
        <v>1900</v>
      </c>
      <c r="E81" s="916">
        <f t="shared" si="26"/>
        <v>1</v>
      </c>
      <c r="F81" s="969">
        <f t="shared" si="27"/>
        <v>1</v>
      </c>
      <c r="G81" s="915" t="s">
        <v>1016</v>
      </c>
      <c r="H81" s="915" t="s">
        <v>1018</v>
      </c>
      <c r="I81" s="915" t="s">
        <v>384</v>
      </c>
      <c r="J81" s="917">
        <f t="shared" ca="1" si="31"/>
        <v>0.8721075939511197</v>
      </c>
      <c r="K81" s="917">
        <f t="shared" ca="1" si="31"/>
        <v>0.8915874367928065</v>
      </c>
      <c r="L81" s="917">
        <f t="shared" ca="1" si="31"/>
        <v>0.96057311618298602</v>
      </c>
      <c r="M81" s="917">
        <f t="shared" ca="1" si="31"/>
        <v>0.85072080941299677</v>
      </c>
      <c r="N81" s="917">
        <f t="shared" ca="1" si="31"/>
        <v>0.95386009140043293</v>
      </c>
      <c r="O81" s="917">
        <f t="shared" ca="1" si="31"/>
        <v>0.77748297071494921</v>
      </c>
      <c r="P81" s="917">
        <f t="shared" ca="1" si="31"/>
        <v>0.48196670564716421</v>
      </c>
      <c r="Q81" s="917">
        <f t="shared" ca="1" si="31"/>
        <v>0.73614419973883594</v>
      </c>
      <c r="R81" s="917">
        <f t="shared" ca="1" si="31"/>
        <v>0.72009100320520858</v>
      </c>
      <c r="S81" s="917">
        <f t="shared" ca="1" si="31"/>
        <v>0.27921459509831986</v>
      </c>
      <c r="T81" s="917">
        <f t="shared" ca="1" si="31"/>
        <v>0.66707388433875181</v>
      </c>
      <c r="U81" s="917">
        <f t="shared" ca="1" si="31"/>
        <v>1.0569887385922485</v>
      </c>
      <c r="V81" s="1" t="str">
        <f t="shared" si="28"/>
        <v>ASR_Financial_Report_SHP21Final</v>
      </c>
      <c r="W81" s="916">
        <f t="shared" si="29"/>
        <v>44658</v>
      </c>
      <c r="X81" s="1" t="str">
        <f t="shared" si="30"/>
        <v>Unaudited</v>
      </c>
    </row>
    <row r="82" spans="1:24" x14ac:dyDescent="0.25">
      <c r="A82" s="1" t="s">
        <v>420</v>
      </c>
      <c r="B82" s="1" t="str">
        <f t="shared" si="23"/>
        <v>DEF</v>
      </c>
      <c r="C82" s="1" t="str">
        <f t="shared" si="24"/>
        <v>Default</v>
      </c>
      <c r="D82" s="915">
        <f t="shared" si="25"/>
        <v>1900</v>
      </c>
      <c r="E82" s="916">
        <f t="shared" si="26"/>
        <v>1</v>
      </c>
      <c r="F82" s="969">
        <f t="shared" si="27"/>
        <v>91</v>
      </c>
      <c r="G82" s="915" t="s">
        <v>1019</v>
      </c>
      <c r="H82" s="915" t="s">
        <v>1017</v>
      </c>
      <c r="I82" s="915" t="s">
        <v>384</v>
      </c>
      <c r="J82" s="917">
        <f t="shared" ref="J82:U97"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8.511931041586028E-2</v>
      </c>
      <c r="K82" s="917">
        <f t="shared" ca="1" si="32"/>
        <v>5.1069692520571412E-2</v>
      </c>
      <c r="L82" s="917">
        <f t="shared" ca="1" si="32"/>
        <v>0.97789941513587131</v>
      </c>
      <c r="M82" s="917">
        <f t="shared" ca="1" si="32"/>
        <v>0</v>
      </c>
      <c r="N82" s="917">
        <f t="shared" ca="1" si="32"/>
        <v>0</v>
      </c>
      <c r="O82" s="917">
        <f t="shared" ca="1" si="32"/>
        <v>0</v>
      </c>
      <c r="P82" s="917">
        <f t="shared" ca="1" si="32"/>
        <v>0</v>
      </c>
      <c r="Q82" s="917">
        <f t="shared" ca="1" si="32"/>
        <v>0</v>
      </c>
      <c r="R82" s="917">
        <f t="shared" ca="1" si="32"/>
        <v>0</v>
      </c>
      <c r="S82" s="917">
        <f t="shared" ca="1" si="31"/>
        <v>0</v>
      </c>
      <c r="T82" s="917">
        <f t="shared" ca="1" si="32"/>
        <v>0</v>
      </c>
      <c r="U82" s="917">
        <f t="shared" ca="1" si="32"/>
        <v>0</v>
      </c>
      <c r="V82" s="1" t="str">
        <f t="shared" si="28"/>
        <v>ASR_Financial_Report_SHP21Final</v>
      </c>
      <c r="W82" s="916">
        <f t="shared" si="29"/>
        <v>44658</v>
      </c>
      <c r="X82" s="1" t="str">
        <f t="shared" si="30"/>
        <v>Unaudited</v>
      </c>
    </row>
    <row r="83" spans="1:24" x14ac:dyDescent="0.25">
      <c r="A83" s="1" t="s">
        <v>420</v>
      </c>
      <c r="B83" s="1" t="str">
        <f t="shared" si="23"/>
        <v>DEF</v>
      </c>
      <c r="C83" s="1" t="str">
        <f t="shared" si="24"/>
        <v>Default</v>
      </c>
      <c r="D83" s="915">
        <f t="shared" si="25"/>
        <v>1900</v>
      </c>
      <c r="E83" s="916">
        <f t="shared" si="26"/>
        <v>1</v>
      </c>
      <c r="F83" s="969">
        <f t="shared" si="27"/>
        <v>182</v>
      </c>
      <c r="G83" s="915" t="s">
        <v>1019</v>
      </c>
      <c r="H83" s="915" t="s">
        <v>1017</v>
      </c>
      <c r="I83" s="915" t="s">
        <v>384</v>
      </c>
      <c r="J83" s="917">
        <f t="shared" ca="1" si="32"/>
        <v>8.559084574923366E-2</v>
      </c>
      <c r="K83" s="917">
        <f t="shared" ca="1" si="32"/>
        <v>5.1833637414040665E-2</v>
      </c>
      <c r="L83" s="917">
        <f t="shared" ca="1" si="32"/>
        <v>0.9294310122036552</v>
      </c>
      <c r="M83" s="917">
        <f t="shared" ca="1" si="32"/>
        <v>0</v>
      </c>
      <c r="N83" s="917">
        <f t="shared" ca="1" si="32"/>
        <v>0</v>
      </c>
      <c r="O83" s="917">
        <f t="shared" ca="1" si="32"/>
        <v>0</v>
      </c>
      <c r="P83" s="917">
        <f t="shared" ca="1" si="32"/>
        <v>0</v>
      </c>
      <c r="Q83" s="917">
        <f t="shared" ca="1" si="32"/>
        <v>0</v>
      </c>
      <c r="R83" s="917">
        <f t="shared" ca="1" si="32"/>
        <v>0</v>
      </c>
      <c r="S83" s="917">
        <f t="shared" ca="1" si="31"/>
        <v>0</v>
      </c>
      <c r="T83" s="917">
        <f t="shared" ca="1" si="32"/>
        <v>0</v>
      </c>
      <c r="U83" s="917">
        <f t="shared" ca="1" si="32"/>
        <v>0</v>
      </c>
      <c r="V83" s="1" t="str">
        <f t="shared" si="28"/>
        <v>ASR_Financial_Report_SHP21Final</v>
      </c>
      <c r="W83" s="916">
        <f t="shared" si="29"/>
        <v>44658</v>
      </c>
      <c r="X83" s="1" t="str">
        <f t="shared" si="30"/>
        <v>Unaudited</v>
      </c>
    </row>
    <row r="84" spans="1:24" x14ac:dyDescent="0.25">
      <c r="A84" s="1" t="s">
        <v>420</v>
      </c>
      <c r="B84" s="1" t="str">
        <f t="shared" si="23"/>
        <v>DEF</v>
      </c>
      <c r="C84" s="1" t="str">
        <f t="shared" si="24"/>
        <v>Default</v>
      </c>
      <c r="D84" s="915">
        <f t="shared" si="25"/>
        <v>1900</v>
      </c>
      <c r="E84" s="916">
        <f t="shared" si="26"/>
        <v>1</v>
      </c>
      <c r="F84" s="969">
        <f t="shared" si="27"/>
        <v>274</v>
      </c>
      <c r="G84" s="915" t="s">
        <v>1019</v>
      </c>
      <c r="H84" s="915" t="s">
        <v>1017</v>
      </c>
      <c r="I84" s="915" t="s">
        <v>384</v>
      </c>
      <c r="J84" s="917">
        <f t="shared" ca="1" si="32"/>
        <v>8.5940026024426019E-2</v>
      </c>
      <c r="K84" s="917">
        <f t="shared" ca="1" si="32"/>
        <v>6.0191974127825155E-2</v>
      </c>
      <c r="L84" s="917">
        <f t="shared" ca="1" si="32"/>
        <v>0.83892885988184507</v>
      </c>
      <c r="M84" s="917">
        <f t="shared" ca="1" si="32"/>
        <v>0</v>
      </c>
      <c r="N84" s="917">
        <f t="shared" ca="1" si="32"/>
        <v>0</v>
      </c>
      <c r="O84" s="917">
        <f t="shared" ca="1" si="32"/>
        <v>0</v>
      </c>
      <c r="P84" s="917">
        <f t="shared" ca="1" si="32"/>
        <v>0</v>
      </c>
      <c r="Q84" s="917">
        <f t="shared" ca="1" si="32"/>
        <v>0</v>
      </c>
      <c r="R84" s="917">
        <f t="shared" ca="1" si="32"/>
        <v>0</v>
      </c>
      <c r="S84" s="917">
        <f t="shared" ca="1" si="31"/>
        <v>0</v>
      </c>
      <c r="T84" s="917">
        <f t="shared" ca="1" si="32"/>
        <v>0</v>
      </c>
      <c r="U84" s="917">
        <f t="shared" ca="1" si="32"/>
        <v>0</v>
      </c>
      <c r="V84" s="1" t="str">
        <f t="shared" si="28"/>
        <v>ASR_Financial_Report_SHP21Final</v>
      </c>
      <c r="W84" s="916">
        <f t="shared" si="29"/>
        <v>44658</v>
      </c>
      <c r="X84" s="1" t="str">
        <f t="shared" si="30"/>
        <v>Unaudited</v>
      </c>
    </row>
    <row r="85" spans="1:24" x14ac:dyDescent="0.25">
      <c r="A85" s="1" t="s">
        <v>420</v>
      </c>
      <c r="B85" s="1" t="str">
        <f t="shared" si="23"/>
        <v>DEF</v>
      </c>
      <c r="C85" s="1" t="str">
        <f t="shared" si="24"/>
        <v>Default</v>
      </c>
      <c r="D85" s="915">
        <f t="shared" si="25"/>
        <v>1900</v>
      </c>
      <c r="E85" s="916">
        <f t="shared" si="26"/>
        <v>1</v>
      </c>
      <c r="F85" s="969">
        <f t="shared" si="27"/>
        <v>366</v>
      </c>
      <c r="G85" s="915" t="s">
        <v>1019</v>
      </c>
      <c r="H85" s="915" t="s">
        <v>1017</v>
      </c>
      <c r="I85" s="915" t="s">
        <v>384</v>
      </c>
      <c r="J85" s="917">
        <f t="shared" ca="1" si="32"/>
        <v>8.581816624782436E-2</v>
      </c>
      <c r="K85" s="917">
        <f t="shared" ca="1" si="32"/>
        <v>4.9535518722975201E-2</v>
      </c>
      <c r="L85" s="917">
        <f t="shared" ca="1" si="32"/>
        <v>0.90726665608776991</v>
      </c>
      <c r="M85" s="917">
        <f t="shared" ca="1" si="32"/>
        <v>0</v>
      </c>
      <c r="N85" s="917">
        <f t="shared" ca="1" si="32"/>
        <v>0</v>
      </c>
      <c r="O85" s="917">
        <f t="shared" ca="1" si="32"/>
        <v>0</v>
      </c>
      <c r="P85" s="917">
        <f t="shared" ca="1" si="32"/>
        <v>0</v>
      </c>
      <c r="Q85" s="917">
        <f t="shared" ca="1" si="32"/>
        <v>0</v>
      </c>
      <c r="R85" s="917">
        <f t="shared" ca="1" si="32"/>
        <v>0</v>
      </c>
      <c r="S85" s="917">
        <f t="shared" ca="1" si="31"/>
        <v>0</v>
      </c>
      <c r="T85" s="917">
        <f t="shared" ca="1" si="32"/>
        <v>0</v>
      </c>
      <c r="U85" s="917">
        <f t="shared" ca="1" si="32"/>
        <v>0</v>
      </c>
      <c r="V85" s="1" t="str">
        <f t="shared" si="28"/>
        <v>ASR_Financial_Report_SHP21Final</v>
      </c>
      <c r="W85" s="916">
        <f t="shared" si="29"/>
        <v>44658</v>
      </c>
      <c r="X85" s="1" t="str">
        <f t="shared" si="30"/>
        <v>Unaudited</v>
      </c>
    </row>
    <row r="86" spans="1:24" x14ac:dyDescent="0.25">
      <c r="A86" s="1" t="s">
        <v>420</v>
      </c>
      <c r="B86" s="1" t="str">
        <f t="shared" si="23"/>
        <v>DEF</v>
      </c>
      <c r="C86" s="1" t="str">
        <f t="shared" si="24"/>
        <v>Default</v>
      </c>
      <c r="D86" s="915">
        <f t="shared" si="25"/>
        <v>1900</v>
      </c>
      <c r="E86" s="916">
        <f t="shared" si="26"/>
        <v>1</v>
      </c>
      <c r="F86" s="969">
        <f t="shared" si="27"/>
        <v>1</v>
      </c>
      <c r="G86" s="915" t="s">
        <v>1019</v>
      </c>
      <c r="H86" s="915" t="s">
        <v>1018</v>
      </c>
      <c r="I86" s="915" t="s">
        <v>384</v>
      </c>
      <c r="J86" s="917">
        <f t="shared" ca="1" si="32"/>
        <v>8.5669720064315225E-2</v>
      </c>
      <c r="K86" s="917">
        <f t="shared" ca="1" si="32"/>
        <v>5.3121956171831748E-2</v>
      </c>
      <c r="L86" s="917">
        <f t="shared" ca="1" si="32"/>
        <v>0.91109464331864698</v>
      </c>
      <c r="M86" s="917">
        <f t="shared" ca="1" si="32"/>
        <v>0</v>
      </c>
      <c r="N86" s="917">
        <f t="shared" ca="1" si="32"/>
        <v>0</v>
      </c>
      <c r="O86" s="917">
        <f t="shared" ca="1" si="32"/>
        <v>0</v>
      </c>
      <c r="P86" s="917">
        <f t="shared" ca="1" si="32"/>
        <v>0</v>
      </c>
      <c r="Q86" s="917">
        <f t="shared" ca="1" si="32"/>
        <v>0</v>
      </c>
      <c r="R86" s="917">
        <f t="shared" ca="1" si="32"/>
        <v>0</v>
      </c>
      <c r="S86" s="917">
        <f t="shared" ca="1" si="31"/>
        <v>0</v>
      </c>
      <c r="T86" s="917">
        <f t="shared" ca="1" si="32"/>
        <v>0</v>
      </c>
      <c r="U86" s="917">
        <f t="shared" ca="1" si="32"/>
        <v>0</v>
      </c>
      <c r="V86" s="1" t="str">
        <f t="shared" si="28"/>
        <v>ASR_Financial_Report_SHP21Final</v>
      </c>
      <c r="W86" s="916">
        <f t="shared" si="29"/>
        <v>44658</v>
      </c>
      <c r="X86" s="1" t="str">
        <f t="shared" si="30"/>
        <v>Unaudited</v>
      </c>
    </row>
    <row r="87" spans="1:24" x14ac:dyDescent="0.25">
      <c r="A87" s="1" t="s">
        <v>420</v>
      </c>
      <c r="B87" s="1" t="str">
        <f t="shared" si="23"/>
        <v>DEF</v>
      </c>
      <c r="C87" s="1" t="str">
        <f t="shared" si="24"/>
        <v>Default</v>
      </c>
      <c r="D87" s="915">
        <f t="shared" si="25"/>
        <v>1900</v>
      </c>
      <c r="E87" s="916">
        <f t="shared" si="26"/>
        <v>1</v>
      </c>
      <c r="F87" s="969">
        <f t="shared" si="27"/>
        <v>91</v>
      </c>
      <c r="G87" s="915" t="s">
        <v>1020</v>
      </c>
      <c r="H87" s="915" t="s">
        <v>1017</v>
      </c>
      <c r="I87" s="915" t="s">
        <v>384</v>
      </c>
      <c r="J87" s="917">
        <f t="shared" ca="1" si="32"/>
        <v>4.8115806001816676E-2</v>
      </c>
      <c r="K87" s="917">
        <f t="shared" ca="1" si="32"/>
        <v>0</v>
      </c>
      <c r="L87" s="917">
        <f t="shared" ca="1" si="32"/>
        <v>0</v>
      </c>
      <c r="M87" s="917">
        <f t="shared" ca="1" si="32"/>
        <v>0</v>
      </c>
      <c r="N87" s="917">
        <f t="shared" ca="1" si="32"/>
        <v>0</v>
      </c>
      <c r="O87" s="917">
        <f t="shared" ca="1" si="32"/>
        <v>0</v>
      </c>
      <c r="P87" s="917">
        <f t="shared" ca="1" si="32"/>
        <v>0</v>
      </c>
      <c r="Q87" s="917">
        <f t="shared" ca="1" si="32"/>
        <v>0</v>
      </c>
      <c r="R87" s="917">
        <f t="shared" ca="1" si="32"/>
        <v>0</v>
      </c>
      <c r="S87" s="917">
        <f t="shared" ca="1" si="31"/>
        <v>0</v>
      </c>
      <c r="T87" s="917">
        <f t="shared" ca="1" si="32"/>
        <v>0</v>
      </c>
      <c r="U87" s="917">
        <f t="shared" ca="1" si="32"/>
        <v>0</v>
      </c>
      <c r="V87" s="1" t="str">
        <f t="shared" si="28"/>
        <v>ASR_Financial_Report_SHP21Final</v>
      </c>
      <c r="W87" s="916">
        <f t="shared" si="29"/>
        <v>44658</v>
      </c>
      <c r="X87" s="1" t="str">
        <f t="shared" si="30"/>
        <v>Unaudited</v>
      </c>
    </row>
    <row r="88" spans="1:24" x14ac:dyDescent="0.25">
      <c r="A88" s="1" t="s">
        <v>420</v>
      </c>
      <c r="B88" s="1" t="str">
        <f t="shared" si="23"/>
        <v>DEF</v>
      </c>
      <c r="C88" s="1" t="str">
        <f t="shared" si="24"/>
        <v>Default</v>
      </c>
      <c r="D88" s="915">
        <f t="shared" si="25"/>
        <v>1900</v>
      </c>
      <c r="E88" s="916">
        <f t="shared" si="26"/>
        <v>1</v>
      </c>
      <c r="F88" s="969">
        <f t="shared" si="27"/>
        <v>182</v>
      </c>
      <c r="G88" s="915" t="s">
        <v>1020</v>
      </c>
      <c r="H88" s="915" t="s">
        <v>1017</v>
      </c>
      <c r="I88" s="915" t="s">
        <v>384</v>
      </c>
      <c r="J88" s="917">
        <f t="shared" ca="1" si="32"/>
        <v>3.9697109889909626E-2</v>
      </c>
      <c r="K88" s="917">
        <f t="shared" ca="1" si="32"/>
        <v>0</v>
      </c>
      <c r="L88" s="917">
        <f t="shared" ca="1" si="32"/>
        <v>0</v>
      </c>
      <c r="M88" s="917">
        <f t="shared" ca="1" si="32"/>
        <v>0</v>
      </c>
      <c r="N88" s="917">
        <f t="shared" ca="1" si="32"/>
        <v>0</v>
      </c>
      <c r="O88" s="917">
        <f t="shared" ca="1" si="32"/>
        <v>0</v>
      </c>
      <c r="P88" s="917">
        <f t="shared" ca="1" si="32"/>
        <v>0</v>
      </c>
      <c r="Q88" s="917">
        <f t="shared" ca="1" si="32"/>
        <v>0</v>
      </c>
      <c r="R88" s="917">
        <f t="shared" ca="1" si="32"/>
        <v>0</v>
      </c>
      <c r="S88" s="917">
        <f t="shared" ca="1" si="32"/>
        <v>0</v>
      </c>
      <c r="T88" s="917">
        <f t="shared" ca="1" si="32"/>
        <v>0</v>
      </c>
      <c r="U88" s="917">
        <f t="shared" ca="1" si="32"/>
        <v>0</v>
      </c>
      <c r="V88" s="1" t="str">
        <f t="shared" si="28"/>
        <v>ASR_Financial_Report_SHP21Final</v>
      </c>
      <c r="W88" s="916">
        <f t="shared" si="29"/>
        <v>44658</v>
      </c>
      <c r="X88" s="1" t="str">
        <f t="shared" si="30"/>
        <v>Unaudited</v>
      </c>
    </row>
    <row r="89" spans="1:24" x14ac:dyDescent="0.25">
      <c r="A89" s="1" t="s">
        <v>420</v>
      </c>
      <c r="B89" s="1" t="str">
        <f t="shared" si="23"/>
        <v>DEF</v>
      </c>
      <c r="C89" s="1" t="str">
        <f t="shared" si="24"/>
        <v>Default</v>
      </c>
      <c r="D89" s="915">
        <f t="shared" si="25"/>
        <v>1900</v>
      </c>
      <c r="E89" s="916">
        <f t="shared" si="26"/>
        <v>1</v>
      </c>
      <c r="F89" s="969">
        <f t="shared" si="27"/>
        <v>274</v>
      </c>
      <c r="G89" s="915" t="s">
        <v>1020</v>
      </c>
      <c r="H89" s="915" t="s">
        <v>1017</v>
      </c>
      <c r="I89" s="915" t="s">
        <v>384</v>
      </c>
      <c r="J89" s="917">
        <f t="shared" ca="1" si="32"/>
        <v>2.4506708659002951E-2</v>
      </c>
      <c r="K89" s="917">
        <f t="shared" ca="1" si="32"/>
        <v>0</v>
      </c>
      <c r="L89" s="917">
        <f t="shared" ca="1" si="32"/>
        <v>0</v>
      </c>
      <c r="M89" s="917">
        <f t="shared" ca="1" si="32"/>
        <v>0</v>
      </c>
      <c r="N89" s="917">
        <f t="shared" ca="1" si="32"/>
        <v>0</v>
      </c>
      <c r="O89" s="917">
        <f t="shared" ca="1" si="32"/>
        <v>0</v>
      </c>
      <c r="P89" s="917">
        <f t="shared" ca="1" si="32"/>
        <v>0</v>
      </c>
      <c r="Q89" s="917">
        <f t="shared" ca="1" si="32"/>
        <v>0</v>
      </c>
      <c r="R89" s="917">
        <f t="shared" ca="1" si="32"/>
        <v>0</v>
      </c>
      <c r="S89" s="917">
        <f t="shared" ca="1" si="32"/>
        <v>0</v>
      </c>
      <c r="T89" s="917">
        <f t="shared" ca="1" si="32"/>
        <v>0</v>
      </c>
      <c r="U89" s="917">
        <f t="shared" ca="1" si="32"/>
        <v>0</v>
      </c>
      <c r="V89" s="1" t="str">
        <f t="shared" si="28"/>
        <v>ASR_Financial_Report_SHP21Final</v>
      </c>
      <c r="W89" s="916">
        <f t="shared" si="29"/>
        <v>44658</v>
      </c>
      <c r="X89" s="1" t="str">
        <f t="shared" si="30"/>
        <v>Unaudited</v>
      </c>
    </row>
    <row r="90" spans="1:24" x14ac:dyDescent="0.25">
      <c r="A90" s="1" t="s">
        <v>420</v>
      </c>
      <c r="B90" s="1" t="str">
        <f t="shared" si="23"/>
        <v>DEF</v>
      </c>
      <c r="C90" s="1" t="str">
        <f t="shared" si="24"/>
        <v>Default</v>
      </c>
      <c r="D90" s="915">
        <f t="shared" si="25"/>
        <v>1900</v>
      </c>
      <c r="E90" s="916">
        <f t="shared" si="26"/>
        <v>1</v>
      </c>
      <c r="F90" s="969">
        <f t="shared" si="27"/>
        <v>366</v>
      </c>
      <c r="G90" s="915" t="s">
        <v>1020</v>
      </c>
      <c r="H90" s="915" t="s">
        <v>1017</v>
      </c>
      <c r="I90" s="915" t="s">
        <v>384</v>
      </c>
      <c r="J90" s="917">
        <f t="shared" ca="1" si="32"/>
        <v>8.843773656865124E-2</v>
      </c>
      <c r="K90" s="917">
        <f t="shared" ca="1" si="32"/>
        <v>0</v>
      </c>
      <c r="L90" s="917">
        <f t="shared" ca="1" si="32"/>
        <v>0</v>
      </c>
      <c r="M90" s="917">
        <f t="shared" ca="1" si="32"/>
        <v>0</v>
      </c>
      <c r="N90" s="917">
        <f t="shared" ca="1" si="32"/>
        <v>0</v>
      </c>
      <c r="O90" s="917">
        <f t="shared" ca="1" si="32"/>
        <v>0</v>
      </c>
      <c r="P90" s="917">
        <f t="shared" ca="1" si="32"/>
        <v>0</v>
      </c>
      <c r="Q90" s="917">
        <f t="shared" ca="1" si="32"/>
        <v>0</v>
      </c>
      <c r="R90" s="917">
        <f t="shared" ca="1" si="32"/>
        <v>0</v>
      </c>
      <c r="S90" s="917">
        <f t="shared" ca="1" si="32"/>
        <v>0</v>
      </c>
      <c r="T90" s="917">
        <f t="shared" ca="1" si="32"/>
        <v>0</v>
      </c>
      <c r="U90" s="917">
        <f t="shared" ca="1" si="32"/>
        <v>0</v>
      </c>
      <c r="V90" s="1" t="str">
        <f t="shared" si="28"/>
        <v>ASR_Financial_Report_SHP21Final</v>
      </c>
      <c r="W90" s="916">
        <f t="shared" si="29"/>
        <v>44658</v>
      </c>
      <c r="X90" s="1" t="str">
        <f t="shared" si="30"/>
        <v>Unaudited</v>
      </c>
    </row>
    <row r="91" spans="1:24" x14ac:dyDescent="0.25">
      <c r="A91" s="1" t="s">
        <v>420</v>
      </c>
      <c r="B91" s="1" t="str">
        <f t="shared" si="23"/>
        <v>DEF</v>
      </c>
      <c r="C91" s="1" t="str">
        <f t="shared" si="24"/>
        <v>Default</v>
      </c>
      <c r="D91" s="915">
        <f t="shared" si="25"/>
        <v>1900</v>
      </c>
      <c r="E91" s="916">
        <f t="shared" si="26"/>
        <v>1</v>
      </c>
      <c r="F91" s="969">
        <f t="shared" si="27"/>
        <v>1</v>
      </c>
      <c r="G91" s="915" t="s">
        <v>1020</v>
      </c>
      <c r="H91" s="915" t="s">
        <v>1018</v>
      </c>
      <c r="I91" s="915" t="s">
        <v>384</v>
      </c>
      <c r="J91" s="917">
        <f t="shared" ca="1" si="32"/>
        <v>3.8781819658058866E-2</v>
      </c>
      <c r="K91" s="917">
        <f t="shared" ca="1" si="32"/>
        <v>0</v>
      </c>
      <c r="L91" s="917">
        <f t="shared" ca="1" si="32"/>
        <v>0</v>
      </c>
      <c r="M91" s="917">
        <f t="shared" ca="1" si="32"/>
        <v>0</v>
      </c>
      <c r="N91" s="917">
        <f t="shared" ca="1" si="32"/>
        <v>0</v>
      </c>
      <c r="O91" s="917">
        <f t="shared" ca="1" si="32"/>
        <v>0</v>
      </c>
      <c r="P91" s="917">
        <f t="shared" ca="1" si="32"/>
        <v>0</v>
      </c>
      <c r="Q91" s="917">
        <f t="shared" ca="1" si="32"/>
        <v>0</v>
      </c>
      <c r="R91" s="917">
        <f t="shared" ca="1" si="32"/>
        <v>0</v>
      </c>
      <c r="S91" s="917">
        <f t="shared" ca="1" si="32"/>
        <v>0</v>
      </c>
      <c r="T91" s="917">
        <f t="shared" ca="1" si="32"/>
        <v>0</v>
      </c>
      <c r="U91" s="917">
        <f t="shared" ca="1" si="32"/>
        <v>0</v>
      </c>
      <c r="V91" s="1" t="str">
        <f t="shared" si="28"/>
        <v>ASR_Financial_Report_SHP21Final</v>
      </c>
      <c r="W91" s="916">
        <f t="shared" si="29"/>
        <v>44658</v>
      </c>
      <c r="X91" s="1" t="str">
        <f t="shared" si="30"/>
        <v>Unaudited</v>
      </c>
    </row>
    <row r="92" spans="1:24" x14ac:dyDescent="0.25">
      <c r="A92" s="1" t="s">
        <v>420</v>
      </c>
      <c r="B92" s="1" t="str">
        <f t="shared" si="23"/>
        <v>DEF</v>
      </c>
      <c r="C92" s="1" t="str">
        <f t="shared" si="24"/>
        <v>Default</v>
      </c>
      <c r="D92" s="915">
        <f t="shared" si="25"/>
        <v>1900</v>
      </c>
      <c r="E92" s="916">
        <f t="shared" si="26"/>
        <v>1</v>
      </c>
      <c r="F92" s="969">
        <f t="shared" si="27"/>
        <v>91</v>
      </c>
      <c r="G92" s="915" t="s">
        <v>1016</v>
      </c>
      <c r="H92" s="915" t="s">
        <v>1017</v>
      </c>
      <c r="I92" s="915" t="s">
        <v>385</v>
      </c>
      <c r="J92" s="917">
        <f t="shared" ref="J92:U107"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0.8536475242429864</v>
      </c>
      <c r="K92" s="917">
        <f t="shared" ca="1" si="33"/>
        <v>0.8850171415786916</v>
      </c>
      <c r="L92" s="917">
        <f t="shared" ca="1" si="33"/>
        <v>0.87771862236205422</v>
      </c>
      <c r="M92" s="917">
        <f t="shared" ca="1" si="33"/>
        <v>0.86049656209108605</v>
      </c>
      <c r="N92" s="917">
        <f t="shared" ca="1" si="33"/>
        <v>0.94893899542543425</v>
      </c>
      <c r="O92" s="917">
        <f t="shared" ca="1" si="33"/>
        <v>0.66538502444843706</v>
      </c>
      <c r="P92" s="917">
        <f t="shared" ca="1" si="33"/>
        <v>0.58456560484168363</v>
      </c>
      <c r="Q92" s="917">
        <f t="shared" ca="1" si="33"/>
        <v>0.46458820271699247</v>
      </c>
      <c r="R92" s="917">
        <f t="shared" ca="1" si="33"/>
        <v>0.8234951639503193</v>
      </c>
      <c r="S92" s="917">
        <f t="shared" ca="1" si="32"/>
        <v>0.26440455534217205</v>
      </c>
      <c r="T92" s="917">
        <f t="shared" ca="1" si="33"/>
        <v>0.75855743772832707</v>
      </c>
      <c r="U92" s="917">
        <f t="shared" ca="1" si="33"/>
        <v>1.1713128061807077</v>
      </c>
      <c r="V92" s="1" t="str">
        <f t="shared" si="28"/>
        <v>ASR_Financial_Report_SHP21Final</v>
      </c>
      <c r="W92" s="916">
        <f t="shared" si="29"/>
        <v>44658</v>
      </c>
      <c r="X92" s="1" t="str">
        <f t="shared" si="30"/>
        <v>Unaudited</v>
      </c>
    </row>
    <row r="93" spans="1:24" x14ac:dyDescent="0.25">
      <c r="A93" s="1" t="s">
        <v>420</v>
      </c>
      <c r="B93" s="1" t="str">
        <f t="shared" si="23"/>
        <v>DEF</v>
      </c>
      <c r="C93" s="1" t="str">
        <f t="shared" si="24"/>
        <v>Default</v>
      </c>
      <c r="D93" s="915">
        <f t="shared" si="25"/>
        <v>1900</v>
      </c>
      <c r="E93" s="916">
        <f t="shared" si="26"/>
        <v>1</v>
      </c>
      <c r="F93" s="969">
        <f t="shared" si="27"/>
        <v>182</v>
      </c>
      <c r="G93" s="915" t="s">
        <v>1016</v>
      </c>
      <c r="H93" s="915" t="s">
        <v>1017</v>
      </c>
      <c r="I93" s="915" t="s">
        <v>385</v>
      </c>
      <c r="J93" s="917">
        <f t="shared" ca="1" si="33"/>
        <v>0.85788366495051638</v>
      </c>
      <c r="K93" s="917">
        <f t="shared" ca="1" si="33"/>
        <v>0.90879517183791003</v>
      </c>
      <c r="L93" s="917">
        <f t="shared" ca="1" si="33"/>
        <v>0.91841002081895373</v>
      </c>
      <c r="M93" s="917">
        <f t="shared" ca="1" si="33"/>
        <v>0.87241543517122278</v>
      </c>
      <c r="N93" s="917">
        <f t="shared" ca="1" si="33"/>
        <v>0.89261390317685629</v>
      </c>
      <c r="O93" s="917">
        <f t="shared" ca="1" si="33"/>
        <v>0.57400507835663372</v>
      </c>
      <c r="P93" s="917">
        <f t="shared" ca="1" si="33"/>
        <v>0.54370718878445667</v>
      </c>
      <c r="Q93" s="917">
        <f t="shared" ca="1" si="33"/>
        <v>0.3286255925168528</v>
      </c>
      <c r="R93" s="917">
        <f t="shared" ca="1" si="33"/>
        <v>0.66757426436181344</v>
      </c>
      <c r="S93" s="917">
        <f t="shared" ca="1" si="32"/>
        <v>0.23370244358074488</v>
      </c>
      <c r="T93" s="917">
        <f t="shared" ca="1" si="33"/>
        <v>0.4461542210209356</v>
      </c>
      <c r="U93" s="917">
        <f t="shared" ca="1" si="33"/>
        <v>0.99170961104168187</v>
      </c>
      <c r="V93" s="1" t="str">
        <f t="shared" si="28"/>
        <v>ASR_Financial_Report_SHP21Final</v>
      </c>
      <c r="W93" s="916">
        <f t="shared" si="29"/>
        <v>44658</v>
      </c>
      <c r="X93" s="1" t="str">
        <f t="shared" si="30"/>
        <v>Unaudited</v>
      </c>
    </row>
    <row r="94" spans="1:24" x14ac:dyDescent="0.25">
      <c r="A94" s="1" t="s">
        <v>420</v>
      </c>
      <c r="B94" s="1" t="str">
        <f t="shared" si="23"/>
        <v>DEF</v>
      </c>
      <c r="C94" s="1" t="str">
        <f t="shared" si="24"/>
        <v>Default</v>
      </c>
      <c r="D94" s="915">
        <f t="shared" si="25"/>
        <v>1900</v>
      </c>
      <c r="E94" s="916">
        <f t="shared" si="26"/>
        <v>1</v>
      </c>
      <c r="F94" s="969">
        <f t="shared" si="27"/>
        <v>274</v>
      </c>
      <c r="G94" s="915" t="s">
        <v>1016</v>
      </c>
      <c r="H94" s="915" t="s">
        <v>1017</v>
      </c>
      <c r="I94" s="915" t="s">
        <v>385</v>
      </c>
      <c r="J94" s="917">
        <f t="shared" ca="1" si="33"/>
        <v>0.86220399566723049</v>
      </c>
      <c r="K94" s="917">
        <f t="shared" ca="1" si="33"/>
        <v>0.90932439852015889</v>
      </c>
      <c r="L94" s="917">
        <f t="shared" ca="1" si="33"/>
        <v>0.98051516894794077</v>
      </c>
      <c r="M94" s="917">
        <f t="shared" ca="1" si="33"/>
        <v>0.86664563060353395</v>
      </c>
      <c r="N94" s="917">
        <f t="shared" ca="1" si="33"/>
        <v>0.93020769430164907</v>
      </c>
      <c r="O94" s="917">
        <f t="shared" ca="1" si="33"/>
        <v>0.63122010632259773</v>
      </c>
      <c r="P94" s="917">
        <f t="shared" ca="1" si="33"/>
        <v>0.5570532113423019</v>
      </c>
      <c r="Q94" s="917">
        <f t="shared" ca="1" si="33"/>
        <v>0.25815725284664809</v>
      </c>
      <c r="R94" s="917">
        <f t="shared" ca="1" si="33"/>
        <v>0.65602677709675039</v>
      </c>
      <c r="S94" s="917">
        <f t="shared" ca="1" si="32"/>
        <v>0.14866604887824236</v>
      </c>
      <c r="T94" s="917">
        <f t="shared" ca="1" si="33"/>
        <v>0.55887608864622285</v>
      </c>
      <c r="U94" s="917">
        <f t="shared" ca="1" si="33"/>
        <v>0.97265374180860176</v>
      </c>
      <c r="V94" s="1" t="str">
        <f t="shared" si="28"/>
        <v>ASR_Financial_Report_SHP21Final</v>
      </c>
      <c r="W94" s="916">
        <f t="shared" si="29"/>
        <v>44658</v>
      </c>
      <c r="X94" s="1" t="str">
        <f t="shared" si="30"/>
        <v>Unaudited</v>
      </c>
    </row>
    <row r="95" spans="1:24" x14ac:dyDescent="0.25">
      <c r="A95" s="1" t="s">
        <v>420</v>
      </c>
      <c r="B95" s="1" t="str">
        <f t="shared" si="23"/>
        <v>DEF</v>
      </c>
      <c r="C95" s="1" t="str">
        <f t="shared" si="24"/>
        <v>Default</v>
      </c>
      <c r="D95" s="915">
        <f t="shared" si="25"/>
        <v>1900</v>
      </c>
      <c r="E95" s="916">
        <f t="shared" si="26"/>
        <v>1</v>
      </c>
      <c r="F95" s="969">
        <f t="shared" si="27"/>
        <v>366</v>
      </c>
      <c r="G95" s="915" t="s">
        <v>1016</v>
      </c>
      <c r="H95" s="915" t="s">
        <v>1017</v>
      </c>
      <c r="I95" s="915" t="s">
        <v>385</v>
      </c>
      <c r="J95" s="917">
        <f t="shared" ca="1" si="33"/>
        <v>0.84882294567781724</v>
      </c>
      <c r="K95" s="917">
        <f t="shared" ca="1" si="33"/>
        <v>0.90533999596546433</v>
      </c>
      <c r="L95" s="917">
        <f t="shared" ca="1" si="33"/>
        <v>0.83017494634496869</v>
      </c>
      <c r="M95" s="917">
        <f t="shared" ca="1" si="33"/>
        <v>0.83975427523242874</v>
      </c>
      <c r="N95" s="917">
        <f t="shared" ca="1" si="33"/>
        <v>0.86893903891490809</v>
      </c>
      <c r="O95" s="917">
        <f t="shared" ca="1" si="33"/>
        <v>0.64790632234536116</v>
      </c>
      <c r="P95" s="917">
        <f t="shared" ca="1" si="33"/>
        <v>0.51442014968417649</v>
      </c>
      <c r="Q95" s="917">
        <f t="shared" ca="1" si="33"/>
        <v>0.34748397442675694</v>
      </c>
      <c r="R95" s="917">
        <f t="shared" ca="1" si="33"/>
        <v>0.73830037619300481</v>
      </c>
      <c r="S95" s="917">
        <f t="shared" ca="1" si="32"/>
        <v>0.2131091557358229</v>
      </c>
      <c r="T95" s="917">
        <f t="shared" ca="1" si="33"/>
        <v>0.78454827537146188</v>
      </c>
      <c r="U95" s="917">
        <f t="shared" ca="1" si="33"/>
        <v>0.87503184547728408</v>
      </c>
      <c r="V95" s="1" t="str">
        <f t="shared" si="28"/>
        <v>ASR_Financial_Report_SHP21Final</v>
      </c>
      <c r="W95" s="916">
        <f t="shared" si="29"/>
        <v>44658</v>
      </c>
      <c r="X95" s="1" t="str">
        <f t="shared" si="30"/>
        <v>Unaudited</v>
      </c>
    </row>
    <row r="96" spans="1:24" x14ac:dyDescent="0.25">
      <c r="A96" s="1" t="s">
        <v>420</v>
      </c>
      <c r="B96" s="1" t="str">
        <f t="shared" si="23"/>
        <v>DEF</v>
      </c>
      <c r="C96" s="1" t="str">
        <f t="shared" si="24"/>
        <v>Default</v>
      </c>
      <c r="D96" s="915">
        <f t="shared" si="25"/>
        <v>1900</v>
      </c>
      <c r="E96" s="916">
        <f t="shared" si="26"/>
        <v>1</v>
      </c>
      <c r="F96" s="969">
        <f t="shared" si="27"/>
        <v>1</v>
      </c>
      <c r="G96" s="915" t="s">
        <v>1016</v>
      </c>
      <c r="H96" s="915" t="s">
        <v>1018</v>
      </c>
      <c r="I96" s="915" t="s">
        <v>385</v>
      </c>
      <c r="J96" s="917">
        <f t="shared" ca="1" si="33"/>
        <v>0.85261703171738112</v>
      </c>
      <c r="K96" s="917">
        <f t="shared" ca="1" si="33"/>
        <v>0.90239922585404353</v>
      </c>
      <c r="L96" s="917">
        <f t="shared" ca="1" si="33"/>
        <v>0.89975930323223685</v>
      </c>
      <c r="M96" s="917">
        <f t="shared" ca="1" si="33"/>
        <v>0.85961227693361864</v>
      </c>
      <c r="N96" s="917">
        <f t="shared" ca="1" si="33"/>
        <v>0.9093279270351623</v>
      </c>
      <c r="O96" s="917">
        <f t="shared" ca="1" si="33"/>
        <v>0.63001127359788633</v>
      </c>
      <c r="P96" s="917">
        <f t="shared" ca="1" si="33"/>
        <v>0.54883946215138257</v>
      </c>
      <c r="Q96" s="917">
        <f t="shared" ca="1" si="33"/>
        <v>0.35418983471783361</v>
      </c>
      <c r="R96" s="917">
        <f t="shared" ca="1" si="33"/>
        <v>0.7197884090291109</v>
      </c>
      <c r="S96" s="917">
        <f t="shared" ca="1" si="32"/>
        <v>0.21562260746880899</v>
      </c>
      <c r="T96" s="917">
        <f t="shared" ca="1" si="33"/>
        <v>0.62671800633576236</v>
      </c>
      <c r="U96" s="917">
        <f t="shared" ca="1" si="33"/>
        <v>0.99861510687604271</v>
      </c>
      <c r="V96" s="1" t="str">
        <f t="shared" si="28"/>
        <v>ASR_Financial_Report_SHP21Final</v>
      </c>
      <c r="W96" s="916">
        <f t="shared" si="29"/>
        <v>44658</v>
      </c>
      <c r="X96" s="1" t="str">
        <f t="shared" si="30"/>
        <v>Unaudited</v>
      </c>
    </row>
    <row r="97" spans="1:24" x14ac:dyDescent="0.25">
      <c r="A97" s="1" t="s">
        <v>420</v>
      </c>
      <c r="B97" s="1" t="str">
        <f t="shared" si="23"/>
        <v>DEF</v>
      </c>
      <c r="C97" s="1" t="str">
        <f t="shared" si="24"/>
        <v>Default</v>
      </c>
      <c r="D97" s="915">
        <f t="shared" si="25"/>
        <v>1900</v>
      </c>
      <c r="E97" s="916">
        <f t="shared" si="26"/>
        <v>1</v>
      </c>
      <c r="F97" s="969">
        <f t="shared" si="27"/>
        <v>91</v>
      </c>
      <c r="G97" s="915" t="s">
        <v>1019</v>
      </c>
      <c r="H97" s="915" t="s">
        <v>1017</v>
      </c>
      <c r="I97" s="915" t="s">
        <v>385</v>
      </c>
      <c r="J97" s="917">
        <f t="shared" ca="1" si="33"/>
        <v>0.10154589235689958</v>
      </c>
      <c r="K97" s="917">
        <f t="shared" ca="1" si="33"/>
        <v>5.6685422563272282E-2</v>
      </c>
      <c r="L97" s="917">
        <f t="shared" ca="1" si="33"/>
        <v>1.4160615140357369</v>
      </c>
      <c r="M97" s="917">
        <f t="shared" ca="1" si="33"/>
        <v>0</v>
      </c>
      <c r="N97" s="917">
        <f t="shared" ca="1" si="33"/>
        <v>0</v>
      </c>
      <c r="O97" s="917">
        <f t="shared" ca="1" si="33"/>
        <v>0</v>
      </c>
      <c r="P97" s="917">
        <f t="shared" ca="1" si="33"/>
        <v>0</v>
      </c>
      <c r="Q97" s="917">
        <f t="shared" ca="1" si="33"/>
        <v>0</v>
      </c>
      <c r="R97" s="917">
        <f t="shared" ca="1" si="33"/>
        <v>0</v>
      </c>
      <c r="S97" s="917">
        <f t="shared" ca="1" si="32"/>
        <v>0</v>
      </c>
      <c r="T97" s="917">
        <f t="shared" ca="1" si="33"/>
        <v>0</v>
      </c>
      <c r="U97" s="917">
        <f t="shared" ca="1" si="33"/>
        <v>0</v>
      </c>
      <c r="V97" s="1" t="str">
        <f t="shared" si="28"/>
        <v>ASR_Financial_Report_SHP21Final</v>
      </c>
      <c r="W97" s="916">
        <f t="shared" si="29"/>
        <v>44658</v>
      </c>
      <c r="X97" s="1" t="str">
        <f t="shared" si="30"/>
        <v>Unaudited</v>
      </c>
    </row>
    <row r="98" spans="1:24" x14ac:dyDescent="0.25">
      <c r="A98" s="1" t="s">
        <v>420</v>
      </c>
      <c r="B98" s="1" t="str">
        <f t="shared" ref="B98:B129" si="34">plan_id</f>
        <v>DEF</v>
      </c>
      <c r="C98" s="1" t="str">
        <f t="shared" ref="C98:C129" si="35">plan_name</f>
        <v>Default</v>
      </c>
      <c r="D98" s="915">
        <f t="shared" ref="D98:D129" si="36">reporting_year</f>
        <v>1900</v>
      </c>
      <c r="E98" s="916">
        <f t="shared" ref="E98:E129" si="37">reporting_quarter</f>
        <v>1</v>
      </c>
      <c r="F98" s="969">
        <f t="shared" ref="F98:F129" si="38">IFERROR(IF($H98="Quarter",IF(OR(IFERROR(YEAR(F97),0)&lt;&gt;reporting_year,$H97="YTD"), DATEVALUE("3/31/" &amp; reporting_year),IF(MONTH($F97)=3,DATEVALUE("6/30/" &amp; reporting_year),IF(MONTH($F97)=6,DATEVALUE("9/30/"&amp;reporting_year),DATEVALUE("12/31/"&amp;reporting_year)))),reporting_quarter),"")</f>
        <v>182</v>
      </c>
      <c r="G98" s="915" t="s">
        <v>1019</v>
      </c>
      <c r="H98" s="915" t="s">
        <v>1017</v>
      </c>
      <c r="I98" s="915" t="s">
        <v>385</v>
      </c>
      <c r="J98" s="917">
        <f t="shared" ca="1" si="33"/>
        <v>0.10204203954720528</v>
      </c>
      <c r="K98" s="917">
        <f t="shared" ca="1" si="33"/>
        <v>5.6836499441496706E-2</v>
      </c>
      <c r="L98" s="917">
        <f t="shared" ca="1" si="33"/>
        <v>1.3418275056925453</v>
      </c>
      <c r="M98" s="917">
        <f t="shared" ca="1" si="33"/>
        <v>0</v>
      </c>
      <c r="N98" s="917">
        <f t="shared" ca="1" si="33"/>
        <v>0</v>
      </c>
      <c r="O98" s="917">
        <f t="shared" ca="1" si="33"/>
        <v>0</v>
      </c>
      <c r="P98" s="917">
        <f t="shared" ca="1" si="33"/>
        <v>0</v>
      </c>
      <c r="Q98" s="917">
        <f t="shared" ca="1" si="33"/>
        <v>0</v>
      </c>
      <c r="R98" s="917">
        <f t="shared" ca="1" si="33"/>
        <v>0</v>
      </c>
      <c r="S98" s="917">
        <f t="shared" ca="1" si="33"/>
        <v>0</v>
      </c>
      <c r="T98" s="917">
        <f t="shared" ca="1" si="33"/>
        <v>0</v>
      </c>
      <c r="U98" s="917">
        <f t="shared" ca="1" si="33"/>
        <v>0</v>
      </c>
      <c r="V98" s="1" t="str">
        <f t="shared" ref="V98:V129" si="39">file_name</f>
        <v>ASR_Financial_Report_SHP21Final</v>
      </c>
      <c r="W98" s="916">
        <f t="shared" ref="W98:W129" si="40">file_date</f>
        <v>44658</v>
      </c>
      <c r="X98" s="1" t="str">
        <f t="shared" ref="X98:X129" si="41">status</f>
        <v>Unaudited</v>
      </c>
    </row>
    <row r="99" spans="1:24" x14ac:dyDescent="0.25">
      <c r="A99" s="1" t="s">
        <v>420</v>
      </c>
      <c r="B99" s="1" t="str">
        <f t="shared" si="34"/>
        <v>DEF</v>
      </c>
      <c r="C99" s="1" t="str">
        <f t="shared" si="35"/>
        <v>Default</v>
      </c>
      <c r="D99" s="915">
        <f t="shared" si="36"/>
        <v>1900</v>
      </c>
      <c r="E99" s="916">
        <f t="shared" si="37"/>
        <v>1</v>
      </c>
      <c r="F99" s="969">
        <f t="shared" si="38"/>
        <v>274</v>
      </c>
      <c r="G99" s="915" t="s">
        <v>1019</v>
      </c>
      <c r="H99" s="915" t="s">
        <v>1017</v>
      </c>
      <c r="I99" s="915" t="s">
        <v>385</v>
      </c>
      <c r="J99" s="917">
        <f t="shared" ca="1" si="33"/>
        <v>0.10279458888574705</v>
      </c>
      <c r="K99" s="917">
        <f t="shared" ca="1" si="33"/>
        <v>6.6115893156853567E-2</v>
      </c>
      <c r="L99" s="917">
        <f t="shared" ca="1" si="33"/>
        <v>1.1925795234326675</v>
      </c>
      <c r="M99" s="917">
        <f t="shared" ca="1" si="33"/>
        <v>0</v>
      </c>
      <c r="N99" s="917">
        <f t="shared" ca="1" si="33"/>
        <v>0</v>
      </c>
      <c r="O99" s="917">
        <f t="shared" ca="1" si="33"/>
        <v>0</v>
      </c>
      <c r="P99" s="917">
        <f t="shared" ca="1" si="33"/>
        <v>0</v>
      </c>
      <c r="Q99" s="917">
        <f t="shared" ca="1" si="33"/>
        <v>0</v>
      </c>
      <c r="R99" s="917">
        <f t="shared" ca="1" si="33"/>
        <v>0</v>
      </c>
      <c r="S99" s="917">
        <f t="shared" ca="1" si="33"/>
        <v>0</v>
      </c>
      <c r="T99" s="917">
        <f t="shared" ca="1" si="33"/>
        <v>0</v>
      </c>
      <c r="U99" s="917">
        <f t="shared" ca="1" si="33"/>
        <v>0</v>
      </c>
      <c r="V99" s="1" t="str">
        <f t="shared" si="39"/>
        <v>ASR_Financial_Report_SHP21Final</v>
      </c>
      <c r="W99" s="916">
        <f t="shared" si="40"/>
        <v>44658</v>
      </c>
      <c r="X99" s="1" t="str">
        <f t="shared" si="41"/>
        <v>Unaudited</v>
      </c>
    </row>
    <row r="100" spans="1:24" x14ac:dyDescent="0.25">
      <c r="A100" s="1" t="s">
        <v>420</v>
      </c>
      <c r="B100" s="1" t="str">
        <f t="shared" si="34"/>
        <v>DEF</v>
      </c>
      <c r="C100" s="1" t="str">
        <f t="shared" si="35"/>
        <v>Default</v>
      </c>
      <c r="D100" s="915">
        <f t="shared" si="36"/>
        <v>1900</v>
      </c>
      <c r="E100" s="916">
        <f t="shared" si="37"/>
        <v>1</v>
      </c>
      <c r="F100" s="969">
        <f t="shared" si="38"/>
        <v>366</v>
      </c>
      <c r="G100" s="915" t="s">
        <v>1019</v>
      </c>
      <c r="H100" s="915" t="s">
        <v>1017</v>
      </c>
      <c r="I100" s="915" t="s">
        <v>385</v>
      </c>
      <c r="J100" s="917">
        <f t="shared" ca="1" si="33"/>
        <v>0.10439888175709809</v>
      </c>
      <c r="K100" s="917">
        <f t="shared" ca="1" si="33"/>
        <v>5.4825773631956676E-2</v>
      </c>
      <c r="L100" s="917">
        <f t="shared" ca="1" si="33"/>
        <v>1.2546933638749704</v>
      </c>
      <c r="M100" s="917">
        <f t="shared" ca="1" si="33"/>
        <v>0</v>
      </c>
      <c r="N100" s="917">
        <f t="shared" ca="1" si="33"/>
        <v>0</v>
      </c>
      <c r="O100" s="917">
        <f t="shared" ca="1" si="33"/>
        <v>0</v>
      </c>
      <c r="P100" s="917">
        <f t="shared" ca="1" si="33"/>
        <v>0</v>
      </c>
      <c r="Q100" s="917">
        <f t="shared" ca="1" si="33"/>
        <v>0</v>
      </c>
      <c r="R100" s="917">
        <f t="shared" ca="1" si="33"/>
        <v>0</v>
      </c>
      <c r="S100" s="917">
        <f t="shared" ca="1" si="33"/>
        <v>0</v>
      </c>
      <c r="T100" s="917">
        <f t="shared" ca="1" si="33"/>
        <v>0</v>
      </c>
      <c r="U100" s="917">
        <f t="shared" ca="1" si="33"/>
        <v>0</v>
      </c>
      <c r="V100" s="1" t="str">
        <f t="shared" si="39"/>
        <v>ASR_Financial_Report_SHP21Final</v>
      </c>
      <c r="W100" s="916">
        <f t="shared" si="40"/>
        <v>44658</v>
      </c>
      <c r="X100" s="1" t="str">
        <f t="shared" si="41"/>
        <v>Unaudited</v>
      </c>
    </row>
    <row r="101" spans="1:24" x14ac:dyDescent="0.25">
      <c r="A101" s="1" t="s">
        <v>420</v>
      </c>
      <c r="B101" s="1" t="str">
        <f t="shared" si="34"/>
        <v>DEF</v>
      </c>
      <c r="C101" s="1" t="str">
        <f t="shared" si="35"/>
        <v>Default</v>
      </c>
      <c r="D101" s="915">
        <f t="shared" si="36"/>
        <v>1900</v>
      </c>
      <c r="E101" s="916">
        <f t="shared" si="37"/>
        <v>1</v>
      </c>
      <c r="F101" s="969">
        <f t="shared" si="38"/>
        <v>1</v>
      </c>
      <c r="G101" s="915" t="s">
        <v>1019</v>
      </c>
      <c r="H101" s="915" t="s">
        <v>1018</v>
      </c>
      <c r="I101" s="915" t="s">
        <v>385</v>
      </c>
      <c r="J101" s="917">
        <f t="shared" ca="1" si="33"/>
        <v>0.10309344584102709</v>
      </c>
      <c r="K101" s="917">
        <f t="shared" ca="1" si="33"/>
        <v>5.8589613315327728E-2</v>
      </c>
      <c r="L101" s="917">
        <f t="shared" ca="1" si="33"/>
        <v>1.2950178177988023</v>
      </c>
      <c r="M101" s="917">
        <f t="shared" ca="1" si="33"/>
        <v>0</v>
      </c>
      <c r="N101" s="917">
        <f t="shared" ca="1" si="33"/>
        <v>0</v>
      </c>
      <c r="O101" s="917">
        <f t="shared" ca="1" si="33"/>
        <v>0</v>
      </c>
      <c r="P101" s="917">
        <f t="shared" ca="1" si="33"/>
        <v>0</v>
      </c>
      <c r="Q101" s="917">
        <f t="shared" ca="1" si="33"/>
        <v>0</v>
      </c>
      <c r="R101" s="917">
        <f t="shared" ca="1" si="33"/>
        <v>0</v>
      </c>
      <c r="S101" s="917">
        <f t="shared" ca="1" si="33"/>
        <v>0</v>
      </c>
      <c r="T101" s="917">
        <f t="shared" ca="1" si="33"/>
        <v>0</v>
      </c>
      <c r="U101" s="917">
        <f t="shared" ca="1" si="33"/>
        <v>0</v>
      </c>
      <c r="V101" s="1" t="str">
        <f t="shared" si="39"/>
        <v>ASR_Financial_Report_SHP21Final</v>
      </c>
      <c r="W101" s="916">
        <f t="shared" si="40"/>
        <v>44658</v>
      </c>
      <c r="X101" s="1" t="str">
        <f t="shared" si="41"/>
        <v>Unaudited</v>
      </c>
    </row>
    <row r="102" spans="1:24" x14ac:dyDescent="0.25">
      <c r="A102" s="1" t="s">
        <v>420</v>
      </c>
      <c r="B102" s="1" t="str">
        <f t="shared" si="34"/>
        <v>DEF</v>
      </c>
      <c r="C102" s="1" t="str">
        <f t="shared" si="35"/>
        <v>Default</v>
      </c>
      <c r="D102" s="915">
        <f t="shared" si="36"/>
        <v>1900</v>
      </c>
      <c r="E102" s="916">
        <f t="shared" si="37"/>
        <v>1</v>
      </c>
      <c r="F102" s="969">
        <f t="shared" si="38"/>
        <v>91</v>
      </c>
      <c r="G102" s="915" t="s">
        <v>1020</v>
      </c>
      <c r="H102" s="915" t="s">
        <v>1017</v>
      </c>
      <c r="I102" s="915" t="s">
        <v>385</v>
      </c>
      <c r="J102" s="917">
        <f t="shared" ref="J102:U117"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4.1129498617789237E-2</v>
      </c>
      <c r="K102" s="917">
        <f t="shared" ca="1" si="42"/>
        <v>0</v>
      </c>
      <c r="L102" s="917">
        <f t="shared" ca="1" si="42"/>
        <v>0</v>
      </c>
      <c r="M102" s="917">
        <f t="shared" ca="1" si="42"/>
        <v>0</v>
      </c>
      <c r="N102" s="917">
        <f t="shared" ca="1" si="42"/>
        <v>0</v>
      </c>
      <c r="O102" s="917">
        <f t="shared" ca="1" si="42"/>
        <v>0</v>
      </c>
      <c r="P102" s="917">
        <f t="shared" ca="1" si="42"/>
        <v>0</v>
      </c>
      <c r="Q102" s="917">
        <f t="shared" ca="1" si="42"/>
        <v>0</v>
      </c>
      <c r="R102" s="917">
        <f t="shared" ca="1" si="42"/>
        <v>0</v>
      </c>
      <c r="S102" s="917">
        <f t="shared" ca="1" si="33"/>
        <v>0</v>
      </c>
      <c r="T102" s="917">
        <f t="shared" ca="1" si="42"/>
        <v>0</v>
      </c>
      <c r="U102" s="917">
        <f t="shared" ca="1" si="42"/>
        <v>0</v>
      </c>
      <c r="V102" s="1" t="str">
        <f t="shared" si="39"/>
        <v>ASR_Financial_Report_SHP21Final</v>
      </c>
      <c r="W102" s="916">
        <f t="shared" si="40"/>
        <v>44658</v>
      </c>
      <c r="X102" s="1" t="str">
        <f t="shared" si="41"/>
        <v>Unaudited</v>
      </c>
    </row>
    <row r="103" spans="1:24" x14ac:dyDescent="0.25">
      <c r="A103" s="1" t="s">
        <v>420</v>
      </c>
      <c r="B103" s="1" t="str">
        <f t="shared" si="34"/>
        <v>DEF</v>
      </c>
      <c r="C103" s="1" t="str">
        <f t="shared" si="35"/>
        <v>Default</v>
      </c>
      <c r="D103" s="915">
        <f t="shared" si="36"/>
        <v>1900</v>
      </c>
      <c r="E103" s="916">
        <f t="shared" si="37"/>
        <v>1</v>
      </c>
      <c r="F103" s="969">
        <f t="shared" si="38"/>
        <v>182</v>
      </c>
      <c r="G103" s="915" t="s">
        <v>1020</v>
      </c>
      <c r="H103" s="915" t="s">
        <v>1017</v>
      </c>
      <c r="I103" s="915" t="s">
        <v>385</v>
      </c>
      <c r="J103" s="917">
        <f t="shared" ca="1" si="42"/>
        <v>3.6446823332563175E-2</v>
      </c>
      <c r="K103" s="917">
        <f t="shared" ca="1" si="42"/>
        <v>0</v>
      </c>
      <c r="L103" s="917">
        <f t="shared" ca="1" si="42"/>
        <v>0</v>
      </c>
      <c r="M103" s="917">
        <f t="shared" ca="1" si="42"/>
        <v>0</v>
      </c>
      <c r="N103" s="917">
        <f t="shared" ca="1" si="42"/>
        <v>0</v>
      </c>
      <c r="O103" s="917">
        <f t="shared" ca="1" si="42"/>
        <v>0</v>
      </c>
      <c r="P103" s="917">
        <f t="shared" ca="1" si="42"/>
        <v>0</v>
      </c>
      <c r="Q103" s="917">
        <f t="shared" ca="1" si="42"/>
        <v>0</v>
      </c>
      <c r="R103" s="917">
        <f t="shared" ca="1" si="42"/>
        <v>0</v>
      </c>
      <c r="S103" s="917">
        <f t="shared" ca="1" si="33"/>
        <v>0</v>
      </c>
      <c r="T103" s="917">
        <f t="shared" ca="1" si="42"/>
        <v>0</v>
      </c>
      <c r="U103" s="917">
        <f t="shared" ca="1" si="42"/>
        <v>0</v>
      </c>
      <c r="V103" s="1" t="str">
        <f t="shared" si="39"/>
        <v>ASR_Financial_Report_SHP21Final</v>
      </c>
      <c r="W103" s="916">
        <f t="shared" si="40"/>
        <v>44658</v>
      </c>
      <c r="X103" s="1" t="str">
        <f t="shared" si="41"/>
        <v>Unaudited</v>
      </c>
    </row>
    <row r="104" spans="1:24" x14ac:dyDescent="0.25">
      <c r="A104" s="1" t="s">
        <v>420</v>
      </c>
      <c r="B104" s="1" t="str">
        <f t="shared" si="34"/>
        <v>DEF</v>
      </c>
      <c r="C104" s="1" t="str">
        <f t="shared" si="35"/>
        <v>Default</v>
      </c>
      <c r="D104" s="915">
        <f t="shared" si="36"/>
        <v>1900</v>
      </c>
      <c r="E104" s="916">
        <f t="shared" si="37"/>
        <v>1</v>
      </c>
      <c r="F104" s="969">
        <f t="shared" si="38"/>
        <v>274</v>
      </c>
      <c r="G104" s="915" t="s">
        <v>1020</v>
      </c>
      <c r="H104" s="915" t="s">
        <v>1017</v>
      </c>
      <c r="I104" s="915" t="s">
        <v>385</v>
      </c>
      <c r="J104" s="917">
        <f t="shared" ca="1" si="42"/>
        <v>2.9955801597136809E-2</v>
      </c>
      <c r="K104" s="917">
        <f t="shared" ca="1" si="42"/>
        <v>0</v>
      </c>
      <c r="L104" s="917">
        <f t="shared" ca="1" si="42"/>
        <v>0</v>
      </c>
      <c r="M104" s="917">
        <f t="shared" ca="1" si="42"/>
        <v>0</v>
      </c>
      <c r="N104" s="917">
        <f t="shared" ca="1" si="42"/>
        <v>0</v>
      </c>
      <c r="O104" s="917">
        <f t="shared" ca="1" si="42"/>
        <v>0</v>
      </c>
      <c r="P104" s="917">
        <f t="shared" ca="1" si="42"/>
        <v>0</v>
      </c>
      <c r="Q104" s="917">
        <f t="shared" ca="1" si="42"/>
        <v>0</v>
      </c>
      <c r="R104" s="917">
        <f t="shared" ca="1" si="42"/>
        <v>0</v>
      </c>
      <c r="S104" s="917">
        <f t="shared" ca="1" si="33"/>
        <v>0</v>
      </c>
      <c r="T104" s="917">
        <f t="shared" ca="1" si="42"/>
        <v>0</v>
      </c>
      <c r="U104" s="917">
        <f t="shared" ca="1" si="42"/>
        <v>0</v>
      </c>
      <c r="V104" s="1" t="str">
        <f t="shared" si="39"/>
        <v>ASR_Financial_Report_SHP21Final</v>
      </c>
      <c r="W104" s="916">
        <f t="shared" si="40"/>
        <v>44658</v>
      </c>
      <c r="X104" s="1" t="str">
        <f t="shared" si="41"/>
        <v>Unaudited</v>
      </c>
    </row>
    <row r="105" spans="1:24" x14ac:dyDescent="0.25">
      <c r="A105" s="1" t="s">
        <v>420</v>
      </c>
      <c r="B105" s="1" t="str">
        <f t="shared" si="34"/>
        <v>DEF</v>
      </c>
      <c r="C105" s="1" t="str">
        <f t="shared" si="35"/>
        <v>Default</v>
      </c>
      <c r="D105" s="915">
        <f t="shared" si="36"/>
        <v>1900</v>
      </c>
      <c r="E105" s="916">
        <f t="shared" si="37"/>
        <v>1</v>
      </c>
      <c r="F105" s="969">
        <f t="shared" si="38"/>
        <v>366</v>
      </c>
      <c r="G105" s="915" t="s">
        <v>1020</v>
      </c>
      <c r="H105" s="915" t="s">
        <v>1017</v>
      </c>
      <c r="I105" s="915" t="s">
        <v>385</v>
      </c>
      <c r="J105" s="917">
        <f t="shared" ca="1" si="42"/>
        <v>4.2906113078273155E-2</v>
      </c>
      <c r="K105" s="917">
        <f t="shared" ca="1" si="42"/>
        <v>0</v>
      </c>
      <c r="L105" s="917">
        <f t="shared" ca="1" si="42"/>
        <v>0</v>
      </c>
      <c r="M105" s="917">
        <f t="shared" ca="1" si="42"/>
        <v>0</v>
      </c>
      <c r="N105" s="917">
        <f t="shared" ca="1" si="42"/>
        <v>0</v>
      </c>
      <c r="O105" s="917">
        <f t="shared" ca="1" si="42"/>
        <v>0</v>
      </c>
      <c r="P105" s="917">
        <f t="shared" ca="1" si="42"/>
        <v>0</v>
      </c>
      <c r="Q105" s="917">
        <f t="shared" ca="1" si="42"/>
        <v>0</v>
      </c>
      <c r="R105" s="917">
        <f t="shared" ca="1" si="42"/>
        <v>0</v>
      </c>
      <c r="S105" s="917">
        <f t="shared" ca="1" si="33"/>
        <v>0</v>
      </c>
      <c r="T105" s="917">
        <f t="shared" ca="1" si="42"/>
        <v>0</v>
      </c>
      <c r="U105" s="917">
        <f t="shared" ca="1" si="42"/>
        <v>0</v>
      </c>
      <c r="V105" s="1" t="str">
        <f t="shared" si="39"/>
        <v>ASR_Financial_Report_SHP21Final</v>
      </c>
      <c r="W105" s="916">
        <f t="shared" si="40"/>
        <v>44658</v>
      </c>
      <c r="X105" s="1" t="str">
        <f t="shared" si="41"/>
        <v>Unaudited</v>
      </c>
    </row>
    <row r="106" spans="1:24" x14ac:dyDescent="0.25">
      <c r="A106" s="1" t="s">
        <v>420</v>
      </c>
      <c r="B106" s="1" t="str">
        <f t="shared" si="34"/>
        <v>DEF</v>
      </c>
      <c r="C106" s="1" t="str">
        <f t="shared" si="35"/>
        <v>Default</v>
      </c>
      <c r="D106" s="915">
        <f t="shared" si="36"/>
        <v>1900</v>
      </c>
      <c r="E106" s="916">
        <f t="shared" si="37"/>
        <v>1</v>
      </c>
      <c r="F106" s="969">
        <f t="shared" si="38"/>
        <v>1</v>
      </c>
      <c r="G106" s="915" t="s">
        <v>1020</v>
      </c>
      <c r="H106" s="915" t="s">
        <v>1018</v>
      </c>
      <c r="I106" s="915" t="s">
        <v>385</v>
      </c>
      <c r="J106" s="917">
        <f t="shared" ca="1" si="42"/>
        <v>4.0199677709459633E-2</v>
      </c>
      <c r="K106" s="917">
        <f t="shared" ca="1" si="42"/>
        <v>0</v>
      </c>
      <c r="L106" s="917">
        <f t="shared" ca="1" si="42"/>
        <v>0</v>
      </c>
      <c r="M106" s="917">
        <f t="shared" ca="1" si="42"/>
        <v>0</v>
      </c>
      <c r="N106" s="917">
        <f t="shared" ca="1" si="42"/>
        <v>0</v>
      </c>
      <c r="O106" s="917">
        <f t="shared" ca="1" si="42"/>
        <v>0</v>
      </c>
      <c r="P106" s="917">
        <f t="shared" ca="1" si="42"/>
        <v>0</v>
      </c>
      <c r="Q106" s="917">
        <f t="shared" ca="1" si="42"/>
        <v>0</v>
      </c>
      <c r="R106" s="917">
        <f t="shared" ca="1" si="42"/>
        <v>0</v>
      </c>
      <c r="S106" s="917">
        <f t="shared" ca="1" si="33"/>
        <v>0</v>
      </c>
      <c r="T106" s="917">
        <f t="shared" ca="1" si="42"/>
        <v>0</v>
      </c>
      <c r="U106" s="917">
        <f t="shared" ca="1" si="42"/>
        <v>0</v>
      </c>
      <c r="V106" s="1" t="str">
        <f t="shared" si="39"/>
        <v>ASR_Financial_Report_SHP21Final</v>
      </c>
      <c r="W106" s="916">
        <f t="shared" si="40"/>
        <v>44658</v>
      </c>
      <c r="X106" s="1" t="str">
        <f t="shared" si="41"/>
        <v>Unaudited</v>
      </c>
    </row>
    <row r="107" spans="1:24" x14ac:dyDescent="0.25">
      <c r="A107" s="1" t="s">
        <v>420</v>
      </c>
      <c r="B107" s="1" t="str">
        <f t="shared" si="34"/>
        <v>DEF</v>
      </c>
      <c r="C107" s="1" t="str">
        <f t="shared" si="35"/>
        <v>Default</v>
      </c>
      <c r="D107" s="915">
        <f t="shared" si="36"/>
        <v>1900</v>
      </c>
      <c r="E107" s="916">
        <f t="shared" si="37"/>
        <v>1</v>
      </c>
      <c r="F107" s="969">
        <f t="shared" si="38"/>
        <v>91</v>
      </c>
      <c r="G107" s="915" t="s">
        <v>1016</v>
      </c>
      <c r="H107" s="915" t="s">
        <v>1017</v>
      </c>
      <c r="I107" s="915" t="s">
        <v>386</v>
      </c>
      <c r="J107" s="917">
        <f t="shared" ca="1" si="42"/>
        <v>0.91533729408607134</v>
      </c>
      <c r="K107" s="917">
        <f t="shared" ca="1" si="42"/>
        <v>0.91350248042829096</v>
      </c>
      <c r="L107" s="917">
        <f t="shared" ca="1" si="42"/>
        <v>0.85459849953464195</v>
      </c>
      <c r="M107" s="917">
        <f t="shared" ca="1" si="42"/>
        <v>1.0010330707590918</v>
      </c>
      <c r="N107" s="917">
        <f t="shared" ca="1" si="42"/>
        <v>1.0703688168588799</v>
      </c>
      <c r="O107" s="917">
        <f t="shared" ca="1" si="42"/>
        <v>0.56014270067218608</v>
      </c>
      <c r="P107" s="917">
        <f t="shared" ca="1" si="42"/>
        <v>0.6895470662775387</v>
      </c>
      <c r="Q107" s="917">
        <f t="shared" ca="1" si="42"/>
        <v>0.48775115124251067</v>
      </c>
      <c r="R107" s="917">
        <f t="shared" ca="1" si="42"/>
        <v>0.73502780683899993</v>
      </c>
      <c r="S107" s="917">
        <f t="shared" ca="1" si="33"/>
        <v>0.39312818448035608</v>
      </c>
      <c r="T107" s="917">
        <f t="shared" ca="1" si="42"/>
        <v>0.57611880833350648</v>
      </c>
      <c r="U107" s="917">
        <f t="shared" ca="1" si="42"/>
        <v>1.045838254896321</v>
      </c>
      <c r="V107" s="1" t="str">
        <f t="shared" si="39"/>
        <v>ASR_Financial_Report_SHP21Final</v>
      </c>
      <c r="W107" s="916">
        <f t="shared" si="40"/>
        <v>44658</v>
      </c>
      <c r="X107" s="1" t="str">
        <f t="shared" si="41"/>
        <v>Unaudited</v>
      </c>
    </row>
    <row r="108" spans="1:24" x14ac:dyDescent="0.25">
      <c r="A108" s="1" t="s">
        <v>420</v>
      </c>
      <c r="B108" s="1" t="str">
        <f t="shared" si="34"/>
        <v>DEF</v>
      </c>
      <c r="C108" s="1" t="str">
        <f t="shared" si="35"/>
        <v>Default</v>
      </c>
      <c r="D108" s="915">
        <f t="shared" si="36"/>
        <v>1900</v>
      </c>
      <c r="E108" s="916">
        <f t="shared" si="37"/>
        <v>1</v>
      </c>
      <c r="F108" s="969">
        <f t="shared" si="38"/>
        <v>182</v>
      </c>
      <c r="G108" s="915" t="s">
        <v>1016</v>
      </c>
      <c r="H108" s="915" t="s">
        <v>1017</v>
      </c>
      <c r="I108" s="915" t="s">
        <v>386</v>
      </c>
      <c r="J108" s="917">
        <f t="shared" ca="1" si="42"/>
        <v>0.85639440920743115</v>
      </c>
      <c r="K108" s="917">
        <f t="shared" ca="1" si="42"/>
        <v>0.87405845828475448</v>
      </c>
      <c r="L108" s="917">
        <f t="shared" ca="1" si="42"/>
        <v>0.86226086641564315</v>
      </c>
      <c r="M108" s="917">
        <f t="shared" ca="1" si="42"/>
        <v>0.86765697865707903</v>
      </c>
      <c r="N108" s="917">
        <f t="shared" ca="1" si="42"/>
        <v>0.99966908695577716</v>
      </c>
      <c r="O108" s="917">
        <f t="shared" ca="1" si="42"/>
        <v>0.63865104492020963</v>
      </c>
      <c r="P108" s="917">
        <f t="shared" ca="1" si="42"/>
        <v>0.58586347574615938</v>
      </c>
      <c r="Q108" s="917">
        <f t="shared" ca="1" si="42"/>
        <v>0.47395325475317246</v>
      </c>
      <c r="R108" s="917">
        <f t="shared" ca="1" si="42"/>
        <v>0.78231413195443311</v>
      </c>
      <c r="S108" s="917">
        <f t="shared" ca="1" si="42"/>
        <v>0.16848693751158944</v>
      </c>
      <c r="T108" s="917">
        <f t="shared" ca="1" si="42"/>
        <v>0.4391312862970928</v>
      </c>
      <c r="U108" s="917">
        <f t="shared" ca="1" si="42"/>
        <v>1.0036984159193674</v>
      </c>
      <c r="V108" s="1" t="str">
        <f t="shared" si="39"/>
        <v>ASR_Financial_Report_SHP21Final</v>
      </c>
      <c r="W108" s="916">
        <f t="shared" si="40"/>
        <v>44658</v>
      </c>
      <c r="X108" s="1" t="str">
        <f t="shared" si="41"/>
        <v>Unaudited</v>
      </c>
    </row>
    <row r="109" spans="1:24" x14ac:dyDescent="0.25">
      <c r="A109" s="1" t="s">
        <v>420</v>
      </c>
      <c r="B109" s="1" t="str">
        <f t="shared" si="34"/>
        <v>DEF</v>
      </c>
      <c r="C109" s="1" t="str">
        <f t="shared" si="35"/>
        <v>Default</v>
      </c>
      <c r="D109" s="915">
        <f t="shared" si="36"/>
        <v>1900</v>
      </c>
      <c r="E109" s="916">
        <f t="shared" si="37"/>
        <v>1</v>
      </c>
      <c r="F109" s="969">
        <f t="shared" si="38"/>
        <v>274</v>
      </c>
      <c r="G109" s="915" t="s">
        <v>1016</v>
      </c>
      <c r="H109" s="915" t="s">
        <v>1017</v>
      </c>
      <c r="I109" s="915" t="s">
        <v>386</v>
      </c>
      <c r="J109" s="917">
        <f t="shared" ca="1" si="42"/>
        <v>0.88163123203372529</v>
      </c>
      <c r="K109" s="917">
        <f t="shared" ca="1" si="42"/>
        <v>0.92755828005399255</v>
      </c>
      <c r="L109" s="917">
        <f t="shared" ca="1" si="42"/>
        <v>0.79192355818610471</v>
      </c>
      <c r="M109" s="917">
        <f t="shared" ca="1" si="42"/>
        <v>0.8565909661534441</v>
      </c>
      <c r="N109" s="917">
        <f t="shared" ca="1" si="42"/>
        <v>0.97251269555973796</v>
      </c>
      <c r="O109" s="917">
        <f t="shared" ca="1" si="42"/>
        <v>0.5778289843785126</v>
      </c>
      <c r="P109" s="917">
        <f t="shared" ca="1" si="42"/>
        <v>0.88130061747365918</v>
      </c>
      <c r="Q109" s="917">
        <f t="shared" ca="1" si="42"/>
        <v>0.43505563310366013</v>
      </c>
      <c r="R109" s="917">
        <f t="shared" ca="1" si="42"/>
        <v>0.65533989413656402</v>
      </c>
      <c r="S109" s="917">
        <f t="shared" ca="1" si="42"/>
        <v>0.32297544605701456</v>
      </c>
      <c r="T109" s="917">
        <f t="shared" ca="1" si="42"/>
        <v>0.69905601648919757</v>
      </c>
      <c r="U109" s="917">
        <f t="shared" ca="1" si="42"/>
        <v>1.0795532443984934</v>
      </c>
      <c r="V109" s="1" t="str">
        <f t="shared" si="39"/>
        <v>ASR_Financial_Report_SHP21Final</v>
      </c>
      <c r="W109" s="916">
        <f t="shared" si="40"/>
        <v>44658</v>
      </c>
      <c r="X109" s="1" t="str">
        <f t="shared" si="41"/>
        <v>Unaudited</v>
      </c>
    </row>
    <row r="110" spans="1:24" x14ac:dyDescent="0.25">
      <c r="A110" s="1" t="s">
        <v>420</v>
      </c>
      <c r="B110" s="1" t="str">
        <f t="shared" si="34"/>
        <v>DEF</v>
      </c>
      <c r="C110" s="1" t="str">
        <f t="shared" si="35"/>
        <v>Default</v>
      </c>
      <c r="D110" s="915">
        <f t="shared" si="36"/>
        <v>1900</v>
      </c>
      <c r="E110" s="916">
        <f t="shared" si="37"/>
        <v>1</v>
      </c>
      <c r="F110" s="969">
        <f t="shared" si="38"/>
        <v>366</v>
      </c>
      <c r="G110" s="915" t="s">
        <v>1016</v>
      </c>
      <c r="H110" s="915" t="s">
        <v>1017</v>
      </c>
      <c r="I110" s="915" t="s">
        <v>386</v>
      </c>
      <c r="J110" s="917">
        <f t="shared" ca="1" si="42"/>
        <v>0.8086451562670931</v>
      </c>
      <c r="K110" s="917">
        <f t="shared" ca="1" si="42"/>
        <v>0.85474217466441027</v>
      </c>
      <c r="L110" s="917">
        <f t="shared" ca="1" si="42"/>
        <v>0.84722095353527949</v>
      </c>
      <c r="M110" s="917">
        <f t="shared" ca="1" si="42"/>
        <v>0.70368250808820199</v>
      </c>
      <c r="N110" s="917">
        <f t="shared" ca="1" si="42"/>
        <v>0.89950186270989196</v>
      </c>
      <c r="O110" s="917">
        <f t="shared" ca="1" si="42"/>
        <v>0.62250995134042031</v>
      </c>
      <c r="P110" s="917">
        <f t="shared" ca="1" si="42"/>
        <v>0.87319245163363335</v>
      </c>
      <c r="Q110" s="917">
        <f t="shared" ca="1" si="42"/>
        <v>0.36318033311560149</v>
      </c>
      <c r="R110" s="917">
        <f t="shared" ca="1" si="42"/>
        <v>0.72552564178706025</v>
      </c>
      <c r="S110" s="917">
        <f t="shared" ca="1" si="42"/>
        <v>0.24795548020453692</v>
      </c>
      <c r="T110" s="917">
        <f t="shared" ca="1" si="42"/>
        <v>0.71268498986553019</v>
      </c>
      <c r="U110" s="917">
        <f t="shared" ca="1" si="42"/>
        <v>0.76764421660442461</v>
      </c>
      <c r="V110" s="1" t="str">
        <f t="shared" si="39"/>
        <v>ASR_Financial_Report_SHP21Final</v>
      </c>
      <c r="W110" s="916">
        <f t="shared" si="40"/>
        <v>44658</v>
      </c>
      <c r="X110" s="1" t="str">
        <f t="shared" si="41"/>
        <v>Unaudited</v>
      </c>
    </row>
    <row r="111" spans="1:24" x14ac:dyDescent="0.25">
      <c r="A111" s="1" t="s">
        <v>420</v>
      </c>
      <c r="B111" s="1" t="str">
        <f t="shared" si="34"/>
        <v>DEF</v>
      </c>
      <c r="C111" s="1" t="str">
        <f t="shared" si="35"/>
        <v>Default</v>
      </c>
      <c r="D111" s="915">
        <f t="shared" si="36"/>
        <v>1900</v>
      </c>
      <c r="E111" s="916">
        <f t="shared" si="37"/>
        <v>1</v>
      </c>
      <c r="F111" s="969">
        <f t="shared" si="38"/>
        <v>1</v>
      </c>
      <c r="G111" s="915" t="s">
        <v>1016</v>
      </c>
      <c r="H111" s="915" t="s">
        <v>1018</v>
      </c>
      <c r="I111" s="915" t="s">
        <v>386</v>
      </c>
      <c r="J111" s="917">
        <f t="shared" ca="1" si="42"/>
        <v>0.86003339195261619</v>
      </c>
      <c r="K111" s="917">
        <f t="shared" ca="1" si="42"/>
        <v>0.89144502607195786</v>
      </c>
      <c r="L111" s="917">
        <f t="shared" ca="1" si="42"/>
        <v>0.83815729600689037</v>
      </c>
      <c r="M111" s="917">
        <f t="shared" ca="1" si="42"/>
        <v>0.85146690315596807</v>
      </c>
      <c r="N111" s="917">
        <f t="shared" ca="1" si="42"/>
        <v>0.98259374569235314</v>
      </c>
      <c r="O111" s="917">
        <f t="shared" ca="1" si="42"/>
        <v>0.60003017546077686</v>
      </c>
      <c r="P111" s="917">
        <f t="shared" ca="1" si="42"/>
        <v>0.75582487341036264</v>
      </c>
      <c r="Q111" s="917">
        <f t="shared" ca="1" si="42"/>
        <v>0.43862839993536845</v>
      </c>
      <c r="R111" s="917">
        <f t="shared" ca="1" si="42"/>
        <v>0.7238805599433179</v>
      </c>
      <c r="S111" s="917">
        <f t="shared" ca="1" si="42"/>
        <v>0.28786520181446013</v>
      </c>
      <c r="T111" s="917">
        <f t="shared" ca="1" si="42"/>
        <v>0.60354157721560486</v>
      </c>
      <c r="U111" s="917">
        <f t="shared" ca="1" si="42"/>
        <v>0.96749941523516336</v>
      </c>
      <c r="V111" s="1" t="str">
        <f t="shared" si="39"/>
        <v>ASR_Financial_Report_SHP21Final</v>
      </c>
      <c r="W111" s="916">
        <f t="shared" si="40"/>
        <v>44658</v>
      </c>
      <c r="X111" s="1" t="str">
        <f t="shared" si="41"/>
        <v>Unaudited</v>
      </c>
    </row>
    <row r="112" spans="1:24" x14ac:dyDescent="0.25">
      <c r="A112" s="1" t="s">
        <v>420</v>
      </c>
      <c r="B112" s="1" t="str">
        <f t="shared" si="34"/>
        <v>DEF</v>
      </c>
      <c r="C112" s="1" t="str">
        <f t="shared" si="35"/>
        <v>Default</v>
      </c>
      <c r="D112" s="915">
        <f t="shared" si="36"/>
        <v>1900</v>
      </c>
      <c r="E112" s="916">
        <f t="shared" si="37"/>
        <v>1</v>
      </c>
      <c r="F112" s="969">
        <f t="shared" si="38"/>
        <v>91</v>
      </c>
      <c r="G112" s="915" t="s">
        <v>1019</v>
      </c>
      <c r="H112" s="915" t="s">
        <v>1017</v>
      </c>
      <c r="I112" s="915" t="s">
        <v>386</v>
      </c>
      <c r="J112" s="917">
        <f t="shared" ref="J112:U127"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9.3347073764094943E-2</v>
      </c>
      <c r="K112" s="917">
        <f t="shared" ca="1" si="43"/>
        <v>5.230411104401729E-2</v>
      </c>
      <c r="L112" s="917">
        <f t="shared" ca="1" si="43"/>
        <v>1.1576157590563927</v>
      </c>
      <c r="M112" s="917">
        <f t="shared" ca="1" si="43"/>
        <v>0</v>
      </c>
      <c r="N112" s="917">
        <f t="shared" ca="1" si="43"/>
        <v>0</v>
      </c>
      <c r="O112" s="917">
        <f t="shared" ca="1" si="43"/>
        <v>0</v>
      </c>
      <c r="P112" s="917">
        <f t="shared" ca="1" si="43"/>
        <v>0</v>
      </c>
      <c r="Q112" s="917">
        <f t="shared" ca="1" si="43"/>
        <v>0</v>
      </c>
      <c r="R112" s="917">
        <f t="shared" ca="1" si="43"/>
        <v>0</v>
      </c>
      <c r="S112" s="917">
        <f t="shared" ca="1" si="42"/>
        <v>0</v>
      </c>
      <c r="T112" s="917">
        <f t="shared" ca="1" si="43"/>
        <v>0</v>
      </c>
      <c r="U112" s="917">
        <f t="shared" ca="1" si="43"/>
        <v>0</v>
      </c>
      <c r="V112" s="1" t="str">
        <f t="shared" si="39"/>
        <v>ASR_Financial_Report_SHP21Final</v>
      </c>
      <c r="W112" s="916">
        <f t="shared" si="40"/>
        <v>44658</v>
      </c>
      <c r="X112" s="1" t="str">
        <f t="shared" si="41"/>
        <v>Unaudited</v>
      </c>
    </row>
    <row r="113" spans="1:24" x14ac:dyDescent="0.25">
      <c r="A113" s="1" t="s">
        <v>420</v>
      </c>
      <c r="B113" s="1" t="str">
        <f t="shared" si="34"/>
        <v>DEF</v>
      </c>
      <c r="C113" s="1" t="str">
        <f t="shared" si="35"/>
        <v>Default</v>
      </c>
      <c r="D113" s="915">
        <f t="shared" si="36"/>
        <v>1900</v>
      </c>
      <c r="E113" s="916">
        <f t="shared" si="37"/>
        <v>1</v>
      </c>
      <c r="F113" s="969">
        <f t="shared" si="38"/>
        <v>182</v>
      </c>
      <c r="G113" s="915" t="s">
        <v>1019</v>
      </c>
      <c r="H113" s="915" t="s">
        <v>1017</v>
      </c>
      <c r="I113" s="915" t="s">
        <v>386</v>
      </c>
      <c r="J113" s="917">
        <f t="shared" ca="1" si="43"/>
        <v>9.3656005334433759E-2</v>
      </c>
      <c r="K113" s="917">
        <f t="shared" ca="1" si="43"/>
        <v>5.2602036129035731E-2</v>
      </c>
      <c r="L113" s="917">
        <f t="shared" ca="1" si="43"/>
        <v>1.1176373707139216</v>
      </c>
      <c r="M113" s="917">
        <f t="shared" ca="1" si="43"/>
        <v>0</v>
      </c>
      <c r="N113" s="917">
        <f t="shared" ca="1" si="43"/>
        <v>0</v>
      </c>
      <c r="O113" s="917">
        <f t="shared" ca="1" si="43"/>
        <v>0</v>
      </c>
      <c r="P113" s="917">
        <f t="shared" ca="1" si="43"/>
        <v>0</v>
      </c>
      <c r="Q113" s="917">
        <f t="shared" ca="1" si="43"/>
        <v>0</v>
      </c>
      <c r="R113" s="917">
        <f t="shared" ca="1" si="43"/>
        <v>0</v>
      </c>
      <c r="S113" s="917">
        <f t="shared" ca="1" si="42"/>
        <v>0</v>
      </c>
      <c r="T113" s="917">
        <f t="shared" ca="1" si="43"/>
        <v>0</v>
      </c>
      <c r="U113" s="917">
        <f t="shared" ca="1" si="43"/>
        <v>0</v>
      </c>
      <c r="V113" s="1" t="str">
        <f t="shared" si="39"/>
        <v>ASR_Financial_Report_SHP21Final</v>
      </c>
      <c r="W113" s="916">
        <f t="shared" si="40"/>
        <v>44658</v>
      </c>
      <c r="X113" s="1" t="str">
        <f t="shared" si="41"/>
        <v>Unaudited</v>
      </c>
    </row>
    <row r="114" spans="1:24" x14ac:dyDescent="0.25">
      <c r="A114" s="1" t="s">
        <v>420</v>
      </c>
      <c r="B114" s="1" t="str">
        <f t="shared" si="34"/>
        <v>DEF</v>
      </c>
      <c r="C114" s="1" t="str">
        <f t="shared" si="35"/>
        <v>Default</v>
      </c>
      <c r="D114" s="915">
        <f t="shared" si="36"/>
        <v>1900</v>
      </c>
      <c r="E114" s="916">
        <f t="shared" si="37"/>
        <v>1</v>
      </c>
      <c r="F114" s="969">
        <f t="shared" si="38"/>
        <v>274</v>
      </c>
      <c r="G114" s="915" t="s">
        <v>1019</v>
      </c>
      <c r="H114" s="915" t="s">
        <v>1017</v>
      </c>
      <c r="I114" s="915" t="s">
        <v>386</v>
      </c>
      <c r="J114" s="917">
        <f t="shared" ca="1" si="43"/>
        <v>9.3956743778829371E-2</v>
      </c>
      <c r="K114" s="917">
        <f t="shared" ca="1" si="43"/>
        <v>6.121929590278935E-2</v>
      </c>
      <c r="L114" s="917">
        <f t="shared" ca="1" si="43"/>
        <v>0.98575119594956784</v>
      </c>
      <c r="M114" s="917">
        <f t="shared" ca="1" si="43"/>
        <v>0</v>
      </c>
      <c r="N114" s="917">
        <f t="shared" ca="1" si="43"/>
        <v>0</v>
      </c>
      <c r="O114" s="917">
        <f t="shared" ca="1" si="43"/>
        <v>0</v>
      </c>
      <c r="P114" s="917">
        <f t="shared" ca="1" si="43"/>
        <v>0</v>
      </c>
      <c r="Q114" s="917">
        <f t="shared" ca="1" si="43"/>
        <v>0</v>
      </c>
      <c r="R114" s="917">
        <f t="shared" ca="1" si="43"/>
        <v>0</v>
      </c>
      <c r="S114" s="917">
        <f t="shared" ca="1" si="42"/>
        <v>0</v>
      </c>
      <c r="T114" s="917">
        <f t="shared" ca="1" si="43"/>
        <v>0</v>
      </c>
      <c r="U114" s="917">
        <f t="shared" ca="1" si="43"/>
        <v>0</v>
      </c>
      <c r="V114" s="1" t="str">
        <f t="shared" si="39"/>
        <v>ASR_Financial_Report_SHP21Final</v>
      </c>
      <c r="W114" s="916">
        <f t="shared" si="40"/>
        <v>44658</v>
      </c>
      <c r="X114" s="1" t="str">
        <f t="shared" si="41"/>
        <v>Unaudited</v>
      </c>
    </row>
    <row r="115" spans="1:24" x14ac:dyDescent="0.25">
      <c r="A115" s="1" t="s">
        <v>420</v>
      </c>
      <c r="B115" s="1" t="str">
        <f t="shared" si="34"/>
        <v>DEF</v>
      </c>
      <c r="C115" s="1" t="str">
        <f t="shared" si="35"/>
        <v>Default</v>
      </c>
      <c r="D115" s="915">
        <f t="shared" si="36"/>
        <v>1900</v>
      </c>
      <c r="E115" s="916">
        <f t="shared" si="37"/>
        <v>1</v>
      </c>
      <c r="F115" s="969">
        <f t="shared" si="38"/>
        <v>366</v>
      </c>
      <c r="G115" s="915" t="s">
        <v>1019</v>
      </c>
      <c r="H115" s="915" t="s">
        <v>1017</v>
      </c>
      <c r="I115" s="915" t="s">
        <v>386</v>
      </c>
      <c r="J115" s="917">
        <f t="shared" ca="1" si="43"/>
        <v>9.499257649416587E-2</v>
      </c>
      <c r="K115" s="917">
        <f t="shared" ca="1" si="43"/>
        <v>5.0766439994062461E-2</v>
      </c>
      <c r="L115" s="917">
        <f t="shared" ca="1" si="43"/>
        <v>1.0723594862593662</v>
      </c>
      <c r="M115" s="917">
        <f t="shared" ca="1" si="43"/>
        <v>0</v>
      </c>
      <c r="N115" s="917">
        <f t="shared" ca="1" si="43"/>
        <v>0</v>
      </c>
      <c r="O115" s="917">
        <f t="shared" ca="1" si="43"/>
        <v>0</v>
      </c>
      <c r="P115" s="917">
        <f t="shared" ca="1" si="43"/>
        <v>0</v>
      </c>
      <c r="Q115" s="917">
        <f t="shared" ca="1" si="43"/>
        <v>0</v>
      </c>
      <c r="R115" s="917">
        <f t="shared" ca="1" si="43"/>
        <v>0</v>
      </c>
      <c r="S115" s="917">
        <f t="shared" ca="1" si="42"/>
        <v>0</v>
      </c>
      <c r="T115" s="917">
        <f t="shared" ca="1" si="43"/>
        <v>0</v>
      </c>
      <c r="U115" s="917">
        <f t="shared" ca="1" si="43"/>
        <v>0</v>
      </c>
      <c r="V115" s="1" t="str">
        <f t="shared" si="39"/>
        <v>ASR_Financial_Report_SHP21Final</v>
      </c>
      <c r="W115" s="916">
        <f t="shared" si="40"/>
        <v>44658</v>
      </c>
      <c r="X115" s="1" t="str">
        <f t="shared" si="41"/>
        <v>Unaudited</v>
      </c>
    </row>
    <row r="116" spans="1:24" x14ac:dyDescent="0.25">
      <c r="A116" s="1" t="s">
        <v>420</v>
      </c>
      <c r="B116" s="1" t="str">
        <f t="shared" si="34"/>
        <v>DEF</v>
      </c>
      <c r="C116" s="1" t="str">
        <f t="shared" si="35"/>
        <v>Default</v>
      </c>
      <c r="D116" s="915">
        <f t="shared" si="36"/>
        <v>1900</v>
      </c>
      <c r="E116" s="916">
        <f t="shared" si="37"/>
        <v>1</v>
      </c>
      <c r="F116" s="969">
        <f t="shared" si="38"/>
        <v>1</v>
      </c>
      <c r="G116" s="915" t="s">
        <v>1019</v>
      </c>
      <c r="H116" s="915" t="s">
        <v>1018</v>
      </c>
      <c r="I116" s="915" t="s">
        <v>386</v>
      </c>
      <c r="J116" s="917">
        <f t="shared" ca="1" si="43"/>
        <v>9.4079433810869778E-2</v>
      </c>
      <c r="K116" s="917">
        <f t="shared" ca="1" si="43"/>
        <v>5.420409487463676E-2</v>
      </c>
      <c r="L116" s="917">
        <f t="shared" ca="1" si="43"/>
        <v>1.0795968147707189</v>
      </c>
      <c r="M116" s="917">
        <f t="shared" ca="1" si="43"/>
        <v>0</v>
      </c>
      <c r="N116" s="917">
        <f t="shared" ca="1" si="43"/>
        <v>0</v>
      </c>
      <c r="O116" s="917">
        <f t="shared" ca="1" si="43"/>
        <v>0</v>
      </c>
      <c r="P116" s="917">
        <f t="shared" ca="1" si="43"/>
        <v>0</v>
      </c>
      <c r="Q116" s="917">
        <f t="shared" ca="1" si="43"/>
        <v>0</v>
      </c>
      <c r="R116" s="917">
        <f t="shared" ca="1" si="43"/>
        <v>0</v>
      </c>
      <c r="S116" s="917">
        <f t="shared" ca="1" si="42"/>
        <v>0</v>
      </c>
      <c r="T116" s="917">
        <f t="shared" ca="1" si="43"/>
        <v>0</v>
      </c>
      <c r="U116" s="917">
        <f t="shared" ca="1" si="43"/>
        <v>0</v>
      </c>
      <c r="V116" s="1" t="str">
        <f t="shared" si="39"/>
        <v>ASR_Financial_Report_SHP21Final</v>
      </c>
      <c r="W116" s="916">
        <f t="shared" si="40"/>
        <v>44658</v>
      </c>
      <c r="X116" s="1" t="str">
        <f t="shared" si="41"/>
        <v>Unaudited</v>
      </c>
    </row>
    <row r="117" spans="1:24" x14ac:dyDescent="0.25">
      <c r="A117" s="1" t="s">
        <v>420</v>
      </c>
      <c r="B117" s="1" t="str">
        <f t="shared" si="34"/>
        <v>DEF</v>
      </c>
      <c r="C117" s="1" t="str">
        <f t="shared" si="35"/>
        <v>Default</v>
      </c>
      <c r="D117" s="915">
        <f t="shared" si="36"/>
        <v>1900</v>
      </c>
      <c r="E117" s="916">
        <f t="shared" si="37"/>
        <v>1</v>
      </c>
      <c r="F117" s="969">
        <f t="shared" si="38"/>
        <v>91</v>
      </c>
      <c r="G117" s="915" t="s">
        <v>1020</v>
      </c>
      <c r="H117" s="915" t="s">
        <v>1017</v>
      </c>
      <c r="I117" s="915" t="s">
        <v>386</v>
      </c>
      <c r="J117" s="917">
        <f t="shared" ca="1" si="43"/>
        <v>-1.1802190328915533E-2</v>
      </c>
      <c r="K117" s="917">
        <f t="shared" ca="1" si="43"/>
        <v>0</v>
      </c>
      <c r="L117" s="917">
        <f t="shared" ca="1" si="43"/>
        <v>0</v>
      </c>
      <c r="M117" s="917">
        <f t="shared" ca="1" si="43"/>
        <v>0</v>
      </c>
      <c r="N117" s="917">
        <f t="shared" ca="1" si="43"/>
        <v>0</v>
      </c>
      <c r="O117" s="917">
        <f t="shared" ca="1" si="43"/>
        <v>0</v>
      </c>
      <c r="P117" s="917">
        <f t="shared" ca="1" si="43"/>
        <v>0</v>
      </c>
      <c r="Q117" s="917">
        <f t="shared" ca="1" si="43"/>
        <v>0</v>
      </c>
      <c r="R117" s="917">
        <f t="shared" ca="1" si="43"/>
        <v>0</v>
      </c>
      <c r="S117" s="917">
        <f t="shared" ca="1" si="42"/>
        <v>0</v>
      </c>
      <c r="T117" s="917">
        <f t="shared" ca="1" si="43"/>
        <v>0</v>
      </c>
      <c r="U117" s="917">
        <f t="shared" ca="1" si="43"/>
        <v>0</v>
      </c>
      <c r="V117" s="1" t="str">
        <f t="shared" si="39"/>
        <v>ASR_Financial_Report_SHP21Final</v>
      </c>
      <c r="W117" s="916">
        <f t="shared" si="40"/>
        <v>44658</v>
      </c>
      <c r="X117" s="1" t="str">
        <f t="shared" si="41"/>
        <v>Unaudited</v>
      </c>
    </row>
    <row r="118" spans="1:24" x14ac:dyDescent="0.25">
      <c r="A118" s="1" t="s">
        <v>420</v>
      </c>
      <c r="B118" s="1" t="str">
        <f t="shared" si="34"/>
        <v>DEF</v>
      </c>
      <c r="C118" s="1" t="str">
        <f t="shared" si="35"/>
        <v>Default</v>
      </c>
      <c r="D118" s="915">
        <f t="shared" si="36"/>
        <v>1900</v>
      </c>
      <c r="E118" s="916">
        <f t="shared" si="37"/>
        <v>1</v>
      </c>
      <c r="F118" s="969">
        <f t="shared" si="38"/>
        <v>182</v>
      </c>
      <c r="G118" s="915" t="s">
        <v>1020</v>
      </c>
      <c r="H118" s="915" t="s">
        <v>1017</v>
      </c>
      <c r="I118" s="915" t="s">
        <v>386</v>
      </c>
      <c r="J118" s="917">
        <f t="shared" ca="1" si="43"/>
        <v>4.6707052678043329E-2</v>
      </c>
      <c r="K118" s="917">
        <f t="shared" ca="1" si="43"/>
        <v>0</v>
      </c>
      <c r="L118" s="917">
        <f t="shared" ca="1" si="43"/>
        <v>0</v>
      </c>
      <c r="M118" s="917">
        <f t="shared" ca="1" si="43"/>
        <v>0</v>
      </c>
      <c r="N118" s="917">
        <f t="shared" ca="1" si="43"/>
        <v>0</v>
      </c>
      <c r="O118" s="917">
        <f t="shared" ca="1" si="43"/>
        <v>0</v>
      </c>
      <c r="P118" s="917">
        <f t="shared" ca="1" si="43"/>
        <v>0</v>
      </c>
      <c r="Q118" s="917">
        <f t="shared" ca="1" si="43"/>
        <v>0</v>
      </c>
      <c r="R118" s="917">
        <f t="shared" ca="1" si="43"/>
        <v>0</v>
      </c>
      <c r="S118" s="917">
        <f t="shared" ca="1" si="43"/>
        <v>0</v>
      </c>
      <c r="T118" s="917">
        <f t="shared" ca="1" si="43"/>
        <v>0</v>
      </c>
      <c r="U118" s="917">
        <f t="shared" ca="1" si="43"/>
        <v>0</v>
      </c>
      <c r="V118" s="1" t="str">
        <f t="shared" si="39"/>
        <v>ASR_Financial_Report_SHP21Final</v>
      </c>
      <c r="W118" s="916">
        <f t="shared" si="40"/>
        <v>44658</v>
      </c>
      <c r="X118" s="1" t="str">
        <f t="shared" si="41"/>
        <v>Unaudited</v>
      </c>
    </row>
    <row r="119" spans="1:24" x14ac:dyDescent="0.25">
      <c r="A119" s="1" t="s">
        <v>420</v>
      </c>
      <c r="B119" s="1" t="str">
        <f t="shared" si="34"/>
        <v>DEF</v>
      </c>
      <c r="C119" s="1" t="str">
        <f t="shared" si="35"/>
        <v>Default</v>
      </c>
      <c r="D119" s="915">
        <f t="shared" si="36"/>
        <v>1900</v>
      </c>
      <c r="E119" s="916">
        <f t="shared" si="37"/>
        <v>1</v>
      </c>
      <c r="F119" s="969">
        <f t="shared" si="38"/>
        <v>274</v>
      </c>
      <c r="G119" s="915" t="s">
        <v>1020</v>
      </c>
      <c r="H119" s="915" t="s">
        <v>1017</v>
      </c>
      <c r="I119" s="915" t="s">
        <v>386</v>
      </c>
      <c r="J119" s="917">
        <f t="shared" ca="1" si="43"/>
        <v>2.0356048906450847E-2</v>
      </c>
      <c r="K119" s="917">
        <f t="shared" ca="1" si="43"/>
        <v>0</v>
      </c>
      <c r="L119" s="917">
        <f t="shared" ca="1" si="43"/>
        <v>0</v>
      </c>
      <c r="M119" s="917">
        <f t="shared" ca="1" si="43"/>
        <v>0</v>
      </c>
      <c r="N119" s="917">
        <f t="shared" ca="1" si="43"/>
        <v>0</v>
      </c>
      <c r="O119" s="917">
        <f t="shared" ca="1" si="43"/>
        <v>0</v>
      </c>
      <c r="P119" s="917">
        <f t="shared" ca="1" si="43"/>
        <v>0</v>
      </c>
      <c r="Q119" s="917">
        <f t="shared" ca="1" si="43"/>
        <v>0</v>
      </c>
      <c r="R119" s="917">
        <f t="shared" ca="1" si="43"/>
        <v>0</v>
      </c>
      <c r="S119" s="917">
        <f t="shared" ca="1" si="43"/>
        <v>0</v>
      </c>
      <c r="T119" s="917">
        <f t="shared" ca="1" si="43"/>
        <v>0</v>
      </c>
      <c r="U119" s="917">
        <f t="shared" ca="1" si="43"/>
        <v>0</v>
      </c>
      <c r="V119" s="1" t="str">
        <f t="shared" si="39"/>
        <v>ASR_Financial_Report_SHP21Final</v>
      </c>
      <c r="W119" s="916">
        <f t="shared" si="40"/>
        <v>44658</v>
      </c>
      <c r="X119" s="1" t="str">
        <f t="shared" si="41"/>
        <v>Unaudited</v>
      </c>
    </row>
    <row r="120" spans="1:24" x14ac:dyDescent="0.25">
      <c r="A120" s="1" t="s">
        <v>420</v>
      </c>
      <c r="B120" s="1" t="str">
        <f t="shared" si="34"/>
        <v>DEF</v>
      </c>
      <c r="C120" s="1" t="str">
        <f t="shared" si="35"/>
        <v>Default</v>
      </c>
      <c r="D120" s="915">
        <f t="shared" si="36"/>
        <v>1900</v>
      </c>
      <c r="E120" s="916">
        <f t="shared" si="37"/>
        <v>1</v>
      </c>
      <c r="F120" s="969">
        <f t="shared" si="38"/>
        <v>366</v>
      </c>
      <c r="G120" s="915" t="s">
        <v>1020</v>
      </c>
      <c r="H120" s="915" t="s">
        <v>1017</v>
      </c>
      <c r="I120" s="915" t="s">
        <v>386</v>
      </c>
      <c r="J120" s="917">
        <f t="shared" ca="1" si="43"/>
        <v>9.3268985518784625E-2</v>
      </c>
      <c r="K120" s="917">
        <f t="shared" ca="1" si="43"/>
        <v>0</v>
      </c>
      <c r="L120" s="917">
        <f t="shared" ca="1" si="43"/>
        <v>0</v>
      </c>
      <c r="M120" s="917">
        <f t="shared" ca="1" si="43"/>
        <v>0</v>
      </c>
      <c r="N120" s="917">
        <f t="shared" ca="1" si="43"/>
        <v>0</v>
      </c>
      <c r="O120" s="917">
        <f t="shared" ca="1" si="43"/>
        <v>0</v>
      </c>
      <c r="P120" s="917">
        <f t="shared" ca="1" si="43"/>
        <v>0</v>
      </c>
      <c r="Q120" s="917">
        <f t="shared" ca="1" si="43"/>
        <v>0</v>
      </c>
      <c r="R120" s="917">
        <f t="shared" ca="1" si="43"/>
        <v>0</v>
      </c>
      <c r="S120" s="917">
        <f t="shared" ca="1" si="43"/>
        <v>0</v>
      </c>
      <c r="T120" s="917">
        <f t="shared" ca="1" si="43"/>
        <v>0</v>
      </c>
      <c r="U120" s="917">
        <f t="shared" ca="1" si="43"/>
        <v>0</v>
      </c>
      <c r="V120" s="1" t="str">
        <f t="shared" si="39"/>
        <v>ASR_Financial_Report_SHP21Final</v>
      </c>
      <c r="W120" s="916">
        <f t="shared" si="40"/>
        <v>44658</v>
      </c>
      <c r="X120" s="1" t="str">
        <f t="shared" si="41"/>
        <v>Unaudited</v>
      </c>
    </row>
    <row r="121" spans="1:24" x14ac:dyDescent="0.25">
      <c r="A121" s="1" t="s">
        <v>420</v>
      </c>
      <c r="B121" s="1" t="str">
        <f t="shared" si="34"/>
        <v>DEF</v>
      </c>
      <c r="C121" s="1" t="str">
        <f t="shared" si="35"/>
        <v>Default</v>
      </c>
      <c r="D121" s="915">
        <f t="shared" si="36"/>
        <v>1900</v>
      </c>
      <c r="E121" s="916">
        <f t="shared" si="37"/>
        <v>1</v>
      </c>
      <c r="F121" s="969">
        <f t="shared" si="38"/>
        <v>1</v>
      </c>
      <c r="G121" s="915" t="s">
        <v>1020</v>
      </c>
      <c r="H121" s="915" t="s">
        <v>1018</v>
      </c>
      <c r="I121" s="915" t="s">
        <v>386</v>
      </c>
      <c r="J121" s="917">
        <f t="shared" ca="1" si="43"/>
        <v>4.2532879598618401E-2</v>
      </c>
      <c r="K121" s="917">
        <f t="shared" ca="1" si="43"/>
        <v>0</v>
      </c>
      <c r="L121" s="917">
        <f t="shared" ca="1" si="43"/>
        <v>0</v>
      </c>
      <c r="M121" s="917">
        <f t="shared" ca="1" si="43"/>
        <v>0</v>
      </c>
      <c r="N121" s="917">
        <f t="shared" ca="1" si="43"/>
        <v>0</v>
      </c>
      <c r="O121" s="917">
        <f t="shared" ca="1" si="43"/>
        <v>0</v>
      </c>
      <c r="P121" s="917">
        <f t="shared" ca="1" si="43"/>
        <v>0</v>
      </c>
      <c r="Q121" s="917">
        <f t="shared" ca="1" si="43"/>
        <v>0</v>
      </c>
      <c r="R121" s="917">
        <f t="shared" ca="1" si="43"/>
        <v>0</v>
      </c>
      <c r="S121" s="917">
        <f t="shared" ca="1" si="43"/>
        <v>0</v>
      </c>
      <c r="T121" s="917">
        <f t="shared" ca="1" si="43"/>
        <v>0</v>
      </c>
      <c r="U121" s="917">
        <f t="shared" ca="1" si="43"/>
        <v>0</v>
      </c>
      <c r="V121" s="1" t="str">
        <f t="shared" si="39"/>
        <v>ASR_Financial_Report_SHP21Final</v>
      </c>
      <c r="W121" s="916">
        <f t="shared" si="40"/>
        <v>44658</v>
      </c>
      <c r="X121" s="1" t="str">
        <f t="shared" si="41"/>
        <v>Unaudited</v>
      </c>
    </row>
    <row r="122" spans="1:24" x14ac:dyDescent="0.25">
      <c r="A122" s="1" t="s">
        <v>420</v>
      </c>
      <c r="B122" s="1" t="str">
        <f t="shared" si="34"/>
        <v>DEF</v>
      </c>
      <c r="C122" s="1" t="str">
        <f t="shared" si="35"/>
        <v>Default</v>
      </c>
      <c r="D122" s="915">
        <f t="shared" si="36"/>
        <v>1900</v>
      </c>
      <c r="E122" s="916">
        <f t="shared" si="37"/>
        <v>1</v>
      </c>
      <c r="F122" s="969">
        <f t="shared" si="38"/>
        <v>91</v>
      </c>
      <c r="G122" s="915" t="s">
        <v>1016</v>
      </c>
      <c r="H122" s="915" t="s">
        <v>1017</v>
      </c>
      <c r="I122" s="915" t="s">
        <v>387</v>
      </c>
      <c r="J122" s="917">
        <f t="shared" ref="J122:U137"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917">
        <f t="shared" ca="1" si="44"/>
        <v>0</v>
      </c>
      <c r="L122" s="917">
        <f t="shared" ca="1" si="44"/>
        <v>0</v>
      </c>
      <c r="M122" s="917">
        <f t="shared" ca="1" si="44"/>
        <v>0</v>
      </c>
      <c r="N122" s="917">
        <f t="shared" ca="1" si="44"/>
        <v>0</v>
      </c>
      <c r="O122" s="917">
        <f t="shared" ca="1" si="44"/>
        <v>0</v>
      </c>
      <c r="P122" s="917">
        <f t="shared" ca="1" si="44"/>
        <v>0</v>
      </c>
      <c r="Q122" s="917">
        <f t="shared" ca="1" si="44"/>
        <v>0</v>
      </c>
      <c r="R122" s="917">
        <f t="shared" ca="1" si="44"/>
        <v>0</v>
      </c>
      <c r="S122" s="917">
        <f t="shared" ca="1" si="43"/>
        <v>0</v>
      </c>
      <c r="T122" s="917">
        <f t="shared" ca="1" si="44"/>
        <v>0</v>
      </c>
      <c r="U122" s="917">
        <f t="shared" ca="1" si="44"/>
        <v>0</v>
      </c>
      <c r="V122" s="1" t="str">
        <f t="shared" si="39"/>
        <v>ASR_Financial_Report_SHP21Final</v>
      </c>
      <c r="W122" s="916">
        <f t="shared" si="40"/>
        <v>44658</v>
      </c>
      <c r="X122" s="1" t="str">
        <f t="shared" si="41"/>
        <v>Unaudited</v>
      </c>
    </row>
    <row r="123" spans="1:24" x14ac:dyDescent="0.25">
      <c r="A123" s="1" t="s">
        <v>420</v>
      </c>
      <c r="B123" s="1" t="str">
        <f t="shared" si="34"/>
        <v>DEF</v>
      </c>
      <c r="C123" s="1" t="str">
        <f t="shared" si="35"/>
        <v>Default</v>
      </c>
      <c r="D123" s="915">
        <f t="shared" si="36"/>
        <v>1900</v>
      </c>
      <c r="E123" s="916">
        <f t="shared" si="37"/>
        <v>1</v>
      </c>
      <c r="F123" s="969">
        <f t="shared" si="38"/>
        <v>182</v>
      </c>
      <c r="G123" s="915" t="s">
        <v>1016</v>
      </c>
      <c r="H123" s="915" t="s">
        <v>1017</v>
      </c>
      <c r="I123" s="915" t="s">
        <v>387</v>
      </c>
      <c r="J123" s="917">
        <f t="shared" ca="1" si="44"/>
        <v>0</v>
      </c>
      <c r="K123" s="917">
        <f t="shared" ca="1" si="44"/>
        <v>0</v>
      </c>
      <c r="L123" s="917">
        <f t="shared" ca="1" si="44"/>
        <v>0</v>
      </c>
      <c r="M123" s="917">
        <f t="shared" ca="1" si="44"/>
        <v>0</v>
      </c>
      <c r="N123" s="917">
        <f t="shared" ca="1" si="44"/>
        <v>0</v>
      </c>
      <c r="O123" s="917">
        <f t="shared" ca="1" si="44"/>
        <v>0</v>
      </c>
      <c r="P123" s="917">
        <f t="shared" ca="1" si="44"/>
        <v>0</v>
      </c>
      <c r="Q123" s="917">
        <f t="shared" ca="1" si="44"/>
        <v>0</v>
      </c>
      <c r="R123" s="917">
        <f t="shared" ca="1" si="44"/>
        <v>0</v>
      </c>
      <c r="S123" s="917">
        <f t="shared" ca="1" si="43"/>
        <v>0</v>
      </c>
      <c r="T123" s="917">
        <f t="shared" ca="1" si="44"/>
        <v>0</v>
      </c>
      <c r="U123" s="917">
        <f t="shared" ca="1" si="44"/>
        <v>0</v>
      </c>
      <c r="V123" s="1" t="str">
        <f t="shared" si="39"/>
        <v>ASR_Financial_Report_SHP21Final</v>
      </c>
      <c r="W123" s="916">
        <f t="shared" si="40"/>
        <v>44658</v>
      </c>
      <c r="X123" s="1" t="str">
        <f t="shared" si="41"/>
        <v>Unaudited</v>
      </c>
    </row>
    <row r="124" spans="1:24" x14ac:dyDescent="0.25">
      <c r="A124" s="1" t="s">
        <v>420</v>
      </c>
      <c r="B124" s="1" t="str">
        <f t="shared" si="34"/>
        <v>DEF</v>
      </c>
      <c r="C124" s="1" t="str">
        <f t="shared" si="35"/>
        <v>Default</v>
      </c>
      <c r="D124" s="915">
        <f t="shared" si="36"/>
        <v>1900</v>
      </c>
      <c r="E124" s="916">
        <f t="shared" si="37"/>
        <v>1</v>
      </c>
      <c r="F124" s="969">
        <f t="shared" si="38"/>
        <v>274</v>
      </c>
      <c r="G124" s="915" t="s">
        <v>1016</v>
      </c>
      <c r="H124" s="915" t="s">
        <v>1017</v>
      </c>
      <c r="I124" s="915" t="s">
        <v>387</v>
      </c>
      <c r="J124" s="917">
        <f t="shared" ca="1" si="44"/>
        <v>0</v>
      </c>
      <c r="K124" s="917">
        <f t="shared" ca="1" si="44"/>
        <v>0</v>
      </c>
      <c r="L124" s="917">
        <f t="shared" ca="1" si="44"/>
        <v>0</v>
      </c>
      <c r="M124" s="917">
        <f t="shared" ca="1" si="44"/>
        <v>0</v>
      </c>
      <c r="N124" s="917">
        <f t="shared" ca="1" si="44"/>
        <v>0</v>
      </c>
      <c r="O124" s="917">
        <f t="shared" ca="1" si="44"/>
        <v>0</v>
      </c>
      <c r="P124" s="917">
        <f t="shared" ca="1" si="44"/>
        <v>0</v>
      </c>
      <c r="Q124" s="917">
        <f t="shared" ca="1" si="44"/>
        <v>0</v>
      </c>
      <c r="R124" s="917">
        <f t="shared" ca="1" si="44"/>
        <v>0</v>
      </c>
      <c r="S124" s="917">
        <f t="shared" ca="1" si="43"/>
        <v>0</v>
      </c>
      <c r="T124" s="917">
        <f t="shared" ca="1" si="44"/>
        <v>0</v>
      </c>
      <c r="U124" s="917">
        <f t="shared" ca="1" si="44"/>
        <v>0</v>
      </c>
      <c r="V124" s="1" t="str">
        <f t="shared" si="39"/>
        <v>ASR_Financial_Report_SHP21Final</v>
      </c>
      <c r="W124" s="916">
        <f t="shared" si="40"/>
        <v>44658</v>
      </c>
      <c r="X124" s="1" t="str">
        <f t="shared" si="41"/>
        <v>Unaudited</v>
      </c>
    </row>
    <row r="125" spans="1:24" x14ac:dyDescent="0.25">
      <c r="A125" s="1" t="s">
        <v>420</v>
      </c>
      <c r="B125" s="1" t="str">
        <f t="shared" si="34"/>
        <v>DEF</v>
      </c>
      <c r="C125" s="1" t="str">
        <f t="shared" si="35"/>
        <v>Default</v>
      </c>
      <c r="D125" s="915">
        <f t="shared" si="36"/>
        <v>1900</v>
      </c>
      <c r="E125" s="916">
        <f t="shared" si="37"/>
        <v>1</v>
      </c>
      <c r="F125" s="969">
        <f t="shared" si="38"/>
        <v>366</v>
      </c>
      <c r="G125" s="915" t="s">
        <v>1016</v>
      </c>
      <c r="H125" s="915" t="s">
        <v>1017</v>
      </c>
      <c r="I125" s="915" t="s">
        <v>387</v>
      </c>
      <c r="J125" s="917">
        <f t="shared" ca="1" si="44"/>
        <v>0</v>
      </c>
      <c r="K125" s="917">
        <f t="shared" ca="1" si="44"/>
        <v>0</v>
      </c>
      <c r="L125" s="917">
        <f t="shared" ca="1" si="44"/>
        <v>0</v>
      </c>
      <c r="M125" s="917">
        <f t="shared" ca="1" si="44"/>
        <v>0</v>
      </c>
      <c r="N125" s="917">
        <f t="shared" ca="1" si="44"/>
        <v>0</v>
      </c>
      <c r="O125" s="917">
        <f t="shared" ca="1" si="44"/>
        <v>0</v>
      </c>
      <c r="P125" s="917">
        <f t="shared" ca="1" si="44"/>
        <v>0</v>
      </c>
      <c r="Q125" s="917">
        <f t="shared" ca="1" si="44"/>
        <v>0</v>
      </c>
      <c r="R125" s="917">
        <f t="shared" ca="1" si="44"/>
        <v>0</v>
      </c>
      <c r="S125" s="917">
        <f t="shared" ca="1" si="43"/>
        <v>0</v>
      </c>
      <c r="T125" s="917">
        <f t="shared" ca="1" si="44"/>
        <v>0</v>
      </c>
      <c r="U125" s="917">
        <f t="shared" ca="1" si="44"/>
        <v>0</v>
      </c>
      <c r="V125" s="1" t="str">
        <f t="shared" si="39"/>
        <v>ASR_Financial_Report_SHP21Final</v>
      </c>
      <c r="W125" s="916">
        <f t="shared" si="40"/>
        <v>44658</v>
      </c>
      <c r="X125" s="1" t="str">
        <f t="shared" si="41"/>
        <v>Unaudited</v>
      </c>
    </row>
    <row r="126" spans="1:24" x14ac:dyDescent="0.25">
      <c r="A126" s="1" t="s">
        <v>420</v>
      </c>
      <c r="B126" s="1" t="str">
        <f t="shared" si="34"/>
        <v>DEF</v>
      </c>
      <c r="C126" s="1" t="str">
        <f t="shared" si="35"/>
        <v>Default</v>
      </c>
      <c r="D126" s="915">
        <f t="shared" si="36"/>
        <v>1900</v>
      </c>
      <c r="E126" s="916">
        <f t="shared" si="37"/>
        <v>1</v>
      </c>
      <c r="F126" s="969">
        <f t="shared" si="38"/>
        <v>1</v>
      </c>
      <c r="G126" s="915" t="s">
        <v>1016</v>
      </c>
      <c r="H126" s="915" t="s">
        <v>1018</v>
      </c>
      <c r="I126" s="915" t="s">
        <v>387</v>
      </c>
      <c r="J126" s="917">
        <f t="shared" ca="1" si="44"/>
        <v>0</v>
      </c>
      <c r="K126" s="917">
        <f t="shared" ca="1" si="44"/>
        <v>0</v>
      </c>
      <c r="L126" s="917">
        <f t="shared" ca="1" si="44"/>
        <v>0</v>
      </c>
      <c r="M126" s="917">
        <f t="shared" ca="1" si="44"/>
        <v>0</v>
      </c>
      <c r="N126" s="917">
        <f t="shared" ca="1" si="44"/>
        <v>0</v>
      </c>
      <c r="O126" s="917">
        <f t="shared" ca="1" si="44"/>
        <v>0</v>
      </c>
      <c r="P126" s="917">
        <f t="shared" ca="1" si="44"/>
        <v>0</v>
      </c>
      <c r="Q126" s="917">
        <f t="shared" ca="1" si="44"/>
        <v>0</v>
      </c>
      <c r="R126" s="917">
        <f t="shared" ca="1" si="44"/>
        <v>0</v>
      </c>
      <c r="S126" s="917">
        <f t="shared" ca="1" si="43"/>
        <v>0</v>
      </c>
      <c r="T126" s="917">
        <f t="shared" ca="1" si="44"/>
        <v>0</v>
      </c>
      <c r="U126" s="917">
        <f t="shared" ca="1" si="44"/>
        <v>0</v>
      </c>
      <c r="V126" s="1" t="str">
        <f t="shared" si="39"/>
        <v>ASR_Financial_Report_SHP21Final</v>
      </c>
      <c r="W126" s="916">
        <f t="shared" si="40"/>
        <v>44658</v>
      </c>
      <c r="X126" s="1" t="str">
        <f t="shared" si="41"/>
        <v>Unaudited</v>
      </c>
    </row>
    <row r="127" spans="1:24" x14ac:dyDescent="0.25">
      <c r="A127" s="1" t="s">
        <v>420</v>
      </c>
      <c r="B127" s="1" t="str">
        <f t="shared" si="34"/>
        <v>DEF</v>
      </c>
      <c r="C127" s="1" t="str">
        <f t="shared" si="35"/>
        <v>Default</v>
      </c>
      <c r="D127" s="915">
        <f t="shared" si="36"/>
        <v>1900</v>
      </c>
      <c r="E127" s="916">
        <f t="shared" si="37"/>
        <v>1</v>
      </c>
      <c r="F127" s="969">
        <f t="shared" si="38"/>
        <v>91</v>
      </c>
      <c r="G127" s="915" t="s">
        <v>1019</v>
      </c>
      <c r="H127" s="915" t="s">
        <v>1017</v>
      </c>
      <c r="I127" s="915" t="s">
        <v>387</v>
      </c>
      <c r="J127" s="917">
        <f t="shared" ca="1" si="44"/>
        <v>0</v>
      </c>
      <c r="K127" s="917">
        <f t="shared" ca="1" si="44"/>
        <v>0</v>
      </c>
      <c r="L127" s="917">
        <f t="shared" ca="1" si="44"/>
        <v>0</v>
      </c>
      <c r="M127" s="917">
        <f t="shared" ca="1" si="44"/>
        <v>0</v>
      </c>
      <c r="N127" s="917">
        <f t="shared" ca="1" si="44"/>
        <v>0</v>
      </c>
      <c r="O127" s="917">
        <f t="shared" ca="1" si="44"/>
        <v>0</v>
      </c>
      <c r="P127" s="917">
        <f t="shared" ca="1" si="44"/>
        <v>0</v>
      </c>
      <c r="Q127" s="917">
        <f t="shared" ca="1" si="44"/>
        <v>0</v>
      </c>
      <c r="R127" s="917">
        <f t="shared" ca="1" si="44"/>
        <v>0</v>
      </c>
      <c r="S127" s="917">
        <f t="shared" ca="1" si="43"/>
        <v>0</v>
      </c>
      <c r="T127" s="917">
        <f t="shared" ca="1" si="44"/>
        <v>0</v>
      </c>
      <c r="U127" s="917">
        <f t="shared" ca="1" si="44"/>
        <v>0</v>
      </c>
      <c r="V127" s="1" t="str">
        <f t="shared" si="39"/>
        <v>ASR_Financial_Report_SHP21Final</v>
      </c>
      <c r="W127" s="916">
        <f t="shared" si="40"/>
        <v>44658</v>
      </c>
      <c r="X127" s="1" t="str">
        <f t="shared" si="41"/>
        <v>Unaudited</v>
      </c>
    </row>
    <row r="128" spans="1:24" x14ac:dyDescent="0.25">
      <c r="A128" s="1" t="s">
        <v>420</v>
      </c>
      <c r="B128" s="1" t="str">
        <f t="shared" si="34"/>
        <v>DEF</v>
      </c>
      <c r="C128" s="1" t="str">
        <f t="shared" si="35"/>
        <v>Default</v>
      </c>
      <c r="D128" s="915">
        <f t="shared" si="36"/>
        <v>1900</v>
      </c>
      <c r="E128" s="916">
        <f t="shared" si="37"/>
        <v>1</v>
      </c>
      <c r="F128" s="969">
        <f t="shared" si="38"/>
        <v>182</v>
      </c>
      <c r="G128" s="915" t="s">
        <v>1019</v>
      </c>
      <c r="H128" s="915" t="s">
        <v>1017</v>
      </c>
      <c r="I128" s="915" t="s">
        <v>387</v>
      </c>
      <c r="J128" s="917">
        <f t="shared" ca="1" si="44"/>
        <v>0</v>
      </c>
      <c r="K128" s="917">
        <f t="shared" ca="1" si="44"/>
        <v>0</v>
      </c>
      <c r="L128" s="917">
        <f t="shared" ca="1" si="44"/>
        <v>0</v>
      </c>
      <c r="M128" s="917">
        <f t="shared" ca="1" si="44"/>
        <v>0</v>
      </c>
      <c r="N128" s="917">
        <f t="shared" ca="1" si="44"/>
        <v>0</v>
      </c>
      <c r="O128" s="917">
        <f t="shared" ca="1" si="44"/>
        <v>0</v>
      </c>
      <c r="P128" s="917">
        <f t="shared" ca="1" si="44"/>
        <v>0</v>
      </c>
      <c r="Q128" s="917">
        <f t="shared" ca="1" si="44"/>
        <v>0</v>
      </c>
      <c r="R128" s="917">
        <f t="shared" ca="1" si="44"/>
        <v>0</v>
      </c>
      <c r="S128" s="917">
        <f t="shared" ca="1" si="44"/>
        <v>0</v>
      </c>
      <c r="T128" s="917">
        <f t="shared" ca="1" si="44"/>
        <v>0</v>
      </c>
      <c r="U128" s="917">
        <f t="shared" ca="1" si="44"/>
        <v>0</v>
      </c>
      <c r="V128" s="1" t="str">
        <f t="shared" si="39"/>
        <v>ASR_Financial_Report_SHP21Final</v>
      </c>
      <c r="W128" s="916">
        <f t="shared" si="40"/>
        <v>44658</v>
      </c>
      <c r="X128" s="1" t="str">
        <f t="shared" si="41"/>
        <v>Unaudited</v>
      </c>
    </row>
    <row r="129" spans="1:24" x14ac:dyDescent="0.25">
      <c r="A129" s="1" t="s">
        <v>420</v>
      </c>
      <c r="B129" s="1" t="str">
        <f t="shared" si="34"/>
        <v>DEF</v>
      </c>
      <c r="C129" s="1" t="str">
        <f t="shared" si="35"/>
        <v>Default</v>
      </c>
      <c r="D129" s="915">
        <f t="shared" si="36"/>
        <v>1900</v>
      </c>
      <c r="E129" s="916">
        <f t="shared" si="37"/>
        <v>1</v>
      </c>
      <c r="F129" s="969">
        <f t="shared" si="38"/>
        <v>274</v>
      </c>
      <c r="G129" s="915" t="s">
        <v>1019</v>
      </c>
      <c r="H129" s="915" t="s">
        <v>1017</v>
      </c>
      <c r="I129" s="915" t="s">
        <v>387</v>
      </c>
      <c r="J129" s="917">
        <f t="shared" ca="1" si="44"/>
        <v>0</v>
      </c>
      <c r="K129" s="917">
        <f t="shared" ca="1" si="44"/>
        <v>0</v>
      </c>
      <c r="L129" s="917">
        <f t="shared" ca="1" si="44"/>
        <v>0</v>
      </c>
      <c r="M129" s="917">
        <f t="shared" ca="1" si="44"/>
        <v>0</v>
      </c>
      <c r="N129" s="917">
        <f t="shared" ca="1" si="44"/>
        <v>0</v>
      </c>
      <c r="O129" s="917">
        <f t="shared" ca="1" si="44"/>
        <v>0</v>
      </c>
      <c r="P129" s="917">
        <f t="shared" ca="1" si="44"/>
        <v>0</v>
      </c>
      <c r="Q129" s="917">
        <f t="shared" ca="1" si="44"/>
        <v>0</v>
      </c>
      <c r="R129" s="917">
        <f t="shared" ca="1" si="44"/>
        <v>0</v>
      </c>
      <c r="S129" s="917">
        <f t="shared" ca="1" si="44"/>
        <v>0</v>
      </c>
      <c r="T129" s="917">
        <f t="shared" ca="1" si="44"/>
        <v>0</v>
      </c>
      <c r="U129" s="917">
        <f t="shared" ca="1" si="44"/>
        <v>0</v>
      </c>
      <c r="V129" s="1" t="str">
        <f t="shared" si="39"/>
        <v>ASR_Financial_Report_SHP21Final</v>
      </c>
      <c r="W129" s="916">
        <f t="shared" si="40"/>
        <v>44658</v>
      </c>
      <c r="X129" s="1" t="str">
        <f t="shared" si="41"/>
        <v>Unaudited</v>
      </c>
    </row>
    <row r="130" spans="1:24" x14ac:dyDescent="0.25">
      <c r="A130" s="1" t="s">
        <v>420</v>
      </c>
      <c r="B130" s="1" t="str">
        <f t="shared" ref="B130:B161" si="45">plan_id</f>
        <v>DEF</v>
      </c>
      <c r="C130" s="1" t="str">
        <f t="shared" ref="C130:C161" si="46">plan_name</f>
        <v>Default</v>
      </c>
      <c r="D130" s="915">
        <f t="shared" ref="D130:D161" si="47">reporting_year</f>
        <v>1900</v>
      </c>
      <c r="E130" s="916">
        <f t="shared" ref="E130:E161" si="48">reporting_quarter</f>
        <v>1</v>
      </c>
      <c r="F130" s="969">
        <f t="shared" ref="F130:F161" si="49">IFERROR(IF($H130="Quarter",IF(OR(IFERROR(YEAR(F129),0)&lt;&gt;reporting_year,$H129="YTD"), DATEVALUE("3/31/" &amp; reporting_year),IF(MONTH($F129)=3,DATEVALUE("6/30/" &amp; reporting_year),IF(MONTH($F129)=6,DATEVALUE("9/30/"&amp;reporting_year),DATEVALUE("12/31/"&amp;reporting_year)))),reporting_quarter),"")</f>
        <v>366</v>
      </c>
      <c r="G130" s="915" t="s">
        <v>1019</v>
      </c>
      <c r="H130" s="915" t="s">
        <v>1017</v>
      </c>
      <c r="I130" s="915" t="s">
        <v>387</v>
      </c>
      <c r="J130" s="917">
        <f t="shared" ca="1" si="44"/>
        <v>0</v>
      </c>
      <c r="K130" s="917">
        <f t="shared" ca="1" si="44"/>
        <v>0</v>
      </c>
      <c r="L130" s="917">
        <f t="shared" ca="1" si="44"/>
        <v>0</v>
      </c>
      <c r="M130" s="917">
        <f t="shared" ca="1" si="44"/>
        <v>0</v>
      </c>
      <c r="N130" s="917">
        <f t="shared" ca="1" si="44"/>
        <v>0</v>
      </c>
      <c r="O130" s="917">
        <f t="shared" ca="1" si="44"/>
        <v>0</v>
      </c>
      <c r="P130" s="917">
        <f t="shared" ca="1" si="44"/>
        <v>0</v>
      </c>
      <c r="Q130" s="917">
        <f t="shared" ca="1" si="44"/>
        <v>0</v>
      </c>
      <c r="R130" s="917">
        <f t="shared" ca="1" si="44"/>
        <v>0</v>
      </c>
      <c r="S130" s="917">
        <f t="shared" ca="1" si="44"/>
        <v>0</v>
      </c>
      <c r="T130" s="917">
        <f t="shared" ca="1" si="44"/>
        <v>0</v>
      </c>
      <c r="U130" s="917">
        <f t="shared" ca="1" si="44"/>
        <v>0</v>
      </c>
      <c r="V130" s="1" t="str">
        <f t="shared" ref="V130:V161" si="50">file_name</f>
        <v>ASR_Financial_Report_SHP21Final</v>
      </c>
      <c r="W130" s="916">
        <f t="shared" ref="W130:W161" si="51">file_date</f>
        <v>44658</v>
      </c>
      <c r="X130" s="1" t="str">
        <f t="shared" ref="X130:X161" si="52">status</f>
        <v>Unaudited</v>
      </c>
    </row>
    <row r="131" spans="1:24" x14ac:dyDescent="0.25">
      <c r="A131" s="1" t="s">
        <v>420</v>
      </c>
      <c r="B131" s="1" t="str">
        <f t="shared" si="45"/>
        <v>DEF</v>
      </c>
      <c r="C131" s="1" t="str">
        <f t="shared" si="46"/>
        <v>Default</v>
      </c>
      <c r="D131" s="915">
        <f t="shared" si="47"/>
        <v>1900</v>
      </c>
      <c r="E131" s="916">
        <f t="shared" si="48"/>
        <v>1</v>
      </c>
      <c r="F131" s="969">
        <f t="shared" si="49"/>
        <v>1</v>
      </c>
      <c r="G131" s="915" t="s">
        <v>1019</v>
      </c>
      <c r="H131" s="915" t="s">
        <v>1018</v>
      </c>
      <c r="I131" s="915" t="s">
        <v>387</v>
      </c>
      <c r="J131" s="917">
        <f t="shared" ca="1" si="44"/>
        <v>0</v>
      </c>
      <c r="K131" s="917">
        <f t="shared" ca="1" si="44"/>
        <v>0</v>
      </c>
      <c r="L131" s="917">
        <f t="shared" ca="1" si="44"/>
        <v>0</v>
      </c>
      <c r="M131" s="917">
        <f t="shared" ca="1" si="44"/>
        <v>0</v>
      </c>
      <c r="N131" s="917">
        <f t="shared" ca="1" si="44"/>
        <v>0</v>
      </c>
      <c r="O131" s="917">
        <f t="shared" ca="1" si="44"/>
        <v>0</v>
      </c>
      <c r="P131" s="917">
        <f t="shared" ca="1" si="44"/>
        <v>0</v>
      </c>
      <c r="Q131" s="917">
        <f t="shared" ca="1" si="44"/>
        <v>0</v>
      </c>
      <c r="R131" s="917">
        <f t="shared" ca="1" si="44"/>
        <v>0</v>
      </c>
      <c r="S131" s="917">
        <f t="shared" ca="1" si="44"/>
        <v>0</v>
      </c>
      <c r="T131" s="917">
        <f t="shared" ca="1" si="44"/>
        <v>0</v>
      </c>
      <c r="U131" s="917">
        <f t="shared" ca="1" si="44"/>
        <v>0</v>
      </c>
      <c r="V131" s="1" t="str">
        <f t="shared" si="50"/>
        <v>ASR_Financial_Report_SHP21Final</v>
      </c>
      <c r="W131" s="916">
        <f t="shared" si="51"/>
        <v>44658</v>
      </c>
      <c r="X131" s="1" t="str">
        <f t="shared" si="52"/>
        <v>Unaudited</v>
      </c>
    </row>
    <row r="132" spans="1:24" x14ac:dyDescent="0.25">
      <c r="A132" s="1" t="s">
        <v>420</v>
      </c>
      <c r="B132" s="1" t="str">
        <f t="shared" si="45"/>
        <v>DEF</v>
      </c>
      <c r="C132" s="1" t="str">
        <f t="shared" si="46"/>
        <v>Default</v>
      </c>
      <c r="D132" s="915">
        <f t="shared" si="47"/>
        <v>1900</v>
      </c>
      <c r="E132" s="916">
        <f t="shared" si="48"/>
        <v>1</v>
      </c>
      <c r="F132" s="969">
        <f t="shared" si="49"/>
        <v>91</v>
      </c>
      <c r="G132" s="915" t="s">
        <v>1020</v>
      </c>
      <c r="H132" s="915" t="s">
        <v>1017</v>
      </c>
      <c r="I132" s="915" t="s">
        <v>387</v>
      </c>
      <c r="J132" s="917">
        <f t="shared" ref="J132:U147"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917">
        <f t="shared" ca="1" si="53"/>
        <v>0</v>
      </c>
      <c r="L132" s="917">
        <f t="shared" ca="1" si="53"/>
        <v>0</v>
      </c>
      <c r="M132" s="917">
        <f t="shared" ca="1" si="53"/>
        <v>0</v>
      </c>
      <c r="N132" s="917">
        <f t="shared" ca="1" si="53"/>
        <v>0</v>
      </c>
      <c r="O132" s="917">
        <f t="shared" ca="1" si="53"/>
        <v>0</v>
      </c>
      <c r="P132" s="917">
        <f t="shared" ca="1" si="53"/>
        <v>0</v>
      </c>
      <c r="Q132" s="917">
        <f t="shared" ca="1" si="53"/>
        <v>0</v>
      </c>
      <c r="R132" s="917">
        <f t="shared" ca="1" si="53"/>
        <v>0</v>
      </c>
      <c r="S132" s="917">
        <f t="shared" ca="1" si="44"/>
        <v>0</v>
      </c>
      <c r="T132" s="917">
        <f t="shared" ca="1" si="53"/>
        <v>0</v>
      </c>
      <c r="U132" s="917">
        <f t="shared" ca="1" si="53"/>
        <v>0</v>
      </c>
      <c r="V132" s="1" t="str">
        <f t="shared" si="50"/>
        <v>ASR_Financial_Report_SHP21Final</v>
      </c>
      <c r="W132" s="916">
        <f t="shared" si="51"/>
        <v>44658</v>
      </c>
      <c r="X132" s="1" t="str">
        <f t="shared" si="52"/>
        <v>Unaudited</v>
      </c>
    </row>
    <row r="133" spans="1:24" x14ac:dyDescent="0.25">
      <c r="A133" s="1" t="s">
        <v>420</v>
      </c>
      <c r="B133" s="1" t="str">
        <f t="shared" si="45"/>
        <v>DEF</v>
      </c>
      <c r="C133" s="1" t="str">
        <f t="shared" si="46"/>
        <v>Default</v>
      </c>
      <c r="D133" s="915">
        <f t="shared" si="47"/>
        <v>1900</v>
      </c>
      <c r="E133" s="916">
        <f t="shared" si="48"/>
        <v>1</v>
      </c>
      <c r="F133" s="969">
        <f t="shared" si="49"/>
        <v>182</v>
      </c>
      <c r="G133" s="915" t="s">
        <v>1020</v>
      </c>
      <c r="H133" s="915" t="s">
        <v>1017</v>
      </c>
      <c r="I133" s="915" t="s">
        <v>387</v>
      </c>
      <c r="J133" s="917">
        <f t="shared" ca="1" si="53"/>
        <v>0</v>
      </c>
      <c r="K133" s="917">
        <f t="shared" ca="1" si="53"/>
        <v>0</v>
      </c>
      <c r="L133" s="917">
        <f t="shared" ca="1" si="53"/>
        <v>0</v>
      </c>
      <c r="M133" s="917">
        <f t="shared" ca="1" si="53"/>
        <v>0</v>
      </c>
      <c r="N133" s="917">
        <f t="shared" ca="1" si="53"/>
        <v>0</v>
      </c>
      <c r="O133" s="917">
        <f t="shared" ca="1" si="53"/>
        <v>0</v>
      </c>
      <c r="P133" s="917">
        <f t="shared" ca="1" si="53"/>
        <v>0</v>
      </c>
      <c r="Q133" s="917">
        <f t="shared" ca="1" si="53"/>
        <v>0</v>
      </c>
      <c r="R133" s="917">
        <f t="shared" ca="1" si="53"/>
        <v>0</v>
      </c>
      <c r="S133" s="917">
        <f t="shared" ca="1" si="44"/>
        <v>0</v>
      </c>
      <c r="T133" s="917">
        <f t="shared" ca="1" si="53"/>
        <v>0</v>
      </c>
      <c r="U133" s="917">
        <f t="shared" ca="1" si="53"/>
        <v>0</v>
      </c>
      <c r="V133" s="1" t="str">
        <f t="shared" si="50"/>
        <v>ASR_Financial_Report_SHP21Final</v>
      </c>
      <c r="W133" s="916">
        <f t="shared" si="51"/>
        <v>44658</v>
      </c>
      <c r="X133" s="1" t="str">
        <f t="shared" si="52"/>
        <v>Unaudited</v>
      </c>
    </row>
    <row r="134" spans="1:24" x14ac:dyDescent="0.25">
      <c r="A134" s="1" t="s">
        <v>420</v>
      </c>
      <c r="B134" s="1" t="str">
        <f t="shared" si="45"/>
        <v>DEF</v>
      </c>
      <c r="C134" s="1" t="str">
        <f t="shared" si="46"/>
        <v>Default</v>
      </c>
      <c r="D134" s="915">
        <f t="shared" si="47"/>
        <v>1900</v>
      </c>
      <c r="E134" s="916">
        <f t="shared" si="48"/>
        <v>1</v>
      </c>
      <c r="F134" s="969">
        <f t="shared" si="49"/>
        <v>274</v>
      </c>
      <c r="G134" s="915" t="s">
        <v>1020</v>
      </c>
      <c r="H134" s="915" t="s">
        <v>1017</v>
      </c>
      <c r="I134" s="915" t="s">
        <v>387</v>
      </c>
      <c r="J134" s="917">
        <f t="shared" ca="1" si="53"/>
        <v>0</v>
      </c>
      <c r="K134" s="917">
        <f t="shared" ca="1" si="53"/>
        <v>0</v>
      </c>
      <c r="L134" s="917">
        <f t="shared" ca="1" si="53"/>
        <v>0</v>
      </c>
      <c r="M134" s="917">
        <f t="shared" ca="1" si="53"/>
        <v>0</v>
      </c>
      <c r="N134" s="917">
        <f t="shared" ca="1" si="53"/>
        <v>0</v>
      </c>
      <c r="O134" s="917">
        <f t="shared" ca="1" si="53"/>
        <v>0</v>
      </c>
      <c r="P134" s="917">
        <f t="shared" ca="1" si="53"/>
        <v>0</v>
      </c>
      <c r="Q134" s="917">
        <f t="shared" ca="1" si="53"/>
        <v>0</v>
      </c>
      <c r="R134" s="917">
        <f t="shared" ca="1" si="53"/>
        <v>0</v>
      </c>
      <c r="S134" s="917">
        <f t="shared" ca="1" si="44"/>
        <v>0</v>
      </c>
      <c r="T134" s="917">
        <f t="shared" ca="1" si="53"/>
        <v>0</v>
      </c>
      <c r="U134" s="917">
        <f t="shared" ca="1" si="53"/>
        <v>0</v>
      </c>
      <c r="V134" s="1" t="str">
        <f t="shared" si="50"/>
        <v>ASR_Financial_Report_SHP21Final</v>
      </c>
      <c r="W134" s="916">
        <f t="shared" si="51"/>
        <v>44658</v>
      </c>
      <c r="X134" s="1" t="str">
        <f t="shared" si="52"/>
        <v>Unaudited</v>
      </c>
    </row>
    <row r="135" spans="1:24" x14ac:dyDescent="0.25">
      <c r="A135" s="1" t="s">
        <v>420</v>
      </c>
      <c r="B135" s="1" t="str">
        <f t="shared" si="45"/>
        <v>DEF</v>
      </c>
      <c r="C135" s="1" t="str">
        <f t="shared" si="46"/>
        <v>Default</v>
      </c>
      <c r="D135" s="915">
        <f t="shared" si="47"/>
        <v>1900</v>
      </c>
      <c r="E135" s="916">
        <f t="shared" si="48"/>
        <v>1</v>
      </c>
      <c r="F135" s="969">
        <f t="shared" si="49"/>
        <v>366</v>
      </c>
      <c r="G135" s="915" t="s">
        <v>1020</v>
      </c>
      <c r="H135" s="915" t="s">
        <v>1017</v>
      </c>
      <c r="I135" s="915" t="s">
        <v>387</v>
      </c>
      <c r="J135" s="917">
        <f t="shared" ca="1" si="53"/>
        <v>0</v>
      </c>
      <c r="K135" s="917">
        <f t="shared" ca="1" si="53"/>
        <v>0</v>
      </c>
      <c r="L135" s="917">
        <f t="shared" ca="1" si="53"/>
        <v>0</v>
      </c>
      <c r="M135" s="917">
        <f t="shared" ca="1" si="53"/>
        <v>0</v>
      </c>
      <c r="N135" s="917">
        <f t="shared" ca="1" si="53"/>
        <v>0</v>
      </c>
      <c r="O135" s="917">
        <f t="shared" ca="1" si="53"/>
        <v>0</v>
      </c>
      <c r="P135" s="917">
        <f t="shared" ca="1" si="53"/>
        <v>0</v>
      </c>
      <c r="Q135" s="917">
        <f t="shared" ca="1" si="53"/>
        <v>0</v>
      </c>
      <c r="R135" s="917">
        <f t="shared" ca="1" si="53"/>
        <v>0</v>
      </c>
      <c r="S135" s="917">
        <f t="shared" ca="1" si="44"/>
        <v>0</v>
      </c>
      <c r="T135" s="917">
        <f t="shared" ca="1" si="53"/>
        <v>0</v>
      </c>
      <c r="U135" s="917">
        <f t="shared" ca="1" si="53"/>
        <v>0</v>
      </c>
      <c r="V135" s="1" t="str">
        <f t="shared" si="50"/>
        <v>ASR_Financial_Report_SHP21Final</v>
      </c>
      <c r="W135" s="916">
        <f t="shared" si="51"/>
        <v>44658</v>
      </c>
      <c r="X135" s="1" t="str">
        <f t="shared" si="52"/>
        <v>Unaudited</v>
      </c>
    </row>
    <row r="136" spans="1:24" x14ac:dyDescent="0.25">
      <c r="A136" s="1" t="s">
        <v>420</v>
      </c>
      <c r="B136" s="1" t="str">
        <f t="shared" si="45"/>
        <v>DEF</v>
      </c>
      <c r="C136" s="1" t="str">
        <f t="shared" si="46"/>
        <v>Default</v>
      </c>
      <c r="D136" s="915">
        <f t="shared" si="47"/>
        <v>1900</v>
      </c>
      <c r="E136" s="916">
        <f t="shared" si="48"/>
        <v>1</v>
      </c>
      <c r="F136" s="969">
        <f t="shared" si="49"/>
        <v>1</v>
      </c>
      <c r="G136" s="915" t="s">
        <v>1020</v>
      </c>
      <c r="H136" s="915" t="s">
        <v>1018</v>
      </c>
      <c r="I136" s="915" t="s">
        <v>387</v>
      </c>
      <c r="J136" s="917">
        <f t="shared" ca="1" si="53"/>
        <v>0</v>
      </c>
      <c r="K136" s="917">
        <f t="shared" ca="1" si="53"/>
        <v>0</v>
      </c>
      <c r="L136" s="917">
        <f t="shared" ca="1" si="53"/>
        <v>0</v>
      </c>
      <c r="M136" s="917">
        <f t="shared" ca="1" si="53"/>
        <v>0</v>
      </c>
      <c r="N136" s="917">
        <f t="shared" ca="1" si="53"/>
        <v>0</v>
      </c>
      <c r="O136" s="917">
        <f t="shared" ca="1" si="53"/>
        <v>0</v>
      </c>
      <c r="P136" s="917">
        <f t="shared" ca="1" si="53"/>
        <v>0</v>
      </c>
      <c r="Q136" s="917">
        <f t="shared" ca="1" si="53"/>
        <v>0</v>
      </c>
      <c r="R136" s="917">
        <f t="shared" ca="1" si="53"/>
        <v>0</v>
      </c>
      <c r="S136" s="917">
        <f t="shared" ca="1" si="44"/>
        <v>0</v>
      </c>
      <c r="T136" s="917">
        <f t="shared" ca="1" si="53"/>
        <v>0</v>
      </c>
      <c r="U136" s="917">
        <f t="shared" ca="1" si="53"/>
        <v>0</v>
      </c>
      <c r="V136" s="1" t="str">
        <f t="shared" si="50"/>
        <v>ASR_Financial_Report_SHP21Final</v>
      </c>
      <c r="W136" s="916">
        <f t="shared" si="51"/>
        <v>44658</v>
      </c>
      <c r="X136" s="1" t="str">
        <f t="shared" si="52"/>
        <v>Unaudited</v>
      </c>
    </row>
    <row r="137" spans="1:24" x14ac:dyDescent="0.25">
      <c r="A137" s="1" t="s">
        <v>420</v>
      </c>
      <c r="B137" s="1" t="str">
        <f t="shared" si="45"/>
        <v>DEF</v>
      </c>
      <c r="C137" s="1" t="str">
        <f t="shared" si="46"/>
        <v>Default</v>
      </c>
      <c r="D137" s="915">
        <f t="shared" si="47"/>
        <v>1900</v>
      </c>
      <c r="E137" s="916">
        <f t="shared" si="48"/>
        <v>1</v>
      </c>
      <c r="F137" s="969">
        <f t="shared" si="49"/>
        <v>91</v>
      </c>
      <c r="G137" s="915" t="s">
        <v>1016</v>
      </c>
      <c r="H137" s="915" t="s">
        <v>1017</v>
      </c>
      <c r="I137" s="915" t="s">
        <v>388</v>
      </c>
      <c r="J137" s="917">
        <f t="shared" ca="1" si="53"/>
        <v>0</v>
      </c>
      <c r="K137" s="917">
        <f t="shared" ca="1" si="53"/>
        <v>0</v>
      </c>
      <c r="L137" s="917">
        <f t="shared" ca="1" si="53"/>
        <v>0</v>
      </c>
      <c r="M137" s="917">
        <f t="shared" ca="1" si="53"/>
        <v>0</v>
      </c>
      <c r="N137" s="917">
        <f t="shared" ca="1" si="53"/>
        <v>0</v>
      </c>
      <c r="O137" s="917">
        <f t="shared" ca="1" si="53"/>
        <v>0</v>
      </c>
      <c r="P137" s="917">
        <f t="shared" ca="1" si="53"/>
        <v>0</v>
      </c>
      <c r="Q137" s="917">
        <f t="shared" ca="1" si="53"/>
        <v>0</v>
      </c>
      <c r="R137" s="917">
        <f t="shared" ca="1" si="53"/>
        <v>0</v>
      </c>
      <c r="S137" s="917">
        <f t="shared" ca="1" si="44"/>
        <v>0</v>
      </c>
      <c r="T137" s="917">
        <f t="shared" ca="1" si="53"/>
        <v>0</v>
      </c>
      <c r="U137" s="917">
        <f t="shared" ca="1" si="53"/>
        <v>0</v>
      </c>
      <c r="V137" s="1" t="str">
        <f t="shared" si="50"/>
        <v>ASR_Financial_Report_SHP21Final</v>
      </c>
      <c r="W137" s="916">
        <f t="shared" si="51"/>
        <v>44658</v>
      </c>
      <c r="X137" s="1" t="str">
        <f t="shared" si="52"/>
        <v>Unaudited</v>
      </c>
    </row>
    <row r="138" spans="1:24" x14ac:dyDescent="0.25">
      <c r="A138" s="1" t="s">
        <v>420</v>
      </c>
      <c r="B138" s="1" t="str">
        <f t="shared" si="45"/>
        <v>DEF</v>
      </c>
      <c r="C138" s="1" t="str">
        <f t="shared" si="46"/>
        <v>Default</v>
      </c>
      <c r="D138" s="915">
        <f t="shared" si="47"/>
        <v>1900</v>
      </c>
      <c r="E138" s="916">
        <f t="shared" si="48"/>
        <v>1</v>
      </c>
      <c r="F138" s="969">
        <f t="shared" si="49"/>
        <v>182</v>
      </c>
      <c r="G138" s="915" t="s">
        <v>1016</v>
      </c>
      <c r="H138" s="915" t="s">
        <v>1017</v>
      </c>
      <c r="I138" s="915" t="s">
        <v>388</v>
      </c>
      <c r="J138" s="917">
        <f t="shared" ca="1" si="53"/>
        <v>0.77080298444922268</v>
      </c>
      <c r="K138" s="917">
        <f t="shared" ca="1" si="53"/>
        <v>0.81675549020291405</v>
      </c>
      <c r="L138" s="917">
        <f t="shared" ca="1" si="53"/>
        <v>0.56094879036066148</v>
      </c>
      <c r="M138" s="917">
        <f t="shared" ca="1" si="53"/>
        <v>1.4305806253659854</v>
      </c>
      <c r="N138" s="917">
        <f t="shared" ca="1" si="53"/>
        <v>0.1150006933889596</v>
      </c>
      <c r="O138" s="917">
        <f t="shared" ca="1" si="53"/>
        <v>0.6597753427285945</v>
      </c>
      <c r="P138" s="917">
        <f t="shared" ca="1" si="53"/>
        <v>0.5684869589925472</v>
      </c>
      <c r="Q138" s="917">
        <f t="shared" ca="1" si="53"/>
        <v>0.38535354327178534</v>
      </c>
      <c r="R138" s="917">
        <f t="shared" ca="1" si="53"/>
        <v>0.54936575822296996</v>
      </c>
      <c r="S138" s="917">
        <f t="shared" ca="1" si="53"/>
        <v>5.7547105026548355E-2</v>
      </c>
      <c r="T138" s="917">
        <f t="shared" ca="1" si="53"/>
        <v>1.4178275078372297E-2</v>
      </c>
      <c r="U138" s="917">
        <f t="shared" ca="1" si="53"/>
        <v>0</v>
      </c>
      <c r="V138" s="1" t="str">
        <f t="shared" si="50"/>
        <v>ASR_Financial_Report_SHP21Final</v>
      </c>
      <c r="W138" s="916">
        <f t="shared" si="51"/>
        <v>44658</v>
      </c>
      <c r="X138" s="1" t="str">
        <f t="shared" si="52"/>
        <v>Unaudited</v>
      </c>
    </row>
    <row r="139" spans="1:24" x14ac:dyDescent="0.25">
      <c r="A139" s="1" t="s">
        <v>420</v>
      </c>
      <c r="B139" s="1" t="str">
        <f t="shared" si="45"/>
        <v>DEF</v>
      </c>
      <c r="C139" s="1" t="str">
        <f t="shared" si="46"/>
        <v>Default</v>
      </c>
      <c r="D139" s="915">
        <f t="shared" si="47"/>
        <v>1900</v>
      </c>
      <c r="E139" s="916">
        <f t="shared" si="48"/>
        <v>1</v>
      </c>
      <c r="F139" s="969">
        <f t="shared" si="49"/>
        <v>274</v>
      </c>
      <c r="G139" s="915" t="s">
        <v>1016</v>
      </c>
      <c r="H139" s="915" t="s">
        <v>1017</v>
      </c>
      <c r="I139" s="915" t="s">
        <v>388</v>
      </c>
      <c r="J139" s="917">
        <f t="shared" ca="1" si="53"/>
        <v>0.71085675853814956</v>
      </c>
      <c r="K139" s="917">
        <f t="shared" ca="1" si="53"/>
        <v>0.72186666864277282</v>
      </c>
      <c r="L139" s="917">
        <f t="shared" ca="1" si="53"/>
        <v>0.54967003289427052</v>
      </c>
      <c r="M139" s="917">
        <f t="shared" ca="1" si="53"/>
        <v>0.71988054483621022</v>
      </c>
      <c r="N139" s="917">
        <f t="shared" ca="1" si="53"/>
        <v>0.85655957399126337</v>
      </c>
      <c r="O139" s="917">
        <f t="shared" ca="1" si="53"/>
        <v>0.70562933052797627</v>
      </c>
      <c r="P139" s="917">
        <f t="shared" ca="1" si="53"/>
        <v>0.33591370227336159</v>
      </c>
      <c r="Q139" s="917">
        <f t="shared" ca="1" si="53"/>
        <v>0.25952414135500995</v>
      </c>
      <c r="R139" s="917">
        <f t="shared" ca="1" si="53"/>
        <v>0.53200651356856921</v>
      </c>
      <c r="S139" s="917">
        <f t="shared" ca="1" si="53"/>
        <v>7.2900521731852574E-2</v>
      </c>
      <c r="T139" s="917">
        <f t="shared" ca="1" si="53"/>
        <v>3.5626812368409738E-3</v>
      </c>
      <c r="U139" s="917">
        <f t="shared" ca="1" si="53"/>
        <v>0</v>
      </c>
      <c r="V139" s="1" t="str">
        <f t="shared" si="50"/>
        <v>ASR_Financial_Report_SHP21Final</v>
      </c>
      <c r="W139" s="916">
        <f t="shared" si="51"/>
        <v>44658</v>
      </c>
      <c r="X139" s="1" t="str">
        <f t="shared" si="52"/>
        <v>Unaudited</v>
      </c>
    </row>
    <row r="140" spans="1:24" x14ac:dyDescent="0.25">
      <c r="A140" s="1" t="s">
        <v>420</v>
      </c>
      <c r="B140" s="1" t="str">
        <f t="shared" si="45"/>
        <v>DEF</v>
      </c>
      <c r="C140" s="1" t="str">
        <f t="shared" si="46"/>
        <v>Default</v>
      </c>
      <c r="D140" s="915">
        <f t="shared" si="47"/>
        <v>1900</v>
      </c>
      <c r="E140" s="916">
        <f t="shared" si="48"/>
        <v>1</v>
      </c>
      <c r="F140" s="969">
        <f t="shared" si="49"/>
        <v>366</v>
      </c>
      <c r="G140" s="915" t="s">
        <v>1016</v>
      </c>
      <c r="H140" s="915" t="s">
        <v>1017</v>
      </c>
      <c r="I140" s="915" t="s">
        <v>388</v>
      </c>
      <c r="J140" s="917">
        <f t="shared" ca="1" si="53"/>
        <v>0.66040317076681643</v>
      </c>
      <c r="K140" s="917">
        <f t="shared" ca="1" si="53"/>
        <v>0.68765427194106599</v>
      </c>
      <c r="L140" s="917">
        <f t="shared" ca="1" si="53"/>
        <v>0.86698141037501164</v>
      </c>
      <c r="M140" s="917">
        <f t="shared" ca="1" si="53"/>
        <v>0.54458579294282716</v>
      </c>
      <c r="N140" s="917">
        <f t="shared" ca="1" si="53"/>
        <v>0.79854691372296016</v>
      </c>
      <c r="O140" s="917">
        <f t="shared" ca="1" si="53"/>
        <v>0.74590796620736999</v>
      </c>
      <c r="P140" s="917">
        <f t="shared" ca="1" si="53"/>
        <v>1.2729746396859452</v>
      </c>
      <c r="Q140" s="917">
        <f t="shared" ca="1" si="53"/>
        <v>0.17614806716905243</v>
      </c>
      <c r="R140" s="917">
        <f t="shared" ca="1" si="53"/>
        <v>0.4543499346197421</v>
      </c>
      <c r="S140" s="917">
        <f t="shared" ca="1" si="53"/>
        <v>0.16528588309332673</v>
      </c>
      <c r="T140" s="917">
        <f t="shared" ca="1" si="53"/>
        <v>0</v>
      </c>
      <c r="U140" s="917">
        <f t="shared" ca="1" si="53"/>
        <v>0</v>
      </c>
      <c r="V140" s="1" t="str">
        <f t="shared" si="50"/>
        <v>ASR_Financial_Report_SHP21Final</v>
      </c>
      <c r="W140" s="916">
        <f t="shared" si="51"/>
        <v>44658</v>
      </c>
      <c r="X140" s="1" t="str">
        <f t="shared" si="52"/>
        <v>Unaudited</v>
      </c>
    </row>
    <row r="141" spans="1:24" x14ac:dyDescent="0.25">
      <c r="A141" s="1" t="s">
        <v>420</v>
      </c>
      <c r="B141" s="1" t="str">
        <f t="shared" si="45"/>
        <v>DEF</v>
      </c>
      <c r="C141" s="1" t="str">
        <f t="shared" si="46"/>
        <v>Default</v>
      </c>
      <c r="D141" s="915">
        <f t="shared" si="47"/>
        <v>1900</v>
      </c>
      <c r="E141" s="916">
        <f t="shared" si="48"/>
        <v>1</v>
      </c>
      <c r="F141" s="969">
        <f t="shared" si="49"/>
        <v>1</v>
      </c>
      <c r="G141" s="915" t="s">
        <v>1016</v>
      </c>
      <c r="H141" s="915" t="s">
        <v>1018</v>
      </c>
      <c r="I141" s="915" t="s">
        <v>388</v>
      </c>
      <c r="J141" s="917">
        <f t="shared" ca="1" si="53"/>
        <v>0.70312728194768037</v>
      </c>
      <c r="K141" s="917">
        <f t="shared" ca="1" si="53"/>
        <v>0.72871928862881119</v>
      </c>
      <c r="L141" s="917">
        <f t="shared" ca="1" si="53"/>
        <v>0.69553467468473307</v>
      </c>
      <c r="M141" s="917">
        <f t="shared" ca="1" si="53"/>
        <v>0.72909270551191518</v>
      </c>
      <c r="N141" s="917">
        <f t="shared" ca="1" si="53"/>
        <v>0.42953475478739434</v>
      </c>
      <c r="O141" s="917">
        <f t="shared" ca="1" si="53"/>
        <v>0.7099719368858417</v>
      </c>
      <c r="P141" s="917">
        <f t="shared" ca="1" si="53"/>
        <v>0.79124713037210914</v>
      </c>
      <c r="Q141" s="917">
        <f t="shared" ca="1" si="53"/>
        <v>0.2595036340017251</v>
      </c>
      <c r="R141" s="917">
        <f t="shared" ca="1" si="53"/>
        <v>0.50270159010558269</v>
      </c>
      <c r="S141" s="917">
        <f t="shared" ca="1" si="53"/>
        <v>0.11645099435091262</v>
      </c>
      <c r="T141" s="917">
        <f t="shared" ca="1" si="53"/>
        <v>7.5911630023451672E-3</v>
      </c>
      <c r="U141" s="917">
        <f t="shared" ca="1" si="53"/>
        <v>0</v>
      </c>
      <c r="V141" s="1" t="str">
        <f t="shared" si="50"/>
        <v>ASR_Financial_Report_SHP21Final</v>
      </c>
      <c r="W141" s="916">
        <f t="shared" si="51"/>
        <v>44658</v>
      </c>
      <c r="X141" s="1" t="str">
        <f t="shared" si="52"/>
        <v>Unaudited</v>
      </c>
    </row>
    <row r="142" spans="1:24" x14ac:dyDescent="0.25">
      <c r="A142" s="1" t="s">
        <v>420</v>
      </c>
      <c r="B142" s="1" t="str">
        <f t="shared" si="45"/>
        <v>DEF</v>
      </c>
      <c r="C142" s="1" t="str">
        <f t="shared" si="46"/>
        <v>Default</v>
      </c>
      <c r="D142" s="915">
        <f t="shared" si="47"/>
        <v>1900</v>
      </c>
      <c r="E142" s="916">
        <f t="shared" si="48"/>
        <v>1</v>
      </c>
      <c r="F142" s="969">
        <f t="shared" si="49"/>
        <v>91</v>
      </c>
      <c r="G142" s="915" t="s">
        <v>1019</v>
      </c>
      <c r="H142" s="915" t="s">
        <v>1017</v>
      </c>
      <c r="I142" s="915" t="s">
        <v>388</v>
      </c>
      <c r="J142" s="917">
        <f t="shared" ref="J142:U157"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917">
        <f t="shared" ca="1" si="54"/>
        <v>0</v>
      </c>
      <c r="L142" s="917">
        <f t="shared" ca="1" si="54"/>
        <v>0</v>
      </c>
      <c r="M142" s="917">
        <f t="shared" ca="1" si="54"/>
        <v>0</v>
      </c>
      <c r="N142" s="917">
        <f t="shared" ca="1" si="54"/>
        <v>0</v>
      </c>
      <c r="O142" s="917">
        <f t="shared" ca="1" si="54"/>
        <v>0</v>
      </c>
      <c r="P142" s="917">
        <f t="shared" ca="1" si="54"/>
        <v>0</v>
      </c>
      <c r="Q142" s="917">
        <f t="shared" ca="1" si="54"/>
        <v>0</v>
      </c>
      <c r="R142" s="917">
        <f t="shared" ca="1" si="54"/>
        <v>0</v>
      </c>
      <c r="S142" s="917">
        <f t="shared" ca="1" si="53"/>
        <v>0</v>
      </c>
      <c r="T142" s="917">
        <f t="shared" ca="1" si="54"/>
        <v>0</v>
      </c>
      <c r="U142" s="917">
        <f t="shared" ca="1" si="54"/>
        <v>0</v>
      </c>
      <c r="V142" s="1" t="str">
        <f t="shared" si="50"/>
        <v>ASR_Financial_Report_SHP21Final</v>
      </c>
      <c r="W142" s="916">
        <f t="shared" si="51"/>
        <v>44658</v>
      </c>
      <c r="X142" s="1" t="str">
        <f t="shared" si="52"/>
        <v>Unaudited</v>
      </c>
    </row>
    <row r="143" spans="1:24" x14ac:dyDescent="0.25">
      <c r="A143" s="1" t="s">
        <v>420</v>
      </c>
      <c r="B143" s="1" t="str">
        <f t="shared" si="45"/>
        <v>DEF</v>
      </c>
      <c r="C143" s="1" t="str">
        <f t="shared" si="46"/>
        <v>Default</v>
      </c>
      <c r="D143" s="915">
        <f t="shared" si="47"/>
        <v>1900</v>
      </c>
      <c r="E143" s="916">
        <f t="shared" si="48"/>
        <v>1</v>
      </c>
      <c r="F143" s="969">
        <f t="shared" si="49"/>
        <v>182</v>
      </c>
      <c r="G143" s="915" t="s">
        <v>1019</v>
      </c>
      <c r="H143" s="915" t="s">
        <v>1017</v>
      </c>
      <c r="I143" s="915" t="s">
        <v>388</v>
      </c>
      <c r="J143" s="917">
        <f t="shared" ca="1" si="54"/>
        <v>0.11267414484207537</v>
      </c>
      <c r="K143" s="917">
        <f t="shared" ca="1" si="54"/>
        <v>5.0837039415610741E-2</v>
      </c>
      <c r="L143" s="917">
        <f t="shared" ca="1" si="54"/>
        <v>3.6339972050348694</v>
      </c>
      <c r="M143" s="917">
        <f t="shared" ca="1" si="54"/>
        <v>0</v>
      </c>
      <c r="N143" s="917">
        <f t="shared" ca="1" si="54"/>
        <v>0</v>
      </c>
      <c r="O143" s="917">
        <f t="shared" ca="1" si="54"/>
        <v>0</v>
      </c>
      <c r="P143" s="917">
        <f t="shared" ca="1" si="54"/>
        <v>0</v>
      </c>
      <c r="Q143" s="917">
        <f t="shared" ca="1" si="54"/>
        <v>0</v>
      </c>
      <c r="R143" s="917">
        <f t="shared" ca="1" si="54"/>
        <v>0</v>
      </c>
      <c r="S143" s="917">
        <f t="shared" ca="1" si="53"/>
        <v>0</v>
      </c>
      <c r="T143" s="917">
        <f t="shared" ca="1" si="54"/>
        <v>0</v>
      </c>
      <c r="U143" s="917">
        <f t="shared" ca="1" si="54"/>
        <v>0</v>
      </c>
      <c r="V143" s="1" t="str">
        <f t="shared" si="50"/>
        <v>ASR_Financial_Report_SHP21Final</v>
      </c>
      <c r="W143" s="916">
        <f t="shared" si="51"/>
        <v>44658</v>
      </c>
      <c r="X143" s="1" t="str">
        <f t="shared" si="52"/>
        <v>Unaudited</v>
      </c>
    </row>
    <row r="144" spans="1:24" x14ac:dyDescent="0.25">
      <c r="A144" s="1" t="s">
        <v>420</v>
      </c>
      <c r="B144" s="1" t="str">
        <f t="shared" si="45"/>
        <v>DEF</v>
      </c>
      <c r="C144" s="1" t="str">
        <f t="shared" si="46"/>
        <v>Default</v>
      </c>
      <c r="D144" s="915">
        <f t="shared" si="47"/>
        <v>1900</v>
      </c>
      <c r="E144" s="916">
        <f t="shared" si="48"/>
        <v>1</v>
      </c>
      <c r="F144" s="969">
        <f t="shared" si="49"/>
        <v>274</v>
      </c>
      <c r="G144" s="915" t="s">
        <v>1019</v>
      </c>
      <c r="H144" s="915" t="s">
        <v>1017</v>
      </c>
      <c r="I144" s="915" t="s">
        <v>388</v>
      </c>
      <c r="J144" s="917">
        <f t="shared" ca="1" si="54"/>
        <v>0.11066489385227692</v>
      </c>
      <c r="K144" s="917">
        <f t="shared" ca="1" si="54"/>
        <v>5.7376637902473882E-2</v>
      </c>
      <c r="L144" s="917">
        <f t="shared" ca="1" si="54"/>
        <v>3.1885513726833019</v>
      </c>
      <c r="M144" s="917">
        <f t="shared" ca="1" si="54"/>
        <v>0</v>
      </c>
      <c r="N144" s="917">
        <f t="shared" ca="1" si="54"/>
        <v>0</v>
      </c>
      <c r="O144" s="917">
        <f t="shared" ca="1" si="54"/>
        <v>0</v>
      </c>
      <c r="P144" s="917">
        <f t="shared" ca="1" si="54"/>
        <v>0</v>
      </c>
      <c r="Q144" s="917">
        <f t="shared" ca="1" si="54"/>
        <v>0</v>
      </c>
      <c r="R144" s="917">
        <f t="shared" ca="1" si="54"/>
        <v>0</v>
      </c>
      <c r="S144" s="917">
        <f t="shared" ca="1" si="53"/>
        <v>0</v>
      </c>
      <c r="T144" s="917">
        <f t="shared" ca="1" si="54"/>
        <v>0</v>
      </c>
      <c r="U144" s="917">
        <f t="shared" ca="1" si="54"/>
        <v>0</v>
      </c>
      <c r="V144" s="1" t="str">
        <f t="shared" si="50"/>
        <v>ASR_Financial_Report_SHP21Final</v>
      </c>
      <c r="W144" s="916">
        <f t="shared" si="51"/>
        <v>44658</v>
      </c>
      <c r="X144" s="1" t="str">
        <f t="shared" si="52"/>
        <v>Unaudited</v>
      </c>
    </row>
    <row r="145" spans="1:24" x14ac:dyDescent="0.25">
      <c r="A145" s="1" t="s">
        <v>420</v>
      </c>
      <c r="B145" s="1" t="str">
        <f t="shared" si="45"/>
        <v>DEF</v>
      </c>
      <c r="C145" s="1" t="str">
        <f t="shared" si="46"/>
        <v>Default</v>
      </c>
      <c r="D145" s="915">
        <f t="shared" si="47"/>
        <v>1900</v>
      </c>
      <c r="E145" s="916">
        <f t="shared" si="48"/>
        <v>1</v>
      </c>
      <c r="F145" s="969">
        <f t="shared" si="49"/>
        <v>366</v>
      </c>
      <c r="G145" s="915" t="s">
        <v>1019</v>
      </c>
      <c r="H145" s="915" t="s">
        <v>1017</v>
      </c>
      <c r="I145" s="915" t="s">
        <v>388</v>
      </c>
      <c r="J145" s="917">
        <f t="shared" ca="1" si="54"/>
        <v>0.10928492751985687</v>
      </c>
      <c r="K145" s="917">
        <f t="shared" ca="1" si="54"/>
        <v>4.7513489938008018E-2</v>
      </c>
      <c r="L145" s="917">
        <f t="shared" ca="1" si="54"/>
        <v>3.0479636699141128</v>
      </c>
      <c r="M145" s="917">
        <f t="shared" ca="1" si="54"/>
        <v>0</v>
      </c>
      <c r="N145" s="917">
        <f t="shared" ca="1" si="54"/>
        <v>0</v>
      </c>
      <c r="O145" s="917">
        <f t="shared" ca="1" si="54"/>
        <v>0</v>
      </c>
      <c r="P145" s="917">
        <f t="shared" ca="1" si="54"/>
        <v>0</v>
      </c>
      <c r="Q145" s="917">
        <f t="shared" ca="1" si="54"/>
        <v>0</v>
      </c>
      <c r="R145" s="917">
        <f t="shared" ca="1" si="54"/>
        <v>0</v>
      </c>
      <c r="S145" s="917">
        <f t="shared" ca="1" si="53"/>
        <v>0</v>
      </c>
      <c r="T145" s="917">
        <f t="shared" ca="1" si="54"/>
        <v>0</v>
      </c>
      <c r="U145" s="917">
        <f t="shared" ca="1" si="54"/>
        <v>0</v>
      </c>
      <c r="V145" s="1" t="str">
        <f t="shared" si="50"/>
        <v>ASR_Financial_Report_SHP21Final</v>
      </c>
      <c r="W145" s="916">
        <f t="shared" si="51"/>
        <v>44658</v>
      </c>
      <c r="X145" s="1" t="str">
        <f t="shared" si="52"/>
        <v>Unaudited</v>
      </c>
    </row>
    <row r="146" spans="1:24" x14ac:dyDescent="0.25">
      <c r="A146" s="1" t="s">
        <v>420</v>
      </c>
      <c r="B146" s="1" t="str">
        <f t="shared" si="45"/>
        <v>DEF</v>
      </c>
      <c r="C146" s="1" t="str">
        <f t="shared" si="46"/>
        <v>Default</v>
      </c>
      <c r="D146" s="915">
        <f t="shared" si="47"/>
        <v>1900</v>
      </c>
      <c r="E146" s="916">
        <f t="shared" si="48"/>
        <v>1</v>
      </c>
      <c r="F146" s="969">
        <f t="shared" si="49"/>
        <v>1</v>
      </c>
      <c r="G146" s="915" t="s">
        <v>1019</v>
      </c>
      <c r="H146" s="915" t="s">
        <v>1018</v>
      </c>
      <c r="I146" s="915" t="s">
        <v>388</v>
      </c>
      <c r="J146" s="917">
        <f t="shared" ca="1" si="54"/>
        <v>0.11053554166838135</v>
      </c>
      <c r="K146" s="917">
        <f t="shared" ca="1" si="54"/>
        <v>5.184366339232737E-2</v>
      </c>
      <c r="L146" s="917">
        <f t="shared" ca="1" si="54"/>
        <v>3.2160194159413029</v>
      </c>
      <c r="M146" s="917">
        <f t="shared" ca="1" si="54"/>
        <v>0</v>
      </c>
      <c r="N146" s="917">
        <f t="shared" ca="1" si="54"/>
        <v>0</v>
      </c>
      <c r="O146" s="917">
        <f t="shared" ca="1" si="54"/>
        <v>0</v>
      </c>
      <c r="P146" s="917">
        <f t="shared" ca="1" si="54"/>
        <v>0</v>
      </c>
      <c r="Q146" s="917">
        <f t="shared" ca="1" si="54"/>
        <v>0</v>
      </c>
      <c r="R146" s="917">
        <f t="shared" ca="1" si="54"/>
        <v>0</v>
      </c>
      <c r="S146" s="917">
        <f t="shared" ca="1" si="53"/>
        <v>0</v>
      </c>
      <c r="T146" s="917">
        <f t="shared" ca="1" si="54"/>
        <v>0</v>
      </c>
      <c r="U146" s="917">
        <f t="shared" ca="1" si="54"/>
        <v>0</v>
      </c>
      <c r="V146" s="1" t="str">
        <f t="shared" si="50"/>
        <v>ASR_Financial_Report_SHP21Final</v>
      </c>
      <c r="W146" s="916">
        <f t="shared" si="51"/>
        <v>44658</v>
      </c>
      <c r="X146" s="1" t="str">
        <f t="shared" si="52"/>
        <v>Unaudited</v>
      </c>
    </row>
    <row r="147" spans="1:24" x14ac:dyDescent="0.25">
      <c r="A147" s="1" t="s">
        <v>420</v>
      </c>
      <c r="B147" s="1" t="str">
        <f t="shared" si="45"/>
        <v>DEF</v>
      </c>
      <c r="C147" s="1" t="str">
        <f t="shared" si="46"/>
        <v>Default</v>
      </c>
      <c r="D147" s="915">
        <f t="shared" si="47"/>
        <v>1900</v>
      </c>
      <c r="E147" s="916">
        <f t="shared" si="48"/>
        <v>1</v>
      </c>
      <c r="F147" s="969">
        <f t="shared" si="49"/>
        <v>91</v>
      </c>
      <c r="G147" s="915" t="s">
        <v>1020</v>
      </c>
      <c r="H147" s="915" t="s">
        <v>1017</v>
      </c>
      <c r="I147" s="915" t="s">
        <v>388</v>
      </c>
      <c r="J147" s="917">
        <f t="shared" ca="1" si="54"/>
        <v>0</v>
      </c>
      <c r="K147" s="917">
        <f t="shared" ca="1" si="54"/>
        <v>0</v>
      </c>
      <c r="L147" s="917">
        <f t="shared" ca="1" si="54"/>
        <v>0</v>
      </c>
      <c r="M147" s="917">
        <f t="shared" ca="1" si="54"/>
        <v>0</v>
      </c>
      <c r="N147" s="917">
        <f t="shared" ca="1" si="54"/>
        <v>0</v>
      </c>
      <c r="O147" s="917">
        <f t="shared" ca="1" si="54"/>
        <v>0</v>
      </c>
      <c r="P147" s="917">
        <f t="shared" ca="1" si="54"/>
        <v>0</v>
      </c>
      <c r="Q147" s="917">
        <f t="shared" ca="1" si="54"/>
        <v>0</v>
      </c>
      <c r="R147" s="917">
        <f t="shared" ca="1" si="54"/>
        <v>0</v>
      </c>
      <c r="S147" s="917">
        <f t="shared" ca="1" si="53"/>
        <v>0</v>
      </c>
      <c r="T147" s="917">
        <f t="shared" ca="1" si="54"/>
        <v>0</v>
      </c>
      <c r="U147" s="917">
        <f t="shared" ca="1" si="54"/>
        <v>0</v>
      </c>
      <c r="V147" s="1" t="str">
        <f t="shared" si="50"/>
        <v>ASR_Financial_Report_SHP21Final</v>
      </c>
      <c r="W147" s="916">
        <f t="shared" si="51"/>
        <v>44658</v>
      </c>
      <c r="X147" s="1" t="str">
        <f t="shared" si="52"/>
        <v>Unaudited</v>
      </c>
    </row>
    <row r="148" spans="1:24" x14ac:dyDescent="0.25">
      <c r="A148" s="1" t="s">
        <v>420</v>
      </c>
      <c r="B148" s="1" t="str">
        <f t="shared" si="45"/>
        <v>DEF</v>
      </c>
      <c r="C148" s="1" t="str">
        <f t="shared" si="46"/>
        <v>Default</v>
      </c>
      <c r="D148" s="915">
        <f t="shared" si="47"/>
        <v>1900</v>
      </c>
      <c r="E148" s="916">
        <f t="shared" si="48"/>
        <v>1</v>
      </c>
      <c r="F148" s="969">
        <f t="shared" si="49"/>
        <v>182</v>
      </c>
      <c r="G148" s="915" t="s">
        <v>1020</v>
      </c>
      <c r="H148" s="915" t="s">
        <v>1017</v>
      </c>
      <c r="I148" s="915" t="s">
        <v>388</v>
      </c>
      <c r="J148" s="917">
        <f t="shared" ca="1" si="54"/>
        <v>0.11476761326733508</v>
      </c>
      <c r="K148" s="917">
        <f t="shared" ca="1" si="54"/>
        <v>0</v>
      </c>
      <c r="L148" s="917">
        <f t="shared" ca="1" si="54"/>
        <v>0</v>
      </c>
      <c r="M148" s="917">
        <f t="shared" ca="1" si="54"/>
        <v>0</v>
      </c>
      <c r="N148" s="917">
        <f t="shared" ca="1" si="54"/>
        <v>0</v>
      </c>
      <c r="O148" s="917">
        <f t="shared" ca="1" si="54"/>
        <v>0</v>
      </c>
      <c r="P148" s="917">
        <f t="shared" ca="1" si="54"/>
        <v>0</v>
      </c>
      <c r="Q148" s="917">
        <f t="shared" ca="1" si="54"/>
        <v>0</v>
      </c>
      <c r="R148" s="917">
        <f t="shared" ca="1" si="54"/>
        <v>0</v>
      </c>
      <c r="S148" s="917">
        <f t="shared" ca="1" si="54"/>
        <v>0</v>
      </c>
      <c r="T148" s="917">
        <f t="shared" ca="1" si="54"/>
        <v>0</v>
      </c>
      <c r="U148" s="917">
        <f t="shared" ca="1" si="54"/>
        <v>0</v>
      </c>
      <c r="V148" s="1" t="str">
        <f t="shared" si="50"/>
        <v>ASR_Financial_Report_SHP21Final</v>
      </c>
      <c r="W148" s="916">
        <f t="shared" si="51"/>
        <v>44658</v>
      </c>
      <c r="X148" s="1" t="str">
        <f t="shared" si="52"/>
        <v>Unaudited</v>
      </c>
    </row>
    <row r="149" spans="1:24" x14ac:dyDescent="0.25">
      <c r="A149" s="1" t="s">
        <v>420</v>
      </c>
      <c r="B149" s="1" t="str">
        <f t="shared" si="45"/>
        <v>DEF</v>
      </c>
      <c r="C149" s="1" t="str">
        <f t="shared" si="46"/>
        <v>Default</v>
      </c>
      <c r="D149" s="915">
        <f t="shared" si="47"/>
        <v>1900</v>
      </c>
      <c r="E149" s="916">
        <f t="shared" si="48"/>
        <v>1</v>
      </c>
      <c r="F149" s="969">
        <f t="shared" si="49"/>
        <v>274</v>
      </c>
      <c r="G149" s="915" t="s">
        <v>1020</v>
      </c>
      <c r="H149" s="915" t="s">
        <v>1017</v>
      </c>
      <c r="I149" s="915" t="s">
        <v>388</v>
      </c>
      <c r="J149" s="917">
        <f t="shared" ca="1" si="54"/>
        <v>0.17639013186873323</v>
      </c>
      <c r="K149" s="917">
        <f t="shared" ca="1" si="54"/>
        <v>0</v>
      </c>
      <c r="L149" s="917">
        <f t="shared" ca="1" si="54"/>
        <v>0</v>
      </c>
      <c r="M149" s="917">
        <f t="shared" ca="1" si="54"/>
        <v>0</v>
      </c>
      <c r="N149" s="917">
        <f t="shared" ca="1" si="54"/>
        <v>0</v>
      </c>
      <c r="O149" s="917">
        <f t="shared" ca="1" si="54"/>
        <v>0</v>
      </c>
      <c r="P149" s="917">
        <f t="shared" ca="1" si="54"/>
        <v>0</v>
      </c>
      <c r="Q149" s="917">
        <f t="shared" ca="1" si="54"/>
        <v>0</v>
      </c>
      <c r="R149" s="917">
        <f t="shared" ca="1" si="54"/>
        <v>0</v>
      </c>
      <c r="S149" s="917">
        <f t="shared" ca="1" si="54"/>
        <v>0</v>
      </c>
      <c r="T149" s="917">
        <f t="shared" ca="1" si="54"/>
        <v>0</v>
      </c>
      <c r="U149" s="917">
        <f t="shared" ca="1" si="54"/>
        <v>0</v>
      </c>
      <c r="V149" s="1" t="str">
        <f t="shared" si="50"/>
        <v>ASR_Financial_Report_SHP21Final</v>
      </c>
      <c r="W149" s="916">
        <f t="shared" si="51"/>
        <v>44658</v>
      </c>
      <c r="X149" s="1" t="str">
        <f t="shared" si="52"/>
        <v>Unaudited</v>
      </c>
    </row>
    <row r="150" spans="1:24" x14ac:dyDescent="0.25">
      <c r="A150" s="1" t="s">
        <v>420</v>
      </c>
      <c r="B150" s="1" t="str">
        <f t="shared" si="45"/>
        <v>DEF</v>
      </c>
      <c r="C150" s="1" t="str">
        <f t="shared" si="46"/>
        <v>Default</v>
      </c>
      <c r="D150" s="915">
        <f t="shared" si="47"/>
        <v>1900</v>
      </c>
      <c r="E150" s="916">
        <f t="shared" si="48"/>
        <v>1</v>
      </c>
      <c r="F150" s="969">
        <f t="shared" si="49"/>
        <v>366</v>
      </c>
      <c r="G150" s="915" t="s">
        <v>1020</v>
      </c>
      <c r="H150" s="915" t="s">
        <v>1017</v>
      </c>
      <c r="I150" s="915" t="s">
        <v>388</v>
      </c>
      <c r="J150" s="917">
        <f t="shared" ca="1" si="54"/>
        <v>0.22885121436062494</v>
      </c>
      <c r="K150" s="917">
        <f t="shared" ca="1" si="54"/>
        <v>0</v>
      </c>
      <c r="L150" s="917">
        <f t="shared" ca="1" si="54"/>
        <v>0</v>
      </c>
      <c r="M150" s="917">
        <f t="shared" ca="1" si="54"/>
        <v>0</v>
      </c>
      <c r="N150" s="917">
        <f t="shared" ca="1" si="54"/>
        <v>0</v>
      </c>
      <c r="O150" s="917">
        <f t="shared" ca="1" si="54"/>
        <v>0</v>
      </c>
      <c r="P150" s="917">
        <f t="shared" ca="1" si="54"/>
        <v>0</v>
      </c>
      <c r="Q150" s="917">
        <f t="shared" ca="1" si="54"/>
        <v>0</v>
      </c>
      <c r="R150" s="917">
        <f t="shared" ca="1" si="54"/>
        <v>0</v>
      </c>
      <c r="S150" s="917">
        <f t="shared" ca="1" si="54"/>
        <v>0</v>
      </c>
      <c r="T150" s="917">
        <f t="shared" ca="1" si="54"/>
        <v>0</v>
      </c>
      <c r="U150" s="917">
        <f t="shared" ca="1" si="54"/>
        <v>0</v>
      </c>
      <c r="V150" s="1" t="str">
        <f t="shared" si="50"/>
        <v>ASR_Financial_Report_SHP21Final</v>
      </c>
      <c r="W150" s="916">
        <f t="shared" si="51"/>
        <v>44658</v>
      </c>
      <c r="X150" s="1" t="str">
        <f t="shared" si="52"/>
        <v>Unaudited</v>
      </c>
    </row>
    <row r="151" spans="1:24" x14ac:dyDescent="0.25">
      <c r="A151" s="1" t="s">
        <v>420</v>
      </c>
      <c r="B151" s="1" t="str">
        <f t="shared" si="45"/>
        <v>DEF</v>
      </c>
      <c r="C151" s="1" t="str">
        <f t="shared" si="46"/>
        <v>Default</v>
      </c>
      <c r="D151" s="915">
        <f t="shared" si="47"/>
        <v>1900</v>
      </c>
      <c r="E151" s="916">
        <f t="shared" si="48"/>
        <v>1</v>
      </c>
      <c r="F151" s="969">
        <f t="shared" si="49"/>
        <v>1</v>
      </c>
      <c r="G151" s="915" t="s">
        <v>1020</v>
      </c>
      <c r="H151" s="915" t="s">
        <v>1018</v>
      </c>
      <c r="I151" s="915" t="s">
        <v>388</v>
      </c>
      <c r="J151" s="917">
        <f t="shared" ca="1" si="54"/>
        <v>0.18458468354330385</v>
      </c>
      <c r="K151" s="917">
        <f t="shared" ca="1" si="54"/>
        <v>0</v>
      </c>
      <c r="L151" s="917">
        <f t="shared" ca="1" si="54"/>
        <v>0</v>
      </c>
      <c r="M151" s="917">
        <f t="shared" ca="1" si="54"/>
        <v>0</v>
      </c>
      <c r="N151" s="917">
        <f t="shared" ca="1" si="54"/>
        <v>0</v>
      </c>
      <c r="O151" s="917">
        <f t="shared" ca="1" si="54"/>
        <v>0</v>
      </c>
      <c r="P151" s="917">
        <f t="shared" ca="1" si="54"/>
        <v>0</v>
      </c>
      <c r="Q151" s="917">
        <f t="shared" ca="1" si="54"/>
        <v>0</v>
      </c>
      <c r="R151" s="917">
        <f t="shared" ca="1" si="54"/>
        <v>0</v>
      </c>
      <c r="S151" s="917">
        <f t="shared" ca="1" si="54"/>
        <v>0</v>
      </c>
      <c r="T151" s="917">
        <f t="shared" ca="1" si="54"/>
        <v>0</v>
      </c>
      <c r="U151" s="917">
        <f t="shared" ca="1" si="54"/>
        <v>0</v>
      </c>
      <c r="V151" s="1" t="str">
        <f t="shared" si="50"/>
        <v>ASR_Financial_Report_SHP21Final</v>
      </c>
      <c r="W151" s="916">
        <f t="shared" si="51"/>
        <v>44658</v>
      </c>
      <c r="X151" s="1" t="str">
        <f t="shared" si="52"/>
        <v>Unaudited</v>
      </c>
    </row>
    <row r="152" spans="1:24" x14ac:dyDescent="0.25">
      <c r="A152" s="1" t="s">
        <v>420</v>
      </c>
      <c r="B152" s="1" t="str">
        <f t="shared" si="45"/>
        <v>DEF</v>
      </c>
      <c r="C152" s="1" t="str">
        <f t="shared" si="46"/>
        <v>Default</v>
      </c>
      <c r="D152" s="915">
        <f t="shared" si="47"/>
        <v>1900</v>
      </c>
      <c r="E152" s="916">
        <f t="shared" si="48"/>
        <v>1</v>
      </c>
      <c r="F152" s="969">
        <f t="shared" si="49"/>
        <v>91</v>
      </c>
      <c r="G152" s="915" t="s">
        <v>1016</v>
      </c>
      <c r="H152" s="915" t="s">
        <v>1017</v>
      </c>
      <c r="I152" s="915" t="s">
        <v>389</v>
      </c>
      <c r="J152" s="917">
        <f t="shared" ref="J152:U167"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0.83043979650690092</v>
      </c>
      <c r="K152" s="917">
        <f t="shared" ca="1" si="55"/>
        <v>0.88075316922443814</v>
      </c>
      <c r="L152" s="917">
        <f t="shared" ca="1" si="55"/>
        <v>0.91511887560866656</v>
      </c>
      <c r="M152" s="917">
        <f t="shared" ca="1" si="55"/>
        <v>0.71626800828930737</v>
      </c>
      <c r="N152" s="917">
        <f t="shared" ca="1" si="55"/>
        <v>0.92699093539962851</v>
      </c>
      <c r="O152" s="917">
        <f t="shared" ca="1" si="55"/>
        <v>0.97284691902553433</v>
      </c>
      <c r="P152" s="917">
        <f t="shared" ca="1" si="55"/>
        <v>0.58078509378817889</v>
      </c>
      <c r="Q152" s="917">
        <f t="shared" ca="1" si="55"/>
        <v>0.96947280171294548</v>
      </c>
      <c r="R152" s="917">
        <f t="shared" ca="1" si="55"/>
        <v>0.75407217655143743</v>
      </c>
      <c r="S152" s="917">
        <f t="shared" ca="1" si="54"/>
        <v>0.2203364343560251</v>
      </c>
      <c r="T152" s="917">
        <f t="shared" ca="1" si="55"/>
        <v>0.76456525146551158</v>
      </c>
      <c r="U152" s="917">
        <f t="shared" ca="1" si="55"/>
        <v>0.73852443456488537</v>
      </c>
      <c r="V152" s="1" t="str">
        <f t="shared" si="50"/>
        <v>ASR_Financial_Report_SHP21Final</v>
      </c>
      <c r="W152" s="916">
        <f t="shared" si="51"/>
        <v>44658</v>
      </c>
      <c r="X152" s="1" t="str">
        <f t="shared" si="52"/>
        <v>Unaudited</v>
      </c>
    </row>
    <row r="153" spans="1:24" x14ac:dyDescent="0.25">
      <c r="A153" s="1" t="s">
        <v>420</v>
      </c>
      <c r="B153" s="1" t="str">
        <f t="shared" si="45"/>
        <v>DEF</v>
      </c>
      <c r="C153" s="1" t="str">
        <f t="shared" si="46"/>
        <v>Default</v>
      </c>
      <c r="D153" s="915">
        <f t="shared" si="47"/>
        <v>1900</v>
      </c>
      <c r="E153" s="916">
        <f t="shared" si="48"/>
        <v>1</v>
      </c>
      <c r="F153" s="969">
        <f t="shared" si="49"/>
        <v>182</v>
      </c>
      <c r="G153" s="915" t="s">
        <v>1016</v>
      </c>
      <c r="H153" s="915" t="s">
        <v>1017</v>
      </c>
      <c r="I153" s="915" t="s">
        <v>389</v>
      </c>
      <c r="J153" s="917">
        <f t="shared" ca="1" si="55"/>
        <v>0.83968282750849488</v>
      </c>
      <c r="K153" s="917">
        <f t="shared" ca="1" si="55"/>
        <v>0.89423212223563064</v>
      </c>
      <c r="L153" s="917">
        <f t="shared" ca="1" si="55"/>
        <v>0.93580786607027033</v>
      </c>
      <c r="M153" s="917">
        <f t="shared" ca="1" si="55"/>
        <v>0.72197204305763862</v>
      </c>
      <c r="N153" s="917">
        <f t="shared" ca="1" si="55"/>
        <v>0.89943552124764858</v>
      </c>
      <c r="O153" s="917">
        <f t="shared" ca="1" si="55"/>
        <v>0.98780345907985256</v>
      </c>
      <c r="P153" s="917">
        <f t="shared" ca="1" si="55"/>
        <v>0.6307595075440865</v>
      </c>
      <c r="Q153" s="917">
        <f t="shared" ca="1" si="55"/>
        <v>1.3434567801297503</v>
      </c>
      <c r="R153" s="917">
        <f t="shared" ca="1" si="55"/>
        <v>0.74549075098532835</v>
      </c>
      <c r="S153" s="917">
        <f t="shared" ca="1" si="54"/>
        <v>0.18821071574723766</v>
      </c>
      <c r="T153" s="917">
        <f t="shared" ca="1" si="55"/>
        <v>0.76195697123503392</v>
      </c>
      <c r="U153" s="917">
        <f t="shared" ca="1" si="55"/>
        <v>0.74323208065141277</v>
      </c>
      <c r="V153" s="1" t="str">
        <f t="shared" si="50"/>
        <v>ASR_Financial_Report_SHP21Final</v>
      </c>
      <c r="W153" s="916">
        <f t="shared" si="51"/>
        <v>44658</v>
      </c>
      <c r="X153" s="1" t="str">
        <f t="shared" si="52"/>
        <v>Unaudited</v>
      </c>
    </row>
    <row r="154" spans="1:24" x14ac:dyDescent="0.25">
      <c r="A154" s="1" t="s">
        <v>420</v>
      </c>
      <c r="B154" s="1" t="str">
        <f t="shared" si="45"/>
        <v>DEF</v>
      </c>
      <c r="C154" s="1" t="str">
        <f t="shared" si="46"/>
        <v>Default</v>
      </c>
      <c r="D154" s="915">
        <f t="shared" si="47"/>
        <v>1900</v>
      </c>
      <c r="E154" s="916">
        <f t="shared" si="48"/>
        <v>1</v>
      </c>
      <c r="F154" s="969">
        <f t="shared" si="49"/>
        <v>274</v>
      </c>
      <c r="G154" s="915" t="s">
        <v>1016</v>
      </c>
      <c r="H154" s="915" t="s">
        <v>1017</v>
      </c>
      <c r="I154" s="915" t="s">
        <v>389</v>
      </c>
      <c r="J154" s="917">
        <f t="shared" ca="1" si="55"/>
        <v>0.84648269645506846</v>
      </c>
      <c r="K154" s="917">
        <f t="shared" ca="1" si="55"/>
        <v>0.91127763264532713</v>
      </c>
      <c r="L154" s="917">
        <f t="shared" ca="1" si="55"/>
        <v>0.87126417122221755</v>
      </c>
      <c r="M154" s="917">
        <f t="shared" ca="1" si="55"/>
        <v>0.71984021543749432</v>
      </c>
      <c r="N154" s="917">
        <f t="shared" ca="1" si="55"/>
        <v>0.91859692777645041</v>
      </c>
      <c r="O154" s="917">
        <f t="shared" ca="1" si="55"/>
        <v>1.0105814842152321</v>
      </c>
      <c r="P154" s="917">
        <f t="shared" ca="1" si="55"/>
        <v>0.59979223249293501</v>
      </c>
      <c r="Q154" s="917">
        <f t="shared" ca="1" si="55"/>
        <v>0.89504655553879631</v>
      </c>
      <c r="R154" s="917">
        <f t="shared" ca="1" si="55"/>
        <v>0.66071641340668819</v>
      </c>
      <c r="S154" s="917">
        <f t="shared" ca="1" si="54"/>
        <v>0.15623714935661967</v>
      </c>
      <c r="T154" s="917">
        <f t="shared" ca="1" si="55"/>
        <v>0.80590800652878503</v>
      </c>
      <c r="U154" s="917">
        <f t="shared" ca="1" si="55"/>
        <v>0.76311041871417074</v>
      </c>
      <c r="V154" s="1" t="str">
        <f t="shared" si="50"/>
        <v>ASR_Financial_Report_SHP21Final</v>
      </c>
      <c r="W154" s="916">
        <f t="shared" si="51"/>
        <v>44658</v>
      </c>
      <c r="X154" s="1" t="str">
        <f t="shared" si="52"/>
        <v>Unaudited</v>
      </c>
    </row>
    <row r="155" spans="1:24" x14ac:dyDescent="0.25">
      <c r="A155" s="1" t="s">
        <v>420</v>
      </c>
      <c r="B155" s="1" t="str">
        <f t="shared" si="45"/>
        <v>DEF</v>
      </c>
      <c r="C155" s="1" t="str">
        <f t="shared" si="46"/>
        <v>Default</v>
      </c>
      <c r="D155" s="915">
        <f t="shared" si="47"/>
        <v>1900</v>
      </c>
      <c r="E155" s="916">
        <f t="shared" si="48"/>
        <v>1</v>
      </c>
      <c r="F155" s="969">
        <f t="shared" si="49"/>
        <v>366</v>
      </c>
      <c r="G155" s="915" t="s">
        <v>1016</v>
      </c>
      <c r="H155" s="915" t="s">
        <v>1017</v>
      </c>
      <c r="I155" s="915" t="s">
        <v>389</v>
      </c>
      <c r="J155" s="917">
        <f t="shared" ca="1" si="55"/>
        <v>0.76764446715105927</v>
      </c>
      <c r="K155" s="917">
        <f t="shared" ca="1" si="55"/>
        <v>0.84558249891434034</v>
      </c>
      <c r="L155" s="917">
        <f t="shared" ca="1" si="55"/>
        <v>0.78146132079651176</v>
      </c>
      <c r="M155" s="917">
        <f t="shared" ca="1" si="55"/>
        <v>0.68563649287359663</v>
      </c>
      <c r="N155" s="917">
        <f t="shared" ca="1" si="55"/>
        <v>0.77324942184926837</v>
      </c>
      <c r="O155" s="917">
        <f t="shared" ca="1" si="55"/>
        <v>0.98256019537694594</v>
      </c>
      <c r="P155" s="917">
        <f t="shared" ca="1" si="55"/>
        <v>0.41704662004129328</v>
      </c>
      <c r="Q155" s="917">
        <f t="shared" ca="1" si="55"/>
        <v>1.0306153054541067</v>
      </c>
      <c r="R155" s="917">
        <f t="shared" ca="1" si="55"/>
        <v>0.56112416833232681</v>
      </c>
      <c r="S155" s="917">
        <f t="shared" ca="1" si="54"/>
        <v>0.10151893145707531</v>
      </c>
      <c r="T155" s="917">
        <f t="shared" ca="1" si="55"/>
        <v>0.78175168096790404</v>
      </c>
      <c r="U155" s="917">
        <f t="shared" ca="1" si="55"/>
        <v>0.52557736430988011</v>
      </c>
      <c r="V155" s="1" t="str">
        <f t="shared" si="50"/>
        <v>ASR_Financial_Report_SHP21Final</v>
      </c>
      <c r="W155" s="916">
        <f t="shared" si="51"/>
        <v>44658</v>
      </c>
      <c r="X155" s="1" t="str">
        <f t="shared" si="52"/>
        <v>Unaudited</v>
      </c>
    </row>
    <row r="156" spans="1:24" x14ac:dyDescent="0.25">
      <c r="A156" s="1" t="s">
        <v>420</v>
      </c>
      <c r="B156" s="1" t="str">
        <f t="shared" si="45"/>
        <v>DEF</v>
      </c>
      <c r="C156" s="1" t="str">
        <f t="shared" si="46"/>
        <v>Default</v>
      </c>
      <c r="D156" s="915">
        <f t="shared" si="47"/>
        <v>1900</v>
      </c>
      <c r="E156" s="916">
        <f t="shared" si="48"/>
        <v>1</v>
      </c>
      <c r="F156" s="969">
        <f t="shared" si="49"/>
        <v>1</v>
      </c>
      <c r="G156" s="915" t="s">
        <v>1016</v>
      </c>
      <c r="H156" s="915" t="s">
        <v>1018</v>
      </c>
      <c r="I156" s="915" t="s">
        <v>389</v>
      </c>
      <c r="J156" s="917">
        <f t="shared" ca="1" si="55"/>
        <v>0.80827594545477843</v>
      </c>
      <c r="K156" s="917">
        <f t="shared" ca="1" si="55"/>
        <v>0.88218658231163227</v>
      </c>
      <c r="L156" s="917">
        <f t="shared" ca="1" si="55"/>
        <v>0.86983474744351352</v>
      </c>
      <c r="M156" s="917">
        <f t="shared" ca="1" si="55"/>
        <v>0.71089413041271721</v>
      </c>
      <c r="N156" s="917">
        <f t="shared" ca="1" si="55"/>
        <v>0.87690619786978896</v>
      </c>
      <c r="O156" s="917">
        <f t="shared" ca="1" si="55"/>
        <v>0.98857285345588719</v>
      </c>
      <c r="P156" s="917">
        <f t="shared" ca="1" si="55"/>
        <v>0.55229354151252141</v>
      </c>
      <c r="Q156" s="917">
        <f t="shared" ca="1" si="55"/>
        <v>1.0644865053487655</v>
      </c>
      <c r="R156" s="917">
        <f t="shared" ca="1" si="55"/>
        <v>0.67183297684493781</v>
      </c>
      <c r="S156" s="917">
        <f t="shared" ca="1" si="54"/>
        <v>0.1624791855592384</v>
      </c>
      <c r="T156" s="917">
        <f t="shared" ca="1" si="55"/>
        <v>0.77862296544139442</v>
      </c>
      <c r="U156" s="917">
        <f t="shared" ca="1" si="55"/>
        <v>0.68520425652610228</v>
      </c>
      <c r="V156" s="1" t="str">
        <f t="shared" si="50"/>
        <v>ASR_Financial_Report_SHP21Final</v>
      </c>
      <c r="W156" s="916">
        <f t="shared" si="51"/>
        <v>44658</v>
      </c>
      <c r="X156" s="1" t="str">
        <f t="shared" si="52"/>
        <v>Unaudited</v>
      </c>
    </row>
    <row r="157" spans="1:24" x14ac:dyDescent="0.25">
      <c r="A157" s="1" t="s">
        <v>420</v>
      </c>
      <c r="B157" s="1" t="str">
        <f t="shared" si="45"/>
        <v>DEF</v>
      </c>
      <c r="C157" s="1" t="str">
        <f t="shared" si="46"/>
        <v>Default</v>
      </c>
      <c r="D157" s="915">
        <f t="shared" si="47"/>
        <v>1900</v>
      </c>
      <c r="E157" s="916">
        <f t="shared" si="48"/>
        <v>1</v>
      </c>
      <c r="F157" s="969">
        <f t="shared" si="49"/>
        <v>91</v>
      </c>
      <c r="G157" s="915" t="s">
        <v>1019</v>
      </c>
      <c r="H157" s="915" t="s">
        <v>1017</v>
      </c>
      <c r="I157" s="915" t="s">
        <v>389</v>
      </c>
      <c r="J157" s="917">
        <f t="shared" ca="1" si="55"/>
        <v>0.10023446145596307</v>
      </c>
      <c r="K157" s="917">
        <f t="shared" ca="1" si="55"/>
        <v>5.8380313615978646E-2</v>
      </c>
      <c r="L157" s="917">
        <f t="shared" ca="1" si="55"/>
        <v>1.5943686830306092</v>
      </c>
      <c r="M157" s="917">
        <f t="shared" ca="1" si="55"/>
        <v>0</v>
      </c>
      <c r="N157" s="917">
        <f t="shared" ca="1" si="55"/>
        <v>0</v>
      </c>
      <c r="O157" s="917">
        <f t="shared" ca="1" si="55"/>
        <v>0</v>
      </c>
      <c r="P157" s="917">
        <f t="shared" ca="1" si="55"/>
        <v>0</v>
      </c>
      <c r="Q157" s="917">
        <f t="shared" ca="1" si="55"/>
        <v>0</v>
      </c>
      <c r="R157" s="917">
        <f t="shared" ca="1" si="55"/>
        <v>0</v>
      </c>
      <c r="S157" s="917">
        <f t="shared" ca="1" si="54"/>
        <v>0</v>
      </c>
      <c r="T157" s="917">
        <f t="shared" ca="1" si="55"/>
        <v>0</v>
      </c>
      <c r="U157" s="917">
        <f t="shared" ca="1" si="55"/>
        <v>0</v>
      </c>
      <c r="V157" s="1" t="str">
        <f t="shared" si="50"/>
        <v>ASR_Financial_Report_SHP21Final</v>
      </c>
      <c r="W157" s="916">
        <f t="shared" si="51"/>
        <v>44658</v>
      </c>
      <c r="X157" s="1" t="str">
        <f t="shared" si="52"/>
        <v>Unaudited</v>
      </c>
    </row>
    <row r="158" spans="1:24" x14ac:dyDescent="0.25">
      <c r="A158" s="1" t="s">
        <v>420</v>
      </c>
      <c r="B158" s="1" t="str">
        <f t="shared" si="45"/>
        <v>DEF</v>
      </c>
      <c r="C158" s="1" t="str">
        <f t="shared" si="46"/>
        <v>Default</v>
      </c>
      <c r="D158" s="915">
        <f t="shared" si="47"/>
        <v>1900</v>
      </c>
      <c r="E158" s="916">
        <f t="shared" si="48"/>
        <v>1</v>
      </c>
      <c r="F158" s="969">
        <f t="shared" si="49"/>
        <v>182</v>
      </c>
      <c r="G158" s="915" t="s">
        <v>1019</v>
      </c>
      <c r="H158" s="915" t="s">
        <v>1017</v>
      </c>
      <c r="I158" s="915" t="s">
        <v>389</v>
      </c>
      <c r="J158" s="917">
        <f t="shared" ca="1" si="55"/>
        <v>0.10011206183514788</v>
      </c>
      <c r="K158" s="917">
        <f t="shared" ca="1" si="55"/>
        <v>5.8210749398346293E-2</v>
      </c>
      <c r="L158" s="917">
        <f t="shared" ca="1" si="55"/>
        <v>1.5303270119086307</v>
      </c>
      <c r="M158" s="917">
        <f t="shared" ca="1" si="55"/>
        <v>0</v>
      </c>
      <c r="N158" s="917">
        <f t="shared" ca="1" si="55"/>
        <v>0</v>
      </c>
      <c r="O158" s="917">
        <f t="shared" ca="1" si="55"/>
        <v>0</v>
      </c>
      <c r="P158" s="917">
        <f t="shared" ca="1" si="55"/>
        <v>0</v>
      </c>
      <c r="Q158" s="917">
        <f t="shared" ca="1" si="55"/>
        <v>0</v>
      </c>
      <c r="R158" s="917">
        <f t="shared" ca="1" si="55"/>
        <v>0</v>
      </c>
      <c r="S158" s="917">
        <f t="shared" ca="1" si="55"/>
        <v>0</v>
      </c>
      <c r="T158" s="917">
        <f t="shared" ca="1" si="55"/>
        <v>0</v>
      </c>
      <c r="U158" s="917">
        <f t="shared" ca="1" si="55"/>
        <v>0</v>
      </c>
      <c r="V158" s="1" t="str">
        <f t="shared" si="50"/>
        <v>ASR_Financial_Report_SHP21Final</v>
      </c>
      <c r="W158" s="916">
        <f t="shared" si="51"/>
        <v>44658</v>
      </c>
      <c r="X158" s="1" t="str">
        <f t="shared" si="52"/>
        <v>Unaudited</v>
      </c>
    </row>
    <row r="159" spans="1:24" x14ac:dyDescent="0.25">
      <c r="A159" s="1" t="s">
        <v>420</v>
      </c>
      <c r="B159" s="1" t="str">
        <f t="shared" si="45"/>
        <v>DEF</v>
      </c>
      <c r="C159" s="1" t="str">
        <f t="shared" si="46"/>
        <v>Default</v>
      </c>
      <c r="D159" s="915">
        <f t="shared" si="47"/>
        <v>1900</v>
      </c>
      <c r="E159" s="916">
        <f t="shared" si="48"/>
        <v>1</v>
      </c>
      <c r="F159" s="969">
        <f t="shared" si="49"/>
        <v>274</v>
      </c>
      <c r="G159" s="915" t="s">
        <v>1019</v>
      </c>
      <c r="H159" s="915" t="s">
        <v>1017</v>
      </c>
      <c r="I159" s="915" t="s">
        <v>389</v>
      </c>
      <c r="J159" s="917">
        <f t="shared" ca="1" si="55"/>
        <v>0.1002713873495447</v>
      </c>
      <c r="K159" s="917">
        <f t="shared" ca="1" si="55"/>
        <v>6.6803362241582884E-2</v>
      </c>
      <c r="L159" s="917">
        <f t="shared" ca="1" si="55"/>
        <v>1.3220532363896378</v>
      </c>
      <c r="M159" s="917">
        <f t="shared" ca="1" si="55"/>
        <v>0</v>
      </c>
      <c r="N159" s="917">
        <f t="shared" ca="1" si="55"/>
        <v>0</v>
      </c>
      <c r="O159" s="917">
        <f t="shared" ca="1" si="55"/>
        <v>0</v>
      </c>
      <c r="P159" s="917">
        <f t="shared" ca="1" si="55"/>
        <v>0</v>
      </c>
      <c r="Q159" s="917">
        <f t="shared" ca="1" si="55"/>
        <v>0</v>
      </c>
      <c r="R159" s="917">
        <f t="shared" ca="1" si="55"/>
        <v>0</v>
      </c>
      <c r="S159" s="917">
        <f t="shared" ca="1" si="55"/>
        <v>0</v>
      </c>
      <c r="T159" s="917">
        <f t="shared" ca="1" si="55"/>
        <v>0</v>
      </c>
      <c r="U159" s="917">
        <f t="shared" ca="1" si="55"/>
        <v>0</v>
      </c>
      <c r="V159" s="1" t="str">
        <f t="shared" si="50"/>
        <v>ASR_Financial_Report_SHP21Final</v>
      </c>
      <c r="W159" s="916">
        <f t="shared" si="51"/>
        <v>44658</v>
      </c>
      <c r="X159" s="1" t="str">
        <f t="shared" si="52"/>
        <v>Unaudited</v>
      </c>
    </row>
    <row r="160" spans="1:24" x14ac:dyDescent="0.25">
      <c r="A160" s="1" t="s">
        <v>420</v>
      </c>
      <c r="B160" s="1" t="str">
        <f t="shared" si="45"/>
        <v>DEF</v>
      </c>
      <c r="C160" s="1" t="str">
        <f t="shared" si="46"/>
        <v>Default</v>
      </c>
      <c r="D160" s="915">
        <f t="shared" si="47"/>
        <v>1900</v>
      </c>
      <c r="E160" s="916">
        <f t="shared" si="48"/>
        <v>1</v>
      </c>
      <c r="F160" s="969">
        <f t="shared" si="49"/>
        <v>366</v>
      </c>
      <c r="G160" s="915" t="s">
        <v>1019</v>
      </c>
      <c r="H160" s="915" t="s">
        <v>1017</v>
      </c>
      <c r="I160" s="915" t="s">
        <v>389</v>
      </c>
      <c r="J160" s="917">
        <f t="shared" ca="1" si="55"/>
        <v>0.10007145395691451</v>
      </c>
      <c r="K160" s="917">
        <f t="shared" ca="1" si="55"/>
        <v>5.5248785234987829E-2</v>
      </c>
      <c r="L160" s="917">
        <f t="shared" ca="1" si="55"/>
        <v>1.3955804661319251</v>
      </c>
      <c r="M160" s="917">
        <f t="shared" ca="1" si="55"/>
        <v>0</v>
      </c>
      <c r="N160" s="917">
        <f t="shared" ca="1" si="55"/>
        <v>0</v>
      </c>
      <c r="O160" s="917">
        <f t="shared" ca="1" si="55"/>
        <v>0</v>
      </c>
      <c r="P160" s="917">
        <f t="shared" ca="1" si="55"/>
        <v>0</v>
      </c>
      <c r="Q160" s="917">
        <f t="shared" ca="1" si="55"/>
        <v>0</v>
      </c>
      <c r="R160" s="917">
        <f t="shared" ca="1" si="55"/>
        <v>0</v>
      </c>
      <c r="S160" s="917">
        <f t="shared" ca="1" si="55"/>
        <v>0</v>
      </c>
      <c r="T160" s="917">
        <f t="shared" ca="1" si="55"/>
        <v>0</v>
      </c>
      <c r="U160" s="917">
        <f t="shared" ca="1" si="55"/>
        <v>0</v>
      </c>
      <c r="V160" s="1" t="str">
        <f t="shared" si="50"/>
        <v>ASR_Financial_Report_SHP21Final</v>
      </c>
      <c r="W160" s="916">
        <f t="shared" si="51"/>
        <v>44658</v>
      </c>
      <c r="X160" s="1" t="str">
        <f t="shared" si="52"/>
        <v>Unaudited</v>
      </c>
    </row>
    <row r="161" spans="1:24" x14ac:dyDescent="0.25">
      <c r="A161" s="1" t="s">
        <v>420</v>
      </c>
      <c r="B161" s="1" t="str">
        <f t="shared" si="45"/>
        <v>DEF</v>
      </c>
      <c r="C161" s="1" t="str">
        <f t="shared" si="46"/>
        <v>Default</v>
      </c>
      <c r="D161" s="915">
        <f t="shared" si="47"/>
        <v>1900</v>
      </c>
      <c r="E161" s="916">
        <f t="shared" si="48"/>
        <v>1</v>
      </c>
      <c r="F161" s="969">
        <f t="shared" si="49"/>
        <v>1</v>
      </c>
      <c r="G161" s="915" t="s">
        <v>1019</v>
      </c>
      <c r="H161" s="915" t="s">
        <v>1018</v>
      </c>
      <c r="I161" s="915" t="s">
        <v>389</v>
      </c>
      <c r="J161" s="917">
        <f t="shared" ca="1" si="55"/>
        <v>0.10000131699892152</v>
      </c>
      <c r="K161" s="917">
        <f t="shared" ca="1" si="55"/>
        <v>5.9625098135581395E-2</v>
      </c>
      <c r="L161" s="917">
        <f t="shared" ca="1" si="55"/>
        <v>1.4514877693734154</v>
      </c>
      <c r="M161" s="917">
        <f t="shared" ca="1" si="55"/>
        <v>0</v>
      </c>
      <c r="N161" s="917">
        <f t="shared" ca="1" si="55"/>
        <v>0</v>
      </c>
      <c r="O161" s="917">
        <f t="shared" ca="1" si="55"/>
        <v>0</v>
      </c>
      <c r="P161" s="917">
        <f t="shared" ca="1" si="55"/>
        <v>0</v>
      </c>
      <c r="Q161" s="917">
        <f t="shared" ca="1" si="55"/>
        <v>0</v>
      </c>
      <c r="R161" s="917">
        <f t="shared" ca="1" si="55"/>
        <v>0</v>
      </c>
      <c r="S161" s="917">
        <f t="shared" ca="1" si="55"/>
        <v>0</v>
      </c>
      <c r="T161" s="917">
        <f t="shared" ca="1" si="55"/>
        <v>0</v>
      </c>
      <c r="U161" s="917">
        <f t="shared" ca="1" si="55"/>
        <v>0</v>
      </c>
      <c r="V161" s="1" t="str">
        <f t="shared" si="50"/>
        <v>ASR_Financial_Report_SHP21Final</v>
      </c>
      <c r="W161" s="916">
        <f t="shared" si="51"/>
        <v>44658</v>
      </c>
      <c r="X161" s="1" t="str">
        <f t="shared" si="52"/>
        <v>Unaudited</v>
      </c>
    </row>
    <row r="162" spans="1:24" x14ac:dyDescent="0.25">
      <c r="A162" s="1" t="s">
        <v>420</v>
      </c>
      <c r="B162" s="1" t="str">
        <f t="shared" ref="B162:B181" si="56">plan_id</f>
        <v>DEF</v>
      </c>
      <c r="C162" s="1" t="str">
        <f t="shared" ref="C162:C181" si="57">plan_name</f>
        <v>Default</v>
      </c>
      <c r="D162" s="915">
        <f t="shared" ref="D162:D181" si="58">reporting_year</f>
        <v>1900</v>
      </c>
      <c r="E162" s="916">
        <f t="shared" ref="E162:E181" si="59">reporting_quarter</f>
        <v>1</v>
      </c>
      <c r="F162" s="969">
        <f t="shared" ref="F162:F181" si="60">IFERROR(IF($H162="Quarter",IF(OR(IFERROR(YEAR(F161),0)&lt;&gt;reporting_year,$H161="YTD"), DATEVALUE("3/31/" &amp; reporting_year),IF(MONTH($F161)=3,DATEVALUE("6/30/" &amp; reporting_year),IF(MONTH($F161)=6,DATEVALUE("9/30/"&amp;reporting_year),DATEVALUE("12/31/"&amp;reporting_year)))),reporting_quarter),"")</f>
        <v>91</v>
      </c>
      <c r="G162" s="915" t="s">
        <v>1020</v>
      </c>
      <c r="H162" s="915" t="s">
        <v>1017</v>
      </c>
      <c r="I162" s="915" t="s">
        <v>389</v>
      </c>
      <c r="J162" s="917">
        <f t="shared" ref="J162:U177"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6.5689069561766483E-2</v>
      </c>
      <c r="K162" s="917">
        <f t="shared" ca="1" si="61"/>
        <v>0</v>
      </c>
      <c r="L162" s="917">
        <f t="shared" ca="1" si="61"/>
        <v>0</v>
      </c>
      <c r="M162" s="917">
        <f t="shared" ca="1" si="61"/>
        <v>0</v>
      </c>
      <c r="N162" s="917">
        <f t="shared" ca="1" si="61"/>
        <v>0</v>
      </c>
      <c r="O162" s="917">
        <f t="shared" ca="1" si="61"/>
        <v>0</v>
      </c>
      <c r="P162" s="917">
        <f t="shared" ca="1" si="61"/>
        <v>0</v>
      </c>
      <c r="Q162" s="917">
        <f t="shared" ca="1" si="61"/>
        <v>0</v>
      </c>
      <c r="R162" s="917">
        <f t="shared" ca="1" si="61"/>
        <v>0</v>
      </c>
      <c r="S162" s="917">
        <f t="shared" ca="1" si="55"/>
        <v>0</v>
      </c>
      <c r="T162" s="917">
        <f t="shared" ca="1" si="61"/>
        <v>0</v>
      </c>
      <c r="U162" s="917">
        <f t="shared" ca="1" si="61"/>
        <v>0</v>
      </c>
      <c r="V162" s="1" t="str">
        <f t="shared" ref="V162:V181" si="62">file_name</f>
        <v>ASR_Financial_Report_SHP21Final</v>
      </c>
      <c r="W162" s="916">
        <f t="shared" ref="W162:W181" si="63">file_date</f>
        <v>44658</v>
      </c>
      <c r="X162" s="1" t="str">
        <f t="shared" ref="X162:X181" si="64">status</f>
        <v>Unaudited</v>
      </c>
    </row>
    <row r="163" spans="1:24" x14ac:dyDescent="0.25">
      <c r="A163" s="1" t="s">
        <v>420</v>
      </c>
      <c r="B163" s="1" t="str">
        <f t="shared" si="56"/>
        <v>DEF</v>
      </c>
      <c r="C163" s="1" t="str">
        <f t="shared" si="57"/>
        <v>Default</v>
      </c>
      <c r="D163" s="915">
        <f t="shared" si="58"/>
        <v>1900</v>
      </c>
      <c r="E163" s="916">
        <f t="shared" si="59"/>
        <v>1</v>
      </c>
      <c r="F163" s="969">
        <f t="shared" si="60"/>
        <v>182</v>
      </c>
      <c r="G163" s="915" t="s">
        <v>1020</v>
      </c>
      <c r="H163" s="915" t="s">
        <v>1017</v>
      </c>
      <c r="I163" s="915" t="s">
        <v>389</v>
      </c>
      <c r="J163" s="917">
        <f t="shared" ca="1" si="61"/>
        <v>5.5199204163176946E-2</v>
      </c>
      <c r="K163" s="917">
        <f t="shared" ca="1" si="61"/>
        <v>0</v>
      </c>
      <c r="L163" s="917">
        <f t="shared" ca="1" si="61"/>
        <v>0</v>
      </c>
      <c r="M163" s="917">
        <f t="shared" ca="1" si="61"/>
        <v>0</v>
      </c>
      <c r="N163" s="917">
        <f t="shared" ca="1" si="61"/>
        <v>0</v>
      </c>
      <c r="O163" s="917">
        <f t="shared" ca="1" si="61"/>
        <v>0</v>
      </c>
      <c r="P163" s="917">
        <f t="shared" ca="1" si="61"/>
        <v>0</v>
      </c>
      <c r="Q163" s="917">
        <f t="shared" ca="1" si="61"/>
        <v>0</v>
      </c>
      <c r="R163" s="917">
        <f t="shared" ca="1" si="61"/>
        <v>0</v>
      </c>
      <c r="S163" s="917">
        <f t="shared" ca="1" si="55"/>
        <v>0</v>
      </c>
      <c r="T163" s="917">
        <f t="shared" ca="1" si="61"/>
        <v>0</v>
      </c>
      <c r="U163" s="917">
        <f t="shared" ca="1" si="61"/>
        <v>0</v>
      </c>
      <c r="V163" s="1" t="str">
        <f t="shared" si="62"/>
        <v>ASR_Financial_Report_SHP21Final</v>
      </c>
      <c r="W163" s="916">
        <f t="shared" si="63"/>
        <v>44658</v>
      </c>
      <c r="X163" s="1" t="str">
        <f t="shared" si="64"/>
        <v>Unaudited</v>
      </c>
    </row>
    <row r="164" spans="1:24" x14ac:dyDescent="0.25">
      <c r="A164" s="1" t="s">
        <v>420</v>
      </c>
      <c r="B164" s="1" t="str">
        <f t="shared" si="56"/>
        <v>DEF</v>
      </c>
      <c r="C164" s="1" t="str">
        <f t="shared" si="57"/>
        <v>Default</v>
      </c>
      <c r="D164" s="915">
        <f t="shared" si="58"/>
        <v>1900</v>
      </c>
      <c r="E164" s="916">
        <f t="shared" si="59"/>
        <v>1</v>
      </c>
      <c r="F164" s="969">
        <f t="shared" si="60"/>
        <v>274</v>
      </c>
      <c r="G164" s="915" t="s">
        <v>1020</v>
      </c>
      <c r="H164" s="915" t="s">
        <v>1017</v>
      </c>
      <c r="I164" s="915" t="s">
        <v>389</v>
      </c>
      <c r="J164" s="917">
        <f t="shared" ca="1" si="61"/>
        <v>4.8330385525208457E-2</v>
      </c>
      <c r="K164" s="917">
        <f t="shared" ca="1" si="61"/>
        <v>0</v>
      </c>
      <c r="L164" s="917">
        <f t="shared" ca="1" si="61"/>
        <v>0</v>
      </c>
      <c r="M164" s="917">
        <f t="shared" ca="1" si="61"/>
        <v>0</v>
      </c>
      <c r="N164" s="917">
        <f t="shared" ca="1" si="61"/>
        <v>0</v>
      </c>
      <c r="O164" s="917">
        <f t="shared" ca="1" si="61"/>
        <v>0</v>
      </c>
      <c r="P164" s="917">
        <f t="shared" ca="1" si="61"/>
        <v>0</v>
      </c>
      <c r="Q164" s="917">
        <f t="shared" ca="1" si="61"/>
        <v>0</v>
      </c>
      <c r="R164" s="917">
        <f t="shared" ca="1" si="61"/>
        <v>0</v>
      </c>
      <c r="S164" s="917">
        <f t="shared" ca="1" si="55"/>
        <v>0</v>
      </c>
      <c r="T164" s="917">
        <f t="shared" ca="1" si="61"/>
        <v>0</v>
      </c>
      <c r="U164" s="917">
        <f t="shared" ca="1" si="61"/>
        <v>0</v>
      </c>
      <c r="V164" s="1" t="str">
        <f t="shared" si="62"/>
        <v>ASR_Financial_Report_SHP21Final</v>
      </c>
      <c r="W164" s="916">
        <f t="shared" si="63"/>
        <v>44658</v>
      </c>
      <c r="X164" s="1" t="str">
        <f t="shared" si="64"/>
        <v>Unaudited</v>
      </c>
    </row>
    <row r="165" spans="1:24" x14ac:dyDescent="0.25">
      <c r="A165" s="1" t="s">
        <v>420</v>
      </c>
      <c r="B165" s="1" t="str">
        <f t="shared" si="56"/>
        <v>DEF</v>
      </c>
      <c r="C165" s="1" t="str">
        <f t="shared" si="57"/>
        <v>Default</v>
      </c>
      <c r="D165" s="915">
        <f t="shared" si="58"/>
        <v>1900</v>
      </c>
      <c r="E165" s="916">
        <f t="shared" si="59"/>
        <v>1</v>
      </c>
      <c r="F165" s="969">
        <f t="shared" si="60"/>
        <v>366</v>
      </c>
      <c r="G165" s="915" t="s">
        <v>1020</v>
      </c>
      <c r="H165" s="915" t="s">
        <v>1017</v>
      </c>
      <c r="I165" s="915" t="s">
        <v>389</v>
      </c>
      <c r="J165" s="917">
        <f t="shared" ca="1" si="61"/>
        <v>0.128546152170609</v>
      </c>
      <c r="K165" s="917">
        <f t="shared" ca="1" si="61"/>
        <v>0</v>
      </c>
      <c r="L165" s="917">
        <f t="shared" ca="1" si="61"/>
        <v>0</v>
      </c>
      <c r="M165" s="917">
        <f t="shared" ca="1" si="61"/>
        <v>0</v>
      </c>
      <c r="N165" s="917">
        <f t="shared" ca="1" si="61"/>
        <v>0</v>
      </c>
      <c r="O165" s="917">
        <f t="shared" ca="1" si="61"/>
        <v>0</v>
      </c>
      <c r="P165" s="917">
        <f t="shared" ca="1" si="61"/>
        <v>0</v>
      </c>
      <c r="Q165" s="917">
        <f t="shared" ca="1" si="61"/>
        <v>0</v>
      </c>
      <c r="R165" s="917">
        <f t="shared" ca="1" si="61"/>
        <v>0</v>
      </c>
      <c r="S165" s="917">
        <f t="shared" ca="1" si="55"/>
        <v>0</v>
      </c>
      <c r="T165" s="917">
        <f t="shared" ca="1" si="61"/>
        <v>0</v>
      </c>
      <c r="U165" s="917">
        <f t="shared" ca="1" si="61"/>
        <v>0</v>
      </c>
      <c r="V165" s="1" t="str">
        <f t="shared" si="62"/>
        <v>ASR_Financial_Report_SHP21Final</v>
      </c>
      <c r="W165" s="916">
        <f t="shared" si="63"/>
        <v>44658</v>
      </c>
      <c r="X165" s="1" t="str">
        <f t="shared" si="64"/>
        <v>Unaudited</v>
      </c>
    </row>
    <row r="166" spans="1:24" x14ac:dyDescent="0.25">
      <c r="A166" s="1" t="s">
        <v>420</v>
      </c>
      <c r="B166" s="1" t="str">
        <f t="shared" si="56"/>
        <v>DEF</v>
      </c>
      <c r="C166" s="1" t="str">
        <f t="shared" si="57"/>
        <v>Default</v>
      </c>
      <c r="D166" s="915">
        <f t="shared" si="58"/>
        <v>1900</v>
      </c>
      <c r="E166" s="916">
        <f t="shared" si="59"/>
        <v>1</v>
      </c>
      <c r="F166" s="969">
        <f t="shared" si="60"/>
        <v>1</v>
      </c>
      <c r="G166" s="915" t="s">
        <v>1020</v>
      </c>
      <c r="H166" s="915" t="s">
        <v>1018</v>
      </c>
      <c r="I166" s="915" t="s">
        <v>389</v>
      </c>
      <c r="J166" s="917">
        <f t="shared" ca="1" si="61"/>
        <v>8.740875643201837E-2</v>
      </c>
      <c r="K166" s="917">
        <f t="shared" ca="1" si="61"/>
        <v>0</v>
      </c>
      <c r="L166" s="917">
        <f t="shared" ca="1" si="61"/>
        <v>0</v>
      </c>
      <c r="M166" s="917">
        <f t="shared" ca="1" si="61"/>
        <v>0</v>
      </c>
      <c r="N166" s="917">
        <f t="shared" ca="1" si="61"/>
        <v>0</v>
      </c>
      <c r="O166" s="917">
        <f t="shared" ca="1" si="61"/>
        <v>0</v>
      </c>
      <c r="P166" s="917">
        <f t="shared" ca="1" si="61"/>
        <v>0</v>
      </c>
      <c r="Q166" s="917">
        <f t="shared" ca="1" si="61"/>
        <v>0</v>
      </c>
      <c r="R166" s="917">
        <f t="shared" ca="1" si="61"/>
        <v>0</v>
      </c>
      <c r="S166" s="917">
        <f t="shared" ca="1" si="55"/>
        <v>0</v>
      </c>
      <c r="T166" s="917">
        <f t="shared" ca="1" si="61"/>
        <v>0</v>
      </c>
      <c r="U166" s="917">
        <f t="shared" ca="1" si="61"/>
        <v>0</v>
      </c>
      <c r="V166" s="1" t="str">
        <f t="shared" si="62"/>
        <v>ASR_Financial_Report_SHP21Final</v>
      </c>
      <c r="W166" s="916">
        <f t="shared" si="63"/>
        <v>44658</v>
      </c>
      <c r="X166" s="1" t="str">
        <f t="shared" si="64"/>
        <v>Unaudited</v>
      </c>
    </row>
    <row r="167" spans="1:24" x14ac:dyDescent="0.25">
      <c r="A167" s="1" t="s">
        <v>420</v>
      </c>
      <c r="B167" s="1" t="str">
        <f t="shared" si="56"/>
        <v>DEF</v>
      </c>
      <c r="C167" s="1" t="str">
        <f t="shared" si="57"/>
        <v>Default</v>
      </c>
      <c r="D167" s="915">
        <f t="shared" si="58"/>
        <v>1900</v>
      </c>
      <c r="E167" s="916">
        <f t="shared" si="59"/>
        <v>1</v>
      </c>
      <c r="F167" s="969">
        <f t="shared" si="60"/>
        <v>91</v>
      </c>
      <c r="G167" s="915" t="s">
        <v>1016</v>
      </c>
      <c r="H167" s="915" t="s">
        <v>1017</v>
      </c>
      <c r="I167" s="915" t="s">
        <v>390</v>
      </c>
      <c r="J167" s="917">
        <f t="shared" ca="1" si="61"/>
        <v>0.84887498800626693</v>
      </c>
      <c r="K167" s="917">
        <f t="shared" ca="1" si="61"/>
        <v>0.82953212573580704</v>
      </c>
      <c r="L167" s="917">
        <f t="shared" ca="1" si="61"/>
        <v>0.84999638104122488</v>
      </c>
      <c r="M167" s="917">
        <f t="shared" ca="1" si="61"/>
        <v>0.78113154276816732</v>
      </c>
      <c r="N167" s="917">
        <f t="shared" ca="1" si="61"/>
        <v>0.96563346871731903</v>
      </c>
      <c r="O167" s="917">
        <f t="shared" ca="1" si="61"/>
        <v>0.98933845402235321</v>
      </c>
      <c r="P167" s="917">
        <f t="shared" ca="1" si="61"/>
        <v>0.43650128389897219</v>
      </c>
      <c r="Q167" s="917">
        <f t="shared" ca="1" si="61"/>
        <v>1.2839765675663677</v>
      </c>
      <c r="R167" s="917">
        <f t="shared" ca="1" si="61"/>
        <v>0.63866922720851771</v>
      </c>
      <c r="S167" s="917">
        <f t="shared" ca="1" si="55"/>
        <v>0.30135362400067406</v>
      </c>
      <c r="T167" s="917">
        <f t="shared" ca="1" si="61"/>
        <v>0.71132004302574525</v>
      </c>
      <c r="U167" s="917">
        <f t="shared" ca="1" si="61"/>
        <v>0.96015617415243726</v>
      </c>
      <c r="V167" s="1" t="str">
        <f t="shared" si="62"/>
        <v>ASR_Financial_Report_SHP21Final</v>
      </c>
      <c r="W167" s="916">
        <f t="shared" si="63"/>
        <v>44658</v>
      </c>
      <c r="X167" s="1" t="str">
        <f t="shared" si="64"/>
        <v>Unaudited</v>
      </c>
    </row>
    <row r="168" spans="1:24" x14ac:dyDescent="0.25">
      <c r="A168" s="1" t="s">
        <v>420</v>
      </c>
      <c r="B168" s="1" t="str">
        <f t="shared" si="56"/>
        <v>DEF</v>
      </c>
      <c r="C168" s="1" t="str">
        <f t="shared" si="57"/>
        <v>Default</v>
      </c>
      <c r="D168" s="915">
        <f t="shared" si="58"/>
        <v>1900</v>
      </c>
      <c r="E168" s="916">
        <f t="shared" si="59"/>
        <v>1</v>
      </c>
      <c r="F168" s="969">
        <f t="shared" si="60"/>
        <v>182</v>
      </c>
      <c r="G168" s="915" t="s">
        <v>1016</v>
      </c>
      <c r="H168" s="915" t="s">
        <v>1017</v>
      </c>
      <c r="I168" s="915" t="s">
        <v>390</v>
      </c>
      <c r="J168" s="917">
        <f t="shared" ca="1" si="61"/>
        <v>0.87580289383903343</v>
      </c>
      <c r="K168" s="917">
        <f t="shared" ca="1" si="61"/>
        <v>0.8539890621916425</v>
      </c>
      <c r="L168" s="917">
        <f t="shared" ca="1" si="61"/>
        <v>0.82961651219059118</v>
      </c>
      <c r="M168" s="917">
        <f t="shared" ca="1" si="61"/>
        <v>0.83863326547371331</v>
      </c>
      <c r="N168" s="917">
        <f t="shared" ca="1" si="61"/>
        <v>1.0144229408358409</v>
      </c>
      <c r="O168" s="917">
        <f t="shared" ca="1" si="61"/>
        <v>1.0028443154773392</v>
      </c>
      <c r="P168" s="917">
        <f t="shared" ca="1" si="61"/>
        <v>0.45090332485808687</v>
      </c>
      <c r="Q168" s="917">
        <f t="shared" ca="1" si="61"/>
        <v>1.2174270976167401</v>
      </c>
      <c r="R168" s="917">
        <f t="shared" ca="1" si="61"/>
        <v>0.68561492233204013</v>
      </c>
      <c r="S168" s="917">
        <f t="shared" ca="1" si="61"/>
        <v>0.34171546736270564</v>
      </c>
      <c r="T168" s="917">
        <f t="shared" ca="1" si="61"/>
        <v>0.66262514320912158</v>
      </c>
      <c r="U168" s="917">
        <f t="shared" ca="1" si="61"/>
        <v>0.92906070368147287</v>
      </c>
      <c r="V168" s="1" t="str">
        <f t="shared" si="62"/>
        <v>ASR_Financial_Report_SHP21Final</v>
      </c>
      <c r="W168" s="916">
        <f t="shared" si="63"/>
        <v>44658</v>
      </c>
      <c r="X168" s="1" t="str">
        <f t="shared" si="64"/>
        <v>Unaudited</v>
      </c>
    </row>
    <row r="169" spans="1:24" x14ac:dyDescent="0.25">
      <c r="A169" s="1" t="s">
        <v>420</v>
      </c>
      <c r="B169" s="1" t="str">
        <f t="shared" si="56"/>
        <v>DEF</v>
      </c>
      <c r="C169" s="1" t="str">
        <f t="shared" si="57"/>
        <v>Default</v>
      </c>
      <c r="D169" s="915">
        <f t="shared" si="58"/>
        <v>1900</v>
      </c>
      <c r="E169" s="916">
        <f t="shared" si="59"/>
        <v>1</v>
      </c>
      <c r="F169" s="969">
        <f t="shared" si="60"/>
        <v>274</v>
      </c>
      <c r="G169" s="915" t="s">
        <v>1016</v>
      </c>
      <c r="H169" s="915" t="s">
        <v>1017</v>
      </c>
      <c r="I169" s="915" t="s">
        <v>390</v>
      </c>
      <c r="J169" s="917">
        <f t="shared" ca="1" si="61"/>
        <v>0.87386861610064581</v>
      </c>
      <c r="K169" s="917">
        <f t="shared" ca="1" si="61"/>
        <v>0.84950897752718235</v>
      </c>
      <c r="L169" s="917">
        <f t="shared" ca="1" si="61"/>
        <v>0.88652415235950366</v>
      </c>
      <c r="M169" s="917">
        <f t="shared" ca="1" si="61"/>
        <v>0.80211497333055548</v>
      </c>
      <c r="N169" s="917">
        <f t="shared" ca="1" si="61"/>
        <v>1.0093442541654567</v>
      </c>
      <c r="O169" s="917">
        <f t="shared" ca="1" si="61"/>
        <v>1.1332351235001115</v>
      </c>
      <c r="P169" s="917">
        <f t="shared" ca="1" si="61"/>
        <v>0.42063600062527556</v>
      </c>
      <c r="Q169" s="917">
        <f t="shared" ca="1" si="61"/>
        <v>1.1507219925413856</v>
      </c>
      <c r="R169" s="917">
        <f t="shared" ca="1" si="61"/>
        <v>0.67692825631142295</v>
      </c>
      <c r="S169" s="917">
        <f t="shared" ca="1" si="61"/>
        <v>0.32343721067124681</v>
      </c>
      <c r="T169" s="917">
        <f t="shared" ca="1" si="61"/>
        <v>1.0743861338763705</v>
      </c>
      <c r="U169" s="917">
        <f t="shared" ca="1" si="61"/>
        <v>0.86838650465342371</v>
      </c>
      <c r="V169" s="1" t="str">
        <f t="shared" si="62"/>
        <v>ASR_Financial_Report_SHP21Final</v>
      </c>
      <c r="W169" s="916">
        <f t="shared" si="63"/>
        <v>44658</v>
      </c>
      <c r="X169" s="1" t="str">
        <f t="shared" si="64"/>
        <v>Unaudited</v>
      </c>
    </row>
    <row r="170" spans="1:24" x14ac:dyDescent="0.25">
      <c r="A170" s="1" t="s">
        <v>420</v>
      </c>
      <c r="B170" s="1" t="str">
        <f t="shared" si="56"/>
        <v>DEF</v>
      </c>
      <c r="C170" s="1" t="str">
        <f t="shared" si="57"/>
        <v>Default</v>
      </c>
      <c r="D170" s="915">
        <f t="shared" si="58"/>
        <v>1900</v>
      </c>
      <c r="E170" s="916">
        <f t="shared" si="59"/>
        <v>1</v>
      </c>
      <c r="F170" s="969">
        <f t="shared" si="60"/>
        <v>366</v>
      </c>
      <c r="G170" s="915" t="s">
        <v>1016</v>
      </c>
      <c r="H170" s="915" t="s">
        <v>1017</v>
      </c>
      <c r="I170" s="915" t="s">
        <v>390</v>
      </c>
      <c r="J170" s="917">
        <f t="shared" ca="1" si="61"/>
        <v>0.86075961663481293</v>
      </c>
      <c r="K170" s="917">
        <f t="shared" ca="1" si="61"/>
        <v>0.86884835546825367</v>
      </c>
      <c r="L170" s="917">
        <f t="shared" ca="1" si="61"/>
        <v>0.90154975982913832</v>
      </c>
      <c r="M170" s="917">
        <f t="shared" ca="1" si="61"/>
        <v>0.75151889787667381</v>
      </c>
      <c r="N170" s="917">
        <f t="shared" ca="1" si="61"/>
        <v>0.96945559008948423</v>
      </c>
      <c r="O170" s="917">
        <f t="shared" ca="1" si="61"/>
        <v>1.3194424833967018</v>
      </c>
      <c r="P170" s="917">
        <f t="shared" ca="1" si="61"/>
        <v>0.51711970769391324</v>
      </c>
      <c r="Q170" s="917">
        <f t="shared" ca="1" si="61"/>
        <v>1.9080338717373253</v>
      </c>
      <c r="R170" s="917">
        <f t="shared" ca="1" si="61"/>
        <v>0.56174676950562952</v>
      </c>
      <c r="S170" s="917">
        <f t="shared" ca="1" si="61"/>
        <v>0.16625890760350159</v>
      </c>
      <c r="T170" s="917">
        <f t="shared" ca="1" si="61"/>
        <v>0.79382070663906068</v>
      </c>
      <c r="U170" s="917">
        <f t="shared" ca="1" si="61"/>
        <v>0.78433336791565289</v>
      </c>
      <c r="V170" s="1" t="str">
        <f t="shared" si="62"/>
        <v>ASR_Financial_Report_SHP21Final</v>
      </c>
      <c r="W170" s="916">
        <f t="shared" si="63"/>
        <v>44658</v>
      </c>
      <c r="X170" s="1" t="str">
        <f t="shared" si="64"/>
        <v>Unaudited</v>
      </c>
    </row>
    <row r="171" spans="1:24" x14ac:dyDescent="0.25">
      <c r="A171" s="1" t="s">
        <v>420</v>
      </c>
      <c r="B171" s="1" t="str">
        <f t="shared" si="56"/>
        <v>DEF</v>
      </c>
      <c r="C171" s="1" t="str">
        <f t="shared" si="57"/>
        <v>Default</v>
      </c>
      <c r="D171" s="915">
        <f t="shared" si="58"/>
        <v>1900</v>
      </c>
      <c r="E171" s="916">
        <f t="shared" si="59"/>
        <v>1</v>
      </c>
      <c r="F171" s="969">
        <f t="shared" si="60"/>
        <v>1</v>
      </c>
      <c r="G171" s="915" t="s">
        <v>1016</v>
      </c>
      <c r="H171" s="915" t="s">
        <v>1018</v>
      </c>
      <c r="I171" s="915" t="s">
        <v>390</v>
      </c>
      <c r="J171" s="917">
        <f t="shared" ca="1" si="61"/>
        <v>0.86053441744739689</v>
      </c>
      <c r="K171" s="917">
        <f t="shared" ca="1" si="61"/>
        <v>0.8516963217517437</v>
      </c>
      <c r="L171" s="917">
        <f t="shared" ca="1" si="61"/>
        <v>0.86903478454252903</v>
      </c>
      <c r="M171" s="917">
        <f t="shared" ca="1" si="61"/>
        <v>0.79292746674313264</v>
      </c>
      <c r="N171" s="917">
        <f t="shared" ca="1" si="61"/>
        <v>0.98943644220281346</v>
      </c>
      <c r="O171" s="917">
        <f t="shared" ca="1" si="61"/>
        <v>1.1058472165737945</v>
      </c>
      <c r="P171" s="917">
        <f t="shared" ca="1" si="61"/>
        <v>0.45748743715797235</v>
      </c>
      <c r="Q171" s="917">
        <f t="shared" ca="1" si="61"/>
        <v>1.3393998500265791</v>
      </c>
      <c r="R171" s="917">
        <f t="shared" ca="1" si="61"/>
        <v>0.63701613428222992</v>
      </c>
      <c r="S171" s="917">
        <f t="shared" ca="1" si="61"/>
        <v>0.27490729117325857</v>
      </c>
      <c r="T171" s="917">
        <f t="shared" ca="1" si="61"/>
        <v>0.81101511004441706</v>
      </c>
      <c r="U171" s="917">
        <f t="shared" ca="1" si="61"/>
        <v>0.87815490457772905</v>
      </c>
      <c r="V171" s="1" t="str">
        <f t="shared" si="62"/>
        <v>ASR_Financial_Report_SHP21Final</v>
      </c>
      <c r="W171" s="916">
        <f t="shared" si="63"/>
        <v>44658</v>
      </c>
      <c r="X171" s="1" t="str">
        <f t="shared" si="64"/>
        <v>Unaudited</v>
      </c>
    </row>
    <row r="172" spans="1:24" x14ac:dyDescent="0.25">
      <c r="A172" s="1" t="s">
        <v>420</v>
      </c>
      <c r="B172" s="1" t="str">
        <f t="shared" si="56"/>
        <v>DEF</v>
      </c>
      <c r="C172" s="1" t="str">
        <f t="shared" si="57"/>
        <v>Default</v>
      </c>
      <c r="D172" s="915">
        <f t="shared" si="58"/>
        <v>1900</v>
      </c>
      <c r="E172" s="916">
        <f t="shared" si="59"/>
        <v>1</v>
      </c>
      <c r="F172" s="969">
        <f t="shared" si="60"/>
        <v>91</v>
      </c>
      <c r="G172" s="915" t="s">
        <v>1019</v>
      </c>
      <c r="H172" s="915" t="s">
        <v>1017</v>
      </c>
      <c r="I172" s="915" t="s">
        <v>390</v>
      </c>
      <c r="J172" s="917">
        <f t="shared" ref="J172:U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7.949973046566669E-2</v>
      </c>
      <c r="K172" s="917">
        <f t="shared" ca="1" si="65"/>
        <v>5.4456602583902836E-2</v>
      </c>
      <c r="L172" s="917">
        <f t="shared" ca="1" si="65"/>
        <v>1.1723998470773349</v>
      </c>
      <c r="M172" s="917">
        <f t="shared" ca="1" si="65"/>
        <v>0</v>
      </c>
      <c r="N172" s="917">
        <f t="shared" ca="1" si="65"/>
        <v>0</v>
      </c>
      <c r="O172" s="917">
        <f t="shared" ca="1" si="65"/>
        <v>0</v>
      </c>
      <c r="P172" s="917">
        <f t="shared" ca="1" si="65"/>
        <v>0</v>
      </c>
      <c r="Q172" s="917">
        <f t="shared" ca="1" si="65"/>
        <v>0</v>
      </c>
      <c r="R172" s="917">
        <f t="shared" ca="1" si="65"/>
        <v>0</v>
      </c>
      <c r="S172" s="917">
        <f t="shared" ca="1" si="61"/>
        <v>0</v>
      </c>
      <c r="T172" s="917">
        <f t="shared" ca="1" si="65"/>
        <v>0</v>
      </c>
      <c r="U172" s="917">
        <f t="shared" ca="1" si="65"/>
        <v>0</v>
      </c>
      <c r="V172" s="1" t="str">
        <f t="shared" si="62"/>
        <v>ASR_Financial_Report_SHP21Final</v>
      </c>
      <c r="W172" s="916">
        <f t="shared" si="63"/>
        <v>44658</v>
      </c>
      <c r="X172" s="1" t="str">
        <f t="shared" si="64"/>
        <v>Unaudited</v>
      </c>
    </row>
    <row r="173" spans="1:24" x14ac:dyDescent="0.25">
      <c r="A173" s="1" t="s">
        <v>420</v>
      </c>
      <c r="B173" s="1" t="str">
        <f t="shared" si="56"/>
        <v>DEF</v>
      </c>
      <c r="C173" s="1" t="str">
        <f t="shared" si="57"/>
        <v>Default</v>
      </c>
      <c r="D173" s="915">
        <f t="shared" si="58"/>
        <v>1900</v>
      </c>
      <c r="E173" s="916">
        <f t="shared" si="59"/>
        <v>1</v>
      </c>
      <c r="F173" s="969">
        <f t="shared" si="60"/>
        <v>182</v>
      </c>
      <c r="G173" s="915" t="s">
        <v>1019</v>
      </c>
      <c r="H173" s="915" t="s">
        <v>1017</v>
      </c>
      <c r="I173" s="915" t="s">
        <v>390</v>
      </c>
      <c r="J173" s="917">
        <f t="shared" ca="1" si="65"/>
        <v>8.0007456959279646E-2</v>
      </c>
      <c r="K173" s="917">
        <f t="shared" ca="1" si="65"/>
        <v>5.2893820074095668E-2</v>
      </c>
      <c r="L173" s="917">
        <f t="shared" ca="1" si="65"/>
        <v>1.1409645101820631</v>
      </c>
      <c r="M173" s="917">
        <f t="shared" ca="1" si="65"/>
        <v>0</v>
      </c>
      <c r="N173" s="917">
        <f t="shared" ca="1" si="65"/>
        <v>0</v>
      </c>
      <c r="O173" s="917">
        <f t="shared" ca="1" si="65"/>
        <v>0</v>
      </c>
      <c r="P173" s="917">
        <f t="shared" ca="1" si="65"/>
        <v>0</v>
      </c>
      <c r="Q173" s="917">
        <f t="shared" ca="1" si="65"/>
        <v>0</v>
      </c>
      <c r="R173" s="917">
        <f t="shared" ca="1" si="65"/>
        <v>0</v>
      </c>
      <c r="S173" s="917">
        <f t="shared" ca="1" si="61"/>
        <v>0</v>
      </c>
      <c r="T173" s="917">
        <f t="shared" ca="1" si="65"/>
        <v>0</v>
      </c>
      <c r="U173" s="917">
        <f t="shared" ca="1" si="65"/>
        <v>0</v>
      </c>
      <c r="V173" s="1" t="str">
        <f t="shared" si="62"/>
        <v>ASR_Financial_Report_SHP21Final</v>
      </c>
      <c r="W173" s="916">
        <f t="shared" si="63"/>
        <v>44658</v>
      </c>
      <c r="X173" s="1" t="str">
        <f t="shared" si="64"/>
        <v>Unaudited</v>
      </c>
    </row>
    <row r="174" spans="1:24" x14ac:dyDescent="0.25">
      <c r="A174" s="1" t="s">
        <v>420</v>
      </c>
      <c r="B174" s="1" t="str">
        <f t="shared" si="56"/>
        <v>DEF</v>
      </c>
      <c r="C174" s="1" t="str">
        <f t="shared" si="57"/>
        <v>Default</v>
      </c>
      <c r="D174" s="915">
        <f t="shared" si="58"/>
        <v>1900</v>
      </c>
      <c r="E174" s="916">
        <f t="shared" si="59"/>
        <v>1</v>
      </c>
      <c r="F174" s="969">
        <f t="shared" si="60"/>
        <v>274</v>
      </c>
      <c r="G174" s="915" t="s">
        <v>1019</v>
      </c>
      <c r="H174" s="915" t="s">
        <v>1017</v>
      </c>
      <c r="I174" s="915" t="s">
        <v>390</v>
      </c>
      <c r="J174" s="917">
        <f t="shared" ca="1" si="65"/>
        <v>8.1193239070755568E-2</v>
      </c>
      <c r="K174" s="917">
        <f t="shared" ca="1" si="65"/>
        <v>6.0266547463628167E-2</v>
      </c>
      <c r="L174" s="917">
        <f t="shared" ca="1" si="65"/>
        <v>1.0382503660653137</v>
      </c>
      <c r="M174" s="917">
        <f t="shared" ca="1" si="65"/>
        <v>0</v>
      </c>
      <c r="N174" s="917">
        <f t="shared" ca="1" si="65"/>
        <v>0</v>
      </c>
      <c r="O174" s="917">
        <f t="shared" ca="1" si="65"/>
        <v>0</v>
      </c>
      <c r="P174" s="917">
        <f t="shared" ca="1" si="65"/>
        <v>0</v>
      </c>
      <c r="Q174" s="917">
        <f t="shared" ca="1" si="65"/>
        <v>0</v>
      </c>
      <c r="R174" s="917">
        <f t="shared" ca="1" si="65"/>
        <v>0</v>
      </c>
      <c r="S174" s="917">
        <f t="shared" ca="1" si="61"/>
        <v>0</v>
      </c>
      <c r="T174" s="917">
        <f t="shared" ca="1" si="65"/>
        <v>0</v>
      </c>
      <c r="U174" s="917">
        <f t="shared" ca="1" si="65"/>
        <v>0</v>
      </c>
      <c r="V174" s="1" t="str">
        <f t="shared" si="62"/>
        <v>ASR_Financial_Report_SHP21Final</v>
      </c>
      <c r="W174" s="916">
        <f t="shared" si="63"/>
        <v>44658</v>
      </c>
      <c r="X174" s="1" t="str">
        <f t="shared" si="64"/>
        <v>Unaudited</v>
      </c>
    </row>
    <row r="175" spans="1:24" x14ac:dyDescent="0.25">
      <c r="A175" s="1" t="s">
        <v>420</v>
      </c>
      <c r="B175" s="1" t="str">
        <f t="shared" si="56"/>
        <v>DEF</v>
      </c>
      <c r="C175" s="1" t="str">
        <f t="shared" si="57"/>
        <v>Default</v>
      </c>
      <c r="D175" s="915">
        <f t="shared" si="58"/>
        <v>1900</v>
      </c>
      <c r="E175" s="916">
        <f t="shared" si="59"/>
        <v>1</v>
      </c>
      <c r="F175" s="969">
        <f t="shared" si="60"/>
        <v>366</v>
      </c>
      <c r="G175" s="915" t="s">
        <v>1019</v>
      </c>
      <c r="H175" s="915" t="s">
        <v>1017</v>
      </c>
      <c r="I175" s="915" t="s">
        <v>390</v>
      </c>
      <c r="J175" s="917">
        <f t="shared" ca="1" si="65"/>
        <v>8.3283474710982547E-2</v>
      </c>
      <c r="K175" s="917">
        <f t="shared" ca="1" si="65"/>
        <v>5.0888159170967603E-2</v>
      </c>
      <c r="L175" s="917">
        <f t="shared" ca="1" si="65"/>
        <v>1.1623511985529551</v>
      </c>
      <c r="M175" s="917">
        <f t="shared" ca="1" si="65"/>
        <v>0</v>
      </c>
      <c r="N175" s="917">
        <f t="shared" ca="1" si="65"/>
        <v>0</v>
      </c>
      <c r="O175" s="917">
        <f t="shared" ca="1" si="65"/>
        <v>0</v>
      </c>
      <c r="P175" s="917">
        <f t="shared" ca="1" si="65"/>
        <v>0</v>
      </c>
      <c r="Q175" s="917">
        <f t="shared" ca="1" si="65"/>
        <v>0</v>
      </c>
      <c r="R175" s="917">
        <f t="shared" ca="1" si="65"/>
        <v>0</v>
      </c>
      <c r="S175" s="917">
        <f t="shared" ca="1" si="61"/>
        <v>0</v>
      </c>
      <c r="T175" s="917">
        <f t="shared" ca="1" si="65"/>
        <v>0</v>
      </c>
      <c r="U175" s="917">
        <f t="shared" ca="1" si="65"/>
        <v>0</v>
      </c>
      <c r="V175" s="1" t="str">
        <f t="shared" si="62"/>
        <v>ASR_Financial_Report_SHP21Final</v>
      </c>
      <c r="W175" s="916">
        <f t="shared" si="63"/>
        <v>44658</v>
      </c>
      <c r="X175" s="1" t="str">
        <f t="shared" si="64"/>
        <v>Unaudited</v>
      </c>
    </row>
    <row r="176" spans="1:24" x14ac:dyDescent="0.25">
      <c r="A176" s="1" t="s">
        <v>420</v>
      </c>
      <c r="B176" s="1" t="str">
        <f t="shared" si="56"/>
        <v>DEF</v>
      </c>
      <c r="C176" s="1" t="str">
        <f t="shared" si="57"/>
        <v>Default</v>
      </c>
      <c r="D176" s="915">
        <f t="shared" si="58"/>
        <v>1900</v>
      </c>
      <c r="E176" s="916">
        <f t="shared" si="59"/>
        <v>1</v>
      </c>
      <c r="F176" s="969">
        <f t="shared" si="60"/>
        <v>1</v>
      </c>
      <c r="G176" s="915" t="s">
        <v>1019</v>
      </c>
      <c r="H176" s="915" t="s">
        <v>1018</v>
      </c>
      <c r="I176" s="915" t="s">
        <v>390</v>
      </c>
      <c r="J176" s="917">
        <f t="shared" ca="1" si="65"/>
        <v>8.1197100315077417E-2</v>
      </c>
      <c r="K176" s="917">
        <f t="shared" ca="1" si="65"/>
        <v>5.4607363217973069E-2</v>
      </c>
      <c r="L176" s="917">
        <f t="shared" ca="1" si="65"/>
        <v>1.1270912148037302</v>
      </c>
      <c r="M176" s="917">
        <f t="shared" ca="1" si="65"/>
        <v>0</v>
      </c>
      <c r="N176" s="917">
        <f t="shared" ca="1" si="65"/>
        <v>0</v>
      </c>
      <c r="O176" s="917">
        <f t="shared" ca="1" si="65"/>
        <v>0</v>
      </c>
      <c r="P176" s="917">
        <f t="shared" ca="1" si="65"/>
        <v>0</v>
      </c>
      <c r="Q176" s="917">
        <f t="shared" ca="1" si="65"/>
        <v>0</v>
      </c>
      <c r="R176" s="917">
        <f t="shared" ca="1" si="65"/>
        <v>0</v>
      </c>
      <c r="S176" s="917">
        <f t="shared" ca="1" si="61"/>
        <v>0</v>
      </c>
      <c r="T176" s="917">
        <f t="shared" ca="1" si="65"/>
        <v>0</v>
      </c>
      <c r="U176" s="917">
        <f t="shared" ca="1" si="65"/>
        <v>0</v>
      </c>
      <c r="V176" s="1" t="str">
        <f t="shared" si="62"/>
        <v>ASR_Financial_Report_SHP21Final</v>
      </c>
      <c r="W176" s="916">
        <f t="shared" si="63"/>
        <v>44658</v>
      </c>
      <c r="X176" s="1" t="str">
        <f t="shared" si="64"/>
        <v>Unaudited</v>
      </c>
    </row>
    <row r="177" spans="1:24" x14ac:dyDescent="0.25">
      <c r="A177" s="1" t="s">
        <v>420</v>
      </c>
      <c r="B177" s="1" t="str">
        <f t="shared" si="56"/>
        <v>DEF</v>
      </c>
      <c r="C177" s="1" t="str">
        <f t="shared" si="57"/>
        <v>Default</v>
      </c>
      <c r="D177" s="915">
        <f t="shared" si="58"/>
        <v>1900</v>
      </c>
      <c r="E177" s="916">
        <f t="shared" si="59"/>
        <v>1</v>
      </c>
      <c r="F177" s="969">
        <f t="shared" si="60"/>
        <v>91</v>
      </c>
      <c r="G177" s="915" t="s">
        <v>1020</v>
      </c>
      <c r="H177" s="915" t="s">
        <v>1017</v>
      </c>
      <c r="I177" s="915" t="s">
        <v>390</v>
      </c>
      <c r="J177" s="917">
        <f t="shared" ca="1" si="65"/>
        <v>6.3575662618546358E-2</v>
      </c>
      <c r="K177" s="917">
        <f t="shared" ca="1" si="65"/>
        <v>0</v>
      </c>
      <c r="L177" s="917">
        <f t="shared" ca="1" si="65"/>
        <v>0</v>
      </c>
      <c r="M177" s="917">
        <f t="shared" ca="1" si="65"/>
        <v>0</v>
      </c>
      <c r="N177" s="917">
        <f t="shared" ca="1" si="65"/>
        <v>0</v>
      </c>
      <c r="O177" s="917">
        <f t="shared" ca="1" si="65"/>
        <v>0</v>
      </c>
      <c r="P177" s="917">
        <f t="shared" ca="1" si="65"/>
        <v>0</v>
      </c>
      <c r="Q177" s="917">
        <f t="shared" ca="1" si="65"/>
        <v>0</v>
      </c>
      <c r="R177" s="917">
        <f t="shared" ca="1" si="65"/>
        <v>0</v>
      </c>
      <c r="S177" s="917">
        <f t="shared" ca="1" si="61"/>
        <v>0</v>
      </c>
      <c r="T177" s="917">
        <f t="shared" ca="1" si="65"/>
        <v>0</v>
      </c>
      <c r="U177" s="917">
        <f t="shared" ca="1" si="65"/>
        <v>0</v>
      </c>
      <c r="V177" s="1" t="str">
        <f t="shared" si="62"/>
        <v>ASR_Financial_Report_SHP21Final</v>
      </c>
      <c r="W177" s="916">
        <f t="shared" si="63"/>
        <v>44658</v>
      </c>
      <c r="X177" s="1" t="str">
        <f t="shared" si="64"/>
        <v>Unaudited</v>
      </c>
    </row>
    <row r="178" spans="1:24" x14ac:dyDescent="0.25">
      <c r="A178" s="1" t="s">
        <v>420</v>
      </c>
      <c r="B178" s="1" t="str">
        <f t="shared" si="56"/>
        <v>DEF</v>
      </c>
      <c r="C178" s="1" t="str">
        <f t="shared" si="57"/>
        <v>Default</v>
      </c>
      <c r="D178" s="915">
        <f t="shared" si="58"/>
        <v>1900</v>
      </c>
      <c r="E178" s="916">
        <f t="shared" si="59"/>
        <v>1</v>
      </c>
      <c r="F178" s="969">
        <f t="shared" si="60"/>
        <v>182</v>
      </c>
      <c r="G178" s="915" t="s">
        <v>1020</v>
      </c>
      <c r="H178" s="915" t="s">
        <v>1017</v>
      </c>
      <c r="I178" s="915" t="s">
        <v>390</v>
      </c>
      <c r="J178" s="917">
        <f t="shared" ca="1" si="65"/>
        <v>3.449418128795468E-2</v>
      </c>
      <c r="K178" s="917">
        <f t="shared" ca="1" si="65"/>
        <v>0</v>
      </c>
      <c r="L178" s="917">
        <f t="shared" ca="1" si="65"/>
        <v>0</v>
      </c>
      <c r="M178" s="917">
        <f t="shared" ca="1" si="65"/>
        <v>0</v>
      </c>
      <c r="N178" s="917">
        <f t="shared" ca="1" si="65"/>
        <v>0</v>
      </c>
      <c r="O178" s="917">
        <f t="shared" ca="1" si="65"/>
        <v>0</v>
      </c>
      <c r="P178" s="917">
        <f t="shared" ca="1" si="65"/>
        <v>0</v>
      </c>
      <c r="Q178" s="917">
        <f t="shared" ca="1" si="65"/>
        <v>0</v>
      </c>
      <c r="R178" s="917">
        <f t="shared" ca="1" si="65"/>
        <v>0</v>
      </c>
      <c r="S178" s="917">
        <f t="shared" ca="1" si="65"/>
        <v>0</v>
      </c>
      <c r="T178" s="917">
        <f t="shared" ca="1" si="65"/>
        <v>0</v>
      </c>
      <c r="U178" s="917">
        <f t="shared" ca="1" si="65"/>
        <v>0</v>
      </c>
      <c r="V178" s="1" t="str">
        <f t="shared" si="62"/>
        <v>ASR_Financial_Report_SHP21Final</v>
      </c>
      <c r="W178" s="916">
        <f t="shared" si="63"/>
        <v>44658</v>
      </c>
      <c r="X178" s="1" t="str">
        <f t="shared" si="64"/>
        <v>Unaudited</v>
      </c>
    </row>
    <row r="179" spans="1:24" x14ac:dyDescent="0.25">
      <c r="A179" s="1" t="s">
        <v>420</v>
      </c>
      <c r="B179" s="1" t="str">
        <f t="shared" si="56"/>
        <v>DEF</v>
      </c>
      <c r="C179" s="1" t="str">
        <f t="shared" si="57"/>
        <v>Default</v>
      </c>
      <c r="D179" s="915">
        <f t="shared" si="58"/>
        <v>1900</v>
      </c>
      <c r="E179" s="916">
        <f t="shared" si="59"/>
        <v>1</v>
      </c>
      <c r="F179" s="969">
        <f t="shared" si="60"/>
        <v>274</v>
      </c>
      <c r="G179" s="915" t="s">
        <v>1020</v>
      </c>
      <c r="H179" s="915" t="s">
        <v>1017</v>
      </c>
      <c r="I179" s="915" t="s">
        <v>390</v>
      </c>
      <c r="J179" s="917">
        <f t="shared" ca="1" si="65"/>
        <v>3.5139779502113465E-2</v>
      </c>
      <c r="K179" s="917">
        <f t="shared" ca="1" si="65"/>
        <v>0</v>
      </c>
      <c r="L179" s="917">
        <f t="shared" ca="1" si="65"/>
        <v>0</v>
      </c>
      <c r="M179" s="917">
        <f t="shared" ca="1" si="65"/>
        <v>0</v>
      </c>
      <c r="N179" s="917">
        <f t="shared" ca="1" si="65"/>
        <v>0</v>
      </c>
      <c r="O179" s="917">
        <f t="shared" ca="1" si="65"/>
        <v>0</v>
      </c>
      <c r="P179" s="917">
        <f t="shared" ca="1" si="65"/>
        <v>0</v>
      </c>
      <c r="Q179" s="917">
        <f t="shared" ca="1" si="65"/>
        <v>0</v>
      </c>
      <c r="R179" s="917">
        <f t="shared" ca="1" si="65"/>
        <v>0</v>
      </c>
      <c r="S179" s="917">
        <f t="shared" ca="1" si="65"/>
        <v>0</v>
      </c>
      <c r="T179" s="917">
        <f t="shared" ca="1" si="65"/>
        <v>0</v>
      </c>
      <c r="U179" s="917">
        <f t="shared" ca="1" si="65"/>
        <v>0</v>
      </c>
      <c r="V179" s="1" t="str">
        <f t="shared" si="62"/>
        <v>ASR_Financial_Report_SHP21Final</v>
      </c>
      <c r="W179" s="916">
        <f t="shared" si="63"/>
        <v>44658</v>
      </c>
      <c r="X179" s="1" t="str">
        <f t="shared" si="64"/>
        <v>Unaudited</v>
      </c>
    </row>
    <row r="180" spans="1:24" x14ac:dyDescent="0.25">
      <c r="A180" s="1" t="s">
        <v>420</v>
      </c>
      <c r="B180" s="1" t="str">
        <f t="shared" si="56"/>
        <v>DEF</v>
      </c>
      <c r="C180" s="1" t="str">
        <f t="shared" si="57"/>
        <v>Default</v>
      </c>
      <c r="D180" s="915">
        <f t="shared" si="58"/>
        <v>1900</v>
      </c>
      <c r="E180" s="916">
        <f t="shared" si="59"/>
        <v>1</v>
      </c>
      <c r="F180" s="969">
        <f t="shared" si="60"/>
        <v>366</v>
      </c>
      <c r="G180" s="915" t="s">
        <v>1020</v>
      </c>
      <c r="H180" s="915" t="s">
        <v>1017</v>
      </c>
      <c r="I180" s="915" t="s">
        <v>390</v>
      </c>
      <c r="J180" s="917">
        <f t="shared" ca="1" si="65"/>
        <v>4.9313599862351239E-2</v>
      </c>
      <c r="K180" s="917">
        <f t="shared" ca="1" si="65"/>
        <v>0</v>
      </c>
      <c r="L180" s="917">
        <f t="shared" ca="1" si="65"/>
        <v>0</v>
      </c>
      <c r="M180" s="917">
        <f t="shared" ca="1" si="65"/>
        <v>0</v>
      </c>
      <c r="N180" s="917">
        <f t="shared" ca="1" si="65"/>
        <v>0</v>
      </c>
      <c r="O180" s="917">
        <f t="shared" ca="1" si="65"/>
        <v>0</v>
      </c>
      <c r="P180" s="917">
        <f t="shared" ca="1" si="65"/>
        <v>0</v>
      </c>
      <c r="Q180" s="917">
        <f t="shared" ca="1" si="65"/>
        <v>0</v>
      </c>
      <c r="R180" s="917">
        <f t="shared" ca="1" si="65"/>
        <v>0</v>
      </c>
      <c r="S180" s="917">
        <f t="shared" ca="1" si="65"/>
        <v>0</v>
      </c>
      <c r="T180" s="917">
        <f t="shared" ca="1" si="65"/>
        <v>0</v>
      </c>
      <c r="U180" s="917">
        <f t="shared" ca="1" si="65"/>
        <v>0</v>
      </c>
      <c r="V180" s="1" t="str">
        <f t="shared" si="62"/>
        <v>ASR_Financial_Report_SHP21Final</v>
      </c>
      <c r="W180" s="916">
        <f t="shared" si="63"/>
        <v>44658</v>
      </c>
      <c r="X180" s="1" t="str">
        <f t="shared" si="64"/>
        <v>Unaudited</v>
      </c>
    </row>
    <row r="181" spans="1:24" x14ac:dyDescent="0.25">
      <c r="A181" s="1" t="s">
        <v>420</v>
      </c>
      <c r="B181" s="1" t="str">
        <f t="shared" si="56"/>
        <v>DEF</v>
      </c>
      <c r="C181" s="1" t="str">
        <f t="shared" si="57"/>
        <v>Default</v>
      </c>
      <c r="D181" s="915">
        <f t="shared" si="58"/>
        <v>1900</v>
      </c>
      <c r="E181" s="916">
        <f t="shared" si="59"/>
        <v>1</v>
      </c>
      <c r="F181" s="969">
        <f t="shared" si="60"/>
        <v>1</v>
      </c>
      <c r="G181" s="915" t="s">
        <v>1020</v>
      </c>
      <c r="H181" s="915" t="s">
        <v>1018</v>
      </c>
      <c r="I181" s="915" t="s">
        <v>390</v>
      </c>
      <c r="J181" s="917">
        <f t="shared" ca="1" si="65"/>
        <v>4.9741714651389955E-2</v>
      </c>
      <c r="K181" s="917">
        <f t="shared" ca="1" si="65"/>
        <v>0</v>
      </c>
      <c r="L181" s="917">
        <f t="shared" ca="1" si="65"/>
        <v>0</v>
      </c>
      <c r="M181" s="917">
        <f t="shared" ca="1" si="65"/>
        <v>0</v>
      </c>
      <c r="N181" s="917">
        <f t="shared" ca="1" si="65"/>
        <v>0</v>
      </c>
      <c r="O181" s="917">
        <f t="shared" ca="1" si="65"/>
        <v>0</v>
      </c>
      <c r="P181" s="917">
        <f t="shared" ca="1" si="65"/>
        <v>0</v>
      </c>
      <c r="Q181" s="917">
        <f t="shared" ca="1" si="65"/>
        <v>0</v>
      </c>
      <c r="R181" s="917">
        <f t="shared" ca="1" si="65"/>
        <v>0</v>
      </c>
      <c r="S181" s="917">
        <f t="shared" ca="1" si="65"/>
        <v>0</v>
      </c>
      <c r="T181" s="917">
        <f t="shared" ca="1" si="65"/>
        <v>0</v>
      </c>
      <c r="U181" s="917">
        <f t="shared" ca="1" si="65"/>
        <v>0</v>
      </c>
      <c r="V181" s="1" t="str">
        <f t="shared" si="62"/>
        <v>ASR_Financial_Report_SHP21Final</v>
      </c>
      <c r="W181" s="916">
        <f t="shared" si="63"/>
        <v>44658</v>
      </c>
      <c r="X181" s="1" t="str">
        <f t="shared" si="64"/>
        <v>Unaudited</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87">
    <tabColor rgb="FFFFFF00"/>
  </sheetPr>
  <dimension ref="A1:U2761"/>
  <sheetViews>
    <sheetView zoomScale="90" zoomScaleNormal="90" workbookViewId="0"/>
  </sheetViews>
  <sheetFormatPr defaultColWidth="9" defaultRowHeight="15" x14ac:dyDescent="0.25"/>
  <cols>
    <col min="1" max="1" width="11.5703125" customWidth="1"/>
    <col min="2" max="2" width="9.5703125" customWidth="1"/>
    <col min="3" max="3" width="19.140625" customWidth="1"/>
    <col min="4" max="5" width="12.85546875" style="15" customWidth="1"/>
    <col min="6" max="6" width="11" customWidth="1"/>
    <col min="7" max="7" width="15.85546875" style="15" customWidth="1"/>
    <col min="8" max="8" width="12.140625" customWidth="1"/>
    <col min="9" max="9" width="24" customWidth="1"/>
    <col min="10" max="10" width="23.140625" customWidth="1"/>
    <col min="11" max="11" width="29" customWidth="1"/>
    <col min="12" max="12" width="11" style="758" customWidth="1"/>
    <col min="13" max="13" width="37.85546875" customWidth="1"/>
    <col min="14" max="15" width="16" style="681" bestFit="1" customWidth="1"/>
    <col min="16" max="16" width="14.85546875" style="681" bestFit="1" customWidth="1"/>
    <col min="17" max="18" width="13.85546875" style="681" customWidth="1"/>
    <col min="19" max="19" width="15.85546875" customWidth="1"/>
    <col min="20" max="20" width="14" customWidth="1"/>
    <col min="21" max="21" width="14.5703125" customWidth="1"/>
  </cols>
  <sheetData>
    <row r="1" spans="1:21" ht="26.25" x14ac:dyDescent="0.25">
      <c r="A1" s="918" t="s">
        <v>422</v>
      </c>
      <c r="B1" s="911" t="s">
        <v>423</v>
      </c>
      <c r="C1" s="911" t="s">
        <v>424</v>
      </c>
      <c r="D1" s="919" t="s">
        <v>425</v>
      </c>
      <c r="E1" s="919" t="s">
        <v>427</v>
      </c>
      <c r="F1" s="911" t="s">
        <v>426</v>
      </c>
      <c r="G1" s="919" t="s">
        <v>484</v>
      </c>
      <c r="H1" s="911" t="s">
        <v>428</v>
      </c>
      <c r="I1" s="911" t="s">
        <v>429</v>
      </c>
      <c r="J1" s="911" t="s">
        <v>430</v>
      </c>
      <c r="K1" s="911" t="s">
        <v>485</v>
      </c>
      <c r="L1" s="919" t="s">
        <v>431</v>
      </c>
      <c r="M1" s="911" t="s">
        <v>486</v>
      </c>
      <c r="N1" s="921" t="s">
        <v>36</v>
      </c>
      <c r="O1" s="922" t="s">
        <v>421</v>
      </c>
      <c r="P1" s="922" t="s">
        <v>410</v>
      </c>
      <c r="Q1" s="923" t="s">
        <v>545</v>
      </c>
      <c r="R1" s="923" t="s">
        <v>1001</v>
      </c>
      <c r="S1" s="925" t="s">
        <v>878</v>
      </c>
      <c r="T1" s="925" t="s">
        <v>879</v>
      </c>
      <c r="U1" s="925" t="s">
        <v>880</v>
      </c>
    </row>
    <row r="2" spans="1:21" x14ac:dyDescent="0.25">
      <c r="A2" t="s">
        <v>437</v>
      </c>
      <c r="B2" t="s">
        <v>1366</v>
      </c>
      <c r="C2" t="s">
        <v>1367</v>
      </c>
      <c r="D2" s="15">
        <v>1900</v>
      </c>
      <c r="E2" s="121">
        <v>1</v>
      </c>
      <c r="F2" t="s">
        <v>438</v>
      </c>
      <c r="G2" s="121">
        <v>91</v>
      </c>
      <c r="H2" t="s">
        <v>379</v>
      </c>
      <c r="I2" t="s">
        <v>432</v>
      </c>
      <c r="J2" t="s">
        <v>432</v>
      </c>
      <c r="K2" t="s">
        <v>432</v>
      </c>
      <c r="M2" t="s">
        <v>432</v>
      </c>
      <c r="N2" s="681">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34890</v>
      </c>
      <c r="O2" s="681">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7750</v>
      </c>
      <c r="P2" s="681">
        <f t="shared" ca="1" si="0"/>
        <v>27140</v>
      </c>
      <c r="Q2" s="681">
        <f t="shared" ca="1" si="0"/>
        <v>0</v>
      </c>
      <c r="R2" s="681">
        <f t="shared" ca="1" si="0"/>
        <v>0</v>
      </c>
      <c r="S2" t="str">
        <f t="shared" ref="S2:S65" si="1">file_name</f>
        <v>ASR_Financial_Report_SHP21Final</v>
      </c>
      <c r="T2" s="960">
        <f t="shared" ref="T2:T65" si="2">file_date</f>
        <v>44658</v>
      </c>
      <c r="U2" t="str">
        <f t="shared" ref="U2:U65" si="3">status</f>
        <v>Unaudited</v>
      </c>
    </row>
    <row r="3" spans="1:21" x14ac:dyDescent="0.25">
      <c r="A3" t="s">
        <v>437</v>
      </c>
      <c r="B3" t="s">
        <v>1366</v>
      </c>
      <c r="C3" t="s">
        <v>1367</v>
      </c>
      <c r="D3" s="15">
        <v>1900</v>
      </c>
      <c r="E3" s="121">
        <v>1</v>
      </c>
      <c r="F3" t="s">
        <v>438</v>
      </c>
      <c r="G3" s="121">
        <v>91</v>
      </c>
      <c r="H3" t="s">
        <v>379</v>
      </c>
      <c r="I3" t="s">
        <v>487</v>
      </c>
      <c r="J3" t="s">
        <v>12</v>
      </c>
      <c r="K3" t="s">
        <v>12</v>
      </c>
      <c r="L3" s="758">
        <v>1.1000000000000001</v>
      </c>
      <c r="M3" t="s">
        <v>12</v>
      </c>
      <c r="N3" s="681">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95143283.789999992</v>
      </c>
      <c r="O3" s="681">
        <f t="shared" ca="1" si="0"/>
        <v>0</v>
      </c>
      <c r="P3" s="681">
        <f t="shared" ca="1" si="0"/>
        <v>0</v>
      </c>
      <c r="Q3" s="681">
        <f t="shared" ca="1" si="0"/>
        <v>0</v>
      </c>
      <c r="R3" s="681">
        <f t="shared" ca="1" si="0"/>
        <v>0</v>
      </c>
      <c r="S3" t="str">
        <f t="shared" si="1"/>
        <v>ASR_Financial_Report_SHP21Final</v>
      </c>
      <c r="T3" s="960">
        <f t="shared" si="2"/>
        <v>44658</v>
      </c>
      <c r="U3" t="str">
        <f t="shared" si="3"/>
        <v>Unaudited</v>
      </c>
    </row>
    <row r="4" spans="1:21" x14ac:dyDescent="0.25">
      <c r="A4" t="s">
        <v>437</v>
      </c>
      <c r="B4" t="s">
        <v>1366</v>
      </c>
      <c r="C4" t="s">
        <v>1367</v>
      </c>
      <c r="D4" s="15">
        <v>1900</v>
      </c>
      <c r="E4" s="121">
        <v>1</v>
      </c>
      <c r="F4" t="s">
        <v>438</v>
      </c>
      <c r="G4" s="121">
        <v>91</v>
      </c>
      <c r="H4" t="s">
        <v>379</v>
      </c>
      <c r="I4" t="s">
        <v>487</v>
      </c>
      <c r="J4" t="s">
        <v>12</v>
      </c>
      <c r="K4" t="s">
        <v>222</v>
      </c>
      <c r="L4" s="758">
        <v>1.2</v>
      </c>
      <c r="M4" t="s">
        <v>222</v>
      </c>
      <c r="N4" s="681">
        <f t="shared" ca="1" si="4"/>
        <v>50000</v>
      </c>
      <c r="O4" s="681">
        <f t="shared" ca="1" si="0"/>
        <v>0</v>
      </c>
      <c r="P4" s="681">
        <f t="shared" ca="1" si="0"/>
        <v>0</v>
      </c>
      <c r="Q4" s="681">
        <f t="shared" ca="1" si="0"/>
        <v>0</v>
      </c>
      <c r="R4" s="681">
        <f t="shared" ca="1" si="0"/>
        <v>0</v>
      </c>
      <c r="S4" t="str">
        <f t="shared" si="1"/>
        <v>ASR_Financial_Report_SHP21Final</v>
      </c>
      <c r="T4" s="960">
        <f t="shared" si="2"/>
        <v>44658</v>
      </c>
      <c r="U4" t="str">
        <f t="shared" si="3"/>
        <v>Unaudited</v>
      </c>
    </row>
    <row r="5" spans="1:21" x14ac:dyDescent="0.25">
      <c r="A5" t="s">
        <v>437</v>
      </c>
      <c r="B5" t="s">
        <v>1366</v>
      </c>
      <c r="C5" t="s">
        <v>1367</v>
      </c>
      <c r="D5" s="15">
        <v>1900</v>
      </c>
      <c r="E5" s="121">
        <v>1</v>
      </c>
      <c r="F5" t="s">
        <v>438</v>
      </c>
      <c r="G5" s="121">
        <v>91</v>
      </c>
      <c r="H5" t="s">
        <v>379</v>
      </c>
      <c r="I5" t="s">
        <v>487</v>
      </c>
      <c r="J5" t="s">
        <v>12</v>
      </c>
      <c r="K5" t="s">
        <v>1304</v>
      </c>
      <c r="L5" s="758" t="s">
        <v>1300</v>
      </c>
      <c r="M5" t="s">
        <v>1304</v>
      </c>
      <c r="N5" s="681">
        <f t="shared" ca="1" si="4"/>
        <v>329551.13250000007</v>
      </c>
      <c r="O5" s="681">
        <f t="shared" ca="1" si="0"/>
        <v>0</v>
      </c>
      <c r="P5" s="681">
        <f t="shared" ca="1" si="0"/>
        <v>0</v>
      </c>
      <c r="Q5" s="681">
        <f t="shared" ca="1" si="0"/>
        <v>0</v>
      </c>
      <c r="R5" s="681">
        <f t="shared" ca="1" si="0"/>
        <v>0</v>
      </c>
      <c r="S5" t="str">
        <f t="shared" si="1"/>
        <v>ASR_Financial_Report_SHP21Final</v>
      </c>
      <c r="T5" s="960">
        <f t="shared" si="2"/>
        <v>44658</v>
      </c>
      <c r="U5" t="str">
        <f t="shared" si="3"/>
        <v>Unaudited</v>
      </c>
    </row>
    <row r="6" spans="1:21" x14ac:dyDescent="0.25">
      <c r="A6" t="s">
        <v>437</v>
      </c>
      <c r="B6" t="s">
        <v>1366</v>
      </c>
      <c r="C6" t="s">
        <v>1367</v>
      </c>
      <c r="D6" s="15">
        <v>1900</v>
      </c>
      <c r="E6" s="121">
        <v>1</v>
      </c>
      <c r="F6" t="s">
        <v>438</v>
      </c>
      <c r="G6" s="121">
        <v>91</v>
      </c>
      <c r="H6" t="s">
        <v>379</v>
      </c>
      <c r="I6" t="s">
        <v>487</v>
      </c>
      <c r="J6" t="s">
        <v>12</v>
      </c>
      <c r="K6" t="s">
        <v>1306</v>
      </c>
      <c r="L6" s="758" t="s">
        <v>1305</v>
      </c>
      <c r="M6" t="s">
        <v>1306</v>
      </c>
      <c r="N6" s="681">
        <f t="shared" ca="1" si="4"/>
        <v>-454471.38534082536</v>
      </c>
      <c r="O6" s="681">
        <f t="shared" ca="1" si="0"/>
        <v>0</v>
      </c>
      <c r="P6" s="681">
        <f t="shared" ca="1" si="0"/>
        <v>0</v>
      </c>
      <c r="Q6" s="681">
        <f t="shared" ca="1" si="0"/>
        <v>0</v>
      </c>
      <c r="R6" s="681">
        <f t="shared" ca="1" si="0"/>
        <v>0</v>
      </c>
      <c r="S6" t="str">
        <f t="shared" si="1"/>
        <v>ASR_Financial_Report_SHP21Final</v>
      </c>
      <c r="T6" s="960">
        <f t="shared" si="2"/>
        <v>44658</v>
      </c>
      <c r="U6" t="str">
        <f t="shared" si="3"/>
        <v>Unaudited</v>
      </c>
    </row>
    <row r="7" spans="1:21" x14ac:dyDescent="0.25">
      <c r="A7" t="s">
        <v>437</v>
      </c>
      <c r="B7" t="s">
        <v>1366</v>
      </c>
      <c r="C7" t="s">
        <v>1367</v>
      </c>
      <c r="D7" s="15">
        <v>1900</v>
      </c>
      <c r="E7" s="121">
        <v>1</v>
      </c>
      <c r="F7" t="s">
        <v>438</v>
      </c>
      <c r="G7" s="121">
        <v>91</v>
      </c>
      <c r="H7" t="s">
        <v>379</v>
      </c>
      <c r="I7" t="s">
        <v>487</v>
      </c>
      <c r="J7" t="s">
        <v>13</v>
      </c>
      <c r="K7" t="s">
        <v>13</v>
      </c>
      <c r="L7" s="758" t="s">
        <v>63</v>
      </c>
      <c r="M7" t="s">
        <v>13</v>
      </c>
      <c r="N7" s="681">
        <f t="shared" ca="1" si="4"/>
        <v>0</v>
      </c>
      <c r="O7" s="681">
        <f t="shared" ca="1" si="0"/>
        <v>0</v>
      </c>
      <c r="P7" s="681">
        <f t="shared" ca="1" si="0"/>
        <v>0</v>
      </c>
      <c r="Q7" s="681">
        <f t="shared" ca="1" si="0"/>
        <v>0</v>
      </c>
      <c r="R7" s="681">
        <f t="shared" ca="1" si="0"/>
        <v>0</v>
      </c>
      <c r="S7" t="str">
        <f t="shared" si="1"/>
        <v>ASR_Financial_Report_SHP21Final</v>
      </c>
      <c r="T7" s="960">
        <f t="shared" si="2"/>
        <v>44658</v>
      </c>
      <c r="U7" t="str">
        <f t="shared" si="3"/>
        <v>Unaudited</v>
      </c>
    </row>
    <row r="8" spans="1:21" x14ac:dyDescent="0.25">
      <c r="A8" t="s">
        <v>437</v>
      </c>
      <c r="B8" t="s">
        <v>1366</v>
      </c>
      <c r="C8" t="s">
        <v>1367</v>
      </c>
      <c r="D8" s="15">
        <v>1900</v>
      </c>
      <c r="E8" s="121">
        <v>1</v>
      </c>
      <c r="F8" t="s">
        <v>438</v>
      </c>
      <c r="G8" s="121">
        <v>91</v>
      </c>
      <c r="H8" t="s">
        <v>379</v>
      </c>
      <c r="I8" t="s">
        <v>488</v>
      </c>
      <c r="J8" t="s">
        <v>433</v>
      </c>
      <c r="K8" t="s">
        <v>777</v>
      </c>
      <c r="L8" s="758">
        <v>2.1</v>
      </c>
      <c r="M8" t="s">
        <v>712</v>
      </c>
      <c r="N8" s="681">
        <f t="shared" ca="1" si="4"/>
        <v>174057</v>
      </c>
      <c r="O8" s="681">
        <f t="shared" ca="1" si="0"/>
        <v>161384</v>
      </c>
      <c r="P8" s="681">
        <f t="shared" ca="1" si="0"/>
        <v>12673</v>
      </c>
      <c r="Q8" s="681">
        <f t="shared" ca="1" si="0"/>
        <v>0</v>
      </c>
      <c r="R8" s="681">
        <f t="shared" ca="1" si="0"/>
        <v>0</v>
      </c>
      <c r="S8" t="str">
        <f t="shared" si="1"/>
        <v>ASR_Financial_Report_SHP21Final</v>
      </c>
      <c r="T8" s="960">
        <f t="shared" si="2"/>
        <v>44658</v>
      </c>
      <c r="U8" t="str">
        <f t="shared" si="3"/>
        <v>Unaudited</v>
      </c>
    </row>
    <row r="9" spans="1:21" x14ac:dyDescent="0.25">
      <c r="A9" t="s">
        <v>437</v>
      </c>
      <c r="B9" t="s">
        <v>1366</v>
      </c>
      <c r="C9" t="s">
        <v>1367</v>
      </c>
      <c r="D9" s="15">
        <v>1900</v>
      </c>
      <c r="E9" s="121">
        <v>1</v>
      </c>
      <c r="F9" t="s">
        <v>438</v>
      </c>
      <c r="G9" s="121">
        <v>91</v>
      </c>
      <c r="H9" t="s">
        <v>379</v>
      </c>
      <c r="I9" t="s">
        <v>488</v>
      </c>
      <c r="J9" t="s">
        <v>433</v>
      </c>
      <c r="K9" t="s">
        <v>777</v>
      </c>
      <c r="L9" s="758">
        <v>2.2000000000000002</v>
      </c>
      <c r="M9" t="s">
        <v>713</v>
      </c>
      <c r="N9" s="681">
        <f t="shared" ca="1" si="4"/>
        <v>907</v>
      </c>
      <c r="O9" s="681">
        <f t="shared" ca="1" si="0"/>
        <v>593</v>
      </c>
      <c r="P9" s="681">
        <f t="shared" ca="1" si="0"/>
        <v>314</v>
      </c>
      <c r="Q9" s="681">
        <f t="shared" ca="1" si="0"/>
        <v>0</v>
      </c>
      <c r="R9" s="681">
        <f t="shared" ca="1" si="0"/>
        <v>0</v>
      </c>
      <c r="S9" t="str">
        <f t="shared" si="1"/>
        <v>ASR_Financial_Report_SHP21Final</v>
      </c>
      <c r="T9" s="960">
        <f t="shared" si="2"/>
        <v>44658</v>
      </c>
      <c r="U9" t="str">
        <f t="shared" si="3"/>
        <v>Unaudited</v>
      </c>
    </row>
    <row r="10" spans="1:21" x14ac:dyDescent="0.25">
      <c r="A10" t="s">
        <v>437</v>
      </c>
      <c r="B10" t="s">
        <v>1366</v>
      </c>
      <c r="C10" t="s">
        <v>1367</v>
      </c>
      <c r="D10" s="15">
        <v>1900</v>
      </c>
      <c r="E10" s="121">
        <v>1</v>
      </c>
      <c r="F10" t="s">
        <v>438</v>
      </c>
      <c r="G10" s="121">
        <v>91</v>
      </c>
      <c r="H10" t="s">
        <v>379</v>
      </c>
      <c r="I10" t="s">
        <v>488</v>
      </c>
      <c r="J10" t="s">
        <v>433</v>
      </c>
      <c r="K10" t="s">
        <v>777</v>
      </c>
      <c r="L10" s="758">
        <v>2.2999999999999998</v>
      </c>
      <c r="M10" t="s">
        <v>714</v>
      </c>
      <c r="N10" s="681">
        <f t="shared" ca="1" si="4"/>
        <v>36373486.030000009</v>
      </c>
      <c r="O10" s="681">
        <f t="shared" ca="1" si="0"/>
        <v>33608676.70000001</v>
      </c>
      <c r="P10" s="681">
        <f t="shared" ca="1" si="0"/>
        <v>2764809.33</v>
      </c>
      <c r="Q10" s="681">
        <f t="shared" ca="1" si="0"/>
        <v>0</v>
      </c>
      <c r="R10" s="681">
        <f t="shared" ca="1" si="0"/>
        <v>0</v>
      </c>
      <c r="S10" t="str">
        <f t="shared" si="1"/>
        <v>ASR_Financial_Report_SHP21Final</v>
      </c>
      <c r="T10" s="960">
        <f t="shared" si="2"/>
        <v>44658</v>
      </c>
      <c r="U10" t="str">
        <f t="shared" si="3"/>
        <v>Unaudited</v>
      </c>
    </row>
    <row r="11" spans="1:21" x14ac:dyDescent="0.25">
      <c r="A11" t="s">
        <v>437</v>
      </c>
      <c r="B11" t="s">
        <v>1366</v>
      </c>
      <c r="C11" t="s">
        <v>1367</v>
      </c>
      <c r="D11" s="15">
        <v>1900</v>
      </c>
      <c r="E11" s="121">
        <v>1</v>
      </c>
      <c r="F11" t="s">
        <v>438</v>
      </c>
      <c r="G11" s="121">
        <v>91</v>
      </c>
      <c r="H11" t="s">
        <v>379</v>
      </c>
      <c r="I11" t="s">
        <v>488</v>
      </c>
      <c r="J11" t="s">
        <v>433</v>
      </c>
      <c r="K11" t="s">
        <v>777</v>
      </c>
      <c r="L11" s="758">
        <v>2.4</v>
      </c>
      <c r="M11" t="s">
        <v>715</v>
      </c>
      <c r="N11" s="681">
        <f t="shared" ca="1" si="4"/>
        <v>68359.94</v>
      </c>
      <c r="O11" s="681">
        <f t="shared" ca="1" si="0"/>
        <v>48901.26</v>
      </c>
      <c r="P11" s="681">
        <f t="shared" ca="1" si="0"/>
        <v>19458.68</v>
      </c>
      <c r="Q11" s="681">
        <f t="shared" ca="1" si="0"/>
        <v>0</v>
      </c>
      <c r="R11" s="681">
        <f t="shared" ca="1" si="0"/>
        <v>0</v>
      </c>
      <c r="S11" t="str">
        <f t="shared" si="1"/>
        <v>ASR_Financial_Report_SHP21Final</v>
      </c>
      <c r="T11" s="960">
        <f t="shared" si="2"/>
        <v>44658</v>
      </c>
      <c r="U11" t="str">
        <f t="shared" si="3"/>
        <v>Unaudited</v>
      </c>
    </row>
    <row r="12" spans="1:21" x14ac:dyDescent="0.25">
      <c r="A12" t="s">
        <v>437</v>
      </c>
      <c r="B12" t="s">
        <v>1366</v>
      </c>
      <c r="C12" t="s">
        <v>1367</v>
      </c>
      <c r="D12" s="15">
        <v>1900</v>
      </c>
      <c r="E12" s="121">
        <v>1</v>
      </c>
      <c r="F12" t="s">
        <v>438</v>
      </c>
      <c r="G12" s="121">
        <v>91</v>
      </c>
      <c r="H12" t="s">
        <v>379</v>
      </c>
      <c r="I12" t="s">
        <v>488</v>
      </c>
      <c r="J12" t="s">
        <v>433</v>
      </c>
      <c r="K12" t="s">
        <v>777</v>
      </c>
      <c r="L12" s="758">
        <v>2.5</v>
      </c>
      <c r="M12" t="s">
        <v>757</v>
      </c>
      <c r="N12" s="681">
        <f t="shared" ca="1" si="4"/>
        <v>15958</v>
      </c>
      <c r="O12" s="681">
        <f t="shared" ca="1" si="0"/>
        <v>12371</v>
      </c>
      <c r="P12" s="681">
        <f t="shared" ca="1" si="0"/>
        <v>3587</v>
      </c>
      <c r="Q12" s="681">
        <f t="shared" ca="1" si="0"/>
        <v>0</v>
      </c>
      <c r="R12" s="681">
        <f t="shared" ca="1" si="0"/>
        <v>0</v>
      </c>
      <c r="S12" t="str">
        <f t="shared" si="1"/>
        <v>ASR_Financial_Report_SHP21Final</v>
      </c>
      <c r="T12" s="960">
        <f t="shared" si="2"/>
        <v>44658</v>
      </c>
      <c r="U12" t="str">
        <f t="shared" si="3"/>
        <v>Unaudited</v>
      </c>
    </row>
    <row r="13" spans="1:21" x14ac:dyDescent="0.25">
      <c r="A13" t="s">
        <v>437</v>
      </c>
      <c r="B13" t="s">
        <v>1366</v>
      </c>
      <c r="C13" t="s">
        <v>1367</v>
      </c>
      <c r="D13" s="15">
        <v>1900</v>
      </c>
      <c r="E13" s="121">
        <v>1</v>
      </c>
      <c r="F13" t="s">
        <v>438</v>
      </c>
      <c r="G13" s="121">
        <v>91</v>
      </c>
      <c r="H13" t="s">
        <v>379</v>
      </c>
      <c r="I13" t="s">
        <v>488</v>
      </c>
      <c r="J13" t="s">
        <v>433</v>
      </c>
      <c r="K13" t="s">
        <v>777</v>
      </c>
      <c r="L13" s="758">
        <v>2.6</v>
      </c>
      <c r="M13" t="s">
        <v>186</v>
      </c>
      <c r="N13" s="681">
        <f t="shared" ca="1" si="4"/>
        <v>3883872.9500000011</v>
      </c>
      <c r="O13" s="681">
        <f t="shared" ca="1" si="0"/>
        <v>2656213.0300000012</v>
      </c>
      <c r="P13" s="681">
        <f t="shared" ca="1" si="0"/>
        <v>1227659.92</v>
      </c>
      <c r="Q13" s="681">
        <f t="shared" ca="1" si="0"/>
        <v>0</v>
      </c>
      <c r="R13" s="681">
        <f t="shared" ca="1" si="0"/>
        <v>0</v>
      </c>
      <c r="S13" t="str">
        <f t="shared" si="1"/>
        <v>ASR_Financial_Report_SHP21Final</v>
      </c>
      <c r="T13" s="960">
        <f t="shared" si="2"/>
        <v>44658</v>
      </c>
      <c r="U13" t="str">
        <f t="shared" si="3"/>
        <v>Unaudited</v>
      </c>
    </row>
    <row r="14" spans="1:21" x14ac:dyDescent="0.25">
      <c r="A14" t="s">
        <v>437</v>
      </c>
      <c r="B14" t="s">
        <v>1366</v>
      </c>
      <c r="C14" t="s">
        <v>1367</v>
      </c>
      <c r="D14" s="15">
        <v>1900</v>
      </c>
      <c r="E14" s="121">
        <v>1</v>
      </c>
      <c r="F14" t="s">
        <v>438</v>
      </c>
      <c r="G14" s="121">
        <v>91</v>
      </c>
      <c r="H14" t="s">
        <v>379</v>
      </c>
      <c r="I14" t="s">
        <v>488</v>
      </c>
      <c r="J14" t="s">
        <v>433</v>
      </c>
      <c r="K14" t="s">
        <v>777</v>
      </c>
      <c r="L14" s="758">
        <v>2.7</v>
      </c>
      <c r="M14" t="s">
        <v>778</v>
      </c>
      <c r="N14" s="681">
        <f t="shared" ca="1" si="4"/>
        <v>251101.22865275393</v>
      </c>
      <c r="O14" s="681">
        <f t="shared" ca="1" si="0"/>
        <v>227030.90452185326</v>
      </c>
      <c r="P14" s="681">
        <f t="shared" ca="1" si="0"/>
        <v>24070.324130900684</v>
      </c>
      <c r="Q14" s="681">
        <f t="shared" ca="1" si="0"/>
        <v>0</v>
      </c>
      <c r="R14" s="681">
        <f t="shared" ca="1" si="0"/>
        <v>0</v>
      </c>
      <c r="S14" t="str">
        <f t="shared" si="1"/>
        <v>ASR_Financial_Report_SHP21Final</v>
      </c>
      <c r="T14" s="960">
        <f t="shared" si="2"/>
        <v>44658</v>
      </c>
      <c r="U14" t="str">
        <f t="shared" si="3"/>
        <v>Unaudited</v>
      </c>
    </row>
    <row r="15" spans="1:21" x14ac:dyDescent="0.25">
      <c r="A15" t="s">
        <v>437</v>
      </c>
      <c r="B15" t="s">
        <v>1366</v>
      </c>
      <c r="C15" t="s">
        <v>1367</v>
      </c>
      <c r="D15" s="15">
        <v>1900</v>
      </c>
      <c r="E15" s="121">
        <v>1</v>
      </c>
      <c r="F15" t="s">
        <v>438</v>
      </c>
      <c r="G15" s="121">
        <v>91</v>
      </c>
      <c r="H15" t="s">
        <v>379</v>
      </c>
      <c r="I15" t="s">
        <v>488</v>
      </c>
      <c r="J15" t="s">
        <v>433</v>
      </c>
      <c r="K15" t="s">
        <v>777</v>
      </c>
      <c r="L15" s="758">
        <v>2.8</v>
      </c>
      <c r="M15" t="s">
        <v>779</v>
      </c>
      <c r="N15" s="681">
        <f t="shared" ca="1" si="4"/>
        <v>0</v>
      </c>
      <c r="O15" s="681">
        <f t="shared" ca="1" si="0"/>
        <v>0</v>
      </c>
      <c r="P15" s="681">
        <f t="shared" ca="1" si="0"/>
        <v>0</v>
      </c>
      <c r="Q15" s="681">
        <f t="shared" ca="1" si="0"/>
        <v>0</v>
      </c>
      <c r="R15" s="681">
        <f t="shared" ca="1" si="0"/>
        <v>0</v>
      </c>
      <c r="S15" t="str">
        <f t="shared" si="1"/>
        <v>ASR_Financial_Report_SHP21Final</v>
      </c>
      <c r="T15" s="960">
        <f t="shared" si="2"/>
        <v>44658</v>
      </c>
      <c r="U15" t="str">
        <f t="shared" si="3"/>
        <v>Unaudited</v>
      </c>
    </row>
    <row r="16" spans="1:21" x14ac:dyDescent="0.25">
      <c r="A16" t="s">
        <v>437</v>
      </c>
      <c r="B16" t="s">
        <v>1366</v>
      </c>
      <c r="C16" t="s">
        <v>1367</v>
      </c>
      <c r="D16" s="15">
        <v>1900</v>
      </c>
      <c r="E16" s="121">
        <v>1</v>
      </c>
      <c r="F16" t="s">
        <v>438</v>
      </c>
      <c r="G16" s="121">
        <v>91</v>
      </c>
      <c r="H16" t="s">
        <v>379</v>
      </c>
      <c r="I16" t="s">
        <v>488</v>
      </c>
      <c r="J16" t="s">
        <v>433</v>
      </c>
      <c r="K16" t="s">
        <v>777</v>
      </c>
      <c r="L16" s="758">
        <v>2.9</v>
      </c>
      <c r="M16" t="s">
        <v>760</v>
      </c>
      <c r="N16" s="681">
        <f t="shared" ca="1" si="4"/>
        <v>0</v>
      </c>
      <c r="O16" s="681">
        <f t="shared" ca="1" si="0"/>
        <v>0</v>
      </c>
      <c r="P16" s="681">
        <f t="shared" ca="1" si="0"/>
        <v>0</v>
      </c>
      <c r="Q16" s="681">
        <f t="shared" ca="1" si="0"/>
        <v>0</v>
      </c>
      <c r="R16" s="681">
        <f t="shared" ca="1" si="0"/>
        <v>0</v>
      </c>
      <c r="S16" t="str">
        <f t="shared" si="1"/>
        <v>ASR_Financial_Report_SHP21Final</v>
      </c>
      <c r="T16" s="960">
        <f t="shared" si="2"/>
        <v>44658</v>
      </c>
      <c r="U16" t="str">
        <f t="shared" si="3"/>
        <v>Unaudited</v>
      </c>
    </row>
    <row r="17" spans="1:21" x14ac:dyDescent="0.25">
      <c r="A17" t="s">
        <v>437</v>
      </c>
      <c r="B17" t="s">
        <v>1366</v>
      </c>
      <c r="C17" t="s">
        <v>1367</v>
      </c>
      <c r="D17" s="15">
        <v>1900</v>
      </c>
      <c r="E17" s="121">
        <v>1</v>
      </c>
      <c r="F17" t="s">
        <v>438</v>
      </c>
      <c r="G17" s="121">
        <v>91</v>
      </c>
      <c r="H17" t="s">
        <v>379</v>
      </c>
      <c r="I17" t="s">
        <v>488</v>
      </c>
      <c r="J17" t="s">
        <v>433</v>
      </c>
      <c r="K17" t="s">
        <v>223</v>
      </c>
      <c r="L17" s="758">
        <v>2.11</v>
      </c>
      <c r="M17" t="s">
        <v>228</v>
      </c>
      <c r="N17" s="681">
        <f t="shared" ca="1" si="4"/>
        <v>12693549.549999999</v>
      </c>
      <c r="O17" s="681">
        <f t="shared" ca="1" si="0"/>
        <v>535066.91</v>
      </c>
      <c r="P17" s="681">
        <f t="shared" ca="1" si="0"/>
        <v>12158482.639999999</v>
      </c>
      <c r="Q17" s="681">
        <f t="shared" ca="1" si="0"/>
        <v>0</v>
      </c>
      <c r="R17" s="681">
        <f t="shared" ca="1" si="0"/>
        <v>0</v>
      </c>
      <c r="S17" t="str">
        <f t="shared" si="1"/>
        <v>ASR_Financial_Report_SHP21Final</v>
      </c>
      <c r="T17" s="960">
        <f t="shared" si="2"/>
        <v>44658</v>
      </c>
      <c r="U17" t="str">
        <f t="shared" si="3"/>
        <v>Unaudited</v>
      </c>
    </row>
    <row r="18" spans="1:21" x14ac:dyDescent="0.25">
      <c r="A18" t="s">
        <v>437</v>
      </c>
      <c r="B18" t="s">
        <v>1366</v>
      </c>
      <c r="C18" t="s">
        <v>1367</v>
      </c>
      <c r="D18" s="15">
        <v>1900</v>
      </c>
      <c r="E18" s="121">
        <v>1</v>
      </c>
      <c r="F18" t="s">
        <v>438</v>
      </c>
      <c r="G18" s="121">
        <v>91</v>
      </c>
      <c r="H18" t="s">
        <v>379</v>
      </c>
      <c r="I18" t="s">
        <v>488</v>
      </c>
      <c r="J18" t="s">
        <v>433</v>
      </c>
      <c r="K18" t="s">
        <v>223</v>
      </c>
      <c r="L18" s="758">
        <v>2.12</v>
      </c>
      <c r="M18" t="s">
        <v>552</v>
      </c>
      <c r="N18" s="681">
        <f t="shared" ca="1" si="4"/>
        <v>26102831.429998543</v>
      </c>
      <c r="O18" s="681">
        <f t="shared" ca="1" si="4"/>
        <v>294096.5199999999</v>
      </c>
      <c r="P18" s="681">
        <f t="shared" ca="1" si="4"/>
        <v>25808734.909998544</v>
      </c>
      <c r="Q18" s="681">
        <f t="shared" ca="1" si="4"/>
        <v>0</v>
      </c>
      <c r="R18" s="681">
        <f t="shared" ca="1" si="4"/>
        <v>0</v>
      </c>
      <c r="S18" t="str">
        <f t="shared" si="1"/>
        <v>ASR_Financial_Report_SHP21Final</v>
      </c>
      <c r="T18" s="960">
        <f t="shared" si="2"/>
        <v>44658</v>
      </c>
      <c r="U18" t="str">
        <f t="shared" si="3"/>
        <v>Unaudited</v>
      </c>
    </row>
    <row r="19" spans="1:21" x14ac:dyDescent="0.25">
      <c r="A19" t="s">
        <v>437</v>
      </c>
      <c r="B19" t="s">
        <v>1366</v>
      </c>
      <c r="C19" t="s">
        <v>1367</v>
      </c>
      <c r="D19" s="15">
        <v>1900</v>
      </c>
      <c r="E19" s="121">
        <v>1</v>
      </c>
      <c r="F19" t="s">
        <v>438</v>
      </c>
      <c r="G19" s="121">
        <v>91</v>
      </c>
      <c r="H19" t="s">
        <v>379</v>
      </c>
      <c r="I19" t="s">
        <v>488</v>
      </c>
      <c r="J19" t="s">
        <v>433</v>
      </c>
      <c r="K19" t="s">
        <v>223</v>
      </c>
      <c r="L19" s="758">
        <v>2.13</v>
      </c>
      <c r="M19" t="s">
        <v>229</v>
      </c>
      <c r="N19" s="681">
        <f t="shared" ca="1" si="4"/>
        <v>1393776.559999998</v>
      </c>
      <c r="O19" s="681">
        <f t="shared" ca="1" si="4"/>
        <v>89297.279999999999</v>
      </c>
      <c r="P19" s="681">
        <f t="shared" ca="1" si="4"/>
        <v>1304479.2799999979</v>
      </c>
      <c r="Q19" s="681">
        <f t="shared" ca="1" si="4"/>
        <v>0</v>
      </c>
      <c r="R19" s="681">
        <f t="shared" ca="1" si="4"/>
        <v>0</v>
      </c>
      <c r="S19" t="str">
        <f t="shared" si="1"/>
        <v>ASR_Financial_Report_SHP21Final</v>
      </c>
      <c r="T19" s="960">
        <f t="shared" si="2"/>
        <v>44658</v>
      </c>
      <c r="U19" t="str">
        <f t="shared" si="3"/>
        <v>Unaudited</v>
      </c>
    </row>
    <row r="20" spans="1:21" x14ac:dyDescent="0.25">
      <c r="A20" t="s">
        <v>437</v>
      </c>
      <c r="B20" t="s">
        <v>1366</v>
      </c>
      <c r="C20" t="s">
        <v>1367</v>
      </c>
      <c r="D20" s="15">
        <v>1900</v>
      </c>
      <c r="E20" s="121">
        <v>1</v>
      </c>
      <c r="F20" t="s">
        <v>438</v>
      </c>
      <c r="G20" s="121">
        <v>91</v>
      </c>
      <c r="H20" t="s">
        <v>379</v>
      </c>
      <c r="I20" t="s">
        <v>488</v>
      </c>
      <c r="J20" t="s">
        <v>433</v>
      </c>
      <c r="K20" t="s">
        <v>223</v>
      </c>
      <c r="L20" s="758">
        <v>2.14</v>
      </c>
      <c r="M20" t="s">
        <v>556</v>
      </c>
      <c r="N20" s="681">
        <f t="shared" ca="1" si="4"/>
        <v>339622.61999999918</v>
      </c>
      <c r="O20" s="681">
        <f t="shared" ca="1" si="4"/>
        <v>246506.57999999917</v>
      </c>
      <c r="P20" s="681">
        <f t="shared" ca="1" si="4"/>
        <v>93116.04</v>
      </c>
      <c r="Q20" s="681">
        <f t="shared" ca="1" si="4"/>
        <v>0</v>
      </c>
      <c r="R20" s="681">
        <f t="shared" ca="1" si="4"/>
        <v>0</v>
      </c>
      <c r="S20" t="str">
        <f t="shared" si="1"/>
        <v>ASR_Financial_Report_SHP21Final</v>
      </c>
      <c r="T20" s="960">
        <f t="shared" si="2"/>
        <v>44658</v>
      </c>
      <c r="U20" t="str">
        <f t="shared" si="3"/>
        <v>Unaudited</v>
      </c>
    </row>
    <row r="21" spans="1:21" x14ac:dyDescent="0.25">
      <c r="A21" t="s">
        <v>437</v>
      </c>
      <c r="B21" t="s">
        <v>1366</v>
      </c>
      <c r="C21" t="s">
        <v>1367</v>
      </c>
      <c r="D21" s="15">
        <v>1900</v>
      </c>
      <c r="E21" s="121">
        <v>1</v>
      </c>
      <c r="F21" t="s">
        <v>438</v>
      </c>
      <c r="G21" s="121">
        <v>91</v>
      </c>
      <c r="H21" t="s">
        <v>379</v>
      </c>
      <c r="I21" t="s">
        <v>488</v>
      </c>
      <c r="J21" t="s">
        <v>433</v>
      </c>
      <c r="K21" t="s">
        <v>223</v>
      </c>
      <c r="L21" s="758">
        <v>2.15</v>
      </c>
      <c r="M21" t="s">
        <v>20</v>
      </c>
      <c r="N21" s="681">
        <f t="shared" ca="1" si="4"/>
        <v>977093.77000000014</v>
      </c>
      <c r="O21" s="681">
        <f t="shared" ca="1" si="4"/>
        <v>76032.920000000013</v>
      </c>
      <c r="P21" s="681">
        <f t="shared" ca="1" si="4"/>
        <v>901060.85000000009</v>
      </c>
      <c r="Q21" s="681">
        <f t="shared" ca="1" si="4"/>
        <v>0</v>
      </c>
      <c r="R21" s="681">
        <f t="shared" ca="1" si="4"/>
        <v>0</v>
      </c>
      <c r="S21" t="str">
        <f t="shared" si="1"/>
        <v>ASR_Financial_Report_SHP21Final</v>
      </c>
      <c r="T21" s="960">
        <f t="shared" si="2"/>
        <v>44658</v>
      </c>
      <c r="U21" t="str">
        <f t="shared" si="3"/>
        <v>Unaudited</v>
      </c>
    </row>
    <row r="22" spans="1:21" x14ac:dyDescent="0.25">
      <c r="A22" t="s">
        <v>437</v>
      </c>
      <c r="B22" t="s">
        <v>1366</v>
      </c>
      <c r="C22" t="s">
        <v>1367</v>
      </c>
      <c r="D22" s="15">
        <v>1900</v>
      </c>
      <c r="E22" s="121">
        <v>1</v>
      </c>
      <c r="F22" t="s">
        <v>438</v>
      </c>
      <c r="G22" s="121">
        <v>91</v>
      </c>
      <c r="H22" t="s">
        <v>379</v>
      </c>
      <c r="I22" t="s">
        <v>488</v>
      </c>
      <c r="J22" t="s">
        <v>433</v>
      </c>
      <c r="K22" t="s">
        <v>223</v>
      </c>
      <c r="L22" s="758">
        <v>2.16</v>
      </c>
      <c r="M22" t="s">
        <v>780</v>
      </c>
      <c r="N22" s="681">
        <f t="shared" ca="1" si="4"/>
        <v>2490944.1119999997</v>
      </c>
      <c r="O22" s="681">
        <f t="shared" ca="1" si="4"/>
        <v>345619.73275129148</v>
      </c>
      <c r="P22" s="681">
        <f t="shared" ca="1" si="4"/>
        <v>2145324.3792487085</v>
      </c>
      <c r="Q22" s="681">
        <f t="shared" ca="1" si="4"/>
        <v>0</v>
      </c>
      <c r="R22" s="681">
        <f t="shared" ca="1" si="4"/>
        <v>0</v>
      </c>
      <c r="S22" t="str">
        <f t="shared" si="1"/>
        <v>ASR_Financial_Report_SHP21Final</v>
      </c>
      <c r="T22" s="960">
        <f t="shared" si="2"/>
        <v>44658</v>
      </c>
      <c r="U22" t="str">
        <f t="shared" si="3"/>
        <v>Unaudited</v>
      </c>
    </row>
    <row r="23" spans="1:21" x14ac:dyDescent="0.25">
      <c r="A23" t="s">
        <v>437</v>
      </c>
      <c r="B23" t="s">
        <v>1366</v>
      </c>
      <c r="C23" t="s">
        <v>1367</v>
      </c>
      <c r="D23" s="15">
        <v>1900</v>
      </c>
      <c r="E23" s="121">
        <v>1</v>
      </c>
      <c r="F23" t="s">
        <v>438</v>
      </c>
      <c r="G23" s="121">
        <v>91</v>
      </c>
      <c r="H23" t="s">
        <v>379</v>
      </c>
      <c r="I23" t="s">
        <v>488</v>
      </c>
      <c r="J23" t="s">
        <v>433</v>
      </c>
      <c r="K23" t="s">
        <v>223</v>
      </c>
      <c r="L23" s="758">
        <v>2.17</v>
      </c>
      <c r="M23" t="s">
        <v>1033</v>
      </c>
      <c r="N23" s="681">
        <f t="shared" ca="1" si="4"/>
        <v>0</v>
      </c>
      <c r="O23" s="681">
        <f t="shared" ca="1" si="4"/>
        <v>0</v>
      </c>
      <c r="P23" s="681">
        <f t="shared" ca="1" si="4"/>
        <v>0</v>
      </c>
      <c r="Q23" s="681">
        <f t="shared" ca="1" si="4"/>
        <v>0</v>
      </c>
      <c r="R23" s="681">
        <f t="shared" ca="1" si="4"/>
        <v>0</v>
      </c>
      <c r="S23" t="str">
        <f t="shared" si="1"/>
        <v>ASR_Financial_Report_SHP21Final</v>
      </c>
      <c r="T23" s="960">
        <f t="shared" si="2"/>
        <v>44658</v>
      </c>
      <c r="U23" t="str">
        <f t="shared" si="3"/>
        <v>Unaudited</v>
      </c>
    </row>
    <row r="24" spans="1:21" x14ac:dyDescent="0.25">
      <c r="A24" t="s">
        <v>437</v>
      </c>
      <c r="B24" t="s">
        <v>1366</v>
      </c>
      <c r="C24" t="s">
        <v>1367</v>
      </c>
      <c r="D24" s="15">
        <v>1900</v>
      </c>
      <c r="E24" s="121">
        <v>1</v>
      </c>
      <c r="F24" t="s">
        <v>438</v>
      </c>
      <c r="G24" s="121">
        <v>91</v>
      </c>
      <c r="H24" t="s">
        <v>379</v>
      </c>
      <c r="I24" t="s">
        <v>488</v>
      </c>
      <c r="J24" t="s">
        <v>433</v>
      </c>
      <c r="K24" t="s">
        <v>223</v>
      </c>
      <c r="L24" s="970">
        <v>2.1800000000000002</v>
      </c>
      <c r="M24" t="s">
        <v>648</v>
      </c>
      <c r="N24" s="681">
        <f t="shared" ca="1" si="4"/>
        <v>2209832.75</v>
      </c>
      <c r="O24" s="681">
        <f t="shared" ca="1" si="4"/>
        <v>613351.58000000007</v>
      </c>
      <c r="P24" s="681">
        <f t="shared" ca="1" si="4"/>
        <v>1596481.17</v>
      </c>
      <c r="Q24" s="681">
        <f t="shared" ca="1" si="4"/>
        <v>0</v>
      </c>
      <c r="R24" s="681">
        <f t="shared" ca="1" si="4"/>
        <v>0</v>
      </c>
      <c r="S24" t="str">
        <f t="shared" si="1"/>
        <v>ASR_Financial_Report_SHP21Final</v>
      </c>
      <c r="T24" s="960">
        <f t="shared" si="2"/>
        <v>44658</v>
      </c>
      <c r="U24" t="str">
        <f t="shared" si="3"/>
        <v>Unaudited</v>
      </c>
    </row>
    <row r="25" spans="1:21" x14ac:dyDescent="0.25">
      <c r="A25" t="s">
        <v>437</v>
      </c>
      <c r="B25" t="s">
        <v>1366</v>
      </c>
      <c r="C25" t="s">
        <v>1367</v>
      </c>
      <c r="D25" s="15">
        <v>1900</v>
      </c>
      <c r="E25" s="121">
        <v>1</v>
      </c>
      <c r="F25" t="s">
        <v>438</v>
      </c>
      <c r="G25" s="121">
        <v>91</v>
      </c>
      <c r="H25" t="s">
        <v>379</v>
      </c>
      <c r="I25" t="s">
        <v>488</v>
      </c>
      <c r="J25" t="s">
        <v>433</v>
      </c>
      <c r="K25" t="s">
        <v>223</v>
      </c>
      <c r="L25" s="758">
        <v>2.19</v>
      </c>
      <c r="M25" t="s">
        <v>218</v>
      </c>
      <c r="N25" s="681">
        <f t="shared" ca="1" si="4"/>
        <v>0.8700000000000041</v>
      </c>
      <c r="O25" s="681">
        <f t="shared" ca="1" si="4"/>
        <v>0</v>
      </c>
      <c r="P25" s="681">
        <f t="shared" ca="1" si="4"/>
        <v>0.8700000000000041</v>
      </c>
      <c r="Q25" s="681">
        <f t="shared" ca="1" si="4"/>
        <v>0</v>
      </c>
      <c r="R25" s="681">
        <f t="shared" ca="1" si="4"/>
        <v>0</v>
      </c>
      <c r="S25" t="str">
        <f t="shared" si="1"/>
        <v>ASR_Financial_Report_SHP21Final</v>
      </c>
      <c r="T25" s="960">
        <f t="shared" si="2"/>
        <v>44658</v>
      </c>
      <c r="U25" t="str">
        <f t="shared" si="3"/>
        <v>Unaudited</v>
      </c>
    </row>
    <row r="26" spans="1:21" x14ac:dyDescent="0.25">
      <c r="A26" t="s">
        <v>437</v>
      </c>
      <c r="B26" t="s">
        <v>1366</v>
      </c>
      <c r="C26" t="s">
        <v>1367</v>
      </c>
      <c r="D26" s="15">
        <v>1900</v>
      </c>
      <c r="E26" s="121">
        <v>1</v>
      </c>
      <c r="F26" t="s">
        <v>438</v>
      </c>
      <c r="G26" s="121">
        <v>91</v>
      </c>
      <c r="H26" t="s">
        <v>379</v>
      </c>
      <c r="I26" t="s">
        <v>488</v>
      </c>
      <c r="J26" t="s">
        <v>433</v>
      </c>
      <c r="K26" t="s">
        <v>223</v>
      </c>
      <c r="L26" s="758" t="s">
        <v>691</v>
      </c>
      <c r="M26" t="s">
        <v>230</v>
      </c>
      <c r="N26" s="681">
        <f t="shared" ca="1" si="4"/>
        <v>266289.53513260343</v>
      </c>
      <c r="O26" s="681">
        <f t="shared" ca="1" si="4"/>
        <v>11127.575716629543</v>
      </c>
      <c r="P26" s="681">
        <f t="shared" ca="1" si="4"/>
        <v>255161.95941597386</v>
      </c>
      <c r="Q26" s="681">
        <f t="shared" ca="1" si="4"/>
        <v>0</v>
      </c>
      <c r="R26" s="681">
        <f t="shared" ca="1" si="4"/>
        <v>0</v>
      </c>
      <c r="S26" t="str">
        <f t="shared" si="1"/>
        <v>ASR_Financial_Report_SHP21Final</v>
      </c>
      <c r="T26" s="960">
        <f t="shared" si="2"/>
        <v>44658</v>
      </c>
      <c r="U26" t="str">
        <f t="shared" si="3"/>
        <v>Unaudited</v>
      </c>
    </row>
    <row r="27" spans="1:21" x14ac:dyDescent="0.25">
      <c r="A27" t="s">
        <v>437</v>
      </c>
      <c r="B27" t="s">
        <v>1366</v>
      </c>
      <c r="C27" t="s">
        <v>1367</v>
      </c>
      <c r="D27" s="15">
        <v>1900</v>
      </c>
      <c r="E27" s="121">
        <v>1</v>
      </c>
      <c r="F27" t="s">
        <v>438</v>
      </c>
      <c r="G27" s="121">
        <v>91</v>
      </c>
      <c r="H27" t="s">
        <v>379</v>
      </c>
      <c r="I27" t="s">
        <v>488</v>
      </c>
      <c r="J27" t="s">
        <v>433</v>
      </c>
      <c r="K27" t="s">
        <v>223</v>
      </c>
      <c r="L27" s="758">
        <v>2.21</v>
      </c>
      <c r="M27" t="s">
        <v>466</v>
      </c>
      <c r="N27" s="681">
        <f t="shared" ca="1" si="4"/>
        <v>-28945.3474436949</v>
      </c>
      <c r="O27" s="681">
        <f t="shared" ca="1" si="4"/>
        <v>-12012.984591220837</v>
      </c>
      <c r="P27" s="681">
        <f t="shared" ca="1" si="4"/>
        <v>-16932.362852474063</v>
      </c>
      <c r="Q27" s="681">
        <f t="shared" ca="1" si="4"/>
        <v>0</v>
      </c>
      <c r="R27" s="681">
        <f t="shared" ca="1" si="4"/>
        <v>0</v>
      </c>
      <c r="S27" t="str">
        <f t="shared" si="1"/>
        <v>ASR_Financial_Report_SHP21Final</v>
      </c>
      <c r="T27" s="960">
        <f t="shared" si="2"/>
        <v>44658</v>
      </c>
      <c r="U27" t="str">
        <f t="shared" si="3"/>
        <v>Unaudited</v>
      </c>
    </row>
    <row r="28" spans="1:21" x14ac:dyDescent="0.25">
      <c r="A28" t="s">
        <v>437</v>
      </c>
      <c r="B28" t="s">
        <v>1366</v>
      </c>
      <c r="C28" t="s">
        <v>1367</v>
      </c>
      <c r="D28" s="15">
        <v>1900</v>
      </c>
      <c r="E28" s="121">
        <v>1</v>
      </c>
      <c r="F28" t="s">
        <v>438</v>
      </c>
      <c r="G28" s="121">
        <v>91</v>
      </c>
      <c r="H28" t="s">
        <v>379</v>
      </c>
      <c r="I28" t="s">
        <v>488</v>
      </c>
      <c r="J28" t="s">
        <v>433</v>
      </c>
      <c r="K28" t="s">
        <v>6</v>
      </c>
      <c r="L28" s="758" t="s">
        <v>70</v>
      </c>
      <c r="M28" t="s">
        <v>188</v>
      </c>
      <c r="N28" s="681">
        <f t="shared" ca="1" si="4"/>
        <v>64073.020000000004</v>
      </c>
      <c r="O28" s="681">
        <f t="shared" ca="1" si="4"/>
        <v>28684.690000000002</v>
      </c>
      <c r="P28" s="681">
        <f t="shared" ca="1" si="4"/>
        <v>35388.33</v>
      </c>
      <c r="Q28" s="681">
        <f t="shared" ca="1" si="4"/>
        <v>0</v>
      </c>
      <c r="R28" s="681">
        <f t="shared" ca="1" si="4"/>
        <v>0</v>
      </c>
      <c r="S28" t="str">
        <f t="shared" si="1"/>
        <v>ASR_Financial_Report_SHP21Final</v>
      </c>
      <c r="T28" s="960">
        <f t="shared" si="2"/>
        <v>44658</v>
      </c>
      <c r="U28" t="str">
        <f t="shared" si="3"/>
        <v>Unaudited</v>
      </c>
    </row>
    <row r="29" spans="1:21" x14ac:dyDescent="0.25">
      <c r="A29" t="s">
        <v>437</v>
      </c>
      <c r="B29" t="s">
        <v>1366</v>
      </c>
      <c r="C29" t="s">
        <v>1367</v>
      </c>
      <c r="D29" s="15">
        <v>1900</v>
      </c>
      <c r="E29" s="121">
        <v>1</v>
      </c>
      <c r="F29" t="s">
        <v>438</v>
      </c>
      <c r="G29" s="121">
        <v>91</v>
      </c>
      <c r="H29" t="s">
        <v>379</v>
      </c>
      <c r="I29" t="s">
        <v>488</v>
      </c>
      <c r="J29" t="s">
        <v>433</v>
      </c>
      <c r="K29" t="s">
        <v>6</v>
      </c>
      <c r="L29" s="758" t="s">
        <v>71</v>
      </c>
      <c r="M29" t="s">
        <v>231</v>
      </c>
      <c r="N29" s="681">
        <f t="shared" ca="1" si="4"/>
        <v>0</v>
      </c>
      <c r="O29" s="681">
        <f t="shared" ca="1" si="4"/>
        <v>0</v>
      </c>
      <c r="P29" s="681">
        <f t="shared" ca="1" si="4"/>
        <v>0</v>
      </c>
      <c r="Q29" s="681">
        <f t="shared" ca="1" si="4"/>
        <v>0</v>
      </c>
      <c r="R29" s="681">
        <f t="shared" ca="1" si="4"/>
        <v>0</v>
      </c>
      <c r="S29" t="str">
        <f t="shared" si="1"/>
        <v>ASR_Financial_Report_SHP21Final</v>
      </c>
      <c r="T29" s="960">
        <f t="shared" si="2"/>
        <v>44658</v>
      </c>
      <c r="U29" t="str">
        <f t="shared" si="3"/>
        <v>Unaudited</v>
      </c>
    </row>
    <row r="30" spans="1:21" x14ac:dyDescent="0.25">
      <c r="A30" t="s">
        <v>437</v>
      </c>
      <c r="B30" t="s">
        <v>1366</v>
      </c>
      <c r="C30" t="s">
        <v>1367</v>
      </c>
      <c r="D30" s="15">
        <v>1900</v>
      </c>
      <c r="E30" s="121">
        <v>1</v>
      </c>
      <c r="F30" t="s">
        <v>438</v>
      </c>
      <c r="G30" s="121">
        <v>91</v>
      </c>
      <c r="H30" t="s">
        <v>379</v>
      </c>
      <c r="I30" t="s">
        <v>488</v>
      </c>
      <c r="J30" t="s">
        <v>433</v>
      </c>
      <c r="K30" t="s">
        <v>6</v>
      </c>
      <c r="L30" s="758" t="s">
        <v>72</v>
      </c>
      <c r="M30" t="s">
        <v>164</v>
      </c>
      <c r="N30" s="681">
        <f t="shared" ca="1" si="4"/>
        <v>184.70476459111865</v>
      </c>
      <c r="O30" s="681">
        <f t="shared" ca="1" si="4"/>
        <v>154.92608508967413</v>
      </c>
      <c r="P30" s="681">
        <f t="shared" ca="1" si="4"/>
        <v>29.778679501444518</v>
      </c>
      <c r="Q30" s="681">
        <f t="shared" ca="1" si="4"/>
        <v>0</v>
      </c>
      <c r="R30" s="681">
        <f t="shared" ca="1" si="4"/>
        <v>0</v>
      </c>
      <c r="S30" t="str">
        <f t="shared" si="1"/>
        <v>ASR_Financial_Report_SHP21Final</v>
      </c>
      <c r="T30" s="960">
        <f t="shared" si="2"/>
        <v>44658</v>
      </c>
      <c r="U30" t="str">
        <f t="shared" si="3"/>
        <v>Unaudited</v>
      </c>
    </row>
    <row r="31" spans="1:21" x14ac:dyDescent="0.25">
      <c r="A31" t="s">
        <v>437</v>
      </c>
      <c r="B31" t="s">
        <v>1366</v>
      </c>
      <c r="C31" t="s">
        <v>1367</v>
      </c>
      <c r="D31" s="15">
        <v>1900</v>
      </c>
      <c r="E31" s="121">
        <v>1</v>
      </c>
      <c r="F31" t="s">
        <v>438</v>
      </c>
      <c r="G31" s="121">
        <v>91</v>
      </c>
      <c r="H31" t="s">
        <v>379</v>
      </c>
      <c r="I31" t="s">
        <v>488</v>
      </c>
      <c r="J31" t="s">
        <v>433</v>
      </c>
      <c r="K31" t="s">
        <v>6</v>
      </c>
      <c r="L31" s="758">
        <v>3.4</v>
      </c>
      <c r="M31" t="s">
        <v>461</v>
      </c>
      <c r="N31" s="681">
        <f t="shared" ca="1" si="4"/>
        <v>0</v>
      </c>
      <c r="O31" s="681">
        <f t="shared" ca="1" si="4"/>
        <v>0</v>
      </c>
      <c r="P31" s="681">
        <f t="shared" ca="1" si="4"/>
        <v>0</v>
      </c>
      <c r="Q31" s="681">
        <f t="shared" ca="1" si="4"/>
        <v>0</v>
      </c>
      <c r="R31" s="681">
        <f t="shared" ca="1" si="4"/>
        <v>0</v>
      </c>
      <c r="S31" t="str">
        <f t="shared" si="1"/>
        <v>ASR_Financial_Report_SHP21Final</v>
      </c>
      <c r="T31" s="960">
        <f t="shared" si="2"/>
        <v>44658</v>
      </c>
      <c r="U31" t="str">
        <f t="shared" si="3"/>
        <v>Unaudited</v>
      </c>
    </row>
    <row r="32" spans="1:21" x14ac:dyDescent="0.25">
      <c r="A32" t="s">
        <v>437</v>
      </c>
      <c r="B32" t="s">
        <v>1366</v>
      </c>
      <c r="C32" t="s">
        <v>1367</v>
      </c>
      <c r="D32" s="15">
        <v>1900</v>
      </c>
      <c r="E32" s="121">
        <v>1</v>
      </c>
      <c r="F32" t="s">
        <v>438</v>
      </c>
      <c r="G32" s="121">
        <v>91</v>
      </c>
      <c r="H32" t="s">
        <v>379</v>
      </c>
      <c r="I32" t="s">
        <v>488</v>
      </c>
      <c r="J32" t="s">
        <v>433</v>
      </c>
      <c r="K32" t="s">
        <v>434</v>
      </c>
      <c r="L32" s="758">
        <v>4.5</v>
      </c>
      <c r="M32" t="s">
        <v>32</v>
      </c>
      <c r="N32" s="681">
        <f t="shared" ca="1" si="4"/>
        <v>0</v>
      </c>
      <c r="O32" s="681">
        <f t="shared" ca="1" si="4"/>
        <v>0</v>
      </c>
      <c r="P32" s="681">
        <f t="shared" ca="1" si="4"/>
        <v>0</v>
      </c>
      <c r="Q32" s="681">
        <f t="shared" ca="1" si="4"/>
        <v>0</v>
      </c>
      <c r="R32" s="681">
        <f t="shared" ca="1" si="4"/>
        <v>0</v>
      </c>
      <c r="S32" t="str">
        <f t="shared" si="1"/>
        <v>ASR_Financial_Report_SHP21Final</v>
      </c>
      <c r="T32" s="960">
        <f t="shared" si="2"/>
        <v>44658</v>
      </c>
      <c r="U32" t="str">
        <f t="shared" si="3"/>
        <v>Unaudited</v>
      </c>
    </row>
    <row r="33" spans="1:21" x14ac:dyDescent="0.25">
      <c r="A33" t="s">
        <v>437</v>
      </c>
      <c r="B33" t="s">
        <v>1366</v>
      </c>
      <c r="C33" t="s">
        <v>1367</v>
      </c>
      <c r="D33" s="15">
        <v>1900</v>
      </c>
      <c r="E33" s="121">
        <v>1</v>
      </c>
      <c r="F33" t="s">
        <v>438</v>
      </c>
      <c r="G33" s="121">
        <v>91</v>
      </c>
      <c r="H33" t="s">
        <v>379</v>
      </c>
      <c r="I33" t="s">
        <v>488</v>
      </c>
      <c r="J33" t="s">
        <v>433</v>
      </c>
      <c r="K33" t="s">
        <v>434</v>
      </c>
      <c r="L33" s="758" t="s">
        <v>925</v>
      </c>
      <c r="M33" t="s">
        <v>916</v>
      </c>
      <c r="N33" s="681">
        <f t="shared" ca="1" si="4"/>
        <v>0</v>
      </c>
      <c r="O33" s="681">
        <f t="shared" ca="1" si="4"/>
        <v>0</v>
      </c>
      <c r="P33" s="681">
        <f t="shared" ca="1" si="4"/>
        <v>0</v>
      </c>
      <c r="Q33" s="681">
        <f t="shared" ca="1" si="4"/>
        <v>0</v>
      </c>
      <c r="R33" s="681">
        <f t="shared" ca="1" si="4"/>
        <v>0</v>
      </c>
      <c r="S33" t="str">
        <f t="shared" si="1"/>
        <v>ASR_Financial_Report_SHP21Final</v>
      </c>
      <c r="T33" s="960">
        <f t="shared" si="2"/>
        <v>44658</v>
      </c>
      <c r="U33" t="str">
        <f t="shared" si="3"/>
        <v>Unaudited</v>
      </c>
    </row>
    <row r="34" spans="1:21" x14ac:dyDescent="0.25">
      <c r="A34" t="s">
        <v>437</v>
      </c>
      <c r="B34" t="s">
        <v>1366</v>
      </c>
      <c r="C34" t="s">
        <v>1367</v>
      </c>
      <c r="D34" s="15">
        <v>1900</v>
      </c>
      <c r="E34" s="121">
        <v>1</v>
      </c>
      <c r="F34" t="s">
        <v>438</v>
      </c>
      <c r="G34" s="121">
        <v>91</v>
      </c>
      <c r="H34" t="s">
        <v>379</v>
      </c>
      <c r="I34" t="s">
        <v>488</v>
      </c>
      <c r="J34" t="s">
        <v>433</v>
      </c>
      <c r="K34" t="s">
        <v>434</v>
      </c>
      <c r="L34" s="758" t="s">
        <v>193</v>
      </c>
      <c r="M34" t="s">
        <v>40</v>
      </c>
      <c r="N34" s="681">
        <f t="shared" ca="1" si="4"/>
        <v>0</v>
      </c>
      <c r="O34" s="681">
        <f t="shared" ca="1" si="4"/>
        <v>0</v>
      </c>
      <c r="P34" s="681">
        <f t="shared" ca="1" si="4"/>
        <v>0</v>
      </c>
      <c r="Q34" s="681">
        <f t="shared" ca="1" si="4"/>
        <v>0</v>
      </c>
      <c r="R34" s="681">
        <f t="shared" ca="1" si="4"/>
        <v>0</v>
      </c>
      <c r="S34" t="str">
        <f t="shared" si="1"/>
        <v>ASR_Financial_Report_SHP21Final</v>
      </c>
      <c r="T34" s="960">
        <f t="shared" si="2"/>
        <v>44658</v>
      </c>
      <c r="U34" t="str">
        <f t="shared" si="3"/>
        <v>Unaudited</v>
      </c>
    </row>
    <row r="35" spans="1:21" x14ac:dyDescent="0.25">
      <c r="A35" t="s">
        <v>437</v>
      </c>
      <c r="B35" t="s">
        <v>1366</v>
      </c>
      <c r="C35" t="s">
        <v>1367</v>
      </c>
      <c r="D35" s="15">
        <v>1900</v>
      </c>
      <c r="E35" s="121">
        <v>1</v>
      </c>
      <c r="F35" t="s">
        <v>438</v>
      </c>
      <c r="G35" s="121">
        <v>91</v>
      </c>
      <c r="H35" t="s">
        <v>379</v>
      </c>
      <c r="I35" t="s">
        <v>488</v>
      </c>
      <c r="J35" t="s">
        <v>433</v>
      </c>
      <c r="K35" t="s">
        <v>434</v>
      </c>
      <c r="L35" s="758" t="s">
        <v>192</v>
      </c>
      <c r="M35" t="s">
        <v>329</v>
      </c>
      <c r="N35" s="681">
        <f t="shared" ca="1" si="4"/>
        <v>0</v>
      </c>
      <c r="O35" s="681">
        <f t="shared" ca="1" si="4"/>
        <v>0</v>
      </c>
      <c r="P35" s="681">
        <f t="shared" ca="1" si="4"/>
        <v>0</v>
      </c>
      <c r="Q35" s="681">
        <f t="shared" ca="1" si="4"/>
        <v>0</v>
      </c>
      <c r="R35" s="681">
        <f t="shared" ca="1" si="4"/>
        <v>0</v>
      </c>
      <c r="S35" t="str">
        <f t="shared" si="1"/>
        <v>ASR_Financial_Report_SHP21Final</v>
      </c>
      <c r="T35" s="960">
        <f t="shared" si="2"/>
        <v>44658</v>
      </c>
      <c r="U35" t="str">
        <f t="shared" si="3"/>
        <v>Unaudited</v>
      </c>
    </row>
    <row r="36" spans="1:21" x14ac:dyDescent="0.25">
      <c r="A36" t="s">
        <v>437</v>
      </c>
      <c r="B36" t="s">
        <v>1366</v>
      </c>
      <c r="C36" t="s">
        <v>1367</v>
      </c>
      <c r="D36" s="15">
        <v>1900</v>
      </c>
      <c r="E36" s="121">
        <v>1</v>
      </c>
      <c r="F36" t="s">
        <v>438</v>
      </c>
      <c r="G36" s="121">
        <v>91</v>
      </c>
      <c r="H36" t="s">
        <v>379</v>
      </c>
      <c r="I36" t="s">
        <v>488</v>
      </c>
      <c r="J36" t="s">
        <v>450</v>
      </c>
      <c r="K36" t="s">
        <v>435</v>
      </c>
      <c r="L36" s="758" t="s">
        <v>79</v>
      </c>
      <c r="M36" t="s">
        <v>27</v>
      </c>
      <c r="N36" s="681">
        <f t="shared" ca="1" si="4"/>
        <v>-28745844.347092543</v>
      </c>
      <c r="O36" s="681">
        <f t="shared" ca="1" si="4"/>
        <v>-5470558.4877221687</v>
      </c>
      <c r="P36" s="681">
        <f t="shared" ca="1" si="4"/>
        <v>-23275285.859370373</v>
      </c>
      <c r="Q36" s="681">
        <f t="shared" ca="1" si="4"/>
        <v>0</v>
      </c>
      <c r="R36" s="681">
        <f t="shared" ca="1" si="4"/>
        <v>0</v>
      </c>
      <c r="S36" t="str">
        <f t="shared" si="1"/>
        <v>ASR_Financial_Report_SHP21Final</v>
      </c>
      <c r="T36" s="960">
        <f t="shared" si="2"/>
        <v>44658</v>
      </c>
      <c r="U36" t="str">
        <f t="shared" si="3"/>
        <v>Unaudited</v>
      </c>
    </row>
    <row r="37" spans="1:21" x14ac:dyDescent="0.25">
      <c r="A37" t="s">
        <v>437</v>
      </c>
      <c r="B37" t="s">
        <v>1366</v>
      </c>
      <c r="C37" t="s">
        <v>1367</v>
      </c>
      <c r="D37" s="15">
        <v>1900</v>
      </c>
      <c r="E37" s="121">
        <v>1</v>
      </c>
      <c r="F37" t="s">
        <v>438</v>
      </c>
      <c r="G37" s="121">
        <v>91</v>
      </c>
      <c r="H37" t="s">
        <v>379</v>
      </c>
      <c r="I37" t="s">
        <v>488</v>
      </c>
      <c r="J37" t="s">
        <v>450</v>
      </c>
      <c r="K37" t="s">
        <v>435</v>
      </c>
      <c r="L37" s="758" t="s">
        <v>80</v>
      </c>
      <c r="M37" t="s">
        <v>97</v>
      </c>
      <c r="N37" s="681">
        <f t="shared" ca="1" si="4"/>
        <v>34088354.360051453</v>
      </c>
      <c r="O37" s="681">
        <f t="shared" ca="1" si="4"/>
        <v>6653398.5747720636</v>
      </c>
      <c r="P37" s="681">
        <f t="shared" ca="1" si="4"/>
        <v>27434955.785279393</v>
      </c>
      <c r="Q37" s="681">
        <f t="shared" ca="1" si="4"/>
        <v>0</v>
      </c>
      <c r="R37" s="681">
        <f t="shared" ca="1" si="4"/>
        <v>0</v>
      </c>
      <c r="S37" t="str">
        <f t="shared" si="1"/>
        <v>ASR_Financial_Report_SHP21Final</v>
      </c>
      <c r="T37" s="960">
        <f t="shared" si="2"/>
        <v>44658</v>
      </c>
      <c r="U37" t="str">
        <f t="shared" si="3"/>
        <v>Unaudited</v>
      </c>
    </row>
    <row r="38" spans="1:21" x14ac:dyDescent="0.25">
      <c r="A38" t="s">
        <v>437</v>
      </c>
      <c r="B38" t="s">
        <v>1366</v>
      </c>
      <c r="C38" t="s">
        <v>1367</v>
      </c>
      <c r="D38" s="15">
        <v>1900</v>
      </c>
      <c r="E38" s="121">
        <v>1</v>
      </c>
      <c r="F38" t="s">
        <v>438</v>
      </c>
      <c r="G38" s="121">
        <v>91</v>
      </c>
      <c r="H38" t="s">
        <v>379</v>
      </c>
      <c r="I38" t="s">
        <v>488</v>
      </c>
      <c r="J38" t="s">
        <v>450</v>
      </c>
      <c r="K38" t="s">
        <v>435</v>
      </c>
      <c r="L38" s="758" t="s">
        <v>81</v>
      </c>
      <c r="M38" t="s">
        <v>98</v>
      </c>
      <c r="N38" s="681">
        <f t="shared" ca="1" si="4"/>
        <v>1261601.8617647444</v>
      </c>
      <c r="O38" s="681">
        <f t="shared" ca="1" si="4"/>
        <v>246163.15146977364</v>
      </c>
      <c r="P38" s="681">
        <f t="shared" ca="1" si="4"/>
        <v>1015438.710294971</v>
      </c>
      <c r="Q38" s="681">
        <f t="shared" ca="1" si="4"/>
        <v>0</v>
      </c>
      <c r="R38" s="681">
        <f t="shared" ca="1" si="4"/>
        <v>0</v>
      </c>
      <c r="S38" t="str">
        <f t="shared" si="1"/>
        <v>ASR_Financial_Report_SHP21Final</v>
      </c>
      <c r="T38" s="960">
        <f t="shared" si="2"/>
        <v>44658</v>
      </c>
      <c r="U38" t="str">
        <f t="shared" si="3"/>
        <v>Unaudited</v>
      </c>
    </row>
    <row r="39" spans="1:21" x14ac:dyDescent="0.25">
      <c r="A39" t="s">
        <v>437</v>
      </c>
      <c r="B39" t="s">
        <v>1366</v>
      </c>
      <c r="C39" t="s">
        <v>1367</v>
      </c>
      <c r="D39" s="15">
        <v>1900</v>
      </c>
      <c r="E39" s="121">
        <v>1</v>
      </c>
      <c r="F39" t="s">
        <v>438</v>
      </c>
      <c r="G39" s="121">
        <v>91</v>
      </c>
      <c r="H39" t="s">
        <v>379</v>
      </c>
      <c r="I39" t="s">
        <v>488</v>
      </c>
      <c r="J39" t="s">
        <v>450</v>
      </c>
      <c r="K39" t="s">
        <v>435</v>
      </c>
      <c r="L39" s="758" t="s">
        <v>82</v>
      </c>
      <c r="M39" t="s">
        <v>99</v>
      </c>
      <c r="N39" s="681">
        <f t="shared" ca="1" si="4"/>
        <v>12939.084705787367</v>
      </c>
      <c r="O39" s="681">
        <f t="shared" ca="1" si="4"/>
        <v>2524.6680151974188</v>
      </c>
      <c r="P39" s="681">
        <f t="shared" ca="1" si="4"/>
        <v>10414.416690589947</v>
      </c>
      <c r="Q39" s="681">
        <f t="shared" ca="1" si="4"/>
        <v>0</v>
      </c>
      <c r="R39" s="681">
        <f t="shared" ca="1" si="4"/>
        <v>0</v>
      </c>
      <c r="S39" t="str">
        <f t="shared" si="1"/>
        <v>ASR_Financial_Report_SHP21Final</v>
      </c>
      <c r="T39" s="960">
        <f t="shared" si="2"/>
        <v>44658</v>
      </c>
      <c r="U39" t="str">
        <f t="shared" si="3"/>
        <v>Unaudited</v>
      </c>
    </row>
    <row r="40" spans="1:21" x14ac:dyDescent="0.25">
      <c r="A40" t="s">
        <v>437</v>
      </c>
      <c r="B40" t="s">
        <v>1366</v>
      </c>
      <c r="C40" t="s">
        <v>1367</v>
      </c>
      <c r="D40" s="15">
        <v>1900</v>
      </c>
      <c r="E40" s="121">
        <v>1</v>
      </c>
      <c r="F40" t="s">
        <v>438</v>
      </c>
      <c r="G40" s="121">
        <v>91</v>
      </c>
      <c r="H40" t="s">
        <v>379</v>
      </c>
      <c r="I40" t="s">
        <v>488</v>
      </c>
      <c r="J40" t="s">
        <v>450</v>
      </c>
      <c r="K40" t="s">
        <v>435</v>
      </c>
      <c r="L40" s="758" t="s">
        <v>216</v>
      </c>
      <c r="M40" t="s">
        <v>100</v>
      </c>
      <c r="N40" s="681">
        <f t="shared" ca="1" si="4"/>
        <v>-21325.790673421754</v>
      </c>
      <c r="O40" s="681">
        <f t="shared" ca="1" si="4"/>
        <v>-4161.0780697572563</v>
      </c>
      <c r="P40" s="681">
        <f t="shared" ca="1" si="4"/>
        <v>-17164.712603664499</v>
      </c>
      <c r="Q40" s="681">
        <f t="shared" ca="1" si="4"/>
        <v>0</v>
      </c>
      <c r="R40" s="681">
        <f t="shared" ca="1" si="4"/>
        <v>0</v>
      </c>
      <c r="S40" t="str">
        <f t="shared" si="1"/>
        <v>ASR_Financial_Report_SHP21Final</v>
      </c>
      <c r="T40" s="960">
        <f t="shared" si="2"/>
        <v>44658</v>
      </c>
      <c r="U40" t="str">
        <f t="shared" si="3"/>
        <v>Unaudited</v>
      </c>
    </row>
    <row r="41" spans="1:21" x14ac:dyDescent="0.25">
      <c r="A41" t="s">
        <v>437</v>
      </c>
      <c r="B41" t="s">
        <v>1366</v>
      </c>
      <c r="C41" t="s">
        <v>1367</v>
      </c>
      <c r="D41" s="15">
        <v>1900</v>
      </c>
      <c r="E41" s="121">
        <v>1</v>
      </c>
      <c r="F41" t="s">
        <v>438</v>
      </c>
      <c r="G41" s="121">
        <v>91</v>
      </c>
      <c r="H41" t="s">
        <v>379</v>
      </c>
      <c r="I41" t="s">
        <v>488</v>
      </c>
      <c r="J41" t="s">
        <v>450</v>
      </c>
      <c r="K41" t="s">
        <v>435</v>
      </c>
      <c r="L41" s="758" t="s">
        <v>215</v>
      </c>
      <c r="M41" t="s">
        <v>28</v>
      </c>
      <c r="N41" s="681">
        <f t="shared" ca="1" si="4"/>
        <v>359999.99999999691</v>
      </c>
      <c r="O41" s="681">
        <f t="shared" ca="1" si="4"/>
        <v>70243.02770539411</v>
      </c>
      <c r="P41" s="681">
        <f t="shared" ca="1" si="4"/>
        <v>289756.97229460278</v>
      </c>
      <c r="Q41" s="681">
        <f t="shared" ca="1" si="4"/>
        <v>0</v>
      </c>
      <c r="R41" s="681">
        <f t="shared" ca="1" si="4"/>
        <v>0</v>
      </c>
      <c r="S41" t="str">
        <f t="shared" si="1"/>
        <v>ASR_Financial_Report_SHP21Final</v>
      </c>
      <c r="T41" s="960">
        <f t="shared" si="2"/>
        <v>44658</v>
      </c>
      <c r="U41" t="str">
        <f t="shared" si="3"/>
        <v>Unaudited</v>
      </c>
    </row>
    <row r="42" spans="1:21" x14ac:dyDescent="0.25">
      <c r="A42" t="s">
        <v>437</v>
      </c>
      <c r="B42" t="s">
        <v>1366</v>
      </c>
      <c r="C42" t="s">
        <v>1367</v>
      </c>
      <c r="D42" s="15">
        <v>1900</v>
      </c>
      <c r="E42" s="121">
        <v>1</v>
      </c>
      <c r="F42" t="s">
        <v>438</v>
      </c>
      <c r="G42" s="121">
        <v>91</v>
      </c>
      <c r="H42" t="s">
        <v>379</v>
      </c>
      <c r="I42" t="s">
        <v>488</v>
      </c>
      <c r="J42" t="s">
        <v>436</v>
      </c>
      <c r="K42" t="s">
        <v>436</v>
      </c>
      <c r="L42" s="758" t="s">
        <v>84</v>
      </c>
      <c r="M42" t="s">
        <v>327</v>
      </c>
      <c r="N42" s="681">
        <f t="shared" ca="1" si="4"/>
        <v>0</v>
      </c>
      <c r="O42" s="681">
        <f t="shared" ca="1" si="4"/>
        <v>0</v>
      </c>
      <c r="P42" s="681">
        <f t="shared" ca="1" si="4"/>
        <v>0</v>
      </c>
      <c r="Q42" s="681">
        <f t="shared" ca="1" si="4"/>
        <v>0</v>
      </c>
      <c r="R42" s="681">
        <f t="shared" ca="1" si="4"/>
        <v>0</v>
      </c>
      <c r="S42" t="str">
        <f t="shared" si="1"/>
        <v>ASR_Financial_Report_SHP21Final</v>
      </c>
      <c r="T42" s="960">
        <f t="shared" si="2"/>
        <v>44658</v>
      </c>
      <c r="U42" t="str">
        <f t="shared" si="3"/>
        <v>Unaudited</v>
      </c>
    </row>
    <row r="43" spans="1:21" x14ac:dyDescent="0.25">
      <c r="A43" t="s">
        <v>437</v>
      </c>
      <c r="B43" t="s">
        <v>1366</v>
      </c>
      <c r="C43" t="s">
        <v>1367</v>
      </c>
      <c r="D43" s="15">
        <v>1900</v>
      </c>
      <c r="E43" s="121">
        <v>1</v>
      </c>
      <c r="F43" t="s">
        <v>438</v>
      </c>
      <c r="G43" s="121">
        <v>91</v>
      </c>
      <c r="H43" t="s">
        <v>379</v>
      </c>
      <c r="I43" t="s">
        <v>488</v>
      </c>
      <c r="J43" t="s">
        <v>436</v>
      </c>
      <c r="K43" t="s">
        <v>436</v>
      </c>
      <c r="L43" s="758" t="s">
        <v>85</v>
      </c>
      <c r="M43" t="s">
        <v>325</v>
      </c>
      <c r="N43" s="681">
        <f t="shared" ca="1" si="4"/>
        <v>0</v>
      </c>
      <c r="O43" s="681">
        <f t="shared" ca="1" si="4"/>
        <v>0</v>
      </c>
      <c r="P43" s="681">
        <f t="shared" ca="1" si="4"/>
        <v>0</v>
      </c>
      <c r="Q43" s="681">
        <f t="shared" ca="1" si="4"/>
        <v>0</v>
      </c>
      <c r="R43" s="681">
        <f t="shared" ca="1" si="4"/>
        <v>0</v>
      </c>
      <c r="S43" t="str">
        <f t="shared" si="1"/>
        <v>ASR_Financial_Report_SHP21Final</v>
      </c>
      <c r="T43" s="960">
        <f t="shared" si="2"/>
        <v>44658</v>
      </c>
      <c r="U43" t="str">
        <f t="shared" si="3"/>
        <v>Unaudited</v>
      </c>
    </row>
    <row r="44" spans="1:21" x14ac:dyDescent="0.25">
      <c r="A44" t="s">
        <v>437</v>
      </c>
      <c r="B44" t="s">
        <v>1366</v>
      </c>
      <c r="C44" t="s">
        <v>1367</v>
      </c>
      <c r="D44" s="15">
        <v>1900</v>
      </c>
      <c r="E44" s="121">
        <v>1</v>
      </c>
      <c r="F44" t="s">
        <v>438</v>
      </c>
      <c r="G44" s="121">
        <v>91</v>
      </c>
      <c r="H44" t="s">
        <v>379</v>
      </c>
      <c r="I44" t="s">
        <v>488</v>
      </c>
      <c r="J44" t="s">
        <v>436</v>
      </c>
      <c r="K44" t="s">
        <v>436</v>
      </c>
      <c r="L44" s="758" t="s">
        <v>86</v>
      </c>
      <c r="M44" t="s">
        <v>494</v>
      </c>
      <c r="N44" s="681">
        <f t="shared" ca="1" si="4"/>
        <v>0</v>
      </c>
      <c r="O44" s="681">
        <f t="shared" ca="1" si="4"/>
        <v>0</v>
      </c>
      <c r="P44" s="681">
        <f t="shared" ca="1" si="4"/>
        <v>0</v>
      </c>
      <c r="Q44" s="681">
        <f t="shared" ca="1" si="4"/>
        <v>0</v>
      </c>
      <c r="R44" s="681">
        <f t="shared" ca="1" si="4"/>
        <v>0</v>
      </c>
      <c r="S44" t="str">
        <f t="shared" si="1"/>
        <v>ASR_Financial_Report_SHP21Final</v>
      </c>
      <c r="T44" s="960">
        <f t="shared" si="2"/>
        <v>44658</v>
      </c>
      <c r="U44" t="str">
        <f t="shared" si="3"/>
        <v>Unaudited</v>
      </c>
    </row>
    <row r="45" spans="1:21" x14ac:dyDescent="0.25">
      <c r="A45" t="s">
        <v>437</v>
      </c>
      <c r="B45" t="s">
        <v>1366</v>
      </c>
      <c r="C45" t="s">
        <v>1367</v>
      </c>
      <c r="D45" s="15">
        <v>1900</v>
      </c>
      <c r="E45" s="121">
        <v>1</v>
      </c>
      <c r="F45" t="s">
        <v>438</v>
      </c>
      <c r="G45" s="121">
        <v>91</v>
      </c>
      <c r="H45" t="s">
        <v>379</v>
      </c>
      <c r="I45" t="s">
        <v>488</v>
      </c>
      <c r="J45" t="s">
        <v>436</v>
      </c>
      <c r="K45" t="s">
        <v>436</v>
      </c>
      <c r="L45" s="758" t="s">
        <v>87</v>
      </c>
      <c r="M45" t="s">
        <v>495</v>
      </c>
      <c r="N45" s="681">
        <f t="shared" ca="1" si="4"/>
        <v>0</v>
      </c>
      <c r="O45" s="681">
        <f t="shared" ca="1" si="4"/>
        <v>0</v>
      </c>
      <c r="P45" s="681">
        <f t="shared" ca="1" si="4"/>
        <v>0</v>
      </c>
      <c r="Q45" s="681">
        <f t="shared" ca="1" si="4"/>
        <v>0</v>
      </c>
      <c r="R45" s="681">
        <f t="shared" ca="1" si="4"/>
        <v>0</v>
      </c>
      <c r="S45" t="str">
        <f t="shared" si="1"/>
        <v>ASR_Financial_Report_SHP21Final</v>
      </c>
      <c r="T45" s="960">
        <f t="shared" si="2"/>
        <v>44658</v>
      </c>
      <c r="U45" t="str">
        <f t="shared" si="3"/>
        <v>Unaudited</v>
      </c>
    </row>
    <row r="46" spans="1:21" x14ac:dyDescent="0.25">
      <c r="A46" t="s">
        <v>437</v>
      </c>
      <c r="B46" t="s">
        <v>1366</v>
      </c>
      <c r="C46" t="s">
        <v>1367</v>
      </c>
      <c r="D46" s="15">
        <v>1900</v>
      </c>
      <c r="E46" s="121">
        <v>1</v>
      </c>
      <c r="F46" t="s">
        <v>438</v>
      </c>
      <c r="G46" s="121">
        <v>91</v>
      </c>
      <c r="H46" t="s">
        <v>379</v>
      </c>
      <c r="I46" t="s">
        <v>488</v>
      </c>
      <c r="J46" t="s">
        <v>436</v>
      </c>
      <c r="K46" t="s">
        <v>436</v>
      </c>
      <c r="L46" s="758" t="s">
        <v>213</v>
      </c>
      <c r="M46" t="s">
        <v>496</v>
      </c>
      <c r="N46" s="681">
        <f t="shared" ca="1" si="4"/>
        <v>0</v>
      </c>
      <c r="O46" s="681">
        <f t="shared" ca="1" si="4"/>
        <v>0</v>
      </c>
      <c r="P46" s="681">
        <f t="shared" ca="1" si="4"/>
        <v>0</v>
      </c>
      <c r="Q46" s="681">
        <f t="shared" ca="1" si="4"/>
        <v>0</v>
      </c>
      <c r="R46" s="681">
        <f t="shared" ca="1" si="4"/>
        <v>0</v>
      </c>
      <c r="S46" t="str">
        <f t="shared" si="1"/>
        <v>ASR_Financial_Report_SHP21Final</v>
      </c>
      <c r="T46" s="960">
        <f t="shared" si="2"/>
        <v>44658</v>
      </c>
      <c r="U46" t="str">
        <f t="shared" si="3"/>
        <v>Unaudited</v>
      </c>
    </row>
    <row r="47" spans="1:21" x14ac:dyDescent="0.25">
      <c r="A47" t="s">
        <v>437</v>
      </c>
      <c r="B47" t="s">
        <v>1366</v>
      </c>
      <c r="C47" t="s">
        <v>1367</v>
      </c>
      <c r="D47" s="15">
        <v>1900</v>
      </c>
      <c r="E47" s="121">
        <v>1</v>
      </c>
      <c r="F47" t="s">
        <v>438</v>
      </c>
      <c r="G47" s="121">
        <v>91</v>
      </c>
      <c r="H47" t="s">
        <v>379</v>
      </c>
      <c r="I47" t="s">
        <v>489</v>
      </c>
      <c r="J47" t="s">
        <v>26</v>
      </c>
      <c r="K47" t="s">
        <v>26</v>
      </c>
      <c r="L47" s="758" t="s">
        <v>204</v>
      </c>
      <c r="M47" t="s">
        <v>26</v>
      </c>
      <c r="N47" s="681">
        <f t="shared" ca="1" si="4"/>
        <v>251634.55975906295</v>
      </c>
      <c r="O47" s="681">
        <f t="shared" ca="1" si="4"/>
        <v>0</v>
      </c>
      <c r="P47" s="681">
        <f t="shared" ca="1" si="4"/>
        <v>0</v>
      </c>
      <c r="Q47" s="681">
        <f t="shared" ca="1" si="4"/>
        <v>0</v>
      </c>
      <c r="R47" s="681">
        <f t="shared" ca="1" si="4"/>
        <v>0</v>
      </c>
      <c r="S47" t="str">
        <f t="shared" si="1"/>
        <v>ASR_Financial_Report_SHP21Final</v>
      </c>
      <c r="T47" s="960">
        <f t="shared" si="2"/>
        <v>44658</v>
      </c>
      <c r="U47" t="str">
        <f t="shared" si="3"/>
        <v>Unaudited</v>
      </c>
    </row>
    <row r="48" spans="1:21" x14ac:dyDescent="0.25">
      <c r="A48" t="s">
        <v>437</v>
      </c>
      <c r="B48" t="s">
        <v>1366</v>
      </c>
      <c r="C48" t="s">
        <v>1367</v>
      </c>
      <c r="D48" s="15">
        <v>1900</v>
      </c>
      <c r="E48" s="121">
        <v>1</v>
      </c>
      <c r="F48" t="s">
        <v>439</v>
      </c>
      <c r="G48" s="121">
        <v>182</v>
      </c>
      <c r="H48" t="s">
        <v>379</v>
      </c>
      <c r="I48" t="s">
        <v>432</v>
      </c>
      <c r="J48" t="s">
        <v>432</v>
      </c>
      <c r="K48" t="s">
        <v>432</v>
      </c>
      <c r="M48" t="s">
        <v>432</v>
      </c>
      <c r="N48" s="681">
        <f t="shared" ca="1" si="4"/>
        <v>36683</v>
      </c>
      <c r="O48" s="681">
        <f t="shared" ca="1" si="4"/>
        <v>8416</v>
      </c>
      <c r="P48" s="681">
        <f t="shared" ca="1" si="4"/>
        <v>28267</v>
      </c>
      <c r="Q48" s="681">
        <f t="shared" ca="1" si="4"/>
        <v>0</v>
      </c>
      <c r="R48" s="681">
        <f t="shared" ca="1" si="4"/>
        <v>0</v>
      </c>
      <c r="S48" t="str">
        <f t="shared" si="1"/>
        <v>ASR_Financial_Report_SHP21Final</v>
      </c>
      <c r="T48" s="960">
        <f t="shared" si="2"/>
        <v>44658</v>
      </c>
      <c r="U48" t="str">
        <f t="shared" si="3"/>
        <v>Unaudited</v>
      </c>
    </row>
    <row r="49" spans="1:21" x14ac:dyDescent="0.25">
      <c r="A49" t="s">
        <v>437</v>
      </c>
      <c r="B49" t="s">
        <v>1366</v>
      </c>
      <c r="C49" t="s">
        <v>1367</v>
      </c>
      <c r="D49" s="15">
        <v>1900</v>
      </c>
      <c r="E49" s="121">
        <v>1</v>
      </c>
      <c r="F49" t="s">
        <v>439</v>
      </c>
      <c r="G49" s="121">
        <v>182</v>
      </c>
      <c r="H49" t="s">
        <v>379</v>
      </c>
      <c r="I49" t="s">
        <v>487</v>
      </c>
      <c r="J49" t="s">
        <v>12</v>
      </c>
      <c r="K49" t="s">
        <v>12</v>
      </c>
      <c r="L49" s="758">
        <v>1.1000000000000001</v>
      </c>
      <c r="M49" t="s">
        <v>12</v>
      </c>
      <c r="N49" s="681">
        <f t="shared" ca="1" si="4"/>
        <v>100830523.12</v>
      </c>
      <c r="O49" s="681">
        <f t="shared" ca="1" si="4"/>
        <v>0</v>
      </c>
      <c r="P49" s="681">
        <f t="shared" ca="1" si="4"/>
        <v>0</v>
      </c>
      <c r="Q49" s="681">
        <f t="shared" ca="1" si="4"/>
        <v>0</v>
      </c>
      <c r="R49" s="681">
        <f t="shared" ca="1" si="4"/>
        <v>0</v>
      </c>
      <c r="S49" t="str">
        <f t="shared" si="1"/>
        <v>ASR_Financial_Report_SHP21Final</v>
      </c>
      <c r="T49" s="960">
        <f t="shared" si="2"/>
        <v>44658</v>
      </c>
      <c r="U49" t="str">
        <f t="shared" si="3"/>
        <v>Unaudited</v>
      </c>
    </row>
    <row r="50" spans="1:21" x14ac:dyDescent="0.25">
      <c r="A50" t="s">
        <v>437</v>
      </c>
      <c r="B50" t="s">
        <v>1366</v>
      </c>
      <c r="C50" t="s">
        <v>1367</v>
      </c>
      <c r="D50" s="15">
        <v>1900</v>
      </c>
      <c r="E50" s="121">
        <v>1</v>
      </c>
      <c r="F50" t="s">
        <v>439</v>
      </c>
      <c r="G50" s="121">
        <v>182</v>
      </c>
      <c r="H50" t="s">
        <v>379</v>
      </c>
      <c r="I50" t="s">
        <v>487</v>
      </c>
      <c r="J50" t="s">
        <v>12</v>
      </c>
      <c r="K50" t="s">
        <v>222</v>
      </c>
      <c r="L50" s="758">
        <v>1.2</v>
      </c>
      <c r="M50" t="s">
        <v>222</v>
      </c>
      <c r="N50" s="681">
        <f t="shared" ca="1" si="4"/>
        <v>50000</v>
      </c>
      <c r="O50" s="681">
        <f t="shared" ca="1" si="4"/>
        <v>0</v>
      </c>
      <c r="P50" s="681">
        <f t="shared" ca="1" si="4"/>
        <v>0</v>
      </c>
      <c r="Q50" s="681">
        <f t="shared" ca="1" si="4"/>
        <v>0</v>
      </c>
      <c r="R50" s="681">
        <f t="shared" ca="1" si="4"/>
        <v>0</v>
      </c>
      <c r="S50" t="str">
        <f t="shared" si="1"/>
        <v>ASR_Financial_Report_SHP21Final</v>
      </c>
      <c r="T50" s="960">
        <f t="shared" si="2"/>
        <v>44658</v>
      </c>
      <c r="U50" t="str">
        <f t="shared" si="3"/>
        <v>Unaudited</v>
      </c>
    </row>
    <row r="51" spans="1:21" x14ac:dyDescent="0.25">
      <c r="A51" t="s">
        <v>437</v>
      </c>
      <c r="B51" t="s">
        <v>1366</v>
      </c>
      <c r="C51" t="s">
        <v>1367</v>
      </c>
      <c r="D51" s="15">
        <v>1900</v>
      </c>
      <c r="E51" s="121">
        <v>1</v>
      </c>
      <c r="F51" t="s">
        <v>439</v>
      </c>
      <c r="G51" s="121">
        <v>182</v>
      </c>
      <c r="H51" t="s">
        <v>379</v>
      </c>
      <c r="I51" t="s">
        <v>487</v>
      </c>
      <c r="J51" t="s">
        <v>12</v>
      </c>
      <c r="K51" t="s">
        <v>1304</v>
      </c>
      <c r="L51" s="758" t="s">
        <v>1300</v>
      </c>
      <c r="M51" t="s">
        <v>1304</v>
      </c>
      <c r="N51" s="681">
        <f t="shared" ca="1" si="4"/>
        <v>374394.99250000005</v>
      </c>
      <c r="O51" s="681">
        <f t="shared" ca="1" si="4"/>
        <v>0</v>
      </c>
      <c r="P51" s="681">
        <f t="shared" ca="1" si="4"/>
        <v>0</v>
      </c>
      <c r="Q51" s="681">
        <f t="shared" ca="1" si="4"/>
        <v>0</v>
      </c>
      <c r="R51" s="681">
        <f t="shared" ca="1" si="4"/>
        <v>0</v>
      </c>
      <c r="S51" t="str">
        <f t="shared" si="1"/>
        <v>ASR_Financial_Report_SHP21Final</v>
      </c>
      <c r="T51" s="960">
        <f t="shared" si="2"/>
        <v>44658</v>
      </c>
      <c r="U51" t="str">
        <f t="shared" si="3"/>
        <v>Unaudited</v>
      </c>
    </row>
    <row r="52" spans="1:21" x14ac:dyDescent="0.25">
      <c r="A52" t="s">
        <v>437</v>
      </c>
      <c r="B52" t="s">
        <v>1366</v>
      </c>
      <c r="C52" t="s">
        <v>1367</v>
      </c>
      <c r="D52" s="15">
        <v>1900</v>
      </c>
      <c r="E52" s="121">
        <v>1</v>
      </c>
      <c r="F52" t="s">
        <v>439</v>
      </c>
      <c r="G52" s="121">
        <v>182</v>
      </c>
      <c r="H52" t="s">
        <v>379</v>
      </c>
      <c r="I52" t="s">
        <v>487</v>
      </c>
      <c r="J52" t="s">
        <v>12</v>
      </c>
      <c r="K52" t="s">
        <v>1306</v>
      </c>
      <c r="L52" s="758" t="s">
        <v>1305</v>
      </c>
      <c r="M52" t="s">
        <v>1306</v>
      </c>
      <c r="N52" s="681">
        <f t="shared" ca="1" si="4"/>
        <v>-454471.38534082536</v>
      </c>
      <c r="O52" s="681">
        <f t="shared" ca="1" si="4"/>
        <v>0</v>
      </c>
      <c r="P52" s="681">
        <f t="shared" ca="1" si="4"/>
        <v>0</v>
      </c>
      <c r="Q52" s="681">
        <f t="shared" ca="1" si="4"/>
        <v>0</v>
      </c>
      <c r="R52" s="681">
        <f t="shared" ca="1" si="4"/>
        <v>0</v>
      </c>
      <c r="S52" t="str">
        <f t="shared" si="1"/>
        <v>ASR_Financial_Report_SHP21Final</v>
      </c>
      <c r="T52" s="960">
        <f t="shared" si="2"/>
        <v>44658</v>
      </c>
      <c r="U52" t="str">
        <f t="shared" si="3"/>
        <v>Unaudited</v>
      </c>
    </row>
    <row r="53" spans="1:21" x14ac:dyDescent="0.25">
      <c r="A53" t="s">
        <v>437</v>
      </c>
      <c r="B53" t="s">
        <v>1366</v>
      </c>
      <c r="C53" t="s">
        <v>1367</v>
      </c>
      <c r="D53" s="15">
        <v>1900</v>
      </c>
      <c r="E53" s="121">
        <v>1</v>
      </c>
      <c r="F53" t="s">
        <v>439</v>
      </c>
      <c r="G53" s="121">
        <v>182</v>
      </c>
      <c r="H53" t="s">
        <v>379</v>
      </c>
      <c r="I53" t="s">
        <v>487</v>
      </c>
      <c r="J53" t="s">
        <v>13</v>
      </c>
      <c r="K53" t="s">
        <v>13</v>
      </c>
      <c r="L53" s="758" t="s">
        <v>63</v>
      </c>
      <c r="M53" t="s">
        <v>13</v>
      </c>
      <c r="N53" s="681">
        <f t="shared" ca="1" si="4"/>
        <v>0</v>
      </c>
      <c r="O53" s="681">
        <f t="shared" ca="1" si="4"/>
        <v>0</v>
      </c>
      <c r="P53" s="681">
        <f t="shared" ca="1" si="4"/>
        <v>0</v>
      </c>
      <c r="Q53" s="681">
        <f t="shared" ca="1" si="4"/>
        <v>0</v>
      </c>
      <c r="R53" s="681">
        <f t="shared" ca="1" si="4"/>
        <v>0</v>
      </c>
      <c r="S53" t="str">
        <f t="shared" si="1"/>
        <v>ASR_Financial_Report_SHP21Final</v>
      </c>
      <c r="T53" s="960">
        <f t="shared" si="2"/>
        <v>44658</v>
      </c>
      <c r="U53" t="str">
        <f t="shared" si="3"/>
        <v>Unaudited</v>
      </c>
    </row>
    <row r="54" spans="1:21" x14ac:dyDescent="0.25">
      <c r="A54" t="s">
        <v>437</v>
      </c>
      <c r="B54" t="s">
        <v>1366</v>
      </c>
      <c r="C54" t="s">
        <v>1367</v>
      </c>
      <c r="D54" s="15">
        <v>1900</v>
      </c>
      <c r="E54" s="121">
        <v>1</v>
      </c>
      <c r="F54" t="s">
        <v>439</v>
      </c>
      <c r="G54" s="121">
        <v>182</v>
      </c>
      <c r="H54" t="s">
        <v>379</v>
      </c>
      <c r="I54" t="s">
        <v>488</v>
      </c>
      <c r="J54" t="s">
        <v>433</v>
      </c>
      <c r="K54" t="s">
        <v>777</v>
      </c>
      <c r="L54" s="758">
        <v>2.1</v>
      </c>
      <c r="M54" t="s">
        <v>712</v>
      </c>
      <c r="N54" s="681">
        <f t="shared" ca="1" si="4"/>
        <v>184888</v>
      </c>
      <c r="O54" s="681">
        <f t="shared" ca="1" si="4"/>
        <v>169427</v>
      </c>
      <c r="P54" s="681">
        <f t="shared" ca="1" si="4"/>
        <v>15461</v>
      </c>
      <c r="Q54" s="681">
        <f t="shared" ca="1" si="4"/>
        <v>0</v>
      </c>
      <c r="R54" s="681">
        <f t="shared" ca="1" si="4"/>
        <v>0</v>
      </c>
      <c r="S54" t="str">
        <f t="shared" si="1"/>
        <v>ASR_Financial_Report_SHP21Final</v>
      </c>
      <c r="T54" s="960">
        <f t="shared" si="2"/>
        <v>44658</v>
      </c>
      <c r="U54" t="str">
        <f t="shared" si="3"/>
        <v>Unaudited</v>
      </c>
    </row>
    <row r="55" spans="1:21" x14ac:dyDescent="0.25">
      <c r="A55" t="s">
        <v>437</v>
      </c>
      <c r="B55" t="s">
        <v>1366</v>
      </c>
      <c r="C55" t="s">
        <v>1367</v>
      </c>
      <c r="D55" s="15">
        <v>1900</v>
      </c>
      <c r="E55" s="121">
        <v>1</v>
      </c>
      <c r="F55" t="s">
        <v>439</v>
      </c>
      <c r="G55" s="121">
        <v>182</v>
      </c>
      <c r="H55" t="s">
        <v>379</v>
      </c>
      <c r="I55" t="s">
        <v>488</v>
      </c>
      <c r="J55" t="s">
        <v>433</v>
      </c>
      <c r="K55" t="s">
        <v>777</v>
      </c>
      <c r="L55" s="758">
        <v>2.2000000000000002</v>
      </c>
      <c r="M55" t="s">
        <v>713</v>
      </c>
      <c r="N55" s="681">
        <f t="shared" ca="1" si="4"/>
        <v>750</v>
      </c>
      <c r="O55" s="681">
        <f t="shared" ca="1" si="4"/>
        <v>310</v>
      </c>
      <c r="P55" s="681">
        <f t="shared" ca="1" si="4"/>
        <v>440</v>
      </c>
      <c r="Q55" s="681">
        <f t="shared" ca="1" si="4"/>
        <v>0</v>
      </c>
      <c r="R55" s="681">
        <f t="shared" ca="1" si="4"/>
        <v>0</v>
      </c>
      <c r="S55" t="str">
        <f t="shared" si="1"/>
        <v>ASR_Financial_Report_SHP21Final</v>
      </c>
      <c r="T55" s="960">
        <f t="shared" si="2"/>
        <v>44658</v>
      </c>
      <c r="U55" t="str">
        <f t="shared" si="3"/>
        <v>Unaudited</v>
      </c>
    </row>
    <row r="56" spans="1:21" x14ac:dyDescent="0.25">
      <c r="A56" t="s">
        <v>437</v>
      </c>
      <c r="B56" t="s">
        <v>1366</v>
      </c>
      <c r="C56" t="s">
        <v>1367</v>
      </c>
      <c r="D56" s="15">
        <v>1900</v>
      </c>
      <c r="E56" s="121">
        <v>1</v>
      </c>
      <c r="F56" t="s">
        <v>439</v>
      </c>
      <c r="G56" s="121">
        <v>182</v>
      </c>
      <c r="H56" t="s">
        <v>379</v>
      </c>
      <c r="I56" t="s">
        <v>488</v>
      </c>
      <c r="J56" t="s">
        <v>433</v>
      </c>
      <c r="K56" t="s">
        <v>777</v>
      </c>
      <c r="L56" s="758">
        <v>2.2999999999999998</v>
      </c>
      <c r="M56" t="s">
        <v>714</v>
      </c>
      <c r="N56" s="681">
        <f t="shared" ca="1" si="4"/>
        <v>38666073.620000012</v>
      </c>
      <c r="O56" s="681">
        <f t="shared" ca="1" si="4"/>
        <v>35280812.090000011</v>
      </c>
      <c r="P56" s="681">
        <f t="shared" ca="1" si="4"/>
        <v>3385261.53</v>
      </c>
      <c r="Q56" s="681">
        <f t="shared" ca="1" si="4"/>
        <v>0</v>
      </c>
      <c r="R56" s="681">
        <f t="shared" ca="1" si="4"/>
        <v>0</v>
      </c>
      <c r="S56" t="str">
        <f t="shared" si="1"/>
        <v>ASR_Financial_Report_SHP21Final</v>
      </c>
      <c r="T56" s="960">
        <f t="shared" si="2"/>
        <v>44658</v>
      </c>
      <c r="U56" t="str">
        <f t="shared" si="3"/>
        <v>Unaudited</v>
      </c>
    </row>
    <row r="57" spans="1:21" x14ac:dyDescent="0.25">
      <c r="A57" t="s">
        <v>437</v>
      </c>
      <c r="B57" t="s">
        <v>1366</v>
      </c>
      <c r="C57" t="s">
        <v>1367</v>
      </c>
      <c r="D57" s="15">
        <v>1900</v>
      </c>
      <c r="E57" s="121">
        <v>1</v>
      </c>
      <c r="F57" t="s">
        <v>439</v>
      </c>
      <c r="G57" s="121">
        <v>182</v>
      </c>
      <c r="H57" t="s">
        <v>379</v>
      </c>
      <c r="I57" t="s">
        <v>488</v>
      </c>
      <c r="J57" t="s">
        <v>433</v>
      </c>
      <c r="K57" t="s">
        <v>777</v>
      </c>
      <c r="L57" s="758">
        <v>2.4</v>
      </c>
      <c r="M57" t="s">
        <v>715</v>
      </c>
      <c r="N57" s="681">
        <f t="shared" ca="1" si="4"/>
        <v>41943.22</v>
      </c>
      <c r="O57" s="681">
        <f t="shared" ca="1" si="4"/>
        <v>13490.650000000001</v>
      </c>
      <c r="P57" s="681">
        <f t="shared" ca="1" si="4"/>
        <v>28452.57</v>
      </c>
      <c r="Q57" s="681">
        <f t="shared" ca="1" si="4"/>
        <v>0</v>
      </c>
      <c r="R57" s="681">
        <f t="shared" ca="1" si="4"/>
        <v>0</v>
      </c>
      <c r="S57" t="str">
        <f t="shared" si="1"/>
        <v>ASR_Financial_Report_SHP21Final</v>
      </c>
      <c r="T57" s="960">
        <f t="shared" si="2"/>
        <v>44658</v>
      </c>
      <c r="U57" t="str">
        <f t="shared" si="3"/>
        <v>Unaudited</v>
      </c>
    </row>
    <row r="58" spans="1:21" x14ac:dyDescent="0.25">
      <c r="A58" t="s">
        <v>437</v>
      </c>
      <c r="B58" t="s">
        <v>1366</v>
      </c>
      <c r="C58" t="s">
        <v>1367</v>
      </c>
      <c r="D58" s="15">
        <v>1900</v>
      </c>
      <c r="E58" s="121">
        <v>1</v>
      </c>
      <c r="F58" t="s">
        <v>439</v>
      </c>
      <c r="G58" s="121">
        <v>182</v>
      </c>
      <c r="H58" t="s">
        <v>379</v>
      </c>
      <c r="I58" t="s">
        <v>488</v>
      </c>
      <c r="J58" t="s">
        <v>433</v>
      </c>
      <c r="K58" t="s">
        <v>777</v>
      </c>
      <c r="L58" s="758">
        <v>2.5</v>
      </c>
      <c r="M58" t="s">
        <v>757</v>
      </c>
      <c r="N58" s="681">
        <f t="shared" ca="1" si="4"/>
        <v>17300</v>
      </c>
      <c r="O58" s="681">
        <f t="shared" ca="1" si="4"/>
        <v>13311</v>
      </c>
      <c r="P58" s="681">
        <f t="shared" ca="1" si="4"/>
        <v>3989</v>
      </c>
      <c r="Q58" s="681">
        <f t="shared" ca="1" si="4"/>
        <v>0</v>
      </c>
      <c r="R58" s="681">
        <f t="shared" ca="1" si="4"/>
        <v>0</v>
      </c>
      <c r="S58" t="str">
        <f t="shared" si="1"/>
        <v>ASR_Financial_Report_SHP21Final</v>
      </c>
      <c r="T58" s="960">
        <f t="shared" si="2"/>
        <v>44658</v>
      </c>
      <c r="U58" t="str">
        <f t="shared" si="3"/>
        <v>Unaudited</v>
      </c>
    </row>
    <row r="59" spans="1:21" x14ac:dyDescent="0.25">
      <c r="A59" t="s">
        <v>437</v>
      </c>
      <c r="B59" t="s">
        <v>1366</v>
      </c>
      <c r="C59" t="s">
        <v>1367</v>
      </c>
      <c r="D59" s="15">
        <v>1900</v>
      </c>
      <c r="E59" s="121">
        <v>1</v>
      </c>
      <c r="F59" t="s">
        <v>439</v>
      </c>
      <c r="G59" s="121">
        <v>182</v>
      </c>
      <c r="H59" t="s">
        <v>379</v>
      </c>
      <c r="I59" t="s">
        <v>488</v>
      </c>
      <c r="J59" t="s">
        <v>433</v>
      </c>
      <c r="K59" t="s">
        <v>777</v>
      </c>
      <c r="L59" s="758">
        <v>2.6</v>
      </c>
      <c r="M59" t="s">
        <v>186</v>
      </c>
      <c r="N59" s="681">
        <f t="shared" ca="1" si="4"/>
        <v>3997110.700000002</v>
      </c>
      <c r="O59" s="681">
        <f t="shared" ca="1" si="4"/>
        <v>2769977.2100000023</v>
      </c>
      <c r="P59" s="681">
        <f t="shared" ca="1" si="4"/>
        <v>1227133.49</v>
      </c>
      <c r="Q59" s="681">
        <f t="shared" ca="1" si="4"/>
        <v>0</v>
      </c>
      <c r="R59" s="681">
        <f t="shared" ca="1" si="4"/>
        <v>0</v>
      </c>
      <c r="S59" t="str">
        <f t="shared" si="1"/>
        <v>ASR_Financial_Report_SHP21Final</v>
      </c>
      <c r="T59" s="960">
        <f t="shared" si="2"/>
        <v>44658</v>
      </c>
      <c r="U59" t="str">
        <f t="shared" si="3"/>
        <v>Unaudited</v>
      </c>
    </row>
    <row r="60" spans="1:21" x14ac:dyDescent="0.25">
      <c r="A60" t="s">
        <v>437</v>
      </c>
      <c r="B60" t="s">
        <v>1366</v>
      </c>
      <c r="C60" t="s">
        <v>1367</v>
      </c>
      <c r="D60" s="15">
        <v>1900</v>
      </c>
      <c r="E60" s="121">
        <v>1</v>
      </c>
      <c r="F60" t="s">
        <v>439</v>
      </c>
      <c r="G60" s="121">
        <v>182</v>
      </c>
      <c r="H60" t="s">
        <v>379</v>
      </c>
      <c r="I60" t="s">
        <v>488</v>
      </c>
      <c r="J60" t="s">
        <v>433</v>
      </c>
      <c r="K60" t="s">
        <v>777</v>
      </c>
      <c r="L60" s="758">
        <v>2.7</v>
      </c>
      <c r="M60" t="s">
        <v>778</v>
      </c>
      <c r="N60" s="681">
        <f t="shared" ca="1" si="4"/>
        <v>376159.4788868652</v>
      </c>
      <c r="O60" s="681">
        <f t="shared" ca="1" si="4"/>
        <v>337042.73416158487</v>
      </c>
      <c r="P60" s="681">
        <f t="shared" ca="1" si="4"/>
        <v>39116.744725280325</v>
      </c>
      <c r="Q60" s="681">
        <f t="shared" ca="1" si="4"/>
        <v>0</v>
      </c>
      <c r="R60" s="681">
        <f t="shared" ca="1" si="4"/>
        <v>0</v>
      </c>
      <c r="S60" t="str">
        <f t="shared" si="1"/>
        <v>ASR_Financial_Report_SHP21Final</v>
      </c>
      <c r="T60" s="960">
        <f t="shared" si="2"/>
        <v>44658</v>
      </c>
      <c r="U60" t="str">
        <f t="shared" si="3"/>
        <v>Unaudited</v>
      </c>
    </row>
    <row r="61" spans="1:21" x14ac:dyDescent="0.25">
      <c r="A61" t="s">
        <v>437</v>
      </c>
      <c r="B61" t="s">
        <v>1366</v>
      </c>
      <c r="C61" t="s">
        <v>1367</v>
      </c>
      <c r="D61" s="15">
        <v>1900</v>
      </c>
      <c r="E61" s="121">
        <v>1</v>
      </c>
      <c r="F61" t="s">
        <v>439</v>
      </c>
      <c r="G61" s="121">
        <v>182</v>
      </c>
      <c r="H61" t="s">
        <v>379</v>
      </c>
      <c r="I61" t="s">
        <v>488</v>
      </c>
      <c r="J61" t="s">
        <v>433</v>
      </c>
      <c r="K61" t="s">
        <v>777</v>
      </c>
      <c r="L61" s="758">
        <v>2.8</v>
      </c>
      <c r="M61" t="s">
        <v>779</v>
      </c>
      <c r="N61" s="681">
        <f t="shared" ca="1" si="4"/>
        <v>0</v>
      </c>
      <c r="O61" s="681">
        <f t="shared" ca="1" si="4"/>
        <v>0</v>
      </c>
      <c r="P61" s="681">
        <f t="shared" ca="1" si="4"/>
        <v>0</v>
      </c>
      <c r="Q61" s="681">
        <f t="shared" ca="1" si="4"/>
        <v>0</v>
      </c>
      <c r="R61" s="681">
        <f t="shared" ca="1" si="4"/>
        <v>0</v>
      </c>
      <c r="S61" t="str">
        <f t="shared" si="1"/>
        <v>ASR_Financial_Report_SHP21Final</v>
      </c>
      <c r="T61" s="960">
        <f t="shared" si="2"/>
        <v>44658</v>
      </c>
      <c r="U61" t="str">
        <f t="shared" si="3"/>
        <v>Unaudited</v>
      </c>
    </row>
    <row r="62" spans="1:21" x14ac:dyDescent="0.25">
      <c r="A62" t="s">
        <v>437</v>
      </c>
      <c r="B62" t="s">
        <v>1366</v>
      </c>
      <c r="C62" t="s">
        <v>1367</v>
      </c>
      <c r="D62" s="15">
        <v>1900</v>
      </c>
      <c r="E62" s="121">
        <v>1</v>
      </c>
      <c r="F62" t="s">
        <v>439</v>
      </c>
      <c r="G62" s="121">
        <v>182</v>
      </c>
      <c r="H62" t="s">
        <v>379</v>
      </c>
      <c r="I62" t="s">
        <v>488</v>
      </c>
      <c r="J62" t="s">
        <v>433</v>
      </c>
      <c r="K62" t="s">
        <v>777</v>
      </c>
      <c r="L62" s="758">
        <v>2.9</v>
      </c>
      <c r="M62" t="s">
        <v>760</v>
      </c>
      <c r="N62" s="681">
        <f t="shared" ca="1" si="4"/>
        <v>0</v>
      </c>
      <c r="O62" s="681">
        <f t="shared" ca="1" si="4"/>
        <v>0</v>
      </c>
      <c r="P62" s="681">
        <f t="shared" ca="1" si="4"/>
        <v>0</v>
      </c>
      <c r="Q62" s="681">
        <f t="shared" ca="1" si="4"/>
        <v>0</v>
      </c>
      <c r="R62" s="681">
        <f t="shared" ca="1" si="4"/>
        <v>0</v>
      </c>
      <c r="S62" t="str">
        <f t="shared" si="1"/>
        <v>ASR_Financial_Report_SHP21Final</v>
      </c>
      <c r="T62" s="960">
        <f t="shared" si="2"/>
        <v>44658</v>
      </c>
      <c r="U62" t="str">
        <f t="shared" si="3"/>
        <v>Unaudited</v>
      </c>
    </row>
    <row r="63" spans="1:21" x14ac:dyDescent="0.25">
      <c r="A63" t="s">
        <v>437</v>
      </c>
      <c r="B63" t="s">
        <v>1366</v>
      </c>
      <c r="C63" t="s">
        <v>1367</v>
      </c>
      <c r="D63" s="15">
        <v>1900</v>
      </c>
      <c r="E63" s="121">
        <v>1</v>
      </c>
      <c r="F63" t="s">
        <v>439</v>
      </c>
      <c r="G63" s="121">
        <v>182</v>
      </c>
      <c r="H63" t="s">
        <v>379</v>
      </c>
      <c r="I63" t="s">
        <v>488</v>
      </c>
      <c r="J63" t="s">
        <v>433</v>
      </c>
      <c r="K63" t="s">
        <v>223</v>
      </c>
      <c r="L63" s="758">
        <v>2.11</v>
      </c>
      <c r="M63" t="s">
        <v>228</v>
      </c>
      <c r="N63" s="681">
        <f t="shared" ca="1" si="4"/>
        <v>12773998.4</v>
      </c>
      <c r="O63" s="681">
        <f t="shared" ca="1" si="4"/>
        <v>842292.8</v>
      </c>
      <c r="P63" s="681">
        <f t="shared" ca="1" si="4"/>
        <v>11931705.6</v>
      </c>
      <c r="Q63" s="681">
        <f t="shared" ca="1" si="4"/>
        <v>0</v>
      </c>
      <c r="R63" s="681">
        <f t="shared" ca="1" si="4"/>
        <v>0</v>
      </c>
      <c r="S63" t="str">
        <f t="shared" si="1"/>
        <v>ASR_Financial_Report_SHP21Final</v>
      </c>
      <c r="T63" s="960">
        <f t="shared" si="2"/>
        <v>44658</v>
      </c>
      <c r="U63" t="str">
        <f t="shared" si="3"/>
        <v>Unaudited</v>
      </c>
    </row>
    <row r="64" spans="1:21" x14ac:dyDescent="0.25">
      <c r="A64" t="s">
        <v>437</v>
      </c>
      <c r="B64" t="s">
        <v>1366</v>
      </c>
      <c r="C64" t="s">
        <v>1367</v>
      </c>
      <c r="D64" s="15">
        <v>1900</v>
      </c>
      <c r="E64" s="121">
        <v>1</v>
      </c>
      <c r="F64" t="s">
        <v>439</v>
      </c>
      <c r="G64" s="121">
        <v>182</v>
      </c>
      <c r="H64" t="s">
        <v>379</v>
      </c>
      <c r="I64" t="s">
        <v>488</v>
      </c>
      <c r="J64" t="s">
        <v>433</v>
      </c>
      <c r="K64" t="s">
        <v>223</v>
      </c>
      <c r="L64" s="758">
        <v>2.12</v>
      </c>
      <c r="M64" t="s">
        <v>552</v>
      </c>
      <c r="N64" s="681">
        <f t="shared" ca="1" si="4"/>
        <v>29367993.569999516</v>
      </c>
      <c r="O64" s="681">
        <f t="shared" ca="1" si="4"/>
        <v>444254.52999999991</v>
      </c>
      <c r="P64" s="681">
        <f t="shared" ca="1" si="4"/>
        <v>28923739.039999515</v>
      </c>
      <c r="Q64" s="681">
        <f t="shared" ca="1" si="4"/>
        <v>0</v>
      </c>
      <c r="R64" s="681">
        <f t="shared" ca="1" si="4"/>
        <v>0</v>
      </c>
      <c r="S64" t="str">
        <f t="shared" si="1"/>
        <v>ASR_Financial_Report_SHP21Final</v>
      </c>
      <c r="T64" s="960">
        <f t="shared" si="2"/>
        <v>44658</v>
      </c>
      <c r="U64" t="str">
        <f t="shared" si="3"/>
        <v>Unaudited</v>
      </c>
    </row>
    <row r="65" spans="1:21" x14ac:dyDescent="0.25">
      <c r="A65" t="s">
        <v>437</v>
      </c>
      <c r="B65" t="s">
        <v>1366</v>
      </c>
      <c r="C65" t="s">
        <v>1367</v>
      </c>
      <c r="D65" s="15">
        <v>1900</v>
      </c>
      <c r="E65" s="121">
        <v>1</v>
      </c>
      <c r="F65" t="s">
        <v>439</v>
      </c>
      <c r="G65" s="121">
        <v>182</v>
      </c>
      <c r="H65" t="s">
        <v>379</v>
      </c>
      <c r="I65" t="s">
        <v>488</v>
      </c>
      <c r="J65" t="s">
        <v>433</v>
      </c>
      <c r="K65" t="s">
        <v>223</v>
      </c>
      <c r="L65" s="758">
        <v>2.13</v>
      </c>
      <c r="M65" t="s">
        <v>229</v>
      </c>
      <c r="N65" s="681">
        <f t="shared" ca="1" si="4"/>
        <v>1557934.0400000061</v>
      </c>
      <c r="O65" s="681">
        <f t="shared" ca="1" si="4"/>
        <v>70878.710000000006</v>
      </c>
      <c r="P65" s="681">
        <f t="shared" ca="1" si="4"/>
        <v>1487055.3300000061</v>
      </c>
      <c r="Q65" s="681">
        <f t="shared" ca="1" si="4"/>
        <v>0</v>
      </c>
      <c r="R65" s="681">
        <f t="shared" ca="1" si="4"/>
        <v>0</v>
      </c>
      <c r="S65" t="str">
        <f t="shared" si="1"/>
        <v>ASR_Financial_Report_SHP21Final</v>
      </c>
      <c r="T65" s="960">
        <f t="shared" si="2"/>
        <v>44658</v>
      </c>
      <c r="U65" t="str">
        <f t="shared" si="3"/>
        <v>Unaudited</v>
      </c>
    </row>
    <row r="66" spans="1:21" x14ac:dyDescent="0.25">
      <c r="A66" t="s">
        <v>437</v>
      </c>
      <c r="B66" t="s">
        <v>1366</v>
      </c>
      <c r="C66" t="s">
        <v>1367</v>
      </c>
      <c r="D66" s="15">
        <v>1900</v>
      </c>
      <c r="E66" s="121">
        <v>1</v>
      </c>
      <c r="F66" t="s">
        <v>439</v>
      </c>
      <c r="G66" s="121">
        <v>182</v>
      </c>
      <c r="H66" t="s">
        <v>379</v>
      </c>
      <c r="I66" t="s">
        <v>488</v>
      </c>
      <c r="J66" t="s">
        <v>433</v>
      </c>
      <c r="K66" t="s">
        <v>223</v>
      </c>
      <c r="L66" s="758">
        <v>2.14</v>
      </c>
      <c r="M66" t="s">
        <v>556</v>
      </c>
      <c r="N66" s="681">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403516.27999999945</v>
      </c>
      <c r="O66" s="681">
        <f t="shared" ca="1" si="5"/>
        <v>275518.76999999944</v>
      </c>
      <c r="P66" s="681">
        <f t="shared" ca="1" si="5"/>
        <v>127997.51000000001</v>
      </c>
      <c r="Q66" s="681">
        <f t="shared" ca="1" si="5"/>
        <v>0</v>
      </c>
      <c r="R66" s="681">
        <f t="shared" ca="1" si="5"/>
        <v>0</v>
      </c>
      <c r="S66" t="str">
        <f t="shared" ref="S66:S129" si="6">file_name</f>
        <v>ASR_Financial_Report_SHP21Final</v>
      </c>
      <c r="T66" s="960">
        <f t="shared" ref="T66:T129" si="7">file_date</f>
        <v>44658</v>
      </c>
      <c r="U66" t="str">
        <f t="shared" ref="U66:U129" si="8">status</f>
        <v>Unaudited</v>
      </c>
    </row>
    <row r="67" spans="1:21" x14ac:dyDescent="0.25">
      <c r="A67" t="s">
        <v>437</v>
      </c>
      <c r="B67" t="s">
        <v>1366</v>
      </c>
      <c r="C67" t="s">
        <v>1367</v>
      </c>
      <c r="D67" s="15">
        <v>1900</v>
      </c>
      <c r="E67" s="121">
        <v>1</v>
      </c>
      <c r="F67" t="s">
        <v>439</v>
      </c>
      <c r="G67" s="121">
        <v>182</v>
      </c>
      <c r="H67" t="s">
        <v>379</v>
      </c>
      <c r="I67" t="s">
        <v>488</v>
      </c>
      <c r="J67" t="s">
        <v>433</v>
      </c>
      <c r="K67" t="s">
        <v>223</v>
      </c>
      <c r="L67" s="758">
        <v>2.15</v>
      </c>
      <c r="M67" t="s">
        <v>20</v>
      </c>
      <c r="N67" s="681">
        <f t="shared" ca="1" si="5"/>
        <v>1173881.3800000001</v>
      </c>
      <c r="O67" s="681">
        <f t="shared" ca="1" si="5"/>
        <v>89672.540000000008</v>
      </c>
      <c r="P67" s="681">
        <f t="shared" ca="1" si="5"/>
        <v>1084208.8400000001</v>
      </c>
      <c r="Q67" s="681">
        <f t="shared" ca="1" si="5"/>
        <v>0</v>
      </c>
      <c r="R67" s="681">
        <f t="shared" ca="1" si="5"/>
        <v>0</v>
      </c>
      <c r="S67" t="str">
        <f t="shared" si="6"/>
        <v>ASR_Financial_Report_SHP21Final</v>
      </c>
      <c r="T67" s="960">
        <f t="shared" si="7"/>
        <v>44658</v>
      </c>
      <c r="U67" t="str">
        <f t="shared" si="8"/>
        <v>Unaudited</v>
      </c>
    </row>
    <row r="68" spans="1:21" x14ac:dyDescent="0.25">
      <c r="A68" t="s">
        <v>437</v>
      </c>
      <c r="B68" t="s">
        <v>1366</v>
      </c>
      <c r="C68" t="s">
        <v>1367</v>
      </c>
      <c r="D68" s="15">
        <v>1900</v>
      </c>
      <c r="E68" s="121">
        <v>1</v>
      </c>
      <c r="F68" t="s">
        <v>439</v>
      </c>
      <c r="G68" s="121">
        <v>182</v>
      </c>
      <c r="H68" t="s">
        <v>379</v>
      </c>
      <c r="I68" t="s">
        <v>488</v>
      </c>
      <c r="J68" t="s">
        <v>433</v>
      </c>
      <c r="K68" t="s">
        <v>223</v>
      </c>
      <c r="L68" s="758">
        <v>2.16</v>
      </c>
      <c r="M68" t="s">
        <v>780</v>
      </c>
      <c r="N68" s="681">
        <f t="shared" ca="1" si="5"/>
        <v>2489660.4719999996</v>
      </c>
      <c r="O68" s="681">
        <f t="shared" ca="1" si="5"/>
        <v>345441.62706372835</v>
      </c>
      <c r="P68" s="681">
        <f t="shared" ca="1" si="5"/>
        <v>2144218.8449362712</v>
      </c>
      <c r="Q68" s="681">
        <f t="shared" ca="1" si="5"/>
        <v>0</v>
      </c>
      <c r="R68" s="681">
        <f t="shared" ca="1" si="5"/>
        <v>0</v>
      </c>
      <c r="S68" t="str">
        <f t="shared" si="6"/>
        <v>ASR_Financial_Report_SHP21Final</v>
      </c>
      <c r="T68" s="960">
        <f t="shared" si="7"/>
        <v>44658</v>
      </c>
      <c r="U68" t="str">
        <f t="shared" si="8"/>
        <v>Unaudited</v>
      </c>
    </row>
    <row r="69" spans="1:21" x14ac:dyDescent="0.25">
      <c r="A69" t="s">
        <v>437</v>
      </c>
      <c r="B69" t="s">
        <v>1366</v>
      </c>
      <c r="C69" t="s">
        <v>1367</v>
      </c>
      <c r="D69" s="15">
        <v>1900</v>
      </c>
      <c r="E69" s="121">
        <v>1</v>
      </c>
      <c r="F69" t="s">
        <v>439</v>
      </c>
      <c r="G69" s="121">
        <v>182</v>
      </c>
      <c r="H69" t="s">
        <v>379</v>
      </c>
      <c r="I69" t="s">
        <v>488</v>
      </c>
      <c r="J69" t="s">
        <v>433</v>
      </c>
      <c r="K69" t="s">
        <v>223</v>
      </c>
      <c r="L69" s="758">
        <v>2.17</v>
      </c>
      <c r="M69" t="s">
        <v>1033</v>
      </c>
      <c r="N69" s="681">
        <f t="shared" ca="1" si="5"/>
        <v>0</v>
      </c>
      <c r="O69" s="681">
        <f t="shared" ca="1" si="5"/>
        <v>0</v>
      </c>
      <c r="P69" s="681">
        <f t="shared" ca="1" si="5"/>
        <v>0</v>
      </c>
      <c r="Q69" s="681">
        <f t="shared" ca="1" si="5"/>
        <v>0</v>
      </c>
      <c r="R69" s="681">
        <f t="shared" ca="1" si="5"/>
        <v>0</v>
      </c>
      <c r="S69" t="str">
        <f t="shared" si="6"/>
        <v>ASR_Financial_Report_SHP21Final</v>
      </c>
      <c r="T69" s="960">
        <f t="shared" si="7"/>
        <v>44658</v>
      </c>
      <c r="U69" t="str">
        <f t="shared" si="8"/>
        <v>Unaudited</v>
      </c>
    </row>
    <row r="70" spans="1:21" x14ac:dyDescent="0.25">
      <c r="A70" t="s">
        <v>437</v>
      </c>
      <c r="B70" t="s">
        <v>1366</v>
      </c>
      <c r="C70" t="s">
        <v>1367</v>
      </c>
      <c r="D70" s="15">
        <v>1900</v>
      </c>
      <c r="E70" s="121">
        <v>1</v>
      </c>
      <c r="F70" t="s">
        <v>439</v>
      </c>
      <c r="G70" s="121">
        <v>182</v>
      </c>
      <c r="H70" t="s">
        <v>379</v>
      </c>
      <c r="I70" t="s">
        <v>488</v>
      </c>
      <c r="J70" t="s">
        <v>433</v>
      </c>
      <c r="K70" t="s">
        <v>223</v>
      </c>
      <c r="L70" s="758">
        <v>2.1800000000000002</v>
      </c>
      <c r="M70" t="s">
        <v>648</v>
      </c>
      <c r="N70" s="681">
        <f t="shared" ca="1" si="5"/>
        <v>1966745.2799999993</v>
      </c>
      <c r="O70" s="681">
        <f t="shared" ca="1" si="5"/>
        <v>467442.56999999925</v>
      </c>
      <c r="P70" s="681">
        <f t="shared" ca="1" si="5"/>
        <v>1499302.71</v>
      </c>
      <c r="Q70" s="681">
        <f t="shared" ca="1" si="5"/>
        <v>0</v>
      </c>
      <c r="R70" s="681">
        <f t="shared" ca="1" si="5"/>
        <v>0</v>
      </c>
      <c r="S70" t="str">
        <f t="shared" si="6"/>
        <v>ASR_Financial_Report_SHP21Final</v>
      </c>
      <c r="T70" s="960">
        <f t="shared" si="7"/>
        <v>44658</v>
      </c>
      <c r="U70" t="str">
        <f t="shared" si="8"/>
        <v>Unaudited</v>
      </c>
    </row>
    <row r="71" spans="1:21" x14ac:dyDescent="0.25">
      <c r="A71" t="s">
        <v>437</v>
      </c>
      <c r="B71" t="s">
        <v>1366</v>
      </c>
      <c r="C71" t="s">
        <v>1367</v>
      </c>
      <c r="D71" s="15">
        <v>1900</v>
      </c>
      <c r="E71" s="121">
        <v>1</v>
      </c>
      <c r="F71" t="s">
        <v>439</v>
      </c>
      <c r="G71" s="121">
        <v>182</v>
      </c>
      <c r="H71" t="s">
        <v>379</v>
      </c>
      <c r="I71" t="s">
        <v>488</v>
      </c>
      <c r="J71" t="s">
        <v>433</v>
      </c>
      <c r="K71" t="s">
        <v>223</v>
      </c>
      <c r="L71" s="758">
        <v>2.19</v>
      </c>
      <c r="M71" t="s">
        <v>218</v>
      </c>
      <c r="N71" s="681">
        <f t="shared" ca="1" si="5"/>
        <v>7.5199999999999978</v>
      </c>
      <c r="O71" s="681">
        <f t="shared" ca="1" si="5"/>
        <v>0</v>
      </c>
      <c r="P71" s="681">
        <f t="shared" ca="1" si="5"/>
        <v>7.5199999999999978</v>
      </c>
      <c r="Q71" s="681">
        <f t="shared" ca="1" si="5"/>
        <v>0</v>
      </c>
      <c r="R71" s="681">
        <f t="shared" ca="1" si="5"/>
        <v>0</v>
      </c>
      <c r="S71" t="str">
        <f t="shared" si="6"/>
        <v>ASR_Financial_Report_SHP21Final</v>
      </c>
      <c r="T71" s="960">
        <f t="shared" si="7"/>
        <v>44658</v>
      </c>
      <c r="U71" t="str">
        <f t="shared" si="8"/>
        <v>Unaudited</v>
      </c>
    </row>
    <row r="72" spans="1:21" x14ac:dyDescent="0.25">
      <c r="A72" t="s">
        <v>437</v>
      </c>
      <c r="B72" t="s">
        <v>1366</v>
      </c>
      <c r="C72" t="s">
        <v>1367</v>
      </c>
      <c r="D72" s="15">
        <v>1900</v>
      </c>
      <c r="E72" s="121">
        <v>1</v>
      </c>
      <c r="F72" t="s">
        <v>439</v>
      </c>
      <c r="G72" s="121">
        <v>182</v>
      </c>
      <c r="H72" t="s">
        <v>379</v>
      </c>
      <c r="I72" t="s">
        <v>488</v>
      </c>
      <c r="J72" t="s">
        <v>433</v>
      </c>
      <c r="K72" t="s">
        <v>223</v>
      </c>
      <c r="L72" s="758" t="s">
        <v>691</v>
      </c>
      <c r="M72" t="s">
        <v>230</v>
      </c>
      <c r="N72" s="681">
        <f t="shared" ca="1" si="5"/>
        <v>399898.70324170496</v>
      </c>
      <c r="O72" s="681">
        <f t="shared" ca="1" si="5"/>
        <v>17871.368789725686</v>
      </c>
      <c r="P72" s="681">
        <f t="shared" ca="1" si="5"/>
        <v>382027.33445197926</v>
      </c>
      <c r="Q72" s="681">
        <f t="shared" ca="1" si="5"/>
        <v>0</v>
      </c>
      <c r="R72" s="681">
        <f t="shared" ca="1" si="5"/>
        <v>0</v>
      </c>
      <c r="S72" t="str">
        <f t="shared" si="6"/>
        <v>ASR_Financial_Report_SHP21Final</v>
      </c>
      <c r="T72" s="960">
        <f t="shared" si="7"/>
        <v>44658</v>
      </c>
      <c r="U72" t="str">
        <f t="shared" si="8"/>
        <v>Unaudited</v>
      </c>
    </row>
    <row r="73" spans="1:21" x14ac:dyDescent="0.25">
      <c r="A73" t="s">
        <v>437</v>
      </c>
      <c r="B73" t="s">
        <v>1366</v>
      </c>
      <c r="C73" t="s">
        <v>1367</v>
      </c>
      <c r="D73" s="15">
        <v>1900</v>
      </c>
      <c r="E73" s="121">
        <v>1</v>
      </c>
      <c r="F73" t="s">
        <v>439</v>
      </c>
      <c r="G73" s="121">
        <v>182</v>
      </c>
      <c r="H73" t="s">
        <v>379</v>
      </c>
      <c r="I73" t="s">
        <v>488</v>
      </c>
      <c r="J73" t="s">
        <v>433</v>
      </c>
      <c r="K73" t="s">
        <v>223</v>
      </c>
      <c r="L73" s="758">
        <v>2.21</v>
      </c>
      <c r="M73" t="s">
        <v>466</v>
      </c>
      <c r="N73" s="681">
        <f t="shared" ca="1" si="5"/>
        <v>-56179.266023556222</v>
      </c>
      <c r="O73" s="681">
        <f t="shared" ca="1" si="5"/>
        <v>-23494.728745860077</v>
      </c>
      <c r="P73" s="681">
        <f t="shared" ca="1" si="5"/>
        <v>-32684.537277696141</v>
      </c>
      <c r="Q73" s="681">
        <f t="shared" ca="1" si="5"/>
        <v>0</v>
      </c>
      <c r="R73" s="681">
        <f t="shared" ca="1" si="5"/>
        <v>0</v>
      </c>
      <c r="S73" t="str">
        <f t="shared" si="6"/>
        <v>ASR_Financial_Report_SHP21Final</v>
      </c>
      <c r="T73" s="960">
        <f t="shared" si="7"/>
        <v>44658</v>
      </c>
      <c r="U73" t="str">
        <f t="shared" si="8"/>
        <v>Unaudited</v>
      </c>
    </row>
    <row r="74" spans="1:21" x14ac:dyDescent="0.25">
      <c r="A74" t="s">
        <v>437</v>
      </c>
      <c r="B74" t="s">
        <v>1366</v>
      </c>
      <c r="C74" t="s">
        <v>1367</v>
      </c>
      <c r="D74" s="15">
        <v>1900</v>
      </c>
      <c r="E74" s="121">
        <v>1</v>
      </c>
      <c r="F74" t="s">
        <v>439</v>
      </c>
      <c r="G74" s="121">
        <v>182</v>
      </c>
      <c r="H74" t="s">
        <v>379</v>
      </c>
      <c r="I74" t="s">
        <v>488</v>
      </c>
      <c r="J74" t="s">
        <v>433</v>
      </c>
      <c r="K74" t="s">
        <v>6</v>
      </c>
      <c r="L74" s="758" t="s">
        <v>70</v>
      </c>
      <c r="M74" t="s">
        <v>188</v>
      </c>
      <c r="N74" s="681">
        <f t="shared" ca="1" si="5"/>
        <v>53740.700000000004</v>
      </c>
      <c r="O74" s="681">
        <f t="shared" ca="1" si="5"/>
        <v>24978.33</v>
      </c>
      <c r="P74" s="681">
        <f t="shared" ca="1" si="5"/>
        <v>28762.370000000003</v>
      </c>
      <c r="Q74" s="681">
        <f t="shared" ca="1" si="5"/>
        <v>0</v>
      </c>
      <c r="R74" s="681">
        <f t="shared" ca="1" si="5"/>
        <v>0</v>
      </c>
      <c r="S74" t="str">
        <f t="shared" si="6"/>
        <v>ASR_Financial_Report_SHP21Final</v>
      </c>
      <c r="T74" s="960">
        <f t="shared" si="7"/>
        <v>44658</v>
      </c>
      <c r="U74" t="str">
        <f t="shared" si="8"/>
        <v>Unaudited</v>
      </c>
    </row>
    <row r="75" spans="1:21" x14ac:dyDescent="0.25">
      <c r="A75" t="s">
        <v>437</v>
      </c>
      <c r="B75" t="s">
        <v>1366</v>
      </c>
      <c r="C75" t="s">
        <v>1367</v>
      </c>
      <c r="D75" s="15">
        <v>1900</v>
      </c>
      <c r="E75" s="121">
        <v>1</v>
      </c>
      <c r="F75" t="s">
        <v>439</v>
      </c>
      <c r="G75" s="121">
        <v>182</v>
      </c>
      <c r="H75" t="s">
        <v>379</v>
      </c>
      <c r="I75" t="s">
        <v>488</v>
      </c>
      <c r="J75" t="s">
        <v>433</v>
      </c>
      <c r="K75" t="s">
        <v>6</v>
      </c>
      <c r="L75" s="758" t="s">
        <v>71</v>
      </c>
      <c r="M75" t="s">
        <v>231</v>
      </c>
      <c r="N75" s="681">
        <f t="shared" ca="1" si="5"/>
        <v>0</v>
      </c>
      <c r="O75" s="681">
        <f t="shared" ca="1" si="5"/>
        <v>0</v>
      </c>
      <c r="P75" s="681">
        <f t="shared" ca="1" si="5"/>
        <v>0</v>
      </c>
      <c r="Q75" s="681">
        <f t="shared" ca="1" si="5"/>
        <v>0</v>
      </c>
      <c r="R75" s="681">
        <f t="shared" ca="1" si="5"/>
        <v>0</v>
      </c>
      <c r="S75" t="str">
        <f t="shared" si="6"/>
        <v>ASR_Financial_Report_SHP21Final</v>
      </c>
      <c r="T75" s="960">
        <f t="shared" si="7"/>
        <v>44658</v>
      </c>
      <c r="U75" t="str">
        <f t="shared" si="8"/>
        <v>Unaudited</v>
      </c>
    </row>
    <row r="76" spans="1:21" x14ac:dyDescent="0.25">
      <c r="A76" t="s">
        <v>437</v>
      </c>
      <c r="B76" t="s">
        <v>1366</v>
      </c>
      <c r="C76" t="s">
        <v>1367</v>
      </c>
      <c r="D76" s="15">
        <v>1900</v>
      </c>
      <c r="E76" s="121">
        <v>1</v>
      </c>
      <c r="F76" t="s">
        <v>439</v>
      </c>
      <c r="G76" s="121">
        <v>182</v>
      </c>
      <c r="H76" t="s">
        <v>379</v>
      </c>
      <c r="I76" t="s">
        <v>488</v>
      </c>
      <c r="J76" t="s">
        <v>433</v>
      </c>
      <c r="K76" t="s">
        <v>6</v>
      </c>
      <c r="L76" s="758" t="s">
        <v>72</v>
      </c>
      <c r="M76" t="s">
        <v>164</v>
      </c>
      <c r="N76" s="681">
        <f t="shared" ca="1" si="5"/>
        <v>203.49418396274592</v>
      </c>
      <c r="O76" s="681">
        <f t="shared" ca="1" si="5"/>
        <v>149.00118753127018</v>
      </c>
      <c r="P76" s="681">
        <f t="shared" ca="1" si="5"/>
        <v>54.49299643147576</v>
      </c>
      <c r="Q76" s="681">
        <f t="shared" ca="1" si="5"/>
        <v>0</v>
      </c>
      <c r="R76" s="681">
        <f t="shared" ca="1" si="5"/>
        <v>0</v>
      </c>
      <c r="S76" t="str">
        <f t="shared" si="6"/>
        <v>ASR_Financial_Report_SHP21Final</v>
      </c>
      <c r="T76" s="960">
        <f t="shared" si="7"/>
        <v>44658</v>
      </c>
      <c r="U76" t="str">
        <f t="shared" si="8"/>
        <v>Unaudited</v>
      </c>
    </row>
    <row r="77" spans="1:21" x14ac:dyDescent="0.25">
      <c r="A77" t="s">
        <v>437</v>
      </c>
      <c r="B77" t="s">
        <v>1366</v>
      </c>
      <c r="C77" t="s">
        <v>1367</v>
      </c>
      <c r="D77" s="15">
        <v>1900</v>
      </c>
      <c r="E77" s="121">
        <v>1</v>
      </c>
      <c r="F77" t="s">
        <v>439</v>
      </c>
      <c r="G77" s="121">
        <v>182</v>
      </c>
      <c r="H77" t="s">
        <v>379</v>
      </c>
      <c r="I77" t="s">
        <v>488</v>
      </c>
      <c r="J77" t="s">
        <v>433</v>
      </c>
      <c r="K77" t="s">
        <v>6</v>
      </c>
      <c r="L77" s="758">
        <v>3.4</v>
      </c>
      <c r="M77" t="s">
        <v>461</v>
      </c>
      <c r="N77" s="681">
        <f t="shared" ca="1" si="5"/>
        <v>0</v>
      </c>
      <c r="O77" s="681">
        <f t="shared" ca="1" si="5"/>
        <v>0</v>
      </c>
      <c r="P77" s="681">
        <f t="shared" ca="1" si="5"/>
        <v>0</v>
      </c>
      <c r="Q77" s="681">
        <f t="shared" ca="1" si="5"/>
        <v>0</v>
      </c>
      <c r="R77" s="681">
        <f t="shared" ca="1" si="5"/>
        <v>0</v>
      </c>
      <c r="S77" t="str">
        <f t="shared" si="6"/>
        <v>ASR_Financial_Report_SHP21Final</v>
      </c>
      <c r="T77" s="960">
        <f t="shared" si="7"/>
        <v>44658</v>
      </c>
      <c r="U77" t="str">
        <f t="shared" si="8"/>
        <v>Unaudited</v>
      </c>
    </row>
    <row r="78" spans="1:21" x14ac:dyDescent="0.25">
      <c r="A78" t="s">
        <v>437</v>
      </c>
      <c r="B78" t="s">
        <v>1366</v>
      </c>
      <c r="C78" t="s">
        <v>1367</v>
      </c>
      <c r="D78" s="15">
        <v>1900</v>
      </c>
      <c r="E78" s="121">
        <v>1</v>
      </c>
      <c r="F78" t="s">
        <v>439</v>
      </c>
      <c r="G78" s="121">
        <v>182</v>
      </c>
      <c r="H78" t="s">
        <v>379</v>
      </c>
      <c r="I78" t="s">
        <v>488</v>
      </c>
      <c r="J78" t="s">
        <v>433</v>
      </c>
      <c r="K78" t="s">
        <v>434</v>
      </c>
      <c r="L78" s="758">
        <v>4.5</v>
      </c>
      <c r="M78" t="s">
        <v>32</v>
      </c>
      <c r="N78" s="681">
        <f t="shared" ca="1" si="5"/>
        <v>0</v>
      </c>
      <c r="O78" s="681">
        <f t="shared" ca="1" si="5"/>
        <v>0</v>
      </c>
      <c r="P78" s="681">
        <f t="shared" ca="1" si="5"/>
        <v>0</v>
      </c>
      <c r="Q78" s="681">
        <f t="shared" ca="1" si="5"/>
        <v>0</v>
      </c>
      <c r="R78" s="681">
        <f t="shared" ca="1" si="5"/>
        <v>0</v>
      </c>
      <c r="S78" t="str">
        <f t="shared" si="6"/>
        <v>ASR_Financial_Report_SHP21Final</v>
      </c>
      <c r="T78" s="960">
        <f t="shared" si="7"/>
        <v>44658</v>
      </c>
      <c r="U78" t="str">
        <f t="shared" si="8"/>
        <v>Unaudited</v>
      </c>
    </row>
    <row r="79" spans="1:21" x14ac:dyDescent="0.25">
      <c r="A79" t="s">
        <v>437</v>
      </c>
      <c r="B79" t="s">
        <v>1366</v>
      </c>
      <c r="C79" t="s">
        <v>1367</v>
      </c>
      <c r="D79" s="15">
        <v>1900</v>
      </c>
      <c r="E79" s="121">
        <v>1</v>
      </c>
      <c r="F79" t="s">
        <v>439</v>
      </c>
      <c r="G79" s="121">
        <v>182</v>
      </c>
      <c r="H79" t="s">
        <v>379</v>
      </c>
      <c r="I79" t="s">
        <v>488</v>
      </c>
      <c r="J79" t="s">
        <v>433</v>
      </c>
      <c r="K79" t="s">
        <v>434</v>
      </c>
      <c r="L79" s="758" t="s">
        <v>925</v>
      </c>
      <c r="M79" t="s">
        <v>916</v>
      </c>
      <c r="N79" s="681">
        <f t="shared" ca="1" si="5"/>
        <v>0</v>
      </c>
      <c r="O79" s="681">
        <f t="shared" ca="1" si="5"/>
        <v>0</v>
      </c>
      <c r="P79" s="681">
        <f t="shared" ca="1" si="5"/>
        <v>0</v>
      </c>
      <c r="Q79" s="681">
        <f t="shared" ca="1" si="5"/>
        <v>0</v>
      </c>
      <c r="R79" s="681">
        <f t="shared" ca="1" si="5"/>
        <v>0</v>
      </c>
      <c r="S79" t="str">
        <f t="shared" si="6"/>
        <v>ASR_Financial_Report_SHP21Final</v>
      </c>
      <c r="T79" s="960">
        <f t="shared" si="7"/>
        <v>44658</v>
      </c>
      <c r="U79" t="str">
        <f t="shared" si="8"/>
        <v>Unaudited</v>
      </c>
    </row>
    <row r="80" spans="1:21" x14ac:dyDescent="0.25">
      <c r="A80" t="s">
        <v>437</v>
      </c>
      <c r="B80" t="s">
        <v>1366</v>
      </c>
      <c r="C80" t="s">
        <v>1367</v>
      </c>
      <c r="D80" s="15">
        <v>1900</v>
      </c>
      <c r="E80" s="121">
        <v>1</v>
      </c>
      <c r="F80" t="s">
        <v>439</v>
      </c>
      <c r="G80" s="121">
        <v>182</v>
      </c>
      <c r="H80" t="s">
        <v>379</v>
      </c>
      <c r="I80" t="s">
        <v>488</v>
      </c>
      <c r="J80" t="s">
        <v>433</v>
      </c>
      <c r="K80" t="s">
        <v>434</v>
      </c>
      <c r="L80" s="758" t="s">
        <v>193</v>
      </c>
      <c r="M80" t="s">
        <v>40</v>
      </c>
      <c r="N80" s="681">
        <f t="shared" ca="1" si="5"/>
        <v>0</v>
      </c>
      <c r="O80" s="681">
        <f t="shared" ca="1" si="5"/>
        <v>0</v>
      </c>
      <c r="P80" s="681">
        <f t="shared" ca="1" si="5"/>
        <v>0</v>
      </c>
      <c r="Q80" s="681">
        <f t="shared" ca="1" si="5"/>
        <v>0</v>
      </c>
      <c r="R80" s="681">
        <f t="shared" ca="1" si="5"/>
        <v>0</v>
      </c>
      <c r="S80" t="str">
        <f t="shared" si="6"/>
        <v>ASR_Financial_Report_SHP21Final</v>
      </c>
      <c r="T80" s="960">
        <f t="shared" si="7"/>
        <v>44658</v>
      </c>
      <c r="U80" t="str">
        <f t="shared" si="8"/>
        <v>Unaudited</v>
      </c>
    </row>
    <row r="81" spans="1:21" x14ac:dyDescent="0.25">
      <c r="A81" t="s">
        <v>437</v>
      </c>
      <c r="B81" t="s">
        <v>1366</v>
      </c>
      <c r="C81" t="s">
        <v>1367</v>
      </c>
      <c r="D81" s="15">
        <v>1900</v>
      </c>
      <c r="E81" s="121">
        <v>1</v>
      </c>
      <c r="F81" t="s">
        <v>439</v>
      </c>
      <c r="G81" s="121">
        <v>182</v>
      </c>
      <c r="H81" t="s">
        <v>379</v>
      </c>
      <c r="I81" t="s">
        <v>488</v>
      </c>
      <c r="J81" t="s">
        <v>433</v>
      </c>
      <c r="K81" t="s">
        <v>434</v>
      </c>
      <c r="L81" s="758" t="s">
        <v>192</v>
      </c>
      <c r="M81" t="s">
        <v>329</v>
      </c>
      <c r="N81" s="681">
        <f t="shared" ca="1" si="5"/>
        <v>0</v>
      </c>
      <c r="O81" s="681">
        <f t="shared" ca="1" si="5"/>
        <v>0</v>
      </c>
      <c r="P81" s="681">
        <f t="shared" ca="1" si="5"/>
        <v>0</v>
      </c>
      <c r="Q81" s="681">
        <f t="shared" ca="1" si="5"/>
        <v>0</v>
      </c>
      <c r="R81" s="681">
        <f t="shared" ca="1" si="5"/>
        <v>0</v>
      </c>
      <c r="S81" t="str">
        <f t="shared" si="6"/>
        <v>ASR_Financial_Report_SHP21Final</v>
      </c>
      <c r="T81" s="960">
        <f t="shared" si="7"/>
        <v>44658</v>
      </c>
      <c r="U81" t="str">
        <f t="shared" si="8"/>
        <v>Unaudited</v>
      </c>
    </row>
    <row r="82" spans="1:21" x14ac:dyDescent="0.25">
      <c r="A82" t="s">
        <v>437</v>
      </c>
      <c r="B82" t="s">
        <v>1366</v>
      </c>
      <c r="C82" t="s">
        <v>1367</v>
      </c>
      <c r="D82" s="15">
        <v>1900</v>
      </c>
      <c r="E82" s="121">
        <v>1</v>
      </c>
      <c r="F82" t="s">
        <v>439</v>
      </c>
      <c r="G82" s="121">
        <v>182</v>
      </c>
      <c r="H82" t="s">
        <v>379</v>
      </c>
      <c r="I82" t="s">
        <v>488</v>
      </c>
      <c r="J82" t="s">
        <v>450</v>
      </c>
      <c r="K82" t="s">
        <v>435</v>
      </c>
      <c r="L82" s="758" t="s">
        <v>79</v>
      </c>
      <c r="M82" t="s">
        <v>27</v>
      </c>
      <c r="N82" s="681">
        <f t="shared" ca="1" si="5"/>
        <v>4725974.6556166774</v>
      </c>
      <c r="O82" s="681">
        <f t="shared" ca="1" si="5"/>
        <v>1099557.8130603591</v>
      </c>
      <c r="P82" s="681">
        <f t="shared" ca="1" si="5"/>
        <v>3626416.8425563187</v>
      </c>
      <c r="Q82" s="681">
        <f t="shared" ca="1" si="5"/>
        <v>0</v>
      </c>
      <c r="R82" s="681">
        <f t="shared" ca="1" si="5"/>
        <v>0</v>
      </c>
      <c r="S82" t="str">
        <f t="shared" si="6"/>
        <v>ASR_Financial_Report_SHP21Final</v>
      </c>
      <c r="T82" s="960">
        <f t="shared" si="7"/>
        <v>44658</v>
      </c>
      <c r="U82" t="str">
        <f t="shared" si="8"/>
        <v>Unaudited</v>
      </c>
    </row>
    <row r="83" spans="1:21" x14ac:dyDescent="0.25">
      <c r="A83" t="s">
        <v>437</v>
      </c>
      <c r="B83" t="s">
        <v>1366</v>
      </c>
      <c r="C83" t="s">
        <v>1367</v>
      </c>
      <c r="D83" s="15">
        <v>1900</v>
      </c>
      <c r="E83" s="121">
        <v>1</v>
      </c>
      <c r="F83" t="s">
        <v>439</v>
      </c>
      <c r="G83" s="121">
        <v>182</v>
      </c>
      <c r="H83" t="s">
        <v>379</v>
      </c>
      <c r="I83" t="s">
        <v>488</v>
      </c>
      <c r="J83" t="s">
        <v>450</v>
      </c>
      <c r="K83" t="s">
        <v>435</v>
      </c>
      <c r="L83" s="758" t="s">
        <v>80</v>
      </c>
      <c r="M83" t="s">
        <v>97</v>
      </c>
      <c r="N83" s="681">
        <f t="shared" ca="1" si="5"/>
        <v>1112446.46321596</v>
      </c>
      <c r="O83" s="681">
        <f t="shared" ca="1" si="5"/>
        <v>225338.27843985718</v>
      </c>
      <c r="P83" s="681">
        <f t="shared" ca="1" si="5"/>
        <v>887108.18477610277</v>
      </c>
      <c r="Q83" s="681">
        <f t="shared" ca="1" si="5"/>
        <v>0</v>
      </c>
      <c r="R83" s="681">
        <f t="shared" ca="1" si="5"/>
        <v>0</v>
      </c>
      <c r="S83" t="str">
        <f t="shared" si="6"/>
        <v>ASR_Financial_Report_SHP21Final</v>
      </c>
      <c r="T83" s="960">
        <f t="shared" si="7"/>
        <v>44658</v>
      </c>
      <c r="U83" t="str">
        <f t="shared" si="8"/>
        <v>Unaudited</v>
      </c>
    </row>
    <row r="84" spans="1:21" x14ac:dyDescent="0.25">
      <c r="A84" t="s">
        <v>437</v>
      </c>
      <c r="B84" t="s">
        <v>1366</v>
      </c>
      <c r="C84" t="s">
        <v>1367</v>
      </c>
      <c r="D84" s="15">
        <v>1900</v>
      </c>
      <c r="E84" s="121">
        <v>1</v>
      </c>
      <c r="F84" t="s">
        <v>439</v>
      </c>
      <c r="G84" s="121">
        <v>182</v>
      </c>
      <c r="H84" t="s">
        <v>379</v>
      </c>
      <c r="I84" t="s">
        <v>488</v>
      </c>
      <c r="J84" t="s">
        <v>450</v>
      </c>
      <c r="K84" t="s">
        <v>435</v>
      </c>
      <c r="L84" s="758" t="s">
        <v>81</v>
      </c>
      <c r="M84" t="s">
        <v>98</v>
      </c>
      <c r="N84" s="681">
        <f t="shared" ca="1" si="5"/>
        <v>1053854.4202770153</v>
      </c>
      <c r="O84" s="681">
        <f t="shared" ca="1" si="5"/>
        <v>211368.3408195386</v>
      </c>
      <c r="P84" s="681">
        <f t="shared" ca="1" si="5"/>
        <v>842486.07945747674</v>
      </c>
      <c r="Q84" s="681">
        <f t="shared" ca="1" si="5"/>
        <v>0</v>
      </c>
      <c r="R84" s="681">
        <f t="shared" ca="1" si="5"/>
        <v>0</v>
      </c>
      <c r="S84" t="str">
        <f t="shared" si="6"/>
        <v>ASR_Financial_Report_SHP21Final</v>
      </c>
      <c r="T84" s="960">
        <f t="shared" si="7"/>
        <v>44658</v>
      </c>
      <c r="U84" t="str">
        <f t="shared" si="8"/>
        <v>Unaudited</v>
      </c>
    </row>
    <row r="85" spans="1:21" x14ac:dyDescent="0.25">
      <c r="A85" t="s">
        <v>437</v>
      </c>
      <c r="B85" t="s">
        <v>1366</v>
      </c>
      <c r="C85" t="s">
        <v>1367</v>
      </c>
      <c r="D85" s="15">
        <v>1900</v>
      </c>
      <c r="E85" s="121">
        <v>1</v>
      </c>
      <c r="F85" t="s">
        <v>439</v>
      </c>
      <c r="G85" s="121">
        <v>182</v>
      </c>
      <c r="H85" t="s">
        <v>379</v>
      </c>
      <c r="I85" t="s">
        <v>488</v>
      </c>
      <c r="J85" t="s">
        <v>450</v>
      </c>
      <c r="K85" t="s">
        <v>435</v>
      </c>
      <c r="L85" s="758" t="s">
        <v>82</v>
      </c>
      <c r="M85" t="s">
        <v>99</v>
      </c>
      <c r="N85" s="681">
        <f t="shared" ca="1" si="5"/>
        <v>15649.393933240201</v>
      </c>
      <c r="O85" s="681">
        <f t="shared" ca="1" si="5"/>
        <v>3138.750824455291</v>
      </c>
      <c r="P85" s="681">
        <f t="shared" ca="1" si="5"/>
        <v>12510.643108784909</v>
      </c>
      <c r="Q85" s="681">
        <f t="shared" ca="1" si="5"/>
        <v>0</v>
      </c>
      <c r="R85" s="681">
        <f t="shared" ca="1" si="5"/>
        <v>0</v>
      </c>
      <c r="S85" t="str">
        <f t="shared" si="6"/>
        <v>ASR_Financial_Report_SHP21Final</v>
      </c>
      <c r="T85" s="960">
        <f t="shared" si="7"/>
        <v>44658</v>
      </c>
      <c r="U85" t="str">
        <f t="shared" si="8"/>
        <v>Unaudited</v>
      </c>
    </row>
    <row r="86" spans="1:21" x14ac:dyDescent="0.25">
      <c r="A86" t="s">
        <v>437</v>
      </c>
      <c r="B86" t="s">
        <v>1366</v>
      </c>
      <c r="C86" t="s">
        <v>1367</v>
      </c>
      <c r="D86" s="15">
        <v>1900</v>
      </c>
      <c r="E86" s="121">
        <v>1</v>
      </c>
      <c r="F86" t="s">
        <v>439</v>
      </c>
      <c r="G86" s="121">
        <v>182</v>
      </c>
      <c r="H86" t="s">
        <v>379</v>
      </c>
      <c r="I86" t="s">
        <v>488</v>
      </c>
      <c r="J86" t="s">
        <v>450</v>
      </c>
      <c r="K86" t="s">
        <v>435</v>
      </c>
      <c r="L86" s="758" t="s">
        <v>216</v>
      </c>
      <c r="M86" t="s">
        <v>100</v>
      </c>
      <c r="N86" s="681">
        <f t="shared" ca="1" si="5"/>
        <v>-41149.977526672927</v>
      </c>
      <c r="O86" s="681">
        <f t="shared" ca="1" si="5"/>
        <v>-8253.3244698901199</v>
      </c>
      <c r="P86" s="681">
        <f t="shared" ca="1" si="5"/>
        <v>-32896.653056782809</v>
      </c>
      <c r="Q86" s="681">
        <f t="shared" ca="1" si="5"/>
        <v>0</v>
      </c>
      <c r="R86" s="681">
        <f t="shared" ca="1" si="5"/>
        <v>0</v>
      </c>
      <c r="S86" t="str">
        <f t="shared" si="6"/>
        <v>ASR_Financial_Report_SHP21Final</v>
      </c>
      <c r="T86" s="960">
        <f t="shared" si="7"/>
        <v>44658</v>
      </c>
      <c r="U86" t="str">
        <f t="shared" si="8"/>
        <v>Unaudited</v>
      </c>
    </row>
    <row r="87" spans="1:21" x14ac:dyDescent="0.25">
      <c r="A87" t="s">
        <v>437</v>
      </c>
      <c r="B87" t="s">
        <v>1366</v>
      </c>
      <c r="C87" t="s">
        <v>1367</v>
      </c>
      <c r="D87" s="15">
        <v>1900</v>
      </c>
      <c r="E87" s="121">
        <v>1</v>
      </c>
      <c r="F87" t="s">
        <v>439</v>
      </c>
      <c r="G87" s="121">
        <v>182</v>
      </c>
      <c r="H87" t="s">
        <v>379</v>
      </c>
      <c r="I87" t="s">
        <v>488</v>
      </c>
      <c r="J87" t="s">
        <v>450</v>
      </c>
      <c r="K87" t="s">
        <v>435</v>
      </c>
      <c r="L87" s="758" t="s">
        <v>215</v>
      </c>
      <c r="M87" t="s">
        <v>28</v>
      </c>
      <c r="N87" s="681">
        <f t="shared" ca="1" si="5"/>
        <v>309.80557132053758</v>
      </c>
      <c r="O87" s="681">
        <f t="shared" ca="1" si="5"/>
        <v>62.136750889613786</v>
      </c>
      <c r="P87" s="681">
        <f t="shared" ca="1" si="5"/>
        <v>247.6688204309238</v>
      </c>
      <c r="Q87" s="681">
        <f t="shared" ca="1" si="5"/>
        <v>0</v>
      </c>
      <c r="R87" s="681">
        <f t="shared" ca="1" si="5"/>
        <v>0</v>
      </c>
      <c r="S87" t="str">
        <f t="shared" si="6"/>
        <v>ASR_Financial_Report_SHP21Final</v>
      </c>
      <c r="T87" s="960">
        <f t="shared" si="7"/>
        <v>44658</v>
      </c>
      <c r="U87" t="str">
        <f t="shared" si="8"/>
        <v>Unaudited</v>
      </c>
    </row>
    <row r="88" spans="1:21" x14ac:dyDescent="0.25">
      <c r="A88" t="s">
        <v>437</v>
      </c>
      <c r="B88" t="s">
        <v>1366</v>
      </c>
      <c r="C88" t="s">
        <v>1367</v>
      </c>
      <c r="D88" s="15">
        <v>1900</v>
      </c>
      <c r="E88" s="121">
        <v>1</v>
      </c>
      <c r="F88" t="s">
        <v>439</v>
      </c>
      <c r="G88" s="121">
        <v>182</v>
      </c>
      <c r="H88" t="s">
        <v>379</v>
      </c>
      <c r="I88" t="s">
        <v>488</v>
      </c>
      <c r="J88" t="s">
        <v>436</v>
      </c>
      <c r="K88" t="s">
        <v>436</v>
      </c>
      <c r="L88" s="758" t="s">
        <v>84</v>
      </c>
      <c r="M88" t="s">
        <v>327</v>
      </c>
      <c r="N88" s="681">
        <f t="shared" ca="1" si="5"/>
        <v>0</v>
      </c>
      <c r="O88" s="681">
        <f t="shared" ca="1" si="5"/>
        <v>0</v>
      </c>
      <c r="P88" s="681">
        <f t="shared" ca="1" si="5"/>
        <v>0</v>
      </c>
      <c r="Q88" s="681">
        <f t="shared" ca="1" si="5"/>
        <v>0</v>
      </c>
      <c r="R88" s="681">
        <f t="shared" ca="1" si="5"/>
        <v>0</v>
      </c>
      <c r="S88" t="str">
        <f t="shared" si="6"/>
        <v>ASR_Financial_Report_SHP21Final</v>
      </c>
      <c r="T88" s="960">
        <f t="shared" si="7"/>
        <v>44658</v>
      </c>
      <c r="U88" t="str">
        <f t="shared" si="8"/>
        <v>Unaudited</v>
      </c>
    </row>
    <row r="89" spans="1:21" x14ac:dyDescent="0.25">
      <c r="A89" t="s">
        <v>437</v>
      </c>
      <c r="B89" t="s">
        <v>1366</v>
      </c>
      <c r="C89" t="s">
        <v>1367</v>
      </c>
      <c r="D89" s="15">
        <v>1900</v>
      </c>
      <c r="E89" s="121">
        <v>1</v>
      </c>
      <c r="F89" t="s">
        <v>439</v>
      </c>
      <c r="G89" s="121">
        <v>182</v>
      </c>
      <c r="H89" t="s">
        <v>379</v>
      </c>
      <c r="I89" t="s">
        <v>488</v>
      </c>
      <c r="J89" t="s">
        <v>436</v>
      </c>
      <c r="K89" t="s">
        <v>436</v>
      </c>
      <c r="L89" s="758" t="s">
        <v>85</v>
      </c>
      <c r="M89" t="s">
        <v>325</v>
      </c>
      <c r="N89" s="681">
        <f t="shared" ca="1" si="5"/>
        <v>0</v>
      </c>
      <c r="O89" s="681">
        <f t="shared" ca="1" si="5"/>
        <v>0</v>
      </c>
      <c r="P89" s="681">
        <f t="shared" ca="1" si="5"/>
        <v>0</v>
      </c>
      <c r="Q89" s="681">
        <f t="shared" ca="1" si="5"/>
        <v>0</v>
      </c>
      <c r="R89" s="681">
        <f t="shared" ca="1" si="5"/>
        <v>0</v>
      </c>
      <c r="S89" t="str">
        <f t="shared" si="6"/>
        <v>ASR_Financial_Report_SHP21Final</v>
      </c>
      <c r="T89" s="960">
        <f t="shared" si="7"/>
        <v>44658</v>
      </c>
      <c r="U89" t="str">
        <f t="shared" si="8"/>
        <v>Unaudited</v>
      </c>
    </row>
    <row r="90" spans="1:21" x14ac:dyDescent="0.25">
      <c r="A90" t="s">
        <v>437</v>
      </c>
      <c r="B90" t="s">
        <v>1366</v>
      </c>
      <c r="C90" t="s">
        <v>1367</v>
      </c>
      <c r="D90" s="15">
        <v>1900</v>
      </c>
      <c r="E90" s="121">
        <v>1</v>
      </c>
      <c r="F90" t="s">
        <v>439</v>
      </c>
      <c r="G90" s="121">
        <v>182</v>
      </c>
      <c r="H90" t="s">
        <v>379</v>
      </c>
      <c r="I90" t="s">
        <v>488</v>
      </c>
      <c r="J90" t="s">
        <v>436</v>
      </c>
      <c r="K90" t="s">
        <v>436</v>
      </c>
      <c r="L90" s="758" t="s">
        <v>86</v>
      </c>
      <c r="M90" t="s">
        <v>494</v>
      </c>
      <c r="N90" s="681">
        <f t="shared" ca="1" si="5"/>
        <v>0</v>
      </c>
      <c r="O90" s="681">
        <f t="shared" ca="1" si="5"/>
        <v>0</v>
      </c>
      <c r="P90" s="681">
        <f t="shared" ca="1" si="5"/>
        <v>0</v>
      </c>
      <c r="Q90" s="681">
        <f t="shared" ca="1" si="5"/>
        <v>0</v>
      </c>
      <c r="R90" s="681">
        <f t="shared" ca="1" si="5"/>
        <v>0</v>
      </c>
      <c r="S90" t="str">
        <f t="shared" si="6"/>
        <v>ASR_Financial_Report_SHP21Final</v>
      </c>
      <c r="T90" s="960">
        <f t="shared" si="7"/>
        <v>44658</v>
      </c>
      <c r="U90" t="str">
        <f t="shared" si="8"/>
        <v>Unaudited</v>
      </c>
    </row>
    <row r="91" spans="1:21" x14ac:dyDescent="0.25">
      <c r="A91" t="s">
        <v>437</v>
      </c>
      <c r="B91" t="s">
        <v>1366</v>
      </c>
      <c r="C91" t="s">
        <v>1367</v>
      </c>
      <c r="D91" s="15">
        <v>1900</v>
      </c>
      <c r="E91" s="121">
        <v>1</v>
      </c>
      <c r="F91" t="s">
        <v>439</v>
      </c>
      <c r="G91" s="121">
        <v>182</v>
      </c>
      <c r="H91" t="s">
        <v>379</v>
      </c>
      <c r="I91" t="s">
        <v>488</v>
      </c>
      <c r="J91" t="s">
        <v>436</v>
      </c>
      <c r="K91" t="s">
        <v>436</v>
      </c>
      <c r="L91" s="758" t="s">
        <v>87</v>
      </c>
      <c r="M91" t="s">
        <v>495</v>
      </c>
      <c r="N91" s="681">
        <f t="shared" ca="1" si="5"/>
        <v>0</v>
      </c>
      <c r="O91" s="681">
        <f t="shared" ca="1" si="5"/>
        <v>0</v>
      </c>
      <c r="P91" s="681">
        <f t="shared" ca="1" si="5"/>
        <v>0</v>
      </c>
      <c r="Q91" s="681">
        <f t="shared" ca="1" si="5"/>
        <v>0</v>
      </c>
      <c r="R91" s="681">
        <f t="shared" ca="1" si="5"/>
        <v>0</v>
      </c>
      <c r="S91" t="str">
        <f t="shared" si="6"/>
        <v>ASR_Financial_Report_SHP21Final</v>
      </c>
      <c r="T91" s="960">
        <f t="shared" si="7"/>
        <v>44658</v>
      </c>
      <c r="U91" t="str">
        <f t="shared" si="8"/>
        <v>Unaudited</v>
      </c>
    </row>
    <row r="92" spans="1:21" x14ac:dyDescent="0.25">
      <c r="A92" t="s">
        <v>437</v>
      </c>
      <c r="B92" t="s">
        <v>1366</v>
      </c>
      <c r="C92" t="s">
        <v>1367</v>
      </c>
      <c r="D92" s="15">
        <v>1900</v>
      </c>
      <c r="E92" s="121">
        <v>1</v>
      </c>
      <c r="F92" t="s">
        <v>439</v>
      </c>
      <c r="G92" s="121">
        <v>182</v>
      </c>
      <c r="H92" t="s">
        <v>379</v>
      </c>
      <c r="I92" t="s">
        <v>488</v>
      </c>
      <c r="J92" t="s">
        <v>436</v>
      </c>
      <c r="K92" t="s">
        <v>436</v>
      </c>
      <c r="L92" s="758" t="s">
        <v>213</v>
      </c>
      <c r="M92" t="s">
        <v>496</v>
      </c>
      <c r="N92" s="681">
        <f t="shared" ca="1" si="5"/>
        <v>0</v>
      </c>
      <c r="O92" s="681">
        <f t="shared" ca="1" si="5"/>
        <v>0</v>
      </c>
      <c r="P92" s="681">
        <f t="shared" ca="1" si="5"/>
        <v>0</v>
      </c>
      <c r="Q92" s="681">
        <f t="shared" ca="1" si="5"/>
        <v>0</v>
      </c>
      <c r="R92" s="681">
        <f t="shared" ca="1" si="5"/>
        <v>0</v>
      </c>
      <c r="S92" t="str">
        <f t="shared" si="6"/>
        <v>ASR_Financial_Report_SHP21Final</v>
      </c>
      <c r="T92" s="960">
        <f t="shared" si="7"/>
        <v>44658</v>
      </c>
      <c r="U92" t="str">
        <f t="shared" si="8"/>
        <v>Unaudited</v>
      </c>
    </row>
    <row r="93" spans="1:21" x14ac:dyDescent="0.25">
      <c r="A93" t="s">
        <v>437</v>
      </c>
      <c r="B93" t="s">
        <v>1366</v>
      </c>
      <c r="C93" t="s">
        <v>1367</v>
      </c>
      <c r="D93" s="15">
        <v>1900</v>
      </c>
      <c r="E93" s="121">
        <v>1</v>
      </c>
      <c r="F93" t="s">
        <v>439</v>
      </c>
      <c r="G93" s="121">
        <v>182</v>
      </c>
      <c r="H93" t="s">
        <v>379</v>
      </c>
      <c r="I93" t="s">
        <v>489</v>
      </c>
      <c r="J93" t="s">
        <v>26</v>
      </c>
      <c r="K93" t="s">
        <v>26</v>
      </c>
      <c r="L93" s="758" t="s">
        <v>204</v>
      </c>
      <c r="M93" t="s">
        <v>26</v>
      </c>
      <c r="N93" s="681">
        <f t="shared" ca="1" si="5"/>
        <v>176653.83237882255</v>
      </c>
      <c r="O93" s="681">
        <f t="shared" ca="1" si="5"/>
        <v>0</v>
      </c>
      <c r="P93" s="681">
        <f t="shared" ca="1" si="5"/>
        <v>0</v>
      </c>
      <c r="Q93" s="681">
        <f t="shared" ca="1" si="5"/>
        <v>0</v>
      </c>
      <c r="R93" s="681">
        <f t="shared" ca="1" si="5"/>
        <v>0</v>
      </c>
      <c r="S93" t="str">
        <f t="shared" si="6"/>
        <v>ASR_Financial_Report_SHP21Final</v>
      </c>
      <c r="T93" s="960">
        <f t="shared" si="7"/>
        <v>44658</v>
      </c>
      <c r="U93" t="str">
        <f t="shared" si="8"/>
        <v>Unaudited</v>
      </c>
    </row>
    <row r="94" spans="1:21" x14ac:dyDescent="0.25">
      <c r="A94" t="s">
        <v>437</v>
      </c>
      <c r="B94" t="s">
        <v>1366</v>
      </c>
      <c r="C94" t="s">
        <v>1367</v>
      </c>
      <c r="D94" s="15">
        <v>1900</v>
      </c>
      <c r="E94" s="121">
        <v>1</v>
      </c>
      <c r="F94" t="s">
        <v>440</v>
      </c>
      <c r="G94" s="121">
        <v>274</v>
      </c>
      <c r="H94" t="s">
        <v>379</v>
      </c>
      <c r="I94" t="s">
        <v>432</v>
      </c>
      <c r="J94" t="s">
        <v>432</v>
      </c>
      <c r="K94" t="s">
        <v>432</v>
      </c>
      <c r="M94" t="s">
        <v>432</v>
      </c>
      <c r="N94" s="681">
        <f t="shared" ca="1" si="5"/>
        <v>38669</v>
      </c>
      <c r="O94" s="681">
        <f t="shared" ca="1" si="5"/>
        <v>9055</v>
      </c>
      <c r="P94" s="681">
        <f t="shared" ca="1" si="5"/>
        <v>29614</v>
      </c>
      <c r="Q94" s="681">
        <f t="shared" ca="1" si="5"/>
        <v>0</v>
      </c>
      <c r="R94" s="681">
        <f t="shared" ca="1" si="5"/>
        <v>0</v>
      </c>
      <c r="S94" t="str">
        <f t="shared" si="6"/>
        <v>ASR_Financial_Report_SHP21Final</v>
      </c>
      <c r="T94" s="960">
        <f t="shared" si="7"/>
        <v>44658</v>
      </c>
      <c r="U94" t="str">
        <f t="shared" si="8"/>
        <v>Unaudited</v>
      </c>
    </row>
    <row r="95" spans="1:21" x14ac:dyDescent="0.25">
      <c r="A95" t="s">
        <v>437</v>
      </c>
      <c r="B95" t="s">
        <v>1366</v>
      </c>
      <c r="C95" t="s">
        <v>1367</v>
      </c>
      <c r="D95" s="15">
        <v>1900</v>
      </c>
      <c r="E95" s="121">
        <v>1</v>
      </c>
      <c r="F95" t="s">
        <v>440</v>
      </c>
      <c r="G95" s="121">
        <v>274</v>
      </c>
      <c r="H95" t="s">
        <v>379</v>
      </c>
      <c r="I95" t="s">
        <v>487</v>
      </c>
      <c r="J95" t="s">
        <v>12</v>
      </c>
      <c r="K95" t="s">
        <v>12</v>
      </c>
      <c r="L95" s="758">
        <v>1.1000000000000001</v>
      </c>
      <c r="M95" t="s">
        <v>12</v>
      </c>
      <c r="N95" s="681">
        <f t="shared" ca="1" si="5"/>
        <v>106390973.47</v>
      </c>
      <c r="O95" s="681">
        <f t="shared" ca="1" si="5"/>
        <v>0</v>
      </c>
      <c r="P95" s="681">
        <f t="shared" ca="1" si="5"/>
        <v>0</v>
      </c>
      <c r="Q95" s="681">
        <f t="shared" ca="1" si="5"/>
        <v>0</v>
      </c>
      <c r="R95" s="681">
        <f t="shared" ca="1" si="5"/>
        <v>0</v>
      </c>
      <c r="S95" t="str">
        <f t="shared" si="6"/>
        <v>ASR_Financial_Report_SHP21Final</v>
      </c>
      <c r="T95" s="960">
        <f t="shared" si="7"/>
        <v>44658</v>
      </c>
      <c r="U95" t="str">
        <f t="shared" si="8"/>
        <v>Unaudited</v>
      </c>
    </row>
    <row r="96" spans="1:21" x14ac:dyDescent="0.25">
      <c r="A96" t="s">
        <v>437</v>
      </c>
      <c r="B96" t="s">
        <v>1366</v>
      </c>
      <c r="C96" t="s">
        <v>1367</v>
      </c>
      <c r="D96" s="15">
        <v>1900</v>
      </c>
      <c r="E96" s="121">
        <v>1</v>
      </c>
      <c r="F96" t="s">
        <v>440</v>
      </c>
      <c r="G96" s="121">
        <v>274</v>
      </c>
      <c r="H96" t="s">
        <v>379</v>
      </c>
      <c r="I96" t="s">
        <v>487</v>
      </c>
      <c r="J96" t="s">
        <v>12</v>
      </c>
      <c r="K96" t="s">
        <v>222</v>
      </c>
      <c r="L96" s="758">
        <v>1.2</v>
      </c>
      <c r="M96" t="s">
        <v>222</v>
      </c>
      <c r="N96" s="681">
        <f t="shared" ca="1" si="5"/>
        <v>50000</v>
      </c>
      <c r="O96" s="681">
        <f t="shared" ca="1" si="5"/>
        <v>0</v>
      </c>
      <c r="P96" s="681">
        <f t="shared" ca="1" si="5"/>
        <v>0</v>
      </c>
      <c r="Q96" s="681">
        <f t="shared" ca="1" si="5"/>
        <v>0</v>
      </c>
      <c r="R96" s="681">
        <f t="shared" ca="1" si="5"/>
        <v>0</v>
      </c>
      <c r="S96" t="str">
        <f t="shared" si="6"/>
        <v>ASR_Financial_Report_SHP21Final</v>
      </c>
      <c r="T96" s="960">
        <f t="shared" si="7"/>
        <v>44658</v>
      </c>
      <c r="U96" t="str">
        <f t="shared" si="8"/>
        <v>Unaudited</v>
      </c>
    </row>
    <row r="97" spans="1:21" x14ac:dyDescent="0.25">
      <c r="A97" t="s">
        <v>437</v>
      </c>
      <c r="B97" t="s">
        <v>1366</v>
      </c>
      <c r="C97" t="s">
        <v>1367</v>
      </c>
      <c r="D97" s="15">
        <v>1900</v>
      </c>
      <c r="E97" s="121">
        <v>1</v>
      </c>
      <c r="F97" t="s">
        <v>440</v>
      </c>
      <c r="G97" s="121">
        <v>274</v>
      </c>
      <c r="H97" t="s">
        <v>379</v>
      </c>
      <c r="I97" t="s">
        <v>487</v>
      </c>
      <c r="J97" t="s">
        <v>12</v>
      </c>
      <c r="K97" t="s">
        <v>1304</v>
      </c>
      <c r="L97" s="758" t="s">
        <v>1300</v>
      </c>
      <c r="M97" t="s">
        <v>1304</v>
      </c>
      <c r="N97" s="681">
        <f t="shared" ca="1" si="5"/>
        <v>333547.39750000002</v>
      </c>
      <c r="O97" s="681">
        <f t="shared" ca="1" si="5"/>
        <v>0</v>
      </c>
      <c r="P97" s="681">
        <f t="shared" ca="1" si="5"/>
        <v>0</v>
      </c>
      <c r="Q97" s="681">
        <f t="shared" ca="1" si="5"/>
        <v>0</v>
      </c>
      <c r="R97" s="681">
        <f t="shared" ca="1" si="5"/>
        <v>0</v>
      </c>
      <c r="S97" t="str">
        <f t="shared" si="6"/>
        <v>ASR_Financial_Report_SHP21Final</v>
      </c>
      <c r="T97" s="960">
        <f t="shared" si="7"/>
        <v>44658</v>
      </c>
      <c r="U97" t="str">
        <f t="shared" si="8"/>
        <v>Unaudited</v>
      </c>
    </row>
    <row r="98" spans="1:21" x14ac:dyDescent="0.25">
      <c r="A98" t="s">
        <v>437</v>
      </c>
      <c r="B98" t="s">
        <v>1366</v>
      </c>
      <c r="C98" t="s">
        <v>1367</v>
      </c>
      <c r="D98" s="15">
        <v>1900</v>
      </c>
      <c r="E98" s="121">
        <v>1</v>
      </c>
      <c r="F98" t="s">
        <v>440</v>
      </c>
      <c r="G98" s="121">
        <v>274</v>
      </c>
      <c r="H98" t="s">
        <v>379</v>
      </c>
      <c r="I98" t="s">
        <v>487</v>
      </c>
      <c r="J98" t="s">
        <v>12</v>
      </c>
      <c r="K98" t="s">
        <v>1306</v>
      </c>
      <c r="L98" s="758" t="s">
        <v>1305</v>
      </c>
      <c r="M98" t="s">
        <v>1306</v>
      </c>
      <c r="N98" s="681">
        <f t="shared" ca="1" si="5"/>
        <v>-454471.38534082536</v>
      </c>
      <c r="O98" s="681">
        <f t="shared" ca="1" si="5"/>
        <v>0</v>
      </c>
      <c r="P98" s="681">
        <f t="shared" ca="1" si="5"/>
        <v>0</v>
      </c>
      <c r="Q98" s="681">
        <f t="shared" ca="1" si="5"/>
        <v>0</v>
      </c>
      <c r="R98" s="681">
        <f t="shared" ca="1" si="5"/>
        <v>0</v>
      </c>
      <c r="S98" t="str">
        <f t="shared" si="6"/>
        <v>ASR_Financial_Report_SHP21Final</v>
      </c>
      <c r="T98" s="960">
        <f t="shared" si="7"/>
        <v>44658</v>
      </c>
      <c r="U98" t="str">
        <f t="shared" si="8"/>
        <v>Unaudited</v>
      </c>
    </row>
    <row r="99" spans="1:21" x14ac:dyDescent="0.25">
      <c r="A99" t="s">
        <v>437</v>
      </c>
      <c r="B99" t="s">
        <v>1366</v>
      </c>
      <c r="C99" t="s">
        <v>1367</v>
      </c>
      <c r="D99" s="15">
        <v>1900</v>
      </c>
      <c r="E99" s="121">
        <v>1</v>
      </c>
      <c r="F99" t="s">
        <v>440</v>
      </c>
      <c r="G99" s="121">
        <v>274</v>
      </c>
      <c r="H99" t="s">
        <v>379</v>
      </c>
      <c r="I99" t="s">
        <v>487</v>
      </c>
      <c r="J99" t="s">
        <v>13</v>
      </c>
      <c r="K99" t="s">
        <v>13</v>
      </c>
      <c r="L99" s="758" t="s">
        <v>63</v>
      </c>
      <c r="M99" t="s">
        <v>13</v>
      </c>
      <c r="N99" s="681">
        <f t="shared" ca="1" si="5"/>
        <v>0</v>
      </c>
      <c r="O99" s="681">
        <f t="shared" ca="1" si="5"/>
        <v>0</v>
      </c>
      <c r="P99" s="681">
        <f t="shared" ca="1" si="5"/>
        <v>0</v>
      </c>
      <c r="Q99" s="681">
        <f t="shared" ca="1" si="5"/>
        <v>0</v>
      </c>
      <c r="R99" s="681">
        <f t="shared" ca="1" si="5"/>
        <v>0</v>
      </c>
      <c r="S99" t="str">
        <f t="shared" si="6"/>
        <v>ASR_Financial_Report_SHP21Final</v>
      </c>
      <c r="T99" s="960">
        <f t="shared" si="7"/>
        <v>44658</v>
      </c>
      <c r="U99" t="str">
        <f t="shared" si="8"/>
        <v>Unaudited</v>
      </c>
    </row>
    <row r="100" spans="1:21" x14ac:dyDescent="0.25">
      <c r="A100" t="s">
        <v>437</v>
      </c>
      <c r="B100" t="s">
        <v>1366</v>
      </c>
      <c r="C100" t="s">
        <v>1367</v>
      </c>
      <c r="D100" s="15">
        <v>1900</v>
      </c>
      <c r="E100" s="121">
        <v>1</v>
      </c>
      <c r="F100" t="s">
        <v>440</v>
      </c>
      <c r="G100" s="121">
        <v>274</v>
      </c>
      <c r="H100" t="s">
        <v>379</v>
      </c>
      <c r="I100" t="s">
        <v>488</v>
      </c>
      <c r="J100" t="s">
        <v>433</v>
      </c>
      <c r="K100" t="s">
        <v>777</v>
      </c>
      <c r="L100" s="758">
        <v>2.1</v>
      </c>
      <c r="M100" t="s">
        <v>712</v>
      </c>
      <c r="N100" s="681">
        <f t="shared" ca="1" si="5"/>
        <v>193647</v>
      </c>
      <c r="O100" s="681">
        <f t="shared" ca="1" si="5"/>
        <v>167954</v>
      </c>
      <c r="P100" s="681">
        <f t="shared" ca="1" si="5"/>
        <v>25693</v>
      </c>
      <c r="Q100" s="681">
        <f t="shared" ca="1" si="5"/>
        <v>0</v>
      </c>
      <c r="R100" s="681">
        <f t="shared" ca="1" si="5"/>
        <v>0</v>
      </c>
      <c r="S100" t="str">
        <f t="shared" si="6"/>
        <v>ASR_Financial_Report_SHP21Final</v>
      </c>
      <c r="T100" s="960">
        <f t="shared" si="7"/>
        <v>44658</v>
      </c>
      <c r="U100" t="str">
        <f t="shared" si="8"/>
        <v>Unaudited</v>
      </c>
    </row>
    <row r="101" spans="1:21" x14ac:dyDescent="0.25">
      <c r="A101" t="s">
        <v>437</v>
      </c>
      <c r="B101" t="s">
        <v>1366</v>
      </c>
      <c r="C101" t="s">
        <v>1367</v>
      </c>
      <c r="D101" s="15">
        <v>1900</v>
      </c>
      <c r="E101" s="121">
        <v>1</v>
      </c>
      <c r="F101" t="s">
        <v>440</v>
      </c>
      <c r="G101" s="121">
        <v>274</v>
      </c>
      <c r="H101" t="s">
        <v>379</v>
      </c>
      <c r="I101" t="s">
        <v>488</v>
      </c>
      <c r="J101" t="s">
        <v>433</v>
      </c>
      <c r="K101" t="s">
        <v>777</v>
      </c>
      <c r="L101" s="758">
        <v>2.2000000000000002</v>
      </c>
      <c r="M101" t="s">
        <v>713</v>
      </c>
      <c r="N101" s="681">
        <f t="shared" ca="1" si="5"/>
        <v>1210</v>
      </c>
      <c r="O101" s="681">
        <f t="shared" ca="1" si="5"/>
        <v>638</v>
      </c>
      <c r="P101" s="681">
        <f t="shared" ca="1" si="5"/>
        <v>572</v>
      </c>
      <c r="Q101" s="681">
        <f t="shared" ca="1" si="5"/>
        <v>0</v>
      </c>
      <c r="R101" s="681">
        <f t="shared" ca="1" si="5"/>
        <v>0</v>
      </c>
      <c r="S101" t="str">
        <f t="shared" si="6"/>
        <v>ASR_Financial_Report_SHP21Final</v>
      </c>
      <c r="T101" s="960">
        <f t="shared" si="7"/>
        <v>44658</v>
      </c>
      <c r="U101" t="str">
        <f t="shared" si="8"/>
        <v>Unaudited</v>
      </c>
    </row>
    <row r="102" spans="1:21" x14ac:dyDescent="0.25">
      <c r="A102" t="s">
        <v>437</v>
      </c>
      <c r="B102" t="s">
        <v>1366</v>
      </c>
      <c r="C102" t="s">
        <v>1367</v>
      </c>
      <c r="D102" s="15">
        <v>1900</v>
      </c>
      <c r="E102" s="121">
        <v>1</v>
      </c>
      <c r="F102" t="s">
        <v>440</v>
      </c>
      <c r="G102" s="121">
        <v>274</v>
      </c>
      <c r="H102" t="s">
        <v>379</v>
      </c>
      <c r="I102" t="s">
        <v>488</v>
      </c>
      <c r="J102" t="s">
        <v>433</v>
      </c>
      <c r="K102" t="s">
        <v>777</v>
      </c>
      <c r="L102" s="758">
        <v>2.2999999999999998</v>
      </c>
      <c r="M102" t="s">
        <v>714</v>
      </c>
      <c r="N102" s="681">
        <f t="shared" ca="1" si="5"/>
        <v>40580772.890000001</v>
      </c>
      <c r="O102" s="681">
        <f t="shared" ca="1" si="5"/>
        <v>35042606.32</v>
      </c>
      <c r="P102" s="681">
        <f t="shared" ca="1" si="5"/>
        <v>5538166.5700000003</v>
      </c>
      <c r="Q102" s="681">
        <f t="shared" ca="1" si="5"/>
        <v>0</v>
      </c>
      <c r="R102" s="681">
        <f t="shared" ca="1" si="5"/>
        <v>0</v>
      </c>
      <c r="S102" t="str">
        <f t="shared" si="6"/>
        <v>ASR_Financial_Report_SHP21Final</v>
      </c>
      <c r="T102" s="960">
        <f t="shared" si="7"/>
        <v>44658</v>
      </c>
      <c r="U102" t="str">
        <f t="shared" si="8"/>
        <v>Unaudited</v>
      </c>
    </row>
    <row r="103" spans="1:21" x14ac:dyDescent="0.25">
      <c r="A103" t="s">
        <v>437</v>
      </c>
      <c r="B103" t="s">
        <v>1366</v>
      </c>
      <c r="C103" t="s">
        <v>1367</v>
      </c>
      <c r="D103" s="15">
        <v>1900</v>
      </c>
      <c r="E103" s="121">
        <v>1</v>
      </c>
      <c r="F103" t="s">
        <v>440</v>
      </c>
      <c r="G103" s="121">
        <v>274</v>
      </c>
      <c r="H103" t="s">
        <v>379</v>
      </c>
      <c r="I103" t="s">
        <v>488</v>
      </c>
      <c r="J103" t="s">
        <v>433</v>
      </c>
      <c r="K103" t="s">
        <v>777</v>
      </c>
      <c r="L103" s="758">
        <v>2.4</v>
      </c>
      <c r="M103" t="s">
        <v>715</v>
      </c>
      <c r="N103" s="681">
        <f t="shared" ca="1" si="5"/>
        <v>47978.47</v>
      </c>
      <c r="O103" s="681">
        <f t="shared" ca="1" si="5"/>
        <v>31724.370000000003</v>
      </c>
      <c r="P103" s="681">
        <f t="shared" ca="1" si="5"/>
        <v>16254.099999999999</v>
      </c>
      <c r="Q103" s="681">
        <f t="shared" ca="1" si="5"/>
        <v>0</v>
      </c>
      <c r="R103" s="681">
        <f t="shared" ca="1" si="5"/>
        <v>0</v>
      </c>
      <c r="S103" t="str">
        <f t="shared" si="6"/>
        <v>ASR_Financial_Report_SHP21Final</v>
      </c>
      <c r="T103" s="960">
        <f t="shared" si="7"/>
        <v>44658</v>
      </c>
      <c r="U103" t="str">
        <f t="shared" si="8"/>
        <v>Unaudited</v>
      </c>
    </row>
    <row r="104" spans="1:21" x14ac:dyDescent="0.25">
      <c r="A104" t="s">
        <v>437</v>
      </c>
      <c r="B104" t="s">
        <v>1366</v>
      </c>
      <c r="C104" t="s">
        <v>1367</v>
      </c>
      <c r="D104" s="15">
        <v>1900</v>
      </c>
      <c r="E104" s="121">
        <v>1</v>
      </c>
      <c r="F104" t="s">
        <v>440</v>
      </c>
      <c r="G104" s="121">
        <v>274</v>
      </c>
      <c r="H104" t="s">
        <v>379</v>
      </c>
      <c r="I104" t="s">
        <v>488</v>
      </c>
      <c r="J104" t="s">
        <v>433</v>
      </c>
      <c r="K104" t="s">
        <v>777</v>
      </c>
      <c r="L104" s="758">
        <v>2.5</v>
      </c>
      <c r="M104" t="s">
        <v>757</v>
      </c>
      <c r="N104" s="681">
        <f t="shared" ca="1" si="5"/>
        <v>18028</v>
      </c>
      <c r="O104" s="681">
        <f t="shared" ca="1" si="5"/>
        <v>12900</v>
      </c>
      <c r="P104" s="681">
        <f t="shared" ca="1" si="5"/>
        <v>5128</v>
      </c>
      <c r="Q104" s="681">
        <f t="shared" ca="1" si="5"/>
        <v>0</v>
      </c>
      <c r="R104" s="681">
        <f t="shared" ca="1" si="5"/>
        <v>0</v>
      </c>
      <c r="S104" t="str">
        <f t="shared" si="6"/>
        <v>ASR_Financial_Report_SHP21Final</v>
      </c>
      <c r="T104" s="960">
        <f t="shared" si="7"/>
        <v>44658</v>
      </c>
      <c r="U104" t="str">
        <f t="shared" si="8"/>
        <v>Unaudited</v>
      </c>
    </row>
    <row r="105" spans="1:21" x14ac:dyDescent="0.25">
      <c r="A105" t="s">
        <v>437</v>
      </c>
      <c r="B105" t="s">
        <v>1366</v>
      </c>
      <c r="C105" t="s">
        <v>1367</v>
      </c>
      <c r="D105" s="15">
        <v>1900</v>
      </c>
      <c r="E105" s="121">
        <v>1</v>
      </c>
      <c r="F105" t="s">
        <v>440</v>
      </c>
      <c r="G105" s="121">
        <v>274</v>
      </c>
      <c r="H105" t="s">
        <v>379</v>
      </c>
      <c r="I105" t="s">
        <v>488</v>
      </c>
      <c r="J105" t="s">
        <v>433</v>
      </c>
      <c r="K105" t="s">
        <v>777</v>
      </c>
      <c r="L105" s="758">
        <v>2.6</v>
      </c>
      <c r="M105" t="s">
        <v>186</v>
      </c>
      <c r="N105" s="681">
        <f t="shared" ca="1" si="5"/>
        <v>4234212.9600000009</v>
      </c>
      <c r="O105" s="681">
        <f t="shared" ca="1" si="5"/>
        <v>2684961.0300000012</v>
      </c>
      <c r="P105" s="681">
        <f t="shared" ca="1" si="5"/>
        <v>1549251.9299999992</v>
      </c>
      <c r="Q105" s="681">
        <f t="shared" ca="1" si="5"/>
        <v>0</v>
      </c>
      <c r="R105" s="681">
        <f t="shared" ca="1" si="5"/>
        <v>0</v>
      </c>
      <c r="S105" t="str">
        <f t="shared" si="6"/>
        <v>ASR_Financial_Report_SHP21Final</v>
      </c>
      <c r="T105" s="960">
        <f t="shared" si="7"/>
        <v>44658</v>
      </c>
      <c r="U105" t="str">
        <f t="shared" si="8"/>
        <v>Unaudited</v>
      </c>
    </row>
    <row r="106" spans="1:21" x14ac:dyDescent="0.25">
      <c r="A106" t="s">
        <v>437</v>
      </c>
      <c r="B106" t="s">
        <v>1366</v>
      </c>
      <c r="C106" t="s">
        <v>1367</v>
      </c>
      <c r="D106" s="15">
        <v>1900</v>
      </c>
      <c r="E106" s="121">
        <v>1</v>
      </c>
      <c r="F106" t="s">
        <v>440</v>
      </c>
      <c r="G106" s="121">
        <v>274</v>
      </c>
      <c r="H106" t="s">
        <v>379</v>
      </c>
      <c r="I106" t="s">
        <v>488</v>
      </c>
      <c r="J106" t="s">
        <v>433</v>
      </c>
      <c r="K106" t="s">
        <v>777</v>
      </c>
      <c r="L106" s="758">
        <v>2.7</v>
      </c>
      <c r="M106" t="s">
        <v>778</v>
      </c>
      <c r="N106" s="681">
        <f t="shared" ca="1" si="5"/>
        <v>678988.76111768454</v>
      </c>
      <c r="O106" s="681">
        <f t="shared" ca="1" si="5"/>
        <v>575643.4110771697</v>
      </c>
      <c r="P106" s="681">
        <f t="shared" ca="1" si="5"/>
        <v>103345.35004051485</v>
      </c>
      <c r="Q106" s="681">
        <f t="shared" ca="1" si="5"/>
        <v>0</v>
      </c>
      <c r="R106" s="681">
        <f t="shared" ca="1" si="5"/>
        <v>0</v>
      </c>
      <c r="S106" t="str">
        <f t="shared" si="6"/>
        <v>ASR_Financial_Report_SHP21Final</v>
      </c>
      <c r="T106" s="960">
        <f t="shared" si="7"/>
        <v>44658</v>
      </c>
      <c r="U106" t="str">
        <f t="shared" si="8"/>
        <v>Unaudited</v>
      </c>
    </row>
    <row r="107" spans="1:21" x14ac:dyDescent="0.25">
      <c r="A107" t="s">
        <v>437</v>
      </c>
      <c r="B107" t="s">
        <v>1366</v>
      </c>
      <c r="C107" t="s">
        <v>1367</v>
      </c>
      <c r="D107" s="15">
        <v>1900</v>
      </c>
      <c r="E107" s="121">
        <v>1</v>
      </c>
      <c r="F107" t="s">
        <v>440</v>
      </c>
      <c r="G107" s="121">
        <v>274</v>
      </c>
      <c r="H107" t="s">
        <v>379</v>
      </c>
      <c r="I107" t="s">
        <v>488</v>
      </c>
      <c r="J107" t="s">
        <v>433</v>
      </c>
      <c r="K107" t="s">
        <v>777</v>
      </c>
      <c r="L107" s="758">
        <v>2.8</v>
      </c>
      <c r="M107" t="s">
        <v>779</v>
      </c>
      <c r="N107" s="681">
        <f t="shared" ca="1" si="5"/>
        <v>0</v>
      </c>
      <c r="O107" s="681">
        <f t="shared" ca="1" si="5"/>
        <v>0</v>
      </c>
      <c r="P107" s="681">
        <f t="shared" ca="1" si="5"/>
        <v>0</v>
      </c>
      <c r="Q107" s="681">
        <f t="shared" ca="1" si="5"/>
        <v>0</v>
      </c>
      <c r="R107" s="681">
        <f t="shared" ca="1" si="5"/>
        <v>0</v>
      </c>
      <c r="S107" t="str">
        <f t="shared" si="6"/>
        <v>ASR_Financial_Report_SHP21Final</v>
      </c>
      <c r="T107" s="960">
        <f t="shared" si="7"/>
        <v>44658</v>
      </c>
      <c r="U107" t="str">
        <f t="shared" si="8"/>
        <v>Unaudited</v>
      </c>
    </row>
    <row r="108" spans="1:21" x14ac:dyDescent="0.25">
      <c r="A108" t="s">
        <v>437</v>
      </c>
      <c r="B108" t="s">
        <v>1366</v>
      </c>
      <c r="C108" t="s">
        <v>1367</v>
      </c>
      <c r="D108" s="15">
        <v>1900</v>
      </c>
      <c r="E108" s="121">
        <v>1</v>
      </c>
      <c r="F108" t="s">
        <v>440</v>
      </c>
      <c r="G108" s="121">
        <v>274</v>
      </c>
      <c r="H108" t="s">
        <v>379</v>
      </c>
      <c r="I108" t="s">
        <v>488</v>
      </c>
      <c r="J108" t="s">
        <v>433</v>
      </c>
      <c r="K108" t="s">
        <v>777</v>
      </c>
      <c r="L108" s="758">
        <v>2.9</v>
      </c>
      <c r="M108" t="s">
        <v>760</v>
      </c>
      <c r="N108" s="681">
        <f t="shared" ca="1" si="5"/>
        <v>0</v>
      </c>
      <c r="O108" s="681">
        <f t="shared" ca="1" si="5"/>
        <v>0</v>
      </c>
      <c r="P108" s="681">
        <f t="shared" ca="1" si="5"/>
        <v>0</v>
      </c>
      <c r="Q108" s="681">
        <f t="shared" ca="1" si="5"/>
        <v>0</v>
      </c>
      <c r="R108" s="681">
        <f t="shared" ca="1" si="5"/>
        <v>0</v>
      </c>
      <c r="S108" t="str">
        <f t="shared" si="6"/>
        <v>ASR_Financial_Report_SHP21Final</v>
      </c>
      <c r="T108" s="960">
        <f t="shared" si="7"/>
        <v>44658</v>
      </c>
      <c r="U108" t="str">
        <f t="shared" si="8"/>
        <v>Unaudited</v>
      </c>
    </row>
    <row r="109" spans="1:21" x14ac:dyDescent="0.25">
      <c r="A109" t="s">
        <v>437</v>
      </c>
      <c r="B109" t="s">
        <v>1366</v>
      </c>
      <c r="C109" t="s">
        <v>1367</v>
      </c>
      <c r="D109" s="15">
        <v>1900</v>
      </c>
      <c r="E109" s="121">
        <v>1</v>
      </c>
      <c r="F109" t="s">
        <v>440</v>
      </c>
      <c r="G109" s="121">
        <v>274</v>
      </c>
      <c r="H109" t="s">
        <v>379</v>
      </c>
      <c r="I109" t="s">
        <v>488</v>
      </c>
      <c r="J109" t="s">
        <v>433</v>
      </c>
      <c r="K109" t="s">
        <v>223</v>
      </c>
      <c r="L109" s="758">
        <v>2.11</v>
      </c>
      <c r="M109" t="s">
        <v>228</v>
      </c>
      <c r="N109" s="681">
        <f t="shared" ca="1" si="5"/>
        <v>12645976.700000001</v>
      </c>
      <c r="O109" s="681">
        <f t="shared" ca="1" si="5"/>
        <v>1007416.26</v>
      </c>
      <c r="P109" s="681">
        <f t="shared" ca="1" si="5"/>
        <v>11638560.440000001</v>
      </c>
      <c r="Q109" s="681">
        <f t="shared" ca="1" si="5"/>
        <v>0</v>
      </c>
      <c r="R109" s="681">
        <f t="shared" ca="1" si="5"/>
        <v>0</v>
      </c>
      <c r="S109" t="str">
        <f t="shared" si="6"/>
        <v>ASR_Financial_Report_SHP21Final</v>
      </c>
      <c r="T109" s="960">
        <f t="shared" si="7"/>
        <v>44658</v>
      </c>
      <c r="U109" t="str">
        <f t="shared" si="8"/>
        <v>Unaudited</v>
      </c>
    </row>
    <row r="110" spans="1:21" x14ac:dyDescent="0.25">
      <c r="A110" t="s">
        <v>437</v>
      </c>
      <c r="B110" t="s">
        <v>1366</v>
      </c>
      <c r="C110" t="s">
        <v>1367</v>
      </c>
      <c r="D110" s="15">
        <v>1900</v>
      </c>
      <c r="E110" s="121">
        <v>1</v>
      </c>
      <c r="F110" t="s">
        <v>440</v>
      </c>
      <c r="G110" s="121">
        <v>274</v>
      </c>
      <c r="H110" t="s">
        <v>379</v>
      </c>
      <c r="I110" t="s">
        <v>488</v>
      </c>
      <c r="J110" t="s">
        <v>433</v>
      </c>
      <c r="K110" t="s">
        <v>223</v>
      </c>
      <c r="L110" s="758">
        <v>2.12</v>
      </c>
      <c r="M110" t="s">
        <v>552</v>
      </c>
      <c r="N110" s="681">
        <f t="shared" ca="1" si="5"/>
        <v>31091085.630001627</v>
      </c>
      <c r="O110" s="681">
        <f t="shared" ca="1" si="5"/>
        <v>534822.35999999987</v>
      </c>
      <c r="P110" s="681">
        <f t="shared" ca="1" si="5"/>
        <v>30556263.270001628</v>
      </c>
      <c r="Q110" s="681">
        <f t="shared" ca="1" si="5"/>
        <v>0</v>
      </c>
      <c r="R110" s="681">
        <f t="shared" ca="1" si="5"/>
        <v>0</v>
      </c>
      <c r="S110" t="str">
        <f t="shared" si="6"/>
        <v>ASR_Financial_Report_SHP21Final</v>
      </c>
      <c r="T110" s="960">
        <f t="shared" si="7"/>
        <v>44658</v>
      </c>
      <c r="U110" t="str">
        <f t="shared" si="8"/>
        <v>Unaudited</v>
      </c>
    </row>
    <row r="111" spans="1:21" x14ac:dyDescent="0.25">
      <c r="A111" t="s">
        <v>437</v>
      </c>
      <c r="B111" t="s">
        <v>1366</v>
      </c>
      <c r="C111" t="s">
        <v>1367</v>
      </c>
      <c r="D111" s="15">
        <v>1900</v>
      </c>
      <c r="E111" s="121">
        <v>1</v>
      </c>
      <c r="F111" t="s">
        <v>440</v>
      </c>
      <c r="G111" s="121">
        <v>274</v>
      </c>
      <c r="H111" t="s">
        <v>379</v>
      </c>
      <c r="I111" t="s">
        <v>488</v>
      </c>
      <c r="J111" t="s">
        <v>433</v>
      </c>
      <c r="K111" t="s">
        <v>223</v>
      </c>
      <c r="L111" s="758">
        <v>2.13</v>
      </c>
      <c r="M111" t="s">
        <v>229</v>
      </c>
      <c r="N111" s="681">
        <f t="shared" ca="1" si="5"/>
        <v>1728095.3300000189</v>
      </c>
      <c r="O111" s="681">
        <f t="shared" ca="1" si="5"/>
        <v>87178.36</v>
      </c>
      <c r="P111" s="681">
        <f t="shared" ca="1" si="5"/>
        <v>1640916.9700000188</v>
      </c>
      <c r="Q111" s="681">
        <f t="shared" ca="1" si="5"/>
        <v>0</v>
      </c>
      <c r="R111" s="681">
        <f t="shared" ca="1" si="5"/>
        <v>0</v>
      </c>
      <c r="S111" t="str">
        <f t="shared" si="6"/>
        <v>ASR_Financial_Report_SHP21Final</v>
      </c>
      <c r="T111" s="960">
        <f t="shared" si="7"/>
        <v>44658</v>
      </c>
      <c r="U111" t="str">
        <f t="shared" si="8"/>
        <v>Unaudited</v>
      </c>
    </row>
    <row r="112" spans="1:21" x14ac:dyDescent="0.25">
      <c r="A112" t="s">
        <v>437</v>
      </c>
      <c r="B112" t="s">
        <v>1366</v>
      </c>
      <c r="C112" t="s">
        <v>1367</v>
      </c>
      <c r="D112" s="15">
        <v>1900</v>
      </c>
      <c r="E112" s="121">
        <v>1</v>
      </c>
      <c r="F112" t="s">
        <v>440</v>
      </c>
      <c r="G112" s="121">
        <v>274</v>
      </c>
      <c r="H112" t="s">
        <v>379</v>
      </c>
      <c r="I112" t="s">
        <v>488</v>
      </c>
      <c r="J112" t="s">
        <v>433</v>
      </c>
      <c r="K112" t="s">
        <v>223</v>
      </c>
      <c r="L112" s="758">
        <v>2.14</v>
      </c>
      <c r="M112" t="s">
        <v>556</v>
      </c>
      <c r="N112" s="681">
        <f t="shared" ca="1" si="5"/>
        <v>409489.49999999953</v>
      </c>
      <c r="O112" s="681">
        <f t="shared" ca="1" si="5"/>
        <v>265078.67999999953</v>
      </c>
      <c r="P112" s="681">
        <f t="shared" ca="1" si="5"/>
        <v>144410.82</v>
      </c>
      <c r="Q112" s="681">
        <f t="shared" ca="1" si="5"/>
        <v>0</v>
      </c>
      <c r="R112" s="681">
        <f t="shared" ca="1" si="5"/>
        <v>0</v>
      </c>
      <c r="S112" t="str">
        <f t="shared" si="6"/>
        <v>ASR_Financial_Report_SHP21Final</v>
      </c>
      <c r="T112" s="960">
        <f t="shared" si="7"/>
        <v>44658</v>
      </c>
      <c r="U112" t="str">
        <f t="shared" si="8"/>
        <v>Unaudited</v>
      </c>
    </row>
    <row r="113" spans="1:21" x14ac:dyDescent="0.25">
      <c r="A113" t="s">
        <v>437</v>
      </c>
      <c r="B113" t="s">
        <v>1366</v>
      </c>
      <c r="C113" t="s">
        <v>1367</v>
      </c>
      <c r="D113" s="15">
        <v>1900</v>
      </c>
      <c r="E113" s="121">
        <v>1</v>
      </c>
      <c r="F113" t="s">
        <v>440</v>
      </c>
      <c r="G113" s="121">
        <v>274</v>
      </c>
      <c r="H113" t="s">
        <v>379</v>
      </c>
      <c r="I113" t="s">
        <v>488</v>
      </c>
      <c r="J113" t="s">
        <v>433</v>
      </c>
      <c r="K113" t="s">
        <v>223</v>
      </c>
      <c r="L113" s="758">
        <v>2.15</v>
      </c>
      <c r="M113" t="s">
        <v>20</v>
      </c>
      <c r="N113" s="681">
        <f t="shared" ca="1" si="5"/>
        <v>1223693.2100000002</v>
      </c>
      <c r="O113" s="681">
        <f t="shared" ca="1" si="5"/>
        <v>88637.09</v>
      </c>
      <c r="P113" s="681">
        <f t="shared" ca="1" si="5"/>
        <v>1135056.1200000001</v>
      </c>
      <c r="Q113" s="681">
        <f t="shared" ca="1" si="5"/>
        <v>0</v>
      </c>
      <c r="R113" s="681">
        <f t="shared" ca="1" si="5"/>
        <v>0</v>
      </c>
      <c r="S113" t="str">
        <f t="shared" si="6"/>
        <v>ASR_Financial_Report_SHP21Final</v>
      </c>
      <c r="T113" s="960">
        <f t="shared" si="7"/>
        <v>44658</v>
      </c>
      <c r="U113" t="str">
        <f t="shared" si="8"/>
        <v>Unaudited</v>
      </c>
    </row>
    <row r="114" spans="1:21" x14ac:dyDescent="0.25">
      <c r="A114" t="s">
        <v>437</v>
      </c>
      <c r="B114" t="s">
        <v>1366</v>
      </c>
      <c r="C114" t="s">
        <v>1367</v>
      </c>
      <c r="D114" s="15">
        <v>1900</v>
      </c>
      <c r="E114" s="121">
        <v>1</v>
      </c>
      <c r="F114" t="s">
        <v>440</v>
      </c>
      <c r="G114" s="121">
        <v>274</v>
      </c>
      <c r="H114" t="s">
        <v>379</v>
      </c>
      <c r="I114" t="s">
        <v>488</v>
      </c>
      <c r="J114" t="s">
        <v>433</v>
      </c>
      <c r="K114" t="s">
        <v>223</v>
      </c>
      <c r="L114" s="758">
        <v>2.16</v>
      </c>
      <c r="M114" t="s">
        <v>780</v>
      </c>
      <c r="N114" s="681">
        <f t="shared" ca="1" si="5"/>
        <v>2480920.6880000001</v>
      </c>
      <c r="O114" s="681">
        <f t="shared" ca="1" si="5"/>
        <v>344228.97769282031</v>
      </c>
      <c r="P114" s="681">
        <f t="shared" ca="1" si="5"/>
        <v>2136691.71030718</v>
      </c>
      <c r="Q114" s="681">
        <f t="shared" ca="1" si="5"/>
        <v>0</v>
      </c>
      <c r="R114" s="681">
        <f t="shared" ca="1" si="5"/>
        <v>0</v>
      </c>
      <c r="S114" t="str">
        <f t="shared" si="6"/>
        <v>ASR_Financial_Report_SHP21Final</v>
      </c>
      <c r="T114" s="960">
        <f t="shared" si="7"/>
        <v>44658</v>
      </c>
      <c r="U114" t="str">
        <f t="shared" si="8"/>
        <v>Unaudited</v>
      </c>
    </row>
    <row r="115" spans="1:21" x14ac:dyDescent="0.25">
      <c r="A115" t="s">
        <v>437</v>
      </c>
      <c r="B115" t="s">
        <v>1366</v>
      </c>
      <c r="C115" t="s">
        <v>1367</v>
      </c>
      <c r="D115" s="15">
        <v>1900</v>
      </c>
      <c r="E115" s="121">
        <v>1</v>
      </c>
      <c r="F115" t="s">
        <v>440</v>
      </c>
      <c r="G115" s="121">
        <v>274</v>
      </c>
      <c r="H115" t="s">
        <v>379</v>
      </c>
      <c r="I115" t="s">
        <v>488</v>
      </c>
      <c r="J115" t="s">
        <v>433</v>
      </c>
      <c r="K115" t="s">
        <v>223</v>
      </c>
      <c r="L115" s="758">
        <v>2.17</v>
      </c>
      <c r="M115" t="s">
        <v>1033</v>
      </c>
      <c r="N115" s="681">
        <f t="shared" ca="1" si="5"/>
        <v>0</v>
      </c>
      <c r="O115" s="681">
        <f t="shared" ca="1" si="5"/>
        <v>0</v>
      </c>
      <c r="P115" s="681">
        <f t="shared" ca="1" si="5"/>
        <v>0</v>
      </c>
      <c r="Q115" s="681">
        <f t="shared" ca="1" si="5"/>
        <v>0</v>
      </c>
      <c r="R115" s="681">
        <f t="shared" ca="1" si="5"/>
        <v>0</v>
      </c>
      <c r="S115" t="str">
        <f t="shared" si="6"/>
        <v>ASR_Financial_Report_SHP21Final</v>
      </c>
      <c r="T115" s="960">
        <f t="shared" si="7"/>
        <v>44658</v>
      </c>
      <c r="U115" t="str">
        <f t="shared" si="8"/>
        <v>Unaudited</v>
      </c>
    </row>
    <row r="116" spans="1:21" x14ac:dyDescent="0.25">
      <c r="A116" t="s">
        <v>437</v>
      </c>
      <c r="B116" t="s">
        <v>1366</v>
      </c>
      <c r="C116" t="s">
        <v>1367</v>
      </c>
      <c r="D116" s="15">
        <v>1900</v>
      </c>
      <c r="E116" s="121">
        <v>1</v>
      </c>
      <c r="F116" t="s">
        <v>440</v>
      </c>
      <c r="G116" s="121">
        <v>274</v>
      </c>
      <c r="H116" t="s">
        <v>379</v>
      </c>
      <c r="I116" t="s">
        <v>488</v>
      </c>
      <c r="J116" t="s">
        <v>433</v>
      </c>
      <c r="K116" t="s">
        <v>223</v>
      </c>
      <c r="L116" s="758">
        <v>2.1800000000000002</v>
      </c>
      <c r="M116" t="s">
        <v>648</v>
      </c>
      <c r="N116" s="681">
        <f t="shared" ca="1" si="5"/>
        <v>2120294.75</v>
      </c>
      <c r="O116" s="681">
        <f t="shared" ca="1" si="5"/>
        <v>449840.80000000022</v>
      </c>
      <c r="P116" s="681">
        <f t="shared" ca="1" si="5"/>
        <v>1670453.95</v>
      </c>
      <c r="Q116" s="681">
        <f t="shared" ca="1" si="5"/>
        <v>0</v>
      </c>
      <c r="R116" s="681">
        <f t="shared" ca="1" si="5"/>
        <v>0</v>
      </c>
      <c r="S116" t="str">
        <f t="shared" si="6"/>
        <v>ASR_Financial_Report_SHP21Final</v>
      </c>
      <c r="T116" s="960">
        <f t="shared" si="7"/>
        <v>44658</v>
      </c>
      <c r="U116" t="str">
        <f t="shared" si="8"/>
        <v>Unaudited</v>
      </c>
    </row>
    <row r="117" spans="1:21" x14ac:dyDescent="0.25">
      <c r="A117" t="s">
        <v>437</v>
      </c>
      <c r="B117" t="s">
        <v>1366</v>
      </c>
      <c r="C117" t="s">
        <v>1367</v>
      </c>
      <c r="D117" s="15">
        <v>1900</v>
      </c>
      <c r="E117" s="121">
        <v>1</v>
      </c>
      <c r="F117" t="s">
        <v>440</v>
      </c>
      <c r="G117" s="121">
        <v>274</v>
      </c>
      <c r="H117" t="s">
        <v>379</v>
      </c>
      <c r="I117" t="s">
        <v>488</v>
      </c>
      <c r="J117" t="s">
        <v>433</v>
      </c>
      <c r="K117" t="s">
        <v>223</v>
      </c>
      <c r="L117" s="758">
        <v>2.19</v>
      </c>
      <c r="M117" t="s">
        <v>218</v>
      </c>
      <c r="N117" s="681">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45.61</v>
      </c>
      <c r="O117" s="681">
        <f t="shared" ca="1" si="9"/>
        <v>0</v>
      </c>
      <c r="P117" s="681">
        <f t="shared" ca="1" si="9"/>
        <v>45.61</v>
      </c>
      <c r="Q117" s="681">
        <f t="shared" ca="1" si="9"/>
        <v>0</v>
      </c>
      <c r="R117" s="681">
        <f t="shared" ca="1" si="9"/>
        <v>0</v>
      </c>
      <c r="S117" t="str">
        <f t="shared" si="6"/>
        <v>ASR_Financial_Report_SHP21Final</v>
      </c>
      <c r="T117" s="960">
        <f t="shared" si="7"/>
        <v>44658</v>
      </c>
      <c r="U117" t="str">
        <f t="shared" si="8"/>
        <v>Unaudited</v>
      </c>
    </row>
    <row r="118" spans="1:21" x14ac:dyDescent="0.25">
      <c r="A118" t="s">
        <v>437</v>
      </c>
      <c r="B118" t="s">
        <v>1366</v>
      </c>
      <c r="C118" t="s">
        <v>1367</v>
      </c>
      <c r="D118" s="15">
        <v>1900</v>
      </c>
      <c r="E118" s="121">
        <v>1</v>
      </c>
      <c r="F118" t="s">
        <v>440</v>
      </c>
      <c r="G118" s="121">
        <v>274</v>
      </c>
      <c r="H118" t="s">
        <v>379</v>
      </c>
      <c r="I118" t="s">
        <v>488</v>
      </c>
      <c r="J118" t="s">
        <v>433</v>
      </c>
      <c r="K118" t="s">
        <v>223</v>
      </c>
      <c r="L118" s="758" t="s">
        <v>691</v>
      </c>
      <c r="M118" t="s">
        <v>230</v>
      </c>
      <c r="N118" s="681">
        <f t="shared" ca="1" si="9"/>
        <v>725984.70009488973</v>
      </c>
      <c r="O118" s="681">
        <f t="shared" ca="1" si="9"/>
        <v>35723.029553861961</v>
      </c>
      <c r="P118" s="681">
        <f t="shared" ca="1" si="9"/>
        <v>690261.67054102779</v>
      </c>
      <c r="Q118" s="681">
        <f t="shared" ca="1" si="9"/>
        <v>0</v>
      </c>
      <c r="R118" s="681">
        <f t="shared" ca="1" si="9"/>
        <v>0</v>
      </c>
      <c r="S118" t="str">
        <f t="shared" si="6"/>
        <v>ASR_Financial_Report_SHP21Final</v>
      </c>
      <c r="T118" s="960">
        <f t="shared" si="7"/>
        <v>44658</v>
      </c>
      <c r="U118" t="str">
        <f t="shared" si="8"/>
        <v>Unaudited</v>
      </c>
    </row>
    <row r="119" spans="1:21" x14ac:dyDescent="0.25">
      <c r="A119" t="s">
        <v>437</v>
      </c>
      <c r="B119" t="s">
        <v>1366</v>
      </c>
      <c r="C119" t="s">
        <v>1367</v>
      </c>
      <c r="D119" s="15">
        <v>1900</v>
      </c>
      <c r="E119" s="121">
        <v>1</v>
      </c>
      <c r="F119" t="s">
        <v>440</v>
      </c>
      <c r="G119" s="121">
        <v>274</v>
      </c>
      <c r="H119" t="s">
        <v>379</v>
      </c>
      <c r="I119" t="s">
        <v>488</v>
      </c>
      <c r="J119" t="s">
        <v>433</v>
      </c>
      <c r="K119" t="s">
        <v>223</v>
      </c>
      <c r="L119" s="758">
        <v>2.21</v>
      </c>
      <c r="M119" t="s">
        <v>466</v>
      </c>
      <c r="N119" s="681">
        <f t="shared" ca="1" si="9"/>
        <v>-19058.393544135062</v>
      </c>
      <c r="O119" s="681">
        <f t="shared" ca="1" si="9"/>
        <v>-7846.9629255246382</v>
      </c>
      <c r="P119" s="681">
        <f t="shared" ca="1" si="9"/>
        <v>-11211.430618610426</v>
      </c>
      <c r="Q119" s="681">
        <f t="shared" ca="1" si="9"/>
        <v>0</v>
      </c>
      <c r="R119" s="681">
        <f t="shared" ca="1" si="9"/>
        <v>0</v>
      </c>
      <c r="S119" t="str">
        <f t="shared" si="6"/>
        <v>ASR_Financial_Report_SHP21Final</v>
      </c>
      <c r="T119" s="960">
        <f t="shared" si="7"/>
        <v>44658</v>
      </c>
      <c r="U119" t="str">
        <f t="shared" si="8"/>
        <v>Unaudited</v>
      </c>
    </row>
    <row r="120" spans="1:21" x14ac:dyDescent="0.25">
      <c r="A120" t="s">
        <v>437</v>
      </c>
      <c r="B120" t="s">
        <v>1366</v>
      </c>
      <c r="C120" t="s">
        <v>1367</v>
      </c>
      <c r="D120" s="15">
        <v>1900</v>
      </c>
      <c r="E120" s="121">
        <v>1</v>
      </c>
      <c r="F120" t="s">
        <v>440</v>
      </c>
      <c r="G120" s="121">
        <v>274</v>
      </c>
      <c r="H120" t="s">
        <v>379</v>
      </c>
      <c r="I120" t="s">
        <v>488</v>
      </c>
      <c r="J120" t="s">
        <v>433</v>
      </c>
      <c r="K120" t="s">
        <v>6</v>
      </c>
      <c r="L120" s="758" t="s">
        <v>70</v>
      </c>
      <c r="M120" t="s">
        <v>188</v>
      </c>
      <c r="N120" s="681">
        <f t="shared" ca="1" si="9"/>
        <v>67045.84</v>
      </c>
      <c r="O120" s="681">
        <f t="shared" ca="1" si="9"/>
        <v>28476.270000000004</v>
      </c>
      <c r="P120" s="681">
        <f t="shared" ca="1" si="9"/>
        <v>38569.57</v>
      </c>
      <c r="Q120" s="681">
        <f t="shared" ca="1" si="9"/>
        <v>0</v>
      </c>
      <c r="R120" s="681">
        <f t="shared" ca="1" si="9"/>
        <v>0</v>
      </c>
      <c r="S120" t="str">
        <f t="shared" si="6"/>
        <v>ASR_Financial_Report_SHP21Final</v>
      </c>
      <c r="T120" s="960">
        <f t="shared" si="7"/>
        <v>44658</v>
      </c>
      <c r="U120" t="str">
        <f t="shared" si="8"/>
        <v>Unaudited</v>
      </c>
    </row>
    <row r="121" spans="1:21" x14ac:dyDescent="0.25">
      <c r="A121" t="s">
        <v>437</v>
      </c>
      <c r="B121" t="s">
        <v>1366</v>
      </c>
      <c r="C121" t="s">
        <v>1367</v>
      </c>
      <c r="D121" s="15">
        <v>1900</v>
      </c>
      <c r="E121" s="121">
        <v>1</v>
      </c>
      <c r="F121" t="s">
        <v>440</v>
      </c>
      <c r="G121" s="121">
        <v>274</v>
      </c>
      <c r="H121" t="s">
        <v>379</v>
      </c>
      <c r="I121" t="s">
        <v>488</v>
      </c>
      <c r="J121" t="s">
        <v>433</v>
      </c>
      <c r="K121" t="s">
        <v>6</v>
      </c>
      <c r="L121" s="758" t="s">
        <v>71</v>
      </c>
      <c r="M121" t="s">
        <v>231</v>
      </c>
      <c r="N121" s="681">
        <f t="shared" ca="1" si="9"/>
        <v>0</v>
      </c>
      <c r="O121" s="681">
        <f t="shared" ca="1" si="9"/>
        <v>0</v>
      </c>
      <c r="P121" s="681">
        <f t="shared" ca="1" si="9"/>
        <v>0</v>
      </c>
      <c r="Q121" s="681">
        <f t="shared" ca="1" si="9"/>
        <v>0</v>
      </c>
      <c r="R121" s="681">
        <f t="shared" ca="1" si="9"/>
        <v>0</v>
      </c>
      <c r="S121" t="str">
        <f t="shared" si="6"/>
        <v>ASR_Financial_Report_SHP21Final</v>
      </c>
      <c r="T121" s="960">
        <f t="shared" si="7"/>
        <v>44658</v>
      </c>
      <c r="U121" t="str">
        <f t="shared" si="8"/>
        <v>Unaudited</v>
      </c>
    </row>
    <row r="122" spans="1:21" x14ac:dyDescent="0.25">
      <c r="A122" t="s">
        <v>437</v>
      </c>
      <c r="B122" t="s">
        <v>1366</v>
      </c>
      <c r="C122" t="s">
        <v>1367</v>
      </c>
      <c r="D122" s="15">
        <v>1900</v>
      </c>
      <c r="E122" s="121">
        <v>1</v>
      </c>
      <c r="F122" t="s">
        <v>440</v>
      </c>
      <c r="G122" s="121">
        <v>274</v>
      </c>
      <c r="H122" t="s">
        <v>379</v>
      </c>
      <c r="I122" t="s">
        <v>488</v>
      </c>
      <c r="J122" t="s">
        <v>433</v>
      </c>
      <c r="K122" t="s">
        <v>6</v>
      </c>
      <c r="L122" s="758" t="s">
        <v>72</v>
      </c>
      <c r="M122" t="s">
        <v>164</v>
      </c>
      <c r="N122" s="681">
        <f t="shared" ca="1" si="9"/>
        <v>404.36676067880853</v>
      </c>
      <c r="O122" s="681">
        <f t="shared" ca="1" si="9"/>
        <v>335.11623993555992</v>
      </c>
      <c r="P122" s="681">
        <f t="shared" ca="1" si="9"/>
        <v>69.250520743248643</v>
      </c>
      <c r="Q122" s="681">
        <f t="shared" ca="1" si="9"/>
        <v>0</v>
      </c>
      <c r="R122" s="681">
        <f t="shared" ca="1" si="9"/>
        <v>0</v>
      </c>
      <c r="S122" t="str">
        <f t="shared" si="6"/>
        <v>ASR_Financial_Report_SHP21Final</v>
      </c>
      <c r="T122" s="960">
        <f t="shared" si="7"/>
        <v>44658</v>
      </c>
      <c r="U122" t="str">
        <f t="shared" si="8"/>
        <v>Unaudited</v>
      </c>
    </row>
    <row r="123" spans="1:21" x14ac:dyDescent="0.25">
      <c r="A123" t="s">
        <v>437</v>
      </c>
      <c r="B123" t="s">
        <v>1366</v>
      </c>
      <c r="C123" t="s">
        <v>1367</v>
      </c>
      <c r="D123" s="15">
        <v>1900</v>
      </c>
      <c r="E123" s="121">
        <v>1</v>
      </c>
      <c r="F123" t="s">
        <v>440</v>
      </c>
      <c r="G123" s="121">
        <v>274</v>
      </c>
      <c r="H123" t="s">
        <v>379</v>
      </c>
      <c r="I123" t="s">
        <v>488</v>
      </c>
      <c r="J123" t="s">
        <v>433</v>
      </c>
      <c r="K123" t="s">
        <v>6</v>
      </c>
      <c r="L123" s="758">
        <v>3.4</v>
      </c>
      <c r="M123" t="s">
        <v>461</v>
      </c>
      <c r="N123" s="681">
        <f t="shared" ca="1" si="9"/>
        <v>0</v>
      </c>
      <c r="O123" s="681">
        <f t="shared" ca="1" si="9"/>
        <v>0</v>
      </c>
      <c r="P123" s="681">
        <f t="shared" ca="1" si="9"/>
        <v>0</v>
      </c>
      <c r="Q123" s="681">
        <f t="shared" ca="1" si="9"/>
        <v>0</v>
      </c>
      <c r="R123" s="681">
        <f t="shared" ca="1" si="9"/>
        <v>0</v>
      </c>
      <c r="S123" t="str">
        <f t="shared" si="6"/>
        <v>ASR_Financial_Report_SHP21Final</v>
      </c>
      <c r="T123" s="960">
        <f t="shared" si="7"/>
        <v>44658</v>
      </c>
      <c r="U123" t="str">
        <f t="shared" si="8"/>
        <v>Unaudited</v>
      </c>
    </row>
    <row r="124" spans="1:21" x14ac:dyDescent="0.25">
      <c r="A124" t="s">
        <v>437</v>
      </c>
      <c r="B124" t="s">
        <v>1366</v>
      </c>
      <c r="C124" t="s">
        <v>1367</v>
      </c>
      <c r="D124" s="15">
        <v>1900</v>
      </c>
      <c r="E124" s="121">
        <v>1</v>
      </c>
      <c r="F124" t="s">
        <v>440</v>
      </c>
      <c r="G124" s="121">
        <v>274</v>
      </c>
      <c r="H124" t="s">
        <v>379</v>
      </c>
      <c r="I124" t="s">
        <v>488</v>
      </c>
      <c r="J124" t="s">
        <v>433</v>
      </c>
      <c r="K124" t="s">
        <v>434</v>
      </c>
      <c r="L124" s="758">
        <v>4.5</v>
      </c>
      <c r="M124" t="s">
        <v>32</v>
      </c>
      <c r="N124" s="681">
        <f t="shared" ca="1" si="9"/>
        <v>0</v>
      </c>
      <c r="O124" s="681">
        <f t="shared" ca="1" si="9"/>
        <v>0</v>
      </c>
      <c r="P124" s="681">
        <f t="shared" ca="1" si="9"/>
        <v>0</v>
      </c>
      <c r="Q124" s="681">
        <f t="shared" ca="1" si="9"/>
        <v>0</v>
      </c>
      <c r="R124" s="681">
        <f t="shared" ca="1" si="9"/>
        <v>0</v>
      </c>
      <c r="S124" t="str">
        <f t="shared" si="6"/>
        <v>ASR_Financial_Report_SHP21Final</v>
      </c>
      <c r="T124" s="960">
        <f t="shared" si="7"/>
        <v>44658</v>
      </c>
      <c r="U124" t="str">
        <f t="shared" si="8"/>
        <v>Unaudited</v>
      </c>
    </row>
    <row r="125" spans="1:21" x14ac:dyDescent="0.25">
      <c r="A125" t="s">
        <v>437</v>
      </c>
      <c r="B125" t="s">
        <v>1366</v>
      </c>
      <c r="C125" t="s">
        <v>1367</v>
      </c>
      <c r="D125" s="15">
        <v>1900</v>
      </c>
      <c r="E125" s="121">
        <v>1</v>
      </c>
      <c r="F125" t="s">
        <v>440</v>
      </c>
      <c r="G125" s="121">
        <v>274</v>
      </c>
      <c r="H125" t="s">
        <v>379</v>
      </c>
      <c r="I125" t="s">
        <v>488</v>
      </c>
      <c r="J125" t="s">
        <v>433</v>
      </c>
      <c r="K125" t="s">
        <v>434</v>
      </c>
      <c r="L125" s="758" t="s">
        <v>925</v>
      </c>
      <c r="M125" t="s">
        <v>916</v>
      </c>
      <c r="N125" s="681">
        <f t="shared" ca="1" si="9"/>
        <v>0</v>
      </c>
      <c r="O125" s="681">
        <f t="shared" ca="1" si="9"/>
        <v>0</v>
      </c>
      <c r="P125" s="681">
        <f t="shared" ca="1" si="9"/>
        <v>0</v>
      </c>
      <c r="Q125" s="681">
        <f t="shared" ca="1" si="9"/>
        <v>0</v>
      </c>
      <c r="R125" s="681">
        <f t="shared" ca="1" si="9"/>
        <v>0</v>
      </c>
      <c r="S125" t="str">
        <f t="shared" si="6"/>
        <v>ASR_Financial_Report_SHP21Final</v>
      </c>
      <c r="T125" s="960">
        <f t="shared" si="7"/>
        <v>44658</v>
      </c>
      <c r="U125" t="str">
        <f t="shared" si="8"/>
        <v>Unaudited</v>
      </c>
    </row>
    <row r="126" spans="1:21" x14ac:dyDescent="0.25">
      <c r="A126" t="s">
        <v>437</v>
      </c>
      <c r="B126" t="s">
        <v>1366</v>
      </c>
      <c r="C126" t="s">
        <v>1367</v>
      </c>
      <c r="D126" s="15">
        <v>1900</v>
      </c>
      <c r="E126" s="121">
        <v>1</v>
      </c>
      <c r="F126" t="s">
        <v>440</v>
      </c>
      <c r="G126" s="121">
        <v>274</v>
      </c>
      <c r="H126" t="s">
        <v>379</v>
      </c>
      <c r="I126" t="s">
        <v>488</v>
      </c>
      <c r="J126" t="s">
        <v>433</v>
      </c>
      <c r="K126" t="s">
        <v>434</v>
      </c>
      <c r="L126" s="758" t="s">
        <v>193</v>
      </c>
      <c r="M126" t="s">
        <v>40</v>
      </c>
      <c r="N126" s="681">
        <f t="shared" ca="1" si="9"/>
        <v>0</v>
      </c>
      <c r="O126" s="681">
        <f t="shared" ca="1" si="9"/>
        <v>0</v>
      </c>
      <c r="P126" s="681">
        <f t="shared" ca="1" si="9"/>
        <v>0</v>
      </c>
      <c r="Q126" s="681">
        <f t="shared" ca="1" si="9"/>
        <v>0</v>
      </c>
      <c r="R126" s="681">
        <f t="shared" ca="1" si="9"/>
        <v>0</v>
      </c>
      <c r="S126" t="str">
        <f t="shared" si="6"/>
        <v>ASR_Financial_Report_SHP21Final</v>
      </c>
      <c r="T126" s="960">
        <f t="shared" si="7"/>
        <v>44658</v>
      </c>
      <c r="U126" t="str">
        <f t="shared" si="8"/>
        <v>Unaudited</v>
      </c>
    </row>
    <row r="127" spans="1:21" x14ac:dyDescent="0.25">
      <c r="A127" t="s">
        <v>437</v>
      </c>
      <c r="B127" t="s">
        <v>1366</v>
      </c>
      <c r="C127" t="s">
        <v>1367</v>
      </c>
      <c r="D127" s="15">
        <v>1900</v>
      </c>
      <c r="E127" s="121">
        <v>1</v>
      </c>
      <c r="F127" t="s">
        <v>440</v>
      </c>
      <c r="G127" s="121">
        <v>274</v>
      </c>
      <c r="H127" t="s">
        <v>379</v>
      </c>
      <c r="I127" t="s">
        <v>488</v>
      </c>
      <c r="J127" t="s">
        <v>433</v>
      </c>
      <c r="K127" t="s">
        <v>434</v>
      </c>
      <c r="L127" s="758" t="s">
        <v>192</v>
      </c>
      <c r="M127" t="s">
        <v>329</v>
      </c>
      <c r="N127" s="681">
        <f t="shared" ca="1" si="9"/>
        <v>0</v>
      </c>
      <c r="O127" s="681">
        <f t="shared" ca="1" si="9"/>
        <v>0</v>
      </c>
      <c r="P127" s="681">
        <f t="shared" ca="1" si="9"/>
        <v>0</v>
      </c>
      <c r="Q127" s="681">
        <f t="shared" ca="1" si="9"/>
        <v>0</v>
      </c>
      <c r="R127" s="681">
        <f t="shared" ca="1" si="9"/>
        <v>0</v>
      </c>
      <c r="S127" t="str">
        <f t="shared" si="6"/>
        <v>ASR_Financial_Report_SHP21Final</v>
      </c>
      <c r="T127" s="960">
        <f t="shared" si="7"/>
        <v>44658</v>
      </c>
      <c r="U127" t="str">
        <f t="shared" si="8"/>
        <v>Unaudited</v>
      </c>
    </row>
    <row r="128" spans="1:21" x14ac:dyDescent="0.25">
      <c r="A128" t="s">
        <v>437</v>
      </c>
      <c r="B128" t="s">
        <v>1366</v>
      </c>
      <c r="C128" t="s">
        <v>1367</v>
      </c>
      <c r="D128" s="15">
        <v>1900</v>
      </c>
      <c r="E128" s="121">
        <v>1</v>
      </c>
      <c r="F128" t="s">
        <v>440</v>
      </c>
      <c r="G128" s="121">
        <v>274</v>
      </c>
      <c r="H128" t="s">
        <v>379</v>
      </c>
      <c r="I128" t="s">
        <v>488</v>
      </c>
      <c r="J128" t="s">
        <v>450</v>
      </c>
      <c r="K128" t="s">
        <v>435</v>
      </c>
      <c r="L128" s="758" t="s">
        <v>79</v>
      </c>
      <c r="M128" t="s">
        <v>27</v>
      </c>
      <c r="N128" s="681">
        <f t="shared" ca="1" si="9"/>
        <v>-537736856.51031446</v>
      </c>
      <c r="O128" s="681">
        <f t="shared" ca="1" si="9"/>
        <v>-108368153.9393702</v>
      </c>
      <c r="P128" s="681">
        <f t="shared" ca="1" si="9"/>
        <v>-429368702.57094431</v>
      </c>
      <c r="Q128" s="681">
        <f t="shared" ca="1" si="9"/>
        <v>0</v>
      </c>
      <c r="R128" s="681">
        <f t="shared" ca="1" si="9"/>
        <v>0</v>
      </c>
      <c r="S128" t="str">
        <f t="shared" si="6"/>
        <v>ASR_Financial_Report_SHP21Final</v>
      </c>
      <c r="T128" s="960">
        <f t="shared" si="7"/>
        <v>44658</v>
      </c>
      <c r="U128" t="str">
        <f t="shared" si="8"/>
        <v>Unaudited</v>
      </c>
    </row>
    <row r="129" spans="1:21" x14ac:dyDescent="0.25">
      <c r="A129" t="s">
        <v>437</v>
      </c>
      <c r="B129" t="s">
        <v>1366</v>
      </c>
      <c r="C129" t="s">
        <v>1367</v>
      </c>
      <c r="D129" s="15">
        <v>1900</v>
      </c>
      <c r="E129" s="121">
        <v>1</v>
      </c>
      <c r="F129" t="s">
        <v>440</v>
      </c>
      <c r="G129" s="121">
        <v>274</v>
      </c>
      <c r="H129" t="s">
        <v>379</v>
      </c>
      <c r="I129" t="s">
        <v>488</v>
      </c>
      <c r="J129" t="s">
        <v>450</v>
      </c>
      <c r="K129" t="s">
        <v>435</v>
      </c>
      <c r="L129" s="758" t="s">
        <v>80</v>
      </c>
      <c r="M129" t="s">
        <v>97</v>
      </c>
      <c r="N129" s="681">
        <f t="shared" ca="1" si="9"/>
        <v>543499878.33164036</v>
      </c>
      <c r="O129" s="681">
        <f t="shared" ca="1" si="9"/>
        <v>109687669.07839519</v>
      </c>
      <c r="P129" s="681">
        <f t="shared" ca="1" si="9"/>
        <v>433812209.25324517</v>
      </c>
      <c r="Q129" s="681">
        <f t="shared" ca="1" si="9"/>
        <v>0</v>
      </c>
      <c r="R129" s="681">
        <f t="shared" ca="1" si="9"/>
        <v>0</v>
      </c>
      <c r="S129" t="str">
        <f t="shared" si="6"/>
        <v>ASR_Financial_Report_SHP21Final</v>
      </c>
      <c r="T129" s="960">
        <f t="shared" si="7"/>
        <v>44658</v>
      </c>
      <c r="U129" t="str">
        <f t="shared" si="8"/>
        <v>Unaudited</v>
      </c>
    </row>
    <row r="130" spans="1:21" x14ac:dyDescent="0.25">
      <c r="A130" t="s">
        <v>437</v>
      </c>
      <c r="B130" t="s">
        <v>1366</v>
      </c>
      <c r="C130" t="s">
        <v>1367</v>
      </c>
      <c r="D130" s="15">
        <v>1900</v>
      </c>
      <c r="E130" s="121">
        <v>1</v>
      </c>
      <c r="F130" t="s">
        <v>440</v>
      </c>
      <c r="G130" s="121">
        <v>274</v>
      </c>
      <c r="H130" t="s">
        <v>379</v>
      </c>
      <c r="I130" t="s">
        <v>488</v>
      </c>
      <c r="J130" t="s">
        <v>450</v>
      </c>
      <c r="K130" t="s">
        <v>435</v>
      </c>
      <c r="L130" s="758" t="s">
        <v>81</v>
      </c>
      <c r="M130" t="s">
        <v>98</v>
      </c>
      <c r="N130" s="681">
        <f t="shared" ca="1" si="9"/>
        <v>1230989.1974167796</v>
      </c>
      <c r="O130" s="681">
        <f t="shared" ca="1" si="9"/>
        <v>248431.01860893657</v>
      </c>
      <c r="P130" s="681">
        <f t="shared" ca="1" si="9"/>
        <v>982558.17880784301</v>
      </c>
      <c r="Q130" s="681">
        <f t="shared" ca="1" si="9"/>
        <v>0</v>
      </c>
      <c r="R130" s="681">
        <f t="shared" ca="1" si="9"/>
        <v>0</v>
      </c>
      <c r="S130" t="str">
        <f t="shared" ref="S130:S193" si="10">file_name</f>
        <v>ASR_Financial_Report_SHP21Final</v>
      </c>
      <c r="T130" s="960">
        <f t="shared" ref="T130:T193" si="11">file_date</f>
        <v>44658</v>
      </c>
      <c r="U130" t="str">
        <f t="shared" ref="U130:U193" si="12">status</f>
        <v>Unaudited</v>
      </c>
    </row>
    <row r="131" spans="1:21" x14ac:dyDescent="0.25">
      <c r="A131" t="s">
        <v>437</v>
      </c>
      <c r="B131" t="s">
        <v>1366</v>
      </c>
      <c r="C131" t="s">
        <v>1367</v>
      </c>
      <c r="D131" s="15">
        <v>1900</v>
      </c>
      <c r="E131" s="121">
        <v>1</v>
      </c>
      <c r="F131" t="s">
        <v>440</v>
      </c>
      <c r="G131" s="121">
        <v>274</v>
      </c>
      <c r="H131" t="s">
        <v>379</v>
      </c>
      <c r="I131" t="s">
        <v>488</v>
      </c>
      <c r="J131" t="s">
        <v>450</v>
      </c>
      <c r="K131" t="s">
        <v>435</v>
      </c>
      <c r="L131" s="758" t="s">
        <v>82</v>
      </c>
      <c r="M131" t="s">
        <v>99</v>
      </c>
      <c r="N131" s="681">
        <f t="shared" ca="1" si="9"/>
        <v>21290.182443377602</v>
      </c>
      <c r="O131" s="681">
        <f t="shared" ca="1" si="9"/>
        <v>4296.6597285155831</v>
      </c>
      <c r="P131" s="681">
        <f t="shared" ca="1" si="9"/>
        <v>16993.522714862022</v>
      </c>
      <c r="Q131" s="681">
        <f t="shared" ca="1" si="9"/>
        <v>0</v>
      </c>
      <c r="R131" s="681">
        <f t="shared" ca="1" si="9"/>
        <v>0</v>
      </c>
      <c r="S131" t="str">
        <f t="shared" si="10"/>
        <v>ASR_Financial_Report_SHP21Final</v>
      </c>
      <c r="T131" s="960">
        <f t="shared" si="11"/>
        <v>44658</v>
      </c>
      <c r="U131" t="str">
        <f t="shared" si="12"/>
        <v>Unaudited</v>
      </c>
    </row>
    <row r="132" spans="1:21" x14ac:dyDescent="0.25">
      <c r="A132" t="s">
        <v>437</v>
      </c>
      <c r="B132" t="s">
        <v>1366</v>
      </c>
      <c r="C132" t="s">
        <v>1367</v>
      </c>
      <c r="D132" s="15">
        <v>1900</v>
      </c>
      <c r="E132" s="121">
        <v>1</v>
      </c>
      <c r="F132" t="s">
        <v>440</v>
      </c>
      <c r="G132" s="121">
        <v>274</v>
      </c>
      <c r="H132" t="s">
        <v>379</v>
      </c>
      <c r="I132" t="s">
        <v>488</v>
      </c>
      <c r="J132" t="s">
        <v>450</v>
      </c>
      <c r="K132" t="s">
        <v>435</v>
      </c>
      <c r="L132" s="758" t="s">
        <v>216</v>
      </c>
      <c r="M132" t="s">
        <v>100</v>
      </c>
      <c r="N132" s="681">
        <f t="shared" ca="1" si="9"/>
        <v>-37867.700851222333</v>
      </c>
      <c r="O132" s="681">
        <f t="shared" ca="1" si="9"/>
        <v>-7642.2372467518326</v>
      </c>
      <c r="P132" s="681">
        <f t="shared" ca="1" si="9"/>
        <v>-30225.463604470497</v>
      </c>
      <c r="Q132" s="681">
        <f t="shared" ca="1" si="9"/>
        <v>0</v>
      </c>
      <c r="R132" s="681">
        <f t="shared" ca="1" si="9"/>
        <v>0</v>
      </c>
      <c r="S132" t="str">
        <f t="shared" si="10"/>
        <v>ASR_Financial_Report_SHP21Final</v>
      </c>
      <c r="T132" s="960">
        <f t="shared" si="11"/>
        <v>44658</v>
      </c>
      <c r="U132" t="str">
        <f t="shared" si="12"/>
        <v>Unaudited</v>
      </c>
    </row>
    <row r="133" spans="1:21" x14ac:dyDescent="0.25">
      <c r="A133" t="s">
        <v>437</v>
      </c>
      <c r="B133" t="s">
        <v>1366</v>
      </c>
      <c r="C133" t="s">
        <v>1367</v>
      </c>
      <c r="D133" s="15">
        <v>1900</v>
      </c>
      <c r="E133" s="121">
        <v>1</v>
      </c>
      <c r="F133" t="s">
        <v>440</v>
      </c>
      <c r="G133" s="121">
        <v>274</v>
      </c>
      <c r="H133" t="s">
        <v>379</v>
      </c>
      <c r="I133" t="s">
        <v>488</v>
      </c>
      <c r="J133" t="s">
        <v>450</v>
      </c>
      <c r="K133" t="s">
        <v>435</v>
      </c>
      <c r="L133" s="758" t="s">
        <v>215</v>
      </c>
      <c r="M133" t="s">
        <v>28</v>
      </c>
      <c r="N133" s="681">
        <f t="shared" ca="1" si="9"/>
        <v>66286.163745166778</v>
      </c>
      <c r="O133" s="681">
        <f t="shared" ca="1" si="9"/>
        <v>13377.484719969547</v>
      </c>
      <c r="P133" s="681">
        <f t="shared" ca="1" si="9"/>
        <v>52908.679025197227</v>
      </c>
      <c r="Q133" s="681">
        <f t="shared" ca="1" si="9"/>
        <v>0</v>
      </c>
      <c r="R133" s="681">
        <f t="shared" ca="1" si="9"/>
        <v>0</v>
      </c>
      <c r="S133" t="str">
        <f t="shared" si="10"/>
        <v>ASR_Financial_Report_SHP21Final</v>
      </c>
      <c r="T133" s="960">
        <f t="shared" si="11"/>
        <v>44658</v>
      </c>
      <c r="U133" t="str">
        <f t="shared" si="12"/>
        <v>Unaudited</v>
      </c>
    </row>
    <row r="134" spans="1:21" x14ac:dyDescent="0.25">
      <c r="A134" t="s">
        <v>437</v>
      </c>
      <c r="B134" t="s">
        <v>1366</v>
      </c>
      <c r="C134" t="s">
        <v>1367</v>
      </c>
      <c r="D134" s="15">
        <v>1900</v>
      </c>
      <c r="E134" s="121">
        <v>1</v>
      </c>
      <c r="F134" t="s">
        <v>440</v>
      </c>
      <c r="G134" s="121">
        <v>274</v>
      </c>
      <c r="H134" t="s">
        <v>379</v>
      </c>
      <c r="I134" t="s">
        <v>488</v>
      </c>
      <c r="J134" t="s">
        <v>436</v>
      </c>
      <c r="K134" t="s">
        <v>436</v>
      </c>
      <c r="L134" s="758" t="s">
        <v>84</v>
      </c>
      <c r="M134" t="s">
        <v>327</v>
      </c>
      <c r="N134" s="681">
        <f t="shared" ca="1" si="9"/>
        <v>0</v>
      </c>
      <c r="O134" s="681">
        <f t="shared" ca="1" si="9"/>
        <v>0</v>
      </c>
      <c r="P134" s="681">
        <f t="shared" ca="1" si="9"/>
        <v>0</v>
      </c>
      <c r="Q134" s="681">
        <f t="shared" ca="1" si="9"/>
        <v>0</v>
      </c>
      <c r="R134" s="681">
        <f t="shared" ca="1" si="9"/>
        <v>0</v>
      </c>
      <c r="S134" t="str">
        <f t="shared" si="10"/>
        <v>ASR_Financial_Report_SHP21Final</v>
      </c>
      <c r="T134" s="960">
        <f t="shared" si="11"/>
        <v>44658</v>
      </c>
      <c r="U134" t="str">
        <f t="shared" si="12"/>
        <v>Unaudited</v>
      </c>
    </row>
    <row r="135" spans="1:21" x14ac:dyDescent="0.25">
      <c r="A135" t="s">
        <v>437</v>
      </c>
      <c r="B135" t="s">
        <v>1366</v>
      </c>
      <c r="C135" t="s">
        <v>1367</v>
      </c>
      <c r="D135" s="15">
        <v>1900</v>
      </c>
      <c r="E135" s="121">
        <v>1</v>
      </c>
      <c r="F135" t="s">
        <v>440</v>
      </c>
      <c r="G135" s="121">
        <v>274</v>
      </c>
      <c r="H135" t="s">
        <v>379</v>
      </c>
      <c r="I135" t="s">
        <v>488</v>
      </c>
      <c r="J135" t="s">
        <v>436</v>
      </c>
      <c r="K135" t="s">
        <v>436</v>
      </c>
      <c r="L135" s="758" t="s">
        <v>85</v>
      </c>
      <c r="M135" t="s">
        <v>325</v>
      </c>
      <c r="N135" s="681">
        <f t="shared" ca="1" si="9"/>
        <v>0</v>
      </c>
      <c r="O135" s="681">
        <f t="shared" ca="1" si="9"/>
        <v>0</v>
      </c>
      <c r="P135" s="681">
        <f t="shared" ca="1" si="9"/>
        <v>0</v>
      </c>
      <c r="Q135" s="681">
        <f t="shared" ca="1" si="9"/>
        <v>0</v>
      </c>
      <c r="R135" s="681">
        <f t="shared" ca="1" si="9"/>
        <v>0</v>
      </c>
      <c r="S135" t="str">
        <f t="shared" si="10"/>
        <v>ASR_Financial_Report_SHP21Final</v>
      </c>
      <c r="T135" s="960">
        <f t="shared" si="11"/>
        <v>44658</v>
      </c>
      <c r="U135" t="str">
        <f t="shared" si="12"/>
        <v>Unaudited</v>
      </c>
    </row>
    <row r="136" spans="1:21" x14ac:dyDescent="0.25">
      <c r="A136" t="s">
        <v>437</v>
      </c>
      <c r="B136" t="s">
        <v>1366</v>
      </c>
      <c r="C136" t="s">
        <v>1367</v>
      </c>
      <c r="D136" s="15">
        <v>1900</v>
      </c>
      <c r="E136" s="121">
        <v>1</v>
      </c>
      <c r="F136" t="s">
        <v>440</v>
      </c>
      <c r="G136" s="121">
        <v>274</v>
      </c>
      <c r="H136" t="s">
        <v>379</v>
      </c>
      <c r="I136" t="s">
        <v>488</v>
      </c>
      <c r="J136" t="s">
        <v>436</v>
      </c>
      <c r="K136" t="s">
        <v>436</v>
      </c>
      <c r="L136" s="758" t="s">
        <v>86</v>
      </c>
      <c r="M136" t="s">
        <v>494</v>
      </c>
      <c r="N136" s="681">
        <f t="shared" ca="1" si="9"/>
        <v>0</v>
      </c>
      <c r="O136" s="681">
        <f t="shared" ca="1" si="9"/>
        <v>0</v>
      </c>
      <c r="P136" s="681">
        <f t="shared" ca="1" si="9"/>
        <v>0</v>
      </c>
      <c r="Q136" s="681">
        <f t="shared" ca="1" si="9"/>
        <v>0</v>
      </c>
      <c r="R136" s="681">
        <f t="shared" ca="1" si="9"/>
        <v>0</v>
      </c>
      <c r="S136" t="str">
        <f t="shared" si="10"/>
        <v>ASR_Financial_Report_SHP21Final</v>
      </c>
      <c r="T136" s="960">
        <f t="shared" si="11"/>
        <v>44658</v>
      </c>
      <c r="U136" t="str">
        <f t="shared" si="12"/>
        <v>Unaudited</v>
      </c>
    </row>
    <row r="137" spans="1:21" x14ac:dyDescent="0.25">
      <c r="A137" t="s">
        <v>437</v>
      </c>
      <c r="B137" t="s">
        <v>1366</v>
      </c>
      <c r="C137" t="s">
        <v>1367</v>
      </c>
      <c r="D137" s="15">
        <v>1900</v>
      </c>
      <c r="E137" s="121">
        <v>1</v>
      </c>
      <c r="F137" t="s">
        <v>440</v>
      </c>
      <c r="G137" s="121">
        <v>274</v>
      </c>
      <c r="H137" t="s">
        <v>379</v>
      </c>
      <c r="I137" t="s">
        <v>488</v>
      </c>
      <c r="J137" t="s">
        <v>436</v>
      </c>
      <c r="K137" t="s">
        <v>436</v>
      </c>
      <c r="L137" s="758" t="s">
        <v>87</v>
      </c>
      <c r="M137" t="s">
        <v>495</v>
      </c>
      <c r="N137" s="681">
        <f t="shared" ca="1" si="9"/>
        <v>0</v>
      </c>
      <c r="O137" s="681">
        <f t="shared" ca="1" si="9"/>
        <v>0</v>
      </c>
      <c r="P137" s="681">
        <f t="shared" ca="1" si="9"/>
        <v>0</v>
      </c>
      <c r="Q137" s="681">
        <f t="shared" ca="1" si="9"/>
        <v>0</v>
      </c>
      <c r="R137" s="681">
        <f t="shared" ca="1" si="9"/>
        <v>0</v>
      </c>
      <c r="S137" t="str">
        <f t="shared" si="10"/>
        <v>ASR_Financial_Report_SHP21Final</v>
      </c>
      <c r="T137" s="960">
        <f t="shared" si="11"/>
        <v>44658</v>
      </c>
      <c r="U137" t="str">
        <f t="shared" si="12"/>
        <v>Unaudited</v>
      </c>
    </row>
    <row r="138" spans="1:21" x14ac:dyDescent="0.25">
      <c r="A138" t="s">
        <v>437</v>
      </c>
      <c r="B138" t="s">
        <v>1366</v>
      </c>
      <c r="C138" t="s">
        <v>1367</v>
      </c>
      <c r="D138" s="15">
        <v>1900</v>
      </c>
      <c r="E138" s="121">
        <v>1</v>
      </c>
      <c r="F138" t="s">
        <v>440</v>
      </c>
      <c r="G138" s="121">
        <v>274</v>
      </c>
      <c r="H138" t="s">
        <v>379</v>
      </c>
      <c r="I138" t="s">
        <v>488</v>
      </c>
      <c r="J138" t="s">
        <v>436</v>
      </c>
      <c r="K138" t="s">
        <v>436</v>
      </c>
      <c r="L138" s="758" t="s">
        <v>213</v>
      </c>
      <c r="M138" t="s">
        <v>496</v>
      </c>
      <c r="N138" s="681">
        <f t="shared" ca="1" si="9"/>
        <v>0</v>
      </c>
      <c r="O138" s="681">
        <f t="shared" ca="1" si="9"/>
        <v>0</v>
      </c>
      <c r="P138" s="681">
        <f t="shared" ca="1" si="9"/>
        <v>0</v>
      </c>
      <c r="Q138" s="681">
        <f t="shared" ca="1" si="9"/>
        <v>0</v>
      </c>
      <c r="R138" s="681">
        <f t="shared" ca="1" si="9"/>
        <v>0</v>
      </c>
      <c r="S138" t="str">
        <f t="shared" si="10"/>
        <v>ASR_Financial_Report_SHP21Final</v>
      </c>
      <c r="T138" s="960">
        <f t="shared" si="11"/>
        <v>44658</v>
      </c>
      <c r="U138" t="str">
        <f t="shared" si="12"/>
        <v>Unaudited</v>
      </c>
    </row>
    <row r="139" spans="1:21" x14ac:dyDescent="0.25">
      <c r="A139" t="s">
        <v>437</v>
      </c>
      <c r="B139" t="s">
        <v>1366</v>
      </c>
      <c r="C139" t="s">
        <v>1367</v>
      </c>
      <c r="D139" s="15">
        <v>1900</v>
      </c>
      <c r="E139" s="121">
        <v>1</v>
      </c>
      <c r="F139" t="s">
        <v>440</v>
      </c>
      <c r="G139" s="121">
        <v>274</v>
      </c>
      <c r="H139" t="s">
        <v>379</v>
      </c>
      <c r="I139" t="s">
        <v>489</v>
      </c>
      <c r="J139" t="s">
        <v>26</v>
      </c>
      <c r="K139" t="s">
        <v>26</v>
      </c>
      <c r="L139" s="758" t="s">
        <v>204</v>
      </c>
      <c r="M139" t="s">
        <v>26</v>
      </c>
      <c r="N139" s="681">
        <f t="shared" ca="1" si="9"/>
        <v>308952.68021628016</v>
      </c>
      <c r="O139" s="681">
        <f t="shared" ca="1" si="9"/>
        <v>0</v>
      </c>
      <c r="P139" s="681">
        <f t="shared" ca="1" si="9"/>
        <v>0</v>
      </c>
      <c r="Q139" s="681">
        <f t="shared" ca="1" si="9"/>
        <v>0</v>
      </c>
      <c r="R139" s="681">
        <f t="shared" ca="1" si="9"/>
        <v>0</v>
      </c>
      <c r="S139" t="str">
        <f t="shared" si="10"/>
        <v>ASR_Financial_Report_SHP21Final</v>
      </c>
      <c r="T139" s="960">
        <f t="shared" si="11"/>
        <v>44658</v>
      </c>
      <c r="U139" t="str">
        <f t="shared" si="12"/>
        <v>Unaudited</v>
      </c>
    </row>
    <row r="140" spans="1:21" x14ac:dyDescent="0.25">
      <c r="A140" t="s">
        <v>437</v>
      </c>
      <c r="B140" t="s">
        <v>1366</v>
      </c>
      <c r="C140" t="s">
        <v>1367</v>
      </c>
      <c r="D140" s="15">
        <v>1900</v>
      </c>
      <c r="E140" s="121">
        <v>1</v>
      </c>
      <c r="F140" t="s">
        <v>441</v>
      </c>
      <c r="G140" s="121">
        <v>366</v>
      </c>
      <c r="H140" t="s">
        <v>379</v>
      </c>
      <c r="I140" t="s">
        <v>432</v>
      </c>
      <c r="J140" t="s">
        <v>432</v>
      </c>
      <c r="K140" t="s">
        <v>432</v>
      </c>
      <c r="M140" t="s">
        <v>432</v>
      </c>
      <c r="N140" s="681">
        <f t="shared" ca="1" si="9"/>
        <v>40689</v>
      </c>
      <c r="O140" s="681">
        <f t="shared" ca="1" si="9"/>
        <v>9552</v>
      </c>
      <c r="P140" s="681">
        <f t="shared" ca="1" si="9"/>
        <v>31137</v>
      </c>
      <c r="Q140" s="681">
        <f t="shared" ca="1" si="9"/>
        <v>0</v>
      </c>
      <c r="R140" s="681">
        <f t="shared" ca="1" si="9"/>
        <v>0</v>
      </c>
      <c r="S140" t="str">
        <f t="shared" si="10"/>
        <v>ASR_Financial_Report_SHP21Final</v>
      </c>
      <c r="T140" s="960">
        <f t="shared" si="11"/>
        <v>44658</v>
      </c>
      <c r="U140" t="str">
        <f t="shared" si="12"/>
        <v>Unaudited</v>
      </c>
    </row>
    <row r="141" spans="1:21" x14ac:dyDescent="0.25">
      <c r="A141" t="s">
        <v>437</v>
      </c>
      <c r="B141" t="s">
        <v>1366</v>
      </c>
      <c r="C141" t="s">
        <v>1367</v>
      </c>
      <c r="D141" s="15">
        <v>1900</v>
      </c>
      <c r="E141" s="121">
        <v>1</v>
      </c>
      <c r="F141" t="s">
        <v>441</v>
      </c>
      <c r="G141" s="121">
        <v>366</v>
      </c>
      <c r="H141" t="s">
        <v>379</v>
      </c>
      <c r="I141" t="s">
        <v>487</v>
      </c>
      <c r="J141" t="s">
        <v>12</v>
      </c>
      <c r="K141" t="s">
        <v>12</v>
      </c>
      <c r="L141" s="758">
        <v>1.1000000000000001</v>
      </c>
      <c r="M141" t="s">
        <v>12</v>
      </c>
      <c r="N141" s="681">
        <f t="shared" ca="1" si="9"/>
        <v>125416960.98999999</v>
      </c>
      <c r="O141" s="681">
        <f t="shared" ca="1" si="9"/>
        <v>0</v>
      </c>
      <c r="P141" s="681">
        <f t="shared" ca="1" si="9"/>
        <v>0</v>
      </c>
      <c r="Q141" s="681">
        <f t="shared" ca="1" si="9"/>
        <v>0</v>
      </c>
      <c r="R141" s="681">
        <f t="shared" ca="1" si="9"/>
        <v>0</v>
      </c>
      <c r="S141" t="str">
        <f t="shared" si="10"/>
        <v>ASR_Financial_Report_SHP21Final</v>
      </c>
      <c r="T141" s="960">
        <f t="shared" si="11"/>
        <v>44658</v>
      </c>
      <c r="U141" t="str">
        <f t="shared" si="12"/>
        <v>Unaudited</v>
      </c>
    </row>
    <row r="142" spans="1:21" x14ac:dyDescent="0.25">
      <c r="A142" t="s">
        <v>437</v>
      </c>
      <c r="B142" t="s">
        <v>1366</v>
      </c>
      <c r="C142" t="s">
        <v>1367</v>
      </c>
      <c r="D142" s="15">
        <v>1900</v>
      </c>
      <c r="E142" s="121">
        <v>1</v>
      </c>
      <c r="F142" t="s">
        <v>441</v>
      </c>
      <c r="G142" s="121">
        <v>366</v>
      </c>
      <c r="H142" t="s">
        <v>379</v>
      </c>
      <c r="I142" t="s">
        <v>487</v>
      </c>
      <c r="J142" t="s">
        <v>12</v>
      </c>
      <c r="K142" t="s">
        <v>222</v>
      </c>
      <c r="L142" s="758">
        <v>1.2</v>
      </c>
      <c r="M142" t="s">
        <v>222</v>
      </c>
      <c r="N142" s="681">
        <f t="shared" ca="1" si="9"/>
        <v>50000</v>
      </c>
      <c r="O142" s="681">
        <f t="shared" ca="1" si="9"/>
        <v>0</v>
      </c>
      <c r="P142" s="681">
        <f t="shared" ca="1" si="9"/>
        <v>0</v>
      </c>
      <c r="Q142" s="681">
        <f t="shared" ca="1" si="9"/>
        <v>0</v>
      </c>
      <c r="R142" s="681">
        <f t="shared" ca="1" si="9"/>
        <v>0</v>
      </c>
      <c r="S142" t="str">
        <f t="shared" si="10"/>
        <v>ASR_Financial_Report_SHP21Final</v>
      </c>
      <c r="T142" s="960">
        <f t="shared" si="11"/>
        <v>44658</v>
      </c>
      <c r="U142" t="str">
        <f t="shared" si="12"/>
        <v>Unaudited</v>
      </c>
    </row>
    <row r="143" spans="1:21" x14ac:dyDescent="0.25">
      <c r="A143" t="s">
        <v>437</v>
      </c>
      <c r="B143" t="s">
        <v>1366</v>
      </c>
      <c r="C143" t="s">
        <v>1367</v>
      </c>
      <c r="D143" s="15">
        <v>1900</v>
      </c>
      <c r="E143" s="121">
        <v>1</v>
      </c>
      <c r="F143" t="s">
        <v>441</v>
      </c>
      <c r="G143" s="121">
        <v>366</v>
      </c>
      <c r="H143" t="s">
        <v>379</v>
      </c>
      <c r="I143" t="s">
        <v>487</v>
      </c>
      <c r="J143" t="s">
        <v>12</v>
      </c>
      <c r="K143" t="s">
        <v>1304</v>
      </c>
      <c r="L143" s="758" t="s">
        <v>1300</v>
      </c>
      <c r="M143" t="s">
        <v>1304</v>
      </c>
      <c r="N143" s="681">
        <f t="shared" ca="1" si="9"/>
        <v>144958.75999999998</v>
      </c>
      <c r="O143" s="681">
        <f t="shared" ca="1" si="9"/>
        <v>0</v>
      </c>
      <c r="P143" s="681">
        <f t="shared" ca="1" si="9"/>
        <v>0</v>
      </c>
      <c r="Q143" s="681">
        <f t="shared" ca="1" si="9"/>
        <v>0</v>
      </c>
      <c r="R143" s="681">
        <f t="shared" ca="1" si="9"/>
        <v>0</v>
      </c>
      <c r="S143" t="str">
        <f t="shared" si="10"/>
        <v>ASR_Financial_Report_SHP21Final</v>
      </c>
      <c r="T143" s="960">
        <f t="shared" si="11"/>
        <v>44658</v>
      </c>
      <c r="U143" t="str">
        <f t="shared" si="12"/>
        <v>Unaudited</v>
      </c>
    </row>
    <row r="144" spans="1:21" x14ac:dyDescent="0.25">
      <c r="A144" t="s">
        <v>437</v>
      </c>
      <c r="B144" t="s">
        <v>1366</v>
      </c>
      <c r="C144" t="s">
        <v>1367</v>
      </c>
      <c r="D144" s="15">
        <v>1900</v>
      </c>
      <c r="E144" s="121">
        <v>1</v>
      </c>
      <c r="F144" t="s">
        <v>441</v>
      </c>
      <c r="G144" s="121">
        <v>366</v>
      </c>
      <c r="H144" t="s">
        <v>379</v>
      </c>
      <c r="I144" t="s">
        <v>487</v>
      </c>
      <c r="J144" t="s">
        <v>12</v>
      </c>
      <c r="K144" t="s">
        <v>1306</v>
      </c>
      <c r="L144" s="758" t="s">
        <v>1305</v>
      </c>
      <c r="M144" t="s">
        <v>1306</v>
      </c>
      <c r="N144" s="681">
        <f t="shared" ca="1" si="9"/>
        <v>643475.41959799675</v>
      </c>
      <c r="O144" s="681">
        <f t="shared" ca="1" si="9"/>
        <v>0</v>
      </c>
      <c r="P144" s="681">
        <f t="shared" ca="1" si="9"/>
        <v>0</v>
      </c>
      <c r="Q144" s="681">
        <f t="shared" ca="1" si="9"/>
        <v>0</v>
      </c>
      <c r="R144" s="681">
        <f t="shared" ca="1" si="9"/>
        <v>0</v>
      </c>
      <c r="S144" t="str">
        <f t="shared" si="10"/>
        <v>ASR_Financial_Report_SHP21Final</v>
      </c>
      <c r="T144" s="960">
        <f t="shared" si="11"/>
        <v>44658</v>
      </c>
      <c r="U144" t="str">
        <f t="shared" si="12"/>
        <v>Unaudited</v>
      </c>
    </row>
    <row r="145" spans="1:21" x14ac:dyDescent="0.25">
      <c r="A145" t="s">
        <v>437</v>
      </c>
      <c r="B145" t="s">
        <v>1366</v>
      </c>
      <c r="C145" t="s">
        <v>1367</v>
      </c>
      <c r="D145" s="15">
        <v>1900</v>
      </c>
      <c r="E145" s="121">
        <v>1</v>
      </c>
      <c r="F145" t="s">
        <v>441</v>
      </c>
      <c r="G145" s="121">
        <v>366</v>
      </c>
      <c r="H145" t="s">
        <v>379</v>
      </c>
      <c r="I145" t="s">
        <v>487</v>
      </c>
      <c r="J145" t="s">
        <v>13</v>
      </c>
      <c r="K145" t="s">
        <v>13</v>
      </c>
      <c r="L145" s="758" t="s">
        <v>63</v>
      </c>
      <c r="M145" t="s">
        <v>13</v>
      </c>
      <c r="N145" s="681">
        <f t="shared" ca="1" si="9"/>
        <v>-5358447.7811486349</v>
      </c>
      <c r="O145" s="681">
        <f t="shared" ca="1" si="9"/>
        <v>0</v>
      </c>
      <c r="P145" s="681">
        <f t="shared" ca="1" si="9"/>
        <v>0</v>
      </c>
      <c r="Q145" s="681">
        <f t="shared" ca="1" si="9"/>
        <v>0</v>
      </c>
      <c r="R145" s="681">
        <f t="shared" ca="1" si="9"/>
        <v>0</v>
      </c>
      <c r="S145" t="str">
        <f t="shared" si="10"/>
        <v>ASR_Financial_Report_SHP21Final</v>
      </c>
      <c r="T145" s="960">
        <f t="shared" si="11"/>
        <v>44658</v>
      </c>
      <c r="U145" t="str">
        <f t="shared" si="12"/>
        <v>Unaudited</v>
      </c>
    </row>
    <row r="146" spans="1:21" x14ac:dyDescent="0.25">
      <c r="A146" t="s">
        <v>437</v>
      </c>
      <c r="B146" t="s">
        <v>1366</v>
      </c>
      <c r="C146" t="s">
        <v>1367</v>
      </c>
      <c r="D146" s="15">
        <v>1900</v>
      </c>
      <c r="E146" s="121">
        <v>1</v>
      </c>
      <c r="F146" t="s">
        <v>441</v>
      </c>
      <c r="G146" s="121">
        <v>366</v>
      </c>
      <c r="H146" t="s">
        <v>379</v>
      </c>
      <c r="I146" t="s">
        <v>488</v>
      </c>
      <c r="J146" t="s">
        <v>433</v>
      </c>
      <c r="K146" t="s">
        <v>777</v>
      </c>
      <c r="L146" s="758">
        <v>2.1</v>
      </c>
      <c r="M146" t="s">
        <v>712</v>
      </c>
      <c r="N146" s="681">
        <f t="shared" ca="1" si="9"/>
        <v>197336</v>
      </c>
      <c r="O146" s="681">
        <f t="shared" ca="1" si="9"/>
        <v>170724</v>
      </c>
      <c r="P146" s="681">
        <f t="shared" ca="1" si="9"/>
        <v>26612</v>
      </c>
      <c r="Q146" s="681">
        <f t="shared" ca="1" si="9"/>
        <v>0</v>
      </c>
      <c r="R146" s="681">
        <f t="shared" ca="1" si="9"/>
        <v>0</v>
      </c>
      <c r="S146" t="str">
        <f t="shared" si="10"/>
        <v>ASR_Financial_Report_SHP21Final</v>
      </c>
      <c r="T146" s="960">
        <f t="shared" si="11"/>
        <v>44658</v>
      </c>
      <c r="U146" t="str">
        <f t="shared" si="12"/>
        <v>Unaudited</v>
      </c>
    </row>
    <row r="147" spans="1:21" x14ac:dyDescent="0.25">
      <c r="A147" t="s">
        <v>437</v>
      </c>
      <c r="B147" t="s">
        <v>1366</v>
      </c>
      <c r="C147" t="s">
        <v>1367</v>
      </c>
      <c r="D147" s="15">
        <v>1900</v>
      </c>
      <c r="E147" s="121">
        <v>1</v>
      </c>
      <c r="F147" t="s">
        <v>441</v>
      </c>
      <c r="G147" s="121">
        <v>366</v>
      </c>
      <c r="H147" t="s">
        <v>379</v>
      </c>
      <c r="I147" t="s">
        <v>488</v>
      </c>
      <c r="J147" t="s">
        <v>433</v>
      </c>
      <c r="K147" t="s">
        <v>777</v>
      </c>
      <c r="L147" s="758">
        <v>2.2000000000000002</v>
      </c>
      <c r="M147" t="s">
        <v>713</v>
      </c>
      <c r="N147" s="681">
        <f t="shared" ca="1" si="9"/>
        <v>1135</v>
      </c>
      <c r="O147" s="681">
        <f t="shared" ca="1" si="9"/>
        <v>590</v>
      </c>
      <c r="P147" s="681">
        <f t="shared" ca="1" si="9"/>
        <v>545</v>
      </c>
      <c r="Q147" s="681">
        <f t="shared" ca="1" si="9"/>
        <v>0</v>
      </c>
      <c r="R147" s="681">
        <f t="shared" ca="1" si="9"/>
        <v>0</v>
      </c>
      <c r="S147" t="str">
        <f t="shared" si="10"/>
        <v>ASR_Financial_Report_SHP21Final</v>
      </c>
      <c r="T147" s="960">
        <f t="shared" si="11"/>
        <v>44658</v>
      </c>
      <c r="U147" t="str">
        <f t="shared" si="12"/>
        <v>Unaudited</v>
      </c>
    </row>
    <row r="148" spans="1:21" x14ac:dyDescent="0.25">
      <c r="A148" t="s">
        <v>437</v>
      </c>
      <c r="B148" t="s">
        <v>1366</v>
      </c>
      <c r="C148" t="s">
        <v>1367</v>
      </c>
      <c r="D148" s="15">
        <v>1900</v>
      </c>
      <c r="E148" s="121">
        <v>1</v>
      </c>
      <c r="F148" t="s">
        <v>441</v>
      </c>
      <c r="G148" s="121">
        <v>366</v>
      </c>
      <c r="H148" t="s">
        <v>379</v>
      </c>
      <c r="I148" t="s">
        <v>488</v>
      </c>
      <c r="J148" t="s">
        <v>433</v>
      </c>
      <c r="K148" t="s">
        <v>777</v>
      </c>
      <c r="L148" s="758">
        <v>2.2999999999999998</v>
      </c>
      <c r="M148" t="s">
        <v>714</v>
      </c>
      <c r="N148" s="681">
        <f t="shared" ca="1" si="9"/>
        <v>45884401.270000003</v>
      </c>
      <c r="O148" s="681">
        <f t="shared" ca="1" si="9"/>
        <v>39539144.280000001</v>
      </c>
      <c r="P148" s="681">
        <f t="shared" ca="1" si="9"/>
        <v>6345256.9900000002</v>
      </c>
      <c r="Q148" s="681">
        <f t="shared" ca="1" si="9"/>
        <v>0</v>
      </c>
      <c r="R148" s="681">
        <f t="shared" ca="1" si="9"/>
        <v>0</v>
      </c>
      <c r="S148" t="str">
        <f t="shared" si="10"/>
        <v>ASR_Financial_Report_SHP21Final</v>
      </c>
      <c r="T148" s="960">
        <f t="shared" si="11"/>
        <v>44658</v>
      </c>
      <c r="U148" t="str">
        <f t="shared" si="12"/>
        <v>Unaudited</v>
      </c>
    </row>
    <row r="149" spans="1:21" x14ac:dyDescent="0.25">
      <c r="A149" t="s">
        <v>437</v>
      </c>
      <c r="B149" t="s">
        <v>1366</v>
      </c>
      <c r="C149" t="s">
        <v>1367</v>
      </c>
      <c r="D149" s="15">
        <v>1900</v>
      </c>
      <c r="E149" s="121">
        <v>1</v>
      </c>
      <c r="F149" t="s">
        <v>441</v>
      </c>
      <c r="G149" s="121">
        <v>366</v>
      </c>
      <c r="H149" t="s">
        <v>379</v>
      </c>
      <c r="I149" t="s">
        <v>488</v>
      </c>
      <c r="J149" t="s">
        <v>433</v>
      </c>
      <c r="K149" t="s">
        <v>777</v>
      </c>
      <c r="L149" s="758">
        <v>2.4</v>
      </c>
      <c r="M149" t="s">
        <v>715</v>
      </c>
      <c r="N149" s="681">
        <f t="shared" ca="1" si="9"/>
        <v>78494.509999999995</v>
      </c>
      <c r="O149" s="681">
        <f t="shared" ca="1" si="9"/>
        <v>50695.899999999994</v>
      </c>
      <c r="P149" s="681">
        <f t="shared" ca="1" si="9"/>
        <v>27798.61</v>
      </c>
      <c r="Q149" s="681">
        <f t="shared" ca="1" si="9"/>
        <v>0</v>
      </c>
      <c r="R149" s="681">
        <f t="shared" ca="1" si="9"/>
        <v>0</v>
      </c>
      <c r="S149" t="str">
        <f t="shared" si="10"/>
        <v>ASR_Financial_Report_SHP21Final</v>
      </c>
      <c r="T149" s="960">
        <f t="shared" si="11"/>
        <v>44658</v>
      </c>
      <c r="U149" t="str">
        <f t="shared" si="12"/>
        <v>Unaudited</v>
      </c>
    </row>
    <row r="150" spans="1:21" x14ac:dyDescent="0.25">
      <c r="A150" t="s">
        <v>437</v>
      </c>
      <c r="B150" t="s">
        <v>1366</v>
      </c>
      <c r="C150" t="s">
        <v>1367</v>
      </c>
      <c r="D150" s="15">
        <v>1900</v>
      </c>
      <c r="E150" s="121">
        <v>1</v>
      </c>
      <c r="F150" t="s">
        <v>441</v>
      </c>
      <c r="G150" s="121">
        <v>366</v>
      </c>
      <c r="H150" t="s">
        <v>379</v>
      </c>
      <c r="I150" t="s">
        <v>488</v>
      </c>
      <c r="J150" t="s">
        <v>433</v>
      </c>
      <c r="K150" t="s">
        <v>777</v>
      </c>
      <c r="L150" s="758">
        <v>2.5</v>
      </c>
      <c r="M150" t="s">
        <v>757</v>
      </c>
      <c r="N150" s="681">
        <f t="shared" ca="1" si="9"/>
        <v>19478</v>
      </c>
      <c r="O150" s="681">
        <f t="shared" ca="1" si="9"/>
        <v>15337</v>
      </c>
      <c r="P150" s="681">
        <f t="shared" ca="1" si="9"/>
        <v>4141</v>
      </c>
      <c r="Q150" s="681">
        <f t="shared" ca="1" si="9"/>
        <v>0</v>
      </c>
      <c r="R150" s="681">
        <f t="shared" ca="1" si="9"/>
        <v>0</v>
      </c>
      <c r="S150" t="str">
        <f t="shared" si="10"/>
        <v>ASR_Financial_Report_SHP21Final</v>
      </c>
      <c r="T150" s="960">
        <f t="shared" si="11"/>
        <v>44658</v>
      </c>
      <c r="U150" t="str">
        <f t="shared" si="12"/>
        <v>Unaudited</v>
      </c>
    </row>
    <row r="151" spans="1:21" x14ac:dyDescent="0.25">
      <c r="A151" t="s">
        <v>437</v>
      </c>
      <c r="B151" t="s">
        <v>1366</v>
      </c>
      <c r="C151" t="s">
        <v>1367</v>
      </c>
      <c r="D151" s="15">
        <v>1900</v>
      </c>
      <c r="E151" s="121">
        <v>1</v>
      </c>
      <c r="F151" t="s">
        <v>441</v>
      </c>
      <c r="G151" s="121">
        <v>366</v>
      </c>
      <c r="H151" t="s">
        <v>379</v>
      </c>
      <c r="I151" t="s">
        <v>488</v>
      </c>
      <c r="J151" t="s">
        <v>433</v>
      </c>
      <c r="K151" t="s">
        <v>777</v>
      </c>
      <c r="L151" s="758">
        <v>2.6</v>
      </c>
      <c r="M151" t="s">
        <v>186</v>
      </c>
      <c r="N151" s="681">
        <f t="shared" ca="1" si="9"/>
        <v>4395999.9399999985</v>
      </c>
      <c r="O151" s="681">
        <f t="shared" ca="1" si="9"/>
        <v>3132171.1799999988</v>
      </c>
      <c r="P151" s="681">
        <f t="shared" ca="1" si="9"/>
        <v>1263828.7599999998</v>
      </c>
      <c r="Q151" s="681">
        <f t="shared" ca="1" si="9"/>
        <v>0</v>
      </c>
      <c r="R151" s="681">
        <f t="shared" ca="1" si="9"/>
        <v>0</v>
      </c>
      <c r="S151" t="str">
        <f t="shared" si="10"/>
        <v>ASR_Financial_Report_SHP21Final</v>
      </c>
      <c r="T151" s="960">
        <f t="shared" si="11"/>
        <v>44658</v>
      </c>
      <c r="U151" t="str">
        <f t="shared" si="12"/>
        <v>Unaudited</v>
      </c>
    </row>
    <row r="152" spans="1:21" x14ac:dyDescent="0.25">
      <c r="A152" t="s">
        <v>437</v>
      </c>
      <c r="B152" t="s">
        <v>1366</v>
      </c>
      <c r="C152" t="s">
        <v>1367</v>
      </c>
      <c r="D152" s="15">
        <v>1900</v>
      </c>
      <c r="E152" s="121">
        <v>1</v>
      </c>
      <c r="F152" t="s">
        <v>441</v>
      </c>
      <c r="G152" s="121">
        <v>366</v>
      </c>
      <c r="H152" t="s">
        <v>379</v>
      </c>
      <c r="I152" t="s">
        <v>488</v>
      </c>
      <c r="J152" t="s">
        <v>433</v>
      </c>
      <c r="K152" t="s">
        <v>777</v>
      </c>
      <c r="L152" s="758">
        <v>2.7</v>
      </c>
      <c r="M152" t="s">
        <v>778</v>
      </c>
      <c r="N152" s="681">
        <f t="shared" ca="1" si="9"/>
        <v>2943996.3168257046</v>
      </c>
      <c r="O152" s="681">
        <f t="shared" ca="1" si="9"/>
        <v>2499977.5750321941</v>
      </c>
      <c r="P152" s="681">
        <f t="shared" ca="1" si="9"/>
        <v>444018.74179351056</v>
      </c>
      <c r="Q152" s="681">
        <f t="shared" ca="1" si="9"/>
        <v>0</v>
      </c>
      <c r="R152" s="681">
        <f t="shared" ca="1" si="9"/>
        <v>0</v>
      </c>
      <c r="S152" t="str">
        <f t="shared" si="10"/>
        <v>ASR_Financial_Report_SHP21Final</v>
      </c>
      <c r="T152" s="960">
        <f t="shared" si="11"/>
        <v>44658</v>
      </c>
      <c r="U152" t="str">
        <f t="shared" si="12"/>
        <v>Unaudited</v>
      </c>
    </row>
    <row r="153" spans="1:21" x14ac:dyDescent="0.25">
      <c r="A153" t="s">
        <v>437</v>
      </c>
      <c r="B153" t="s">
        <v>1366</v>
      </c>
      <c r="C153" t="s">
        <v>1367</v>
      </c>
      <c r="D153" s="15">
        <v>1900</v>
      </c>
      <c r="E153" s="121">
        <v>1</v>
      </c>
      <c r="F153" t="s">
        <v>441</v>
      </c>
      <c r="G153" s="121">
        <v>366</v>
      </c>
      <c r="H153" t="s">
        <v>379</v>
      </c>
      <c r="I153" t="s">
        <v>488</v>
      </c>
      <c r="J153" t="s">
        <v>433</v>
      </c>
      <c r="K153" t="s">
        <v>777</v>
      </c>
      <c r="L153" s="758">
        <v>2.8</v>
      </c>
      <c r="M153" t="s">
        <v>779</v>
      </c>
      <c r="N153" s="681">
        <f t="shared" ca="1" si="9"/>
        <v>0</v>
      </c>
      <c r="O153" s="681">
        <f t="shared" ca="1" si="9"/>
        <v>0</v>
      </c>
      <c r="P153" s="681">
        <f t="shared" ca="1" si="9"/>
        <v>0</v>
      </c>
      <c r="Q153" s="681">
        <f t="shared" ca="1" si="9"/>
        <v>0</v>
      </c>
      <c r="R153" s="681">
        <f t="shared" ca="1" si="9"/>
        <v>0</v>
      </c>
      <c r="S153" t="str">
        <f t="shared" si="10"/>
        <v>ASR_Financial_Report_SHP21Final</v>
      </c>
      <c r="T153" s="960">
        <f t="shared" si="11"/>
        <v>44658</v>
      </c>
      <c r="U153" t="str">
        <f t="shared" si="12"/>
        <v>Unaudited</v>
      </c>
    </row>
    <row r="154" spans="1:21" x14ac:dyDescent="0.25">
      <c r="A154" t="s">
        <v>437</v>
      </c>
      <c r="B154" t="s">
        <v>1366</v>
      </c>
      <c r="C154" t="s">
        <v>1367</v>
      </c>
      <c r="D154" s="15">
        <v>1900</v>
      </c>
      <c r="E154" s="121">
        <v>1</v>
      </c>
      <c r="F154" t="s">
        <v>441</v>
      </c>
      <c r="G154" s="121">
        <v>366</v>
      </c>
      <c r="H154" t="s">
        <v>379</v>
      </c>
      <c r="I154" t="s">
        <v>488</v>
      </c>
      <c r="J154" t="s">
        <v>433</v>
      </c>
      <c r="K154" t="s">
        <v>777</v>
      </c>
      <c r="L154" s="758">
        <v>2.9</v>
      </c>
      <c r="M154" t="s">
        <v>760</v>
      </c>
      <c r="N154" s="681">
        <f t="shared" ca="1" si="9"/>
        <v>0</v>
      </c>
      <c r="O154" s="681">
        <f t="shared" ca="1" si="9"/>
        <v>0</v>
      </c>
      <c r="P154" s="681">
        <f t="shared" ca="1" si="9"/>
        <v>0</v>
      </c>
      <c r="Q154" s="681">
        <f t="shared" ca="1" si="9"/>
        <v>0</v>
      </c>
      <c r="R154" s="681">
        <f t="shared" ca="1" si="9"/>
        <v>0</v>
      </c>
      <c r="S154" t="str">
        <f t="shared" si="10"/>
        <v>ASR_Financial_Report_SHP21Final</v>
      </c>
      <c r="T154" s="960">
        <f t="shared" si="11"/>
        <v>44658</v>
      </c>
      <c r="U154" t="str">
        <f t="shared" si="12"/>
        <v>Unaudited</v>
      </c>
    </row>
    <row r="155" spans="1:21" x14ac:dyDescent="0.25">
      <c r="A155" t="s">
        <v>437</v>
      </c>
      <c r="B155" t="s">
        <v>1366</v>
      </c>
      <c r="C155" t="s">
        <v>1367</v>
      </c>
      <c r="D155" s="15">
        <v>1900</v>
      </c>
      <c r="E155" s="121">
        <v>1</v>
      </c>
      <c r="F155" t="s">
        <v>441</v>
      </c>
      <c r="G155" s="121">
        <v>366</v>
      </c>
      <c r="H155" t="s">
        <v>379</v>
      </c>
      <c r="I155" t="s">
        <v>488</v>
      </c>
      <c r="J155" t="s">
        <v>433</v>
      </c>
      <c r="K155" t="s">
        <v>223</v>
      </c>
      <c r="L155" s="758">
        <v>2.11</v>
      </c>
      <c r="M155" t="s">
        <v>228</v>
      </c>
      <c r="N155" s="681">
        <f t="shared" ca="1" si="9"/>
        <v>12019257.32</v>
      </c>
      <c r="O155" s="681">
        <f t="shared" ca="1" si="9"/>
        <v>1229925.32</v>
      </c>
      <c r="P155" s="681">
        <f t="shared" ca="1" si="9"/>
        <v>10789332</v>
      </c>
      <c r="Q155" s="681">
        <f t="shared" ca="1" si="9"/>
        <v>0</v>
      </c>
      <c r="R155" s="681">
        <f t="shared" ca="1" si="9"/>
        <v>0</v>
      </c>
      <c r="S155" t="str">
        <f t="shared" si="10"/>
        <v>ASR_Financial_Report_SHP21Final</v>
      </c>
      <c r="T155" s="960">
        <f t="shared" si="11"/>
        <v>44658</v>
      </c>
      <c r="U155" t="str">
        <f t="shared" si="12"/>
        <v>Unaudited</v>
      </c>
    </row>
    <row r="156" spans="1:21" x14ac:dyDescent="0.25">
      <c r="A156" t="s">
        <v>437</v>
      </c>
      <c r="B156" t="s">
        <v>1366</v>
      </c>
      <c r="C156" t="s">
        <v>1367</v>
      </c>
      <c r="D156" s="15">
        <v>1900</v>
      </c>
      <c r="E156" s="121">
        <v>1</v>
      </c>
      <c r="F156" t="s">
        <v>441</v>
      </c>
      <c r="G156" s="121">
        <v>366</v>
      </c>
      <c r="H156" t="s">
        <v>379</v>
      </c>
      <c r="I156" t="s">
        <v>488</v>
      </c>
      <c r="J156" t="s">
        <v>433</v>
      </c>
      <c r="K156" t="s">
        <v>223</v>
      </c>
      <c r="L156" s="758">
        <v>2.12</v>
      </c>
      <c r="M156" t="s">
        <v>552</v>
      </c>
      <c r="N156" s="681">
        <f t="shared" ca="1" si="9"/>
        <v>35610013.450002097</v>
      </c>
      <c r="O156" s="681">
        <f t="shared" ca="1" si="9"/>
        <v>801189.21999999904</v>
      </c>
      <c r="P156" s="681">
        <f t="shared" ca="1" si="9"/>
        <v>34808824.230002098</v>
      </c>
      <c r="Q156" s="681">
        <f t="shared" ca="1" si="9"/>
        <v>0</v>
      </c>
      <c r="R156" s="681">
        <f t="shared" ca="1" si="9"/>
        <v>0</v>
      </c>
      <c r="S156" t="str">
        <f t="shared" si="10"/>
        <v>ASR_Financial_Report_SHP21Final</v>
      </c>
      <c r="T156" s="960">
        <f t="shared" si="11"/>
        <v>44658</v>
      </c>
      <c r="U156" t="str">
        <f t="shared" si="12"/>
        <v>Unaudited</v>
      </c>
    </row>
    <row r="157" spans="1:21" x14ac:dyDescent="0.25">
      <c r="A157" t="s">
        <v>437</v>
      </c>
      <c r="B157" t="s">
        <v>1366</v>
      </c>
      <c r="C157" t="s">
        <v>1367</v>
      </c>
      <c r="D157" s="15">
        <v>1900</v>
      </c>
      <c r="E157" s="121">
        <v>1</v>
      </c>
      <c r="F157" t="s">
        <v>441</v>
      </c>
      <c r="G157" s="121">
        <v>366</v>
      </c>
      <c r="H157" t="s">
        <v>379</v>
      </c>
      <c r="I157" t="s">
        <v>488</v>
      </c>
      <c r="J157" t="s">
        <v>433</v>
      </c>
      <c r="K157" t="s">
        <v>223</v>
      </c>
      <c r="L157" s="758">
        <v>2.13</v>
      </c>
      <c r="M157" t="s">
        <v>229</v>
      </c>
      <c r="N157" s="681">
        <f t="shared" ca="1" si="9"/>
        <v>1861697.0900000108</v>
      </c>
      <c r="O157" s="681">
        <f t="shared" ca="1" si="9"/>
        <v>112450.31000000001</v>
      </c>
      <c r="P157" s="681">
        <f t="shared" ca="1" si="9"/>
        <v>1749246.7800000107</v>
      </c>
      <c r="Q157" s="681">
        <f t="shared" ca="1" si="9"/>
        <v>0</v>
      </c>
      <c r="R157" s="681">
        <f t="shared" ca="1" si="9"/>
        <v>0</v>
      </c>
      <c r="S157" t="str">
        <f t="shared" si="10"/>
        <v>ASR_Financial_Report_SHP21Final</v>
      </c>
      <c r="T157" s="960">
        <f t="shared" si="11"/>
        <v>44658</v>
      </c>
      <c r="U157" t="str">
        <f t="shared" si="12"/>
        <v>Unaudited</v>
      </c>
    </row>
    <row r="158" spans="1:21" x14ac:dyDescent="0.25">
      <c r="A158" t="s">
        <v>437</v>
      </c>
      <c r="B158" t="s">
        <v>1366</v>
      </c>
      <c r="C158" t="s">
        <v>1367</v>
      </c>
      <c r="D158" s="15">
        <v>1900</v>
      </c>
      <c r="E158" s="121">
        <v>1</v>
      </c>
      <c r="F158" t="s">
        <v>441</v>
      </c>
      <c r="G158" s="121">
        <v>366</v>
      </c>
      <c r="H158" t="s">
        <v>379</v>
      </c>
      <c r="I158" t="s">
        <v>488</v>
      </c>
      <c r="J158" t="s">
        <v>433</v>
      </c>
      <c r="K158" t="s">
        <v>223</v>
      </c>
      <c r="L158" s="758">
        <v>2.14</v>
      </c>
      <c r="M158" t="s">
        <v>556</v>
      </c>
      <c r="N158" s="681">
        <f t="shared" ca="1" si="9"/>
        <v>341642.82999999926</v>
      </c>
      <c r="O158" s="681">
        <f t="shared" ca="1" si="9"/>
        <v>223964.33999999927</v>
      </c>
      <c r="P158" s="681">
        <f t="shared" ca="1" si="9"/>
        <v>117678.49000000002</v>
      </c>
      <c r="Q158" s="681">
        <f t="shared" ca="1" si="9"/>
        <v>0</v>
      </c>
      <c r="R158" s="681">
        <f t="shared" ca="1" si="9"/>
        <v>0</v>
      </c>
      <c r="S158" t="str">
        <f t="shared" si="10"/>
        <v>ASR_Financial_Report_SHP21Final</v>
      </c>
      <c r="T158" s="960">
        <f t="shared" si="11"/>
        <v>44658</v>
      </c>
      <c r="U158" t="str">
        <f t="shared" si="12"/>
        <v>Unaudited</v>
      </c>
    </row>
    <row r="159" spans="1:21" x14ac:dyDescent="0.25">
      <c r="A159" t="s">
        <v>437</v>
      </c>
      <c r="B159" t="s">
        <v>1366</v>
      </c>
      <c r="C159" t="s">
        <v>1367</v>
      </c>
      <c r="D159" s="15">
        <v>1900</v>
      </c>
      <c r="E159" s="121">
        <v>1</v>
      </c>
      <c r="F159" t="s">
        <v>441</v>
      </c>
      <c r="G159" s="121">
        <v>366</v>
      </c>
      <c r="H159" t="s">
        <v>379</v>
      </c>
      <c r="I159" t="s">
        <v>488</v>
      </c>
      <c r="J159" t="s">
        <v>433</v>
      </c>
      <c r="K159" t="s">
        <v>223</v>
      </c>
      <c r="L159" s="758">
        <v>2.15</v>
      </c>
      <c r="M159" t="s">
        <v>20</v>
      </c>
      <c r="N159" s="681">
        <f t="shared" ca="1" si="9"/>
        <v>1307796.71</v>
      </c>
      <c r="O159" s="681">
        <f t="shared" ca="1" si="9"/>
        <v>104986.13</v>
      </c>
      <c r="P159" s="681">
        <f t="shared" ca="1" si="9"/>
        <v>1202810.58</v>
      </c>
      <c r="Q159" s="681">
        <f t="shared" ca="1" si="9"/>
        <v>0</v>
      </c>
      <c r="R159" s="681">
        <f t="shared" ca="1" si="9"/>
        <v>0</v>
      </c>
      <c r="S159" t="str">
        <f t="shared" si="10"/>
        <v>ASR_Financial_Report_SHP21Final</v>
      </c>
      <c r="T159" s="960">
        <f t="shared" si="11"/>
        <v>44658</v>
      </c>
      <c r="U159" t="str">
        <f t="shared" si="12"/>
        <v>Unaudited</v>
      </c>
    </row>
    <row r="160" spans="1:21" x14ac:dyDescent="0.25">
      <c r="A160" t="s">
        <v>437</v>
      </c>
      <c r="B160" t="s">
        <v>1366</v>
      </c>
      <c r="C160" t="s">
        <v>1367</v>
      </c>
      <c r="D160" s="15">
        <v>1900</v>
      </c>
      <c r="E160" s="121">
        <v>1</v>
      </c>
      <c r="F160" t="s">
        <v>441</v>
      </c>
      <c r="G160" s="121">
        <v>366</v>
      </c>
      <c r="H160" t="s">
        <v>379</v>
      </c>
      <c r="I160" t="s">
        <v>488</v>
      </c>
      <c r="J160" t="s">
        <v>433</v>
      </c>
      <c r="K160" t="s">
        <v>223</v>
      </c>
      <c r="L160" s="758">
        <v>2.16</v>
      </c>
      <c r="M160" t="s">
        <v>780</v>
      </c>
      <c r="N160" s="681">
        <f t="shared" ca="1" si="9"/>
        <v>2508485.5680000004</v>
      </c>
      <c r="O160" s="681">
        <f t="shared" ca="1" si="9"/>
        <v>348053.61848384643</v>
      </c>
      <c r="P160" s="681">
        <f t="shared" ca="1" si="9"/>
        <v>2160431.9495161539</v>
      </c>
      <c r="Q160" s="681">
        <f t="shared" ca="1" si="9"/>
        <v>0</v>
      </c>
      <c r="R160" s="681">
        <f t="shared" ca="1" si="9"/>
        <v>0</v>
      </c>
      <c r="S160" t="str">
        <f t="shared" si="10"/>
        <v>ASR_Financial_Report_SHP21Final</v>
      </c>
      <c r="T160" s="960">
        <f t="shared" si="11"/>
        <v>44658</v>
      </c>
      <c r="U160" t="str">
        <f t="shared" si="12"/>
        <v>Unaudited</v>
      </c>
    </row>
    <row r="161" spans="1:21" x14ac:dyDescent="0.25">
      <c r="A161" t="s">
        <v>437</v>
      </c>
      <c r="B161" t="s">
        <v>1366</v>
      </c>
      <c r="C161" t="s">
        <v>1367</v>
      </c>
      <c r="D161" s="15">
        <v>1900</v>
      </c>
      <c r="E161" s="121">
        <v>1</v>
      </c>
      <c r="F161" t="s">
        <v>441</v>
      </c>
      <c r="G161" s="121">
        <v>366</v>
      </c>
      <c r="H161" t="s">
        <v>379</v>
      </c>
      <c r="I161" t="s">
        <v>488</v>
      </c>
      <c r="J161" t="s">
        <v>433</v>
      </c>
      <c r="K161" t="s">
        <v>223</v>
      </c>
      <c r="L161" s="758">
        <v>2.17</v>
      </c>
      <c r="M161" t="s">
        <v>1033</v>
      </c>
      <c r="N161" s="681">
        <f t="shared" ca="1" si="9"/>
        <v>0</v>
      </c>
      <c r="O161" s="681">
        <f t="shared" ca="1" si="9"/>
        <v>0</v>
      </c>
      <c r="P161" s="681">
        <f t="shared" ca="1" si="9"/>
        <v>0</v>
      </c>
      <c r="Q161" s="681">
        <f t="shared" ca="1" si="9"/>
        <v>0</v>
      </c>
      <c r="R161" s="681">
        <f t="shared" ca="1" si="9"/>
        <v>0</v>
      </c>
      <c r="S161" t="str">
        <f t="shared" si="10"/>
        <v>ASR_Financial_Report_SHP21Final</v>
      </c>
      <c r="T161" s="960">
        <f t="shared" si="11"/>
        <v>44658</v>
      </c>
      <c r="U161" t="str">
        <f t="shared" si="12"/>
        <v>Unaudited</v>
      </c>
    </row>
    <row r="162" spans="1:21" x14ac:dyDescent="0.25">
      <c r="A162" t="s">
        <v>437</v>
      </c>
      <c r="B162" t="s">
        <v>1366</v>
      </c>
      <c r="C162" t="s">
        <v>1367</v>
      </c>
      <c r="D162" s="15">
        <v>1900</v>
      </c>
      <c r="E162" s="121">
        <v>1</v>
      </c>
      <c r="F162" t="s">
        <v>441</v>
      </c>
      <c r="G162" s="121">
        <v>366</v>
      </c>
      <c r="H162" t="s">
        <v>379</v>
      </c>
      <c r="I162" t="s">
        <v>488</v>
      </c>
      <c r="J162" t="s">
        <v>433</v>
      </c>
      <c r="K162" t="s">
        <v>223</v>
      </c>
      <c r="L162" s="758">
        <v>2.1800000000000002</v>
      </c>
      <c r="M162" t="s">
        <v>648</v>
      </c>
      <c r="N162" s="681">
        <f t="shared" ca="1" si="9"/>
        <v>2463415.7599999993</v>
      </c>
      <c r="O162" s="681">
        <f t="shared" ca="1" si="9"/>
        <v>518526.61999999918</v>
      </c>
      <c r="P162" s="681">
        <f t="shared" ca="1" si="9"/>
        <v>1944889.1400000001</v>
      </c>
      <c r="Q162" s="681">
        <f t="shared" ca="1" si="9"/>
        <v>0</v>
      </c>
      <c r="R162" s="681">
        <f t="shared" ca="1" si="9"/>
        <v>0</v>
      </c>
      <c r="S162" t="str">
        <f t="shared" si="10"/>
        <v>ASR_Financial_Report_SHP21Final</v>
      </c>
      <c r="T162" s="960">
        <f t="shared" si="11"/>
        <v>44658</v>
      </c>
      <c r="U162" t="str">
        <f t="shared" si="12"/>
        <v>Unaudited</v>
      </c>
    </row>
    <row r="163" spans="1:21" x14ac:dyDescent="0.25">
      <c r="A163" t="s">
        <v>437</v>
      </c>
      <c r="B163" t="s">
        <v>1366</v>
      </c>
      <c r="C163" t="s">
        <v>1367</v>
      </c>
      <c r="D163" s="15">
        <v>1900</v>
      </c>
      <c r="E163" s="121">
        <v>1</v>
      </c>
      <c r="F163" t="s">
        <v>441</v>
      </c>
      <c r="G163" s="121">
        <v>366</v>
      </c>
      <c r="H163" t="s">
        <v>379</v>
      </c>
      <c r="I163" t="s">
        <v>488</v>
      </c>
      <c r="J163" t="s">
        <v>433</v>
      </c>
      <c r="K163" t="s">
        <v>223</v>
      </c>
      <c r="L163" s="758">
        <v>2.19</v>
      </c>
      <c r="M163" t="s">
        <v>218</v>
      </c>
      <c r="N163" s="681">
        <f t="shared" ca="1" si="9"/>
        <v>615.91</v>
      </c>
      <c r="O163" s="681">
        <f t="shared" ca="1" si="9"/>
        <v>0</v>
      </c>
      <c r="P163" s="681">
        <f t="shared" ca="1" si="9"/>
        <v>615.91</v>
      </c>
      <c r="Q163" s="681">
        <f t="shared" ca="1" si="9"/>
        <v>0</v>
      </c>
      <c r="R163" s="681">
        <f t="shared" ca="1" si="9"/>
        <v>0</v>
      </c>
      <c r="S163" t="str">
        <f t="shared" si="10"/>
        <v>ASR_Financial_Report_SHP21Final</v>
      </c>
      <c r="T163" s="960">
        <f t="shared" si="11"/>
        <v>44658</v>
      </c>
      <c r="U163" t="str">
        <f t="shared" si="12"/>
        <v>Unaudited</v>
      </c>
    </row>
    <row r="164" spans="1:21" x14ac:dyDescent="0.25">
      <c r="A164" t="s">
        <v>437</v>
      </c>
      <c r="B164" t="s">
        <v>1366</v>
      </c>
      <c r="C164" t="s">
        <v>1367</v>
      </c>
      <c r="D164" s="15">
        <v>1900</v>
      </c>
      <c r="E164" s="121">
        <v>1</v>
      </c>
      <c r="F164" t="s">
        <v>441</v>
      </c>
      <c r="G164" s="121">
        <v>366</v>
      </c>
      <c r="H164" t="s">
        <v>379</v>
      </c>
      <c r="I164" t="s">
        <v>488</v>
      </c>
      <c r="J164" t="s">
        <v>433</v>
      </c>
      <c r="K164" t="s">
        <v>223</v>
      </c>
      <c r="L164" s="758" t="s">
        <v>691</v>
      </c>
      <c r="M164" t="s">
        <v>230</v>
      </c>
      <c r="N164" s="681">
        <f t="shared" ca="1" si="9"/>
        <v>3147876.8493058966</v>
      </c>
      <c r="O164" s="681">
        <f t="shared" ca="1" si="9"/>
        <v>175795.05886531292</v>
      </c>
      <c r="P164" s="681">
        <f t="shared" ca="1" si="9"/>
        <v>2972081.7904405836</v>
      </c>
      <c r="Q164" s="681">
        <f t="shared" ca="1" si="9"/>
        <v>0</v>
      </c>
      <c r="R164" s="681">
        <f t="shared" ca="1" si="9"/>
        <v>0</v>
      </c>
      <c r="S164" t="str">
        <f t="shared" si="10"/>
        <v>ASR_Financial_Report_SHP21Final</v>
      </c>
      <c r="T164" s="960">
        <f t="shared" si="11"/>
        <v>44658</v>
      </c>
      <c r="U164" t="str">
        <f t="shared" si="12"/>
        <v>Unaudited</v>
      </c>
    </row>
    <row r="165" spans="1:21" x14ac:dyDescent="0.25">
      <c r="A165" t="s">
        <v>437</v>
      </c>
      <c r="B165" t="s">
        <v>1366</v>
      </c>
      <c r="C165" t="s">
        <v>1367</v>
      </c>
      <c r="D165" s="15">
        <v>1900</v>
      </c>
      <c r="E165" s="121">
        <v>1</v>
      </c>
      <c r="F165" t="s">
        <v>441</v>
      </c>
      <c r="G165" s="121">
        <v>366</v>
      </c>
      <c r="H165" t="s">
        <v>379</v>
      </c>
      <c r="I165" t="s">
        <v>488</v>
      </c>
      <c r="J165" t="s">
        <v>433</v>
      </c>
      <c r="K165" t="s">
        <v>223</v>
      </c>
      <c r="L165" s="758">
        <v>2.21</v>
      </c>
      <c r="M165" t="s">
        <v>466</v>
      </c>
      <c r="N165" s="681">
        <f t="shared" ca="1" si="9"/>
        <v>-21638.6164213921</v>
      </c>
      <c r="O165" s="681">
        <f t="shared" ca="1" si="9"/>
        <v>-9479.9884662780769</v>
      </c>
      <c r="P165" s="681">
        <f t="shared" ca="1" si="9"/>
        <v>-12158.627955114025</v>
      </c>
      <c r="Q165" s="681">
        <f t="shared" ca="1" si="9"/>
        <v>0</v>
      </c>
      <c r="R165" s="681">
        <f t="shared" ca="1" si="9"/>
        <v>0</v>
      </c>
      <c r="S165" t="str">
        <f t="shared" si="10"/>
        <v>ASR_Financial_Report_SHP21Final</v>
      </c>
      <c r="T165" s="960">
        <f t="shared" si="11"/>
        <v>44658</v>
      </c>
      <c r="U165" t="str">
        <f t="shared" si="12"/>
        <v>Unaudited</v>
      </c>
    </row>
    <row r="166" spans="1:21" x14ac:dyDescent="0.25">
      <c r="A166" t="s">
        <v>437</v>
      </c>
      <c r="B166" t="s">
        <v>1366</v>
      </c>
      <c r="C166" t="s">
        <v>1367</v>
      </c>
      <c r="D166" s="15">
        <v>1900</v>
      </c>
      <c r="E166" s="121">
        <v>1</v>
      </c>
      <c r="F166" t="s">
        <v>441</v>
      </c>
      <c r="G166" s="121">
        <v>366</v>
      </c>
      <c r="H166" t="s">
        <v>379</v>
      </c>
      <c r="I166" t="s">
        <v>488</v>
      </c>
      <c r="J166" t="s">
        <v>433</v>
      </c>
      <c r="K166" t="s">
        <v>6</v>
      </c>
      <c r="L166" s="758" t="s">
        <v>70</v>
      </c>
      <c r="M166" t="s">
        <v>188</v>
      </c>
      <c r="N166" s="681">
        <f t="shared" ca="1" si="9"/>
        <v>50901.289999999994</v>
      </c>
      <c r="O166" s="681">
        <f t="shared" ca="1" si="9"/>
        <v>21352.05</v>
      </c>
      <c r="P166" s="681">
        <f t="shared" ca="1" si="9"/>
        <v>29549.239999999998</v>
      </c>
      <c r="Q166" s="681">
        <f t="shared" ca="1" si="9"/>
        <v>0</v>
      </c>
      <c r="R166" s="681">
        <f t="shared" ca="1" si="9"/>
        <v>0</v>
      </c>
      <c r="S166" t="str">
        <f t="shared" si="10"/>
        <v>ASR_Financial_Report_SHP21Final</v>
      </c>
      <c r="T166" s="960">
        <f t="shared" si="11"/>
        <v>44658</v>
      </c>
      <c r="U166" t="str">
        <f t="shared" si="12"/>
        <v>Unaudited</v>
      </c>
    </row>
    <row r="167" spans="1:21" x14ac:dyDescent="0.25">
      <c r="A167" t="s">
        <v>437</v>
      </c>
      <c r="B167" t="s">
        <v>1366</v>
      </c>
      <c r="C167" t="s">
        <v>1367</v>
      </c>
      <c r="D167" s="15">
        <v>1900</v>
      </c>
      <c r="E167" s="121">
        <v>1</v>
      </c>
      <c r="F167" t="s">
        <v>441</v>
      </c>
      <c r="G167" s="121">
        <v>366</v>
      </c>
      <c r="H167" t="s">
        <v>379</v>
      </c>
      <c r="I167" t="s">
        <v>488</v>
      </c>
      <c r="J167" t="s">
        <v>433</v>
      </c>
      <c r="K167" t="s">
        <v>6</v>
      </c>
      <c r="L167" s="758" t="s">
        <v>71</v>
      </c>
      <c r="M167" t="s">
        <v>231</v>
      </c>
      <c r="N167" s="681">
        <f t="shared" ca="1" si="9"/>
        <v>0</v>
      </c>
      <c r="O167" s="681">
        <f t="shared" ca="1" si="9"/>
        <v>0</v>
      </c>
      <c r="P167" s="681">
        <f t="shared" ca="1" si="9"/>
        <v>0</v>
      </c>
      <c r="Q167" s="681">
        <f t="shared" ca="1" si="9"/>
        <v>0</v>
      </c>
      <c r="R167" s="681">
        <f t="shared" ca="1" si="9"/>
        <v>0</v>
      </c>
      <c r="S167" t="str">
        <f t="shared" si="10"/>
        <v>ASR_Financial_Report_SHP21Final</v>
      </c>
      <c r="T167" s="960">
        <f t="shared" si="11"/>
        <v>44658</v>
      </c>
      <c r="U167" t="str">
        <f t="shared" si="12"/>
        <v>Unaudited</v>
      </c>
    </row>
    <row r="168" spans="1:21" x14ac:dyDescent="0.25">
      <c r="A168" t="s">
        <v>437</v>
      </c>
      <c r="B168" t="s">
        <v>1366</v>
      </c>
      <c r="C168" t="s">
        <v>1367</v>
      </c>
      <c r="D168" s="15">
        <v>1900</v>
      </c>
      <c r="E168" s="121">
        <v>1</v>
      </c>
      <c r="F168" t="s">
        <v>441</v>
      </c>
      <c r="G168" s="121">
        <v>366</v>
      </c>
      <c r="H168" t="s">
        <v>379</v>
      </c>
      <c r="I168" t="s">
        <v>488</v>
      </c>
      <c r="J168" t="s">
        <v>433</v>
      </c>
      <c r="K168" t="s">
        <v>6</v>
      </c>
      <c r="L168" s="758" t="s">
        <v>72</v>
      </c>
      <c r="M168" t="s">
        <v>164</v>
      </c>
      <c r="N168" s="681">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1585.8260650278996</v>
      </c>
      <c r="O168" s="681">
        <f t="shared" ca="1" si="13"/>
        <v>1190.5893305336169</v>
      </c>
      <c r="P168" s="681">
        <f t="shared" ca="1" si="13"/>
        <v>395.2367344942827</v>
      </c>
      <c r="Q168" s="681">
        <f t="shared" ca="1" si="13"/>
        <v>0</v>
      </c>
      <c r="R168" s="681">
        <f t="shared" ca="1" si="13"/>
        <v>0</v>
      </c>
      <c r="S168" t="str">
        <f t="shared" si="10"/>
        <v>ASR_Financial_Report_SHP21Final</v>
      </c>
      <c r="T168" s="960">
        <f t="shared" si="11"/>
        <v>44658</v>
      </c>
      <c r="U168" t="str">
        <f t="shared" si="12"/>
        <v>Unaudited</v>
      </c>
    </row>
    <row r="169" spans="1:21" x14ac:dyDescent="0.25">
      <c r="A169" t="s">
        <v>437</v>
      </c>
      <c r="B169" t="s">
        <v>1366</v>
      </c>
      <c r="C169" t="s">
        <v>1367</v>
      </c>
      <c r="D169" s="15">
        <v>1900</v>
      </c>
      <c r="E169" s="121">
        <v>1</v>
      </c>
      <c r="F169" t="s">
        <v>441</v>
      </c>
      <c r="G169" s="121">
        <v>366</v>
      </c>
      <c r="H169" t="s">
        <v>379</v>
      </c>
      <c r="I169" t="s">
        <v>488</v>
      </c>
      <c r="J169" t="s">
        <v>433</v>
      </c>
      <c r="K169" t="s">
        <v>6</v>
      </c>
      <c r="L169" s="758">
        <v>3.4</v>
      </c>
      <c r="M169" t="s">
        <v>461</v>
      </c>
      <c r="N169" s="681">
        <f t="shared" ca="1" si="13"/>
        <v>0</v>
      </c>
      <c r="O169" s="681">
        <f t="shared" ca="1" si="13"/>
        <v>0</v>
      </c>
      <c r="P169" s="681">
        <f t="shared" ca="1" si="13"/>
        <v>0</v>
      </c>
      <c r="Q169" s="681">
        <f t="shared" ca="1" si="13"/>
        <v>0</v>
      </c>
      <c r="R169" s="681">
        <f t="shared" ca="1" si="13"/>
        <v>0</v>
      </c>
      <c r="S169" t="str">
        <f t="shared" si="10"/>
        <v>ASR_Financial_Report_SHP21Final</v>
      </c>
      <c r="T169" s="960">
        <f t="shared" si="11"/>
        <v>44658</v>
      </c>
      <c r="U169" t="str">
        <f t="shared" si="12"/>
        <v>Unaudited</v>
      </c>
    </row>
    <row r="170" spans="1:21" x14ac:dyDescent="0.25">
      <c r="A170" t="s">
        <v>437</v>
      </c>
      <c r="B170" t="s">
        <v>1366</v>
      </c>
      <c r="C170" t="s">
        <v>1367</v>
      </c>
      <c r="D170" s="15">
        <v>1900</v>
      </c>
      <c r="E170" s="121">
        <v>1</v>
      </c>
      <c r="F170" t="s">
        <v>441</v>
      </c>
      <c r="G170" s="121">
        <v>366</v>
      </c>
      <c r="H170" t="s">
        <v>379</v>
      </c>
      <c r="I170" t="s">
        <v>488</v>
      </c>
      <c r="J170" t="s">
        <v>433</v>
      </c>
      <c r="K170" t="s">
        <v>434</v>
      </c>
      <c r="L170" s="758">
        <v>4.5</v>
      </c>
      <c r="M170" t="s">
        <v>32</v>
      </c>
      <c r="N170" s="681">
        <f t="shared" ca="1" si="13"/>
        <v>0</v>
      </c>
      <c r="O170" s="681">
        <f t="shared" ca="1" si="13"/>
        <v>0</v>
      </c>
      <c r="P170" s="681">
        <f t="shared" ca="1" si="13"/>
        <v>0</v>
      </c>
      <c r="Q170" s="681">
        <f t="shared" ca="1" si="13"/>
        <v>0</v>
      </c>
      <c r="R170" s="681">
        <f t="shared" ca="1" si="13"/>
        <v>0</v>
      </c>
      <c r="S170" t="str">
        <f t="shared" si="10"/>
        <v>ASR_Financial_Report_SHP21Final</v>
      </c>
      <c r="T170" s="960">
        <f t="shared" si="11"/>
        <v>44658</v>
      </c>
      <c r="U170" t="str">
        <f t="shared" si="12"/>
        <v>Unaudited</v>
      </c>
    </row>
    <row r="171" spans="1:21" x14ac:dyDescent="0.25">
      <c r="A171" t="s">
        <v>437</v>
      </c>
      <c r="B171" t="s">
        <v>1366</v>
      </c>
      <c r="C171" t="s">
        <v>1367</v>
      </c>
      <c r="D171" s="15">
        <v>1900</v>
      </c>
      <c r="E171" s="121">
        <v>1</v>
      </c>
      <c r="F171" t="s">
        <v>441</v>
      </c>
      <c r="G171" s="121">
        <v>366</v>
      </c>
      <c r="H171" t="s">
        <v>379</v>
      </c>
      <c r="I171" t="s">
        <v>488</v>
      </c>
      <c r="J171" t="s">
        <v>433</v>
      </c>
      <c r="K171" t="s">
        <v>434</v>
      </c>
      <c r="L171" s="758" t="s">
        <v>925</v>
      </c>
      <c r="M171" t="s">
        <v>916</v>
      </c>
      <c r="N171" s="681">
        <f t="shared" ca="1" si="13"/>
        <v>0</v>
      </c>
      <c r="O171" s="681">
        <f t="shared" ca="1" si="13"/>
        <v>0</v>
      </c>
      <c r="P171" s="681">
        <f t="shared" ca="1" si="13"/>
        <v>0</v>
      </c>
      <c r="Q171" s="681">
        <f t="shared" ca="1" si="13"/>
        <v>0</v>
      </c>
      <c r="R171" s="681">
        <f t="shared" ca="1" si="13"/>
        <v>0</v>
      </c>
      <c r="S171" t="str">
        <f t="shared" si="10"/>
        <v>ASR_Financial_Report_SHP21Final</v>
      </c>
      <c r="T171" s="960">
        <f t="shared" si="11"/>
        <v>44658</v>
      </c>
      <c r="U171" t="str">
        <f t="shared" si="12"/>
        <v>Unaudited</v>
      </c>
    </row>
    <row r="172" spans="1:21" x14ac:dyDescent="0.25">
      <c r="A172" t="s">
        <v>437</v>
      </c>
      <c r="B172" t="s">
        <v>1366</v>
      </c>
      <c r="C172" t="s">
        <v>1367</v>
      </c>
      <c r="D172" s="15">
        <v>1900</v>
      </c>
      <c r="E172" s="121">
        <v>1</v>
      </c>
      <c r="F172" t="s">
        <v>441</v>
      </c>
      <c r="G172" s="121">
        <v>366</v>
      </c>
      <c r="H172" t="s">
        <v>379</v>
      </c>
      <c r="I172" t="s">
        <v>488</v>
      </c>
      <c r="J172" t="s">
        <v>433</v>
      </c>
      <c r="K172" t="s">
        <v>434</v>
      </c>
      <c r="L172" s="758" t="s">
        <v>193</v>
      </c>
      <c r="M172" t="s">
        <v>40</v>
      </c>
      <c r="N172" s="681">
        <f t="shared" ca="1" si="13"/>
        <v>0</v>
      </c>
      <c r="O172" s="681">
        <f t="shared" ca="1" si="13"/>
        <v>0</v>
      </c>
      <c r="P172" s="681">
        <f t="shared" ca="1" si="13"/>
        <v>0</v>
      </c>
      <c r="Q172" s="681">
        <f t="shared" ca="1" si="13"/>
        <v>0</v>
      </c>
      <c r="R172" s="681">
        <f t="shared" ca="1" si="13"/>
        <v>0</v>
      </c>
      <c r="S172" t="str">
        <f t="shared" si="10"/>
        <v>ASR_Financial_Report_SHP21Final</v>
      </c>
      <c r="T172" s="960">
        <f t="shared" si="11"/>
        <v>44658</v>
      </c>
      <c r="U172" t="str">
        <f t="shared" si="12"/>
        <v>Unaudited</v>
      </c>
    </row>
    <row r="173" spans="1:21" x14ac:dyDescent="0.25">
      <c r="A173" t="s">
        <v>437</v>
      </c>
      <c r="B173" t="s">
        <v>1366</v>
      </c>
      <c r="C173" t="s">
        <v>1367</v>
      </c>
      <c r="D173" s="15">
        <v>1900</v>
      </c>
      <c r="E173" s="121">
        <v>1</v>
      </c>
      <c r="F173" t="s">
        <v>441</v>
      </c>
      <c r="G173" s="121">
        <v>366</v>
      </c>
      <c r="H173" t="s">
        <v>379</v>
      </c>
      <c r="I173" t="s">
        <v>488</v>
      </c>
      <c r="J173" t="s">
        <v>433</v>
      </c>
      <c r="K173" t="s">
        <v>434</v>
      </c>
      <c r="L173" s="758" t="s">
        <v>192</v>
      </c>
      <c r="M173" t="s">
        <v>329</v>
      </c>
      <c r="N173" s="681">
        <f t="shared" ca="1" si="13"/>
        <v>0</v>
      </c>
      <c r="O173" s="681">
        <f t="shared" ca="1" si="13"/>
        <v>0</v>
      </c>
      <c r="P173" s="681">
        <f t="shared" ca="1" si="13"/>
        <v>0</v>
      </c>
      <c r="Q173" s="681">
        <f t="shared" ca="1" si="13"/>
        <v>0</v>
      </c>
      <c r="R173" s="681">
        <f t="shared" ca="1" si="13"/>
        <v>0</v>
      </c>
      <c r="S173" t="str">
        <f t="shared" si="10"/>
        <v>ASR_Financial_Report_SHP21Final</v>
      </c>
      <c r="T173" s="960">
        <f t="shared" si="11"/>
        <v>44658</v>
      </c>
      <c r="U173" t="str">
        <f t="shared" si="12"/>
        <v>Unaudited</v>
      </c>
    </row>
    <row r="174" spans="1:21" x14ac:dyDescent="0.25">
      <c r="A174" t="s">
        <v>437</v>
      </c>
      <c r="B174" t="s">
        <v>1366</v>
      </c>
      <c r="C174" t="s">
        <v>1367</v>
      </c>
      <c r="D174" s="15">
        <v>1900</v>
      </c>
      <c r="E174" s="121">
        <v>1</v>
      </c>
      <c r="F174" t="s">
        <v>441</v>
      </c>
      <c r="G174" s="121">
        <v>366</v>
      </c>
      <c r="H174" t="s">
        <v>379</v>
      </c>
      <c r="I174" t="s">
        <v>488</v>
      </c>
      <c r="J174" t="s">
        <v>450</v>
      </c>
      <c r="K174" t="s">
        <v>435</v>
      </c>
      <c r="L174" s="758" t="s">
        <v>79</v>
      </c>
      <c r="M174" t="s">
        <v>27</v>
      </c>
      <c r="N174" s="681">
        <f t="shared" ca="1" si="13"/>
        <v>4153032.3644086113</v>
      </c>
      <c r="O174" s="681">
        <f t="shared" ca="1" si="13"/>
        <v>975714.40097773785</v>
      </c>
      <c r="P174" s="681">
        <f t="shared" ca="1" si="13"/>
        <v>3177317.9634308736</v>
      </c>
      <c r="Q174" s="681">
        <f t="shared" ca="1" si="13"/>
        <v>0</v>
      </c>
      <c r="R174" s="681">
        <f t="shared" ca="1" si="13"/>
        <v>0</v>
      </c>
      <c r="S174" t="str">
        <f t="shared" si="10"/>
        <v>ASR_Financial_Report_SHP21Final</v>
      </c>
      <c r="T174" s="960">
        <f t="shared" si="11"/>
        <v>44658</v>
      </c>
      <c r="U174" t="str">
        <f t="shared" si="12"/>
        <v>Unaudited</v>
      </c>
    </row>
    <row r="175" spans="1:21" x14ac:dyDescent="0.25">
      <c r="A175" t="s">
        <v>437</v>
      </c>
      <c r="B175" t="s">
        <v>1366</v>
      </c>
      <c r="C175" t="s">
        <v>1367</v>
      </c>
      <c r="D175" s="15">
        <v>1900</v>
      </c>
      <c r="E175" s="121">
        <v>1</v>
      </c>
      <c r="F175" t="s">
        <v>441</v>
      </c>
      <c r="G175" s="121">
        <v>366</v>
      </c>
      <c r="H175" t="s">
        <v>379</v>
      </c>
      <c r="I175" t="s">
        <v>488</v>
      </c>
      <c r="J175" t="s">
        <v>450</v>
      </c>
      <c r="K175" t="s">
        <v>435</v>
      </c>
      <c r="L175" s="758" t="s">
        <v>80</v>
      </c>
      <c r="M175" t="s">
        <v>97</v>
      </c>
      <c r="N175" s="681">
        <f t="shared" ca="1" si="13"/>
        <v>2388934.2146758726</v>
      </c>
      <c r="O175" s="681">
        <f t="shared" ca="1" si="13"/>
        <v>479220.23225706362</v>
      </c>
      <c r="P175" s="681">
        <f t="shared" ca="1" si="13"/>
        <v>1909713.9824188086</v>
      </c>
      <c r="Q175" s="681">
        <f t="shared" ca="1" si="13"/>
        <v>0</v>
      </c>
      <c r="R175" s="681">
        <f t="shared" ca="1" si="13"/>
        <v>0</v>
      </c>
      <c r="S175" t="str">
        <f t="shared" si="10"/>
        <v>ASR_Financial_Report_SHP21Final</v>
      </c>
      <c r="T175" s="960">
        <f t="shared" si="11"/>
        <v>44658</v>
      </c>
      <c r="U175" t="str">
        <f t="shared" si="12"/>
        <v>Unaudited</v>
      </c>
    </row>
    <row r="176" spans="1:21" x14ac:dyDescent="0.25">
      <c r="A176" t="s">
        <v>437</v>
      </c>
      <c r="B176" t="s">
        <v>1366</v>
      </c>
      <c r="C176" t="s">
        <v>1367</v>
      </c>
      <c r="D176" s="15">
        <v>1900</v>
      </c>
      <c r="E176" s="121">
        <v>1</v>
      </c>
      <c r="F176" t="s">
        <v>441</v>
      </c>
      <c r="G176" s="121">
        <v>366</v>
      </c>
      <c r="H176" t="s">
        <v>379</v>
      </c>
      <c r="I176" t="s">
        <v>488</v>
      </c>
      <c r="J176" t="s">
        <v>450</v>
      </c>
      <c r="K176" t="s">
        <v>435</v>
      </c>
      <c r="L176" s="758" t="s">
        <v>81</v>
      </c>
      <c r="M176" t="s">
        <v>98</v>
      </c>
      <c r="N176" s="681">
        <f t="shared" ca="1" si="13"/>
        <v>1007198.7058219361</v>
      </c>
      <c r="O176" s="681">
        <f t="shared" ca="1" si="13"/>
        <v>200649.36030054296</v>
      </c>
      <c r="P176" s="681">
        <f t="shared" ca="1" si="13"/>
        <v>806549.34552139312</v>
      </c>
      <c r="Q176" s="681">
        <f t="shared" ca="1" si="13"/>
        <v>0</v>
      </c>
      <c r="R176" s="681">
        <f t="shared" ca="1" si="13"/>
        <v>0</v>
      </c>
      <c r="S176" t="str">
        <f t="shared" si="10"/>
        <v>ASR_Financial_Report_SHP21Final</v>
      </c>
      <c r="T176" s="960">
        <f t="shared" si="11"/>
        <v>44658</v>
      </c>
      <c r="U176" t="str">
        <f t="shared" si="12"/>
        <v>Unaudited</v>
      </c>
    </row>
    <row r="177" spans="1:21" x14ac:dyDescent="0.25">
      <c r="A177" t="s">
        <v>437</v>
      </c>
      <c r="B177" t="s">
        <v>1366</v>
      </c>
      <c r="C177" t="s">
        <v>1367</v>
      </c>
      <c r="D177" s="15">
        <v>1900</v>
      </c>
      <c r="E177" s="121">
        <v>1</v>
      </c>
      <c r="F177" t="s">
        <v>441</v>
      </c>
      <c r="G177" s="121">
        <v>366</v>
      </c>
      <c r="H177" t="s">
        <v>379</v>
      </c>
      <c r="I177" t="s">
        <v>488</v>
      </c>
      <c r="J177" t="s">
        <v>450</v>
      </c>
      <c r="K177" t="s">
        <v>435</v>
      </c>
      <c r="L177" s="758" t="s">
        <v>82</v>
      </c>
      <c r="M177" t="s">
        <v>99</v>
      </c>
      <c r="N177" s="681">
        <f t="shared" ca="1" si="13"/>
        <v>52572.325381414368</v>
      </c>
      <c r="O177" s="681">
        <f t="shared" ca="1" si="13"/>
        <v>10473.209900209793</v>
      </c>
      <c r="P177" s="681">
        <f t="shared" ca="1" si="13"/>
        <v>42099.115481204579</v>
      </c>
      <c r="Q177" s="681">
        <f t="shared" ca="1" si="13"/>
        <v>0</v>
      </c>
      <c r="R177" s="681">
        <f t="shared" ca="1" si="13"/>
        <v>0</v>
      </c>
      <c r="S177" t="str">
        <f t="shared" si="10"/>
        <v>ASR_Financial_Report_SHP21Final</v>
      </c>
      <c r="T177" s="960">
        <f t="shared" si="11"/>
        <v>44658</v>
      </c>
      <c r="U177" t="str">
        <f t="shared" si="12"/>
        <v>Unaudited</v>
      </c>
    </row>
    <row r="178" spans="1:21" x14ac:dyDescent="0.25">
      <c r="A178" t="s">
        <v>437</v>
      </c>
      <c r="B178" t="s">
        <v>1366</v>
      </c>
      <c r="C178" t="s">
        <v>1367</v>
      </c>
      <c r="D178" s="15">
        <v>1900</v>
      </c>
      <c r="E178" s="121">
        <v>1</v>
      </c>
      <c r="F178" t="s">
        <v>441</v>
      </c>
      <c r="G178" s="121">
        <v>366</v>
      </c>
      <c r="H178" t="s">
        <v>379</v>
      </c>
      <c r="I178" t="s">
        <v>488</v>
      </c>
      <c r="J178" t="s">
        <v>450</v>
      </c>
      <c r="K178" t="s">
        <v>435</v>
      </c>
      <c r="L178" s="758" t="s">
        <v>216</v>
      </c>
      <c r="M178" t="s">
        <v>100</v>
      </c>
      <c r="N178" s="681">
        <f t="shared" ca="1" si="13"/>
        <v>-43862.413495460649</v>
      </c>
      <c r="O178" s="681">
        <f t="shared" ca="1" si="13"/>
        <v>-8738.0624679416687</v>
      </c>
      <c r="P178" s="681">
        <f t="shared" ca="1" si="13"/>
        <v>-35124.351027518976</v>
      </c>
      <c r="Q178" s="681">
        <f t="shared" ca="1" si="13"/>
        <v>0</v>
      </c>
      <c r="R178" s="681">
        <f t="shared" ca="1" si="13"/>
        <v>0</v>
      </c>
      <c r="S178" t="str">
        <f t="shared" si="10"/>
        <v>ASR_Financial_Report_SHP21Final</v>
      </c>
      <c r="T178" s="960">
        <f t="shared" si="11"/>
        <v>44658</v>
      </c>
      <c r="U178" t="str">
        <f t="shared" si="12"/>
        <v>Unaudited</v>
      </c>
    </row>
    <row r="179" spans="1:21" x14ac:dyDescent="0.25">
      <c r="A179" t="s">
        <v>437</v>
      </c>
      <c r="B179" t="s">
        <v>1366</v>
      </c>
      <c r="C179" t="s">
        <v>1367</v>
      </c>
      <c r="D179" s="15">
        <v>1900</v>
      </c>
      <c r="E179" s="121">
        <v>1</v>
      </c>
      <c r="F179" t="s">
        <v>441</v>
      </c>
      <c r="G179" s="121">
        <v>366</v>
      </c>
      <c r="H179" t="s">
        <v>379</v>
      </c>
      <c r="I179" t="s">
        <v>488</v>
      </c>
      <c r="J179" t="s">
        <v>450</v>
      </c>
      <c r="K179" t="s">
        <v>435</v>
      </c>
      <c r="L179" s="758" t="s">
        <v>215</v>
      </c>
      <c r="M179" t="s">
        <v>28</v>
      </c>
      <c r="N179" s="681">
        <f t="shared" ca="1" si="13"/>
        <v>18168.276519519215</v>
      </c>
      <c r="O179" s="681">
        <f t="shared" ca="1" si="13"/>
        <v>3619.398079378976</v>
      </c>
      <c r="P179" s="681">
        <f t="shared" ca="1" si="13"/>
        <v>14548.878440140241</v>
      </c>
      <c r="Q179" s="681">
        <f t="shared" ca="1" si="13"/>
        <v>0</v>
      </c>
      <c r="R179" s="681">
        <f t="shared" ca="1" si="13"/>
        <v>0</v>
      </c>
      <c r="S179" t="str">
        <f t="shared" si="10"/>
        <v>ASR_Financial_Report_SHP21Final</v>
      </c>
      <c r="T179" s="960">
        <f t="shared" si="11"/>
        <v>44658</v>
      </c>
      <c r="U179" t="str">
        <f t="shared" si="12"/>
        <v>Unaudited</v>
      </c>
    </row>
    <row r="180" spans="1:21" x14ac:dyDescent="0.25">
      <c r="A180" t="s">
        <v>437</v>
      </c>
      <c r="B180" t="s">
        <v>1366</v>
      </c>
      <c r="C180" t="s">
        <v>1367</v>
      </c>
      <c r="D180" s="15">
        <v>1900</v>
      </c>
      <c r="E180" s="121">
        <v>1</v>
      </c>
      <c r="F180" t="s">
        <v>441</v>
      </c>
      <c r="G180" s="121">
        <v>366</v>
      </c>
      <c r="H180" t="s">
        <v>379</v>
      </c>
      <c r="I180" t="s">
        <v>488</v>
      </c>
      <c r="J180" t="s">
        <v>436</v>
      </c>
      <c r="K180" t="s">
        <v>436</v>
      </c>
      <c r="L180" s="758" t="s">
        <v>84</v>
      </c>
      <c r="M180" t="s">
        <v>327</v>
      </c>
      <c r="N180" s="681">
        <f t="shared" ca="1" si="13"/>
        <v>0</v>
      </c>
      <c r="O180" s="681">
        <f t="shared" ca="1" si="13"/>
        <v>0</v>
      </c>
      <c r="P180" s="681">
        <f t="shared" ca="1" si="13"/>
        <v>0</v>
      </c>
      <c r="Q180" s="681">
        <f t="shared" ca="1" si="13"/>
        <v>0</v>
      </c>
      <c r="R180" s="681">
        <f t="shared" ca="1" si="13"/>
        <v>0</v>
      </c>
      <c r="S180" t="str">
        <f t="shared" si="10"/>
        <v>ASR_Financial_Report_SHP21Final</v>
      </c>
      <c r="T180" s="960">
        <f t="shared" si="11"/>
        <v>44658</v>
      </c>
      <c r="U180" t="str">
        <f t="shared" si="12"/>
        <v>Unaudited</v>
      </c>
    </row>
    <row r="181" spans="1:21" x14ac:dyDescent="0.25">
      <c r="A181" t="s">
        <v>437</v>
      </c>
      <c r="B181" t="s">
        <v>1366</v>
      </c>
      <c r="C181" t="s">
        <v>1367</v>
      </c>
      <c r="D181" s="15">
        <v>1900</v>
      </c>
      <c r="E181" s="121">
        <v>1</v>
      </c>
      <c r="F181" t="s">
        <v>441</v>
      </c>
      <c r="G181" s="121">
        <v>366</v>
      </c>
      <c r="H181" t="s">
        <v>379</v>
      </c>
      <c r="I181" t="s">
        <v>488</v>
      </c>
      <c r="J181" t="s">
        <v>436</v>
      </c>
      <c r="K181" t="s">
        <v>436</v>
      </c>
      <c r="L181" s="758" t="s">
        <v>85</v>
      </c>
      <c r="M181" t="s">
        <v>325</v>
      </c>
      <c r="N181" s="681">
        <f t="shared" ca="1" si="13"/>
        <v>0</v>
      </c>
      <c r="O181" s="681">
        <f t="shared" ca="1" si="13"/>
        <v>0</v>
      </c>
      <c r="P181" s="681">
        <f t="shared" ca="1" si="13"/>
        <v>0</v>
      </c>
      <c r="Q181" s="681">
        <f t="shared" ca="1" si="13"/>
        <v>0</v>
      </c>
      <c r="R181" s="681">
        <f t="shared" ca="1" si="13"/>
        <v>0</v>
      </c>
      <c r="S181" t="str">
        <f t="shared" si="10"/>
        <v>ASR_Financial_Report_SHP21Final</v>
      </c>
      <c r="T181" s="960">
        <f t="shared" si="11"/>
        <v>44658</v>
      </c>
      <c r="U181" t="str">
        <f t="shared" si="12"/>
        <v>Unaudited</v>
      </c>
    </row>
    <row r="182" spans="1:21" x14ac:dyDescent="0.25">
      <c r="A182" t="s">
        <v>437</v>
      </c>
      <c r="B182" t="s">
        <v>1366</v>
      </c>
      <c r="C182" t="s">
        <v>1367</v>
      </c>
      <c r="D182" s="15">
        <v>1900</v>
      </c>
      <c r="E182" s="121">
        <v>1</v>
      </c>
      <c r="F182" t="s">
        <v>441</v>
      </c>
      <c r="G182" s="121">
        <v>366</v>
      </c>
      <c r="H182" t="s">
        <v>379</v>
      </c>
      <c r="I182" t="s">
        <v>488</v>
      </c>
      <c r="J182" t="s">
        <v>436</v>
      </c>
      <c r="K182" t="s">
        <v>436</v>
      </c>
      <c r="L182" s="758" t="s">
        <v>86</v>
      </c>
      <c r="M182" t="s">
        <v>494</v>
      </c>
      <c r="N182" s="681">
        <f t="shared" ca="1" si="13"/>
        <v>0</v>
      </c>
      <c r="O182" s="681">
        <f t="shared" ca="1" si="13"/>
        <v>0</v>
      </c>
      <c r="P182" s="681">
        <f t="shared" ca="1" si="13"/>
        <v>0</v>
      </c>
      <c r="Q182" s="681">
        <f t="shared" ca="1" si="13"/>
        <v>0</v>
      </c>
      <c r="R182" s="681">
        <f t="shared" ca="1" si="13"/>
        <v>0</v>
      </c>
      <c r="S182" t="str">
        <f t="shared" si="10"/>
        <v>ASR_Financial_Report_SHP21Final</v>
      </c>
      <c r="T182" s="960">
        <f t="shared" si="11"/>
        <v>44658</v>
      </c>
      <c r="U182" t="str">
        <f t="shared" si="12"/>
        <v>Unaudited</v>
      </c>
    </row>
    <row r="183" spans="1:21" x14ac:dyDescent="0.25">
      <c r="A183" t="s">
        <v>437</v>
      </c>
      <c r="B183" t="s">
        <v>1366</v>
      </c>
      <c r="C183" t="s">
        <v>1367</v>
      </c>
      <c r="D183" s="15">
        <v>1900</v>
      </c>
      <c r="E183" s="121">
        <v>1</v>
      </c>
      <c r="F183" t="s">
        <v>441</v>
      </c>
      <c r="G183" s="121">
        <v>366</v>
      </c>
      <c r="H183" t="s">
        <v>379</v>
      </c>
      <c r="I183" t="s">
        <v>488</v>
      </c>
      <c r="J183" t="s">
        <v>436</v>
      </c>
      <c r="K183" t="s">
        <v>436</v>
      </c>
      <c r="L183" s="758" t="s">
        <v>87</v>
      </c>
      <c r="M183" t="s">
        <v>495</v>
      </c>
      <c r="N183" s="681">
        <f t="shared" ca="1" si="13"/>
        <v>0</v>
      </c>
      <c r="O183" s="681">
        <f t="shared" ca="1" si="13"/>
        <v>0</v>
      </c>
      <c r="P183" s="681">
        <f t="shared" ca="1" si="13"/>
        <v>0</v>
      </c>
      <c r="Q183" s="681">
        <f t="shared" ca="1" si="13"/>
        <v>0</v>
      </c>
      <c r="R183" s="681">
        <f t="shared" ca="1" si="13"/>
        <v>0</v>
      </c>
      <c r="S183" t="str">
        <f t="shared" si="10"/>
        <v>ASR_Financial_Report_SHP21Final</v>
      </c>
      <c r="T183" s="960">
        <f t="shared" si="11"/>
        <v>44658</v>
      </c>
      <c r="U183" t="str">
        <f t="shared" si="12"/>
        <v>Unaudited</v>
      </c>
    </row>
    <row r="184" spans="1:21" x14ac:dyDescent="0.25">
      <c r="A184" t="s">
        <v>437</v>
      </c>
      <c r="B184" t="s">
        <v>1366</v>
      </c>
      <c r="C184" t="s">
        <v>1367</v>
      </c>
      <c r="D184" s="15">
        <v>1900</v>
      </c>
      <c r="E184" s="121">
        <v>1</v>
      </c>
      <c r="F184" t="s">
        <v>441</v>
      </c>
      <c r="G184" s="121">
        <v>366</v>
      </c>
      <c r="H184" t="s">
        <v>379</v>
      </c>
      <c r="I184" t="s">
        <v>488</v>
      </c>
      <c r="J184" t="s">
        <v>436</v>
      </c>
      <c r="K184" t="s">
        <v>436</v>
      </c>
      <c r="L184" s="758" t="s">
        <v>213</v>
      </c>
      <c r="M184" t="s">
        <v>496</v>
      </c>
      <c r="N184" s="681">
        <f t="shared" ca="1" si="13"/>
        <v>0</v>
      </c>
      <c r="O184" s="681">
        <f t="shared" ca="1" si="13"/>
        <v>0</v>
      </c>
      <c r="P184" s="681">
        <f t="shared" ca="1" si="13"/>
        <v>0</v>
      </c>
      <c r="Q184" s="681">
        <f t="shared" ca="1" si="13"/>
        <v>0</v>
      </c>
      <c r="R184" s="681">
        <f t="shared" ca="1" si="13"/>
        <v>0</v>
      </c>
      <c r="S184" t="str">
        <f t="shared" si="10"/>
        <v>ASR_Financial_Report_SHP21Final</v>
      </c>
      <c r="T184" s="960">
        <f t="shared" si="11"/>
        <v>44658</v>
      </c>
      <c r="U184" t="str">
        <f t="shared" si="12"/>
        <v>Unaudited</v>
      </c>
    </row>
    <row r="185" spans="1:21" x14ac:dyDescent="0.25">
      <c r="A185" t="s">
        <v>437</v>
      </c>
      <c r="B185" t="s">
        <v>1366</v>
      </c>
      <c r="C185" t="s">
        <v>1367</v>
      </c>
      <c r="D185" s="15">
        <v>1900</v>
      </c>
      <c r="E185" s="121">
        <v>1</v>
      </c>
      <c r="F185" t="s">
        <v>441</v>
      </c>
      <c r="G185" s="121">
        <v>366</v>
      </c>
      <c r="H185" t="s">
        <v>379</v>
      </c>
      <c r="I185" t="s">
        <v>489</v>
      </c>
      <c r="J185" t="s">
        <v>26</v>
      </c>
      <c r="K185" t="s">
        <v>26</v>
      </c>
      <c r="L185" s="758" t="s">
        <v>204</v>
      </c>
      <c r="M185" t="s">
        <v>26</v>
      </c>
      <c r="N185" s="681">
        <f t="shared" ca="1" si="13"/>
        <v>178047.97349614871</v>
      </c>
      <c r="O185" s="681">
        <f t="shared" ca="1" si="13"/>
        <v>0</v>
      </c>
      <c r="P185" s="681">
        <f t="shared" ca="1" si="13"/>
        <v>0</v>
      </c>
      <c r="Q185" s="681">
        <f t="shared" ca="1" si="13"/>
        <v>0</v>
      </c>
      <c r="R185" s="681">
        <f t="shared" ca="1" si="13"/>
        <v>0</v>
      </c>
      <c r="S185" t="str">
        <f t="shared" si="10"/>
        <v>ASR_Financial_Report_SHP21Final</v>
      </c>
      <c r="T185" s="960">
        <f t="shared" si="11"/>
        <v>44658</v>
      </c>
      <c r="U185" t="str">
        <f t="shared" si="12"/>
        <v>Unaudited</v>
      </c>
    </row>
    <row r="186" spans="1:21" x14ac:dyDescent="0.25">
      <c r="A186" t="s">
        <v>437</v>
      </c>
      <c r="B186" t="s">
        <v>1366</v>
      </c>
      <c r="C186" t="s">
        <v>1367</v>
      </c>
      <c r="D186" s="15">
        <v>1900</v>
      </c>
      <c r="E186" s="121">
        <v>1</v>
      </c>
      <c r="F186" t="s">
        <v>1012</v>
      </c>
      <c r="G186" s="121" t="s">
        <v>1365</v>
      </c>
      <c r="H186" t="s">
        <v>379</v>
      </c>
      <c r="I186" t="s">
        <v>432</v>
      </c>
      <c r="J186" t="s">
        <v>432</v>
      </c>
      <c r="K186" t="s">
        <v>432</v>
      </c>
      <c r="M186" t="s">
        <v>432</v>
      </c>
      <c r="N186" s="681">
        <f t="shared" ca="1" si="13"/>
        <v>0</v>
      </c>
      <c r="O186" s="681">
        <f t="shared" ca="1" si="13"/>
        <v>0</v>
      </c>
      <c r="P186" s="681">
        <f t="shared" ca="1" si="13"/>
        <v>0</v>
      </c>
      <c r="Q186" s="681">
        <f t="shared" ca="1" si="13"/>
        <v>0</v>
      </c>
      <c r="R186" s="681">
        <f t="shared" ca="1" si="13"/>
        <v>-191</v>
      </c>
      <c r="S186" t="str">
        <f t="shared" si="10"/>
        <v>ASR_Financial_Report_SHP21Final</v>
      </c>
      <c r="T186" s="960">
        <f t="shared" si="11"/>
        <v>44658</v>
      </c>
      <c r="U186" t="str">
        <f t="shared" si="12"/>
        <v>Unaudited</v>
      </c>
    </row>
    <row r="187" spans="1:21" x14ac:dyDescent="0.25">
      <c r="A187" t="s">
        <v>437</v>
      </c>
      <c r="B187" t="s">
        <v>1366</v>
      </c>
      <c r="C187" t="s">
        <v>1367</v>
      </c>
      <c r="D187" s="15">
        <v>1900</v>
      </c>
      <c r="E187" s="121">
        <v>1</v>
      </c>
      <c r="F187" t="s">
        <v>1012</v>
      </c>
      <c r="G187" s="121" t="s">
        <v>1365</v>
      </c>
      <c r="H187" t="s">
        <v>379</v>
      </c>
      <c r="I187" t="s">
        <v>487</v>
      </c>
      <c r="J187" t="s">
        <v>12</v>
      </c>
      <c r="K187" t="s">
        <v>12</v>
      </c>
      <c r="L187" s="758">
        <v>1.1000000000000001</v>
      </c>
      <c r="M187" t="s">
        <v>12</v>
      </c>
      <c r="N187" s="681">
        <f t="shared" ca="1" si="13"/>
        <v>0</v>
      </c>
      <c r="O187" s="681">
        <f t="shared" ca="1" si="13"/>
        <v>0</v>
      </c>
      <c r="P187" s="681">
        <f t="shared" ca="1" si="13"/>
        <v>0</v>
      </c>
      <c r="Q187" s="681">
        <f t="shared" ca="1" si="13"/>
        <v>0</v>
      </c>
      <c r="R187" s="681">
        <f t="shared" ca="1" si="13"/>
        <v>-5431548.6699999999</v>
      </c>
      <c r="S187" t="str">
        <f t="shared" si="10"/>
        <v>ASR_Financial_Report_SHP21Final</v>
      </c>
      <c r="T187" s="960">
        <f t="shared" si="11"/>
        <v>44658</v>
      </c>
      <c r="U187" t="str">
        <f t="shared" si="12"/>
        <v>Unaudited</v>
      </c>
    </row>
    <row r="188" spans="1:21" x14ac:dyDescent="0.25">
      <c r="A188" t="s">
        <v>437</v>
      </c>
      <c r="B188" t="s">
        <v>1366</v>
      </c>
      <c r="C188" t="s">
        <v>1367</v>
      </c>
      <c r="D188" s="15">
        <v>1900</v>
      </c>
      <c r="E188" s="121">
        <v>1</v>
      </c>
      <c r="F188" t="s">
        <v>1012</v>
      </c>
      <c r="G188" s="121" t="s">
        <v>1365</v>
      </c>
      <c r="H188" t="s">
        <v>379</v>
      </c>
      <c r="I188" t="s">
        <v>487</v>
      </c>
      <c r="J188" t="s">
        <v>12</v>
      </c>
      <c r="K188" t="s">
        <v>222</v>
      </c>
      <c r="L188" s="758">
        <v>1.2</v>
      </c>
      <c r="M188" t="s">
        <v>222</v>
      </c>
      <c r="N188" s="681">
        <f t="shared" ca="1" si="13"/>
        <v>0</v>
      </c>
      <c r="O188" s="681">
        <f t="shared" ca="1" si="13"/>
        <v>0</v>
      </c>
      <c r="P188" s="681">
        <f t="shared" ca="1" si="13"/>
        <v>0</v>
      </c>
      <c r="Q188" s="681">
        <f t="shared" ca="1" si="13"/>
        <v>0</v>
      </c>
      <c r="R188" s="681">
        <f t="shared" ca="1" si="13"/>
        <v>0</v>
      </c>
      <c r="S188" t="str">
        <f t="shared" si="10"/>
        <v>ASR_Financial_Report_SHP21Final</v>
      </c>
      <c r="T188" s="960">
        <f t="shared" si="11"/>
        <v>44658</v>
      </c>
      <c r="U188" t="str">
        <f t="shared" si="12"/>
        <v>Unaudited</v>
      </c>
    </row>
    <row r="189" spans="1:21" x14ac:dyDescent="0.25">
      <c r="A189" t="s">
        <v>437</v>
      </c>
      <c r="B189" t="s">
        <v>1366</v>
      </c>
      <c r="C189" t="s">
        <v>1367</v>
      </c>
      <c r="D189" s="15">
        <v>1900</v>
      </c>
      <c r="E189" s="121">
        <v>1</v>
      </c>
      <c r="F189" t="s">
        <v>1012</v>
      </c>
      <c r="G189" s="121" t="s">
        <v>1365</v>
      </c>
      <c r="H189" t="s">
        <v>379</v>
      </c>
      <c r="I189" t="s">
        <v>487</v>
      </c>
      <c r="J189" t="s">
        <v>12</v>
      </c>
      <c r="K189" t="s">
        <v>1304</v>
      </c>
      <c r="L189" s="758" t="s">
        <v>1300</v>
      </c>
      <c r="M189" t="s">
        <v>1304</v>
      </c>
      <c r="N189" s="681">
        <f t="shared" ca="1" si="13"/>
        <v>0</v>
      </c>
      <c r="O189" s="681">
        <f t="shared" ca="1" si="13"/>
        <v>0</v>
      </c>
      <c r="P189" s="681">
        <f t="shared" ca="1" si="13"/>
        <v>0</v>
      </c>
      <c r="Q189" s="681">
        <f t="shared" ca="1" si="13"/>
        <v>0</v>
      </c>
      <c r="R189" s="681">
        <f t="shared" ca="1" si="13"/>
        <v>304693.51624999964</v>
      </c>
      <c r="S189" t="str">
        <f t="shared" si="10"/>
        <v>ASR_Financial_Report_SHP21Final</v>
      </c>
      <c r="T189" s="960">
        <f t="shared" si="11"/>
        <v>44658</v>
      </c>
      <c r="U189" t="str">
        <f t="shared" si="12"/>
        <v>Unaudited</v>
      </c>
    </row>
    <row r="190" spans="1:21" x14ac:dyDescent="0.25">
      <c r="A190" t="s">
        <v>437</v>
      </c>
      <c r="B190" t="s">
        <v>1366</v>
      </c>
      <c r="C190" t="s">
        <v>1367</v>
      </c>
      <c r="D190" s="15">
        <v>1900</v>
      </c>
      <c r="E190" s="121">
        <v>1</v>
      </c>
      <c r="F190" t="s">
        <v>1012</v>
      </c>
      <c r="G190" s="121" t="s">
        <v>1365</v>
      </c>
      <c r="H190" t="s">
        <v>379</v>
      </c>
      <c r="I190" t="s">
        <v>487</v>
      </c>
      <c r="J190" t="s">
        <v>12</v>
      </c>
      <c r="K190" t="s">
        <v>1306</v>
      </c>
      <c r="L190" s="758" t="s">
        <v>1305</v>
      </c>
      <c r="M190" t="s">
        <v>1306</v>
      </c>
      <c r="N190" s="681">
        <f t="shared" ca="1" si="13"/>
        <v>0</v>
      </c>
      <c r="O190" s="681">
        <f t="shared" ca="1" si="13"/>
        <v>0</v>
      </c>
      <c r="P190" s="681">
        <f t="shared" ca="1" si="13"/>
        <v>0</v>
      </c>
      <c r="Q190" s="681">
        <f t="shared" ca="1" si="13"/>
        <v>0</v>
      </c>
      <c r="R190" s="681">
        <f t="shared" ca="1" si="13"/>
        <v>-1779335.6518727371</v>
      </c>
      <c r="S190" t="str">
        <f t="shared" si="10"/>
        <v>ASR_Financial_Report_SHP21Final</v>
      </c>
      <c r="T190" s="960">
        <f t="shared" si="11"/>
        <v>44658</v>
      </c>
      <c r="U190" t="str">
        <f t="shared" si="12"/>
        <v>Unaudited</v>
      </c>
    </row>
    <row r="191" spans="1:21" x14ac:dyDescent="0.25">
      <c r="A191" t="s">
        <v>437</v>
      </c>
      <c r="B191" t="s">
        <v>1366</v>
      </c>
      <c r="C191" t="s">
        <v>1367</v>
      </c>
      <c r="D191" s="15">
        <v>1900</v>
      </c>
      <c r="E191" s="121">
        <v>1</v>
      </c>
      <c r="F191" t="s">
        <v>1012</v>
      </c>
      <c r="G191" s="121" t="s">
        <v>1365</v>
      </c>
      <c r="H191" t="s">
        <v>379</v>
      </c>
      <c r="I191" t="s">
        <v>487</v>
      </c>
      <c r="J191" t="s">
        <v>13</v>
      </c>
      <c r="K191" t="s">
        <v>13</v>
      </c>
      <c r="L191" s="758" t="s">
        <v>63</v>
      </c>
      <c r="M191" t="s">
        <v>13</v>
      </c>
      <c r="N191" s="681">
        <f t="shared" ca="1" si="13"/>
        <v>0</v>
      </c>
      <c r="O191" s="681">
        <f t="shared" ca="1" si="13"/>
        <v>0</v>
      </c>
      <c r="P191" s="681">
        <f t="shared" ca="1" si="13"/>
        <v>0</v>
      </c>
      <c r="Q191" s="681">
        <f t="shared" ca="1" si="13"/>
        <v>0</v>
      </c>
      <c r="R191" s="681">
        <f t="shared" ca="1" si="13"/>
        <v>-11885.019999999993</v>
      </c>
      <c r="S191" t="str">
        <f t="shared" si="10"/>
        <v>ASR_Financial_Report_SHP21Final</v>
      </c>
      <c r="T191" s="960">
        <f t="shared" si="11"/>
        <v>44658</v>
      </c>
      <c r="U191" t="str">
        <f t="shared" si="12"/>
        <v>Unaudited</v>
      </c>
    </row>
    <row r="192" spans="1:21" x14ac:dyDescent="0.25">
      <c r="A192" t="s">
        <v>437</v>
      </c>
      <c r="B192" t="s">
        <v>1366</v>
      </c>
      <c r="C192" t="s">
        <v>1367</v>
      </c>
      <c r="D192" s="15">
        <v>1900</v>
      </c>
      <c r="E192" s="121">
        <v>1</v>
      </c>
      <c r="F192" t="s">
        <v>1012</v>
      </c>
      <c r="G192" s="121" t="s">
        <v>1365</v>
      </c>
      <c r="H192" t="s">
        <v>379</v>
      </c>
      <c r="I192" t="s">
        <v>488</v>
      </c>
      <c r="J192" t="s">
        <v>433</v>
      </c>
      <c r="K192" t="s">
        <v>777</v>
      </c>
      <c r="L192" s="758">
        <v>2.1</v>
      </c>
      <c r="M192" t="s">
        <v>712</v>
      </c>
      <c r="N192" s="681">
        <f t="shared" ca="1" si="13"/>
        <v>0</v>
      </c>
      <c r="O192" s="681">
        <f t="shared" ca="1" si="13"/>
        <v>0</v>
      </c>
      <c r="P192" s="681">
        <f t="shared" ca="1" si="13"/>
        <v>0</v>
      </c>
      <c r="Q192" s="681">
        <f t="shared" ca="1" si="13"/>
        <v>0</v>
      </c>
      <c r="R192" s="681">
        <f t="shared" ca="1" si="13"/>
        <v>12527</v>
      </c>
      <c r="S192" t="str">
        <f t="shared" si="10"/>
        <v>ASR_Financial_Report_SHP21Final</v>
      </c>
      <c r="T192" s="960">
        <f t="shared" si="11"/>
        <v>44658</v>
      </c>
      <c r="U192" t="str">
        <f t="shared" si="12"/>
        <v>Unaudited</v>
      </c>
    </row>
    <row r="193" spans="1:21" x14ac:dyDescent="0.25">
      <c r="A193" t="s">
        <v>437</v>
      </c>
      <c r="B193" t="s">
        <v>1366</v>
      </c>
      <c r="C193" t="s">
        <v>1367</v>
      </c>
      <c r="D193" s="15">
        <v>1900</v>
      </c>
      <c r="E193" s="121">
        <v>1</v>
      </c>
      <c r="F193" t="s">
        <v>1012</v>
      </c>
      <c r="G193" s="121" t="s">
        <v>1365</v>
      </c>
      <c r="H193" t="s">
        <v>379</v>
      </c>
      <c r="I193" t="s">
        <v>488</v>
      </c>
      <c r="J193" t="s">
        <v>433</v>
      </c>
      <c r="K193" t="s">
        <v>777</v>
      </c>
      <c r="L193" s="758">
        <v>2.2000000000000002</v>
      </c>
      <c r="M193" t="s">
        <v>713</v>
      </c>
      <c r="N193" s="681">
        <f t="shared" ca="1" si="13"/>
        <v>0</v>
      </c>
      <c r="O193" s="681">
        <f t="shared" ca="1" si="13"/>
        <v>0</v>
      </c>
      <c r="P193" s="681">
        <f t="shared" ca="1" si="13"/>
        <v>0</v>
      </c>
      <c r="Q193" s="681">
        <f t="shared" ca="1" si="13"/>
        <v>0</v>
      </c>
      <c r="R193" s="681">
        <f t="shared" ca="1" si="13"/>
        <v>-42</v>
      </c>
      <c r="S193" t="str">
        <f t="shared" si="10"/>
        <v>ASR_Financial_Report_SHP21Final</v>
      </c>
      <c r="T193" s="960">
        <f t="shared" si="11"/>
        <v>44658</v>
      </c>
      <c r="U193" t="str">
        <f t="shared" si="12"/>
        <v>Unaudited</v>
      </c>
    </row>
    <row r="194" spans="1:21" x14ac:dyDescent="0.25">
      <c r="A194" t="s">
        <v>437</v>
      </c>
      <c r="B194" t="s">
        <v>1366</v>
      </c>
      <c r="C194" t="s">
        <v>1367</v>
      </c>
      <c r="D194" s="15">
        <v>1900</v>
      </c>
      <c r="E194" s="121">
        <v>1</v>
      </c>
      <c r="F194" t="s">
        <v>1012</v>
      </c>
      <c r="G194" s="121" t="s">
        <v>1365</v>
      </c>
      <c r="H194" t="s">
        <v>379</v>
      </c>
      <c r="I194" t="s">
        <v>488</v>
      </c>
      <c r="J194" t="s">
        <v>433</v>
      </c>
      <c r="K194" t="s">
        <v>777</v>
      </c>
      <c r="L194" s="758">
        <v>2.2999999999999998</v>
      </c>
      <c r="M194" t="s">
        <v>714</v>
      </c>
      <c r="N194" s="681">
        <f t="shared" ca="1" si="13"/>
        <v>0</v>
      </c>
      <c r="O194" s="681">
        <f t="shared" ca="1" si="13"/>
        <v>0</v>
      </c>
      <c r="P194" s="681">
        <f t="shared" ca="1" si="13"/>
        <v>0</v>
      </c>
      <c r="Q194" s="681">
        <f t="shared" ca="1" si="13"/>
        <v>0</v>
      </c>
      <c r="R194" s="681">
        <f t="shared" ca="1" si="13"/>
        <v>1608713.9300000002</v>
      </c>
      <c r="S194" t="str">
        <f t="shared" ref="S194:S257" si="14">file_name</f>
        <v>ASR_Financial_Report_SHP21Final</v>
      </c>
      <c r="T194" s="960">
        <f t="shared" ref="T194:T257" si="15">file_date</f>
        <v>44658</v>
      </c>
      <c r="U194" t="str">
        <f t="shared" ref="U194:U257" si="16">status</f>
        <v>Unaudited</v>
      </c>
    </row>
    <row r="195" spans="1:21" x14ac:dyDescent="0.25">
      <c r="A195" t="s">
        <v>437</v>
      </c>
      <c r="B195" t="s">
        <v>1366</v>
      </c>
      <c r="C195" t="s">
        <v>1367</v>
      </c>
      <c r="D195" s="15">
        <v>1900</v>
      </c>
      <c r="E195" s="121">
        <v>1</v>
      </c>
      <c r="F195" t="s">
        <v>1012</v>
      </c>
      <c r="G195" s="121" t="s">
        <v>1365</v>
      </c>
      <c r="H195" t="s">
        <v>379</v>
      </c>
      <c r="I195" t="s">
        <v>488</v>
      </c>
      <c r="J195" t="s">
        <v>433</v>
      </c>
      <c r="K195" t="s">
        <v>777</v>
      </c>
      <c r="L195" s="758">
        <v>2.4</v>
      </c>
      <c r="M195" t="s">
        <v>715</v>
      </c>
      <c r="N195" s="681">
        <f t="shared" ca="1" si="13"/>
        <v>0</v>
      </c>
      <c r="O195" s="681">
        <f t="shared" ca="1" si="13"/>
        <v>0</v>
      </c>
      <c r="P195" s="681">
        <f t="shared" ca="1" si="13"/>
        <v>0</v>
      </c>
      <c r="Q195" s="681">
        <f t="shared" ca="1" si="13"/>
        <v>0</v>
      </c>
      <c r="R195" s="681">
        <f t="shared" ca="1" si="13"/>
        <v>-97221.3</v>
      </c>
      <c r="S195" t="str">
        <f t="shared" si="14"/>
        <v>ASR_Financial_Report_SHP21Final</v>
      </c>
      <c r="T195" s="960">
        <f t="shared" si="15"/>
        <v>44658</v>
      </c>
      <c r="U195" t="str">
        <f t="shared" si="16"/>
        <v>Unaudited</v>
      </c>
    </row>
    <row r="196" spans="1:21" x14ac:dyDescent="0.25">
      <c r="A196" t="s">
        <v>437</v>
      </c>
      <c r="B196" t="s">
        <v>1366</v>
      </c>
      <c r="C196" t="s">
        <v>1367</v>
      </c>
      <c r="D196" s="15">
        <v>1900</v>
      </c>
      <c r="E196" s="121">
        <v>1</v>
      </c>
      <c r="F196" t="s">
        <v>1012</v>
      </c>
      <c r="G196" s="121" t="s">
        <v>1365</v>
      </c>
      <c r="H196" t="s">
        <v>379</v>
      </c>
      <c r="I196" t="s">
        <v>488</v>
      </c>
      <c r="J196" t="s">
        <v>433</v>
      </c>
      <c r="K196" t="s">
        <v>777</v>
      </c>
      <c r="L196" s="758">
        <v>2.5</v>
      </c>
      <c r="M196" t="s">
        <v>757</v>
      </c>
      <c r="N196" s="681">
        <f t="shared" ca="1" si="13"/>
        <v>0</v>
      </c>
      <c r="O196" s="681">
        <f t="shared" ca="1" si="13"/>
        <v>0</v>
      </c>
      <c r="P196" s="681">
        <f t="shared" ca="1" si="13"/>
        <v>0</v>
      </c>
      <c r="Q196" s="681">
        <f t="shared" ca="1" si="13"/>
        <v>0</v>
      </c>
      <c r="R196" s="681">
        <f t="shared" ca="1" si="13"/>
        <v>7265</v>
      </c>
      <c r="S196" t="str">
        <f t="shared" si="14"/>
        <v>ASR_Financial_Report_SHP21Final</v>
      </c>
      <c r="T196" s="960">
        <f t="shared" si="15"/>
        <v>44658</v>
      </c>
      <c r="U196" t="str">
        <f t="shared" si="16"/>
        <v>Unaudited</v>
      </c>
    </row>
    <row r="197" spans="1:21" x14ac:dyDescent="0.25">
      <c r="A197" t="s">
        <v>437</v>
      </c>
      <c r="B197" t="s">
        <v>1366</v>
      </c>
      <c r="C197" t="s">
        <v>1367</v>
      </c>
      <c r="D197" s="15">
        <v>1900</v>
      </c>
      <c r="E197" s="121">
        <v>1</v>
      </c>
      <c r="F197" t="s">
        <v>1012</v>
      </c>
      <c r="G197" s="121" t="s">
        <v>1365</v>
      </c>
      <c r="H197" t="s">
        <v>379</v>
      </c>
      <c r="I197" t="s">
        <v>488</v>
      </c>
      <c r="J197" t="s">
        <v>433</v>
      </c>
      <c r="K197" t="s">
        <v>777</v>
      </c>
      <c r="L197" s="758">
        <v>2.6</v>
      </c>
      <c r="M197" t="s">
        <v>186</v>
      </c>
      <c r="N197" s="681">
        <f t="shared" ca="1" si="13"/>
        <v>0</v>
      </c>
      <c r="O197" s="681">
        <f t="shared" ca="1" si="13"/>
        <v>0</v>
      </c>
      <c r="P197" s="681">
        <f t="shared" ca="1" si="13"/>
        <v>0</v>
      </c>
      <c r="Q197" s="681">
        <f t="shared" ca="1" si="13"/>
        <v>0</v>
      </c>
      <c r="R197" s="681">
        <f t="shared" ca="1" si="13"/>
        <v>360687.12999999995</v>
      </c>
      <c r="S197" t="str">
        <f t="shared" si="14"/>
        <v>ASR_Financial_Report_SHP21Final</v>
      </c>
      <c r="T197" s="960">
        <f t="shared" si="15"/>
        <v>44658</v>
      </c>
      <c r="U197" t="str">
        <f t="shared" si="16"/>
        <v>Unaudited</v>
      </c>
    </row>
    <row r="198" spans="1:21" x14ac:dyDescent="0.25">
      <c r="A198" t="s">
        <v>437</v>
      </c>
      <c r="B198" t="s">
        <v>1366</v>
      </c>
      <c r="C198" t="s">
        <v>1367</v>
      </c>
      <c r="D198" s="15">
        <v>1900</v>
      </c>
      <c r="E198" s="121">
        <v>1</v>
      </c>
      <c r="F198" t="s">
        <v>1012</v>
      </c>
      <c r="G198" s="121" t="s">
        <v>1365</v>
      </c>
      <c r="H198" t="s">
        <v>379</v>
      </c>
      <c r="I198" t="s">
        <v>488</v>
      </c>
      <c r="J198" t="s">
        <v>433</v>
      </c>
      <c r="K198" t="s">
        <v>777</v>
      </c>
      <c r="L198" s="758">
        <v>2.7</v>
      </c>
      <c r="M198" t="s">
        <v>778</v>
      </c>
      <c r="N198" s="681">
        <f t="shared" ca="1" si="13"/>
        <v>0</v>
      </c>
      <c r="O198" s="681">
        <f t="shared" ca="1" si="13"/>
        <v>0</v>
      </c>
      <c r="P198" s="681">
        <f t="shared" ca="1" si="13"/>
        <v>0</v>
      </c>
      <c r="Q198" s="681">
        <f t="shared" ca="1" si="13"/>
        <v>0</v>
      </c>
      <c r="R198" s="681">
        <f t="shared" ca="1" si="13"/>
        <v>-4794002.3166890601</v>
      </c>
      <c r="S198" t="str">
        <f t="shared" si="14"/>
        <v>ASR_Financial_Report_SHP21Final</v>
      </c>
      <c r="T198" s="960">
        <f t="shared" si="15"/>
        <v>44658</v>
      </c>
      <c r="U198" t="str">
        <f t="shared" si="16"/>
        <v>Unaudited</v>
      </c>
    </row>
    <row r="199" spans="1:21" x14ac:dyDescent="0.25">
      <c r="A199" t="s">
        <v>437</v>
      </c>
      <c r="B199" t="s">
        <v>1366</v>
      </c>
      <c r="C199" t="s">
        <v>1367</v>
      </c>
      <c r="D199" s="15">
        <v>1900</v>
      </c>
      <c r="E199" s="121">
        <v>1</v>
      </c>
      <c r="F199" t="s">
        <v>1012</v>
      </c>
      <c r="G199" s="121" t="s">
        <v>1365</v>
      </c>
      <c r="H199" t="s">
        <v>379</v>
      </c>
      <c r="I199" t="s">
        <v>488</v>
      </c>
      <c r="J199" t="s">
        <v>433</v>
      </c>
      <c r="K199" t="s">
        <v>777</v>
      </c>
      <c r="L199" s="758">
        <v>2.8</v>
      </c>
      <c r="M199" t="s">
        <v>779</v>
      </c>
      <c r="N199" s="681">
        <f t="shared" ca="1" si="13"/>
        <v>0</v>
      </c>
      <c r="O199" s="681">
        <f t="shared" ca="1" si="13"/>
        <v>0</v>
      </c>
      <c r="P199" s="681">
        <f t="shared" ca="1" si="13"/>
        <v>0</v>
      </c>
      <c r="Q199" s="681">
        <f t="shared" ca="1" si="13"/>
        <v>0</v>
      </c>
      <c r="R199" s="681">
        <f t="shared" ca="1" si="13"/>
        <v>0</v>
      </c>
      <c r="S199" t="str">
        <f t="shared" si="14"/>
        <v>ASR_Financial_Report_SHP21Final</v>
      </c>
      <c r="T199" s="960">
        <f t="shared" si="15"/>
        <v>44658</v>
      </c>
      <c r="U199" t="str">
        <f t="shared" si="16"/>
        <v>Unaudited</v>
      </c>
    </row>
    <row r="200" spans="1:21" x14ac:dyDescent="0.25">
      <c r="A200" t="s">
        <v>437</v>
      </c>
      <c r="B200" t="s">
        <v>1366</v>
      </c>
      <c r="C200" t="s">
        <v>1367</v>
      </c>
      <c r="D200" s="15">
        <v>1900</v>
      </c>
      <c r="E200" s="121">
        <v>1</v>
      </c>
      <c r="F200" t="s">
        <v>1012</v>
      </c>
      <c r="G200" s="121" t="s">
        <v>1365</v>
      </c>
      <c r="H200" t="s">
        <v>379</v>
      </c>
      <c r="I200" t="s">
        <v>488</v>
      </c>
      <c r="J200" t="s">
        <v>433</v>
      </c>
      <c r="K200" t="s">
        <v>777</v>
      </c>
      <c r="L200" s="758">
        <v>2.9</v>
      </c>
      <c r="M200" t="s">
        <v>760</v>
      </c>
      <c r="N200" s="681">
        <f t="shared" ca="1" si="13"/>
        <v>0</v>
      </c>
      <c r="O200" s="681">
        <f t="shared" ca="1" si="13"/>
        <v>0</v>
      </c>
      <c r="P200" s="681">
        <f t="shared" ca="1" si="13"/>
        <v>0</v>
      </c>
      <c r="Q200" s="681">
        <f t="shared" ca="1" si="13"/>
        <v>0</v>
      </c>
      <c r="R200" s="681">
        <f t="shared" ca="1" si="13"/>
        <v>0</v>
      </c>
      <c r="S200" t="str">
        <f t="shared" si="14"/>
        <v>ASR_Financial_Report_SHP21Final</v>
      </c>
      <c r="T200" s="960">
        <f t="shared" si="15"/>
        <v>44658</v>
      </c>
      <c r="U200" t="str">
        <f t="shared" si="16"/>
        <v>Unaudited</v>
      </c>
    </row>
    <row r="201" spans="1:21" x14ac:dyDescent="0.25">
      <c r="A201" t="s">
        <v>437</v>
      </c>
      <c r="B201" t="s">
        <v>1366</v>
      </c>
      <c r="C201" t="s">
        <v>1367</v>
      </c>
      <c r="D201" s="15">
        <v>1900</v>
      </c>
      <c r="E201" s="121">
        <v>1</v>
      </c>
      <c r="F201" t="s">
        <v>1012</v>
      </c>
      <c r="G201" s="121" t="s">
        <v>1365</v>
      </c>
      <c r="H201" t="s">
        <v>379</v>
      </c>
      <c r="I201" t="s">
        <v>488</v>
      </c>
      <c r="J201" t="s">
        <v>433</v>
      </c>
      <c r="K201" t="s">
        <v>223</v>
      </c>
      <c r="L201" s="758">
        <v>2.11</v>
      </c>
      <c r="M201" t="s">
        <v>228</v>
      </c>
      <c r="N201" s="681">
        <f t="shared" ca="1" si="13"/>
        <v>0</v>
      </c>
      <c r="O201" s="681">
        <f t="shared" ca="1" si="13"/>
        <v>0</v>
      </c>
      <c r="P201" s="681">
        <f t="shared" ca="1" si="13"/>
        <v>0</v>
      </c>
      <c r="Q201" s="681">
        <f t="shared" ca="1" si="13"/>
        <v>0</v>
      </c>
      <c r="R201" s="681">
        <f t="shared" ca="1" si="13"/>
        <v>289300.06</v>
      </c>
      <c r="S201" t="str">
        <f t="shared" si="14"/>
        <v>ASR_Financial_Report_SHP21Final</v>
      </c>
      <c r="T201" s="960">
        <f t="shared" si="15"/>
        <v>44658</v>
      </c>
      <c r="U201" t="str">
        <f t="shared" si="16"/>
        <v>Unaudited</v>
      </c>
    </row>
    <row r="202" spans="1:21" x14ac:dyDescent="0.25">
      <c r="A202" t="s">
        <v>437</v>
      </c>
      <c r="B202" t="s">
        <v>1366</v>
      </c>
      <c r="C202" t="s">
        <v>1367</v>
      </c>
      <c r="D202" s="15">
        <v>1900</v>
      </c>
      <c r="E202" s="121">
        <v>1</v>
      </c>
      <c r="F202" t="s">
        <v>1012</v>
      </c>
      <c r="G202" s="121" t="s">
        <v>1365</v>
      </c>
      <c r="H202" t="s">
        <v>379</v>
      </c>
      <c r="I202" t="s">
        <v>488</v>
      </c>
      <c r="J202" t="s">
        <v>433</v>
      </c>
      <c r="K202" t="s">
        <v>223</v>
      </c>
      <c r="L202" s="758">
        <v>2.12</v>
      </c>
      <c r="M202" t="s">
        <v>552</v>
      </c>
      <c r="N202" s="681">
        <f t="shared" ca="1" si="13"/>
        <v>0</v>
      </c>
      <c r="O202" s="681">
        <f t="shared" ca="1" si="13"/>
        <v>0</v>
      </c>
      <c r="P202" s="681">
        <f t="shared" ca="1" si="13"/>
        <v>0</v>
      </c>
      <c r="Q202" s="681">
        <f t="shared" ca="1" si="13"/>
        <v>0</v>
      </c>
      <c r="R202" s="681">
        <f t="shared" ca="1" si="13"/>
        <v>1760193.4300000081</v>
      </c>
      <c r="S202" t="str">
        <f t="shared" si="14"/>
        <v>ASR_Financial_Report_SHP21Final</v>
      </c>
      <c r="T202" s="960">
        <f t="shared" si="15"/>
        <v>44658</v>
      </c>
      <c r="U202" t="str">
        <f t="shared" si="16"/>
        <v>Unaudited</v>
      </c>
    </row>
    <row r="203" spans="1:21" x14ac:dyDescent="0.25">
      <c r="A203" t="s">
        <v>437</v>
      </c>
      <c r="B203" t="s">
        <v>1366</v>
      </c>
      <c r="C203" t="s">
        <v>1367</v>
      </c>
      <c r="D203" s="15">
        <v>1900</v>
      </c>
      <c r="E203" s="121">
        <v>1</v>
      </c>
      <c r="F203" t="s">
        <v>1012</v>
      </c>
      <c r="G203" s="121" t="s">
        <v>1365</v>
      </c>
      <c r="H203" t="s">
        <v>379</v>
      </c>
      <c r="I203" t="s">
        <v>488</v>
      </c>
      <c r="J203" t="s">
        <v>433</v>
      </c>
      <c r="K203" t="s">
        <v>223</v>
      </c>
      <c r="L203" s="758">
        <v>2.13</v>
      </c>
      <c r="M203" t="s">
        <v>229</v>
      </c>
      <c r="N203" s="681">
        <f t="shared" ca="1" si="13"/>
        <v>0</v>
      </c>
      <c r="O203" s="681">
        <f t="shared" ca="1" si="13"/>
        <v>0</v>
      </c>
      <c r="P203" s="681">
        <f t="shared" ca="1" si="13"/>
        <v>0</v>
      </c>
      <c r="Q203" s="681">
        <f t="shared" ca="1" si="13"/>
        <v>0</v>
      </c>
      <c r="R203" s="681">
        <f t="shared" ca="1" si="13"/>
        <v>176595.47</v>
      </c>
      <c r="S203" t="str">
        <f t="shared" si="14"/>
        <v>ASR_Financial_Report_SHP21Final</v>
      </c>
      <c r="T203" s="960">
        <f t="shared" si="15"/>
        <v>44658</v>
      </c>
      <c r="U203" t="str">
        <f t="shared" si="16"/>
        <v>Unaudited</v>
      </c>
    </row>
    <row r="204" spans="1:21" x14ac:dyDescent="0.25">
      <c r="A204" t="s">
        <v>437</v>
      </c>
      <c r="B204" t="s">
        <v>1366</v>
      </c>
      <c r="C204" t="s">
        <v>1367</v>
      </c>
      <c r="D204" s="15">
        <v>1900</v>
      </c>
      <c r="E204" s="121">
        <v>1</v>
      </c>
      <c r="F204" t="s">
        <v>1012</v>
      </c>
      <c r="G204" s="121" t="s">
        <v>1365</v>
      </c>
      <c r="H204" t="s">
        <v>379</v>
      </c>
      <c r="I204" t="s">
        <v>488</v>
      </c>
      <c r="J204" t="s">
        <v>433</v>
      </c>
      <c r="K204" t="s">
        <v>223</v>
      </c>
      <c r="L204" s="758">
        <v>2.14</v>
      </c>
      <c r="M204" t="s">
        <v>556</v>
      </c>
      <c r="N204" s="681">
        <f t="shared" ca="1" si="13"/>
        <v>0</v>
      </c>
      <c r="O204" s="681">
        <f t="shared" ca="1" si="13"/>
        <v>0</v>
      </c>
      <c r="P204" s="681">
        <f t="shared" ca="1" si="13"/>
        <v>0</v>
      </c>
      <c r="Q204" s="681">
        <f t="shared" ca="1" si="13"/>
        <v>0</v>
      </c>
      <c r="R204" s="681">
        <f t="shared" ca="1" si="13"/>
        <v>-80918.070000000007</v>
      </c>
      <c r="S204" t="str">
        <f t="shared" si="14"/>
        <v>ASR_Financial_Report_SHP21Final</v>
      </c>
      <c r="T204" s="960">
        <f t="shared" si="15"/>
        <v>44658</v>
      </c>
      <c r="U204" t="str">
        <f t="shared" si="16"/>
        <v>Unaudited</v>
      </c>
    </row>
    <row r="205" spans="1:21" x14ac:dyDescent="0.25">
      <c r="A205" t="s">
        <v>437</v>
      </c>
      <c r="B205" t="s">
        <v>1366</v>
      </c>
      <c r="C205" t="s">
        <v>1367</v>
      </c>
      <c r="D205" s="15">
        <v>1900</v>
      </c>
      <c r="E205" s="121">
        <v>1</v>
      </c>
      <c r="F205" t="s">
        <v>1012</v>
      </c>
      <c r="G205" s="121" t="s">
        <v>1365</v>
      </c>
      <c r="H205" t="s">
        <v>379</v>
      </c>
      <c r="I205" t="s">
        <v>488</v>
      </c>
      <c r="J205" t="s">
        <v>433</v>
      </c>
      <c r="K205" t="s">
        <v>223</v>
      </c>
      <c r="L205" s="758">
        <v>2.15</v>
      </c>
      <c r="M205" t="s">
        <v>20</v>
      </c>
      <c r="N205" s="681">
        <f t="shared" ca="1" si="13"/>
        <v>0</v>
      </c>
      <c r="O205" s="681">
        <f t="shared" ca="1" si="13"/>
        <v>0</v>
      </c>
      <c r="P205" s="681">
        <f t="shared" ca="1" si="13"/>
        <v>0</v>
      </c>
      <c r="Q205" s="681">
        <f t="shared" ca="1" si="13"/>
        <v>0</v>
      </c>
      <c r="R205" s="681">
        <f t="shared" ca="1" si="13"/>
        <v>-12094.659999999989</v>
      </c>
      <c r="S205" t="str">
        <f t="shared" si="14"/>
        <v>ASR_Financial_Report_SHP21Final</v>
      </c>
      <c r="T205" s="960">
        <f t="shared" si="15"/>
        <v>44658</v>
      </c>
      <c r="U205" t="str">
        <f t="shared" si="16"/>
        <v>Unaudited</v>
      </c>
    </row>
    <row r="206" spans="1:21" x14ac:dyDescent="0.25">
      <c r="A206" t="s">
        <v>437</v>
      </c>
      <c r="B206" t="s">
        <v>1366</v>
      </c>
      <c r="C206" t="s">
        <v>1367</v>
      </c>
      <c r="D206" s="15">
        <v>1900</v>
      </c>
      <c r="E206" s="121">
        <v>1</v>
      </c>
      <c r="F206" t="s">
        <v>1012</v>
      </c>
      <c r="G206" s="121" t="s">
        <v>1365</v>
      </c>
      <c r="H206" t="s">
        <v>379</v>
      </c>
      <c r="I206" t="s">
        <v>488</v>
      </c>
      <c r="J206" t="s">
        <v>433</v>
      </c>
      <c r="K206" t="s">
        <v>223</v>
      </c>
      <c r="L206" s="758">
        <v>2.16</v>
      </c>
      <c r="M206" t="s">
        <v>780</v>
      </c>
      <c r="N206" s="681">
        <f t="shared" ca="1" si="13"/>
        <v>0</v>
      </c>
      <c r="O206" s="681">
        <f t="shared" ca="1" si="13"/>
        <v>0</v>
      </c>
      <c r="P206" s="681">
        <f t="shared" ca="1" si="13"/>
        <v>0</v>
      </c>
      <c r="Q206" s="681">
        <f t="shared" ca="1" si="13"/>
        <v>0</v>
      </c>
      <c r="R206" s="681">
        <f t="shared" ca="1" si="13"/>
        <v>0</v>
      </c>
      <c r="S206" t="str">
        <f t="shared" si="14"/>
        <v>ASR_Financial_Report_SHP21Final</v>
      </c>
      <c r="T206" s="960">
        <f t="shared" si="15"/>
        <v>44658</v>
      </c>
      <c r="U206" t="str">
        <f t="shared" si="16"/>
        <v>Unaudited</v>
      </c>
    </row>
    <row r="207" spans="1:21" x14ac:dyDescent="0.25">
      <c r="A207" t="s">
        <v>437</v>
      </c>
      <c r="B207" t="s">
        <v>1366</v>
      </c>
      <c r="C207" t="s">
        <v>1367</v>
      </c>
      <c r="D207" s="15">
        <v>1900</v>
      </c>
      <c r="E207" s="121">
        <v>1</v>
      </c>
      <c r="F207" t="s">
        <v>1012</v>
      </c>
      <c r="G207" s="121" t="s">
        <v>1365</v>
      </c>
      <c r="H207" t="s">
        <v>379</v>
      </c>
      <c r="I207" t="s">
        <v>488</v>
      </c>
      <c r="J207" t="s">
        <v>433</v>
      </c>
      <c r="K207" t="s">
        <v>223</v>
      </c>
      <c r="L207" s="758">
        <v>2.17</v>
      </c>
      <c r="M207" t="s">
        <v>1033</v>
      </c>
      <c r="N207" s="681">
        <f t="shared" ca="1" si="13"/>
        <v>0</v>
      </c>
      <c r="O207" s="681">
        <f t="shared" ca="1" si="13"/>
        <v>0</v>
      </c>
      <c r="P207" s="681">
        <f t="shared" ca="1" si="13"/>
        <v>0</v>
      </c>
      <c r="Q207" s="681">
        <f t="shared" ca="1" si="13"/>
        <v>0</v>
      </c>
      <c r="R207" s="681">
        <f t="shared" ca="1" si="13"/>
        <v>0</v>
      </c>
      <c r="S207" t="str">
        <f t="shared" si="14"/>
        <v>ASR_Financial_Report_SHP21Final</v>
      </c>
      <c r="T207" s="960">
        <f t="shared" si="15"/>
        <v>44658</v>
      </c>
      <c r="U207" t="str">
        <f t="shared" si="16"/>
        <v>Unaudited</v>
      </c>
    </row>
    <row r="208" spans="1:21" x14ac:dyDescent="0.25">
      <c r="A208" t="s">
        <v>437</v>
      </c>
      <c r="B208" t="s">
        <v>1366</v>
      </c>
      <c r="C208" t="s">
        <v>1367</v>
      </c>
      <c r="D208" s="15">
        <v>1900</v>
      </c>
      <c r="E208" s="121">
        <v>1</v>
      </c>
      <c r="F208" t="s">
        <v>1012</v>
      </c>
      <c r="G208" s="121" t="s">
        <v>1365</v>
      </c>
      <c r="H208" t="s">
        <v>379</v>
      </c>
      <c r="I208" t="s">
        <v>488</v>
      </c>
      <c r="J208" t="s">
        <v>433</v>
      </c>
      <c r="K208" t="s">
        <v>223</v>
      </c>
      <c r="L208" s="758">
        <v>2.1800000000000002</v>
      </c>
      <c r="M208" t="s">
        <v>648</v>
      </c>
      <c r="N208" s="681">
        <f t="shared" ca="1" si="13"/>
        <v>0</v>
      </c>
      <c r="O208" s="681">
        <f t="shared" ca="1" si="13"/>
        <v>0</v>
      </c>
      <c r="P208" s="681">
        <f t="shared" ca="1" si="13"/>
        <v>0</v>
      </c>
      <c r="Q208" s="681">
        <f t="shared" ca="1" si="13"/>
        <v>0</v>
      </c>
      <c r="R208" s="681">
        <f t="shared" ca="1" si="13"/>
        <v>-2736438.65</v>
      </c>
      <c r="S208" t="str">
        <f t="shared" si="14"/>
        <v>ASR_Financial_Report_SHP21Final</v>
      </c>
      <c r="T208" s="960">
        <f t="shared" si="15"/>
        <v>44658</v>
      </c>
      <c r="U208" t="str">
        <f t="shared" si="16"/>
        <v>Unaudited</v>
      </c>
    </row>
    <row r="209" spans="1:21" x14ac:dyDescent="0.25">
      <c r="A209" t="s">
        <v>437</v>
      </c>
      <c r="B209" t="s">
        <v>1366</v>
      </c>
      <c r="C209" t="s">
        <v>1367</v>
      </c>
      <c r="D209" s="15">
        <v>1900</v>
      </c>
      <c r="E209" s="121">
        <v>1</v>
      </c>
      <c r="F209" t="s">
        <v>1012</v>
      </c>
      <c r="G209" s="121" t="s">
        <v>1365</v>
      </c>
      <c r="H209" t="s">
        <v>379</v>
      </c>
      <c r="I209" t="s">
        <v>488</v>
      </c>
      <c r="J209" t="s">
        <v>433</v>
      </c>
      <c r="K209" t="s">
        <v>223</v>
      </c>
      <c r="L209" s="758">
        <v>2.19</v>
      </c>
      <c r="M209" t="s">
        <v>218</v>
      </c>
      <c r="N209" s="681">
        <f t="shared" ca="1" si="13"/>
        <v>0</v>
      </c>
      <c r="O209" s="681">
        <f t="shared" ca="1" si="13"/>
        <v>0</v>
      </c>
      <c r="P209" s="681">
        <f t="shared" ca="1" si="13"/>
        <v>0</v>
      </c>
      <c r="Q209" s="681">
        <f t="shared" ca="1" si="13"/>
        <v>0</v>
      </c>
      <c r="R209" s="681">
        <f t="shared" ca="1" si="13"/>
        <v>0</v>
      </c>
      <c r="S209" t="str">
        <f t="shared" si="14"/>
        <v>ASR_Financial_Report_SHP21Final</v>
      </c>
      <c r="T209" s="960">
        <f t="shared" si="15"/>
        <v>44658</v>
      </c>
      <c r="U209" t="str">
        <f t="shared" si="16"/>
        <v>Unaudited</v>
      </c>
    </row>
    <row r="210" spans="1:21" x14ac:dyDescent="0.25">
      <c r="A210" t="s">
        <v>437</v>
      </c>
      <c r="B210" t="s">
        <v>1366</v>
      </c>
      <c r="C210" t="s">
        <v>1367</v>
      </c>
      <c r="D210" s="15">
        <v>1900</v>
      </c>
      <c r="E210" s="121">
        <v>1</v>
      </c>
      <c r="F210" t="s">
        <v>1012</v>
      </c>
      <c r="G210" s="121" t="s">
        <v>1365</v>
      </c>
      <c r="H210" t="s">
        <v>379</v>
      </c>
      <c r="I210" t="s">
        <v>488</v>
      </c>
      <c r="J210" t="s">
        <v>433</v>
      </c>
      <c r="K210" t="s">
        <v>223</v>
      </c>
      <c r="L210" s="758" t="s">
        <v>691</v>
      </c>
      <c r="M210" t="s">
        <v>230</v>
      </c>
      <c r="N210" s="681">
        <f t="shared" ca="1" si="13"/>
        <v>0</v>
      </c>
      <c r="O210" s="681">
        <f t="shared" ca="1" si="13"/>
        <v>0</v>
      </c>
      <c r="P210" s="681">
        <f t="shared" ca="1" si="13"/>
        <v>0</v>
      </c>
      <c r="Q210" s="681">
        <f t="shared" ca="1" si="13"/>
        <v>0</v>
      </c>
      <c r="R210" s="681">
        <f t="shared" ca="1" si="13"/>
        <v>-5636368.8831358384</v>
      </c>
      <c r="S210" t="str">
        <f t="shared" si="14"/>
        <v>ASR_Financial_Report_SHP21Final</v>
      </c>
      <c r="T210" s="960">
        <f t="shared" si="15"/>
        <v>44658</v>
      </c>
      <c r="U210" t="str">
        <f t="shared" si="16"/>
        <v>Unaudited</v>
      </c>
    </row>
    <row r="211" spans="1:21" x14ac:dyDescent="0.25">
      <c r="A211" t="s">
        <v>437</v>
      </c>
      <c r="B211" t="s">
        <v>1366</v>
      </c>
      <c r="C211" t="s">
        <v>1367</v>
      </c>
      <c r="D211" s="15">
        <v>1900</v>
      </c>
      <c r="E211" s="121">
        <v>1</v>
      </c>
      <c r="F211" t="s">
        <v>1012</v>
      </c>
      <c r="G211" s="121" t="s">
        <v>1365</v>
      </c>
      <c r="H211" t="s">
        <v>379</v>
      </c>
      <c r="I211" t="s">
        <v>488</v>
      </c>
      <c r="J211" t="s">
        <v>433</v>
      </c>
      <c r="K211" t="s">
        <v>223</v>
      </c>
      <c r="L211" s="758">
        <v>2.21</v>
      </c>
      <c r="M211" t="s">
        <v>466</v>
      </c>
      <c r="N211" s="681">
        <f t="shared" ca="1" si="13"/>
        <v>0</v>
      </c>
      <c r="O211" s="681">
        <f t="shared" ca="1" si="13"/>
        <v>0</v>
      </c>
      <c r="P211" s="681">
        <f t="shared" ca="1" si="13"/>
        <v>0</v>
      </c>
      <c r="Q211" s="681">
        <f t="shared" ca="1" si="13"/>
        <v>0</v>
      </c>
      <c r="R211" s="681">
        <f t="shared" ca="1" si="13"/>
        <v>131166.62927486261</v>
      </c>
      <c r="S211" t="str">
        <f t="shared" si="14"/>
        <v>ASR_Financial_Report_SHP21Final</v>
      </c>
      <c r="T211" s="960">
        <f t="shared" si="15"/>
        <v>44658</v>
      </c>
      <c r="U211" t="str">
        <f t="shared" si="16"/>
        <v>Unaudited</v>
      </c>
    </row>
    <row r="212" spans="1:21" x14ac:dyDescent="0.25">
      <c r="A212" t="s">
        <v>437</v>
      </c>
      <c r="B212" t="s">
        <v>1366</v>
      </c>
      <c r="C212" t="s">
        <v>1367</v>
      </c>
      <c r="D212" s="15">
        <v>1900</v>
      </c>
      <c r="E212" s="121">
        <v>1</v>
      </c>
      <c r="F212" t="s">
        <v>1012</v>
      </c>
      <c r="G212" s="121" t="s">
        <v>1365</v>
      </c>
      <c r="H212" t="s">
        <v>379</v>
      </c>
      <c r="I212" t="s">
        <v>488</v>
      </c>
      <c r="J212" t="s">
        <v>433</v>
      </c>
      <c r="K212" t="s">
        <v>6</v>
      </c>
      <c r="L212" s="758" t="s">
        <v>70</v>
      </c>
      <c r="M212" t="s">
        <v>188</v>
      </c>
      <c r="N212" s="681">
        <f t="shared" ca="1" si="13"/>
        <v>0</v>
      </c>
      <c r="O212" s="681">
        <f t="shared" ca="1" si="13"/>
        <v>0</v>
      </c>
      <c r="P212" s="681">
        <f t="shared" ca="1" si="13"/>
        <v>0</v>
      </c>
      <c r="Q212" s="681">
        <f t="shared" ca="1" si="13"/>
        <v>0</v>
      </c>
      <c r="R212" s="681">
        <f t="shared" ca="1" si="13"/>
        <v>-773.11</v>
      </c>
      <c r="S212" t="str">
        <f t="shared" si="14"/>
        <v>ASR_Financial_Report_SHP21Final</v>
      </c>
      <c r="T212" s="960">
        <f t="shared" si="15"/>
        <v>44658</v>
      </c>
      <c r="U212" t="str">
        <f t="shared" si="16"/>
        <v>Unaudited</v>
      </c>
    </row>
    <row r="213" spans="1:21" x14ac:dyDescent="0.25">
      <c r="A213" t="s">
        <v>437</v>
      </c>
      <c r="B213" t="s">
        <v>1366</v>
      </c>
      <c r="C213" t="s">
        <v>1367</v>
      </c>
      <c r="D213" s="15">
        <v>1900</v>
      </c>
      <c r="E213" s="121">
        <v>1</v>
      </c>
      <c r="F213" t="s">
        <v>1012</v>
      </c>
      <c r="G213" s="121" t="s">
        <v>1365</v>
      </c>
      <c r="H213" t="s">
        <v>379</v>
      </c>
      <c r="I213" t="s">
        <v>488</v>
      </c>
      <c r="J213" t="s">
        <v>433</v>
      </c>
      <c r="K213" t="s">
        <v>6</v>
      </c>
      <c r="L213" s="758" t="s">
        <v>71</v>
      </c>
      <c r="M213" t="s">
        <v>231</v>
      </c>
      <c r="N213" s="681">
        <f t="shared" ca="1" si="13"/>
        <v>0</v>
      </c>
      <c r="O213" s="681">
        <f t="shared" ca="1" si="13"/>
        <v>0</v>
      </c>
      <c r="P213" s="681">
        <f t="shared" ca="1" si="13"/>
        <v>0</v>
      </c>
      <c r="Q213" s="681">
        <f t="shared" ca="1" si="13"/>
        <v>0</v>
      </c>
      <c r="R213" s="681">
        <f t="shared" ca="1" si="13"/>
        <v>0</v>
      </c>
      <c r="S213" t="str">
        <f t="shared" si="14"/>
        <v>ASR_Financial_Report_SHP21Final</v>
      </c>
      <c r="T213" s="960">
        <f t="shared" si="15"/>
        <v>44658</v>
      </c>
      <c r="U213" t="str">
        <f t="shared" si="16"/>
        <v>Unaudited</v>
      </c>
    </row>
    <row r="214" spans="1:21" x14ac:dyDescent="0.25">
      <c r="A214" t="s">
        <v>437</v>
      </c>
      <c r="B214" t="s">
        <v>1366</v>
      </c>
      <c r="C214" t="s">
        <v>1367</v>
      </c>
      <c r="D214" s="15">
        <v>1900</v>
      </c>
      <c r="E214" s="121">
        <v>1</v>
      </c>
      <c r="F214" t="s">
        <v>1012</v>
      </c>
      <c r="G214" s="121" t="s">
        <v>1365</v>
      </c>
      <c r="H214" t="s">
        <v>379</v>
      </c>
      <c r="I214" t="s">
        <v>488</v>
      </c>
      <c r="J214" t="s">
        <v>433</v>
      </c>
      <c r="K214" t="s">
        <v>6</v>
      </c>
      <c r="L214" s="758" t="s">
        <v>72</v>
      </c>
      <c r="M214" t="s">
        <v>164</v>
      </c>
      <c r="N214" s="681">
        <f t="shared" ca="1" si="13"/>
        <v>0</v>
      </c>
      <c r="O214" s="681">
        <f t="shared" ca="1" si="13"/>
        <v>0</v>
      </c>
      <c r="P214" s="681">
        <f t="shared" ca="1" si="13"/>
        <v>0</v>
      </c>
      <c r="Q214" s="681">
        <f t="shared" ca="1" si="13"/>
        <v>0</v>
      </c>
      <c r="R214" s="681">
        <f t="shared" ca="1" si="13"/>
        <v>-5908.9939884521118</v>
      </c>
      <c r="S214" t="str">
        <f t="shared" si="14"/>
        <v>ASR_Financial_Report_SHP21Final</v>
      </c>
      <c r="T214" s="960">
        <f t="shared" si="15"/>
        <v>44658</v>
      </c>
      <c r="U214" t="str">
        <f t="shared" si="16"/>
        <v>Unaudited</v>
      </c>
    </row>
    <row r="215" spans="1:21" x14ac:dyDescent="0.25">
      <c r="A215" t="s">
        <v>437</v>
      </c>
      <c r="B215" t="s">
        <v>1366</v>
      </c>
      <c r="C215" t="s">
        <v>1367</v>
      </c>
      <c r="D215" s="15">
        <v>1900</v>
      </c>
      <c r="E215" s="121">
        <v>1</v>
      </c>
      <c r="F215" t="s">
        <v>1012</v>
      </c>
      <c r="G215" s="121" t="s">
        <v>1365</v>
      </c>
      <c r="H215" t="s">
        <v>379</v>
      </c>
      <c r="I215" t="s">
        <v>488</v>
      </c>
      <c r="J215" t="s">
        <v>433</v>
      </c>
      <c r="K215" t="s">
        <v>6</v>
      </c>
      <c r="L215" s="758">
        <v>3.4</v>
      </c>
      <c r="M215" t="s">
        <v>461</v>
      </c>
      <c r="N215" s="681">
        <f t="shared" ca="1" si="13"/>
        <v>0</v>
      </c>
      <c r="O215" s="681">
        <f t="shared" ca="1" si="13"/>
        <v>0</v>
      </c>
      <c r="P215" s="681">
        <f t="shared" ca="1" si="13"/>
        <v>0</v>
      </c>
      <c r="Q215" s="681">
        <f t="shared" ca="1" si="13"/>
        <v>0</v>
      </c>
      <c r="R215" s="681">
        <f t="shared" ca="1" si="13"/>
        <v>0</v>
      </c>
      <c r="S215" t="str">
        <f t="shared" si="14"/>
        <v>ASR_Financial_Report_SHP21Final</v>
      </c>
      <c r="T215" s="960">
        <f t="shared" si="15"/>
        <v>44658</v>
      </c>
      <c r="U215" t="str">
        <f t="shared" si="16"/>
        <v>Unaudited</v>
      </c>
    </row>
    <row r="216" spans="1:21" x14ac:dyDescent="0.25">
      <c r="A216" t="s">
        <v>437</v>
      </c>
      <c r="B216" t="s">
        <v>1366</v>
      </c>
      <c r="C216" t="s">
        <v>1367</v>
      </c>
      <c r="D216" s="15">
        <v>1900</v>
      </c>
      <c r="E216" s="121">
        <v>1</v>
      </c>
      <c r="F216" t="s">
        <v>1012</v>
      </c>
      <c r="G216" s="121" t="s">
        <v>1365</v>
      </c>
      <c r="H216" t="s">
        <v>379</v>
      </c>
      <c r="I216" t="s">
        <v>488</v>
      </c>
      <c r="J216" t="s">
        <v>433</v>
      </c>
      <c r="K216" t="s">
        <v>434</v>
      </c>
      <c r="L216" s="758">
        <v>4.5</v>
      </c>
      <c r="M216" t="s">
        <v>32</v>
      </c>
      <c r="N216" s="681">
        <f t="shared" ca="1" si="13"/>
        <v>0</v>
      </c>
      <c r="O216" s="681">
        <f t="shared" ca="1" si="13"/>
        <v>0</v>
      </c>
      <c r="P216" s="681">
        <f t="shared" ca="1" si="13"/>
        <v>0</v>
      </c>
      <c r="Q216" s="681">
        <f t="shared" ca="1" si="13"/>
        <v>0</v>
      </c>
      <c r="R216" s="681">
        <f t="shared" ca="1" si="13"/>
        <v>0</v>
      </c>
      <c r="S216" t="str">
        <f t="shared" si="14"/>
        <v>ASR_Financial_Report_SHP21Final</v>
      </c>
      <c r="T216" s="960">
        <f t="shared" si="15"/>
        <v>44658</v>
      </c>
      <c r="U216" t="str">
        <f t="shared" si="16"/>
        <v>Unaudited</v>
      </c>
    </row>
    <row r="217" spans="1:21" x14ac:dyDescent="0.25">
      <c r="A217" t="s">
        <v>437</v>
      </c>
      <c r="B217" t="s">
        <v>1366</v>
      </c>
      <c r="C217" t="s">
        <v>1367</v>
      </c>
      <c r="D217" s="15">
        <v>1900</v>
      </c>
      <c r="E217" s="121">
        <v>1</v>
      </c>
      <c r="F217" t="s">
        <v>1012</v>
      </c>
      <c r="G217" s="121" t="s">
        <v>1365</v>
      </c>
      <c r="H217" t="s">
        <v>379</v>
      </c>
      <c r="I217" t="s">
        <v>488</v>
      </c>
      <c r="J217" t="s">
        <v>433</v>
      </c>
      <c r="K217" t="s">
        <v>434</v>
      </c>
      <c r="L217" s="758" t="s">
        <v>925</v>
      </c>
      <c r="M217" t="s">
        <v>916</v>
      </c>
      <c r="N217" s="681">
        <f t="shared" ca="1" si="13"/>
        <v>0</v>
      </c>
      <c r="O217" s="681">
        <f t="shared" ca="1" si="13"/>
        <v>0</v>
      </c>
      <c r="P217" s="681">
        <f t="shared" ca="1" si="13"/>
        <v>0</v>
      </c>
      <c r="Q217" s="681">
        <f t="shared" ca="1" si="13"/>
        <v>0</v>
      </c>
      <c r="R217" s="681">
        <f t="shared" ca="1" si="13"/>
        <v>0</v>
      </c>
      <c r="S217" t="str">
        <f t="shared" si="14"/>
        <v>ASR_Financial_Report_SHP21Final</v>
      </c>
      <c r="T217" s="960">
        <f t="shared" si="15"/>
        <v>44658</v>
      </c>
      <c r="U217" t="str">
        <f t="shared" si="16"/>
        <v>Unaudited</v>
      </c>
    </row>
    <row r="218" spans="1:21" x14ac:dyDescent="0.25">
      <c r="A218" t="s">
        <v>437</v>
      </c>
      <c r="B218" t="s">
        <v>1366</v>
      </c>
      <c r="C218" t="s">
        <v>1367</v>
      </c>
      <c r="D218" s="15">
        <v>1900</v>
      </c>
      <c r="E218" s="121">
        <v>1</v>
      </c>
      <c r="F218" t="s">
        <v>1012</v>
      </c>
      <c r="G218" s="121" t="s">
        <v>1365</v>
      </c>
      <c r="H218" t="s">
        <v>379</v>
      </c>
      <c r="I218" t="s">
        <v>488</v>
      </c>
      <c r="J218" t="s">
        <v>433</v>
      </c>
      <c r="K218" t="s">
        <v>434</v>
      </c>
      <c r="L218" s="758" t="s">
        <v>193</v>
      </c>
      <c r="M218" t="s">
        <v>40</v>
      </c>
      <c r="N218" s="681">
        <f t="shared" ca="1" si="13"/>
        <v>0</v>
      </c>
      <c r="O218" s="681">
        <f t="shared" ca="1" si="13"/>
        <v>0</v>
      </c>
      <c r="P218" s="681">
        <f t="shared" ca="1" si="13"/>
        <v>0</v>
      </c>
      <c r="Q218" s="681">
        <f t="shared" ca="1" si="13"/>
        <v>0</v>
      </c>
      <c r="R218" s="681">
        <f t="shared" ca="1" si="13"/>
        <v>0</v>
      </c>
      <c r="S218" t="str">
        <f t="shared" si="14"/>
        <v>ASR_Financial_Report_SHP21Final</v>
      </c>
      <c r="T218" s="960">
        <f t="shared" si="15"/>
        <v>44658</v>
      </c>
      <c r="U218" t="str">
        <f t="shared" si="16"/>
        <v>Unaudited</v>
      </c>
    </row>
    <row r="219" spans="1:21" x14ac:dyDescent="0.25">
      <c r="A219" t="s">
        <v>437</v>
      </c>
      <c r="B219" t="s">
        <v>1366</v>
      </c>
      <c r="C219" t="s">
        <v>1367</v>
      </c>
      <c r="D219" s="15">
        <v>1900</v>
      </c>
      <c r="E219" s="121">
        <v>1</v>
      </c>
      <c r="F219" t="s">
        <v>1012</v>
      </c>
      <c r="G219" s="121" t="s">
        <v>1365</v>
      </c>
      <c r="H219" t="s">
        <v>379</v>
      </c>
      <c r="I219" t="s">
        <v>488</v>
      </c>
      <c r="J219" t="s">
        <v>433</v>
      </c>
      <c r="K219" t="s">
        <v>434</v>
      </c>
      <c r="L219" s="758" t="s">
        <v>192</v>
      </c>
      <c r="M219" t="s">
        <v>329</v>
      </c>
      <c r="N219" s="681">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681">
        <f t="shared" ca="1" si="17"/>
        <v>0</v>
      </c>
      <c r="P219" s="681">
        <f t="shared" ca="1" si="17"/>
        <v>0</v>
      </c>
      <c r="Q219" s="681">
        <f t="shared" ca="1" si="17"/>
        <v>0</v>
      </c>
      <c r="R219" s="681">
        <f t="shared" ca="1" si="17"/>
        <v>0</v>
      </c>
      <c r="S219" t="str">
        <f t="shared" si="14"/>
        <v>ASR_Financial_Report_SHP21Final</v>
      </c>
      <c r="T219" s="960">
        <f t="shared" si="15"/>
        <v>44658</v>
      </c>
      <c r="U219" t="str">
        <f t="shared" si="16"/>
        <v>Unaudited</v>
      </c>
    </row>
    <row r="220" spans="1:21" x14ac:dyDescent="0.25">
      <c r="A220" t="s">
        <v>437</v>
      </c>
      <c r="B220" t="s">
        <v>1366</v>
      </c>
      <c r="C220" t="s">
        <v>1367</v>
      </c>
      <c r="D220" s="15">
        <v>1900</v>
      </c>
      <c r="E220" s="121">
        <v>1</v>
      </c>
      <c r="F220" t="s">
        <v>1012</v>
      </c>
      <c r="G220" s="121" t="s">
        <v>1365</v>
      </c>
      <c r="H220" t="s">
        <v>379</v>
      </c>
      <c r="I220" t="s">
        <v>488</v>
      </c>
      <c r="J220" t="s">
        <v>450</v>
      </c>
      <c r="K220" t="s">
        <v>435</v>
      </c>
      <c r="L220" s="758" t="s">
        <v>79</v>
      </c>
      <c r="M220" t="s">
        <v>27</v>
      </c>
      <c r="N220" s="681">
        <f t="shared" ca="1" si="17"/>
        <v>0</v>
      </c>
      <c r="O220" s="681">
        <f t="shared" ca="1" si="17"/>
        <v>0</v>
      </c>
      <c r="P220" s="681">
        <f t="shared" ca="1" si="17"/>
        <v>0</v>
      </c>
      <c r="Q220" s="681">
        <f t="shared" ca="1" si="17"/>
        <v>0</v>
      </c>
      <c r="R220" s="681">
        <f t="shared" ca="1" si="17"/>
        <v>0</v>
      </c>
      <c r="S220" t="str">
        <f t="shared" si="14"/>
        <v>ASR_Financial_Report_SHP21Final</v>
      </c>
      <c r="T220" s="960">
        <f t="shared" si="15"/>
        <v>44658</v>
      </c>
      <c r="U220" t="str">
        <f t="shared" si="16"/>
        <v>Unaudited</v>
      </c>
    </row>
    <row r="221" spans="1:21" x14ac:dyDescent="0.25">
      <c r="A221" t="s">
        <v>437</v>
      </c>
      <c r="B221" t="s">
        <v>1366</v>
      </c>
      <c r="C221" t="s">
        <v>1367</v>
      </c>
      <c r="D221" s="15">
        <v>1900</v>
      </c>
      <c r="E221" s="121">
        <v>1</v>
      </c>
      <c r="F221" t="s">
        <v>1012</v>
      </c>
      <c r="G221" s="121" t="s">
        <v>1365</v>
      </c>
      <c r="H221" t="s">
        <v>379</v>
      </c>
      <c r="I221" t="s">
        <v>488</v>
      </c>
      <c r="J221" t="s">
        <v>450</v>
      </c>
      <c r="K221" t="s">
        <v>435</v>
      </c>
      <c r="L221" s="758" t="s">
        <v>80</v>
      </c>
      <c r="M221" t="s">
        <v>97</v>
      </c>
      <c r="N221" s="681">
        <f t="shared" ca="1" si="17"/>
        <v>0</v>
      </c>
      <c r="O221" s="681">
        <f t="shared" ca="1" si="17"/>
        <v>0</v>
      </c>
      <c r="P221" s="681">
        <f t="shared" ca="1" si="17"/>
        <v>0</v>
      </c>
      <c r="Q221" s="681">
        <f t="shared" ca="1" si="17"/>
        <v>0</v>
      </c>
      <c r="R221" s="681">
        <f t="shared" ca="1" si="17"/>
        <v>0</v>
      </c>
      <c r="S221" t="str">
        <f t="shared" si="14"/>
        <v>ASR_Financial_Report_SHP21Final</v>
      </c>
      <c r="T221" s="960">
        <f t="shared" si="15"/>
        <v>44658</v>
      </c>
      <c r="U221" t="str">
        <f t="shared" si="16"/>
        <v>Unaudited</v>
      </c>
    </row>
    <row r="222" spans="1:21" x14ac:dyDescent="0.25">
      <c r="A222" t="s">
        <v>437</v>
      </c>
      <c r="B222" t="s">
        <v>1366</v>
      </c>
      <c r="C222" t="s">
        <v>1367</v>
      </c>
      <c r="D222" s="15">
        <v>1900</v>
      </c>
      <c r="E222" s="121">
        <v>1</v>
      </c>
      <c r="F222" t="s">
        <v>1012</v>
      </c>
      <c r="G222" s="121" t="s">
        <v>1365</v>
      </c>
      <c r="H222" t="s">
        <v>379</v>
      </c>
      <c r="I222" t="s">
        <v>488</v>
      </c>
      <c r="J222" t="s">
        <v>450</v>
      </c>
      <c r="K222" t="s">
        <v>435</v>
      </c>
      <c r="L222" s="758" t="s">
        <v>81</v>
      </c>
      <c r="M222" t="s">
        <v>98</v>
      </c>
      <c r="N222" s="681">
        <f t="shared" ca="1" si="17"/>
        <v>0</v>
      </c>
      <c r="O222" s="681">
        <f t="shared" ca="1" si="17"/>
        <v>0</v>
      </c>
      <c r="P222" s="681">
        <f t="shared" ca="1" si="17"/>
        <v>0</v>
      </c>
      <c r="Q222" s="681">
        <f t="shared" ca="1" si="17"/>
        <v>0</v>
      </c>
      <c r="R222" s="681">
        <f t="shared" ca="1" si="17"/>
        <v>0</v>
      </c>
      <c r="S222" t="str">
        <f t="shared" si="14"/>
        <v>ASR_Financial_Report_SHP21Final</v>
      </c>
      <c r="T222" s="960">
        <f t="shared" si="15"/>
        <v>44658</v>
      </c>
      <c r="U222" t="str">
        <f t="shared" si="16"/>
        <v>Unaudited</v>
      </c>
    </row>
    <row r="223" spans="1:21" x14ac:dyDescent="0.25">
      <c r="A223" t="s">
        <v>437</v>
      </c>
      <c r="B223" t="s">
        <v>1366</v>
      </c>
      <c r="C223" t="s">
        <v>1367</v>
      </c>
      <c r="D223" s="15">
        <v>1900</v>
      </c>
      <c r="E223" s="121">
        <v>1</v>
      </c>
      <c r="F223" t="s">
        <v>1012</v>
      </c>
      <c r="G223" s="121" t="s">
        <v>1365</v>
      </c>
      <c r="H223" t="s">
        <v>379</v>
      </c>
      <c r="I223" t="s">
        <v>488</v>
      </c>
      <c r="J223" t="s">
        <v>450</v>
      </c>
      <c r="K223" t="s">
        <v>435</v>
      </c>
      <c r="L223" s="758" t="s">
        <v>82</v>
      </c>
      <c r="M223" t="s">
        <v>99</v>
      </c>
      <c r="N223" s="681">
        <f t="shared" ca="1" si="17"/>
        <v>0</v>
      </c>
      <c r="O223" s="681">
        <f t="shared" ca="1" si="17"/>
        <v>0</v>
      </c>
      <c r="P223" s="681">
        <f t="shared" ca="1" si="17"/>
        <v>0</v>
      </c>
      <c r="Q223" s="681">
        <f t="shared" ca="1" si="17"/>
        <v>0</v>
      </c>
      <c r="R223" s="681">
        <f t="shared" ca="1" si="17"/>
        <v>0</v>
      </c>
      <c r="S223" t="str">
        <f t="shared" si="14"/>
        <v>ASR_Financial_Report_SHP21Final</v>
      </c>
      <c r="T223" s="960">
        <f t="shared" si="15"/>
        <v>44658</v>
      </c>
      <c r="U223" t="str">
        <f t="shared" si="16"/>
        <v>Unaudited</v>
      </c>
    </row>
    <row r="224" spans="1:21" x14ac:dyDescent="0.25">
      <c r="A224" t="s">
        <v>437</v>
      </c>
      <c r="B224" t="s">
        <v>1366</v>
      </c>
      <c r="C224" t="s">
        <v>1367</v>
      </c>
      <c r="D224" s="15">
        <v>1900</v>
      </c>
      <c r="E224" s="121">
        <v>1</v>
      </c>
      <c r="F224" t="s">
        <v>1012</v>
      </c>
      <c r="G224" s="121" t="s">
        <v>1365</v>
      </c>
      <c r="H224" t="s">
        <v>379</v>
      </c>
      <c r="I224" t="s">
        <v>488</v>
      </c>
      <c r="J224" t="s">
        <v>450</v>
      </c>
      <c r="K224" t="s">
        <v>435</v>
      </c>
      <c r="L224" s="758" t="s">
        <v>216</v>
      </c>
      <c r="M224" t="s">
        <v>100</v>
      </c>
      <c r="N224" s="681">
        <f t="shared" ca="1" si="17"/>
        <v>0</v>
      </c>
      <c r="O224" s="681">
        <f t="shared" ca="1" si="17"/>
        <v>0</v>
      </c>
      <c r="P224" s="681">
        <f t="shared" ca="1" si="17"/>
        <v>0</v>
      </c>
      <c r="Q224" s="681">
        <f t="shared" ca="1" si="17"/>
        <v>0</v>
      </c>
      <c r="R224" s="681">
        <f t="shared" ca="1" si="17"/>
        <v>0</v>
      </c>
      <c r="S224" t="str">
        <f t="shared" si="14"/>
        <v>ASR_Financial_Report_SHP21Final</v>
      </c>
      <c r="T224" s="960">
        <f t="shared" si="15"/>
        <v>44658</v>
      </c>
      <c r="U224" t="str">
        <f t="shared" si="16"/>
        <v>Unaudited</v>
      </c>
    </row>
    <row r="225" spans="1:21" x14ac:dyDescent="0.25">
      <c r="A225" t="s">
        <v>437</v>
      </c>
      <c r="B225" t="s">
        <v>1366</v>
      </c>
      <c r="C225" t="s">
        <v>1367</v>
      </c>
      <c r="D225" s="15">
        <v>1900</v>
      </c>
      <c r="E225" s="121">
        <v>1</v>
      </c>
      <c r="F225" t="s">
        <v>1012</v>
      </c>
      <c r="G225" s="121" t="s">
        <v>1365</v>
      </c>
      <c r="H225" t="s">
        <v>379</v>
      </c>
      <c r="I225" t="s">
        <v>488</v>
      </c>
      <c r="J225" t="s">
        <v>450</v>
      </c>
      <c r="K225" t="s">
        <v>435</v>
      </c>
      <c r="L225" s="758" t="s">
        <v>215</v>
      </c>
      <c r="M225" t="s">
        <v>28</v>
      </c>
      <c r="N225" s="681">
        <f t="shared" ca="1" si="17"/>
        <v>0</v>
      </c>
      <c r="O225" s="681">
        <f t="shared" ca="1" si="17"/>
        <v>0</v>
      </c>
      <c r="P225" s="681">
        <f t="shared" ca="1" si="17"/>
        <v>0</v>
      </c>
      <c r="Q225" s="681">
        <f t="shared" ca="1" si="17"/>
        <v>0</v>
      </c>
      <c r="R225" s="681">
        <f t="shared" ca="1" si="17"/>
        <v>0</v>
      </c>
      <c r="S225" t="str">
        <f t="shared" si="14"/>
        <v>ASR_Financial_Report_SHP21Final</v>
      </c>
      <c r="T225" s="960">
        <f t="shared" si="15"/>
        <v>44658</v>
      </c>
      <c r="U225" t="str">
        <f t="shared" si="16"/>
        <v>Unaudited</v>
      </c>
    </row>
    <row r="226" spans="1:21" x14ac:dyDescent="0.25">
      <c r="A226" t="s">
        <v>437</v>
      </c>
      <c r="B226" t="s">
        <v>1366</v>
      </c>
      <c r="C226" t="s">
        <v>1367</v>
      </c>
      <c r="D226" s="15">
        <v>1900</v>
      </c>
      <c r="E226" s="121">
        <v>1</v>
      </c>
      <c r="F226" t="s">
        <v>1012</v>
      </c>
      <c r="G226" s="121" t="s">
        <v>1365</v>
      </c>
      <c r="H226" t="s">
        <v>379</v>
      </c>
      <c r="I226" t="s">
        <v>488</v>
      </c>
      <c r="J226" t="s">
        <v>436</v>
      </c>
      <c r="K226" t="s">
        <v>436</v>
      </c>
      <c r="L226" s="758" t="s">
        <v>84</v>
      </c>
      <c r="M226" t="s">
        <v>327</v>
      </c>
      <c r="N226" s="681">
        <f t="shared" ca="1" si="17"/>
        <v>0</v>
      </c>
      <c r="O226" s="681">
        <f t="shared" ca="1" si="17"/>
        <v>0</v>
      </c>
      <c r="P226" s="681">
        <f t="shared" ca="1" si="17"/>
        <v>0</v>
      </c>
      <c r="Q226" s="681">
        <f t="shared" ca="1" si="17"/>
        <v>0</v>
      </c>
      <c r="R226" s="681">
        <f t="shared" ca="1" si="17"/>
        <v>0</v>
      </c>
      <c r="S226" t="str">
        <f t="shared" si="14"/>
        <v>ASR_Financial_Report_SHP21Final</v>
      </c>
      <c r="T226" s="960">
        <f t="shared" si="15"/>
        <v>44658</v>
      </c>
      <c r="U226" t="str">
        <f t="shared" si="16"/>
        <v>Unaudited</v>
      </c>
    </row>
    <row r="227" spans="1:21" x14ac:dyDescent="0.25">
      <c r="A227" t="s">
        <v>437</v>
      </c>
      <c r="B227" t="s">
        <v>1366</v>
      </c>
      <c r="C227" t="s">
        <v>1367</v>
      </c>
      <c r="D227" s="15">
        <v>1900</v>
      </c>
      <c r="E227" s="121">
        <v>1</v>
      </c>
      <c r="F227" t="s">
        <v>1012</v>
      </c>
      <c r="G227" s="121" t="s">
        <v>1365</v>
      </c>
      <c r="H227" t="s">
        <v>379</v>
      </c>
      <c r="I227" t="s">
        <v>488</v>
      </c>
      <c r="J227" t="s">
        <v>436</v>
      </c>
      <c r="K227" t="s">
        <v>436</v>
      </c>
      <c r="L227" s="758" t="s">
        <v>85</v>
      </c>
      <c r="M227" t="s">
        <v>325</v>
      </c>
      <c r="N227" s="681">
        <f t="shared" ca="1" si="17"/>
        <v>0</v>
      </c>
      <c r="O227" s="681">
        <f t="shared" ca="1" si="17"/>
        <v>0</v>
      </c>
      <c r="P227" s="681">
        <f t="shared" ca="1" si="17"/>
        <v>0</v>
      </c>
      <c r="Q227" s="681">
        <f t="shared" ca="1" si="17"/>
        <v>0</v>
      </c>
      <c r="R227" s="681">
        <f t="shared" ca="1" si="17"/>
        <v>0</v>
      </c>
      <c r="S227" t="str">
        <f t="shared" si="14"/>
        <v>ASR_Financial_Report_SHP21Final</v>
      </c>
      <c r="T227" s="960">
        <f t="shared" si="15"/>
        <v>44658</v>
      </c>
      <c r="U227" t="str">
        <f t="shared" si="16"/>
        <v>Unaudited</v>
      </c>
    </row>
    <row r="228" spans="1:21" x14ac:dyDescent="0.25">
      <c r="A228" t="s">
        <v>437</v>
      </c>
      <c r="B228" t="s">
        <v>1366</v>
      </c>
      <c r="C228" t="s">
        <v>1367</v>
      </c>
      <c r="D228" s="15">
        <v>1900</v>
      </c>
      <c r="E228" s="121">
        <v>1</v>
      </c>
      <c r="F228" t="s">
        <v>1012</v>
      </c>
      <c r="G228" s="121" t="s">
        <v>1365</v>
      </c>
      <c r="H228" t="s">
        <v>379</v>
      </c>
      <c r="I228" t="s">
        <v>488</v>
      </c>
      <c r="J228" t="s">
        <v>436</v>
      </c>
      <c r="K228" t="s">
        <v>436</v>
      </c>
      <c r="L228" s="758" t="s">
        <v>86</v>
      </c>
      <c r="M228" t="s">
        <v>494</v>
      </c>
      <c r="N228" s="681">
        <f t="shared" ca="1" si="17"/>
        <v>0</v>
      </c>
      <c r="O228" s="681">
        <f t="shared" ca="1" si="17"/>
        <v>0</v>
      </c>
      <c r="P228" s="681">
        <f t="shared" ca="1" si="17"/>
        <v>0</v>
      </c>
      <c r="Q228" s="681">
        <f t="shared" ca="1" si="17"/>
        <v>0</v>
      </c>
      <c r="R228" s="681">
        <f t="shared" ca="1" si="17"/>
        <v>0</v>
      </c>
      <c r="S228" t="str">
        <f t="shared" si="14"/>
        <v>ASR_Financial_Report_SHP21Final</v>
      </c>
      <c r="T228" s="960">
        <f t="shared" si="15"/>
        <v>44658</v>
      </c>
      <c r="U228" t="str">
        <f t="shared" si="16"/>
        <v>Unaudited</v>
      </c>
    </row>
    <row r="229" spans="1:21" x14ac:dyDescent="0.25">
      <c r="A229" t="s">
        <v>437</v>
      </c>
      <c r="B229" t="s">
        <v>1366</v>
      </c>
      <c r="C229" t="s">
        <v>1367</v>
      </c>
      <c r="D229" s="15">
        <v>1900</v>
      </c>
      <c r="E229" s="121">
        <v>1</v>
      </c>
      <c r="F229" t="s">
        <v>1012</v>
      </c>
      <c r="G229" s="121" t="s">
        <v>1365</v>
      </c>
      <c r="H229" t="s">
        <v>379</v>
      </c>
      <c r="I229" t="s">
        <v>488</v>
      </c>
      <c r="J229" t="s">
        <v>436</v>
      </c>
      <c r="K229" t="s">
        <v>436</v>
      </c>
      <c r="L229" s="758" t="s">
        <v>87</v>
      </c>
      <c r="M229" t="s">
        <v>495</v>
      </c>
      <c r="N229" s="681">
        <f t="shared" ca="1" si="17"/>
        <v>0</v>
      </c>
      <c r="O229" s="681">
        <f t="shared" ca="1" si="17"/>
        <v>0</v>
      </c>
      <c r="P229" s="681">
        <f t="shared" ca="1" si="17"/>
        <v>0</v>
      </c>
      <c r="Q229" s="681">
        <f t="shared" ca="1" si="17"/>
        <v>0</v>
      </c>
      <c r="R229" s="681">
        <f t="shared" ca="1" si="17"/>
        <v>0</v>
      </c>
      <c r="S229" t="str">
        <f t="shared" si="14"/>
        <v>ASR_Financial_Report_SHP21Final</v>
      </c>
      <c r="T229" s="960">
        <f t="shared" si="15"/>
        <v>44658</v>
      </c>
      <c r="U229" t="str">
        <f t="shared" si="16"/>
        <v>Unaudited</v>
      </c>
    </row>
    <row r="230" spans="1:21" x14ac:dyDescent="0.25">
      <c r="A230" t="s">
        <v>437</v>
      </c>
      <c r="B230" t="s">
        <v>1366</v>
      </c>
      <c r="C230" t="s">
        <v>1367</v>
      </c>
      <c r="D230" s="15">
        <v>1900</v>
      </c>
      <c r="E230" s="121">
        <v>1</v>
      </c>
      <c r="F230" t="s">
        <v>1012</v>
      </c>
      <c r="G230" s="121" t="s">
        <v>1365</v>
      </c>
      <c r="H230" t="s">
        <v>379</v>
      </c>
      <c r="I230" t="s">
        <v>488</v>
      </c>
      <c r="J230" t="s">
        <v>436</v>
      </c>
      <c r="K230" t="s">
        <v>436</v>
      </c>
      <c r="L230" s="758" t="s">
        <v>213</v>
      </c>
      <c r="M230" t="s">
        <v>496</v>
      </c>
      <c r="N230" s="681">
        <f t="shared" ca="1" si="17"/>
        <v>0</v>
      </c>
      <c r="O230" s="681">
        <f t="shared" ca="1" si="17"/>
        <v>0</v>
      </c>
      <c r="P230" s="681">
        <f t="shared" ca="1" si="17"/>
        <v>0</v>
      </c>
      <c r="Q230" s="681">
        <f t="shared" ca="1" si="17"/>
        <v>0</v>
      </c>
      <c r="R230" s="681">
        <f t="shared" ca="1" si="17"/>
        <v>0</v>
      </c>
      <c r="S230" t="str">
        <f t="shared" si="14"/>
        <v>ASR_Financial_Report_SHP21Final</v>
      </c>
      <c r="T230" s="960">
        <f t="shared" si="15"/>
        <v>44658</v>
      </c>
      <c r="U230" t="str">
        <f t="shared" si="16"/>
        <v>Unaudited</v>
      </c>
    </row>
    <row r="231" spans="1:21" x14ac:dyDescent="0.25">
      <c r="A231" t="s">
        <v>437</v>
      </c>
      <c r="B231" t="s">
        <v>1366</v>
      </c>
      <c r="C231" t="s">
        <v>1367</v>
      </c>
      <c r="D231" s="15">
        <v>1900</v>
      </c>
      <c r="E231" s="121">
        <v>1</v>
      </c>
      <c r="F231" t="s">
        <v>1012</v>
      </c>
      <c r="G231" s="121" t="s">
        <v>1365</v>
      </c>
      <c r="H231" t="s">
        <v>379</v>
      </c>
      <c r="I231" t="s">
        <v>489</v>
      </c>
      <c r="J231" t="s">
        <v>26</v>
      </c>
      <c r="K231" t="s">
        <v>26</v>
      </c>
      <c r="L231" s="758" t="s">
        <v>204</v>
      </c>
      <c r="M231" t="s">
        <v>26</v>
      </c>
      <c r="N231" s="681">
        <f t="shared" ca="1" si="17"/>
        <v>0</v>
      </c>
      <c r="O231" s="681">
        <f t="shared" ca="1" si="17"/>
        <v>0</v>
      </c>
      <c r="P231" s="681">
        <f t="shared" ca="1" si="17"/>
        <v>0</v>
      </c>
      <c r="Q231" s="681">
        <f t="shared" ca="1" si="17"/>
        <v>0</v>
      </c>
      <c r="R231" s="681">
        <f t="shared" ca="1" si="17"/>
        <v>519413.95136724564</v>
      </c>
      <c r="S231" t="str">
        <f t="shared" si="14"/>
        <v>ASR_Financial_Report_SHP21Final</v>
      </c>
      <c r="T231" s="960">
        <f t="shared" si="15"/>
        <v>44658</v>
      </c>
      <c r="U231" t="str">
        <f t="shared" si="16"/>
        <v>Unaudited</v>
      </c>
    </row>
    <row r="232" spans="1:21" x14ac:dyDescent="0.25">
      <c r="A232" t="s">
        <v>437</v>
      </c>
      <c r="B232" t="s">
        <v>1366</v>
      </c>
      <c r="C232" t="s">
        <v>1367</v>
      </c>
      <c r="D232" s="15">
        <v>1900</v>
      </c>
      <c r="E232" s="121">
        <v>1</v>
      </c>
      <c r="F232" t="s">
        <v>438</v>
      </c>
      <c r="G232" s="121">
        <v>91</v>
      </c>
      <c r="H232" t="s">
        <v>380</v>
      </c>
      <c r="I232" t="s">
        <v>432</v>
      </c>
      <c r="J232" t="s">
        <v>432</v>
      </c>
      <c r="K232" t="s">
        <v>432</v>
      </c>
      <c r="M232" t="s">
        <v>432</v>
      </c>
      <c r="N232" s="681">
        <f t="shared" ca="1" si="17"/>
        <v>0</v>
      </c>
      <c r="O232" s="681">
        <f t="shared" ca="1" si="17"/>
        <v>0</v>
      </c>
      <c r="P232" s="681">
        <f t="shared" ca="1" si="17"/>
        <v>0</v>
      </c>
      <c r="Q232" s="681">
        <f t="shared" ca="1" si="17"/>
        <v>0</v>
      </c>
      <c r="R232" s="681">
        <f t="shared" ca="1" si="17"/>
        <v>0</v>
      </c>
      <c r="S232" t="str">
        <f t="shared" si="14"/>
        <v>ASR_Financial_Report_SHP21Final</v>
      </c>
      <c r="T232" s="960">
        <f t="shared" si="15"/>
        <v>44658</v>
      </c>
      <c r="U232" t="str">
        <f t="shared" si="16"/>
        <v>Unaudited</v>
      </c>
    </row>
    <row r="233" spans="1:21" x14ac:dyDescent="0.25">
      <c r="A233" t="s">
        <v>437</v>
      </c>
      <c r="B233" t="s">
        <v>1366</v>
      </c>
      <c r="C233" t="s">
        <v>1367</v>
      </c>
      <c r="D233" s="15">
        <v>1900</v>
      </c>
      <c r="E233" s="121">
        <v>1</v>
      </c>
      <c r="F233" t="s">
        <v>438</v>
      </c>
      <c r="G233" s="121">
        <v>91</v>
      </c>
      <c r="H233" t="s">
        <v>380</v>
      </c>
      <c r="I233" t="s">
        <v>487</v>
      </c>
      <c r="J233" t="s">
        <v>12</v>
      </c>
      <c r="K233" t="s">
        <v>12</v>
      </c>
      <c r="L233" s="758">
        <v>1.1000000000000001</v>
      </c>
      <c r="M233" t="s">
        <v>12</v>
      </c>
      <c r="N233" s="681">
        <f t="shared" ca="1" si="17"/>
        <v>0</v>
      </c>
      <c r="O233" s="681">
        <f t="shared" ca="1" si="17"/>
        <v>0</v>
      </c>
      <c r="P233" s="681">
        <f t="shared" ca="1" si="17"/>
        <v>0</v>
      </c>
      <c r="Q233" s="681">
        <f t="shared" ca="1" si="17"/>
        <v>0</v>
      </c>
      <c r="R233" s="681">
        <f t="shared" ca="1" si="17"/>
        <v>0</v>
      </c>
      <c r="S233" t="str">
        <f t="shared" si="14"/>
        <v>ASR_Financial_Report_SHP21Final</v>
      </c>
      <c r="T233" s="960">
        <f t="shared" si="15"/>
        <v>44658</v>
      </c>
      <c r="U233" t="str">
        <f t="shared" si="16"/>
        <v>Unaudited</v>
      </c>
    </row>
    <row r="234" spans="1:21" x14ac:dyDescent="0.25">
      <c r="A234" t="s">
        <v>437</v>
      </c>
      <c r="B234" t="s">
        <v>1366</v>
      </c>
      <c r="C234" t="s">
        <v>1367</v>
      </c>
      <c r="D234" s="15">
        <v>1900</v>
      </c>
      <c r="E234" s="121">
        <v>1</v>
      </c>
      <c r="F234" t="s">
        <v>438</v>
      </c>
      <c r="G234" s="121">
        <v>91</v>
      </c>
      <c r="H234" t="s">
        <v>380</v>
      </c>
      <c r="I234" t="s">
        <v>487</v>
      </c>
      <c r="J234" t="s">
        <v>12</v>
      </c>
      <c r="K234" t="s">
        <v>222</v>
      </c>
      <c r="L234" s="758">
        <v>1.2</v>
      </c>
      <c r="M234" t="s">
        <v>222</v>
      </c>
      <c r="N234" s="681">
        <f t="shared" ca="1" si="17"/>
        <v>0</v>
      </c>
      <c r="O234" s="681">
        <f t="shared" ca="1" si="17"/>
        <v>0</v>
      </c>
      <c r="P234" s="681">
        <f t="shared" ca="1" si="17"/>
        <v>0</v>
      </c>
      <c r="Q234" s="681">
        <f t="shared" ca="1" si="17"/>
        <v>0</v>
      </c>
      <c r="R234" s="681">
        <f t="shared" ca="1" si="17"/>
        <v>0</v>
      </c>
      <c r="S234" t="str">
        <f t="shared" si="14"/>
        <v>ASR_Financial_Report_SHP21Final</v>
      </c>
      <c r="T234" s="960">
        <f t="shared" si="15"/>
        <v>44658</v>
      </c>
      <c r="U234" t="str">
        <f t="shared" si="16"/>
        <v>Unaudited</v>
      </c>
    </row>
    <row r="235" spans="1:21" x14ac:dyDescent="0.25">
      <c r="A235" t="s">
        <v>437</v>
      </c>
      <c r="B235" t="s">
        <v>1366</v>
      </c>
      <c r="C235" t="s">
        <v>1367</v>
      </c>
      <c r="D235" s="15">
        <v>1900</v>
      </c>
      <c r="E235" s="121">
        <v>1</v>
      </c>
      <c r="F235" t="s">
        <v>438</v>
      </c>
      <c r="G235" s="121">
        <v>91</v>
      </c>
      <c r="H235" t="s">
        <v>380</v>
      </c>
      <c r="I235" t="s">
        <v>487</v>
      </c>
      <c r="J235" t="s">
        <v>12</v>
      </c>
      <c r="K235" t="s">
        <v>1304</v>
      </c>
      <c r="L235" s="758" t="s">
        <v>1300</v>
      </c>
      <c r="M235" t="s">
        <v>1304</v>
      </c>
      <c r="N235" s="681">
        <f t="shared" ca="1" si="17"/>
        <v>0</v>
      </c>
      <c r="O235" s="681">
        <f t="shared" ca="1" si="17"/>
        <v>0</v>
      </c>
      <c r="P235" s="681">
        <f t="shared" ca="1" si="17"/>
        <v>0</v>
      </c>
      <c r="Q235" s="681">
        <f t="shared" ca="1" si="17"/>
        <v>0</v>
      </c>
      <c r="R235" s="681">
        <f t="shared" ca="1" si="17"/>
        <v>0</v>
      </c>
      <c r="S235" t="str">
        <f t="shared" si="14"/>
        <v>ASR_Financial_Report_SHP21Final</v>
      </c>
      <c r="T235" s="960">
        <f t="shared" si="15"/>
        <v>44658</v>
      </c>
      <c r="U235" t="str">
        <f t="shared" si="16"/>
        <v>Unaudited</v>
      </c>
    </row>
    <row r="236" spans="1:21" x14ac:dyDescent="0.25">
      <c r="A236" t="s">
        <v>437</v>
      </c>
      <c r="B236" t="s">
        <v>1366</v>
      </c>
      <c r="C236" t="s">
        <v>1367</v>
      </c>
      <c r="D236" s="15">
        <v>1900</v>
      </c>
      <c r="E236" s="121">
        <v>1</v>
      </c>
      <c r="F236" t="s">
        <v>438</v>
      </c>
      <c r="G236" s="121">
        <v>91</v>
      </c>
      <c r="H236" t="s">
        <v>380</v>
      </c>
      <c r="I236" t="s">
        <v>487</v>
      </c>
      <c r="J236" t="s">
        <v>12</v>
      </c>
      <c r="K236" t="s">
        <v>1306</v>
      </c>
      <c r="L236" s="758" t="s">
        <v>1305</v>
      </c>
      <c r="M236" t="s">
        <v>1306</v>
      </c>
      <c r="N236" s="681">
        <f t="shared" ca="1" si="17"/>
        <v>0</v>
      </c>
      <c r="O236" s="681">
        <f t="shared" ca="1" si="17"/>
        <v>0</v>
      </c>
      <c r="P236" s="681">
        <f t="shared" ca="1" si="17"/>
        <v>0</v>
      </c>
      <c r="Q236" s="681">
        <f t="shared" ca="1" si="17"/>
        <v>0</v>
      </c>
      <c r="R236" s="681">
        <f t="shared" ca="1" si="17"/>
        <v>0</v>
      </c>
      <c r="S236" t="str">
        <f t="shared" si="14"/>
        <v>ASR_Financial_Report_SHP21Final</v>
      </c>
      <c r="T236" s="960">
        <f t="shared" si="15"/>
        <v>44658</v>
      </c>
      <c r="U236" t="str">
        <f t="shared" si="16"/>
        <v>Unaudited</v>
      </c>
    </row>
    <row r="237" spans="1:21" x14ac:dyDescent="0.25">
      <c r="A237" t="s">
        <v>437</v>
      </c>
      <c r="B237" t="s">
        <v>1366</v>
      </c>
      <c r="C237" t="s">
        <v>1367</v>
      </c>
      <c r="D237" s="15">
        <v>1900</v>
      </c>
      <c r="E237" s="121">
        <v>1</v>
      </c>
      <c r="F237" t="s">
        <v>438</v>
      </c>
      <c r="G237" s="121">
        <v>91</v>
      </c>
      <c r="H237" t="s">
        <v>380</v>
      </c>
      <c r="I237" t="s">
        <v>487</v>
      </c>
      <c r="J237" t="s">
        <v>13</v>
      </c>
      <c r="K237" t="s">
        <v>13</v>
      </c>
      <c r="L237" s="758" t="s">
        <v>63</v>
      </c>
      <c r="M237" t="s">
        <v>13</v>
      </c>
      <c r="N237" s="681">
        <f t="shared" ca="1" si="17"/>
        <v>0</v>
      </c>
      <c r="O237" s="681">
        <f t="shared" ca="1" si="17"/>
        <v>0</v>
      </c>
      <c r="P237" s="681">
        <f t="shared" ca="1" si="17"/>
        <v>0</v>
      </c>
      <c r="Q237" s="681">
        <f t="shared" ca="1" si="17"/>
        <v>0</v>
      </c>
      <c r="R237" s="681">
        <f t="shared" ca="1" si="17"/>
        <v>0</v>
      </c>
      <c r="S237" t="str">
        <f t="shared" si="14"/>
        <v>ASR_Financial_Report_SHP21Final</v>
      </c>
      <c r="T237" s="960">
        <f t="shared" si="15"/>
        <v>44658</v>
      </c>
      <c r="U237" t="str">
        <f t="shared" si="16"/>
        <v>Unaudited</v>
      </c>
    </row>
    <row r="238" spans="1:21" x14ac:dyDescent="0.25">
      <c r="A238" t="s">
        <v>437</v>
      </c>
      <c r="B238" t="s">
        <v>1366</v>
      </c>
      <c r="C238" t="s">
        <v>1367</v>
      </c>
      <c r="D238" s="15">
        <v>1900</v>
      </c>
      <c r="E238" s="121">
        <v>1</v>
      </c>
      <c r="F238" t="s">
        <v>438</v>
      </c>
      <c r="G238" s="121">
        <v>91</v>
      </c>
      <c r="H238" t="s">
        <v>380</v>
      </c>
      <c r="I238" t="s">
        <v>488</v>
      </c>
      <c r="J238" t="s">
        <v>433</v>
      </c>
      <c r="K238" t="s">
        <v>777</v>
      </c>
      <c r="L238" s="758">
        <v>2.1</v>
      </c>
      <c r="M238" t="s">
        <v>712</v>
      </c>
      <c r="N238" s="681">
        <f t="shared" ca="1" si="17"/>
        <v>0</v>
      </c>
      <c r="O238" s="681">
        <f t="shared" ca="1" si="17"/>
        <v>0</v>
      </c>
      <c r="P238" s="681">
        <f t="shared" ca="1" si="17"/>
        <v>0</v>
      </c>
      <c r="Q238" s="681">
        <f t="shared" ca="1" si="17"/>
        <v>0</v>
      </c>
      <c r="R238" s="681">
        <f t="shared" ca="1" si="17"/>
        <v>0</v>
      </c>
      <c r="S238" t="str">
        <f t="shared" si="14"/>
        <v>ASR_Financial_Report_SHP21Final</v>
      </c>
      <c r="T238" s="960">
        <f t="shared" si="15"/>
        <v>44658</v>
      </c>
      <c r="U238" t="str">
        <f t="shared" si="16"/>
        <v>Unaudited</v>
      </c>
    </row>
    <row r="239" spans="1:21" x14ac:dyDescent="0.25">
      <c r="A239" t="s">
        <v>437</v>
      </c>
      <c r="B239" t="s">
        <v>1366</v>
      </c>
      <c r="C239" t="s">
        <v>1367</v>
      </c>
      <c r="D239" s="15">
        <v>1900</v>
      </c>
      <c r="E239" s="121">
        <v>1</v>
      </c>
      <c r="F239" t="s">
        <v>438</v>
      </c>
      <c r="G239" s="121">
        <v>91</v>
      </c>
      <c r="H239" t="s">
        <v>380</v>
      </c>
      <c r="I239" t="s">
        <v>488</v>
      </c>
      <c r="J239" t="s">
        <v>433</v>
      </c>
      <c r="K239" t="s">
        <v>777</v>
      </c>
      <c r="L239" s="758">
        <v>2.2000000000000002</v>
      </c>
      <c r="M239" t="s">
        <v>713</v>
      </c>
      <c r="N239" s="681">
        <f t="shared" ca="1" si="17"/>
        <v>0</v>
      </c>
      <c r="O239" s="681">
        <f t="shared" ca="1" si="17"/>
        <v>0</v>
      </c>
      <c r="P239" s="681">
        <f t="shared" ca="1" si="17"/>
        <v>0</v>
      </c>
      <c r="Q239" s="681">
        <f t="shared" ca="1" si="17"/>
        <v>0</v>
      </c>
      <c r="R239" s="681">
        <f t="shared" ca="1" si="17"/>
        <v>0</v>
      </c>
      <c r="S239" t="str">
        <f t="shared" si="14"/>
        <v>ASR_Financial_Report_SHP21Final</v>
      </c>
      <c r="T239" s="960">
        <f t="shared" si="15"/>
        <v>44658</v>
      </c>
      <c r="U239" t="str">
        <f t="shared" si="16"/>
        <v>Unaudited</v>
      </c>
    </row>
    <row r="240" spans="1:21" x14ac:dyDescent="0.25">
      <c r="A240" t="s">
        <v>437</v>
      </c>
      <c r="B240" t="s">
        <v>1366</v>
      </c>
      <c r="C240" t="s">
        <v>1367</v>
      </c>
      <c r="D240" s="15">
        <v>1900</v>
      </c>
      <c r="E240" s="121">
        <v>1</v>
      </c>
      <c r="F240" t="s">
        <v>438</v>
      </c>
      <c r="G240" s="121">
        <v>91</v>
      </c>
      <c r="H240" t="s">
        <v>380</v>
      </c>
      <c r="I240" t="s">
        <v>488</v>
      </c>
      <c r="J240" t="s">
        <v>433</v>
      </c>
      <c r="K240" t="s">
        <v>777</v>
      </c>
      <c r="L240" s="758">
        <v>2.2999999999999998</v>
      </c>
      <c r="M240" t="s">
        <v>714</v>
      </c>
      <c r="N240" s="681">
        <f t="shared" ca="1" si="17"/>
        <v>0</v>
      </c>
      <c r="O240" s="681">
        <f t="shared" ca="1" si="17"/>
        <v>0</v>
      </c>
      <c r="P240" s="681">
        <f t="shared" ca="1" si="17"/>
        <v>0</v>
      </c>
      <c r="Q240" s="681">
        <f t="shared" ca="1" si="17"/>
        <v>0</v>
      </c>
      <c r="R240" s="681">
        <f t="shared" ca="1" si="17"/>
        <v>0</v>
      </c>
      <c r="S240" t="str">
        <f t="shared" si="14"/>
        <v>ASR_Financial_Report_SHP21Final</v>
      </c>
      <c r="T240" s="960">
        <f t="shared" si="15"/>
        <v>44658</v>
      </c>
      <c r="U240" t="str">
        <f t="shared" si="16"/>
        <v>Unaudited</v>
      </c>
    </row>
    <row r="241" spans="1:21" x14ac:dyDescent="0.25">
      <c r="A241" t="s">
        <v>437</v>
      </c>
      <c r="B241" t="s">
        <v>1366</v>
      </c>
      <c r="C241" t="s">
        <v>1367</v>
      </c>
      <c r="D241" s="15">
        <v>1900</v>
      </c>
      <c r="E241" s="121">
        <v>1</v>
      </c>
      <c r="F241" t="s">
        <v>438</v>
      </c>
      <c r="G241" s="121">
        <v>91</v>
      </c>
      <c r="H241" t="s">
        <v>380</v>
      </c>
      <c r="I241" t="s">
        <v>488</v>
      </c>
      <c r="J241" t="s">
        <v>433</v>
      </c>
      <c r="K241" t="s">
        <v>777</v>
      </c>
      <c r="L241" s="758">
        <v>2.4</v>
      </c>
      <c r="M241" t="s">
        <v>715</v>
      </c>
      <c r="N241" s="681">
        <f t="shared" ca="1" si="17"/>
        <v>0</v>
      </c>
      <c r="O241" s="681">
        <f t="shared" ca="1" si="17"/>
        <v>0</v>
      </c>
      <c r="P241" s="681">
        <f t="shared" ca="1" si="17"/>
        <v>0</v>
      </c>
      <c r="Q241" s="681">
        <f t="shared" ca="1" si="17"/>
        <v>0</v>
      </c>
      <c r="R241" s="681">
        <f t="shared" ca="1" si="17"/>
        <v>0</v>
      </c>
      <c r="S241" t="str">
        <f t="shared" si="14"/>
        <v>ASR_Financial_Report_SHP21Final</v>
      </c>
      <c r="T241" s="960">
        <f t="shared" si="15"/>
        <v>44658</v>
      </c>
      <c r="U241" t="str">
        <f t="shared" si="16"/>
        <v>Unaudited</v>
      </c>
    </row>
    <row r="242" spans="1:21" x14ac:dyDescent="0.25">
      <c r="A242" t="s">
        <v>437</v>
      </c>
      <c r="B242" t="s">
        <v>1366</v>
      </c>
      <c r="C242" t="s">
        <v>1367</v>
      </c>
      <c r="D242" s="15">
        <v>1900</v>
      </c>
      <c r="E242" s="121">
        <v>1</v>
      </c>
      <c r="F242" t="s">
        <v>438</v>
      </c>
      <c r="G242" s="121">
        <v>91</v>
      </c>
      <c r="H242" t="s">
        <v>380</v>
      </c>
      <c r="I242" t="s">
        <v>488</v>
      </c>
      <c r="J242" t="s">
        <v>433</v>
      </c>
      <c r="K242" t="s">
        <v>777</v>
      </c>
      <c r="L242" s="758">
        <v>2.5</v>
      </c>
      <c r="M242" t="s">
        <v>757</v>
      </c>
      <c r="N242" s="681">
        <f t="shared" ca="1" si="17"/>
        <v>0</v>
      </c>
      <c r="O242" s="681">
        <f t="shared" ca="1" si="17"/>
        <v>0</v>
      </c>
      <c r="P242" s="681">
        <f t="shared" ca="1" si="17"/>
        <v>0</v>
      </c>
      <c r="Q242" s="681">
        <f t="shared" ca="1" si="17"/>
        <v>0</v>
      </c>
      <c r="R242" s="681">
        <f t="shared" ca="1" si="17"/>
        <v>0</v>
      </c>
      <c r="S242" t="str">
        <f t="shared" si="14"/>
        <v>ASR_Financial_Report_SHP21Final</v>
      </c>
      <c r="T242" s="960">
        <f t="shared" si="15"/>
        <v>44658</v>
      </c>
      <c r="U242" t="str">
        <f t="shared" si="16"/>
        <v>Unaudited</v>
      </c>
    </row>
    <row r="243" spans="1:21" x14ac:dyDescent="0.25">
      <c r="A243" t="s">
        <v>437</v>
      </c>
      <c r="B243" t="s">
        <v>1366</v>
      </c>
      <c r="C243" t="s">
        <v>1367</v>
      </c>
      <c r="D243" s="15">
        <v>1900</v>
      </c>
      <c r="E243" s="121">
        <v>1</v>
      </c>
      <c r="F243" t="s">
        <v>438</v>
      </c>
      <c r="G243" s="121">
        <v>91</v>
      </c>
      <c r="H243" t="s">
        <v>380</v>
      </c>
      <c r="I243" t="s">
        <v>488</v>
      </c>
      <c r="J243" t="s">
        <v>433</v>
      </c>
      <c r="K243" t="s">
        <v>777</v>
      </c>
      <c r="L243" s="758">
        <v>2.6</v>
      </c>
      <c r="M243" t="s">
        <v>186</v>
      </c>
      <c r="N243" s="681">
        <f t="shared" ca="1" si="17"/>
        <v>0</v>
      </c>
      <c r="O243" s="681">
        <f t="shared" ca="1" si="17"/>
        <v>0</v>
      </c>
      <c r="P243" s="681">
        <f t="shared" ca="1" si="17"/>
        <v>0</v>
      </c>
      <c r="Q243" s="681">
        <f t="shared" ca="1" si="17"/>
        <v>0</v>
      </c>
      <c r="R243" s="681">
        <f t="shared" ca="1" si="17"/>
        <v>0</v>
      </c>
      <c r="S243" t="str">
        <f t="shared" si="14"/>
        <v>ASR_Financial_Report_SHP21Final</v>
      </c>
      <c r="T243" s="960">
        <f t="shared" si="15"/>
        <v>44658</v>
      </c>
      <c r="U243" t="str">
        <f t="shared" si="16"/>
        <v>Unaudited</v>
      </c>
    </row>
    <row r="244" spans="1:21" x14ac:dyDescent="0.25">
      <c r="A244" t="s">
        <v>437</v>
      </c>
      <c r="B244" t="s">
        <v>1366</v>
      </c>
      <c r="C244" t="s">
        <v>1367</v>
      </c>
      <c r="D244" s="15">
        <v>1900</v>
      </c>
      <c r="E244" s="121">
        <v>1</v>
      </c>
      <c r="F244" t="s">
        <v>438</v>
      </c>
      <c r="G244" s="121">
        <v>91</v>
      </c>
      <c r="H244" t="s">
        <v>380</v>
      </c>
      <c r="I244" t="s">
        <v>488</v>
      </c>
      <c r="J244" t="s">
        <v>433</v>
      </c>
      <c r="K244" t="s">
        <v>777</v>
      </c>
      <c r="L244" s="758">
        <v>2.7</v>
      </c>
      <c r="M244" t="s">
        <v>778</v>
      </c>
      <c r="N244" s="681">
        <f t="shared" ca="1" si="17"/>
        <v>0</v>
      </c>
      <c r="O244" s="681">
        <f t="shared" ca="1" si="17"/>
        <v>0</v>
      </c>
      <c r="P244" s="681">
        <f t="shared" ca="1" si="17"/>
        <v>0</v>
      </c>
      <c r="Q244" s="681">
        <f t="shared" ca="1" si="17"/>
        <v>0</v>
      </c>
      <c r="R244" s="681">
        <f t="shared" ca="1" si="17"/>
        <v>0</v>
      </c>
      <c r="S244" t="str">
        <f t="shared" si="14"/>
        <v>ASR_Financial_Report_SHP21Final</v>
      </c>
      <c r="T244" s="960">
        <f t="shared" si="15"/>
        <v>44658</v>
      </c>
      <c r="U244" t="str">
        <f t="shared" si="16"/>
        <v>Unaudited</v>
      </c>
    </row>
    <row r="245" spans="1:21" x14ac:dyDescent="0.25">
      <c r="A245" t="s">
        <v>437</v>
      </c>
      <c r="B245" t="s">
        <v>1366</v>
      </c>
      <c r="C245" t="s">
        <v>1367</v>
      </c>
      <c r="D245" s="15">
        <v>1900</v>
      </c>
      <c r="E245" s="121">
        <v>1</v>
      </c>
      <c r="F245" t="s">
        <v>438</v>
      </c>
      <c r="G245" s="121">
        <v>91</v>
      </c>
      <c r="H245" t="s">
        <v>380</v>
      </c>
      <c r="I245" t="s">
        <v>488</v>
      </c>
      <c r="J245" t="s">
        <v>433</v>
      </c>
      <c r="K245" t="s">
        <v>777</v>
      </c>
      <c r="L245" s="758">
        <v>2.8</v>
      </c>
      <c r="M245" t="s">
        <v>779</v>
      </c>
      <c r="N245" s="681">
        <f t="shared" ca="1" si="17"/>
        <v>0</v>
      </c>
      <c r="O245" s="681">
        <f t="shared" ca="1" si="17"/>
        <v>0</v>
      </c>
      <c r="P245" s="681">
        <f t="shared" ca="1" si="17"/>
        <v>0</v>
      </c>
      <c r="Q245" s="681">
        <f t="shared" ca="1" si="17"/>
        <v>0</v>
      </c>
      <c r="R245" s="681">
        <f t="shared" ca="1" si="17"/>
        <v>0</v>
      </c>
      <c r="S245" t="str">
        <f t="shared" si="14"/>
        <v>ASR_Financial_Report_SHP21Final</v>
      </c>
      <c r="T245" s="960">
        <f t="shared" si="15"/>
        <v>44658</v>
      </c>
      <c r="U245" t="str">
        <f t="shared" si="16"/>
        <v>Unaudited</v>
      </c>
    </row>
    <row r="246" spans="1:21" x14ac:dyDescent="0.25">
      <c r="A246" t="s">
        <v>437</v>
      </c>
      <c r="B246" t="s">
        <v>1366</v>
      </c>
      <c r="C246" t="s">
        <v>1367</v>
      </c>
      <c r="D246" s="15">
        <v>1900</v>
      </c>
      <c r="E246" s="121">
        <v>1</v>
      </c>
      <c r="F246" t="s">
        <v>438</v>
      </c>
      <c r="G246" s="121">
        <v>91</v>
      </c>
      <c r="H246" t="s">
        <v>380</v>
      </c>
      <c r="I246" t="s">
        <v>488</v>
      </c>
      <c r="J246" t="s">
        <v>433</v>
      </c>
      <c r="K246" t="s">
        <v>777</v>
      </c>
      <c r="L246" s="758">
        <v>2.9</v>
      </c>
      <c r="M246" t="s">
        <v>760</v>
      </c>
      <c r="N246" s="681">
        <f t="shared" ca="1" si="17"/>
        <v>0</v>
      </c>
      <c r="O246" s="681">
        <f t="shared" ca="1" si="17"/>
        <v>0</v>
      </c>
      <c r="P246" s="681">
        <f t="shared" ca="1" si="17"/>
        <v>0</v>
      </c>
      <c r="Q246" s="681">
        <f t="shared" ca="1" si="17"/>
        <v>0</v>
      </c>
      <c r="R246" s="681">
        <f t="shared" ca="1" si="17"/>
        <v>0</v>
      </c>
      <c r="S246" t="str">
        <f t="shared" si="14"/>
        <v>ASR_Financial_Report_SHP21Final</v>
      </c>
      <c r="T246" s="960">
        <f t="shared" si="15"/>
        <v>44658</v>
      </c>
      <c r="U246" t="str">
        <f t="shared" si="16"/>
        <v>Unaudited</v>
      </c>
    </row>
    <row r="247" spans="1:21" x14ac:dyDescent="0.25">
      <c r="A247" t="s">
        <v>437</v>
      </c>
      <c r="B247" t="s">
        <v>1366</v>
      </c>
      <c r="C247" t="s">
        <v>1367</v>
      </c>
      <c r="D247" s="15">
        <v>1900</v>
      </c>
      <c r="E247" s="121">
        <v>1</v>
      </c>
      <c r="F247" t="s">
        <v>438</v>
      </c>
      <c r="G247" s="121">
        <v>91</v>
      </c>
      <c r="H247" t="s">
        <v>380</v>
      </c>
      <c r="I247" t="s">
        <v>488</v>
      </c>
      <c r="J247" t="s">
        <v>433</v>
      </c>
      <c r="K247" t="s">
        <v>223</v>
      </c>
      <c r="L247" s="758">
        <v>2.11</v>
      </c>
      <c r="M247" t="s">
        <v>228</v>
      </c>
      <c r="N247" s="681">
        <f t="shared" ca="1" si="17"/>
        <v>0</v>
      </c>
      <c r="O247" s="681">
        <f t="shared" ca="1" si="17"/>
        <v>0</v>
      </c>
      <c r="P247" s="681">
        <f t="shared" ca="1" si="17"/>
        <v>0</v>
      </c>
      <c r="Q247" s="681">
        <f t="shared" ca="1" si="17"/>
        <v>0</v>
      </c>
      <c r="R247" s="681">
        <f t="shared" ca="1" si="17"/>
        <v>0</v>
      </c>
      <c r="S247" t="str">
        <f t="shared" si="14"/>
        <v>ASR_Financial_Report_SHP21Final</v>
      </c>
      <c r="T247" s="960">
        <f t="shared" si="15"/>
        <v>44658</v>
      </c>
      <c r="U247" t="str">
        <f t="shared" si="16"/>
        <v>Unaudited</v>
      </c>
    </row>
    <row r="248" spans="1:21" x14ac:dyDescent="0.25">
      <c r="A248" t="s">
        <v>437</v>
      </c>
      <c r="B248" t="s">
        <v>1366</v>
      </c>
      <c r="C248" t="s">
        <v>1367</v>
      </c>
      <c r="D248" s="15">
        <v>1900</v>
      </c>
      <c r="E248" s="121">
        <v>1</v>
      </c>
      <c r="F248" t="s">
        <v>438</v>
      </c>
      <c r="G248" s="121">
        <v>91</v>
      </c>
      <c r="H248" t="s">
        <v>380</v>
      </c>
      <c r="I248" t="s">
        <v>488</v>
      </c>
      <c r="J248" t="s">
        <v>433</v>
      </c>
      <c r="K248" t="s">
        <v>223</v>
      </c>
      <c r="L248" s="758">
        <v>2.12</v>
      </c>
      <c r="M248" t="s">
        <v>552</v>
      </c>
      <c r="N248" s="681">
        <f t="shared" ca="1" si="17"/>
        <v>0</v>
      </c>
      <c r="O248" s="681">
        <f t="shared" ca="1" si="17"/>
        <v>0</v>
      </c>
      <c r="P248" s="681">
        <f t="shared" ca="1" si="17"/>
        <v>0</v>
      </c>
      <c r="Q248" s="681">
        <f t="shared" ca="1" si="17"/>
        <v>0</v>
      </c>
      <c r="R248" s="681">
        <f t="shared" ca="1" si="17"/>
        <v>0</v>
      </c>
      <c r="S248" t="str">
        <f t="shared" si="14"/>
        <v>ASR_Financial_Report_SHP21Final</v>
      </c>
      <c r="T248" s="960">
        <f t="shared" si="15"/>
        <v>44658</v>
      </c>
      <c r="U248" t="str">
        <f t="shared" si="16"/>
        <v>Unaudited</v>
      </c>
    </row>
    <row r="249" spans="1:21" x14ac:dyDescent="0.25">
      <c r="A249" t="s">
        <v>437</v>
      </c>
      <c r="B249" t="s">
        <v>1366</v>
      </c>
      <c r="C249" t="s">
        <v>1367</v>
      </c>
      <c r="D249" s="15">
        <v>1900</v>
      </c>
      <c r="E249" s="121">
        <v>1</v>
      </c>
      <c r="F249" t="s">
        <v>438</v>
      </c>
      <c r="G249" s="121">
        <v>91</v>
      </c>
      <c r="H249" t="s">
        <v>380</v>
      </c>
      <c r="I249" t="s">
        <v>488</v>
      </c>
      <c r="J249" t="s">
        <v>433</v>
      </c>
      <c r="K249" t="s">
        <v>223</v>
      </c>
      <c r="L249" s="758">
        <v>2.13</v>
      </c>
      <c r="M249" t="s">
        <v>229</v>
      </c>
      <c r="N249" s="681">
        <f t="shared" ca="1" si="17"/>
        <v>0</v>
      </c>
      <c r="O249" s="681">
        <f t="shared" ca="1" si="17"/>
        <v>0</v>
      </c>
      <c r="P249" s="681">
        <f t="shared" ca="1" si="17"/>
        <v>0</v>
      </c>
      <c r="Q249" s="681">
        <f t="shared" ca="1" si="17"/>
        <v>0</v>
      </c>
      <c r="R249" s="681">
        <f t="shared" ca="1" si="17"/>
        <v>0</v>
      </c>
      <c r="S249" t="str">
        <f t="shared" si="14"/>
        <v>ASR_Financial_Report_SHP21Final</v>
      </c>
      <c r="T249" s="960">
        <f t="shared" si="15"/>
        <v>44658</v>
      </c>
      <c r="U249" t="str">
        <f t="shared" si="16"/>
        <v>Unaudited</v>
      </c>
    </row>
    <row r="250" spans="1:21" x14ac:dyDescent="0.25">
      <c r="A250" t="s">
        <v>437</v>
      </c>
      <c r="B250" t="s">
        <v>1366</v>
      </c>
      <c r="C250" t="s">
        <v>1367</v>
      </c>
      <c r="D250" s="15">
        <v>1900</v>
      </c>
      <c r="E250" s="121">
        <v>1</v>
      </c>
      <c r="F250" t="s">
        <v>438</v>
      </c>
      <c r="G250" s="121">
        <v>91</v>
      </c>
      <c r="H250" t="s">
        <v>380</v>
      </c>
      <c r="I250" t="s">
        <v>488</v>
      </c>
      <c r="J250" t="s">
        <v>433</v>
      </c>
      <c r="K250" t="s">
        <v>223</v>
      </c>
      <c r="L250" s="758">
        <v>2.14</v>
      </c>
      <c r="M250" t="s">
        <v>556</v>
      </c>
      <c r="N250" s="681">
        <f t="shared" ca="1" si="17"/>
        <v>0</v>
      </c>
      <c r="O250" s="681">
        <f t="shared" ca="1" si="17"/>
        <v>0</v>
      </c>
      <c r="P250" s="681">
        <f t="shared" ca="1" si="17"/>
        <v>0</v>
      </c>
      <c r="Q250" s="681">
        <f t="shared" ca="1" si="17"/>
        <v>0</v>
      </c>
      <c r="R250" s="681">
        <f t="shared" ca="1" si="17"/>
        <v>0</v>
      </c>
      <c r="S250" t="str">
        <f t="shared" si="14"/>
        <v>ASR_Financial_Report_SHP21Final</v>
      </c>
      <c r="T250" s="960">
        <f t="shared" si="15"/>
        <v>44658</v>
      </c>
      <c r="U250" t="str">
        <f t="shared" si="16"/>
        <v>Unaudited</v>
      </c>
    </row>
    <row r="251" spans="1:21" x14ac:dyDescent="0.25">
      <c r="A251" t="s">
        <v>437</v>
      </c>
      <c r="B251" t="s">
        <v>1366</v>
      </c>
      <c r="C251" t="s">
        <v>1367</v>
      </c>
      <c r="D251" s="15">
        <v>1900</v>
      </c>
      <c r="E251" s="121">
        <v>1</v>
      </c>
      <c r="F251" t="s">
        <v>438</v>
      </c>
      <c r="G251" s="121">
        <v>91</v>
      </c>
      <c r="H251" t="s">
        <v>380</v>
      </c>
      <c r="I251" t="s">
        <v>488</v>
      </c>
      <c r="J251" t="s">
        <v>433</v>
      </c>
      <c r="K251" t="s">
        <v>223</v>
      </c>
      <c r="L251" s="758">
        <v>2.15</v>
      </c>
      <c r="M251" t="s">
        <v>20</v>
      </c>
      <c r="N251" s="681">
        <f t="shared" ca="1" si="17"/>
        <v>0</v>
      </c>
      <c r="O251" s="681">
        <f t="shared" ca="1" si="17"/>
        <v>0</v>
      </c>
      <c r="P251" s="681">
        <f t="shared" ca="1" si="17"/>
        <v>0</v>
      </c>
      <c r="Q251" s="681">
        <f t="shared" ca="1" si="17"/>
        <v>0</v>
      </c>
      <c r="R251" s="681">
        <f t="shared" ca="1" si="17"/>
        <v>0</v>
      </c>
      <c r="S251" t="str">
        <f t="shared" si="14"/>
        <v>ASR_Financial_Report_SHP21Final</v>
      </c>
      <c r="T251" s="960">
        <f t="shared" si="15"/>
        <v>44658</v>
      </c>
      <c r="U251" t="str">
        <f t="shared" si="16"/>
        <v>Unaudited</v>
      </c>
    </row>
    <row r="252" spans="1:21" x14ac:dyDescent="0.25">
      <c r="A252" t="s">
        <v>437</v>
      </c>
      <c r="B252" t="s">
        <v>1366</v>
      </c>
      <c r="C252" t="s">
        <v>1367</v>
      </c>
      <c r="D252" s="15">
        <v>1900</v>
      </c>
      <c r="E252" s="121">
        <v>1</v>
      </c>
      <c r="F252" t="s">
        <v>438</v>
      </c>
      <c r="G252" s="121">
        <v>91</v>
      </c>
      <c r="H252" t="s">
        <v>380</v>
      </c>
      <c r="I252" t="s">
        <v>488</v>
      </c>
      <c r="J252" t="s">
        <v>433</v>
      </c>
      <c r="K252" t="s">
        <v>223</v>
      </c>
      <c r="L252" s="758">
        <v>2.16</v>
      </c>
      <c r="M252" t="s">
        <v>780</v>
      </c>
      <c r="N252" s="681">
        <f t="shared" ca="1" si="17"/>
        <v>0</v>
      </c>
      <c r="O252" s="681">
        <f t="shared" ca="1" si="17"/>
        <v>0</v>
      </c>
      <c r="P252" s="681">
        <f t="shared" ca="1" si="17"/>
        <v>0</v>
      </c>
      <c r="Q252" s="681">
        <f t="shared" ca="1" si="17"/>
        <v>0</v>
      </c>
      <c r="R252" s="681">
        <f t="shared" ca="1" si="17"/>
        <v>0</v>
      </c>
      <c r="S252" t="str">
        <f t="shared" si="14"/>
        <v>ASR_Financial_Report_SHP21Final</v>
      </c>
      <c r="T252" s="960">
        <f t="shared" si="15"/>
        <v>44658</v>
      </c>
      <c r="U252" t="str">
        <f t="shared" si="16"/>
        <v>Unaudited</v>
      </c>
    </row>
    <row r="253" spans="1:21" x14ac:dyDescent="0.25">
      <c r="A253" t="s">
        <v>437</v>
      </c>
      <c r="B253" t="s">
        <v>1366</v>
      </c>
      <c r="C253" t="s">
        <v>1367</v>
      </c>
      <c r="D253" s="15">
        <v>1900</v>
      </c>
      <c r="E253" s="121">
        <v>1</v>
      </c>
      <c r="F253" t="s">
        <v>438</v>
      </c>
      <c r="G253" s="121">
        <v>91</v>
      </c>
      <c r="H253" t="s">
        <v>380</v>
      </c>
      <c r="I253" t="s">
        <v>488</v>
      </c>
      <c r="J253" t="s">
        <v>433</v>
      </c>
      <c r="K253" t="s">
        <v>223</v>
      </c>
      <c r="L253" s="758">
        <v>2.17</v>
      </c>
      <c r="M253" t="s">
        <v>1033</v>
      </c>
      <c r="N253" s="681">
        <f t="shared" ca="1" si="17"/>
        <v>0</v>
      </c>
      <c r="O253" s="681">
        <f t="shared" ca="1" si="17"/>
        <v>0</v>
      </c>
      <c r="P253" s="681">
        <f t="shared" ca="1" si="17"/>
        <v>0</v>
      </c>
      <c r="Q253" s="681">
        <f t="shared" ca="1" si="17"/>
        <v>0</v>
      </c>
      <c r="R253" s="681">
        <f t="shared" ca="1" si="17"/>
        <v>0</v>
      </c>
      <c r="S253" t="str">
        <f t="shared" si="14"/>
        <v>ASR_Financial_Report_SHP21Final</v>
      </c>
      <c r="T253" s="960">
        <f t="shared" si="15"/>
        <v>44658</v>
      </c>
      <c r="U253" t="str">
        <f t="shared" si="16"/>
        <v>Unaudited</v>
      </c>
    </row>
    <row r="254" spans="1:21" x14ac:dyDescent="0.25">
      <c r="A254" t="s">
        <v>437</v>
      </c>
      <c r="B254" t="s">
        <v>1366</v>
      </c>
      <c r="C254" t="s">
        <v>1367</v>
      </c>
      <c r="D254" s="15">
        <v>1900</v>
      </c>
      <c r="E254" s="121">
        <v>1</v>
      </c>
      <c r="F254" t="s">
        <v>438</v>
      </c>
      <c r="G254" s="121">
        <v>91</v>
      </c>
      <c r="H254" t="s">
        <v>380</v>
      </c>
      <c r="I254" t="s">
        <v>488</v>
      </c>
      <c r="J254" t="s">
        <v>433</v>
      </c>
      <c r="K254" t="s">
        <v>223</v>
      </c>
      <c r="L254" s="758">
        <v>2.1800000000000002</v>
      </c>
      <c r="M254" t="s">
        <v>648</v>
      </c>
      <c r="N254" s="681">
        <f t="shared" ca="1" si="17"/>
        <v>0</v>
      </c>
      <c r="O254" s="681">
        <f t="shared" ca="1" si="17"/>
        <v>0</v>
      </c>
      <c r="P254" s="681">
        <f t="shared" ca="1" si="17"/>
        <v>0</v>
      </c>
      <c r="Q254" s="681">
        <f t="shared" ca="1" si="17"/>
        <v>0</v>
      </c>
      <c r="R254" s="681">
        <f t="shared" ca="1" si="17"/>
        <v>0</v>
      </c>
      <c r="S254" t="str">
        <f t="shared" si="14"/>
        <v>ASR_Financial_Report_SHP21Final</v>
      </c>
      <c r="T254" s="960">
        <f t="shared" si="15"/>
        <v>44658</v>
      </c>
      <c r="U254" t="str">
        <f t="shared" si="16"/>
        <v>Unaudited</v>
      </c>
    </row>
    <row r="255" spans="1:21" x14ac:dyDescent="0.25">
      <c r="A255" t="s">
        <v>437</v>
      </c>
      <c r="B255" t="s">
        <v>1366</v>
      </c>
      <c r="C255" t="s">
        <v>1367</v>
      </c>
      <c r="D255" s="15">
        <v>1900</v>
      </c>
      <c r="E255" s="121">
        <v>1</v>
      </c>
      <c r="F255" t="s">
        <v>438</v>
      </c>
      <c r="G255" s="121">
        <v>91</v>
      </c>
      <c r="H255" t="s">
        <v>380</v>
      </c>
      <c r="I255" t="s">
        <v>488</v>
      </c>
      <c r="J255" t="s">
        <v>433</v>
      </c>
      <c r="K255" t="s">
        <v>223</v>
      </c>
      <c r="L255" s="758">
        <v>2.19</v>
      </c>
      <c r="M255" t="s">
        <v>218</v>
      </c>
      <c r="N255" s="681">
        <f t="shared" ca="1" si="17"/>
        <v>0</v>
      </c>
      <c r="O255" s="681">
        <f t="shared" ca="1" si="17"/>
        <v>0</v>
      </c>
      <c r="P255" s="681">
        <f t="shared" ca="1" si="17"/>
        <v>0</v>
      </c>
      <c r="Q255" s="681">
        <f t="shared" ca="1" si="17"/>
        <v>0</v>
      </c>
      <c r="R255" s="681">
        <f t="shared" ca="1" si="17"/>
        <v>0</v>
      </c>
      <c r="S255" t="str">
        <f t="shared" si="14"/>
        <v>ASR_Financial_Report_SHP21Final</v>
      </c>
      <c r="T255" s="960">
        <f t="shared" si="15"/>
        <v>44658</v>
      </c>
      <c r="U255" t="str">
        <f t="shared" si="16"/>
        <v>Unaudited</v>
      </c>
    </row>
    <row r="256" spans="1:21" x14ac:dyDescent="0.25">
      <c r="A256" t="s">
        <v>437</v>
      </c>
      <c r="B256" t="s">
        <v>1366</v>
      </c>
      <c r="C256" t="s">
        <v>1367</v>
      </c>
      <c r="D256" s="15">
        <v>1900</v>
      </c>
      <c r="E256" s="121">
        <v>1</v>
      </c>
      <c r="F256" t="s">
        <v>438</v>
      </c>
      <c r="G256" s="121">
        <v>91</v>
      </c>
      <c r="H256" t="s">
        <v>380</v>
      </c>
      <c r="I256" t="s">
        <v>488</v>
      </c>
      <c r="J256" t="s">
        <v>433</v>
      </c>
      <c r="K256" t="s">
        <v>223</v>
      </c>
      <c r="L256" s="758" t="s">
        <v>691</v>
      </c>
      <c r="M256" t="s">
        <v>230</v>
      </c>
      <c r="N256" s="681">
        <f t="shared" ca="1" si="17"/>
        <v>0</v>
      </c>
      <c r="O256" s="681">
        <f t="shared" ca="1" si="17"/>
        <v>0</v>
      </c>
      <c r="P256" s="681">
        <f t="shared" ca="1" si="17"/>
        <v>0</v>
      </c>
      <c r="Q256" s="681">
        <f t="shared" ca="1" si="17"/>
        <v>0</v>
      </c>
      <c r="R256" s="681">
        <f t="shared" ca="1" si="17"/>
        <v>0</v>
      </c>
      <c r="S256" t="str">
        <f t="shared" si="14"/>
        <v>ASR_Financial_Report_SHP21Final</v>
      </c>
      <c r="T256" s="960">
        <f t="shared" si="15"/>
        <v>44658</v>
      </c>
      <c r="U256" t="str">
        <f t="shared" si="16"/>
        <v>Unaudited</v>
      </c>
    </row>
    <row r="257" spans="1:21" x14ac:dyDescent="0.25">
      <c r="A257" t="s">
        <v>437</v>
      </c>
      <c r="B257" t="s">
        <v>1366</v>
      </c>
      <c r="C257" t="s">
        <v>1367</v>
      </c>
      <c r="D257" s="15">
        <v>1900</v>
      </c>
      <c r="E257" s="121">
        <v>1</v>
      </c>
      <c r="F257" t="s">
        <v>438</v>
      </c>
      <c r="G257" s="121">
        <v>91</v>
      </c>
      <c r="H257" t="s">
        <v>380</v>
      </c>
      <c r="I257" t="s">
        <v>488</v>
      </c>
      <c r="J257" t="s">
        <v>433</v>
      </c>
      <c r="K257" t="s">
        <v>223</v>
      </c>
      <c r="L257" s="758">
        <v>2.21</v>
      </c>
      <c r="M257" t="s">
        <v>466</v>
      </c>
      <c r="N257" s="681">
        <f t="shared" ca="1" si="17"/>
        <v>0</v>
      </c>
      <c r="O257" s="681">
        <f t="shared" ca="1" si="17"/>
        <v>0</v>
      </c>
      <c r="P257" s="681">
        <f t="shared" ca="1" si="17"/>
        <v>0</v>
      </c>
      <c r="Q257" s="681">
        <f t="shared" ca="1" si="17"/>
        <v>0</v>
      </c>
      <c r="R257" s="681">
        <f t="shared" ca="1" si="17"/>
        <v>0</v>
      </c>
      <c r="S257" t="str">
        <f t="shared" si="14"/>
        <v>ASR_Financial_Report_SHP21Final</v>
      </c>
      <c r="T257" s="960">
        <f t="shared" si="15"/>
        <v>44658</v>
      </c>
      <c r="U257" t="str">
        <f t="shared" si="16"/>
        <v>Unaudited</v>
      </c>
    </row>
    <row r="258" spans="1:21" x14ac:dyDescent="0.25">
      <c r="A258" t="s">
        <v>437</v>
      </c>
      <c r="B258" t="s">
        <v>1366</v>
      </c>
      <c r="C258" t="s">
        <v>1367</v>
      </c>
      <c r="D258" s="15">
        <v>1900</v>
      </c>
      <c r="E258" s="121">
        <v>1</v>
      </c>
      <c r="F258" t="s">
        <v>438</v>
      </c>
      <c r="G258" s="121">
        <v>91</v>
      </c>
      <c r="H258" t="s">
        <v>380</v>
      </c>
      <c r="I258" t="s">
        <v>488</v>
      </c>
      <c r="J258" t="s">
        <v>433</v>
      </c>
      <c r="K258" t="s">
        <v>6</v>
      </c>
      <c r="L258" s="758" t="s">
        <v>70</v>
      </c>
      <c r="M258" t="s">
        <v>188</v>
      </c>
      <c r="N258" s="681">
        <f t="shared" ca="1" si="17"/>
        <v>0</v>
      </c>
      <c r="O258" s="681">
        <f t="shared" ca="1" si="17"/>
        <v>0</v>
      </c>
      <c r="P258" s="681">
        <f t="shared" ca="1" si="17"/>
        <v>0</v>
      </c>
      <c r="Q258" s="681">
        <f t="shared" ca="1" si="17"/>
        <v>0</v>
      </c>
      <c r="R258" s="681">
        <f t="shared" ca="1" si="17"/>
        <v>0</v>
      </c>
      <c r="S258" t="str">
        <f t="shared" ref="S258:S321" si="18">file_name</f>
        <v>ASR_Financial_Report_SHP21Final</v>
      </c>
      <c r="T258" s="960">
        <f t="shared" ref="T258:T321" si="19">file_date</f>
        <v>44658</v>
      </c>
      <c r="U258" t="str">
        <f t="shared" ref="U258:U321" si="20">status</f>
        <v>Unaudited</v>
      </c>
    </row>
    <row r="259" spans="1:21" x14ac:dyDescent="0.25">
      <c r="A259" t="s">
        <v>437</v>
      </c>
      <c r="B259" t="s">
        <v>1366</v>
      </c>
      <c r="C259" t="s">
        <v>1367</v>
      </c>
      <c r="D259" s="15">
        <v>1900</v>
      </c>
      <c r="E259" s="121">
        <v>1</v>
      </c>
      <c r="F259" t="s">
        <v>438</v>
      </c>
      <c r="G259" s="121">
        <v>91</v>
      </c>
      <c r="H259" t="s">
        <v>380</v>
      </c>
      <c r="I259" t="s">
        <v>488</v>
      </c>
      <c r="J259" t="s">
        <v>433</v>
      </c>
      <c r="K259" t="s">
        <v>6</v>
      </c>
      <c r="L259" s="758" t="s">
        <v>71</v>
      </c>
      <c r="M259" t="s">
        <v>231</v>
      </c>
      <c r="N259" s="681">
        <f t="shared" ca="1" si="17"/>
        <v>0</v>
      </c>
      <c r="O259" s="681">
        <f t="shared" ca="1" si="17"/>
        <v>0</v>
      </c>
      <c r="P259" s="681">
        <f t="shared" ca="1" si="17"/>
        <v>0</v>
      </c>
      <c r="Q259" s="681">
        <f t="shared" ca="1" si="17"/>
        <v>0</v>
      </c>
      <c r="R259" s="681">
        <f t="shared" ca="1" si="17"/>
        <v>0</v>
      </c>
      <c r="S259" t="str">
        <f t="shared" si="18"/>
        <v>ASR_Financial_Report_SHP21Final</v>
      </c>
      <c r="T259" s="960">
        <f t="shared" si="19"/>
        <v>44658</v>
      </c>
      <c r="U259" t="str">
        <f t="shared" si="20"/>
        <v>Unaudited</v>
      </c>
    </row>
    <row r="260" spans="1:21" x14ac:dyDescent="0.25">
      <c r="A260" t="s">
        <v>437</v>
      </c>
      <c r="B260" t="s">
        <v>1366</v>
      </c>
      <c r="C260" t="s">
        <v>1367</v>
      </c>
      <c r="D260" s="15">
        <v>1900</v>
      </c>
      <c r="E260" s="121">
        <v>1</v>
      </c>
      <c r="F260" t="s">
        <v>438</v>
      </c>
      <c r="G260" s="121">
        <v>91</v>
      </c>
      <c r="H260" t="s">
        <v>380</v>
      </c>
      <c r="I260" t="s">
        <v>488</v>
      </c>
      <c r="J260" t="s">
        <v>433</v>
      </c>
      <c r="K260" t="s">
        <v>6</v>
      </c>
      <c r="L260" s="758" t="s">
        <v>72</v>
      </c>
      <c r="M260" t="s">
        <v>164</v>
      </c>
      <c r="N260" s="681">
        <f t="shared" ca="1" si="17"/>
        <v>0</v>
      </c>
      <c r="O260" s="681">
        <f t="shared" ca="1" si="17"/>
        <v>0</v>
      </c>
      <c r="P260" s="681">
        <f t="shared" ca="1" si="17"/>
        <v>0</v>
      </c>
      <c r="Q260" s="681">
        <f t="shared" ca="1" si="17"/>
        <v>0</v>
      </c>
      <c r="R260" s="681">
        <f t="shared" ca="1" si="17"/>
        <v>0</v>
      </c>
      <c r="S260" t="str">
        <f t="shared" si="18"/>
        <v>ASR_Financial_Report_SHP21Final</v>
      </c>
      <c r="T260" s="960">
        <f t="shared" si="19"/>
        <v>44658</v>
      </c>
      <c r="U260" t="str">
        <f t="shared" si="20"/>
        <v>Unaudited</v>
      </c>
    </row>
    <row r="261" spans="1:21" x14ac:dyDescent="0.25">
      <c r="A261" t="s">
        <v>437</v>
      </c>
      <c r="B261" t="s">
        <v>1366</v>
      </c>
      <c r="C261" t="s">
        <v>1367</v>
      </c>
      <c r="D261" s="15">
        <v>1900</v>
      </c>
      <c r="E261" s="121">
        <v>1</v>
      </c>
      <c r="F261" t="s">
        <v>438</v>
      </c>
      <c r="G261" s="121">
        <v>91</v>
      </c>
      <c r="H261" t="s">
        <v>380</v>
      </c>
      <c r="I261" t="s">
        <v>488</v>
      </c>
      <c r="J261" t="s">
        <v>433</v>
      </c>
      <c r="K261" t="s">
        <v>6</v>
      </c>
      <c r="L261" s="758">
        <v>3.4</v>
      </c>
      <c r="M261" t="s">
        <v>461</v>
      </c>
      <c r="N261" s="681">
        <f t="shared" ca="1" si="17"/>
        <v>0</v>
      </c>
      <c r="O261" s="681">
        <f t="shared" ca="1" si="17"/>
        <v>0</v>
      </c>
      <c r="P261" s="681">
        <f t="shared" ca="1" si="17"/>
        <v>0</v>
      </c>
      <c r="Q261" s="681">
        <f t="shared" ca="1" si="17"/>
        <v>0</v>
      </c>
      <c r="R261" s="681">
        <f t="shared" ca="1" si="17"/>
        <v>0</v>
      </c>
      <c r="S261" t="str">
        <f t="shared" si="18"/>
        <v>ASR_Financial_Report_SHP21Final</v>
      </c>
      <c r="T261" s="960">
        <f t="shared" si="19"/>
        <v>44658</v>
      </c>
      <c r="U261" t="str">
        <f t="shared" si="20"/>
        <v>Unaudited</v>
      </c>
    </row>
    <row r="262" spans="1:21" x14ac:dyDescent="0.25">
      <c r="A262" t="s">
        <v>437</v>
      </c>
      <c r="B262" t="s">
        <v>1366</v>
      </c>
      <c r="C262" t="s">
        <v>1367</v>
      </c>
      <c r="D262" s="15">
        <v>1900</v>
      </c>
      <c r="E262" s="121">
        <v>1</v>
      </c>
      <c r="F262" t="s">
        <v>438</v>
      </c>
      <c r="G262" s="121">
        <v>91</v>
      </c>
      <c r="H262" t="s">
        <v>380</v>
      </c>
      <c r="I262" t="s">
        <v>488</v>
      </c>
      <c r="J262" t="s">
        <v>433</v>
      </c>
      <c r="K262" t="s">
        <v>434</v>
      </c>
      <c r="L262" s="758">
        <v>4.5</v>
      </c>
      <c r="M262" t="s">
        <v>32</v>
      </c>
      <c r="N262" s="681">
        <f t="shared" ca="1" si="17"/>
        <v>0</v>
      </c>
      <c r="O262" s="681">
        <f t="shared" ca="1" si="17"/>
        <v>0</v>
      </c>
      <c r="P262" s="681">
        <f t="shared" ca="1" si="17"/>
        <v>0</v>
      </c>
      <c r="Q262" s="681">
        <f t="shared" ca="1" si="17"/>
        <v>0</v>
      </c>
      <c r="R262" s="681">
        <f t="shared" ca="1" si="17"/>
        <v>0</v>
      </c>
      <c r="S262" t="str">
        <f t="shared" si="18"/>
        <v>ASR_Financial_Report_SHP21Final</v>
      </c>
      <c r="T262" s="960">
        <f t="shared" si="19"/>
        <v>44658</v>
      </c>
      <c r="U262" t="str">
        <f t="shared" si="20"/>
        <v>Unaudited</v>
      </c>
    </row>
    <row r="263" spans="1:21" x14ac:dyDescent="0.25">
      <c r="A263" t="s">
        <v>437</v>
      </c>
      <c r="B263" t="s">
        <v>1366</v>
      </c>
      <c r="C263" t="s">
        <v>1367</v>
      </c>
      <c r="D263" s="15">
        <v>1900</v>
      </c>
      <c r="E263" s="121">
        <v>1</v>
      </c>
      <c r="F263" t="s">
        <v>438</v>
      </c>
      <c r="G263" s="121">
        <v>91</v>
      </c>
      <c r="H263" t="s">
        <v>380</v>
      </c>
      <c r="I263" t="s">
        <v>488</v>
      </c>
      <c r="J263" t="s">
        <v>433</v>
      </c>
      <c r="K263" t="s">
        <v>434</v>
      </c>
      <c r="L263" s="758" t="s">
        <v>925</v>
      </c>
      <c r="M263" t="s">
        <v>916</v>
      </c>
      <c r="N263" s="681">
        <f t="shared" ca="1" si="17"/>
        <v>0</v>
      </c>
      <c r="O263" s="681">
        <f t="shared" ca="1" si="17"/>
        <v>0</v>
      </c>
      <c r="P263" s="681">
        <f t="shared" ca="1" si="17"/>
        <v>0</v>
      </c>
      <c r="Q263" s="681">
        <f t="shared" ca="1" si="17"/>
        <v>0</v>
      </c>
      <c r="R263" s="681">
        <f t="shared" ca="1" si="17"/>
        <v>0</v>
      </c>
      <c r="S263" t="str">
        <f t="shared" si="18"/>
        <v>ASR_Financial_Report_SHP21Final</v>
      </c>
      <c r="T263" s="960">
        <f t="shared" si="19"/>
        <v>44658</v>
      </c>
      <c r="U263" t="str">
        <f t="shared" si="20"/>
        <v>Unaudited</v>
      </c>
    </row>
    <row r="264" spans="1:21" x14ac:dyDescent="0.25">
      <c r="A264" t="s">
        <v>437</v>
      </c>
      <c r="B264" t="s">
        <v>1366</v>
      </c>
      <c r="C264" t="s">
        <v>1367</v>
      </c>
      <c r="D264" s="15">
        <v>1900</v>
      </c>
      <c r="E264" s="121">
        <v>1</v>
      </c>
      <c r="F264" t="s">
        <v>438</v>
      </c>
      <c r="G264" s="121">
        <v>91</v>
      </c>
      <c r="H264" t="s">
        <v>380</v>
      </c>
      <c r="I264" t="s">
        <v>488</v>
      </c>
      <c r="J264" t="s">
        <v>433</v>
      </c>
      <c r="K264" t="s">
        <v>434</v>
      </c>
      <c r="L264" s="758" t="s">
        <v>193</v>
      </c>
      <c r="M264" t="s">
        <v>40</v>
      </c>
      <c r="N264" s="681">
        <f t="shared" ca="1" si="17"/>
        <v>0</v>
      </c>
      <c r="O264" s="681">
        <f t="shared" ca="1" si="17"/>
        <v>0</v>
      </c>
      <c r="P264" s="681">
        <f t="shared" ca="1" si="17"/>
        <v>0</v>
      </c>
      <c r="Q264" s="681">
        <f t="shared" ca="1" si="17"/>
        <v>0</v>
      </c>
      <c r="R264" s="681">
        <f t="shared" ca="1" si="17"/>
        <v>0</v>
      </c>
      <c r="S264" t="str">
        <f t="shared" si="18"/>
        <v>ASR_Financial_Report_SHP21Final</v>
      </c>
      <c r="T264" s="960">
        <f t="shared" si="19"/>
        <v>44658</v>
      </c>
      <c r="U264" t="str">
        <f t="shared" si="20"/>
        <v>Unaudited</v>
      </c>
    </row>
    <row r="265" spans="1:21" x14ac:dyDescent="0.25">
      <c r="A265" t="s">
        <v>437</v>
      </c>
      <c r="B265" t="s">
        <v>1366</v>
      </c>
      <c r="C265" t="s">
        <v>1367</v>
      </c>
      <c r="D265" s="15">
        <v>1900</v>
      </c>
      <c r="E265" s="121">
        <v>1</v>
      </c>
      <c r="F265" t="s">
        <v>438</v>
      </c>
      <c r="G265" s="121">
        <v>91</v>
      </c>
      <c r="H265" t="s">
        <v>380</v>
      </c>
      <c r="I265" t="s">
        <v>488</v>
      </c>
      <c r="J265" t="s">
        <v>433</v>
      </c>
      <c r="K265" t="s">
        <v>434</v>
      </c>
      <c r="L265" s="758" t="s">
        <v>192</v>
      </c>
      <c r="M265" t="s">
        <v>329</v>
      </c>
      <c r="N265" s="681">
        <f t="shared" ca="1" si="17"/>
        <v>0</v>
      </c>
      <c r="O265" s="681">
        <f t="shared" ca="1" si="17"/>
        <v>0</v>
      </c>
      <c r="P265" s="681">
        <f t="shared" ca="1" si="17"/>
        <v>0</v>
      </c>
      <c r="Q265" s="681">
        <f t="shared" ca="1" si="17"/>
        <v>0</v>
      </c>
      <c r="R265" s="681">
        <f t="shared" ca="1" si="17"/>
        <v>0</v>
      </c>
      <c r="S265" t="str">
        <f t="shared" si="18"/>
        <v>ASR_Financial_Report_SHP21Final</v>
      </c>
      <c r="T265" s="960">
        <f t="shared" si="19"/>
        <v>44658</v>
      </c>
      <c r="U265" t="str">
        <f t="shared" si="20"/>
        <v>Unaudited</v>
      </c>
    </row>
    <row r="266" spans="1:21" x14ac:dyDescent="0.25">
      <c r="A266" t="s">
        <v>437</v>
      </c>
      <c r="B266" t="s">
        <v>1366</v>
      </c>
      <c r="C266" t="s">
        <v>1367</v>
      </c>
      <c r="D266" s="15">
        <v>1900</v>
      </c>
      <c r="E266" s="121">
        <v>1</v>
      </c>
      <c r="F266" t="s">
        <v>438</v>
      </c>
      <c r="G266" s="121">
        <v>91</v>
      </c>
      <c r="H266" t="s">
        <v>380</v>
      </c>
      <c r="I266" t="s">
        <v>488</v>
      </c>
      <c r="J266" t="s">
        <v>450</v>
      </c>
      <c r="K266" t="s">
        <v>435</v>
      </c>
      <c r="L266" s="758" t="s">
        <v>79</v>
      </c>
      <c r="M266" t="s">
        <v>27</v>
      </c>
      <c r="N266" s="681">
        <f t="shared" ca="1" si="17"/>
        <v>0</v>
      </c>
      <c r="O266" s="681">
        <f t="shared" ca="1" si="17"/>
        <v>0</v>
      </c>
      <c r="P266" s="681">
        <f t="shared" ca="1" si="17"/>
        <v>0</v>
      </c>
      <c r="Q266" s="681">
        <f t="shared" ca="1" si="17"/>
        <v>0</v>
      </c>
      <c r="R266" s="681">
        <f t="shared" ca="1" si="17"/>
        <v>0</v>
      </c>
      <c r="S266" t="str">
        <f t="shared" si="18"/>
        <v>ASR_Financial_Report_SHP21Final</v>
      </c>
      <c r="T266" s="960">
        <f t="shared" si="19"/>
        <v>44658</v>
      </c>
      <c r="U266" t="str">
        <f t="shared" si="20"/>
        <v>Unaudited</v>
      </c>
    </row>
    <row r="267" spans="1:21" x14ac:dyDescent="0.25">
      <c r="A267" t="s">
        <v>437</v>
      </c>
      <c r="B267" t="s">
        <v>1366</v>
      </c>
      <c r="C267" t="s">
        <v>1367</v>
      </c>
      <c r="D267" s="15">
        <v>1900</v>
      </c>
      <c r="E267" s="121">
        <v>1</v>
      </c>
      <c r="F267" t="s">
        <v>438</v>
      </c>
      <c r="G267" s="121">
        <v>91</v>
      </c>
      <c r="H267" t="s">
        <v>380</v>
      </c>
      <c r="I267" t="s">
        <v>488</v>
      </c>
      <c r="J267" t="s">
        <v>450</v>
      </c>
      <c r="K267" t="s">
        <v>435</v>
      </c>
      <c r="L267" s="758" t="s">
        <v>80</v>
      </c>
      <c r="M267" t="s">
        <v>97</v>
      </c>
      <c r="N267" s="681">
        <f t="shared" ca="1" si="17"/>
        <v>0</v>
      </c>
      <c r="O267" s="681">
        <f t="shared" ca="1" si="17"/>
        <v>0</v>
      </c>
      <c r="P267" s="681">
        <f t="shared" ca="1" si="17"/>
        <v>0</v>
      </c>
      <c r="Q267" s="681">
        <f t="shared" ca="1" si="17"/>
        <v>0</v>
      </c>
      <c r="R267" s="681">
        <f t="shared" ca="1" si="17"/>
        <v>0</v>
      </c>
      <c r="S267" t="str">
        <f t="shared" si="18"/>
        <v>ASR_Financial_Report_SHP21Final</v>
      </c>
      <c r="T267" s="960">
        <f t="shared" si="19"/>
        <v>44658</v>
      </c>
      <c r="U267" t="str">
        <f t="shared" si="20"/>
        <v>Unaudited</v>
      </c>
    </row>
    <row r="268" spans="1:21" x14ac:dyDescent="0.25">
      <c r="A268" t="s">
        <v>437</v>
      </c>
      <c r="B268" t="s">
        <v>1366</v>
      </c>
      <c r="C268" t="s">
        <v>1367</v>
      </c>
      <c r="D268" s="15">
        <v>1900</v>
      </c>
      <c r="E268" s="121">
        <v>1</v>
      </c>
      <c r="F268" t="s">
        <v>438</v>
      </c>
      <c r="G268" s="121">
        <v>91</v>
      </c>
      <c r="H268" t="s">
        <v>380</v>
      </c>
      <c r="I268" t="s">
        <v>488</v>
      </c>
      <c r="J268" t="s">
        <v>450</v>
      </c>
      <c r="K268" t="s">
        <v>435</v>
      </c>
      <c r="L268" s="758" t="s">
        <v>81</v>
      </c>
      <c r="M268" t="s">
        <v>98</v>
      </c>
      <c r="N268" s="681">
        <f t="shared" ca="1" si="17"/>
        <v>0</v>
      </c>
      <c r="O268" s="681">
        <f t="shared" ca="1" si="17"/>
        <v>0</v>
      </c>
      <c r="P268" s="681">
        <f t="shared" ca="1" si="17"/>
        <v>0</v>
      </c>
      <c r="Q268" s="681">
        <f t="shared" ca="1" si="17"/>
        <v>0</v>
      </c>
      <c r="R268" s="681">
        <f t="shared" ca="1" si="17"/>
        <v>0</v>
      </c>
      <c r="S268" t="str">
        <f t="shared" si="18"/>
        <v>ASR_Financial_Report_SHP21Final</v>
      </c>
      <c r="T268" s="960">
        <f t="shared" si="19"/>
        <v>44658</v>
      </c>
      <c r="U268" t="str">
        <f t="shared" si="20"/>
        <v>Unaudited</v>
      </c>
    </row>
    <row r="269" spans="1:21" x14ac:dyDescent="0.25">
      <c r="A269" t="s">
        <v>437</v>
      </c>
      <c r="B269" t="s">
        <v>1366</v>
      </c>
      <c r="C269" t="s">
        <v>1367</v>
      </c>
      <c r="D269" s="15">
        <v>1900</v>
      </c>
      <c r="E269" s="121">
        <v>1</v>
      </c>
      <c r="F269" t="s">
        <v>438</v>
      </c>
      <c r="G269" s="121">
        <v>91</v>
      </c>
      <c r="H269" t="s">
        <v>380</v>
      </c>
      <c r="I269" t="s">
        <v>488</v>
      </c>
      <c r="J269" t="s">
        <v>450</v>
      </c>
      <c r="K269" t="s">
        <v>435</v>
      </c>
      <c r="L269" s="758" t="s">
        <v>82</v>
      </c>
      <c r="M269" t="s">
        <v>99</v>
      </c>
      <c r="N269" s="681">
        <f t="shared" ca="1" si="17"/>
        <v>0</v>
      </c>
      <c r="O269" s="681">
        <f t="shared" ca="1" si="17"/>
        <v>0</v>
      </c>
      <c r="P269" s="681">
        <f t="shared" ca="1" si="17"/>
        <v>0</v>
      </c>
      <c r="Q269" s="681">
        <f t="shared" ca="1" si="17"/>
        <v>0</v>
      </c>
      <c r="R269" s="681">
        <f t="shared" ca="1" si="17"/>
        <v>0</v>
      </c>
      <c r="S269" t="str">
        <f t="shared" si="18"/>
        <v>ASR_Financial_Report_SHP21Final</v>
      </c>
      <c r="T269" s="960">
        <f t="shared" si="19"/>
        <v>44658</v>
      </c>
      <c r="U269" t="str">
        <f t="shared" si="20"/>
        <v>Unaudited</v>
      </c>
    </row>
    <row r="270" spans="1:21" x14ac:dyDescent="0.25">
      <c r="A270" t="s">
        <v>437</v>
      </c>
      <c r="B270" t="s">
        <v>1366</v>
      </c>
      <c r="C270" t="s">
        <v>1367</v>
      </c>
      <c r="D270" s="15">
        <v>1900</v>
      </c>
      <c r="E270" s="121">
        <v>1</v>
      </c>
      <c r="F270" t="s">
        <v>438</v>
      </c>
      <c r="G270" s="121">
        <v>91</v>
      </c>
      <c r="H270" t="s">
        <v>380</v>
      </c>
      <c r="I270" t="s">
        <v>488</v>
      </c>
      <c r="J270" t="s">
        <v>450</v>
      </c>
      <c r="K270" t="s">
        <v>435</v>
      </c>
      <c r="L270" s="758" t="s">
        <v>216</v>
      </c>
      <c r="M270" t="s">
        <v>100</v>
      </c>
      <c r="N270" s="681">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681">
        <f t="shared" ca="1" si="21"/>
        <v>0</v>
      </c>
      <c r="P270" s="681">
        <f t="shared" ca="1" si="21"/>
        <v>0</v>
      </c>
      <c r="Q270" s="681">
        <f t="shared" ca="1" si="21"/>
        <v>0</v>
      </c>
      <c r="R270" s="681">
        <f t="shared" ca="1" si="21"/>
        <v>0</v>
      </c>
      <c r="S270" t="str">
        <f t="shared" si="18"/>
        <v>ASR_Financial_Report_SHP21Final</v>
      </c>
      <c r="T270" s="960">
        <f t="shared" si="19"/>
        <v>44658</v>
      </c>
      <c r="U270" t="str">
        <f t="shared" si="20"/>
        <v>Unaudited</v>
      </c>
    </row>
    <row r="271" spans="1:21" x14ac:dyDescent="0.25">
      <c r="A271" t="s">
        <v>437</v>
      </c>
      <c r="B271" t="s">
        <v>1366</v>
      </c>
      <c r="C271" t="s">
        <v>1367</v>
      </c>
      <c r="D271" s="15">
        <v>1900</v>
      </c>
      <c r="E271" s="121">
        <v>1</v>
      </c>
      <c r="F271" t="s">
        <v>438</v>
      </c>
      <c r="G271" s="121">
        <v>91</v>
      </c>
      <c r="H271" t="s">
        <v>380</v>
      </c>
      <c r="I271" t="s">
        <v>488</v>
      </c>
      <c r="J271" t="s">
        <v>450</v>
      </c>
      <c r="K271" t="s">
        <v>435</v>
      </c>
      <c r="L271" s="758" t="s">
        <v>215</v>
      </c>
      <c r="M271" t="s">
        <v>28</v>
      </c>
      <c r="N271" s="681">
        <f t="shared" ca="1" si="21"/>
        <v>0</v>
      </c>
      <c r="O271" s="681">
        <f t="shared" ca="1" si="21"/>
        <v>0</v>
      </c>
      <c r="P271" s="681">
        <f t="shared" ca="1" si="21"/>
        <v>0</v>
      </c>
      <c r="Q271" s="681">
        <f t="shared" ca="1" si="21"/>
        <v>0</v>
      </c>
      <c r="R271" s="681">
        <f t="shared" ca="1" si="21"/>
        <v>0</v>
      </c>
      <c r="S271" t="str">
        <f t="shared" si="18"/>
        <v>ASR_Financial_Report_SHP21Final</v>
      </c>
      <c r="T271" s="960">
        <f t="shared" si="19"/>
        <v>44658</v>
      </c>
      <c r="U271" t="str">
        <f t="shared" si="20"/>
        <v>Unaudited</v>
      </c>
    </row>
    <row r="272" spans="1:21" x14ac:dyDescent="0.25">
      <c r="A272" t="s">
        <v>437</v>
      </c>
      <c r="B272" t="s">
        <v>1366</v>
      </c>
      <c r="C272" t="s">
        <v>1367</v>
      </c>
      <c r="D272" s="15">
        <v>1900</v>
      </c>
      <c r="E272" s="121">
        <v>1</v>
      </c>
      <c r="F272" t="s">
        <v>438</v>
      </c>
      <c r="G272" s="121">
        <v>91</v>
      </c>
      <c r="H272" t="s">
        <v>380</v>
      </c>
      <c r="I272" t="s">
        <v>488</v>
      </c>
      <c r="J272" t="s">
        <v>436</v>
      </c>
      <c r="K272" t="s">
        <v>436</v>
      </c>
      <c r="L272" s="758" t="s">
        <v>84</v>
      </c>
      <c r="M272" t="s">
        <v>327</v>
      </c>
      <c r="N272" s="681">
        <f t="shared" ca="1" si="21"/>
        <v>0</v>
      </c>
      <c r="O272" s="681">
        <f t="shared" ca="1" si="21"/>
        <v>0</v>
      </c>
      <c r="P272" s="681">
        <f t="shared" ca="1" si="21"/>
        <v>0</v>
      </c>
      <c r="Q272" s="681">
        <f t="shared" ca="1" si="21"/>
        <v>0</v>
      </c>
      <c r="R272" s="681">
        <f t="shared" ca="1" si="21"/>
        <v>0</v>
      </c>
      <c r="S272" t="str">
        <f t="shared" si="18"/>
        <v>ASR_Financial_Report_SHP21Final</v>
      </c>
      <c r="T272" s="960">
        <f t="shared" si="19"/>
        <v>44658</v>
      </c>
      <c r="U272" t="str">
        <f t="shared" si="20"/>
        <v>Unaudited</v>
      </c>
    </row>
    <row r="273" spans="1:21" x14ac:dyDescent="0.25">
      <c r="A273" t="s">
        <v>437</v>
      </c>
      <c r="B273" t="s">
        <v>1366</v>
      </c>
      <c r="C273" t="s">
        <v>1367</v>
      </c>
      <c r="D273" s="15">
        <v>1900</v>
      </c>
      <c r="E273" s="121">
        <v>1</v>
      </c>
      <c r="F273" t="s">
        <v>438</v>
      </c>
      <c r="G273" s="121">
        <v>91</v>
      </c>
      <c r="H273" t="s">
        <v>380</v>
      </c>
      <c r="I273" t="s">
        <v>488</v>
      </c>
      <c r="J273" t="s">
        <v>436</v>
      </c>
      <c r="K273" t="s">
        <v>436</v>
      </c>
      <c r="L273" s="758" t="s">
        <v>85</v>
      </c>
      <c r="M273" t="s">
        <v>325</v>
      </c>
      <c r="N273" s="681">
        <f t="shared" ca="1" si="21"/>
        <v>0</v>
      </c>
      <c r="O273" s="681">
        <f t="shared" ca="1" si="21"/>
        <v>0</v>
      </c>
      <c r="P273" s="681">
        <f t="shared" ca="1" si="21"/>
        <v>0</v>
      </c>
      <c r="Q273" s="681">
        <f t="shared" ca="1" si="21"/>
        <v>0</v>
      </c>
      <c r="R273" s="681">
        <f t="shared" ca="1" si="21"/>
        <v>0</v>
      </c>
      <c r="S273" t="str">
        <f t="shared" si="18"/>
        <v>ASR_Financial_Report_SHP21Final</v>
      </c>
      <c r="T273" s="960">
        <f t="shared" si="19"/>
        <v>44658</v>
      </c>
      <c r="U273" t="str">
        <f t="shared" si="20"/>
        <v>Unaudited</v>
      </c>
    </row>
    <row r="274" spans="1:21" x14ac:dyDescent="0.25">
      <c r="A274" t="s">
        <v>437</v>
      </c>
      <c r="B274" t="s">
        <v>1366</v>
      </c>
      <c r="C274" t="s">
        <v>1367</v>
      </c>
      <c r="D274" s="15">
        <v>1900</v>
      </c>
      <c r="E274" s="121">
        <v>1</v>
      </c>
      <c r="F274" t="s">
        <v>438</v>
      </c>
      <c r="G274" s="121">
        <v>91</v>
      </c>
      <c r="H274" t="s">
        <v>380</v>
      </c>
      <c r="I274" t="s">
        <v>488</v>
      </c>
      <c r="J274" t="s">
        <v>436</v>
      </c>
      <c r="K274" t="s">
        <v>436</v>
      </c>
      <c r="L274" s="758" t="s">
        <v>86</v>
      </c>
      <c r="M274" t="s">
        <v>494</v>
      </c>
      <c r="N274" s="681">
        <f t="shared" ca="1" si="21"/>
        <v>0</v>
      </c>
      <c r="O274" s="681">
        <f t="shared" ca="1" si="21"/>
        <v>0</v>
      </c>
      <c r="P274" s="681">
        <f t="shared" ca="1" si="21"/>
        <v>0</v>
      </c>
      <c r="Q274" s="681">
        <f t="shared" ca="1" si="21"/>
        <v>0</v>
      </c>
      <c r="R274" s="681">
        <f t="shared" ca="1" si="21"/>
        <v>0</v>
      </c>
      <c r="S274" t="str">
        <f t="shared" si="18"/>
        <v>ASR_Financial_Report_SHP21Final</v>
      </c>
      <c r="T274" s="960">
        <f t="shared" si="19"/>
        <v>44658</v>
      </c>
      <c r="U274" t="str">
        <f t="shared" si="20"/>
        <v>Unaudited</v>
      </c>
    </row>
    <row r="275" spans="1:21" x14ac:dyDescent="0.25">
      <c r="A275" t="s">
        <v>437</v>
      </c>
      <c r="B275" t="s">
        <v>1366</v>
      </c>
      <c r="C275" t="s">
        <v>1367</v>
      </c>
      <c r="D275" s="15">
        <v>1900</v>
      </c>
      <c r="E275" s="121">
        <v>1</v>
      </c>
      <c r="F275" t="s">
        <v>438</v>
      </c>
      <c r="G275" s="121">
        <v>91</v>
      </c>
      <c r="H275" t="s">
        <v>380</v>
      </c>
      <c r="I275" t="s">
        <v>488</v>
      </c>
      <c r="J275" t="s">
        <v>436</v>
      </c>
      <c r="K275" t="s">
        <v>436</v>
      </c>
      <c r="L275" s="758" t="s">
        <v>87</v>
      </c>
      <c r="M275" t="s">
        <v>495</v>
      </c>
      <c r="N275" s="681">
        <f t="shared" ca="1" si="21"/>
        <v>0</v>
      </c>
      <c r="O275" s="681">
        <f t="shared" ca="1" si="21"/>
        <v>0</v>
      </c>
      <c r="P275" s="681">
        <f t="shared" ca="1" si="21"/>
        <v>0</v>
      </c>
      <c r="Q275" s="681">
        <f t="shared" ca="1" si="21"/>
        <v>0</v>
      </c>
      <c r="R275" s="681">
        <f t="shared" ca="1" si="21"/>
        <v>0</v>
      </c>
      <c r="S275" t="str">
        <f t="shared" si="18"/>
        <v>ASR_Financial_Report_SHP21Final</v>
      </c>
      <c r="T275" s="960">
        <f t="shared" si="19"/>
        <v>44658</v>
      </c>
      <c r="U275" t="str">
        <f t="shared" si="20"/>
        <v>Unaudited</v>
      </c>
    </row>
    <row r="276" spans="1:21" x14ac:dyDescent="0.25">
      <c r="A276" t="s">
        <v>437</v>
      </c>
      <c r="B276" t="s">
        <v>1366</v>
      </c>
      <c r="C276" t="s">
        <v>1367</v>
      </c>
      <c r="D276" s="15">
        <v>1900</v>
      </c>
      <c r="E276" s="121">
        <v>1</v>
      </c>
      <c r="F276" t="s">
        <v>438</v>
      </c>
      <c r="G276" s="121">
        <v>91</v>
      </c>
      <c r="H276" t="s">
        <v>380</v>
      </c>
      <c r="I276" t="s">
        <v>488</v>
      </c>
      <c r="J276" t="s">
        <v>436</v>
      </c>
      <c r="K276" t="s">
        <v>436</v>
      </c>
      <c r="L276" s="758" t="s">
        <v>213</v>
      </c>
      <c r="M276" t="s">
        <v>496</v>
      </c>
      <c r="N276" s="681">
        <f t="shared" ca="1" si="21"/>
        <v>0</v>
      </c>
      <c r="O276" s="681">
        <f t="shared" ca="1" si="21"/>
        <v>0</v>
      </c>
      <c r="P276" s="681">
        <f t="shared" ca="1" si="21"/>
        <v>0</v>
      </c>
      <c r="Q276" s="681">
        <f t="shared" ca="1" si="21"/>
        <v>0</v>
      </c>
      <c r="R276" s="681">
        <f t="shared" ca="1" si="21"/>
        <v>0</v>
      </c>
      <c r="S276" t="str">
        <f t="shared" si="18"/>
        <v>ASR_Financial_Report_SHP21Final</v>
      </c>
      <c r="T276" s="960">
        <f t="shared" si="19"/>
        <v>44658</v>
      </c>
      <c r="U276" t="str">
        <f t="shared" si="20"/>
        <v>Unaudited</v>
      </c>
    </row>
    <row r="277" spans="1:21" x14ac:dyDescent="0.25">
      <c r="A277" t="s">
        <v>437</v>
      </c>
      <c r="B277" t="s">
        <v>1366</v>
      </c>
      <c r="C277" t="s">
        <v>1367</v>
      </c>
      <c r="D277" s="15">
        <v>1900</v>
      </c>
      <c r="E277" s="121">
        <v>1</v>
      </c>
      <c r="F277" t="s">
        <v>438</v>
      </c>
      <c r="G277" s="121">
        <v>91</v>
      </c>
      <c r="H277" t="s">
        <v>380</v>
      </c>
      <c r="I277" t="s">
        <v>489</v>
      </c>
      <c r="J277" t="s">
        <v>26</v>
      </c>
      <c r="K277" t="s">
        <v>26</v>
      </c>
      <c r="L277" s="758" t="s">
        <v>204</v>
      </c>
      <c r="M277" t="s">
        <v>26</v>
      </c>
      <c r="N277" s="681">
        <f t="shared" ca="1" si="21"/>
        <v>0</v>
      </c>
      <c r="O277" s="681">
        <f t="shared" ca="1" si="21"/>
        <v>0</v>
      </c>
      <c r="P277" s="681">
        <f t="shared" ca="1" si="21"/>
        <v>0</v>
      </c>
      <c r="Q277" s="681">
        <f t="shared" ca="1" si="21"/>
        <v>0</v>
      </c>
      <c r="R277" s="681">
        <f t="shared" ca="1" si="21"/>
        <v>0</v>
      </c>
      <c r="S277" t="str">
        <f t="shared" si="18"/>
        <v>ASR_Financial_Report_SHP21Final</v>
      </c>
      <c r="T277" s="960">
        <f t="shared" si="19"/>
        <v>44658</v>
      </c>
      <c r="U277" t="str">
        <f t="shared" si="20"/>
        <v>Unaudited</v>
      </c>
    </row>
    <row r="278" spans="1:21" x14ac:dyDescent="0.25">
      <c r="A278" t="s">
        <v>437</v>
      </c>
      <c r="B278" t="s">
        <v>1366</v>
      </c>
      <c r="C278" t="s">
        <v>1367</v>
      </c>
      <c r="D278" s="15">
        <v>1900</v>
      </c>
      <c r="E278" s="121">
        <v>1</v>
      </c>
      <c r="F278" t="s">
        <v>439</v>
      </c>
      <c r="G278" s="121">
        <v>182</v>
      </c>
      <c r="H278" t="s">
        <v>380</v>
      </c>
      <c r="I278" t="s">
        <v>432</v>
      </c>
      <c r="J278" t="s">
        <v>432</v>
      </c>
      <c r="K278" t="s">
        <v>432</v>
      </c>
      <c r="M278" t="s">
        <v>432</v>
      </c>
      <c r="N278" s="681">
        <f t="shared" ca="1" si="21"/>
        <v>0</v>
      </c>
      <c r="O278" s="681">
        <f t="shared" ca="1" si="21"/>
        <v>0</v>
      </c>
      <c r="P278" s="681">
        <f t="shared" ca="1" si="21"/>
        <v>0</v>
      </c>
      <c r="Q278" s="681">
        <f t="shared" ca="1" si="21"/>
        <v>0</v>
      </c>
      <c r="R278" s="681">
        <f t="shared" ca="1" si="21"/>
        <v>0</v>
      </c>
      <c r="S278" t="str">
        <f t="shared" si="18"/>
        <v>ASR_Financial_Report_SHP21Final</v>
      </c>
      <c r="T278" s="960">
        <f t="shared" si="19"/>
        <v>44658</v>
      </c>
      <c r="U278" t="str">
        <f t="shared" si="20"/>
        <v>Unaudited</v>
      </c>
    </row>
    <row r="279" spans="1:21" x14ac:dyDescent="0.25">
      <c r="A279" t="s">
        <v>437</v>
      </c>
      <c r="B279" t="s">
        <v>1366</v>
      </c>
      <c r="C279" t="s">
        <v>1367</v>
      </c>
      <c r="D279" s="15">
        <v>1900</v>
      </c>
      <c r="E279" s="121">
        <v>1</v>
      </c>
      <c r="F279" t="s">
        <v>439</v>
      </c>
      <c r="G279" s="121">
        <v>182</v>
      </c>
      <c r="H279" t="s">
        <v>380</v>
      </c>
      <c r="I279" t="s">
        <v>487</v>
      </c>
      <c r="J279" t="s">
        <v>12</v>
      </c>
      <c r="K279" t="s">
        <v>12</v>
      </c>
      <c r="L279" s="758">
        <v>1.1000000000000001</v>
      </c>
      <c r="M279" t="s">
        <v>12</v>
      </c>
      <c r="N279" s="681">
        <f t="shared" ca="1" si="21"/>
        <v>0</v>
      </c>
      <c r="O279" s="681">
        <f t="shared" ca="1" si="21"/>
        <v>0</v>
      </c>
      <c r="P279" s="681">
        <f t="shared" ca="1" si="21"/>
        <v>0</v>
      </c>
      <c r="Q279" s="681">
        <f t="shared" ca="1" si="21"/>
        <v>0</v>
      </c>
      <c r="R279" s="681">
        <f t="shared" ca="1" si="21"/>
        <v>0</v>
      </c>
      <c r="S279" t="str">
        <f t="shared" si="18"/>
        <v>ASR_Financial_Report_SHP21Final</v>
      </c>
      <c r="T279" s="960">
        <f t="shared" si="19"/>
        <v>44658</v>
      </c>
      <c r="U279" t="str">
        <f t="shared" si="20"/>
        <v>Unaudited</v>
      </c>
    </row>
    <row r="280" spans="1:21" x14ac:dyDescent="0.25">
      <c r="A280" t="s">
        <v>437</v>
      </c>
      <c r="B280" t="s">
        <v>1366</v>
      </c>
      <c r="C280" t="s">
        <v>1367</v>
      </c>
      <c r="D280" s="15">
        <v>1900</v>
      </c>
      <c r="E280" s="121">
        <v>1</v>
      </c>
      <c r="F280" t="s">
        <v>439</v>
      </c>
      <c r="G280" s="121">
        <v>182</v>
      </c>
      <c r="H280" t="s">
        <v>380</v>
      </c>
      <c r="I280" t="s">
        <v>487</v>
      </c>
      <c r="J280" t="s">
        <v>12</v>
      </c>
      <c r="K280" t="s">
        <v>222</v>
      </c>
      <c r="L280" s="758">
        <v>1.2</v>
      </c>
      <c r="M280" t="s">
        <v>222</v>
      </c>
      <c r="N280" s="681">
        <f t="shared" ca="1" si="21"/>
        <v>0</v>
      </c>
      <c r="O280" s="681">
        <f t="shared" ca="1" si="21"/>
        <v>0</v>
      </c>
      <c r="P280" s="681">
        <f t="shared" ca="1" si="21"/>
        <v>0</v>
      </c>
      <c r="Q280" s="681">
        <f t="shared" ca="1" si="21"/>
        <v>0</v>
      </c>
      <c r="R280" s="681">
        <f t="shared" ca="1" si="21"/>
        <v>0</v>
      </c>
      <c r="S280" t="str">
        <f t="shared" si="18"/>
        <v>ASR_Financial_Report_SHP21Final</v>
      </c>
      <c r="T280" s="960">
        <f t="shared" si="19"/>
        <v>44658</v>
      </c>
      <c r="U280" t="str">
        <f t="shared" si="20"/>
        <v>Unaudited</v>
      </c>
    </row>
    <row r="281" spans="1:21" x14ac:dyDescent="0.25">
      <c r="A281" t="s">
        <v>437</v>
      </c>
      <c r="B281" t="s">
        <v>1366</v>
      </c>
      <c r="C281" t="s">
        <v>1367</v>
      </c>
      <c r="D281" s="15">
        <v>1900</v>
      </c>
      <c r="E281" s="121">
        <v>1</v>
      </c>
      <c r="F281" t="s">
        <v>439</v>
      </c>
      <c r="G281" s="121">
        <v>182</v>
      </c>
      <c r="H281" t="s">
        <v>380</v>
      </c>
      <c r="I281" t="s">
        <v>487</v>
      </c>
      <c r="J281" t="s">
        <v>12</v>
      </c>
      <c r="K281" t="s">
        <v>1304</v>
      </c>
      <c r="L281" s="758" t="s">
        <v>1300</v>
      </c>
      <c r="M281" t="s">
        <v>1304</v>
      </c>
      <c r="N281" s="681">
        <f t="shared" ca="1" si="21"/>
        <v>0</v>
      </c>
      <c r="O281" s="681">
        <f t="shared" ca="1" si="21"/>
        <v>0</v>
      </c>
      <c r="P281" s="681">
        <f t="shared" ca="1" si="21"/>
        <v>0</v>
      </c>
      <c r="Q281" s="681">
        <f t="shared" ca="1" si="21"/>
        <v>0</v>
      </c>
      <c r="R281" s="681">
        <f t="shared" ca="1" si="21"/>
        <v>0</v>
      </c>
      <c r="S281" t="str">
        <f t="shared" si="18"/>
        <v>ASR_Financial_Report_SHP21Final</v>
      </c>
      <c r="T281" s="960">
        <f t="shared" si="19"/>
        <v>44658</v>
      </c>
      <c r="U281" t="str">
        <f t="shared" si="20"/>
        <v>Unaudited</v>
      </c>
    </row>
    <row r="282" spans="1:21" x14ac:dyDescent="0.25">
      <c r="A282" t="s">
        <v>437</v>
      </c>
      <c r="B282" t="s">
        <v>1366</v>
      </c>
      <c r="C282" t="s">
        <v>1367</v>
      </c>
      <c r="D282" s="15">
        <v>1900</v>
      </c>
      <c r="E282" s="121">
        <v>1</v>
      </c>
      <c r="F282" t="s">
        <v>439</v>
      </c>
      <c r="G282" s="121">
        <v>182</v>
      </c>
      <c r="H282" t="s">
        <v>380</v>
      </c>
      <c r="I282" t="s">
        <v>487</v>
      </c>
      <c r="J282" t="s">
        <v>12</v>
      </c>
      <c r="K282" t="s">
        <v>1306</v>
      </c>
      <c r="L282" s="758" t="s">
        <v>1305</v>
      </c>
      <c r="M282" t="s">
        <v>1306</v>
      </c>
      <c r="N282" s="681">
        <f t="shared" ca="1" si="21"/>
        <v>0</v>
      </c>
      <c r="O282" s="681">
        <f t="shared" ca="1" si="21"/>
        <v>0</v>
      </c>
      <c r="P282" s="681">
        <f t="shared" ca="1" si="21"/>
        <v>0</v>
      </c>
      <c r="Q282" s="681">
        <f t="shared" ca="1" si="21"/>
        <v>0</v>
      </c>
      <c r="R282" s="681">
        <f t="shared" ca="1" si="21"/>
        <v>0</v>
      </c>
      <c r="S282" t="str">
        <f t="shared" si="18"/>
        <v>ASR_Financial_Report_SHP21Final</v>
      </c>
      <c r="T282" s="960">
        <f t="shared" si="19"/>
        <v>44658</v>
      </c>
      <c r="U282" t="str">
        <f t="shared" si="20"/>
        <v>Unaudited</v>
      </c>
    </row>
    <row r="283" spans="1:21" x14ac:dyDescent="0.25">
      <c r="A283" t="s">
        <v>437</v>
      </c>
      <c r="B283" t="s">
        <v>1366</v>
      </c>
      <c r="C283" t="s">
        <v>1367</v>
      </c>
      <c r="D283" s="15">
        <v>1900</v>
      </c>
      <c r="E283" s="121">
        <v>1</v>
      </c>
      <c r="F283" t="s">
        <v>439</v>
      </c>
      <c r="G283" s="121">
        <v>182</v>
      </c>
      <c r="H283" t="s">
        <v>380</v>
      </c>
      <c r="I283" t="s">
        <v>487</v>
      </c>
      <c r="J283" t="s">
        <v>13</v>
      </c>
      <c r="K283" t="s">
        <v>13</v>
      </c>
      <c r="L283" s="758" t="s">
        <v>63</v>
      </c>
      <c r="M283" t="s">
        <v>13</v>
      </c>
      <c r="N283" s="681">
        <f t="shared" ca="1" si="21"/>
        <v>0</v>
      </c>
      <c r="O283" s="681">
        <f t="shared" ca="1" si="21"/>
        <v>0</v>
      </c>
      <c r="P283" s="681">
        <f t="shared" ca="1" si="21"/>
        <v>0</v>
      </c>
      <c r="Q283" s="681">
        <f t="shared" ca="1" si="21"/>
        <v>0</v>
      </c>
      <c r="R283" s="681">
        <f t="shared" ca="1" si="21"/>
        <v>0</v>
      </c>
      <c r="S283" t="str">
        <f t="shared" si="18"/>
        <v>ASR_Financial_Report_SHP21Final</v>
      </c>
      <c r="T283" s="960">
        <f t="shared" si="19"/>
        <v>44658</v>
      </c>
      <c r="U283" t="str">
        <f t="shared" si="20"/>
        <v>Unaudited</v>
      </c>
    </row>
    <row r="284" spans="1:21" x14ac:dyDescent="0.25">
      <c r="A284" t="s">
        <v>437</v>
      </c>
      <c r="B284" t="s">
        <v>1366</v>
      </c>
      <c r="C284" t="s">
        <v>1367</v>
      </c>
      <c r="D284" s="15">
        <v>1900</v>
      </c>
      <c r="E284" s="121">
        <v>1</v>
      </c>
      <c r="F284" t="s">
        <v>439</v>
      </c>
      <c r="G284" s="121">
        <v>182</v>
      </c>
      <c r="H284" t="s">
        <v>380</v>
      </c>
      <c r="I284" t="s">
        <v>488</v>
      </c>
      <c r="J284" t="s">
        <v>433</v>
      </c>
      <c r="K284" t="s">
        <v>777</v>
      </c>
      <c r="L284" s="758">
        <v>2.1</v>
      </c>
      <c r="M284" t="s">
        <v>712</v>
      </c>
      <c r="N284" s="681">
        <f t="shared" ca="1" si="21"/>
        <v>0</v>
      </c>
      <c r="O284" s="681">
        <f t="shared" ca="1" si="21"/>
        <v>0</v>
      </c>
      <c r="P284" s="681">
        <f t="shared" ca="1" si="21"/>
        <v>0</v>
      </c>
      <c r="Q284" s="681">
        <f t="shared" ca="1" si="21"/>
        <v>0</v>
      </c>
      <c r="R284" s="681">
        <f t="shared" ca="1" si="21"/>
        <v>0</v>
      </c>
      <c r="S284" t="str">
        <f t="shared" si="18"/>
        <v>ASR_Financial_Report_SHP21Final</v>
      </c>
      <c r="T284" s="960">
        <f t="shared" si="19"/>
        <v>44658</v>
      </c>
      <c r="U284" t="str">
        <f t="shared" si="20"/>
        <v>Unaudited</v>
      </c>
    </row>
    <row r="285" spans="1:21" x14ac:dyDescent="0.25">
      <c r="A285" t="s">
        <v>437</v>
      </c>
      <c r="B285" t="s">
        <v>1366</v>
      </c>
      <c r="C285" t="s">
        <v>1367</v>
      </c>
      <c r="D285" s="15">
        <v>1900</v>
      </c>
      <c r="E285" s="121">
        <v>1</v>
      </c>
      <c r="F285" t="s">
        <v>439</v>
      </c>
      <c r="G285" s="121">
        <v>182</v>
      </c>
      <c r="H285" t="s">
        <v>380</v>
      </c>
      <c r="I285" t="s">
        <v>488</v>
      </c>
      <c r="J285" t="s">
        <v>433</v>
      </c>
      <c r="K285" t="s">
        <v>777</v>
      </c>
      <c r="L285" s="758">
        <v>2.2000000000000002</v>
      </c>
      <c r="M285" t="s">
        <v>713</v>
      </c>
      <c r="N285" s="681">
        <f t="shared" ca="1" si="21"/>
        <v>0</v>
      </c>
      <c r="O285" s="681">
        <f t="shared" ca="1" si="21"/>
        <v>0</v>
      </c>
      <c r="P285" s="681">
        <f t="shared" ca="1" si="21"/>
        <v>0</v>
      </c>
      <c r="Q285" s="681">
        <f t="shared" ca="1" si="21"/>
        <v>0</v>
      </c>
      <c r="R285" s="681">
        <f t="shared" ca="1" si="21"/>
        <v>0</v>
      </c>
      <c r="S285" t="str">
        <f t="shared" si="18"/>
        <v>ASR_Financial_Report_SHP21Final</v>
      </c>
      <c r="T285" s="960">
        <f t="shared" si="19"/>
        <v>44658</v>
      </c>
      <c r="U285" t="str">
        <f t="shared" si="20"/>
        <v>Unaudited</v>
      </c>
    </row>
    <row r="286" spans="1:21" x14ac:dyDescent="0.25">
      <c r="A286" t="s">
        <v>437</v>
      </c>
      <c r="B286" t="s">
        <v>1366</v>
      </c>
      <c r="C286" t="s">
        <v>1367</v>
      </c>
      <c r="D286" s="15">
        <v>1900</v>
      </c>
      <c r="E286" s="121">
        <v>1</v>
      </c>
      <c r="F286" t="s">
        <v>439</v>
      </c>
      <c r="G286" s="121">
        <v>182</v>
      </c>
      <c r="H286" t="s">
        <v>380</v>
      </c>
      <c r="I286" t="s">
        <v>488</v>
      </c>
      <c r="J286" t="s">
        <v>433</v>
      </c>
      <c r="K286" t="s">
        <v>777</v>
      </c>
      <c r="L286" s="758">
        <v>2.2999999999999998</v>
      </c>
      <c r="M286" t="s">
        <v>714</v>
      </c>
      <c r="N286" s="681">
        <f t="shared" ca="1" si="21"/>
        <v>0</v>
      </c>
      <c r="O286" s="681">
        <f t="shared" ca="1" si="21"/>
        <v>0</v>
      </c>
      <c r="P286" s="681">
        <f t="shared" ca="1" si="21"/>
        <v>0</v>
      </c>
      <c r="Q286" s="681">
        <f t="shared" ca="1" si="21"/>
        <v>0</v>
      </c>
      <c r="R286" s="681">
        <f t="shared" ca="1" si="21"/>
        <v>0</v>
      </c>
      <c r="S286" t="str">
        <f t="shared" si="18"/>
        <v>ASR_Financial_Report_SHP21Final</v>
      </c>
      <c r="T286" s="960">
        <f t="shared" si="19"/>
        <v>44658</v>
      </c>
      <c r="U286" t="str">
        <f t="shared" si="20"/>
        <v>Unaudited</v>
      </c>
    </row>
    <row r="287" spans="1:21" x14ac:dyDescent="0.25">
      <c r="A287" t="s">
        <v>437</v>
      </c>
      <c r="B287" t="s">
        <v>1366</v>
      </c>
      <c r="C287" t="s">
        <v>1367</v>
      </c>
      <c r="D287" s="15">
        <v>1900</v>
      </c>
      <c r="E287" s="121">
        <v>1</v>
      </c>
      <c r="F287" t="s">
        <v>439</v>
      </c>
      <c r="G287" s="121">
        <v>182</v>
      </c>
      <c r="H287" t="s">
        <v>380</v>
      </c>
      <c r="I287" t="s">
        <v>488</v>
      </c>
      <c r="J287" t="s">
        <v>433</v>
      </c>
      <c r="K287" t="s">
        <v>777</v>
      </c>
      <c r="L287" s="758">
        <v>2.4</v>
      </c>
      <c r="M287" t="s">
        <v>715</v>
      </c>
      <c r="N287" s="681">
        <f t="shared" ca="1" si="21"/>
        <v>0</v>
      </c>
      <c r="O287" s="681">
        <f t="shared" ca="1" si="21"/>
        <v>0</v>
      </c>
      <c r="P287" s="681">
        <f t="shared" ca="1" si="21"/>
        <v>0</v>
      </c>
      <c r="Q287" s="681">
        <f t="shared" ca="1" si="21"/>
        <v>0</v>
      </c>
      <c r="R287" s="681">
        <f t="shared" ca="1" si="21"/>
        <v>0</v>
      </c>
      <c r="S287" t="str">
        <f t="shared" si="18"/>
        <v>ASR_Financial_Report_SHP21Final</v>
      </c>
      <c r="T287" s="960">
        <f t="shared" si="19"/>
        <v>44658</v>
      </c>
      <c r="U287" t="str">
        <f t="shared" si="20"/>
        <v>Unaudited</v>
      </c>
    </row>
    <row r="288" spans="1:21" x14ac:dyDescent="0.25">
      <c r="A288" t="s">
        <v>437</v>
      </c>
      <c r="B288" t="s">
        <v>1366</v>
      </c>
      <c r="C288" t="s">
        <v>1367</v>
      </c>
      <c r="D288" s="15">
        <v>1900</v>
      </c>
      <c r="E288" s="121">
        <v>1</v>
      </c>
      <c r="F288" t="s">
        <v>439</v>
      </c>
      <c r="G288" s="121">
        <v>182</v>
      </c>
      <c r="H288" t="s">
        <v>380</v>
      </c>
      <c r="I288" t="s">
        <v>488</v>
      </c>
      <c r="J288" t="s">
        <v>433</v>
      </c>
      <c r="K288" t="s">
        <v>777</v>
      </c>
      <c r="L288" s="758">
        <v>2.5</v>
      </c>
      <c r="M288" t="s">
        <v>757</v>
      </c>
      <c r="N288" s="681">
        <f t="shared" ca="1" si="21"/>
        <v>0</v>
      </c>
      <c r="O288" s="681">
        <f t="shared" ca="1" si="21"/>
        <v>0</v>
      </c>
      <c r="P288" s="681">
        <f t="shared" ca="1" si="21"/>
        <v>0</v>
      </c>
      <c r="Q288" s="681">
        <f t="shared" ca="1" si="21"/>
        <v>0</v>
      </c>
      <c r="R288" s="681">
        <f t="shared" ca="1" si="21"/>
        <v>0</v>
      </c>
      <c r="S288" t="str">
        <f t="shared" si="18"/>
        <v>ASR_Financial_Report_SHP21Final</v>
      </c>
      <c r="T288" s="960">
        <f t="shared" si="19"/>
        <v>44658</v>
      </c>
      <c r="U288" t="str">
        <f t="shared" si="20"/>
        <v>Unaudited</v>
      </c>
    </row>
    <row r="289" spans="1:21" x14ac:dyDescent="0.25">
      <c r="A289" t="s">
        <v>437</v>
      </c>
      <c r="B289" t="s">
        <v>1366</v>
      </c>
      <c r="C289" t="s">
        <v>1367</v>
      </c>
      <c r="D289" s="15">
        <v>1900</v>
      </c>
      <c r="E289" s="121">
        <v>1</v>
      </c>
      <c r="F289" t="s">
        <v>439</v>
      </c>
      <c r="G289" s="121">
        <v>182</v>
      </c>
      <c r="H289" t="s">
        <v>380</v>
      </c>
      <c r="I289" t="s">
        <v>488</v>
      </c>
      <c r="J289" t="s">
        <v>433</v>
      </c>
      <c r="K289" t="s">
        <v>777</v>
      </c>
      <c r="L289" s="758">
        <v>2.6</v>
      </c>
      <c r="M289" t="s">
        <v>186</v>
      </c>
      <c r="N289" s="681">
        <f t="shared" ca="1" si="21"/>
        <v>0</v>
      </c>
      <c r="O289" s="681">
        <f t="shared" ca="1" si="21"/>
        <v>0</v>
      </c>
      <c r="P289" s="681">
        <f t="shared" ca="1" si="21"/>
        <v>0</v>
      </c>
      <c r="Q289" s="681">
        <f t="shared" ca="1" si="21"/>
        <v>0</v>
      </c>
      <c r="R289" s="681">
        <f t="shared" ca="1" si="21"/>
        <v>0</v>
      </c>
      <c r="S289" t="str">
        <f t="shared" si="18"/>
        <v>ASR_Financial_Report_SHP21Final</v>
      </c>
      <c r="T289" s="960">
        <f t="shared" si="19"/>
        <v>44658</v>
      </c>
      <c r="U289" t="str">
        <f t="shared" si="20"/>
        <v>Unaudited</v>
      </c>
    </row>
    <row r="290" spans="1:21" x14ac:dyDescent="0.25">
      <c r="A290" t="s">
        <v>437</v>
      </c>
      <c r="B290" t="s">
        <v>1366</v>
      </c>
      <c r="C290" t="s">
        <v>1367</v>
      </c>
      <c r="D290" s="15">
        <v>1900</v>
      </c>
      <c r="E290" s="121">
        <v>1</v>
      </c>
      <c r="F290" t="s">
        <v>439</v>
      </c>
      <c r="G290" s="121">
        <v>182</v>
      </c>
      <c r="H290" t="s">
        <v>380</v>
      </c>
      <c r="I290" t="s">
        <v>488</v>
      </c>
      <c r="J290" t="s">
        <v>433</v>
      </c>
      <c r="K290" t="s">
        <v>777</v>
      </c>
      <c r="L290" s="758">
        <v>2.7</v>
      </c>
      <c r="M290" t="s">
        <v>778</v>
      </c>
      <c r="N290" s="681">
        <f t="shared" ca="1" si="21"/>
        <v>0</v>
      </c>
      <c r="O290" s="681">
        <f t="shared" ca="1" si="21"/>
        <v>0</v>
      </c>
      <c r="P290" s="681">
        <f t="shared" ca="1" si="21"/>
        <v>0</v>
      </c>
      <c r="Q290" s="681">
        <f t="shared" ca="1" si="21"/>
        <v>0</v>
      </c>
      <c r="R290" s="681">
        <f t="shared" ca="1" si="21"/>
        <v>0</v>
      </c>
      <c r="S290" t="str">
        <f t="shared" si="18"/>
        <v>ASR_Financial_Report_SHP21Final</v>
      </c>
      <c r="T290" s="960">
        <f t="shared" si="19"/>
        <v>44658</v>
      </c>
      <c r="U290" t="str">
        <f t="shared" si="20"/>
        <v>Unaudited</v>
      </c>
    </row>
    <row r="291" spans="1:21" x14ac:dyDescent="0.25">
      <c r="A291" t="s">
        <v>437</v>
      </c>
      <c r="B291" t="s">
        <v>1366</v>
      </c>
      <c r="C291" t="s">
        <v>1367</v>
      </c>
      <c r="D291" s="15">
        <v>1900</v>
      </c>
      <c r="E291" s="121">
        <v>1</v>
      </c>
      <c r="F291" t="s">
        <v>439</v>
      </c>
      <c r="G291" s="121">
        <v>182</v>
      </c>
      <c r="H291" t="s">
        <v>380</v>
      </c>
      <c r="I291" t="s">
        <v>488</v>
      </c>
      <c r="J291" t="s">
        <v>433</v>
      </c>
      <c r="K291" t="s">
        <v>777</v>
      </c>
      <c r="L291" s="758">
        <v>2.8</v>
      </c>
      <c r="M291" t="s">
        <v>779</v>
      </c>
      <c r="N291" s="681">
        <f t="shared" ca="1" si="21"/>
        <v>0</v>
      </c>
      <c r="O291" s="681">
        <f t="shared" ca="1" si="21"/>
        <v>0</v>
      </c>
      <c r="P291" s="681">
        <f t="shared" ca="1" si="21"/>
        <v>0</v>
      </c>
      <c r="Q291" s="681">
        <f t="shared" ca="1" si="21"/>
        <v>0</v>
      </c>
      <c r="R291" s="681">
        <f t="shared" ca="1" si="21"/>
        <v>0</v>
      </c>
      <c r="S291" t="str">
        <f t="shared" si="18"/>
        <v>ASR_Financial_Report_SHP21Final</v>
      </c>
      <c r="T291" s="960">
        <f t="shared" si="19"/>
        <v>44658</v>
      </c>
      <c r="U291" t="str">
        <f t="shared" si="20"/>
        <v>Unaudited</v>
      </c>
    </row>
    <row r="292" spans="1:21" x14ac:dyDescent="0.25">
      <c r="A292" t="s">
        <v>437</v>
      </c>
      <c r="B292" t="s">
        <v>1366</v>
      </c>
      <c r="C292" t="s">
        <v>1367</v>
      </c>
      <c r="D292" s="15">
        <v>1900</v>
      </c>
      <c r="E292" s="121">
        <v>1</v>
      </c>
      <c r="F292" t="s">
        <v>439</v>
      </c>
      <c r="G292" s="121">
        <v>182</v>
      </c>
      <c r="H292" t="s">
        <v>380</v>
      </c>
      <c r="I292" t="s">
        <v>488</v>
      </c>
      <c r="J292" t="s">
        <v>433</v>
      </c>
      <c r="K292" t="s">
        <v>777</v>
      </c>
      <c r="L292" s="758">
        <v>2.9</v>
      </c>
      <c r="M292" t="s">
        <v>760</v>
      </c>
      <c r="N292" s="681">
        <f t="shared" ca="1" si="21"/>
        <v>0</v>
      </c>
      <c r="O292" s="681">
        <f t="shared" ca="1" si="21"/>
        <v>0</v>
      </c>
      <c r="P292" s="681">
        <f t="shared" ca="1" si="21"/>
        <v>0</v>
      </c>
      <c r="Q292" s="681">
        <f t="shared" ca="1" si="21"/>
        <v>0</v>
      </c>
      <c r="R292" s="681">
        <f t="shared" ca="1" si="21"/>
        <v>0</v>
      </c>
      <c r="S292" t="str">
        <f t="shared" si="18"/>
        <v>ASR_Financial_Report_SHP21Final</v>
      </c>
      <c r="T292" s="960">
        <f t="shared" si="19"/>
        <v>44658</v>
      </c>
      <c r="U292" t="str">
        <f t="shared" si="20"/>
        <v>Unaudited</v>
      </c>
    </row>
    <row r="293" spans="1:21" x14ac:dyDescent="0.25">
      <c r="A293" t="s">
        <v>437</v>
      </c>
      <c r="B293" t="s">
        <v>1366</v>
      </c>
      <c r="C293" t="s">
        <v>1367</v>
      </c>
      <c r="D293" s="15">
        <v>1900</v>
      </c>
      <c r="E293" s="121">
        <v>1</v>
      </c>
      <c r="F293" t="s">
        <v>439</v>
      </c>
      <c r="G293" s="121">
        <v>182</v>
      </c>
      <c r="H293" t="s">
        <v>380</v>
      </c>
      <c r="I293" t="s">
        <v>488</v>
      </c>
      <c r="J293" t="s">
        <v>433</v>
      </c>
      <c r="K293" t="s">
        <v>223</v>
      </c>
      <c r="L293" s="758">
        <v>2.11</v>
      </c>
      <c r="M293" t="s">
        <v>228</v>
      </c>
      <c r="N293" s="681">
        <f t="shared" ca="1" si="21"/>
        <v>0</v>
      </c>
      <c r="O293" s="681">
        <f t="shared" ca="1" si="21"/>
        <v>0</v>
      </c>
      <c r="P293" s="681">
        <f t="shared" ca="1" si="21"/>
        <v>0</v>
      </c>
      <c r="Q293" s="681">
        <f t="shared" ca="1" si="21"/>
        <v>0</v>
      </c>
      <c r="R293" s="681">
        <f t="shared" ca="1" si="21"/>
        <v>0</v>
      </c>
      <c r="S293" t="str">
        <f t="shared" si="18"/>
        <v>ASR_Financial_Report_SHP21Final</v>
      </c>
      <c r="T293" s="960">
        <f t="shared" si="19"/>
        <v>44658</v>
      </c>
      <c r="U293" t="str">
        <f t="shared" si="20"/>
        <v>Unaudited</v>
      </c>
    </row>
    <row r="294" spans="1:21" x14ac:dyDescent="0.25">
      <c r="A294" t="s">
        <v>437</v>
      </c>
      <c r="B294" t="s">
        <v>1366</v>
      </c>
      <c r="C294" t="s">
        <v>1367</v>
      </c>
      <c r="D294" s="15">
        <v>1900</v>
      </c>
      <c r="E294" s="121">
        <v>1</v>
      </c>
      <c r="F294" t="s">
        <v>439</v>
      </c>
      <c r="G294" s="121">
        <v>182</v>
      </c>
      <c r="H294" t="s">
        <v>380</v>
      </c>
      <c r="I294" t="s">
        <v>488</v>
      </c>
      <c r="J294" t="s">
        <v>433</v>
      </c>
      <c r="K294" t="s">
        <v>223</v>
      </c>
      <c r="L294" s="758">
        <v>2.12</v>
      </c>
      <c r="M294" t="s">
        <v>552</v>
      </c>
      <c r="N294" s="681">
        <f t="shared" ca="1" si="21"/>
        <v>0</v>
      </c>
      <c r="O294" s="681">
        <f t="shared" ca="1" si="21"/>
        <v>0</v>
      </c>
      <c r="P294" s="681">
        <f t="shared" ca="1" si="21"/>
        <v>0</v>
      </c>
      <c r="Q294" s="681">
        <f t="shared" ca="1" si="21"/>
        <v>0</v>
      </c>
      <c r="R294" s="681">
        <f t="shared" ca="1" si="21"/>
        <v>0</v>
      </c>
      <c r="S294" t="str">
        <f t="shared" si="18"/>
        <v>ASR_Financial_Report_SHP21Final</v>
      </c>
      <c r="T294" s="960">
        <f t="shared" si="19"/>
        <v>44658</v>
      </c>
      <c r="U294" t="str">
        <f t="shared" si="20"/>
        <v>Unaudited</v>
      </c>
    </row>
    <row r="295" spans="1:21" x14ac:dyDescent="0.25">
      <c r="A295" t="s">
        <v>437</v>
      </c>
      <c r="B295" t="s">
        <v>1366</v>
      </c>
      <c r="C295" t="s">
        <v>1367</v>
      </c>
      <c r="D295" s="15">
        <v>1900</v>
      </c>
      <c r="E295" s="121">
        <v>1</v>
      </c>
      <c r="F295" t="s">
        <v>439</v>
      </c>
      <c r="G295" s="121">
        <v>182</v>
      </c>
      <c r="H295" t="s">
        <v>380</v>
      </c>
      <c r="I295" t="s">
        <v>488</v>
      </c>
      <c r="J295" t="s">
        <v>433</v>
      </c>
      <c r="K295" t="s">
        <v>223</v>
      </c>
      <c r="L295" s="758">
        <v>2.13</v>
      </c>
      <c r="M295" t="s">
        <v>229</v>
      </c>
      <c r="N295" s="681">
        <f t="shared" ca="1" si="21"/>
        <v>0</v>
      </c>
      <c r="O295" s="681">
        <f t="shared" ca="1" si="21"/>
        <v>0</v>
      </c>
      <c r="P295" s="681">
        <f t="shared" ca="1" si="21"/>
        <v>0</v>
      </c>
      <c r="Q295" s="681">
        <f t="shared" ca="1" si="21"/>
        <v>0</v>
      </c>
      <c r="R295" s="681">
        <f t="shared" ca="1" si="21"/>
        <v>0</v>
      </c>
      <c r="S295" t="str">
        <f t="shared" si="18"/>
        <v>ASR_Financial_Report_SHP21Final</v>
      </c>
      <c r="T295" s="960">
        <f t="shared" si="19"/>
        <v>44658</v>
      </c>
      <c r="U295" t="str">
        <f t="shared" si="20"/>
        <v>Unaudited</v>
      </c>
    </row>
    <row r="296" spans="1:21" x14ac:dyDescent="0.25">
      <c r="A296" t="s">
        <v>437</v>
      </c>
      <c r="B296" t="s">
        <v>1366</v>
      </c>
      <c r="C296" t="s">
        <v>1367</v>
      </c>
      <c r="D296" s="15">
        <v>1900</v>
      </c>
      <c r="E296" s="121">
        <v>1</v>
      </c>
      <c r="F296" t="s">
        <v>439</v>
      </c>
      <c r="G296" s="121">
        <v>182</v>
      </c>
      <c r="H296" t="s">
        <v>380</v>
      </c>
      <c r="I296" t="s">
        <v>488</v>
      </c>
      <c r="J296" t="s">
        <v>433</v>
      </c>
      <c r="K296" t="s">
        <v>223</v>
      </c>
      <c r="L296" s="758">
        <v>2.14</v>
      </c>
      <c r="M296" t="s">
        <v>556</v>
      </c>
      <c r="N296" s="681">
        <f t="shared" ca="1" si="21"/>
        <v>0</v>
      </c>
      <c r="O296" s="681">
        <f t="shared" ca="1" si="21"/>
        <v>0</v>
      </c>
      <c r="P296" s="681">
        <f t="shared" ca="1" si="21"/>
        <v>0</v>
      </c>
      <c r="Q296" s="681">
        <f t="shared" ca="1" si="21"/>
        <v>0</v>
      </c>
      <c r="R296" s="681">
        <f t="shared" ca="1" si="21"/>
        <v>0</v>
      </c>
      <c r="S296" t="str">
        <f t="shared" si="18"/>
        <v>ASR_Financial_Report_SHP21Final</v>
      </c>
      <c r="T296" s="960">
        <f t="shared" si="19"/>
        <v>44658</v>
      </c>
      <c r="U296" t="str">
        <f t="shared" si="20"/>
        <v>Unaudited</v>
      </c>
    </row>
    <row r="297" spans="1:21" x14ac:dyDescent="0.25">
      <c r="A297" t="s">
        <v>437</v>
      </c>
      <c r="B297" t="s">
        <v>1366</v>
      </c>
      <c r="C297" t="s">
        <v>1367</v>
      </c>
      <c r="D297" s="15">
        <v>1900</v>
      </c>
      <c r="E297" s="121">
        <v>1</v>
      </c>
      <c r="F297" t="s">
        <v>439</v>
      </c>
      <c r="G297" s="121">
        <v>182</v>
      </c>
      <c r="H297" t="s">
        <v>380</v>
      </c>
      <c r="I297" t="s">
        <v>488</v>
      </c>
      <c r="J297" t="s">
        <v>433</v>
      </c>
      <c r="K297" t="s">
        <v>223</v>
      </c>
      <c r="L297" s="758">
        <v>2.15</v>
      </c>
      <c r="M297" t="s">
        <v>20</v>
      </c>
      <c r="N297" s="681">
        <f t="shared" ca="1" si="21"/>
        <v>0</v>
      </c>
      <c r="O297" s="681">
        <f t="shared" ca="1" si="21"/>
        <v>0</v>
      </c>
      <c r="P297" s="681">
        <f t="shared" ca="1" si="21"/>
        <v>0</v>
      </c>
      <c r="Q297" s="681">
        <f t="shared" ca="1" si="21"/>
        <v>0</v>
      </c>
      <c r="R297" s="681">
        <f t="shared" ca="1" si="21"/>
        <v>0</v>
      </c>
      <c r="S297" t="str">
        <f t="shared" si="18"/>
        <v>ASR_Financial_Report_SHP21Final</v>
      </c>
      <c r="T297" s="960">
        <f t="shared" si="19"/>
        <v>44658</v>
      </c>
      <c r="U297" t="str">
        <f t="shared" si="20"/>
        <v>Unaudited</v>
      </c>
    </row>
    <row r="298" spans="1:21" x14ac:dyDescent="0.25">
      <c r="A298" t="s">
        <v>437</v>
      </c>
      <c r="B298" t="s">
        <v>1366</v>
      </c>
      <c r="C298" t="s">
        <v>1367</v>
      </c>
      <c r="D298" s="15">
        <v>1900</v>
      </c>
      <c r="E298" s="121">
        <v>1</v>
      </c>
      <c r="F298" t="s">
        <v>439</v>
      </c>
      <c r="G298" s="121">
        <v>182</v>
      </c>
      <c r="H298" t="s">
        <v>380</v>
      </c>
      <c r="I298" t="s">
        <v>488</v>
      </c>
      <c r="J298" t="s">
        <v>433</v>
      </c>
      <c r="K298" t="s">
        <v>223</v>
      </c>
      <c r="L298" s="758">
        <v>2.16</v>
      </c>
      <c r="M298" t="s">
        <v>780</v>
      </c>
      <c r="N298" s="681">
        <f t="shared" ca="1" si="21"/>
        <v>0</v>
      </c>
      <c r="O298" s="681">
        <f t="shared" ca="1" si="21"/>
        <v>0</v>
      </c>
      <c r="P298" s="681">
        <f t="shared" ca="1" si="21"/>
        <v>0</v>
      </c>
      <c r="Q298" s="681">
        <f t="shared" ca="1" si="21"/>
        <v>0</v>
      </c>
      <c r="R298" s="681">
        <f t="shared" ca="1" si="21"/>
        <v>0</v>
      </c>
      <c r="S298" t="str">
        <f t="shared" si="18"/>
        <v>ASR_Financial_Report_SHP21Final</v>
      </c>
      <c r="T298" s="960">
        <f t="shared" si="19"/>
        <v>44658</v>
      </c>
      <c r="U298" t="str">
        <f t="shared" si="20"/>
        <v>Unaudited</v>
      </c>
    </row>
    <row r="299" spans="1:21" x14ac:dyDescent="0.25">
      <c r="A299" t="s">
        <v>437</v>
      </c>
      <c r="B299" t="s">
        <v>1366</v>
      </c>
      <c r="C299" t="s">
        <v>1367</v>
      </c>
      <c r="D299" s="15">
        <v>1900</v>
      </c>
      <c r="E299" s="121">
        <v>1</v>
      </c>
      <c r="F299" t="s">
        <v>439</v>
      </c>
      <c r="G299" s="121">
        <v>182</v>
      </c>
      <c r="H299" t="s">
        <v>380</v>
      </c>
      <c r="I299" t="s">
        <v>488</v>
      </c>
      <c r="J299" t="s">
        <v>433</v>
      </c>
      <c r="K299" t="s">
        <v>223</v>
      </c>
      <c r="L299" s="758">
        <v>2.17</v>
      </c>
      <c r="M299" t="s">
        <v>1033</v>
      </c>
      <c r="N299" s="681">
        <f t="shared" ca="1" si="21"/>
        <v>0</v>
      </c>
      <c r="O299" s="681">
        <f t="shared" ca="1" si="21"/>
        <v>0</v>
      </c>
      <c r="P299" s="681">
        <f t="shared" ca="1" si="21"/>
        <v>0</v>
      </c>
      <c r="Q299" s="681">
        <f t="shared" ca="1" si="21"/>
        <v>0</v>
      </c>
      <c r="R299" s="681">
        <f t="shared" ca="1" si="21"/>
        <v>0</v>
      </c>
      <c r="S299" t="str">
        <f t="shared" si="18"/>
        <v>ASR_Financial_Report_SHP21Final</v>
      </c>
      <c r="T299" s="960">
        <f t="shared" si="19"/>
        <v>44658</v>
      </c>
      <c r="U299" t="str">
        <f t="shared" si="20"/>
        <v>Unaudited</v>
      </c>
    </row>
    <row r="300" spans="1:21" x14ac:dyDescent="0.25">
      <c r="A300" t="s">
        <v>437</v>
      </c>
      <c r="B300" t="s">
        <v>1366</v>
      </c>
      <c r="C300" t="s">
        <v>1367</v>
      </c>
      <c r="D300" s="15">
        <v>1900</v>
      </c>
      <c r="E300" s="121">
        <v>1</v>
      </c>
      <c r="F300" t="s">
        <v>439</v>
      </c>
      <c r="G300" s="121">
        <v>182</v>
      </c>
      <c r="H300" t="s">
        <v>380</v>
      </c>
      <c r="I300" t="s">
        <v>488</v>
      </c>
      <c r="J300" t="s">
        <v>433</v>
      </c>
      <c r="K300" t="s">
        <v>223</v>
      </c>
      <c r="L300" s="758">
        <v>2.1800000000000002</v>
      </c>
      <c r="M300" t="s">
        <v>648</v>
      </c>
      <c r="N300" s="681">
        <f t="shared" ca="1" si="21"/>
        <v>0</v>
      </c>
      <c r="O300" s="681">
        <f t="shared" ca="1" si="21"/>
        <v>0</v>
      </c>
      <c r="P300" s="681">
        <f t="shared" ca="1" si="21"/>
        <v>0</v>
      </c>
      <c r="Q300" s="681">
        <f t="shared" ca="1" si="21"/>
        <v>0</v>
      </c>
      <c r="R300" s="681">
        <f t="shared" ca="1" si="21"/>
        <v>0</v>
      </c>
      <c r="S300" t="str">
        <f t="shared" si="18"/>
        <v>ASR_Financial_Report_SHP21Final</v>
      </c>
      <c r="T300" s="960">
        <f t="shared" si="19"/>
        <v>44658</v>
      </c>
      <c r="U300" t="str">
        <f t="shared" si="20"/>
        <v>Unaudited</v>
      </c>
    </row>
    <row r="301" spans="1:21" x14ac:dyDescent="0.25">
      <c r="A301" t="s">
        <v>437</v>
      </c>
      <c r="B301" t="s">
        <v>1366</v>
      </c>
      <c r="C301" t="s">
        <v>1367</v>
      </c>
      <c r="D301" s="15">
        <v>1900</v>
      </c>
      <c r="E301" s="121">
        <v>1</v>
      </c>
      <c r="F301" t="s">
        <v>439</v>
      </c>
      <c r="G301" s="121">
        <v>182</v>
      </c>
      <c r="H301" t="s">
        <v>380</v>
      </c>
      <c r="I301" t="s">
        <v>488</v>
      </c>
      <c r="J301" t="s">
        <v>433</v>
      </c>
      <c r="K301" t="s">
        <v>223</v>
      </c>
      <c r="L301" s="758">
        <v>2.19</v>
      </c>
      <c r="M301" t="s">
        <v>218</v>
      </c>
      <c r="N301" s="681">
        <f t="shared" ca="1" si="21"/>
        <v>0</v>
      </c>
      <c r="O301" s="681">
        <f t="shared" ca="1" si="21"/>
        <v>0</v>
      </c>
      <c r="P301" s="681">
        <f t="shared" ca="1" si="21"/>
        <v>0</v>
      </c>
      <c r="Q301" s="681">
        <f t="shared" ca="1" si="21"/>
        <v>0</v>
      </c>
      <c r="R301" s="681">
        <f t="shared" ca="1" si="21"/>
        <v>0</v>
      </c>
      <c r="S301" t="str">
        <f t="shared" si="18"/>
        <v>ASR_Financial_Report_SHP21Final</v>
      </c>
      <c r="T301" s="960">
        <f t="shared" si="19"/>
        <v>44658</v>
      </c>
      <c r="U301" t="str">
        <f t="shared" si="20"/>
        <v>Unaudited</v>
      </c>
    </row>
    <row r="302" spans="1:21" x14ac:dyDescent="0.25">
      <c r="A302" t="s">
        <v>437</v>
      </c>
      <c r="B302" t="s">
        <v>1366</v>
      </c>
      <c r="C302" t="s">
        <v>1367</v>
      </c>
      <c r="D302" s="15">
        <v>1900</v>
      </c>
      <c r="E302" s="121">
        <v>1</v>
      </c>
      <c r="F302" t="s">
        <v>439</v>
      </c>
      <c r="G302" s="121">
        <v>182</v>
      </c>
      <c r="H302" t="s">
        <v>380</v>
      </c>
      <c r="I302" t="s">
        <v>488</v>
      </c>
      <c r="J302" t="s">
        <v>433</v>
      </c>
      <c r="K302" t="s">
        <v>223</v>
      </c>
      <c r="L302" s="758" t="s">
        <v>691</v>
      </c>
      <c r="M302" t="s">
        <v>230</v>
      </c>
      <c r="N302" s="681">
        <f t="shared" ca="1" si="21"/>
        <v>0</v>
      </c>
      <c r="O302" s="681">
        <f t="shared" ca="1" si="21"/>
        <v>0</v>
      </c>
      <c r="P302" s="681">
        <f t="shared" ca="1" si="21"/>
        <v>0</v>
      </c>
      <c r="Q302" s="681">
        <f t="shared" ca="1" si="21"/>
        <v>0</v>
      </c>
      <c r="R302" s="681">
        <f t="shared" ca="1" si="21"/>
        <v>0</v>
      </c>
      <c r="S302" t="str">
        <f t="shared" si="18"/>
        <v>ASR_Financial_Report_SHP21Final</v>
      </c>
      <c r="T302" s="960">
        <f t="shared" si="19"/>
        <v>44658</v>
      </c>
      <c r="U302" t="str">
        <f t="shared" si="20"/>
        <v>Unaudited</v>
      </c>
    </row>
    <row r="303" spans="1:21" x14ac:dyDescent="0.25">
      <c r="A303" t="s">
        <v>437</v>
      </c>
      <c r="B303" t="s">
        <v>1366</v>
      </c>
      <c r="C303" t="s">
        <v>1367</v>
      </c>
      <c r="D303" s="15">
        <v>1900</v>
      </c>
      <c r="E303" s="121">
        <v>1</v>
      </c>
      <c r="F303" t="s">
        <v>439</v>
      </c>
      <c r="G303" s="121">
        <v>182</v>
      </c>
      <c r="H303" t="s">
        <v>380</v>
      </c>
      <c r="I303" t="s">
        <v>488</v>
      </c>
      <c r="J303" t="s">
        <v>433</v>
      </c>
      <c r="K303" t="s">
        <v>223</v>
      </c>
      <c r="L303" s="758">
        <v>2.21</v>
      </c>
      <c r="M303" t="s">
        <v>466</v>
      </c>
      <c r="N303" s="681">
        <f t="shared" ca="1" si="21"/>
        <v>0</v>
      </c>
      <c r="O303" s="681">
        <f t="shared" ca="1" si="21"/>
        <v>0</v>
      </c>
      <c r="P303" s="681">
        <f t="shared" ca="1" si="21"/>
        <v>0</v>
      </c>
      <c r="Q303" s="681">
        <f t="shared" ca="1" si="21"/>
        <v>0</v>
      </c>
      <c r="R303" s="681">
        <f t="shared" ca="1" si="21"/>
        <v>0</v>
      </c>
      <c r="S303" t="str">
        <f t="shared" si="18"/>
        <v>ASR_Financial_Report_SHP21Final</v>
      </c>
      <c r="T303" s="960">
        <f t="shared" si="19"/>
        <v>44658</v>
      </c>
      <c r="U303" t="str">
        <f t="shared" si="20"/>
        <v>Unaudited</v>
      </c>
    </row>
    <row r="304" spans="1:21" x14ac:dyDescent="0.25">
      <c r="A304" t="s">
        <v>437</v>
      </c>
      <c r="B304" t="s">
        <v>1366</v>
      </c>
      <c r="C304" t="s">
        <v>1367</v>
      </c>
      <c r="D304" s="15">
        <v>1900</v>
      </c>
      <c r="E304" s="121">
        <v>1</v>
      </c>
      <c r="F304" t="s">
        <v>439</v>
      </c>
      <c r="G304" s="121">
        <v>182</v>
      </c>
      <c r="H304" t="s">
        <v>380</v>
      </c>
      <c r="I304" t="s">
        <v>488</v>
      </c>
      <c r="J304" t="s">
        <v>433</v>
      </c>
      <c r="K304" t="s">
        <v>6</v>
      </c>
      <c r="L304" s="758" t="s">
        <v>70</v>
      </c>
      <c r="M304" t="s">
        <v>188</v>
      </c>
      <c r="N304" s="681">
        <f t="shared" ca="1" si="21"/>
        <v>0</v>
      </c>
      <c r="O304" s="681">
        <f t="shared" ca="1" si="21"/>
        <v>0</v>
      </c>
      <c r="P304" s="681">
        <f t="shared" ca="1" si="21"/>
        <v>0</v>
      </c>
      <c r="Q304" s="681">
        <f t="shared" ca="1" si="21"/>
        <v>0</v>
      </c>
      <c r="R304" s="681">
        <f t="shared" ca="1" si="21"/>
        <v>0</v>
      </c>
      <c r="S304" t="str">
        <f t="shared" si="18"/>
        <v>ASR_Financial_Report_SHP21Final</v>
      </c>
      <c r="T304" s="960">
        <f t="shared" si="19"/>
        <v>44658</v>
      </c>
      <c r="U304" t="str">
        <f t="shared" si="20"/>
        <v>Unaudited</v>
      </c>
    </row>
    <row r="305" spans="1:21" x14ac:dyDescent="0.25">
      <c r="A305" t="s">
        <v>437</v>
      </c>
      <c r="B305" t="s">
        <v>1366</v>
      </c>
      <c r="C305" t="s">
        <v>1367</v>
      </c>
      <c r="D305" s="15">
        <v>1900</v>
      </c>
      <c r="E305" s="121">
        <v>1</v>
      </c>
      <c r="F305" t="s">
        <v>439</v>
      </c>
      <c r="G305" s="121">
        <v>182</v>
      </c>
      <c r="H305" t="s">
        <v>380</v>
      </c>
      <c r="I305" t="s">
        <v>488</v>
      </c>
      <c r="J305" t="s">
        <v>433</v>
      </c>
      <c r="K305" t="s">
        <v>6</v>
      </c>
      <c r="L305" s="758" t="s">
        <v>71</v>
      </c>
      <c r="M305" t="s">
        <v>231</v>
      </c>
      <c r="N305" s="681">
        <f t="shared" ca="1" si="21"/>
        <v>0</v>
      </c>
      <c r="O305" s="681">
        <f t="shared" ca="1" si="21"/>
        <v>0</v>
      </c>
      <c r="P305" s="681">
        <f t="shared" ca="1" si="21"/>
        <v>0</v>
      </c>
      <c r="Q305" s="681">
        <f t="shared" ca="1" si="21"/>
        <v>0</v>
      </c>
      <c r="R305" s="681">
        <f t="shared" ca="1" si="21"/>
        <v>0</v>
      </c>
      <c r="S305" t="str">
        <f t="shared" si="18"/>
        <v>ASR_Financial_Report_SHP21Final</v>
      </c>
      <c r="T305" s="960">
        <f t="shared" si="19"/>
        <v>44658</v>
      </c>
      <c r="U305" t="str">
        <f t="shared" si="20"/>
        <v>Unaudited</v>
      </c>
    </row>
    <row r="306" spans="1:21" x14ac:dyDescent="0.25">
      <c r="A306" t="s">
        <v>437</v>
      </c>
      <c r="B306" t="s">
        <v>1366</v>
      </c>
      <c r="C306" t="s">
        <v>1367</v>
      </c>
      <c r="D306" s="15">
        <v>1900</v>
      </c>
      <c r="E306" s="121">
        <v>1</v>
      </c>
      <c r="F306" t="s">
        <v>439</v>
      </c>
      <c r="G306" s="121">
        <v>182</v>
      </c>
      <c r="H306" t="s">
        <v>380</v>
      </c>
      <c r="I306" t="s">
        <v>488</v>
      </c>
      <c r="J306" t="s">
        <v>433</v>
      </c>
      <c r="K306" t="s">
        <v>6</v>
      </c>
      <c r="L306" s="758" t="s">
        <v>72</v>
      </c>
      <c r="M306" t="s">
        <v>164</v>
      </c>
      <c r="N306" s="681">
        <f t="shared" ca="1" si="21"/>
        <v>0</v>
      </c>
      <c r="O306" s="681">
        <f t="shared" ca="1" si="21"/>
        <v>0</v>
      </c>
      <c r="P306" s="681">
        <f t="shared" ca="1" si="21"/>
        <v>0</v>
      </c>
      <c r="Q306" s="681">
        <f t="shared" ca="1" si="21"/>
        <v>0</v>
      </c>
      <c r="R306" s="681">
        <f t="shared" ca="1" si="21"/>
        <v>0</v>
      </c>
      <c r="S306" t="str">
        <f t="shared" si="18"/>
        <v>ASR_Financial_Report_SHP21Final</v>
      </c>
      <c r="T306" s="960">
        <f t="shared" si="19"/>
        <v>44658</v>
      </c>
      <c r="U306" t="str">
        <f t="shared" si="20"/>
        <v>Unaudited</v>
      </c>
    </row>
    <row r="307" spans="1:21" x14ac:dyDescent="0.25">
      <c r="A307" t="s">
        <v>437</v>
      </c>
      <c r="B307" t="s">
        <v>1366</v>
      </c>
      <c r="C307" t="s">
        <v>1367</v>
      </c>
      <c r="D307" s="15">
        <v>1900</v>
      </c>
      <c r="E307" s="121">
        <v>1</v>
      </c>
      <c r="F307" t="s">
        <v>439</v>
      </c>
      <c r="G307" s="121">
        <v>182</v>
      </c>
      <c r="H307" t="s">
        <v>380</v>
      </c>
      <c r="I307" t="s">
        <v>488</v>
      </c>
      <c r="J307" t="s">
        <v>433</v>
      </c>
      <c r="K307" t="s">
        <v>6</v>
      </c>
      <c r="L307" s="758">
        <v>3.4</v>
      </c>
      <c r="M307" t="s">
        <v>461</v>
      </c>
      <c r="N307" s="681">
        <f t="shared" ca="1" si="21"/>
        <v>0</v>
      </c>
      <c r="O307" s="681">
        <f t="shared" ca="1" si="21"/>
        <v>0</v>
      </c>
      <c r="P307" s="681">
        <f t="shared" ca="1" si="21"/>
        <v>0</v>
      </c>
      <c r="Q307" s="681">
        <f t="shared" ca="1" si="21"/>
        <v>0</v>
      </c>
      <c r="R307" s="681">
        <f t="shared" ca="1" si="21"/>
        <v>0</v>
      </c>
      <c r="S307" t="str">
        <f t="shared" si="18"/>
        <v>ASR_Financial_Report_SHP21Final</v>
      </c>
      <c r="T307" s="960">
        <f t="shared" si="19"/>
        <v>44658</v>
      </c>
      <c r="U307" t="str">
        <f t="shared" si="20"/>
        <v>Unaudited</v>
      </c>
    </row>
    <row r="308" spans="1:21" x14ac:dyDescent="0.25">
      <c r="A308" t="s">
        <v>437</v>
      </c>
      <c r="B308" t="s">
        <v>1366</v>
      </c>
      <c r="C308" t="s">
        <v>1367</v>
      </c>
      <c r="D308" s="15">
        <v>1900</v>
      </c>
      <c r="E308" s="121">
        <v>1</v>
      </c>
      <c r="F308" t="s">
        <v>439</v>
      </c>
      <c r="G308" s="121">
        <v>182</v>
      </c>
      <c r="H308" t="s">
        <v>380</v>
      </c>
      <c r="I308" t="s">
        <v>488</v>
      </c>
      <c r="J308" t="s">
        <v>433</v>
      </c>
      <c r="K308" t="s">
        <v>434</v>
      </c>
      <c r="L308" s="758">
        <v>4.5</v>
      </c>
      <c r="M308" t="s">
        <v>32</v>
      </c>
      <c r="N308" s="681">
        <f t="shared" ca="1" si="21"/>
        <v>0</v>
      </c>
      <c r="O308" s="681">
        <f t="shared" ca="1" si="21"/>
        <v>0</v>
      </c>
      <c r="P308" s="681">
        <f t="shared" ca="1" si="21"/>
        <v>0</v>
      </c>
      <c r="Q308" s="681">
        <f t="shared" ca="1" si="21"/>
        <v>0</v>
      </c>
      <c r="R308" s="681">
        <f t="shared" ca="1" si="21"/>
        <v>0</v>
      </c>
      <c r="S308" t="str">
        <f t="shared" si="18"/>
        <v>ASR_Financial_Report_SHP21Final</v>
      </c>
      <c r="T308" s="960">
        <f t="shared" si="19"/>
        <v>44658</v>
      </c>
      <c r="U308" t="str">
        <f t="shared" si="20"/>
        <v>Unaudited</v>
      </c>
    </row>
    <row r="309" spans="1:21" x14ac:dyDescent="0.25">
      <c r="A309" t="s">
        <v>437</v>
      </c>
      <c r="B309" t="s">
        <v>1366</v>
      </c>
      <c r="C309" t="s">
        <v>1367</v>
      </c>
      <c r="D309" s="15">
        <v>1900</v>
      </c>
      <c r="E309" s="121">
        <v>1</v>
      </c>
      <c r="F309" t="s">
        <v>439</v>
      </c>
      <c r="G309" s="121">
        <v>182</v>
      </c>
      <c r="H309" t="s">
        <v>380</v>
      </c>
      <c r="I309" t="s">
        <v>488</v>
      </c>
      <c r="J309" t="s">
        <v>433</v>
      </c>
      <c r="K309" t="s">
        <v>434</v>
      </c>
      <c r="L309" s="758" t="s">
        <v>925</v>
      </c>
      <c r="M309" t="s">
        <v>916</v>
      </c>
      <c r="N309" s="681">
        <f t="shared" ca="1" si="21"/>
        <v>0</v>
      </c>
      <c r="O309" s="681">
        <f t="shared" ca="1" si="21"/>
        <v>0</v>
      </c>
      <c r="P309" s="681">
        <f t="shared" ca="1" si="21"/>
        <v>0</v>
      </c>
      <c r="Q309" s="681">
        <f t="shared" ca="1" si="21"/>
        <v>0</v>
      </c>
      <c r="R309" s="681">
        <f t="shared" ca="1" si="21"/>
        <v>0</v>
      </c>
      <c r="S309" t="str">
        <f t="shared" si="18"/>
        <v>ASR_Financial_Report_SHP21Final</v>
      </c>
      <c r="T309" s="960">
        <f t="shared" si="19"/>
        <v>44658</v>
      </c>
      <c r="U309" t="str">
        <f t="shared" si="20"/>
        <v>Unaudited</v>
      </c>
    </row>
    <row r="310" spans="1:21" x14ac:dyDescent="0.25">
      <c r="A310" t="s">
        <v>437</v>
      </c>
      <c r="B310" t="s">
        <v>1366</v>
      </c>
      <c r="C310" t="s">
        <v>1367</v>
      </c>
      <c r="D310" s="15">
        <v>1900</v>
      </c>
      <c r="E310" s="121">
        <v>1</v>
      </c>
      <c r="F310" t="s">
        <v>439</v>
      </c>
      <c r="G310" s="121">
        <v>182</v>
      </c>
      <c r="H310" t="s">
        <v>380</v>
      </c>
      <c r="I310" t="s">
        <v>488</v>
      </c>
      <c r="J310" t="s">
        <v>433</v>
      </c>
      <c r="K310" t="s">
        <v>434</v>
      </c>
      <c r="L310" s="758" t="s">
        <v>193</v>
      </c>
      <c r="M310" t="s">
        <v>40</v>
      </c>
      <c r="N310" s="681">
        <f t="shared" ca="1" si="21"/>
        <v>0</v>
      </c>
      <c r="O310" s="681">
        <f t="shared" ca="1" si="21"/>
        <v>0</v>
      </c>
      <c r="P310" s="681">
        <f t="shared" ca="1" si="21"/>
        <v>0</v>
      </c>
      <c r="Q310" s="681">
        <f t="shared" ca="1" si="21"/>
        <v>0</v>
      </c>
      <c r="R310" s="681">
        <f t="shared" ca="1" si="21"/>
        <v>0</v>
      </c>
      <c r="S310" t="str">
        <f t="shared" si="18"/>
        <v>ASR_Financial_Report_SHP21Final</v>
      </c>
      <c r="T310" s="960">
        <f t="shared" si="19"/>
        <v>44658</v>
      </c>
      <c r="U310" t="str">
        <f t="shared" si="20"/>
        <v>Unaudited</v>
      </c>
    </row>
    <row r="311" spans="1:21" x14ac:dyDescent="0.25">
      <c r="A311" t="s">
        <v>437</v>
      </c>
      <c r="B311" t="s">
        <v>1366</v>
      </c>
      <c r="C311" t="s">
        <v>1367</v>
      </c>
      <c r="D311" s="15">
        <v>1900</v>
      </c>
      <c r="E311" s="121">
        <v>1</v>
      </c>
      <c r="F311" t="s">
        <v>439</v>
      </c>
      <c r="G311" s="121">
        <v>182</v>
      </c>
      <c r="H311" t="s">
        <v>380</v>
      </c>
      <c r="I311" t="s">
        <v>488</v>
      </c>
      <c r="J311" t="s">
        <v>433</v>
      </c>
      <c r="K311" t="s">
        <v>434</v>
      </c>
      <c r="L311" s="758" t="s">
        <v>192</v>
      </c>
      <c r="M311" t="s">
        <v>329</v>
      </c>
      <c r="N311" s="681">
        <f t="shared" ca="1" si="21"/>
        <v>0</v>
      </c>
      <c r="O311" s="681">
        <f t="shared" ca="1" si="21"/>
        <v>0</v>
      </c>
      <c r="P311" s="681">
        <f t="shared" ca="1" si="21"/>
        <v>0</v>
      </c>
      <c r="Q311" s="681">
        <f t="shared" ca="1" si="21"/>
        <v>0</v>
      </c>
      <c r="R311" s="681">
        <f t="shared" ca="1" si="21"/>
        <v>0</v>
      </c>
      <c r="S311" t="str">
        <f t="shared" si="18"/>
        <v>ASR_Financial_Report_SHP21Final</v>
      </c>
      <c r="T311" s="960">
        <f t="shared" si="19"/>
        <v>44658</v>
      </c>
      <c r="U311" t="str">
        <f t="shared" si="20"/>
        <v>Unaudited</v>
      </c>
    </row>
    <row r="312" spans="1:21" x14ac:dyDescent="0.25">
      <c r="A312" t="s">
        <v>437</v>
      </c>
      <c r="B312" t="s">
        <v>1366</v>
      </c>
      <c r="C312" t="s">
        <v>1367</v>
      </c>
      <c r="D312" s="15">
        <v>1900</v>
      </c>
      <c r="E312" s="121">
        <v>1</v>
      </c>
      <c r="F312" t="s">
        <v>439</v>
      </c>
      <c r="G312" s="121">
        <v>182</v>
      </c>
      <c r="H312" t="s">
        <v>380</v>
      </c>
      <c r="I312" t="s">
        <v>488</v>
      </c>
      <c r="J312" t="s">
        <v>450</v>
      </c>
      <c r="K312" t="s">
        <v>435</v>
      </c>
      <c r="L312" s="758" t="s">
        <v>79</v>
      </c>
      <c r="M312" t="s">
        <v>27</v>
      </c>
      <c r="N312" s="681">
        <f t="shared" ca="1" si="21"/>
        <v>0</v>
      </c>
      <c r="O312" s="681">
        <f t="shared" ca="1" si="21"/>
        <v>0</v>
      </c>
      <c r="P312" s="681">
        <f t="shared" ca="1" si="21"/>
        <v>0</v>
      </c>
      <c r="Q312" s="681">
        <f t="shared" ca="1" si="21"/>
        <v>0</v>
      </c>
      <c r="R312" s="681">
        <f t="shared" ca="1" si="21"/>
        <v>0</v>
      </c>
      <c r="S312" t="str">
        <f t="shared" si="18"/>
        <v>ASR_Financial_Report_SHP21Final</v>
      </c>
      <c r="T312" s="960">
        <f t="shared" si="19"/>
        <v>44658</v>
      </c>
      <c r="U312" t="str">
        <f t="shared" si="20"/>
        <v>Unaudited</v>
      </c>
    </row>
    <row r="313" spans="1:21" x14ac:dyDescent="0.25">
      <c r="A313" t="s">
        <v>437</v>
      </c>
      <c r="B313" t="s">
        <v>1366</v>
      </c>
      <c r="C313" t="s">
        <v>1367</v>
      </c>
      <c r="D313" s="15">
        <v>1900</v>
      </c>
      <c r="E313" s="121">
        <v>1</v>
      </c>
      <c r="F313" t="s">
        <v>439</v>
      </c>
      <c r="G313" s="121">
        <v>182</v>
      </c>
      <c r="H313" t="s">
        <v>380</v>
      </c>
      <c r="I313" t="s">
        <v>488</v>
      </c>
      <c r="J313" t="s">
        <v>450</v>
      </c>
      <c r="K313" t="s">
        <v>435</v>
      </c>
      <c r="L313" s="758" t="s">
        <v>80</v>
      </c>
      <c r="M313" t="s">
        <v>97</v>
      </c>
      <c r="N313" s="681">
        <f t="shared" ca="1" si="21"/>
        <v>0</v>
      </c>
      <c r="O313" s="681">
        <f t="shared" ca="1" si="21"/>
        <v>0</v>
      </c>
      <c r="P313" s="681">
        <f t="shared" ca="1" si="21"/>
        <v>0</v>
      </c>
      <c r="Q313" s="681">
        <f t="shared" ca="1" si="21"/>
        <v>0</v>
      </c>
      <c r="R313" s="681">
        <f t="shared" ca="1" si="21"/>
        <v>0</v>
      </c>
      <c r="S313" t="str">
        <f t="shared" si="18"/>
        <v>ASR_Financial_Report_SHP21Final</v>
      </c>
      <c r="T313" s="960">
        <f t="shared" si="19"/>
        <v>44658</v>
      </c>
      <c r="U313" t="str">
        <f t="shared" si="20"/>
        <v>Unaudited</v>
      </c>
    </row>
    <row r="314" spans="1:21" x14ac:dyDescent="0.25">
      <c r="A314" t="s">
        <v>437</v>
      </c>
      <c r="B314" t="s">
        <v>1366</v>
      </c>
      <c r="C314" t="s">
        <v>1367</v>
      </c>
      <c r="D314" s="15">
        <v>1900</v>
      </c>
      <c r="E314" s="121">
        <v>1</v>
      </c>
      <c r="F314" t="s">
        <v>439</v>
      </c>
      <c r="G314" s="121">
        <v>182</v>
      </c>
      <c r="H314" t="s">
        <v>380</v>
      </c>
      <c r="I314" t="s">
        <v>488</v>
      </c>
      <c r="J314" t="s">
        <v>450</v>
      </c>
      <c r="K314" t="s">
        <v>435</v>
      </c>
      <c r="L314" s="758" t="s">
        <v>81</v>
      </c>
      <c r="M314" t="s">
        <v>98</v>
      </c>
      <c r="N314" s="681">
        <f t="shared" ca="1" si="21"/>
        <v>0</v>
      </c>
      <c r="O314" s="681">
        <f t="shared" ca="1" si="21"/>
        <v>0</v>
      </c>
      <c r="P314" s="681">
        <f t="shared" ca="1" si="21"/>
        <v>0</v>
      </c>
      <c r="Q314" s="681">
        <f t="shared" ca="1" si="21"/>
        <v>0</v>
      </c>
      <c r="R314" s="681">
        <f t="shared" ca="1" si="21"/>
        <v>0</v>
      </c>
      <c r="S314" t="str">
        <f t="shared" si="18"/>
        <v>ASR_Financial_Report_SHP21Final</v>
      </c>
      <c r="T314" s="960">
        <f t="shared" si="19"/>
        <v>44658</v>
      </c>
      <c r="U314" t="str">
        <f t="shared" si="20"/>
        <v>Unaudited</v>
      </c>
    </row>
    <row r="315" spans="1:21" x14ac:dyDescent="0.25">
      <c r="A315" t="s">
        <v>437</v>
      </c>
      <c r="B315" t="s">
        <v>1366</v>
      </c>
      <c r="C315" t="s">
        <v>1367</v>
      </c>
      <c r="D315" s="15">
        <v>1900</v>
      </c>
      <c r="E315" s="121">
        <v>1</v>
      </c>
      <c r="F315" t="s">
        <v>439</v>
      </c>
      <c r="G315" s="121">
        <v>182</v>
      </c>
      <c r="H315" t="s">
        <v>380</v>
      </c>
      <c r="I315" t="s">
        <v>488</v>
      </c>
      <c r="J315" t="s">
        <v>450</v>
      </c>
      <c r="K315" t="s">
        <v>435</v>
      </c>
      <c r="L315" s="758" t="s">
        <v>82</v>
      </c>
      <c r="M315" t="s">
        <v>99</v>
      </c>
      <c r="N315" s="681">
        <f t="shared" ca="1" si="21"/>
        <v>0</v>
      </c>
      <c r="O315" s="681">
        <f t="shared" ca="1" si="21"/>
        <v>0</v>
      </c>
      <c r="P315" s="681">
        <f t="shared" ca="1" si="21"/>
        <v>0</v>
      </c>
      <c r="Q315" s="681">
        <f t="shared" ca="1" si="21"/>
        <v>0</v>
      </c>
      <c r="R315" s="681">
        <f t="shared" ca="1" si="21"/>
        <v>0</v>
      </c>
      <c r="S315" t="str">
        <f t="shared" si="18"/>
        <v>ASR_Financial_Report_SHP21Final</v>
      </c>
      <c r="T315" s="960">
        <f t="shared" si="19"/>
        <v>44658</v>
      </c>
      <c r="U315" t="str">
        <f t="shared" si="20"/>
        <v>Unaudited</v>
      </c>
    </row>
    <row r="316" spans="1:21" x14ac:dyDescent="0.25">
      <c r="A316" t="s">
        <v>437</v>
      </c>
      <c r="B316" t="s">
        <v>1366</v>
      </c>
      <c r="C316" t="s">
        <v>1367</v>
      </c>
      <c r="D316" s="15">
        <v>1900</v>
      </c>
      <c r="E316" s="121">
        <v>1</v>
      </c>
      <c r="F316" t="s">
        <v>439</v>
      </c>
      <c r="G316" s="121">
        <v>182</v>
      </c>
      <c r="H316" t="s">
        <v>380</v>
      </c>
      <c r="I316" t="s">
        <v>488</v>
      </c>
      <c r="J316" t="s">
        <v>450</v>
      </c>
      <c r="K316" t="s">
        <v>435</v>
      </c>
      <c r="L316" s="758" t="s">
        <v>216</v>
      </c>
      <c r="M316" t="s">
        <v>100</v>
      </c>
      <c r="N316" s="681">
        <f t="shared" ca="1" si="21"/>
        <v>0</v>
      </c>
      <c r="O316" s="681">
        <f t="shared" ca="1" si="21"/>
        <v>0</v>
      </c>
      <c r="P316" s="681">
        <f t="shared" ca="1" si="21"/>
        <v>0</v>
      </c>
      <c r="Q316" s="681">
        <f t="shared" ca="1" si="21"/>
        <v>0</v>
      </c>
      <c r="R316" s="681">
        <f t="shared" ca="1" si="21"/>
        <v>0</v>
      </c>
      <c r="S316" t="str">
        <f t="shared" si="18"/>
        <v>ASR_Financial_Report_SHP21Final</v>
      </c>
      <c r="T316" s="960">
        <f t="shared" si="19"/>
        <v>44658</v>
      </c>
      <c r="U316" t="str">
        <f t="shared" si="20"/>
        <v>Unaudited</v>
      </c>
    </row>
    <row r="317" spans="1:21" x14ac:dyDescent="0.25">
      <c r="A317" t="s">
        <v>437</v>
      </c>
      <c r="B317" t="s">
        <v>1366</v>
      </c>
      <c r="C317" t="s">
        <v>1367</v>
      </c>
      <c r="D317" s="15">
        <v>1900</v>
      </c>
      <c r="E317" s="121">
        <v>1</v>
      </c>
      <c r="F317" t="s">
        <v>439</v>
      </c>
      <c r="G317" s="121">
        <v>182</v>
      </c>
      <c r="H317" t="s">
        <v>380</v>
      </c>
      <c r="I317" t="s">
        <v>488</v>
      </c>
      <c r="J317" t="s">
        <v>450</v>
      </c>
      <c r="K317" t="s">
        <v>435</v>
      </c>
      <c r="L317" s="758" t="s">
        <v>215</v>
      </c>
      <c r="M317" t="s">
        <v>28</v>
      </c>
      <c r="N317" s="681">
        <f t="shared" ca="1" si="21"/>
        <v>0</v>
      </c>
      <c r="O317" s="681">
        <f t="shared" ca="1" si="21"/>
        <v>0</v>
      </c>
      <c r="P317" s="681">
        <f t="shared" ca="1" si="21"/>
        <v>0</v>
      </c>
      <c r="Q317" s="681">
        <f t="shared" ca="1" si="21"/>
        <v>0</v>
      </c>
      <c r="R317" s="681">
        <f t="shared" ca="1" si="21"/>
        <v>0</v>
      </c>
      <c r="S317" t="str">
        <f t="shared" si="18"/>
        <v>ASR_Financial_Report_SHP21Final</v>
      </c>
      <c r="T317" s="960">
        <f t="shared" si="19"/>
        <v>44658</v>
      </c>
      <c r="U317" t="str">
        <f t="shared" si="20"/>
        <v>Unaudited</v>
      </c>
    </row>
    <row r="318" spans="1:21" x14ac:dyDescent="0.25">
      <c r="A318" t="s">
        <v>437</v>
      </c>
      <c r="B318" t="s">
        <v>1366</v>
      </c>
      <c r="C318" t="s">
        <v>1367</v>
      </c>
      <c r="D318" s="15">
        <v>1900</v>
      </c>
      <c r="E318" s="121">
        <v>1</v>
      </c>
      <c r="F318" t="s">
        <v>439</v>
      </c>
      <c r="G318" s="121">
        <v>182</v>
      </c>
      <c r="H318" t="s">
        <v>380</v>
      </c>
      <c r="I318" t="s">
        <v>488</v>
      </c>
      <c r="J318" t="s">
        <v>436</v>
      </c>
      <c r="K318" t="s">
        <v>436</v>
      </c>
      <c r="L318" s="758" t="s">
        <v>84</v>
      </c>
      <c r="M318" t="s">
        <v>327</v>
      </c>
      <c r="N318" s="681">
        <f t="shared" ca="1" si="21"/>
        <v>0</v>
      </c>
      <c r="O318" s="681">
        <f t="shared" ca="1" si="21"/>
        <v>0</v>
      </c>
      <c r="P318" s="681">
        <f t="shared" ca="1" si="21"/>
        <v>0</v>
      </c>
      <c r="Q318" s="681">
        <f t="shared" ca="1" si="21"/>
        <v>0</v>
      </c>
      <c r="R318" s="681">
        <f t="shared" ca="1" si="21"/>
        <v>0</v>
      </c>
      <c r="S318" t="str">
        <f t="shared" si="18"/>
        <v>ASR_Financial_Report_SHP21Final</v>
      </c>
      <c r="T318" s="960">
        <f t="shared" si="19"/>
        <v>44658</v>
      </c>
      <c r="U318" t="str">
        <f t="shared" si="20"/>
        <v>Unaudited</v>
      </c>
    </row>
    <row r="319" spans="1:21" x14ac:dyDescent="0.25">
      <c r="A319" t="s">
        <v>437</v>
      </c>
      <c r="B319" t="s">
        <v>1366</v>
      </c>
      <c r="C319" t="s">
        <v>1367</v>
      </c>
      <c r="D319" s="15">
        <v>1900</v>
      </c>
      <c r="E319" s="121">
        <v>1</v>
      </c>
      <c r="F319" t="s">
        <v>439</v>
      </c>
      <c r="G319" s="121">
        <v>182</v>
      </c>
      <c r="H319" t="s">
        <v>380</v>
      </c>
      <c r="I319" t="s">
        <v>488</v>
      </c>
      <c r="J319" t="s">
        <v>436</v>
      </c>
      <c r="K319" t="s">
        <v>436</v>
      </c>
      <c r="L319" s="758" t="s">
        <v>85</v>
      </c>
      <c r="M319" t="s">
        <v>325</v>
      </c>
      <c r="N319" s="681">
        <f t="shared" ca="1" si="21"/>
        <v>0</v>
      </c>
      <c r="O319" s="681">
        <f t="shared" ca="1" si="21"/>
        <v>0</v>
      </c>
      <c r="P319" s="681">
        <f t="shared" ca="1" si="21"/>
        <v>0</v>
      </c>
      <c r="Q319" s="681">
        <f t="shared" ca="1" si="21"/>
        <v>0</v>
      </c>
      <c r="R319" s="681">
        <f t="shared" ca="1" si="21"/>
        <v>0</v>
      </c>
      <c r="S319" t="str">
        <f t="shared" si="18"/>
        <v>ASR_Financial_Report_SHP21Final</v>
      </c>
      <c r="T319" s="960">
        <f t="shared" si="19"/>
        <v>44658</v>
      </c>
      <c r="U319" t="str">
        <f t="shared" si="20"/>
        <v>Unaudited</v>
      </c>
    </row>
    <row r="320" spans="1:21" x14ac:dyDescent="0.25">
      <c r="A320" t="s">
        <v>437</v>
      </c>
      <c r="B320" t="s">
        <v>1366</v>
      </c>
      <c r="C320" t="s">
        <v>1367</v>
      </c>
      <c r="D320" s="15">
        <v>1900</v>
      </c>
      <c r="E320" s="121">
        <v>1</v>
      </c>
      <c r="F320" t="s">
        <v>439</v>
      </c>
      <c r="G320" s="121">
        <v>182</v>
      </c>
      <c r="H320" t="s">
        <v>380</v>
      </c>
      <c r="I320" t="s">
        <v>488</v>
      </c>
      <c r="J320" t="s">
        <v>436</v>
      </c>
      <c r="K320" t="s">
        <v>436</v>
      </c>
      <c r="L320" s="758" t="s">
        <v>86</v>
      </c>
      <c r="M320" t="s">
        <v>494</v>
      </c>
      <c r="N320" s="681">
        <f t="shared" ca="1" si="21"/>
        <v>0</v>
      </c>
      <c r="O320" s="681">
        <f t="shared" ca="1" si="21"/>
        <v>0</v>
      </c>
      <c r="P320" s="681">
        <f t="shared" ca="1" si="21"/>
        <v>0</v>
      </c>
      <c r="Q320" s="681">
        <f t="shared" ca="1" si="21"/>
        <v>0</v>
      </c>
      <c r="R320" s="681">
        <f t="shared" ca="1" si="21"/>
        <v>0</v>
      </c>
      <c r="S320" t="str">
        <f t="shared" si="18"/>
        <v>ASR_Financial_Report_SHP21Final</v>
      </c>
      <c r="T320" s="960">
        <f t="shared" si="19"/>
        <v>44658</v>
      </c>
      <c r="U320" t="str">
        <f t="shared" si="20"/>
        <v>Unaudited</v>
      </c>
    </row>
    <row r="321" spans="1:21" x14ac:dyDescent="0.25">
      <c r="A321" t="s">
        <v>437</v>
      </c>
      <c r="B321" t="s">
        <v>1366</v>
      </c>
      <c r="C321" t="s">
        <v>1367</v>
      </c>
      <c r="D321" s="15">
        <v>1900</v>
      </c>
      <c r="E321" s="121">
        <v>1</v>
      </c>
      <c r="F321" t="s">
        <v>439</v>
      </c>
      <c r="G321" s="121">
        <v>182</v>
      </c>
      <c r="H321" t="s">
        <v>380</v>
      </c>
      <c r="I321" t="s">
        <v>488</v>
      </c>
      <c r="J321" t="s">
        <v>436</v>
      </c>
      <c r="K321" t="s">
        <v>436</v>
      </c>
      <c r="L321" s="758" t="s">
        <v>87</v>
      </c>
      <c r="M321" t="s">
        <v>495</v>
      </c>
      <c r="N321" s="681">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681">
        <f t="shared" ca="1" si="22"/>
        <v>0</v>
      </c>
      <c r="P321" s="681">
        <f t="shared" ca="1" si="22"/>
        <v>0</v>
      </c>
      <c r="Q321" s="681">
        <f t="shared" ca="1" si="22"/>
        <v>0</v>
      </c>
      <c r="R321" s="681">
        <f t="shared" ca="1" si="22"/>
        <v>0</v>
      </c>
      <c r="S321" t="str">
        <f t="shared" si="18"/>
        <v>ASR_Financial_Report_SHP21Final</v>
      </c>
      <c r="T321" s="960">
        <f t="shared" si="19"/>
        <v>44658</v>
      </c>
      <c r="U321" t="str">
        <f t="shared" si="20"/>
        <v>Unaudited</v>
      </c>
    </row>
    <row r="322" spans="1:21" x14ac:dyDescent="0.25">
      <c r="A322" t="s">
        <v>437</v>
      </c>
      <c r="B322" t="s">
        <v>1366</v>
      </c>
      <c r="C322" t="s">
        <v>1367</v>
      </c>
      <c r="D322" s="15">
        <v>1900</v>
      </c>
      <c r="E322" s="121">
        <v>1</v>
      </c>
      <c r="F322" t="s">
        <v>439</v>
      </c>
      <c r="G322" s="121">
        <v>182</v>
      </c>
      <c r="H322" t="s">
        <v>380</v>
      </c>
      <c r="I322" t="s">
        <v>488</v>
      </c>
      <c r="J322" t="s">
        <v>436</v>
      </c>
      <c r="K322" t="s">
        <v>436</v>
      </c>
      <c r="L322" s="758" t="s">
        <v>213</v>
      </c>
      <c r="M322" t="s">
        <v>496</v>
      </c>
      <c r="N322" s="681">
        <f t="shared" ca="1" si="22"/>
        <v>0</v>
      </c>
      <c r="O322" s="681">
        <f t="shared" ca="1" si="22"/>
        <v>0</v>
      </c>
      <c r="P322" s="681">
        <f t="shared" ca="1" si="22"/>
        <v>0</v>
      </c>
      <c r="Q322" s="681">
        <f t="shared" ca="1" si="22"/>
        <v>0</v>
      </c>
      <c r="R322" s="681">
        <f t="shared" ca="1" si="22"/>
        <v>0</v>
      </c>
      <c r="S322" t="str">
        <f t="shared" ref="S322:S385" si="23">file_name</f>
        <v>ASR_Financial_Report_SHP21Final</v>
      </c>
      <c r="T322" s="960">
        <f t="shared" ref="T322:T385" si="24">file_date</f>
        <v>44658</v>
      </c>
      <c r="U322" t="str">
        <f t="shared" ref="U322:U385" si="25">status</f>
        <v>Unaudited</v>
      </c>
    </row>
    <row r="323" spans="1:21" x14ac:dyDescent="0.25">
      <c r="A323" t="s">
        <v>437</v>
      </c>
      <c r="B323" t="s">
        <v>1366</v>
      </c>
      <c r="C323" t="s">
        <v>1367</v>
      </c>
      <c r="D323" s="15">
        <v>1900</v>
      </c>
      <c r="E323" s="121">
        <v>1</v>
      </c>
      <c r="F323" t="s">
        <v>439</v>
      </c>
      <c r="G323" s="121">
        <v>182</v>
      </c>
      <c r="H323" t="s">
        <v>380</v>
      </c>
      <c r="I323" t="s">
        <v>489</v>
      </c>
      <c r="J323" t="s">
        <v>26</v>
      </c>
      <c r="K323" t="s">
        <v>26</v>
      </c>
      <c r="L323" s="758" t="s">
        <v>204</v>
      </c>
      <c r="M323" t="s">
        <v>26</v>
      </c>
      <c r="N323" s="681">
        <f t="shared" ca="1" si="22"/>
        <v>0</v>
      </c>
      <c r="O323" s="681">
        <f t="shared" ca="1" si="22"/>
        <v>0</v>
      </c>
      <c r="P323" s="681">
        <f t="shared" ca="1" si="22"/>
        <v>0</v>
      </c>
      <c r="Q323" s="681">
        <f t="shared" ca="1" si="22"/>
        <v>0</v>
      </c>
      <c r="R323" s="681">
        <f t="shared" ca="1" si="22"/>
        <v>0</v>
      </c>
      <c r="S323" t="str">
        <f t="shared" si="23"/>
        <v>ASR_Financial_Report_SHP21Final</v>
      </c>
      <c r="T323" s="960">
        <f t="shared" si="24"/>
        <v>44658</v>
      </c>
      <c r="U323" t="str">
        <f t="shared" si="25"/>
        <v>Unaudited</v>
      </c>
    </row>
    <row r="324" spans="1:21" x14ac:dyDescent="0.25">
      <c r="A324" t="s">
        <v>437</v>
      </c>
      <c r="B324" t="s">
        <v>1366</v>
      </c>
      <c r="C324" t="s">
        <v>1367</v>
      </c>
      <c r="D324" s="15">
        <v>1900</v>
      </c>
      <c r="E324" s="121">
        <v>1</v>
      </c>
      <c r="F324" t="s">
        <v>440</v>
      </c>
      <c r="G324" s="121">
        <v>274</v>
      </c>
      <c r="H324" t="s">
        <v>380</v>
      </c>
      <c r="I324" t="s">
        <v>432</v>
      </c>
      <c r="J324" t="s">
        <v>432</v>
      </c>
      <c r="K324" t="s">
        <v>432</v>
      </c>
      <c r="M324" t="s">
        <v>432</v>
      </c>
      <c r="N324" s="681">
        <f t="shared" ca="1" si="22"/>
        <v>0</v>
      </c>
      <c r="O324" s="681">
        <f t="shared" ca="1" si="22"/>
        <v>0</v>
      </c>
      <c r="P324" s="681">
        <f t="shared" ca="1" si="22"/>
        <v>0</v>
      </c>
      <c r="Q324" s="681">
        <f t="shared" ca="1" si="22"/>
        <v>0</v>
      </c>
      <c r="R324" s="681">
        <f t="shared" ca="1" si="22"/>
        <v>0</v>
      </c>
      <c r="S324" t="str">
        <f t="shared" si="23"/>
        <v>ASR_Financial_Report_SHP21Final</v>
      </c>
      <c r="T324" s="960">
        <f t="shared" si="24"/>
        <v>44658</v>
      </c>
      <c r="U324" t="str">
        <f t="shared" si="25"/>
        <v>Unaudited</v>
      </c>
    </row>
    <row r="325" spans="1:21" x14ac:dyDescent="0.25">
      <c r="A325" t="s">
        <v>437</v>
      </c>
      <c r="B325" t="s">
        <v>1366</v>
      </c>
      <c r="C325" t="s">
        <v>1367</v>
      </c>
      <c r="D325" s="15">
        <v>1900</v>
      </c>
      <c r="E325" s="121">
        <v>1</v>
      </c>
      <c r="F325" t="s">
        <v>440</v>
      </c>
      <c r="G325" s="121">
        <v>274</v>
      </c>
      <c r="H325" t="s">
        <v>380</v>
      </c>
      <c r="I325" t="s">
        <v>487</v>
      </c>
      <c r="J325" t="s">
        <v>12</v>
      </c>
      <c r="K325" t="s">
        <v>12</v>
      </c>
      <c r="L325" s="758">
        <v>1.1000000000000001</v>
      </c>
      <c r="M325" t="s">
        <v>12</v>
      </c>
      <c r="N325" s="681">
        <f t="shared" ca="1" si="22"/>
        <v>0</v>
      </c>
      <c r="O325" s="681">
        <f t="shared" ca="1" si="22"/>
        <v>0</v>
      </c>
      <c r="P325" s="681">
        <f t="shared" ca="1" si="22"/>
        <v>0</v>
      </c>
      <c r="Q325" s="681">
        <f t="shared" ca="1" si="22"/>
        <v>0</v>
      </c>
      <c r="R325" s="681">
        <f t="shared" ca="1" si="22"/>
        <v>0</v>
      </c>
      <c r="S325" t="str">
        <f t="shared" si="23"/>
        <v>ASR_Financial_Report_SHP21Final</v>
      </c>
      <c r="T325" s="960">
        <f t="shared" si="24"/>
        <v>44658</v>
      </c>
      <c r="U325" t="str">
        <f t="shared" si="25"/>
        <v>Unaudited</v>
      </c>
    </row>
    <row r="326" spans="1:21" x14ac:dyDescent="0.25">
      <c r="A326" t="s">
        <v>437</v>
      </c>
      <c r="B326" t="s">
        <v>1366</v>
      </c>
      <c r="C326" t="s">
        <v>1367</v>
      </c>
      <c r="D326" s="15">
        <v>1900</v>
      </c>
      <c r="E326" s="121">
        <v>1</v>
      </c>
      <c r="F326" t="s">
        <v>440</v>
      </c>
      <c r="G326" s="121">
        <v>274</v>
      </c>
      <c r="H326" t="s">
        <v>380</v>
      </c>
      <c r="I326" t="s">
        <v>487</v>
      </c>
      <c r="J326" t="s">
        <v>12</v>
      </c>
      <c r="K326" t="s">
        <v>222</v>
      </c>
      <c r="L326" s="758">
        <v>1.2</v>
      </c>
      <c r="M326" t="s">
        <v>222</v>
      </c>
      <c r="N326" s="681">
        <f t="shared" ca="1" si="22"/>
        <v>0</v>
      </c>
      <c r="O326" s="681">
        <f t="shared" ca="1" si="22"/>
        <v>0</v>
      </c>
      <c r="P326" s="681">
        <f t="shared" ca="1" si="22"/>
        <v>0</v>
      </c>
      <c r="Q326" s="681">
        <f t="shared" ca="1" si="22"/>
        <v>0</v>
      </c>
      <c r="R326" s="681">
        <f t="shared" ca="1" si="22"/>
        <v>0</v>
      </c>
      <c r="S326" t="str">
        <f t="shared" si="23"/>
        <v>ASR_Financial_Report_SHP21Final</v>
      </c>
      <c r="T326" s="960">
        <f t="shared" si="24"/>
        <v>44658</v>
      </c>
      <c r="U326" t="str">
        <f t="shared" si="25"/>
        <v>Unaudited</v>
      </c>
    </row>
    <row r="327" spans="1:21" x14ac:dyDescent="0.25">
      <c r="A327" t="s">
        <v>437</v>
      </c>
      <c r="B327" t="s">
        <v>1366</v>
      </c>
      <c r="C327" t="s">
        <v>1367</v>
      </c>
      <c r="D327" s="15">
        <v>1900</v>
      </c>
      <c r="E327" s="121">
        <v>1</v>
      </c>
      <c r="F327" t="s">
        <v>440</v>
      </c>
      <c r="G327" s="121">
        <v>274</v>
      </c>
      <c r="H327" t="s">
        <v>380</v>
      </c>
      <c r="I327" t="s">
        <v>487</v>
      </c>
      <c r="J327" t="s">
        <v>12</v>
      </c>
      <c r="K327" t="s">
        <v>1304</v>
      </c>
      <c r="L327" s="758" t="s">
        <v>1300</v>
      </c>
      <c r="M327" t="s">
        <v>1304</v>
      </c>
      <c r="N327" s="681">
        <f t="shared" ca="1" si="22"/>
        <v>0</v>
      </c>
      <c r="O327" s="681">
        <f t="shared" ca="1" si="22"/>
        <v>0</v>
      </c>
      <c r="P327" s="681">
        <f t="shared" ca="1" si="22"/>
        <v>0</v>
      </c>
      <c r="Q327" s="681">
        <f t="shared" ca="1" si="22"/>
        <v>0</v>
      </c>
      <c r="R327" s="681">
        <f t="shared" ca="1" si="22"/>
        <v>0</v>
      </c>
      <c r="S327" t="str">
        <f t="shared" si="23"/>
        <v>ASR_Financial_Report_SHP21Final</v>
      </c>
      <c r="T327" s="960">
        <f t="shared" si="24"/>
        <v>44658</v>
      </c>
      <c r="U327" t="str">
        <f t="shared" si="25"/>
        <v>Unaudited</v>
      </c>
    </row>
    <row r="328" spans="1:21" x14ac:dyDescent="0.25">
      <c r="A328" t="s">
        <v>437</v>
      </c>
      <c r="B328" t="s">
        <v>1366</v>
      </c>
      <c r="C328" t="s">
        <v>1367</v>
      </c>
      <c r="D328" s="15">
        <v>1900</v>
      </c>
      <c r="E328" s="121">
        <v>1</v>
      </c>
      <c r="F328" t="s">
        <v>440</v>
      </c>
      <c r="G328" s="121">
        <v>274</v>
      </c>
      <c r="H328" t="s">
        <v>380</v>
      </c>
      <c r="I328" t="s">
        <v>487</v>
      </c>
      <c r="J328" t="s">
        <v>12</v>
      </c>
      <c r="K328" t="s">
        <v>1306</v>
      </c>
      <c r="L328" s="758" t="s">
        <v>1305</v>
      </c>
      <c r="M328" t="s">
        <v>1306</v>
      </c>
      <c r="N328" s="681">
        <f t="shared" ca="1" si="22"/>
        <v>0</v>
      </c>
      <c r="O328" s="681">
        <f t="shared" ca="1" si="22"/>
        <v>0</v>
      </c>
      <c r="P328" s="681">
        <f t="shared" ca="1" si="22"/>
        <v>0</v>
      </c>
      <c r="Q328" s="681">
        <f t="shared" ca="1" si="22"/>
        <v>0</v>
      </c>
      <c r="R328" s="681">
        <f t="shared" ca="1" si="22"/>
        <v>0</v>
      </c>
      <c r="S328" t="str">
        <f t="shared" si="23"/>
        <v>ASR_Financial_Report_SHP21Final</v>
      </c>
      <c r="T328" s="960">
        <f t="shared" si="24"/>
        <v>44658</v>
      </c>
      <c r="U328" t="str">
        <f t="shared" si="25"/>
        <v>Unaudited</v>
      </c>
    </row>
    <row r="329" spans="1:21" x14ac:dyDescent="0.25">
      <c r="A329" t="s">
        <v>437</v>
      </c>
      <c r="B329" t="s">
        <v>1366</v>
      </c>
      <c r="C329" t="s">
        <v>1367</v>
      </c>
      <c r="D329" s="15">
        <v>1900</v>
      </c>
      <c r="E329" s="121">
        <v>1</v>
      </c>
      <c r="F329" t="s">
        <v>440</v>
      </c>
      <c r="G329" s="121">
        <v>274</v>
      </c>
      <c r="H329" t="s">
        <v>380</v>
      </c>
      <c r="I329" t="s">
        <v>487</v>
      </c>
      <c r="J329" t="s">
        <v>13</v>
      </c>
      <c r="K329" t="s">
        <v>13</v>
      </c>
      <c r="L329" s="758" t="s">
        <v>63</v>
      </c>
      <c r="M329" t="s">
        <v>13</v>
      </c>
      <c r="N329" s="681">
        <f t="shared" ca="1" si="22"/>
        <v>0</v>
      </c>
      <c r="O329" s="681">
        <f t="shared" ca="1" si="22"/>
        <v>0</v>
      </c>
      <c r="P329" s="681">
        <f t="shared" ca="1" si="22"/>
        <v>0</v>
      </c>
      <c r="Q329" s="681">
        <f t="shared" ca="1" si="22"/>
        <v>0</v>
      </c>
      <c r="R329" s="681">
        <f t="shared" ca="1" si="22"/>
        <v>0</v>
      </c>
      <c r="S329" t="str">
        <f t="shared" si="23"/>
        <v>ASR_Financial_Report_SHP21Final</v>
      </c>
      <c r="T329" s="960">
        <f t="shared" si="24"/>
        <v>44658</v>
      </c>
      <c r="U329" t="str">
        <f t="shared" si="25"/>
        <v>Unaudited</v>
      </c>
    </row>
    <row r="330" spans="1:21" x14ac:dyDescent="0.25">
      <c r="A330" t="s">
        <v>437</v>
      </c>
      <c r="B330" t="s">
        <v>1366</v>
      </c>
      <c r="C330" t="s">
        <v>1367</v>
      </c>
      <c r="D330" s="15">
        <v>1900</v>
      </c>
      <c r="E330" s="121">
        <v>1</v>
      </c>
      <c r="F330" t="s">
        <v>440</v>
      </c>
      <c r="G330" s="121">
        <v>274</v>
      </c>
      <c r="H330" t="s">
        <v>380</v>
      </c>
      <c r="I330" t="s">
        <v>488</v>
      </c>
      <c r="J330" t="s">
        <v>433</v>
      </c>
      <c r="K330" t="s">
        <v>777</v>
      </c>
      <c r="L330" s="758">
        <v>2.1</v>
      </c>
      <c r="M330" t="s">
        <v>712</v>
      </c>
      <c r="N330" s="681">
        <f t="shared" ca="1" si="22"/>
        <v>0</v>
      </c>
      <c r="O330" s="681">
        <f t="shared" ca="1" si="22"/>
        <v>0</v>
      </c>
      <c r="P330" s="681">
        <f t="shared" ca="1" si="22"/>
        <v>0</v>
      </c>
      <c r="Q330" s="681">
        <f t="shared" ca="1" si="22"/>
        <v>0</v>
      </c>
      <c r="R330" s="681">
        <f t="shared" ca="1" si="22"/>
        <v>0</v>
      </c>
      <c r="S330" t="str">
        <f t="shared" si="23"/>
        <v>ASR_Financial_Report_SHP21Final</v>
      </c>
      <c r="T330" s="960">
        <f t="shared" si="24"/>
        <v>44658</v>
      </c>
      <c r="U330" t="str">
        <f t="shared" si="25"/>
        <v>Unaudited</v>
      </c>
    </row>
    <row r="331" spans="1:21" x14ac:dyDescent="0.25">
      <c r="A331" t="s">
        <v>437</v>
      </c>
      <c r="B331" t="s">
        <v>1366</v>
      </c>
      <c r="C331" t="s">
        <v>1367</v>
      </c>
      <c r="D331" s="15">
        <v>1900</v>
      </c>
      <c r="E331" s="121">
        <v>1</v>
      </c>
      <c r="F331" t="s">
        <v>440</v>
      </c>
      <c r="G331" s="121">
        <v>274</v>
      </c>
      <c r="H331" t="s">
        <v>380</v>
      </c>
      <c r="I331" t="s">
        <v>488</v>
      </c>
      <c r="J331" t="s">
        <v>433</v>
      </c>
      <c r="K331" t="s">
        <v>777</v>
      </c>
      <c r="L331" s="758">
        <v>2.2000000000000002</v>
      </c>
      <c r="M331" t="s">
        <v>713</v>
      </c>
      <c r="N331" s="681">
        <f t="shared" ca="1" si="22"/>
        <v>0</v>
      </c>
      <c r="O331" s="681">
        <f t="shared" ca="1" si="22"/>
        <v>0</v>
      </c>
      <c r="P331" s="681">
        <f t="shared" ca="1" si="22"/>
        <v>0</v>
      </c>
      <c r="Q331" s="681">
        <f t="shared" ca="1" si="22"/>
        <v>0</v>
      </c>
      <c r="R331" s="681">
        <f t="shared" ca="1" si="22"/>
        <v>0</v>
      </c>
      <c r="S331" t="str">
        <f t="shared" si="23"/>
        <v>ASR_Financial_Report_SHP21Final</v>
      </c>
      <c r="T331" s="960">
        <f t="shared" si="24"/>
        <v>44658</v>
      </c>
      <c r="U331" t="str">
        <f t="shared" si="25"/>
        <v>Unaudited</v>
      </c>
    </row>
    <row r="332" spans="1:21" x14ac:dyDescent="0.25">
      <c r="A332" t="s">
        <v>437</v>
      </c>
      <c r="B332" t="s">
        <v>1366</v>
      </c>
      <c r="C332" t="s">
        <v>1367</v>
      </c>
      <c r="D332" s="15">
        <v>1900</v>
      </c>
      <c r="E332" s="121">
        <v>1</v>
      </c>
      <c r="F332" t="s">
        <v>440</v>
      </c>
      <c r="G332" s="121">
        <v>274</v>
      </c>
      <c r="H332" t="s">
        <v>380</v>
      </c>
      <c r="I332" t="s">
        <v>488</v>
      </c>
      <c r="J332" t="s">
        <v>433</v>
      </c>
      <c r="K332" t="s">
        <v>777</v>
      </c>
      <c r="L332" s="758">
        <v>2.2999999999999998</v>
      </c>
      <c r="M332" t="s">
        <v>714</v>
      </c>
      <c r="N332" s="681">
        <f t="shared" ca="1" si="22"/>
        <v>0</v>
      </c>
      <c r="O332" s="681">
        <f t="shared" ca="1" si="22"/>
        <v>0</v>
      </c>
      <c r="P332" s="681">
        <f t="shared" ca="1" si="22"/>
        <v>0</v>
      </c>
      <c r="Q332" s="681">
        <f t="shared" ca="1" si="22"/>
        <v>0</v>
      </c>
      <c r="R332" s="681">
        <f t="shared" ca="1" si="22"/>
        <v>0</v>
      </c>
      <c r="S332" t="str">
        <f t="shared" si="23"/>
        <v>ASR_Financial_Report_SHP21Final</v>
      </c>
      <c r="T332" s="960">
        <f t="shared" si="24"/>
        <v>44658</v>
      </c>
      <c r="U332" t="str">
        <f t="shared" si="25"/>
        <v>Unaudited</v>
      </c>
    </row>
    <row r="333" spans="1:21" x14ac:dyDescent="0.25">
      <c r="A333" t="s">
        <v>437</v>
      </c>
      <c r="B333" t="s">
        <v>1366</v>
      </c>
      <c r="C333" t="s">
        <v>1367</v>
      </c>
      <c r="D333" s="15">
        <v>1900</v>
      </c>
      <c r="E333" s="121">
        <v>1</v>
      </c>
      <c r="F333" t="s">
        <v>440</v>
      </c>
      <c r="G333" s="121">
        <v>274</v>
      </c>
      <c r="H333" t="s">
        <v>380</v>
      </c>
      <c r="I333" t="s">
        <v>488</v>
      </c>
      <c r="J333" t="s">
        <v>433</v>
      </c>
      <c r="K333" t="s">
        <v>777</v>
      </c>
      <c r="L333" s="758">
        <v>2.4</v>
      </c>
      <c r="M333" t="s">
        <v>715</v>
      </c>
      <c r="N333" s="681">
        <f t="shared" ca="1" si="22"/>
        <v>0</v>
      </c>
      <c r="O333" s="681">
        <f t="shared" ca="1" si="22"/>
        <v>0</v>
      </c>
      <c r="P333" s="681">
        <f t="shared" ca="1" si="22"/>
        <v>0</v>
      </c>
      <c r="Q333" s="681">
        <f t="shared" ca="1" si="22"/>
        <v>0</v>
      </c>
      <c r="R333" s="681">
        <f t="shared" ca="1" si="22"/>
        <v>0</v>
      </c>
      <c r="S333" t="str">
        <f t="shared" si="23"/>
        <v>ASR_Financial_Report_SHP21Final</v>
      </c>
      <c r="T333" s="960">
        <f t="shared" si="24"/>
        <v>44658</v>
      </c>
      <c r="U333" t="str">
        <f t="shared" si="25"/>
        <v>Unaudited</v>
      </c>
    </row>
    <row r="334" spans="1:21" x14ac:dyDescent="0.25">
      <c r="A334" t="s">
        <v>437</v>
      </c>
      <c r="B334" t="s">
        <v>1366</v>
      </c>
      <c r="C334" t="s">
        <v>1367</v>
      </c>
      <c r="D334" s="15">
        <v>1900</v>
      </c>
      <c r="E334" s="121">
        <v>1</v>
      </c>
      <c r="F334" t="s">
        <v>440</v>
      </c>
      <c r="G334" s="121">
        <v>274</v>
      </c>
      <c r="H334" t="s">
        <v>380</v>
      </c>
      <c r="I334" t="s">
        <v>488</v>
      </c>
      <c r="J334" t="s">
        <v>433</v>
      </c>
      <c r="K334" t="s">
        <v>777</v>
      </c>
      <c r="L334" s="758">
        <v>2.5</v>
      </c>
      <c r="M334" t="s">
        <v>757</v>
      </c>
      <c r="N334" s="681">
        <f t="shared" ca="1" si="22"/>
        <v>0</v>
      </c>
      <c r="O334" s="681">
        <f t="shared" ca="1" si="22"/>
        <v>0</v>
      </c>
      <c r="P334" s="681">
        <f t="shared" ca="1" si="22"/>
        <v>0</v>
      </c>
      <c r="Q334" s="681">
        <f t="shared" ca="1" si="22"/>
        <v>0</v>
      </c>
      <c r="R334" s="681">
        <f t="shared" ca="1" si="22"/>
        <v>0</v>
      </c>
      <c r="S334" t="str">
        <f t="shared" si="23"/>
        <v>ASR_Financial_Report_SHP21Final</v>
      </c>
      <c r="T334" s="960">
        <f t="shared" si="24"/>
        <v>44658</v>
      </c>
      <c r="U334" t="str">
        <f t="shared" si="25"/>
        <v>Unaudited</v>
      </c>
    </row>
    <row r="335" spans="1:21" x14ac:dyDescent="0.25">
      <c r="A335" t="s">
        <v>437</v>
      </c>
      <c r="B335" t="s">
        <v>1366</v>
      </c>
      <c r="C335" t="s">
        <v>1367</v>
      </c>
      <c r="D335" s="15">
        <v>1900</v>
      </c>
      <c r="E335" s="121">
        <v>1</v>
      </c>
      <c r="F335" t="s">
        <v>440</v>
      </c>
      <c r="G335" s="121">
        <v>274</v>
      </c>
      <c r="H335" t="s">
        <v>380</v>
      </c>
      <c r="I335" t="s">
        <v>488</v>
      </c>
      <c r="J335" t="s">
        <v>433</v>
      </c>
      <c r="K335" t="s">
        <v>777</v>
      </c>
      <c r="L335" s="758">
        <v>2.6</v>
      </c>
      <c r="M335" t="s">
        <v>186</v>
      </c>
      <c r="N335" s="681">
        <f t="shared" ca="1" si="22"/>
        <v>0</v>
      </c>
      <c r="O335" s="681">
        <f t="shared" ca="1" si="22"/>
        <v>0</v>
      </c>
      <c r="P335" s="681">
        <f t="shared" ca="1" si="22"/>
        <v>0</v>
      </c>
      <c r="Q335" s="681">
        <f t="shared" ca="1" si="22"/>
        <v>0</v>
      </c>
      <c r="R335" s="681">
        <f t="shared" ca="1" si="22"/>
        <v>0</v>
      </c>
      <c r="S335" t="str">
        <f t="shared" si="23"/>
        <v>ASR_Financial_Report_SHP21Final</v>
      </c>
      <c r="T335" s="960">
        <f t="shared" si="24"/>
        <v>44658</v>
      </c>
      <c r="U335" t="str">
        <f t="shared" si="25"/>
        <v>Unaudited</v>
      </c>
    </row>
    <row r="336" spans="1:21" x14ac:dyDescent="0.25">
      <c r="A336" t="s">
        <v>437</v>
      </c>
      <c r="B336" t="s">
        <v>1366</v>
      </c>
      <c r="C336" t="s">
        <v>1367</v>
      </c>
      <c r="D336" s="15">
        <v>1900</v>
      </c>
      <c r="E336" s="121">
        <v>1</v>
      </c>
      <c r="F336" t="s">
        <v>440</v>
      </c>
      <c r="G336" s="121">
        <v>274</v>
      </c>
      <c r="H336" t="s">
        <v>380</v>
      </c>
      <c r="I336" t="s">
        <v>488</v>
      </c>
      <c r="J336" t="s">
        <v>433</v>
      </c>
      <c r="K336" t="s">
        <v>777</v>
      </c>
      <c r="L336" s="758">
        <v>2.7</v>
      </c>
      <c r="M336" t="s">
        <v>778</v>
      </c>
      <c r="N336" s="681">
        <f t="shared" ca="1" si="22"/>
        <v>0</v>
      </c>
      <c r="O336" s="681">
        <f t="shared" ca="1" si="22"/>
        <v>0</v>
      </c>
      <c r="P336" s="681">
        <f t="shared" ca="1" si="22"/>
        <v>0</v>
      </c>
      <c r="Q336" s="681">
        <f t="shared" ca="1" si="22"/>
        <v>0</v>
      </c>
      <c r="R336" s="681">
        <f t="shared" ca="1" si="22"/>
        <v>0</v>
      </c>
      <c r="S336" t="str">
        <f t="shared" si="23"/>
        <v>ASR_Financial_Report_SHP21Final</v>
      </c>
      <c r="T336" s="960">
        <f t="shared" si="24"/>
        <v>44658</v>
      </c>
      <c r="U336" t="str">
        <f t="shared" si="25"/>
        <v>Unaudited</v>
      </c>
    </row>
    <row r="337" spans="1:21" x14ac:dyDescent="0.25">
      <c r="A337" t="s">
        <v>437</v>
      </c>
      <c r="B337" t="s">
        <v>1366</v>
      </c>
      <c r="C337" t="s">
        <v>1367</v>
      </c>
      <c r="D337" s="15">
        <v>1900</v>
      </c>
      <c r="E337" s="121">
        <v>1</v>
      </c>
      <c r="F337" t="s">
        <v>440</v>
      </c>
      <c r="G337" s="121">
        <v>274</v>
      </c>
      <c r="H337" t="s">
        <v>380</v>
      </c>
      <c r="I337" t="s">
        <v>488</v>
      </c>
      <c r="J337" t="s">
        <v>433</v>
      </c>
      <c r="K337" t="s">
        <v>777</v>
      </c>
      <c r="L337" s="758">
        <v>2.8</v>
      </c>
      <c r="M337" t="s">
        <v>779</v>
      </c>
      <c r="N337" s="681">
        <f t="shared" ca="1" si="22"/>
        <v>0</v>
      </c>
      <c r="O337" s="681">
        <f t="shared" ca="1" si="22"/>
        <v>0</v>
      </c>
      <c r="P337" s="681">
        <f t="shared" ca="1" si="22"/>
        <v>0</v>
      </c>
      <c r="Q337" s="681">
        <f t="shared" ca="1" si="22"/>
        <v>0</v>
      </c>
      <c r="R337" s="681">
        <f t="shared" ca="1" si="22"/>
        <v>0</v>
      </c>
      <c r="S337" t="str">
        <f t="shared" si="23"/>
        <v>ASR_Financial_Report_SHP21Final</v>
      </c>
      <c r="T337" s="960">
        <f t="shared" si="24"/>
        <v>44658</v>
      </c>
      <c r="U337" t="str">
        <f t="shared" si="25"/>
        <v>Unaudited</v>
      </c>
    </row>
    <row r="338" spans="1:21" x14ac:dyDescent="0.25">
      <c r="A338" t="s">
        <v>437</v>
      </c>
      <c r="B338" t="s">
        <v>1366</v>
      </c>
      <c r="C338" t="s">
        <v>1367</v>
      </c>
      <c r="D338" s="15">
        <v>1900</v>
      </c>
      <c r="E338" s="121">
        <v>1</v>
      </c>
      <c r="F338" t="s">
        <v>440</v>
      </c>
      <c r="G338" s="121">
        <v>274</v>
      </c>
      <c r="H338" t="s">
        <v>380</v>
      </c>
      <c r="I338" t="s">
        <v>488</v>
      </c>
      <c r="J338" t="s">
        <v>433</v>
      </c>
      <c r="K338" t="s">
        <v>777</v>
      </c>
      <c r="L338" s="758">
        <v>2.9</v>
      </c>
      <c r="M338" t="s">
        <v>760</v>
      </c>
      <c r="N338" s="681">
        <f t="shared" ca="1" si="22"/>
        <v>0</v>
      </c>
      <c r="O338" s="681">
        <f t="shared" ca="1" si="22"/>
        <v>0</v>
      </c>
      <c r="P338" s="681">
        <f t="shared" ca="1" si="22"/>
        <v>0</v>
      </c>
      <c r="Q338" s="681">
        <f t="shared" ca="1" si="22"/>
        <v>0</v>
      </c>
      <c r="R338" s="681">
        <f t="shared" ca="1" si="22"/>
        <v>0</v>
      </c>
      <c r="S338" t="str">
        <f t="shared" si="23"/>
        <v>ASR_Financial_Report_SHP21Final</v>
      </c>
      <c r="T338" s="960">
        <f t="shared" si="24"/>
        <v>44658</v>
      </c>
      <c r="U338" t="str">
        <f t="shared" si="25"/>
        <v>Unaudited</v>
      </c>
    </row>
    <row r="339" spans="1:21" x14ac:dyDescent="0.25">
      <c r="A339" t="s">
        <v>437</v>
      </c>
      <c r="B339" t="s">
        <v>1366</v>
      </c>
      <c r="C339" t="s">
        <v>1367</v>
      </c>
      <c r="D339" s="15">
        <v>1900</v>
      </c>
      <c r="E339" s="121">
        <v>1</v>
      </c>
      <c r="F339" t="s">
        <v>440</v>
      </c>
      <c r="G339" s="121">
        <v>274</v>
      </c>
      <c r="H339" t="s">
        <v>380</v>
      </c>
      <c r="I339" t="s">
        <v>488</v>
      </c>
      <c r="J339" t="s">
        <v>433</v>
      </c>
      <c r="K339" t="s">
        <v>223</v>
      </c>
      <c r="L339" s="758">
        <v>2.11</v>
      </c>
      <c r="M339" t="s">
        <v>228</v>
      </c>
      <c r="N339" s="681">
        <f t="shared" ca="1" si="22"/>
        <v>0</v>
      </c>
      <c r="O339" s="681">
        <f t="shared" ca="1" si="22"/>
        <v>0</v>
      </c>
      <c r="P339" s="681">
        <f t="shared" ca="1" si="22"/>
        <v>0</v>
      </c>
      <c r="Q339" s="681">
        <f t="shared" ca="1" si="22"/>
        <v>0</v>
      </c>
      <c r="R339" s="681">
        <f t="shared" ca="1" si="22"/>
        <v>0</v>
      </c>
      <c r="S339" t="str">
        <f t="shared" si="23"/>
        <v>ASR_Financial_Report_SHP21Final</v>
      </c>
      <c r="T339" s="960">
        <f t="shared" si="24"/>
        <v>44658</v>
      </c>
      <c r="U339" t="str">
        <f t="shared" si="25"/>
        <v>Unaudited</v>
      </c>
    </row>
    <row r="340" spans="1:21" x14ac:dyDescent="0.25">
      <c r="A340" t="s">
        <v>437</v>
      </c>
      <c r="B340" t="s">
        <v>1366</v>
      </c>
      <c r="C340" t="s">
        <v>1367</v>
      </c>
      <c r="D340" s="15">
        <v>1900</v>
      </c>
      <c r="E340" s="121">
        <v>1</v>
      </c>
      <c r="F340" t="s">
        <v>440</v>
      </c>
      <c r="G340" s="121">
        <v>274</v>
      </c>
      <c r="H340" t="s">
        <v>380</v>
      </c>
      <c r="I340" t="s">
        <v>488</v>
      </c>
      <c r="J340" t="s">
        <v>433</v>
      </c>
      <c r="K340" t="s">
        <v>223</v>
      </c>
      <c r="L340" s="758">
        <v>2.12</v>
      </c>
      <c r="M340" t="s">
        <v>552</v>
      </c>
      <c r="N340" s="681">
        <f t="shared" ca="1" si="22"/>
        <v>0</v>
      </c>
      <c r="O340" s="681">
        <f t="shared" ca="1" si="22"/>
        <v>0</v>
      </c>
      <c r="P340" s="681">
        <f t="shared" ca="1" si="22"/>
        <v>0</v>
      </c>
      <c r="Q340" s="681">
        <f t="shared" ca="1" si="22"/>
        <v>0</v>
      </c>
      <c r="R340" s="681">
        <f t="shared" ca="1" si="22"/>
        <v>0</v>
      </c>
      <c r="S340" t="str">
        <f t="shared" si="23"/>
        <v>ASR_Financial_Report_SHP21Final</v>
      </c>
      <c r="T340" s="960">
        <f t="shared" si="24"/>
        <v>44658</v>
      </c>
      <c r="U340" t="str">
        <f t="shared" si="25"/>
        <v>Unaudited</v>
      </c>
    </row>
    <row r="341" spans="1:21" x14ac:dyDescent="0.25">
      <c r="A341" t="s">
        <v>437</v>
      </c>
      <c r="B341" t="s">
        <v>1366</v>
      </c>
      <c r="C341" t="s">
        <v>1367</v>
      </c>
      <c r="D341" s="15">
        <v>1900</v>
      </c>
      <c r="E341" s="121">
        <v>1</v>
      </c>
      <c r="F341" t="s">
        <v>440</v>
      </c>
      <c r="G341" s="121">
        <v>274</v>
      </c>
      <c r="H341" t="s">
        <v>380</v>
      </c>
      <c r="I341" t="s">
        <v>488</v>
      </c>
      <c r="J341" t="s">
        <v>433</v>
      </c>
      <c r="K341" t="s">
        <v>223</v>
      </c>
      <c r="L341" s="758">
        <v>2.13</v>
      </c>
      <c r="M341" t="s">
        <v>229</v>
      </c>
      <c r="N341" s="681">
        <f t="shared" ca="1" si="22"/>
        <v>0</v>
      </c>
      <c r="O341" s="681">
        <f t="shared" ca="1" si="22"/>
        <v>0</v>
      </c>
      <c r="P341" s="681">
        <f t="shared" ca="1" si="22"/>
        <v>0</v>
      </c>
      <c r="Q341" s="681">
        <f t="shared" ca="1" si="22"/>
        <v>0</v>
      </c>
      <c r="R341" s="681">
        <f t="shared" ca="1" si="22"/>
        <v>0</v>
      </c>
      <c r="S341" t="str">
        <f t="shared" si="23"/>
        <v>ASR_Financial_Report_SHP21Final</v>
      </c>
      <c r="T341" s="960">
        <f t="shared" si="24"/>
        <v>44658</v>
      </c>
      <c r="U341" t="str">
        <f t="shared" si="25"/>
        <v>Unaudited</v>
      </c>
    </row>
    <row r="342" spans="1:21" x14ac:dyDescent="0.25">
      <c r="A342" t="s">
        <v>437</v>
      </c>
      <c r="B342" t="s">
        <v>1366</v>
      </c>
      <c r="C342" t="s">
        <v>1367</v>
      </c>
      <c r="D342" s="15">
        <v>1900</v>
      </c>
      <c r="E342" s="121">
        <v>1</v>
      </c>
      <c r="F342" t="s">
        <v>440</v>
      </c>
      <c r="G342" s="121">
        <v>274</v>
      </c>
      <c r="H342" t="s">
        <v>380</v>
      </c>
      <c r="I342" t="s">
        <v>488</v>
      </c>
      <c r="J342" t="s">
        <v>433</v>
      </c>
      <c r="K342" t="s">
        <v>223</v>
      </c>
      <c r="L342" s="758">
        <v>2.14</v>
      </c>
      <c r="M342" t="s">
        <v>556</v>
      </c>
      <c r="N342" s="681">
        <f t="shared" ca="1" si="22"/>
        <v>0</v>
      </c>
      <c r="O342" s="681">
        <f t="shared" ca="1" si="22"/>
        <v>0</v>
      </c>
      <c r="P342" s="681">
        <f t="shared" ca="1" si="22"/>
        <v>0</v>
      </c>
      <c r="Q342" s="681">
        <f t="shared" ca="1" si="22"/>
        <v>0</v>
      </c>
      <c r="R342" s="681">
        <f t="shared" ca="1" si="22"/>
        <v>0</v>
      </c>
      <c r="S342" t="str">
        <f t="shared" si="23"/>
        <v>ASR_Financial_Report_SHP21Final</v>
      </c>
      <c r="T342" s="960">
        <f t="shared" si="24"/>
        <v>44658</v>
      </c>
      <c r="U342" t="str">
        <f t="shared" si="25"/>
        <v>Unaudited</v>
      </c>
    </row>
    <row r="343" spans="1:21" x14ac:dyDescent="0.25">
      <c r="A343" t="s">
        <v>437</v>
      </c>
      <c r="B343" t="s">
        <v>1366</v>
      </c>
      <c r="C343" t="s">
        <v>1367</v>
      </c>
      <c r="D343" s="15">
        <v>1900</v>
      </c>
      <c r="E343" s="121">
        <v>1</v>
      </c>
      <c r="F343" t="s">
        <v>440</v>
      </c>
      <c r="G343" s="121">
        <v>274</v>
      </c>
      <c r="H343" t="s">
        <v>380</v>
      </c>
      <c r="I343" t="s">
        <v>488</v>
      </c>
      <c r="J343" t="s">
        <v>433</v>
      </c>
      <c r="K343" t="s">
        <v>223</v>
      </c>
      <c r="L343" s="758">
        <v>2.15</v>
      </c>
      <c r="M343" t="s">
        <v>20</v>
      </c>
      <c r="N343" s="681">
        <f t="shared" ca="1" si="22"/>
        <v>0</v>
      </c>
      <c r="O343" s="681">
        <f t="shared" ca="1" si="22"/>
        <v>0</v>
      </c>
      <c r="P343" s="681">
        <f t="shared" ca="1" si="22"/>
        <v>0</v>
      </c>
      <c r="Q343" s="681">
        <f t="shared" ca="1" si="22"/>
        <v>0</v>
      </c>
      <c r="R343" s="681">
        <f t="shared" ca="1" si="22"/>
        <v>0</v>
      </c>
      <c r="S343" t="str">
        <f t="shared" si="23"/>
        <v>ASR_Financial_Report_SHP21Final</v>
      </c>
      <c r="T343" s="960">
        <f t="shared" si="24"/>
        <v>44658</v>
      </c>
      <c r="U343" t="str">
        <f t="shared" si="25"/>
        <v>Unaudited</v>
      </c>
    </row>
    <row r="344" spans="1:21" x14ac:dyDescent="0.25">
      <c r="A344" t="s">
        <v>437</v>
      </c>
      <c r="B344" t="s">
        <v>1366</v>
      </c>
      <c r="C344" t="s">
        <v>1367</v>
      </c>
      <c r="D344" s="15">
        <v>1900</v>
      </c>
      <c r="E344" s="121">
        <v>1</v>
      </c>
      <c r="F344" t="s">
        <v>440</v>
      </c>
      <c r="G344" s="121">
        <v>274</v>
      </c>
      <c r="H344" t="s">
        <v>380</v>
      </c>
      <c r="I344" t="s">
        <v>488</v>
      </c>
      <c r="J344" t="s">
        <v>433</v>
      </c>
      <c r="K344" t="s">
        <v>223</v>
      </c>
      <c r="L344" s="758">
        <v>2.16</v>
      </c>
      <c r="M344" t="s">
        <v>780</v>
      </c>
      <c r="N344" s="681">
        <f t="shared" ca="1" si="22"/>
        <v>0</v>
      </c>
      <c r="O344" s="681">
        <f t="shared" ca="1" si="22"/>
        <v>0</v>
      </c>
      <c r="P344" s="681">
        <f t="shared" ca="1" si="22"/>
        <v>0</v>
      </c>
      <c r="Q344" s="681">
        <f t="shared" ca="1" si="22"/>
        <v>0</v>
      </c>
      <c r="R344" s="681">
        <f t="shared" ca="1" si="22"/>
        <v>0</v>
      </c>
      <c r="S344" t="str">
        <f t="shared" si="23"/>
        <v>ASR_Financial_Report_SHP21Final</v>
      </c>
      <c r="T344" s="960">
        <f t="shared" si="24"/>
        <v>44658</v>
      </c>
      <c r="U344" t="str">
        <f t="shared" si="25"/>
        <v>Unaudited</v>
      </c>
    </row>
    <row r="345" spans="1:21" x14ac:dyDescent="0.25">
      <c r="A345" t="s">
        <v>437</v>
      </c>
      <c r="B345" t="s">
        <v>1366</v>
      </c>
      <c r="C345" t="s">
        <v>1367</v>
      </c>
      <c r="D345" s="15">
        <v>1900</v>
      </c>
      <c r="E345" s="121">
        <v>1</v>
      </c>
      <c r="F345" t="s">
        <v>440</v>
      </c>
      <c r="G345" s="121">
        <v>274</v>
      </c>
      <c r="H345" t="s">
        <v>380</v>
      </c>
      <c r="I345" t="s">
        <v>488</v>
      </c>
      <c r="J345" t="s">
        <v>433</v>
      </c>
      <c r="K345" t="s">
        <v>223</v>
      </c>
      <c r="L345" s="758">
        <v>2.17</v>
      </c>
      <c r="M345" t="s">
        <v>1033</v>
      </c>
      <c r="N345" s="681">
        <f t="shared" ca="1" si="22"/>
        <v>0</v>
      </c>
      <c r="O345" s="681">
        <f t="shared" ca="1" si="22"/>
        <v>0</v>
      </c>
      <c r="P345" s="681">
        <f t="shared" ca="1" si="22"/>
        <v>0</v>
      </c>
      <c r="Q345" s="681">
        <f t="shared" ca="1" si="22"/>
        <v>0</v>
      </c>
      <c r="R345" s="681">
        <f t="shared" ca="1" si="22"/>
        <v>0</v>
      </c>
      <c r="S345" t="str">
        <f t="shared" si="23"/>
        <v>ASR_Financial_Report_SHP21Final</v>
      </c>
      <c r="T345" s="960">
        <f t="shared" si="24"/>
        <v>44658</v>
      </c>
      <c r="U345" t="str">
        <f t="shared" si="25"/>
        <v>Unaudited</v>
      </c>
    </row>
    <row r="346" spans="1:21" x14ac:dyDescent="0.25">
      <c r="A346" t="s">
        <v>437</v>
      </c>
      <c r="B346" t="s">
        <v>1366</v>
      </c>
      <c r="C346" t="s">
        <v>1367</v>
      </c>
      <c r="D346" s="15">
        <v>1900</v>
      </c>
      <c r="E346" s="121">
        <v>1</v>
      </c>
      <c r="F346" t="s">
        <v>440</v>
      </c>
      <c r="G346" s="121">
        <v>274</v>
      </c>
      <c r="H346" t="s">
        <v>380</v>
      </c>
      <c r="I346" t="s">
        <v>488</v>
      </c>
      <c r="J346" t="s">
        <v>433</v>
      </c>
      <c r="K346" t="s">
        <v>223</v>
      </c>
      <c r="L346" s="758">
        <v>2.1800000000000002</v>
      </c>
      <c r="M346" t="s">
        <v>648</v>
      </c>
      <c r="N346" s="681">
        <f t="shared" ca="1" si="22"/>
        <v>0</v>
      </c>
      <c r="O346" s="681">
        <f t="shared" ca="1" si="22"/>
        <v>0</v>
      </c>
      <c r="P346" s="681">
        <f t="shared" ca="1" si="22"/>
        <v>0</v>
      </c>
      <c r="Q346" s="681">
        <f t="shared" ca="1" si="22"/>
        <v>0</v>
      </c>
      <c r="R346" s="681">
        <f t="shared" ca="1" si="22"/>
        <v>0</v>
      </c>
      <c r="S346" t="str">
        <f t="shared" si="23"/>
        <v>ASR_Financial_Report_SHP21Final</v>
      </c>
      <c r="T346" s="960">
        <f t="shared" si="24"/>
        <v>44658</v>
      </c>
      <c r="U346" t="str">
        <f t="shared" si="25"/>
        <v>Unaudited</v>
      </c>
    </row>
    <row r="347" spans="1:21" x14ac:dyDescent="0.25">
      <c r="A347" t="s">
        <v>437</v>
      </c>
      <c r="B347" t="s">
        <v>1366</v>
      </c>
      <c r="C347" t="s">
        <v>1367</v>
      </c>
      <c r="D347" s="15">
        <v>1900</v>
      </c>
      <c r="E347" s="121">
        <v>1</v>
      </c>
      <c r="F347" t="s">
        <v>440</v>
      </c>
      <c r="G347" s="121">
        <v>274</v>
      </c>
      <c r="H347" t="s">
        <v>380</v>
      </c>
      <c r="I347" t="s">
        <v>488</v>
      </c>
      <c r="J347" t="s">
        <v>433</v>
      </c>
      <c r="K347" t="s">
        <v>223</v>
      </c>
      <c r="L347" s="758">
        <v>2.19</v>
      </c>
      <c r="M347" t="s">
        <v>218</v>
      </c>
      <c r="N347" s="681">
        <f t="shared" ca="1" si="22"/>
        <v>0</v>
      </c>
      <c r="O347" s="681">
        <f t="shared" ca="1" si="22"/>
        <v>0</v>
      </c>
      <c r="P347" s="681">
        <f t="shared" ca="1" si="22"/>
        <v>0</v>
      </c>
      <c r="Q347" s="681">
        <f t="shared" ca="1" si="22"/>
        <v>0</v>
      </c>
      <c r="R347" s="681">
        <f t="shared" ca="1" si="22"/>
        <v>0</v>
      </c>
      <c r="S347" t="str">
        <f t="shared" si="23"/>
        <v>ASR_Financial_Report_SHP21Final</v>
      </c>
      <c r="T347" s="960">
        <f t="shared" si="24"/>
        <v>44658</v>
      </c>
      <c r="U347" t="str">
        <f t="shared" si="25"/>
        <v>Unaudited</v>
      </c>
    </row>
    <row r="348" spans="1:21" x14ac:dyDescent="0.25">
      <c r="A348" t="s">
        <v>437</v>
      </c>
      <c r="B348" t="s">
        <v>1366</v>
      </c>
      <c r="C348" t="s">
        <v>1367</v>
      </c>
      <c r="D348" s="15">
        <v>1900</v>
      </c>
      <c r="E348" s="121">
        <v>1</v>
      </c>
      <c r="F348" t="s">
        <v>440</v>
      </c>
      <c r="G348" s="121">
        <v>274</v>
      </c>
      <c r="H348" t="s">
        <v>380</v>
      </c>
      <c r="I348" t="s">
        <v>488</v>
      </c>
      <c r="J348" t="s">
        <v>433</v>
      </c>
      <c r="K348" t="s">
        <v>223</v>
      </c>
      <c r="L348" s="758" t="s">
        <v>691</v>
      </c>
      <c r="M348" t="s">
        <v>230</v>
      </c>
      <c r="N348" s="681">
        <f t="shared" ca="1" si="22"/>
        <v>0</v>
      </c>
      <c r="O348" s="681">
        <f t="shared" ca="1" si="22"/>
        <v>0</v>
      </c>
      <c r="P348" s="681">
        <f t="shared" ca="1" si="22"/>
        <v>0</v>
      </c>
      <c r="Q348" s="681">
        <f t="shared" ca="1" si="22"/>
        <v>0</v>
      </c>
      <c r="R348" s="681">
        <f t="shared" ca="1" si="22"/>
        <v>0</v>
      </c>
      <c r="S348" t="str">
        <f t="shared" si="23"/>
        <v>ASR_Financial_Report_SHP21Final</v>
      </c>
      <c r="T348" s="960">
        <f t="shared" si="24"/>
        <v>44658</v>
      </c>
      <c r="U348" t="str">
        <f t="shared" si="25"/>
        <v>Unaudited</v>
      </c>
    </row>
    <row r="349" spans="1:21" x14ac:dyDescent="0.25">
      <c r="A349" t="s">
        <v>437</v>
      </c>
      <c r="B349" t="s">
        <v>1366</v>
      </c>
      <c r="C349" t="s">
        <v>1367</v>
      </c>
      <c r="D349" s="15">
        <v>1900</v>
      </c>
      <c r="E349" s="121">
        <v>1</v>
      </c>
      <c r="F349" t="s">
        <v>440</v>
      </c>
      <c r="G349" s="121">
        <v>274</v>
      </c>
      <c r="H349" t="s">
        <v>380</v>
      </c>
      <c r="I349" t="s">
        <v>488</v>
      </c>
      <c r="J349" t="s">
        <v>433</v>
      </c>
      <c r="K349" t="s">
        <v>223</v>
      </c>
      <c r="L349" s="758">
        <v>2.21</v>
      </c>
      <c r="M349" t="s">
        <v>466</v>
      </c>
      <c r="N349" s="681">
        <f t="shared" ca="1" si="22"/>
        <v>0</v>
      </c>
      <c r="O349" s="681">
        <f t="shared" ca="1" si="22"/>
        <v>0</v>
      </c>
      <c r="P349" s="681">
        <f t="shared" ca="1" si="22"/>
        <v>0</v>
      </c>
      <c r="Q349" s="681">
        <f t="shared" ca="1" si="22"/>
        <v>0</v>
      </c>
      <c r="R349" s="681">
        <f t="shared" ca="1" si="22"/>
        <v>0</v>
      </c>
      <c r="S349" t="str">
        <f t="shared" si="23"/>
        <v>ASR_Financial_Report_SHP21Final</v>
      </c>
      <c r="T349" s="960">
        <f t="shared" si="24"/>
        <v>44658</v>
      </c>
      <c r="U349" t="str">
        <f t="shared" si="25"/>
        <v>Unaudited</v>
      </c>
    </row>
    <row r="350" spans="1:21" x14ac:dyDescent="0.25">
      <c r="A350" t="s">
        <v>437</v>
      </c>
      <c r="B350" t="s">
        <v>1366</v>
      </c>
      <c r="C350" t="s">
        <v>1367</v>
      </c>
      <c r="D350" s="15">
        <v>1900</v>
      </c>
      <c r="E350" s="121">
        <v>1</v>
      </c>
      <c r="F350" t="s">
        <v>440</v>
      </c>
      <c r="G350" s="121">
        <v>274</v>
      </c>
      <c r="H350" t="s">
        <v>380</v>
      </c>
      <c r="I350" t="s">
        <v>488</v>
      </c>
      <c r="J350" t="s">
        <v>433</v>
      </c>
      <c r="K350" t="s">
        <v>6</v>
      </c>
      <c r="L350" s="758" t="s">
        <v>70</v>
      </c>
      <c r="M350" t="s">
        <v>188</v>
      </c>
      <c r="N350" s="681">
        <f t="shared" ca="1" si="22"/>
        <v>0</v>
      </c>
      <c r="O350" s="681">
        <f t="shared" ca="1" si="22"/>
        <v>0</v>
      </c>
      <c r="P350" s="681">
        <f t="shared" ca="1" si="22"/>
        <v>0</v>
      </c>
      <c r="Q350" s="681">
        <f t="shared" ca="1" si="22"/>
        <v>0</v>
      </c>
      <c r="R350" s="681">
        <f t="shared" ca="1" si="22"/>
        <v>0</v>
      </c>
      <c r="S350" t="str">
        <f t="shared" si="23"/>
        <v>ASR_Financial_Report_SHP21Final</v>
      </c>
      <c r="T350" s="960">
        <f t="shared" si="24"/>
        <v>44658</v>
      </c>
      <c r="U350" t="str">
        <f t="shared" si="25"/>
        <v>Unaudited</v>
      </c>
    </row>
    <row r="351" spans="1:21" x14ac:dyDescent="0.25">
      <c r="A351" t="s">
        <v>437</v>
      </c>
      <c r="B351" t="s">
        <v>1366</v>
      </c>
      <c r="C351" t="s">
        <v>1367</v>
      </c>
      <c r="D351" s="15">
        <v>1900</v>
      </c>
      <c r="E351" s="121">
        <v>1</v>
      </c>
      <c r="F351" t="s">
        <v>440</v>
      </c>
      <c r="G351" s="121">
        <v>274</v>
      </c>
      <c r="H351" t="s">
        <v>380</v>
      </c>
      <c r="I351" t="s">
        <v>488</v>
      </c>
      <c r="J351" t="s">
        <v>433</v>
      </c>
      <c r="K351" t="s">
        <v>6</v>
      </c>
      <c r="L351" s="758" t="s">
        <v>71</v>
      </c>
      <c r="M351" t="s">
        <v>231</v>
      </c>
      <c r="N351" s="681">
        <f t="shared" ca="1" si="22"/>
        <v>0</v>
      </c>
      <c r="O351" s="681">
        <f t="shared" ca="1" si="22"/>
        <v>0</v>
      </c>
      <c r="P351" s="681">
        <f t="shared" ca="1" si="22"/>
        <v>0</v>
      </c>
      <c r="Q351" s="681">
        <f t="shared" ca="1" si="22"/>
        <v>0</v>
      </c>
      <c r="R351" s="681">
        <f t="shared" ca="1" si="22"/>
        <v>0</v>
      </c>
      <c r="S351" t="str">
        <f t="shared" si="23"/>
        <v>ASR_Financial_Report_SHP21Final</v>
      </c>
      <c r="T351" s="960">
        <f t="shared" si="24"/>
        <v>44658</v>
      </c>
      <c r="U351" t="str">
        <f t="shared" si="25"/>
        <v>Unaudited</v>
      </c>
    </row>
    <row r="352" spans="1:21" x14ac:dyDescent="0.25">
      <c r="A352" t="s">
        <v>437</v>
      </c>
      <c r="B352" t="s">
        <v>1366</v>
      </c>
      <c r="C352" t="s">
        <v>1367</v>
      </c>
      <c r="D352" s="15">
        <v>1900</v>
      </c>
      <c r="E352" s="121">
        <v>1</v>
      </c>
      <c r="F352" t="s">
        <v>440</v>
      </c>
      <c r="G352" s="121">
        <v>274</v>
      </c>
      <c r="H352" t="s">
        <v>380</v>
      </c>
      <c r="I352" t="s">
        <v>488</v>
      </c>
      <c r="J352" t="s">
        <v>433</v>
      </c>
      <c r="K352" t="s">
        <v>6</v>
      </c>
      <c r="L352" s="758" t="s">
        <v>72</v>
      </c>
      <c r="M352" t="s">
        <v>164</v>
      </c>
      <c r="N352" s="681">
        <f t="shared" ca="1" si="22"/>
        <v>0</v>
      </c>
      <c r="O352" s="681">
        <f t="shared" ca="1" si="22"/>
        <v>0</v>
      </c>
      <c r="P352" s="681">
        <f t="shared" ca="1" si="22"/>
        <v>0</v>
      </c>
      <c r="Q352" s="681">
        <f t="shared" ca="1" si="22"/>
        <v>0</v>
      </c>
      <c r="R352" s="681">
        <f t="shared" ca="1" si="22"/>
        <v>0</v>
      </c>
      <c r="S352" t="str">
        <f t="shared" si="23"/>
        <v>ASR_Financial_Report_SHP21Final</v>
      </c>
      <c r="T352" s="960">
        <f t="shared" si="24"/>
        <v>44658</v>
      </c>
      <c r="U352" t="str">
        <f t="shared" si="25"/>
        <v>Unaudited</v>
      </c>
    </row>
    <row r="353" spans="1:21" x14ac:dyDescent="0.25">
      <c r="A353" t="s">
        <v>437</v>
      </c>
      <c r="B353" t="s">
        <v>1366</v>
      </c>
      <c r="C353" t="s">
        <v>1367</v>
      </c>
      <c r="D353" s="15">
        <v>1900</v>
      </c>
      <c r="E353" s="121">
        <v>1</v>
      </c>
      <c r="F353" t="s">
        <v>440</v>
      </c>
      <c r="G353" s="121">
        <v>274</v>
      </c>
      <c r="H353" t="s">
        <v>380</v>
      </c>
      <c r="I353" t="s">
        <v>488</v>
      </c>
      <c r="J353" t="s">
        <v>433</v>
      </c>
      <c r="K353" t="s">
        <v>6</v>
      </c>
      <c r="L353" s="758">
        <v>3.4</v>
      </c>
      <c r="M353" t="s">
        <v>461</v>
      </c>
      <c r="N353" s="681">
        <f t="shared" ca="1" si="22"/>
        <v>0</v>
      </c>
      <c r="O353" s="681">
        <f t="shared" ca="1" si="22"/>
        <v>0</v>
      </c>
      <c r="P353" s="681">
        <f t="shared" ca="1" si="22"/>
        <v>0</v>
      </c>
      <c r="Q353" s="681">
        <f t="shared" ca="1" si="22"/>
        <v>0</v>
      </c>
      <c r="R353" s="681">
        <f t="shared" ca="1" si="22"/>
        <v>0</v>
      </c>
      <c r="S353" t="str">
        <f t="shared" si="23"/>
        <v>ASR_Financial_Report_SHP21Final</v>
      </c>
      <c r="T353" s="960">
        <f t="shared" si="24"/>
        <v>44658</v>
      </c>
      <c r="U353" t="str">
        <f t="shared" si="25"/>
        <v>Unaudited</v>
      </c>
    </row>
    <row r="354" spans="1:21" x14ac:dyDescent="0.25">
      <c r="A354" t="s">
        <v>437</v>
      </c>
      <c r="B354" t="s">
        <v>1366</v>
      </c>
      <c r="C354" t="s">
        <v>1367</v>
      </c>
      <c r="D354" s="15">
        <v>1900</v>
      </c>
      <c r="E354" s="121">
        <v>1</v>
      </c>
      <c r="F354" t="s">
        <v>440</v>
      </c>
      <c r="G354" s="121">
        <v>274</v>
      </c>
      <c r="H354" t="s">
        <v>380</v>
      </c>
      <c r="I354" t="s">
        <v>488</v>
      </c>
      <c r="J354" t="s">
        <v>433</v>
      </c>
      <c r="K354" t="s">
        <v>434</v>
      </c>
      <c r="L354" s="758">
        <v>4.5</v>
      </c>
      <c r="M354" t="s">
        <v>32</v>
      </c>
      <c r="N354" s="681">
        <f t="shared" ca="1" si="22"/>
        <v>0</v>
      </c>
      <c r="O354" s="681">
        <f t="shared" ca="1" si="22"/>
        <v>0</v>
      </c>
      <c r="P354" s="681">
        <f t="shared" ca="1" si="22"/>
        <v>0</v>
      </c>
      <c r="Q354" s="681">
        <f t="shared" ca="1" si="22"/>
        <v>0</v>
      </c>
      <c r="R354" s="681">
        <f t="shared" ca="1" si="22"/>
        <v>0</v>
      </c>
      <c r="S354" t="str">
        <f t="shared" si="23"/>
        <v>ASR_Financial_Report_SHP21Final</v>
      </c>
      <c r="T354" s="960">
        <f t="shared" si="24"/>
        <v>44658</v>
      </c>
      <c r="U354" t="str">
        <f t="shared" si="25"/>
        <v>Unaudited</v>
      </c>
    </row>
    <row r="355" spans="1:21" x14ac:dyDescent="0.25">
      <c r="A355" t="s">
        <v>437</v>
      </c>
      <c r="B355" t="s">
        <v>1366</v>
      </c>
      <c r="C355" t="s">
        <v>1367</v>
      </c>
      <c r="D355" s="15">
        <v>1900</v>
      </c>
      <c r="E355" s="121">
        <v>1</v>
      </c>
      <c r="F355" t="s">
        <v>440</v>
      </c>
      <c r="G355" s="121">
        <v>274</v>
      </c>
      <c r="H355" t="s">
        <v>380</v>
      </c>
      <c r="I355" t="s">
        <v>488</v>
      </c>
      <c r="J355" t="s">
        <v>433</v>
      </c>
      <c r="K355" t="s">
        <v>434</v>
      </c>
      <c r="L355" s="758" t="s">
        <v>925</v>
      </c>
      <c r="M355" t="s">
        <v>916</v>
      </c>
      <c r="N355" s="681">
        <f t="shared" ca="1" si="22"/>
        <v>0</v>
      </c>
      <c r="O355" s="681">
        <f t="shared" ca="1" si="22"/>
        <v>0</v>
      </c>
      <c r="P355" s="681">
        <f t="shared" ca="1" si="22"/>
        <v>0</v>
      </c>
      <c r="Q355" s="681">
        <f t="shared" ca="1" si="22"/>
        <v>0</v>
      </c>
      <c r="R355" s="681">
        <f t="shared" ca="1" si="22"/>
        <v>0</v>
      </c>
      <c r="S355" t="str">
        <f t="shared" si="23"/>
        <v>ASR_Financial_Report_SHP21Final</v>
      </c>
      <c r="T355" s="960">
        <f t="shared" si="24"/>
        <v>44658</v>
      </c>
      <c r="U355" t="str">
        <f t="shared" si="25"/>
        <v>Unaudited</v>
      </c>
    </row>
    <row r="356" spans="1:21" x14ac:dyDescent="0.25">
      <c r="A356" t="s">
        <v>437</v>
      </c>
      <c r="B356" t="s">
        <v>1366</v>
      </c>
      <c r="C356" t="s">
        <v>1367</v>
      </c>
      <c r="D356" s="15">
        <v>1900</v>
      </c>
      <c r="E356" s="121">
        <v>1</v>
      </c>
      <c r="F356" t="s">
        <v>440</v>
      </c>
      <c r="G356" s="121">
        <v>274</v>
      </c>
      <c r="H356" t="s">
        <v>380</v>
      </c>
      <c r="I356" t="s">
        <v>488</v>
      </c>
      <c r="J356" t="s">
        <v>433</v>
      </c>
      <c r="K356" t="s">
        <v>434</v>
      </c>
      <c r="L356" s="758" t="s">
        <v>193</v>
      </c>
      <c r="M356" t="s">
        <v>40</v>
      </c>
      <c r="N356" s="681">
        <f t="shared" ca="1" si="22"/>
        <v>0</v>
      </c>
      <c r="O356" s="681">
        <f t="shared" ca="1" si="22"/>
        <v>0</v>
      </c>
      <c r="P356" s="681">
        <f t="shared" ca="1" si="22"/>
        <v>0</v>
      </c>
      <c r="Q356" s="681">
        <f t="shared" ca="1" si="22"/>
        <v>0</v>
      </c>
      <c r="R356" s="681">
        <f t="shared" ca="1" si="22"/>
        <v>0</v>
      </c>
      <c r="S356" t="str">
        <f t="shared" si="23"/>
        <v>ASR_Financial_Report_SHP21Final</v>
      </c>
      <c r="T356" s="960">
        <f t="shared" si="24"/>
        <v>44658</v>
      </c>
      <c r="U356" t="str">
        <f t="shared" si="25"/>
        <v>Unaudited</v>
      </c>
    </row>
    <row r="357" spans="1:21" x14ac:dyDescent="0.25">
      <c r="A357" t="s">
        <v>437</v>
      </c>
      <c r="B357" t="s">
        <v>1366</v>
      </c>
      <c r="C357" t="s">
        <v>1367</v>
      </c>
      <c r="D357" s="15">
        <v>1900</v>
      </c>
      <c r="E357" s="121">
        <v>1</v>
      </c>
      <c r="F357" t="s">
        <v>440</v>
      </c>
      <c r="G357" s="121">
        <v>274</v>
      </c>
      <c r="H357" t="s">
        <v>380</v>
      </c>
      <c r="I357" t="s">
        <v>488</v>
      </c>
      <c r="J357" t="s">
        <v>433</v>
      </c>
      <c r="K357" t="s">
        <v>434</v>
      </c>
      <c r="L357" s="758" t="s">
        <v>192</v>
      </c>
      <c r="M357" t="s">
        <v>329</v>
      </c>
      <c r="N357" s="681">
        <f t="shared" ca="1" si="22"/>
        <v>0</v>
      </c>
      <c r="O357" s="681">
        <f t="shared" ca="1" si="22"/>
        <v>0</v>
      </c>
      <c r="P357" s="681">
        <f t="shared" ca="1" si="22"/>
        <v>0</v>
      </c>
      <c r="Q357" s="681">
        <f t="shared" ca="1" si="22"/>
        <v>0</v>
      </c>
      <c r="R357" s="681">
        <f t="shared" ca="1" si="22"/>
        <v>0</v>
      </c>
      <c r="S357" t="str">
        <f t="shared" si="23"/>
        <v>ASR_Financial_Report_SHP21Final</v>
      </c>
      <c r="T357" s="960">
        <f t="shared" si="24"/>
        <v>44658</v>
      </c>
      <c r="U357" t="str">
        <f t="shared" si="25"/>
        <v>Unaudited</v>
      </c>
    </row>
    <row r="358" spans="1:21" x14ac:dyDescent="0.25">
      <c r="A358" t="s">
        <v>437</v>
      </c>
      <c r="B358" t="s">
        <v>1366</v>
      </c>
      <c r="C358" t="s">
        <v>1367</v>
      </c>
      <c r="D358" s="15">
        <v>1900</v>
      </c>
      <c r="E358" s="121">
        <v>1</v>
      </c>
      <c r="F358" t="s">
        <v>440</v>
      </c>
      <c r="G358" s="121">
        <v>274</v>
      </c>
      <c r="H358" t="s">
        <v>380</v>
      </c>
      <c r="I358" t="s">
        <v>488</v>
      </c>
      <c r="J358" t="s">
        <v>450</v>
      </c>
      <c r="K358" t="s">
        <v>435</v>
      </c>
      <c r="L358" s="758" t="s">
        <v>79</v>
      </c>
      <c r="M358" t="s">
        <v>27</v>
      </c>
      <c r="N358" s="681">
        <f t="shared" ca="1" si="22"/>
        <v>0</v>
      </c>
      <c r="O358" s="681">
        <f t="shared" ca="1" si="22"/>
        <v>0</v>
      </c>
      <c r="P358" s="681">
        <f t="shared" ca="1" si="22"/>
        <v>0</v>
      </c>
      <c r="Q358" s="681">
        <f t="shared" ca="1" si="22"/>
        <v>0</v>
      </c>
      <c r="R358" s="681">
        <f t="shared" ca="1" si="22"/>
        <v>0</v>
      </c>
      <c r="S358" t="str">
        <f t="shared" si="23"/>
        <v>ASR_Financial_Report_SHP21Final</v>
      </c>
      <c r="T358" s="960">
        <f t="shared" si="24"/>
        <v>44658</v>
      </c>
      <c r="U358" t="str">
        <f t="shared" si="25"/>
        <v>Unaudited</v>
      </c>
    </row>
    <row r="359" spans="1:21" x14ac:dyDescent="0.25">
      <c r="A359" t="s">
        <v>437</v>
      </c>
      <c r="B359" t="s">
        <v>1366</v>
      </c>
      <c r="C359" t="s">
        <v>1367</v>
      </c>
      <c r="D359" s="15">
        <v>1900</v>
      </c>
      <c r="E359" s="121">
        <v>1</v>
      </c>
      <c r="F359" t="s">
        <v>440</v>
      </c>
      <c r="G359" s="121">
        <v>274</v>
      </c>
      <c r="H359" t="s">
        <v>380</v>
      </c>
      <c r="I359" t="s">
        <v>488</v>
      </c>
      <c r="J359" t="s">
        <v>450</v>
      </c>
      <c r="K359" t="s">
        <v>435</v>
      </c>
      <c r="L359" s="758" t="s">
        <v>80</v>
      </c>
      <c r="M359" t="s">
        <v>97</v>
      </c>
      <c r="N359" s="681">
        <f t="shared" ca="1" si="22"/>
        <v>0</v>
      </c>
      <c r="O359" s="681">
        <f t="shared" ca="1" si="22"/>
        <v>0</v>
      </c>
      <c r="P359" s="681">
        <f t="shared" ca="1" si="22"/>
        <v>0</v>
      </c>
      <c r="Q359" s="681">
        <f t="shared" ca="1" si="22"/>
        <v>0</v>
      </c>
      <c r="R359" s="681">
        <f t="shared" ca="1" si="22"/>
        <v>0</v>
      </c>
      <c r="S359" t="str">
        <f t="shared" si="23"/>
        <v>ASR_Financial_Report_SHP21Final</v>
      </c>
      <c r="T359" s="960">
        <f t="shared" si="24"/>
        <v>44658</v>
      </c>
      <c r="U359" t="str">
        <f t="shared" si="25"/>
        <v>Unaudited</v>
      </c>
    </row>
    <row r="360" spans="1:21" x14ac:dyDescent="0.25">
      <c r="A360" t="s">
        <v>437</v>
      </c>
      <c r="B360" t="s">
        <v>1366</v>
      </c>
      <c r="C360" t="s">
        <v>1367</v>
      </c>
      <c r="D360" s="15">
        <v>1900</v>
      </c>
      <c r="E360" s="121">
        <v>1</v>
      </c>
      <c r="F360" t="s">
        <v>440</v>
      </c>
      <c r="G360" s="121">
        <v>274</v>
      </c>
      <c r="H360" t="s">
        <v>380</v>
      </c>
      <c r="I360" t="s">
        <v>488</v>
      </c>
      <c r="J360" t="s">
        <v>450</v>
      </c>
      <c r="K360" t="s">
        <v>435</v>
      </c>
      <c r="L360" s="758" t="s">
        <v>81</v>
      </c>
      <c r="M360" t="s">
        <v>98</v>
      </c>
      <c r="N360" s="681">
        <f t="shared" ca="1" si="22"/>
        <v>0</v>
      </c>
      <c r="O360" s="681">
        <f t="shared" ca="1" si="22"/>
        <v>0</v>
      </c>
      <c r="P360" s="681">
        <f t="shared" ca="1" si="22"/>
        <v>0</v>
      </c>
      <c r="Q360" s="681">
        <f t="shared" ca="1" si="22"/>
        <v>0</v>
      </c>
      <c r="R360" s="681">
        <f t="shared" ca="1" si="22"/>
        <v>0</v>
      </c>
      <c r="S360" t="str">
        <f t="shared" si="23"/>
        <v>ASR_Financial_Report_SHP21Final</v>
      </c>
      <c r="T360" s="960">
        <f t="shared" si="24"/>
        <v>44658</v>
      </c>
      <c r="U360" t="str">
        <f t="shared" si="25"/>
        <v>Unaudited</v>
      </c>
    </row>
    <row r="361" spans="1:21" x14ac:dyDescent="0.25">
      <c r="A361" t="s">
        <v>437</v>
      </c>
      <c r="B361" t="s">
        <v>1366</v>
      </c>
      <c r="C361" t="s">
        <v>1367</v>
      </c>
      <c r="D361" s="15">
        <v>1900</v>
      </c>
      <c r="E361" s="121">
        <v>1</v>
      </c>
      <c r="F361" t="s">
        <v>440</v>
      </c>
      <c r="G361" s="121">
        <v>274</v>
      </c>
      <c r="H361" t="s">
        <v>380</v>
      </c>
      <c r="I361" t="s">
        <v>488</v>
      </c>
      <c r="J361" t="s">
        <v>450</v>
      </c>
      <c r="K361" t="s">
        <v>435</v>
      </c>
      <c r="L361" s="758" t="s">
        <v>82</v>
      </c>
      <c r="M361" t="s">
        <v>99</v>
      </c>
      <c r="N361" s="681">
        <f t="shared" ca="1" si="22"/>
        <v>0</v>
      </c>
      <c r="O361" s="681">
        <f t="shared" ca="1" si="22"/>
        <v>0</v>
      </c>
      <c r="P361" s="681">
        <f t="shared" ca="1" si="22"/>
        <v>0</v>
      </c>
      <c r="Q361" s="681">
        <f t="shared" ca="1" si="22"/>
        <v>0</v>
      </c>
      <c r="R361" s="681">
        <f t="shared" ca="1" si="22"/>
        <v>0</v>
      </c>
      <c r="S361" t="str">
        <f t="shared" si="23"/>
        <v>ASR_Financial_Report_SHP21Final</v>
      </c>
      <c r="T361" s="960">
        <f t="shared" si="24"/>
        <v>44658</v>
      </c>
      <c r="U361" t="str">
        <f t="shared" si="25"/>
        <v>Unaudited</v>
      </c>
    </row>
    <row r="362" spans="1:21" x14ac:dyDescent="0.25">
      <c r="A362" t="s">
        <v>437</v>
      </c>
      <c r="B362" t="s">
        <v>1366</v>
      </c>
      <c r="C362" t="s">
        <v>1367</v>
      </c>
      <c r="D362" s="15">
        <v>1900</v>
      </c>
      <c r="E362" s="121">
        <v>1</v>
      </c>
      <c r="F362" t="s">
        <v>440</v>
      </c>
      <c r="G362" s="121">
        <v>274</v>
      </c>
      <c r="H362" t="s">
        <v>380</v>
      </c>
      <c r="I362" t="s">
        <v>488</v>
      </c>
      <c r="J362" t="s">
        <v>450</v>
      </c>
      <c r="K362" t="s">
        <v>435</v>
      </c>
      <c r="L362" s="758" t="s">
        <v>216</v>
      </c>
      <c r="M362" t="s">
        <v>100</v>
      </c>
      <c r="N362" s="681">
        <f t="shared" ca="1" si="22"/>
        <v>0</v>
      </c>
      <c r="O362" s="681">
        <f t="shared" ca="1" si="22"/>
        <v>0</v>
      </c>
      <c r="P362" s="681">
        <f t="shared" ca="1" si="22"/>
        <v>0</v>
      </c>
      <c r="Q362" s="681">
        <f t="shared" ca="1" si="22"/>
        <v>0</v>
      </c>
      <c r="R362" s="681">
        <f t="shared" ca="1" si="22"/>
        <v>0</v>
      </c>
      <c r="S362" t="str">
        <f t="shared" si="23"/>
        <v>ASR_Financial_Report_SHP21Final</v>
      </c>
      <c r="T362" s="960">
        <f t="shared" si="24"/>
        <v>44658</v>
      </c>
      <c r="U362" t="str">
        <f t="shared" si="25"/>
        <v>Unaudited</v>
      </c>
    </row>
    <row r="363" spans="1:21" x14ac:dyDescent="0.25">
      <c r="A363" t="s">
        <v>437</v>
      </c>
      <c r="B363" t="s">
        <v>1366</v>
      </c>
      <c r="C363" t="s">
        <v>1367</v>
      </c>
      <c r="D363" s="15">
        <v>1900</v>
      </c>
      <c r="E363" s="121">
        <v>1</v>
      </c>
      <c r="F363" t="s">
        <v>440</v>
      </c>
      <c r="G363" s="121">
        <v>274</v>
      </c>
      <c r="H363" t="s">
        <v>380</v>
      </c>
      <c r="I363" t="s">
        <v>488</v>
      </c>
      <c r="J363" t="s">
        <v>450</v>
      </c>
      <c r="K363" t="s">
        <v>435</v>
      </c>
      <c r="L363" s="758" t="s">
        <v>215</v>
      </c>
      <c r="M363" t="s">
        <v>28</v>
      </c>
      <c r="N363" s="681">
        <f t="shared" ca="1" si="22"/>
        <v>0</v>
      </c>
      <c r="O363" s="681">
        <f t="shared" ca="1" si="22"/>
        <v>0</v>
      </c>
      <c r="P363" s="681">
        <f t="shared" ca="1" si="22"/>
        <v>0</v>
      </c>
      <c r="Q363" s="681">
        <f t="shared" ca="1" si="22"/>
        <v>0</v>
      </c>
      <c r="R363" s="681">
        <f t="shared" ca="1" si="22"/>
        <v>0</v>
      </c>
      <c r="S363" t="str">
        <f t="shared" si="23"/>
        <v>ASR_Financial_Report_SHP21Final</v>
      </c>
      <c r="T363" s="960">
        <f t="shared" si="24"/>
        <v>44658</v>
      </c>
      <c r="U363" t="str">
        <f t="shared" si="25"/>
        <v>Unaudited</v>
      </c>
    </row>
    <row r="364" spans="1:21" x14ac:dyDescent="0.25">
      <c r="A364" t="s">
        <v>437</v>
      </c>
      <c r="B364" t="s">
        <v>1366</v>
      </c>
      <c r="C364" t="s">
        <v>1367</v>
      </c>
      <c r="D364" s="15">
        <v>1900</v>
      </c>
      <c r="E364" s="121">
        <v>1</v>
      </c>
      <c r="F364" t="s">
        <v>440</v>
      </c>
      <c r="G364" s="121">
        <v>274</v>
      </c>
      <c r="H364" t="s">
        <v>380</v>
      </c>
      <c r="I364" t="s">
        <v>488</v>
      </c>
      <c r="J364" t="s">
        <v>436</v>
      </c>
      <c r="K364" t="s">
        <v>436</v>
      </c>
      <c r="L364" s="758" t="s">
        <v>84</v>
      </c>
      <c r="M364" t="s">
        <v>327</v>
      </c>
      <c r="N364" s="681">
        <f t="shared" ca="1" si="22"/>
        <v>0</v>
      </c>
      <c r="O364" s="681">
        <f t="shared" ca="1" si="22"/>
        <v>0</v>
      </c>
      <c r="P364" s="681">
        <f t="shared" ca="1" si="22"/>
        <v>0</v>
      </c>
      <c r="Q364" s="681">
        <f t="shared" ca="1" si="22"/>
        <v>0</v>
      </c>
      <c r="R364" s="681">
        <f t="shared" ca="1" si="22"/>
        <v>0</v>
      </c>
      <c r="S364" t="str">
        <f t="shared" si="23"/>
        <v>ASR_Financial_Report_SHP21Final</v>
      </c>
      <c r="T364" s="960">
        <f t="shared" si="24"/>
        <v>44658</v>
      </c>
      <c r="U364" t="str">
        <f t="shared" si="25"/>
        <v>Unaudited</v>
      </c>
    </row>
    <row r="365" spans="1:21" x14ac:dyDescent="0.25">
      <c r="A365" t="s">
        <v>437</v>
      </c>
      <c r="B365" t="s">
        <v>1366</v>
      </c>
      <c r="C365" t="s">
        <v>1367</v>
      </c>
      <c r="D365" s="15">
        <v>1900</v>
      </c>
      <c r="E365" s="121">
        <v>1</v>
      </c>
      <c r="F365" t="s">
        <v>440</v>
      </c>
      <c r="G365" s="121">
        <v>274</v>
      </c>
      <c r="H365" t="s">
        <v>380</v>
      </c>
      <c r="I365" t="s">
        <v>488</v>
      </c>
      <c r="J365" t="s">
        <v>436</v>
      </c>
      <c r="K365" t="s">
        <v>436</v>
      </c>
      <c r="L365" s="758" t="s">
        <v>85</v>
      </c>
      <c r="M365" t="s">
        <v>325</v>
      </c>
      <c r="N365" s="681">
        <f t="shared" ca="1" si="22"/>
        <v>0</v>
      </c>
      <c r="O365" s="681">
        <f t="shared" ca="1" si="22"/>
        <v>0</v>
      </c>
      <c r="P365" s="681">
        <f t="shared" ca="1" si="22"/>
        <v>0</v>
      </c>
      <c r="Q365" s="681">
        <f t="shared" ca="1" si="22"/>
        <v>0</v>
      </c>
      <c r="R365" s="681">
        <f t="shared" ca="1" si="22"/>
        <v>0</v>
      </c>
      <c r="S365" t="str">
        <f t="shared" si="23"/>
        <v>ASR_Financial_Report_SHP21Final</v>
      </c>
      <c r="T365" s="960">
        <f t="shared" si="24"/>
        <v>44658</v>
      </c>
      <c r="U365" t="str">
        <f t="shared" si="25"/>
        <v>Unaudited</v>
      </c>
    </row>
    <row r="366" spans="1:21" x14ac:dyDescent="0.25">
      <c r="A366" t="s">
        <v>437</v>
      </c>
      <c r="B366" t="s">
        <v>1366</v>
      </c>
      <c r="C366" t="s">
        <v>1367</v>
      </c>
      <c r="D366" s="15">
        <v>1900</v>
      </c>
      <c r="E366" s="121">
        <v>1</v>
      </c>
      <c r="F366" t="s">
        <v>440</v>
      </c>
      <c r="G366" s="121">
        <v>274</v>
      </c>
      <c r="H366" t="s">
        <v>380</v>
      </c>
      <c r="I366" t="s">
        <v>488</v>
      </c>
      <c r="J366" t="s">
        <v>436</v>
      </c>
      <c r="K366" t="s">
        <v>436</v>
      </c>
      <c r="L366" s="758" t="s">
        <v>86</v>
      </c>
      <c r="M366" t="s">
        <v>494</v>
      </c>
      <c r="N366" s="681">
        <f t="shared" ca="1" si="22"/>
        <v>0</v>
      </c>
      <c r="O366" s="681">
        <f t="shared" ca="1" si="22"/>
        <v>0</v>
      </c>
      <c r="P366" s="681">
        <f t="shared" ca="1" si="22"/>
        <v>0</v>
      </c>
      <c r="Q366" s="681">
        <f t="shared" ca="1" si="22"/>
        <v>0</v>
      </c>
      <c r="R366" s="681">
        <f t="shared" ca="1" si="22"/>
        <v>0</v>
      </c>
      <c r="S366" t="str">
        <f t="shared" si="23"/>
        <v>ASR_Financial_Report_SHP21Final</v>
      </c>
      <c r="T366" s="960">
        <f t="shared" si="24"/>
        <v>44658</v>
      </c>
      <c r="U366" t="str">
        <f t="shared" si="25"/>
        <v>Unaudited</v>
      </c>
    </row>
    <row r="367" spans="1:21" x14ac:dyDescent="0.25">
      <c r="A367" t="s">
        <v>437</v>
      </c>
      <c r="B367" t="s">
        <v>1366</v>
      </c>
      <c r="C367" t="s">
        <v>1367</v>
      </c>
      <c r="D367" s="15">
        <v>1900</v>
      </c>
      <c r="E367" s="121">
        <v>1</v>
      </c>
      <c r="F367" t="s">
        <v>440</v>
      </c>
      <c r="G367" s="121">
        <v>274</v>
      </c>
      <c r="H367" t="s">
        <v>380</v>
      </c>
      <c r="I367" t="s">
        <v>488</v>
      </c>
      <c r="J367" t="s">
        <v>436</v>
      </c>
      <c r="K367" t="s">
        <v>436</v>
      </c>
      <c r="L367" s="758" t="s">
        <v>87</v>
      </c>
      <c r="M367" t="s">
        <v>495</v>
      </c>
      <c r="N367" s="681">
        <f t="shared" ca="1" si="22"/>
        <v>0</v>
      </c>
      <c r="O367" s="681">
        <f t="shared" ca="1" si="22"/>
        <v>0</v>
      </c>
      <c r="P367" s="681">
        <f t="shared" ca="1" si="22"/>
        <v>0</v>
      </c>
      <c r="Q367" s="681">
        <f t="shared" ca="1" si="22"/>
        <v>0</v>
      </c>
      <c r="R367" s="681">
        <f t="shared" ca="1" si="22"/>
        <v>0</v>
      </c>
      <c r="S367" t="str">
        <f t="shared" si="23"/>
        <v>ASR_Financial_Report_SHP21Final</v>
      </c>
      <c r="T367" s="960">
        <f t="shared" si="24"/>
        <v>44658</v>
      </c>
      <c r="U367" t="str">
        <f t="shared" si="25"/>
        <v>Unaudited</v>
      </c>
    </row>
    <row r="368" spans="1:21" x14ac:dyDescent="0.25">
      <c r="A368" t="s">
        <v>437</v>
      </c>
      <c r="B368" t="s">
        <v>1366</v>
      </c>
      <c r="C368" t="s">
        <v>1367</v>
      </c>
      <c r="D368" s="15">
        <v>1900</v>
      </c>
      <c r="E368" s="121">
        <v>1</v>
      </c>
      <c r="F368" t="s">
        <v>440</v>
      </c>
      <c r="G368" s="121">
        <v>274</v>
      </c>
      <c r="H368" t="s">
        <v>380</v>
      </c>
      <c r="I368" t="s">
        <v>488</v>
      </c>
      <c r="J368" t="s">
        <v>436</v>
      </c>
      <c r="K368" t="s">
        <v>436</v>
      </c>
      <c r="L368" s="758" t="s">
        <v>213</v>
      </c>
      <c r="M368" t="s">
        <v>496</v>
      </c>
      <c r="N368" s="681">
        <f t="shared" ca="1" si="22"/>
        <v>0</v>
      </c>
      <c r="O368" s="681">
        <f t="shared" ca="1" si="22"/>
        <v>0</v>
      </c>
      <c r="P368" s="681">
        <f t="shared" ca="1" si="22"/>
        <v>0</v>
      </c>
      <c r="Q368" s="681">
        <f t="shared" ca="1" si="22"/>
        <v>0</v>
      </c>
      <c r="R368" s="681">
        <f t="shared" ca="1" si="22"/>
        <v>0</v>
      </c>
      <c r="S368" t="str">
        <f t="shared" si="23"/>
        <v>ASR_Financial_Report_SHP21Final</v>
      </c>
      <c r="T368" s="960">
        <f t="shared" si="24"/>
        <v>44658</v>
      </c>
      <c r="U368" t="str">
        <f t="shared" si="25"/>
        <v>Unaudited</v>
      </c>
    </row>
    <row r="369" spans="1:21" x14ac:dyDescent="0.25">
      <c r="A369" t="s">
        <v>437</v>
      </c>
      <c r="B369" t="s">
        <v>1366</v>
      </c>
      <c r="C369" t="s">
        <v>1367</v>
      </c>
      <c r="D369" s="15">
        <v>1900</v>
      </c>
      <c r="E369" s="121">
        <v>1</v>
      </c>
      <c r="F369" t="s">
        <v>440</v>
      </c>
      <c r="G369" s="121">
        <v>274</v>
      </c>
      <c r="H369" t="s">
        <v>380</v>
      </c>
      <c r="I369" t="s">
        <v>489</v>
      </c>
      <c r="J369" t="s">
        <v>26</v>
      </c>
      <c r="K369" t="s">
        <v>26</v>
      </c>
      <c r="L369" s="758" t="s">
        <v>204</v>
      </c>
      <c r="M369" t="s">
        <v>26</v>
      </c>
      <c r="N369" s="681">
        <f t="shared" ca="1" si="22"/>
        <v>0</v>
      </c>
      <c r="O369" s="681">
        <f t="shared" ca="1" si="22"/>
        <v>0</v>
      </c>
      <c r="P369" s="681">
        <f t="shared" ca="1" si="22"/>
        <v>0</v>
      </c>
      <c r="Q369" s="681">
        <f t="shared" ca="1" si="22"/>
        <v>0</v>
      </c>
      <c r="R369" s="681">
        <f t="shared" ca="1" si="22"/>
        <v>0</v>
      </c>
      <c r="S369" t="str">
        <f t="shared" si="23"/>
        <v>ASR_Financial_Report_SHP21Final</v>
      </c>
      <c r="T369" s="960">
        <f t="shared" si="24"/>
        <v>44658</v>
      </c>
      <c r="U369" t="str">
        <f t="shared" si="25"/>
        <v>Unaudited</v>
      </c>
    </row>
    <row r="370" spans="1:21" x14ac:dyDescent="0.25">
      <c r="A370" t="s">
        <v>437</v>
      </c>
      <c r="B370" t="s">
        <v>1366</v>
      </c>
      <c r="C370" t="s">
        <v>1367</v>
      </c>
      <c r="D370" s="15">
        <v>1900</v>
      </c>
      <c r="E370" s="121">
        <v>1</v>
      </c>
      <c r="F370" t="s">
        <v>441</v>
      </c>
      <c r="G370" s="121">
        <v>366</v>
      </c>
      <c r="H370" t="s">
        <v>380</v>
      </c>
      <c r="I370" t="s">
        <v>432</v>
      </c>
      <c r="J370" t="s">
        <v>432</v>
      </c>
      <c r="K370" t="s">
        <v>432</v>
      </c>
      <c r="M370" t="s">
        <v>432</v>
      </c>
      <c r="N370" s="681">
        <f t="shared" ca="1" si="22"/>
        <v>0</v>
      </c>
      <c r="O370" s="681">
        <f t="shared" ca="1" si="22"/>
        <v>0</v>
      </c>
      <c r="P370" s="681">
        <f t="shared" ca="1" si="22"/>
        <v>0</v>
      </c>
      <c r="Q370" s="681">
        <f t="shared" ca="1" si="22"/>
        <v>0</v>
      </c>
      <c r="R370" s="681">
        <f t="shared" ca="1" si="22"/>
        <v>0</v>
      </c>
      <c r="S370" t="str">
        <f t="shared" si="23"/>
        <v>ASR_Financial_Report_SHP21Final</v>
      </c>
      <c r="T370" s="960">
        <f t="shared" si="24"/>
        <v>44658</v>
      </c>
      <c r="U370" t="str">
        <f t="shared" si="25"/>
        <v>Unaudited</v>
      </c>
    </row>
    <row r="371" spans="1:21" x14ac:dyDescent="0.25">
      <c r="A371" t="s">
        <v>437</v>
      </c>
      <c r="B371" t="s">
        <v>1366</v>
      </c>
      <c r="C371" t="s">
        <v>1367</v>
      </c>
      <c r="D371" s="15">
        <v>1900</v>
      </c>
      <c r="E371" s="121">
        <v>1</v>
      </c>
      <c r="F371" t="s">
        <v>441</v>
      </c>
      <c r="G371" s="121">
        <v>366</v>
      </c>
      <c r="H371" t="s">
        <v>380</v>
      </c>
      <c r="I371" t="s">
        <v>487</v>
      </c>
      <c r="J371" t="s">
        <v>12</v>
      </c>
      <c r="K371" t="s">
        <v>12</v>
      </c>
      <c r="L371" s="758">
        <v>1.1000000000000001</v>
      </c>
      <c r="M371" t="s">
        <v>12</v>
      </c>
      <c r="N371" s="681">
        <f t="shared" ca="1" si="22"/>
        <v>0</v>
      </c>
      <c r="O371" s="681">
        <f t="shared" ca="1" si="22"/>
        <v>0</v>
      </c>
      <c r="P371" s="681">
        <f t="shared" ca="1" si="22"/>
        <v>0</v>
      </c>
      <c r="Q371" s="681">
        <f t="shared" ca="1" si="22"/>
        <v>0</v>
      </c>
      <c r="R371" s="681">
        <f t="shared" ca="1" si="22"/>
        <v>0</v>
      </c>
      <c r="S371" t="str">
        <f t="shared" si="23"/>
        <v>ASR_Financial_Report_SHP21Final</v>
      </c>
      <c r="T371" s="960">
        <f t="shared" si="24"/>
        <v>44658</v>
      </c>
      <c r="U371" t="str">
        <f t="shared" si="25"/>
        <v>Unaudited</v>
      </c>
    </row>
    <row r="372" spans="1:21" x14ac:dyDescent="0.25">
      <c r="A372" t="s">
        <v>437</v>
      </c>
      <c r="B372" t="s">
        <v>1366</v>
      </c>
      <c r="C372" t="s">
        <v>1367</v>
      </c>
      <c r="D372" s="15">
        <v>1900</v>
      </c>
      <c r="E372" s="121">
        <v>1</v>
      </c>
      <c r="F372" t="s">
        <v>441</v>
      </c>
      <c r="G372" s="121">
        <v>366</v>
      </c>
      <c r="H372" t="s">
        <v>380</v>
      </c>
      <c r="I372" t="s">
        <v>487</v>
      </c>
      <c r="J372" t="s">
        <v>12</v>
      </c>
      <c r="K372" t="s">
        <v>222</v>
      </c>
      <c r="L372" s="758">
        <v>1.2</v>
      </c>
      <c r="M372" t="s">
        <v>222</v>
      </c>
      <c r="N372" s="681">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681">
        <f t="shared" ca="1" si="26"/>
        <v>0</v>
      </c>
      <c r="P372" s="681">
        <f t="shared" ca="1" si="26"/>
        <v>0</v>
      </c>
      <c r="Q372" s="681">
        <f t="shared" ca="1" si="26"/>
        <v>0</v>
      </c>
      <c r="R372" s="681">
        <f t="shared" ca="1" si="26"/>
        <v>0</v>
      </c>
      <c r="S372" t="str">
        <f t="shared" si="23"/>
        <v>ASR_Financial_Report_SHP21Final</v>
      </c>
      <c r="T372" s="960">
        <f t="shared" si="24"/>
        <v>44658</v>
      </c>
      <c r="U372" t="str">
        <f t="shared" si="25"/>
        <v>Unaudited</v>
      </c>
    </row>
    <row r="373" spans="1:21" x14ac:dyDescent="0.25">
      <c r="A373" t="s">
        <v>437</v>
      </c>
      <c r="B373" t="s">
        <v>1366</v>
      </c>
      <c r="C373" t="s">
        <v>1367</v>
      </c>
      <c r="D373" s="15">
        <v>1900</v>
      </c>
      <c r="E373" s="121">
        <v>1</v>
      </c>
      <c r="F373" t="s">
        <v>441</v>
      </c>
      <c r="G373" s="121">
        <v>366</v>
      </c>
      <c r="H373" t="s">
        <v>380</v>
      </c>
      <c r="I373" t="s">
        <v>487</v>
      </c>
      <c r="J373" t="s">
        <v>12</v>
      </c>
      <c r="K373" t="s">
        <v>1304</v>
      </c>
      <c r="L373" s="758" t="s">
        <v>1300</v>
      </c>
      <c r="M373" t="s">
        <v>1304</v>
      </c>
      <c r="N373" s="681">
        <f t="shared" ca="1" si="26"/>
        <v>0</v>
      </c>
      <c r="O373" s="681">
        <f t="shared" ca="1" si="26"/>
        <v>0</v>
      </c>
      <c r="P373" s="681">
        <f t="shared" ca="1" si="26"/>
        <v>0</v>
      </c>
      <c r="Q373" s="681">
        <f t="shared" ca="1" si="26"/>
        <v>0</v>
      </c>
      <c r="R373" s="681">
        <f t="shared" ca="1" si="26"/>
        <v>0</v>
      </c>
      <c r="S373" t="str">
        <f t="shared" si="23"/>
        <v>ASR_Financial_Report_SHP21Final</v>
      </c>
      <c r="T373" s="960">
        <f t="shared" si="24"/>
        <v>44658</v>
      </c>
      <c r="U373" t="str">
        <f t="shared" si="25"/>
        <v>Unaudited</v>
      </c>
    </row>
    <row r="374" spans="1:21" x14ac:dyDescent="0.25">
      <c r="A374" t="s">
        <v>437</v>
      </c>
      <c r="B374" t="s">
        <v>1366</v>
      </c>
      <c r="C374" t="s">
        <v>1367</v>
      </c>
      <c r="D374" s="15">
        <v>1900</v>
      </c>
      <c r="E374" s="121">
        <v>1</v>
      </c>
      <c r="F374" t="s">
        <v>441</v>
      </c>
      <c r="G374" s="121">
        <v>366</v>
      </c>
      <c r="H374" t="s">
        <v>380</v>
      </c>
      <c r="I374" t="s">
        <v>487</v>
      </c>
      <c r="J374" t="s">
        <v>12</v>
      </c>
      <c r="K374" t="s">
        <v>1306</v>
      </c>
      <c r="L374" s="758" t="s">
        <v>1305</v>
      </c>
      <c r="M374" t="s">
        <v>1306</v>
      </c>
      <c r="N374" s="681">
        <f t="shared" ca="1" si="26"/>
        <v>0</v>
      </c>
      <c r="O374" s="681">
        <f t="shared" ca="1" si="26"/>
        <v>0</v>
      </c>
      <c r="P374" s="681">
        <f t="shared" ca="1" si="26"/>
        <v>0</v>
      </c>
      <c r="Q374" s="681">
        <f t="shared" ca="1" si="26"/>
        <v>0</v>
      </c>
      <c r="R374" s="681">
        <f t="shared" ca="1" si="26"/>
        <v>0</v>
      </c>
      <c r="S374" t="str">
        <f t="shared" si="23"/>
        <v>ASR_Financial_Report_SHP21Final</v>
      </c>
      <c r="T374" s="960">
        <f t="shared" si="24"/>
        <v>44658</v>
      </c>
      <c r="U374" t="str">
        <f t="shared" si="25"/>
        <v>Unaudited</v>
      </c>
    </row>
    <row r="375" spans="1:21" x14ac:dyDescent="0.25">
      <c r="A375" t="s">
        <v>437</v>
      </c>
      <c r="B375" t="s">
        <v>1366</v>
      </c>
      <c r="C375" t="s">
        <v>1367</v>
      </c>
      <c r="D375" s="15">
        <v>1900</v>
      </c>
      <c r="E375" s="121">
        <v>1</v>
      </c>
      <c r="F375" t="s">
        <v>441</v>
      </c>
      <c r="G375" s="121">
        <v>366</v>
      </c>
      <c r="H375" t="s">
        <v>380</v>
      </c>
      <c r="I375" t="s">
        <v>487</v>
      </c>
      <c r="J375" t="s">
        <v>13</v>
      </c>
      <c r="K375" t="s">
        <v>13</v>
      </c>
      <c r="L375" s="758" t="s">
        <v>63</v>
      </c>
      <c r="M375" t="s">
        <v>13</v>
      </c>
      <c r="N375" s="681">
        <f t="shared" ca="1" si="26"/>
        <v>0</v>
      </c>
      <c r="O375" s="681">
        <f t="shared" ca="1" si="26"/>
        <v>0</v>
      </c>
      <c r="P375" s="681">
        <f t="shared" ca="1" si="26"/>
        <v>0</v>
      </c>
      <c r="Q375" s="681">
        <f t="shared" ca="1" si="26"/>
        <v>0</v>
      </c>
      <c r="R375" s="681">
        <f t="shared" ca="1" si="26"/>
        <v>0</v>
      </c>
      <c r="S375" t="str">
        <f t="shared" si="23"/>
        <v>ASR_Financial_Report_SHP21Final</v>
      </c>
      <c r="T375" s="960">
        <f t="shared" si="24"/>
        <v>44658</v>
      </c>
      <c r="U375" t="str">
        <f t="shared" si="25"/>
        <v>Unaudited</v>
      </c>
    </row>
    <row r="376" spans="1:21" x14ac:dyDescent="0.25">
      <c r="A376" t="s">
        <v>437</v>
      </c>
      <c r="B376" t="s">
        <v>1366</v>
      </c>
      <c r="C376" t="s">
        <v>1367</v>
      </c>
      <c r="D376" s="15">
        <v>1900</v>
      </c>
      <c r="E376" s="121">
        <v>1</v>
      </c>
      <c r="F376" t="s">
        <v>441</v>
      </c>
      <c r="G376" s="121">
        <v>366</v>
      </c>
      <c r="H376" t="s">
        <v>380</v>
      </c>
      <c r="I376" t="s">
        <v>488</v>
      </c>
      <c r="J376" t="s">
        <v>433</v>
      </c>
      <c r="K376" t="s">
        <v>777</v>
      </c>
      <c r="L376" s="758">
        <v>2.1</v>
      </c>
      <c r="M376" t="s">
        <v>712</v>
      </c>
      <c r="N376" s="681">
        <f t="shared" ca="1" si="26"/>
        <v>0</v>
      </c>
      <c r="O376" s="681">
        <f t="shared" ca="1" si="26"/>
        <v>0</v>
      </c>
      <c r="P376" s="681">
        <f t="shared" ca="1" si="26"/>
        <v>0</v>
      </c>
      <c r="Q376" s="681">
        <f t="shared" ca="1" si="26"/>
        <v>0</v>
      </c>
      <c r="R376" s="681">
        <f t="shared" ca="1" si="26"/>
        <v>0</v>
      </c>
      <c r="S376" t="str">
        <f t="shared" si="23"/>
        <v>ASR_Financial_Report_SHP21Final</v>
      </c>
      <c r="T376" s="960">
        <f t="shared" si="24"/>
        <v>44658</v>
      </c>
      <c r="U376" t="str">
        <f t="shared" si="25"/>
        <v>Unaudited</v>
      </c>
    </row>
    <row r="377" spans="1:21" x14ac:dyDescent="0.25">
      <c r="A377" t="s">
        <v>437</v>
      </c>
      <c r="B377" t="s">
        <v>1366</v>
      </c>
      <c r="C377" t="s">
        <v>1367</v>
      </c>
      <c r="D377" s="15">
        <v>1900</v>
      </c>
      <c r="E377" s="121">
        <v>1</v>
      </c>
      <c r="F377" t="s">
        <v>441</v>
      </c>
      <c r="G377" s="121">
        <v>366</v>
      </c>
      <c r="H377" t="s">
        <v>380</v>
      </c>
      <c r="I377" t="s">
        <v>488</v>
      </c>
      <c r="J377" t="s">
        <v>433</v>
      </c>
      <c r="K377" t="s">
        <v>777</v>
      </c>
      <c r="L377" s="758">
        <v>2.2000000000000002</v>
      </c>
      <c r="M377" t="s">
        <v>713</v>
      </c>
      <c r="N377" s="681">
        <f t="shared" ca="1" si="26"/>
        <v>0</v>
      </c>
      <c r="O377" s="681">
        <f t="shared" ca="1" si="26"/>
        <v>0</v>
      </c>
      <c r="P377" s="681">
        <f t="shared" ca="1" si="26"/>
        <v>0</v>
      </c>
      <c r="Q377" s="681">
        <f t="shared" ca="1" si="26"/>
        <v>0</v>
      </c>
      <c r="R377" s="681">
        <f t="shared" ca="1" si="26"/>
        <v>0</v>
      </c>
      <c r="S377" t="str">
        <f t="shared" si="23"/>
        <v>ASR_Financial_Report_SHP21Final</v>
      </c>
      <c r="T377" s="960">
        <f t="shared" si="24"/>
        <v>44658</v>
      </c>
      <c r="U377" t="str">
        <f t="shared" si="25"/>
        <v>Unaudited</v>
      </c>
    </row>
    <row r="378" spans="1:21" x14ac:dyDescent="0.25">
      <c r="A378" t="s">
        <v>437</v>
      </c>
      <c r="B378" t="s">
        <v>1366</v>
      </c>
      <c r="C378" t="s">
        <v>1367</v>
      </c>
      <c r="D378" s="15">
        <v>1900</v>
      </c>
      <c r="E378" s="121">
        <v>1</v>
      </c>
      <c r="F378" t="s">
        <v>441</v>
      </c>
      <c r="G378" s="121">
        <v>366</v>
      </c>
      <c r="H378" t="s">
        <v>380</v>
      </c>
      <c r="I378" t="s">
        <v>488</v>
      </c>
      <c r="J378" t="s">
        <v>433</v>
      </c>
      <c r="K378" t="s">
        <v>777</v>
      </c>
      <c r="L378" s="758">
        <v>2.2999999999999998</v>
      </c>
      <c r="M378" t="s">
        <v>714</v>
      </c>
      <c r="N378" s="681">
        <f t="shared" ca="1" si="26"/>
        <v>0</v>
      </c>
      <c r="O378" s="681">
        <f t="shared" ca="1" si="26"/>
        <v>0</v>
      </c>
      <c r="P378" s="681">
        <f t="shared" ca="1" si="26"/>
        <v>0</v>
      </c>
      <c r="Q378" s="681">
        <f t="shared" ca="1" si="26"/>
        <v>0</v>
      </c>
      <c r="R378" s="681">
        <f t="shared" ca="1" si="26"/>
        <v>0</v>
      </c>
      <c r="S378" t="str">
        <f t="shared" si="23"/>
        <v>ASR_Financial_Report_SHP21Final</v>
      </c>
      <c r="T378" s="960">
        <f t="shared" si="24"/>
        <v>44658</v>
      </c>
      <c r="U378" t="str">
        <f t="shared" si="25"/>
        <v>Unaudited</v>
      </c>
    </row>
    <row r="379" spans="1:21" x14ac:dyDescent="0.25">
      <c r="A379" t="s">
        <v>437</v>
      </c>
      <c r="B379" t="s">
        <v>1366</v>
      </c>
      <c r="C379" t="s">
        <v>1367</v>
      </c>
      <c r="D379" s="15">
        <v>1900</v>
      </c>
      <c r="E379" s="121">
        <v>1</v>
      </c>
      <c r="F379" t="s">
        <v>441</v>
      </c>
      <c r="G379" s="121">
        <v>366</v>
      </c>
      <c r="H379" t="s">
        <v>380</v>
      </c>
      <c r="I379" t="s">
        <v>488</v>
      </c>
      <c r="J379" t="s">
        <v>433</v>
      </c>
      <c r="K379" t="s">
        <v>777</v>
      </c>
      <c r="L379" s="758">
        <v>2.4</v>
      </c>
      <c r="M379" t="s">
        <v>715</v>
      </c>
      <c r="N379" s="681">
        <f t="shared" ca="1" si="26"/>
        <v>0</v>
      </c>
      <c r="O379" s="681">
        <f t="shared" ca="1" si="26"/>
        <v>0</v>
      </c>
      <c r="P379" s="681">
        <f t="shared" ca="1" si="26"/>
        <v>0</v>
      </c>
      <c r="Q379" s="681">
        <f t="shared" ca="1" si="26"/>
        <v>0</v>
      </c>
      <c r="R379" s="681">
        <f t="shared" ca="1" si="26"/>
        <v>0</v>
      </c>
      <c r="S379" t="str">
        <f t="shared" si="23"/>
        <v>ASR_Financial_Report_SHP21Final</v>
      </c>
      <c r="T379" s="960">
        <f t="shared" si="24"/>
        <v>44658</v>
      </c>
      <c r="U379" t="str">
        <f t="shared" si="25"/>
        <v>Unaudited</v>
      </c>
    </row>
    <row r="380" spans="1:21" x14ac:dyDescent="0.25">
      <c r="A380" t="s">
        <v>437</v>
      </c>
      <c r="B380" t="s">
        <v>1366</v>
      </c>
      <c r="C380" t="s">
        <v>1367</v>
      </c>
      <c r="D380" s="15">
        <v>1900</v>
      </c>
      <c r="E380" s="121">
        <v>1</v>
      </c>
      <c r="F380" t="s">
        <v>441</v>
      </c>
      <c r="G380" s="121">
        <v>366</v>
      </c>
      <c r="H380" t="s">
        <v>380</v>
      </c>
      <c r="I380" t="s">
        <v>488</v>
      </c>
      <c r="J380" t="s">
        <v>433</v>
      </c>
      <c r="K380" t="s">
        <v>777</v>
      </c>
      <c r="L380" s="758">
        <v>2.5</v>
      </c>
      <c r="M380" t="s">
        <v>757</v>
      </c>
      <c r="N380" s="681">
        <f t="shared" ca="1" si="26"/>
        <v>0</v>
      </c>
      <c r="O380" s="681">
        <f t="shared" ca="1" si="26"/>
        <v>0</v>
      </c>
      <c r="P380" s="681">
        <f t="shared" ca="1" si="26"/>
        <v>0</v>
      </c>
      <c r="Q380" s="681">
        <f t="shared" ca="1" si="26"/>
        <v>0</v>
      </c>
      <c r="R380" s="681">
        <f t="shared" ca="1" si="26"/>
        <v>0</v>
      </c>
      <c r="S380" t="str">
        <f t="shared" si="23"/>
        <v>ASR_Financial_Report_SHP21Final</v>
      </c>
      <c r="T380" s="960">
        <f t="shared" si="24"/>
        <v>44658</v>
      </c>
      <c r="U380" t="str">
        <f t="shared" si="25"/>
        <v>Unaudited</v>
      </c>
    </row>
    <row r="381" spans="1:21" x14ac:dyDescent="0.25">
      <c r="A381" t="s">
        <v>437</v>
      </c>
      <c r="B381" t="s">
        <v>1366</v>
      </c>
      <c r="C381" t="s">
        <v>1367</v>
      </c>
      <c r="D381" s="15">
        <v>1900</v>
      </c>
      <c r="E381" s="121">
        <v>1</v>
      </c>
      <c r="F381" t="s">
        <v>441</v>
      </c>
      <c r="G381" s="121">
        <v>366</v>
      </c>
      <c r="H381" t="s">
        <v>380</v>
      </c>
      <c r="I381" t="s">
        <v>488</v>
      </c>
      <c r="J381" t="s">
        <v>433</v>
      </c>
      <c r="K381" t="s">
        <v>777</v>
      </c>
      <c r="L381" s="758">
        <v>2.6</v>
      </c>
      <c r="M381" t="s">
        <v>186</v>
      </c>
      <c r="N381" s="681">
        <f t="shared" ca="1" si="26"/>
        <v>0</v>
      </c>
      <c r="O381" s="681">
        <f t="shared" ca="1" si="26"/>
        <v>0</v>
      </c>
      <c r="P381" s="681">
        <f t="shared" ca="1" si="26"/>
        <v>0</v>
      </c>
      <c r="Q381" s="681">
        <f t="shared" ca="1" si="26"/>
        <v>0</v>
      </c>
      <c r="R381" s="681">
        <f t="shared" ca="1" si="26"/>
        <v>0</v>
      </c>
      <c r="S381" t="str">
        <f t="shared" si="23"/>
        <v>ASR_Financial_Report_SHP21Final</v>
      </c>
      <c r="T381" s="960">
        <f t="shared" si="24"/>
        <v>44658</v>
      </c>
      <c r="U381" t="str">
        <f t="shared" si="25"/>
        <v>Unaudited</v>
      </c>
    </row>
    <row r="382" spans="1:21" x14ac:dyDescent="0.25">
      <c r="A382" t="s">
        <v>437</v>
      </c>
      <c r="B382" t="s">
        <v>1366</v>
      </c>
      <c r="C382" t="s">
        <v>1367</v>
      </c>
      <c r="D382" s="15">
        <v>1900</v>
      </c>
      <c r="E382" s="121">
        <v>1</v>
      </c>
      <c r="F382" t="s">
        <v>441</v>
      </c>
      <c r="G382" s="121">
        <v>366</v>
      </c>
      <c r="H382" t="s">
        <v>380</v>
      </c>
      <c r="I382" t="s">
        <v>488</v>
      </c>
      <c r="J382" t="s">
        <v>433</v>
      </c>
      <c r="K382" t="s">
        <v>777</v>
      </c>
      <c r="L382" s="758">
        <v>2.7</v>
      </c>
      <c r="M382" t="s">
        <v>778</v>
      </c>
      <c r="N382" s="681">
        <f t="shared" ca="1" si="26"/>
        <v>0</v>
      </c>
      <c r="O382" s="681">
        <f t="shared" ca="1" si="26"/>
        <v>0</v>
      </c>
      <c r="P382" s="681">
        <f t="shared" ca="1" si="26"/>
        <v>0</v>
      </c>
      <c r="Q382" s="681">
        <f t="shared" ca="1" si="26"/>
        <v>0</v>
      </c>
      <c r="R382" s="681">
        <f t="shared" ca="1" si="26"/>
        <v>0</v>
      </c>
      <c r="S382" t="str">
        <f t="shared" si="23"/>
        <v>ASR_Financial_Report_SHP21Final</v>
      </c>
      <c r="T382" s="960">
        <f t="shared" si="24"/>
        <v>44658</v>
      </c>
      <c r="U382" t="str">
        <f t="shared" si="25"/>
        <v>Unaudited</v>
      </c>
    </row>
    <row r="383" spans="1:21" x14ac:dyDescent="0.25">
      <c r="A383" t="s">
        <v>437</v>
      </c>
      <c r="B383" t="s">
        <v>1366</v>
      </c>
      <c r="C383" t="s">
        <v>1367</v>
      </c>
      <c r="D383" s="15">
        <v>1900</v>
      </c>
      <c r="E383" s="121">
        <v>1</v>
      </c>
      <c r="F383" t="s">
        <v>441</v>
      </c>
      <c r="G383" s="121">
        <v>366</v>
      </c>
      <c r="H383" t="s">
        <v>380</v>
      </c>
      <c r="I383" t="s">
        <v>488</v>
      </c>
      <c r="J383" t="s">
        <v>433</v>
      </c>
      <c r="K383" t="s">
        <v>777</v>
      </c>
      <c r="L383" s="758">
        <v>2.8</v>
      </c>
      <c r="M383" t="s">
        <v>779</v>
      </c>
      <c r="N383" s="681">
        <f t="shared" ca="1" si="26"/>
        <v>0</v>
      </c>
      <c r="O383" s="681">
        <f t="shared" ca="1" si="26"/>
        <v>0</v>
      </c>
      <c r="P383" s="681">
        <f t="shared" ca="1" si="26"/>
        <v>0</v>
      </c>
      <c r="Q383" s="681">
        <f t="shared" ca="1" si="26"/>
        <v>0</v>
      </c>
      <c r="R383" s="681">
        <f t="shared" ca="1" si="26"/>
        <v>0</v>
      </c>
      <c r="S383" t="str">
        <f t="shared" si="23"/>
        <v>ASR_Financial_Report_SHP21Final</v>
      </c>
      <c r="T383" s="960">
        <f t="shared" si="24"/>
        <v>44658</v>
      </c>
      <c r="U383" t="str">
        <f t="shared" si="25"/>
        <v>Unaudited</v>
      </c>
    </row>
    <row r="384" spans="1:21" x14ac:dyDescent="0.25">
      <c r="A384" t="s">
        <v>437</v>
      </c>
      <c r="B384" t="s">
        <v>1366</v>
      </c>
      <c r="C384" t="s">
        <v>1367</v>
      </c>
      <c r="D384" s="15">
        <v>1900</v>
      </c>
      <c r="E384" s="121">
        <v>1</v>
      </c>
      <c r="F384" t="s">
        <v>441</v>
      </c>
      <c r="G384" s="121">
        <v>366</v>
      </c>
      <c r="H384" t="s">
        <v>380</v>
      </c>
      <c r="I384" t="s">
        <v>488</v>
      </c>
      <c r="J384" t="s">
        <v>433</v>
      </c>
      <c r="K384" t="s">
        <v>777</v>
      </c>
      <c r="L384" s="758">
        <v>2.9</v>
      </c>
      <c r="M384" t="s">
        <v>760</v>
      </c>
      <c r="N384" s="681">
        <f t="shared" ca="1" si="26"/>
        <v>0</v>
      </c>
      <c r="O384" s="681">
        <f t="shared" ca="1" si="26"/>
        <v>0</v>
      </c>
      <c r="P384" s="681">
        <f t="shared" ca="1" si="26"/>
        <v>0</v>
      </c>
      <c r="Q384" s="681">
        <f t="shared" ca="1" si="26"/>
        <v>0</v>
      </c>
      <c r="R384" s="681">
        <f t="shared" ca="1" si="26"/>
        <v>0</v>
      </c>
      <c r="S384" t="str">
        <f t="shared" si="23"/>
        <v>ASR_Financial_Report_SHP21Final</v>
      </c>
      <c r="T384" s="960">
        <f t="shared" si="24"/>
        <v>44658</v>
      </c>
      <c r="U384" t="str">
        <f t="shared" si="25"/>
        <v>Unaudited</v>
      </c>
    </row>
    <row r="385" spans="1:21" x14ac:dyDescent="0.25">
      <c r="A385" t="s">
        <v>437</v>
      </c>
      <c r="B385" t="s">
        <v>1366</v>
      </c>
      <c r="C385" t="s">
        <v>1367</v>
      </c>
      <c r="D385" s="15">
        <v>1900</v>
      </c>
      <c r="E385" s="121">
        <v>1</v>
      </c>
      <c r="F385" t="s">
        <v>441</v>
      </c>
      <c r="G385" s="121">
        <v>366</v>
      </c>
      <c r="H385" t="s">
        <v>380</v>
      </c>
      <c r="I385" t="s">
        <v>488</v>
      </c>
      <c r="J385" t="s">
        <v>433</v>
      </c>
      <c r="K385" t="s">
        <v>223</v>
      </c>
      <c r="L385" s="758">
        <v>2.11</v>
      </c>
      <c r="M385" t="s">
        <v>228</v>
      </c>
      <c r="N385" s="681">
        <f t="shared" ca="1" si="26"/>
        <v>0</v>
      </c>
      <c r="O385" s="681">
        <f t="shared" ca="1" si="26"/>
        <v>0</v>
      </c>
      <c r="P385" s="681">
        <f t="shared" ca="1" si="26"/>
        <v>0</v>
      </c>
      <c r="Q385" s="681">
        <f t="shared" ca="1" si="26"/>
        <v>0</v>
      </c>
      <c r="R385" s="681">
        <f t="shared" ca="1" si="26"/>
        <v>0</v>
      </c>
      <c r="S385" t="str">
        <f t="shared" si="23"/>
        <v>ASR_Financial_Report_SHP21Final</v>
      </c>
      <c r="T385" s="960">
        <f t="shared" si="24"/>
        <v>44658</v>
      </c>
      <c r="U385" t="str">
        <f t="shared" si="25"/>
        <v>Unaudited</v>
      </c>
    </row>
    <row r="386" spans="1:21" x14ac:dyDescent="0.25">
      <c r="A386" t="s">
        <v>437</v>
      </c>
      <c r="B386" t="s">
        <v>1366</v>
      </c>
      <c r="C386" t="s">
        <v>1367</v>
      </c>
      <c r="D386" s="15">
        <v>1900</v>
      </c>
      <c r="E386" s="121">
        <v>1</v>
      </c>
      <c r="F386" t="s">
        <v>441</v>
      </c>
      <c r="G386" s="121">
        <v>366</v>
      </c>
      <c r="H386" t="s">
        <v>380</v>
      </c>
      <c r="I386" t="s">
        <v>488</v>
      </c>
      <c r="J386" t="s">
        <v>433</v>
      </c>
      <c r="K386" t="s">
        <v>223</v>
      </c>
      <c r="L386" s="758">
        <v>2.12</v>
      </c>
      <c r="M386" t="s">
        <v>552</v>
      </c>
      <c r="N386" s="681">
        <f t="shared" ca="1" si="26"/>
        <v>0</v>
      </c>
      <c r="O386" s="681">
        <f t="shared" ca="1" si="26"/>
        <v>0</v>
      </c>
      <c r="P386" s="681">
        <f t="shared" ca="1" si="26"/>
        <v>0</v>
      </c>
      <c r="Q386" s="681">
        <f t="shared" ca="1" si="26"/>
        <v>0</v>
      </c>
      <c r="R386" s="681">
        <f t="shared" ca="1" si="26"/>
        <v>0</v>
      </c>
      <c r="S386" t="str">
        <f t="shared" ref="S386:S449" si="27">file_name</f>
        <v>ASR_Financial_Report_SHP21Final</v>
      </c>
      <c r="T386" s="960">
        <f t="shared" ref="T386:T449" si="28">file_date</f>
        <v>44658</v>
      </c>
      <c r="U386" t="str">
        <f t="shared" ref="U386:U449" si="29">status</f>
        <v>Unaudited</v>
      </c>
    </row>
    <row r="387" spans="1:21" x14ac:dyDescent="0.25">
      <c r="A387" t="s">
        <v>437</v>
      </c>
      <c r="B387" t="s">
        <v>1366</v>
      </c>
      <c r="C387" t="s">
        <v>1367</v>
      </c>
      <c r="D387" s="15">
        <v>1900</v>
      </c>
      <c r="E387" s="121">
        <v>1</v>
      </c>
      <c r="F387" t="s">
        <v>441</v>
      </c>
      <c r="G387" s="121">
        <v>366</v>
      </c>
      <c r="H387" t="s">
        <v>380</v>
      </c>
      <c r="I387" t="s">
        <v>488</v>
      </c>
      <c r="J387" t="s">
        <v>433</v>
      </c>
      <c r="K387" t="s">
        <v>223</v>
      </c>
      <c r="L387" s="758">
        <v>2.13</v>
      </c>
      <c r="M387" t="s">
        <v>229</v>
      </c>
      <c r="N387" s="681">
        <f t="shared" ca="1" si="26"/>
        <v>0</v>
      </c>
      <c r="O387" s="681">
        <f t="shared" ca="1" si="26"/>
        <v>0</v>
      </c>
      <c r="P387" s="681">
        <f t="shared" ca="1" si="26"/>
        <v>0</v>
      </c>
      <c r="Q387" s="681">
        <f t="shared" ca="1" si="26"/>
        <v>0</v>
      </c>
      <c r="R387" s="681">
        <f t="shared" ca="1" si="26"/>
        <v>0</v>
      </c>
      <c r="S387" t="str">
        <f t="shared" si="27"/>
        <v>ASR_Financial_Report_SHP21Final</v>
      </c>
      <c r="T387" s="960">
        <f t="shared" si="28"/>
        <v>44658</v>
      </c>
      <c r="U387" t="str">
        <f t="shared" si="29"/>
        <v>Unaudited</v>
      </c>
    </row>
    <row r="388" spans="1:21" x14ac:dyDescent="0.25">
      <c r="A388" t="s">
        <v>437</v>
      </c>
      <c r="B388" t="s">
        <v>1366</v>
      </c>
      <c r="C388" t="s">
        <v>1367</v>
      </c>
      <c r="D388" s="15">
        <v>1900</v>
      </c>
      <c r="E388" s="121">
        <v>1</v>
      </c>
      <c r="F388" t="s">
        <v>441</v>
      </c>
      <c r="G388" s="121">
        <v>366</v>
      </c>
      <c r="H388" t="s">
        <v>380</v>
      </c>
      <c r="I388" t="s">
        <v>488</v>
      </c>
      <c r="J388" t="s">
        <v>433</v>
      </c>
      <c r="K388" t="s">
        <v>223</v>
      </c>
      <c r="L388" s="758">
        <v>2.14</v>
      </c>
      <c r="M388" t="s">
        <v>556</v>
      </c>
      <c r="N388" s="681">
        <f t="shared" ca="1" si="26"/>
        <v>0</v>
      </c>
      <c r="O388" s="681">
        <f t="shared" ca="1" si="26"/>
        <v>0</v>
      </c>
      <c r="P388" s="681">
        <f t="shared" ca="1" si="26"/>
        <v>0</v>
      </c>
      <c r="Q388" s="681">
        <f t="shared" ca="1" si="26"/>
        <v>0</v>
      </c>
      <c r="R388" s="681">
        <f t="shared" ca="1" si="26"/>
        <v>0</v>
      </c>
      <c r="S388" t="str">
        <f t="shared" si="27"/>
        <v>ASR_Financial_Report_SHP21Final</v>
      </c>
      <c r="T388" s="960">
        <f t="shared" si="28"/>
        <v>44658</v>
      </c>
      <c r="U388" t="str">
        <f t="shared" si="29"/>
        <v>Unaudited</v>
      </c>
    </row>
    <row r="389" spans="1:21" x14ac:dyDescent="0.25">
      <c r="A389" t="s">
        <v>437</v>
      </c>
      <c r="B389" t="s">
        <v>1366</v>
      </c>
      <c r="C389" t="s">
        <v>1367</v>
      </c>
      <c r="D389" s="15">
        <v>1900</v>
      </c>
      <c r="E389" s="121">
        <v>1</v>
      </c>
      <c r="F389" t="s">
        <v>441</v>
      </c>
      <c r="G389" s="121">
        <v>366</v>
      </c>
      <c r="H389" t="s">
        <v>380</v>
      </c>
      <c r="I389" t="s">
        <v>488</v>
      </c>
      <c r="J389" t="s">
        <v>433</v>
      </c>
      <c r="K389" t="s">
        <v>223</v>
      </c>
      <c r="L389" s="758">
        <v>2.15</v>
      </c>
      <c r="M389" t="s">
        <v>20</v>
      </c>
      <c r="N389" s="681">
        <f t="shared" ca="1" si="26"/>
        <v>0</v>
      </c>
      <c r="O389" s="681">
        <f t="shared" ca="1" si="26"/>
        <v>0</v>
      </c>
      <c r="P389" s="681">
        <f t="shared" ca="1" si="26"/>
        <v>0</v>
      </c>
      <c r="Q389" s="681">
        <f t="shared" ca="1" si="26"/>
        <v>0</v>
      </c>
      <c r="R389" s="681">
        <f t="shared" ca="1" si="26"/>
        <v>0</v>
      </c>
      <c r="S389" t="str">
        <f t="shared" si="27"/>
        <v>ASR_Financial_Report_SHP21Final</v>
      </c>
      <c r="T389" s="960">
        <f t="shared" si="28"/>
        <v>44658</v>
      </c>
      <c r="U389" t="str">
        <f t="shared" si="29"/>
        <v>Unaudited</v>
      </c>
    </row>
    <row r="390" spans="1:21" x14ac:dyDescent="0.25">
      <c r="A390" t="s">
        <v>437</v>
      </c>
      <c r="B390" t="s">
        <v>1366</v>
      </c>
      <c r="C390" t="s">
        <v>1367</v>
      </c>
      <c r="D390" s="15">
        <v>1900</v>
      </c>
      <c r="E390" s="121">
        <v>1</v>
      </c>
      <c r="F390" t="s">
        <v>441</v>
      </c>
      <c r="G390" s="121">
        <v>366</v>
      </c>
      <c r="H390" t="s">
        <v>380</v>
      </c>
      <c r="I390" t="s">
        <v>488</v>
      </c>
      <c r="J390" t="s">
        <v>433</v>
      </c>
      <c r="K390" t="s">
        <v>223</v>
      </c>
      <c r="L390" s="758">
        <v>2.16</v>
      </c>
      <c r="M390" t="s">
        <v>780</v>
      </c>
      <c r="N390" s="681">
        <f t="shared" ca="1" si="26"/>
        <v>0</v>
      </c>
      <c r="O390" s="681">
        <f t="shared" ca="1" si="26"/>
        <v>0</v>
      </c>
      <c r="P390" s="681">
        <f t="shared" ca="1" si="26"/>
        <v>0</v>
      </c>
      <c r="Q390" s="681">
        <f t="shared" ca="1" si="26"/>
        <v>0</v>
      </c>
      <c r="R390" s="681">
        <f t="shared" ca="1" si="26"/>
        <v>0</v>
      </c>
      <c r="S390" t="str">
        <f t="shared" si="27"/>
        <v>ASR_Financial_Report_SHP21Final</v>
      </c>
      <c r="T390" s="960">
        <f t="shared" si="28"/>
        <v>44658</v>
      </c>
      <c r="U390" t="str">
        <f t="shared" si="29"/>
        <v>Unaudited</v>
      </c>
    </row>
    <row r="391" spans="1:21" x14ac:dyDescent="0.25">
      <c r="A391" t="s">
        <v>437</v>
      </c>
      <c r="B391" t="s">
        <v>1366</v>
      </c>
      <c r="C391" t="s">
        <v>1367</v>
      </c>
      <c r="D391" s="15">
        <v>1900</v>
      </c>
      <c r="E391" s="121">
        <v>1</v>
      </c>
      <c r="F391" t="s">
        <v>441</v>
      </c>
      <c r="G391" s="121">
        <v>366</v>
      </c>
      <c r="H391" t="s">
        <v>380</v>
      </c>
      <c r="I391" t="s">
        <v>488</v>
      </c>
      <c r="J391" t="s">
        <v>433</v>
      </c>
      <c r="K391" t="s">
        <v>223</v>
      </c>
      <c r="L391" s="758">
        <v>2.17</v>
      </c>
      <c r="M391" t="s">
        <v>1033</v>
      </c>
      <c r="N391" s="681">
        <f t="shared" ca="1" si="26"/>
        <v>0</v>
      </c>
      <c r="O391" s="681">
        <f t="shared" ca="1" si="26"/>
        <v>0</v>
      </c>
      <c r="P391" s="681">
        <f t="shared" ca="1" si="26"/>
        <v>0</v>
      </c>
      <c r="Q391" s="681">
        <f t="shared" ca="1" si="26"/>
        <v>0</v>
      </c>
      <c r="R391" s="681">
        <f t="shared" ca="1" si="26"/>
        <v>0</v>
      </c>
      <c r="S391" t="str">
        <f t="shared" si="27"/>
        <v>ASR_Financial_Report_SHP21Final</v>
      </c>
      <c r="T391" s="960">
        <f t="shared" si="28"/>
        <v>44658</v>
      </c>
      <c r="U391" t="str">
        <f t="shared" si="29"/>
        <v>Unaudited</v>
      </c>
    </row>
    <row r="392" spans="1:21" x14ac:dyDescent="0.25">
      <c r="A392" t="s">
        <v>437</v>
      </c>
      <c r="B392" t="s">
        <v>1366</v>
      </c>
      <c r="C392" t="s">
        <v>1367</v>
      </c>
      <c r="D392" s="15">
        <v>1900</v>
      </c>
      <c r="E392" s="121">
        <v>1</v>
      </c>
      <c r="F392" t="s">
        <v>441</v>
      </c>
      <c r="G392" s="121">
        <v>366</v>
      </c>
      <c r="H392" t="s">
        <v>380</v>
      </c>
      <c r="I392" t="s">
        <v>488</v>
      </c>
      <c r="J392" t="s">
        <v>433</v>
      </c>
      <c r="K392" t="s">
        <v>223</v>
      </c>
      <c r="L392" s="758">
        <v>2.1800000000000002</v>
      </c>
      <c r="M392" t="s">
        <v>648</v>
      </c>
      <c r="N392" s="681">
        <f t="shared" ca="1" si="26"/>
        <v>0</v>
      </c>
      <c r="O392" s="681">
        <f t="shared" ca="1" si="26"/>
        <v>0</v>
      </c>
      <c r="P392" s="681">
        <f t="shared" ca="1" si="26"/>
        <v>0</v>
      </c>
      <c r="Q392" s="681">
        <f t="shared" ca="1" si="26"/>
        <v>0</v>
      </c>
      <c r="R392" s="681">
        <f t="shared" ca="1" si="26"/>
        <v>0</v>
      </c>
      <c r="S392" t="str">
        <f t="shared" si="27"/>
        <v>ASR_Financial_Report_SHP21Final</v>
      </c>
      <c r="T392" s="960">
        <f t="shared" si="28"/>
        <v>44658</v>
      </c>
      <c r="U392" t="str">
        <f t="shared" si="29"/>
        <v>Unaudited</v>
      </c>
    </row>
    <row r="393" spans="1:21" x14ac:dyDescent="0.25">
      <c r="A393" t="s">
        <v>437</v>
      </c>
      <c r="B393" t="s">
        <v>1366</v>
      </c>
      <c r="C393" t="s">
        <v>1367</v>
      </c>
      <c r="D393" s="15">
        <v>1900</v>
      </c>
      <c r="E393" s="121">
        <v>1</v>
      </c>
      <c r="F393" t="s">
        <v>441</v>
      </c>
      <c r="G393" s="121">
        <v>366</v>
      </c>
      <c r="H393" t="s">
        <v>380</v>
      </c>
      <c r="I393" t="s">
        <v>488</v>
      </c>
      <c r="J393" t="s">
        <v>433</v>
      </c>
      <c r="K393" t="s">
        <v>223</v>
      </c>
      <c r="L393" s="758">
        <v>2.19</v>
      </c>
      <c r="M393" t="s">
        <v>218</v>
      </c>
      <c r="N393" s="681">
        <f t="shared" ca="1" si="26"/>
        <v>0</v>
      </c>
      <c r="O393" s="681">
        <f t="shared" ca="1" si="26"/>
        <v>0</v>
      </c>
      <c r="P393" s="681">
        <f t="shared" ca="1" si="26"/>
        <v>0</v>
      </c>
      <c r="Q393" s="681">
        <f t="shared" ca="1" si="26"/>
        <v>0</v>
      </c>
      <c r="R393" s="681">
        <f t="shared" ca="1" si="26"/>
        <v>0</v>
      </c>
      <c r="S393" t="str">
        <f t="shared" si="27"/>
        <v>ASR_Financial_Report_SHP21Final</v>
      </c>
      <c r="T393" s="960">
        <f t="shared" si="28"/>
        <v>44658</v>
      </c>
      <c r="U393" t="str">
        <f t="shared" si="29"/>
        <v>Unaudited</v>
      </c>
    </row>
    <row r="394" spans="1:21" x14ac:dyDescent="0.25">
      <c r="A394" t="s">
        <v>437</v>
      </c>
      <c r="B394" t="s">
        <v>1366</v>
      </c>
      <c r="C394" t="s">
        <v>1367</v>
      </c>
      <c r="D394" s="15">
        <v>1900</v>
      </c>
      <c r="E394" s="121">
        <v>1</v>
      </c>
      <c r="F394" t="s">
        <v>441</v>
      </c>
      <c r="G394" s="121">
        <v>366</v>
      </c>
      <c r="H394" t="s">
        <v>380</v>
      </c>
      <c r="I394" t="s">
        <v>488</v>
      </c>
      <c r="J394" t="s">
        <v>433</v>
      </c>
      <c r="K394" t="s">
        <v>223</v>
      </c>
      <c r="L394" s="758" t="s">
        <v>691</v>
      </c>
      <c r="M394" t="s">
        <v>230</v>
      </c>
      <c r="N394" s="681">
        <f t="shared" ca="1" si="26"/>
        <v>0</v>
      </c>
      <c r="O394" s="681">
        <f t="shared" ca="1" si="26"/>
        <v>0</v>
      </c>
      <c r="P394" s="681">
        <f t="shared" ca="1" si="26"/>
        <v>0</v>
      </c>
      <c r="Q394" s="681">
        <f t="shared" ca="1" si="26"/>
        <v>0</v>
      </c>
      <c r="R394" s="681">
        <f t="shared" ca="1" si="26"/>
        <v>0</v>
      </c>
      <c r="S394" t="str">
        <f t="shared" si="27"/>
        <v>ASR_Financial_Report_SHP21Final</v>
      </c>
      <c r="T394" s="960">
        <f t="shared" si="28"/>
        <v>44658</v>
      </c>
      <c r="U394" t="str">
        <f t="shared" si="29"/>
        <v>Unaudited</v>
      </c>
    </row>
    <row r="395" spans="1:21" x14ac:dyDescent="0.25">
      <c r="A395" t="s">
        <v>437</v>
      </c>
      <c r="B395" t="s">
        <v>1366</v>
      </c>
      <c r="C395" t="s">
        <v>1367</v>
      </c>
      <c r="D395" s="15">
        <v>1900</v>
      </c>
      <c r="E395" s="121">
        <v>1</v>
      </c>
      <c r="F395" t="s">
        <v>441</v>
      </c>
      <c r="G395" s="121">
        <v>366</v>
      </c>
      <c r="H395" t="s">
        <v>380</v>
      </c>
      <c r="I395" t="s">
        <v>488</v>
      </c>
      <c r="J395" t="s">
        <v>433</v>
      </c>
      <c r="K395" t="s">
        <v>223</v>
      </c>
      <c r="L395" s="758">
        <v>2.21</v>
      </c>
      <c r="M395" t="s">
        <v>466</v>
      </c>
      <c r="N395" s="681">
        <f t="shared" ca="1" si="26"/>
        <v>0</v>
      </c>
      <c r="O395" s="681">
        <f t="shared" ca="1" si="26"/>
        <v>0</v>
      </c>
      <c r="P395" s="681">
        <f t="shared" ca="1" si="26"/>
        <v>0</v>
      </c>
      <c r="Q395" s="681">
        <f t="shared" ca="1" si="26"/>
        <v>0</v>
      </c>
      <c r="R395" s="681">
        <f t="shared" ca="1" si="26"/>
        <v>0</v>
      </c>
      <c r="S395" t="str">
        <f t="shared" si="27"/>
        <v>ASR_Financial_Report_SHP21Final</v>
      </c>
      <c r="T395" s="960">
        <f t="shared" si="28"/>
        <v>44658</v>
      </c>
      <c r="U395" t="str">
        <f t="shared" si="29"/>
        <v>Unaudited</v>
      </c>
    </row>
    <row r="396" spans="1:21" x14ac:dyDescent="0.25">
      <c r="A396" t="s">
        <v>437</v>
      </c>
      <c r="B396" t="s">
        <v>1366</v>
      </c>
      <c r="C396" t="s">
        <v>1367</v>
      </c>
      <c r="D396" s="15">
        <v>1900</v>
      </c>
      <c r="E396" s="121">
        <v>1</v>
      </c>
      <c r="F396" t="s">
        <v>441</v>
      </c>
      <c r="G396" s="121">
        <v>366</v>
      </c>
      <c r="H396" t="s">
        <v>380</v>
      </c>
      <c r="I396" t="s">
        <v>488</v>
      </c>
      <c r="J396" t="s">
        <v>433</v>
      </c>
      <c r="K396" t="s">
        <v>6</v>
      </c>
      <c r="L396" s="758" t="s">
        <v>70</v>
      </c>
      <c r="M396" t="s">
        <v>188</v>
      </c>
      <c r="N396" s="681">
        <f t="shared" ca="1" si="26"/>
        <v>0</v>
      </c>
      <c r="O396" s="681">
        <f t="shared" ca="1" si="26"/>
        <v>0</v>
      </c>
      <c r="P396" s="681">
        <f t="shared" ca="1" si="26"/>
        <v>0</v>
      </c>
      <c r="Q396" s="681">
        <f t="shared" ca="1" si="26"/>
        <v>0</v>
      </c>
      <c r="R396" s="681">
        <f t="shared" ca="1" si="26"/>
        <v>0</v>
      </c>
      <c r="S396" t="str">
        <f t="shared" si="27"/>
        <v>ASR_Financial_Report_SHP21Final</v>
      </c>
      <c r="T396" s="960">
        <f t="shared" si="28"/>
        <v>44658</v>
      </c>
      <c r="U396" t="str">
        <f t="shared" si="29"/>
        <v>Unaudited</v>
      </c>
    </row>
    <row r="397" spans="1:21" x14ac:dyDescent="0.25">
      <c r="A397" t="s">
        <v>437</v>
      </c>
      <c r="B397" t="s">
        <v>1366</v>
      </c>
      <c r="C397" t="s">
        <v>1367</v>
      </c>
      <c r="D397" s="15">
        <v>1900</v>
      </c>
      <c r="E397" s="121">
        <v>1</v>
      </c>
      <c r="F397" t="s">
        <v>441</v>
      </c>
      <c r="G397" s="121">
        <v>366</v>
      </c>
      <c r="H397" t="s">
        <v>380</v>
      </c>
      <c r="I397" t="s">
        <v>488</v>
      </c>
      <c r="J397" t="s">
        <v>433</v>
      </c>
      <c r="K397" t="s">
        <v>6</v>
      </c>
      <c r="L397" s="758" t="s">
        <v>71</v>
      </c>
      <c r="M397" t="s">
        <v>231</v>
      </c>
      <c r="N397" s="681">
        <f t="shared" ca="1" si="26"/>
        <v>0</v>
      </c>
      <c r="O397" s="681">
        <f t="shared" ca="1" si="26"/>
        <v>0</v>
      </c>
      <c r="P397" s="681">
        <f t="shared" ca="1" si="26"/>
        <v>0</v>
      </c>
      <c r="Q397" s="681">
        <f t="shared" ca="1" si="26"/>
        <v>0</v>
      </c>
      <c r="R397" s="681">
        <f t="shared" ca="1" si="26"/>
        <v>0</v>
      </c>
      <c r="S397" t="str">
        <f t="shared" si="27"/>
        <v>ASR_Financial_Report_SHP21Final</v>
      </c>
      <c r="T397" s="960">
        <f t="shared" si="28"/>
        <v>44658</v>
      </c>
      <c r="U397" t="str">
        <f t="shared" si="29"/>
        <v>Unaudited</v>
      </c>
    </row>
    <row r="398" spans="1:21" x14ac:dyDescent="0.25">
      <c r="A398" t="s">
        <v>437</v>
      </c>
      <c r="B398" t="s">
        <v>1366</v>
      </c>
      <c r="C398" t="s">
        <v>1367</v>
      </c>
      <c r="D398" s="15">
        <v>1900</v>
      </c>
      <c r="E398" s="121">
        <v>1</v>
      </c>
      <c r="F398" t="s">
        <v>441</v>
      </c>
      <c r="G398" s="121">
        <v>366</v>
      </c>
      <c r="H398" t="s">
        <v>380</v>
      </c>
      <c r="I398" t="s">
        <v>488</v>
      </c>
      <c r="J398" t="s">
        <v>433</v>
      </c>
      <c r="K398" t="s">
        <v>6</v>
      </c>
      <c r="L398" s="758" t="s">
        <v>72</v>
      </c>
      <c r="M398" t="s">
        <v>164</v>
      </c>
      <c r="N398" s="681">
        <f t="shared" ca="1" si="26"/>
        <v>0</v>
      </c>
      <c r="O398" s="681">
        <f t="shared" ca="1" si="26"/>
        <v>0</v>
      </c>
      <c r="P398" s="681">
        <f t="shared" ca="1" si="26"/>
        <v>0</v>
      </c>
      <c r="Q398" s="681">
        <f t="shared" ca="1" si="26"/>
        <v>0</v>
      </c>
      <c r="R398" s="681">
        <f t="shared" ca="1" si="26"/>
        <v>0</v>
      </c>
      <c r="S398" t="str">
        <f t="shared" si="27"/>
        <v>ASR_Financial_Report_SHP21Final</v>
      </c>
      <c r="T398" s="960">
        <f t="shared" si="28"/>
        <v>44658</v>
      </c>
      <c r="U398" t="str">
        <f t="shared" si="29"/>
        <v>Unaudited</v>
      </c>
    </row>
    <row r="399" spans="1:21" x14ac:dyDescent="0.25">
      <c r="A399" t="s">
        <v>437</v>
      </c>
      <c r="B399" t="s">
        <v>1366</v>
      </c>
      <c r="C399" t="s">
        <v>1367</v>
      </c>
      <c r="D399" s="15">
        <v>1900</v>
      </c>
      <c r="E399" s="121">
        <v>1</v>
      </c>
      <c r="F399" t="s">
        <v>441</v>
      </c>
      <c r="G399" s="121">
        <v>366</v>
      </c>
      <c r="H399" t="s">
        <v>380</v>
      </c>
      <c r="I399" t="s">
        <v>488</v>
      </c>
      <c r="J399" t="s">
        <v>433</v>
      </c>
      <c r="K399" t="s">
        <v>6</v>
      </c>
      <c r="L399" s="758">
        <v>3.4</v>
      </c>
      <c r="M399" t="s">
        <v>461</v>
      </c>
      <c r="N399" s="681">
        <f t="shared" ca="1" si="26"/>
        <v>0</v>
      </c>
      <c r="O399" s="681">
        <f t="shared" ca="1" si="26"/>
        <v>0</v>
      </c>
      <c r="P399" s="681">
        <f t="shared" ca="1" si="26"/>
        <v>0</v>
      </c>
      <c r="Q399" s="681">
        <f t="shared" ca="1" si="26"/>
        <v>0</v>
      </c>
      <c r="R399" s="681">
        <f t="shared" ca="1" si="26"/>
        <v>0</v>
      </c>
      <c r="S399" t="str">
        <f t="shared" si="27"/>
        <v>ASR_Financial_Report_SHP21Final</v>
      </c>
      <c r="T399" s="960">
        <f t="shared" si="28"/>
        <v>44658</v>
      </c>
      <c r="U399" t="str">
        <f t="shared" si="29"/>
        <v>Unaudited</v>
      </c>
    </row>
    <row r="400" spans="1:21" x14ac:dyDescent="0.25">
      <c r="A400" t="s">
        <v>437</v>
      </c>
      <c r="B400" t="s">
        <v>1366</v>
      </c>
      <c r="C400" t="s">
        <v>1367</v>
      </c>
      <c r="D400" s="15">
        <v>1900</v>
      </c>
      <c r="E400" s="121">
        <v>1</v>
      </c>
      <c r="F400" t="s">
        <v>441</v>
      </c>
      <c r="G400" s="121">
        <v>366</v>
      </c>
      <c r="H400" t="s">
        <v>380</v>
      </c>
      <c r="I400" t="s">
        <v>488</v>
      </c>
      <c r="J400" t="s">
        <v>433</v>
      </c>
      <c r="K400" t="s">
        <v>434</v>
      </c>
      <c r="L400" s="758">
        <v>4.5</v>
      </c>
      <c r="M400" t="s">
        <v>32</v>
      </c>
      <c r="N400" s="681">
        <f t="shared" ca="1" si="26"/>
        <v>0</v>
      </c>
      <c r="O400" s="681">
        <f t="shared" ca="1" si="26"/>
        <v>0</v>
      </c>
      <c r="P400" s="681">
        <f t="shared" ca="1" si="26"/>
        <v>0</v>
      </c>
      <c r="Q400" s="681">
        <f t="shared" ca="1" si="26"/>
        <v>0</v>
      </c>
      <c r="R400" s="681">
        <f t="shared" ca="1" si="26"/>
        <v>0</v>
      </c>
      <c r="S400" t="str">
        <f t="shared" si="27"/>
        <v>ASR_Financial_Report_SHP21Final</v>
      </c>
      <c r="T400" s="960">
        <f t="shared" si="28"/>
        <v>44658</v>
      </c>
      <c r="U400" t="str">
        <f t="shared" si="29"/>
        <v>Unaudited</v>
      </c>
    </row>
    <row r="401" spans="1:21" x14ac:dyDescent="0.25">
      <c r="A401" t="s">
        <v>437</v>
      </c>
      <c r="B401" t="s">
        <v>1366</v>
      </c>
      <c r="C401" t="s">
        <v>1367</v>
      </c>
      <c r="D401" s="15">
        <v>1900</v>
      </c>
      <c r="E401" s="121">
        <v>1</v>
      </c>
      <c r="F401" t="s">
        <v>441</v>
      </c>
      <c r="G401" s="121">
        <v>366</v>
      </c>
      <c r="H401" t="s">
        <v>380</v>
      </c>
      <c r="I401" t="s">
        <v>488</v>
      </c>
      <c r="J401" t="s">
        <v>433</v>
      </c>
      <c r="K401" t="s">
        <v>434</v>
      </c>
      <c r="L401" s="758" t="s">
        <v>925</v>
      </c>
      <c r="M401" t="s">
        <v>916</v>
      </c>
      <c r="N401" s="681">
        <f t="shared" ca="1" si="26"/>
        <v>0</v>
      </c>
      <c r="O401" s="681">
        <f t="shared" ca="1" si="26"/>
        <v>0</v>
      </c>
      <c r="P401" s="681">
        <f t="shared" ca="1" si="26"/>
        <v>0</v>
      </c>
      <c r="Q401" s="681">
        <f t="shared" ca="1" si="26"/>
        <v>0</v>
      </c>
      <c r="R401" s="681">
        <f t="shared" ca="1" si="26"/>
        <v>0</v>
      </c>
      <c r="S401" t="str">
        <f t="shared" si="27"/>
        <v>ASR_Financial_Report_SHP21Final</v>
      </c>
      <c r="T401" s="960">
        <f t="shared" si="28"/>
        <v>44658</v>
      </c>
      <c r="U401" t="str">
        <f t="shared" si="29"/>
        <v>Unaudited</v>
      </c>
    </row>
    <row r="402" spans="1:21" x14ac:dyDescent="0.25">
      <c r="A402" t="s">
        <v>437</v>
      </c>
      <c r="B402" t="s">
        <v>1366</v>
      </c>
      <c r="C402" t="s">
        <v>1367</v>
      </c>
      <c r="D402" s="15">
        <v>1900</v>
      </c>
      <c r="E402" s="121">
        <v>1</v>
      </c>
      <c r="F402" t="s">
        <v>441</v>
      </c>
      <c r="G402" s="121">
        <v>366</v>
      </c>
      <c r="H402" t="s">
        <v>380</v>
      </c>
      <c r="I402" t="s">
        <v>488</v>
      </c>
      <c r="J402" t="s">
        <v>433</v>
      </c>
      <c r="K402" t="s">
        <v>434</v>
      </c>
      <c r="L402" s="758" t="s">
        <v>193</v>
      </c>
      <c r="M402" t="s">
        <v>40</v>
      </c>
      <c r="N402" s="681">
        <f t="shared" ca="1" si="26"/>
        <v>0</v>
      </c>
      <c r="O402" s="681">
        <f t="shared" ca="1" si="26"/>
        <v>0</v>
      </c>
      <c r="P402" s="681">
        <f t="shared" ca="1" si="26"/>
        <v>0</v>
      </c>
      <c r="Q402" s="681">
        <f t="shared" ca="1" si="26"/>
        <v>0</v>
      </c>
      <c r="R402" s="681">
        <f t="shared" ca="1" si="26"/>
        <v>0</v>
      </c>
      <c r="S402" t="str">
        <f t="shared" si="27"/>
        <v>ASR_Financial_Report_SHP21Final</v>
      </c>
      <c r="T402" s="960">
        <f t="shared" si="28"/>
        <v>44658</v>
      </c>
      <c r="U402" t="str">
        <f t="shared" si="29"/>
        <v>Unaudited</v>
      </c>
    </row>
    <row r="403" spans="1:21" x14ac:dyDescent="0.25">
      <c r="A403" t="s">
        <v>437</v>
      </c>
      <c r="B403" t="s">
        <v>1366</v>
      </c>
      <c r="C403" t="s">
        <v>1367</v>
      </c>
      <c r="D403" s="15">
        <v>1900</v>
      </c>
      <c r="E403" s="121">
        <v>1</v>
      </c>
      <c r="F403" t="s">
        <v>441</v>
      </c>
      <c r="G403" s="121">
        <v>366</v>
      </c>
      <c r="H403" t="s">
        <v>380</v>
      </c>
      <c r="I403" t="s">
        <v>488</v>
      </c>
      <c r="J403" t="s">
        <v>433</v>
      </c>
      <c r="K403" t="s">
        <v>434</v>
      </c>
      <c r="L403" s="758" t="s">
        <v>192</v>
      </c>
      <c r="M403" t="s">
        <v>329</v>
      </c>
      <c r="N403" s="681">
        <f t="shared" ca="1" si="26"/>
        <v>0</v>
      </c>
      <c r="O403" s="681">
        <f t="shared" ca="1" si="26"/>
        <v>0</v>
      </c>
      <c r="P403" s="681">
        <f t="shared" ca="1" si="26"/>
        <v>0</v>
      </c>
      <c r="Q403" s="681">
        <f t="shared" ca="1" si="26"/>
        <v>0</v>
      </c>
      <c r="R403" s="681">
        <f t="shared" ca="1" si="26"/>
        <v>0</v>
      </c>
      <c r="S403" t="str">
        <f t="shared" si="27"/>
        <v>ASR_Financial_Report_SHP21Final</v>
      </c>
      <c r="T403" s="960">
        <f t="shared" si="28"/>
        <v>44658</v>
      </c>
      <c r="U403" t="str">
        <f t="shared" si="29"/>
        <v>Unaudited</v>
      </c>
    </row>
    <row r="404" spans="1:21" x14ac:dyDescent="0.25">
      <c r="A404" t="s">
        <v>437</v>
      </c>
      <c r="B404" t="s">
        <v>1366</v>
      </c>
      <c r="C404" t="s">
        <v>1367</v>
      </c>
      <c r="D404" s="15">
        <v>1900</v>
      </c>
      <c r="E404" s="121">
        <v>1</v>
      </c>
      <c r="F404" t="s">
        <v>441</v>
      </c>
      <c r="G404" s="121">
        <v>366</v>
      </c>
      <c r="H404" t="s">
        <v>380</v>
      </c>
      <c r="I404" t="s">
        <v>488</v>
      </c>
      <c r="J404" t="s">
        <v>450</v>
      </c>
      <c r="K404" t="s">
        <v>435</v>
      </c>
      <c r="L404" s="758" t="s">
        <v>79</v>
      </c>
      <c r="M404" t="s">
        <v>27</v>
      </c>
      <c r="N404" s="681">
        <f t="shared" ca="1" si="26"/>
        <v>0</v>
      </c>
      <c r="O404" s="681">
        <f t="shared" ca="1" si="26"/>
        <v>0</v>
      </c>
      <c r="P404" s="681">
        <f t="shared" ca="1" si="26"/>
        <v>0</v>
      </c>
      <c r="Q404" s="681">
        <f t="shared" ca="1" si="26"/>
        <v>0</v>
      </c>
      <c r="R404" s="681">
        <f t="shared" ca="1" si="26"/>
        <v>0</v>
      </c>
      <c r="S404" t="str">
        <f t="shared" si="27"/>
        <v>ASR_Financial_Report_SHP21Final</v>
      </c>
      <c r="T404" s="960">
        <f t="shared" si="28"/>
        <v>44658</v>
      </c>
      <c r="U404" t="str">
        <f t="shared" si="29"/>
        <v>Unaudited</v>
      </c>
    </row>
    <row r="405" spans="1:21" x14ac:dyDescent="0.25">
      <c r="A405" t="s">
        <v>437</v>
      </c>
      <c r="B405" t="s">
        <v>1366</v>
      </c>
      <c r="C405" t="s">
        <v>1367</v>
      </c>
      <c r="D405" s="15">
        <v>1900</v>
      </c>
      <c r="E405" s="121">
        <v>1</v>
      </c>
      <c r="F405" t="s">
        <v>441</v>
      </c>
      <c r="G405" s="121">
        <v>366</v>
      </c>
      <c r="H405" t="s">
        <v>380</v>
      </c>
      <c r="I405" t="s">
        <v>488</v>
      </c>
      <c r="J405" t="s">
        <v>450</v>
      </c>
      <c r="K405" t="s">
        <v>435</v>
      </c>
      <c r="L405" s="758" t="s">
        <v>80</v>
      </c>
      <c r="M405" t="s">
        <v>97</v>
      </c>
      <c r="N405" s="681">
        <f t="shared" ca="1" si="26"/>
        <v>0</v>
      </c>
      <c r="O405" s="681">
        <f t="shared" ca="1" si="26"/>
        <v>0</v>
      </c>
      <c r="P405" s="681">
        <f t="shared" ca="1" si="26"/>
        <v>0</v>
      </c>
      <c r="Q405" s="681">
        <f t="shared" ca="1" si="26"/>
        <v>0</v>
      </c>
      <c r="R405" s="681">
        <f t="shared" ca="1" si="26"/>
        <v>0</v>
      </c>
      <c r="S405" t="str">
        <f t="shared" si="27"/>
        <v>ASR_Financial_Report_SHP21Final</v>
      </c>
      <c r="T405" s="960">
        <f t="shared" si="28"/>
        <v>44658</v>
      </c>
      <c r="U405" t="str">
        <f t="shared" si="29"/>
        <v>Unaudited</v>
      </c>
    </row>
    <row r="406" spans="1:21" x14ac:dyDescent="0.25">
      <c r="A406" t="s">
        <v>437</v>
      </c>
      <c r="B406" t="s">
        <v>1366</v>
      </c>
      <c r="C406" t="s">
        <v>1367</v>
      </c>
      <c r="D406" s="15">
        <v>1900</v>
      </c>
      <c r="E406" s="121">
        <v>1</v>
      </c>
      <c r="F406" t="s">
        <v>441</v>
      </c>
      <c r="G406" s="121">
        <v>366</v>
      </c>
      <c r="H406" t="s">
        <v>380</v>
      </c>
      <c r="I406" t="s">
        <v>488</v>
      </c>
      <c r="J406" t="s">
        <v>450</v>
      </c>
      <c r="K406" t="s">
        <v>435</v>
      </c>
      <c r="L406" s="758" t="s">
        <v>81</v>
      </c>
      <c r="M406" t="s">
        <v>98</v>
      </c>
      <c r="N406" s="681">
        <f t="shared" ca="1" si="26"/>
        <v>0</v>
      </c>
      <c r="O406" s="681">
        <f t="shared" ca="1" si="26"/>
        <v>0</v>
      </c>
      <c r="P406" s="681">
        <f t="shared" ca="1" si="26"/>
        <v>0</v>
      </c>
      <c r="Q406" s="681">
        <f t="shared" ca="1" si="26"/>
        <v>0</v>
      </c>
      <c r="R406" s="681">
        <f t="shared" ca="1" si="26"/>
        <v>0</v>
      </c>
      <c r="S406" t="str">
        <f t="shared" si="27"/>
        <v>ASR_Financial_Report_SHP21Final</v>
      </c>
      <c r="T406" s="960">
        <f t="shared" si="28"/>
        <v>44658</v>
      </c>
      <c r="U406" t="str">
        <f t="shared" si="29"/>
        <v>Unaudited</v>
      </c>
    </row>
    <row r="407" spans="1:21" x14ac:dyDescent="0.25">
      <c r="A407" t="s">
        <v>437</v>
      </c>
      <c r="B407" t="s">
        <v>1366</v>
      </c>
      <c r="C407" t="s">
        <v>1367</v>
      </c>
      <c r="D407" s="15">
        <v>1900</v>
      </c>
      <c r="E407" s="121">
        <v>1</v>
      </c>
      <c r="F407" t="s">
        <v>441</v>
      </c>
      <c r="G407" s="121">
        <v>366</v>
      </c>
      <c r="H407" t="s">
        <v>380</v>
      </c>
      <c r="I407" t="s">
        <v>488</v>
      </c>
      <c r="J407" t="s">
        <v>450</v>
      </c>
      <c r="K407" t="s">
        <v>435</v>
      </c>
      <c r="L407" s="758" t="s">
        <v>82</v>
      </c>
      <c r="M407" t="s">
        <v>99</v>
      </c>
      <c r="N407" s="681">
        <f t="shared" ca="1" si="26"/>
        <v>0</v>
      </c>
      <c r="O407" s="681">
        <f t="shared" ca="1" si="26"/>
        <v>0</v>
      </c>
      <c r="P407" s="681">
        <f t="shared" ca="1" si="26"/>
        <v>0</v>
      </c>
      <c r="Q407" s="681">
        <f t="shared" ca="1" si="26"/>
        <v>0</v>
      </c>
      <c r="R407" s="681">
        <f t="shared" ca="1" si="26"/>
        <v>0</v>
      </c>
      <c r="S407" t="str">
        <f t="shared" si="27"/>
        <v>ASR_Financial_Report_SHP21Final</v>
      </c>
      <c r="T407" s="960">
        <f t="shared" si="28"/>
        <v>44658</v>
      </c>
      <c r="U407" t="str">
        <f t="shared" si="29"/>
        <v>Unaudited</v>
      </c>
    </row>
    <row r="408" spans="1:21" x14ac:dyDescent="0.25">
      <c r="A408" t="s">
        <v>437</v>
      </c>
      <c r="B408" t="s">
        <v>1366</v>
      </c>
      <c r="C408" t="s">
        <v>1367</v>
      </c>
      <c r="D408" s="15">
        <v>1900</v>
      </c>
      <c r="E408" s="121">
        <v>1</v>
      </c>
      <c r="F408" t="s">
        <v>441</v>
      </c>
      <c r="G408" s="121">
        <v>366</v>
      </c>
      <c r="H408" t="s">
        <v>380</v>
      </c>
      <c r="I408" t="s">
        <v>488</v>
      </c>
      <c r="J408" t="s">
        <v>450</v>
      </c>
      <c r="K408" t="s">
        <v>435</v>
      </c>
      <c r="L408" s="758" t="s">
        <v>216</v>
      </c>
      <c r="M408" t="s">
        <v>100</v>
      </c>
      <c r="N408" s="681">
        <f t="shared" ca="1" si="26"/>
        <v>0</v>
      </c>
      <c r="O408" s="681">
        <f t="shared" ca="1" si="26"/>
        <v>0</v>
      </c>
      <c r="P408" s="681">
        <f t="shared" ca="1" si="26"/>
        <v>0</v>
      </c>
      <c r="Q408" s="681">
        <f t="shared" ca="1" si="26"/>
        <v>0</v>
      </c>
      <c r="R408" s="681">
        <f t="shared" ca="1" si="26"/>
        <v>0</v>
      </c>
      <c r="S408" t="str">
        <f t="shared" si="27"/>
        <v>ASR_Financial_Report_SHP21Final</v>
      </c>
      <c r="T408" s="960">
        <f t="shared" si="28"/>
        <v>44658</v>
      </c>
      <c r="U408" t="str">
        <f t="shared" si="29"/>
        <v>Unaudited</v>
      </c>
    </row>
    <row r="409" spans="1:21" x14ac:dyDescent="0.25">
      <c r="A409" t="s">
        <v>437</v>
      </c>
      <c r="B409" t="s">
        <v>1366</v>
      </c>
      <c r="C409" t="s">
        <v>1367</v>
      </c>
      <c r="D409" s="15">
        <v>1900</v>
      </c>
      <c r="E409" s="121">
        <v>1</v>
      </c>
      <c r="F409" t="s">
        <v>441</v>
      </c>
      <c r="G409" s="121">
        <v>366</v>
      </c>
      <c r="H409" t="s">
        <v>380</v>
      </c>
      <c r="I409" t="s">
        <v>488</v>
      </c>
      <c r="J409" t="s">
        <v>450</v>
      </c>
      <c r="K409" t="s">
        <v>435</v>
      </c>
      <c r="L409" s="758" t="s">
        <v>215</v>
      </c>
      <c r="M409" t="s">
        <v>28</v>
      </c>
      <c r="N409" s="681">
        <f t="shared" ca="1" si="26"/>
        <v>0</v>
      </c>
      <c r="O409" s="681">
        <f t="shared" ca="1" si="26"/>
        <v>0</v>
      </c>
      <c r="P409" s="681">
        <f t="shared" ca="1" si="26"/>
        <v>0</v>
      </c>
      <c r="Q409" s="681">
        <f t="shared" ca="1" si="26"/>
        <v>0</v>
      </c>
      <c r="R409" s="681">
        <f t="shared" ca="1" si="26"/>
        <v>0</v>
      </c>
      <c r="S409" t="str">
        <f t="shared" si="27"/>
        <v>ASR_Financial_Report_SHP21Final</v>
      </c>
      <c r="T409" s="960">
        <f t="shared" si="28"/>
        <v>44658</v>
      </c>
      <c r="U409" t="str">
        <f t="shared" si="29"/>
        <v>Unaudited</v>
      </c>
    </row>
    <row r="410" spans="1:21" x14ac:dyDescent="0.25">
      <c r="A410" t="s">
        <v>437</v>
      </c>
      <c r="B410" t="s">
        <v>1366</v>
      </c>
      <c r="C410" t="s">
        <v>1367</v>
      </c>
      <c r="D410" s="15">
        <v>1900</v>
      </c>
      <c r="E410" s="121">
        <v>1</v>
      </c>
      <c r="F410" t="s">
        <v>441</v>
      </c>
      <c r="G410" s="121">
        <v>366</v>
      </c>
      <c r="H410" t="s">
        <v>380</v>
      </c>
      <c r="I410" t="s">
        <v>488</v>
      </c>
      <c r="J410" t="s">
        <v>436</v>
      </c>
      <c r="K410" t="s">
        <v>436</v>
      </c>
      <c r="L410" s="758" t="s">
        <v>84</v>
      </c>
      <c r="M410" t="s">
        <v>327</v>
      </c>
      <c r="N410" s="681">
        <f t="shared" ca="1" si="26"/>
        <v>0</v>
      </c>
      <c r="O410" s="681">
        <f t="shared" ca="1" si="26"/>
        <v>0</v>
      </c>
      <c r="P410" s="681">
        <f t="shared" ca="1" si="26"/>
        <v>0</v>
      </c>
      <c r="Q410" s="681">
        <f t="shared" ca="1" si="26"/>
        <v>0</v>
      </c>
      <c r="R410" s="681">
        <f t="shared" ca="1" si="26"/>
        <v>0</v>
      </c>
      <c r="S410" t="str">
        <f t="shared" si="27"/>
        <v>ASR_Financial_Report_SHP21Final</v>
      </c>
      <c r="T410" s="960">
        <f t="shared" si="28"/>
        <v>44658</v>
      </c>
      <c r="U410" t="str">
        <f t="shared" si="29"/>
        <v>Unaudited</v>
      </c>
    </row>
    <row r="411" spans="1:21" x14ac:dyDescent="0.25">
      <c r="A411" t="s">
        <v>437</v>
      </c>
      <c r="B411" t="s">
        <v>1366</v>
      </c>
      <c r="C411" t="s">
        <v>1367</v>
      </c>
      <c r="D411" s="15">
        <v>1900</v>
      </c>
      <c r="E411" s="121">
        <v>1</v>
      </c>
      <c r="F411" t="s">
        <v>441</v>
      </c>
      <c r="G411" s="121">
        <v>366</v>
      </c>
      <c r="H411" t="s">
        <v>380</v>
      </c>
      <c r="I411" t="s">
        <v>488</v>
      </c>
      <c r="J411" t="s">
        <v>436</v>
      </c>
      <c r="K411" t="s">
        <v>436</v>
      </c>
      <c r="L411" s="758" t="s">
        <v>85</v>
      </c>
      <c r="M411" t="s">
        <v>325</v>
      </c>
      <c r="N411" s="681">
        <f t="shared" ca="1" si="26"/>
        <v>0</v>
      </c>
      <c r="O411" s="681">
        <f t="shared" ca="1" si="26"/>
        <v>0</v>
      </c>
      <c r="P411" s="681">
        <f t="shared" ca="1" si="26"/>
        <v>0</v>
      </c>
      <c r="Q411" s="681">
        <f t="shared" ca="1" si="26"/>
        <v>0</v>
      </c>
      <c r="R411" s="681">
        <f t="shared" ca="1" si="26"/>
        <v>0</v>
      </c>
      <c r="S411" t="str">
        <f t="shared" si="27"/>
        <v>ASR_Financial_Report_SHP21Final</v>
      </c>
      <c r="T411" s="960">
        <f t="shared" si="28"/>
        <v>44658</v>
      </c>
      <c r="U411" t="str">
        <f t="shared" si="29"/>
        <v>Unaudited</v>
      </c>
    </row>
    <row r="412" spans="1:21" x14ac:dyDescent="0.25">
      <c r="A412" t="s">
        <v>437</v>
      </c>
      <c r="B412" t="s">
        <v>1366</v>
      </c>
      <c r="C412" t="s">
        <v>1367</v>
      </c>
      <c r="D412" s="15">
        <v>1900</v>
      </c>
      <c r="E412" s="121">
        <v>1</v>
      </c>
      <c r="F412" t="s">
        <v>441</v>
      </c>
      <c r="G412" s="121">
        <v>366</v>
      </c>
      <c r="H412" t="s">
        <v>380</v>
      </c>
      <c r="I412" t="s">
        <v>488</v>
      </c>
      <c r="J412" t="s">
        <v>436</v>
      </c>
      <c r="K412" t="s">
        <v>436</v>
      </c>
      <c r="L412" s="758" t="s">
        <v>86</v>
      </c>
      <c r="M412" t="s">
        <v>494</v>
      </c>
      <c r="N412" s="681">
        <f t="shared" ca="1" si="26"/>
        <v>0</v>
      </c>
      <c r="O412" s="681">
        <f t="shared" ca="1" si="26"/>
        <v>0</v>
      </c>
      <c r="P412" s="681">
        <f t="shared" ca="1" si="26"/>
        <v>0</v>
      </c>
      <c r="Q412" s="681">
        <f t="shared" ca="1" si="26"/>
        <v>0</v>
      </c>
      <c r="R412" s="681">
        <f t="shared" ca="1" si="26"/>
        <v>0</v>
      </c>
      <c r="S412" t="str">
        <f t="shared" si="27"/>
        <v>ASR_Financial_Report_SHP21Final</v>
      </c>
      <c r="T412" s="960">
        <f t="shared" si="28"/>
        <v>44658</v>
      </c>
      <c r="U412" t="str">
        <f t="shared" si="29"/>
        <v>Unaudited</v>
      </c>
    </row>
    <row r="413" spans="1:21" x14ac:dyDescent="0.25">
      <c r="A413" t="s">
        <v>437</v>
      </c>
      <c r="B413" t="s">
        <v>1366</v>
      </c>
      <c r="C413" t="s">
        <v>1367</v>
      </c>
      <c r="D413" s="15">
        <v>1900</v>
      </c>
      <c r="E413" s="121">
        <v>1</v>
      </c>
      <c r="F413" t="s">
        <v>441</v>
      </c>
      <c r="G413" s="121">
        <v>366</v>
      </c>
      <c r="H413" t="s">
        <v>380</v>
      </c>
      <c r="I413" t="s">
        <v>488</v>
      </c>
      <c r="J413" t="s">
        <v>436</v>
      </c>
      <c r="K413" t="s">
        <v>436</v>
      </c>
      <c r="L413" s="758" t="s">
        <v>87</v>
      </c>
      <c r="M413" t="s">
        <v>495</v>
      </c>
      <c r="N413" s="681">
        <f t="shared" ca="1" si="26"/>
        <v>0</v>
      </c>
      <c r="O413" s="681">
        <f t="shared" ca="1" si="26"/>
        <v>0</v>
      </c>
      <c r="P413" s="681">
        <f t="shared" ca="1" si="26"/>
        <v>0</v>
      </c>
      <c r="Q413" s="681">
        <f t="shared" ca="1" si="26"/>
        <v>0</v>
      </c>
      <c r="R413" s="681">
        <f t="shared" ca="1" si="26"/>
        <v>0</v>
      </c>
      <c r="S413" t="str">
        <f t="shared" si="27"/>
        <v>ASR_Financial_Report_SHP21Final</v>
      </c>
      <c r="T413" s="960">
        <f t="shared" si="28"/>
        <v>44658</v>
      </c>
      <c r="U413" t="str">
        <f t="shared" si="29"/>
        <v>Unaudited</v>
      </c>
    </row>
    <row r="414" spans="1:21" x14ac:dyDescent="0.25">
      <c r="A414" t="s">
        <v>437</v>
      </c>
      <c r="B414" t="s">
        <v>1366</v>
      </c>
      <c r="C414" t="s">
        <v>1367</v>
      </c>
      <c r="D414" s="15">
        <v>1900</v>
      </c>
      <c r="E414" s="121">
        <v>1</v>
      </c>
      <c r="F414" t="s">
        <v>441</v>
      </c>
      <c r="G414" s="121">
        <v>366</v>
      </c>
      <c r="H414" t="s">
        <v>380</v>
      </c>
      <c r="I414" t="s">
        <v>488</v>
      </c>
      <c r="J414" t="s">
        <v>436</v>
      </c>
      <c r="K414" t="s">
        <v>436</v>
      </c>
      <c r="L414" s="758" t="s">
        <v>213</v>
      </c>
      <c r="M414" t="s">
        <v>496</v>
      </c>
      <c r="N414" s="681">
        <f t="shared" ca="1" si="26"/>
        <v>0</v>
      </c>
      <c r="O414" s="681">
        <f t="shared" ca="1" si="26"/>
        <v>0</v>
      </c>
      <c r="P414" s="681">
        <f t="shared" ca="1" si="26"/>
        <v>0</v>
      </c>
      <c r="Q414" s="681">
        <f t="shared" ca="1" si="26"/>
        <v>0</v>
      </c>
      <c r="R414" s="681">
        <f t="shared" ca="1" si="26"/>
        <v>0</v>
      </c>
      <c r="S414" t="str">
        <f t="shared" si="27"/>
        <v>ASR_Financial_Report_SHP21Final</v>
      </c>
      <c r="T414" s="960">
        <f t="shared" si="28"/>
        <v>44658</v>
      </c>
      <c r="U414" t="str">
        <f t="shared" si="29"/>
        <v>Unaudited</v>
      </c>
    </row>
    <row r="415" spans="1:21" x14ac:dyDescent="0.25">
      <c r="A415" t="s">
        <v>437</v>
      </c>
      <c r="B415" t="s">
        <v>1366</v>
      </c>
      <c r="C415" t="s">
        <v>1367</v>
      </c>
      <c r="D415" s="15">
        <v>1900</v>
      </c>
      <c r="E415" s="121">
        <v>1</v>
      </c>
      <c r="F415" t="s">
        <v>441</v>
      </c>
      <c r="G415" s="121">
        <v>366</v>
      </c>
      <c r="H415" t="s">
        <v>380</v>
      </c>
      <c r="I415" t="s">
        <v>489</v>
      </c>
      <c r="J415" t="s">
        <v>26</v>
      </c>
      <c r="K415" t="s">
        <v>26</v>
      </c>
      <c r="L415" s="758" t="s">
        <v>204</v>
      </c>
      <c r="M415" t="s">
        <v>26</v>
      </c>
      <c r="N415" s="681">
        <f t="shared" ca="1" si="26"/>
        <v>0</v>
      </c>
      <c r="O415" s="681">
        <f t="shared" ca="1" si="26"/>
        <v>0</v>
      </c>
      <c r="P415" s="681">
        <f t="shared" ca="1" si="26"/>
        <v>0</v>
      </c>
      <c r="Q415" s="681">
        <f t="shared" ca="1" si="26"/>
        <v>0</v>
      </c>
      <c r="R415" s="681">
        <f t="shared" ca="1" si="26"/>
        <v>0</v>
      </c>
      <c r="S415" t="str">
        <f t="shared" si="27"/>
        <v>ASR_Financial_Report_SHP21Final</v>
      </c>
      <c r="T415" s="960">
        <f t="shared" si="28"/>
        <v>44658</v>
      </c>
      <c r="U415" t="str">
        <f t="shared" si="29"/>
        <v>Unaudited</v>
      </c>
    </row>
    <row r="416" spans="1:21" x14ac:dyDescent="0.25">
      <c r="A416" t="s">
        <v>437</v>
      </c>
      <c r="B416" t="s">
        <v>1366</v>
      </c>
      <c r="C416" t="s">
        <v>1367</v>
      </c>
      <c r="D416" s="15">
        <v>1900</v>
      </c>
      <c r="E416" s="121">
        <v>1</v>
      </c>
      <c r="F416" t="s">
        <v>1012</v>
      </c>
      <c r="G416" s="121" t="s">
        <v>1365</v>
      </c>
      <c r="H416" t="s">
        <v>380</v>
      </c>
      <c r="I416" t="s">
        <v>432</v>
      </c>
      <c r="J416" t="s">
        <v>432</v>
      </c>
      <c r="K416" t="s">
        <v>432</v>
      </c>
      <c r="M416" t="s">
        <v>432</v>
      </c>
      <c r="N416" s="681">
        <f t="shared" ca="1" si="26"/>
        <v>0</v>
      </c>
      <c r="O416" s="681">
        <f t="shared" ca="1" si="26"/>
        <v>0</v>
      </c>
      <c r="P416" s="681">
        <f t="shared" ca="1" si="26"/>
        <v>0</v>
      </c>
      <c r="Q416" s="681">
        <f t="shared" ca="1" si="26"/>
        <v>0</v>
      </c>
      <c r="R416" s="681">
        <f t="shared" ca="1" si="26"/>
        <v>0</v>
      </c>
      <c r="S416" t="str">
        <f t="shared" si="27"/>
        <v>ASR_Financial_Report_SHP21Final</v>
      </c>
      <c r="T416" s="960">
        <f t="shared" si="28"/>
        <v>44658</v>
      </c>
      <c r="U416" t="str">
        <f t="shared" si="29"/>
        <v>Unaudited</v>
      </c>
    </row>
    <row r="417" spans="1:21" x14ac:dyDescent="0.25">
      <c r="A417" t="s">
        <v>437</v>
      </c>
      <c r="B417" t="s">
        <v>1366</v>
      </c>
      <c r="C417" t="s">
        <v>1367</v>
      </c>
      <c r="D417" s="15">
        <v>1900</v>
      </c>
      <c r="E417" s="121">
        <v>1</v>
      </c>
      <c r="F417" t="s">
        <v>1012</v>
      </c>
      <c r="G417" s="121" t="s">
        <v>1365</v>
      </c>
      <c r="H417" t="s">
        <v>380</v>
      </c>
      <c r="I417" t="s">
        <v>487</v>
      </c>
      <c r="J417" t="s">
        <v>12</v>
      </c>
      <c r="K417" t="s">
        <v>12</v>
      </c>
      <c r="L417" s="758">
        <v>1.1000000000000001</v>
      </c>
      <c r="M417" t="s">
        <v>12</v>
      </c>
      <c r="N417" s="681">
        <f t="shared" ca="1" si="26"/>
        <v>0</v>
      </c>
      <c r="O417" s="681">
        <f t="shared" ca="1" si="26"/>
        <v>0</v>
      </c>
      <c r="P417" s="681">
        <f t="shared" ca="1" si="26"/>
        <v>0</v>
      </c>
      <c r="Q417" s="681">
        <f t="shared" ca="1" si="26"/>
        <v>0</v>
      </c>
      <c r="R417" s="681">
        <f t="shared" ca="1" si="26"/>
        <v>0</v>
      </c>
      <c r="S417" t="str">
        <f t="shared" si="27"/>
        <v>ASR_Financial_Report_SHP21Final</v>
      </c>
      <c r="T417" s="960">
        <f t="shared" si="28"/>
        <v>44658</v>
      </c>
      <c r="U417" t="str">
        <f t="shared" si="29"/>
        <v>Unaudited</v>
      </c>
    </row>
    <row r="418" spans="1:21" x14ac:dyDescent="0.25">
      <c r="A418" t="s">
        <v>437</v>
      </c>
      <c r="B418" t="s">
        <v>1366</v>
      </c>
      <c r="C418" t="s">
        <v>1367</v>
      </c>
      <c r="D418" s="15">
        <v>1900</v>
      </c>
      <c r="E418" s="121">
        <v>1</v>
      </c>
      <c r="F418" t="s">
        <v>1012</v>
      </c>
      <c r="G418" s="121" t="s">
        <v>1365</v>
      </c>
      <c r="H418" t="s">
        <v>380</v>
      </c>
      <c r="I418" t="s">
        <v>487</v>
      </c>
      <c r="J418" t="s">
        <v>12</v>
      </c>
      <c r="K418" t="s">
        <v>222</v>
      </c>
      <c r="L418" s="758">
        <v>1.2</v>
      </c>
      <c r="M418" t="s">
        <v>222</v>
      </c>
      <c r="N418" s="681">
        <f t="shared" ca="1" si="26"/>
        <v>0</v>
      </c>
      <c r="O418" s="681">
        <f t="shared" ca="1" si="26"/>
        <v>0</v>
      </c>
      <c r="P418" s="681">
        <f t="shared" ca="1" si="26"/>
        <v>0</v>
      </c>
      <c r="Q418" s="681">
        <f t="shared" ca="1" si="26"/>
        <v>0</v>
      </c>
      <c r="R418" s="681">
        <f t="shared" ca="1" si="26"/>
        <v>0</v>
      </c>
      <c r="S418" t="str">
        <f t="shared" si="27"/>
        <v>ASR_Financial_Report_SHP21Final</v>
      </c>
      <c r="T418" s="960">
        <f t="shared" si="28"/>
        <v>44658</v>
      </c>
      <c r="U418" t="str">
        <f t="shared" si="29"/>
        <v>Unaudited</v>
      </c>
    </row>
    <row r="419" spans="1:21" x14ac:dyDescent="0.25">
      <c r="A419" t="s">
        <v>437</v>
      </c>
      <c r="B419" t="s">
        <v>1366</v>
      </c>
      <c r="C419" t="s">
        <v>1367</v>
      </c>
      <c r="D419" s="15">
        <v>1900</v>
      </c>
      <c r="E419" s="121">
        <v>1</v>
      </c>
      <c r="F419" t="s">
        <v>1012</v>
      </c>
      <c r="G419" s="121" t="s">
        <v>1365</v>
      </c>
      <c r="H419" t="s">
        <v>380</v>
      </c>
      <c r="I419" t="s">
        <v>487</v>
      </c>
      <c r="J419" t="s">
        <v>12</v>
      </c>
      <c r="K419" t="s">
        <v>1304</v>
      </c>
      <c r="L419" s="758" t="s">
        <v>1300</v>
      </c>
      <c r="M419" t="s">
        <v>1304</v>
      </c>
      <c r="N419" s="681">
        <f t="shared" ca="1" si="26"/>
        <v>0</v>
      </c>
      <c r="O419" s="681">
        <f t="shared" ca="1" si="26"/>
        <v>0</v>
      </c>
      <c r="P419" s="681">
        <f t="shared" ca="1" si="26"/>
        <v>0</v>
      </c>
      <c r="Q419" s="681">
        <f t="shared" ca="1" si="26"/>
        <v>0</v>
      </c>
      <c r="R419" s="681">
        <f t="shared" ca="1" si="26"/>
        <v>0</v>
      </c>
      <c r="S419" t="str">
        <f t="shared" si="27"/>
        <v>ASR_Financial_Report_SHP21Final</v>
      </c>
      <c r="T419" s="960">
        <f t="shared" si="28"/>
        <v>44658</v>
      </c>
      <c r="U419" t="str">
        <f t="shared" si="29"/>
        <v>Unaudited</v>
      </c>
    </row>
    <row r="420" spans="1:21" x14ac:dyDescent="0.25">
      <c r="A420" t="s">
        <v>437</v>
      </c>
      <c r="B420" t="s">
        <v>1366</v>
      </c>
      <c r="C420" t="s">
        <v>1367</v>
      </c>
      <c r="D420" s="15">
        <v>1900</v>
      </c>
      <c r="E420" s="121">
        <v>1</v>
      </c>
      <c r="F420" t="s">
        <v>1012</v>
      </c>
      <c r="G420" s="121" t="s">
        <v>1365</v>
      </c>
      <c r="H420" t="s">
        <v>380</v>
      </c>
      <c r="I420" t="s">
        <v>487</v>
      </c>
      <c r="J420" t="s">
        <v>12</v>
      </c>
      <c r="K420" t="s">
        <v>1306</v>
      </c>
      <c r="L420" s="758" t="s">
        <v>1305</v>
      </c>
      <c r="M420" t="s">
        <v>1306</v>
      </c>
      <c r="N420" s="681">
        <f t="shared" ca="1" si="26"/>
        <v>0</v>
      </c>
      <c r="O420" s="681">
        <f t="shared" ca="1" si="26"/>
        <v>0</v>
      </c>
      <c r="P420" s="681">
        <f t="shared" ca="1" si="26"/>
        <v>0</v>
      </c>
      <c r="Q420" s="681">
        <f t="shared" ca="1" si="26"/>
        <v>0</v>
      </c>
      <c r="R420" s="681">
        <f t="shared" ca="1" si="26"/>
        <v>0</v>
      </c>
      <c r="S420" t="str">
        <f t="shared" si="27"/>
        <v>ASR_Financial_Report_SHP21Final</v>
      </c>
      <c r="T420" s="960">
        <f t="shared" si="28"/>
        <v>44658</v>
      </c>
      <c r="U420" t="str">
        <f t="shared" si="29"/>
        <v>Unaudited</v>
      </c>
    </row>
    <row r="421" spans="1:21" x14ac:dyDescent="0.25">
      <c r="A421" t="s">
        <v>437</v>
      </c>
      <c r="B421" t="s">
        <v>1366</v>
      </c>
      <c r="C421" t="s">
        <v>1367</v>
      </c>
      <c r="D421" s="15">
        <v>1900</v>
      </c>
      <c r="E421" s="121">
        <v>1</v>
      </c>
      <c r="F421" t="s">
        <v>1012</v>
      </c>
      <c r="G421" s="121" t="s">
        <v>1365</v>
      </c>
      <c r="H421" t="s">
        <v>380</v>
      </c>
      <c r="I421" t="s">
        <v>487</v>
      </c>
      <c r="J421" t="s">
        <v>13</v>
      </c>
      <c r="K421" t="s">
        <v>13</v>
      </c>
      <c r="L421" s="758" t="s">
        <v>63</v>
      </c>
      <c r="M421" t="s">
        <v>13</v>
      </c>
      <c r="N421" s="681">
        <f t="shared" ca="1" si="26"/>
        <v>0</v>
      </c>
      <c r="O421" s="681">
        <f t="shared" ca="1" si="26"/>
        <v>0</v>
      </c>
      <c r="P421" s="681">
        <f t="shared" ca="1" si="26"/>
        <v>0</v>
      </c>
      <c r="Q421" s="681">
        <f t="shared" ca="1" si="26"/>
        <v>0</v>
      </c>
      <c r="R421" s="681">
        <f t="shared" ca="1" si="26"/>
        <v>0</v>
      </c>
      <c r="S421" t="str">
        <f t="shared" si="27"/>
        <v>ASR_Financial_Report_SHP21Final</v>
      </c>
      <c r="T421" s="960">
        <f t="shared" si="28"/>
        <v>44658</v>
      </c>
      <c r="U421" t="str">
        <f t="shared" si="29"/>
        <v>Unaudited</v>
      </c>
    </row>
    <row r="422" spans="1:21" x14ac:dyDescent="0.25">
      <c r="A422" t="s">
        <v>437</v>
      </c>
      <c r="B422" t="s">
        <v>1366</v>
      </c>
      <c r="C422" t="s">
        <v>1367</v>
      </c>
      <c r="D422" s="15">
        <v>1900</v>
      </c>
      <c r="E422" s="121">
        <v>1</v>
      </c>
      <c r="F422" t="s">
        <v>1012</v>
      </c>
      <c r="G422" s="121" t="s">
        <v>1365</v>
      </c>
      <c r="H422" t="s">
        <v>380</v>
      </c>
      <c r="I422" t="s">
        <v>488</v>
      </c>
      <c r="J422" t="s">
        <v>433</v>
      </c>
      <c r="K422" t="s">
        <v>777</v>
      </c>
      <c r="L422" s="758">
        <v>2.1</v>
      </c>
      <c r="M422" t="s">
        <v>712</v>
      </c>
      <c r="N422" s="681">
        <f t="shared" ca="1" si="26"/>
        <v>0</v>
      </c>
      <c r="O422" s="681">
        <f t="shared" ca="1" si="26"/>
        <v>0</v>
      </c>
      <c r="P422" s="681">
        <f t="shared" ca="1" si="26"/>
        <v>0</v>
      </c>
      <c r="Q422" s="681">
        <f t="shared" ca="1" si="26"/>
        <v>0</v>
      </c>
      <c r="R422" s="681">
        <f t="shared" ca="1" si="26"/>
        <v>0</v>
      </c>
      <c r="S422" t="str">
        <f t="shared" si="27"/>
        <v>ASR_Financial_Report_SHP21Final</v>
      </c>
      <c r="T422" s="960">
        <f t="shared" si="28"/>
        <v>44658</v>
      </c>
      <c r="U422" t="str">
        <f t="shared" si="29"/>
        <v>Unaudited</v>
      </c>
    </row>
    <row r="423" spans="1:21" x14ac:dyDescent="0.25">
      <c r="A423" t="s">
        <v>437</v>
      </c>
      <c r="B423" t="s">
        <v>1366</v>
      </c>
      <c r="C423" t="s">
        <v>1367</v>
      </c>
      <c r="D423" s="15">
        <v>1900</v>
      </c>
      <c r="E423" s="121">
        <v>1</v>
      </c>
      <c r="F423" t="s">
        <v>1012</v>
      </c>
      <c r="G423" s="121" t="s">
        <v>1365</v>
      </c>
      <c r="H423" t="s">
        <v>380</v>
      </c>
      <c r="I423" t="s">
        <v>488</v>
      </c>
      <c r="J423" t="s">
        <v>433</v>
      </c>
      <c r="K423" t="s">
        <v>777</v>
      </c>
      <c r="L423" s="758">
        <v>2.2000000000000002</v>
      </c>
      <c r="M423" t="s">
        <v>713</v>
      </c>
      <c r="N423" s="681">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681">
        <f t="shared" ca="1" si="30"/>
        <v>0</v>
      </c>
      <c r="P423" s="681">
        <f t="shared" ca="1" si="30"/>
        <v>0</v>
      </c>
      <c r="Q423" s="681">
        <f t="shared" ca="1" si="30"/>
        <v>0</v>
      </c>
      <c r="R423" s="681">
        <f t="shared" ca="1" si="30"/>
        <v>0</v>
      </c>
      <c r="S423" t="str">
        <f t="shared" si="27"/>
        <v>ASR_Financial_Report_SHP21Final</v>
      </c>
      <c r="T423" s="960">
        <f t="shared" si="28"/>
        <v>44658</v>
      </c>
      <c r="U423" t="str">
        <f t="shared" si="29"/>
        <v>Unaudited</v>
      </c>
    </row>
    <row r="424" spans="1:21" x14ac:dyDescent="0.25">
      <c r="A424" t="s">
        <v>437</v>
      </c>
      <c r="B424" t="s">
        <v>1366</v>
      </c>
      <c r="C424" t="s">
        <v>1367</v>
      </c>
      <c r="D424" s="15">
        <v>1900</v>
      </c>
      <c r="E424" s="121">
        <v>1</v>
      </c>
      <c r="F424" t="s">
        <v>1012</v>
      </c>
      <c r="G424" s="121" t="s">
        <v>1365</v>
      </c>
      <c r="H424" t="s">
        <v>380</v>
      </c>
      <c r="I424" t="s">
        <v>488</v>
      </c>
      <c r="J424" t="s">
        <v>433</v>
      </c>
      <c r="K424" t="s">
        <v>777</v>
      </c>
      <c r="L424" s="758">
        <v>2.2999999999999998</v>
      </c>
      <c r="M424" t="s">
        <v>714</v>
      </c>
      <c r="N424" s="681">
        <f t="shared" ca="1" si="30"/>
        <v>0</v>
      </c>
      <c r="O424" s="681">
        <f t="shared" ca="1" si="30"/>
        <v>0</v>
      </c>
      <c r="P424" s="681">
        <f t="shared" ca="1" si="30"/>
        <v>0</v>
      </c>
      <c r="Q424" s="681">
        <f t="shared" ca="1" si="30"/>
        <v>0</v>
      </c>
      <c r="R424" s="681">
        <f t="shared" ca="1" si="30"/>
        <v>0</v>
      </c>
      <c r="S424" t="str">
        <f t="shared" si="27"/>
        <v>ASR_Financial_Report_SHP21Final</v>
      </c>
      <c r="T424" s="960">
        <f t="shared" si="28"/>
        <v>44658</v>
      </c>
      <c r="U424" t="str">
        <f t="shared" si="29"/>
        <v>Unaudited</v>
      </c>
    </row>
    <row r="425" spans="1:21" x14ac:dyDescent="0.25">
      <c r="A425" t="s">
        <v>437</v>
      </c>
      <c r="B425" t="s">
        <v>1366</v>
      </c>
      <c r="C425" t="s">
        <v>1367</v>
      </c>
      <c r="D425" s="15">
        <v>1900</v>
      </c>
      <c r="E425" s="121">
        <v>1</v>
      </c>
      <c r="F425" t="s">
        <v>1012</v>
      </c>
      <c r="G425" s="121" t="s">
        <v>1365</v>
      </c>
      <c r="H425" t="s">
        <v>380</v>
      </c>
      <c r="I425" t="s">
        <v>488</v>
      </c>
      <c r="J425" t="s">
        <v>433</v>
      </c>
      <c r="K425" t="s">
        <v>777</v>
      </c>
      <c r="L425" s="758">
        <v>2.4</v>
      </c>
      <c r="M425" t="s">
        <v>715</v>
      </c>
      <c r="N425" s="681">
        <f t="shared" ca="1" si="30"/>
        <v>0</v>
      </c>
      <c r="O425" s="681">
        <f t="shared" ca="1" si="30"/>
        <v>0</v>
      </c>
      <c r="P425" s="681">
        <f t="shared" ca="1" si="30"/>
        <v>0</v>
      </c>
      <c r="Q425" s="681">
        <f t="shared" ca="1" si="30"/>
        <v>0</v>
      </c>
      <c r="R425" s="681">
        <f t="shared" ca="1" si="30"/>
        <v>0</v>
      </c>
      <c r="S425" t="str">
        <f t="shared" si="27"/>
        <v>ASR_Financial_Report_SHP21Final</v>
      </c>
      <c r="T425" s="960">
        <f t="shared" si="28"/>
        <v>44658</v>
      </c>
      <c r="U425" t="str">
        <f t="shared" si="29"/>
        <v>Unaudited</v>
      </c>
    </row>
    <row r="426" spans="1:21" x14ac:dyDescent="0.25">
      <c r="A426" t="s">
        <v>437</v>
      </c>
      <c r="B426" t="s">
        <v>1366</v>
      </c>
      <c r="C426" t="s">
        <v>1367</v>
      </c>
      <c r="D426" s="15">
        <v>1900</v>
      </c>
      <c r="E426" s="121">
        <v>1</v>
      </c>
      <c r="F426" t="s">
        <v>1012</v>
      </c>
      <c r="G426" s="121" t="s">
        <v>1365</v>
      </c>
      <c r="H426" t="s">
        <v>380</v>
      </c>
      <c r="I426" t="s">
        <v>488</v>
      </c>
      <c r="J426" t="s">
        <v>433</v>
      </c>
      <c r="K426" t="s">
        <v>777</v>
      </c>
      <c r="L426" s="758">
        <v>2.5</v>
      </c>
      <c r="M426" t="s">
        <v>757</v>
      </c>
      <c r="N426" s="681">
        <f t="shared" ca="1" si="30"/>
        <v>0</v>
      </c>
      <c r="O426" s="681">
        <f t="shared" ca="1" si="30"/>
        <v>0</v>
      </c>
      <c r="P426" s="681">
        <f t="shared" ca="1" si="30"/>
        <v>0</v>
      </c>
      <c r="Q426" s="681">
        <f t="shared" ca="1" si="30"/>
        <v>0</v>
      </c>
      <c r="R426" s="681">
        <f t="shared" ca="1" si="30"/>
        <v>0</v>
      </c>
      <c r="S426" t="str">
        <f t="shared" si="27"/>
        <v>ASR_Financial_Report_SHP21Final</v>
      </c>
      <c r="T426" s="960">
        <f t="shared" si="28"/>
        <v>44658</v>
      </c>
      <c r="U426" t="str">
        <f t="shared" si="29"/>
        <v>Unaudited</v>
      </c>
    </row>
    <row r="427" spans="1:21" x14ac:dyDescent="0.25">
      <c r="A427" t="s">
        <v>437</v>
      </c>
      <c r="B427" t="s">
        <v>1366</v>
      </c>
      <c r="C427" t="s">
        <v>1367</v>
      </c>
      <c r="D427" s="15">
        <v>1900</v>
      </c>
      <c r="E427" s="121">
        <v>1</v>
      </c>
      <c r="F427" t="s">
        <v>1012</v>
      </c>
      <c r="G427" s="121" t="s">
        <v>1365</v>
      </c>
      <c r="H427" t="s">
        <v>380</v>
      </c>
      <c r="I427" t="s">
        <v>488</v>
      </c>
      <c r="J427" t="s">
        <v>433</v>
      </c>
      <c r="K427" t="s">
        <v>777</v>
      </c>
      <c r="L427" s="758">
        <v>2.6</v>
      </c>
      <c r="M427" t="s">
        <v>186</v>
      </c>
      <c r="N427" s="681">
        <f t="shared" ca="1" si="30"/>
        <v>0</v>
      </c>
      <c r="O427" s="681">
        <f t="shared" ca="1" si="30"/>
        <v>0</v>
      </c>
      <c r="P427" s="681">
        <f t="shared" ca="1" si="30"/>
        <v>0</v>
      </c>
      <c r="Q427" s="681">
        <f t="shared" ca="1" si="30"/>
        <v>0</v>
      </c>
      <c r="R427" s="681">
        <f t="shared" ca="1" si="30"/>
        <v>0</v>
      </c>
      <c r="S427" t="str">
        <f t="shared" si="27"/>
        <v>ASR_Financial_Report_SHP21Final</v>
      </c>
      <c r="T427" s="960">
        <f t="shared" si="28"/>
        <v>44658</v>
      </c>
      <c r="U427" t="str">
        <f t="shared" si="29"/>
        <v>Unaudited</v>
      </c>
    </row>
    <row r="428" spans="1:21" x14ac:dyDescent="0.25">
      <c r="A428" t="s">
        <v>437</v>
      </c>
      <c r="B428" t="s">
        <v>1366</v>
      </c>
      <c r="C428" t="s">
        <v>1367</v>
      </c>
      <c r="D428" s="15">
        <v>1900</v>
      </c>
      <c r="E428" s="121">
        <v>1</v>
      </c>
      <c r="F428" t="s">
        <v>1012</v>
      </c>
      <c r="G428" s="121" t="s">
        <v>1365</v>
      </c>
      <c r="H428" t="s">
        <v>380</v>
      </c>
      <c r="I428" t="s">
        <v>488</v>
      </c>
      <c r="J428" t="s">
        <v>433</v>
      </c>
      <c r="K428" t="s">
        <v>777</v>
      </c>
      <c r="L428" s="758">
        <v>2.7</v>
      </c>
      <c r="M428" t="s">
        <v>778</v>
      </c>
      <c r="N428" s="681">
        <f t="shared" ca="1" si="30"/>
        <v>0</v>
      </c>
      <c r="O428" s="681">
        <f t="shared" ca="1" si="30"/>
        <v>0</v>
      </c>
      <c r="P428" s="681">
        <f t="shared" ca="1" si="30"/>
        <v>0</v>
      </c>
      <c r="Q428" s="681">
        <f t="shared" ca="1" si="30"/>
        <v>0</v>
      </c>
      <c r="R428" s="681">
        <f t="shared" ca="1" si="30"/>
        <v>0</v>
      </c>
      <c r="S428" t="str">
        <f t="shared" si="27"/>
        <v>ASR_Financial_Report_SHP21Final</v>
      </c>
      <c r="T428" s="960">
        <f t="shared" si="28"/>
        <v>44658</v>
      </c>
      <c r="U428" t="str">
        <f t="shared" si="29"/>
        <v>Unaudited</v>
      </c>
    </row>
    <row r="429" spans="1:21" x14ac:dyDescent="0.25">
      <c r="A429" t="s">
        <v>437</v>
      </c>
      <c r="B429" t="s">
        <v>1366</v>
      </c>
      <c r="C429" t="s">
        <v>1367</v>
      </c>
      <c r="D429" s="15">
        <v>1900</v>
      </c>
      <c r="E429" s="121">
        <v>1</v>
      </c>
      <c r="F429" t="s">
        <v>1012</v>
      </c>
      <c r="G429" s="121" t="s">
        <v>1365</v>
      </c>
      <c r="H429" t="s">
        <v>380</v>
      </c>
      <c r="I429" t="s">
        <v>488</v>
      </c>
      <c r="J429" t="s">
        <v>433</v>
      </c>
      <c r="K429" t="s">
        <v>777</v>
      </c>
      <c r="L429" s="758">
        <v>2.8</v>
      </c>
      <c r="M429" t="s">
        <v>779</v>
      </c>
      <c r="N429" s="681">
        <f t="shared" ca="1" si="30"/>
        <v>0</v>
      </c>
      <c r="O429" s="681">
        <f t="shared" ca="1" si="30"/>
        <v>0</v>
      </c>
      <c r="P429" s="681">
        <f t="shared" ca="1" si="30"/>
        <v>0</v>
      </c>
      <c r="Q429" s="681">
        <f t="shared" ca="1" si="30"/>
        <v>0</v>
      </c>
      <c r="R429" s="681">
        <f t="shared" ca="1" si="30"/>
        <v>0</v>
      </c>
      <c r="S429" t="str">
        <f t="shared" si="27"/>
        <v>ASR_Financial_Report_SHP21Final</v>
      </c>
      <c r="T429" s="960">
        <f t="shared" si="28"/>
        <v>44658</v>
      </c>
      <c r="U429" t="str">
        <f t="shared" si="29"/>
        <v>Unaudited</v>
      </c>
    </row>
    <row r="430" spans="1:21" x14ac:dyDescent="0.25">
      <c r="A430" t="s">
        <v>437</v>
      </c>
      <c r="B430" t="s">
        <v>1366</v>
      </c>
      <c r="C430" t="s">
        <v>1367</v>
      </c>
      <c r="D430" s="15">
        <v>1900</v>
      </c>
      <c r="E430" s="121">
        <v>1</v>
      </c>
      <c r="F430" t="s">
        <v>1012</v>
      </c>
      <c r="G430" s="121" t="s">
        <v>1365</v>
      </c>
      <c r="H430" t="s">
        <v>380</v>
      </c>
      <c r="I430" t="s">
        <v>488</v>
      </c>
      <c r="J430" t="s">
        <v>433</v>
      </c>
      <c r="K430" t="s">
        <v>777</v>
      </c>
      <c r="L430" s="758">
        <v>2.9</v>
      </c>
      <c r="M430" t="s">
        <v>760</v>
      </c>
      <c r="N430" s="681">
        <f t="shared" ca="1" si="30"/>
        <v>0</v>
      </c>
      <c r="O430" s="681">
        <f t="shared" ca="1" si="30"/>
        <v>0</v>
      </c>
      <c r="P430" s="681">
        <f t="shared" ca="1" si="30"/>
        <v>0</v>
      </c>
      <c r="Q430" s="681">
        <f t="shared" ca="1" si="30"/>
        <v>0</v>
      </c>
      <c r="R430" s="681">
        <f t="shared" ca="1" si="30"/>
        <v>0</v>
      </c>
      <c r="S430" t="str">
        <f t="shared" si="27"/>
        <v>ASR_Financial_Report_SHP21Final</v>
      </c>
      <c r="T430" s="960">
        <f t="shared" si="28"/>
        <v>44658</v>
      </c>
      <c r="U430" t="str">
        <f t="shared" si="29"/>
        <v>Unaudited</v>
      </c>
    </row>
    <row r="431" spans="1:21" x14ac:dyDescent="0.25">
      <c r="A431" t="s">
        <v>437</v>
      </c>
      <c r="B431" t="s">
        <v>1366</v>
      </c>
      <c r="C431" t="s">
        <v>1367</v>
      </c>
      <c r="D431" s="15">
        <v>1900</v>
      </c>
      <c r="E431" s="121">
        <v>1</v>
      </c>
      <c r="F431" t="s">
        <v>1012</v>
      </c>
      <c r="G431" s="121" t="s">
        <v>1365</v>
      </c>
      <c r="H431" t="s">
        <v>380</v>
      </c>
      <c r="I431" t="s">
        <v>488</v>
      </c>
      <c r="J431" t="s">
        <v>433</v>
      </c>
      <c r="K431" t="s">
        <v>223</v>
      </c>
      <c r="L431" s="758">
        <v>2.11</v>
      </c>
      <c r="M431" t="s">
        <v>228</v>
      </c>
      <c r="N431" s="681">
        <f t="shared" ca="1" si="30"/>
        <v>0</v>
      </c>
      <c r="O431" s="681">
        <f t="shared" ca="1" si="30"/>
        <v>0</v>
      </c>
      <c r="P431" s="681">
        <f t="shared" ca="1" si="30"/>
        <v>0</v>
      </c>
      <c r="Q431" s="681">
        <f t="shared" ca="1" si="30"/>
        <v>0</v>
      </c>
      <c r="R431" s="681">
        <f t="shared" ca="1" si="30"/>
        <v>0</v>
      </c>
      <c r="S431" t="str">
        <f t="shared" si="27"/>
        <v>ASR_Financial_Report_SHP21Final</v>
      </c>
      <c r="T431" s="960">
        <f t="shared" si="28"/>
        <v>44658</v>
      </c>
      <c r="U431" t="str">
        <f t="shared" si="29"/>
        <v>Unaudited</v>
      </c>
    </row>
    <row r="432" spans="1:21" x14ac:dyDescent="0.25">
      <c r="A432" t="s">
        <v>437</v>
      </c>
      <c r="B432" t="s">
        <v>1366</v>
      </c>
      <c r="C432" t="s">
        <v>1367</v>
      </c>
      <c r="D432" s="15">
        <v>1900</v>
      </c>
      <c r="E432" s="121">
        <v>1</v>
      </c>
      <c r="F432" t="s">
        <v>1012</v>
      </c>
      <c r="G432" s="121" t="s">
        <v>1365</v>
      </c>
      <c r="H432" t="s">
        <v>380</v>
      </c>
      <c r="I432" t="s">
        <v>488</v>
      </c>
      <c r="J432" t="s">
        <v>433</v>
      </c>
      <c r="K432" t="s">
        <v>223</v>
      </c>
      <c r="L432" s="758">
        <v>2.12</v>
      </c>
      <c r="M432" t="s">
        <v>552</v>
      </c>
      <c r="N432" s="681">
        <f t="shared" ca="1" si="30"/>
        <v>0</v>
      </c>
      <c r="O432" s="681">
        <f t="shared" ca="1" si="30"/>
        <v>0</v>
      </c>
      <c r="P432" s="681">
        <f t="shared" ca="1" si="30"/>
        <v>0</v>
      </c>
      <c r="Q432" s="681">
        <f t="shared" ca="1" si="30"/>
        <v>0</v>
      </c>
      <c r="R432" s="681">
        <f t="shared" ca="1" si="30"/>
        <v>0</v>
      </c>
      <c r="S432" t="str">
        <f t="shared" si="27"/>
        <v>ASR_Financial_Report_SHP21Final</v>
      </c>
      <c r="T432" s="960">
        <f t="shared" si="28"/>
        <v>44658</v>
      </c>
      <c r="U432" t="str">
        <f t="shared" si="29"/>
        <v>Unaudited</v>
      </c>
    </row>
    <row r="433" spans="1:21" x14ac:dyDescent="0.25">
      <c r="A433" t="s">
        <v>437</v>
      </c>
      <c r="B433" t="s">
        <v>1366</v>
      </c>
      <c r="C433" t="s">
        <v>1367</v>
      </c>
      <c r="D433" s="15">
        <v>1900</v>
      </c>
      <c r="E433" s="121">
        <v>1</v>
      </c>
      <c r="F433" t="s">
        <v>1012</v>
      </c>
      <c r="G433" s="121" t="s">
        <v>1365</v>
      </c>
      <c r="H433" t="s">
        <v>380</v>
      </c>
      <c r="I433" t="s">
        <v>488</v>
      </c>
      <c r="J433" t="s">
        <v>433</v>
      </c>
      <c r="K433" t="s">
        <v>223</v>
      </c>
      <c r="L433" s="758">
        <v>2.13</v>
      </c>
      <c r="M433" t="s">
        <v>229</v>
      </c>
      <c r="N433" s="681">
        <f t="shared" ca="1" si="30"/>
        <v>0</v>
      </c>
      <c r="O433" s="681">
        <f t="shared" ca="1" si="30"/>
        <v>0</v>
      </c>
      <c r="P433" s="681">
        <f t="shared" ca="1" si="30"/>
        <v>0</v>
      </c>
      <c r="Q433" s="681">
        <f t="shared" ca="1" si="30"/>
        <v>0</v>
      </c>
      <c r="R433" s="681">
        <f t="shared" ca="1" si="30"/>
        <v>0</v>
      </c>
      <c r="S433" t="str">
        <f t="shared" si="27"/>
        <v>ASR_Financial_Report_SHP21Final</v>
      </c>
      <c r="T433" s="960">
        <f t="shared" si="28"/>
        <v>44658</v>
      </c>
      <c r="U433" t="str">
        <f t="shared" si="29"/>
        <v>Unaudited</v>
      </c>
    </row>
    <row r="434" spans="1:21" x14ac:dyDescent="0.25">
      <c r="A434" t="s">
        <v>437</v>
      </c>
      <c r="B434" t="s">
        <v>1366</v>
      </c>
      <c r="C434" t="s">
        <v>1367</v>
      </c>
      <c r="D434" s="15">
        <v>1900</v>
      </c>
      <c r="E434" s="121">
        <v>1</v>
      </c>
      <c r="F434" t="s">
        <v>1012</v>
      </c>
      <c r="G434" s="121" t="s">
        <v>1365</v>
      </c>
      <c r="H434" t="s">
        <v>380</v>
      </c>
      <c r="I434" t="s">
        <v>488</v>
      </c>
      <c r="J434" t="s">
        <v>433</v>
      </c>
      <c r="K434" t="s">
        <v>223</v>
      </c>
      <c r="L434" s="758">
        <v>2.14</v>
      </c>
      <c r="M434" t="s">
        <v>556</v>
      </c>
      <c r="N434" s="681">
        <f t="shared" ca="1" si="30"/>
        <v>0</v>
      </c>
      <c r="O434" s="681">
        <f t="shared" ca="1" si="30"/>
        <v>0</v>
      </c>
      <c r="P434" s="681">
        <f t="shared" ca="1" si="30"/>
        <v>0</v>
      </c>
      <c r="Q434" s="681">
        <f t="shared" ca="1" si="30"/>
        <v>0</v>
      </c>
      <c r="R434" s="681">
        <f t="shared" ca="1" si="30"/>
        <v>0</v>
      </c>
      <c r="S434" t="str">
        <f t="shared" si="27"/>
        <v>ASR_Financial_Report_SHP21Final</v>
      </c>
      <c r="T434" s="960">
        <f t="shared" si="28"/>
        <v>44658</v>
      </c>
      <c r="U434" t="str">
        <f t="shared" si="29"/>
        <v>Unaudited</v>
      </c>
    </row>
    <row r="435" spans="1:21" x14ac:dyDescent="0.25">
      <c r="A435" t="s">
        <v>437</v>
      </c>
      <c r="B435" t="s">
        <v>1366</v>
      </c>
      <c r="C435" t="s">
        <v>1367</v>
      </c>
      <c r="D435" s="15">
        <v>1900</v>
      </c>
      <c r="E435" s="121">
        <v>1</v>
      </c>
      <c r="F435" t="s">
        <v>1012</v>
      </c>
      <c r="G435" s="121" t="s">
        <v>1365</v>
      </c>
      <c r="H435" t="s">
        <v>380</v>
      </c>
      <c r="I435" t="s">
        <v>488</v>
      </c>
      <c r="J435" t="s">
        <v>433</v>
      </c>
      <c r="K435" t="s">
        <v>223</v>
      </c>
      <c r="L435" s="758">
        <v>2.15</v>
      </c>
      <c r="M435" t="s">
        <v>20</v>
      </c>
      <c r="N435" s="681">
        <f t="shared" ca="1" si="30"/>
        <v>0</v>
      </c>
      <c r="O435" s="681">
        <f t="shared" ca="1" si="30"/>
        <v>0</v>
      </c>
      <c r="P435" s="681">
        <f t="shared" ca="1" si="30"/>
        <v>0</v>
      </c>
      <c r="Q435" s="681">
        <f t="shared" ca="1" si="30"/>
        <v>0</v>
      </c>
      <c r="R435" s="681">
        <f t="shared" ca="1" si="30"/>
        <v>0</v>
      </c>
      <c r="S435" t="str">
        <f t="shared" si="27"/>
        <v>ASR_Financial_Report_SHP21Final</v>
      </c>
      <c r="T435" s="960">
        <f t="shared" si="28"/>
        <v>44658</v>
      </c>
      <c r="U435" t="str">
        <f t="shared" si="29"/>
        <v>Unaudited</v>
      </c>
    </row>
    <row r="436" spans="1:21" x14ac:dyDescent="0.25">
      <c r="A436" t="s">
        <v>437</v>
      </c>
      <c r="B436" t="s">
        <v>1366</v>
      </c>
      <c r="C436" t="s">
        <v>1367</v>
      </c>
      <c r="D436" s="15">
        <v>1900</v>
      </c>
      <c r="E436" s="121">
        <v>1</v>
      </c>
      <c r="F436" t="s">
        <v>1012</v>
      </c>
      <c r="G436" s="121" t="s">
        <v>1365</v>
      </c>
      <c r="H436" t="s">
        <v>380</v>
      </c>
      <c r="I436" t="s">
        <v>488</v>
      </c>
      <c r="J436" t="s">
        <v>433</v>
      </c>
      <c r="K436" t="s">
        <v>223</v>
      </c>
      <c r="L436" s="758">
        <v>2.16</v>
      </c>
      <c r="M436" t="s">
        <v>780</v>
      </c>
      <c r="N436" s="681">
        <f t="shared" ca="1" si="30"/>
        <v>0</v>
      </c>
      <c r="O436" s="681">
        <f t="shared" ca="1" si="30"/>
        <v>0</v>
      </c>
      <c r="P436" s="681">
        <f t="shared" ca="1" si="30"/>
        <v>0</v>
      </c>
      <c r="Q436" s="681">
        <f t="shared" ca="1" si="30"/>
        <v>0</v>
      </c>
      <c r="R436" s="681">
        <f t="shared" ca="1" si="30"/>
        <v>0</v>
      </c>
      <c r="S436" t="str">
        <f t="shared" si="27"/>
        <v>ASR_Financial_Report_SHP21Final</v>
      </c>
      <c r="T436" s="960">
        <f t="shared" si="28"/>
        <v>44658</v>
      </c>
      <c r="U436" t="str">
        <f t="shared" si="29"/>
        <v>Unaudited</v>
      </c>
    </row>
    <row r="437" spans="1:21" x14ac:dyDescent="0.25">
      <c r="A437" t="s">
        <v>437</v>
      </c>
      <c r="B437" t="s">
        <v>1366</v>
      </c>
      <c r="C437" t="s">
        <v>1367</v>
      </c>
      <c r="D437" s="15">
        <v>1900</v>
      </c>
      <c r="E437" s="121">
        <v>1</v>
      </c>
      <c r="F437" t="s">
        <v>1012</v>
      </c>
      <c r="G437" s="121" t="s">
        <v>1365</v>
      </c>
      <c r="H437" t="s">
        <v>380</v>
      </c>
      <c r="I437" t="s">
        <v>488</v>
      </c>
      <c r="J437" t="s">
        <v>433</v>
      </c>
      <c r="K437" t="s">
        <v>223</v>
      </c>
      <c r="L437" s="758">
        <v>2.17</v>
      </c>
      <c r="M437" t="s">
        <v>1033</v>
      </c>
      <c r="N437" s="681">
        <f t="shared" ca="1" si="30"/>
        <v>0</v>
      </c>
      <c r="O437" s="681">
        <f t="shared" ca="1" si="30"/>
        <v>0</v>
      </c>
      <c r="P437" s="681">
        <f t="shared" ca="1" si="30"/>
        <v>0</v>
      </c>
      <c r="Q437" s="681">
        <f t="shared" ca="1" si="30"/>
        <v>0</v>
      </c>
      <c r="R437" s="681">
        <f t="shared" ca="1" si="30"/>
        <v>0</v>
      </c>
      <c r="S437" t="str">
        <f t="shared" si="27"/>
        <v>ASR_Financial_Report_SHP21Final</v>
      </c>
      <c r="T437" s="960">
        <f t="shared" si="28"/>
        <v>44658</v>
      </c>
      <c r="U437" t="str">
        <f t="shared" si="29"/>
        <v>Unaudited</v>
      </c>
    </row>
    <row r="438" spans="1:21" x14ac:dyDescent="0.25">
      <c r="A438" t="s">
        <v>437</v>
      </c>
      <c r="B438" t="s">
        <v>1366</v>
      </c>
      <c r="C438" t="s">
        <v>1367</v>
      </c>
      <c r="D438" s="15">
        <v>1900</v>
      </c>
      <c r="E438" s="121">
        <v>1</v>
      </c>
      <c r="F438" t="s">
        <v>1012</v>
      </c>
      <c r="G438" s="121" t="s">
        <v>1365</v>
      </c>
      <c r="H438" t="s">
        <v>380</v>
      </c>
      <c r="I438" t="s">
        <v>488</v>
      </c>
      <c r="J438" t="s">
        <v>433</v>
      </c>
      <c r="K438" t="s">
        <v>223</v>
      </c>
      <c r="L438" s="758">
        <v>2.1800000000000002</v>
      </c>
      <c r="M438" t="s">
        <v>648</v>
      </c>
      <c r="N438" s="681">
        <f t="shared" ca="1" si="30"/>
        <v>0</v>
      </c>
      <c r="O438" s="681">
        <f t="shared" ca="1" si="30"/>
        <v>0</v>
      </c>
      <c r="P438" s="681">
        <f t="shared" ca="1" si="30"/>
        <v>0</v>
      </c>
      <c r="Q438" s="681">
        <f t="shared" ca="1" si="30"/>
        <v>0</v>
      </c>
      <c r="R438" s="681">
        <f t="shared" ca="1" si="30"/>
        <v>0</v>
      </c>
      <c r="S438" t="str">
        <f t="shared" si="27"/>
        <v>ASR_Financial_Report_SHP21Final</v>
      </c>
      <c r="T438" s="960">
        <f t="shared" si="28"/>
        <v>44658</v>
      </c>
      <c r="U438" t="str">
        <f t="shared" si="29"/>
        <v>Unaudited</v>
      </c>
    </row>
    <row r="439" spans="1:21" x14ac:dyDescent="0.25">
      <c r="A439" t="s">
        <v>437</v>
      </c>
      <c r="B439" t="s">
        <v>1366</v>
      </c>
      <c r="C439" t="s">
        <v>1367</v>
      </c>
      <c r="D439" s="15">
        <v>1900</v>
      </c>
      <c r="E439" s="121">
        <v>1</v>
      </c>
      <c r="F439" t="s">
        <v>1012</v>
      </c>
      <c r="G439" s="121" t="s">
        <v>1365</v>
      </c>
      <c r="H439" t="s">
        <v>380</v>
      </c>
      <c r="I439" t="s">
        <v>488</v>
      </c>
      <c r="J439" t="s">
        <v>433</v>
      </c>
      <c r="K439" t="s">
        <v>223</v>
      </c>
      <c r="L439" s="758">
        <v>2.19</v>
      </c>
      <c r="M439" t="s">
        <v>218</v>
      </c>
      <c r="N439" s="681">
        <f t="shared" ca="1" si="30"/>
        <v>0</v>
      </c>
      <c r="O439" s="681">
        <f t="shared" ca="1" si="30"/>
        <v>0</v>
      </c>
      <c r="P439" s="681">
        <f t="shared" ca="1" si="30"/>
        <v>0</v>
      </c>
      <c r="Q439" s="681">
        <f t="shared" ca="1" si="30"/>
        <v>0</v>
      </c>
      <c r="R439" s="681">
        <f t="shared" ca="1" si="30"/>
        <v>0</v>
      </c>
      <c r="S439" t="str">
        <f t="shared" si="27"/>
        <v>ASR_Financial_Report_SHP21Final</v>
      </c>
      <c r="T439" s="960">
        <f t="shared" si="28"/>
        <v>44658</v>
      </c>
      <c r="U439" t="str">
        <f t="shared" si="29"/>
        <v>Unaudited</v>
      </c>
    </row>
    <row r="440" spans="1:21" x14ac:dyDescent="0.25">
      <c r="A440" t="s">
        <v>437</v>
      </c>
      <c r="B440" t="s">
        <v>1366</v>
      </c>
      <c r="C440" t="s">
        <v>1367</v>
      </c>
      <c r="D440" s="15">
        <v>1900</v>
      </c>
      <c r="E440" s="121">
        <v>1</v>
      </c>
      <c r="F440" t="s">
        <v>1012</v>
      </c>
      <c r="G440" s="121" t="s">
        <v>1365</v>
      </c>
      <c r="H440" t="s">
        <v>380</v>
      </c>
      <c r="I440" t="s">
        <v>488</v>
      </c>
      <c r="J440" t="s">
        <v>433</v>
      </c>
      <c r="K440" t="s">
        <v>223</v>
      </c>
      <c r="L440" s="758" t="s">
        <v>691</v>
      </c>
      <c r="M440" t="s">
        <v>230</v>
      </c>
      <c r="N440" s="681">
        <f t="shared" ca="1" si="30"/>
        <v>0</v>
      </c>
      <c r="O440" s="681">
        <f t="shared" ca="1" si="30"/>
        <v>0</v>
      </c>
      <c r="P440" s="681">
        <f t="shared" ca="1" si="30"/>
        <v>0</v>
      </c>
      <c r="Q440" s="681">
        <f t="shared" ca="1" si="30"/>
        <v>0</v>
      </c>
      <c r="R440" s="681">
        <f t="shared" ca="1" si="30"/>
        <v>0</v>
      </c>
      <c r="S440" t="str">
        <f t="shared" si="27"/>
        <v>ASR_Financial_Report_SHP21Final</v>
      </c>
      <c r="T440" s="960">
        <f t="shared" si="28"/>
        <v>44658</v>
      </c>
      <c r="U440" t="str">
        <f t="shared" si="29"/>
        <v>Unaudited</v>
      </c>
    </row>
    <row r="441" spans="1:21" x14ac:dyDescent="0.25">
      <c r="A441" t="s">
        <v>437</v>
      </c>
      <c r="B441" t="s">
        <v>1366</v>
      </c>
      <c r="C441" t="s">
        <v>1367</v>
      </c>
      <c r="D441" s="15">
        <v>1900</v>
      </c>
      <c r="E441" s="121">
        <v>1</v>
      </c>
      <c r="F441" t="s">
        <v>1012</v>
      </c>
      <c r="G441" s="121" t="s">
        <v>1365</v>
      </c>
      <c r="H441" t="s">
        <v>380</v>
      </c>
      <c r="I441" t="s">
        <v>488</v>
      </c>
      <c r="J441" t="s">
        <v>433</v>
      </c>
      <c r="K441" t="s">
        <v>223</v>
      </c>
      <c r="L441" s="758">
        <v>2.21</v>
      </c>
      <c r="M441" t="s">
        <v>466</v>
      </c>
      <c r="N441" s="681">
        <f t="shared" ca="1" si="30"/>
        <v>0</v>
      </c>
      <c r="O441" s="681">
        <f t="shared" ca="1" si="30"/>
        <v>0</v>
      </c>
      <c r="P441" s="681">
        <f t="shared" ca="1" si="30"/>
        <v>0</v>
      </c>
      <c r="Q441" s="681">
        <f t="shared" ca="1" si="30"/>
        <v>0</v>
      </c>
      <c r="R441" s="681">
        <f t="shared" ca="1" si="30"/>
        <v>0</v>
      </c>
      <c r="S441" t="str">
        <f t="shared" si="27"/>
        <v>ASR_Financial_Report_SHP21Final</v>
      </c>
      <c r="T441" s="960">
        <f t="shared" si="28"/>
        <v>44658</v>
      </c>
      <c r="U441" t="str">
        <f t="shared" si="29"/>
        <v>Unaudited</v>
      </c>
    </row>
    <row r="442" spans="1:21" x14ac:dyDescent="0.25">
      <c r="A442" t="s">
        <v>437</v>
      </c>
      <c r="B442" t="s">
        <v>1366</v>
      </c>
      <c r="C442" t="s">
        <v>1367</v>
      </c>
      <c r="D442" s="15">
        <v>1900</v>
      </c>
      <c r="E442" s="121">
        <v>1</v>
      </c>
      <c r="F442" t="s">
        <v>1012</v>
      </c>
      <c r="G442" s="121" t="s">
        <v>1365</v>
      </c>
      <c r="H442" t="s">
        <v>380</v>
      </c>
      <c r="I442" t="s">
        <v>488</v>
      </c>
      <c r="J442" t="s">
        <v>433</v>
      </c>
      <c r="K442" t="s">
        <v>6</v>
      </c>
      <c r="L442" s="758" t="s">
        <v>70</v>
      </c>
      <c r="M442" t="s">
        <v>188</v>
      </c>
      <c r="N442" s="681">
        <f t="shared" ca="1" si="30"/>
        <v>0</v>
      </c>
      <c r="O442" s="681">
        <f t="shared" ca="1" si="30"/>
        <v>0</v>
      </c>
      <c r="P442" s="681">
        <f t="shared" ca="1" si="30"/>
        <v>0</v>
      </c>
      <c r="Q442" s="681">
        <f t="shared" ca="1" si="30"/>
        <v>0</v>
      </c>
      <c r="R442" s="681">
        <f t="shared" ca="1" si="30"/>
        <v>0</v>
      </c>
      <c r="S442" t="str">
        <f t="shared" si="27"/>
        <v>ASR_Financial_Report_SHP21Final</v>
      </c>
      <c r="T442" s="960">
        <f t="shared" si="28"/>
        <v>44658</v>
      </c>
      <c r="U442" t="str">
        <f t="shared" si="29"/>
        <v>Unaudited</v>
      </c>
    </row>
    <row r="443" spans="1:21" x14ac:dyDescent="0.25">
      <c r="A443" t="s">
        <v>437</v>
      </c>
      <c r="B443" t="s">
        <v>1366</v>
      </c>
      <c r="C443" t="s">
        <v>1367</v>
      </c>
      <c r="D443" s="15">
        <v>1900</v>
      </c>
      <c r="E443" s="121">
        <v>1</v>
      </c>
      <c r="F443" t="s">
        <v>1012</v>
      </c>
      <c r="G443" s="121" t="s">
        <v>1365</v>
      </c>
      <c r="H443" t="s">
        <v>380</v>
      </c>
      <c r="I443" t="s">
        <v>488</v>
      </c>
      <c r="J443" t="s">
        <v>433</v>
      </c>
      <c r="K443" t="s">
        <v>6</v>
      </c>
      <c r="L443" s="758" t="s">
        <v>71</v>
      </c>
      <c r="M443" t="s">
        <v>231</v>
      </c>
      <c r="N443" s="681">
        <f t="shared" ca="1" si="30"/>
        <v>0</v>
      </c>
      <c r="O443" s="681">
        <f t="shared" ca="1" si="30"/>
        <v>0</v>
      </c>
      <c r="P443" s="681">
        <f t="shared" ca="1" si="30"/>
        <v>0</v>
      </c>
      <c r="Q443" s="681">
        <f t="shared" ca="1" si="30"/>
        <v>0</v>
      </c>
      <c r="R443" s="681">
        <f t="shared" ca="1" si="30"/>
        <v>0</v>
      </c>
      <c r="S443" t="str">
        <f t="shared" si="27"/>
        <v>ASR_Financial_Report_SHP21Final</v>
      </c>
      <c r="T443" s="960">
        <f t="shared" si="28"/>
        <v>44658</v>
      </c>
      <c r="U443" t="str">
        <f t="shared" si="29"/>
        <v>Unaudited</v>
      </c>
    </row>
    <row r="444" spans="1:21" x14ac:dyDescent="0.25">
      <c r="A444" t="s">
        <v>437</v>
      </c>
      <c r="B444" t="s">
        <v>1366</v>
      </c>
      <c r="C444" t="s">
        <v>1367</v>
      </c>
      <c r="D444" s="15">
        <v>1900</v>
      </c>
      <c r="E444" s="121">
        <v>1</v>
      </c>
      <c r="F444" t="s">
        <v>1012</v>
      </c>
      <c r="G444" s="121" t="s">
        <v>1365</v>
      </c>
      <c r="H444" t="s">
        <v>380</v>
      </c>
      <c r="I444" t="s">
        <v>488</v>
      </c>
      <c r="J444" t="s">
        <v>433</v>
      </c>
      <c r="K444" t="s">
        <v>6</v>
      </c>
      <c r="L444" s="758" t="s">
        <v>72</v>
      </c>
      <c r="M444" t="s">
        <v>164</v>
      </c>
      <c r="N444" s="681">
        <f t="shared" ca="1" si="30"/>
        <v>0</v>
      </c>
      <c r="O444" s="681">
        <f t="shared" ca="1" si="30"/>
        <v>0</v>
      </c>
      <c r="P444" s="681">
        <f t="shared" ca="1" si="30"/>
        <v>0</v>
      </c>
      <c r="Q444" s="681">
        <f t="shared" ca="1" si="30"/>
        <v>0</v>
      </c>
      <c r="R444" s="681">
        <f t="shared" ca="1" si="30"/>
        <v>0</v>
      </c>
      <c r="S444" t="str">
        <f t="shared" si="27"/>
        <v>ASR_Financial_Report_SHP21Final</v>
      </c>
      <c r="T444" s="960">
        <f t="shared" si="28"/>
        <v>44658</v>
      </c>
      <c r="U444" t="str">
        <f t="shared" si="29"/>
        <v>Unaudited</v>
      </c>
    </row>
    <row r="445" spans="1:21" x14ac:dyDescent="0.25">
      <c r="A445" t="s">
        <v>437</v>
      </c>
      <c r="B445" t="s">
        <v>1366</v>
      </c>
      <c r="C445" t="s">
        <v>1367</v>
      </c>
      <c r="D445" s="15">
        <v>1900</v>
      </c>
      <c r="E445" s="121">
        <v>1</v>
      </c>
      <c r="F445" t="s">
        <v>1012</v>
      </c>
      <c r="G445" s="121" t="s">
        <v>1365</v>
      </c>
      <c r="H445" t="s">
        <v>380</v>
      </c>
      <c r="I445" t="s">
        <v>488</v>
      </c>
      <c r="J445" t="s">
        <v>433</v>
      </c>
      <c r="K445" t="s">
        <v>6</v>
      </c>
      <c r="L445" s="758">
        <v>3.4</v>
      </c>
      <c r="M445" t="s">
        <v>461</v>
      </c>
      <c r="N445" s="681">
        <f t="shared" ca="1" si="30"/>
        <v>0</v>
      </c>
      <c r="O445" s="681">
        <f t="shared" ca="1" si="30"/>
        <v>0</v>
      </c>
      <c r="P445" s="681">
        <f t="shared" ca="1" si="30"/>
        <v>0</v>
      </c>
      <c r="Q445" s="681">
        <f t="shared" ca="1" si="30"/>
        <v>0</v>
      </c>
      <c r="R445" s="681">
        <f t="shared" ca="1" si="30"/>
        <v>0</v>
      </c>
      <c r="S445" t="str">
        <f t="shared" si="27"/>
        <v>ASR_Financial_Report_SHP21Final</v>
      </c>
      <c r="T445" s="960">
        <f t="shared" si="28"/>
        <v>44658</v>
      </c>
      <c r="U445" t="str">
        <f t="shared" si="29"/>
        <v>Unaudited</v>
      </c>
    </row>
    <row r="446" spans="1:21" x14ac:dyDescent="0.25">
      <c r="A446" t="s">
        <v>437</v>
      </c>
      <c r="B446" t="s">
        <v>1366</v>
      </c>
      <c r="C446" t="s">
        <v>1367</v>
      </c>
      <c r="D446" s="15">
        <v>1900</v>
      </c>
      <c r="E446" s="121">
        <v>1</v>
      </c>
      <c r="F446" t="s">
        <v>1012</v>
      </c>
      <c r="G446" s="121" t="s">
        <v>1365</v>
      </c>
      <c r="H446" t="s">
        <v>380</v>
      </c>
      <c r="I446" t="s">
        <v>488</v>
      </c>
      <c r="J446" t="s">
        <v>433</v>
      </c>
      <c r="K446" t="s">
        <v>434</v>
      </c>
      <c r="L446" s="758">
        <v>4.5</v>
      </c>
      <c r="M446" t="s">
        <v>32</v>
      </c>
      <c r="N446" s="681">
        <f t="shared" ca="1" si="30"/>
        <v>0</v>
      </c>
      <c r="O446" s="681">
        <f t="shared" ca="1" si="30"/>
        <v>0</v>
      </c>
      <c r="P446" s="681">
        <f t="shared" ca="1" si="30"/>
        <v>0</v>
      </c>
      <c r="Q446" s="681">
        <f t="shared" ca="1" si="30"/>
        <v>0</v>
      </c>
      <c r="R446" s="681">
        <f t="shared" ca="1" si="30"/>
        <v>0</v>
      </c>
      <c r="S446" t="str">
        <f t="shared" si="27"/>
        <v>ASR_Financial_Report_SHP21Final</v>
      </c>
      <c r="T446" s="960">
        <f t="shared" si="28"/>
        <v>44658</v>
      </c>
      <c r="U446" t="str">
        <f t="shared" si="29"/>
        <v>Unaudited</v>
      </c>
    </row>
    <row r="447" spans="1:21" x14ac:dyDescent="0.25">
      <c r="A447" t="s">
        <v>437</v>
      </c>
      <c r="B447" t="s">
        <v>1366</v>
      </c>
      <c r="C447" t="s">
        <v>1367</v>
      </c>
      <c r="D447" s="15">
        <v>1900</v>
      </c>
      <c r="E447" s="121">
        <v>1</v>
      </c>
      <c r="F447" t="s">
        <v>1012</v>
      </c>
      <c r="G447" s="121" t="s">
        <v>1365</v>
      </c>
      <c r="H447" t="s">
        <v>380</v>
      </c>
      <c r="I447" t="s">
        <v>488</v>
      </c>
      <c r="J447" t="s">
        <v>433</v>
      </c>
      <c r="K447" t="s">
        <v>434</v>
      </c>
      <c r="L447" s="758" t="s">
        <v>925</v>
      </c>
      <c r="M447" t="s">
        <v>916</v>
      </c>
      <c r="N447" s="681">
        <f t="shared" ca="1" si="30"/>
        <v>0</v>
      </c>
      <c r="O447" s="681">
        <f t="shared" ca="1" si="30"/>
        <v>0</v>
      </c>
      <c r="P447" s="681">
        <f t="shared" ca="1" si="30"/>
        <v>0</v>
      </c>
      <c r="Q447" s="681">
        <f t="shared" ca="1" si="30"/>
        <v>0</v>
      </c>
      <c r="R447" s="681">
        <f t="shared" ca="1" si="30"/>
        <v>0</v>
      </c>
      <c r="S447" t="str">
        <f t="shared" si="27"/>
        <v>ASR_Financial_Report_SHP21Final</v>
      </c>
      <c r="T447" s="960">
        <f t="shared" si="28"/>
        <v>44658</v>
      </c>
      <c r="U447" t="str">
        <f t="shared" si="29"/>
        <v>Unaudited</v>
      </c>
    </row>
    <row r="448" spans="1:21" x14ac:dyDescent="0.25">
      <c r="A448" t="s">
        <v>437</v>
      </c>
      <c r="B448" t="s">
        <v>1366</v>
      </c>
      <c r="C448" t="s">
        <v>1367</v>
      </c>
      <c r="D448" s="15">
        <v>1900</v>
      </c>
      <c r="E448" s="121">
        <v>1</v>
      </c>
      <c r="F448" t="s">
        <v>1012</v>
      </c>
      <c r="G448" s="121" t="s">
        <v>1365</v>
      </c>
      <c r="H448" t="s">
        <v>380</v>
      </c>
      <c r="I448" t="s">
        <v>488</v>
      </c>
      <c r="J448" t="s">
        <v>433</v>
      </c>
      <c r="K448" t="s">
        <v>434</v>
      </c>
      <c r="L448" s="758" t="s">
        <v>193</v>
      </c>
      <c r="M448" t="s">
        <v>40</v>
      </c>
      <c r="N448" s="681">
        <f t="shared" ca="1" si="30"/>
        <v>0</v>
      </c>
      <c r="O448" s="681">
        <f t="shared" ca="1" si="30"/>
        <v>0</v>
      </c>
      <c r="P448" s="681">
        <f t="shared" ca="1" si="30"/>
        <v>0</v>
      </c>
      <c r="Q448" s="681">
        <f t="shared" ca="1" si="30"/>
        <v>0</v>
      </c>
      <c r="R448" s="681">
        <f t="shared" ca="1" si="30"/>
        <v>0</v>
      </c>
      <c r="S448" t="str">
        <f t="shared" si="27"/>
        <v>ASR_Financial_Report_SHP21Final</v>
      </c>
      <c r="T448" s="960">
        <f t="shared" si="28"/>
        <v>44658</v>
      </c>
      <c r="U448" t="str">
        <f t="shared" si="29"/>
        <v>Unaudited</v>
      </c>
    </row>
    <row r="449" spans="1:21" x14ac:dyDescent="0.25">
      <c r="A449" t="s">
        <v>437</v>
      </c>
      <c r="B449" t="s">
        <v>1366</v>
      </c>
      <c r="C449" t="s">
        <v>1367</v>
      </c>
      <c r="D449" s="15">
        <v>1900</v>
      </c>
      <c r="E449" s="121">
        <v>1</v>
      </c>
      <c r="F449" t="s">
        <v>1012</v>
      </c>
      <c r="G449" s="121" t="s">
        <v>1365</v>
      </c>
      <c r="H449" t="s">
        <v>380</v>
      </c>
      <c r="I449" t="s">
        <v>488</v>
      </c>
      <c r="J449" t="s">
        <v>433</v>
      </c>
      <c r="K449" t="s">
        <v>434</v>
      </c>
      <c r="L449" s="758" t="s">
        <v>192</v>
      </c>
      <c r="M449" t="s">
        <v>329</v>
      </c>
      <c r="N449" s="681">
        <f t="shared" ca="1" si="30"/>
        <v>0</v>
      </c>
      <c r="O449" s="681">
        <f t="shared" ca="1" si="30"/>
        <v>0</v>
      </c>
      <c r="P449" s="681">
        <f t="shared" ca="1" si="30"/>
        <v>0</v>
      </c>
      <c r="Q449" s="681">
        <f t="shared" ca="1" si="30"/>
        <v>0</v>
      </c>
      <c r="R449" s="681">
        <f t="shared" ca="1" si="30"/>
        <v>0</v>
      </c>
      <c r="S449" t="str">
        <f t="shared" si="27"/>
        <v>ASR_Financial_Report_SHP21Final</v>
      </c>
      <c r="T449" s="960">
        <f t="shared" si="28"/>
        <v>44658</v>
      </c>
      <c r="U449" t="str">
        <f t="shared" si="29"/>
        <v>Unaudited</v>
      </c>
    </row>
    <row r="450" spans="1:21" x14ac:dyDescent="0.25">
      <c r="A450" t="s">
        <v>437</v>
      </c>
      <c r="B450" t="s">
        <v>1366</v>
      </c>
      <c r="C450" t="s">
        <v>1367</v>
      </c>
      <c r="D450" s="15">
        <v>1900</v>
      </c>
      <c r="E450" s="121">
        <v>1</v>
      </c>
      <c r="F450" t="s">
        <v>1012</v>
      </c>
      <c r="G450" s="121" t="s">
        <v>1365</v>
      </c>
      <c r="H450" t="s">
        <v>380</v>
      </c>
      <c r="I450" t="s">
        <v>488</v>
      </c>
      <c r="J450" t="s">
        <v>450</v>
      </c>
      <c r="K450" t="s">
        <v>435</v>
      </c>
      <c r="L450" s="758" t="s">
        <v>79</v>
      </c>
      <c r="M450" t="s">
        <v>27</v>
      </c>
      <c r="N450" s="681">
        <f t="shared" ca="1" si="30"/>
        <v>0</v>
      </c>
      <c r="O450" s="681">
        <f t="shared" ca="1" si="30"/>
        <v>0</v>
      </c>
      <c r="P450" s="681">
        <f t="shared" ca="1" si="30"/>
        <v>0</v>
      </c>
      <c r="Q450" s="681">
        <f t="shared" ca="1" si="30"/>
        <v>0</v>
      </c>
      <c r="R450" s="681">
        <f t="shared" ca="1" si="30"/>
        <v>0</v>
      </c>
      <c r="S450" t="str">
        <f t="shared" ref="S450:S513" si="31">file_name</f>
        <v>ASR_Financial_Report_SHP21Final</v>
      </c>
      <c r="T450" s="960">
        <f t="shared" ref="T450:T513" si="32">file_date</f>
        <v>44658</v>
      </c>
      <c r="U450" t="str">
        <f t="shared" ref="U450:U513" si="33">status</f>
        <v>Unaudited</v>
      </c>
    </row>
    <row r="451" spans="1:21" x14ac:dyDescent="0.25">
      <c r="A451" t="s">
        <v>437</v>
      </c>
      <c r="B451" t="s">
        <v>1366</v>
      </c>
      <c r="C451" t="s">
        <v>1367</v>
      </c>
      <c r="D451" s="15">
        <v>1900</v>
      </c>
      <c r="E451" s="121">
        <v>1</v>
      </c>
      <c r="F451" t="s">
        <v>1012</v>
      </c>
      <c r="G451" s="121" t="s">
        <v>1365</v>
      </c>
      <c r="H451" t="s">
        <v>380</v>
      </c>
      <c r="I451" t="s">
        <v>488</v>
      </c>
      <c r="J451" t="s">
        <v>450</v>
      </c>
      <c r="K451" t="s">
        <v>435</v>
      </c>
      <c r="L451" s="758" t="s">
        <v>80</v>
      </c>
      <c r="M451" t="s">
        <v>97</v>
      </c>
      <c r="N451" s="681">
        <f t="shared" ca="1" si="30"/>
        <v>0</v>
      </c>
      <c r="O451" s="681">
        <f t="shared" ca="1" si="30"/>
        <v>0</v>
      </c>
      <c r="P451" s="681">
        <f t="shared" ca="1" si="30"/>
        <v>0</v>
      </c>
      <c r="Q451" s="681">
        <f t="shared" ca="1" si="30"/>
        <v>0</v>
      </c>
      <c r="R451" s="681">
        <f t="shared" ca="1" si="30"/>
        <v>0</v>
      </c>
      <c r="S451" t="str">
        <f t="shared" si="31"/>
        <v>ASR_Financial_Report_SHP21Final</v>
      </c>
      <c r="T451" s="960">
        <f t="shared" si="32"/>
        <v>44658</v>
      </c>
      <c r="U451" t="str">
        <f t="shared" si="33"/>
        <v>Unaudited</v>
      </c>
    </row>
    <row r="452" spans="1:21" x14ac:dyDescent="0.25">
      <c r="A452" t="s">
        <v>437</v>
      </c>
      <c r="B452" t="s">
        <v>1366</v>
      </c>
      <c r="C452" t="s">
        <v>1367</v>
      </c>
      <c r="D452" s="15">
        <v>1900</v>
      </c>
      <c r="E452" s="121">
        <v>1</v>
      </c>
      <c r="F452" t="s">
        <v>1012</v>
      </c>
      <c r="G452" s="121" t="s">
        <v>1365</v>
      </c>
      <c r="H452" t="s">
        <v>380</v>
      </c>
      <c r="I452" t="s">
        <v>488</v>
      </c>
      <c r="J452" t="s">
        <v>450</v>
      </c>
      <c r="K452" t="s">
        <v>435</v>
      </c>
      <c r="L452" s="758" t="s">
        <v>81</v>
      </c>
      <c r="M452" t="s">
        <v>98</v>
      </c>
      <c r="N452" s="681">
        <f t="shared" ca="1" si="30"/>
        <v>0</v>
      </c>
      <c r="O452" s="681">
        <f t="shared" ca="1" si="30"/>
        <v>0</v>
      </c>
      <c r="P452" s="681">
        <f t="shared" ca="1" si="30"/>
        <v>0</v>
      </c>
      <c r="Q452" s="681">
        <f t="shared" ca="1" si="30"/>
        <v>0</v>
      </c>
      <c r="R452" s="681">
        <f t="shared" ca="1" si="30"/>
        <v>0</v>
      </c>
      <c r="S452" t="str">
        <f t="shared" si="31"/>
        <v>ASR_Financial_Report_SHP21Final</v>
      </c>
      <c r="T452" s="960">
        <f t="shared" si="32"/>
        <v>44658</v>
      </c>
      <c r="U452" t="str">
        <f t="shared" si="33"/>
        <v>Unaudited</v>
      </c>
    </row>
    <row r="453" spans="1:21" x14ac:dyDescent="0.25">
      <c r="A453" t="s">
        <v>437</v>
      </c>
      <c r="B453" t="s">
        <v>1366</v>
      </c>
      <c r="C453" t="s">
        <v>1367</v>
      </c>
      <c r="D453" s="15">
        <v>1900</v>
      </c>
      <c r="E453" s="121">
        <v>1</v>
      </c>
      <c r="F453" t="s">
        <v>1012</v>
      </c>
      <c r="G453" s="121" t="s">
        <v>1365</v>
      </c>
      <c r="H453" t="s">
        <v>380</v>
      </c>
      <c r="I453" t="s">
        <v>488</v>
      </c>
      <c r="J453" t="s">
        <v>450</v>
      </c>
      <c r="K453" t="s">
        <v>435</v>
      </c>
      <c r="L453" s="758" t="s">
        <v>82</v>
      </c>
      <c r="M453" t="s">
        <v>99</v>
      </c>
      <c r="N453" s="681">
        <f t="shared" ca="1" si="30"/>
        <v>0</v>
      </c>
      <c r="O453" s="681">
        <f t="shared" ca="1" si="30"/>
        <v>0</v>
      </c>
      <c r="P453" s="681">
        <f t="shared" ca="1" si="30"/>
        <v>0</v>
      </c>
      <c r="Q453" s="681">
        <f t="shared" ca="1" si="30"/>
        <v>0</v>
      </c>
      <c r="R453" s="681">
        <f t="shared" ca="1" si="30"/>
        <v>0</v>
      </c>
      <c r="S453" t="str">
        <f t="shared" si="31"/>
        <v>ASR_Financial_Report_SHP21Final</v>
      </c>
      <c r="T453" s="960">
        <f t="shared" si="32"/>
        <v>44658</v>
      </c>
      <c r="U453" t="str">
        <f t="shared" si="33"/>
        <v>Unaudited</v>
      </c>
    </row>
    <row r="454" spans="1:21" x14ac:dyDescent="0.25">
      <c r="A454" t="s">
        <v>437</v>
      </c>
      <c r="B454" t="s">
        <v>1366</v>
      </c>
      <c r="C454" t="s">
        <v>1367</v>
      </c>
      <c r="D454" s="15">
        <v>1900</v>
      </c>
      <c r="E454" s="121">
        <v>1</v>
      </c>
      <c r="F454" t="s">
        <v>1012</v>
      </c>
      <c r="G454" s="121" t="s">
        <v>1365</v>
      </c>
      <c r="H454" t="s">
        <v>380</v>
      </c>
      <c r="I454" t="s">
        <v>488</v>
      </c>
      <c r="J454" t="s">
        <v>450</v>
      </c>
      <c r="K454" t="s">
        <v>435</v>
      </c>
      <c r="L454" s="758" t="s">
        <v>216</v>
      </c>
      <c r="M454" t="s">
        <v>100</v>
      </c>
      <c r="N454" s="681">
        <f t="shared" ca="1" si="30"/>
        <v>0</v>
      </c>
      <c r="O454" s="681">
        <f t="shared" ca="1" si="30"/>
        <v>0</v>
      </c>
      <c r="P454" s="681">
        <f t="shared" ca="1" si="30"/>
        <v>0</v>
      </c>
      <c r="Q454" s="681">
        <f t="shared" ca="1" si="30"/>
        <v>0</v>
      </c>
      <c r="R454" s="681">
        <f t="shared" ca="1" si="30"/>
        <v>0</v>
      </c>
      <c r="S454" t="str">
        <f t="shared" si="31"/>
        <v>ASR_Financial_Report_SHP21Final</v>
      </c>
      <c r="T454" s="960">
        <f t="shared" si="32"/>
        <v>44658</v>
      </c>
      <c r="U454" t="str">
        <f t="shared" si="33"/>
        <v>Unaudited</v>
      </c>
    </row>
    <row r="455" spans="1:21" x14ac:dyDescent="0.25">
      <c r="A455" t="s">
        <v>437</v>
      </c>
      <c r="B455" t="s">
        <v>1366</v>
      </c>
      <c r="C455" t="s">
        <v>1367</v>
      </c>
      <c r="D455" s="15">
        <v>1900</v>
      </c>
      <c r="E455" s="121">
        <v>1</v>
      </c>
      <c r="F455" t="s">
        <v>1012</v>
      </c>
      <c r="G455" s="121" t="s">
        <v>1365</v>
      </c>
      <c r="H455" t="s">
        <v>380</v>
      </c>
      <c r="I455" t="s">
        <v>488</v>
      </c>
      <c r="J455" t="s">
        <v>450</v>
      </c>
      <c r="K455" t="s">
        <v>435</v>
      </c>
      <c r="L455" s="758" t="s">
        <v>215</v>
      </c>
      <c r="M455" t="s">
        <v>28</v>
      </c>
      <c r="N455" s="681">
        <f t="shared" ca="1" si="30"/>
        <v>0</v>
      </c>
      <c r="O455" s="681">
        <f t="shared" ca="1" si="30"/>
        <v>0</v>
      </c>
      <c r="P455" s="681">
        <f t="shared" ca="1" si="30"/>
        <v>0</v>
      </c>
      <c r="Q455" s="681">
        <f t="shared" ca="1" si="30"/>
        <v>0</v>
      </c>
      <c r="R455" s="681">
        <f t="shared" ca="1" si="30"/>
        <v>0</v>
      </c>
      <c r="S455" t="str">
        <f t="shared" si="31"/>
        <v>ASR_Financial_Report_SHP21Final</v>
      </c>
      <c r="T455" s="960">
        <f t="shared" si="32"/>
        <v>44658</v>
      </c>
      <c r="U455" t="str">
        <f t="shared" si="33"/>
        <v>Unaudited</v>
      </c>
    </row>
    <row r="456" spans="1:21" x14ac:dyDescent="0.25">
      <c r="A456" t="s">
        <v>437</v>
      </c>
      <c r="B456" t="s">
        <v>1366</v>
      </c>
      <c r="C456" t="s">
        <v>1367</v>
      </c>
      <c r="D456" s="15">
        <v>1900</v>
      </c>
      <c r="E456" s="121">
        <v>1</v>
      </c>
      <c r="F456" t="s">
        <v>1012</v>
      </c>
      <c r="G456" s="121" t="s">
        <v>1365</v>
      </c>
      <c r="H456" t="s">
        <v>380</v>
      </c>
      <c r="I456" t="s">
        <v>488</v>
      </c>
      <c r="J456" t="s">
        <v>436</v>
      </c>
      <c r="K456" t="s">
        <v>436</v>
      </c>
      <c r="L456" s="758" t="s">
        <v>84</v>
      </c>
      <c r="M456" t="s">
        <v>327</v>
      </c>
      <c r="N456" s="681">
        <f t="shared" ca="1" si="30"/>
        <v>0</v>
      </c>
      <c r="O456" s="681">
        <f t="shared" ca="1" si="30"/>
        <v>0</v>
      </c>
      <c r="P456" s="681">
        <f t="shared" ca="1" si="30"/>
        <v>0</v>
      </c>
      <c r="Q456" s="681">
        <f t="shared" ca="1" si="30"/>
        <v>0</v>
      </c>
      <c r="R456" s="681">
        <f t="shared" ca="1" si="30"/>
        <v>0</v>
      </c>
      <c r="S456" t="str">
        <f t="shared" si="31"/>
        <v>ASR_Financial_Report_SHP21Final</v>
      </c>
      <c r="T456" s="960">
        <f t="shared" si="32"/>
        <v>44658</v>
      </c>
      <c r="U456" t="str">
        <f t="shared" si="33"/>
        <v>Unaudited</v>
      </c>
    </row>
    <row r="457" spans="1:21" x14ac:dyDescent="0.25">
      <c r="A457" t="s">
        <v>437</v>
      </c>
      <c r="B457" t="s">
        <v>1366</v>
      </c>
      <c r="C457" t="s">
        <v>1367</v>
      </c>
      <c r="D457" s="15">
        <v>1900</v>
      </c>
      <c r="E457" s="121">
        <v>1</v>
      </c>
      <c r="F457" t="s">
        <v>1012</v>
      </c>
      <c r="G457" s="121" t="s">
        <v>1365</v>
      </c>
      <c r="H457" t="s">
        <v>380</v>
      </c>
      <c r="I457" t="s">
        <v>488</v>
      </c>
      <c r="J457" t="s">
        <v>436</v>
      </c>
      <c r="K457" t="s">
        <v>436</v>
      </c>
      <c r="L457" s="758" t="s">
        <v>85</v>
      </c>
      <c r="M457" t="s">
        <v>325</v>
      </c>
      <c r="N457" s="681">
        <f t="shared" ca="1" si="30"/>
        <v>0</v>
      </c>
      <c r="O457" s="681">
        <f t="shared" ca="1" si="30"/>
        <v>0</v>
      </c>
      <c r="P457" s="681">
        <f t="shared" ca="1" si="30"/>
        <v>0</v>
      </c>
      <c r="Q457" s="681">
        <f t="shared" ca="1" si="30"/>
        <v>0</v>
      </c>
      <c r="R457" s="681">
        <f t="shared" ca="1" si="30"/>
        <v>0</v>
      </c>
      <c r="S457" t="str">
        <f t="shared" si="31"/>
        <v>ASR_Financial_Report_SHP21Final</v>
      </c>
      <c r="T457" s="960">
        <f t="shared" si="32"/>
        <v>44658</v>
      </c>
      <c r="U457" t="str">
        <f t="shared" si="33"/>
        <v>Unaudited</v>
      </c>
    </row>
    <row r="458" spans="1:21" x14ac:dyDescent="0.25">
      <c r="A458" t="s">
        <v>437</v>
      </c>
      <c r="B458" t="s">
        <v>1366</v>
      </c>
      <c r="C458" t="s">
        <v>1367</v>
      </c>
      <c r="D458" s="15">
        <v>1900</v>
      </c>
      <c r="E458" s="121">
        <v>1</v>
      </c>
      <c r="F458" t="s">
        <v>1012</v>
      </c>
      <c r="G458" s="121" t="s">
        <v>1365</v>
      </c>
      <c r="H458" t="s">
        <v>380</v>
      </c>
      <c r="I458" t="s">
        <v>488</v>
      </c>
      <c r="J458" t="s">
        <v>436</v>
      </c>
      <c r="K458" t="s">
        <v>436</v>
      </c>
      <c r="L458" s="758" t="s">
        <v>86</v>
      </c>
      <c r="M458" t="s">
        <v>494</v>
      </c>
      <c r="N458" s="681">
        <f t="shared" ca="1" si="30"/>
        <v>0</v>
      </c>
      <c r="O458" s="681">
        <f t="shared" ca="1" si="30"/>
        <v>0</v>
      </c>
      <c r="P458" s="681">
        <f t="shared" ca="1" si="30"/>
        <v>0</v>
      </c>
      <c r="Q458" s="681">
        <f t="shared" ca="1" si="30"/>
        <v>0</v>
      </c>
      <c r="R458" s="681">
        <f t="shared" ca="1" si="30"/>
        <v>0</v>
      </c>
      <c r="S458" t="str">
        <f t="shared" si="31"/>
        <v>ASR_Financial_Report_SHP21Final</v>
      </c>
      <c r="T458" s="960">
        <f t="shared" si="32"/>
        <v>44658</v>
      </c>
      <c r="U458" t="str">
        <f t="shared" si="33"/>
        <v>Unaudited</v>
      </c>
    </row>
    <row r="459" spans="1:21" x14ac:dyDescent="0.25">
      <c r="A459" t="s">
        <v>437</v>
      </c>
      <c r="B459" t="s">
        <v>1366</v>
      </c>
      <c r="C459" t="s">
        <v>1367</v>
      </c>
      <c r="D459" s="15">
        <v>1900</v>
      </c>
      <c r="E459" s="121">
        <v>1</v>
      </c>
      <c r="F459" t="s">
        <v>1012</v>
      </c>
      <c r="G459" s="121" t="s">
        <v>1365</v>
      </c>
      <c r="H459" t="s">
        <v>380</v>
      </c>
      <c r="I459" t="s">
        <v>488</v>
      </c>
      <c r="J459" t="s">
        <v>436</v>
      </c>
      <c r="K459" t="s">
        <v>436</v>
      </c>
      <c r="L459" s="758" t="s">
        <v>87</v>
      </c>
      <c r="M459" t="s">
        <v>495</v>
      </c>
      <c r="N459" s="681">
        <f t="shared" ca="1" si="30"/>
        <v>0</v>
      </c>
      <c r="O459" s="681">
        <f t="shared" ca="1" si="30"/>
        <v>0</v>
      </c>
      <c r="P459" s="681">
        <f t="shared" ca="1" si="30"/>
        <v>0</v>
      </c>
      <c r="Q459" s="681">
        <f t="shared" ca="1" si="30"/>
        <v>0</v>
      </c>
      <c r="R459" s="681">
        <f t="shared" ca="1" si="30"/>
        <v>0</v>
      </c>
      <c r="S459" t="str">
        <f t="shared" si="31"/>
        <v>ASR_Financial_Report_SHP21Final</v>
      </c>
      <c r="T459" s="960">
        <f t="shared" si="32"/>
        <v>44658</v>
      </c>
      <c r="U459" t="str">
        <f t="shared" si="33"/>
        <v>Unaudited</v>
      </c>
    </row>
    <row r="460" spans="1:21" x14ac:dyDescent="0.25">
      <c r="A460" t="s">
        <v>437</v>
      </c>
      <c r="B460" t="s">
        <v>1366</v>
      </c>
      <c r="C460" t="s">
        <v>1367</v>
      </c>
      <c r="D460" s="15">
        <v>1900</v>
      </c>
      <c r="E460" s="121">
        <v>1</v>
      </c>
      <c r="F460" t="s">
        <v>1012</v>
      </c>
      <c r="G460" s="121" t="s">
        <v>1365</v>
      </c>
      <c r="H460" t="s">
        <v>380</v>
      </c>
      <c r="I460" t="s">
        <v>488</v>
      </c>
      <c r="J460" t="s">
        <v>436</v>
      </c>
      <c r="K460" t="s">
        <v>436</v>
      </c>
      <c r="L460" s="758" t="s">
        <v>213</v>
      </c>
      <c r="M460" t="s">
        <v>496</v>
      </c>
      <c r="N460" s="681">
        <f t="shared" ca="1" si="30"/>
        <v>0</v>
      </c>
      <c r="O460" s="681">
        <f t="shared" ca="1" si="30"/>
        <v>0</v>
      </c>
      <c r="P460" s="681">
        <f t="shared" ca="1" si="30"/>
        <v>0</v>
      </c>
      <c r="Q460" s="681">
        <f t="shared" ca="1" si="30"/>
        <v>0</v>
      </c>
      <c r="R460" s="681">
        <f t="shared" ca="1" si="30"/>
        <v>0</v>
      </c>
      <c r="S460" t="str">
        <f t="shared" si="31"/>
        <v>ASR_Financial_Report_SHP21Final</v>
      </c>
      <c r="T460" s="960">
        <f t="shared" si="32"/>
        <v>44658</v>
      </c>
      <c r="U460" t="str">
        <f t="shared" si="33"/>
        <v>Unaudited</v>
      </c>
    </row>
    <row r="461" spans="1:21" x14ac:dyDescent="0.25">
      <c r="A461" t="s">
        <v>437</v>
      </c>
      <c r="B461" t="s">
        <v>1366</v>
      </c>
      <c r="C461" t="s">
        <v>1367</v>
      </c>
      <c r="D461" s="15">
        <v>1900</v>
      </c>
      <c r="E461" s="121">
        <v>1</v>
      </c>
      <c r="F461" t="s">
        <v>1012</v>
      </c>
      <c r="G461" s="121" t="s">
        <v>1365</v>
      </c>
      <c r="H461" t="s">
        <v>380</v>
      </c>
      <c r="I461" t="s">
        <v>489</v>
      </c>
      <c r="J461" t="s">
        <v>26</v>
      </c>
      <c r="K461" t="s">
        <v>26</v>
      </c>
      <c r="L461" s="758" t="s">
        <v>204</v>
      </c>
      <c r="M461" t="s">
        <v>26</v>
      </c>
      <c r="N461" s="681">
        <f t="shared" ca="1" si="30"/>
        <v>0</v>
      </c>
      <c r="O461" s="681">
        <f t="shared" ca="1" si="30"/>
        <v>0</v>
      </c>
      <c r="P461" s="681">
        <f t="shared" ca="1" si="30"/>
        <v>0</v>
      </c>
      <c r="Q461" s="681">
        <f t="shared" ca="1" si="30"/>
        <v>0</v>
      </c>
      <c r="R461" s="681">
        <f t="shared" ca="1" si="30"/>
        <v>0</v>
      </c>
      <c r="S461" t="str">
        <f t="shared" si="31"/>
        <v>ASR_Financial_Report_SHP21Final</v>
      </c>
      <c r="T461" s="960">
        <f t="shared" si="32"/>
        <v>44658</v>
      </c>
      <c r="U461" t="str">
        <f t="shared" si="33"/>
        <v>Unaudited</v>
      </c>
    </row>
    <row r="462" spans="1:21" x14ac:dyDescent="0.25">
      <c r="A462" t="s">
        <v>437</v>
      </c>
      <c r="B462" t="s">
        <v>1366</v>
      </c>
      <c r="C462" t="s">
        <v>1367</v>
      </c>
      <c r="D462" s="15">
        <v>1900</v>
      </c>
      <c r="E462" s="121">
        <v>1</v>
      </c>
      <c r="F462" t="s">
        <v>438</v>
      </c>
      <c r="G462" s="121">
        <v>91</v>
      </c>
      <c r="H462" t="s">
        <v>381</v>
      </c>
      <c r="I462" t="s">
        <v>432</v>
      </c>
      <c r="J462" t="s">
        <v>432</v>
      </c>
      <c r="K462" t="s">
        <v>432</v>
      </c>
      <c r="M462" t="s">
        <v>432</v>
      </c>
      <c r="N462" s="681">
        <f t="shared" ca="1" si="30"/>
        <v>0</v>
      </c>
      <c r="O462" s="681">
        <f t="shared" ca="1" si="30"/>
        <v>0</v>
      </c>
      <c r="P462" s="681">
        <f t="shared" ca="1" si="30"/>
        <v>0</v>
      </c>
      <c r="Q462" s="681">
        <f t="shared" ca="1" si="30"/>
        <v>0</v>
      </c>
      <c r="R462" s="681">
        <f t="shared" ca="1" si="30"/>
        <v>0</v>
      </c>
      <c r="S462" t="str">
        <f t="shared" si="31"/>
        <v>ASR_Financial_Report_SHP21Final</v>
      </c>
      <c r="T462" s="960">
        <f t="shared" si="32"/>
        <v>44658</v>
      </c>
      <c r="U462" t="str">
        <f t="shared" si="33"/>
        <v>Unaudited</v>
      </c>
    </row>
    <row r="463" spans="1:21" x14ac:dyDescent="0.25">
      <c r="A463" t="s">
        <v>437</v>
      </c>
      <c r="B463" t="s">
        <v>1366</v>
      </c>
      <c r="C463" t="s">
        <v>1367</v>
      </c>
      <c r="D463" s="15">
        <v>1900</v>
      </c>
      <c r="E463" s="121">
        <v>1</v>
      </c>
      <c r="F463" t="s">
        <v>438</v>
      </c>
      <c r="G463" s="121">
        <v>91</v>
      </c>
      <c r="H463" t="s">
        <v>381</v>
      </c>
      <c r="I463" t="s">
        <v>487</v>
      </c>
      <c r="J463" t="s">
        <v>12</v>
      </c>
      <c r="K463" t="s">
        <v>12</v>
      </c>
      <c r="L463" s="758">
        <v>1.1000000000000001</v>
      </c>
      <c r="M463" t="s">
        <v>12</v>
      </c>
      <c r="N463" s="681">
        <f t="shared" ca="1" si="30"/>
        <v>0</v>
      </c>
      <c r="O463" s="681">
        <f t="shared" ca="1" si="30"/>
        <v>0</v>
      </c>
      <c r="P463" s="681">
        <f t="shared" ca="1" si="30"/>
        <v>0</v>
      </c>
      <c r="Q463" s="681">
        <f t="shared" ca="1" si="30"/>
        <v>0</v>
      </c>
      <c r="R463" s="681">
        <f t="shared" ca="1" si="30"/>
        <v>0</v>
      </c>
      <c r="S463" t="str">
        <f t="shared" si="31"/>
        <v>ASR_Financial_Report_SHP21Final</v>
      </c>
      <c r="T463" s="960">
        <f t="shared" si="32"/>
        <v>44658</v>
      </c>
      <c r="U463" t="str">
        <f t="shared" si="33"/>
        <v>Unaudited</v>
      </c>
    </row>
    <row r="464" spans="1:21" x14ac:dyDescent="0.25">
      <c r="A464" t="s">
        <v>437</v>
      </c>
      <c r="B464" t="s">
        <v>1366</v>
      </c>
      <c r="C464" t="s">
        <v>1367</v>
      </c>
      <c r="D464" s="15">
        <v>1900</v>
      </c>
      <c r="E464" s="121">
        <v>1</v>
      </c>
      <c r="F464" t="s">
        <v>438</v>
      </c>
      <c r="G464" s="121">
        <v>91</v>
      </c>
      <c r="H464" t="s">
        <v>381</v>
      </c>
      <c r="I464" t="s">
        <v>487</v>
      </c>
      <c r="J464" t="s">
        <v>12</v>
      </c>
      <c r="K464" t="s">
        <v>222</v>
      </c>
      <c r="L464" s="758">
        <v>1.2</v>
      </c>
      <c r="M464" t="s">
        <v>222</v>
      </c>
      <c r="N464" s="681">
        <f t="shared" ca="1" si="30"/>
        <v>0</v>
      </c>
      <c r="O464" s="681">
        <f t="shared" ca="1" si="30"/>
        <v>0</v>
      </c>
      <c r="P464" s="681">
        <f t="shared" ca="1" si="30"/>
        <v>0</v>
      </c>
      <c r="Q464" s="681">
        <f t="shared" ca="1" si="30"/>
        <v>0</v>
      </c>
      <c r="R464" s="681">
        <f t="shared" ca="1" si="30"/>
        <v>0</v>
      </c>
      <c r="S464" t="str">
        <f t="shared" si="31"/>
        <v>ASR_Financial_Report_SHP21Final</v>
      </c>
      <c r="T464" s="960">
        <f t="shared" si="32"/>
        <v>44658</v>
      </c>
      <c r="U464" t="str">
        <f t="shared" si="33"/>
        <v>Unaudited</v>
      </c>
    </row>
    <row r="465" spans="1:21" x14ac:dyDescent="0.25">
      <c r="A465" t="s">
        <v>437</v>
      </c>
      <c r="B465" t="s">
        <v>1366</v>
      </c>
      <c r="C465" t="s">
        <v>1367</v>
      </c>
      <c r="D465" s="15">
        <v>1900</v>
      </c>
      <c r="E465" s="121">
        <v>1</v>
      </c>
      <c r="F465" t="s">
        <v>438</v>
      </c>
      <c r="G465" s="121">
        <v>91</v>
      </c>
      <c r="H465" t="s">
        <v>381</v>
      </c>
      <c r="I465" t="s">
        <v>487</v>
      </c>
      <c r="J465" t="s">
        <v>12</v>
      </c>
      <c r="K465" t="s">
        <v>1304</v>
      </c>
      <c r="L465" s="758" t="s">
        <v>1300</v>
      </c>
      <c r="M465" t="s">
        <v>1304</v>
      </c>
      <c r="N465" s="681">
        <f t="shared" ca="1" si="30"/>
        <v>0</v>
      </c>
      <c r="O465" s="681">
        <f t="shared" ca="1" si="30"/>
        <v>0</v>
      </c>
      <c r="P465" s="681">
        <f t="shared" ca="1" si="30"/>
        <v>0</v>
      </c>
      <c r="Q465" s="681">
        <f t="shared" ca="1" si="30"/>
        <v>0</v>
      </c>
      <c r="R465" s="681">
        <f t="shared" ca="1" si="30"/>
        <v>0</v>
      </c>
      <c r="S465" t="str">
        <f t="shared" si="31"/>
        <v>ASR_Financial_Report_SHP21Final</v>
      </c>
      <c r="T465" s="960">
        <f t="shared" si="32"/>
        <v>44658</v>
      </c>
      <c r="U465" t="str">
        <f t="shared" si="33"/>
        <v>Unaudited</v>
      </c>
    </row>
    <row r="466" spans="1:21" x14ac:dyDescent="0.25">
      <c r="A466" t="s">
        <v>437</v>
      </c>
      <c r="B466" t="s">
        <v>1366</v>
      </c>
      <c r="C466" t="s">
        <v>1367</v>
      </c>
      <c r="D466" s="15">
        <v>1900</v>
      </c>
      <c r="E466" s="121">
        <v>1</v>
      </c>
      <c r="F466" t="s">
        <v>438</v>
      </c>
      <c r="G466" s="121">
        <v>91</v>
      </c>
      <c r="H466" t="s">
        <v>381</v>
      </c>
      <c r="I466" t="s">
        <v>487</v>
      </c>
      <c r="J466" t="s">
        <v>12</v>
      </c>
      <c r="K466" t="s">
        <v>1306</v>
      </c>
      <c r="L466" s="758" t="s">
        <v>1305</v>
      </c>
      <c r="M466" t="s">
        <v>1306</v>
      </c>
      <c r="N466" s="681">
        <f t="shared" ca="1" si="30"/>
        <v>0</v>
      </c>
      <c r="O466" s="681">
        <f t="shared" ca="1" si="30"/>
        <v>0</v>
      </c>
      <c r="P466" s="681">
        <f t="shared" ca="1" si="30"/>
        <v>0</v>
      </c>
      <c r="Q466" s="681">
        <f t="shared" ca="1" si="30"/>
        <v>0</v>
      </c>
      <c r="R466" s="681">
        <f t="shared" ca="1" si="30"/>
        <v>0</v>
      </c>
      <c r="S466" t="str">
        <f t="shared" si="31"/>
        <v>ASR_Financial_Report_SHP21Final</v>
      </c>
      <c r="T466" s="960">
        <f t="shared" si="32"/>
        <v>44658</v>
      </c>
      <c r="U466" t="str">
        <f t="shared" si="33"/>
        <v>Unaudited</v>
      </c>
    </row>
    <row r="467" spans="1:21" x14ac:dyDescent="0.25">
      <c r="A467" t="s">
        <v>437</v>
      </c>
      <c r="B467" t="s">
        <v>1366</v>
      </c>
      <c r="C467" t="s">
        <v>1367</v>
      </c>
      <c r="D467" s="15">
        <v>1900</v>
      </c>
      <c r="E467" s="121">
        <v>1</v>
      </c>
      <c r="F467" t="s">
        <v>438</v>
      </c>
      <c r="G467" s="121">
        <v>91</v>
      </c>
      <c r="H467" t="s">
        <v>381</v>
      </c>
      <c r="I467" t="s">
        <v>487</v>
      </c>
      <c r="J467" t="s">
        <v>13</v>
      </c>
      <c r="K467" t="s">
        <v>13</v>
      </c>
      <c r="L467" s="758" t="s">
        <v>63</v>
      </c>
      <c r="M467" t="s">
        <v>13</v>
      </c>
      <c r="N467" s="681">
        <f t="shared" ca="1" si="30"/>
        <v>0</v>
      </c>
      <c r="O467" s="681">
        <f t="shared" ca="1" si="30"/>
        <v>0</v>
      </c>
      <c r="P467" s="681">
        <f t="shared" ca="1" si="30"/>
        <v>0</v>
      </c>
      <c r="Q467" s="681">
        <f t="shared" ca="1" si="30"/>
        <v>0</v>
      </c>
      <c r="R467" s="681">
        <f t="shared" ca="1" si="30"/>
        <v>0</v>
      </c>
      <c r="S467" t="str">
        <f t="shared" si="31"/>
        <v>ASR_Financial_Report_SHP21Final</v>
      </c>
      <c r="T467" s="960">
        <f t="shared" si="32"/>
        <v>44658</v>
      </c>
      <c r="U467" t="str">
        <f t="shared" si="33"/>
        <v>Unaudited</v>
      </c>
    </row>
    <row r="468" spans="1:21" x14ac:dyDescent="0.25">
      <c r="A468" t="s">
        <v>437</v>
      </c>
      <c r="B468" t="s">
        <v>1366</v>
      </c>
      <c r="C468" t="s">
        <v>1367</v>
      </c>
      <c r="D468" s="15">
        <v>1900</v>
      </c>
      <c r="E468" s="121">
        <v>1</v>
      </c>
      <c r="F468" t="s">
        <v>438</v>
      </c>
      <c r="G468" s="121">
        <v>91</v>
      </c>
      <c r="H468" t="s">
        <v>381</v>
      </c>
      <c r="I468" t="s">
        <v>488</v>
      </c>
      <c r="J468" t="s">
        <v>433</v>
      </c>
      <c r="K468" t="s">
        <v>777</v>
      </c>
      <c r="L468" s="758">
        <v>2.1</v>
      </c>
      <c r="M468" t="s">
        <v>712</v>
      </c>
      <c r="N468" s="681">
        <f t="shared" ca="1" si="30"/>
        <v>0</v>
      </c>
      <c r="O468" s="681">
        <f t="shared" ca="1" si="30"/>
        <v>0</v>
      </c>
      <c r="P468" s="681">
        <f t="shared" ca="1" si="30"/>
        <v>0</v>
      </c>
      <c r="Q468" s="681">
        <f t="shared" ca="1" si="30"/>
        <v>0</v>
      </c>
      <c r="R468" s="681">
        <f t="shared" ca="1" si="30"/>
        <v>0</v>
      </c>
      <c r="S468" t="str">
        <f t="shared" si="31"/>
        <v>ASR_Financial_Report_SHP21Final</v>
      </c>
      <c r="T468" s="960">
        <f t="shared" si="32"/>
        <v>44658</v>
      </c>
      <c r="U468" t="str">
        <f t="shared" si="33"/>
        <v>Unaudited</v>
      </c>
    </row>
    <row r="469" spans="1:21" x14ac:dyDescent="0.25">
      <c r="A469" t="s">
        <v>437</v>
      </c>
      <c r="B469" t="s">
        <v>1366</v>
      </c>
      <c r="C469" t="s">
        <v>1367</v>
      </c>
      <c r="D469" s="15">
        <v>1900</v>
      </c>
      <c r="E469" s="121">
        <v>1</v>
      </c>
      <c r="F469" t="s">
        <v>438</v>
      </c>
      <c r="G469" s="121">
        <v>91</v>
      </c>
      <c r="H469" t="s">
        <v>381</v>
      </c>
      <c r="I469" t="s">
        <v>488</v>
      </c>
      <c r="J469" t="s">
        <v>433</v>
      </c>
      <c r="K469" t="s">
        <v>777</v>
      </c>
      <c r="L469" s="758">
        <v>2.2000000000000002</v>
      </c>
      <c r="M469" t="s">
        <v>713</v>
      </c>
      <c r="N469" s="681">
        <f t="shared" ca="1" si="30"/>
        <v>0</v>
      </c>
      <c r="O469" s="681">
        <f t="shared" ca="1" si="30"/>
        <v>0</v>
      </c>
      <c r="P469" s="681">
        <f t="shared" ca="1" si="30"/>
        <v>0</v>
      </c>
      <c r="Q469" s="681">
        <f t="shared" ca="1" si="30"/>
        <v>0</v>
      </c>
      <c r="R469" s="681">
        <f t="shared" ca="1" si="30"/>
        <v>0</v>
      </c>
      <c r="S469" t="str">
        <f t="shared" si="31"/>
        <v>ASR_Financial_Report_SHP21Final</v>
      </c>
      <c r="T469" s="960">
        <f t="shared" si="32"/>
        <v>44658</v>
      </c>
      <c r="U469" t="str">
        <f t="shared" si="33"/>
        <v>Unaudited</v>
      </c>
    </row>
    <row r="470" spans="1:21" x14ac:dyDescent="0.25">
      <c r="A470" t="s">
        <v>437</v>
      </c>
      <c r="B470" t="s">
        <v>1366</v>
      </c>
      <c r="C470" t="s">
        <v>1367</v>
      </c>
      <c r="D470" s="15">
        <v>1900</v>
      </c>
      <c r="E470" s="121">
        <v>1</v>
      </c>
      <c r="F470" t="s">
        <v>438</v>
      </c>
      <c r="G470" s="121">
        <v>91</v>
      </c>
      <c r="H470" t="s">
        <v>381</v>
      </c>
      <c r="I470" t="s">
        <v>488</v>
      </c>
      <c r="J470" t="s">
        <v>433</v>
      </c>
      <c r="K470" t="s">
        <v>777</v>
      </c>
      <c r="L470" s="758">
        <v>2.2999999999999998</v>
      </c>
      <c r="M470" t="s">
        <v>714</v>
      </c>
      <c r="N470" s="681">
        <f t="shared" ca="1" si="30"/>
        <v>0</v>
      </c>
      <c r="O470" s="681">
        <f t="shared" ca="1" si="30"/>
        <v>0</v>
      </c>
      <c r="P470" s="681">
        <f t="shared" ca="1" si="30"/>
        <v>0</v>
      </c>
      <c r="Q470" s="681">
        <f t="shared" ca="1" si="30"/>
        <v>0</v>
      </c>
      <c r="R470" s="681">
        <f t="shared" ca="1" si="30"/>
        <v>0</v>
      </c>
      <c r="S470" t="str">
        <f t="shared" si="31"/>
        <v>ASR_Financial_Report_SHP21Final</v>
      </c>
      <c r="T470" s="960">
        <f t="shared" si="32"/>
        <v>44658</v>
      </c>
      <c r="U470" t="str">
        <f t="shared" si="33"/>
        <v>Unaudited</v>
      </c>
    </row>
    <row r="471" spans="1:21" x14ac:dyDescent="0.25">
      <c r="A471" t="s">
        <v>437</v>
      </c>
      <c r="B471" t="s">
        <v>1366</v>
      </c>
      <c r="C471" t="s">
        <v>1367</v>
      </c>
      <c r="D471" s="15">
        <v>1900</v>
      </c>
      <c r="E471" s="121">
        <v>1</v>
      </c>
      <c r="F471" t="s">
        <v>438</v>
      </c>
      <c r="G471" s="121">
        <v>91</v>
      </c>
      <c r="H471" t="s">
        <v>381</v>
      </c>
      <c r="I471" t="s">
        <v>488</v>
      </c>
      <c r="J471" t="s">
        <v>433</v>
      </c>
      <c r="K471" t="s">
        <v>777</v>
      </c>
      <c r="L471" s="758">
        <v>2.4</v>
      </c>
      <c r="M471" t="s">
        <v>715</v>
      </c>
      <c r="N471" s="681">
        <f t="shared" ca="1" si="30"/>
        <v>0</v>
      </c>
      <c r="O471" s="681">
        <f t="shared" ca="1" si="30"/>
        <v>0</v>
      </c>
      <c r="P471" s="681">
        <f t="shared" ca="1" si="30"/>
        <v>0</v>
      </c>
      <c r="Q471" s="681">
        <f t="shared" ca="1" si="30"/>
        <v>0</v>
      </c>
      <c r="R471" s="681">
        <f t="shared" ca="1" si="30"/>
        <v>0</v>
      </c>
      <c r="S471" t="str">
        <f t="shared" si="31"/>
        <v>ASR_Financial_Report_SHP21Final</v>
      </c>
      <c r="T471" s="960">
        <f t="shared" si="32"/>
        <v>44658</v>
      </c>
      <c r="U471" t="str">
        <f t="shared" si="33"/>
        <v>Unaudited</v>
      </c>
    </row>
    <row r="472" spans="1:21" x14ac:dyDescent="0.25">
      <c r="A472" t="s">
        <v>437</v>
      </c>
      <c r="B472" t="s">
        <v>1366</v>
      </c>
      <c r="C472" t="s">
        <v>1367</v>
      </c>
      <c r="D472" s="15">
        <v>1900</v>
      </c>
      <c r="E472" s="121">
        <v>1</v>
      </c>
      <c r="F472" t="s">
        <v>438</v>
      </c>
      <c r="G472" s="121">
        <v>91</v>
      </c>
      <c r="H472" t="s">
        <v>381</v>
      </c>
      <c r="I472" t="s">
        <v>488</v>
      </c>
      <c r="J472" t="s">
        <v>433</v>
      </c>
      <c r="K472" t="s">
        <v>777</v>
      </c>
      <c r="L472" s="758">
        <v>2.5</v>
      </c>
      <c r="M472" t="s">
        <v>757</v>
      </c>
      <c r="N472" s="681">
        <f t="shared" ca="1" si="30"/>
        <v>0</v>
      </c>
      <c r="O472" s="681">
        <f t="shared" ca="1" si="30"/>
        <v>0</v>
      </c>
      <c r="P472" s="681">
        <f t="shared" ca="1" si="30"/>
        <v>0</v>
      </c>
      <c r="Q472" s="681">
        <f t="shared" ca="1" si="30"/>
        <v>0</v>
      </c>
      <c r="R472" s="681">
        <f t="shared" ca="1" si="30"/>
        <v>0</v>
      </c>
      <c r="S472" t="str">
        <f t="shared" si="31"/>
        <v>ASR_Financial_Report_SHP21Final</v>
      </c>
      <c r="T472" s="960">
        <f t="shared" si="32"/>
        <v>44658</v>
      </c>
      <c r="U472" t="str">
        <f t="shared" si="33"/>
        <v>Unaudited</v>
      </c>
    </row>
    <row r="473" spans="1:21" x14ac:dyDescent="0.25">
      <c r="A473" t="s">
        <v>437</v>
      </c>
      <c r="B473" t="s">
        <v>1366</v>
      </c>
      <c r="C473" t="s">
        <v>1367</v>
      </c>
      <c r="D473" s="15">
        <v>1900</v>
      </c>
      <c r="E473" s="121">
        <v>1</v>
      </c>
      <c r="F473" t="s">
        <v>438</v>
      </c>
      <c r="G473" s="121">
        <v>91</v>
      </c>
      <c r="H473" t="s">
        <v>381</v>
      </c>
      <c r="I473" t="s">
        <v>488</v>
      </c>
      <c r="J473" t="s">
        <v>433</v>
      </c>
      <c r="K473" t="s">
        <v>777</v>
      </c>
      <c r="L473" s="758">
        <v>2.6</v>
      </c>
      <c r="M473" t="s">
        <v>186</v>
      </c>
      <c r="N473" s="681">
        <f t="shared" ca="1" si="30"/>
        <v>0</v>
      </c>
      <c r="O473" s="681">
        <f t="shared" ca="1" si="30"/>
        <v>0</v>
      </c>
      <c r="P473" s="681">
        <f t="shared" ca="1" si="30"/>
        <v>0</v>
      </c>
      <c r="Q473" s="681">
        <f t="shared" ca="1" si="30"/>
        <v>0</v>
      </c>
      <c r="R473" s="681">
        <f t="shared" ca="1" si="30"/>
        <v>0</v>
      </c>
      <c r="S473" t="str">
        <f t="shared" si="31"/>
        <v>ASR_Financial_Report_SHP21Final</v>
      </c>
      <c r="T473" s="960">
        <f t="shared" si="32"/>
        <v>44658</v>
      </c>
      <c r="U473" t="str">
        <f t="shared" si="33"/>
        <v>Unaudited</v>
      </c>
    </row>
    <row r="474" spans="1:21" x14ac:dyDescent="0.25">
      <c r="A474" t="s">
        <v>437</v>
      </c>
      <c r="B474" t="s">
        <v>1366</v>
      </c>
      <c r="C474" t="s">
        <v>1367</v>
      </c>
      <c r="D474" s="15">
        <v>1900</v>
      </c>
      <c r="E474" s="121">
        <v>1</v>
      </c>
      <c r="F474" t="s">
        <v>438</v>
      </c>
      <c r="G474" s="121">
        <v>91</v>
      </c>
      <c r="H474" t="s">
        <v>381</v>
      </c>
      <c r="I474" t="s">
        <v>488</v>
      </c>
      <c r="J474" t="s">
        <v>433</v>
      </c>
      <c r="K474" t="s">
        <v>777</v>
      </c>
      <c r="L474" s="758">
        <v>2.7</v>
      </c>
      <c r="M474" t="s">
        <v>778</v>
      </c>
      <c r="N474" s="681">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681">
        <f t="shared" ca="1" si="34"/>
        <v>0</v>
      </c>
      <c r="P474" s="681">
        <f t="shared" ca="1" si="34"/>
        <v>0</v>
      </c>
      <c r="Q474" s="681">
        <f t="shared" ca="1" si="34"/>
        <v>0</v>
      </c>
      <c r="R474" s="681">
        <f t="shared" ca="1" si="34"/>
        <v>0</v>
      </c>
      <c r="S474" t="str">
        <f t="shared" si="31"/>
        <v>ASR_Financial_Report_SHP21Final</v>
      </c>
      <c r="T474" s="960">
        <f t="shared" si="32"/>
        <v>44658</v>
      </c>
      <c r="U474" t="str">
        <f t="shared" si="33"/>
        <v>Unaudited</v>
      </c>
    </row>
    <row r="475" spans="1:21" x14ac:dyDescent="0.25">
      <c r="A475" t="s">
        <v>437</v>
      </c>
      <c r="B475" t="s">
        <v>1366</v>
      </c>
      <c r="C475" t="s">
        <v>1367</v>
      </c>
      <c r="D475" s="15">
        <v>1900</v>
      </c>
      <c r="E475" s="121">
        <v>1</v>
      </c>
      <c r="F475" t="s">
        <v>438</v>
      </c>
      <c r="G475" s="121">
        <v>91</v>
      </c>
      <c r="H475" t="s">
        <v>381</v>
      </c>
      <c r="I475" t="s">
        <v>488</v>
      </c>
      <c r="J475" t="s">
        <v>433</v>
      </c>
      <c r="K475" t="s">
        <v>777</v>
      </c>
      <c r="L475" s="758">
        <v>2.8</v>
      </c>
      <c r="M475" t="s">
        <v>779</v>
      </c>
      <c r="N475" s="681">
        <f t="shared" ca="1" si="34"/>
        <v>0</v>
      </c>
      <c r="O475" s="681">
        <f t="shared" ca="1" si="34"/>
        <v>0</v>
      </c>
      <c r="P475" s="681">
        <f t="shared" ca="1" si="34"/>
        <v>0</v>
      </c>
      <c r="Q475" s="681">
        <f t="shared" ca="1" si="34"/>
        <v>0</v>
      </c>
      <c r="R475" s="681">
        <f t="shared" ca="1" si="34"/>
        <v>0</v>
      </c>
      <c r="S475" t="str">
        <f t="shared" si="31"/>
        <v>ASR_Financial_Report_SHP21Final</v>
      </c>
      <c r="T475" s="960">
        <f t="shared" si="32"/>
        <v>44658</v>
      </c>
      <c r="U475" t="str">
        <f t="shared" si="33"/>
        <v>Unaudited</v>
      </c>
    </row>
    <row r="476" spans="1:21" x14ac:dyDescent="0.25">
      <c r="A476" t="s">
        <v>437</v>
      </c>
      <c r="B476" t="s">
        <v>1366</v>
      </c>
      <c r="C476" t="s">
        <v>1367</v>
      </c>
      <c r="D476" s="15">
        <v>1900</v>
      </c>
      <c r="E476" s="121">
        <v>1</v>
      </c>
      <c r="F476" t="s">
        <v>438</v>
      </c>
      <c r="G476" s="121">
        <v>91</v>
      </c>
      <c r="H476" t="s">
        <v>381</v>
      </c>
      <c r="I476" t="s">
        <v>488</v>
      </c>
      <c r="J476" t="s">
        <v>433</v>
      </c>
      <c r="K476" t="s">
        <v>777</v>
      </c>
      <c r="L476" s="758">
        <v>2.9</v>
      </c>
      <c r="M476" t="s">
        <v>760</v>
      </c>
      <c r="N476" s="681">
        <f t="shared" ca="1" si="34"/>
        <v>0</v>
      </c>
      <c r="O476" s="681">
        <f t="shared" ca="1" si="34"/>
        <v>0</v>
      </c>
      <c r="P476" s="681">
        <f t="shared" ca="1" si="34"/>
        <v>0</v>
      </c>
      <c r="Q476" s="681">
        <f t="shared" ca="1" si="34"/>
        <v>0</v>
      </c>
      <c r="R476" s="681">
        <f t="shared" ca="1" si="34"/>
        <v>0</v>
      </c>
      <c r="S476" t="str">
        <f t="shared" si="31"/>
        <v>ASR_Financial_Report_SHP21Final</v>
      </c>
      <c r="T476" s="960">
        <f t="shared" si="32"/>
        <v>44658</v>
      </c>
      <c r="U476" t="str">
        <f t="shared" si="33"/>
        <v>Unaudited</v>
      </c>
    </row>
    <row r="477" spans="1:21" x14ac:dyDescent="0.25">
      <c r="A477" t="s">
        <v>437</v>
      </c>
      <c r="B477" t="s">
        <v>1366</v>
      </c>
      <c r="C477" t="s">
        <v>1367</v>
      </c>
      <c r="D477" s="15">
        <v>1900</v>
      </c>
      <c r="E477" s="121">
        <v>1</v>
      </c>
      <c r="F477" t="s">
        <v>438</v>
      </c>
      <c r="G477" s="121">
        <v>91</v>
      </c>
      <c r="H477" t="s">
        <v>381</v>
      </c>
      <c r="I477" t="s">
        <v>488</v>
      </c>
      <c r="J477" t="s">
        <v>433</v>
      </c>
      <c r="K477" t="s">
        <v>223</v>
      </c>
      <c r="L477" s="758">
        <v>2.11</v>
      </c>
      <c r="M477" t="s">
        <v>228</v>
      </c>
      <c r="N477" s="681">
        <f t="shared" ca="1" si="34"/>
        <v>0</v>
      </c>
      <c r="O477" s="681">
        <f t="shared" ca="1" si="34"/>
        <v>0</v>
      </c>
      <c r="P477" s="681">
        <f t="shared" ca="1" si="34"/>
        <v>0</v>
      </c>
      <c r="Q477" s="681">
        <f t="shared" ca="1" si="34"/>
        <v>0</v>
      </c>
      <c r="R477" s="681">
        <f t="shared" ca="1" si="34"/>
        <v>0</v>
      </c>
      <c r="S477" t="str">
        <f t="shared" si="31"/>
        <v>ASR_Financial_Report_SHP21Final</v>
      </c>
      <c r="T477" s="960">
        <f t="shared" si="32"/>
        <v>44658</v>
      </c>
      <c r="U477" t="str">
        <f t="shared" si="33"/>
        <v>Unaudited</v>
      </c>
    </row>
    <row r="478" spans="1:21" x14ac:dyDescent="0.25">
      <c r="A478" t="s">
        <v>437</v>
      </c>
      <c r="B478" t="s">
        <v>1366</v>
      </c>
      <c r="C478" t="s">
        <v>1367</v>
      </c>
      <c r="D478" s="15">
        <v>1900</v>
      </c>
      <c r="E478" s="121">
        <v>1</v>
      </c>
      <c r="F478" t="s">
        <v>438</v>
      </c>
      <c r="G478" s="121">
        <v>91</v>
      </c>
      <c r="H478" t="s">
        <v>381</v>
      </c>
      <c r="I478" t="s">
        <v>488</v>
      </c>
      <c r="J478" t="s">
        <v>433</v>
      </c>
      <c r="K478" t="s">
        <v>223</v>
      </c>
      <c r="L478" s="758">
        <v>2.12</v>
      </c>
      <c r="M478" t="s">
        <v>552</v>
      </c>
      <c r="N478" s="681">
        <f t="shared" ca="1" si="34"/>
        <v>0</v>
      </c>
      <c r="O478" s="681">
        <f t="shared" ca="1" si="34"/>
        <v>0</v>
      </c>
      <c r="P478" s="681">
        <f t="shared" ca="1" si="34"/>
        <v>0</v>
      </c>
      <c r="Q478" s="681">
        <f t="shared" ca="1" si="34"/>
        <v>0</v>
      </c>
      <c r="R478" s="681">
        <f t="shared" ca="1" si="34"/>
        <v>0</v>
      </c>
      <c r="S478" t="str">
        <f t="shared" si="31"/>
        <v>ASR_Financial_Report_SHP21Final</v>
      </c>
      <c r="T478" s="960">
        <f t="shared" si="32"/>
        <v>44658</v>
      </c>
      <c r="U478" t="str">
        <f t="shared" si="33"/>
        <v>Unaudited</v>
      </c>
    </row>
    <row r="479" spans="1:21" x14ac:dyDescent="0.25">
      <c r="A479" t="s">
        <v>437</v>
      </c>
      <c r="B479" t="s">
        <v>1366</v>
      </c>
      <c r="C479" t="s">
        <v>1367</v>
      </c>
      <c r="D479" s="15">
        <v>1900</v>
      </c>
      <c r="E479" s="121">
        <v>1</v>
      </c>
      <c r="F479" t="s">
        <v>438</v>
      </c>
      <c r="G479" s="121">
        <v>91</v>
      </c>
      <c r="H479" t="s">
        <v>381</v>
      </c>
      <c r="I479" t="s">
        <v>488</v>
      </c>
      <c r="J479" t="s">
        <v>433</v>
      </c>
      <c r="K479" t="s">
        <v>223</v>
      </c>
      <c r="L479" s="758">
        <v>2.13</v>
      </c>
      <c r="M479" t="s">
        <v>229</v>
      </c>
      <c r="N479" s="681">
        <f t="shared" ca="1" si="34"/>
        <v>0</v>
      </c>
      <c r="O479" s="681">
        <f t="shared" ca="1" si="34"/>
        <v>0</v>
      </c>
      <c r="P479" s="681">
        <f t="shared" ca="1" si="34"/>
        <v>0</v>
      </c>
      <c r="Q479" s="681">
        <f t="shared" ca="1" si="34"/>
        <v>0</v>
      </c>
      <c r="R479" s="681">
        <f t="shared" ca="1" si="34"/>
        <v>0</v>
      </c>
      <c r="S479" t="str">
        <f t="shared" si="31"/>
        <v>ASR_Financial_Report_SHP21Final</v>
      </c>
      <c r="T479" s="960">
        <f t="shared" si="32"/>
        <v>44658</v>
      </c>
      <c r="U479" t="str">
        <f t="shared" si="33"/>
        <v>Unaudited</v>
      </c>
    </row>
    <row r="480" spans="1:21" x14ac:dyDescent="0.25">
      <c r="A480" t="s">
        <v>437</v>
      </c>
      <c r="B480" t="s">
        <v>1366</v>
      </c>
      <c r="C480" t="s">
        <v>1367</v>
      </c>
      <c r="D480" s="15">
        <v>1900</v>
      </c>
      <c r="E480" s="121">
        <v>1</v>
      </c>
      <c r="F480" t="s">
        <v>438</v>
      </c>
      <c r="G480" s="121">
        <v>91</v>
      </c>
      <c r="H480" t="s">
        <v>381</v>
      </c>
      <c r="I480" t="s">
        <v>488</v>
      </c>
      <c r="J480" t="s">
        <v>433</v>
      </c>
      <c r="K480" t="s">
        <v>223</v>
      </c>
      <c r="L480" s="758">
        <v>2.14</v>
      </c>
      <c r="M480" t="s">
        <v>556</v>
      </c>
      <c r="N480" s="681">
        <f t="shared" ca="1" si="34"/>
        <v>0</v>
      </c>
      <c r="O480" s="681">
        <f t="shared" ca="1" si="34"/>
        <v>0</v>
      </c>
      <c r="P480" s="681">
        <f t="shared" ca="1" si="34"/>
        <v>0</v>
      </c>
      <c r="Q480" s="681">
        <f t="shared" ca="1" si="34"/>
        <v>0</v>
      </c>
      <c r="R480" s="681">
        <f t="shared" ca="1" si="34"/>
        <v>0</v>
      </c>
      <c r="S480" t="str">
        <f t="shared" si="31"/>
        <v>ASR_Financial_Report_SHP21Final</v>
      </c>
      <c r="T480" s="960">
        <f t="shared" si="32"/>
        <v>44658</v>
      </c>
      <c r="U480" t="str">
        <f t="shared" si="33"/>
        <v>Unaudited</v>
      </c>
    </row>
    <row r="481" spans="1:21" x14ac:dyDescent="0.25">
      <c r="A481" t="s">
        <v>437</v>
      </c>
      <c r="B481" t="s">
        <v>1366</v>
      </c>
      <c r="C481" t="s">
        <v>1367</v>
      </c>
      <c r="D481" s="15">
        <v>1900</v>
      </c>
      <c r="E481" s="121">
        <v>1</v>
      </c>
      <c r="F481" t="s">
        <v>438</v>
      </c>
      <c r="G481" s="121">
        <v>91</v>
      </c>
      <c r="H481" t="s">
        <v>381</v>
      </c>
      <c r="I481" t="s">
        <v>488</v>
      </c>
      <c r="J481" t="s">
        <v>433</v>
      </c>
      <c r="K481" t="s">
        <v>223</v>
      </c>
      <c r="L481" s="758">
        <v>2.15</v>
      </c>
      <c r="M481" t="s">
        <v>20</v>
      </c>
      <c r="N481" s="681">
        <f t="shared" ca="1" si="34"/>
        <v>0</v>
      </c>
      <c r="O481" s="681">
        <f t="shared" ca="1" si="34"/>
        <v>0</v>
      </c>
      <c r="P481" s="681">
        <f t="shared" ca="1" si="34"/>
        <v>0</v>
      </c>
      <c r="Q481" s="681">
        <f t="shared" ca="1" si="34"/>
        <v>0</v>
      </c>
      <c r="R481" s="681">
        <f t="shared" ca="1" si="34"/>
        <v>0</v>
      </c>
      <c r="S481" t="str">
        <f t="shared" si="31"/>
        <v>ASR_Financial_Report_SHP21Final</v>
      </c>
      <c r="T481" s="960">
        <f t="shared" si="32"/>
        <v>44658</v>
      </c>
      <c r="U481" t="str">
        <f t="shared" si="33"/>
        <v>Unaudited</v>
      </c>
    </row>
    <row r="482" spans="1:21" x14ac:dyDescent="0.25">
      <c r="A482" t="s">
        <v>437</v>
      </c>
      <c r="B482" t="s">
        <v>1366</v>
      </c>
      <c r="C482" t="s">
        <v>1367</v>
      </c>
      <c r="D482" s="15">
        <v>1900</v>
      </c>
      <c r="E482" s="121">
        <v>1</v>
      </c>
      <c r="F482" t="s">
        <v>438</v>
      </c>
      <c r="G482" s="121">
        <v>91</v>
      </c>
      <c r="H482" t="s">
        <v>381</v>
      </c>
      <c r="I482" t="s">
        <v>488</v>
      </c>
      <c r="J482" t="s">
        <v>433</v>
      </c>
      <c r="K482" t="s">
        <v>223</v>
      </c>
      <c r="L482" s="758">
        <v>2.16</v>
      </c>
      <c r="M482" t="s">
        <v>780</v>
      </c>
      <c r="N482" s="681">
        <f t="shared" ca="1" si="34"/>
        <v>0</v>
      </c>
      <c r="O482" s="681">
        <f t="shared" ca="1" si="34"/>
        <v>0</v>
      </c>
      <c r="P482" s="681">
        <f t="shared" ca="1" si="34"/>
        <v>0</v>
      </c>
      <c r="Q482" s="681">
        <f t="shared" ca="1" si="34"/>
        <v>0</v>
      </c>
      <c r="R482" s="681">
        <f t="shared" ca="1" si="34"/>
        <v>0</v>
      </c>
      <c r="S482" t="str">
        <f t="shared" si="31"/>
        <v>ASR_Financial_Report_SHP21Final</v>
      </c>
      <c r="T482" s="960">
        <f t="shared" si="32"/>
        <v>44658</v>
      </c>
      <c r="U482" t="str">
        <f t="shared" si="33"/>
        <v>Unaudited</v>
      </c>
    </row>
    <row r="483" spans="1:21" x14ac:dyDescent="0.25">
      <c r="A483" t="s">
        <v>437</v>
      </c>
      <c r="B483" t="s">
        <v>1366</v>
      </c>
      <c r="C483" t="s">
        <v>1367</v>
      </c>
      <c r="D483" s="15">
        <v>1900</v>
      </c>
      <c r="E483" s="121">
        <v>1</v>
      </c>
      <c r="F483" t="s">
        <v>438</v>
      </c>
      <c r="G483" s="121">
        <v>91</v>
      </c>
      <c r="H483" t="s">
        <v>381</v>
      </c>
      <c r="I483" t="s">
        <v>488</v>
      </c>
      <c r="J483" t="s">
        <v>433</v>
      </c>
      <c r="K483" t="s">
        <v>223</v>
      </c>
      <c r="L483" s="758">
        <v>2.17</v>
      </c>
      <c r="M483" t="s">
        <v>1033</v>
      </c>
      <c r="N483" s="681">
        <f t="shared" ca="1" si="34"/>
        <v>0</v>
      </c>
      <c r="O483" s="681">
        <f t="shared" ca="1" si="34"/>
        <v>0</v>
      </c>
      <c r="P483" s="681">
        <f t="shared" ca="1" si="34"/>
        <v>0</v>
      </c>
      <c r="Q483" s="681">
        <f t="shared" ca="1" si="34"/>
        <v>0</v>
      </c>
      <c r="R483" s="681">
        <f t="shared" ca="1" si="34"/>
        <v>0</v>
      </c>
      <c r="S483" t="str">
        <f t="shared" si="31"/>
        <v>ASR_Financial_Report_SHP21Final</v>
      </c>
      <c r="T483" s="960">
        <f t="shared" si="32"/>
        <v>44658</v>
      </c>
      <c r="U483" t="str">
        <f t="shared" si="33"/>
        <v>Unaudited</v>
      </c>
    </row>
    <row r="484" spans="1:21" x14ac:dyDescent="0.25">
      <c r="A484" t="s">
        <v>437</v>
      </c>
      <c r="B484" t="s">
        <v>1366</v>
      </c>
      <c r="C484" t="s">
        <v>1367</v>
      </c>
      <c r="D484" s="15">
        <v>1900</v>
      </c>
      <c r="E484" s="121">
        <v>1</v>
      </c>
      <c r="F484" t="s">
        <v>438</v>
      </c>
      <c r="G484" s="121">
        <v>91</v>
      </c>
      <c r="H484" t="s">
        <v>381</v>
      </c>
      <c r="I484" t="s">
        <v>488</v>
      </c>
      <c r="J484" t="s">
        <v>433</v>
      </c>
      <c r="K484" t="s">
        <v>223</v>
      </c>
      <c r="L484" s="758">
        <v>2.1800000000000002</v>
      </c>
      <c r="M484" t="s">
        <v>648</v>
      </c>
      <c r="N484" s="681">
        <f t="shared" ca="1" si="34"/>
        <v>0</v>
      </c>
      <c r="O484" s="681">
        <f t="shared" ca="1" si="34"/>
        <v>0</v>
      </c>
      <c r="P484" s="681">
        <f t="shared" ca="1" si="34"/>
        <v>0</v>
      </c>
      <c r="Q484" s="681">
        <f t="shared" ca="1" si="34"/>
        <v>0</v>
      </c>
      <c r="R484" s="681">
        <f t="shared" ca="1" si="34"/>
        <v>0</v>
      </c>
      <c r="S484" t="str">
        <f t="shared" si="31"/>
        <v>ASR_Financial_Report_SHP21Final</v>
      </c>
      <c r="T484" s="960">
        <f t="shared" si="32"/>
        <v>44658</v>
      </c>
      <c r="U484" t="str">
        <f t="shared" si="33"/>
        <v>Unaudited</v>
      </c>
    </row>
    <row r="485" spans="1:21" x14ac:dyDescent="0.25">
      <c r="A485" t="s">
        <v>437</v>
      </c>
      <c r="B485" t="s">
        <v>1366</v>
      </c>
      <c r="C485" t="s">
        <v>1367</v>
      </c>
      <c r="D485" s="15">
        <v>1900</v>
      </c>
      <c r="E485" s="121">
        <v>1</v>
      </c>
      <c r="F485" t="s">
        <v>438</v>
      </c>
      <c r="G485" s="121">
        <v>91</v>
      </c>
      <c r="H485" t="s">
        <v>381</v>
      </c>
      <c r="I485" t="s">
        <v>488</v>
      </c>
      <c r="J485" t="s">
        <v>433</v>
      </c>
      <c r="K485" t="s">
        <v>223</v>
      </c>
      <c r="L485" s="758">
        <v>2.19</v>
      </c>
      <c r="M485" t="s">
        <v>218</v>
      </c>
      <c r="N485" s="681">
        <f t="shared" ca="1" si="34"/>
        <v>0</v>
      </c>
      <c r="O485" s="681">
        <f t="shared" ca="1" si="34"/>
        <v>0</v>
      </c>
      <c r="P485" s="681">
        <f t="shared" ca="1" si="34"/>
        <v>0</v>
      </c>
      <c r="Q485" s="681">
        <f t="shared" ca="1" si="34"/>
        <v>0</v>
      </c>
      <c r="R485" s="681">
        <f t="shared" ca="1" si="34"/>
        <v>0</v>
      </c>
      <c r="S485" t="str">
        <f t="shared" si="31"/>
        <v>ASR_Financial_Report_SHP21Final</v>
      </c>
      <c r="T485" s="960">
        <f t="shared" si="32"/>
        <v>44658</v>
      </c>
      <c r="U485" t="str">
        <f t="shared" si="33"/>
        <v>Unaudited</v>
      </c>
    </row>
    <row r="486" spans="1:21" x14ac:dyDescent="0.25">
      <c r="A486" t="s">
        <v>437</v>
      </c>
      <c r="B486" t="s">
        <v>1366</v>
      </c>
      <c r="C486" t="s">
        <v>1367</v>
      </c>
      <c r="D486" s="15">
        <v>1900</v>
      </c>
      <c r="E486" s="121">
        <v>1</v>
      </c>
      <c r="F486" t="s">
        <v>438</v>
      </c>
      <c r="G486" s="121">
        <v>91</v>
      </c>
      <c r="H486" t="s">
        <v>381</v>
      </c>
      <c r="I486" t="s">
        <v>488</v>
      </c>
      <c r="J486" t="s">
        <v>433</v>
      </c>
      <c r="K486" t="s">
        <v>223</v>
      </c>
      <c r="L486" s="758" t="s">
        <v>691</v>
      </c>
      <c r="M486" t="s">
        <v>230</v>
      </c>
      <c r="N486" s="681">
        <f t="shared" ca="1" si="34"/>
        <v>0</v>
      </c>
      <c r="O486" s="681">
        <f t="shared" ca="1" si="34"/>
        <v>0</v>
      </c>
      <c r="P486" s="681">
        <f t="shared" ca="1" si="34"/>
        <v>0</v>
      </c>
      <c r="Q486" s="681">
        <f t="shared" ca="1" si="34"/>
        <v>0</v>
      </c>
      <c r="R486" s="681">
        <f t="shared" ca="1" si="34"/>
        <v>0</v>
      </c>
      <c r="S486" t="str">
        <f t="shared" si="31"/>
        <v>ASR_Financial_Report_SHP21Final</v>
      </c>
      <c r="T486" s="960">
        <f t="shared" si="32"/>
        <v>44658</v>
      </c>
      <c r="U486" t="str">
        <f t="shared" si="33"/>
        <v>Unaudited</v>
      </c>
    </row>
    <row r="487" spans="1:21" x14ac:dyDescent="0.25">
      <c r="A487" t="s">
        <v>437</v>
      </c>
      <c r="B487" t="s">
        <v>1366</v>
      </c>
      <c r="C487" t="s">
        <v>1367</v>
      </c>
      <c r="D487" s="15">
        <v>1900</v>
      </c>
      <c r="E487" s="121">
        <v>1</v>
      </c>
      <c r="F487" t="s">
        <v>438</v>
      </c>
      <c r="G487" s="121">
        <v>91</v>
      </c>
      <c r="H487" t="s">
        <v>381</v>
      </c>
      <c r="I487" t="s">
        <v>488</v>
      </c>
      <c r="J487" t="s">
        <v>433</v>
      </c>
      <c r="K487" t="s">
        <v>223</v>
      </c>
      <c r="L487" s="758">
        <v>2.21</v>
      </c>
      <c r="M487" t="s">
        <v>466</v>
      </c>
      <c r="N487" s="681">
        <f t="shared" ca="1" si="34"/>
        <v>0</v>
      </c>
      <c r="O487" s="681">
        <f t="shared" ca="1" si="34"/>
        <v>0</v>
      </c>
      <c r="P487" s="681">
        <f t="shared" ca="1" si="34"/>
        <v>0</v>
      </c>
      <c r="Q487" s="681">
        <f t="shared" ca="1" si="34"/>
        <v>0</v>
      </c>
      <c r="R487" s="681">
        <f t="shared" ca="1" si="34"/>
        <v>0</v>
      </c>
      <c r="S487" t="str">
        <f t="shared" si="31"/>
        <v>ASR_Financial_Report_SHP21Final</v>
      </c>
      <c r="T487" s="960">
        <f t="shared" si="32"/>
        <v>44658</v>
      </c>
      <c r="U487" t="str">
        <f t="shared" si="33"/>
        <v>Unaudited</v>
      </c>
    </row>
    <row r="488" spans="1:21" x14ac:dyDescent="0.25">
      <c r="A488" t="s">
        <v>437</v>
      </c>
      <c r="B488" t="s">
        <v>1366</v>
      </c>
      <c r="C488" t="s">
        <v>1367</v>
      </c>
      <c r="D488" s="15">
        <v>1900</v>
      </c>
      <c r="E488" s="121">
        <v>1</v>
      </c>
      <c r="F488" t="s">
        <v>438</v>
      </c>
      <c r="G488" s="121">
        <v>91</v>
      </c>
      <c r="H488" t="s">
        <v>381</v>
      </c>
      <c r="I488" t="s">
        <v>488</v>
      </c>
      <c r="J488" t="s">
        <v>433</v>
      </c>
      <c r="K488" t="s">
        <v>6</v>
      </c>
      <c r="L488" s="758" t="s">
        <v>70</v>
      </c>
      <c r="M488" t="s">
        <v>188</v>
      </c>
      <c r="N488" s="681">
        <f t="shared" ca="1" si="34"/>
        <v>0</v>
      </c>
      <c r="O488" s="681">
        <f t="shared" ca="1" si="34"/>
        <v>0</v>
      </c>
      <c r="P488" s="681">
        <f t="shared" ca="1" si="34"/>
        <v>0</v>
      </c>
      <c r="Q488" s="681">
        <f t="shared" ca="1" si="34"/>
        <v>0</v>
      </c>
      <c r="R488" s="681">
        <f t="shared" ca="1" si="34"/>
        <v>0</v>
      </c>
      <c r="S488" t="str">
        <f t="shared" si="31"/>
        <v>ASR_Financial_Report_SHP21Final</v>
      </c>
      <c r="T488" s="960">
        <f t="shared" si="32"/>
        <v>44658</v>
      </c>
      <c r="U488" t="str">
        <f t="shared" si="33"/>
        <v>Unaudited</v>
      </c>
    </row>
    <row r="489" spans="1:21" x14ac:dyDescent="0.25">
      <c r="A489" t="s">
        <v>437</v>
      </c>
      <c r="B489" t="s">
        <v>1366</v>
      </c>
      <c r="C489" t="s">
        <v>1367</v>
      </c>
      <c r="D489" s="15">
        <v>1900</v>
      </c>
      <c r="E489" s="121">
        <v>1</v>
      </c>
      <c r="F489" t="s">
        <v>438</v>
      </c>
      <c r="G489" s="121">
        <v>91</v>
      </c>
      <c r="H489" t="s">
        <v>381</v>
      </c>
      <c r="I489" t="s">
        <v>488</v>
      </c>
      <c r="J489" t="s">
        <v>433</v>
      </c>
      <c r="K489" t="s">
        <v>6</v>
      </c>
      <c r="L489" s="758" t="s">
        <v>71</v>
      </c>
      <c r="M489" t="s">
        <v>231</v>
      </c>
      <c r="N489" s="681">
        <f t="shared" ca="1" si="34"/>
        <v>0</v>
      </c>
      <c r="O489" s="681">
        <f t="shared" ca="1" si="34"/>
        <v>0</v>
      </c>
      <c r="P489" s="681">
        <f t="shared" ca="1" si="34"/>
        <v>0</v>
      </c>
      <c r="Q489" s="681">
        <f t="shared" ca="1" si="34"/>
        <v>0</v>
      </c>
      <c r="R489" s="681">
        <f t="shared" ca="1" si="34"/>
        <v>0</v>
      </c>
      <c r="S489" t="str">
        <f t="shared" si="31"/>
        <v>ASR_Financial_Report_SHP21Final</v>
      </c>
      <c r="T489" s="960">
        <f t="shared" si="32"/>
        <v>44658</v>
      </c>
      <c r="U489" t="str">
        <f t="shared" si="33"/>
        <v>Unaudited</v>
      </c>
    </row>
    <row r="490" spans="1:21" x14ac:dyDescent="0.25">
      <c r="A490" t="s">
        <v>437</v>
      </c>
      <c r="B490" t="s">
        <v>1366</v>
      </c>
      <c r="C490" t="s">
        <v>1367</v>
      </c>
      <c r="D490" s="15">
        <v>1900</v>
      </c>
      <c r="E490" s="121">
        <v>1</v>
      </c>
      <c r="F490" t="s">
        <v>438</v>
      </c>
      <c r="G490" s="121">
        <v>91</v>
      </c>
      <c r="H490" t="s">
        <v>381</v>
      </c>
      <c r="I490" t="s">
        <v>488</v>
      </c>
      <c r="J490" t="s">
        <v>433</v>
      </c>
      <c r="K490" t="s">
        <v>6</v>
      </c>
      <c r="L490" s="758" t="s">
        <v>72</v>
      </c>
      <c r="M490" t="s">
        <v>164</v>
      </c>
      <c r="N490" s="681">
        <f t="shared" ca="1" si="34"/>
        <v>0</v>
      </c>
      <c r="O490" s="681">
        <f t="shared" ca="1" si="34"/>
        <v>0</v>
      </c>
      <c r="P490" s="681">
        <f t="shared" ca="1" si="34"/>
        <v>0</v>
      </c>
      <c r="Q490" s="681">
        <f t="shared" ca="1" si="34"/>
        <v>0</v>
      </c>
      <c r="R490" s="681">
        <f t="shared" ca="1" si="34"/>
        <v>0</v>
      </c>
      <c r="S490" t="str">
        <f t="shared" si="31"/>
        <v>ASR_Financial_Report_SHP21Final</v>
      </c>
      <c r="T490" s="960">
        <f t="shared" si="32"/>
        <v>44658</v>
      </c>
      <c r="U490" t="str">
        <f t="shared" si="33"/>
        <v>Unaudited</v>
      </c>
    </row>
    <row r="491" spans="1:21" x14ac:dyDescent="0.25">
      <c r="A491" t="s">
        <v>437</v>
      </c>
      <c r="B491" t="s">
        <v>1366</v>
      </c>
      <c r="C491" t="s">
        <v>1367</v>
      </c>
      <c r="D491" s="15">
        <v>1900</v>
      </c>
      <c r="E491" s="121">
        <v>1</v>
      </c>
      <c r="F491" t="s">
        <v>438</v>
      </c>
      <c r="G491" s="121">
        <v>91</v>
      </c>
      <c r="H491" t="s">
        <v>381</v>
      </c>
      <c r="I491" t="s">
        <v>488</v>
      </c>
      <c r="J491" t="s">
        <v>433</v>
      </c>
      <c r="K491" t="s">
        <v>6</v>
      </c>
      <c r="L491" s="758">
        <v>3.4</v>
      </c>
      <c r="M491" t="s">
        <v>461</v>
      </c>
      <c r="N491" s="681">
        <f t="shared" ca="1" si="34"/>
        <v>0</v>
      </c>
      <c r="O491" s="681">
        <f t="shared" ca="1" si="34"/>
        <v>0</v>
      </c>
      <c r="P491" s="681">
        <f t="shared" ca="1" si="34"/>
        <v>0</v>
      </c>
      <c r="Q491" s="681">
        <f t="shared" ca="1" si="34"/>
        <v>0</v>
      </c>
      <c r="R491" s="681">
        <f t="shared" ca="1" si="34"/>
        <v>0</v>
      </c>
      <c r="S491" t="str">
        <f t="shared" si="31"/>
        <v>ASR_Financial_Report_SHP21Final</v>
      </c>
      <c r="T491" s="960">
        <f t="shared" si="32"/>
        <v>44658</v>
      </c>
      <c r="U491" t="str">
        <f t="shared" si="33"/>
        <v>Unaudited</v>
      </c>
    </row>
    <row r="492" spans="1:21" x14ac:dyDescent="0.25">
      <c r="A492" t="s">
        <v>437</v>
      </c>
      <c r="B492" t="s">
        <v>1366</v>
      </c>
      <c r="C492" t="s">
        <v>1367</v>
      </c>
      <c r="D492" s="15">
        <v>1900</v>
      </c>
      <c r="E492" s="121">
        <v>1</v>
      </c>
      <c r="F492" t="s">
        <v>438</v>
      </c>
      <c r="G492" s="121">
        <v>91</v>
      </c>
      <c r="H492" t="s">
        <v>381</v>
      </c>
      <c r="I492" t="s">
        <v>488</v>
      </c>
      <c r="J492" t="s">
        <v>433</v>
      </c>
      <c r="K492" t="s">
        <v>434</v>
      </c>
      <c r="L492" s="758">
        <v>4.5</v>
      </c>
      <c r="M492" t="s">
        <v>32</v>
      </c>
      <c r="N492" s="681">
        <f t="shared" ca="1" si="34"/>
        <v>0</v>
      </c>
      <c r="O492" s="681">
        <f t="shared" ca="1" si="34"/>
        <v>0</v>
      </c>
      <c r="P492" s="681">
        <f t="shared" ca="1" si="34"/>
        <v>0</v>
      </c>
      <c r="Q492" s="681">
        <f t="shared" ca="1" si="34"/>
        <v>0</v>
      </c>
      <c r="R492" s="681">
        <f t="shared" ca="1" si="34"/>
        <v>0</v>
      </c>
      <c r="S492" t="str">
        <f t="shared" si="31"/>
        <v>ASR_Financial_Report_SHP21Final</v>
      </c>
      <c r="T492" s="960">
        <f t="shared" si="32"/>
        <v>44658</v>
      </c>
      <c r="U492" t="str">
        <f t="shared" si="33"/>
        <v>Unaudited</v>
      </c>
    </row>
    <row r="493" spans="1:21" x14ac:dyDescent="0.25">
      <c r="A493" t="s">
        <v>437</v>
      </c>
      <c r="B493" t="s">
        <v>1366</v>
      </c>
      <c r="C493" t="s">
        <v>1367</v>
      </c>
      <c r="D493" s="15">
        <v>1900</v>
      </c>
      <c r="E493" s="121">
        <v>1</v>
      </c>
      <c r="F493" t="s">
        <v>438</v>
      </c>
      <c r="G493" s="121">
        <v>91</v>
      </c>
      <c r="H493" t="s">
        <v>381</v>
      </c>
      <c r="I493" t="s">
        <v>488</v>
      </c>
      <c r="J493" t="s">
        <v>433</v>
      </c>
      <c r="K493" t="s">
        <v>434</v>
      </c>
      <c r="L493" s="758" t="s">
        <v>925</v>
      </c>
      <c r="M493" t="s">
        <v>916</v>
      </c>
      <c r="N493" s="681">
        <f t="shared" ca="1" si="34"/>
        <v>0</v>
      </c>
      <c r="O493" s="681">
        <f t="shared" ca="1" si="34"/>
        <v>0</v>
      </c>
      <c r="P493" s="681">
        <f t="shared" ca="1" si="34"/>
        <v>0</v>
      </c>
      <c r="Q493" s="681">
        <f t="shared" ca="1" si="34"/>
        <v>0</v>
      </c>
      <c r="R493" s="681">
        <f t="shared" ca="1" si="34"/>
        <v>0</v>
      </c>
      <c r="S493" t="str">
        <f t="shared" si="31"/>
        <v>ASR_Financial_Report_SHP21Final</v>
      </c>
      <c r="T493" s="960">
        <f t="shared" si="32"/>
        <v>44658</v>
      </c>
      <c r="U493" t="str">
        <f t="shared" si="33"/>
        <v>Unaudited</v>
      </c>
    </row>
    <row r="494" spans="1:21" x14ac:dyDescent="0.25">
      <c r="A494" t="s">
        <v>437</v>
      </c>
      <c r="B494" t="s">
        <v>1366</v>
      </c>
      <c r="C494" t="s">
        <v>1367</v>
      </c>
      <c r="D494" s="15">
        <v>1900</v>
      </c>
      <c r="E494" s="121">
        <v>1</v>
      </c>
      <c r="F494" t="s">
        <v>438</v>
      </c>
      <c r="G494" s="121">
        <v>91</v>
      </c>
      <c r="H494" t="s">
        <v>381</v>
      </c>
      <c r="I494" t="s">
        <v>488</v>
      </c>
      <c r="J494" t="s">
        <v>433</v>
      </c>
      <c r="K494" t="s">
        <v>434</v>
      </c>
      <c r="L494" s="758" t="s">
        <v>193</v>
      </c>
      <c r="M494" t="s">
        <v>40</v>
      </c>
      <c r="N494" s="681">
        <f t="shared" ca="1" si="34"/>
        <v>0</v>
      </c>
      <c r="O494" s="681">
        <f t="shared" ca="1" si="34"/>
        <v>0</v>
      </c>
      <c r="P494" s="681">
        <f t="shared" ca="1" si="34"/>
        <v>0</v>
      </c>
      <c r="Q494" s="681">
        <f t="shared" ca="1" si="34"/>
        <v>0</v>
      </c>
      <c r="R494" s="681">
        <f t="shared" ca="1" si="34"/>
        <v>0</v>
      </c>
      <c r="S494" t="str">
        <f t="shared" si="31"/>
        <v>ASR_Financial_Report_SHP21Final</v>
      </c>
      <c r="T494" s="960">
        <f t="shared" si="32"/>
        <v>44658</v>
      </c>
      <c r="U494" t="str">
        <f t="shared" si="33"/>
        <v>Unaudited</v>
      </c>
    </row>
    <row r="495" spans="1:21" x14ac:dyDescent="0.25">
      <c r="A495" t="s">
        <v>437</v>
      </c>
      <c r="B495" t="s">
        <v>1366</v>
      </c>
      <c r="C495" t="s">
        <v>1367</v>
      </c>
      <c r="D495" s="15">
        <v>1900</v>
      </c>
      <c r="E495" s="121">
        <v>1</v>
      </c>
      <c r="F495" t="s">
        <v>438</v>
      </c>
      <c r="G495" s="121">
        <v>91</v>
      </c>
      <c r="H495" t="s">
        <v>381</v>
      </c>
      <c r="I495" t="s">
        <v>488</v>
      </c>
      <c r="J495" t="s">
        <v>433</v>
      </c>
      <c r="K495" t="s">
        <v>434</v>
      </c>
      <c r="L495" s="758" t="s">
        <v>192</v>
      </c>
      <c r="M495" t="s">
        <v>329</v>
      </c>
      <c r="N495" s="681">
        <f t="shared" ca="1" si="34"/>
        <v>0</v>
      </c>
      <c r="O495" s="681">
        <f t="shared" ca="1" si="34"/>
        <v>0</v>
      </c>
      <c r="P495" s="681">
        <f t="shared" ca="1" si="34"/>
        <v>0</v>
      </c>
      <c r="Q495" s="681">
        <f t="shared" ca="1" si="34"/>
        <v>0</v>
      </c>
      <c r="R495" s="681">
        <f t="shared" ca="1" si="34"/>
        <v>0</v>
      </c>
      <c r="S495" t="str">
        <f t="shared" si="31"/>
        <v>ASR_Financial_Report_SHP21Final</v>
      </c>
      <c r="T495" s="960">
        <f t="shared" si="32"/>
        <v>44658</v>
      </c>
      <c r="U495" t="str">
        <f t="shared" si="33"/>
        <v>Unaudited</v>
      </c>
    </row>
    <row r="496" spans="1:21" x14ac:dyDescent="0.25">
      <c r="A496" t="s">
        <v>437</v>
      </c>
      <c r="B496" t="s">
        <v>1366</v>
      </c>
      <c r="C496" t="s">
        <v>1367</v>
      </c>
      <c r="D496" s="15">
        <v>1900</v>
      </c>
      <c r="E496" s="121">
        <v>1</v>
      </c>
      <c r="F496" t="s">
        <v>438</v>
      </c>
      <c r="G496" s="121">
        <v>91</v>
      </c>
      <c r="H496" t="s">
        <v>381</v>
      </c>
      <c r="I496" t="s">
        <v>488</v>
      </c>
      <c r="J496" t="s">
        <v>450</v>
      </c>
      <c r="K496" t="s">
        <v>435</v>
      </c>
      <c r="L496" s="758" t="s">
        <v>79</v>
      </c>
      <c r="M496" t="s">
        <v>27</v>
      </c>
      <c r="N496" s="681">
        <f t="shared" ca="1" si="34"/>
        <v>0</v>
      </c>
      <c r="O496" s="681">
        <f t="shared" ca="1" si="34"/>
        <v>0</v>
      </c>
      <c r="P496" s="681">
        <f t="shared" ca="1" si="34"/>
        <v>0</v>
      </c>
      <c r="Q496" s="681">
        <f t="shared" ca="1" si="34"/>
        <v>0</v>
      </c>
      <c r="R496" s="681">
        <f t="shared" ca="1" si="34"/>
        <v>0</v>
      </c>
      <c r="S496" t="str">
        <f t="shared" si="31"/>
        <v>ASR_Financial_Report_SHP21Final</v>
      </c>
      <c r="T496" s="960">
        <f t="shared" si="32"/>
        <v>44658</v>
      </c>
      <c r="U496" t="str">
        <f t="shared" si="33"/>
        <v>Unaudited</v>
      </c>
    </row>
    <row r="497" spans="1:21" x14ac:dyDescent="0.25">
      <c r="A497" t="s">
        <v>437</v>
      </c>
      <c r="B497" t="s">
        <v>1366</v>
      </c>
      <c r="C497" t="s">
        <v>1367</v>
      </c>
      <c r="D497" s="15">
        <v>1900</v>
      </c>
      <c r="E497" s="121">
        <v>1</v>
      </c>
      <c r="F497" t="s">
        <v>438</v>
      </c>
      <c r="G497" s="121">
        <v>91</v>
      </c>
      <c r="H497" t="s">
        <v>381</v>
      </c>
      <c r="I497" t="s">
        <v>488</v>
      </c>
      <c r="J497" t="s">
        <v>450</v>
      </c>
      <c r="K497" t="s">
        <v>435</v>
      </c>
      <c r="L497" s="758" t="s">
        <v>80</v>
      </c>
      <c r="M497" t="s">
        <v>97</v>
      </c>
      <c r="N497" s="681">
        <f t="shared" ca="1" si="34"/>
        <v>0</v>
      </c>
      <c r="O497" s="681">
        <f t="shared" ca="1" si="34"/>
        <v>0</v>
      </c>
      <c r="P497" s="681">
        <f t="shared" ca="1" si="34"/>
        <v>0</v>
      </c>
      <c r="Q497" s="681">
        <f t="shared" ca="1" si="34"/>
        <v>0</v>
      </c>
      <c r="R497" s="681">
        <f t="shared" ca="1" si="34"/>
        <v>0</v>
      </c>
      <c r="S497" t="str">
        <f t="shared" si="31"/>
        <v>ASR_Financial_Report_SHP21Final</v>
      </c>
      <c r="T497" s="960">
        <f t="shared" si="32"/>
        <v>44658</v>
      </c>
      <c r="U497" t="str">
        <f t="shared" si="33"/>
        <v>Unaudited</v>
      </c>
    </row>
    <row r="498" spans="1:21" x14ac:dyDescent="0.25">
      <c r="A498" t="s">
        <v>437</v>
      </c>
      <c r="B498" t="s">
        <v>1366</v>
      </c>
      <c r="C498" t="s">
        <v>1367</v>
      </c>
      <c r="D498" s="15">
        <v>1900</v>
      </c>
      <c r="E498" s="121">
        <v>1</v>
      </c>
      <c r="F498" t="s">
        <v>438</v>
      </c>
      <c r="G498" s="121">
        <v>91</v>
      </c>
      <c r="H498" t="s">
        <v>381</v>
      </c>
      <c r="I498" t="s">
        <v>488</v>
      </c>
      <c r="J498" t="s">
        <v>450</v>
      </c>
      <c r="K498" t="s">
        <v>435</v>
      </c>
      <c r="L498" s="758" t="s">
        <v>81</v>
      </c>
      <c r="M498" t="s">
        <v>98</v>
      </c>
      <c r="N498" s="681">
        <f t="shared" ca="1" si="34"/>
        <v>0</v>
      </c>
      <c r="O498" s="681">
        <f t="shared" ca="1" si="34"/>
        <v>0</v>
      </c>
      <c r="P498" s="681">
        <f t="shared" ca="1" si="34"/>
        <v>0</v>
      </c>
      <c r="Q498" s="681">
        <f t="shared" ca="1" si="34"/>
        <v>0</v>
      </c>
      <c r="R498" s="681">
        <f t="shared" ca="1" si="34"/>
        <v>0</v>
      </c>
      <c r="S498" t="str">
        <f t="shared" si="31"/>
        <v>ASR_Financial_Report_SHP21Final</v>
      </c>
      <c r="T498" s="960">
        <f t="shared" si="32"/>
        <v>44658</v>
      </c>
      <c r="U498" t="str">
        <f t="shared" si="33"/>
        <v>Unaudited</v>
      </c>
    </row>
    <row r="499" spans="1:21" x14ac:dyDescent="0.25">
      <c r="A499" t="s">
        <v>437</v>
      </c>
      <c r="B499" t="s">
        <v>1366</v>
      </c>
      <c r="C499" t="s">
        <v>1367</v>
      </c>
      <c r="D499" s="15">
        <v>1900</v>
      </c>
      <c r="E499" s="121">
        <v>1</v>
      </c>
      <c r="F499" t="s">
        <v>438</v>
      </c>
      <c r="G499" s="121">
        <v>91</v>
      </c>
      <c r="H499" t="s">
        <v>381</v>
      </c>
      <c r="I499" t="s">
        <v>488</v>
      </c>
      <c r="J499" t="s">
        <v>450</v>
      </c>
      <c r="K499" t="s">
        <v>435</v>
      </c>
      <c r="L499" s="758" t="s">
        <v>82</v>
      </c>
      <c r="M499" t="s">
        <v>99</v>
      </c>
      <c r="N499" s="681">
        <f t="shared" ca="1" si="34"/>
        <v>0</v>
      </c>
      <c r="O499" s="681">
        <f t="shared" ca="1" si="34"/>
        <v>0</v>
      </c>
      <c r="P499" s="681">
        <f t="shared" ca="1" si="34"/>
        <v>0</v>
      </c>
      <c r="Q499" s="681">
        <f t="shared" ca="1" si="34"/>
        <v>0</v>
      </c>
      <c r="R499" s="681">
        <f t="shared" ca="1" si="34"/>
        <v>0</v>
      </c>
      <c r="S499" t="str">
        <f t="shared" si="31"/>
        <v>ASR_Financial_Report_SHP21Final</v>
      </c>
      <c r="T499" s="960">
        <f t="shared" si="32"/>
        <v>44658</v>
      </c>
      <c r="U499" t="str">
        <f t="shared" si="33"/>
        <v>Unaudited</v>
      </c>
    </row>
    <row r="500" spans="1:21" x14ac:dyDescent="0.25">
      <c r="A500" t="s">
        <v>437</v>
      </c>
      <c r="B500" t="s">
        <v>1366</v>
      </c>
      <c r="C500" t="s">
        <v>1367</v>
      </c>
      <c r="D500" s="15">
        <v>1900</v>
      </c>
      <c r="E500" s="121">
        <v>1</v>
      </c>
      <c r="F500" t="s">
        <v>438</v>
      </c>
      <c r="G500" s="121">
        <v>91</v>
      </c>
      <c r="H500" t="s">
        <v>381</v>
      </c>
      <c r="I500" t="s">
        <v>488</v>
      </c>
      <c r="J500" t="s">
        <v>450</v>
      </c>
      <c r="K500" t="s">
        <v>435</v>
      </c>
      <c r="L500" s="758" t="s">
        <v>216</v>
      </c>
      <c r="M500" t="s">
        <v>100</v>
      </c>
      <c r="N500" s="681">
        <f t="shared" ca="1" si="34"/>
        <v>0</v>
      </c>
      <c r="O500" s="681">
        <f t="shared" ca="1" si="34"/>
        <v>0</v>
      </c>
      <c r="P500" s="681">
        <f t="shared" ca="1" si="34"/>
        <v>0</v>
      </c>
      <c r="Q500" s="681">
        <f t="shared" ca="1" si="34"/>
        <v>0</v>
      </c>
      <c r="R500" s="681">
        <f t="shared" ca="1" si="34"/>
        <v>0</v>
      </c>
      <c r="S500" t="str">
        <f t="shared" si="31"/>
        <v>ASR_Financial_Report_SHP21Final</v>
      </c>
      <c r="T500" s="960">
        <f t="shared" si="32"/>
        <v>44658</v>
      </c>
      <c r="U500" t="str">
        <f t="shared" si="33"/>
        <v>Unaudited</v>
      </c>
    </row>
    <row r="501" spans="1:21" x14ac:dyDescent="0.25">
      <c r="A501" t="s">
        <v>437</v>
      </c>
      <c r="B501" t="s">
        <v>1366</v>
      </c>
      <c r="C501" t="s">
        <v>1367</v>
      </c>
      <c r="D501" s="15">
        <v>1900</v>
      </c>
      <c r="E501" s="121">
        <v>1</v>
      </c>
      <c r="F501" t="s">
        <v>438</v>
      </c>
      <c r="G501" s="121">
        <v>91</v>
      </c>
      <c r="H501" t="s">
        <v>381</v>
      </c>
      <c r="I501" t="s">
        <v>488</v>
      </c>
      <c r="J501" t="s">
        <v>450</v>
      </c>
      <c r="K501" t="s">
        <v>435</v>
      </c>
      <c r="L501" s="758" t="s">
        <v>215</v>
      </c>
      <c r="M501" t="s">
        <v>28</v>
      </c>
      <c r="N501" s="681">
        <f t="shared" ca="1" si="34"/>
        <v>0</v>
      </c>
      <c r="O501" s="681">
        <f t="shared" ca="1" si="34"/>
        <v>0</v>
      </c>
      <c r="P501" s="681">
        <f t="shared" ca="1" si="34"/>
        <v>0</v>
      </c>
      <c r="Q501" s="681">
        <f t="shared" ca="1" si="34"/>
        <v>0</v>
      </c>
      <c r="R501" s="681">
        <f t="shared" ca="1" si="34"/>
        <v>0</v>
      </c>
      <c r="S501" t="str">
        <f t="shared" si="31"/>
        <v>ASR_Financial_Report_SHP21Final</v>
      </c>
      <c r="T501" s="960">
        <f t="shared" si="32"/>
        <v>44658</v>
      </c>
      <c r="U501" t="str">
        <f t="shared" si="33"/>
        <v>Unaudited</v>
      </c>
    </row>
    <row r="502" spans="1:21" x14ac:dyDescent="0.25">
      <c r="A502" t="s">
        <v>437</v>
      </c>
      <c r="B502" t="s">
        <v>1366</v>
      </c>
      <c r="C502" t="s">
        <v>1367</v>
      </c>
      <c r="D502" s="15">
        <v>1900</v>
      </c>
      <c r="E502" s="121">
        <v>1</v>
      </c>
      <c r="F502" t="s">
        <v>438</v>
      </c>
      <c r="G502" s="121">
        <v>91</v>
      </c>
      <c r="H502" t="s">
        <v>381</v>
      </c>
      <c r="I502" t="s">
        <v>488</v>
      </c>
      <c r="J502" t="s">
        <v>436</v>
      </c>
      <c r="K502" t="s">
        <v>436</v>
      </c>
      <c r="L502" s="758" t="s">
        <v>84</v>
      </c>
      <c r="M502" t="s">
        <v>327</v>
      </c>
      <c r="N502" s="681">
        <f t="shared" ca="1" si="34"/>
        <v>0</v>
      </c>
      <c r="O502" s="681">
        <f t="shared" ca="1" si="34"/>
        <v>0</v>
      </c>
      <c r="P502" s="681">
        <f t="shared" ca="1" si="34"/>
        <v>0</v>
      </c>
      <c r="Q502" s="681">
        <f t="shared" ca="1" si="34"/>
        <v>0</v>
      </c>
      <c r="R502" s="681">
        <f t="shared" ca="1" si="34"/>
        <v>0</v>
      </c>
      <c r="S502" t="str">
        <f t="shared" si="31"/>
        <v>ASR_Financial_Report_SHP21Final</v>
      </c>
      <c r="T502" s="960">
        <f t="shared" si="32"/>
        <v>44658</v>
      </c>
      <c r="U502" t="str">
        <f t="shared" si="33"/>
        <v>Unaudited</v>
      </c>
    </row>
    <row r="503" spans="1:21" x14ac:dyDescent="0.25">
      <c r="A503" t="s">
        <v>437</v>
      </c>
      <c r="B503" t="s">
        <v>1366</v>
      </c>
      <c r="C503" t="s">
        <v>1367</v>
      </c>
      <c r="D503" s="15">
        <v>1900</v>
      </c>
      <c r="E503" s="121">
        <v>1</v>
      </c>
      <c r="F503" t="s">
        <v>438</v>
      </c>
      <c r="G503" s="121">
        <v>91</v>
      </c>
      <c r="H503" t="s">
        <v>381</v>
      </c>
      <c r="I503" t="s">
        <v>488</v>
      </c>
      <c r="J503" t="s">
        <v>436</v>
      </c>
      <c r="K503" t="s">
        <v>436</v>
      </c>
      <c r="L503" s="758" t="s">
        <v>85</v>
      </c>
      <c r="M503" t="s">
        <v>325</v>
      </c>
      <c r="N503" s="681">
        <f t="shared" ca="1" si="34"/>
        <v>0</v>
      </c>
      <c r="O503" s="681">
        <f t="shared" ca="1" si="34"/>
        <v>0</v>
      </c>
      <c r="P503" s="681">
        <f t="shared" ca="1" si="34"/>
        <v>0</v>
      </c>
      <c r="Q503" s="681">
        <f t="shared" ca="1" si="34"/>
        <v>0</v>
      </c>
      <c r="R503" s="681">
        <f t="shared" ca="1" si="34"/>
        <v>0</v>
      </c>
      <c r="S503" t="str">
        <f t="shared" si="31"/>
        <v>ASR_Financial_Report_SHP21Final</v>
      </c>
      <c r="T503" s="960">
        <f t="shared" si="32"/>
        <v>44658</v>
      </c>
      <c r="U503" t="str">
        <f t="shared" si="33"/>
        <v>Unaudited</v>
      </c>
    </row>
    <row r="504" spans="1:21" x14ac:dyDescent="0.25">
      <c r="A504" t="s">
        <v>437</v>
      </c>
      <c r="B504" t="s">
        <v>1366</v>
      </c>
      <c r="C504" t="s">
        <v>1367</v>
      </c>
      <c r="D504" s="15">
        <v>1900</v>
      </c>
      <c r="E504" s="121">
        <v>1</v>
      </c>
      <c r="F504" t="s">
        <v>438</v>
      </c>
      <c r="G504" s="121">
        <v>91</v>
      </c>
      <c r="H504" t="s">
        <v>381</v>
      </c>
      <c r="I504" t="s">
        <v>488</v>
      </c>
      <c r="J504" t="s">
        <v>436</v>
      </c>
      <c r="K504" t="s">
        <v>436</v>
      </c>
      <c r="L504" s="758" t="s">
        <v>86</v>
      </c>
      <c r="M504" t="s">
        <v>494</v>
      </c>
      <c r="N504" s="681">
        <f t="shared" ca="1" si="34"/>
        <v>0</v>
      </c>
      <c r="O504" s="681">
        <f t="shared" ca="1" si="34"/>
        <v>0</v>
      </c>
      <c r="P504" s="681">
        <f t="shared" ca="1" si="34"/>
        <v>0</v>
      </c>
      <c r="Q504" s="681">
        <f t="shared" ca="1" si="34"/>
        <v>0</v>
      </c>
      <c r="R504" s="681">
        <f t="shared" ca="1" si="34"/>
        <v>0</v>
      </c>
      <c r="S504" t="str">
        <f t="shared" si="31"/>
        <v>ASR_Financial_Report_SHP21Final</v>
      </c>
      <c r="T504" s="960">
        <f t="shared" si="32"/>
        <v>44658</v>
      </c>
      <c r="U504" t="str">
        <f t="shared" si="33"/>
        <v>Unaudited</v>
      </c>
    </row>
    <row r="505" spans="1:21" x14ac:dyDescent="0.25">
      <c r="A505" t="s">
        <v>437</v>
      </c>
      <c r="B505" t="s">
        <v>1366</v>
      </c>
      <c r="C505" t="s">
        <v>1367</v>
      </c>
      <c r="D505" s="15">
        <v>1900</v>
      </c>
      <c r="E505" s="121">
        <v>1</v>
      </c>
      <c r="F505" t="s">
        <v>438</v>
      </c>
      <c r="G505" s="121">
        <v>91</v>
      </c>
      <c r="H505" t="s">
        <v>381</v>
      </c>
      <c r="I505" t="s">
        <v>488</v>
      </c>
      <c r="J505" t="s">
        <v>436</v>
      </c>
      <c r="K505" t="s">
        <v>436</v>
      </c>
      <c r="L505" s="758" t="s">
        <v>87</v>
      </c>
      <c r="M505" t="s">
        <v>495</v>
      </c>
      <c r="N505" s="681">
        <f t="shared" ca="1" si="34"/>
        <v>0</v>
      </c>
      <c r="O505" s="681">
        <f t="shared" ca="1" si="34"/>
        <v>0</v>
      </c>
      <c r="P505" s="681">
        <f t="shared" ca="1" si="34"/>
        <v>0</v>
      </c>
      <c r="Q505" s="681">
        <f t="shared" ca="1" si="34"/>
        <v>0</v>
      </c>
      <c r="R505" s="681">
        <f t="shared" ca="1" si="34"/>
        <v>0</v>
      </c>
      <c r="S505" t="str">
        <f t="shared" si="31"/>
        <v>ASR_Financial_Report_SHP21Final</v>
      </c>
      <c r="T505" s="960">
        <f t="shared" si="32"/>
        <v>44658</v>
      </c>
      <c r="U505" t="str">
        <f t="shared" si="33"/>
        <v>Unaudited</v>
      </c>
    </row>
    <row r="506" spans="1:21" x14ac:dyDescent="0.25">
      <c r="A506" t="s">
        <v>437</v>
      </c>
      <c r="B506" t="s">
        <v>1366</v>
      </c>
      <c r="C506" t="s">
        <v>1367</v>
      </c>
      <c r="D506" s="15">
        <v>1900</v>
      </c>
      <c r="E506" s="121">
        <v>1</v>
      </c>
      <c r="F506" t="s">
        <v>438</v>
      </c>
      <c r="G506" s="121">
        <v>91</v>
      </c>
      <c r="H506" t="s">
        <v>381</v>
      </c>
      <c r="I506" t="s">
        <v>488</v>
      </c>
      <c r="J506" t="s">
        <v>436</v>
      </c>
      <c r="K506" t="s">
        <v>436</v>
      </c>
      <c r="L506" s="758" t="s">
        <v>213</v>
      </c>
      <c r="M506" t="s">
        <v>496</v>
      </c>
      <c r="N506" s="681">
        <f t="shared" ca="1" si="34"/>
        <v>0</v>
      </c>
      <c r="O506" s="681">
        <f t="shared" ca="1" si="34"/>
        <v>0</v>
      </c>
      <c r="P506" s="681">
        <f t="shared" ca="1" si="34"/>
        <v>0</v>
      </c>
      <c r="Q506" s="681">
        <f t="shared" ca="1" si="34"/>
        <v>0</v>
      </c>
      <c r="R506" s="681">
        <f t="shared" ca="1" si="34"/>
        <v>0</v>
      </c>
      <c r="S506" t="str">
        <f t="shared" si="31"/>
        <v>ASR_Financial_Report_SHP21Final</v>
      </c>
      <c r="T506" s="960">
        <f t="shared" si="32"/>
        <v>44658</v>
      </c>
      <c r="U506" t="str">
        <f t="shared" si="33"/>
        <v>Unaudited</v>
      </c>
    </row>
    <row r="507" spans="1:21" x14ac:dyDescent="0.25">
      <c r="A507" t="s">
        <v>437</v>
      </c>
      <c r="B507" t="s">
        <v>1366</v>
      </c>
      <c r="C507" t="s">
        <v>1367</v>
      </c>
      <c r="D507" s="15">
        <v>1900</v>
      </c>
      <c r="E507" s="121">
        <v>1</v>
      </c>
      <c r="F507" t="s">
        <v>438</v>
      </c>
      <c r="G507" s="121">
        <v>91</v>
      </c>
      <c r="H507" t="s">
        <v>381</v>
      </c>
      <c r="I507" t="s">
        <v>489</v>
      </c>
      <c r="J507" t="s">
        <v>26</v>
      </c>
      <c r="K507" t="s">
        <v>26</v>
      </c>
      <c r="L507" s="758" t="s">
        <v>204</v>
      </c>
      <c r="M507" t="s">
        <v>26</v>
      </c>
      <c r="N507" s="681">
        <f t="shared" ca="1" si="34"/>
        <v>0</v>
      </c>
      <c r="O507" s="681">
        <f t="shared" ca="1" si="34"/>
        <v>0</v>
      </c>
      <c r="P507" s="681">
        <f t="shared" ca="1" si="34"/>
        <v>0</v>
      </c>
      <c r="Q507" s="681">
        <f t="shared" ca="1" si="34"/>
        <v>0</v>
      </c>
      <c r="R507" s="681">
        <f t="shared" ca="1" si="34"/>
        <v>0</v>
      </c>
      <c r="S507" t="str">
        <f t="shared" si="31"/>
        <v>ASR_Financial_Report_SHP21Final</v>
      </c>
      <c r="T507" s="960">
        <f t="shared" si="32"/>
        <v>44658</v>
      </c>
      <c r="U507" t="str">
        <f t="shared" si="33"/>
        <v>Unaudited</v>
      </c>
    </row>
    <row r="508" spans="1:21" x14ac:dyDescent="0.25">
      <c r="A508" t="s">
        <v>437</v>
      </c>
      <c r="B508" t="s">
        <v>1366</v>
      </c>
      <c r="C508" t="s">
        <v>1367</v>
      </c>
      <c r="D508" s="15">
        <v>1900</v>
      </c>
      <c r="E508" s="121">
        <v>1</v>
      </c>
      <c r="F508" t="s">
        <v>439</v>
      </c>
      <c r="G508" s="121">
        <v>182</v>
      </c>
      <c r="H508" t="s">
        <v>381</v>
      </c>
      <c r="I508" t="s">
        <v>432</v>
      </c>
      <c r="J508" t="s">
        <v>432</v>
      </c>
      <c r="K508" t="s">
        <v>432</v>
      </c>
      <c r="M508" t="s">
        <v>432</v>
      </c>
      <c r="N508" s="681">
        <f t="shared" ca="1" si="34"/>
        <v>0</v>
      </c>
      <c r="O508" s="681">
        <f t="shared" ca="1" si="34"/>
        <v>0</v>
      </c>
      <c r="P508" s="681">
        <f t="shared" ca="1" si="34"/>
        <v>0</v>
      </c>
      <c r="Q508" s="681">
        <f t="shared" ca="1" si="34"/>
        <v>0</v>
      </c>
      <c r="R508" s="681">
        <f t="shared" ca="1" si="34"/>
        <v>0</v>
      </c>
      <c r="S508" t="str">
        <f t="shared" si="31"/>
        <v>ASR_Financial_Report_SHP21Final</v>
      </c>
      <c r="T508" s="960">
        <f t="shared" si="32"/>
        <v>44658</v>
      </c>
      <c r="U508" t="str">
        <f t="shared" si="33"/>
        <v>Unaudited</v>
      </c>
    </row>
    <row r="509" spans="1:21" x14ac:dyDescent="0.25">
      <c r="A509" t="s">
        <v>437</v>
      </c>
      <c r="B509" t="s">
        <v>1366</v>
      </c>
      <c r="C509" t="s">
        <v>1367</v>
      </c>
      <c r="D509" s="15">
        <v>1900</v>
      </c>
      <c r="E509" s="121">
        <v>1</v>
      </c>
      <c r="F509" t="s">
        <v>439</v>
      </c>
      <c r="G509" s="121">
        <v>182</v>
      </c>
      <c r="H509" t="s">
        <v>381</v>
      </c>
      <c r="I509" t="s">
        <v>487</v>
      </c>
      <c r="J509" t="s">
        <v>12</v>
      </c>
      <c r="K509" t="s">
        <v>12</v>
      </c>
      <c r="L509" s="758">
        <v>1.1000000000000001</v>
      </c>
      <c r="M509" t="s">
        <v>12</v>
      </c>
      <c r="N509" s="681">
        <f t="shared" ca="1" si="34"/>
        <v>0</v>
      </c>
      <c r="O509" s="681">
        <f t="shared" ca="1" si="34"/>
        <v>0</v>
      </c>
      <c r="P509" s="681">
        <f t="shared" ca="1" si="34"/>
        <v>0</v>
      </c>
      <c r="Q509" s="681">
        <f t="shared" ca="1" si="34"/>
        <v>0</v>
      </c>
      <c r="R509" s="681">
        <f t="shared" ca="1" si="34"/>
        <v>0</v>
      </c>
      <c r="S509" t="str">
        <f t="shared" si="31"/>
        <v>ASR_Financial_Report_SHP21Final</v>
      </c>
      <c r="T509" s="960">
        <f t="shared" si="32"/>
        <v>44658</v>
      </c>
      <c r="U509" t="str">
        <f t="shared" si="33"/>
        <v>Unaudited</v>
      </c>
    </row>
    <row r="510" spans="1:21" x14ac:dyDescent="0.25">
      <c r="A510" t="s">
        <v>437</v>
      </c>
      <c r="B510" t="s">
        <v>1366</v>
      </c>
      <c r="C510" t="s">
        <v>1367</v>
      </c>
      <c r="D510" s="15">
        <v>1900</v>
      </c>
      <c r="E510" s="121">
        <v>1</v>
      </c>
      <c r="F510" t="s">
        <v>439</v>
      </c>
      <c r="G510" s="121">
        <v>182</v>
      </c>
      <c r="H510" t="s">
        <v>381</v>
      </c>
      <c r="I510" t="s">
        <v>487</v>
      </c>
      <c r="J510" t="s">
        <v>12</v>
      </c>
      <c r="K510" t="s">
        <v>222</v>
      </c>
      <c r="L510" s="758">
        <v>1.2</v>
      </c>
      <c r="M510" t="s">
        <v>222</v>
      </c>
      <c r="N510" s="681">
        <f t="shared" ca="1" si="34"/>
        <v>0</v>
      </c>
      <c r="O510" s="681">
        <f t="shared" ca="1" si="34"/>
        <v>0</v>
      </c>
      <c r="P510" s="681">
        <f t="shared" ca="1" si="34"/>
        <v>0</v>
      </c>
      <c r="Q510" s="681">
        <f t="shared" ca="1" si="34"/>
        <v>0</v>
      </c>
      <c r="R510" s="681">
        <f t="shared" ca="1" si="34"/>
        <v>0</v>
      </c>
      <c r="S510" t="str">
        <f t="shared" si="31"/>
        <v>ASR_Financial_Report_SHP21Final</v>
      </c>
      <c r="T510" s="960">
        <f t="shared" si="32"/>
        <v>44658</v>
      </c>
      <c r="U510" t="str">
        <f t="shared" si="33"/>
        <v>Unaudited</v>
      </c>
    </row>
    <row r="511" spans="1:21" x14ac:dyDescent="0.25">
      <c r="A511" t="s">
        <v>437</v>
      </c>
      <c r="B511" t="s">
        <v>1366</v>
      </c>
      <c r="C511" t="s">
        <v>1367</v>
      </c>
      <c r="D511" s="15">
        <v>1900</v>
      </c>
      <c r="E511" s="121">
        <v>1</v>
      </c>
      <c r="F511" t="s">
        <v>439</v>
      </c>
      <c r="G511" s="121">
        <v>182</v>
      </c>
      <c r="H511" t="s">
        <v>381</v>
      </c>
      <c r="I511" t="s">
        <v>487</v>
      </c>
      <c r="J511" t="s">
        <v>12</v>
      </c>
      <c r="K511" t="s">
        <v>1304</v>
      </c>
      <c r="L511" s="758" t="s">
        <v>1300</v>
      </c>
      <c r="M511" t="s">
        <v>1304</v>
      </c>
      <c r="N511" s="681">
        <f t="shared" ca="1" si="34"/>
        <v>0</v>
      </c>
      <c r="O511" s="681">
        <f t="shared" ca="1" si="34"/>
        <v>0</v>
      </c>
      <c r="P511" s="681">
        <f t="shared" ca="1" si="34"/>
        <v>0</v>
      </c>
      <c r="Q511" s="681">
        <f t="shared" ca="1" si="34"/>
        <v>0</v>
      </c>
      <c r="R511" s="681">
        <f t="shared" ca="1" si="34"/>
        <v>0</v>
      </c>
      <c r="S511" t="str">
        <f t="shared" si="31"/>
        <v>ASR_Financial_Report_SHP21Final</v>
      </c>
      <c r="T511" s="960">
        <f t="shared" si="32"/>
        <v>44658</v>
      </c>
      <c r="U511" t="str">
        <f t="shared" si="33"/>
        <v>Unaudited</v>
      </c>
    </row>
    <row r="512" spans="1:21" x14ac:dyDescent="0.25">
      <c r="A512" t="s">
        <v>437</v>
      </c>
      <c r="B512" t="s">
        <v>1366</v>
      </c>
      <c r="C512" t="s">
        <v>1367</v>
      </c>
      <c r="D512" s="15">
        <v>1900</v>
      </c>
      <c r="E512" s="121">
        <v>1</v>
      </c>
      <c r="F512" t="s">
        <v>439</v>
      </c>
      <c r="G512" s="121">
        <v>182</v>
      </c>
      <c r="H512" t="s">
        <v>381</v>
      </c>
      <c r="I512" t="s">
        <v>487</v>
      </c>
      <c r="J512" t="s">
        <v>12</v>
      </c>
      <c r="K512" t="s">
        <v>1306</v>
      </c>
      <c r="L512" s="758" t="s">
        <v>1305</v>
      </c>
      <c r="M512" t="s">
        <v>1306</v>
      </c>
      <c r="N512" s="681">
        <f t="shared" ca="1" si="34"/>
        <v>0</v>
      </c>
      <c r="O512" s="681">
        <f t="shared" ca="1" si="34"/>
        <v>0</v>
      </c>
      <c r="P512" s="681">
        <f t="shared" ca="1" si="34"/>
        <v>0</v>
      </c>
      <c r="Q512" s="681">
        <f t="shared" ca="1" si="34"/>
        <v>0</v>
      </c>
      <c r="R512" s="681">
        <f t="shared" ca="1" si="34"/>
        <v>0</v>
      </c>
      <c r="S512" t="str">
        <f t="shared" si="31"/>
        <v>ASR_Financial_Report_SHP21Final</v>
      </c>
      <c r="T512" s="960">
        <f t="shared" si="32"/>
        <v>44658</v>
      </c>
      <c r="U512" t="str">
        <f t="shared" si="33"/>
        <v>Unaudited</v>
      </c>
    </row>
    <row r="513" spans="1:21" x14ac:dyDescent="0.25">
      <c r="A513" t="s">
        <v>437</v>
      </c>
      <c r="B513" t="s">
        <v>1366</v>
      </c>
      <c r="C513" t="s">
        <v>1367</v>
      </c>
      <c r="D513" s="15">
        <v>1900</v>
      </c>
      <c r="E513" s="121">
        <v>1</v>
      </c>
      <c r="F513" t="s">
        <v>439</v>
      </c>
      <c r="G513" s="121">
        <v>182</v>
      </c>
      <c r="H513" t="s">
        <v>381</v>
      </c>
      <c r="I513" t="s">
        <v>487</v>
      </c>
      <c r="J513" t="s">
        <v>13</v>
      </c>
      <c r="K513" t="s">
        <v>13</v>
      </c>
      <c r="L513" s="758" t="s">
        <v>63</v>
      </c>
      <c r="M513" t="s">
        <v>13</v>
      </c>
      <c r="N513" s="681">
        <f t="shared" ca="1" si="34"/>
        <v>0</v>
      </c>
      <c r="O513" s="681">
        <f t="shared" ca="1" si="34"/>
        <v>0</v>
      </c>
      <c r="P513" s="681">
        <f t="shared" ca="1" si="34"/>
        <v>0</v>
      </c>
      <c r="Q513" s="681">
        <f t="shared" ca="1" si="34"/>
        <v>0</v>
      </c>
      <c r="R513" s="681">
        <f t="shared" ca="1" si="34"/>
        <v>0</v>
      </c>
      <c r="S513" t="str">
        <f t="shared" si="31"/>
        <v>ASR_Financial_Report_SHP21Final</v>
      </c>
      <c r="T513" s="960">
        <f t="shared" si="32"/>
        <v>44658</v>
      </c>
      <c r="U513" t="str">
        <f t="shared" si="33"/>
        <v>Unaudited</v>
      </c>
    </row>
    <row r="514" spans="1:21" x14ac:dyDescent="0.25">
      <c r="A514" t="s">
        <v>437</v>
      </c>
      <c r="B514" t="s">
        <v>1366</v>
      </c>
      <c r="C514" t="s">
        <v>1367</v>
      </c>
      <c r="D514" s="15">
        <v>1900</v>
      </c>
      <c r="E514" s="121">
        <v>1</v>
      </c>
      <c r="F514" t="s">
        <v>439</v>
      </c>
      <c r="G514" s="121">
        <v>182</v>
      </c>
      <c r="H514" t="s">
        <v>381</v>
      </c>
      <c r="I514" t="s">
        <v>488</v>
      </c>
      <c r="J514" t="s">
        <v>433</v>
      </c>
      <c r="K514" t="s">
        <v>777</v>
      </c>
      <c r="L514" s="758">
        <v>2.1</v>
      </c>
      <c r="M514" t="s">
        <v>712</v>
      </c>
      <c r="N514" s="681">
        <f t="shared" ca="1" si="34"/>
        <v>0</v>
      </c>
      <c r="O514" s="681">
        <f t="shared" ca="1" si="34"/>
        <v>0</v>
      </c>
      <c r="P514" s="681">
        <f t="shared" ca="1" si="34"/>
        <v>0</v>
      </c>
      <c r="Q514" s="681">
        <f t="shared" ca="1" si="34"/>
        <v>0</v>
      </c>
      <c r="R514" s="681">
        <f t="shared" ca="1" si="34"/>
        <v>0</v>
      </c>
      <c r="S514" t="str">
        <f t="shared" ref="S514:S577" si="35">file_name</f>
        <v>ASR_Financial_Report_SHP21Final</v>
      </c>
      <c r="T514" s="960">
        <f t="shared" ref="T514:T577" si="36">file_date</f>
        <v>44658</v>
      </c>
      <c r="U514" t="str">
        <f t="shared" ref="U514:U577" si="37">status</f>
        <v>Unaudited</v>
      </c>
    </row>
    <row r="515" spans="1:21" x14ac:dyDescent="0.25">
      <c r="A515" t="s">
        <v>437</v>
      </c>
      <c r="B515" t="s">
        <v>1366</v>
      </c>
      <c r="C515" t="s">
        <v>1367</v>
      </c>
      <c r="D515" s="15">
        <v>1900</v>
      </c>
      <c r="E515" s="121">
        <v>1</v>
      </c>
      <c r="F515" t="s">
        <v>439</v>
      </c>
      <c r="G515" s="121">
        <v>182</v>
      </c>
      <c r="H515" t="s">
        <v>381</v>
      </c>
      <c r="I515" t="s">
        <v>488</v>
      </c>
      <c r="J515" t="s">
        <v>433</v>
      </c>
      <c r="K515" t="s">
        <v>777</v>
      </c>
      <c r="L515" s="758">
        <v>2.2000000000000002</v>
      </c>
      <c r="M515" t="s">
        <v>713</v>
      </c>
      <c r="N515" s="681">
        <f t="shared" ca="1" si="34"/>
        <v>0</v>
      </c>
      <c r="O515" s="681">
        <f t="shared" ca="1" si="34"/>
        <v>0</v>
      </c>
      <c r="P515" s="681">
        <f t="shared" ca="1" si="34"/>
        <v>0</v>
      </c>
      <c r="Q515" s="681">
        <f t="shared" ca="1" si="34"/>
        <v>0</v>
      </c>
      <c r="R515" s="681">
        <f t="shared" ca="1" si="34"/>
        <v>0</v>
      </c>
      <c r="S515" t="str">
        <f t="shared" si="35"/>
        <v>ASR_Financial_Report_SHP21Final</v>
      </c>
      <c r="T515" s="960">
        <f t="shared" si="36"/>
        <v>44658</v>
      </c>
      <c r="U515" t="str">
        <f t="shared" si="37"/>
        <v>Unaudited</v>
      </c>
    </row>
    <row r="516" spans="1:21" x14ac:dyDescent="0.25">
      <c r="A516" t="s">
        <v>437</v>
      </c>
      <c r="B516" t="s">
        <v>1366</v>
      </c>
      <c r="C516" t="s">
        <v>1367</v>
      </c>
      <c r="D516" s="15">
        <v>1900</v>
      </c>
      <c r="E516" s="121">
        <v>1</v>
      </c>
      <c r="F516" t="s">
        <v>439</v>
      </c>
      <c r="G516" s="121">
        <v>182</v>
      </c>
      <c r="H516" t="s">
        <v>381</v>
      </c>
      <c r="I516" t="s">
        <v>488</v>
      </c>
      <c r="J516" t="s">
        <v>433</v>
      </c>
      <c r="K516" t="s">
        <v>777</v>
      </c>
      <c r="L516" s="758">
        <v>2.2999999999999998</v>
      </c>
      <c r="M516" t="s">
        <v>714</v>
      </c>
      <c r="N516" s="681">
        <f t="shared" ca="1" si="34"/>
        <v>0</v>
      </c>
      <c r="O516" s="681">
        <f t="shared" ca="1" si="34"/>
        <v>0</v>
      </c>
      <c r="P516" s="681">
        <f t="shared" ca="1" si="34"/>
        <v>0</v>
      </c>
      <c r="Q516" s="681">
        <f t="shared" ca="1" si="34"/>
        <v>0</v>
      </c>
      <c r="R516" s="681">
        <f t="shared" ca="1" si="34"/>
        <v>0</v>
      </c>
      <c r="S516" t="str">
        <f t="shared" si="35"/>
        <v>ASR_Financial_Report_SHP21Final</v>
      </c>
      <c r="T516" s="960">
        <f t="shared" si="36"/>
        <v>44658</v>
      </c>
      <c r="U516" t="str">
        <f t="shared" si="37"/>
        <v>Unaudited</v>
      </c>
    </row>
    <row r="517" spans="1:21" x14ac:dyDescent="0.25">
      <c r="A517" t="s">
        <v>437</v>
      </c>
      <c r="B517" t="s">
        <v>1366</v>
      </c>
      <c r="C517" t="s">
        <v>1367</v>
      </c>
      <c r="D517" s="15">
        <v>1900</v>
      </c>
      <c r="E517" s="121">
        <v>1</v>
      </c>
      <c r="F517" t="s">
        <v>439</v>
      </c>
      <c r="G517" s="121">
        <v>182</v>
      </c>
      <c r="H517" t="s">
        <v>381</v>
      </c>
      <c r="I517" t="s">
        <v>488</v>
      </c>
      <c r="J517" t="s">
        <v>433</v>
      </c>
      <c r="K517" t="s">
        <v>777</v>
      </c>
      <c r="L517" s="758">
        <v>2.4</v>
      </c>
      <c r="M517" t="s">
        <v>715</v>
      </c>
      <c r="N517" s="681">
        <f t="shared" ca="1" si="34"/>
        <v>0</v>
      </c>
      <c r="O517" s="681">
        <f t="shared" ca="1" si="34"/>
        <v>0</v>
      </c>
      <c r="P517" s="681">
        <f t="shared" ca="1" si="34"/>
        <v>0</v>
      </c>
      <c r="Q517" s="681">
        <f t="shared" ca="1" si="34"/>
        <v>0</v>
      </c>
      <c r="R517" s="681">
        <f t="shared" ca="1" si="34"/>
        <v>0</v>
      </c>
      <c r="S517" t="str">
        <f t="shared" si="35"/>
        <v>ASR_Financial_Report_SHP21Final</v>
      </c>
      <c r="T517" s="960">
        <f t="shared" si="36"/>
        <v>44658</v>
      </c>
      <c r="U517" t="str">
        <f t="shared" si="37"/>
        <v>Unaudited</v>
      </c>
    </row>
    <row r="518" spans="1:21" x14ac:dyDescent="0.25">
      <c r="A518" t="s">
        <v>437</v>
      </c>
      <c r="B518" t="s">
        <v>1366</v>
      </c>
      <c r="C518" t="s">
        <v>1367</v>
      </c>
      <c r="D518" s="15">
        <v>1900</v>
      </c>
      <c r="E518" s="121">
        <v>1</v>
      </c>
      <c r="F518" t="s">
        <v>439</v>
      </c>
      <c r="G518" s="121">
        <v>182</v>
      </c>
      <c r="H518" t="s">
        <v>381</v>
      </c>
      <c r="I518" t="s">
        <v>488</v>
      </c>
      <c r="J518" t="s">
        <v>433</v>
      </c>
      <c r="K518" t="s">
        <v>777</v>
      </c>
      <c r="L518" s="758">
        <v>2.5</v>
      </c>
      <c r="M518" t="s">
        <v>757</v>
      </c>
      <c r="N518" s="681">
        <f t="shared" ca="1" si="34"/>
        <v>0</v>
      </c>
      <c r="O518" s="681">
        <f t="shared" ca="1" si="34"/>
        <v>0</v>
      </c>
      <c r="P518" s="681">
        <f t="shared" ca="1" si="34"/>
        <v>0</v>
      </c>
      <c r="Q518" s="681">
        <f t="shared" ca="1" si="34"/>
        <v>0</v>
      </c>
      <c r="R518" s="681">
        <f t="shared" ca="1" si="34"/>
        <v>0</v>
      </c>
      <c r="S518" t="str">
        <f t="shared" si="35"/>
        <v>ASR_Financial_Report_SHP21Final</v>
      </c>
      <c r="T518" s="960">
        <f t="shared" si="36"/>
        <v>44658</v>
      </c>
      <c r="U518" t="str">
        <f t="shared" si="37"/>
        <v>Unaudited</v>
      </c>
    </row>
    <row r="519" spans="1:21" x14ac:dyDescent="0.25">
      <c r="A519" t="s">
        <v>437</v>
      </c>
      <c r="B519" t="s">
        <v>1366</v>
      </c>
      <c r="C519" t="s">
        <v>1367</v>
      </c>
      <c r="D519" s="15">
        <v>1900</v>
      </c>
      <c r="E519" s="121">
        <v>1</v>
      </c>
      <c r="F519" t="s">
        <v>439</v>
      </c>
      <c r="G519" s="121">
        <v>182</v>
      </c>
      <c r="H519" t="s">
        <v>381</v>
      </c>
      <c r="I519" t="s">
        <v>488</v>
      </c>
      <c r="J519" t="s">
        <v>433</v>
      </c>
      <c r="K519" t="s">
        <v>777</v>
      </c>
      <c r="L519" s="758">
        <v>2.6</v>
      </c>
      <c r="M519" t="s">
        <v>186</v>
      </c>
      <c r="N519" s="681">
        <f t="shared" ca="1" si="34"/>
        <v>0</v>
      </c>
      <c r="O519" s="681">
        <f t="shared" ca="1" si="34"/>
        <v>0</v>
      </c>
      <c r="P519" s="681">
        <f t="shared" ca="1" si="34"/>
        <v>0</v>
      </c>
      <c r="Q519" s="681">
        <f t="shared" ca="1" si="34"/>
        <v>0</v>
      </c>
      <c r="R519" s="681">
        <f t="shared" ca="1" si="34"/>
        <v>0</v>
      </c>
      <c r="S519" t="str">
        <f t="shared" si="35"/>
        <v>ASR_Financial_Report_SHP21Final</v>
      </c>
      <c r="T519" s="960">
        <f t="shared" si="36"/>
        <v>44658</v>
      </c>
      <c r="U519" t="str">
        <f t="shared" si="37"/>
        <v>Unaudited</v>
      </c>
    </row>
    <row r="520" spans="1:21" x14ac:dyDescent="0.25">
      <c r="A520" t="s">
        <v>437</v>
      </c>
      <c r="B520" t="s">
        <v>1366</v>
      </c>
      <c r="C520" t="s">
        <v>1367</v>
      </c>
      <c r="D520" s="15">
        <v>1900</v>
      </c>
      <c r="E520" s="121">
        <v>1</v>
      </c>
      <c r="F520" t="s">
        <v>439</v>
      </c>
      <c r="G520" s="121">
        <v>182</v>
      </c>
      <c r="H520" t="s">
        <v>381</v>
      </c>
      <c r="I520" t="s">
        <v>488</v>
      </c>
      <c r="J520" t="s">
        <v>433</v>
      </c>
      <c r="K520" t="s">
        <v>777</v>
      </c>
      <c r="L520" s="758">
        <v>2.7</v>
      </c>
      <c r="M520" t="s">
        <v>778</v>
      </c>
      <c r="N520" s="681">
        <f t="shared" ca="1" si="34"/>
        <v>0</v>
      </c>
      <c r="O520" s="681">
        <f t="shared" ca="1" si="34"/>
        <v>0</v>
      </c>
      <c r="P520" s="681">
        <f t="shared" ca="1" si="34"/>
        <v>0</v>
      </c>
      <c r="Q520" s="681">
        <f t="shared" ca="1" si="34"/>
        <v>0</v>
      </c>
      <c r="R520" s="681">
        <f t="shared" ca="1" si="34"/>
        <v>0</v>
      </c>
      <c r="S520" t="str">
        <f t="shared" si="35"/>
        <v>ASR_Financial_Report_SHP21Final</v>
      </c>
      <c r="T520" s="960">
        <f t="shared" si="36"/>
        <v>44658</v>
      </c>
      <c r="U520" t="str">
        <f t="shared" si="37"/>
        <v>Unaudited</v>
      </c>
    </row>
    <row r="521" spans="1:21" x14ac:dyDescent="0.25">
      <c r="A521" t="s">
        <v>437</v>
      </c>
      <c r="B521" t="s">
        <v>1366</v>
      </c>
      <c r="C521" t="s">
        <v>1367</v>
      </c>
      <c r="D521" s="15">
        <v>1900</v>
      </c>
      <c r="E521" s="121">
        <v>1</v>
      </c>
      <c r="F521" t="s">
        <v>439</v>
      </c>
      <c r="G521" s="121">
        <v>182</v>
      </c>
      <c r="H521" t="s">
        <v>381</v>
      </c>
      <c r="I521" t="s">
        <v>488</v>
      </c>
      <c r="J521" t="s">
        <v>433</v>
      </c>
      <c r="K521" t="s">
        <v>777</v>
      </c>
      <c r="L521" s="758">
        <v>2.8</v>
      </c>
      <c r="M521" t="s">
        <v>779</v>
      </c>
      <c r="N521" s="681">
        <f t="shared" ca="1" si="34"/>
        <v>0</v>
      </c>
      <c r="O521" s="681">
        <f t="shared" ca="1" si="34"/>
        <v>0</v>
      </c>
      <c r="P521" s="681">
        <f t="shared" ca="1" si="34"/>
        <v>0</v>
      </c>
      <c r="Q521" s="681">
        <f t="shared" ca="1" si="34"/>
        <v>0</v>
      </c>
      <c r="R521" s="681">
        <f t="shared" ca="1" si="34"/>
        <v>0</v>
      </c>
      <c r="S521" t="str">
        <f t="shared" si="35"/>
        <v>ASR_Financial_Report_SHP21Final</v>
      </c>
      <c r="T521" s="960">
        <f t="shared" si="36"/>
        <v>44658</v>
      </c>
      <c r="U521" t="str">
        <f t="shared" si="37"/>
        <v>Unaudited</v>
      </c>
    </row>
    <row r="522" spans="1:21" x14ac:dyDescent="0.25">
      <c r="A522" t="s">
        <v>437</v>
      </c>
      <c r="B522" t="s">
        <v>1366</v>
      </c>
      <c r="C522" t="s">
        <v>1367</v>
      </c>
      <c r="D522" s="15">
        <v>1900</v>
      </c>
      <c r="E522" s="121">
        <v>1</v>
      </c>
      <c r="F522" t="s">
        <v>439</v>
      </c>
      <c r="G522" s="121">
        <v>182</v>
      </c>
      <c r="H522" t="s">
        <v>381</v>
      </c>
      <c r="I522" t="s">
        <v>488</v>
      </c>
      <c r="J522" t="s">
        <v>433</v>
      </c>
      <c r="K522" t="s">
        <v>777</v>
      </c>
      <c r="L522" s="758">
        <v>2.9</v>
      </c>
      <c r="M522" t="s">
        <v>760</v>
      </c>
      <c r="N522" s="681">
        <f t="shared" ca="1" si="34"/>
        <v>0</v>
      </c>
      <c r="O522" s="681">
        <f t="shared" ca="1" si="34"/>
        <v>0</v>
      </c>
      <c r="P522" s="681">
        <f t="shared" ca="1" si="34"/>
        <v>0</v>
      </c>
      <c r="Q522" s="681">
        <f t="shared" ca="1" si="34"/>
        <v>0</v>
      </c>
      <c r="R522" s="681">
        <f t="shared" ca="1" si="34"/>
        <v>0</v>
      </c>
      <c r="S522" t="str">
        <f t="shared" si="35"/>
        <v>ASR_Financial_Report_SHP21Final</v>
      </c>
      <c r="T522" s="960">
        <f t="shared" si="36"/>
        <v>44658</v>
      </c>
      <c r="U522" t="str">
        <f t="shared" si="37"/>
        <v>Unaudited</v>
      </c>
    </row>
    <row r="523" spans="1:21" x14ac:dyDescent="0.25">
      <c r="A523" t="s">
        <v>437</v>
      </c>
      <c r="B523" t="s">
        <v>1366</v>
      </c>
      <c r="C523" t="s">
        <v>1367</v>
      </c>
      <c r="D523" s="15">
        <v>1900</v>
      </c>
      <c r="E523" s="121">
        <v>1</v>
      </c>
      <c r="F523" t="s">
        <v>439</v>
      </c>
      <c r="G523" s="121">
        <v>182</v>
      </c>
      <c r="H523" t="s">
        <v>381</v>
      </c>
      <c r="I523" t="s">
        <v>488</v>
      </c>
      <c r="J523" t="s">
        <v>433</v>
      </c>
      <c r="K523" t="s">
        <v>223</v>
      </c>
      <c r="L523" s="758">
        <v>2.11</v>
      </c>
      <c r="M523" t="s">
        <v>228</v>
      </c>
      <c r="N523" s="681">
        <f t="shared" ca="1" si="34"/>
        <v>0</v>
      </c>
      <c r="O523" s="681">
        <f t="shared" ca="1" si="34"/>
        <v>0</v>
      </c>
      <c r="P523" s="681">
        <f t="shared" ca="1" si="34"/>
        <v>0</v>
      </c>
      <c r="Q523" s="681">
        <f t="shared" ca="1" si="34"/>
        <v>0</v>
      </c>
      <c r="R523" s="681">
        <f t="shared" ca="1" si="34"/>
        <v>0</v>
      </c>
      <c r="S523" t="str">
        <f t="shared" si="35"/>
        <v>ASR_Financial_Report_SHP21Final</v>
      </c>
      <c r="T523" s="960">
        <f t="shared" si="36"/>
        <v>44658</v>
      </c>
      <c r="U523" t="str">
        <f t="shared" si="37"/>
        <v>Unaudited</v>
      </c>
    </row>
    <row r="524" spans="1:21" x14ac:dyDescent="0.25">
      <c r="A524" t="s">
        <v>437</v>
      </c>
      <c r="B524" t="s">
        <v>1366</v>
      </c>
      <c r="C524" t="s">
        <v>1367</v>
      </c>
      <c r="D524" s="15">
        <v>1900</v>
      </c>
      <c r="E524" s="121">
        <v>1</v>
      </c>
      <c r="F524" t="s">
        <v>439</v>
      </c>
      <c r="G524" s="121">
        <v>182</v>
      </c>
      <c r="H524" t="s">
        <v>381</v>
      </c>
      <c r="I524" t="s">
        <v>488</v>
      </c>
      <c r="J524" t="s">
        <v>433</v>
      </c>
      <c r="K524" t="s">
        <v>223</v>
      </c>
      <c r="L524" s="758">
        <v>2.12</v>
      </c>
      <c r="M524" t="s">
        <v>552</v>
      </c>
      <c r="N524" s="681">
        <f t="shared" ca="1" si="34"/>
        <v>0</v>
      </c>
      <c r="O524" s="681">
        <f t="shared" ca="1" si="34"/>
        <v>0</v>
      </c>
      <c r="P524" s="681">
        <f t="shared" ca="1" si="34"/>
        <v>0</v>
      </c>
      <c r="Q524" s="681">
        <f t="shared" ca="1" si="34"/>
        <v>0</v>
      </c>
      <c r="R524" s="681">
        <f t="shared" ca="1" si="34"/>
        <v>0</v>
      </c>
      <c r="S524" t="str">
        <f t="shared" si="35"/>
        <v>ASR_Financial_Report_SHP21Final</v>
      </c>
      <c r="T524" s="960">
        <f t="shared" si="36"/>
        <v>44658</v>
      </c>
      <c r="U524" t="str">
        <f t="shared" si="37"/>
        <v>Unaudited</v>
      </c>
    </row>
    <row r="525" spans="1:21" x14ac:dyDescent="0.25">
      <c r="A525" t="s">
        <v>437</v>
      </c>
      <c r="B525" t="s">
        <v>1366</v>
      </c>
      <c r="C525" t="s">
        <v>1367</v>
      </c>
      <c r="D525" s="15">
        <v>1900</v>
      </c>
      <c r="E525" s="121">
        <v>1</v>
      </c>
      <c r="F525" t="s">
        <v>439</v>
      </c>
      <c r="G525" s="121">
        <v>182</v>
      </c>
      <c r="H525" t="s">
        <v>381</v>
      </c>
      <c r="I525" t="s">
        <v>488</v>
      </c>
      <c r="J525" t="s">
        <v>433</v>
      </c>
      <c r="K525" t="s">
        <v>223</v>
      </c>
      <c r="L525" s="758">
        <v>2.13</v>
      </c>
      <c r="M525" t="s">
        <v>229</v>
      </c>
      <c r="N525" s="681">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681">
        <f t="shared" ca="1" si="38"/>
        <v>0</v>
      </c>
      <c r="P525" s="681">
        <f t="shared" ca="1" si="38"/>
        <v>0</v>
      </c>
      <c r="Q525" s="681">
        <f t="shared" ca="1" si="38"/>
        <v>0</v>
      </c>
      <c r="R525" s="681">
        <f t="shared" ca="1" si="38"/>
        <v>0</v>
      </c>
      <c r="S525" t="str">
        <f t="shared" si="35"/>
        <v>ASR_Financial_Report_SHP21Final</v>
      </c>
      <c r="T525" s="960">
        <f t="shared" si="36"/>
        <v>44658</v>
      </c>
      <c r="U525" t="str">
        <f t="shared" si="37"/>
        <v>Unaudited</v>
      </c>
    </row>
    <row r="526" spans="1:21" x14ac:dyDescent="0.25">
      <c r="A526" t="s">
        <v>437</v>
      </c>
      <c r="B526" t="s">
        <v>1366</v>
      </c>
      <c r="C526" t="s">
        <v>1367</v>
      </c>
      <c r="D526" s="15">
        <v>1900</v>
      </c>
      <c r="E526" s="121">
        <v>1</v>
      </c>
      <c r="F526" t="s">
        <v>439</v>
      </c>
      <c r="G526" s="121">
        <v>182</v>
      </c>
      <c r="H526" t="s">
        <v>381</v>
      </c>
      <c r="I526" t="s">
        <v>488</v>
      </c>
      <c r="J526" t="s">
        <v>433</v>
      </c>
      <c r="K526" t="s">
        <v>223</v>
      </c>
      <c r="L526" s="758">
        <v>2.14</v>
      </c>
      <c r="M526" t="s">
        <v>556</v>
      </c>
      <c r="N526" s="681">
        <f t="shared" ca="1" si="38"/>
        <v>0</v>
      </c>
      <c r="O526" s="681">
        <f t="shared" ca="1" si="38"/>
        <v>0</v>
      </c>
      <c r="P526" s="681">
        <f t="shared" ca="1" si="38"/>
        <v>0</v>
      </c>
      <c r="Q526" s="681">
        <f t="shared" ca="1" si="38"/>
        <v>0</v>
      </c>
      <c r="R526" s="681">
        <f t="shared" ca="1" si="38"/>
        <v>0</v>
      </c>
      <c r="S526" t="str">
        <f t="shared" si="35"/>
        <v>ASR_Financial_Report_SHP21Final</v>
      </c>
      <c r="T526" s="960">
        <f t="shared" si="36"/>
        <v>44658</v>
      </c>
      <c r="U526" t="str">
        <f t="shared" si="37"/>
        <v>Unaudited</v>
      </c>
    </row>
    <row r="527" spans="1:21" x14ac:dyDescent="0.25">
      <c r="A527" t="s">
        <v>437</v>
      </c>
      <c r="B527" t="s">
        <v>1366</v>
      </c>
      <c r="C527" t="s">
        <v>1367</v>
      </c>
      <c r="D527" s="15">
        <v>1900</v>
      </c>
      <c r="E527" s="121">
        <v>1</v>
      </c>
      <c r="F527" t="s">
        <v>439</v>
      </c>
      <c r="G527" s="121">
        <v>182</v>
      </c>
      <c r="H527" t="s">
        <v>381</v>
      </c>
      <c r="I527" t="s">
        <v>488</v>
      </c>
      <c r="J527" t="s">
        <v>433</v>
      </c>
      <c r="K527" t="s">
        <v>223</v>
      </c>
      <c r="L527" s="758">
        <v>2.15</v>
      </c>
      <c r="M527" t="s">
        <v>20</v>
      </c>
      <c r="N527" s="681">
        <f t="shared" ca="1" si="38"/>
        <v>0</v>
      </c>
      <c r="O527" s="681">
        <f t="shared" ca="1" si="38"/>
        <v>0</v>
      </c>
      <c r="P527" s="681">
        <f t="shared" ca="1" si="38"/>
        <v>0</v>
      </c>
      <c r="Q527" s="681">
        <f t="shared" ca="1" si="38"/>
        <v>0</v>
      </c>
      <c r="R527" s="681">
        <f t="shared" ca="1" si="38"/>
        <v>0</v>
      </c>
      <c r="S527" t="str">
        <f t="shared" si="35"/>
        <v>ASR_Financial_Report_SHP21Final</v>
      </c>
      <c r="T527" s="960">
        <f t="shared" si="36"/>
        <v>44658</v>
      </c>
      <c r="U527" t="str">
        <f t="shared" si="37"/>
        <v>Unaudited</v>
      </c>
    </row>
    <row r="528" spans="1:21" x14ac:dyDescent="0.25">
      <c r="A528" t="s">
        <v>437</v>
      </c>
      <c r="B528" t="s">
        <v>1366</v>
      </c>
      <c r="C528" t="s">
        <v>1367</v>
      </c>
      <c r="D528" s="15">
        <v>1900</v>
      </c>
      <c r="E528" s="121">
        <v>1</v>
      </c>
      <c r="F528" t="s">
        <v>439</v>
      </c>
      <c r="G528" s="121">
        <v>182</v>
      </c>
      <c r="H528" t="s">
        <v>381</v>
      </c>
      <c r="I528" t="s">
        <v>488</v>
      </c>
      <c r="J528" t="s">
        <v>433</v>
      </c>
      <c r="K528" t="s">
        <v>223</v>
      </c>
      <c r="L528" s="758">
        <v>2.16</v>
      </c>
      <c r="M528" t="s">
        <v>780</v>
      </c>
      <c r="N528" s="681">
        <f t="shared" ca="1" si="38"/>
        <v>0</v>
      </c>
      <c r="O528" s="681">
        <f t="shared" ca="1" si="38"/>
        <v>0</v>
      </c>
      <c r="P528" s="681">
        <f t="shared" ca="1" si="38"/>
        <v>0</v>
      </c>
      <c r="Q528" s="681">
        <f t="shared" ca="1" si="38"/>
        <v>0</v>
      </c>
      <c r="R528" s="681">
        <f t="shared" ca="1" si="38"/>
        <v>0</v>
      </c>
      <c r="S528" t="str">
        <f t="shared" si="35"/>
        <v>ASR_Financial_Report_SHP21Final</v>
      </c>
      <c r="T528" s="960">
        <f t="shared" si="36"/>
        <v>44658</v>
      </c>
      <c r="U528" t="str">
        <f t="shared" si="37"/>
        <v>Unaudited</v>
      </c>
    </row>
    <row r="529" spans="1:21" x14ac:dyDescent="0.25">
      <c r="A529" t="s">
        <v>437</v>
      </c>
      <c r="B529" t="s">
        <v>1366</v>
      </c>
      <c r="C529" t="s">
        <v>1367</v>
      </c>
      <c r="D529" s="15">
        <v>1900</v>
      </c>
      <c r="E529" s="121">
        <v>1</v>
      </c>
      <c r="F529" t="s">
        <v>439</v>
      </c>
      <c r="G529" s="121">
        <v>182</v>
      </c>
      <c r="H529" t="s">
        <v>381</v>
      </c>
      <c r="I529" t="s">
        <v>488</v>
      </c>
      <c r="J529" t="s">
        <v>433</v>
      </c>
      <c r="K529" t="s">
        <v>223</v>
      </c>
      <c r="L529" s="758">
        <v>2.17</v>
      </c>
      <c r="M529" t="s">
        <v>1033</v>
      </c>
      <c r="N529" s="681">
        <f t="shared" ca="1" si="38"/>
        <v>0</v>
      </c>
      <c r="O529" s="681">
        <f t="shared" ca="1" si="38"/>
        <v>0</v>
      </c>
      <c r="P529" s="681">
        <f t="shared" ca="1" si="38"/>
        <v>0</v>
      </c>
      <c r="Q529" s="681">
        <f t="shared" ca="1" si="38"/>
        <v>0</v>
      </c>
      <c r="R529" s="681">
        <f t="shared" ca="1" si="38"/>
        <v>0</v>
      </c>
      <c r="S529" t="str">
        <f t="shared" si="35"/>
        <v>ASR_Financial_Report_SHP21Final</v>
      </c>
      <c r="T529" s="960">
        <f t="shared" si="36"/>
        <v>44658</v>
      </c>
      <c r="U529" t="str">
        <f t="shared" si="37"/>
        <v>Unaudited</v>
      </c>
    </row>
    <row r="530" spans="1:21" x14ac:dyDescent="0.25">
      <c r="A530" t="s">
        <v>437</v>
      </c>
      <c r="B530" t="s">
        <v>1366</v>
      </c>
      <c r="C530" t="s">
        <v>1367</v>
      </c>
      <c r="D530" s="15">
        <v>1900</v>
      </c>
      <c r="E530" s="121">
        <v>1</v>
      </c>
      <c r="F530" t="s">
        <v>439</v>
      </c>
      <c r="G530" s="121">
        <v>182</v>
      </c>
      <c r="H530" t="s">
        <v>381</v>
      </c>
      <c r="I530" t="s">
        <v>488</v>
      </c>
      <c r="J530" t="s">
        <v>433</v>
      </c>
      <c r="K530" t="s">
        <v>223</v>
      </c>
      <c r="L530" s="758">
        <v>2.1800000000000002</v>
      </c>
      <c r="M530" t="s">
        <v>648</v>
      </c>
      <c r="N530" s="681">
        <f t="shared" ca="1" si="38"/>
        <v>0</v>
      </c>
      <c r="O530" s="681">
        <f t="shared" ca="1" si="38"/>
        <v>0</v>
      </c>
      <c r="P530" s="681">
        <f t="shared" ca="1" si="38"/>
        <v>0</v>
      </c>
      <c r="Q530" s="681">
        <f t="shared" ca="1" si="38"/>
        <v>0</v>
      </c>
      <c r="R530" s="681">
        <f t="shared" ca="1" si="38"/>
        <v>0</v>
      </c>
      <c r="S530" t="str">
        <f t="shared" si="35"/>
        <v>ASR_Financial_Report_SHP21Final</v>
      </c>
      <c r="T530" s="960">
        <f t="shared" si="36"/>
        <v>44658</v>
      </c>
      <c r="U530" t="str">
        <f t="shared" si="37"/>
        <v>Unaudited</v>
      </c>
    </row>
    <row r="531" spans="1:21" x14ac:dyDescent="0.25">
      <c r="A531" t="s">
        <v>437</v>
      </c>
      <c r="B531" t="s">
        <v>1366</v>
      </c>
      <c r="C531" t="s">
        <v>1367</v>
      </c>
      <c r="D531" s="15">
        <v>1900</v>
      </c>
      <c r="E531" s="121">
        <v>1</v>
      </c>
      <c r="F531" t="s">
        <v>439</v>
      </c>
      <c r="G531" s="121">
        <v>182</v>
      </c>
      <c r="H531" t="s">
        <v>381</v>
      </c>
      <c r="I531" t="s">
        <v>488</v>
      </c>
      <c r="J531" t="s">
        <v>433</v>
      </c>
      <c r="K531" t="s">
        <v>223</v>
      </c>
      <c r="L531" s="758">
        <v>2.19</v>
      </c>
      <c r="M531" t="s">
        <v>218</v>
      </c>
      <c r="N531" s="681">
        <f t="shared" ca="1" si="38"/>
        <v>0</v>
      </c>
      <c r="O531" s="681">
        <f t="shared" ca="1" si="38"/>
        <v>0</v>
      </c>
      <c r="P531" s="681">
        <f t="shared" ca="1" si="38"/>
        <v>0</v>
      </c>
      <c r="Q531" s="681">
        <f t="shared" ca="1" si="38"/>
        <v>0</v>
      </c>
      <c r="R531" s="681">
        <f t="shared" ca="1" si="38"/>
        <v>0</v>
      </c>
      <c r="S531" t="str">
        <f t="shared" si="35"/>
        <v>ASR_Financial_Report_SHP21Final</v>
      </c>
      <c r="T531" s="960">
        <f t="shared" si="36"/>
        <v>44658</v>
      </c>
      <c r="U531" t="str">
        <f t="shared" si="37"/>
        <v>Unaudited</v>
      </c>
    </row>
    <row r="532" spans="1:21" x14ac:dyDescent="0.25">
      <c r="A532" t="s">
        <v>437</v>
      </c>
      <c r="B532" t="s">
        <v>1366</v>
      </c>
      <c r="C532" t="s">
        <v>1367</v>
      </c>
      <c r="D532" s="15">
        <v>1900</v>
      </c>
      <c r="E532" s="121">
        <v>1</v>
      </c>
      <c r="F532" t="s">
        <v>439</v>
      </c>
      <c r="G532" s="121">
        <v>182</v>
      </c>
      <c r="H532" t="s">
        <v>381</v>
      </c>
      <c r="I532" t="s">
        <v>488</v>
      </c>
      <c r="J532" t="s">
        <v>433</v>
      </c>
      <c r="K532" t="s">
        <v>223</v>
      </c>
      <c r="L532" s="758" t="s">
        <v>691</v>
      </c>
      <c r="M532" t="s">
        <v>230</v>
      </c>
      <c r="N532" s="681">
        <f t="shared" ca="1" si="38"/>
        <v>0</v>
      </c>
      <c r="O532" s="681">
        <f t="shared" ca="1" si="38"/>
        <v>0</v>
      </c>
      <c r="P532" s="681">
        <f t="shared" ca="1" si="38"/>
        <v>0</v>
      </c>
      <c r="Q532" s="681">
        <f t="shared" ca="1" si="38"/>
        <v>0</v>
      </c>
      <c r="R532" s="681">
        <f t="shared" ca="1" si="38"/>
        <v>0</v>
      </c>
      <c r="S532" t="str">
        <f t="shared" si="35"/>
        <v>ASR_Financial_Report_SHP21Final</v>
      </c>
      <c r="T532" s="960">
        <f t="shared" si="36"/>
        <v>44658</v>
      </c>
      <c r="U532" t="str">
        <f t="shared" si="37"/>
        <v>Unaudited</v>
      </c>
    </row>
    <row r="533" spans="1:21" x14ac:dyDescent="0.25">
      <c r="A533" t="s">
        <v>437</v>
      </c>
      <c r="B533" t="s">
        <v>1366</v>
      </c>
      <c r="C533" t="s">
        <v>1367</v>
      </c>
      <c r="D533" s="15">
        <v>1900</v>
      </c>
      <c r="E533" s="121">
        <v>1</v>
      </c>
      <c r="F533" t="s">
        <v>439</v>
      </c>
      <c r="G533" s="121">
        <v>182</v>
      </c>
      <c r="H533" t="s">
        <v>381</v>
      </c>
      <c r="I533" t="s">
        <v>488</v>
      </c>
      <c r="J533" t="s">
        <v>433</v>
      </c>
      <c r="K533" t="s">
        <v>223</v>
      </c>
      <c r="L533" s="758">
        <v>2.21</v>
      </c>
      <c r="M533" t="s">
        <v>466</v>
      </c>
      <c r="N533" s="681">
        <f t="shared" ca="1" si="38"/>
        <v>0</v>
      </c>
      <c r="O533" s="681">
        <f t="shared" ca="1" si="38"/>
        <v>0</v>
      </c>
      <c r="P533" s="681">
        <f t="shared" ca="1" si="38"/>
        <v>0</v>
      </c>
      <c r="Q533" s="681">
        <f t="shared" ca="1" si="38"/>
        <v>0</v>
      </c>
      <c r="R533" s="681">
        <f t="shared" ca="1" si="38"/>
        <v>0</v>
      </c>
      <c r="S533" t="str">
        <f t="shared" si="35"/>
        <v>ASR_Financial_Report_SHP21Final</v>
      </c>
      <c r="T533" s="960">
        <f t="shared" si="36"/>
        <v>44658</v>
      </c>
      <c r="U533" t="str">
        <f t="shared" si="37"/>
        <v>Unaudited</v>
      </c>
    </row>
    <row r="534" spans="1:21" x14ac:dyDescent="0.25">
      <c r="A534" t="s">
        <v>437</v>
      </c>
      <c r="B534" t="s">
        <v>1366</v>
      </c>
      <c r="C534" t="s">
        <v>1367</v>
      </c>
      <c r="D534" s="15">
        <v>1900</v>
      </c>
      <c r="E534" s="121">
        <v>1</v>
      </c>
      <c r="F534" t="s">
        <v>439</v>
      </c>
      <c r="G534" s="121">
        <v>182</v>
      </c>
      <c r="H534" t="s">
        <v>381</v>
      </c>
      <c r="I534" t="s">
        <v>488</v>
      </c>
      <c r="J534" t="s">
        <v>433</v>
      </c>
      <c r="K534" t="s">
        <v>6</v>
      </c>
      <c r="L534" s="758" t="s">
        <v>70</v>
      </c>
      <c r="M534" t="s">
        <v>188</v>
      </c>
      <c r="N534" s="681">
        <f t="shared" ca="1" si="38"/>
        <v>0</v>
      </c>
      <c r="O534" s="681">
        <f t="shared" ca="1" si="38"/>
        <v>0</v>
      </c>
      <c r="P534" s="681">
        <f t="shared" ca="1" si="38"/>
        <v>0</v>
      </c>
      <c r="Q534" s="681">
        <f t="shared" ca="1" si="38"/>
        <v>0</v>
      </c>
      <c r="R534" s="681">
        <f t="shared" ca="1" si="38"/>
        <v>0</v>
      </c>
      <c r="S534" t="str">
        <f t="shared" si="35"/>
        <v>ASR_Financial_Report_SHP21Final</v>
      </c>
      <c r="T534" s="960">
        <f t="shared" si="36"/>
        <v>44658</v>
      </c>
      <c r="U534" t="str">
        <f t="shared" si="37"/>
        <v>Unaudited</v>
      </c>
    </row>
    <row r="535" spans="1:21" x14ac:dyDescent="0.25">
      <c r="A535" t="s">
        <v>437</v>
      </c>
      <c r="B535" t="s">
        <v>1366</v>
      </c>
      <c r="C535" t="s">
        <v>1367</v>
      </c>
      <c r="D535" s="15">
        <v>1900</v>
      </c>
      <c r="E535" s="121">
        <v>1</v>
      </c>
      <c r="F535" t="s">
        <v>439</v>
      </c>
      <c r="G535" s="121">
        <v>182</v>
      </c>
      <c r="H535" t="s">
        <v>381</v>
      </c>
      <c r="I535" t="s">
        <v>488</v>
      </c>
      <c r="J535" t="s">
        <v>433</v>
      </c>
      <c r="K535" t="s">
        <v>6</v>
      </c>
      <c r="L535" s="758" t="s">
        <v>71</v>
      </c>
      <c r="M535" t="s">
        <v>231</v>
      </c>
      <c r="N535" s="681">
        <f t="shared" ca="1" si="38"/>
        <v>0</v>
      </c>
      <c r="O535" s="681">
        <f t="shared" ca="1" si="38"/>
        <v>0</v>
      </c>
      <c r="P535" s="681">
        <f t="shared" ca="1" si="38"/>
        <v>0</v>
      </c>
      <c r="Q535" s="681">
        <f t="shared" ca="1" si="38"/>
        <v>0</v>
      </c>
      <c r="R535" s="681">
        <f t="shared" ca="1" si="38"/>
        <v>0</v>
      </c>
      <c r="S535" t="str">
        <f t="shared" si="35"/>
        <v>ASR_Financial_Report_SHP21Final</v>
      </c>
      <c r="T535" s="960">
        <f t="shared" si="36"/>
        <v>44658</v>
      </c>
      <c r="U535" t="str">
        <f t="shared" si="37"/>
        <v>Unaudited</v>
      </c>
    </row>
    <row r="536" spans="1:21" x14ac:dyDescent="0.25">
      <c r="A536" t="s">
        <v>437</v>
      </c>
      <c r="B536" t="s">
        <v>1366</v>
      </c>
      <c r="C536" t="s">
        <v>1367</v>
      </c>
      <c r="D536" s="15">
        <v>1900</v>
      </c>
      <c r="E536" s="121">
        <v>1</v>
      </c>
      <c r="F536" t="s">
        <v>439</v>
      </c>
      <c r="G536" s="121">
        <v>182</v>
      </c>
      <c r="H536" t="s">
        <v>381</v>
      </c>
      <c r="I536" t="s">
        <v>488</v>
      </c>
      <c r="J536" t="s">
        <v>433</v>
      </c>
      <c r="K536" t="s">
        <v>6</v>
      </c>
      <c r="L536" s="758" t="s">
        <v>72</v>
      </c>
      <c r="M536" t="s">
        <v>164</v>
      </c>
      <c r="N536" s="681">
        <f t="shared" ca="1" si="38"/>
        <v>0</v>
      </c>
      <c r="O536" s="681">
        <f t="shared" ca="1" si="38"/>
        <v>0</v>
      </c>
      <c r="P536" s="681">
        <f t="shared" ca="1" si="38"/>
        <v>0</v>
      </c>
      <c r="Q536" s="681">
        <f t="shared" ca="1" si="38"/>
        <v>0</v>
      </c>
      <c r="R536" s="681">
        <f t="shared" ca="1" si="38"/>
        <v>0</v>
      </c>
      <c r="S536" t="str">
        <f t="shared" si="35"/>
        <v>ASR_Financial_Report_SHP21Final</v>
      </c>
      <c r="T536" s="960">
        <f t="shared" si="36"/>
        <v>44658</v>
      </c>
      <c r="U536" t="str">
        <f t="shared" si="37"/>
        <v>Unaudited</v>
      </c>
    </row>
    <row r="537" spans="1:21" x14ac:dyDescent="0.25">
      <c r="A537" t="s">
        <v>437</v>
      </c>
      <c r="B537" t="s">
        <v>1366</v>
      </c>
      <c r="C537" t="s">
        <v>1367</v>
      </c>
      <c r="D537" s="15">
        <v>1900</v>
      </c>
      <c r="E537" s="121">
        <v>1</v>
      </c>
      <c r="F537" t="s">
        <v>439</v>
      </c>
      <c r="G537" s="121">
        <v>182</v>
      </c>
      <c r="H537" t="s">
        <v>381</v>
      </c>
      <c r="I537" t="s">
        <v>488</v>
      </c>
      <c r="J537" t="s">
        <v>433</v>
      </c>
      <c r="K537" t="s">
        <v>6</v>
      </c>
      <c r="L537" s="758">
        <v>3.4</v>
      </c>
      <c r="M537" t="s">
        <v>461</v>
      </c>
      <c r="N537" s="681">
        <f t="shared" ca="1" si="38"/>
        <v>0</v>
      </c>
      <c r="O537" s="681">
        <f t="shared" ca="1" si="38"/>
        <v>0</v>
      </c>
      <c r="P537" s="681">
        <f t="shared" ca="1" si="38"/>
        <v>0</v>
      </c>
      <c r="Q537" s="681">
        <f t="shared" ca="1" si="38"/>
        <v>0</v>
      </c>
      <c r="R537" s="681">
        <f t="shared" ca="1" si="38"/>
        <v>0</v>
      </c>
      <c r="S537" t="str">
        <f t="shared" si="35"/>
        <v>ASR_Financial_Report_SHP21Final</v>
      </c>
      <c r="T537" s="960">
        <f t="shared" si="36"/>
        <v>44658</v>
      </c>
      <c r="U537" t="str">
        <f t="shared" si="37"/>
        <v>Unaudited</v>
      </c>
    </row>
    <row r="538" spans="1:21" x14ac:dyDescent="0.25">
      <c r="A538" t="s">
        <v>437</v>
      </c>
      <c r="B538" t="s">
        <v>1366</v>
      </c>
      <c r="C538" t="s">
        <v>1367</v>
      </c>
      <c r="D538" s="15">
        <v>1900</v>
      </c>
      <c r="E538" s="121">
        <v>1</v>
      </c>
      <c r="F538" t="s">
        <v>439</v>
      </c>
      <c r="G538" s="121">
        <v>182</v>
      </c>
      <c r="H538" t="s">
        <v>381</v>
      </c>
      <c r="I538" t="s">
        <v>488</v>
      </c>
      <c r="J538" t="s">
        <v>433</v>
      </c>
      <c r="K538" t="s">
        <v>434</v>
      </c>
      <c r="L538" s="758">
        <v>4.5</v>
      </c>
      <c r="M538" t="s">
        <v>32</v>
      </c>
      <c r="N538" s="681">
        <f t="shared" ca="1" si="38"/>
        <v>0</v>
      </c>
      <c r="O538" s="681">
        <f t="shared" ca="1" si="38"/>
        <v>0</v>
      </c>
      <c r="P538" s="681">
        <f t="shared" ca="1" si="38"/>
        <v>0</v>
      </c>
      <c r="Q538" s="681">
        <f t="shared" ca="1" si="38"/>
        <v>0</v>
      </c>
      <c r="R538" s="681">
        <f t="shared" ca="1" si="38"/>
        <v>0</v>
      </c>
      <c r="S538" t="str">
        <f t="shared" si="35"/>
        <v>ASR_Financial_Report_SHP21Final</v>
      </c>
      <c r="T538" s="960">
        <f t="shared" si="36"/>
        <v>44658</v>
      </c>
      <c r="U538" t="str">
        <f t="shared" si="37"/>
        <v>Unaudited</v>
      </c>
    </row>
    <row r="539" spans="1:21" x14ac:dyDescent="0.25">
      <c r="A539" t="s">
        <v>437</v>
      </c>
      <c r="B539" t="s">
        <v>1366</v>
      </c>
      <c r="C539" t="s">
        <v>1367</v>
      </c>
      <c r="D539" s="15">
        <v>1900</v>
      </c>
      <c r="E539" s="121">
        <v>1</v>
      </c>
      <c r="F539" t="s">
        <v>439</v>
      </c>
      <c r="G539" s="121">
        <v>182</v>
      </c>
      <c r="H539" t="s">
        <v>381</v>
      </c>
      <c r="I539" t="s">
        <v>488</v>
      </c>
      <c r="J539" t="s">
        <v>433</v>
      </c>
      <c r="K539" t="s">
        <v>434</v>
      </c>
      <c r="L539" s="758" t="s">
        <v>925</v>
      </c>
      <c r="M539" t="s">
        <v>916</v>
      </c>
      <c r="N539" s="681">
        <f t="shared" ca="1" si="38"/>
        <v>0</v>
      </c>
      <c r="O539" s="681">
        <f t="shared" ca="1" si="38"/>
        <v>0</v>
      </c>
      <c r="P539" s="681">
        <f t="shared" ca="1" si="38"/>
        <v>0</v>
      </c>
      <c r="Q539" s="681">
        <f t="shared" ca="1" si="38"/>
        <v>0</v>
      </c>
      <c r="R539" s="681">
        <f t="shared" ca="1" si="38"/>
        <v>0</v>
      </c>
      <c r="S539" t="str">
        <f t="shared" si="35"/>
        <v>ASR_Financial_Report_SHP21Final</v>
      </c>
      <c r="T539" s="960">
        <f t="shared" si="36"/>
        <v>44658</v>
      </c>
      <c r="U539" t="str">
        <f t="shared" si="37"/>
        <v>Unaudited</v>
      </c>
    </row>
    <row r="540" spans="1:21" x14ac:dyDescent="0.25">
      <c r="A540" t="s">
        <v>437</v>
      </c>
      <c r="B540" t="s">
        <v>1366</v>
      </c>
      <c r="C540" t="s">
        <v>1367</v>
      </c>
      <c r="D540" s="15">
        <v>1900</v>
      </c>
      <c r="E540" s="121">
        <v>1</v>
      </c>
      <c r="F540" t="s">
        <v>439</v>
      </c>
      <c r="G540" s="121">
        <v>182</v>
      </c>
      <c r="H540" t="s">
        <v>381</v>
      </c>
      <c r="I540" t="s">
        <v>488</v>
      </c>
      <c r="J540" t="s">
        <v>433</v>
      </c>
      <c r="K540" t="s">
        <v>434</v>
      </c>
      <c r="L540" s="758" t="s">
        <v>193</v>
      </c>
      <c r="M540" t="s">
        <v>40</v>
      </c>
      <c r="N540" s="681">
        <f t="shared" ca="1" si="38"/>
        <v>0</v>
      </c>
      <c r="O540" s="681">
        <f t="shared" ca="1" si="38"/>
        <v>0</v>
      </c>
      <c r="P540" s="681">
        <f t="shared" ca="1" si="38"/>
        <v>0</v>
      </c>
      <c r="Q540" s="681">
        <f t="shared" ca="1" si="38"/>
        <v>0</v>
      </c>
      <c r="R540" s="681">
        <f t="shared" ca="1" si="38"/>
        <v>0</v>
      </c>
      <c r="S540" t="str">
        <f t="shared" si="35"/>
        <v>ASR_Financial_Report_SHP21Final</v>
      </c>
      <c r="T540" s="960">
        <f t="shared" si="36"/>
        <v>44658</v>
      </c>
      <c r="U540" t="str">
        <f t="shared" si="37"/>
        <v>Unaudited</v>
      </c>
    </row>
    <row r="541" spans="1:21" x14ac:dyDescent="0.25">
      <c r="A541" t="s">
        <v>437</v>
      </c>
      <c r="B541" t="s">
        <v>1366</v>
      </c>
      <c r="C541" t="s">
        <v>1367</v>
      </c>
      <c r="D541" s="15">
        <v>1900</v>
      </c>
      <c r="E541" s="121">
        <v>1</v>
      </c>
      <c r="F541" t="s">
        <v>439</v>
      </c>
      <c r="G541" s="121">
        <v>182</v>
      </c>
      <c r="H541" t="s">
        <v>381</v>
      </c>
      <c r="I541" t="s">
        <v>488</v>
      </c>
      <c r="J541" t="s">
        <v>433</v>
      </c>
      <c r="K541" t="s">
        <v>434</v>
      </c>
      <c r="L541" s="758" t="s">
        <v>192</v>
      </c>
      <c r="M541" t="s">
        <v>329</v>
      </c>
      <c r="N541" s="681">
        <f t="shared" ca="1" si="38"/>
        <v>0</v>
      </c>
      <c r="O541" s="681">
        <f t="shared" ca="1" si="38"/>
        <v>0</v>
      </c>
      <c r="P541" s="681">
        <f t="shared" ca="1" si="38"/>
        <v>0</v>
      </c>
      <c r="Q541" s="681">
        <f t="shared" ca="1" si="38"/>
        <v>0</v>
      </c>
      <c r="R541" s="681">
        <f t="shared" ca="1" si="38"/>
        <v>0</v>
      </c>
      <c r="S541" t="str">
        <f t="shared" si="35"/>
        <v>ASR_Financial_Report_SHP21Final</v>
      </c>
      <c r="T541" s="960">
        <f t="shared" si="36"/>
        <v>44658</v>
      </c>
      <c r="U541" t="str">
        <f t="shared" si="37"/>
        <v>Unaudited</v>
      </c>
    </row>
    <row r="542" spans="1:21" x14ac:dyDescent="0.25">
      <c r="A542" t="s">
        <v>437</v>
      </c>
      <c r="B542" t="s">
        <v>1366</v>
      </c>
      <c r="C542" t="s">
        <v>1367</v>
      </c>
      <c r="D542" s="15">
        <v>1900</v>
      </c>
      <c r="E542" s="121">
        <v>1</v>
      </c>
      <c r="F542" t="s">
        <v>439</v>
      </c>
      <c r="G542" s="121">
        <v>182</v>
      </c>
      <c r="H542" t="s">
        <v>381</v>
      </c>
      <c r="I542" t="s">
        <v>488</v>
      </c>
      <c r="J542" t="s">
        <v>450</v>
      </c>
      <c r="K542" t="s">
        <v>435</v>
      </c>
      <c r="L542" s="758" t="s">
        <v>79</v>
      </c>
      <c r="M542" t="s">
        <v>27</v>
      </c>
      <c r="N542" s="681">
        <f t="shared" ca="1" si="38"/>
        <v>0</v>
      </c>
      <c r="O542" s="681">
        <f t="shared" ca="1" si="38"/>
        <v>0</v>
      </c>
      <c r="P542" s="681">
        <f t="shared" ca="1" si="38"/>
        <v>0</v>
      </c>
      <c r="Q542" s="681">
        <f t="shared" ca="1" si="38"/>
        <v>0</v>
      </c>
      <c r="R542" s="681">
        <f t="shared" ca="1" si="38"/>
        <v>0</v>
      </c>
      <c r="S542" t="str">
        <f t="shared" si="35"/>
        <v>ASR_Financial_Report_SHP21Final</v>
      </c>
      <c r="T542" s="960">
        <f t="shared" si="36"/>
        <v>44658</v>
      </c>
      <c r="U542" t="str">
        <f t="shared" si="37"/>
        <v>Unaudited</v>
      </c>
    </row>
    <row r="543" spans="1:21" x14ac:dyDescent="0.25">
      <c r="A543" t="s">
        <v>437</v>
      </c>
      <c r="B543" t="s">
        <v>1366</v>
      </c>
      <c r="C543" t="s">
        <v>1367</v>
      </c>
      <c r="D543" s="15">
        <v>1900</v>
      </c>
      <c r="E543" s="121">
        <v>1</v>
      </c>
      <c r="F543" t="s">
        <v>439</v>
      </c>
      <c r="G543" s="121">
        <v>182</v>
      </c>
      <c r="H543" t="s">
        <v>381</v>
      </c>
      <c r="I543" t="s">
        <v>488</v>
      </c>
      <c r="J543" t="s">
        <v>450</v>
      </c>
      <c r="K543" t="s">
        <v>435</v>
      </c>
      <c r="L543" s="758" t="s">
        <v>80</v>
      </c>
      <c r="M543" t="s">
        <v>97</v>
      </c>
      <c r="N543" s="681">
        <f t="shared" ca="1" si="38"/>
        <v>0</v>
      </c>
      <c r="O543" s="681">
        <f t="shared" ca="1" si="38"/>
        <v>0</v>
      </c>
      <c r="P543" s="681">
        <f t="shared" ca="1" si="38"/>
        <v>0</v>
      </c>
      <c r="Q543" s="681">
        <f t="shared" ca="1" si="38"/>
        <v>0</v>
      </c>
      <c r="R543" s="681">
        <f t="shared" ca="1" si="38"/>
        <v>0</v>
      </c>
      <c r="S543" t="str">
        <f t="shared" si="35"/>
        <v>ASR_Financial_Report_SHP21Final</v>
      </c>
      <c r="T543" s="960">
        <f t="shared" si="36"/>
        <v>44658</v>
      </c>
      <c r="U543" t="str">
        <f t="shared" si="37"/>
        <v>Unaudited</v>
      </c>
    </row>
    <row r="544" spans="1:21" x14ac:dyDescent="0.25">
      <c r="A544" t="s">
        <v>437</v>
      </c>
      <c r="B544" t="s">
        <v>1366</v>
      </c>
      <c r="C544" t="s">
        <v>1367</v>
      </c>
      <c r="D544" s="15">
        <v>1900</v>
      </c>
      <c r="E544" s="121">
        <v>1</v>
      </c>
      <c r="F544" t="s">
        <v>439</v>
      </c>
      <c r="G544" s="121">
        <v>182</v>
      </c>
      <c r="H544" t="s">
        <v>381</v>
      </c>
      <c r="I544" t="s">
        <v>488</v>
      </c>
      <c r="J544" t="s">
        <v>450</v>
      </c>
      <c r="K544" t="s">
        <v>435</v>
      </c>
      <c r="L544" s="758" t="s">
        <v>81</v>
      </c>
      <c r="M544" t="s">
        <v>98</v>
      </c>
      <c r="N544" s="681">
        <f t="shared" ca="1" si="38"/>
        <v>0</v>
      </c>
      <c r="O544" s="681">
        <f t="shared" ca="1" si="38"/>
        <v>0</v>
      </c>
      <c r="P544" s="681">
        <f t="shared" ca="1" si="38"/>
        <v>0</v>
      </c>
      <c r="Q544" s="681">
        <f t="shared" ca="1" si="38"/>
        <v>0</v>
      </c>
      <c r="R544" s="681">
        <f t="shared" ca="1" si="38"/>
        <v>0</v>
      </c>
      <c r="S544" t="str">
        <f t="shared" si="35"/>
        <v>ASR_Financial_Report_SHP21Final</v>
      </c>
      <c r="T544" s="960">
        <f t="shared" si="36"/>
        <v>44658</v>
      </c>
      <c r="U544" t="str">
        <f t="shared" si="37"/>
        <v>Unaudited</v>
      </c>
    </row>
    <row r="545" spans="1:21" x14ac:dyDescent="0.25">
      <c r="A545" t="s">
        <v>437</v>
      </c>
      <c r="B545" t="s">
        <v>1366</v>
      </c>
      <c r="C545" t="s">
        <v>1367</v>
      </c>
      <c r="D545" s="15">
        <v>1900</v>
      </c>
      <c r="E545" s="121">
        <v>1</v>
      </c>
      <c r="F545" t="s">
        <v>439</v>
      </c>
      <c r="G545" s="121">
        <v>182</v>
      </c>
      <c r="H545" t="s">
        <v>381</v>
      </c>
      <c r="I545" t="s">
        <v>488</v>
      </c>
      <c r="J545" t="s">
        <v>450</v>
      </c>
      <c r="K545" t="s">
        <v>435</v>
      </c>
      <c r="L545" s="758" t="s">
        <v>82</v>
      </c>
      <c r="M545" t="s">
        <v>99</v>
      </c>
      <c r="N545" s="681">
        <f t="shared" ca="1" si="38"/>
        <v>0</v>
      </c>
      <c r="O545" s="681">
        <f t="shared" ca="1" si="38"/>
        <v>0</v>
      </c>
      <c r="P545" s="681">
        <f t="shared" ca="1" si="38"/>
        <v>0</v>
      </c>
      <c r="Q545" s="681">
        <f t="shared" ca="1" si="38"/>
        <v>0</v>
      </c>
      <c r="R545" s="681">
        <f t="shared" ca="1" si="38"/>
        <v>0</v>
      </c>
      <c r="S545" t="str">
        <f t="shared" si="35"/>
        <v>ASR_Financial_Report_SHP21Final</v>
      </c>
      <c r="T545" s="960">
        <f t="shared" si="36"/>
        <v>44658</v>
      </c>
      <c r="U545" t="str">
        <f t="shared" si="37"/>
        <v>Unaudited</v>
      </c>
    </row>
    <row r="546" spans="1:21" x14ac:dyDescent="0.25">
      <c r="A546" t="s">
        <v>437</v>
      </c>
      <c r="B546" t="s">
        <v>1366</v>
      </c>
      <c r="C546" t="s">
        <v>1367</v>
      </c>
      <c r="D546" s="15">
        <v>1900</v>
      </c>
      <c r="E546" s="121">
        <v>1</v>
      </c>
      <c r="F546" t="s">
        <v>439</v>
      </c>
      <c r="G546" s="121">
        <v>182</v>
      </c>
      <c r="H546" t="s">
        <v>381</v>
      </c>
      <c r="I546" t="s">
        <v>488</v>
      </c>
      <c r="J546" t="s">
        <v>450</v>
      </c>
      <c r="K546" t="s">
        <v>435</v>
      </c>
      <c r="L546" s="758" t="s">
        <v>216</v>
      </c>
      <c r="M546" t="s">
        <v>100</v>
      </c>
      <c r="N546" s="681">
        <f t="shared" ca="1" si="38"/>
        <v>0</v>
      </c>
      <c r="O546" s="681">
        <f t="shared" ca="1" si="38"/>
        <v>0</v>
      </c>
      <c r="P546" s="681">
        <f t="shared" ca="1" si="38"/>
        <v>0</v>
      </c>
      <c r="Q546" s="681">
        <f t="shared" ca="1" si="38"/>
        <v>0</v>
      </c>
      <c r="R546" s="681">
        <f t="shared" ca="1" si="38"/>
        <v>0</v>
      </c>
      <c r="S546" t="str">
        <f t="shared" si="35"/>
        <v>ASR_Financial_Report_SHP21Final</v>
      </c>
      <c r="T546" s="960">
        <f t="shared" si="36"/>
        <v>44658</v>
      </c>
      <c r="U546" t="str">
        <f t="shared" si="37"/>
        <v>Unaudited</v>
      </c>
    </row>
    <row r="547" spans="1:21" x14ac:dyDescent="0.25">
      <c r="A547" t="s">
        <v>437</v>
      </c>
      <c r="B547" t="s">
        <v>1366</v>
      </c>
      <c r="C547" t="s">
        <v>1367</v>
      </c>
      <c r="D547" s="15">
        <v>1900</v>
      </c>
      <c r="E547" s="121">
        <v>1</v>
      </c>
      <c r="F547" t="s">
        <v>439</v>
      </c>
      <c r="G547" s="121">
        <v>182</v>
      </c>
      <c r="H547" t="s">
        <v>381</v>
      </c>
      <c r="I547" t="s">
        <v>488</v>
      </c>
      <c r="J547" t="s">
        <v>450</v>
      </c>
      <c r="K547" t="s">
        <v>435</v>
      </c>
      <c r="L547" s="758" t="s">
        <v>215</v>
      </c>
      <c r="M547" t="s">
        <v>28</v>
      </c>
      <c r="N547" s="681">
        <f t="shared" ca="1" si="38"/>
        <v>0</v>
      </c>
      <c r="O547" s="681">
        <f t="shared" ca="1" si="38"/>
        <v>0</v>
      </c>
      <c r="P547" s="681">
        <f t="shared" ca="1" si="38"/>
        <v>0</v>
      </c>
      <c r="Q547" s="681">
        <f t="shared" ca="1" si="38"/>
        <v>0</v>
      </c>
      <c r="R547" s="681">
        <f t="shared" ca="1" si="38"/>
        <v>0</v>
      </c>
      <c r="S547" t="str">
        <f t="shared" si="35"/>
        <v>ASR_Financial_Report_SHP21Final</v>
      </c>
      <c r="T547" s="960">
        <f t="shared" si="36"/>
        <v>44658</v>
      </c>
      <c r="U547" t="str">
        <f t="shared" si="37"/>
        <v>Unaudited</v>
      </c>
    </row>
    <row r="548" spans="1:21" x14ac:dyDescent="0.25">
      <c r="A548" t="s">
        <v>437</v>
      </c>
      <c r="B548" t="s">
        <v>1366</v>
      </c>
      <c r="C548" t="s">
        <v>1367</v>
      </c>
      <c r="D548" s="15">
        <v>1900</v>
      </c>
      <c r="E548" s="121">
        <v>1</v>
      </c>
      <c r="F548" t="s">
        <v>439</v>
      </c>
      <c r="G548" s="121">
        <v>182</v>
      </c>
      <c r="H548" t="s">
        <v>381</v>
      </c>
      <c r="I548" t="s">
        <v>488</v>
      </c>
      <c r="J548" t="s">
        <v>436</v>
      </c>
      <c r="K548" t="s">
        <v>436</v>
      </c>
      <c r="L548" s="758" t="s">
        <v>84</v>
      </c>
      <c r="M548" t="s">
        <v>327</v>
      </c>
      <c r="N548" s="681">
        <f t="shared" ca="1" si="38"/>
        <v>0</v>
      </c>
      <c r="O548" s="681">
        <f t="shared" ca="1" si="38"/>
        <v>0</v>
      </c>
      <c r="P548" s="681">
        <f t="shared" ca="1" si="38"/>
        <v>0</v>
      </c>
      <c r="Q548" s="681">
        <f t="shared" ca="1" si="38"/>
        <v>0</v>
      </c>
      <c r="R548" s="681">
        <f t="shared" ca="1" si="38"/>
        <v>0</v>
      </c>
      <c r="S548" t="str">
        <f t="shared" si="35"/>
        <v>ASR_Financial_Report_SHP21Final</v>
      </c>
      <c r="T548" s="960">
        <f t="shared" si="36"/>
        <v>44658</v>
      </c>
      <c r="U548" t="str">
        <f t="shared" si="37"/>
        <v>Unaudited</v>
      </c>
    </row>
    <row r="549" spans="1:21" x14ac:dyDescent="0.25">
      <c r="A549" t="s">
        <v>437</v>
      </c>
      <c r="B549" t="s">
        <v>1366</v>
      </c>
      <c r="C549" t="s">
        <v>1367</v>
      </c>
      <c r="D549" s="15">
        <v>1900</v>
      </c>
      <c r="E549" s="121">
        <v>1</v>
      </c>
      <c r="F549" t="s">
        <v>439</v>
      </c>
      <c r="G549" s="121">
        <v>182</v>
      </c>
      <c r="H549" t="s">
        <v>381</v>
      </c>
      <c r="I549" t="s">
        <v>488</v>
      </c>
      <c r="J549" t="s">
        <v>436</v>
      </c>
      <c r="K549" t="s">
        <v>436</v>
      </c>
      <c r="L549" s="758" t="s">
        <v>85</v>
      </c>
      <c r="M549" t="s">
        <v>325</v>
      </c>
      <c r="N549" s="681">
        <f t="shared" ca="1" si="38"/>
        <v>0</v>
      </c>
      <c r="O549" s="681">
        <f t="shared" ca="1" si="38"/>
        <v>0</v>
      </c>
      <c r="P549" s="681">
        <f t="shared" ca="1" si="38"/>
        <v>0</v>
      </c>
      <c r="Q549" s="681">
        <f t="shared" ca="1" si="38"/>
        <v>0</v>
      </c>
      <c r="R549" s="681">
        <f t="shared" ca="1" si="38"/>
        <v>0</v>
      </c>
      <c r="S549" t="str">
        <f t="shared" si="35"/>
        <v>ASR_Financial_Report_SHP21Final</v>
      </c>
      <c r="T549" s="960">
        <f t="shared" si="36"/>
        <v>44658</v>
      </c>
      <c r="U549" t="str">
        <f t="shared" si="37"/>
        <v>Unaudited</v>
      </c>
    </row>
    <row r="550" spans="1:21" x14ac:dyDescent="0.25">
      <c r="A550" t="s">
        <v>437</v>
      </c>
      <c r="B550" t="s">
        <v>1366</v>
      </c>
      <c r="C550" t="s">
        <v>1367</v>
      </c>
      <c r="D550" s="15">
        <v>1900</v>
      </c>
      <c r="E550" s="121">
        <v>1</v>
      </c>
      <c r="F550" t="s">
        <v>439</v>
      </c>
      <c r="G550" s="121">
        <v>182</v>
      </c>
      <c r="H550" t="s">
        <v>381</v>
      </c>
      <c r="I550" t="s">
        <v>488</v>
      </c>
      <c r="J550" t="s">
        <v>436</v>
      </c>
      <c r="K550" t="s">
        <v>436</v>
      </c>
      <c r="L550" s="758" t="s">
        <v>86</v>
      </c>
      <c r="M550" t="s">
        <v>494</v>
      </c>
      <c r="N550" s="681">
        <f t="shared" ca="1" si="38"/>
        <v>0</v>
      </c>
      <c r="O550" s="681">
        <f t="shared" ca="1" si="38"/>
        <v>0</v>
      </c>
      <c r="P550" s="681">
        <f t="shared" ca="1" si="38"/>
        <v>0</v>
      </c>
      <c r="Q550" s="681">
        <f t="shared" ca="1" si="38"/>
        <v>0</v>
      </c>
      <c r="R550" s="681">
        <f t="shared" ca="1" si="38"/>
        <v>0</v>
      </c>
      <c r="S550" t="str">
        <f t="shared" si="35"/>
        <v>ASR_Financial_Report_SHP21Final</v>
      </c>
      <c r="T550" s="960">
        <f t="shared" si="36"/>
        <v>44658</v>
      </c>
      <c r="U550" t="str">
        <f t="shared" si="37"/>
        <v>Unaudited</v>
      </c>
    </row>
    <row r="551" spans="1:21" x14ac:dyDescent="0.25">
      <c r="A551" t="s">
        <v>437</v>
      </c>
      <c r="B551" t="s">
        <v>1366</v>
      </c>
      <c r="C551" t="s">
        <v>1367</v>
      </c>
      <c r="D551" s="15">
        <v>1900</v>
      </c>
      <c r="E551" s="121">
        <v>1</v>
      </c>
      <c r="F551" t="s">
        <v>439</v>
      </c>
      <c r="G551" s="121">
        <v>182</v>
      </c>
      <c r="H551" t="s">
        <v>381</v>
      </c>
      <c r="I551" t="s">
        <v>488</v>
      </c>
      <c r="J551" t="s">
        <v>436</v>
      </c>
      <c r="K551" t="s">
        <v>436</v>
      </c>
      <c r="L551" s="758" t="s">
        <v>87</v>
      </c>
      <c r="M551" t="s">
        <v>495</v>
      </c>
      <c r="N551" s="681">
        <f t="shared" ca="1" si="38"/>
        <v>0</v>
      </c>
      <c r="O551" s="681">
        <f t="shared" ca="1" si="38"/>
        <v>0</v>
      </c>
      <c r="P551" s="681">
        <f t="shared" ca="1" si="38"/>
        <v>0</v>
      </c>
      <c r="Q551" s="681">
        <f t="shared" ca="1" si="38"/>
        <v>0</v>
      </c>
      <c r="R551" s="681">
        <f t="shared" ca="1" si="38"/>
        <v>0</v>
      </c>
      <c r="S551" t="str">
        <f t="shared" si="35"/>
        <v>ASR_Financial_Report_SHP21Final</v>
      </c>
      <c r="T551" s="960">
        <f t="shared" si="36"/>
        <v>44658</v>
      </c>
      <c r="U551" t="str">
        <f t="shared" si="37"/>
        <v>Unaudited</v>
      </c>
    </row>
    <row r="552" spans="1:21" x14ac:dyDescent="0.25">
      <c r="A552" t="s">
        <v>437</v>
      </c>
      <c r="B552" t="s">
        <v>1366</v>
      </c>
      <c r="C552" t="s">
        <v>1367</v>
      </c>
      <c r="D552" s="15">
        <v>1900</v>
      </c>
      <c r="E552" s="121">
        <v>1</v>
      </c>
      <c r="F552" t="s">
        <v>439</v>
      </c>
      <c r="G552" s="121">
        <v>182</v>
      </c>
      <c r="H552" t="s">
        <v>381</v>
      </c>
      <c r="I552" t="s">
        <v>488</v>
      </c>
      <c r="J552" t="s">
        <v>436</v>
      </c>
      <c r="K552" t="s">
        <v>436</v>
      </c>
      <c r="L552" s="758" t="s">
        <v>213</v>
      </c>
      <c r="M552" t="s">
        <v>496</v>
      </c>
      <c r="N552" s="681">
        <f t="shared" ca="1" si="38"/>
        <v>0</v>
      </c>
      <c r="O552" s="681">
        <f t="shared" ca="1" si="38"/>
        <v>0</v>
      </c>
      <c r="P552" s="681">
        <f t="shared" ca="1" si="38"/>
        <v>0</v>
      </c>
      <c r="Q552" s="681">
        <f t="shared" ca="1" si="38"/>
        <v>0</v>
      </c>
      <c r="R552" s="681">
        <f t="shared" ca="1" si="38"/>
        <v>0</v>
      </c>
      <c r="S552" t="str">
        <f t="shared" si="35"/>
        <v>ASR_Financial_Report_SHP21Final</v>
      </c>
      <c r="T552" s="960">
        <f t="shared" si="36"/>
        <v>44658</v>
      </c>
      <c r="U552" t="str">
        <f t="shared" si="37"/>
        <v>Unaudited</v>
      </c>
    </row>
    <row r="553" spans="1:21" x14ac:dyDescent="0.25">
      <c r="A553" t="s">
        <v>437</v>
      </c>
      <c r="B553" t="s">
        <v>1366</v>
      </c>
      <c r="C553" t="s">
        <v>1367</v>
      </c>
      <c r="D553" s="15">
        <v>1900</v>
      </c>
      <c r="E553" s="121">
        <v>1</v>
      </c>
      <c r="F553" t="s">
        <v>439</v>
      </c>
      <c r="G553" s="121">
        <v>182</v>
      </c>
      <c r="H553" t="s">
        <v>381</v>
      </c>
      <c r="I553" t="s">
        <v>489</v>
      </c>
      <c r="J553" t="s">
        <v>26</v>
      </c>
      <c r="K553" t="s">
        <v>26</v>
      </c>
      <c r="L553" s="758" t="s">
        <v>204</v>
      </c>
      <c r="M553" t="s">
        <v>26</v>
      </c>
      <c r="N553" s="681">
        <f t="shared" ca="1" si="38"/>
        <v>0</v>
      </c>
      <c r="O553" s="681">
        <f t="shared" ca="1" si="38"/>
        <v>0</v>
      </c>
      <c r="P553" s="681">
        <f t="shared" ca="1" si="38"/>
        <v>0</v>
      </c>
      <c r="Q553" s="681">
        <f t="shared" ca="1" si="38"/>
        <v>0</v>
      </c>
      <c r="R553" s="681">
        <f t="shared" ca="1" si="38"/>
        <v>0</v>
      </c>
      <c r="S553" t="str">
        <f t="shared" si="35"/>
        <v>ASR_Financial_Report_SHP21Final</v>
      </c>
      <c r="T553" s="960">
        <f t="shared" si="36"/>
        <v>44658</v>
      </c>
      <c r="U553" t="str">
        <f t="shared" si="37"/>
        <v>Unaudited</v>
      </c>
    </row>
    <row r="554" spans="1:21" x14ac:dyDescent="0.25">
      <c r="A554" t="s">
        <v>437</v>
      </c>
      <c r="B554" t="s">
        <v>1366</v>
      </c>
      <c r="C554" t="s">
        <v>1367</v>
      </c>
      <c r="D554" s="15">
        <v>1900</v>
      </c>
      <c r="E554" s="121">
        <v>1</v>
      </c>
      <c r="F554" t="s">
        <v>440</v>
      </c>
      <c r="G554" s="121">
        <v>274</v>
      </c>
      <c r="H554" t="s">
        <v>381</v>
      </c>
      <c r="I554" t="s">
        <v>432</v>
      </c>
      <c r="J554" t="s">
        <v>432</v>
      </c>
      <c r="K554" t="s">
        <v>432</v>
      </c>
      <c r="M554" t="s">
        <v>432</v>
      </c>
      <c r="N554" s="681">
        <f t="shared" ca="1" si="38"/>
        <v>0</v>
      </c>
      <c r="O554" s="681">
        <f t="shared" ca="1" si="38"/>
        <v>0</v>
      </c>
      <c r="P554" s="681">
        <f t="shared" ca="1" si="38"/>
        <v>0</v>
      </c>
      <c r="Q554" s="681">
        <f t="shared" ca="1" si="38"/>
        <v>0</v>
      </c>
      <c r="R554" s="681">
        <f t="shared" ca="1" si="38"/>
        <v>0</v>
      </c>
      <c r="S554" t="str">
        <f t="shared" si="35"/>
        <v>ASR_Financial_Report_SHP21Final</v>
      </c>
      <c r="T554" s="960">
        <f t="shared" si="36"/>
        <v>44658</v>
      </c>
      <c r="U554" t="str">
        <f t="shared" si="37"/>
        <v>Unaudited</v>
      </c>
    </row>
    <row r="555" spans="1:21" x14ac:dyDescent="0.25">
      <c r="A555" t="s">
        <v>437</v>
      </c>
      <c r="B555" t="s">
        <v>1366</v>
      </c>
      <c r="C555" t="s">
        <v>1367</v>
      </c>
      <c r="D555" s="15">
        <v>1900</v>
      </c>
      <c r="E555" s="121">
        <v>1</v>
      </c>
      <c r="F555" t="s">
        <v>440</v>
      </c>
      <c r="G555" s="121">
        <v>274</v>
      </c>
      <c r="H555" t="s">
        <v>381</v>
      </c>
      <c r="I555" t="s">
        <v>487</v>
      </c>
      <c r="J555" t="s">
        <v>12</v>
      </c>
      <c r="K555" t="s">
        <v>12</v>
      </c>
      <c r="L555" s="758">
        <v>1.1000000000000001</v>
      </c>
      <c r="M555" t="s">
        <v>12</v>
      </c>
      <c r="N555" s="681">
        <f t="shared" ca="1" si="38"/>
        <v>0</v>
      </c>
      <c r="O555" s="681">
        <f t="shared" ca="1" si="38"/>
        <v>0</v>
      </c>
      <c r="P555" s="681">
        <f t="shared" ca="1" si="38"/>
        <v>0</v>
      </c>
      <c r="Q555" s="681">
        <f t="shared" ca="1" si="38"/>
        <v>0</v>
      </c>
      <c r="R555" s="681">
        <f t="shared" ca="1" si="38"/>
        <v>0</v>
      </c>
      <c r="S555" t="str">
        <f t="shared" si="35"/>
        <v>ASR_Financial_Report_SHP21Final</v>
      </c>
      <c r="T555" s="960">
        <f t="shared" si="36"/>
        <v>44658</v>
      </c>
      <c r="U555" t="str">
        <f t="shared" si="37"/>
        <v>Unaudited</v>
      </c>
    </row>
    <row r="556" spans="1:21" x14ac:dyDescent="0.25">
      <c r="A556" t="s">
        <v>437</v>
      </c>
      <c r="B556" t="s">
        <v>1366</v>
      </c>
      <c r="C556" t="s">
        <v>1367</v>
      </c>
      <c r="D556" s="15">
        <v>1900</v>
      </c>
      <c r="E556" s="121">
        <v>1</v>
      </c>
      <c r="F556" t="s">
        <v>440</v>
      </c>
      <c r="G556" s="121">
        <v>274</v>
      </c>
      <c r="H556" t="s">
        <v>381</v>
      </c>
      <c r="I556" t="s">
        <v>487</v>
      </c>
      <c r="J556" t="s">
        <v>12</v>
      </c>
      <c r="K556" t="s">
        <v>222</v>
      </c>
      <c r="L556" s="758">
        <v>1.2</v>
      </c>
      <c r="M556" t="s">
        <v>222</v>
      </c>
      <c r="N556" s="681">
        <f t="shared" ca="1" si="38"/>
        <v>0</v>
      </c>
      <c r="O556" s="681">
        <f t="shared" ca="1" si="38"/>
        <v>0</v>
      </c>
      <c r="P556" s="681">
        <f t="shared" ca="1" si="38"/>
        <v>0</v>
      </c>
      <c r="Q556" s="681">
        <f t="shared" ca="1" si="38"/>
        <v>0</v>
      </c>
      <c r="R556" s="681">
        <f t="shared" ca="1" si="38"/>
        <v>0</v>
      </c>
      <c r="S556" t="str">
        <f t="shared" si="35"/>
        <v>ASR_Financial_Report_SHP21Final</v>
      </c>
      <c r="T556" s="960">
        <f t="shared" si="36"/>
        <v>44658</v>
      </c>
      <c r="U556" t="str">
        <f t="shared" si="37"/>
        <v>Unaudited</v>
      </c>
    </row>
    <row r="557" spans="1:21" x14ac:dyDescent="0.25">
      <c r="A557" t="s">
        <v>437</v>
      </c>
      <c r="B557" t="s">
        <v>1366</v>
      </c>
      <c r="C557" t="s">
        <v>1367</v>
      </c>
      <c r="D557" s="15">
        <v>1900</v>
      </c>
      <c r="E557" s="121">
        <v>1</v>
      </c>
      <c r="F557" t="s">
        <v>440</v>
      </c>
      <c r="G557" s="121">
        <v>274</v>
      </c>
      <c r="H557" t="s">
        <v>381</v>
      </c>
      <c r="I557" t="s">
        <v>487</v>
      </c>
      <c r="J557" t="s">
        <v>12</v>
      </c>
      <c r="K557" t="s">
        <v>1304</v>
      </c>
      <c r="L557" s="758" t="s">
        <v>1300</v>
      </c>
      <c r="M557" t="s">
        <v>1304</v>
      </c>
      <c r="N557" s="681">
        <f t="shared" ca="1" si="38"/>
        <v>0</v>
      </c>
      <c r="O557" s="681">
        <f t="shared" ca="1" si="38"/>
        <v>0</v>
      </c>
      <c r="P557" s="681">
        <f t="shared" ca="1" si="38"/>
        <v>0</v>
      </c>
      <c r="Q557" s="681">
        <f t="shared" ca="1" si="38"/>
        <v>0</v>
      </c>
      <c r="R557" s="681">
        <f t="shared" ca="1" si="38"/>
        <v>0</v>
      </c>
      <c r="S557" t="str">
        <f t="shared" si="35"/>
        <v>ASR_Financial_Report_SHP21Final</v>
      </c>
      <c r="T557" s="960">
        <f t="shared" si="36"/>
        <v>44658</v>
      </c>
      <c r="U557" t="str">
        <f t="shared" si="37"/>
        <v>Unaudited</v>
      </c>
    </row>
    <row r="558" spans="1:21" x14ac:dyDescent="0.25">
      <c r="A558" t="s">
        <v>437</v>
      </c>
      <c r="B558" t="s">
        <v>1366</v>
      </c>
      <c r="C558" t="s">
        <v>1367</v>
      </c>
      <c r="D558" s="15">
        <v>1900</v>
      </c>
      <c r="E558" s="121">
        <v>1</v>
      </c>
      <c r="F558" t="s">
        <v>440</v>
      </c>
      <c r="G558" s="121">
        <v>274</v>
      </c>
      <c r="H558" t="s">
        <v>381</v>
      </c>
      <c r="I558" t="s">
        <v>487</v>
      </c>
      <c r="J558" t="s">
        <v>12</v>
      </c>
      <c r="K558" t="s">
        <v>1306</v>
      </c>
      <c r="L558" s="758" t="s">
        <v>1305</v>
      </c>
      <c r="M558" t="s">
        <v>1306</v>
      </c>
      <c r="N558" s="681">
        <f t="shared" ca="1" si="38"/>
        <v>0</v>
      </c>
      <c r="O558" s="681">
        <f t="shared" ca="1" si="38"/>
        <v>0</v>
      </c>
      <c r="P558" s="681">
        <f t="shared" ca="1" si="38"/>
        <v>0</v>
      </c>
      <c r="Q558" s="681">
        <f t="shared" ca="1" si="38"/>
        <v>0</v>
      </c>
      <c r="R558" s="681">
        <f t="shared" ca="1" si="38"/>
        <v>0</v>
      </c>
      <c r="S558" t="str">
        <f t="shared" si="35"/>
        <v>ASR_Financial_Report_SHP21Final</v>
      </c>
      <c r="T558" s="960">
        <f t="shared" si="36"/>
        <v>44658</v>
      </c>
      <c r="U558" t="str">
        <f t="shared" si="37"/>
        <v>Unaudited</v>
      </c>
    </row>
    <row r="559" spans="1:21" x14ac:dyDescent="0.25">
      <c r="A559" t="s">
        <v>437</v>
      </c>
      <c r="B559" t="s">
        <v>1366</v>
      </c>
      <c r="C559" t="s">
        <v>1367</v>
      </c>
      <c r="D559" s="15">
        <v>1900</v>
      </c>
      <c r="E559" s="121">
        <v>1</v>
      </c>
      <c r="F559" t="s">
        <v>440</v>
      </c>
      <c r="G559" s="121">
        <v>274</v>
      </c>
      <c r="H559" t="s">
        <v>381</v>
      </c>
      <c r="I559" t="s">
        <v>487</v>
      </c>
      <c r="J559" t="s">
        <v>13</v>
      </c>
      <c r="K559" t="s">
        <v>13</v>
      </c>
      <c r="L559" s="758" t="s">
        <v>63</v>
      </c>
      <c r="M559" t="s">
        <v>13</v>
      </c>
      <c r="N559" s="681">
        <f t="shared" ca="1" si="38"/>
        <v>0</v>
      </c>
      <c r="O559" s="681">
        <f t="shared" ca="1" si="38"/>
        <v>0</v>
      </c>
      <c r="P559" s="681">
        <f t="shared" ca="1" si="38"/>
        <v>0</v>
      </c>
      <c r="Q559" s="681">
        <f t="shared" ca="1" si="38"/>
        <v>0</v>
      </c>
      <c r="R559" s="681">
        <f t="shared" ca="1" si="38"/>
        <v>0</v>
      </c>
      <c r="S559" t="str">
        <f t="shared" si="35"/>
        <v>ASR_Financial_Report_SHP21Final</v>
      </c>
      <c r="T559" s="960">
        <f t="shared" si="36"/>
        <v>44658</v>
      </c>
      <c r="U559" t="str">
        <f t="shared" si="37"/>
        <v>Unaudited</v>
      </c>
    </row>
    <row r="560" spans="1:21" x14ac:dyDescent="0.25">
      <c r="A560" t="s">
        <v>437</v>
      </c>
      <c r="B560" t="s">
        <v>1366</v>
      </c>
      <c r="C560" t="s">
        <v>1367</v>
      </c>
      <c r="D560" s="15">
        <v>1900</v>
      </c>
      <c r="E560" s="121">
        <v>1</v>
      </c>
      <c r="F560" t="s">
        <v>440</v>
      </c>
      <c r="G560" s="121">
        <v>274</v>
      </c>
      <c r="H560" t="s">
        <v>381</v>
      </c>
      <c r="I560" t="s">
        <v>488</v>
      </c>
      <c r="J560" t="s">
        <v>433</v>
      </c>
      <c r="K560" t="s">
        <v>777</v>
      </c>
      <c r="L560" s="758">
        <v>2.1</v>
      </c>
      <c r="M560" t="s">
        <v>712</v>
      </c>
      <c r="N560" s="681">
        <f t="shared" ca="1" si="38"/>
        <v>0</v>
      </c>
      <c r="O560" s="681">
        <f t="shared" ca="1" si="38"/>
        <v>0</v>
      </c>
      <c r="P560" s="681">
        <f t="shared" ca="1" si="38"/>
        <v>0</v>
      </c>
      <c r="Q560" s="681">
        <f t="shared" ca="1" si="38"/>
        <v>0</v>
      </c>
      <c r="R560" s="681">
        <f t="shared" ca="1" si="38"/>
        <v>0</v>
      </c>
      <c r="S560" t="str">
        <f t="shared" si="35"/>
        <v>ASR_Financial_Report_SHP21Final</v>
      </c>
      <c r="T560" s="960">
        <f t="shared" si="36"/>
        <v>44658</v>
      </c>
      <c r="U560" t="str">
        <f t="shared" si="37"/>
        <v>Unaudited</v>
      </c>
    </row>
    <row r="561" spans="1:21" x14ac:dyDescent="0.25">
      <c r="A561" t="s">
        <v>437</v>
      </c>
      <c r="B561" t="s">
        <v>1366</v>
      </c>
      <c r="C561" t="s">
        <v>1367</v>
      </c>
      <c r="D561" s="15">
        <v>1900</v>
      </c>
      <c r="E561" s="121">
        <v>1</v>
      </c>
      <c r="F561" t="s">
        <v>440</v>
      </c>
      <c r="G561" s="121">
        <v>274</v>
      </c>
      <c r="H561" t="s">
        <v>381</v>
      </c>
      <c r="I561" t="s">
        <v>488</v>
      </c>
      <c r="J561" t="s">
        <v>433</v>
      </c>
      <c r="K561" t="s">
        <v>777</v>
      </c>
      <c r="L561" s="758">
        <v>2.2000000000000002</v>
      </c>
      <c r="M561" t="s">
        <v>713</v>
      </c>
      <c r="N561" s="681">
        <f t="shared" ca="1" si="38"/>
        <v>0</v>
      </c>
      <c r="O561" s="681">
        <f t="shared" ca="1" si="38"/>
        <v>0</v>
      </c>
      <c r="P561" s="681">
        <f t="shared" ca="1" si="38"/>
        <v>0</v>
      </c>
      <c r="Q561" s="681">
        <f t="shared" ca="1" si="38"/>
        <v>0</v>
      </c>
      <c r="R561" s="681">
        <f t="shared" ca="1" si="38"/>
        <v>0</v>
      </c>
      <c r="S561" t="str">
        <f t="shared" si="35"/>
        <v>ASR_Financial_Report_SHP21Final</v>
      </c>
      <c r="T561" s="960">
        <f t="shared" si="36"/>
        <v>44658</v>
      </c>
      <c r="U561" t="str">
        <f t="shared" si="37"/>
        <v>Unaudited</v>
      </c>
    </row>
    <row r="562" spans="1:21" x14ac:dyDescent="0.25">
      <c r="A562" t="s">
        <v>437</v>
      </c>
      <c r="B562" t="s">
        <v>1366</v>
      </c>
      <c r="C562" t="s">
        <v>1367</v>
      </c>
      <c r="D562" s="15">
        <v>1900</v>
      </c>
      <c r="E562" s="121">
        <v>1</v>
      </c>
      <c r="F562" t="s">
        <v>440</v>
      </c>
      <c r="G562" s="121">
        <v>274</v>
      </c>
      <c r="H562" t="s">
        <v>381</v>
      </c>
      <c r="I562" t="s">
        <v>488</v>
      </c>
      <c r="J562" t="s">
        <v>433</v>
      </c>
      <c r="K562" t="s">
        <v>777</v>
      </c>
      <c r="L562" s="758">
        <v>2.2999999999999998</v>
      </c>
      <c r="M562" t="s">
        <v>714</v>
      </c>
      <c r="N562" s="681">
        <f t="shared" ca="1" si="38"/>
        <v>0</v>
      </c>
      <c r="O562" s="681">
        <f t="shared" ca="1" si="38"/>
        <v>0</v>
      </c>
      <c r="P562" s="681">
        <f t="shared" ca="1" si="38"/>
        <v>0</v>
      </c>
      <c r="Q562" s="681">
        <f t="shared" ca="1" si="38"/>
        <v>0</v>
      </c>
      <c r="R562" s="681">
        <f t="shared" ca="1" si="38"/>
        <v>0</v>
      </c>
      <c r="S562" t="str">
        <f t="shared" si="35"/>
        <v>ASR_Financial_Report_SHP21Final</v>
      </c>
      <c r="T562" s="960">
        <f t="shared" si="36"/>
        <v>44658</v>
      </c>
      <c r="U562" t="str">
        <f t="shared" si="37"/>
        <v>Unaudited</v>
      </c>
    </row>
    <row r="563" spans="1:21" x14ac:dyDescent="0.25">
      <c r="A563" t="s">
        <v>437</v>
      </c>
      <c r="B563" t="s">
        <v>1366</v>
      </c>
      <c r="C563" t="s">
        <v>1367</v>
      </c>
      <c r="D563" s="15">
        <v>1900</v>
      </c>
      <c r="E563" s="121">
        <v>1</v>
      </c>
      <c r="F563" t="s">
        <v>440</v>
      </c>
      <c r="G563" s="121">
        <v>274</v>
      </c>
      <c r="H563" t="s">
        <v>381</v>
      </c>
      <c r="I563" t="s">
        <v>488</v>
      </c>
      <c r="J563" t="s">
        <v>433</v>
      </c>
      <c r="K563" t="s">
        <v>777</v>
      </c>
      <c r="L563" s="758">
        <v>2.4</v>
      </c>
      <c r="M563" t="s">
        <v>715</v>
      </c>
      <c r="N563" s="681">
        <f t="shared" ca="1" si="38"/>
        <v>0</v>
      </c>
      <c r="O563" s="681">
        <f t="shared" ca="1" si="38"/>
        <v>0</v>
      </c>
      <c r="P563" s="681">
        <f t="shared" ca="1" si="38"/>
        <v>0</v>
      </c>
      <c r="Q563" s="681">
        <f t="shared" ca="1" si="38"/>
        <v>0</v>
      </c>
      <c r="R563" s="681">
        <f t="shared" ca="1" si="38"/>
        <v>0</v>
      </c>
      <c r="S563" t="str">
        <f t="shared" si="35"/>
        <v>ASR_Financial_Report_SHP21Final</v>
      </c>
      <c r="T563" s="960">
        <f t="shared" si="36"/>
        <v>44658</v>
      </c>
      <c r="U563" t="str">
        <f t="shared" si="37"/>
        <v>Unaudited</v>
      </c>
    </row>
    <row r="564" spans="1:21" x14ac:dyDescent="0.25">
      <c r="A564" t="s">
        <v>437</v>
      </c>
      <c r="B564" t="s">
        <v>1366</v>
      </c>
      <c r="C564" t="s">
        <v>1367</v>
      </c>
      <c r="D564" s="15">
        <v>1900</v>
      </c>
      <c r="E564" s="121">
        <v>1</v>
      </c>
      <c r="F564" t="s">
        <v>440</v>
      </c>
      <c r="G564" s="121">
        <v>274</v>
      </c>
      <c r="H564" t="s">
        <v>381</v>
      </c>
      <c r="I564" t="s">
        <v>488</v>
      </c>
      <c r="J564" t="s">
        <v>433</v>
      </c>
      <c r="K564" t="s">
        <v>777</v>
      </c>
      <c r="L564" s="758">
        <v>2.5</v>
      </c>
      <c r="M564" t="s">
        <v>757</v>
      </c>
      <c r="N564" s="681">
        <f t="shared" ca="1" si="38"/>
        <v>0</v>
      </c>
      <c r="O564" s="681">
        <f t="shared" ca="1" si="38"/>
        <v>0</v>
      </c>
      <c r="P564" s="681">
        <f t="shared" ca="1" si="38"/>
        <v>0</v>
      </c>
      <c r="Q564" s="681">
        <f t="shared" ca="1" si="38"/>
        <v>0</v>
      </c>
      <c r="R564" s="681">
        <f t="shared" ca="1" si="38"/>
        <v>0</v>
      </c>
      <c r="S564" t="str">
        <f t="shared" si="35"/>
        <v>ASR_Financial_Report_SHP21Final</v>
      </c>
      <c r="T564" s="960">
        <f t="shared" si="36"/>
        <v>44658</v>
      </c>
      <c r="U564" t="str">
        <f t="shared" si="37"/>
        <v>Unaudited</v>
      </c>
    </row>
    <row r="565" spans="1:21" x14ac:dyDescent="0.25">
      <c r="A565" t="s">
        <v>437</v>
      </c>
      <c r="B565" t="s">
        <v>1366</v>
      </c>
      <c r="C565" t="s">
        <v>1367</v>
      </c>
      <c r="D565" s="15">
        <v>1900</v>
      </c>
      <c r="E565" s="121">
        <v>1</v>
      </c>
      <c r="F565" t="s">
        <v>440</v>
      </c>
      <c r="G565" s="121">
        <v>274</v>
      </c>
      <c r="H565" t="s">
        <v>381</v>
      </c>
      <c r="I565" t="s">
        <v>488</v>
      </c>
      <c r="J565" t="s">
        <v>433</v>
      </c>
      <c r="K565" t="s">
        <v>777</v>
      </c>
      <c r="L565" s="758">
        <v>2.6</v>
      </c>
      <c r="M565" t="s">
        <v>186</v>
      </c>
      <c r="N565" s="681">
        <f t="shared" ca="1" si="38"/>
        <v>0</v>
      </c>
      <c r="O565" s="681">
        <f t="shared" ca="1" si="38"/>
        <v>0</v>
      </c>
      <c r="P565" s="681">
        <f t="shared" ca="1" si="38"/>
        <v>0</v>
      </c>
      <c r="Q565" s="681">
        <f t="shared" ca="1" si="38"/>
        <v>0</v>
      </c>
      <c r="R565" s="681">
        <f t="shared" ca="1" si="38"/>
        <v>0</v>
      </c>
      <c r="S565" t="str">
        <f t="shared" si="35"/>
        <v>ASR_Financial_Report_SHP21Final</v>
      </c>
      <c r="T565" s="960">
        <f t="shared" si="36"/>
        <v>44658</v>
      </c>
      <c r="U565" t="str">
        <f t="shared" si="37"/>
        <v>Unaudited</v>
      </c>
    </row>
    <row r="566" spans="1:21" x14ac:dyDescent="0.25">
      <c r="A566" t="s">
        <v>437</v>
      </c>
      <c r="B566" t="s">
        <v>1366</v>
      </c>
      <c r="C566" t="s">
        <v>1367</v>
      </c>
      <c r="D566" s="15">
        <v>1900</v>
      </c>
      <c r="E566" s="121">
        <v>1</v>
      </c>
      <c r="F566" t="s">
        <v>440</v>
      </c>
      <c r="G566" s="121">
        <v>274</v>
      </c>
      <c r="H566" t="s">
        <v>381</v>
      </c>
      <c r="I566" t="s">
        <v>488</v>
      </c>
      <c r="J566" t="s">
        <v>433</v>
      </c>
      <c r="K566" t="s">
        <v>777</v>
      </c>
      <c r="L566" s="758">
        <v>2.7</v>
      </c>
      <c r="M566" t="s">
        <v>778</v>
      </c>
      <c r="N566" s="681">
        <f t="shared" ca="1" si="38"/>
        <v>0</v>
      </c>
      <c r="O566" s="681">
        <f t="shared" ca="1" si="38"/>
        <v>0</v>
      </c>
      <c r="P566" s="681">
        <f t="shared" ca="1" si="38"/>
        <v>0</v>
      </c>
      <c r="Q566" s="681">
        <f t="shared" ca="1" si="38"/>
        <v>0</v>
      </c>
      <c r="R566" s="681">
        <f t="shared" ca="1" si="38"/>
        <v>0</v>
      </c>
      <c r="S566" t="str">
        <f t="shared" si="35"/>
        <v>ASR_Financial_Report_SHP21Final</v>
      </c>
      <c r="T566" s="960">
        <f t="shared" si="36"/>
        <v>44658</v>
      </c>
      <c r="U566" t="str">
        <f t="shared" si="37"/>
        <v>Unaudited</v>
      </c>
    </row>
    <row r="567" spans="1:21" x14ac:dyDescent="0.25">
      <c r="A567" t="s">
        <v>437</v>
      </c>
      <c r="B567" t="s">
        <v>1366</v>
      </c>
      <c r="C567" t="s">
        <v>1367</v>
      </c>
      <c r="D567" s="15">
        <v>1900</v>
      </c>
      <c r="E567" s="121">
        <v>1</v>
      </c>
      <c r="F567" t="s">
        <v>440</v>
      </c>
      <c r="G567" s="121">
        <v>274</v>
      </c>
      <c r="H567" t="s">
        <v>381</v>
      </c>
      <c r="I567" t="s">
        <v>488</v>
      </c>
      <c r="J567" t="s">
        <v>433</v>
      </c>
      <c r="K567" t="s">
        <v>777</v>
      </c>
      <c r="L567" s="758">
        <v>2.8</v>
      </c>
      <c r="M567" t="s">
        <v>779</v>
      </c>
      <c r="N567" s="681">
        <f t="shared" ca="1" si="38"/>
        <v>0</v>
      </c>
      <c r="O567" s="681">
        <f t="shared" ca="1" si="38"/>
        <v>0</v>
      </c>
      <c r="P567" s="681">
        <f t="shared" ca="1" si="38"/>
        <v>0</v>
      </c>
      <c r="Q567" s="681">
        <f t="shared" ca="1" si="38"/>
        <v>0</v>
      </c>
      <c r="R567" s="681">
        <f t="shared" ca="1" si="38"/>
        <v>0</v>
      </c>
      <c r="S567" t="str">
        <f t="shared" si="35"/>
        <v>ASR_Financial_Report_SHP21Final</v>
      </c>
      <c r="T567" s="960">
        <f t="shared" si="36"/>
        <v>44658</v>
      </c>
      <c r="U567" t="str">
        <f t="shared" si="37"/>
        <v>Unaudited</v>
      </c>
    </row>
    <row r="568" spans="1:21" x14ac:dyDescent="0.25">
      <c r="A568" t="s">
        <v>437</v>
      </c>
      <c r="B568" t="s">
        <v>1366</v>
      </c>
      <c r="C568" t="s">
        <v>1367</v>
      </c>
      <c r="D568" s="15">
        <v>1900</v>
      </c>
      <c r="E568" s="121">
        <v>1</v>
      </c>
      <c r="F568" t="s">
        <v>440</v>
      </c>
      <c r="G568" s="121">
        <v>274</v>
      </c>
      <c r="H568" t="s">
        <v>381</v>
      </c>
      <c r="I568" t="s">
        <v>488</v>
      </c>
      <c r="J568" t="s">
        <v>433</v>
      </c>
      <c r="K568" t="s">
        <v>777</v>
      </c>
      <c r="L568" s="758">
        <v>2.9</v>
      </c>
      <c r="M568" t="s">
        <v>760</v>
      </c>
      <c r="N568" s="681">
        <f t="shared" ca="1" si="38"/>
        <v>0</v>
      </c>
      <c r="O568" s="681">
        <f t="shared" ca="1" si="38"/>
        <v>0</v>
      </c>
      <c r="P568" s="681">
        <f t="shared" ca="1" si="38"/>
        <v>0</v>
      </c>
      <c r="Q568" s="681">
        <f t="shared" ca="1" si="38"/>
        <v>0</v>
      </c>
      <c r="R568" s="681">
        <f t="shared" ca="1" si="38"/>
        <v>0</v>
      </c>
      <c r="S568" t="str">
        <f t="shared" si="35"/>
        <v>ASR_Financial_Report_SHP21Final</v>
      </c>
      <c r="T568" s="960">
        <f t="shared" si="36"/>
        <v>44658</v>
      </c>
      <c r="U568" t="str">
        <f t="shared" si="37"/>
        <v>Unaudited</v>
      </c>
    </row>
    <row r="569" spans="1:21" x14ac:dyDescent="0.25">
      <c r="A569" t="s">
        <v>437</v>
      </c>
      <c r="B569" t="s">
        <v>1366</v>
      </c>
      <c r="C569" t="s">
        <v>1367</v>
      </c>
      <c r="D569" s="15">
        <v>1900</v>
      </c>
      <c r="E569" s="121">
        <v>1</v>
      </c>
      <c r="F569" t="s">
        <v>440</v>
      </c>
      <c r="G569" s="121">
        <v>274</v>
      </c>
      <c r="H569" t="s">
        <v>381</v>
      </c>
      <c r="I569" t="s">
        <v>488</v>
      </c>
      <c r="J569" t="s">
        <v>433</v>
      </c>
      <c r="K569" t="s">
        <v>223</v>
      </c>
      <c r="L569" s="758">
        <v>2.11</v>
      </c>
      <c r="M569" t="s">
        <v>228</v>
      </c>
      <c r="N569" s="681">
        <f t="shared" ca="1" si="38"/>
        <v>0</v>
      </c>
      <c r="O569" s="681">
        <f t="shared" ca="1" si="38"/>
        <v>0</v>
      </c>
      <c r="P569" s="681">
        <f t="shared" ca="1" si="38"/>
        <v>0</v>
      </c>
      <c r="Q569" s="681">
        <f t="shared" ca="1" si="38"/>
        <v>0</v>
      </c>
      <c r="R569" s="681">
        <f t="shared" ca="1" si="38"/>
        <v>0</v>
      </c>
      <c r="S569" t="str">
        <f t="shared" si="35"/>
        <v>ASR_Financial_Report_SHP21Final</v>
      </c>
      <c r="T569" s="960">
        <f t="shared" si="36"/>
        <v>44658</v>
      </c>
      <c r="U569" t="str">
        <f t="shared" si="37"/>
        <v>Unaudited</v>
      </c>
    </row>
    <row r="570" spans="1:21" x14ac:dyDescent="0.25">
      <c r="A570" t="s">
        <v>437</v>
      </c>
      <c r="B570" t="s">
        <v>1366</v>
      </c>
      <c r="C570" t="s">
        <v>1367</v>
      </c>
      <c r="D570" s="15">
        <v>1900</v>
      </c>
      <c r="E570" s="121">
        <v>1</v>
      </c>
      <c r="F570" t="s">
        <v>440</v>
      </c>
      <c r="G570" s="121">
        <v>274</v>
      </c>
      <c r="H570" t="s">
        <v>381</v>
      </c>
      <c r="I570" t="s">
        <v>488</v>
      </c>
      <c r="J570" t="s">
        <v>433</v>
      </c>
      <c r="K570" t="s">
        <v>223</v>
      </c>
      <c r="L570" s="758">
        <v>2.12</v>
      </c>
      <c r="M570" t="s">
        <v>552</v>
      </c>
      <c r="N570" s="681">
        <f t="shared" ca="1" si="38"/>
        <v>0</v>
      </c>
      <c r="O570" s="681">
        <f t="shared" ca="1" si="38"/>
        <v>0</v>
      </c>
      <c r="P570" s="681">
        <f t="shared" ca="1" si="38"/>
        <v>0</v>
      </c>
      <c r="Q570" s="681">
        <f t="shared" ca="1" si="38"/>
        <v>0</v>
      </c>
      <c r="R570" s="681">
        <f t="shared" ca="1" si="38"/>
        <v>0</v>
      </c>
      <c r="S570" t="str">
        <f t="shared" si="35"/>
        <v>ASR_Financial_Report_SHP21Final</v>
      </c>
      <c r="T570" s="960">
        <f t="shared" si="36"/>
        <v>44658</v>
      </c>
      <c r="U570" t="str">
        <f t="shared" si="37"/>
        <v>Unaudited</v>
      </c>
    </row>
    <row r="571" spans="1:21" x14ac:dyDescent="0.25">
      <c r="A571" t="s">
        <v>437</v>
      </c>
      <c r="B571" t="s">
        <v>1366</v>
      </c>
      <c r="C571" t="s">
        <v>1367</v>
      </c>
      <c r="D571" s="15">
        <v>1900</v>
      </c>
      <c r="E571" s="121">
        <v>1</v>
      </c>
      <c r="F571" t="s">
        <v>440</v>
      </c>
      <c r="G571" s="121">
        <v>274</v>
      </c>
      <c r="H571" t="s">
        <v>381</v>
      </c>
      <c r="I571" t="s">
        <v>488</v>
      </c>
      <c r="J571" t="s">
        <v>433</v>
      </c>
      <c r="K571" t="s">
        <v>223</v>
      </c>
      <c r="L571" s="758">
        <v>2.13</v>
      </c>
      <c r="M571" t="s">
        <v>229</v>
      </c>
      <c r="N571" s="681">
        <f t="shared" ca="1" si="38"/>
        <v>0</v>
      </c>
      <c r="O571" s="681">
        <f t="shared" ca="1" si="38"/>
        <v>0</v>
      </c>
      <c r="P571" s="681">
        <f t="shared" ca="1" si="38"/>
        <v>0</v>
      </c>
      <c r="Q571" s="681">
        <f t="shared" ca="1" si="38"/>
        <v>0</v>
      </c>
      <c r="R571" s="681">
        <f t="shared" ca="1" si="38"/>
        <v>0</v>
      </c>
      <c r="S571" t="str">
        <f t="shared" si="35"/>
        <v>ASR_Financial_Report_SHP21Final</v>
      </c>
      <c r="T571" s="960">
        <f t="shared" si="36"/>
        <v>44658</v>
      </c>
      <c r="U571" t="str">
        <f t="shared" si="37"/>
        <v>Unaudited</v>
      </c>
    </row>
    <row r="572" spans="1:21" x14ac:dyDescent="0.25">
      <c r="A572" t="s">
        <v>437</v>
      </c>
      <c r="B572" t="s">
        <v>1366</v>
      </c>
      <c r="C572" t="s">
        <v>1367</v>
      </c>
      <c r="D572" s="15">
        <v>1900</v>
      </c>
      <c r="E572" s="121">
        <v>1</v>
      </c>
      <c r="F572" t="s">
        <v>440</v>
      </c>
      <c r="G572" s="121">
        <v>274</v>
      </c>
      <c r="H572" t="s">
        <v>381</v>
      </c>
      <c r="I572" t="s">
        <v>488</v>
      </c>
      <c r="J572" t="s">
        <v>433</v>
      </c>
      <c r="K572" t="s">
        <v>223</v>
      </c>
      <c r="L572" s="758">
        <v>2.14</v>
      </c>
      <c r="M572" t="s">
        <v>556</v>
      </c>
      <c r="N572" s="681">
        <f t="shared" ca="1" si="38"/>
        <v>0</v>
      </c>
      <c r="O572" s="681">
        <f t="shared" ca="1" si="38"/>
        <v>0</v>
      </c>
      <c r="P572" s="681">
        <f t="shared" ca="1" si="38"/>
        <v>0</v>
      </c>
      <c r="Q572" s="681">
        <f t="shared" ca="1" si="38"/>
        <v>0</v>
      </c>
      <c r="R572" s="681">
        <f t="shared" ca="1" si="38"/>
        <v>0</v>
      </c>
      <c r="S572" t="str">
        <f t="shared" si="35"/>
        <v>ASR_Financial_Report_SHP21Final</v>
      </c>
      <c r="T572" s="960">
        <f t="shared" si="36"/>
        <v>44658</v>
      </c>
      <c r="U572" t="str">
        <f t="shared" si="37"/>
        <v>Unaudited</v>
      </c>
    </row>
    <row r="573" spans="1:21" x14ac:dyDescent="0.25">
      <c r="A573" t="s">
        <v>437</v>
      </c>
      <c r="B573" t="s">
        <v>1366</v>
      </c>
      <c r="C573" t="s">
        <v>1367</v>
      </c>
      <c r="D573" s="15">
        <v>1900</v>
      </c>
      <c r="E573" s="121">
        <v>1</v>
      </c>
      <c r="F573" t="s">
        <v>440</v>
      </c>
      <c r="G573" s="121">
        <v>274</v>
      </c>
      <c r="H573" t="s">
        <v>381</v>
      </c>
      <c r="I573" t="s">
        <v>488</v>
      </c>
      <c r="J573" t="s">
        <v>433</v>
      </c>
      <c r="K573" t="s">
        <v>223</v>
      </c>
      <c r="L573" s="758">
        <v>2.15</v>
      </c>
      <c r="M573" t="s">
        <v>20</v>
      </c>
      <c r="N573" s="681">
        <f t="shared" ca="1" si="38"/>
        <v>0</v>
      </c>
      <c r="O573" s="681">
        <f t="shared" ca="1" si="38"/>
        <v>0</v>
      </c>
      <c r="P573" s="681">
        <f t="shared" ca="1" si="38"/>
        <v>0</v>
      </c>
      <c r="Q573" s="681">
        <f t="shared" ca="1" si="38"/>
        <v>0</v>
      </c>
      <c r="R573" s="681">
        <f t="shared" ca="1" si="38"/>
        <v>0</v>
      </c>
      <c r="S573" t="str">
        <f t="shared" si="35"/>
        <v>ASR_Financial_Report_SHP21Final</v>
      </c>
      <c r="T573" s="960">
        <f t="shared" si="36"/>
        <v>44658</v>
      </c>
      <c r="U573" t="str">
        <f t="shared" si="37"/>
        <v>Unaudited</v>
      </c>
    </row>
    <row r="574" spans="1:21" x14ac:dyDescent="0.25">
      <c r="A574" t="s">
        <v>437</v>
      </c>
      <c r="B574" t="s">
        <v>1366</v>
      </c>
      <c r="C574" t="s">
        <v>1367</v>
      </c>
      <c r="D574" s="15">
        <v>1900</v>
      </c>
      <c r="E574" s="121">
        <v>1</v>
      </c>
      <c r="F574" t="s">
        <v>440</v>
      </c>
      <c r="G574" s="121">
        <v>274</v>
      </c>
      <c r="H574" t="s">
        <v>381</v>
      </c>
      <c r="I574" t="s">
        <v>488</v>
      </c>
      <c r="J574" t="s">
        <v>433</v>
      </c>
      <c r="K574" t="s">
        <v>223</v>
      </c>
      <c r="L574" s="758">
        <v>2.16</v>
      </c>
      <c r="M574" t="s">
        <v>780</v>
      </c>
      <c r="N574" s="681">
        <f t="shared" ca="1" si="38"/>
        <v>0</v>
      </c>
      <c r="O574" s="681">
        <f t="shared" ca="1" si="38"/>
        <v>0</v>
      </c>
      <c r="P574" s="681">
        <f t="shared" ca="1" si="38"/>
        <v>0</v>
      </c>
      <c r="Q574" s="681">
        <f t="shared" ca="1" si="38"/>
        <v>0</v>
      </c>
      <c r="R574" s="681">
        <f t="shared" ca="1" si="38"/>
        <v>0</v>
      </c>
      <c r="S574" t="str">
        <f t="shared" si="35"/>
        <v>ASR_Financial_Report_SHP21Final</v>
      </c>
      <c r="T574" s="960">
        <f t="shared" si="36"/>
        <v>44658</v>
      </c>
      <c r="U574" t="str">
        <f t="shared" si="37"/>
        <v>Unaudited</v>
      </c>
    </row>
    <row r="575" spans="1:21" x14ac:dyDescent="0.25">
      <c r="A575" t="s">
        <v>437</v>
      </c>
      <c r="B575" t="s">
        <v>1366</v>
      </c>
      <c r="C575" t="s">
        <v>1367</v>
      </c>
      <c r="D575" s="15">
        <v>1900</v>
      </c>
      <c r="E575" s="121">
        <v>1</v>
      </c>
      <c r="F575" t="s">
        <v>440</v>
      </c>
      <c r="G575" s="121">
        <v>274</v>
      </c>
      <c r="H575" t="s">
        <v>381</v>
      </c>
      <c r="I575" t="s">
        <v>488</v>
      </c>
      <c r="J575" t="s">
        <v>433</v>
      </c>
      <c r="K575" t="s">
        <v>223</v>
      </c>
      <c r="L575" s="758">
        <v>2.17</v>
      </c>
      <c r="M575" t="s">
        <v>1033</v>
      </c>
      <c r="N575" s="681">
        <f t="shared" ca="1" si="38"/>
        <v>0</v>
      </c>
      <c r="O575" s="681">
        <f t="shared" ca="1" si="38"/>
        <v>0</v>
      </c>
      <c r="P575" s="681">
        <f t="shared" ca="1" si="38"/>
        <v>0</v>
      </c>
      <c r="Q575" s="681">
        <f t="shared" ca="1" si="38"/>
        <v>0</v>
      </c>
      <c r="R575" s="681">
        <f t="shared" ca="1" si="38"/>
        <v>0</v>
      </c>
      <c r="S575" t="str">
        <f t="shared" si="35"/>
        <v>ASR_Financial_Report_SHP21Final</v>
      </c>
      <c r="T575" s="960">
        <f t="shared" si="36"/>
        <v>44658</v>
      </c>
      <c r="U575" t="str">
        <f t="shared" si="37"/>
        <v>Unaudited</v>
      </c>
    </row>
    <row r="576" spans="1:21" x14ac:dyDescent="0.25">
      <c r="A576" t="s">
        <v>437</v>
      </c>
      <c r="B576" t="s">
        <v>1366</v>
      </c>
      <c r="C576" t="s">
        <v>1367</v>
      </c>
      <c r="D576" s="15">
        <v>1900</v>
      </c>
      <c r="E576" s="121">
        <v>1</v>
      </c>
      <c r="F576" t="s">
        <v>440</v>
      </c>
      <c r="G576" s="121">
        <v>274</v>
      </c>
      <c r="H576" t="s">
        <v>381</v>
      </c>
      <c r="I576" t="s">
        <v>488</v>
      </c>
      <c r="J576" t="s">
        <v>433</v>
      </c>
      <c r="K576" t="s">
        <v>223</v>
      </c>
      <c r="L576" s="758">
        <v>2.1800000000000002</v>
      </c>
      <c r="M576" t="s">
        <v>648</v>
      </c>
      <c r="N576" s="681">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681">
        <f t="shared" ca="1" si="39"/>
        <v>0</v>
      </c>
      <c r="P576" s="681">
        <f t="shared" ca="1" si="39"/>
        <v>0</v>
      </c>
      <c r="Q576" s="681">
        <f t="shared" ca="1" si="39"/>
        <v>0</v>
      </c>
      <c r="R576" s="681">
        <f t="shared" ca="1" si="39"/>
        <v>0</v>
      </c>
      <c r="S576" t="str">
        <f t="shared" si="35"/>
        <v>ASR_Financial_Report_SHP21Final</v>
      </c>
      <c r="T576" s="960">
        <f t="shared" si="36"/>
        <v>44658</v>
      </c>
      <c r="U576" t="str">
        <f t="shared" si="37"/>
        <v>Unaudited</v>
      </c>
    </row>
    <row r="577" spans="1:21" x14ac:dyDescent="0.25">
      <c r="A577" t="s">
        <v>437</v>
      </c>
      <c r="B577" t="s">
        <v>1366</v>
      </c>
      <c r="C577" t="s">
        <v>1367</v>
      </c>
      <c r="D577" s="15">
        <v>1900</v>
      </c>
      <c r="E577" s="121">
        <v>1</v>
      </c>
      <c r="F577" t="s">
        <v>440</v>
      </c>
      <c r="G577" s="121">
        <v>274</v>
      </c>
      <c r="H577" t="s">
        <v>381</v>
      </c>
      <c r="I577" t="s">
        <v>488</v>
      </c>
      <c r="J577" t="s">
        <v>433</v>
      </c>
      <c r="K577" t="s">
        <v>223</v>
      </c>
      <c r="L577" s="758">
        <v>2.19</v>
      </c>
      <c r="M577" t="s">
        <v>218</v>
      </c>
      <c r="N577" s="681">
        <f t="shared" ca="1" si="39"/>
        <v>0</v>
      </c>
      <c r="O577" s="681">
        <f t="shared" ca="1" si="39"/>
        <v>0</v>
      </c>
      <c r="P577" s="681">
        <f t="shared" ca="1" si="39"/>
        <v>0</v>
      </c>
      <c r="Q577" s="681">
        <f t="shared" ca="1" si="39"/>
        <v>0</v>
      </c>
      <c r="R577" s="681">
        <f t="shared" ca="1" si="39"/>
        <v>0</v>
      </c>
      <c r="S577" t="str">
        <f t="shared" si="35"/>
        <v>ASR_Financial_Report_SHP21Final</v>
      </c>
      <c r="T577" s="960">
        <f t="shared" si="36"/>
        <v>44658</v>
      </c>
      <c r="U577" t="str">
        <f t="shared" si="37"/>
        <v>Unaudited</v>
      </c>
    </row>
    <row r="578" spans="1:21" x14ac:dyDescent="0.25">
      <c r="A578" t="s">
        <v>437</v>
      </c>
      <c r="B578" t="s">
        <v>1366</v>
      </c>
      <c r="C578" t="s">
        <v>1367</v>
      </c>
      <c r="D578" s="15">
        <v>1900</v>
      </c>
      <c r="E578" s="121">
        <v>1</v>
      </c>
      <c r="F578" t="s">
        <v>440</v>
      </c>
      <c r="G578" s="121">
        <v>274</v>
      </c>
      <c r="H578" t="s">
        <v>381</v>
      </c>
      <c r="I578" t="s">
        <v>488</v>
      </c>
      <c r="J578" t="s">
        <v>433</v>
      </c>
      <c r="K578" t="s">
        <v>223</v>
      </c>
      <c r="L578" s="758" t="s">
        <v>691</v>
      </c>
      <c r="M578" t="s">
        <v>230</v>
      </c>
      <c r="N578" s="681">
        <f t="shared" ca="1" si="39"/>
        <v>0</v>
      </c>
      <c r="O578" s="681">
        <f t="shared" ca="1" si="39"/>
        <v>0</v>
      </c>
      <c r="P578" s="681">
        <f t="shared" ca="1" si="39"/>
        <v>0</v>
      </c>
      <c r="Q578" s="681">
        <f t="shared" ca="1" si="39"/>
        <v>0</v>
      </c>
      <c r="R578" s="681">
        <f t="shared" ca="1" si="39"/>
        <v>0</v>
      </c>
      <c r="S578" t="str">
        <f t="shared" ref="S578:S641" si="40">file_name</f>
        <v>ASR_Financial_Report_SHP21Final</v>
      </c>
      <c r="T578" s="960">
        <f t="shared" ref="T578:T641" si="41">file_date</f>
        <v>44658</v>
      </c>
      <c r="U578" t="str">
        <f t="shared" ref="U578:U641" si="42">status</f>
        <v>Unaudited</v>
      </c>
    </row>
    <row r="579" spans="1:21" x14ac:dyDescent="0.25">
      <c r="A579" t="s">
        <v>437</v>
      </c>
      <c r="B579" t="s">
        <v>1366</v>
      </c>
      <c r="C579" t="s">
        <v>1367</v>
      </c>
      <c r="D579" s="15">
        <v>1900</v>
      </c>
      <c r="E579" s="121">
        <v>1</v>
      </c>
      <c r="F579" t="s">
        <v>440</v>
      </c>
      <c r="G579" s="121">
        <v>274</v>
      </c>
      <c r="H579" t="s">
        <v>381</v>
      </c>
      <c r="I579" t="s">
        <v>488</v>
      </c>
      <c r="J579" t="s">
        <v>433</v>
      </c>
      <c r="K579" t="s">
        <v>223</v>
      </c>
      <c r="L579" s="758">
        <v>2.21</v>
      </c>
      <c r="M579" t="s">
        <v>466</v>
      </c>
      <c r="N579" s="681">
        <f t="shared" ca="1" si="39"/>
        <v>0</v>
      </c>
      <c r="O579" s="681">
        <f t="shared" ca="1" si="39"/>
        <v>0</v>
      </c>
      <c r="P579" s="681">
        <f t="shared" ca="1" si="39"/>
        <v>0</v>
      </c>
      <c r="Q579" s="681">
        <f t="shared" ca="1" si="39"/>
        <v>0</v>
      </c>
      <c r="R579" s="681">
        <f t="shared" ca="1" si="39"/>
        <v>0</v>
      </c>
      <c r="S579" t="str">
        <f t="shared" si="40"/>
        <v>ASR_Financial_Report_SHP21Final</v>
      </c>
      <c r="T579" s="960">
        <f t="shared" si="41"/>
        <v>44658</v>
      </c>
      <c r="U579" t="str">
        <f t="shared" si="42"/>
        <v>Unaudited</v>
      </c>
    </row>
    <row r="580" spans="1:21" x14ac:dyDescent="0.25">
      <c r="A580" t="s">
        <v>437</v>
      </c>
      <c r="B580" t="s">
        <v>1366</v>
      </c>
      <c r="C580" t="s">
        <v>1367</v>
      </c>
      <c r="D580" s="15">
        <v>1900</v>
      </c>
      <c r="E580" s="121">
        <v>1</v>
      </c>
      <c r="F580" t="s">
        <v>440</v>
      </c>
      <c r="G580" s="121">
        <v>274</v>
      </c>
      <c r="H580" t="s">
        <v>381</v>
      </c>
      <c r="I580" t="s">
        <v>488</v>
      </c>
      <c r="J580" t="s">
        <v>433</v>
      </c>
      <c r="K580" t="s">
        <v>6</v>
      </c>
      <c r="L580" s="758" t="s">
        <v>70</v>
      </c>
      <c r="M580" t="s">
        <v>188</v>
      </c>
      <c r="N580" s="681">
        <f t="shared" ca="1" si="39"/>
        <v>0</v>
      </c>
      <c r="O580" s="681">
        <f t="shared" ca="1" si="39"/>
        <v>0</v>
      </c>
      <c r="P580" s="681">
        <f t="shared" ca="1" si="39"/>
        <v>0</v>
      </c>
      <c r="Q580" s="681">
        <f t="shared" ca="1" si="39"/>
        <v>0</v>
      </c>
      <c r="R580" s="681">
        <f t="shared" ca="1" si="39"/>
        <v>0</v>
      </c>
      <c r="S580" t="str">
        <f t="shared" si="40"/>
        <v>ASR_Financial_Report_SHP21Final</v>
      </c>
      <c r="T580" s="960">
        <f t="shared" si="41"/>
        <v>44658</v>
      </c>
      <c r="U580" t="str">
        <f t="shared" si="42"/>
        <v>Unaudited</v>
      </c>
    </row>
    <row r="581" spans="1:21" x14ac:dyDescent="0.25">
      <c r="A581" t="s">
        <v>437</v>
      </c>
      <c r="B581" t="s">
        <v>1366</v>
      </c>
      <c r="C581" t="s">
        <v>1367</v>
      </c>
      <c r="D581" s="15">
        <v>1900</v>
      </c>
      <c r="E581" s="121">
        <v>1</v>
      </c>
      <c r="F581" t="s">
        <v>440</v>
      </c>
      <c r="G581" s="121">
        <v>274</v>
      </c>
      <c r="H581" t="s">
        <v>381</v>
      </c>
      <c r="I581" t="s">
        <v>488</v>
      </c>
      <c r="J581" t="s">
        <v>433</v>
      </c>
      <c r="K581" t="s">
        <v>6</v>
      </c>
      <c r="L581" s="758" t="s">
        <v>71</v>
      </c>
      <c r="M581" t="s">
        <v>231</v>
      </c>
      <c r="N581" s="681">
        <f t="shared" ca="1" si="39"/>
        <v>0</v>
      </c>
      <c r="O581" s="681">
        <f t="shared" ca="1" si="39"/>
        <v>0</v>
      </c>
      <c r="P581" s="681">
        <f t="shared" ca="1" si="39"/>
        <v>0</v>
      </c>
      <c r="Q581" s="681">
        <f t="shared" ca="1" si="39"/>
        <v>0</v>
      </c>
      <c r="R581" s="681">
        <f t="shared" ca="1" si="39"/>
        <v>0</v>
      </c>
      <c r="S581" t="str">
        <f t="shared" si="40"/>
        <v>ASR_Financial_Report_SHP21Final</v>
      </c>
      <c r="T581" s="960">
        <f t="shared" si="41"/>
        <v>44658</v>
      </c>
      <c r="U581" t="str">
        <f t="shared" si="42"/>
        <v>Unaudited</v>
      </c>
    </row>
    <row r="582" spans="1:21" x14ac:dyDescent="0.25">
      <c r="A582" t="s">
        <v>437</v>
      </c>
      <c r="B582" t="s">
        <v>1366</v>
      </c>
      <c r="C582" t="s">
        <v>1367</v>
      </c>
      <c r="D582" s="15">
        <v>1900</v>
      </c>
      <c r="E582" s="121">
        <v>1</v>
      </c>
      <c r="F582" t="s">
        <v>440</v>
      </c>
      <c r="G582" s="121">
        <v>274</v>
      </c>
      <c r="H582" t="s">
        <v>381</v>
      </c>
      <c r="I582" t="s">
        <v>488</v>
      </c>
      <c r="J582" t="s">
        <v>433</v>
      </c>
      <c r="K582" t="s">
        <v>6</v>
      </c>
      <c r="L582" s="758" t="s">
        <v>72</v>
      </c>
      <c r="M582" t="s">
        <v>164</v>
      </c>
      <c r="N582" s="681">
        <f t="shared" ca="1" si="39"/>
        <v>0</v>
      </c>
      <c r="O582" s="681">
        <f t="shared" ca="1" si="39"/>
        <v>0</v>
      </c>
      <c r="P582" s="681">
        <f t="shared" ca="1" si="39"/>
        <v>0</v>
      </c>
      <c r="Q582" s="681">
        <f t="shared" ca="1" si="39"/>
        <v>0</v>
      </c>
      <c r="R582" s="681">
        <f t="shared" ca="1" si="39"/>
        <v>0</v>
      </c>
      <c r="S582" t="str">
        <f t="shared" si="40"/>
        <v>ASR_Financial_Report_SHP21Final</v>
      </c>
      <c r="T582" s="960">
        <f t="shared" si="41"/>
        <v>44658</v>
      </c>
      <c r="U582" t="str">
        <f t="shared" si="42"/>
        <v>Unaudited</v>
      </c>
    </row>
    <row r="583" spans="1:21" x14ac:dyDescent="0.25">
      <c r="A583" t="s">
        <v>437</v>
      </c>
      <c r="B583" t="s">
        <v>1366</v>
      </c>
      <c r="C583" t="s">
        <v>1367</v>
      </c>
      <c r="D583" s="15">
        <v>1900</v>
      </c>
      <c r="E583" s="121">
        <v>1</v>
      </c>
      <c r="F583" t="s">
        <v>440</v>
      </c>
      <c r="G583" s="121">
        <v>274</v>
      </c>
      <c r="H583" t="s">
        <v>381</v>
      </c>
      <c r="I583" t="s">
        <v>488</v>
      </c>
      <c r="J583" t="s">
        <v>433</v>
      </c>
      <c r="K583" t="s">
        <v>6</v>
      </c>
      <c r="L583" s="758">
        <v>3.4</v>
      </c>
      <c r="M583" t="s">
        <v>461</v>
      </c>
      <c r="N583" s="681">
        <f t="shared" ca="1" si="39"/>
        <v>0</v>
      </c>
      <c r="O583" s="681">
        <f t="shared" ca="1" si="39"/>
        <v>0</v>
      </c>
      <c r="P583" s="681">
        <f t="shared" ca="1" si="39"/>
        <v>0</v>
      </c>
      <c r="Q583" s="681">
        <f t="shared" ca="1" si="39"/>
        <v>0</v>
      </c>
      <c r="R583" s="681">
        <f t="shared" ca="1" si="39"/>
        <v>0</v>
      </c>
      <c r="S583" t="str">
        <f t="shared" si="40"/>
        <v>ASR_Financial_Report_SHP21Final</v>
      </c>
      <c r="T583" s="960">
        <f t="shared" si="41"/>
        <v>44658</v>
      </c>
      <c r="U583" t="str">
        <f t="shared" si="42"/>
        <v>Unaudited</v>
      </c>
    </row>
    <row r="584" spans="1:21" x14ac:dyDescent="0.25">
      <c r="A584" t="s">
        <v>437</v>
      </c>
      <c r="B584" t="s">
        <v>1366</v>
      </c>
      <c r="C584" t="s">
        <v>1367</v>
      </c>
      <c r="D584" s="15">
        <v>1900</v>
      </c>
      <c r="E584" s="121">
        <v>1</v>
      </c>
      <c r="F584" t="s">
        <v>440</v>
      </c>
      <c r="G584" s="121">
        <v>274</v>
      </c>
      <c r="H584" t="s">
        <v>381</v>
      </c>
      <c r="I584" t="s">
        <v>488</v>
      </c>
      <c r="J584" t="s">
        <v>433</v>
      </c>
      <c r="K584" t="s">
        <v>434</v>
      </c>
      <c r="L584" s="758">
        <v>4.5</v>
      </c>
      <c r="M584" t="s">
        <v>32</v>
      </c>
      <c r="N584" s="681">
        <f t="shared" ca="1" si="39"/>
        <v>0</v>
      </c>
      <c r="O584" s="681">
        <f t="shared" ca="1" si="39"/>
        <v>0</v>
      </c>
      <c r="P584" s="681">
        <f t="shared" ca="1" si="39"/>
        <v>0</v>
      </c>
      <c r="Q584" s="681">
        <f t="shared" ca="1" si="39"/>
        <v>0</v>
      </c>
      <c r="R584" s="681">
        <f t="shared" ca="1" si="39"/>
        <v>0</v>
      </c>
      <c r="S584" t="str">
        <f t="shared" si="40"/>
        <v>ASR_Financial_Report_SHP21Final</v>
      </c>
      <c r="T584" s="960">
        <f t="shared" si="41"/>
        <v>44658</v>
      </c>
      <c r="U584" t="str">
        <f t="shared" si="42"/>
        <v>Unaudited</v>
      </c>
    </row>
    <row r="585" spans="1:21" x14ac:dyDescent="0.25">
      <c r="A585" t="s">
        <v>437</v>
      </c>
      <c r="B585" t="s">
        <v>1366</v>
      </c>
      <c r="C585" t="s">
        <v>1367</v>
      </c>
      <c r="D585" s="15">
        <v>1900</v>
      </c>
      <c r="E585" s="121">
        <v>1</v>
      </c>
      <c r="F585" t="s">
        <v>440</v>
      </c>
      <c r="G585" s="121">
        <v>274</v>
      </c>
      <c r="H585" t="s">
        <v>381</v>
      </c>
      <c r="I585" t="s">
        <v>488</v>
      </c>
      <c r="J585" t="s">
        <v>433</v>
      </c>
      <c r="K585" t="s">
        <v>434</v>
      </c>
      <c r="L585" s="758" t="s">
        <v>925</v>
      </c>
      <c r="M585" t="s">
        <v>916</v>
      </c>
      <c r="N585" s="681">
        <f t="shared" ca="1" si="39"/>
        <v>0</v>
      </c>
      <c r="O585" s="681">
        <f t="shared" ca="1" si="39"/>
        <v>0</v>
      </c>
      <c r="P585" s="681">
        <f t="shared" ca="1" si="39"/>
        <v>0</v>
      </c>
      <c r="Q585" s="681">
        <f t="shared" ca="1" si="39"/>
        <v>0</v>
      </c>
      <c r="R585" s="681">
        <f t="shared" ca="1" si="39"/>
        <v>0</v>
      </c>
      <c r="S585" t="str">
        <f t="shared" si="40"/>
        <v>ASR_Financial_Report_SHP21Final</v>
      </c>
      <c r="T585" s="960">
        <f t="shared" si="41"/>
        <v>44658</v>
      </c>
      <c r="U585" t="str">
        <f t="shared" si="42"/>
        <v>Unaudited</v>
      </c>
    </row>
    <row r="586" spans="1:21" x14ac:dyDescent="0.25">
      <c r="A586" t="s">
        <v>437</v>
      </c>
      <c r="B586" t="s">
        <v>1366</v>
      </c>
      <c r="C586" t="s">
        <v>1367</v>
      </c>
      <c r="D586" s="15">
        <v>1900</v>
      </c>
      <c r="E586" s="121">
        <v>1</v>
      </c>
      <c r="F586" t="s">
        <v>440</v>
      </c>
      <c r="G586" s="121">
        <v>274</v>
      </c>
      <c r="H586" t="s">
        <v>381</v>
      </c>
      <c r="I586" t="s">
        <v>488</v>
      </c>
      <c r="J586" t="s">
        <v>433</v>
      </c>
      <c r="K586" t="s">
        <v>434</v>
      </c>
      <c r="L586" s="758" t="s">
        <v>193</v>
      </c>
      <c r="M586" t="s">
        <v>40</v>
      </c>
      <c r="N586" s="681">
        <f t="shared" ca="1" si="39"/>
        <v>0</v>
      </c>
      <c r="O586" s="681">
        <f t="shared" ca="1" si="39"/>
        <v>0</v>
      </c>
      <c r="P586" s="681">
        <f t="shared" ca="1" si="39"/>
        <v>0</v>
      </c>
      <c r="Q586" s="681">
        <f t="shared" ca="1" si="39"/>
        <v>0</v>
      </c>
      <c r="R586" s="681">
        <f t="shared" ca="1" si="39"/>
        <v>0</v>
      </c>
      <c r="S586" t="str">
        <f t="shared" si="40"/>
        <v>ASR_Financial_Report_SHP21Final</v>
      </c>
      <c r="T586" s="960">
        <f t="shared" si="41"/>
        <v>44658</v>
      </c>
      <c r="U586" t="str">
        <f t="shared" si="42"/>
        <v>Unaudited</v>
      </c>
    </row>
    <row r="587" spans="1:21" x14ac:dyDescent="0.25">
      <c r="A587" t="s">
        <v>437</v>
      </c>
      <c r="B587" t="s">
        <v>1366</v>
      </c>
      <c r="C587" t="s">
        <v>1367</v>
      </c>
      <c r="D587" s="15">
        <v>1900</v>
      </c>
      <c r="E587" s="121">
        <v>1</v>
      </c>
      <c r="F587" t="s">
        <v>440</v>
      </c>
      <c r="G587" s="121">
        <v>274</v>
      </c>
      <c r="H587" t="s">
        <v>381</v>
      </c>
      <c r="I587" t="s">
        <v>488</v>
      </c>
      <c r="J587" t="s">
        <v>433</v>
      </c>
      <c r="K587" t="s">
        <v>434</v>
      </c>
      <c r="L587" s="758" t="s">
        <v>192</v>
      </c>
      <c r="M587" t="s">
        <v>329</v>
      </c>
      <c r="N587" s="681">
        <f t="shared" ca="1" si="39"/>
        <v>0</v>
      </c>
      <c r="O587" s="681">
        <f t="shared" ca="1" si="39"/>
        <v>0</v>
      </c>
      <c r="P587" s="681">
        <f t="shared" ca="1" si="39"/>
        <v>0</v>
      </c>
      <c r="Q587" s="681">
        <f t="shared" ca="1" si="39"/>
        <v>0</v>
      </c>
      <c r="R587" s="681">
        <f t="shared" ca="1" si="39"/>
        <v>0</v>
      </c>
      <c r="S587" t="str">
        <f t="shared" si="40"/>
        <v>ASR_Financial_Report_SHP21Final</v>
      </c>
      <c r="T587" s="960">
        <f t="shared" si="41"/>
        <v>44658</v>
      </c>
      <c r="U587" t="str">
        <f t="shared" si="42"/>
        <v>Unaudited</v>
      </c>
    </row>
    <row r="588" spans="1:21" x14ac:dyDescent="0.25">
      <c r="A588" t="s">
        <v>437</v>
      </c>
      <c r="B588" t="s">
        <v>1366</v>
      </c>
      <c r="C588" t="s">
        <v>1367</v>
      </c>
      <c r="D588" s="15">
        <v>1900</v>
      </c>
      <c r="E588" s="121">
        <v>1</v>
      </c>
      <c r="F588" t="s">
        <v>440</v>
      </c>
      <c r="G588" s="121">
        <v>274</v>
      </c>
      <c r="H588" t="s">
        <v>381</v>
      </c>
      <c r="I588" t="s">
        <v>488</v>
      </c>
      <c r="J588" t="s">
        <v>450</v>
      </c>
      <c r="K588" t="s">
        <v>435</v>
      </c>
      <c r="L588" s="758" t="s">
        <v>79</v>
      </c>
      <c r="M588" t="s">
        <v>27</v>
      </c>
      <c r="N588" s="681">
        <f t="shared" ca="1" si="39"/>
        <v>0</v>
      </c>
      <c r="O588" s="681">
        <f t="shared" ca="1" si="39"/>
        <v>0</v>
      </c>
      <c r="P588" s="681">
        <f t="shared" ca="1" si="39"/>
        <v>0</v>
      </c>
      <c r="Q588" s="681">
        <f t="shared" ca="1" si="39"/>
        <v>0</v>
      </c>
      <c r="R588" s="681">
        <f t="shared" ca="1" si="39"/>
        <v>0</v>
      </c>
      <c r="S588" t="str">
        <f t="shared" si="40"/>
        <v>ASR_Financial_Report_SHP21Final</v>
      </c>
      <c r="T588" s="960">
        <f t="shared" si="41"/>
        <v>44658</v>
      </c>
      <c r="U588" t="str">
        <f t="shared" si="42"/>
        <v>Unaudited</v>
      </c>
    </row>
    <row r="589" spans="1:21" x14ac:dyDescent="0.25">
      <c r="A589" t="s">
        <v>437</v>
      </c>
      <c r="B589" t="s">
        <v>1366</v>
      </c>
      <c r="C589" t="s">
        <v>1367</v>
      </c>
      <c r="D589" s="15">
        <v>1900</v>
      </c>
      <c r="E589" s="121">
        <v>1</v>
      </c>
      <c r="F589" t="s">
        <v>440</v>
      </c>
      <c r="G589" s="121">
        <v>274</v>
      </c>
      <c r="H589" t="s">
        <v>381</v>
      </c>
      <c r="I589" t="s">
        <v>488</v>
      </c>
      <c r="J589" t="s">
        <v>450</v>
      </c>
      <c r="K589" t="s">
        <v>435</v>
      </c>
      <c r="L589" s="758" t="s">
        <v>80</v>
      </c>
      <c r="M589" t="s">
        <v>97</v>
      </c>
      <c r="N589" s="681">
        <f t="shared" ca="1" si="39"/>
        <v>0</v>
      </c>
      <c r="O589" s="681">
        <f t="shared" ca="1" si="39"/>
        <v>0</v>
      </c>
      <c r="P589" s="681">
        <f t="shared" ca="1" si="39"/>
        <v>0</v>
      </c>
      <c r="Q589" s="681">
        <f t="shared" ca="1" si="39"/>
        <v>0</v>
      </c>
      <c r="R589" s="681">
        <f t="shared" ca="1" si="39"/>
        <v>0</v>
      </c>
      <c r="S589" t="str">
        <f t="shared" si="40"/>
        <v>ASR_Financial_Report_SHP21Final</v>
      </c>
      <c r="T589" s="960">
        <f t="shared" si="41"/>
        <v>44658</v>
      </c>
      <c r="U589" t="str">
        <f t="shared" si="42"/>
        <v>Unaudited</v>
      </c>
    </row>
    <row r="590" spans="1:21" x14ac:dyDescent="0.25">
      <c r="A590" t="s">
        <v>437</v>
      </c>
      <c r="B590" t="s">
        <v>1366</v>
      </c>
      <c r="C590" t="s">
        <v>1367</v>
      </c>
      <c r="D590" s="15">
        <v>1900</v>
      </c>
      <c r="E590" s="121">
        <v>1</v>
      </c>
      <c r="F590" t="s">
        <v>440</v>
      </c>
      <c r="G590" s="121">
        <v>274</v>
      </c>
      <c r="H590" t="s">
        <v>381</v>
      </c>
      <c r="I590" t="s">
        <v>488</v>
      </c>
      <c r="J590" t="s">
        <v>450</v>
      </c>
      <c r="K590" t="s">
        <v>435</v>
      </c>
      <c r="L590" s="758" t="s">
        <v>81</v>
      </c>
      <c r="M590" t="s">
        <v>98</v>
      </c>
      <c r="N590" s="681">
        <f t="shared" ca="1" si="39"/>
        <v>0</v>
      </c>
      <c r="O590" s="681">
        <f t="shared" ca="1" si="39"/>
        <v>0</v>
      </c>
      <c r="P590" s="681">
        <f t="shared" ca="1" si="39"/>
        <v>0</v>
      </c>
      <c r="Q590" s="681">
        <f t="shared" ca="1" si="39"/>
        <v>0</v>
      </c>
      <c r="R590" s="681">
        <f t="shared" ca="1" si="39"/>
        <v>0</v>
      </c>
      <c r="S590" t="str">
        <f t="shared" si="40"/>
        <v>ASR_Financial_Report_SHP21Final</v>
      </c>
      <c r="T590" s="960">
        <f t="shared" si="41"/>
        <v>44658</v>
      </c>
      <c r="U590" t="str">
        <f t="shared" si="42"/>
        <v>Unaudited</v>
      </c>
    </row>
    <row r="591" spans="1:21" x14ac:dyDescent="0.25">
      <c r="A591" t="s">
        <v>437</v>
      </c>
      <c r="B591" t="s">
        <v>1366</v>
      </c>
      <c r="C591" t="s">
        <v>1367</v>
      </c>
      <c r="D591" s="15">
        <v>1900</v>
      </c>
      <c r="E591" s="121">
        <v>1</v>
      </c>
      <c r="F591" t="s">
        <v>440</v>
      </c>
      <c r="G591" s="121">
        <v>274</v>
      </c>
      <c r="H591" t="s">
        <v>381</v>
      </c>
      <c r="I591" t="s">
        <v>488</v>
      </c>
      <c r="J591" t="s">
        <v>450</v>
      </c>
      <c r="K591" t="s">
        <v>435</v>
      </c>
      <c r="L591" s="758" t="s">
        <v>82</v>
      </c>
      <c r="M591" t="s">
        <v>99</v>
      </c>
      <c r="N591" s="681">
        <f t="shared" ca="1" si="39"/>
        <v>0</v>
      </c>
      <c r="O591" s="681">
        <f t="shared" ca="1" si="39"/>
        <v>0</v>
      </c>
      <c r="P591" s="681">
        <f t="shared" ca="1" si="39"/>
        <v>0</v>
      </c>
      <c r="Q591" s="681">
        <f t="shared" ca="1" si="39"/>
        <v>0</v>
      </c>
      <c r="R591" s="681">
        <f t="shared" ca="1" si="39"/>
        <v>0</v>
      </c>
      <c r="S591" t="str">
        <f t="shared" si="40"/>
        <v>ASR_Financial_Report_SHP21Final</v>
      </c>
      <c r="T591" s="960">
        <f t="shared" si="41"/>
        <v>44658</v>
      </c>
      <c r="U591" t="str">
        <f t="shared" si="42"/>
        <v>Unaudited</v>
      </c>
    </row>
    <row r="592" spans="1:21" x14ac:dyDescent="0.25">
      <c r="A592" t="s">
        <v>437</v>
      </c>
      <c r="B592" t="s">
        <v>1366</v>
      </c>
      <c r="C592" t="s">
        <v>1367</v>
      </c>
      <c r="D592" s="15">
        <v>1900</v>
      </c>
      <c r="E592" s="121">
        <v>1</v>
      </c>
      <c r="F592" t="s">
        <v>440</v>
      </c>
      <c r="G592" s="121">
        <v>274</v>
      </c>
      <c r="H592" t="s">
        <v>381</v>
      </c>
      <c r="I592" t="s">
        <v>488</v>
      </c>
      <c r="J592" t="s">
        <v>450</v>
      </c>
      <c r="K592" t="s">
        <v>435</v>
      </c>
      <c r="L592" s="758" t="s">
        <v>216</v>
      </c>
      <c r="M592" t="s">
        <v>100</v>
      </c>
      <c r="N592" s="681">
        <f t="shared" ca="1" si="39"/>
        <v>0</v>
      </c>
      <c r="O592" s="681">
        <f t="shared" ca="1" si="39"/>
        <v>0</v>
      </c>
      <c r="P592" s="681">
        <f t="shared" ca="1" si="39"/>
        <v>0</v>
      </c>
      <c r="Q592" s="681">
        <f t="shared" ca="1" si="39"/>
        <v>0</v>
      </c>
      <c r="R592" s="681">
        <f t="shared" ca="1" si="39"/>
        <v>0</v>
      </c>
      <c r="S592" t="str">
        <f t="shared" si="40"/>
        <v>ASR_Financial_Report_SHP21Final</v>
      </c>
      <c r="T592" s="960">
        <f t="shared" si="41"/>
        <v>44658</v>
      </c>
      <c r="U592" t="str">
        <f t="shared" si="42"/>
        <v>Unaudited</v>
      </c>
    </row>
    <row r="593" spans="1:21" x14ac:dyDescent="0.25">
      <c r="A593" t="s">
        <v>437</v>
      </c>
      <c r="B593" t="s">
        <v>1366</v>
      </c>
      <c r="C593" t="s">
        <v>1367</v>
      </c>
      <c r="D593" s="15">
        <v>1900</v>
      </c>
      <c r="E593" s="121">
        <v>1</v>
      </c>
      <c r="F593" t="s">
        <v>440</v>
      </c>
      <c r="G593" s="121">
        <v>274</v>
      </c>
      <c r="H593" t="s">
        <v>381</v>
      </c>
      <c r="I593" t="s">
        <v>488</v>
      </c>
      <c r="J593" t="s">
        <v>450</v>
      </c>
      <c r="K593" t="s">
        <v>435</v>
      </c>
      <c r="L593" s="758" t="s">
        <v>215</v>
      </c>
      <c r="M593" t="s">
        <v>28</v>
      </c>
      <c r="N593" s="681">
        <f t="shared" ca="1" si="39"/>
        <v>0</v>
      </c>
      <c r="O593" s="681">
        <f t="shared" ca="1" si="39"/>
        <v>0</v>
      </c>
      <c r="P593" s="681">
        <f t="shared" ca="1" si="39"/>
        <v>0</v>
      </c>
      <c r="Q593" s="681">
        <f t="shared" ca="1" si="39"/>
        <v>0</v>
      </c>
      <c r="R593" s="681">
        <f t="shared" ca="1" si="39"/>
        <v>0</v>
      </c>
      <c r="S593" t="str">
        <f t="shared" si="40"/>
        <v>ASR_Financial_Report_SHP21Final</v>
      </c>
      <c r="T593" s="960">
        <f t="shared" si="41"/>
        <v>44658</v>
      </c>
      <c r="U593" t="str">
        <f t="shared" si="42"/>
        <v>Unaudited</v>
      </c>
    </row>
    <row r="594" spans="1:21" x14ac:dyDescent="0.25">
      <c r="A594" t="s">
        <v>437</v>
      </c>
      <c r="B594" t="s">
        <v>1366</v>
      </c>
      <c r="C594" t="s">
        <v>1367</v>
      </c>
      <c r="D594" s="15">
        <v>1900</v>
      </c>
      <c r="E594" s="121">
        <v>1</v>
      </c>
      <c r="F594" t="s">
        <v>440</v>
      </c>
      <c r="G594" s="121">
        <v>274</v>
      </c>
      <c r="H594" t="s">
        <v>381</v>
      </c>
      <c r="I594" t="s">
        <v>488</v>
      </c>
      <c r="J594" t="s">
        <v>436</v>
      </c>
      <c r="K594" t="s">
        <v>436</v>
      </c>
      <c r="L594" s="758" t="s">
        <v>84</v>
      </c>
      <c r="M594" t="s">
        <v>327</v>
      </c>
      <c r="N594" s="681">
        <f t="shared" ca="1" si="39"/>
        <v>0</v>
      </c>
      <c r="O594" s="681">
        <f t="shared" ca="1" si="39"/>
        <v>0</v>
      </c>
      <c r="P594" s="681">
        <f t="shared" ca="1" si="39"/>
        <v>0</v>
      </c>
      <c r="Q594" s="681">
        <f t="shared" ca="1" si="39"/>
        <v>0</v>
      </c>
      <c r="R594" s="681">
        <f t="shared" ca="1" si="39"/>
        <v>0</v>
      </c>
      <c r="S594" t="str">
        <f t="shared" si="40"/>
        <v>ASR_Financial_Report_SHP21Final</v>
      </c>
      <c r="T594" s="960">
        <f t="shared" si="41"/>
        <v>44658</v>
      </c>
      <c r="U594" t="str">
        <f t="shared" si="42"/>
        <v>Unaudited</v>
      </c>
    </row>
    <row r="595" spans="1:21" x14ac:dyDescent="0.25">
      <c r="A595" t="s">
        <v>437</v>
      </c>
      <c r="B595" t="s">
        <v>1366</v>
      </c>
      <c r="C595" t="s">
        <v>1367</v>
      </c>
      <c r="D595" s="15">
        <v>1900</v>
      </c>
      <c r="E595" s="121">
        <v>1</v>
      </c>
      <c r="F595" t="s">
        <v>440</v>
      </c>
      <c r="G595" s="121">
        <v>274</v>
      </c>
      <c r="H595" t="s">
        <v>381</v>
      </c>
      <c r="I595" t="s">
        <v>488</v>
      </c>
      <c r="J595" t="s">
        <v>436</v>
      </c>
      <c r="K595" t="s">
        <v>436</v>
      </c>
      <c r="L595" s="758" t="s">
        <v>85</v>
      </c>
      <c r="M595" t="s">
        <v>325</v>
      </c>
      <c r="N595" s="681">
        <f t="shared" ca="1" si="39"/>
        <v>0</v>
      </c>
      <c r="O595" s="681">
        <f t="shared" ca="1" si="39"/>
        <v>0</v>
      </c>
      <c r="P595" s="681">
        <f t="shared" ca="1" si="39"/>
        <v>0</v>
      </c>
      <c r="Q595" s="681">
        <f t="shared" ca="1" si="39"/>
        <v>0</v>
      </c>
      <c r="R595" s="681">
        <f t="shared" ca="1" si="39"/>
        <v>0</v>
      </c>
      <c r="S595" t="str">
        <f t="shared" si="40"/>
        <v>ASR_Financial_Report_SHP21Final</v>
      </c>
      <c r="T595" s="960">
        <f t="shared" si="41"/>
        <v>44658</v>
      </c>
      <c r="U595" t="str">
        <f t="shared" si="42"/>
        <v>Unaudited</v>
      </c>
    </row>
    <row r="596" spans="1:21" x14ac:dyDescent="0.25">
      <c r="A596" t="s">
        <v>437</v>
      </c>
      <c r="B596" t="s">
        <v>1366</v>
      </c>
      <c r="C596" t="s">
        <v>1367</v>
      </c>
      <c r="D596" s="15">
        <v>1900</v>
      </c>
      <c r="E596" s="121">
        <v>1</v>
      </c>
      <c r="F596" t="s">
        <v>440</v>
      </c>
      <c r="G596" s="121">
        <v>274</v>
      </c>
      <c r="H596" t="s">
        <v>381</v>
      </c>
      <c r="I596" t="s">
        <v>488</v>
      </c>
      <c r="J596" t="s">
        <v>436</v>
      </c>
      <c r="K596" t="s">
        <v>436</v>
      </c>
      <c r="L596" s="758" t="s">
        <v>86</v>
      </c>
      <c r="M596" t="s">
        <v>494</v>
      </c>
      <c r="N596" s="681">
        <f t="shared" ca="1" si="39"/>
        <v>0</v>
      </c>
      <c r="O596" s="681">
        <f t="shared" ca="1" si="39"/>
        <v>0</v>
      </c>
      <c r="P596" s="681">
        <f t="shared" ca="1" si="39"/>
        <v>0</v>
      </c>
      <c r="Q596" s="681">
        <f t="shared" ca="1" si="39"/>
        <v>0</v>
      </c>
      <c r="R596" s="681">
        <f t="shared" ca="1" si="39"/>
        <v>0</v>
      </c>
      <c r="S596" t="str">
        <f t="shared" si="40"/>
        <v>ASR_Financial_Report_SHP21Final</v>
      </c>
      <c r="T596" s="960">
        <f t="shared" si="41"/>
        <v>44658</v>
      </c>
      <c r="U596" t="str">
        <f t="shared" si="42"/>
        <v>Unaudited</v>
      </c>
    </row>
    <row r="597" spans="1:21" x14ac:dyDescent="0.25">
      <c r="A597" t="s">
        <v>437</v>
      </c>
      <c r="B597" t="s">
        <v>1366</v>
      </c>
      <c r="C597" t="s">
        <v>1367</v>
      </c>
      <c r="D597" s="15">
        <v>1900</v>
      </c>
      <c r="E597" s="121">
        <v>1</v>
      </c>
      <c r="F597" t="s">
        <v>440</v>
      </c>
      <c r="G597" s="121">
        <v>274</v>
      </c>
      <c r="H597" t="s">
        <v>381</v>
      </c>
      <c r="I597" t="s">
        <v>488</v>
      </c>
      <c r="J597" t="s">
        <v>436</v>
      </c>
      <c r="K597" t="s">
        <v>436</v>
      </c>
      <c r="L597" s="758" t="s">
        <v>87</v>
      </c>
      <c r="M597" t="s">
        <v>495</v>
      </c>
      <c r="N597" s="681">
        <f t="shared" ca="1" si="39"/>
        <v>0</v>
      </c>
      <c r="O597" s="681">
        <f t="shared" ca="1" si="39"/>
        <v>0</v>
      </c>
      <c r="P597" s="681">
        <f t="shared" ca="1" si="39"/>
        <v>0</v>
      </c>
      <c r="Q597" s="681">
        <f t="shared" ca="1" si="39"/>
        <v>0</v>
      </c>
      <c r="R597" s="681">
        <f t="shared" ca="1" si="39"/>
        <v>0</v>
      </c>
      <c r="S597" t="str">
        <f t="shared" si="40"/>
        <v>ASR_Financial_Report_SHP21Final</v>
      </c>
      <c r="T597" s="960">
        <f t="shared" si="41"/>
        <v>44658</v>
      </c>
      <c r="U597" t="str">
        <f t="shared" si="42"/>
        <v>Unaudited</v>
      </c>
    </row>
    <row r="598" spans="1:21" x14ac:dyDescent="0.25">
      <c r="A598" t="s">
        <v>437</v>
      </c>
      <c r="B598" t="s">
        <v>1366</v>
      </c>
      <c r="C598" t="s">
        <v>1367</v>
      </c>
      <c r="D598" s="15">
        <v>1900</v>
      </c>
      <c r="E598" s="121">
        <v>1</v>
      </c>
      <c r="F598" t="s">
        <v>440</v>
      </c>
      <c r="G598" s="121">
        <v>274</v>
      </c>
      <c r="H598" t="s">
        <v>381</v>
      </c>
      <c r="I598" t="s">
        <v>488</v>
      </c>
      <c r="J598" t="s">
        <v>436</v>
      </c>
      <c r="K598" t="s">
        <v>436</v>
      </c>
      <c r="L598" s="758" t="s">
        <v>213</v>
      </c>
      <c r="M598" t="s">
        <v>496</v>
      </c>
      <c r="N598" s="681">
        <f t="shared" ca="1" si="39"/>
        <v>0</v>
      </c>
      <c r="O598" s="681">
        <f t="shared" ca="1" si="39"/>
        <v>0</v>
      </c>
      <c r="P598" s="681">
        <f t="shared" ca="1" si="39"/>
        <v>0</v>
      </c>
      <c r="Q598" s="681">
        <f t="shared" ca="1" si="39"/>
        <v>0</v>
      </c>
      <c r="R598" s="681">
        <f t="shared" ca="1" si="39"/>
        <v>0</v>
      </c>
      <c r="S598" t="str">
        <f t="shared" si="40"/>
        <v>ASR_Financial_Report_SHP21Final</v>
      </c>
      <c r="T598" s="960">
        <f t="shared" si="41"/>
        <v>44658</v>
      </c>
      <c r="U598" t="str">
        <f t="shared" si="42"/>
        <v>Unaudited</v>
      </c>
    </row>
    <row r="599" spans="1:21" x14ac:dyDescent="0.25">
      <c r="A599" t="s">
        <v>437</v>
      </c>
      <c r="B599" t="s">
        <v>1366</v>
      </c>
      <c r="C599" t="s">
        <v>1367</v>
      </c>
      <c r="D599" s="15">
        <v>1900</v>
      </c>
      <c r="E599" s="121">
        <v>1</v>
      </c>
      <c r="F599" t="s">
        <v>440</v>
      </c>
      <c r="G599" s="121">
        <v>274</v>
      </c>
      <c r="H599" t="s">
        <v>381</v>
      </c>
      <c r="I599" t="s">
        <v>489</v>
      </c>
      <c r="J599" t="s">
        <v>26</v>
      </c>
      <c r="K599" t="s">
        <v>26</v>
      </c>
      <c r="L599" s="758" t="s">
        <v>204</v>
      </c>
      <c r="M599" t="s">
        <v>26</v>
      </c>
      <c r="N599" s="681">
        <f t="shared" ca="1" si="39"/>
        <v>0</v>
      </c>
      <c r="O599" s="681">
        <f t="shared" ca="1" si="39"/>
        <v>0</v>
      </c>
      <c r="P599" s="681">
        <f t="shared" ca="1" si="39"/>
        <v>0</v>
      </c>
      <c r="Q599" s="681">
        <f t="shared" ca="1" si="39"/>
        <v>0</v>
      </c>
      <c r="R599" s="681">
        <f t="shared" ca="1" si="39"/>
        <v>0</v>
      </c>
      <c r="S599" t="str">
        <f t="shared" si="40"/>
        <v>ASR_Financial_Report_SHP21Final</v>
      </c>
      <c r="T599" s="960">
        <f t="shared" si="41"/>
        <v>44658</v>
      </c>
      <c r="U599" t="str">
        <f t="shared" si="42"/>
        <v>Unaudited</v>
      </c>
    </row>
    <row r="600" spans="1:21" x14ac:dyDescent="0.25">
      <c r="A600" t="s">
        <v>437</v>
      </c>
      <c r="B600" t="s">
        <v>1366</v>
      </c>
      <c r="C600" t="s">
        <v>1367</v>
      </c>
      <c r="D600" s="15">
        <v>1900</v>
      </c>
      <c r="E600" s="121">
        <v>1</v>
      </c>
      <c r="F600" t="s">
        <v>441</v>
      </c>
      <c r="G600" s="121">
        <v>366</v>
      </c>
      <c r="H600" t="s">
        <v>381</v>
      </c>
      <c r="I600" t="s">
        <v>432</v>
      </c>
      <c r="J600" t="s">
        <v>432</v>
      </c>
      <c r="K600" t="s">
        <v>432</v>
      </c>
      <c r="M600" t="s">
        <v>432</v>
      </c>
      <c r="N600" s="681">
        <f t="shared" ca="1" si="39"/>
        <v>0</v>
      </c>
      <c r="O600" s="681">
        <f t="shared" ca="1" si="39"/>
        <v>0</v>
      </c>
      <c r="P600" s="681">
        <f t="shared" ca="1" si="39"/>
        <v>0</v>
      </c>
      <c r="Q600" s="681">
        <f t="shared" ca="1" si="39"/>
        <v>0</v>
      </c>
      <c r="R600" s="681">
        <f t="shared" ca="1" si="39"/>
        <v>0</v>
      </c>
      <c r="S600" t="str">
        <f t="shared" si="40"/>
        <v>ASR_Financial_Report_SHP21Final</v>
      </c>
      <c r="T600" s="960">
        <f t="shared" si="41"/>
        <v>44658</v>
      </c>
      <c r="U600" t="str">
        <f t="shared" si="42"/>
        <v>Unaudited</v>
      </c>
    </row>
    <row r="601" spans="1:21" x14ac:dyDescent="0.25">
      <c r="A601" t="s">
        <v>437</v>
      </c>
      <c r="B601" t="s">
        <v>1366</v>
      </c>
      <c r="C601" t="s">
        <v>1367</v>
      </c>
      <c r="D601" s="15">
        <v>1900</v>
      </c>
      <c r="E601" s="121">
        <v>1</v>
      </c>
      <c r="F601" t="s">
        <v>441</v>
      </c>
      <c r="G601" s="121">
        <v>366</v>
      </c>
      <c r="H601" t="s">
        <v>381</v>
      </c>
      <c r="I601" t="s">
        <v>487</v>
      </c>
      <c r="J601" t="s">
        <v>12</v>
      </c>
      <c r="K601" t="s">
        <v>12</v>
      </c>
      <c r="L601" s="758">
        <v>1.1000000000000001</v>
      </c>
      <c r="M601" t="s">
        <v>12</v>
      </c>
      <c r="N601" s="681">
        <f t="shared" ca="1" si="39"/>
        <v>0</v>
      </c>
      <c r="O601" s="681">
        <f t="shared" ca="1" si="39"/>
        <v>0</v>
      </c>
      <c r="P601" s="681">
        <f t="shared" ca="1" si="39"/>
        <v>0</v>
      </c>
      <c r="Q601" s="681">
        <f t="shared" ca="1" si="39"/>
        <v>0</v>
      </c>
      <c r="R601" s="681">
        <f t="shared" ca="1" si="39"/>
        <v>0</v>
      </c>
      <c r="S601" t="str">
        <f t="shared" si="40"/>
        <v>ASR_Financial_Report_SHP21Final</v>
      </c>
      <c r="T601" s="960">
        <f t="shared" si="41"/>
        <v>44658</v>
      </c>
      <c r="U601" t="str">
        <f t="shared" si="42"/>
        <v>Unaudited</v>
      </c>
    </row>
    <row r="602" spans="1:21" x14ac:dyDescent="0.25">
      <c r="A602" t="s">
        <v>437</v>
      </c>
      <c r="B602" t="s">
        <v>1366</v>
      </c>
      <c r="C602" t="s">
        <v>1367</v>
      </c>
      <c r="D602" s="15">
        <v>1900</v>
      </c>
      <c r="E602" s="121">
        <v>1</v>
      </c>
      <c r="F602" t="s">
        <v>441</v>
      </c>
      <c r="G602" s="121">
        <v>366</v>
      </c>
      <c r="H602" t="s">
        <v>381</v>
      </c>
      <c r="I602" t="s">
        <v>487</v>
      </c>
      <c r="J602" t="s">
        <v>12</v>
      </c>
      <c r="K602" t="s">
        <v>222</v>
      </c>
      <c r="L602" s="758">
        <v>1.2</v>
      </c>
      <c r="M602" t="s">
        <v>222</v>
      </c>
      <c r="N602" s="681">
        <f t="shared" ca="1" si="39"/>
        <v>0</v>
      </c>
      <c r="O602" s="681">
        <f t="shared" ca="1" si="39"/>
        <v>0</v>
      </c>
      <c r="P602" s="681">
        <f t="shared" ca="1" si="39"/>
        <v>0</v>
      </c>
      <c r="Q602" s="681">
        <f t="shared" ca="1" si="39"/>
        <v>0</v>
      </c>
      <c r="R602" s="681">
        <f t="shared" ca="1" si="39"/>
        <v>0</v>
      </c>
      <c r="S602" t="str">
        <f t="shared" si="40"/>
        <v>ASR_Financial_Report_SHP21Final</v>
      </c>
      <c r="T602" s="960">
        <f t="shared" si="41"/>
        <v>44658</v>
      </c>
      <c r="U602" t="str">
        <f t="shared" si="42"/>
        <v>Unaudited</v>
      </c>
    </row>
    <row r="603" spans="1:21" x14ac:dyDescent="0.25">
      <c r="A603" t="s">
        <v>437</v>
      </c>
      <c r="B603" t="s">
        <v>1366</v>
      </c>
      <c r="C603" t="s">
        <v>1367</v>
      </c>
      <c r="D603" s="15">
        <v>1900</v>
      </c>
      <c r="E603" s="121">
        <v>1</v>
      </c>
      <c r="F603" t="s">
        <v>441</v>
      </c>
      <c r="G603" s="121">
        <v>366</v>
      </c>
      <c r="H603" t="s">
        <v>381</v>
      </c>
      <c r="I603" t="s">
        <v>487</v>
      </c>
      <c r="J603" t="s">
        <v>12</v>
      </c>
      <c r="K603" t="s">
        <v>1304</v>
      </c>
      <c r="L603" s="758" t="s">
        <v>1300</v>
      </c>
      <c r="M603" t="s">
        <v>1304</v>
      </c>
      <c r="N603" s="681">
        <f t="shared" ca="1" si="39"/>
        <v>0</v>
      </c>
      <c r="O603" s="681">
        <f t="shared" ca="1" si="39"/>
        <v>0</v>
      </c>
      <c r="P603" s="681">
        <f t="shared" ca="1" si="39"/>
        <v>0</v>
      </c>
      <c r="Q603" s="681">
        <f t="shared" ca="1" si="39"/>
        <v>0</v>
      </c>
      <c r="R603" s="681">
        <f t="shared" ca="1" si="39"/>
        <v>0</v>
      </c>
      <c r="S603" t="str">
        <f t="shared" si="40"/>
        <v>ASR_Financial_Report_SHP21Final</v>
      </c>
      <c r="T603" s="960">
        <f t="shared" si="41"/>
        <v>44658</v>
      </c>
      <c r="U603" t="str">
        <f t="shared" si="42"/>
        <v>Unaudited</v>
      </c>
    </row>
    <row r="604" spans="1:21" x14ac:dyDescent="0.25">
      <c r="A604" t="s">
        <v>437</v>
      </c>
      <c r="B604" t="s">
        <v>1366</v>
      </c>
      <c r="C604" t="s">
        <v>1367</v>
      </c>
      <c r="D604" s="15">
        <v>1900</v>
      </c>
      <c r="E604" s="121">
        <v>1</v>
      </c>
      <c r="F604" t="s">
        <v>441</v>
      </c>
      <c r="G604" s="121">
        <v>366</v>
      </c>
      <c r="H604" t="s">
        <v>381</v>
      </c>
      <c r="I604" t="s">
        <v>487</v>
      </c>
      <c r="J604" t="s">
        <v>12</v>
      </c>
      <c r="K604" t="s">
        <v>1306</v>
      </c>
      <c r="L604" s="758" t="s">
        <v>1305</v>
      </c>
      <c r="M604" t="s">
        <v>1306</v>
      </c>
      <c r="N604" s="681">
        <f t="shared" ca="1" si="39"/>
        <v>0</v>
      </c>
      <c r="O604" s="681">
        <f t="shared" ca="1" si="39"/>
        <v>0</v>
      </c>
      <c r="P604" s="681">
        <f t="shared" ca="1" si="39"/>
        <v>0</v>
      </c>
      <c r="Q604" s="681">
        <f t="shared" ca="1" si="39"/>
        <v>0</v>
      </c>
      <c r="R604" s="681">
        <f t="shared" ca="1" si="39"/>
        <v>0</v>
      </c>
      <c r="S604" t="str">
        <f t="shared" si="40"/>
        <v>ASR_Financial_Report_SHP21Final</v>
      </c>
      <c r="T604" s="960">
        <f t="shared" si="41"/>
        <v>44658</v>
      </c>
      <c r="U604" t="str">
        <f t="shared" si="42"/>
        <v>Unaudited</v>
      </c>
    </row>
    <row r="605" spans="1:21" x14ac:dyDescent="0.25">
      <c r="A605" t="s">
        <v>437</v>
      </c>
      <c r="B605" t="s">
        <v>1366</v>
      </c>
      <c r="C605" t="s">
        <v>1367</v>
      </c>
      <c r="D605" s="15">
        <v>1900</v>
      </c>
      <c r="E605" s="121">
        <v>1</v>
      </c>
      <c r="F605" t="s">
        <v>441</v>
      </c>
      <c r="G605" s="121">
        <v>366</v>
      </c>
      <c r="H605" t="s">
        <v>381</v>
      </c>
      <c r="I605" t="s">
        <v>487</v>
      </c>
      <c r="J605" t="s">
        <v>13</v>
      </c>
      <c r="K605" t="s">
        <v>13</v>
      </c>
      <c r="L605" s="758" t="s">
        <v>63</v>
      </c>
      <c r="M605" t="s">
        <v>13</v>
      </c>
      <c r="N605" s="681">
        <f t="shared" ca="1" si="39"/>
        <v>0</v>
      </c>
      <c r="O605" s="681">
        <f t="shared" ca="1" si="39"/>
        <v>0</v>
      </c>
      <c r="P605" s="681">
        <f t="shared" ca="1" si="39"/>
        <v>0</v>
      </c>
      <c r="Q605" s="681">
        <f t="shared" ca="1" si="39"/>
        <v>0</v>
      </c>
      <c r="R605" s="681">
        <f t="shared" ca="1" si="39"/>
        <v>0</v>
      </c>
      <c r="S605" t="str">
        <f t="shared" si="40"/>
        <v>ASR_Financial_Report_SHP21Final</v>
      </c>
      <c r="T605" s="960">
        <f t="shared" si="41"/>
        <v>44658</v>
      </c>
      <c r="U605" t="str">
        <f t="shared" si="42"/>
        <v>Unaudited</v>
      </c>
    </row>
    <row r="606" spans="1:21" x14ac:dyDescent="0.25">
      <c r="A606" t="s">
        <v>437</v>
      </c>
      <c r="B606" t="s">
        <v>1366</v>
      </c>
      <c r="C606" t="s">
        <v>1367</v>
      </c>
      <c r="D606" s="15">
        <v>1900</v>
      </c>
      <c r="E606" s="121">
        <v>1</v>
      </c>
      <c r="F606" t="s">
        <v>441</v>
      </c>
      <c r="G606" s="121">
        <v>366</v>
      </c>
      <c r="H606" t="s">
        <v>381</v>
      </c>
      <c r="I606" t="s">
        <v>488</v>
      </c>
      <c r="J606" t="s">
        <v>433</v>
      </c>
      <c r="K606" t="s">
        <v>777</v>
      </c>
      <c r="L606" s="758">
        <v>2.1</v>
      </c>
      <c r="M606" t="s">
        <v>712</v>
      </c>
      <c r="N606" s="681">
        <f t="shared" ca="1" si="39"/>
        <v>0</v>
      </c>
      <c r="O606" s="681">
        <f t="shared" ca="1" si="39"/>
        <v>0</v>
      </c>
      <c r="P606" s="681">
        <f t="shared" ca="1" si="39"/>
        <v>0</v>
      </c>
      <c r="Q606" s="681">
        <f t="shared" ca="1" si="39"/>
        <v>0</v>
      </c>
      <c r="R606" s="681">
        <f t="shared" ca="1" si="39"/>
        <v>0</v>
      </c>
      <c r="S606" t="str">
        <f t="shared" si="40"/>
        <v>ASR_Financial_Report_SHP21Final</v>
      </c>
      <c r="T606" s="960">
        <f t="shared" si="41"/>
        <v>44658</v>
      </c>
      <c r="U606" t="str">
        <f t="shared" si="42"/>
        <v>Unaudited</v>
      </c>
    </row>
    <row r="607" spans="1:21" x14ac:dyDescent="0.25">
      <c r="A607" t="s">
        <v>437</v>
      </c>
      <c r="B607" t="s">
        <v>1366</v>
      </c>
      <c r="C607" t="s">
        <v>1367</v>
      </c>
      <c r="D607" s="15">
        <v>1900</v>
      </c>
      <c r="E607" s="121">
        <v>1</v>
      </c>
      <c r="F607" t="s">
        <v>441</v>
      </c>
      <c r="G607" s="121">
        <v>366</v>
      </c>
      <c r="H607" t="s">
        <v>381</v>
      </c>
      <c r="I607" t="s">
        <v>488</v>
      </c>
      <c r="J607" t="s">
        <v>433</v>
      </c>
      <c r="K607" t="s">
        <v>777</v>
      </c>
      <c r="L607" s="758">
        <v>2.2000000000000002</v>
      </c>
      <c r="M607" t="s">
        <v>713</v>
      </c>
      <c r="N607" s="681">
        <f t="shared" ca="1" si="39"/>
        <v>0</v>
      </c>
      <c r="O607" s="681">
        <f t="shared" ca="1" si="39"/>
        <v>0</v>
      </c>
      <c r="P607" s="681">
        <f t="shared" ca="1" si="39"/>
        <v>0</v>
      </c>
      <c r="Q607" s="681">
        <f t="shared" ca="1" si="39"/>
        <v>0</v>
      </c>
      <c r="R607" s="681">
        <f t="shared" ca="1" si="39"/>
        <v>0</v>
      </c>
      <c r="S607" t="str">
        <f t="shared" si="40"/>
        <v>ASR_Financial_Report_SHP21Final</v>
      </c>
      <c r="T607" s="960">
        <f t="shared" si="41"/>
        <v>44658</v>
      </c>
      <c r="U607" t="str">
        <f t="shared" si="42"/>
        <v>Unaudited</v>
      </c>
    </row>
    <row r="608" spans="1:21" x14ac:dyDescent="0.25">
      <c r="A608" t="s">
        <v>437</v>
      </c>
      <c r="B608" t="s">
        <v>1366</v>
      </c>
      <c r="C608" t="s">
        <v>1367</v>
      </c>
      <c r="D608" s="15">
        <v>1900</v>
      </c>
      <c r="E608" s="121">
        <v>1</v>
      </c>
      <c r="F608" t="s">
        <v>441</v>
      </c>
      <c r="G608" s="121">
        <v>366</v>
      </c>
      <c r="H608" t="s">
        <v>381</v>
      </c>
      <c r="I608" t="s">
        <v>488</v>
      </c>
      <c r="J608" t="s">
        <v>433</v>
      </c>
      <c r="K608" t="s">
        <v>777</v>
      </c>
      <c r="L608" s="758">
        <v>2.2999999999999998</v>
      </c>
      <c r="M608" t="s">
        <v>714</v>
      </c>
      <c r="N608" s="681">
        <f t="shared" ca="1" si="39"/>
        <v>0</v>
      </c>
      <c r="O608" s="681">
        <f t="shared" ca="1" si="39"/>
        <v>0</v>
      </c>
      <c r="P608" s="681">
        <f t="shared" ca="1" si="39"/>
        <v>0</v>
      </c>
      <c r="Q608" s="681">
        <f t="shared" ca="1" si="39"/>
        <v>0</v>
      </c>
      <c r="R608" s="681">
        <f t="shared" ca="1" si="39"/>
        <v>0</v>
      </c>
      <c r="S608" t="str">
        <f t="shared" si="40"/>
        <v>ASR_Financial_Report_SHP21Final</v>
      </c>
      <c r="T608" s="960">
        <f t="shared" si="41"/>
        <v>44658</v>
      </c>
      <c r="U608" t="str">
        <f t="shared" si="42"/>
        <v>Unaudited</v>
      </c>
    </row>
    <row r="609" spans="1:21" x14ac:dyDescent="0.25">
      <c r="A609" t="s">
        <v>437</v>
      </c>
      <c r="B609" t="s">
        <v>1366</v>
      </c>
      <c r="C609" t="s">
        <v>1367</v>
      </c>
      <c r="D609" s="15">
        <v>1900</v>
      </c>
      <c r="E609" s="121">
        <v>1</v>
      </c>
      <c r="F609" t="s">
        <v>441</v>
      </c>
      <c r="G609" s="121">
        <v>366</v>
      </c>
      <c r="H609" t="s">
        <v>381</v>
      </c>
      <c r="I609" t="s">
        <v>488</v>
      </c>
      <c r="J609" t="s">
        <v>433</v>
      </c>
      <c r="K609" t="s">
        <v>777</v>
      </c>
      <c r="L609" s="758">
        <v>2.4</v>
      </c>
      <c r="M609" t="s">
        <v>715</v>
      </c>
      <c r="N609" s="681">
        <f t="shared" ca="1" si="39"/>
        <v>0</v>
      </c>
      <c r="O609" s="681">
        <f t="shared" ca="1" si="39"/>
        <v>0</v>
      </c>
      <c r="P609" s="681">
        <f t="shared" ca="1" si="39"/>
        <v>0</v>
      </c>
      <c r="Q609" s="681">
        <f t="shared" ca="1" si="39"/>
        <v>0</v>
      </c>
      <c r="R609" s="681">
        <f t="shared" ca="1" si="39"/>
        <v>0</v>
      </c>
      <c r="S609" t="str">
        <f t="shared" si="40"/>
        <v>ASR_Financial_Report_SHP21Final</v>
      </c>
      <c r="T609" s="960">
        <f t="shared" si="41"/>
        <v>44658</v>
      </c>
      <c r="U609" t="str">
        <f t="shared" si="42"/>
        <v>Unaudited</v>
      </c>
    </row>
    <row r="610" spans="1:21" x14ac:dyDescent="0.25">
      <c r="A610" t="s">
        <v>437</v>
      </c>
      <c r="B610" t="s">
        <v>1366</v>
      </c>
      <c r="C610" t="s">
        <v>1367</v>
      </c>
      <c r="D610" s="15">
        <v>1900</v>
      </c>
      <c r="E610" s="121">
        <v>1</v>
      </c>
      <c r="F610" t="s">
        <v>441</v>
      </c>
      <c r="G610" s="121">
        <v>366</v>
      </c>
      <c r="H610" t="s">
        <v>381</v>
      </c>
      <c r="I610" t="s">
        <v>488</v>
      </c>
      <c r="J610" t="s">
        <v>433</v>
      </c>
      <c r="K610" t="s">
        <v>777</v>
      </c>
      <c r="L610" s="758">
        <v>2.5</v>
      </c>
      <c r="M610" t="s">
        <v>757</v>
      </c>
      <c r="N610" s="681">
        <f t="shared" ca="1" si="39"/>
        <v>0</v>
      </c>
      <c r="O610" s="681">
        <f t="shared" ca="1" si="39"/>
        <v>0</v>
      </c>
      <c r="P610" s="681">
        <f t="shared" ca="1" si="39"/>
        <v>0</v>
      </c>
      <c r="Q610" s="681">
        <f t="shared" ca="1" si="39"/>
        <v>0</v>
      </c>
      <c r="R610" s="681">
        <f t="shared" ca="1" si="39"/>
        <v>0</v>
      </c>
      <c r="S610" t="str">
        <f t="shared" si="40"/>
        <v>ASR_Financial_Report_SHP21Final</v>
      </c>
      <c r="T610" s="960">
        <f t="shared" si="41"/>
        <v>44658</v>
      </c>
      <c r="U610" t="str">
        <f t="shared" si="42"/>
        <v>Unaudited</v>
      </c>
    </row>
    <row r="611" spans="1:21" x14ac:dyDescent="0.25">
      <c r="A611" t="s">
        <v>437</v>
      </c>
      <c r="B611" t="s">
        <v>1366</v>
      </c>
      <c r="C611" t="s">
        <v>1367</v>
      </c>
      <c r="D611" s="15">
        <v>1900</v>
      </c>
      <c r="E611" s="121">
        <v>1</v>
      </c>
      <c r="F611" t="s">
        <v>441</v>
      </c>
      <c r="G611" s="121">
        <v>366</v>
      </c>
      <c r="H611" t="s">
        <v>381</v>
      </c>
      <c r="I611" t="s">
        <v>488</v>
      </c>
      <c r="J611" t="s">
        <v>433</v>
      </c>
      <c r="K611" t="s">
        <v>777</v>
      </c>
      <c r="L611" s="758">
        <v>2.6</v>
      </c>
      <c r="M611" t="s">
        <v>186</v>
      </c>
      <c r="N611" s="681">
        <f t="shared" ca="1" si="39"/>
        <v>0</v>
      </c>
      <c r="O611" s="681">
        <f t="shared" ca="1" si="39"/>
        <v>0</v>
      </c>
      <c r="P611" s="681">
        <f t="shared" ca="1" si="39"/>
        <v>0</v>
      </c>
      <c r="Q611" s="681">
        <f t="shared" ca="1" si="39"/>
        <v>0</v>
      </c>
      <c r="R611" s="681">
        <f t="shared" ca="1" si="39"/>
        <v>0</v>
      </c>
      <c r="S611" t="str">
        <f t="shared" si="40"/>
        <v>ASR_Financial_Report_SHP21Final</v>
      </c>
      <c r="T611" s="960">
        <f t="shared" si="41"/>
        <v>44658</v>
      </c>
      <c r="U611" t="str">
        <f t="shared" si="42"/>
        <v>Unaudited</v>
      </c>
    </row>
    <row r="612" spans="1:21" x14ac:dyDescent="0.25">
      <c r="A612" t="s">
        <v>437</v>
      </c>
      <c r="B612" t="s">
        <v>1366</v>
      </c>
      <c r="C612" t="s">
        <v>1367</v>
      </c>
      <c r="D612" s="15">
        <v>1900</v>
      </c>
      <c r="E612" s="121">
        <v>1</v>
      </c>
      <c r="F612" t="s">
        <v>441</v>
      </c>
      <c r="G612" s="121">
        <v>366</v>
      </c>
      <c r="H612" t="s">
        <v>381</v>
      </c>
      <c r="I612" t="s">
        <v>488</v>
      </c>
      <c r="J612" t="s">
        <v>433</v>
      </c>
      <c r="K612" t="s">
        <v>777</v>
      </c>
      <c r="L612" s="758">
        <v>2.7</v>
      </c>
      <c r="M612" t="s">
        <v>778</v>
      </c>
      <c r="N612" s="681">
        <f t="shared" ca="1" si="39"/>
        <v>0</v>
      </c>
      <c r="O612" s="681">
        <f t="shared" ca="1" si="39"/>
        <v>0</v>
      </c>
      <c r="P612" s="681">
        <f t="shared" ca="1" si="39"/>
        <v>0</v>
      </c>
      <c r="Q612" s="681">
        <f t="shared" ca="1" si="39"/>
        <v>0</v>
      </c>
      <c r="R612" s="681">
        <f t="shared" ca="1" si="39"/>
        <v>0</v>
      </c>
      <c r="S612" t="str">
        <f t="shared" si="40"/>
        <v>ASR_Financial_Report_SHP21Final</v>
      </c>
      <c r="T612" s="960">
        <f t="shared" si="41"/>
        <v>44658</v>
      </c>
      <c r="U612" t="str">
        <f t="shared" si="42"/>
        <v>Unaudited</v>
      </c>
    </row>
    <row r="613" spans="1:21" x14ac:dyDescent="0.25">
      <c r="A613" t="s">
        <v>437</v>
      </c>
      <c r="B613" t="s">
        <v>1366</v>
      </c>
      <c r="C613" t="s">
        <v>1367</v>
      </c>
      <c r="D613" s="15">
        <v>1900</v>
      </c>
      <c r="E613" s="121">
        <v>1</v>
      </c>
      <c r="F613" t="s">
        <v>441</v>
      </c>
      <c r="G613" s="121">
        <v>366</v>
      </c>
      <c r="H613" t="s">
        <v>381</v>
      </c>
      <c r="I613" t="s">
        <v>488</v>
      </c>
      <c r="J613" t="s">
        <v>433</v>
      </c>
      <c r="K613" t="s">
        <v>777</v>
      </c>
      <c r="L613" s="758">
        <v>2.8</v>
      </c>
      <c r="M613" t="s">
        <v>779</v>
      </c>
      <c r="N613" s="681">
        <f t="shared" ca="1" si="39"/>
        <v>0</v>
      </c>
      <c r="O613" s="681">
        <f t="shared" ca="1" si="39"/>
        <v>0</v>
      </c>
      <c r="P613" s="681">
        <f t="shared" ca="1" si="39"/>
        <v>0</v>
      </c>
      <c r="Q613" s="681">
        <f t="shared" ca="1" si="39"/>
        <v>0</v>
      </c>
      <c r="R613" s="681">
        <f t="shared" ca="1" si="39"/>
        <v>0</v>
      </c>
      <c r="S613" t="str">
        <f t="shared" si="40"/>
        <v>ASR_Financial_Report_SHP21Final</v>
      </c>
      <c r="T613" s="960">
        <f t="shared" si="41"/>
        <v>44658</v>
      </c>
      <c r="U613" t="str">
        <f t="shared" si="42"/>
        <v>Unaudited</v>
      </c>
    </row>
    <row r="614" spans="1:21" x14ac:dyDescent="0.25">
      <c r="A614" t="s">
        <v>437</v>
      </c>
      <c r="B614" t="s">
        <v>1366</v>
      </c>
      <c r="C614" t="s">
        <v>1367</v>
      </c>
      <c r="D614" s="15">
        <v>1900</v>
      </c>
      <c r="E614" s="121">
        <v>1</v>
      </c>
      <c r="F614" t="s">
        <v>441</v>
      </c>
      <c r="G614" s="121">
        <v>366</v>
      </c>
      <c r="H614" t="s">
        <v>381</v>
      </c>
      <c r="I614" t="s">
        <v>488</v>
      </c>
      <c r="J614" t="s">
        <v>433</v>
      </c>
      <c r="K614" t="s">
        <v>777</v>
      </c>
      <c r="L614" s="758">
        <v>2.9</v>
      </c>
      <c r="M614" t="s">
        <v>760</v>
      </c>
      <c r="N614" s="681">
        <f t="shared" ca="1" si="39"/>
        <v>0</v>
      </c>
      <c r="O614" s="681">
        <f t="shared" ca="1" si="39"/>
        <v>0</v>
      </c>
      <c r="P614" s="681">
        <f t="shared" ca="1" si="39"/>
        <v>0</v>
      </c>
      <c r="Q614" s="681">
        <f t="shared" ca="1" si="39"/>
        <v>0</v>
      </c>
      <c r="R614" s="681">
        <f t="shared" ca="1" si="39"/>
        <v>0</v>
      </c>
      <c r="S614" t="str">
        <f t="shared" si="40"/>
        <v>ASR_Financial_Report_SHP21Final</v>
      </c>
      <c r="T614" s="960">
        <f t="shared" si="41"/>
        <v>44658</v>
      </c>
      <c r="U614" t="str">
        <f t="shared" si="42"/>
        <v>Unaudited</v>
      </c>
    </row>
    <row r="615" spans="1:21" x14ac:dyDescent="0.25">
      <c r="A615" t="s">
        <v>437</v>
      </c>
      <c r="B615" t="s">
        <v>1366</v>
      </c>
      <c r="C615" t="s">
        <v>1367</v>
      </c>
      <c r="D615" s="15">
        <v>1900</v>
      </c>
      <c r="E615" s="121">
        <v>1</v>
      </c>
      <c r="F615" t="s">
        <v>441</v>
      </c>
      <c r="G615" s="121">
        <v>366</v>
      </c>
      <c r="H615" t="s">
        <v>381</v>
      </c>
      <c r="I615" t="s">
        <v>488</v>
      </c>
      <c r="J615" t="s">
        <v>433</v>
      </c>
      <c r="K615" t="s">
        <v>223</v>
      </c>
      <c r="L615" s="758">
        <v>2.11</v>
      </c>
      <c r="M615" t="s">
        <v>228</v>
      </c>
      <c r="N615" s="681">
        <f t="shared" ca="1" si="39"/>
        <v>0</v>
      </c>
      <c r="O615" s="681">
        <f t="shared" ca="1" si="39"/>
        <v>0</v>
      </c>
      <c r="P615" s="681">
        <f t="shared" ca="1" si="39"/>
        <v>0</v>
      </c>
      <c r="Q615" s="681">
        <f t="shared" ca="1" si="39"/>
        <v>0</v>
      </c>
      <c r="R615" s="681">
        <f t="shared" ca="1" si="39"/>
        <v>0</v>
      </c>
      <c r="S615" t="str">
        <f t="shared" si="40"/>
        <v>ASR_Financial_Report_SHP21Final</v>
      </c>
      <c r="T615" s="960">
        <f t="shared" si="41"/>
        <v>44658</v>
      </c>
      <c r="U615" t="str">
        <f t="shared" si="42"/>
        <v>Unaudited</v>
      </c>
    </row>
    <row r="616" spans="1:21" x14ac:dyDescent="0.25">
      <c r="A616" t="s">
        <v>437</v>
      </c>
      <c r="B616" t="s">
        <v>1366</v>
      </c>
      <c r="C616" t="s">
        <v>1367</v>
      </c>
      <c r="D616" s="15">
        <v>1900</v>
      </c>
      <c r="E616" s="121">
        <v>1</v>
      </c>
      <c r="F616" t="s">
        <v>441</v>
      </c>
      <c r="G616" s="121">
        <v>366</v>
      </c>
      <c r="H616" t="s">
        <v>381</v>
      </c>
      <c r="I616" t="s">
        <v>488</v>
      </c>
      <c r="J616" t="s">
        <v>433</v>
      </c>
      <c r="K616" t="s">
        <v>223</v>
      </c>
      <c r="L616" s="758">
        <v>2.12</v>
      </c>
      <c r="M616" t="s">
        <v>552</v>
      </c>
      <c r="N616" s="681">
        <f t="shared" ca="1" si="39"/>
        <v>0</v>
      </c>
      <c r="O616" s="681">
        <f t="shared" ca="1" si="39"/>
        <v>0</v>
      </c>
      <c r="P616" s="681">
        <f t="shared" ca="1" si="39"/>
        <v>0</v>
      </c>
      <c r="Q616" s="681">
        <f t="shared" ca="1" si="39"/>
        <v>0</v>
      </c>
      <c r="R616" s="681">
        <f t="shared" ca="1" si="39"/>
        <v>0</v>
      </c>
      <c r="S616" t="str">
        <f t="shared" si="40"/>
        <v>ASR_Financial_Report_SHP21Final</v>
      </c>
      <c r="T616" s="960">
        <f t="shared" si="41"/>
        <v>44658</v>
      </c>
      <c r="U616" t="str">
        <f t="shared" si="42"/>
        <v>Unaudited</v>
      </c>
    </row>
    <row r="617" spans="1:21" x14ac:dyDescent="0.25">
      <c r="A617" t="s">
        <v>437</v>
      </c>
      <c r="B617" t="s">
        <v>1366</v>
      </c>
      <c r="C617" t="s">
        <v>1367</v>
      </c>
      <c r="D617" s="15">
        <v>1900</v>
      </c>
      <c r="E617" s="121">
        <v>1</v>
      </c>
      <c r="F617" t="s">
        <v>441</v>
      </c>
      <c r="G617" s="121">
        <v>366</v>
      </c>
      <c r="H617" t="s">
        <v>381</v>
      </c>
      <c r="I617" t="s">
        <v>488</v>
      </c>
      <c r="J617" t="s">
        <v>433</v>
      </c>
      <c r="K617" t="s">
        <v>223</v>
      </c>
      <c r="L617" s="758">
        <v>2.13</v>
      </c>
      <c r="M617" t="s">
        <v>229</v>
      </c>
      <c r="N617" s="681">
        <f t="shared" ca="1" si="39"/>
        <v>0</v>
      </c>
      <c r="O617" s="681">
        <f t="shared" ca="1" si="39"/>
        <v>0</v>
      </c>
      <c r="P617" s="681">
        <f t="shared" ca="1" si="39"/>
        <v>0</v>
      </c>
      <c r="Q617" s="681">
        <f t="shared" ca="1" si="39"/>
        <v>0</v>
      </c>
      <c r="R617" s="681">
        <f t="shared" ca="1" si="39"/>
        <v>0</v>
      </c>
      <c r="S617" t="str">
        <f t="shared" si="40"/>
        <v>ASR_Financial_Report_SHP21Final</v>
      </c>
      <c r="T617" s="960">
        <f t="shared" si="41"/>
        <v>44658</v>
      </c>
      <c r="U617" t="str">
        <f t="shared" si="42"/>
        <v>Unaudited</v>
      </c>
    </row>
    <row r="618" spans="1:21" x14ac:dyDescent="0.25">
      <c r="A618" t="s">
        <v>437</v>
      </c>
      <c r="B618" t="s">
        <v>1366</v>
      </c>
      <c r="C618" t="s">
        <v>1367</v>
      </c>
      <c r="D618" s="15">
        <v>1900</v>
      </c>
      <c r="E618" s="121">
        <v>1</v>
      </c>
      <c r="F618" t="s">
        <v>441</v>
      </c>
      <c r="G618" s="121">
        <v>366</v>
      </c>
      <c r="H618" t="s">
        <v>381</v>
      </c>
      <c r="I618" t="s">
        <v>488</v>
      </c>
      <c r="J618" t="s">
        <v>433</v>
      </c>
      <c r="K618" t="s">
        <v>223</v>
      </c>
      <c r="L618" s="758">
        <v>2.14</v>
      </c>
      <c r="M618" t="s">
        <v>556</v>
      </c>
      <c r="N618" s="681">
        <f t="shared" ca="1" si="39"/>
        <v>0</v>
      </c>
      <c r="O618" s="681">
        <f t="shared" ca="1" si="39"/>
        <v>0</v>
      </c>
      <c r="P618" s="681">
        <f t="shared" ca="1" si="39"/>
        <v>0</v>
      </c>
      <c r="Q618" s="681">
        <f t="shared" ca="1" si="39"/>
        <v>0</v>
      </c>
      <c r="R618" s="681">
        <f t="shared" ca="1" si="39"/>
        <v>0</v>
      </c>
      <c r="S618" t="str">
        <f t="shared" si="40"/>
        <v>ASR_Financial_Report_SHP21Final</v>
      </c>
      <c r="T618" s="960">
        <f t="shared" si="41"/>
        <v>44658</v>
      </c>
      <c r="U618" t="str">
        <f t="shared" si="42"/>
        <v>Unaudited</v>
      </c>
    </row>
    <row r="619" spans="1:21" x14ac:dyDescent="0.25">
      <c r="A619" t="s">
        <v>437</v>
      </c>
      <c r="B619" t="s">
        <v>1366</v>
      </c>
      <c r="C619" t="s">
        <v>1367</v>
      </c>
      <c r="D619" s="15">
        <v>1900</v>
      </c>
      <c r="E619" s="121">
        <v>1</v>
      </c>
      <c r="F619" t="s">
        <v>441</v>
      </c>
      <c r="G619" s="121">
        <v>366</v>
      </c>
      <c r="H619" t="s">
        <v>381</v>
      </c>
      <c r="I619" t="s">
        <v>488</v>
      </c>
      <c r="J619" t="s">
        <v>433</v>
      </c>
      <c r="K619" t="s">
        <v>223</v>
      </c>
      <c r="L619" s="758">
        <v>2.15</v>
      </c>
      <c r="M619" t="s">
        <v>20</v>
      </c>
      <c r="N619" s="681">
        <f t="shared" ca="1" si="39"/>
        <v>0</v>
      </c>
      <c r="O619" s="681">
        <f t="shared" ca="1" si="39"/>
        <v>0</v>
      </c>
      <c r="P619" s="681">
        <f t="shared" ca="1" si="39"/>
        <v>0</v>
      </c>
      <c r="Q619" s="681">
        <f t="shared" ca="1" si="39"/>
        <v>0</v>
      </c>
      <c r="R619" s="681">
        <f t="shared" ca="1" si="39"/>
        <v>0</v>
      </c>
      <c r="S619" t="str">
        <f t="shared" si="40"/>
        <v>ASR_Financial_Report_SHP21Final</v>
      </c>
      <c r="T619" s="960">
        <f t="shared" si="41"/>
        <v>44658</v>
      </c>
      <c r="U619" t="str">
        <f t="shared" si="42"/>
        <v>Unaudited</v>
      </c>
    </row>
    <row r="620" spans="1:21" x14ac:dyDescent="0.25">
      <c r="A620" t="s">
        <v>437</v>
      </c>
      <c r="B620" t="s">
        <v>1366</v>
      </c>
      <c r="C620" t="s">
        <v>1367</v>
      </c>
      <c r="D620" s="15">
        <v>1900</v>
      </c>
      <c r="E620" s="121">
        <v>1</v>
      </c>
      <c r="F620" t="s">
        <v>441</v>
      </c>
      <c r="G620" s="121">
        <v>366</v>
      </c>
      <c r="H620" t="s">
        <v>381</v>
      </c>
      <c r="I620" t="s">
        <v>488</v>
      </c>
      <c r="J620" t="s">
        <v>433</v>
      </c>
      <c r="K620" t="s">
        <v>223</v>
      </c>
      <c r="L620" s="758">
        <v>2.16</v>
      </c>
      <c r="M620" t="s">
        <v>780</v>
      </c>
      <c r="N620" s="681">
        <f t="shared" ca="1" si="39"/>
        <v>0</v>
      </c>
      <c r="O620" s="681">
        <f t="shared" ca="1" si="39"/>
        <v>0</v>
      </c>
      <c r="P620" s="681">
        <f t="shared" ca="1" si="39"/>
        <v>0</v>
      </c>
      <c r="Q620" s="681">
        <f t="shared" ca="1" si="39"/>
        <v>0</v>
      </c>
      <c r="R620" s="681">
        <f t="shared" ca="1" si="39"/>
        <v>0</v>
      </c>
      <c r="S620" t="str">
        <f t="shared" si="40"/>
        <v>ASR_Financial_Report_SHP21Final</v>
      </c>
      <c r="T620" s="960">
        <f t="shared" si="41"/>
        <v>44658</v>
      </c>
      <c r="U620" t="str">
        <f t="shared" si="42"/>
        <v>Unaudited</v>
      </c>
    </row>
    <row r="621" spans="1:21" x14ac:dyDescent="0.25">
      <c r="A621" t="s">
        <v>437</v>
      </c>
      <c r="B621" t="s">
        <v>1366</v>
      </c>
      <c r="C621" t="s">
        <v>1367</v>
      </c>
      <c r="D621" s="15">
        <v>1900</v>
      </c>
      <c r="E621" s="121">
        <v>1</v>
      </c>
      <c r="F621" t="s">
        <v>441</v>
      </c>
      <c r="G621" s="121">
        <v>366</v>
      </c>
      <c r="H621" t="s">
        <v>381</v>
      </c>
      <c r="I621" t="s">
        <v>488</v>
      </c>
      <c r="J621" t="s">
        <v>433</v>
      </c>
      <c r="K621" t="s">
        <v>223</v>
      </c>
      <c r="L621" s="758">
        <v>2.17</v>
      </c>
      <c r="M621" t="s">
        <v>1033</v>
      </c>
      <c r="N621" s="681">
        <f t="shared" ca="1" si="39"/>
        <v>0</v>
      </c>
      <c r="O621" s="681">
        <f t="shared" ca="1" si="39"/>
        <v>0</v>
      </c>
      <c r="P621" s="681">
        <f t="shared" ca="1" si="39"/>
        <v>0</v>
      </c>
      <c r="Q621" s="681">
        <f t="shared" ca="1" si="39"/>
        <v>0</v>
      </c>
      <c r="R621" s="681">
        <f t="shared" ca="1" si="39"/>
        <v>0</v>
      </c>
      <c r="S621" t="str">
        <f t="shared" si="40"/>
        <v>ASR_Financial_Report_SHP21Final</v>
      </c>
      <c r="T621" s="960">
        <f t="shared" si="41"/>
        <v>44658</v>
      </c>
      <c r="U621" t="str">
        <f t="shared" si="42"/>
        <v>Unaudited</v>
      </c>
    </row>
    <row r="622" spans="1:21" x14ac:dyDescent="0.25">
      <c r="A622" t="s">
        <v>437</v>
      </c>
      <c r="B622" t="s">
        <v>1366</v>
      </c>
      <c r="C622" t="s">
        <v>1367</v>
      </c>
      <c r="D622" s="15">
        <v>1900</v>
      </c>
      <c r="E622" s="121">
        <v>1</v>
      </c>
      <c r="F622" t="s">
        <v>441</v>
      </c>
      <c r="G622" s="121">
        <v>366</v>
      </c>
      <c r="H622" t="s">
        <v>381</v>
      </c>
      <c r="I622" t="s">
        <v>488</v>
      </c>
      <c r="J622" t="s">
        <v>433</v>
      </c>
      <c r="K622" t="s">
        <v>223</v>
      </c>
      <c r="L622" s="758">
        <v>2.1800000000000002</v>
      </c>
      <c r="M622" t="s">
        <v>648</v>
      </c>
      <c r="N622" s="681">
        <f t="shared" ca="1" si="39"/>
        <v>0</v>
      </c>
      <c r="O622" s="681">
        <f t="shared" ca="1" si="39"/>
        <v>0</v>
      </c>
      <c r="P622" s="681">
        <f t="shared" ca="1" si="39"/>
        <v>0</v>
      </c>
      <c r="Q622" s="681">
        <f t="shared" ca="1" si="39"/>
        <v>0</v>
      </c>
      <c r="R622" s="681">
        <f t="shared" ca="1" si="39"/>
        <v>0</v>
      </c>
      <c r="S622" t="str">
        <f t="shared" si="40"/>
        <v>ASR_Financial_Report_SHP21Final</v>
      </c>
      <c r="T622" s="960">
        <f t="shared" si="41"/>
        <v>44658</v>
      </c>
      <c r="U622" t="str">
        <f t="shared" si="42"/>
        <v>Unaudited</v>
      </c>
    </row>
    <row r="623" spans="1:21" x14ac:dyDescent="0.25">
      <c r="A623" t="s">
        <v>437</v>
      </c>
      <c r="B623" t="s">
        <v>1366</v>
      </c>
      <c r="C623" t="s">
        <v>1367</v>
      </c>
      <c r="D623" s="15">
        <v>1900</v>
      </c>
      <c r="E623" s="121">
        <v>1</v>
      </c>
      <c r="F623" t="s">
        <v>441</v>
      </c>
      <c r="G623" s="121">
        <v>366</v>
      </c>
      <c r="H623" t="s">
        <v>381</v>
      </c>
      <c r="I623" t="s">
        <v>488</v>
      </c>
      <c r="J623" t="s">
        <v>433</v>
      </c>
      <c r="K623" t="s">
        <v>223</v>
      </c>
      <c r="L623" s="758">
        <v>2.19</v>
      </c>
      <c r="M623" t="s">
        <v>218</v>
      </c>
      <c r="N623" s="681">
        <f t="shared" ca="1" si="39"/>
        <v>0</v>
      </c>
      <c r="O623" s="681">
        <f t="shared" ca="1" si="39"/>
        <v>0</v>
      </c>
      <c r="P623" s="681">
        <f t="shared" ca="1" si="39"/>
        <v>0</v>
      </c>
      <c r="Q623" s="681">
        <f t="shared" ca="1" si="39"/>
        <v>0</v>
      </c>
      <c r="R623" s="681">
        <f t="shared" ca="1" si="39"/>
        <v>0</v>
      </c>
      <c r="S623" t="str">
        <f t="shared" si="40"/>
        <v>ASR_Financial_Report_SHP21Final</v>
      </c>
      <c r="T623" s="960">
        <f t="shared" si="41"/>
        <v>44658</v>
      </c>
      <c r="U623" t="str">
        <f t="shared" si="42"/>
        <v>Unaudited</v>
      </c>
    </row>
    <row r="624" spans="1:21" x14ac:dyDescent="0.25">
      <c r="A624" t="s">
        <v>437</v>
      </c>
      <c r="B624" t="s">
        <v>1366</v>
      </c>
      <c r="C624" t="s">
        <v>1367</v>
      </c>
      <c r="D624" s="15">
        <v>1900</v>
      </c>
      <c r="E624" s="121">
        <v>1</v>
      </c>
      <c r="F624" t="s">
        <v>441</v>
      </c>
      <c r="G624" s="121">
        <v>366</v>
      </c>
      <c r="H624" t="s">
        <v>381</v>
      </c>
      <c r="I624" t="s">
        <v>488</v>
      </c>
      <c r="J624" t="s">
        <v>433</v>
      </c>
      <c r="K624" t="s">
        <v>223</v>
      </c>
      <c r="L624" s="758" t="s">
        <v>691</v>
      </c>
      <c r="M624" t="s">
        <v>230</v>
      </c>
      <c r="N624" s="681">
        <f t="shared" ca="1" si="39"/>
        <v>0</v>
      </c>
      <c r="O624" s="681">
        <f t="shared" ca="1" si="39"/>
        <v>0</v>
      </c>
      <c r="P624" s="681">
        <f t="shared" ca="1" si="39"/>
        <v>0</v>
      </c>
      <c r="Q624" s="681">
        <f t="shared" ca="1" si="39"/>
        <v>0</v>
      </c>
      <c r="R624" s="681">
        <f t="shared" ca="1" si="39"/>
        <v>0</v>
      </c>
      <c r="S624" t="str">
        <f t="shared" si="40"/>
        <v>ASR_Financial_Report_SHP21Final</v>
      </c>
      <c r="T624" s="960">
        <f t="shared" si="41"/>
        <v>44658</v>
      </c>
      <c r="U624" t="str">
        <f t="shared" si="42"/>
        <v>Unaudited</v>
      </c>
    </row>
    <row r="625" spans="1:21" x14ac:dyDescent="0.25">
      <c r="A625" t="s">
        <v>437</v>
      </c>
      <c r="B625" t="s">
        <v>1366</v>
      </c>
      <c r="C625" t="s">
        <v>1367</v>
      </c>
      <c r="D625" s="15">
        <v>1900</v>
      </c>
      <c r="E625" s="121">
        <v>1</v>
      </c>
      <c r="F625" t="s">
        <v>441</v>
      </c>
      <c r="G625" s="121">
        <v>366</v>
      </c>
      <c r="H625" t="s">
        <v>381</v>
      </c>
      <c r="I625" t="s">
        <v>488</v>
      </c>
      <c r="J625" t="s">
        <v>433</v>
      </c>
      <c r="K625" t="s">
        <v>223</v>
      </c>
      <c r="L625" s="758">
        <v>2.21</v>
      </c>
      <c r="M625" t="s">
        <v>466</v>
      </c>
      <c r="N625" s="681">
        <f t="shared" ca="1" si="39"/>
        <v>0</v>
      </c>
      <c r="O625" s="681">
        <f t="shared" ca="1" si="39"/>
        <v>0</v>
      </c>
      <c r="P625" s="681">
        <f t="shared" ca="1" si="39"/>
        <v>0</v>
      </c>
      <c r="Q625" s="681">
        <f t="shared" ca="1" si="39"/>
        <v>0</v>
      </c>
      <c r="R625" s="681">
        <f t="shared" ca="1" si="39"/>
        <v>0</v>
      </c>
      <c r="S625" t="str">
        <f t="shared" si="40"/>
        <v>ASR_Financial_Report_SHP21Final</v>
      </c>
      <c r="T625" s="960">
        <f t="shared" si="41"/>
        <v>44658</v>
      </c>
      <c r="U625" t="str">
        <f t="shared" si="42"/>
        <v>Unaudited</v>
      </c>
    </row>
    <row r="626" spans="1:21" x14ac:dyDescent="0.25">
      <c r="A626" t="s">
        <v>437</v>
      </c>
      <c r="B626" t="s">
        <v>1366</v>
      </c>
      <c r="C626" t="s">
        <v>1367</v>
      </c>
      <c r="D626" s="15">
        <v>1900</v>
      </c>
      <c r="E626" s="121">
        <v>1</v>
      </c>
      <c r="F626" t="s">
        <v>441</v>
      </c>
      <c r="G626" s="121">
        <v>366</v>
      </c>
      <c r="H626" t="s">
        <v>381</v>
      </c>
      <c r="I626" t="s">
        <v>488</v>
      </c>
      <c r="J626" t="s">
        <v>433</v>
      </c>
      <c r="K626" t="s">
        <v>6</v>
      </c>
      <c r="L626" s="758" t="s">
        <v>70</v>
      </c>
      <c r="M626" t="s">
        <v>188</v>
      </c>
      <c r="N626" s="681">
        <f t="shared" ca="1" si="39"/>
        <v>0</v>
      </c>
      <c r="O626" s="681">
        <f t="shared" ca="1" si="39"/>
        <v>0</v>
      </c>
      <c r="P626" s="681">
        <f t="shared" ca="1" si="39"/>
        <v>0</v>
      </c>
      <c r="Q626" s="681">
        <f t="shared" ca="1" si="39"/>
        <v>0</v>
      </c>
      <c r="R626" s="681">
        <f t="shared" ca="1" si="39"/>
        <v>0</v>
      </c>
      <c r="S626" t="str">
        <f t="shared" si="40"/>
        <v>ASR_Financial_Report_SHP21Final</v>
      </c>
      <c r="T626" s="960">
        <f t="shared" si="41"/>
        <v>44658</v>
      </c>
      <c r="U626" t="str">
        <f t="shared" si="42"/>
        <v>Unaudited</v>
      </c>
    </row>
    <row r="627" spans="1:21" x14ac:dyDescent="0.25">
      <c r="A627" t="s">
        <v>437</v>
      </c>
      <c r="B627" t="s">
        <v>1366</v>
      </c>
      <c r="C627" t="s">
        <v>1367</v>
      </c>
      <c r="D627" s="15">
        <v>1900</v>
      </c>
      <c r="E627" s="121">
        <v>1</v>
      </c>
      <c r="F627" t="s">
        <v>441</v>
      </c>
      <c r="G627" s="121">
        <v>366</v>
      </c>
      <c r="H627" t="s">
        <v>381</v>
      </c>
      <c r="I627" t="s">
        <v>488</v>
      </c>
      <c r="J627" t="s">
        <v>433</v>
      </c>
      <c r="K627" t="s">
        <v>6</v>
      </c>
      <c r="L627" s="758" t="s">
        <v>71</v>
      </c>
      <c r="M627" t="s">
        <v>231</v>
      </c>
      <c r="N627" s="681">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681">
        <f t="shared" ca="1" si="43"/>
        <v>0</v>
      </c>
      <c r="P627" s="681">
        <f t="shared" ca="1" si="43"/>
        <v>0</v>
      </c>
      <c r="Q627" s="681">
        <f t="shared" ca="1" si="43"/>
        <v>0</v>
      </c>
      <c r="R627" s="681">
        <f t="shared" ca="1" si="43"/>
        <v>0</v>
      </c>
      <c r="S627" t="str">
        <f t="shared" si="40"/>
        <v>ASR_Financial_Report_SHP21Final</v>
      </c>
      <c r="T627" s="960">
        <f t="shared" si="41"/>
        <v>44658</v>
      </c>
      <c r="U627" t="str">
        <f t="shared" si="42"/>
        <v>Unaudited</v>
      </c>
    </row>
    <row r="628" spans="1:21" x14ac:dyDescent="0.25">
      <c r="A628" t="s">
        <v>437</v>
      </c>
      <c r="B628" t="s">
        <v>1366</v>
      </c>
      <c r="C628" t="s">
        <v>1367</v>
      </c>
      <c r="D628" s="15">
        <v>1900</v>
      </c>
      <c r="E628" s="121">
        <v>1</v>
      </c>
      <c r="F628" t="s">
        <v>441</v>
      </c>
      <c r="G628" s="121">
        <v>366</v>
      </c>
      <c r="H628" t="s">
        <v>381</v>
      </c>
      <c r="I628" t="s">
        <v>488</v>
      </c>
      <c r="J628" t="s">
        <v>433</v>
      </c>
      <c r="K628" t="s">
        <v>6</v>
      </c>
      <c r="L628" s="758" t="s">
        <v>72</v>
      </c>
      <c r="M628" t="s">
        <v>164</v>
      </c>
      <c r="N628" s="681">
        <f t="shared" ca="1" si="43"/>
        <v>0</v>
      </c>
      <c r="O628" s="681">
        <f t="shared" ca="1" si="43"/>
        <v>0</v>
      </c>
      <c r="P628" s="681">
        <f t="shared" ca="1" si="43"/>
        <v>0</v>
      </c>
      <c r="Q628" s="681">
        <f t="shared" ca="1" si="43"/>
        <v>0</v>
      </c>
      <c r="R628" s="681">
        <f t="shared" ca="1" si="43"/>
        <v>0</v>
      </c>
      <c r="S628" t="str">
        <f t="shared" si="40"/>
        <v>ASR_Financial_Report_SHP21Final</v>
      </c>
      <c r="T628" s="960">
        <f t="shared" si="41"/>
        <v>44658</v>
      </c>
      <c r="U628" t="str">
        <f t="shared" si="42"/>
        <v>Unaudited</v>
      </c>
    </row>
    <row r="629" spans="1:21" x14ac:dyDescent="0.25">
      <c r="A629" t="s">
        <v>437</v>
      </c>
      <c r="B629" t="s">
        <v>1366</v>
      </c>
      <c r="C629" t="s">
        <v>1367</v>
      </c>
      <c r="D629" s="15">
        <v>1900</v>
      </c>
      <c r="E629" s="121">
        <v>1</v>
      </c>
      <c r="F629" t="s">
        <v>441</v>
      </c>
      <c r="G629" s="121">
        <v>366</v>
      </c>
      <c r="H629" t="s">
        <v>381</v>
      </c>
      <c r="I629" t="s">
        <v>488</v>
      </c>
      <c r="J629" t="s">
        <v>433</v>
      </c>
      <c r="K629" t="s">
        <v>6</v>
      </c>
      <c r="L629" s="758">
        <v>3.4</v>
      </c>
      <c r="M629" t="s">
        <v>461</v>
      </c>
      <c r="N629" s="681">
        <f t="shared" ca="1" si="43"/>
        <v>0</v>
      </c>
      <c r="O629" s="681">
        <f t="shared" ca="1" si="43"/>
        <v>0</v>
      </c>
      <c r="P629" s="681">
        <f t="shared" ca="1" si="43"/>
        <v>0</v>
      </c>
      <c r="Q629" s="681">
        <f t="shared" ca="1" si="43"/>
        <v>0</v>
      </c>
      <c r="R629" s="681">
        <f t="shared" ca="1" si="43"/>
        <v>0</v>
      </c>
      <c r="S629" t="str">
        <f t="shared" si="40"/>
        <v>ASR_Financial_Report_SHP21Final</v>
      </c>
      <c r="T629" s="960">
        <f t="shared" si="41"/>
        <v>44658</v>
      </c>
      <c r="U629" t="str">
        <f t="shared" si="42"/>
        <v>Unaudited</v>
      </c>
    </row>
    <row r="630" spans="1:21" x14ac:dyDescent="0.25">
      <c r="A630" t="s">
        <v>437</v>
      </c>
      <c r="B630" t="s">
        <v>1366</v>
      </c>
      <c r="C630" t="s">
        <v>1367</v>
      </c>
      <c r="D630" s="15">
        <v>1900</v>
      </c>
      <c r="E630" s="121">
        <v>1</v>
      </c>
      <c r="F630" t="s">
        <v>441</v>
      </c>
      <c r="G630" s="121">
        <v>366</v>
      </c>
      <c r="H630" t="s">
        <v>381</v>
      </c>
      <c r="I630" t="s">
        <v>488</v>
      </c>
      <c r="J630" t="s">
        <v>433</v>
      </c>
      <c r="K630" t="s">
        <v>434</v>
      </c>
      <c r="L630" s="758">
        <v>4.5</v>
      </c>
      <c r="M630" t="s">
        <v>32</v>
      </c>
      <c r="N630" s="681">
        <f t="shared" ca="1" si="43"/>
        <v>0</v>
      </c>
      <c r="O630" s="681">
        <f t="shared" ca="1" si="43"/>
        <v>0</v>
      </c>
      <c r="P630" s="681">
        <f t="shared" ca="1" si="43"/>
        <v>0</v>
      </c>
      <c r="Q630" s="681">
        <f t="shared" ca="1" si="43"/>
        <v>0</v>
      </c>
      <c r="R630" s="681">
        <f t="shared" ca="1" si="43"/>
        <v>0</v>
      </c>
      <c r="S630" t="str">
        <f t="shared" si="40"/>
        <v>ASR_Financial_Report_SHP21Final</v>
      </c>
      <c r="T630" s="960">
        <f t="shared" si="41"/>
        <v>44658</v>
      </c>
      <c r="U630" t="str">
        <f t="shared" si="42"/>
        <v>Unaudited</v>
      </c>
    </row>
    <row r="631" spans="1:21" x14ac:dyDescent="0.25">
      <c r="A631" t="s">
        <v>437</v>
      </c>
      <c r="B631" t="s">
        <v>1366</v>
      </c>
      <c r="C631" t="s">
        <v>1367</v>
      </c>
      <c r="D631" s="15">
        <v>1900</v>
      </c>
      <c r="E631" s="121">
        <v>1</v>
      </c>
      <c r="F631" t="s">
        <v>441</v>
      </c>
      <c r="G631" s="121">
        <v>366</v>
      </c>
      <c r="H631" t="s">
        <v>381</v>
      </c>
      <c r="I631" t="s">
        <v>488</v>
      </c>
      <c r="J631" t="s">
        <v>433</v>
      </c>
      <c r="K631" t="s">
        <v>434</v>
      </c>
      <c r="L631" s="758" t="s">
        <v>925</v>
      </c>
      <c r="M631" t="s">
        <v>916</v>
      </c>
      <c r="N631" s="681">
        <f t="shared" ca="1" si="43"/>
        <v>0</v>
      </c>
      <c r="O631" s="681">
        <f t="shared" ca="1" si="43"/>
        <v>0</v>
      </c>
      <c r="P631" s="681">
        <f t="shared" ca="1" si="43"/>
        <v>0</v>
      </c>
      <c r="Q631" s="681">
        <f t="shared" ca="1" si="43"/>
        <v>0</v>
      </c>
      <c r="R631" s="681">
        <f t="shared" ca="1" si="43"/>
        <v>0</v>
      </c>
      <c r="S631" t="str">
        <f t="shared" si="40"/>
        <v>ASR_Financial_Report_SHP21Final</v>
      </c>
      <c r="T631" s="960">
        <f t="shared" si="41"/>
        <v>44658</v>
      </c>
      <c r="U631" t="str">
        <f t="shared" si="42"/>
        <v>Unaudited</v>
      </c>
    </row>
    <row r="632" spans="1:21" x14ac:dyDescent="0.25">
      <c r="A632" t="s">
        <v>437</v>
      </c>
      <c r="B632" t="s">
        <v>1366</v>
      </c>
      <c r="C632" t="s">
        <v>1367</v>
      </c>
      <c r="D632" s="15">
        <v>1900</v>
      </c>
      <c r="E632" s="121">
        <v>1</v>
      </c>
      <c r="F632" t="s">
        <v>441</v>
      </c>
      <c r="G632" s="121">
        <v>366</v>
      </c>
      <c r="H632" t="s">
        <v>381</v>
      </c>
      <c r="I632" t="s">
        <v>488</v>
      </c>
      <c r="J632" t="s">
        <v>433</v>
      </c>
      <c r="K632" t="s">
        <v>434</v>
      </c>
      <c r="L632" s="758" t="s">
        <v>193</v>
      </c>
      <c r="M632" t="s">
        <v>40</v>
      </c>
      <c r="N632" s="681">
        <f t="shared" ca="1" si="43"/>
        <v>0</v>
      </c>
      <c r="O632" s="681">
        <f t="shared" ca="1" si="43"/>
        <v>0</v>
      </c>
      <c r="P632" s="681">
        <f t="shared" ca="1" si="43"/>
        <v>0</v>
      </c>
      <c r="Q632" s="681">
        <f t="shared" ca="1" si="43"/>
        <v>0</v>
      </c>
      <c r="R632" s="681">
        <f t="shared" ca="1" si="43"/>
        <v>0</v>
      </c>
      <c r="S632" t="str">
        <f t="shared" si="40"/>
        <v>ASR_Financial_Report_SHP21Final</v>
      </c>
      <c r="T632" s="960">
        <f t="shared" si="41"/>
        <v>44658</v>
      </c>
      <c r="U632" t="str">
        <f t="shared" si="42"/>
        <v>Unaudited</v>
      </c>
    </row>
    <row r="633" spans="1:21" x14ac:dyDescent="0.25">
      <c r="A633" t="s">
        <v>437</v>
      </c>
      <c r="B633" t="s">
        <v>1366</v>
      </c>
      <c r="C633" t="s">
        <v>1367</v>
      </c>
      <c r="D633" s="15">
        <v>1900</v>
      </c>
      <c r="E633" s="121">
        <v>1</v>
      </c>
      <c r="F633" t="s">
        <v>441</v>
      </c>
      <c r="G633" s="121">
        <v>366</v>
      </c>
      <c r="H633" t="s">
        <v>381</v>
      </c>
      <c r="I633" t="s">
        <v>488</v>
      </c>
      <c r="J633" t="s">
        <v>433</v>
      </c>
      <c r="K633" t="s">
        <v>434</v>
      </c>
      <c r="L633" s="758" t="s">
        <v>192</v>
      </c>
      <c r="M633" t="s">
        <v>329</v>
      </c>
      <c r="N633" s="681">
        <f t="shared" ca="1" si="43"/>
        <v>0</v>
      </c>
      <c r="O633" s="681">
        <f t="shared" ca="1" si="43"/>
        <v>0</v>
      </c>
      <c r="P633" s="681">
        <f t="shared" ca="1" si="43"/>
        <v>0</v>
      </c>
      <c r="Q633" s="681">
        <f t="shared" ca="1" si="43"/>
        <v>0</v>
      </c>
      <c r="R633" s="681">
        <f t="shared" ca="1" si="43"/>
        <v>0</v>
      </c>
      <c r="S633" t="str">
        <f t="shared" si="40"/>
        <v>ASR_Financial_Report_SHP21Final</v>
      </c>
      <c r="T633" s="960">
        <f t="shared" si="41"/>
        <v>44658</v>
      </c>
      <c r="U633" t="str">
        <f t="shared" si="42"/>
        <v>Unaudited</v>
      </c>
    </row>
    <row r="634" spans="1:21" x14ac:dyDescent="0.25">
      <c r="A634" t="s">
        <v>437</v>
      </c>
      <c r="B634" t="s">
        <v>1366</v>
      </c>
      <c r="C634" t="s">
        <v>1367</v>
      </c>
      <c r="D634" s="15">
        <v>1900</v>
      </c>
      <c r="E634" s="121">
        <v>1</v>
      </c>
      <c r="F634" t="s">
        <v>441</v>
      </c>
      <c r="G634" s="121">
        <v>366</v>
      </c>
      <c r="H634" t="s">
        <v>381</v>
      </c>
      <c r="I634" t="s">
        <v>488</v>
      </c>
      <c r="J634" t="s">
        <v>450</v>
      </c>
      <c r="K634" t="s">
        <v>435</v>
      </c>
      <c r="L634" s="758" t="s">
        <v>79</v>
      </c>
      <c r="M634" t="s">
        <v>27</v>
      </c>
      <c r="N634" s="681">
        <f t="shared" ca="1" si="43"/>
        <v>0</v>
      </c>
      <c r="O634" s="681">
        <f t="shared" ca="1" si="43"/>
        <v>0</v>
      </c>
      <c r="P634" s="681">
        <f t="shared" ca="1" si="43"/>
        <v>0</v>
      </c>
      <c r="Q634" s="681">
        <f t="shared" ca="1" si="43"/>
        <v>0</v>
      </c>
      <c r="R634" s="681">
        <f t="shared" ca="1" si="43"/>
        <v>0</v>
      </c>
      <c r="S634" t="str">
        <f t="shared" si="40"/>
        <v>ASR_Financial_Report_SHP21Final</v>
      </c>
      <c r="T634" s="960">
        <f t="shared" si="41"/>
        <v>44658</v>
      </c>
      <c r="U634" t="str">
        <f t="shared" si="42"/>
        <v>Unaudited</v>
      </c>
    </row>
    <row r="635" spans="1:21" x14ac:dyDescent="0.25">
      <c r="A635" t="s">
        <v>437</v>
      </c>
      <c r="B635" t="s">
        <v>1366</v>
      </c>
      <c r="C635" t="s">
        <v>1367</v>
      </c>
      <c r="D635" s="15">
        <v>1900</v>
      </c>
      <c r="E635" s="121">
        <v>1</v>
      </c>
      <c r="F635" t="s">
        <v>441</v>
      </c>
      <c r="G635" s="121">
        <v>366</v>
      </c>
      <c r="H635" t="s">
        <v>381</v>
      </c>
      <c r="I635" t="s">
        <v>488</v>
      </c>
      <c r="J635" t="s">
        <v>450</v>
      </c>
      <c r="K635" t="s">
        <v>435</v>
      </c>
      <c r="L635" s="758" t="s">
        <v>80</v>
      </c>
      <c r="M635" t="s">
        <v>97</v>
      </c>
      <c r="N635" s="681">
        <f t="shared" ca="1" si="43"/>
        <v>0</v>
      </c>
      <c r="O635" s="681">
        <f t="shared" ca="1" si="43"/>
        <v>0</v>
      </c>
      <c r="P635" s="681">
        <f t="shared" ca="1" si="43"/>
        <v>0</v>
      </c>
      <c r="Q635" s="681">
        <f t="shared" ca="1" si="43"/>
        <v>0</v>
      </c>
      <c r="R635" s="681">
        <f t="shared" ca="1" si="43"/>
        <v>0</v>
      </c>
      <c r="S635" t="str">
        <f t="shared" si="40"/>
        <v>ASR_Financial_Report_SHP21Final</v>
      </c>
      <c r="T635" s="960">
        <f t="shared" si="41"/>
        <v>44658</v>
      </c>
      <c r="U635" t="str">
        <f t="shared" si="42"/>
        <v>Unaudited</v>
      </c>
    </row>
    <row r="636" spans="1:21" x14ac:dyDescent="0.25">
      <c r="A636" t="s">
        <v>437</v>
      </c>
      <c r="B636" t="s">
        <v>1366</v>
      </c>
      <c r="C636" t="s">
        <v>1367</v>
      </c>
      <c r="D636" s="15">
        <v>1900</v>
      </c>
      <c r="E636" s="121">
        <v>1</v>
      </c>
      <c r="F636" t="s">
        <v>441</v>
      </c>
      <c r="G636" s="121">
        <v>366</v>
      </c>
      <c r="H636" t="s">
        <v>381</v>
      </c>
      <c r="I636" t="s">
        <v>488</v>
      </c>
      <c r="J636" t="s">
        <v>450</v>
      </c>
      <c r="K636" t="s">
        <v>435</v>
      </c>
      <c r="L636" s="758" t="s">
        <v>81</v>
      </c>
      <c r="M636" t="s">
        <v>98</v>
      </c>
      <c r="N636" s="681">
        <f t="shared" ca="1" si="43"/>
        <v>0</v>
      </c>
      <c r="O636" s="681">
        <f t="shared" ca="1" si="43"/>
        <v>0</v>
      </c>
      <c r="P636" s="681">
        <f t="shared" ca="1" si="43"/>
        <v>0</v>
      </c>
      <c r="Q636" s="681">
        <f t="shared" ca="1" si="43"/>
        <v>0</v>
      </c>
      <c r="R636" s="681">
        <f t="shared" ca="1" si="43"/>
        <v>0</v>
      </c>
      <c r="S636" t="str">
        <f t="shared" si="40"/>
        <v>ASR_Financial_Report_SHP21Final</v>
      </c>
      <c r="T636" s="960">
        <f t="shared" si="41"/>
        <v>44658</v>
      </c>
      <c r="U636" t="str">
        <f t="shared" si="42"/>
        <v>Unaudited</v>
      </c>
    </row>
    <row r="637" spans="1:21" x14ac:dyDescent="0.25">
      <c r="A637" t="s">
        <v>437</v>
      </c>
      <c r="B637" t="s">
        <v>1366</v>
      </c>
      <c r="C637" t="s">
        <v>1367</v>
      </c>
      <c r="D637" s="15">
        <v>1900</v>
      </c>
      <c r="E637" s="121">
        <v>1</v>
      </c>
      <c r="F637" t="s">
        <v>441</v>
      </c>
      <c r="G637" s="121">
        <v>366</v>
      </c>
      <c r="H637" t="s">
        <v>381</v>
      </c>
      <c r="I637" t="s">
        <v>488</v>
      </c>
      <c r="J637" t="s">
        <v>450</v>
      </c>
      <c r="K637" t="s">
        <v>435</v>
      </c>
      <c r="L637" s="758" t="s">
        <v>82</v>
      </c>
      <c r="M637" t="s">
        <v>99</v>
      </c>
      <c r="N637" s="681">
        <f t="shared" ca="1" si="43"/>
        <v>0</v>
      </c>
      <c r="O637" s="681">
        <f t="shared" ca="1" si="43"/>
        <v>0</v>
      </c>
      <c r="P637" s="681">
        <f t="shared" ca="1" si="43"/>
        <v>0</v>
      </c>
      <c r="Q637" s="681">
        <f t="shared" ca="1" si="43"/>
        <v>0</v>
      </c>
      <c r="R637" s="681">
        <f t="shared" ca="1" si="43"/>
        <v>0</v>
      </c>
      <c r="S637" t="str">
        <f t="shared" si="40"/>
        <v>ASR_Financial_Report_SHP21Final</v>
      </c>
      <c r="T637" s="960">
        <f t="shared" si="41"/>
        <v>44658</v>
      </c>
      <c r="U637" t="str">
        <f t="shared" si="42"/>
        <v>Unaudited</v>
      </c>
    </row>
    <row r="638" spans="1:21" x14ac:dyDescent="0.25">
      <c r="A638" t="s">
        <v>437</v>
      </c>
      <c r="B638" t="s">
        <v>1366</v>
      </c>
      <c r="C638" t="s">
        <v>1367</v>
      </c>
      <c r="D638" s="15">
        <v>1900</v>
      </c>
      <c r="E638" s="121">
        <v>1</v>
      </c>
      <c r="F638" t="s">
        <v>441</v>
      </c>
      <c r="G638" s="121">
        <v>366</v>
      </c>
      <c r="H638" t="s">
        <v>381</v>
      </c>
      <c r="I638" t="s">
        <v>488</v>
      </c>
      <c r="J638" t="s">
        <v>450</v>
      </c>
      <c r="K638" t="s">
        <v>435</v>
      </c>
      <c r="L638" s="758" t="s">
        <v>216</v>
      </c>
      <c r="M638" t="s">
        <v>100</v>
      </c>
      <c r="N638" s="681">
        <f t="shared" ca="1" si="43"/>
        <v>0</v>
      </c>
      <c r="O638" s="681">
        <f t="shared" ca="1" si="43"/>
        <v>0</v>
      </c>
      <c r="P638" s="681">
        <f t="shared" ca="1" si="43"/>
        <v>0</v>
      </c>
      <c r="Q638" s="681">
        <f t="shared" ca="1" si="43"/>
        <v>0</v>
      </c>
      <c r="R638" s="681">
        <f t="shared" ca="1" si="43"/>
        <v>0</v>
      </c>
      <c r="S638" t="str">
        <f t="shared" si="40"/>
        <v>ASR_Financial_Report_SHP21Final</v>
      </c>
      <c r="T638" s="960">
        <f t="shared" si="41"/>
        <v>44658</v>
      </c>
      <c r="U638" t="str">
        <f t="shared" si="42"/>
        <v>Unaudited</v>
      </c>
    </row>
    <row r="639" spans="1:21" x14ac:dyDescent="0.25">
      <c r="A639" t="s">
        <v>437</v>
      </c>
      <c r="B639" t="s">
        <v>1366</v>
      </c>
      <c r="C639" t="s">
        <v>1367</v>
      </c>
      <c r="D639" s="15">
        <v>1900</v>
      </c>
      <c r="E639" s="121">
        <v>1</v>
      </c>
      <c r="F639" t="s">
        <v>441</v>
      </c>
      <c r="G639" s="121">
        <v>366</v>
      </c>
      <c r="H639" t="s">
        <v>381</v>
      </c>
      <c r="I639" t="s">
        <v>488</v>
      </c>
      <c r="J639" t="s">
        <v>450</v>
      </c>
      <c r="K639" t="s">
        <v>435</v>
      </c>
      <c r="L639" s="758" t="s">
        <v>215</v>
      </c>
      <c r="M639" t="s">
        <v>28</v>
      </c>
      <c r="N639" s="681">
        <f t="shared" ca="1" si="43"/>
        <v>0</v>
      </c>
      <c r="O639" s="681">
        <f t="shared" ca="1" si="43"/>
        <v>0</v>
      </c>
      <c r="P639" s="681">
        <f t="shared" ca="1" si="43"/>
        <v>0</v>
      </c>
      <c r="Q639" s="681">
        <f t="shared" ca="1" si="43"/>
        <v>0</v>
      </c>
      <c r="R639" s="681">
        <f t="shared" ca="1" si="43"/>
        <v>0</v>
      </c>
      <c r="S639" t="str">
        <f t="shared" si="40"/>
        <v>ASR_Financial_Report_SHP21Final</v>
      </c>
      <c r="T639" s="960">
        <f t="shared" si="41"/>
        <v>44658</v>
      </c>
      <c r="U639" t="str">
        <f t="shared" si="42"/>
        <v>Unaudited</v>
      </c>
    </row>
    <row r="640" spans="1:21" x14ac:dyDescent="0.25">
      <c r="A640" t="s">
        <v>437</v>
      </c>
      <c r="B640" t="s">
        <v>1366</v>
      </c>
      <c r="C640" t="s">
        <v>1367</v>
      </c>
      <c r="D640" s="15">
        <v>1900</v>
      </c>
      <c r="E640" s="121">
        <v>1</v>
      </c>
      <c r="F640" t="s">
        <v>441</v>
      </c>
      <c r="G640" s="121">
        <v>366</v>
      </c>
      <c r="H640" t="s">
        <v>381</v>
      </c>
      <c r="I640" t="s">
        <v>488</v>
      </c>
      <c r="J640" t="s">
        <v>436</v>
      </c>
      <c r="K640" t="s">
        <v>436</v>
      </c>
      <c r="L640" s="758" t="s">
        <v>84</v>
      </c>
      <c r="M640" t="s">
        <v>327</v>
      </c>
      <c r="N640" s="681">
        <f t="shared" ca="1" si="43"/>
        <v>0</v>
      </c>
      <c r="O640" s="681">
        <f t="shared" ca="1" si="43"/>
        <v>0</v>
      </c>
      <c r="P640" s="681">
        <f t="shared" ca="1" si="43"/>
        <v>0</v>
      </c>
      <c r="Q640" s="681">
        <f t="shared" ca="1" si="43"/>
        <v>0</v>
      </c>
      <c r="R640" s="681">
        <f t="shared" ca="1" si="43"/>
        <v>0</v>
      </c>
      <c r="S640" t="str">
        <f t="shared" si="40"/>
        <v>ASR_Financial_Report_SHP21Final</v>
      </c>
      <c r="T640" s="960">
        <f t="shared" si="41"/>
        <v>44658</v>
      </c>
      <c r="U640" t="str">
        <f t="shared" si="42"/>
        <v>Unaudited</v>
      </c>
    </row>
    <row r="641" spans="1:21" x14ac:dyDescent="0.25">
      <c r="A641" t="s">
        <v>437</v>
      </c>
      <c r="B641" t="s">
        <v>1366</v>
      </c>
      <c r="C641" t="s">
        <v>1367</v>
      </c>
      <c r="D641" s="15">
        <v>1900</v>
      </c>
      <c r="E641" s="121">
        <v>1</v>
      </c>
      <c r="F641" t="s">
        <v>441</v>
      </c>
      <c r="G641" s="121">
        <v>366</v>
      </c>
      <c r="H641" t="s">
        <v>381</v>
      </c>
      <c r="I641" t="s">
        <v>488</v>
      </c>
      <c r="J641" t="s">
        <v>436</v>
      </c>
      <c r="K641" t="s">
        <v>436</v>
      </c>
      <c r="L641" s="758" t="s">
        <v>85</v>
      </c>
      <c r="M641" t="s">
        <v>325</v>
      </c>
      <c r="N641" s="681">
        <f t="shared" ca="1" si="43"/>
        <v>0</v>
      </c>
      <c r="O641" s="681">
        <f t="shared" ca="1" si="43"/>
        <v>0</v>
      </c>
      <c r="P641" s="681">
        <f t="shared" ca="1" si="43"/>
        <v>0</v>
      </c>
      <c r="Q641" s="681">
        <f t="shared" ca="1" si="43"/>
        <v>0</v>
      </c>
      <c r="R641" s="681">
        <f t="shared" ca="1" si="43"/>
        <v>0</v>
      </c>
      <c r="S641" t="str">
        <f t="shared" si="40"/>
        <v>ASR_Financial_Report_SHP21Final</v>
      </c>
      <c r="T641" s="960">
        <f t="shared" si="41"/>
        <v>44658</v>
      </c>
      <c r="U641" t="str">
        <f t="shared" si="42"/>
        <v>Unaudited</v>
      </c>
    </row>
    <row r="642" spans="1:21" x14ac:dyDescent="0.25">
      <c r="A642" t="s">
        <v>437</v>
      </c>
      <c r="B642" t="s">
        <v>1366</v>
      </c>
      <c r="C642" t="s">
        <v>1367</v>
      </c>
      <c r="D642" s="15">
        <v>1900</v>
      </c>
      <c r="E642" s="121">
        <v>1</v>
      </c>
      <c r="F642" t="s">
        <v>441</v>
      </c>
      <c r="G642" s="121">
        <v>366</v>
      </c>
      <c r="H642" t="s">
        <v>381</v>
      </c>
      <c r="I642" t="s">
        <v>488</v>
      </c>
      <c r="J642" t="s">
        <v>436</v>
      </c>
      <c r="K642" t="s">
        <v>436</v>
      </c>
      <c r="L642" s="758" t="s">
        <v>86</v>
      </c>
      <c r="M642" t="s">
        <v>494</v>
      </c>
      <c r="N642" s="681">
        <f t="shared" ca="1" si="43"/>
        <v>0</v>
      </c>
      <c r="O642" s="681">
        <f t="shared" ca="1" si="43"/>
        <v>0</v>
      </c>
      <c r="P642" s="681">
        <f t="shared" ca="1" si="43"/>
        <v>0</v>
      </c>
      <c r="Q642" s="681">
        <f t="shared" ca="1" si="43"/>
        <v>0</v>
      </c>
      <c r="R642" s="681">
        <f t="shared" ca="1" si="43"/>
        <v>0</v>
      </c>
      <c r="S642" t="str">
        <f t="shared" ref="S642:S705" si="44">file_name</f>
        <v>ASR_Financial_Report_SHP21Final</v>
      </c>
      <c r="T642" s="960">
        <f t="shared" ref="T642:T705" si="45">file_date</f>
        <v>44658</v>
      </c>
      <c r="U642" t="str">
        <f t="shared" ref="U642:U705" si="46">status</f>
        <v>Unaudited</v>
      </c>
    </row>
    <row r="643" spans="1:21" x14ac:dyDescent="0.25">
      <c r="A643" t="s">
        <v>437</v>
      </c>
      <c r="B643" t="s">
        <v>1366</v>
      </c>
      <c r="C643" t="s">
        <v>1367</v>
      </c>
      <c r="D643" s="15">
        <v>1900</v>
      </c>
      <c r="E643" s="121">
        <v>1</v>
      </c>
      <c r="F643" t="s">
        <v>441</v>
      </c>
      <c r="G643" s="121">
        <v>366</v>
      </c>
      <c r="H643" t="s">
        <v>381</v>
      </c>
      <c r="I643" t="s">
        <v>488</v>
      </c>
      <c r="J643" t="s">
        <v>436</v>
      </c>
      <c r="K643" t="s">
        <v>436</v>
      </c>
      <c r="L643" s="758" t="s">
        <v>87</v>
      </c>
      <c r="M643" t="s">
        <v>495</v>
      </c>
      <c r="N643" s="681">
        <f t="shared" ca="1" si="43"/>
        <v>0</v>
      </c>
      <c r="O643" s="681">
        <f t="shared" ca="1" si="43"/>
        <v>0</v>
      </c>
      <c r="P643" s="681">
        <f t="shared" ca="1" si="43"/>
        <v>0</v>
      </c>
      <c r="Q643" s="681">
        <f t="shared" ca="1" si="43"/>
        <v>0</v>
      </c>
      <c r="R643" s="681">
        <f t="shared" ca="1" si="43"/>
        <v>0</v>
      </c>
      <c r="S643" t="str">
        <f t="shared" si="44"/>
        <v>ASR_Financial_Report_SHP21Final</v>
      </c>
      <c r="T643" s="960">
        <f t="shared" si="45"/>
        <v>44658</v>
      </c>
      <c r="U643" t="str">
        <f t="shared" si="46"/>
        <v>Unaudited</v>
      </c>
    </row>
    <row r="644" spans="1:21" x14ac:dyDescent="0.25">
      <c r="A644" t="s">
        <v>437</v>
      </c>
      <c r="B644" t="s">
        <v>1366</v>
      </c>
      <c r="C644" t="s">
        <v>1367</v>
      </c>
      <c r="D644" s="15">
        <v>1900</v>
      </c>
      <c r="E644" s="121">
        <v>1</v>
      </c>
      <c r="F644" t="s">
        <v>441</v>
      </c>
      <c r="G644" s="121">
        <v>366</v>
      </c>
      <c r="H644" t="s">
        <v>381</v>
      </c>
      <c r="I644" t="s">
        <v>488</v>
      </c>
      <c r="J644" t="s">
        <v>436</v>
      </c>
      <c r="K644" t="s">
        <v>436</v>
      </c>
      <c r="L644" s="758" t="s">
        <v>213</v>
      </c>
      <c r="M644" t="s">
        <v>496</v>
      </c>
      <c r="N644" s="681">
        <f t="shared" ca="1" si="43"/>
        <v>0</v>
      </c>
      <c r="O644" s="681">
        <f t="shared" ca="1" si="43"/>
        <v>0</v>
      </c>
      <c r="P644" s="681">
        <f t="shared" ca="1" si="43"/>
        <v>0</v>
      </c>
      <c r="Q644" s="681">
        <f t="shared" ca="1" si="43"/>
        <v>0</v>
      </c>
      <c r="R644" s="681">
        <f t="shared" ca="1" si="43"/>
        <v>0</v>
      </c>
      <c r="S644" t="str">
        <f t="shared" si="44"/>
        <v>ASR_Financial_Report_SHP21Final</v>
      </c>
      <c r="T644" s="960">
        <f t="shared" si="45"/>
        <v>44658</v>
      </c>
      <c r="U644" t="str">
        <f t="shared" si="46"/>
        <v>Unaudited</v>
      </c>
    </row>
    <row r="645" spans="1:21" x14ac:dyDescent="0.25">
      <c r="A645" t="s">
        <v>437</v>
      </c>
      <c r="B645" t="s">
        <v>1366</v>
      </c>
      <c r="C645" t="s">
        <v>1367</v>
      </c>
      <c r="D645" s="15">
        <v>1900</v>
      </c>
      <c r="E645" s="121">
        <v>1</v>
      </c>
      <c r="F645" t="s">
        <v>441</v>
      </c>
      <c r="G645" s="121">
        <v>366</v>
      </c>
      <c r="H645" t="s">
        <v>381</v>
      </c>
      <c r="I645" t="s">
        <v>489</v>
      </c>
      <c r="J645" t="s">
        <v>26</v>
      </c>
      <c r="K645" t="s">
        <v>26</v>
      </c>
      <c r="L645" s="758" t="s">
        <v>204</v>
      </c>
      <c r="M645" t="s">
        <v>26</v>
      </c>
      <c r="N645" s="681">
        <f t="shared" ca="1" si="43"/>
        <v>0</v>
      </c>
      <c r="O645" s="681">
        <f t="shared" ca="1" si="43"/>
        <v>0</v>
      </c>
      <c r="P645" s="681">
        <f t="shared" ca="1" si="43"/>
        <v>0</v>
      </c>
      <c r="Q645" s="681">
        <f t="shared" ca="1" si="43"/>
        <v>0</v>
      </c>
      <c r="R645" s="681">
        <f t="shared" ca="1" si="43"/>
        <v>0</v>
      </c>
      <c r="S645" t="str">
        <f t="shared" si="44"/>
        <v>ASR_Financial_Report_SHP21Final</v>
      </c>
      <c r="T645" s="960">
        <f t="shared" si="45"/>
        <v>44658</v>
      </c>
      <c r="U645" t="str">
        <f t="shared" si="46"/>
        <v>Unaudited</v>
      </c>
    </row>
    <row r="646" spans="1:21" x14ac:dyDescent="0.25">
      <c r="A646" t="s">
        <v>437</v>
      </c>
      <c r="B646" t="s">
        <v>1366</v>
      </c>
      <c r="C646" t="s">
        <v>1367</v>
      </c>
      <c r="D646" s="15">
        <v>1900</v>
      </c>
      <c r="E646" s="121">
        <v>1</v>
      </c>
      <c r="F646" t="s">
        <v>1012</v>
      </c>
      <c r="G646" s="121" t="s">
        <v>1365</v>
      </c>
      <c r="H646" t="s">
        <v>381</v>
      </c>
      <c r="I646" t="s">
        <v>432</v>
      </c>
      <c r="J646" t="s">
        <v>432</v>
      </c>
      <c r="K646" t="s">
        <v>432</v>
      </c>
      <c r="M646" t="s">
        <v>432</v>
      </c>
      <c r="N646" s="681">
        <f t="shared" ca="1" si="43"/>
        <v>0</v>
      </c>
      <c r="O646" s="681">
        <f t="shared" ca="1" si="43"/>
        <v>0</v>
      </c>
      <c r="P646" s="681">
        <f t="shared" ca="1" si="43"/>
        <v>0</v>
      </c>
      <c r="Q646" s="681">
        <f t="shared" ca="1" si="43"/>
        <v>0</v>
      </c>
      <c r="R646" s="681">
        <f t="shared" ca="1" si="43"/>
        <v>0</v>
      </c>
      <c r="S646" t="str">
        <f t="shared" si="44"/>
        <v>ASR_Financial_Report_SHP21Final</v>
      </c>
      <c r="T646" s="960">
        <f t="shared" si="45"/>
        <v>44658</v>
      </c>
      <c r="U646" t="str">
        <f t="shared" si="46"/>
        <v>Unaudited</v>
      </c>
    </row>
    <row r="647" spans="1:21" x14ac:dyDescent="0.25">
      <c r="A647" t="s">
        <v>437</v>
      </c>
      <c r="B647" t="s">
        <v>1366</v>
      </c>
      <c r="C647" t="s">
        <v>1367</v>
      </c>
      <c r="D647" s="15">
        <v>1900</v>
      </c>
      <c r="E647" s="121">
        <v>1</v>
      </c>
      <c r="F647" t="s">
        <v>1012</v>
      </c>
      <c r="G647" s="121" t="s">
        <v>1365</v>
      </c>
      <c r="H647" t="s">
        <v>381</v>
      </c>
      <c r="I647" t="s">
        <v>487</v>
      </c>
      <c r="J647" t="s">
        <v>12</v>
      </c>
      <c r="K647" t="s">
        <v>12</v>
      </c>
      <c r="L647" s="758">
        <v>1.1000000000000001</v>
      </c>
      <c r="M647" t="s">
        <v>12</v>
      </c>
      <c r="N647" s="681">
        <f t="shared" ca="1" si="43"/>
        <v>0</v>
      </c>
      <c r="O647" s="681">
        <f t="shared" ca="1" si="43"/>
        <v>0</v>
      </c>
      <c r="P647" s="681">
        <f t="shared" ca="1" si="43"/>
        <v>0</v>
      </c>
      <c r="Q647" s="681">
        <f t="shared" ca="1" si="43"/>
        <v>0</v>
      </c>
      <c r="R647" s="681">
        <f t="shared" ca="1" si="43"/>
        <v>0</v>
      </c>
      <c r="S647" t="str">
        <f t="shared" si="44"/>
        <v>ASR_Financial_Report_SHP21Final</v>
      </c>
      <c r="T647" s="960">
        <f t="shared" si="45"/>
        <v>44658</v>
      </c>
      <c r="U647" t="str">
        <f t="shared" si="46"/>
        <v>Unaudited</v>
      </c>
    </row>
    <row r="648" spans="1:21" x14ac:dyDescent="0.25">
      <c r="A648" t="s">
        <v>437</v>
      </c>
      <c r="B648" t="s">
        <v>1366</v>
      </c>
      <c r="C648" t="s">
        <v>1367</v>
      </c>
      <c r="D648" s="15">
        <v>1900</v>
      </c>
      <c r="E648" s="121">
        <v>1</v>
      </c>
      <c r="F648" t="s">
        <v>1012</v>
      </c>
      <c r="G648" s="121" t="s">
        <v>1365</v>
      </c>
      <c r="H648" t="s">
        <v>381</v>
      </c>
      <c r="I648" t="s">
        <v>487</v>
      </c>
      <c r="J648" t="s">
        <v>12</v>
      </c>
      <c r="K648" t="s">
        <v>222</v>
      </c>
      <c r="L648" s="758">
        <v>1.2</v>
      </c>
      <c r="M648" t="s">
        <v>222</v>
      </c>
      <c r="N648" s="681">
        <f t="shared" ca="1" si="43"/>
        <v>0</v>
      </c>
      <c r="O648" s="681">
        <f t="shared" ca="1" si="43"/>
        <v>0</v>
      </c>
      <c r="P648" s="681">
        <f t="shared" ca="1" si="43"/>
        <v>0</v>
      </c>
      <c r="Q648" s="681">
        <f t="shared" ca="1" si="43"/>
        <v>0</v>
      </c>
      <c r="R648" s="681">
        <f t="shared" ca="1" si="43"/>
        <v>0</v>
      </c>
      <c r="S648" t="str">
        <f t="shared" si="44"/>
        <v>ASR_Financial_Report_SHP21Final</v>
      </c>
      <c r="T648" s="960">
        <f t="shared" si="45"/>
        <v>44658</v>
      </c>
      <c r="U648" t="str">
        <f t="shared" si="46"/>
        <v>Unaudited</v>
      </c>
    </row>
    <row r="649" spans="1:21" x14ac:dyDescent="0.25">
      <c r="A649" t="s">
        <v>437</v>
      </c>
      <c r="B649" t="s">
        <v>1366</v>
      </c>
      <c r="C649" t="s">
        <v>1367</v>
      </c>
      <c r="D649" s="15">
        <v>1900</v>
      </c>
      <c r="E649" s="121">
        <v>1</v>
      </c>
      <c r="F649" t="s">
        <v>1012</v>
      </c>
      <c r="G649" s="121" t="s">
        <v>1365</v>
      </c>
      <c r="H649" t="s">
        <v>381</v>
      </c>
      <c r="I649" t="s">
        <v>487</v>
      </c>
      <c r="J649" t="s">
        <v>12</v>
      </c>
      <c r="K649" t="s">
        <v>1304</v>
      </c>
      <c r="L649" s="758" t="s">
        <v>1300</v>
      </c>
      <c r="M649" t="s">
        <v>1304</v>
      </c>
      <c r="N649" s="681">
        <f t="shared" ca="1" si="43"/>
        <v>0</v>
      </c>
      <c r="O649" s="681">
        <f t="shared" ca="1" si="43"/>
        <v>0</v>
      </c>
      <c r="P649" s="681">
        <f t="shared" ca="1" si="43"/>
        <v>0</v>
      </c>
      <c r="Q649" s="681">
        <f t="shared" ca="1" si="43"/>
        <v>0</v>
      </c>
      <c r="R649" s="681">
        <f t="shared" ca="1" si="43"/>
        <v>0</v>
      </c>
      <c r="S649" t="str">
        <f t="shared" si="44"/>
        <v>ASR_Financial_Report_SHP21Final</v>
      </c>
      <c r="T649" s="960">
        <f t="shared" si="45"/>
        <v>44658</v>
      </c>
      <c r="U649" t="str">
        <f t="shared" si="46"/>
        <v>Unaudited</v>
      </c>
    </row>
    <row r="650" spans="1:21" x14ac:dyDescent="0.25">
      <c r="A650" t="s">
        <v>437</v>
      </c>
      <c r="B650" t="s">
        <v>1366</v>
      </c>
      <c r="C650" t="s">
        <v>1367</v>
      </c>
      <c r="D650" s="15">
        <v>1900</v>
      </c>
      <c r="E650" s="121">
        <v>1</v>
      </c>
      <c r="F650" t="s">
        <v>1012</v>
      </c>
      <c r="G650" s="121" t="s">
        <v>1365</v>
      </c>
      <c r="H650" t="s">
        <v>381</v>
      </c>
      <c r="I650" t="s">
        <v>487</v>
      </c>
      <c r="J650" t="s">
        <v>12</v>
      </c>
      <c r="K650" t="s">
        <v>1306</v>
      </c>
      <c r="L650" s="758" t="s">
        <v>1305</v>
      </c>
      <c r="M650" t="s">
        <v>1306</v>
      </c>
      <c r="N650" s="681">
        <f t="shared" ca="1" si="43"/>
        <v>0</v>
      </c>
      <c r="O650" s="681">
        <f t="shared" ca="1" si="43"/>
        <v>0</v>
      </c>
      <c r="P650" s="681">
        <f t="shared" ca="1" si="43"/>
        <v>0</v>
      </c>
      <c r="Q650" s="681">
        <f t="shared" ca="1" si="43"/>
        <v>0</v>
      </c>
      <c r="R650" s="681">
        <f t="shared" ca="1" si="43"/>
        <v>0</v>
      </c>
      <c r="S650" t="str">
        <f t="shared" si="44"/>
        <v>ASR_Financial_Report_SHP21Final</v>
      </c>
      <c r="T650" s="960">
        <f t="shared" si="45"/>
        <v>44658</v>
      </c>
      <c r="U650" t="str">
        <f t="shared" si="46"/>
        <v>Unaudited</v>
      </c>
    </row>
    <row r="651" spans="1:21" x14ac:dyDescent="0.25">
      <c r="A651" t="s">
        <v>437</v>
      </c>
      <c r="B651" t="s">
        <v>1366</v>
      </c>
      <c r="C651" t="s">
        <v>1367</v>
      </c>
      <c r="D651" s="15">
        <v>1900</v>
      </c>
      <c r="E651" s="121">
        <v>1</v>
      </c>
      <c r="F651" t="s">
        <v>1012</v>
      </c>
      <c r="G651" s="121" t="s">
        <v>1365</v>
      </c>
      <c r="H651" t="s">
        <v>381</v>
      </c>
      <c r="I651" t="s">
        <v>487</v>
      </c>
      <c r="J651" t="s">
        <v>13</v>
      </c>
      <c r="K651" t="s">
        <v>13</v>
      </c>
      <c r="L651" s="758" t="s">
        <v>63</v>
      </c>
      <c r="M651" t="s">
        <v>13</v>
      </c>
      <c r="N651" s="681">
        <f t="shared" ca="1" si="43"/>
        <v>0</v>
      </c>
      <c r="O651" s="681">
        <f t="shared" ca="1" si="43"/>
        <v>0</v>
      </c>
      <c r="P651" s="681">
        <f t="shared" ca="1" si="43"/>
        <v>0</v>
      </c>
      <c r="Q651" s="681">
        <f t="shared" ca="1" si="43"/>
        <v>0</v>
      </c>
      <c r="R651" s="681">
        <f t="shared" ca="1" si="43"/>
        <v>0</v>
      </c>
      <c r="S651" t="str">
        <f t="shared" si="44"/>
        <v>ASR_Financial_Report_SHP21Final</v>
      </c>
      <c r="T651" s="960">
        <f t="shared" si="45"/>
        <v>44658</v>
      </c>
      <c r="U651" t="str">
        <f t="shared" si="46"/>
        <v>Unaudited</v>
      </c>
    </row>
    <row r="652" spans="1:21" x14ac:dyDescent="0.25">
      <c r="A652" t="s">
        <v>437</v>
      </c>
      <c r="B652" t="s">
        <v>1366</v>
      </c>
      <c r="C652" t="s">
        <v>1367</v>
      </c>
      <c r="D652" s="15">
        <v>1900</v>
      </c>
      <c r="E652" s="121">
        <v>1</v>
      </c>
      <c r="F652" t="s">
        <v>1012</v>
      </c>
      <c r="G652" s="121" t="s">
        <v>1365</v>
      </c>
      <c r="H652" t="s">
        <v>381</v>
      </c>
      <c r="I652" t="s">
        <v>488</v>
      </c>
      <c r="J652" t="s">
        <v>433</v>
      </c>
      <c r="K652" t="s">
        <v>777</v>
      </c>
      <c r="L652" s="758">
        <v>2.1</v>
      </c>
      <c r="M652" t="s">
        <v>712</v>
      </c>
      <c r="N652" s="681">
        <f t="shared" ca="1" si="43"/>
        <v>0</v>
      </c>
      <c r="O652" s="681">
        <f t="shared" ca="1" si="43"/>
        <v>0</v>
      </c>
      <c r="P652" s="681">
        <f t="shared" ca="1" si="43"/>
        <v>0</v>
      </c>
      <c r="Q652" s="681">
        <f t="shared" ca="1" si="43"/>
        <v>0</v>
      </c>
      <c r="R652" s="681">
        <f t="shared" ca="1" si="43"/>
        <v>0</v>
      </c>
      <c r="S652" t="str">
        <f t="shared" si="44"/>
        <v>ASR_Financial_Report_SHP21Final</v>
      </c>
      <c r="T652" s="960">
        <f t="shared" si="45"/>
        <v>44658</v>
      </c>
      <c r="U652" t="str">
        <f t="shared" si="46"/>
        <v>Unaudited</v>
      </c>
    </row>
    <row r="653" spans="1:21" x14ac:dyDescent="0.25">
      <c r="A653" t="s">
        <v>437</v>
      </c>
      <c r="B653" t="s">
        <v>1366</v>
      </c>
      <c r="C653" t="s">
        <v>1367</v>
      </c>
      <c r="D653" s="15">
        <v>1900</v>
      </c>
      <c r="E653" s="121">
        <v>1</v>
      </c>
      <c r="F653" t="s">
        <v>1012</v>
      </c>
      <c r="G653" s="121" t="s">
        <v>1365</v>
      </c>
      <c r="H653" t="s">
        <v>381</v>
      </c>
      <c r="I653" t="s">
        <v>488</v>
      </c>
      <c r="J653" t="s">
        <v>433</v>
      </c>
      <c r="K653" t="s">
        <v>777</v>
      </c>
      <c r="L653" s="758">
        <v>2.2000000000000002</v>
      </c>
      <c r="M653" t="s">
        <v>713</v>
      </c>
      <c r="N653" s="681">
        <f t="shared" ca="1" si="43"/>
        <v>0</v>
      </c>
      <c r="O653" s="681">
        <f t="shared" ca="1" si="43"/>
        <v>0</v>
      </c>
      <c r="P653" s="681">
        <f t="shared" ca="1" si="43"/>
        <v>0</v>
      </c>
      <c r="Q653" s="681">
        <f t="shared" ca="1" si="43"/>
        <v>0</v>
      </c>
      <c r="R653" s="681">
        <f t="shared" ca="1" si="43"/>
        <v>0</v>
      </c>
      <c r="S653" t="str">
        <f t="shared" si="44"/>
        <v>ASR_Financial_Report_SHP21Final</v>
      </c>
      <c r="T653" s="960">
        <f t="shared" si="45"/>
        <v>44658</v>
      </c>
      <c r="U653" t="str">
        <f t="shared" si="46"/>
        <v>Unaudited</v>
      </c>
    </row>
    <row r="654" spans="1:21" x14ac:dyDescent="0.25">
      <c r="A654" t="s">
        <v>437</v>
      </c>
      <c r="B654" t="s">
        <v>1366</v>
      </c>
      <c r="C654" t="s">
        <v>1367</v>
      </c>
      <c r="D654" s="15">
        <v>1900</v>
      </c>
      <c r="E654" s="121">
        <v>1</v>
      </c>
      <c r="F654" t="s">
        <v>1012</v>
      </c>
      <c r="G654" s="121" t="s">
        <v>1365</v>
      </c>
      <c r="H654" t="s">
        <v>381</v>
      </c>
      <c r="I654" t="s">
        <v>488</v>
      </c>
      <c r="J654" t="s">
        <v>433</v>
      </c>
      <c r="K654" t="s">
        <v>777</v>
      </c>
      <c r="L654" s="758">
        <v>2.2999999999999998</v>
      </c>
      <c r="M654" t="s">
        <v>714</v>
      </c>
      <c r="N654" s="681">
        <f t="shared" ca="1" si="43"/>
        <v>0</v>
      </c>
      <c r="O654" s="681">
        <f t="shared" ca="1" si="43"/>
        <v>0</v>
      </c>
      <c r="P654" s="681">
        <f t="shared" ca="1" si="43"/>
        <v>0</v>
      </c>
      <c r="Q654" s="681">
        <f t="shared" ca="1" si="43"/>
        <v>0</v>
      </c>
      <c r="R654" s="681">
        <f t="shared" ca="1" si="43"/>
        <v>0</v>
      </c>
      <c r="S654" t="str">
        <f t="shared" si="44"/>
        <v>ASR_Financial_Report_SHP21Final</v>
      </c>
      <c r="T654" s="960">
        <f t="shared" si="45"/>
        <v>44658</v>
      </c>
      <c r="U654" t="str">
        <f t="shared" si="46"/>
        <v>Unaudited</v>
      </c>
    </row>
    <row r="655" spans="1:21" x14ac:dyDescent="0.25">
      <c r="A655" t="s">
        <v>437</v>
      </c>
      <c r="B655" t="s">
        <v>1366</v>
      </c>
      <c r="C655" t="s">
        <v>1367</v>
      </c>
      <c r="D655" s="15">
        <v>1900</v>
      </c>
      <c r="E655" s="121">
        <v>1</v>
      </c>
      <c r="F655" t="s">
        <v>1012</v>
      </c>
      <c r="G655" s="121" t="s">
        <v>1365</v>
      </c>
      <c r="H655" t="s">
        <v>381</v>
      </c>
      <c r="I655" t="s">
        <v>488</v>
      </c>
      <c r="J655" t="s">
        <v>433</v>
      </c>
      <c r="K655" t="s">
        <v>777</v>
      </c>
      <c r="L655" s="758">
        <v>2.4</v>
      </c>
      <c r="M655" t="s">
        <v>715</v>
      </c>
      <c r="N655" s="681">
        <f t="shared" ca="1" si="43"/>
        <v>0</v>
      </c>
      <c r="O655" s="681">
        <f t="shared" ca="1" si="43"/>
        <v>0</v>
      </c>
      <c r="P655" s="681">
        <f t="shared" ca="1" si="43"/>
        <v>0</v>
      </c>
      <c r="Q655" s="681">
        <f t="shared" ca="1" si="43"/>
        <v>0</v>
      </c>
      <c r="R655" s="681">
        <f t="shared" ca="1" si="43"/>
        <v>0</v>
      </c>
      <c r="S655" t="str">
        <f t="shared" si="44"/>
        <v>ASR_Financial_Report_SHP21Final</v>
      </c>
      <c r="T655" s="960">
        <f t="shared" si="45"/>
        <v>44658</v>
      </c>
      <c r="U655" t="str">
        <f t="shared" si="46"/>
        <v>Unaudited</v>
      </c>
    </row>
    <row r="656" spans="1:21" x14ac:dyDescent="0.25">
      <c r="A656" t="s">
        <v>437</v>
      </c>
      <c r="B656" t="s">
        <v>1366</v>
      </c>
      <c r="C656" t="s">
        <v>1367</v>
      </c>
      <c r="D656" s="15">
        <v>1900</v>
      </c>
      <c r="E656" s="121">
        <v>1</v>
      </c>
      <c r="F656" t="s">
        <v>1012</v>
      </c>
      <c r="G656" s="121" t="s">
        <v>1365</v>
      </c>
      <c r="H656" t="s">
        <v>381</v>
      </c>
      <c r="I656" t="s">
        <v>488</v>
      </c>
      <c r="J656" t="s">
        <v>433</v>
      </c>
      <c r="K656" t="s">
        <v>777</v>
      </c>
      <c r="L656" s="758">
        <v>2.5</v>
      </c>
      <c r="M656" t="s">
        <v>757</v>
      </c>
      <c r="N656" s="681">
        <f t="shared" ca="1" si="43"/>
        <v>0</v>
      </c>
      <c r="O656" s="681">
        <f t="shared" ca="1" si="43"/>
        <v>0</v>
      </c>
      <c r="P656" s="681">
        <f t="shared" ca="1" si="43"/>
        <v>0</v>
      </c>
      <c r="Q656" s="681">
        <f t="shared" ca="1" si="43"/>
        <v>0</v>
      </c>
      <c r="R656" s="681">
        <f t="shared" ca="1" si="43"/>
        <v>0</v>
      </c>
      <c r="S656" t="str">
        <f t="shared" si="44"/>
        <v>ASR_Financial_Report_SHP21Final</v>
      </c>
      <c r="T656" s="960">
        <f t="shared" si="45"/>
        <v>44658</v>
      </c>
      <c r="U656" t="str">
        <f t="shared" si="46"/>
        <v>Unaudited</v>
      </c>
    </row>
    <row r="657" spans="1:21" x14ac:dyDescent="0.25">
      <c r="A657" t="s">
        <v>437</v>
      </c>
      <c r="B657" t="s">
        <v>1366</v>
      </c>
      <c r="C657" t="s">
        <v>1367</v>
      </c>
      <c r="D657" s="15">
        <v>1900</v>
      </c>
      <c r="E657" s="121">
        <v>1</v>
      </c>
      <c r="F657" t="s">
        <v>1012</v>
      </c>
      <c r="G657" s="121" t="s">
        <v>1365</v>
      </c>
      <c r="H657" t="s">
        <v>381</v>
      </c>
      <c r="I657" t="s">
        <v>488</v>
      </c>
      <c r="J657" t="s">
        <v>433</v>
      </c>
      <c r="K657" t="s">
        <v>777</v>
      </c>
      <c r="L657" s="758">
        <v>2.6</v>
      </c>
      <c r="M657" t="s">
        <v>186</v>
      </c>
      <c r="N657" s="681">
        <f t="shared" ca="1" si="43"/>
        <v>0</v>
      </c>
      <c r="O657" s="681">
        <f t="shared" ca="1" si="43"/>
        <v>0</v>
      </c>
      <c r="P657" s="681">
        <f t="shared" ca="1" si="43"/>
        <v>0</v>
      </c>
      <c r="Q657" s="681">
        <f t="shared" ca="1" si="43"/>
        <v>0</v>
      </c>
      <c r="R657" s="681">
        <f t="shared" ca="1" si="43"/>
        <v>0</v>
      </c>
      <c r="S657" t="str">
        <f t="shared" si="44"/>
        <v>ASR_Financial_Report_SHP21Final</v>
      </c>
      <c r="T657" s="960">
        <f t="shared" si="45"/>
        <v>44658</v>
      </c>
      <c r="U657" t="str">
        <f t="shared" si="46"/>
        <v>Unaudited</v>
      </c>
    </row>
    <row r="658" spans="1:21" x14ac:dyDescent="0.25">
      <c r="A658" t="s">
        <v>437</v>
      </c>
      <c r="B658" t="s">
        <v>1366</v>
      </c>
      <c r="C658" t="s">
        <v>1367</v>
      </c>
      <c r="D658" s="15">
        <v>1900</v>
      </c>
      <c r="E658" s="121">
        <v>1</v>
      </c>
      <c r="F658" t="s">
        <v>1012</v>
      </c>
      <c r="G658" s="121" t="s">
        <v>1365</v>
      </c>
      <c r="H658" t="s">
        <v>381</v>
      </c>
      <c r="I658" t="s">
        <v>488</v>
      </c>
      <c r="J658" t="s">
        <v>433</v>
      </c>
      <c r="K658" t="s">
        <v>777</v>
      </c>
      <c r="L658" s="758">
        <v>2.7</v>
      </c>
      <c r="M658" t="s">
        <v>778</v>
      </c>
      <c r="N658" s="681">
        <f t="shared" ca="1" si="43"/>
        <v>0</v>
      </c>
      <c r="O658" s="681">
        <f t="shared" ca="1" si="43"/>
        <v>0</v>
      </c>
      <c r="P658" s="681">
        <f t="shared" ca="1" si="43"/>
        <v>0</v>
      </c>
      <c r="Q658" s="681">
        <f t="shared" ca="1" si="43"/>
        <v>0</v>
      </c>
      <c r="R658" s="681">
        <f t="shared" ca="1" si="43"/>
        <v>0</v>
      </c>
      <c r="S658" t="str">
        <f t="shared" si="44"/>
        <v>ASR_Financial_Report_SHP21Final</v>
      </c>
      <c r="T658" s="960">
        <f t="shared" si="45"/>
        <v>44658</v>
      </c>
      <c r="U658" t="str">
        <f t="shared" si="46"/>
        <v>Unaudited</v>
      </c>
    </row>
    <row r="659" spans="1:21" x14ac:dyDescent="0.25">
      <c r="A659" t="s">
        <v>437</v>
      </c>
      <c r="B659" t="s">
        <v>1366</v>
      </c>
      <c r="C659" t="s">
        <v>1367</v>
      </c>
      <c r="D659" s="15">
        <v>1900</v>
      </c>
      <c r="E659" s="121">
        <v>1</v>
      </c>
      <c r="F659" t="s">
        <v>1012</v>
      </c>
      <c r="G659" s="121" t="s">
        <v>1365</v>
      </c>
      <c r="H659" t="s">
        <v>381</v>
      </c>
      <c r="I659" t="s">
        <v>488</v>
      </c>
      <c r="J659" t="s">
        <v>433</v>
      </c>
      <c r="K659" t="s">
        <v>777</v>
      </c>
      <c r="L659" s="758">
        <v>2.8</v>
      </c>
      <c r="M659" t="s">
        <v>779</v>
      </c>
      <c r="N659" s="681">
        <f t="shared" ca="1" si="43"/>
        <v>0</v>
      </c>
      <c r="O659" s="681">
        <f t="shared" ca="1" si="43"/>
        <v>0</v>
      </c>
      <c r="P659" s="681">
        <f t="shared" ca="1" si="43"/>
        <v>0</v>
      </c>
      <c r="Q659" s="681">
        <f t="shared" ca="1" si="43"/>
        <v>0</v>
      </c>
      <c r="R659" s="681">
        <f t="shared" ca="1" si="43"/>
        <v>0</v>
      </c>
      <c r="S659" t="str">
        <f t="shared" si="44"/>
        <v>ASR_Financial_Report_SHP21Final</v>
      </c>
      <c r="T659" s="960">
        <f t="shared" si="45"/>
        <v>44658</v>
      </c>
      <c r="U659" t="str">
        <f t="shared" si="46"/>
        <v>Unaudited</v>
      </c>
    </row>
    <row r="660" spans="1:21" x14ac:dyDescent="0.25">
      <c r="A660" t="s">
        <v>437</v>
      </c>
      <c r="B660" t="s">
        <v>1366</v>
      </c>
      <c r="C660" t="s">
        <v>1367</v>
      </c>
      <c r="D660" s="15">
        <v>1900</v>
      </c>
      <c r="E660" s="121">
        <v>1</v>
      </c>
      <c r="F660" t="s">
        <v>1012</v>
      </c>
      <c r="G660" s="121" t="s">
        <v>1365</v>
      </c>
      <c r="H660" t="s">
        <v>381</v>
      </c>
      <c r="I660" t="s">
        <v>488</v>
      </c>
      <c r="J660" t="s">
        <v>433</v>
      </c>
      <c r="K660" t="s">
        <v>777</v>
      </c>
      <c r="L660" s="758">
        <v>2.9</v>
      </c>
      <c r="M660" t="s">
        <v>760</v>
      </c>
      <c r="N660" s="681">
        <f t="shared" ca="1" si="43"/>
        <v>0</v>
      </c>
      <c r="O660" s="681">
        <f t="shared" ca="1" si="43"/>
        <v>0</v>
      </c>
      <c r="P660" s="681">
        <f t="shared" ca="1" si="43"/>
        <v>0</v>
      </c>
      <c r="Q660" s="681">
        <f t="shared" ca="1" si="43"/>
        <v>0</v>
      </c>
      <c r="R660" s="681">
        <f t="shared" ca="1" si="43"/>
        <v>0</v>
      </c>
      <c r="S660" t="str">
        <f t="shared" si="44"/>
        <v>ASR_Financial_Report_SHP21Final</v>
      </c>
      <c r="T660" s="960">
        <f t="shared" si="45"/>
        <v>44658</v>
      </c>
      <c r="U660" t="str">
        <f t="shared" si="46"/>
        <v>Unaudited</v>
      </c>
    </row>
    <row r="661" spans="1:21" x14ac:dyDescent="0.25">
      <c r="A661" t="s">
        <v>437</v>
      </c>
      <c r="B661" t="s">
        <v>1366</v>
      </c>
      <c r="C661" t="s">
        <v>1367</v>
      </c>
      <c r="D661" s="15">
        <v>1900</v>
      </c>
      <c r="E661" s="121">
        <v>1</v>
      </c>
      <c r="F661" t="s">
        <v>1012</v>
      </c>
      <c r="G661" s="121" t="s">
        <v>1365</v>
      </c>
      <c r="H661" t="s">
        <v>381</v>
      </c>
      <c r="I661" t="s">
        <v>488</v>
      </c>
      <c r="J661" t="s">
        <v>433</v>
      </c>
      <c r="K661" t="s">
        <v>223</v>
      </c>
      <c r="L661" s="758">
        <v>2.11</v>
      </c>
      <c r="M661" t="s">
        <v>228</v>
      </c>
      <c r="N661" s="681">
        <f t="shared" ca="1" si="43"/>
        <v>0</v>
      </c>
      <c r="O661" s="681">
        <f t="shared" ca="1" si="43"/>
        <v>0</v>
      </c>
      <c r="P661" s="681">
        <f t="shared" ca="1" si="43"/>
        <v>0</v>
      </c>
      <c r="Q661" s="681">
        <f t="shared" ca="1" si="43"/>
        <v>0</v>
      </c>
      <c r="R661" s="681">
        <f t="shared" ca="1" si="43"/>
        <v>0</v>
      </c>
      <c r="S661" t="str">
        <f t="shared" si="44"/>
        <v>ASR_Financial_Report_SHP21Final</v>
      </c>
      <c r="T661" s="960">
        <f t="shared" si="45"/>
        <v>44658</v>
      </c>
      <c r="U661" t="str">
        <f t="shared" si="46"/>
        <v>Unaudited</v>
      </c>
    </row>
    <row r="662" spans="1:21" x14ac:dyDescent="0.25">
      <c r="A662" t="s">
        <v>437</v>
      </c>
      <c r="B662" t="s">
        <v>1366</v>
      </c>
      <c r="C662" t="s">
        <v>1367</v>
      </c>
      <c r="D662" s="15">
        <v>1900</v>
      </c>
      <c r="E662" s="121">
        <v>1</v>
      </c>
      <c r="F662" t="s">
        <v>1012</v>
      </c>
      <c r="G662" s="121" t="s">
        <v>1365</v>
      </c>
      <c r="H662" t="s">
        <v>381</v>
      </c>
      <c r="I662" t="s">
        <v>488</v>
      </c>
      <c r="J662" t="s">
        <v>433</v>
      </c>
      <c r="K662" t="s">
        <v>223</v>
      </c>
      <c r="L662" s="758">
        <v>2.12</v>
      </c>
      <c r="M662" t="s">
        <v>552</v>
      </c>
      <c r="N662" s="681">
        <f t="shared" ca="1" si="43"/>
        <v>0</v>
      </c>
      <c r="O662" s="681">
        <f t="shared" ca="1" si="43"/>
        <v>0</v>
      </c>
      <c r="P662" s="681">
        <f t="shared" ca="1" si="43"/>
        <v>0</v>
      </c>
      <c r="Q662" s="681">
        <f t="shared" ca="1" si="43"/>
        <v>0</v>
      </c>
      <c r="R662" s="681">
        <f t="shared" ca="1" si="43"/>
        <v>0</v>
      </c>
      <c r="S662" t="str">
        <f t="shared" si="44"/>
        <v>ASR_Financial_Report_SHP21Final</v>
      </c>
      <c r="T662" s="960">
        <f t="shared" si="45"/>
        <v>44658</v>
      </c>
      <c r="U662" t="str">
        <f t="shared" si="46"/>
        <v>Unaudited</v>
      </c>
    </row>
    <row r="663" spans="1:21" x14ac:dyDescent="0.25">
      <c r="A663" t="s">
        <v>437</v>
      </c>
      <c r="B663" t="s">
        <v>1366</v>
      </c>
      <c r="C663" t="s">
        <v>1367</v>
      </c>
      <c r="D663" s="15">
        <v>1900</v>
      </c>
      <c r="E663" s="121">
        <v>1</v>
      </c>
      <c r="F663" t="s">
        <v>1012</v>
      </c>
      <c r="G663" s="121" t="s">
        <v>1365</v>
      </c>
      <c r="H663" t="s">
        <v>381</v>
      </c>
      <c r="I663" t="s">
        <v>488</v>
      </c>
      <c r="J663" t="s">
        <v>433</v>
      </c>
      <c r="K663" t="s">
        <v>223</v>
      </c>
      <c r="L663" s="758">
        <v>2.13</v>
      </c>
      <c r="M663" t="s">
        <v>229</v>
      </c>
      <c r="N663" s="681">
        <f t="shared" ca="1" si="43"/>
        <v>0</v>
      </c>
      <c r="O663" s="681">
        <f t="shared" ca="1" si="43"/>
        <v>0</v>
      </c>
      <c r="P663" s="681">
        <f t="shared" ca="1" si="43"/>
        <v>0</v>
      </c>
      <c r="Q663" s="681">
        <f t="shared" ca="1" si="43"/>
        <v>0</v>
      </c>
      <c r="R663" s="681">
        <f t="shared" ca="1" si="43"/>
        <v>0</v>
      </c>
      <c r="S663" t="str">
        <f t="shared" si="44"/>
        <v>ASR_Financial_Report_SHP21Final</v>
      </c>
      <c r="T663" s="960">
        <f t="shared" si="45"/>
        <v>44658</v>
      </c>
      <c r="U663" t="str">
        <f t="shared" si="46"/>
        <v>Unaudited</v>
      </c>
    </row>
    <row r="664" spans="1:21" x14ac:dyDescent="0.25">
      <c r="A664" t="s">
        <v>437</v>
      </c>
      <c r="B664" t="s">
        <v>1366</v>
      </c>
      <c r="C664" t="s">
        <v>1367</v>
      </c>
      <c r="D664" s="15">
        <v>1900</v>
      </c>
      <c r="E664" s="121">
        <v>1</v>
      </c>
      <c r="F664" t="s">
        <v>1012</v>
      </c>
      <c r="G664" s="121" t="s">
        <v>1365</v>
      </c>
      <c r="H664" t="s">
        <v>381</v>
      </c>
      <c r="I664" t="s">
        <v>488</v>
      </c>
      <c r="J664" t="s">
        <v>433</v>
      </c>
      <c r="K664" t="s">
        <v>223</v>
      </c>
      <c r="L664" s="758">
        <v>2.14</v>
      </c>
      <c r="M664" t="s">
        <v>556</v>
      </c>
      <c r="N664" s="681">
        <f t="shared" ca="1" si="43"/>
        <v>0</v>
      </c>
      <c r="O664" s="681">
        <f t="shared" ca="1" si="43"/>
        <v>0</v>
      </c>
      <c r="P664" s="681">
        <f t="shared" ca="1" si="43"/>
        <v>0</v>
      </c>
      <c r="Q664" s="681">
        <f t="shared" ca="1" si="43"/>
        <v>0</v>
      </c>
      <c r="R664" s="681">
        <f t="shared" ca="1" si="43"/>
        <v>0</v>
      </c>
      <c r="S664" t="str">
        <f t="shared" si="44"/>
        <v>ASR_Financial_Report_SHP21Final</v>
      </c>
      <c r="T664" s="960">
        <f t="shared" si="45"/>
        <v>44658</v>
      </c>
      <c r="U664" t="str">
        <f t="shared" si="46"/>
        <v>Unaudited</v>
      </c>
    </row>
    <row r="665" spans="1:21" x14ac:dyDescent="0.25">
      <c r="A665" t="s">
        <v>437</v>
      </c>
      <c r="B665" t="s">
        <v>1366</v>
      </c>
      <c r="C665" t="s">
        <v>1367</v>
      </c>
      <c r="D665" s="15">
        <v>1900</v>
      </c>
      <c r="E665" s="121">
        <v>1</v>
      </c>
      <c r="F665" t="s">
        <v>1012</v>
      </c>
      <c r="G665" s="121" t="s">
        <v>1365</v>
      </c>
      <c r="H665" t="s">
        <v>381</v>
      </c>
      <c r="I665" t="s">
        <v>488</v>
      </c>
      <c r="J665" t="s">
        <v>433</v>
      </c>
      <c r="K665" t="s">
        <v>223</v>
      </c>
      <c r="L665" s="758">
        <v>2.15</v>
      </c>
      <c r="M665" t="s">
        <v>20</v>
      </c>
      <c r="N665" s="681">
        <f t="shared" ca="1" si="43"/>
        <v>0</v>
      </c>
      <c r="O665" s="681">
        <f t="shared" ca="1" si="43"/>
        <v>0</v>
      </c>
      <c r="P665" s="681">
        <f t="shared" ca="1" si="43"/>
        <v>0</v>
      </c>
      <c r="Q665" s="681">
        <f t="shared" ca="1" si="43"/>
        <v>0</v>
      </c>
      <c r="R665" s="681">
        <f t="shared" ca="1" si="43"/>
        <v>0</v>
      </c>
      <c r="S665" t="str">
        <f t="shared" si="44"/>
        <v>ASR_Financial_Report_SHP21Final</v>
      </c>
      <c r="T665" s="960">
        <f t="shared" si="45"/>
        <v>44658</v>
      </c>
      <c r="U665" t="str">
        <f t="shared" si="46"/>
        <v>Unaudited</v>
      </c>
    </row>
    <row r="666" spans="1:21" x14ac:dyDescent="0.25">
      <c r="A666" t="s">
        <v>437</v>
      </c>
      <c r="B666" t="s">
        <v>1366</v>
      </c>
      <c r="C666" t="s">
        <v>1367</v>
      </c>
      <c r="D666" s="15">
        <v>1900</v>
      </c>
      <c r="E666" s="121">
        <v>1</v>
      </c>
      <c r="F666" t="s">
        <v>1012</v>
      </c>
      <c r="G666" s="121" t="s">
        <v>1365</v>
      </c>
      <c r="H666" t="s">
        <v>381</v>
      </c>
      <c r="I666" t="s">
        <v>488</v>
      </c>
      <c r="J666" t="s">
        <v>433</v>
      </c>
      <c r="K666" t="s">
        <v>223</v>
      </c>
      <c r="L666" s="758">
        <v>2.16</v>
      </c>
      <c r="M666" t="s">
        <v>780</v>
      </c>
      <c r="N666" s="681">
        <f t="shared" ca="1" si="43"/>
        <v>0</v>
      </c>
      <c r="O666" s="681">
        <f t="shared" ca="1" si="43"/>
        <v>0</v>
      </c>
      <c r="P666" s="681">
        <f t="shared" ca="1" si="43"/>
        <v>0</v>
      </c>
      <c r="Q666" s="681">
        <f t="shared" ca="1" si="43"/>
        <v>0</v>
      </c>
      <c r="R666" s="681">
        <f t="shared" ca="1" si="43"/>
        <v>0</v>
      </c>
      <c r="S666" t="str">
        <f t="shared" si="44"/>
        <v>ASR_Financial_Report_SHP21Final</v>
      </c>
      <c r="T666" s="960">
        <f t="shared" si="45"/>
        <v>44658</v>
      </c>
      <c r="U666" t="str">
        <f t="shared" si="46"/>
        <v>Unaudited</v>
      </c>
    </row>
    <row r="667" spans="1:21" x14ac:dyDescent="0.25">
      <c r="A667" t="s">
        <v>437</v>
      </c>
      <c r="B667" t="s">
        <v>1366</v>
      </c>
      <c r="C667" t="s">
        <v>1367</v>
      </c>
      <c r="D667" s="15">
        <v>1900</v>
      </c>
      <c r="E667" s="121">
        <v>1</v>
      </c>
      <c r="F667" t="s">
        <v>1012</v>
      </c>
      <c r="G667" s="121" t="s">
        <v>1365</v>
      </c>
      <c r="H667" t="s">
        <v>381</v>
      </c>
      <c r="I667" t="s">
        <v>488</v>
      </c>
      <c r="J667" t="s">
        <v>433</v>
      </c>
      <c r="K667" t="s">
        <v>223</v>
      </c>
      <c r="L667" s="758">
        <v>2.17</v>
      </c>
      <c r="M667" t="s">
        <v>1033</v>
      </c>
      <c r="N667" s="681">
        <f t="shared" ca="1" si="43"/>
        <v>0</v>
      </c>
      <c r="O667" s="681">
        <f t="shared" ca="1" si="43"/>
        <v>0</v>
      </c>
      <c r="P667" s="681">
        <f t="shared" ca="1" si="43"/>
        <v>0</v>
      </c>
      <c r="Q667" s="681">
        <f t="shared" ca="1" si="43"/>
        <v>0</v>
      </c>
      <c r="R667" s="681">
        <f t="shared" ca="1" si="43"/>
        <v>0</v>
      </c>
      <c r="S667" t="str">
        <f t="shared" si="44"/>
        <v>ASR_Financial_Report_SHP21Final</v>
      </c>
      <c r="T667" s="960">
        <f t="shared" si="45"/>
        <v>44658</v>
      </c>
      <c r="U667" t="str">
        <f t="shared" si="46"/>
        <v>Unaudited</v>
      </c>
    </row>
    <row r="668" spans="1:21" x14ac:dyDescent="0.25">
      <c r="A668" t="s">
        <v>437</v>
      </c>
      <c r="B668" t="s">
        <v>1366</v>
      </c>
      <c r="C668" t="s">
        <v>1367</v>
      </c>
      <c r="D668" s="15">
        <v>1900</v>
      </c>
      <c r="E668" s="121">
        <v>1</v>
      </c>
      <c r="F668" t="s">
        <v>1012</v>
      </c>
      <c r="G668" s="121" t="s">
        <v>1365</v>
      </c>
      <c r="H668" t="s">
        <v>381</v>
      </c>
      <c r="I668" t="s">
        <v>488</v>
      </c>
      <c r="J668" t="s">
        <v>433</v>
      </c>
      <c r="K668" t="s">
        <v>223</v>
      </c>
      <c r="L668" s="758">
        <v>2.1800000000000002</v>
      </c>
      <c r="M668" t="s">
        <v>648</v>
      </c>
      <c r="N668" s="681">
        <f t="shared" ca="1" si="43"/>
        <v>0</v>
      </c>
      <c r="O668" s="681">
        <f t="shared" ca="1" si="43"/>
        <v>0</v>
      </c>
      <c r="P668" s="681">
        <f t="shared" ca="1" si="43"/>
        <v>0</v>
      </c>
      <c r="Q668" s="681">
        <f t="shared" ca="1" si="43"/>
        <v>0</v>
      </c>
      <c r="R668" s="681">
        <f t="shared" ca="1" si="43"/>
        <v>0</v>
      </c>
      <c r="S668" t="str">
        <f t="shared" si="44"/>
        <v>ASR_Financial_Report_SHP21Final</v>
      </c>
      <c r="T668" s="960">
        <f t="shared" si="45"/>
        <v>44658</v>
      </c>
      <c r="U668" t="str">
        <f t="shared" si="46"/>
        <v>Unaudited</v>
      </c>
    </row>
    <row r="669" spans="1:21" x14ac:dyDescent="0.25">
      <c r="A669" t="s">
        <v>437</v>
      </c>
      <c r="B669" t="s">
        <v>1366</v>
      </c>
      <c r="C669" t="s">
        <v>1367</v>
      </c>
      <c r="D669" s="15">
        <v>1900</v>
      </c>
      <c r="E669" s="121">
        <v>1</v>
      </c>
      <c r="F669" t="s">
        <v>1012</v>
      </c>
      <c r="G669" s="121" t="s">
        <v>1365</v>
      </c>
      <c r="H669" t="s">
        <v>381</v>
      </c>
      <c r="I669" t="s">
        <v>488</v>
      </c>
      <c r="J669" t="s">
        <v>433</v>
      </c>
      <c r="K669" t="s">
        <v>223</v>
      </c>
      <c r="L669" s="758">
        <v>2.19</v>
      </c>
      <c r="M669" t="s">
        <v>218</v>
      </c>
      <c r="N669" s="681">
        <f t="shared" ca="1" si="43"/>
        <v>0</v>
      </c>
      <c r="O669" s="681">
        <f t="shared" ca="1" si="43"/>
        <v>0</v>
      </c>
      <c r="P669" s="681">
        <f t="shared" ca="1" si="43"/>
        <v>0</v>
      </c>
      <c r="Q669" s="681">
        <f t="shared" ca="1" si="43"/>
        <v>0</v>
      </c>
      <c r="R669" s="681">
        <f t="shared" ca="1" si="43"/>
        <v>0</v>
      </c>
      <c r="S669" t="str">
        <f t="shared" si="44"/>
        <v>ASR_Financial_Report_SHP21Final</v>
      </c>
      <c r="T669" s="960">
        <f t="shared" si="45"/>
        <v>44658</v>
      </c>
      <c r="U669" t="str">
        <f t="shared" si="46"/>
        <v>Unaudited</v>
      </c>
    </row>
    <row r="670" spans="1:21" x14ac:dyDescent="0.25">
      <c r="A670" t="s">
        <v>437</v>
      </c>
      <c r="B670" t="s">
        <v>1366</v>
      </c>
      <c r="C670" t="s">
        <v>1367</v>
      </c>
      <c r="D670" s="15">
        <v>1900</v>
      </c>
      <c r="E670" s="121">
        <v>1</v>
      </c>
      <c r="F670" t="s">
        <v>1012</v>
      </c>
      <c r="G670" s="121" t="s">
        <v>1365</v>
      </c>
      <c r="H670" t="s">
        <v>381</v>
      </c>
      <c r="I670" t="s">
        <v>488</v>
      </c>
      <c r="J670" t="s">
        <v>433</v>
      </c>
      <c r="K670" t="s">
        <v>223</v>
      </c>
      <c r="L670" s="758" t="s">
        <v>691</v>
      </c>
      <c r="M670" t="s">
        <v>230</v>
      </c>
      <c r="N670" s="681">
        <f t="shared" ca="1" si="43"/>
        <v>0</v>
      </c>
      <c r="O670" s="681">
        <f t="shared" ca="1" si="43"/>
        <v>0</v>
      </c>
      <c r="P670" s="681">
        <f t="shared" ca="1" si="43"/>
        <v>0</v>
      </c>
      <c r="Q670" s="681">
        <f t="shared" ca="1" si="43"/>
        <v>0</v>
      </c>
      <c r="R670" s="681">
        <f t="shared" ca="1" si="43"/>
        <v>0</v>
      </c>
      <c r="S670" t="str">
        <f t="shared" si="44"/>
        <v>ASR_Financial_Report_SHP21Final</v>
      </c>
      <c r="T670" s="960">
        <f t="shared" si="45"/>
        <v>44658</v>
      </c>
      <c r="U670" t="str">
        <f t="shared" si="46"/>
        <v>Unaudited</v>
      </c>
    </row>
    <row r="671" spans="1:21" x14ac:dyDescent="0.25">
      <c r="A671" t="s">
        <v>437</v>
      </c>
      <c r="B671" t="s">
        <v>1366</v>
      </c>
      <c r="C671" t="s">
        <v>1367</v>
      </c>
      <c r="D671" s="15">
        <v>1900</v>
      </c>
      <c r="E671" s="121">
        <v>1</v>
      </c>
      <c r="F671" t="s">
        <v>1012</v>
      </c>
      <c r="G671" s="121" t="s">
        <v>1365</v>
      </c>
      <c r="H671" t="s">
        <v>381</v>
      </c>
      <c r="I671" t="s">
        <v>488</v>
      </c>
      <c r="J671" t="s">
        <v>433</v>
      </c>
      <c r="K671" t="s">
        <v>223</v>
      </c>
      <c r="L671" s="758">
        <v>2.21</v>
      </c>
      <c r="M671" t="s">
        <v>466</v>
      </c>
      <c r="N671" s="681">
        <f t="shared" ca="1" si="43"/>
        <v>0</v>
      </c>
      <c r="O671" s="681">
        <f t="shared" ca="1" si="43"/>
        <v>0</v>
      </c>
      <c r="P671" s="681">
        <f t="shared" ca="1" si="43"/>
        <v>0</v>
      </c>
      <c r="Q671" s="681">
        <f t="shared" ca="1" si="43"/>
        <v>0</v>
      </c>
      <c r="R671" s="681">
        <f t="shared" ca="1" si="43"/>
        <v>0</v>
      </c>
      <c r="S671" t="str">
        <f t="shared" si="44"/>
        <v>ASR_Financial_Report_SHP21Final</v>
      </c>
      <c r="T671" s="960">
        <f t="shared" si="45"/>
        <v>44658</v>
      </c>
      <c r="U671" t="str">
        <f t="shared" si="46"/>
        <v>Unaudited</v>
      </c>
    </row>
    <row r="672" spans="1:21" x14ac:dyDescent="0.25">
      <c r="A672" t="s">
        <v>437</v>
      </c>
      <c r="B672" t="s">
        <v>1366</v>
      </c>
      <c r="C672" t="s">
        <v>1367</v>
      </c>
      <c r="D672" s="15">
        <v>1900</v>
      </c>
      <c r="E672" s="121">
        <v>1</v>
      </c>
      <c r="F672" t="s">
        <v>1012</v>
      </c>
      <c r="G672" s="121" t="s">
        <v>1365</v>
      </c>
      <c r="H672" t="s">
        <v>381</v>
      </c>
      <c r="I672" t="s">
        <v>488</v>
      </c>
      <c r="J672" t="s">
        <v>433</v>
      </c>
      <c r="K672" t="s">
        <v>6</v>
      </c>
      <c r="L672" s="758" t="s">
        <v>70</v>
      </c>
      <c r="M672" t="s">
        <v>188</v>
      </c>
      <c r="N672" s="681">
        <f t="shared" ca="1" si="43"/>
        <v>0</v>
      </c>
      <c r="O672" s="681">
        <f t="shared" ca="1" si="43"/>
        <v>0</v>
      </c>
      <c r="P672" s="681">
        <f t="shared" ca="1" si="43"/>
        <v>0</v>
      </c>
      <c r="Q672" s="681">
        <f t="shared" ca="1" si="43"/>
        <v>0</v>
      </c>
      <c r="R672" s="681">
        <f t="shared" ca="1" si="43"/>
        <v>0</v>
      </c>
      <c r="S672" t="str">
        <f t="shared" si="44"/>
        <v>ASR_Financial_Report_SHP21Final</v>
      </c>
      <c r="T672" s="960">
        <f t="shared" si="45"/>
        <v>44658</v>
      </c>
      <c r="U672" t="str">
        <f t="shared" si="46"/>
        <v>Unaudited</v>
      </c>
    </row>
    <row r="673" spans="1:21" x14ac:dyDescent="0.25">
      <c r="A673" t="s">
        <v>437</v>
      </c>
      <c r="B673" t="s">
        <v>1366</v>
      </c>
      <c r="C673" t="s">
        <v>1367</v>
      </c>
      <c r="D673" s="15">
        <v>1900</v>
      </c>
      <c r="E673" s="121">
        <v>1</v>
      </c>
      <c r="F673" t="s">
        <v>1012</v>
      </c>
      <c r="G673" s="121" t="s">
        <v>1365</v>
      </c>
      <c r="H673" t="s">
        <v>381</v>
      </c>
      <c r="I673" t="s">
        <v>488</v>
      </c>
      <c r="J673" t="s">
        <v>433</v>
      </c>
      <c r="K673" t="s">
        <v>6</v>
      </c>
      <c r="L673" s="758" t="s">
        <v>71</v>
      </c>
      <c r="M673" t="s">
        <v>231</v>
      </c>
      <c r="N673" s="681">
        <f t="shared" ca="1" si="43"/>
        <v>0</v>
      </c>
      <c r="O673" s="681">
        <f t="shared" ca="1" si="43"/>
        <v>0</v>
      </c>
      <c r="P673" s="681">
        <f t="shared" ca="1" si="43"/>
        <v>0</v>
      </c>
      <c r="Q673" s="681">
        <f t="shared" ca="1" si="43"/>
        <v>0</v>
      </c>
      <c r="R673" s="681">
        <f t="shared" ca="1" si="43"/>
        <v>0</v>
      </c>
      <c r="S673" t="str">
        <f t="shared" si="44"/>
        <v>ASR_Financial_Report_SHP21Final</v>
      </c>
      <c r="T673" s="960">
        <f t="shared" si="45"/>
        <v>44658</v>
      </c>
      <c r="U673" t="str">
        <f t="shared" si="46"/>
        <v>Unaudited</v>
      </c>
    </row>
    <row r="674" spans="1:21" x14ac:dyDescent="0.25">
      <c r="A674" t="s">
        <v>437</v>
      </c>
      <c r="B674" t="s">
        <v>1366</v>
      </c>
      <c r="C674" t="s">
        <v>1367</v>
      </c>
      <c r="D674" s="15">
        <v>1900</v>
      </c>
      <c r="E674" s="121">
        <v>1</v>
      </c>
      <c r="F674" t="s">
        <v>1012</v>
      </c>
      <c r="G674" s="121" t="s">
        <v>1365</v>
      </c>
      <c r="H674" t="s">
        <v>381</v>
      </c>
      <c r="I674" t="s">
        <v>488</v>
      </c>
      <c r="J674" t="s">
        <v>433</v>
      </c>
      <c r="K674" t="s">
        <v>6</v>
      </c>
      <c r="L674" s="758" t="s">
        <v>72</v>
      </c>
      <c r="M674" t="s">
        <v>164</v>
      </c>
      <c r="N674" s="681">
        <f t="shared" ca="1" si="43"/>
        <v>0</v>
      </c>
      <c r="O674" s="681">
        <f t="shared" ca="1" si="43"/>
        <v>0</v>
      </c>
      <c r="P674" s="681">
        <f t="shared" ca="1" si="43"/>
        <v>0</v>
      </c>
      <c r="Q674" s="681">
        <f t="shared" ca="1" si="43"/>
        <v>0</v>
      </c>
      <c r="R674" s="681">
        <f t="shared" ca="1" si="43"/>
        <v>0</v>
      </c>
      <c r="S674" t="str">
        <f t="shared" si="44"/>
        <v>ASR_Financial_Report_SHP21Final</v>
      </c>
      <c r="T674" s="960">
        <f t="shared" si="45"/>
        <v>44658</v>
      </c>
      <c r="U674" t="str">
        <f t="shared" si="46"/>
        <v>Unaudited</v>
      </c>
    </row>
    <row r="675" spans="1:21" x14ac:dyDescent="0.25">
      <c r="A675" t="s">
        <v>437</v>
      </c>
      <c r="B675" t="s">
        <v>1366</v>
      </c>
      <c r="C675" t="s">
        <v>1367</v>
      </c>
      <c r="D675" s="15">
        <v>1900</v>
      </c>
      <c r="E675" s="121">
        <v>1</v>
      </c>
      <c r="F675" t="s">
        <v>1012</v>
      </c>
      <c r="G675" s="121" t="s">
        <v>1365</v>
      </c>
      <c r="H675" t="s">
        <v>381</v>
      </c>
      <c r="I675" t="s">
        <v>488</v>
      </c>
      <c r="J675" t="s">
        <v>433</v>
      </c>
      <c r="K675" t="s">
        <v>6</v>
      </c>
      <c r="L675" s="758">
        <v>3.4</v>
      </c>
      <c r="M675" t="s">
        <v>461</v>
      </c>
      <c r="N675" s="681">
        <f t="shared" ca="1" si="43"/>
        <v>0</v>
      </c>
      <c r="O675" s="681">
        <f t="shared" ca="1" si="43"/>
        <v>0</v>
      </c>
      <c r="P675" s="681">
        <f t="shared" ca="1" si="43"/>
        <v>0</v>
      </c>
      <c r="Q675" s="681">
        <f t="shared" ca="1" si="43"/>
        <v>0</v>
      </c>
      <c r="R675" s="681">
        <f t="shared" ca="1" si="43"/>
        <v>0</v>
      </c>
      <c r="S675" t="str">
        <f t="shared" si="44"/>
        <v>ASR_Financial_Report_SHP21Final</v>
      </c>
      <c r="T675" s="960">
        <f t="shared" si="45"/>
        <v>44658</v>
      </c>
      <c r="U675" t="str">
        <f t="shared" si="46"/>
        <v>Unaudited</v>
      </c>
    </row>
    <row r="676" spans="1:21" x14ac:dyDescent="0.25">
      <c r="A676" t="s">
        <v>437</v>
      </c>
      <c r="B676" t="s">
        <v>1366</v>
      </c>
      <c r="C676" t="s">
        <v>1367</v>
      </c>
      <c r="D676" s="15">
        <v>1900</v>
      </c>
      <c r="E676" s="121">
        <v>1</v>
      </c>
      <c r="F676" t="s">
        <v>1012</v>
      </c>
      <c r="G676" s="121" t="s">
        <v>1365</v>
      </c>
      <c r="H676" t="s">
        <v>381</v>
      </c>
      <c r="I676" t="s">
        <v>488</v>
      </c>
      <c r="J676" t="s">
        <v>433</v>
      </c>
      <c r="K676" t="s">
        <v>434</v>
      </c>
      <c r="L676" s="758">
        <v>4.5</v>
      </c>
      <c r="M676" t="s">
        <v>32</v>
      </c>
      <c r="N676" s="681">
        <f t="shared" ca="1" si="43"/>
        <v>0</v>
      </c>
      <c r="O676" s="681">
        <f t="shared" ca="1" si="43"/>
        <v>0</v>
      </c>
      <c r="P676" s="681">
        <f t="shared" ca="1" si="43"/>
        <v>0</v>
      </c>
      <c r="Q676" s="681">
        <f t="shared" ca="1" si="43"/>
        <v>0</v>
      </c>
      <c r="R676" s="681">
        <f t="shared" ca="1" si="43"/>
        <v>0</v>
      </c>
      <c r="S676" t="str">
        <f t="shared" si="44"/>
        <v>ASR_Financial_Report_SHP21Final</v>
      </c>
      <c r="T676" s="960">
        <f t="shared" si="45"/>
        <v>44658</v>
      </c>
      <c r="U676" t="str">
        <f t="shared" si="46"/>
        <v>Unaudited</v>
      </c>
    </row>
    <row r="677" spans="1:21" x14ac:dyDescent="0.25">
      <c r="A677" t="s">
        <v>437</v>
      </c>
      <c r="B677" t="s">
        <v>1366</v>
      </c>
      <c r="C677" t="s">
        <v>1367</v>
      </c>
      <c r="D677" s="15">
        <v>1900</v>
      </c>
      <c r="E677" s="121">
        <v>1</v>
      </c>
      <c r="F677" t="s">
        <v>1012</v>
      </c>
      <c r="G677" s="121" t="s">
        <v>1365</v>
      </c>
      <c r="H677" t="s">
        <v>381</v>
      </c>
      <c r="I677" t="s">
        <v>488</v>
      </c>
      <c r="J677" t="s">
        <v>433</v>
      </c>
      <c r="K677" t="s">
        <v>434</v>
      </c>
      <c r="L677" s="758" t="s">
        <v>925</v>
      </c>
      <c r="M677" t="s">
        <v>916</v>
      </c>
      <c r="N677" s="681">
        <f t="shared" ca="1" si="43"/>
        <v>0</v>
      </c>
      <c r="O677" s="681">
        <f t="shared" ca="1" si="43"/>
        <v>0</v>
      </c>
      <c r="P677" s="681">
        <f t="shared" ca="1" si="43"/>
        <v>0</v>
      </c>
      <c r="Q677" s="681">
        <f t="shared" ca="1" si="43"/>
        <v>0</v>
      </c>
      <c r="R677" s="681">
        <f t="shared" ca="1" si="43"/>
        <v>0</v>
      </c>
      <c r="S677" t="str">
        <f t="shared" si="44"/>
        <v>ASR_Financial_Report_SHP21Final</v>
      </c>
      <c r="T677" s="960">
        <f t="shared" si="45"/>
        <v>44658</v>
      </c>
      <c r="U677" t="str">
        <f t="shared" si="46"/>
        <v>Unaudited</v>
      </c>
    </row>
    <row r="678" spans="1:21" x14ac:dyDescent="0.25">
      <c r="A678" t="s">
        <v>437</v>
      </c>
      <c r="B678" t="s">
        <v>1366</v>
      </c>
      <c r="C678" t="s">
        <v>1367</v>
      </c>
      <c r="D678" s="15">
        <v>1900</v>
      </c>
      <c r="E678" s="121">
        <v>1</v>
      </c>
      <c r="F678" t="s">
        <v>1012</v>
      </c>
      <c r="G678" s="121" t="s">
        <v>1365</v>
      </c>
      <c r="H678" t="s">
        <v>381</v>
      </c>
      <c r="I678" t="s">
        <v>488</v>
      </c>
      <c r="J678" t="s">
        <v>433</v>
      </c>
      <c r="K678" t="s">
        <v>434</v>
      </c>
      <c r="L678" s="758" t="s">
        <v>193</v>
      </c>
      <c r="M678" t="s">
        <v>40</v>
      </c>
      <c r="N678" s="681">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681">
        <f t="shared" ca="1" si="47"/>
        <v>0</v>
      </c>
      <c r="P678" s="681">
        <f t="shared" ca="1" si="47"/>
        <v>0</v>
      </c>
      <c r="Q678" s="681">
        <f t="shared" ca="1" si="47"/>
        <v>0</v>
      </c>
      <c r="R678" s="681">
        <f t="shared" ca="1" si="47"/>
        <v>0</v>
      </c>
      <c r="S678" t="str">
        <f t="shared" si="44"/>
        <v>ASR_Financial_Report_SHP21Final</v>
      </c>
      <c r="T678" s="960">
        <f t="shared" si="45"/>
        <v>44658</v>
      </c>
      <c r="U678" t="str">
        <f t="shared" si="46"/>
        <v>Unaudited</v>
      </c>
    </row>
    <row r="679" spans="1:21" x14ac:dyDescent="0.25">
      <c r="A679" t="s">
        <v>437</v>
      </c>
      <c r="B679" t="s">
        <v>1366</v>
      </c>
      <c r="C679" t="s">
        <v>1367</v>
      </c>
      <c r="D679" s="15">
        <v>1900</v>
      </c>
      <c r="E679" s="121">
        <v>1</v>
      </c>
      <c r="F679" t="s">
        <v>1012</v>
      </c>
      <c r="G679" s="121" t="s">
        <v>1365</v>
      </c>
      <c r="H679" t="s">
        <v>381</v>
      </c>
      <c r="I679" t="s">
        <v>488</v>
      </c>
      <c r="J679" t="s">
        <v>433</v>
      </c>
      <c r="K679" t="s">
        <v>434</v>
      </c>
      <c r="L679" s="758" t="s">
        <v>192</v>
      </c>
      <c r="M679" t="s">
        <v>329</v>
      </c>
      <c r="N679" s="681">
        <f t="shared" ca="1" si="47"/>
        <v>0</v>
      </c>
      <c r="O679" s="681">
        <f t="shared" ca="1" si="47"/>
        <v>0</v>
      </c>
      <c r="P679" s="681">
        <f t="shared" ca="1" si="47"/>
        <v>0</v>
      </c>
      <c r="Q679" s="681">
        <f t="shared" ca="1" si="47"/>
        <v>0</v>
      </c>
      <c r="R679" s="681">
        <f t="shared" ca="1" si="47"/>
        <v>0</v>
      </c>
      <c r="S679" t="str">
        <f t="shared" si="44"/>
        <v>ASR_Financial_Report_SHP21Final</v>
      </c>
      <c r="T679" s="960">
        <f t="shared" si="45"/>
        <v>44658</v>
      </c>
      <c r="U679" t="str">
        <f t="shared" si="46"/>
        <v>Unaudited</v>
      </c>
    </row>
    <row r="680" spans="1:21" x14ac:dyDescent="0.25">
      <c r="A680" t="s">
        <v>437</v>
      </c>
      <c r="B680" t="s">
        <v>1366</v>
      </c>
      <c r="C680" t="s">
        <v>1367</v>
      </c>
      <c r="D680" s="15">
        <v>1900</v>
      </c>
      <c r="E680" s="121">
        <v>1</v>
      </c>
      <c r="F680" t="s">
        <v>1012</v>
      </c>
      <c r="G680" s="121" t="s">
        <v>1365</v>
      </c>
      <c r="H680" t="s">
        <v>381</v>
      </c>
      <c r="I680" t="s">
        <v>488</v>
      </c>
      <c r="J680" t="s">
        <v>450</v>
      </c>
      <c r="K680" t="s">
        <v>435</v>
      </c>
      <c r="L680" s="758" t="s">
        <v>79</v>
      </c>
      <c r="M680" t="s">
        <v>27</v>
      </c>
      <c r="N680" s="681">
        <f t="shared" ca="1" si="47"/>
        <v>0</v>
      </c>
      <c r="O680" s="681">
        <f t="shared" ca="1" si="47"/>
        <v>0</v>
      </c>
      <c r="P680" s="681">
        <f t="shared" ca="1" si="47"/>
        <v>0</v>
      </c>
      <c r="Q680" s="681">
        <f t="shared" ca="1" si="47"/>
        <v>0</v>
      </c>
      <c r="R680" s="681">
        <f t="shared" ca="1" si="47"/>
        <v>0</v>
      </c>
      <c r="S680" t="str">
        <f t="shared" si="44"/>
        <v>ASR_Financial_Report_SHP21Final</v>
      </c>
      <c r="T680" s="960">
        <f t="shared" si="45"/>
        <v>44658</v>
      </c>
      <c r="U680" t="str">
        <f t="shared" si="46"/>
        <v>Unaudited</v>
      </c>
    </row>
    <row r="681" spans="1:21" x14ac:dyDescent="0.25">
      <c r="A681" t="s">
        <v>437</v>
      </c>
      <c r="B681" t="s">
        <v>1366</v>
      </c>
      <c r="C681" t="s">
        <v>1367</v>
      </c>
      <c r="D681" s="15">
        <v>1900</v>
      </c>
      <c r="E681" s="121">
        <v>1</v>
      </c>
      <c r="F681" t="s">
        <v>1012</v>
      </c>
      <c r="G681" s="121" t="s">
        <v>1365</v>
      </c>
      <c r="H681" t="s">
        <v>381</v>
      </c>
      <c r="I681" t="s">
        <v>488</v>
      </c>
      <c r="J681" t="s">
        <v>450</v>
      </c>
      <c r="K681" t="s">
        <v>435</v>
      </c>
      <c r="L681" s="758" t="s">
        <v>80</v>
      </c>
      <c r="M681" t="s">
        <v>97</v>
      </c>
      <c r="N681" s="681">
        <f t="shared" ca="1" si="47"/>
        <v>0</v>
      </c>
      <c r="O681" s="681">
        <f t="shared" ca="1" si="47"/>
        <v>0</v>
      </c>
      <c r="P681" s="681">
        <f t="shared" ca="1" si="47"/>
        <v>0</v>
      </c>
      <c r="Q681" s="681">
        <f t="shared" ca="1" si="47"/>
        <v>0</v>
      </c>
      <c r="R681" s="681">
        <f t="shared" ca="1" si="47"/>
        <v>0</v>
      </c>
      <c r="S681" t="str">
        <f t="shared" si="44"/>
        <v>ASR_Financial_Report_SHP21Final</v>
      </c>
      <c r="T681" s="960">
        <f t="shared" si="45"/>
        <v>44658</v>
      </c>
      <c r="U681" t="str">
        <f t="shared" si="46"/>
        <v>Unaudited</v>
      </c>
    </row>
    <row r="682" spans="1:21" x14ac:dyDescent="0.25">
      <c r="A682" t="s">
        <v>437</v>
      </c>
      <c r="B682" t="s">
        <v>1366</v>
      </c>
      <c r="C682" t="s">
        <v>1367</v>
      </c>
      <c r="D682" s="15">
        <v>1900</v>
      </c>
      <c r="E682" s="121">
        <v>1</v>
      </c>
      <c r="F682" t="s">
        <v>1012</v>
      </c>
      <c r="G682" s="121" t="s">
        <v>1365</v>
      </c>
      <c r="H682" t="s">
        <v>381</v>
      </c>
      <c r="I682" t="s">
        <v>488</v>
      </c>
      <c r="J682" t="s">
        <v>450</v>
      </c>
      <c r="K682" t="s">
        <v>435</v>
      </c>
      <c r="L682" s="758" t="s">
        <v>81</v>
      </c>
      <c r="M682" t="s">
        <v>98</v>
      </c>
      <c r="N682" s="681">
        <f t="shared" ca="1" si="47"/>
        <v>0</v>
      </c>
      <c r="O682" s="681">
        <f t="shared" ca="1" si="47"/>
        <v>0</v>
      </c>
      <c r="P682" s="681">
        <f t="shared" ca="1" si="47"/>
        <v>0</v>
      </c>
      <c r="Q682" s="681">
        <f t="shared" ca="1" si="47"/>
        <v>0</v>
      </c>
      <c r="R682" s="681">
        <f t="shared" ca="1" si="47"/>
        <v>0</v>
      </c>
      <c r="S682" t="str">
        <f t="shared" si="44"/>
        <v>ASR_Financial_Report_SHP21Final</v>
      </c>
      <c r="T682" s="960">
        <f t="shared" si="45"/>
        <v>44658</v>
      </c>
      <c r="U682" t="str">
        <f t="shared" si="46"/>
        <v>Unaudited</v>
      </c>
    </row>
    <row r="683" spans="1:21" x14ac:dyDescent="0.25">
      <c r="A683" t="s">
        <v>437</v>
      </c>
      <c r="B683" t="s">
        <v>1366</v>
      </c>
      <c r="C683" t="s">
        <v>1367</v>
      </c>
      <c r="D683" s="15">
        <v>1900</v>
      </c>
      <c r="E683" s="121">
        <v>1</v>
      </c>
      <c r="F683" t="s">
        <v>1012</v>
      </c>
      <c r="G683" s="121" t="s">
        <v>1365</v>
      </c>
      <c r="H683" t="s">
        <v>381</v>
      </c>
      <c r="I683" t="s">
        <v>488</v>
      </c>
      <c r="J683" t="s">
        <v>450</v>
      </c>
      <c r="K683" t="s">
        <v>435</v>
      </c>
      <c r="L683" s="758" t="s">
        <v>82</v>
      </c>
      <c r="M683" t="s">
        <v>99</v>
      </c>
      <c r="N683" s="681">
        <f t="shared" ca="1" si="47"/>
        <v>0</v>
      </c>
      <c r="O683" s="681">
        <f t="shared" ca="1" si="47"/>
        <v>0</v>
      </c>
      <c r="P683" s="681">
        <f t="shared" ca="1" si="47"/>
        <v>0</v>
      </c>
      <c r="Q683" s="681">
        <f t="shared" ca="1" si="47"/>
        <v>0</v>
      </c>
      <c r="R683" s="681">
        <f t="shared" ca="1" si="47"/>
        <v>0</v>
      </c>
      <c r="S683" t="str">
        <f t="shared" si="44"/>
        <v>ASR_Financial_Report_SHP21Final</v>
      </c>
      <c r="T683" s="960">
        <f t="shared" si="45"/>
        <v>44658</v>
      </c>
      <c r="U683" t="str">
        <f t="shared" si="46"/>
        <v>Unaudited</v>
      </c>
    </row>
    <row r="684" spans="1:21" x14ac:dyDescent="0.25">
      <c r="A684" t="s">
        <v>437</v>
      </c>
      <c r="B684" t="s">
        <v>1366</v>
      </c>
      <c r="C684" t="s">
        <v>1367</v>
      </c>
      <c r="D684" s="15">
        <v>1900</v>
      </c>
      <c r="E684" s="121">
        <v>1</v>
      </c>
      <c r="F684" t="s">
        <v>1012</v>
      </c>
      <c r="G684" s="121" t="s">
        <v>1365</v>
      </c>
      <c r="H684" t="s">
        <v>381</v>
      </c>
      <c r="I684" t="s">
        <v>488</v>
      </c>
      <c r="J684" t="s">
        <v>450</v>
      </c>
      <c r="K684" t="s">
        <v>435</v>
      </c>
      <c r="L684" s="758" t="s">
        <v>216</v>
      </c>
      <c r="M684" t="s">
        <v>100</v>
      </c>
      <c r="N684" s="681">
        <f t="shared" ca="1" si="47"/>
        <v>0</v>
      </c>
      <c r="O684" s="681">
        <f t="shared" ca="1" si="47"/>
        <v>0</v>
      </c>
      <c r="P684" s="681">
        <f t="shared" ca="1" si="47"/>
        <v>0</v>
      </c>
      <c r="Q684" s="681">
        <f t="shared" ca="1" si="47"/>
        <v>0</v>
      </c>
      <c r="R684" s="681">
        <f t="shared" ca="1" si="47"/>
        <v>0</v>
      </c>
      <c r="S684" t="str">
        <f t="shared" si="44"/>
        <v>ASR_Financial_Report_SHP21Final</v>
      </c>
      <c r="T684" s="960">
        <f t="shared" si="45"/>
        <v>44658</v>
      </c>
      <c r="U684" t="str">
        <f t="shared" si="46"/>
        <v>Unaudited</v>
      </c>
    </row>
    <row r="685" spans="1:21" x14ac:dyDescent="0.25">
      <c r="A685" t="s">
        <v>437</v>
      </c>
      <c r="B685" t="s">
        <v>1366</v>
      </c>
      <c r="C685" t="s">
        <v>1367</v>
      </c>
      <c r="D685" s="15">
        <v>1900</v>
      </c>
      <c r="E685" s="121">
        <v>1</v>
      </c>
      <c r="F685" t="s">
        <v>1012</v>
      </c>
      <c r="G685" s="121" t="s">
        <v>1365</v>
      </c>
      <c r="H685" t="s">
        <v>381</v>
      </c>
      <c r="I685" t="s">
        <v>488</v>
      </c>
      <c r="J685" t="s">
        <v>450</v>
      </c>
      <c r="K685" t="s">
        <v>435</v>
      </c>
      <c r="L685" s="758" t="s">
        <v>215</v>
      </c>
      <c r="M685" t="s">
        <v>28</v>
      </c>
      <c r="N685" s="681">
        <f t="shared" ca="1" si="47"/>
        <v>0</v>
      </c>
      <c r="O685" s="681">
        <f t="shared" ca="1" si="47"/>
        <v>0</v>
      </c>
      <c r="P685" s="681">
        <f t="shared" ca="1" si="47"/>
        <v>0</v>
      </c>
      <c r="Q685" s="681">
        <f t="shared" ca="1" si="47"/>
        <v>0</v>
      </c>
      <c r="R685" s="681">
        <f t="shared" ca="1" si="47"/>
        <v>0</v>
      </c>
      <c r="S685" t="str">
        <f t="shared" si="44"/>
        <v>ASR_Financial_Report_SHP21Final</v>
      </c>
      <c r="T685" s="960">
        <f t="shared" si="45"/>
        <v>44658</v>
      </c>
      <c r="U685" t="str">
        <f t="shared" si="46"/>
        <v>Unaudited</v>
      </c>
    </row>
    <row r="686" spans="1:21" x14ac:dyDescent="0.25">
      <c r="A686" t="s">
        <v>437</v>
      </c>
      <c r="B686" t="s">
        <v>1366</v>
      </c>
      <c r="C686" t="s">
        <v>1367</v>
      </c>
      <c r="D686" s="15">
        <v>1900</v>
      </c>
      <c r="E686" s="121">
        <v>1</v>
      </c>
      <c r="F686" t="s">
        <v>1012</v>
      </c>
      <c r="G686" s="121" t="s">
        <v>1365</v>
      </c>
      <c r="H686" t="s">
        <v>381</v>
      </c>
      <c r="I686" t="s">
        <v>488</v>
      </c>
      <c r="J686" t="s">
        <v>436</v>
      </c>
      <c r="K686" t="s">
        <v>436</v>
      </c>
      <c r="L686" s="758" t="s">
        <v>84</v>
      </c>
      <c r="M686" t="s">
        <v>327</v>
      </c>
      <c r="N686" s="681">
        <f t="shared" ca="1" si="47"/>
        <v>0</v>
      </c>
      <c r="O686" s="681">
        <f t="shared" ca="1" si="47"/>
        <v>0</v>
      </c>
      <c r="P686" s="681">
        <f t="shared" ca="1" si="47"/>
        <v>0</v>
      </c>
      <c r="Q686" s="681">
        <f t="shared" ca="1" si="47"/>
        <v>0</v>
      </c>
      <c r="R686" s="681">
        <f t="shared" ca="1" si="47"/>
        <v>0</v>
      </c>
      <c r="S686" t="str">
        <f t="shared" si="44"/>
        <v>ASR_Financial_Report_SHP21Final</v>
      </c>
      <c r="T686" s="960">
        <f t="shared" si="45"/>
        <v>44658</v>
      </c>
      <c r="U686" t="str">
        <f t="shared" si="46"/>
        <v>Unaudited</v>
      </c>
    </row>
    <row r="687" spans="1:21" x14ac:dyDescent="0.25">
      <c r="A687" t="s">
        <v>437</v>
      </c>
      <c r="B687" t="s">
        <v>1366</v>
      </c>
      <c r="C687" t="s">
        <v>1367</v>
      </c>
      <c r="D687" s="15">
        <v>1900</v>
      </c>
      <c r="E687" s="121">
        <v>1</v>
      </c>
      <c r="F687" t="s">
        <v>1012</v>
      </c>
      <c r="G687" s="121" t="s">
        <v>1365</v>
      </c>
      <c r="H687" t="s">
        <v>381</v>
      </c>
      <c r="I687" t="s">
        <v>488</v>
      </c>
      <c r="J687" t="s">
        <v>436</v>
      </c>
      <c r="K687" t="s">
        <v>436</v>
      </c>
      <c r="L687" s="758" t="s">
        <v>85</v>
      </c>
      <c r="M687" t="s">
        <v>325</v>
      </c>
      <c r="N687" s="681">
        <f t="shared" ca="1" si="47"/>
        <v>0</v>
      </c>
      <c r="O687" s="681">
        <f t="shared" ca="1" si="47"/>
        <v>0</v>
      </c>
      <c r="P687" s="681">
        <f t="shared" ca="1" si="47"/>
        <v>0</v>
      </c>
      <c r="Q687" s="681">
        <f t="shared" ca="1" si="47"/>
        <v>0</v>
      </c>
      <c r="R687" s="681">
        <f t="shared" ca="1" si="47"/>
        <v>0</v>
      </c>
      <c r="S687" t="str">
        <f t="shared" si="44"/>
        <v>ASR_Financial_Report_SHP21Final</v>
      </c>
      <c r="T687" s="960">
        <f t="shared" si="45"/>
        <v>44658</v>
      </c>
      <c r="U687" t="str">
        <f t="shared" si="46"/>
        <v>Unaudited</v>
      </c>
    </row>
    <row r="688" spans="1:21" x14ac:dyDescent="0.25">
      <c r="A688" t="s">
        <v>437</v>
      </c>
      <c r="B688" t="s">
        <v>1366</v>
      </c>
      <c r="C688" t="s">
        <v>1367</v>
      </c>
      <c r="D688" s="15">
        <v>1900</v>
      </c>
      <c r="E688" s="121">
        <v>1</v>
      </c>
      <c r="F688" t="s">
        <v>1012</v>
      </c>
      <c r="G688" s="121" t="s">
        <v>1365</v>
      </c>
      <c r="H688" t="s">
        <v>381</v>
      </c>
      <c r="I688" t="s">
        <v>488</v>
      </c>
      <c r="J688" t="s">
        <v>436</v>
      </c>
      <c r="K688" t="s">
        <v>436</v>
      </c>
      <c r="L688" s="758" t="s">
        <v>86</v>
      </c>
      <c r="M688" t="s">
        <v>494</v>
      </c>
      <c r="N688" s="681">
        <f t="shared" ca="1" si="47"/>
        <v>0</v>
      </c>
      <c r="O688" s="681">
        <f t="shared" ca="1" si="47"/>
        <v>0</v>
      </c>
      <c r="P688" s="681">
        <f t="shared" ca="1" si="47"/>
        <v>0</v>
      </c>
      <c r="Q688" s="681">
        <f t="shared" ca="1" si="47"/>
        <v>0</v>
      </c>
      <c r="R688" s="681">
        <f t="shared" ca="1" si="47"/>
        <v>0</v>
      </c>
      <c r="S688" t="str">
        <f t="shared" si="44"/>
        <v>ASR_Financial_Report_SHP21Final</v>
      </c>
      <c r="T688" s="960">
        <f t="shared" si="45"/>
        <v>44658</v>
      </c>
      <c r="U688" t="str">
        <f t="shared" si="46"/>
        <v>Unaudited</v>
      </c>
    </row>
    <row r="689" spans="1:21" x14ac:dyDescent="0.25">
      <c r="A689" t="s">
        <v>437</v>
      </c>
      <c r="B689" t="s">
        <v>1366</v>
      </c>
      <c r="C689" t="s">
        <v>1367</v>
      </c>
      <c r="D689" s="15">
        <v>1900</v>
      </c>
      <c r="E689" s="121">
        <v>1</v>
      </c>
      <c r="F689" t="s">
        <v>1012</v>
      </c>
      <c r="G689" s="121" t="s">
        <v>1365</v>
      </c>
      <c r="H689" t="s">
        <v>381</v>
      </c>
      <c r="I689" t="s">
        <v>488</v>
      </c>
      <c r="J689" t="s">
        <v>436</v>
      </c>
      <c r="K689" t="s">
        <v>436</v>
      </c>
      <c r="L689" s="758" t="s">
        <v>87</v>
      </c>
      <c r="M689" t="s">
        <v>495</v>
      </c>
      <c r="N689" s="681">
        <f t="shared" ca="1" si="47"/>
        <v>0</v>
      </c>
      <c r="O689" s="681">
        <f t="shared" ca="1" si="47"/>
        <v>0</v>
      </c>
      <c r="P689" s="681">
        <f t="shared" ca="1" si="47"/>
        <v>0</v>
      </c>
      <c r="Q689" s="681">
        <f t="shared" ca="1" si="47"/>
        <v>0</v>
      </c>
      <c r="R689" s="681">
        <f t="shared" ca="1" si="47"/>
        <v>0</v>
      </c>
      <c r="S689" t="str">
        <f t="shared" si="44"/>
        <v>ASR_Financial_Report_SHP21Final</v>
      </c>
      <c r="T689" s="960">
        <f t="shared" si="45"/>
        <v>44658</v>
      </c>
      <c r="U689" t="str">
        <f t="shared" si="46"/>
        <v>Unaudited</v>
      </c>
    </row>
    <row r="690" spans="1:21" x14ac:dyDescent="0.25">
      <c r="A690" t="s">
        <v>437</v>
      </c>
      <c r="B690" t="s">
        <v>1366</v>
      </c>
      <c r="C690" t="s">
        <v>1367</v>
      </c>
      <c r="D690" s="15">
        <v>1900</v>
      </c>
      <c r="E690" s="121">
        <v>1</v>
      </c>
      <c r="F690" t="s">
        <v>1012</v>
      </c>
      <c r="G690" s="121" t="s">
        <v>1365</v>
      </c>
      <c r="H690" t="s">
        <v>381</v>
      </c>
      <c r="I690" t="s">
        <v>488</v>
      </c>
      <c r="J690" t="s">
        <v>436</v>
      </c>
      <c r="K690" t="s">
        <v>436</v>
      </c>
      <c r="L690" s="758" t="s">
        <v>213</v>
      </c>
      <c r="M690" t="s">
        <v>496</v>
      </c>
      <c r="N690" s="681">
        <f t="shared" ca="1" si="47"/>
        <v>0</v>
      </c>
      <c r="O690" s="681">
        <f t="shared" ca="1" si="47"/>
        <v>0</v>
      </c>
      <c r="P690" s="681">
        <f t="shared" ca="1" si="47"/>
        <v>0</v>
      </c>
      <c r="Q690" s="681">
        <f t="shared" ca="1" si="47"/>
        <v>0</v>
      </c>
      <c r="R690" s="681">
        <f t="shared" ca="1" si="47"/>
        <v>0</v>
      </c>
      <c r="S690" t="str">
        <f t="shared" si="44"/>
        <v>ASR_Financial_Report_SHP21Final</v>
      </c>
      <c r="T690" s="960">
        <f t="shared" si="45"/>
        <v>44658</v>
      </c>
      <c r="U690" t="str">
        <f t="shared" si="46"/>
        <v>Unaudited</v>
      </c>
    </row>
    <row r="691" spans="1:21" x14ac:dyDescent="0.25">
      <c r="A691" t="s">
        <v>437</v>
      </c>
      <c r="B691" t="s">
        <v>1366</v>
      </c>
      <c r="C691" t="s">
        <v>1367</v>
      </c>
      <c r="D691" s="15">
        <v>1900</v>
      </c>
      <c r="E691" s="121">
        <v>1</v>
      </c>
      <c r="F691" t="s">
        <v>1012</v>
      </c>
      <c r="G691" s="121" t="s">
        <v>1365</v>
      </c>
      <c r="H691" t="s">
        <v>381</v>
      </c>
      <c r="I691" t="s">
        <v>489</v>
      </c>
      <c r="J691" t="s">
        <v>26</v>
      </c>
      <c r="K691" t="s">
        <v>26</v>
      </c>
      <c r="L691" s="758" t="s">
        <v>204</v>
      </c>
      <c r="M691" t="s">
        <v>26</v>
      </c>
      <c r="N691" s="681">
        <f t="shared" ca="1" si="47"/>
        <v>0</v>
      </c>
      <c r="O691" s="681">
        <f t="shared" ca="1" si="47"/>
        <v>0</v>
      </c>
      <c r="P691" s="681">
        <f t="shared" ca="1" si="47"/>
        <v>0</v>
      </c>
      <c r="Q691" s="681">
        <f t="shared" ca="1" si="47"/>
        <v>0</v>
      </c>
      <c r="R691" s="681">
        <f t="shared" ca="1" si="47"/>
        <v>0</v>
      </c>
      <c r="S691" t="str">
        <f t="shared" si="44"/>
        <v>ASR_Financial_Report_SHP21Final</v>
      </c>
      <c r="T691" s="960">
        <f t="shared" si="45"/>
        <v>44658</v>
      </c>
      <c r="U691" t="str">
        <f t="shared" si="46"/>
        <v>Unaudited</v>
      </c>
    </row>
    <row r="692" spans="1:21" x14ac:dyDescent="0.25">
      <c r="A692" t="s">
        <v>437</v>
      </c>
      <c r="B692" t="s">
        <v>1366</v>
      </c>
      <c r="C692" t="s">
        <v>1367</v>
      </c>
      <c r="D692" s="15">
        <v>1900</v>
      </c>
      <c r="E692" s="121">
        <v>1</v>
      </c>
      <c r="F692" t="s">
        <v>438</v>
      </c>
      <c r="G692" s="121">
        <v>91</v>
      </c>
      <c r="H692" t="s">
        <v>382</v>
      </c>
      <c r="I692" t="s">
        <v>432</v>
      </c>
      <c r="J692" t="s">
        <v>432</v>
      </c>
      <c r="K692" t="s">
        <v>432</v>
      </c>
      <c r="M692" t="s">
        <v>432</v>
      </c>
      <c r="N692" s="681">
        <f t="shared" ca="1" si="47"/>
        <v>0</v>
      </c>
      <c r="O692" s="681">
        <f t="shared" ca="1" si="47"/>
        <v>0</v>
      </c>
      <c r="P692" s="681">
        <f t="shared" ca="1" si="47"/>
        <v>0</v>
      </c>
      <c r="Q692" s="681">
        <f t="shared" ca="1" si="47"/>
        <v>0</v>
      </c>
      <c r="R692" s="681">
        <f t="shared" ca="1" si="47"/>
        <v>0</v>
      </c>
      <c r="S692" t="str">
        <f t="shared" si="44"/>
        <v>ASR_Financial_Report_SHP21Final</v>
      </c>
      <c r="T692" s="960">
        <f t="shared" si="45"/>
        <v>44658</v>
      </c>
      <c r="U692" t="str">
        <f t="shared" si="46"/>
        <v>Unaudited</v>
      </c>
    </row>
    <row r="693" spans="1:21" x14ac:dyDescent="0.25">
      <c r="A693" t="s">
        <v>437</v>
      </c>
      <c r="B693" t="s">
        <v>1366</v>
      </c>
      <c r="C693" t="s">
        <v>1367</v>
      </c>
      <c r="D693" s="15">
        <v>1900</v>
      </c>
      <c r="E693" s="121">
        <v>1</v>
      </c>
      <c r="F693" t="s">
        <v>438</v>
      </c>
      <c r="G693" s="121">
        <v>91</v>
      </c>
      <c r="H693" t="s">
        <v>382</v>
      </c>
      <c r="I693" t="s">
        <v>487</v>
      </c>
      <c r="J693" t="s">
        <v>12</v>
      </c>
      <c r="K693" t="s">
        <v>12</v>
      </c>
      <c r="L693" s="758">
        <v>1.1000000000000001</v>
      </c>
      <c r="M693" t="s">
        <v>12</v>
      </c>
      <c r="N693" s="681">
        <f t="shared" ca="1" si="47"/>
        <v>0</v>
      </c>
      <c r="O693" s="681">
        <f t="shared" ca="1" si="47"/>
        <v>0</v>
      </c>
      <c r="P693" s="681">
        <f t="shared" ca="1" si="47"/>
        <v>0</v>
      </c>
      <c r="Q693" s="681">
        <f t="shared" ca="1" si="47"/>
        <v>0</v>
      </c>
      <c r="R693" s="681">
        <f t="shared" ca="1" si="47"/>
        <v>0</v>
      </c>
      <c r="S693" t="str">
        <f t="shared" si="44"/>
        <v>ASR_Financial_Report_SHP21Final</v>
      </c>
      <c r="T693" s="960">
        <f t="shared" si="45"/>
        <v>44658</v>
      </c>
      <c r="U693" t="str">
        <f t="shared" si="46"/>
        <v>Unaudited</v>
      </c>
    </row>
    <row r="694" spans="1:21" x14ac:dyDescent="0.25">
      <c r="A694" t="s">
        <v>437</v>
      </c>
      <c r="B694" t="s">
        <v>1366</v>
      </c>
      <c r="C694" t="s">
        <v>1367</v>
      </c>
      <c r="D694" s="15">
        <v>1900</v>
      </c>
      <c r="E694" s="121">
        <v>1</v>
      </c>
      <c r="F694" t="s">
        <v>438</v>
      </c>
      <c r="G694" s="121">
        <v>91</v>
      </c>
      <c r="H694" t="s">
        <v>382</v>
      </c>
      <c r="I694" t="s">
        <v>487</v>
      </c>
      <c r="J694" t="s">
        <v>12</v>
      </c>
      <c r="K694" t="s">
        <v>222</v>
      </c>
      <c r="L694" s="758">
        <v>1.2</v>
      </c>
      <c r="M694" t="s">
        <v>222</v>
      </c>
      <c r="N694" s="681">
        <f t="shared" ca="1" si="47"/>
        <v>0</v>
      </c>
      <c r="O694" s="681">
        <f t="shared" ca="1" si="47"/>
        <v>0</v>
      </c>
      <c r="P694" s="681">
        <f t="shared" ca="1" si="47"/>
        <v>0</v>
      </c>
      <c r="Q694" s="681">
        <f t="shared" ca="1" si="47"/>
        <v>0</v>
      </c>
      <c r="R694" s="681">
        <f t="shared" ca="1" si="47"/>
        <v>0</v>
      </c>
      <c r="S694" t="str">
        <f t="shared" si="44"/>
        <v>ASR_Financial_Report_SHP21Final</v>
      </c>
      <c r="T694" s="960">
        <f t="shared" si="45"/>
        <v>44658</v>
      </c>
      <c r="U694" t="str">
        <f t="shared" si="46"/>
        <v>Unaudited</v>
      </c>
    </row>
    <row r="695" spans="1:21" x14ac:dyDescent="0.25">
      <c r="A695" t="s">
        <v>437</v>
      </c>
      <c r="B695" t="s">
        <v>1366</v>
      </c>
      <c r="C695" t="s">
        <v>1367</v>
      </c>
      <c r="D695" s="15">
        <v>1900</v>
      </c>
      <c r="E695" s="121">
        <v>1</v>
      </c>
      <c r="F695" t="s">
        <v>438</v>
      </c>
      <c r="G695" s="121">
        <v>91</v>
      </c>
      <c r="H695" t="s">
        <v>382</v>
      </c>
      <c r="I695" t="s">
        <v>487</v>
      </c>
      <c r="J695" t="s">
        <v>12</v>
      </c>
      <c r="K695" t="s">
        <v>1304</v>
      </c>
      <c r="L695" s="758" t="s">
        <v>1300</v>
      </c>
      <c r="M695" t="s">
        <v>1304</v>
      </c>
      <c r="N695" s="681">
        <f t="shared" ca="1" si="47"/>
        <v>0</v>
      </c>
      <c r="O695" s="681">
        <f t="shared" ca="1" si="47"/>
        <v>0</v>
      </c>
      <c r="P695" s="681">
        <f t="shared" ca="1" si="47"/>
        <v>0</v>
      </c>
      <c r="Q695" s="681">
        <f t="shared" ca="1" si="47"/>
        <v>0</v>
      </c>
      <c r="R695" s="681">
        <f t="shared" ca="1" si="47"/>
        <v>0</v>
      </c>
      <c r="S695" t="str">
        <f t="shared" si="44"/>
        <v>ASR_Financial_Report_SHP21Final</v>
      </c>
      <c r="T695" s="960">
        <f t="shared" si="45"/>
        <v>44658</v>
      </c>
      <c r="U695" t="str">
        <f t="shared" si="46"/>
        <v>Unaudited</v>
      </c>
    </row>
    <row r="696" spans="1:21" x14ac:dyDescent="0.25">
      <c r="A696" t="s">
        <v>437</v>
      </c>
      <c r="B696" t="s">
        <v>1366</v>
      </c>
      <c r="C696" t="s">
        <v>1367</v>
      </c>
      <c r="D696" s="15">
        <v>1900</v>
      </c>
      <c r="E696" s="121">
        <v>1</v>
      </c>
      <c r="F696" t="s">
        <v>438</v>
      </c>
      <c r="G696" s="121">
        <v>91</v>
      </c>
      <c r="H696" t="s">
        <v>382</v>
      </c>
      <c r="I696" t="s">
        <v>487</v>
      </c>
      <c r="J696" t="s">
        <v>12</v>
      </c>
      <c r="K696" t="s">
        <v>1306</v>
      </c>
      <c r="L696" s="758" t="s">
        <v>1305</v>
      </c>
      <c r="M696" t="s">
        <v>1306</v>
      </c>
      <c r="N696" s="681">
        <f t="shared" ca="1" si="47"/>
        <v>0</v>
      </c>
      <c r="O696" s="681">
        <f t="shared" ca="1" si="47"/>
        <v>0</v>
      </c>
      <c r="P696" s="681">
        <f t="shared" ca="1" si="47"/>
        <v>0</v>
      </c>
      <c r="Q696" s="681">
        <f t="shared" ca="1" si="47"/>
        <v>0</v>
      </c>
      <c r="R696" s="681">
        <f t="shared" ca="1" si="47"/>
        <v>0</v>
      </c>
      <c r="S696" t="str">
        <f t="shared" si="44"/>
        <v>ASR_Financial_Report_SHP21Final</v>
      </c>
      <c r="T696" s="960">
        <f t="shared" si="45"/>
        <v>44658</v>
      </c>
      <c r="U696" t="str">
        <f t="shared" si="46"/>
        <v>Unaudited</v>
      </c>
    </row>
    <row r="697" spans="1:21" x14ac:dyDescent="0.25">
      <c r="A697" t="s">
        <v>437</v>
      </c>
      <c r="B697" t="s">
        <v>1366</v>
      </c>
      <c r="C697" t="s">
        <v>1367</v>
      </c>
      <c r="D697" s="15">
        <v>1900</v>
      </c>
      <c r="E697" s="121">
        <v>1</v>
      </c>
      <c r="F697" t="s">
        <v>438</v>
      </c>
      <c r="G697" s="121">
        <v>91</v>
      </c>
      <c r="H697" t="s">
        <v>382</v>
      </c>
      <c r="I697" t="s">
        <v>487</v>
      </c>
      <c r="J697" t="s">
        <v>13</v>
      </c>
      <c r="K697" t="s">
        <v>13</v>
      </c>
      <c r="L697" s="758" t="s">
        <v>63</v>
      </c>
      <c r="M697" t="s">
        <v>13</v>
      </c>
      <c r="N697" s="681">
        <f t="shared" ca="1" si="47"/>
        <v>0</v>
      </c>
      <c r="O697" s="681">
        <f t="shared" ca="1" si="47"/>
        <v>0</v>
      </c>
      <c r="P697" s="681">
        <f t="shared" ca="1" si="47"/>
        <v>0</v>
      </c>
      <c r="Q697" s="681">
        <f t="shared" ca="1" si="47"/>
        <v>0</v>
      </c>
      <c r="R697" s="681">
        <f t="shared" ca="1" si="47"/>
        <v>0</v>
      </c>
      <c r="S697" t="str">
        <f t="shared" si="44"/>
        <v>ASR_Financial_Report_SHP21Final</v>
      </c>
      <c r="T697" s="960">
        <f t="shared" si="45"/>
        <v>44658</v>
      </c>
      <c r="U697" t="str">
        <f t="shared" si="46"/>
        <v>Unaudited</v>
      </c>
    </row>
    <row r="698" spans="1:21" x14ac:dyDescent="0.25">
      <c r="A698" t="s">
        <v>437</v>
      </c>
      <c r="B698" t="s">
        <v>1366</v>
      </c>
      <c r="C698" t="s">
        <v>1367</v>
      </c>
      <c r="D698" s="15">
        <v>1900</v>
      </c>
      <c r="E698" s="121">
        <v>1</v>
      </c>
      <c r="F698" t="s">
        <v>438</v>
      </c>
      <c r="G698" s="121">
        <v>91</v>
      </c>
      <c r="H698" t="s">
        <v>382</v>
      </c>
      <c r="I698" t="s">
        <v>488</v>
      </c>
      <c r="J698" t="s">
        <v>433</v>
      </c>
      <c r="K698" t="s">
        <v>777</v>
      </c>
      <c r="L698" s="758">
        <v>2.1</v>
      </c>
      <c r="M698" t="s">
        <v>712</v>
      </c>
      <c r="N698" s="681">
        <f t="shared" ca="1" si="47"/>
        <v>0</v>
      </c>
      <c r="O698" s="681">
        <f t="shared" ca="1" si="47"/>
        <v>0</v>
      </c>
      <c r="P698" s="681">
        <f t="shared" ca="1" si="47"/>
        <v>0</v>
      </c>
      <c r="Q698" s="681">
        <f t="shared" ca="1" si="47"/>
        <v>0</v>
      </c>
      <c r="R698" s="681">
        <f t="shared" ca="1" si="47"/>
        <v>0</v>
      </c>
      <c r="S698" t="str">
        <f t="shared" si="44"/>
        <v>ASR_Financial_Report_SHP21Final</v>
      </c>
      <c r="T698" s="960">
        <f t="shared" si="45"/>
        <v>44658</v>
      </c>
      <c r="U698" t="str">
        <f t="shared" si="46"/>
        <v>Unaudited</v>
      </c>
    </row>
    <row r="699" spans="1:21" x14ac:dyDescent="0.25">
      <c r="A699" t="s">
        <v>437</v>
      </c>
      <c r="B699" t="s">
        <v>1366</v>
      </c>
      <c r="C699" t="s">
        <v>1367</v>
      </c>
      <c r="D699" s="15">
        <v>1900</v>
      </c>
      <c r="E699" s="121">
        <v>1</v>
      </c>
      <c r="F699" t="s">
        <v>438</v>
      </c>
      <c r="G699" s="121">
        <v>91</v>
      </c>
      <c r="H699" t="s">
        <v>382</v>
      </c>
      <c r="I699" t="s">
        <v>488</v>
      </c>
      <c r="J699" t="s">
        <v>433</v>
      </c>
      <c r="K699" t="s">
        <v>777</v>
      </c>
      <c r="L699" s="758">
        <v>2.2000000000000002</v>
      </c>
      <c r="M699" t="s">
        <v>713</v>
      </c>
      <c r="N699" s="681">
        <f t="shared" ca="1" si="47"/>
        <v>0</v>
      </c>
      <c r="O699" s="681">
        <f t="shared" ca="1" si="47"/>
        <v>0</v>
      </c>
      <c r="P699" s="681">
        <f t="shared" ca="1" si="47"/>
        <v>0</v>
      </c>
      <c r="Q699" s="681">
        <f t="shared" ca="1" si="47"/>
        <v>0</v>
      </c>
      <c r="R699" s="681">
        <f t="shared" ca="1" si="47"/>
        <v>0</v>
      </c>
      <c r="S699" t="str">
        <f t="shared" si="44"/>
        <v>ASR_Financial_Report_SHP21Final</v>
      </c>
      <c r="T699" s="960">
        <f t="shared" si="45"/>
        <v>44658</v>
      </c>
      <c r="U699" t="str">
        <f t="shared" si="46"/>
        <v>Unaudited</v>
      </c>
    </row>
    <row r="700" spans="1:21" x14ac:dyDescent="0.25">
      <c r="A700" t="s">
        <v>437</v>
      </c>
      <c r="B700" t="s">
        <v>1366</v>
      </c>
      <c r="C700" t="s">
        <v>1367</v>
      </c>
      <c r="D700" s="15">
        <v>1900</v>
      </c>
      <c r="E700" s="121">
        <v>1</v>
      </c>
      <c r="F700" t="s">
        <v>438</v>
      </c>
      <c r="G700" s="121">
        <v>91</v>
      </c>
      <c r="H700" t="s">
        <v>382</v>
      </c>
      <c r="I700" t="s">
        <v>488</v>
      </c>
      <c r="J700" t="s">
        <v>433</v>
      </c>
      <c r="K700" t="s">
        <v>777</v>
      </c>
      <c r="L700" s="758">
        <v>2.2999999999999998</v>
      </c>
      <c r="M700" t="s">
        <v>714</v>
      </c>
      <c r="N700" s="681">
        <f t="shared" ca="1" si="47"/>
        <v>0</v>
      </c>
      <c r="O700" s="681">
        <f t="shared" ca="1" si="47"/>
        <v>0</v>
      </c>
      <c r="P700" s="681">
        <f t="shared" ca="1" si="47"/>
        <v>0</v>
      </c>
      <c r="Q700" s="681">
        <f t="shared" ca="1" si="47"/>
        <v>0</v>
      </c>
      <c r="R700" s="681">
        <f t="shared" ca="1" si="47"/>
        <v>0</v>
      </c>
      <c r="S700" t="str">
        <f t="shared" si="44"/>
        <v>ASR_Financial_Report_SHP21Final</v>
      </c>
      <c r="T700" s="960">
        <f t="shared" si="45"/>
        <v>44658</v>
      </c>
      <c r="U700" t="str">
        <f t="shared" si="46"/>
        <v>Unaudited</v>
      </c>
    </row>
    <row r="701" spans="1:21" x14ac:dyDescent="0.25">
      <c r="A701" t="s">
        <v>437</v>
      </c>
      <c r="B701" t="s">
        <v>1366</v>
      </c>
      <c r="C701" t="s">
        <v>1367</v>
      </c>
      <c r="D701" s="15">
        <v>1900</v>
      </c>
      <c r="E701" s="121">
        <v>1</v>
      </c>
      <c r="F701" t="s">
        <v>438</v>
      </c>
      <c r="G701" s="121">
        <v>91</v>
      </c>
      <c r="H701" t="s">
        <v>382</v>
      </c>
      <c r="I701" t="s">
        <v>488</v>
      </c>
      <c r="J701" t="s">
        <v>433</v>
      </c>
      <c r="K701" t="s">
        <v>777</v>
      </c>
      <c r="L701" s="758">
        <v>2.4</v>
      </c>
      <c r="M701" t="s">
        <v>715</v>
      </c>
      <c r="N701" s="681">
        <f t="shared" ca="1" si="47"/>
        <v>0</v>
      </c>
      <c r="O701" s="681">
        <f t="shared" ca="1" si="47"/>
        <v>0</v>
      </c>
      <c r="P701" s="681">
        <f t="shared" ca="1" si="47"/>
        <v>0</v>
      </c>
      <c r="Q701" s="681">
        <f t="shared" ca="1" si="47"/>
        <v>0</v>
      </c>
      <c r="R701" s="681">
        <f t="shared" ca="1" si="47"/>
        <v>0</v>
      </c>
      <c r="S701" t="str">
        <f t="shared" si="44"/>
        <v>ASR_Financial_Report_SHP21Final</v>
      </c>
      <c r="T701" s="960">
        <f t="shared" si="45"/>
        <v>44658</v>
      </c>
      <c r="U701" t="str">
        <f t="shared" si="46"/>
        <v>Unaudited</v>
      </c>
    </row>
    <row r="702" spans="1:21" x14ac:dyDescent="0.25">
      <c r="A702" t="s">
        <v>437</v>
      </c>
      <c r="B702" t="s">
        <v>1366</v>
      </c>
      <c r="C702" t="s">
        <v>1367</v>
      </c>
      <c r="D702" s="15">
        <v>1900</v>
      </c>
      <c r="E702" s="121">
        <v>1</v>
      </c>
      <c r="F702" t="s">
        <v>438</v>
      </c>
      <c r="G702" s="121">
        <v>91</v>
      </c>
      <c r="H702" t="s">
        <v>382</v>
      </c>
      <c r="I702" t="s">
        <v>488</v>
      </c>
      <c r="J702" t="s">
        <v>433</v>
      </c>
      <c r="K702" t="s">
        <v>777</v>
      </c>
      <c r="L702" s="758">
        <v>2.5</v>
      </c>
      <c r="M702" t="s">
        <v>757</v>
      </c>
      <c r="N702" s="681">
        <f t="shared" ca="1" si="47"/>
        <v>0</v>
      </c>
      <c r="O702" s="681">
        <f t="shared" ca="1" si="47"/>
        <v>0</v>
      </c>
      <c r="P702" s="681">
        <f t="shared" ca="1" si="47"/>
        <v>0</v>
      </c>
      <c r="Q702" s="681">
        <f t="shared" ca="1" si="47"/>
        <v>0</v>
      </c>
      <c r="R702" s="681">
        <f t="shared" ca="1" si="47"/>
        <v>0</v>
      </c>
      <c r="S702" t="str">
        <f t="shared" si="44"/>
        <v>ASR_Financial_Report_SHP21Final</v>
      </c>
      <c r="T702" s="960">
        <f t="shared" si="45"/>
        <v>44658</v>
      </c>
      <c r="U702" t="str">
        <f t="shared" si="46"/>
        <v>Unaudited</v>
      </c>
    </row>
    <row r="703" spans="1:21" x14ac:dyDescent="0.25">
      <c r="A703" t="s">
        <v>437</v>
      </c>
      <c r="B703" t="s">
        <v>1366</v>
      </c>
      <c r="C703" t="s">
        <v>1367</v>
      </c>
      <c r="D703" s="15">
        <v>1900</v>
      </c>
      <c r="E703" s="121">
        <v>1</v>
      </c>
      <c r="F703" t="s">
        <v>438</v>
      </c>
      <c r="G703" s="121">
        <v>91</v>
      </c>
      <c r="H703" t="s">
        <v>382</v>
      </c>
      <c r="I703" t="s">
        <v>488</v>
      </c>
      <c r="J703" t="s">
        <v>433</v>
      </c>
      <c r="K703" t="s">
        <v>777</v>
      </c>
      <c r="L703" s="758">
        <v>2.6</v>
      </c>
      <c r="M703" t="s">
        <v>186</v>
      </c>
      <c r="N703" s="681">
        <f t="shared" ca="1" si="47"/>
        <v>0</v>
      </c>
      <c r="O703" s="681">
        <f t="shared" ca="1" si="47"/>
        <v>0</v>
      </c>
      <c r="P703" s="681">
        <f t="shared" ca="1" si="47"/>
        <v>0</v>
      </c>
      <c r="Q703" s="681">
        <f t="shared" ca="1" si="47"/>
        <v>0</v>
      </c>
      <c r="R703" s="681">
        <f t="shared" ca="1" si="47"/>
        <v>0</v>
      </c>
      <c r="S703" t="str">
        <f t="shared" si="44"/>
        <v>ASR_Financial_Report_SHP21Final</v>
      </c>
      <c r="T703" s="960">
        <f t="shared" si="45"/>
        <v>44658</v>
      </c>
      <c r="U703" t="str">
        <f t="shared" si="46"/>
        <v>Unaudited</v>
      </c>
    </row>
    <row r="704" spans="1:21" x14ac:dyDescent="0.25">
      <c r="A704" t="s">
        <v>437</v>
      </c>
      <c r="B704" t="s">
        <v>1366</v>
      </c>
      <c r="C704" t="s">
        <v>1367</v>
      </c>
      <c r="D704" s="15">
        <v>1900</v>
      </c>
      <c r="E704" s="121">
        <v>1</v>
      </c>
      <c r="F704" t="s">
        <v>438</v>
      </c>
      <c r="G704" s="121">
        <v>91</v>
      </c>
      <c r="H704" t="s">
        <v>382</v>
      </c>
      <c r="I704" t="s">
        <v>488</v>
      </c>
      <c r="J704" t="s">
        <v>433</v>
      </c>
      <c r="K704" t="s">
        <v>777</v>
      </c>
      <c r="L704" s="758">
        <v>2.7</v>
      </c>
      <c r="M704" t="s">
        <v>778</v>
      </c>
      <c r="N704" s="681">
        <f t="shared" ca="1" si="47"/>
        <v>0</v>
      </c>
      <c r="O704" s="681">
        <f t="shared" ca="1" si="47"/>
        <v>0</v>
      </c>
      <c r="P704" s="681">
        <f t="shared" ca="1" si="47"/>
        <v>0</v>
      </c>
      <c r="Q704" s="681">
        <f t="shared" ca="1" si="47"/>
        <v>0</v>
      </c>
      <c r="R704" s="681">
        <f t="shared" ca="1" si="47"/>
        <v>0</v>
      </c>
      <c r="S704" t="str">
        <f t="shared" si="44"/>
        <v>ASR_Financial_Report_SHP21Final</v>
      </c>
      <c r="T704" s="960">
        <f t="shared" si="45"/>
        <v>44658</v>
      </c>
      <c r="U704" t="str">
        <f t="shared" si="46"/>
        <v>Unaudited</v>
      </c>
    </row>
    <row r="705" spans="1:21" x14ac:dyDescent="0.25">
      <c r="A705" t="s">
        <v>437</v>
      </c>
      <c r="B705" t="s">
        <v>1366</v>
      </c>
      <c r="C705" t="s">
        <v>1367</v>
      </c>
      <c r="D705" s="15">
        <v>1900</v>
      </c>
      <c r="E705" s="121">
        <v>1</v>
      </c>
      <c r="F705" t="s">
        <v>438</v>
      </c>
      <c r="G705" s="121">
        <v>91</v>
      </c>
      <c r="H705" t="s">
        <v>382</v>
      </c>
      <c r="I705" t="s">
        <v>488</v>
      </c>
      <c r="J705" t="s">
        <v>433</v>
      </c>
      <c r="K705" t="s">
        <v>777</v>
      </c>
      <c r="L705" s="758">
        <v>2.8</v>
      </c>
      <c r="M705" t="s">
        <v>779</v>
      </c>
      <c r="N705" s="681">
        <f t="shared" ca="1" si="47"/>
        <v>0</v>
      </c>
      <c r="O705" s="681">
        <f t="shared" ca="1" si="47"/>
        <v>0</v>
      </c>
      <c r="P705" s="681">
        <f t="shared" ca="1" si="47"/>
        <v>0</v>
      </c>
      <c r="Q705" s="681">
        <f t="shared" ca="1" si="47"/>
        <v>0</v>
      </c>
      <c r="R705" s="681">
        <f t="shared" ca="1" si="47"/>
        <v>0</v>
      </c>
      <c r="S705" t="str">
        <f t="shared" si="44"/>
        <v>ASR_Financial_Report_SHP21Final</v>
      </c>
      <c r="T705" s="960">
        <f t="shared" si="45"/>
        <v>44658</v>
      </c>
      <c r="U705" t="str">
        <f t="shared" si="46"/>
        <v>Unaudited</v>
      </c>
    </row>
    <row r="706" spans="1:21" x14ac:dyDescent="0.25">
      <c r="A706" t="s">
        <v>437</v>
      </c>
      <c r="B706" t="s">
        <v>1366</v>
      </c>
      <c r="C706" t="s">
        <v>1367</v>
      </c>
      <c r="D706" s="15">
        <v>1900</v>
      </c>
      <c r="E706" s="121">
        <v>1</v>
      </c>
      <c r="F706" t="s">
        <v>438</v>
      </c>
      <c r="G706" s="121">
        <v>91</v>
      </c>
      <c r="H706" t="s">
        <v>382</v>
      </c>
      <c r="I706" t="s">
        <v>488</v>
      </c>
      <c r="J706" t="s">
        <v>433</v>
      </c>
      <c r="K706" t="s">
        <v>777</v>
      </c>
      <c r="L706" s="758">
        <v>2.9</v>
      </c>
      <c r="M706" t="s">
        <v>760</v>
      </c>
      <c r="N706" s="681">
        <f t="shared" ca="1" si="47"/>
        <v>0</v>
      </c>
      <c r="O706" s="681">
        <f t="shared" ca="1" si="47"/>
        <v>0</v>
      </c>
      <c r="P706" s="681">
        <f t="shared" ca="1" si="47"/>
        <v>0</v>
      </c>
      <c r="Q706" s="681">
        <f t="shared" ca="1" si="47"/>
        <v>0</v>
      </c>
      <c r="R706" s="681">
        <f t="shared" ca="1" si="47"/>
        <v>0</v>
      </c>
      <c r="S706" t="str">
        <f t="shared" ref="S706:S769" si="48">file_name</f>
        <v>ASR_Financial_Report_SHP21Final</v>
      </c>
      <c r="T706" s="960">
        <f t="shared" ref="T706:T769" si="49">file_date</f>
        <v>44658</v>
      </c>
      <c r="U706" t="str">
        <f t="shared" ref="U706:U769" si="50">status</f>
        <v>Unaudited</v>
      </c>
    </row>
    <row r="707" spans="1:21" x14ac:dyDescent="0.25">
      <c r="A707" t="s">
        <v>437</v>
      </c>
      <c r="B707" t="s">
        <v>1366</v>
      </c>
      <c r="C707" t="s">
        <v>1367</v>
      </c>
      <c r="D707" s="15">
        <v>1900</v>
      </c>
      <c r="E707" s="121">
        <v>1</v>
      </c>
      <c r="F707" t="s">
        <v>438</v>
      </c>
      <c r="G707" s="121">
        <v>91</v>
      </c>
      <c r="H707" t="s">
        <v>382</v>
      </c>
      <c r="I707" t="s">
        <v>488</v>
      </c>
      <c r="J707" t="s">
        <v>433</v>
      </c>
      <c r="K707" t="s">
        <v>223</v>
      </c>
      <c r="L707" s="758">
        <v>2.11</v>
      </c>
      <c r="M707" t="s">
        <v>228</v>
      </c>
      <c r="N707" s="681">
        <f t="shared" ca="1" si="47"/>
        <v>0</v>
      </c>
      <c r="O707" s="681">
        <f t="shared" ca="1" si="47"/>
        <v>0</v>
      </c>
      <c r="P707" s="681">
        <f t="shared" ca="1" si="47"/>
        <v>0</v>
      </c>
      <c r="Q707" s="681">
        <f t="shared" ca="1" si="47"/>
        <v>0</v>
      </c>
      <c r="R707" s="681">
        <f t="shared" ca="1" si="47"/>
        <v>0</v>
      </c>
      <c r="S707" t="str">
        <f t="shared" si="48"/>
        <v>ASR_Financial_Report_SHP21Final</v>
      </c>
      <c r="T707" s="960">
        <f t="shared" si="49"/>
        <v>44658</v>
      </c>
      <c r="U707" t="str">
        <f t="shared" si="50"/>
        <v>Unaudited</v>
      </c>
    </row>
    <row r="708" spans="1:21" x14ac:dyDescent="0.25">
      <c r="A708" t="s">
        <v>437</v>
      </c>
      <c r="B708" t="s">
        <v>1366</v>
      </c>
      <c r="C708" t="s">
        <v>1367</v>
      </c>
      <c r="D708" s="15">
        <v>1900</v>
      </c>
      <c r="E708" s="121">
        <v>1</v>
      </c>
      <c r="F708" t="s">
        <v>438</v>
      </c>
      <c r="G708" s="121">
        <v>91</v>
      </c>
      <c r="H708" t="s">
        <v>382</v>
      </c>
      <c r="I708" t="s">
        <v>488</v>
      </c>
      <c r="J708" t="s">
        <v>433</v>
      </c>
      <c r="K708" t="s">
        <v>223</v>
      </c>
      <c r="L708" s="758">
        <v>2.12</v>
      </c>
      <c r="M708" t="s">
        <v>552</v>
      </c>
      <c r="N708" s="681">
        <f t="shared" ca="1" si="47"/>
        <v>0</v>
      </c>
      <c r="O708" s="681">
        <f t="shared" ca="1" si="47"/>
        <v>0</v>
      </c>
      <c r="P708" s="681">
        <f t="shared" ca="1" si="47"/>
        <v>0</v>
      </c>
      <c r="Q708" s="681">
        <f t="shared" ca="1" si="47"/>
        <v>0</v>
      </c>
      <c r="R708" s="681">
        <f t="shared" ca="1" si="47"/>
        <v>0</v>
      </c>
      <c r="S708" t="str">
        <f t="shared" si="48"/>
        <v>ASR_Financial_Report_SHP21Final</v>
      </c>
      <c r="T708" s="960">
        <f t="shared" si="49"/>
        <v>44658</v>
      </c>
      <c r="U708" t="str">
        <f t="shared" si="50"/>
        <v>Unaudited</v>
      </c>
    </row>
    <row r="709" spans="1:21" x14ac:dyDescent="0.25">
      <c r="A709" t="s">
        <v>437</v>
      </c>
      <c r="B709" t="s">
        <v>1366</v>
      </c>
      <c r="C709" t="s">
        <v>1367</v>
      </c>
      <c r="D709" s="15">
        <v>1900</v>
      </c>
      <c r="E709" s="121">
        <v>1</v>
      </c>
      <c r="F709" t="s">
        <v>438</v>
      </c>
      <c r="G709" s="121">
        <v>91</v>
      </c>
      <c r="H709" t="s">
        <v>382</v>
      </c>
      <c r="I709" t="s">
        <v>488</v>
      </c>
      <c r="J709" t="s">
        <v>433</v>
      </c>
      <c r="K709" t="s">
        <v>223</v>
      </c>
      <c r="L709" s="758">
        <v>2.13</v>
      </c>
      <c r="M709" t="s">
        <v>229</v>
      </c>
      <c r="N709" s="681">
        <f t="shared" ca="1" si="47"/>
        <v>0</v>
      </c>
      <c r="O709" s="681">
        <f t="shared" ca="1" si="47"/>
        <v>0</v>
      </c>
      <c r="P709" s="681">
        <f t="shared" ca="1" si="47"/>
        <v>0</v>
      </c>
      <c r="Q709" s="681">
        <f t="shared" ca="1" si="47"/>
        <v>0</v>
      </c>
      <c r="R709" s="681">
        <f t="shared" ca="1" si="47"/>
        <v>0</v>
      </c>
      <c r="S709" t="str">
        <f t="shared" si="48"/>
        <v>ASR_Financial_Report_SHP21Final</v>
      </c>
      <c r="T709" s="960">
        <f t="shared" si="49"/>
        <v>44658</v>
      </c>
      <c r="U709" t="str">
        <f t="shared" si="50"/>
        <v>Unaudited</v>
      </c>
    </row>
    <row r="710" spans="1:21" x14ac:dyDescent="0.25">
      <c r="A710" t="s">
        <v>437</v>
      </c>
      <c r="B710" t="s">
        <v>1366</v>
      </c>
      <c r="C710" t="s">
        <v>1367</v>
      </c>
      <c r="D710" s="15">
        <v>1900</v>
      </c>
      <c r="E710" s="121">
        <v>1</v>
      </c>
      <c r="F710" t="s">
        <v>438</v>
      </c>
      <c r="G710" s="121">
        <v>91</v>
      </c>
      <c r="H710" t="s">
        <v>382</v>
      </c>
      <c r="I710" t="s">
        <v>488</v>
      </c>
      <c r="J710" t="s">
        <v>433</v>
      </c>
      <c r="K710" t="s">
        <v>223</v>
      </c>
      <c r="L710" s="758">
        <v>2.14</v>
      </c>
      <c r="M710" t="s">
        <v>556</v>
      </c>
      <c r="N710" s="681">
        <f t="shared" ca="1" si="47"/>
        <v>0</v>
      </c>
      <c r="O710" s="681">
        <f t="shared" ca="1" si="47"/>
        <v>0</v>
      </c>
      <c r="P710" s="681">
        <f t="shared" ca="1" si="47"/>
        <v>0</v>
      </c>
      <c r="Q710" s="681">
        <f t="shared" ca="1" si="47"/>
        <v>0</v>
      </c>
      <c r="R710" s="681">
        <f t="shared" ca="1" si="47"/>
        <v>0</v>
      </c>
      <c r="S710" t="str">
        <f t="shared" si="48"/>
        <v>ASR_Financial_Report_SHP21Final</v>
      </c>
      <c r="T710" s="960">
        <f t="shared" si="49"/>
        <v>44658</v>
      </c>
      <c r="U710" t="str">
        <f t="shared" si="50"/>
        <v>Unaudited</v>
      </c>
    </row>
    <row r="711" spans="1:21" x14ac:dyDescent="0.25">
      <c r="A711" t="s">
        <v>437</v>
      </c>
      <c r="B711" t="s">
        <v>1366</v>
      </c>
      <c r="C711" t="s">
        <v>1367</v>
      </c>
      <c r="D711" s="15">
        <v>1900</v>
      </c>
      <c r="E711" s="121">
        <v>1</v>
      </c>
      <c r="F711" t="s">
        <v>438</v>
      </c>
      <c r="G711" s="121">
        <v>91</v>
      </c>
      <c r="H711" t="s">
        <v>382</v>
      </c>
      <c r="I711" t="s">
        <v>488</v>
      </c>
      <c r="J711" t="s">
        <v>433</v>
      </c>
      <c r="K711" t="s">
        <v>223</v>
      </c>
      <c r="L711" s="758">
        <v>2.15</v>
      </c>
      <c r="M711" t="s">
        <v>20</v>
      </c>
      <c r="N711" s="681">
        <f t="shared" ca="1" si="47"/>
        <v>0</v>
      </c>
      <c r="O711" s="681">
        <f t="shared" ca="1" si="47"/>
        <v>0</v>
      </c>
      <c r="P711" s="681">
        <f t="shared" ca="1" si="47"/>
        <v>0</v>
      </c>
      <c r="Q711" s="681">
        <f t="shared" ca="1" si="47"/>
        <v>0</v>
      </c>
      <c r="R711" s="681">
        <f t="shared" ca="1" si="47"/>
        <v>0</v>
      </c>
      <c r="S711" t="str">
        <f t="shared" si="48"/>
        <v>ASR_Financial_Report_SHP21Final</v>
      </c>
      <c r="T711" s="960">
        <f t="shared" si="49"/>
        <v>44658</v>
      </c>
      <c r="U711" t="str">
        <f t="shared" si="50"/>
        <v>Unaudited</v>
      </c>
    </row>
    <row r="712" spans="1:21" x14ac:dyDescent="0.25">
      <c r="A712" t="s">
        <v>437</v>
      </c>
      <c r="B712" t="s">
        <v>1366</v>
      </c>
      <c r="C712" t="s">
        <v>1367</v>
      </c>
      <c r="D712" s="15">
        <v>1900</v>
      </c>
      <c r="E712" s="121">
        <v>1</v>
      </c>
      <c r="F712" t="s">
        <v>438</v>
      </c>
      <c r="G712" s="121">
        <v>91</v>
      </c>
      <c r="H712" t="s">
        <v>382</v>
      </c>
      <c r="I712" t="s">
        <v>488</v>
      </c>
      <c r="J712" t="s">
        <v>433</v>
      </c>
      <c r="K712" t="s">
        <v>223</v>
      </c>
      <c r="L712" s="758">
        <v>2.16</v>
      </c>
      <c r="M712" t="s">
        <v>780</v>
      </c>
      <c r="N712" s="681">
        <f t="shared" ca="1" si="47"/>
        <v>0</v>
      </c>
      <c r="O712" s="681">
        <f t="shared" ca="1" si="47"/>
        <v>0</v>
      </c>
      <c r="P712" s="681">
        <f t="shared" ca="1" si="47"/>
        <v>0</v>
      </c>
      <c r="Q712" s="681">
        <f t="shared" ca="1" si="47"/>
        <v>0</v>
      </c>
      <c r="R712" s="681">
        <f t="shared" ca="1" si="47"/>
        <v>0</v>
      </c>
      <c r="S712" t="str">
        <f t="shared" si="48"/>
        <v>ASR_Financial_Report_SHP21Final</v>
      </c>
      <c r="T712" s="960">
        <f t="shared" si="49"/>
        <v>44658</v>
      </c>
      <c r="U712" t="str">
        <f t="shared" si="50"/>
        <v>Unaudited</v>
      </c>
    </row>
    <row r="713" spans="1:21" x14ac:dyDescent="0.25">
      <c r="A713" t="s">
        <v>437</v>
      </c>
      <c r="B713" t="s">
        <v>1366</v>
      </c>
      <c r="C713" t="s">
        <v>1367</v>
      </c>
      <c r="D713" s="15">
        <v>1900</v>
      </c>
      <c r="E713" s="121">
        <v>1</v>
      </c>
      <c r="F713" t="s">
        <v>438</v>
      </c>
      <c r="G713" s="121">
        <v>91</v>
      </c>
      <c r="H713" t="s">
        <v>382</v>
      </c>
      <c r="I713" t="s">
        <v>488</v>
      </c>
      <c r="J713" t="s">
        <v>433</v>
      </c>
      <c r="K713" t="s">
        <v>223</v>
      </c>
      <c r="L713" s="758">
        <v>2.17</v>
      </c>
      <c r="M713" t="s">
        <v>1033</v>
      </c>
      <c r="N713" s="681">
        <f t="shared" ca="1" si="47"/>
        <v>0</v>
      </c>
      <c r="O713" s="681">
        <f t="shared" ca="1" si="47"/>
        <v>0</v>
      </c>
      <c r="P713" s="681">
        <f t="shared" ca="1" si="47"/>
        <v>0</v>
      </c>
      <c r="Q713" s="681">
        <f t="shared" ca="1" si="47"/>
        <v>0</v>
      </c>
      <c r="R713" s="681">
        <f t="shared" ca="1" si="47"/>
        <v>0</v>
      </c>
      <c r="S713" t="str">
        <f t="shared" si="48"/>
        <v>ASR_Financial_Report_SHP21Final</v>
      </c>
      <c r="T713" s="960">
        <f t="shared" si="49"/>
        <v>44658</v>
      </c>
      <c r="U713" t="str">
        <f t="shared" si="50"/>
        <v>Unaudited</v>
      </c>
    </row>
    <row r="714" spans="1:21" x14ac:dyDescent="0.25">
      <c r="A714" t="s">
        <v>437</v>
      </c>
      <c r="B714" t="s">
        <v>1366</v>
      </c>
      <c r="C714" t="s">
        <v>1367</v>
      </c>
      <c r="D714" s="15">
        <v>1900</v>
      </c>
      <c r="E714" s="121">
        <v>1</v>
      </c>
      <c r="F714" t="s">
        <v>438</v>
      </c>
      <c r="G714" s="121">
        <v>91</v>
      </c>
      <c r="H714" t="s">
        <v>382</v>
      </c>
      <c r="I714" t="s">
        <v>488</v>
      </c>
      <c r="J714" t="s">
        <v>433</v>
      </c>
      <c r="K714" t="s">
        <v>223</v>
      </c>
      <c r="L714" s="758">
        <v>2.1800000000000002</v>
      </c>
      <c r="M714" t="s">
        <v>648</v>
      </c>
      <c r="N714" s="681">
        <f t="shared" ca="1" si="47"/>
        <v>0</v>
      </c>
      <c r="O714" s="681">
        <f t="shared" ca="1" si="47"/>
        <v>0</v>
      </c>
      <c r="P714" s="681">
        <f t="shared" ca="1" si="47"/>
        <v>0</v>
      </c>
      <c r="Q714" s="681">
        <f t="shared" ca="1" si="47"/>
        <v>0</v>
      </c>
      <c r="R714" s="681">
        <f t="shared" ca="1" si="47"/>
        <v>0</v>
      </c>
      <c r="S714" t="str">
        <f t="shared" si="48"/>
        <v>ASR_Financial_Report_SHP21Final</v>
      </c>
      <c r="T714" s="960">
        <f t="shared" si="49"/>
        <v>44658</v>
      </c>
      <c r="U714" t="str">
        <f t="shared" si="50"/>
        <v>Unaudited</v>
      </c>
    </row>
    <row r="715" spans="1:21" x14ac:dyDescent="0.25">
      <c r="A715" t="s">
        <v>437</v>
      </c>
      <c r="B715" t="s">
        <v>1366</v>
      </c>
      <c r="C715" t="s">
        <v>1367</v>
      </c>
      <c r="D715" s="15">
        <v>1900</v>
      </c>
      <c r="E715" s="121">
        <v>1</v>
      </c>
      <c r="F715" t="s">
        <v>438</v>
      </c>
      <c r="G715" s="121">
        <v>91</v>
      </c>
      <c r="H715" t="s">
        <v>382</v>
      </c>
      <c r="I715" t="s">
        <v>488</v>
      </c>
      <c r="J715" t="s">
        <v>433</v>
      </c>
      <c r="K715" t="s">
        <v>223</v>
      </c>
      <c r="L715" s="758">
        <v>2.19</v>
      </c>
      <c r="M715" t="s">
        <v>218</v>
      </c>
      <c r="N715" s="681">
        <f t="shared" ca="1" si="47"/>
        <v>0</v>
      </c>
      <c r="O715" s="681">
        <f t="shared" ca="1" si="47"/>
        <v>0</v>
      </c>
      <c r="P715" s="681">
        <f t="shared" ca="1" si="47"/>
        <v>0</v>
      </c>
      <c r="Q715" s="681">
        <f t="shared" ca="1" si="47"/>
        <v>0</v>
      </c>
      <c r="R715" s="681">
        <f t="shared" ca="1" si="47"/>
        <v>0</v>
      </c>
      <c r="S715" t="str">
        <f t="shared" si="48"/>
        <v>ASR_Financial_Report_SHP21Final</v>
      </c>
      <c r="T715" s="960">
        <f t="shared" si="49"/>
        <v>44658</v>
      </c>
      <c r="U715" t="str">
        <f t="shared" si="50"/>
        <v>Unaudited</v>
      </c>
    </row>
    <row r="716" spans="1:21" x14ac:dyDescent="0.25">
      <c r="A716" t="s">
        <v>437</v>
      </c>
      <c r="B716" t="s">
        <v>1366</v>
      </c>
      <c r="C716" t="s">
        <v>1367</v>
      </c>
      <c r="D716" s="15">
        <v>1900</v>
      </c>
      <c r="E716" s="121">
        <v>1</v>
      </c>
      <c r="F716" t="s">
        <v>438</v>
      </c>
      <c r="G716" s="121">
        <v>91</v>
      </c>
      <c r="H716" t="s">
        <v>382</v>
      </c>
      <c r="I716" t="s">
        <v>488</v>
      </c>
      <c r="J716" t="s">
        <v>433</v>
      </c>
      <c r="K716" t="s">
        <v>223</v>
      </c>
      <c r="L716" s="758" t="s">
        <v>691</v>
      </c>
      <c r="M716" t="s">
        <v>230</v>
      </c>
      <c r="N716" s="681">
        <f t="shared" ca="1" si="47"/>
        <v>0</v>
      </c>
      <c r="O716" s="681">
        <f t="shared" ca="1" si="47"/>
        <v>0</v>
      </c>
      <c r="P716" s="681">
        <f t="shared" ca="1" si="47"/>
        <v>0</v>
      </c>
      <c r="Q716" s="681">
        <f t="shared" ca="1" si="47"/>
        <v>0</v>
      </c>
      <c r="R716" s="681">
        <f t="shared" ca="1" si="47"/>
        <v>0</v>
      </c>
      <c r="S716" t="str">
        <f t="shared" si="48"/>
        <v>ASR_Financial_Report_SHP21Final</v>
      </c>
      <c r="T716" s="960">
        <f t="shared" si="49"/>
        <v>44658</v>
      </c>
      <c r="U716" t="str">
        <f t="shared" si="50"/>
        <v>Unaudited</v>
      </c>
    </row>
    <row r="717" spans="1:21" x14ac:dyDescent="0.25">
      <c r="A717" t="s">
        <v>437</v>
      </c>
      <c r="B717" t="s">
        <v>1366</v>
      </c>
      <c r="C717" t="s">
        <v>1367</v>
      </c>
      <c r="D717" s="15">
        <v>1900</v>
      </c>
      <c r="E717" s="121">
        <v>1</v>
      </c>
      <c r="F717" t="s">
        <v>438</v>
      </c>
      <c r="G717" s="121">
        <v>91</v>
      </c>
      <c r="H717" t="s">
        <v>382</v>
      </c>
      <c r="I717" t="s">
        <v>488</v>
      </c>
      <c r="J717" t="s">
        <v>433</v>
      </c>
      <c r="K717" t="s">
        <v>223</v>
      </c>
      <c r="L717" s="758">
        <v>2.21</v>
      </c>
      <c r="M717" t="s">
        <v>466</v>
      </c>
      <c r="N717" s="681">
        <f t="shared" ca="1" si="47"/>
        <v>0</v>
      </c>
      <c r="O717" s="681">
        <f t="shared" ca="1" si="47"/>
        <v>0</v>
      </c>
      <c r="P717" s="681">
        <f t="shared" ca="1" si="47"/>
        <v>0</v>
      </c>
      <c r="Q717" s="681">
        <f t="shared" ca="1" si="47"/>
        <v>0</v>
      </c>
      <c r="R717" s="681">
        <f t="shared" ca="1" si="47"/>
        <v>0</v>
      </c>
      <c r="S717" t="str">
        <f t="shared" si="48"/>
        <v>ASR_Financial_Report_SHP21Final</v>
      </c>
      <c r="T717" s="960">
        <f t="shared" si="49"/>
        <v>44658</v>
      </c>
      <c r="U717" t="str">
        <f t="shared" si="50"/>
        <v>Unaudited</v>
      </c>
    </row>
    <row r="718" spans="1:21" x14ac:dyDescent="0.25">
      <c r="A718" t="s">
        <v>437</v>
      </c>
      <c r="B718" t="s">
        <v>1366</v>
      </c>
      <c r="C718" t="s">
        <v>1367</v>
      </c>
      <c r="D718" s="15">
        <v>1900</v>
      </c>
      <c r="E718" s="121">
        <v>1</v>
      </c>
      <c r="F718" t="s">
        <v>438</v>
      </c>
      <c r="G718" s="121">
        <v>91</v>
      </c>
      <c r="H718" t="s">
        <v>382</v>
      </c>
      <c r="I718" t="s">
        <v>488</v>
      </c>
      <c r="J718" t="s">
        <v>433</v>
      </c>
      <c r="K718" t="s">
        <v>6</v>
      </c>
      <c r="L718" s="758" t="s">
        <v>70</v>
      </c>
      <c r="M718" t="s">
        <v>188</v>
      </c>
      <c r="N718" s="681">
        <f t="shared" ca="1" si="47"/>
        <v>0</v>
      </c>
      <c r="O718" s="681">
        <f t="shared" ca="1" si="47"/>
        <v>0</v>
      </c>
      <c r="P718" s="681">
        <f t="shared" ca="1" si="47"/>
        <v>0</v>
      </c>
      <c r="Q718" s="681">
        <f t="shared" ca="1" si="47"/>
        <v>0</v>
      </c>
      <c r="R718" s="681">
        <f t="shared" ca="1" si="47"/>
        <v>0</v>
      </c>
      <c r="S718" t="str">
        <f t="shared" si="48"/>
        <v>ASR_Financial_Report_SHP21Final</v>
      </c>
      <c r="T718" s="960">
        <f t="shared" si="49"/>
        <v>44658</v>
      </c>
      <c r="U718" t="str">
        <f t="shared" si="50"/>
        <v>Unaudited</v>
      </c>
    </row>
    <row r="719" spans="1:21" x14ac:dyDescent="0.25">
      <c r="A719" t="s">
        <v>437</v>
      </c>
      <c r="B719" t="s">
        <v>1366</v>
      </c>
      <c r="C719" t="s">
        <v>1367</v>
      </c>
      <c r="D719" s="15">
        <v>1900</v>
      </c>
      <c r="E719" s="121">
        <v>1</v>
      </c>
      <c r="F719" t="s">
        <v>438</v>
      </c>
      <c r="G719" s="121">
        <v>91</v>
      </c>
      <c r="H719" t="s">
        <v>382</v>
      </c>
      <c r="I719" t="s">
        <v>488</v>
      </c>
      <c r="J719" t="s">
        <v>433</v>
      </c>
      <c r="K719" t="s">
        <v>6</v>
      </c>
      <c r="L719" s="758" t="s">
        <v>71</v>
      </c>
      <c r="M719" t="s">
        <v>231</v>
      </c>
      <c r="N719" s="681">
        <f t="shared" ca="1" si="47"/>
        <v>0</v>
      </c>
      <c r="O719" s="681">
        <f t="shared" ca="1" si="47"/>
        <v>0</v>
      </c>
      <c r="P719" s="681">
        <f t="shared" ca="1" si="47"/>
        <v>0</v>
      </c>
      <c r="Q719" s="681">
        <f t="shared" ca="1" si="47"/>
        <v>0</v>
      </c>
      <c r="R719" s="681">
        <f t="shared" ca="1" si="47"/>
        <v>0</v>
      </c>
      <c r="S719" t="str">
        <f t="shared" si="48"/>
        <v>ASR_Financial_Report_SHP21Final</v>
      </c>
      <c r="T719" s="960">
        <f t="shared" si="49"/>
        <v>44658</v>
      </c>
      <c r="U719" t="str">
        <f t="shared" si="50"/>
        <v>Unaudited</v>
      </c>
    </row>
    <row r="720" spans="1:21" x14ac:dyDescent="0.25">
      <c r="A720" t="s">
        <v>437</v>
      </c>
      <c r="B720" t="s">
        <v>1366</v>
      </c>
      <c r="C720" t="s">
        <v>1367</v>
      </c>
      <c r="D720" s="15">
        <v>1900</v>
      </c>
      <c r="E720" s="121">
        <v>1</v>
      </c>
      <c r="F720" t="s">
        <v>438</v>
      </c>
      <c r="G720" s="121">
        <v>91</v>
      </c>
      <c r="H720" t="s">
        <v>382</v>
      </c>
      <c r="I720" t="s">
        <v>488</v>
      </c>
      <c r="J720" t="s">
        <v>433</v>
      </c>
      <c r="K720" t="s">
        <v>6</v>
      </c>
      <c r="L720" s="758" t="s">
        <v>72</v>
      </c>
      <c r="M720" t="s">
        <v>164</v>
      </c>
      <c r="N720" s="681">
        <f t="shared" ca="1" si="47"/>
        <v>0</v>
      </c>
      <c r="O720" s="681">
        <f t="shared" ca="1" si="47"/>
        <v>0</v>
      </c>
      <c r="P720" s="681">
        <f t="shared" ca="1" si="47"/>
        <v>0</v>
      </c>
      <c r="Q720" s="681">
        <f t="shared" ca="1" si="47"/>
        <v>0</v>
      </c>
      <c r="R720" s="681">
        <f t="shared" ca="1" si="47"/>
        <v>0</v>
      </c>
      <c r="S720" t="str">
        <f t="shared" si="48"/>
        <v>ASR_Financial_Report_SHP21Final</v>
      </c>
      <c r="T720" s="960">
        <f t="shared" si="49"/>
        <v>44658</v>
      </c>
      <c r="U720" t="str">
        <f t="shared" si="50"/>
        <v>Unaudited</v>
      </c>
    </row>
    <row r="721" spans="1:21" x14ac:dyDescent="0.25">
      <c r="A721" t="s">
        <v>437</v>
      </c>
      <c r="B721" t="s">
        <v>1366</v>
      </c>
      <c r="C721" t="s">
        <v>1367</v>
      </c>
      <c r="D721" s="15">
        <v>1900</v>
      </c>
      <c r="E721" s="121">
        <v>1</v>
      </c>
      <c r="F721" t="s">
        <v>438</v>
      </c>
      <c r="G721" s="121">
        <v>91</v>
      </c>
      <c r="H721" t="s">
        <v>382</v>
      </c>
      <c r="I721" t="s">
        <v>488</v>
      </c>
      <c r="J721" t="s">
        <v>433</v>
      </c>
      <c r="K721" t="s">
        <v>6</v>
      </c>
      <c r="L721" s="758">
        <v>3.4</v>
      </c>
      <c r="M721" t="s">
        <v>461</v>
      </c>
      <c r="N721" s="681">
        <f t="shared" ca="1" si="47"/>
        <v>0</v>
      </c>
      <c r="O721" s="681">
        <f t="shared" ca="1" si="47"/>
        <v>0</v>
      </c>
      <c r="P721" s="681">
        <f t="shared" ca="1" si="47"/>
        <v>0</v>
      </c>
      <c r="Q721" s="681">
        <f t="shared" ca="1" si="47"/>
        <v>0</v>
      </c>
      <c r="R721" s="681">
        <f t="shared" ca="1" si="47"/>
        <v>0</v>
      </c>
      <c r="S721" t="str">
        <f t="shared" si="48"/>
        <v>ASR_Financial_Report_SHP21Final</v>
      </c>
      <c r="T721" s="960">
        <f t="shared" si="49"/>
        <v>44658</v>
      </c>
      <c r="U721" t="str">
        <f t="shared" si="50"/>
        <v>Unaudited</v>
      </c>
    </row>
    <row r="722" spans="1:21" x14ac:dyDescent="0.25">
      <c r="A722" t="s">
        <v>437</v>
      </c>
      <c r="B722" t="s">
        <v>1366</v>
      </c>
      <c r="C722" t="s">
        <v>1367</v>
      </c>
      <c r="D722" s="15">
        <v>1900</v>
      </c>
      <c r="E722" s="121">
        <v>1</v>
      </c>
      <c r="F722" t="s">
        <v>438</v>
      </c>
      <c r="G722" s="121">
        <v>91</v>
      </c>
      <c r="H722" t="s">
        <v>382</v>
      </c>
      <c r="I722" t="s">
        <v>488</v>
      </c>
      <c r="J722" t="s">
        <v>433</v>
      </c>
      <c r="K722" t="s">
        <v>434</v>
      </c>
      <c r="L722" s="758">
        <v>4.5</v>
      </c>
      <c r="M722" t="s">
        <v>32</v>
      </c>
      <c r="N722" s="681">
        <f t="shared" ca="1" si="47"/>
        <v>0</v>
      </c>
      <c r="O722" s="681">
        <f t="shared" ca="1" si="47"/>
        <v>0</v>
      </c>
      <c r="P722" s="681">
        <f t="shared" ca="1" si="47"/>
        <v>0</v>
      </c>
      <c r="Q722" s="681">
        <f t="shared" ca="1" si="47"/>
        <v>0</v>
      </c>
      <c r="R722" s="681">
        <f t="shared" ca="1" si="47"/>
        <v>0</v>
      </c>
      <c r="S722" t="str">
        <f t="shared" si="48"/>
        <v>ASR_Financial_Report_SHP21Final</v>
      </c>
      <c r="T722" s="960">
        <f t="shared" si="49"/>
        <v>44658</v>
      </c>
      <c r="U722" t="str">
        <f t="shared" si="50"/>
        <v>Unaudited</v>
      </c>
    </row>
    <row r="723" spans="1:21" x14ac:dyDescent="0.25">
      <c r="A723" t="s">
        <v>437</v>
      </c>
      <c r="B723" t="s">
        <v>1366</v>
      </c>
      <c r="C723" t="s">
        <v>1367</v>
      </c>
      <c r="D723" s="15">
        <v>1900</v>
      </c>
      <c r="E723" s="121">
        <v>1</v>
      </c>
      <c r="F723" t="s">
        <v>438</v>
      </c>
      <c r="G723" s="121">
        <v>91</v>
      </c>
      <c r="H723" t="s">
        <v>382</v>
      </c>
      <c r="I723" t="s">
        <v>488</v>
      </c>
      <c r="J723" t="s">
        <v>433</v>
      </c>
      <c r="K723" t="s">
        <v>434</v>
      </c>
      <c r="L723" s="758" t="s">
        <v>925</v>
      </c>
      <c r="M723" t="s">
        <v>916</v>
      </c>
      <c r="N723" s="681">
        <f t="shared" ca="1" si="47"/>
        <v>0</v>
      </c>
      <c r="O723" s="681">
        <f t="shared" ca="1" si="47"/>
        <v>0</v>
      </c>
      <c r="P723" s="681">
        <f t="shared" ca="1" si="47"/>
        <v>0</v>
      </c>
      <c r="Q723" s="681">
        <f t="shared" ca="1" si="47"/>
        <v>0</v>
      </c>
      <c r="R723" s="681">
        <f t="shared" ca="1" si="47"/>
        <v>0</v>
      </c>
      <c r="S723" t="str">
        <f t="shared" si="48"/>
        <v>ASR_Financial_Report_SHP21Final</v>
      </c>
      <c r="T723" s="960">
        <f t="shared" si="49"/>
        <v>44658</v>
      </c>
      <c r="U723" t="str">
        <f t="shared" si="50"/>
        <v>Unaudited</v>
      </c>
    </row>
    <row r="724" spans="1:21" x14ac:dyDescent="0.25">
      <c r="A724" t="s">
        <v>437</v>
      </c>
      <c r="B724" t="s">
        <v>1366</v>
      </c>
      <c r="C724" t="s">
        <v>1367</v>
      </c>
      <c r="D724" s="15">
        <v>1900</v>
      </c>
      <c r="E724" s="121">
        <v>1</v>
      </c>
      <c r="F724" t="s">
        <v>438</v>
      </c>
      <c r="G724" s="121">
        <v>91</v>
      </c>
      <c r="H724" t="s">
        <v>382</v>
      </c>
      <c r="I724" t="s">
        <v>488</v>
      </c>
      <c r="J724" t="s">
        <v>433</v>
      </c>
      <c r="K724" t="s">
        <v>434</v>
      </c>
      <c r="L724" s="758" t="s">
        <v>193</v>
      </c>
      <c r="M724" t="s">
        <v>40</v>
      </c>
      <c r="N724" s="681">
        <f t="shared" ca="1" si="47"/>
        <v>0</v>
      </c>
      <c r="O724" s="681">
        <f t="shared" ca="1" si="47"/>
        <v>0</v>
      </c>
      <c r="P724" s="681">
        <f t="shared" ca="1" si="47"/>
        <v>0</v>
      </c>
      <c r="Q724" s="681">
        <f t="shared" ca="1" si="47"/>
        <v>0</v>
      </c>
      <c r="R724" s="681">
        <f t="shared" ca="1" si="47"/>
        <v>0</v>
      </c>
      <c r="S724" t="str">
        <f t="shared" si="48"/>
        <v>ASR_Financial_Report_SHP21Final</v>
      </c>
      <c r="T724" s="960">
        <f t="shared" si="49"/>
        <v>44658</v>
      </c>
      <c r="U724" t="str">
        <f t="shared" si="50"/>
        <v>Unaudited</v>
      </c>
    </row>
    <row r="725" spans="1:21" x14ac:dyDescent="0.25">
      <c r="A725" t="s">
        <v>437</v>
      </c>
      <c r="B725" t="s">
        <v>1366</v>
      </c>
      <c r="C725" t="s">
        <v>1367</v>
      </c>
      <c r="D725" s="15">
        <v>1900</v>
      </c>
      <c r="E725" s="121">
        <v>1</v>
      </c>
      <c r="F725" t="s">
        <v>438</v>
      </c>
      <c r="G725" s="121">
        <v>91</v>
      </c>
      <c r="H725" t="s">
        <v>382</v>
      </c>
      <c r="I725" t="s">
        <v>488</v>
      </c>
      <c r="J725" t="s">
        <v>433</v>
      </c>
      <c r="K725" t="s">
        <v>434</v>
      </c>
      <c r="L725" s="758" t="s">
        <v>192</v>
      </c>
      <c r="M725" t="s">
        <v>329</v>
      </c>
      <c r="N725" s="681">
        <f t="shared" ca="1" si="47"/>
        <v>0</v>
      </c>
      <c r="O725" s="681">
        <f t="shared" ca="1" si="47"/>
        <v>0</v>
      </c>
      <c r="P725" s="681">
        <f t="shared" ca="1" si="47"/>
        <v>0</v>
      </c>
      <c r="Q725" s="681">
        <f t="shared" ca="1" si="47"/>
        <v>0</v>
      </c>
      <c r="R725" s="681">
        <f t="shared" ca="1" si="47"/>
        <v>0</v>
      </c>
      <c r="S725" t="str">
        <f t="shared" si="48"/>
        <v>ASR_Financial_Report_SHP21Final</v>
      </c>
      <c r="T725" s="960">
        <f t="shared" si="49"/>
        <v>44658</v>
      </c>
      <c r="U725" t="str">
        <f t="shared" si="50"/>
        <v>Unaudited</v>
      </c>
    </row>
    <row r="726" spans="1:21" x14ac:dyDescent="0.25">
      <c r="A726" t="s">
        <v>437</v>
      </c>
      <c r="B726" t="s">
        <v>1366</v>
      </c>
      <c r="C726" t="s">
        <v>1367</v>
      </c>
      <c r="D726" s="15">
        <v>1900</v>
      </c>
      <c r="E726" s="121">
        <v>1</v>
      </c>
      <c r="F726" t="s">
        <v>438</v>
      </c>
      <c r="G726" s="121">
        <v>91</v>
      </c>
      <c r="H726" t="s">
        <v>382</v>
      </c>
      <c r="I726" t="s">
        <v>488</v>
      </c>
      <c r="J726" t="s">
        <v>450</v>
      </c>
      <c r="K726" t="s">
        <v>435</v>
      </c>
      <c r="L726" s="758" t="s">
        <v>79</v>
      </c>
      <c r="M726" t="s">
        <v>27</v>
      </c>
      <c r="N726" s="681">
        <f t="shared" ca="1" si="47"/>
        <v>0</v>
      </c>
      <c r="O726" s="681">
        <f t="shared" ca="1" si="47"/>
        <v>0</v>
      </c>
      <c r="P726" s="681">
        <f t="shared" ca="1" si="47"/>
        <v>0</v>
      </c>
      <c r="Q726" s="681">
        <f t="shared" ca="1" si="47"/>
        <v>0</v>
      </c>
      <c r="R726" s="681">
        <f t="shared" ca="1" si="47"/>
        <v>0</v>
      </c>
      <c r="S726" t="str">
        <f t="shared" si="48"/>
        <v>ASR_Financial_Report_SHP21Final</v>
      </c>
      <c r="T726" s="960">
        <f t="shared" si="49"/>
        <v>44658</v>
      </c>
      <c r="U726" t="str">
        <f t="shared" si="50"/>
        <v>Unaudited</v>
      </c>
    </row>
    <row r="727" spans="1:21" x14ac:dyDescent="0.25">
      <c r="A727" t="s">
        <v>437</v>
      </c>
      <c r="B727" t="s">
        <v>1366</v>
      </c>
      <c r="C727" t="s">
        <v>1367</v>
      </c>
      <c r="D727" s="15">
        <v>1900</v>
      </c>
      <c r="E727" s="121">
        <v>1</v>
      </c>
      <c r="F727" t="s">
        <v>438</v>
      </c>
      <c r="G727" s="121">
        <v>91</v>
      </c>
      <c r="H727" t="s">
        <v>382</v>
      </c>
      <c r="I727" t="s">
        <v>488</v>
      </c>
      <c r="J727" t="s">
        <v>450</v>
      </c>
      <c r="K727" t="s">
        <v>435</v>
      </c>
      <c r="L727" s="758" t="s">
        <v>80</v>
      </c>
      <c r="M727" t="s">
        <v>97</v>
      </c>
      <c r="N727" s="681">
        <f t="shared" ca="1" si="47"/>
        <v>0</v>
      </c>
      <c r="O727" s="681">
        <f t="shared" ca="1" si="47"/>
        <v>0</v>
      </c>
      <c r="P727" s="681">
        <f t="shared" ca="1" si="47"/>
        <v>0</v>
      </c>
      <c r="Q727" s="681">
        <f t="shared" ca="1" si="47"/>
        <v>0</v>
      </c>
      <c r="R727" s="681">
        <f t="shared" ca="1" si="47"/>
        <v>0</v>
      </c>
      <c r="S727" t="str">
        <f t="shared" si="48"/>
        <v>ASR_Financial_Report_SHP21Final</v>
      </c>
      <c r="T727" s="960">
        <f t="shared" si="49"/>
        <v>44658</v>
      </c>
      <c r="U727" t="str">
        <f t="shared" si="50"/>
        <v>Unaudited</v>
      </c>
    </row>
    <row r="728" spans="1:21" x14ac:dyDescent="0.25">
      <c r="A728" t="s">
        <v>437</v>
      </c>
      <c r="B728" t="s">
        <v>1366</v>
      </c>
      <c r="C728" t="s">
        <v>1367</v>
      </c>
      <c r="D728" s="15">
        <v>1900</v>
      </c>
      <c r="E728" s="121">
        <v>1</v>
      </c>
      <c r="F728" t="s">
        <v>438</v>
      </c>
      <c r="G728" s="121">
        <v>91</v>
      </c>
      <c r="H728" t="s">
        <v>382</v>
      </c>
      <c r="I728" t="s">
        <v>488</v>
      </c>
      <c r="J728" t="s">
        <v>450</v>
      </c>
      <c r="K728" t="s">
        <v>435</v>
      </c>
      <c r="L728" s="758" t="s">
        <v>81</v>
      </c>
      <c r="M728" t="s">
        <v>98</v>
      </c>
      <c r="N728" s="681">
        <f t="shared" ca="1" si="47"/>
        <v>0</v>
      </c>
      <c r="O728" s="681">
        <f t="shared" ca="1" si="47"/>
        <v>0</v>
      </c>
      <c r="P728" s="681">
        <f t="shared" ca="1" si="47"/>
        <v>0</v>
      </c>
      <c r="Q728" s="681">
        <f t="shared" ca="1" si="47"/>
        <v>0</v>
      </c>
      <c r="R728" s="681">
        <f t="shared" ca="1" si="47"/>
        <v>0</v>
      </c>
      <c r="S728" t="str">
        <f t="shared" si="48"/>
        <v>ASR_Financial_Report_SHP21Final</v>
      </c>
      <c r="T728" s="960">
        <f t="shared" si="49"/>
        <v>44658</v>
      </c>
      <c r="U728" t="str">
        <f t="shared" si="50"/>
        <v>Unaudited</v>
      </c>
    </row>
    <row r="729" spans="1:21" x14ac:dyDescent="0.25">
      <c r="A729" t="s">
        <v>437</v>
      </c>
      <c r="B729" t="s">
        <v>1366</v>
      </c>
      <c r="C729" t="s">
        <v>1367</v>
      </c>
      <c r="D729" s="15">
        <v>1900</v>
      </c>
      <c r="E729" s="121">
        <v>1</v>
      </c>
      <c r="F729" t="s">
        <v>438</v>
      </c>
      <c r="G729" s="121">
        <v>91</v>
      </c>
      <c r="H729" t="s">
        <v>382</v>
      </c>
      <c r="I729" t="s">
        <v>488</v>
      </c>
      <c r="J729" t="s">
        <v>450</v>
      </c>
      <c r="K729" t="s">
        <v>435</v>
      </c>
      <c r="L729" s="758" t="s">
        <v>82</v>
      </c>
      <c r="M729" t="s">
        <v>99</v>
      </c>
      <c r="N729" s="681">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681">
        <f t="shared" ca="1" si="51"/>
        <v>0</v>
      </c>
      <c r="P729" s="681">
        <f t="shared" ca="1" si="51"/>
        <v>0</v>
      </c>
      <c r="Q729" s="681">
        <f t="shared" ca="1" si="51"/>
        <v>0</v>
      </c>
      <c r="R729" s="681">
        <f t="shared" ca="1" si="51"/>
        <v>0</v>
      </c>
      <c r="S729" t="str">
        <f t="shared" si="48"/>
        <v>ASR_Financial_Report_SHP21Final</v>
      </c>
      <c r="T729" s="960">
        <f t="shared" si="49"/>
        <v>44658</v>
      </c>
      <c r="U729" t="str">
        <f t="shared" si="50"/>
        <v>Unaudited</v>
      </c>
    </row>
    <row r="730" spans="1:21" x14ac:dyDescent="0.25">
      <c r="A730" t="s">
        <v>437</v>
      </c>
      <c r="B730" t="s">
        <v>1366</v>
      </c>
      <c r="C730" t="s">
        <v>1367</v>
      </c>
      <c r="D730" s="15">
        <v>1900</v>
      </c>
      <c r="E730" s="121">
        <v>1</v>
      </c>
      <c r="F730" t="s">
        <v>438</v>
      </c>
      <c r="G730" s="121">
        <v>91</v>
      </c>
      <c r="H730" t="s">
        <v>382</v>
      </c>
      <c r="I730" t="s">
        <v>488</v>
      </c>
      <c r="J730" t="s">
        <v>450</v>
      </c>
      <c r="K730" t="s">
        <v>435</v>
      </c>
      <c r="L730" s="758" t="s">
        <v>216</v>
      </c>
      <c r="M730" t="s">
        <v>100</v>
      </c>
      <c r="N730" s="681">
        <f t="shared" ca="1" si="51"/>
        <v>0</v>
      </c>
      <c r="O730" s="681">
        <f t="shared" ca="1" si="51"/>
        <v>0</v>
      </c>
      <c r="P730" s="681">
        <f t="shared" ca="1" si="51"/>
        <v>0</v>
      </c>
      <c r="Q730" s="681">
        <f t="shared" ca="1" si="51"/>
        <v>0</v>
      </c>
      <c r="R730" s="681">
        <f t="shared" ca="1" si="51"/>
        <v>0</v>
      </c>
      <c r="S730" t="str">
        <f t="shared" si="48"/>
        <v>ASR_Financial_Report_SHP21Final</v>
      </c>
      <c r="T730" s="960">
        <f t="shared" si="49"/>
        <v>44658</v>
      </c>
      <c r="U730" t="str">
        <f t="shared" si="50"/>
        <v>Unaudited</v>
      </c>
    </row>
    <row r="731" spans="1:21" x14ac:dyDescent="0.25">
      <c r="A731" t="s">
        <v>437</v>
      </c>
      <c r="B731" t="s">
        <v>1366</v>
      </c>
      <c r="C731" t="s">
        <v>1367</v>
      </c>
      <c r="D731" s="15">
        <v>1900</v>
      </c>
      <c r="E731" s="121">
        <v>1</v>
      </c>
      <c r="F731" t="s">
        <v>438</v>
      </c>
      <c r="G731" s="121">
        <v>91</v>
      </c>
      <c r="H731" t="s">
        <v>382</v>
      </c>
      <c r="I731" t="s">
        <v>488</v>
      </c>
      <c r="J731" t="s">
        <v>450</v>
      </c>
      <c r="K731" t="s">
        <v>435</v>
      </c>
      <c r="L731" s="758" t="s">
        <v>215</v>
      </c>
      <c r="M731" t="s">
        <v>28</v>
      </c>
      <c r="N731" s="681">
        <f t="shared" ca="1" si="51"/>
        <v>0</v>
      </c>
      <c r="O731" s="681">
        <f t="shared" ca="1" si="51"/>
        <v>0</v>
      </c>
      <c r="P731" s="681">
        <f t="shared" ca="1" si="51"/>
        <v>0</v>
      </c>
      <c r="Q731" s="681">
        <f t="shared" ca="1" si="51"/>
        <v>0</v>
      </c>
      <c r="R731" s="681">
        <f t="shared" ca="1" si="51"/>
        <v>0</v>
      </c>
      <c r="S731" t="str">
        <f t="shared" si="48"/>
        <v>ASR_Financial_Report_SHP21Final</v>
      </c>
      <c r="T731" s="960">
        <f t="shared" si="49"/>
        <v>44658</v>
      </c>
      <c r="U731" t="str">
        <f t="shared" si="50"/>
        <v>Unaudited</v>
      </c>
    </row>
    <row r="732" spans="1:21" x14ac:dyDescent="0.25">
      <c r="A732" t="s">
        <v>437</v>
      </c>
      <c r="B732" t="s">
        <v>1366</v>
      </c>
      <c r="C732" t="s">
        <v>1367</v>
      </c>
      <c r="D732" s="15">
        <v>1900</v>
      </c>
      <c r="E732" s="121">
        <v>1</v>
      </c>
      <c r="F732" t="s">
        <v>438</v>
      </c>
      <c r="G732" s="121">
        <v>91</v>
      </c>
      <c r="H732" t="s">
        <v>382</v>
      </c>
      <c r="I732" t="s">
        <v>488</v>
      </c>
      <c r="J732" t="s">
        <v>436</v>
      </c>
      <c r="K732" t="s">
        <v>436</v>
      </c>
      <c r="L732" s="758" t="s">
        <v>84</v>
      </c>
      <c r="M732" t="s">
        <v>327</v>
      </c>
      <c r="N732" s="681">
        <f t="shared" ca="1" si="51"/>
        <v>0</v>
      </c>
      <c r="O732" s="681">
        <f t="shared" ca="1" si="51"/>
        <v>0</v>
      </c>
      <c r="P732" s="681">
        <f t="shared" ca="1" si="51"/>
        <v>0</v>
      </c>
      <c r="Q732" s="681">
        <f t="shared" ca="1" si="51"/>
        <v>0</v>
      </c>
      <c r="R732" s="681">
        <f t="shared" ca="1" si="51"/>
        <v>0</v>
      </c>
      <c r="S732" t="str">
        <f t="shared" si="48"/>
        <v>ASR_Financial_Report_SHP21Final</v>
      </c>
      <c r="T732" s="960">
        <f t="shared" si="49"/>
        <v>44658</v>
      </c>
      <c r="U732" t="str">
        <f t="shared" si="50"/>
        <v>Unaudited</v>
      </c>
    </row>
    <row r="733" spans="1:21" x14ac:dyDescent="0.25">
      <c r="A733" t="s">
        <v>437</v>
      </c>
      <c r="B733" t="s">
        <v>1366</v>
      </c>
      <c r="C733" t="s">
        <v>1367</v>
      </c>
      <c r="D733" s="15">
        <v>1900</v>
      </c>
      <c r="E733" s="121">
        <v>1</v>
      </c>
      <c r="F733" t="s">
        <v>438</v>
      </c>
      <c r="G733" s="121">
        <v>91</v>
      </c>
      <c r="H733" t="s">
        <v>382</v>
      </c>
      <c r="I733" t="s">
        <v>488</v>
      </c>
      <c r="J733" t="s">
        <v>436</v>
      </c>
      <c r="K733" t="s">
        <v>436</v>
      </c>
      <c r="L733" s="758" t="s">
        <v>85</v>
      </c>
      <c r="M733" t="s">
        <v>325</v>
      </c>
      <c r="N733" s="681">
        <f t="shared" ca="1" si="51"/>
        <v>0</v>
      </c>
      <c r="O733" s="681">
        <f t="shared" ca="1" si="51"/>
        <v>0</v>
      </c>
      <c r="P733" s="681">
        <f t="shared" ca="1" si="51"/>
        <v>0</v>
      </c>
      <c r="Q733" s="681">
        <f t="shared" ca="1" si="51"/>
        <v>0</v>
      </c>
      <c r="R733" s="681">
        <f t="shared" ca="1" si="51"/>
        <v>0</v>
      </c>
      <c r="S733" t="str">
        <f t="shared" si="48"/>
        <v>ASR_Financial_Report_SHP21Final</v>
      </c>
      <c r="T733" s="960">
        <f t="shared" si="49"/>
        <v>44658</v>
      </c>
      <c r="U733" t="str">
        <f t="shared" si="50"/>
        <v>Unaudited</v>
      </c>
    </row>
    <row r="734" spans="1:21" x14ac:dyDescent="0.25">
      <c r="A734" t="s">
        <v>437</v>
      </c>
      <c r="B734" t="s">
        <v>1366</v>
      </c>
      <c r="C734" t="s">
        <v>1367</v>
      </c>
      <c r="D734" s="15">
        <v>1900</v>
      </c>
      <c r="E734" s="121">
        <v>1</v>
      </c>
      <c r="F734" t="s">
        <v>438</v>
      </c>
      <c r="G734" s="121">
        <v>91</v>
      </c>
      <c r="H734" t="s">
        <v>382</v>
      </c>
      <c r="I734" t="s">
        <v>488</v>
      </c>
      <c r="J734" t="s">
        <v>436</v>
      </c>
      <c r="K734" t="s">
        <v>436</v>
      </c>
      <c r="L734" s="758" t="s">
        <v>86</v>
      </c>
      <c r="M734" t="s">
        <v>494</v>
      </c>
      <c r="N734" s="681">
        <f t="shared" ca="1" si="51"/>
        <v>0</v>
      </c>
      <c r="O734" s="681">
        <f t="shared" ca="1" si="51"/>
        <v>0</v>
      </c>
      <c r="P734" s="681">
        <f t="shared" ca="1" si="51"/>
        <v>0</v>
      </c>
      <c r="Q734" s="681">
        <f t="shared" ca="1" si="51"/>
        <v>0</v>
      </c>
      <c r="R734" s="681">
        <f t="shared" ca="1" si="51"/>
        <v>0</v>
      </c>
      <c r="S734" t="str">
        <f t="shared" si="48"/>
        <v>ASR_Financial_Report_SHP21Final</v>
      </c>
      <c r="T734" s="960">
        <f t="shared" si="49"/>
        <v>44658</v>
      </c>
      <c r="U734" t="str">
        <f t="shared" si="50"/>
        <v>Unaudited</v>
      </c>
    </row>
    <row r="735" spans="1:21" x14ac:dyDescent="0.25">
      <c r="A735" t="s">
        <v>437</v>
      </c>
      <c r="B735" t="s">
        <v>1366</v>
      </c>
      <c r="C735" t="s">
        <v>1367</v>
      </c>
      <c r="D735" s="15">
        <v>1900</v>
      </c>
      <c r="E735" s="121">
        <v>1</v>
      </c>
      <c r="F735" t="s">
        <v>438</v>
      </c>
      <c r="G735" s="121">
        <v>91</v>
      </c>
      <c r="H735" t="s">
        <v>382</v>
      </c>
      <c r="I735" t="s">
        <v>488</v>
      </c>
      <c r="J735" t="s">
        <v>436</v>
      </c>
      <c r="K735" t="s">
        <v>436</v>
      </c>
      <c r="L735" s="758" t="s">
        <v>87</v>
      </c>
      <c r="M735" t="s">
        <v>495</v>
      </c>
      <c r="N735" s="681">
        <f t="shared" ca="1" si="51"/>
        <v>0</v>
      </c>
      <c r="O735" s="681">
        <f t="shared" ca="1" si="51"/>
        <v>0</v>
      </c>
      <c r="P735" s="681">
        <f t="shared" ca="1" si="51"/>
        <v>0</v>
      </c>
      <c r="Q735" s="681">
        <f t="shared" ca="1" si="51"/>
        <v>0</v>
      </c>
      <c r="R735" s="681">
        <f t="shared" ca="1" si="51"/>
        <v>0</v>
      </c>
      <c r="S735" t="str">
        <f t="shared" si="48"/>
        <v>ASR_Financial_Report_SHP21Final</v>
      </c>
      <c r="T735" s="960">
        <f t="shared" si="49"/>
        <v>44658</v>
      </c>
      <c r="U735" t="str">
        <f t="shared" si="50"/>
        <v>Unaudited</v>
      </c>
    </row>
    <row r="736" spans="1:21" x14ac:dyDescent="0.25">
      <c r="A736" t="s">
        <v>437</v>
      </c>
      <c r="B736" t="s">
        <v>1366</v>
      </c>
      <c r="C736" t="s">
        <v>1367</v>
      </c>
      <c r="D736" s="15">
        <v>1900</v>
      </c>
      <c r="E736" s="121">
        <v>1</v>
      </c>
      <c r="F736" t="s">
        <v>438</v>
      </c>
      <c r="G736" s="121">
        <v>91</v>
      </c>
      <c r="H736" t="s">
        <v>382</v>
      </c>
      <c r="I736" t="s">
        <v>488</v>
      </c>
      <c r="J736" t="s">
        <v>436</v>
      </c>
      <c r="K736" t="s">
        <v>436</v>
      </c>
      <c r="L736" s="758" t="s">
        <v>213</v>
      </c>
      <c r="M736" t="s">
        <v>496</v>
      </c>
      <c r="N736" s="681">
        <f t="shared" ca="1" si="51"/>
        <v>0</v>
      </c>
      <c r="O736" s="681">
        <f t="shared" ca="1" si="51"/>
        <v>0</v>
      </c>
      <c r="P736" s="681">
        <f t="shared" ca="1" si="51"/>
        <v>0</v>
      </c>
      <c r="Q736" s="681">
        <f t="shared" ca="1" si="51"/>
        <v>0</v>
      </c>
      <c r="R736" s="681">
        <f t="shared" ca="1" si="51"/>
        <v>0</v>
      </c>
      <c r="S736" t="str">
        <f t="shared" si="48"/>
        <v>ASR_Financial_Report_SHP21Final</v>
      </c>
      <c r="T736" s="960">
        <f t="shared" si="49"/>
        <v>44658</v>
      </c>
      <c r="U736" t="str">
        <f t="shared" si="50"/>
        <v>Unaudited</v>
      </c>
    </row>
    <row r="737" spans="1:21" x14ac:dyDescent="0.25">
      <c r="A737" t="s">
        <v>437</v>
      </c>
      <c r="B737" t="s">
        <v>1366</v>
      </c>
      <c r="C737" t="s">
        <v>1367</v>
      </c>
      <c r="D737" s="15">
        <v>1900</v>
      </c>
      <c r="E737" s="121">
        <v>1</v>
      </c>
      <c r="F737" t="s">
        <v>438</v>
      </c>
      <c r="G737" s="121">
        <v>91</v>
      </c>
      <c r="H737" t="s">
        <v>382</v>
      </c>
      <c r="I737" t="s">
        <v>489</v>
      </c>
      <c r="J737" t="s">
        <v>26</v>
      </c>
      <c r="K737" t="s">
        <v>26</v>
      </c>
      <c r="L737" s="758" t="s">
        <v>204</v>
      </c>
      <c r="M737" t="s">
        <v>26</v>
      </c>
      <c r="N737" s="681">
        <f t="shared" ca="1" si="51"/>
        <v>0</v>
      </c>
      <c r="O737" s="681">
        <f t="shared" ca="1" si="51"/>
        <v>0</v>
      </c>
      <c r="P737" s="681">
        <f t="shared" ca="1" si="51"/>
        <v>0</v>
      </c>
      <c r="Q737" s="681">
        <f t="shared" ca="1" si="51"/>
        <v>0</v>
      </c>
      <c r="R737" s="681">
        <f t="shared" ca="1" si="51"/>
        <v>0</v>
      </c>
      <c r="S737" t="str">
        <f t="shared" si="48"/>
        <v>ASR_Financial_Report_SHP21Final</v>
      </c>
      <c r="T737" s="960">
        <f t="shared" si="49"/>
        <v>44658</v>
      </c>
      <c r="U737" t="str">
        <f t="shared" si="50"/>
        <v>Unaudited</v>
      </c>
    </row>
    <row r="738" spans="1:21" x14ac:dyDescent="0.25">
      <c r="A738" t="s">
        <v>437</v>
      </c>
      <c r="B738" t="s">
        <v>1366</v>
      </c>
      <c r="C738" t="s">
        <v>1367</v>
      </c>
      <c r="D738" s="15">
        <v>1900</v>
      </c>
      <c r="E738" s="121">
        <v>1</v>
      </c>
      <c r="F738" t="s">
        <v>439</v>
      </c>
      <c r="G738" s="121">
        <v>182</v>
      </c>
      <c r="H738" t="s">
        <v>382</v>
      </c>
      <c r="I738" t="s">
        <v>432</v>
      </c>
      <c r="J738" t="s">
        <v>432</v>
      </c>
      <c r="K738" t="s">
        <v>432</v>
      </c>
      <c r="M738" t="s">
        <v>432</v>
      </c>
      <c r="N738" s="681">
        <f t="shared" ca="1" si="51"/>
        <v>0</v>
      </c>
      <c r="O738" s="681">
        <f t="shared" ca="1" si="51"/>
        <v>0</v>
      </c>
      <c r="P738" s="681">
        <f t="shared" ca="1" si="51"/>
        <v>0</v>
      </c>
      <c r="Q738" s="681">
        <f t="shared" ca="1" si="51"/>
        <v>0</v>
      </c>
      <c r="R738" s="681">
        <f t="shared" ca="1" si="51"/>
        <v>0</v>
      </c>
      <c r="S738" t="str">
        <f t="shared" si="48"/>
        <v>ASR_Financial_Report_SHP21Final</v>
      </c>
      <c r="T738" s="960">
        <f t="shared" si="49"/>
        <v>44658</v>
      </c>
      <c r="U738" t="str">
        <f t="shared" si="50"/>
        <v>Unaudited</v>
      </c>
    </row>
    <row r="739" spans="1:21" x14ac:dyDescent="0.25">
      <c r="A739" t="s">
        <v>437</v>
      </c>
      <c r="B739" t="s">
        <v>1366</v>
      </c>
      <c r="C739" t="s">
        <v>1367</v>
      </c>
      <c r="D739" s="15">
        <v>1900</v>
      </c>
      <c r="E739" s="121">
        <v>1</v>
      </c>
      <c r="F739" t="s">
        <v>439</v>
      </c>
      <c r="G739" s="121">
        <v>182</v>
      </c>
      <c r="H739" t="s">
        <v>382</v>
      </c>
      <c r="I739" t="s">
        <v>487</v>
      </c>
      <c r="J739" t="s">
        <v>12</v>
      </c>
      <c r="K739" t="s">
        <v>12</v>
      </c>
      <c r="L739" s="758">
        <v>1.1000000000000001</v>
      </c>
      <c r="M739" t="s">
        <v>12</v>
      </c>
      <c r="N739" s="681">
        <f t="shared" ca="1" si="51"/>
        <v>0</v>
      </c>
      <c r="O739" s="681">
        <f t="shared" ca="1" si="51"/>
        <v>0</v>
      </c>
      <c r="P739" s="681">
        <f t="shared" ca="1" si="51"/>
        <v>0</v>
      </c>
      <c r="Q739" s="681">
        <f t="shared" ca="1" si="51"/>
        <v>0</v>
      </c>
      <c r="R739" s="681">
        <f t="shared" ca="1" si="51"/>
        <v>0</v>
      </c>
      <c r="S739" t="str">
        <f t="shared" si="48"/>
        <v>ASR_Financial_Report_SHP21Final</v>
      </c>
      <c r="T739" s="960">
        <f t="shared" si="49"/>
        <v>44658</v>
      </c>
      <c r="U739" t="str">
        <f t="shared" si="50"/>
        <v>Unaudited</v>
      </c>
    </row>
    <row r="740" spans="1:21" x14ac:dyDescent="0.25">
      <c r="A740" t="s">
        <v>437</v>
      </c>
      <c r="B740" t="s">
        <v>1366</v>
      </c>
      <c r="C740" t="s">
        <v>1367</v>
      </c>
      <c r="D740" s="15">
        <v>1900</v>
      </c>
      <c r="E740" s="121">
        <v>1</v>
      </c>
      <c r="F740" t="s">
        <v>439</v>
      </c>
      <c r="G740" s="121">
        <v>182</v>
      </c>
      <c r="H740" t="s">
        <v>382</v>
      </c>
      <c r="I740" t="s">
        <v>487</v>
      </c>
      <c r="J740" t="s">
        <v>12</v>
      </c>
      <c r="K740" t="s">
        <v>222</v>
      </c>
      <c r="L740" s="758">
        <v>1.2</v>
      </c>
      <c r="M740" t="s">
        <v>222</v>
      </c>
      <c r="N740" s="681">
        <f t="shared" ca="1" si="51"/>
        <v>0</v>
      </c>
      <c r="O740" s="681">
        <f t="shared" ca="1" si="51"/>
        <v>0</v>
      </c>
      <c r="P740" s="681">
        <f t="shared" ca="1" si="51"/>
        <v>0</v>
      </c>
      <c r="Q740" s="681">
        <f t="shared" ca="1" si="51"/>
        <v>0</v>
      </c>
      <c r="R740" s="681">
        <f t="shared" ca="1" si="51"/>
        <v>0</v>
      </c>
      <c r="S740" t="str">
        <f t="shared" si="48"/>
        <v>ASR_Financial_Report_SHP21Final</v>
      </c>
      <c r="T740" s="960">
        <f t="shared" si="49"/>
        <v>44658</v>
      </c>
      <c r="U740" t="str">
        <f t="shared" si="50"/>
        <v>Unaudited</v>
      </c>
    </row>
    <row r="741" spans="1:21" x14ac:dyDescent="0.25">
      <c r="A741" t="s">
        <v>437</v>
      </c>
      <c r="B741" t="s">
        <v>1366</v>
      </c>
      <c r="C741" t="s">
        <v>1367</v>
      </c>
      <c r="D741" s="15">
        <v>1900</v>
      </c>
      <c r="E741" s="121">
        <v>1</v>
      </c>
      <c r="F741" t="s">
        <v>439</v>
      </c>
      <c r="G741" s="121">
        <v>182</v>
      </c>
      <c r="H741" t="s">
        <v>382</v>
      </c>
      <c r="I741" t="s">
        <v>487</v>
      </c>
      <c r="J741" t="s">
        <v>12</v>
      </c>
      <c r="K741" t="s">
        <v>1304</v>
      </c>
      <c r="L741" s="758" t="s">
        <v>1300</v>
      </c>
      <c r="M741" t="s">
        <v>1304</v>
      </c>
      <c r="N741" s="681">
        <f t="shared" ca="1" si="51"/>
        <v>0</v>
      </c>
      <c r="O741" s="681">
        <f t="shared" ca="1" si="51"/>
        <v>0</v>
      </c>
      <c r="P741" s="681">
        <f t="shared" ca="1" si="51"/>
        <v>0</v>
      </c>
      <c r="Q741" s="681">
        <f t="shared" ca="1" si="51"/>
        <v>0</v>
      </c>
      <c r="R741" s="681">
        <f t="shared" ca="1" si="51"/>
        <v>0</v>
      </c>
      <c r="S741" t="str">
        <f t="shared" si="48"/>
        <v>ASR_Financial_Report_SHP21Final</v>
      </c>
      <c r="T741" s="960">
        <f t="shared" si="49"/>
        <v>44658</v>
      </c>
      <c r="U741" t="str">
        <f t="shared" si="50"/>
        <v>Unaudited</v>
      </c>
    </row>
    <row r="742" spans="1:21" x14ac:dyDescent="0.25">
      <c r="A742" t="s">
        <v>437</v>
      </c>
      <c r="B742" t="s">
        <v>1366</v>
      </c>
      <c r="C742" t="s">
        <v>1367</v>
      </c>
      <c r="D742" s="15">
        <v>1900</v>
      </c>
      <c r="E742" s="121">
        <v>1</v>
      </c>
      <c r="F742" t="s">
        <v>439</v>
      </c>
      <c r="G742" s="121">
        <v>182</v>
      </c>
      <c r="H742" t="s">
        <v>382</v>
      </c>
      <c r="I742" t="s">
        <v>487</v>
      </c>
      <c r="J742" t="s">
        <v>12</v>
      </c>
      <c r="K742" t="s">
        <v>1306</v>
      </c>
      <c r="L742" s="758" t="s">
        <v>1305</v>
      </c>
      <c r="M742" t="s">
        <v>1306</v>
      </c>
      <c r="N742" s="681">
        <f t="shared" ca="1" si="51"/>
        <v>0</v>
      </c>
      <c r="O742" s="681">
        <f t="shared" ca="1" si="51"/>
        <v>0</v>
      </c>
      <c r="P742" s="681">
        <f t="shared" ca="1" si="51"/>
        <v>0</v>
      </c>
      <c r="Q742" s="681">
        <f t="shared" ca="1" si="51"/>
        <v>0</v>
      </c>
      <c r="R742" s="681">
        <f t="shared" ca="1" si="51"/>
        <v>0</v>
      </c>
      <c r="S742" t="str">
        <f t="shared" si="48"/>
        <v>ASR_Financial_Report_SHP21Final</v>
      </c>
      <c r="T742" s="960">
        <f t="shared" si="49"/>
        <v>44658</v>
      </c>
      <c r="U742" t="str">
        <f t="shared" si="50"/>
        <v>Unaudited</v>
      </c>
    </row>
    <row r="743" spans="1:21" x14ac:dyDescent="0.25">
      <c r="A743" t="s">
        <v>437</v>
      </c>
      <c r="B743" t="s">
        <v>1366</v>
      </c>
      <c r="C743" t="s">
        <v>1367</v>
      </c>
      <c r="D743" s="15">
        <v>1900</v>
      </c>
      <c r="E743" s="121">
        <v>1</v>
      </c>
      <c r="F743" t="s">
        <v>439</v>
      </c>
      <c r="G743" s="121">
        <v>182</v>
      </c>
      <c r="H743" t="s">
        <v>382</v>
      </c>
      <c r="I743" t="s">
        <v>487</v>
      </c>
      <c r="J743" t="s">
        <v>13</v>
      </c>
      <c r="K743" t="s">
        <v>13</v>
      </c>
      <c r="L743" s="758" t="s">
        <v>63</v>
      </c>
      <c r="M743" t="s">
        <v>13</v>
      </c>
      <c r="N743" s="681">
        <f t="shared" ca="1" si="51"/>
        <v>0</v>
      </c>
      <c r="O743" s="681">
        <f t="shared" ca="1" si="51"/>
        <v>0</v>
      </c>
      <c r="P743" s="681">
        <f t="shared" ca="1" si="51"/>
        <v>0</v>
      </c>
      <c r="Q743" s="681">
        <f t="shared" ca="1" si="51"/>
        <v>0</v>
      </c>
      <c r="R743" s="681">
        <f t="shared" ca="1" si="51"/>
        <v>0</v>
      </c>
      <c r="S743" t="str">
        <f t="shared" si="48"/>
        <v>ASR_Financial_Report_SHP21Final</v>
      </c>
      <c r="T743" s="960">
        <f t="shared" si="49"/>
        <v>44658</v>
      </c>
      <c r="U743" t="str">
        <f t="shared" si="50"/>
        <v>Unaudited</v>
      </c>
    </row>
    <row r="744" spans="1:21" x14ac:dyDescent="0.25">
      <c r="A744" t="s">
        <v>437</v>
      </c>
      <c r="B744" t="s">
        <v>1366</v>
      </c>
      <c r="C744" t="s">
        <v>1367</v>
      </c>
      <c r="D744" s="15">
        <v>1900</v>
      </c>
      <c r="E744" s="121">
        <v>1</v>
      </c>
      <c r="F744" t="s">
        <v>439</v>
      </c>
      <c r="G744" s="121">
        <v>182</v>
      </c>
      <c r="H744" t="s">
        <v>382</v>
      </c>
      <c r="I744" t="s">
        <v>488</v>
      </c>
      <c r="J744" t="s">
        <v>433</v>
      </c>
      <c r="K744" t="s">
        <v>777</v>
      </c>
      <c r="L744" s="758">
        <v>2.1</v>
      </c>
      <c r="M744" t="s">
        <v>712</v>
      </c>
      <c r="N744" s="681">
        <f t="shared" ca="1" si="51"/>
        <v>0</v>
      </c>
      <c r="O744" s="681">
        <f t="shared" ca="1" si="51"/>
        <v>0</v>
      </c>
      <c r="P744" s="681">
        <f t="shared" ca="1" si="51"/>
        <v>0</v>
      </c>
      <c r="Q744" s="681">
        <f t="shared" ca="1" si="51"/>
        <v>0</v>
      </c>
      <c r="R744" s="681">
        <f t="shared" ca="1" si="51"/>
        <v>0</v>
      </c>
      <c r="S744" t="str">
        <f t="shared" si="48"/>
        <v>ASR_Financial_Report_SHP21Final</v>
      </c>
      <c r="T744" s="960">
        <f t="shared" si="49"/>
        <v>44658</v>
      </c>
      <c r="U744" t="str">
        <f t="shared" si="50"/>
        <v>Unaudited</v>
      </c>
    </row>
    <row r="745" spans="1:21" x14ac:dyDescent="0.25">
      <c r="A745" t="s">
        <v>437</v>
      </c>
      <c r="B745" t="s">
        <v>1366</v>
      </c>
      <c r="C745" t="s">
        <v>1367</v>
      </c>
      <c r="D745" s="15">
        <v>1900</v>
      </c>
      <c r="E745" s="121">
        <v>1</v>
      </c>
      <c r="F745" t="s">
        <v>439</v>
      </c>
      <c r="G745" s="121">
        <v>182</v>
      </c>
      <c r="H745" t="s">
        <v>382</v>
      </c>
      <c r="I745" t="s">
        <v>488</v>
      </c>
      <c r="J745" t="s">
        <v>433</v>
      </c>
      <c r="K745" t="s">
        <v>777</v>
      </c>
      <c r="L745" s="758">
        <v>2.2000000000000002</v>
      </c>
      <c r="M745" t="s">
        <v>713</v>
      </c>
      <c r="N745" s="681">
        <f t="shared" ca="1" si="51"/>
        <v>0</v>
      </c>
      <c r="O745" s="681">
        <f t="shared" ca="1" si="51"/>
        <v>0</v>
      </c>
      <c r="P745" s="681">
        <f t="shared" ca="1" si="51"/>
        <v>0</v>
      </c>
      <c r="Q745" s="681">
        <f t="shared" ca="1" si="51"/>
        <v>0</v>
      </c>
      <c r="R745" s="681">
        <f t="shared" ca="1" si="51"/>
        <v>0</v>
      </c>
      <c r="S745" t="str">
        <f t="shared" si="48"/>
        <v>ASR_Financial_Report_SHP21Final</v>
      </c>
      <c r="T745" s="960">
        <f t="shared" si="49"/>
        <v>44658</v>
      </c>
      <c r="U745" t="str">
        <f t="shared" si="50"/>
        <v>Unaudited</v>
      </c>
    </row>
    <row r="746" spans="1:21" x14ac:dyDescent="0.25">
      <c r="A746" t="s">
        <v>437</v>
      </c>
      <c r="B746" t="s">
        <v>1366</v>
      </c>
      <c r="C746" t="s">
        <v>1367</v>
      </c>
      <c r="D746" s="15">
        <v>1900</v>
      </c>
      <c r="E746" s="121">
        <v>1</v>
      </c>
      <c r="F746" t="s">
        <v>439</v>
      </c>
      <c r="G746" s="121">
        <v>182</v>
      </c>
      <c r="H746" t="s">
        <v>382</v>
      </c>
      <c r="I746" t="s">
        <v>488</v>
      </c>
      <c r="J746" t="s">
        <v>433</v>
      </c>
      <c r="K746" t="s">
        <v>777</v>
      </c>
      <c r="L746" s="758">
        <v>2.2999999999999998</v>
      </c>
      <c r="M746" t="s">
        <v>714</v>
      </c>
      <c r="N746" s="681">
        <f t="shared" ca="1" si="51"/>
        <v>0</v>
      </c>
      <c r="O746" s="681">
        <f t="shared" ca="1" si="51"/>
        <v>0</v>
      </c>
      <c r="P746" s="681">
        <f t="shared" ca="1" si="51"/>
        <v>0</v>
      </c>
      <c r="Q746" s="681">
        <f t="shared" ca="1" si="51"/>
        <v>0</v>
      </c>
      <c r="R746" s="681">
        <f t="shared" ca="1" si="51"/>
        <v>0</v>
      </c>
      <c r="S746" t="str">
        <f t="shared" si="48"/>
        <v>ASR_Financial_Report_SHP21Final</v>
      </c>
      <c r="T746" s="960">
        <f t="shared" si="49"/>
        <v>44658</v>
      </c>
      <c r="U746" t="str">
        <f t="shared" si="50"/>
        <v>Unaudited</v>
      </c>
    </row>
    <row r="747" spans="1:21" x14ac:dyDescent="0.25">
      <c r="A747" t="s">
        <v>437</v>
      </c>
      <c r="B747" t="s">
        <v>1366</v>
      </c>
      <c r="C747" t="s">
        <v>1367</v>
      </c>
      <c r="D747" s="15">
        <v>1900</v>
      </c>
      <c r="E747" s="121">
        <v>1</v>
      </c>
      <c r="F747" t="s">
        <v>439</v>
      </c>
      <c r="G747" s="121">
        <v>182</v>
      </c>
      <c r="H747" t="s">
        <v>382</v>
      </c>
      <c r="I747" t="s">
        <v>488</v>
      </c>
      <c r="J747" t="s">
        <v>433</v>
      </c>
      <c r="K747" t="s">
        <v>777</v>
      </c>
      <c r="L747" s="758">
        <v>2.4</v>
      </c>
      <c r="M747" t="s">
        <v>715</v>
      </c>
      <c r="N747" s="681">
        <f t="shared" ca="1" si="51"/>
        <v>0</v>
      </c>
      <c r="O747" s="681">
        <f t="shared" ca="1" si="51"/>
        <v>0</v>
      </c>
      <c r="P747" s="681">
        <f t="shared" ca="1" si="51"/>
        <v>0</v>
      </c>
      <c r="Q747" s="681">
        <f t="shared" ca="1" si="51"/>
        <v>0</v>
      </c>
      <c r="R747" s="681">
        <f t="shared" ca="1" si="51"/>
        <v>0</v>
      </c>
      <c r="S747" t="str">
        <f t="shared" si="48"/>
        <v>ASR_Financial_Report_SHP21Final</v>
      </c>
      <c r="T747" s="960">
        <f t="shared" si="49"/>
        <v>44658</v>
      </c>
      <c r="U747" t="str">
        <f t="shared" si="50"/>
        <v>Unaudited</v>
      </c>
    </row>
    <row r="748" spans="1:21" x14ac:dyDescent="0.25">
      <c r="A748" t="s">
        <v>437</v>
      </c>
      <c r="B748" t="s">
        <v>1366</v>
      </c>
      <c r="C748" t="s">
        <v>1367</v>
      </c>
      <c r="D748" s="15">
        <v>1900</v>
      </c>
      <c r="E748" s="121">
        <v>1</v>
      </c>
      <c r="F748" t="s">
        <v>439</v>
      </c>
      <c r="G748" s="121">
        <v>182</v>
      </c>
      <c r="H748" t="s">
        <v>382</v>
      </c>
      <c r="I748" t="s">
        <v>488</v>
      </c>
      <c r="J748" t="s">
        <v>433</v>
      </c>
      <c r="K748" t="s">
        <v>777</v>
      </c>
      <c r="L748" s="758">
        <v>2.5</v>
      </c>
      <c r="M748" t="s">
        <v>757</v>
      </c>
      <c r="N748" s="681">
        <f t="shared" ca="1" si="51"/>
        <v>0</v>
      </c>
      <c r="O748" s="681">
        <f t="shared" ca="1" si="51"/>
        <v>0</v>
      </c>
      <c r="P748" s="681">
        <f t="shared" ca="1" si="51"/>
        <v>0</v>
      </c>
      <c r="Q748" s="681">
        <f t="shared" ca="1" si="51"/>
        <v>0</v>
      </c>
      <c r="R748" s="681">
        <f t="shared" ca="1" si="51"/>
        <v>0</v>
      </c>
      <c r="S748" t="str">
        <f t="shared" si="48"/>
        <v>ASR_Financial_Report_SHP21Final</v>
      </c>
      <c r="T748" s="960">
        <f t="shared" si="49"/>
        <v>44658</v>
      </c>
      <c r="U748" t="str">
        <f t="shared" si="50"/>
        <v>Unaudited</v>
      </c>
    </row>
    <row r="749" spans="1:21" x14ac:dyDescent="0.25">
      <c r="A749" t="s">
        <v>437</v>
      </c>
      <c r="B749" t="s">
        <v>1366</v>
      </c>
      <c r="C749" t="s">
        <v>1367</v>
      </c>
      <c r="D749" s="15">
        <v>1900</v>
      </c>
      <c r="E749" s="121">
        <v>1</v>
      </c>
      <c r="F749" t="s">
        <v>439</v>
      </c>
      <c r="G749" s="121">
        <v>182</v>
      </c>
      <c r="H749" t="s">
        <v>382</v>
      </c>
      <c r="I749" t="s">
        <v>488</v>
      </c>
      <c r="J749" t="s">
        <v>433</v>
      </c>
      <c r="K749" t="s">
        <v>777</v>
      </c>
      <c r="L749" s="758">
        <v>2.6</v>
      </c>
      <c r="M749" t="s">
        <v>186</v>
      </c>
      <c r="N749" s="681">
        <f t="shared" ca="1" si="51"/>
        <v>0</v>
      </c>
      <c r="O749" s="681">
        <f t="shared" ca="1" si="51"/>
        <v>0</v>
      </c>
      <c r="P749" s="681">
        <f t="shared" ca="1" si="51"/>
        <v>0</v>
      </c>
      <c r="Q749" s="681">
        <f t="shared" ca="1" si="51"/>
        <v>0</v>
      </c>
      <c r="R749" s="681">
        <f t="shared" ca="1" si="51"/>
        <v>0</v>
      </c>
      <c r="S749" t="str">
        <f t="shared" si="48"/>
        <v>ASR_Financial_Report_SHP21Final</v>
      </c>
      <c r="T749" s="960">
        <f t="shared" si="49"/>
        <v>44658</v>
      </c>
      <c r="U749" t="str">
        <f t="shared" si="50"/>
        <v>Unaudited</v>
      </c>
    </row>
    <row r="750" spans="1:21" x14ac:dyDescent="0.25">
      <c r="A750" t="s">
        <v>437</v>
      </c>
      <c r="B750" t="s">
        <v>1366</v>
      </c>
      <c r="C750" t="s">
        <v>1367</v>
      </c>
      <c r="D750" s="15">
        <v>1900</v>
      </c>
      <c r="E750" s="121">
        <v>1</v>
      </c>
      <c r="F750" t="s">
        <v>439</v>
      </c>
      <c r="G750" s="121">
        <v>182</v>
      </c>
      <c r="H750" t="s">
        <v>382</v>
      </c>
      <c r="I750" t="s">
        <v>488</v>
      </c>
      <c r="J750" t="s">
        <v>433</v>
      </c>
      <c r="K750" t="s">
        <v>777</v>
      </c>
      <c r="L750" s="758">
        <v>2.7</v>
      </c>
      <c r="M750" t="s">
        <v>778</v>
      </c>
      <c r="N750" s="681">
        <f t="shared" ca="1" si="51"/>
        <v>0</v>
      </c>
      <c r="O750" s="681">
        <f t="shared" ca="1" si="51"/>
        <v>0</v>
      </c>
      <c r="P750" s="681">
        <f t="shared" ca="1" si="51"/>
        <v>0</v>
      </c>
      <c r="Q750" s="681">
        <f t="shared" ca="1" si="51"/>
        <v>0</v>
      </c>
      <c r="R750" s="681">
        <f t="shared" ca="1" si="51"/>
        <v>0</v>
      </c>
      <c r="S750" t="str">
        <f t="shared" si="48"/>
        <v>ASR_Financial_Report_SHP21Final</v>
      </c>
      <c r="T750" s="960">
        <f t="shared" si="49"/>
        <v>44658</v>
      </c>
      <c r="U750" t="str">
        <f t="shared" si="50"/>
        <v>Unaudited</v>
      </c>
    </row>
    <row r="751" spans="1:21" x14ac:dyDescent="0.25">
      <c r="A751" t="s">
        <v>437</v>
      </c>
      <c r="B751" t="s">
        <v>1366</v>
      </c>
      <c r="C751" t="s">
        <v>1367</v>
      </c>
      <c r="D751" s="15">
        <v>1900</v>
      </c>
      <c r="E751" s="121">
        <v>1</v>
      </c>
      <c r="F751" t="s">
        <v>439</v>
      </c>
      <c r="G751" s="121">
        <v>182</v>
      </c>
      <c r="H751" t="s">
        <v>382</v>
      </c>
      <c r="I751" t="s">
        <v>488</v>
      </c>
      <c r="J751" t="s">
        <v>433</v>
      </c>
      <c r="K751" t="s">
        <v>777</v>
      </c>
      <c r="L751" s="758">
        <v>2.8</v>
      </c>
      <c r="M751" t="s">
        <v>779</v>
      </c>
      <c r="N751" s="681">
        <f t="shared" ca="1" si="51"/>
        <v>0</v>
      </c>
      <c r="O751" s="681">
        <f t="shared" ca="1" si="51"/>
        <v>0</v>
      </c>
      <c r="P751" s="681">
        <f t="shared" ca="1" si="51"/>
        <v>0</v>
      </c>
      <c r="Q751" s="681">
        <f t="shared" ca="1" si="51"/>
        <v>0</v>
      </c>
      <c r="R751" s="681">
        <f t="shared" ca="1" si="51"/>
        <v>0</v>
      </c>
      <c r="S751" t="str">
        <f t="shared" si="48"/>
        <v>ASR_Financial_Report_SHP21Final</v>
      </c>
      <c r="T751" s="960">
        <f t="shared" si="49"/>
        <v>44658</v>
      </c>
      <c r="U751" t="str">
        <f t="shared" si="50"/>
        <v>Unaudited</v>
      </c>
    </row>
    <row r="752" spans="1:21" x14ac:dyDescent="0.25">
      <c r="A752" t="s">
        <v>437</v>
      </c>
      <c r="B752" t="s">
        <v>1366</v>
      </c>
      <c r="C752" t="s">
        <v>1367</v>
      </c>
      <c r="D752" s="15">
        <v>1900</v>
      </c>
      <c r="E752" s="121">
        <v>1</v>
      </c>
      <c r="F752" t="s">
        <v>439</v>
      </c>
      <c r="G752" s="121">
        <v>182</v>
      </c>
      <c r="H752" t="s">
        <v>382</v>
      </c>
      <c r="I752" t="s">
        <v>488</v>
      </c>
      <c r="J752" t="s">
        <v>433</v>
      </c>
      <c r="K752" t="s">
        <v>777</v>
      </c>
      <c r="L752" s="758">
        <v>2.9</v>
      </c>
      <c r="M752" t="s">
        <v>760</v>
      </c>
      <c r="N752" s="681">
        <f t="shared" ca="1" si="51"/>
        <v>0</v>
      </c>
      <c r="O752" s="681">
        <f t="shared" ca="1" si="51"/>
        <v>0</v>
      </c>
      <c r="P752" s="681">
        <f t="shared" ca="1" si="51"/>
        <v>0</v>
      </c>
      <c r="Q752" s="681">
        <f t="shared" ca="1" si="51"/>
        <v>0</v>
      </c>
      <c r="R752" s="681">
        <f t="shared" ca="1" si="51"/>
        <v>0</v>
      </c>
      <c r="S752" t="str">
        <f t="shared" si="48"/>
        <v>ASR_Financial_Report_SHP21Final</v>
      </c>
      <c r="T752" s="960">
        <f t="shared" si="49"/>
        <v>44658</v>
      </c>
      <c r="U752" t="str">
        <f t="shared" si="50"/>
        <v>Unaudited</v>
      </c>
    </row>
    <row r="753" spans="1:21" x14ac:dyDescent="0.25">
      <c r="A753" t="s">
        <v>437</v>
      </c>
      <c r="B753" t="s">
        <v>1366</v>
      </c>
      <c r="C753" t="s">
        <v>1367</v>
      </c>
      <c r="D753" s="15">
        <v>1900</v>
      </c>
      <c r="E753" s="121">
        <v>1</v>
      </c>
      <c r="F753" t="s">
        <v>439</v>
      </c>
      <c r="G753" s="121">
        <v>182</v>
      </c>
      <c r="H753" t="s">
        <v>382</v>
      </c>
      <c r="I753" t="s">
        <v>488</v>
      </c>
      <c r="J753" t="s">
        <v>433</v>
      </c>
      <c r="K753" t="s">
        <v>223</v>
      </c>
      <c r="L753" s="758">
        <v>2.11</v>
      </c>
      <c r="M753" t="s">
        <v>228</v>
      </c>
      <c r="N753" s="681">
        <f t="shared" ca="1" si="51"/>
        <v>0</v>
      </c>
      <c r="O753" s="681">
        <f t="shared" ca="1" si="51"/>
        <v>0</v>
      </c>
      <c r="P753" s="681">
        <f t="shared" ca="1" si="51"/>
        <v>0</v>
      </c>
      <c r="Q753" s="681">
        <f t="shared" ca="1" si="51"/>
        <v>0</v>
      </c>
      <c r="R753" s="681">
        <f t="shared" ca="1" si="51"/>
        <v>0</v>
      </c>
      <c r="S753" t="str">
        <f t="shared" si="48"/>
        <v>ASR_Financial_Report_SHP21Final</v>
      </c>
      <c r="T753" s="960">
        <f t="shared" si="49"/>
        <v>44658</v>
      </c>
      <c r="U753" t="str">
        <f t="shared" si="50"/>
        <v>Unaudited</v>
      </c>
    </row>
    <row r="754" spans="1:21" x14ac:dyDescent="0.25">
      <c r="A754" t="s">
        <v>437</v>
      </c>
      <c r="B754" t="s">
        <v>1366</v>
      </c>
      <c r="C754" t="s">
        <v>1367</v>
      </c>
      <c r="D754" s="15">
        <v>1900</v>
      </c>
      <c r="E754" s="121">
        <v>1</v>
      </c>
      <c r="F754" t="s">
        <v>439</v>
      </c>
      <c r="G754" s="121">
        <v>182</v>
      </c>
      <c r="H754" t="s">
        <v>382</v>
      </c>
      <c r="I754" t="s">
        <v>488</v>
      </c>
      <c r="J754" t="s">
        <v>433</v>
      </c>
      <c r="K754" t="s">
        <v>223</v>
      </c>
      <c r="L754" s="758">
        <v>2.12</v>
      </c>
      <c r="M754" t="s">
        <v>552</v>
      </c>
      <c r="N754" s="681">
        <f t="shared" ca="1" si="51"/>
        <v>0</v>
      </c>
      <c r="O754" s="681">
        <f t="shared" ca="1" si="51"/>
        <v>0</v>
      </c>
      <c r="P754" s="681">
        <f t="shared" ca="1" si="51"/>
        <v>0</v>
      </c>
      <c r="Q754" s="681">
        <f t="shared" ca="1" si="51"/>
        <v>0</v>
      </c>
      <c r="R754" s="681">
        <f t="shared" ca="1" si="51"/>
        <v>0</v>
      </c>
      <c r="S754" t="str">
        <f t="shared" si="48"/>
        <v>ASR_Financial_Report_SHP21Final</v>
      </c>
      <c r="T754" s="960">
        <f t="shared" si="49"/>
        <v>44658</v>
      </c>
      <c r="U754" t="str">
        <f t="shared" si="50"/>
        <v>Unaudited</v>
      </c>
    </row>
    <row r="755" spans="1:21" x14ac:dyDescent="0.25">
      <c r="A755" t="s">
        <v>437</v>
      </c>
      <c r="B755" t="s">
        <v>1366</v>
      </c>
      <c r="C755" t="s">
        <v>1367</v>
      </c>
      <c r="D755" s="15">
        <v>1900</v>
      </c>
      <c r="E755" s="121">
        <v>1</v>
      </c>
      <c r="F755" t="s">
        <v>439</v>
      </c>
      <c r="G755" s="121">
        <v>182</v>
      </c>
      <c r="H755" t="s">
        <v>382</v>
      </c>
      <c r="I755" t="s">
        <v>488</v>
      </c>
      <c r="J755" t="s">
        <v>433</v>
      </c>
      <c r="K755" t="s">
        <v>223</v>
      </c>
      <c r="L755" s="758">
        <v>2.13</v>
      </c>
      <c r="M755" t="s">
        <v>229</v>
      </c>
      <c r="N755" s="681">
        <f t="shared" ca="1" si="51"/>
        <v>0</v>
      </c>
      <c r="O755" s="681">
        <f t="shared" ca="1" si="51"/>
        <v>0</v>
      </c>
      <c r="P755" s="681">
        <f t="shared" ca="1" si="51"/>
        <v>0</v>
      </c>
      <c r="Q755" s="681">
        <f t="shared" ca="1" si="51"/>
        <v>0</v>
      </c>
      <c r="R755" s="681">
        <f t="shared" ca="1" si="51"/>
        <v>0</v>
      </c>
      <c r="S755" t="str">
        <f t="shared" si="48"/>
        <v>ASR_Financial_Report_SHP21Final</v>
      </c>
      <c r="T755" s="960">
        <f t="shared" si="49"/>
        <v>44658</v>
      </c>
      <c r="U755" t="str">
        <f t="shared" si="50"/>
        <v>Unaudited</v>
      </c>
    </row>
    <row r="756" spans="1:21" x14ac:dyDescent="0.25">
      <c r="A756" t="s">
        <v>437</v>
      </c>
      <c r="B756" t="s">
        <v>1366</v>
      </c>
      <c r="C756" t="s">
        <v>1367</v>
      </c>
      <c r="D756" s="15">
        <v>1900</v>
      </c>
      <c r="E756" s="121">
        <v>1</v>
      </c>
      <c r="F756" t="s">
        <v>439</v>
      </c>
      <c r="G756" s="121">
        <v>182</v>
      </c>
      <c r="H756" t="s">
        <v>382</v>
      </c>
      <c r="I756" t="s">
        <v>488</v>
      </c>
      <c r="J756" t="s">
        <v>433</v>
      </c>
      <c r="K756" t="s">
        <v>223</v>
      </c>
      <c r="L756" s="758">
        <v>2.14</v>
      </c>
      <c r="M756" t="s">
        <v>556</v>
      </c>
      <c r="N756" s="681">
        <f t="shared" ca="1" si="51"/>
        <v>0</v>
      </c>
      <c r="O756" s="681">
        <f t="shared" ca="1" si="51"/>
        <v>0</v>
      </c>
      <c r="P756" s="681">
        <f t="shared" ca="1" si="51"/>
        <v>0</v>
      </c>
      <c r="Q756" s="681">
        <f t="shared" ca="1" si="51"/>
        <v>0</v>
      </c>
      <c r="R756" s="681">
        <f t="shared" ca="1" si="51"/>
        <v>0</v>
      </c>
      <c r="S756" t="str">
        <f t="shared" si="48"/>
        <v>ASR_Financial_Report_SHP21Final</v>
      </c>
      <c r="T756" s="960">
        <f t="shared" si="49"/>
        <v>44658</v>
      </c>
      <c r="U756" t="str">
        <f t="shared" si="50"/>
        <v>Unaudited</v>
      </c>
    </row>
    <row r="757" spans="1:21" x14ac:dyDescent="0.25">
      <c r="A757" t="s">
        <v>437</v>
      </c>
      <c r="B757" t="s">
        <v>1366</v>
      </c>
      <c r="C757" t="s">
        <v>1367</v>
      </c>
      <c r="D757" s="15">
        <v>1900</v>
      </c>
      <c r="E757" s="121">
        <v>1</v>
      </c>
      <c r="F757" t="s">
        <v>439</v>
      </c>
      <c r="G757" s="121">
        <v>182</v>
      </c>
      <c r="H757" t="s">
        <v>382</v>
      </c>
      <c r="I757" t="s">
        <v>488</v>
      </c>
      <c r="J757" t="s">
        <v>433</v>
      </c>
      <c r="K757" t="s">
        <v>223</v>
      </c>
      <c r="L757" s="758">
        <v>2.15</v>
      </c>
      <c r="M757" t="s">
        <v>20</v>
      </c>
      <c r="N757" s="681">
        <f t="shared" ca="1" si="51"/>
        <v>0</v>
      </c>
      <c r="O757" s="681">
        <f t="shared" ca="1" si="51"/>
        <v>0</v>
      </c>
      <c r="P757" s="681">
        <f t="shared" ca="1" si="51"/>
        <v>0</v>
      </c>
      <c r="Q757" s="681">
        <f t="shared" ca="1" si="51"/>
        <v>0</v>
      </c>
      <c r="R757" s="681">
        <f t="shared" ca="1" si="51"/>
        <v>0</v>
      </c>
      <c r="S757" t="str">
        <f t="shared" si="48"/>
        <v>ASR_Financial_Report_SHP21Final</v>
      </c>
      <c r="T757" s="960">
        <f t="shared" si="49"/>
        <v>44658</v>
      </c>
      <c r="U757" t="str">
        <f t="shared" si="50"/>
        <v>Unaudited</v>
      </c>
    </row>
    <row r="758" spans="1:21" x14ac:dyDescent="0.25">
      <c r="A758" t="s">
        <v>437</v>
      </c>
      <c r="B758" t="s">
        <v>1366</v>
      </c>
      <c r="C758" t="s">
        <v>1367</v>
      </c>
      <c r="D758" s="15">
        <v>1900</v>
      </c>
      <c r="E758" s="121">
        <v>1</v>
      </c>
      <c r="F758" t="s">
        <v>439</v>
      </c>
      <c r="G758" s="121">
        <v>182</v>
      </c>
      <c r="H758" t="s">
        <v>382</v>
      </c>
      <c r="I758" t="s">
        <v>488</v>
      </c>
      <c r="J758" t="s">
        <v>433</v>
      </c>
      <c r="K758" t="s">
        <v>223</v>
      </c>
      <c r="L758" s="758">
        <v>2.16</v>
      </c>
      <c r="M758" t="s">
        <v>780</v>
      </c>
      <c r="N758" s="681">
        <f t="shared" ca="1" si="51"/>
        <v>0</v>
      </c>
      <c r="O758" s="681">
        <f t="shared" ca="1" si="51"/>
        <v>0</v>
      </c>
      <c r="P758" s="681">
        <f t="shared" ca="1" si="51"/>
        <v>0</v>
      </c>
      <c r="Q758" s="681">
        <f t="shared" ca="1" si="51"/>
        <v>0</v>
      </c>
      <c r="R758" s="681">
        <f t="shared" ca="1" si="51"/>
        <v>0</v>
      </c>
      <c r="S758" t="str">
        <f t="shared" si="48"/>
        <v>ASR_Financial_Report_SHP21Final</v>
      </c>
      <c r="T758" s="960">
        <f t="shared" si="49"/>
        <v>44658</v>
      </c>
      <c r="U758" t="str">
        <f t="shared" si="50"/>
        <v>Unaudited</v>
      </c>
    </row>
    <row r="759" spans="1:21" x14ac:dyDescent="0.25">
      <c r="A759" t="s">
        <v>437</v>
      </c>
      <c r="B759" t="s">
        <v>1366</v>
      </c>
      <c r="C759" t="s">
        <v>1367</v>
      </c>
      <c r="D759" s="15">
        <v>1900</v>
      </c>
      <c r="E759" s="121">
        <v>1</v>
      </c>
      <c r="F759" t="s">
        <v>439</v>
      </c>
      <c r="G759" s="121">
        <v>182</v>
      </c>
      <c r="H759" t="s">
        <v>382</v>
      </c>
      <c r="I759" t="s">
        <v>488</v>
      </c>
      <c r="J759" t="s">
        <v>433</v>
      </c>
      <c r="K759" t="s">
        <v>223</v>
      </c>
      <c r="L759" s="758">
        <v>2.17</v>
      </c>
      <c r="M759" t="s">
        <v>1033</v>
      </c>
      <c r="N759" s="681">
        <f t="shared" ca="1" si="51"/>
        <v>0</v>
      </c>
      <c r="O759" s="681">
        <f t="shared" ca="1" si="51"/>
        <v>0</v>
      </c>
      <c r="P759" s="681">
        <f t="shared" ca="1" si="51"/>
        <v>0</v>
      </c>
      <c r="Q759" s="681">
        <f t="shared" ca="1" si="51"/>
        <v>0</v>
      </c>
      <c r="R759" s="681">
        <f t="shared" ca="1" si="51"/>
        <v>0</v>
      </c>
      <c r="S759" t="str">
        <f t="shared" si="48"/>
        <v>ASR_Financial_Report_SHP21Final</v>
      </c>
      <c r="T759" s="960">
        <f t="shared" si="49"/>
        <v>44658</v>
      </c>
      <c r="U759" t="str">
        <f t="shared" si="50"/>
        <v>Unaudited</v>
      </c>
    </row>
    <row r="760" spans="1:21" x14ac:dyDescent="0.25">
      <c r="A760" t="s">
        <v>437</v>
      </c>
      <c r="B760" t="s">
        <v>1366</v>
      </c>
      <c r="C760" t="s">
        <v>1367</v>
      </c>
      <c r="D760" s="15">
        <v>1900</v>
      </c>
      <c r="E760" s="121">
        <v>1</v>
      </c>
      <c r="F760" t="s">
        <v>439</v>
      </c>
      <c r="G760" s="121">
        <v>182</v>
      </c>
      <c r="H760" t="s">
        <v>382</v>
      </c>
      <c r="I760" t="s">
        <v>488</v>
      </c>
      <c r="J760" t="s">
        <v>433</v>
      </c>
      <c r="K760" t="s">
        <v>223</v>
      </c>
      <c r="L760" s="758">
        <v>2.1800000000000002</v>
      </c>
      <c r="M760" t="s">
        <v>648</v>
      </c>
      <c r="N760" s="681">
        <f t="shared" ca="1" si="51"/>
        <v>0</v>
      </c>
      <c r="O760" s="681">
        <f t="shared" ca="1" si="51"/>
        <v>0</v>
      </c>
      <c r="P760" s="681">
        <f t="shared" ca="1" si="51"/>
        <v>0</v>
      </c>
      <c r="Q760" s="681">
        <f t="shared" ca="1" si="51"/>
        <v>0</v>
      </c>
      <c r="R760" s="681">
        <f t="shared" ca="1" si="51"/>
        <v>0</v>
      </c>
      <c r="S760" t="str">
        <f t="shared" si="48"/>
        <v>ASR_Financial_Report_SHP21Final</v>
      </c>
      <c r="T760" s="960">
        <f t="shared" si="49"/>
        <v>44658</v>
      </c>
      <c r="U760" t="str">
        <f t="shared" si="50"/>
        <v>Unaudited</v>
      </c>
    </row>
    <row r="761" spans="1:21" x14ac:dyDescent="0.25">
      <c r="A761" t="s">
        <v>437</v>
      </c>
      <c r="B761" t="s">
        <v>1366</v>
      </c>
      <c r="C761" t="s">
        <v>1367</v>
      </c>
      <c r="D761" s="15">
        <v>1900</v>
      </c>
      <c r="E761" s="121">
        <v>1</v>
      </c>
      <c r="F761" t="s">
        <v>439</v>
      </c>
      <c r="G761" s="121">
        <v>182</v>
      </c>
      <c r="H761" t="s">
        <v>382</v>
      </c>
      <c r="I761" t="s">
        <v>488</v>
      </c>
      <c r="J761" t="s">
        <v>433</v>
      </c>
      <c r="K761" t="s">
        <v>223</v>
      </c>
      <c r="L761" s="758">
        <v>2.19</v>
      </c>
      <c r="M761" t="s">
        <v>218</v>
      </c>
      <c r="N761" s="681">
        <f t="shared" ca="1" si="51"/>
        <v>0</v>
      </c>
      <c r="O761" s="681">
        <f t="shared" ca="1" si="51"/>
        <v>0</v>
      </c>
      <c r="P761" s="681">
        <f t="shared" ca="1" si="51"/>
        <v>0</v>
      </c>
      <c r="Q761" s="681">
        <f t="shared" ca="1" si="51"/>
        <v>0</v>
      </c>
      <c r="R761" s="681">
        <f t="shared" ca="1" si="51"/>
        <v>0</v>
      </c>
      <c r="S761" t="str">
        <f t="shared" si="48"/>
        <v>ASR_Financial_Report_SHP21Final</v>
      </c>
      <c r="T761" s="960">
        <f t="shared" si="49"/>
        <v>44658</v>
      </c>
      <c r="U761" t="str">
        <f t="shared" si="50"/>
        <v>Unaudited</v>
      </c>
    </row>
    <row r="762" spans="1:21" x14ac:dyDescent="0.25">
      <c r="A762" t="s">
        <v>437</v>
      </c>
      <c r="B762" t="s">
        <v>1366</v>
      </c>
      <c r="C762" t="s">
        <v>1367</v>
      </c>
      <c r="D762" s="15">
        <v>1900</v>
      </c>
      <c r="E762" s="121">
        <v>1</v>
      </c>
      <c r="F762" t="s">
        <v>439</v>
      </c>
      <c r="G762" s="121">
        <v>182</v>
      </c>
      <c r="H762" t="s">
        <v>382</v>
      </c>
      <c r="I762" t="s">
        <v>488</v>
      </c>
      <c r="J762" t="s">
        <v>433</v>
      </c>
      <c r="K762" t="s">
        <v>223</v>
      </c>
      <c r="L762" s="758" t="s">
        <v>691</v>
      </c>
      <c r="M762" t="s">
        <v>230</v>
      </c>
      <c r="N762" s="681">
        <f t="shared" ca="1" si="51"/>
        <v>0</v>
      </c>
      <c r="O762" s="681">
        <f t="shared" ca="1" si="51"/>
        <v>0</v>
      </c>
      <c r="P762" s="681">
        <f t="shared" ca="1" si="51"/>
        <v>0</v>
      </c>
      <c r="Q762" s="681">
        <f t="shared" ca="1" si="51"/>
        <v>0</v>
      </c>
      <c r="R762" s="681">
        <f t="shared" ca="1" si="51"/>
        <v>0</v>
      </c>
      <c r="S762" t="str">
        <f t="shared" si="48"/>
        <v>ASR_Financial_Report_SHP21Final</v>
      </c>
      <c r="T762" s="960">
        <f t="shared" si="49"/>
        <v>44658</v>
      </c>
      <c r="U762" t="str">
        <f t="shared" si="50"/>
        <v>Unaudited</v>
      </c>
    </row>
    <row r="763" spans="1:21" x14ac:dyDescent="0.25">
      <c r="A763" t="s">
        <v>437</v>
      </c>
      <c r="B763" t="s">
        <v>1366</v>
      </c>
      <c r="C763" t="s">
        <v>1367</v>
      </c>
      <c r="D763" s="15">
        <v>1900</v>
      </c>
      <c r="E763" s="121">
        <v>1</v>
      </c>
      <c r="F763" t="s">
        <v>439</v>
      </c>
      <c r="G763" s="121">
        <v>182</v>
      </c>
      <c r="H763" t="s">
        <v>382</v>
      </c>
      <c r="I763" t="s">
        <v>488</v>
      </c>
      <c r="J763" t="s">
        <v>433</v>
      </c>
      <c r="K763" t="s">
        <v>223</v>
      </c>
      <c r="L763" s="758">
        <v>2.21</v>
      </c>
      <c r="M763" t="s">
        <v>466</v>
      </c>
      <c r="N763" s="681">
        <f t="shared" ca="1" si="51"/>
        <v>0</v>
      </c>
      <c r="O763" s="681">
        <f t="shared" ca="1" si="51"/>
        <v>0</v>
      </c>
      <c r="P763" s="681">
        <f t="shared" ca="1" si="51"/>
        <v>0</v>
      </c>
      <c r="Q763" s="681">
        <f t="shared" ca="1" si="51"/>
        <v>0</v>
      </c>
      <c r="R763" s="681">
        <f t="shared" ca="1" si="51"/>
        <v>0</v>
      </c>
      <c r="S763" t="str">
        <f t="shared" si="48"/>
        <v>ASR_Financial_Report_SHP21Final</v>
      </c>
      <c r="T763" s="960">
        <f t="shared" si="49"/>
        <v>44658</v>
      </c>
      <c r="U763" t="str">
        <f t="shared" si="50"/>
        <v>Unaudited</v>
      </c>
    </row>
    <row r="764" spans="1:21" x14ac:dyDescent="0.25">
      <c r="A764" t="s">
        <v>437</v>
      </c>
      <c r="B764" t="s">
        <v>1366</v>
      </c>
      <c r="C764" t="s">
        <v>1367</v>
      </c>
      <c r="D764" s="15">
        <v>1900</v>
      </c>
      <c r="E764" s="121">
        <v>1</v>
      </c>
      <c r="F764" t="s">
        <v>439</v>
      </c>
      <c r="G764" s="121">
        <v>182</v>
      </c>
      <c r="H764" t="s">
        <v>382</v>
      </c>
      <c r="I764" t="s">
        <v>488</v>
      </c>
      <c r="J764" t="s">
        <v>433</v>
      </c>
      <c r="K764" t="s">
        <v>6</v>
      </c>
      <c r="L764" s="758" t="s">
        <v>70</v>
      </c>
      <c r="M764" t="s">
        <v>188</v>
      </c>
      <c r="N764" s="681">
        <f t="shared" ca="1" si="51"/>
        <v>0</v>
      </c>
      <c r="O764" s="681">
        <f t="shared" ca="1" si="51"/>
        <v>0</v>
      </c>
      <c r="P764" s="681">
        <f t="shared" ca="1" si="51"/>
        <v>0</v>
      </c>
      <c r="Q764" s="681">
        <f t="shared" ca="1" si="51"/>
        <v>0</v>
      </c>
      <c r="R764" s="681">
        <f t="shared" ca="1" si="51"/>
        <v>0</v>
      </c>
      <c r="S764" t="str">
        <f t="shared" si="48"/>
        <v>ASR_Financial_Report_SHP21Final</v>
      </c>
      <c r="T764" s="960">
        <f t="shared" si="49"/>
        <v>44658</v>
      </c>
      <c r="U764" t="str">
        <f t="shared" si="50"/>
        <v>Unaudited</v>
      </c>
    </row>
    <row r="765" spans="1:21" x14ac:dyDescent="0.25">
      <c r="A765" t="s">
        <v>437</v>
      </c>
      <c r="B765" t="s">
        <v>1366</v>
      </c>
      <c r="C765" t="s">
        <v>1367</v>
      </c>
      <c r="D765" s="15">
        <v>1900</v>
      </c>
      <c r="E765" s="121">
        <v>1</v>
      </c>
      <c r="F765" t="s">
        <v>439</v>
      </c>
      <c r="G765" s="121">
        <v>182</v>
      </c>
      <c r="H765" t="s">
        <v>382</v>
      </c>
      <c r="I765" t="s">
        <v>488</v>
      </c>
      <c r="J765" t="s">
        <v>433</v>
      </c>
      <c r="K765" t="s">
        <v>6</v>
      </c>
      <c r="L765" s="758" t="s">
        <v>71</v>
      </c>
      <c r="M765" t="s">
        <v>231</v>
      </c>
      <c r="N765" s="681">
        <f t="shared" ca="1" si="51"/>
        <v>0</v>
      </c>
      <c r="O765" s="681">
        <f t="shared" ca="1" si="51"/>
        <v>0</v>
      </c>
      <c r="P765" s="681">
        <f t="shared" ca="1" si="51"/>
        <v>0</v>
      </c>
      <c r="Q765" s="681">
        <f t="shared" ca="1" si="51"/>
        <v>0</v>
      </c>
      <c r="R765" s="681">
        <f t="shared" ca="1" si="51"/>
        <v>0</v>
      </c>
      <c r="S765" t="str">
        <f t="shared" si="48"/>
        <v>ASR_Financial_Report_SHP21Final</v>
      </c>
      <c r="T765" s="960">
        <f t="shared" si="49"/>
        <v>44658</v>
      </c>
      <c r="U765" t="str">
        <f t="shared" si="50"/>
        <v>Unaudited</v>
      </c>
    </row>
    <row r="766" spans="1:21" x14ac:dyDescent="0.25">
      <c r="A766" t="s">
        <v>437</v>
      </c>
      <c r="B766" t="s">
        <v>1366</v>
      </c>
      <c r="C766" t="s">
        <v>1367</v>
      </c>
      <c r="D766" s="15">
        <v>1900</v>
      </c>
      <c r="E766" s="121">
        <v>1</v>
      </c>
      <c r="F766" t="s">
        <v>439</v>
      </c>
      <c r="G766" s="121">
        <v>182</v>
      </c>
      <c r="H766" t="s">
        <v>382</v>
      </c>
      <c r="I766" t="s">
        <v>488</v>
      </c>
      <c r="J766" t="s">
        <v>433</v>
      </c>
      <c r="K766" t="s">
        <v>6</v>
      </c>
      <c r="L766" s="758" t="s">
        <v>72</v>
      </c>
      <c r="M766" t="s">
        <v>164</v>
      </c>
      <c r="N766" s="681">
        <f t="shared" ca="1" si="51"/>
        <v>0</v>
      </c>
      <c r="O766" s="681">
        <f t="shared" ca="1" si="51"/>
        <v>0</v>
      </c>
      <c r="P766" s="681">
        <f t="shared" ca="1" si="51"/>
        <v>0</v>
      </c>
      <c r="Q766" s="681">
        <f t="shared" ca="1" si="51"/>
        <v>0</v>
      </c>
      <c r="R766" s="681">
        <f t="shared" ca="1" si="51"/>
        <v>0</v>
      </c>
      <c r="S766" t="str">
        <f t="shared" si="48"/>
        <v>ASR_Financial_Report_SHP21Final</v>
      </c>
      <c r="T766" s="960">
        <f t="shared" si="49"/>
        <v>44658</v>
      </c>
      <c r="U766" t="str">
        <f t="shared" si="50"/>
        <v>Unaudited</v>
      </c>
    </row>
    <row r="767" spans="1:21" x14ac:dyDescent="0.25">
      <c r="A767" t="s">
        <v>437</v>
      </c>
      <c r="B767" t="s">
        <v>1366</v>
      </c>
      <c r="C767" t="s">
        <v>1367</v>
      </c>
      <c r="D767" s="15">
        <v>1900</v>
      </c>
      <c r="E767" s="121">
        <v>1</v>
      </c>
      <c r="F767" t="s">
        <v>439</v>
      </c>
      <c r="G767" s="121">
        <v>182</v>
      </c>
      <c r="H767" t="s">
        <v>382</v>
      </c>
      <c r="I767" t="s">
        <v>488</v>
      </c>
      <c r="J767" t="s">
        <v>433</v>
      </c>
      <c r="K767" t="s">
        <v>6</v>
      </c>
      <c r="L767" s="758">
        <v>3.4</v>
      </c>
      <c r="M767" t="s">
        <v>461</v>
      </c>
      <c r="N767" s="681">
        <f t="shared" ca="1" si="51"/>
        <v>0</v>
      </c>
      <c r="O767" s="681">
        <f t="shared" ca="1" si="51"/>
        <v>0</v>
      </c>
      <c r="P767" s="681">
        <f t="shared" ca="1" si="51"/>
        <v>0</v>
      </c>
      <c r="Q767" s="681">
        <f t="shared" ca="1" si="51"/>
        <v>0</v>
      </c>
      <c r="R767" s="681">
        <f t="shared" ca="1" si="51"/>
        <v>0</v>
      </c>
      <c r="S767" t="str">
        <f t="shared" si="48"/>
        <v>ASR_Financial_Report_SHP21Final</v>
      </c>
      <c r="T767" s="960">
        <f t="shared" si="49"/>
        <v>44658</v>
      </c>
      <c r="U767" t="str">
        <f t="shared" si="50"/>
        <v>Unaudited</v>
      </c>
    </row>
    <row r="768" spans="1:21" x14ac:dyDescent="0.25">
      <c r="A768" t="s">
        <v>437</v>
      </c>
      <c r="B768" t="s">
        <v>1366</v>
      </c>
      <c r="C768" t="s">
        <v>1367</v>
      </c>
      <c r="D768" s="15">
        <v>1900</v>
      </c>
      <c r="E768" s="121">
        <v>1</v>
      </c>
      <c r="F768" t="s">
        <v>439</v>
      </c>
      <c r="G768" s="121">
        <v>182</v>
      </c>
      <c r="H768" t="s">
        <v>382</v>
      </c>
      <c r="I768" t="s">
        <v>488</v>
      </c>
      <c r="J768" t="s">
        <v>433</v>
      </c>
      <c r="K768" t="s">
        <v>434</v>
      </c>
      <c r="L768" s="758">
        <v>4.5</v>
      </c>
      <c r="M768" t="s">
        <v>32</v>
      </c>
      <c r="N768" s="681">
        <f t="shared" ca="1" si="51"/>
        <v>0</v>
      </c>
      <c r="O768" s="681">
        <f t="shared" ca="1" si="51"/>
        <v>0</v>
      </c>
      <c r="P768" s="681">
        <f t="shared" ca="1" si="51"/>
        <v>0</v>
      </c>
      <c r="Q768" s="681">
        <f t="shared" ca="1" si="51"/>
        <v>0</v>
      </c>
      <c r="R768" s="681">
        <f t="shared" ca="1" si="51"/>
        <v>0</v>
      </c>
      <c r="S768" t="str">
        <f t="shared" si="48"/>
        <v>ASR_Financial_Report_SHP21Final</v>
      </c>
      <c r="T768" s="960">
        <f t="shared" si="49"/>
        <v>44658</v>
      </c>
      <c r="U768" t="str">
        <f t="shared" si="50"/>
        <v>Unaudited</v>
      </c>
    </row>
    <row r="769" spans="1:21" x14ac:dyDescent="0.25">
      <c r="A769" t="s">
        <v>437</v>
      </c>
      <c r="B769" t="s">
        <v>1366</v>
      </c>
      <c r="C769" t="s">
        <v>1367</v>
      </c>
      <c r="D769" s="15">
        <v>1900</v>
      </c>
      <c r="E769" s="121">
        <v>1</v>
      </c>
      <c r="F769" t="s">
        <v>439</v>
      </c>
      <c r="G769" s="121">
        <v>182</v>
      </c>
      <c r="H769" t="s">
        <v>382</v>
      </c>
      <c r="I769" t="s">
        <v>488</v>
      </c>
      <c r="J769" t="s">
        <v>433</v>
      </c>
      <c r="K769" t="s">
        <v>434</v>
      </c>
      <c r="L769" s="758" t="s">
        <v>925</v>
      </c>
      <c r="M769" t="s">
        <v>916</v>
      </c>
      <c r="N769" s="681">
        <f t="shared" ca="1" si="51"/>
        <v>0</v>
      </c>
      <c r="O769" s="681">
        <f t="shared" ca="1" si="51"/>
        <v>0</v>
      </c>
      <c r="P769" s="681">
        <f t="shared" ca="1" si="51"/>
        <v>0</v>
      </c>
      <c r="Q769" s="681">
        <f t="shared" ca="1" si="51"/>
        <v>0</v>
      </c>
      <c r="R769" s="681">
        <f t="shared" ca="1" si="51"/>
        <v>0</v>
      </c>
      <c r="S769" t="str">
        <f t="shared" si="48"/>
        <v>ASR_Financial_Report_SHP21Final</v>
      </c>
      <c r="T769" s="960">
        <f t="shared" si="49"/>
        <v>44658</v>
      </c>
      <c r="U769" t="str">
        <f t="shared" si="50"/>
        <v>Unaudited</v>
      </c>
    </row>
    <row r="770" spans="1:21" x14ac:dyDescent="0.25">
      <c r="A770" t="s">
        <v>437</v>
      </c>
      <c r="B770" t="s">
        <v>1366</v>
      </c>
      <c r="C770" t="s">
        <v>1367</v>
      </c>
      <c r="D770" s="15">
        <v>1900</v>
      </c>
      <c r="E770" s="121">
        <v>1</v>
      </c>
      <c r="F770" t="s">
        <v>439</v>
      </c>
      <c r="G770" s="121">
        <v>182</v>
      </c>
      <c r="H770" t="s">
        <v>382</v>
      </c>
      <c r="I770" t="s">
        <v>488</v>
      </c>
      <c r="J770" t="s">
        <v>433</v>
      </c>
      <c r="K770" t="s">
        <v>434</v>
      </c>
      <c r="L770" s="758" t="s">
        <v>193</v>
      </c>
      <c r="M770" t="s">
        <v>40</v>
      </c>
      <c r="N770" s="681">
        <f t="shared" ca="1" si="51"/>
        <v>0</v>
      </c>
      <c r="O770" s="681">
        <f t="shared" ca="1" si="51"/>
        <v>0</v>
      </c>
      <c r="P770" s="681">
        <f t="shared" ca="1" si="51"/>
        <v>0</v>
      </c>
      <c r="Q770" s="681">
        <f t="shared" ca="1" si="51"/>
        <v>0</v>
      </c>
      <c r="R770" s="681">
        <f t="shared" ca="1" si="51"/>
        <v>0</v>
      </c>
      <c r="S770" t="str">
        <f t="shared" ref="S770:S833" si="52">file_name</f>
        <v>ASR_Financial_Report_SHP21Final</v>
      </c>
      <c r="T770" s="960">
        <f t="shared" ref="T770:T833" si="53">file_date</f>
        <v>44658</v>
      </c>
      <c r="U770" t="str">
        <f t="shared" ref="U770:U833" si="54">status</f>
        <v>Unaudited</v>
      </c>
    </row>
    <row r="771" spans="1:21" x14ac:dyDescent="0.25">
      <c r="A771" t="s">
        <v>437</v>
      </c>
      <c r="B771" t="s">
        <v>1366</v>
      </c>
      <c r="C771" t="s">
        <v>1367</v>
      </c>
      <c r="D771" s="15">
        <v>1900</v>
      </c>
      <c r="E771" s="121">
        <v>1</v>
      </c>
      <c r="F771" t="s">
        <v>439</v>
      </c>
      <c r="G771" s="121">
        <v>182</v>
      </c>
      <c r="H771" t="s">
        <v>382</v>
      </c>
      <c r="I771" t="s">
        <v>488</v>
      </c>
      <c r="J771" t="s">
        <v>433</v>
      </c>
      <c r="K771" t="s">
        <v>434</v>
      </c>
      <c r="L771" s="758" t="s">
        <v>192</v>
      </c>
      <c r="M771" t="s">
        <v>329</v>
      </c>
      <c r="N771" s="681">
        <f t="shared" ca="1" si="51"/>
        <v>0</v>
      </c>
      <c r="O771" s="681">
        <f t="shared" ca="1" si="51"/>
        <v>0</v>
      </c>
      <c r="P771" s="681">
        <f t="shared" ca="1" si="51"/>
        <v>0</v>
      </c>
      <c r="Q771" s="681">
        <f t="shared" ca="1" si="51"/>
        <v>0</v>
      </c>
      <c r="R771" s="681">
        <f t="shared" ca="1" si="51"/>
        <v>0</v>
      </c>
      <c r="S771" t="str">
        <f t="shared" si="52"/>
        <v>ASR_Financial_Report_SHP21Final</v>
      </c>
      <c r="T771" s="960">
        <f t="shared" si="53"/>
        <v>44658</v>
      </c>
      <c r="U771" t="str">
        <f t="shared" si="54"/>
        <v>Unaudited</v>
      </c>
    </row>
    <row r="772" spans="1:21" x14ac:dyDescent="0.25">
      <c r="A772" t="s">
        <v>437</v>
      </c>
      <c r="B772" t="s">
        <v>1366</v>
      </c>
      <c r="C772" t="s">
        <v>1367</v>
      </c>
      <c r="D772" s="15">
        <v>1900</v>
      </c>
      <c r="E772" s="121">
        <v>1</v>
      </c>
      <c r="F772" t="s">
        <v>439</v>
      </c>
      <c r="G772" s="121">
        <v>182</v>
      </c>
      <c r="H772" t="s">
        <v>382</v>
      </c>
      <c r="I772" t="s">
        <v>488</v>
      </c>
      <c r="J772" t="s">
        <v>450</v>
      </c>
      <c r="K772" t="s">
        <v>435</v>
      </c>
      <c r="L772" s="758" t="s">
        <v>79</v>
      </c>
      <c r="M772" t="s">
        <v>27</v>
      </c>
      <c r="N772" s="681">
        <f t="shared" ca="1" si="51"/>
        <v>0</v>
      </c>
      <c r="O772" s="681">
        <f t="shared" ca="1" si="51"/>
        <v>0</v>
      </c>
      <c r="P772" s="681">
        <f t="shared" ca="1" si="51"/>
        <v>0</v>
      </c>
      <c r="Q772" s="681">
        <f t="shared" ca="1" si="51"/>
        <v>0</v>
      </c>
      <c r="R772" s="681">
        <f t="shared" ca="1" si="51"/>
        <v>0</v>
      </c>
      <c r="S772" t="str">
        <f t="shared" si="52"/>
        <v>ASR_Financial_Report_SHP21Final</v>
      </c>
      <c r="T772" s="960">
        <f t="shared" si="53"/>
        <v>44658</v>
      </c>
      <c r="U772" t="str">
        <f t="shared" si="54"/>
        <v>Unaudited</v>
      </c>
    </row>
    <row r="773" spans="1:21" x14ac:dyDescent="0.25">
      <c r="A773" t="s">
        <v>437</v>
      </c>
      <c r="B773" t="s">
        <v>1366</v>
      </c>
      <c r="C773" t="s">
        <v>1367</v>
      </c>
      <c r="D773" s="15">
        <v>1900</v>
      </c>
      <c r="E773" s="121">
        <v>1</v>
      </c>
      <c r="F773" t="s">
        <v>439</v>
      </c>
      <c r="G773" s="121">
        <v>182</v>
      </c>
      <c r="H773" t="s">
        <v>382</v>
      </c>
      <c r="I773" t="s">
        <v>488</v>
      </c>
      <c r="J773" t="s">
        <v>450</v>
      </c>
      <c r="K773" t="s">
        <v>435</v>
      </c>
      <c r="L773" s="758" t="s">
        <v>80</v>
      </c>
      <c r="M773" t="s">
        <v>97</v>
      </c>
      <c r="N773" s="681">
        <f t="shared" ca="1" si="51"/>
        <v>0</v>
      </c>
      <c r="O773" s="681">
        <f t="shared" ca="1" si="51"/>
        <v>0</v>
      </c>
      <c r="P773" s="681">
        <f t="shared" ca="1" si="51"/>
        <v>0</v>
      </c>
      <c r="Q773" s="681">
        <f t="shared" ca="1" si="51"/>
        <v>0</v>
      </c>
      <c r="R773" s="681">
        <f t="shared" ca="1" si="51"/>
        <v>0</v>
      </c>
      <c r="S773" t="str">
        <f t="shared" si="52"/>
        <v>ASR_Financial_Report_SHP21Final</v>
      </c>
      <c r="T773" s="960">
        <f t="shared" si="53"/>
        <v>44658</v>
      </c>
      <c r="U773" t="str">
        <f t="shared" si="54"/>
        <v>Unaudited</v>
      </c>
    </row>
    <row r="774" spans="1:21" x14ac:dyDescent="0.25">
      <c r="A774" t="s">
        <v>437</v>
      </c>
      <c r="B774" t="s">
        <v>1366</v>
      </c>
      <c r="C774" t="s">
        <v>1367</v>
      </c>
      <c r="D774" s="15">
        <v>1900</v>
      </c>
      <c r="E774" s="121">
        <v>1</v>
      </c>
      <c r="F774" t="s">
        <v>439</v>
      </c>
      <c r="G774" s="121">
        <v>182</v>
      </c>
      <c r="H774" t="s">
        <v>382</v>
      </c>
      <c r="I774" t="s">
        <v>488</v>
      </c>
      <c r="J774" t="s">
        <v>450</v>
      </c>
      <c r="K774" t="s">
        <v>435</v>
      </c>
      <c r="L774" s="758" t="s">
        <v>81</v>
      </c>
      <c r="M774" t="s">
        <v>98</v>
      </c>
      <c r="N774" s="681">
        <f t="shared" ca="1" si="51"/>
        <v>0</v>
      </c>
      <c r="O774" s="681">
        <f t="shared" ca="1" si="51"/>
        <v>0</v>
      </c>
      <c r="P774" s="681">
        <f t="shared" ca="1" si="51"/>
        <v>0</v>
      </c>
      <c r="Q774" s="681">
        <f t="shared" ca="1" si="51"/>
        <v>0</v>
      </c>
      <c r="R774" s="681">
        <f t="shared" ca="1" si="51"/>
        <v>0</v>
      </c>
      <c r="S774" t="str">
        <f t="shared" si="52"/>
        <v>ASR_Financial_Report_SHP21Final</v>
      </c>
      <c r="T774" s="960">
        <f t="shared" si="53"/>
        <v>44658</v>
      </c>
      <c r="U774" t="str">
        <f t="shared" si="54"/>
        <v>Unaudited</v>
      </c>
    </row>
    <row r="775" spans="1:21" x14ac:dyDescent="0.25">
      <c r="A775" t="s">
        <v>437</v>
      </c>
      <c r="B775" t="s">
        <v>1366</v>
      </c>
      <c r="C775" t="s">
        <v>1367</v>
      </c>
      <c r="D775" s="15">
        <v>1900</v>
      </c>
      <c r="E775" s="121">
        <v>1</v>
      </c>
      <c r="F775" t="s">
        <v>439</v>
      </c>
      <c r="G775" s="121">
        <v>182</v>
      </c>
      <c r="H775" t="s">
        <v>382</v>
      </c>
      <c r="I775" t="s">
        <v>488</v>
      </c>
      <c r="J775" t="s">
        <v>450</v>
      </c>
      <c r="K775" t="s">
        <v>435</v>
      </c>
      <c r="L775" s="758" t="s">
        <v>82</v>
      </c>
      <c r="M775" t="s">
        <v>99</v>
      </c>
      <c r="N775" s="681">
        <f t="shared" ca="1" si="51"/>
        <v>0</v>
      </c>
      <c r="O775" s="681">
        <f t="shared" ca="1" si="51"/>
        <v>0</v>
      </c>
      <c r="P775" s="681">
        <f t="shared" ca="1" si="51"/>
        <v>0</v>
      </c>
      <c r="Q775" s="681">
        <f t="shared" ca="1" si="51"/>
        <v>0</v>
      </c>
      <c r="R775" s="681">
        <f t="shared" ca="1" si="51"/>
        <v>0</v>
      </c>
      <c r="S775" t="str">
        <f t="shared" si="52"/>
        <v>ASR_Financial_Report_SHP21Final</v>
      </c>
      <c r="T775" s="960">
        <f t="shared" si="53"/>
        <v>44658</v>
      </c>
      <c r="U775" t="str">
        <f t="shared" si="54"/>
        <v>Unaudited</v>
      </c>
    </row>
    <row r="776" spans="1:21" x14ac:dyDescent="0.25">
      <c r="A776" t="s">
        <v>437</v>
      </c>
      <c r="B776" t="s">
        <v>1366</v>
      </c>
      <c r="C776" t="s">
        <v>1367</v>
      </c>
      <c r="D776" s="15">
        <v>1900</v>
      </c>
      <c r="E776" s="121">
        <v>1</v>
      </c>
      <c r="F776" t="s">
        <v>439</v>
      </c>
      <c r="G776" s="121">
        <v>182</v>
      </c>
      <c r="H776" t="s">
        <v>382</v>
      </c>
      <c r="I776" t="s">
        <v>488</v>
      </c>
      <c r="J776" t="s">
        <v>450</v>
      </c>
      <c r="K776" t="s">
        <v>435</v>
      </c>
      <c r="L776" s="758" t="s">
        <v>216</v>
      </c>
      <c r="M776" t="s">
        <v>100</v>
      </c>
      <c r="N776" s="681">
        <f t="shared" ca="1" si="51"/>
        <v>0</v>
      </c>
      <c r="O776" s="681">
        <f t="shared" ca="1" si="51"/>
        <v>0</v>
      </c>
      <c r="P776" s="681">
        <f t="shared" ca="1" si="51"/>
        <v>0</v>
      </c>
      <c r="Q776" s="681">
        <f t="shared" ca="1" si="51"/>
        <v>0</v>
      </c>
      <c r="R776" s="681">
        <f t="shared" ca="1" si="51"/>
        <v>0</v>
      </c>
      <c r="S776" t="str">
        <f t="shared" si="52"/>
        <v>ASR_Financial_Report_SHP21Final</v>
      </c>
      <c r="T776" s="960">
        <f t="shared" si="53"/>
        <v>44658</v>
      </c>
      <c r="U776" t="str">
        <f t="shared" si="54"/>
        <v>Unaudited</v>
      </c>
    </row>
    <row r="777" spans="1:21" x14ac:dyDescent="0.25">
      <c r="A777" t="s">
        <v>437</v>
      </c>
      <c r="B777" t="s">
        <v>1366</v>
      </c>
      <c r="C777" t="s">
        <v>1367</v>
      </c>
      <c r="D777" s="15">
        <v>1900</v>
      </c>
      <c r="E777" s="121">
        <v>1</v>
      </c>
      <c r="F777" t="s">
        <v>439</v>
      </c>
      <c r="G777" s="121">
        <v>182</v>
      </c>
      <c r="H777" t="s">
        <v>382</v>
      </c>
      <c r="I777" t="s">
        <v>488</v>
      </c>
      <c r="J777" t="s">
        <v>450</v>
      </c>
      <c r="K777" t="s">
        <v>435</v>
      </c>
      <c r="L777" s="758" t="s">
        <v>215</v>
      </c>
      <c r="M777" t="s">
        <v>28</v>
      </c>
      <c r="N777" s="681">
        <f t="shared" ca="1" si="51"/>
        <v>0</v>
      </c>
      <c r="O777" s="681">
        <f t="shared" ca="1" si="51"/>
        <v>0</v>
      </c>
      <c r="P777" s="681">
        <f t="shared" ca="1" si="51"/>
        <v>0</v>
      </c>
      <c r="Q777" s="681">
        <f t="shared" ca="1" si="51"/>
        <v>0</v>
      </c>
      <c r="R777" s="681">
        <f t="shared" ca="1" si="51"/>
        <v>0</v>
      </c>
      <c r="S777" t="str">
        <f t="shared" si="52"/>
        <v>ASR_Financial_Report_SHP21Final</v>
      </c>
      <c r="T777" s="960">
        <f t="shared" si="53"/>
        <v>44658</v>
      </c>
      <c r="U777" t="str">
        <f t="shared" si="54"/>
        <v>Unaudited</v>
      </c>
    </row>
    <row r="778" spans="1:21" x14ac:dyDescent="0.25">
      <c r="A778" t="s">
        <v>437</v>
      </c>
      <c r="B778" t="s">
        <v>1366</v>
      </c>
      <c r="C778" t="s">
        <v>1367</v>
      </c>
      <c r="D778" s="15">
        <v>1900</v>
      </c>
      <c r="E778" s="121">
        <v>1</v>
      </c>
      <c r="F778" t="s">
        <v>439</v>
      </c>
      <c r="G778" s="121">
        <v>182</v>
      </c>
      <c r="H778" t="s">
        <v>382</v>
      </c>
      <c r="I778" t="s">
        <v>488</v>
      </c>
      <c r="J778" t="s">
        <v>436</v>
      </c>
      <c r="K778" t="s">
        <v>436</v>
      </c>
      <c r="L778" s="758" t="s">
        <v>84</v>
      </c>
      <c r="M778" t="s">
        <v>327</v>
      </c>
      <c r="N778" s="681">
        <f t="shared" ca="1" si="51"/>
        <v>0</v>
      </c>
      <c r="O778" s="681">
        <f t="shared" ca="1" si="51"/>
        <v>0</v>
      </c>
      <c r="P778" s="681">
        <f t="shared" ca="1" si="51"/>
        <v>0</v>
      </c>
      <c r="Q778" s="681">
        <f t="shared" ca="1" si="51"/>
        <v>0</v>
      </c>
      <c r="R778" s="681">
        <f t="shared" ca="1" si="51"/>
        <v>0</v>
      </c>
      <c r="S778" t="str">
        <f t="shared" si="52"/>
        <v>ASR_Financial_Report_SHP21Final</v>
      </c>
      <c r="T778" s="960">
        <f t="shared" si="53"/>
        <v>44658</v>
      </c>
      <c r="U778" t="str">
        <f t="shared" si="54"/>
        <v>Unaudited</v>
      </c>
    </row>
    <row r="779" spans="1:21" x14ac:dyDescent="0.25">
      <c r="A779" t="s">
        <v>437</v>
      </c>
      <c r="B779" t="s">
        <v>1366</v>
      </c>
      <c r="C779" t="s">
        <v>1367</v>
      </c>
      <c r="D779" s="15">
        <v>1900</v>
      </c>
      <c r="E779" s="121">
        <v>1</v>
      </c>
      <c r="F779" t="s">
        <v>439</v>
      </c>
      <c r="G779" s="121">
        <v>182</v>
      </c>
      <c r="H779" t="s">
        <v>382</v>
      </c>
      <c r="I779" t="s">
        <v>488</v>
      </c>
      <c r="J779" t="s">
        <v>436</v>
      </c>
      <c r="K779" t="s">
        <v>436</v>
      </c>
      <c r="L779" s="758" t="s">
        <v>85</v>
      </c>
      <c r="M779" t="s">
        <v>325</v>
      </c>
      <c r="N779" s="681">
        <f t="shared" ca="1" si="51"/>
        <v>0</v>
      </c>
      <c r="O779" s="681">
        <f t="shared" ca="1" si="51"/>
        <v>0</v>
      </c>
      <c r="P779" s="681">
        <f t="shared" ca="1" si="51"/>
        <v>0</v>
      </c>
      <c r="Q779" s="681">
        <f t="shared" ca="1" si="51"/>
        <v>0</v>
      </c>
      <c r="R779" s="681">
        <f t="shared" ca="1" si="51"/>
        <v>0</v>
      </c>
      <c r="S779" t="str">
        <f t="shared" si="52"/>
        <v>ASR_Financial_Report_SHP21Final</v>
      </c>
      <c r="T779" s="960">
        <f t="shared" si="53"/>
        <v>44658</v>
      </c>
      <c r="U779" t="str">
        <f t="shared" si="54"/>
        <v>Unaudited</v>
      </c>
    </row>
    <row r="780" spans="1:21" x14ac:dyDescent="0.25">
      <c r="A780" t="s">
        <v>437</v>
      </c>
      <c r="B780" t="s">
        <v>1366</v>
      </c>
      <c r="C780" t="s">
        <v>1367</v>
      </c>
      <c r="D780" s="15">
        <v>1900</v>
      </c>
      <c r="E780" s="121">
        <v>1</v>
      </c>
      <c r="F780" t="s">
        <v>439</v>
      </c>
      <c r="G780" s="121">
        <v>182</v>
      </c>
      <c r="H780" t="s">
        <v>382</v>
      </c>
      <c r="I780" t="s">
        <v>488</v>
      </c>
      <c r="J780" t="s">
        <v>436</v>
      </c>
      <c r="K780" t="s">
        <v>436</v>
      </c>
      <c r="L780" s="758" t="s">
        <v>86</v>
      </c>
      <c r="M780" t="s">
        <v>494</v>
      </c>
      <c r="N780" s="681">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681">
        <f t="shared" ca="1" si="55"/>
        <v>0</v>
      </c>
      <c r="P780" s="681">
        <f t="shared" ca="1" si="55"/>
        <v>0</v>
      </c>
      <c r="Q780" s="681">
        <f t="shared" ca="1" si="55"/>
        <v>0</v>
      </c>
      <c r="R780" s="681">
        <f t="shared" ca="1" si="55"/>
        <v>0</v>
      </c>
      <c r="S780" t="str">
        <f t="shared" si="52"/>
        <v>ASR_Financial_Report_SHP21Final</v>
      </c>
      <c r="T780" s="960">
        <f t="shared" si="53"/>
        <v>44658</v>
      </c>
      <c r="U780" t="str">
        <f t="shared" si="54"/>
        <v>Unaudited</v>
      </c>
    </row>
    <row r="781" spans="1:21" x14ac:dyDescent="0.25">
      <c r="A781" t="s">
        <v>437</v>
      </c>
      <c r="B781" t="s">
        <v>1366</v>
      </c>
      <c r="C781" t="s">
        <v>1367</v>
      </c>
      <c r="D781" s="15">
        <v>1900</v>
      </c>
      <c r="E781" s="121">
        <v>1</v>
      </c>
      <c r="F781" t="s">
        <v>439</v>
      </c>
      <c r="G781" s="121">
        <v>182</v>
      </c>
      <c r="H781" t="s">
        <v>382</v>
      </c>
      <c r="I781" t="s">
        <v>488</v>
      </c>
      <c r="J781" t="s">
        <v>436</v>
      </c>
      <c r="K781" t="s">
        <v>436</v>
      </c>
      <c r="L781" s="758" t="s">
        <v>87</v>
      </c>
      <c r="M781" t="s">
        <v>495</v>
      </c>
      <c r="N781" s="681">
        <f t="shared" ca="1" si="55"/>
        <v>0</v>
      </c>
      <c r="O781" s="681">
        <f t="shared" ca="1" si="55"/>
        <v>0</v>
      </c>
      <c r="P781" s="681">
        <f t="shared" ca="1" si="55"/>
        <v>0</v>
      </c>
      <c r="Q781" s="681">
        <f t="shared" ca="1" si="55"/>
        <v>0</v>
      </c>
      <c r="R781" s="681">
        <f t="shared" ca="1" si="55"/>
        <v>0</v>
      </c>
      <c r="S781" t="str">
        <f t="shared" si="52"/>
        <v>ASR_Financial_Report_SHP21Final</v>
      </c>
      <c r="T781" s="960">
        <f t="shared" si="53"/>
        <v>44658</v>
      </c>
      <c r="U781" t="str">
        <f t="shared" si="54"/>
        <v>Unaudited</v>
      </c>
    </row>
    <row r="782" spans="1:21" x14ac:dyDescent="0.25">
      <c r="A782" t="s">
        <v>437</v>
      </c>
      <c r="B782" t="s">
        <v>1366</v>
      </c>
      <c r="C782" t="s">
        <v>1367</v>
      </c>
      <c r="D782" s="15">
        <v>1900</v>
      </c>
      <c r="E782" s="121">
        <v>1</v>
      </c>
      <c r="F782" t="s">
        <v>439</v>
      </c>
      <c r="G782" s="121">
        <v>182</v>
      </c>
      <c r="H782" t="s">
        <v>382</v>
      </c>
      <c r="I782" t="s">
        <v>488</v>
      </c>
      <c r="J782" t="s">
        <v>436</v>
      </c>
      <c r="K782" t="s">
        <v>436</v>
      </c>
      <c r="L782" s="758" t="s">
        <v>213</v>
      </c>
      <c r="M782" t="s">
        <v>496</v>
      </c>
      <c r="N782" s="681">
        <f t="shared" ca="1" si="55"/>
        <v>0</v>
      </c>
      <c r="O782" s="681">
        <f t="shared" ca="1" si="55"/>
        <v>0</v>
      </c>
      <c r="P782" s="681">
        <f t="shared" ca="1" si="55"/>
        <v>0</v>
      </c>
      <c r="Q782" s="681">
        <f t="shared" ca="1" si="55"/>
        <v>0</v>
      </c>
      <c r="R782" s="681">
        <f t="shared" ca="1" si="55"/>
        <v>0</v>
      </c>
      <c r="S782" t="str">
        <f t="shared" si="52"/>
        <v>ASR_Financial_Report_SHP21Final</v>
      </c>
      <c r="T782" s="960">
        <f t="shared" si="53"/>
        <v>44658</v>
      </c>
      <c r="U782" t="str">
        <f t="shared" si="54"/>
        <v>Unaudited</v>
      </c>
    </row>
    <row r="783" spans="1:21" x14ac:dyDescent="0.25">
      <c r="A783" t="s">
        <v>437</v>
      </c>
      <c r="B783" t="s">
        <v>1366</v>
      </c>
      <c r="C783" t="s">
        <v>1367</v>
      </c>
      <c r="D783" s="15">
        <v>1900</v>
      </c>
      <c r="E783" s="121">
        <v>1</v>
      </c>
      <c r="F783" t="s">
        <v>439</v>
      </c>
      <c r="G783" s="121">
        <v>182</v>
      </c>
      <c r="H783" t="s">
        <v>382</v>
      </c>
      <c r="I783" t="s">
        <v>489</v>
      </c>
      <c r="J783" t="s">
        <v>26</v>
      </c>
      <c r="K783" t="s">
        <v>26</v>
      </c>
      <c r="L783" s="758" t="s">
        <v>204</v>
      </c>
      <c r="M783" t="s">
        <v>26</v>
      </c>
      <c r="N783" s="681">
        <f t="shared" ca="1" si="55"/>
        <v>0</v>
      </c>
      <c r="O783" s="681">
        <f t="shared" ca="1" si="55"/>
        <v>0</v>
      </c>
      <c r="P783" s="681">
        <f t="shared" ca="1" si="55"/>
        <v>0</v>
      </c>
      <c r="Q783" s="681">
        <f t="shared" ca="1" si="55"/>
        <v>0</v>
      </c>
      <c r="R783" s="681">
        <f t="shared" ca="1" si="55"/>
        <v>0</v>
      </c>
      <c r="S783" t="str">
        <f t="shared" si="52"/>
        <v>ASR_Financial_Report_SHP21Final</v>
      </c>
      <c r="T783" s="960">
        <f t="shared" si="53"/>
        <v>44658</v>
      </c>
      <c r="U783" t="str">
        <f t="shared" si="54"/>
        <v>Unaudited</v>
      </c>
    </row>
    <row r="784" spans="1:21" x14ac:dyDescent="0.25">
      <c r="A784" t="s">
        <v>437</v>
      </c>
      <c r="B784" t="s">
        <v>1366</v>
      </c>
      <c r="C784" t="s">
        <v>1367</v>
      </c>
      <c r="D784" s="15">
        <v>1900</v>
      </c>
      <c r="E784" s="121">
        <v>1</v>
      </c>
      <c r="F784" t="s">
        <v>440</v>
      </c>
      <c r="G784" s="121">
        <v>274</v>
      </c>
      <c r="H784" t="s">
        <v>382</v>
      </c>
      <c r="I784" t="s">
        <v>432</v>
      </c>
      <c r="J784" t="s">
        <v>432</v>
      </c>
      <c r="K784" t="s">
        <v>432</v>
      </c>
      <c r="M784" t="s">
        <v>432</v>
      </c>
      <c r="N784" s="681">
        <f t="shared" ca="1" si="55"/>
        <v>0</v>
      </c>
      <c r="O784" s="681">
        <f t="shared" ca="1" si="55"/>
        <v>0</v>
      </c>
      <c r="P784" s="681">
        <f t="shared" ca="1" si="55"/>
        <v>0</v>
      </c>
      <c r="Q784" s="681">
        <f t="shared" ca="1" si="55"/>
        <v>0</v>
      </c>
      <c r="R784" s="681">
        <f t="shared" ca="1" si="55"/>
        <v>0</v>
      </c>
      <c r="S784" t="str">
        <f t="shared" si="52"/>
        <v>ASR_Financial_Report_SHP21Final</v>
      </c>
      <c r="T784" s="960">
        <f t="shared" si="53"/>
        <v>44658</v>
      </c>
      <c r="U784" t="str">
        <f t="shared" si="54"/>
        <v>Unaudited</v>
      </c>
    </row>
    <row r="785" spans="1:21" x14ac:dyDescent="0.25">
      <c r="A785" t="s">
        <v>437</v>
      </c>
      <c r="B785" t="s">
        <v>1366</v>
      </c>
      <c r="C785" t="s">
        <v>1367</v>
      </c>
      <c r="D785" s="15">
        <v>1900</v>
      </c>
      <c r="E785" s="121">
        <v>1</v>
      </c>
      <c r="F785" t="s">
        <v>440</v>
      </c>
      <c r="G785" s="121">
        <v>274</v>
      </c>
      <c r="H785" t="s">
        <v>382</v>
      </c>
      <c r="I785" t="s">
        <v>487</v>
      </c>
      <c r="J785" t="s">
        <v>12</v>
      </c>
      <c r="K785" t="s">
        <v>12</v>
      </c>
      <c r="L785" s="758">
        <v>1.1000000000000001</v>
      </c>
      <c r="M785" t="s">
        <v>12</v>
      </c>
      <c r="N785" s="681">
        <f t="shared" ca="1" si="55"/>
        <v>0</v>
      </c>
      <c r="O785" s="681">
        <f t="shared" ca="1" si="55"/>
        <v>0</v>
      </c>
      <c r="P785" s="681">
        <f t="shared" ca="1" si="55"/>
        <v>0</v>
      </c>
      <c r="Q785" s="681">
        <f t="shared" ca="1" si="55"/>
        <v>0</v>
      </c>
      <c r="R785" s="681">
        <f t="shared" ca="1" si="55"/>
        <v>0</v>
      </c>
      <c r="S785" t="str">
        <f t="shared" si="52"/>
        <v>ASR_Financial_Report_SHP21Final</v>
      </c>
      <c r="T785" s="960">
        <f t="shared" si="53"/>
        <v>44658</v>
      </c>
      <c r="U785" t="str">
        <f t="shared" si="54"/>
        <v>Unaudited</v>
      </c>
    </row>
    <row r="786" spans="1:21" x14ac:dyDescent="0.25">
      <c r="A786" t="s">
        <v>437</v>
      </c>
      <c r="B786" t="s">
        <v>1366</v>
      </c>
      <c r="C786" t="s">
        <v>1367</v>
      </c>
      <c r="D786" s="15">
        <v>1900</v>
      </c>
      <c r="E786" s="121">
        <v>1</v>
      </c>
      <c r="F786" t="s">
        <v>440</v>
      </c>
      <c r="G786" s="121">
        <v>274</v>
      </c>
      <c r="H786" t="s">
        <v>382</v>
      </c>
      <c r="I786" t="s">
        <v>487</v>
      </c>
      <c r="J786" t="s">
        <v>12</v>
      </c>
      <c r="K786" t="s">
        <v>222</v>
      </c>
      <c r="L786" s="758">
        <v>1.2</v>
      </c>
      <c r="M786" t="s">
        <v>222</v>
      </c>
      <c r="N786" s="681">
        <f t="shared" ca="1" si="55"/>
        <v>0</v>
      </c>
      <c r="O786" s="681">
        <f t="shared" ca="1" si="55"/>
        <v>0</v>
      </c>
      <c r="P786" s="681">
        <f t="shared" ca="1" si="55"/>
        <v>0</v>
      </c>
      <c r="Q786" s="681">
        <f t="shared" ca="1" si="55"/>
        <v>0</v>
      </c>
      <c r="R786" s="681">
        <f t="shared" ca="1" si="55"/>
        <v>0</v>
      </c>
      <c r="S786" t="str">
        <f t="shared" si="52"/>
        <v>ASR_Financial_Report_SHP21Final</v>
      </c>
      <c r="T786" s="960">
        <f t="shared" si="53"/>
        <v>44658</v>
      </c>
      <c r="U786" t="str">
        <f t="shared" si="54"/>
        <v>Unaudited</v>
      </c>
    </row>
    <row r="787" spans="1:21" x14ac:dyDescent="0.25">
      <c r="A787" t="s">
        <v>437</v>
      </c>
      <c r="B787" t="s">
        <v>1366</v>
      </c>
      <c r="C787" t="s">
        <v>1367</v>
      </c>
      <c r="D787" s="15">
        <v>1900</v>
      </c>
      <c r="E787" s="121">
        <v>1</v>
      </c>
      <c r="F787" t="s">
        <v>440</v>
      </c>
      <c r="G787" s="121">
        <v>274</v>
      </c>
      <c r="H787" t="s">
        <v>382</v>
      </c>
      <c r="I787" t="s">
        <v>487</v>
      </c>
      <c r="J787" t="s">
        <v>12</v>
      </c>
      <c r="K787" t="s">
        <v>1304</v>
      </c>
      <c r="L787" s="758" t="s">
        <v>1300</v>
      </c>
      <c r="M787" t="s">
        <v>1304</v>
      </c>
      <c r="N787" s="681">
        <f t="shared" ca="1" si="55"/>
        <v>0</v>
      </c>
      <c r="O787" s="681">
        <f t="shared" ca="1" si="55"/>
        <v>0</v>
      </c>
      <c r="P787" s="681">
        <f t="shared" ca="1" si="55"/>
        <v>0</v>
      </c>
      <c r="Q787" s="681">
        <f t="shared" ca="1" si="55"/>
        <v>0</v>
      </c>
      <c r="R787" s="681">
        <f t="shared" ca="1" si="55"/>
        <v>0</v>
      </c>
      <c r="S787" t="str">
        <f t="shared" si="52"/>
        <v>ASR_Financial_Report_SHP21Final</v>
      </c>
      <c r="T787" s="960">
        <f t="shared" si="53"/>
        <v>44658</v>
      </c>
      <c r="U787" t="str">
        <f t="shared" si="54"/>
        <v>Unaudited</v>
      </c>
    </row>
    <row r="788" spans="1:21" x14ac:dyDescent="0.25">
      <c r="A788" t="s">
        <v>437</v>
      </c>
      <c r="B788" t="s">
        <v>1366</v>
      </c>
      <c r="C788" t="s">
        <v>1367</v>
      </c>
      <c r="D788" s="15">
        <v>1900</v>
      </c>
      <c r="E788" s="121">
        <v>1</v>
      </c>
      <c r="F788" t="s">
        <v>440</v>
      </c>
      <c r="G788" s="121">
        <v>274</v>
      </c>
      <c r="H788" t="s">
        <v>382</v>
      </c>
      <c r="I788" t="s">
        <v>487</v>
      </c>
      <c r="J788" t="s">
        <v>12</v>
      </c>
      <c r="K788" t="s">
        <v>1306</v>
      </c>
      <c r="L788" s="758" t="s">
        <v>1305</v>
      </c>
      <c r="M788" t="s">
        <v>1306</v>
      </c>
      <c r="N788" s="681">
        <f t="shared" ca="1" si="55"/>
        <v>0</v>
      </c>
      <c r="O788" s="681">
        <f t="shared" ca="1" si="55"/>
        <v>0</v>
      </c>
      <c r="P788" s="681">
        <f t="shared" ca="1" si="55"/>
        <v>0</v>
      </c>
      <c r="Q788" s="681">
        <f t="shared" ca="1" si="55"/>
        <v>0</v>
      </c>
      <c r="R788" s="681">
        <f t="shared" ca="1" si="55"/>
        <v>0</v>
      </c>
      <c r="S788" t="str">
        <f t="shared" si="52"/>
        <v>ASR_Financial_Report_SHP21Final</v>
      </c>
      <c r="T788" s="960">
        <f t="shared" si="53"/>
        <v>44658</v>
      </c>
      <c r="U788" t="str">
        <f t="shared" si="54"/>
        <v>Unaudited</v>
      </c>
    </row>
    <row r="789" spans="1:21" x14ac:dyDescent="0.25">
      <c r="A789" t="s">
        <v>437</v>
      </c>
      <c r="B789" t="s">
        <v>1366</v>
      </c>
      <c r="C789" t="s">
        <v>1367</v>
      </c>
      <c r="D789" s="15">
        <v>1900</v>
      </c>
      <c r="E789" s="121">
        <v>1</v>
      </c>
      <c r="F789" t="s">
        <v>440</v>
      </c>
      <c r="G789" s="121">
        <v>274</v>
      </c>
      <c r="H789" t="s">
        <v>382</v>
      </c>
      <c r="I789" t="s">
        <v>487</v>
      </c>
      <c r="J789" t="s">
        <v>13</v>
      </c>
      <c r="K789" t="s">
        <v>13</v>
      </c>
      <c r="L789" s="758" t="s">
        <v>63</v>
      </c>
      <c r="M789" t="s">
        <v>13</v>
      </c>
      <c r="N789" s="681">
        <f t="shared" ca="1" si="55"/>
        <v>0</v>
      </c>
      <c r="O789" s="681">
        <f t="shared" ca="1" si="55"/>
        <v>0</v>
      </c>
      <c r="P789" s="681">
        <f t="shared" ca="1" si="55"/>
        <v>0</v>
      </c>
      <c r="Q789" s="681">
        <f t="shared" ca="1" si="55"/>
        <v>0</v>
      </c>
      <c r="R789" s="681">
        <f t="shared" ca="1" si="55"/>
        <v>0</v>
      </c>
      <c r="S789" t="str">
        <f t="shared" si="52"/>
        <v>ASR_Financial_Report_SHP21Final</v>
      </c>
      <c r="T789" s="960">
        <f t="shared" si="53"/>
        <v>44658</v>
      </c>
      <c r="U789" t="str">
        <f t="shared" si="54"/>
        <v>Unaudited</v>
      </c>
    </row>
    <row r="790" spans="1:21" x14ac:dyDescent="0.25">
      <c r="A790" t="s">
        <v>437</v>
      </c>
      <c r="B790" t="s">
        <v>1366</v>
      </c>
      <c r="C790" t="s">
        <v>1367</v>
      </c>
      <c r="D790" s="15">
        <v>1900</v>
      </c>
      <c r="E790" s="121">
        <v>1</v>
      </c>
      <c r="F790" t="s">
        <v>440</v>
      </c>
      <c r="G790" s="121">
        <v>274</v>
      </c>
      <c r="H790" t="s">
        <v>382</v>
      </c>
      <c r="I790" t="s">
        <v>488</v>
      </c>
      <c r="J790" t="s">
        <v>433</v>
      </c>
      <c r="K790" t="s">
        <v>777</v>
      </c>
      <c r="L790" s="758">
        <v>2.1</v>
      </c>
      <c r="M790" t="s">
        <v>712</v>
      </c>
      <c r="N790" s="681">
        <f t="shared" ca="1" si="55"/>
        <v>0</v>
      </c>
      <c r="O790" s="681">
        <f t="shared" ca="1" si="55"/>
        <v>0</v>
      </c>
      <c r="P790" s="681">
        <f t="shared" ca="1" si="55"/>
        <v>0</v>
      </c>
      <c r="Q790" s="681">
        <f t="shared" ca="1" si="55"/>
        <v>0</v>
      </c>
      <c r="R790" s="681">
        <f t="shared" ca="1" si="55"/>
        <v>0</v>
      </c>
      <c r="S790" t="str">
        <f t="shared" si="52"/>
        <v>ASR_Financial_Report_SHP21Final</v>
      </c>
      <c r="T790" s="960">
        <f t="shared" si="53"/>
        <v>44658</v>
      </c>
      <c r="U790" t="str">
        <f t="shared" si="54"/>
        <v>Unaudited</v>
      </c>
    </row>
    <row r="791" spans="1:21" x14ac:dyDescent="0.25">
      <c r="A791" t="s">
        <v>437</v>
      </c>
      <c r="B791" t="s">
        <v>1366</v>
      </c>
      <c r="C791" t="s">
        <v>1367</v>
      </c>
      <c r="D791" s="15">
        <v>1900</v>
      </c>
      <c r="E791" s="121">
        <v>1</v>
      </c>
      <c r="F791" t="s">
        <v>440</v>
      </c>
      <c r="G791" s="121">
        <v>274</v>
      </c>
      <c r="H791" t="s">
        <v>382</v>
      </c>
      <c r="I791" t="s">
        <v>488</v>
      </c>
      <c r="J791" t="s">
        <v>433</v>
      </c>
      <c r="K791" t="s">
        <v>777</v>
      </c>
      <c r="L791" s="758">
        <v>2.2000000000000002</v>
      </c>
      <c r="M791" t="s">
        <v>713</v>
      </c>
      <c r="N791" s="681">
        <f t="shared" ca="1" si="55"/>
        <v>0</v>
      </c>
      <c r="O791" s="681">
        <f t="shared" ca="1" si="55"/>
        <v>0</v>
      </c>
      <c r="P791" s="681">
        <f t="shared" ca="1" si="55"/>
        <v>0</v>
      </c>
      <c r="Q791" s="681">
        <f t="shared" ca="1" si="55"/>
        <v>0</v>
      </c>
      <c r="R791" s="681">
        <f t="shared" ca="1" si="55"/>
        <v>0</v>
      </c>
      <c r="S791" t="str">
        <f t="shared" si="52"/>
        <v>ASR_Financial_Report_SHP21Final</v>
      </c>
      <c r="T791" s="960">
        <f t="shared" si="53"/>
        <v>44658</v>
      </c>
      <c r="U791" t="str">
        <f t="shared" si="54"/>
        <v>Unaudited</v>
      </c>
    </row>
    <row r="792" spans="1:21" x14ac:dyDescent="0.25">
      <c r="A792" t="s">
        <v>437</v>
      </c>
      <c r="B792" t="s">
        <v>1366</v>
      </c>
      <c r="C792" t="s">
        <v>1367</v>
      </c>
      <c r="D792" s="15">
        <v>1900</v>
      </c>
      <c r="E792" s="121">
        <v>1</v>
      </c>
      <c r="F792" t="s">
        <v>440</v>
      </c>
      <c r="G792" s="121">
        <v>274</v>
      </c>
      <c r="H792" t="s">
        <v>382</v>
      </c>
      <c r="I792" t="s">
        <v>488</v>
      </c>
      <c r="J792" t="s">
        <v>433</v>
      </c>
      <c r="K792" t="s">
        <v>777</v>
      </c>
      <c r="L792" s="758">
        <v>2.2999999999999998</v>
      </c>
      <c r="M792" t="s">
        <v>714</v>
      </c>
      <c r="N792" s="681">
        <f t="shared" ca="1" si="55"/>
        <v>0</v>
      </c>
      <c r="O792" s="681">
        <f t="shared" ca="1" si="55"/>
        <v>0</v>
      </c>
      <c r="P792" s="681">
        <f t="shared" ca="1" si="55"/>
        <v>0</v>
      </c>
      <c r="Q792" s="681">
        <f t="shared" ca="1" si="55"/>
        <v>0</v>
      </c>
      <c r="R792" s="681">
        <f t="shared" ca="1" si="55"/>
        <v>0</v>
      </c>
      <c r="S792" t="str">
        <f t="shared" si="52"/>
        <v>ASR_Financial_Report_SHP21Final</v>
      </c>
      <c r="T792" s="960">
        <f t="shared" si="53"/>
        <v>44658</v>
      </c>
      <c r="U792" t="str">
        <f t="shared" si="54"/>
        <v>Unaudited</v>
      </c>
    </row>
    <row r="793" spans="1:21" x14ac:dyDescent="0.25">
      <c r="A793" t="s">
        <v>437</v>
      </c>
      <c r="B793" t="s">
        <v>1366</v>
      </c>
      <c r="C793" t="s">
        <v>1367</v>
      </c>
      <c r="D793" s="15">
        <v>1900</v>
      </c>
      <c r="E793" s="121">
        <v>1</v>
      </c>
      <c r="F793" t="s">
        <v>440</v>
      </c>
      <c r="G793" s="121">
        <v>274</v>
      </c>
      <c r="H793" t="s">
        <v>382</v>
      </c>
      <c r="I793" t="s">
        <v>488</v>
      </c>
      <c r="J793" t="s">
        <v>433</v>
      </c>
      <c r="K793" t="s">
        <v>777</v>
      </c>
      <c r="L793" s="758">
        <v>2.4</v>
      </c>
      <c r="M793" t="s">
        <v>715</v>
      </c>
      <c r="N793" s="681">
        <f t="shared" ca="1" si="55"/>
        <v>0</v>
      </c>
      <c r="O793" s="681">
        <f t="shared" ca="1" si="55"/>
        <v>0</v>
      </c>
      <c r="P793" s="681">
        <f t="shared" ca="1" si="55"/>
        <v>0</v>
      </c>
      <c r="Q793" s="681">
        <f t="shared" ca="1" si="55"/>
        <v>0</v>
      </c>
      <c r="R793" s="681">
        <f t="shared" ca="1" si="55"/>
        <v>0</v>
      </c>
      <c r="S793" t="str">
        <f t="shared" si="52"/>
        <v>ASR_Financial_Report_SHP21Final</v>
      </c>
      <c r="T793" s="960">
        <f t="shared" si="53"/>
        <v>44658</v>
      </c>
      <c r="U793" t="str">
        <f t="shared" si="54"/>
        <v>Unaudited</v>
      </c>
    </row>
    <row r="794" spans="1:21" x14ac:dyDescent="0.25">
      <c r="A794" t="s">
        <v>437</v>
      </c>
      <c r="B794" t="s">
        <v>1366</v>
      </c>
      <c r="C794" t="s">
        <v>1367</v>
      </c>
      <c r="D794" s="15">
        <v>1900</v>
      </c>
      <c r="E794" s="121">
        <v>1</v>
      </c>
      <c r="F794" t="s">
        <v>440</v>
      </c>
      <c r="G794" s="121">
        <v>274</v>
      </c>
      <c r="H794" t="s">
        <v>382</v>
      </c>
      <c r="I794" t="s">
        <v>488</v>
      </c>
      <c r="J794" t="s">
        <v>433</v>
      </c>
      <c r="K794" t="s">
        <v>777</v>
      </c>
      <c r="L794" s="758">
        <v>2.5</v>
      </c>
      <c r="M794" t="s">
        <v>757</v>
      </c>
      <c r="N794" s="681">
        <f t="shared" ca="1" si="55"/>
        <v>0</v>
      </c>
      <c r="O794" s="681">
        <f t="shared" ca="1" si="55"/>
        <v>0</v>
      </c>
      <c r="P794" s="681">
        <f t="shared" ca="1" si="55"/>
        <v>0</v>
      </c>
      <c r="Q794" s="681">
        <f t="shared" ca="1" si="55"/>
        <v>0</v>
      </c>
      <c r="R794" s="681">
        <f t="shared" ca="1" si="55"/>
        <v>0</v>
      </c>
      <c r="S794" t="str">
        <f t="shared" si="52"/>
        <v>ASR_Financial_Report_SHP21Final</v>
      </c>
      <c r="T794" s="960">
        <f t="shared" si="53"/>
        <v>44658</v>
      </c>
      <c r="U794" t="str">
        <f t="shared" si="54"/>
        <v>Unaudited</v>
      </c>
    </row>
    <row r="795" spans="1:21" x14ac:dyDescent="0.25">
      <c r="A795" t="s">
        <v>437</v>
      </c>
      <c r="B795" t="s">
        <v>1366</v>
      </c>
      <c r="C795" t="s">
        <v>1367</v>
      </c>
      <c r="D795" s="15">
        <v>1900</v>
      </c>
      <c r="E795" s="121">
        <v>1</v>
      </c>
      <c r="F795" t="s">
        <v>440</v>
      </c>
      <c r="G795" s="121">
        <v>274</v>
      </c>
      <c r="H795" t="s">
        <v>382</v>
      </c>
      <c r="I795" t="s">
        <v>488</v>
      </c>
      <c r="J795" t="s">
        <v>433</v>
      </c>
      <c r="K795" t="s">
        <v>777</v>
      </c>
      <c r="L795" s="758">
        <v>2.6</v>
      </c>
      <c r="M795" t="s">
        <v>186</v>
      </c>
      <c r="N795" s="681">
        <f t="shared" ca="1" si="55"/>
        <v>0</v>
      </c>
      <c r="O795" s="681">
        <f t="shared" ca="1" si="55"/>
        <v>0</v>
      </c>
      <c r="P795" s="681">
        <f t="shared" ca="1" si="55"/>
        <v>0</v>
      </c>
      <c r="Q795" s="681">
        <f t="shared" ca="1" si="55"/>
        <v>0</v>
      </c>
      <c r="R795" s="681">
        <f t="shared" ca="1" si="55"/>
        <v>0</v>
      </c>
      <c r="S795" t="str">
        <f t="shared" si="52"/>
        <v>ASR_Financial_Report_SHP21Final</v>
      </c>
      <c r="T795" s="960">
        <f t="shared" si="53"/>
        <v>44658</v>
      </c>
      <c r="U795" t="str">
        <f t="shared" si="54"/>
        <v>Unaudited</v>
      </c>
    </row>
    <row r="796" spans="1:21" x14ac:dyDescent="0.25">
      <c r="A796" t="s">
        <v>437</v>
      </c>
      <c r="B796" t="s">
        <v>1366</v>
      </c>
      <c r="C796" t="s">
        <v>1367</v>
      </c>
      <c r="D796" s="15">
        <v>1900</v>
      </c>
      <c r="E796" s="121">
        <v>1</v>
      </c>
      <c r="F796" t="s">
        <v>440</v>
      </c>
      <c r="G796" s="121">
        <v>274</v>
      </c>
      <c r="H796" t="s">
        <v>382</v>
      </c>
      <c r="I796" t="s">
        <v>488</v>
      </c>
      <c r="J796" t="s">
        <v>433</v>
      </c>
      <c r="K796" t="s">
        <v>777</v>
      </c>
      <c r="L796" s="758">
        <v>2.7</v>
      </c>
      <c r="M796" t="s">
        <v>778</v>
      </c>
      <c r="N796" s="681">
        <f t="shared" ca="1" si="55"/>
        <v>0</v>
      </c>
      <c r="O796" s="681">
        <f t="shared" ca="1" si="55"/>
        <v>0</v>
      </c>
      <c r="P796" s="681">
        <f t="shared" ca="1" si="55"/>
        <v>0</v>
      </c>
      <c r="Q796" s="681">
        <f t="shared" ca="1" si="55"/>
        <v>0</v>
      </c>
      <c r="R796" s="681">
        <f t="shared" ca="1" si="55"/>
        <v>0</v>
      </c>
      <c r="S796" t="str">
        <f t="shared" si="52"/>
        <v>ASR_Financial_Report_SHP21Final</v>
      </c>
      <c r="T796" s="960">
        <f t="shared" si="53"/>
        <v>44658</v>
      </c>
      <c r="U796" t="str">
        <f t="shared" si="54"/>
        <v>Unaudited</v>
      </c>
    </row>
    <row r="797" spans="1:21" x14ac:dyDescent="0.25">
      <c r="A797" t="s">
        <v>437</v>
      </c>
      <c r="B797" t="s">
        <v>1366</v>
      </c>
      <c r="C797" t="s">
        <v>1367</v>
      </c>
      <c r="D797" s="15">
        <v>1900</v>
      </c>
      <c r="E797" s="121">
        <v>1</v>
      </c>
      <c r="F797" t="s">
        <v>440</v>
      </c>
      <c r="G797" s="121">
        <v>274</v>
      </c>
      <c r="H797" t="s">
        <v>382</v>
      </c>
      <c r="I797" t="s">
        <v>488</v>
      </c>
      <c r="J797" t="s">
        <v>433</v>
      </c>
      <c r="K797" t="s">
        <v>777</v>
      </c>
      <c r="L797" s="758">
        <v>2.8</v>
      </c>
      <c r="M797" t="s">
        <v>779</v>
      </c>
      <c r="N797" s="681">
        <f t="shared" ca="1" si="55"/>
        <v>0</v>
      </c>
      <c r="O797" s="681">
        <f t="shared" ca="1" si="55"/>
        <v>0</v>
      </c>
      <c r="P797" s="681">
        <f t="shared" ca="1" si="55"/>
        <v>0</v>
      </c>
      <c r="Q797" s="681">
        <f t="shared" ca="1" si="55"/>
        <v>0</v>
      </c>
      <c r="R797" s="681">
        <f t="shared" ca="1" si="55"/>
        <v>0</v>
      </c>
      <c r="S797" t="str">
        <f t="shared" si="52"/>
        <v>ASR_Financial_Report_SHP21Final</v>
      </c>
      <c r="T797" s="960">
        <f t="shared" si="53"/>
        <v>44658</v>
      </c>
      <c r="U797" t="str">
        <f t="shared" si="54"/>
        <v>Unaudited</v>
      </c>
    </row>
    <row r="798" spans="1:21" x14ac:dyDescent="0.25">
      <c r="A798" t="s">
        <v>437</v>
      </c>
      <c r="B798" t="s">
        <v>1366</v>
      </c>
      <c r="C798" t="s">
        <v>1367</v>
      </c>
      <c r="D798" s="15">
        <v>1900</v>
      </c>
      <c r="E798" s="121">
        <v>1</v>
      </c>
      <c r="F798" t="s">
        <v>440</v>
      </c>
      <c r="G798" s="121">
        <v>274</v>
      </c>
      <c r="H798" t="s">
        <v>382</v>
      </c>
      <c r="I798" t="s">
        <v>488</v>
      </c>
      <c r="J798" t="s">
        <v>433</v>
      </c>
      <c r="K798" t="s">
        <v>777</v>
      </c>
      <c r="L798" s="758">
        <v>2.9</v>
      </c>
      <c r="M798" t="s">
        <v>760</v>
      </c>
      <c r="N798" s="681">
        <f t="shared" ca="1" si="55"/>
        <v>0</v>
      </c>
      <c r="O798" s="681">
        <f t="shared" ca="1" si="55"/>
        <v>0</v>
      </c>
      <c r="P798" s="681">
        <f t="shared" ca="1" si="55"/>
        <v>0</v>
      </c>
      <c r="Q798" s="681">
        <f t="shared" ca="1" si="55"/>
        <v>0</v>
      </c>
      <c r="R798" s="681">
        <f t="shared" ca="1" si="55"/>
        <v>0</v>
      </c>
      <c r="S798" t="str">
        <f t="shared" si="52"/>
        <v>ASR_Financial_Report_SHP21Final</v>
      </c>
      <c r="T798" s="960">
        <f t="shared" si="53"/>
        <v>44658</v>
      </c>
      <c r="U798" t="str">
        <f t="shared" si="54"/>
        <v>Unaudited</v>
      </c>
    </row>
    <row r="799" spans="1:21" x14ac:dyDescent="0.25">
      <c r="A799" t="s">
        <v>437</v>
      </c>
      <c r="B799" t="s">
        <v>1366</v>
      </c>
      <c r="C799" t="s">
        <v>1367</v>
      </c>
      <c r="D799" s="15">
        <v>1900</v>
      </c>
      <c r="E799" s="121">
        <v>1</v>
      </c>
      <c r="F799" t="s">
        <v>440</v>
      </c>
      <c r="G799" s="121">
        <v>274</v>
      </c>
      <c r="H799" t="s">
        <v>382</v>
      </c>
      <c r="I799" t="s">
        <v>488</v>
      </c>
      <c r="J799" t="s">
        <v>433</v>
      </c>
      <c r="K799" t="s">
        <v>223</v>
      </c>
      <c r="L799" s="758">
        <v>2.11</v>
      </c>
      <c r="M799" t="s">
        <v>228</v>
      </c>
      <c r="N799" s="681">
        <f t="shared" ca="1" si="55"/>
        <v>0</v>
      </c>
      <c r="O799" s="681">
        <f t="shared" ca="1" si="55"/>
        <v>0</v>
      </c>
      <c r="P799" s="681">
        <f t="shared" ca="1" si="55"/>
        <v>0</v>
      </c>
      <c r="Q799" s="681">
        <f t="shared" ca="1" si="55"/>
        <v>0</v>
      </c>
      <c r="R799" s="681">
        <f t="shared" ca="1" si="55"/>
        <v>0</v>
      </c>
      <c r="S799" t="str">
        <f t="shared" si="52"/>
        <v>ASR_Financial_Report_SHP21Final</v>
      </c>
      <c r="T799" s="960">
        <f t="shared" si="53"/>
        <v>44658</v>
      </c>
      <c r="U799" t="str">
        <f t="shared" si="54"/>
        <v>Unaudited</v>
      </c>
    </row>
    <row r="800" spans="1:21" x14ac:dyDescent="0.25">
      <c r="A800" t="s">
        <v>437</v>
      </c>
      <c r="B800" t="s">
        <v>1366</v>
      </c>
      <c r="C800" t="s">
        <v>1367</v>
      </c>
      <c r="D800" s="15">
        <v>1900</v>
      </c>
      <c r="E800" s="121">
        <v>1</v>
      </c>
      <c r="F800" t="s">
        <v>440</v>
      </c>
      <c r="G800" s="121">
        <v>274</v>
      </c>
      <c r="H800" t="s">
        <v>382</v>
      </c>
      <c r="I800" t="s">
        <v>488</v>
      </c>
      <c r="J800" t="s">
        <v>433</v>
      </c>
      <c r="K800" t="s">
        <v>223</v>
      </c>
      <c r="L800" s="758">
        <v>2.12</v>
      </c>
      <c r="M800" t="s">
        <v>552</v>
      </c>
      <c r="N800" s="681">
        <f t="shared" ca="1" si="55"/>
        <v>0</v>
      </c>
      <c r="O800" s="681">
        <f t="shared" ca="1" si="55"/>
        <v>0</v>
      </c>
      <c r="P800" s="681">
        <f t="shared" ca="1" si="55"/>
        <v>0</v>
      </c>
      <c r="Q800" s="681">
        <f t="shared" ca="1" si="55"/>
        <v>0</v>
      </c>
      <c r="R800" s="681">
        <f t="shared" ca="1" si="55"/>
        <v>0</v>
      </c>
      <c r="S800" t="str">
        <f t="shared" si="52"/>
        <v>ASR_Financial_Report_SHP21Final</v>
      </c>
      <c r="T800" s="960">
        <f t="shared" si="53"/>
        <v>44658</v>
      </c>
      <c r="U800" t="str">
        <f t="shared" si="54"/>
        <v>Unaudited</v>
      </c>
    </row>
    <row r="801" spans="1:21" x14ac:dyDescent="0.25">
      <c r="A801" t="s">
        <v>437</v>
      </c>
      <c r="B801" t="s">
        <v>1366</v>
      </c>
      <c r="C801" t="s">
        <v>1367</v>
      </c>
      <c r="D801" s="15">
        <v>1900</v>
      </c>
      <c r="E801" s="121">
        <v>1</v>
      </c>
      <c r="F801" t="s">
        <v>440</v>
      </c>
      <c r="G801" s="121">
        <v>274</v>
      </c>
      <c r="H801" t="s">
        <v>382</v>
      </c>
      <c r="I801" t="s">
        <v>488</v>
      </c>
      <c r="J801" t="s">
        <v>433</v>
      </c>
      <c r="K801" t="s">
        <v>223</v>
      </c>
      <c r="L801" s="758">
        <v>2.13</v>
      </c>
      <c r="M801" t="s">
        <v>229</v>
      </c>
      <c r="N801" s="681">
        <f t="shared" ca="1" si="55"/>
        <v>0</v>
      </c>
      <c r="O801" s="681">
        <f t="shared" ca="1" si="55"/>
        <v>0</v>
      </c>
      <c r="P801" s="681">
        <f t="shared" ca="1" si="55"/>
        <v>0</v>
      </c>
      <c r="Q801" s="681">
        <f t="shared" ca="1" si="55"/>
        <v>0</v>
      </c>
      <c r="R801" s="681">
        <f t="shared" ca="1" si="55"/>
        <v>0</v>
      </c>
      <c r="S801" t="str">
        <f t="shared" si="52"/>
        <v>ASR_Financial_Report_SHP21Final</v>
      </c>
      <c r="T801" s="960">
        <f t="shared" si="53"/>
        <v>44658</v>
      </c>
      <c r="U801" t="str">
        <f t="shared" si="54"/>
        <v>Unaudited</v>
      </c>
    </row>
    <row r="802" spans="1:21" x14ac:dyDescent="0.25">
      <c r="A802" t="s">
        <v>437</v>
      </c>
      <c r="B802" t="s">
        <v>1366</v>
      </c>
      <c r="C802" t="s">
        <v>1367</v>
      </c>
      <c r="D802" s="15">
        <v>1900</v>
      </c>
      <c r="E802" s="121">
        <v>1</v>
      </c>
      <c r="F802" t="s">
        <v>440</v>
      </c>
      <c r="G802" s="121">
        <v>274</v>
      </c>
      <c r="H802" t="s">
        <v>382</v>
      </c>
      <c r="I802" t="s">
        <v>488</v>
      </c>
      <c r="J802" t="s">
        <v>433</v>
      </c>
      <c r="K802" t="s">
        <v>223</v>
      </c>
      <c r="L802" s="758">
        <v>2.14</v>
      </c>
      <c r="M802" t="s">
        <v>556</v>
      </c>
      <c r="N802" s="681">
        <f t="shared" ca="1" si="55"/>
        <v>0</v>
      </c>
      <c r="O802" s="681">
        <f t="shared" ca="1" si="55"/>
        <v>0</v>
      </c>
      <c r="P802" s="681">
        <f t="shared" ca="1" si="55"/>
        <v>0</v>
      </c>
      <c r="Q802" s="681">
        <f t="shared" ca="1" si="55"/>
        <v>0</v>
      </c>
      <c r="R802" s="681">
        <f t="shared" ca="1" si="55"/>
        <v>0</v>
      </c>
      <c r="S802" t="str">
        <f t="shared" si="52"/>
        <v>ASR_Financial_Report_SHP21Final</v>
      </c>
      <c r="T802" s="960">
        <f t="shared" si="53"/>
        <v>44658</v>
      </c>
      <c r="U802" t="str">
        <f t="shared" si="54"/>
        <v>Unaudited</v>
      </c>
    </row>
    <row r="803" spans="1:21" x14ac:dyDescent="0.25">
      <c r="A803" t="s">
        <v>437</v>
      </c>
      <c r="B803" t="s">
        <v>1366</v>
      </c>
      <c r="C803" t="s">
        <v>1367</v>
      </c>
      <c r="D803" s="15">
        <v>1900</v>
      </c>
      <c r="E803" s="121">
        <v>1</v>
      </c>
      <c r="F803" t="s">
        <v>440</v>
      </c>
      <c r="G803" s="121">
        <v>274</v>
      </c>
      <c r="H803" t="s">
        <v>382</v>
      </c>
      <c r="I803" t="s">
        <v>488</v>
      </c>
      <c r="J803" t="s">
        <v>433</v>
      </c>
      <c r="K803" t="s">
        <v>223</v>
      </c>
      <c r="L803" s="758">
        <v>2.15</v>
      </c>
      <c r="M803" t="s">
        <v>20</v>
      </c>
      <c r="N803" s="681">
        <f t="shared" ca="1" si="55"/>
        <v>0</v>
      </c>
      <c r="O803" s="681">
        <f t="shared" ca="1" si="55"/>
        <v>0</v>
      </c>
      <c r="P803" s="681">
        <f t="shared" ca="1" si="55"/>
        <v>0</v>
      </c>
      <c r="Q803" s="681">
        <f t="shared" ca="1" si="55"/>
        <v>0</v>
      </c>
      <c r="R803" s="681">
        <f t="shared" ca="1" si="55"/>
        <v>0</v>
      </c>
      <c r="S803" t="str">
        <f t="shared" si="52"/>
        <v>ASR_Financial_Report_SHP21Final</v>
      </c>
      <c r="T803" s="960">
        <f t="shared" si="53"/>
        <v>44658</v>
      </c>
      <c r="U803" t="str">
        <f t="shared" si="54"/>
        <v>Unaudited</v>
      </c>
    </row>
    <row r="804" spans="1:21" x14ac:dyDescent="0.25">
      <c r="A804" t="s">
        <v>437</v>
      </c>
      <c r="B804" t="s">
        <v>1366</v>
      </c>
      <c r="C804" t="s">
        <v>1367</v>
      </c>
      <c r="D804" s="15">
        <v>1900</v>
      </c>
      <c r="E804" s="121">
        <v>1</v>
      </c>
      <c r="F804" t="s">
        <v>440</v>
      </c>
      <c r="G804" s="121">
        <v>274</v>
      </c>
      <c r="H804" t="s">
        <v>382</v>
      </c>
      <c r="I804" t="s">
        <v>488</v>
      </c>
      <c r="J804" t="s">
        <v>433</v>
      </c>
      <c r="K804" t="s">
        <v>223</v>
      </c>
      <c r="L804" s="758">
        <v>2.16</v>
      </c>
      <c r="M804" t="s">
        <v>780</v>
      </c>
      <c r="N804" s="681">
        <f t="shared" ca="1" si="55"/>
        <v>0</v>
      </c>
      <c r="O804" s="681">
        <f t="shared" ca="1" si="55"/>
        <v>0</v>
      </c>
      <c r="P804" s="681">
        <f t="shared" ca="1" si="55"/>
        <v>0</v>
      </c>
      <c r="Q804" s="681">
        <f t="shared" ca="1" si="55"/>
        <v>0</v>
      </c>
      <c r="R804" s="681">
        <f t="shared" ca="1" si="55"/>
        <v>0</v>
      </c>
      <c r="S804" t="str">
        <f t="shared" si="52"/>
        <v>ASR_Financial_Report_SHP21Final</v>
      </c>
      <c r="T804" s="960">
        <f t="shared" si="53"/>
        <v>44658</v>
      </c>
      <c r="U804" t="str">
        <f t="shared" si="54"/>
        <v>Unaudited</v>
      </c>
    </row>
    <row r="805" spans="1:21" x14ac:dyDescent="0.25">
      <c r="A805" t="s">
        <v>437</v>
      </c>
      <c r="B805" t="s">
        <v>1366</v>
      </c>
      <c r="C805" t="s">
        <v>1367</v>
      </c>
      <c r="D805" s="15">
        <v>1900</v>
      </c>
      <c r="E805" s="121">
        <v>1</v>
      </c>
      <c r="F805" t="s">
        <v>440</v>
      </c>
      <c r="G805" s="121">
        <v>274</v>
      </c>
      <c r="H805" t="s">
        <v>382</v>
      </c>
      <c r="I805" t="s">
        <v>488</v>
      </c>
      <c r="J805" t="s">
        <v>433</v>
      </c>
      <c r="K805" t="s">
        <v>223</v>
      </c>
      <c r="L805" s="758">
        <v>2.17</v>
      </c>
      <c r="M805" t="s">
        <v>1033</v>
      </c>
      <c r="N805" s="681">
        <f t="shared" ca="1" si="55"/>
        <v>0</v>
      </c>
      <c r="O805" s="681">
        <f t="shared" ca="1" si="55"/>
        <v>0</v>
      </c>
      <c r="P805" s="681">
        <f t="shared" ca="1" si="55"/>
        <v>0</v>
      </c>
      <c r="Q805" s="681">
        <f t="shared" ca="1" si="55"/>
        <v>0</v>
      </c>
      <c r="R805" s="681">
        <f t="shared" ca="1" si="55"/>
        <v>0</v>
      </c>
      <c r="S805" t="str">
        <f t="shared" si="52"/>
        <v>ASR_Financial_Report_SHP21Final</v>
      </c>
      <c r="T805" s="960">
        <f t="shared" si="53"/>
        <v>44658</v>
      </c>
      <c r="U805" t="str">
        <f t="shared" si="54"/>
        <v>Unaudited</v>
      </c>
    </row>
    <row r="806" spans="1:21" x14ac:dyDescent="0.25">
      <c r="A806" t="s">
        <v>437</v>
      </c>
      <c r="B806" t="s">
        <v>1366</v>
      </c>
      <c r="C806" t="s">
        <v>1367</v>
      </c>
      <c r="D806" s="15">
        <v>1900</v>
      </c>
      <c r="E806" s="121">
        <v>1</v>
      </c>
      <c r="F806" t="s">
        <v>440</v>
      </c>
      <c r="G806" s="121">
        <v>274</v>
      </c>
      <c r="H806" t="s">
        <v>382</v>
      </c>
      <c r="I806" t="s">
        <v>488</v>
      </c>
      <c r="J806" t="s">
        <v>433</v>
      </c>
      <c r="K806" t="s">
        <v>223</v>
      </c>
      <c r="L806" s="758">
        <v>2.1800000000000002</v>
      </c>
      <c r="M806" t="s">
        <v>648</v>
      </c>
      <c r="N806" s="681">
        <f t="shared" ca="1" si="55"/>
        <v>0</v>
      </c>
      <c r="O806" s="681">
        <f t="shared" ca="1" si="55"/>
        <v>0</v>
      </c>
      <c r="P806" s="681">
        <f t="shared" ca="1" si="55"/>
        <v>0</v>
      </c>
      <c r="Q806" s="681">
        <f t="shared" ca="1" si="55"/>
        <v>0</v>
      </c>
      <c r="R806" s="681">
        <f t="shared" ca="1" si="55"/>
        <v>0</v>
      </c>
      <c r="S806" t="str">
        <f t="shared" si="52"/>
        <v>ASR_Financial_Report_SHP21Final</v>
      </c>
      <c r="T806" s="960">
        <f t="shared" si="53"/>
        <v>44658</v>
      </c>
      <c r="U806" t="str">
        <f t="shared" si="54"/>
        <v>Unaudited</v>
      </c>
    </row>
    <row r="807" spans="1:21" x14ac:dyDescent="0.25">
      <c r="A807" t="s">
        <v>437</v>
      </c>
      <c r="B807" t="s">
        <v>1366</v>
      </c>
      <c r="C807" t="s">
        <v>1367</v>
      </c>
      <c r="D807" s="15">
        <v>1900</v>
      </c>
      <c r="E807" s="121">
        <v>1</v>
      </c>
      <c r="F807" t="s">
        <v>440</v>
      </c>
      <c r="G807" s="121">
        <v>274</v>
      </c>
      <c r="H807" t="s">
        <v>382</v>
      </c>
      <c r="I807" t="s">
        <v>488</v>
      </c>
      <c r="J807" t="s">
        <v>433</v>
      </c>
      <c r="K807" t="s">
        <v>223</v>
      </c>
      <c r="L807" s="758">
        <v>2.19</v>
      </c>
      <c r="M807" t="s">
        <v>218</v>
      </c>
      <c r="N807" s="681">
        <f t="shared" ca="1" si="55"/>
        <v>0</v>
      </c>
      <c r="O807" s="681">
        <f t="shared" ca="1" si="55"/>
        <v>0</v>
      </c>
      <c r="P807" s="681">
        <f t="shared" ca="1" si="55"/>
        <v>0</v>
      </c>
      <c r="Q807" s="681">
        <f t="shared" ca="1" si="55"/>
        <v>0</v>
      </c>
      <c r="R807" s="681">
        <f t="shared" ca="1" si="55"/>
        <v>0</v>
      </c>
      <c r="S807" t="str">
        <f t="shared" si="52"/>
        <v>ASR_Financial_Report_SHP21Final</v>
      </c>
      <c r="T807" s="960">
        <f t="shared" si="53"/>
        <v>44658</v>
      </c>
      <c r="U807" t="str">
        <f t="shared" si="54"/>
        <v>Unaudited</v>
      </c>
    </row>
    <row r="808" spans="1:21" x14ac:dyDescent="0.25">
      <c r="A808" t="s">
        <v>437</v>
      </c>
      <c r="B808" t="s">
        <v>1366</v>
      </c>
      <c r="C808" t="s">
        <v>1367</v>
      </c>
      <c r="D808" s="15">
        <v>1900</v>
      </c>
      <c r="E808" s="121">
        <v>1</v>
      </c>
      <c r="F808" t="s">
        <v>440</v>
      </c>
      <c r="G808" s="121">
        <v>274</v>
      </c>
      <c r="H808" t="s">
        <v>382</v>
      </c>
      <c r="I808" t="s">
        <v>488</v>
      </c>
      <c r="J808" t="s">
        <v>433</v>
      </c>
      <c r="K808" t="s">
        <v>223</v>
      </c>
      <c r="L808" s="758" t="s">
        <v>691</v>
      </c>
      <c r="M808" t="s">
        <v>230</v>
      </c>
      <c r="N808" s="681">
        <f t="shared" ca="1" si="55"/>
        <v>0</v>
      </c>
      <c r="O808" s="681">
        <f t="shared" ca="1" si="55"/>
        <v>0</v>
      </c>
      <c r="P808" s="681">
        <f t="shared" ca="1" si="55"/>
        <v>0</v>
      </c>
      <c r="Q808" s="681">
        <f t="shared" ca="1" si="55"/>
        <v>0</v>
      </c>
      <c r="R808" s="681">
        <f t="shared" ca="1" si="55"/>
        <v>0</v>
      </c>
      <c r="S808" t="str">
        <f t="shared" si="52"/>
        <v>ASR_Financial_Report_SHP21Final</v>
      </c>
      <c r="T808" s="960">
        <f t="shared" si="53"/>
        <v>44658</v>
      </c>
      <c r="U808" t="str">
        <f t="shared" si="54"/>
        <v>Unaudited</v>
      </c>
    </row>
    <row r="809" spans="1:21" x14ac:dyDescent="0.25">
      <c r="A809" t="s">
        <v>437</v>
      </c>
      <c r="B809" t="s">
        <v>1366</v>
      </c>
      <c r="C809" t="s">
        <v>1367</v>
      </c>
      <c r="D809" s="15">
        <v>1900</v>
      </c>
      <c r="E809" s="121">
        <v>1</v>
      </c>
      <c r="F809" t="s">
        <v>440</v>
      </c>
      <c r="G809" s="121">
        <v>274</v>
      </c>
      <c r="H809" t="s">
        <v>382</v>
      </c>
      <c r="I809" t="s">
        <v>488</v>
      </c>
      <c r="J809" t="s">
        <v>433</v>
      </c>
      <c r="K809" t="s">
        <v>223</v>
      </c>
      <c r="L809" s="758">
        <v>2.21</v>
      </c>
      <c r="M809" t="s">
        <v>466</v>
      </c>
      <c r="N809" s="681">
        <f t="shared" ca="1" si="55"/>
        <v>0</v>
      </c>
      <c r="O809" s="681">
        <f t="shared" ca="1" si="55"/>
        <v>0</v>
      </c>
      <c r="P809" s="681">
        <f t="shared" ca="1" si="55"/>
        <v>0</v>
      </c>
      <c r="Q809" s="681">
        <f t="shared" ca="1" si="55"/>
        <v>0</v>
      </c>
      <c r="R809" s="681">
        <f t="shared" ca="1" si="55"/>
        <v>0</v>
      </c>
      <c r="S809" t="str">
        <f t="shared" si="52"/>
        <v>ASR_Financial_Report_SHP21Final</v>
      </c>
      <c r="T809" s="960">
        <f t="shared" si="53"/>
        <v>44658</v>
      </c>
      <c r="U809" t="str">
        <f t="shared" si="54"/>
        <v>Unaudited</v>
      </c>
    </row>
    <row r="810" spans="1:21" x14ac:dyDescent="0.25">
      <c r="A810" t="s">
        <v>437</v>
      </c>
      <c r="B810" t="s">
        <v>1366</v>
      </c>
      <c r="C810" t="s">
        <v>1367</v>
      </c>
      <c r="D810" s="15">
        <v>1900</v>
      </c>
      <c r="E810" s="121">
        <v>1</v>
      </c>
      <c r="F810" t="s">
        <v>440</v>
      </c>
      <c r="G810" s="121">
        <v>274</v>
      </c>
      <c r="H810" t="s">
        <v>382</v>
      </c>
      <c r="I810" t="s">
        <v>488</v>
      </c>
      <c r="J810" t="s">
        <v>433</v>
      </c>
      <c r="K810" t="s">
        <v>6</v>
      </c>
      <c r="L810" s="758" t="s">
        <v>70</v>
      </c>
      <c r="M810" t="s">
        <v>188</v>
      </c>
      <c r="N810" s="681">
        <f t="shared" ca="1" si="55"/>
        <v>0</v>
      </c>
      <c r="O810" s="681">
        <f t="shared" ca="1" si="55"/>
        <v>0</v>
      </c>
      <c r="P810" s="681">
        <f t="shared" ca="1" si="55"/>
        <v>0</v>
      </c>
      <c r="Q810" s="681">
        <f t="shared" ca="1" si="55"/>
        <v>0</v>
      </c>
      <c r="R810" s="681">
        <f t="shared" ca="1" si="55"/>
        <v>0</v>
      </c>
      <c r="S810" t="str">
        <f t="shared" si="52"/>
        <v>ASR_Financial_Report_SHP21Final</v>
      </c>
      <c r="T810" s="960">
        <f t="shared" si="53"/>
        <v>44658</v>
      </c>
      <c r="U810" t="str">
        <f t="shared" si="54"/>
        <v>Unaudited</v>
      </c>
    </row>
    <row r="811" spans="1:21" x14ac:dyDescent="0.25">
      <c r="A811" t="s">
        <v>437</v>
      </c>
      <c r="B811" t="s">
        <v>1366</v>
      </c>
      <c r="C811" t="s">
        <v>1367</v>
      </c>
      <c r="D811" s="15">
        <v>1900</v>
      </c>
      <c r="E811" s="121">
        <v>1</v>
      </c>
      <c r="F811" t="s">
        <v>440</v>
      </c>
      <c r="G811" s="121">
        <v>274</v>
      </c>
      <c r="H811" t="s">
        <v>382</v>
      </c>
      <c r="I811" t="s">
        <v>488</v>
      </c>
      <c r="J811" t="s">
        <v>433</v>
      </c>
      <c r="K811" t="s">
        <v>6</v>
      </c>
      <c r="L811" s="758" t="s">
        <v>71</v>
      </c>
      <c r="M811" t="s">
        <v>231</v>
      </c>
      <c r="N811" s="681">
        <f t="shared" ca="1" si="55"/>
        <v>0</v>
      </c>
      <c r="O811" s="681">
        <f t="shared" ca="1" si="55"/>
        <v>0</v>
      </c>
      <c r="P811" s="681">
        <f t="shared" ca="1" si="55"/>
        <v>0</v>
      </c>
      <c r="Q811" s="681">
        <f t="shared" ca="1" si="55"/>
        <v>0</v>
      </c>
      <c r="R811" s="681">
        <f t="shared" ca="1" si="55"/>
        <v>0</v>
      </c>
      <c r="S811" t="str">
        <f t="shared" si="52"/>
        <v>ASR_Financial_Report_SHP21Final</v>
      </c>
      <c r="T811" s="960">
        <f t="shared" si="53"/>
        <v>44658</v>
      </c>
      <c r="U811" t="str">
        <f t="shared" si="54"/>
        <v>Unaudited</v>
      </c>
    </row>
    <row r="812" spans="1:21" x14ac:dyDescent="0.25">
      <c r="A812" t="s">
        <v>437</v>
      </c>
      <c r="B812" t="s">
        <v>1366</v>
      </c>
      <c r="C812" t="s">
        <v>1367</v>
      </c>
      <c r="D812" s="15">
        <v>1900</v>
      </c>
      <c r="E812" s="121">
        <v>1</v>
      </c>
      <c r="F812" t="s">
        <v>440</v>
      </c>
      <c r="G812" s="121">
        <v>274</v>
      </c>
      <c r="H812" t="s">
        <v>382</v>
      </c>
      <c r="I812" t="s">
        <v>488</v>
      </c>
      <c r="J812" t="s">
        <v>433</v>
      </c>
      <c r="K812" t="s">
        <v>6</v>
      </c>
      <c r="L812" s="758" t="s">
        <v>72</v>
      </c>
      <c r="M812" t="s">
        <v>164</v>
      </c>
      <c r="N812" s="681">
        <f t="shared" ca="1" si="55"/>
        <v>0</v>
      </c>
      <c r="O812" s="681">
        <f t="shared" ca="1" si="55"/>
        <v>0</v>
      </c>
      <c r="P812" s="681">
        <f t="shared" ca="1" si="55"/>
        <v>0</v>
      </c>
      <c r="Q812" s="681">
        <f t="shared" ca="1" si="55"/>
        <v>0</v>
      </c>
      <c r="R812" s="681">
        <f t="shared" ca="1" si="55"/>
        <v>0</v>
      </c>
      <c r="S812" t="str">
        <f t="shared" si="52"/>
        <v>ASR_Financial_Report_SHP21Final</v>
      </c>
      <c r="T812" s="960">
        <f t="shared" si="53"/>
        <v>44658</v>
      </c>
      <c r="U812" t="str">
        <f t="shared" si="54"/>
        <v>Unaudited</v>
      </c>
    </row>
    <row r="813" spans="1:21" x14ac:dyDescent="0.25">
      <c r="A813" t="s">
        <v>437</v>
      </c>
      <c r="B813" t="s">
        <v>1366</v>
      </c>
      <c r="C813" t="s">
        <v>1367</v>
      </c>
      <c r="D813" s="15">
        <v>1900</v>
      </c>
      <c r="E813" s="121">
        <v>1</v>
      </c>
      <c r="F813" t="s">
        <v>440</v>
      </c>
      <c r="G813" s="121">
        <v>274</v>
      </c>
      <c r="H813" t="s">
        <v>382</v>
      </c>
      <c r="I813" t="s">
        <v>488</v>
      </c>
      <c r="J813" t="s">
        <v>433</v>
      </c>
      <c r="K813" t="s">
        <v>6</v>
      </c>
      <c r="L813" s="758">
        <v>3.4</v>
      </c>
      <c r="M813" t="s">
        <v>461</v>
      </c>
      <c r="N813" s="681">
        <f t="shared" ca="1" si="55"/>
        <v>0</v>
      </c>
      <c r="O813" s="681">
        <f t="shared" ca="1" si="55"/>
        <v>0</v>
      </c>
      <c r="P813" s="681">
        <f t="shared" ca="1" si="55"/>
        <v>0</v>
      </c>
      <c r="Q813" s="681">
        <f t="shared" ca="1" si="55"/>
        <v>0</v>
      </c>
      <c r="R813" s="681">
        <f t="shared" ca="1" si="55"/>
        <v>0</v>
      </c>
      <c r="S813" t="str">
        <f t="shared" si="52"/>
        <v>ASR_Financial_Report_SHP21Final</v>
      </c>
      <c r="T813" s="960">
        <f t="shared" si="53"/>
        <v>44658</v>
      </c>
      <c r="U813" t="str">
        <f t="shared" si="54"/>
        <v>Unaudited</v>
      </c>
    </row>
    <row r="814" spans="1:21" x14ac:dyDescent="0.25">
      <c r="A814" t="s">
        <v>437</v>
      </c>
      <c r="B814" t="s">
        <v>1366</v>
      </c>
      <c r="C814" t="s">
        <v>1367</v>
      </c>
      <c r="D814" s="15">
        <v>1900</v>
      </c>
      <c r="E814" s="121">
        <v>1</v>
      </c>
      <c r="F814" t="s">
        <v>440</v>
      </c>
      <c r="G814" s="121">
        <v>274</v>
      </c>
      <c r="H814" t="s">
        <v>382</v>
      </c>
      <c r="I814" t="s">
        <v>488</v>
      </c>
      <c r="J814" t="s">
        <v>433</v>
      </c>
      <c r="K814" t="s">
        <v>434</v>
      </c>
      <c r="L814" s="758">
        <v>4.5</v>
      </c>
      <c r="M814" t="s">
        <v>32</v>
      </c>
      <c r="N814" s="681">
        <f t="shared" ca="1" si="55"/>
        <v>0</v>
      </c>
      <c r="O814" s="681">
        <f t="shared" ca="1" si="55"/>
        <v>0</v>
      </c>
      <c r="P814" s="681">
        <f t="shared" ca="1" si="55"/>
        <v>0</v>
      </c>
      <c r="Q814" s="681">
        <f t="shared" ca="1" si="55"/>
        <v>0</v>
      </c>
      <c r="R814" s="681">
        <f t="shared" ca="1" si="55"/>
        <v>0</v>
      </c>
      <c r="S814" t="str">
        <f t="shared" si="52"/>
        <v>ASR_Financial_Report_SHP21Final</v>
      </c>
      <c r="T814" s="960">
        <f t="shared" si="53"/>
        <v>44658</v>
      </c>
      <c r="U814" t="str">
        <f t="shared" si="54"/>
        <v>Unaudited</v>
      </c>
    </row>
    <row r="815" spans="1:21" x14ac:dyDescent="0.25">
      <c r="A815" t="s">
        <v>437</v>
      </c>
      <c r="B815" t="s">
        <v>1366</v>
      </c>
      <c r="C815" t="s">
        <v>1367</v>
      </c>
      <c r="D815" s="15">
        <v>1900</v>
      </c>
      <c r="E815" s="121">
        <v>1</v>
      </c>
      <c r="F815" t="s">
        <v>440</v>
      </c>
      <c r="G815" s="121">
        <v>274</v>
      </c>
      <c r="H815" t="s">
        <v>382</v>
      </c>
      <c r="I815" t="s">
        <v>488</v>
      </c>
      <c r="J815" t="s">
        <v>433</v>
      </c>
      <c r="K815" t="s">
        <v>434</v>
      </c>
      <c r="L815" s="758" t="s">
        <v>925</v>
      </c>
      <c r="M815" t="s">
        <v>916</v>
      </c>
      <c r="N815" s="681">
        <f t="shared" ca="1" si="55"/>
        <v>0</v>
      </c>
      <c r="O815" s="681">
        <f t="shared" ca="1" si="55"/>
        <v>0</v>
      </c>
      <c r="P815" s="681">
        <f t="shared" ca="1" si="55"/>
        <v>0</v>
      </c>
      <c r="Q815" s="681">
        <f t="shared" ca="1" si="55"/>
        <v>0</v>
      </c>
      <c r="R815" s="681">
        <f t="shared" ca="1" si="55"/>
        <v>0</v>
      </c>
      <c r="S815" t="str">
        <f t="shared" si="52"/>
        <v>ASR_Financial_Report_SHP21Final</v>
      </c>
      <c r="T815" s="960">
        <f t="shared" si="53"/>
        <v>44658</v>
      </c>
      <c r="U815" t="str">
        <f t="shared" si="54"/>
        <v>Unaudited</v>
      </c>
    </row>
    <row r="816" spans="1:21" x14ac:dyDescent="0.25">
      <c r="A816" t="s">
        <v>437</v>
      </c>
      <c r="B816" t="s">
        <v>1366</v>
      </c>
      <c r="C816" t="s">
        <v>1367</v>
      </c>
      <c r="D816" s="15">
        <v>1900</v>
      </c>
      <c r="E816" s="121">
        <v>1</v>
      </c>
      <c r="F816" t="s">
        <v>440</v>
      </c>
      <c r="G816" s="121">
        <v>274</v>
      </c>
      <c r="H816" t="s">
        <v>382</v>
      </c>
      <c r="I816" t="s">
        <v>488</v>
      </c>
      <c r="J816" t="s">
        <v>433</v>
      </c>
      <c r="K816" t="s">
        <v>434</v>
      </c>
      <c r="L816" s="758" t="s">
        <v>193</v>
      </c>
      <c r="M816" t="s">
        <v>40</v>
      </c>
      <c r="N816" s="681">
        <f t="shared" ca="1" si="55"/>
        <v>0</v>
      </c>
      <c r="O816" s="681">
        <f t="shared" ca="1" si="55"/>
        <v>0</v>
      </c>
      <c r="P816" s="681">
        <f t="shared" ca="1" si="55"/>
        <v>0</v>
      </c>
      <c r="Q816" s="681">
        <f t="shared" ca="1" si="55"/>
        <v>0</v>
      </c>
      <c r="R816" s="681">
        <f t="shared" ca="1" si="55"/>
        <v>0</v>
      </c>
      <c r="S816" t="str">
        <f t="shared" si="52"/>
        <v>ASR_Financial_Report_SHP21Final</v>
      </c>
      <c r="T816" s="960">
        <f t="shared" si="53"/>
        <v>44658</v>
      </c>
      <c r="U816" t="str">
        <f t="shared" si="54"/>
        <v>Unaudited</v>
      </c>
    </row>
    <row r="817" spans="1:21" x14ac:dyDescent="0.25">
      <c r="A817" t="s">
        <v>437</v>
      </c>
      <c r="B817" t="s">
        <v>1366</v>
      </c>
      <c r="C817" t="s">
        <v>1367</v>
      </c>
      <c r="D817" s="15">
        <v>1900</v>
      </c>
      <c r="E817" s="121">
        <v>1</v>
      </c>
      <c r="F817" t="s">
        <v>440</v>
      </c>
      <c r="G817" s="121">
        <v>274</v>
      </c>
      <c r="H817" t="s">
        <v>382</v>
      </c>
      <c r="I817" t="s">
        <v>488</v>
      </c>
      <c r="J817" t="s">
        <v>433</v>
      </c>
      <c r="K817" t="s">
        <v>434</v>
      </c>
      <c r="L817" s="758" t="s">
        <v>192</v>
      </c>
      <c r="M817" t="s">
        <v>329</v>
      </c>
      <c r="N817" s="681">
        <f t="shared" ca="1" si="55"/>
        <v>0</v>
      </c>
      <c r="O817" s="681">
        <f t="shared" ca="1" si="55"/>
        <v>0</v>
      </c>
      <c r="P817" s="681">
        <f t="shared" ca="1" si="55"/>
        <v>0</v>
      </c>
      <c r="Q817" s="681">
        <f t="shared" ca="1" si="55"/>
        <v>0</v>
      </c>
      <c r="R817" s="681">
        <f t="shared" ca="1" si="55"/>
        <v>0</v>
      </c>
      <c r="S817" t="str">
        <f t="shared" si="52"/>
        <v>ASR_Financial_Report_SHP21Final</v>
      </c>
      <c r="T817" s="960">
        <f t="shared" si="53"/>
        <v>44658</v>
      </c>
      <c r="U817" t="str">
        <f t="shared" si="54"/>
        <v>Unaudited</v>
      </c>
    </row>
    <row r="818" spans="1:21" x14ac:dyDescent="0.25">
      <c r="A818" t="s">
        <v>437</v>
      </c>
      <c r="B818" t="s">
        <v>1366</v>
      </c>
      <c r="C818" t="s">
        <v>1367</v>
      </c>
      <c r="D818" s="15">
        <v>1900</v>
      </c>
      <c r="E818" s="121">
        <v>1</v>
      </c>
      <c r="F818" t="s">
        <v>440</v>
      </c>
      <c r="G818" s="121">
        <v>274</v>
      </c>
      <c r="H818" t="s">
        <v>382</v>
      </c>
      <c r="I818" t="s">
        <v>488</v>
      </c>
      <c r="J818" t="s">
        <v>450</v>
      </c>
      <c r="K818" t="s">
        <v>435</v>
      </c>
      <c r="L818" s="758" t="s">
        <v>79</v>
      </c>
      <c r="M818" t="s">
        <v>27</v>
      </c>
      <c r="N818" s="681">
        <f t="shared" ca="1" si="55"/>
        <v>0</v>
      </c>
      <c r="O818" s="681">
        <f t="shared" ca="1" si="55"/>
        <v>0</v>
      </c>
      <c r="P818" s="681">
        <f t="shared" ca="1" si="55"/>
        <v>0</v>
      </c>
      <c r="Q818" s="681">
        <f t="shared" ca="1" si="55"/>
        <v>0</v>
      </c>
      <c r="R818" s="681">
        <f t="shared" ca="1" si="55"/>
        <v>0</v>
      </c>
      <c r="S818" t="str">
        <f t="shared" si="52"/>
        <v>ASR_Financial_Report_SHP21Final</v>
      </c>
      <c r="T818" s="960">
        <f t="shared" si="53"/>
        <v>44658</v>
      </c>
      <c r="U818" t="str">
        <f t="shared" si="54"/>
        <v>Unaudited</v>
      </c>
    </row>
    <row r="819" spans="1:21" x14ac:dyDescent="0.25">
      <c r="A819" t="s">
        <v>437</v>
      </c>
      <c r="B819" t="s">
        <v>1366</v>
      </c>
      <c r="C819" t="s">
        <v>1367</v>
      </c>
      <c r="D819" s="15">
        <v>1900</v>
      </c>
      <c r="E819" s="121">
        <v>1</v>
      </c>
      <c r="F819" t="s">
        <v>440</v>
      </c>
      <c r="G819" s="121">
        <v>274</v>
      </c>
      <c r="H819" t="s">
        <v>382</v>
      </c>
      <c r="I819" t="s">
        <v>488</v>
      </c>
      <c r="J819" t="s">
        <v>450</v>
      </c>
      <c r="K819" t="s">
        <v>435</v>
      </c>
      <c r="L819" s="758" t="s">
        <v>80</v>
      </c>
      <c r="M819" t="s">
        <v>97</v>
      </c>
      <c r="N819" s="681">
        <f t="shared" ca="1" si="55"/>
        <v>0</v>
      </c>
      <c r="O819" s="681">
        <f t="shared" ca="1" si="55"/>
        <v>0</v>
      </c>
      <c r="P819" s="681">
        <f t="shared" ca="1" si="55"/>
        <v>0</v>
      </c>
      <c r="Q819" s="681">
        <f t="shared" ca="1" si="55"/>
        <v>0</v>
      </c>
      <c r="R819" s="681">
        <f t="shared" ca="1" si="55"/>
        <v>0</v>
      </c>
      <c r="S819" t="str">
        <f t="shared" si="52"/>
        <v>ASR_Financial_Report_SHP21Final</v>
      </c>
      <c r="T819" s="960">
        <f t="shared" si="53"/>
        <v>44658</v>
      </c>
      <c r="U819" t="str">
        <f t="shared" si="54"/>
        <v>Unaudited</v>
      </c>
    </row>
    <row r="820" spans="1:21" x14ac:dyDescent="0.25">
      <c r="A820" t="s">
        <v>437</v>
      </c>
      <c r="B820" t="s">
        <v>1366</v>
      </c>
      <c r="C820" t="s">
        <v>1367</v>
      </c>
      <c r="D820" s="15">
        <v>1900</v>
      </c>
      <c r="E820" s="121">
        <v>1</v>
      </c>
      <c r="F820" t="s">
        <v>440</v>
      </c>
      <c r="G820" s="121">
        <v>274</v>
      </c>
      <c r="H820" t="s">
        <v>382</v>
      </c>
      <c r="I820" t="s">
        <v>488</v>
      </c>
      <c r="J820" t="s">
        <v>450</v>
      </c>
      <c r="K820" t="s">
        <v>435</v>
      </c>
      <c r="L820" s="758" t="s">
        <v>81</v>
      </c>
      <c r="M820" t="s">
        <v>98</v>
      </c>
      <c r="N820" s="681">
        <f t="shared" ca="1" si="55"/>
        <v>0</v>
      </c>
      <c r="O820" s="681">
        <f t="shared" ca="1" si="55"/>
        <v>0</v>
      </c>
      <c r="P820" s="681">
        <f t="shared" ca="1" si="55"/>
        <v>0</v>
      </c>
      <c r="Q820" s="681">
        <f t="shared" ca="1" si="55"/>
        <v>0</v>
      </c>
      <c r="R820" s="681">
        <f t="shared" ca="1" si="55"/>
        <v>0</v>
      </c>
      <c r="S820" t="str">
        <f t="shared" si="52"/>
        <v>ASR_Financial_Report_SHP21Final</v>
      </c>
      <c r="T820" s="960">
        <f t="shared" si="53"/>
        <v>44658</v>
      </c>
      <c r="U820" t="str">
        <f t="shared" si="54"/>
        <v>Unaudited</v>
      </c>
    </row>
    <row r="821" spans="1:21" x14ac:dyDescent="0.25">
      <c r="A821" t="s">
        <v>437</v>
      </c>
      <c r="B821" t="s">
        <v>1366</v>
      </c>
      <c r="C821" t="s">
        <v>1367</v>
      </c>
      <c r="D821" s="15">
        <v>1900</v>
      </c>
      <c r="E821" s="121">
        <v>1</v>
      </c>
      <c r="F821" t="s">
        <v>440</v>
      </c>
      <c r="G821" s="121">
        <v>274</v>
      </c>
      <c r="H821" t="s">
        <v>382</v>
      </c>
      <c r="I821" t="s">
        <v>488</v>
      </c>
      <c r="J821" t="s">
        <v>450</v>
      </c>
      <c r="K821" t="s">
        <v>435</v>
      </c>
      <c r="L821" s="758" t="s">
        <v>82</v>
      </c>
      <c r="M821" t="s">
        <v>99</v>
      </c>
      <c r="N821" s="681">
        <f t="shared" ca="1" si="55"/>
        <v>0</v>
      </c>
      <c r="O821" s="681">
        <f t="shared" ca="1" si="55"/>
        <v>0</v>
      </c>
      <c r="P821" s="681">
        <f t="shared" ca="1" si="55"/>
        <v>0</v>
      </c>
      <c r="Q821" s="681">
        <f t="shared" ca="1" si="55"/>
        <v>0</v>
      </c>
      <c r="R821" s="681">
        <f t="shared" ca="1" si="55"/>
        <v>0</v>
      </c>
      <c r="S821" t="str">
        <f t="shared" si="52"/>
        <v>ASR_Financial_Report_SHP21Final</v>
      </c>
      <c r="T821" s="960">
        <f t="shared" si="53"/>
        <v>44658</v>
      </c>
      <c r="U821" t="str">
        <f t="shared" si="54"/>
        <v>Unaudited</v>
      </c>
    </row>
    <row r="822" spans="1:21" x14ac:dyDescent="0.25">
      <c r="A822" t="s">
        <v>437</v>
      </c>
      <c r="B822" t="s">
        <v>1366</v>
      </c>
      <c r="C822" t="s">
        <v>1367</v>
      </c>
      <c r="D822" s="15">
        <v>1900</v>
      </c>
      <c r="E822" s="121">
        <v>1</v>
      </c>
      <c r="F822" t="s">
        <v>440</v>
      </c>
      <c r="G822" s="121">
        <v>274</v>
      </c>
      <c r="H822" t="s">
        <v>382</v>
      </c>
      <c r="I822" t="s">
        <v>488</v>
      </c>
      <c r="J822" t="s">
        <v>450</v>
      </c>
      <c r="K822" t="s">
        <v>435</v>
      </c>
      <c r="L822" s="758" t="s">
        <v>216</v>
      </c>
      <c r="M822" t="s">
        <v>100</v>
      </c>
      <c r="N822" s="681">
        <f t="shared" ca="1" si="55"/>
        <v>0</v>
      </c>
      <c r="O822" s="681">
        <f t="shared" ca="1" si="55"/>
        <v>0</v>
      </c>
      <c r="P822" s="681">
        <f t="shared" ca="1" si="55"/>
        <v>0</v>
      </c>
      <c r="Q822" s="681">
        <f t="shared" ca="1" si="55"/>
        <v>0</v>
      </c>
      <c r="R822" s="681">
        <f t="shared" ca="1" si="55"/>
        <v>0</v>
      </c>
      <c r="S822" t="str">
        <f t="shared" si="52"/>
        <v>ASR_Financial_Report_SHP21Final</v>
      </c>
      <c r="T822" s="960">
        <f t="shared" si="53"/>
        <v>44658</v>
      </c>
      <c r="U822" t="str">
        <f t="shared" si="54"/>
        <v>Unaudited</v>
      </c>
    </row>
    <row r="823" spans="1:21" x14ac:dyDescent="0.25">
      <c r="A823" t="s">
        <v>437</v>
      </c>
      <c r="B823" t="s">
        <v>1366</v>
      </c>
      <c r="C823" t="s">
        <v>1367</v>
      </c>
      <c r="D823" s="15">
        <v>1900</v>
      </c>
      <c r="E823" s="121">
        <v>1</v>
      </c>
      <c r="F823" t="s">
        <v>440</v>
      </c>
      <c r="G823" s="121">
        <v>274</v>
      </c>
      <c r="H823" t="s">
        <v>382</v>
      </c>
      <c r="I823" t="s">
        <v>488</v>
      </c>
      <c r="J823" t="s">
        <v>450</v>
      </c>
      <c r="K823" t="s">
        <v>435</v>
      </c>
      <c r="L823" s="758" t="s">
        <v>215</v>
      </c>
      <c r="M823" t="s">
        <v>28</v>
      </c>
      <c r="N823" s="681">
        <f t="shared" ca="1" si="55"/>
        <v>0</v>
      </c>
      <c r="O823" s="681">
        <f t="shared" ca="1" si="55"/>
        <v>0</v>
      </c>
      <c r="P823" s="681">
        <f t="shared" ca="1" si="55"/>
        <v>0</v>
      </c>
      <c r="Q823" s="681">
        <f t="shared" ca="1" si="55"/>
        <v>0</v>
      </c>
      <c r="R823" s="681">
        <f t="shared" ca="1" si="55"/>
        <v>0</v>
      </c>
      <c r="S823" t="str">
        <f t="shared" si="52"/>
        <v>ASR_Financial_Report_SHP21Final</v>
      </c>
      <c r="T823" s="960">
        <f t="shared" si="53"/>
        <v>44658</v>
      </c>
      <c r="U823" t="str">
        <f t="shared" si="54"/>
        <v>Unaudited</v>
      </c>
    </row>
    <row r="824" spans="1:21" x14ac:dyDescent="0.25">
      <c r="A824" t="s">
        <v>437</v>
      </c>
      <c r="B824" t="s">
        <v>1366</v>
      </c>
      <c r="C824" t="s">
        <v>1367</v>
      </c>
      <c r="D824" s="15">
        <v>1900</v>
      </c>
      <c r="E824" s="121">
        <v>1</v>
      </c>
      <c r="F824" t="s">
        <v>440</v>
      </c>
      <c r="G824" s="121">
        <v>274</v>
      </c>
      <c r="H824" t="s">
        <v>382</v>
      </c>
      <c r="I824" t="s">
        <v>488</v>
      </c>
      <c r="J824" t="s">
        <v>436</v>
      </c>
      <c r="K824" t="s">
        <v>436</v>
      </c>
      <c r="L824" s="758" t="s">
        <v>84</v>
      </c>
      <c r="M824" t="s">
        <v>327</v>
      </c>
      <c r="N824" s="681">
        <f t="shared" ca="1" si="55"/>
        <v>0</v>
      </c>
      <c r="O824" s="681">
        <f t="shared" ca="1" si="55"/>
        <v>0</v>
      </c>
      <c r="P824" s="681">
        <f t="shared" ca="1" si="55"/>
        <v>0</v>
      </c>
      <c r="Q824" s="681">
        <f t="shared" ca="1" si="55"/>
        <v>0</v>
      </c>
      <c r="R824" s="681">
        <f t="shared" ca="1" si="55"/>
        <v>0</v>
      </c>
      <c r="S824" t="str">
        <f t="shared" si="52"/>
        <v>ASR_Financial_Report_SHP21Final</v>
      </c>
      <c r="T824" s="960">
        <f t="shared" si="53"/>
        <v>44658</v>
      </c>
      <c r="U824" t="str">
        <f t="shared" si="54"/>
        <v>Unaudited</v>
      </c>
    </row>
    <row r="825" spans="1:21" x14ac:dyDescent="0.25">
      <c r="A825" t="s">
        <v>437</v>
      </c>
      <c r="B825" t="s">
        <v>1366</v>
      </c>
      <c r="C825" t="s">
        <v>1367</v>
      </c>
      <c r="D825" s="15">
        <v>1900</v>
      </c>
      <c r="E825" s="121">
        <v>1</v>
      </c>
      <c r="F825" t="s">
        <v>440</v>
      </c>
      <c r="G825" s="121">
        <v>274</v>
      </c>
      <c r="H825" t="s">
        <v>382</v>
      </c>
      <c r="I825" t="s">
        <v>488</v>
      </c>
      <c r="J825" t="s">
        <v>436</v>
      </c>
      <c r="K825" t="s">
        <v>436</v>
      </c>
      <c r="L825" s="758" t="s">
        <v>85</v>
      </c>
      <c r="M825" t="s">
        <v>325</v>
      </c>
      <c r="N825" s="681">
        <f t="shared" ca="1" si="55"/>
        <v>0</v>
      </c>
      <c r="O825" s="681">
        <f t="shared" ca="1" si="55"/>
        <v>0</v>
      </c>
      <c r="P825" s="681">
        <f t="shared" ca="1" si="55"/>
        <v>0</v>
      </c>
      <c r="Q825" s="681">
        <f t="shared" ca="1" si="55"/>
        <v>0</v>
      </c>
      <c r="R825" s="681">
        <f t="shared" ca="1" si="55"/>
        <v>0</v>
      </c>
      <c r="S825" t="str">
        <f t="shared" si="52"/>
        <v>ASR_Financial_Report_SHP21Final</v>
      </c>
      <c r="T825" s="960">
        <f t="shared" si="53"/>
        <v>44658</v>
      </c>
      <c r="U825" t="str">
        <f t="shared" si="54"/>
        <v>Unaudited</v>
      </c>
    </row>
    <row r="826" spans="1:21" x14ac:dyDescent="0.25">
      <c r="A826" t="s">
        <v>437</v>
      </c>
      <c r="B826" t="s">
        <v>1366</v>
      </c>
      <c r="C826" t="s">
        <v>1367</v>
      </c>
      <c r="D826" s="15">
        <v>1900</v>
      </c>
      <c r="E826" s="121">
        <v>1</v>
      </c>
      <c r="F826" t="s">
        <v>440</v>
      </c>
      <c r="G826" s="121">
        <v>274</v>
      </c>
      <c r="H826" t="s">
        <v>382</v>
      </c>
      <c r="I826" t="s">
        <v>488</v>
      </c>
      <c r="J826" t="s">
        <v>436</v>
      </c>
      <c r="K826" t="s">
        <v>436</v>
      </c>
      <c r="L826" s="758" t="s">
        <v>86</v>
      </c>
      <c r="M826" t="s">
        <v>494</v>
      </c>
      <c r="N826" s="681">
        <f t="shared" ca="1" si="55"/>
        <v>0</v>
      </c>
      <c r="O826" s="681">
        <f t="shared" ca="1" si="55"/>
        <v>0</v>
      </c>
      <c r="P826" s="681">
        <f t="shared" ca="1" si="55"/>
        <v>0</v>
      </c>
      <c r="Q826" s="681">
        <f t="shared" ca="1" si="55"/>
        <v>0</v>
      </c>
      <c r="R826" s="681">
        <f t="shared" ca="1" si="55"/>
        <v>0</v>
      </c>
      <c r="S826" t="str">
        <f t="shared" si="52"/>
        <v>ASR_Financial_Report_SHP21Final</v>
      </c>
      <c r="T826" s="960">
        <f t="shared" si="53"/>
        <v>44658</v>
      </c>
      <c r="U826" t="str">
        <f t="shared" si="54"/>
        <v>Unaudited</v>
      </c>
    </row>
    <row r="827" spans="1:21" x14ac:dyDescent="0.25">
      <c r="A827" t="s">
        <v>437</v>
      </c>
      <c r="B827" t="s">
        <v>1366</v>
      </c>
      <c r="C827" t="s">
        <v>1367</v>
      </c>
      <c r="D827" s="15">
        <v>1900</v>
      </c>
      <c r="E827" s="121">
        <v>1</v>
      </c>
      <c r="F827" t="s">
        <v>440</v>
      </c>
      <c r="G827" s="121">
        <v>274</v>
      </c>
      <c r="H827" t="s">
        <v>382</v>
      </c>
      <c r="I827" t="s">
        <v>488</v>
      </c>
      <c r="J827" t="s">
        <v>436</v>
      </c>
      <c r="K827" t="s">
        <v>436</v>
      </c>
      <c r="L827" s="758" t="s">
        <v>87</v>
      </c>
      <c r="M827" t="s">
        <v>495</v>
      </c>
      <c r="N827" s="681">
        <f t="shared" ca="1" si="55"/>
        <v>0</v>
      </c>
      <c r="O827" s="681">
        <f t="shared" ca="1" si="55"/>
        <v>0</v>
      </c>
      <c r="P827" s="681">
        <f t="shared" ca="1" si="55"/>
        <v>0</v>
      </c>
      <c r="Q827" s="681">
        <f t="shared" ca="1" si="55"/>
        <v>0</v>
      </c>
      <c r="R827" s="681">
        <f t="shared" ca="1" si="55"/>
        <v>0</v>
      </c>
      <c r="S827" t="str">
        <f t="shared" si="52"/>
        <v>ASR_Financial_Report_SHP21Final</v>
      </c>
      <c r="T827" s="960">
        <f t="shared" si="53"/>
        <v>44658</v>
      </c>
      <c r="U827" t="str">
        <f t="shared" si="54"/>
        <v>Unaudited</v>
      </c>
    </row>
    <row r="828" spans="1:21" x14ac:dyDescent="0.25">
      <c r="A828" t="s">
        <v>437</v>
      </c>
      <c r="B828" t="s">
        <v>1366</v>
      </c>
      <c r="C828" t="s">
        <v>1367</v>
      </c>
      <c r="D828" s="15">
        <v>1900</v>
      </c>
      <c r="E828" s="121">
        <v>1</v>
      </c>
      <c r="F828" t="s">
        <v>440</v>
      </c>
      <c r="G828" s="121">
        <v>274</v>
      </c>
      <c r="H828" t="s">
        <v>382</v>
      </c>
      <c r="I828" t="s">
        <v>488</v>
      </c>
      <c r="J828" t="s">
        <v>436</v>
      </c>
      <c r="K828" t="s">
        <v>436</v>
      </c>
      <c r="L828" s="758" t="s">
        <v>213</v>
      </c>
      <c r="M828" t="s">
        <v>496</v>
      </c>
      <c r="N828" s="681">
        <f t="shared" ca="1" si="55"/>
        <v>0</v>
      </c>
      <c r="O828" s="681">
        <f t="shared" ca="1" si="55"/>
        <v>0</v>
      </c>
      <c r="P828" s="681">
        <f t="shared" ca="1" si="55"/>
        <v>0</v>
      </c>
      <c r="Q828" s="681">
        <f t="shared" ca="1" si="55"/>
        <v>0</v>
      </c>
      <c r="R828" s="681">
        <f t="shared" ca="1" si="55"/>
        <v>0</v>
      </c>
      <c r="S828" t="str">
        <f t="shared" si="52"/>
        <v>ASR_Financial_Report_SHP21Final</v>
      </c>
      <c r="T828" s="960">
        <f t="shared" si="53"/>
        <v>44658</v>
      </c>
      <c r="U828" t="str">
        <f t="shared" si="54"/>
        <v>Unaudited</v>
      </c>
    </row>
    <row r="829" spans="1:21" x14ac:dyDescent="0.25">
      <c r="A829" t="s">
        <v>437</v>
      </c>
      <c r="B829" t="s">
        <v>1366</v>
      </c>
      <c r="C829" t="s">
        <v>1367</v>
      </c>
      <c r="D829" s="15">
        <v>1900</v>
      </c>
      <c r="E829" s="121">
        <v>1</v>
      </c>
      <c r="F829" t="s">
        <v>440</v>
      </c>
      <c r="G829" s="121">
        <v>274</v>
      </c>
      <c r="H829" t="s">
        <v>382</v>
      </c>
      <c r="I829" t="s">
        <v>489</v>
      </c>
      <c r="J829" t="s">
        <v>26</v>
      </c>
      <c r="K829" t="s">
        <v>26</v>
      </c>
      <c r="L829" s="758" t="s">
        <v>204</v>
      </c>
      <c r="M829" t="s">
        <v>26</v>
      </c>
      <c r="N829" s="681">
        <f t="shared" ca="1" si="55"/>
        <v>0</v>
      </c>
      <c r="O829" s="681">
        <f t="shared" ca="1" si="55"/>
        <v>0</v>
      </c>
      <c r="P829" s="681">
        <f t="shared" ca="1" si="55"/>
        <v>0</v>
      </c>
      <c r="Q829" s="681">
        <f t="shared" ca="1" si="55"/>
        <v>0</v>
      </c>
      <c r="R829" s="681">
        <f t="shared" ca="1" si="55"/>
        <v>0</v>
      </c>
      <c r="S829" t="str">
        <f t="shared" si="52"/>
        <v>ASR_Financial_Report_SHP21Final</v>
      </c>
      <c r="T829" s="960">
        <f t="shared" si="53"/>
        <v>44658</v>
      </c>
      <c r="U829" t="str">
        <f t="shared" si="54"/>
        <v>Unaudited</v>
      </c>
    </row>
    <row r="830" spans="1:21" x14ac:dyDescent="0.25">
      <c r="A830" t="s">
        <v>437</v>
      </c>
      <c r="B830" t="s">
        <v>1366</v>
      </c>
      <c r="C830" t="s">
        <v>1367</v>
      </c>
      <c r="D830" s="15">
        <v>1900</v>
      </c>
      <c r="E830" s="121">
        <v>1</v>
      </c>
      <c r="F830" t="s">
        <v>441</v>
      </c>
      <c r="G830" s="121">
        <v>366</v>
      </c>
      <c r="H830" t="s">
        <v>382</v>
      </c>
      <c r="I830" t="s">
        <v>432</v>
      </c>
      <c r="J830" t="s">
        <v>432</v>
      </c>
      <c r="K830" t="s">
        <v>432</v>
      </c>
      <c r="M830" t="s">
        <v>432</v>
      </c>
      <c r="N830" s="681">
        <f t="shared" ca="1" si="55"/>
        <v>0</v>
      </c>
      <c r="O830" s="681">
        <f t="shared" ca="1" si="55"/>
        <v>0</v>
      </c>
      <c r="P830" s="681">
        <f t="shared" ca="1" si="55"/>
        <v>0</v>
      </c>
      <c r="Q830" s="681">
        <f t="shared" ca="1" si="55"/>
        <v>0</v>
      </c>
      <c r="R830" s="681">
        <f t="shared" ca="1" si="55"/>
        <v>0</v>
      </c>
      <c r="S830" t="str">
        <f t="shared" si="52"/>
        <v>ASR_Financial_Report_SHP21Final</v>
      </c>
      <c r="T830" s="960">
        <f t="shared" si="53"/>
        <v>44658</v>
      </c>
      <c r="U830" t="str">
        <f t="shared" si="54"/>
        <v>Unaudited</v>
      </c>
    </row>
    <row r="831" spans="1:21" x14ac:dyDescent="0.25">
      <c r="A831" t="s">
        <v>437</v>
      </c>
      <c r="B831" t="s">
        <v>1366</v>
      </c>
      <c r="C831" t="s">
        <v>1367</v>
      </c>
      <c r="D831" s="15">
        <v>1900</v>
      </c>
      <c r="E831" s="121">
        <v>1</v>
      </c>
      <c r="F831" t="s">
        <v>441</v>
      </c>
      <c r="G831" s="121">
        <v>366</v>
      </c>
      <c r="H831" t="s">
        <v>382</v>
      </c>
      <c r="I831" t="s">
        <v>487</v>
      </c>
      <c r="J831" t="s">
        <v>12</v>
      </c>
      <c r="K831" t="s">
        <v>12</v>
      </c>
      <c r="L831" s="758">
        <v>1.1000000000000001</v>
      </c>
      <c r="M831" t="s">
        <v>12</v>
      </c>
      <c r="N831" s="681">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681">
        <f t="shared" ca="1" si="56"/>
        <v>0</v>
      </c>
      <c r="P831" s="681">
        <f t="shared" ca="1" si="56"/>
        <v>0</v>
      </c>
      <c r="Q831" s="681">
        <f t="shared" ca="1" si="56"/>
        <v>0</v>
      </c>
      <c r="R831" s="681">
        <f t="shared" ca="1" si="56"/>
        <v>0</v>
      </c>
      <c r="S831" t="str">
        <f t="shared" si="52"/>
        <v>ASR_Financial_Report_SHP21Final</v>
      </c>
      <c r="T831" s="960">
        <f t="shared" si="53"/>
        <v>44658</v>
      </c>
      <c r="U831" t="str">
        <f t="shared" si="54"/>
        <v>Unaudited</v>
      </c>
    </row>
    <row r="832" spans="1:21" x14ac:dyDescent="0.25">
      <c r="A832" t="s">
        <v>437</v>
      </c>
      <c r="B832" t="s">
        <v>1366</v>
      </c>
      <c r="C832" t="s">
        <v>1367</v>
      </c>
      <c r="D832" s="15">
        <v>1900</v>
      </c>
      <c r="E832" s="121">
        <v>1</v>
      </c>
      <c r="F832" t="s">
        <v>441</v>
      </c>
      <c r="G832" s="121">
        <v>366</v>
      </c>
      <c r="H832" t="s">
        <v>382</v>
      </c>
      <c r="I832" t="s">
        <v>487</v>
      </c>
      <c r="J832" t="s">
        <v>12</v>
      </c>
      <c r="K832" t="s">
        <v>222</v>
      </c>
      <c r="L832" s="758">
        <v>1.2</v>
      </c>
      <c r="M832" t="s">
        <v>222</v>
      </c>
      <c r="N832" s="681">
        <f t="shared" ca="1" si="56"/>
        <v>0</v>
      </c>
      <c r="O832" s="681">
        <f t="shared" ca="1" si="56"/>
        <v>0</v>
      </c>
      <c r="P832" s="681">
        <f t="shared" ca="1" si="56"/>
        <v>0</v>
      </c>
      <c r="Q832" s="681">
        <f t="shared" ca="1" si="56"/>
        <v>0</v>
      </c>
      <c r="R832" s="681">
        <f t="shared" ca="1" si="56"/>
        <v>0</v>
      </c>
      <c r="S832" t="str">
        <f t="shared" si="52"/>
        <v>ASR_Financial_Report_SHP21Final</v>
      </c>
      <c r="T832" s="960">
        <f t="shared" si="53"/>
        <v>44658</v>
      </c>
      <c r="U832" t="str">
        <f t="shared" si="54"/>
        <v>Unaudited</v>
      </c>
    </row>
    <row r="833" spans="1:21" x14ac:dyDescent="0.25">
      <c r="A833" t="s">
        <v>437</v>
      </c>
      <c r="B833" t="s">
        <v>1366</v>
      </c>
      <c r="C833" t="s">
        <v>1367</v>
      </c>
      <c r="D833" s="15">
        <v>1900</v>
      </c>
      <c r="E833" s="121">
        <v>1</v>
      </c>
      <c r="F833" t="s">
        <v>441</v>
      </c>
      <c r="G833" s="121">
        <v>366</v>
      </c>
      <c r="H833" t="s">
        <v>382</v>
      </c>
      <c r="I833" t="s">
        <v>487</v>
      </c>
      <c r="J833" t="s">
        <v>12</v>
      </c>
      <c r="K833" t="s">
        <v>1304</v>
      </c>
      <c r="L833" s="758" t="s">
        <v>1300</v>
      </c>
      <c r="M833" t="s">
        <v>1304</v>
      </c>
      <c r="N833" s="681">
        <f t="shared" ca="1" si="56"/>
        <v>0</v>
      </c>
      <c r="O833" s="681">
        <f t="shared" ca="1" si="56"/>
        <v>0</v>
      </c>
      <c r="P833" s="681">
        <f t="shared" ca="1" si="56"/>
        <v>0</v>
      </c>
      <c r="Q833" s="681">
        <f t="shared" ca="1" si="56"/>
        <v>0</v>
      </c>
      <c r="R833" s="681">
        <f t="shared" ca="1" si="56"/>
        <v>0</v>
      </c>
      <c r="S833" t="str">
        <f t="shared" si="52"/>
        <v>ASR_Financial_Report_SHP21Final</v>
      </c>
      <c r="T833" s="960">
        <f t="shared" si="53"/>
        <v>44658</v>
      </c>
      <c r="U833" t="str">
        <f t="shared" si="54"/>
        <v>Unaudited</v>
      </c>
    </row>
    <row r="834" spans="1:21" x14ac:dyDescent="0.25">
      <c r="A834" t="s">
        <v>437</v>
      </c>
      <c r="B834" t="s">
        <v>1366</v>
      </c>
      <c r="C834" t="s">
        <v>1367</v>
      </c>
      <c r="D834" s="15">
        <v>1900</v>
      </c>
      <c r="E834" s="121">
        <v>1</v>
      </c>
      <c r="F834" t="s">
        <v>441</v>
      </c>
      <c r="G834" s="121">
        <v>366</v>
      </c>
      <c r="H834" t="s">
        <v>382</v>
      </c>
      <c r="I834" t="s">
        <v>487</v>
      </c>
      <c r="J834" t="s">
        <v>12</v>
      </c>
      <c r="K834" t="s">
        <v>1306</v>
      </c>
      <c r="L834" s="758" t="s">
        <v>1305</v>
      </c>
      <c r="M834" t="s">
        <v>1306</v>
      </c>
      <c r="N834" s="681">
        <f t="shared" ca="1" si="56"/>
        <v>0</v>
      </c>
      <c r="O834" s="681">
        <f t="shared" ca="1" si="56"/>
        <v>0</v>
      </c>
      <c r="P834" s="681">
        <f t="shared" ca="1" si="56"/>
        <v>0</v>
      </c>
      <c r="Q834" s="681">
        <f t="shared" ca="1" si="56"/>
        <v>0</v>
      </c>
      <c r="R834" s="681">
        <f t="shared" ca="1" si="56"/>
        <v>0</v>
      </c>
      <c r="S834" t="str">
        <f t="shared" ref="S834:S897" si="57">file_name</f>
        <v>ASR_Financial_Report_SHP21Final</v>
      </c>
      <c r="T834" s="960">
        <f t="shared" ref="T834:T897" si="58">file_date</f>
        <v>44658</v>
      </c>
      <c r="U834" t="str">
        <f t="shared" ref="U834:U897" si="59">status</f>
        <v>Unaudited</v>
      </c>
    </row>
    <row r="835" spans="1:21" x14ac:dyDescent="0.25">
      <c r="A835" t="s">
        <v>437</v>
      </c>
      <c r="B835" t="s">
        <v>1366</v>
      </c>
      <c r="C835" t="s">
        <v>1367</v>
      </c>
      <c r="D835" s="15">
        <v>1900</v>
      </c>
      <c r="E835" s="121">
        <v>1</v>
      </c>
      <c r="F835" t="s">
        <v>441</v>
      </c>
      <c r="G835" s="121">
        <v>366</v>
      </c>
      <c r="H835" t="s">
        <v>382</v>
      </c>
      <c r="I835" t="s">
        <v>487</v>
      </c>
      <c r="J835" t="s">
        <v>13</v>
      </c>
      <c r="K835" t="s">
        <v>13</v>
      </c>
      <c r="L835" s="758" t="s">
        <v>63</v>
      </c>
      <c r="M835" t="s">
        <v>13</v>
      </c>
      <c r="N835" s="681">
        <f t="shared" ca="1" si="56"/>
        <v>0</v>
      </c>
      <c r="O835" s="681">
        <f t="shared" ca="1" si="56"/>
        <v>0</v>
      </c>
      <c r="P835" s="681">
        <f t="shared" ca="1" si="56"/>
        <v>0</v>
      </c>
      <c r="Q835" s="681">
        <f t="shared" ca="1" si="56"/>
        <v>0</v>
      </c>
      <c r="R835" s="681">
        <f t="shared" ca="1" si="56"/>
        <v>0</v>
      </c>
      <c r="S835" t="str">
        <f t="shared" si="57"/>
        <v>ASR_Financial_Report_SHP21Final</v>
      </c>
      <c r="T835" s="960">
        <f t="shared" si="58"/>
        <v>44658</v>
      </c>
      <c r="U835" t="str">
        <f t="shared" si="59"/>
        <v>Unaudited</v>
      </c>
    </row>
    <row r="836" spans="1:21" x14ac:dyDescent="0.25">
      <c r="A836" t="s">
        <v>437</v>
      </c>
      <c r="B836" t="s">
        <v>1366</v>
      </c>
      <c r="C836" t="s">
        <v>1367</v>
      </c>
      <c r="D836" s="15">
        <v>1900</v>
      </c>
      <c r="E836" s="121">
        <v>1</v>
      </c>
      <c r="F836" t="s">
        <v>441</v>
      </c>
      <c r="G836" s="121">
        <v>366</v>
      </c>
      <c r="H836" t="s">
        <v>382</v>
      </c>
      <c r="I836" t="s">
        <v>488</v>
      </c>
      <c r="J836" t="s">
        <v>433</v>
      </c>
      <c r="K836" t="s">
        <v>777</v>
      </c>
      <c r="L836" s="758">
        <v>2.1</v>
      </c>
      <c r="M836" t="s">
        <v>712</v>
      </c>
      <c r="N836" s="681">
        <f t="shared" ca="1" si="56"/>
        <v>0</v>
      </c>
      <c r="O836" s="681">
        <f t="shared" ca="1" si="56"/>
        <v>0</v>
      </c>
      <c r="P836" s="681">
        <f t="shared" ca="1" si="56"/>
        <v>0</v>
      </c>
      <c r="Q836" s="681">
        <f t="shared" ca="1" si="56"/>
        <v>0</v>
      </c>
      <c r="R836" s="681">
        <f t="shared" ca="1" si="56"/>
        <v>0</v>
      </c>
      <c r="S836" t="str">
        <f t="shared" si="57"/>
        <v>ASR_Financial_Report_SHP21Final</v>
      </c>
      <c r="T836" s="960">
        <f t="shared" si="58"/>
        <v>44658</v>
      </c>
      <c r="U836" t="str">
        <f t="shared" si="59"/>
        <v>Unaudited</v>
      </c>
    </row>
    <row r="837" spans="1:21" x14ac:dyDescent="0.25">
      <c r="A837" t="s">
        <v>437</v>
      </c>
      <c r="B837" t="s">
        <v>1366</v>
      </c>
      <c r="C837" t="s">
        <v>1367</v>
      </c>
      <c r="D837" s="15">
        <v>1900</v>
      </c>
      <c r="E837" s="121">
        <v>1</v>
      </c>
      <c r="F837" t="s">
        <v>441</v>
      </c>
      <c r="G837" s="121">
        <v>366</v>
      </c>
      <c r="H837" t="s">
        <v>382</v>
      </c>
      <c r="I837" t="s">
        <v>488</v>
      </c>
      <c r="J837" t="s">
        <v>433</v>
      </c>
      <c r="K837" t="s">
        <v>777</v>
      </c>
      <c r="L837" s="758">
        <v>2.2000000000000002</v>
      </c>
      <c r="M837" t="s">
        <v>713</v>
      </c>
      <c r="N837" s="681">
        <f t="shared" ca="1" si="56"/>
        <v>0</v>
      </c>
      <c r="O837" s="681">
        <f t="shared" ca="1" si="56"/>
        <v>0</v>
      </c>
      <c r="P837" s="681">
        <f t="shared" ca="1" si="56"/>
        <v>0</v>
      </c>
      <c r="Q837" s="681">
        <f t="shared" ca="1" si="56"/>
        <v>0</v>
      </c>
      <c r="R837" s="681">
        <f t="shared" ca="1" si="56"/>
        <v>0</v>
      </c>
      <c r="S837" t="str">
        <f t="shared" si="57"/>
        <v>ASR_Financial_Report_SHP21Final</v>
      </c>
      <c r="T837" s="960">
        <f t="shared" si="58"/>
        <v>44658</v>
      </c>
      <c r="U837" t="str">
        <f t="shared" si="59"/>
        <v>Unaudited</v>
      </c>
    </row>
    <row r="838" spans="1:21" x14ac:dyDescent="0.25">
      <c r="A838" t="s">
        <v>437</v>
      </c>
      <c r="B838" t="s">
        <v>1366</v>
      </c>
      <c r="C838" t="s">
        <v>1367</v>
      </c>
      <c r="D838" s="15">
        <v>1900</v>
      </c>
      <c r="E838" s="121">
        <v>1</v>
      </c>
      <c r="F838" t="s">
        <v>441</v>
      </c>
      <c r="G838" s="121">
        <v>366</v>
      </c>
      <c r="H838" t="s">
        <v>382</v>
      </c>
      <c r="I838" t="s">
        <v>488</v>
      </c>
      <c r="J838" t="s">
        <v>433</v>
      </c>
      <c r="K838" t="s">
        <v>777</v>
      </c>
      <c r="L838" s="758">
        <v>2.2999999999999998</v>
      </c>
      <c r="M838" t="s">
        <v>714</v>
      </c>
      <c r="N838" s="681">
        <f t="shared" ca="1" si="56"/>
        <v>0</v>
      </c>
      <c r="O838" s="681">
        <f t="shared" ca="1" si="56"/>
        <v>0</v>
      </c>
      <c r="P838" s="681">
        <f t="shared" ca="1" si="56"/>
        <v>0</v>
      </c>
      <c r="Q838" s="681">
        <f t="shared" ca="1" si="56"/>
        <v>0</v>
      </c>
      <c r="R838" s="681">
        <f t="shared" ca="1" si="56"/>
        <v>0</v>
      </c>
      <c r="S838" t="str">
        <f t="shared" si="57"/>
        <v>ASR_Financial_Report_SHP21Final</v>
      </c>
      <c r="T838" s="960">
        <f t="shared" si="58"/>
        <v>44658</v>
      </c>
      <c r="U838" t="str">
        <f t="shared" si="59"/>
        <v>Unaudited</v>
      </c>
    </row>
    <row r="839" spans="1:21" x14ac:dyDescent="0.25">
      <c r="A839" t="s">
        <v>437</v>
      </c>
      <c r="B839" t="s">
        <v>1366</v>
      </c>
      <c r="C839" t="s">
        <v>1367</v>
      </c>
      <c r="D839" s="15">
        <v>1900</v>
      </c>
      <c r="E839" s="121">
        <v>1</v>
      </c>
      <c r="F839" t="s">
        <v>441</v>
      </c>
      <c r="G839" s="121">
        <v>366</v>
      </c>
      <c r="H839" t="s">
        <v>382</v>
      </c>
      <c r="I839" t="s">
        <v>488</v>
      </c>
      <c r="J839" t="s">
        <v>433</v>
      </c>
      <c r="K839" t="s">
        <v>777</v>
      </c>
      <c r="L839" s="758">
        <v>2.4</v>
      </c>
      <c r="M839" t="s">
        <v>715</v>
      </c>
      <c r="N839" s="681">
        <f t="shared" ca="1" si="56"/>
        <v>0</v>
      </c>
      <c r="O839" s="681">
        <f t="shared" ca="1" si="56"/>
        <v>0</v>
      </c>
      <c r="P839" s="681">
        <f t="shared" ca="1" si="56"/>
        <v>0</v>
      </c>
      <c r="Q839" s="681">
        <f t="shared" ca="1" si="56"/>
        <v>0</v>
      </c>
      <c r="R839" s="681">
        <f t="shared" ca="1" si="56"/>
        <v>0</v>
      </c>
      <c r="S839" t="str">
        <f t="shared" si="57"/>
        <v>ASR_Financial_Report_SHP21Final</v>
      </c>
      <c r="T839" s="960">
        <f t="shared" si="58"/>
        <v>44658</v>
      </c>
      <c r="U839" t="str">
        <f t="shared" si="59"/>
        <v>Unaudited</v>
      </c>
    </row>
    <row r="840" spans="1:21" x14ac:dyDescent="0.25">
      <c r="A840" t="s">
        <v>437</v>
      </c>
      <c r="B840" t="s">
        <v>1366</v>
      </c>
      <c r="C840" t="s">
        <v>1367</v>
      </c>
      <c r="D840" s="15">
        <v>1900</v>
      </c>
      <c r="E840" s="121">
        <v>1</v>
      </c>
      <c r="F840" t="s">
        <v>441</v>
      </c>
      <c r="G840" s="121">
        <v>366</v>
      </c>
      <c r="H840" t="s">
        <v>382</v>
      </c>
      <c r="I840" t="s">
        <v>488</v>
      </c>
      <c r="J840" t="s">
        <v>433</v>
      </c>
      <c r="K840" t="s">
        <v>777</v>
      </c>
      <c r="L840" s="758">
        <v>2.5</v>
      </c>
      <c r="M840" t="s">
        <v>757</v>
      </c>
      <c r="N840" s="681">
        <f t="shared" ca="1" si="56"/>
        <v>0</v>
      </c>
      <c r="O840" s="681">
        <f t="shared" ca="1" si="56"/>
        <v>0</v>
      </c>
      <c r="P840" s="681">
        <f t="shared" ca="1" si="56"/>
        <v>0</v>
      </c>
      <c r="Q840" s="681">
        <f t="shared" ca="1" si="56"/>
        <v>0</v>
      </c>
      <c r="R840" s="681">
        <f t="shared" ca="1" si="56"/>
        <v>0</v>
      </c>
      <c r="S840" t="str">
        <f t="shared" si="57"/>
        <v>ASR_Financial_Report_SHP21Final</v>
      </c>
      <c r="T840" s="960">
        <f t="shared" si="58"/>
        <v>44658</v>
      </c>
      <c r="U840" t="str">
        <f t="shared" si="59"/>
        <v>Unaudited</v>
      </c>
    </row>
    <row r="841" spans="1:21" x14ac:dyDescent="0.25">
      <c r="A841" t="s">
        <v>437</v>
      </c>
      <c r="B841" t="s">
        <v>1366</v>
      </c>
      <c r="C841" t="s">
        <v>1367</v>
      </c>
      <c r="D841" s="15">
        <v>1900</v>
      </c>
      <c r="E841" s="121">
        <v>1</v>
      </c>
      <c r="F841" t="s">
        <v>441</v>
      </c>
      <c r="G841" s="121">
        <v>366</v>
      </c>
      <c r="H841" t="s">
        <v>382</v>
      </c>
      <c r="I841" t="s">
        <v>488</v>
      </c>
      <c r="J841" t="s">
        <v>433</v>
      </c>
      <c r="K841" t="s">
        <v>777</v>
      </c>
      <c r="L841" s="758">
        <v>2.6</v>
      </c>
      <c r="M841" t="s">
        <v>186</v>
      </c>
      <c r="N841" s="681">
        <f t="shared" ca="1" si="56"/>
        <v>0</v>
      </c>
      <c r="O841" s="681">
        <f t="shared" ca="1" si="56"/>
        <v>0</v>
      </c>
      <c r="P841" s="681">
        <f t="shared" ca="1" si="56"/>
        <v>0</v>
      </c>
      <c r="Q841" s="681">
        <f t="shared" ca="1" si="56"/>
        <v>0</v>
      </c>
      <c r="R841" s="681">
        <f t="shared" ca="1" si="56"/>
        <v>0</v>
      </c>
      <c r="S841" t="str">
        <f t="shared" si="57"/>
        <v>ASR_Financial_Report_SHP21Final</v>
      </c>
      <c r="T841" s="960">
        <f t="shared" si="58"/>
        <v>44658</v>
      </c>
      <c r="U841" t="str">
        <f t="shared" si="59"/>
        <v>Unaudited</v>
      </c>
    </row>
    <row r="842" spans="1:21" x14ac:dyDescent="0.25">
      <c r="A842" t="s">
        <v>437</v>
      </c>
      <c r="B842" t="s">
        <v>1366</v>
      </c>
      <c r="C842" t="s">
        <v>1367</v>
      </c>
      <c r="D842" s="15">
        <v>1900</v>
      </c>
      <c r="E842" s="121">
        <v>1</v>
      </c>
      <c r="F842" t="s">
        <v>441</v>
      </c>
      <c r="G842" s="121">
        <v>366</v>
      </c>
      <c r="H842" t="s">
        <v>382</v>
      </c>
      <c r="I842" t="s">
        <v>488</v>
      </c>
      <c r="J842" t="s">
        <v>433</v>
      </c>
      <c r="K842" t="s">
        <v>777</v>
      </c>
      <c r="L842" s="758">
        <v>2.7</v>
      </c>
      <c r="M842" t="s">
        <v>778</v>
      </c>
      <c r="N842" s="681">
        <f t="shared" ca="1" si="56"/>
        <v>0</v>
      </c>
      <c r="O842" s="681">
        <f t="shared" ca="1" si="56"/>
        <v>0</v>
      </c>
      <c r="P842" s="681">
        <f t="shared" ca="1" si="56"/>
        <v>0</v>
      </c>
      <c r="Q842" s="681">
        <f t="shared" ca="1" si="56"/>
        <v>0</v>
      </c>
      <c r="R842" s="681">
        <f t="shared" ca="1" si="56"/>
        <v>0</v>
      </c>
      <c r="S842" t="str">
        <f t="shared" si="57"/>
        <v>ASR_Financial_Report_SHP21Final</v>
      </c>
      <c r="T842" s="960">
        <f t="shared" si="58"/>
        <v>44658</v>
      </c>
      <c r="U842" t="str">
        <f t="shared" si="59"/>
        <v>Unaudited</v>
      </c>
    </row>
    <row r="843" spans="1:21" x14ac:dyDescent="0.25">
      <c r="A843" t="s">
        <v>437</v>
      </c>
      <c r="B843" t="s">
        <v>1366</v>
      </c>
      <c r="C843" t="s">
        <v>1367</v>
      </c>
      <c r="D843" s="15">
        <v>1900</v>
      </c>
      <c r="E843" s="121">
        <v>1</v>
      </c>
      <c r="F843" t="s">
        <v>441</v>
      </c>
      <c r="G843" s="121">
        <v>366</v>
      </c>
      <c r="H843" t="s">
        <v>382</v>
      </c>
      <c r="I843" t="s">
        <v>488</v>
      </c>
      <c r="J843" t="s">
        <v>433</v>
      </c>
      <c r="K843" t="s">
        <v>777</v>
      </c>
      <c r="L843" s="758">
        <v>2.8</v>
      </c>
      <c r="M843" t="s">
        <v>779</v>
      </c>
      <c r="N843" s="681">
        <f t="shared" ca="1" si="56"/>
        <v>0</v>
      </c>
      <c r="O843" s="681">
        <f t="shared" ca="1" si="56"/>
        <v>0</v>
      </c>
      <c r="P843" s="681">
        <f t="shared" ca="1" si="56"/>
        <v>0</v>
      </c>
      <c r="Q843" s="681">
        <f t="shared" ca="1" si="56"/>
        <v>0</v>
      </c>
      <c r="R843" s="681">
        <f t="shared" ca="1" si="56"/>
        <v>0</v>
      </c>
      <c r="S843" t="str">
        <f t="shared" si="57"/>
        <v>ASR_Financial_Report_SHP21Final</v>
      </c>
      <c r="T843" s="960">
        <f t="shared" si="58"/>
        <v>44658</v>
      </c>
      <c r="U843" t="str">
        <f t="shared" si="59"/>
        <v>Unaudited</v>
      </c>
    </row>
    <row r="844" spans="1:21" x14ac:dyDescent="0.25">
      <c r="A844" t="s">
        <v>437</v>
      </c>
      <c r="B844" t="s">
        <v>1366</v>
      </c>
      <c r="C844" t="s">
        <v>1367</v>
      </c>
      <c r="D844" s="15">
        <v>1900</v>
      </c>
      <c r="E844" s="121">
        <v>1</v>
      </c>
      <c r="F844" t="s">
        <v>441</v>
      </c>
      <c r="G844" s="121">
        <v>366</v>
      </c>
      <c r="H844" t="s">
        <v>382</v>
      </c>
      <c r="I844" t="s">
        <v>488</v>
      </c>
      <c r="J844" t="s">
        <v>433</v>
      </c>
      <c r="K844" t="s">
        <v>777</v>
      </c>
      <c r="L844" s="758">
        <v>2.9</v>
      </c>
      <c r="M844" t="s">
        <v>760</v>
      </c>
      <c r="N844" s="681">
        <f t="shared" ca="1" si="56"/>
        <v>0</v>
      </c>
      <c r="O844" s="681">
        <f t="shared" ca="1" si="56"/>
        <v>0</v>
      </c>
      <c r="P844" s="681">
        <f t="shared" ca="1" si="56"/>
        <v>0</v>
      </c>
      <c r="Q844" s="681">
        <f t="shared" ca="1" si="56"/>
        <v>0</v>
      </c>
      <c r="R844" s="681">
        <f t="shared" ca="1" si="56"/>
        <v>0</v>
      </c>
      <c r="S844" t="str">
        <f t="shared" si="57"/>
        <v>ASR_Financial_Report_SHP21Final</v>
      </c>
      <c r="T844" s="960">
        <f t="shared" si="58"/>
        <v>44658</v>
      </c>
      <c r="U844" t="str">
        <f t="shared" si="59"/>
        <v>Unaudited</v>
      </c>
    </row>
    <row r="845" spans="1:21" x14ac:dyDescent="0.25">
      <c r="A845" t="s">
        <v>437</v>
      </c>
      <c r="B845" t="s">
        <v>1366</v>
      </c>
      <c r="C845" t="s">
        <v>1367</v>
      </c>
      <c r="D845" s="15">
        <v>1900</v>
      </c>
      <c r="E845" s="121">
        <v>1</v>
      </c>
      <c r="F845" t="s">
        <v>441</v>
      </c>
      <c r="G845" s="121">
        <v>366</v>
      </c>
      <c r="H845" t="s">
        <v>382</v>
      </c>
      <c r="I845" t="s">
        <v>488</v>
      </c>
      <c r="J845" t="s">
        <v>433</v>
      </c>
      <c r="K845" t="s">
        <v>223</v>
      </c>
      <c r="L845" s="758">
        <v>2.11</v>
      </c>
      <c r="M845" t="s">
        <v>228</v>
      </c>
      <c r="N845" s="681">
        <f t="shared" ca="1" si="56"/>
        <v>0</v>
      </c>
      <c r="O845" s="681">
        <f t="shared" ca="1" si="56"/>
        <v>0</v>
      </c>
      <c r="P845" s="681">
        <f t="shared" ca="1" si="56"/>
        <v>0</v>
      </c>
      <c r="Q845" s="681">
        <f t="shared" ca="1" si="56"/>
        <v>0</v>
      </c>
      <c r="R845" s="681">
        <f t="shared" ca="1" si="56"/>
        <v>0</v>
      </c>
      <c r="S845" t="str">
        <f t="shared" si="57"/>
        <v>ASR_Financial_Report_SHP21Final</v>
      </c>
      <c r="T845" s="960">
        <f t="shared" si="58"/>
        <v>44658</v>
      </c>
      <c r="U845" t="str">
        <f t="shared" si="59"/>
        <v>Unaudited</v>
      </c>
    </row>
    <row r="846" spans="1:21" x14ac:dyDescent="0.25">
      <c r="A846" t="s">
        <v>437</v>
      </c>
      <c r="B846" t="s">
        <v>1366</v>
      </c>
      <c r="C846" t="s">
        <v>1367</v>
      </c>
      <c r="D846" s="15">
        <v>1900</v>
      </c>
      <c r="E846" s="121">
        <v>1</v>
      </c>
      <c r="F846" t="s">
        <v>441</v>
      </c>
      <c r="G846" s="121">
        <v>366</v>
      </c>
      <c r="H846" t="s">
        <v>382</v>
      </c>
      <c r="I846" t="s">
        <v>488</v>
      </c>
      <c r="J846" t="s">
        <v>433</v>
      </c>
      <c r="K846" t="s">
        <v>223</v>
      </c>
      <c r="L846" s="758">
        <v>2.12</v>
      </c>
      <c r="M846" t="s">
        <v>552</v>
      </c>
      <c r="N846" s="681">
        <f t="shared" ca="1" si="56"/>
        <v>0</v>
      </c>
      <c r="O846" s="681">
        <f t="shared" ca="1" si="56"/>
        <v>0</v>
      </c>
      <c r="P846" s="681">
        <f t="shared" ca="1" si="56"/>
        <v>0</v>
      </c>
      <c r="Q846" s="681">
        <f t="shared" ca="1" si="56"/>
        <v>0</v>
      </c>
      <c r="R846" s="681">
        <f t="shared" ca="1" si="56"/>
        <v>0</v>
      </c>
      <c r="S846" t="str">
        <f t="shared" si="57"/>
        <v>ASR_Financial_Report_SHP21Final</v>
      </c>
      <c r="T846" s="960">
        <f t="shared" si="58"/>
        <v>44658</v>
      </c>
      <c r="U846" t="str">
        <f t="shared" si="59"/>
        <v>Unaudited</v>
      </c>
    </row>
    <row r="847" spans="1:21" x14ac:dyDescent="0.25">
      <c r="A847" t="s">
        <v>437</v>
      </c>
      <c r="B847" t="s">
        <v>1366</v>
      </c>
      <c r="C847" t="s">
        <v>1367</v>
      </c>
      <c r="D847" s="15">
        <v>1900</v>
      </c>
      <c r="E847" s="121">
        <v>1</v>
      </c>
      <c r="F847" t="s">
        <v>441</v>
      </c>
      <c r="G847" s="121">
        <v>366</v>
      </c>
      <c r="H847" t="s">
        <v>382</v>
      </c>
      <c r="I847" t="s">
        <v>488</v>
      </c>
      <c r="J847" t="s">
        <v>433</v>
      </c>
      <c r="K847" t="s">
        <v>223</v>
      </c>
      <c r="L847" s="758">
        <v>2.13</v>
      </c>
      <c r="M847" t="s">
        <v>229</v>
      </c>
      <c r="N847" s="681">
        <f t="shared" ca="1" si="56"/>
        <v>0</v>
      </c>
      <c r="O847" s="681">
        <f t="shared" ca="1" si="56"/>
        <v>0</v>
      </c>
      <c r="P847" s="681">
        <f t="shared" ca="1" si="56"/>
        <v>0</v>
      </c>
      <c r="Q847" s="681">
        <f t="shared" ca="1" si="56"/>
        <v>0</v>
      </c>
      <c r="R847" s="681">
        <f t="shared" ca="1" si="56"/>
        <v>0</v>
      </c>
      <c r="S847" t="str">
        <f t="shared" si="57"/>
        <v>ASR_Financial_Report_SHP21Final</v>
      </c>
      <c r="T847" s="960">
        <f t="shared" si="58"/>
        <v>44658</v>
      </c>
      <c r="U847" t="str">
        <f t="shared" si="59"/>
        <v>Unaudited</v>
      </c>
    </row>
    <row r="848" spans="1:21" x14ac:dyDescent="0.25">
      <c r="A848" t="s">
        <v>437</v>
      </c>
      <c r="B848" t="s">
        <v>1366</v>
      </c>
      <c r="C848" t="s">
        <v>1367</v>
      </c>
      <c r="D848" s="15">
        <v>1900</v>
      </c>
      <c r="E848" s="121">
        <v>1</v>
      </c>
      <c r="F848" t="s">
        <v>441</v>
      </c>
      <c r="G848" s="121">
        <v>366</v>
      </c>
      <c r="H848" t="s">
        <v>382</v>
      </c>
      <c r="I848" t="s">
        <v>488</v>
      </c>
      <c r="J848" t="s">
        <v>433</v>
      </c>
      <c r="K848" t="s">
        <v>223</v>
      </c>
      <c r="L848" s="758">
        <v>2.14</v>
      </c>
      <c r="M848" t="s">
        <v>556</v>
      </c>
      <c r="N848" s="681">
        <f t="shared" ca="1" si="56"/>
        <v>0</v>
      </c>
      <c r="O848" s="681">
        <f t="shared" ca="1" si="56"/>
        <v>0</v>
      </c>
      <c r="P848" s="681">
        <f t="shared" ca="1" si="56"/>
        <v>0</v>
      </c>
      <c r="Q848" s="681">
        <f t="shared" ca="1" si="56"/>
        <v>0</v>
      </c>
      <c r="R848" s="681">
        <f t="shared" ca="1" si="56"/>
        <v>0</v>
      </c>
      <c r="S848" t="str">
        <f t="shared" si="57"/>
        <v>ASR_Financial_Report_SHP21Final</v>
      </c>
      <c r="T848" s="960">
        <f t="shared" si="58"/>
        <v>44658</v>
      </c>
      <c r="U848" t="str">
        <f t="shared" si="59"/>
        <v>Unaudited</v>
      </c>
    </row>
    <row r="849" spans="1:21" x14ac:dyDescent="0.25">
      <c r="A849" t="s">
        <v>437</v>
      </c>
      <c r="B849" t="s">
        <v>1366</v>
      </c>
      <c r="C849" t="s">
        <v>1367</v>
      </c>
      <c r="D849" s="15">
        <v>1900</v>
      </c>
      <c r="E849" s="121">
        <v>1</v>
      </c>
      <c r="F849" t="s">
        <v>441</v>
      </c>
      <c r="G849" s="121">
        <v>366</v>
      </c>
      <c r="H849" t="s">
        <v>382</v>
      </c>
      <c r="I849" t="s">
        <v>488</v>
      </c>
      <c r="J849" t="s">
        <v>433</v>
      </c>
      <c r="K849" t="s">
        <v>223</v>
      </c>
      <c r="L849" s="758">
        <v>2.15</v>
      </c>
      <c r="M849" t="s">
        <v>20</v>
      </c>
      <c r="N849" s="681">
        <f t="shared" ca="1" si="56"/>
        <v>0</v>
      </c>
      <c r="O849" s="681">
        <f t="shared" ca="1" si="56"/>
        <v>0</v>
      </c>
      <c r="P849" s="681">
        <f t="shared" ca="1" si="56"/>
        <v>0</v>
      </c>
      <c r="Q849" s="681">
        <f t="shared" ca="1" si="56"/>
        <v>0</v>
      </c>
      <c r="R849" s="681">
        <f t="shared" ca="1" si="56"/>
        <v>0</v>
      </c>
      <c r="S849" t="str">
        <f t="shared" si="57"/>
        <v>ASR_Financial_Report_SHP21Final</v>
      </c>
      <c r="T849" s="960">
        <f t="shared" si="58"/>
        <v>44658</v>
      </c>
      <c r="U849" t="str">
        <f t="shared" si="59"/>
        <v>Unaudited</v>
      </c>
    </row>
    <row r="850" spans="1:21" x14ac:dyDescent="0.25">
      <c r="A850" t="s">
        <v>437</v>
      </c>
      <c r="B850" t="s">
        <v>1366</v>
      </c>
      <c r="C850" t="s">
        <v>1367</v>
      </c>
      <c r="D850" s="15">
        <v>1900</v>
      </c>
      <c r="E850" s="121">
        <v>1</v>
      </c>
      <c r="F850" t="s">
        <v>441</v>
      </c>
      <c r="G850" s="121">
        <v>366</v>
      </c>
      <c r="H850" t="s">
        <v>382</v>
      </c>
      <c r="I850" t="s">
        <v>488</v>
      </c>
      <c r="J850" t="s">
        <v>433</v>
      </c>
      <c r="K850" t="s">
        <v>223</v>
      </c>
      <c r="L850" s="758">
        <v>2.16</v>
      </c>
      <c r="M850" t="s">
        <v>780</v>
      </c>
      <c r="N850" s="681">
        <f t="shared" ca="1" si="56"/>
        <v>0</v>
      </c>
      <c r="O850" s="681">
        <f t="shared" ca="1" si="56"/>
        <v>0</v>
      </c>
      <c r="P850" s="681">
        <f t="shared" ca="1" si="56"/>
        <v>0</v>
      </c>
      <c r="Q850" s="681">
        <f t="shared" ca="1" si="56"/>
        <v>0</v>
      </c>
      <c r="R850" s="681">
        <f t="shared" ca="1" si="56"/>
        <v>0</v>
      </c>
      <c r="S850" t="str">
        <f t="shared" si="57"/>
        <v>ASR_Financial_Report_SHP21Final</v>
      </c>
      <c r="T850" s="960">
        <f t="shared" si="58"/>
        <v>44658</v>
      </c>
      <c r="U850" t="str">
        <f t="shared" si="59"/>
        <v>Unaudited</v>
      </c>
    </row>
    <row r="851" spans="1:21" x14ac:dyDescent="0.25">
      <c r="A851" t="s">
        <v>437</v>
      </c>
      <c r="B851" t="s">
        <v>1366</v>
      </c>
      <c r="C851" t="s">
        <v>1367</v>
      </c>
      <c r="D851" s="15">
        <v>1900</v>
      </c>
      <c r="E851" s="121">
        <v>1</v>
      </c>
      <c r="F851" t="s">
        <v>441</v>
      </c>
      <c r="G851" s="121">
        <v>366</v>
      </c>
      <c r="H851" t="s">
        <v>382</v>
      </c>
      <c r="I851" t="s">
        <v>488</v>
      </c>
      <c r="J851" t="s">
        <v>433</v>
      </c>
      <c r="K851" t="s">
        <v>223</v>
      </c>
      <c r="L851" s="758">
        <v>2.17</v>
      </c>
      <c r="M851" t="s">
        <v>1033</v>
      </c>
      <c r="N851" s="681">
        <f t="shared" ca="1" si="56"/>
        <v>0</v>
      </c>
      <c r="O851" s="681">
        <f t="shared" ca="1" si="56"/>
        <v>0</v>
      </c>
      <c r="P851" s="681">
        <f t="shared" ca="1" si="56"/>
        <v>0</v>
      </c>
      <c r="Q851" s="681">
        <f t="shared" ca="1" si="56"/>
        <v>0</v>
      </c>
      <c r="R851" s="681">
        <f t="shared" ca="1" si="56"/>
        <v>0</v>
      </c>
      <c r="S851" t="str">
        <f t="shared" si="57"/>
        <v>ASR_Financial_Report_SHP21Final</v>
      </c>
      <c r="T851" s="960">
        <f t="shared" si="58"/>
        <v>44658</v>
      </c>
      <c r="U851" t="str">
        <f t="shared" si="59"/>
        <v>Unaudited</v>
      </c>
    </row>
    <row r="852" spans="1:21" x14ac:dyDescent="0.25">
      <c r="A852" t="s">
        <v>437</v>
      </c>
      <c r="B852" t="s">
        <v>1366</v>
      </c>
      <c r="C852" t="s">
        <v>1367</v>
      </c>
      <c r="D852" s="15">
        <v>1900</v>
      </c>
      <c r="E852" s="121">
        <v>1</v>
      </c>
      <c r="F852" t="s">
        <v>441</v>
      </c>
      <c r="G852" s="121">
        <v>366</v>
      </c>
      <c r="H852" t="s">
        <v>382</v>
      </c>
      <c r="I852" t="s">
        <v>488</v>
      </c>
      <c r="J852" t="s">
        <v>433</v>
      </c>
      <c r="K852" t="s">
        <v>223</v>
      </c>
      <c r="L852" s="758">
        <v>2.1800000000000002</v>
      </c>
      <c r="M852" t="s">
        <v>648</v>
      </c>
      <c r="N852" s="681">
        <f t="shared" ca="1" si="56"/>
        <v>0</v>
      </c>
      <c r="O852" s="681">
        <f t="shared" ca="1" si="56"/>
        <v>0</v>
      </c>
      <c r="P852" s="681">
        <f t="shared" ca="1" si="56"/>
        <v>0</v>
      </c>
      <c r="Q852" s="681">
        <f t="shared" ca="1" si="56"/>
        <v>0</v>
      </c>
      <c r="R852" s="681">
        <f t="shared" ca="1" si="56"/>
        <v>0</v>
      </c>
      <c r="S852" t="str">
        <f t="shared" si="57"/>
        <v>ASR_Financial_Report_SHP21Final</v>
      </c>
      <c r="T852" s="960">
        <f t="shared" si="58"/>
        <v>44658</v>
      </c>
      <c r="U852" t="str">
        <f t="shared" si="59"/>
        <v>Unaudited</v>
      </c>
    </row>
    <row r="853" spans="1:21" x14ac:dyDescent="0.25">
      <c r="A853" t="s">
        <v>437</v>
      </c>
      <c r="B853" t="s">
        <v>1366</v>
      </c>
      <c r="C853" t="s">
        <v>1367</v>
      </c>
      <c r="D853" s="15">
        <v>1900</v>
      </c>
      <c r="E853" s="121">
        <v>1</v>
      </c>
      <c r="F853" t="s">
        <v>441</v>
      </c>
      <c r="G853" s="121">
        <v>366</v>
      </c>
      <c r="H853" t="s">
        <v>382</v>
      </c>
      <c r="I853" t="s">
        <v>488</v>
      </c>
      <c r="J853" t="s">
        <v>433</v>
      </c>
      <c r="K853" t="s">
        <v>223</v>
      </c>
      <c r="L853" s="758">
        <v>2.19</v>
      </c>
      <c r="M853" t="s">
        <v>218</v>
      </c>
      <c r="N853" s="681">
        <f t="shared" ca="1" si="56"/>
        <v>0</v>
      </c>
      <c r="O853" s="681">
        <f t="shared" ca="1" si="56"/>
        <v>0</v>
      </c>
      <c r="P853" s="681">
        <f t="shared" ca="1" si="56"/>
        <v>0</v>
      </c>
      <c r="Q853" s="681">
        <f t="shared" ca="1" si="56"/>
        <v>0</v>
      </c>
      <c r="R853" s="681">
        <f t="shared" ca="1" si="56"/>
        <v>0</v>
      </c>
      <c r="S853" t="str">
        <f t="shared" si="57"/>
        <v>ASR_Financial_Report_SHP21Final</v>
      </c>
      <c r="T853" s="960">
        <f t="shared" si="58"/>
        <v>44658</v>
      </c>
      <c r="U853" t="str">
        <f t="shared" si="59"/>
        <v>Unaudited</v>
      </c>
    </row>
    <row r="854" spans="1:21" x14ac:dyDescent="0.25">
      <c r="A854" t="s">
        <v>437</v>
      </c>
      <c r="B854" t="s">
        <v>1366</v>
      </c>
      <c r="C854" t="s">
        <v>1367</v>
      </c>
      <c r="D854" s="15">
        <v>1900</v>
      </c>
      <c r="E854" s="121">
        <v>1</v>
      </c>
      <c r="F854" t="s">
        <v>441</v>
      </c>
      <c r="G854" s="121">
        <v>366</v>
      </c>
      <c r="H854" t="s">
        <v>382</v>
      </c>
      <c r="I854" t="s">
        <v>488</v>
      </c>
      <c r="J854" t="s">
        <v>433</v>
      </c>
      <c r="K854" t="s">
        <v>223</v>
      </c>
      <c r="L854" s="758" t="s">
        <v>691</v>
      </c>
      <c r="M854" t="s">
        <v>230</v>
      </c>
      <c r="N854" s="681">
        <f t="shared" ca="1" si="56"/>
        <v>0</v>
      </c>
      <c r="O854" s="681">
        <f t="shared" ca="1" si="56"/>
        <v>0</v>
      </c>
      <c r="P854" s="681">
        <f t="shared" ca="1" si="56"/>
        <v>0</v>
      </c>
      <c r="Q854" s="681">
        <f t="shared" ca="1" si="56"/>
        <v>0</v>
      </c>
      <c r="R854" s="681">
        <f t="shared" ca="1" si="56"/>
        <v>0</v>
      </c>
      <c r="S854" t="str">
        <f t="shared" si="57"/>
        <v>ASR_Financial_Report_SHP21Final</v>
      </c>
      <c r="T854" s="960">
        <f t="shared" si="58"/>
        <v>44658</v>
      </c>
      <c r="U854" t="str">
        <f t="shared" si="59"/>
        <v>Unaudited</v>
      </c>
    </row>
    <row r="855" spans="1:21" x14ac:dyDescent="0.25">
      <c r="A855" t="s">
        <v>437</v>
      </c>
      <c r="B855" t="s">
        <v>1366</v>
      </c>
      <c r="C855" t="s">
        <v>1367</v>
      </c>
      <c r="D855" s="15">
        <v>1900</v>
      </c>
      <c r="E855" s="121">
        <v>1</v>
      </c>
      <c r="F855" t="s">
        <v>441</v>
      </c>
      <c r="G855" s="121">
        <v>366</v>
      </c>
      <c r="H855" t="s">
        <v>382</v>
      </c>
      <c r="I855" t="s">
        <v>488</v>
      </c>
      <c r="J855" t="s">
        <v>433</v>
      </c>
      <c r="K855" t="s">
        <v>223</v>
      </c>
      <c r="L855" s="758">
        <v>2.21</v>
      </c>
      <c r="M855" t="s">
        <v>466</v>
      </c>
      <c r="N855" s="681">
        <f t="shared" ca="1" si="56"/>
        <v>0</v>
      </c>
      <c r="O855" s="681">
        <f t="shared" ca="1" si="56"/>
        <v>0</v>
      </c>
      <c r="P855" s="681">
        <f t="shared" ca="1" si="56"/>
        <v>0</v>
      </c>
      <c r="Q855" s="681">
        <f t="shared" ca="1" si="56"/>
        <v>0</v>
      </c>
      <c r="R855" s="681">
        <f t="shared" ca="1" si="56"/>
        <v>0</v>
      </c>
      <c r="S855" t="str">
        <f t="shared" si="57"/>
        <v>ASR_Financial_Report_SHP21Final</v>
      </c>
      <c r="T855" s="960">
        <f t="shared" si="58"/>
        <v>44658</v>
      </c>
      <c r="U855" t="str">
        <f t="shared" si="59"/>
        <v>Unaudited</v>
      </c>
    </row>
    <row r="856" spans="1:21" x14ac:dyDescent="0.25">
      <c r="A856" t="s">
        <v>437</v>
      </c>
      <c r="B856" t="s">
        <v>1366</v>
      </c>
      <c r="C856" t="s">
        <v>1367</v>
      </c>
      <c r="D856" s="15">
        <v>1900</v>
      </c>
      <c r="E856" s="121">
        <v>1</v>
      </c>
      <c r="F856" t="s">
        <v>441</v>
      </c>
      <c r="G856" s="121">
        <v>366</v>
      </c>
      <c r="H856" t="s">
        <v>382</v>
      </c>
      <c r="I856" t="s">
        <v>488</v>
      </c>
      <c r="J856" t="s">
        <v>433</v>
      </c>
      <c r="K856" t="s">
        <v>6</v>
      </c>
      <c r="L856" s="758" t="s">
        <v>70</v>
      </c>
      <c r="M856" t="s">
        <v>188</v>
      </c>
      <c r="N856" s="681">
        <f t="shared" ca="1" si="56"/>
        <v>0</v>
      </c>
      <c r="O856" s="681">
        <f t="shared" ca="1" si="56"/>
        <v>0</v>
      </c>
      <c r="P856" s="681">
        <f t="shared" ca="1" si="56"/>
        <v>0</v>
      </c>
      <c r="Q856" s="681">
        <f t="shared" ca="1" si="56"/>
        <v>0</v>
      </c>
      <c r="R856" s="681">
        <f t="shared" ca="1" si="56"/>
        <v>0</v>
      </c>
      <c r="S856" t="str">
        <f t="shared" si="57"/>
        <v>ASR_Financial_Report_SHP21Final</v>
      </c>
      <c r="T856" s="960">
        <f t="shared" si="58"/>
        <v>44658</v>
      </c>
      <c r="U856" t="str">
        <f t="shared" si="59"/>
        <v>Unaudited</v>
      </c>
    </row>
    <row r="857" spans="1:21" x14ac:dyDescent="0.25">
      <c r="A857" t="s">
        <v>437</v>
      </c>
      <c r="B857" t="s">
        <v>1366</v>
      </c>
      <c r="C857" t="s">
        <v>1367</v>
      </c>
      <c r="D857" s="15">
        <v>1900</v>
      </c>
      <c r="E857" s="121">
        <v>1</v>
      </c>
      <c r="F857" t="s">
        <v>441</v>
      </c>
      <c r="G857" s="121">
        <v>366</v>
      </c>
      <c r="H857" t="s">
        <v>382</v>
      </c>
      <c r="I857" t="s">
        <v>488</v>
      </c>
      <c r="J857" t="s">
        <v>433</v>
      </c>
      <c r="K857" t="s">
        <v>6</v>
      </c>
      <c r="L857" s="758" t="s">
        <v>71</v>
      </c>
      <c r="M857" t="s">
        <v>231</v>
      </c>
      <c r="N857" s="681">
        <f t="shared" ca="1" si="56"/>
        <v>0</v>
      </c>
      <c r="O857" s="681">
        <f t="shared" ca="1" si="56"/>
        <v>0</v>
      </c>
      <c r="P857" s="681">
        <f t="shared" ca="1" si="56"/>
        <v>0</v>
      </c>
      <c r="Q857" s="681">
        <f t="shared" ca="1" si="56"/>
        <v>0</v>
      </c>
      <c r="R857" s="681">
        <f t="shared" ca="1" si="56"/>
        <v>0</v>
      </c>
      <c r="S857" t="str">
        <f t="shared" si="57"/>
        <v>ASR_Financial_Report_SHP21Final</v>
      </c>
      <c r="T857" s="960">
        <f t="shared" si="58"/>
        <v>44658</v>
      </c>
      <c r="U857" t="str">
        <f t="shared" si="59"/>
        <v>Unaudited</v>
      </c>
    </row>
    <row r="858" spans="1:21" x14ac:dyDescent="0.25">
      <c r="A858" t="s">
        <v>437</v>
      </c>
      <c r="B858" t="s">
        <v>1366</v>
      </c>
      <c r="C858" t="s">
        <v>1367</v>
      </c>
      <c r="D858" s="15">
        <v>1900</v>
      </c>
      <c r="E858" s="121">
        <v>1</v>
      </c>
      <c r="F858" t="s">
        <v>441</v>
      </c>
      <c r="G858" s="121">
        <v>366</v>
      </c>
      <c r="H858" t="s">
        <v>382</v>
      </c>
      <c r="I858" t="s">
        <v>488</v>
      </c>
      <c r="J858" t="s">
        <v>433</v>
      </c>
      <c r="K858" t="s">
        <v>6</v>
      </c>
      <c r="L858" s="758" t="s">
        <v>72</v>
      </c>
      <c r="M858" t="s">
        <v>164</v>
      </c>
      <c r="N858" s="681">
        <f t="shared" ca="1" si="56"/>
        <v>0</v>
      </c>
      <c r="O858" s="681">
        <f t="shared" ca="1" si="56"/>
        <v>0</v>
      </c>
      <c r="P858" s="681">
        <f t="shared" ca="1" si="56"/>
        <v>0</v>
      </c>
      <c r="Q858" s="681">
        <f t="shared" ca="1" si="56"/>
        <v>0</v>
      </c>
      <c r="R858" s="681">
        <f t="shared" ca="1" si="56"/>
        <v>0</v>
      </c>
      <c r="S858" t="str">
        <f t="shared" si="57"/>
        <v>ASR_Financial_Report_SHP21Final</v>
      </c>
      <c r="T858" s="960">
        <f t="shared" si="58"/>
        <v>44658</v>
      </c>
      <c r="U858" t="str">
        <f t="shared" si="59"/>
        <v>Unaudited</v>
      </c>
    </row>
    <row r="859" spans="1:21" x14ac:dyDescent="0.25">
      <c r="A859" t="s">
        <v>437</v>
      </c>
      <c r="B859" t="s">
        <v>1366</v>
      </c>
      <c r="C859" t="s">
        <v>1367</v>
      </c>
      <c r="D859" s="15">
        <v>1900</v>
      </c>
      <c r="E859" s="121">
        <v>1</v>
      </c>
      <c r="F859" t="s">
        <v>441</v>
      </c>
      <c r="G859" s="121">
        <v>366</v>
      </c>
      <c r="H859" t="s">
        <v>382</v>
      </c>
      <c r="I859" t="s">
        <v>488</v>
      </c>
      <c r="J859" t="s">
        <v>433</v>
      </c>
      <c r="K859" t="s">
        <v>6</v>
      </c>
      <c r="L859" s="758">
        <v>3.4</v>
      </c>
      <c r="M859" t="s">
        <v>461</v>
      </c>
      <c r="N859" s="681">
        <f t="shared" ca="1" si="56"/>
        <v>0</v>
      </c>
      <c r="O859" s="681">
        <f t="shared" ca="1" si="56"/>
        <v>0</v>
      </c>
      <c r="P859" s="681">
        <f t="shared" ca="1" si="56"/>
        <v>0</v>
      </c>
      <c r="Q859" s="681">
        <f t="shared" ca="1" si="56"/>
        <v>0</v>
      </c>
      <c r="R859" s="681">
        <f t="shared" ca="1" si="56"/>
        <v>0</v>
      </c>
      <c r="S859" t="str">
        <f t="shared" si="57"/>
        <v>ASR_Financial_Report_SHP21Final</v>
      </c>
      <c r="T859" s="960">
        <f t="shared" si="58"/>
        <v>44658</v>
      </c>
      <c r="U859" t="str">
        <f t="shared" si="59"/>
        <v>Unaudited</v>
      </c>
    </row>
    <row r="860" spans="1:21" x14ac:dyDescent="0.25">
      <c r="A860" t="s">
        <v>437</v>
      </c>
      <c r="B860" t="s">
        <v>1366</v>
      </c>
      <c r="C860" t="s">
        <v>1367</v>
      </c>
      <c r="D860" s="15">
        <v>1900</v>
      </c>
      <c r="E860" s="121">
        <v>1</v>
      </c>
      <c r="F860" t="s">
        <v>441</v>
      </c>
      <c r="G860" s="121">
        <v>366</v>
      </c>
      <c r="H860" t="s">
        <v>382</v>
      </c>
      <c r="I860" t="s">
        <v>488</v>
      </c>
      <c r="J860" t="s">
        <v>433</v>
      </c>
      <c r="K860" t="s">
        <v>434</v>
      </c>
      <c r="L860" s="758">
        <v>4.5</v>
      </c>
      <c r="M860" t="s">
        <v>32</v>
      </c>
      <c r="N860" s="681">
        <f t="shared" ca="1" si="56"/>
        <v>0</v>
      </c>
      <c r="O860" s="681">
        <f t="shared" ca="1" si="56"/>
        <v>0</v>
      </c>
      <c r="P860" s="681">
        <f t="shared" ca="1" si="56"/>
        <v>0</v>
      </c>
      <c r="Q860" s="681">
        <f t="shared" ca="1" si="56"/>
        <v>0</v>
      </c>
      <c r="R860" s="681">
        <f t="shared" ca="1" si="56"/>
        <v>0</v>
      </c>
      <c r="S860" t="str">
        <f t="shared" si="57"/>
        <v>ASR_Financial_Report_SHP21Final</v>
      </c>
      <c r="T860" s="960">
        <f t="shared" si="58"/>
        <v>44658</v>
      </c>
      <c r="U860" t="str">
        <f t="shared" si="59"/>
        <v>Unaudited</v>
      </c>
    </row>
    <row r="861" spans="1:21" x14ac:dyDescent="0.25">
      <c r="A861" t="s">
        <v>437</v>
      </c>
      <c r="B861" t="s">
        <v>1366</v>
      </c>
      <c r="C861" t="s">
        <v>1367</v>
      </c>
      <c r="D861" s="15">
        <v>1900</v>
      </c>
      <c r="E861" s="121">
        <v>1</v>
      </c>
      <c r="F861" t="s">
        <v>441</v>
      </c>
      <c r="G861" s="121">
        <v>366</v>
      </c>
      <c r="H861" t="s">
        <v>382</v>
      </c>
      <c r="I861" t="s">
        <v>488</v>
      </c>
      <c r="J861" t="s">
        <v>433</v>
      </c>
      <c r="K861" t="s">
        <v>434</v>
      </c>
      <c r="L861" s="758" t="s">
        <v>925</v>
      </c>
      <c r="M861" t="s">
        <v>916</v>
      </c>
      <c r="N861" s="681">
        <f t="shared" ca="1" si="56"/>
        <v>0</v>
      </c>
      <c r="O861" s="681">
        <f t="shared" ca="1" si="56"/>
        <v>0</v>
      </c>
      <c r="P861" s="681">
        <f t="shared" ca="1" si="56"/>
        <v>0</v>
      </c>
      <c r="Q861" s="681">
        <f t="shared" ca="1" si="56"/>
        <v>0</v>
      </c>
      <c r="R861" s="681">
        <f t="shared" ca="1" si="56"/>
        <v>0</v>
      </c>
      <c r="S861" t="str">
        <f t="shared" si="57"/>
        <v>ASR_Financial_Report_SHP21Final</v>
      </c>
      <c r="T861" s="960">
        <f t="shared" si="58"/>
        <v>44658</v>
      </c>
      <c r="U861" t="str">
        <f t="shared" si="59"/>
        <v>Unaudited</v>
      </c>
    </row>
    <row r="862" spans="1:21" x14ac:dyDescent="0.25">
      <c r="A862" t="s">
        <v>437</v>
      </c>
      <c r="B862" t="s">
        <v>1366</v>
      </c>
      <c r="C862" t="s">
        <v>1367</v>
      </c>
      <c r="D862" s="15">
        <v>1900</v>
      </c>
      <c r="E862" s="121">
        <v>1</v>
      </c>
      <c r="F862" t="s">
        <v>441</v>
      </c>
      <c r="G862" s="121">
        <v>366</v>
      </c>
      <c r="H862" t="s">
        <v>382</v>
      </c>
      <c r="I862" t="s">
        <v>488</v>
      </c>
      <c r="J862" t="s">
        <v>433</v>
      </c>
      <c r="K862" t="s">
        <v>434</v>
      </c>
      <c r="L862" s="758" t="s">
        <v>193</v>
      </c>
      <c r="M862" t="s">
        <v>40</v>
      </c>
      <c r="N862" s="681">
        <f t="shared" ca="1" si="56"/>
        <v>0</v>
      </c>
      <c r="O862" s="681">
        <f t="shared" ca="1" si="56"/>
        <v>0</v>
      </c>
      <c r="P862" s="681">
        <f t="shared" ca="1" si="56"/>
        <v>0</v>
      </c>
      <c r="Q862" s="681">
        <f t="shared" ca="1" si="56"/>
        <v>0</v>
      </c>
      <c r="R862" s="681">
        <f t="shared" ca="1" si="56"/>
        <v>0</v>
      </c>
      <c r="S862" t="str">
        <f t="shared" si="57"/>
        <v>ASR_Financial_Report_SHP21Final</v>
      </c>
      <c r="T862" s="960">
        <f t="shared" si="58"/>
        <v>44658</v>
      </c>
      <c r="U862" t="str">
        <f t="shared" si="59"/>
        <v>Unaudited</v>
      </c>
    </row>
    <row r="863" spans="1:21" x14ac:dyDescent="0.25">
      <c r="A863" t="s">
        <v>437</v>
      </c>
      <c r="B863" t="s">
        <v>1366</v>
      </c>
      <c r="C863" t="s">
        <v>1367</v>
      </c>
      <c r="D863" s="15">
        <v>1900</v>
      </c>
      <c r="E863" s="121">
        <v>1</v>
      </c>
      <c r="F863" t="s">
        <v>441</v>
      </c>
      <c r="G863" s="121">
        <v>366</v>
      </c>
      <c r="H863" t="s">
        <v>382</v>
      </c>
      <c r="I863" t="s">
        <v>488</v>
      </c>
      <c r="J863" t="s">
        <v>433</v>
      </c>
      <c r="K863" t="s">
        <v>434</v>
      </c>
      <c r="L863" s="758" t="s">
        <v>192</v>
      </c>
      <c r="M863" t="s">
        <v>329</v>
      </c>
      <c r="N863" s="681">
        <f t="shared" ca="1" si="56"/>
        <v>0</v>
      </c>
      <c r="O863" s="681">
        <f t="shared" ca="1" si="56"/>
        <v>0</v>
      </c>
      <c r="P863" s="681">
        <f t="shared" ca="1" si="56"/>
        <v>0</v>
      </c>
      <c r="Q863" s="681">
        <f t="shared" ca="1" si="56"/>
        <v>0</v>
      </c>
      <c r="R863" s="681">
        <f t="shared" ca="1" si="56"/>
        <v>0</v>
      </c>
      <c r="S863" t="str">
        <f t="shared" si="57"/>
        <v>ASR_Financial_Report_SHP21Final</v>
      </c>
      <c r="T863" s="960">
        <f t="shared" si="58"/>
        <v>44658</v>
      </c>
      <c r="U863" t="str">
        <f t="shared" si="59"/>
        <v>Unaudited</v>
      </c>
    </row>
    <row r="864" spans="1:21" x14ac:dyDescent="0.25">
      <c r="A864" t="s">
        <v>437</v>
      </c>
      <c r="B864" t="s">
        <v>1366</v>
      </c>
      <c r="C864" t="s">
        <v>1367</v>
      </c>
      <c r="D864" s="15">
        <v>1900</v>
      </c>
      <c r="E864" s="121">
        <v>1</v>
      </c>
      <c r="F864" t="s">
        <v>441</v>
      </c>
      <c r="G864" s="121">
        <v>366</v>
      </c>
      <c r="H864" t="s">
        <v>382</v>
      </c>
      <c r="I864" t="s">
        <v>488</v>
      </c>
      <c r="J864" t="s">
        <v>450</v>
      </c>
      <c r="K864" t="s">
        <v>435</v>
      </c>
      <c r="L864" s="758" t="s">
        <v>79</v>
      </c>
      <c r="M864" t="s">
        <v>27</v>
      </c>
      <c r="N864" s="681">
        <f t="shared" ca="1" si="56"/>
        <v>0</v>
      </c>
      <c r="O864" s="681">
        <f t="shared" ca="1" si="56"/>
        <v>0</v>
      </c>
      <c r="P864" s="681">
        <f t="shared" ca="1" si="56"/>
        <v>0</v>
      </c>
      <c r="Q864" s="681">
        <f t="shared" ca="1" si="56"/>
        <v>0</v>
      </c>
      <c r="R864" s="681">
        <f t="shared" ca="1" si="56"/>
        <v>0</v>
      </c>
      <c r="S864" t="str">
        <f t="shared" si="57"/>
        <v>ASR_Financial_Report_SHP21Final</v>
      </c>
      <c r="T864" s="960">
        <f t="shared" si="58"/>
        <v>44658</v>
      </c>
      <c r="U864" t="str">
        <f t="shared" si="59"/>
        <v>Unaudited</v>
      </c>
    </row>
    <row r="865" spans="1:21" x14ac:dyDescent="0.25">
      <c r="A865" t="s">
        <v>437</v>
      </c>
      <c r="B865" t="s">
        <v>1366</v>
      </c>
      <c r="C865" t="s">
        <v>1367</v>
      </c>
      <c r="D865" s="15">
        <v>1900</v>
      </c>
      <c r="E865" s="121">
        <v>1</v>
      </c>
      <c r="F865" t="s">
        <v>441</v>
      </c>
      <c r="G865" s="121">
        <v>366</v>
      </c>
      <c r="H865" t="s">
        <v>382</v>
      </c>
      <c r="I865" t="s">
        <v>488</v>
      </c>
      <c r="J865" t="s">
        <v>450</v>
      </c>
      <c r="K865" t="s">
        <v>435</v>
      </c>
      <c r="L865" s="758" t="s">
        <v>80</v>
      </c>
      <c r="M865" t="s">
        <v>97</v>
      </c>
      <c r="N865" s="681">
        <f t="shared" ca="1" si="56"/>
        <v>0</v>
      </c>
      <c r="O865" s="681">
        <f t="shared" ca="1" si="56"/>
        <v>0</v>
      </c>
      <c r="P865" s="681">
        <f t="shared" ca="1" si="56"/>
        <v>0</v>
      </c>
      <c r="Q865" s="681">
        <f t="shared" ca="1" si="56"/>
        <v>0</v>
      </c>
      <c r="R865" s="681">
        <f t="shared" ca="1" si="56"/>
        <v>0</v>
      </c>
      <c r="S865" t="str">
        <f t="shared" si="57"/>
        <v>ASR_Financial_Report_SHP21Final</v>
      </c>
      <c r="T865" s="960">
        <f t="shared" si="58"/>
        <v>44658</v>
      </c>
      <c r="U865" t="str">
        <f t="shared" si="59"/>
        <v>Unaudited</v>
      </c>
    </row>
    <row r="866" spans="1:21" x14ac:dyDescent="0.25">
      <c r="A866" t="s">
        <v>437</v>
      </c>
      <c r="B866" t="s">
        <v>1366</v>
      </c>
      <c r="C866" t="s">
        <v>1367</v>
      </c>
      <c r="D866" s="15">
        <v>1900</v>
      </c>
      <c r="E866" s="121">
        <v>1</v>
      </c>
      <c r="F866" t="s">
        <v>441</v>
      </c>
      <c r="G866" s="121">
        <v>366</v>
      </c>
      <c r="H866" t="s">
        <v>382</v>
      </c>
      <c r="I866" t="s">
        <v>488</v>
      </c>
      <c r="J866" t="s">
        <v>450</v>
      </c>
      <c r="K866" t="s">
        <v>435</v>
      </c>
      <c r="L866" s="758" t="s">
        <v>81</v>
      </c>
      <c r="M866" t="s">
        <v>98</v>
      </c>
      <c r="N866" s="681">
        <f t="shared" ca="1" si="56"/>
        <v>0</v>
      </c>
      <c r="O866" s="681">
        <f t="shared" ca="1" si="56"/>
        <v>0</v>
      </c>
      <c r="P866" s="681">
        <f t="shared" ca="1" si="56"/>
        <v>0</v>
      </c>
      <c r="Q866" s="681">
        <f t="shared" ca="1" si="56"/>
        <v>0</v>
      </c>
      <c r="R866" s="681">
        <f t="shared" ca="1" si="56"/>
        <v>0</v>
      </c>
      <c r="S866" t="str">
        <f t="shared" si="57"/>
        <v>ASR_Financial_Report_SHP21Final</v>
      </c>
      <c r="T866" s="960">
        <f t="shared" si="58"/>
        <v>44658</v>
      </c>
      <c r="U866" t="str">
        <f t="shared" si="59"/>
        <v>Unaudited</v>
      </c>
    </row>
    <row r="867" spans="1:21" x14ac:dyDescent="0.25">
      <c r="A867" t="s">
        <v>437</v>
      </c>
      <c r="B867" t="s">
        <v>1366</v>
      </c>
      <c r="C867" t="s">
        <v>1367</v>
      </c>
      <c r="D867" s="15">
        <v>1900</v>
      </c>
      <c r="E867" s="121">
        <v>1</v>
      </c>
      <c r="F867" t="s">
        <v>441</v>
      </c>
      <c r="G867" s="121">
        <v>366</v>
      </c>
      <c r="H867" t="s">
        <v>382</v>
      </c>
      <c r="I867" t="s">
        <v>488</v>
      </c>
      <c r="J867" t="s">
        <v>450</v>
      </c>
      <c r="K867" t="s">
        <v>435</v>
      </c>
      <c r="L867" s="758" t="s">
        <v>82</v>
      </c>
      <c r="M867" t="s">
        <v>99</v>
      </c>
      <c r="N867" s="681">
        <f t="shared" ca="1" si="56"/>
        <v>0</v>
      </c>
      <c r="O867" s="681">
        <f t="shared" ca="1" si="56"/>
        <v>0</v>
      </c>
      <c r="P867" s="681">
        <f t="shared" ca="1" si="56"/>
        <v>0</v>
      </c>
      <c r="Q867" s="681">
        <f t="shared" ca="1" si="56"/>
        <v>0</v>
      </c>
      <c r="R867" s="681">
        <f t="shared" ca="1" si="56"/>
        <v>0</v>
      </c>
      <c r="S867" t="str">
        <f t="shared" si="57"/>
        <v>ASR_Financial_Report_SHP21Final</v>
      </c>
      <c r="T867" s="960">
        <f t="shared" si="58"/>
        <v>44658</v>
      </c>
      <c r="U867" t="str">
        <f t="shared" si="59"/>
        <v>Unaudited</v>
      </c>
    </row>
    <row r="868" spans="1:21" x14ac:dyDescent="0.25">
      <c r="A868" t="s">
        <v>437</v>
      </c>
      <c r="B868" t="s">
        <v>1366</v>
      </c>
      <c r="C868" t="s">
        <v>1367</v>
      </c>
      <c r="D868" s="15">
        <v>1900</v>
      </c>
      <c r="E868" s="121">
        <v>1</v>
      </c>
      <c r="F868" t="s">
        <v>441</v>
      </c>
      <c r="G868" s="121">
        <v>366</v>
      </c>
      <c r="H868" t="s">
        <v>382</v>
      </c>
      <c r="I868" t="s">
        <v>488</v>
      </c>
      <c r="J868" t="s">
        <v>450</v>
      </c>
      <c r="K868" t="s">
        <v>435</v>
      </c>
      <c r="L868" s="758" t="s">
        <v>216</v>
      </c>
      <c r="M868" t="s">
        <v>100</v>
      </c>
      <c r="N868" s="681">
        <f t="shared" ca="1" si="56"/>
        <v>0</v>
      </c>
      <c r="O868" s="681">
        <f t="shared" ca="1" si="56"/>
        <v>0</v>
      </c>
      <c r="P868" s="681">
        <f t="shared" ca="1" si="56"/>
        <v>0</v>
      </c>
      <c r="Q868" s="681">
        <f t="shared" ca="1" si="56"/>
        <v>0</v>
      </c>
      <c r="R868" s="681">
        <f t="shared" ca="1" si="56"/>
        <v>0</v>
      </c>
      <c r="S868" t="str">
        <f t="shared" si="57"/>
        <v>ASR_Financial_Report_SHP21Final</v>
      </c>
      <c r="T868" s="960">
        <f t="shared" si="58"/>
        <v>44658</v>
      </c>
      <c r="U868" t="str">
        <f t="shared" si="59"/>
        <v>Unaudited</v>
      </c>
    </row>
    <row r="869" spans="1:21" x14ac:dyDescent="0.25">
      <c r="A869" t="s">
        <v>437</v>
      </c>
      <c r="B869" t="s">
        <v>1366</v>
      </c>
      <c r="C869" t="s">
        <v>1367</v>
      </c>
      <c r="D869" s="15">
        <v>1900</v>
      </c>
      <c r="E869" s="121">
        <v>1</v>
      </c>
      <c r="F869" t="s">
        <v>441</v>
      </c>
      <c r="G869" s="121">
        <v>366</v>
      </c>
      <c r="H869" t="s">
        <v>382</v>
      </c>
      <c r="I869" t="s">
        <v>488</v>
      </c>
      <c r="J869" t="s">
        <v>450</v>
      </c>
      <c r="K869" t="s">
        <v>435</v>
      </c>
      <c r="L869" s="758" t="s">
        <v>215</v>
      </c>
      <c r="M869" t="s">
        <v>28</v>
      </c>
      <c r="N869" s="681">
        <f t="shared" ca="1" si="56"/>
        <v>0</v>
      </c>
      <c r="O869" s="681">
        <f t="shared" ca="1" si="56"/>
        <v>0</v>
      </c>
      <c r="P869" s="681">
        <f t="shared" ca="1" si="56"/>
        <v>0</v>
      </c>
      <c r="Q869" s="681">
        <f t="shared" ca="1" si="56"/>
        <v>0</v>
      </c>
      <c r="R869" s="681">
        <f t="shared" ca="1" si="56"/>
        <v>0</v>
      </c>
      <c r="S869" t="str">
        <f t="shared" si="57"/>
        <v>ASR_Financial_Report_SHP21Final</v>
      </c>
      <c r="T869" s="960">
        <f t="shared" si="58"/>
        <v>44658</v>
      </c>
      <c r="U869" t="str">
        <f t="shared" si="59"/>
        <v>Unaudited</v>
      </c>
    </row>
    <row r="870" spans="1:21" x14ac:dyDescent="0.25">
      <c r="A870" t="s">
        <v>437</v>
      </c>
      <c r="B870" t="s">
        <v>1366</v>
      </c>
      <c r="C870" t="s">
        <v>1367</v>
      </c>
      <c r="D870" s="15">
        <v>1900</v>
      </c>
      <c r="E870" s="121">
        <v>1</v>
      </c>
      <c r="F870" t="s">
        <v>441</v>
      </c>
      <c r="G870" s="121">
        <v>366</v>
      </c>
      <c r="H870" t="s">
        <v>382</v>
      </c>
      <c r="I870" t="s">
        <v>488</v>
      </c>
      <c r="J870" t="s">
        <v>436</v>
      </c>
      <c r="K870" t="s">
        <v>436</v>
      </c>
      <c r="L870" s="758" t="s">
        <v>84</v>
      </c>
      <c r="M870" t="s">
        <v>327</v>
      </c>
      <c r="N870" s="681">
        <f t="shared" ca="1" si="56"/>
        <v>0</v>
      </c>
      <c r="O870" s="681">
        <f t="shared" ca="1" si="56"/>
        <v>0</v>
      </c>
      <c r="P870" s="681">
        <f t="shared" ca="1" si="56"/>
        <v>0</v>
      </c>
      <c r="Q870" s="681">
        <f t="shared" ca="1" si="56"/>
        <v>0</v>
      </c>
      <c r="R870" s="681">
        <f t="shared" ca="1" si="56"/>
        <v>0</v>
      </c>
      <c r="S870" t="str">
        <f t="shared" si="57"/>
        <v>ASR_Financial_Report_SHP21Final</v>
      </c>
      <c r="T870" s="960">
        <f t="shared" si="58"/>
        <v>44658</v>
      </c>
      <c r="U870" t="str">
        <f t="shared" si="59"/>
        <v>Unaudited</v>
      </c>
    </row>
    <row r="871" spans="1:21" x14ac:dyDescent="0.25">
      <c r="A871" t="s">
        <v>437</v>
      </c>
      <c r="B871" t="s">
        <v>1366</v>
      </c>
      <c r="C871" t="s">
        <v>1367</v>
      </c>
      <c r="D871" s="15">
        <v>1900</v>
      </c>
      <c r="E871" s="121">
        <v>1</v>
      </c>
      <c r="F871" t="s">
        <v>441</v>
      </c>
      <c r="G871" s="121">
        <v>366</v>
      </c>
      <c r="H871" t="s">
        <v>382</v>
      </c>
      <c r="I871" t="s">
        <v>488</v>
      </c>
      <c r="J871" t="s">
        <v>436</v>
      </c>
      <c r="K871" t="s">
        <v>436</v>
      </c>
      <c r="L871" s="758" t="s">
        <v>85</v>
      </c>
      <c r="M871" t="s">
        <v>325</v>
      </c>
      <c r="N871" s="681">
        <f t="shared" ca="1" si="56"/>
        <v>0</v>
      </c>
      <c r="O871" s="681">
        <f t="shared" ca="1" si="56"/>
        <v>0</v>
      </c>
      <c r="P871" s="681">
        <f t="shared" ca="1" si="56"/>
        <v>0</v>
      </c>
      <c r="Q871" s="681">
        <f t="shared" ca="1" si="56"/>
        <v>0</v>
      </c>
      <c r="R871" s="681">
        <f t="shared" ca="1" si="56"/>
        <v>0</v>
      </c>
      <c r="S871" t="str">
        <f t="shared" si="57"/>
        <v>ASR_Financial_Report_SHP21Final</v>
      </c>
      <c r="T871" s="960">
        <f t="shared" si="58"/>
        <v>44658</v>
      </c>
      <c r="U871" t="str">
        <f t="shared" si="59"/>
        <v>Unaudited</v>
      </c>
    </row>
    <row r="872" spans="1:21" x14ac:dyDescent="0.25">
      <c r="A872" t="s">
        <v>437</v>
      </c>
      <c r="B872" t="s">
        <v>1366</v>
      </c>
      <c r="C872" t="s">
        <v>1367</v>
      </c>
      <c r="D872" s="15">
        <v>1900</v>
      </c>
      <c r="E872" s="121">
        <v>1</v>
      </c>
      <c r="F872" t="s">
        <v>441</v>
      </c>
      <c r="G872" s="121">
        <v>366</v>
      </c>
      <c r="H872" t="s">
        <v>382</v>
      </c>
      <c r="I872" t="s">
        <v>488</v>
      </c>
      <c r="J872" t="s">
        <v>436</v>
      </c>
      <c r="K872" t="s">
        <v>436</v>
      </c>
      <c r="L872" s="758" t="s">
        <v>86</v>
      </c>
      <c r="M872" t="s">
        <v>494</v>
      </c>
      <c r="N872" s="681">
        <f t="shared" ca="1" si="56"/>
        <v>0</v>
      </c>
      <c r="O872" s="681">
        <f t="shared" ca="1" si="56"/>
        <v>0</v>
      </c>
      <c r="P872" s="681">
        <f t="shared" ca="1" si="56"/>
        <v>0</v>
      </c>
      <c r="Q872" s="681">
        <f t="shared" ca="1" si="56"/>
        <v>0</v>
      </c>
      <c r="R872" s="681">
        <f t="shared" ca="1" si="56"/>
        <v>0</v>
      </c>
      <c r="S872" t="str">
        <f t="shared" si="57"/>
        <v>ASR_Financial_Report_SHP21Final</v>
      </c>
      <c r="T872" s="960">
        <f t="shared" si="58"/>
        <v>44658</v>
      </c>
      <c r="U872" t="str">
        <f t="shared" si="59"/>
        <v>Unaudited</v>
      </c>
    </row>
    <row r="873" spans="1:21" x14ac:dyDescent="0.25">
      <c r="A873" t="s">
        <v>437</v>
      </c>
      <c r="B873" t="s">
        <v>1366</v>
      </c>
      <c r="C873" t="s">
        <v>1367</v>
      </c>
      <c r="D873" s="15">
        <v>1900</v>
      </c>
      <c r="E873" s="121">
        <v>1</v>
      </c>
      <c r="F873" t="s">
        <v>441</v>
      </c>
      <c r="G873" s="121">
        <v>366</v>
      </c>
      <c r="H873" t="s">
        <v>382</v>
      </c>
      <c r="I873" t="s">
        <v>488</v>
      </c>
      <c r="J873" t="s">
        <v>436</v>
      </c>
      <c r="K873" t="s">
        <v>436</v>
      </c>
      <c r="L873" s="758" t="s">
        <v>87</v>
      </c>
      <c r="M873" t="s">
        <v>495</v>
      </c>
      <c r="N873" s="681">
        <f t="shared" ca="1" si="56"/>
        <v>0</v>
      </c>
      <c r="O873" s="681">
        <f t="shared" ca="1" si="56"/>
        <v>0</v>
      </c>
      <c r="P873" s="681">
        <f t="shared" ca="1" si="56"/>
        <v>0</v>
      </c>
      <c r="Q873" s="681">
        <f t="shared" ca="1" si="56"/>
        <v>0</v>
      </c>
      <c r="R873" s="681">
        <f t="shared" ca="1" si="56"/>
        <v>0</v>
      </c>
      <c r="S873" t="str">
        <f t="shared" si="57"/>
        <v>ASR_Financial_Report_SHP21Final</v>
      </c>
      <c r="T873" s="960">
        <f t="shared" si="58"/>
        <v>44658</v>
      </c>
      <c r="U873" t="str">
        <f t="shared" si="59"/>
        <v>Unaudited</v>
      </c>
    </row>
    <row r="874" spans="1:21" x14ac:dyDescent="0.25">
      <c r="A874" t="s">
        <v>437</v>
      </c>
      <c r="B874" t="s">
        <v>1366</v>
      </c>
      <c r="C874" t="s">
        <v>1367</v>
      </c>
      <c r="D874" s="15">
        <v>1900</v>
      </c>
      <c r="E874" s="121">
        <v>1</v>
      </c>
      <c r="F874" t="s">
        <v>441</v>
      </c>
      <c r="G874" s="121">
        <v>366</v>
      </c>
      <c r="H874" t="s">
        <v>382</v>
      </c>
      <c r="I874" t="s">
        <v>488</v>
      </c>
      <c r="J874" t="s">
        <v>436</v>
      </c>
      <c r="K874" t="s">
        <v>436</v>
      </c>
      <c r="L874" s="758" t="s">
        <v>213</v>
      </c>
      <c r="M874" t="s">
        <v>496</v>
      </c>
      <c r="N874" s="681">
        <f t="shared" ca="1" si="56"/>
        <v>0</v>
      </c>
      <c r="O874" s="681">
        <f t="shared" ca="1" si="56"/>
        <v>0</v>
      </c>
      <c r="P874" s="681">
        <f t="shared" ca="1" si="56"/>
        <v>0</v>
      </c>
      <c r="Q874" s="681">
        <f t="shared" ca="1" si="56"/>
        <v>0</v>
      </c>
      <c r="R874" s="681">
        <f t="shared" ca="1" si="56"/>
        <v>0</v>
      </c>
      <c r="S874" t="str">
        <f t="shared" si="57"/>
        <v>ASR_Financial_Report_SHP21Final</v>
      </c>
      <c r="T874" s="960">
        <f t="shared" si="58"/>
        <v>44658</v>
      </c>
      <c r="U874" t="str">
        <f t="shared" si="59"/>
        <v>Unaudited</v>
      </c>
    </row>
    <row r="875" spans="1:21" x14ac:dyDescent="0.25">
      <c r="A875" t="s">
        <v>437</v>
      </c>
      <c r="B875" t="s">
        <v>1366</v>
      </c>
      <c r="C875" t="s">
        <v>1367</v>
      </c>
      <c r="D875" s="15">
        <v>1900</v>
      </c>
      <c r="E875" s="121">
        <v>1</v>
      </c>
      <c r="F875" t="s">
        <v>441</v>
      </c>
      <c r="G875" s="121">
        <v>366</v>
      </c>
      <c r="H875" t="s">
        <v>382</v>
      </c>
      <c r="I875" t="s">
        <v>489</v>
      </c>
      <c r="J875" t="s">
        <v>26</v>
      </c>
      <c r="K875" t="s">
        <v>26</v>
      </c>
      <c r="L875" s="758" t="s">
        <v>204</v>
      </c>
      <c r="M875" t="s">
        <v>26</v>
      </c>
      <c r="N875" s="681">
        <f t="shared" ca="1" si="56"/>
        <v>0</v>
      </c>
      <c r="O875" s="681">
        <f t="shared" ca="1" si="56"/>
        <v>0</v>
      </c>
      <c r="P875" s="681">
        <f t="shared" ca="1" si="56"/>
        <v>0</v>
      </c>
      <c r="Q875" s="681">
        <f t="shared" ca="1" si="56"/>
        <v>0</v>
      </c>
      <c r="R875" s="681">
        <f t="shared" ca="1" si="56"/>
        <v>0</v>
      </c>
      <c r="S875" t="str">
        <f t="shared" si="57"/>
        <v>ASR_Financial_Report_SHP21Final</v>
      </c>
      <c r="T875" s="960">
        <f t="shared" si="58"/>
        <v>44658</v>
      </c>
      <c r="U875" t="str">
        <f t="shared" si="59"/>
        <v>Unaudited</v>
      </c>
    </row>
    <row r="876" spans="1:21" x14ac:dyDescent="0.25">
      <c r="A876" t="s">
        <v>437</v>
      </c>
      <c r="B876" t="s">
        <v>1366</v>
      </c>
      <c r="C876" t="s">
        <v>1367</v>
      </c>
      <c r="D876" s="15">
        <v>1900</v>
      </c>
      <c r="E876" s="121">
        <v>1</v>
      </c>
      <c r="F876" t="s">
        <v>1012</v>
      </c>
      <c r="G876" s="121" t="s">
        <v>1365</v>
      </c>
      <c r="H876" t="s">
        <v>382</v>
      </c>
      <c r="I876" t="s">
        <v>432</v>
      </c>
      <c r="J876" t="s">
        <v>432</v>
      </c>
      <c r="K876" t="s">
        <v>432</v>
      </c>
      <c r="M876" t="s">
        <v>432</v>
      </c>
      <c r="N876" s="681">
        <f t="shared" ca="1" si="56"/>
        <v>0</v>
      </c>
      <c r="O876" s="681">
        <f t="shared" ca="1" si="56"/>
        <v>0</v>
      </c>
      <c r="P876" s="681">
        <f t="shared" ca="1" si="56"/>
        <v>0</v>
      </c>
      <c r="Q876" s="681">
        <f t="shared" ca="1" si="56"/>
        <v>0</v>
      </c>
      <c r="R876" s="681">
        <f t="shared" ca="1" si="56"/>
        <v>0</v>
      </c>
      <c r="S876" t="str">
        <f t="shared" si="57"/>
        <v>ASR_Financial_Report_SHP21Final</v>
      </c>
      <c r="T876" s="960">
        <f t="shared" si="58"/>
        <v>44658</v>
      </c>
      <c r="U876" t="str">
        <f t="shared" si="59"/>
        <v>Unaudited</v>
      </c>
    </row>
    <row r="877" spans="1:21" x14ac:dyDescent="0.25">
      <c r="A877" t="s">
        <v>437</v>
      </c>
      <c r="B877" t="s">
        <v>1366</v>
      </c>
      <c r="C877" t="s">
        <v>1367</v>
      </c>
      <c r="D877" s="15">
        <v>1900</v>
      </c>
      <c r="E877" s="121">
        <v>1</v>
      </c>
      <c r="F877" t="s">
        <v>1012</v>
      </c>
      <c r="G877" s="121" t="s">
        <v>1365</v>
      </c>
      <c r="H877" t="s">
        <v>382</v>
      </c>
      <c r="I877" t="s">
        <v>487</v>
      </c>
      <c r="J877" t="s">
        <v>12</v>
      </c>
      <c r="K877" t="s">
        <v>12</v>
      </c>
      <c r="L877" s="758">
        <v>1.1000000000000001</v>
      </c>
      <c r="M877" t="s">
        <v>12</v>
      </c>
      <c r="N877" s="681">
        <f t="shared" ca="1" si="56"/>
        <v>0</v>
      </c>
      <c r="O877" s="681">
        <f t="shared" ca="1" si="56"/>
        <v>0</v>
      </c>
      <c r="P877" s="681">
        <f t="shared" ca="1" si="56"/>
        <v>0</v>
      </c>
      <c r="Q877" s="681">
        <f t="shared" ca="1" si="56"/>
        <v>0</v>
      </c>
      <c r="R877" s="681">
        <f t="shared" ca="1" si="56"/>
        <v>0</v>
      </c>
      <c r="S877" t="str">
        <f t="shared" si="57"/>
        <v>ASR_Financial_Report_SHP21Final</v>
      </c>
      <c r="T877" s="960">
        <f t="shared" si="58"/>
        <v>44658</v>
      </c>
      <c r="U877" t="str">
        <f t="shared" si="59"/>
        <v>Unaudited</v>
      </c>
    </row>
    <row r="878" spans="1:21" x14ac:dyDescent="0.25">
      <c r="A878" t="s">
        <v>437</v>
      </c>
      <c r="B878" t="s">
        <v>1366</v>
      </c>
      <c r="C878" t="s">
        <v>1367</v>
      </c>
      <c r="D878" s="15">
        <v>1900</v>
      </c>
      <c r="E878" s="121">
        <v>1</v>
      </c>
      <c r="F878" t="s">
        <v>1012</v>
      </c>
      <c r="G878" s="121" t="s">
        <v>1365</v>
      </c>
      <c r="H878" t="s">
        <v>382</v>
      </c>
      <c r="I878" t="s">
        <v>487</v>
      </c>
      <c r="J878" t="s">
        <v>12</v>
      </c>
      <c r="K878" t="s">
        <v>222</v>
      </c>
      <c r="L878" s="758">
        <v>1.2</v>
      </c>
      <c r="M878" t="s">
        <v>222</v>
      </c>
      <c r="N878" s="681">
        <f t="shared" ca="1" si="56"/>
        <v>0</v>
      </c>
      <c r="O878" s="681">
        <f t="shared" ca="1" si="56"/>
        <v>0</v>
      </c>
      <c r="P878" s="681">
        <f t="shared" ca="1" si="56"/>
        <v>0</v>
      </c>
      <c r="Q878" s="681">
        <f t="shared" ca="1" si="56"/>
        <v>0</v>
      </c>
      <c r="R878" s="681">
        <f t="shared" ca="1" si="56"/>
        <v>0</v>
      </c>
      <c r="S878" t="str">
        <f t="shared" si="57"/>
        <v>ASR_Financial_Report_SHP21Final</v>
      </c>
      <c r="T878" s="960">
        <f t="shared" si="58"/>
        <v>44658</v>
      </c>
      <c r="U878" t="str">
        <f t="shared" si="59"/>
        <v>Unaudited</v>
      </c>
    </row>
    <row r="879" spans="1:21" x14ac:dyDescent="0.25">
      <c r="A879" t="s">
        <v>437</v>
      </c>
      <c r="B879" t="s">
        <v>1366</v>
      </c>
      <c r="C879" t="s">
        <v>1367</v>
      </c>
      <c r="D879" s="15">
        <v>1900</v>
      </c>
      <c r="E879" s="121">
        <v>1</v>
      </c>
      <c r="F879" t="s">
        <v>1012</v>
      </c>
      <c r="G879" s="121" t="s">
        <v>1365</v>
      </c>
      <c r="H879" t="s">
        <v>382</v>
      </c>
      <c r="I879" t="s">
        <v>487</v>
      </c>
      <c r="J879" t="s">
        <v>12</v>
      </c>
      <c r="K879" t="s">
        <v>1304</v>
      </c>
      <c r="L879" s="758" t="s">
        <v>1300</v>
      </c>
      <c r="M879" t="s">
        <v>1304</v>
      </c>
      <c r="N879" s="681">
        <f t="shared" ca="1" si="56"/>
        <v>0</v>
      </c>
      <c r="O879" s="681">
        <f t="shared" ca="1" si="56"/>
        <v>0</v>
      </c>
      <c r="P879" s="681">
        <f t="shared" ca="1" si="56"/>
        <v>0</v>
      </c>
      <c r="Q879" s="681">
        <f t="shared" ca="1" si="56"/>
        <v>0</v>
      </c>
      <c r="R879" s="681">
        <f t="shared" ca="1" si="56"/>
        <v>0</v>
      </c>
      <c r="S879" t="str">
        <f t="shared" si="57"/>
        <v>ASR_Financial_Report_SHP21Final</v>
      </c>
      <c r="T879" s="960">
        <f t="shared" si="58"/>
        <v>44658</v>
      </c>
      <c r="U879" t="str">
        <f t="shared" si="59"/>
        <v>Unaudited</v>
      </c>
    </row>
    <row r="880" spans="1:21" x14ac:dyDescent="0.25">
      <c r="A880" t="s">
        <v>437</v>
      </c>
      <c r="B880" t="s">
        <v>1366</v>
      </c>
      <c r="C880" t="s">
        <v>1367</v>
      </c>
      <c r="D880" s="15">
        <v>1900</v>
      </c>
      <c r="E880" s="121">
        <v>1</v>
      </c>
      <c r="F880" t="s">
        <v>1012</v>
      </c>
      <c r="G880" s="121" t="s">
        <v>1365</v>
      </c>
      <c r="H880" t="s">
        <v>382</v>
      </c>
      <c r="I880" t="s">
        <v>487</v>
      </c>
      <c r="J880" t="s">
        <v>12</v>
      </c>
      <c r="K880" t="s">
        <v>1306</v>
      </c>
      <c r="L880" s="758" t="s">
        <v>1305</v>
      </c>
      <c r="M880" t="s">
        <v>1306</v>
      </c>
      <c r="N880" s="681">
        <f t="shared" ca="1" si="56"/>
        <v>0</v>
      </c>
      <c r="O880" s="681">
        <f t="shared" ca="1" si="56"/>
        <v>0</v>
      </c>
      <c r="P880" s="681">
        <f t="shared" ca="1" si="56"/>
        <v>0</v>
      </c>
      <c r="Q880" s="681">
        <f t="shared" ca="1" si="56"/>
        <v>0</v>
      </c>
      <c r="R880" s="681">
        <f t="shared" ca="1" si="56"/>
        <v>0</v>
      </c>
      <c r="S880" t="str">
        <f t="shared" si="57"/>
        <v>ASR_Financial_Report_SHP21Final</v>
      </c>
      <c r="T880" s="960">
        <f t="shared" si="58"/>
        <v>44658</v>
      </c>
      <c r="U880" t="str">
        <f t="shared" si="59"/>
        <v>Unaudited</v>
      </c>
    </row>
    <row r="881" spans="1:21" x14ac:dyDescent="0.25">
      <c r="A881" t="s">
        <v>437</v>
      </c>
      <c r="B881" t="s">
        <v>1366</v>
      </c>
      <c r="C881" t="s">
        <v>1367</v>
      </c>
      <c r="D881" s="15">
        <v>1900</v>
      </c>
      <c r="E881" s="121">
        <v>1</v>
      </c>
      <c r="F881" t="s">
        <v>1012</v>
      </c>
      <c r="G881" s="121" t="s">
        <v>1365</v>
      </c>
      <c r="H881" t="s">
        <v>382</v>
      </c>
      <c r="I881" t="s">
        <v>487</v>
      </c>
      <c r="J881" t="s">
        <v>13</v>
      </c>
      <c r="K881" t="s">
        <v>13</v>
      </c>
      <c r="L881" s="758" t="s">
        <v>63</v>
      </c>
      <c r="M881" t="s">
        <v>13</v>
      </c>
      <c r="N881" s="681">
        <f t="shared" ca="1" si="56"/>
        <v>0</v>
      </c>
      <c r="O881" s="681">
        <f t="shared" ca="1" si="56"/>
        <v>0</v>
      </c>
      <c r="P881" s="681">
        <f t="shared" ca="1" si="56"/>
        <v>0</v>
      </c>
      <c r="Q881" s="681">
        <f t="shared" ca="1" si="56"/>
        <v>0</v>
      </c>
      <c r="R881" s="681">
        <f t="shared" ca="1" si="56"/>
        <v>0</v>
      </c>
      <c r="S881" t="str">
        <f t="shared" si="57"/>
        <v>ASR_Financial_Report_SHP21Final</v>
      </c>
      <c r="T881" s="960">
        <f t="shared" si="58"/>
        <v>44658</v>
      </c>
      <c r="U881" t="str">
        <f t="shared" si="59"/>
        <v>Unaudited</v>
      </c>
    </row>
    <row r="882" spans="1:21" x14ac:dyDescent="0.25">
      <c r="A882" t="s">
        <v>437</v>
      </c>
      <c r="B882" t="s">
        <v>1366</v>
      </c>
      <c r="C882" t="s">
        <v>1367</v>
      </c>
      <c r="D882" s="15">
        <v>1900</v>
      </c>
      <c r="E882" s="121">
        <v>1</v>
      </c>
      <c r="F882" t="s">
        <v>1012</v>
      </c>
      <c r="G882" s="121" t="s">
        <v>1365</v>
      </c>
      <c r="H882" t="s">
        <v>382</v>
      </c>
      <c r="I882" t="s">
        <v>488</v>
      </c>
      <c r="J882" t="s">
        <v>433</v>
      </c>
      <c r="K882" t="s">
        <v>777</v>
      </c>
      <c r="L882" s="758">
        <v>2.1</v>
      </c>
      <c r="M882" t="s">
        <v>712</v>
      </c>
      <c r="N882" s="681">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681">
        <f t="shared" ca="1" si="60"/>
        <v>0</v>
      </c>
      <c r="P882" s="681">
        <f t="shared" ca="1" si="60"/>
        <v>0</v>
      </c>
      <c r="Q882" s="681">
        <f t="shared" ca="1" si="60"/>
        <v>0</v>
      </c>
      <c r="R882" s="681">
        <f t="shared" ca="1" si="60"/>
        <v>0</v>
      </c>
      <c r="S882" t="str">
        <f t="shared" si="57"/>
        <v>ASR_Financial_Report_SHP21Final</v>
      </c>
      <c r="T882" s="960">
        <f t="shared" si="58"/>
        <v>44658</v>
      </c>
      <c r="U882" t="str">
        <f t="shared" si="59"/>
        <v>Unaudited</v>
      </c>
    </row>
    <row r="883" spans="1:21" x14ac:dyDescent="0.25">
      <c r="A883" t="s">
        <v>437</v>
      </c>
      <c r="B883" t="s">
        <v>1366</v>
      </c>
      <c r="C883" t="s">
        <v>1367</v>
      </c>
      <c r="D883" s="15">
        <v>1900</v>
      </c>
      <c r="E883" s="121">
        <v>1</v>
      </c>
      <c r="F883" t="s">
        <v>1012</v>
      </c>
      <c r="G883" s="121" t="s">
        <v>1365</v>
      </c>
      <c r="H883" t="s">
        <v>382</v>
      </c>
      <c r="I883" t="s">
        <v>488</v>
      </c>
      <c r="J883" t="s">
        <v>433</v>
      </c>
      <c r="K883" t="s">
        <v>777</v>
      </c>
      <c r="L883" s="758">
        <v>2.2000000000000002</v>
      </c>
      <c r="M883" t="s">
        <v>713</v>
      </c>
      <c r="N883" s="681">
        <f t="shared" ca="1" si="60"/>
        <v>0</v>
      </c>
      <c r="O883" s="681">
        <f t="shared" ca="1" si="60"/>
        <v>0</v>
      </c>
      <c r="P883" s="681">
        <f t="shared" ca="1" si="60"/>
        <v>0</v>
      </c>
      <c r="Q883" s="681">
        <f t="shared" ca="1" si="60"/>
        <v>0</v>
      </c>
      <c r="R883" s="681">
        <f t="shared" ca="1" si="60"/>
        <v>0</v>
      </c>
      <c r="S883" t="str">
        <f t="shared" si="57"/>
        <v>ASR_Financial_Report_SHP21Final</v>
      </c>
      <c r="T883" s="960">
        <f t="shared" si="58"/>
        <v>44658</v>
      </c>
      <c r="U883" t="str">
        <f t="shared" si="59"/>
        <v>Unaudited</v>
      </c>
    </row>
    <row r="884" spans="1:21" x14ac:dyDescent="0.25">
      <c r="A884" t="s">
        <v>437</v>
      </c>
      <c r="B884" t="s">
        <v>1366</v>
      </c>
      <c r="C884" t="s">
        <v>1367</v>
      </c>
      <c r="D884" s="15">
        <v>1900</v>
      </c>
      <c r="E884" s="121">
        <v>1</v>
      </c>
      <c r="F884" t="s">
        <v>1012</v>
      </c>
      <c r="G884" s="121" t="s">
        <v>1365</v>
      </c>
      <c r="H884" t="s">
        <v>382</v>
      </c>
      <c r="I884" t="s">
        <v>488</v>
      </c>
      <c r="J884" t="s">
        <v>433</v>
      </c>
      <c r="K884" t="s">
        <v>777</v>
      </c>
      <c r="L884" s="758">
        <v>2.2999999999999998</v>
      </c>
      <c r="M884" t="s">
        <v>714</v>
      </c>
      <c r="N884" s="681">
        <f t="shared" ca="1" si="60"/>
        <v>0</v>
      </c>
      <c r="O884" s="681">
        <f t="shared" ca="1" si="60"/>
        <v>0</v>
      </c>
      <c r="P884" s="681">
        <f t="shared" ca="1" si="60"/>
        <v>0</v>
      </c>
      <c r="Q884" s="681">
        <f t="shared" ca="1" si="60"/>
        <v>0</v>
      </c>
      <c r="R884" s="681">
        <f t="shared" ca="1" si="60"/>
        <v>0</v>
      </c>
      <c r="S884" t="str">
        <f t="shared" si="57"/>
        <v>ASR_Financial_Report_SHP21Final</v>
      </c>
      <c r="T884" s="960">
        <f t="shared" si="58"/>
        <v>44658</v>
      </c>
      <c r="U884" t="str">
        <f t="shared" si="59"/>
        <v>Unaudited</v>
      </c>
    </row>
    <row r="885" spans="1:21" x14ac:dyDescent="0.25">
      <c r="A885" t="s">
        <v>437</v>
      </c>
      <c r="B885" t="s">
        <v>1366</v>
      </c>
      <c r="C885" t="s">
        <v>1367</v>
      </c>
      <c r="D885" s="15">
        <v>1900</v>
      </c>
      <c r="E885" s="121">
        <v>1</v>
      </c>
      <c r="F885" t="s">
        <v>1012</v>
      </c>
      <c r="G885" s="121" t="s">
        <v>1365</v>
      </c>
      <c r="H885" t="s">
        <v>382</v>
      </c>
      <c r="I885" t="s">
        <v>488</v>
      </c>
      <c r="J885" t="s">
        <v>433</v>
      </c>
      <c r="K885" t="s">
        <v>777</v>
      </c>
      <c r="L885" s="758">
        <v>2.4</v>
      </c>
      <c r="M885" t="s">
        <v>715</v>
      </c>
      <c r="N885" s="681">
        <f t="shared" ca="1" si="60"/>
        <v>0</v>
      </c>
      <c r="O885" s="681">
        <f t="shared" ca="1" si="60"/>
        <v>0</v>
      </c>
      <c r="P885" s="681">
        <f t="shared" ca="1" si="60"/>
        <v>0</v>
      </c>
      <c r="Q885" s="681">
        <f t="shared" ca="1" si="60"/>
        <v>0</v>
      </c>
      <c r="R885" s="681">
        <f t="shared" ca="1" si="60"/>
        <v>0</v>
      </c>
      <c r="S885" t="str">
        <f t="shared" si="57"/>
        <v>ASR_Financial_Report_SHP21Final</v>
      </c>
      <c r="T885" s="960">
        <f t="shared" si="58"/>
        <v>44658</v>
      </c>
      <c r="U885" t="str">
        <f t="shared" si="59"/>
        <v>Unaudited</v>
      </c>
    </row>
    <row r="886" spans="1:21" x14ac:dyDescent="0.25">
      <c r="A886" t="s">
        <v>437</v>
      </c>
      <c r="B886" t="s">
        <v>1366</v>
      </c>
      <c r="C886" t="s">
        <v>1367</v>
      </c>
      <c r="D886" s="15">
        <v>1900</v>
      </c>
      <c r="E886" s="121">
        <v>1</v>
      </c>
      <c r="F886" t="s">
        <v>1012</v>
      </c>
      <c r="G886" s="121" t="s">
        <v>1365</v>
      </c>
      <c r="H886" t="s">
        <v>382</v>
      </c>
      <c r="I886" t="s">
        <v>488</v>
      </c>
      <c r="J886" t="s">
        <v>433</v>
      </c>
      <c r="K886" t="s">
        <v>777</v>
      </c>
      <c r="L886" s="758">
        <v>2.5</v>
      </c>
      <c r="M886" t="s">
        <v>757</v>
      </c>
      <c r="N886" s="681">
        <f t="shared" ca="1" si="60"/>
        <v>0</v>
      </c>
      <c r="O886" s="681">
        <f t="shared" ca="1" si="60"/>
        <v>0</v>
      </c>
      <c r="P886" s="681">
        <f t="shared" ca="1" si="60"/>
        <v>0</v>
      </c>
      <c r="Q886" s="681">
        <f t="shared" ca="1" si="60"/>
        <v>0</v>
      </c>
      <c r="R886" s="681">
        <f t="shared" ca="1" si="60"/>
        <v>0</v>
      </c>
      <c r="S886" t="str">
        <f t="shared" si="57"/>
        <v>ASR_Financial_Report_SHP21Final</v>
      </c>
      <c r="T886" s="960">
        <f t="shared" si="58"/>
        <v>44658</v>
      </c>
      <c r="U886" t="str">
        <f t="shared" si="59"/>
        <v>Unaudited</v>
      </c>
    </row>
    <row r="887" spans="1:21" x14ac:dyDescent="0.25">
      <c r="A887" t="s">
        <v>437</v>
      </c>
      <c r="B887" t="s">
        <v>1366</v>
      </c>
      <c r="C887" t="s">
        <v>1367</v>
      </c>
      <c r="D887" s="15">
        <v>1900</v>
      </c>
      <c r="E887" s="121">
        <v>1</v>
      </c>
      <c r="F887" t="s">
        <v>1012</v>
      </c>
      <c r="G887" s="121" t="s">
        <v>1365</v>
      </c>
      <c r="H887" t="s">
        <v>382</v>
      </c>
      <c r="I887" t="s">
        <v>488</v>
      </c>
      <c r="J887" t="s">
        <v>433</v>
      </c>
      <c r="K887" t="s">
        <v>777</v>
      </c>
      <c r="L887" s="758">
        <v>2.6</v>
      </c>
      <c r="M887" t="s">
        <v>186</v>
      </c>
      <c r="N887" s="681">
        <f t="shared" ca="1" si="60"/>
        <v>0</v>
      </c>
      <c r="O887" s="681">
        <f t="shared" ca="1" si="60"/>
        <v>0</v>
      </c>
      <c r="P887" s="681">
        <f t="shared" ca="1" si="60"/>
        <v>0</v>
      </c>
      <c r="Q887" s="681">
        <f t="shared" ca="1" si="60"/>
        <v>0</v>
      </c>
      <c r="R887" s="681">
        <f t="shared" ca="1" si="60"/>
        <v>0</v>
      </c>
      <c r="S887" t="str">
        <f t="shared" si="57"/>
        <v>ASR_Financial_Report_SHP21Final</v>
      </c>
      <c r="T887" s="960">
        <f t="shared" si="58"/>
        <v>44658</v>
      </c>
      <c r="U887" t="str">
        <f t="shared" si="59"/>
        <v>Unaudited</v>
      </c>
    </row>
    <row r="888" spans="1:21" x14ac:dyDescent="0.25">
      <c r="A888" t="s">
        <v>437</v>
      </c>
      <c r="B888" t="s">
        <v>1366</v>
      </c>
      <c r="C888" t="s">
        <v>1367</v>
      </c>
      <c r="D888" s="15">
        <v>1900</v>
      </c>
      <c r="E888" s="121">
        <v>1</v>
      </c>
      <c r="F888" t="s">
        <v>1012</v>
      </c>
      <c r="G888" s="121" t="s">
        <v>1365</v>
      </c>
      <c r="H888" t="s">
        <v>382</v>
      </c>
      <c r="I888" t="s">
        <v>488</v>
      </c>
      <c r="J888" t="s">
        <v>433</v>
      </c>
      <c r="K888" t="s">
        <v>777</v>
      </c>
      <c r="L888" s="758">
        <v>2.7</v>
      </c>
      <c r="M888" t="s">
        <v>778</v>
      </c>
      <c r="N888" s="681">
        <f t="shared" ca="1" si="60"/>
        <v>0</v>
      </c>
      <c r="O888" s="681">
        <f t="shared" ca="1" si="60"/>
        <v>0</v>
      </c>
      <c r="P888" s="681">
        <f t="shared" ca="1" si="60"/>
        <v>0</v>
      </c>
      <c r="Q888" s="681">
        <f t="shared" ca="1" si="60"/>
        <v>0</v>
      </c>
      <c r="R888" s="681">
        <f t="shared" ca="1" si="60"/>
        <v>0</v>
      </c>
      <c r="S888" t="str">
        <f t="shared" si="57"/>
        <v>ASR_Financial_Report_SHP21Final</v>
      </c>
      <c r="T888" s="960">
        <f t="shared" si="58"/>
        <v>44658</v>
      </c>
      <c r="U888" t="str">
        <f t="shared" si="59"/>
        <v>Unaudited</v>
      </c>
    </row>
    <row r="889" spans="1:21" x14ac:dyDescent="0.25">
      <c r="A889" t="s">
        <v>437</v>
      </c>
      <c r="B889" t="s">
        <v>1366</v>
      </c>
      <c r="C889" t="s">
        <v>1367</v>
      </c>
      <c r="D889" s="15">
        <v>1900</v>
      </c>
      <c r="E889" s="121">
        <v>1</v>
      </c>
      <c r="F889" t="s">
        <v>1012</v>
      </c>
      <c r="G889" s="121" t="s">
        <v>1365</v>
      </c>
      <c r="H889" t="s">
        <v>382</v>
      </c>
      <c r="I889" t="s">
        <v>488</v>
      </c>
      <c r="J889" t="s">
        <v>433</v>
      </c>
      <c r="K889" t="s">
        <v>777</v>
      </c>
      <c r="L889" s="758">
        <v>2.8</v>
      </c>
      <c r="M889" t="s">
        <v>779</v>
      </c>
      <c r="N889" s="681">
        <f t="shared" ca="1" si="60"/>
        <v>0</v>
      </c>
      <c r="O889" s="681">
        <f t="shared" ca="1" si="60"/>
        <v>0</v>
      </c>
      <c r="P889" s="681">
        <f t="shared" ca="1" si="60"/>
        <v>0</v>
      </c>
      <c r="Q889" s="681">
        <f t="shared" ca="1" si="60"/>
        <v>0</v>
      </c>
      <c r="R889" s="681">
        <f t="shared" ca="1" si="60"/>
        <v>0</v>
      </c>
      <c r="S889" t="str">
        <f t="shared" si="57"/>
        <v>ASR_Financial_Report_SHP21Final</v>
      </c>
      <c r="T889" s="960">
        <f t="shared" si="58"/>
        <v>44658</v>
      </c>
      <c r="U889" t="str">
        <f t="shared" si="59"/>
        <v>Unaudited</v>
      </c>
    </row>
    <row r="890" spans="1:21" x14ac:dyDescent="0.25">
      <c r="A890" t="s">
        <v>437</v>
      </c>
      <c r="B890" t="s">
        <v>1366</v>
      </c>
      <c r="C890" t="s">
        <v>1367</v>
      </c>
      <c r="D890" s="15">
        <v>1900</v>
      </c>
      <c r="E890" s="121">
        <v>1</v>
      </c>
      <c r="F890" t="s">
        <v>1012</v>
      </c>
      <c r="G890" s="121" t="s">
        <v>1365</v>
      </c>
      <c r="H890" t="s">
        <v>382</v>
      </c>
      <c r="I890" t="s">
        <v>488</v>
      </c>
      <c r="J890" t="s">
        <v>433</v>
      </c>
      <c r="K890" t="s">
        <v>777</v>
      </c>
      <c r="L890" s="758">
        <v>2.9</v>
      </c>
      <c r="M890" t="s">
        <v>760</v>
      </c>
      <c r="N890" s="681">
        <f t="shared" ca="1" si="60"/>
        <v>0</v>
      </c>
      <c r="O890" s="681">
        <f t="shared" ca="1" si="60"/>
        <v>0</v>
      </c>
      <c r="P890" s="681">
        <f t="shared" ca="1" si="60"/>
        <v>0</v>
      </c>
      <c r="Q890" s="681">
        <f t="shared" ca="1" si="60"/>
        <v>0</v>
      </c>
      <c r="R890" s="681">
        <f t="shared" ca="1" si="60"/>
        <v>0</v>
      </c>
      <c r="S890" t="str">
        <f t="shared" si="57"/>
        <v>ASR_Financial_Report_SHP21Final</v>
      </c>
      <c r="T890" s="960">
        <f t="shared" si="58"/>
        <v>44658</v>
      </c>
      <c r="U890" t="str">
        <f t="shared" si="59"/>
        <v>Unaudited</v>
      </c>
    </row>
    <row r="891" spans="1:21" x14ac:dyDescent="0.25">
      <c r="A891" t="s">
        <v>437</v>
      </c>
      <c r="B891" t="s">
        <v>1366</v>
      </c>
      <c r="C891" t="s">
        <v>1367</v>
      </c>
      <c r="D891" s="15">
        <v>1900</v>
      </c>
      <c r="E891" s="121">
        <v>1</v>
      </c>
      <c r="F891" t="s">
        <v>1012</v>
      </c>
      <c r="G891" s="121" t="s">
        <v>1365</v>
      </c>
      <c r="H891" t="s">
        <v>382</v>
      </c>
      <c r="I891" t="s">
        <v>488</v>
      </c>
      <c r="J891" t="s">
        <v>433</v>
      </c>
      <c r="K891" t="s">
        <v>223</v>
      </c>
      <c r="L891" s="758">
        <v>2.11</v>
      </c>
      <c r="M891" t="s">
        <v>228</v>
      </c>
      <c r="N891" s="681">
        <f t="shared" ca="1" si="60"/>
        <v>0</v>
      </c>
      <c r="O891" s="681">
        <f t="shared" ca="1" si="60"/>
        <v>0</v>
      </c>
      <c r="P891" s="681">
        <f t="shared" ca="1" si="60"/>
        <v>0</v>
      </c>
      <c r="Q891" s="681">
        <f t="shared" ca="1" si="60"/>
        <v>0</v>
      </c>
      <c r="R891" s="681">
        <f t="shared" ca="1" si="60"/>
        <v>0</v>
      </c>
      <c r="S891" t="str">
        <f t="shared" si="57"/>
        <v>ASR_Financial_Report_SHP21Final</v>
      </c>
      <c r="T891" s="960">
        <f t="shared" si="58"/>
        <v>44658</v>
      </c>
      <c r="U891" t="str">
        <f t="shared" si="59"/>
        <v>Unaudited</v>
      </c>
    </row>
    <row r="892" spans="1:21" x14ac:dyDescent="0.25">
      <c r="A892" t="s">
        <v>437</v>
      </c>
      <c r="B892" t="s">
        <v>1366</v>
      </c>
      <c r="C892" t="s">
        <v>1367</v>
      </c>
      <c r="D892" s="15">
        <v>1900</v>
      </c>
      <c r="E892" s="121">
        <v>1</v>
      </c>
      <c r="F892" t="s">
        <v>1012</v>
      </c>
      <c r="G892" s="121" t="s">
        <v>1365</v>
      </c>
      <c r="H892" t="s">
        <v>382</v>
      </c>
      <c r="I892" t="s">
        <v>488</v>
      </c>
      <c r="J892" t="s">
        <v>433</v>
      </c>
      <c r="K892" t="s">
        <v>223</v>
      </c>
      <c r="L892" s="758">
        <v>2.12</v>
      </c>
      <c r="M892" t="s">
        <v>552</v>
      </c>
      <c r="N892" s="681">
        <f t="shared" ca="1" si="60"/>
        <v>0</v>
      </c>
      <c r="O892" s="681">
        <f t="shared" ca="1" si="60"/>
        <v>0</v>
      </c>
      <c r="P892" s="681">
        <f t="shared" ca="1" si="60"/>
        <v>0</v>
      </c>
      <c r="Q892" s="681">
        <f t="shared" ca="1" si="60"/>
        <v>0</v>
      </c>
      <c r="R892" s="681">
        <f t="shared" ca="1" si="60"/>
        <v>0</v>
      </c>
      <c r="S892" t="str">
        <f t="shared" si="57"/>
        <v>ASR_Financial_Report_SHP21Final</v>
      </c>
      <c r="T892" s="960">
        <f t="shared" si="58"/>
        <v>44658</v>
      </c>
      <c r="U892" t="str">
        <f t="shared" si="59"/>
        <v>Unaudited</v>
      </c>
    </row>
    <row r="893" spans="1:21" x14ac:dyDescent="0.25">
      <c r="A893" t="s">
        <v>437</v>
      </c>
      <c r="B893" t="s">
        <v>1366</v>
      </c>
      <c r="C893" t="s">
        <v>1367</v>
      </c>
      <c r="D893" s="15">
        <v>1900</v>
      </c>
      <c r="E893" s="121">
        <v>1</v>
      </c>
      <c r="F893" t="s">
        <v>1012</v>
      </c>
      <c r="G893" s="121" t="s">
        <v>1365</v>
      </c>
      <c r="H893" t="s">
        <v>382</v>
      </c>
      <c r="I893" t="s">
        <v>488</v>
      </c>
      <c r="J893" t="s">
        <v>433</v>
      </c>
      <c r="K893" t="s">
        <v>223</v>
      </c>
      <c r="L893" s="758">
        <v>2.13</v>
      </c>
      <c r="M893" t="s">
        <v>229</v>
      </c>
      <c r="N893" s="681">
        <f t="shared" ca="1" si="60"/>
        <v>0</v>
      </c>
      <c r="O893" s="681">
        <f t="shared" ca="1" si="60"/>
        <v>0</v>
      </c>
      <c r="P893" s="681">
        <f t="shared" ca="1" si="60"/>
        <v>0</v>
      </c>
      <c r="Q893" s="681">
        <f t="shared" ca="1" si="60"/>
        <v>0</v>
      </c>
      <c r="R893" s="681">
        <f t="shared" ca="1" si="60"/>
        <v>0</v>
      </c>
      <c r="S893" t="str">
        <f t="shared" si="57"/>
        <v>ASR_Financial_Report_SHP21Final</v>
      </c>
      <c r="T893" s="960">
        <f t="shared" si="58"/>
        <v>44658</v>
      </c>
      <c r="U893" t="str">
        <f t="shared" si="59"/>
        <v>Unaudited</v>
      </c>
    </row>
    <row r="894" spans="1:21" x14ac:dyDescent="0.25">
      <c r="A894" t="s">
        <v>437</v>
      </c>
      <c r="B894" t="s">
        <v>1366</v>
      </c>
      <c r="C894" t="s">
        <v>1367</v>
      </c>
      <c r="D894" s="15">
        <v>1900</v>
      </c>
      <c r="E894" s="121">
        <v>1</v>
      </c>
      <c r="F894" t="s">
        <v>1012</v>
      </c>
      <c r="G894" s="121" t="s">
        <v>1365</v>
      </c>
      <c r="H894" t="s">
        <v>382</v>
      </c>
      <c r="I894" t="s">
        <v>488</v>
      </c>
      <c r="J894" t="s">
        <v>433</v>
      </c>
      <c r="K894" t="s">
        <v>223</v>
      </c>
      <c r="L894" s="758">
        <v>2.14</v>
      </c>
      <c r="M894" t="s">
        <v>556</v>
      </c>
      <c r="N894" s="681">
        <f t="shared" ca="1" si="60"/>
        <v>0</v>
      </c>
      <c r="O894" s="681">
        <f t="shared" ca="1" si="60"/>
        <v>0</v>
      </c>
      <c r="P894" s="681">
        <f t="shared" ca="1" si="60"/>
        <v>0</v>
      </c>
      <c r="Q894" s="681">
        <f t="shared" ca="1" si="60"/>
        <v>0</v>
      </c>
      <c r="R894" s="681">
        <f t="shared" ca="1" si="60"/>
        <v>0</v>
      </c>
      <c r="S894" t="str">
        <f t="shared" si="57"/>
        <v>ASR_Financial_Report_SHP21Final</v>
      </c>
      <c r="T894" s="960">
        <f t="shared" si="58"/>
        <v>44658</v>
      </c>
      <c r="U894" t="str">
        <f t="shared" si="59"/>
        <v>Unaudited</v>
      </c>
    </row>
    <row r="895" spans="1:21" x14ac:dyDescent="0.25">
      <c r="A895" t="s">
        <v>437</v>
      </c>
      <c r="B895" t="s">
        <v>1366</v>
      </c>
      <c r="C895" t="s">
        <v>1367</v>
      </c>
      <c r="D895" s="15">
        <v>1900</v>
      </c>
      <c r="E895" s="121">
        <v>1</v>
      </c>
      <c r="F895" t="s">
        <v>1012</v>
      </c>
      <c r="G895" s="121" t="s">
        <v>1365</v>
      </c>
      <c r="H895" t="s">
        <v>382</v>
      </c>
      <c r="I895" t="s">
        <v>488</v>
      </c>
      <c r="J895" t="s">
        <v>433</v>
      </c>
      <c r="K895" t="s">
        <v>223</v>
      </c>
      <c r="L895" s="758">
        <v>2.15</v>
      </c>
      <c r="M895" t="s">
        <v>20</v>
      </c>
      <c r="N895" s="681">
        <f t="shared" ca="1" si="60"/>
        <v>0</v>
      </c>
      <c r="O895" s="681">
        <f t="shared" ca="1" si="60"/>
        <v>0</v>
      </c>
      <c r="P895" s="681">
        <f t="shared" ca="1" si="60"/>
        <v>0</v>
      </c>
      <c r="Q895" s="681">
        <f t="shared" ca="1" si="60"/>
        <v>0</v>
      </c>
      <c r="R895" s="681">
        <f t="shared" ca="1" si="60"/>
        <v>0</v>
      </c>
      <c r="S895" t="str">
        <f t="shared" si="57"/>
        <v>ASR_Financial_Report_SHP21Final</v>
      </c>
      <c r="T895" s="960">
        <f t="shared" si="58"/>
        <v>44658</v>
      </c>
      <c r="U895" t="str">
        <f t="shared" si="59"/>
        <v>Unaudited</v>
      </c>
    </row>
    <row r="896" spans="1:21" x14ac:dyDescent="0.25">
      <c r="A896" t="s">
        <v>437</v>
      </c>
      <c r="B896" t="s">
        <v>1366</v>
      </c>
      <c r="C896" t="s">
        <v>1367</v>
      </c>
      <c r="D896" s="15">
        <v>1900</v>
      </c>
      <c r="E896" s="121">
        <v>1</v>
      </c>
      <c r="F896" t="s">
        <v>1012</v>
      </c>
      <c r="G896" s="121" t="s">
        <v>1365</v>
      </c>
      <c r="H896" t="s">
        <v>382</v>
      </c>
      <c r="I896" t="s">
        <v>488</v>
      </c>
      <c r="J896" t="s">
        <v>433</v>
      </c>
      <c r="K896" t="s">
        <v>223</v>
      </c>
      <c r="L896" s="758">
        <v>2.16</v>
      </c>
      <c r="M896" t="s">
        <v>780</v>
      </c>
      <c r="N896" s="681">
        <f t="shared" ca="1" si="60"/>
        <v>0</v>
      </c>
      <c r="O896" s="681">
        <f t="shared" ca="1" si="60"/>
        <v>0</v>
      </c>
      <c r="P896" s="681">
        <f t="shared" ca="1" si="60"/>
        <v>0</v>
      </c>
      <c r="Q896" s="681">
        <f t="shared" ca="1" si="60"/>
        <v>0</v>
      </c>
      <c r="R896" s="681">
        <f t="shared" ca="1" si="60"/>
        <v>0</v>
      </c>
      <c r="S896" t="str">
        <f t="shared" si="57"/>
        <v>ASR_Financial_Report_SHP21Final</v>
      </c>
      <c r="T896" s="960">
        <f t="shared" si="58"/>
        <v>44658</v>
      </c>
      <c r="U896" t="str">
        <f t="shared" si="59"/>
        <v>Unaudited</v>
      </c>
    </row>
    <row r="897" spans="1:21" x14ac:dyDescent="0.25">
      <c r="A897" t="s">
        <v>437</v>
      </c>
      <c r="B897" t="s">
        <v>1366</v>
      </c>
      <c r="C897" t="s">
        <v>1367</v>
      </c>
      <c r="D897" s="15">
        <v>1900</v>
      </c>
      <c r="E897" s="121">
        <v>1</v>
      </c>
      <c r="F897" t="s">
        <v>1012</v>
      </c>
      <c r="G897" s="121" t="s">
        <v>1365</v>
      </c>
      <c r="H897" t="s">
        <v>382</v>
      </c>
      <c r="I897" t="s">
        <v>488</v>
      </c>
      <c r="J897" t="s">
        <v>433</v>
      </c>
      <c r="K897" t="s">
        <v>223</v>
      </c>
      <c r="L897" s="758">
        <v>2.17</v>
      </c>
      <c r="M897" t="s">
        <v>1033</v>
      </c>
      <c r="N897" s="681">
        <f t="shared" ca="1" si="60"/>
        <v>0</v>
      </c>
      <c r="O897" s="681">
        <f t="shared" ca="1" si="60"/>
        <v>0</v>
      </c>
      <c r="P897" s="681">
        <f t="shared" ca="1" si="60"/>
        <v>0</v>
      </c>
      <c r="Q897" s="681">
        <f t="shared" ca="1" si="60"/>
        <v>0</v>
      </c>
      <c r="R897" s="681">
        <f t="shared" ca="1" si="60"/>
        <v>0</v>
      </c>
      <c r="S897" t="str">
        <f t="shared" si="57"/>
        <v>ASR_Financial_Report_SHP21Final</v>
      </c>
      <c r="T897" s="960">
        <f t="shared" si="58"/>
        <v>44658</v>
      </c>
      <c r="U897" t="str">
        <f t="shared" si="59"/>
        <v>Unaudited</v>
      </c>
    </row>
    <row r="898" spans="1:21" x14ac:dyDescent="0.25">
      <c r="A898" t="s">
        <v>437</v>
      </c>
      <c r="B898" t="s">
        <v>1366</v>
      </c>
      <c r="C898" t="s">
        <v>1367</v>
      </c>
      <c r="D898" s="15">
        <v>1900</v>
      </c>
      <c r="E898" s="121">
        <v>1</v>
      </c>
      <c r="F898" t="s">
        <v>1012</v>
      </c>
      <c r="G898" s="121" t="s">
        <v>1365</v>
      </c>
      <c r="H898" t="s">
        <v>382</v>
      </c>
      <c r="I898" t="s">
        <v>488</v>
      </c>
      <c r="J898" t="s">
        <v>433</v>
      </c>
      <c r="K898" t="s">
        <v>223</v>
      </c>
      <c r="L898" s="758">
        <v>2.1800000000000002</v>
      </c>
      <c r="M898" t="s">
        <v>648</v>
      </c>
      <c r="N898" s="681">
        <f t="shared" ca="1" si="60"/>
        <v>0</v>
      </c>
      <c r="O898" s="681">
        <f t="shared" ca="1" si="60"/>
        <v>0</v>
      </c>
      <c r="P898" s="681">
        <f t="shared" ca="1" si="60"/>
        <v>0</v>
      </c>
      <c r="Q898" s="681">
        <f t="shared" ca="1" si="60"/>
        <v>0</v>
      </c>
      <c r="R898" s="681">
        <f t="shared" ca="1" si="60"/>
        <v>0</v>
      </c>
      <c r="S898" t="str">
        <f t="shared" ref="S898:S961" si="61">file_name</f>
        <v>ASR_Financial_Report_SHP21Final</v>
      </c>
      <c r="T898" s="960">
        <f t="shared" ref="T898:T961" si="62">file_date</f>
        <v>44658</v>
      </c>
      <c r="U898" t="str">
        <f t="shared" ref="U898:U961" si="63">status</f>
        <v>Unaudited</v>
      </c>
    </row>
    <row r="899" spans="1:21" x14ac:dyDescent="0.25">
      <c r="A899" t="s">
        <v>437</v>
      </c>
      <c r="B899" t="s">
        <v>1366</v>
      </c>
      <c r="C899" t="s">
        <v>1367</v>
      </c>
      <c r="D899" s="15">
        <v>1900</v>
      </c>
      <c r="E899" s="121">
        <v>1</v>
      </c>
      <c r="F899" t="s">
        <v>1012</v>
      </c>
      <c r="G899" s="121" t="s">
        <v>1365</v>
      </c>
      <c r="H899" t="s">
        <v>382</v>
      </c>
      <c r="I899" t="s">
        <v>488</v>
      </c>
      <c r="J899" t="s">
        <v>433</v>
      </c>
      <c r="K899" t="s">
        <v>223</v>
      </c>
      <c r="L899" s="758">
        <v>2.19</v>
      </c>
      <c r="M899" t="s">
        <v>218</v>
      </c>
      <c r="N899" s="681">
        <f t="shared" ca="1" si="60"/>
        <v>0</v>
      </c>
      <c r="O899" s="681">
        <f t="shared" ca="1" si="60"/>
        <v>0</v>
      </c>
      <c r="P899" s="681">
        <f t="shared" ca="1" si="60"/>
        <v>0</v>
      </c>
      <c r="Q899" s="681">
        <f t="shared" ca="1" si="60"/>
        <v>0</v>
      </c>
      <c r="R899" s="681">
        <f t="shared" ca="1" si="60"/>
        <v>0</v>
      </c>
      <c r="S899" t="str">
        <f t="shared" si="61"/>
        <v>ASR_Financial_Report_SHP21Final</v>
      </c>
      <c r="T899" s="960">
        <f t="shared" si="62"/>
        <v>44658</v>
      </c>
      <c r="U899" t="str">
        <f t="shared" si="63"/>
        <v>Unaudited</v>
      </c>
    </row>
    <row r="900" spans="1:21" x14ac:dyDescent="0.25">
      <c r="A900" t="s">
        <v>437</v>
      </c>
      <c r="B900" t="s">
        <v>1366</v>
      </c>
      <c r="C900" t="s">
        <v>1367</v>
      </c>
      <c r="D900" s="15">
        <v>1900</v>
      </c>
      <c r="E900" s="121">
        <v>1</v>
      </c>
      <c r="F900" t="s">
        <v>1012</v>
      </c>
      <c r="G900" s="121" t="s">
        <v>1365</v>
      </c>
      <c r="H900" t="s">
        <v>382</v>
      </c>
      <c r="I900" t="s">
        <v>488</v>
      </c>
      <c r="J900" t="s">
        <v>433</v>
      </c>
      <c r="K900" t="s">
        <v>223</v>
      </c>
      <c r="L900" s="758" t="s">
        <v>691</v>
      </c>
      <c r="M900" t="s">
        <v>230</v>
      </c>
      <c r="N900" s="681">
        <f t="shared" ca="1" si="60"/>
        <v>0</v>
      </c>
      <c r="O900" s="681">
        <f t="shared" ca="1" si="60"/>
        <v>0</v>
      </c>
      <c r="P900" s="681">
        <f t="shared" ca="1" si="60"/>
        <v>0</v>
      </c>
      <c r="Q900" s="681">
        <f t="shared" ca="1" si="60"/>
        <v>0</v>
      </c>
      <c r="R900" s="681">
        <f t="shared" ca="1" si="60"/>
        <v>0</v>
      </c>
      <c r="S900" t="str">
        <f t="shared" si="61"/>
        <v>ASR_Financial_Report_SHP21Final</v>
      </c>
      <c r="T900" s="960">
        <f t="shared" si="62"/>
        <v>44658</v>
      </c>
      <c r="U900" t="str">
        <f t="shared" si="63"/>
        <v>Unaudited</v>
      </c>
    </row>
    <row r="901" spans="1:21" x14ac:dyDescent="0.25">
      <c r="A901" t="s">
        <v>437</v>
      </c>
      <c r="B901" t="s">
        <v>1366</v>
      </c>
      <c r="C901" t="s">
        <v>1367</v>
      </c>
      <c r="D901" s="15">
        <v>1900</v>
      </c>
      <c r="E901" s="121">
        <v>1</v>
      </c>
      <c r="F901" t="s">
        <v>1012</v>
      </c>
      <c r="G901" s="121" t="s">
        <v>1365</v>
      </c>
      <c r="H901" t="s">
        <v>382</v>
      </c>
      <c r="I901" t="s">
        <v>488</v>
      </c>
      <c r="J901" t="s">
        <v>433</v>
      </c>
      <c r="K901" t="s">
        <v>223</v>
      </c>
      <c r="L901" s="758">
        <v>2.21</v>
      </c>
      <c r="M901" t="s">
        <v>466</v>
      </c>
      <c r="N901" s="681">
        <f t="shared" ca="1" si="60"/>
        <v>0</v>
      </c>
      <c r="O901" s="681">
        <f t="shared" ca="1" si="60"/>
        <v>0</v>
      </c>
      <c r="P901" s="681">
        <f t="shared" ca="1" si="60"/>
        <v>0</v>
      </c>
      <c r="Q901" s="681">
        <f t="shared" ca="1" si="60"/>
        <v>0</v>
      </c>
      <c r="R901" s="681">
        <f t="shared" ca="1" si="60"/>
        <v>0</v>
      </c>
      <c r="S901" t="str">
        <f t="shared" si="61"/>
        <v>ASR_Financial_Report_SHP21Final</v>
      </c>
      <c r="T901" s="960">
        <f t="shared" si="62"/>
        <v>44658</v>
      </c>
      <c r="U901" t="str">
        <f t="shared" si="63"/>
        <v>Unaudited</v>
      </c>
    </row>
    <row r="902" spans="1:21" x14ac:dyDescent="0.25">
      <c r="A902" t="s">
        <v>437</v>
      </c>
      <c r="B902" t="s">
        <v>1366</v>
      </c>
      <c r="C902" t="s">
        <v>1367</v>
      </c>
      <c r="D902" s="15">
        <v>1900</v>
      </c>
      <c r="E902" s="121">
        <v>1</v>
      </c>
      <c r="F902" t="s">
        <v>1012</v>
      </c>
      <c r="G902" s="121" t="s">
        <v>1365</v>
      </c>
      <c r="H902" t="s">
        <v>382</v>
      </c>
      <c r="I902" t="s">
        <v>488</v>
      </c>
      <c r="J902" t="s">
        <v>433</v>
      </c>
      <c r="K902" t="s">
        <v>6</v>
      </c>
      <c r="L902" s="758" t="s">
        <v>70</v>
      </c>
      <c r="M902" t="s">
        <v>188</v>
      </c>
      <c r="N902" s="681">
        <f t="shared" ca="1" si="60"/>
        <v>0</v>
      </c>
      <c r="O902" s="681">
        <f t="shared" ca="1" si="60"/>
        <v>0</v>
      </c>
      <c r="P902" s="681">
        <f t="shared" ca="1" si="60"/>
        <v>0</v>
      </c>
      <c r="Q902" s="681">
        <f t="shared" ca="1" si="60"/>
        <v>0</v>
      </c>
      <c r="R902" s="681">
        <f t="shared" ca="1" si="60"/>
        <v>0</v>
      </c>
      <c r="S902" t="str">
        <f t="shared" si="61"/>
        <v>ASR_Financial_Report_SHP21Final</v>
      </c>
      <c r="T902" s="960">
        <f t="shared" si="62"/>
        <v>44658</v>
      </c>
      <c r="U902" t="str">
        <f t="shared" si="63"/>
        <v>Unaudited</v>
      </c>
    </row>
    <row r="903" spans="1:21" x14ac:dyDescent="0.25">
      <c r="A903" t="s">
        <v>437</v>
      </c>
      <c r="B903" t="s">
        <v>1366</v>
      </c>
      <c r="C903" t="s">
        <v>1367</v>
      </c>
      <c r="D903" s="15">
        <v>1900</v>
      </c>
      <c r="E903" s="121">
        <v>1</v>
      </c>
      <c r="F903" t="s">
        <v>1012</v>
      </c>
      <c r="G903" s="121" t="s">
        <v>1365</v>
      </c>
      <c r="H903" t="s">
        <v>382</v>
      </c>
      <c r="I903" t="s">
        <v>488</v>
      </c>
      <c r="J903" t="s">
        <v>433</v>
      </c>
      <c r="K903" t="s">
        <v>6</v>
      </c>
      <c r="L903" s="758" t="s">
        <v>71</v>
      </c>
      <c r="M903" t="s">
        <v>231</v>
      </c>
      <c r="N903" s="681">
        <f t="shared" ca="1" si="60"/>
        <v>0</v>
      </c>
      <c r="O903" s="681">
        <f t="shared" ca="1" si="60"/>
        <v>0</v>
      </c>
      <c r="P903" s="681">
        <f t="shared" ca="1" si="60"/>
        <v>0</v>
      </c>
      <c r="Q903" s="681">
        <f t="shared" ca="1" si="60"/>
        <v>0</v>
      </c>
      <c r="R903" s="681">
        <f t="shared" ca="1" si="60"/>
        <v>0</v>
      </c>
      <c r="S903" t="str">
        <f t="shared" si="61"/>
        <v>ASR_Financial_Report_SHP21Final</v>
      </c>
      <c r="T903" s="960">
        <f t="shared" si="62"/>
        <v>44658</v>
      </c>
      <c r="U903" t="str">
        <f t="shared" si="63"/>
        <v>Unaudited</v>
      </c>
    </row>
    <row r="904" spans="1:21" x14ac:dyDescent="0.25">
      <c r="A904" t="s">
        <v>437</v>
      </c>
      <c r="B904" t="s">
        <v>1366</v>
      </c>
      <c r="C904" t="s">
        <v>1367</v>
      </c>
      <c r="D904" s="15">
        <v>1900</v>
      </c>
      <c r="E904" s="121">
        <v>1</v>
      </c>
      <c r="F904" t="s">
        <v>1012</v>
      </c>
      <c r="G904" s="121" t="s">
        <v>1365</v>
      </c>
      <c r="H904" t="s">
        <v>382</v>
      </c>
      <c r="I904" t="s">
        <v>488</v>
      </c>
      <c r="J904" t="s">
        <v>433</v>
      </c>
      <c r="K904" t="s">
        <v>6</v>
      </c>
      <c r="L904" s="758" t="s">
        <v>72</v>
      </c>
      <c r="M904" t="s">
        <v>164</v>
      </c>
      <c r="N904" s="681">
        <f t="shared" ca="1" si="60"/>
        <v>0</v>
      </c>
      <c r="O904" s="681">
        <f t="shared" ca="1" si="60"/>
        <v>0</v>
      </c>
      <c r="P904" s="681">
        <f t="shared" ca="1" si="60"/>
        <v>0</v>
      </c>
      <c r="Q904" s="681">
        <f t="shared" ca="1" si="60"/>
        <v>0</v>
      </c>
      <c r="R904" s="681">
        <f t="shared" ca="1" si="60"/>
        <v>0</v>
      </c>
      <c r="S904" t="str">
        <f t="shared" si="61"/>
        <v>ASR_Financial_Report_SHP21Final</v>
      </c>
      <c r="T904" s="960">
        <f t="shared" si="62"/>
        <v>44658</v>
      </c>
      <c r="U904" t="str">
        <f t="shared" si="63"/>
        <v>Unaudited</v>
      </c>
    </row>
    <row r="905" spans="1:21" x14ac:dyDescent="0.25">
      <c r="A905" t="s">
        <v>437</v>
      </c>
      <c r="B905" t="s">
        <v>1366</v>
      </c>
      <c r="C905" t="s">
        <v>1367</v>
      </c>
      <c r="D905" s="15">
        <v>1900</v>
      </c>
      <c r="E905" s="121">
        <v>1</v>
      </c>
      <c r="F905" t="s">
        <v>1012</v>
      </c>
      <c r="G905" s="121" t="s">
        <v>1365</v>
      </c>
      <c r="H905" t="s">
        <v>382</v>
      </c>
      <c r="I905" t="s">
        <v>488</v>
      </c>
      <c r="J905" t="s">
        <v>433</v>
      </c>
      <c r="K905" t="s">
        <v>6</v>
      </c>
      <c r="L905" s="758">
        <v>3.4</v>
      </c>
      <c r="M905" t="s">
        <v>461</v>
      </c>
      <c r="N905" s="681">
        <f t="shared" ca="1" si="60"/>
        <v>0</v>
      </c>
      <c r="O905" s="681">
        <f t="shared" ca="1" si="60"/>
        <v>0</v>
      </c>
      <c r="P905" s="681">
        <f t="shared" ca="1" si="60"/>
        <v>0</v>
      </c>
      <c r="Q905" s="681">
        <f t="shared" ca="1" si="60"/>
        <v>0</v>
      </c>
      <c r="R905" s="681">
        <f t="shared" ca="1" si="60"/>
        <v>0</v>
      </c>
      <c r="S905" t="str">
        <f t="shared" si="61"/>
        <v>ASR_Financial_Report_SHP21Final</v>
      </c>
      <c r="T905" s="960">
        <f t="shared" si="62"/>
        <v>44658</v>
      </c>
      <c r="U905" t="str">
        <f t="shared" si="63"/>
        <v>Unaudited</v>
      </c>
    </row>
    <row r="906" spans="1:21" x14ac:dyDescent="0.25">
      <c r="A906" t="s">
        <v>437</v>
      </c>
      <c r="B906" t="s">
        <v>1366</v>
      </c>
      <c r="C906" t="s">
        <v>1367</v>
      </c>
      <c r="D906" s="15">
        <v>1900</v>
      </c>
      <c r="E906" s="121">
        <v>1</v>
      </c>
      <c r="F906" t="s">
        <v>1012</v>
      </c>
      <c r="G906" s="121" t="s">
        <v>1365</v>
      </c>
      <c r="H906" t="s">
        <v>382</v>
      </c>
      <c r="I906" t="s">
        <v>488</v>
      </c>
      <c r="J906" t="s">
        <v>433</v>
      </c>
      <c r="K906" t="s">
        <v>434</v>
      </c>
      <c r="L906" s="758">
        <v>4.5</v>
      </c>
      <c r="M906" t="s">
        <v>32</v>
      </c>
      <c r="N906" s="681">
        <f t="shared" ca="1" si="60"/>
        <v>0</v>
      </c>
      <c r="O906" s="681">
        <f t="shared" ca="1" si="60"/>
        <v>0</v>
      </c>
      <c r="P906" s="681">
        <f t="shared" ca="1" si="60"/>
        <v>0</v>
      </c>
      <c r="Q906" s="681">
        <f t="shared" ca="1" si="60"/>
        <v>0</v>
      </c>
      <c r="R906" s="681">
        <f t="shared" ca="1" si="60"/>
        <v>0</v>
      </c>
      <c r="S906" t="str">
        <f t="shared" si="61"/>
        <v>ASR_Financial_Report_SHP21Final</v>
      </c>
      <c r="T906" s="960">
        <f t="shared" si="62"/>
        <v>44658</v>
      </c>
      <c r="U906" t="str">
        <f t="shared" si="63"/>
        <v>Unaudited</v>
      </c>
    </row>
    <row r="907" spans="1:21" x14ac:dyDescent="0.25">
      <c r="A907" t="s">
        <v>437</v>
      </c>
      <c r="B907" t="s">
        <v>1366</v>
      </c>
      <c r="C907" t="s">
        <v>1367</v>
      </c>
      <c r="D907" s="15">
        <v>1900</v>
      </c>
      <c r="E907" s="121">
        <v>1</v>
      </c>
      <c r="F907" t="s">
        <v>1012</v>
      </c>
      <c r="G907" s="121" t="s">
        <v>1365</v>
      </c>
      <c r="H907" t="s">
        <v>382</v>
      </c>
      <c r="I907" t="s">
        <v>488</v>
      </c>
      <c r="J907" t="s">
        <v>433</v>
      </c>
      <c r="K907" t="s">
        <v>434</v>
      </c>
      <c r="L907" s="758" t="s">
        <v>925</v>
      </c>
      <c r="M907" t="s">
        <v>916</v>
      </c>
      <c r="N907" s="681">
        <f t="shared" ca="1" si="60"/>
        <v>0</v>
      </c>
      <c r="O907" s="681">
        <f t="shared" ca="1" si="60"/>
        <v>0</v>
      </c>
      <c r="P907" s="681">
        <f t="shared" ca="1" si="60"/>
        <v>0</v>
      </c>
      <c r="Q907" s="681">
        <f t="shared" ca="1" si="60"/>
        <v>0</v>
      </c>
      <c r="R907" s="681">
        <f t="shared" ca="1" si="60"/>
        <v>0</v>
      </c>
      <c r="S907" t="str">
        <f t="shared" si="61"/>
        <v>ASR_Financial_Report_SHP21Final</v>
      </c>
      <c r="T907" s="960">
        <f t="shared" si="62"/>
        <v>44658</v>
      </c>
      <c r="U907" t="str">
        <f t="shared" si="63"/>
        <v>Unaudited</v>
      </c>
    </row>
    <row r="908" spans="1:21" x14ac:dyDescent="0.25">
      <c r="A908" t="s">
        <v>437</v>
      </c>
      <c r="B908" t="s">
        <v>1366</v>
      </c>
      <c r="C908" t="s">
        <v>1367</v>
      </c>
      <c r="D908" s="15">
        <v>1900</v>
      </c>
      <c r="E908" s="121">
        <v>1</v>
      </c>
      <c r="F908" t="s">
        <v>1012</v>
      </c>
      <c r="G908" s="121" t="s">
        <v>1365</v>
      </c>
      <c r="H908" t="s">
        <v>382</v>
      </c>
      <c r="I908" t="s">
        <v>488</v>
      </c>
      <c r="J908" t="s">
        <v>433</v>
      </c>
      <c r="K908" t="s">
        <v>434</v>
      </c>
      <c r="L908" s="758" t="s">
        <v>193</v>
      </c>
      <c r="M908" t="s">
        <v>40</v>
      </c>
      <c r="N908" s="681">
        <f t="shared" ca="1" si="60"/>
        <v>0</v>
      </c>
      <c r="O908" s="681">
        <f t="shared" ca="1" si="60"/>
        <v>0</v>
      </c>
      <c r="P908" s="681">
        <f t="shared" ca="1" si="60"/>
        <v>0</v>
      </c>
      <c r="Q908" s="681">
        <f t="shared" ca="1" si="60"/>
        <v>0</v>
      </c>
      <c r="R908" s="681">
        <f t="shared" ca="1" si="60"/>
        <v>0</v>
      </c>
      <c r="S908" t="str">
        <f t="shared" si="61"/>
        <v>ASR_Financial_Report_SHP21Final</v>
      </c>
      <c r="T908" s="960">
        <f t="shared" si="62"/>
        <v>44658</v>
      </c>
      <c r="U908" t="str">
        <f t="shared" si="63"/>
        <v>Unaudited</v>
      </c>
    </row>
    <row r="909" spans="1:21" x14ac:dyDescent="0.25">
      <c r="A909" t="s">
        <v>437</v>
      </c>
      <c r="B909" t="s">
        <v>1366</v>
      </c>
      <c r="C909" t="s">
        <v>1367</v>
      </c>
      <c r="D909" s="15">
        <v>1900</v>
      </c>
      <c r="E909" s="121">
        <v>1</v>
      </c>
      <c r="F909" t="s">
        <v>1012</v>
      </c>
      <c r="G909" s="121" t="s">
        <v>1365</v>
      </c>
      <c r="H909" t="s">
        <v>382</v>
      </c>
      <c r="I909" t="s">
        <v>488</v>
      </c>
      <c r="J909" t="s">
        <v>433</v>
      </c>
      <c r="K909" t="s">
        <v>434</v>
      </c>
      <c r="L909" s="758" t="s">
        <v>192</v>
      </c>
      <c r="M909" t="s">
        <v>329</v>
      </c>
      <c r="N909" s="681">
        <f t="shared" ca="1" si="60"/>
        <v>0</v>
      </c>
      <c r="O909" s="681">
        <f t="shared" ca="1" si="60"/>
        <v>0</v>
      </c>
      <c r="P909" s="681">
        <f t="shared" ca="1" si="60"/>
        <v>0</v>
      </c>
      <c r="Q909" s="681">
        <f t="shared" ca="1" si="60"/>
        <v>0</v>
      </c>
      <c r="R909" s="681">
        <f t="shared" ca="1" si="60"/>
        <v>0</v>
      </c>
      <c r="S909" t="str">
        <f t="shared" si="61"/>
        <v>ASR_Financial_Report_SHP21Final</v>
      </c>
      <c r="T909" s="960">
        <f t="shared" si="62"/>
        <v>44658</v>
      </c>
      <c r="U909" t="str">
        <f t="shared" si="63"/>
        <v>Unaudited</v>
      </c>
    </row>
    <row r="910" spans="1:21" x14ac:dyDescent="0.25">
      <c r="A910" t="s">
        <v>437</v>
      </c>
      <c r="B910" t="s">
        <v>1366</v>
      </c>
      <c r="C910" t="s">
        <v>1367</v>
      </c>
      <c r="D910" s="15">
        <v>1900</v>
      </c>
      <c r="E910" s="121">
        <v>1</v>
      </c>
      <c r="F910" t="s">
        <v>1012</v>
      </c>
      <c r="G910" s="121" t="s">
        <v>1365</v>
      </c>
      <c r="H910" t="s">
        <v>382</v>
      </c>
      <c r="I910" t="s">
        <v>488</v>
      </c>
      <c r="J910" t="s">
        <v>450</v>
      </c>
      <c r="K910" t="s">
        <v>435</v>
      </c>
      <c r="L910" s="758" t="s">
        <v>79</v>
      </c>
      <c r="M910" t="s">
        <v>27</v>
      </c>
      <c r="N910" s="681">
        <f t="shared" ca="1" si="60"/>
        <v>0</v>
      </c>
      <c r="O910" s="681">
        <f t="shared" ca="1" si="60"/>
        <v>0</v>
      </c>
      <c r="P910" s="681">
        <f t="shared" ca="1" si="60"/>
        <v>0</v>
      </c>
      <c r="Q910" s="681">
        <f t="shared" ca="1" si="60"/>
        <v>0</v>
      </c>
      <c r="R910" s="681">
        <f t="shared" ca="1" si="60"/>
        <v>0</v>
      </c>
      <c r="S910" t="str">
        <f t="shared" si="61"/>
        <v>ASR_Financial_Report_SHP21Final</v>
      </c>
      <c r="T910" s="960">
        <f t="shared" si="62"/>
        <v>44658</v>
      </c>
      <c r="U910" t="str">
        <f t="shared" si="63"/>
        <v>Unaudited</v>
      </c>
    </row>
    <row r="911" spans="1:21" x14ac:dyDescent="0.25">
      <c r="A911" t="s">
        <v>437</v>
      </c>
      <c r="B911" t="s">
        <v>1366</v>
      </c>
      <c r="C911" t="s">
        <v>1367</v>
      </c>
      <c r="D911" s="15">
        <v>1900</v>
      </c>
      <c r="E911" s="121">
        <v>1</v>
      </c>
      <c r="F911" t="s">
        <v>1012</v>
      </c>
      <c r="G911" s="121" t="s">
        <v>1365</v>
      </c>
      <c r="H911" t="s">
        <v>382</v>
      </c>
      <c r="I911" t="s">
        <v>488</v>
      </c>
      <c r="J911" t="s">
        <v>450</v>
      </c>
      <c r="K911" t="s">
        <v>435</v>
      </c>
      <c r="L911" s="758" t="s">
        <v>80</v>
      </c>
      <c r="M911" t="s">
        <v>97</v>
      </c>
      <c r="N911" s="681">
        <f t="shared" ca="1" si="60"/>
        <v>0</v>
      </c>
      <c r="O911" s="681">
        <f t="shared" ca="1" si="60"/>
        <v>0</v>
      </c>
      <c r="P911" s="681">
        <f t="shared" ca="1" si="60"/>
        <v>0</v>
      </c>
      <c r="Q911" s="681">
        <f t="shared" ca="1" si="60"/>
        <v>0</v>
      </c>
      <c r="R911" s="681">
        <f t="shared" ca="1" si="60"/>
        <v>0</v>
      </c>
      <c r="S911" t="str">
        <f t="shared" si="61"/>
        <v>ASR_Financial_Report_SHP21Final</v>
      </c>
      <c r="T911" s="960">
        <f t="shared" si="62"/>
        <v>44658</v>
      </c>
      <c r="U911" t="str">
        <f t="shared" si="63"/>
        <v>Unaudited</v>
      </c>
    </row>
    <row r="912" spans="1:21" x14ac:dyDescent="0.25">
      <c r="A912" t="s">
        <v>437</v>
      </c>
      <c r="B912" t="s">
        <v>1366</v>
      </c>
      <c r="C912" t="s">
        <v>1367</v>
      </c>
      <c r="D912" s="15">
        <v>1900</v>
      </c>
      <c r="E912" s="121">
        <v>1</v>
      </c>
      <c r="F912" t="s">
        <v>1012</v>
      </c>
      <c r="G912" s="121" t="s">
        <v>1365</v>
      </c>
      <c r="H912" t="s">
        <v>382</v>
      </c>
      <c r="I912" t="s">
        <v>488</v>
      </c>
      <c r="J912" t="s">
        <v>450</v>
      </c>
      <c r="K912" t="s">
        <v>435</v>
      </c>
      <c r="L912" s="758" t="s">
        <v>81</v>
      </c>
      <c r="M912" t="s">
        <v>98</v>
      </c>
      <c r="N912" s="681">
        <f t="shared" ca="1" si="60"/>
        <v>0</v>
      </c>
      <c r="O912" s="681">
        <f t="shared" ca="1" si="60"/>
        <v>0</v>
      </c>
      <c r="P912" s="681">
        <f t="shared" ca="1" si="60"/>
        <v>0</v>
      </c>
      <c r="Q912" s="681">
        <f t="shared" ca="1" si="60"/>
        <v>0</v>
      </c>
      <c r="R912" s="681">
        <f t="shared" ca="1" si="60"/>
        <v>0</v>
      </c>
      <c r="S912" t="str">
        <f t="shared" si="61"/>
        <v>ASR_Financial_Report_SHP21Final</v>
      </c>
      <c r="T912" s="960">
        <f t="shared" si="62"/>
        <v>44658</v>
      </c>
      <c r="U912" t="str">
        <f t="shared" si="63"/>
        <v>Unaudited</v>
      </c>
    </row>
    <row r="913" spans="1:21" x14ac:dyDescent="0.25">
      <c r="A913" t="s">
        <v>437</v>
      </c>
      <c r="B913" t="s">
        <v>1366</v>
      </c>
      <c r="C913" t="s">
        <v>1367</v>
      </c>
      <c r="D913" s="15">
        <v>1900</v>
      </c>
      <c r="E913" s="121">
        <v>1</v>
      </c>
      <c r="F913" t="s">
        <v>1012</v>
      </c>
      <c r="G913" s="121" t="s">
        <v>1365</v>
      </c>
      <c r="H913" t="s">
        <v>382</v>
      </c>
      <c r="I913" t="s">
        <v>488</v>
      </c>
      <c r="J913" t="s">
        <v>450</v>
      </c>
      <c r="K913" t="s">
        <v>435</v>
      </c>
      <c r="L913" s="758" t="s">
        <v>82</v>
      </c>
      <c r="M913" t="s">
        <v>99</v>
      </c>
      <c r="N913" s="681">
        <f t="shared" ca="1" si="60"/>
        <v>0</v>
      </c>
      <c r="O913" s="681">
        <f t="shared" ca="1" si="60"/>
        <v>0</v>
      </c>
      <c r="P913" s="681">
        <f t="shared" ca="1" si="60"/>
        <v>0</v>
      </c>
      <c r="Q913" s="681">
        <f t="shared" ca="1" si="60"/>
        <v>0</v>
      </c>
      <c r="R913" s="681">
        <f t="shared" ca="1" si="60"/>
        <v>0</v>
      </c>
      <c r="S913" t="str">
        <f t="shared" si="61"/>
        <v>ASR_Financial_Report_SHP21Final</v>
      </c>
      <c r="T913" s="960">
        <f t="shared" si="62"/>
        <v>44658</v>
      </c>
      <c r="U913" t="str">
        <f t="shared" si="63"/>
        <v>Unaudited</v>
      </c>
    </row>
    <row r="914" spans="1:21" x14ac:dyDescent="0.25">
      <c r="A914" t="s">
        <v>437</v>
      </c>
      <c r="B914" t="s">
        <v>1366</v>
      </c>
      <c r="C914" t="s">
        <v>1367</v>
      </c>
      <c r="D914" s="15">
        <v>1900</v>
      </c>
      <c r="E914" s="121">
        <v>1</v>
      </c>
      <c r="F914" t="s">
        <v>1012</v>
      </c>
      <c r="G914" s="121" t="s">
        <v>1365</v>
      </c>
      <c r="H914" t="s">
        <v>382</v>
      </c>
      <c r="I914" t="s">
        <v>488</v>
      </c>
      <c r="J914" t="s">
        <v>450</v>
      </c>
      <c r="K914" t="s">
        <v>435</v>
      </c>
      <c r="L914" s="758" t="s">
        <v>216</v>
      </c>
      <c r="M914" t="s">
        <v>100</v>
      </c>
      <c r="N914" s="681">
        <f t="shared" ca="1" si="60"/>
        <v>0</v>
      </c>
      <c r="O914" s="681">
        <f t="shared" ca="1" si="60"/>
        <v>0</v>
      </c>
      <c r="P914" s="681">
        <f t="shared" ca="1" si="60"/>
        <v>0</v>
      </c>
      <c r="Q914" s="681">
        <f t="shared" ca="1" si="60"/>
        <v>0</v>
      </c>
      <c r="R914" s="681">
        <f t="shared" ca="1" si="60"/>
        <v>0</v>
      </c>
      <c r="S914" t="str">
        <f t="shared" si="61"/>
        <v>ASR_Financial_Report_SHP21Final</v>
      </c>
      <c r="T914" s="960">
        <f t="shared" si="62"/>
        <v>44658</v>
      </c>
      <c r="U914" t="str">
        <f t="shared" si="63"/>
        <v>Unaudited</v>
      </c>
    </row>
    <row r="915" spans="1:21" x14ac:dyDescent="0.25">
      <c r="A915" t="s">
        <v>437</v>
      </c>
      <c r="B915" t="s">
        <v>1366</v>
      </c>
      <c r="C915" t="s">
        <v>1367</v>
      </c>
      <c r="D915" s="15">
        <v>1900</v>
      </c>
      <c r="E915" s="121">
        <v>1</v>
      </c>
      <c r="F915" t="s">
        <v>1012</v>
      </c>
      <c r="G915" s="121" t="s">
        <v>1365</v>
      </c>
      <c r="H915" t="s">
        <v>382</v>
      </c>
      <c r="I915" t="s">
        <v>488</v>
      </c>
      <c r="J915" t="s">
        <v>450</v>
      </c>
      <c r="K915" t="s">
        <v>435</v>
      </c>
      <c r="L915" s="758" t="s">
        <v>215</v>
      </c>
      <c r="M915" t="s">
        <v>28</v>
      </c>
      <c r="N915" s="681">
        <f t="shared" ca="1" si="60"/>
        <v>0</v>
      </c>
      <c r="O915" s="681">
        <f t="shared" ca="1" si="60"/>
        <v>0</v>
      </c>
      <c r="P915" s="681">
        <f t="shared" ca="1" si="60"/>
        <v>0</v>
      </c>
      <c r="Q915" s="681">
        <f t="shared" ca="1" si="60"/>
        <v>0</v>
      </c>
      <c r="R915" s="681">
        <f t="shared" ca="1" si="60"/>
        <v>0</v>
      </c>
      <c r="S915" t="str">
        <f t="shared" si="61"/>
        <v>ASR_Financial_Report_SHP21Final</v>
      </c>
      <c r="T915" s="960">
        <f t="shared" si="62"/>
        <v>44658</v>
      </c>
      <c r="U915" t="str">
        <f t="shared" si="63"/>
        <v>Unaudited</v>
      </c>
    </row>
    <row r="916" spans="1:21" x14ac:dyDescent="0.25">
      <c r="A916" t="s">
        <v>437</v>
      </c>
      <c r="B916" t="s">
        <v>1366</v>
      </c>
      <c r="C916" t="s">
        <v>1367</v>
      </c>
      <c r="D916" s="15">
        <v>1900</v>
      </c>
      <c r="E916" s="121">
        <v>1</v>
      </c>
      <c r="F916" t="s">
        <v>1012</v>
      </c>
      <c r="G916" s="121" t="s">
        <v>1365</v>
      </c>
      <c r="H916" t="s">
        <v>382</v>
      </c>
      <c r="I916" t="s">
        <v>488</v>
      </c>
      <c r="J916" t="s">
        <v>436</v>
      </c>
      <c r="K916" t="s">
        <v>436</v>
      </c>
      <c r="L916" s="758" t="s">
        <v>84</v>
      </c>
      <c r="M916" t="s">
        <v>327</v>
      </c>
      <c r="N916" s="681">
        <f t="shared" ca="1" si="60"/>
        <v>0</v>
      </c>
      <c r="O916" s="681">
        <f t="shared" ca="1" si="60"/>
        <v>0</v>
      </c>
      <c r="P916" s="681">
        <f t="shared" ca="1" si="60"/>
        <v>0</v>
      </c>
      <c r="Q916" s="681">
        <f t="shared" ca="1" si="60"/>
        <v>0</v>
      </c>
      <c r="R916" s="681">
        <f t="shared" ca="1" si="60"/>
        <v>0</v>
      </c>
      <c r="S916" t="str">
        <f t="shared" si="61"/>
        <v>ASR_Financial_Report_SHP21Final</v>
      </c>
      <c r="T916" s="960">
        <f t="shared" si="62"/>
        <v>44658</v>
      </c>
      <c r="U916" t="str">
        <f t="shared" si="63"/>
        <v>Unaudited</v>
      </c>
    </row>
    <row r="917" spans="1:21" x14ac:dyDescent="0.25">
      <c r="A917" t="s">
        <v>437</v>
      </c>
      <c r="B917" t="s">
        <v>1366</v>
      </c>
      <c r="C917" t="s">
        <v>1367</v>
      </c>
      <c r="D917" s="15">
        <v>1900</v>
      </c>
      <c r="E917" s="121">
        <v>1</v>
      </c>
      <c r="F917" t="s">
        <v>1012</v>
      </c>
      <c r="G917" s="121" t="s">
        <v>1365</v>
      </c>
      <c r="H917" t="s">
        <v>382</v>
      </c>
      <c r="I917" t="s">
        <v>488</v>
      </c>
      <c r="J917" t="s">
        <v>436</v>
      </c>
      <c r="K917" t="s">
        <v>436</v>
      </c>
      <c r="L917" s="758" t="s">
        <v>85</v>
      </c>
      <c r="M917" t="s">
        <v>325</v>
      </c>
      <c r="N917" s="681">
        <f t="shared" ca="1" si="60"/>
        <v>0</v>
      </c>
      <c r="O917" s="681">
        <f t="shared" ca="1" si="60"/>
        <v>0</v>
      </c>
      <c r="P917" s="681">
        <f t="shared" ca="1" si="60"/>
        <v>0</v>
      </c>
      <c r="Q917" s="681">
        <f t="shared" ca="1" si="60"/>
        <v>0</v>
      </c>
      <c r="R917" s="681">
        <f t="shared" ca="1" si="60"/>
        <v>0</v>
      </c>
      <c r="S917" t="str">
        <f t="shared" si="61"/>
        <v>ASR_Financial_Report_SHP21Final</v>
      </c>
      <c r="T917" s="960">
        <f t="shared" si="62"/>
        <v>44658</v>
      </c>
      <c r="U917" t="str">
        <f t="shared" si="63"/>
        <v>Unaudited</v>
      </c>
    </row>
    <row r="918" spans="1:21" x14ac:dyDescent="0.25">
      <c r="A918" t="s">
        <v>437</v>
      </c>
      <c r="B918" t="s">
        <v>1366</v>
      </c>
      <c r="C918" t="s">
        <v>1367</v>
      </c>
      <c r="D918" s="15">
        <v>1900</v>
      </c>
      <c r="E918" s="121">
        <v>1</v>
      </c>
      <c r="F918" t="s">
        <v>1012</v>
      </c>
      <c r="G918" s="121" t="s">
        <v>1365</v>
      </c>
      <c r="H918" t="s">
        <v>382</v>
      </c>
      <c r="I918" t="s">
        <v>488</v>
      </c>
      <c r="J918" t="s">
        <v>436</v>
      </c>
      <c r="K918" t="s">
        <v>436</v>
      </c>
      <c r="L918" s="758" t="s">
        <v>86</v>
      </c>
      <c r="M918" t="s">
        <v>494</v>
      </c>
      <c r="N918" s="681">
        <f t="shared" ca="1" si="60"/>
        <v>0</v>
      </c>
      <c r="O918" s="681">
        <f t="shared" ca="1" si="60"/>
        <v>0</v>
      </c>
      <c r="P918" s="681">
        <f t="shared" ca="1" si="60"/>
        <v>0</v>
      </c>
      <c r="Q918" s="681">
        <f t="shared" ca="1" si="60"/>
        <v>0</v>
      </c>
      <c r="R918" s="681">
        <f t="shared" ca="1" si="60"/>
        <v>0</v>
      </c>
      <c r="S918" t="str">
        <f t="shared" si="61"/>
        <v>ASR_Financial_Report_SHP21Final</v>
      </c>
      <c r="T918" s="960">
        <f t="shared" si="62"/>
        <v>44658</v>
      </c>
      <c r="U918" t="str">
        <f t="shared" si="63"/>
        <v>Unaudited</v>
      </c>
    </row>
    <row r="919" spans="1:21" x14ac:dyDescent="0.25">
      <c r="A919" t="s">
        <v>437</v>
      </c>
      <c r="B919" t="s">
        <v>1366</v>
      </c>
      <c r="C919" t="s">
        <v>1367</v>
      </c>
      <c r="D919" s="15">
        <v>1900</v>
      </c>
      <c r="E919" s="121">
        <v>1</v>
      </c>
      <c r="F919" t="s">
        <v>1012</v>
      </c>
      <c r="G919" s="121" t="s">
        <v>1365</v>
      </c>
      <c r="H919" t="s">
        <v>382</v>
      </c>
      <c r="I919" t="s">
        <v>488</v>
      </c>
      <c r="J919" t="s">
        <v>436</v>
      </c>
      <c r="K919" t="s">
        <v>436</v>
      </c>
      <c r="L919" s="758" t="s">
        <v>87</v>
      </c>
      <c r="M919" t="s">
        <v>495</v>
      </c>
      <c r="N919" s="681">
        <f t="shared" ca="1" si="60"/>
        <v>0</v>
      </c>
      <c r="O919" s="681">
        <f t="shared" ca="1" si="60"/>
        <v>0</v>
      </c>
      <c r="P919" s="681">
        <f t="shared" ca="1" si="60"/>
        <v>0</v>
      </c>
      <c r="Q919" s="681">
        <f t="shared" ca="1" si="60"/>
        <v>0</v>
      </c>
      <c r="R919" s="681">
        <f t="shared" ca="1" si="60"/>
        <v>0</v>
      </c>
      <c r="S919" t="str">
        <f t="shared" si="61"/>
        <v>ASR_Financial_Report_SHP21Final</v>
      </c>
      <c r="T919" s="960">
        <f t="shared" si="62"/>
        <v>44658</v>
      </c>
      <c r="U919" t="str">
        <f t="shared" si="63"/>
        <v>Unaudited</v>
      </c>
    </row>
    <row r="920" spans="1:21" x14ac:dyDescent="0.25">
      <c r="A920" t="s">
        <v>437</v>
      </c>
      <c r="B920" t="s">
        <v>1366</v>
      </c>
      <c r="C920" t="s">
        <v>1367</v>
      </c>
      <c r="D920" s="15">
        <v>1900</v>
      </c>
      <c r="E920" s="121">
        <v>1</v>
      </c>
      <c r="F920" t="s">
        <v>1012</v>
      </c>
      <c r="G920" s="121" t="s">
        <v>1365</v>
      </c>
      <c r="H920" t="s">
        <v>382</v>
      </c>
      <c r="I920" t="s">
        <v>488</v>
      </c>
      <c r="J920" t="s">
        <v>436</v>
      </c>
      <c r="K920" t="s">
        <v>436</v>
      </c>
      <c r="L920" s="758" t="s">
        <v>213</v>
      </c>
      <c r="M920" t="s">
        <v>496</v>
      </c>
      <c r="N920" s="681">
        <f t="shared" ca="1" si="60"/>
        <v>0</v>
      </c>
      <c r="O920" s="681">
        <f t="shared" ca="1" si="60"/>
        <v>0</v>
      </c>
      <c r="P920" s="681">
        <f t="shared" ca="1" si="60"/>
        <v>0</v>
      </c>
      <c r="Q920" s="681">
        <f t="shared" ca="1" si="60"/>
        <v>0</v>
      </c>
      <c r="R920" s="681">
        <f t="shared" ca="1" si="60"/>
        <v>0</v>
      </c>
      <c r="S920" t="str">
        <f t="shared" si="61"/>
        <v>ASR_Financial_Report_SHP21Final</v>
      </c>
      <c r="T920" s="960">
        <f t="shared" si="62"/>
        <v>44658</v>
      </c>
      <c r="U920" t="str">
        <f t="shared" si="63"/>
        <v>Unaudited</v>
      </c>
    </row>
    <row r="921" spans="1:21" x14ac:dyDescent="0.25">
      <c r="A921" t="s">
        <v>437</v>
      </c>
      <c r="B921" t="s">
        <v>1366</v>
      </c>
      <c r="C921" t="s">
        <v>1367</v>
      </c>
      <c r="D921" s="15">
        <v>1900</v>
      </c>
      <c r="E921" s="121">
        <v>1</v>
      </c>
      <c r="F921" t="s">
        <v>1012</v>
      </c>
      <c r="G921" s="121" t="s">
        <v>1365</v>
      </c>
      <c r="H921" t="s">
        <v>382</v>
      </c>
      <c r="I921" t="s">
        <v>489</v>
      </c>
      <c r="J921" t="s">
        <v>26</v>
      </c>
      <c r="K921" t="s">
        <v>26</v>
      </c>
      <c r="L921" s="758" t="s">
        <v>204</v>
      </c>
      <c r="M921" t="s">
        <v>26</v>
      </c>
      <c r="N921" s="681">
        <f t="shared" ca="1" si="60"/>
        <v>0</v>
      </c>
      <c r="O921" s="681">
        <f t="shared" ca="1" si="60"/>
        <v>0</v>
      </c>
      <c r="P921" s="681">
        <f t="shared" ca="1" si="60"/>
        <v>0</v>
      </c>
      <c r="Q921" s="681">
        <f t="shared" ca="1" si="60"/>
        <v>0</v>
      </c>
      <c r="R921" s="681">
        <f t="shared" ca="1" si="60"/>
        <v>0</v>
      </c>
      <c r="S921" t="str">
        <f t="shared" si="61"/>
        <v>ASR_Financial_Report_SHP21Final</v>
      </c>
      <c r="T921" s="960">
        <f t="shared" si="62"/>
        <v>44658</v>
      </c>
      <c r="U921" t="str">
        <f t="shared" si="63"/>
        <v>Unaudited</v>
      </c>
    </row>
    <row r="922" spans="1:21" x14ac:dyDescent="0.25">
      <c r="A922" t="s">
        <v>437</v>
      </c>
      <c r="B922" t="s">
        <v>1366</v>
      </c>
      <c r="C922" t="s">
        <v>1367</v>
      </c>
      <c r="D922" s="15">
        <v>1900</v>
      </c>
      <c r="E922" s="121">
        <v>1</v>
      </c>
      <c r="F922" t="s">
        <v>438</v>
      </c>
      <c r="G922" s="121">
        <v>91</v>
      </c>
      <c r="H922" t="s">
        <v>383</v>
      </c>
      <c r="I922" t="s">
        <v>432</v>
      </c>
      <c r="J922" t="s">
        <v>432</v>
      </c>
      <c r="K922" t="s">
        <v>432</v>
      </c>
      <c r="M922" t="s">
        <v>432</v>
      </c>
      <c r="N922" s="681">
        <f t="shared" ca="1" si="60"/>
        <v>0</v>
      </c>
      <c r="O922" s="681">
        <f t="shared" ca="1" si="60"/>
        <v>0</v>
      </c>
      <c r="P922" s="681">
        <f t="shared" ca="1" si="60"/>
        <v>0</v>
      </c>
      <c r="Q922" s="681">
        <f t="shared" ca="1" si="60"/>
        <v>0</v>
      </c>
      <c r="R922" s="681">
        <f t="shared" ca="1" si="60"/>
        <v>0</v>
      </c>
      <c r="S922" t="str">
        <f t="shared" si="61"/>
        <v>ASR_Financial_Report_SHP21Final</v>
      </c>
      <c r="T922" s="960">
        <f t="shared" si="62"/>
        <v>44658</v>
      </c>
      <c r="U922" t="str">
        <f t="shared" si="63"/>
        <v>Unaudited</v>
      </c>
    </row>
    <row r="923" spans="1:21" x14ac:dyDescent="0.25">
      <c r="A923" t="s">
        <v>437</v>
      </c>
      <c r="B923" t="s">
        <v>1366</v>
      </c>
      <c r="C923" t="s">
        <v>1367</v>
      </c>
      <c r="D923" s="15">
        <v>1900</v>
      </c>
      <c r="E923" s="121">
        <v>1</v>
      </c>
      <c r="F923" t="s">
        <v>438</v>
      </c>
      <c r="G923" s="121">
        <v>91</v>
      </c>
      <c r="H923" t="s">
        <v>383</v>
      </c>
      <c r="I923" t="s">
        <v>487</v>
      </c>
      <c r="J923" t="s">
        <v>12</v>
      </c>
      <c r="K923" t="s">
        <v>12</v>
      </c>
      <c r="L923" s="758">
        <v>1.1000000000000001</v>
      </c>
      <c r="M923" t="s">
        <v>12</v>
      </c>
      <c r="N923" s="681">
        <f t="shared" ca="1" si="60"/>
        <v>0</v>
      </c>
      <c r="O923" s="681">
        <f t="shared" ca="1" si="60"/>
        <v>0</v>
      </c>
      <c r="P923" s="681">
        <f t="shared" ca="1" si="60"/>
        <v>0</v>
      </c>
      <c r="Q923" s="681">
        <f t="shared" ca="1" si="60"/>
        <v>0</v>
      </c>
      <c r="R923" s="681">
        <f t="shared" ca="1" si="60"/>
        <v>0</v>
      </c>
      <c r="S923" t="str">
        <f t="shared" si="61"/>
        <v>ASR_Financial_Report_SHP21Final</v>
      </c>
      <c r="T923" s="960">
        <f t="shared" si="62"/>
        <v>44658</v>
      </c>
      <c r="U923" t="str">
        <f t="shared" si="63"/>
        <v>Unaudited</v>
      </c>
    </row>
    <row r="924" spans="1:21" x14ac:dyDescent="0.25">
      <c r="A924" t="s">
        <v>437</v>
      </c>
      <c r="B924" t="s">
        <v>1366</v>
      </c>
      <c r="C924" t="s">
        <v>1367</v>
      </c>
      <c r="D924" s="15">
        <v>1900</v>
      </c>
      <c r="E924" s="121">
        <v>1</v>
      </c>
      <c r="F924" t="s">
        <v>438</v>
      </c>
      <c r="G924" s="121">
        <v>91</v>
      </c>
      <c r="H924" t="s">
        <v>383</v>
      </c>
      <c r="I924" t="s">
        <v>487</v>
      </c>
      <c r="J924" t="s">
        <v>12</v>
      </c>
      <c r="K924" t="s">
        <v>222</v>
      </c>
      <c r="L924" s="758">
        <v>1.2</v>
      </c>
      <c r="M924" t="s">
        <v>222</v>
      </c>
      <c r="N924" s="681">
        <f t="shared" ca="1" si="60"/>
        <v>0</v>
      </c>
      <c r="O924" s="681">
        <f t="shared" ca="1" si="60"/>
        <v>0</v>
      </c>
      <c r="P924" s="681">
        <f t="shared" ca="1" si="60"/>
        <v>0</v>
      </c>
      <c r="Q924" s="681">
        <f t="shared" ca="1" si="60"/>
        <v>0</v>
      </c>
      <c r="R924" s="681">
        <f t="shared" ca="1" si="60"/>
        <v>0</v>
      </c>
      <c r="S924" t="str">
        <f t="shared" si="61"/>
        <v>ASR_Financial_Report_SHP21Final</v>
      </c>
      <c r="T924" s="960">
        <f t="shared" si="62"/>
        <v>44658</v>
      </c>
      <c r="U924" t="str">
        <f t="shared" si="63"/>
        <v>Unaudited</v>
      </c>
    </row>
    <row r="925" spans="1:21" x14ac:dyDescent="0.25">
      <c r="A925" t="s">
        <v>437</v>
      </c>
      <c r="B925" t="s">
        <v>1366</v>
      </c>
      <c r="C925" t="s">
        <v>1367</v>
      </c>
      <c r="D925" s="15">
        <v>1900</v>
      </c>
      <c r="E925" s="121">
        <v>1</v>
      </c>
      <c r="F925" t="s">
        <v>438</v>
      </c>
      <c r="G925" s="121">
        <v>91</v>
      </c>
      <c r="H925" t="s">
        <v>383</v>
      </c>
      <c r="I925" t="s">
        <v>487</v>
      </c>
      <c r="J925" t="s">
        <v>12</v>
      </c>
      <c r="K925" t="s">
        <v>1304</v>
      </c>
      <c r="L925" s="758" t="s">
        <v>1300</v>
      </c>
      <c r="M925" t="s">
        <v>1304</v>
      </c>
      <c r="N925" s="681">
        <f t="shared" ca="1" si="60"/>
        <v>0</v>
      </c>
      <c r="O925" s="681">
        <f t="shared" ca="1" si="60"/>
        <v>0</v>
      </c>
      <c r="P925" s="681">
        <f t="shared" ca="1" si="60"/>
        <v>0</v>
      </c>
      <c r="Q925" s="681">
        <f t="shared" ca="1" si="60"/>
        <v>0</v>
      </c>
      <c r="R925" s="681">
        <f t="shared" ca="1" si="60"/>
        <v>0</v>
      </c>
      <c r="S925" t="str">
        <f t="shared" si="61"/>
        <v>ASR_Financial_Report_SHP21Final</v>
      </c>
      <c r="T925" s="960">
        <f t="shared" si="62"/>
        <v>44658</v>
      </c>
      <c r="U925" t="str">
        <f t="shared" si="63"/>
        <v>Unaudited</v>
      </c>
    </row>
    <row r="926" spans="1:21" x14ac:dyDescent="0.25">
      <c r="A926" t="s">
        <v>437</v>
      </c>
      <c r="B926" t="s">
        <v>1366</v>
      </c>
      <c r="C926" t="s">
        <v>1367</v>
      </c>
      <c r="D926" s="15">
        <v>1900</v>
      </c>
      <c r="E926" s="121">
        <v>1</v>
      </c>
      <c r="F926" t="s">
        <v>438</v>
      </c>
      <c r="G926" s="121">
        <v>91</v>
      </c>
      <c r="H926" t="s">
        <v>383</v>
      </c>
      <c r="I926" t="s">
        <v>487</v>
      </c>
      <c r="J926" t="s">
        <v>12</v>
      </c>
      <c r="K926" t="s">
        <v>1306</v>
      </c>
      <c r="L926" s="758" t="s">
        <v>1305</v>
      </c>
      <c r="M926" t="s">
        <v>1306</v>
      </c>
      <c r="N926" s="681">
        <f t="shared" ca="1" si="60"/>
        <v>0</v>
      </c>
      <c r="O926" s="681">
        <f t="shared" ca="1" si="60"/>
        <v>0</v>
      </c>
      <c r="P926" s="681">
        <f t="shared" ca="1" si="60"/>
        <v>0</v>
      </c>
      <c r="Q926" s="681">
        <f t="shared" ca="1" si="60"/>
        <v>0</v>
      </c>
      <c r="R926" s="681">
        <f t="shared" ca="1" si="60"/>
        <v>0</v>
      </c>
      <c r="S926" t="str">
        <f t="shared" si="61"/>
        <v>ASR_Financial_Report_SHP21Final</v>
      </c>
      <c r="T926" s="960">
        <f t="shared" si="62"/>
        <v>44658</v>
      </c>
      <c r="U926" t="str">
        <f t="shared" si="63"/>
        <v>Unaudited</v>
      </c>
    </row>
    <row r="927" spans="1:21" x14ac:dyDescent="0.25">
      <c r="A927" t="s">
        <v>437</v>
      </c>
      <c r="B927" t="s">
        <v>1366</v>
      </c>
      <c r="C927" t="s">
        <v>1367</v>
      </c>
      <c r="D927" s="15">
        <v>1900</v>
      </c>
      <c r="E927" s="121">
        <v>1</v>
      </c>
      <c r="F927" t="s">
        <v>438</v>
      </c>
      <c r="G927" s="121">
        <v>91</v>
      </c>
      <c r="H927" t="s">
        <v>383</v>
      </c>
      <c r="I927" t="s">
        <v>487</v>
      </c>
      <c r="J927" t="s">
        <v>13</v>
      </c>
      <c r="K927" t="s">
        <v>13</v>
      </c>
      <c r="L927" s="758" t="s">
        <v>63</v>
      </c>
      <c r="M927" t="s">
        <v>13</v>
      </c>
      <c r="N927" s="681">
        <f t="shared" ca="1" si="60"/>
        <v>0</v>
      </c>
      <c r="O927" s="681">
        <f t="shared" ca="1" si="60"/>
        <v>0</v>
      </c>
      <c r="P927" s="681">
        <f t="shared" ca="1" si="60"/>
        <v>0</v>
      </c>
      <c r="Q927" s="681">
        <f t="shared" ca="1" si="60"/>
        <v>0</v>
      </c>
      <c r="R927" s="681">
        <f t="shared" ca="1" si="60"/>
        <v>0</v>
      </c>
      <c r="S927" t="str">
        <f t="shared" si="61"/>
        <v>ASR_Financial_Report_SHP21Final</v>
      </c>
      <c r="T927" s="960">
        <f t="shared" si="62"/>
        <v>44658</v>
      </c>
      <c r="U927" t="str">
        <f t="shared" si="63"/>
        <v>Unaudited</v>
      </c>
    </row>
    <row r="928" spans="1:21" x14ac:dyDescent="0.25">
      <c r="A928" t="s">
        <v>437</v>
      </c>
      <c r="B928" t="s">
        <v>1366</v>
      </c>
      <c r="C928" t="s">
        <v>1367</v>
      </c>
      <c r="D928" s="15">
        <v>1900</v>
      </c>
      <c r="E928" s="121">
        <v>1</v>
      </c>
      <c r="F928" t="s">
        <v>438</v>
      </c>
      <c r="G928" s="121">
        <v>91</v>
      </c>
      <c r="H928" t="s">
        <v>383</v>
      </c>
      <c r="I928" t="s">
        <v>488</v>
      </c>
      <c r="J928" t="s">
        <v>433</v>
      </c>
      <c r="K928" t="s">
        <v>777</v>
      </c>
      <c r="L928" s="758">
        <v>2.1</v>
      </c>
      <c r="M928" t="s">
        <v>712</v>
      </c>
      <c r="N928" s="681">
        <f t="shared" ca="1" si="60"/>
        <v>0</v>
      </c>
      <c r="O928" s="681">
        <f t="shared" ca="1" si="60"/>
        <v>0</v>
      </c>
      <c r="P928" s="681">
        <f t="shared" ca="1" si="60"/>
        <v>0</v>
      </c>
      <c r="Q928" s="681">
        <f t="shared" ca="1" si="60"/>
        <v>0</v>
      </c>
      <c r="R928" s="681">
        <f t="shared" ca="1" si="60"/>
        <v>0</v>
      </c>
      <c r="S928" t="str">
        <f t="shared" si="61"/>
        <v>ASR_Financial_Report_SHP21Final</v>
      </c>
      <c r="T928" s="960">
        <f t="shared" si="62"/>
        <v>44658</v>
      </c>
      <c r="U928" t="str">
        <f t="shared" si="63"/>
        <v>Unaudited</v>
      </c>
    </row>
    <row r="929" spans="1:21" x14ac:dyDescent="0.25">
      <c r="A929" t="s">
        <v>437</v>
      </c>
      <c r="B929" t="s">
        <v>1366</v>
      </c>
      <c r="C929" t="s">
        <v>1367</v>
      </c>
      <c r="D929" s="15">
        <v>1900</v>
      </c>
      <c r="E929" s="121">
        <v>1</v>
      </c>
      <c r="F929" t="s">
        <v>438</v>
      </c>
      <c r="G929" s="121">
        <v>91</v>
      </c>
      <c r="H929" t="s">
        <v>383</v>
      </c>
      <c r="I929" t="s">
        <v>488</v>
      </c>
      <c r="J929" t="s">
        <v>433</v>
      </c>
      <c r="K929" t="s">
        <v>777</v>
      </c>
      <c r="L929" s="758">
        <v>2.2000000000000002</v>
      </c>
      <c r="M929" t="s">
        <v>713</v>
      </c>
      <c r="N929" s="681">
        <f t="shared" ca="1" si="60"/>
        <v>0</v>
      </c>
      <c r="O929" s="681">
        <f t="shared" ca="1" si="60"/>
        <v>0</v>
      </c>
      <c r="P929" s="681">
        <f t="shared" ca="1" si="60"/>
        <v>0</v>
      </c>
      <c r="Q929" s="681">
        <f t="shared" ca="1" si="60"/>
        <v>0</v>
      </c>
      <c r="R929" s="681">
        <f t="shared" ca="1" si="60"/>
        <v>0</v>
      </c>
      <c r="S929" t="str">
        <f t="shared" si="61"/>
        <v>ASR_Financial_Report_SHP21Final</v>
      </c>
      <c r="T929" s="960">
        <f t="shared" si="62"/>
        <v>44658</v>
      </c>
      <c r="U929" t="str">
        <f t="shared" si="63"/>
        <v>Unaudited</v>
      </c>
    </row>
    <row r="930" spans="1:21" x14ac:dyDescent="0.25">
      <c r="A930" t="s">
        <v>437</v>
      </c>
      <c r="B930" t="s">
        <v>1366</v>
      </c>
      <c r="C930" t="s">
        <v>1367</v>
      </c>
      <c r="D930" s="15">
        <v>1900</v>
      </c>
      <c r="E930" s="121">
        <v>1</v>
      </c>
      <c r="F930" t="s">
        <v>438</v>
      </c>
      <c r="G930" s="121">
        <v>91</v>
      </c>
      <c r="H930" t="s">
        <v>383</v>
      </c>
      <c r="I930" t="s">
        <v>488</v>
      </c>
      <c r="J930" t="s">
        <v>433</v>
      </c>
      <c r="K930" t="s">
        <v>777</v>
      </c>
      <c r="L930" s="758">
        <v>2.2999999999999998</v>
      </c>
      <c r="M930" t="s">
        <v>714</v>
      </c>
      <c r="N930" s="681">
        <f t="shared" ca="1" si="60"/>
        <v>0</v>
      </c>
      <c r="O930" s="681">
        <f t="shared" ca="1" si="60"/>
        <v>0</v>
      </c>
      <c r="P930" s="681">
        <f t="shared" ca="1" si="60"/>
        <v>0</v>
      </c>
      <c r="Q930" s="681">
        <f t="shared" ca="1" si="60"/>
        <v>0</v>
      </c>
      <c r="R930" s="681">
        <f t="shared" ca="1" si="60"/>
        <v>0</v>
      </c>
      <c r="S930" t="str">
        <f t="shared" si="61"/>
        <v>ASR_Financial_Report_SHP21Final</v>
      </c>
      <c r="T930" s="960">
        <f t="shared" si="62"/>
        <v>44658</v>
      </c>
      <c r="U930" t="str">
        <f t="shared" si="63"/>
        <v>Unaudited</v>
      </c>
    </row>
    <row r="931" spans="1:21" x14ac:dyDescent="0.25">
      <c r="A931" t="s">
        <v>437</v>
      </c>
      <c r="B931" t="s">
        <v>1366</v>
      </c>
      <c r="C931" t="s">
        <v>1367</v>
      </c>
      <c r="D931" s="15">
        <v>1900</v>
      </c>
      <c r="E931" s="121">
        <v>1</v>
      </c>
      <c r="F931" t="s">
        <v>438</v>
      </c>
      <c r="G931" s="121">
        <v>91</v>
      </c>
      <c r="H931" t="s">
        <v>383</v>
      </c>
      <c r="I931" t="s">
        <v>488</v>
      </c>
      <c r="J931" t="s">
        <v>433</v>
      </c>
      <c r="K931" t="s">
        <v>777</v>
      </c>
      <c r="L931" s="758">
        <v>2.4</v>
      </c>
      <c r="M931" t="s">
        <v>715</v>
      </c>
      <c r="N931" s="681">
        <f t="shared" ca="1" si="60"/>
        <v>0</v>
      </c>
      <c r="O931" s="681">
        <f t="shared" ca="1" si="60"/>
        <v>0</v>
      </c>
      <c r="P931" s="681">
        <f t="shared" ca="1" si="60"/>
        <v>0</v>
      </c>
      <c r="Q931" s="681">
        <f t="shared" ca="1" si="60"/>
        <v>0</v>
      </c>
      <c r="R931" s="681">
        <f t="shared" ca="1" si="60"/>
        <v>0</v>
      </c>
      <c r="S931" t="str">
        <f t="shared" si="61"/>
        <v>ASR_Financial_Report_SHP21Final</v>
      </c>
      <c r="T931" s="960">
        <f t="shared" si="62"/>
        <v>44658</v>
      </c>
      <c r="U931" t="str">
        <f t="shared" si="63"/>
        <v>Unaudited</v>
      </c>
    </row>
    <row r="932" spans="1:21" x14ac:dyDescent="0.25">
      <c r="A932" t="s">
        <v>437</v>
      </c>
      <c r="B932" t="s">
        <v>1366</v>
      </c>
      <c r="C932" t="s">
        <v>1367</v>
      </c>
      <c r="D932" s="15">
        <v>1900</v>
      </c>
      <c r="E932" s="121">
        <v>1</v>
      </c>
      <c r="F932" t="s">
        <v>438</v>
      </c>
      <c r="G932" s="121">
        <v>91</v>
      </c>
      <c r="H932" t="s">
        <v>383</v>
      </c>
      <c r="I932" t="s">
        <v>488</v>
      </c>
      <c r="J932" t="s">
        <v>433</v>
      </c>
      <c r="K932" t="s">
        <v>777</v>
      </c>
      <c r="L932" s="758">
        <v>2.5</v>
      </c>
      <c r="M932" t="s">
        <v>757</v>
      </c>
      <c r="N932" s="681">
        <f t="shared" ca="1" si="60"/>
        <v>0</v>
      </c>
      <c r="O932" s="681">
        <f t="shared" ca="1" si="60"/>
        <v>0</v>
      </c>
      <c r="P932" s="681">
        <f t="shared" ca="1" si="60"/>
        <v>0</v>
      </c>
      <c r="Q932" s="681">
        <f t="shared" ca="1" si="60"/>
        <v>0</v>
      </c>
      <c r="R932" s="681">
        <f t="shared" ca="1" si="60"/>
        <v>0</v>
      </c>
      <c r="S932" t="str">
        <f t="shared" si="61"/>
        <v>ASR_Financial_Report_SHP21Final</v>
      </c>
      <c r="T932" s="960">
        <f t="shared" si="62"/>
        <v>44658</v>
      </c>
      <c r="U932" t="str">
        <f t="shared" si="63"/>
        <v>Unaudited</v>
      </c>
    </row>
    <row r="933" spans="1:21" x14ac:dyDescent="0.25">
      <c r="A933" t="s">
        <v>437</v>
      </c>
      <c r="B933" t="s">
        <v>1366</v>
      </c>
      <c r="C933" t="s">
        <v>1367</v>
      </c>
      <c r="D933" s="15">
        <v>1900</v>
      </c>
      <c r="E933" s="121">
        <v>1</v>
      </c>
      <c r="F933" t="s">
        <v>438</v>
      </c>
      <c r="G933" s="121">
        <v>91</v>
      </c>
      <c r="H933" t="s">
        <v>383</v>
      </c>
      <c r="I933" t="s">
        <v>488</v>
      </c>
      <c r="J933" t="s">
        <v>433</v>
      </c>
      <c r="K933" t="s">
        <v>777</v>
      </c>
      <c r="L933" s="758">
        <v>2.6</v>
      </c>
      <c r="M933" t="s">
        <v>186</v>
      </c>
      <c r="N933" s="681">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681">
        <f t="shared" ca="1" si="64"/>
        <v>0</v>
      </c>
      <c r="P933" s="681">
        <f t="shared" ca="1" si="64"/>
        <v>0</v>
      </c>
      <c r="Q933" s="681">
        <f t="shared" ca="1" si="64"/>
        <v>0</v>
      </c>
      <c r="R933" s="681">
        <f t="shared" ca="1" si="64"/>
        <v>0</v>
      </c>
      <c r="S933" t="str">
        <f t="shared" si="61"/>
        <v>ASR_Financial_Report_SHP21Final</v>
      </c>
      <c r="T933" s="960">
        <f t="shared" si="62"/>
        <v>44658</v>
      </c>
      <c r="U933" t="str">
        <f t="shared" si="63"/>
        <v>Unaudited</v>
      </c>
    </row>
    <row r="934" spans="1:21" x14ac:dyDescent="0.25">
      <c r="A934" t="s">
        <v>437</v>
      </c>
      <c r="B934" t="s">
        <v>1366</v>
      </c>
      <c r="C934" t="s">
        <v>1367</v>
      </c>
      <c r="D934" s="15">
        <v>1900</v>
      </c>
      <c r="E934" s="121">
        <v>1</v>
      </c>
      <c r="F934" t="s">
        <v>438</v>
      </c>
      <c r="G934" s="121">
        <v>91</v>
      </c>
      <c r="H934" t="s">
        <v>383</v>
      </c>
      <c r="I934" t="s">
        <v>488</v>
      </c>
      <c r="J934" t="s">
        <v>433</v>
      </c>
      <c r="K934" t="s">
        <v>777</v>
      </c>
      <c r="L934" s="758">
        <v>2.7</v>
      </c>
      <c r="M934" t="s">
        <v>778</v>
      </c>
      <c r="N934" s="681">
        <f t="shared" ca="1" si="64"/>
        <v>0</v>
      </c>
      <c r="O934" s="681">
        <f t="shared" ca="1" si="64"/>
        <v>0</v>
      </c>
      <c r="P934" s="681">
        <f t="shared" ca="1" si="64"/>
        <v>0</v>
      </c>
      <c r="Q934" s="681">
        <f t="shared" ca="1" si="64"/>
        <v>0</v>
      </c>
      <c r="R934" s="681">
        <f t="shared" ca="1" si="64"/>
        <v>0</v>
      </c>
      <c r="S934" t="str">
        <f t="shared" si="61"/>
        <v>ASR_Financial_Report_SHP21Final</v>
      </c>
      <c r="T934" s="960">
        <f t="shared" si="62"/>
        <v>44658</v>
      </c>
      <c r="U934" t="str">
        <f t="shared" si="63"/>
        <v>Unaudited</v>
      </c>
    </row>
    <row r="935" spans="1:21" x14ac:dyDescent="0.25">
      <c r="A935" t="s">
        <v>437</v>
      </c>
      <c r="B935" t="s">
        <v>1366</v>
      </c>
      <c r="C935" t="s">
        <v>1367</v>
      </c>
      <c r="D935" s="15">
        <v>1900</v>
      </c>
      <c r="E935" s="121">
        <v>1</v>
      </c>
      <c r="F935" t="s">
        <v>438</v>
      </c>
      <c r="G935" s="121">
        <v>91</v>
      </c>
      <c r="H935" t="s">
        <v>383</v>
      </c>
      <c r="I935" t="s">
        <v>488</v>
      </c>
      <c r="J935" t="s">
        <v>433</v>
      </c>
      <c r="K935" t="s">
        <v>777</v>
      </c>
      <c r="L935" s="758">
        <v>2.8</v>
      </c>
      <c r="M935" t="s">
        <v>779</v>
      </c>
      <c r="N935" s="681">
        <f t="shared" ca="1" si="64"/>
        <v>0</v>
      </c>
      <c r="O935" s="681">
        <f t="shared" ca="1" si="64"/>
        <v>0</v>
      </c>
      <c r="P935" s="681">
        <f t="shared" ca="1" si="64"/>
        <v>0</v>
      </c>
      <c r="Q935" s="681">
        <f t="shared" ca="1" si="64"/>
        <v>0</v>
      </c>
      <c r="R935" s="681">
        <f t="shared" ca="1" si="64"/>
        <v>0</v>
      </c>
      <c r="S935" t="str">
        <f t="shared" si="61"/>
        <v>ASR_Financial_Report_SHP21Final</v>
      </c>
      <c r="T935" s="960">
        <f t="shared" si="62"/>
        <v>44658</v>
      </c>
      <c r="U935" t="str">
        <f t="shared" si="63"/>
        <v>Unaudited</v>
      </c>
    </row>
    <row r="936" spans="1:21" x14ac:dyDescent="0.25">
      <c r="A936" t="s">
        <v>437</v>
      </c>
      <c r="B936" t="s">
        <v>1366</v>
      </c>
      <c r="C936" t="s">
        <v>1367</v>
      </c>
      <c r="D936" s="15">
        <v>1900</v>
      </c>
      <c r="E936" s="121">
        <v>1</v>
      </c>
      <c r="F936" t="s">
        <v>438</v>
      </c>
      <c r="G936" s="121">
        <v>91</v>
      </c>
      <c r="H936" t="s">
        <v>383</v>
      </c>
      <c r="I936" t="s">
        <v>488</v>
      </c>
      <c r="J936" t="s">
        <v>433</v>
      </c>
      <c r="K936" t="s">
        <v>777</v>
      </c>
      <c r="L936" s="758">
        <v>2.9</v>
      </c>
      <c r="M936" t="s">
        <v>760</v>
      </c>
      <c r="N936" s="681">
        <f t="shared" ca="1" si="64"/>
        <v>0</v>
      </c>
      <c r="O936" s="681">
        <f t="shared" ca="1" si="64"/>
        <v>0</v>
      </c>
      <c r="P936" s="681">
        <f t="shared" ca="1" si="64"/>
        <v>0</v>
      </c>
      <c r="Q936" s="681">
        <f t="shared" ca="1" si="64"/>
        <v>0</v>
      </c>
      <c r="R936" s="681">
        <f t="shared" ca="1" si="64"/>
        <v>0</v>
      </c>
      <c r="S936" t="str">
        <f t="shared" si="61"/>
        <v>ASR_Financial_Report_SHP21Final</v>
      </c>
      <c r="T936" s="960">
        <f t="shared" si="62"/>
        <v>44658</v>
      </c>
      <c r="U936" t="str">
        <f t="shared" si="63"/>
        <v>Unaudited</v>
      </c>
    </row>
    <row r="937" spans="1:21" x14ac:dyDescent="0.25">
      <c r="A937" t="s">
        <v>437</v>
      </c>
      <c r="B937" t="s">
        <v>1366</v>
      </c>
      <c r="C937" t="s">
        <v>1367</v>
      </c>
      <c r="D937" s="15">
        <v>1900</v>
      </c>
      <c r="E937" s="121">
        <v>1</v>
      </c>
      <c r="F937" t="s">
        <v>438</v>
      </c>
      <c r="G937" s="121">
        <v>91</v>
      </c>
      <c r="H937" t="s">
        <v>383</v>
      </c>
      <c r="I937" t="s">
        <v>488</v>
      </c>
      <c r="J937" t="s">
        <v>433</v>
      </c>
      <c r="K937" t="s">
        <v>223</v>
      </c>
      <c r="L937" s="758">
        <v>2.11</v>
      </c>
      <c r="M937" t="s">
        <v>228</v>
      </c>
      <c r="N937" s="681">
        <f t="shared" ca="1" si="64"/>
        <v>0</v>
      </c>
      <c r="O937" s="681">
        <f t="shared" ca="1" si="64"/>
        <v>0</v>
      </c>
      <c r="P937" s="681">
        <f t="shared" ca="1" si="64"/>
        <v>0</v>
      </c>
      <c r="Q937" s="681">
        <f t="shared" ca="1" si="64"/>
        <v>0</v>
      </c>
      <c r="R937" s="681">
        <f t="shared" ca="1" si="64"/>
        <v>0</v>
      </c>
      <c r="S937" t="str">
        <f t="shared" si="61"/>
        <v>ASR_Financial_Report_SHP21Final</v>
      </c>
      <c r="T937" s="960">
        <f t="shared" si="62"/>
        <v>44658</v>
      </c>
      <c r="U937" t="str">
        <f t="shared" si="63"/>
        <v>Unaudited</v>
      </c>
    </row>
    <row r="938" spans="1:21" x14ac:dyDescent="0.25">
      <c r="A938" t="s">
        <v>437</v>
      </c>
      <c r="B938" t="s">
        <v>1366</v>
      </c>
      <c r="C938" t="s">
        <v>1367</v>
      </c>
      <c r="D938" s="15">
        <v>1900</v>
      </c>
      <c r="E938" s="121">
        <v>1</v>
      </c>
      <c r="F938" t="s">
        <v>438</v>
      </c>
      <c r="G938" s="121">
        <v>91</v>
      </c>
      <c r="H938" t="s">
        <v>383</v>
      </c>
      <c r="I938" t="s">
        <v>488</v>
      </c>
      <c r="J938" t="s">
        <v>433</v>
      </c>
      <c r="K938" t="s">
        <v>223</v>
      </c>
      <c r="L938" s="758">
        <v>2.12</v>
      </c>
      <c r="M938" t="s">
        <v>552</v>
      </c>
      <c r="N938" s="681">
        <f t="shared" ca="1" si="64"/>
        <v>0</v>
      </c>
      <c r="O938" s="681">
        <f t="shared" ca="1" si="64"/>
        <v>0</v>
      </c>
      <c r="P938" s="681">
        <f t="shared" ca="1" si="64"/>
        <v>0</v>
      </c>
      <c r="Q938" s="681">
        <f t="shared" ca="1" si="64"/>
        <v>0</v>
      </c>
      <c r="R938" s="681">
        <f t="shared" ca="1" si="64"/>
        <v>0</v>
      </c>
      <c r="S938" t="str">
        <f t="shared" si="61"/>
        <v>ASR_Financial_Report_SHP21Final</v>
      </c>
      <c r="T938" s="960">
        <f t="shared" si="62"/>
        <v>44658</v>
      </c>
      <c r="U938" t="str">
        <f t="shared" si="63"/>
        <v>Unaudited</v>
      </c>
    </row>
    <row r="939" spans="1:21" x14ac:dyDescent="0.25">
      <c r="A939" t="s">
        <v>437</v>
      </c>
      <c r="B939" t="s">
        <v>1366</v>
      </c>
      <c r="C939" t="s">
        <v>1367</v>
      </c>
      <c r="D939" s="15">
        <v>1900</v>
      </c>
      <c r="E939" s="121">
        <v>1</v>
      </c>
      <c r="F939" t="s">
        <v>438</v>
      </c>
      <c r="G939" s="121">
        <v>91</v>
      </c>
      <c r="H939" t="s">
        <v>383</v>
      </c>
      <c r="I939" t="s">
        <v>488</v>
      </c>
      <c r="J939" t="s">
        <v>433</v>
      </c>
      <c r="K939" t="s">
        <v>223</v>
      </c>
      <c r="L939" s="758">
        <v>2.13</v>
      </c>
      <c r="M939" t="s">
        <v>229</v>
      </c>
      <c r="N939" s="681">
        <f t="shared" ca="1" si="64"/>
        <v>0</v>
      </c>
      <c r="O939" s="681">
        <f t="shared" ca="1" si="64"/>
        <v>0</v>
      </c>
      <c r="P939" s="681">
        <f t="shared" ca="1" si="64"/>
        <v>0</v>
      </c>
      <c r="Q939" s="681">
        <f t="shared" ca="1" si="64"/>
        <v>0</v>
      </c>
      <c r="R939" s="681">
        <f t="shared" ca="1" si="64"/>
        <v>0</v>
      </c>
      <c r="S939" t="str">
        <f t="shared" si="61"/>
        <v>ASR_Financial_Report_SHP21Final</v>
      </c>
      <c r="T939" s="960">
        <f t="shared" si="62"/>
        <v>44658</v>
      </c>
      <c r="U939" t="str">
        <f t="shared" si="63"/>
        <v>Unaudited</v>
      </c>
    </row>
    <row r="940" spans="1:21" x14ac:dyDescent="0.25">
      <c r="A940" t="s">
        <v>437</v>
      </c>
      <c r="B940" t="s">
        <v>1366</v>
      </c>
      <c r="C940" t="s">
        <v>1367</v>
      </c>
      <c r="D940" s="15">
        <v>1900</v>
      </c>
      <c r="E940" s="121">
        <v>1</v>
      </c>
      <c r="F940" t="s">
        <v>438</v>
      </c>
      <c r="G940" s="121">
        <v>91</v>
      </c>
      <c r="H940" t="s">
        <v>383</v>
      </c>
      <c r="I940" t="s">
        <v>488</v>
      </c>
      <c r="J940" t="s">
        <v>433</v>
      </c>
      <c r="K940" t="s">
        <v>223</v>
      </c>
      <c r="L940" s="758">
        <v>2.14</v>
      </c>
      <c r="M940" t="s">
        <v>556</v>
      </c>
      <c r="N940" s="681">
        <f t="shared" ca="1" si="64"/>
        <v>0</v>
      </c>
      <c r="O940" s="681">
        <f t="shared" ca="1" si="64"/>
        <v>0</v>
      </c>
      <c r="P940" s="681">
        <f t="shared" ca="1" si="64"/>
        <v>0</v>
      </c>
      <c r="Q940" s="681">
        <f t="shared" ca="1" si="64"/>
        <v>0</v>
      </c>
      <c r="R940" s="681">
        <f t="shared" ca="1" si="64"/>
        <v>0</v>
      </c>
      <c r="S940" t="str">
        <f t="shared" si="61"/>
        <v>ASR_Financial_Report_SHP21Final</v>
      </c>
      <c r="T940" s="960">
        <f t="shared" si="62"/>
        <v>44658</v>
      </c>
      <c r="U940" t="str">
        <f t="shared" si="63"/>
        <v>Unaudited</v>
      </c>
    </row>
    <row r="941" spans="1:21" x14ac:dyDescent="0.25">
      <c r="A941" t="s">
        <v>437</v>
      </c>
      <c r="B941" t="s">
        <v>1366</v>
      </c>
      <c r="C941" t="s">
        <v>1367</v>
      </c>
      <c r="D941" s="15">
        <v>1900</v>
      </c>
      <c r="E941" s="121">
        <v>1</v>
      </c>
      <c r="F941" t="s">
        <v>438</v>
      </c>
      <c r="G941" s="121">
        <v>91</v>
      </c>
      <c r="H941" t="s">
        <v>383</v>
      </c>
      <c r="I941" t="s">
        <v>488</v>
      </c>
      <c r="J941" t="s">
        <v>433</v>
      </c>
      <c r="K941" t="s">
        <v>223</v>
      </c>
      <c r="L941" s="758">
        <v>2.15</v>
      </c>
      <c r="M941" t="s">
        <v>20</v>
      </c>
      <c r="N941" s="681">
        <f t="shared" ca="1" si="64"/>
        <v>0</v>
      </c>
      <c r="O941" s="681">
        <f t="shared" ca="1" si="64"/>
        <v>0</v>
      </c>
      <c r="P941" s="681">
        <f t="shared" ca="1" si="64"/>
        <v>0</v>
      </c>
      <c r="Q941" s="681">
        <f t="shared" ca="1" si="64"/>
        <v>0</v>
      </c>
      <c r="R941" s="681">
        <f t="shared" ca="1" si="64"/>
        <v>0</v>
      </c>
      <c r="S941" t="str">
        <f t="shared" si="61"/>
        <v>ASR_Financial_Report_SHP21Final</v>
      </c>
      <c r="T941" s="960">
        <f t="shared" si="62"/>
        <v>44658</v>
      </c>
      <c r="U941" t="str">
        <f t="shared" si="63"/>
        <v>Unaudited</v>
      </c>
    </row>
    <row r="942" spans="1:21" x14ac:dyDescent="0.25">
      <c r="A942" t="s">
        <v>437</v>
      </c>
      <c r="B942" t="s">
        <v>1366</v>
      </c>
      <c r="C942" t="s">
        <v>1367</v>
      </c>
      <c r="D942" s="15">
        <v>1900</v>
      </c>
      <c r="E942" s="121">
        <v>1</v>
      </c>
      <c r="F942" t="s">
        <v>438</v>
      </c>
      <c r="G942" s="121">
        <v>91</v>
      </c>
      <c r="H942" t="s">
        <v>383</v>
      </c>
      <c r="I942" t="s">
        <v>488</v>
      </c>
      <c r="J942" t="s">
        <v>433</v>
      </c>
      <c r="K942" t="s">
        <v>223</v>
      </c>
      <c r="L942" s="758">
        <v>2.16</v>
      </c>
      <c r="M942" t="s">
        <v>780</v>
      </c>
      <c r="N942" s="681">
        <f t="shared" ca="1" si="64"/>
        <v>0</v>
      </c>
      <c r="O942" s="681">
        <f t="shared" ca="1" si="64"/>
        <v>0</v>
      </c>
      <c r="P942" s="681">
        <f t="shared" ca="1" si="64"/>
        <v>0</v>
      </c>
      <c r="Q942" s="681">
        <f t="shared" ca="1" si="64"/>
        <v>0</v>
      </c>
      <c r="R942" s="681">
        <f t="shared" ca="1" si="64"/>
        <v>0</v>
      </c>
      <c r="S942" t="str">
        <f t="shared" si="61"/>
        <v>ASR_Financial_Report_SHP21Final</v>
      </c>
      <c r="T942" s="960">
        <f t="shared" si="62"/>
        <v>44658</v>
      </c>
      <c r="U942" t="str">
        <f t="shared" si="63"/>
        <v>Unaudited</v>
      </c>
    </row>
    <row r="943" spans="1:21" x14ac:dyDescent="0.25">
      <c r="A943" t="s">
        <v>437</v>
      </c>
      <c r="B943" t="s">
        <v>1366</v>
      </c>
      <c r="C943" t="s">
        <v>1367</v>
      </c>
      <c r="D943" s="15">
        <v>1900</v>
      </c>
      <c r="E943" s="121">
        <v>1</v>
      </c>
      <c r="F943" t="s">
        <v>438</v>
      </c>
      <c r="G943" s="121">
        <v>91</v>
      </c>
      <c r="H943" t="s">
        <v>383</v>
      </c>
      <c r="I943" t="s">
        <v>488</v>
      </c>
      <c r="J943" t="s">
        <v>433</v>
      </c>
      <c r="K943" t="s">
        <v>223</v>
      </c>
      <c r="L943" s="758">
        <v>2.17</v>
      </c>
      <c r="M943" t="s">
        <v>1033</v>
      </c>
      <c r="N943" s="681">
        <f t="shared" ca="1" si="64"/>
        <v>0</v>
      </c>
      <c r="O943" s="681">
        <f t="shared" ca="1" si="64"/>
        <v>0</v>
      </c>
      <c r="P943" s="681">
        <f t="shared" ca="1" si="64"/>
        <v>0</v>
      </c>
      <c r="Q943" s="681">
        <f t="shared" ca="1" si="64"/>
        <v>0</v>
      </c>
      <c r="R943" s="681">
        <f t="shared" ca="1" si="64"/>
        <v>0</v>
      </c>
      <c r="S943" t="str">
        <f t="shared" si="61"/>
        <v>ASR_Financial_Report_SHP21Final</v>
      </c>
      <c r="T943" s="960">
        <f t="shared" si="62"/>
        <v>44658</v>
      </c>
      <c r="U943" t="str">
        <f t="shared" si="63"/>
        <v>Unaudited</v>
      </c>
    </row>
    <row r="944" spans="1:21" x14ac:dyDescent="0.25">
      <c r="A944" t="s">
        <v>437</v>
      </c>
      <c r="B944" t="s">
        <v>1366</v>
      </c>
      <c r="C944" t="s">
        <v>1367</v>
      </c>
      <c r="D944" s="15">
        <v>1900</v>
      </c>
      <c r="E944" s="121">
        <v>1</v>
      </c>
      <c r="F944" t="s">
        <v>438</v>
      </c>
      <c r="G944" s="121">
        <v>91</v>
      </c>
      <c r="H944" t="s">
        <v>383</v>
      </c>
      <c r="I944" t="s">
        <v>488</v>
      </c>
      <c r="J944" t="s">
        <v>433</v>
      </c>
      <c r="K944" t="s">
        <v>223</v>
      </c>
      <c r="L944" s="758">
        <v>2.1800000000000002</v>
      </c>
      <c r="M944" t="s">
        <v>648</v>
      </c>
      <c r="N944" s="681">
        <f t="shared" ca="1" si="64"/>
        <v>0</v>
      </c>
      <c r="O944" s="681">
        <f t="shared" ca="1" si="64"/>
        <v>0</v>
      </c>
      <c r="P944" s="681">
        <f t="shared" ca="1" si="64"/>
        <v>0</v>
      </c>
      <c r="Q944" s="681">
        <f t="shared" ca="1" si="64"/>
        <v>0</v>
      </c>
      <c r="R944" s="681">
        <f t="shared" ca="1" si="64"/>
        <v>0</v>
      </c>
      <c r="S944" t="str">
        <f t="shared" si="61"/>
        <v>ASR_Financial_Report_SHP21Final</v>
      </c>
      <c r="T944" s="960">
        <f t="shared" si="62"/>
        <v>44658</v>
      </c>
      <c r="U944" t="str">
        <f t="shared" si="63"/>
        <v>Unaudited</v>
      </c>
    </row>
    <row r="945" spans="1:21" x14ac:dyDescent="0.25">
      <c r="A945" t="s">
        <v>437</v>
      </c>
      <c r="B945" t="s">
        <v>1366</v>
      </c>
      <c r="C945" t="s">
        <v>1367</v>
      </c>
      <c r="D945" s="15">
        <v>1900</v>
      </c>
      <c r="E945" s="121">
        <v>1</v>
      </c>
      <c r="F945" t="s">
        <v>438</v>
      </c>
      <c r="G945" s="121">
        <v>91</v>
      </c>
      <c r="H945" t="s">
        <v>383</v>
      </c>
      <c r="I945" t="s">
        <v>488</v>
      </c>
      <c r="J945" t="s">
        <v>433</v>
      </c>
      <c r="K945" t="s">
        <v>223</v>
      </c>
      <c r="L945" s="758">
        <v>2.19</v>
      </c>
      <c r="M945" t="s">
        <v>218</v>
      </c>
      <c r="N945" s="681">
        <f t="shared" ca="1" si="64"/>
        <v>0</v>
      </c>
      <c r="O945" s="681">
        <f t="shared" ca="1" si="64"/>
        <v>0</v>
      </c>
      <c r="P945" s="681">
        <f t="shared" ca="1" si="64"/>
        <v>0</v>
      </c>
      <c r="Q945" s="681">
        <f t="shared" ca="1" si="64"/>
        <v>0</v>
      </c>
      <c r="R945" s="681">
        <f t="shared" ca="1" si="64"/>
        <v>0</v>
      </c>
      <c r="S945" t="str">
        <f t="shared" si="61"/>
        <v>ASR_Financial_Report_SHP21Final</v>
      </c>
      <c r="T945" s="960">
        <f t="shared" si="62"/>
        <v>44658</v>
      </c>
      <c r="U945" t="str">
        <f t="shared" si="63"/>
        <v>Unaudited</v>
      </c>
    </row>
    <row r="946" spans="1:21" x14ac:dyDescent="0.25">
      <c r="A946" t="s">
        <v>437</v>
      </c>
      <c r="B946" t="s">
        <v>1366</v>
      </c>
      <c r="C946" t="s">
        <v>1367</v>
      </c>
      <c r="D946" s="15">
        <v>1900</v>
      </c>
      <c r="E946" s="121">
        <v>1</v>
      </c>
      <c r="F946" t="s">
        <v>438</v>
      </c>
      <c r="G946" s="121">
        <v>91</v>
      </c>
      <c r="H946" t="s">
        <v>383</v>
      </c>
      <c r="I946" t="s">
        <v>488</v>
      </c>
      <c r="J946" t="s">
        <v>433</v>
      </c>
      <c r="K946" t="s">
        <v>223</v>
      </c>
      <c r="L946" s="758" t="s">
        <v>691</v>
      </c>
      <c r="M946" t="s">
        <v>230</v>
      </c>
      <c r="N946" s="681">
        <f t="shared" ca="1" si="64"/>
        <v>0</v>
      </c>
      <c r="O946" s="681">
        <f t="shared" ca="1" si="64"/>
        <v>0</v>
      </c>
      <c r="P946" s="681">
        <f t="shared" ca="1" si="64"/>
        <v>0</v>
      </c>
      <c r="Q946" s="681">
        <f t="shared" ca="1" si="64"/>
        <v>0</v>
      </c>
      <c r="R946" s="681">
        <f t="shared" ca="1" si="64"/>
        <v>0</v>
      </c>
      <c r="S946" t="str">
        <f t="shared" si="61"/>
        <v>ASR_Financial_Report_SHP21Final</v>
      </c>
      <c r="T946" s="960">
        <f t="shared" si="62"/>
        <v>44658</v>
      </c>
      <c r="U946" t="str">
        <f t="shared" si="63"/>
        <v>Unaudited</v>
      </c>
    </row>
    <row r="947" spans="1:21" x14ac:dyDescent="0.25">
      <c r="A947" t="s">
        <v>437</v>
      </c>
      <c r="B947" t="s">
        <v>1366</v>
      </c>
      <c r="C947" t="s">
        <v>1367</v>
      </c>
      <c r="D947" s="15">
        <v>1900</v>
      </c>
      <c r="E947" s="121">
        <v>1</v>
      </c>
      <c r="F947" t="s">
        <v>438</v>
      </c>
      <c r="G947" s="121">
        <v>91</v>
      </c>
      <c r="H947" t="s">
        <v>383</v>
      </c>
      <c r="I947" t="s">
        <v>488</v>
      </c>
      <c r="J947" t="s">
        <v>433</v>
      </c>
      <c r="K947" t="s">
        <v>223</v>
      </c>
      <c r="L947" s="758">
        <v>2.21</v>
      </c>
      <c r="M947" t="s">
        <v>466</v>
      </c>
      <c r="N947" s="681">
        <f t="shared" ca="1" si="64"/>
        <v>0</v>
      </c>
      <c r="O947" s="681">
        <f t="shared" ca="1" si="64"/>
        <v>0</v>
      </c>
      <c r="P947" s="681">
        <f t="shared" ca="1" si="64"/>
        <v>0</v>
      </c>
      <c r="Q947" s="681">
        <f t="shared" ca="1" si="64"/>
        <v>0</v>
      </c>
      <c r="R947" s="681">
        <f t="shared" ca="1" si="64"/>
        <v>0</v>
      </c>
      <c r="S947" t="str">
        <f t="shared" si="61"/>
        <v>ASR_Financial_Report_SHP21Final</v>
      </c>
      <c r="T947" s="960">
        <f t="shared" si="62"/>
        <v>44658</v>
      </c>
      <c r="U947" t="str">
        <f t="shared" si="63"/>
        <v>Unaudited</v>
      </c>
    </row>
    <row r="948" spans="1:21" x14ac:dyDescent="0.25">
      <c r="A948" t="s">
        <v>437</v>
      </c>
      <c r="B948" t="s">
        <v>1366</v>
      </c>
      <c r="C948" t="s">
        <v>1367</v>
      </c>
      <c r="D948" s="15">
        <v>1900</v>
      </c>
      <c r="E948" s="121">
        <v>1</v>
      </c>
      <c r="F948" t="s">
        <v>438</v>
      </c>
      <c r="G948" s="121">
        <v>91</v>
      </c>
      <c r="H948" t="s">
        <v>383</v>
      </c>
      <c r="I948" t="s">
        <v>488</v>
      </c>
      <c r="J948" t="s">
        <v>433</v>
      </c>
      <c r="K948" t="s">
        <v>6</v>
      </c>
      <c r="L948" s="758" t="s">
        <v>70</v>
      </c>
      <c r="M948" t="s">
        <v>188</v>
      </c>
      <c r="N948" s="681">
        <f t="shared" ca="1" si="64"/>
        <v>0</v>
      </c>
      <c r="O948" s="681">
        <f t="shared" ca="1" si="64"/>
        <v>0</v>
      </c>
      <c r="P948" s="681">
        <f t="shared" ca="1" si="64"/>
        <v>0</v>
      </c>
      <c r="Q948" s="681">
        <f t="shared" ca="1" si="64"/>
        <v>0</v>
      </c>
      <c r="R948" s="681">
        <f t="shared" ca="1" si="64"/>
        <v>0</v>
      </c>
      <c r="S948" t="str">
        <f t="shared" si="61"/>
        <v>ASR_Financial_Report_SHP21Final</v>
      </c>
      <c r="T948" s="960">
        <f t="shared" si="62"/>
        <v>44658</v>
      </c>
      <c r="U948" t="str">
        <f t="shared" si="63"/>
        <v>Unaudited</v>
      </c>
    </row>
    <row r="949" spans="1:21" x14ac:dyDescent="0.25">
      <c r="A949" t="s">
        <v>437</v>
      </c>
      <c r="B949" t="s">
        <v>1366</v>
      </c>
      <c r="C949" t="s">
        <v>1367</v>
      </c>
      <c r="D949" s="15">
        <v>1900</v>
      </c>
      <c r="E949" s="121">
        <v>1</v>
      </c>
      <c r="F949" t="s">
        <v>438</v>
      </c>
      <c r="G949" s="121">
        <v>91</v>
      </c>
      <c r="H949" t="s">
        <v>383</v>
      </c>
      <c r="I949" t="s">
        <v>488</v>
      </c>
      <c r="J949" t="s">
        <v>433</v>
      </c>
      <c r="K949" t="s">
        <v>6</v>
      </c>
      <c r="L949" s="758" t="s">
        <v>71</v>
      </c>
      <c r="M949" t="s">
        <v>231</v>
      </c>
      <c r="N949" s="681">
        <f t="shared" ca="1" si="64"/>
        <v>0</v>
      </c>
      <c r="O949" s="681">
        <f t="shared" ca="1" si="64"/>
        <v>0</v>
      </c>
      <c r="P949" s="681">
        <f t="shared" ca="1" si="64"/>
        <v>0</v>
      </c>
      <c r="Q949" s="681">
        <f t="shared" ca="1" si="64"/>
        <v>0</v>
      </c>
      <c r="R949" s="681">
        <f t="shared" ca="1" si="64"/>
        <v>0</v>
      </c>
      <c r="S949" t="str">
        <f t="shared" si="61"/>
        <v>ASR_Financial_Report_SHP21Final</v>
      </c>
      <c r="T949" s="960">
        <f t="shared" si="62"/>
        <v>44658</v>
      </c>
      <c r="U949" t="str">
        <f t="shared" si="63"/>
        <v>Unaudited</v>
      </c>
    </row>
    <row r="950" spans="1:21" x14ac:dyDescent="0.25">
      <c r="A950" t="s">
        <v>437</v>
      </c>
      <c r="B950" t="s">
        <v>1366</v>
      </c>
      <c r="C950" t="s">
        <v>1367</v>
      </c>
      <c r="D950" s="15">
        <v>1900</v>
      </c>
      <c r="E950" s="121">
        <v>1</v>
      </c>
      <c r="F950" t="s">
        <v>438</v>
      </c>
      <c r="G950" s="121">
        <v>91</v>
      </c>
      <c r="H950" t="s">
        <v>383</v>
      </c>
      <c r="I950" t="s">
        <v>488</v>
      </c>
      <c r="J950" t="s">
        <v>433</v>
      </c>
      <c r="K950" t="s">
        <v>6</v>
      </c>
      <c r="L950" s="758" t="s">
        <v>72</v>
      </c>
      <c r="M950" t="s">
        <v>164</v>
      </c>
      <c r="N950" s="681">
        <f t="shared" ca="1" si="64"/>
        <v>0</v>
      </c>
      <c r="O950" s="681">
        <f t="shared" ca="1" si="64"/>
        <v>0</v>
      </c>
      <c r="P950" s="681">
        <f t="shared" ca="1" si="64"/>
        <v>0</v>
      </c>
      <c r="Q950" s="681">
        <f t="shared" ca="1" si="64"/>
        <v>0</v>
      </c>
      <c r="R950" s="681">
        <f t="shared" ca="1" si="64"/>
        <v>0</v>
      </c>
      <c r="S950" t="str">
        <f t="shared" si="61"/>
        <v>ASR_Financial_Report_SHP21Final</v>
      </c>
      <c r="T950" s="960">
        <f t="shared" si="62"/>
        <v>44658</v>
      </c>
      <c r="U950" t="str">
        <f t="shared" si="63"/>
        <v>Unaudited</v>
      </c>
    </row>
    <row r="951" spans="1:21" x14ac:dyDescent="0.25">
      <c r="A951" t="s">
        <v>437</v>
      </c>
      <c r="B951" t="s">
        <v>1366</v>
      </c>
      <c r="C951" t="s">
        <v>1367</v>
      </c>
      <c r="D951" s="15">
        <v>1900</v>
      </c>
      <c r="E951" s="121">
        <v>1</v>
      </c>
      <c r="F951" t="s">
        <v>438</v>
      </c>
      <c r="G951" s="121">
        <v>91</v>
      </c>
      <c r="H951" t="s">
        <v>383</v>
      </c>
      <c r="I951" t="s">
        <v>488</v>
      </c>
      <c r="J951" t="s">
        <v>433</v>
      </c>
      <c r="K951" t="s">
        <v>6</v>
      </c>
      <c r="L951" s="758">
        <v>3.4</v>
      </c>
      <c r="M951" t="s">
        <v>461</v>
      </c>
      <c r="N951" s="681">
        <f t="shared" ca="1" si="64"/>
        <v>0</v>
      </c>
      <c r="O951" s="681">
        <f t="shared" ca="1" si="64"/>
        <v>0</v>
      </c>
      <c r="P951" s="681">
        <f t="shared" ca="1" si="64"/>
        <v>0</v>
      </c>
      <c r="Q951" s="681">
        <f t="shared" ca="1" si="64"/>
        <v>0</v>
      </c>
      <c r="R951" s="681">
        <f t="shared" ca="1" si="64"/>
        <v>0</v>
      </c>
      <c r="S951" t="str">
        <f t="shared" si="61"/>
        <v>ASR_Financial_Report_SHP21Final</v>
      </c>
      <c r="T951" s="960">
        <f t="shared" si="62"/>
        <v>44658</v>
      </c>
      <c r="U951" t="str">
        <f t="shared" si="63"/>
        <v>Unaudited</v>
      </c>
    </row>
    <row r="952" spans="1:21" x14ac:dyDescent="0.25">
      <c r="A952" t="s">
        <v>437</v>
      </c>
      <c r="B952" t="s">
        <v>1366</v>
      </c>
      <c r="C952" t="s">
        <v>1367</v>
      </c>
      <c r="D952" s="15">
        <v>1900</v>
      </c>
      <c r="E952" s="121">
        <v>1</v>
      </c>
      <c r="F952" t="s">
        <v>438</v>
      </c>
      <c r="G952" s="121">
        <v>91</v>
      </c>
      <c r="H952" t="s">
        <v>383</v>
      </c>
      <c r="I952" t="s">
        <v>488</v>
      </c>
      <c r="J952" t="s">
        <v>433</v>
      </c>
      <c r="K952" t="s">
        <v>434</v>
      </c>
      <c r="L952" s="758">
        <v>4.5</v>
      </c>
      <c r="M952" t="s">
        <v>32</v>
      </c>
      <c r="N952" s="681">
        <f t="shared" ca="1" si="64"/>
        <v>0</v>
      </c>
      <c r="O952" s="681">
        <f t="shared" ca="1" si="64"/>
        <v>0</v>
      </c>
      <c r="P952" s="681">
        <f t="shared" ca="1" si="64"/>
        <v>0</v>
      </c>
      <c r="Q952" s="681">
        <f t="shared" ca="1" si="64"/>
        <v>0</v>
      </c>
      <c r="R952" s="681">
        <f t="shared" ca="1" si="64"/>
        <v>0</v>
      </c>
      <c r="S952" t="str">
        <f t="shared" si="61"/>
        <v>ASR_Financial_Report_SHP21Final</v>
      </c>
      <c r="T952" s="960">
        <f t="shared" si="62"/>
        <v>44658</v>
      </c>
      <c r="U952" t="str">
        <f t="shared" si="63"/>
        <v>Unaudited</v>
      </c>
    </row>
    <row r="953" spans="1:21" x14ac:dyDescent="0.25">
      <c r="A953" t="s">
        <v>437</v>
      </c>
      <c r="B953" t="s">
        <v>1366</v>
      </c>
      <c r="C953" t="s">
        <v>1367</v>
      </c>
      <c r="D953" s="15">
        <v>1900</v>
      </c>
      <c r="E953" s="121">
        <v>1</v>
      </c>
      <c r="F953" t="s">
        <v>438</v>
      </c>
      <c r="G953" s="121">
        <v>91</v>
      </c>
      <c r="H953" t="s">
        <v>383</v>
      </c>
      <c r="I953" t="s">
        <v>488</v>
      </c>
      <c r="J953" t="s">
        <v>433</v>
      </c>
      <c r="K953" t="s">
        <v>434</v>
      </c>
      <c r="L953" s="758" t="s">
        <v>925</v>
      </c>
      <c r="M953" t="s">
        <v>916</v>
      </c>
      <c r="N953" s="681">
        <f t="shared" ca="1" si="64"/>
        <v>0</v>
      </c>
      <c r="O953" s="681">
        <f t="shared" ca="1" si="64"/>
        <v>0</v>
      </c>
      <c r="P953" s="681">
        <f t="shared" ca="1" si="64"/>
        <v>0</v>
      </c>
      <c r="Q953" s="681">
        <f t="shared" ca="1" si="64"/>
        <v>0</v>
      </c>
      <c r="R953" s="681">
        <f t="shared" ca="1" si="64"/>
        <v>0</v>
      </c>
      <c r="S953" t="str">
        <f t="shared" si="61"/>
        <v>ASR_Financial_Report_SHP21Final</v>
      </c>
      <c r="T953" s="960">
        <f t="shared" si="62"/>
        <v>44658</v>
      </c>
      <c r="U953" t="str">
        <f t="shared" si="63"/>
        <v>Unaudited</v>
      </c>
    </row>
    <row r="954" spans="1:21" x14ac:dyDescent="0.25">
      <c r="A954" t="s">
        <v>437</v>
      </c>
      <c r="B954" t="s">
        <v>1366</v>
      </c>
      <c r="C954" t="s">
        <v>1367</v>
      </c>
      <c r="D954" s="15">
        <v>1900</v>
      </c>
      <c r="E954" s="121">
        <v>1</v>
      </c>
      <c r="F954" t="s">
        <v>438</v>
      </c>
      <c r="G954" s="121">
        <v>91</v>
      </c>
      <c r="H954" t="s">
        <v>383</v>
      </c>
      <c r="I954" t="s">
        <v>488</v>
      </c>
      <c r="J954" t="s">
        <v>433</v>
      </c>
      <c r="K954" t="s">
        <v>434</v>
      </c>
      <c r="L954" s="758" t="s">
        <v>193</v>
      </c>
      <c r="M954" t="s">
        <v>40</v>
      </c>
      <c r="N954" s="681">
        <f t="shared" ca="1" si="64"/>
        <v>0</v>
      </c>
      <c r="O954" s="681">
        <f t="shared" ca="1" si="64"/>
        <v>0</v>
      </c>
      <c r="P954" s="681">
        <f t="shared" ca="1" si="64"/>
        <v>0</v>
      </c>
      <c r="Q954" s="681">
        <f t="shared" ca="1" si="64"/>
        <v>0</v>
      </c>
      <c r="R954" s="681">
        <f t="shared" ca="1" si="64"/>
        <v>0</v>
      </c>
      <c r="S954" t="str">
        <f t="shared" si="61"/>
        <v>ASR_Financial_Report_SHP21Final</v>
      </c>
      <c r="T954" s="960">
        <f t="shared" si="62"/>
        <v>44658</v>
      </c>
      <c r="U954" t="str">
        <f t="shared" si="63"/>
        <v>Unaudited</v>
      </c>
    </row>
    <row r="955" spans="1:21" x14ac:dyDescent="0.25">
      <c r="A955" t="s">
        <v>437</v>
      </c>
      <c r="B955" t="s">
        <v>1366</v>
      </c>
      <c r="C955" t="s">
        <v>1367</v>
      </c>
      <c r="D955" s="15">
        <v>1900</v>
      </c>
      <c r="E955" s="121">
        <v>1</v>
      </c>
      <c r="F955" t="s">
        <v>438</v>
      </c>
      <c r="G955" s="121">
        <v>91</v>
      </c>
      <c r="H955" t="s">
        <v>383</v>
      </c>
      <c r="I955" t="s">
        <v>488</v>
      </c>
      <c r="J955" t="s">
        <v>433</v>
      </c>
      <c r="K955" t="s">
        <v>434</v>
      </c>
      <c r="L955" s="758" t="s">
        <v>192</v>
      </c>
      <c r="M955" t="s">
        <v>329</v>
      </c>
      <c r="N955" s="681">
        <f t="shared" ca="1" si="64"/>
        <v>0</v>
      </c>
      <c r="O955" s="681">
        <f t="shared" ca="1" si="64"/>
        <v>0</v>
      </c>
      <c r="P955" s="681">
        <f t="shared" ca="1" si="64"/>
        <v>0</v>
      </c>
      <c r="Q955" s="681">
        <f t="shared" ca="1" si="64"/>
        <v>0</v>
      </c>
      <c r="R955" s="681">
        <f t="shared" ca="1" si="64"/>
        <v>0</v>
      </c>
      <c r="S955" t="str">
        <f t="shared" si="61"/>
        <v>ASR_Financial_Report_SHP21Final</v>
      </c>
      <c r="T955" s="960">
        <f t="shared" si="62"/>
        <v>44658</v>
      </c>
      <c r="U955" t="str">
        <f t="shared" si="63"/>
        <v>Unaudited</v>
      </c>
    </row>
    <row r="956" spans="1:21" x14ac:dyDescent="0.25">
      <c r="A956" t="s">
        <v>437</v>
      </c>
      <c r="B956" t="s">
        <v>1366</v>
      </c>
      <c r="C956" t="s">
        <v>1367</v>
      </c>
      <c r="D956" s="15">
        <v>1900</v>
      </c>
      <c r="E956" s="121">
        <v>1</v>
      </c>
      <c r="F956" t="s">
        <v>438</v>
      </c>
      <c r="G956" s="121">
        <v>91</v>
      </c>
      <c r="H956" t="s">
        <v>383</v>
      </c>
      <c r="I956" t="s">
        <v>488</v>
      </c>
      <c r="J956" t="s">
        <v>450</v>
      </c>
      <c r="K956" t="s">
        <v>435</v>
      </c>
      <c r="L956" s="758" t="s">
        <v>79</v>
      </c>
      <c r="M956" t="s">
        <v>27</v>
      </c>
      <c r="N956" s="681">
        <f t="shared" ca="1" si="64"/>
        <v>0</v>
      </c>
      <c r="O956" s="681">
        <f t="shared" ca="1" si="64"/>
        <v>0</v>
      </c>
      <c r="P956" s="681">
        <f t="shared" ca="1" si="64"/>
        <v>0</v>
      </c>
      <c r="Q956" s="681">
        <f t="shared" ca="1" si="64"/>
        <v>0</v>
      </c>
      <c r="R956" s="681">
        <f t="shared" ca="1" si="64"/>
        <v>0</v>
      </c>
      <c r="S956" t="str">
        <f t="shared" si="61"/>
        <v>ASR_Financial_Report_SHP21Final</v>
      </c>
      <c r="T956" s="960">
        <f t="shared" si="62"/>
        <v>44658</v>
      </c>
      <c r="U956" t="str">
        <f t="shared" si="63"/>
        <v>Unaudited</v>
      </c>
    </row>
    <row r="957" spans="1:21" x14ac:dyDescent="0.25">
      <c r="A957" t="s">
        <v>437</v>
      </c>
      <c r="B957" t="s">
        <v>1366</v>
      </c>
      <c r="C957" t="s">
        <v>1367</v>
      </c>
      <c r="D957" s="15">
        <v>1900</v>
      </c>
      <c r="E957" s="121">
        <v>1</v>
      </c>
      <c r="F957" t="s">
        <v>438</v>
      </c>
      <c r="G957" s="121">
        <v>91</v>
      </c>
      <c r="H957" t="s">
        <v>383</v>
      </c>
      <c r="I957" t="s">
        <v>488</v>
      </c>
      <c r="J957" t="s">
        <v>450</v>
      </c>
      <c r="K957" t="s">
        <v>435</v>
      </c>
      <c r="L957" s="758" t="s">
        <v>80</v>
      </c>
      <c r="M957" t="s">
        <v>97</v>
      </c>
      <c r="N957" s="681">
        <f t="shared" ca="1" si="64"/>
        <v>0</v>
      </c>
      <c r="O957" s="681">
        <f t="shared" ca="1" si="64"/>
        <v>0</v>
      </c>
      <c r="P957" s="681">
        <f t="shared" ca="1" si="64"/>
        <v>0</v>
      </c>
      <c r="Q957" s="681">
        <f t="shared" ca="1" si="64"/>
        <v>0</v>
      </c>
      <c r="R957" s="681">
        <f t="shared" ca="1" si="64"/>
        <v>0</v>
      </c>
      <c r="S957" t="str">
        <f t="shared" si="61"/>
        <v>ASR_Financial_Report_SHP21Final</v>
      </c>
      <c r="T957" s="960">
        <f t="shared" si="62"/>
        <v>44658</v>
      </c>
      <c r="U957" t="str">
        <f t="shared" si="63"/>
        <v>Unaudited</v>
      </c>
    </row>
    <row r="958" spans="1:21" x14ac:dyDescent="0.25">
      <c r="A958" t="s">
        <v>437</v>
      </c>
      <c r="B958" t="s">
        <v>1366</v>
      </c>
      <c r="C958" t="s">
        <v>1367</v>
      </c>
      <c r="D958" s="15">
        <v>1900</v>
      </c>
      <c r="E958" s="121">
        <v>1</v>
      </c>
      <c r="F958" t="s">
        <v>438</v>
      </c>
      <c r="G958" s="121">
        <v>91</v>
      </c>
      <c r="H958" t="s">
        <v>383</v>
      </c>
      <c r="I958" t="s">
        <v>488</v>
      </c>
      <c r="J958" t="s">
        <v>450</v>
      </c>
      <c r="K958" t="s">
        <v>435</v>
      </c>
      <c r="L958" s="758" t="s">
        <v>81</v>
      </c>
      <c r="M958" t="s">
        <v>98</v>
      </c>
      <c r="N958" s="681">
        <f t="shared" ca="1" si="64"/>
        <v>0</v>
      </c>
      <c r="O958" s="681">
        <f t="shared" ca="1" si="64"/>
        <v>0</v>
      </c>
      <c r="P958" s="681">
        <f t="shared" ca="1" si="64"/>
        <v>0</v>
      </c>
      <c r="Q958" s="681">
        <f t="shared" ca="1" si="64"/>
        <v>0</v>
      </c>
      <c r="R958" s="681">
        <f t="shared" ca="1" si="64"/>
        <v>0</v>
      </c>
      <c r="S958" t="str">
        <f t="shared" si="61"/>
        <v>ASR_Financial_Report_SHP21Final</v>
      </c>
      <c r="T958" s="960">
        <f t="shared" si="62"/>
        <v>44658</v>
      </c>
      <c r="U958" t="str">
        <f t="shared" si="63"/>
        <v>Unaudited</v>
      </c>
    </row>
    <row r="959" spans="1:21" x14ac:dyDescent="0.25">
      <c r="A959" t="s">
        <v>437</v>
      </c>
      <c r="B959" t="s">
        <v>1366</v>
      </c>
      <c r="C959" t="s">
        <v>1367</v>
      </c>
      <c r="D959" s="15">
        <v>1900</v>
      </c>
      <c r="E959" s="121">
        <v>1</v>
      </c>
      <c r="F959" t="s">
        <v>438</v>
      </c>
      <c r="G959" s="121">
        <v>91</v>
      </c>
      <c r="H959" t="s">
        <v>383</v>
      </c>
      <c r="I959" t="s">
        <v>488</v>
      </c>
      <c r="J959" t="s">
        <v>450</v>
      </c>
      <c r="K959" t="s">
        <v>435</v>
      </c>
      <c r="L959" s="758" t="s">
        <v>82</v>
      </c>
      <c r="M959" t="s">
        <v>99</v>
      </c>
      <c r="N959" s="681">
        <f t="shared" ca="1" si="64"/>
        <v>0</v>
      </c>
      <c r="O959" s="681">
        <f t="shared" ca="1" si="64"/>
        <v>0</v>
      </c>
      <c r="P959" s="681">
        <f t="shared" ca="1" si="64"/>
        <v>0</v>
      </c>
      <c r="Q959" s="681">
        <f t="shared" ca="1" si="64"/>
        <v>0</v>
      </c>
      <c r="R959" s="681">
        <f t="shared" ca="1" si="64"/>
        <v>0</v>
      </c>
      <c r="S959" t="str">
        <f t="shared" si="61"/>
        <v>ASR_Financial_Report_SHP21Final</v>
      </c>
      <c r="T959" s="960">
        <f t="shared" si="62"/>
        <v>44658</v>
      </c>
      <c r="U959" t="str">
        <f t="shared" si="63"/>
        <v>Unaudited</v>
      </c>
    </row>
    <row r="960" spans="1:21" x14ac:dyDescent="0.25">
      <c r="A960" t="s">
        <v>437</v>
      </c>
      <c r="B960" t="s">
        <v>1366</v>
      </c>
      <c r="C960" t="s">
        <v>1367</v>
      </c>
      <c r="D960" s="15">
        <v>1900</v>
      </c>
      <c r="E960" s="121">
        <v>1</v>
      </c>
      <c r="F960" t="s">
        <v>438</v>
      </c>
      <c r="G960" s="121">
        <v>91</v>
      </c>
      <c r="H960" t="s">
        <v>383</v>
      </c>
      <c r="I960" t="s">
        <v>488</v>
      </c>
      <c r="J960" t="s">
        <v>450</v>
      </c>
      <c r="K960" t="s">
        <v>435</v>
      </c>
      <c r="L960" s="758" t="s">
        <v>216</v>
      </c>
      <c r="M960" t="s">
        <v>100</v>
      </c>
      <c r="N960" s="681">
        <f t="shared" ca="1" si="64"/>
        <v>0</v>
      </c>
      <c r="O960" s="681">
        <f t="shared" ca="1" si="64"/>
        <v>0</v>
      </c>
      <c r="P960" s="681">
        <f t="shared" ca="1" si="64"/>
        <v>0</v>
      </c>
      <c r="Q960" s="681">
        <f t="shared" ca="1" si="64"/>
        <v>0</v>
      </c>
      <c r="R960" s="681">
        <f t="shared" ca="1" si="64"/>
        <v>0</v>
      </c>
      <c r="S960" t="str">
        <f t="shared" si="61"/>
        <v>ASR_Financial_Report_SHP21Final</v>
      </c>
      <c r="T960" s="960">
        <f t="shared" si="62"/>
        <v>44658</v>
      </c>
      <c r="U960" t="str">
        <f t="shared" si="63"/>
        <v>Unaudited</v>
      </c>
    </row>
    <row r="961" spans="1:21" x14ac:dyDescent="0.25">
      <c r="A961" t="s">
        <v>437</v>
      </c>
      <c r="B961" t="s">
        <v>1366</v>
      </c>
      <c r="C961" t="s">
        <v>1367</v>
      </c>
      <c r="D961" s="15">
        <v>1900</v>
      </c>
      <c r="E961" s="121">
        <v>1</v>
      </c>
      <c r="F961" t="s">
        <v>438</v>
      </c>
      <c r="G961" s="121">
        <v>91</v>
      </c>
      <c r="H961" t="s">
        <v>383</v>
      </c>
      <c r="I961" t="s">
        <v>488</v>
      </c>
      <c r="J961" t="s">
        <v>450</v>
      </c>
      <c r="K961" t="s">
        <v>435</v>
      </c>
      <c r="L961" s="758" t="s">
        <v>215</v>
      </c>
      <c r="M961" t="s">
        <v>28</v>
      </c>
      <c r="N961" s="681">
        <f t="shared" ca="1" si="64"/>
        <v>0</v>
      </c>
      <c r="O961" s="681">
        <f t="shared" ca="1" si="64"/>
        <v>0</v>
      </c>
      <c r="P961" s="681">
        <f t="shared" ca="1" si="64"/>
        <v>0</v>
      </c>
      <c r="Q961" s="681">
        <f t="shared" ca="1" si="64"/>
        <v>0</v>
      </c>
      <c r="R961" s="681">
        <f t="shared" ca="1" si="64"/>
        <v>0</v>
      </c>
      <c r="S961" t="str">
        <f t="shared" si="61"/>
        <v>ASR_Financial_Report_SHP21Final</v>
      </c>
      <c r="T961" s="960">
        <f t="shared" si="62"/>
        <v>44658</v>
      </c>
      <c r="U961" t="str">
        <f t="shared" si="63"/>
        <v>Unaudited</v>
      </c>
    </row>
    <row r="962" spans="1:21" x14ac:dyDescent="0.25">
      <c r="A962" t="s">
        <v>437</v>
      </c>
      <c r="B962" t="s">
        <v>1366</v>
      </c>
      <c r="C962" t="s">
        <v>1367</v>
      </c>
      <c r="D962" s="15">
        <v>1900</v>
      </c>
      <c r="E962" s="121">
        <v>1</v>
      </c>
      <c r="F962" t="s">
        <v>438</v>
      </c>
      <c r="G962" s="121">
        <v>91</v>
      </c>
      <c r="H962" t="s">
        <v>383</v>
      </c>
      <c r="I962" t="s">
        <v>488</v>
      </c>
      <c r="J962" t="s">
        <v>436</v>
      </c>
      <c r="K962" t="s">
        <v>436</v>
      </c>
      <c r="L962" s="758" t="s">
        <v>84</v>
      </c>
      <c r="M962" t="s">
        <v>327</v>
      </c>
      <c r="N962" s="681">
        <f t="shared" ca="1" si="64"/>
        <v>0</v>
      </c>
      <c r="O962" s="681">
        <f t="shared" ca="1" si="64"/>
        <v>0</v>
      </c>
      <c r="P962" s="681">
        <f t="shared" ca="1" si="64"/>
        <v>0</v>
      </c>
      <c r="Q962" s="681">
        <f t="shared" ca="1" si="64"/>
        <v>0</v>
      </c>
      <c r="R962" s="681">
        <f t="shared" ca="1" si="64"/>
        <v>0</v>
      </c>
      <c r="S962" t="str">
        <f t="shared" ref="S962:S1025" si="65">file_name</f>
        <v>ASR_Financial_Report_SHP21Final</v>
      </c>
      <c r="T962" s="960">
        <f t="shared" ref="T962:T1025" si="66">file_date</f>
        <v>44658</v>
      </c>
      <c r="U962" t="str">
        <f t="shared" ref="U962:U1025" si="67">status</f>
        <v>Unaudited</v>
      </c>
    </row>
    <row r="963" spans="1:21" x14ac:dyDescent="0.25">
      <c r="A963" t="s">
        <v>437</v>
      </c>
      <c r="B963" t="s">
        <v>1366</v>
      </c>
      <c r="C963" t="s">
        <v>1367</v>
      </c>
      <c r="D963" s="15">
        <v>1900</v>
      </c>
      <c r="E963" s="121">
        <v>1</v>
      </c>
      <c r="F963" t="s">
        <v>438</v>
      </c>
      <c r="G963" s="121">
        <v>91</v>
      </c>
      <c r="H963" t="s">
        <v>383</v>
      </c>
      <c r="I963" t="s">
        <v>488</v>
      </c>
      <c r="J963" t="s">
        <v>436</v>
      </c>
      <c r="K963" t="s">
        <v>436</v>
      </c>
      <c r="L963" s="758" t="s">
        <v>85</v>
      </c>
      <c r="M963" t="s">
        <v>325</v>
      </c>
      <c r="N963" s="681">
        <f t="shared" ca="1" si="64"/>
        <v>0</v>
      </c>
      <c r="O963" s="681">
        <f t="shared" ca="1" si="64"/>
        <v>0</v>
      </c>
      <c r="P963" s="681">
        <f t="shared" ca="1" si="64"/>
        <v>0</v>
      </c>
      <c r="Q963" s="681">
        <f t="shared" ca="1" si="64"/>
        <v>0</v>
      </c>
      <c r="R963" s="681">
        <f t="shared" ca="1" si="64"/>
        <v>0</v>
      </c>
      <c r="S963" t="str">
        <f t="shared" si="65"/>
        <v>ASR_Financial_Report_SHP21Final</v>
      </c>
      <c r="T963" s="960">
        <f t="shared" si="66"/>
        <v>44658</v>
      </c>
      <c r="U963" t="str">
        <f t="shared" si="67"/>
        <v>Unaudited</v>
      </c>
    </row>
    <row r="964" spans="1:21" x14ac:dyDescent="0.25">
      <c r="A964" t="s">
        <v>437</v>
      </c>
      <c r="B964" t="s">
        <v>1366</v>
      </c>
      <c r="C964" t="s">
        <v>1367</v>
      </c>
      <c r="D964" s="15">
        <v>1900</v>
      </c>
      <c r="E964" s="121">
        <v>1</v>
      </c>
      <c r="F964" t="s">
        <v>438</v>
      </c>
      <c r="G964" s="121">
        <v>91</v>
      </c>
      <c r="H964" t="s">
        <v>383</v>
      </c>
      <c r="I964" t="s">
        <v>488</v>
      </c>
      <c r="J964" t="s">
        <v>436</v>
      </c>
      <c r="K964" t="s">
        <v>436</v>
      </c>
      <c r="L964" s="758" t="s">
        <v>86</v>
      </c>
      <c r="M964" t="s">
        <v>494</v>
      </c>
      <c r="N964" s="681">
        <f t="shared" ca="1" si="64"/>
        <v>0</v>
      </c>
      <c r="O964" s="681">
        <f t="shared" ca="1" si="64"/>
        <v>0</v>
      </c>
      <c r="P964" s="681">
        <f t="shared" ca="1" si="64"/>
        <v>0</v>
      </c>
      <c r="Q964" s="681">
        <f t="shared" ca="1" si="64"/>
        <v>0</v>
      </c>
      <c r="R964" s="681">
        <f t="shared" ca="1" si="64"/>
        <v>0</v>
      </c>
      <c r="S964" t="str">
        <f t="shared" si="65"/>
        <v>ASR_Financial_Report_SHP21Final</v>
      </c>
      <c r="T964" s="960">
        <f t="shared" si="66"/>
        <v>44658</v>
      </c>
      <c r="U964" t="str">
        <f t="shared" si="67"/>
        <v>Unaudited</v>
      </c>
    </row>
    <row r="965" spans="1:21" x14ac:dyDescent="0.25">
      <c r="A965" t="s">
        <v>437</v>
      </c>
      <c r="B965" t="s">
        <v>1366</v>
      </c>
      <c r="C965" t="s">
        <v>1367</v>
      </c>
      <c r="D965" s="15">
        <v>1900</v>
      </c>
      <c r="E965" s="121">
        <v>1</v>
      </c>
      <c r="F965" t="s">
        <v>438</v>
      </c>
      <c r="G965" s="121">
        <v>91</v>
      </c>
      <c r="H965" t="s">
        <v>383</v>
      </c>
      <c r="I965" t="s">
        <v>488</v>
      </c>
      <c r="J965" t="s">
        <v>436</v>
      </c>
      <c r="K965" t="s">
        <v>436</v>
      </c>
      <c r="L965" s="758" t="s">
        <v>87</v>
      </c>
      <c r="M965" t="s">
        <v>495</v>
      </c>
      <c r="N965" s="681">
        <f t="shared" ca="1" si="64"/>
        <v>0</v>
      </c>
      <c r="O965" s="681">
        <f t="shared" ca="1" si="64"/>
        <v>0</v>
      </c>
      <c r="P965" s="681">
        <f t="shared" ca="1" si="64"/>
        <v>0</v>
      </c>
      <c r="Q965" s="681">
        <f t="shared" ca="1" si="64"/>
        <v>0</v>
      </c>
      <c r="R965" s="681">
        <f t="shared" ca="1" si="64"/>
        <v>0</v>
      </c>
      <c r="S965" t="str">
        <f t="shared" si="65"/>
        <v>ASR_Financial_Report_SHP21Final</v>
      </c>
      <c r="T965" s="960">
        <f t="shared" si="66"/>
        <v>44658</v>
      </c>
      <c r="U965" t="str">
        <f t="shared" si="67"/>
        <v>Unaudited</v>
      </c>
    </row>
    <row r="966" spans="1:21" x14ac:dyDescent="0.25">
      <c r="A966" t="s">
        <v>437</v>
      </c>
      <c r="B966" t="s">
        <v>1366</v>
      </c>
      <c r="C966" t="s">
        <v>1367</v>
      </c>
      <c r="D966" s="15">
        <v>1900</v>
      </c>
      <c r="E966" s="121">
        <v>1</v>
      </c>
      <c r="F966" t="s">
        <v>438</v>
      </c>
      <c r="G966" s="121">
        <v>91</v>
      </c>
      <c r="H966" t="s">
        <v>383</v>
      </c>
      <c r="I966" t="s">
        <v>488</v>
      </c>
      <c r="J966" t="s">
        <v>436</v>
      </c>
      <c r="K966" t="s">
        <v>436</v>
      </c>
      <c r="L966" s="758" t="s">
        <v>213</v>
      </c>
      <c r="M966" t="s">
        <v>496</v>
      </c>
      <c r="N966" s="681">
        <f t="shared" ca="1" si="64"/>
        <v>0</v>
      </c>
      <c r="O966" s="681">
        <f t="shared" ca="1" si="64"/>
        <v>0</v>
      </c>
      <c r="P966" s="681">
        <f t="shared" ca="1" si="64"/>
        <v>0</v>
      </c>
      <c r="Q966" s="681">
        <f t="shared" ca="1" si="64"/>
        <v>0</v>
      </c>
      <c r="R966" s="681">
        <f t="shared" ca="1" si="64"/>
        <v>0</v>
      </c>
      <c r="S966" t="str">
        <f t="shared" si="65"/>
        <v>ASR_Financial_Report_SHP21Final</v>
      </c>
      <c r="T966" s="960">
        <f t="shared" si="66"/>
        <v>44658</v>
      </c>
      <c r="U966" t="str">
        <f t="shared" si="67"/>
        <v>Unaudited</v>
      </c>
    </row>
    <row r="967" spans="1:21" x14ac:dyDescent="0.25">
      <c r="A967" t="s">
        <v>437</v>
      </c>
      <c r="B967" t="s">
        <v>1366</v>
      </c>
      <c r="C967" t="s">
        <v>1367</v>
      </c>
      <c r="D967" s="15">
        <v>1900</v>
      </c>
      <c r="E967" s="121">
        <v>1</v>
      </c>
      <c r="F967" t="s">
        <v>438</v>
      </c>
      <c r="G967" s="121">
        <v>91</v>
      </c>
      <c r="H967" t="s">
        <v>383</v>
      </c>
      <c r="I967" t="s">
        <v>489</v>
      </c>
      <c r="J967" t="s">
        <v>26</v>
      </c>
      <c r="K967" t="s">
        <v>26</v>
      </c>
      <c r="L967" s="758" t="s">
        <v>204</v>
      </c>
      <c r="M967" t="s">
        <v>26</v>
      </c>
      <c r="N967" s="681">
        <f t="shared" ca="1" si="64"/>
        <v>0</v>
      </c>
      <c r="O967" s="681">
        <f t="shared" ca="1" si="64"/>
        <v>0</v>
      </c>
      <c r="P967" s="681">
        <f t="shared" ca="1" si="64"/>
        <v>0</v>
      </c>
      <c r="Q967" s="681">
        <f t="shared" ca="1" si="64"/>
        <v>0</v>
      </c>
      <c r="R967" s="681">
        <f t="shared" ca="1" si="64"/>
        <v>0</v>
      </c>
      <c r="S967" t="str">
        <f t="shared" si="65"/>
        <v>ASR_Financial_Report_SHP21Final</v>
      </c>
      <c r="T967" s="960">
        <f t="shared" si="66"/>
        <v>44658</v>
      </c>
      <c r="U967" t="str">
        <f t="shared" si="67"/>
        <v>Unaudited</v>
      </c>
    </row>
    <row r="968" spans="1:21" x14ac:dyDescent="0.25">
      <c r="A968" t="s">
        <v>437</v>
      </c>
      <c r="B968" t="s">
        <v>1366</v>
      </c>
      <c r="C968" t="s">
        <v>1367</v>
      </c>
      <c r="D968" s="15">
        <v>1900</v>
      </c>
      <c r="E968" s="121">
        <v>1</v>
      </c>
      <c r="F968" t="s">
        <v>439</v>
      </c>
      <c r="G968" s="121">
        <v>182</v>
      </c>
      <c r="H968" t="s">
        <v>383</v>
      </c>
      <c r="I968" t="s">
        <v>432</v>
      </c>
      <c r="J968" t="s">
        <v>432</v>
      </c>
      <c r="K968" t="s">
        <v>432</v>
      </c>
      <c r="M968" t="s">
        <v>432</v>
      </c>
      <c r="N968" s="681">
        <f t="shared" ca="1" si="64"/>
        <v>0</v>
      </c>
      <c r="O968" s="681">
        <f t="shared" ca="1" si="64"/>
        <v>0</v>
      </c>
      <c r="P968" s="681">
        <f t="shared" ca="1" si="64"/>
        <v>0</v>
      </c>
      <c r="Q968" s="681">
        <f t="shared" ca="1" si="64"/>
        <v>0</v>
      </c>
      <c r="R968" s="681">
        <f t="shared" ca="1" si="64"/>
        <v>0</v>
      </c>
      <c r="S968" t="str">
        <f t="shared" si="65"/>
        <v>ASR_Financial_Report_SHP21Final</v>
      </c>
      <c r="T968" s="960">
        <f t="shared" si="66"/>
        <v>44658</v>
      </c>
      <c r="U968" t="str">
        <f t="shared" si="67"/>
        <v>Unaudited</v>
      </c>
    </row>
    <row r="969" spans="1:21" x14ac:dyDescent="0.25">
      <c r="A969" t="s">
        <v>437</v>
      </c>
      <c r="B969" t="s">
        <v>1366</v>
      </c>
      <c r="C969" t="s">
        <v>1367</v>
      </c>
      <c r="D969" s="15">
        <v>1900</v>
      </c>
      <c r="E969" s="121">
        <v>1</v>
      </c>
      <c r="F969" t="s">
        <v>439</v>
      </c>
      <c r="G969" s="121">
        <v>182</v>
      </c>
      <c r="H969" t="s">
        <v>383</v>
      </c>
      <c r="I969" t="s">
        <v>487</v>
      </c>
      <c r="J969" t="s">
        <v>12</v>
      </c>
      <c r="K969" t="s">
        <v>12</v>
      </c>
      <c r="L969" s="758">
        <v>1.1000000000000001</v>
      </c>
      <c r="M969" t="s">
        <v>12</v>
      </c>
      <c r="N969" s="681">
        <f t="shared" ca="1" si="64"/>
        <v>0</v>
      </c>
      <c r="O969" s="681">
        <f t="shared" ca="1" si="64"/>
        <v>0</v>
      </c>
      <c r="P969" s="681">
        <f t="shared" ca="1" si="64"/>
        <v>0</v>
      </c>
      <c r="Q969" s="681">
        <f t="shared" ca="1" si="64"/>
        <v>0</v>
      </c>
      <c r="R969" s="681">
        <f t="shared" ca="1" si="64"/>
        <v>0</v>
      </c>
      <c r="S969" t="str">
        <f t="shared" si="65"/>
        <v>ASR_Financial_Report_SHP21Final</v>
      </c>
      <c r="T969" s="960">
        <f t="shared" si="66"/>
        <v>44658</v>
      </c>
      <c r="U969" t="str">
        <f t="shared" si="67"/>
        <v>Unaudited</v>
      </c>
    </row>
    <row r="970" spans="1:21" x14ac:dyDescent="0.25">
      <c r="A970" t="s">
        <v>437</v>
      </c>
      <c r="B970" t="s">
        <v>1366</v>
      </c>
      <c r="C970" t="s">
        <v>1367</v>
      </c>
      <c r="D970" s="15">
        <v>1900</v>
      </c>
      <c r="E970" s="121">
        <v>1</v>
      </c>
      <c r="F970" t="s">
        <v>439</v>
      </c>
      <c r="G970" s="121">
        <v>182</v>
      </c>
      <c r="H970" t="s">
        <v>383</v>
      </c>
      <c r="I970" t="s">
        <v>487</v>
      </c>
      <c r="J970" t="s">
        <v>12</v>
      </c>
      <c r="K970" t="s">
        <v>222</v>
      </c>
      <c r="L970" s="758">
        <v>1.2</v>
      </c>
      <c r="M970" t="s">
        <v>222</v>
      </c>
      <c r="N970" s="681">
        <f t="shared" ca="1" si="64"/>
        <v>0</v>
      </c>
      <c r="O970" s="681">
        <f t="shared" ca="1" si="64"/>
        <v>0</v>
      </c>
      <c r="P970" s="681">
        <f t="shared" ca="1" si="64"/>
        <v>0</v>
      </c>
      <c r="Q970" s="681">
        <f t="shared" ca="1" si="64"/>
        <v>0</v>
      </c>
      <c r="R970" s="681">
        <f t="shared" ca="1" si="64"/>
        <v>0</v>
      </c>
      <c r="S970" t="str">
        <f t="shared" si="65"/>
        <v>ASR_Financial_Report_SHP21Final</v>
      </c>
      <c r="T970" s="960">
        <f t="shared" si="66"/>
        <v>44658</v>
      </c>
      <c r="U970" t="str">
        <f t="shared" si="67"/>
        <v>Unaudited</v>
      </c>
    </row>
    <row r="971" spans="1:21" x14ac:dyDescent="0.25">
      <c r="A971" t="s">
        <v>437</v>
      </c>
      <c r="B971" t="s">
        <v>1366</v>
      </c>
      <c r="C971" t="s">
        <v>1367</v>
      </c>
      <c r="D971" s="15">
        <v>1900</v>
      </c>
      <c r="E971" s="121">
        <v>1</v>
      </c>
      <c r="F971" t="s">
        <v>439</v>
      </c>
      <c r="G971" s="121">
        <v>182</v>
      </c>
      <c r="H971" t="s">
        <v>383</v>
      </c>
      <c r="I971" t="s">
        <v>487</v>
      </c>
      <c r="J971" t="s">
        <v>12</v>
      </c>
      <c r="K971" t="s">
        <v>1304</v>
      </c>
      <c r="L971" s="758" t="s">
        <v>1300</v>
      </c>
      <c r="M971" t="s">
        <v>1304</v>
      </c>
      <c r="N971" s="681">
        <f t="shared" ca="1" si="64"/>
        <v>0</v>
      </c>
      <c r="O971" s="681">
        <f t="shared" ca="1" si="64"/>
        <v>0</v>
      </c>
      <c r="P971" s="681">
        <f t="shared" ca="1" si="64"/>
        <v>0</v>
      </c>
      <c r="Q971" s="681">
        <f t="shared" ca="1" si="64"/>
        <v>0</v>
      </c>
      <c r="R971" s="681">
        <f t="shared" ca="1" si="64"/>
        <v>0</v>
      </c>
      <c r="S971" t="str">
        <f t="shared" si="65"/>
        <v>ASR_Financial_Report_SHP21Final</v>
      </c>
      <c r="T971" s="960">
        <f t="shared" si="66"/>
        <v>44658</v>
      </c>
      <c r="U971" t="str">
        <f t="shared" si="67"/>
        <v>Unaudited</v>
      </c>
    </row>
    <row r="972" spans="1:21" x14ac:dyDescent="0.25">
      <c r="A972" t="s">
        <v>437</v>
      </c>
      <c r="B972" t="s">
        <v>1366</v>
      </c>
      <c r="C972" t="s">
        <v>1367</v>
      </c>
      <c r="D972" s="15">
        <v>1900</v>
      </c>
      <c r="E972" s="121">
        <v>1</v>
      </c>
      <c r="F972" t="s">
        <v>439</v>
      </c>
      <c r="G972" s="121">
        <v>182</v>
      </c>
      <c r="H972" t="s">
        <v>383</v>
      </c>
      <c r="I972" t="s">
        <v>487</v>
      </c>
      <c r="J972" t="s">
        <v>12</v>
      </c>
      <c r="K972" t="s">
        <v>1306</v>
      </c>
      <c r="L972" s="758" t="s">
        <v>1305</v>
      </c>
      <c r="M972" t="s">
        <v>1306</v>
      </c>
      <c r="N972" s="681">
        <f t="shared" ca="1" si="64"/>
        <v>0</v>
      </c>
      <c r="O972" s="681">
        <f t="shared" ca="1" si="64"/>
        <v>0</v>
      </c>
      <c r="P972" s="681">
        <f t="shared" ca="1" si="64"/>
        <v>0</v>
      </c>
      <c r="Q972" s="681">
        <f t="shared" ca="1" si="64"/>
        <v>0</v>
      </c>
      <c r="R972" s="681">
        <f t="shared" ca="1" si="64"/>
        <v>0</v>
      </c>
      <c r="S972" t="str">
        <f t="shared" si="65"/>
        <v>ASR_Financial_Report_SHP21Final</v>
      </c>
      <c r="T972" s="960">
        <f t="shared" si="66"/>
        <v>44658</v>
      </c>
      <c r="U972" t="str">
        <f t="shared" si="67"/>
        <v>Unaudited</v>
      </c>
    </row>
    <row r="973" spans="1:21" x14ac:dyDescent="0.25">
      <c r="A973" t="s">
        <v>437</v>
      </c>
      <c r="B973" t="s">
        <v>1366</v>
      </c>
      <c r="C973" t="s">
        <v>1367</v>
      </c>
      <c r="D973" s="15">
        <v>1900</v>
      </c>
      <c r="E973" s="121">
        <v>1</v>
      </c>
      <c r="F973" t="s">
        <v>439</v>
      </c>
      <c r="G973" s="121">
        <v>182</v>
      </c>
      <c r="H973" t="s">
        <v>383</v>
      </c>
      <c r="I973" t="s">
        <v>487</v>
      </c>
      <c r="J973" t="s">
        <v>13</v>
      </c>
      <c r="K973" t="s">
        <v>13</v>
      </c>
      <c r="L973" s="758" t="s">
        <v>63</v>
      </c>
      <c r="M973" t="s">
        <v>13</v>
      </c>
      <c r="N973" s="681">
        <f t="shared" ca="1" si="64"/>
        <v>0</v>
      </c>
      <c r="O973" s="681">
        <f t="shared" ca="1" si="64"/>
        <v>0</v>
      </c>
      <c r="P973" s="681">
        <f t="shared" ca="1" si="64"/>
        <v>0</v>
      </c>
      <c r="Q973" s="681">
        <f t="shared" ca="1" si="64"/>
        <v>0</v>
      </c>
      <c r="R973" s="681">
        <f t="shared" ca="1" si="64"/>
        <v>0</v>
      </c>
      <c r="S973" t="str">
        <f t="shared" si="65"/>
        <v>ASR_Financial_Report_SHP21Final</v>
      </c>
      <c r="T973" s="960">
        <f t="shared" si="66"/>
        <v>44658</v>
      </c>
      <c r="U973" t="str">
        <f t="shared" si="67"/>
        <v>Unaudited</v>
      </c>
    </row>
    <row r="974" spans="1:21" x14ac:dyDescent="0.25">
      <c r="A974" t="s">
        <v>437</v>
      </c>
      <c r="B974" t="s">
        <v>1366</v>
      </c>
      <c r="C974" t="s">
        <v>1367</v>
      </c>
      <c r="D974" s="15">
        <v>1900</v>
      </c>
      <c r="E974" s="121">
        <v>1</v>
      </c>
      <c r="F974" t="s">
        <v>439</v>
      </c>
      <c r="G974" s="121">
        <v>182</v>
      </c>
      <c r="H974" t="s">
        <v>383</v>
      </c>
      <c r="I974" t="s">
        <v>488</v>
      </c>
      <c r="J974" t="s">
        <v>433</v>
      </c>
      <c r="K974" t="s">
        <v>777</v>
      </c>
      <c r="L974" s="758">
        <v>2.1</v>
      </c>
      <c r="M974" t="s">
        <v>712</v>
      </c>
      <c r="N974" s="681">
        <f t="shared" ca="1" si="64"/>
        <v>0</v>
      </c>
      <c r="O974" s="681">
        <f t="shared" ca="1" si="64"/>
        <v>0</v>
      </c>
      <c r="P974" s="681">
        <f t="shared" ca="1" si="64"/>
        <v>0</v>
      </c>
      <c r="Q974" s="681">
        <f t="shared" ca="1" si="64"/>
        <v>0</v>
      </c>
      <c r="R974" s="681">
        <f t="shared" ca="1" si="64"/>
        <v>0</v>
      </c>
      <c r="S974" t="str">
        <f t="shared" si="65"/>
        <v>ASR_Financial_Report_SHP21Final</v>
      </c>
      <c r="T974" s="960">
        <f t="shared" si="66"/>
        <v>44658</v>
      </c>
      <c r="U974" t="str">
        <f t="shared" si="67"/>
        <v>Unaudited</v>
      </c>
    </row>
    <row r="975" spans="1:21" x14ac:dyDescent="0.25">
      <c r="A975" t="s">
        <v>437</v>
      </c>
      <c r="B975" t="s">
        <v>1366</v>
      </c>
      <c r="C975" t="s">
        <v>1367</v>
      </c>
      <c r="D975" s="15">
        <v>1900</v>
      </c>
      <c r="E975" s="121">
        <v>1</v>
      </c>
      <c r="F975" t="s">
        <v>439</v>
      </c>
      <c r="G975" s="121">
        <v>182</v>
      </c>
      <c r="H975" t="s">
        <v>383</v>
      </c>
      <c r="I975" t="s">
        <v>488</v>
      </c>
      <c r="J975" t="s">
        <v>433</v>
      </c>
      <c r="K975" t="s">
        <v>777</v>
      </c>
      <c r="L975" s="758">
        <v>2.2000000000000002</v>
      </c>
      <c r="M975" t="s">
        <v>713</v>
      </c>
      <c r="N975" s="681">
        <f t="shared" ca="1" si="64"/>
        <v>0</v>
      </c>
      <c r="O975" s="681">
        <f t="shared" ca="1" si="64"/>
        <v>0</v>
      </c>
      <c r="P975" s="681">
        <f t="shared" ca="1" si="64"/>
        <v>0</v>
      </c>
      <c r="Q975" s="681">
        <f t="shared" ca="1" si="64"/>
        <v>0</v>
      </c>
      <c r="R975" s="681">
        <f t="shared" ca="1" si="64"/>
        <v>0</v>
      </c>
      <c r="S975" t="str">
        <f t="shared" si="65"/>
        <v>ASR_Financial_Report_SHP21Final</v>
      </c>
      <c r="T975" s="960">
        <f t="shared" si="66"/>
        <v>44658</v>
      </c>
      <c r="U975" t="str">
        <f t="shared" si="67"/>
        <v>Unaudited</v>
      </c>
    </row>
    <row r="976" spans="1:21" x14ac:dyDescent="0.25">
      <c r="A976" t="s">
        <v>437</v>
      </c>
      <c r="B976" t="s">
        <v>1366</v>
      </c>
      <c r="C976" t="s">
        <v>1367</v>
      </c>
      <c r="D976" s="15">
        <v>1900</v>
      </c>
      <c r="E976" s="121">
        <v>1</v>
      </c>
      <c r="F976" t="s">
        <v>439</v>
      </c>
      <c r="G976" s="121">
        <v>182</v>
      </c>
      <c r="H976" t="s">
        <v>383</v>
      </c>
      <c r="I976" t="s">
        <v>488</v>
      </c>
      <c r="J976" t="s">
        <v>433</v>
      </c>
      <c r="K976" t="s">
        <v>777</v>
      </c>
      <c r="L976" s="758">
        <v>2.2999999999999998</v>
      </c>
      <c r="M976" t="s">
        <v>714</v>
      </c>
      <c r="N976" s="681">
        <f t="shared" ca="1" si="64"/>
        <v>0</v>
      </c>
      <c r="O976" s="681">
        <f t="shared" ca="1" si="64"/>
        <v>0</v>
      </c>
      <c r="P976" s="681">
        <f t="shared" ca="1" si="64"/>
        <v>0</v>
      </c>
      <c r="Q976" s="681">
        <f t="shared" ca="1" si="64"/>
        <v>0</v>
      </c>
      <c r="R976" s="681">
        <f t="shared" ca="1" si="64"/>
        <v>0</v>
      </c>
      <c r="S976" t="str">
        <f t="shared" si="65"/>
        <v>ASR_Financial_Report_SHP21Final</v>
      </c>
      <c r="T976" s="960">
        <f t="shared" si="66"/>
        <v>44658</v>
      </c>
      <c r="U976" t="str">
        <f t="shared" si="67"/>
        <v>Unaudited</v>
      </c>
    </row>
    <row r="977" spans="1:21" x14ac:dyDescent="0.25">
      <c r="A977" t="s">
        <v>437</v>
      </c>
      <c r="B977" t="s">
        <v>1366</v>
      </c>
      <c r="C977" t="s">
        <v>1367</v>
      </c>
      <c r="D977" s="15">
        <v>1900</v>
      </c>
      <c r="E977" s="121">
        <v>1</v>
      </c>
      <c r="F977" t="s">
        <v>439</v>
      </c>
      <c r="G977" s="121">
        <v>182</v>
      </c>
      <c r="H977" t="s">
        <v>383</v>
      </c>
      <c r="I977" t="s">
        <v>488</v>
      </c>
      <c r="J977" t="s">
        <v>433</v>
      </c>
      <c r="K977" t="s">
        <v>777</v>
      </c>
      <c r="L977" s="758">
        <v>2.4</v>
      </c>
      <c r="M977" t="s">
        <v>715</v>
      </c>
      <c r="N977" s="681">
        <f t="shared" ca="1" si="64"/>
        <v>0</v>
      </c>
      <c r="O977" s="681">
        <f t="shared" ca="1" si="64"/>
        <v>0</v>
      </c>
      <c r="P977" s="681">
        <f t="shared" ca="1" si="64"/>
        <v>0</v>
      </c>
      <c r="Q977" s="681">
        <f t="shared" ca="1" si="64"/>
        <v>0</v>
      </c>
      <c r="R977" s="681">
        <f t="shared" ca="1" si="64"/>
        <v>0</v>
      </c>
      <c r="S977" t="str">
        <f t="shared" si="65"/>
        <v>ASR_Financial_Report_SHP21Final</v>
      </c>
      <c r="T977" s="960">
        <f t="shared" si="66"/>
        <v>44658</v>
      </c>
      <c r="U977" t="str">
        <f t="shared" si="67"/>
        <v>Unaudited</v>
      </c>
    </row>
    <row r="978" spans="1:21" x14ac:dyDescent="0.25">
      <c r="A978" t="s">
        <v>437</v>
      </c>
      <c r="B978" t="s">
        <v>1366</v>
      </c>
      <c r="C978" t="s">
        <v>1367</v>
      </c>
      <c r="D978" s="15">
        <v>1900</v>
      </c>
      <c r="E978" s="121">
        <v>1</v>
      </c>
      <c r="F978" t="s">
        <v>439</v>
      </c>
      <c r="G978" s="121">
        <v>182</v>
      </c>
      <c r="H978" t="s">
        <v>383</v>
      </c>
      <c r="I978" t="s">
        <v>488</v>
      </c>
      <c r="J978" t="s">
        <v>433</v>
      </c>
      <c r="K978" t="s">
        <v>777</v>
      </c>
      <c r="L978" s="758">
        <v>2.5</v>
      </c>
      <c r="M978" t="s">
        <v>757</v>
      </c>
      <c r="N978" s="681">
        <f t="shared" ca="1" si="64"/>
        <v>0</v>
      </c>
      <c r="O978" s="681">
        <f t="shared" ca="1" si="64"/>
        <v>0</v>
      </c>
      <c r="P978" s="681">
        <f t="shared" ca="1" si="64"/>
        <v>0</v>
      </c>
      <c r="Q978" s="681">
        <f t="shared" ca="1" si="64"/>
        <v>0</v>
      </c>
      <c r="R978" s="681">
        <f t="shared" ca="1" si="64"/>
        <v>0</v>
      </c>
      <c r="S978" t="str">
        <f t="shared" si="65"/>
        <v>ASR_Financial_Report_SHP21Final</v>
      </c>
      <c r="T978" s="960">
        <f t="shared" si="66"/>
        <v>44658</v>
      </c>
      <c r="U978" t="str">
        <f t="shared" si="67"/>
        <v>Unaudited</v>
      </c>
    </row>
    <row r="979" spans="1:21" x14ac:dyDescent="0.25">
      <c r="A979" t="s">
        <v>437</v>
      </c>
      <c r="B979" t="s">
        <v>1366</v>
      </c>
      <c r="C979" t="s">
        <v>1367</v>
      </c>
      <c r="D979" s="15">
        <v>1900</v>
      </c>
      <c r="E979" s="121">
        <v>1</v>
      </c>
      <c r="F979" t="s">
        <v>439</v>
      </c>
      <c r="G979" s="121">
        <v>182</v>
      </c>
      <c r="H979" t="s">
        <v>383</v>
      </c>
      <c r="I979" t="s">
        <v>488</v>
      </c>
      <c r="J979" t="s">
        <v>433</v>
      </c>
      <c r="K979" t="s">
        <v>777</v>
      </c>
      <c r="L979" s="758">
        <v>2.6</v>
      </c>
      <c r="M979" t="s">
        <v>186</v>
      </c>
      <c r="N979" s="681">
        <f t="shared" ca="1" si="64"/>
        <v>0</v>
      </c>
      <c r="O979" s="681">
        <f t="shared" ca="1" si="64"/>
        <v>0</v>
      </c>
      <c r="P979" s="681">
        <f t="shared" ca="1" si="64"/>
        <v>0</v>
      </c>
      <c r="Q979" s="681">
        <f t="shared" ca="1" si="64"/>
        <v>0</v>
      </c>
      <c r="R979" s="681">
        <f t="shared" ca="1" si="64"/>
        <v>0</v>
      </c>
      <c r="S979" t="str">
        <f t="shared" si="65"/>
        <v>ASR_Financial_Report_SHP21Final</v>
      </c>
      <c r="T979" s="960">
        <f t="shared" si="66"/>
        <v>44658</v>
      </c>
      <c r="U979" t="str">
        <f t="shared" si="67"/>
        <v>Unaudited</v>
      </c>
    </row>
    <row r="980" spans="1:21" x14ac:dyDescent="0.25">
      <c r="A980" t="s">
        <v>437</v>
      </c>
      <c r="B980" t="s">
        <v>1366</v>
      </c>
      <c r="C980" t="s">
        <v>1367</v>
      </c>
      <c r="D980" s="15">
        <v>1900</v>
      </c>
      <c r="E980" s="121">
        <v>1</v>
      </c>
      <c r="F980" t="s">
        <v>439</v>
      </c>
      <c r="G980" s="121">
        <v>182</v>
      </c>
      <c r="H980" t="s">
        <v>383</v>
      </c>
      <c r="I980" t="s">
        <v>488</v>
      </c>
      <c r="J980" t="s">
        <v>433</v>
      </c>
      <c r="K980" t="s">
        <v>777</v>
      </c>
      <c r="L980" s="758">
        <v>2.7</v>
      </c>
      <c r="M980" t="s">
        <v>778</v>
      </c>
      <c r="N980" s="681">
        <f t="shared" ca="1" si="64"/>
        <v>0</v>
      </c>
      <c r="O980" s="681">
        <f t="shared" ca="1" si="64"/>
        <v>0</v>
      </c>
      <c r="P980" s="681">
        <f t="shared" ca="1" si="64"/>
        <v>0</v>
      </c>
      <c r="Q980" s="681">
        <f t="shared" ca="1" si="64"/>
        <v>0</v>
      </c>
      <c r="R980" s="681">
        <f t="shared" ca="1" si="64"/>
        <v>0</v>
      </c>
      <c r="S980" t="str">
        <f t="shared" si="65"/>
        <v>ASR_Financial_Report_SHP21Final</v>
      </c>
      <c r="T980" s="960">
        <f t="shared" si="66"/>
        <v>44658</v>
      </c>
      <c r="U980" t="str">
        <f t="shared" si="67"/>
        <v>Unaudited</v>
      </c>
    </row>
    <row r="981" spans="1:21" x14ac:dyDescent="0.25">
      <c r="A981" t="s">
        <v>437</v>
      </c>
      <c r="B981" t="s">
        <v>1366</v>
      </c>
      <c r="C981" t="s">
        <v>1367</v>
      </c>
      <c r="D981" s="15">
        <v>1900</v>
      </c>
      <c r="E981" s="121">
        <v>1</v>
      </c>
      <c r="F981" t="s">
        <v>439</v>
      </c>
      <c r="G981" s="121">
        <v>182</v>
      </c>
      <c r="H981" t="s">
        <v>383</v>
      </c>
      <c r="I981" t="s">
        <v>488</v>
      </c>
      <c r="J981" t="s">
        <v>433</v>
      </c>
      <c r="K981" t="s">
        <v>777</v>
      </c>
      <c r="L981" s="758">
        <v>2.8</v>
      </c>
      <c r="M981" t="s">
        <v>779</v>
      </c>
      <c r="N981" s="681">
        <f t="shared" ca="1" si="64"/>
        <v>0</v>
      </c>
      <c r="O981" s="681">
        <f t="shared" ca="1" si="64"/>
        <v>0</v>
      </c>
      <c r="P981" s="681">
        <f t="shared" ca="1" si="64"/>
        <v>0</v>
      </c>
      <c r="Q981" s="681">
        <f t="shared" ca="1" si="64"/>
        <v>0</v>
      </c>
      <c r="R981" s="681">
        <f t="shared" ca="1" si="64"/>
        <v>0</v>
      </c>
      <c r="S981" t="str">
        <f t="shared" si="65"/>
        <v>ASR_Financial_Report_SHP21Final</v>
      </c>
      <c r="T981" s="960">
        <f t="shared" si="66"/>
        <v>44658</v>
      </c>
      <c r="U981" t="str">
        <f t="shared" si="67"/>
        <v>Unaudited</v>
      </c>
    </row>
    <row r="982" spans="1:21" x14ac:dyDescent="0.25">
      <c r="A982" t="s">
        <v>437</v>
      </c>
      <c r="B982" t="s">
        <v>1366</v>
      </c>
      <c r="C982" t="s">
        <v>1367</v>
      </c>
      <c r="D982" s="15">
        <v>1900</v>
      </c>
      <c r="E982" s="121">
        <v>1</v>
      </c>
      <c r="F982" t="s">
        <v>439</v>
      </c>
      <c r="G982" s="121">
        <v>182</v>
      </c>
      <c r="H982" t="s">
        <v>383</v>
      </c>
      <c r="I982" t="s">
        <v>488</v>
      </c>
      <c r="J982" t="s">
        <v>433</v>
      </c>
      <c r="K982" t="s">
        <v>777</v>
      </c>
      <c r="L982" s="758">
        <v>2.9</v>
      </c>
      <c r="M982" t="s">
        <v>760</v>
      </c>
      <c r="N982" s="681">
        <f t="shared" ca="1" si="64"/>
        <v>0</v>
      </c>
      <c r="O982" s="681">
        <f t="shared" ca="1" si="64"/>
        <v>0</v>
      </c>
      <c r="P982" s="681">
        <f t="shared" ca="1" si="64"/>
        <v>0</v>
      </c>
      <c r="Q982" s="681">
        <f t="shared" ca="1" si="64"/>
        <v>0</v>
      </c>
      <c r="R982" s="681">
        <f t="shared" ca="1" si="64"/>
        <v>0</v>
      </c>
      <c r="S982" t="str">
        <f t="shared" si="65"/>
        <v>ASR_Financial_Report_SHP21Final</v>
      </c>
      <c r="T982" s="960">
        <f t="shared" si="66"/>
        <v>44658</v>
      </c>
      <c r="U982" t="str">
        <f t="shared" si="67"/>
        <v>Unaudited</v>
      </c>
    </row>
    <row r="983" spans="1:21" x14ac:dyDescent="0.25">
      <c r="A983" t="s">
        <v>437</v>
      </c>
      <c r="B983" t="s">
        <v>1366</v>
      </c>
      <c r="C983" t="s">
        <v>1367</v>
      </c>
      <c r="D983" s="15">
        <v>1900</v>
      </c>
      <c r="E983" s="121">
        <v>1</v>
      </c>
      <c r="F983" t="s">
        <v>439</v>
      </c>
      <c r="G983" s="121">
        <v>182</v>
      </c>
      <c r="H983" t="s">
        <v>383</v>
      </c>
      <c r="I983" t="s">
        <v>488</v>
      </c>
      <c r="J983" t="s">
        <v>433</v>
      </c>
      <c r="K983" t="s">
        <v>223</v>
      </c>
      <c r="L983" s="758">
        <v>2.11</v>
      </c>
      <c r="M983" t="s">
        <v>228</v>
      </c>
      <c r="N983" s="681">
        <f t="shared" ca="1" si="64"/>
        <v>0</v>
      </c>
      <c r="O983" s="681">
        <f t="shared" ca="1" si="64"/>
        <v>0</v>
      </c>
      <c r="P983" s="681">
        <f t="shared" ca="1" si="64"/>
        <v>0</v>
      </c>
      <c r="Q983" s="681">
        <f t="shared" ca="1" si="64"/>
        <v>0</v>
      </c>
      <c r="R983" s="681">
        <f t="shared" ca="1" si="64"/>
        <v>0</v>
      </c>
      <c r="S983" t="str">
        <f t="shared" si="65"/>
        <v>ASR_Financial_Report_SHP21Final</v>
      </c>
      <c r="T983" s="960">
        <f t="shared" si="66"/>
        <v>44658</v>
      </c>
      <c r="U983" t="str">
        <f t="shared" si="67"/>
        <v>Unaudited</v>
      </c>
    </row>
    <row r="984" spans="1:21" x14ac:dyDescent="0.25">
      <c r="A984" t="s">
        <v>437</v>
      </c>
      <c r="B984" t="s">
        <v>1366</v>
      </c>
      <c r="C984" t="s">
        <v>1367</v>
      </c>
      <c r="D984" s="15">
        <v>1900</v>
      </c>
      <c r="E984" s="121">
        <v>1</v>
      </c>
      <c r="F984" t="s">
        <v>439</v>
      </c>
      <c r="G984" s="121">
        <v>182</v>
      </c>
      <c r="H984" t="s">
        <v>383</v>
      </c>
      <c r="I984" t="s">
        <v>488</v>
      </c>
      <c r="J984" t="s">
        <v>433</v>
      </c>
      <c r="K984" t="s">
        <v>223</v>
      </c>
      <c r="L984" s="758">
        <v>2.12</v>
      </c>
      <c r="M984" t="s">
        <v>552</v>
      </c>
      <c r="N984" s="681">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681">
        <f t="shared" ca="1" si="68"/>
        <v>0</v>
      </c>
      <c r="P984" s="681">
        <f t="shared" ca="1" si="68"/>
        <v>0</v>
      </c>
      <c r="Q984" s="681">
        <f t="shared" ca="1" si="68"/>
        <v>0</v>
      </c>
      <c r="R984" s="681">
        <f t="shared" ca="1" si="68"/>
        <v>0</v>
      </c>
      <c r="S984" t="str">
        <f t="shared" si="65"/>
        <v>ASR_Financial_Report_SHP21Final</v>
      </c>
      <c r="T984" s="960">
        <f t="shared" si="66"/>
        <v>44658</v>
      </c>
      <c r="U984" t="str">
        <f t="shared" si="67"/>
        <v>Unaudited</v>
      </c>
    </row>
    <row r="985" spans="1:21" x14ac:dyDescent="0.25">
      <c r="A985" t="s">
        <v>437</v>
      </c>
      <c r="B985" t="s">
        <v>1366</v>
      </c>
      <c r="C985" t="s">
        <v>1367</v>
      </c>
      <c r="D985" s="15">
        <v>1900</v>
      </c>
      <c r="E985" s="121">
        <v>1</v>
      </c>
      <c r="F985" t="s">
        <v>439</v>
      </c>
      <c r="G985" s="121">
        <v>182</v>
      </c>
      <c r="H985" t="s">
        <v>383</v>
      </c>
      <c r="I985" t="s">
        <v>488</v>
      </c>
      <c r="J985" t="s">
        <v>433</v>
      </c>
      <c r="K985" t="s">
        <v>223</v>
      </c>
      <c r="L985" s="758">
        <v>2.13</v>
      </c>
      <c r="M985" t="s">
        <v>229</v>
      </c>
      <c r="N985" s="681">
        <f t="shared" ca="1" si="68"/>
        <v>0</v>
      </c>
      <c r="O985" s="681">
        <f t="shared" ca="1" si="68"/>
        <v>0</v>
      </c>
      <c r="P985" s="681">
        <f t="shared" ca="1" si="68"/>
        <v>0</v>
      </c>
      <c r="Q985" s="681">
        <f t="shared" ca="1" si="68"/>
        <v>0</v>
      </c>
      <c r="R985" s="681">
        <f t="shared" ca="1" si="68"/>
        <v>0</v>
      </c>
      <c r="S985" t="str">
        <f t="shared" si="65"/>
        <v>ASR_Financial_Report_SHP21Final</v>
      </c>
      <c r="T985" s="960">
        <f t="shared" si="66"/>
        <v>44658</v>
      </c>
      <c r="U985" t="str">
        <f t="shared" si="67"/>
        <v>Unaudited</v>
      </c>
    </row>
    <row r="986" spans="1:21" x14ac:dyDescent="0.25">
      <c r="A986" t="s">
        <v>437</v>
      </c>
      <c r="B986" t="s">
        <v>1366</v>
      </c>
      <c r="C986" t="s">
        <v>1367</v>
      </c>
      <c r="D986" s="15">
        <v>1900</v>
      </c>
      <c r="E986" s="121">
        <v>1</v>
      </c>
      <c r="F986" t="s">
        <v>439</v>
      </c>
      <c r="G986" s="121">
        <v>182</v>
      </c>
      <c r="H986" t="s">
        <v>383</v>
      </c>
      <c r="I986" t="s">
        <v>488</v>
      </c>
      <c r="J986" t="s">
        <v>433</v>
      </c>
      <c r="K986" t="s">
        <v>223</v>
      </c>
      <c r="L986" s="758">
        <v>2.14</v>
      </c>
      <c r="M986" t="s">
        <v>556</v>
      </c>
      <c r="N986" s="681">
        <f t="shared" ca="1" si="68"/>
        <v>0</v>
      </c>
      <c r="O986" s="681">
        <f t="shared" ca="1" si="68"/>
        <v>0</v>
      </c>
      <c r="P986" s="681">
        <f t="shared" ca="1" si="68"/>
        <v>0</v>
      </c>
      <c r="Q986" s="681">
        <f t="shared" ca="1" si="68"/>
        <v>0</v>
      </c>
      <c r="R986" s="681">
        <f t="shared" ca="1" si="68"/>
        <v>0</v>
      </c>
      <c r="S986" t="str">
        <f t="shared" si="65"/>
        <v>ASR_Financial_Report_SHP21Final</v>
      </c>
      <c r="T986" s="960">
        <f t="shared" si="66"/>
        <v>44658</v>
      </c>
      <c r="U986" t="str">
        <f t="shared" si="67"/>
        <v>Unaudited</v>
      </c>
    </row>
    <row r="987" spans="1:21" x14ac:dyDescent="0.25">
      <c r="A987" t="s">
        <v>437</v>
      </c>
      <c r="B987" t="s">
        <v>1366</v>
      </c>
      <c r="C987" t="s">
        <v>1367</v>
      </c>
      <c r="D987" s="15">
        <v>1900</v>
      </c>
      <c r="E987" s="121">
        <v>1</v>
      </c>
      <c r="F987" t="s">
        <v>439</v>
      </c>
      <c r="G987" s="121">
        <v>182</v>
      </c>
      <c r="H987" t="s">
        <v>383</v>
      </c>
      <c r="I987" t="s">
        <v>488</v>
      </c>
      <c r="J987" t="s">
        <v>433</v>
      </c>
      <c r="K987" t="s">
        <v>223</v>
      </c>
      <c r="L987" s="758">
        <v>2.15</v>
      </c>
      <c r="M987" t="s">
        <v>20</v>
      </c>
      <c r="N987" s="681">
        <f t="shared" ca="1" si="68"/>
        <v>0</v>
      </c>
      <c r="O987" s="681">
        <f t="shared" ca="1" si="68"/>
        <v>0</v>
      </c>
      <c r="P987" s="681">
        <f t="shared" ca="1" si="68"/>
        <v>0</v>
      </c>
      <c r="Q987" s="681">
        <f t="shared" ca="1" si="68"/>
        <v>0</v>
      </c>
      <c r="R987" s="681">
        <f t="shared" ca="1" si="68"/>
        <v>0</v>
      </c>
      <c r="S987" t="str">
        <f t="shared" si="65"/>
        <v>ASR_Financial_Report_SHP21Final</v>
      </c>
      <c r="T987" s="960">
        <f t="shared" si="66"/>
        <v>44658</v>
      </c>
      <c r="U987" t="str">
        <f t="shared" si="67"/>
        <v>Unaudited</v>
      </c>
    </row>
    <row r="988" spans="1:21" x14ac:dyDescent="0.25">
      <c r="A988" t="s">
        <v>437</v>
      </c>
      <c r="B988" t="s">
        <v>1366</v>
      </c>
      <c r="C988" t="s">
        <v>1367</v>
      </c>
      <c r="D988" s="15">
        <v>1900</v>
      </c>
      <c r="E988" s="121">
        <v>1</v>
      </c>
      <c r="F988" t="s">
        <v>439</v>
      </c>
      <c r="G988" s="121">
        <v>182</v>
      </c>
      <c r="H988" t="s">
        <v>383</v>
      </c>
      <c r="I988" t="s">
        <v>488</v>
      </c>
      <c r="J988" t="s">
        <v>433</v>
      </c>
      <c r="K988" t="s">
        <v>223</v>
      </c>
      <c r="L988" s="758">
        <v>2.16</v>
      </c>
      <c r="M988" t="s">
        <v>780</v>
      </c>
      <c r="N988" s="681">
        <f t="shared" ca="1" si="68"/>
        <v>0</v>
      </c>
      <c r="O988" s="681">
        <f t="shared" ca="1" si="68"/>
        <v>0</v>
      </c>
      <c r="P988" s="681">
        <f t="shared" ca="1" si="68"/>
        <v>0</v>
      </c>
      <c r="Q988" s="681">
        <f t="shared" ca="1" si="68"/>
        <v>0</v>
      </c>
      <c r="R988" s="681">
        <f t="shared" ca="1" si="68"/>
        <v>0</v>
      </c>
      <c r="S988" t="str">
        <f t="shared" si="65"/>
        <v>ASR_Financial_Report_SHP21Final</v>
      </c>
      <c r="T988" s="960">
        <f t="shared" si="66"/>
        <v>44658</v>
      </c>
      <c r="U988" t="str">
        <f t="shared" si="67"/>
        <v>Unaudited</v>
      </c>
    </row>
    <row r="989" spans="1:21" x14ac:dyDescent="0.25">
      <c r="A989" t="s">
        <v>437</v>
      </c>
      <c r="B989" t="s">
        <v>1366</v>
      </c>
      <c r="C989" t="s">
        <v>1367</v>
      </c>
      <c r="D989" s="15">
        <v>1900</v>
      </c>
      <c r="E989" s="121">
        <v>1</v>
      </c>
      <c r="F989" t="s">
        <v>439</v>
      </c>
      <c r="G989" s="121">
        <v>182</v>
      </c>
      <c r="H989" t="s">
        <v>383</v>
      </c>
      <c r="I989" t="s">
        <v>488</v>
      </c>
      <c r="J989" t="s">
        <v>433</v>
      </c>
      <c r="K989" t="s">
        <v>223</v>
      </c>
      <c r="L989" s="758">
        <v>2.17</v>
      </c>
      <c r="M989" t="s">
        <v>1033</v>
      </c>
      <c r="N989" s="681">
        <f t="shared" ca="1" si="68"/>
        <v>0</v>
      </c>
      <c r="O989" s="681">
        <f t="shared" ca="1" si="68"/>
        <v>0</v>
      </c>
      <c r="P989" s="681">
        <f t="shared" ca="1" si="68"/>
        <v>0</v>
      </c>
      <c r="Q989" s="681">
        <f t="shared" ca="1" si="68"/>
        <v>0</v>
      </c>
      <c r="R989" s="681">
        <f t="shared" ca="1" si="68"/>
        <v>0</v>
      </c>
      <c r="S989" t="str">
        <f t="shared" si="65"/>
        <v>ASR_Financial_Report_SHP21Final</v>
      </c>
      <c r="T989" s="960">
        <f t="shared" si="66"/>
        <v>44658</v>
      </c>
      <c r="U989" t="str">
        <f t="shared" si="67"/>
        <v>Unaudited</v>
      </c>
    </row>
    <row r="990" spans="1:21" x14ac:dyDescent="0.25">
      <c r="A990" t="s">
        <v>437</v>
      </c>
      <c r="B990" t="s">
        <v>1366</v>
      </c>
      <c r="C990" t="s">
        <v>1367</v>
      </c>
      <c r="D990" s="15">
        <v>1900</v>
      </c>
      <c r="E990" s="121">
        <v>1</v>
      </c>
      <c r="F990" t="s">
        <v>439</v>
      </c>
      <c r="G990" s="121">
        <v>182</v>
      </c>
      <c r="H990" t="s">
        <v>383</v>
      </c>
      <c r="I990" t="s">
        <v>488</v>
      </c>
      <c r="J990" t="s">
        <v>433</v>
      </c>
      <c r="K990" t="s">
        <v>223</v>
      </c>
      <c r="L990" s="758">
        <v>2.1800000000000002</v>
      </c>
      <c r="M990" t="s">
        <v>648</v>
      </c>
      <c r="N990" s="681">
        <f t="shared" ca="1" si="68"/>
        <v>0</v>
      </c>
      <c r="O990" s="681">
        <f t="shared" ca="1" si="68"/>
        <v>0</v>
      </c>
      <c r="P990" s="681">
        <f t="shared" ca="1" si="68"/>
        <v>0</v>
      </c>
      <c r="Q990" s="681">
        <f t="shared" ca="1" si="68"/>
        <v>0</v>
      </c>
      <c r="R990" s="681">
        <f t="shared" ca="1" si="68"/>
        <v>0</v>
      </c>
      <c r="S990" t="str">
        <f t="shared" si="65"/>
        <v>ASR_Financial_Report_SHP21Final</v>
      </c>
      <c r="T990" s="960">
        <f t="shared" si="66"/>
        <v>44658</v>
      </c>
      <c r="U990" t="str">
        <f t="shared" si="67"/>
        <v>Unaudited</v>
      </c>
    </row>
    <row r="991" spans="1:21" x14ac:dyDescent="0.25">
      <c r="A991" t="s">
        <v>437</v>
      </c>
      <c r="B991" t="s">
        <v>1366</v>
      </c>
      <c r="C991" t="s">
        <v>1367</v>
      </c>
      <c r="D991" s="15">
        <v>1900</v>
      </c>
      <c r="E991" s="121">
        <v>1</v>
      </c>
      <c r="F991" t="s">
        <v>439</v>
      </c>
      <c r="G991" s="121">
        <v>182</v>
      </c>
      <c r="H991" t="s">
        <v>383</v>
      </c>
      <c r="I991" t="s">
        <v>488</v>
      </c>
      <c r="J991" t="s">
        <v>433</v>
      </c>
      <c r="K991" t="s">
        <v>223</v>
      </c>
      <c r="L991" s="758">
        <v>2.19</v>
      </c>
      <c r="M991" t="s">
        <v>218</v>
      </c>
      <c r="N991" s="681">
        <f t="shared" ca="1" si="68"/>
        <v>0</v>
      </c>
      <c r="O991" s="681">
        <f t="shared" ca="1" si="68"/>
        <v>0</v>
      </c>
      <c r="P991" s="681">
        <f t="shared" ca="1" si="68"/>
        <v>0</v>
      </c>
      <c r="Q991" s="681">
        <f t="shared" ca="1" si="68"/>
        <v>0</v>
      </c>
      <c r="R991" s="681">
        <f t="shared" ca="1" si="68"/>
        <v>0</v>
      </c>
      <c r="S991" t="str">
        <f t="shared" si="65"/>
        <v>ASR_Financial_Report_SHP21Final</v>
      </c>
      <c r="T991" s="960">
        <f t="shared" si="66"/>
        <v>44658</v>
      </c>
      <c r="U991" t="str">
        <f t="shared" si="67"/>
        <v>Unaudited</v>
      </c>
    </row>
    <row r="992" spans="1:21" x14ac:dyDescent="0.25">
      <c r="A992" t="s">
        <v>437</v>
      </c>
      <c r="B992" t="s">
        <v>1366</v>
      </c>
      <c r="C992" t="s">
        <v>1367</v>
      </c>
      <c r="D992" s="15">
        <v>1900</v>
      </c>
      <c r="E992" s="121">
        <v>1</v>
      </c>
      <c r="F992" t="s">
        <v>439</v>
      </c>
      <c r="G992" s="121">
        <v>182</v>
      </c>
      <c r="H992" t="s">
        <v>383</v>
      </c>
      <c r="I992" t="s">
        <v>488</v>
      </c>
      <c r="J992" t="s">
        <v>433</v>
      </c>
      <c r="K992" t="s">
        <v>223</v>
      </c>
      <c r="L992" s="758" t="s">
        <v>691</v>
      </c>
      <c r="M992" t="s">
        <v>230</v>
      </c>
      <c r="N992" s="681">
        <f t="shared" ca="1" si="68"/>
        <v>0</v>
      </c>
      <c r="O992" s="681">
        <f t="shared" ca="1" si="68"/>
        <v>0</v>
      </c>
      <c r="P992" s="681">
        <f t="shared" ca="1" si="68"/>
        <v>0</v>
      </c>
      <c r="Q992" s="681">
        <f t="shared" ca="1" si="68"/>
        <v>0</v>
      </c>
      <c r="R992" s="681">
        <f t="shared" ca="1" si="68"/>
        <v>0</v>
      </c>
      <c r="S992" t="str">
        <f t="shared" si="65"/>
        <v>ASR_Financial_Report_SHP21Final</v>
      </c>
      <c r="T992" s="960">
        <f t="shared" si="66"/>
        <v>44658</v>
      </c>
      <c r="U992" t="str">
        <f t="shared" si="67"/>
        <v>Unaudited</v>
      </c>
    </row>
    <row r="993" spans="1:21" x14ac:dyDescent="0.25">
      <c r="A993" t="s">
        <v>437</v>
      </c>
      <c r="B993" t="s">
        <v>1366</v>
      </c>
      <c r="C993" t="s">
        <v>1367</v>
      </c>
      <c r="D993" s="15">
        <v>1900</v>
      </c>
      <c r="E993" s="121">
        <v>1</v>
      </c>
      <c r="F993" t="s">
        <v>439</v>
      </c>
      <c r="G993" s="121">
        <v>182</v>
      </c>
      <c r="H993" t="s">
        <v>383</v>
      </c>
      <c r="I993" t="s">
        <v>488</v>
      </c>
      <c r="J993" t="s">
        <v>433</v>
      </c>
      <c r="K993" t="s">
        <v>223</v>
      </c>
      <c r="L993" s="758">
        <v>2.21</v>
      </c>
      <c r="M993" t="s">
        <v>466</v>
      </c>
      <c r="N993" s="681">
        <f t="shared" ca="1" si="68"/>
        <v>0</v>
      </c>
      <c r="O993" s="681">
        <f t="shared" ca="1" si="68"/>
        <v>0</v>
      </c>
      <c r="P993" s="681">
        <f t="shared" ca="1" si="68"/>
        <v>0</v>
      </c>
      <c r="Q993" s="681">
        <f t="shared" ca="1" si="68"/>
        <v>0</v>
      </c>
      <c r="R993" s="681">
        <f t="shared" ca="1" si="68"/>
        <v>0</v>
      </c>
      <c r="S993" t="str">
        <f t="shared" si="65"/>
        <v>ASR_Financial_Report_SHP21Final</v>
      </c>
      <c r="T993" s="960">
        <f t="shared" si="66"/>
        <v>44658</v>
      </c>
      <c r="U993" t="str">
        <f t="shared" si="67"/>
        <v>Unaudited</v>
      </c>
    </row>
    <row r="994" spans="1:21" x14ac:dyDescent="0.25">
      <c r="A994" t="s">
        <v>437</v>
      </c>
      <c r="B994" t="s">
        <v>1366</v>
      </c>
      <c r="C994" t="s">
        <v>1367</v>
      </c>
      <c r="D994" s="15">
        <v>1900</v>
      </c>
      <c r="E994" s="121">
        <v>1</v>
      </c>
      <c r="F994" t="s">
        <v>439</v>
      </c>
      <c r="G994" s="121">
        <v>182</v>
      </c>
      <c r="H994" t="s">
        <v>383</v>
      </c>
      <c r="I994" t="s">
        <v>488</v>
      </c>
      <c r="J994" t="s">
        <v>433</v>
      </c>
      <c r="K994" t="s">
        <v>6</v>
      </c>
      <c r="L994" s="758" t="s">
        <v>70</v>
      </c>
      <c r="M994" t="s">
        <v>188</v>
      </c>
      <c r="N994" s="681">
        <f t="shared" ca="1" si="68"/>
        <v>0</v>
      </c>
      <c r="O994" s="681">
        <f t="shared" ca="1" si="68"/>
        <v>0</v>
      </c>
      <c r="P994" s="681">
        <f t="shared" ca="1" si="68"/>
        <v>0</v>
      </c>
      <c r="Q994" s="681">
        <f t="shared" ca="1" si="68"/>
        <v>0</v>
      </c>
      <c r="R994" s="681">
        <f t="shared" ca="1" si="68"/>
        <v>0</v>
      </c>
      <c r="S994" t="str">
        <f t="shared" si="65"/>
        <v>ASR_Financial_Report_SHP21Final</v>
      </c>
      <c r="T994" s="960">
        <f t="shared" si="66"/>
        <v>44658</v>
      </c>
      <c r="U994" t="str">
        <f t="shared" si="67"/>
        <v>Unaudited</v>
      </c>
    </row>
    <row r="995" spans="1:21" x14ac:dyDescent="0.25">
      <c r="A995" t="s">
        <v>437</v>
      </c>
      <c r="B995" t="s">
        <v>1366</v>
      </c>
      <c r="C995" t="s">
        <v>1367</v>
      </c>
      <c r="D995" s="15">
        <v>1900</v>
      </c>
      <c r="E995" s="121">
        <v>1</v>
      </c>
      <c r="F995" t="s">
        <v>439</v>
      </c>
      <c r="G995" s="121">
        <v>182</v>
      </c>
      <c r="H995" t="s">
        <v>383</v>
      </c>
      <c r="I995" t="s">
        <v>488</v>
      </c>
      <c r="J995" t="s">
        <v>433</v>
      </c>
      <c r="K995" t="s">
        <v>6</v>
      </c>
      <c r="L995" s="758" t="s">
        <v>71</v>
      </c>
      <c r="M995" t="s">
        <v>231</v>
      </c>
      <c r="N995" s="681">
        <f t="shared" ca="1" si="68"/>
        <v>0</v>
      </c>
      <c r="O995" s="681">
        <f t="shared" ca="1" si="68"/>
        <v>0</v>
      </c>
      <c r="P995" s="681">
        <f t="shared" ca="1" si="68"/>
        <v>0</v>
      </c>
      <c r="Q995" s="681">
        <f t="shared" ca="1" si="68"/>
        <v>0</v>
      </c>
      <c r="R995" s="681">
        <f t="shared" ca="1" si="68"/>
        <v>0</v>
      </c>
      <c r="S995" t="str">
        <f t="shared" si="65"/>
        <v>ASR_Financial_Report_SHP21Final</v>
      </c>
      <c r="T995" s="960">
        <f t="shared" si="66"/>
        <v>44658</v>
      </c>
      <c r="U995" t="str">
        <f t="shared" si="67"/>
        <v>Unaudited</v>
      </c>
    </row>
    <row r="996" spans="1:21" x14ac:dyDescent="0.25">
      <c r="A996" t="s">
        <v>437</v>
      </c>
      <c r="B996" t="s">
        <v>1366</v>
      </c>
      <c r="C996" t="s">
        <v>1367</v>
      </c>
      <c r="D996" s="15">
        <v>1900</v>
      </c>
      <c r="E996" s="121">
        <v>1</v>
      </c>
      <c r="F996" t="s">
        <v>439</v>
      </c>
      <c r="G996" s="121">
        <v>182</v>
      </c>
      <c r="H996" t="s">
        <v>383</v>
      </c>
      <c r="I996" t="s">
        <v>488</v>
      </c>
      <c r="J996" t="s">
        <v>433</v>
      </c>
      <c r="K996" t="s">
        <v>6</v>
      </c>
      <c r="L996" s="758" t="s">
        <v>72</v>
      </c>
      <c r="M996" t="s">
        <v>164</v>
      </c>
      <c r="N996" s="681">
        <f t="shared" ca="1" si="68"/>
        <v>0</v>
      </c>
      <c r="O996" s="681">
        <f t="shared" ca="1" si="68"/>
        <v>0</v>
      </c>
      <c r="P996" s="681">
        <f t="shared" ca="1" si="68"/>
        <v>0</v>
      </c>
      <c r="Q996" s="681">
        <f t="shared" ca="1" si="68"/>
        <v>0</v>
      </c>
      <c r="R996" s="681">
        <f t="shared" ca="1" si="68"/>
        <v>0</v>
      </c>
      <c r="S996" t="str">
        <f t="shared" si="65"/>
        <v>ASR_Financial_Report_SHP21Final</v>
      </c>
      <c r="T996" s="960">
        <f t="shared" si="66"/>
        <v>44658</v>
      </c>
      <c r="U996" t="str">
        <f t="shared" si="67"/>
        <v>Unaudited</v>
      </c>
    </row>
    <row r="997" spans="1:21" x14ac:dyDescent="0.25">
      <c r="A997" t="s">
        <v>437</v>
      </c>
      <c r="B997" t="s">
        <v>1366</v>
      </c>
      <c r="C997" t="s">
        <v>1367</v>
      </c>
      <c r="D997" s="15">
        <v>1900</v>
      </c>
      <c r="E997" s="121">
        <v>1</v>
      </c>
      <c r="F997" t="s">
        <v>439</v>
      </c>
      <c r="G997" s="121">
        <v>182</v>
      </c>
      <c r="H997" t="s">
        <v>383</v>
      </c>
      <c r="I997" t="s">
        <v>488</v>
      </c>
      <c r="J997" t="s">
        <v>433</v>
      </c>
      <c r="K997" t="s">
        <v>6</v>
      </c>
      <c r="L997" s="758">
        <v>3.4</v>
      </c>
      <c r="M997" t="s">
        <v>461</v>
      </c>
      <c r="N997" s="681">
        <f t="shared" ca="1" si="68"/>
        <v>0</v>
      </c>
      <c r="O997" s="681">
        <f t="shared" ca="1" si="68"/>
        <v>0</v>
      </c>
      <c r="P997" s="681">
        <f t="shared" ca="1" si="68"/>
        <v>0</v>
      </c>
      <c r="Q997" s="681">
        <f t="shared" ca="1" si="68"/>
        <v>0</v>
      </c>
      <c r="R997" s="681">
        <f t="shared" ca="1" si="68"/>
        <v>0</v>
      </c>
      <c r="S997" t="str">
        <f t="shared" si="65"/>
        <v>ASR_Financial_Report_SHP21Final</v>
      </c>
      <c r="T997" s="960">
        <f t="shared" si="66"/>
        <v>44658</v>
      </c>
      <c r="U997" t="str">
        <f t="shared" si="67"/>
        <v>Unaudited</v>
      </c>
    </row>
    <row r="998" spans="1:21" x14ac:dyDescent="0.25">
      <c r="A998" t="s">
        <v>437</v>
      </c>
      <c r="B998" t="s">
        <v>1366</v>
      </c>
      <c r="C998" t="s">
        <v>1367</v>
      </c>
      <c r="D998" s="15">
        <v>1900</v>
      </c>
      <c r="E998" s="121">
        <v>1</v>
      </c>
      <c r="F998" t="s">
        <v>439</v>
      </c>
      <c r="G998" s="121">
        <v>182</v>
      </c>
      <c r="H998" t="s">
        <v>383</v>
      </c>
      <c r="I998" t="s">
        <v>488</v>
      </c>
      <c r="J998" t="s">
        <v>433</v>
      </c>
      <c r="K998" t="s">
        <v>434</v>
      </c>
      <c r="L998" s="758">
        <v>4.5</v>
      </c>
      <c r="M998" t="s">
        <v>32</v>
      </c>
      <c r="N998" s="681">
        <f t="shared" ca="1" si="68"/>
        <v>0</v>
      </c>
      <c r="O998" s="681">
        <f t="shared" ca="1" si="68"/>
        <v>0</v>
      </c>
      <c r="P998" s="681">
        <f t="shared" ca="1" si="68"/>
        <v>0</v>
      </c>
      <c r="Q998" s="681">
        <f t="shared" ca="1" si="68"/>
        <v>0</v>
      </c>
      <c r="R998" s="681">
        <f t="shared" ca="1" si="68"/>
        <v>0</v>
      </c>
      <c r="S998" t="str">
        <f t="shared" si="65"/>
        <v>ASR_Financial_Report_SHP21Final</v>
      </c>
      <c r="T998" s="960">
        <f t="shared" si="66"/>
        <v>44658</v>
      </c>
      <c r="U998" t="str">
        <f t="shared" si="67"/>
        <v>Unaudited</v>
      </c>
    </row>
    <row r="999" spans="1:21" x14ac:dyDescent="0.25">
      <c r="A999" t="s">
        <v>437</v>
      </c>
      <c r="B999" t="s">
        <v>1366</v>
      </c>
      <c r="C999" t="s">
        <v>1367</v>
      </c>
      <c r="D999" s="15">
        <v>1900</v>
      </c>
      <c r="E999" s="121">
        <v>1</v>
      </c>
      <c r="F999" t="s">
        <v>439</v>
      </c>
      <c r="G999" s="121">
        <v>182</v>
      </c>
      <c r="H999" t="s">
        <v>383</v>
      </c>
      <c r="I999" t="s">
        <v>488</v>
      </c>
      <c r="J999" t="s">
        <v>433</v>
      </c>
      <c r="K999" t="s">
        <v>434</v>
      </c>
      <c r="L999" s="758" t="s">
        <v>925</v>
      </c>
      <c r="M999" t="s">
        <v>916</v>
      </c>
      <c r="N999" s="681">
        <f t="shared" ca="1" si="68"/>
        <v>0</v>
      </c>
      <c r="O999" s="681">
        <f t="shared" ca="1" si="68"/>
        <v>0</v>
      </c>
      <c r="P999" s="681">
        <f t="shared" ca="1" si="68"/>
        <v>0</v>
      </c>
      <c r="Q999" s="681">
        <f t="shared" ca="1" si="68"/>
        <v>0</v>
      </c>
      <c r="R999" s="681">
        <f t="shared" ca="1" si="68"/>
        <v>0</v>
      </c>
      <c r="S999" t="str">
        <f t="shared" si="65"/>
        <v>ASR_Financial_Report_SHP21Final</v>
      </c>
      <c r="T999" s="960">
        <f t="shared" si="66"/>
        <v>44658</v>
      </c>
      <c r="U999" t="str">
        <f t="shared" si="67"/>
        <v>Unaudited</v>
      </c>
    </row>
    <row r="1000" spans="1:21" x14ac:dyDescent="0.25">
      <c r="A1000" t="s">
        <v>437</v>
      </c>
      <c r="B1000" t="s">
        <v>1366</v>
      </c>
      <c r="C1000" t="s">
        <v>1367</v>
      </c>
      <c r="D1000" s="15">
        <v>1900</v>
      </c>
      <c r="E1000" s="121">
        <v>1</v>
      </c>
      <c r="F1000" t="s">
        <v>439</v>
      </c>
      <c r="G1000" s="121">
        <v>182</v>
      </c>
      <c r="H1000" t="s">
        <v>383</v>
      </c>
      <c r="I1000" t="s">
        <v>488</v>
      </c>
      <c r="J1000" t="s">
        <v>433</v>
      </c>
      <c r="K1000" t="s">
        <v>434</v>
      </c>
      <c r="L1000" s="758" t="s">
        <v>193</v>
      </c>
      <c r="M1000" t="s">
        <v>40</v>
      </c>
      <c r="N1000" s="681">
        <f t="shared" ca="1" si="68"/>
        <v>0</v>
      </c>
      <c r="O1000" s="681">
        <f t="shared" ca="1" si="68"/>
        <v>0</v>
      </c>
      <c r="P1000" s="681">
        <f t="shared" ca="1" si="68"/>
        <v>0</v>
      </c>
      <c r="Q1000" s="681">
        <f t="shared" ca="1" si="68"/>
        <v>0</v>
      </c>
      <c r="R1000" s="681">
        <f t="shared" ca="1" si="68"/>
        <v>0</v>
      </c>
      <c r="S1000" t="str">
        <f t="shared" si="65"/>
        <v>ASR_Financial_Report_SHP21Final</v>
      </c>
      <c r="T1000" s="960">
        <f t="shared" si="66"/>
        <v>44658</v>
      </c>
      <c r="U1000" t="str">
        <f t="shared" si="67"/>
        <v>Unaudited</v>
      </c>
    </row>
    <row r="1001" spans="1:21" x14ac:dyDescent="0.25">
      <c r="A1001" t="s">
        <v>437</v>
      </c>
      <c r="B1001" t="s">
        <v>1366</v>
      </c>
      <c r="C1001" t="s">
        <v>1367</v>
      </c>
      <c r="D1001" s="15">
        <v>1900</v>
      </c>
      <c r="E1001" s="121">
        <v>1</v>
      </c>
      <c r="F1001" t="s">
        <v>439</v>
      </c>
      <c r="G1001" s="121">
        <v>182</v>
      </c>
      <c r="H1001" t="s">
        <v>383</v>
      </c>
      <c r="I1001" t="s">
        <v>488</v>
      </c>
      <c r="J1001" t="s">
        <v>433</v>
      </c>
      <c r="K1001" t="s">
        <v>434</v>
      </c>
      <c r="L1001" s="758" t="s">
        <v>192</v>
      </c>
      <c r="M1001" t="s">
        <v>329</v>
      </c>
      <c r="N1001" s="681">
        <f t="shared" ca="1" si="68"/>
        <v>0</v>
      </c>
      <c r="O1001" s="681">
        <f t="shared" ca="1" si="68"/>
        <v>0</v>
      </c>
      <c r="P1001" s="681">
        <f t="shared" ca="1" si="68"/>
        <v>0</v>
      </c>
      <c r="Q1001" s="681">
        <f t="shared" ca="1" si="68"/>
        <v>0</v>
      </c>
      <c r="R1001" s="681">
        <f t="shared" ca="1" si="68"/>
        <v>0</v>
      </c>
      <c r="S1001" t="str">
        <f t="shared" si="65"/>
        <v>ASR_Financial_Report_SHP21Final</v>
      </c>
      <c r="T1001" s="960">
        <f t="shared" si="66"/>
        <v>44658</v>
      </c>
      <c r="U1001" t="str">
        <f t="shared" si="67"/>
        <v>Unaudited</v>
      </c>
    </row>
    <row r="1002" spans="1:21" x14ac:dyDescent="0.25">
      <c r="A1002" t="s">
        <v>437</v>
      </c>
      <c r="B1002" t="s">
        <v>1366</v>
      </c>
      <c r="C1002" t="s">
        <v>1367</v>
      </c>
      <c r="D1002" s="15">
        <v>1900</v>
      </c>
      <c r="E1002" s="121">
        <v>1</v>
      </c>
      <c r="F1002" t="s">
        <v>439</v>
      </c>
      <c r="G1002" s="121">
        <v>182</v>
      </c>
      <c r="H1002" t="s">
        <v>383</v>
      </c>
      <c r="I1002" t="s">
        <v>488</v>
      </c>
      <c r="J1002" t="s">
        <v>450</v>
      </c>
      <c r="K1002" t="s">
        <v>435</v>
      </c>
      <c r="L1002" s="758" t="s">
        <v>79</v>
      </c>
      <c r="M1002" t="s">
        <v>27</v>
      </c>
      <c r="N1002" s="681">
        <f t="shared" ca="1" si="68"/>
        <v>0</v>
      </c>
      <c r="O1002" s="681">
        <f t="shared" ca="1" si="68"/>
        <v>0</v>
      </c>
      <c r="P1002" s="681">
        <f t="shared" ca="1" si="68"/>
        <v>0</v>
      </c>
      <c r="Q1002" s="681">
        <f t="shared" ca="1" si="68"/>
        <v>0</v>
      </c>
      <c r="R1002" s="681">
        <f t="shared" ca="1" si="68"/>
        <v>0</v>
      </c>
      <c r="S1002" t="str">
        <f t="shared" si="65"/>
        <v>ASR_Financial_Report_SHP21Final</v>
      </c>
      <c r="T1002" s="960">
        <f t="shared" si="66"/>
        <v>44658</v>
      </c>
      <c r="U1002" t="str">
        <f t="shared" si="67"/>
        <v>Unaudited</v>
      </c>
    </row>
    <row r="1003" spans="1:21" x14ac:dyDescent="0.25">
      <c r="A1003" t="s">
        <v>437</v>
      </c>
      <c r="B1003" t="s">
        <v>1366</v>
      </c>
      <c r="C1003" t="s">
        <v>1367</v>
      </c>
      <c r="D1003" s="15">
        <v>1900</v>
      </c>
      <c r="E1003" s="121">
        <v>1</v>
      </c>
      <c r="F1003" t="s">
        <v>439</v>
      </c>
      <c r="G1003" s="121">
        <v>182</v>
      </c>
      <c r="H1003" t="s">
        <v>383</v>
      </c>
      <c r="I1003" t="s">
        <v>488</v>
      </c>
      <c r="J1003" t="s">
        <v>450</v>
      </c>
      <c r="K1003" t="s">
        <v>435</v>
      </c>
      <c r="L1003" s="758" t="s">
        <v>80</v>
      </c>
      <c r="M1003" t="s">
        <v>97</v>
      </c>
      <c r="N1003" s="681">
        <f t="shared" ca="1" si="68"/>
        <v>0</v>
      </c>
      <c r="O1003" s="681">
        <f t="shared" ca="1" si="68"/>
        <v>0</v>
      </c>
      <c r="P1003" s="681">
        <f t="shared" ca="1" si="68"/>
        <v>0</v>
      </c>
      <c r="Q1003" s="681">
        <f t="shared" ca="1" si="68"/>
        <v>0</v>
      </c>
      <c r="R1003" s="681">
        <f t="shared" ca="1" si="68"/>
        <v>0</v>
      </c>
      <c r="S1003" t="str">
        <f t="shared" si="65"/>
        <v>ASR_Financial_Report_SHP21Final</v>
      </c>
      <c r="T1003" s="960">
        <f t="shared" si="66"/>
        <v>44658</v>
      </c>
      <c r="U1003" t="str">
        <f t="shared" si="67"/>
        <v>Unaudited</v>
      </c>
    </row>
    <row r="1004" spans="1:21" x14ac:dyDescent="0.25">
      <c r="A1004" t="s">
        <v>437</v>
      </c>
      <c r="B1004" t="s">
        <v>1366</v>
      </c>
      <c r="C1004" t="s">
        <v>1367</v>
      </c>
      <c r="D1004" s="15">
        <v>1900</v>
      </c>
      <c r="E1004" s="121">
        <v>1</v>
      </c>
      <c r="F1004" t="s">
        <v>439</v>
      </c>
      <c r="G1004" s="121">
        <v>182</v>
      </c>
      <c r="H1004" t="s">
        <v>383</v>
      </c>
      <c r="I1004" t="s">
        <v>488</v>
      </c>
      <c r="J1004" t="s">
        <v>450</v>
      </c>
      <c r="K1004" t="s">
        <v>435</v>
      </c>
      <c r="L1004" s="758" t="s">
        <v>81</v>
      </c>
      <c r="M1004" t="s">
        <v>98</v>
      </c>
      <c r="N1004" s="681">
        <f t="shared" ca="1" si="68"/>
        <v>0</v>
      </c>
      <c r="O1004" s="681">
        <f t="shared" ca="1" si="68"/>
        <v>0</v>
      </c>
      <c r="P1004" s="681">
        <f t="shared" ca="1" si="68"/>
        <v>0</v>
      </c>
      <c r="Q1004" s="681">
        <f t="shared" ca="1" si="68"/>
        <v>0</v>
      </c>
      <c r="R1004" s="681">
        <f t="shared" ca="1" si="68"/>
        <v>0</v>
      </c>
      <c r="S1004" t="str">
        <f t="shared" si="65"/>
        <v>ASR_Financial_Report_SHP21Final</v>
      </c>
      <c r="T1004" s="960">
        <f t="shared" si="66"/>
        <v>44658</v>
      </c>
      <c r="U1004" t="str">
        <f t="shared" si="67"/>
        <v>Unaudited</v>
      </c>
    </row>
    <row r="1005" spans="1:21" x14ac:dyDescent="0.25">
      <c r="A1005" t="s">
        <v>437</v>
      </c>
      <c r="B1005" t="s">
        <v>1366</v>
      </c>
      <c r="C1005" t="s">
        <v>1367</v>
      </c>
      <c r="D1005" s="15">
        <v>1900</v>
      </c>
      <c r="E1005" s="121">
        <v>1</v>
      </c>
      <c r="F1005" t="s">
        <v>439</v>
      </c>
      <c r="G1005" s="121">
        <v>182</v>
      </c>
      <c r="H1005" t="s">
        <v>383</v>
      </c>
      <c r="I1005" t="s">
        <v>488</v>
      </c>
      <c r="J1005" t="s">
        <v>450</v>
      </c>
      <c r="K1005" t="s">
        <v>435</v>
      </c>
      <c r="L1005" s="758" t="s">
        <v>82</v>
      </c>
      <c r="M1005" t="s">
        <v>99</v>
      </c>
      <c r="N1005" s="681">
        <f t="shared" ca="1" si="68"/>
        <v>0</v>
      </c>
      <c r="O1005" s="681">
        <f t="shared" ca="1" si="68"/>
        <v>0</v>
      </c>
      <c r="P1005" s="681">
        <f t="shared" ca="1" si="68"/>
        <v>0</v>
      </c>
      <c r="Q1005" s="681">
        <f t="shared" ca="1" si="68"/>
        <v>0</v>
      </c>
      <c r="R1005" s="681">
        <f t="shared" ca="1" si="68"/>
        <v>0</v>
      </c>
      <c r="S1005" t="str">
        <f t="shared" si="65"/>
        <v>ASR_Financial_Report_SHP21Final</v>
      </c>
      <c r="T1005" s="960">
        <f t="shared" si="66"/>
        <v>44658</v>
      </c>
      <c r="U1005" t="str">
        <f t="shared" si="67"/>
        <v>Unaudited</v>
      </c>
    </row>
    <row r="1006" spans="1:21" x14ac:dyDescent="0.25">
      <c r="A1006" t="s">
        <v>437</v>
      </c>
      <c r="B1006" t="s">
        <v>1366</v>
      </c>
      <c r="C1006" t="s">
        <v>1367</v>
      </c>
      <c r="D1006" s="15">
        <v>1900</v>
      </c>
      <c r="E1006" s="121">
        <v>1</v>
      </c>
      <c r="F1006" t="s">
        <v>439</v>
      </c>
      <c r="G1006" s="121">
        <v>182</v>
      </c>
      <c r="H1006" t="s">
        <v>383</v>
      </c>
      <c r="I1006" t="s">
        <v>488</v>
      </c>
      <c r="J1006" t="s">
        <v>450</v>
      </c>
      <c r="K1006" t="s">
        <v>435</v>
      </c>
      <c r="L1006" s="758" t="s">
        <v>216</v>
      </c>
      <c r="M1006" t="s">
        <v>100</v>
      </c>
      <c r="N1006" s="681">
        <f t="shared" ca="1" si="68"/>
        <v>0</v>
      </c>
      <c r="O1006" s="681">
        <f t="shared" ca="1" si="68"/>
        <v>0</v>
      </c>
      <c r="P1006" s="681">
        <f t="shared" ca="1" si="68"/>
        <v>0</v>
      </c>
      <c r="Q1006" s="681">
        <f t="shared" ca="1" si="68"/>
        <v>0</v>
      </c>
      <c r="R1006" s="681">
        <f t="shared" ca="1" si="68"/>
        <v>0</v>
      </c>
      <c r="S1006" t="str">
        <f t="shared" si="65"/>
        <v>ASR_Financial_Report_SHP21Final</v>
      </c>
      <c r="T1006" s="960">
        <f t="shared" si="66"/>
        <v>44658</v>
      </c>
      <c r="U1006" t="str">
        <f t="shared" si="67"/>
        <v>Unaudited</v>
      </c>
    </row>
    <row r="1007" spans="1:21" x14ac:dyDescent="0.25">
      <c r="A1007" t="s">
        <v>437</v>
      </c>
      <c r="B1007" t="s">
        <v>1366</v>
      </c>
      <c r="C1007" t="s">
        <v>1367</v>
      </c>
      <c r="D1007" s="15">
        <v>1900</v>
      </c>
      <c r="E1007" s="121">
        <v>1</v>
      </c>
      <c r="F1007" t="s">
        <v>439</v>
      </c>
      <c r="G1007" s="121">
        <v>182</v>
      </c>
      <c r="H1007" t="s">
        <v>383</v>
      </c>
      <c r="I1007" t="s">
        <v>488</v>
      </c>
      <c r="J1007" t="s">
        <v>450</v>
      </c>
      <c r="K1007" t="s">
        <v>435</v>
      </c>
      <c r="L1007" s="758" t="s">
        <v>215</v>
      </c>
      <c r="M1007" t="s">
        <v>28</v>
      </c>
      <c r="N1007" s="681">
        <f t="shared" ca="1" si="68"/>
        <v>0</v>
      </c>
      <c r="O1007" s="681">
        <f t="shared" ca="1" si="68"/>
        <v>0</v>
      </c>
      <c r="P1007" s="681">
        <f t="shared" ca="1" si="68"/>
        <v>0</v>
      </c>
      <c r="Q1007" s="681">
        <f t="shared" ca="1" si="68"/>
        <v>0</v>
      </c>
      <c r="R1007" s="681">
        <f t="shared" ca="1" si="68"/>
        <v>0</v>
      </c>
      <c r="S1007" t="str">
        <f t="shared" si="65"/>
        <v>ASR_Financial_Report_SHP21Final</v>
      </c>
      <c r="T1007" s="960">
        <f t="shared" si="66"/>
        <v>44658</v>
      </c>
      <c r="U1007" t="str">
        <f t="shared" si="67"/>
        <v>Unaudited</v>
      </c>
    </row>
    <row r="1008" spans="1:21" x14ac:dyDescent="0.25">
      <c r="A1008" t="s">
        <v>437</v>
      </c>
      <c r="B1008" t="s">
        <v>1366</v>
      </c>
      <c r="C1008" t="s">
        <v>1367</v>
      </c>
      <c r="D1008" s="15">
        <v>1900</v>
      </c>
      <c r="E1008" s="121">
        <v>1</v>
      </c>
      <c r="F1008" t="s">
        <v>439</v>
      </c>
      <c r="G1008" s="121">
        <v>182</v>
      </c>
      <c r="H1008" t="s">
        <v>383</v>
      </c>
      <c r="I1008" t="s">
        <v>488</v>
      </c>
      <c r="J1008" t="s">
        <v>436</v>
      </c>
      <c r="K1008" t="s">
        <v>436</v>
      </c>
      <c r="L1008" s="758" t="s">
        <v>84</v>
      </c>
      <c r="M1008" t="s">
        <v>327</v>
      </c>
      <c r="N1008" s="681">
        <f t="shared" ca="1" si="68"/>
        <v>0</v>
      </c>
      <c r="O1008" s="681">
        <f t="shared" ca="1" si="68"/>
        <v>0</v>
      </c>
      <c r="P1008" s="681">
        <f t="shared" ca="1" si="68"/>
        <v>0</v>
      </c>
      <c r="Q1008" s="681">
        <f t="shared" ca="1" si="68"/>
        <v>0</v>
      </c>
      <c r="R1008" s="681">
        <f t="shared" ca="1" si="68"/>
        <v>0</v>
      </c>
      <c r="S1008" t="str">
        <f t="shared" si="65"/>
        <v>ASR_Financial_Report_SHP21Final</v>
      </c>
      <c r="T1008" s="960">
        <f t="shared" si="66"/>
        <v>44658</v>
      </c>
      <c r="U1008" t="str">
        <f t="shared" si="67"/>
        <v>Unaudited</v>
      </c>
    </row>
    <row r="1009" spans="1:21" x14ac:dyDescent="0.25">
      <c r="A1009" t="s">
        <v>437</v>
      </c>
      <c r="B1009" t="s">
        <v>1366</v>
      </c>
      <c r="C1009" t="s">
        <v>1367</v>
      </c>
      <c r="D1009" s="15">
        <v>1900</v>
      </c>
      <c r="E1009" s="121">
        <v>1</v>
      </c>
      <c r="F1009" t="s">
        <v>439</v>
      </c>
      <c r="G1009" s="121">
        <v>182</v>
      </c>
      <c r="H1009" t="s">
        <v>383</v>
      </c>
      <c r="I1009" t="s">
        <v>488</v>
      </c>
      <c r="J1009" t="s">
        <v>436</v>
      </c>
      <c r="K1009" t="s">
        <v>436</v>
      </c>
      <c r="L1009" s="758" t="s">
        <v>85</v>
      </c>
      <c r="M1009" t="s">
        <v>325</v>
      </c>
      <c r="N1009" s="681">
        <f t="shared" ca="1" si="68"/>
        <v>0</v>
      </c>
      <c r="O1009" s="681">
        <f t="shared" ca="1" si="68"/>
        <v>0</v>
      </c>
      <c r="P1009" s="681">
        <f t="shared" ca="1" si="68"/>
        <v>0</v>
      </c>
      <c r="Q1009" s="681">
        <f t="shared" ca="1" si="68"/>
        <v>0</v>
      </c>
      <c r="R1009" s="681">
        <f t="shared" ca="1" si="68"/>
        <v>0</v>
      </c>
      <c r="S1009" t="str">
        <f t="shared" si="65"/>
        <v>ASR_Financial_Report_SHP21Final</v>
      </c>
      <c r="T1009" s="960">
        <f t="shared" si="66"/>
        <v>44658</v>
      </c>
      <c r="U1009" t="str">
        <f t="shared" si="67"/>
        <v>Unaudited</v>
      </c>
    </row>
    <row r="1010" spans="1:21" x14ac:dyDescent="0.25">
      <c r="A1010" t="s">
        <v>437</v>
      </c>
      <c r="B1010" t="s">
        <v>1366</v>
      </c>
      <c r="C1010" t="s">
        <v>1367</v>
      </c>
      <c r="D1010" s="15">
        <v>1900</v>
      </c>
      <c r="E1010" s="121">
        <v>1</v>
      </c>
      <c r="F1010" t="s">
        <v>439</v>
      </c>
      <c r="G1010" s="121">
        <v>182</v>
      </c>
      <c r="H1010" t="s">
        <v>383</v>
      </c>
      <c r="I1010" t="s">
        <v>488</v>
      </c>
      <c r="J1010" t="s">
        <v>436</v>
      </c>
      <c r="K1010" t="s">
        <v>436</v>
      </c>
      <c r="L1010" s="758" t="s">
        <v>86</v>
      </c>
      <c r="M1010" t="s">
        <v>494</v>
      </c>
      <c r="N1010" s="681">
        <f t="shared" ca="1" si="68"/>
        <v>0</v>
      </c>
      <c r="O1010" s="681">
        <f t="shared" ca="1" si="68"/>
        <v>0</v>
      </c>
      <c r="P1010" s="681">
        <f t="shared" ca="1" si="68"/>
        <v>0</v>
      </c>
      <c r="Q1010" s="681">
        <f t="shared" ca="1" si="68"/>
        <v>0</v>
      </c>
      <c r="R1010" s="681">
        <f t="shared" ca="1" si="68"/>
        <v>0</v>
      </c>
      <c r="S1010" t="str">
        <f t="shared" si="65"/>
        <v>ASR_Financial_Report_SHP21Final</v>
      </c>
      <c r="T1010" s="960">
        <f t="shared" si="66"/>
        <v>44658</v>
      </c>
      <c r="U1010" t="str">
        <f t="shared" si="67"/>
        <v>Unaudited</v>
      </c>
    </row>
    <row r="1011" spans="1:21" x14ac:dyDescent="0.25">
      <c r="A1011" t="s">
        <v>437</v>
      </c>
      <c r="B1011" t="s">
        <v>1366</v>
      </c>
      <c r="C1011" t="s">
        <v>1367</v>
      </c>
      <c r="D1011" s="15">
        <v>1900</v>
      </c>
      <c r="E1011" s="121">
        <v>1</v>
      </c>
      <c r="F1011" t="s">
        <v>439</v>
      </c>
      <c r="G1011" s="121">
        <v>182</v>
      </c>
      <c r="H1011" t="s">
        <v>383</v>
      </c>
      <c r="I1011" t="s">
        <v>488</v>
      </c>
      <c r="J1011" t="s">
        <v>436</v>
      </c>
      <c r="K1011" t="s">
        <v>436</v>
      </c>
      <c r="L1011" s="758" t="s">
        <v>87</v>
      </c>
      <c r="M1011" t="s">
        <v>495</v>
      </c>
      <c r="N1011" s="681">
        <f t="shared" ca="1" si="68"/>
        <v>0</v>
      </c>
      <c r="O1011" s="681">
        <f t="shared" ca="1" si="68"/>
        <v>0</v>
      </c>
      <c r="P1011" s="681">
        <f t="shared" ca="1" si="68"/>
        <v>0</v>
      </c>
      <c r="Q1011" s="681">
        <f t="shared" ca="1" si="68"/>
        <v>0</v>
      </c>
      <c r="R1011" s="681">
        <f t="shared" ca="1" si="68"/>
        <v>0</v>
      </c>
      <c r="S1011" t="str">
        <f t="shared" si="65"/>
        <v>ASR_Financial_Report_SHP21Final</v>
      </c>
      <c r="T1011" s="960">
        <f t="shared" si="66"/>
        <v>44658</v>
      </c>
      <c r="U1011" t="str">
        <f t="shared" si="67"/>
        <v>Unaudited</v>
      </c>
    </row>
    <row r="1012" spans="1:21" x14ac:dyDescent="0.25">
      <c r="A1012" t="s">
        <v>437</v>
      </c>
      <c r="B1012" t="s">
        <v>1366</v>
      </c>
      <c r="C1012" t="s">
        <v>1367</v>
      </c>
      <c r="D1012" s="15">
        <v>1900</v>
      </c>
      <c r="E1012" s="121">
        <v>1</v>
      </c>
      <c r="F1012" t="s">
        <v>439</v>
      </c>
      <c r="G1012" s="121">
        <v>182</v>
      </c>
      <c r="H1012" t="s">
        <v>383</v>
      </c>
      <c r="I1012" t="s">
        <v>488</v>
      </c>
      <c r="J1012" t="s">
        <v>436</v>
      </c>
      <c r="K1012" t="s">
        <v>436</v>
      </c>
      <c r="L1012" s="758" t="s">
        <v>213</v>
      </c>
      <c r="M1012" t="s">
        <v>496</v>
      </c>
      <c r="N1012" s="681">
        <f t="shared" ca="1" si="68"/>
        <v>0</v>
      </c>
      <c r="O1012" s="681">
        <f t="shared" ca="1" si="68"/>
        <v>0</v>
      </c>
      <c r="P1012" s="681">
        <f t="shared" ca="1" si="68"/>
        <v>0</v>
      </c>
      <c r="Q1012" s="681">
        <f t="shared" ca="1" si="68"/>
        <v>0</v>
      </c>
      <c r="R1012" s="681">
        <f t="shared" ca="1" si="68"/>
        <v>0</v>
      </c>
      <c r="S1012" t="str">
        <f t="shared" si="65"/>
        <v>ASR_Financial_Report_SHP21Final</v>
      </c>
      <c r="T1012" s="960">
        <f t="shared" si="66"/>
        <v>44658</v>
      </c>
      <c r="U1012" t="str">
        <f t="shared" si="67"/>
        <v>Unaudited</v>
      </c>
    </row>
    <row r="1013" spans="1:21" x14ac:dyDescent="0.25">
      <c r="A1013" t="s">
        <v>437</v>
      </c>
      <c r="B1013" t="s">
        <v>1366</v>
      </c>
      <c r="C1013" t="s">
        <v>1367</v>
      </c>
      <c r="D1013" s="15">
        <v>1900</v>
      </c>
      <c r="E1013" s="121">
        <v>1</v>
      </c>
      <c r="F1013" t="s">
        <v>439</v>
      </c>
      <c r="G1013" s="121">
        <v>182</v>
      </c>
      <c r="H1013" t="s">
        <v>383</v>
      </c>
      <c r="I1013" t="s">
        <v>489</v>
      </c>
      <c r="J1013" t="s">
        <v>26</v>
      </c>
      <c r="K1013" t="s">
        <v>26</v>
      </c>
      <c r="L1013" s="758" t="s">
        <v>204</v>
      </c>
      <c r="M1013" t="s">
        <v>26</v>
      </c>
      <c r="N1013" s="681">
        <f t="shared" ca="1" si="68"/>
        <v>0</v>
      </c>
      <c r="O1013" s="681">
        <f t="shared" ca="1" si="68"/>
        <v>0</v>
      </c>
      <c r="P1013" s="681">
        <f t="shared" ca="1" si="68"/>
        <v>0</v>
      </c>
      <c r="Q1013" s="681">
        <f t="shared" ca="1" si="68"/>
        <v>0</v>
      </c>
      <c r="R1013" s="681">
        <f t="shared" ca="1" si="68"/>
        <v>0</v>
      </c>
      <c r="S1013" t="str">
        <f t="shared" si="65"/>
        <v>ASR_Financial_Report_SHP21Final</v>
      </c>
      <c r="T1013" s="960">
        <f t="shared" si="66"/>
        <v>44658</v>
      </c>
      <c r="U1013" t="str">
        <f t="shared" si="67"/>
        <v>Unaudited</v>
      </c>
    </row>
    <row r="1014" spans="1:21" x14ac:dyDescent="0.25">
      <c r="A1014" t="s">
        <v>437</v>
      </c>
      <c r="B1014" t="s">
        <v>1366</v>
      </c>
      <c r="C1014" t="s">
        <v>1367</v>
      </c>
      <c r="D1014" s="15">
        <v>1900</v>
      </c>
      <c r="E1014" s="121">
        <v>1</v>
      </c>
      <c r="F1014" t="s">
        <v>440</v>
      </c>
      <c r="G1014" s="121">
        <v>274</v>
      </c>
      <c r="H1014" t="s">
        <v>383</v>
      </c>
      <c r="I1014" t="s">
        <v>432</v>
      </c>
      <c r="J1014" t="s">
        <v>432</v>
      </c>
      <c r="K1014" t="s">
        <v>432</v>
      </c>
      <c r="M1014" t="s">
        <v>432</v>
      </c>
      <c r="N1014" s="681">
        <f t="shared" ca="1" si="68"/>
        <v>0</v>
      </c>
      <c r="O1014" s="681">
        <f t="shared" ca="1" si="68"/>
        <v>0</v>
      </c>
      <c r="P1014" s="681">
        <f t="shared" ca="1" si="68"/>
        <v>0</v>
      </c>
      <c r="Q1014" s="681">
        <f t="shared" ca="1" si="68"/>
        <v>0</v>
      </c>
      <c r="R1014" s="681">
        <f t="shared" ca="1" si="68"/>
        <v>0</v>
      </c>
      <c r="S1014" t="str">
        <f t="shared" si="65"/>
        <v>ASR_Financial_Report_SHP21Final</v>
      </c>
      <c r="T1014" s="960">
        <f t="shared" si="66"/>
        <v>44658</v>
      </c>
      <c r="U1014" t="str">
        <f t="shared" si="67"/>
        <v>Unaudited</v>
      </c>
    </row>
    <row r="1015" spans="1:21" x14ac:dyDescent="0.25">
      <c r="A1015" t="s">
        <v>437</v>
      </c>
      <c r="B1015" t="s">
        <v>1366</v>
      </c>
      <c r="C1015" t="s">
        <v>1367</v>
      </c>
      <c r="D1015" s="15">
        <v>1900</v>
      </c>
      <c r="E1015" s="121">
        <v>1</v>
      </c>
      <c r="F1015" t="s">
        <v>440</v>
      </c>
      <c r="G1015" s="121">
        <v>274</v>
      </c>
      <c r="H1015" t="s">
        <v>383</v>
      </c>
      <c r="I1015" t="s">
        <v>487</v>
      </c>
      <c r="J1015" t="s">
        <v>12</v>
      </c>
      <c r="K1015" t="s">
        <v>12</v>
      </c>
      <c r="L1015" s="758">
        <v>1.1000000000000001</v>
      </c>
      <c r="M1015" t="s">
        <v>12</v>
      </c>
      <c r="N1015" s="681">
        <f t="shared" ca="1" si="68"/>
        <v>0</v>
      </c>
      <c r="O1015" s="681">
        <f t="shared" ca="1" si="68"/>
        <v>0</v>
      </c>
      <c r="P1015" s="681">
        <f t="shared" ca="1" si="68"/>
        <v>0</v>
      </c>
      <c r="Q1015" s="681">
        <f t="shared" ca="1" si="68"/>
        <v>0</v>
      </c>
      <c r="R1015" s="681">
        <f t="shared" ca="1" si="68"/>
        <v>0</v>
      </c>
      <c r="S1015" t="str">
        <f t="shared" si="65"/>
        <v>ASR_Financial_Report_SHP21Final</v>
      </c>
      <c r="T1015" s="960">
        <f t="shared" si="66"/>
        <v>44658</v>
      </c>
      <c r="U1015" t="str">
        <f t="shared" si="67"/>
        <v>Unaudited</v>
      </c>
    </row>
    <row r="1016" spans="1:21" x14ac:dyDescent="0.25">
      <c r="A1016" t="s">
        <v>437</v>
      </c>
      <c r="B1016" t="s">
        <v>1366</v>
      </c>
      <c r="C1016" t="s">
        <v>1367</v>
      </c>
      <c r="D1016" s="15">
        <v>1900</v>
      </c>
      <c r="E1016" s="121">
        <v>1</v>
      </c>
      <c r="F1016" t="s">
        <v>440</v>
      </c>
      <c r="G1016" s="121">
        <v>274</v>
      </c>
      <c r="H1016" t="s">
        <v>383</v>
      </c>
      <c r="I1016" t="s">
        <v>487</v>
      </c>
      <c r="J1016" t="s">
        <v>12</v>
      </c>
      <c r="K1016" t="s">
        <v>222</v>
      </c>
      <c r="L1016" s="758">
        <v>1.2</v>
      </c>
      <c r="M1016" t="s">
        <v>222</v>
      </c>
      <c r="N1016" s="681">
        <f t="shared" ca="1" si="68"/>
        <v>0</v>
      </c>
      <c r="O1016" s="681">
        <f t="shared" ca="1" si="68"/>
        <v>0</v>
      </c>
      <c r="P1016" s="681">
        <f t="shared" ca="1" si="68"/>
        <v>0</v>
      </c>
      <c r="Q1016" s="681">
        <f t="shared" ca="1" si="68"/>
        <v>0</v>
      </c>
      <c r="R1016" s="681">
        <f t="shared" ca="1" si="68"/>
        <v>0</v>
      </c>
      <c r="S1016" t="str">
        <f t="shared" si="65"/>
        <v>ASR_Financial_Report_SHP21Final</v>
      </c>
      <c r="T1016" s="960">
        <f t="shared" si="66"/>
        <v>44658</v>
      </c>
      <c r="U1016" t="str">
        <f t="shared" si="67"/>
        <v>Unaudited</v>
      </c>
    </row>
    <row r="1017" spans="1:21" x14ac:dyDescent="0.25">
      <c r="A1017" t="s">
        <v>437</v>
      </c>
      <c r="B1017" t="s">
        <v>1366</v>
      </c>
      <c r="C1017" t="s">
        <v>1367</v>
      </c>
      <c r="D1017" s="15">
        <v>1900</v>
      </c>
      <c r="E1017" s="121">
        <v>1</v>
      </c>
      <c r="F1017" t="s">
        <v>440</v>
      </c>
      <c r="G1017" s="121">
        <v>274</v>
      </c>
      <c r="H1017" t="s">
        <v>383</v>
      </c>
      <c r="I1017" t="s">
        <v>487</v>
      </c>
      <c r="J1017" t="s">
        <v>12</v>
      </c>
      <c r="K1017" t="s">
        <v>1304</v>
      </c>
      <c r="L1017" s="758" t="s">
        <v>1300</v>
      </c>
      <c r="M1017" t="s">
        <v>1304</v>
      </c>
      <c r="N1017" s="681">
        <f t="shared" ca="1" si="68"/>
        <v>0</v>
      </c>
      <c r="O1017" s="681">
        <f t="shared" ca="1" si="68"/>
        <v>0</v>
      </c>
      <c r="P1017" s="681">
        <f t="shared" ca="1" si="68"/>
        <v>0</v>
      </c>
      <c r="Q1017" s="681">
        <f t="shared" ca="1" si="68"/>
        <v>0</v>
      </c>
      <c r="R1017" s="681">
        <f t="shared" ca="1" si="68"/>
        <v>0</v>
      </c>
      <c r="S1017" t="str">
        <f t="shared" si="65"/>
        <v>ASR_Financial_Report_SHP21Final</v>
      </c>
      <c r="T1017" s="960">
        <f t="shared" si="66"/>
        <v>44658</v>
      </c>
      <c r="U1017" t="str">
        <f t="shared" si="67"/>
        <v>Unaudited</v>
      </c>
    </row>
    <row r="1018" spans="1:21" x14ac:dyDescent="0.25">
      <c r="A1018" t="s">
        <v>437</v>
      </c>
      <c r="B1018" t="s">
        <v>1366</v>
      </c>
      <c r="C1018" t="s">
        <v>1367</v>
      </c>
      <c r="D1018" s="15">
        <v>1900</v>
      </c>
      <c r="E1018" s="121">
        <v>1</v>
      </c>
      <c r="F1018" t="s">
        <v>440</v>
      </c>
      <c r="G1018" s="121">
        <v>274</v>
      </c>
      <c r="H1018" t="s">
        <v>383</v>
      </c>
      <c r="I1018" t="s">
        <v>487</v>
      </c>
      <c r="J1018" t="s">
        <v>12</v>
      </c>
      <c r="K1018" t="s">
        <v>1306</v>
      </c>
      <c r="L1018" s="758" t="s">
        <v>1305</v>
      </c>
      <c r="M1018" t="s">
        <v>1306</v>
      </c>
      <c r="N1018" s="681">
        <f t="shared" ca="1" si="68"/>
        <v>0</v>
      </c>
      <c r="O1018" s="681">
        <f t="shared" ca="1" si="68"/>
        <v>0</v>
      </c>
      <c r="P1018" s="681">
        <f t="shared" ca="1" si="68"/>
        <v>0</v>
      </c>
      <c r="Q1018" s="681">
        <f t="shared" ca="1" si="68"/>
        <v>0</v>
      </c>
      <c r="R1018" s="681">
        <f t="shared" ca="1" si="68"/>
        <v>0</v>
      </c>
      <c r="S1018" t="str">
        <f t="shared" si="65"/>
        <v>ASR_Financial_Report_SHP21Final</v>
      </c>
      <c r="T1018" s="960">
        <f t="shared" si="66"/>
        <v>44658</v>
      </c>
      <c r="U1018" t="str">
        <f t="shared" si="67"/>
        <v>Unaudited</v>
      </c>
    </row>
    <row r="1019" spans="1:21" x14ac:dyDescent="0.25">
      <c r="A1019" t="s">
        <v>437</v>
      </c>
      <c r="B1019" t="s">
        <v>1366</v>
      </c>
      <c r="C1019" t="s">
        <v>1367</v>
      </c>
      <c r="D1019" s="15">
        <v>1900</v>
      </c>
      <c r="E1019" s="121">
        <v>1</v>
      </c>
      <c r="F1019" t="s">
        <v>440</v>
      </c>
      <c r="G1019" s="121">
        <v>274</v>
      </c>
      <c r="H1019" t="s">
        <v>383</v>
      </c>
      <c r="I1019" t="s">
        <v>487</v>
      </c>
      <c r="J1019" t="s">
        <v>13</v>
      </c>
      <c r="K1019" t="s">
        <v>13</v>
      </c>
      <c r="L1019" s="758" t="s">
        <v>63</v>
      </c>
      <c r="M1019" t="s">
        <v>13</v>
      </c>
      <c r="N1019" s="681">
        <f t="shared" ca="1" si="68"/>
        <v>0</v>
      </c>
      <c r="O1019" s="681">
        <f t="shared" ca="1" si="68"/>
        <v>0</v>
      </c>
      <c r="P1019" s="681">
        <f t="shared" ca="1" si="68"/>
        <v>0</v>
      </c>
      <c r="Q1019" s="681">
        <f t="shared" ca="1" si="68"/>
        <v>0</v>
      </c>
      <c r="R1019" s="681">
        <f t="shared" ca="1" si="68"/>
        <v>0</v>
      </c>
      <c r="S1019" t="str">
        <f t="shared" si="65"/>
        <v>ASR_Financial_Report_SHP21Final</v>
      </c>
      <c r="T1019" s="960">
        <f t="shared" si="66"/>
        <v>44658</v>
      </c>
      <c r="U1019" t="str">
        <f t="shared" si="67"/>
        <v>Unaudited</v>
      </c>
    </row>
    <row r="1020" spans="1:21" x14ac:dyDescent="0.25">
      <c r="A1020" t="s">
        <v>437</v>
      </c>
      <c r="B1020" t="s">
        <v>1366</v>
      </c>
      <c r="C1020" t="s">
        <v>1367</v>
      </c>
      <c r="D1020" s="15">
        <v>1900</v>
      </c>
      <c r="E1020" s="121">
        <v>1</v>
      </c>
      <c r="F1020" t="s">
        <v>440</v>
      </c>
      <c r="G1020" s="121">
        <v>274</v>
      </c>
      <c r="H1020" t="s">
        <v>383</v>
      </c>
      <c r="I1020" t="s">
        <v>488</v>
      </c>
      <c r="J1020" t="s">
        <v>433</v>
      </c>
      <c r="K1020" t="s">
        <v>777</v>
      </c>
      <c r="L1020" s="758">
        <v>2.1</v>
      </c>
      <c r="M1020" t="s">
        <v>712</v>
      </c>
      <c r="N1020" s="681">
        <f t="shared" ca="1" si="68"/>
        <v>0</v>
      </c>
      <c r="O1020" s="681">
        <f t="shared" ca="1" si="68"/>
        <v>0</v>
      </c>
      <c r="P1020" s="681">
        <f t="shared" ca="1" si="68"/>
        <v>0</v>
      </c>
      <c r="Q1020" s="681">
        <f t="shared" ca="1" si="68"/>
        <v>0</v>
      </c>
      <c r="R1020" s="681">
        <f t="shared" ca="1" si="68"/>
        <v>0</v>
      </c>
      <c r="S1020" t="str">
        <f t="shared" si="65"/>
        <v>ASR_Financial_Report_SHP21Final</v>
      </c>
      <c r="T1020" s="960">
        <f t="shared" si="66"/>
        <v>44658</v>
      </c>
      <c r="U1020" t="str">
        <f t="shared" si="67"/>
        <v>Unaudited</v>
      </c>
    </row>
    <row r="1021" spans="1:21" x14ac:dyDescent="0.25">
      <c r="A1021" t="s">
        <v>437</v>
      </c>
      <c r="B1021" t="s">
        <v>1366</v>
      </c>
      <c r="C1021" t="s">
        <v>1367</v>
      </c>
      <c r="D1021" s="15">
        <v>1900</v>
      </c>
      <c r="E1021" s="121">
        <v>1</v>
      </c>
      <c r="F1021" t="s">
        <v>440</v>
      </c>
      <c r="G1021" s="121">
        <v>274</v>
      </c>
      <c r="H1021" t="s">
        <v>383</v>
      </c>
      <c r="I1021" t="s">
        <v>488</v>
      </c>
      <c r="J1021" t="s">
        <v>433</v>
      </c>
      <c r="K1021" t="s">
        <v>777</v>
      </c>
      <c r="L1021" s="758">
        <v>2.2000000000000002</v>
      </c>
      <c r="M1021" t="s">
        <v>713</v>
      </c>
      <c r="N1021" s="681">
        <f t="shared" ca="1" si="68"/>
        <v>0</v>
      </c>
      <c r="O1021" s="681">
        <f t="shared" ca="1" si="68"/>
        <v>0</v>
      </c>
      <c r="P1021" s="681">
        <f t="shared" ca="1" si="68"/>
        <v>0</v>
      </c>
      <c r="Q1021" s="681">
        <f t="shared" ca="1" si="68"/>
        <v>0</v>
      </c>
      <c r="R1021" s="681">
        <f t="shared" ca="1" si="68"/>
        <v>0</v>
      </c>
      <c r="S1021" t="str">
        <f t="shared" si="65"/>
        <v>ASR_Financial_Report_SHP21Final</v>
      </c>
      <c r="T1021" s="960">
        <f t="shared" si="66"/>
        <v>44658</v>
      </c>
      <c r="U1021" t="str">
        <f t="shared" si="67"/>
        <v>Unaudited</v>
      </c>
    </row>
    <row r="1022" spans="1:21" x14ac:dyDescent="0.25">
      <c r="A1022" t="s">
        <v>437</v>
      </c>
      <c r="B1022" t="s">
        <v>1366</v>
      </c>
      <c r="C1022" t="s">
        <v>1367</v>
      </c>
      <c r="D1022" s="15">
        <v>1900</v>
      </c>
      <c r="E1022" s="121">
        <v>1</v>
      </c>
      <c r="F1022" t="s">
        <v>440</v>
      </c>
      <c r="G1022" s="121">
        <v>274</v>
      </c>
      <c r="H1022" t="s">
        <v>383</v>
      </c>
      <c r="I1022" t="s">
        <v>488</v>
      </c>
      <c r="J1022" t="s">
        <v>433</v>
      </c>
      <c r="K1022" t="s">
        <v>777</v>
      </c>
      <c r="L1022" s="758">
        <v>2.2999999999999998</v>
      </c>
      <c r="M1022" t="s">
        <v>714</v>
      </c>
      <c r="N1022" s="681">
        <f t="shared" ca="1" si="68"/>
        <v>0</v>
      </c>
      <c r="O1022" s="681">
        <f t="shared" ca="1" si="68"/>
        <v>0</v>
      </c>
      <c r="P1022" s="681">
        <f t="shared" ca="1" si="68"/>
        <v>0</v>
      </c>
      <c r="Q1022" s="681">
        <f t="shared" ca="1" si="68"/>
        <v>0</v>
      </c>
      <c r="R1022" s="681">
        <f t="shared" ca="1" si="68"/>
        <v>0</v>
      </c>
      <c r="S1022" t="str">
        <f t="shared" si="65"/>
        <v>ASR_Financial_Report_SHP21Final</v>
      </c>
      <c r="T1022" s="960">
        <f t="shared" si="66"/>
        <v>44658</v>
      </c>
      <c r="U1022" t="str">
        <f t="shared" si="67"/>
        <v>Unaudited</v>
      </c>
    </row>
    <row r="1023" spans="1:21" x14ac:dyDescent="0.25">
      <c r="A1023" t="s">
        <v>437</v>
      </c>
      <c r="B1023" t="s">
        <v>1366</v>
      </c>
      <c r="C1023" t="s">
        <v>1367</v>
      </c>
      <c r="D1023" s="15">
        <v>1900</v>
      </c>
      <c r="E1023" s="121">
        <v>1</v>
      </c>
      <c r="F1023" t="s">
        <v>440</v>
      </c>
      <c r="G1023" s="121">
        <v>274</v>
      </c>
      <c r="H1023" t="s">
        <v>383</v>
      </c>
      <c r="I1023" t="s">
        <v>488</v>
      </c>
      <c r="J1023" t="s">
        <v>433</v>
      </c>
      <c r="K1023" t="s">
        <v>777</v>
      </c>
      <c r="L1023" s="758">
        <v>2.4</v>
      </c>
      <c r="M1023" t="s">
        <v>715</v>
      </c>
      <c r="N1023" s="681">
        <f t="shared" ca="1" si="68"/>
        <v>0</v>
      </c>
      <c r="O1023" s="681">
        <f t="shared" ca="1" si="68"/>
        <v>0</v>
      </c>
      <c r="P1023" s="681">
        <f t="shared" ca="1" si="68"/>
        <v>0</v>
      </c>
      <c r="Q1023" s="681">
        <f t="shared" ca="1" si="68"/>
        <v>0</v>
      </c>
      <c r="R1023" s="681">
        <f t="shared" ca="1" si="68"/>
        <v>0</v>
      </c>
      <c r="S1023" t="str">
        <f t="shared" si="65"/>
        <v>ASR_Financial_Report_SHP21Final</v>
      </c>
      <c r="T1023" s="960">
        <f t="shared" si="66"/>
        <v>44658</v>
      </c>
      <c r="U1023" t="str">
        <f t="shared" si="67"/>
        <v>Unaudited</v>
      </c>
    </row>
    <row r="1024" spans="1:21" x14ac:dyDescent="0.25">
      <c r="A1024" t="s">
        <v>437</v>
      </c>
      <c r="B1024" t="s">
        <v>1366</v>
      </c>
      <c r="C1024" t="s">
        <v>1367</v>
      </c>
      <c r="D1024" s="15">
        <v>1900</v>
      </c>
      <c r="E1024" s="121">
        <v>1</v>
      </c>
      <c r="F1024" t="s">
        <v>440</v>
      </c>
      <c r="G1024" s="121">
        <v>274</v>
      </c>
      <c r="H1024" t="s">
        <v>383</v>
      </c>
      <c r="I1024" t="s">
        <v>488</v>
      </c>
      <c r="J1024" t="s">
        <v>433</v>
      </c>
      <c r="K1024" t="s">
        <v>777</v>
      </c>
      <c r="L1024" s="758">
        <v>2.5</v>
      </c>
      <c r="M1024" t="s">
        <v>757</v>
      </c>
      <c r="N1024" s="681">
        <f t="shared" ca="1" si="68"/>
        <v>0</v>
      </c>
      <c r="O1024" s="681">
        <f t="shared" ca="1" si="68"/>
        <v>0</v>
      </c>
      <c r="P1024" s="681">
        <f t="shared" ca="1" si="68"/>
        <v>0</v>
      </c>
      <c r="Q1024" s="681">
        <f t="shared" ca="1" si="68"/>
        <v>0</v>
      </c>
      <c r="R1024" s="681">
        <f t="shared" ca="1" si="68"/>
        <v>0</v>
      </c>
      <c r="S1024" t="str">
        <f t="shared" si="65"/>
        <v>ASR_Financial_Report_SHP21Final</v>
      </c>
      <c r="T1024" s="960">
        <f t="shared" si="66"/>
        <v>44658</v>
      </c>
      <c r="U1024" t="str">
        <f t="shared" si="67"/>
        <v>Unaudited</v>
      </c>
    </row>
    <row r="1025" spans="1:21" x14ac:dyDescent="0.25">
      <c r="A1025" t="s">
        <v>437</v>
      </c>
      <c r="B1025" t="s">
        <v>1366</v>
      </c>
      <c r="C1025" t="s">
        <v>1367</v>
      </c>
      <c r="D1025" s="15">
        <v>1900</v>
      </c>
      <c r="E1025" s="121">
        <v>1</v>
      </c>
      <c r="F1025" t="s">
        <v>440</v>
      </c>
      <c r="G1025" s="121">
        <v>274</v>
      </c>
      <c r="H1025" t="s">
        <v>383</v>
      </c>
      <c r="I1025" t="s">
        <v>488</v>
      </c>
      <c r="J1025" t="s">
        <v>433</v>
      </c>
      <c r="K1025" t="s">
        <v>777</v>
      </c>
      <c r="L1025" s="758">
        <v>2.6</v>
      </c>
      <c r="M1025" t="s">
        <v>186</v>
      </c>
      <c r="N1025" s="681">
        <f t="shared" ca="1" si="68"/>
        <v>0</v>
      </c>
      <c r="O1025" s="681">
        <f t="shared" ca="1" si="68"/>
        <v>0</v>
      </c>
      <c r="P1025" s="681">
        <f t="shared" ca="1" si="68"/>
        <v>0</v>
      </c>
      <c r="Q1025" s="681">
        <f t="shared" ca="1" si="68"/>
        <v>0</v>
      </c>
      <c r="R1025" s="681">
        <f t="shared" ca="1" si="68"/>
        <v>0</v>
      </c>
      <c r="S1025" t="str">
        <f t="shared" si="65"/>
        <v>ASR_Financial_Report_SHP21Final</v>
      </c>
      <c r="T1025" s="960">
        <f t="shared" si="66"/>
        <v>44658</v>
      </c>
      <c r="U1025" t="str">
        <f t="shared" si="67"/>
        <v>Unaudited</v>
      </c>
    </row>
    <row r="1026" spans="1:21" x14ac:dyDescent="0.25">
      <c r="A1026" t="s">
        <v>437</v>
      </c>
      <c r="B1026" t="s">
        <v>1366</v>
      </c>
      <c r="C1026" t="s">
        <v>1367</v>
      </c>
      <c r="D1026" s="15">
        <v>1900</v>
      </c>
      <c r="E1026" s="121">
        <v>1</v>
      </c>
      <c r="F1026" t="s">
        <v>440</v>
      </c>
      <c r="G1026" s="121">
        <v>274</v>
      </c>
      <c r="H1026" t="s">
        <v>383</v>
      </c>
      <c r="I1026" t="s">
        <v>488</v>
      </c>
      <c r="J1026" t="s">
        <v>433</v>
      </c>
      <c r="K1026" t="s">
        <v>777</v>
      </c>
      <c r="L1026" s="758">
        <v>2.7</v>
      </c>
      <c r="M1026" t="s">
        <v>778</v>
      </c>
      <c r="N1026" s="681">
        <f t="shared" ca="1" si="68"/>
        <v>0</v>
      </c>
      <c r="O1026" s="681">
        <f t="shared" ca="1" si="68"/>
        <v>0</v>
      </c>
      <c r="P1026" s="681">
        <f t="shared" ca="1" si="68"/>
        <v>0</v>
      </c>
      <c r="Q1026" s="681">
        <f t="shared" ca="1" si="68"/>
        <v>0</v>
      </c>
      <c r="R1026" s="681">
        <f t="shared" ca="1" si="68"/>
        <v>0</v>
      </c>
      <c r="S1026" t="str">
        <f t="shared" ref="S1026:S1089" si="69">file_name</f>
        <v>ASR_Financial_Report_SHP21Final</v>
      </c>
      <c r="T1026" s="960">
        <f t="shared" ref="T1026:T1089" si="70">file_date</f>
        <v>44658</v>
      </c>
      <c r="U1026" t="str">
        <f t="shared" ref="U1026:U1089" si="71">status</f>
        <v>Unaudited</v>
      </c>
    </row>
    <row r="1027" spans="1:21" x14ac:dyDescent="0.25">
      <c r="A1027" t="s">
        <v>437</v>
      </c>
      <c r="B1027" t="s">
        <v>1366</v>
      </c>
      <c r="C1027" t="s">
        <v>1367</v>
      </c>
      <c r="D1027" s="15">
        <v>1900</v>
      </c>
      <c r="E1027" s="121">
        <v>1</v>
      </c>
      <c r="F1027" t="s">
        <v>440</v>
      </c>
      <c r="G1027" s="121">
        <v>274</v>
      </c>
      <c r="H1027" t="s">
        <v>383</v>
      </c>
      <c r="I1027" t="s">
        <v>488</v>
      </c>
      <c r="J1027" t="s">
        <v>433</v>
      </c>
      <c r="K1027" t="s">
        <v>777</v>
      </c>
      <c r="L1027" s="758">
        <v>2.8</v>
      </c>
      <c r="M1027" t="s">
        <v>779</v>
      </c>
      <c r="N1027" s="681">
        <f t="shared" ca="1" si="68"/>
        <v>0</v>
      </c>
      <c r="O1027" s="681">
        <f t="shared" ca="1" si="68"/>
        <v>0</v>
      </c>
      <c r="P1027" s="681">
        <f t="shared" ca="1" si="68"/>
        <v>0</v>
      </c>
      <c r="Q1027" s="681">
        <f t="shared" ca="1" si="68"/>
        <v>0</v>
      </c>
      <c r="R1027" s="681">
        <f t="shared" ca="1" si="68"/>
        <v>0</v>
      </c>
      <c r="S1027" t="str">
        <f t="shared" si="69"/>
        <v>ASR_Financial_Report_SHP21Final</v>
      </c>
      <c r="T1027" s="960">
        <f t="shared" si="70"/>
        <v>44658</v>
      </c>
      <c r="U1027" t="str">
        <f t="shared" si="71"/>
        <v>Unaudited</v>
      </c>
    </row>
    <row r="1028" spans="1:21" x14ac:dyDescent="0.25">
      <c r="A1028" t="s">
        <v>437</v>
      </c>
      <c r="B1028" t="s">
        <v>1366</v>
      </c>
      <c r="C1028" t="s">
        <v>1367</v>
      </c>
      <c r="D1028" s="15">
        <v>1900</v>
      </c>
      <c r="E1028" s="121">
        <v>1</v>
      </c>
      <c r="F1028" t="s">
        <v>440</v>
      </c>
      <c r="G1028" s="121">
        <v>274</v>
      </c>
      <c r="H1028" t="s">
        <v>383</v>
      </c>
      <c r="I1028" t="s">
        <v>488</v>
      </c>
      <c r="J1028" t="s">
        <v>433</v>
      </c>
      <c r="K1028" t="s">
        <v>777</v>
      </c>
      <c r="L1028" s="758">
        <v>2.9</v>
      </c>
      <c r="M1028" t="s">
        <v>760</v>
      </c>
      <c r="N1028" s="681">
        <f t="shared" ca="1" si="68"/>
        <v>0</v>
      </c>
      <c r="O1028" s="681">
        <f t="shared" ca="1" si="68"/>
        <v>0</v>
      </c>
      <c r="P1028" s="681">
        <f t="shared" ca="1" si="68"/>
        <v>0</v>
      </c>
      <c r="Q1028" s="681">
        <f t="shared" ca="1" si="68"/>
        <v>0</v>
      </c>
      <c r="R1028" s="681">
        <f t="shared" ca="1" si="68"/>
        <v>0</v>
      </c>
      <c r="S1028" t="str">
        <f t="shared" si="69"/>
        <v>ASR_Financial_Report_SHP21Final</v>
      </c>
      <c r="T1028" s="960">
        <f t="shared" si="70"/>
        <v>44658</v>
      </c>
      <c r="U1028" t="str">
        <f t="shared" si="71"/>
        <v>Unaudited</v>
      </c>
    </row>
    <row r="1029" spans="1:21" x14ac:dyDescent="0.25">
      <c r="A1029" t="s">
        <v>437</v>
      </c>
      <c r="B1029" t="s">
        <v>1366</v>
      </c>
      <c r="C1029" t="s">
        <v>1367</v>
      </c>
      <c r="D1029" s="15">
        <v>1900</v>
      </c>
      <c r="E1029" s="121">
        <v>1</v>
      </c>
      <c r="F1029" t="s">
        <v>440</v>
      </c>
      <c r="G1029" s="121">
        <v>274</v>
      </c>
      <c r="H1029" t="s">
        <v>383</v>
      </c>
      <c r="I1029" t="s">
        <v>488</v>
      </c>
      <c r="J1029" t="s">
        <v>433</v>
      </c>
      <c r="K1029" t="s">
        <v>223</v>
      </c>
      <c r="L1029" s="758">
        <v>2.11</v>
      </c>
      <c r="M1029" t="s">
        <v>228</v>
      </c>
      <c r="N1029" s="681">
        <f t="shared" ca="1" si="68"/>
        <v>0</v>
      </c>
      <c r="O1029" s="681">
        <f t="shared" ca="1" si="68"/>
        <v>0</v>
      </c>
      <c r="P1029" s="681">
        <f t="shared" ca="1" si="68"/>
        <v>0</v>
      </c>
      <c r="Q1029" s="681">
        <f t="shared" ca="1" si="68"/>
        <v>0</v>
      </c>
      <c r="R1029" s="681">
        <f t="shared" ca="1" si="68"/>
        <v>0</v>
      </c>
      <c r="S1029" t="str">
        <f t="shared" si="69"/>
        <v>ASR_Financial_Report_SHP21Final</v>
      </c>
      <c r="T1029" s="960">
        <f t="shared" si="70"/>
        <v>44658</v>
      </c>
      <c r="U1029" t="str">
        <f t="shared" si="71"/>
        <v>Unaudited</v>
      </c>
    </row>
    <row r="1030" spans="1:21" x14ac:dyDescent="0.25">
      <c r="A1030" t="s">
        <v>437</v>
      </c>
      <c r="B1030" t="s">
        <v>1366</v>
      </c>
      <c r="C1030" t="s">
        <v>1367</v>
      </c>
      <c r="D1030" s="15">
        <v>1900</v>
      </c>
      <c r="E1030" s="121">
        <v>1</v>
      </c>
      <c r="F1030" t="s">
        <v>440</v>
      </c>
      <c r="G1030" s="121">
        <v>274</v>
      </c>
      <c r="H1030" t="s">
        <v>383</v>
      </c>
      <c r="I1030" t="s">
        <v>488</v>
      </c>
      <c r="J1030" t="s">
        <v>433</v>
      </c>
      <c r="K1030" t="s">
        <v>223</v>
      </c>
      <c r="L1030" s="758">
        <v>2.12</v>
      </c>
      <c r="M1030" t="s">
        <v>552</v>
      </c>
      <c r="N1030" s="681">
        <f t="shared" ca="1" si="68"/>
        <v>0</v>
      </c>
      <c r="O1030" s="681">
        <f t="shared" ca="1" si="68"/>
        <v>0</v>
      </c>
      <c r="P1030" s="681">
        <f t="shared" ca="1" si="68"/>
        <v>0</v>
      </c>
      <c r="Q1030" s="681">
        <f t="shared" ca="1" si="68"/>
        <v>0</v>
      </c>
      <c r="R1030" s="681">
        <f t="shared" ca="1" si="68"/>
        <v>0</v>
      </c>
      <c r="S1030" t="str">
        <f t="shared" si="69"/>
        <v>ASR_Financial_Report_SHP21Final</v>
      </c>
      <c r="T1030" s="960">
        <f t="shared" si="70"/>
        <v>44658</v>
      </c>
      <c r="U1030" t="str">
        <f t="shared" si="71"/>
        <v>Unaudited</v>
      </c>
    </row>
    <row r="1031" spans="1:21" x14ac:dyDescent="0.25">
      <c r="A1031" t="s">
        <v>437</v>
      </c>
      <c r="B1031" t="s">
        <v>1366</v>
      </c>
      <c r="C1031" t="s">
        <v>1367</v>
      </c>
      <c r="D1031" s="15">
        <v>1900</v>
      </c>
      <c r="E1031" s="121">
        <v>1</v>
      </c>
      <c r="F1031" t="s">
        <v>440</v>
      </c>
      <c r="G1031" s="121">
        <v>274</v>
      </c>
      <c r="H1031" t="s">
        <v>383</v>
      </c>
      <c r="I1031" t="s">
        <v>488</v>
      </c>
      <c r="J1031" t="s">
        <v>433</v>
      </c>
      <c r="K1031" t="s">
        <v>223</v>
      </c>
      <c r="L1031" s="758">
        <v>2.13</v>
      </c>
      <c r="M1031" t="s">
        <v>229</v>
      </c>
      <c r="N1031" s="681">
        <f t="shared" ca="1" si="68"/>
        <v>0</v>
      </c>
      <c r="O1031" s="681">
        <f t="shared" ca="1" si="68"/>
        <v>0</v>
      </c>
      <c r="P1031" s="681">
        <f t="shared" ca="1" si="68"/>
        <v>0</v>
      </c>
      <c r="Q1031" s="681">
        <f t="shared" ca="1" si="68"/>
        <v>0</v>
      </c>
      <c r="R1031" s="681">
        <f t="shared" ca="1" si="68"/>
        <v>0</v>
      </c>
      <c r="S1031" t="str">
        <f t="shared" si="69"/>
        <v>ASR_Financial_Report_SHP21Final</v>
      </c>
      <c r="T1031" s="960">
        <f t="shared" si="70"/>
        <v>44658</v>
      </c>
      <c r="U1031" t="str">
        <f t="shared" si="71"/>
        <v>Unaudited</v>
      </c>
    </row>
    <row r="1032" spans="1:21" x14ac:dyDescent="0.25">
      <c r="A1032" t="s">
        <v>437</v>
      </c>
      <c r="B1032" t="s">
        <v>1366</v>
      </c>
      <c r="C1032" t="s">
        <v>1367</v>
      </c>
      <c r="D1032" s="15">
        <v>1900</v>
      </c>
      <c r="E1032" s="121">
        <v>1</v>
      </c>
      <c r="F1032" t="s">
        <v>440</v>
      </c>
      <c r="G1032" s="121">
        <v>274</v>
      </c>
      <c r="H1032" t="s">
        <v>383</v>
      </c>
      <c r="I1032" t="s">
        <v>488</v>
      </c>
      <c r="J1032" t="s">
        <v>433</v>
      </c>
      <c r="K1032" t="s">
        <v>223</v>
      </c>
      <c r="L1032" s="758">
        <v>2.14</v>
      </c>
      <c r="M1032" t="s">
        <v>556</v>
      </c>
      <c r="N1032" s="681">
        <f t="shared" ca="1" si="68"/>
        <v>0</v>
      </c>
      <c r="O1032" s="681">
        <f t="shared" ca="1" si="68"/>
        <v>0</v>
      </c>
      <c r="P1032" s="681">
        <f t="shared" ca="1" si="68"/>
        <v>0</v>
      </c>
      <c r="Q1032" s="681">
        <f t="shared" ca="1" si="68"/>
        <v>0</v>
      </c>
      <c r="R1032" s="681">
        <f t="shared" ca="1" si="68"/>
        <v>0</v>
      </c>
      <c r="S1032" t="str">
        <f t="shared" si="69"/>
        <v>ASR_Financial_Report_SHP21Final</v>
      </c>
      <c r="T1032" s="960">
        <f t="shared" si="70"/>
        <v>44658</v>
      </c>
      <c r="U1032" t="str">
        <f t="shared" si="71"/>
        <v>Unaudited</v>
      </c>
    </row>
    <row r="1033" spans="1:21" x14ac:dyDescent="0.25">
      <c r="A1033" t="s">
        <v>437</v>
      </c>
      <c r="B1033" t="s">
        <v>1366</v>
      </c>
      <c r="C1033" t="s">
        <v>1367</v>
      </c>
      <c r="D1033" s="15">
        <v>1900</v>
      </c>
      <c r="E1033" s="121">
        <v>1</v>
      </c>
      <c r="F1033" t="s">
        <v>440</v>
      </c>
      <c r="G1033" s="121">
        <v>274</v>
      </c>
      <c r="H1033" t="s">
        <v>383</v>
      </c>
      <c r="I1033" t="s">
        <v>488</v>
      </c>
      <c r="J1033" t="s">
        <v>433</v>
      </c>
      <c r="K1033" t="s">
        <v>223</v>
      </c>
      <c r="L1033" s="758">
        <v>2.15</v>
      </c>
      <c r="M1033" t="s">
        <v>20</v>
      </c>
      <c r="N1033" s="681">
        <f t="shared" ca="1" si="68"/>
        <v>0</v>
      </c>
      <c r="O1033" s="681">
        <f t="shared" ca="1" si="68"/>
        <v>0</v>
      </c>
      <c r="P1033" s="681">
        <f t="shared" ca="1" si="68"/>
        <v>0</v>
      </c>
      <c r="Q1033" s="681">
        <f t="shared" ca="1" si="68"/>
        <v>0</v>
      </c>
      <c r="R1033" s="681">
        <f t="shared" ca="1" si="68"/>
        <v>0</v>
      </c>
      <c r="S1033" t="str">
        <f t="shared" si="69"/>
        <v>ASR_Financial_Report_SHP21Final</v>
      </c>
      <c r="T1033" s="960">
        <f t="shared" si="70"/>
        <v>44658</v>
      </c>
      <c r="U1033" t="str">
        <f t="shared" si="71"/>
        <v>Unaudited</v>
      </c>
    </row>
    <row r="1034" spans="1:21" x14ac:dyDescent="0.25">
      <c r="A1034" t="s">
        <v>437</v>
      </c>
      <c r="B1034" t="s">
        <v>1366</v>
      </c>
      <c r="C1034" t="s">
        <v>1367</v>
      </c>
      <c r="D1034" s="15">
        <v>1900</v>
      </c>
      <c r="E1034" s="121">
        <v>1</v>
      </c>
      <c r="F1034" t="s">
        <v>440</v>
      </c>
      <c r="G1034" s="121">
        <v>274</v>
      </c>
      <c r="H1034" t="s">
        <v>383</v>
      </c>
      <c r="I1034" t="s">
        <v>488</v>
      </c>
      <c r="J1034" t="s">
        <v>433</v>
      </c>
      <c r="K1034" t="s">
        <v>223</v>
      </c>
      <c r="L1034" s="758">
        <v>2.16</v>
      </c>
      <c r="M1034" t="s">
        <v>780</v>
      </c>
      <c r="N1034" s="681">
        <f t="shared" ca="1" si="68"/>
        <v>0</v>
      </c>
      <c r="O1034" s="681">
        <f t="shared" ca="1" si="68"/>
        <v>0</v>
      </c>
      <c r="P1034" s="681">
        <f t="shared" ca="1" si="68"/>
        <v>0</v>
      </c>
      <c r="Q1034" s="681">
        <f t="shared" ca="1" si="68"/>
        <v>0</v>
      </c>
      <c r="R1034" s="681">
        <f t="shared" ca="1" si="68"/>
        <v>0</v>
      </c>
      <c r="S1034" t="str">
        <f t="shared" si="69"/>
        <v>ASR_Financial_Report_SHP21Final</v>
      </c>
      <c r="T1034" s="960">
        <f t="shared" si="70"/>
        <v>44658</v>
      </c>
      <c r="U1034" t="str">
        <f t="shared" si="71"/>
        <v>Unaudited</v>
      </c>
    </row>
    <row r="1035" spans="1:21" x14ac:dyDescent="0.25">
      <c r="A1035" t="s">
        <v>437</v>
      </c>
      <c r="B1035" t="s">
        <v>1366</v>
      </c>
      <c r="C1035" t="s">
        <v>1367</v>
      </c>
      <c r="D1035" s="15">
        <v>1900</v>
      </c>
      <c r="E1035" s="121">
        <v>1</v>
      </c>
      <c r="F1035" t="s">
        <v>440</v>
      </c>
      <c r="G1035" s="121">
        <v>274</v>
      </c>
      <c r="H1035" t="s">
        <v>383</v>
      </c>
      <c r="I1035" t="s">
        <v>488</v>
      </c>
      <c r="J1035" t="s">
        <v>433</v>
      </c>
      <c r="K1035" t="s">
        <v>223</v>
      </c>
      <c r="L1035" s="758">
        <v>2.17</v>
      </c>
      <c r="M1035" t="s">
        <v>1033</v>
      </c>
      <c r="N1035" s="681">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681">
        <f t="shared" ca="1" si="72"/>
        <v>0</v>
      </c>
      <c r="P1035" s="681">
        <f t="shared" ca="1" si="72"/>
        <v>0</v>
      </c>
      <c r="Q1035" s="681">
        <f t="shared" ca="1" si="72"/>
        <v>0</v>
      </c>
      <c r="R1035" s="681">
        <f t="shared" ca="1" si="72"/>
        <v>0</v>
      </c>
      <c r="S1035" t="str">
        <f t="shared" si="69"/>
        <v>ASR_Financial_Report_SHP21Final</v>
      </c>
      <c r="T1035" s="960">
        <f t="shared" si="70"/>
        <v>44658</v>
      </c>
      <c r="U1035" t="str">
        <f t="shared" si="71"/>
        <v>Unaudited</v>
      </c>
    </row>
    <row r="1036" spans="1:21" x14ac:dyDescent="0.25">
      <c r="A1036" t="s">
        <v>437</v>
      </c>
      <c r="B1036" t="s">
        <v>1366</v>
      </c>
      <c r="C1036" t="s">
        <v>1367</v>
      </c>
      <c r="D1036" s="15">
        <v>1900</v>
      </c>
      <c r="E1036" s="121">
        <v>1</v>
      </c>
      <c r="F1036" t="s">
        <v>440</v>
      </c>
      <c r="G1036" s="121">
        <v>274</v>
      </c>
      <c r="H1036" t="s">
        <v>383</v>
      </c>
      <c r="I1036" t="s">
        <v>488</v>
      </c>
      <c r="J1036" t="s">
        <v>433</v>
      </c>
      <c r="K1036" t="s">
        <v>223</v>
      </c>
      <c r="L1036" s="758">
        <v>2.1800000000000002</v>
      </c>
      <c r="M1036" t="s">
        <v>648</v>
      </c>
      <c r="N1036" s="681">
        <f t="shared" ca="1" si="72"/>
        <v>0</v>
      </c>
      <c r="O1036" s="681">
        <f t="shared" ca="1" si="72"/>
        <v>0</v>
      </c>
      <c r="P1036" s="681">
        <f t="shared" ca="1" si="72"/>
        <v>0</v>
      </c>
      <c r="Q1036" s="681">
        <f t="shared" ca="1" si="72"/>
        <v>0</v>
      </c>
      <c r="R1036" s="681">
        <f t="shared" ca="1" si="72"/>
        <v>0</v>
      </c>
      <c r="S1036" t="str">
        <f t="shared" si="69"/>
        <v>ASR_Financial_Report_SHP21Final</v>
      </c>
      <c r="T1036" s="960">
        <f t="shared" si="70"/>
        <v>44658</v>
      </c>
      <c r="U1036" t="str">
        <f t="shared" si="71"/>
        <v>Unaudited</v>
      </c>
    </row>
    <row r="1037" spans="1:21" x14ac:dyDescent="0.25">
      <c r="A1037" t="s">
        <v>437</v>
      </c>
      <c r="B1037" t="s">
        <v>1366</v>
      </c>
      <c r="C1037" t="s">
        <v>1367</v>
      </c>
      <c r="D1037" s="15">
        <v>1900</v>
      </c>
      <c r="E1037" s="121">
        <v>1</v>
      </c>
      <c r="F1037" t="s">
        <v>440</v>
      </c>
      <c r="G1037" s="121">
        <v>274</v>
      </c>
      <c r="H1037" t="s">
        <v>383</v>
      </c>
      <c r="I1037" t="s">
        <v>488</v>
      </c>
      <c r="J1037" t="s">
        <v>433</v>
      </c>
      <c r="K1037" t="s">
        <v>223</v>
      </c>
      <c r="L1037" s="758">
        <v>2.19</v>
      </c>
      <c r="M1037" t="s">
        <v>218</v>
      </c>
      <c r="N1037" s="681">
        <f t="shared" ca="1" si="72"/>
        <v>0</v>
      </c>
      <c r="O1037" s="681">
        <f t="shared" ca="1" si="72"/>
        <v>0</v>
      </c>
      <c r="P1037" s="681">
        <f t="shared" ca="1" si="72"/>
        <v>0</v>
      </c>
      <c r="Q1037" s="681">
        <f t="shared" ca="1" si="72"/>
        <v>0</v>
      </c>
      <c r="R1037" s="681">
        <f t="shared" ca="1" si="72"/>
        <v>0</v>
      </c>
      <c r="S1037" t="str">
        <f t="shared" si="69"/>
        <v>ASR_Financial_Report_SHP21Final</v>
      </c>
      <c r="T1037" s="960">
        <f t="shared" si="70"/>
        <v>44658</v>
      </c>
      <c r="U1037" t="str">
        <f t="shared" si="71"/>
        <v>Unaudited</v>
      </c>
    </row>
    <row r="1038" spans="1:21" x14ac:dyDescent="0.25">
      <c r="A1038" t="s">
        <v>437</v>
      </c>
      <c r="B1038" t="s">
        <v>1366</v>
      </c>
      <c r="C1038" t="s">
        <v>1367</v>
      </c>
      <c r="D1038" s="15">
        <v>1900</v>
      </c>
      <c r="E1038" s="121">
        <v>1</v>
      </c>
      <c r="F1038" t="s">
        <v>440</v>
      </c>
      <c r="G1038" s="121">
        <v>274</v>
      </c>
      <c r="H1038" t="s">
        <v>383</v>
      </c>
      <c r="I1038" t="s">
        <v>488</v>
      </c>
      <c r="J1038" t="s">
        <v>433</v>
      </c>
      <c r="K1038" t="s">
        <v>223</v>
      </c>
      <c r="L1038" s="758" t="s">
        <v>691</v>
      </c>
      <c r="M1038" t="s">
        <v>230</v>
      </c>
      <c r="N1038" s="681">
        <f t="shared" ca="1" si="72"/>
        <v>0</v>
      </c>
      <c r="O1038" s="681">
        <f t="shared" ca="1" si="72"/>
        <v>0</v>
      </c>
      <c r="P1038" s="681">
        <f t="shared" ca="1" si="72"/>
        <v>0</v>
      </c>
      <c r="Q1038" s="681">
        <f t="shared" ca="1" si="72"/>
        <v>0</v>
      </c>
      <c r="R1038" s="681">
        <f t="shared" ca="1" si="72"/>
        <v>0</v>
      </c>
      <c r="S1038" t="str">
        <f t="shared" si="69"/>
        <v>ASR_Financial_Report_SHP21Final</v>
      </c>
      <c r="T1038" s="960">
        <f t="shared" si="70"/>
        <v>44658</v>
      </c>
      <c r="U1038" t="str">
        <f t="shared" si="71"/>
        <v>Unaudited</v>
      </c>
    </row>
    <row r="1039" spans="1:21" x14ac:dyDescent="0.25">
      <c r="A1039" t="s">
        <v>437</v>
      </c>
      <c r="B1039" t="s">
        <v>1366</v>
      </c>
      <c r="C1039" t="s">
        <v>1367</v>
      </c>
      <c r="D1039" s="15">
        <v>1900</v>
      </c>
      <c r="E1039" s="121">
        <v>1</v>
      </c>
      <c r="F1039" t="s">
        <v>440</v>
      </c>
      <c r="G1039" s="121">
        <v>274</v>
      </c>
      <c r="H1039" t="s">
        <v>383</v>
      </c>
      <c r="I1039" t="s">
        <v>488</v>
      </c>
      <c r="J1039" t="s">
        <v>433</v>
      </c>
      <c r="K1039" t="s">
        <v>223</v>
      </c>
      <c r="L1039" s="758">
        <v>2.21</v>
      </c>
      <c r="M1039" t="s">
        <v>466</v>
      </c>
      <c r="N1039" s="681">
        <f t="shared" ca="1" si="72"/>
        <v>0</v>
      </c>
      <c r="O1039" s="681">
        <f t="shared" ca="1" si="72"/>
        <v>0</v>
      </c>
      <c r="P1039" s="681">
        <f t="shared" ca="1" si="72"/>
        <v>0</v>
      </c>
      <c r="Q1039" s="681">
        <f t="shared" ca="1" si="72"/>
        <v>0</v>
      </c>
      <c r="R1039" s="681">
        <f t="shared" ca="1" si="72"/>
        <v>0</v>
      </c>
      <c r="S1039" t="str">
        <f t="shared" si="69"/>
        <v>ASR_Financial_Report_SHP21Final</v>
      </c>
      <c r="T1039" s="960">
        <f t="shared" si="70"/>
        <v>44658</v>
      </c>
      <c r="U1039" t="str">
        <f t="shared" si="71"/>
        <v>Unaudited</v>
      </c>
    </row>
    <row r="1040" spans="1:21" x14ac:dyDescent="0.25">
      <c r="A1040" t="s">
        <v>437</v>
      </c>
      <c r="B1040" t="s">
        <v>1366</v>
      </c>
      <c r="C1040" t="s">
        <v>1367</v>
      </c>
      <c r="D1040" s="15">
        <v>1900</v>
      </c>
      <c r="E1040" s="121">
        <v>1</v>
      </c>
      <c r="F1040" t="s">
        <v>440</v>
      </c>
      <c r="G1040" s="121">
        <v>274</v>
      </c>
      <c r="H1040" t="s">
        <v>383</v>
      </c>
      <c r="I1040" t="s">
        <v>488</v>
      </c>
      <c r="J1040" t="s">
        <v>433</v>
      </c>
      <c r="K1040" t="s">
        <v>6</v>
      </c>
      <c r="L1040" s="758" t="s">
        <v>70</v>
      </c>
      <c r="M1040" t="s">
        <v>188</v>
      </c>
      <c r="N1040" s="681">
        <f t="shared" ca="1" si="72"/>
        <v>0</v>
      </c>
      <c r="O1040" s="681">
        <f t="shared" ca="1" si="72"/>
        <v>0</v>
      </c>
      <c r="P1040" s="681">
        <f t="shared" ca="1" si="72"/>
        <v>0</v>
      </c>
      <c r="Q1040" s="681">
        <f t="shared" ca="1" si="72"/>
        <v>0</v>
      </c>
      <c r="R1040" s="681">
        <f t="shared" ca="1" si="72"/>
        <v>0</v>
      </c>
      <c r="S1040" t="str">
        <f t="shared" si="69"/>
        <v>ASR_Financial_Report_SHP21Final</v>
      </c>
      <c r="T1040" s="960">
        <f t="shared" si="70"/>
        <v>44658</v>
      </c>
      <c r="U1040" t="str">
        <f t="shared" si="71"/>
        <v>Unaudited</v>
      </c>
    </row>
    <row r="1041" spans="1:21" x14ac:dyDescent="0.25">
      <c r="A1041" t="s">
        <v>437</v>
      </c>
      <c r="B1041" t="s">
        <v>1366</v>
      </c>
      <c r="C1041" t="s">
        <v>1367</v>
      </c>
      <c r="D1041" s="15">
        <v>1900</v>
      </c>
      <c r="E1041" s="121">
        <v>1</v>
      </c>
      <c r="F1041" t="s">
        <v>440</v>
      </c>
      <c r="G1041" s="121">
        <v>274</v>
      </c>
      <c r="H1041" t="s">
        <v>383</v>
      </c>
      <c r="I1041" t="s">
        <v>488</v>
      </c>
      <c r="J1041" t="s">
        <v>433</v>
      </c>
      <c r="K1041" t="s">
        <v>6</v>
      </c>
      <c r="L1041" s="758" t="s">
        <v>71</v>
      </c>
      <c r="M1041" t="s">
        <v>231</v>
      </c>
      <c r="N1041" s="681">
        <f t="shared" ca="1" si="72"/>
        <v>0</v>
      </c>
      <c r="O1041" s="681">
        <f t="shared" ca="1" si="72"/>
        <v>0</v>
      </c>
      <c r="P1041" s="681">
        <f t="shared" ca="1" si="72"/>
        <v>0</v>
      </c>
      <c r="Q1041" s="681">
        <f t="shared" ca="1" si="72"/>
        <v>0</v>
      </c>
      <c r="R1041" s="681">
        <f t="shared" ca="1" si="72"/>
        <v>0</v>
      </c>
      <c r="S1041" t="str">
        <f t="shared" si="69"/>
        <v>ASR_Financial_Report_SHP21Final</v>
      </c>
      <c r="T1041" s="960">
        <f t="shared" si="70"/>
        <v>44658</v>
      </c>
      <c r="U1041" t="str">
        <f t="shared" si="71"/>
        <v>Unaudited</v>
      </c>
    </row>
    <row r="1042" spans="1:21" x14ac:dyDescent="0.25">
      <c r="A1042" t="s">
        <v>437</v>
      </c>
      <c r="B1042" t="s">
        <v>1366</v>
      </c>
      <c r="C1042" t="s">
        <v>1367</v>
      </c>
      <c r="D1042" s="15">
        <v>1900</v>
      </c>
      <c r="E1042" s="121">
        <v>1</v>
      </c>
      <c r="F1042" t="s">
        <v>440</v>
      </c>
      <c r="G1042" s="121">
        <v>274</v>
      </c>
      <c r="H1042" t="s">
        <v>383</v>
      </c>
      <c r="I1042" t="s">
        <v>488</v>
      </c>
      <c r="J1042" t="s">
        <v>433</v>
      </c>
      <c r="K1042" t="s">
        <v>6</v>
      </c>
      <c r="L1042" s="758" t="s">
        <v>72</v>
      </c>
      <c r="M1042" t="s">
        <v>164</v>
      </c>
      <c r="N1042" s="681">
        <f t="shared" ca="1" si="72"/>
        <v>0</v>
      </c>
      <c r="O1042" s="681">
        <f t="shared" ca="1" si="72"/>
        <v>0</v>
      </c>
      <c r="P1042" s="681">
        <f t="shared" ca="1" si="72"/>
        <v>0</v>
      </c>
      <c r="Q1042" s="681">
        <f t="shared" ca="1" si="72"/>
        <v>0</v>
      </c>
      <c r="R1042" s="681">
        <f t="shared" ca="1" si="72"/>
        <v>0</v>
      </c>
      <c r="S1042" t="str">
        <f t="shared" si="69"/>
        <v>ASR_Financial_Report_SHP21Final</v>
      </c>
      <c r="T1042" s="960">
        <f t="shared" si="70"/>
        <v>44658</v>
      </c>
      <c r="U1042" t="str">
        <f t="shared" si="71"/>
        <v>Unaudited</v>
      </c>
    </row>
    <row r="1043" spans="1:21" x14ac:dyDescent="0.25">
      <c r="A1043" t="s">
        <v>437</v>
      </c>
      <c r="B1043" t="s">
        <v>1366</v>
      </c>
      <c r="C1043" t="s">
        <v>1367</v>
      </c>
      <c r="D1043" s="15">
        <v>1900</v>
      </c>
      <c r="E1043" s="121">
        <v>1</v>
      </c>
      <c r="F1043" t="s">
        <v>440</v>
      </c>
      <c r="G1043" s="121">
        <v>274</v>
      </c>
      <c r="H1043" t="s">
        <v>383</v>
      </c>
      <c r="I1043" t="s">
        <v>488</v>
      </c>
      <c r="J1043" t="s">
        <v>433</v>
      </c>
      <c r="K1043" t="s">
        <v>6</v>
      </c>
      <c r="L1043" s="758">
        <v>3.4</v>
      </c>
      <c r="M1043" t="s">
        <v>461</v>
      </c>
      <c r="N1043" s="681">
        <f t="shared" ca="1" si="72"/>
        <v>0</v>
      </c>
      <c r="O1043" s="681">
        <f t="shared" ca="1" si="72"/>
        <v>0</v>
      </c>
      <c r="P1043" s="681">
        <f t="shared" ca="1" si="72"/>
        <v>0</v>
      </c>
      <c r="Q1043" s="681">
        <f t="shared" ca="1" si="72"/>
        <v>0</v>
      </c>
      <c r="R1043" s="681">
        <f t="shared" ca="1" si="72"/>
        <v>0</v>
      </c>
      <c r="S1043" t="str">
        <f t="shared" si="69"/>
        <v>ASR_Financial_Report_SHP21Final</v>
      </c>
      <c r="T1043" s="960">
        <f t="shared" si="70"/>
        <v>44658</v>
      </c>
      <c r="U1043" t="str">
        <f t="shared" si="71"/>
        <v>Unaudited</v>
      </c>
    </row>
    <row r="1044" spans="1:21" x14ac:dyDescent="0.25">
      <c r="A1044" t="s">
        <v>437</v>
      </c>
      <c r="B1044" t="s">
        <v>1366</v>
      </c>
      <c r="C1044" t="s">
        <v>1367</v>
      </c>
      <c r="D1044" s="15">
        <v>1900</v>
      </c>
      <c r="E1044" s="121">
        <v>1</v>
      </c>
      <c r="F1044" t="s">
        <v>440</v>
      </c>
      <c r="G1044" s="121">
        <v>274</v>
      </c>
      <c r="H1044" t="s">
        <v>383</v>
      </c>
      <c r="I1044" t="s">
        <v>488</v>
      </c>
      <c r="J1044" t="s">
        <v>433</v>
      </c>
      <c r="K1044" t="s">
        <v>434</v>
      </c>
      <c r="L1044" s="758">
        <v>4.5</v>
      </c>
      <c r="M1044" t="s">
        <v>32</v>
      </c>
      <c r="N1044" s="681">
        <f t="shared" ca="1" si="72"/>
        <v>0</v>
      </c>
      <c r="O1044" s="681">
        <f t="shared" ca="1" si="72"/>
        <v>0</v>
      </c>
      <c r="P1044" s="681">
        <f t="shared" ca="1" si="72"/>
        <v>0</v>
      </c>
      <c r="Q1044" s="681">
        <f t="shared" ca="1" si="72"/>
        <v>0</v>
      </c>
      <c r="R1044" s="681">
        <f t="shared" ca="1" si="72"/>
        <v>0</v>
      </c>
      <c r="S1044" t="str">
        <f t="shared" si="69"/>
        <v>ASR_Financial_Report_SHP21Final</v>
      </c>
      <c r="T1044" s="960">
        <f t="shared" si="70"/>
        <v>44658</v>
      </c>
      <c r="U1044" t="str">
        <f t="shared" si="71"/>
        <v>Unaudited</v>
      </c>
    </row>
    <row r="1045" spans="1:21" x14ac:dyDescent="0.25">
      <c r="A1045" t="s">
        <v>437</v>
      </c>
      <c r="B1045" t="s">
        <v>1366</v>
      </c>
      <c r="C1045" t="s">
        <v>1367</v>
      </c>
      <c r="D1045" s="15">
        <v>1900</v>
      </c>
      <c r="E1045" s="121">
        <v>1</v>
      </c>
      <c r="F1045" t="s">
        <v>440</v>
      </c>
      <c r="G1045" s="121">
        <v>274</v>
      </c>
      <c r="H1045" t="s">
        <v>383</v>
      </c>
      <c r="I1045" t="s">
        <v>488</v>
      </c>
      <c r="J1045" t="s">
        <v>433</v>
      </c>
      <c r="K1045" t="s">
        <v>434</v>
      </c>
      <c r="L1045" s="758" t="s">
        <v>925</v>
      </c>
      <c r="M1045" t="s">
        <v>916</v>
      </c>
      <c r="N1045" s="681">
        <f t="shared" ca="1" si="72"/>
        <v>0</v>
      </c>
      <c r="O1045" s="681">
        <f t="shared" ca="1" si="72"/>
        <v>0</v>
      </c>
      <c r="P1045" s="681">
        <f t="shared" ca="1" si="72"/>
        <v>0</v>
      </c>
      <c r="Q1045" s="681">
        <f t="shared" ca="1" si="72"/>
        <v>0</v>
      </c>
      <c r="R1045" s="681">
        <f t="shared" ca="1" si="72"/>
        <v>0</v>
      </c>
      <c r="S1045" t="str">
        <f t="shared" si="69"/>
        <v>ASR_Financial_Report_SHP21Final</v>
      </c>
      <c r="T1045" s="960">
        <f t="shared" si="70"/>
        <v>44658</v>
      </c>
      <c r="U1045" t="str">
        <f t="shared" si="71"/>
        <v>Unaudited</v>
      </c>
    </row>
    <row r="1046" spans="1:21" x14ac:dyDescent="0.25">
      <c r="A1046" t="s">
        <v>437</v>
      </c>
      <c r="B1046" t="s">
        <v>1366</v>
      </c>
      <c r="C1046" t="s">
        <v>1367</v>
      </c>
      <c r="D1046" s="15">
        <v>1900</v>
      </c>
      <c r="E1046" s="121">
        <v>1</v>
      </c>
      <c r="F1046" t="s">
        <v>440</v>
      </c>
      <c r="G1046" s="121">
        <v>274</v>
      </c>
      <c r="H1046" t="s">
        <v>383</v>
      </c>
      <c r="I1046" t="s">
        <v>488</v>
      </c>
      <c r="J1046" t="s">
        <v>433</v>
      </c>
      <c r="K1046" t="s">
        <v>434</v>
      </c>
      <c r="L1046" s="758" t="s">
        <v>193</v>
      </c>
      <c r="M1046" t="s">
        <v>40</v>
      </c>
      <c r="N1046" s="681">
        <f t="shared" ca="1" si="72"/>
        <v>0</v>
      </c>
      <c r="O1046" s="681">
        <f t="shared" ca="1" si="72"/>
        <v>0</v>
      </c>
      <c r="P1046" s="681">
        <f t="shared" ca="1" si="72"/>
        <v>0</v>
      </c>
      <c r="Q1046" s="681">
        <f t="shared" ca="1" si="72"/>
        <v>0</v>
      </c>
      <c r="R1046" s="681">
        <f t="shared" ca="1" si="72"/>
        <v>0</v>
      </c>
      <c r="S1046" t="str">
        <f t="shared" si="69"/>
        <v>ASR_Financial_Report_SHP21Final</v>
      </c>
      <c r="T1046" s="960">
        <f t="shared" si="70"/>
        <v>44658</v>
      </c>
      <c r="U1046" t="str">
        <f t="shared" si="71"/>
        <v>Unaudited</v>
      </c>
    </row>
    <row r="1047" spans="1:21" x14ac:dyDescent="0.25">
      <c r="A1047" t="s">
        <v>437</v>
      </c>
      <c r="B1047" t="s">
        <v>1366</v>
      </c>
      <c r="C1047" t="s">
        <v>1367</v>
      </c>
      <c r="D1047" s="15">
        <v>1900</v>
      </c>
      <c r="E1047" s="121">
        <v>1</v>
      </c>
      <c r="F1047" t="s">
        <v>440</v>
      </c>
      <c r="G1047" s="121">
        <v>274</v>
      </c>
      <c r="H1047" t="s">
        <v>383</v>
      </c>
      <c r="I1047" t="s">
        <v>488</v>
      </c>
      <c r="J1047" t="s">
        <v>433</v>
      </c>
      <c r="K1047" t="s">
        <v>434</v>
      </c>
      <c r="L1047" s="758" t="s">
        <v>192</v>
      </c>
      <c r="M1047" t="s">
        <v>329</v>
      </c>
      <c r="N1047" s="681">
        <f t="shared" ca="1" si="72"/>
        <v>0</v>
      </c>
      <c r="O1047" s="681">
        <f t="shared" ca="1" si="72"/>
        <v>0</v>
      </c>
      <c r="P1047" s="681">
        <f t="shared" ca="1" si="72"/>
        <v>0</v>
      </c>
      <c r="Q1047" s="681">
        <f t="shared" ca="1" si="72"/>
        <v>0</v>
      </c>
      <c r="R1047" s="681">
        <f t="shared" ca="1" si="72"/>
        <v>0</v>
      </c>
      <c r="S1047" t="str">
        <f t="shared" si="69"/>
        <v>ASR_Financial_Report_SHP21Final</v>
      </c>
      <c r="T1047" s="960">
        <f t="shared" si="70"/>
        <v>44658</v>
      </c>
      <c r="U1047" t="str">
        <f t="shared" si="71"/>
        <v>Unaudited</v>
      </c>
    </row>
    <row r="1048" spans="1:21" x14ac:dyDescent="0.25">
      <c r="A1048" t="s">
        <v>437</v>
      </c>
      <c r="B1048" t="s">
        <v>1366</v>
      </c>
      <c r="C1048" t="s">
        <v>1367</v>
      </c>
      <c r="D1048" s="15">
        <v>1900</v>
      </c>
      <c r="E1048" s="121">
        <v>1</v>
      </c>
      <c r="F1048" t="s">
        <v>440</v>
      </c>
      <c r="G1048" s="121">
        <v>274</v>
      </c>
      <c r="H1048" t="s">
        <v>383</v>
      </c>
      <c r="I1048" t="s">
        <v>488</v>
      </c>
      <c r="J1048" t="s">
        <v>450</v>
      </c>
      <c r="K1048" t="s">
        <v>435</v>
      </c>
      <c r="L1048" s="758" t="s">
        <v>79</v>
      </c>
      <c r="M1048" t="s">
        <v>27</v>
      </c>
      <c r="N1048" s="681">
        <f t="shared" ca="1" si="72"/>
        <v>0</v>
      </c>
      <c r="O1048" s="681">
        <f t="shared" ca="1" si="72"/>
        <v>0</v>
      </c>
      <c r="P1048" s="681">
        <f t="shared" ca="1" si="72"/>
        <v>0</v>
      </c>
      <c r="Q1048" s="681">
        <f t="shared" ca="1" si="72"/>
        <v>0</v>
      </c>
      <c r="R1048" s="681">
        <f t="shared" ca="1" si="72"/>
        <v>0</v>
      </c>
      <c r="S1048" t="str">
        <f t="shared" si="69"/>
        <v>ASR_Financial_Report_SHP21Final</v>
      </c>
      <c r="T1048" s="960">
        <f t="shared" si="70"/>
        <v>44658</v>
      </c>
      <c r="U1048" t="str">
        <f t="shared" si="71"/>
        <v>Unaudited</v>
      </c>
    </row>
    <row r="1049" spans="1:21" x14ac:dyDescent="0.25">
      <c r="A1049" t="s">
        <v>437</v>
      </c>
      <c r="B1049" t="s">
        <v>1366</v>
      </c>
      <c r="C1049" t="s">
        <v>1367</v>
      </c>
      <c r="D1049" s="15">
        <v>1900</v>
      </c>
      <c r="E1049" s="121">
        <v>1</v>
      </c>
      <c r="F1049" t="s">
        <v>440</v>
      </c>
      <c r="G1049" s="121">
        <v>274</v>
      </c>
      <c r="H1049" t="s">
        <v>383</v>
      </c>
      <c r="I1049" t="s">
        <v>488</v>
      </c>
      <c r="J1049" t="s">
        <v>450</v>
      </c>
      <c r="K1049" t="s">
        <v>435</v>
      </c>
      <c r="L1049" s="758" t="s">
        <v>80</v>
      </c>
      <c r="M1049" t="s">
        <v>97</v>
      </c>
      <c r="N1049" s="681">
        <f t="shared" ca="1" si="72"/>
        <v>0</v>
      </c>
      <c r="O1049" s="681">
        <f t="shared" ca="1" si="72"/>
        <v>0</v>
      </c>
      <c r="P1049" s="681">
        <f t="shared" ca="1" si="72"/>
        <v>0</v>
      </c>
      <c r="Q1049" s="681">
        <f t="shared" ca="1" si="72"/>
        <v>0</v>
      </c>
      <c r="R1049" s="681">
        <f t="shared" ca="1" si="72"/>
        <v>0</v>
      </c>
      <c r="S1049" t="str">
        <f t="shared" si="69"/>
        <v>ASR_Financial_Report_SHP21Final</v>
      </c>
      <c r="T1049" s="960">
        <f t="shared" si="70"/>
        <v>44658</v>
      </c>
      <c r="U1049" t="str">
        <f t="shared" si="71"/>
        <v>Unaudited</v>
      </c>
    </row>
    <row r="1050" spans="1:21" x14ac:dyDescent="0.25">
      <c r="A1050" t="s">
        <v>437</v>
      </c>
      <c r="B1050" t="s">
        <v>1366</v>
      </c>
      <c r="C1050" t="s">
        <v>1367</v>
      </c>
      <c r="D1050" s="15">
        <v>1900</v>
      </c>
      <c r="E1050" s="121">
        <v>1</v>
      </c>
      <c r="F1050" t="s">
        <v>440</v>
      </c>
      <c r="G1050" s="121">
        <v>274</v>
      </c>
      <c r="H1050" t="s">
        <v>383</v>
      </c>
      <c r="I1050" t="s">
        <v>488</v>
      </c>
      <c r="J1050" t="s">
        <v>450</v>
      </c>
      <c r="K1050" t="s">
        <v>435</v>
      </c>
      <c r="L1050" s="758" t="s">
        <v>81</v>
      </c>
      <c r="M1050" t="s">
        <v>98</v>
      </c>
      <c r="N1050" s="681">
        <f t="shared" ca="1" si="72"/>
        <v>0</v>
      </c>
      <c r="O1050" s="681">
        <f t="shared" ca="1" si="72"/>
        <v>0</v>
      </c>
      <c r="P1050" s="681">
        <f t="shared" ca="1" si="72"/>
        <v>0</v>
      </c>
      <c r="Q1050" s="681">
        <f t="shared" ca="1" si="72"/>
        <v>0</v>
      </c>
      <c r="R1050" s="681">
        <f t="shared" ca="1" si="72"/>
        <v>0</v>
      </c>
      <c r="S1050" t="str">
        <f t="shared" si="69"/>
        <v>ASR_Financial_Report_SHP21Final</v>
      </c>
      <c r="T1050" s="960">
        <f t="shared" si="70"/>
        <v>44658</v>
      </c>
      <c r="U1050" t="str">
        <f t="shared" si="71"/>
        <v>Unaudited</v>
      </c>
    </row>
    <row r="1051" spans="1:21" x14ac:dyDescent="0.25">
      <c r="A1051" t="s">
        <v>437</v>
      </c>
      <c r="B1051" t="s">
        <v>1366</v>
      </c>
      <c r="C1051" t="s">
        <v>1367</v>
      </c>
      <c r="D1051" s="15">
        <v>1900</v>
      </c>
      <c r="E1051" s="121">
        <v>1</v>
      </c>
      <c r="F1051" t="s">
        <v>440</v>
      </c>
      <c r="G1051" s="121">
        <v>274</v>
      </c>
      <c r="H1051" t="s">
        <v>383</v>
      </c>
      <c r="I1051" t="s">
        <v>488</v>
      </c>
      <c r="J1051" t="s">
        <v>450</v>
      </c>
      <c r="K1051" t="s">
        <v>435</v>
      </c>
      <c r="L1051" s="758" t="s">
        <v>82</v>
      </c>
      <c r="M1051" t="s">
        <v>99</v>
      </c>
      <c r="N1051" s="681">
        <f t="shared" ca="1" si="72"/>
        <v>0</v>
      </c>
      <c r="O1051" s="681">
        <f t="shared" ca="1" si="72"/>
        <v>0</v>
      </c>
      <c r="P1051" s="681">
        <f t="shared" ca="1" si="72"/>
        <v>0</v>
      </c>
      <c r="Q1051" s="681">
        <f t="shared" ca="1" si="72"/>
        <v>0</v>
      </c>
      <c r="R1051" s="681">
        <f t="shared" ca="1" si="72"/>
        <v>0</v>
      </c>
      <c r="S1051" t="str">
        <f t="shared" si="69"/>
        <v>ASR_Financial_Report_SHP21Final</v>
      </c>
      <c r="T1051" s="960">
        <f t="shared" si="70"/>
        <v>44658</v>
      </c>
      <c r="U1051" t="str">
        <f t="shared" si="71"/>
        <v>Unaudited</v>
      </c>
    </row>
    <row r="1052" spans="1:21" x14ac:dyDescent="0.25">
      <c r="A1052" t="s">
        <v>437</v>
      </c>
      <c r="B1052" t="s">
        <v>1366</v>
      </c>
      <c r="C1052" t="s">
        <v>1367</v>
      </c>
      <c r="D1052" s="15">
        <v>1900</v>
      </c>
      <c r="E1052" s="121">
        <v>1</v>
      </c>
      <c r="F1052" t="s">
        <v>440</v>
      </c>
      <c r="G1052" s="121">
        <v>274</v>
      </c>
      <c r="H1052" t="s">
        <v>383</v>
      </c>
      <c r="I1052" t="s">
        <v>488</v>
      </c>
      <c r="J1052" t="s">
        <v>450</v>
      </c>
      <c r="K1052" t="s">
        <v>435</v>
      </c>
      <c r="L1052" s="758" t="s">
        <v>216</v>
      </c>
      <c r="M1052" t="s">
        <v>100</v>
      </c>
      <c r="N1052" s="681">
        <f t="shared" ca="1" si="72"/>
        <v>0</v>
      </c>
      <c r="O1052" s="681">
        <f t="shared" ca="1" si="72"/>
        <v>0</v>
      </c>
      <c r="P1052" s="681">
        <f t="shared" ca="1" si="72"/>
        <v>0</v>
      </c>
      <c r="Q1052" s="681">
        <f t="shared" ca="1" si="72"/>
        <v>0</v>
      </c>
      <c r="R1052" s="681">
        <f t="shared" ca="1" si="72"/>
        <v>0</v>
      </c>
      <c r="S1052" t="str">
        <f t="shared" si="69"/>
        <v>ASR_Financial_Report_SHP21Final</v>
      </c>
      <c r="T1052" s="960">
        <f t="shared" si="70"/>
        <v>44658</v>
      </c>
      <c r="U1052" t="str">
        <f t="shared" si="71"/>
        <v>Unaudited</v>
      </c>
    </row>
    <row r="1053" spans="1:21" x14ac:dyDescent="0.25">
      <c r="A1053" t="s">
        <v>437</v>
      </c>
      <c r="B1053" t="s">
        <v>1366</v>
      </c>
      <c r="C1053" t="s">
        <v>1367</v>
      </c>
      <c r="D1053" s="15">
        <v>1900</v>
      </c>
      <c r="E1053" s="121">
        <v>1</v>
      </c>
      <c r="F1053" t="s">
        <v>440</v>
      </c>
      <c r="G1053" s="121">
        <v>274</v>
      </c>
      <c r="H1053" t="s">
        <v>383</v>
      </c>
      <c r="I1053" t="s">
        <v>488</v>
      </c>
      <c r="J1053" t="s">
        <v>450</v>
      </c>
      <c r="K1053" t="s">
        <v>435</v>
      </c>
      <c r="L1053" s="758" t="s">
        <v>215</v>
      </c>
      <c r="M1053" t="s">
        <v>28</v>
      </c>
      <c r="N1053" s="681">
        <f t="shared" ca="1" si="72"/>
        <v>0</v>
      </c>
      <c r="O1053" s="681">
        <f t="shared" ca="1" si="72"/>
        <v>0</v>
      </c>
      <c r="P1053" s="681">
        <f t="shared" ca="1" si="72"/>
        <v>0</v>
      </c>
      <c r="Q1053" s="681">
        <f t="shared" ca="1" si="72"/>
        <v>0</v>
      </c>
      <c r="R1053" s="681">
        <f t="shared" ca="1" si="72"/>
        <v>0</v>
      </c>
      <c r="S1053" t="str">
        <f t="shared" si="69"/>
        <v>ASR_Financial_Report_SHP21Final</v>
      </c>
      <c r="T1053" s="960">
        <f t="shared" si="70"/>
        <v>44658</v>
      </c>
      <c r="U1053" t="str">
        <f t="shared" si="71"/>
        <v>Unaudited</v>
      </c>
    </row>
    <row r="1054" spans="1:21" x14ac:dyDescent="0.25">
      <c r="A1054" t="s">
        <v>437</v>
      </c>
      <c r="B1054" t="s">
        <v>1366</v>
      </c>
      <c r="C1054" t="s">
        <v>1367</v>
      </c>
      <c r="D1054" s="15">
        <v>1900</v>
      </c>
      <c r="E1054" s="121">
        <v>1</v>
      </c>
      <c r="F1054" t="s">
        <v>440</v>
      </c>
      <c r="G1054" s="121">
        <v>274</v>
      </c>
      <c r="H1054" t="s">
        <v>383</v>
      </c>
      <c r="I1054" t="s">
        <v>488</v>
      </c>
      <c r="J1054" t="s">
        <v>436</v>
      </c>
      <c r="K1054" t="s">
        <v>436</v>
      </c>
      <c r="L1054" s="758" t="s">
        <v>84</v>
      </c>
      <c r="M1054" t="s">
        <v>327</v>
      </c>
      <c r="N1054" s="681">
        <f t="shared" ca="1" si="72"/>
        <v>0</v>
      </c>
      <c r="O1054" s="681">
        <f t="shared" ca="1" si="72"/>
        <v>0</v>
      </c>
      <c r="P1054" s="681">
        <f t="shared" ca="1" si="72"/>
        <v>0</v>
      </c>
      <c r="Q1054" s="681">
        <f t="shared" ca="1" si="72"/>
        <v>0</v>
      </c>
      <c r="R1054" s="681">
        <f t="shared" ca="1" si="72"/>
        <v>0</v>
      </c>
      <c r="S1054" t="str">
        <f t="shared" si="69"/>
        <v>ASR_Financial_Report_SHP21Final</v>
      </c>
      <c r="T1054" s="960">
        <f t="shared" si="70"/>
        <v>44658</v>
      </c>
      <c r="U1054" t="str">
        <f t="shared" si="71"/>
        <v>Unaudited</v>
      </c>
    </row>
    <row r="1055" spans="1:21" x14ac:dyDescent="0.25">
      <c r="A1055" t="s">
        <v>437</v>
      </c>
      <c r="B1055" t="s">
        <v>1366</v>
      </c>
      <c r="C1055" t="s">
        <v>1367</v>
      </c>
      <c r="D1055" s="15">
        <v>1900</v>
      </c>
      <c r="E1055" s="121">
        <v>1</v>
      </c>
      <c r="F1055" t="s">
        <v>440</v>
      </c>
      <c r="G1055" s="121">
        <v>274</v>
      </c>
      <c r="H1055" t="s">
        <v>383</v>
      </c>
      <c r="I1055" t="s">
        <v>488</v>
      </c>
      <c r="J1055" t="s">
        <v>436</v>
      </c>
      <c r="K1055" t="s">
        <v>436</v>
      </c>
      <c r="L1055" s="758" t="s">
        <v>85</v>
      </c>
      <c r="M1055" t="s">
        <v>325</v>
      </c>
      <c r="N1055" s="681">
        <f t="shared" ca="1" si="72"/>
        <v>0</v>
      </c>
      <c r="O1055" s="681">
        <f t="shared" ca="1" si="72"/>
        <v>0</v>
      </c>
      <c r="P1055" s="681">
        <f t="shared" ca="1" si="72"/>
        <v>0</v>
      </c>
      <c r="Q1055" s="681">
        <f t="shared" ca="1" si="72"/>
        <v>0</v>
      </c>
      <c r="R1055" s="681">
        <f t="shared" ca="1" si="72"/>
        <v>0</v>
      </c>
      <c r="S1055" t="str">
        <f t="shared" si="69"/>
        <v>ASR_Financial_Report_SHP21Final</v>
      </c>
      <c r="T1055" s="960">
        <f t="shared" si="70"/>
        <v>44658</v>
      </c>
      <c r="U1055" t="str">
        <f t="shared" si="71"/>
        <v>Unaudited</v>
      </c>
    </row>
    <row r="1056" spans="1:21" x14ac:dyDescent="0.25">
      <c r="A1056" t="s">
        <v>437</v>
      </c>
      <c r="B1056" t="s">
        <v>1366</v>
      </c>
      <c r="C1056" t="s">
        <v>1367</v>
      </c>
      <c r="D1056" s="15">
        <v>1900</v>
      </c>
      <c r="E1056" s="121">
        <v>1</v>
      </c>
      <c r="F1056" t="s">
        <v>440</v>
      </c>
      <c r="G1056" s="121">
        <v>274</v>
      </c>
      <c r="H1056" t="s">
        <v>383</v>
      </c>
      <c r="I1056" t="s">
        <v>488</v>
      </c>
      <c r="J1056" t="s">
        <v>436</v>
      </c>
      <c r="K1056" t="s">
        <v>436</v>
      </c>
      <c r="L1056" s="758" t="s">
        <v>86</v>
      </c>
      <c r="M1056" t="s">
        <v>494</v>
      </c>
      <c r="N1056" s="681">
        <f t="shared" ca="1" si="72"/>
        <v>0</v>
      </c>
      <c r="O1056" s="681">
        <f t="shared" ca="1" si="72"/>
        <v>0</v>
      </c>
      <c r="P1056" s="681">
        <f t="shared" ca="1" si="72"/>
        <v>0</v>
      </c>
      <c r="Q1056" s="681">
        <f t="shared" ca="1" si="72"/>
        <v>0</v>
      </c>
      <c r="R1056" s="681">
        <f t="shared" ca="1" si="72"/>
        <v>0</v>
      </c>
      <c r="S1056" t="str">
        <f t="shared" si="69"/>
        <v>ASR_Financial_Report_SHP21Final</v>
      </c>
      <c r="T1056" s="960">
        <f t="shared" si="70"/>
        <v>44658</v>
      </c>
      <c r="U1056" t="str">
        <f t="shared" si="71"/>
        <v>Unaudited</v>
      </c>
    </row>
    <row r="1057" spans="1:21" x14ac:dyDescent="0.25">
      <c r="A1057" t="s">
        <v>437</v>
      </c>
      <c r="B1057" t="s">
        <v>1366</v>
      </c>
      <c r="C1057" t="s">
        <v>1367</v>
      </c>
      <c r="D1057" s="15">
        <v>1900</v>
      </c>
      <c r="E1057" s="121">
        <v>1</v>
      </c>
      <c r="F1057" t="s">
        <v>440</v>
      </c>
      <c r="G1057" s="121">
        <v>274</v>
      </c>
      <c r="H1057" t="s">
        <v>383</v>
      </c>
      <c r="I1057" t="s">
        <v>488</v>
      </c>
      <c r="J1057" t="s">
        <v>436</v>
      </c>
      <c r="K1057" t="s">
        <v>436</v>
      </c>
      <c r="L1057" s="758" t="s">
        <v>87</v>
      </c>
      <c r="M1057" t="s">
        <v>495</v>
      </c>
      <c r="N1057" s="681">
        <f t="shared" ca="1" si="72"/>
        <v>0</v>
      </c>
      <c r="O1057" s="681">
        <f t="shared" ca="1" si="72"/>
        <v>0</v>
      </c>
      <c r="P1057" s="681">
        <f t="shared" ca="1" si="72"/>
        <v>0</v>
      </c>
      <c r="Q1057" s="681">
        <f t="shared" ca="1" si="72"/>
        <v>0</v>
      </c>
      <c r="R1057" s="681">
        <f t="shared" ca="1" si="72"/>
        <v>0</v>
      </c>
      <c r="S1057" t="str">
        <f t="shared" si="69"/>
        <v>ASR_Financial_Report_SHP21Final</v>
      </c>
      <c r="T1057" s="960">
        <f t="shared" si="70"/>
        <v>44658</v>
      </c>
      <c r="U1057" t="str">
        <f t="shared" si="71"/>
        <v>Unaudited</v>
      </c>
    </row>
    <row r="1058" spans="1:21" x14ac:dyDescent="0.25">
      <c r="A1058" t="s">
        <v>437</v>
      </c>
      <c r="B1058" t="s">
        <v>1366</v>
      </c>
      <c r="C1058" t="s">
        <v>1367</v>
      </c>
      <c r="D1058" s="15">
        <v>1900</v>
      </c>
      <c r="E1058" s="121">
        <v>1</v>
      </c>
      <c r="F1058" t="s">
        <v>440</v>
      </c>
      <c r="G1058" s="121">
        <v>274</v>
      </c>
      <c r="H1058" t="s">
        <v>383</v>
      </c>
      <c r="I1058" t="s">
        <v>488</v>
      </c>
      <c r="J1058" t="s">
        <v>436</v>
      </c>
      <c r="K1058" t="s">
        <v>436</v>
      </c>
      <c r="L1058" s="758" t="s">
        <v>213</v>
      </c>
      <c r="M1058" t="s">
        <v>496</v>
      </c>
      <c r="N1058" s="681">
        <f t="shared" ca="1" si="72"/>
        <v>0</v>
      </c>
      <c r="O1058" s="681">
        <f t="shared" ca="1" si="72"/>
        <v>0</v>
      </c>
      <c r="P1058" s="681">
        <f t="shared" ca="1" si="72"/>
        <v>0</v>
      </c>
      <c r="Q1058" s="681">
        <f t="shared" ca="1" si="72"/>
        <v>0</v>
      </c>
      <c r="R1058" s="681">
        <f t="shared" ca="1" si="72"/>
        <v>0</v>
      </c>
      <c r="S1058" t="str">
        <f t="shared" si="69"/>
        <v>ASR_Financial_Report_SHP21Final</v>
      </c>
      <c r="T1058" s="960">
        <f t="shared" si="70"/>
        <v>44658</v>
      </c>
      <c r="U1058" t="str">
        <f t="shared" si="71"/>
        <v>Unaudited</v>
      </c>
    </row>
    <row r="1059" spans="1:21" x14ac:dyDescent="0.25">
      <c r="A1059" t="s">
        <v>437</v>
      </c>
      <c r="B1059" t="s">
        <v>1366</v>
      </c>
      <c r="C1059" t="s">
        <v>1367</v>
      </c>
      <c r="D1059" s="15">
        <v>1900</v>
      </c>
      <c r="E1059" s="121">
        <v>1</v>
      </c>
      <c r="F1059" t="s">
        <v>440</v>
      </c>
      <c r="G1059" s="121">
        <v>274</v>
      </c>
      <c r="H1059" t="s">
        <v>383</v>
      </c>
      <c r="I1059" t="s">
        <v>489</v>
      </c>
      <c r="J1059" t="s">
        <v>26</v>
      </c>
      <c r="K1059" t="s">
        <v>26</v>
      </c>
      <c r="L1059" s="758" t="s">
        <v>204</v>
      </c>
      <c r="M1059" t="s">
        <v>26</v>
      </c>
      <c r="N1059" s="681">
        <f t="shared" ca="1" si="72"/>
        <v>0</v>
      </c>
      <c r="O1059" s="681">
        <f t="shared" ca="1" si="72"/>
        <v>0</v>
      </c>
      <c r="P1059" s="681">
        <f t="shared" ca="1" si="72"/>
        <v>0</v>
      </c>
      <c r="Q1059" s="681">
        <f t="shared" ca="1" si="72"/>
        <v>0</v>
      </c>
      <c r="R1059" s="681">
        <f t="shared" ca="1" si="72"/>
        <v>0</v>
      </c>
      <c r="S1059" t="str">
        <f t="shared" si="69"/>
        <v>ASR_Financial_Report_SHP21Final</v>
      </c>
      <c r="T1059" s="960">
        <f t="shared" si="70"/>
        <v>44658</v>
      </c>
      <c r="U1059" t="str">
        <f t="shared" si="71"/>
        <v>Unaudited</v>
      </c>
    </row>
    <row r="1060" spans="1:21" x14ac:dyDescent="0.25">
      <c r="A1060" t="s">
        <v>437</v>
      </c>
      <c r="B1060" t="s">
        <v>1366</v>
      </c>
      <c r="C1060" t="s">
        <v>1367</v>
      </c>
      <c r="D1060" s="15">
        <v>1900</v>
      </c>
      <c r="E1060" s="121">
        <v>1</v>
      </c>
      <c r="F1060" t="s">
        <v>441</v>
      </c>
      <c r="G1060" s="121">
        <v>366</v>
      </c>
      <c r="H1060" t="s">
        <v>383</v>
      </c>
      <c r="I1060" t="s">
        <v>432</v>
      </c>
      <c r="J1060" t="s">
        <v>432</v>
      </c>
      <c r="K1060" t="s">
        <v>432</v>
      </c>
      <c r="M1060" t="s">
        <v>432</v>
      </c>
      <c r="N1060" s="681">
        <f t="shared" ca="1" si="72"/>
        <v>0</v>
      </c>
      <c r="O1060" s="681">
        <f t="shared" ca="1" si="72"/>
        <v>0</v>
      </c>
      <c r="P1060" s="681">
        <f t="shared" ca="1" si="72"/>
        <v>0</v>
      </c>
      <c r="Q1060" s="681">
        <f t="shared" ca="1" si="72"/>
        <v>0</v>
      </c>
      <c r="R1060" s="681">
        <f t="shared" ca="1" si="72"/>
        <v>0</v>
      </c>
      <c r="S1060" t="str">
        <f t="shared" si="69"/>
        <v>ASR_Financial_Report_SHP21Final</v>
      </c>
      <c r="T1060" s="960">
        <f t="shared" si="70"/>
        <v>44658</v>
      </c>
      <c r="U1060" t="str">
        <f t="shared" si="71"/>
        <v>Unaudited</v>
      </c>
    </row>
    <row r="1061" spans="1:21" x14ac:dyDescent="0.25">
      <c r="A1061" t="s">
        <v>437</v>
      </c>
      <c r="B1061" t="s">
        <v>1366</v>
      </c>
      <c r="C1061" t="s">
        <v>1367</v>
      </c>
      <c r="D1061" s="15">
        <v>1900</v>
      </c>
      <c r="E1061" s="121">
        <v>1</v>
      </c>
      <c r="F1061" t="s">
        <v>441</v>
      </c>
      <c r="G1061" s="121">
        <v>366</v>
      </c>
      <c r="H1061" t="s">
        <v>383</v>
      </c>
      <c r="I1061" t="s">
        <v>487</v>
      </c>
      <c r="J1061" t="s">
        <v>12</v>
      </c>
      <c r="K1061" t="s">
        <v>12</v>
      </c>
      <c r="L1061" s="758">
        <v>1.1000000000000001</v>
      </c>
      <c r="M1061" t="s">
        <v>12</v>
      </c>
      <c r="N1061" s="681">
        <f t="shared" ca="1" si="72"/>
        <v>0</v>
      </c>
      <c r="O1061" s="681">
        <f t="shared" ca="1" si="72"/>
        <v>0</v>
      </c>
      <c r="P1061" s="681">
        <f t="shared" ca="1" si="72"/>
        <v>0</v>
      </c>
      <c r="Q1061" s="681">
        <f t="shared" ca="1" si="72"/>
        <v>0</v>
      </c>
      <c r="R1061" s="681">
        <f t="shared" ca="1" si="72"/>
        <v>0</v>
      </c>
      <c r="S1061" t="str">
        <f t="shared" si="69"/>
        <v>ASR_Financial_Report_SHP21Final</v>
      </c>
      <c r="T1061" s="960">
        <f t="shared" si="70"/>
        <v>44658</v>
      </c>
      <c r="U1061" t="str">
        <f t="shared" si="71"/>
        <v>Unaudited</v>
      </c>
    </row>
    <row r="1062" spans="1:21" x14ac:dyDescent="0.25">
      <c r="A1062" t="s">
        <v>437</v>
      </c>
      <c r="B1062" t="s">
        <v>1366</v>
      </c>
      <c r="C1062" t="s">
        <v>1367</v>
      </c>
      <c r="D1062" s="15">
        <v>1900</v>
      </c>
      <c r="E1062" s="121">
        <v>1</v>
      </c>
      <c r="F1062" t="s">
        <v>441</v>
      </c>
      <c r="G1062" s="121">
        <v>366</v>
      </c>
      <c r="H1062" t="s">
        <v>383</v>
      </c>
      <c r="I1062" t="s">
        <v>487</v>
      </c>
      <c r="J1062" t="s">
        <v>12</v>
      </c>
      <c r="K1062" t="s">
        <v>222</v>
      </c>
      <c r="L1062" s="758">
        <v>1.2</v>
      </c>
      <c r="M1062" t="s">
        <v>222</v>
      </c>
      <c r="N1062" s="681">
        <f t="shared" ca="1" si="72"/>
        <v>0</v>
      </c>
      <c r="O1062" s="681">
        <f t="shared" ca="1" si="72"/>
        <v>0</v>
      </c>
      <c r="P1062" s="681">
        <f t="shared" ca="1" si="72"/>
        <v>0</v>
      </c>
      <c r="Q1062" s="681">
        <f t="shared" ca="1" si="72"/>
        <v>0</v>
      </c>
      <c r="R1062" s="681">
        <f t="shared" ca="1" si="72"/>
        <v>0</v>
      </c>
      <c r="S1062" t="str">
        <f t="shared" si="69"/>
        <v>ASR_Financial_Report_SHP21Final</v>
      </c>
      <c r="T1062" s="960">
        <f t="shared" si="70"/>
        <v>44658</v>
      </c>
      <c r="U1062" t="str">
        <f t="shared" si="71"/>
        <v>Unaudited</v>
      </c>
    </row>
    <row r="1063" spans="1:21" x14ac:dyDescent="0.25">
      <c r="A1063" t="s">
        <v>437</v>
      </c>
      <c r="B1063" t="s">
        <v>1366</v>
      </c>
      <c r="C1063" t="s">
        <v>1367</v>
      </c>
      <c r="D1063" s="15">
        <v>1900</v>
      </c>
      <c r="E1063" s="121">
        <v>1</v>
      </c>
      <c r="F1063" t="s">
        <v>441</v>
      </c>
      <c r="G1063" s="121">
        <v>366</v>
      </c>
      <c r="H1063" t="s">
        <v>383</v>
      </c>
      <c r="I1063" t="s">
        <v>487</v>
      </c>
      <c r="J1063" t="s">
        <v>12</v>
      </c>
      <c r="K1063" t="s">
        <v>1304</v>
      </c>
      <c r="L1063" s="758" t="s">
        <v>1300</v>
      </c>
      <c r="M1063" t="s">
        <v>1304</v>
      </c>
      <c r="N1063" s="681">
        <f t="shared" ca="1" si="72"/>
        <v>0</v>
      </c>
      <c r="O1063" s="681">
        <f t="shared" ca="1" si="72"/>
        <v>0</v>
      </c>
      <c r="P1063" s="681">
        <f t="shared" ca="1" si="72"/>
        <v>0</v>
      </c>
      <c r="Q1063" s="681">
        <f t="shared" ca="1" si="72"/>
        <v>0</v>
      </c>
      <c r="R1063" s="681">
        <f t="shared" ca="1" si="72"/>
        <v>0</v>
      </c>
      <c r="S1063" t="str">
        <f t="shared" si="69"/>
        <v>ASR_Financial_Report_SHP21Final</v>
      </c>
      <c r="T1063" s="960">
        <f t="shared" si="70"/>
        <v>44658</v>
      </c>
      <c r="U1063" t="str">
        <f t="shared" si="71"/>
        <v>Unaudited</v>
      </c>
    </row>
    <row r="1064" spans="1:21" x14ac:dyDescent="0.25">
      <c r="A1064" t="s">
        <v>437</v>
      </c>
      <c r="B1064" t="s">
        <v>1366</v>
      </c>
      <c r="C1064" t="s">
        <v>1367</v>
      </c>
      <c r="D1064" s="15">
        <v>1900</v>
      </c>
      <c r="E1064" s="121">
        <v>1</v>
      </c>
      <c r="F1064" t="s">
        <v>441</v>
      </c>
      <c r="G1064" s="121">
        <v>366</v>
      </c>
      <c r="H1064" t="s">
        <v>383</v>
      </c>
      <c r="I1064" t="s">
        <v>487</v>
      </c>
      <c r="J1064" t="s">
        <v>12</v>
      </c>
      <c r="K1064" t="s">
        <v>1306</v>
      </c>
      <c r="L1064" s="758" t="s">
        <v>1305</v>
      </c>
      <c r="M1064" t="s">
        <v>1306</v>
      </c>
      <c r="N1064" s="681">
        <f t="shared" ca="1" si="72"/>
        <v>0</v>
      </c>
      <c r="O1064" s="681">
        <f t="shared" ca="1" si="72"/>
        <v>0</v>
      </c>
      <c r="P1064" s="681">
        <f t="shared" ca="1" si="72"/>
        <v>0</v>
      </c>
      <c r="Q1064" s="681">
        <f t="shared" ca="1" si="72"/>
        <v>0</v>
      </c>
      <c r="R1064" s="681">
        <f t="shared" ca="1" si="72"/>
        <v>0</v>
      </c>
      <c r="S1064" t="str">
        <f t="shared" si="69"/>
        <v>ASR_Financial_Report_SHP21Final</v>
      </c>
      <c r="T1064" s="960">
        <f t="shared" si="70"/>
        <v>44658</v>
      </c>
      <c r="U1064" t="str">
        <f t="shared" si="71"/>
        <v>Unaudited</v>
      </c>
    </row>
    <row r="1065" spans="1:21" x14ac:dyDescent="0.25">
      <c r="A1065" t="s">
        <v>437</v>
      </c>
      <c r="B1065" t="s">
        <v>1366</v>
      </c>
      <c r="C1065" t="s">
        <v>1367</v>
      </c>
      <c r="D1065" s="15">
        <v>1900</v>
      </c>
      <c r="E1065" s="121">
        <v>1</v>
      </c>
      <c r="F1065" t="s">
        <v>441</v>
      </c>
      <c r="G1065" s="121">
        <v>366</v>
      </c>
      <c r="H1065" t="s">
        <v>383</v>
      </c>
      <c r="I1065" t="s">
        <v>487</v>
      </c>
      <c r="J1065" t="s">
        <v>13</v>
      </c>
      <c r="K1065" t="s">
        <v>13</v>
      </c>
      <c r="L1065" s="758" t="s">
        <v>63</v>
      </c>
      <c r="M1065" t="s">
        <v>13</v>
      </c>
      <c r="N1065" s="681">
        <f t="shared" ca="1" si="72"/>
        <v>0</v>
      </c>
      <c r="O1065" s="681">
        <f t="shared" ca="1" si="72"/>
        <v>0</v>
      </c>
      <c r="P1065" s="681">
        <f t="shared" ca="1" si="72"/>
        <v>0</v>
      </c>
      <c r="Q1065" s="681">
        <f t="shared" ca="1" si="72"/>
        <v>0</v>
      </c>
      <c r="R1065" s="681">
        <f t="shared" ca="1" si="72"/>
        <v>0</v>
      </c>
      <c r="S1065" t="str">
        <f t="shared" si="69"/>
        <v>ASR_Financial_Report_SHP21Final</v>
      </c>
      <c r="T1065" s="960">
        <f t="shared" si="70"/>
        <v>44658</v>
      </c>
      <c r="U1065" t="str">
        <f t="shared" si="71"/>
        <v>Unaudited</v>
      </c>
    </row>
    <row r="1066" spans="1:21" x14ac:dyDescent="0.25">
      <c r="A1066" t="s">
        <v>437</v>
      </c>
      <c r="B1066" t="s">
        <v>1366</v>
      </c>
      <c r="C1066" t="s">
        <v>1367</v>
      </c>
      <c r="D1066" s="15">
        <v>1900</v>
      </c>
      <c r="E1066" s="121">
        <v>1</v>
      </c>
      <c r="F1066" t="s">
        <v>441</v>
      </c>
      <c r="G1066" s="121">
        <v>366</v>
      </c>
      <c r="H1066" t="s">
        <v>383</v>
      </c>
      <c r="I1066" t="s">
        <v>488</v>
      </c>
      <c r="J1066" t="s">
        <v>433</v>
      </c>
      <c r="K1066" t="s">
        <v>777</v>
      </c>
      <c r="L1066" s="758">
        <v>2.1</v>
      </c>
      <c r="M1066" t="s">
        <v>712</v>
      </c>
      <c r="N1066" s="681">
        <f t="shared" ca="1" si="72"/>
        <v>0</v>
      </c>
      <c r="O1066" s="681">
        <f t="shared" ca="1" si="72"/>
        <v>0</v>
      </c>
      <c r="P1066" s="681">
        <f t="shared" ca="1" si="72"/>
        <v>0</v>
      </c>
      <c r="Q1066" s="681">
        <f t="shared" ca="1" si="72"/>
        <v>0</v>
      </c>
      <c r="R1066" s="681">
        <f t="shared" ca="1" si="72"/>
        <v>0</v>
      </c>
      <c r="S1066" t="str">
        <f t="shared" si="69"/>
        <v>ASR_Financial_Report_SHP21Final</v>
      </c>
      <c r="T1066" s="960">
        <f t="shared" si="70"/>
        <v>44658</v>
      </c>
      <c r="U1066" t="str">
        <f t="shared" si="71"/>
        <v>Unaudited</v>
      </c>
    </row>
    <row r="1067" spans="1:21" x14ac:dyDescent="0.25">
      <c r="A1067" t="s">
        <v>437</v>
      </c>
      <c r="B1067" t="s">
        <v>1366</v>
      </c>
      <c r="C1067" t="s">
        <v>1367</v>
      </c>
      <c r="D1067" s="15">
        <v>1900</v>
      </c>
      <c r="E1067" s="121">
        <v>1</v>
      </c>
      <c r="F1067" t="s">
        <v>441</v>
      </c>
      <c r="G1067" s="121">
        <v>366</v>
      </c>
      <c r="H1067" t="s">
        <v>383</v>
      </c>
      <c r="I1067" t="s">
        <v>488</v>
      </c>
      <c r="J1067" t="s">
        <v>433</v>
      </c>
      <c r="K1067" t="s">
        <v>777</v>
      </c>
      <c r="L1067" s="758">
        <v>2.2000000000000002</v>
      </c>
      <c r="M1067" t="s">
        <v>713</v>
      </c>
      <c r="N1067" s="681">
        <f t="shared" ca="1" si="72"/>
        <v>0</v>
      </c>
      <c r="O1067" s="681">
        <f t="shared" ca="1" si="72"/>
        <v>0</v>
      </c>
      <c r="P1067" s="681">
        <f t="shared" ca="1" si="72"/>
        <v>0</v>
      </c>
      <c r="Q1067" s="681">
        <f t="shared" ca="1" si="72"/>
        <v>0</v>
      </c>
      <c r="R1067" s="681">
        <f t="shared" ca="1" si="72"/>
        <v>0</v>
      </c>
      <c r="S1067" t="str">
        <f t="shared" si="69"/>
        <v>ASR_Financial_Report_SHP21Final</v>
      </c>
      <c r="T1067" s="960">
        <f t="shared" si="70"/>
        <v>44658</v>
      </c>
      <c r="U1067" t="str">
        <f t="shared" si="71"/>
        <v>Unaudited</v>
      </c>
    </row>
    <row r="1068" spans="1:21" x14ac:dyDescent="0.25">
      <c r="A1068" t="s">
        <v>437</v>
      </c>
      <c r="B1068" t="s">
        <v>1366</v>
      </c>
      <c r="C1068" t="s">
        <v>1367</v>
      </c>
      <c r="D1068" s="15">
        <v>1900</v>
      </c>
      <c r="E1068" s="121">
        <v>1</v>
      </c>
      <c r="F1068" t="s">
        <v>441</v>
      </c>
      <c r="G1068" s="121">
        <v>366</v>
      </c>
      <c r="H1068" t="s">
        <v>383</v>
      </c>
      <c r="I1068" t="s">
        <v>488</v>
      </c>
      <c r="J1068" t="s">
        <v>433</v>
      </c>
      <c r="K1068" t="s">
        <v>777</v>
      </c>
      <c r="L1068" s="758">
        <v>2.2999999999999998</v>
      </c>
      <c r="M1068" t="s">
        <v>714</v>
      </c>
      <c r="N1068" s="681">
        <f t="shared" ca="1" si="72"/>
        <v>0</v>
      </c>
      <c r="O1068" s="681">
        <f t="shared" ca="1" si="72"/>
        <v>0</v>
      </c>
      <c r="P1068" s="681">
        <f t="shared" ca="1" si="72"/>
        <v>0</v>
      </c>
      <c r="Q1068" s="681">
        <f t="shared" ca="1" si="72"/>
        <v>0</v>
      </c>
      <c r="R1068" s="681">
        <f t="shared" ca="1" si="72"/>
        <v>0</v>
      </c>
      <c r="S1068" t="str">
        <f t="shared" si="69"/>
        <v>ASR_Financial_Report_SHP21Final</v>
      </c>
      <c r="T1068" s="960">
        <f t="shared" si="70"/>
        <v>44658</v>
      </c>
      <c r="U1068" t="str">
        <f t="shared" si="71"/>
        <v>Unaudited</v>
      </c>
    </row>
    <row r="1069" spans="1:21" x14ac:dyDescent="0.25">
      <c r="A1069" t="s">
        <v>437</v>
      </c>
      <c r="B1069" t="s">
        <v>1366</v>
      </c>
      <c r="C1069" t="s">
        <v>1367</v>
      </c>
      <c r="D1069" s="15">
        <v>1900</v>
      </c>
      <c r="E1069" s="121">
        <v>1</v>
      </c>
      <c r="F1069" t="s">
        <v>441</v>
      </c>
      <c r="G1069" s="121">
        <v>366</v>
      </c>
      <c r="H1069" t="s">
        <v>383</v>
      </c>
      <c r="I1069" t="s">
        <v>488</v>
      </c>
      <c r="J1069" t="s">
        <v>433</v>
      </c>
      <c r="K1069" t="s">
        <v>777</v>
      </c>
      <c r="L1069" s="758">
        <v>2.4</v>
      </c>
      <c r="M1069" t="s">
        <v>715</v>
      </c>
      <c r="N1069" s="681">
        <f t="shared" ca="1" si="72"/>
        <v>0</v>
      </c>
      <c r="O1069" s="681">
        <f t="shared" ca="1" si="72"/>
        <v>0</v>
      </c>
      <c r="P1069" s="681">
        <f t="shared" ca="1" si="72"/>
        <v>0</v>
      </c>
      <c r="Q1069" s="681">
        <f t="shared" ca="1" si="72"/>
        <v>0</v>
      </c>
      <c r="R1069" s="681">
        <f t="shared" ca="1" si="72"/>
        <v>0</v>
      </c>
      <c r="S1069" t="str">
        <f t="shared" si="69"/>
        <v>ASR_Financial_Report_SHP21Final</v>
      </c>
      <c r="T1069" s="960">
        <f t="shared" si="70"/>
        <v>44658</v>
      </c>
      <c r="U1069" t="str">
        <f t="shared" si="71"/>
        <v>Unaudited</v>
      </c>
    </row>
    <row r="1070" spans="1:21" x14ac:dyDescent="0.25">
      <c r="A1070" t="s">
        <v>437</v>
      </c>
      <c r="B1070" t="s">
        <v>1366</v>
      </c>
      <c r="C1070" t="s">
        <v>1367</v>
      </c>
      <c r="D1070" s="15">
        <v>1900</v>
      </c>
      <c r="E1070" s="121">
        <v>1</v>
      </c>
      <c r="F1070" t="s">
        <v>441</v>
      </c>
      <c r="G1070" s="121">
        <v>366</v>
      </c>
      <c r="H1070" t="s">
        <v>383</v>
      </c>
      <c r="I1070" t="s">
        <v>488</v>
      </c>
      <c r="J1070" t="s">
        <v>433</v>
      </c>
      <c r="K1070" t="s">
        <v>777</v>
      </c>
      <c r="L1070" s="758">
        <v>2.5</v>
      </c>
      <c r="M1070" t="s">
        <v>757</v>
      </c>
      <c r="N1070" s="681">
        <f t="shared" ca="1" si="72"/>
        <v>0</v>
      </c>
      <c r="O1070" s="681">
        <f t="shared" ca="1" si="72"/>
        <v>0</v>
      </c>
      <c r="P1070" s="681">
        <f t="shared" ca="1" si="72"/>
        <v>0</v>
      </c>
      <c r="Q1070" s="681">
        <f t="shared" ca="1" si="72"/>
        <v>0</v>
      </c>
      <c r="R1070" s="681">
        <f t="shared" ca="1" si="72"/>
        <v>0</v>
      </c>
      <c r="S1070" t="str">
        <f t="shared" si="69"/>
        <v>ASR_Financial_Report_SHP21Final</v>
      </c>
      <c r="T1070" s="960">
        <f t="shared" si="70"/>
        <v>44658</v>
      </c>
      <c r="U1070" t="str">
        <f t="shared" si="71"/>
        <v>Unaudited</v>
      </c>
    </row>
    <row r="1071" spans="1:21" x14ac:dyDescent="0.25">
      <c r="A1071" t="s">
        <v>437</v>
      </c>
      <c r="B1071" t="s">
        <v>1366</v>
      </c>
      <c r="C1071" t="s">
        <v>1367</v>
      </c>
      <c r="D1071" s="15">
        <v>1900</v>
      </c>
      <c r="E1071" s="121">
        <v>1</v>
      </c>
      <c r="F1071" t="s">
        <v>441</v>
      </c>
      <c r="G1071" s="121">
        <v>366</v>
      </c>
      <c r="H1071" t="s">
        <v>383</v>
      </c>
      <c r="I1071" t="s">
        <v>488</v>
      </c>
      <c r="J1071" t="s">
        <v>433</v>
      </c>
      <c r="K1071" t="s">
        <v>777</v>
      </c>
      <c r="L1071" s="758">
        <v>2.6</v>
      </c>
      <c r="M1071" t="s">
        <v>186</v>
      </c>
      <c r="N1071" s="681">
        <f t="shared" ca="1" si="72"/>
        <v>0</v>
      </c>
      <c r="O1071" s="681">
        <f t="shared" ca="1" si="72"/>
        <v>0</v>
      </c>
      <c r="P1071" s="681">
        <f t="shared" ca="1" si="72"/>
        <v>0</v>
      </c>
      <c r="Q1071" s="681">
        <f t="shared" ca="1" si="72"/>
        <v>0</v>
      </c>
      <c r="R1071" s="681">
        <f t="shared" ca="1" si="72"/>
        <v>0</v>
      </c>
      <c r="S1071" t="str">
        <f t="shared" si="69"/>
        <v>ASR_Financial_Report_SHP21Final</v>
      </c>
      <c r="T1071" s="960">
        <f t="shared" si="70"/>
        <v>44658</v>
      </c>
      <c r="U1071" t="str">
        <f t="shared" si="71"/>
        <v>Unaudited</v>
      </c>
    </row>
    <row r="1072" spans="1:21" x14ac:dyDescent="0.25">
      <c r="A1072" t="s">
        <v>437</v>
      </c>
      <c r="B1072" t="s">
        <v>1366</v>
      </c>
      <c r="C1072" t="s">
        <v>1367</v>
      </c>
      <c r="D1072" s="15">
        <v>1900</v>
      </c>
      <c r="E1072" s="121">
        <v>1</v>
      </c>
      <c r="F1072" t="s">
        <v>441</v>
      </c>
      <c r="G1072" s="121">
        <v>366</v>
      </c>
      <c r="H1072" t="s">
        <v>383</v>
      </c>
      <c r="I1072" t="s">
        <v>488</v>
      </c>
      <c r="J1072" t="s">
        <v>433</v>
      </c>
      <c r="K1072" t="s">
        <v>777</v>
      </c>
      <c r="L1072" s="758">
        <v>2.7</v>
      </c>
      <c r="M1072" t="s">
        <v>778</v>
      </c>
      <c r="N1072" s="681">
        <f t="shared" ca="1" si="72"/>
        <v>0</v>
      </c>
      <c r="O1072" s="681">
        <f t="shared" ca="1" si="72"/>
        <v>0</v>
      </c>
      <c r="P1072" s="681">
        <f t="shared" ca="1" si="72"/>
        <v>0</v>
      </c>
      <c r="Q1072" s="681">
        <f t="shared" ca="1" si="72"/>
        <v>0</v>
      </c>
      <c r="R1072" s="681">
        <f t="shared" ca="1" si="72"/>
        <v>0</v>
      </c>
      <c r="S1072" t="str">
        <f t="shared" si="69"/>
        <v>ASR_Financial_Report_SHP21Final</v>
      </c>
      <c r="T1072" s="960">
        <f t="shared" si="70"/>
        <v>44658</v>
      </c>
      <c r="U1072" t="str">
        <f t="shared" si="71"/>
        <v>Unaudited</v>
      </c>
    </row>
    <row r="1073" spans="1:21" x14ac:dyDescent="0.25">
      <c r="A1073" t="s">
        <v>437</v>
      </c>
      <c r="B1073" t="s">
        <v>1366</v>
      </c>
      <c r="C1073" t="s">
        <v>1367</v>
      </c>
      <c r="D1073" s="15">
        <v>1900</v>
      </c>
      <c r="E1073" s="121">
        <v>1</v>
      </c>
      <c r="F1073" t="s">
        <v>441</v>
      </c>
      <c r="G1073" s="121">
        <v>366</v>
      </c>
      <c r="H1073" t="s">
        <v>383</v>
      </c>
      <c r="I1073" t="s">
        <v>488</v>
      </c>
      <c r="J1073" t="s">
        <v>433</v>
      </c>
      <c r="K1073" t="s">
        <v>777</v>
      </c>
      <c r="L1073" s="758">
        <v>2.8</v>
      </c>
      <c r="M1073" t="s">
        <v>779</v>
      </c>
      <c r="N1073" s="681">
        <f t="shared" ca="1" si="72"/>
        <v>0</v>
      </c>
      <c r="O1073" s="681">
        <f t="shared" ca="1" si="72"/>
        <v>0</v>
      </c>
      <c r="P1073" s="681">
        <f t="shared" ca="1" si="72"/>
        <v>0</v>
      </c>
      <c r="Q1073" s="681">
        <f t="shared" ca="1" si="72"/>
        <v>0</v>
      </c>
      <c r="R1073" s="681">
        <f t="shared" ca="1" si="72"/>
        <v>0</v>
      </c>
      <c r="S1073" t="str">
        <f t="shared" si="69"/>
        <v>ASR_Financial_Report_SHP21Final</v>
      </c>
      <c r="T1073" s="960">
        <f t="shared" si="70"/>
        <v>44658</v>
      </c>
      <c r="U1073" t="str">
        <f t="shared" si="71"/>
        <v>Unaudited</v>
      </c>
    </row>
    <row r="1074" spans="1:21" x14ac:dyDescent="0.25">
      <c r="A1074" t="s">
        <v>437</v>
      </c>
      <c r="B1074" t="s">
        <v>1366</v>
      </c>
      <c r="C1074" t="s">
        <v>1367</v>
      </c>
      <c r="D1074" s="15">
        <v>1900</v>
      </c>
      <c r="E1074" s="121">
        <v>1</v>
      </c>
      <c r="F1074" t="s">
        <v>441</v>
      </c>
      <c r="G1074" s="121">
        <v>366</v>
      </c>
      <c r="H1074" t="s">
        <v>383</v>
      </c>
      <c r="I1074" t="s">
        <v>488</v>
      </c>
      <c r="J1074" t="s">
        <v>433</v>
      </c>
      <c r="K1074" t="s">
        <v>777</v>
      </c>
      <c r="L1074" s="758">
        <v>2.9</v>
      </c>
      <c r="M1074" t="s">
        <v>760</v>
      </c>
      <c r="N1074" s="681">
        <f t="shared" ca="1" si="72"/>
        <v>0</v>
      </c>
      <c r="O1074" s="681">
        <f t="shared" ca="1" si="72"/>
        <v>0</v>
      </c>
      <c r="P1074" s="681">
        <f t="shared" ca="1" si="72"/>
        <v>0</v>
      </c>
      <c r="Q1074" s="681">
        <f t="shared" ca="1" si="72"/>
        <v>0</v>
      </c>
      <c r="R1074" s="681">
        <f t="shared" ca="1" si="72"/>
        <v>0</v>
      </c>
      <c r="S1074" t="str">
        <f t="shared" si="69"/>
        <v>ASR_Financial_Report_SHP21Final</v>
      </c>
      <c r="T1074" s="960">
        <f t="shared" si="70"/>
        <v>44658</v>
      </c>
      <c r="U1074" t="str">
        <f t="shared" si="71"/>
        <v>Unaudited</v>
      </c>
    </row>
    <row r="1075" spans="1:21" x14ac:dyDescent="0.25">
      <c r="A1075" t="s">
        <v>437</v>
      </c>
      <c r="B1075" t="s">
        <v>1366</v>
      </c>
      <c r="C1075" t="s">
        <v>1367</v>
      </c>
      <c r="D1075" s="15">
        <v>1900</v>
      </c>
      <c r="E1075" s="121">
        <v>1</v>
      </c>
      <c r="F1075" t="s">
        <v>441</v>
      </c>
      <c r="G1075" s="121">
        <v>366</v>
      </c>
      <c r="H1075" t="s">
        <v>383</v>
      </c>
      <c r="I1075" t="s">
        <v>488</v>
      </c>
      <c r="J1075" t="s">
        <v>433</v>
      </c>
      <c r="K1075" t="s">
        <v>223</v>
      </c>
      <c r="L1075" s="758">
        <v>2.11</v>
      </c>
      <c r="M1075" t="s">
        <v>228</v>
      </c>
      <c r="N1075" s="681">
        <f t="shared" ca="1" si="72"/>
        <v>0</v>
      </c>
      <c r="O1075" s="681">
        <f t="shared" ca="1" si="72"/>
        <v>0</v>
      </c>
      <c r="P1075" s="681">
        <f t="shared" ca="1" si="72"/>
        <v>0</v>
      </c>
      <c r="Q1075" s="681">
        <f t="shared" ca="1" si="72"/>
        <v>0</v>
      </c>
      <c r="R1075" s="681">
        <f t="shared" ca="1" si="72"/>
        <v>0</v>
      </c>
      <c r="S1075" t="str">
        <f t="shared" si="69"/>
        <v>ASR_Financial_Report_SHP21Final</v>
      </c>
      <c r="T1075" s="960">
        <f t="shared" si="70"/>
        <v>44658</v>
      </c>
      <c r="U1075" t="str">
        <f t="shared" si="71"/>
        <v>Unaudited</v>
      </c>
    </row>
    <row r="1076" spans="1:21" x14ac:dyDescent="0.25">
      <c r="A1076" t="s">
        <v>437</v>
      </c>
      <c r="B1076" t="s">
        <v>1366</v>
      </c>
      <c r="C1076" t="s">
        <v>1367</v>
      </c>
      <c r="D1076" s="15">
        <v>1900</v>
      </c>
      <c r="E1076" s="121">
        <v>1</v>
      </c>
      <c r="F1076" t="s">
        <v>441</v>
      </c>
      <c r="G1076" s="121">
        <v>366</v>
      </c>
      <c r="H1076" t="s">
        <v>383</v>
      </c>
      <c r="I1076" t="s">
        <v>488</v>
      </c>
      <c r="J1076" t="s">
        <v>433</v>
      </c>
      <c r="K1076" t="s">
        <v>223</v>
      </c>
      <c r="L1076" s="758">
        <v>2.12</v>
      </c>
      <c r="M1076" t="s">
        <v>552</v>
      </c>
      <c r="N1076" s="681">
        <f t="shared" ca="1" si="72"/>
        <v>0</v>
      </c>
      <c r="O1076" s="681">
        <f t="shared" ca="1" si="72"/>
        <v>0</v>
      </c>
      <c r="P1076" s="681">
        <f t="shared" ca="1" si="72"/>
        <v>0</v>
      </c>
      <c r="Q1076" s="681">
        <f t="shared" ca="1" si="72"/>
        <v>0</v>
      </c>
      <c r="R1076" s="681">
        <f t="shared" ca="1" si="72"/>
        <v>0</v>
      </c>
      <c r="S1076" t="str">
        <f t="shared" si="69"/>
        <v>ASR_Financial_Report_SHP21Final</v>
      </c>
      <c r="T1076" s="960">
        <f t="shared" si="70"/>
        <v>44658</v>
      </c>
      <c r="U1076" t="str">
        <f t="shared" si="71"/>
        <v>Unaudited</v>
      </c>
    </row>
    <row r="1077" spans="1:21" x14ac:dyDescent="0.25">
      <c r="A1077" t="s">
        <v>437</v>
      </c>
      <c r="B1077" t="s">
        <v>1366</v>
      </c>
      <c r="C1077" t="s">
        <v>1367</v>
      </c>
      <c r="D1077" s="15">
        <v>1900</v>
      </c>
      <c r="E1077" s="121">
        <v>1</v>
      </c>
      <c r="F1077" t="s">
        <v>441</v>
      </c>
      <c r="G1077" s="121">
        <v>366</v>
      </c>
      <c r="H1077" t="s">
        <v>383</v>
      </c>
      <c r="I1077" t="s">
        <v>488</v>
      </c>
      <c r="J1077" t="s">
        <v>433</v>
      </c>
      <c r="K1077" t="s">
        <v>223</v>
      </c>
      <c r="L1077" s="758">
        <v>2.13</v>
      </c>
      <c r="M1077" t="s">
        <v>229</v>
      </c>
      <c r="N1077" s="681">
        <f t="shared" ca="1" si="72"/>
        <v>0</v>
      </c>
      <c r="O1077" s="681">
        <f t="shared" ca="1" si="72"/>
        <v>0</v>
      </c>
      <c r="P1077" s="681">
        <f t="shared" ca="1" si="72"/>
        <v>0</v>
      </c>
      <c r="Q1077" s="681">
        <f t="shared" ca="1" si="72"/>
        <v>0</v>
      </c>
      <c r="R1077" s="681">
        <f t="shared" ca="1" si="72"/>
        <v>0</v>
      </c>
      <c r="S1077" t="str">
        <f t="shared" si="69"/>
        <v>ASR_Financial_Report_SHP21Final</v>
      </c>
      <c r="T1077" s="960">
        <f t="shared" si="70"/>
        <v>44658</v>
      </c>
      <c r="U1077" t="str">
        <f t="shared" si="71"/>
        <v>Unaudited</v>
      </c>
    </row>
    <row r="1078" spans="1:21" x14ac:dyDescent="0.25">
      <c r="A1078" t="s">
        <v>437</v>
      </c>
      <c r="B1078" t="s">
        <v>1366</v>
      </c>
      <c r="C1078" t="s">
        <v>1367</v>
      </c>
      <c r="D1078" s="15">
        <v>1900</v>
      </c>
      <c r="E1078" s="121">
        <v>1</v>
      </c>
      <c r="F1078" t="s">
        <v>441</v>
      </c>
      <c r="G1078" s="121">
        <v>366</v>
      </c>
      <c r="H1078" t="s">
        <v>383</v>
      </c>
      <c r="I1078" t="s">
        <v>488</v>
      </c>
      <c r="J1078" t="s">
        <v>433</v>
      </c>
      <c r="K1078" t="s">
        <v>223</v>
      </c>
      <c r="L1078" s="758">
        <v>2.14</v>
      </c>
      <c r="M1078" t="s">
        <v>556</v>
      </c>
      <c r="N1078" s="681">
        <f t="shared" ca="1" si="72"/>
        <v>0</v>
      </c>
      <c r="O1078" s="681">
        <f t="shared" ca="1" si="72"/>
        <v>0</v>
      </c>
      <c r="P1078" s="681">
        <f t="shared" ca="1" si="72"/>
        <v>0</v>
      </c>
      <c r="Q1078" s="681">
        <f t="shared" ca="1" si="72"/>
        <v>0</v>
      </c>
      <c r="R1078" s="681">
        <f t="shared" ca="1" si="72"/>
        <v>0</v>
      </c>
      <c r="S1078" t="str">
        <f t="shared" si="69"/>
        <v>ASR_Financial_Report_SHP21Final</v>
      </c>
      <c r="T1078" s="960">
        <f t="shared" si="70"/>
        <v>44658</v>
      </c>
      <c r="U1078" t="str">
        <f t="shared" si="71"/>
        <v>Unaudited</v>
      </c>
    </row>
    <row r="1079" spans="1:21" x14ac:dyDescent="0.25">
      <c r="A1079" t="s">
        <v>437</v>
      </c>
      <c r="B1079" t="s">
        <v>1366</v>
      </c>
      <c r="C1079" t="s">
        <v>1367</v>
      </c>
      <c r="D1079" s="15">
        <v>1900</v>
      </c>
      <c r="E1079" s="121">
        <v>1</v>
      </c>
      <c r="F1079" t="s">
        <v>441</v>
      </c>
      <c r="G1079" s="121">
        <v>366</v>
      </c>
      <c r="H1079" t="s">
        <v>383</v>
      </c>
      <c r="I1079" t="s">
        <v>488</v>
      </c>
      <c r="J1079" t="s">
        <v>433</v>
      </c>
      <c r="K1079" t="s">
        <v>223</v>
      </c>
      <c r="L1079" s="758">
        <v>2.15</v>
      </c>
      <c r="M1079" t="s">
        <v>20</v>
      </c>
      <c r="N1079" s="681">
        <f t="shared" ca="1" si="72"/>
        <v>0</v>
      </c>
      <c r="O1079" s="681">
        <f t="shared" ca="1" si="72"/>
        <v>0</v>
      </c>
      <c r="P1079" s="681">
        <f t="shared" ca="1" si="72"/>
        <v>0</v>
      </c>
      <c r="Q1079" s="681">
        <f t="shared" ca="1" si="72"/>
        <v>0</v>
      </c>
      <c r="R1079" s="681">
        <f t="shared" ca="1" si="72"/>
        <v>0</v>
      </c>
      <c r="S1079" t="str">
        <f t="shared" si="69"/>
        <v>ASR_Financial_Report_SHP21Final</v>
      </c>
      <c r="T1079" s="960">
        <f t="shared" si="70"/>
        <v>44658</v>
      </c>
      <c r="U1079" t="str">
        <f t="shared" si="71"/>
        <v>Unaudited</v>
      </c>
    </row>
    <row r="1080" spans="1:21" x14ac:dyDescent="0.25">
      <c r="A1080" t="s">
        <v>437</v>
      </c>
      <c r="B1080" t="s">
        <v>1366</v>
      </c>
      <c r="C1080" t="s">
        <v>1367</v>
      </c>
      <c r="D1080" s="15">
        <v>1900</v>
      </c>
      <c r="E1080" s="121">
        <v>1</v>
      </c>
      <c r="F1080" t="s">
        <v>441</v>
      </c>
      <c r="G1080" s="121">
        <v>366</v>
      </c>
      <c r="H1080" t="s">
        <v>383</v>
      </c>
      <c r="I1080" t="s">
        <v>488</v>
      </c>
      <c r="J1080" t="s">
        <v>433</v>
      </c>
      <c r="K1080" t="s">
        <v>223</v>
      </c>
      <c r="L1080" s="758">
        <v>2.16</v>
      </c>
      <c r="M1080" t="s">
        <v>780</v>
      </c>
      <c r="N1080" s="681">
        <f t="shared" ca="1" si="72"/>
        <v>0</v>
      </c>
      <c r="O1080" s="681">
        <f t="shared" ca="1" si="72"/>
        <v>0</v>
      </c>
      <c r="P1080" s="681">
        <f t="shared" ca="1" si="72"/>
        <v>0</v>
      </c>
      <c r="Q1080" s="681">
        <f t="shared" ca="1" si="72"/>
        <v>0</v>
      </c>
      <c r="R1080" s="681">
        <f t="shared" ca="1" si="72"/>
        <v>0</v>
      </c>
      <c r="S1080" t="str">
        <f t="shared" si="69"/>
        <v>ASR_Financial_Report_SHP21Final</v>
      </c>
      <c r="T1080" s="960">
        <f t="shared" si="70"/>
        <v>44658</v>
      </c>
      <c r="U1080" t="str">
        <f t="shared" si="71"/>
        <v>Unaudited</v>
      </c>
    </row>
    <row r="1081" spans="1:21" x14ac:dyDescent="0.25">
      <c r="A1081" t="s">
        <v>437</v>
      </c>
      <c r="B1081" t="s">
        <v>1366</v>
      </c>
      <c r="C1081" t="s">
        <v>1367</v>
      </c>
      <c r="D1081" s="15">
        <v>1900</v>
      </c>
      <c r="E1081" s="121">
        <v>1</v>
      </c>
      <c r="F1081" t="s">
        <v>441</v>
      </c>
      <c r="G1081" s="121">
        <v>366</v>
      </c>
      <c r="H1081" t="s">
        <v>383</v>
      </c>
      <c r="I1081" t="s">
        <v>488</v>
      </c>
      <c r="J1081" t="s">
        <v>433</v>
      </c>
      <c r="K1081" t="s">
        <v>223</v>
      </c>
      <c r="L1081" s="758">
        <v>2.17</v>
      </c>
      <c r="M1081" t="s">
        <v>1033</v>
      </c>
      <c r="N1081" s="681">
        <f t="shared" ca="1" si="72"/>
        <v>0</v>
      </c>
      <c r="O1081" s="681">
        <f t="shared" ca="1" si="72"/>
        <v>0</v>
      </c>
      <c r="P1081" s="681">
        <f t="shared" ca="1" si="72"/>
        <v>0</v>
      </c>
      <c r="Q1081" s="681">
        <f t="shared" ca="1" si="72"/>
        <v>0</v>
      </c>
      <c r="R1081" s="681">
        <f t="shared" ca="1" si="72"/>
        <v>0</v>
      </c>
      <c r="S1081" t="str">
        <f t="shared" si="69"/>
        <v>ASR_Financial_Report_SHP21Final</v>
      </c>
      <c r="T1081" s="960">
        <f t="shared" si="70"/>
        <v>44658</v>
      </c>
      <c r="U1081" t="str">
        <f t="shared" si="71"/>
        <v>Unaudited</v>
      </c>
    </row>
    <row r="1082" spans="1:21" x14ac:dyDescent="0.25">
      <c r="A1082" t="s">
        <v>437</v>
      </c>
      <c r="B1082" t="s">
        <v>1366</v>
      </c>
      <c r="C1082" t="s">
        <v>1367</v>
      </c>
      <c r="D1082" s="15">
        <v>1900</v>
      </c>
      <c r="E1082" s="121">
        <v>1</v>
      </c>
      <c r="F1082" t="s">
        <v>441</v>
      </c>
      <c r="G1082" s="121">
        <v>366</v>
      </c>
      <c r="H1082" t="s">
        <v>383</v>
      </c>
      <c r="I1082" t="s">
        <v>488</v>
      </c>
      <c r="J1082" t="s">
        <v>433</v>
      </c>
      <c r="K1082" t="s">
        <v>223</v>
      </c>
      <c r="L1082" s="758">
        <v>2.1800000000000002</v>
      </c>
      <c r="M1082" t="s">
        <v>648</v>
      </c>
      <c r="N1082" s="681">
        <f t="shared" ca="1" si="72"/>
        <v>0</v>
      </c>
      <c r="O1082" s="681">
        <f t="shared" ca="1" si="72"/>
        <v>0</v>
      </c>
      <c r="P1082" s="681">
        <f t="shared" ca="1" si="72"/>
        <v>0</v>
      </c>
      <c r="Q1082" s="681">
        <f t="shared" ca="1" si="72"/>
        <v>0</v>
      </c>
      <c r="R1082" s="681">
        <f t="shared" ca="1" si="72"/>
        <v>0</v>
      </c>
      <c r="S1082" t="str">
        <f t="shared" si="69"/>
        <v>ASR_Financial_Report_SHP21Final</v>
      </c>
      <c r="T1082" s="960">
        <f t="shared" si="70"/>
        <v>44658</v>
      </c>
      <c r="U1082" t="str">
        <f t="shared" si="71"/>
        <v>Unaudited</v>
      </c>
    </row>
    <row r="1083" spans="1:21" x14ac:dyDescent="0.25">
      <c r="A1083" t="s">
        <v>437</v>
      </c>
      <c r="B1083" t="s">
        <v>1366</v>
      </c>
      <c r="C1083" t="s">
        <v>1367</v>
      </c>
      <c r="D1083" s="15">
        <v>1900</v>
      </c>
      <c r="E1083" s="121">
        <v>1</v>
      </c>
      <c r="F1083" t="s">
        <v>441</v>
      </c>
      <c r="G1083" s="121">
        <v>366</v>
      </c>
      <c r="H1083" t="s">
        <v>383</v>
      </c>
      <c r="I1083" t="s">
        <v>488</v>
      </c>
      <c r="J1083" t="s">
        <v>433</v>
      </c>
      <c r="K1083" t="s">
        <v>223</v>
      </c>
      <c r="L1083" s="758">
        <v>2.19</v>
      </c>
      <c r="M1083" t="s">
        <v>218</v>
      </c>
      <c r="N1083" s="681">
        <f t="shared" ca="1" si="72"/>
        <v>0</v>
      </c>
      <c r="O1083" s="681">
        <f t="shared" ca="1" si="72"/>
        <v>0</v>
      </c>
      <c r="P1083" s="681">
        <f t="shared" ca="1" si="72"/>
        <v>0</v>
      </c>
      <c r="Q1083" s="681">
        <f t="shared" ca="1" si="72"/>
        <v>0</v>
      </c>
      <c r="R1083" s="681">
        <f t="shared" ca="1" si="72"/>
        <v>0</v>
      </c>
      <c r="S1083" t="str">
        <f t="shared" si="69"/>
        <v>ASR_Financial_Report_SHP21Final</v>
      </c>
      <c r="T1083" s="960">
        <f t="shared" si="70"/>
        <v>44658</v>
      </c>
      <c r="U1083" t="str">
        <f t="shared" si="71"/>
        <v>Unaudited</v>
      </c>
    </row>
    <row r="1084" spans="1:21" x14ac:dyDescent="0.25">
      <c r="A1084" t="s">
        <v>437</v>
      </c>
      <c r="B1084" t="s">
        <v>1366</v>
      </c>
      <c r="C1084" t="s">
        <v>1367</v>
      </c>
      <c r="D1084" s="15">
        <v>1900</v>
      </c>
      <c r="E1084" s="121">
        <v>1</v>
      </c>
      <c r="F1084" t="s">
        <v>441</v>
      </c>
      <c r="G1084" s="121">
        <v>366</v>
      </c>
      <c r="H1084" t="s">
        <v>383</v>
      </c>
      <c r="I1084" t="s">
        <v>488</v>
      </c>
      <c r="J1084" t="s">
        <v>433</v>
      </c>
      <c r="K1084" t="s">
        <v>223</v>
      </c>
      <c r="L1084" s="758" t="s">
        <v>691</v>
      </c>
      <c r="M1084" t="s">
        <v>230</v>
      </c>
      <c r="N1084" s="681">
        <f t="shared" ca="1" si="72"/>
        <v>0</v>
      </c>
      <c r="O1084" s="681">
        <f t="shared" ca="1" si="72"/>
        <v>0</v>
      </c>
      <c r="P1084" s="681">
        <f t="shared" ca="1" si="72"/>
        <v>0</v>
      </c>
      <c r="Q1084" s="681">
        <f t="shared" ca="1" si="72"/>
        <v>0</v>
      </c>
      <c r="R1084" s="681">
        <f t="shared" ca="1" si="72"/>
        <v>0</v>
      </c>
      <c r="S1084" t="str">
        <f t="shared" si="69"/>
        <v>ASR_Financial_Report_SHP21Final</v>
      </c>
      <c r="T1084" s="960">
        <f t="shared" si="70"/>
        <v>44658</v>
      </c>
      <c r="U1084" t="str">
        <f t="shared" si="71"/>
        <v>Unaudited</v>
      </c>
    </row>
    <row r="1085" spans="1:21" x14ac:dyDescent="0.25">
      <c r="A1085" t="s">
        <v>437</v>
      </c>
      <c r="B1085" t="s">
        <v>1366</v>
      </c>
      <c r="C1085" t="s">
        <v>1367</v>
      </c>
      <c r="D1085" s="15">
        <v>1900</v>
      </c>
      <c r="E1085" s="121">
        <v>1</v>
      </c>
      <c r="F1085" t="s">
        <v>441</v>
      </c>
      <c r="G1085" s="121">
        <v>366</v>
      </c>
      <c r="H1085" t="s">
        <v>383</v>
      </c>
      <c r="I1085" t="s">
        <v>488</v>
      </c>
      <c r="J1085" t="s">
        <v>433</v>
      </c>
      <c r="K1085" t="s">
        <v>223</v>
      </c>
      <c r="L1085" s="758">
        <v>2.21</v>
      </c>
      <c r="M1085" t="s">
        <v>466</v>
      </c>
      <c r="N1085" s="681">
        <f t="shared" ca="1" si="72"/>
        <v>0</v>
      </c>
      <c r="O1085" s="681">
        <f t="shared" ca="1" si="72"/>
        <v>0</v>
      </c>
      <c r="P1085" s="681">
        <f t="shared" ca="1" si="72"/>
        <v>0</v>
      </c>
      <c r="Q1085" s="681">
        <f t="shared" ca="1" si="72"/>
        <v>0</v>
      </c>
      <c r="R1085" s="681">
        <f t="shared" ca="1" si="72"/>
        <v>0</v>
      </c>
      <c r="S1085" t="str">
        <f t="shared" si="69"/>
        <v>ASR_Financial_Report_SHP21Final</v>
      </c>
      <c r="T1085" s="960">
        <f t="shared" si="70"/>
        <v>44658</v>
      </c>
      <c r="U1085" t="str">
        <f t="shared" si="71"/>
        <v>Unaudited</v>
      </c>
    </row>
    <row r="1086" spans="1:21" x14ac:dyDescent="0.25">
      <c r="A1086" t="s">
        <v>437</v>
      </c>
      <c r="B1086" t="s">
        <v>1366</v>
      </c>
      <c r="C1086" t="s">
        <v>1367</v>
      </c>
      <c r="D1086" s="15">
        <v>1900</v>
      </c>
      <c r="E1086" s="121">
        <v>1</v>
      </c>
      <c r="F1086" t="s">
        <v>441</v>
      </c>
      <c r="G1086" s="121">
        <v>366</v>
      </c>
      <c r="H1086" t="s">
        <v>383</v>
      </c>
      <c r="I1086" t="s">
        <v>488</v>
      </c>
      <c r="J1086" t="s">
        <v>433</v>
      </c>
      <c r="K1086" t="s">
        <v>6</v>
      </c>
      <c r="L1086" s="758" t="s">
        <v>70</v>
      </c>
      <c r="M1086" t="s">
        <v>188</v>
      </c>
      <c r="N1086" s="681">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681">
        <f t="shared" ca="1" si="73"/>
        <v>0</v>
      </c>
      <c r="P1086" s="681">
        <f t="shared" ca="1" si="73"/>
        <v>0</v>
      </c>
      <c r="Q1086" s="681">
        <f t="shared" ca="1" si="73"/>
        <v>0</v>
      </c>
      <c r="R1086" s="681">
        <f t="shared" ca="1" si="73"/>
        <v>0</v>
      </c>
      <c r="S1086" t="str">
        <f t="shared" si="69"/>
        <v>ASR_Financial_Report_SHP21Final</v>
      </c>
      <c r="T1086" s="960">
        <f t="shared" si="70"/>
        <v>44658</v>
      </c>
      <c r="U1086" t="str">
        <f t="shared" si="71"/>
        <v>Unaudited</v>
      </c>
    </row>
    <row r="1087" spans="1:21" x14ac:dyDescent="0.25">
      <c r="A1087" t="s">
        <v>437</v>
      </c>
      <c r="B1087" t="s">
        <v>1366</v>
      </c>
      <c r="C1087" t="s">
        <v>1367</v>
      </c>
      <c r="D1087" s="15">
        <v>1900</v>
      </c>
      <c r="E1087" s="121">
        <v>1</v>
      </c>
      <c r="F1087" t="s">
        <v>441</v>
      </c>
      <c r="G1087" s="121">
        <v>366</v>
      </c>
      <c r="H1087" t="s">
        <v>383</v>
      </c>
      <c r="I1087" t="s">
        <v>488</v>
      </c>
      <c r="J1087" t="s">
        <v>433</v>
      </c>
      <c r="K1087" t="s">
        <v>6</v>
      </c>
      <c r="L1087" s="758" t="s">
        <v>71</v>
      </c>
      <c r="M1087" t="s">
        <v>231</v>
      </c>
      <c r="N1087" s="681">
        <f t="shared" ca="1" si="73"/>
        <v>0</v>
      </c>
      <c r="O1087" s="681">
        <f t="shared" ca="1" si="73"/>
        <v>0</v>
      </c>
      <c r="P1087" s="681">
        <f t="shared" ca="1" si="73"/>
        <v>0</v>
      </c>
      <c r="Q1087" s="681">
        <f t="shared" ca="1" si="73"/>
        <v>0</v>
      </c>
      <c r="R1087" s="681">
        <f t="shared" ca="1" si="73"/>
        <v>0</v>
      </c>
      <c r="S1087" t="str">
        <f t="shared" si="69"/>
        <v>ASR_Financial_Report_SHP21Final</v>
      </c>
      <c r="T1087" s="960">
        <f t="shared" si="70"/>
        <v>44658</v>
      </c>
      <c r="U1087" t="str">
        <f t="shared" si="71"/>
        <v>Unaudited</v>
      </c>
    </row>
    <row r="1088" spans="1:21" x14ac:dyDescent="0.25">
      <c r="A1088" t="s">
        <v>437</v>
      </c>
      <c r="B1088" t="s">
        <v>1366</v>
      </c>
      <c r="C1088" t="s">
        <v>1367</v>
      </c>
      <c r="D1088" s="15">
        <v>1900</v>
      </c>
      <c r="E1088" s="121">
        <v>1</v>
      </c>
      <c r="F1088" t="s">
        <v>441</v>
      </c>
      <c r="G1088" s="121">
        <v>366</v>
      </c>
      <c r="H1088" t="s">
        <v>383</v>
      </c>
      <c r="I1088" t="s">
        <v>488</v>
      </c>
      <c r="J1088" t="s">
        <v>433</v>
      </c>
      <c r="K1088" t="s">
        <v>6</v>
      </c>
      <c r="L1088" s="758" t="s">
        <v>72</v>
      </c>
      <c r="M1088" t="s">
        <v>164</v>
      </c>
      <c r="N1088" s="681">
        <f t="shared" ca="1" si="73"/>
        <v>0</v>
      </c>
      <c r="O1088" s="681">
        <f t="shared" ca="1" si="73"/>
        <v>0</v>
      </c>
      <c r="P1088" s="681">
        <f t="shared" ca="1" si="73"/>
        <v>0</v>
      </c>
      <c r="Q1088" s="681">
        <f t="shared" ca="1" si="73"/>
        <v>0</v>
      </c>
      <c r="R1088" s="681">
        <f t="shared" ca="1" si="73"/>
        <v>0</v>
      </c>
      <c r="S1088" t="str">
        <f t="shared" si="69"/>
        <v>ASR_Financial_Report_SHP21Final</v>
      </c>
      <c r="T1088" s="960">
        <f t="shared" si="70"/>
        <v>44658</v>
      </c>
      <c r="U1088" t="str">
        <f t="shared" si="71"/>
        <v>Unaudited</v>
      </c>
    </row>
    <row r="1089" spans="1:21" x14ac:dyDescent="0.25">
      <c r="A1089" t="s">
        <v>437</v>
      </c>
      <c r="B1089" t="s">
        <v>1366</v>
      </c>
      <c r="C1089" t="s">
        <v>1367</v>
      </c>
      <c r="D1089" s="15">
        <v>1900</v>
      </c>
      <c r="E1089" s="121">
        <v>1</v>
      </c>
      <c r="F1089" t="s">
        <v>441</v>
      </c>
      <c r="G1089" s="121">
        <v>366</v>
      </c>
      <c r="H1089" t="s">
        <v>383</v>
      </c>
      <c r="I1089" t="s">
        <v>488</v>
      </c>
      <c r="J1089" t="s">
        <v>433</v>
      </c>
      <c r="K1089" t="s">
        <v>6</v>
      </c>
      <c r="L1089" s="758">
        <v>3.4</v>
      </c>
      <c r="M1089" t="s">
        <v>461</v>
      </c>
      <c r="N1089" s="681">
        <f t="shared" ca="1" si="73"/>
        <v>0</v>
      </c>
      <c r="O1089" s="681">
        <f t="shared" ca="1" si="73"/>
        <v>0</v>
      </c>
      <c r="P1089" s="681">
        <f t="shared" ca="1" si="73"/>
        <v>0</v>
      </c>
      <c r="Q1089" s="681">
        <f t="shared" ca="1" si="73"/>
        <v>0</v>
      </c>
      <c r="R1089" s="681">
        <f t="shared" ca="1" si="73"/>
        <v>0</v>
      </c>
      <c r="S1089" t="str">
        <f t="shared" si="69"/>
        <v>ASR_Financial_Report_SHP21Final</v>
      </c>
      <c r="T1089" s="960">
        <f t="shared" si="70"/>
        <v>44658</v>
      </c>
      <c r="U1089" t="str">
        <f t="shared" si="71"/>
        <v>Unaudited</v>
      </c>
    </row>
    <row r="1090" spans="1:21" x14ac:dyDescent="0.25">
      <c r="A1090" t="s">
        <v>437</v>
      </c>
      <c r="B1090" t="s">
        <v>1366</v>
      </c>
      <c r="C1090" t="s">
        <v>1367</v>
      </c>
      <c r="D1090" s="15">
        <v>1900</v>
      </c>
      <c r="E1090" s="121">
        <v>1</v>
      </c>
      <c r="F1090" t="s">
        <v>441</v>
      </c>
      <c r="G1090" s="121">
        <v>366</v>
      </c>
      <c r="H1090" t="s">
        <v>383</v>
      </c>
      <c r="I1090" t="s">
        <v>488</v>
      </c>
      <c r="J1090" t="s">
        <v>433</v>
      </c>
      <c r="K1090" t="s">
        <v>434</v>
      </c>
      <c r="L1090" s="758">
        <v>4.5</v>
      </c>
      <c r="M1090" t="s">
        <v>32</v>
      </c>
      <c r="N1090" s="681">
        <f t="shared" ca="1" si="73"/>
        <v>0</v>
      </c>
      <c r="O1090" s="681">
        <f t="shared" ca="1" si="73"/>
        <v>0</v>
      </c>
      <c r="P1090" s="681">
        <f t="shared" ca="1" si="73"/>
        <v>0</v>
      </c>
      <c r="Q1090" s="681">
        <f t="shared" ca="1" si="73"/>
        <v>0</v>
      </c>
      <c r="R1090" s="681">
        <f t="shared" ca="1" si="73"/>
        <v>0</v>
      </c>
      <c r="S1090" t="str">
        <f t="shared" ref="S1090:S1153" si="74">file_name</f>
        <v>ASR_Financial_Report_SHP21Final</v>
      </c>
      <c r="T1090" s="960">
        <f t="shared" ref="T1090:T1153" si="75">file_date</f>
        <v>44658</v>
      </c>
      <c r="U1090" t="str">
        <f t="shared" ref="U1090:U1153" si="76">status</f>
        <v>Unaudited</v>
      </c>
    </row>
    <row r="1091" spans="1:21" x14ac:dyDescent="0.25">
      <c r="A1091" t="s">
        <v>437</v>
      </c>
      <c r="B1091" t="s">
        <v>1366</v>
      </c>
      <c r="C1091" t="s">
        <v>1367</v>
      </c>
      <c r="D1091" s="15">
        <v>1900</v>
      </c>
      <c r="E1091" s="121">
        <v>1</v>
      </c>
      <c r="F1091" t="s">
        <v>441</v>
      </c>
      <c r="G1091" s="121">
        <v>366</v>
      </c>
      <c r="H1091" t="s">
        <v>383</v>
      </c>
      <c r="I1091" t="s">
        <v>488</v>
      </c>
      <c r="J1091" t="s">
        <v>433</v>
      </c>
      <c r="K1091" t="s">
        <v>434</v>
      </c>
      <c r="L1091" s="758" t="s">
        <v>925</v>
      </c>
      <c r="M1091" t="s">
        <v>916</v>
      </c>
      <c r="N1091" s="681">
        <f t="shared" ca="1" si="73"/>
        <v>0</v>
      </c>
      <c r="O1091" s="681">
        <f t="shared" ca="1" si="73"/>
        <v>0</v>
      </c>
      <c r="P1091" s="681">
        <f t="shared" ca="1" si="73"/>
        <v>0</v>
      </c>
      <c r="Q1091" s="681">
        <f t="shared" ca="1" si="73"/>
        <v>0</v>
      </c>
      <c r="R1091" s="681">
        <f t="shared" ca="1" si="73"/>
        <v>0</v>
      </c>
      <c r="S1091" t="str">
        <f t="shared" si="74"/>
        <v>ASR_Financial_Report_SHP21Final</v>
      </c>
      <c r="T1091" s="960">
        <f t="shared" si="75"/>
        <v>44658</v>
      </c>
      <c r="U1091" t="str">
        <f t="shared" si="76"/>
        <v>Unaudited</v>
      </c>
    </row>
    <row r="1092" spans="1:21" x14ac:dyDescent="0.25">
      <c r="A1092" t="s">
        <v>437</v>
      </c>
      <c r="B1092" t="s">
        <v>1366</v>
      </c>
      <c r="C1092" t="s">
        <v>1367</v>
      </c>
      <c r="D1092" s="15">
        <v>1900</v>
      </c>
      <c r="E1092" s="121">
        <v>1</v>
      </c>
      <c r="F1092" t="s">
        <v>441</v>
      </c>
      <c r="G1092" s="121">
        <v>366</v>
      </c>
      <c r="H1092" t="s">
        <v>383</v>
      </c>
      <c r="I1092" t="s">
        <v>488</v>
      </c>
      <c r="J1092" t="s">
        <v>433</v>
      </c>
      <c r="K1092" t="s">
        <v>434</v>
      </c>
      <c r="L1092" s="758" t="s">
        <v>193</v>
      </c>
      <c r="M1092" t="s">
        <v>40</v>
      </c>
      <c r="N1092" s="681">
        <f t="shared" ca="1" si="73"/>
        <v>0</v>
      </c>
      <c r="O1092" s="681">
        <f t="shared" ca="1" si="73"/>
        <v>0</v>
      </c>
      <c r="P1092" s="681">
        <f t="shared" ca="1" si="73"/>
        <v>0</v>
      </c>
      <c r="Q1092" s="681">
        <f t="shared" ca="1" si="73"/>
        <v>0</v>
      </c>
      <c r="R1092" s="681">
        <f t="shared" ca="1" si="73"/>
        <v>0</v>
      </c>
      <c r="S1092" t="str">
        <f t="shared" si="74"/>
        <v>ASR_Financial_Report_SHP21Final</v>
      </c>
      <c r="T1092" s="960">
        <f t="shared" si="75"/>
        <v>44658</v>
      </c>
      <c r="U1092" t="str">
        <f t="shared" si="76"/>
        <v>Unaudited</v>
      </c>
    </row>
    <row r="1093" spans="1:21" x14ac:dyDescent="0.25">
      <c r="A1093" t="s">
        <v>437</v>
      </c>
      <c r="B1093" t="s">
        <v>1366</v>
      </c>
      <c r="C1093" t="s">
        <v>1367</v>
      </c>
      <c r="D1093" s="15">
        <v>1900</v>
      </c>
      <c r="E1093" s="121">
        <v>1</v>
      </c>
      <c r="F1093" t="s">
        <v>441</v>
      </c>
      <c r="G1093" s="121">
        <v>366</v>
      </c>
      <c r="H1093" t="s">
        <v>383</v>
      </c>
      <c r="I1093" t="s">
        <v>488</v>
      </c>
      <c r="J1093" t="s">
        <v>433</v>
      </c>
      <c r="K1093" t="s">
        <v>434</v>
      </c>
      <c r="L1093" s="758" t="s">
        <v>192</v>
      </c>
      <c r="M1093" t="s">
        <v>329</v>
      </c>
      <c r="N1093" s="681">
        <f t="shared" ca="1" si="73"/>
        <v>0</v>
      </c>
      <c r="O1093" s="681">
        <f t="shared" ca="1" si="73"/>
        <v>0</v>
      </c>
      <c r="P1093" s="681">
        <f t="shared" ca="1" si="73"/>
        <v>0</v>
      </c>
      <c r="Q1093" s="681">
        <f t="shared" ca="1" si="73"/>
        <v>0</v>
      </c>
      <c r="R1093" s="681">
        <f t="shared" ca="1" si="73"/>
        <v>0</v>
      </c>
      <c r="S1093" t="str">
        <f t="shared" si="74"/>
        <v>ASR_Financial_Report_SHP21Final</v>
      </c>
      <c r="T1093" s="960">
        <f t="shared" si="75"/>
        <v>44658</v>
      </c>
      <c r="U1093" t="str">
        <f t="shared" si="76"/>
        <v>Unaudited</v>
      </c>
    </row>
    <row r="1094" spans="1:21" x14ac:dyDescent="0.25">
      <c r="A1094" t="s">
        <v>437</v>
      </c>
      <c r="B1094" t="s">
        <v>1366</v>
      </c>
      <c r="C1094" t="s">
        <v>1367</v>
      </c>
      <c r="D1094" s="15">
        <v>1900</v>
      </c>
      <c r="E1094" s="121">
        <v>1</v>
      </c>
      <c r="F1094" t="s">
        <v>441</v>
      </c>
      <c r="G1094" s="121">
        <v>366</v>
      </c>
      <c r="H1094" t="s">
        <v>383</v>
      </c>
      <c r="I1094" t="s">
        <v>488</v>
      </c>
      <c r="J1094" t="s">
        <v>450</v>
      </c>
      <c r="K1094" t="s">
        <v>435</v>
      </c>
      <c r="L1094" s="758" t="s">
        <v>79</v>
      </c>
      <c r="M1094" t="s">
        <v>27</v>
      </c>
      <c r="N1094" s="681">
        <f t="shared" ca="1" si="73"/>
        <v>0</v>
      </c>
      <c r="O1094" s="681">
        <f t="shared" ca="1" si="73"/>
        <v>0</v>
      </c>
      <c r="P1094" s="681">
        <f t="shared" ca="1" si="73"/>
        <v>0</v>
      </c>
      <c r="Q1094" s="681">
        <f t="shared" ca="1" si="73"/>
        <v>0</v>
      </c>
      <c r="R1094" s="681">
        <f t="shared" ca="1" si="73"/>
        <v>0</v>
      </c>
      <c r="S1094" t="str">
        <f t="shared" si="74"/>
        <v>ASR_Financial_Report_SHP21Final</v>
      </c>
      <c r="T1094" s="960">
        <f t="shared" si="75"/>
        <v>44658</v>
      </c>
      <c r="U1094" t="str">
        <f t="shared" si="76"/>
        <v>Unaudited</v>
      </c>
    </row>
    <row r="1095" spans="1:21" x14ac:dyDescent="0.25">
      <c r="A1095" t="s">
        <v>437</v>
      </c>
      <c r="B1095" t="s">
        <v>1366</v>
      </c>
      <c r="C1095" t="s">
        <v>1367</v>
      </c>
      <c r="D1095" s="15">
        <v>1900</v>
      </c>
      <c r="E1095" s="121">
        <v>1</v>
      </c>
      <c r="F1095" t="s">
        <v>441</v>
      </c>
      <c r="G1095" s="121">
        <v>366</v>
      </c>
      <c r="H1095" t="s">
        <v>383</v>
      </c>
      <c r="I1095" t="s">
        <v>488</v>
      </c>
      <c r="J1095" t="s">
        <v>450</v>
      </c>
      <c r="K1095" t="s">
        <v>435</v>
      </c>
      <c r="L1095" s="758" t="s">
        <v>80</v>
      </c>
      <c r="M1095" t="s">
        <v>97</v>
      </c>
      <c r="N1095" s="681">
        <f t="shared" ca="1" si="73"/>
        <v>0</v>
      </c>
      <c r="O1095" s="681">
        <f t="shared" ca="1" si="73"/>
        <v>0</v>
      </c>
      <c r="P1095" s="681">
        <f t="shared" ca="1" si="73"/>
        <v>0</v>
      </c>
      <c r="Q1095" s="681">
        <f t="shared" ca="1" si="73"/>
        <v>0</v>
      </c>
      <c r="R1095" s="681">
        <f t="shared" ca="1" si="73"/>
        <v>0</v>
      </c>
      <c r="S1095" t="str">
        <f t="shared" si="74"/>
        <v>ASR_Financial_Report_SHP21Final</v>
      </c>
      <c r="T1095" s="960">
        <f t="shared" si="75"/>
        <v>44658</v>
      </c>
      <c r="U1095" t="str">
        <f t="shared" si="76"/>
        <v>Unaudited</v>
      </c>
    </row>
    <row r="1096" spans="1:21" x14ac:dyDescent="0.25">
      <c r="A1096" t="s">
        <v>437</v>
      </c>
      <c r="B1096" t="s">
        <v>1366</v>
      </c>
      <c r="C1096" t="s">
        <v>1367</v>
      </c>
      <c r="D1096" s="15">
        <v>1900</v>
      </c>
      <c r="E1096" s="121">
        <v>1</v>
      </c>
      <c r="F1096" t="s">
        <v>441</v>
      </c>
      <c r="G1096" s="121">
        <v>366</v>
      </c>
      <c r="H1096" t="s">
        <v>383</v>
      </c>
      <c r="I1096" t="s">
        <v>488</v>
      </c>
      <c r="J1096" t="s">
        <v>450</v>
      </c>
      <c r="K1096" t="s">
        <v>435</v>
      </c>
      <c r="L1096" s="758" t="s">
        <v>81</v>
      </c>
      <c r="M1096" t="s">
        <v>98</v>
      </c>
      <c r="N1096" s="681">
        <f t="shared" ca="1" si="73"/>
        <v>0</v>
      </c>
      <c r="O1096" s="681">
        <f t="shared" ca="1" si="73"/>
        <v>0</v>
      </c>
      <c r="P1096" s="681">
        <f t="shared" ca="1" si="73"/>
        <v>0</v>
      </c>
      <c r="Q1096" s="681">
        <f t="shared" ca="1" si="73"/>
        <v>0</v>
      </c>
      <c r="R1096" s="681">
        <f t="shared" ca="1" si="73"/>
        <v>0</v>
      </c>
      <c r="S1096" t="str">
        <f t="shared" si="74"/>
        <v>ASR_Financial_Report_SHP21Final</v>
      </c>
      <c r="T1096" s="960">
        <f t="shared" si="75"/>
        <v>44658</v>
      </c>
      <c r="U1096" t="str">
        <f t="shared" si="76"/>
        <v>Unaudited</v>
      </c>
    </row>
    <row r="1097" spans="1:21" x14ac:dyDescent="0.25">
      <c r="A1097" t="s">
        <v>437</v>
      </c>
      <c r="B1097" t="s">
        <v>1366</v>
      </c>
      <c r="C1097" t="s">
        <v>1367</v>
      </c>
      <c r="D1097" s="15">
        <v>1900</v>
      </c>
      <c r="E1097" s="121">
        <v>1</v>
      </c>
      <c r="F1097" t="s">
        <v>441</v>
      </c>
      <c r="G1097" s="121">
        <v>366</v>
      </c>
      <c r="H1097" t="s">
        <v>383</v>
      </c>
      <c r="I1097" t="s">
        <v>488</v>
      </c>
      <c r="J1097" t="s">
        <v>450</v>
      </c>
      <c r="K1097" t="s">
        <v>435</v>
      </c>
      <c r="L1097" s="758" t="s">
        <v>82</v>
      </c>
      <c r="M1097" t="s">
        <v>99</v>
      </c>
      <c r="N1097" s="681">
        <f t="shared" ca="1" si="73"/>
        <v>0</v>
      </c>
      <c r="O1097" s="681">
        <f t="shared" ca="1" si="73"/>
        <v>0</v>
      </c>
      <c r="P1097" s="681">
        <f t="shared" ca="1" si="73"/>
        <v>0</v>
      </c>
      <c r="Q1097" s="681">
        <f t="shared" ca="1" si="73"/>
        <v>0</v>
      </c>
      <c r="R1097" s="681">
        <f t="shared" ca="1" si="73"/>
        <v>0</v>
      </c>
      <c r="S1097" t="str">
        <f t="shared" si="74"/>
        <v>ASR_Financial_Report_SHP21Final</v>
      </c>
      <c r="T1097" s="960">
        <f t="shared" si="75"/>
        <v>44658</v>
      </c>
      <c r="U1097" t="str">
        <f t="shared" si="76"/>
        <v>Unaudited</v>
      </c>
    </row>
    <row r="1098" spans="1:21" x14ac:dyDescent="0.25">
      <c r="A1098" t="s">
        <v>437</v>
      </c>
      <c r="B1098" t="s">
        <v>1366</v>
      </c>
      <c r="C1098" t="s">
        <v>1367</v>
      </c>
      <c r="D1098" s="15">
        <v>1900</v>
      </c>
      <c r="E1098" s="121">
        <v>1</v>
      </c>
      <c r="F1098" t="s">
        <v>441</v>
      </c>
      <c r="G1098" s="121">
        <v>366</v>
      </c>
      <c r="H1098" t="s">
        <v>383</v>
      </c>
      <c r="I1098" t="s">
        <v>488</v>
      </c>
      <c r="J1098" t="s">
        <v>450</v>
      </c>
      <c r="K1098" t="s">
        <v>435</v>
      </c>
      <c r="L1098" s="758" t="s">
        <v>216</v>
      </c>
      <c r="M1098" t="s">
        <v>100</v>
      </c>
      <c r="N1098" s="681">
        <f t="shared" ca="1" si="73"/>
        <v>0</v>
      </c>
      <c r="O1098" s="681">
        <f t="shared" ca="1" si="73"/>
        <v>0</v>
      </c>
      <c r="P1098" s="681">
        <f t="shared" ca="1" si="73"/>
        <v>0</v>
      </c>
      <c r="Q1098" s="681">
        <f t="shared" ca="1" si="73"/>
        <v>0</v>
      </c>
      <c r="R1098" s="681">
        <f t="shared" ca="1" si="73"/>
        <v>0</v>
      </c>
      <c r="S1098" t="str">
        <f t="shared" si="74"/>
        <v>ASR_Financial_Report_SHP21Final</v>
      </c>
      <c r="T1098" s="960">
        <f t="shared" si="75"/>
        <v>44658</v>
      </c>
      <c r="U1098" t="str">
        <f t="shared" si="76"/>
        <v>Unaudited</v>
      </c>
    </row>
    <row r="1099" spans="1:21" x14ac:dyDescent="0.25">
      <c r="A1099" t="s">
        <v>437</v>
      </c>
      <c r="B1099" t="s">
        <v>1366</v>
      </c>
      <c r="C1099" t="s">
        <v>1367</v>
      </c>
      <c r="D1099" s="15">
        <v>1900</v>
      </c>
      <c r="E1099" s="121">
        <v>1</v>
      </c>
      <c r="F1099" t="s">
        <v>441</v>
      </c>
      <c r="G1099" s="121">
        <v>366</v>
      </c>
      <c r="H1099" t="s">
        <v>383</v>
      </c>
      <c r="I1099" t="s">
        <v>488</v>
      </c>
      <c r="J1099" t="s">
        <v>450</v>
      </c>
      <c r="K1099" t="s">
        <v>435</v>
      </c>
      <c r="L1099" s="758" t="s">
        <v>215</v>
      </c>
      <c r="M1099" t="s">
        <v>28</v>
      </c>
      <c r="N1099" s="681">
        <f t="shared" ca="1" si="73"/>
        <v>0</v>
      </c>
      <c r="O1099" s="681">
        <f t="shared" ca="1" si="73"/>
        <v>0</v>
      </c>
      <c r="P1099" s="681">
        <f t="shared" ca="1" si="73"/>
        <v>0</v>
      </c>
      <c r="Q1099" s="681">
        <f t="shared" ca="1" si="73"/>
        <v>0</v>
      </c>
      <c r="R1099" s="681">
        <f t="shared" ca="1" si="73"/>
        <v>0</v>
      </c>
      <c r="S1099" t="str">
        <f t="shared" si="74"/>
        <v>ASR_Financial_Report_SHP21Final</v>
      </c>
      <c r="T1099" s="960">
        <f t="shared" si="75"/>
        <v>44658</v>
      </c>
      <c r="U1099" t="str">
        <f t="shared" si="76"/>
        <v>Unaudited</v>
      </c>
    </row>
    <row r="1100" spans="1:21" x14ac:dyDescent="0.25">
      <c r="A1100" t="s">
        <v>437</v>
      </c>
      <c r="B1100" t="s">
        <v>1366</v>
      </c>
      <c r="C1100" t="s">
        <v>1367</v>
      </c>
      <c r="D1100" s="15">
        <v>1900</v>
      </c>
      <c r="E1100" s="121">
        <v>1</v>
      </c>
      <c r="F1100" t="s">
        <v>441</v>
      </c>
      <c r="G1100" s="121">
        <v>366</v>
      </c>
      <c r="H1100" t="s">
        <v>383</v>
      </c>
      <c r="I1100" t="s">
        <v>488</v>
      </c>
      <c r="J1100" t="s">
        <v>436</v>
      </c>
      <c r="K1100" t="s">
        <v>436</v>
      </c>
      <c r="L1100" s="758" t="s">
        <v>84</v>
      </c>
      <c r="M1100" t="s">
        <v>327</v>
      </c>
      <c r="N1100" s="681">
        <f t="shared" ca="1" si="73"/>
        <v>0</v>
      </c>
      <c r="O1100" s="681">
        <f t="shared" ca="1" si="73"/>
        <v>0</v>
      </c>
      <c r="P1100" s="681">
        <f t="shared" ca="1" si="73"/>
        <v>0</v>
      </c>
      <c r="Q1100" s="681">
        <f t="shared" ca="1" si="73"/>
        <v>0</v>
      </c>
      <c r="R1100" s="681">
        <f t="shared" ca="1" si="73"/>
        <v>0</v>
      </c>
      <c r="S1100" t="str">
        <f t="shared" si="74"/>
        <v>ASR_Financial_Report_SHP21Final</v>
      </c>
      <c r="T1100" s="960">
        <f t="shared" si="75"/>
        <v>44658</v>
      </c>
      <c r="U1100" t="str">
        <f t="shared" si="76"/>
        <v>Unaudited</v>
      </c>
    </row>
    <row r="1101" spans="1:21" x14ac:dyDescent="0.25">
      <c r="A1101" t="s">
        <v>437</v>
      </c>
      <c r="B1101" t="s">
        <v>1366</v>
      </c>
      <c r="C1101" t="s">
        <v>1367</v>
      </c>
      <c r="D1101" s="15">
        <v>1900</v>
      </c>
      <c r="E1101" s="121">
        <v>1</v>
      </c>
      <c r="F1101" t="s">
        <v>441</v>
      </c>
      <c r="G1101" s="121">
        <v>366</v>
      </c>
      <c r="H1101" t="s">
        <v>383</v>
      </c>
      <c r="I1101" t="s">
        <v>488</v>
      </c>
      <c r="J1101" t="s">
        <v>436</v>
      </c>
      <c r="K1101" t="s">
        <v>436</v>
      </c>
      <c r="L1101" s="758" t="s">
        <v>85</v>
      </c>
      <c r="M1101" t="s">
        <v>325</v>
      </c>
      <c r="N1101" s="681">
        <f t="shared" ca="1" si="73"/>
        <v>0</v>
      </c>
      <c r="O1101" s="681">
        <f t="shared" ca="1" si="73"/>
        <v>0</v>
      </c>
      <c r="P1101" s="681">
        <f t="shared" ca="1" si="73"/>
        <v>0</v>
      </c>
      <c r="Q1101" s="681">
        <f t="shared" ca="1" si="73"/>
        <v>0</v>
      </c>
      <c r="R1101" s="681">
        <f t="shared" ca="1" si="73"/>
        <v>0</v>
      </c>
      <c r="S1101" t="str">
        <f t="shared" si="74"/>
        <v>ASR_Financial_Report_SHP21Final</v>
      </c>
      <c r="T1101" s="960">
        <f t="shared" si="75"/>
        <v>44658</v>
      </c>
      <c r="U1101" t="str">
        <f t="shared" si="76"/>
        <v>Unaudited</v>
      </c>
    </row>
    <row r="1102" spans="1:21" x14ac:dyDescent="0.25">
      <c r="A1102" t="s">
        <v>437</v>
      </c>
      <c r="B1102" t="s">
        <v>1366</v>
      </c>
      <c r="C1102" t="s">
        <v>1367</v>
      </c>
      <c r="D1102" s="15">
        <v>1900</v>
      </c>
      <c r="E1102" s="121">
        <v>1</v>
      </c>
      <c r="F1102" t="s">
        <v>441</v>
      </c>
      <c r="G1102" s="121">
        <v>366</v>
      </c>
      <c r="H1102" t="s">
        <v>383</v>
      </c>
      <c r="I1102" t="s">
        <v>488</v>
      </c>
      <c r="J1102" t="s">
        <v>436</v>
      </c>
      <c r="K1102" t="s">
        <v>436</v>
      </c>
      <c r="L1102" s="758" t="s">
        <v>86</v>
      </c>
      <c r="M1102" t="s">
        <v>494</v>
      </c>
      <c r="N1102" s="681">
        <f t="shared" ca="1" si="73"/>
        <v>0</v>
      </c>
      <c r="O1102" s="681">
        <f t="shared" ca="1" si="73"/>
        <v>0</v>
      </c>
      <c r="P1102" s="681">
        <f t="shared" ca="1" si="73"/>
        <v>0</v>
      </c>
      <c r="Q1102" s="681">
        <f t="shared" ca="1" si="73"/>
        <v>0</v>
      </c>
      <c r="R1102" s="681">
        <f t="shared" ca="1" si="73"/>
        <v>0</v>
      </c>
      <c r="S1102" t="str">
        <f t="shared" si="74"/>
        <v>ASR_Financial_Report_SHP21Final</v>
      </c>
      <c r="T1102" s="960">
        <f t="shared" si="75"/>
        <v>44658</v>
      </c>
      <c r="U1102" t="str">
        <f t="shared" si="76"/>
        <v>Unaudited</v>
      </c>
    </row>
    <row r="1103" spans="1:21" x14ac:dyDescent="0.25">
      <c r="A1103" t="s">
        <v>437</v>
      </c>
      <c r="B1103" t="s">
        <v>1366</v>
      </c>
      <c r="C1103" t="s">
        <v>1367</v>
      </c>
      <c r="D1103" s="15">
        <v>1900</v>
      </c>
      <c r="E1103" s="121">
        <v>1</v>
      </c>
      <c r="F1103" t="s">
        <v>441</v>
      </c>
      <c r="G1103" s="121">
        <v>366</v>
      </c>
      <c r="H1103" t="s">
        <v>383</v>
      </c>
      <c r="I1103" t="s">
        <v>488</v>
      </c>
      <c r="J1103" t="s">
        <v>436</v>
      </c>
      <c r="K1103" t="s">
        <v>436</v>
      </c>
      <c r="L1103" s="758" t="s">
        <v>87</v>
      </c>
      <c r="M1103" t="s">
        <v>495</v>
      </c>
      <c r="N1103" s="681">
        <f t="shared" ca="1" si="73"/>
        <v>0</v>
      </c>
      <c r="O1103" s="681">
        <f t="shared" ca="1" si="73"/>
        <v>0</v>
      </c>
      <c r="P1103" s="681">
        <f t="shared" ca="1" si="73"/>
        <v>0</v>
      </c>
      <c r="Q1103" s="681">
        <f t="shared" ca="1" si="73"/>
        <v>0</v>
      </c>
      <c r="R1103" s="681">
        <f t="shared" ca="1" si="73"/>
        <v>0</v>
      </c>
      <c r="S1103" t="str">
        <f t="shared" si="74"/>
        <v>ASR_Financial_Report_SHP21Final</v>
      </c>
      <c r="T1103" s="960">
        <f t="shared" si="75"/>
        <v>44658</v>
      </c>
      <c r="U1103" t="str">
        <f t="shared" si="76"/>
        <v>Unaudited</v>
      </c>
    </row>
    <row r="1104" spans="1:21" x14ac:dyDescent="0.25">
      <c r="A1104" t="s">
        <v>437</v>
      </c>
      <c r="B1104" t="s">
        <v>1366</v>
      </c>
      <c r="C1104" t="s">
        <v>1367</v>
      </c>
      <c r="D1104" s="15">
        <v>1900</v>
      </c>
      <c r="E1104" s="121">
        <v>1</v>
      </c>
      <c r="F1104" t="s">
        <v>441</v>
      </c>
      <c r="G1104" s="121">
        <v>366</v>
      </c>
      <c r="H1104" t="s">
        <v>383</v>
      </c>
      <c r="I1104" t="s">
        <v>488</v>
      </c>
      <c r="J1104" t="s">
        <v>436</v>
      </c>
      <c r="K1104" t="s">
        <v>436</v>
      </c>
      <c r="L1104" s="758" t="s">
        <v>213</v>
      </c>
      <c r="M1104" t="s">
        <v>496</v>
      </c>
      <c r="N1104" s="681">
        <f t="shared" ca="1" si="73"/>
        <v>0</v>
      </c>
      <c r="O1104" s="681">
        <f t="shared" ca="1" si="73"/>
        <v>0</v>
      </c>
      <c r="P1104" s="681">
        <f t="shared" ca="1" si="73"/>
        <v>0</v>
      </c>
      <c r="Q1104" s="681">
        <f t="shared" ca="1" si="73"/>
        <v>0</v>
      </c>
      <c r="R1104" s="681">
        <f t="shared" ca="1" si="73"/>
        <v>0</v>
      </c>
      <c r="S1104" t="str">
        <f t="shared" si="74"/>
        <v>ASR_Financial_Report_SHP21Final</v>
      </c>
      <c r="T1104" s="960">
        <f t="shared" si="75"/>
        <v>44658</v>
      </c>
      <c r="U1104" t="str">
        <f t="shared" si="76"/>
        <v>Unaudited</v>
      </c>
    </row>
    <row r="1105" spans="1:21" x14ac:dyDescent="0.25">
      <c r="A1105" t="s">
        <v>437</v>
      </c>
      <c r="B1105" t="s">
        <v>1366</v>
      </c>
      <c r="C1105" t="s">
        <v>1367</v>
      </c>
      <c r="D1105" s="15">
        <v>1900</v>
      </c>
      <c r="E1105" s="121">
        <v>1</v>
      </c>
      <c r="F1105" t="s">
        <v>441</v>
      </c>
      <c r="G1105" s="121">
        <v>366</v>
      </c>
      <c r="H1105" t="s">
        <v>383</v>
      </c>
      <c r="I1105" t="s">
        <v>489</v>
      </c>
      <c r="J1105" t="s">
        <v>26</v>
      </c>
      <c r="K1105" t="s">
        <v>26</v>
      </c>
      <c r="L1105" s="758" t="s">
        <v>204</v>
      </c>
      <c r="M1105" t="s">
        <v>26</v>
      </c>
      <c r="N1105" s="681">
        <f t="shared" ca="1" si="73"/>
        <v>0</v>
      </c>
      <c r="O1105" s="681">
        <f t="shared" ca="1" si="73"/>
        <v>0</v>
      </c>
      <c r="P1105" s="681">
        <f t="shared" ca="1" si="73"/>
        <v>0</v>
      </c>
      <c r="Q1105" s="681">
        <f t="shared" ca="1" si="73"/>
        <v>0</v>
      </c>
      <c r="R1105" s="681">
        <f t="shared" ca="1" si="73"/>
        <v>0</v>
      </c>
      <c r="S1105" t="str">
        <f t="shared" si="74"/>
        <v>ASR_Financial_Report_SHP21Final</v>
      </c>
      <c r="T1105" s="960">
        <f t="shared" si="75"/>
        <v>44658</v>
      </c>
      <c r="U1105" t="str">
        <f t="shared" si="76"/>
        <v>Unaudited</v>
      </c>
    </row>
    <row r="1106" spans="1:21" x14ac:dyDescent="0.25">
      <c r="A1106" t="s">
        <v>437</v>
      </c>
      <c r="B1106" t="s">
        <v>1366</v>
      </c>
      <c r="C1106" t="s">
        <v>1367</v>
      </c>
      <c r="D1106" s="15">
        <v>1900</v>
      </c>
      <c r="E1106" s="121">
        <v>1</v>
      </c>
      <c r="F1106" t="s">
        <v>1012</v>
      </c>
      <c r="G1106" s="121" t="s">
        <v>1365</v>
      </c>
      <c r="H1106" t="s">
        <v>383</v>
      </c>
      <c r="I1106" t="s">
        <v>432</v>
      </c>
      <c r="J1106" t="s">
        <v>432</v>
      </c>
      <c r="K1106" t="s">
        <v>432</v>
      </c>
      <c r="M1106" t="s">
        <v>432</v>
      </c>
      <c r="N1106" s="681">
        <f t="shared" ca="1" si="73"/>
        <v>0</v>
      </c>
      <c r="O1106" s="681">
        <f t="shared" ca="1" si="73"/>
        <v>0</v>
      </c>
      <c r="P1106" s="681">
        <f t="shared" ca="1" si="73"/>
        <v>0</v>
      </c>
      <c r="Q1106" s="681">
        <f t="shared" ca="1" si="73"/>
        <v>0</v>
      </c>
      <c r="R1106" s="681">
        <f t="shared" ca="1" si="73"/>
        <v>0</v>
      </c>
      <c r="S1106" t="str">
        <f t="shared" si="74"/>
        <v>ASR_Financial_Report_SHP21Final</v>
      </c>
      <c r="T1106" s="960">
        <f t="shared" si="75"/>
        <v>44658</v>
      </c>
      <c r="U1106" t="str">
        <f t="shared" si="76"/>
        <v>Unaudited</v>
      </c>
    </row>
    <row r="1107" spans="1:21" x14ac:dyDescent="0.25">
      <c r="A1107" t="s">
        <v>437</v>
      </c>
      <c r="B1107" t="s">
        <v>1366</v>
      </c>
      <c r="C1107" t="s">
        <v>1367</v>
      </c>
      <c r="D1107" s="15">
        <v>1900</v>
      </c>
      <c r="E1107" s="121">
        <v>1</v>
      </c>
      <c r="F1107" t="s">
        <v>1012</v>
      </c>
      <c r="G1107" s="121" t="s">
        <v>1365</v>
      </c>
      <c r="H1107" t="s">
        <v>383</v>
      </c>
      <c r="I1107" t="s">
        <v>487</v>
      </c>
      <c r="J1107" t="s">
        <v>12</v>
      </c>
      <c r="K1107" t="s">
        <v>12</v>
      </c>
      <c r="L1107" s="758">
        <v>1.1000000000000001</v>
      </c>
      <c r="M1107" t="s">
        <v>12</v>
      </c>
      <c r="N1107" s="681">
        <f t="shared" ca="1" si="73"/>
        <v>0</v>
      </c>
      <c r="O1107" s="681">
        <f t="shared" ca="1" si="73"/>
        <v>0</v>
      </c>
      <c r="P1107" s="681">
        <f t="shared" ca="1" si="73"/>
        <v>0</v>
      </c>
      <c r="Q1107" s="681">
        <f t="shared" ca="1" si="73"/>
        <v>0</v>
      </c>
      <c r="R1107" s="681">
        <f t="shared" ca="1" si="73"/>
        <v>0</v>
      </c>
      <c r="S1107" t="str">
        <f t="shared" si="74"/>
        <v>ASR_Financial_Report_SHP21Final</v>
      </c>
      <c r="T1107" s="960">
        <f t="shared" si="75"/>
        <v>44658</v>
      </c>
      <c r="U1107" t="str">
        <f t="shared" si="76"/>
        <v>Unaudited</v>
      </c>
    </row>
    <row r="1108" spans="1:21" x14ac:dyDescent="0.25">
      <c r="A1108" t="s">
        <v>437</v>
      </c>
      <c r="B1108" t="s">
        <v>1366</v>
      </c>
      <c r="C1108" t="s">
        <v>1367</v>
      </c>
      <c r="D1108" s="15">
        <v>1900</v>
      </c>
      <c r="E1108" s="121">
        <v>1</v>
      </c>
      <c r="F1108" t="s">
        <v>1012</v>
      </c>
      <c r="G1108" s="121" t="s">
        <v>1365</v>
      </c>
      <c r="H1108" t="s">
        <v>383</v>
      </c>
      <c r="I1108" t="s">
        <v>487</v>
      </c>
      <c r="J1108" t="s">
        <v>12</v>
      </c>
      <c r="K1108" t="s">
        <v>222</v>
      </c>
      <c r="L1108" s="758">
        <v>1.2</v>
      </c>
      <c r="M1108" t="s">
        <v>222</v>
      </c>
      <c r="N1108" s="681">
        <f t="shared" ca="1" si="73"/>
        <v>0</v>
      </c>
      <c r="O1108" s="681">
        <f t="shared" ca="1" si="73"/>
        <v>0</v>
      </c>
      <c r="P1108" s="681">
        <f t="shared" ca="1" si="73"/>
        <v>0</v>
      </c>
      <c r="Q1108" s="681">
        <f t="shared" ca="1" si="73"/>
        <v>0</v>
      </c>
      <c r="R1108" s="681">
        <f t="shared" ca="1" si="73"/>
        <v>0</v>
      </c>
      <c r="S1108" t="str">
        <f t="shared" si="74"/>
        <v>ASR_Financial_Report_SHP21Final</v>
      </c>
      <c r="T1108" s="960">
        <f t="shared" si="75"/>
        <v>44658</v>
      </c>
      <c r="U1108" t="str">
        <f t="shared" si="76"/>
        <v>Unaudited</v>
      </c>
    </row>
    <row r="1109" spans="1:21" x14ac:dyDescent="0.25">
      <c r="A1109" t="s">
        <v>437</v>
      </c>
      <c r="B1109" t="s">
        <v>1366</v>
      </c>
      <c r="C1109" t="s">
        <v>1367</v>
      </c>
      <c r="D1109" s="15">
        <v>1900</v>
      </c>
      <c r="E1109" s="121">
        <v>1</v>
      </c>
      <c r="F1109" t="s">
        <v>1012</v>
      </c>
      <c r="G1109" s="121" t="s">
        <v>1365</v>
      </c>
      <c r="H1109" t="s">
        <v>383</v>
      </c>
      <c r="I1109" t="s">
        <v>487</v>
      </c>
      <c r="J1109" t="s">
        <v>12</v>
      </c>
      <c r="K1109" t="s">
        <v>1304</v>
      </c>
      <c r="L1109" s="758" t="s">
        <v>1300</v>
      </c>
      <c r="M1109" t="s">
        <v>1304</v>
      </c>
      <c r="N1109" s="681">
        <f t="shared" ca="1" si="73"/>
        <v>0</v>
      </c>
      <c r="O1109" s="681">
        <f t="shared" ca="1" si="73"/>
        <v>0</v>
      </c>
      <c r="P1109" s="681">
        <f t="shared" ca="1" si="73"/>
        <v>0</v>
      </c>
      <c r="Q1109" s="681">
        <f t="shared" ca="1" si="73"/>
        <v>0</v>
      </c>
      <c r="R1109" s="681">
        <f t="shared" ca="1" si="73"/>
        <v>0</v>
      </c>
      <c r="S1109" t="str">
        <f t="shared" si="74"/>
        <v>ASR_Financial_Report_SHP21Final</v>
      </c>
      <c r="T1109" s="960">
        <f t="shared" si="75"/>
        <v>44658</v>
      </c>
      <c r="U1109" t="str">
        <f t="shared" si="76"/>
        <v>Unaudited</v>
      </c>
    </row>
    <row r="1110" spans="1:21" x14ac:dyDescent="0.25">
      <c r="A1110" t="s">
        <v>437</v>
      </c>
      <c r="B1110" t="s">
        <v>1366</v>
      </c>
      <c r="C1110" t="s">
        <v>1367</v>
      </c>
      <c r="D1110" s="15">
        <v>1900</v>
      </c>
      <c r="E1110" s="121">
        <v>1</v>
      </c>
      <c r="F1110" t="s">
        <v>1012</v>
      </c>
      <c r="G1110" s="121" t="s">
        <v>1365</v>
      </c>
      <c r="H1110" t="s">
        <v>383</v>
      </c>
      <c r="I1110" t="s">
        <v>487</v>
      </c>
      <c r="J1110" t="s">
        <v>12</v>
      </c>
      <c r="K1110" t="s">
        <v>1306</v>
      </c>
      <c r="L1110" s="758" t="s">
        <v>1305</v>
      </c>
      <c r="M1110" t="s">
        <v>1306</v>
      </c>
      <c r="N1110" s="681">
        <f t="shared" ca="1" si="73"/>
        <v>0</v>
      </c>
      <c r="O1110" s="681">
        <f t="shared" ca="1" si="73"/>
        <v>0</v>
      </c>
      <c r="P1110" s="681">
        <f t="shared" ca="1" si="73"/>
        <v>0</v>
      </c>
      <c r="Q1110" s="681">
        <f t="shared" ca="1" si="73"/>
        <v>0</v>
      </c>
      <c r="R1110" s="681">
        <f t="shared" ca="1" si="73"/>
        <v>0</v>
      </c>
      <c r="S1110" t="str">
        <f t="shared" si="74"/>
        <v>ASR_Financial_Report_SHP21Final</v>
      </c>
      <c r="T1110" s="960">
        <f t="shared" si="75"/>
        <v>44658</v>
      </c>
      <c r="U1110" t="str">
        <f t="shared" si="76"/>
        <v>Unaudited</v>
      </c>
    </row>
    <row r="1111" spans="1:21" x14ac:dyDescent="0.25">
      <c r="A1111" t="s">
        <v>437</v>
      </c>
      <c r="B1111" t="s">
        <v>1366</v>
      </c>
      <c r="C1111" t="s">
        <v>1367</v>
      </c>
      <c r="D1111" s="15">
        <v>1900</v>
      </c>
      <c r="E1111" s="121">
        <v>1</v>
      </c>
      <c r="F1111" t="s">
        <v>1012</v>
      </c>
      <c r="G1111" s="121" t="s">
        <v>1365</v>
      </c>
      <c r="H1111" t="s">
        <v>383</v>
      </c>
      <c r="I1111" t="s">
        <v>487</v>
      </c>
      <c r="J1111" t="s">
        <v>13</v>
      </c>
      <c r="K1111" t="s">
        <v>13</v>
      </c>
      <c r="L1111" s="758" t="s">
        <v>63</v>
      </c>
      <c r="M1111" t="s">
        <v>13</v>
      </c>
      <c r="N1111" s="681">
        <f t="shared" ca="1" si="73"/>
        <v>0</v>
      </c>
      <c r="O1111" s="681">
        <f t="shared" ca="1" si="73"/>
        <v>0</v>
      </c>
      <c r="P1111" s="681">
        <f t="shared" ca="1" si="73"/>
        <v>0</v>
      </c>
      <c r="Q1111" s="681">
        <f t="shared" ca="1" si="73"/>
        <v>0</v>
      </c>
      <c r="R1111" s="681">
        <f t="shared" ca="1" si="73"/>
        <v>0</v>
      </c>
      <c r="S1111" t="str">
        <f t="shared" si="74"/>
        <v>ASR_Financial_Report_SHP21Final</v>
      </c>
      <c r="T1111" s="960">
        <f t="shared" si="75"/>
        <v>44658</v>
      </c>
      <c r="U1111" t="str">
        <f t="shared" si="76"/>
        <v>Unaudited</v>
      </c>
    </row>
    <row r="1112" spans="1:21" x14ac:dyDescent="0.25">
      <c r="A1112" t="s">
        <v>437</v>
      </c>
      <c r="B1112" t="s">
        <v>1366</v>
      </c>
      <c r="C1112" t="s">
        <v>1367</v>
      </c>
      <c r="D1112" s="15">
        <v>1900</v>
      </c>
      <c r="E1112" s="121">
        <v>1</v>
      </c>
      <c r="F1112" t="s">
        <v>1012</v>
      </c>
      <c r="G1112" s="121" t="s">
        <v>1365</v>
      </c>
      <c r="H1112" t="s">
        <v>383</v>
      </c>
      <c r="I1112" t="s">
        <v>488</v>
      </c>
      <c r="J1112" t="s">
        <v>433</v>
      </c>
      <c r="K1112" t="s">
        <v>777</v>
      </c>
      <c r="L1112" s="758">
        <v>2.1</v>
      </c>
      <c r="M1112" t="s">
        <v>712</v>
      </c>
      <c r="N1112" s="681">
        <f t="shared" ca="1" si="73"/>
        <v>0</v>
      </c>
      <c r="O1112" s="681">
        <f t="shared" ca="1" si="73"/>
        <v>0</v>
      </c>
      <c r="P1112" s="681">
        <f t="shared" ca="1" si="73"/>
        <v>0</v>
      </c>
      <c r="Q1112" s="681">
        <f t="shared" ca="1" si="73"/>
        <v>0</v>
      </c>
      <c r="R1112" s="681">
        <f t="shared" ca="1" si="73"/>
        <v>0</v>
      </c>
      <c r="S1112" t="str">
        <f t="shared" si="74"/>
        <v>ASR_Financial_Report_SHP21Final</v>
      </c>
      <c r="T1112" s="960">
        <f t="shared" si="75"/>
        <v>44658</v>
      </c>
      <c r="U1112" t="str">
        <f t="shared" si="76"/>
        <v>Unaudited</v>
      </c>
    </row>
    <row r="1113" spans="1:21" x14ac:dyDescent="0.25">
      <c r="A1113" t="s">
        <v>437</v>
      </c>
      <c r="B1113" t="s">
        <v>1366</v>
      </c>
      <c r="C1113" t="s">
        <v>1367</v>
      </c>
      <c r="D1113" s="15">
        <v>1900</v>
      </c>
      <c r="E1113" s="121">
        <v>1</v>
      </c>
      <c r="F1113" t="s">
        <v>1012</v>
      </c>
      <c r="G1113" s="121" t="s">
        <v>1365</v>
      </c>
      <c r="H1113" t="s">
        <v>383</v>
      </c>
      <c r="I1113" t="s">
        <v>488</v>
      </c>
      <c r="J1113" t="s">
        <v>433</v>
      </c>
      <c r="K1113" t="s">
        <v>777</v>
      </c>
      <c r="L1113" s="758">
        <v>2.2000000000000002</v>
      </c>
      <c r="M1113" t="s">
        <v>713</v>
      </c>
      <c r="N1113" s="681">
        <f t="shared" ca="1" si="73"/>
        <v>0</v>
      </c>
      <c r="O1113" s="681">
        <f t="shared" ca="1" si="73"/>
        <v>0</v>
      </c>
      <c r="P1113" s="681">
        <f t="shared" ca="1" si="73"/>
        <v>0</v>
      </c>
      <c r="Q1113" s="681">
        <f t="shared" ca="1" si="73"/>
        <v>0</v>
      </c>
      <c r="R1113" s="681">
        <f t="shared" ca="1" si="73"/>
        <v>0</v>
      </c>
      <c r="S1113" t="str">
        <f t="shared" si="74"/>
        <v>ASR_Financial_Report_SHP21Final</v>
      </c>
      <c r="T1113" s="960">
        <f t="shared" si="75"/>
        <v>44658</v>
      </c>
      <c r="U1113" t="str">
        <f t="shared" si="76"/>
        <v>Unaudited</v>
      </c>
    </row>
    <row r="1114" spans="1:21" x14ac:dyDescent="0.25">
      <c r="A1114" t="s">
        <v>437</v>
      </c>
      <c r="B1114" t="s">
        <v>1366</v>
      </c>
      <c r="C1114" t="s">
        <v>1367</v>
      </c>
      <c r="D1114" s="15">
        <v>1900</v>
      </c>
      <c r="E1114" s="121">
        <v>1</v>
      </c>
      <c r="F1114" t="s">
        <v>1012</v>
      </c>
      <c r="G1114" s="121" t="s">
        <v>1365</v>
      </c>
      <c r="H1114" t="s">
        <v>383</v>
      </c>
      <c r="I1114" t="s">
        <v>488</v>
      </c>
      <c r="J1114" t="s">
        <v>433</v>
      </c>
      <c r="K1114" t="s">
        <v>777</v>
      </c>
      <c r="L1114" s="758">
        <v>2.2999999999999998</v>
      </c>
      <c r="M1114" t="s">
        <v>714</v>
      </c>
      <c r="N1114" s="681">
        <f t="shared" ca="1" si="73"/>
        <v>0</v>
      </c>
      <c r="O1114" s="681">
        <f t="shared" ca="1" si="73"/>
        <v>0</v>
      </c>
      <c r="P1114" s="681">
        <f t="shared" ca="1" si="73"/>
        <v>0</v>
      </c>
      <c r="Q1114" s="681">
        <f t="shared" ca="1" si="73"/>
        <v>0</v>
      </c>
      <c r="R1114" s="681">
        <f t="shared" ca="1" si="73"/>
        <v>0</v>
      </c>
      <c r="S1114" t="str">
        <f t="shared" si="74"/>
        <v>ASR_Financial_Report_SHP21Final</v>
      </c>
      <c r="T1114" s="960">
        <f t="shared" si="75"/>
        <v>44658</v>
      </c>
      <c r="U1114" t="str">
        <f t="shared" si="76"/>
        <v>Unaudited</v>
      </c>
    </row>
    <row r="1115" spans="1:21" x14ac:dyDescent="0.25">
      <c r="A1115" t="s">
        <v>437</v>
      </c>
      <c r="B1115" t="s">
        <v>1366</v>
      </c>
      <c r="C1115" t="s">
        <v>1367</v>
      </c>
      <c r="D1115" s="15">
        <v>1900</v>
      </c>
      <c r="E1115" s="121">
        <v>1</v>
      </c>
      <c r="F1115" t="s">
        <v>1012</v>
      </c>
      <c r="G1115" s="121" t="s">
        <v>1365</v>
      </c>
      <c r="H1115" t="s">
        <v>383</v>
      </c>
      <c r="I1115" t="s">
        <v>488</v>
      </c>
      <c r="J1115" t="s">
        <v>433</v>
      </c>
      <c r="K1115" t="s">
        <v>777</v>
      </c>
      <c r="L1115" s="758">
        <v>2.4</v>
      </c>
      <c r="M1115" t="s">
        <v>715</v>
      </c>
      <c r="N1115" s="681">
        <f t="shared" ca="1" si="73"/>
        <v>0</v>
      </c>
      <c r="O1115" s="681">
        <f t="shared" ca="1" si="73"/>
        <v>0</v>
      </c>
      <c r="P1115" s="681">
        <f t="shared" ca="1" si="73"/>
        <v>0</v>
      </c>
      <c r="Q1115" s="681">
        <f t="shared" ca="1" si="73"/>
        <v>0</v>
      </c>
      <c r="R1115" s="681">
        <f t="shared" ca="1" si="73"/>
        <v>0</v>
      </c>
      <c r="S1115" t="str">
        <f t="shared" si="74"/>
        <v>ASR_Financial_Report_SHP21Final</v>
      </c>
      <c r="T1115" s="960">
        <f t="shared" si="75"/>
        <v>44658</v>
      </c>
      <c r="U1115" t="str">
        <f t="shared" si="76"/>
        <v>Unaudited</v>
      </c>
    </row>
    <row r="1116" spans="1:21" x14ac:dyDescent="0.25">
      <c r="A1116" t="s">
        <v>437</v>
      </c>
      <c r="B1116" t="s">
        <v>1366</v>
      </c>
      <c r="C1116" t="s">
        <v>1367</v>
      </c>
      <c r="D1116" s="15">
        <v>1900</v>
      </c>
      <c r="E1116" s="121">
        <v>1</v>
      </c>
      <c r="F1116" t="s">
        <v>1012</v>
      </c>
      <c r="G1116" s="121" t="s">
        <v>1365</v>
      </c>
      <c r="H1116" t="s">
        <v>383</v>
      </c>
      <c r="I1116" t="s">
        <v>488</v>
      </c>
      <c r="J1116" t="s">
        <v>433</v>
      </c>
      <c r="K1116" t="s">
        <v>777</v>
      </c>
      <c r="L1116" s="758">
        <v>2.5</v>
      </c>
      <c r="M1116" t="s">
        <v>757</v>
      </c>
      <c r="N1116" s="681">
        <f t="shared" ca="1" si="73"/>
        <v>0</v>
      </c>
      <c r="O1116" s="681">
        <f t="shared" ca="1" si="73"/>
        <v>0</v>
      </c>
      <c r="P1116" s="681">
        <f t="shared" ca="1" si="73"/>
        <v>0</v>
      </c>
      <c r="Q1116" s="681">
        <f t="shared" ca="1" si="73"/>
        <v>0</v>
      </c>
      <c r="R1116" s="681">
        <f t="shared" ca="1" si="73"/>
        <v>0</v>
      </c>
      <c r="S1116" t="str">
        <f t="shared" si="74"/>
        <v>ASR_Financial_Report_SHP21Final</v>
      </c>
      <c r="T1116" s="960">
        <f t="shared" si="75"/>
        <v>44658</v>
      </c>
      <c r="U1116" t="str">
        <f t="shared" si="76"/>
        <v>Unaudited</v>
      </c>
    </row>
    <row r="1117" spans="1:21" x14ac:dyDescent="0.25">
      <c r="A1117" t="s">
        <v>437</v>
      </c>
      <c r="B1117" t="s">
        <v>1366</v>
      </c>
      <c r="C1117" t="s">
        <v>1367</v>
      </c>
      <c r="D1117" s="15">
        <v>1900</v>
      </c>
      <c r="E1117" s="121">
        <v>1</v>
      </c>
      <c r="F1117" t="s">
        <v>1012</v>
      </c>
      <c r="G1117" s="121" t="s">
        <v>1365</v>
      </c>
      <c r="H1117" t="s">
        <v>383</v>
      </c>
      <c r="I1117" t="s">
        <v>488</v>
      </c>
      <c r="J1117" t="s">
        <v>433</v>
      </c>
      <c r="K1117" t="s">
        <v>777</v>
      </c>
      <c r="L1117" s="758">
        <v>2.6</v>
      </c>
      <c r="M1117" t="s">
        <v>186</v>
      </c>
      <c r="N1117" s="681">
        <f t="shared" ca="1" si="73"/>
        <v>0</v>
      </c>
      <c r="O1117" s="681">
        <f t="shared" ca="1" si="73"/>
        <v>0</v>
      </c>
      <c r="P1117" s="681">
        <f t="shared" ca="1" si="73"/>
        <v>0</v>
      </c>
      <c r="Q1117" s="681">
        <f t="shared" ca="1" si="73"/>
        <v>0</v>
      </c>
      <c r="R1117" s="681">
        <f t="shared" ca="1" si="73"/>
        <v>0</v>
      </c>
      <c r="S1117" t="str">
        <f t="shared" si="74"/>
        <v>ASR_Financial_Report_SHP21Final</v>
      </c>
      <c r="T1117" s="960">
        <f t="shared" si="75"/>
        <v>44658</v>
      </c>
      <c r="U1117" t="str">
        <f t="shared" si="76"/>
        <v>Unaudited</v>
      </c>
    </row>
    <row r="1118" spans="1:21" x14ac:dyDescent="0.25">
      <c r="A1118" t="s">
        <v>437</v>
      </c>
      <c r="B1118" t="s">
        <v>1366</v>
      </c>
      <c r="C1118" t="s">
        <v>1367</v>
      </c>
      <c r="D1118" s="15">
        <v>1900</v>
      </c>
      <c r="E1118" s="121">
        <v>1</v>
      </c>
      <c r="F1118" t="s">
        <v>1012</v>
      </c>
      <c r="G1118" s="121" t="s">
        <v>1365</v>
      </c>
      <c r="H1118" t="s">
        <v>383</v>
      </c>
      <c r="I1118" t="s">
        <v>488</v>
      </c>
      <c r="J1118" t="s">
        <v>433</v>
      </c>
      <c r="K1118" t="s">
        <v>777</v>
      </c>
      <c r="L1118" s="758">
        <v>2.7</v>
      </c>
      <c r="M1118" t="s">
        <v>778</v>
      </c>
      <c r="N1118" s="681">
        <f t="shared" ca="1" si="73"/>
        <v>0</v>
      </c>
      <c r="O1118" s="681">
        <f t="shared" ca="1" si="73"/>
        <v>0</v>
      </c>
      <c r="P1118" s="681">
        <f t="shared" ca="1" si="73"/>
        <v>0</v>
      </c>
      <c r="Q1118" s="681">
        <f t="shared" ca="1" si="73"/>
        <v>0</v>
      </c>
      <c r="R1118" s="681">
        <f t="shared" ca="1" si="73"/>
        <v>0</v>
      </c>
      <c r="S1118" t="str">
        <f t="shared" si="74"/>
        <v>ASR_Financial_Report_SHP21Final</v>
      </c>
      <c r="T1118" s="960">
        <f t="shared" si="75"/>
        <v>44658</v>
      </c>
      <c r="U1118" t="str">
        <f t="shared" si="76"/>
        <v>Unaudited</v>
      </c>
    </row>
    <row r="1119" spans="1:21" x14ac:dyDescent="0.25">
      <c r="A1119" t="s">
        <v>437</v>
      </c>
      <c r="B1119" t="s">
        <v>1366</v>
      </c>
      <c r="C1119" t="s">
        <v>1367</v>
      </c>
      <c r="D1119" s="15">
        <v>1900</v>
      </c>
      <c r="E1119" s="121">
        <v>1</v>
      </c>
      <c r="F1119" t="s">
        <v>1012</v>
      </c>
      <c r="G1119" s="121" t="s">
        <v>1365</v>
      </c>
      <c r="H1119" t="s">
        <v>383</v>
      </c>
      <c r="I1119" t="s">
        <v>488</v>
      </c>
      <c r="J1119" t="s">
        <v>433</v>
      </c>
      <c r="K1119" t="s">
        <v>777</v>
      </c>
      <c r="L1119" s="758">
        <v>2.8</v>
      </c>
      <c r="M1119" t="s">
        <v>779</v>
      </c>
      <c r="N1119" s="681">
        <f t="shared" ca="1" si="73"/>
        <v>0</v>
      </c>
      <c r="O1119" s="681">
        <f t="shared" ca="1" si="73"/>
        <v>0</v>
      </c>
      <c r="P1119" s="681">
        <f t="shared" ca="1" si="73"/>
        <v>0</v>
      </c>
      <c r="Q1119" s="681">
        <f t="shared" ca="1" si="73"/>
        <v>0</v>
      </c>
      <c r="R1119" s="681">
        <f t="shared" ca="1" si="73"/>
        <v>0</v>
      </c>
      <c r="S1119" t="str">
        <f t="shared" si="74"/>
        <v>ASR_Financial_Report_SHP21Final</v>
      </c>
      <c r="T1119" s="960">
        <f t="shared" si="75"/>
        <v>44658</v>
      </c>
      <c r="U1119" t="str">
        <f t="shared" si="76"/>
        <v>Unaudited</v>
      </c>
    </row>
    <row r="1120" spans="1:21" x14ac:dyDescent="0.25">
      <c r="A1120" t="s">
        <v>437</v>
      </c>
      <c r="B1120" t="s">
        <v>1366</v>
      </c>
      <c r="C1120" t="s">
        <v>1367</v>
      </c>
      <c r="D1120" s="15">
        <v>1900</v>
      </c>
      <c r="E1120" s="121">
        <v>1</v>
      </c>
      <c r="F1120" t="s">
        <v>1012</v>
      </c>
      <c r="G1120" s="121" t="s">
        <v>1365</v>
      </c>
      <c r="H1120" t="s">
        <v>383</v>
      </c>
      <c r="I1120" t="s">
        <v>488</v>
      </c>
      <c r="J1120" t="s">
        <v>433</v>
      </c>
      <c r="K1120" t="s">
        <v>777</v>
      </c>
      <c r="L1120" s="758">
        <v>2.9</v>
      </c>
      <c r="M1120" t="s">
        <v>760</v>
      </c>
      <c r="N1120" s="681">
        <f t="shared" ca="1" si="73"/>
        <v>0</v>
      </c>
      <c r="O1120" s="681">
        <f t="shared" ca="1" si="73"/>
        <v>0</v>
      </c>
      <c r="P1120" s="681">
        <f t="shared" ca="1" si="73"/>
        <v>0</v>
      </c>
      <c r="Q1120" s="681">
        <f t="shared" ca="1" si="73"/>
        <v>0</v>
      </c>
      <c r="R1120" s="681">
        <f t="shared" ca="1" si="73"/>
        <v>0</v>
      </c>
      <c r="S1120" t="str">
        <f t="shared" si="74"/>
        <v>ASR_Financial_Report_SHP21Final</v>
      </c>
      <c r="T1120" s="960">
        <f t="shared" si="75"/>
        <v>44658</v>
      </c>
      <c r="U1120" t="str">
        <f t="shared" si="76"/>
        <v>Unaudited</v>
      </c>
    </row>
    <row r="1121" spans="1:21" x14ac:dyDescent="0.25">
      <c r="A1121" t="s">
        <v>437</v>
      </c>
      <c r="B1121" t="s">
        <v>1366</v>
      </c>
      <c r="C1121" t="s">
        <v>1367</v>
      </c>
      <c r="D1121" s="15">
        <v>1900</v>
      </c>
      <c r="E1121" s="121">
        <v>1</v>
      </c>
      <c r="F1121" t="s">
        <v>1012</v>
      </c>
      <c r="G1121" s="121" t="s">
        <v>1365</v>
      </c>
      <c r="H1121" t="s">
        <v>383</v>
      </c>
      <c r="I1121" t="s">
        <v>488</v>
      </c>
      <c r="J1121" t="s">
        <v>433</v>
      </c>
      <c r="K1121" t="s">
        <v>223</v>
      </c>
      <c r="L1121" s="758">
        <v>2.11</v>
      </c>
      <c r="M1121" t="s">
        <v>228</v>
      </c>
      <c r="N1121" s="681">
        <f t="shared" ca="1" si="73"/>
        <v>0</v>
      </c>
      <c r="O1121" s="681">
        <f t="shared" ca="1" si="73"/>
        <v>0</v>
      </c>
      <c r="P1121" s="681">
        <f t="shared" ca="1" si="73"/>
        <v>0</v>
      </c>
      <c r="Q1121" s="681">
        <f t="shared" ca="1" si="73"/>
        <v>0</v>
      </c>
      <c r="R1121" s="681">
        <f t="shared" ca="1" si="73"/>
        <v>0</v>
      </c>
      <c r="S1121" t="str">
        <f t="shared" si="74"/>
        <v>ASR_Financial_Report_SHP21Final</v>
      </c>
      <c r="T1121" s="960">
        <f t="shared" si="75"/>
        <v>44658</v>
      </c>
      <c r="U1121" t="str">
        <f t="shared" si="76"/>
        <v>Unaudited</v>
      </c>
    </row>
    <row r="1122" spans="1:21" x14ac:dyDescent="0.25">
      <c r="A1122" t="s">
        <v>437</v>
      </c>
      <c r="B1122" t="s">
        <v>1366</v>
      </c>
      <c r="C1122" t="s">
        <v>1367</v>
      </c>
      <c r="D1122" s="15">
        <v>1900</v>
      </c>
      <c r="E1122" s="121">
        <v>1</v>
      </c>
      <c r="F1122" t="s">
        <v>1012</v>
      </c>
      <c r="G1122" s="121" t="s">
        <v>1365</v>
      </c>
      <c r="H1122" t="s">
        <v>383</v>
      </c>
      <c r="I1122" t="s">
        <v>488</v>
      </c>
      <c r="J1122" t="s">
        <v>433</v>
      </c>
      <c r="K1122" t="s">
        <v>223</v>
      </c>
      <c r="L1122" s="758">
        <v>2.12</v>
      </c>
      <c r="M1122" t="s">
        <v>552</v>
      </c>
      <c r="N1122" s="681">
        <f t="shared" ca="1" si="73"/>
        <v>0</v>
      </c>
      <c r="O1122" s="681">
        <f t="shared" ca="1" si="73"/>
        <v>0</v>
      </c>
      <c r="P1122" s="681">
        <f t="shared" ca="1" si="73"/>
        <v>0</v>
      </c>
      <c r="Q1122" s="681">
        <f t="shared" ca="1" si="73"/>
        <v>0</v>
      </c>
      <c r="R1122" s="681">
        <f t="shared" ca="1" si="73"/>
        <v>0</v>
      </c>
      <c r="S1122" t="str">
        <f t="shared" si="74"/>
        <v>ASR_Financial_Report_SHP21Final</v>
      </c>
      <c r="T1122" s="960">
        <f t="shared" si="75"/>
        <v>44658</v>
      </c>
      <c r="U1122" t="str">
        <f t="shared" si="76"/>
        <v>Unaudited</v>
      </c>
    </row>
    <row r="1123" spans="1:21" x14ac:dyDescent="0.25">
      <c r="A1123" t="s">
        <v>437</v>
      </c>
      <c r="B1123" t="s">
        <v>1366</v>
      </c>
      <c r="C1123" t="s">
        <v>1367</v>
      </c>
      <c r="D1123" s="15">
        <v>1900</v>
      </c>
      <c r="E1123" s="121">
        <v>1</v>
      </c>
      <c r="F1123" t="s">
        <v>1012</v>
      </c>
      <c r="G1123" s="121" t="s">
        <v>1365</v>
      </c>
      <c r="H1123" t="s">
        <v>383</v>
      </c>
      <c r="I1123" t="s">
        <v>488</v>
      </c>
      <c r="J1123" t="s">
        <v>433</v>
      </c>
      <c r="K1123" t="s">
        <v>223</v>
      </c>
      <c r="L1123" s="758">
        <v>2.13</v>
      </c>
      <c r="M1123" t="s">
        <v>229</v>
      </c>
      <c r="N1123" s="681">
        <f t="shared" ca="1" si="73"/>
        <v>0</v>
      </c>
      <c r="O1123" s="681">
        <f t="shared" ca="1" si="73"/>
        <v>0</v>
      </c>
      <c r="P1123" s="681">
        <f t="shared" ca="1" si="73"/>
        <v>0</v>
      </c>
      <c r="Q1123" s="681">
        <f t="shared" ca="1" si="73"/>
        <v>0</v>
      </c>
      <c r="R1123" s="681">
        <f t="shared" ca="1" si="73"/>
        <v>0</v>
      </c>
      <c r="S1123" t="str">
        <f t="shared" si="74"/>
        <v>ASR_Financial_Report_SHP21Final</v>
      </c>
      <c r="T1123" s="960">
        <f t="shared" si="75"/>
        <v>44658</v>
      </c>
      <c r="U1123" t="str">
        <f t="shared" si="76"/>
        <v>Unaudited</v>
      </c>
    </row>
    <row r="1124" spans="1:21" x14ac:dyDescent="0.25">
      <c r="A1124" t="s">
        <v>437</v>
      </c>
      <c r="B1124" t="s">
        <v>1366</v>
      </c>
      <c r="C1124" t="s">
        <v>1367</v>
      </c>
      <c r="D1124" s="15">
        <v>1900</v>
      </c>
      <c r="E1124" s="121">
        <v>1</v>
      </c>
      <c r="F1124" t="s">
        <v>1012</v>
      </c>
      <c r="G1124" s="121" t="s">
        <v>1365</v>
      </c>
      <c r="H1124" t="s">
        <v>383</v>
      </c>
      <c r="I1124" t="s">
        <v>488</v>
      </c>
      <c r="J1124" t="s">
        <v>433</v>
      </c>
      <c r="K1124" t="s">
        <v>223</v>
      </c>
      <c r="L1124" s="758">
        <v>2.14</v>
      </c>
      <c r="M1124" t="s">
        <v>556</v>
      </c>
      <c r="N1124" s="681">
        <f t="shared" ca="1" si="73"/>
        <v>0</v>
      </c>
      <c r="O1124" s="681">
        <f t="shared" ca="1" si="73"/>
        <v>0</v>
      </c>
      <c r="P1124" s="681">
        <f t="shared" ca="1" si="73"/>
        <v>0</v>
      </c>
      <c r="Q1124" s="681">
        <f t="shared" ca="1" si="73"/>
        <v>0</v>
      </c>
      <c r="R1124" s="681">
        <f t="shared" ca="1" si="73"/>
        <v>0</v>
      </c>
      <c r="S1124" t="str">
        <f t="shared" si="74"/>
        <v>ASR_Financial_Report_SHP21Final</v>
      </c>
      <c r="T1124" s="960">
        <f t="shared" si="75"/>
        <v>44658</v>
      </c>
      <c r="U1124" t="str">
        <f t="shared" si="76"/>
        <v>Unaudited</v>
      </c>
    </row>
    <row r="1125" spans="1:21" x14ac:dyDescent="0.25">
      <c r="A1125" t="s">
        <v>437</v>
      </c>
      <c r="B1125" t="s">
        <v>1366</v>
      </c>
      <c r="C1125" t="s">
        <v>1367</v>
      </c>
      <c r="D1125" s="15">
        <v>1900</v>
      </c>
      <c r="E1125" s="121">
        <v>1</v>
      </c>
      <c r="F1125" t="s">
        <v>1012</v>
      </c>
      <c r="G1125" s="121" t="s">
        <v>1365</v>
      </c>
      <c r="H1125" t="s">
        <v>383</v>
      </c>
      <c r="I1125" t="s">
        <v>488</v>
      </c>
      <c r="J1125" t="s">
        <v>433</v>
      </c>
      <c r="K1125" t="s">
        <v>223</v>
      </c>
      <c r="L1125" s="758">
        <v>2.15</v>
      </c>
      <c r="M1125" t="s">
        <v>20</v>
      </c>
      <c r="N1125" s="681">
        <f t="shared" ca="1" si="73"/>
        <v>0</v>
      </c>
      <c r="O1125" s="681">
        <f t="shared" ca="1" si="73"/>
        <v>0</v>
      </c>
      <c r="P1125" s="681">
        <f t="shared" ca="1" si="73"/>
        <v>0</v>
      </c>
      <c r="Q1125" s="681">
        <f t="shared" ca="1" si="73"/>
        <v>0</v>
      </c>
      <c r="R1125" s="681">
        <f t="shared" ca="1" si="73"/>
        <v>0</v>
      </c>
      <c r="S1125" t="str">
        <f t="shared" si="74"/>
        <v>ASR_Financial_Report_SHP21Final</v>
      </c>
      <c r="T1125" s="960">
        <f t="shared" si="75"/>
        <v>44658</v>
      </c>
      <c r="U1125" t="str">
        <f t="shared" si="76"/>
        <v>Unaudited</v>
      </c>
    </row>
    <row r="1126" spans="1:21" x14ac:dyDescent="0.25">
      <c r="A1126" t="s">
        <v>437</v>
      </c>
      <c r="B1126" t="s">
        <v>1366</v>
      </c>
      <c r="C1126" t="s">
        <v>1367</v>
      </c>
      <c r="D1126" s="15">
        <v>1900</v>
      </c>
      <c r="E1126" s="121">
        <v>1</v>
      </c>
      <c r="F1126" t="s">
        <v>1012</v>
      </c>
      <c r="G1126" s="121" t="s">
        <v>1365</v>
      </c>
      <c r="H1126" t="s">
        <v>383</v>
      </c>
      <c r="I1126" t="s">
        <v>488</v>
      </c>
      <c r="J1126" t="s">
        <v>433</v>
      </c>
      <c r="K1126" t="s">
        <v>223</v>
      </c>
      <c r="L1126" s="758">
        <v>2.16</v>
      </c>
      <c r="M1126" t="s">
        <v>780</v>
      </c>
      <c r="N1126" s="681">
        <f t="shared" ca="1" si="73"/>
        <v>0</v>
      </c>
      <c r="O1126" s="681">
        <f t="shared" ca="1" si="73"/>
        <v>0</v>
      </c>
      <c r="P1126" s="681">
        <f t="shared" ca="1" si="73"/>
        <v>0</v>
      </c>
      <c r="Q1126" s="681">
        <f t="shared" ca="1" si="73"/>
        <v>0</v>
      </c>
      <c r="R1126" s="681">
        <f t="shared" ca="1" si="73"/>
        <v>0</v>
      </c>
      <c r="S1126" t="str">
        <f t="shared" si="74"/>
        <v>ASR_Financial_Report_SHP21Final</v>
      </c>
      <c r="T1126" s="960">
        <f t="shared" si="75"/>
        <v>44658</v>
      </c>
      <c r="U1126" t="str">
        <f t="shared" si="76"/>
        <v>Unaudited</v>
      </c>
    </row>
    <row r="1127" spans="1:21" x14ac:dyDescent="0.25">
      <c r="A1127" t="s">
        <v>437</v>
      </c>
      <c r="B1127" t="s">
        <v>1366</v>
      </c>
      <c r="C1127" t="s">
        <v>1367</v>
      </c>
      <c r="D1127" s="15">
        <v>1900</v>
      </c>
      <c r="E1127" s="121">
        <v>1</v>
      </c>
      <c r="F1127" t="s">
        <v>1012</v>
      </c>
      <c r="G1127" s="121" t="s">
        <v>1365</v>
      </c>
      <c r="H1127" t="s">
        <v>383</v>
      </c>
      <c r="I1127" t="s">
        <v>488</v>
      </c>
      <c r="J1127" t="s">
        <v>433</v>
      </c>
      <c r="K1127" t="s">
        <v>223</v>
      </c>
      <c r="L1127" s="758">
        <v>2.17</v>
      </c>
      <c r="M1127" t="s">
        <v>1033</v>
      </c>
      <c r="N1127" s="681">
        <f t="shared" ca="1" si="73"/>
        <v>0</v>
      </c>
      <c r="O1127" s="681">
        <f t="shared" ca="1" si="73"/>
        <v>0</v>
      </c>
      <c r="P1127" s="681">
        <f t="shared" ca="1" si="73"/>
        <v>0</v>
      </c>
      <c r="Q1127" s="681">
        <f t="shared" ca="1" si="73"/>
        <v>0</v>
      </c>
      <c r="R1127" s="681">
        <f t="shared" ca="1" si="73"/>
        <v>0</v>
      </c>
      <c r="S1127" t="str">
        <f t="shared" si="74"/>
        <v>ASR_Financial_Report_SHP21Final</v>
      </c>
      <c r="T1127" s="960">
        <f t="shared" si="75"/>
        <v>44658</v>
      </c>
      <c r="U1127" t="str">
        <f t="shared" si="76"/>
        <v>Unaudited</v>
      </c>
    </row>
    <row r="1128" spans="1:21" x14ac:dyDescent="0.25">
      <c r="A1128" t="s">
        <v>437</v>
      </c>
      <c r="B1128" t="s">
        <v>1366</v>
      </c>
      <c r="C1128" t="s">
        <v>1367</v>
      </c>
      <c r="D1128" s="15">
        <v>1900</v>
      </c>
      <c r="E1128" s="121">
        <v>1</v>
      </c>
      <c r="F1128" t="s">
        <v>1012</v>
      </c>
      <c r="G1128" s="121" t="s">
        <v>1365</v>
      </c>
      <c r="H1128" t="s">
        <v>383</v>
      </c>
      <c r="I1128" t="s">
        <v>488</v>
      </c>
      <c r="J1128" t="s">
        <v>433</v>
      </c>
      <c r="K1128" t="s">
        <v>223</v>
      </c>
      <c r="L1128" s="758">
        <v>2.1800000000000002</v>
      </c>
      <c r="M1128" t="s">
        <v>648</v>
      </c>
      <c r="N1128" s="681">
        <f t="shared" ca="1" si="73"/>
        <v>0</v>
      </c>
      <c r="O1128" s="681">
        <f t="shared" ca="1" si="73"/>
        <v>0</v>
      </c>
      <c r="P1128" s="681">
        <f t="shared" ca="1" si="73"/>
        <v>0</v>
      </c>
      <c r="Q1128" s="681">
        <f t="shared" ca="1" si="73"/>
        <v>0</v>
      </c>
      <c r="R1128" s="681">
        <f t="shared" ca="1" si="73"/>
        <v>0</v>
      </c>
      <c r="S1128" t="str">
        <f t="shared" si="74"/>
        <v>ASR_Financial_Report_SHP21Final</v>
      </c>
      <c r="T1128" s="960">
        <f t="shared" si="75"/>
        <v>44658</v>
      </c>
      <c r="U1128" t="str">
        <f t="shared" si="76"/>
        <v>Unaudited</v>
      </c>
    </row>
    <row r="1129" spans="1:21" x14ac:dyDescent="0.25">
      <c r="A1129" t="s">
        <v>437</v>
      </c>
      <c r="B1129" t="s">
        <v>1366</v>
      </c>
      <c r="C1129" t="s">
        <v>1367</v>
      </c>
      <c r="D1129" s="15">
        <v>1900</v>
      </c>
      <c r="E1129" s="121">
        <v>1</v>
      </c>
      <c r="F1129" t="s">
        <v>1012</v>
      </c>
      <c r="G1129" s="121" t="s">
        <v>1365</v>
      </c>
      <c r="H1129" t="s">
        <v>383</v>
      </c>
      <c r="I1129" t="s">
        <v>488</v>
      </c>
      <c r="J1129" t="s">
        <v>433</v>
      </c>
      <c r="K1129" t="s">
        <v>223</v>
      </c>
      <c r="L1129" s="758">
        <v>2.19</v>
      </c>
      <c r="M1129" t="s">
        <v>218</v>
      </c>
      <c r="N1129" s="681">
        <f t="shared" ca="1" si="73"/>
        <v>0</v>
      </c>
      <c r="O1129" s="681">
        <f t="shared" ca="1" si="73"/>
        <v>0</v>
      </c>
      <c r="P1129" s="681">
        <f t="shared" ca="1" si="73"/>
        <v>0</v>
      </c>
      <c r="Q1129" s="681">
        <f t="shared" ca="1" si="73"/>
        <v>0</v>
      </c>
      <c r="R1129" s="681">
        <f t="shared" ca="1" si="73"/>
        <v>0</v>
      </c>
      <c r="S1129" t="str">
        <f t="shared" si="74"/>
        <v>ASR_Financial_Report_SHP21Final</v>
      </c>
      <c r="T1129" s="960">
        <f t="shared" si="75"/>
        <v>44658</v>
      </c>
      <c r="U1129" t="str">
        <f t="shared" si="76"/>
        <v>Unaudited</v>
      </c>
    </row>
    <row r="1130" spans="1:21" x14ac:dyDescent="0.25">
      <c r="A1130" t="s">
        <v>437</v>
      </c>
      <c r="B1130" t="s">
        <v>1366</v>
      </c>
      <c r="C1130" t="s">
        <v>1367</v>
      </c>
      <c r="D1130" s="15">
        <v>1900</v>
      </c>
      <c r="E1130" s="121">
        <v>1</v>
      </c>
      <c r="F1130" t="s">
        <v>1012</v>
      </c>
      <c r="G1130" s="121" t="s">
        <v>1365</v>
      </c>
      <c r="H1130" t="s">
        <v>383</v>
      </c>
      <c r="I1130" t="s">
        <v>488</v>
      </c>
      <c r="J1130" t="s">
        <v>433</v>
      </c>
      <c r="K1130" t="s">
        <v>223</v>
      </c>
      <c r="L1130" s="758" t="s">
        <v>691</v>
      </c>
      <c r="M1130" t="s">
        <v>230</v>
      </c>
      <c r="N1130" s="681">
        <f t="shared" ca="1" si="73"/>
        <v>0</v>
      </c>
      <c r="O1130" s="681">
        <f t="shared" ca="1" si="73"/>
        <v>0</v>
      </c>
      <c r="P1130" s="681">
        <f t="shared" ca="1" si="73"/>
        <v>0</v>
      </c>
      <c r="Q1130" s="681">
        <f t="shared" ca="1" si="73"/>
        <v>0</v>
      </c>
      <c r="R1130" s="681">
        <f t="shared" ca="1" si="73"/>
        <v>0</v>
      </c>
      <c r="S1130" t="str">
        <f t="shared" si="74"/>
        <v>ASR_Financial_Report_SHP21Final</v>
      </c>
      <c r="T1130" s="960">
        <f t="shared" si="75"/>
        <v>44658</v>
      </c>
      <c r="U1130" t="str">
        <f t="shared" si="76"/>
        <v>Unaudited</v>
      </c>
    </row>
    <row r="1131" spans="1:21" x14ac:dyDescent="0.25">
      <c r="A1131" t="s">
        <v>437</v>
      </c>
      <c r="B1131" t="s">
        <v>1366</v>
      </c>
      <c r="C1131" t="s">
        <v>1367</v>
      </c>
      <c r="D1131" s="15">
        <v>1900</v>
      </c>
      <c r="E1131" s="121">
        <v>1</v>
      </c>
      <c r="F1131" t="s">
        <v>1012</v>
      </c>
      <c r="G1131" s="121" t="s">
        <v>1365</v>
      </c>
      <c r="H1131" t="s">
        <v>383</v>
      </c>
      <c r="I1131" t="s">
        <v>488</v>
      </c>
      <c r="J1131" t="s">
        <v>433</v>
      </c>
      <c r="K1131" t="s">
        <v>223</v>
      </c>
      <c r="L1131" s="758">
        <v>2.21</v>
      </c>
      <c r="M1131" t="s">
        <v>466</v>
      </c>
      <c r="N1131" s="681">
        <f t="shared" ca="1" si="73"/>
        <v>0</v>
      </c>
      <c r="O1131" s="681">
        <f t="shared" ca="1" si="73"/>
        <v>0</v>
      </c>
      <c r="P1131" s="681">
        <f t="shared" ca="1" si="73"/>
        <v>0</v>
      </c>
      <c r="Q1131" s="681">
        <f t="shared" ca="1" si="73"/>
        <v>0</v>
      </c>
      <c r="R1131" s="681">
        <f t="shared" ca="1" si="73"/>
        <v>0</v>
      </c>
      <c r="S1131" t="str">
        <f t="shared" si="74"/>
        <v>ASR_Financial_Report_SHP21Final</v>
      </c>
      <c r="T1131" s="960">
        <f t="shared" si="75"/>
        <v>44658</v>
      </c>
      <c r="U1131" t="str">
        <f t="shared" si="76"/>
        <v>Unaudited</v>
      </c>
    </row>
    <row r="1132" spans="1:21" x14ac:dyDescent="0.25">
      <c r="A1132" t="s">
        <v>437</v>
      </c>
      <c r="B1132" t="s">
        <v>1366</v>
      </c>
      <c r="C1132" t="s">
        <v>1367</v>
      </c>
      <c r="D1132" s="15">
        <v>1900</v>
      </c>
      <c r="E1132" s="121">
        <v>1</v>
      </c>
      <c r="F1132" t="s">
        <v>1012</v>
      </c>
      <c r="G1132" s="121" t="s">
        <v>1365</v>
      </c>
      <c r="H1132" t="s">
        <v>383</v>
      </c>
      <c r="I1132" t="s">
        <v>488</v>
      </c>
      <c r="J1132" t="s">
        <v>433</v>
      </c>
      <c r="K1132" t="s">
        <v>6</v>
      </c>
      <c r="L1132" s="758" t="s">
        <v>70</v>
      </c>
      <c r="M1132" t="s">
        <v>188</v>
      </c>
      <c r="N1132" s="681">
        <f t="shared" ca="1" si="73"/>
        <v>0</v>
      </c>
      <c r="O1132" s="681">
        <f t="shared" ca="1" si="73"/>
        <v>0</v>
      </c>
      <c r="P1132" s="681">
        <f t="shared" ca="1" si="73"/>
        <v>0</v>
      </c>
      <c r="Q1132" s="681">
        <f t="shared" ca="1" si="73"/>
        <v>0</v>
      </c>
      <c r="R1132" s="681">
        <f t="shared" ca="1" si="73"/>
        <v>0</v>
      </c>
      <c r="S1132" t="str">
        <f t="shared" si="74"/>
        <v>ASR_Financial_Report_SHP21Final</v>
      </c>
      <c r="T1132" s="960">
        <f t="shared" si="75"/>
        <v>44658</v>
      </c>
      <c r="U1132" t="str">
        <f t="shared" si="76"/>
        <v>Unaudited</v>
      </c>
    </row>
    <row r="1133" spans="1:21" x14ac:dyDescent="0.25">
      <c r="A1133" t="s">
        <v>437</v>
      </c>
      <c r="B1133" t="s">
        <v>1366</v>
      </c>
      <c r="C1133" t="s">
        <v>1367</v>
      </c>
      <c r="D1133" s="15">
        <v>1900</v>
      </c>
      <c r="E1133" s="121">
        <v>1</v>
      </c>
      <c r="F1133" t="s">
        <v>1012</v>
      </c>
      <c r="G1133" s="121" t="s">
        <v>1365</v>
      </c>
      <c r="H1133" t="s">
        <v>383</v>
      </c>
      <c r="I1133" t="s">
        <v>488</v>
      </c>
      <c r="J1133" t="s">
        <v>433</v>
      </c>
      <c r="K1133" t="s">
        <v>6</v>
      </c>
      <c r="L1133" s="758" t="s">
        <v>71</v>
      </c>
      <c r="M1133" t="s">
        <v>231</v>
      </c>
      <c r="N1133" s="681">
        <f t="shared" ca="1" si="73"/>
        <v>0</v>
      </c>
      <c r="O1133" s="681">
        <f t="shared" ca="1" si="73"/>
        <v>0</v>
      </c>
      <c r="P1133" s="681">
        <f t="shared" ca="1" si="73"/>
        <v>0</v>
      </c>
      <c r="Q1133" s="681">
        <f t="shared" ca="1" si="73"/>
        <v>0</v>
      </c>
      <c r="R1133" s="681">
        <f t="shared" ca="1" si="73"/>
        <v>0</v>
      </c>
      <c r="S1133" t="str">
        <f t="shared" si="74"/>
        <v>ASR_Financial_Report_SHP21Final</v>
      </c>
      <c r="T1133" s="960">
        <f t="shared" si="75"/>
        <v>44658</v>
      </c>
      <c r="U1133" t="str">
        <f t="shared" si="76"/>
        <v>Unaudited</v>
      </c>
    </row>
    <row r="1134" spans="1:21" x14ac:dyDescent="0.25">
      <c r="A1134" t="s">
        <v>437</v>
      </c>
      <c r="B1134" t="s">
        <v>1366</v>
      </c>
      <c r="C1134" t="s">
        <v>1367</v>
      </c>
      <c r="D1134" s="15">
        <v>1900</v>
      </c>
      <c r="E1134" s="121">
        <v>1</v>
      </c>
      <c r="F1134" t="s">
        <v>1012</v>
      </c>
      <c r="G1134" s="121" t="s">
        <v>1365</v>
      </c>
      <c r="H1134" t="s">
        <v>383</v>
      </c>
      <c r="I1134" t="s">
        <v>488</v>
      </c>
      <c r="J1134" t="s">
        <v>433</v>
      </c>
      <c r="K1134" t="s">
        <v>6</v>
      </c>
      <c r="L1134" s="758" t="s">
        <v>72</v>
      </c>
      <c r="M1134" t="s">
        <v>164</v>
      </c>
      <c r="N1134" s="681">
        <f t="shared" ca="1" si="73"/>
        <v>0</v>
      </c>
      <c r="O1134" s="681">
        <f t="shared" ca="1" si="73"/>
        <v>0</v>
      </c>
      <c r="P1134" s="681">
        <f t="shared" ca="1" si="73"/>
        <v>0</v>
      </c>
      <c r="Q1134" s="681">
        <f t="shared" ca="1" si="73"/>
        <v>0</v>
      </c>
      <c r="R1134" s="681">
        <f t="shared" ca="1" si="73"/>
        <v>0</v>
      </c>
      <c r="S1134" t="str">
        <f t="shared" si="74"/>
        <v>ASR_Financial_Report_SHP21Final</v>
      </c>
      <c r="T1134" s="960">
        <f t="shared" si="75"/>
        <v>44658</v>
      </c>
      <c r="U1134" t="str">
        <f t="shared" si="76"/>
        <v>Unaudited</v>
      </c>
    </row>
    <row r="1135" spans="1:21" x14ac:dyDescent="0.25">
      <c r="A1135" t="s">
        <v>437</v>
      </c>
      <c r="B1135" t="s">
        <v>1366</v>
      </c>
      <c r="C1135" t="s">
        <v>1367</v>
      </c>
      <c r="D1135" s="15">
        <v>1900</v>
      </c>
      <c r="E1135" s="121">
        <v>1</v>
      </c>
      <c r="F1135" t="s">
        <v>1012</v>
      </c>
      <c r="G1135" s="121" t="s">
        <v>1365</v>
      </c>
      <c r="H1135" t="s">
        <v>383</v>
      </c>
      <c r="I1135" t="s">
        <v>488</v>
      </c>
      <c r="J1135" t="s">
        <v>433</v>
      </c>
      <c r="K1135" t="s">
        <v>6</v>
      </c>
      <c r="L1135" s="758">
        <v>3.4</v>
      </c>
      <c r="M1135" t="s">
        <v>461</v>
      </c>
      <c r="N1135" s="681">
        <f t="shared" ca="1" si="73"/>
        <v>0</v>
      </c>
      <c r="O1135" s="681">
        <f t="shared" ca="1" si="73"/>
        <v>0</v>
      </c>
      <c r="P1135" s="681">
        <f t="shared" ca="1" si="73"/>
        <v>0</v>
      </c>
      <c r="Q1135" s="681">
        <f t="shared" ca="1" si="73"/>
        <v>0</v>
      </c>
      <c r="R1135" s="681">
        <f t="shared" ca="1" si="73"/>
        <v>0</v>
      </c>
      <c r="S1135" t="str">
        <f t="shared" si="74"/>
        <v>ASR_Financial_Report_SHP21Final</v>
      </c>
      <c r="T1135" s="960">
        <f t="shared" si="75"/>
        <v>44658</v>
      </c>
      <c r="U1135" t="str">
        <f t="shared" si="76"/>
        <v>Unaudited</v>
      </c>
    </row>
    <row r="1136" spans="1:21" x14ac:dyDescent="0.25">
      <c r="A1136" t="s">
        <v>437</v>
      </c>
      <c r="B1136" t="s">
        <v>1366</v>
      </c>
      <c r="C1136" t="s">
        <v>1367</v>
      </c>
      <c r="D1136" s="15">
        <v>1900</v>
      </c>
      <c r="E1136" s="121">
        <v>1</v>
      </c>
      <c r="F1136" t="s">
        <v>1012</v>
      </c>
      <c r="G1136" s="121" t="s">
        <v>1365</v>
      </c>
      <c r="H1136" t="s">
        <v>383</v>
      </c>
      <c r="I1136" t="s">
        <v>488</v>
      </c>
      <c r="J1136" t="s">
        <v>433</v>
      </c>
      <c r="K1136" t="s">
        <v>434</v>
      </c>
      <c r="L1136" s="758">
        <v>4.5</v>
      </c>
      <c r="M1136" t="s">
        <v>32</v>
      </c>
      <c r="N1136" s="681">
        <f t="shared" ca="1" si="73"/>
        <v>0</v>
      </c>
      <c r="O1136" s="681">
        <f t="shared" ca="1" si="73"/>
        <v>0</v>
      </c>
      <c r="P1136" s="681">
        <f t="shared" ca="1" si="73"/>
        <v>0</v>
      </c>
      <c r="Q1136" s="681">
        <f t="shared" ca="1" si="73"/>
        <v>0</v>
      </c>
      <c r="R1136" s="681">
        <f t="shared" ca="1" si="73"/>
        <v>0</v>
      </c>
      <c r="S1136" t="str">
        <f t="shared" si="74"/>
        <v>ASR_Financial_Report_SHP21Final</v>
      </c>
      <c r="T1136" s="960">
        <f t="shared" si="75"/>
        <v>44658</v>
      </c>
      <c r="U1136" t="str">
        <f t="shared" si="76"/>
        <v>Unaudited</v>
      </c>
    </row>
    <row r="1137" spans="1:21" x14ac:dyDescent="0.25">
      <c r="A1137" t="s">
        <v>437</v>
      </c>
      <c r="B1137" t="s">
        <v>1366</v>
      </c>
      <c r="C1137" t="s">
        <v>1367</v>
      </c>
      <c r="D1137" s="15">
        <v>1900</v>
      </c>
      <c r="E1137" s="121">
        <v>1</v>
      </c>
      <c r="F1137" t="s">
        <v>1012</v>
      </c>
      <c r="G1137" s="121" t="s">
        <v>1365</v>
      </c>
      <c r="H1137" t="s">
        <v>383</v>
      </c>
      <c r="I1137" t="s">
        <v>488</v>
      </c>
      <c r="J1137" t="s">
        <v>433</v>
      </c>
      <c r="K1137" t="s">
        <v>434</v>
      </c>
      <c r="L1137" s="758" t="s">
        <v>925</v>
      </c>
      <c r="M1137" t="s">
        <v>916</v>
      </c>
      <c r="N1137" s="681">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681">
        <f t="shared" ca="1" si="77"/>
        <v>0</v>
      </c>
      <c r="P1137" s="681">
        <f t="shared" ca="1" si="77"/>
        <v>0</v>
      </c>
      <c r="Q1137" s="681">
        <f t="shared" ca="1" si="77"/>
        <v>0</v>
      </c>
      <c r="R1137" s="681">
        <f t="shared" ca="1" si="77"/>
        <v>0</v>
      </c>
      <c r="S1137" t="str">
        <f t="shared" si="74"/>
        <v>ASR_Financial_Report_SHP21Final</v>
      </c>
      <c r="T1137" s="960">
        <f t="shared" si="75"/>
        <v>44658</v>
      </c>
      <c r="U1137" t="str">
        <f t="shared" si="76"/>
        <v>Unaudited</v>
      </c>
    </row>
    <row r="1138" spans="1:21" x14ac:dyDescent="0.25">
      <c r="A1138" t="s">
        <v>437</v>
      </c>
      <c r="B1138" t="s">
        <v>1366</v>
      </c>
      <c r="C1138" t="s">
        <v>1367</v>
      </c>
      <c r="D1138" s="15">
        <v>1900</v>
      </c>
      <c r="E1138" s="121">
        <v>1</v>
      </c>
      <c r="F1138" t="s">
        <v>1012</v>
      </c>
      <c r="G1138" s="121" t="s">
        <v>1365</v>
      </c>
      <c r="H1138" t="s">
        <v>383</v>
      </c>
      <c r="I1138" t="s">
        <v>488</v>
      </c>
      <c r="J1138" t="s">
        <v>433</v>
      </c>
      <c r="K1138" t="s">
        <v>434</v>
      </c>
      <c r="L1138" s="758" t="s">
        <v>193</v>
      </c>
      <c r="M1138" t="s">
        <v>40</v>
      </c>
      <c r="N1138" s="681">
        <f t="shared" ca="1" si="77"/>
        <v>0</v>
      </c>
      <c r="O1138" s="681">
        <f t="shared" ca="1" si="77"/>
        <v>0</v>
      </c>
      <c r="P1138" s="681">
        <f t="shared" ca="1" si="77"/>
        <v>0</v>
      </c>
      <c r="Q1138" s="681">
        <f t="shared" ca="1" si="77"/>
        <v>0</v>
      </c>
      <c r="R1138" s="681">
        <f t="shared" ca="1" si="77"/>
        <v>0</v>
      </c>
      <c r="S1138" t="str">
        <f t="shared" si="74"/>
        <v>ASR_Financial_Report_SHP21Final</v>
      </c>
      <c r="T1138" s="960">
        <f t="shared" si="75"/>
        <v>44658</v>
      </c>
      <c r="U1138" t="str">
        <f t="shared" si="76"/>
        <v>Unaudited</v>
      </c>
    </row>
    <row r="1139" spans="1:21" x14ac:dyDescent="0.25">
      <c r="A1139" t="s">
        <v>437</v>
      </c>
      <c r="B1139" t="s">
        <v>1366</v>
      </c>
      <c r="C1139" t="s">
        <v>1367</v>
      </c>
      <c r="D1139" s="15">
        <v>1900</v>
      </c>
      <c r="E1139" s="121">
        <v>1</v>
      </c>
      <c r="F1139" t="s">
        <v>1012</v>
      </c>
      <c r="G1139" s="121" t="s">
        <v>1365</v>
      </c>
      <c r="H1139" t="s">
        <v>383</v>
      </c>
      <c r="I1139" t="s">
        <v>488</v>
      </c>
      <c r="J1139" t="s">
        <v>433</v>
      </c>
      <c r="K1139" t="s">
        <v>434</v>
      </c>
      <c r="L1139" s="758" t="s">
        <v>192</v>
      </c>
      <c r="M1139" t="s">
        <v>329</v>
      </c>
      <c r="N1139" s="681">
        <f t="shared" ca="1" si="77"/>
        <v>0</v>
      </c>
      <c r="O1139" s="681">
        <f t="shared" ca="1" si="77"/>
        <v>0</v>
      </c>
      <c r="P1139" s="681">
        <f t="shared" ca="1" si="77"/>
        <v>0</v>
      </c>
      <c r="Q1139" s="681">
        <f t="shared" ca="1" si="77"/>
        <v>0</v>
      </c>
      <c r="R1139" s="681">
        <f t="shared" ca="1" si="77"/>
        <v>0</v>
      </c>
      <c r="S1139" t="str">
        <f t="shared" si="74"/>
        <v>ASR_Financial_Report_SHP21Final</v>
      </c>
      <c r="T1139" s="960">
        <f t="shared" si="75"/>
        <v>44658</v>
      </c>
      <c r="U1139" t="str">
        <f t="shared" si="76"/>
        <v>Unaudited</v>
      </c>
    </row>
    <row r="1140" spans="1:21" x14ac:dyDescent="0.25">
      <c r="A1140" t="s">
        <v>437</v>
      </c>
      <c r="B1140" t="s">
        <v>1366</v>
      </c>
      <c r="C1140" t="s">
        <v>1367</v>
      </c>
      <c r="D1140" s="15">
        <v>1900</v>
      </c>
      <c r="E1140" s="121">
        <v>1</v>
      </c>
      <c r="F1140" t="s">
        <v>1012</v>
      </c>
      <c r="G1140" s="121" t="s">
        <v>1365</v>
      </c>
      <c r="H1140" t="s">
        <v>383</v>
      </c>
      <c r="I1140" t="s">
        <v>488</v>
      </c>
      <c r="J1140" t="s">
        <v>450</v>
      </c>
      <c r="K1140" t="s">
        <v>435</v>
      </c>
      <c r="L1140" s="758" t="s">
        <v>79</v>
      </c>
      <c r="M1140" t="s">
        <v>27</v>
      </c>
      <c r="N1140" s="681">
        <f t="shared" ca="1" si="77"/>
        <v>0</v>
      </c>
      <c r="O1140" s="681">
        <f t="shared" ca="1" si="77"/>
        <v>0</v>
      </c>
      <c r="P1140" s="681">
        <f t="shared" ca="1" si="77"/>
        <v>0</v>
      </c>
      <c r="Q1140" s="681">
        <f t="shared" ca="1" si="77"/>
        <v>0</v>
      </c>
      <c r="R1140" s="681">
        <f t="shared" ca="1" si="77"/>
        <v>0</v>
      </c>
      <c r="S1140" t="str">
        <f t="shared" si="74"/>
        <v>ASR_Financial_Report_SHP21Final</v>
      </c>
      <c r="T1140" s="960">
        <f t="shared" si="75"/>
        <v>44658</v>
      </c>
      <c r="U1140" t="str">
        <f t="shared" si="76"/>
        <v>Unaudited</v>
      </c>
    </row>
    <row r="1141" spans="1:21" x14ac:dyDescent="0.25">
      <c r="A1141" t="s">
        <v>437</v>
      </c>
      <c r="B1141" t="s">
        <v>1366</v>
      </c>
      <c r="C1141" t="s">
        <v>1367</v>
      </c>
      <c r="D1141" s="15">
        <v>1900</v>
      </c>
      <c r="E1141" s="121">
        <v>1</v>
      </c>
      <c r="F1141" t="s">
        <v>1012</v>
      </c>
      <c r="G1141" s="121" t="s">
        <v>1365</v>
      </c>
      <c r="H1141" t="s">
        <v>383</v>
      </c>
      <c r="I1141" t="s">
        <v>488</v>
      </c>
      <c r="J1141" t="s">
        <v>450</v>
      </c>
      <c r="K1141" t="s">
        <v>435</v>
      </c>
      <c r="L1141" s="758" t="s">
        <v>80</v>
      </c>
      <c r="M1141" t="s">
        <v>97</v>
      </c>
      <c r="N1141" s="681">
        <f t="shared" ca="1" si="77"/>
        <v>0</v>
      </c>
      <c r="O1141" s="681">
        <f t="shared" ca="1" si="77"/>
        <v>0</v>
      </c>
      <c r="P1141" s="681">
        <f t="shared" ca="1" si="77"/>
        <v>0</v>
      </c>
      <c r="Q1141" s="681">
        <f t="shared" ca="1" si="77"/>
        <v>0</v>
      </c>
      <c r="R1141" s="681">
        <f t="shared" ca="1" si="77"/>
        <v>0</v>
      </c>
      <c r="S1141" t="str">
        <f t="shared" si="74"/>
        <v>ASR_Financial_Report_SHP21Final</v>
      </c>
      <c r="T1141" s="960">
        <f t="shared" si="75"/>
        <v>44658</v>
      </c>
      <c r="U1141" t="str">
        <f t="shared" si="76"/>
        <v>Unaudited</v>
      </c>
    </row>
    <row r="1142" spans="1:21" x14ac:dyDescent="0.25">
      <c r="A1142" t="s">
        <v>437</v>
      </c>
      <c r="B1142" t="s">
        <v>1366</v>
      </c>
      <c r="C1142" t="s">
        <v>1367</v>
      </c>
      <c r="D1142" s="15">
        <v>1900</v>
      </c>
      <c r="E1142" s="121">
        <v>1</v>
      </c>
      <c r="F1142" t="s">
        <v>1012</v>
      </c>
      <c r="G1142" s="121" t="s">
        <v>1365</v>
      </c>
      <c r="H1142" t="s">
        <v>383</v>
      </c>
      <c r="I1142" t="s">
        <v>488</v>
      </c>
      <c r="J1142" t="s">
        <v>450</v>
      </c>
      <c r="K1142" t="s">
        <v>435</v>
      </c>
      <c r="L1142" s="758" t="s">
        <v>81</v>
      </c>
      <c r="M1142" t="s">
        <v>98</v>
      </c>
      <c r="N1142" s="681">
        <f t="shared" ca="1" si="77"/>
        <v>0</v>
      </c>
      <c r="O1142" s="681">
        <f t="shared" ca="1" si="77"/>
        <v>0</v>
      </c>
      <c r="P1142" s="681">
        <f t="shared" ca="1" si="77"/>
        <v>0</v>
      </c>
      <c r="Q1142" s="681">
        <f t="shared" ca="1" si="77"/>
        <v>0</v>
      </c>
      <c r="R1142" s="681">
        <f t="shared" ca="1" si="77"/>
        <v>0</v>
      </c>
      <c r="S1142" t="str">
        <f t="shared" si="74"/>
        <v>ASR_Financial_Report_SHP21Final</v>
      </c>
      <c r="T1142" s="960">
        <f t="shared" si="75"/>
        <v>44658</v>
      </c>
      <c r="U1142" t="str">
        <f t="shared" si="76"/>
        <v>Unaudited</v>
      </c>
    </row>
    <row r="1143" spans="1:21" x14ac:dyDescent="0.25">
      <c r="A1143" t="s">
        <v>437</v>
      </c>
      <c r="B1143" t="s">
        <v>1366</v>
      </c>
      <c r="C1143" t="s">
        <v>1367</v>
      </c>
      <c r="D1143" s="15">
        <v>1900</v>
      </c>
      <c r="E1143" s="121">
        <v>1</v>
      </c>
      <c r="F1143" t="s">
        <v>1012</v>
      </c>
      <c r="G1143" s="121" t="s">
        <v>1365</v>
      </c>
      <c r="H1143" t="s">
        <v>383</v>
      </c>
      <c r="I1143" t="s">
        <v>488</v>
      </c>
      <c r="J1143" t="s">
        <v>450</v>
      </c>
      <c r="K1143" t="s">
        <v>435</v>
      </c>
      <c r="L1143" s="758" t="s">
        <v>82</v>
      </c>
      <c r="M1143" t="s">
        <v>99</v>
      </c>
      <c r="N1143" s="681">
        <f t="shared" ca="1" si="77"/>
        <v>0</v>
      </c>
      <c r="O1143" s="681">
        <f t="shared" ca="1" si="77"/>
        <v>0</v>
      </c>
      <c r="P1143" s="681">
        <f t="shared" ca="1" si="77"/>
        <v>0</v>
      </c>
      <c r="Q1143" s="681">
        <f t="shared" ca="1" si="77"/>
        <v>0</v>
      </c>
      <c r="R1143" s="681">
        <f t="shared" ca="1" si="77"/>
        <v>0</v>
      </c>
      <c r="S1143" t="str">
        <f t="shared" si="74"/>
        <v>ASR_Financial_Report_SHP21Final</v>
      </c>
      <c r="T1143" s="960">
        <f t="shared" si="75"/>
        <v>44658</v>
      </c>
      <c r="U1143" t="str">
        <f t="shared" si="76"/>
        <v>Unaudited</v>
      </c>
    </row>
    <row r="1144" spans="1:21" x14ac:dyDescent="0.25">
      <c r="A1144" t="s">
        <v>437</v>
      </c>
      <c r="B1144" t="s">
        <v>1366</v>
      </c>
      <c r="C1144" t="s">
        <v>1367</v>
      </c>
      <c r="D1144" s="15">
        <v>1900</v>
      </c>
      <c r="E1144" s="121">
        <v>1</v>
      </c>
      <c r="F1144" t="s">
        <v>1012</v>
      </c>
      <c r="G1144" s="121" t="s">
        <v>1365</v>
      </c>
      <c r="H1144" t="s">
        <v>383</v>
      </c>
      <c r="I1144" t="s">
        <v>488</v>
      </c>
      <c r="J1144" t="s">
        <v>450</v>
      </c>
      <c r="K1144" t="s">
        <v>435</v>
      </c>
      <c r="L1144" s="758" t="s">
        <v>216</v>
      </c>
      <c r="M1144" t="s">
        <v>100</v>
      </c>
      <c r="N1144" s="681">
        <f t="shared" ca="1" si="77"/>
        <v>0</v>
      </c>
      <c r="O1144" s="681">
        <f t="shared" ca="1" si="77"/>
        <v>0</v>
      </c>
      <c r="P1144" s="681">
        <f t="shared" ca="1" si="77"/>
        <v>0</v>
      </c>
      <c r="Q1144" s="681">
        <f t="shared" ca="1" si="77"/>
        <v>0</v>
      </c>
      <c r="R1144" s="681">
        <f t="shared" ca="1" si="77"/>
        <v>0</v>
      </c>
      <c r="S1144" t="str">
        <f t="shared" si="74"/>
        <v>ASR_Financial_Report_SHP21Final</v>
      </c>
      <c r="T1144" s="960">
        <f t="shared" si="75"/>
        <v>44658</v>
      </c>
      <c r="U1144" t="str">
        <f t="shared" si="76"/>
        <v>Unaudited</v>
      </c>
    </row>
    <row r="1145" spans="1:21" x14ac:dyDescent="0.25">
      <c r="A1145" t="s">
        <v>437</v>
      </c>
      <c r="B1145" t="s">
        <v>1366</v>
      </c>
      <c r="C1145" t="s">
        <v>1367</v>
      </c>
      <c r="D1145" s="15">
        <v>1900</v>
      </c>
      <c r="E1145" s="121">
        <v>1</v>
      </c>
      <c r="F1145" t="s">
        <v>1012</v>
      </c>
      <c r="G1145" s="121" t="s">
        <v>1365</v>
      </c>
      <c r="H1145" t="s">
        <v>383</v>
      </c>
      <c r="I1145" t="s">
        <v>488</v>
      </c>
      <c r="J1145" t="s">
        <v>450</v>
      </c>
      <c r="K1145" t="s">
        <v>435</v>
      </c>
      <c r="L1145" s="758" t="s">
        <v>215</v>
      </c>
      <c r="M1145" t="s">
        <v>28</v>
      </c>
      <c r="N1145" s="681">
        <f t="shared" ca="1" si="77"/>
        <v>0</v>
      </c>
      <c r="O1145" s="681">
        <f t="shared" ca="1" si="77"/>
        <v>0</v>
      </c>
      <c r="P1145" s="681">
        <f t="shared" ca="1" si="77"/>
        <v>0</v>
      </c>
      <c r="Q1145" s="681">
        <f t="shared" ca="1" si="77"/>
        <v>0</v>
      </c>
      <c r="R1145" s="681">
        <f t="shared" ca="1" si="77"/>
        <v>0</v>
      </c>
      <c r="S1145" t="str">
        <f t="shared" si="74"/>
        <v>ASR_Financial_Report_SHP21Final</v>
      </c>
      <c r="T1145" s="960">
        <f t="shared" si="75"/>
        <v>44658</v>
      </c>
      <c r="U1145" t="str">
        <f t="shared" si="76"/>
        <v>Unaudited</v>
      </c>
    </row>
    <row r="1146" spans="1:21" x14ac:dyDescent="0.25">
      <c r="A1146" t="s">
        <v>437</v>
      </c>
      <c r="B1146" t="s">
        <v>1366</v>
      </c>
      <c r="C1146" t="s">
        <v>1367</v>
      </c>
      <c r="D1146" s="15">
        <v>1900</v>
      </c>
      <c r="E1146" s="121">
        <v>1</v>
      </c>
      <c r="F1146" t="s">
        <v>1012</v>
      </c>
      <c r="G1146" s="121" t="s">
        <v>1365</v>
      </c>
      <c r="H1146" t="s">
        <v>383</v>
      </c>
      <c r="I1146" t="s">
        <v>488</v>
      </c>
      <c r="J1146" t="s">
        <v>436</v>
      </c>
      <c r="K1146" t="s">
        <v>436</v>
      </c>
      <c r="L1146" s="758" t="s">
        <v>84</v>
      </c>
      <c r="M1146" t="s">
        <v>327</v>
      </c>
      <c r="N1146" s="681">
        <f t="shared" ca="1" si="77"/>
        <v>0</v>
      </c>
      <c r="O1146" s="681">
        <f t="shared" ca="1" si="77"/>
        <v>0</v>
      </c>
      <c r="P1146" s="681">
        <f t="shared" ca="1" si="77"/>
        <v>0</v>
      </c>
      <c r="Q1146" s="681">
        <f t="shared" ca="1" si="77"/>
        <v>0</v>
      </c>
      <c r="R1146" s="681">
        <f t="shared" ca="1" si="77"/>
        <v>0</v>
      </c>
      <c r="S1146" t="str">
        <f t="shared" si="74"/>
        <v>ASR_Financial_Report_SHP21Final</v>
      </c>
      <c r="T1146" s="960">
        <f t="shared" si="75"/>
        <v>44658</v>
      </c>
      <c r="U1146" t="str">
        <f t="shared" si="76"/>
        <v>Unaudited</v>
      </c>
    </row>
    <row r="1147" spans="1:21" x14ac:dyDescent="0.25">
      <c r="A1147" t="s">
        <v>437</v>
      </c>
      <c r="B1147" t="s">
        <v>1366</v>
      </c>
      <c r="C1147" t="s">
        <v>1367</v>
      </c>
      <c r="D1147" s="15">
        <v>1900</v>
      </c>
      <c r="E1147" s="121">
        <v>1</v>
      </c>
      <c r="F1147" t="s">
        <v>1012</v>
      </c>
      <c r="G1147" s="121" t="s">
        <v>1365</v>
      </c>
      <c r="H1147" t="s">
        <v>383</v>
      </c>
      <c r="I1147" t="s">
        <v>488</v>
      </c>
      <c r="J1147" t="s">
        <v>436</v>
      </c>
      <c r="K1147" t="s">
        <v>436</v>
      </c>
      <c r="L1147" s="758" t="s">
        <v>85</v>
      </c>
      <c r="M1147" t="s">
        <v>325</v>
      </c>
      <c r="N1147" s="681">
        <f t="shared" ca="1" si="77"/>
        <v>0</v>
      </c>
      <c r="O1147" s="681">
        <f t="shared" ca="1" si="77"/>
        <v>0</v>
      </c>
      <c r="P1147" s="681">
        <f t="shared" ca="1" si="77"/>
        <v>0</v>
      </c>
      <c r="Q1147" s="681">
        <f t="shared" ca="1" si="77"/>
        <v>0</v>
      </c>
      <c r="R1147" s="681">
        <f t="shared" ca="1" si="77"/>
        <v>0</v>
      </c>
      <c r="S1147" t="str">
        <f t="shared" si="74"/>
        <v>ASR_Financial_Report_SHP21Final</v>
      </c>
      <c r="T1147" s="960">
        <f t="shared" si="75"/>
        <v>44658</v>
      </c>
      <c r="U1147" t="str">
        <f t="shared" si="76"/>
        <v>Unaudited</v>
      </c>
    </row>
    <row r="1148" spans="1:21" x14ac:dyDescent="0.25">
      <c r="A1148" t="s">
        <v>437</v>
      </c>
      <c r="B1148" t="s">
        <v>1366</v>
      </c>
      <c r="C1148" t="s">
        <v>1367</v>
      </c>
      <c r="D1148" s="15">
        <v>1900</v>
      </c>
      <c r="E1148" s="121">
        <v>1</v>
      </c>
      <c r="F1148" t="s">
        <v>1012</v>
      </c>
      <c r="G1148" s="121" t="s">
        <v>1365</v>
      </c>
      <c r="H1148" t="s">
        <v>383</v>
      </c>
      <c r="I1148" t="s">
        <v>488</v>
      </c>
      <c r="J1148" t="s">
        <v>436</v>
      </c>
      <c r="K1148" t="s">
        <v>436</v>
      </c>
      <c r="L1148" s="758" t="s">
        <v>86</v>
      </c>
      <c r="M1148" t="s">
        <v>494</v>
      </c>
      <c r="N1148" s="681">
        <f t="shared" ca="1" si="77"/>
        <v>0</v>
      </c>
      <c r="O1148" s="681">
        <f t="shared" ca="1" si="77"/>
        <v>0</v>
      </c>
      <c r="P1148" s="681">
        <f t="shared" ca="1" si="77"/>
        <v>0</v>
      </c>
      <c r="Q1148" s="681">
        <f t="shared" ca="1" si="77"/>
        <v>0</v>
      </c>
      <c r="R1148" s="681">
        <f t="shared" ca="1" si="77"/>
        <v>0</v>
      </c>
      <c r="S1148" t="str">
        <f t="shared" si="74"/>
        <v>ASR_Financial_Report_SHP21Final</v>
      </c>
      <c r="T1148" s="960">
        <f t="shared" si="75"/>
        <v>44658</v>
      </c>
      <c r="U1148" t="str">
        <f t="shared" si="76"/>
        <v>Unaudited</v>
      </c>
    </row>
    <row r="1149" spans="1:21" x14ac:dyDescent="0.25">
      <c r="A1149" t="s">
        <v>437</v>
      </c>
      <c r="B1149" t="s">
        <v>1366</v>
      </c>
      <c r="C1149" t="s">
        <v>1367</v>
      </c>
      <c r="D1149" s="15">
        <v>1900</v>
      </c>
      <c r="E1149" s="121">
        <v>1</v>
      </c>
      <c r="F1149" t="s">
        <v>1012</v>
      </c>
      <c r="G1149" s="121" t="s">
        <v>1365</v>
      </c>
      <c r="H1149" t="s">
        <v>383</v>
      </c>
      <c r="I1149" t="s">
        <v>488</v>
      </c>
      <c r="J1149" t="s">
        <v>436</v>
      </c>
      <c r="K1149" t="s">
        <v>436</v>
      </c>
      <c r="L1149" s="758" t="s">
        <v>87</v>
      </c>
      <c r="M1149" t="s">
        <v>495</v>
      </c>
      <c r="N1149" s="681">
        <f t="shared" ca="1" si="77"/>
        <v>0</v>
      </c>
      <c r="O1149" s="681">
        <f t="shared" ca="1" si="77"/>
        <v>0</v>
      </c>
      <c r="P1149" s="681">
        <f t="shared" ca="1" si="77"/>
        <v>0</v>
      </c>
      <c r="Q1149" s="681">
        <f t="shared" ca="1" si="77"/>
        <v>0</v>
      </c>
      <c r="R1149" s="681">
        <f t="shared" ca="1" si="77"/>
        <v>0</v>
      </c>
      <c r="S1149" t="str">
        <f t="shared" si="74"/>
        <v>ASR_Financial_Report_SHP21Final</v>
      </c>
      <c r="T1149" s="960">
        <f t="shared" si="75"/>
        <v>44658</v>
      </c>
      <c r="U1149" t="str">
        <f t="shared" si="76"/>
        <v>Unaudited</v>
      </c>
    </row>
    <row r="1150" spans="1:21" x14ac:dyDescent="0.25">
      <c r="A1150" t="s">
        <v>437</v>
      </c>
      <c r="B1150" t="s">
        <v>1366</v>
      </c>
      <c r="C1150" t="s">
        <v>1367</v>
      </c>
      <c r="D1150" s="15">
        <v>1900</v>
      </c>
      <c r="E1150" s="121">
        <v>1</v>
      </c>
      <c r="F1150" t="s">
        <v>1012</v>
      </c>
      <c r="G1150" s="121" t="s">
        <v>1365</v>
      </c>
      <c r="H1150" t="s">
        <v>383</v>
      </c>
      <c r="I1150" t="s">
        <v>488</v>
      </c>
      <c r="J1150" t="s">
        <v>436</v>
      </c>
      <c r="K1150" t="s">
        <v>436</v>
      </c>
      <c r="L1150" s="758" t="s">
        <v>213</v>
      </c>
      <c r="M1150" t="s">
        <v>496</v>
      </c>
      <c r="N1150" s="681">
        <f t="shared" ca="1" si="77"/>
        <v>0</v>
      </c>
      <c r="O1150" s="681">
        <f t="shared" ca="1" si="77"/>
        <v>0</v>
      </c>
      <c r="P1150" s="681">
        <f t="shared" ca="1" si="77"/>
        <v>0</v>
      </c>
      <c r="Q1150" s="681">
        <f t="shared" ca="1" si="77"/>
        <v>0</v>
      </c>
      <c r="R1150" s="681">
        <f t="shared" ca="1" si="77"/>
        <v>0</v>
      </c>
      <c r="S1150" t="str">
        <f t="shared" si="74"/>
        <v>ASR_Financial_Report_SHP21Final</v>
      </c>
      <c r="T1150" s="960">
        <f t="shared" si="75"/>
        <v>44658</v>
      </c>
      <c r="U1150" t="str">
        <f t="shared" si="76"/>
        <v>Unaudited</v>
      </c>
    </row>
    <row r="1151" spans="1:21" x14ac:dyDescent="0.25">
      <c r="A1151" t="s">
        <v>437</v>
      </c>
      <c r="B1151" t="s">
        <v>1366</v>
      </c>
      <c r="C1151" t="s">
        <v>1367</v>
      </c>
      <c r="D1151" s="15">
        <v>1900</v>
      </c>
      <c r="E1151" s="121">
        <v>1</v>
      </c>
      <c r="F1151" t="s">
        <v>1012</v>
      </c>
      <c r="G1151" s="121" t="s">
        <v>1365</v>
      </c>
      <c r="H1151" t="s">
        <v>383</v>
      </c>
      <c r="I1151" t="s">
        <v>489</v>
      </c>
      <c r="J1151" t="s">
        <v>26</v>
      </c>
      <c r="K1151" t="s">
        <v>26</v>
      </c>
      <c r="L1151" s="758" t="s">
        <v>204</v>
      </c>
      <c r="M1151" t="s">
        <v>26</v>
      </c>
      <c r="N1151" s="681">
        <f t="shared" ca="1" si="77"/>
        <v>0</v>
      </c>
      <c r="O1151" s="681">
        <f t="shared" ca="1" si="77"/>
        <v>0</v>
      </c>
      <c r="P1151" s="681">
        <f t="shared" ca="1" si="77"/>
        <v>0</v>
      </c>
      <c r="Q1151" s="681">
        <f t="shared" ca="1" si="77"/>
        <v>0</v>
      </c>
      <c r="R1151" s="681">
        <f t="shared" ca="1" si="77"/>
        <v>0</v>
      </c>
      <c r="S1151" t="str">
        <f t="shared" si="74"/>
        <v>ASR_Financial_Report_SHP21Final</v>
      </c>
      <c r="T1151" s="960">
        <f t="shared" si="75"/>
        <v>44658</v>
      </c>
      <c r="U1151" t="str">
        <f t="shared" si="76"/>
        <v>Unaudited</v>
      </c>
    </row>
    <row r="1152" spans="1:21" x14ac:dyDescent="0.25">
      <c r="A1152" t="s">
        <v>437</v>
      </c>
      <c r="B1152" t="s">
        <v>1366</v>
      </c>
      <c r="C1152" t="s">
        <v>1367</v>
      </c>
      <c r="D1152" s="15">
        <v>1900</v>
      </c>
      <c r="E1152" s="121">
        <v>1</v>
      </c>
      <c r="F1152" t="s">
        <v>438</v>
      </c>
      <c r="G1152" s="121">
        <v>91</v>
      </c>
      <c r="H1152" t="s">
        <v>384</v>
      </c>
      <c r="I1152" t="s">
        <v>432</v>
      </c>
      <c r="J1152" t="s">
        <v>432</v>
      </c>
      <c r="K1152" t="s">
        <v>432</v>
      </c>
      <c r="M1152" t="s">
        <v>432</v>
      </c>
      <c r="N1152" s="681">
        <f t="shared" ca="1" si="77"/>
        <v>3695</v>
      </c>
      <c r="O1152" s="681">
        <f t="shared" ca="1" si="77"/>
        <v>1658</v>
      </c>
      <c r="P1152" s="681">
        <f t="shared" ca="1" si="77"/>
        <v>2037</v>
      </c>
      <c r="Q1152" s="681">
        <f t="shared" ca="1" si="77"/>
        <v>0</v>
      </c>
      <c r="R1152" s="681">
        <f t="shared" ca="1" si="77"/>
        <v>0</v>
      </c>
      <c r="S1152" t="str">
        <f t="shared" si="74"/>
        <v>ASR_Financial_Report_SHP21Final</v>
      </c>
      <c r="T1152" s="960">
        <f t="shared" si="75"/>
        <v>44658</v>
      </c>
      <c r="U1152" t="str">
        <f t="shared" si="76"/>
        <v>Unaudited</v>
      </c>
    </row>
    <row r="1153" spans="1:21" x14ac:dyDescent="0.25">
      <c r="A1153" t="s">
        <v>437</v>
      </c>
      <c r="B1153" t="s">
        <v>1366</v>
      </c>
      <c r="C1153" t="s">
        <v>1367</v>
      </c>
      <c r="D1153" s="15">
        <v>1900</v>
      </c>
      <c r="E1153" s="121">
        <v>1</v>
      </c>
      <c r="F1153" t="s">
        <v>438</v>
      </c>
      <c r="G1153" s="121">
        <v>91</v>
      </c>
      <c r="H1153" t="s">
        <v>384</v>
      </c>
      <c r="I1153" t="s">
        <v>487</v>
      </c>
      <c r="J1153" t="s">
        <v>12</v>
      </c>
      <c r="K1153" t="s">
        <v>12</v>
      </c>
      <c r="L1153" s="758">
        <v>1.1000000000000001</v>
      </c>
      <c r="M1153" t="s">
        <v>12</v>
      </c>
      <c r="N1153" s="681">
        <f t="shared" ca="1" si="77"/>
        <v>12516557.279999999</v>
      </c>
      <c r="O1153" s="681">
        <f t="shared" ca="1" si="77"/>
        <v>0</v>
      </c>
      <c r="P1153" s="681">
        <f t="shared" ca="1" si="77"/>
        <v>0</v>
      </c>
      <c r="Q1153" s="681">
        <f t="shared" ca="1" si="77"/>
        <v>0</v>
      </c>
      <c r="R1153" s="681">
        <f t="shared" ca="1" si="77"/>
        <v>0</v>
      </c>
      <c r="S1153" t="str">
        <f t="shared" si="74"/>
        <v>ASR_Financial_Report_SHP21Final</v>
      </c>
      <c r="T1153" s="960">
        <f t="shared" si="75"/>
        <v>44658</v>
      </c>
      <c r="U1153" t="str">
        <f t="shared" si="76"/>
        <v>Unaudited</v>
      </c>
    </row>
    <row r="1154" spans="1:21" x14ac:dyDescent="0.25">
      <c r="A1154" t="s">
        <v>437</v>
      </c>
      <c r="B1154" t="s">
        <v>1366</v>
      </c>
      <c r="C1154" t="s">
        <v>1367</v>
      </c>
      <c r="D1154" s="15">
        <v>1900</v>
      </c>
      <c r="E1154" s="121">
        <v>1</v>
      </c>
      <c r="F1154" t="s">
        <v>438</v>
      </c>
      <c r="G1154" s="121">
        <v>91</v>
      </c>
      <c r="H1154" t="s">
        <v>384</v>
      </c>
      <c r="I1154" t="s">
        <v>487</v>
      </c>
      <c r="J1154" t="s">
        <v>12</v>
      </c>
      <c r="K1154" t="s">
        <v>222</v>
      </c>
      <c r="L1154" s="758">
        <v>1.2</v>
      </c>
      <c r="M1154" t="s">
        <v>222</v>
      </c>
      <c r="N1154" s="681">
        <f t="shared" ca="1" si="77"/>
        <v>5295.2135282315849</v>
      </c>
      <c r="O1154" s="681">
        <f t="shared" ca="1" si="77"/>
        <v>0</v>
      </c>
      <c r="P1154" s="681">
        <f t="shared" ca="1" si="77"/>
        <v>0</v>
      </c>
      <c r="Q1154" s="681">
        <f t="shared" ca="1" si="77"/>
        <v>0</v>
      </c>
      <c r="R1154" s="681">
        <f t="shared" ca="1" si="77"/>
        <v>0</v>
      </c>
      <c r="S1154" t="str">
        <f t="shared" ref="S1154:S1217" si="78">file_name</f>
        <v>ASR_Financial_Report_SHP21Final</v>
      </c>
      <c r="T1154" s="960">
        <f t="shared" ref="T1154:T1217" si="79">file_date</f>
        <v>44658</v>
      </c>
      <c r="U1154" t="str">
        <f t="shared" ref="U1154:U1217" si="80">status</f>
        <v>Unaudited</v>
      </c>
    </row>
    <row r="1155" spans="1:21" x14ac:dyDescent="0.25">
      <c r="A1155" t="s">
        <v>437</v>
      </c>
      <c r="B1155" t="s">
        <v>1366</v>
      </c>
      <c r="C1155" t="s">
        <v>1367</v>
      </c>
      <c r="D1155" s="15">
        <v>1900</v>
      </c>
      <c r="E1155" s="121">
        <v>1</v>
      </c>
      <c r="F1155" t="s">
        <v>438</v>
      </c>
      <c r="G1155" s="121">
        <v>91</v>
      </c>
      <c r="H1155" t="s">
        <v>384</v>
      </c>
      <c r="I1155" t="s">
        <v>487</v>
      </c>
      <c r="J1155" t="s">
        <v>12</v>
      </c>
      <c r="K1155" t="s">
        <v>1304</v>
      </c>
      <c r="L1155" s="758" t="s">
        <v>1300</v>
      </c>
      <c r="M1155" t="s">
        <v>1304</v>
      </c>
      <c r="N1155" s="681">
        <f t="shared" ca="1" si="77"/>
        <v>34721.08</v>
      </c>
      <c r="O1155" s="681">
        <f t="shared" ca="1" si="77"/>
        <v>0</v>
      </c>
      <c r="P1155" s="681">
        <f t="shared" ca="1" si="77"/>
        <v>0</v>
      </c>
      <c r="Q1155" s="681">
        <f t="shared" ca="1" si="77"/>
        <v>0</v>
      </c>
      <c r="R1155" s="681">
        <f t="shared" ca="1" si="77"/>
        <v>0</v>
      </c>
      <c r="S1155" t="str">
        <f t="shared" si="78"/>
        <v>ASR_Financial_Report_SHP21Final</v>
      </c>
      <c r="T1155" s="960">
        <f t="shared" si="79"/>
        <v>44658</v>
      </c>
      <c r="U1155" t="str">
        <f t="shared" si="80"/>
        <v>Unaudited</v>
      </c>
    </row>
    <row r="1156" spans="1:21" x14ac:dyDescent="0.25">
      <c r="A1156" t="s">
        <v>437</v>
      </c>
      <c r="B1156" t="s">
        <v>1366</v>
      </c>
      <c r="C1156" t="s">
        <v>1367</v>
      </c>
      <c r="D1156" s="15">
        <v>1900</v>
      </c>
      <c r="E1156" s="121">
        <v>1</v>
      </c>
      <c r="F1156" t="s">
        <v>438</v>
      </c>
      <c r="G1156" s="121">
        <v>91</v>
      </c>
      <c r="H1156" t="s">
        <v>384</v>
      </c>
      <c r="I1156" t="s">
        <v>487</v>
      </c>
      <c r="J1156" t="s">
        <v>12</v>
      </c>
      <c r="K1156" t="s">
        <v>1306</v>
      </c>
      <c r="L1156" s="758" t="s">
        <v>1305</v>
      </c>
      <c r="M1156" t="s">
        <v>1306</v>
      </c>
      <c r="N1156" s="681">
        <f t="shared" ca="1" si="77"/>
        <v>-134634.75668058638</v>
      </c>
      <c r="O1156" s="681">
        <f t="shared" ca="1" si="77"/>
        <v>0</v>
      </c>
      <c r="P1156" s="681">
        <f t="shared" ca="1" si="77"/>
        <v>0</v>
      </c>
      <c r="Q1156" s="681">
        <f t="shared" ca="1" si="77"/>
        <v>0</v>
      </c>
      <c r="R1156" s="681">
        <f t="shared" ca="1" si="77"/>
        <v>0</v>
      </c>
      <c r="S1156" t="str">
        <f t="shared" si="78"/>
        <v>ASR_Financial_Report_SHP21Final</v>
      </c>
      <c r="T1156" s="960">
        <f t="shared" si="79"/>
        <v>44658</v>
      </c>
      <c r="U1156" t="str">
        <f t="shared" si="80"/>
        <v>Unaudited</v>
      </c>
    </row>
    <row r="1157" spans="1:21" x14ac:dyDescent="0.25">
      <c r="A1157" t="s">
        <v>437</v>
      </c>
      <c r="B1157" t="s">
        <v>1366</v>
      </c>
      <c r="C1157" t="s">
        <v>1367</v>
      </c>
      <c r="D1157" s="15">
        <v>1900</v>
      </c>
      <c r="E1157" s="121">
        <v>1</v>
      </c>
      <c r="F1157" t="s">
        <v>438</v>
      </c>
      <c r="G1157" s="121">
        <v>91</v>
      </c>
      <c r="H1157" t="s">
        <v>384</v>
      </c>
      <c r="I1157" t="s">
        <v>487</v>
      </c>
      <c r="J1157" t="s">
        <v>13</v>
      </c>
      <c r="K1157" t="s">
        <v>13</v>
      </c>
      <c r="L1157" s="758" t="s">
        <v>63</v>
      </c>
      <c r="M1157" t="s">
        <v>13</v>
      </c>
      <c r="N1157" s="681">
        <f t="shared" ca="1" si="77"/>
        <v>0</v>
      </c>
      <c r="O1157" s="681">
        <f t="shared" ca="1" si="77"/>
        <v>0</v>
      </c>
      <c r="P1157" s="681">
        <f t="shared" ca="1" si="77"/>
        <v>0</v>
      </c>
      <c r="Q1157" s="681">
        <f t="shared" ca="1" si="77"/>
        <v>0</v>
      </c>
      <c r="R1157" s="681">
        <f t="shared" ca="1" si="77"/>
        <v>0</v>
      </c>
      <c r="S1157" t="str">
        <f t="shared" si="78"/>
        <v>ASR_Financial_Report_SHP21Final</v>
      </c>
      <c r="T1157" s="960">
        <f t="shared" si="79"/>
        <v>44658</v>
      </c>
      <c r="U1157" t="str">
        <f t="shared" si="80"/>
        <v>Unaudited</v>
      </c>
    </row>
    <row r="1158" spans="1:21" x14ac:dyDescent="0.25">
      <c r="A1158" t="s">
        <v>437</v>
      </c>
      <c r="B1158" t="s">
        <v>1366</v>
      </c>
      <c r="C1158" t="s">
        <v>1367</v>
      </c>
      <c r="D1158" s="15">
        <v>1900</v>
      </c>
      <c r="E1158" s="121">
        <v>1</v>
      </c>
      <c r="F1158" t="s">
        <v>438</v>
      </c>
      <c r="G1158" s="121">
        <v>91</v>
      </c>
      <c r="H1158" t="s">
        <v>384</v>
      </c>
      <c r="I1158" t="s">
        <v>488</v>
      </c>
      <c r="J1158" t="s">
        <v>433</v>
      </c>
      <c r="K1158" t="s">
        <v>777</v>
      </c>
      <c r="L1158" s="758">
        <v>2.1</v>
      </c>
      <c r="M1158" t="s">
        <v>712</v>
      </c>
      <c r="N1158" s="681">
        <f t="shared" ca="1" si="77"/>
        <v>37607</v>
      </c>
      <c r="O1158" s="681">
        <f t="shared" ca="1" si="77"/>
        <v>35823</v>
      </c>
      <c r="P1158" s="681">
        <f t="shared" ca="1" si="77"/>
        <v>1784</v>
      </c>
      <c r="Q1158" s="681">
        <f t="shared" ca="1" si="77"/>
        <v>0</v>
      </c>
      <c r="R1158" s="681">
        <f t="shared" ca="1" si="77"/>
        <v>0</v>
      </c>
      <c r="S1158" t="str">
        <f t="shared" si="78"/>
        <v>ASR_Financial_Report_SHP21Final</v>
      </c>
      <c r="T1158" s="960">
        <f t="shared" si="79"/>
        <v>44658</v>
      </c>
      <c r="U1158" t="str">
        <f t="shared" si="80"/>
        <v>Unaudited</v>
      </c>
    </row>
    <row r="1159" spans="1:21" x14ac:dyDescent="0.25">
      <c r="A1159" t="s">
        <v>437</v>
      </c>
      <c r="B1159" t="s">
        <v>1366</v>
      </c>
      <c r="C1159" t="s">
        <v>1367</v>
      </c>
      <c r="D1159" s="15">
        <v>1900</v>
      </c>
      <c r="E1159" s="121">
        <v>1</v>
      </c>
      <c r="F1159" t="s">
        <v>438</v>
      </c>
      <c r="G1159" s="121">
        <v>91</v>
      </c>
      <c r="H1159" t="s">
        <v>384</v>
      </c>
      <c r="I1159" t="s">
        <v>488</v>
      </c>
      <c r="J1159" t="s">
        <v>433</v>
      </c>
      <c r="K1159" t="s">
        <v>777</v>
      </c>
      <c r="L1159" s="758">
        <v>2.2000000000000002</v>
      </c>
      <c r="M1159" t="s">
        <v>713</v>
      </c>
      <c r="N1159" s="681">
        <f t="shared" ca="1" si="77"/>
        <v>149</v>
      </c>
      <c r="O1159" s="681">
        <f t="shared" ca="1" si="77"/>
        <v>121</v>
      </c>
      <c r="P1159" s="681">
        <f t="shared" ca="1" si="77"/>
        <v>28</v>
      </c>
      <c r="Q1159" s="681">
        <f t="shared" ca="1" si="77"/>
        <v>0</v>
      </c>
      <c r="R1159" s="681">
        <f t="shared" ca="1" si="77"/>
        <v>0</v>
      </c>
      <c r="S1159" t="str">
        <f t="shared" si="78"/>
        <v>ASR_Financial_Report_SHP21Final</v>
      </c>
      <c r="T1159" s="960">
        <f t="shared" si="79"/>
        <v>44658</v>
      </c>
      <c r="U1159" t="str">
        <f t="shared" si="80"/>
        <v>Unaudited</v>
      </c>
    </row>
    <row r="1160" spans="1:21" x14ac:dyDescent="0.25">
      <c r="A1160" t="s">
        <v>437</v>
      </c>
      <c r="B1160" t="s">
        <v>1366</v>
      </c>
      <c r="C1160" t="s">
        <v>1367</v>
      </c>
      <c r="D1160" s="15">
        <v>1900</v>
      </c>
      <c r="E1160" s="121">
        <v>1</v>
      </c>
      <c r="F1160" t="s">
        <v>438</v>
      </c>
      <c r="G1160" s="121">
        <v>91</v>
      </c>
      <c r="H1160" t="s">
        <v>384</v>
      </c>
      <c r="I1160" t="s">
        <v>488</v>
      </c>
      <c r="J1160" t="s">
        <v>433</v>
      </c>
      <c r="K1160" t="s">
        <v>777</v>
      </c>
      <c r="L1160" s="758">
        <v>2.2999999999999998</v>
      </c>
      <c r="M1160" t="s">
        <v>714</v>
      </c>
      <c r="N1160" s="681">
        <f t="shared" ca="1" si="77"/>
        <v>7232489.7599999998</v>
      </c>
      <c r="O1160" s="681">
        <f t="shared" ca="1" si="77"/>
        <v>6893200.2299999995</v>
      </c>
      <c r="P1160" s="681">
        <f t="shared" ca="1" si="77"/>
        <v>339289.52999999997</v>
      </c>
      <c r="Q1160" s="681">
        <f t="shared" ca="1" si="77"/>
        <v>0</v>
      </c>
      <c r="R1160" s="681">
        <f t="shared" ca="1" si="77"/>
        <v>0</v>
      </c>
      <c r="S1160" t="str">
        <f t="shared" si="78"/>
        <v>ASR_Financial_Report_SHP21Final</v>
      </c>
      <c r="T1160" s="960">
        <f t="shared" si="79"/>
        <v>44658</v>
      </c>
      <c r="U1160" t="str">
        <f t="shared" si="80"/>
        <v>Unaudited</v>
      </c>
    </row>
    <row r="1161" spans="1:21" x14ac:dyDescent="0.25">
      <c r="A1161" t="s">
        <v>437</v>
      </c>
      <c r="B1161" t="s">
        <v>1366</v>
      </c>
      <c r="C1161" t="s">
        <v>1367</v>
      </c>
      <c r="D1161" s="15">
        <v>1900</v>
      </c>
      <c r="E1161" s="121">
        <v>1</v>
      </c>
      <c r="F1161" t="s">
        <v>438</v>
      </c>
      <c r="G1161" s="121">
        <v>91</v>
      </c>
      <c r="H1161" t="s">
        <v>384</v>
      </c>
      <c r="I1161" t="s">
        <v>488</v>
      </c>
      <c r="J1161" t="s">
        <v>433</v>
      </c>
      <c r="K1161" t="s">
        <v>777</v>
      </c>
      <c r="L1161" s="758">
        <v>2.4</v>
      </c>
      <c r="M1161" t="s">
        <v>715</v>
      </c>
      <c r="N1161" s="681">
        <f t="shared" ca="1" si="77"/>
        <v>7622.579999999999</v>
      </c>
      <c r="O1161" s="681">
        <f t="shared" ca="1" si="77"/>
        <v>7622.579999999999</v>
      </c>
      <c r="P1161" s="681">
        <f t="shared" ca="1" si="77"/>
        <v>0</v>
      </c>
      <c r="Q1161" s="681">
        <f t="shared" ca="1" si="77"/>
        <v>0</v>
      </c>
      <c r="R1161" s="681">
        <f t="shared" ca="1" si="77"/>
        <v>0</v>
      </c>
      <c r="S1161" t="str">
        <f t="shared" si="78"/>
        <v>ASR_Financial_Report_SHP21Final</v>
      </c>
      <c r="T1161" s="960">
        <f t="shared" si="79"/>
        <v>44658</v>
      </c>
      <c r="U1161" t="str">
        <f t="shared" si="80"/>
        <v>Unaudited</v>
      </c>
    </row>
    <row r="1162" spans="1:21" x14ac:dyDescent="0.25">
      <c r="A1162" t="s">
        <v>437</v>
      </c>
      <c r="B1162" t="s">
        <v>1366</v>
      </c>
      <c r="C1162" t="s">
        <v>1367</v>
      </c>
      <c r="D1162" s="15">
        <v>1900</v>
      </c>
      <c r="E1162" s="121">
        <v>1</v>
      </c>
      <c r="F1162" t="s">
        <v>438</v>
      </c>
      <c r="G1162" s="121">
        <v>91</v>
      </c>
      <c r="H1162" t="s">
        <v>384</v>
      </c>
      <c r="I1162" t="s">
        <v>488</v>
      </c>
      <c r="J1162" t="s">
        <v>433</v>
      </c>
      <c r="K1162" t="s">
        <v>777</v>
      </c>
      <c r="L1162" s="758">
        <v>2.5</v>
      </c>
      <c r="M1162" t="s">
        <v>757</v>
      </c>
      <c r="N1162" s="681">
        <f t="shared" ca="1" si="77"/>
        <v>2205</v>
      </c>
      <c r="O1162" s="681">
        <f t="shared" ca="1" si="77"/>
        <v>2056</v>
      </c>
      <c r="P1162" s="681">
        <f t="shared" ca="1" si="77"/>
        <v>149</v>
      </c>
      <c r="Q1162" s="681">
        <f t="shared" ca="1" si="77"/>
        <v>0</v>
      </c>
      <c r="R1162" s="681">
        <f t="shared" ca="1" si="77"/>
        <v>0</v>
      </c>
      <c r="S1162" t="str">
        <f t="shared" si="78"/>
        <v>ASR_Financial_Report_SHP21Final</v>
      </c>
      <c r="T1162" s="960">
        <f t="shared" si="79"/>
        <v>44658</v>
      </c>
      <c r="U1162" t="str">
        <f t="shared" si="80"/>
        <v>Unaudited</v>
      </c>
    </row>
    <row r="1163" spans="1:21" x14ac:dyDescent="0.25">
      <c r="A1163" t="s">
        <v>437</v>
      </c>
      <c r="B1163" t="s">
        <v>1366</v>
      </c>
      <c r="C1163" t="s">
        <v>1367</v>
      </c>
      <c r="D1163" s="15">
        <v>1900</v>
      </c>
      <c r="E1163" s="121">
        <v>1</v>
      </c>
      <c r="F1163" t="s">
        <v>438</v>
      </c>
      <c r="G1163" s="121">
        <v>91</v>
      </c>
      <c r="H1163" t="s">
        <v>384</v>
      </c>
      <c r="I1163" t="s">
        <v>488</v>
      </c>
      <c r="J1163" t="s">
        <v>433</v>
      </c>
      <c r="K1163" t="s">
        <v>777</v>
      </c>
      <c r="L1163" s="758">
        <v>2.6</v>
      </c>
      <c r="M1163" t="s">
        <v>186</v>
      </c>
      <c r="N1163" s="681">
        <f t="shared" ca="1" si="77"/>
        <v>404426.66000000003</v>
      </c>
      <c r="O1163" s="681">
        <f t="shared" ca="1" si="77"/>
        <v>358247.53</v>
      </c>
      <c r="P1163" s="681">
        <f t="shared" ca="1" si="77"/>
        <v>46179.130000000005</v>
      </c>
      <c r="Q1163" s="681">
        <f t="shared" ca="1" si="77"/>
        <v>0</v>
      </c>
      <c r="R1163" s="681">
        <f t="shared" ca="1" si="77"/>
        <v>0</v>
      </c>
      <c r="S1163" t="str">
        <f t="shared" si="78"/>
        <v>ASR_Financial_Report_SHP21Final</v>
      </c>
      <c r="T1163" s="960">
        <f t="shared" si="79"/>
        <v>44658</v>
      </c>
      <c r="U1163" t="str">
        <f t="shared" si="80"/>
        <v>Unaudited</v>
      </c>
    </row>
    <row r="1164" spans="1:21" x14ac:dyDescent="0.25">
      <c r="A1164" t="s">
        <v>437</v>
      </c>
      <c r="B1164" t="s">
        <v>1366</v>
      </c>
      <c r="C1164" t="s">
        <v>1367</v>
      </c>
      <c r="D1164" s="15">
        <v>1900</v>
      </c>
      <c r="E1164" s="121">
        <v>1</v>
      </c>
      <c r="F1164" t="s">
        <v>438</v>
      </c>
      <c r="G1164" s="121">
        <v>91</v>
      </c>
      <c r="H1164" t="s">
        <v>384</v>
      </c>
      <c r="I1164" t="s">
        <v>488</v>
      </c>
      <c r="J1164" t="s">
        <v>433</v>
      </c>
      <c r="K1164" t="s">
        <v>777</v>
      </c>
      <c r="L1164" s="758">
        <v>2.7</v>
      </c>
      <c r="M1164" t="s">
        <v>778</v>
      </c>
      <c r="N1164" s="681">
        <f t="shared" ca="1" si="77"/>
        <v>47639.897897745541</v>
      </c>
      <c r="O1164" s="681">
        <f t="shared" ca="1" si="77"/>
        <v>45249.51078635337</v>
      </c>
      <c r="P1164" s="681">
        <f t="shared" ca="1" si="77"/>
        <v>2390.3871113921687</v>
      </c>
      <c r="Q1164" s="681">
        <f t="shared" ca="1" si="77"/>
        <v>0</v>
      </c>
      <c r="R1164" s="681">
        <f t="shared" ca="1" si="77"/>
        <v>0</v>
      </c>
      <c r="S1164" t="str">
        <f t="shared" si="78"/>
        <v>ASR_Financial_Report_SHP21Final</v>
      </c>
      <c r="T1164" s="960">
        <f t="shared" si="79"/>
        <v>44658</v>
      </c>
      <c r="U1164" t="str">
        <f t="shared" si="80"/>
        <v>Unaudited</v>
      </c>
    </row>
    <row r="1165" spans="1:21" x14ac:dyDescent="0.25">
      <c r="A1165" t="s">
        <v>437</v>
      </c>
      <c r="B1165" t="s">
        <v>1366</v>
      </c>
      <c r="C1165" t="s">
        <v>1367</v>
      </c>
      <c r="D1165" s="15">
        <v>1900</v>
      </c>
      <c r="E1165" s="121">
        <v>1</v>
      </c>
      <c r="F1165" t="s">
        <v>438</v>
      </c>
      <c r="G1165" s="121">
        <v>91</v>
      </c>
      <c r="H1165" t="s">
        <v>384</v>
      </c>
      <c r="I1165" t="s">
        <v>488</v>
      </c>
      <c r="J1165" t="s">
        <v>433</v>
      </c>
      <c r="K1165" t="s">
        <v>777</v>
      </c>
      <c r="L1165" s="758">
        <v>2.8</v>
      </c>
      <c r="M1165" t="s">
        <v>779</v>
      </c>
      <c r="N1165" s="681">
        <f t="shared" ca="1" si="77"/>
        <v>0</v>
      </c>
      <c r="O1165" s="681">
        <f t="shared" ca="1" si="77"/>
        <v>0</v>
      </c>
      <c r="P1165" s="681">
        <f t="shared" ca="1" si="77"/>
        <v>0</v>
      </c>
      <c r="Q1165" s="681">
        <f t="shared" ca="1" si="77"/>
        <v>0</v>
      </c>
      <c r="R1165" s="681">
        <f t="shared" ca="1" si="77"/>
        <v>0</v>
      </c>
      <c r="S1165" t="str">
        <f t="shared" si="78"/>
        <v>ASR_Financial_Report_SHP21Final</v>
      </c>
      <c r="T1165" s="960">
        <f t="shared" si="79"/>
        <v>44658</v>
      </c>
      <c r="U1165" t="str">
        <f t="shared" si="80"/>
        <v>Unaudited</v>
      </c>
    </row>
    <row r="1166" spans="1:21" x14ac:dyDescent="0.25">
      <c r="A1166" t="s">
        <v>437</v>
      </c>
      <c r="B1166" t="s">
        <v>1366</v>
      </c>
      <c r="C1166" t="s">
        <v>1367</v>
      </c>
      <c r="D1166" s="15">
        <v>1900</v>
      </c>
      <c r="E1166" s="121">
        <v>1</v>
      </c>
      <c r="F1166" t="s">
        <v>438</v>
      </c>
      <c r="G1166" s="121">
        <v>91</v>
      </c>
      <c r="H1166" t="s">
        <v>384</v>
      </c>
      <c r="I1166" t="s">
        <v>488</v>
      </c>
      <c r="J1166" t="s">
        <v>433</v>
      </c>
      <c r="K1166" t="s">
        <v>777</v>
      </c>
      <c r="L1166" s="758">
        <v>2.9</v>
      </c>
      <c r="M1166" t="s">
        <v>760</v>
      </c>
      <c r="N1166" s="681">
        <f t="shared" ca="1" si="77"/>
        <v>0</v>
      </c>
      <c r="O1166" s="681">
        <f t="shared" ca="1" si="77"/>
        <v>0</v>
      </c>
      <c r="P1166" s="681">
        <f t="shared" ca="1" si="77"/>
        <v>0</v>
      </c>
      <c r="Q1166" s="681">
        <f t="shared" ca="1" si="77"/>
        <v>0</v>
      </c>
      <c r="R1166" s="681">
        <f t="shared" ca="1" si="77"/>
        <v>0</v>
      </c>
      <c r="S1166" t="str">
        <f t="shared" si="78"/>
        <v>ASR_Financial_Report_SHP21Final</v>
      </c>
      <c r="T1166" s="960">
        <f t="shared" si="79"/>
        <v>44658</v>
      </c>
      <c r="U1166" t="str">
        <f t="shared" si="80"/>
        <v>Unaudited</v>
      </c>
    </row>
    <row r="1167" spans="1:21" x14ac:dyDescent="0.25">
      <c r="A1167" t="s">
        <v>437</v>
      </c>
      <c r="B1167" t="s">
        <v>1366</v>
      </c>
      <c r="C1167" t="s">
        <v>1367</v>
      </c>
      <c r="D1167" s="15">
        <v>1900</v>
      </c>
      <c r="E1167" s="121">
        <v>1</v>
      </c>
      <c r="F1167" t="s">
        <v>438</v>
      </c>
      <c r="G1167" s="121">
        <v>91</v>
      </c>
      <c r="H1167" t="s">
        <v>384</v>
      </c>
      <c r="I1167" t="s">
        <v>488</v>
      </c>
      <c r="J1167" t="s">
        <v>433</v>
      </c>
      <c r="K1167" t="s">
        <v>223</v>
      </c>
      <c r="L1167" s="758">
        <v>2.11</v>
      </c>
      <c r="M1167" t="s">
        <v>228</v>
      </c>
      <c r="N1167" s="681">
        <f t="shared" ca="1" si="77"/>
        <v>1623113.67</v>
      </c>
      <c r="O1167" s="681">
        <f t="shared" ca="1" si="77"/>
        <v>180391.65999999997</v>
      </c>
      <c r="P1167" s="681">
        <f t="shared" ca="1" si="77"/>
        <v>1442722.01</v>
      </c>
      <c r="Q1167" s="681">
        <f t="shared" ca="1" si="77"/>
        <v>0</v>
      </c>
      <c r="R1167" s="681">
        <f t="shared" ca="1" si="77"/>
        <v>0</v>
      </c>
      <c r="S1167" t="str">
        <f t="shared" si="78"/>
        <v>ASR_Financial_Report_SHP21Final</v>
      </c>
      <c r="T1167" s="960">
        <f t="shared" si="79"/>
        <v>44658</v>
      </c>
      <c r="U1167" t="str">
        <f t="shared" si="80"/>
        <v>Unaudited</v>
      </c>
    </row>
    <row r="1168" spans="1:21" x14ac:dyDescent="0.25">
      <c r="A1168" t="s">
        <v>437</v>
      </c>
      <c r="B1168" t="s">
        <v>1366</v>
      </c>
      <c r="C1168" t="s">
        <v>1367</v>
      </c>
      <c r="D1168" s="15">
        <v>1900</v>
      </c>
      <c r="E1168" s="121">
        <v>1</v>
      </c>
      <c r="F1168" t="s">
        <v>438</v>
      </c>
      <c r="G1168" s="121">
        <v>91</v>
      </c>
      <c r="H1168" t="s">
        <v>384</v>
      </c>
      <c r="I1168" t="s">
        <v>488</v>
      </c>
      <c r="J1168" t="s">
        <v>433</v>
      </c>
      <c r="K1168" t="s">
        <v>223</v>
      </c>
      <c r="L1168" s="758">
        <v>2.12</v>
      </c>
      <c r="M1168" t="s">
        <v>552</v>
      </c>
      <c r="N1168" s="681">
        <f t="shared" ca="1" si="77"/>
        <v>892488.07999999903</v>
      </c>
      <c r="O1168" s="681">
        <f t="shared" ca="1" si="77"/>
        <v>45537.04</v>
      </c>
      <c r="P1168" s="681">
        <f t="shared" ca="1" si="77"/>
        <v>846951.03999999899</v>
      </c>
      <c r="Q1168" s="681">
        <f t="shared" ca="1" si="77"/>
        <v>0</v>
      </c>
      <c r="R1168" s="681">
        <f t="shared" ca="1" si="77"/>
        <v>0</v>
      </c>
      <c r="S1168" t="str">
        <f t="shared" si="78"/>
        <v>ASR_Financial_Report_SHP21Final</v>
      </c>
      <c r="T1168" s="960">
        <f t="shared" si="79"/>
        <v>44658</v>
      </c>
      <c r="U1168" t="str">
        <f t="shared" si="80"/>
        <v>Unaudited</v>
      </c>
    </row>
    <row r="1169" spans="1:21" x14ac:dyDescent="0.25">
      <c r="A1169" t="s">
        <v>437</v>
      </c>
      <c r="B1169" t="s">
        <v>1366</v>
      </c>
      <c r="C1169" t="s">
        <v>1367</v>
      </c>
      <c r="D1169" s="15">
        <v>1900</v>
      </c>
      <c r="E1169" s="121">
        <v>1</v>
      </c>
      <c r="F1169" t="s">
        <v>438</v>
      </c>
      <c r="G1169" s="121">
        <v>91</v>
      </c>
      <c r="H1169" t="s">
        <v>384</v>
      </c>
      <c r="I1169" t="s">
        <v>488</v>
      </c>
      <c r="J1169" t="s">
        <v>433</v>
      </c>
      <c r="K1169" t="s">
        <v>223</v>
      </c>
      <c r="L1169" s="758">
        <v>2.13</v>
      </c>
      <c r="M1169" t="s">
        <v>229</v>
      </c>
      <c r="N1169" s="681">
        <f t="shared" ca="1" si="77"/>
        <v>98668.049999999988</v>
      </c>
      <c r="O1169" s="681">
        <f t="shared" ca="1" si="77"/>
        <v>36517.699999999997</v>
      </c>
      <c r="P1169" s="681">
        <f t="shared" ca="1" si="77"/>
        <v>62150.349999999991</v>
      </c>
      <c r="Q1169" s="681">
        <f t="shared" ca="1" si="77"/>
        <v>0</v>
      </c>
      <c r="R1169" s="681">
        <f t="shared" ca="1" si="77"/>
        <v>0</v>
      </c>
      <c r="S1169" t="str">
        <f t="shared" si="78"/>
        <v>ASR_Financial_Report_SHP21Final</v>
      </c>
      <c r="T1169" s="960">
        <f t="shared" si="79"/>
        <v>44658</v>
      </c>
      <c r="U1169" t="str">
        <f t="shared" si="80"/>
        <v>Unaudited</v>
      </c>
    </row>
    <row r="1170" spans="1:21" x14ac:dyDescent="0.25">
      <c r="A1170" t="s">
        <v>437</v>
      </c>
      <c r="B1170" t="s">
        <v>1366</v>
      </c>
      <c r="C1170" t="s">
        <v>1367</v>
      </c>
      <c r="D1170" s="15">
        <v>1900</v>
      </c>
      <c r="E1170" s="121">
        <v>1</v>
      </c>
      <c r="F1170" t="s">
        <v>438</v>
      </c>
      <c r="G1170" s="121">
        <v>91</v>
      </c>
      <c r="H1170" t="s">
        <v>384</v>
      </c>
      <c r="I1170" t="s">
        <v>488</v>
      </c>
      <c r="J1170" t="s">
        <v>433</v>
      </c>
      <c r="K1170" t="s">
        <v>223</v>
      </c>
      <c r="L1170" s="758">
        <v>2.14</v>
      </c>
      <c r="M1170" t="s">
        <v>556</v>
      </c>
      <c r="N1170" s="681">
        <f t="shared" ca="1" si="77"/>
        <v>67698.229999999894</v>
      </c>
      <c r="O1170" s="681">
        <f t="shared" ca="1" si="77"/>
        <v>47738.669999999904</v>
      </c>
      <c r="P1170" s="681">
        <f t="shared" ca="1" si="77"/>
        <v>19959.559999999998</v>
      </c>
      <c r="Q1170" s="681">
        <f t="shared" ca="1" si="77"/>
        <v>0</v>
      </c>
      <c r="R1170" s="681">
        <f t="shared" ca="1" si="77"/>
        <v>0</v>
      </c>
      <c r="S1170" t="str">
        <f t="shared" si="78"/>
        <v>ASR_Financial_Report_SHP21Final</v>
      </c>
      <c r="T1170" s="960">
        <f t="shared" si="79"/>
        <v>44658</v>
      </c>
      <c r="U1170" t="str">
        <f t="shared" si="80"/>
        <v>Unaudited</v>
      </c>
    </row>
    <row r="1171" spans="1:21" x14ac:dyDescent="0.25">
      <c r="A1171" t="s">
        <v>437</v>
      </c>
      <c r="B1171" t="s">
        <v>1366</v>
      </c>
      <c r="C1171" t="s">
        <v>1367</v>
      </c>
      <c r="D1171" s="15">
        <v>1900</v>
      </c>
      <c r="E1171" s="121">
        <v>1</v>
      </c>
      <c r="F1171" t="s">
        <v>438</v>
      </c>
      <c r="G1171" s="121">
        <v>91</v>
      </c>
      <c r="H1171" t="s">
        <v>384</v>
      </c>
      <c r="I1171" t="s">
        <v>488</v>
      </c>
      <c r="J1171" t="s">
        <v>433</v>
      </c>
      <c r="K1171" t="s">
        <v>223</v>
      </c>
      <c r="L1171" s="758">
        <v>2.15</v>
      </c>
      <c r="M1171" t="s">
        <v>20</v>
      </c>
      <c r="N1171" s="681">
        <f t="shared" ca="1" si="77"/>
        <v>24767.690000000002</v>
      </c>
      <c r="O1171" s="681">
        <f t="shared" ca="1" si="77"/>
        <v>4381.2500000000009</v>
      </c>
      <c r="P1171" s="681">
        <f t="shared" ca="1" si="77"/>
        <v>20386.440000000002</v>
      </c>
      <c r="Q1171" s="681">
        <f t="shared" ca="1" si="77"/>
        <v>0</v>
      </c>
      <c r="R1171" s="681">
        <f t="shared" ca="1" si="77"/>
        <v>0</v>
      </c>
      <c r="S1171" t="str">
        <f t="shared" si="78"/>
        <v>ASR_Financial_Report_SHP21Final</v>
      </c>
      <c r="T1171" s="960">
        <f t="shared" si="79"/>
        <v>44658</v>
      </c>
      <c r="U1171" t="str">
        <f t="shared" si="80"/>
        <v>Unaudited</v>
      </c>
    </row>
    <row r="1172" spans="1:21" x14ac:dyDescent="0.25">
      <c r="A1172" t="s">
        <v>437</v>
      </c>
      <c r="B1172" t="s">
        <v>1366</v>
      </c>
      <c r="C1172" t="s">
        <v>1367</v>
      </c>
      <c r="D1172" s="15">
        <v>1900</v>
      </c>
      <c r="E1172" s="121">
        <v>1</v>
      </c>
      <c r="F1172" t="s">
        <v>438</v>
      </c>
      <c r="G1172" s="121">
        <v>91</v>
      </c>
      <c r="H1172" t="s">
        <v>384</v>
      </c>
      <c r="I1172" t="s">
        <v>488</v>
      </c>
      <c r="J1172" t="s">
        <v>433</v>
      </c>
      <c r="K1172" t="s">
        <v>223</v>
      </c>
      <c r="L1172" s="758">
        <v>2.16</v>
      </c>
      <c r="M1172" t="s">
        <v>780</v>
      </c>
      <c r="N1172" s="681">
        <f t="shared" ca="1" si="77"/>
        <v>234958.22308610124</v>
      </c>
      <c r="O1172" s="681">
        <f t="shared" ca="1" si="77"/>
        <v>73940.324761502095</v>
      </c>
      <c r="P1172" s="681">
        <f t="shared" ca="1" si="77"/>
        <v>161017.89832459914</v>
      </c>
      <c r="Q1172" s="681">
        <f t="shared" ca="1" si="77"/>
        <v>0</v>
      </c>
      <c r="R1172" s="681">
        <f t="shared" ca="1" si="77"/>
        <v>0</v>
      </c>
      <c r="S1172" t="str">
        <f t="shared" si="78"/>
        <v>ASR_Financial_Report_SHP21Final</v>
      </c>
      <c r="T1172" s="960">
        <f t="shared" si="79"/>
        <v>44658</v>
      </c>
      <c r="U1172" t="str">
        <f t="shared" si="80"/>
        <v>Unaudited</v>
      </c>
    </row>
    <row r="1173" spans="1:21" x14ac:dyDescent="0.25">
      <c r="A1173" t="s">
        <v>437</v>
      </c>
      <c r="B1173" t="s">
        <v>1366</v>
      </c>
      <c r="C1173" t="s">
        <v>1367</v>
      </c>
      <c r="D1173" s="15">
        <v>1900</v>
      </c>
      <c r="E1173" s="121">
        <v>1</v>
      </c>
      <c r="F1173" t="s">
        <v>438</v>
      </c>
      <c r="G1173" s="121">
        <v>91</v>
      </c>
      <c r="H1173" t="s">
        <v>384</v>
      </c>
      <c r="I1173" t="s">
        <v>488</v>
      </c>
      <c r="J1173" t="s">
        <v>433</v>
      </c>
      <c r="K1173" t="s">
        <v>223</v>
      </c>
      <c r="L1173" s="758">
        <v>2.17</v>
      </c>
      <c r="M1173" t="s">
        <v>1033</v>
      </c>
      <c r="N1173" s="681">
        <f t="shared" ca="1" si="77"/>
        <v>0</v>
      </c>
      <c r="O1173" s="681">
        <f t="shared" ca="1" si="77"/>
        <v>0</v>
      </c>
      <c r="P1173" s="681">
        <f t="shared" ca="1" si="77"/>
        <v>0</v>
      </c>
      <c r="Q1173" s="681">
        <f t="shared" ca="1" si="77"/>
        <v>0</v>
      </c>
      <c r="R1173" s="681">
        <f t="shared" ca="1" si="77"/>
        <v>0</v>
      </c>
      <c r="S1173" t="str">
        <f t="shared" si="78"/>
        <v>ASR_Financial_Report_SHP21Final</v>
      </c>
      <c r="T1173" s="960">
        <f t="shared" si="79"/>
        <v>44658</v>
      </c>
      <c r="U1173" t="str">
        <f t="shared" si="80"/>
        <v>Unaudited</v>
      </c>
    </row>
    <row r="1174" spans="1:21" x14ac:dyDescent="0.25">
      <c r="A1174" t="s">
        <v>437</v>
      </c>
      <c r="B1174" t="s">
        <v>1366</v>
      </c>
      <c r="C1174" t="s">
        <v>1367</v>
      </c>
      <c r="D1174" s="15">
        <v>1900</v>
      </c>
      <c r="E1174" s="121">
        <v>1</v>
      </c>
      <c r="F1174" t="s">
        <v>438</v>
      </c>
      <c r="G1174" s="121">
        <v>91</v>
      </c>
      <c r="H1174" t="s">
        <v>384</v>
      </c>
      <c r="I1174" t="s">
        <v>488</v>
      </c>
      <c r="J1174" t="s">
        <v>433</v>
      </c>
      <c r="K1174" t="s">
        <v>223</v>
      </c>
      <c r="L1174" s="758">
        <v>2.1800000000000002</v>
      </c>
      <c r="M1174" t="s">
        <v>648</v>
      </c>
      <c r="N1174" s="681">
        <f t="shared" ca="1" si="77"/>
        <v>226574.68000000023</v>
      </c>
      <c r="O1174" s="681">
        <f t="shared" ca="1" si="77"/>
        <v>113996.39000000022</v>
      </c>
      <c r="P1174" s="681">
        <f t="shared" ca="1" si="77"/>
        <v>112578.29000000001</v>
      </c>
      <c r="Q1174" s="681">
        <f t="shared" ca="1" si="77"/>
        <v>0</v>
      </c>
      <c r="R1174" s="681">
        <f t="shared" ca="1" si="77"/>
        <v>0</v>
      </c>
      <c r="S1174" t="str">
        <f t="shared" si="78"/>
        <v>ASR_Financial_Report_SHP21Final</v>
      </c>
      <c r="T1174" s="960">
        <f t="shared" si="79"/>
        <v>44658</v>
      </c>
      <c r="U1174" t="str">
        <f t="shared" si="80"/>
        <v>Unaudited</v>
      </c>
    </row>
    <row r="1175" spans="1:21" x14ac:dyDescent="0.25">
      <c r="A1175" t="s">
        <v>437</v>
      </c>
      <c r="B1175" t="s">
        <v>1366</v>
      </c>
      <c r="C1175" t="s">
        <v>1367</v>
      </c>
      <c r="D1175" s="15">
        <v>1900</v>
      </c>
      <c r="E1175" s="121">
        <v>1</v>
      </c>
      <c r="F1175" t="s">
        <v>438</v>
      </c>
      <c r="G1175" s="121">
        <v>91</v>
      </c>
      <c r="H1175" t="s">
        <v>384</v>
      </c>
      <c r="I1175" t="s">
        <v>488</v>
      </c>
      <c r="J1175" t="s">
        <v>433</v>
      </c>
      <c r="K1175" t="s">
        <v>223</v>
      </c>
      <c r="L1175" s="758">
        <v>2.19</v>
      </c>
      <c r="M1175" t="s">
        <v>218</v>
      </c>
      <c r="N1175" s="681">
        <f t="shared" ca="1" si="77"/>
        <v>7.7715611723760895E-15</v>
      </c>
      <c r="O1175" s="681">
        <f t="shared" ca="1" si="77"/>
        <v>0</v>
      </c>
      <c r="P1175" s="681">
        <f t="shared" ca="1" si="77"/>
        <v>7.7715611723760895E-15</v>
      </c>
      <c r="Q1175" s="681">
        <f t="shared" ca="1" si="77"/>
        <v>0</v>
      </c>
      <c r="R1175" s="681">
        <f t="shared" ca="1" si="77"/>
        <v>0</v>
      </c>
      <c r="S1175" t="str">
        <f t="shared" si="78"/>
        <v>ASR_Financial_Report_SHP21Final</v>
      </c>
      <c r="T1175" s="960">
        <f t="shared" si="79"/>
        <v>44658</v>
      </c>
      <c r="U1175" t="str">
        <f t="shared" si="80"/>
        <v>Unaudited</v>
      </c>
    </row>
    <row r="1176" spans="1:21" x14ac:dyDescent="0.25">
      <c r="A1176" t="s">
        <v>437</v>
      </c>
      <c r="B1176" t="s">
        <v>1366</v>
      </c>
      <c r="C1176" t="s">
        <v>1367</v>
      </c>
      <c r="D1176" s="15">
        <v>1900</v>
      </c>
      <c r="E1176" s="121">
        <v>1</v>
      </c>
      <c r="F1176" t="s">
        <v>438</v>
      </c>
      <c r="G1176" s="121">
        <v>91</v>
      </c>
      <c r="H1176" t="s">
        <v>384</v>
      </c>
      <c r="I1176" t="s">
        <v>488</v>
      </c>
      <c r="J1176" t="s">
        <v>433</v>
      </c>
      <c r="K1176" t="s">
        <v>223</v>
      </c>
      <c r="L1176" s="758" t="s">
        <v>691</v>
      </c>
      <c r="M1176" t="s">
        <v>230</v>
      </c>
      <c r="N1176" s="681">
        <f t="shared" ca="1" si="77"/>
        <v>17507.911715104889</v>
      </c>
      <c r="O1176" s="681">
        <f t="shared" ca="1" si="77"/>
        <v>2493.8691972738634</v>
      </c>
      <c r="P1176" s="681">
        <f t="shared" ca="1" si="77"/>
        <v>15014.042517831025</v>
      </c>
      <c r="Q1176" s="681">
        <f t="shared" ca="1" si="77"/>
        <v>0</v>
      </c>
      <c r="R1176" s="681">
        <f t="shared" ca="1" si="77"/>
        <v>0</v>
      </c>
      <c r="S1176" t="str">
        <f t="shared" si="78"/>
        <v>ASR_Financial_Report_SHP21Final</v>
      </c>
      <c r="T1176" s="960">
        <f t="shared" si="79"/>
        <v>44658</v>
      </c>
      <c r="U1176" t="str">
        <f t="shared" si="80"/>
        <v>Unaudited</v>
      </c>
    </row>
    <row r="1177" spans="1:21" x14ac:dyDescent="0.25">
      <c r="A1177" t="s">
        <v>437</v>
      </c>
      <c r="B1177" t="s">
        <v>1366</v>
      </c>
      <c r="C1177" t="s">
        <v>1367</v>
      </c>
      <c r="D1177" s="15">
        <v>1900</v>
      </c>
      <c r="E1177" s="121">
        <v>1</v>
      </c>
      <c r="F1177" t="s">
        <v>438</v>
      </c>
      <c r="G1177" s="121">
        <v>91</v>
      </c>
      <c r="H1177" t="s">
        <v>384</v>
      </c>
      <c r="I1177" t="s">
        <v>488</v>
      </c>
      <c r="J1177" t="s">
        <v>433</v>
      </c>
      <c r="K1177" t="s">
        <v>223</v>
      </c>
      <c r="L1177" s="758">
        <v>2.21</v>
      </c>
      <c r="M1177" t="s">
        <v>466</v>
      </c>
      <c r="N1177" s="681">
        <f t="shared" ca="1" si="77"/>
        <v>-3622.782951560383</v>
      </c>
      <c r="O1177" s="681">
        <f t="shared" ca="1" si="77"/>
        <v>-2505.4207533128501</v>
      </c>
      <c r="P1177" s="681">
        <f t="shared" ca="1" si="77"/>
        <v>-1117.3621982475329</v>
      </c>
      <c r="Q1177" s="681">
        <f t="shared" ca="1" si="77"/>
        <v>0</v>
      </c>
      <c r="R1177" s="681">
        <f t="shared" ca="1" si="77"/>
        <v>0</v>
      </c>
      <c r="S1177" t="str">
        <f t="shared" si="78"/>
        <v>ASR_Financial_Report_SHP21Final</v>
      </c>
      <c r="T1177" s="960">
        <f t="shared" si="79"/>
        <v>44658</v>
      </c>
      <c r="U1177" t="str">
        <f t="shared" si="80"/>
        <v>Unaudited</v>
      </c>
    </row>
    <row r="1178" spans="1:21" x14ac:dyDescent="0.25">
      <c r="A1178" t="s">
        <v>437</v>
      </c>
      <c r="B1178" t="s">
        <v>1366</v>
      </c>
      <c r="C1178" t="s">
        <v>1367</v>
      </c>
      <c r="D1178" s="15">
        <v>1900</v>
      </c>
      <c r="E1178" s="121">
        <v>1</v>
      </c>
      <c r="F1178" t="s">
        <v>438</v>
      </c>
      <c r="G1178" s="121">
        <v>91</v>
      </c>
      <c r="H1178" t="s">
        <v>384</v>
      </c>
      <c r="I1178" t="s">
        <v>488</v>
      </c>
      <c r="J1178" t="s">
        <v>433</v>
      </c>
      <c r="K1178" t="s">
        <v>6</v>
      </c>
      <c r="L1178" s="758" t="s">
        <v>70</v>
      </c>
      <c r="M1178" t="s">
        <v>188</v>
      </c>
      <c r="N1178" s="681">
        <f t="shared" ca="1" si="77"/>
        <v>12470.93</v>
      </c>
      <c r="O1178" s="681">
        <f t="shared" ca="1" si="77"/>
        <v>10238.700000000001</v>
      </c>
      <c r="P1178" s="681">
        <f t="shared" ca="1" si="77"/>
        <v>2232.2299999999996</v>
      </c>
      <c r="Q1178" s="681">
        <f t="shared" ca="1" si="77"/>
        <v>0</v>
      </c>
      <c r="R1178" s="681">
        <f t="shared" ca="1" si="77"/>
        <v>0</v>
      </c>
      <c r="S1178" t="str">
        <f t="shared" si="78"/>
        <v>ASR_Financial_Report_SHP21Final</v>
      </c>
      <c r="T1178" s="960">
        <f t="shared" si="79"/>
        <v>44658</v>
      </c>
      <c r="U1178" t="str">
        <f t="shared" si="80"/>
        <v>Unaudited</v>
      </c>
    </row>
    <row r="1179" spans="1:21" x14ac:dyDescent="0.25">
      <c r="A1179" t="s">
        <v>437</v>
      </c>
      <c r="B1179" t="s">
        <v>1366</v>
      </c>
      <c r="C1179" t="s">
        <v>1367</v>
      </c>
      <c r="D1179" s="15">
        <v>1900</v>
      </c>
      <c r="E1179" s="121">
        <v>1</v>
      </c>
      <c r="F1179" t="s">
        <v>438</v>
      </c>
      <c r="G1179" s="121">
        <v>91</v>
      </c>
      <c r="H1179" t="s">
        <v>384</v>
      </c>
      <c r="I1179" t="s">
        <v>488</v>
      </c>
      <c r="J1179" t="s">
        <v>433</v>
      </c>
      <c r="K1179" t="s">
        <v>6</v>
      </c>
      <c r="L1179" s="758" t="s">
        <v>71</v>
      </c>
      <c r="M1179" t="s">
        <v>231</v>
      </c>
      <c r="N1179" s="681">
        <f t="shared" ca="1" si="77"/>
        <v>0</v>
      </c>
      <c r="O1179" s="681">
        <f t="shared" ca="1" si="77"/>
        <v>0</v>
      </c>
      <c r="P1179" s="681">
        <f t="shared" ca="1" si="77"/>
        <v>0</v>
      </c>
      <c r="Q1179" s="681">
        <f t="shared" ca="1" si="77"/>
        <v>0</v>
      </c>
      <c r="R1179" s="681">
        <f t="shared" ca="1" si="77"/>
        <v>0</v>
      </c>
      <c r="S1179" t="str">
        <f t="shared" si="78"/>
        <v>ASR_Financial_Report_SHP21Final</v>
      </c>
      <c r="T1179" s="960">
        <f t="shared" si="79"/>
        <v>44658</v>
      </c>
      <c r="U1179" t="str">
        <f t="shared" si="80"/>
        <v>Unaudited</v>
      </c>
    </row>
    <row r="1180" spans="1:21" x14ac:dyDescent="0.25">
      <c r="A1180" t="s">
        <v>437</v>
      </c>
      <c r="B1180" t="s">
        <v>1366</v>
      </c>
      <c r="C1180" t="s">
        <v>1367</v>
      </c>
      <c r="D1180" s="15">
        <v>1900</v>
      </c>
      <c r="E1180" s="121">
        <v>1</v>
      </c>
      <c r="F1180" t="s">
        <v>438</v>
      </c>
      <c r="G1180" s="121">
        <v>91</v>
      </c>
      <c r="H1180" t="s">
        <v>384</v>
      </c>
      <c r="I1180" t="s">
        <v>488</v>
      </c>
      <c r="J1180" t="s">
        <v>433</v>
      </c>
      <c r="K1180" t="s">
        <v>6</v>
      </c>
      <c r="L1180" s="758" t="s">
        <v>72</v>
      </c>
      <c r="M1180" t="s">
        <v>164</v>
      </c>
      <c r="N1180" s="681">
        <f t="shared" ca="1" si="77"/>
        <v>64.183774883834957</v>
      </c>
      <c r="O1180" s="681">
        <f t="shared" ca="1" si="77"/>
        <v>53.969906115313904</v>
      </c>
      <c r="P1180" s="681">
        <f t="shared" ca="1" si="77"/>
        <v>10.213868768521056</v>
      </c>
      <c r="Q1180" s="681">
        <f t="shared" ca="1" si="77"/>
        <v>0</v>
      </c>
      <c r="R1180" s="681">
        <f t="shared" ca="1" si="77"/>
        <v>0</v>
      </c>
      <c r="S1180" t="str">
        <f t="shared" si="78"/>
        <v>ASR_Financial_Report_SHP21Final</v>
      </c>
      <c r="T1180" s="960">
        <f t="shared" si="79"/>
        <v>44658</v>
      </c>
      <c r="U1180" t="str">
        <f t="shared" si="80"/>
        <v>Unaudited</v>
      </c>
    </row>
    <row r="1181" spans="1:21" x14ac:dyDescent="0.25">
      <c r="A1181" t="s">
        <v>437</v>
      </c>
      <c r="B1181" t="s">
        <v>1366</v>
      </c>
      <c r="C1181" t="s">
        <v>1367</v>
      </c>
      <c r="D1181" s="15">
        <v>1900</v>
      </c>
      <c r="E1181" s="121">
        <v>1</v>
      </c>
      <c r="F1181" t="s">
        <v>438</v>
      </c>
      <c r="G1181" s="121">
        <v>91</v>
      </c>
      <c r="H1181" t="s">
        <v>384</v>
      </c>
      <c r="I1181" t="s">
        <v>488</v>
      </c>
      <c r="J1181" t="s">
        <v>433</v>
      </c>
      <c r="K1181" t="s">
        <v>6</v>
      </c>
      <c r="L1181" s="758">
        <v>3.4</v>
      </c>
      <c r="M1181" t="s">
        <v>461</v>
      </c>
      <c r="N1181" s="681">
        <f t="shared" ca="1" si="77"/>
        <v>0</v>
      </c>
      <c r="O1181" s="681">
        <f t="shared" ca="1" si="77"/>
        <v>0</v>
      </c>
      <c r="P1181" s="681">
        <f t="shared" ca="1" si="77"/>
        <v>0</v>
      </c>
      <c r="Q1181" s="681">
        <f t="shared" ca="1" si="77"/>
        <v>0</v>
      </c>
      <c r="R1181" s="681">
        <f t="shared" ca="1" si="77"/>
        <v>0</v>
      </c>
      <c r="S1181" t="str">
        <f t="shared" si="78"/>
        <v>ASR_Financial_Report_SHP21Final</v>
      </c>
      <c r="T1181" s="960">
        <f t="shared" si="79"/>
        <v>44658</v>
      </c>
      <c r="U1181" t="str">
        <f t="shared" si="80"/>
        <v>Unaudited</v>
      </c>
    </row>
    <row r="1182" spans="1:21" x14ac:dyDescent="0.25">
      <c r="A1182" t="s">
        <v>437</v>
      </c>
      <c r="B1182" t="s">
        <v>1366</v>
      </c>
      <c r="C1182" t="s">
        <v>1367</v>
      </c>
      <c r="D1182" s="15">
        <v>1900</v>
      </c>
      <c r="E1182" s="121">
        <v>1</v>
      </c>
      <c r="F1182" t="s">
        <v>438</v>
      </c>
      <c r="G1182" s="121">
        <v>91</v>
      </c>
      <c r="H1182" t="s">
        <v>384</v>
      </c>
      <c r="I1182" t="s">
        <v>488</v>
      </c>
      <c r="J1182" t="s">
        <v>433</v>
      </c>
      <c r="K1182" t="s">
        <v>434</v>
      </c>
      <c r="L1182" s="758">
        <v>4.5</v>
      </c>
      <c r="M1182" t="s">
        <v>32</v>
      </c>
      <c r="N1182" s="681">
        <f t="shared" ca="1" si="77"/>
        <v>0</v>
      </c>
      <c r="O1182" s="681">
        <f t="shared" ca="1" si="77"/>
        <v>0</v>
      </c>
      <c r="P1182" s="681">
        <f t="shared" ca="1" si="77"/>
        <v>0</v>
      </c>
      <c r="Q1182" s="681">
        <f t="shared" ca="1" si="77"/>
        <v>0</v>
      </c>
      <c r="R1182" s="681">
        <f t="shared" ca="1" si="77"/>
        <v>0</v>
      </c>
      <c r="S1182" t="str">
        <f t="shared" si="78"/>
        <v>ASR_Financial_Report_SHP21Final</v>
      </c>
      <c r="T1182" s="960">
        <f t="shared" si="79"/>
        <v>44658</v>
      </c>
      <c r="U1182" t="str">
        <f t="shared" si="80"/>
        <v>Unaudited</v>
      </c>
    </row>
    <row r="1183" spans="1:21" x14ac:dyDescent="0.25">
      <c r="A1183" t="s">
        <v>437</v>
      </c>
      <c r="B1183" t="s">
        <v>1366</v>
      </c>
      <c r="C1183" t="s">
        <v>1367</v>
      </c>
      <c r="D1183" s="15">
        <v>1900</v>
      </c>
      <c r="E1183" s="121">
        <v>1</v>
      </c>
      <c r="F1183" t="s">
        <v>438</v>
      </c>
      <c r="G1183" s="121">
        <v>91</v>
      </c>
      <c r="H1183" t="s">
        <v>384</v>
      </c>
      <c r="I1183" t="s">
        <v>488</v>
      </c>
      <c r="J1183" t="s">
        <v>433</v>
      </c>
      <c r="K1183" t="s">
        <v>434</v>
      </c>
      <c r="L1183" s="758" t="s">
        <v>925</v>
      </c>
      <c r="M1183" t="s">
        <v>916</v>
      </c>
      <c r="N1183" s="681">
        <f t="shared" ca="1" si="77"/>
        <v>0</v>
      </c>
      <c r="O1183" s="681">
        <f t="shared" ca="1" si="77"/>
        <v>0</v>
      </c>
      <c r="P1183" s="681">
        <f t="shared" ca="1" si="77"/>
        <v>0</v>
      </c>
      <c r="Q1183" s="681">
        <f t="shared" ca="1" si="77"/>
        <v>0</v>
      </c>
      <c r="R1183" s="681">
        <f t="shared" ca="1" si="77"/>
        <v>0</v>
      </c>
      <c r="S1183" t="str">
        <f t="shared" si="78"/>
        <v>ASR_Financial_Report_SHP21Final</v>
      </c>
      <c r="T1183" s="960">
        <f t="shared" si="79"/>
        <v>44658</v>
      </c>
      <c r="U1183" t="str">
        <f t="shared" si="80"/>
        <v>Unaudited</v>
      </c>
    </row>
    <row r="1184" spans="1:21" x14ac:dyDescent="0.25">
      <c r="A1184" t="s">
        <v>437</v>
      </c>
      <c r="B1184" t="s">
        <v>1366</v>
      </c>
      <c r="C1184" t="s">
        <v>1367</v>
      </c>
      <c r="D1184" s="15">
        <v>1900</v>
      </c>
      <c r="E1184" s="121">
        <v>1</v>
      </c>
      <c r="F1184" t="s">
        <v>438</v>
      </c>
      <c r="G1184" s="121">
        <v>91</v>
      </c>
      <c r="H1184" t="s">
        <v>384</v>
      </c>
      <c r="I1184" t="s">
        <v>488</v>
      </c>
      <c r="J1184" t="s">
        <v>433</v>
      </c>
      <c r="K1184" t="s">
        <v>434</v>
      </c>
      <c r="L1184" s="758" t="s">
        <v>193</v>
      </c>
      <c r="M1184" t="s">
        <v>40</v>
      </c>
      <c r="N1184" s="681">
        <f t="shared" ca="1" si="77"/>
        <v>0</v>
      </c>
      <c r="O1184" s="681">
        <f t="shared" ca="1" si="77"/>
        <v>0</v>
      </c>
      <c r="P1184" s="681">
        <f t="shared" ca="1" si="77"/>
        <v>0</v>
      </c>
      <c r="Q1184" s="681">
        <f t="shared" ca="1" si="77"/>
        <v>0</v>
      </c>
      <c r="R1184" s="681">
        <f t="shared" ca="1" si="77"/>
        <v>0</v>
      </c>
      <c r="S1184" t="str">
        <f t="shared" si="78"/>
        <v>ASR_Financial_Report_SHP21Final</v>
      </c>
      <c r="T1184" s="960">
        <f t="shared" si="79"/>
        <v>44658</v>
      </c>
      <c r="U1184" t="str">
        <f t="shared" si="80"/>
        <v>Unaudited</v>
      </c>
    </row>
    <row r="1185" spans="1:21" x14ac:dyDescent="0.25">
      <c r="A1185" t="s">
        <v>437</v>
      </c>
      <c r="B1185" t="s">
        <v>1366</v>
      </c>
      <c r="C1185" t="s">
        <v>1367</v>
      </c>
      <c r="D1185" s="15">
        <v>1900</v>
      </c>
      <c r="E1185" s="121">
        <v>1</v>
      </c>
      <c r="F1185" t="s">
        <v>438</v>
      </c>
      <c r="G1185" s="121">
        <v>91</v>
      </c>
      <c r="H1185" t="s">
        <v>384</v>
      </c>
      <c r="I1185" t="s">
        <v>488</v>
      </c>
      <c r="J1185" t="s">
        <v>433</v>
      </c>
      <c r="K1185" t="s">
        <v>434</v>
      </c>
      <c r="L1185" s="758" t="s">
        <v>192</v>
      </c>
      <c r="M1185" t="s">
        <v>329</v>
      </c>
      <c r="N1185" s="681">
        <f t="shared" ca="1" si="77"/>
        <v>0</v>
      </c>
      <c r="O1185" s="681">
        <f t="shared" ca="1" si="77"/>
        <v>0</v>
      </c>
      <c r="P1185" s="681">
        <f t="shared" ca="1" si="77"/>
        <v>0</v>
      </c>
      <c r="Q1185" s="681">
        <f t="shared" ca="1" si="77"/>
        <v>0</v>
      </c>
      <c r="R1185" s="681">
        <f t="shared" ca="1" si="77"/>
        <v>0</v>
      </c>
      <c r="S1185" t="str">
        <f t="shared" si="78"/>
        <v>ASR_Financial_Report_SHP21Final</v>
      </c>
      <c r="T1185" s="960">
        <f t="shared" si="79"/>
        <v>44658</v>
      </c>
      <c r="U1185" t="str">
        <f t="shared" si="80"/>
        <v>Unaudited</v>
      </c>
    </row>
    <row r="1186" spans="1:21" x14ac:dyDescent="0.25">
      <c r="A1186" t="s">
        <v>437</v>
      </c>
      <c r="B1186" t="s">
        <v>1366</v>
      </c>
      <c r="C1186" t="s">
        <v>1367</v>
      </c>
      <c r="D1186" s="15">
        <v>1900</v>
      </c>
      <c r="E1186" s="121">
        <v>1</v>
      </c>
      <c r="F1186" t="s">
        <v>438</v>
      </c>
      <c r="G1186" s="121">
        <v>91</v>
      </c>
      <c r="H1186" t="s">
        <v>384</v>
      </c>
      <c r="I1186" t="s">
        <v>488</v>
      </c>
      <c r="J1186" t="s">
        <v>450</v>
      </c>
      <c r="K1186" t="s">
        <v>435</v>
      </c>
      <c r="L1186" s="758" t="s">
        <v>79</v>
      </c>
      <c r="M1186" t="s">
        <v>27</v>
      </c>
      <c r="N1186" s="681">
        <f t="shared" ca="1" si="77"/>
        <v>-3015894.6736331377</v>
      </c>
      <c r="O1186" s="681">
        <f t="shared" ca="1" si="77"/>
        <v>-1322256.642164649</v>
      </c>
      <c r="P1186" s="681">
        <f t="shared" ca="1" si="77"/>
        <v>-1693638.031468489</v>
      </c>
      <c r="Q1186" s="681">
        <f t="shared" ca="1" si="77"/>
        <v>0</v>
      </c>
      <c r="R1186" s="681">
        <f t="shared" ca="1" si="77"/>
        <v>0</v>
      </c>
      <c r="S1186" t="str">
        <f t="shared" si="78"/>
        <v>ASR_Financial_Report_SHP21Final</v>
      </c>
      <c r="T1186" s="960">
        <f t="shared" si="79"/>
        <v>44658</v>
      </c>
      <c r="U1186" t="str">
        <f t="shared" si="80"/>
        <v>Unaudited</v>
      </c>
    </row>
    <row r="1187" spans="1:21" x14ac:dyDescent="0.25">
      <c r="A1187" t="s">
        <v>437</v>
      </c>
      <c r="B1187" t="s">
        <v>1366</v>
      </c>
      <c r="C1187" t="s">
        <v>1367</v>
      </c>
      <c r="D1187" s="15">
        <v>1900</v>
      </c>
      <c r="E1187" s="121">
        <v>1</v>
      </c>
      <c r="F1187" t="s">
        <v>438</v>
      </c>
      <c r="G1187" s="121">
        <v>91</v>
      </c>
      <c r="H1187" t="s">
        <v>384</v>
      </c>
      <c r="I1187" t="s">
        <v>488</v>
      </c>
      <c r="J1187" t="s">
        <v>450</v>
      </c>
      <c r="K1187" t="s">
        <v>435</v>
      </c>
      <c r="L1187" s="758" t="s">
        <v>80</v>
      </c>
      <c r="M1187" t="s">
        <v>97</v>
      </c>
      <c r="N1187" s="681">
        <f t="shared" ca="1" si="77"/>
        <v>3610532.6956523154</v>
      </c>
      <c r="O1187" s="681">
        <f t="shared" ca="1" si="77"/>
        <v>1620568.1643272475</v>
      </c>
      <c r="P1187" s="681">
        <f t="shared" ca="1" si="77"/>
        <v>1989964.5313250679</v>
      </c>
      <c r="Q1187" s="681">
        <f t="shared" ca="1" si="77"/>
        <v>0</v>
      </c>
      <c r="R1187" s="681">
        <f t="shared" ca="1" si="77"/>
        <v>0</v>
      </c>
      <c r="S1187" t="str">
        <f t="shared" si="78"/>
        <v>ASR_Financial_Report_SHP21Final</v>
      </c>
      <c r="T1187" s="960">
        <f t="shared" si="79"/>
        <v>44658</v>
      </c>
      <c r="U1187" t="str">
        <f t="shared" si="80"/>
        <v>Unaudited</v>
      </c>
    </row>
    <row r="1188" spans="1:21" x14ac:dyDescent="0.25">
      <c r="A1188" t="s">
        <v>437</v>
      </c>
      <c r="B1188" t="s">
        <v>1366</v>
      </c>
      <c r="C1188" t="s">
        <v>1367</v>
      </c>
      <c r="D1188" s="15">
        <v>1900</v>
      </c>
      <c r="E1188" s="121">
        <v>1</v>
      </c>
      <c r="F1188" t="s">
        <v>438</v>
      </c>
      <c r="G1188" s="121">
        <v>91</v>
      </c>
      <c r="H1188" t="s">
        <v>384</v>
      </c>
      <c r="I1188" t="s">
        <v>488</v>
      </c>
      <c r="J1188" t="s">
        <v>450</v>
      </c>
      <c r="K1188" t="s">
        <v>435</v>
      </c>
      <c r="L1188" s="758" t="s">
        <v>81</v>
      </c>
      <c r="M1188" t="s">
        <v>98</v>
      </c>
      <c r="N1188" s="681">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133609.0249131766</v>
      </c>
      <c r="O1188" s="681">
        <f t="shared" ca="1" si="81"/>
        <v>59952.304007049206</v>
      </c>
      <c r="P1188" s="681">
        <f t="shared" ca="1" si="81"/>
        <v>73656.720906127404</v>
      </c>
      <c r="Q1188" s="681">
        <f t="shared" ca="1" si="81"/>
        <v>0</v>
      </c>
      <c r="R1188" s="681">
        <f t="shared" ca="1" si="81"/>
        <v>0</v>
      </c>
      <c r="S1188" t="str">
        <f t="shared" si="78"/>
        <v>ASR_Financial_Report_SHP21Final</v>
      </c>
      <c r="T1188" s="960">
        <f t="shared" si="79"/>
        <v>44658</v>
      </c>
      <c r="U1188" t="str">
        <f t="shared" si="80"/>
        <v>Unaudited</v>
      </c>
    </row>
    <row r="1189" spans="1:21" x14ac:dyDescent="0.25">
      <c r="A1189" t="s">
        <v>437</v>
      </c>
      <c r="B1189" t="s">
        <v>1366</v>
      </c>
      <c r="C1189" t="s">
        <v>1367</v>
      </c>
      <c r="D1189" s="15">
        <v>1900</v>
      </c>
      <c r="E1189" s="121">
        <v>1</v>
      </c>
      <c r="F1189" t="s">
        <v>438</v>
      </c>
      <c r="G1189" s="121">
        <v>91</v>
      </c>
      <c r="H1189" t="s">
        <v>384</v>
      </c>
      <c r="I1189" t="s">
        <v>488</v>
      </c>
      <c r="J1189" t="s">
        <v>450</v>
      </c>
      <c r="K1189" t="s">
        <v>435</v>
      </c>
      <c r="L1189" s="758" t="s">
        <v>82</v>
      </c>
      <c r="M1189" t="s">
        <v>99</v>
      </c>
      <c r="N1189" s="681">
        <f t="shared" ca="1" si="81"/>
        <v>1370.3043275403929</v>
      </c>
      <c r="O1189" s="681">
        <f t="shared" ca="1" si="81"/>
        <v>614.87539243896379</v>
      </c>
      <c r="P1189" s="681">
        <f t="shared" ca="1" si="81"/>
        <v>755.42893510142903</v>
      </c>
      <c r="Q1189" s="681">
        <f t="shared" ca="1" si="81"/>
        <v>0</v>
      </c>
      <c r="R1189" s="681">
        <f t="shared" ca="1" si="81"/>
        <v>0</v>
      </c>
      <c r="S1189" t="str">
        <f t="shared" si="78"/>
        <v>ASR_Financial_Report_SHP21Final</v>
      </c>
      <c r="T1189" s="960">
        <f t="shared" si="79"/>
        <v>44658</v>
      </c>
      <c r="U1189" t="str">
        <f t="shared" si="80"/>
        <v>Unaudited</v>
      </c>
    </row>
    <row r="1190" spans="1:21" x14ac:dyDescent="0.25">
      <c r="A1190" t="s">
        <v>437</v>
      </c>
      <c r="B1190" t="s">
        <v>1366</v>
      </c>
      <c r="C1190" t="s">
        <v>1367</v>
      </c>
      <c r="D1190" s="15">
        <v>1900</v>
      </c>
      <c r="E1190" s="121">
        <v>1</v>
      </c>
      <c r="F1190" t="s">
        <v>438</v>
      </c>
      <c r="G1190" s="121">
        <v>91</v>
      </c>
      <c r="H1190" t="s">
        <v>384</v>
      </c>
      <c r="I1190" t="s">
        <v>488</v>
      </c>
      <c r="J1190" t="s">
        <v>450</v>
      </c>
      <c r="K1190" t="s">
        <v>435</v>
      </c>
      <c r="L1190" s="758" t="s">
        <v>216</v>
      </c>
      <c r="M1190" t="s">
        <v>100</v>
      </c>
      <c r="N1190" s="681">
        <f t="shared" ca="1" si="81"/>
        <v>-2258.4923054827564</v>
      </c>
      <c r="O1190" s="681">
        <f t="shared" ca="1" si="81"/>
        <v>-1013.4181982382706</v>
      </c>
      <c r="P1190" s="681">
        <f t="shared" ca="1" si="81"/>
        <v>-1245.0741072444857</v>
      </c>
      <c r="Q1190" s="681">
        <f t="shared" ca="1" si="81"/>
        <v>0</v>
      </c>
      <c r="R1190" s="681">
        <f t="shared" ca="1" si="81"/>
        <v>0</v>
      </c>
      <c r="S1190" t="str">
        <f t="shared" si="78"/>
        <v>ASR_Financial_Report_SHP21Final</v>
      </c>
      <c r="T1190" s="960">
        <f t="shared" si="79"/>
        <v>44658</v>
      </c>
      <c r="U1190" t="str">
        <f t="shared" si="80"/>
        <v>Unaudited</v>
      </c>
    </row>
    <row r="1191" spans="1:21" x14ac:dyDescent="0.25">
      <c r="A1191" t="s">
        <v>437</v>
      </c>
      <c r="B1191" t="s">
        <v>1366</v>
      </c>
      <c r="C1191" t="s">
        <v>1367</v>
      </c>
      <c r="D1191" s="15">
        <v>1900</v>
      </c>
      <c r="E1191" s="121">
        <v>1</v>
      </c>
      <c r="F1191" t="s">
        <v>438</v>
      </c>
      <c r="G1191" s="121">
        <v>91</v>
      </c>
      <c r="H1191" t="s">
        <v>384</v>
      </c>
      <c r="I1191" t="s">
        <v>488</v>
      </c>
      <c r="J1191" t="s">
        <v>450</v>
      </c>
      <c r="K1191" t="s">
        <v>435</v>
      </c>
      <c r="L1191" s="758" t="s">
        <v>215</v>
      </c>
      <c r="M1191" t="s">
        <v>28</v>
      </c>
      <c r="N1191" s="681">
        <f t="shared" ca="1" si="81"/>
        <v>38125.537403267081</v>
      </c>
      <c r="O1191" s="681">
        <f t="shared" ca="1" si="81"/>
        <v>17107.480653482224</v>
      </c>
      <c r="P1191" s="681">
        <f t="shared" ca="1" si="81"/>
        <v>21018.056749784857</v>
      </c>
      <c r="Q1191" s="681">
        <f t="shared" ca="1" si="81"/>
        <v>0</v>
      </c>
      <c r="R1191" s="681">
        <f t="shared" ca="1" si="81"/>
        <v>0</v>
      </c>
      <c r="S1191" t="str">
        <f t="shared" si="78"/>
        <v>ASR_Financial_Report_SHP21Final</v>
      </c>
      <c r="T1191" s="960">
        <f t="shared" si="79"/>
        <v>44658</v>
      </c>
      <c r="U1191" t="str">
        <f t="shared" si="80"/>
        <v>Unaudited</v>
      </c>
    </row>
    <row r="1192" spans="1:21" x14ac:dyDescent="0.25">
      <c r="A1192" t="s">
        <v>437</v>
      </c>
      <c r="B1192" t="s">
        <v>1366</v>
      </c>
      <c r="C1192" t="s">
        <v>1367</v>
      </c>
      <c r="D1192" s="15">
        <v>1900</v>
      </c>
      <c r="E1192" s="121">
        <v>1</v>
      </c>
      <c r="F1192" t="s">
        <v>438</v>
      </c>
      <c r="G1192" s="121">
        <v>91</v>
      </c>
      <c r="H1192" t="s">
        <v>384</v>
      </c>
      <c r="I1192" t="s">
        <v>488</v>
      </c>
      <c r="J1192" t="s">
        <v>436</v>
      </c>
      <c r="K1192" t="s">
        <v>436</v>
      </c>
      <c r="L1192" s="758" t="s">
        <v>84</v>
      </c>
      <c r="M1192" t="s">
        <v>327</v>
      </c>
      <c r="N1192" s="681">
        <f t="shared" ca="1" si="81"/>
        <v>0</v>
      </c>
      <c r="O1192" s="681">
        <f t="shared" ca="1" si="81"/>
        <v>0</v>
      </c>
      <c r="P1192" s="681">
        <f t="shared" ca="1" si="81"/>
        <v>0</v>
      </c>
      <c r="Q1192" s="681">
        <f t="shared" ca="1" si="81"/>
        <v>0</v>
      </c>
      <c r="R1192" s="681">
        <f t="shared" ca="1" si="81"/>
        <v>0</v>
      </c>
      <c r="S1192" t="str">
        <f t="shared" si="78"/>
        <v>ASR_Financial_Report_SHP21Final</v>
      </c>
      <c r="T1192" s="960">
        <f t="shared" si="79"/>
        <v>44658</v>
      </c>
      <c r="U1192" t="str">
        <f t="shared" si="80"/>
        <v>Unaudited</v>
      </c>
    </row>
    <row r="1193" spans="1:21" x14ac:dyDescent="0.25">
      <c r="A1193" t="s">
        <v>437</v>
      </c>
      <c r="B1193" t="s">
        <v>1366</v>
      </c>
      <c r="C1193" t="s">
        <v>1367</v>
      </c>
      <c r="D1193" s="15">
        <v>1900</v>
      </c>
      <c r="E1193" s="121">
        <v>1</v>
      </c>
      <c r="F1193" t="s">
        <v>438</v>
      </c>
      <c r="G1193" s="121">
        <v>91</v>
      </c>
      <c r="H1193" t="s">
        <v>384</v>
      </c>
      <c r="I1193" t="s">
        <v>488</v>
      </c>
      <c r="J1193" t="s">
        <v>436</v>
      </c>
      <c r="K1193" t="s">
        <v>436</v>
      </c>
      <c r="L1193" s="758" t="s">
        <v>85</v>
      </c>
      <c r="M1193" t="s">
        <v>325</v>
      </c>
      <c r="N1193" s="681">
        <f t="shared" ca="1" si="81"/>
        <v>0</v>
      </c>
      <c r="O1193" s="681">
        <f t="shared" ca="1" si="81"/>
        <v>0</v>
      </c>
      <c r="P1193" s="681">
        <f t="shared" ca="1" si="81"/>
        <v>0</v>
      </c>
      <c r="Q1193" s="681">
        <f t="shared" ca="1" si="81"/>
        <v>0</v>
      </c>
      <c r="R1193" s="681">
        <f t="shared" ca="1" si="81"/>
        <v>0</v>
      </c>
      <c r="S1193" t="str">
        <f t="shared" si="78"/>
        <v>ASR_Financial_Report_SHP21Final</v>
      </c>
      <c r="T1193" s="960">
        <f t="shared" si="79"/>
        <v>44658</v>
      </c>
      <c r="U1193" t="str">
        <f t="shared" si="80"/>
        <v>Unaudited</v>
      </c>
    </row>
    <row r="1194" spans="1:21" x14ac:dyDescent="0.25">
      <c r="A1194" t="s">
        <v>437</v>
      </c>
      <c r="B1194" t="s">
        <v>1366</v>
      </c>
      <c r="C1194" t="s">
        <v>1367</v>
      </c>
      <c r="D1194" s="15">
        <v>1900</v>
      </c>
      <c r="E1194" s="121">
        <v>1</v>
      </c>
      <c r="F1194" t="s">
        <v>438</v>
      </c>
      <c r="G1194" s="121">
        <v>91</v>
      </c>
      <c r="H1194" t="s">
        <v>384</v>
      </c>
      <c r="I1194" t="s">
        <v>488</v>
      </c>
      <c r="J1194" t="s">
        <v>436</v>
      </c>
      <c r="K1194" t="s">
        <v>436</v>
      </c>
      <c r="L1194" s="758" t="s">
        <v>86</v>
      </c>
      <c r="M1194" t="s">
        <v>494</v>
      </c>
      <c r="N1194" s="681">
        <f t="shared" ca="1" si="81"/>
        <v>0</v>
      </c>
      <c r="O1194" s="681">
        <f t="shared" ca="1" si="81"/>
        <v>0</v>
      </c>
      <c r="P1194" s="681">
        <f t="shared" ca="1" si="81"/>
        <v>0</v>
      </c>
      <c r="Q1194" s="681">
        <f t="shared" ca="1" si="81"/>
        <v>0</v>
      </c>
      <c r="R1194" s="681">
        <f t="shared" ca="1" si="81"/>
        <v>0</v>
      </c>
      <c r="S1194" t="str">
        <f t="shared" si="78"/>
        <v>ASR_Financial_Report_SHP21Final</v>
      </c>
      <c r="T1194" s="960">
        <f t="shared" si="79"/>
        <v>44658</v>
      </c>
      <c r="U1194" t="str">
        <f t="shared" si="80"/>
        <v>Unaudited</v>
      </c>
    </row>
    <row r="1195" spans="1:21" x14ac:dyDescent="0.25">
      <c r="A1195" t="s">
        <v>437</v>
      </c>
      <c r="B1195" t="s">
        <v>1366</v>
      </c>
      <c r="C1195" t="s">
        <v>1367</v>
      </c>
      <c r="D1195" s="15">
        <v>1900</v>
      </c>
      <c r="E1195" s="121">
        <v>1</v>
      </c>
      <c r="F1195" t="s">
        <v>438</v>
      </c>
      <c r="G1195" s="121">
        <v>91</v>
      </c>
      <c r="H1195" t="s">
        <v>384</v>
      </c>
      <c r="I1195" t="s">
        <v>488</v>
      </c>
      <c r="J1195" t="s">
        <v>436</v>
      </c>
      <c r="K1195" t="s">
        <v>436</v>
      </c>
      <c r="L1195" s="758" t="s">
        <v>87</v>
      </c>
      <c r="M1195" t="s">
        <v>495</v>
      </c>
      <c r="N1195" s="681">
        <f t="shared" ca="1" si="81"/>
        <v>0</v>
      </c>
      <c r="O1195" s="681">
        <f t="shared" ca="1" si="81"/>
        <v>0</v>
      </c>
      <c r="P1195" s="681">
        <f t="shared" ca="1" si="81"/>
        <v>0</v>
      </c>
      <c r="Q1195" s="681">
        <f t="shared" ca="1" si="81"/>
        <v>0</v>
      </c>
      <c r="R1195" s="681">
        <f t="shared" ca="1" si="81"/>
        <v>0</v>
      </c>
      <c r="S1195" t="str">
        <f t="shared" si="78"/>
        <v>ASR_Financial_Report_SHP21Final</v>
      </c>
      <c r="T1195" s="960">
        <f t="shared" si="79"/>
        <v>44658</v>
      </c>
      <c r="U1195" t="str">
        <f t="shared" si="80"/>
        <v>Unaudited</v>
      </c>
    </row>
    <row r="1196" spans="1:21" x14ac:dyDescent="0.25">
      <c r="A1196" t="s">
        <v>437</v>
      </c>
      <c r="B1196" t="s">
        <v>1366</v>
      </c>
      <c r="C1196" t="s">
        <v>1367</v>
      </c>
      <c r="D1196" s="15">
        <v>1900</v>
      </c>
      <c r="E1196" s="121">
        <v>1</v>
      </c>
      <c r="F1196" t="s">
        <v>438</v>
      </c>
      <c r="G1196" s="121">
        <v>91</v>
      </c>
      <c r="H1196" t="s">
        <v>384</v>
      </c>
      <c r="I1196" t="s">
        <v>488</v>
      </c>
      <c r="J1196" t="s">
        <v>436</v>
      </c>
      <c r="K1196" t="s">
        <v>436</v>
      </c>
      <c r="L1196" s="758" t="s">
        <v>213</v>
      </c>
      <c r="M1196" t="s">
        <v>496</v>
      </c>
      <c r="N1196" s="681">
        <f t="shared" ca="1" si="81"/>
        <v>0</v>
      </c>
      <c r="O1196" s="681">
        <f t="shared" ca="1" si="81"/>
        <v>0</v>
      </c>
      <c r="P1196" s="681">
        <f t="shared" ca="1" si="81"/>
        <v>0</v>
      </c>
      <c r="Q1196" s="681">
        <f t="shared" ca="1" si="81"/>
        <v>0</v>
      </c>
      <c r="R1196" s="681">
        <f t="shared" ca="1" si="81"/>
        <v>0</v>
      </c>
      <c r="S1196" t="str">
        <f t="shared" si="78"/>
        <v>ASR_Financial_Report_SHP21Final</v>
      </c>
      <c r="T1196" s="960">
        <f t="shared" si="79"/>
        <v>44658</v>
      </c>
      <c r="U1196" t="str">
        <f t="shared" si="80"/>
        <v>Unaudited</v>
      </c>
    </row>
    <row r="1197" spans="1:21" x14ac:dyDescent="0.25">
      <c r="A1197" t="s">
        <v>437</v>
      </c>
      <c r="B1197" t="s">
        <v>1366</v>
      </c>
      <c r="C1197" t="s">
        <v>1367</v>
      </c>
      <c r="D1197" s="15">
        <v>1900</v>
      </c>
      <c r="E1197" s="121">
        <v>1</v>
      </c>
      <c r="F1197" t="s">
        <v>438</v>
      </c>
      <c r="G1197" s="121">
        <v>91</v>
      </c>
      <c r="H1197" t="s">
        <v>384</v>
      </c>
      <c r="I1197" t="s">
        <v>489</v>
      </c>
      <c r="J1197" t="s">
        <v>26</v>
      </c>
      <c r="K1197" t="s">
        <v>26</v>
      </c>
      <c r="L1197" s="758" t="s">
        <v>204</v>
      </c>
      <c r="M1197" t="s">
        <v>26</v>
      </c>
      <c r="N1197" s="681">
        <f t="shared" ca="1" si="81"/>
        <v>188643.35578811407</v>
      </c>
      <c r="O1197" s="681">
        <f t="shared" ca="1" si="81"/>
        <v>0</v>
      </c>
      <c r="P1197" s="681">
        <f t="shared" ca="1" si="81"/>
        <v>0</v>
      </c>
      <c r="Q1197" s="681">
        <f t="shared" ca="1" si="81"/>
        <v>0</v>
      </c>
      <c r="R1197" s="681">
        <f t="shared" ca="1" si="81"/>
        <v>0</v>
      </c>
      <c r="S1197" t="str">
        <f t="shared" si="78"/>
        <v>ASR_Financial_Report_SHP21Final</v>
      </c>
      <c r="T1197" s="960">
        <f t="shared" si="79"/>
        <v>44658</v>
      </c>
      <c r="U1197" t="str">
        <f t="shared" si="80"/>
        <v>Unaudited</v>
      </c>
    </row>
    <row r="1198" spans="1:21" x14ac:dyDescent="0.25">
      <c r="A1198" t="s">
        <v>437</v>
      </c>
      <c r="B1198" t="s">
        <v>1366</v>
      </c>
      <c r="C1198" t="s">
        <v>1367</v>
      </c>
      <c r="D1198" s="15">
        <v>1900</v>
      </c>
      <c r="E1198" s="121">
        <v>1</v>
      </c>
      <c r="F1198" t="s">
        <v>439</v>
      </c>
      <c r="G1198" s="121">
        <v>182</v>
      </c>
      <c r="H1198" t="s">
        <v>384</v>
      </c>
      <c r="I1198" t="s">
        <v>432</v>
      </c>
      <c r="J1198" t="s">
        <v>432</v>
      </c>
      <c r="K1198" t="s">
        <v>432</v>
      </c>
      <c r="M1198" t="s">
        <v>432</v>
      </c>
      <c r="N1198" s="681">
        <f t="shared" ca="1" si="81"/>
        <v>3998</v>
      </c>
      <c r="O1198" s="681">
        <f t="shared" ca="1" si="81"/>
        <v>1907</v>
      </c>
      <c r="P1198" s="681">
        <f t="shared" ca="1" si="81"/>
        <v>2091</v>
      </c>
      <c r="Q1198" s="681">
        <f t="shared" ca="1" si="81"/>
        <v>0</v>
      </c>
      <c r="R1198" s="681">
        <f t="shared" ca="1" si="81"/>
        <v>0</v>
      </c>
      <c r="S1198" t="str">
        <f t="shared" si="78"/>
        <v>ASR_Financial_Report_SHP21Final</v>
      </c>
      <c r="T1198" s="960">
        <f t="shared" si="79"/>
        <v>44658</v>
      </c>
      <c r="U1198" t="str">
        <f t="shared" si="80"/>
        <v>Unaudited</v>
      </c>
    </row>
    <row r="1199" spans="1:21" x14ac:dyDescent="0.25">
      <c r="A1199" t="s">
        <v>437</v>
      </c>
      <c r="B1199" t="s">
        <v>1366</v>
      </c>
      <c r="C1199" t="s">
        <v>1367</v>
      </c>
      <c r="D1199" s="15">
        <v>1900</v>
      </c>
      <c r="E1199" s="121">
        <v>1</v>
      </c>
      <c r="F1199" t="s">
        <v>439</v>
      </c>
      <c r="G1199" s="121">
        <v>182</v>
      </c>
      <c r="H1199" t="s">
        <v>384</v>
      </c>
      <c r="I1199" t="s">
        <v>487</v>
      </c>
      <c r="J1199" t="s">
        <v>12</v>
      </c>
      <c r="K1199" t="s">
        <v>12</v>
      </c>
      <c r="L1199" s="758">
        <v>1.1000000000000001</v>
      </c>
      <c r="M1199" t="s">
        <v>12</v>
      </c>
      <c r="N1199" s="681">
        <f t="shared" ca="1" si="81"/>
        <v>13908960.32</v>
      </c>
      <c r="O1199" s="681">
        <f t="shared" ca="1" si="81"/>
        <v>0</v>
      </c>
      <c r="P1199" s="681">
        <f t="shared" ca="1" si="81"/>
        <v>0</v>
      </c>
      <c r="Q1199" s="681">
        <f t="shared" ca="1" si="81"/>
        <v>0</v>
      </c>
      <c r="R1199" s="681">
        <f t="shared" ca="1" si="81"/>
        <v>0</v>
      </c>
      <c r="S1199" t="str">
        <f t="shared" si="78"/>
        <v>ASR_Financial_Report_SHP21Final</v>
      </c>
      <c r="T1199" s="960">
        <f t="shared" si="79"/>
        <v>44658</v>
      </c>
      <c r="U1199" t="str">
        <f t="shared" si="80"/>
        <v>Unaudited</v>
      </c>
    </row>
    <row r="1200" spans="1:21" x14ac:dyDescent="0.25">
      <c r="A1200" t="s">
        <v>437</v>
      </c>
      <c r="B1200" t="s">
        <v>1366</v>
      </c>
      <c r="C1200" t="s">
        <v>1367</v>
      </c>
      <c r="D1200" s="15">
        <v>1900</v>
      </c>
      <c r="E1200" s="121">
        <v>1</v>
      </c>
      <c r="F1200" t="s">
        <v>439</v>
      </c>
      <c r="G1200" s="121">
        <v>182</v>
      </c>
      <c r="H1200" t="s">
        <v>384</v>
      </c>
      <c r="I1200" t="s">
        <v>487</v>
      </c>
      <c r="J1200" t="s">
        <v>12</v>
      </c>
      <c r="K1200" t="s">
        <v>222</v>
      </c>
      <c r="L1200" s="758">
        <v>1.2</v>
      </c>
      <c r="M1200" t="s">
        <v>222</v>
      </c>
      <c r="N1200" s="681">
        <f t="shared" ca="1" si="81"/>
        <v>5449.3907259493499</v>
      </c>
      <c r="O1200" s="681">
        <f t="shared" ca="1" si="81"/>
        <v>0</v>
      </c>
      <c r="P1200" s="681">
        <f t="shared" ca="1" si="81"/>
        <v>0</v>
      </c>
      <c r="Q1200" s="681">
        <f t="shared" ca="1" si="81"/>
        <v>0</v>
      </c>
      <c r="R1200" s="681">
        <f t="shared" ca="1" si="81"/>
        <v>0</v>
      </c>
      <c r="S1200" t="str">
        <f t="shared" si="78"/>
        <v>ASR_Financial_Report_SHP21Final</v>
      </c>
      <c r="T1200" s="960">
        <f t="shared" si="79"/>
        <v>44658</v>
      </c>
      <c r="U1200" t="str">
        <f t="shared" si="80"/>
        <v>Unaudited</v>
      </c>
    </row>
    <row r="1201" spans="1:21" x14ac:dyDescent="0.25">
      <c r="A1201" t="s">
        <v>437</v>
      </c>
      <c r="B1201" t="s">
        <v>1366</v>
      </c>
      <c r="C1201" t="s">
        <v>1367</v>
      </c>
      <c r="D1201" s="15">
        <v>1900</v>
      </c>
      <c r="E1201" s="121">
        <v>1</v>
      </c>
      <c r="F1201" t="s">
        <v>439</v>
      </c>
      <c r="G1201" s="121">
        <v>182</v>
      </c>
      <c r="H1201" t="s">
        <v>384</v>
      </c>
      <c r="I1201" t="s">
        <v>487</v>
      </c>
      <c r="J1201" t="s">
        <v>12</v>
      </c>
      <c r="K1201" t="s">
        <v>1304</v>
      </c>
      <c r="L1201" s="758" t="s">
        <v>1300</v>
      </c>
      <c r="M1201" t="s">
        <v>1304</v>
      </c>
      <c r="N1201" s="681">
        <f t="shared" ca="1" si="81"/>
        <v>42801.860000000008</v>
      </c>
      <c r="O1201" s="681">
        <f t="shared" ca="1" si="81"/>
        <v>0</v>
      </c>
      <c r="P1201" s="681">
        <f t="shared" ca="1" si="81"/>
        <v>0</v>
      </c>
      <c r="Q1201" s="681">
        <f t="shared" ca="1" si="81"/>
        <v>0</v>
      </c>
      <c r="R1201" s="681">
        <f t="shared" ca="1" si="81"/>
        <v>0</v>
      </c>
      <c r="S1201" t="str">
        <f t="shared" si="78"/>
        <v>ASR_Financial_Report_SHP21Final</v>
      </c>
      <c r="T1201" s="960">
        <f t="shared" si="79"/>
        <v>44658</v>
      </c>
      <c r="U1201" t="str">
        <f t="shared" si="80"/>
        <v>Unaudited</v>
      </c>
    </row>
    <row r="1202" spans="1:21" x14ac:dyDescent="0.25">
      <c r="A1202" t="s">
        <v>437</v>
      </c>
      <c r="B1202" t="s">
        <v>1366</v>
      </c>
      <c r="C1202" t="s">
        <v>1367</v>
      </c>
      <c r="D1202" s="15">
        <v>1900</v>
      </c>
      <c r="E1202" s="121">
        <v>1</v>
      </c>
      <c r="F1202" t="s">
        <v>439</v>
      </c>
      <c r="G1202" s="121">
        <v>182</v>
      </c>
      <c r="H1202" t="s">
        <v>384</v>
      </c>
      <c r="I1202" t="s">
        <v>487</v>
      </c>
      <c r="J1202" t="s">
        <v>12</v>
      </c>
      <c r="K1202" t="s">
        <v>1306</v>
      </c>
      <c r="L1202" s="758" t="s">
        <v>1305</v>
      </c>
      <c r="M1202" t="s">
        <v>1306</v>
      </c>
      <c r="N1202" s="681">
        <f t="shared" ca="1" si="81"/>
        <v>-134634.75668058638</v>
      </c>
      <c r="O1202" s="681">
        <f t="shared" ca="1" si="81"/>
        <v>0</v>
      </c>
      <c r="P1202" s="681">
        <f t="shared" ca="1" si="81"/>
        <v>0</v>
      </c>
      <c r="Q1202" s="681">
        <f t="shared" ca="1" si="81"/>
        <v>0</v>
      </c>
      <c r="R1202" s="681">
        <f t="shared" ca="1" si="81"/>
        <v>0</v>
      </c>
      <c r="S1202" t="str">
        <f t="shared" si="78"/>
        <v>ASR_Financial_Report_SHP21Final</v>
      </c>
      <c r="T1202" s="960">
        <f t="shared" si="79"/>
        <v>44658</v>
      </c>
      <c r="U1202" t="str">
        <f t="shared" si="80"/>
        <v>Unaudited</v>
      </c>
    </row>
    <row r="1203" spans="1:21" x14ac:dyDescent="0.25">
      <c r="A1203" t="s">
        <v>437</v>
      </c>
      <c r="B1203" t="s">
        <v>1366</v>
      </c>
      <c r="C1203" t="s">
        <v>1367</v>
      </c>
      <c r="D1203" s="15">
        <v>1900</v>
      </c>
      <c r="E1203" s="121">
        <v>1</v>
      </c>
      <c r="F1203" t="s">
        <v>439</v>
      </c>
      <c r="G1203" s="121">
        <v>182</v>
      </c>
      <c r="H1203" t="s">
        <v>384</v>
      </c>
      <c r="I1203" t="s">
        <v>487</v>
      </c>
      <c r="J1203" t="s">
        <v>13</v>
      </c>
      <c r="K1203" t="s">
        <v>13</v>
      </c>
      <c r="L1203" s="758" t="s">
        <v>63</v>
      </c>
      <c r="M1203" t="s">
        <v>13</v>
      </c>
      <c r="N1203" s="681">
        <f t="shared" ca="1" si="81"/>
        <v>0</v>
      </c>
      <c r="O1203" s="681">
        <f t="shared" ca="1" si="81"/>
        <v>0</v>
      </c>
      <c r="P1203" s="681">
        <f t="shared" ca="1" si="81"/>
        <v>0</v>
      </c>
      <c r="Q1203" s="681">
        <f t="shared" ca="1" si="81"/>
        <v>0</v>
      </c>
      <c r="R1203" s="681">
        <f t="shared" ca="1" si="81"/>
        <v>0</v>
      </c>
      <c r="S1203" t="str">
        <f t="shared" si="78"/>
        <v>ASR_Financial_Report_SHP21Final</v>
      </c>
      <c r="T1203" s="960">
        <f t="shared" si="79"/>
        <v>44658</v>
      </c>
      <c r="U1203" t="str">
        <f t="shared" si="80"/>
        <v>Unaudited</v>
      </c>
    </row>
    <row r="1204" spans="1:21" x14ac:dyDescent="0.25">
      <c r="A1204" t="s">
        <v>437</v>
      </c>
      <c r="B1204" t="s">
        <v>1366</v>
      </c>
      <c r="C1204" t="s">
        <v>1367</v>
      </c>
      <c r="D1204" s="15">
        <v>1900</v>
      </c>
      <c r="E1204" s="121">
        <v>1</v>
      </c>
      <c r="F1204" t="s">
        <v>439</v>
      </c>
      <c r="G1204" s="121">
        <v>182</v>
      </c>
      <c r="H1204" t="s">
        <v>384</v>
      </c>
      <c r="I1204" t="s">
        <v>488</v>
      </c>
      <c r="J1204" t="s">
        <v>433</v>
      </c>
      <c r="K1204" t="s">
        <v>777</v>
      </c>
      <c r="L1204" s="758">
        <v>2.1</v>
      </c>
      <c r="M1204" t="s">
        <v>712</v>
      </c>
      <c r="N1204" s="681">
        <f t="shared" ca="1" si="81"/>
        <v>40934</v>
      </c>
      <c r="O1204" s="681">
        <f t="shared" ca="1" si="81"/>
        <v>38358</v>
      </c>
      <c r="P1204" s="681">
        <f t="shared" ca="1" si="81"/>
        <v>2576</v>
      </c>
      <c r="Q1204" s="681">
        <f t="shared" ca="1" si="81"/>
        <v>0</v>
      </c>
      <c r="R1204" s="681">
        <f t="shared" ca="1" si="81"/>
        <v>0</v>
      </c>
      <c r="S1204" t="str">
        <f t="shared" si="78"/>
        <v>ASR_Financial_Report_SHP21Final</v>
      </c>
      <c r="T1204" s="960">
        <f t="shared" si="79"/>
        <v>44658</v>
      </c>
      <c r="U1204" t="str">
        <f t="shared" si="80"/>
        <v>Unaudited</v>
      </c>
    </row>
    <row r="1205" spans="1:21" x14ac:dyDescent="0.25">
      <c r="A1205" t="s">
        <v>437</v>
      </c>
      <c r="B1205" t="s">
        <v>1366</v>
      </c>
      <c r="C1205" t="s">
        <v>1367</v>
      </c>
      <c r="D1205" s="15">
        <v>1900</v>
      </c>
      <c r="E1205" s="121">
        <v>1</v>
      </c>
      <c r="F1205" t="s">
        <v>439</v>
      </c>
      <c r="G1205" s="121">
        <v>182</v>
      </c>
      <c r="H1205" t="s">
        <v>384</v>
      </c>
      <c r="I1205" t="s">
        <v>488</v>
      </c>
      <c r="J1205" t="s">
        <v>433</v>
      </c>
      <c r="K1205" t="s">
        <v>777</v>
      </c>
      <c r="L1205" s="758">
        <v>2.2000000000000002</v>
      </c>
      <c r="M1205" t="s">
        <v>713</v>
      </c>
      <c r="N1205" s="681">
        <f t="shared" ca="1" si="81"/>
        <v>204</v>
      </c>
      <c r="O1205" s="681">
        <f t="shared" ca="1" si="81"/>
        <v>127</v>
      </c>
      <c r="P1205" s="681">
        <f t="shared" ca="1" si="81"/>
        <v>77</v>
      </c>
      <c r="Q1205" s="681">
        <f t="shared" ca="1" si="81"/>
        <v>0</v>
      </c>
      <c r="R1205" s="681">
        <f t="shared" ca="1" si="81"/>
        <v>0</v>
      </c>
      <c r="S1205" t="str">
        <f t="shared" si="78"/>
        <v>ASR_Financial_Report_SHP21Final</v>
      </c>
      <c r="T1205" s="960">
        <f t="shared" si="79"/>
        <v>44658</v>
      </c>
      <c r="U1205" t="str">
        <f t="shared" si="80"/>
        <v>Unaudited</v>
      </c>
    </row>
    <row r="1206" spans="1:21" x14ac:dyDescent="0.25">
      <c r="A1206" t="s">
        <v>437</v>
      </c>
      <c r="B1206" t="s">
        <v>1366</v>
      </c>
      <c r="C1206" t="s">
        <v>1367</v>
      </c>
      <c r="D1206" s="15">
        <v>1900</v>
      </c>
      <c r="E1206" s="121">
        <v>1</v>
      </c>
      <c r="F1206" t="s">
        <v>439</v>
      </c>
      <c r="G1206" s="121">
        <v>182</v>
      </c>
      <c r="H1206" t="s">
        <v>384</v>
      </c>
      <c r="I1206" t="s">
        <v>488</v>
      </c>
      <c r="J1206" t="s">
        <v>433</v>
      </c>
      <c r="K1206" t="s">
        <v>777</v>
      </c>
      <c r="L1206" s="758">
        <v>2.2999999999999998</v>
      </c>
      <c r="M1206" t="s">
        <v>714</v>
      </c>
      <c r="N1206" s="681">
        <f t="shared" ca="1" si="81"/>
        <v>7857400.1299999999</v>
      </c>
      <c r="O1206" s="681">
        <f t="shared" ca="1" si="81"/>
        <v>7346450.3200000003</v>
      </c>
      <c r="P1206" s="681">
        <f t="shared" ca="1" si="81"/>
        <v>510949.81</v>
      </c>
      <c r="Q1206" s="681">
        <f t="shared" ca="1" si="81"/>
        <v>0</v>
      </c>
      <c r="R1206" s="681">
        <f t="shared" ca="1" si="81"/>
        <v>0</v>
      </c>
      <c r="S1206" t="str">
        <f t="shared" si="78"/>
        <v>ASR_Financial_Report_SHP21Final</v>
      </c>
      <c r="T1206" s="960">
        <f t="shared" si="79"/>
        <v>44658</v>
      </c>
      <c r="U1206" t="str">
        <f t="shared" si="80"/>
        <v>Unaudited</v>
      </c>
    </row>
    <row r="1207" spans="1:21" x14ac:dyDescent="0.25">
      <c r="A1207" t="s">
        <v>437</v>
      </c>
      <c r="B1207" t="s">
        <v>1366</v>
      </c>
      <c r="C1207" t="s">
        <v>1367</v>
      </c>
      <c r="D1207" s="15">
        <v>1900</v>
      </c>
      <c r="E1207" s="121">
        <v>1</v>
      </c>
      <c r="F1207" t="s">
        <v>439</v>
      </c>
      <c r="G1207" s="121">
        <v>182</v>
      </c>
      <c r="H1207" t="s">
        <v>384</v>
      </c>
      <c r="I1207" t="s">
        <v>488</v>
      </c>
      <c r="J1207" t="s">
        <v>433</v>
      </c>
      <c r="K1207" t="s">
        <v>777</v>
      </c>
      <c r="L1207" s="758">
        <v>2.4</v>
      </c>
      <c r="M1207" t="s">
        <v>715</v>
      </c>
      <c r="N1207" s="681">
        <f t="shared" ca="1" si="81"/>
        <v>10438.540000000001</v>
      </c>
      <c r="O1207" s="681">
        <f t="shared" ca="1" si="81"/>
        <v>2798.2</v>
      </c>
      <c r="P1207" s="681">
        <f t="shared" ca="1" si="81"/>
        <v>7640.34</v>
      </c>
      <c r="Q1207" s="681">
        <f t="shared" ca="1" si="81"/>
        <v>0</v>
      </c>
      <c r="R1207" s="681">
        <f t="shared" ca="1" si="81"/>
        <v>0</v>
      </c>
      <c r="S1207" t="str">
        <f t="shared" si="78"/>
        <v>ASR_Financial_Report_SHP21Final</v>
      </c>
      <c r="T1207" s="960">
        <f t="shared" si="79"/>
        <v>44658</v>
      </c>
      <c r="U1207" t="str">
        <f t="shared" si="80"/>
        <v>Unaudited</v>
      </c>
    </row>
    <row r="1208" spans="1:21" x14ac:dyDescent="0.25">
      <c r="A1208" t="s">
        <v>437</v>
      </c>
      <c r="B1208" t="s">
        <v>1366</v>
      </c>
      <c r="C1208" t="s">
        <v>1367</v>
      </c>
      <c r="D1208" s="15">
        <v>1900</v>
      </c>
      <c r="E1208" s="121">
        <v>1</v>
      </c>
      <c r="F1208" t="s">
        <v>439</v>
      </c>
      <c r="G1208" s="121">
        <v>182</v>
      </c>
      <c r="H1208" t="s">
        <v>384</v>
      </c>
      <c r="I1208" t="s">
        <v>488</v>
      </c>
      <c r="J1208" t="s">
        <v>433</v>
      </c>
      <c r="K1208" t="s">
        <v>777</v>
      </c>
      <c r="L1208" s="758">
        <v>2.5</v>
      </c>
      <c r="M1208" t="s">
        <v>757</v>
      </c>
      <c r="N1208" s="681">
        <f t="shared" ca="1" si="81"/>
        <v>2351</v>
      </c>
      <c r="O1208" s="681">
        <f t="shared" ca="1" si="81"/>
        <v>2228</v>
      </c>
      <c r="P1208" s="681">
        <f t="shared" ca="1" si="81"/>
        <v>123</v>
      </c>
      <c r="Q1208" s="681">
        <f t="shared" ca="1" si="81"/>
        <v>0</v>
      </c>
      <c r="R1208" s="681">
        <f t="shared" ca="1" si="81"/>
        <v>0</v>
      </c>
      <c r="S1208" t="str">
        <f t="shared" si="78"/>
        <v>ASR_Financial_Report_SHP21Final</v>
      </c>
      <c r="T1208" s="960">
        <f t="shared" si="79"/>
        <v>44658</v>
      </c>
      <c r="U1208" t="str">
        <f t="shared" si="80"/>
        <v>Unaudited</v>
      </c>
    </row>
    <row r="1209" spans="1:21" x14ac:dyDescent="0.25">
      <c r="A1209" t="s">
        <v>437</v>
      </c>
      <c r="B1209" t="s">
        <v>1366</v>
      </c>
      <c r="C1209" t="s">
        <v>1367</v>
      </c>
      <c r="D1209" s="15">
        <v>1900</v>
      </c>
      <c r="E1209" s="121">
        <v>1</v>
      </c>
      <c r="F1209" t="s">
        <v>439</v>
      </c>
      <c r="G1209" s="121">
        <v>182</v>
      </c>
      <c r="H1209" t="s">
        <v>384</v>
      </c>
      <c r="I1209" t="s">
        <v>488</v>
      </c>
      <c r="J1209" t="s">
        <v>433</v>
      </c>
      <c r="K1209" t="s">
        <v>777</v>
      </c>
      <c r="L1209" s="758">
        <v>2.6</v>
      </c>
      <c r="M1209" t="s">
        <v>186</v>
      </c>
      <c r="N1209" s="681">
        <f t="shared" ca="1" si="81"/>
        <v>437169.71999999991</v>
      </c>
      <c r="O1209" s="681">
        <f t="shared" ca="1" si="81"/>
        <v>400216.29999999993</v>
      </c>
      <c r="P1209" s="681">
        <f t="shared" ca="1" si="81"/>
        <v>36953.42</v>
      </c>
      <c r="Q1209" s="681">
        <f t="shared" ca="1" si="81"/>
        <v>0</v>
      </c>
      <c r="R1209" s="681">
        <f t="shared" ca="1" si="81"/>
        <v>0</v>
      </c>
      <c r="S1209" t="str">
        <f t="shared" si="78"/>
        <v>ASR_Financial_Report_SHP21Final</v>
      </c>
      <c r="T1209" s="960">
        <f t="shared" si="79"/>
        <v>44658</v>
      </c>
      <c r="U1209" t="str">
        <f t="shared" si="80"/>
        <v>Unaudited</v>
      </c>
    </row>
    <row r="1210" spans="1:21" x14ac:dyDescent="0.25">
      <c r="A1210" t="s">
        <v>437</v>
      </c>
      <c r="B1210" t="s">
        <v>1366</v>
      </c>
      <c r="C1210" t="s">
        <v>1367</v>
      </c>
      <c r="D1210" s="15">
        <v>1900</v>
      </c>
      <c r="E1210" s="121">
        <v>1</v>
      </c>
      <c r="F1210" t="s">
        <v>439</v>
      </c>
      <c r="G1210" s="121">
        <v>182</v>
      </c>
      <c r="H1210" t="s">
        <v>384</v>
      </c>
      <c r="I1210" t="s">
        <v>488</v>
      </c>
      <c r="J1210" t="s">
        <v>433</v>
      </c>
      <c r="K1210" t="s">
        <v>777</v>
      </c>
      <c r="L1210" s="758">
        <v>2.7</v>
      </c>
      <c r="M1210" t="s">
        <v>778</v>
      </c>
      <c r="N1210" s="681">
        <f t="shared" ca="1" si="81"/>
        <v>73316.375858832602</v>
      </c>
      <c r="O1210" s="681">
        <f t="shared" ca="1" si="81"/>
        <v>68384.720007140131</v>
      </c>
      <c r="P1210" s="681">
        <f t="shared" ca="1" si="81"/>
        <v>4931.6558516924742</v>
      </c>
      <c r="Q1210" s="681">
        <f t="shared" ca="1" si="81"/>
        <v>0</v>
      </c>
      <c r="R1210" s="681">
        <f t="shared" ca="1" si="81"/>
        <v>0</v>
      </c>
      <c r="S1210" t="str">
        <f t="shared" si="78"/>
        <v>ASR_Financial_Report_SHP21Final</v>
      </c>
      <c r="T1210" s="960">
        <f t="shared" si="79"/>
        <v>44658</v>
      </c>
      <c r="U1210" t="str">
        <f t="shared" si="80"/>
        <v>Unaudited</v>
      </c>
    </row>
    <row r="1211" spans="1:21" x14ac:dyDescent="0.25">
      <c r="A1211" t="s">
        <v>437</v>
      </c>
      <c r="B1211" t="s">
        <v>1366</v>
      </c>
      <c r="C1211" t="s">
        <v>1367</v>
      </c>
      <c r="D1211" s="15">
        <v>1900</v>
      </c>
      <c r="E1211" s="121">
        <v>1</v>
      </c>
      <c r="F1211" t="s">
        <v>439</v>
      </c>
      <c r="G1211" s="121">
        <v>182</v>
      </c>
      <c r="H1211" t="s">
        <v>384</v>
      </c>
      <c r="I1211" t="s">
        <v>488</v>
      </c>
      <c r="J1211" t="s">
        <v>433</v>
      </c>
      <c r="K1211" t="s">
        <v>777</v>
      </c>
      <c r="L1211" s="758">
        <v>2.8</v>
      </c>
      <c r="M1211" t="s">
        <v>779</v>
      </c>
      <c r="N1211" s="681">
        <f t="shared" ca="1" si="81"/>
        <v>0</v>
      </c>
      <c r="O1211" s="681">
        <f t="shared" ca="1" si="81"/>
        <v>0</v>
      </c>
      <c r="P1211" s="681">
        <f t="shared" ca="1" si="81"/>
        <v>0</v>
      </c>
      <c r="Q1211" s="681">
        <f t="shared" ca="1" si="81"/>
        <v>0</v>
      </c>
      <c r="R1211" s="681">
        <f t="shared" ca="1" si="81"/>
        <v>0</v>
      </c>
      <c r="S1211" t="str">
        <f t="shared" si="78"/>
        <v>ASR_Financial_Report_SHP21Final</v>
      </c>
      <c r="T1211" s="960">
        <f t="shared" si="79"/>
        <v>44658</v>
      </c>
      <c r="U1211" t="str">
        <f t="shared" si="80"/>
        <v>Unaudited</v>
      </c>
    </row>
    <row r="1212" spans="1:21" x14ac:dyDescent="0.25">
      <c r="A1212" t="s">
        <v>437</v>
      </c>
      <c r="B1212" t="s">
        <v>1366</v>
      </c>
      <c r="C1212" t="s">
        <v>1367</v>
      </c>
      <c r="D1212" s="15">
        <v>1900</v>
      </c>
      <c r="E1212" s="121">
        <v>1</v>
      </c>
      <c r="F1212" t="s">
        <v>439</v>
      </c>
      <c r="G1212" s="121">
        <v>182</v>
      </c>
      <c r="H1212" t="s">
        <v>384</v>
      </c>
      <c r="I1212" t="s">
        <v>488</v>
      </c>
      <c r="J1212" t="s">
        <v>433</v>
      </c>
      <c r="K1212" t="s">
        <v>777</v>
      </c>
      <c r="L1212" s="758">
        <v>2.9</v>
      </c>
      <c r="M1212" t="s">
        <v>760</v>
      </c>
      <c r="N1212" s="681">
        <f t="shared" ca="1" si="81"/>
        <v>0</v>
      </c>
      <c r="O1212" s="681">
        <f t="shared" ca="1" si="81"/>
        <v>0</v>
      </c>
      <c r="P1212" s="681">
        <f t="shared" ca="1" si="81"/>
        <v>0</v>
      </c>
      <c r="Q1212" s="681">
        <f t="shared" ca="1" si="81"/>
        <v>0</v>
      </c>
      <c r="R1212" s="681">
        <f t="shared" ca="1" si="81"/>
        <v>0</v>
      </c>
      <c r="S1212" t="str">
        <f t="shared" si="78"/>
        <v>ASR_Financial_Report_SHP21Final</v>
      </c>
      <c r="T1212" s="960">
        <f t="shared" si="79"/>
        <v>44658</v>
      </c>
      <c r="U1212" t="str">
        <f t="shared" si="80"/>
        <v>Unaudited</v>
      </c>
    </row>
    <row r="1213" spans="1:21" x14ac:dyDescent="0.25">
      <c r="A1213" t="s">
        <v>437</v>
      </c>
      <c r="B1213" t="s">
        <v>1366</v>
      </c>
      <c r="C1213" t="s">
        <v>1367</v>
      </c>
      <c r="D1213" s="15">
        <v>1900</v>
      </c>
      <c r="E1213" s="121">
        <v>1</v>
      </c>
      <c r="F1213" t="s">
        <v>439</v>
      </c>
      <c r="G1213" s="121">
        <v>182</v>
      </c>
      <c r="H1213" t="s">
        <v>384</v>
      </c>
      <c r="I1213" t="s">
        <v>488</v>
      </c>
      <c r="J1213" t="s">
        <v>433</v>
      </c>
      <c r="K1213" t="s">
        <v>223</v>
      </c>
      <c r="L1213" s="758">
        <v>2.11</v>
      </c>
      <c r="M1213" t="s">
        <v>228</v>
      </c>
      <c r="N1213" s="681">
        <f t="shared" ca="1" si="81"/>
        <v>1699242.66</v>
      </c>
      <c r="O1213" s="681">
        <f t="shared" ca="1" si="81"/>
        <v>288979.82</v>
      </c>
      <c r="P1213" s="681">
        <f t="shared" ca="1" si="81"/>
        <v>1410262.8399999999</v>
      </c>
      <c r="Q1213" s="681">
        <f t="shared" ca="1" si="81"/>
        <v>0</v>
      </c>
      <c r="R1213" s="681">
        <f t="shared" ca="1" si="81"/>
        <v>0</v>
      </c>
      <c r="S1213" t="str">
        <f t="shared" si="78"/>
        <v>ASR_Financial_Report_SHP21Final</v>
      </c>
      <c r="T1213" s="960">
        <f t="shared" si="79"/>
        <v>44658</v>
      </c>
      <c r="U1213" t="str">
        <f t="shared" si="80"/>
        <v>Unaudited</v>
      </c>
    </row>
    <row r="1214" spans="1:21" x14ac:dyDescent="0.25">
      <c r="A1214" t="s">
        <v>437</v>
      </c>
      <c r="B1214" t="s">
        <v>1366</v>
      </c>
      <c r="C1214" t="s">
        <v>1367</v>
      </c>
      <c r="D1214" s="15">
        <v>1900</v>
      </c>
      <c r="E1214" s="121">
        <v>1</v>
      </c>
      <c r="F1214" t="s">
        <v>439</v>
      </c>
      <c r="G1214" s="121">
        <v>182</v>
      </c>
      <c r="H1214" t="s">
        <v>384</v>
      </c>
      <c r="I1214" t="s">
        <v>488</v>
      </c>
      <c r="J1214" t="s">
        <v>433</v>
      </c>
      <c r="K1214" t="s">
        <v>223</v>
      </c>
      <c r="L1214" s="758">
        <v>2.12</v>
      </c>
      <c r="M1214" t="s">
        <v>552</v>
      </c>
      <c r="N1214" s="681">
        <f t="shared" ca="1" si="81"/>
        <v>1014688.620000002</v>
      </c>
      <c r="O1214" s="681">
        <f t="shared" ca="1" si="81"/>
        <v>65837.740000000005</v>
      </c>
      <c r="P1214" s="681">
        <f t="shared" ca="1" si="81"/>
        <v>948850.88000000198</v>
      </c>
      <c r="Q1214" s="681">
        <f t="shared" ca="1" si="81"/>
        <v>0</v>
      </c>
      <c r="R1214" s="681">
        <f t="shared" ca="1" si="81"/>
        <v>0</v>
      </c>
      <c r="S1214" t="str">
        <f t="shared" si="78"/>
        <v>ASR_Financial_Report_SHP21Final</v>
      </c>
      <c r="T1214" s="960">
        <f t="shared" si="79"/>
        <v>44658</v>
      </c>
      <c r="U1214" t="str">
        <f t="shared" si="80"/>
        <v>Unaudited</v>
      </c>
    </row>
    <row r="1215" spans="1:21" x14ac:dyDescent="0.25">
      <c r="A1215" t="s">
        <v>437</v>
      </c>
      <c r="B1215" t="s">
        <v>1366</v>
      </c>
      <c r="C1215" t="s">
        <v>1367</v>
      </c>
      <c r="D1215" s="15">
        <v>1900</v>
      </c>
      <c r="E1215" s="121">
        <v>1</v>
      </c>
      <c r="F1215" t="s">
        <v>439</v>
      </c>
      <c r="G1215" s="121">
        <v>182</v>
      </c>
      <c r="H1215" t="s">
        <v>384</v>
      </c>
      <c r="I1215" t="s">
        <v>488</v>
      </c>
      <c r="J1215" t="s">
        <v>433</v>
      </c>
      <c r="K1215" t="s">
        <v>223</v>
      </c>
      <c r="L1215" s="758">
        <v>2.13</v>
      </c>
      <c r="M1215" t="s">
        <v>229</v>
      </c>
      <c r="N1215" s="681">
        <f t="shared" ca="1" si="81"/>
        <v>81256.23000000001</v>
      </c>
      <c r="O1215" s="681">
        <f t="shared" ca="1" si="81"/>
        <v>14570.769999999999</v>
      </c>
      <c r="P1215" s="681">
        <f t="shared" ca="1" si="81"/>
        <v>66685.460000000006</v>
      </c>
      <c r="Q1215" s="681">
        <f t="shared" ca="1" si="81"/>
        <v>0</v>
      </c>
      <c r="R1215" s="681">
        <f t="shared" ca="1" si="81"/>
        <v>0</v>
      </c>
      <c r="S1215" t="str">
        <f t="shared" si="78"/>
        <v>ASR_Financial_Report_SHP21Final</v>
      </c>
      <c r="T1215" s="960">
        <f t="shared" si="79"/>
        <v>44658</v>
      </c>
      <c r="U1215" t="str">
        <f t="shared" si="80"/>
        <v>Unaudited</v>
      </c>
    </row>
    <row r="1216" spans="1:21" x14ac:dyDescent="0.25">
      <c r="A1216" t="s">
        <v>437</v>
      </c>
      <c r="B1216" t="s">
        <v>1366</v>
      </c>
      <c r="C1216" t="s">
        <v>1367</v>
      </c>
      <c r="D1216" s="15">
        <v>1900</v>
      </c>
      <c r="E1216" s="121">
        <v>1</v>
      </c>
      <c r="F1216" t="s">
        <v>439</v>
      </c>
      <c r="G1216" s="121">
        <v>182</v>
      </c>
      <c r="H1216" t="s">
        <v>384</v>
      </c>
      <c r="I1216" t="s">
        <v>488</v>
      </c>
      <c r="J1216" t="s">
        <v>433</v>
      </c>
      <c r="K1216" t="s">
        <v>223</v>
      </c>
      <c r="L1216" s="758">
        <v>2.14</v>
      </c>
      <c r="M1216" t="s">
        <v>556</v>
      </c>
      <c r="N1216" s="681">
        <f t="shared" ca="1" si="81"/>
        <v>81390.259999999806</v>
      </c>
      <c r="O1216" s="681">
        <f t="shared" ca="1" si="81"/>
        <v>62954.139999999803</v>
      </c>
      <c r="P1216" s="681">
        <f t="shared" ca="1" si="81"/>
        <v>18436.12</v>
      </c>
      <c r="Q1216" s="681">
        <f t="shared" ca="1" si="81"/>
        <v>0</v>
      </c>
      <c r="R1216" s="681">
        <f t="shared" ca="1" si="81"/>
        <v>0</v>
      </c>
      <c r="S1216" t="str">
        <f t="shared" si="78"/>
        <v>ASR_Financial_Report_SHP21Final</v>
      </c>
      <c r="T1216" s="960">
        <f t="shared" si="79"/>
        <v>44658</v>
      </c>
      <c r="U1216" t="str">
        <f t="shared" si="80"/>
        <v>Unaudited</v>
      </c>
    </row>
    <row r="1217" spans="1:21" x14ac:dyDescent="0.25">
      <c r="A1217" t="s">
        <v>437</v>
      </c>
      <c r="B1217" t="s">
        <v>1366</v>
      </c>
      <c r="C1217" t="s">
        <v>1367</v>
      </c>
      <c r="D1217" s="15">
        <v>1900</v>
      </c>
      <c r="E1217" s="121">
        <v>1</v>
      </c>
      <c r="F1217" t="s">
        <v>439</v>
      </c>
      <c r="G1217" s="121">
        <v>182</v>
      </c>
      <c r="H1217" t="s">
        <v>384</v>
      </c>
      <c r="I1217" t="s">
        <v>488</v>
      </c>
      <c r="J1217" t="s">
        <v>433</v>
      </c>
      <c r="K1217" t="s">
        <v>223</v>
      </c>
      <c r="L1217" s="758">
        <v>2.15</v>
      </c>
      <c r="M1217" t="s">
        <v>20</v>
      </c>
      <c r="N1217" s="681">
        <f t="shared" ca="1" si="81"/>
        <v>29807.989999999998</v>
      </c>
      <c r="O1217" s="681">
        <f t="shared" ca="1" si="81"/>
        <v>4804.7700000000004</v>
      </c>
      <c r="P1217" s="681">
        <f t="shared" ca="1" si="81"/>
        <v>25003.219999999998</v>
      </c>
      <c r="Q1217" s="681">
        <f t="shared" ca="1" si="81"/>
        <v>0</v>
      </c>
      <c r="R1217" s="681">
        <f t="shared" ca="1" si="81"/>
        <v>0</v>
      </c>
      <c r="S1217" t="str">
        <f t="shared" si="78"/>
        <v>ASR_Financial_Report_SHP21Final</v>
      </c>
      <c r="T1217" s="960">
        <f t="shared" si="79"/>
        <v>44658</v>
      </c>
      <c r="U1217" t="str">
        <f t="shared" si="80"/>
        <v>Unaudited</v>
      </c>
    </row>
    <row r="1218" spans="1:21" x14ac:dyDescent="0.25">
      <c r="A1218" t="s">
        <v>437</v>
      </c>
      <c r="B1218" t="s">
        <v>1366</v>
      </c>
      <c r="C1218" t="s">
        <v>1367</v>
      </c>
      <c r="D1218" s="15">
        <v>1900</v>
      </c>
      <c r="E1218" s="121">
        <v>1</v>
      </c>
      <c r="F1218" t="s">
        <v>439</v>
      </c>
      <c r="G1218" s="121">
        <v>182</v>
      </c>
      <c r="H1218" t="s">
        <v>384</v>
      </c>
      <c r="I1218" t="s">
        <v>488</v>
      </c>
      <c r="J1218" t="s">
        <v>433</v>
      </c>
      <c r="K1218" t="s">
        <v>223</v>
      </c>
      <c r="L1218" s="758">
        <v>2.16</v>
      </c>
      <c r="M1218" t="s">
        <v>780</v>
      </c>
      <c r="N1218" s="681">
        <f t="shared" ca="1" si="81"/>
        <v>239209.30223621987</v>
      </c>
      <c r="O1218" s="681">
        <f t="shared" ca="1" si="81"/>
        <v>78274.380086802514</v>
      </c>
      <c r="P1218" s="681">
        <f t="shared" ca="1" si="81"/>
        <v>160934.92214941734</v>
      </c>
      <c r="Q1218" s="681">
        <f t="shared" ca="1" si="81"/>
        <v>0</v>
      </c>
      <c r="R1218" s="681">
        <f t="shared" ca="1" si="81"/>
        <v>0</v>
      </c>
      <c r="S1218" t="str">
        <f t="shared" ref="S1218:S1281" si="82">file_name</f>
        <v>ASR_Financial_Report_SHP21Final</v>
      </c>
      <c r="T1218" s="960">
        <f t="shared" ref="T1218:T1281" si="83">file_date</f>
        <v>44658</v>
      </c>
      <c r="U1218" t="str">
        <f t="shared" ref="U1218:U1281" si="84">status</f>
        <v>Unaudited</v>
      </c>
    </row>
    <row r="1219" spans="1:21" x14ac:dyDescent="0.25">
      <c r="A1219" t="s">
        <v>437</v>
      </c>
      <c r="B1219" t="s">
        <v>1366</v>
      </c>
      <c r="C1219" t="s">
        <v>1367</v>
      </c>
      <c r="D1219" s="15">
        <v>1900</v>
      </c>
      <c r="E1219" s="121">
        <v>1</v>
      </c>
      <c r="F1219" t="s">
        <v>439</v>
      </c>
      <c r="G1219" s="121">
        <v>182</v>
      </c>
      <c r="H1219" t="s">
        <v>384</v>
      </c>
      <c r="I1219" t="s">
        <v>488</v>
      </c>
      <c r="J1219" t="s">
        <v>433</v>
      </c>
      <c r="K1219" t="s">
        <v>223</v>
      </c>
      <c r="L1219" s="758">
        <v>2.17</v>
      </c>
      <c r="M1219" t="s">
        <v>1033</v>
      </c>
      <c r="N1219" s="681">
        <f t="shared" ca="1" si="81"/>
        <v>0</v>
      </c>
      <c r="O1219" s="681">
        <f t="shared" ca="1" si="81"/>
        <v>0</v>
      </c>
      <c r="P1219" s="681">
        <f t="shared" ca="1" si="81"/>
        <v>0</v>
      </c>
      <c r="Q1219" s="681">
        <f t="shared" ca="1" si="81"/>
        <v>0</v>
      </c>
      <c r="R1219" s="681">
        <f t="shared" ca="1" si="81"/>
        <v>0</v>
      </c>
      <c r="S1219" t="str">
        <f t="shared" si="82"/>
        <v>ASR_Financial_Report_SHP21Final</v>
      </c>
      <c r="T1219" s="960">
        <f t="shared" si="83"/>
        <v>44658</v>
      </c>
      <c r="U1219" t="str">
        <f t="shared" si="84"/>
        <v>Unaudited</v>
      </c>
    </row>
    <row r="1220" spans="1:21" x14ac:dyDescent="0.25">
      <c r="A1220" t="s">
        <v>437</v>
      </c>
      <c r="B1220" t="s">
        <v>1366</v>
      </c>
      <c r="C1220" t="s">
        <v>1367</v>
      </c>
      <c r="D1220" s="15">
        <v>1900</v>
      </c>
      <c r="E1220" s="121">
        <v>1</v>
      </c>
      <c r="F1220" t="s">
        <v>439</v>
      </c>
      <c r="G1220" s="121">
        <v>182</v>
      </c>
      <c r="H1220" t="s">
        <v>384</v>
      </c>
      <c r="I1220" t="s">
        <v>488</v>
      </c>
      <c r="J1220" t="s">
        <v>433</v>
      </c>
      <c r="K1220" t="s">
        <v>223</v>
      </c>
      <c r="L1220" s="758">
        <v>2.1800000000000002</v>
      </c>
      <c r="M1220" t="s">
        <v>648</v>
      </c>
      <c r="N1220" s="681">
        <f t="shared" ca="1" si="81"/>
        <v>193039.79999999987</v>
      </c>
      <c r="O1220" s="681">
        <f t="shared" ca="1" si="81"/>
        <v>95711.389999999898</v>
      </c>
      <c r="P1220" s="681">
        <f t="shared" ca="1" si="81"/>
        <v>97328.409999999989</v>
      </c>
      <c r="Q1220" s="681">
        <f t="shared" ca="1" si="81"/>
        <v>0</v>
      </c>
      <c r="R1220" s="681">
        <f t="shared" ca="1" si="81"/>
        <v>0</v>
      </c>
      <c r="S1220" t="str">
        <f t="shared" si="82"/>
        <v>ASR_Financial_Report_SHP21Final</v>
      </c>
      <c r="T1220" s="960">
        <f t="shared" si="83"/>
        <v>44658</v>
      </c>
      <c r="U1220" t="str">
        <f t="shared" si="84"/>
        <v>Unaudited</v>
      </c>
    </row>
    <row r="1221" spans="1:21" x14ac:dyDescent="0.25">
      <c r="A1221" t="s">
        <v>437</v>
      </c>
      <c r="B1221" t="s">
        <v>1366</v>
      </c>
      <c r="C1221" t="s">
        <v>1367</v>
      </c>
      <c r="D1221" s="15">
        <v>1900</v>
      </c>
      <c r="E1221" s="121">
        <v>1</v>
      </c>
      <c r="F1221" t="s">
        <v>439</v>
      </c>
      <c r="G1221" s="121">
        <v>182</v>
      </c>
      <c r="H1221" t="s">
        <v>384</v>
      </c>
      <c r="I1221" t="s">
        <v>488</v>
      </c>
      <c r="J1221" t="s">
        <v>433</v>
      </c>
      <c r="K1221" t="s">
        <v>223</v>
      </c>
      <c r="L1221" s="758">
        <v>2.19</v>
      </c>
      <c r="M1221" t="s">
        <v>218</v>
      </c>
      <c r="N1221" s="681">
        <f t="shared" ca="1" si="81"/>
        <v>5.6898930012039302E-16</v>
      </c>
      <c r="O1221" s="681">
        <f t="shared" ca="1" si="81"/>
        <v>0</v>
      </c>
      <c r="P1221" s="681">
        <f t="shared" ca="1" si="81"/>
        <v>5.6898930012039302E-16</v>
      </c>
      <c r="Q1221" s="681">
        <f t="shared" ca="1" si="81"/>
        <v>0</v>
      </c>
      <c r="R1221" s="681">
        <f t="shared" ca="1" si="81"/>
        <v>0</v>
      </c>
      <c r="S1221" t="str">
        <f t="shared" si="82"/>
        <v>ASR_Financial_Report_SHP21Final</v>
      </c>
      <c r="T1221" s="960">
        <f t="shared" si="83"/>
        <v>44658</v>
      </c>
      <c r="U1221" t="str">
        <f t="shared" si="84"/>
        <v>Unaudited</v>
      </c>
    </row>
    <row r="1222" spans="1:21" x14ac:dyDescent="0.25">
      <c r="A1222" t="s">
        <v>437</v>
      </c>
      <c r="B1222" t="s">
        <v>1366</v>
      </c>
      <c r="C1222" t="s">
        <v>1367</v>
      </c>
      <c r="D1222" s="15">
        <v>1900</v>
      </c>
      <c r="E1222" s="121">
        <v>1</v>
      </c>
      <c r="F1222" t="s">
        <v>439</v>
      </c>
      <c r="G1222" s="121">
        <v>182</v>
      </c>
      <c r="H1222" t="s">
        <v>384</v>
      </c>
      <c r="I1222" t="s">
        <v>488</v>
      </c>
      <c r="J1222" t="s">
        <v>433</v>
      </c>
      <c r="K1222" t="s">
        <v>223</v>
      </c>
      <c r="L1222" s="758" t="s">
        <v>691</v>
      </c>
      <c r="M1222" t="s">
        <v>230</v>
      </c>
      <c r="N1222" s="681">
        <f t="shared" ca="1" si="81"/>
        <v>25645.828120833619</v>
      </c>
      <c r="O1222" s="681">
        <f t="shared" ca="1" si="81"/>
        <v>4410.1782151094058</v>
      </c>
      <c r="P1222" s="681">
        <f t="shared" ca="1" si="81"/>
        <v>21235.649905724214</v>
      </c>
      <c r="Q1222" s="681">
        <f t="shared" ca="1" si="81"/>
        <v>0</v>
      </c>
      <c r="R1222" s="681">
        <f t="shared" ca="1" si="81"/>
        <v>0</v>
      </c>
      <c r="S1222" t="str">
        <f t="shared" si="82"/>
        <v>ASR_Financial_Report_SHP21Final</v>
      </c>
      <c r="T1222" s="960">
        <f t="shared" si="83"/>
        <v>44658</v>
      </c>
      <c r="U1222" t="str">
        <f t="shared" si="84"/>
        <v>Unaudited</v>
      </c>
    </row>
    <row r="1223" spans="1:21" x14ac:dyDescent="0.25">
      <c r="A1223" t="s">
        <v>437</v>
      </c>
      <c r="B1223" t="s">
        <v>1366</v>
      </c>
      <c r="C1223" t="s">
        <v>1367</v>
      </c>
      <c r="D1223" s="15">
        <v>1900</v>
      </c>
      <c r="E1223" s="121">
        <v>1</v>
      </c>
      <c r="F1223" t="s">
        <v>439</v>
      </c>
      <c r="G1223" s="121">
        <v>182</v>
      </c>
      <c r="H1223" t="s">
        <v>384</v>
      </c>
      <c r="I1223" t="s">
        <v>488</v>
      </c>
      <c r="J1223" t="s">
        <v>433</v>
      </c>
      <c r="K1223" t="s">
        <v>223</v>
      </c>
      <c r="L1223" s="758">
        <v>2.21</v>
      </c>
      <c r="M1223" t="s">
        <v>466</v>
      </c>
      <c r="N1223" s="681">
        <f t="shared" ca="1" si="81"/>
        <v>-6994.83271389535</v>
      </c>
      <c r="O1223" s="681">
        <f t="shared" ca="1" si="81"/>
        <v>-4890.6207355037295</v>
      </c>
      <c r="P1223" s="681">
        <f t="shared" ca="1" si="81"/>
        <v>-2104.211978391621</v>
      </c>
      <c r="Q1223" s="681">
        <f t="shared" ca="1" si="81"/>
        <v>0</v>
      </c>
      <c r="R1223" s="681">
        <f t="shared" ca="1" si="81"/>
        <v>0</v>
      </c>
      <c r="S1223" t="str">
        <f t="shared" si="82"/>
        <v>ASR_Financial_Report_SHP21Final</v>
      </c>
      <c r="T1223" s="960">
        <f t="shared" si="83"/>
        <v>44658</v>
      </c>
      <c r="U1223" t="str">
        <f t="shared" si="84"/>
        <v>Unaudited</v>
      </c>
    </row>
    <row r="1224" spans="1:21" x14ac:dyDescent="0.25">
      <c r="A1224" t="s">
        <v>437</v>
      </c>
      <c r="B1224" t="s">
        <v>1366</v>
      </c>
      <c r="C1224" t="s">
        <v>1367</v>
      </c>
      <c r="D1224" s="15">
        <v>1900</v>
      </c>
      <c r="E1224" s="121">
        <v>1</v>
      </c>
      <c r="F1224" t="s">
        <v>439</v>
      </c>
      <c r="G1224" s="121">
        <v>182</v>
      </c>
      <c r="H1224" t="s">
        <v>384</v>
      </c>
      <c r="I1224" t="s">
        <v>488</v>
      </c>
      <c r="J1224" t="s">
        <v>433</v>
      </c>
      <c r="K1224" t="s">
        <v>6</v>
      </c>
      <c r="L1224" s="758" t="s">
        <v>70</v>
      </c>
      <c r="M1224" t="s">
        <v>188</v>
      </c>
      <c r="N1224" s="681">
        <f t="shared" ca="1" si="81"/>
        <v>12784.99</v>
      </c>
      <c r="O1224" s="681">
        <f t="shared" ca="1" si="81"/>
        <v>8135.84</v>
      </c>
      <c r="P1224" s="681">
        <f t="shared" ca="1" si="81"/>
        <v>4649.1499999999996</v>
      </c>
      <c r="Q1224" s="681">
        <f t="shared" ca="1" si="81"/>
        <v>0</v>
      </c>
      <c r="R1224" s="681">
        <f t="shared" ca="1" si="81"/>
        <v>0</v>
      </c>
      <c r="S1224" t="str">
        <f t="shared" si="82"/>
        <v>ASR_Financial_Report_SHP21Final</v>
      </c>
      <c r="T1224" s="960">
        <f t="shared" si="83"/>
        <v>44658</v>
      </c>
      <c r="U1224" t="str">
        <f t="shared" si="84"/>
        <v>Unaudited</v>
      </c>
    </row>
    <row r="1225" spans="1:21" x14ac:dyDescent="0.25">
      <c r="A1225" t="s">
        <v>437</v>
      </c>
      <c r="B1225" t="s">
        <v>1366</v>
      </c>
      <c r="C1225" t="s">
        <v>1367</v>
      </c>
      <c r="D1225" s="15">
        <v>1900</v>
      </c>
      <c r="E1225" s="121">
        <v>1</v>
      </c>
      <c r="F1225" t="s">
        <v>439</v>
      </c>
      <c r="G1225" s="121">
        <v>182</v>
      </c>
      <c r="H1225" t="s">
        <v>384</v>
      </c>
      <c r="I1225" t="s">
        <v>488</v>
      </c>
      <c r="J1225" t="s">
        <v>433</v>
      </c>
      <c r="K1225" t="s">
        <v>6</v>
      </c>
      <c r="L1225" s="758" t="s">
        <v>71</v>
      </c>
      <c r="M1225" t="s">
        <v>231</v>
      </c>
      <c r="N1225" s="681">
        <f t="shared" ca="1" si="81"/>
        <v>0</v>
      </c>
      <c r="O1225" s="681">
        <f t="shared" ca="1" si="81"/>
        <v>0</v>
      </c>
      <c r="P1225" s="681">
        <f t="shared" ca="1" si="81"/>
        <v>0</v>
      </c>
      <c r="Q1225" s="681">
        <f t="shared" ca="1" si="81"/>
        <v>0</v>
      </c>
      <c r="R1225" s="681">
        <f t="shared" ca="1" si="81"/>
        <v>0</v>
      </c>
      <c r="S1225" t="str">
        <f t="shared" si="82"/>
        <v>ASR_Financial_Report_SHP21Final</v>
      </c>
      <c r="T1225" s="960">
        <f t="shared" si="83"/>
        <v>44658</v>
      </c>
      <c r="U1225" t="str">
        <f t="shared" si="84"/>
        <v>Unaudited</v>
      </c>
    </row>
    <row r="1226" spans="1:21" x14ac:dyDescent="0.25">
      <c r="A1226" t="s">
        <v>437</v>
      </c>
      <c r="B1226" t="s">
        <v>1366</v>
      </c>
      <c r="C1226" t="s">
        <v>1367</v>
      </c>
      <c r="D1226" s="15">
        <v>1900</v>
      </c>
      <c r="E1226" s="121">
        <v>1</v>
      </c>
      <c r="F1226" t="s">
        <v>439</v>
      </c>
      <c r="G1226" s="121">
        <v>182</v>
      </c>
      <c r="H1226" t="s">
        <v>384</v>
      </c>
      <c r="I1226" t="s">
        <v>488</v>
      </c>
      <c r="J1226" t="s">
        <v>433</v>
      </c>
      <c r="K1226" t="s">
        <v>6</v>
      </c>
      <c r="L1226" s="758" t="s">
        <v>72</v>
      </c>
      <c r="M1226" t="s">
        <v>164</v>
      </c>
      <c r="N1226" s="681">
        <f t="shared" ca="1" si="81"/>
        <v>72.697911349882986</v>
      </c>
      <c r="O1226" s="681">
        <f t="shared" ca="1" si="81"/>
        <v>40.979640642036472</v>
      </c>
      <c r="P1226" s="681">
        <f t="shared" ca="1" si="81"/>
        <v>31.718270707846521</v>
      </c>
      <c r="Q1226" s="681">
        <f t="shared" ca="1" si="81"/>
        <v>0</v>
      </c>
      <c r="R1226" s="681">
        <f t="shared" ca="1" si="81"/>
        <v>0</v>
      </c>
      <c r="S1226" t="str">
        <f t="shared" si="82"/>
        <v>ASR_Financial_Report_SHP21Final</v>
      </c>
      <c r="T1226" s="960">
        <f t="shared" si="83"/>
        <v>44658</v>
      </c>
      <c r="U1226" t="str">
        <f t="shared" si="84"/>
        <v>Unaudited</v>
      </c>
    </row>
    <row r="1227" spans="1:21" x14ac:dyDescent="0.25">
      <c r="A1227" t="s">
        <v>437</v>
      </c>
      <c r="B1227" t="s">
        <v>1366</v>
      </c>
      <c r="C1227" t="s">
        <v>1367</v>
      </c>
      <c r="D1227" s="15">
        <v>1900</v>
      </c>
      <c r="E1227" s="121">
        <v>1</v>
      </c>
      <c r="F1227" t="s">
        <v>439</v>
      </c>
      <c r="G1227" s="121">
        <v>182</v>
      </c>
      <c r="H1227" t="s">
        <v>384</v>
      </c>
      <c r="I1227" t="s">
        <v>488</v>
      </c>
      <c r="J1227" t="s">
        <v>433</v>
      </c>
      <c r="K1227" t="s">
        <v>6</v>
      </c>
      <c r="L1227" s="758">
        <v>3.4</v>
      </c>
      <c r="M1227" t="s">
        <v>461</v>
      </c>
      <c r="N1227" s="681">
        <f t="shared" ca="1" si="81"/>
        <v>0</v>
      </c>
      <c r="O1227" s="681">
        <f t="shared" ca="1" si="81"/>
        <v>0</v>
      </c>
      <c r="P1227" s="681">
        <f t="shared" ca="1" si="81"/>
        <v>0</v>
      </c>
      <c r="Q1227" s="681">
        <f t="shared" ca="1" si="81"/>
        <v>0</v>
      </c>
      <c r="R1227" s="681">
        <f t="shared" ca="1" si="81"/>
        <v>0</v>
      </c>
      <c r="S1227" t="str">
        <f t="shared" si="82"/>
        <v>ASR_Financial_Report_SHP21Final</v>
      </c>
      <c r="T1227" s="960">
        <f t="shared" si="83"/>
        <v>44658</v>
      </c>
      <c r="U1227" t="str">
        <f t="shared" si="84"/>
        <v>Unaudited</v>
      </c>
    </row>
    <row r="1228" spans="1:21" x14ac:dyDescent="0.25">
      <c r="A1228" t="s">
        <v>437</v>
      </c>
      <c r="B1228" t="s">
        <v>1366</v>
      </c>
      <c r="C1228" t="s">
        <v>1367</v>
      </c>
      <c r="D1228" s="15">
        <v>1900</v>
      </c>
      <c r="E1228" s="121">
        <v>1</v>
      </c>
      <c r="F1228" t="s">
        <v>439</v>
      </c>
      <c r="G1228" s="121">
        <v>182</v>
      </c>
      <c r="H1228" t="s">
        <v>384</v>
      </c>
      <c r="I1228" t="s">
        <v>488</v>
      </c>
      <c r="J1228" t="s">
        <v>433</v>
      </c>
      <c r="K1228" t="s">
        <v>434</v>
      </c>
      <c r="L1228" s="758">
        <v>4.5</v>
      </c>
      <c r="M1228" t="s">
        <v>32</v>
      </c>
      <c r="N1228" s="681">
        <f t="shared" ca="1" si="81"/>
        <v>0</v>
      </c>
      <c r="O1228" s="681">
        <f t="shared" ca="1" si="81"/>
        <v>0</v>
      </c>
      <c r="P1228" s="681">
        <f t="shared" ca="1" si="81"/>
        <v>0</v>
      </c>
      <c r="Q1228" s="681">
        <f t="shared" ca="1" si="81"/>
        <v>0</v>
      </c>
      <c r="R1228" s="681">
        <f t="shared" ca="1" si="81"/>
        <v>0</v>
      </c>
      <c r="S1228" t="str">
        <f t="shared" si="82"/>
        <v>ASR_Financial_Report_SHP21Final</v>
      </c>
      <c r="T1228" s="960">
        <f t="shared" si="83"/>
        <v>44658</v>
      </c>
      <c r="U1228" t="str">
        <f t="shared" si="84"/>
        <v>Unaudited</v>
      </c>
    </row>
    <row r="1229" spans="1:21" x14ac:dyDescent="0.25">
      <c r="A1229" t="s">
        <v>437</v>
      </c>
      <c r="B1229" t="s">
        <v>1366</v>
      </c>
      <c r="C1229" t="s">
        <v>1367</v>
      </c>
      <c r="D1229" s="15">
        <v>1900</v>
      </c>
      <c r="E1229" s="121">
        <v>1</v>
      </c>
      <c r="F1229" t="s">
        <v>439</v>
      </c>
      <c r="G1229" s="121">
        <v>182</v>
      </c>
      <c r="H1229" t="s">
        <v>384</v>
      </c>
      <c r="I1229" t="s">
        <v>488</v>
      </c>
      <c r="J1229" t="s">
        <v>433</v>
      </c>
      <c r="K1229" t="s">
        <v>434</v>
      </c>
      <c r="L1229" s="758" t="s">
        <v>925</v>
      </c>
      <c r="M1229" t="s">
        <v>916</v>
      </c>
      <c r="N1229" s="681">
        <f t="shared" ca="1" si="81"/>
        <v>0</v>
      </c>
      <c r="O1229" s="681">
        <f t="shared" ca="1" si="81"/>
        <v>0</v>
      </c>
      <c r="P1229" s="681">
        <f t="shared" ca="1" si="81"/>
        <v>0</v>
      </c>
      <c r="Q1229" s="681">
        <f t="shared" ca="1" si="81"/>
        <v>0</v>
      </c>
      <c r="R1229" s="681">
        <f t="shared" ca="1" si="81"/>
        <v>0</v>
      </c>
      <c r="S1229" t="str">
        <f t="shared" si="82"/>
        <v>ASR_Financial_Report_SHP21Final</v>
      </c>
      <c r="T1229" s="960">
        <f t="shared" si="83"/>
        <v>44658</v>
      </c>
      <c r="U1229" t="str">
        <f t="shared" si="84"/>
        <v>Unaudited</v>
      </c>
    </row>
    <row r="1230" spans="1:21" x14ac:dyDescent="0.25">
      <c r="A1230" t="s">
        <v>437</v>
      </c>
      <c r="B1230" t="s">
        <v>1366</v>
      </c>
      <c r="C1230" t="s">
        <v>1367</v>
      </c>
      <c r="D1230" s="15">
        <v>1900</v>
      </c>
      <c r="E1230" s="121">
        <v>1</v>
      </c>
      <c r="F1230" t="s">
        <v>439</v>
      </c>
      <c r="G1230" s="121">
        <v>182</v>
      </c>
      <c r="H1230" t="s">
        <v>384</v>
      </c>
      <c r="I1230" t="s">
        <v>488</v>
      </c>
      <c r="J1230" t="s">
        <v>433</v>
      </c>
      <c r="K1230" t="s">
        <v>434</v>
      </c>
      <c r="L1230" s="758" t="s">
        <v>193</v>
      </c>
      <c r="M1230" t="s">
        <v>40</v>
      </c>
      <c r="N1230" s="681">
        <f t="shared" ca="1" si="81"/>
        <v>0</v>
      </c>
      <c r="O1230" s="681">
        <f t="shared" ca="1" si="81"/>
        <v>0</v>
      </c>
      <c r="P1230" s="681">
        <f t="shared" ca="1" si="81"/>
        <v>0</v>
      </c>
      <c r="Q1230" s="681">
        <f t="shared" ca="1" si="81"/>
        <v>0</v>
      </c>
      <c r="R1230" s="681">
        <f t="shared" ca="1" si="81"/>
        <v>0</v>
      </c>
      <c r="S1230" t="str">
        <f t="shared" si="82"/>
        <v>ASR_Financial_Report_SHP21Final</v>
      </c>
      <c r="T1230" s="960">
        <f t="shared" si="83"/>
        <v>44658</v>
      </c>
      <c r="U1230" t="str">
        <f t="shared" si="84"/>
        <v>Unaudited</v>
      </c>
    </row>
    <row r="1231" spans="1:21" x14ac:dyDescent="0.25">
      <c r="A1231" t="s">
        <v>437</v>
      </c>
      <c r="B1231" t="s">
        <v>1366</v>
      </c>
      <c r="C1231" t="s">
        <v>1367</v>
      </c>
      <c r="D1231" s="15">
        <v>1900</v>
      </c>
      <c r="E1231" s="121">
        <v>1</v>
      </c>
      <c r="F1231" t="s">
        <v>439</v>
      </c>
      <c r="G1231" s="121">
        <v>182</v>
      </c>
      <c r="H1231" t="s">
        <v>384</v>
      </c>
      <c r="I1231" t="s">
        <v>488</v>
      </c>
      <c r="J1231" t="s">
        <v>433</v>
      </c>
      <c r="K1231" t="s">
        <v>434</v>
      </c>
      <c r="L1231" s="758" t="s">
        <v>192</v>
      </c>
      <c r="M1231" t="s">
        <v>329</v>
      </c>
      <c r="N1231" s="681">
        <f t="shared" ca="1" si="81"/>
        <v>0</v>
      </c>
      <c r="O1231" s="681">
        <f t="shared" ca="1" si="81"/>
        <v>0</v>
      </c>
      <c r="P1231" s="681">
        <f t="shared" ca="1" si="81"/>
        <v>0</v>
      </c>
      <c r="Q1231" s="681">
        <f t="shared" ca="1" si="81"/>
        <v>0</v>
      </c>
      <c r="R1231" s="681">
        <f t="shared" ca="1" si="81"/>
        <v>0</v>
      </c>
      <c r="S1231" t="str">
        <f t="shared" si="82"/>
        <v>ASR_Financial_Report_SHP21Final</v>
      </c>
      <c r="T1231" s="960">
        <f t="shared" si="83"/>
        <v>44658</v>
      </c>
      <c r="U1231" t="str">
        <f t="shared" si="84"/>
        <v>Unaudited</v>
      </c>
    </row>
    <row r="1232" spans="1:21" x14ac:dyDescent="0.25">
      <c r="A1232" t="s">
        <v>437</v>
      </c>
      <c r="B1232" t="s">
        <v>1366</v>
      </c>
      <c r="C1232" t="s">
        <v>1367</v>
      </c>
      <c r="D1232" s="15">
        <v>1900</v>
      </c>
      <c r="E1232" s="121">
        <v>1</v>
      </c>
      <c r="F1232" t="s">
        <v>439</v>
      </c>
      <c r="G1232" s="121">
        <v>182</v>
      </c>
      <c r="H1232" t="s">
        <v>384</v>
      </c>
      <c r="I1232" t="s">
        <v>488</v>
      </c>
      <c r="J1232" t="s">
        <v>450</v>
      </c>
      <c r="K1232" t="s">
        <v>435</v>
      </c>
      <c r="L1232" s="758" t="s">
        <v>79</v>
      </c>
      <c r="M1232" t="s">
        <v>27</v>
      </c>
      <c r="N1232" s="681">
        <f t="shared" ca="1" si="81"/>
        <v>546743.83693709306</v>
      </c>
      <c r="O1232" s="681">
        <f t="shared" ca="1" si="81"/>
        <v>296099.83971651905</v>
      </c>
      <c r="P1232" s="681">
        <f t="shared" ca="1" si="81"/>
        <v>250643.99722057403</v>
      </c>
      <c r="Q1232" s="681">
        <f t="shared" ca="1" si="81"/>
        <v>0</v>
      </c>
      <c r="R1232" s="681">
        <f t="shared" ca="1" si="81"/>
        <v>0</v>
      </c>
      <c r="S1232" t="str">
        <f t="shared" si="82"/>
        <v>ASR_Financial_Report_SHP21Final</v>
      </c>
      <c r="T1232" s="960">
        <f t="shared" si="83"/>
        <v>44658</v>
      </c>
      <c r="U1232" t="str">
        <f t="shared" si="84"/>
        <v>Unaudited</v>
      </c>
    </row>
    <row r="1233" spans="1:21" x14ac:dyDescent="0.25">
      <c r="A1233" t="s">
        <v>437</v>
      </c>
      <c r="B1233" t="s">
        <v>1366</v>
      </c>
      <c r="C1233" t="s">
        <v>1367</v>
      </c>
      <c r="D1233" s="15">
        <v>1900</v>
      </c>
      <c r="E1233" s="121">
        <v>1</v>
      </c>
      <c r="F1233" t="s">
        <v>439</v>
      </c>
      <c r="G1233" s="121">
        <v>182</v>
      </c>
      <c r="H1233" t="s">
        <v>384</v>
      </c>
      <c r="I1233" t="s">
        <v>488</v>
      </c>
      <c r="J1233" t="s">
        <v>450</v>
      </c>
      <c r="K1233" t="s">
        <v>435</v>
      </c>
      <c r="L1233" s="758" t="s">
        <v>80</v>
      </c>
      <c r="M1233" t="s">
        <v>97</v>
      </c>
      <c r="N1233" s="681">
        <f t="shared" ca="1" si="81"/>
        <v>121706.27254734476</v>
      </c>
      <c r="O1233" s="681">
        <f t="shared" ca="1" si="81"/>
        <v>58568.876282544916</v>
      </c>
      <c r="P1233" s="681">
        <f t="shared" ca="1" si="81"/>
        <v>63137.396264799856</v>
      </c>
      <c r="Q1233" s="681">
        <f t="shared" ca="1" si="81"/>
        <v>0</v>
      </c>
      <c r="R1233" s="681">
        <f t="shared" ca="1" si="81"/>
        <v>0</v>
      </c>
      <c r="S1233" t="str">
        <f t="shared" si="82"/>
        <v>ASR_Financial_Report_SHP21Final</v>
      </c>
      <c r="T1233" s="960">
        <f t="shared" si="83"/>
        <v>44658</v>
      </c>
      <c r="U1233" t="str">
        <f t="shared" si="84"/>
        <v>Unaudited</v>
      </c>
    </row>
    <row r="1234" spans="1:21" x14ac:dyDescent="0.25">
      <c r="A1234" t="s">
        <v>437</v>
      </c>
      <c r="B1234" t="s">
        <v>1366</v>
      </c>
      <c r="C1234" t="s">
        <v>1367</v>
      </c>
      <c r="D1234" s="15">
        <v>1900</v>
      </c>
      <c r="E1234" s="121">
        <v>1</v>
      </c>
      <c r="F1234" t="s">
        <v>439</v>
      </c>
      <c r="G1234" s="121">
        <v>182</v>
      </c>
      <c r="H1234" t="s">
        <v>384</v>
      </c>
      <c r="I1234" t="s">
        <v>488</v>
      </c>
      <c r="J1234" t="s">
        <v>450</v>
      </c>
      <c r="K1234" t="s">
        <v>435</v>
      </c>
      <c r="L1234" s="758" t="s">
        <v>81</v>
      </c>
      <c r="M1234" t="s">
        <v>98</v>
      </c>
      <c r="N1234" s="681">
        <f t="shared" ca="1" si="81"/>
        <v>114857.29008716591</v>
      </c>
      <c r="O1234" s="681">
        <f t="shared" ca="1" si="81"/>
        <v>54785.605851982335</v>
      </c>
      <c r="P1234" s="681">
        <f t="shared" ca="1" si="81"/>
        <v>60071.684235183573</v>
      </c>
      <c r="Q1234" s="681">
        <f t="shared" ca="1" si="81"/>
        <v>0</v>
      </c>
      <c r="R1234" s="681">
        <f t="shared" ca="1" si="81"/>
        <v>0</v>
      </c>
      <c r="S1234" t="str">
        <f t="shared" si="82"/>
        <v>ASR_Financial_Report_SHP21Final</v>
      </c>
      <c r="T1234" s="960">
        <f t="shared" si="83"/>
        <v>44658</v>
      </c>
      <c r="U1234" t="str">
        <f t="shared" si="84"/>
        <v>Unaudited</v>
      </c>
    </row>
    <row r="1235" spans="1:21" x14ac:dyDescent="0.25">
      <c r="A1235" t="s">
        <v>437</v>
      </c>
      <c r="B1235" t="s">
        <v>1366</v>
      </c>
      <c r="C1235" t="s">
        <v>1367</v>
      </c>
      <c r="D1235" s="15">
        <v>1900</v>
      </c>
      <c r="E1235" s="121">
        <v>1</v>
      </c>
      <c r="F1235" t="s">
        <v>439</v>
      </c>
      <c r="G1235" s="121">
        <v>182</v>
      </c>
      <c r="H1235" t="s">
        <v>384</v>
      </c>
      <c r="I1235" t="s">
        <v>488</v>
      </c>
      <c r="J1235" t="s">
        <v>450</v>
      </c>
      <c r="K1235" t="s">
        <v>435</v>
      </c>
      <c r="L1235" s="758" t="s">
        <v>82</v>
      </c>
      <c r="M1235" t="s">
        <v>99</v>
      </c>
      <c r="N1235" s="681">
        <f t="shared" ca="1" si="81"/>
        <v>1705.5932433305434</v>
      </c>
      <c r="O1235" s="681">
        <f t="shared" ca="1" si="81"/>
        <v>813.54835293430381</v>
      </c>
      <c r="P1235" s="681">
        <f t="shared" ca="1" si="81"/>
        <v>892.04489039623968</v>
      </c>
      <c r="Q1235" s="681">
        <f t="shared" ca="1" si="81"/>
        <v>0</v>
      </c>
      <c r="R1235" s="681">
        <f t="shared" ca="1" si="81"/>
        <v>0</v>
      </c>
      <c r="S1235" t="str">
        <f t="shared" si="82"/>
        <v>ASR_Financial_Report_SHP21Final</v>
      </c>
      <c r="T1235" s="960">
        <f t="shared" si="83"/>
        <v>44658</v>
      </c>
      <c r="U1235" t="str">
        <f t="shared" si="84"/>
        <v>Unaudited</v>
      </c>
    </row>
    <row r="1236" spans="1:21" x14ac:dyDescent="0.25">
      <c r="A1236" t="s">
        <v>437</v>
      </c>
      <c r="B1236" t="s">
        <v>1366</v>
      </c>
      <c r="C1236" t="s">
        <v>1367</v>
      </c>
      <c r="D1236" s="15">
        <v>1900</v>
      </c>
      <c r="E1236" s="121">
        <v>1</v>
      </c>
      <c r="F1236" t="s">
        <v>439</v>
      </c>
      <c r="G1236" s="121">
        <v>182</v>
      </c>
      <c r="H1236" t="s">
        <v>384</v>
      </c>
      <c r="I1236" t="s">
        <v>488</v>
      </c>
      <c r="J1236" t="s">
        <v>450</v>
      </c>
      <c r="K1236" t="s">
        <v>435</v>
      </c>
      <c r="L1236" s="758" t="s">
        <v>216</v>
      </c>
      <c r="M1236" t="s">
        <v>100</v>
      </c>
      <c r="N1236" s="681">
        <f t="shared" ca="1" si="81"/>
        <v>-4484.8461181375114</v>
      </c>
      <c r="O1236" s="681">
        <f t="shared" ca="1" si="81"/>
        <v>-2139.2199968204691</v>
      </c>
      <c r="P1236" s="681">
        <f t="shared" ca="1" si="81"/>
        <v>-2345.6261213170428</v>
      </c>
      <c r="Q1236" s="681">
        <f t="shared" ca="1" si="81"/>
        <v>0</v>
      </c>
      <c r="R1236" s="681">
        <f t="shared" ca="1" si="81"/>
        <v>0</v>
      </c>
      <c r="S1236" t="str">
        <f t="shared" si="82"/>
        <v>ASR_Financial_Report_SHP21Final</v>
      </c>
      <c r="T1236" s="960">
        <f t="shared" si="83"/>
        <v>44658</v>
      </c>
      <c r="U1236" t="str">
        <f t="shared" si="84"/>
        <v>Unaudited</v>
      </c>
    </row>
    <row r="1237" spans="1:21" x14ac:dyDescent="0.25">
      <c r="A1237" t="s">
        <v>437</v>
      </c>
      <c r="B1237" t="s">
        <v>1366</v>
      </c>
      <c r="C1237" t="s">
        <v>1367</v>
      </c>
      <c r="D1237" s="15">
        <v>1900</v>
      </c>
      <c r="E1237" s="121">
        <v>1</v>
      </c>
      <c r="F1237" t="s">
        <v>439</v>
      </c>
      <c r="G1237" s="121">
        <v>182</v>
      </c>
      <c r="H1237" t="s">
        <v>384</v>
      </c>
      <c r="I1237" t="s">
        <v>488</v>
      </c>
      <c r="J1237" t="s">
        <v>450</v>
      </c>
      <c r="K1237" t="s">
        <v>435</v>
      </c>
      <c r="L1237" s="758" t="s">
        <v>215</v>
      </c>
      <c r="M1237" t="s">
        <v>28</v>
      </c>
      <c r="N1237" s="681">
        <f t="shared" ca="1" si="81"/>
        <v>33.765032144031544</v>
      </c>
      <c r="O1237" s="681">
        <f t="shared" ca="1" si="81"/>
        <v>16.105531840587332</v>
      </c>
      <c r="P1237" s="681">
        <f t="shared" ca="1" si="81"/>
        <v>17.659500303444212</v>
      </c>
      <c r="Q1237" s="681">
        <f t="shared" ca="1" si="81"/>
        <v>0</v>
      </c>
      <c r="R1237" s="681">
        <f t="shared" ca="1" si="81"/>
        <v>0</v>
      </c>
      <c r="S1237" t="str">
        <f t="shared" si="82"/>
        <v>ASR_Financial_Report_SHP21Final</v>
      </c>
      <c r="T1237" s="960">
        <f t="shared" si="83"/>
        <v>44658</v>
      </c>
      <c r="U1237" t="str">
        <f t="shared" si="84"/>
        <v>Unaudited</v>
      </c>
    </row>
    <row r="1238" spans="1:21" x14ac:dyDescent="0.25">
      <c r="A1238" t="s">
        <v>437</v>
      </c>
      <c r="B1238" t="s">
        <v>1366</v>
      </c>
      <c r="C1238" t="s">
        <v>1367</v>
      </c>
      <c r="D1238" s="15">
        <v>1900</v>
      </c>
      <c r="E1238" s="121">
        <v>1</v>
      </c>
      <c r="F1238" t="s">
        <v>439</v>
      </c>
      <c r="G1238" s="121">
        <v>182</v>
      </c>
      <c r="H1238" t="s">
        <v>384</v>
      </c>
      <c r="I1238" t="s">
        <v>488</v>
      </c>
      <c r="J1238" t="s">
        <v>436</v>
      </c>
      <c r="K1238" t="s">
        <v>436</v>
      </c>
      <c r="L1238" s="758" t="s">
        <v>84</v>
      </c>
      <c r="M1238" t="s">
        <v>327</v>
      </c>
      <c r="N1238" s="681">
        <f t="shared" ca="1" si="81"/>
        <v>0</v>
      </c>
      <c r="O1238" s="681">
        <f t="shared" ca="1" si="81"/>
        <v>0</v>
      </c>
      <c r="P1238" s="681">
        <f t="shared" ca="1" si="81"/>
        <v>0</v>
      </c>
      <c r="Q1238" s="681">
        <f t="shared" ca="1" si="81"/>
        <v>0</v>
      </c>
      <c r="R1238" s="681">
        <f t="shared" ca="1" si="81"/>
        <v>0</v>
      </c>
      <c r="S1238" t="str">
        <f t="shared" si="82"/>
        <v>ASR_Financial_Report_SHP21Final</v>
      </c>
      <c r="T1238" s="960">
        <f t="shared" si="83"/>
        <v>44658</v>
      </c>
      <c r="U1238" t="str">
        <f t="shared" si="84"/>
        <v>Unaudited</v>
      </c>
    </row>
    <row r="1239" spans="1:21" x14ac:dyDescent="0.25">
      <c r="A1239" t="s">
        <v>437</v>
      </c>
      <c r="B1239" t="s">
        <v>1366</v>
      </c>
      <c r="C1239" t="s">
        <v>1367</v>
      </c>
      <c r="D1239" s="15">
        <v>1900</v>
      </c>
      <c r="E1239" s="121">
        <v>1</v>
      </c>
      <c r="F1239" t="s">
        <v>439</v>
      </c>
      <c r="G1239" s="121">
        <v>182</v>
      </c>
      <c r="H1239" t="s">
        <v>384</v>
      </c>
      <c r="I1239" t="s">
        <v>488</v>
      </c>
      <c r="J1239" t="s">
        <v>436</v>
      </c>
      <c r="K1239" t="s">
        <v>436</v>
      </c>
      <c r="L1239" s="758" t="s">
        <v>85</v>
      </c>
      <c r="M1239" t="s">
        <v>325</v>
      </c>
      <c r="N1239" s="681">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681">
        <f t="shared" ca="1" si="85"/>
        <v>0</v>
      </c>
      <c r="P1239" s="681">
        <f t="shared" ca="1" si="85"/>
        <v>0</v>
      </c>
      <c r="Q1239" s="681">
        <f t="shared" ca="1" si="85"/>
        <v>0</v>
      </c>
      <c r="R1239" s="681">
        <f t="shared" ca="1" si="85"/>
        <v>0</v>
      </c>
      <c r="S1239" t="str">
        <f t="shared" si="82"/>
        <v>ASR_Financial_Report_SHP21Final</v>
      </c>
      <c r="T1239" s="960">
        <f t="shared" si="83"/>
        <v>44658</v>
      </c>
      <c r="U1239" t="str">
        <f t="shared" si="84"/>
        <v>Unaudited</v>
      </c>
    </row>
    <row r="1240" spans="1:21" x14ac:dyDescent="0.25">
      <c r="A1240" t="s">
        <v>437</v>
      </c>
      <c r="B1240" t="s">
        <v>1366</v>
      </c>
      <c r="C1240" t="s">
        <v>1367</v>
      </c>
      <c r="D1240" s="15">
        <v>1900</v>
      </c>
      <c r="E1240" s="121">
        <v>1</v>
      </c>
      <c r="F1240" t="s">
        <v>439</v>
      </c>
      <c r="G1240" s="121">
        <v>182</v>
      </c>
      <c r="H1240" t="s">
        <v>384</v>
      </c>
      <c r="I1240" t="s">
        <v>488</v>
      </c>
      <c r="J1240" t="s">
        <v>436</v>
      </c>
      <c r="K1240" t="s">
        <v>436</v>
      </c>
      <c r="L1240" s="758" t="s">
        <v>86</v>
      </c>
      <c r="M1240" t="s">
        <v>494</v>
      </c>
      <c r="N1240" s="681">
        <f t="shared" ca="1" si="85"/>
        <v>0</v>
      </c>
      <c r="O1240" s="681">
        <f t="shared" ca="1" si="85"/>
        <v>0</v>
      </c>
      <c r="P1240" s="681">
        <f t="shared" ca="1" si="85"/>
        <v>0</v>
      </c>
      <c r="Q1240" s="681">
        <f t="shared" ca="1" si="85"/>
        <v>0</v>
      </c>
      <c r="R1240" s="681">
        <f t="shared" ca="1" si="85"/>
        <v>0</v>
      </c>
      <c r="S1240" t="str">
        <f t="shared" si="82"/>
        <v>ASR_Financial_Report_SHP21Final</v>
      </c>
      <c r="T1240" s="960">
        <f t="shared" si="83"/>
        <v>44658</v>
      </c>
      <c r="U1240" t="str">
        <f t="shared" si="84"/>
        <v>Unaudited</v>
      </c>
    </row>
    <row r="1241" spans="1:21" x14ac:dyDescent="0.25">
      <c r="A1241" t="s">
        <v>437</v>
      </c>
      <c r="B1241" t="s">
        <v>1366</v>
      </c>
      <c r="C1241" t="s">
        <v>1367</v>
      </c>
      <c r="D1241" s="15">
        <v>1900</v>
      </c>
      <c r="E1241" s="121">
        <v>1</v>
      </c>
      <c r="F1241" t="s">
        <v>439</v>
      </c>
      <c r="G1241" s="121">
        <v>182</v>
      </c>
      <c r="H1241" t="s">
        <v>384</v>
      </c>
      <c r="I1241" t="s">
        <v>488</v>
      </c>
      <c r="J1241" t="s">
        <v>436</v>
      </c>
      <c r="K1241" t="s">
        <v>436</v>
      </c>
      <c r="L1241" s="758" t="s">
        <v>87</v>
      </c>
      <c r="M1241" t="s">
        <v>495</v>
      </c>
      <c r="N1241" s="681">
        <f t="shared" ca="1" si="85"/>
        <v>0</v>
      </c>
      <c r="O1241" s="681">
        <f t="shared" ca="1" si="85"/>
        <v>0</v>
      </c>
      <c r="P1241" s="681">
        <f t="shared" ca="1" si="85"/>
        <v>0</v>
      </c>
      <c r="Q1241" s="681">
        <f t="shared" ca="1" si="85"/>
        <v>0</v>
      </c>
      <c r="R1241" s="681">
        <f t="shared" ca="1" si="85"/>
        <v>0</v>
      </c>
      <c r="S1241" t="str">
        <f t="shared" si="82"/>
        <v>ASR_Financial_Report_SHP21Final</v>
      </c>
      <c r="T1241" s="960">
        <f t="shared" si="83"/>
        <v>44658</v>
      </c>
      <c r="U1241" t="str">
        <f t="shared" si="84"/>
        <v>Unaudited</v>
      </c>
    </row>
    <row r="1242" spans="1:21" x14ac:dyDescent="0.25">
      <c r="A1242" t="s">
        <v>437</v>
      </c>
      <c r="B1242" t="s">
        <v>1366</v>
      </c>
      <c r="C1242" t="s">
        <v>1367</v>
      </c>
      <c r="D1242" s="15">
        <v>1900</v>
      </c>
      <c r="E1242" s="121">
        <v>1</v>
      </c>
      <c r="F1242" t="s">
        <v>439</v>
      </c>
      <c r="G1242" s="121">
        <v>182</v>
      </c>
      <c r="H1242" t="s">
        <v>384</v>
      </c>
      <c r="I1242" t="s">
        <v>488</v>
      </c>
      <c r="J1242" t="s">
        <v>436</v>
      </c>
      <c r="K1242" t="s">
        <v>436</v>
      </c>
      <c r="L1242" s="758" t="s">
        <v>213</v>
      </c>
      <c r="M1242" t="s">
        <v>496</v>
      </c>
      <c r="N1242" s="681">
        <f t="shared" ca="1" si="85"/>
        <v>0</v>
      </c>
      <c r="O1242" s="681">
        <f t="shared" ca="1" si="85"/>
        <v>0</v>
      </c>
      <c r="P1242" s="681">
        <f t="shared" ca="1" si="85"/>
        <v>0</v>
      </c>
      <c r="Q1242" s="681">
        <f t="shared" ca="1" si="85"/>
        <v>0</v>
      </c>
      <c r="R1242" s="681">
        <f t="shared" ca="1" si="85"/>
        <v>0</v>
      </c>
      <c r="S1242" t="str">
        <f t="shared" si="82"/>
        <v>ASR_Financial_Report_SHP21Final</v>
      </c>
      <c r="T1242" s="960">
        <f t="shared" si="83"/>
        <v>44658</v>
      </c>
      <c r="U1242" t="str">
        <f t="shared" si="84"/>
        <v>Unaudited</v>
      </c>
    </row>
    <row r="1243" spans="1:21" x14ac:dyDescent="0.25">
      <c r="A1243" t="s">
        <v>437</v>
      </c>
      <c r="B1243" t="s">
        <v>1366</v>
      </c>
      <c r="C1243" t="s">
        <v>1367</v>
      </c>
      <c r="D1243" s="15">
        <v>1900</v>
      </c>
      <c r="E1243" s="121">
        <v>1</v>
      </c>
      <c r="F1243" t="s">
        <v>439</v>
      </c>
      <c r="G1243" s="121">
        <v>182</v>
      </c>
      <c r="H1243" t="s">
        <v>384</v>
      </c>
      <c r="I1243" t="s">
        <v>489</v>
      </c>
      <c r="J1243" t="s">
        <v>26</v>
      </c>
      <c r="K1243" t="s">
        <v>26</v>
      </c>
      <c r="L1243" s="758" t="s">
        <v>204</v>
      </c>
      <c r="M1243" t="s">
        <v>26</v>
      </c>
      <c r="N1243" s="681">
        <f t="shared" ca="1" si="85"/>
        <v>317077.96330267715</v>
      </c>
      <c r="O1243" s="681">
        <f t="shared" ca="1" si="85"/>
        <v>0</v>
      </c>
      <c r="P1243" s="681">
        <f t="shared" ca="1" si="85"/>
        <v>0</v>
      </c>
      <c r="Q1243" s="681">
        <f t="shared" ca="1" si="85"/>
        <v>0</v>
      </c>
      <c r="R1243" s="681">
        <f t="shared" ca="1" si="85"/>
        <v>0</v>
      </c>
      <c r="S1243" t="str">
        <f t="shared" si="82"/>
        <v>ASR_Financial_Report_SHP21Final</v>
      </c>
      <c r="T1243" s="960">
        <f t="shared" si="83"/>
        <v>44658</v>
      </c>
      <c r="U1243" t="str">
        <f t="shared" si="84"/>
        <v>Unaudited</v>
      </c>
    </row>
    <row r="1244" spans="1:21" x14ac:dyDescent="0.25">
      <c r="A1244" t="s">
        <v>437</v>
      </c>
      <c r="B1244" t="s">
        <v>1366</v>
      </c>
      <c r="C1244" t="s">
        <v>1367</v>
      </c>
      <c r="D1244" s="15">
        <v>1900</v>
      </c>
      <c r="E1244" s="121">
        <v>1</v>
      </c>
      <c r="F1244" t="s">
        <v>440</v>
      </c>
      <c r="G1244" s="121">
        <v>274</v>
      </c>
      <c r="H1244" t="s">
        <v>384</v>
      </c>
      <c r="I1244" t="s">
        <v>432</v>
      </c>
      <c r="J1244" t="s">
        <v>432</v>
      </c>
      <c r="K1244" t="s">
        <v>432</v>
      </c>
      <c r="M1244" t="s">
        <v>432</v>
      </c>
      <c r="N1244" s="681">
        <f t="shared" ca="1" si="85"/>
        <v>4211</v>
      </c>
      <c r="O1244" s="681">
        <f t="shared" ca="1" si="85"/>
        <v>2095</v>
      </c>
      <c r="P1244" s="681">
        <f t="shared" ca="1" si="85"/>
        <v>2116</v>
      </c>
      <c r="Q1244" s="681">
        <f t="shared" ca="1" si="85"/>
        <v>0</v>
      </c>
      <c r="R1244" s="681">
        <f t="shared" ca="1" si="85"/>
        <v>0</v>
      </c>
      <c r="S1244" t="str">
        <f t="shared" si="82"/>
        <v>ASR_Financial_Report_SHP21Final</v>
      </c>
      <c r="T1244" s="960">
        <f t="shared" si="83"/>
        <v>44658</v>
      </c>
      <c r="U1244" t="str">
        <f t="shared" si="84"/>
        <v>Unaudited</v>
      </c>
    </row>
    <row r="1245" spans="1:21" x14ac:dyDescent="0.25">
      <c r="A1245" t="s">
        <v>437</v>
      </c>
      <c r="B1245" t="s">
        <v>1366</v>
      </c>
      <c r="C1245" t="s">
        <v>1367</v>
      </c>
      <c r="D1245" s="15">
        <v>1900</v>
      </c>
      <c r="E1245" s="121">
        <v>1</v>
      </c>
      <c r="F1245" t="s">
        <v>440</v>
      </c>
      <c r="G1245" s="121">
        <v>274</v>
      </c>
      <c r="H1245" t="s">
        <v>384</v>
      </c>
      <c r="I1245" t="s">
        <v>487</v>
      </c>
      <c r="J1245" t="s">
        <v>12</v>
      </c>
      <c r="K1245" t="s">
        <v>12</v>
      </c>
      <c r="L1245" s="758">
        <v>1.1000000000000001</v>
      </c>
      <c r="M1245" t="s">
        <v>12</v>
      </c>
      <c r="N1245" s="681">
        <f t="shared" ca="1" si="85"/>
        <v>14782801.699999999</v>
      </c>
      <c r="O1245" s="681">
        <f t="shared" ca="1" si="85"/>
        <v>0</v>
      </c>
      <c r="P1245" s="681">
        <f t="shared" ca="1" si="85"/>
        <v>0</v>
      </c>
      <c r="Q1245" s="681">
        <f t="shared" ca="1" si="85"/>
        <v>0</v>
      </c>
      <c r="R1245" s="681">
        <f t="shared" ca="1" si="85"/>
        <v>0</v>
      </c>
      <c r="S1245" t="str">
        <f t="shared" si="82"/>
        <v>ASR_Financial_Report_SHP21Final</v>
      </c>
      <c r="T1245" s="960">
        <f t="shared" si="83"/>
        <v>44658</v>
      </c>
      <c r="U1245" t="str">
        <f t="shared" si="84"/>
        <v>Unaudited</v>
      </c>
    </row>
    <row r="1246" spans="1:21" x14ac:dyDescent="0.25">
      <c r="A1246" t="s">
        <v>437</v>
      </c>
      <c r="B1246" t="s">
        <v>1366</v>
      </c>
      <c r="C1246" t="s">
        <v>1367</v>
      </c>
      <c r="D1246" s="15">
        <v>1900</v>
      </c>
      <c r="E1246" s="121">
        <v>1</v>
      </c>
      <c r="F1246" t="s">
        <v>440</v>
      </c>
      <c r="G1246" s="121">
        <v>274</v>
      </c>
      <c r="H1246" t="s">
        <v>384</v>
      </c>
      <c r="I1246" t="s">
        <v>487</v>
      </c>
      <c r="J1246" t="s">
        <v>12</v>
      </c>
      <c r="K1246" t="s">
        <v>222</v>
      </c>
      <c r="L1246" s="758">
        <v>1.2</v>
      </c>
      <c r="M1246" t="s">
        <v>222</v>
      </c>
      <c r="N1246" s="681">
        <f t="shared" ca="1" si="85"/>
        <v>5444.9300473247304</v>
      </c>
      <c r="O1246" s="681">
        <f t="shared" ca="1" si="85"/>
        <v>0</v>
      </c>
      <c r="P1246" s="681">
        <f t="shared" ca="1" si="85"/>
        <v>0</v>
      </c>
      <c r="Q1246" s="681">
        <f t="shared" ca="1" si="85"/>
        <v>0</v>
      </c>
      <c r="R1246" s="681">
        <f t="shared" ca="1" si="85"/>
        <v>0</v>
      </c>
      <c r="S1246" t="str">
        <f t="shared" si="82"/>
        <v>ASR_Financial_Report_SHP21Final</v>
      </c>
      <c r="T1246" s="960">
        <f t="shared" si="83"/>
        <v>44658</v>
      </c>
      <c r="U1246" t="str">
        <f t="shared" si="84"/>
        <v>Unaudited</v>
      </c>
    </row>
    <row r="1247" spans="1:21" x14ac:dyDescent="0.25">
      <c r="A1247" t="s">
        <v>437</v>
      </c>
      <c r="B1247" t="s">
        <v>1366</v>
      </c>
      <c r="C1247" t="s">
        <v>1367</v>
      </c>
      <c r="D1247" s="15">
        <v>1900</v>
      </c>
      <c r="E1247" s="121">
        <v>1</v>
      </c>
      <c r="F1247" t="s">
        <v>440</v>
      </c>
      <c r="G1247" s="121">
        <v>274</v>
      </c>
      <c r="H1247" t="s">
        <v>384</v>
      </c>
      <c r="I1247" t="s">
        <v>487</v>
      </c>
      <c r="J1247" t="s">
        <v>12</v>
      </c>
      <c r="K1247" t="s">
        <v>1304</v>
      </c>
      <c r="L1247" s="758" t="s">
        <v>1300</v>
      </c>
      <c r="M1247" t="s">
        <v>1304</v>
      </c>
      <c r="N1247" s="681">
        <f t="shared" ca="1" si="85"/>
        <v>42986.577499999999</v>
      </c>
      <c r="O1247" s="681">
        <f t="shared" ca="1" si="85"/>
        <v>0</v>
      </c>
      <c r="P1247" s="681">
        <f t="shared" ca="1" si="85"/>
        <v>0</v>
      </c>
      <c r="Q1247" s="681">
        <f t="shared" ca="1" si="85"/>
        <v>0</v>
      </c>
      <c r="R1247" s="681">
        <f t="shared" ca="1" si="85"/>
        <v>0</v>
      </c>
      <c r="S1247" t="str">
        <f t="shared" si="82"/>
        <v>ASR_Financial_Report_SHP21Final</v>
      </c>
      <c r="T1247" s="960">
        <f t="shared" si="83"/>
        <v>44658</v>
      </c>
      <c r="U1247" t="str">
        <f t="shared" si="84"/>
        <v>Unaudited</v>
      </c>
    </row>
    <row r="1248" spans="1:21" x14ac:dyDescent="0.25">
      <c r="A1248" t="s">
        <v>437</v>
      </c>
      <c r="B1248" t="s">
        <v>1366</v>
      </c>
      <c r="C1248" t="s">
        <v>1367</v>
      </c>
      <c r="D1248" s="15">
        <v>1900</v>
      </c>
      <c r="E1248" s="121">
        <v>1</v>
      </c>
      <c r="F1248" t="s">
        <v>440</v>
      </c>
      <c r="G1248" s="121">
        <v>274</v>
      </c>
      <c r="H1248" t="s">
        <v>384</v>
      </c>
      <c r="I1248" t="s">
        <v>487</v>
      </c>
      <c r="J1248" t="s">
        <v>12</v>
      </c>
      <c r="K1248" t="s">
        <v>1306</v>
      </c>
      <c r="L1248" s="758" t="s">
        <v>1305</v>
      </c>
      <c r="M1248" t="s">
        <v>1306</v>
      </c>
      <c r="N1248" s="681">
        <f t="shared" ca="1" si="85"/>
        <v>-134634.75668058638</v>
      </c>
      <c r="O1248" s="681">
        <f t="shared" ca="1" si="85"/>
        <v>0</v>
      </c>
      <c r="P1248" s="681">
        <f t="shared" ca="1" si="85"/>
        <v>0</v>
      </c>
      <c r="Q1248" s="681">
        <f t="shared" ca="1" si="85"/>
        <v>0</v>
      </c>
      <c r="R1248" s="681">
        <f t="shared" ca="1" si="85"/>
        <v>0</v>
      </c>
      <c r="S1248" t="str">
        <f t="shared" si="82"/>
        <v>ASR_Financial_Report_SHP21Final</v>
      </c>
      <c r="T1248" s="960">
        <f t="shared" si="83"/>
        <v>44658</v>
      </c>
      <c r="U1248" t="str">
        <f t="shared" si="84"/>
        <v>Unaudited</v>
      </c>
    </row>
    <row r="1249" spans="1:21" x14ac:dyDescent="0.25">
      <c r="A1249" t="s">
        <v>437</v>
      </c>
      <c r="B1249" t="s">
        <v>1366</v>
      </c>
      <c r="C1249" t="s">
        <v>1367</v>
      </c>
      <c r="D1249" s="15">
        <v>1900</v>
      </c>
      <c r="E1249" s="121">
        <v>1</v>
      </c>
      <c r="F1249" t="s">
        <v>440</v>
      </c>
      <c r="G1249" s="121">
        <v>274</v>
      </c>
      <c r="H1249" t="s">
        <v>384</v>
      </c>
      <c r="I1249" t="s">
        <v>487</v>
      </c>
      <c r="J1249" t="s">
        <v>13</v>
      </c>
      <c r="K1249" t="s">
        <v>13</v>
      </c>
      <c r="L1249" s="758" t="s">
        <v>63</v>
      </c>
      <c r="M1249" t="s">
        <v>13</v>
      </c>
      <c r="N1249" s="681">
        <f t="shared" ca="1" si="85"/>
        <v>0</v>
      </c>
      <c r="O1249" s="681">
        <f t="shared" ca="1" si="85"/>
        <v>0</v>
      </c>
      <c r="P1249" s="681">
        <f t="shared" ca="1" si="85"/>
        <v>0</v>
      </c>
      <c r="Q1249" s="681">
        <f t="shared" ca="1" si="85"/>
        <v>0</v>
      </c>
      <c r="R1249" s="681">
        <f t="shared" ca="1" si="85"/>
        <v>0</v>
      </c>
      <c r="S1249" t="str">
        <f t="shared" si="82"/>
        <v>ASR_Financial_Report_SHP21Final</v>
      </c>
      <c r="T1249" s="960">
        <f t="shared" si="83"/>
        <v>44658</v>
      </c>
      <c r="U1249" t="str">
        <f t="shared" si="84"/>
        <v>Unaudited</v>
      </c>
    </row>
    <row r="1250" spans="1:21" x14ac:dyDescent="0.25">
      <c r="A1250" t="s">
        <v>437</v>
      </c>
      <c r="B1250" t="s">
        <v>1366</v>
      </c>
      <c r="C1250" t="s">
        <v>1367</v>
      </c>
      <c r="D1250" s="15">
        <v>1900</v>
      </c>
      <c r="E1250" s="121">
        <v>1</v>
      </c>
      <c r="F1250" t="s">
        <v>440</v>
      </c>
      <c r="G1250" s="121">
        <v>274</v>
      </c>
      <c r="H1250" t="s">
        <v>384</v>
      </c>
      <c r="I1250" t="s">
        <v>488</v>
      </c>
      <c r="J1250" t="s">
        <v>433</v>
      </c>
      <c r="K1250" t="s">
        <v>777</v>
      </c>
      <c r="L1250" s="758">
        <v>2.1</v>
      </c>
      <c r="M1250" t="s">
        <v>712</v>
      </c>
      <c r="N1250" s="681">
        <f t="shared" ca="1" si="85"/>
        <v>41271</v>
      </c>
      <c r="O1250" s="681">
        <f t="shared" ca="1" si="85"/>
        <v>36371</v>
      </c>
      <c r="P1250" s="681">
        <f t="shared" ca="1" si="85"/>
        <v>4900</v>
      </c>
      <c r="Q1250" s="681">
        <f t="shared" ca="1" si="85"/>
        <v>0</v>
      </c>
      <c r="R1250" s="681">
        <f t="shared" ca="1" si="85"/>
        <v>0</v>
      </c>
      <c r="S1250" t="str">
        <f t="shared" si="82"/>
        <v>ASR_Financial_Report_SHP21Final</v>
      </c>
      <c r="T1250" s="960">
        <f t="shared" si="83"/>
        <v>44658</v>
      </c>
      <c r="U1250" t="str">
        <f t="shared" si="84"/>
        <v>Unaudited</v>
      </c>
    </row>
    <row r="1251" spans="1:21" x14ac:dyDescent="0.25">
      <c r="A1251" t="s">
        <v>437</v>
      </c>
      <c r="B1251" t="s">
        <v>1366</v>
      </c>
      <c r="C1251" t="s">
        <v>1367</v>
      </c>
      <c r="D1251" s="15">
        <v>1900</v>
      </c>
      <c r="E1251" s="121">
        <v>1</v>
      </c>
      <c r="F1251" t="s">
        <v>440</v>
      </c>
      <c r="G1251" s="121">
        <v>274</v>
      </c>
      <c r="H1251" t="s">
        <v>384</v>
      </c>
      <c r="I1251" t="s">
        <v>488</v>
      </c>
      <c r="J1251" t="s">
        <v>433</v>
      </c>
      <c r="K1251" t="s">
        <v>777</v>
      </c>
      <c r="L1251" s="758">
        <v>2.2000000000000002</v>
      </c>
      <c r="M1251" t="s">
        <v>713</v>
      </c>
      <c r="N1251" s="681">
        <f t="shared" ca="1" si="85"/>
        <v>329</v>
      </c>
      <c r="O1251" s="681">
        <f t="shared" ca="1" si="85"/>
        <v>150</v>
      </c>
      <c r="P1251" s="681">
        <f t="shared" ca="1" si="85"/>
        <v>179</v>
      </c>
      <c r="Q1251" s="681">
        <f t="shared" ca="1" si="85"/>
        <v>0</v>
      </c>
      <c r="R1251" s="681">
        <f t="shared" ca="1" si="85"/>
        <v>0</v>
      </c>
      <c r="S1251" t="str">
        <f t="shared" si="82"/>
        <v>ASR_Financial_Report_SHP21Final</v>
      </c>
      <c r="T1251" s="960">
        <f t="shared" si="83"/>
        <v>44658</v>
      </c>
      <c r="U1251" t="str">
        <f t="shared" si="84"/>
        <v>Unaudited</v>
      </c>
    </row>
    <row r="1252" spans="1:21" x14ac:dyDescent="0.25">
      <c r="A1252" t="s">
        <v>437</v>
      </c>
      <c r="B1252" t="s">
        <v>1366</v>
      </c>
      <c r="C1252" t="s">
        <v>1367</v>
      </c>
      <c r="D1252" s="15">
        <v>1900</v>
      </c>
      <c r="E1252" s="121">
        <v>1</v>
      </c>
      <c r="F1252" t="s">
        <v>440</v>
      </c>
      <c r="G1252" s="121">
        <v>274</v>
      </c>
      <c r="H1252" t="s">
        <v>384</v>
      </c>
      <c r="I1252" t="s">
        <v>488</v>
      </c>
      <c r="J1252" t="s">
        <v>433</v>
      </c>
      <c r="K1252" t="s">
        <v>777</v>
      </c>
      <c r="L1252" s="758">
        <v>2.2999999999999998</v>
      </c>
      <c r="M1252" t="s">
        <v>714</v>
      </c>
      <c r="N1252" s="681">
        <f t="shared" ca="1" si="85"/>
        <v>8013414.169999999</v>
      </c>
      <c r="O1252" s="681">
        <f t="shared" ca="1" si="85"/>
        <v>7027600.879999999</v>
      </c>
      <c r="P1252" s="681">
        <f t="shared" ca="1" si="85"/>
        <v>985813.29</v>
      </c>
      <c r="Q1252" s="681">
        <f t="shared" ca="1" si="85"/>
        <v>0</v>
      </c>
      <c r="R1252" s="681">
        <f t="shared" ca="1" si="85"/>
        <v>0</v>
      </c>
      <c r="S1252" t="str">
        <f t="shared" si="82"/>
        <v>ASR_Financial_Report_SHP21Final</v>
      </c>
      <c r="T1252" s="960">
        <f t="shared" si="83"/>
        <v>44658</v>
      </c>
      <c r="U1252" t="str">
        <f t="shared" si="84"/>
        <v>Unaudited</v>
      </c>
    </row>
    <row r="1253" spans="1:21" x14ac:dyDescent="0.25">
      <c r="A1253" t="s">
        <v>437</v>
      </c>
      <c r="B1253" t="s">
        <v>1366</v>
      </c>
      <c r="C1253" t="s">
        <v>1367</v>
      </c>
      <c r="D1253" s="15">
        <v>1900</v>
      </c>
      <c r="E1253" s="121">
        <v>1</v>
      </c>
      <c r="F1253" t="s">
        <v>440</v>
      </c>
      <c r="G1253" s="121">
        <v>274</v>
      </c>
      <c r="H1253" t="s">
        <v>384</v>
      </c>
      <c r="I1253" t="s">
        <v>488</v>
      </c>
      <c r="J1253" t="s">
        <v>433</v>
      </c>
      <c r="K1253" t="s">
        <v>777</v>
      </c>
      <c r="L1253" s="758">
        <v>2.4</v>
      </c>
      <c r="M1253" t="s">
        <v>715</v>
      </c>
      <c r="N1253" s="681">
        <f t="shared" ca="1" si="85"/>
        <v>7803.9100000000008</v>
      </c>
      <c r="O1253" s="681">
        <f t="shared" ca="1" si="85"/>
        <v>4782.9600000000009</v>
      </c>
      <c r="P1253" s="681">
        <f t="shared" ca="1" si="85"/>
        <v>3020.95</v>
      </c>
      <c r="Q1253" s="681">
        <f t="shared" ca="1" si="85"/>
        <v>0</v>
      </c>
      <c r="R1253" s="681">
        <f t="shared" ca="1" si="85"/>
        <v>0</v>
      </c>
      <c r="S1253" t="str">
        <f t="shared" si="82"/>
        <v>ASR_Financial_Report_SHP21Final</v>
      </c>
      <c r="T1253" s="960">
        <f t="shared" si="83"/>
        <v>44658</v>
      </c>
      <c r="U1253" t="str">
        <f t="shared" si="84"/>
        <v>Unaudited</v>
      </c>
    </row>
    <row r="1254" spans="1:21" x14ac:dyDescent="0.25">
      <c r="A1254" t="s">
        <v>437</v>
      </c>
      <c r="B1254" t="s">
        <v>1366</v>
      </c>
      <c r="C1254" t="s">
        <v>1367</v>
      </c>
      <c r="D1254" s="15">
        <v>1900</v>
      </c>
      <c r="E1254" s="121">
        <v>1</v>
      </c>
      <c r="F1254" t="s">
        <v>440</v>
      </c>
      <c r="G1254" s="121">
        <v>274</v>
      </c>
      <c r="H1254" t="s">
        <v>384</v>
      </c>
      <c r="I1254" t="s">
        <v>488</v>
      </c>
      <c r="J1254" t="s">
        <v>433</v>
      </c>
      <c r="K1254" t="s">
        <v>777</v>
      </c>
      <c r="L1254" s="758">
        <v>2.5</v>
      </c>
      <c r="M1254" t="s">
        <v>757</v>
      </c>
      <c r="N1254" s="681">
        <f t="shared" ca="1" si="85"/>
        <v>2606</v>
      </c>
      <c r="O1254" s="681">
        <f t="shared" ca="1" si="85"/>
        <v>2125</v>
      </c>
      <c r="P1254" s="681">
        <f t="shared" ca="1" si="85"/>
        <v>481</v>
      </c>
      <c r="Q1254" s="681">
        <f t="shared" ca="1" si="85"/>
        <v>0</v>
      </c>
      <c r="R1254" s="681">
        <f t="shared" ca="1" si="85"/>
        <v>0</v>
      </c>
      <c r="S1254" t="str">
        <f t="shared" si="82"/>
        <v>ASR_Financial_Report_SHP21Final</v>
      </c>
      <c r="T1254" s="960">
        <f t="shared" si="83"/>
        <v>44658</v>
      </c>
      <c r="U1254" t="str">
        <f t="shared" si="84"/>
        <v>Unaudited</v>
      </c>
    </row>
    <row r="1255" spans="1:21" x14ac:dyDescent="0.25">
      <c r="A1255" t="s">
        <v>437</v>
      </c>
      <c r="B1255" t="s">
        <v>1366</v>
      </c>
      <c r="C1255" t="s">
        <v>1367</v>
      </c>
      <c r="D1255" s="15">
        <v>1900</v>
      </c>
      <c r="E1255" s="121">
        <v>1</v>
      </c>
      <c r="F1255" t="s">
        <v>440</v>
      </c>
      <c r="G1255" s="121">
        <v>274</v>
      </c>
      <c r="H1255" t="s">
        <v>384</v>
      </c>
      <c r="I1255" t="s">
        <v>488</v>
      </c>
      <c r="J1255" t="s">
        <v>433</v>
      </c>
      <c r="K1255" t="s">
        <v>777</v>
      </c>
      <c r="L1255" s="758">
        <v>2.6</v>
      </c>
      <c r="M1255" t="s">
        <v>186</v>
      </c>
      <c r="N1255" s="681">
        <f t="shared" ca="1" si="85"/>
        <v>457126.65000000101</v>
      </c>
      <c r="O1255" s="681">
        <f t="shared" ca="1" si="85"/>
        <v>350498.09000000102</v>
      </c>
      <c r="P1255" s="681">
        <f t="shared" ca="1" si="85"/>
        <v>106628.56</v>
      </c>
      <c r="Q1255" s="681">
        <f t="shared" ca="1" si="85"/>
        <v>0</v>
      </c>
      <c r="R1255" s="681">
        <f t="shared" ca="1" si="85"/>
        <v>0</v>
      </c>
      <c r="S1255" t="str">
        <f t="shared" si="82"/>
        <v>ASR_Financial_Report_SHP21Final</v>
      </c>
      <c r="T1255" s="960">
        <f t="shared" si="83"/>
        <v>44658</v>
      </c>
      <c r="U1255" t="str">
        <f t="shared" si="84"/>
        <v>Unaudited</v>
      </c>
    </row>
    <row r="1256" spans="1:21" x14ac:dyDescent="0.25">
      <c r="A1256" t="s">
        <v>437</v>
      </c>
      <c r="B1256" t="s">
        <v>1366</v>
      </c>
      <c r="C1256" t="s">
        <v>1367</v>
      </c>
      <c r="D1256" s="15">
        <v>1900</v>
      </c>
      <c r="E1256" s="121">
        <v>1</v>
      </c>
      <c r="F1256" t="s">
        <v>440</v>
      </c>
      <c r="G1256" s="121">
        <v>274</v>
      </c>
      <c r="H1256" t="s">
        <v>384</v>
      </c>
      <c r="I1256" t="s">
        <v>488</v>
      </c>
      <c r="J1256" t="s">
        <v>433</v>
      </c>
      <c r="K1256" t="s">
        <v>777</v>
      </c>
      <c r="L1256" s="758">
        <v>2.7</v>
      </c>
      <c r="M1256" t="s">
        <v>778</v>
      </c>
      <c r="N1256" s="681">
        <f t="shared" ca="1" si="85"/>
        <v>128069.34033308747</v>
      </c>
      <c r="O1256" s="681">
        <f t="shared" ca="1" si="85"/>
        <v>112343.81014300601</v>
      </c>
      <c r="P1256" s="681">
        <f t="shared" ca="1" si="85"/>
        <v>15725.530190081461</v>
      </c>
      <c r="Q1256" s="681">
        <f t="shared" ca="1" si="85"/>
        <v>0</v>
      </c>
      <c r="R1256" s="681">
        <f t="shared" ca="1" si="85"/>
        <v>0</v>
      </c>
      <c r="S1256" t="str">
        <f t="shared" si="82"/>
        <v>ASR_Financial_Report_SHP21Final</v>
      </c>
      <c r="T1256" s="960">
        <f t="shared" si="83"/>
        <v>44658</v>
      </c>
      <c r="U1256" t="str">
        <f t="shared" si="84"/>
        <v>Unaudited</v>
      </c>
    </row>
    <row r="1257" spans="1:21" x14ac:dyDescent="0.25">
      <c r="A1257" t="s">
        <v>437</v>
      </c>
      <c r="B1257" t="s">
        <v>1366</v>
      </c>
      <c r="C1257" t="s">
        <v>1367</v>
      </c>
      <c r="D1257" s="15">
        <v>1900</v>
      </c>
      <c r="E1257" s="121">
        <v>1</v>
      </c>
      <c r="F1257" t="s">
        <v>440</v>
      </c>
      <c r="G1257" s="121">
        <v>274</v>
      </c>
      <c r="H1257" t="s">
        <v>384</v>
      </c>
      <c r="I1257" t="s">
        <v>488</v>
      </c>
      <c r="J1257" t="s">
        <v>433</v>
      </c>
      <c r="K1257" t="s">
        <v>777</v>
      </c>
      <c r="L1257" s="758">
        <v>2.8</v>
      </c>
      <c r="M1257" t="s">
        <v>779</v>
      </c>
      <c r="N1257" s="681">
        <f t="shared" ca="1" si="85"/>
        <v>0</v>
      </c>
      <c r="O1257" s="681">
        <f t="shared" ca="1" si="85"/>
        <v>0</v>
      </c>
      <c r="P1257" s="681">
        <f t="shared" ca="1" si="85"/>
        <v>0</v>
      </c>
      <c r="Q1257" s="681">
        <f t="shared" ca="1" si="85"/>
        <v>0</v>
      </c>
      <c r="R1257" s="681">
        <f t="shared" ca="1" si="85"/>
        <v>0</v>
      </c>
      <c r="S1257" t="str">
        <f t="shared" si="82"/>
        <v>ASR_Financial_Report_SHP21Final</v>
      </c>
      <c r="T1257" s="960">
        <f t="shared" si="83"/>
        <v>44658</v>
      </c>
      <c r="U1257" t="str">
        <f t="shared" si="84"/>
        <v>Unaudited</v>
      </c>
    </row>
    <row r="1258" spans="1:21" x14ac:dyDescent="0.25">
      <c r="A1258" t="s">
        <v>437</v>
      </c>
      <c r="B1258" t="s">
        <v>1366</v>
      </c>
      <c r="C1258" t="s">
        <v>1367</v>
      </c>
      <c r="D1258" s="15">
        <v>1900</v>
      </c>
      <c r="E1258" s="121">
        <v>1</v>
      </c>
      <c r="F1258" t="s">
        <v>440</v>
      </c>
      <c r="G1258" s="121">
        <v>274</v>
      </c>
      <c r="H1258" t="s">
        <v>384</v>
      </c>
      <c r="I1258" t="s">
        <v>488</v>
      </c>
      <c r="J1258" t="s">
        <v>433</v>
      </c>
      <c r="K1258" t="s">
        <v>777</v>
      </c>
      <c r="L1258" s="758">
        <v>2.9</v>
      </c>
      <c r="M1258" t="s">
        <v>760</v>
      </c>
      <c r="N1258" s="681">
        <f t="shared" ca="1" si="85"/>
        <v>0</v>
      </c>
      <c r="O1258" s="681">
        <f t="shared" ca="1" si="85"/>
        <v>0</v>
      </c>
      <c r="P1258" s="681">
        <f t="shared" ca="1" si="85"/>
        <v>0</v>
      </c>
      <c r="Q1258" s="681">
        <f t="shared" ca="1" si="85"/>
        <v>0</v>
      </c>
      <c r="R1258" s="681">
        <f t="shared" ca="1" si="85"/>
        <v>0</v>
      </c>
      <c r="S1258" t="str">
        <f t="shared" si="82"/>
        <v>ASR_Financial_Report_SHP21Final</v>
      </c>
      <c r="T1258" s="960">
        <f t="shared" si="83"/>
        <v>44658</v>
      </c>
      <c r="U1258" t="str">
        <f t="shared" si="84"/>
        <v>Unaudited</v>
      </c>
    </row>
    <row r="1259" spans="1:21" x14ac:dyDescent="0.25">
      <c r="A1259" t="s">
        <v>437</v>
      </c>
      <c r="B1259" t="s">
        <v>1366</v>
      </c>
      <c r="C1259" t="s">
        <v>1367</v>
      </c>
      <c r="D1259" s="15">
        <v>1900</v>
      </c>
      <c r="E1259" s="121">
        <v>1</v>
      </c>
      <c r="F1259" t="s">
        <v>440</v>
      </c>
      <c r="G1259" s="121">
        <v>274</v>
      </c>
      <c r="H1259" t="s">
        <v>384</v>
      </c>
      <c r="I1259" t="s">
        <v>488</v>
      </c>
      <c r="J1259" t="s">
        <v>433</v>
      </c>
      <c r="K1259" t="s">
        <v>223</v>
      </c>
      <c r="L1259" s="758">
        <v>2.11</v>
      </c>
      <c r="M1259" t="s">
        <v>228</v>
      </c>
      <c r="N1259" s="681">
        <f t="shared" ca="1" si="85"/>
        <v>1749895.6300000001</v>
      </c>
      <c r="O1259" s="681">
        <f t="shared" ca="1" si="85"/>
        <v>370212.34</v>
      </c>
      <c r="P1259" s="681">
        <f t="shared" ca="1" si="85"/>
        <v>1379683.29</v>
      </c>
      <c r="Q1259" s="681">
        <f t="shared" ca="1" si="85"/>
        <v>0</v>
      </c>
      <c r="R1259" s="681">
        <f t="shared" ca="1" si="85"/>
        <v>0</v>
      </c>
      <c r="S1259" t="str">
        <f t="shared" si="82"/>
        <v>ASR_Financial_Report_SHP21Final</v>
      </c>
      <c r="T1259" s="960">
        <f t="shared" si="83"/>
        <v>44658</v>
      </c>
      <c r="U1259" t="str">
        <f t="shared" si="84"/>
        <v>Unaudited</v>
      </c>
    </row>
    <row r="1260" spans="1:21" x14ac:dyDescent="0.25">
      <c r="A1260" t="s">
        <v>437</v>
      </c>
      <c r="B1260" t="s">
        <v>1366</v>
      </c>
      <c r="C1260" t="s">
        <v>1367</v>
      </c>
      <c r="D1260" s="15">
        <v>1900</v>
      </c>
      <c r="E1260" s="121">
        <v>1</v>
      </c>
      <c r="F1260" t="s">
        <v>440</v>
      </c>
      <c r="G1260" s="121">
        <v>274</v>
      </c>
      <c r="H1260" t="s">
        <v>384</v>
      </c>
      <c r="I1260" t="s">
        <v>488</v>
      </c>
      <c r="J1260" t="s">
        <v>433</v>
      </c>
      <c r="K1260" t="s">
        <v>223</v>
      </c>
      <c r="L1260" s="758">
        <v>2.12</v>
      </c>
      <c r="M1260" t="s">
        <v>552</v>
      </c>
      <c r="N1260" s="681">
        <f t="shared" ca="1" si="85"/>
        <v>985745.71000000089</v>
      </c>
      <c r="O1260" s="681">
        <f t="shared" ca="1" si="85"/>
        <v>64119.840000000004</v>
      </c>
      <c r="P1260" s="681">
        <f t="shared" ca="1" si="85"/>
        <v>921625.87000000093</v>
      </c>
      <c r="Q1260" s="681">
        <f t="shared" ca="1" si="85"/>
        <v>0</v>
      </c>
      <c r="R1260" s="681">
        <f t="shared" ca="1" si="85"/>
        <v>0</v>
      </c>
      <c r="S1260" t="str">
        <f t="shared" si="82"/>
        <v>ASR_Financial_Report_SHP21Final</v>
      </c>
      <c r="T1260" s="960">
        <f t="shared" si="83"/>
        <v>44658</v>
      </c>
      <c r="U1260" t="str">
        <f t="shared" si="84"/>
        <v>Unaudited</v>
      </c>
    </row>
    <row r="1261" spans="1:21" x14ac:dyDescent="0.25">
      <c r="A1261" t="s">
        <v>437</v>
      </c>
      <c r="B1261" t="s">
        <v>1366</v>
      </c>
      <c r="C1261" t="s">
        <v>1367</v>
      </c>
      <c r="D1261" s="15">
        <v>1900</v>
      </c>
      <c r="E1261" s="121">
        <v>1</v>
      </c>
      <c r="F1261" t="s">
        <v>440</v>
      </c>
      <c r="G1261" s="121">
        <v>274</v>
      </c>
      <c r="H1261" t="s">
        <v>384</v>
      </c>
      <c r="I1261" t="s">
        <v>488</v>
      </c>
      <c r="J1261" t="s">
        <v>433</v>
      </c>
      <c r="K1261" t="s">
        <v>223</v>
      </c>
      <c r="L1261" s="758">
        <v>2.13</v>
      </c>
      <c r="M1261" t="s">
        <v>229</v>
      </c>
      <c r="N1261" s="681">
        <f t="shared" ca="1" si="85"/>
        <v>89051.079999999987</v>
      </c>
      <c r="O1261" s="681">
        <f t="shared" ca="1" si="85"/>
        <v>27877.11</v>
      </c>
      <c r="P1261" s="681">
        <f t="shared" ca="1" si="85"/>
        <v>61173.969999999994</v>
      </c>
      <c r="Q1261" s="681">
        <f t="shared" ca="1" si="85"/>
        <v>0</v>
      </c>
      <c r="R1261" s="681">
        <f t="shared" ca="1" si="85"/>
        <v>0</v>
      </c>
      <c r="S1261" t="str">
        <f t="shared" si="82"/>
        <v>ASR_Financial_Report_SHP21Final</v>
      </c>
      <c r="T1261" s="960">
        <f t="shared" si="83"/>
        <v>44658</v>
      </c>
      <c r="U1261" t="str">
        <f t="shared" si="84"/>
        <v>Unaudited</v>
      </c>
    </row>
    <row r="1262" spans="1:21" x14ac:dyDescent="0.25">
      <c r="A1262" t="s">
        <v>437</v>
      </c>
      <c r="B1262" t="s">
        <v>1366</v>
      </c>
      <c r="C1262" t="s">
        <v>1367</v>
      </c>
      <c r="D1262" s="15">
        <v>1900</v>
      </c>
      <c r="E1262" s="121">
        <v>1</v>
      </c>
      <c r="F1262" t="s">
        <v>440</v>
      </c>
      <c r="G1262" s="121">
        <v>274</v>
      </c>
      <c r="H1262" t="s">
        <v>384</v>
      </c>
      <c r="I1262" t="s">
        <v>488</v>
      </c>
      <c r="J1262" t="s">
        <v>433</v>
      </c>
      <c r="K1262" t="s">
        <v>223</v>
      </c>
      <c r="L1262" s="758">
        <v>2.14</v>
      </c>
      <c r="M1262" t="s">
        <v>556</v>
      </c>
      <c r="N1262" s="681">
        <f t="shared" ca="1" si="85"/>
        <v>105799.10999999981</v>
      </c>
      <c r="O1262" s="681">
        <f t="shared" ca="1" si="85"/>
        <v>71375.339999999807</v>
      </c>
      <c r="P1262" s="681">
        <f t="shared" ca="1" si="85"/>
        <v>34423.769999999997</v>
      </c>
      <c r="Q1262" s="681">
        <f t="shared" ca="1" si="85"/>
        <v>0</v>
      </c>
      <c r="R1262" s="681">
        <f t="shared" ca="1" si="85"/>
        <v>0</v>
      </c>
      <c r="S1262" t="str">
        <f t="shared" si="82"/>
        <v>ASR_Financial_Report_SHP21Final</v>
      </c>
      <c r="T1262" s="960">
        <f t="shared" si="83"/>
        <v>44658</v>
      </c>
      <c r="U1262" t="str">
        <f t="shared" si="84"/>
        <v>Unaudited</v>
      </c>
    </row>
    <row r="1263" spans="1:21" x14ac:dyDescent="0.25">
      <c r="A1263" t="s">
        <v>437</v>
      </c>
      <c r="B1263" t="s">
        <v>1366</v>
      </c>
      <c r="C1263" t="s">
        <v>1367</v>
      </c>
      <c r="D1263" s="15">
        <v>1900</v>
      </c>
      <c r="E1263" s="121">
        <v>1</v>
      </c>
      <c r="F1263" t="s">
        <v>440</v>
      </c>
      <c r="G1263" s="121">
        <v>274</v>
      </c>
      <c r="H1263" t="s">
        <v>384</v>
      </c>
      <c r="I1263" t="s">
        <v>488</v>
      </c>
      <c r="J1263" t="s">
        <v>433</v>
      </c>
      <c r="K1263" t="s">
        <v>223</v>
      </c>
      <c r="L1263" s="758">
        <v>2.15</v>
      </c>
      <c r="M1263" t="s">
        <v>20</v>
      </c>
      <c r="N1263" s="681">
        <f t="shared" ca="1" si="85"/>
        <v>31074.400000000001</v>
      </c>
      <c r="O1263" s="681">
        <f t="shared" ca="1" si="85"/>
        <v>8317.43</v>
      </c>
      <c r="P1263" s="681">
        <f t="shared" ca="1" si="85"/>
        <v>22756.97</v>
      </c>
      <c r="Q1263" s="681">
        <f t="shared" ca="1" si="85"/>
        <v>0</v>
      </c>
      <c r="R1263" s="681">
        <f t="shared" ca="1" si="85"/>
        <v>0</v>
      </c>
      <c r="S1263" t="str">
        <f t="shared" si="82"/>
        <v>ASR_Financial_Report_SHP21Final</v>
      </c>
      <c r="T1263" s="960">
        <f t="shared" si="83"/>
        <v>44658</v>
      </c>
      <c r="U1263" t="str">
        <f t="shared" si="84"/>
        <v>Unaudited</v>
      </c>
    </row>
    <row r="1264" spans="1:21" x14ac:dyDescent="0.25">
      <c r="A1264" t="s">
        <v>437</v>
      </c>
      <c r="B1264" t="s">
        <v>1366</v>
      </c>
      <c r="C1264" t="s">
        <v>1367</v>
      </c>
      <c r="D1264" s="15">
        <v>1900</v>
      </c>
      <c r="E1264" s="121">
        <v>1</v>
      </c>
      <c r="F1264" t="s">
        <v>440</v>
      </c>
      <c r="G1264" s="121">
        <v>274</v>
      </c>
      <c r="H1264" t="s">
        <v>384</v>
      </c>
      <c r="I1264" t="s">
        <v>488</v>
      </c>
      <c r="J1264" t="s">
        <v>433</v>
      </c>
      <c r="K1264" t="s">
        <v>223</v>
      </c>
      <c r="L1264" s="758">
        <v>2.16</v>
      </c>
      <c r="M1264" t="s">
        <v>780</v>
      </c>
      <c r="N1264" s="681">
        <f t="shared" ca="1" si="85"/>
        <v>240012.1254544812</v>
      </c>
      <c r="O1264" s="681">
        <f t="shared" ca="1" si="85"/>
        <v>79642.154419266531</v>
      </c>
      <c r="P1264" s="681">
        <f t="shared" ca="1" si="85"/>
        <v>160369.97103521466</v>
      </c>
      <c r="Q1264" s="681">
        <f t="shared" ca="1" si="85"/>
        <v>0</v>
      </c>
      <c r="R1264" s="681">
        <f t="shared" ca="1" si="85"/>
        <v>0</v>
      </c>
      <c r="S1264" t="str">
        <f t="shared" si="82"/>
        <v>ASR_Financial_Report_SHP21Final</v>
      </c>
      <c r="T1264" s="960">
        <f t="shared" si="83"/>
        <v>44658</v>
      </c>
      <c r="U1264" t="str">
        <f t="shared" si="84"/>
        <v>Unaudited</v>
      </c>
    </row>
    <row r="1265" spans="1:21" x14ac:dyDescent="0.25">
      <c r="A1265" t="s">
        <v>437</v>
      </c>
      <c r="B1265" t="s">
        <v>1366</v>
      </c>
      <c r="C1265" t="s">
        <v>1367</v>
      </c>
      <c r="D1265" s="15">
        <v>1900</v>
      </c>
      <c r="E1265" s="121">
        <v>1</v>
      </c>
      <c r="F1265" t="s">
        <v>440</v>
      </c>
      <c r="G1265" s="121">
        <v>274</v>
      </c>
      <c r="H1265" t="s">
        <v>384</v>
      </c>
      <c r="I1265" t="s">
        <v>488</v>
      </c>
      <c r="J1265" t="s">
        <v>433</v>
      </c>
      <c r="K1265" t="s">
        <v>223</v>
      </c>
      <c r="L1265" s="758">
        <v>2.17</v>
      </c>
      <c r="M1265" t="s">
        <v>1033</v>
      </c>
      <c r="N1265" s="681">
        <f t="shared" ca="1" si="85"/>
        <v>0</v>
      </c>
      <c r="O1265" s="681">
        <f t="shared" ca="1" si="85"/>
        <v>0</v>
      </c>
      <c r="P1265" s="681">
        <f t="shared" ca="1" si="85"/>
        <v>0</v>
      </c>
      <c r="Q1265" s="681">
        <f t="shared" ca="1" si="85"/>
        <v>0</v>
      </c>
      <c r="R1265" s="681">
        <f t="shared" ca="1" si="85"/>
        <v>0</v>
      </c>
      <c r="S1265" t="str">
        <f t="shared" si="82"/>
        <v>ASR_Financial_Report_SHP21Final</v>
      </c>
      <c r="T1265" s="960">
        <f t="shared" si="83"/>
        <v>44658</v>
      </c>
      <c r="U1265" t="str">
        <f t="shared" si="84"/>
        <v>Unaudited</v>
      </c>
    </row>
    <row r="1266" spans="1:21" x14ac:dyDescent="0.25">
      <c r="A1266" t="s">
        <v>437</v>
      </c>
      <c r="B1266" t="s">
        <v>1366</v>
      </c>
      <c r="C1266" t="s">
        <v>1367</v>
      </c>
      <c r="D1266" s="15">
        <v>1900</v>
      </c>
      <c r="E1266" s="121">
        <v>1</v>
      </c>
      <c r="F1266" t="s">
        <v>440</v>
      </c>
      <c r="G1266" s="121">
        <v>274</v>
      </c>
      <c r="H1266" t="s">
        <v>384</v>
      </c>
      <c r="I1266" t="s">
        <v>488</v>
      </c>
      <c r="J1266" t="s">
        <v>433</v>
      </c>
      <c r="K1266" t="s">
        <v>223</v>
      </c>
      <c r="L1266" s="758">
        <v>2.1800000000000002</v>
      </c>
      <c r="M1266" t="s">
        <v>648</v>
      </c>
      <c r="N1266" s="681">
        <f t="shared" ca="1" si="85"/>
        <v>221295.390000001</v>
      </c>
      <c r="O1266" s="681">
        <f t="shared" ca="1" si="85"/>
        <v>123211.980000001</v>
      </c>
      <c r="P1266" s="681">
        <f t="shared" ca="1" si="85"/>
        <v>98083.409999999989</v>
      </c>
      <c r="Q1266" s="681">
        <f t="shared" ca="1" si="85"/>
        <v>0</v>
      </c>
      <c r="R1266" s="681">
        <f t="shared" ca="1" si="85"/>
        <v>0</v>
      </c>
      <c r="S1266" t="str">
        <f t="shared" si="82"/>
        <v>ASR_Financial_Report_SHP21Final</v>
      </c>
      <c r="T1266" s="960">
        <f t="shared" si="83"/>
        <v>44658</v>
      </c>
      <c r="U1266" t="str">
        <f t="shared" si="84"/>
        <v>Unaudited</v>
      </c>
    </row>
    <row r="1267" spans="1:21" x14ac:dyDescent="0.25">
      <c r="A1267" t="s">
        <v>437</v>
      </c>
      <c r="B1267" t="s">
        <v>1366</v>
      </c>
      <c r="C1267" t="s">
        <v>1367</v>
      </c>
      <c r="D1267" s="15">
        <v>1900</v>
      </c>
      <c r="E1267" s="121">
        <v>1</v>
      </c>
      <c r="F1267" t="s">
        <v>440</v>
      </c>
      <c r="G1267" s="121">
        <v>274</v>
      </c>
      <c r="H1267" t="s">
        <v>384</v>
      </c>
      <c r="I1267" t="s">
        <v>488</v>
      </c>
      <c r="J1267" t="s">
        <v>433</v>
      </c>
      <c r="K1267" t="s">
        <v>223</v>
      </c>
      <c r="L1267" s="758">
        <v>2.19</v>
      </c>
      <c r="M1267" t="s">
        <v>218</v>
      </c>
      <c r="N1267" s="681">
        <f t="shared" ca="1" si="85"/>
        <v>4.4408920985006202E-16</v>
      </c>
      <c r="O1267" s="681">
        <f t="shared" ca="1" si="85"/>
        <v>0</v>
      </c>
      <c r="P1267" s="681">
        <f t="shared" ca="1" si="85"/>
        <v>4.4408920985006202E-16</v>
      </c>
      <c r="Q1267" s="681">
        <f t="shared" ca="1" si="85"/>
        <v>0</v>
      </c>
      <c r="R1267" s="681">
        <f t="shared" ca="1" si="85"/>
        <v>0</v>
      </c>
      <c r="S1267" t="str">
        <f t="shared" si="82"/>
        <v>ASR_Financial_Report_SHP21Final</v>
      </c>
      <c r="T1267" s="960">
        <f t="shared" si="83"/>
        <v>44658</v>
      </c>
      <c r="U1267" t="str">
        <f t="shared" si="84"/>
        <v>Unaudited</v>
      </c>
    </row>
    <row r="1268" spans="1:21" x14ac:dyDescent="0.25">
      <c r="A1268" t="s">
        <v>437</v>
      </c>
      <c r="B1268" t="s">
        <v>1366</v>
      </c>
      <c r="C1268" t="s">
        <v>1367</v>
      </c>
      <c r="D1268" s="15">
        <v>1900</v>
      </c>
      <c r="E1268" s="121">
        <v>1</v>
      </c>
      <c r="F1268" t="s">
        <v>440</v>
      </c>
      <c r="G1268" s="121">
        <v>274</v>
      </c>
      <c r="H1268" t="s">
        <v>384</v>
      </c>
      <c r="I1268" t="s">
        <v>488</v>
      </c>
      <c r="J1268" t="s">
        <v>433</v>
      </c>
      <c r="K1268" t="s">
        <v>223</v>
      </c>
      <c r="L1268" s="758" t="s">
        <v>691</v>
      </c>
      <c r="M1268" t="s">
        <v>230</v>
      </c>
      <c r="N1268" s="681">
        <f t="shared" ca="1" si="85"/>
        <v>46442.094200013671</v>
      </c>
      <c r="O1268" s="681">
        <f t="shared" ca="1" si="85"/>
        <v>9613.460329893056</v>
      </c>
      <c r="P1268" s="681">
        <f t="shared" ca="1" si="85"/>
        <v>36828.633870120611</v>
      </c>
      <c r="Q1268" s="681">
        <f t="shared" ca="1" si="85"/>
        <v>0</v>
      </c>
      <c r="R1268" s="681">
        <f t="shared" ca="1" si="85"/>
        <v>0</v>
      </c>
      <c r="S1268" t="str">
        <f t="shared" si="82"/>
        <v>ASR_Financial_Report_SHP21Final</v>
      </c>
      <c r="T1268" s="960">
        <f t="shared" si="83"/>
        <v>44658</v>
      </c>
      <c r="U1268" t="str">
        <f t="shared" si="84"/>
        <v>Unaudited</v>
      </c>
    </row>
    <row r="1269" spans="1:21" x14ac:dyDescent="0.25">
      <c r="A1269" t="s">
        <v>437</v>
      </c>
      <c r="B1269" t="s">
        <v>1366</v>
      </c>
      <c r="C1269" t="s">
        <v>1367</v>
      </c>
      <c r="D1269" s="15">
        <v>1900</v>
      </c>
      <c r="E1269" s="121">
        <v>1</v>
      </c>
      <c r="F1269" t="s">
        <v>440</v>
      </c>
      <c r="G1269" s="121">
        <v>274</v>
      </c>
      <c r="H1269" t="s">
        <v>384</v>
      </c>
      <c r="I1269" t="s">
        <v>488</v>
      </c>
      <c r="J1269" t="s">
        <v>433</v>
      </c>
      <c r="K1269" t="s">
        <v>223</v>
      </c>
      <c r="L1269" s="758">
        <v>2.21</v>
      </c>
      <c r="M1269" t="s">
        <v>466</v>
      </c>
      <c r="N1269" s="681">
        <f t="shared" ca="1" si="85"/>
        <v>-2354.2117157233388</v>
      </c>
      <c r="O1269" s="681">
        <f t="shared" ca="1" si="85"/>
        <v>-1584.691325422061</v>
      </c>
      <c r="P1269" s="681">
        <f t="shared" ca="1" si="85"/>
        <v>-769.52039030127798</v>
      </c>
      <c r="Q1269" s="681">
        <f t="shared" ca="1" si="85"/>
        <v>0</v>
      </c>
      <c r="R1269" s="681">
        <f t="shared" ca="1" si="85"/>
        <v>0</v>
      </c>
      <c r="S1269" t="str">
        <f t="shared" si="82"/>
        <v>ASR_Financial_Report_SHP21Final</v>
      </c>
      <c r="T1269" s="960">
        <f t="shared" si="83"/>
        <v>44658</v>
      </c>
      <c r="U1269" t="str">
        <f t="shared" si="84"/>
        <v>Unaudited</v>
      </c>
    </row>
    <row r="1270" spans="1:21" x14ac:dyDescent="0.25">
      <c r="A1270" t="s">
        <v>437</v>
      </c>
      <c r="B1270" t="s">
        <v>1366</v>
      </c>
      <c r="C1270" t="s">
        <v>1367</v>
      </c>
      <c r="D1270" s="15">
        <v>1900</v>
      </c>
      <c r="E1270" s="121">
        <v>1</v>
      </c>
      <c r="F1270" t="s">
        <v>440</v>
      </c>
      <c r="G1270" s="121">
        <v>274</v>
      </c>
      <c r="H1270" t="s">
        <v>384</v>
      </c>
      <c r="I1270" t="s">
        <v>488</v>
      </c>
      <c r="J1270" t="s">
        <v>433</v>
      </c>
      <c r="K1270" t="s">
        <v>6</v>
      </c>
      <c r="L1270" s="758" t="s">
        <v>70</v>
      </c>
      <c r="M1270" t="s">
        <v>188</v>
      </c>
      <c r="N1270" s="681">
        <f t="shared" ca="1" si="85"/>
        <v>10557.99</v>
      </c>
      <c r="O1270" s="681">
        <f t="shared" ca="1" si="85"/>
        <v>7431.16</v>
      </c>
      <c r="P1270" s="681">
        <f t="shared" ca="1" si="85"/>
        <v>3126.8300000000004</v>
      </c>
      <c r="Q1270" s="681">
        <f t="shared" ca="1" si="85"/>
        <v>0</v>
      </c>
      <c r="R1270" s="681">
        <f t="shared" ca="1" si="85"/>
        <v>0</v>
      </c>
      <c r="S1270" t="str">
        <f t="shared" si="82"/>
        <v>ASR_Financial_Report_SHP21Final</v>
      </c>
      <c r="T1270" s="960">
        <f t="shared" si="83"/>
        <v>44658</v>
      </c>
      <c r="U1270" t="str">
        <f t="shared" si="84"/>
        <v>Unaudited</v>
      </c>
    </row>
    <row r="1271" spans="1:21" x14ac:dyDescent="0.25">
      <c r="A1271" t="s">
        <v>437</v>
      </c>
      <c r="B1271" t="s">
        <v>1366</v>
      </c>
      <c r="C1271" t="s">
        <v>1367</v>
      </c>
      <c r="D1271" s="15">
        <v>1900</v>
      </c>
      <c r="E1271" s="121">
        <v>1</v>
      </c>
      <c r="F1271" t="s">
        <v>440</v>
      </c>
      <c r="G1271" s="121">
        <v>274</v>
      </c>
      <c r="H1271" t="s">
        <v>384</v>
      </c>
      <c r="I1271" t="s">
        <v>488</v>
      </c>
      <c r="J1271" t="s">
        <v>433</v>
      </c>
      <c r="K1271" t="s">
        <v>6</v>
      </c>
      <c r="L1271" s="758" t="s">
        <v>71</v>
      </c>
      <c r="M1271" t="s">
        <v>231</v>
      </c>
      <c r="N1271" s="681">
        <f t="shared" ca="1" si="85"/>
        <v>0</v>
      </c>
      <c r="O1271" s="681">
        <f t="shared" ca="1" si="85"/>
        <v>0</v>
      </c>
      <c r="P1271" s="681">
        <f t="shared" ca="1" si="85"/>
        <v>0</v>
      </c>
      <c r="Q1271" s="681">
        <f t="shared" ca="1" si="85"/>
        <v>0</v>
      </c>
      <c r="R1271" s="681">
        <f t="shared" ca="1" si="85"/>
        <v>0</v>
      </c>
      <c r="S1271" t="str">
        <f t="shared" si="82"/>
        <v>ASR_Financial_Report_SHP21Final</v>
      </c>
      <c r="T1271" s="960">
        <f t="shared" si="83"/>
        <v>44658</v>
      </c>
      <c r="U1271" t="str">
        <f t="shared" si="84"/>
        <v>Unaudited</v>
      </c>
    </row>
    <row r="1272" spans="1:21" x14ac:dyDescent="0.25">
      <c r="A1272" t="s">
        <v>437</v>
      </c>
      <c r="B1272" t="s">
        <v>1366</v>
      </c>
      <c r="C1272" t="s">
        <v>1367</v>
      </c>
      <c r="D1272" s="15">
        <v>1900</v>
      </c>
      <c r="E1272" s="121">
        <v>1</v>
      </c>
      <c r="F1272" t="s">
        <v>440</v>
      </c>
      <c r="G1272" s="121">
        <v>274</v>
      </c>
      <c r="H1272" t="s">
        <v>384</v>
      </c>
      <c r="I1272" t="s">
        <v>488</v>
      </c>
      <c r="J1272" t="s">
        <v>433</v>
      </c>
      <c r="K1272" t="s">
        <v>6</v>
      </c>
      <c r="L1272" s="758" t="s">
        <v>72</v>
      </c>
      <c r="M1272" t="s">
        <v>164</v>
      </c>
      <c r="N1272" s="681">
        <f t="shared" ca="1" si="85"/>
        <v>93.599011980381718</v>
      </c>
      <c r="O1272" s="681">
        <f t="shared" ca="1" si="85"/>
        <v>66.082067944522507</v>
      </c>
      <c r="P1272" s="681">
        <f t="shared" ca="1" si="85"/>
        <v>27.516944035859215</v>
      </c>
      <c r="Q1272" s="681">
        <f t="shared" ca="1" si="85"/>
        <v>0</v>
      </c>
      <c r="R1272" s="681">
        <f t="shared" ca="1" si="85"/>
        <v>0</v>
      </c>
      <c r="S1272" t="str">
        <f t="shared" si="82"/>
        <v>ASR_Financial_Report_SHP21Final</v>
      </c>
      <c r="T1272" s="960">
        <f t="shared" si="83"/>
        <v>44658</v>
      </c>
      <c r="U1272" t="str">
        <f t="shared" si="84"/>
        <v>Unaudited</v>
      </c>
    </row>
    <row r="1273" spans="1:21" x14ac:dyDescent="0.25">
      <c r="A1273" t="s">
        <v>437</v>
      </c>
      <c r="B1273" t="s">
        <v>1366</v>
      </c>
      <c r="C1273" t="s">
        <v>1367</v>
      </c>
      <c r="D1273" s="15">
        <v>1900</v>
      </c>
      <c r="E1273" s="121">
        <v>1</v>
      </c>
      <c r="F1273" t="s">
        <v>440</v>
      </c>
      <c r="G1273" s="121">
        <v>274</v>
      </c>
      <c r="H1273" t="s">
        <v>384</v>
      </c>
      <c r="I1273" t="s">
        <v>488</v>
      </c>
      <c r="J1273" t="s">
        <v>433</v>
      </c>
      <c r="K1273" t="s">
        <v>6</v>
      </c>
      <c r="L1273" s="758">
        <v>3.4</v>
      </c>
      <c r="M1273" t="s">
        <v>461</v>
      </c>
      <c r="N1273" s="681">
        <f t="shared" ca="1" si="85"/>
        <v>0</v>
      </c>
      <c r="O1273" s="681">
        <f t="shared" ca="1" si="85"/>
        <v>0</v>
      </c>
      <c r="P1273" s="681">
        <f t="shared" ca="1" si="85"/>
        <v>0</v>
      </c>
      <c r="Q1273" s="681">
        <f t="shared" ca="1" si="85"/>
        <v>0</v>
      </c>
      <c r="R1273" s="681">
        <f t="shared" ca="1" si="85"/>
        <v>0</v>
      </c>
      <c r="S1273" t="str">
        <f t="shared" si="82"/>
        <v>ASR_Financial_Report_SHP21Final</v>
      </c>
      <c r="T1273" s="960">
        <f t="shared" si="83"/>
        <v>44658</v>
      </c>
      <c r="U1273" t="str">
        <f t="shared" si="84"/>
        <v>Unaudited</v>
      </c>
    </row>
    <row r="1274" spans="1:21" x14ac:dyDescent="0.25">
      <c r="A1274" t="s">
        <v>437</v>
      </c>
      <c r="B1274" t="s">
        <v>1366</v>
      </c>
      <c r="C1274" t="s">
        <v>1367</v>
      </c>
      <c r="D1274" s="15">
        <v>1900</v>
      </c>
      <c r="E1274" s="121">
        <v>1</v>
      </c>
      <c r="F1274" t="s">
        <v>440</v>
      </c>
      <c r="G1274" s="121">
        <v>274</v>
      </c>
      <c r="H1274" t="s">
        <v>384</v>
      </c>
      <c r="I1274" t="s">
        <v>488</v>
      </c>
      <c r="J1274" t="s">
        <v>433</v>
      </c>
      <c r="K1274" t="s">
        <v>434</v>
      </c>
      <c r="L1274" s="758">
        <v>4.5</v>
      </c>
      <c r="M1274" t="s">
        <v>32</v>
      </c>
      <c r="N1274" s="681">
        <f t="shared" ca="1" si="85"/>
        <v>0</v>
      </c>
      <c r="O1274" s="681">
        <f t="shared" ca="1" si="85"/>
        <v>0</v>
      </c>
      <c r="P1274" s="681">
        <f t="shared" ca="1" si="85"/>
        <v>0</v>
      </c>
      <c r="Q1274" s="681">
        <f t="shared" ca="1" si="85"/>
        <v>0</v>
      </c>
      <c r="R1274" s="681">
        <f t="shared" ca="1" si="85"/>
        <v>0</v>
      </c>
      <c r="S1274" t="str">
        <f t="shared" si="82"/>
        <v>ASR_Financial_Report_SHP21Final</v>
      </c>
      <c r="T1274" s="960">
        <f t="shared" si="83"/>
        <v>44658</v>
      </c>
      <c r="U1274" t="str">
        <f t="shared" si="84"/>
        <v>Unaudited</v>
      </c>
    </row>
    <row r="1275" spans="1:21" x14ac:dyDescent="0.25">
      <c r="A1275" t="s">
        <v>437</v>
      </c>
      <c r="B1275" t="s">
        <v>1366</v>
      </c>
      <c r="C1275" t="s">
        <v>1367</v>
      </c>
      <c r="D1275" s="15">
        <v>1900</v>
      </c>
      <c r="E1275" s="121">
        <v>1</v>
      </c>
      <c r="F1275" t="s">
        <v>440</v>
      </c>
      <c r="G1275" s="121">
        <v>274</v>
      </c>
      <c r="H1275" t="s">
        <v>384</v>
      </c>
      <c r="I1275" t="s">
        <v>488</v>
      </c>
      <c r="J1275" t="s">
        <v>433</v>
      </c>
      <c r="K1275" t="s">
        <v>434</v>
      </c>
      <c r="L1275" s="758" t="s">
        <v>925</v>
      </c>
      <c r="M1275" t="s">
        <v>916</v>
      </c>
      <c r="N1275" s="681">
        <f t="shared" ca="1" si="85"/>
        <v>0</v>
      </c>
      <c r="O1275" s="681">
        <f t="shared" ca="1" si="85"/>
        <v>0</v>
      </c>
      <c r="P1275" s="681">
        <f t="shared" ca="1" si="85"/>
        <v>0</v>
      </c>
      <c r="Q1275" s="681">
        <f t="shared" ca="1" si="85"/>
        <v>0</v>
      </c>
      <c r="R1275" s="681">
        <f t="shared" ca="1" si="85"/>
        <v>0</v>
      </c>
      <c r="S1275" t="str">
        <f t="shared" si="82"/>
        <v>ASR_Financial_Report_SHP21Final</v>
      </c>
      <c r="T1275" s="960">
        <f t="shared" si="83"/>
        <v>44658</v>
      </c>
      <c r="U1275" t="str">
        <f t="shared" si="84"/>
        <v>Unaudited</v>
      </c>
    </row>
    <row r="1276" spans="1:21" x14ac:dyDescent="0.25">
      <c r="A1276" t="s">
        <v>437</v>
      </c>
      <c r="B1276" t="s">
        <v>1366</v>
      </c>
      <c r="C1276" t="s">
        <v>1367</v>
      </c>
      <c r="D1276" s="15">
        <v>1900</v>
      </c>
      <c r="E1276" s="121">
        <v>1</v>
      </c>
      <c r="F1276" t="s">
        <v>440</v>
      </c>
      <c r="G1276" s="121">
        <v>274</v>
      </c>
      <c r="H1276" t="s">
        <v>384</v>
      </c>
      <c r="I1276" t="s">
        <v>488</v>
      </c>
      <c r="J1276" t="s">
        <v>433</v>
      </c>
      <c r="K1276" t="s">
        <v>434</v>
      </c>
      <c r="L1276" s="758" t="s">
        <v>193</v>
      </c>
      <c r="M1276" t="s">
        <v>40</v>
      </c>
      <c r="N1276" s="681">
        <f t="shared" ca="1" si="85"/>
        <v>0</v>
      </c>
      <c r="O1276" s="681">
        <f t="shared" ca="1" si="85"/>
        <v>0</v>
      </c>
      <c r="P1276" s="681">
        <f t="shared" ca="1" si="85"/>
        <v>0</v>
      </c>
      <c r="Q1276" s="681">
        <f t="shared" ca="1" si="85"/>
        <v>0</v>
      </c>
      <c r="R1276" s="681">
        <f t="shared" ca="1" si="85"/>
        <v>0</v>
      </c>
      <c r="S1276" t="str">
        <f t="shared" si="82"/>
        <v>ASR_Financial_Report_SHP21Final</v>
      </c>
      <c r="T1276" s="960">
        <f t="shared" si="83"/>
        <v>44658</v>
      </c>
      <c r="U1276" t="str">
        <f t="shared" si="84"/>
        <v>Unaudited</v>
      </c>
    </row>
    <row r="1277" spans="1:21" x14ac:dyDescent="0.25">
      <c r="A1277" t="s">
        <v>437</v>
      </c>
      <c r="B1277" t="s">
        <v>1366</v>
      </c>
      <c r="C1277" t="s">
        <v>1367</v>
      </c>
      <c r="D1277" s="15">
        <v>1900</v>
      </c>
      <c r="E1277" s="121">
        <v>1</v>
      </c>
      <c r="F1277" t="s">
        <v>440</v>
      </c>
      <c r="G1277" s="121">
        <v>274</v>
      </c>
      <c r="H1277" t="s">
        <v>384</v>
      </c>
      <c r="I1277" t="s">
        <v>488</v>
      </c>
      <c r="J1277" t="s">
        <v>433</v>
      </c>
      <c r="K1277" t="s">
        <v>434</v>
      </c>
      <c r="L1277" s="758" t="s">
        <v>192</v>
      </c>
      <c r="M1277" t="s">
        <v>329</v>
      </c>
      <c r="N1277" s="681">
        <f t="shared" ca="1" si="85"/>
        <v>0</v>
      </c>
      <c r="O1277" s="681">
        <f t="shared" ca="1" si="85"/>
        <v>0</v>
      </c>
      <c r="P1277" s="681">
        <f t="shared" ca="1" si="85"/>
        <v>0</v>
      </c>
      <c r="Q1277" s="681">
        <f t="shared" ca="1" si="85"/>
        <v>0</v>
      </c>
      <c r="R1277" s="681">
        <f t="shared" ca="1" si="85"/>
        <v>0</v>
      </c>
      <c r="S1277" t="str">
        <f t="shared" si="82"/>
        <v>ASR_Financial_Report_SHP21Final</v>
      </c>
      <c r="T1277" s="960">
        <f t="shared" si="83"/>
        <v>44658</v>
      </c>
      <c r="U1277" t="str">
        <f t="shared" si="84"/>
        <v>Unaudited</v>
      </c>
    </row>
    <row r="1278" spans="1:21" x14ac:dyDescent="0.25">
      <c r="A1278" t="s">
        <v>437</v>
      </c>
      <c r="B1278" t="s">
        <v>1366</v>
      </c>
      <c r="C1278" t="s">
        <v>1367</v>
      </c>
      <c r="D1278" s="15">
        <v>1900</v>
      </c>
      <c r="E1278" s="121">
        <v>1</v>
      </c>
      <c r="F1278" t="s">
        <v>440</v>
      </c>
      <c r="G1278" s="121">
        <v>274</v>
      </c>
      <c r="H1278" t="s">
        <v>384</v>
      </c>
      <c r="I1278" t="s">
        <v>488</v>
      </c>
      <c r="J1278" t="s">
        <v>450</v>
      </c>
      <c r="K1278" t="s">
        <v>435</v>
      </c>
      <c r="L1278" s="758" t="s">
        <v>79</v>
      </c>
      <c r="M1278" t="s">
        <v>27</v>
      </c>
      <c r="N1278" s="681">
        <f t="shared" ca="1" si="85"/>
        <v>-58528964.652417481</v>
      </c>
      <c r="O1278" s="681">
        <f t="shared" ca="1" si="85"/>
        <v>-29079211.798229929</v>
      </c>
      <c r="P1278" s="681">
        <f t="shared" ca="1" si="85"/>
        <v>-29449752.854187548</v>
      </c>
      <c r="Q1278" s="681">
        <f t="shared" ca="1" si="85"/>
        <v>0</v>
      </c>
      <c r="R1278" s="681">
        <f t="shared" ca="1" si="85"/>
        <v>0</v>
      </c>
      <c r="S1278" t="str">
        <f t="shared" si="82"/>
        <v>ASR_Financial_Report_SHP21Final</v>
      </c>
      <c r="T1278" s="960">
        <f t="shared" si="83"/>
        <v>44658</v>
      </c>
      <c r="U1278" t="str">
        <f t="shared" si="84"/>
        <v>Unaudited</v>
      </c>
    </row>
    <row r="1279" spans="1:21" x14ac:dyDescent="0.25">
      <c r="A1279" t="s">
        <v>437</v>
      </c>
      <c r="B1279" t="s">
        <v>1366</v>
      </c>
      <c r="C1279" t="s">
        <v>1367</v>
      </c>
      <c r="D1279" s="15">
        <v>1900</v>
      </c>
      <c r="E1279" s="121">
        <v>1</v>
      </c>
      <c r="F1279" t="s">
        <v>440</v>
      </c>
      <c r="G1279" s="121">
        <v>274</v>
      </c>
      <c r="H1279" t="s">
        <v>384</v>
      </c>
      <c r="I1279" t="s">
        <v>488</v>
      </c>
      <c r="J1279" t="s">
        <v>450</v>
      </c>
      <c r="K1279" t="s">
        <v>435</v>
      </c>
      <c r="L1279" s="758" t="s">
        <v>80</v>
      </c>
      <c r="M1279" t="s">
        <v>97</v>
      </c>
      <c r="N1279" s="681">
        <f t="shared" ca="1" si="85"/>
        <v>59186706.332511924</v>
      </c>
      <c r="O1279" s="681">
        <f t="shared" ca="1" si="85"/>
        <v>29446208.024866227</v>
      </c>
      <c r="P1279" s="681">
        <f t="shared" ca="1" si="85"/>
        <v>29740498.307645697</v>
      </c>
      <c r="Q1279" s="681">
        <f t="shared" ca="1" si="85"/>
        <v>0</v>
      </c>
      <c r="R1279" s="681">
        <f t="shared" ca="1" si="85"/>
        <v>0</v>
      </c>
      <c r="S1279" t="str">
        <f t="shared" si="82"/>
        <v>ASR_Financial_Report_SHP21Final</v>
      </c>
      <c r="T1279" s="960">
        <f t="shared" si="83"/>
        <v>44658</v>
      </c>
      <c r="U1279" t="str">
        <f t="shared" si="84"/>
        <v>Unaudited</v>
      </c>
    </row>
    <row r="1280" spans="1:21" x14ac:dyDescent="0.25">
      <c r="A1280" t="s">
        <v>437</v>
      </c>
      <c r="B1280" t="s">
        <v>1366</v>
      </c>
      <c r="C1280" t="s">
        <v>1367</v>
      </c>
      <c r="D1280" s="15">
        <v>1900</v>
      </c>
      <c r="E1280" s="121">
        <v>1</v>
      </c>
      <c r="F1280" t="s">
        <v>440</v>
      </c>
      <c r="G1280" s="121">
        <v>274</v>
      </c>
      <c r="H1280" t="s">
        <v>384</v>
      </c>
      <c r="I1280" t="s">
        <v>488</v>
      </c>
      <c r="J1280" t="s">
        <v>450</v>
      </c>
      <c r="K1280" t="s">
        <v>435</v>
      </c>
      <c r="L1280" s="758" t="s">
        <v>81</v>
      </c>
      <c r="M1280" t="s">
        <v>98</v>
      </c>
      <c r="N1280" s="681">
        <f t="shared" ca="1" si="85"/>
        <v>134053.00137893559</v>
      </c>
      <c r="O1280" s="681">
        <f t="shared" ca="1" si="85"/>
        <v>66692.243621199246</v>
      </c>
      <c r="P1280" s="681">
        <f t="shared" ca="1" si="85"/>
        <v>67360.757757736326</v>
      </c>
      <c r="Q1280" s="681">
        <f t="shared" ca="1" si="85"/>
        <v>0</v>
      </c>
      <c r="R1280" s="681">
        <f t="shared" ca="1" si="85"/>
        <v>0</v>
      </c>
      <c r="S1280" t="str">
        <f t="shared" si="82"/>
        <v>ASR_Financial_Report_SHP21Final</v>
      </c>
      <c r="T1280" s="960">
        <f t="shared" si="83"/>
        <v>44658</v>
      </c>
      <c r="U1280" t="str">
        <f t="shared" si="84"/>
        <v>Unaudited</v>
      </c>
    </row>
    <row r="1281" spans="1:21" x14ac:dyDescent="0.25">
      <c r="A1281" t="s">
        <v>437</v>
      </c>
      <c r="B1281" t="s">
        <v>1366</v>
      </c>
      <c r="C1281" t="s">
        <v>1367</v>
      </c>
      <c r="D1281" s="15">
        <v>1900</v>
      </c>
      <c r="E1281" s="121">
        <v>1</v>
      </c>
      <c r="F1281" t="s">
        <v>440</v>
      </c>
      <c r="G1281" s="121">
        <v>274</v>
      </c>
      <c r="H1281" t="s">
        <v>384</v>
      </c>
      <c r="I1281" t="s">
        <v>488</v>
      </c>
      <c r="J1281" t="s">
        <v>450</v>
      </c>
      <c r="K1281" t="s">
        <v>435</v>
      </c>
      <c r="L1281" s="758" t="s">
        <v>82</v>
      </c>
      <c r="M1281" t="s">
        <v>99</v>
      </c>
      <c r="N1281" s="681">
        <f t="shared" ca="1" si="85"/>
        <v>2318.4710819794432</v>
      </c>
      <c r="O1281" s="681">
        <f t="shared" ca="1" si="85"/>
        <v>1153.4545040956859</v>
      </c>
      <c r="P1281" s="681">
        <f t="shared" ca="1" si="85"/>
        <v>1165.0165778837572</v>
      </c>
      <c r="Q1281" s="681">
        <f t="shared" ca="1" si="85"/>
        <v>0</v>
      </c>
      <c r="R1281" s="681">
        <f t="shared" ca="1" si="85"/>
        <v>0</v>
      </c>
      <c r="S1281" t="str">
        <f t="shared" si="82"/>
        <v>ASR_Financial_Report_SHP21Final</v>
      </c>
      <c r="T1281" s="960">
        <f t="shared" si="83"/>
        <v>44658</v>
      </c>
      <c r="U1281" t="str">
        <f t="shared" si="84"/>
        <v>Unaudited</v>
      </c>
    </row>
    <row r="1282" spans="1:21" x14ac:dyDescent="0.25">
      <c r="A1282" t="s">
        <v>437</v>
      </c>
      <c r="B1282" t="s">
        <v>1366</v>
      </c>
      <c r="C1282" t="s">
        <v>1367</v>
      </c>
      <c r="D1282" s="15">
        <v>1900</v>
      </c>
      <c r="E1282" s="121">
        <v>1</v>
      </c>
      <c r="F1282" t="s">
        <v>440</v>
      </c>
      <c r="G1282" s="121">
        <v>274</v>
      </c>
      <c r="H1282" t="s">
        <v>384</v>
      </c>
      <c r="I1282" t="s">
        <v>488</v>
      </c>
      <c r="J1282" t="s">
        <v>450</v>
      </c>
      <c r="K1282" t="s">
        <v>435</v>
      </c>
      <c r="L1282" s="758" t="s">
        <v>216</v>
      </c>
      <c r="M1282" t="s">
        <v>100</v>
      </c>
      <c r="N1282" s="681">
        <f t="shared" ca="1" si="85"/>
        <v>-4123.7396437584948</v>
      </c>
      <c r="O1282" s="681">
        <f t="shared" ca="1" si="85"/>
        <v>-2051.5874029147581</v>
      </c>
      <c r="P1282" s="681">
        <f t="shared" ca="1" si="85"/>
        <v>-2072.1522408437368</v>
      </c>
      <c r="Q1282" s="681">
        <f t="shared" ca="1" si="85"/>
        <v>0</v>
      </c>
      <c r="R1282" s="681">
        <f t="shared" ca="1" si="85"/>
        <v>0</v>
      </c>
      <c r="S1282" t="str">
        <f t="shared" ref="S1282:S1345" si="86">file_name</f>
        <v>ASR_Financial_Report_SHP21Final</v>
      </c>
      <c r="T1282" s="960">
        <f t="shared" ref="T1282:T1345" si="87">file_date</f>
        <v>44658</v>
      </c>
      <c r="U1282" t="str">
        <f t="shared" ref="U1282:U1345" si="88">status</f>
        <v>Unaudited</v>
      </c>
    </row>
    <row r="1283" spans="1:21" x14ac:dyDescent="0.25">
      <c r="A1283" t="s">
        <v>437</v>
      </c>
      <c r="B1283" t="s">
        <v>1366</v>
      </c>
      <c r="C1283" t="s">
        <v>1367</v>
      </c>
      <c r="D1283" s="15">
        <v>1900</v>
      </c>
      <c r="E1283" s="121">
        <v>1</v>
      </c>
      <c r="F1283" t="s">
        <v>440</v>
      </c>
      <c r="G1283" s="121">
        <v>274</v>
      </c>
      <c r="H1283" t="s">
        <v>384</v>
      </c>
      <c r="I1283" t="s">
        <v>488</v>
      </c>
      <c r="J1283" t="s">
        <v>450</v>
      </c>
      <c r="K1283" t="s">
        <v>435</v>
      </c>
      <c r="L1283" s="758" t="s">
        <v>215</v>
      </c>
      <c r="M1283" t="s">
        <v>28</v>
      </c>
      <c r="N1283" s="681">
        <f t="shared" ca="1" si="85"/>
        <v>7218.4704939589155</v>
      </c>
      <c r="O1283" s="681">
        <f t="shared" ca="1" si="85"/>
        <v>3591.2362110766867</v>
      </c>
      <c r="P1283" s="681">
        <f t="shared" ca="1" si="85"/>
        <v>3627.2342828822284</v>
      </c>
      <c r="Q1283" s="681">
        <f t="shared" ca="1" si="85"/>
        <v>0</v>
      </c>
      <c r="R1283" s="681">
        <f t="shared" ca="1" si="85"/>
        <v>0</v>
      </c>
      <c r="S1283" t="str">
        <f t="shared" si="86"/>
        <v>ASR_Financial_Report_SHP21Final</v>
      </c>
      <c r="T1283" s="960">
        <f t="shared" si="87"/>
        <v>44658</v>
      </c>
      <c r="U1283" t="str">
        <f t="shared" si="88"/>
        <v>Unaudited</v>
      </c>
    </row>
    <row r="1284" spans="1:21" x14ac:dyDescent="0.25">
      <c r="A1284" t="s">
        <v>437</v>
      </c>
      <c r="B1284" t="s">
        <v>1366</v>
      </c>
      <c r="C1284" t="s">
        <v>1367</v>
      </c>
      <c r="D1284" s="15">
        <v>1900</v>
      </c>
      <c r="E1284" s="121">
        <v>1</v>
      </c>
      <c r="F1284" t="s">
        <v>440</v>
      </c>
      <c r="G1284" s="121">
        <v>274</v>
      </c>
      <c r="H1284" t="s">
        <v>384</v>
      </c>
      <c r="I1284" t="s">
        <v>488</v>
      </c>
      <c r="J1284" t="s">
        <v>436</v>
      </c>
      <c r="K1284" t="s">
        <v>436</v>
      </c>
      <c r="L1284" s="758" t="s">
        <v>84</v>
      </c>
      <c r="M1284" t="s">
        <v>327</v>
      </c>
      <c r="N1284" s="681">
        <f t="shared" ca="1" si="85"/>
        <v>0</v>
      </c>
      <c r="O1284" s="681">
        <f t="shared" ca="1" si="85"/>
        <v>0</v>
      </c>
      <c r="P1284" s="681">
        <f t="shared" ca="1" si="85"/>
        <v>0</v>
      </c>
      <c r="Q1284" s="681">
        <f t="shared" ca="1" si="85"/>
        <v>0</v>
      </c>
      <c r="R1284" s="681">
        <f t="shared" ca="1" si="85"/>
        <v>0</v>
      </c>
      <c r="S1284" t="str">
        <f t="shared" si="86"/>
        <v>ASR_Financial_Report_SHP21Final</v>
      </c>
      <c r="T1284" s="960">
        <f t="shared" si="87"/>
        <v>44658</v>
      </c>
      <c r="U1284" t="str">
        <f t="shared" si="88"/>
        <v>Unaudited</v>
      </c>
    </row>
    <row r="1285" spans="1:21" x14ac:dyDescent="0.25">
      <c r="A1285" t="s">
        <v>437</v>
      </c>
      <c r="B1285" t="s">
        <v>1366</v>
      </c>
      <c r="C1285" t="s">
        <v>1367</v>
      </c>
      <c r="D1285" s="15">
        <v>1900</v>
      </c>
      <c r="E1285" s="121">
        <v>1</v>
      </c>
      <c r="F1285" t="s">
        <v>440</v>
      </c>
      <c r="G1285" s="121">
        <v>274</v>
      </c>
      <c r="H1285" t="s">
        <v>384</v>
      </c>
      <c r="I1285" t="s">
        <v>488</v>
      </c>
      <c r="J1285" t="s">
        <v>436</v>
      </c>
      <c r="K1285" t="s">
        <v>436</v>
      </c>
      <c r="L1285" s="758" t="s">
        <v>85</v>
      </c>
      <c r="M1285" t="s">
        <v>325</v>
      </c>
      <c r="N1285" s="681">
        <f t="shared" ca="1" si="85"/>
        <v>0</v>
      </c>
      <c r="O1285" s="681">
        <f t="shared" ca="1" si="85"/>
        <v>0</v>
      </c>
      <c r="P1285" s="681">
        <f t="shared" ca="1" si="85"/>
        <v>0</v>
      </c>
      <c r="Q1285" s="681">
        <f t="shared" ca="1" si="85"/>
        <v>0</v>
      </c>
      <c r="R1285" s="681">
        <f t="shared" ca="1" si="85"/>
        <v>0</v>
      </c>
      <c r="S1285" t="str">
        <f t="shared" si="86"/>
        <v>ASR_Financial_Report_SHP21Final</v>
      </c>
      <c r="T1285" s="960">
        <f t="shared" si="87"/>
        <v>44658</v>
      </c>
      <c r="U1285" t="str">
        <f t="shared" si="88"/>
        <v>Unaudited</v>
      </c>
    </row>
    <row r="1286" spans="1:21" x14ac:dyDescent="0.25">
      <c r="A1286" t="s">
        <v>437</v>
      </c>
      <c r="B1286" t="s">
        <v>1366</v>
      </c>
      <c r="C1286" t="s">
        <v>1367</v>
      </c>
      <c r="D1286" s="15">
        <v>1900</v>
      </c>
      <c r="E1286" s="121">
        <v>1</v>
      </c>
      <c r="F1286" t="s">
        <v>440</v>
      </c>
      <c r="G1286" s="121">
        <v>274</v>
      </c>
      <c r="H1286" t="s">
        <v>384</v>
      </c>
      <c r="I1286" t="s">
        <v>488</v>
      </c>
      <c r="J1286" t="s">
        <v>436</v>
      </c>
      <c r="K1286" t="s">
        <v>436</v>
      </c>
      <c r="L1286" s="758" t="s">
        <v>86</v>
      </c>
      <c r="M1286" t="s">
        <v>494</v>
      </c>
      <c r="N1286" s="681">
        <f t="shared" ca="1" si="85"/>
        <v>0</v>
      </c>
      <c r="O1286" s="681">
        <f t="shared" ca="1" si="85"/>
        <v>0</v>
      </c>
      <c r="P1286" s="681">
        <f t="shared" ca="1" si="85"/>
        <v>0</v>
      </c>
      <c r="Q1286" s="681">
        <f t="shared" ca="1" si="85"/>
        <v>0</v>
      </c>
      <c r="R1286" s="681">
        <f t="shared" ca="1" si="85"/>
        <v>0</v>
      </c>
      <c r="S1286" t="str">
        <f t="shared" si="86"/>
        <v>ASR_Financial_Report_SHP21Final</v>
      </c>
      <c r="T1286" s="960">
        <f t="shared" si="87"/>
        <v>44658</v>
      </c>
      <c r="U1286" t="str">
        <f t="shared" si="88"/>
        <v>Unaudited</v>
      </c>
    </row>
    <row r="1287" spans="1:21" x14ac:dyDescent="0.25">
      <c r="A1287" t="s">
        <v>437</v>
      </c>
      <c r="B1287" t="s">
        <v>1366</v>
      </c>
      <c r="C1287" t="s">
        <v>1367</v>
      </c>
      <c r="D1287" s="15">
        <v>1900</v>
      </c>
      <c r="E1287" s="121">
        <v>1</v>
      </c>
      <c r="F1287" t="s">
        <v>440</v>
      </c>
      <c r="G1287" s="121">
        <v>274</v>
      </c>
      <c r="H1287" t="s">
        <v>384</v>
      </c>
      <c r="I1287" t="s">
        <v>488</v>
      </c>
      <c r="J1287" t="s">
        <v>436</v>
      </c>
      <c r="K1287" t="s">
        <v>436</v>
      </c>
      <c r="L1287" s="758" t="s">
        <v>87</v>
      </c>
      <c r="M1287" t="s">
        <v>495</v>
      </c>
      <c r="N1287" s="681">
        <f t="shared" ca="1" si="85"/>
        <v>0</v>
      </c>
      <c r="O1287" s="681">
        <f t="shared" ca="1" si="85"/>
        <v>0</v>
      </c>
      <c r="P1287" s="681">
        <f t="shared" ca="1" si="85"/>
        <v>0</v>
      </c>
      <c r="Q1287" s="681">
        <f t="shared" ca="1" si="85"/>
        <v>0</v>
      </c>
      <c r="R1287" s="681">
        <f t="shared" ca="1" si="85"/>
        <v>0</v>
      </c>
      <c r="S1287" t="str">
        <f t="shared" si="86"/>
        <v>ASR_Financial_Report_SHP21Final</v>
      </c>
      <c r="T1287" s="960">
        <f t="shared" si="87"/>
        <v>44658</v>
      </c>
      <c r="U1287" t="str">
        <f t="shared" si="88"/>
        <v>Unaudited</v>
      </c>
    </row>
    <row r="1288" spans="1:21" x14ac:dyDescent="0.25">
      <c r="A1288" t="s">
        <v>437</v>
      </c>
      <c r="B1288" t="s">
        <v>1366</v>
      </c>
      <c r="C1288" t="s">
        <v>1367</v>
      </c>
      <c r="D1288" s="15">
        <v>1900</v>
      </c>
      <c r="E1288" s="121">
        <v>1</v>
      </c>
      <c r="F1288" t="s">
        <v>440</v>
      </c>
      <c r="G1288" s="121">
        <v>274</v>
      </c>
      <c r="H1288" t="s">
        <v>384</v>
      </c>
      <c r="I1288" t="s">
        <v>488</v>
      </c>
      <c r="J1288" t="s">
        <v>436</v>
      </c>
      <c r="K1288" t="s">
        <v>436</v>
      </c>
      <c r="L1288" s="758" t="s">
        <v>213</v>
      </c>
      <c r="M1288" t="s">
        <v>496</v>
      </c>
      <c r="N1288" s="681">
        <f t="shared" ca="1" si="85"/>
        <v>0</v>
      </c>
      <c r="O1288" s="681">
        <f t="shared" ca="1" si="85"/>
        <v>0</v>
      </c>
      <c r="P1288" s="681">
        <f t="shared" ca="1" si="85"/>
        <v>0</v>
      </c>
      <c r="Q1288" s="681">
        <f t="shared" ca="1" si="85"/>
        <v>0</v>
      </c>
      <c r="R1288" s="681">
        <f t="shared" ca="1" si="85"/>
        <v>0</v>
      </c>
      <c r="S1288" t="str">
        <f t="shared" si="86"/>
        <v>ASR_Financial_Report_SHP21Final</v>
      </c>
      <c r="T1288" s="960">
        <f t="shared" si="87"/>
        <v>44658</v>
      </c>
      <c r="U1288" t="str">
        <f t="shared" si="88"/>
        <v>Unaudited</v>
      </c>
    </row>
    <row r="1289" spans="1:21" x14ac:dyDescent="0.25">
      <c r="A1289" t="s">
        <v>437</v>
      </c>
      <c r="B1289" t="s">
        <v>1366</v>
      </c>
      <c r="C1289" t="s">
        <v>1367</v>
      </c>
      <c r="D1289" s="15">
        <v>1900</v>
      </c>
      <c r="E1289" s="121">
        <v>1</v>
      </c>
      <c r="F1289" t="s">
        <v>440</v>
      </c>
      <c r="G1289" s="121">
        <v>274</v>
      </c>
      <c r="H1289" t="s">
        <v>384</v>
      </c>
      <c r="I1289" t="s">
        <v>489</v>
      </c>
      <c r="J1289" t="s">
        <v>26</v>
      </c>
      <c r="K1289" t="s">
        <v>26</v>
      </c>
      <c r="L1289" s="758" t="s">
        <v>204</v>
      </c>
      <c r="M1289" t="s">
        <v>26</v>
      </c>
      <c r="N1289" s="681">
        <f t="shared" ca="1" si="85"/>
        <v>444987.28588865686</v>
      </c>
      <c r="O1289" s="681">
        <f t="shared" ca="1" si="85"/>
        <v>0</v>
      </c>
      <c r="P1289" s="681">
        <f t="shared" ca="1" si="85"/>
        <v>0</v>
      </c>
      <c r="Q1289" s="681">
        <f t="shared" ca="1" si="85"/>
        <v>0</v>
      </c>
      <c r="R1289" s="681">
        <f t="shared" ca="1" si="85"/>
        <v>0</v>
      </c>
      <c r="S1289" t="str">
        <f t="shared" si="86"/>
        <v>ASR_Financial_Report_SHP21Final</v>
      </c>
      <c r="T1289" s="960">
        <f t="shared" si="87"/>
        <v>44658</v>
      </c>
      <c r="U1289" t="str">
        <f t="shared" si="88"/>
        <v>Unaudited</v>
      </c>
    </row>
    <row r="1290" spans="1:21" x14ac:dyDescent="0.25">
      <c r="A1290" t="s">
        <v>437</v>
      </c>
      <c r="B1290" t="s">
        <v>1366</v>
      </c>
      <c r="C1290" t="s">
        <v>1367</v>
      </c>
      <c r="D1290" s="15">
        <v>1900</v>
      </c>
      <c r="E1290" s="121">
        <v>1</v>
      </c>
      <c r="F1290" t="s">
        <v>441</v>
      </c>
      <c r="G1290" s="121">
        <v>366</v>
      </c>
      <c r="H1290" t="s">
        <v>384</v>
      </c>
      <c r="I1290" t="s">
        <v>432</v>
      </c>
      <c r="J1290" t="s">
        <v>432</v>
      </c>
      <c r="K1290" t="s">
        <v>432</v>
      </c>
      <c r="M1290" t="s">
        <v>432</v>
      </c>
      <c r="N1290" s="681">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4397</v>
      </c>
      <c r="O1290" s="681">
        <f t="shared" ca="1" si="89"/>
        <v>2225</v>
      </c>
      <c r="P1290" s="681">
        <f t="shared" ca="1" si="89"/>
        <v>2172</v>
      </c>
      <c r="Q1290" s="681">
        <f t="shared" ca="1" si="89"/>
        <v>0</v>
      </c>
      <c r="R1290" s="681">
        <f t="shared" ca="1" si="89"/>
        <v>0</v>
      </c>
      <c r="S1290" t="str">
        <f t="shared" si="86"/>
        <v>ASR_Financial_Report_SHP21Final</v>
      </c>
      <c r="T1290" s="960">
        <f t="shared" si="87"/>
        <v>44658</v>
      </c>
      <c r="U1290" t="str">
        <f t="shared" si="88"/>
        <v>Unaudited</v>
      </c>
    </row>
    <row r="1291" spans="1:21" x14ac:dyDescent="0.25">
      <c r="A1291" t="s">
        <v>437</v>
      </c>
      <c r="B1291" t="s">
        <v>1366</v>
      </c>
      <c r="C1291" t="s">
        <v>1367</v>
      </c>
      <c r="D1291" s="15">
        <v>1900</v>
      </c>
      <c r="E1291" s="121">
        <v>1</v>
      </c>
      <c r="F1291" t="s">
        <v>441</v>
      </c>
      <c r="G1291" s="121">
        <v>366</v>
      </c>
      <c r="H1291" t="s">
        <v>384</v>
      </c>
      <c r="I1291" t="s">
        <v>487</v>
      </c>
      <c r="J1291" t="s">
        <v>12</v>
      </c>
      <c r="K1291" t="s">
        <v>12</v>
      </c>
      <c r="L1291" s="758">
        <v>1.1000000000000001</v>
      </c>
      <c r="M1291" t="s">
        <v>12</v>
      </c>
      <c r="N1291" s="681">
        <f t="shared" ca="1" si="89"/>
        <v>17346626.25</v>
      </c>
      <c r="O1291" s="681">
        <f t="shared" ca="1" si="89"/>
        <v>0</v>
      </c>
      <c r="P1291" s="681">
        <f t="shared" ca="1" si="89"/>
        <v>0</v>
      </c>
      <c r="Q1291" s="681">
        <f t="shared" ca="1" si="89"/>
        <v>0</v>
      </c>
      <c r="R1291" s="681">
        <f t="shared" ca="1" si="89"/>
        <v>0</v>
      </c>
      <c r="S1291" t="str">
        <f t="shared" si="86"/>
        <v>ASR_Financial_Report_SHP21Final</v>
      </c>
      <c r="T1291" s="960">
        <f t="shared" si="87"/>
        <v>44658</v>
      </c>
      <c r="U1291" t="str">
        <f t="shared" si="88"/>
        <v>Unaudited</v>
      </c>
    </row>
    <row r="1292" spans="1:21" x14ac:dyDescent="0.25">
      <c r="A1292" t="s">
        <v>437</v>
      </c>
      <c r="B1292" t="s">
        <v>1366</v>
      </c>
      <c r="C1292" t="s">
        <v>1367</v>
      </c>
      <c r="D1292" s="15">
        <v>1900</v>
      </c>
      <c r="E1292" s="121">
        <v>1</v>
      </c>
      <c r="F1292" t="s">
        <v>441</v>
      </c>
      <c r="G1292" s="121">
        <v>366</v>
      </c>
      <c r="H1292" t="s">
        <v>384</v>
      </c>
      <c r="I1292" t="s">
        <v>487</v>
      </c>
      <c r="J1292" t="s">
        <v>12</v>
      </c>
      <c r="K1292" t="s">
        <v>222</v>
      </c>
      <c r="L1292" s="758">
        <v>1.2</v>
      </c>
      <c r="M1292" t="s">
        <v>222</v>
      </c>
      <c r="N1292" s="681">
        <f t="shared" ca="1" si="89"/>
        <v>5403.1802206984694</v>
      </c>
      <c r="O1292" s="681">
        <f t="shared" ca="1" si="89"/>
        <v>0</v>
      </c>
      <c r="P1292" s="681">
        <f t="shared" ca="1" si="89"/>
        <v>0</v>
      </c>
      <c r="Q1292" s="681">
        <f t="shared" ca="1" si="89"/>
        <v>0</v>
      </c>
      <c r="R1292" s="681">
        <f t="shared" ca="1" si="89"/>
        <v>0</v>
      </c>
      <c r="S1292" t="str">
        <f t="shared" si="86"/>
        <v>ASR_Financial_Report_SHP21Final</v>
      </c>
      <c r="T1292" s="960">
        <f t="shared" si="87"/>
        <v>44658</v>
      </c>
      <c r="U1292" t="str">
        <f t="shared" si="88"/>
        <v>Unaudited</v>
      </c>
    </row>
    <row r="1293" spans="1:21" x14ac:dyDescent="0.25">
      <c r="A1293" t="s">
        <v>437</v>
      </c>
      <c r="B1293" t="s">
        <v>1366</v>
      </c>
      <c r="C1293" t="s">
        <v>1367</v>
      </c>
      <c r="D1293" s="15">
        <v>1900</v>
      </c>
      <c r="E1293" s="121">
        <v>1</v>
      </c>
      <c r="F1293" t="s">
        <v>441</v>
      </c>
      <c r="G1293" s="121">
        <v>366</v>
      </c>
      <c r="H1293" t="s">
        <v>384</v>
      </c>
      <c r="I1293" t="s">
        <v>487</v>
      </c>
      <c r="J1293" t="s">
        <v>12</v>
      </c>
      <c r="K1293" t="s">
        <v>1304</v>
      </c>
      <c r="L1293" s="758" t="s">
        <v>1300</v>
      </c>
      <c r="M1293" t="s">
        <v>1304</v>
      </c>
      <c r="N1293" s="681">
        <f t="shared" ca="1" si="89"/>
        <v>38549.79</v>
      </c>
      <c r="O1293" s="681">
        <f t="shared" ca="1" si="89"/>
        <v>0</v>
      </c>
      <c r="P1293" s="681">
        <f t="shared" ca="1" si="89"/>
        <v>0</v>
      </c>
      <c r="Q1293" s="681">
        <f t="shared" ca="1" si="89"/>
        <v>0</v>
      </c>
      <c r="R1293" s="681">
        <f t="shared" ca="1" si="89"/>
        <v>0</v>
      </c>
      <c r="S1293" t="str">
        <f t="shared" si="86"/>
        <v>ASR_Financial_Report_SHP21Final</v>
      </c>
      <c r="T1293" s="960">
        <f t="shared" si="87"/>
        <v>44658</v>
      </c>
      <c r="U1293" t="str">
        <f t="shared" si="88"/>
        <v>Unaudited</v>
      </c>
    </row>
    <row r="1294" spans="1:21" x14ac:dyDescent="0.25">
      <c r="A1294" t="s">
        <v>437</v>
      </c>
      <c r="B1294" t="s">
        <v>1366</v>
      </c>
      <c r="C1294" t="s">
        <v>1367</v>
      </c>
      <c r="D1294" s="15">
        <v>1900</v>
      </c>
      <c r="E1294" s="121">
        <v>1</v>
      </c>
      <c r="F1294" t="s">
        <v>441</v>
      </c>
      <c r="G1294" s="121">
        <v>366</v>
      </c>
      <c r="H1294" t="s">
        <v>384</v>
      </c>
      <c r="I1294" t="s">
        <v>487</v>
      </c>
      <c r="J1294" t="s">
        <v>12</v>
      </c>
      <c r="K1294" t="s">
        <v>1306</v>
      </c>
      <c r="L1294" s="758" t="s">
        <v>1305</v>
      </c>
      <c r="M1294" t="s">
        <v>1306</v>
      </c>
      <c r="N1294" s="681">
        <f t="shared" ca="1" si="89"/>
        <v>298547.39650558069</v>
      </c>
      <c r="O1294" s="681">
        <f t="shared" ca="1" si="89"/>
        <v>0</v>
      </c>
      <c r="P1294" s="681">
        <f t="shared" ca="1" si="89"/>
        <v>0</v>
      </c>
      <c r="Q1294" s="681">
        <f t="shared" ca="1" si="89"/>
        <v>0</v>
      </c>
      <c r="R1294" s="681">
        <f t="shared" ca="1" si="89"/>
        <v>0</v>
      </c>
      <c r="S1294" t="str">
        <f t="shared" si="86"/>
        <v>ASR_Financial_Report_SHP21Final</v>
      </c>
      <c r="T1294" s="960">
        <f t="shared" si="87"/>
        <v>44658</v>
      </c>
      <c r="U1294" t="str">
        <f t="shared" si="88"/>
        <v>Unaudited</v>
      </c>
    </row>
    <row r="1295" spans="1:21" x14ac:dyDescent="0.25">
      <c r="A1295" t="s">
        <v>437</v>
      </c>
      <c r="B1295" t="s">
        <v>1366</v>
      </c>
      <c r="C1295" t="s">
        <v>1367</v>
      </c>
      <c r="D1295" s="15">
        <v>1900</v>
      </c>
      <c r="E1295" s="121">
        <v>1</v>
      </c>
      <c r="F1295" t="s">
        <v>441</v>
      </c>
      <c r="G1295" s="121">
        <v>366</v>
      </c>
      <c r="H1295" t="s">
        <v>384</v>
      </c>
      <c r="I1295" t="s">
        <v>487</v>
      </c>
      <c r="J1295" t="s">
        <v>13</v>
      </c>
      <c r="K1295" t="s">
        <v>13</v>
      </c>
      <c r="L1295" s="758" t="s">
        <v>63</v>
      </c>
      <c r="M1295" t="s">
        <v>13</v>
      </c>
      <c r="N1295" s="681">
        <f t="shared" ca="1" si="89"/>
        <v>-2017034.7190130681</v>
      </c>
      <c r="O1295" s="681">
        <f t="shared" ca="1" si="89"/>
        <v>0</v>
      </c>
      <c r="P1295" s="681">
        <f t="shared" ca="1" si="89"/>
        <v>0</v>
      </c>
      <c r="Q1295" s="681">
        <f t="shared" ca="1" si="89"/>
        <v>0</v>
      </c>
      <c r="R1295" s="681">
        <f t="shared" ca="1" si="89"/>
        <v>0</v>
      </c>
      <c r="S1295" t="str">
        <f t="shared" si="86"/>
        <v>ASR_Financial_Report_SHP21Final</v>
      </c>
      <c r="T1295" s="960">
        <f t="shared" si="87"/>
        <v>44658</v>
      </c>
      <c r="U1295" t="str">
        <f t="shared" si="88"/>
        <v>Unaudited</v>
      </c>
    </row>
    <row r="1296" spans="1:21" x14ac:dyDescent="0.25">
      <c r="A1296" t="s">
        <v>437</v>
      </c>
      <c r="B1296" t="s">
        <v>1366</v>
      </c>
      <c r="C1296" t="s">
        <v>1367</v>
      </c>
      <c r="D1296" s="15">
        <v>1900</v>
      </c>
      <c r="E1296" s="121">
        <v>1</v>
      </c>
      <c r="F1296" t="s">
        <v>441</v>
      </c>
      <c r="G1296" s="121">
        <v>366</v>
      </c>
      <c r="H1296" t="s">
        <v>384</v>
      </c>
      <c r="I1296" t="s">
        <v>488</v>
      </c>
      <c r="J1296" t="s">
        <v>433</v>
      </c>
      <c r="K1296" t="s">
        <v>777</v>
      </c>
      <c r="L1296" s="758">
        <v>2.1</v>
      </c>
      <c r="M1296" t="s">
        <v>712</v>
      </c>
      <c r="N1296" s="681">
        <f t="shared" ca="1" si="89"/>
        <v>42916</v>
      </c>
      <c r="O1296" s="681">
        <f t="shared" ca="1" si="89"/>
        <v>36822</v>
      </c>
      <c r="P1296" s="681">
        <f t="shared" ca="1" si="89"/>
        <v>6094</v>
      </c>
      <c r="Q1296" s="681">
        <f t="shared" ca="1" si="89"/>
        <v>0</v>
      </c>
      <c r="R1296" s="681">
        <f t="shared" ca="1" si="89"/>
        <v>0</v>
      </c>
      <c r="S1296" t="str">
        <f t="shared" si="86"/>
        <v>ASR_Financial_Report_SHP21Final</v>
      </c>
      <c r="T1296" s="960">
        <f t="shared" si="87"/>
        <v>44658</v>
      </c>
      <c r="U1296" t="str">
        <f t="shared" si="88"/>
        <v>Unaudited</v>
      </c>
    </row>
    <row r="1297" spans="1:21" x14ac:dyDescent="0.25">
      <c r="A1297" t="s">
        <v>437</v>
      </c>
      <c r="B1297" t="s">
        <v>1366</v>
      </c>
      <c r="C1297" t="s">
        <v>1367</v>
      </c>
      <c r="D1297" s="15">
        <v>1900</v>
      </c>
      <c r="E1297" s="121">
        <v>1</v>
      </c>
      <c r="F1297" t="s">
        <v>441</v>
      </c>
      <c r="G1297" s="121">
        <v>366</v>
      </c>
      <c r="H1297" t="s">
        <v>384</v>
      </c>
      <c r="I1297" t="s">
        <v>488</v>
      </c>
      <c r="J1297" t="s">
        <v>433</v>
      </c>
      <c r="K1297" t="s">
        <v>777</v>
      </c>
      <c r="L1297" s="758">
        <v>2.2000000000000002</v>
      </c>
      <c r="M1297" t="s">
        <v>713</v>
      </c>
      <c r="N1297" s="681">
        <f t="shared" ca="1" si="89"/>
        <v>241</v>
      </c>
      <c r="O1297" s="681">
        <f t="shared" ca="1" si="89"/>
        <v>141</v>
      </c>
      <c r="P1297" s="681">
        <f t="shared" ca="1" si="89"/>
        <v>100</v>
      </c>
      <c r="Q1297" s="681">
        <f t="shared" ca="1" si="89"/>
        <v>0</v>
      </c>
      <c r="R1297" s="681">
        <f t="shared" ca="1" si="89"/>
        <v>0</v>
      </c>
      <c r="S1297" t="str">
        <f t="shared" si="86"/>
        <v>ASR_Financial_Report_SHP21Final</v>
      </c>
      <c r="T1297" s="960">
        <f t="shared" si="87"/>
        <v>44658</v>
      </c>
      <c r="U1297" t="str">
        <f t="shared" si="88"/>
        <v>Unaudited</v>
      </c>
    </row>
    <row r="1298" spans="1:21" x14ac:dyDescent="0.25">
      <c r="A1298" t="s">
        <v>437</v>
      </c>
      <c r="B1298" t="s">
        <v>1366</v>
      </c>
      <c r="C1298" t="s">
        <v>1367</v>
      </c>
      <c r="D1298" s="15">
        <v>1900</v>
      </c>
      <c r="E1298" s="121">
        <v>1</v>
      </c>
      <c r="F1298" t="s">
        <v>441</v>
      </c>
      <c r="G1298" s="121">
        <v>366</v>
      </c>
      <c r="H1298" t="s">
        <v>384</v>
      </c>
      <c r="I1298" t="s">
        <v>488</v>
      </c>
      <c r="J1298" t="s">
        <v>433</v>
      </c>
      <c r="K1298" t="s">
        <v>777</v>
      </c>
      <c r="L1298" s="758">
        <v>2.2999999999999998</v>
      </c>
      <c r="M1298" t="s">
        <v>714</v>
      </c>
      <c r="N1298" s="681">
        <f t="shared" ca="1" si="89"/>
        <v>9463677.4199999999</v>
      </c>
      <c r="O1298" s="681">
        <f t="shared" ca="1" si="89"/>
        <v>8082216.8499999996</v>
      </c>
      <c r="P1298" s="681">
        <f t="shared" ca="1" si="89"/>
        <v>1381460.57</v>
      </c>
      <c r="Q1298" s="681">
        <f t="shared" ca="1" si="89"/>
        <v>0</v>
      </c>
      <c r="R1298" s="681">
        <f t="shared" ca="1" si="89"/>
        <v>0</v>
      </c>
      <c r="S1298" t="str">
        <f t="shared" si="86"/>
        <v>ASR_Financial_Report_SHP21Final</v>
      </c>
      <c r="T1298" s="960">
        <f t="shared" si="87"/>
        <v>44658</v>
      </c>
      <c r="U1298" t="str">
        <f t="shared" si="88"/>
        <v>Unaudited</v>
      </c>
    </row>
    <row r="1299" spans="1:21" x14ac:dyDescent="0.25">
      <c r="A1299" t="s">
        <v>437</v>
      </c>
      <c r="B1299" t="s">
        <v>1366</v>
      </c>
      <c r="C1299" t="s">
        <v>1367</v>
      </c>
      <c r="D1299" s="15">
        <v>1900</v>
      </c>
      <c r="E1299" s="121">
        <v>1</v>
      </c>
      <c r="F1299" t="s">
        <v>441</v>
      </c>
      <c r="G1299" s="121">
        <v>366</v>
      </c>
      <c r="H1299" t="s">
        <v>384</v>
      </c>
      <c r="I1299" t="s">
        <v>488</v>
      </c>
      <c r="J1299" t="s">
        <v>433</v>
      </c>
      <c r="K1299" t="s">
        <v>777</v>
      </c>
      <c r="L1299" s="758">
        <v>2.4</v>
      </c>
      <c r="M1299" t="s">
        <v>715</v>
      </c>
      <c r="N1299" s="681">
        <f t="shared" ca="1" si="89"/>
        <v>23429.120000000003</v>
      </c>
      <c r="O1299" s="681">
        <f t="shared" ca="1" si="89"/>
        <v>11453.62</v>
      </c>
      <c r="P1299" s="681">
        <f t="shared" ca="1" si="89"/>
        <v>11975.5</v>
      </c>
      <c r="Q1299" s="681">
        <f t="shared" ca="1" si="89"/>
        <v>0</v>
      </c>
      <c r="R1299" s="681">
        <f t="shared" ca="1" si="89"/>
        <v>0</v>
      </c>
      <c r="S1299" t="str">
        <f t="shared" si="86"/>
        <v>ASR_Financial_Report_SHP21Final</v>
      </c>
      <c r="T1299" s="960">
        <f t="shared" si="87"/>
        <v>44658</v>
      </c>
      <c r="U1299" t="str">
        <f t="shared" si="88"/>
        <v>Unaudited</v>
      </c>
    </row>
    <row r="1300" spans="1:21" x14ac:dyDescent="0.25">
      <c r="A1300" t="s">
        <v>437</v>
      </c>
      <c r="B1300" t="s">
        <v>1366</v>
      </c>
      <c r="C1300" t="s">
        <v>1367</v>
      </c>
      <c r="D1300" s="15">
        <v>1900</v>
      </c>
      <c r="E1300" s="121">
        <v>1</v>
      </c>
      <c r="F1300" t="s">
        <v>441</v>
      </c>
      <c r="G1300" s="121">
        <v>366</v>
      </c>
      <c r="H1300" t="s">
        <v>384</v>
      </c>
      <c r="I1300" t="s">
        <v>488</v>
      </c>
      <c r="J1300" t="s">
        <v>433</v>
      </c>
      <c r="K1300" t="s">
        <v>777</v>
      </c>
      <c r="L1300" s="758">
        <v>2.5</v>
      </c>
      <c r="M1300" t="s">
        <v>757</v>
      </c>
      <c r="N1300" s="681">
        <f t="shared" ca="1" si="89"/>
        <v>2798</v>
      </c>
      <c r="O1300" s="681">
        <f t="shared" ca="1" si="89"/>
        <v>2253</v>
      </c>
      <c r="P1300" s="681">
        <f t="shared" ca="1" si="89"/>
        <v>545</v>
      </c>
      <c r="Q1300" s="681">
        <f t="shared" ca="1" si="89"/>
        <v>0</v>
      </c>
      <c r="R1300" s="681">
        <f t="shared" ca="1" si="89"/>
        <v>0</v>
      </c>
      <c r="S1300" t="str">
        <f t="shared" si="86"/>
        <v>ASR_Financial_Report_SHP21Final</v>
      </c>
      <c r="T1300" s="960">
        <f t="shared" si="87"/>
        <v>44658</v>
      </c>
      <c r="U1300" t="str">
        <f t="shared" si="88"/>
        <v>Unaudited</v>
      </c>
    </row>
    <row r="1301" spans="1:21" x14ac:dyDescent="0.25">
      <c r="A1301" t="s">
        <v>437</v>
      </c>
      <c r="B1301" t="s">
        <v>1366</v>
      </c>
      <c r="C1301" t="s">
        <v>1367</v>
      </c>
      <c r="D1301" s="15">
        <v>1900</v>
      </c>
      <c r="E1301" s="121">
        <v>1</v>
      </c>
      <c r="F1301" t="s">
        <v>441</v>
      </c>
      <c r="G1301" s="121">
        <v>366</v>
      </c>
      <c r="H1301" t="s">
        <v>384</v>
      </c>
      <c r="I1301" t="s">
        <v>488</v>
      </c>
      <c r="J1301" t="s">
        <v>433</v>
      </c>
      <c r="K1301" t="s">
        <v>777</v>
      </c>
      <c r="L1301" s="758">
        <v>2.6</v>
      </c>
      <c r="M1301" t="s">
        <v>186</v>
      </c>
      <c r="N1301" s="681">
        <f t="shared" ca="1" si="89"/>
        <v>529095.22</v>
      </c>
      <c r="O1301" s="681">
        <f t="shared" ca="1" si="89"/>
        <v>396374.99000000005</v>
      </c>
      <c r="P1301" s="681">
        <f t="shared" ca="1" si="89"/>
        <v>132720.22999999989</v>
      </c>
      <c r="Q1301" s="681">
        <f t="shared" ca="1" si="89"/>
        <v>0</v>
      </c>
      <c r="R1301" s="681">
        <f t="shared" ca="1" si="89"/>
        <v>0</v>
      </c>
      <c r="S1301" t="str">
        <f t="shared" si="86"/>
        <v>ASR_Financial_Report_SHP21Final</v>
      </c>
      <c r="T1301" s="960">
        <f t="shared" si="87"/>
        <v>44658</v>
      </c>
      <c r="U1301" t="str">
        <f t="shared" si="88"/>
        <v>Unaudited</v>
      </c>
    </row>
    <row r="1302" spans="1:21" x14ac:dyDescent="0.25">
      <c r="A1302" t="s">
        <v>437</v>
      </c>
      <c r="B1302" t="s">
        <v>1366</v>
      </c>
      <c r="C1302" t="s">
        <v>1367</v>
      </c>
      <c r="D1302" s="15">
        <v>1900</v>
      </c>
      <c r="E1302" s="121">
        <v>1</v>
      </c>
      <c r="F1302" t="s">
        <v>441</v>
      </c>
      <c r="G1302" s="121">
        <v>366</v>
      </c>
      <c r="H1302" t="s">
        <v>384</v>
      </c>
      <c r="I1302" t="s">
        <v>488</v>
      </c>
      <c r="J1302" t="s">
        <v>433</v>
      </c>
      <c r="K1302" t="s">
        <v>777</v>
      </c>
      <c r="L1302" s="758">
        <v>2.7</v>
      </c>
      <c r="M1302" t="s">
        <v>778</v>
      </c>
      <c r="N1302" s="681">
        <f t="shared" ca="1" si="89"/>
        <v>585456.43055537809</v>
      </c>
      <c r="O1302" s="681">
        <f t="shared" ca="1" si="89"/>
        <v>497120.64357331215</v>
      </c>
      <c r="P1302" s="681">
        <f t="shared" ca="1" si="89"/>
        <v>88335.78698206594</v>
      </c>
      <c r="Q1302" s="681">
        <f t="shared" ca="1" si="89"/>
        <v>0</v>
      </c>
      <c r="R1302" s="681">
        <f t="shared" ca="1" si="89"/>
        <v>0</v>
      </c>
      <c r="S1302" t="str">
        <f t="shared" si="86"/>
        <v>ASR_Financial_Report_SHP21Final</v>
      </c>
      <c r="T1302" s="960">
        <f t="shared" si="87"/>
        <v>44658</v>
      </c>
      <c r="U1302" t="str">
        <f t="shared" si="88"/>
        <v>Unaudited</v>
      </c>
    </row>
    <row r="1303" spans="1:21" x14ac:dyDescent="0.25">
      <c r="A1303" t="s">
        <v>437</v>
      </c>
      <c r="B1303" t="s">
        <v>1366</v>
      </c>
      <c r="C1303" t="s">
        <v>1367</v>
      </c>
      <c r="D1303" s="15">
        <v>1900</v>
      </c>
      <c r="E1303" s="121">
        <v>1</v>
      </c>
      <c r="F1303" t="s">
        <v>441</v>
      </c>
      <c r="G1303" s="121">
        <v>366</v>
      </c>
      <c r="H1303" t="s">
        <v>384</v>
      </c>
      <c r="I1303" t="s">
        <v>488</v>
      </c>
      <c r="J1303" t="s">
        <v>433</v>
      </c>
      <c r="K1303" t="s">
        <v>777</v>
      </c>
      <c r="L1303" s="758">
        <v>2.8</v>
      </c>
      <c r="M1303" t="s">
        <v>779</v>
      </c>
      <c r="N1303" s="681">
        <f t="shared" ca="1" si="89"/>
        <v>0</v>
      </c>
      <c r="O1303" s="681">
        <f t="shared" ca="1" si="89"/>
        <v>0</v>
      </c>
      <c r="P1303" s="681">
        <f t="shared" ca="1" si="89"/>
        <v>0</v>
      </c>
      <c r="Q1303" s="681">
        <f t="shared" ca="1" si="89"/>
        <v>0</v>
      </c>
      <c r="R1303" s="681">
        <f t="shared" ca="1" si="89"/>
        <v>0</v>
      </c>
      <c r="S1303" t="str">
        <f t="shared" si="86"/>
        <v>ASR_Financial_Report_SHP21Final</v>
      </c>
      <c r="T1303" s="960">
        <f t="shared" si="87"/>
        <v>44658</v>
      </c>
      <c r="U1303" t="str">
        <f t="shared" si="88"/>
        <v>Unaudited</v>
      </c>
    </row>
    <row r="1304" spans="1:21" x14ac:dyDescent="0.25">
      <c r="A1304" t="s">
        <v>437</v>
      </c>
      <c r="B1304" t="s">
        <v>1366</v>
      </c>
      <c r="C1304" t="s">
        <v>1367</v>
      </c>
      <c r="D1304" s="15">
        <v>1900</v>
      </c>
      <c r="E1304" s="121">
        <v>1</v>
      </c>
      <c r="F1304" t="s">
        <v>441</v>
      </c>
      <c r="G1304" s="121">
        <v>366</v>
      </c>
      <c r="H1304" t="s">
        <v>384</v>
      </c>
      <c r="I1304" t="s">
        <v>488</v>
      </c>
      <c r="J1304" t="s">
        <v>433</v>
      </c>
      <c r="K1304" t="s">
        <v>777</v>
      </c>
      <c r="L1304" s="758">
        <v>2.9</v>
      </c>
      <c r="M1304" t="s">
        <v>760</v>
      </c>
      <c r="N1304" s="681">
        <f t="shared" ca="1" si="89"/>
        <v>0</v>
      </c>
      <c r="O1304" s="681">
        <f t="shared" ca="1" si="89"/>
        <v>0</v>
      </c>
      <c r="P1304" s="681">
        <f t="shared" ca="1" si="89"/>
        <v>0</v>
      </c>
      <c r="Q1304" s="681">
        <f t="shared" ca="1" si="89"/>
        <v>0</v>
      </c>
      <c r="R1304" s="681">
        <f t="shared" ca="1" si="89"/>
        <v>0</v>
      </c>
      <c r="S1304" t="str">
        <f t="shared" si="86"/>
        <v>ASR_Financial_Report_SHP21Final</v>
      </c>
      <c r="T1304" s="960">
        <f t="shared" si="87"/>
        <v>44658</v>
      </c>
      <c r="U1304" t="str">
        <f t="shared" si="88"/>
        <v>Unaudited</v>
      </c>
    </row>
    <row r="1305" spans="1:21" x14ac:dyDescent="0.25">
      <c r="A1305" t="s">
        <v>437</v>
      </c>
      <c r="B1305" t="s">
        <v>1366</v>
      </c>
      <c r="C1305" t="s">
        <v>1367</v>
      </c>
      <c r="D1305" s="15">
        <v>1900</v>
      </c>
      <c r="E1305" s="121">
        <v>1</v>
      </c>
      <c r="F1305" t="s">
        <v>441</v>
      </c>
      <c r="G1305" s="121">
        <v>366</v>
      </c>
      <c r="H1305" t="s">
        <v>384</v>
      </c>
      <c r="I1305" t="s">
        <v>488</v>
      </c>
      <c r="J1305" t="s">
        <v>433</v>
      </c>
      <c r="K1305" t="s">
        <v>223</v>
      </c>
      <c r="L1305" s="758">
        <v>2.11</v>
      </c>
      <c r="M1305" t="s">
        <v>228</v>
      </c>
      <c r="N1305" s="681">
        <f t="shared" ca="1" si="89"/>
        <v>1767995.8199999998</v>
      </c>
      <c r="O1305" s="681">
        <f t="shared" ca="1" si="89"/>
        <v>443589.16</v>
      </c>
      <c r="P1305" s="681">
        <f t="shared" ca="1" si="89"/>
        <v>1324406.6599999999</v>
      </c>
      <c r="Q1305" s="681">
        <f t="shared" ca="1" si="89"/>
        <v>0</v>
      </c>
      <c r="R1305" s="681">
        <f t="shared" ca="1" si="89"/>
        <v>0</v>
      </c>
      <c r="S1305" t="str">
        <f t="shared" si="86"/>
        <v>ASR_Financial_Report_SHP21Final</v>
      </c>
      <c r="T1305" s="960">
        <f t="shared" si="87"/>
        <v>44658</v>
      </c>
      <c r="U1305" t="str">
        <f t="shared" si="88"/>
        <v>Unaudited</v>
      </c>
    </row>
    <row r="1306" spans="1:21" x14ac:dyDescent="0.25">
      <c r="A1306" t="s">
        <v>437</v>
      </c>
      <c r="B1306" t="s">
        <v>1366</v>
      </c>
      <c r="C1306" t="s">
        <v>1367</v>
      </c>
      <c r="D1306" s="15">
        <v>1900</v>
      </c>
      <c r="E1306" s="121">
        <v>1</v>
      </c>
      <c r="F1306" t="s">
        <v>441</v>
      </c>
      <c r="G1306" s="121">
        <v>366</v>
      </c>
      <c r="H1306" t="s">
        <v>384</v>
      </c>
      <c r="I1306" t="s">
        <v>488</v>
      </c>
      <c r="J1306" t="s">
        <v>433</v>
      </c>
      <c r="K1306" t="s">
        <v>223</v>
      </c>
      <c r="L1306" s="758">
        <v>2.12</v>
      </c>
      <c r="M1306" t="s">
        <v>552</v>
      </c>
      <c r="N1306" s="681">
        <f t="shared" ca="1" si="89"/>
        <v>1247082.01</v>
      </c>
      <c r="O1306" s="681">
        <f t="shared" ca="1" si="89"/>
        <v>135717.67999999991</v>
      </c>
      <c r="P1306" s="681">
        <f t="shared" ca="1" si="89"/>
        <v>1111364.33</v>
      </c>
      <c r="Q1306" s="681">
        <f t="shared" ca="1" si="89"/>
        <v>0</v>
      </c>
      <c r="R1306" s="681">
        <f t="shared" ca="1" si="89"/>
        <v>0</v>
      </c>
      <c r="S1306" t="str">
        <f t="shared" si="86"/>
        <v>ASR_Financial_Report_SHP21Final</v>
      </c>
      <c r="T1306" s="960">
        <f t="shared" si="87"/>
        <v>44658</v>
      </c>
      <c r="U1306" t="str">
        <f t="shared" si="88"/>
        <v>Unaudited</v>
      </c>
    </row>
    <row r="1307" spans="1:21" x14ac:dyDescent="0.25">
      <c r="A1307" t="s">
        <v>437</v>
      </c>
      <c r="B1307" t="s">
        <v>1366</v>
      </c>
      <c r="C1307" t="s">
        <v>1367</v>
      </c>
      <c r="D1307" s="15">
        <v>1900</v>
      </c>
      <c r="E1307" s="121">
        <v>1</v>
      </c>
      <c r="F1307" t="s">
        <v>441</v>
      </c>
      <c r="G1307" s="121">
        <v>366</v>
      </c>
      <c r="H1307" t="s">
        <v>384</v>
      </c>
      <c r="I1307" t="s">
        <v>488</v>
      </c>
      <c r="J1307" t="s">
        <v>433</v>
      </c>
      <c r="K1307" t="s">
        <v>223</v>
      </c>
      <c r="L1307" s="758">
        <v>2.13</v>
      </c>
      <c r="M1307" t="s">
        <v>229</v>
      </c>
      <c r="N1307" s="681">
        <f t="shared" ca="1" si="89"/>
        <v>108213.66999999998</v>
      </c>
      <c r="O1307" s="681">
        <f t="shared" ca="1" si="89"/>
        <v>31701.43</v>
      </c>
      <c r="P1307" s="681">
        <f t="shared" ca="1" si="89"/>
        <v>76512.239999999991</v>
      </c>
      <c r="Q1307" s="681">
        <f t="shared" ca="1" si="89"/>
        <v>0</v>
      </c>
      <c r="R1307" s="681">
        <f t="shared" ca="1" si="89"/>
        <v>0</v>
      </c>
      <c r="S1307" t="str">
        <f t="shared" si="86"/>
        <v>ASR_Financial_Report_SHP21Final</v>
      </c>
      <c r="T1307" s="960">
        <f t="shared" si="87"/>
        <v>44658</v>
      </c>
      <c r="U1307" t="str">
        <f t="shared" si="88"/>
        <v>Unaudited</v>
      </c>
    </row>
    <row r="1308" spans="1:21" x14ac:dyDescent="0.25">
      <c r="A1308" t="s">
        <v>437</v>
      </c>
      <c r="B1308" t="s">
        <v>1366</v>
      </c>
      <c r="C1308" t="s">
        <v>1367</v>
      </c>
      <c r="D1308" s="15">
        <v>1900</v>
      </c>
      <c r="E1308" s="121">
        <v>1</v>
      </c>
      <c r="F1308" t="s">
        <v>441</v>
      </c>
      <c r="G1308" s="121">
        <v>366</v>
      </c>
      <c r="H1308" t="s">
        <v>384</v>
      </c>
      <c r="I1308" t="s">
        <v>488</v>
      </c>
      <c r="J1308" t="s">
        <v>433</v>
      </c>
      <c r="K1308" t="s">
        <v>223</v>
      </c>
      <c r="L1308" s="758">
        <v>2.14</v>
      </c>
      <c r="M1308" t="s">
        <v>556</v>
      </c>
      <c r="N1308" s="681">
        <f t="shared" ca="1" si="89"/>
        <v>64628.089999999895</v>
      </c>
      <c r="O1308" s="681">
        <f t="shared" ca="1" si="89"/>
        <v>39769.949999999895</v>
      </c>
      <c r="P1308" s="681">
        <f t="shared" ca="1" si="89"/>
        <v>24858.14</v>
      </c>
      <c r="Q1308" s="681">
        <f t="shared" ca="1" si="89"/>
        <v>0</v>
      </c>
      <c r="R1308" s="681">
        <f t="shared" ca="1" si="89"/>
        <v>0</v>
      </c>
      <c r="S1308" t="str">
        <f t="shared" si="86"/>
        <v>ASR_Financial_Report_SHP21Final</v>
      </c>
      <c r="T1308" s="960">
        <f t="shared" si="87"/>
        <v>44658</v>
      </c>
      <c r="U1308" t="str">
        <f t="shared" si="88"/>
        <v>Unaudited</v>
      </c>
    </row>
    <row r="1309" spans="1:21" x14ac:dyDescent="0.25">
      <c r="A1309" t="s">
        <v>437</v>
      </c>
      <c r="B1309" t="s">
        <v>1366</v>
      </c>
      <c r="C1309" t="s">
        <v>1367</v>
      </c>
      <c r="D1309" s="15">
        <v>1900</v>
      </c>
      <c r="E1309" s="121">
        <v>1</v>
      </c>
      <c r="F1309" t="s">
        <v>441</v>
      </c>
      <c r="G1309" s="121">
        <v>366</v>
      </c>
      <c r="H1309" t="s">
        <v>384</v>
      </c>
      <c r="I1309" t="s">
        <v>488</v>
      </c>
      <c r="J1309" t="s">
        <v>433</v>
      </c>
      <c r="K1309" t="s">
        <v>223</v>
      </c>
      <c r="L1309" s="758">
        <v>2.15</v>
      </c>
      <c r="M1309" t="s">
        <v>20</v>
      </c>
      <c r="N1309" s="681">
        <f t="shared" ca="1" si="89"/>
        <v>33064.85</v>
      </c>
      <c r="O1309" s="681">
        <f t="shared" ca="1" si="89"/>
        <v>15816.789999999999</v>
      </c>
      <c r="P1309" s="681">
        <f t="shared" ca="1" si="89"/>
        <v>17248.059999999998</v>
      </c>
      <c r="Q1309" s="681">
        <f t="shared" ca="1" si="89"/>
        <v>0</v>
      </c>
      <c r="R1309" s="681">
        <f t="shared" ca="1" si="89"/>
        <v>0</v>
      </c>
      <c r="S1309" t="str">
        <f t="shared" si="86"/>
        <v>ASR_Financial_Report_SHP21Final</v>
      </c>
      <c r="T1309" s="960">
        <f t="shared" si="87"/>
        <v>44658</v>
      </c>
      <c r="U1309" t="str">
        <f t="shared" si="88"/>
        <v>Unaudited</v>
      </c>
    </row>
    <row r="1310" spans="1:21" x14ac:dyDescent="0.25">
      <c r="A1310" t="s">
        <v>437</v>
      </c>
      <c r="B1310" t="s">
        <v>1366</v>
      </c>
      <c r="C1310" t="s">
        <v>1367</v>
      </c>
      <c r="D1310" s="15">
        <v>1900</v>
      </c>
      <c r="E1310" s="121">
        <v>1</v>
      </c>
      <c r="F1310" t="s">
        <v>441</v>
      </c>
      <c r="G1310" s="121">
        <v>366</v>
      </c>
      <c r="H1310" t="s">
        <v>384</v>
      </c>
      <c r="I1310" t="s">
        <v>488</v>
      </c>
      <c r="J1310" t="s">
        <v>433</v>
      </c>
      <c r="K1310" t="s">
        <v>223</v>
      </c>
      <c r="L1310" s="758">
        <v>2.16</v>
      </c>
      <c r="M1310" t="s">
        <v>780</v>
      </c>
      <c r="N1310" s="681">
        <f t="shared" ca="1" si="89"/>
        <v>243225.84851246374</v>
      </c>
      <c r="O1310" s="681">
        <f t="shared" ca="1" si="89"/>
        <v>81074.047437872519</v>
      </c>
      <c r="P1310" s="681">
        <f t="shared" ca="1" si="89"/>
        <v>162151.80107459123</v>
      </c>
      <c r="Q1310" s="681">
        <f t="shared" ca="1" si="89"/>
        <v>0</v>
      </c>
      <c r="R1310" s="681">
        <f t="shared" ca="1" si="89"/>
        <v>0</v>
      </c>
      <c r="S1310" t="str">
        <f t="shared" si="86"/>
        <v>ASR_Financial_Report_SHP21Final</v>
      </c>
      <c r="T1310" s="960">
        <f t="shared" si="87"/>
        <v>44658</v>
      </c>
      <c r="U1310" t="str">
        <f t="shared" si="88"/>
        <v>Unaudited</v>
      </c>
    </row>
    <row r="1311" spans="1:21" x14ac:dyDescent="0.25">
      <c r="A1311" t="s">
        <v>437</v>
      </c>
      <c r="B1311" t="s">
        <v>1366</v>
      </c>
      <c r="C1311" t="s">
        <v>1367</v>
      </c>
      <c r="D1311" s="15">
        <v>1900</v>
      </c>
      <c r="E1311" s="121">
        <v>1</v>
      </c>
      <c r="F1311" t="s">
        <v>441</v>
      </c>
      <c r="G1311" s="121">
        <v>366</v>
      </c>
      <c r="H1311" t="s">
        <v>384</v>
      </c>
      <c r="I1311" t="s">
        <v>488</v>
      </c>
      <c r="J1311" t="s">
        <v>433</v>
      </c>
      <c r="K1311" t="s">
        <v>223</v>
      </c>
      <c r="L1311" s="758">
        <v>2.17</v>
      </c>
      <c r="M1311" t="s">
        <v>1033</v>
      </c>
      <c r="N1311" s="681">
        <f t="shared" ca="1" si="89"/>
        <v>0</v>
      </c>
      <c r="O1311" s="681">
        <f t="shared" ca="1" si="89"/>
        <v>0</v>
      </c>
      <c r="P1311" s="681">
        <f t="shared" ca="1" si="89"/>
        <v>0</v>
      </c>
      <c r="Q1311" s="681">
        <f t="shared" ca="1" si="89"/>
        <v>0</v>
      </c>
      <c r="R1311" s="681">
        <f t="shared" ca="1" si="89"/>
        <v>0</v>
      </c>
      <c r="S1311" t="str">
        <f t="shared" si="86"/>
        <v>ASR_Financial_Report_SHP21Final</v>
      </c>
      <c r="T1311" s="960">
        <f t="shared" si="87"/>
        <v>44658</v>
      </c>
      <c r="U1311" t="str">
        <f t="shared" si="88"/>
        <v>Unaudited</v>
      </c>
    </row>
    <row r="1312" spans="1:21" x14ac:dyDescent="0.25">
      <c r="A1312" t="s">
        <v>437</v>
      </c>
      <c r="B1312" t="s">
        <v>1366</v>
      </c>
      <c r="C1312" t="s">
        <v>1367</v>
      </c>
      <c r="D1312" s="15">
        <v>1900</v>
      </c>
      <c r="E1312" s="121">
        <v>1</v>
      </c>
      <c r="F1312" t="s">
        <v>441</v>
      </c>
      <c r="G1312" s="121">
        <v>366</v>
      </c>
      <c r="H1312" t="s">
        <v>384</v>
      </c>
      <c r="I1312" t="s">
        <v>488</v>
      </c>
      <c r="J1312" t="s">
        <v>433</v>
      </c>
      <c r="K1312" t="s">
        <v>223</v>
      </c>
      <c r="L1312" s="758">
        <v>2.1800000000000002</v>
      </c>
      <c r="M1312" t="s">
        <v>648</v>
      </c>
      <c r="N1312" s="681">
        <f t="shared" ca="1" si="89"/>
        <v>267499.95</v>
      </c>
      <c r="O1312" s="681">
        <f t="shared" ca="1" si="89"/>
        <v>134116.79</v>
      </c>
      <c r="P1312" s="681">
        <f t="shared" ca="1" si="89"/>
        <v>133383.16</v>
      </c>
      <c r="Q1312" s="681">
        <f t="shared" ca="1" si="89"/>
        <v>0</v>
      </c>
      <c r="R1312" s="681">
        <f t="shared" ca="1" si="89"/>
        <v>0</v>
      </c>
      <c r="S1312" t="str">
        <f t="shared" si="86"/>
        <v>ASR_Financial_Report_SHP21Final</v>
      </c>
      <c r="T1312" s="960">
        <f t="shared" si="87"/>
        <v>44658</v>
      </c>
      <c r="U1312" t="str">
        <f t="shared" si="88"/>
        <v>Unaudited</v>
      </c>
    </row>
    <row r="1313" spans="1:21" x14ac:dyDescent="0.25">
      <c r="A1313" t="s">
        <v>437</v>
      </c>
      <c r="B1313" t="s">
        <v>1366</v>
      </c>
      <c r="C1313" t="s">
        <v>1367</v>
      </c>
      <c r="D1313" s="15">
        <v>1900</v>
      </c>
      <c r="E1313" s="121">
        <v>1</v>
      </c>
      <c r="F1313" t="s">
        <v>441</v>
      </c>
      <c r="G1313" s="121">
        <v>366</v>
      </c>
      <c r="H1313" t="s">
        <v>384</v>
      </c>
      <c r="I1313" t="s">
        <v>488</v>
      </c>
      <c r="J1313" t="s">
        <v>433</v>
      </c>
      <c r="K1313" t="s">
        <v>223</v>
      </c>
      <c r="L1313" s="758">
        <v>2.19</v>
      </c>
      <c r="M1313" t="s">
        <v>218</v>
      </c>
      <c r="N1313" s="681">
        <f t="shared" ca="1" si="89"/>
        <v>45.53</v>
      </c>
      <c r="O1313" s="681">
        <f t="shared" ca="1" si="89"/>
        <v>0</v>
      </c>
      <c r="P1313" s="681">
        <f t="shared" ca="1" si="89"/>
        <v>45.53</v>
      </c>
      <c r="Q1313" s="681">
        <f t="shared" ca="1" si="89"/>
        <v>0</v>
      </c>
      <c r="R1313" s="681">
        <f t="shared" ca="1" si="89"/>
        <v>0</v>
      </c>
      <c r="S1313" t="str">
        <f t="shared" si="86"/>
        <v>ASR_Financial_Report_SHP21Final</v>
      </c>
      <c r="T1313" s="960">
        <f t="shared" si="87"/>
        <v>44658</v>
      </c>
      <c r="U1313" t="str">
        <f t="shared" si="88"/>
        <v>Unaudited</v>
      </c>
    </row>
    <row r="1314" spans="1:21" x14ac:dyDescent="0.25">
      <c r="A1314" t="s">
        <v>437</v>
      </c>
      <c r="B1314" t="s">
        <v>1366</v>
      </c>
      <c r="C1314" t="s">
        <v>1367</v>
      </c>
      <c r="D1314" s="15">
        <v>1900</v>
      </c>
      <c r="E1314" s="121">
        <v>1</v>
      </c>
      <c r="F1314" t="s">
        <v>441</v>
      </c>
      <c r="G1314" s="121">
        <v>366</v>
      </c>
      <c r="H1314" t="s">
        <v>384</v>
      </c>
      <c r="I1314" t="s">
        <v>488</v>
      </c>
      <c r="J1314" t="s">
        <v>433</v>
      </c>
      <c r="K1314" t="s">
        <v>223</v>
      </c>
      <c r="L1314" s="758" t="s">
        <v>691</v>
      </c>
      <c r="M1314" t="s">
        <v>230</v>
      </c>
      <c r="N1314" s="681">
        <f t="shared" ca="1" si="89"/>
        <v>204585.75954375224</v>
      </c>
      <c r="O1314" s="681">
        <f t="shared" ca="1" si="89"/>
        <v>47026.469956576577</v>
      </c>
      <c r="P1314" s="681">
        <f t="shared" ca="1" si="89"/>
        <v>157559.28958717568</v>
      </c>
      <c r="Q1314" s="681">
        <f t="shared" ca="1" si="89"/>
        <v>0</v>
      </c>
      <c r="R1314" s="681">
        <f t="shared" ca="1" si="89"/>
        <v>0</v>
      </c>
      <c r="S1314" t="str">
        <f t="shared" si="86"/>
        <v>ASR_Financial_Report_SHP21Final</v>
      </c>
      <c r="T1314" s="960">
        <f t="shared" si="87"/>
        <v>44658</v>
      </c>
      <c r="U1314" t="str">
        <f t="shared" si="88"/>
        <v>Unaudited</v>
      </c>
    </row>
    <row r="1315" spans="1:21" x14ac:dyDescent="0.25">
      <c r="A1315" t="s">
        <v>437</v>
      </c>
      <c r="B1315" t="s">
        <v>1366</v>
      </c>
      <c r="C1315" t="s">
        <v>1367</v>
      </c>
      <c r="D1315" s="15">
        <v>1900</v>
      </c>
      <c r="E1315" s="121">
        <v>1</v>
      </c>
      <c r="F1315" t="s">
        <v>441</v>
      </c>
      <c r="G1315" s="121">
        <v>366</v>
      </c>
      <c r="H1315" t="s">
        <v>384</v>
      </c>
      <c r="I1315" t="s">
        <v>488</v>
      </c>
      <c r="J1315" t="s">
        <v>433</v>
      </c>
      <c r="K1315" t="s">
        <v>223</v>
      </c>
      <c r="L1315" s="758">
        <v>2.21</v>
      </c>
      <c r="M1315" t="s">
        <v>466</v>
      </c>
      <c r="N1315" s="681">
        <f t="shared" ca="1" si="89"/>
        <v>-2791.9455289148618</v>
      </c>
      <c r="O1315" s="681">
        <f t="shared" ca="1" si="89"/>
        <v>-1929.955068698298</v>
      </c>
      <c r="P1315" s="681">
        <f t="shared" ca="1" si="89"/>
        <v>-861.99046021656397</v>
      </c>
      <c r="Q1315" s="681">
        <f t="shared" ca="1" si="89"/>
        <v>0</v>
      </c>
      <c r="R1315" s="681">
        <f t="shared" ca="1" si="89"/>
        <v>0</v>
      </c>
      <c r="S1315" t="str">
        <f t="shared" si="86"/>
        <v>ASR_Financial_Report_SHP21Final</v>
      </c>
      <c r="T1315" s="960">
        <f t="shared" si="87"/>
        <v>44658</v>
      </c>
      <c r="U1315" t="str">
        <f t="shared" si="88"/>
        <v>Unaudited</v>
      </c>
    </row>
    <row r="1316" spans="1:21" x14ac:dyDescent="0.25">
      <c r="A1316" t="s">
        <v>437</v>
      </c>
      <c r="B1316" t="s">
        <v>1366</v>
      </c>
      <c r="C1316" t="s">
        <v>1367</v>
      </c>
      <c r="D1316" s="15">
        <v>1900</v>
      </c>
      <c r="E1316" s="121">
        <v>1</v>
      </c>
      <c r="F1316" t="s">
        <v>441</v>
      </c>
      <c r="G1316" s="121">
        <v>366</v>
      </c>
      <c r="H1316" t="s">
        <v>384</v>
      </c>
      <c r="I1316" t="s">
        <v>488</v>
      </c>
      <c r="J1316" t="s">
        <v>433</v>
      </c>
      <c r="K1316" t="s">
        <v>6</v>
      </c>
      <c r="L1316" s="758" t="s">
        <v>70</v>
      </c>
      <c r="M1316" t="s">
        <v>188</v>
      </c>
      <c r="N1316" s="681">
        <f t="shared" ca="1" si="89"/>
        <v>6000.16</v>
      </c>
      <c r="O1316" s="681">
        <f t="shared" ca="1" si="89"/>
        <v>3713.6</v>
      </c>
      <c r="P1316" s="681">
        <f t="shared" ca="1" si="89"/>
        <v>2286.5599999999995</v>
      </c>
      <c r="Q1316" s="681">
        <f t="shared" ca="1" si="89"/>
        <v>0</v>
      </c>
      <c r="R1316" s="681">
        <f t="shared" ca="1" si="89"/>
        <v>0</v>
      </c>
      <c r="S1316" t="str">
        <f t="shared" si="86"/>
        <v>ASR_Financial_Report_SHP21Final</v>
      </c>
      <c r="T1316" s="960">
        <f t="shared" si="87"/>
        <v>44658</v>
      </c>
      <c r="U1316" t="str">
        <f t="shared" si="88"/>
        <v>Unaudited</v>
      </c>
    </row>
    <row r="1317" spans="1:21" x14ac:dyDescent="0.25">
      <c r="A1317" t="s">
        <v>437</v>
      </c>
      <c r="B1317" t="s">
        <v>1366</v>
      </c>
      <c r="C1317" t="s">
        <v>1367</v>
      </c>
      <c r="D1317" s="15">
        <v>1900</v>
      </c>
      <c r="E1317" s="121">
        <v>1</v>
      </c>
      <c r="F1317" t="s">
        <v>441</v>
      </c>
      <c r="G1317" s="121">
        <v>366</v>
      </c>
      <c r="H1317" t="s">
        <v>384</v>
      </c>
      <c r="I1317" t="s">
        <v>488</v>
      </c>
      <c r="J1317" t="s">
        <v>433</v>
      </c>
      <c r="K1317" t="s">
        <v>6</v>
      </c>
      <c r="L1317" s="758" t="s">
        <v>71</v>
      </c>
      <c r="M1317" t="s">
        <v>231</v>
      </c>
      <c r="N1317" s="681">
        <f t="shared" ca="1" si="89"/>
        <v>0</v>
      </c>
      <c r="O1317" s="681">
        <f t="shared" ca="1" si="89"/>
        <v>0</v>
      </c>
      <c r="P1317" s="681">
        <f t="shared" ca="1" si="89"/>
        <v>0</v>
      </c>
      <c r="Q1317" s="681">
        <f t="shared" ca="1" si="89"/>
        <v>0</v>
      </c>
      <c r="R1317" s="681">
        <f t="shared" ca="1" si="89"/>
        <v>0</v>
      </c>
      <c r="S1317" t="str">
        <f t="shared" si="86"/>
        <v>ASR_Financial_Report_SHP21Final</v>
      </c>
      <c r="T1317" s="960">
        <f t="shared" si="87"/>
        <v>44658</v>
      </c>
      <c r="U1317" t="str">
        <f t="shared" si="88"/>
        <v>Unaudited</v>
      </c>
    </row>
    <row r="1318" spans="1:21" x14ac:dyDescent="0.25">
      <c r="A1318" t="s">
        <v>437</v>
      </c>
      <c r="B1318" t="s">
        <v>1366</v>
      </c>
      <c r="C1318" t="s">
        <v>1367</v>
      </c>
      <c r="D1318" s="15">
        <v>1900</v>
      </c>
      <c r="E1318" s="121">
        <v>1</v>
      </c>
      <c r="F1318" t="s">
        <v>441</v>
      </c>
      <c r="G1318" s="121">
        <v>366</v>
      </c>
      <c r="H1318" t="s">
        <v>384</v>
      </c>
      <c r="I1318" t="s">
        <v>488</v>
      </c>
      <c r="J1318" t="s">
        <v>433</v>
      </c>
      <c r="K1318" t="s">
        <v>6</v>
      </c>
      <c r="L1318" s="758" t="s">
        <v>72</v>
      </c>
      <c r="M1318" t="s">
        <v>164</v>
      </c>
      <c r="N1318" s="681">
        <f t="shared" ca="1" si="89"/>
        <v>291.41002202291611</v>
      </c>
      <c r="O1318" s="681">
        <f t="shared" ca="1" si="89"/>
        <v>198.58035110809283</v>
      </c>
      <c r="P1318" s="681">
        <f t="shared" ca="1" si="89"/>
        <v>92.829670914823311</v>
      </c>
      <c r="Q1318" s="681">
        <f t="shared" ca="1" si="89"/>
        <v>0</v>
      </c>
      <c r="R1318" s="681">
        <f t="shared" ca="1" si="89"/>
        <v>0</v>
      </c>
      <c r="S1318" t="str">
        <f t="shared" si="86"/>
        <v>ASR_Financial_Report_SHP21Final</v>
      </c>
      <c r="T1318" s="960">
        <f t="shared" si="87"/>
        <v>44658</v>
      </c>
      <c r="U1318" t="str">
        <f t="shared" si="88"/>
        <v>Unaudited</v>
      </c>
    </row>
    <row r="1319" spans="1:21" x14ac:dyDescent="0.25">
      <c r="A1319" t="s">
        <v>437</v>
      </c>
      <c r="B1319" t="s">
        <v>1366</v>
      </c>
      <c r="C1319" t="s">
        <v>1367</v>
      </c>
      <c r="D1319" s="15">
        <v>1900</v>
      </c>
      <c r="E1319" s="121">
        <v>1</v>
      </c>
      <c r="F1319" t="s">
        <v>441</v>
      </c>
      <c r="G1319" s="121">
        <v>366</v>
      </c>
      <c r="H1319" t="s">
        <v>384</v>
      </c>
      <c r="I1319" t="s">
        <v>488</v>
      </c>
      <c r="J1319" t="s">
        <v>433</v>
      </c>
      <c r="K1319" t="s">
        <v>6</v>
      </c>
      <c r="L1319" s="758">
        <v>3.4</v>
      </c>
      <c r="M1319" t="s">
        <v>461</v>
      </c>
      <c r="N1319" s="681">
        <f t="shared" ca="1" si="89"/>
        <v>0</v>
      </c>
      <c r="O1319" s="681">
        <f t="shared" ca="1" si="89"/>
        <v>0</v>
      </c>
      <c r="P1319" s="681">
        <f t="shared" ca="1" si="89"/>
        <v>0</v>
      </c>
      <c r="Q1319" s="681">
        <f t="shared" ca="1" si="89"/>
        <v>0</v>
      </c>
      <c r="R1319" s="681">
        <f t="shared" ca="1" si="89"/>
        <v>0</v>
      </c>
      <c r="S1319" t="str">
        <f t="shared" si="86"/>
        <v>ASR_Financial_Report_SHP21Final</v>
      </c>
      <c r="T1319" s="960">
        <f t="shared" si="87"/>
        <v>44658</v>
      </c>
      <c r="U1319" t="str">
        <f t="shared" si="88"/>
        <v>Unaudited</v>
      </c>
    </row>
    <row r="1320" spans="1:21" x14ac:dyDescent="0.25">
      <c r="A1320" t="s">
        <v>437</v>
      </c>
      <c r="B1320" t="s">
        <v>1366</v>
      </c>
      <c r="C1320" t="s">
        <v>1367</v>
      </c>
      <c r="D1320" s="15">
        <v>1900</v>
      </c>
      <c r="E1320" s="121">
        <v>1</v>
      </c>
      <c r="F1320" t="s">
        <v>441</v>
      </c>
      <c r="G1320" s="121">
        <v>366</v>
      </c>
      <c r="H1320" t="s">
        <v>384</v>
      </c>
      <c r="I1320" t="s">
        <v>488</v>
      </c>
      <c r="J1320" t="s">
        <v>433</v>
      </c>
      <c r="K1320" t="s">
        <v>434</v>
      </c>
      <c r="L1320" s="758">
        <v>4.5</v>
      </c>
      <c r="M1320" t="s">
        <v>32</v>
      </c>
      <c r="N1320" s="681">
        <f t="shared" ca="1" si="89"/>
        <v>0</v>
      </c>
      <c r="O1320" s="681">
        <f t="shared" ca="1" si="89"/>
        <v>0</v>
      </c>
      <c r="P1320" s="681">
        <f t="shared" ca="1" si="89"/>
        <v>0</v>
      </c>
      <c r="Q1320" s="681">
        <f t="shared" ca="1" si="89"/>
        <v>0</v>
      </c>
      <c r="R1320" s="681">
        <f t="shared" ca="1" si="89"/>
        <v>0</v>
      </c>
      <c r="S1320" t="str">
        <f t="shared" si="86"/>
        <v>ASR_Financial_Report_SHP21Final</v>
      </c>
      <c r="T1320" s="960">
        <f t="shared" si="87"/>
        <v>44658</v>
      </c>
      <c r="U1320" t="str">
        <f t="shared" si="88"/>
        <v>Unaudited</v>
      </c>
    </row>
    <row r="1321" spans="1:21" x14ac:dyDescent="0.25">
      <c r="A1321" t="s">
        <v>437</v>
      </c>
      <c r="B1321" t="s">
        <v>1366</v>
      </c>
      <c r="C1321" t="s">
        <v>1367</v>
      </c>
      <c r="D1321" s="15">
        <v>1900</v>
      </c>
      <c r="E1321" s="121">
        <v>1</v>
      </c>
      <c r="F1321" t="s">
        <v>441</v>
      </c>
      <c r="G1321" s="121">
        <v>366</v>
      </c>
      <c r="H1321" t="s">
        <v>384</v>
      </c>
      <c r="I1321" t="s">
        <v>488</v>
      </c>
      <c r="J1321" t="s">
        <v>433</v>
      </c>
      <c r="K1321" t="s">
        <v>434</v>
      </c>
      <c r="L1321" s="758" t="s">
        <v>925</v>
      </c>
      <c r="M1321" t="s">
        <v>916</v>
      </c>
      <c r="N1321" s="681">
        <f t="shared" ca="1" si="89"/>
        <v>0</v>
      </c>
      <c r="O1321" s="681">
        <f t="shared" ca="1" si="89"/>
        <v>0</v>
      </c>
      <c r="P1321" s="681">
        <f t="shared" ca="1" si="89"/>
        <v>0</v>
      </c>
      <c r="Q1321" s="681">
        <f t="shared" ca="1" si="89"/>
        <v>0</v>
      </c>
      <c r="R1321" s="681">
        <f t="shared" ca="1" si="89"/>
        <v>0</v>
      </c>
      <c r="S1321" t="str">
        <f t="shared" si="86"/>
        <v>ASR_Financial_Report_SHP21Final</v>
      </c>
      <c r="T1321" s="960">
        <f t="shared" si="87"/>
        <v>44658</v>
      </c>
      <c r="U1321" t="str">
        <f t="shared" si="88"/>
        <v>Unaudited</v>
      </c>
    </row>
    <row r="1322" spans="1:21" x14ac:dyDescent="0.25">
      <c r="A1322" t="s">
        <v>437</v>
      </c>
      <c r="B1322" t="s">
        <v>1366</v>
      </c>
      <c r="C1322" t="s">
        <v>1367</v>
      </c>
      <c r="D1322" s="15">
        <v>1900</v>
      </c>
      <c r="E1322" s="121">
        <v>1</v>
      </c>
      <c r="F1322" t="s">
        <v>441</v>
      </c>
      <c r="G1322" s="121">
        <v>366</v>
      </c>
      <c r="H1322" t="s">
        <v>384</v>
      </c>
      <c r="I1322" t="s">
        <v>488</v>
      </c>
      <c r="J1322" t="s">
        <v>433</v>
      </c>
      <c r="K1322" t="s">
        <v>434</v>
      </c>
      <c r="L1322" s="758" t="s">
        <v>193</v>
      </c>
      <c r="M1322" t="s">
        <v>40</v>
      </c>
      <c r="N1322" s="681">
        <f t="shared" ca="1" si="89"/>
        <v>0</v>
      </c>
      <c r="O1322" s="681">
        <f t="shared" ca="1" si="89"/>
        <v>0</v>
      </c>
      <c r="P1322" s="681">
        <f t="shared" ca="1" si="89"/>
        <v>0</v>
      </c>
      <c r="Q1322" s="681">
        <f t="shared" ca="1" si="89"/>
        <v>0</v>
      </c>
      <c r="R1322" s="681">
        <f t="shared" ca="1" si="89"/>
        <v>0</v>
      </c>
      <c r="S1322" t="str">
        <f t="shared" si="86"/>
        <v>ASR_Financial_Report_SHP21Final</v>
      </c>
      <c r="T1322" s="960">
        <f t="shared" si="87"/>
        <v>44658</v>
      </c>
      <c r="U1322" t="str">
        <f t="shared" si="88"/>
        <v>Unaudited</v>
      </c>
    </row>
    <row r="1323" spans="1:21" x14ac:dyDescent="0.25">
      <c r="A1323" t="s">
        <v>437</v>
      </c>
      <c r="B1323" t="s">
        <v>1366</v>
      </c>
      <c r="C1323" t="s">
        <v>1367</v>
      </c>
      <c r="D1323" s="15">
        <v>1900</v>
      </c>
      <c r="E1323" s="121">
        <v>1</v>
      </c>
      <c r="F1323" t="s">
        <v>441</v>
      </c>
      <c r="G1323" s="121">
        <v>366</v>
      </c>
      <c r="H1323" t="s">
        <v>384</v>
      </c>
      <c r="I1323" t="s">
        <v>488</v>
      </c>
      <c r="J1323" t="s">
        <v>433</v>
      </c>
      <c r="K1323" t="s">
        <v>434</v>
      </c>
      <c r="L1323" s="758" t="s">
        <v>192</v>
      </c>
      <c r="M1323" t="s">
        <v>329</v>
      </c>
      <c r="N1323" s="681">
        <f t="shared" ca="1" si="89"/>
        <v>0</v>
      </c>
      <c r="O1323" s="681">
        <f t="shared" ca="1" si="89"/>
        <v>0</v>
      </c>
      <c r="P1323" s="681">
        <f t="shared" ca="1" si="89"/>
        <v>0</v>
      </c>
      <c r="Q1323" s="681">
        <f t="shared" ca="1" si="89"/>
        <v>0</v>
      </c>
      <c r="R1323" s="681">
        <f t="shared" ca="1" si="89"/>
        <v>0</v>
      </c>
      <c r="S1323" t="str">
        <f t="shared" si="86"/>
        <v>ASR_Financial_Report_SHP21Final</v>
      </c>
      <c r="T1323" s="960">
        <f t="shared" si="87"/>
        <v>44658</v>
      </c>
      <c r="U1323" t="str">
        <f t="shared" si="88"/>
        <v>Unaudited</v>
      </c>
    </row>
    <row r="1324" spans="1:21" x14ac:dyDescent="0.25">
      <c r="A1324" t="s">
        <v>437</v>
      </c>
      <c r="B1324" t="s">
        <v>1366</v>
      </c>
      <c r="C1324" t="s">
        <v>1367</v>
      </c>
      <c r="D1324" s="15">
        <v>1900</v>
      </c>
      <c r="E1324" s="121">
        <v>1</v>
      </c>
      <c r="F1324" t="s">
        <v>441</v>
      </c>
      <c r="G1324" s="121">
        <v>366</v>
      </c>
      <c r="H1324" t="s">
        <v>384</v>
      </c>
      <c r="I1324" t="s">
        <v>488</v>
      </c>
      <c r="J1324" t="s">
        <v>450</v>
      </c>
      <c r="K1324" t="s">
        <v>435</v>
      </c>
      <c r="L1324" s="758" t="s">
        <v>79</v>
      </c>
      <c r="M1324" t="s">
        <v>27</v>
      </c>
      <c r="N1324" s="681">
        <f t="shared" ca="1" si="89"/>
        <v>476034.37297395337</v>
      </c>
      <c r="O1324" s="681">
        <f t="shared" ca="1" si="89"/>
        <v>281974.79491241433</v>
      </c>
      <c r="P1324" s="681">
        <f t="shared" ca="1" si="89"/>
        <v>194059.57806153907</v>
      </c>
      <c r="Q1324" s="681">
        <f t="shared" ca="1" si="89"/>
        <v>0</v>
      </c>
      <c r="R1324" s="681">
        <f t="shared" ca="1" si="89"/>
        <v>0</v>
      </c>
      <c r="S1324" t="str">
        <f t="shared" si="86"/>
        <v>ASR_Financial_Report_SHP21Final</v>
      </c>
      <c r="T1324" s="960">
        <f t="shared" si="87"/>
        <v>44658</v>
      </c>
      <c r="U1324" t="str">
        <f t="shared" si="88"/>
        <v>Unaudited</v>
      </c>
    </row>
    <row r="1325" spans="1:21" x14ac:dyDescent="0.25">
      <c r="A1325" t="s">
        <v>437</v>
      </c>
      <c r="B1325" t="s">
        <v>1366</v>
      </c>
      <c r="C1325" t="s">
        <v>1367</v>
      </c>
      <c r="D1325" s="15">
        <v>1900</v>
      </c>
      <c r="E1325" s="121">
        <v>1</v>
      </c>
      <c r="F1325" t="s">
        <v>441</v>
      </c>
      <c r="G1325" s="121">
        <v>366</v>
      </c>
      <c r="H1325" t="s">
        <v>384</v>
      </c>
      <c r="I1325" t="s">
        <v>488</v>
      </c>
      <c r="J1325" t="s">
        <v>450</v>
      </c>
      <c r="K1325" t="s">
        <v>435</v>
      </c>
      <c r="L1325" s="758" t="s">
        <v>80</v>
      </c>
      <c r="M1325" t="s">
        <v>97</v>
      </c>
      <c r="N1325" s="681">
        <f t="shared" ca="1" si="89"/>
        <v>258764.25910368032</v>
      </c>
      <c r="O1325" s="681">
        <f t="shared" ca="1" si="89"/>
        <v>131857.79156214593</v>
      </c>
      <c r="P1325" s="681">
        <f t="shared" ca="1" si="89"/>
        <v>126906.4675415344</v>
      </c>
      <c r="Q1325" s="681">
        <f t="shared" ca="1" si="89"/>
        <v>0</v>
      </c>
      <c r="R1325" s="681">
        <f t="shared" ca="1" si="89"/>
        <v>0</v>
      </c>
      <c r="S1325" t="str">
        <f t="shared" si="86"/>
        <v>ASR_Financial_Report_SHP21Final</v>
      </c>
      <c r="T1325" s="960">
        <f t="shared" si="87"/>
        <v>44658</v>
      </c>
      <c r="U1325" t="str">
        <f t="shared" si="88"/>
        <v>Unaudited</v>
      </c>
    </row>
    <row r="1326" spans="1:21" x14ac:dyDescent="0.25">
      <c r="A1326" t="s">
        <v>437</v>
      </c>
      <c r="B1326" t="s">
        <v>1366</v>
      </c>
      <c r="C1326" t="s">
        <v>1367</v>
      </c>
      <c r="D1326" s="15">
        <v>1900</v>
      </c>
      <c r="E1326" s="121">
        <v>1</v>
      </c>
      <c r="F1326" t="s">
        <v>441</v>
      </c>
      <c r="G1326" s="121">
        <v>366</v>
      </c>
      <c r="H1326" t="s">
        <v>384</v>
      </c>
      <c r="I1326" t="s">
        <v>488</v>
      </c>
      <c r="J1326" t="s">
        <v>450</v>
      </c>
      <c r="K1326" t="s">
        <v>435</v>
      </c>
      <c r="L1326" s="758" t="s">
        <v>81</v>
      </c>
      <c r="M1326" t="s">
        <v>98</v>
      </c>
      <c r="N1326" s="681">
        <f t="shared" ca="1" si="89"/>
        <v>108841.52251220361</v>
      </c>
      <c r="O1326" s="681">
        <f t="shared" ca="1" si="89"/>
        <v>55076.731314453726</v>
      </c>
      <c r="P1326" s="681">
        <f t="shared" ca="1" si="89"/>
        <v>53764.791197749888</v>
      </c>
      <c r="Q1326" s="681">
        <f t="shared" ca="1" si="89"/>
        <v>0</v>
      </c>
      <c r="R1326" s="681">
        <f t="shared" ca="1" si="89"/>
        <v>0</v>
      </c>
      <c r="S1326" t="str">
        <f t="shared" si="86"/>
        <v>ASR_Financial_Report_SHP21Final</v>
      </c>
      <c r="T1326" s="960">
        <f t="shared" si="87"/>
        <v>44658</v>
      </c>
      <c r="U1326" t="str">
        <f t="shared" si="88"/>
        <v>Unaudited</v>
      </c>
    </row>
    <row r="1327" spans="1:21" x14ac:dyDescent="0.25">
      <c r="A1327" t="s">
        <v>437</v>
      </c>
      <c r="B1327" t="s">
        <v>1366</v>
      </c>
      <c r="C1327" t="s">
        <v>1367</v>
      </c>
      <c r="D1327" s="15">
        <v>1900</v>
      </c>
      <c r="E1327" s="121">
        <v>1</v>
      </c>
      <c r="F1327" t="s">
        <v>441</v>
      </c>
      <c r="G1327" s="121">
        <v>366</v>
      </c>
      <c r="H1327" t="s">
        <v>384</v>
      </c>
      <c r="I1327" t="s">
        <v>488</v>
      </c>
      <c r="J1327" t="s">
        <v>450</v>
      </c>
      <c r="K1327" t="s">
        <v>435</v>
      </c>
      <c r="L1327" s="758" t="s">
        <v>82</v>
      </c>
      <c r="M1327" t="s">
        <v>99</v>
      </c>
      <c r="N1327" s="681">
        <f t="shared" ca="1" si="89"/>
        <v>5681.1549731396435</v>
      </c>
      <c r="O1327" s="681">
        <f t="shared" ca="1" si="89"/>
        <v>2874.8168786071656</v>
      </c>
      <c r="P1327" s="681">
        <f t="shared" ca="1" si="89"/>
        <v>2806.338094532478</v>
      </c>
      <c r="Q1327" s="681">
        <f t="shared" ca="1" si="89"/>
        <v>0</v>
      </c>
      <c r="R1327" s="681">
        <f t="shared" ca="1" si="89"/>
        <v>0</v>
      </c>
      <c r="S1327" t="str">
        <f t="shared" si="86"/>
        <v>ASR_Financial_Report_SHP21Final</v>
      </c>
      <c r="T1327" s="960">
        <f t="shared" si="87"/>
        <v>44658</v>
      </c>
      <c r="U1327" t="str">
        <f t="shared" si="88"/>
        <v>Unaudited</v>
      </c>
    </row>
    <row r="1328" spans="1:21" x14ac:dyDescent="0.25">
      <c r="A1328" t="s">
        <v>437</v>
      </c>
      <c r="B1328" t="s">
        <v>1366</v>
      </c>
      <c r="C1328" t="s">
        <v>1367</v>
      </c>
      <c r="D1328" s="15">
        <v>1900</v>
      </c>
      <c r="E1328" s="121">
        <v>1</v>
      </c>
      <c r="F1328" t="s">
        <v>441</v>
      </c>
      <c r="G1328" s="121">
        <v>366</v>
      </c>
      <c r="H1328" t="s">
        <v>384</v>
      </c>
      <c r="I1328" t="s">
        <v>488</v>
      </c>
      <c r="J1328" t="s">
        <v>450</v>
      </c>
      <c r="K1328" t="s">
        <v>435</v>
      </c>
      <c r="L1328" s="758" t="s">
        <v>216</v>
      </c>
      <c r="M1328" t="s">
        <v>100</v>
      </c>
      <c r="N1328" s="681">
        <f t="shared" ca="1" si="89"/>
        <v>-4739.9305006154109</v>
      </c>
      <c r="O1328" s="681">
        <f t="shared" ca="1" si="89"/>
        <v>-2398.5320363587193</v>
      </c>
      <c r="P1328" s="681">
        <f t="shared" ca="1" si="89"/>
        <v>-2341.3984642566916</v>
      </c>
      <c r="Q1328" s="681">
        <f t="shared" ca="1" si="89"/>
        <v>0</v>
      </c>
      <c r="R1328" s="681">
        <f t="shared" ca="1" si="89"/>
        <v>0</v>
      </c>
      <c r="S1328" t="str">
        <f t="shared" si="86"/>
        <v>ASR_Financial_Report_SHP21Final</v>
      </c>
      <c r="T1328" s="960">
        <f t="shared" si="87"/>
        <v>44658</v>
      </c>
      <c r="U1328" t="str">
        <f t="shared" si="88"/>
        <v>Unaudited</v>
      </c>
    </row>
    <row r="1329" spans="1:21" x14ac:dyDescent="0.25">
      <c r="A1329" t="s">
        <v>437</v>
      </c>
      <c r="B1329" t="s">
        <v>1366</v>
      </c>
      <c r="C1329" t="s">
        <v>1367</v>
      </c>
      <c r="D1329" s="15">
        <v>1900</v>
      </c>
      <c r="E1329" s="121">
        <v>1</v>
      </c>
      <c r="F1329" t="s">
        <v>441</v>
      </c>
      <c r="G1329" s="121">
        <v>366</v>
      </c>
      <c r="H1329" t="s">
        <v>384</v>
      </c>
      <c r="I1329" t="s">
        <v>488</v>
      </c>
      <c r="J1329" t="s">
        <v>450</v>
      </c>
      <c r="K1329" t="s">
        <v>435</v>
      </c>
      <c r="L1329" s="758" t="s">
        <v>215</v>
      </c>
      <c r="M1329" t="s">
        <v>28</v>
      </c>
      <c r="N1329" s="681">
        <f t="shared" ca="1" si="89"/>
        <v>1963.3294466889326</v>
      </c>
      <c r="O1329" s="681">
        <f t="shared" ca="1" si="89"/>
        <v>993.49738887488638</v>
      </c>
      <c r="P1329" s="681">
        <f t="shared" ca="1" si="89"/>
        <v>969.83205781404627</v>
      </c>
      <c r="Q1329" s="681">
        <f t="shared" ca="1" si="89"/>
        <v>0</v>
      </c>
      <c r="R1329" s="681">
        <f t="shared" ca="1" si="89"/>
        <v>0</v>
      </c>
      <c r="S1329" t="str">
        <f t="shared" si="86"/>
        <v>ASR_Financial_Report_SHP21Final</v>
      </c>
      <c r="T1329" s="960">
        <f t="shared" si="87"/>
        <v>44658</v>
      </c>
      <c r="U1329" t="str">
        <f t="shared" si="88"/>
        <v>Unaudited</v>
      </c>
    </row>
    <row r="1330" spans="1:21" x14ac:dyDescent="0.25">
      <c r="A1330" t="s">
        <v>437</v>
      </c>
      <c r="B1330" t="s">
        <v>1366</v>
      </c>
      <c r="C1330" t="s">
        <v>1367</v>
      </c>
      <c r="D1330" s="15">
        <v>1900</v>
      </c>
      <c r="E1330" s="121">
        <v>1</v>
      </c>
      <c r="F1330" t="s">
        <v>441</v>
      </c>
      <c r="G1330" s="121">
        <v>366</v>
      </c>
      <c r="H1330" t="s">
        <v>384</v>
      </c>
      <c r="I1330" t="s">
        <v>488</v>
      </c>
      <c r="J1330" t="s">
        <v>436</v>
      </c>
      <c r="K1330" t="s">
        <v>436</v>
      </c>
      <c r="L1330" s="758" t="s">
        <v>84</v>
      </c>
      <c r="M1330" t="s">
        <v>327</v>
      </c>
      <c r="N1330" s="681">
        <f t="shared" ca="1" si="89"/>
        <v>0</v>
      </c>
      <c r="O1330" s="681">
        <f t="shared" ca="1" si="89"/>
        <v>0</v>
      </c>
      <c r="P1330" s="681">
        <f t="shared" ca="1" si="89"/>
        <v>0</v>
      </c>
      <c r="Q1330" s="681">
        <f t="shared" ca="1" si="89"/>
        <v>0</v>
      </c>
      <c r="R1330" s="681">
        <f t="shared" ca="1" si="89"/>
        <v>0</v>
      </c>
      <c r="S1330" t="str">
        <f t="shared" si="86"/>
        <v>ASR_Financial_Report_SHP21Final</v>
      </c>
      <c r="T1330" s="960">
        <f t="shared" si="87"/>
        <v>44658</v>
      </c>
      <c r="U1330" t="str">
        <f t="shared" si="88"/>
        <v>Unaudited</v>
      </c>
    </row>
    <row r="1331" spans="1:21" x14ac:dyDescent="0.25">
      <c r="A1331" t="s">
        <v>437</v>
      </c>
      <c r="B1331" t="s">
        <v>1366</v>
      </c>
      <c r="C1331" t="s">
        <v>1367</v>
      </c>
      <c r="D1331" s="15">
        <v>1900</v>
      </c>
      <c r="E1331" s="121">
        <v>1</v>
      </c>
      <c r="F1331" t="s">
        <v>441</v>
      </c>
      <c r="G1331" s="121">
        <v>366</v>
      </c>
      <c r="H1331" t="s">
        <v>384</v>
      </c>
      <c r="I1331" t="s">
        <v>488</v>
      </c>
      <c r="J1331" t="s">
        <v>436</v>
      </c>
      <c r="K1331" t="s">
        <v>436</v>
      </c>
      <c r="L1331" s="758" t="s">
        <v>85</v>
      </c>
      <c r="M1331" t="s">
        <v>325</v>
      </c>
      <c r="N1331" s="681">
        <f t="shared" ca="1" si="89"/>
        <v>0</v>
      </c>
      <c r="O1331" s="681">
        <f t="shared" ca="1" si="89"/>
        <v>0</v>
      </c>
      <c r="P1331" s="681">
        <f t="shared" ca="1" si="89"/>
        <v>0</v>
      </c>
      <c r="Q1331" s="681">
        <f t="shared" ca="1" si="89"/>
        <v>0</v>
      </c>
      <c r="R1331" s="681">
        <f t="shared" ca="1" si="89"/>
        <v>0</v>
      </c>
      <c r="S1331" t="str">
        <f t="shared" si="86"/>
        <v>ASR_Financial_Report_SHP21Final</v>
      </c>
      <c r="T1331" s="960">
        <f t="shared" si="87"/>
        <v>44658</v>
      </c>
      <c r="U1331" t="str">
        <f t="shared" si="88"/>
        <v>Unaudited</v>
      </c>
    </row>
    <row r="1332" spans="1:21" x14ac:dyDescent="0.25">
      <c r="A1332" t="s">
        <v>437</v>
      </c>
      <c r="B1332" t="s">
        <v>1366</v>
      </c>
      <c r="C1332" t="s">
        <v>1367</v>
      </c>
      <c r="D1332" s="15">
        <v>1900</v>
      </c>
      <c r="E1332" s="121">
        <v>1</v>
      </c>
      <c r="F1332" t="s">
        <v>441</v>
      </c>
      <c r="G1332" s="121">
        <v>366</v>
      </c>
      <c r="H1332" t="s">
        <v>384</v>
      </c>
      <c r="I1332" t="s">
        <v>488</v>
      </c>
      <c r="J1332" t="s">
        <v>436</v>
      </c>
      <c r="K1332" t="s">
        <v>436</v>
      </c>
      <c r="L1332" s="758" t="s">
        <v>86</v>
      </c>
      <c r="M1332" t="s">
        <v>494</v>
      </c>
      <c r="N1332" s="681">
        <f t="shared" ca="1" si="89"/>
        <v>0</v>
      </c>
      <c r="O1332" s="681">
        <f t="shared" ca="1" si="89"/>
        <v>0</v>
      </c>
      <c r="P1332" s="681">
        <f t="shared" ca="1" si="89"/>
        <v>0</v>
      </c>
      <c r="Q1332" s="681">
        <f t="shared" ca="1" si="89"/>
        <v>0</v>
      </c>
      <c r="R1332" s="681">
        <f t="shared" ca="1" si="89"/>
        <v>0</v>
      </c>
      <c r="S1332" t="str">
        <f t="shared" si="86"/>
        <v>ASR_Financial_Report_SHP21Final</v>
      </c>
      <c r="T1332" s="960">
        <f t="shared" si="87"/>
        <v>44658</v>
      </c>
      <c r="U1332" t="str">
        <f t="shared" si="88"/>
        <v>Unaudited</v>
      </c>
    </row>
    <row r="1333" spans="1:21" x14ac:dyDescent="0.25">
      <c r="A1333" t="s">
        <v>437</v>
      </c>
      <c r="B1333" t="s">
        <v>1366</v>
      </c>
      <c r="C1333" t="s">
        <v>1367</v>
      </c>
      <c r="D1333" s="15">
        <v>1900</v>
      </c>
      <c r="E1333" s="121">
        <v>1</v>
      </c>
      <c r="F1333" t="s">
        <v>441</v>
      </c>
      <c r="G1333" s="121">
        <v>366</v>
      </c>
      <c r="H1333" t="s">
        <v>384</v>
      </c>
      <c r="I1333" t="s">
        <v>488</v>
      </c>
      <c r="J1333" t="s">
        <v>436</v>
      </c>
      <c r="K1333" t="s">
        <v>436</v>
      </c>
      <c r="L1333" s="758" t="s">
        <v>87</v>
      </c>
      <c r="M1333" t="s">
        <v>495</v>
      </c>
      <c r="N1333" s="681">
        <f t="shared" ca="1" si="89"/>
        <v>0</v>
      </c>
      <c r="O1333" s="681">
        <f t="shared" ca="1" si="89"/>
        <v>0</v>
      </c>
      <c r="P1333" s="681">
        <f t="shared" ca="1" si="89"/>
        <v>0</v>
      </c>
      <c r="Q1333" s="681">
        <f t="shared" ca="1" si="89"/>
        <v>0</v>
      </c>
      <c r="R1333" s="681">
        <f t="shared" ca="1" si="89"/>
        <v>0</v>
      </c>
      <c r="S1333" t="str">
        <f t="shared" si="86"/>
        <v>ASR_Financial_Report_SHP21Final</v>
      </c>
      <c r="T1333" s="960">
        <f t="shared" si="87"/>
        <v>44658</v>
      </c>
      <c r="U1333" t="str">
        <f t="shared" si="88"/>
        <v>Unaudited</v>
      </c>
    </row>
    <row r="1334" spans="1:21" x14ac:dyDescent="0.25">
      <c r="A1334" t="s">
        <v>437</v>
      </c>
      <c r="B1334" t="s">
        <v>1366</v>
      </c>
      <c r="C1334" t="s">
        <v>1367</v>
      </c>
      <c r="D1334" s="15">
        <v>1900</v>
      </c>
      <c r="E1334" s="121">
        <v>1</v>
      </c>
      <c r="F1334" t="s">
        <v>441</v>
      </c>
      <c r="G1334" s="121">
        <v>366</v>
      </c>
      <c r="H1334" t="s">
        <v>384</v>
      </c>
      <c r="I1334" t="s">
        <v>488</v>
      </c>
      <c r="J1334" t="s">
        <v>436</v>
      </c>
      <c r="K1334" t="s">
        <v>436</v>
      </c>
      <c r="L1334" s="758" t="s">
        <v>213</v>
      </c>
      <c r="M1334" t="s">
        <v>496</v>
      </c>
      <c r="N1334" s="681">
        <f t="shared" ca="1" si="89"/>
        <v>0</v>
      </c>
      <c r="O1334" s="681">
        <f t="shared" ca="1" si="89"/>
        <v>0</v>
      </c>
      <c r="P1334" s="681">
        <f t="shared" ca="1" si="89"/>
        <v>0</v>
      </c>
      <c r="Q1334" s="681">
        <f t="shared" ca="1" si="89"/>
        <v>0</v>
      </c>
      <c r="R1334" s="681">
        <f t="shared" ca="1" si="89"/>
        <v>0</v>
      </c>
      <c r="S1334" t="str">
        <f t="shared" si="86"/>
        <v>ASR_Financial_Report_SHP21Final</v>
      </c>
      <c r="T1334" s="960">
        <f t="shared" si="87"/>
        <v>44658</v>
      </c>
      <c r="U1334" t="str">
        <f t="shared" si="88"/>
        <v>Unaudited</v>
      </c>
    </row>
    <row r="1335" spans="1:21" x14ac:dyDescent="0.25">
      <c r="A1335" t="s">
        <v>437</v>
      </c>
      <c r="B1335" t="s">
        <v>1366</v>
      </c>
      <c r="C1335" t="s">
        <v>1367</v>
      </c>
      <c r="D1335" s="15">
        <v>1900</v>
      </c>
      <c r="E1335" s="121">
        <v>1</v>
      </c>
      <c r="F1335" t="s">
        <v>441</v>
      </c>
      <c r="G1335" s="121">
        <v>366</v>
      </c>
      <c r="H1335" t="s">
        <v>384</v>
      </c>
      <c r="I1335" t="s">
        <v>489</v>
      </c>
      <c r="J1335" t="s">
        <v>26</v>
      </c>
      <c r="K1335" t="s">
        <v>26</v>
      </c>
      <c r="L1335" s="758" t="s">
        <v>204</v>
      </c>
      <c r="M1335" t="s">
        <v>26</v>
      </c>
      <c r="N1335" s="681">
        <f t="shared" ca="1" si="89"/>
        <v>69626.647509348535</v>
      </c>
      <c r="O1335" s="681">
        <f t="shared" ca="1" si="89"/>
        <v>0</v>
      </c>
      <c r="P1335" s="681">
        <f t="shared" ca="1" si="89"/>
        <v>0</v>
      </c>
      <c r="Q1335" s="681">
        <f t="shared" ca="1" si="89"/>
        <v>0</v>
      </c>
      <c r="R1335" s="681">
        <f t="shared" ca="1" si="89"/>
        <v>0</v>
      </c>
      <c r="S1335" t="str">
        <f t="shared" si="86"/>
        <v>ASR_Financial_Report_SHP21Final</v>
      </c>
      <c r="T1335" s="960">
        <f t="shared" si="87"/>
        <v>44658</v>
      </c>
      <c r="U1335" t="str">
        <f t="shared" si="88"/>
        <v>Unaudited</v>
      </c>
    </row>
    <row r="1336" spans="1:21" x14ac:dyDescent="0.25">
      <c r="A1336" t="s">
        <v>437</v>
      </c>
      <c r="B1336" t="s">
        <v>1366</v>
      </c>
      <c r="C1336" t="s">
        <v>1367</v>
      </c>
      <c r="D1336" s="15">
        <v>1900</v>
      </c>
      <c r="E1336" s="121">
        <v>1</v>
      </c>
      <c r="F1336" t="s">
        <v>1012</v>
      </c>
      <c r="G1336" s="121" t="s">
        <v>1365</v>
      </c>
      <c r="H1336" t="s">
        <v>384</v>
      </c>
      <c r="I1336" t="s">
        <v>432</v>
      </c>
      <c r="J1336" t="s">
        <v>432</v>
      </c>
      <c r="K1336" t="s">
        <v>432</v>
      </c>
      <c r="M1336" t="s">
        <v>432</v>
      </c>
      <c r="N1336" s="681">
        <f t="shared" ca="1" si="89"/>
        <v>0</v>
      </c>
      <c r="O1336" s="681">
        <f t="shared" ca="1" si="89"/>
        <v>0</v>
      </c>
      <c r="P1336" s="681">
        <f t="shared" ca="1" si="89"/>
        <v>0</v>
      </c>
      <c r="Q1336" s="681">
        <f t="shared" ca="1" si="89"/>
        <v>0</v>
      </c>
      <c r="R1336" s="681">
        <f t="shared" ca="1" si="89"/>
        <v>-26</v>
      </c>
      <c r="S1336" t="str">
        <f t="shared" si="86"/>
        <v>ASR_Financial_Report_SHP21Final</v>
      </c>
      <c r="T1336" s="960">
        <f t="shared" si="87"/>
        <v>44658</v>
      </c>
      <c r="U1336" t="str">
        <f t="shared" si="88"/>
        <v>Unaudited</v>
      </c>
    </row>
    <row r="1337" spans="1:21" x14ac:dyDescent="0.25">
      <c r="A1337" t="s">
        <v>437</v>
      </c>
      <c r="B1337" t="s">
        <v>1366</v>
      </c>
      <c r="C1337" t="s">
        <v>1367</v>
      </c>
      <c r="D1337" s="15">
        <v>1900</v>
      </c>
      <c r="E1337" s="121">
        <v>1</v>
      </c>
      <c r="F1337" t="s">
        <v>1012</v>
      </c>
      <c r="G1337" s="121" t="s">
        <v>1365</v>
      </c>
      <c r="H1337" t="s">
        <v>384</v>
      </c>
      <c r="I1337" t="s">
        <v>487</v>
      </c>
      <c r="J1337" t="s">
        <v>12</v>
      </c>
      <c r="K1337" t="s">
        <v>12</v>
      </c>
      <c r="L1337" s="758">
        <v>1.1000000000000001</v>
      </c>
      <c r="M1337" t="s">
        <v>12</v>
      </c>
      <c r="N1337" s="681">
        <f t="shared" ca="1" si="89"/>
        <v>0</v>
      </c>
      <c r="O1337" s="681">
        <f t="shared" ca="1" si="89"/>
        <v>0</v>
      </c>
      <c r="P1337" s="681">
        <f t="shared" ca="1" si="89"/>
        <v>0</v>
      </c>
      <c r="Q1337" s="681">
        <f t="shared" ca="1" si="89"/>
        <v>0</v>
      </c>
      <c r="R1337" s="681">
        <f t="shared" ca="1" si="89"/>
        <v>-1707794.1699999997</v>
      </c>
      <c r="S1337" t="str">
        <f t="shared" si="86"/>
        <v>ASR_Financial_Report_SHP21Final</v>
      </c>
      <c r="T1337" s="960">
        <f t="shared" si="87"/>
        <v>44658</v>
      </c>
      <c r="U1337" t="str">
        <f t="shared" si="88"/>
        <v>Unaudited</v>
      </c>
    </row>
    <row r="1338" spans="1:21" x14ac:dyDescent="0.25">
      <c r="A1338" t="s">
        <v>437</v>
      </c>
      <c r="B1338" t="s">
        <v>1366</v>
      </c>
      <c r="C1338" t="s">
        <v>1367</v>
      </c>
      <c r="D1338" s="15">
        <v>1900</v>
      </c>
      <c r="E1338" s="121">
        <v>1</v>
      </c>
      <c r="F1338" t="s">
        <v>1012</v>
      </c>
      <c r="G1338" s="121" t="s">
        <v>1365</v>
      </c>
      <c r="H1338" t="s">
        <v>384</v>
      </c>
      <c r="I1338" t="s">
        <v>487</v>
      </c>
      <c r="J1338" t="s">
        <v>12</v>
      </c>
      <c r="K1338" t="s">
        <v>222</v>
      </c>
      <c r="L1338" s="758">
        <v>1.2</v>
      </c>
      <c r="M1338" t="s">
        <v>222</v>
      </c>
      <c r="N1338" s="681">
        <f t="shared" ca="1" si="89"/>
        <v>0</v>
      </c>
      <c r="O1338" s="681">
        <f t="shared" ca="1" si="89"/>
        <v>0</v>
      </c>
      <c r="P1338" s="681">
        <f t="shared" ca="1" si="89"/>
        <v>0</v>
      </c>
      <c r="Q1338" s="681">
        <f t="shared" ca="1" si="89"/>
        <v>0</v>
      </c>
      <c r="R1338" s="681">
        <f t="shared" ca="1" si="89"/>
        <v>0</v>
      </c>
      <c r="S1338" t="str">
        <f t="shared" si="86"/>
        <v>ASR_Financial_Report_SHP21Final</v>
      </c>
      <c r="T1338" s="960">
        <f t="shared" si="87"/>
        <v>44658</v>
      </c>
      <c r="U1338" t="str">
        <f t="shared" si="88"/>
        <v>Unaudited</v>
      </c>
    </row>
    <row r="1339" spans="1:21" x14ac:dyDescent="0.25">
      <c r="A1339" t="s">
        <v>437</v>
      </c>
      <c r="B1339" t="s">
        <v>1366</v>
      </c>
      <c r="C1339" t="s">
        <v>1367</v>
      </c>
      <c r="D1339" s="15">
        <v>1900</v>
      </c>
      <c r="E1339" s="121">
        <v>1</v>
      </c>
      <c r="F1339" t="s">
        <v>1012</v>
      </c>
      <c r="G1339" s="121" t="s">
        <v>1365</v>
      </c>
      <c r="H1339" t="s">
        <v>384</v>
      </c>
      <c r="I1339" t="s">
        <v>487</v>
      </c>
      <c r="J1339" t="s">
        <v>12</v>
      </c>
      <c r="K1339" t="s">
        <v>1304</v>
      </c>
      <c r="L1339" s="758" t="s">
        <v>1300</v>
      </c>
      <c r="M1339" t="s">
        <v>1304</v>
      </c>
      <c r="N1339" s="681">
        <f t="shared" ca="1" si="89"/>
        <v>0</v>
      </c>
      <c r="O1339" s="681">
        <f t="shared" ca="1" si="89"/>
        <v>0</v>
      </c>
      <c r="P1339" s="681">
        <f t="shared" ca="1" si="89"/>
        <v>0</v>
      </c>
      <c r="Q1339" s="681">
        <f t="shared" ca="1" si="89"/>
        <v>0</v>
      </c>
      <c r="R1339" s="681">
        <f t="shared" ca="1" si="89"/>
        <v>36585.838183468441</v>
      </c>
      <c r="S1339" t="str">
        <f t="shared" si="86"/>
        <v>ASR_Financial_Report_SHP21Final</v>
      </c>
      <c r="T1339" s="960">
        <f t="shared" si="87"/>
        <v>44658</v>
      </c>
      <c r="U1339" t="str">
        <f t="shared" si="88"/>
        <v>Unaudited</v>
      </c>
    </row>
    <row r="1340" spans="1:21" x14ac:dyDescent="0.25">
      <c r="A1340" t="s">
        <v>437</v>
      </c>
      <c r="B1340" t="s">
        <v>1366</v>
      </c>
      <c r="C1340" t="s">
        <v>1367</v>
      </c>
      <c r="D1340" s="15">
        <v>1900</v>
      </c>
      <c r="E1340" s="121">
        <v>1</v>
      </c>
      <c r="F1340" t="s">
        <v>1012</v>
      </c>
      <c r="G1340" s="121" t="s">
        <v>1365</v>
      </c>
      <c r="H1340" t="s">
        <v>384</v>
      </c>
      <c r="I1340" t="s">
        <v>487</v>
      </c>
      <c r="J1340" t="s">
        <v>12</v>
      </c>
      <c r="K1340" t="s">
        <v>1306</v>
      </c>
      <c r="L1340" s="758" t="s">
        <v>1305</v>
      </c>
      <c r="M1340" t="s">
        <v>1306</v>
      </c>
      <c r="N1340" s="681">
        <f t="shared" ca="1" si="89"/>
        <v>0</v>
      </c>
      <c r="O1340" s="681">
        <f t="shared" ca="1" si="89"/>
        <v>0</v>
      </c>
      <c r="P1340" s="681">
        <f t="shared" ca="1" si="89"/>
        <v>0</v>
      </c>
      <c r="Q1340" s="681">
        <f t="shared" ca="1" si="89"/>
        <v>0</v>
      </c>
      <c r="R1340" s="681">
        <f t="shared" ca="1" si="89"/>
        <v>219392.63136821665</v>
      </c>
      <c r="S1340" t="str">
        <f t="shared" si="86"/>
        <v>ASR_Financial_Report_SHP21Final</v>
      </c>
      <c r="T1340" s="960">
        <f t="shared" si="87"/>
        <v>44658</v>
      </c>
      <c r="U1340" t="str">
        <f t="shared" si="88"/>
        <v>Unaudited</v>
      </c>
    </row>
    <row r="1341" spans="1:21" x14ac:dyDescent="0.25">
      <c r="A1341" t="s">
        <v>437</v>
      </c>
      <c r="B1341" t="s">
        <v>1366</v>
      </c>
      <c r="C1341" t="s">
        <v>1367</v>
      </c>
      <c r="D1341" s="15">
        <v>1900</v>
      </c>
      <c r="E1341" s="121">
        <v>1</v>
      </c>
      <c r="F1341" t="s">
        <v>1012</v>
      </c>
      <c r="G1341" s="121" t="s">
        <v>1365</v>
      </c>
      <c r="H1341" t="s">
        <v>384</v>
      </c>
      <c r="I1341" t="s">
        <v>487</v>
      </c>
      <c r="J1341" t="s">
        <v>13</v>
      </c>
      <c r="K1341" t="s">
        <v>13</v>
      </c>
      <c r="L1341" s="758" t="s">
        <v>63</v>
      </c>
      <c r="M1341" t="s">
        <v>13</v>
      </c>
      <c r="N1341" s="681">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681">
        <f t="shared" ca="1" si="90"/>
        <v>0</v>
      </c>
      <c r="P1341" s="681">
        <f t="shared" ca="1" si="90"/>
        <v>0</v>
      </c>
      <c r="Q1341" s="681">
        <f t="shared" ca="1" si="90"/>
        <v>0</v>
      </c>
      <c r="R1341" s="681">
        <f t="shared" ca="1" si="90"/>
        <v>0</v>
      </c>
      <c r="S1341" t="str">
        <f t="shared" si="86"/>
        <v>ASR_Financial_Report_SHP21Final</v>
      </c>
      <c r="T1341" s="960">
        <f t="shared" si="87"/>
        <v>44658</v>
      </c>
      <c r="U1341" t="str">
        <f t="shared" si="88"/>
        <v>Unaudited</v>
      </c>
    </row>
    <row r="1342" spans="1:21" x14ac:dyDescent="0.25">
      <c r="A1342" t="s">
        <v>437</v>
      </c>
      <c r="B1342" t="s">
        <v>1366</v>
      </c>
      <c r="C1342" t="s">
        <v>1367</v>
      </c>
      <c r="D1342" s="15">
        <v>1900</v>
      </c>
      <c r="E1342" s="121">
        <v>1</v>
      </c>
      <c r="F1342" t="s">
        <v>1012</v>
      </c>
      <c r="G1342" s="121" t="s">
        <v>1365</v>
      </c>
      <c r="H1342" t="s">
        <v>384</v>
      </c>
      <c r="I1342" t="s">
        <v>488</v>
      </c>
      <c r="J1342" t="s">
        <v>433</v>
      </c>
      <c r="K1342" t="s">
        <v>777</v>
      </c>
      <c r="L1342" s="758">
        <v>2.1</v>
      </c>
      <c r="M1342" t="s">
        <v>712</v>
      </c>
      <c r="N1342" s="681">
        <f t="shared" ca="1" si="90"/>
        <v>0</v>
      </c>
      <c r="O1342" s="681">
        <f t="shared" ca="1" si="90"/>
        <v>0</v>
      </c>
      <c r="P1342" s="681">
        <f t="shared" ca="1" si="90"/>
        <v>0</v>
      </c>
      <c r="Q1342" s="681">
        <f t="shared" ca="1" si="90"/>
        <v>0</v>
      </c>
      <c r="R1342" s="681">
        <f t="shared" ca="1" si="90"/>
        <v>3279</v>
      </c>
      <c r="S1342" t="str">
        <f t="shared" si="86"/>
        <v>ASR_Financial_Report_SHP21Final</v>
      </c>
      <c r="T1342" s="960">
        <f t="shared" si="87"/>
        <v>44658</v>
      </c>
      <c r="U1342" t="str">
        <f t="shared" si="88"/>
        <v>Unaudited</v>
      </c>
    </row>
    <row r="1343" spans="1:21" x14ac:dyDescent="0.25">
      <c r="A1343" t="s">
        <v>437</v>
      </c>
      <c r="B1343" t="s">
        <v>1366</v>
      </c>
      <c r="C1343" t="s">
        <v>1367</v>
      </c>
      <c r="D1343" s="15">
        <v>1900</v>
      </c>
      <c r="E1343" s="121">
        <v>1</v>
      </c>
      <c r="F1343" t="s">
        <v>1012</v>
      </c>
      <c r="G1343" s="121" t="s">
        <v>1365</v>
      </c>
      <c r="H1343" t="s">
        <v>384</v>
      </c>
      <c r="I1343" t="s">
        <v>488</v>
      </c>
      <c r="J1343" t="s">
        <v>433</v>
      </c>
      <c r="K1343" t="s">
        <v>777</v>
      </c>
      <c r="L1343" s="758">
        <v>2.2000000000000002</v>
      </c>
      <c r="M1343" t="s">
        <v>713</v>
      </c>
      <c r="N1343" s="681">
        <f t="shared" ca="1" si="90"/>
        <v>0</v>
      </c>
      <c r="O1343" s="681">
        <f t="shared" ca="1" si="90"/>
        <v>0</v>
      </c>
      <c r="P1343" s="681">
        <f t="shared" ca="1" si="90"/>
        <v>0</v>
      </c>
      <c r="Q1343" s="681">
        <f t="shared" ca="1" si="90"/>
        <v>0</v>
      </c>
      <c r="R1343" s="681">
        <f t="shared" ca="1" si="90"/>
        <v>44</v>
      </c>
      <c r="S1343" t="str">
        <f t="shared" si="86"/>
        <v>ASR_Financial_Report_SHP21Final</v>
      </c>
      <c r="T1343" s="960">
        <f t="shared" si="87"/>
        <v>44658</v>
      </c>
      <c r="U1343" t="str">
        <f t="shared" si="88"/>
        <v>Unaudited</v>
      </c>
    </row>
    <row r="1344" spans="1:21" x14ac:dyDescent="0.25">
      <c r="A1344" t="s">
        <v>437</v>
      </c>
      <c r="B1344" t="s">
        <v>1366</v>
      </c>
      <c r="C1344" t="s">
        <v>1367</v>
      </c>
      <c r="D1344" s="15">
        <v>1900</v>
      </c>
      <c r="E1344" s="121">
        <v>1</v>
      </c>
      <c r="F1344" t="s">
        <v>1012</v>
      </c>
      <c r="G1344" s="121" t="s">
        <v>1365</v>
      </c>
      <c r="H1344" t="s">
        <v>384</v>
      </c>
      <c r="I1344" t="s">
        <v>488</v>
      </c>
      <c r="J1344" t="s">
        <v>433</v>
      </c>
      <c r="K1344" t="s">
        <v>777</v>
      </c>
      <c r="L1344" s="758">
        <v>2.2999999999999998</v>
      </c>
      <c r="M1344" t="s">
        <v>714</v>
      </c>
      <c r="N1344" s="681">
        <f t="shared" ca="1" si="90"/>
        <v>0</v>
      </c>
      <c r="O1344" s="681">
        <f t="shared" ca="1" si="90"/>
        <v>0</v>
      </c>
      <c r="P1344" s="681">
        <f t="shared" ca="1" si="90"/>
        <v>0</v>
      </c>
      <c r="Q1344" s="681">
        <f t="shared" ca="1" si="90"/>
        <v>0</v>
      </c>
      <c r="R1344" s="681">
        <f t="shared" ca="1" si="90"/>
        <v>401047.7</v>
      </c>
      <c r="S1344" t="str">
        <f t="shared" si="86"/>
        <v>ASR_Financial_Report_SHP21Final</v>
      </c>
      <c r="T1344" s="960">
        <f t="shared" si="87"/>
        <v>44658</v>
      </c>
      <c r="U1344" t="str">
        <f t="shared" si="88"/>
        <v>Unaudited</v>
      </c>
    </row>
    <row r="1345" spans="1:21" x14ac:dyDescent="0.25">
      <c r="A1345" t="s">
        <v>437</v>
      </c>
      <c r="B1345" t="s">
        <v>1366</v>
      </c>
      <c r="C1345" t="s">
        <v>1367</v>
      </c>
      <c r="D1345" s="15">
        <v>1900</v>
      </c>
      <c r="E1345" s="121">
        <v>1</v>
      </c>
      <c r="F1345" t="s">
        <v>1012</v>
      </c>
      <c r="G1345" s="121" t="s">
        <v>1365</v>
      </c>
      <c r="H1345" t="s">
        <v>384</v>
      </c>
      <c r="I1345" t="s">
        <v>488</v>
      </c>
      <c r="J1345" t="s">
        <v>433</v>
      </c>
      <c r="K1345" t="s">
        <v>777</v>
      </c>
      <c r="L1345" s="758">
        <v>2.4</v>
      </c>
      <c r="M1345" t="s">
        <v>715</v>
      </c>
      <c r="N1345" s="681">
        <f t="shared" ca="1" si="90"/>
        <v>0</v>
      </c>
      <c r="O1345" s="681">
        <f t="shared" ca="1" si="90"/>
        <v>0</v>
      </c>
      <c r="P1345" s="681">
        <f t="shared" ca="1" si="90"/>
        <v>0</v>
      </c>
      <c r="Q1345" s="681">
        <f t="shared" ca="1" si="90"/>
        <v>0</v>
      </c>
      <c r="R1345" s="681">
        <f t="shared" ca="1" si="90"/>
        <v>-14648.53</v>
      </c>
      <c r="S1345" t="str">
        <f t="shared" si="86"/>
        <v>ASR_Financial_Report_SHP21Final</v>
      </c>
      <c r="T1345" s="960">
        <f t="shared" si="87"/>
        <v>44658</v>
      </c>
      <c r="U1345" t="str">
        <f t="shared" si="88"/>
        <v>Unaudited</v>
      </c>
    </row>
    <row r="1346" spans="1:21" x14ac:dyDescent="0.25">
      <c r="A1346" t="s">
        <v>437</v>
      </c>
      <c r="B1346" t="s">
        <v>1366</v>
      </c>
      <c r="C1346" t="s">
        <v>1367</v>
      </c>
      <c r="D1346" s="15">
        <v>1900</v>
      </c>
      <c r="E1346" s="121">
        <v>1</v>
      </c>
      <c r="F1346" t="s">
        <v>1012</v>
      </c>
      <c r="G1346" s="121" t="s">
        <v>1365</v>
      </c>
      <c r="H1346" t="s">
        <v>384</v>
      </c>
      <c r="I1346" t="s">
        <v>488</v>
      </c>
      <c r="J1346" t="s">
        <v>433</v>
      </c>
      <c r="K1346" t="s">
        <v>777</v>
      </c>
      <c r="L1346" s="758">
        <v>2.5</v>
      </c>
      <c r="M1346" t="s">
        <v>757</v>
      </c>
      <c r="N1346" s="681">
        <f t="shared" ca="1" si="90"/>
        <v>0</v>
      </c>
      <c r="O1346" s="681">
        <f t="shared" ca="1" si="90"/>
        <v>0</v>
      </c>
      <c r="P1346" s="681">
        <f t="shared" ca="1" si="90"/>
        <v>0</v>
      </c>
      <c r="Q1346" s="681">
        <f t="shared" ca="1" si="90"/>
        <v>0</v>
      </c>
      <c r="R1346" s="681">
        <f t="shared" ca="1" si="90"/>
        <v>589</v>
      </c>
      <c r="S1346" t="str">
        <f t="shared" ref="S1346:S1409" si="91">file_name</f>
        <v>ASR_Financial_Report_SHP21Final</v>
      </c>
      <c r="T1346" s="960">
        <f t="shared" ref="T1346:T1409" si="92">file_date</f>
        <v>44658</v>
      </c>
      <c r="U1346" t="str">
        <f t="shared" ref="U1346:U1409" si="93">status</f>
        <v>Unaudited</v>
      </c>
    </row>
    <row r="1347" spans="1:21" x14ac:dyDescent="0.25">
      <c r="A1347" t="s">
        <v>437</v>
      </c>
      <c r="B1347" t="s">
        <v>1366</v>
      </c>
      <c r="C1347" t="s">
        <v>1367</v>
      </c>
      <c r="D1347" s="15">
        <v>1900</v>
      </c>
      <c r="E1347" s="121">
        <v>1</v>
      </c>
      <c r="F1347" t="s">
        <v>1012</v>
      </c>
      <c r="G1347" s="121" t="s">
        <v>1365</v>
      </c>
      <c r="H1347" t="s">
        <v>384</v>
      </c>
      <c r="I1347" t="s">
        <v>488</v>
      </c>
      <c r="J1347" t="s">
        <v>433</v>
      </c>
      <c r="K1347" t="s">
        <v>777</v>
      </c>
      <c r="L1347" s="758">
        <v>2.6</v>
      </c>
      <c r="M1347" t="s">
        <v>186</v>
      </c>
      <c r="N1347" s="681">
        <f t="shared" ca="1" si="90"/>
        <v>0</v>
      </c>
      <c r="O1347" s="681">
        <f t="shared" ca="1" si="90"/>
        <v>0</v>
      </c>
      <c r="P1347" s="681">
        <f t="shared" ca="1" si="90"/>
        <v>0</v>
      </c>
      <c r="Q1347" s="681">
        <f t="shared" ca="1" si="90"/>
        <v>0</v>
      </c>
      <c r="R1347" s="681">
        <f t="shared" ca="1" si="90"/>
        <v>-32029.559999999983</v>
      </c>
      <c r="S1347" t="str">
        <f t="shared" si="91"/>
        <v>ASR_Financial_Report_SHP21Final</v>
      </c>
      <c r="T1347" s="960">
        <f t="shared" si="92"/>
        <v>44658</v>
      </c>
      <c r="U1347" t="str">
        <f t="shared" si="93"/>
        <v>Unaudited</v>
      </c>
    </row>
    <row r="1348" spans="1:21" x14ac:dyDescent="0.25">
      <c r="A1348" t="s">
        <v>437</v>
      </c>
      <c r="B1348" t="s">
        <v>1366</v>
      </c>
      <c r="C1348" t="s">
        <v>1367</v>
      </c>
      <c r="D1348" s="15">
        <v>1900</v>
      </c>
      <c r="E1348" s="121">
        <v>1</v>
      </c>
      <c r="F1348" t="s">
        <v>1012</v>
      </c>
      <c r="G1348" s="121" t="s">
        <v>1365</v>
      </c>
      <c r="H1348" t="s">
        <v>384</v>
      </c>
      <c r="I1348" t="s">
        <v>488</v>
      </c>
      <c r="J1348" t="s">
        <v>433</v>
      </c>
      <c r="K1348" t="s">
        <v>777</v>
      </c>
      <c r="L1348" s="758">
        <v>2.7</v>
      </c>
      <c r="M1348" t="s">
        <v>778</v>
      </c>
      <c r="N1348" s="681">
        <f t="shared" ca="1" si="90"/>
        <v>0</v>
      </c>
      <c r="O1348" s="681">
        <f t="shared" ca="1" si="90"/>
        <v>0</v>
      </c>
      <c r="P1348" s="681">
        <f t="shared" ca="1" si="90"/>
        <v>0</v>
      </c>
      <c r="Q1348" s="681">
        <f t="shared" ca="1" si="90"/>
        <v>0</v>
      </c>
      <c r="R1348" s="681">
        <f t="shared" ca="1" si="90"/>
        <v>-932891.16797459591</v>
      </c>
      <c r="S1348" t="str">
        <f t="shared" si="91"/>
        <v>ASR_Financial_Report_SHP21Final</v>
      </c>
      <c r="T1348" s="960">
        <f t="shared" si="92"/>
        <v>44658</v>
      </c>
      <c r="U1348" t="str">
        <f t="shared" si="93"/>
        <v>Unaudited</v>
      </c>
    </row>
    <row r="1349" spans="1:21" x14ac:dyDescent="0.25">
      <c r="A1349" t="s">
        <v>437</v>
      </c>
      <c r="B1349" t="s">
        <v>1366</v>
      </c>
      <c r="C1349" t="s">
        <v>1367</v>
      </c>
      <c r="D1349" s="15">
        <v>1900</v>
      </c>
      <c r="E1349" s="121">
        <v>1</v>
      </c>
      <c r="F1349" t="s">
        <v>1012</v>
      </c>
      <c r="G1349" s="121" t="s">
        <v>1365</v>
      </c>
      <c r="H1349" t="s">
        <v>384</v>
      </c>
      <c r="I1349" t="s">
        <v>488</v>
      </c>
      <c r="J1349" t="s">
        <v>433</v>
      </c>
      <c r="K1349" t="s">
        <v>777</v>
      </c>
      <c r="L1349" s="758">
        <v>2.8</v>
      </c>
      <c r="M1349" t="s">
        <v>779</v>
      </c>
      <c r="N1349" s="681">
        <f t="shared" ca="1" si="90"/>
        <v>0</v>
      </c>
      <c r="O1349" s="681">
        <f t="shared" ca="1" si="90"/>
        <v>0</v>
      </c>
      <c r="P1349" s="681">
        <f t="shared" ca="1" si="90"/>
        <v>0</v>
      </c>
      <c r="Q1349" s="681">
        <f t="shared" ca="1" si="90"/>
        <v>0</v>
      </c>
      <c r="R1349" s="681">
        <f t="shared" ca="1" si="90"/>
        <v>0</v>
      </c>
      <c r="S1349" t="str">
        <f t="shared" si="91"/>
        <v>ASR_Financial_Report_SHP21Final</v>
      </c>
      <c r="T1349" s="960">
        <f t="shared" si="92"/>
        <v>44658</v>
      </c>
      <c r="U1349" t="str">
        <f t="shared" si="93"/>
        <v>Unaudited</v>
      </c>
    </row>
    <row r="1350" spans="1:21" x14ac:dyDescent="0.25">
      <c r="A1350" t="s">
        <v>437</v>
      </c>
      <c r="B1350" t="s">
        <v>1366</v>
      </c>
      <c r="C1350" t="s">
        <v>1367</v>
      </c>
      <c r="D1350" s="15">
        <v>1900</v>
      </c>
      <c r="E1350" s="121">
        <v>1</v>
      </c>
      <c r="F1350" t="s">
        <v>1012</v>
      </c>
      <c r="G1350" s="121" t="s">
        <v>1365</v>
      </c>
      <c r="H1350" t="s">
        <v>384</v>
      </c>
      <c r="I1350" t="s">
        <v>488</v>
      </c>
      <c r="J1350" t="s">
        <v>433</v>
      </c>
      <c r="K1350" t="s">
        <v>777</v>
      </c>
      <c r="L1350" s="758">
        <v>2.9</v>
      </c>
      <c r="M1350" t="s">
        <v>760</v>
      </c>
      <c r="N1350" s="681">
        <f t="shared" ca="1" si="90"/>
        <v>0</v>
      </c>
      <c r="O1350" s="681">
        <f t="shared" ca="1" si="90"/>
        <v>0</v>
      </c>
      <c r="P1350" s="681">
        <f t="shared" ca="1" si="90"/>
        <v>0</v>
      </c>
      <c r="Q1350" s="681">
        <f t="shared" ca="1" si="90"/>
        <v>0</v>
      </c>
      <c r="R1350" s="681">
        <f t="shared" ca="1" si="90"/>
        <v>0</v>
      </c>
      <c r="S1350" t="str">
        <f t="shared" si="91"/>
        <v>ASR_Financial_Report_SHP21Final</v>
      </c>
      <c r="T1350" s="960">
        <f t="shared" si="92"/>
        <v>44658</v>
      </c>
      <c r="U1350" t="str">
        <f t="shared" si="93"/>
        <v>Unaudited</v>
      </c>
    </row>
    <row r="1351" spans="1:21" x14ac:dyDescent="0.25">
      <c r="A1351" t="s">
        <v>437</v>
      </c>
      <c r="B1351" t="s">
        <v>1366</v>
      </c>
      <c r="C1351" t="s">
        <v>1367</v>
      </c>
      <c r="D1351" s="15">
        <v>1900</v>
      </c>
      <c r="E1351" s="121">
        <v>1</v>
      </c>
      <c r="F1351" t="s">
        <v>1012</v>
      </c>
      <c r="G1351" s="121" t="s">
        <v>1365</v>
      </c>
      <c r="H1351" t="s">
        <v>384</v>
      </c>
      <c r="I1351" t="s">
        <v>488</v>
      </c>
      <c r="J1351" t="s">
        <v>433</v>
      </c>
      <c r="K1351" t="s">
        <v>223</v>
      </c>
      <c r="L1351" s="758">
        <v>2.11</v>
      </c>
      <c r="M1351" t="s">
        <v>228</v>
      </c>
      <c r="N1351" s="681">
        <f t="shared" ca="1" si="90"/>
        <v>0</v>
      </c>
      <c r="O1351" s="681">
        <f t="shared" ca="1" si="90"/>
        <v>0</v>
      </c>
      <c r="P1351" s="681">
        <f t="shared" ca="1" si="90"/>
        <v>0</v>
      </c>
      <c r="Q1351" s="681">
        <f t="shared" ca="1" si="90"/>
        <v>0</v>
      </c>
      <c r="R1351" s="681">
        <f t="shared" ca="1" si="90"/>
        <v>6158.73</v>
      </c>
      <c r="S1351" t="str">
        <f t="shared" si="91"/>
        <v>ASR_Financial_Report_SHP21Final</v>
      </c>
      <c r="T1351" s="960">
        <f t="shared" si="92"/>
        <v>44658</v>
      </c>
      <c r="U1351" t="str">
        <f t="shared" si="93"/>
        <v>Unaudited</v>
      </c>
    </row>
    <row r="1352" spans="1:21" x14ac:dyDescent="0.25">
      <c r="A1352" t="s">
        <v>437</v>
      </c>
      <c r="B1352" t="s">
        <v>1366</v>
      </c>
      <c r="C1352" t="s">
        <v>1367</v>
      </c>
      <c r="D1352" s="15">
        <v>1900</v>
      </c>
      <c r="E1352" s="121">
        <v>1</v>
      </c>
      <c r="F1352" t="s">
        <v>1012</v>
      </c>
      <c r="G1352" s="121" t="s">
        <v>1365</v>
      </c>
      <c r="H1352" t="s">
        <v>384</v>
      </c>
      <c r="I1352" t="s">
        <v>488</v>
      </c>
      <c r="J1352" t="s">
        <v>433</v>
      </c>
      <c r="K1352" t="s">
        <v>223</v>
      </c>
      <c r="L1352" s="758">
        <v>2.12</v>
      </c>
      <c r="M1352" t="s">
        <v>552</v>
      </c>
      <c r="N1352" s="681">
        <f t="shared" ca="1" si="90"/>
        <v>0</v>
      </c>
      <c r="O1352" s="681">
        <f t="shared" ca="1" si="90"/>
        <v>0</v>
      </c>
      <c r="P1352" s="681">
        <f t="shared" ca="1" si="90"/>
        <v>0</v>
      </c>
      <c r="Q1352" s="681">
        <f t="shared" ca="1" si="90"/>
        <v>0</v>
      </c>
      <c r="R1352" s="681">
        <f t="shared" ca="1" si="90"/>
        <v>196480.6</v>
      </c>
      <c r="S1352" t="str">
        <f t="shared" si="91"/>
        <v>ASR_Financial_Report_SHP21Final</v>
      </c>
      <c r="T1352" s="960">
        <f t="shared" si="92"/>
        <v>44658</v>
      </c>
      <c r="U1352" t="str">
        <f t="shared" si="93"/>
        <v>Unaudited</v>
      </c>
    </row>
    <row r="1353" spans="1:21" x14ac:dyDescent="0.25">
      <c r="A1353" t="s">
        <v>437</v>
      </c>
      <c r="B1353" t="s">
        <v>1366</v>
      </c>
      <c r="C1353" t="s">
        <v>1367</v>
      </c>
      <c r="D1353" s="15">
        <v>1900</v>
      </c>
      <c r="E1353" s="121">
        <v>1</v>
      </c>
      <c r="F1353" t="s">
        <v>1012</v>
      </c>
      <c r="G1353" s="121" t="s">
        <v>1365</v>
      </c>
      <c r="H1353" t="s">
        <v>384</v>
      </c>
      <c r="I1353" t="s">
        <v>488</v>
      </c>
      <c r="J1353" t="s">
        <v>433</v>
      </c>
      <c r="K1353" t="s">
        <v>223</v>
      </c>
      <c r="L1353" s="758">
        <v>2.13</v>
      </c>
      <c r="M1353" t="s">
        <v>229</v>
      </c>
      <c r="N1353" s="681">
        <f t="shared" ca="1" si="90"/>
        <v>0</v>
      </c>
      <c r="O1353" s="681">
        <f t="shared" ca="1" si="90"/>
        <v>0</v>
      </c>
      <c r="P1353" s="681">
        <f t="shared" ca="1" si="90"/>
        <v>0</v>
      </c>
      <c r="Q1353" s="681">
        <f t="shared" ca="1" si="90"/>
        <v>0</v>
      </c>
      <c r="R1353" s="681">
        <f t="shared" ca="1" si="90"/>
        <v>13225.279999999999</v>
      </c>
      <c r="S1353" t="str">
        <f t="shared" si="91"/>
        <v>ASR_Financial_Report_SHP21Final</v>
      </c>
      <c r="T1353" s="960">
        <f t="shared" si="92"/>
        <v>44658</v>
      </c>
      <c r="U1353" t="str">
        <f t="shared" si="93"/>
        <v>Unaudited</v>
      </c>
    </row>
    <row r="1354" spans="1:21" x14ac:dyDescent="0.25">
      <c r="A1354" t="s">
        <v>437</v>
      </c>
      <c r="B1354" t="s">
        <v>1366</v>
      </c>
      <c r="C1354" t="s">
        <v>1367</v>
      </c>
      <c r="D1354" s="15">
        <v>1900</v>
      </c>
      <c r="E1354" s="121">
        <v>1</v>
      </c>
      <c r="F1354" t="s">
        <v>1012</v>
      </c>
      <c r="G1354" s="121" t="s">
        <v>1365</v>
      </c>
      <c r="H1354" t="s">
        <v>384</v>
      </c>
      <c r="I1354" t="s">
        <v>488</v>
      </c>
      <c r="J1354" t="s">
        <v>433</v>
      </c>
      <c r="K1354" t="s">
        <v>223</v>
      </c>
      <c r="L1354" s="758">
        <v>2.14</v>
      </c>
      <c r="M1354" t="s">
        <v>556</v>
      </c>
      <c r="N1354" s="681">
        <f t="shared" ca="1" si="90"/>
        <v>0</v>
      </c>
      <c r="O1354" s="681">
        <f t="shared" ca="1" si="90"/>
        <v>0</v>
      </c>
      <c r="P1354" s="681">
        <f t="shared" ca="1" si="90"/>
        <v>0</v>
      </c>
      <c r="Q1354" s="681">
        <f t="shared" ca="1" si="90"/>
        <v>0</v>
      </c>
      <c r="R1354" s="681">
        <f t="shared" ca="1" si="90"/>
        <v>-40058.520000000004</v>
      </c>
      <c r="S1354" t="str">
        <f t="shared" si="91"/>
        <v>ASR_Financial_Report_SHP21Final</v>
      </c>
      <c r="T1354" s="960">
        <f t="shared" si="92"/>
        <v>44658</v>
      </c>
      <c r="U1354" t="str">
        <f t="shared" si="93"/>
        <v>Unaudited</v>
      </c>
    </row>
    <row r="1355" spans="1:21" x14ac:dyDescent="0.25">
      <c r="A1355" t="s">
        <v>437</v>
      </c>
      <c r="B1355" t="s">
        <v>1366</v>
      </c>
      <c r="C1355" t="s">
        <v>1367</v>
      </c>
      <c r="D1355" s="15">
        <v>1900</v>
      </c>
      <c r="E1355" s="121">
        <v>1</v>
      </c>
      <c r="F1355" t="s">
        <v>1012</v>
      </c>
      <c r="G1355" s="121" t="s">
        <v>1365</v>
      </c>
      <c r="H1355" t="s">
        <v>384</v>
      </c>
      <c r="I1355" t="s">
        <v>488</v>
      </c>
      <c r="J1355" t="s">
        <v>433</v>
      </c>
      <c r="K1355" t="s">
        <v>223</v>
      </c>
      <c r="L1355" s="758">
        <v>2.15</v>
      </c>
      <c r="M1355" t="s">
        <v>20</v>
      </c>
      <c r="N1355" s="681">
        <f t="shared" ca="1" si="90"/>
        <v>0</v>
      </c>
      <c r="O1355" s="681">
        <f t="shared" ca="1" si="90"/>
        <v>0</v>
      </c>
      <c r="P1355" s="681">
        <f t="shared" ca="1" si="90"/>
        <v>0</v>
      </c>
      <c r="Q1355" s="681">
        <f t="shared" ca="1" si="90"/>
        <v>0</v>
      </c>
      <c r="R1355" s="681">
        <f t="shared" ca="1" si="90"/>
        <v>-6951.8199999999988</v>
      </c>
      <c r="S1355" t="str">
        <f t="shared" si="91"/>
        <v>ASR_Financial_Report_SHP21Final</v>
      </c>
      <c r="T1355" s="960">
        <f t="shared" si="92"/>
        <v>44658</v>
      </c>
      <c r="U1355" t="str">
        <f t="shared" si="93"/>
        <v>Unaudited</v>
      </c>
    </row>
    <row r="1356" spans="1:21" x14ac:dyDescent="0.25">
      <c r="A1356" t="s">
        <v>437</v>
      </c>
      <c r="B1356" t="s">
        <v>1366</v>
      </c>
      <c r="C1356" t="s">
        <v>1367</v>
      </c>
      <c r="D1356" s="15">
        <v>1900</v>
      </c>
      <c r="E1356" s="121">
        <v>1</v>
      </c>
      <c r="F1356" t="s">
        <v>1012</v>
      </c>
      <c r="G1356" s="121" t="s">
        <v>1365</v>
      </c>
      <c r="H1356" t="s">
        <v>384</v>
      </c>
      <c r="I1356" t="s">
        <v>488</v>
      </c>
      <c r="J1356" t="s">
        <v>433</v>
      </c>
      <c r="K1356" t="s">
        <v>223</v>
      </c>
      <c r="L1356" s="758">
        <v>2.16</v>
      </c>
      <c r="M1356" t="s">
        <v>780</v>
      </c>
      <c r="N1356" s="681">
        <f t="shared" ca="1" si="90"/>
        <v>0</v>
      </c>
      <c r="O1356" s="681">
        <f t="shared" ca="1" si="90"/>
        <v>0</v>
      </c>
      <c r="P1356" s="681">
        <f t="shared" ca="1" si="90"/>
        <v>0</v>
      </c>
      <c r="Q1356" s="681">
        <f t="shared" ca="1" si="90"/>
        <v>0</v>
      </c>
      <c r="R1356" s="681">
        <f t="shared" ca="1" si="90"/>
        <v>0</v>
      </c>
      <c r="S1356" t="str">
        <f t="shared" si="91"/>
        <v>ASR_Financial_Report_SHP21Final</v>
      </c>
      <c r="T1356" s="960">
        <f t="shared" si="92"/>
        <v>44658</v>
      </c>
      <c r="U1356" t="str">
        <f t="shared" si="93"/>
        <v>Unaudited</v>
      </c>
    </row>
    <row r="1357" spans="1:21" x14ac:dyDescent="0.25">
      <c r="A1357" t="s">
        <v>437</v>
      </c>
      <c r="B1357" t="s">
        <v>1366</v>
      </c>
      <c r="C1357" t="s">
        <v>1367</v>
      </c>
      <c r="D1357" s="15">
        <v>1900</v>
      </c>
      <c r="E1357" s="121">
        <v>1</v>
      </c>
      <c r="F1357" t="s">
        <v>1012</v>
      </c>
      <c r="G1357" s="121" t="s">
        <v>1365</v>
      </c>
      <c r="H1357" t="s">
        <v>384</v>
      </c>
      <c r="I1357" t="s">
        <v>488</v>
      </c>
      <c r="J1357" t="s">
        <v>433</v>
      </c>
      <c r="K1357" t="s">
        <v>223</v>
      </c>
      <c r="L1357" s="758">
        <v>2.17</v>
      </c>
      <c r="M1357" t="s">
        <v>1033</v>
      </c>
      <c r="N1357" s="681">
        <f t="shared" ca="1" si="90"/>
        <v>0</v>
      </c>
      <c r="O1357" s="681">
        <f t="shared" ca="1" si="90"/>
        <v>0</v>
      </c>
      <c r="P1357" s="681">
        <f t="shared" ca="1" si="90"/>
        <v>0</v>
      </c>
      <c r="Q1357" s="681">
        <f t="shared" ca="1" si="90"/>
        <v>0</v>
      </c>
      <c r="R1357" s="681">
        <f t="shared" ca="1" si="90"/>
        <v>0</v>
      </c>
      <c r="S1357" t="str">
        <f t="shared" si="91"/>
        <v>ASR_Financial_Report_SHP21Final</v>
      </c>
      <c r="T1357" s="960">
        <f t="shared" si="92"/>
        <v>44658</v>
      </c>
      <c r="U1357" t="str">
        <f t="shared" si="93"/>
        <v>Unaudited</v>
      </c>
    </row>
    <row r="1358" spans="1:21" x14ac:dyDescent="0.25">
      <c r="A1358" t="s">
        <v>437</v>
      </c>
      <c r="B1358" t="s">
        <v>1366</v>
      </c>
      <c r="C1358" t="s">
        <v>1367</v>
      </c>
      <c r="D1358" s="15">
        <v>1900</v>
      </c>
      <c r="E1358" s="121">
        <v>1</v>
      </c>
      <c r="F1358" t="s">
        <v>1012</v>
      </c>
      <c r="G1358" s="121" t="s">
        <v>1365</v>
      </c>
      <c r="H1358" t="s">
        <v>384</v>
      </c>
      <c r="I1358" t="s">
        <v>488</v>
      </c>
      <c r="J1358" t="s">
        <v>433</v>
      </c>
      <c r="K1358" t="s">
        <v>223</v>
      </c>
      <c r="L1358" s="758">
        <v>2.1800000000000002</v>
      </c>
      <c r="M1358" t="s">
        <v>648</v>
      </c>
      <c r="N1358" s="681">
        <f t="shared" ca="1" si="90"/>
        <v>0</v>
      </c>
      <c r="O1358" s="681">
        <f t="shared" ca="1" si="90"/>
        <v>0</v>
      </c>
      <c r="P1358" s="681">
        <f t="shared" ca="1" si="90"/>
        <v>0</v>
      </c>
      <c r="Q1358" s="681">
        <f t="shared" ca="1" si="90"/>
        <v>0</v>
      </c>
      <c r="R1358" s="681">
        <f t="shared" ca="1" si="90"/>
        <v>-381054.6</v>
      </c>
      <c r="S1358" t="str">
        <f t="shared" si="91"/>
        <v>ASR_Financial_Report_SHP21Final</v>
      </c>
      <c r="T1358" s="960">
        <f t="shared" si="92"/>
        <v>44658</v>
      </c>
      <c r="U1358" t="str">
        <f t="shared" si="93"/>
        <v>Unaudited</v>
      </c>
    </row>
    <row r="1359" spans="1:21" x14ac:dyDescent="0.25">
      <c r="A1359" t="s">
        <v>437</v>
      </c>
      <c r="B1359" t="s">
        <v>1366</v>
      </c>
      <c r="C1359" t="s">
        <v>1367</v>
      </c>
      <c r="D1359" s="15">
        <v>1900</v>
      </c>
      <c r="E1359" s="121">
        <v>1</v>
      </c>
      <c r="F1359" t="s">
        <v>1012</v>
      </c>
      <c r="G1359" s="121" t="s">
        <v>1365</v>
      </c>
      <c r="H1359" t="s">
        <v>384</v>
      </c>
      <c r="I1359" t="s">
        <v>488</v>
      </c>
      <c r="J1359" t="s">
        <v>433</v>
      </c>
      <c r="K1359" t="s">
        <v>223</v>
      </c>
      <c r="L1359" s="758">
        <v>2.19</v>
      </c>
      <c r="M1359" t="s">
        <v>218</v>
      </c>
      <c r="N1359" s="681">
        <f t="shared" ca="1" si="90"/>
        <v>0</v>
      </c>
      <c r="O1359" s="681">
        <f t="shared" ca="1" si="90"/>
        <v>0</v>
      </c>
      <c r="P1359" s="681">
        <f t="shared" ca="1" si="90"/>
        <v>0</v>
      </c>
      <c r="Q1359" s="681">
        <f t="shared" ca="1" si="90"/>
        <v>0</v>
      </c>
      <c r="R1359" s="681">
        <f t="shared" ca="1" si="90"/>
        <v>0</v>
      </c>
      <c r="S1359" t="str">
        <f t="shared" si="91"/>
        <v>ASR_Financial_Report_SHP21Final</v>
      </c>
      <c r="T1359" s="960">
        <f t="shared" si="92"/>
        <v>44658</v>
      </c>
      <c r="U1359" t="str">
        <f t="shared" si="93"/>
        <v>Unaudited</v>
      </c>
    </row>
    <row r="1360" spans="1:21" x14ac:dyDescent="0.25">
      <c r="A1360" t="s">
        <v>437</v>
      </c>
      <c r="B1360" t="s">
        <v>1366</v>
      </c>
      <c r="C1360" t="s">
        <v>1367</v>
      </c>
      <c r="D1360" s="15">
        <v>1900</v>
      </c>
      <c r="E1360" s="121">
        <v>1</v>
      </c>
      <c r="F1360" t="s">
        <v>1012</v>
      </c>
      <c r="G1360" s="121" t="s">
        <v>1365</v>
      </c>
      <c r="H1360" t="s">
        <v>384</v>
      </c>
      <c r="I1360" t="s">
        <v>488</v>
      </c>
      <c r="J1360" t="s">
        <v>433</v>
      </c>
      <c r="K1360" t="s">
        <v>223</v>
      </c>
      <c r="L1360" s="758" t="s">
        <v>691</v>
      </c>
      <c r="M1360" t="s">
        <v>230</v>
      </c>
      <c r="N1360" s="681">
        <f t="shared" ca="1" si="90"/>
        <v>0</v>
      </c>
      <c r="O1360" s="681">
        <f t="shared" ca="1" si="90"/>
        <v>0</v>
      </c>
      <c r="P1360" s="681">
        <f t="shared" ca="1" si="90"/>
        <v>0</v>
      </c>
      <c r="Q1360" s="681">
        <f t="shared" ca="1" si="90"/>
        <v>0</v>
      </c>
      <c r="R1360" s="681">
        <f t="shared" ca="1" si="90"/>
        <v>-732595.21317610214</v>
      </c>
      <c r="S1360" t="str">
        <f t="shared" si="91"/>
        <v>ASR_Financial_Report_SHP21Final</v>
      </c>
      <c r="T1360" s="960">
        <f t="shared" si="92"/>
        <v>44658</v>
      </c>
      <c r="U1360" t="str">
        <f t="shared" si="93"/>
        <v>Unaudited</v>
      </c>
    </row>
    <row r="1361" spans="1:21" x14ac:dyDescent="0.25">
      <c r="A1361" t="s">
        <v>437</v>
      </c>
      <c r="B1361" t="s">
        <v>1366</v>
      </c>
      <c r="C1361" t="s">
        <v>1367</v>
      </c>
      <c r="D1361" s="15">
        <v>1900</v>
      </c>
      <c r="E1361" s="121">
        <v>1</v>
      </c>
      <c r="F1361" t="s">
        <v>1012</v>
      </c>
      <c r="G1361" s="121" t="s">
        <v>1365</v>
      </c>
      <c r="H1361" t="s">
        <v>384</v>
      </c>
      <c r="I1361" t="s">
        <v>488</v>
      </c>
      <c r="J1361" t="s">
        <v>433</v>
      </c>
      <c r="K1361" t="s">
        <v>223</v>
      </c>
      <c r="L1361" s="758">
        <v>2.21</v>
      </c>
      <c r="M1361" t="s">
        <v>466</v>
      </c>
      <c r="N1361" s="681">
        <f t="shared" ca="1" si="90"/>
        <v>0</v>
      </c>
      <c r="O1361" s="681">
        <f t="shared" ca="1" si="90"/>
        <v>0</v>
      </c>
      <c r="P1361" s="681">
        <f t="shared" ca="1" si="90"/>
        <v>0</v>
      </c>
      <c r="Q1361" s="681">
        <f t="shared" ca="1" si="90"/>
        <v>0</v>
      </c>
      <c r="R1361" s="681">
        <f t="shared" ca="1" si="90"/>
        <v>-659.05500507202623</v>
      </c>
      <c r="S1361" t="str">
        <f t="shared" si="91"/>
        <v>ASR_Financial_Report_SHP21Final</v>
      </c>
      <c r="T1361" s="960">
        <f t="shared" si="92"/>
        <v>44658</v>
      </c>
      <c r="U1361" t="str">
        <f t="shared" si="93"/>
        <v>Unaudited</v>
      </c>
    </row>
    <row r="1362" spans="1:21" x14ac:dyDescent="0.25">
      <c r="A1362" t="s">
        <v>437</v>
      </c>
      <c r="B1362" t="s">
        <v>1366</v>
      </c>
      <c r="C1362" t="s">
        <v>1367</v>
      </c>
      <c r="D1362" s="15">
        <v>1900</v>
      </c>
      <c r="E1362" s="121">
        <v>1</v>
      </c>
      <c r="F1362" t="s">
        <v>1012</v>
      </c>
      <c r="G1362" s="121" t="s">
        <v>1365</v>
      </c>
      <c r="H1362" t="s">
        <v>384</v>
      </c>
      <c r="I1362" t="s">
        <v>488</v>
      </c>
      <c r="J1362" t="s">
        <v>433</v>
      </c>
      <c r="K1362" t="s">
        <v>6</v>
      </c>
      <c r="L1362" s="758" t="s">
        <v>70</v>
      </c>
      <c r="M1362" t="s">
        <v>188</v>
      </c>
      <c r="N1362" s="681">
        <f t="shared" ca="1" si="90"/>
        <v>0</v>
      </c>
      <c r="O1362" s="681">
        <f t="shared" ca="1" si="90"/>
        <v>0</v>
      </c>
      <c r="P1362" s="681">
        <f t="shared" ca="1" si="90"/>
        <v>0</v>
      </c>
      <c r="Q1362" s="681">
        <f t="shared" ca="1" si="90"/>
        <v>0</v>
      </c>
      <c r="R1362" s="681">
        <f t="shared" ca="1" si="90"/>
        <v>-80.92</v>
      </c>
      <c r="S1362" t="str">
        <f t="shared" si="91"/>
        <v>ASR_Financial_Report_SHP21Final</v>
      </c>
      <c r="T1362" s="960">
        <f t="shared" si="92"/>
        <v>44658</v>
      </c>
      <c r="U1362" t="str">
        <f t="shared" si="93"/>
        <v>Unaudited</v>
      </c>
    </row>
    <row r="1363" spans="1:21" x14ac:dyDescent="0.25">
      <c r="A1363" t="s">
        <v>437</v>
      </c>
      <c r="B1363" t="s">
        <v>1366</v>
      </c>
      <c r="C1363" t="s">
        <v>1367</v>
      </c>
      <c r="D1363" s="15">
        <v>1900</v>
      </c>
      <c r="E1363" s="121">
        <v>1</v>
      </c>
      <c r="F1363" t="s">
        <v>1012</v>
      </c>
      <c r="G1363" s="121" t="s">
        <v>1365</v>
      </c>
      <c r="H1363" t="s">
        <v>384</v>
      </c>
      <c r="I1363" t="s">
        <v>488</v>
      </c>
      <c r="J1363" t="s">
        <v>433</v>
      </c>
      <c r="K1363" t="s">
        <v>6</v>
      </c>
      <c r="L1363" s="758" t="s">
        <v>71</v>
      </c>
      <c r="M1363" t="s">
        <v>231</v>
      </c>
      <c r="N1363" s="681">
        <f t="shared" ca="1" si="90"/>
        <v>0</v>
      </c>
      <c r="O1363" s="681">
        <f t="shared" ca="1" si="90"/>
        <v>0</v>
      </c>
      <c r="P1363" s="681">
        <f t="shared" ca="1" si="90"/>
        <v>0</v>
      </c>
      <c r="Q1363" s="681">
        <f t="shared" ca="1" si="90"/>
        <v>0</v>
      </c>
      <c r="R1363" s="681">
        <f t="shared" ca="1" si="90"/>
        <v>0</v>
      </c>
      <c r="S1363" t="str">
        <f t="shared" si="91"/>
        <v>ASR_Financial_Report_SHP21Final</v>
      </c>
      <c r="T1363" s="960">
        <f t="shared" si="92"/>
        <v>44658</v>
      </c>
      <c r="U1363" t="str">
        <f t="shared" si="93"/>
        <v>Unaudited</v>
      </c>
    </row>
    <row r="1364" spans="1:21" x14ac:dyDescent="0.25">
      <c r="A1364" t="s">
        <v>437</v>
      </c>
      <c r="B1364" t="s">
        <v>1366</v>
      </c>
      <c r="C1364" t="s">
        <v>1367</v>
      </c>
      <c r="D1364" s="15">
        <v>1900</v>
      </c>
      <c r="E1364" s="121">
        <v>1</v>
      </c>
      <c r="F1364" t="s">
        <v>1012</v>
      </c>
      <c r="G1364" s="121" t="s">
        <v>1365</v>
      </c>
      <c r="H1364" t="s">
        <v>384</v>
      </c>
      <c r="I1364" t="s">
        <v>488</v>
      </c>
      <c r="J1364" t="s">
        <v>433</v>
      </c>
      <c r="K1364" t="s">
        <v>6</v>
      </c>
      <c r="L1364" s="758" t="s">
        <v>72</v>
      </c>
      <c r="M1364" t="s">
        <v>164</v>
      </c>
      <c r="N1364" s="681">
        <f t="shared" ca="1" si="90"/>
        <v>0</v>
      </c>
      <c r="O1364" s="681">
        <f t="shared" ca="1" si="90"/>
        <v>0</v>
      </c>
      <c r="P1364" s="681">
        <f t="shared" ca="1" si="90"/>
        <v>0</v>
      </c>
      <c r="Q1364" s="681">
        <f t="shared" ca="1" si="90"/>
        <v>0</v>
      </c>
      <c r="R1364" s="681">
        <f t="shared" ca="1" si="90"/>
        <v>-342.06896303436628</v>
      </c>
      <c r="S1364" t="str">
        <f t="shared" si="91"/>
        <v>ASR_Financial_Report_SHP21Final</v>
      </c>
      <c r="T1364" s="960">
        <f t="shared" si="92"/>
        <v>44658</v>
      </c>
      <c r="U1364" t="str">
        <f t="shared" si="93"/>
        <v>Unaudited</v>
      </c>
    </row>
    <row r="1365" spans="1:21" x14ac:dyDescent="0.25">
      <c r="A1365" t="s">
        <v>437</v>
      </c>
      <c r="B1365" t="s">
        <v>1366</v>
      </c>
      <c r="C1365" t="s">
        <v>1367</v>
      </c>
      <c r="D1365" s="15">
        <v>1900</v>
      </c>
      <c r="E1365" s="121">
        <v>1</v>
      </c>
      <c r="F1365" t="s">
        <v>1012</v>
      </c>
      <c r="G1365" s="121" t="s">
        <v>1365</v>
      </c>
      <c r="H1365" t="s">
        <v>384</v>
      </c>
      <c r="I1365" t="s">
        <v>488</v>
      </c>
      <c r="J1365" t="s">
        <v>433</v>
      </c>
      <c r="K1365" t="s">
        <v>6</v>
      </c>
      <c r="L1365" s="758">
        <v>3.4</v>
      </c>
      <c r="M1365" t="s">
        <v>461</v>
      </c>
      <c r="N1365" s="681">
        <f t="shared" ca="1" si="90"/>
        <v>0</v>
      </c>
      <c r="O1365" s="681">
        <f t="shared" ca="1" si="90"/>
        <v>0</v>
      </c>
      <c r="P1365" s="681">
        <f t="shared" ca="1" si="90"/>
        <v>0</v>
      </c>
      <c r="Q1365" s="681">
        <f t="shared" ca="1" si="90"/>
        <v>0</v>
      </c>
      <c r="R1365" s="681">
        <f t="shared" ca="1" si="90"/>
        <v>0</v>
      </c>
      <c r="S1365" t="str">
        <f t="shared" si="91"/>
        <v>ASR_Financial_Report_SHP21Final</v>
      </c>
      <c r="T1365" s="960">
        <f t="shared" si="92"/>
        <v>44658</v>
      </c>
      <c r="U1365" t="str">
        <f t="shared" si="93"/>
        <v>Unaudited</v>
      </c>
    </row>
    <row r="1366" spans="1:21" x14ac:dyDescent="0.25">
      <c r="A1366" t="s">
        <v>437</v>
      </c>
      <c r="B1366" t="s">
        <v>1366</v>
      </c>
      <c r="C1366" t="s">
        <v>1367</v>
      </c>
      <c r="D1366" s="15">
        <v>1900</v>
      </c>
      <c r="E1366" s="121">
        <v>1</v>
      </c>
      <c r="F1366" t="s">
        <v>1012</v>
      </c>
      <c r="G1366" s="121" t="s">
        <v>1365</v>
      </c>
      <c r="H1366" t="s">
        <v>384</v>
      </c>
      <c r="I1366" t="s">
        <v>488</v>
      </c>
      <c r="J1366" t="s">
        <v>433</v>
      </c>
      <c r="K1366" t="s">
        <v>434</v>
      </c>
      <c r="L1366" s="758">
        <v>4.5</v>
      </c>
      <c r="M1366" t="s">
        <v>32</v>
      </c>
      <c r="N1366" s="681">
        <f t="shared" ca="1" si="90"/>
        <v>0</v>
      </c>
      <c r="O1366" s="681">
        <f t="shared" ca="1" si="90"/>
        <v>0</v>
      </c>
      <c r="P1366" s="681">
        <f t="shared" ca="1" si="90"/>
        <v>0</v>
      </c>
      <c r="Q1366" s="681">
        <f t="shared" ca="1" si="90"/>
        <v>0</v>
      </c>
      <c r="R1366" s="681">
        <f t="shared" ca="1" si="90"/>
        <v>0</v>
      </c>
      <c r="S1366" t="str">
        <f t="shared" si="91"/>
        <v>ASR_Financial_Report_SHP21Final</v>
      </c>
      <c r="T1366" s="960">
        <f t="shared" si="92"/>
        <v>44658</v>
      </c>
      <c r="U1366" t="str">
        <f t="shared" si="93"/>
        <v>Unaudited</v>
      </c>
    </row>
    <row r="1367" spans="1:21" x14ac:dyDescent="0.25">
      <c r="A1367" t="s">
        <v>437</v>
      </c>
      <c r="B1367" t="s">
        <v>1366</v>
      </c>
      <c r="C1367" t="s">
        <v>1367</v>
      </c>
      <c r="D1367" s="15">
        <v>1900</v>
      </c>
      <c r="E1367" s="121">
        <v>1</v>
      </c>
      <c r="F1367" t="s">
        <v>1012</v>
      </c>
      <c r="G1367" s="121" t="s">
        <v>1365</v>
      </c>
      <c r="H1367" t="s">
        <v>384</v>
      </c>
      <c r="I1367" t="s">
        <v>488</v>
      </c>
      <c r="J1367" t="s">
        <v>433</v>
      </c>
      <c r="K1367" t="s">
        <v>434</v>
      </c>
      <c r="L1367" s="758" t="s">
        <v>925</v>
      </c>
      <c r="M1367" t="s">
        <v>916</v>
      </c>
      <c r="N1367" s="681">
        <f t="shared" ca="1" si="90"/>
        <v>0</v>
      </c>
      <c r="O1367" s="681">
        <f t="shared" ca="1" si="90"/>
        <v>0</v>
      </c>
      <c r="P1367" s="681">
        <f t="shared" ca="1" si="90"/>
        <v>0</v>
      </c>
      <c r="Q1367" s="681">
        <f t="shared" ca="1" si="90"/>
        <v>0</v>
      </c>
      <c r="R1367" s="681">
        <f t="shared" ca="1" si="90"/>
        <v>0</v>
      </c>
      <c r="S1367" t="str">
        <f t="shared" si="91"/>
        <v>ASR_Financial_Report_SHP21Final</v>
      </c>
      <c r="T1367" s="960">
        <f t="shared" si="92"/>
        <v>44658</v>
      </c>
      <c r="U1367" t="str">
        <f t="shared" si="93"/>
        <v>Unaudited</v>
      </c>
    </row>
    <row r="1368" spans="1:21" x14ac:dyDescent="0.25">
      <c r="A1368" t="s">
        <v>437</v>
      </c>
      <c r="B1368" t="s">
        <v>1366</v>
      </c>
      <c r="C1368" t="s">
        <v>1367</v>
      </c>
      <c r="D1368" s="15">
        <v>1900</v>
      </c>
      <c r="E1368" s="121">
        <v>1</v>
      </c>
      <c r="F1368" t="s">
        <v>1012</v>
      </c>
      <c r="G1368" s="121" t="s">
        <v>1365</v>
      </c>
      <c r="H1368" t="s">
        <v>384</v>
      </c>
      <c r="I1368" t="s">
        <v>488</v>
      </c>
      <c r="J1368" t="s">
        <v>433</v>
      </c>
      <c r="K1368" t="s">
        <v>434</v>
      </c>
      <c r="L1368" s="758" t="s">
        <v>193</v>
      </c>
      <c r="M1368" t="s">
        <v>40</v>
      </c>
      <c r="N1368" s="681">
        <f t="shared" ca="1" si="90"/>
        <v>0</v>
      </c>
      <c r="O1368" s="681">
        <f t="shared" ca="1" si="90"/>
        <v>0</v>
      </c>
      <c r="P1368" s="681">
        <f t="shared" ca="1" si="90"/>
        <v>0</v>
      </c>
      <c r="Q1368" s="681">
        <f t="shared" ca="1" si="90"/>
        <v>0</v>
      </c>
      <c r="R1368" s="681">
        <f t="shared" ca="1" si="90"/>
        <v>0</v>
      </c>
      <c r="S1368" t="str">
        <f t="shared" si="91"/>
        <v>ASR_Financial_Report_SHP21Final</v>
      </c>
      <c r="T1368" s="960">
        <f t="shared" si="92"/>
        <v>44658</v>
      </c>
      <c r="U1368" t="str">
        <f t="shared" si="93"/>
        <v>Unaudited</v>
      </c>
    </row>
    <row r="1369" spans="1:21" x14ac:dyDescent="0.25">
      <c r="A1369" t="s">
        <v>437</v>
      </c>
      <c r="B1369" t="s">
        <v>1366</v>
      </c>
      <c r="C1369" t="s">
        <v>1367</v>
      </c>
      <c r="D1369" s="15">
        <v>1900</v>
      </c>
      <c r="E1369" s="121">
        <v>1</v>
      </c>
      <c r="F1369" t="s">
        <v>1012</v>
      </c>
      <c r="G1369" s="121" t="s">
        <v>1365</v>
      </c>
      <c r="H1369" t="s">
        <v>384</v>
      </c>
      <c r="I1369" t="s">
        <v>488</v>
      </c>
      <c r="J1369" t="s">
        <v>433</v>
      </c>
      <c r="K1369" t="s">
        <v>434</v>
      </c>
      <c r="L1369" s="758" t="s">
        <v>192</v>
      </c>
      <c r="M1369" t="s">
        <v>329</v>
      </c>
      <c r="N1369" s="681">
        <f t="shared" ca="1" si="90"/>
        <v>0</v>
      </c>
      <c r="O1369" s="681">
        <f t="shared" ca="1" si="90"/>
        <v>0</v>
      </c>
      <c r="P1369" s="681">
        <f t="shared" ca="1" si="90"/>
        <v>0</v>
      </c>
      <c r="Q1369" s="681">
        <f t="shared" ca="1" si="90"/>
        <v>0</v>
      </c>
      <c r="R1369" s="681">
        <f t="shared" ca="1" si="90"/>
        <v>0</v>
      </c>
      <c r="S1369" t="str">
        <f t="shared" si="91"/>
        <v>ASR_Financial_Report_SHP21Final</v>
      </c>
      <c r="T1369" s="960">
        <f t="shared" si="92"/>
        <v>44658</v>
      </c>
      <c r="U1369" t="str">
        <f t="shared" si="93"/>
        <v>Unaudited</v>
      </c>
    </row>
    <row r="1370" spans="1:21" x14ac:dyDescent="0.25">
      <c r="A1370" t="s">
        <v>437</v>
      </c>
      <c r="B1370" t="s">
        <v>1366</v>
      </c>
      <c r="C1370" t="s">
        <v>1367</v>
      </c>
      <c r="D1370" s="15">
        <v>1900</v>
      </c>
      <c r="E1370" s="121">
        <v>1</v>
      </c>
      <c r="F1370" t="s">
        <v>1012</v>
      </c>
      <c r="G1370" s="121" t="s">
        <v>1365</v>
      </c>
      <c r="H1370" t="s">
        <v>384</v>
      </c>
      <c r="I1370" t="s">
        <v>488</v>
      </c>
      <c r="J1370" t="s">
        <v>450</v>
      </c>
      <c r="K1370" t="s">
        <v>435</v>
      </c>
      <c r="L1370" s="758" t="s">
        <v>79</v>
      </c>
      <c r="M1370" t="s">
        <v>27</v>
      </c>
      <c r="N1370" s="681">
        <f t="shared" ca="1" si="90"/>
        <v>0</v>
      </c>
      <c r="O1370" s="681">
        <f t="shared" ca="1" si="90"/>
        <v>0</v>
      </c>
      <c r="P1370" s="681">
        <f t="shared" ca="1" si="90"/>
        <v>0</v>
      </c>
      <c r="Q1370" s="681">
        <f t="shared" ca="1" si="90"/>
        <v>0</v>
      </c>
      <c r="R1370" s="681">
        <f t="shared" ca="1" si="90"/>
        <v>0</v>
      </c>
      <c r="S1370" t="str">
        <f t="shared" si="91"/>
        <v>ASR_Financial_Report_SHP21Final</v>
      </c>
      <c r="T1370" s="960">
        <f t="shared" si="92"/>
        <v>44658</v>
      </c>
      <c r="U1370" t="str">
        <f t="shared" si="93"/>
        <v>Unaudited</v>
      </c>
    </row>
    <row r="1371" spans="1:21" x14ac:dyDescent="0.25">
      <c r="A1371" t="s">
        <v>437</v>
      </c>
      <c r="B1371" t="s">
        <v>1366</v>
      </c>
      <c r="C1371" t="s">
        <v>1367</v>
      </c>
      <c r="D1371" s="15">
        <v>1900</v>
      </c>
      <c r="E1371" s="121">
        <v>1</v>
      </c>
      <c r="F1371" t="s">
        <v>1012</v>
      </c>
      <c r="G1371" s="121" t="s">
        <v>1365</v>
      </c>
      <c r="H1371" t="s">
        <v>384</v>
      </c>
      <c r="I1371" t="s">
        <v>488</v>
      </c>
      <c r="J1371" t="s">
        <v>450</v>
      </c>
      <c r="K1371" t="s">
        <v>435</v>
      </c>
      <c r="L1371" s="758" t="s">
        <v>80</v>
      </c>
      <c r="M1371" t="s">
        <v>97</v>
      </c>
      <c r="N1371" s="681">
        <f t="shared" ca="1" si="90"/>
        <v>0</v>
      </c>
      <c r="O1371" s="681">
        <f t="shared" ca="1" si="90"/>
        <v>0</v>
      </c>
      <c r="P1371" s="681">
        <f t="shared" ca="1" si="90"/>
        <v>0</v>
      </c>
      <c r="Q1371" s="681">
        <f t="shared" ca="1" si="90"/>
        <v>0</v>
      </c>
      <c r="R1371" s="681">
        <f t="shared" ca="1" si="90"/>
        <v>0</v>
      </c>
      <c r="S1371" t="str">
        <f t="shared" si="91"/>
        <v>ASR_Financial_Report_SHP21Final</v>
      </c>
      <c r="T1371" s="960">
        <f t="shared" si="92"/>
        <v>44658</v>
      </c>
      <c r="U1371" t="str">
        <f t="shared" si="93"/>
        <v>Unaudited</v>
      </c>
    </row>
    <row r="1372" spans="1:21" x14ac:dyDescent="0.25">
      <c r="A1372" t="s">
        <v>437</v>
      </c>
      <c r="B1372" t="s">
        <v>1366</v>
      </c>
      <c r="C1372" t="s">
        <v>1367</v>
      </c>
      <c r="D1372" s="15">
        <v>1900</v>
      </c>
      <c r="E1372" s="121">
        <v>1</v>
      </c>
      <c r="F1372" t="s">
        <v>1012</v>
      </c>
      <c r="G1372" s="121" t="s">
        <v>1365</v>
      </c>
      <c r="H1372" t="s">
        <v>384</v>
      </c>
      <c r="I1372" t="s">
        <v>488</v>
      </c>
      <c r="J1372" t="s">
        <v>450</v>
      </c>
      <c r="K1372" t="s">
        <v>435</v>
      </c>
      <c r="L1372" s="758" t="s">
        <v>81</v>
      </c>
      <c r="M1372" t="s">
        <v>98</v>
      </c>
      <c r="N1372" s="681">
        <f t="shared" ca="1" si="90"/>
        <v>0</v>
      </c>
      <c r="O1372" s="681">
        <f t="shared" ca="1" si="90"/>
        <v>0</v>
      </c>
      <c r="P1372" s="681">
        <f t="shared" ca="1" si="90"/>
        <v>0</v>
      </c>
      <c r="Q1372" s="681">
        <f t="shared" ca="1" si="90"/>
        <v>0</v>
      </c>
      <c r="R1372" s="681">
        <f t="shared" ca="1" si="90"/>
        <v>0</v>
      </c>
      <c r="S1372" t="str">
        <f t="shared" si="91"/>
        <v>ASR_Financial_Report_SHP21Final</v>
      </c>
      <c r="T1372" s="960">
        <f t="shared" si="92"/>
        <v>44658</v>
      </c>
      <c r="U1372" t="str">
        <f t="shared" si="93"/>
        <v>Unaudited</v>
      </c>
    </row>
    <row r="1373" spans="1:21" x14ac:dyDescent="0.25">
      <c r="A1373" t="s">
        <v>437</v>
      </c>
      <c r="B1373" t="s">
        <v>1366</v>
      </c>
      <c r="C1373" t="s">
        <v>1367</v>
      </c>
      <c r="D1373" s="15">
        <v>1900</v>
      </c>
      <c r="E1373" s="121">
        <v>1</v>
      </c>
      <c r="F1373" t="s">
        <v>1012</v>
      </c>
      <c r="G1373" s="121" t="s">
        <v>1365</v>
      </c>
      <c r="H1373" t="s">
        <v>384</v>
      </c>
      <c r="I1373" t="s">
        <v>488</v>
      </c>
      <c r="J1373" t="s">
        <v>450</v>
      </c>
      <c r="K1373" t="s">
        <v>435</v>
      </c>
      <c r="L1373" s="758" t="s">
        <v>82</v>
      </c>
      <c r="M1373" t="s">
        <v>99</v>
      </c>
      <c r="N1373" s="681">
        <f t="shared" ca="1" si="90"/>
        <v>0</v>
      </c>
      <c r="O1373" s="681">
        <f t="shared" ca="1" si="90"/>
        <v>0</v>
      </c>
      <c r="P1373" s="681">
        <f t="shared" ca="1" si="90"/>
        <v>0</v>
      </c>
      <c r="Q1373" s="681">
        <f t="shared" ca="1" si="90"/>
        <v>0</v>
      </c>
      <c r="R1373" s="681">
        <f t="shared" ca="1" si="90"/>
        <v>0</v>
      </c>
      <c r="S1373" t="str">
        <f t="shared" si="91"/>
        <v>ASR_Financial_Report_SHP21Final</v>
      </c>
      <c r="T1373" s="960">
        <f t="shared" si="92"/>
        <v>44658</v>
      </c>
      <c r="U1373" t="str">
        <f t="shared" si="93"/>
        <v>Unaudited</v>
      </c>
    </row>
    <row r="1374" spans="1:21" x14ac:dyDescent="0.25">
      <c r="A1374" t="s">
        <v>437</v>
      </c>
      <c r="B1374" t="s">
        <v>1366</v>
      </c>
      <c r="C1374" t="s">
        <v>1367</v>
      </c>
      <c r="D1374" s="15">
        <v>1900</v>
      </c>
      <c r="E1374" s="121">
        <v>1</v>
      </c>
      <c r="F1374" t="s">
        <v>1012</v>
      </c>
      <c r="G1374" s="121" t="s">
        <v>1365</v>
      </c>
      <c r="H1374" t="s">
        <v>384</v>
      </c>
      <c r="I1374" t="s">
        <v>488</v>
      </c>
      <c r="J1374" t="s">
        <v>450</v>
      </c>
      <c r="K1374" t="s">
        <v>435</v>
      </c>
      <c r="L1374" s="758" t="s">
        <v>216</v>
      </c>
      <c r="M1374" t="s">
        <v>100</v>
      </c>
      <c r="N1374" s="681">
        <f t="shared" ca="1" si="90"/>
        <v>0</v>
      </c>
      <c r="O1374" s="681">
        <f t="shared" ca="1" si="90"/>
        <v>0</v>
      </c>
      <c r="P1374" s="681">
        <f t="shared" ca="1" si="90"/>
        <v>0</v>
      </c>
      <c r="Q1374" s="681">
        <f t="shared" ca="1" si="90"/>
        <v>0</v>
      </c>
      <c r="R1374" s="681">
        <f t="shared" ca="1" si="90"/>
        <v>0</v>
      </c>
      <c r="S1374" t="str">
        <f t="shared" si="91"/>
        <v>ASR_Financial_Report_SHP21Final</v>
      </c>
      <c r="T1374" s="960">
        <f t="shared" si="92"/>
        <v>44658</v>
      </c>
      <c r="U1374" t="str">
        <f t="shared" si="93"/>
        <v>Unaudited</v>
      </c>
    </row>
    <row r="1375" spans="1:21" x14ac:dyDescent="0.25">
      <c r="A1375" t="s">
        <v>437</v>
      </c>
      <c r="B1375" t="s">
        <v>1366</v>
      </c>
      <c r="C1375" t="s">
        <v>1367</v>
      </c>
      <c r="D1375" s="15">
        <v>1900</v>
      </c>
      <c r="E1375" s="121">
        <v>1</v>
      </c>
      <c r="F1375" t="s">
        <v>1012</v>
      </c>
      <c r="G1375" s="121" t="s">
        <v>1365</v>
      </c>
      <c r="H1375" t="s">
        <v>384</v>
      </c>
      <c r="I1375" t="s">
        <v>488</v>
      </c>
      <c r="J1375" t="s">
        <v>450</v>
      </c>
      <c r="K1375" t="s">
        <v>435</v>
      </c>
      <c r="L1375" s="758" t="s">
        <v>215</v>
      </c>
      <c r="M1375" t="s">
        <v>28</v>
      </c>
      <c r="N1375" s="681">
        <f t="shared" ca="1" si="90"/>
        <v>0</v>
      </c>
      <c r="O1375" s="681">
        <f t="shared" ca="1" si="90"/>
        <v>0</v>
      </c>
      <c r="P1375" s="681">
        <f t="shared" ca="1" si="90"/>
        <v>0</v>
      </c>
      <c r="Q1375" s="681">
        <f t="shared" ca="1" si="90"/>
        <v>0</v>
      </c>
      <c r="R1375" s="681">
        <f t="shared" ca="1" si="90"/>
        <v>0</v>
      </c>
      <c r="S1375" t="str">
        <f t="shared" si="91"/>
        <v>ASR_Financial_Report_SHP21Final</v>
      </c>
      <c r="T1375" s="960">
        <f t="shared" si="92"/>
        <v>44658</v>
      </c>
      <c r="U1375" t="str">
        <f t="shared" si="93"/>
        <v>Unaudited</v>
      </c>
    </row>
    <row r="1376" spans="1:21" x14ac:dyDescent="0.25">
      <c r="A1376" t="s">
        <v>437</v>
      </c>
      <c r="B1376" t="s">
        <v>1366</v>
      </c>
      <c r="C1376" t="s">
        <v>1367</v>
      </c>
      <c r="D1376" s="15">
        <v>1900</v>
      </c>
      <c r="E1376" s="121">
        <v>1</v>
      </c>
      <c r="F1376" t="s">
        <v>1012</v>
      </c>
      <c r="G1376" s="121" t="s">
        <v>1365</v>
      </c>
      <c r="H1376" t="s">
        <v>384</v>
      </c>
      <c r="I1376" t="s">
        <v>488</v>
      </c>
      <c r="J1376" t="s">
        <v>436</v>
      </c>
      <c r="K1376" t="s">
        <v>436</v>
      </c>
      <c r="L1376" s="758" t="s">
        <v>84</v>
      </c>
      <c r="M1376" t="s">
        <v>327</v>
      </c>
      <c r="N1376" s="681">
        <f t="shared" ca="1" si="90"/>
        <v>0</v>
      </c>
      <c r="O1376" s="681">
        <f t="shared" ca="1" si="90"/>
        <v>0</v>
      </c>
      <c r="P1376" s="681">
        <f t="shared" ca="1" si="90"/>
        <v>0</v>
      </c>
      <c r="Q1376" s="681">
        <f t="shared" ca="1" si="90"/>
        <v>0</v>
      </c>
      <c r="R1376" s="681">
        <f t="shared" ca="1" si="90"/>
        <v>0</v>
      </c>
      <c r="S1376" t="str">
        <f t="shared" si="91"/>
        <v>ASR_Financial_Report_SHP21Final</v>
      </c>
      <c r="T1376" s="960">
        <f t="shared" si="92"/>
        <v>44658</v>
      </c>
      <c r="U1376" t="str">
        <f t="shared" si="93"/>
        <v>Unaudited</v>
      </c>
    </row>
    <row r="1377" spans="1:21" x14ac:dyDescent="0.25">
      <c r="A1377" t="s">
        <v>437</v>
      </c>
      <c r="B1377" t="s">
        <v>1366</v>
      </c>
      <c r="C1377" t="s">
        <v>1367</v>
      </c>
      <c r="D1377" s="15">
        <v>1900</v>
      </c>
      <c r="E1377" s="121">
        <v>1</v>
      </c>
      <c r="F1377" t="s">
        <v>1012</v>
      </c>
      <c r="G1377" s="121" t="s">
        <v>1365</v>
      </c>
      <c r="H1377" t="s">
        <v>384</v>
      </c>
      <c r="I1377" t="s">
        <v>488</v>
      </c>
      <c r="J1377" t="s">
        <v>436</v>
      </c>
      <c r="K1377" t="s">
        <v>436</v>
      </c>
      <c r="L1377" s="758" t="s">
        <v>85</v>
      </c>
      <c r="M1377" t="s">
        <v>325</v>
      </c>
      <c r="N1377" s="681">
        <f t="shared" ca="1" si="90"/>
        <v>0</v>
      </c>
      <c r="O1377" s="681">
        <f t="shared" ca="1" si="90"/>
        <v>0</v>
      </c>
      <c r="P1377" s="681">
        <f t="shared" ca="1" si="90"/>
        <v>0</v>
      </c>
      <c r="Q1377" s="681">
        <f t="shared" ca="1" si="90"/>
        <v>0</v>
      </c>
      <c r="R1377" s="681">
        <f t="shared" ca="1" si="90"/>
        <v>0</v>
      </c>
      <c r="S1377" t="str">
        <f t="shared" si="91"/>
        <v>ASR_Financial_Report_SHP21Final</v>
      </c>
      <c r="T1377" s="960">
        <f t="shared" si="92"/>
        <v>44658</v>
      </c>
      <c r="U1377" t="str">
        <f t="shared" si="93"/>
        <v>Unaudited</v>
      </c>
    </row>
    <row r="1378" spans="1:21" x14ac:dyDescent="0.25">
      <c r="A1378" t="s">
        <v>437</v>
      </c>
      <c r="B1378" t="s">
        <v>1366</v>
      </c>
      <c r="C1378" t="s">
        <v>1367</v>
      </c>
      <c r="D1378" s="15">
        <v>1900</v>
      </c>
      <c r="E1378" s="121">
        <v>1</v>
      </c>
      <c r="F1378" t="s">
        <v>1012</v>
      </c>
      <c r="G1378" s="121" t="s">
        <v>1365</v>
      </c>
      <c r="H1378" t="s">
        <v>384</v>
      </c>
      <c r="I1378" t="s">
        <v>488</v>
      </c>
      <c r="J1378" t="s">
        <v>436</v>
      </c>
      <c r="K1378" t="s">
        <v>436</v>
      </c>
      <c r="L1378" s="758" t="s">
        <v>86</v>
      </c>
      <c r="M1378" t="s">
        <v>494</v>
      </c>
      <c r="N1378" s="681">
        <f t="shared" ca="1" si="90"/>
        <v>0</v>
      </c>
      <c r="O1378" s="681">
        <f t="shared" ca="1" si="90"/>
        <v>0</v>
      </c>
      <c r="P1378" s="681">
        <f t="shared" ca="1" si="90"/>
        <v>0</v>
      </c>
      <c r="Q1378" s="681">
        <f t="shared" ca="1" si="90"/>
        <v>0</v>
      </c>
      <c r="R1378" s="681">
        <f t="shared" ca="1" si="90"/>
        <v>0</v>
      </c>
      <c r="S1378" t="str">
        <f t="shared" si="91"/>
        <v>ASR_Financial_Report_SHP21Final</v>
      </c>
      <c r="T1378" s="960">
        <f t="shared" si="92"/>
        <v>44658</v>
      </c>
      <c r="U1378" t="str">
        <f t="shared" si="93"/>
        <v>Unaudited</v>
      </c>
    </row>
    <row r="1379" spans="1:21" x14ac:dyDescent="0.25">
      <c r="A1379" t="s">
        <v>437</v>
      </c>
      <c r="B1379" t="s">
        <v>1366</v>
      </c>
      <c r="C1379" t="s">
        <v>1367</v>
      </c>
      <c r="D1379" s="15">
        <v>1900</v>
      </c>
      <c r="E1379" s="121">
        <v>1</v>
      </c>
      <c r="F1379" t="s">
        <v>1012</v>
      </c>
      <c r="G1379" s="121" t="s">
        <v>1365</v>
      </c>
      <c r="H1379" t="s">
        <v>384</v>
      </c>
      <c r="I1379" t="s">
        <v>488</v>
      </c>
      <c r="J1379" t="s">
        <v>436</v>
      </c>
      <c r="K1379" t="s">
        <v>436</v>
      </c>
      <c r="L1379" s="758" t="s">
        <v>87</v>
      </c>
      <c r="M1379" t="s">
        <v>495</v>
      </c>
      <c r="N1379" s="681">
        <f t="shared" ca="1" si="90"/>
        <v>0</v>
      </c>
      <c r="O1379" s="681">
        <f t="shared" ca="1" si="90"/>
        <v>0</v>
      </c>
      <c r="P1379" s="681">
        <f t="shared" ca="1" si="90"/>
        <v>0</v>
      </c>
      <c r="Q1379" s="681">
        <f t="shared" ca="1" si="90"/>
        <v>0</v>
      </c>
      <c r="R1379" s="681">
        <f t="shared" ca="1" si="90"/>
        <v>0</v>
      </c>
      <c r="S1379" t="str">
        <f t="shared" si="91"/>
        <v>ASR_Financial_Report_SHP21Final</v>
      </c>
      <c r="T1379" s="960">
        <f t="shared" si="92"/>
        <v>44658</v>
      </c>
      <c r="U1379" t="str">
        <f t="shared" si="93"/>
        <v>Unaudited</v>
      </c>
    </row>
    <row r="1380" spans="1:21" x14ac:dyDescent="0.25">
      <c r="A1380" t="s">
        <v>437</v>
      </c>
      <c r="B1380" t="s">
        <v>1366</v>
      </c>
      <c r="C1380" t="s">
        <v>1367</v>
      </c>
      <c r="D1380" s="15">
        <v>1900</v>
      </c>
      <c r="E1380" s="121">
        <v>1</v>
      </c>
      <c r="F1380" t="s">
        <v>1012</v>
      </c>
      <c r="G1380" s="121" t="s">
        <v>1365</v>
      </c>
      <c r="H1380" t="s">
        <v>384</v>
      </c>
      <c r="I1380" t="s">
        <v>488</v>
      </c>
      <c r="J1380" t="s">
        <v>436</v>
      </c>
      <c r="K1380" t="s">
        <v>436</v>
      </c>
      <c r="L1380" s="758" t="s">
        <v>213</v>
      </c>
      <c r="M1380" t="s">
        <v>496</v>
      </c>
      <c r="N1380" s="681">
        <f t="shared" ca="1" si="90"/>
        <v>0</v>
      </c>
      <c r="O1380" s="681">
        <f t="shared" ca="1" si="90"/>
        <v>0</v>
      </c>
      <c r="P1380" s="681">
        <f t="shared" ca="1" si="90"/>
        <v>0</v>
      </c>
      <c r="Q1380" s="681">
        <f t="shared" ca="1" si="90"/>
        <v>0</v>
      </c>
      <c r="R1380" s="681">
        <f t="shared" ca="1" si="90"/>
        <v>0</v>
      </c>
      <c r="S1380" t="str">
        <f t="shared" si="91"/>
        <v>ASR_Financial_Report_SHP21Final</v>
      </c>
      <c r="T1380" s="960">
        <f t="shared" si="92"/>
        <v>44658</v>
      </c>
      <c r="U1380" t="str">
        <f t="shared" si="93"/>
        <v>Unaudited</v>
      </c>
    </row>
    <row r="1381" spans="1:21" x14ac:dyDescent="0.25">
      <c r="A1381" t="s">
        <v>437</v>
      </c>
      <c r="B1381" t="s">
        <v>1366</v>
      </c>
      <c r="C1381" t="s">
        <v>1367</v>
      </c>
      <c r="D1381" s="15">
        <v>1900</v>
      </c>
      <c r="E1381" s="121">
        <v>1</v>
      </c>
      <c r="F1381" t="s">
        <v>1012</v>
      </c>
      <c r="G1381" s="121" t="s">
        <v>1365</v>
      </c>
      <c r="H1381" t="s">
        <v>384</v>
      </c>
      <c r="I1381" t="s">
        <v>489</v>
      </c>
      <c r="J1381" t="s">
        <v>26</v>
      </c>
      <c r="K1381" t="s">
        <v>26</v>
      </c>
      <c r="L1381" s="758" t="s">
        <v>204</v>
      </c>
      <c r="M1381" t="s">
        <v>26</v>
      </c>
      <c r="N1381" s="681">
        <f t="shared" ca="1" si="90"/>
        <v>0</v>
      </c>
      <c r="O1381" s="681">
        <f t="shared" ca="1" si="90"/>
        <v>0</v>
      </c>
      <c r="P1381" s="681">
        <f t="shared" ca="1" si="90"/>
        <v>0</v>
      </c>
      <c r="Q1381" s="681">
        <f t="shared" ca="1" si="90"/>
        <v>0</v>
      </c>
      <c r="R1381" s="681">
        <f t="shared" ca="1" si="90"/>
        <v>17791.868470345562</v>
      </c>
      <c r="S1381" t="str">
        <f t="shared" si="91"/>
        <v>ASR_Financial_Report_SHP21Final</v>
      </c>
      <c r="T1381" s="960">
        <f t="shared" si="92"/>
        <v>44658</v>
      </c>
      <c r="U1381" t="str">
        <f t="shared" si="93"/>
        <v>Unaudited</v>
      </c>
    </row>
    <row r="1382" spans="1:21" x14ac:dyDescent="0.25">
      <c r="A1382" t="s">
        <v>437</v>
      </c>
      <c r="B1382" t="s">
        <v>1366</v>
      </c>
      <c r="C1382" t="s">
        <v>1367</v>
      </c>
      <c r="D1382" s="15">
        <v>1900</v>
      </c>
      <c r="E1382" s="121">
        <v>1</v>
      </c>
      <c r="F1382" t="s">
        <v>438</v>
      </c>
      <c r="G1382" s="121">
        <v>91</v>
      </c>
      <c r="H1382" t="s">
        <v>385</v>
      </c>
      <c r="I1382" t="s">
        <v>432</v>
      </c>
      <c r="J1382" t="s">
        <v>432</v>
      </c>
      <c r="K1382" t="s">
        <v>432</v>
      </c>
      <c r="M1382" t="s">
        <v>432</v>
      </c>
      <c r="N1382" s="681">
        <f t="shared" ca="1" si="90"/>
        <v>4829</v>
      </c>
      <c r="O1382" s="681">
        <f t="shared" ca="1" si="90"/>
        <v>1166</v>
      </c>
      <c r="P1382" s="681">
        <f t="shared" ca="1" si="90"/>
        <v>3663</v>
      </c>
      <c r="Q1382" s="681">
        <f t="shared" ca="1" si="90"/>
        <v>0</v>
      </c>
      <c r="R1382" s="681">
        <f t="shared" ca="1" si="90"/>
        <v>0</v>
      </c>
      <c r="S1382" t="str">
        <f t="shared" si="91"/>
        <v>ASR_Financial_Report_SHP21Final</v>
      </c>
      <c r="T1382" s="960">
        <f t="shared" si="92"/>
        <v>44658</v>
      </c>
      <c r="U1382" t="str">
        <f t="shared" si="93"/>
        <v>Unaudited</v>
      </c>
    </row>
    <row r="1383" spans="1:21" x14ac:dyDescent="0.25">
      <c r="A1383" t="s">
        <v>437</v>
      </c>
      <c r="B1383" t="s">
        <v>1366</v>
      </c>
      <c r="C1383" t="s">
        <v>1367</v>
      </c>
      <c r="D1383" s="15">
        <v>1900</v>
      </c>
      <c r="E1383" s="121">
        <v>1</v>
      </c>
      <c r="F1383" t="s">
        <v>438</v>
      </c>
      <c r="G1383" s="121">
        <v>91</v>
      </c>
      <c r="H1383" t="s">
        <v>385</v>
      </c>
      <c r="I1383" t="s">
        <v>487</v>
      </c>
      <c r="J1383" t="s">
        <v>12</v>
      </c>
      <c r="K1383" t="s">
        <v>12</v>
      </c>
      <c r="L1383" s="758">
        <v>1.1000000000000001</v>
      </c>
      <c r="M1383" t="s">
        <v>12</v>
      </c>
      <c r="N1383" s="681">
        <f t="shared" ca="1" si="90"/>
        <v>12466774.76</v>
      </c>
      <c r="O1383" s="681">
        <f t="shared" ca="1" si="90"/>
        <v>0</v>
      </c>
      <c r="P1383" s="681">
        <f t="shared" ca="1" si="90"/>
        <v>0</v>
      </c>
      <c r="Q1383" s="681">
        <f t="shared" ca="1" si="90"/>
        <v>0</v>
      </c>
      <c r="R1383" s="681">
        <f t="shared" ca="1" si="90"/>
        <v>0</v>
      </c>
      <c r="S1383" t="str">
        <f t="shared" si="91"/>
        <v>ASR_Financial_Report_SHP21Final</v>
      </c>
      <c r="T1383" s="960">
        <f t="shared" si="92"/>
        <v>44658</v>
      </c>
      <c r="U1383" t="str">
        <f t="shared" si="93"/>
        <v>Unaudited</v>
      </c>
    </row>
    <row r="1384" spans="1:21" x14ac:dyDescent="0.25">
      <c r="A1384" t="s">
        <v>437</v>
      </c>
      <c r="B1384" t="s">
        <v>1366</v>
      </c>
      <c r="C1384" t="s">
        <v>1367</v>
      </c>
      <c r="D1384" s="15">
        <v>1900</v>
      </c>
      <c r="E1384" s="121">
        <v>1</v>
      </c>
      <c r="F1384" t="s">
        <v>438</v>
      </c>
      <c r="G1384" s="121">
        <v>91</v>
      </c>
      <c r="H1384" t="s">
        <v>385</v>
      </c>
      <c r="I1384" t="s">
        <v>487</v>
      </c>
      <c r="J1384" t="s">
        <v>12</v>
      </c>
      <c r="K1384" t="s">
        <v>222</v>
      </c>
      <c r="L1384" s="758">
        <v>1.2</v>
      </c>
      <c r="M1384" t="s">
        <v>222</v>
      </c>
      <c r="N1384" s="681">
        <f t="shared" ca="1" si="90"/>
        <v>6920.3210088850674</v>
      </c>
      <c r="O1384" s="681">
        <f t="shared" ca="1" si="90"/>
        <v>0</v>
      </c>
      <c r="P1384" s="681">
        <f t="shared" ca="1" si="90"/>
        <v>0</v>
      </c>
      <c r="Q1384" s="681">
        <f t="shared" ca="1" si="90"/>
        <v>0</v>
      </c>
      <c r="R1384" s="681">
        <f t="shared" ca="1" si="90"/>
        <v>0</v>
      </c>
      <c r="S1384" t="str">
        <f t="shared" si="91"/>
        <v>ASR_Financial_Report_SHP21Final</v>
      </c>
      <c r="T1384" s="960">
        <f t="shared" si="92"/>
        <v>44658</v>
      </c>
      <c r="U1384" t="str">
        <f t="shared" si="93"/>
        <v>Unaudited</v>
      </c>
    </row>
    <row r="1385" spans="1:21" x14ac:dyDescent="0.25">
      <c r="A1385" t="s">
        <v>437</v>
      </c>
      <c r="B1385" t="s">
        <v>1366</v>
      </c>
      <c r="C1385" t="s">
        <v>1367</v>
      </c>
      <c r="D1385" s="15">
        <v>1900</v>
      </c>
      <c r="E1385" s="121">
        <v>1</v>
      </c>
      <c r="F1385" t="s">
        <v>438</v>
      </c>
      <c r="G1385" s="121">
        <v>91</v>
      </c>
      <c r="H1385" t="s">
        <v>385</v>
      </c>
      <c r="I1385" t="s">
        <v>487</v>
      </c>
      <c r="J1385" t="s">
        <v>12</v>
      </c>
      <c r="K1385" t="s">
        <v>1304</v>
      </c>
      <c r="L1385" s="758" t="s">
        <v>1300</v>
      </c>
      <c r="M1385" t="s">
        <v>1304</v>
      </c>
      <c r="N1385" s="681">
        <f t="shared" ca="1" si="90"/>
        <v>106378.08500000002</v>
      </c>
      <c r="O1385" s="681">
        <f t="shared" ca="1" si="90"/>
        <v>0</v>
      </c>
      <c r="P1385" s="681">
        <f t="shared" ca="1" si="90"/>
        <v>0</v>
      </c>
      <c r="Q1385" s="681">
        <f t="shared" ca="1" si="90"/>
        <v>0</v>
      </c>
      <c r="R1385" s="681">
        <f t="shared" ca="1" si="90"/>
        <v>0</v>
      </c>
      <c r="S1385" t="str">
        <f t="shared" si="91"/>
        <v>ASR_Financial_Report_SHP21Final</v>
      </c>
      <c r="T1385" s="960">
        <f t="shared" si="92"/>
        <v>44658</v>
      </c>
      <c r="U1385" t="str">
        <f t="shared" si="93"/>
        <v>Unaudited</v>
      </c>
    </row>
    <row r="1386" spans="1:21" x14ac:dyDescent="0.25">
      <c r="A1386" t="s">
        <v>437</v>
      </c>
      <c r="B1386" t="s">
        <v>1366</v>
      </c>
      <c r="C1386" t="s">
        <v>1367</v>
      </c>
      <c r="D1386" s="15">
        <v>1900</v>
      </c>
      <c r="E1386" s="121">
        <v>1</v>
      </c>
      <c r="F1386" t="s">
        <v>438</v>
      </c>
      <c r="G1386" s="121">
        <v>91</v>
      </c>
      <c r="H1386" t="s">
        <v>385</v>
      </c>
      <c r="I1386" t="s">
        <v>487</v>
      </c>
      <c r="J1386" t="s">
        <v>12</v>
      </c>
      <c r="K1386" t="s">
        <v>1306</v>
      </c>
      <c r="L1386" s="758" t="s">
        <v>1305</v>
      </c>
      <c r="M1386" t="s">
        <v>1306</v>
      </c>
      <c r="N1386" s="681">
        <f t="shared" ca="1" si="90"/>
        <v>-136436.74210803758</v>
      </c>
      <c r="O1386" s="681">
        <f t="shared" ca="1" si="90"/>
        <v>0</v>
      </c>
      <c r="P1386" s="681">
        <f t="shared" ca="1" si="90"/>
        <v>0</v>
      </c>
      <c r="Q1386" s="681">
        <f t="shared" ca="1" si="90"/>
        <v>0</v>
      </c>
      <c r="R1386" s="681">
        <f t="shared" ca="1" si="90"/>
        <v>0</v>
      </c>
      <c r="S1386" t="str">
        <f t="shared" si="91"/>
        <v>ASR_Financial_Report_SHP21Final</v>
      </c>
      <c r="T1386" s="960">
        <f t="shared" si="92"/>
        <v>44658</v>
      </c>
      <c r="U1386" t="str">
        <f t="shared" si="93"/>
        <v>Unaudited</v>
      </c>
    </row>
    <row r="1387" spans="1:21" x14ac:dyDescent="0.25">
      <c r="A1387" t="s">
        <v>437</v>
      </c>
      <c r="B1387" t="s">
        <v>1366</v>
      </c>
      <c r="C1387" t="s">
        <v>1367</v>
      </c>
      <c r="D1387" s="15">
        <v>1900</v>
      </c>
      <c r="E1387" s="121">
        <v>1</v>
      </c>
      <c r="F1387" t="s">
        <v>438</v>
      </c>
      <c r="G1387" s="121">
        <v>91</v>
      </c>
      <c r="H1387" t="s">
        <v>385</v>
      </c>
      <c r="I1387" t="s">
        <v>487</v>
      </c>
      <c r="J1387" t="s">
        <v>13</v>
      </c>
      <c r="K1387" t="s">
        <v>13</v>
      </c>
      <c r="L1387" s="758" t="s">
        <v>63</v>
      </c>
      <c r="M1387" t="s">
        <v>13</v>
      </c>
      <c r="N1387" s="681">
        <f t="shared" ca="1" si="90"/>
        <v>0</v>
      </c>
      <c r="O1387" s="681">
        <f t="shared" ca="1" si="90"/>
        <v>0</v>
      </c>
      <c r="P1387" s="681">
        <f t="shared" ca="1" si="90"/>
        <v>0</v>
      </c>
      <c r="Q1387" s="681">
        <f t="shared" ca="1" si="90"/>
        <v>0</v>
      </c>
      <c r="R1387" s="681">
        <f t="shared" ca="1" si="90"/>
        <v>0</v>
      </c>
      <c r="S1387" t="str">
        <f t="shared" si="91"/>
        <v>ASR_Financial_Report_SHP21Final</v>
      </c>
      <c r="T1387" s="960">
        <f t="shared" si="92"/>
        <v>44658</v>
      </c>
      <c r="U1387" t="str">
        <f t="shared" si="93"/>
        <v>Unaudited</v>
      </c>
    </row>
    <row r="1388" spans="1:21" x14ac:dyDescent="0.25">
      <c r="A1388" t="s">
        <v>437</v>
      </c>
      <c r="B1388" t="s">
        <v>1366</v>
      </c>
      <c r="C1388" t="s">
        <v>1367</v>
      </c>
      <c r="D1388" s="15">
        <v>1900</v>
      </c>
      <c r="E1388" s="121">
        <v>1</v>
      </c>
      <c r="F1388" t="s">
        <v>438</v>
      </c>
      <c r="G1388" s="121">
        <v>91</v>
      </c>
      <c r="H1388" t="s">
        <v>385</v>
      </c>
      <c r="I1388" t="s">
        <v>488</v>
      </c>
      <c r="J1388" t="s">
        <v>433</v>
      </c>
      <c r="K1388" t="s">
        <v>777</v>
      </c>
      <c r="L1388" s="758">
        <v>2.1</v>
      </c>
      <c r="M1388" t="s">
        <v>712</v>
      </c>
      <c r="N1388" s="681">
        <f t="shared" ca="1" si="90"/>
        <v>25565</v>
      </c>
      <c r="O1388" s="681">
        <f t="shared" ca="1" si="90"/>
        <v>23881</v>
      </c>
      <c r="P1388" s="681">
        <f t="shared" ca="1" si="90"/>
        <v>1684</v>
      </c>
      <c r="Q1388" s="681">
        <f t="shared" ca="1" si="90"/>
        <v>0</v>
      </c>
      <c r="R1388" s="681">
        <f t="shared" ca="1" si="90"/>
        <v>0</v>
      </c>
      <c r="S1388" t="str">
        <f t="shared" si="91"/>
        <v>ASR_Financial_Report_SHP21Final</v>
      </c>
      <c r="T1388" s="960">
        <f t="shared" si="92"/>
        <v>44658</v>
      </c>
      <c r="U1388" t="str">
        <f t="shared" si="93"/>
        <v>Unaudited</v>
      </c>
    </row>
    <row r="1389" spans="1:21" x14ac:dyDescent="0.25">
      <c r="A1389" t="s">
        <v>437</v>
      </c>
      <c r="B1389" t="s">
        <v>1366</v>
      </c>
      <c r="C1389" t="s">
        <v>1367</v>
      </c>
      <c r="D1389" s="15">
        <v>1900</v>
      </c>
      <c r="E1389" s="121">
        <v>1</v>
      </c>
      <c r="F1389" t="s">
        <v>438</v>
      </c>
      <c r="G1389" s="121">
        <v>91</v>
      </c>
      <c r="H1389" t="s">
        <v>385</v>
      </c>
      <c r="I1389" t="s">
        <v>488</v>
      </c>
      <c r="J1389" t="s">
        <v>433</v>
      </c>
      <c r="K1389" t="s">
        <v>777</v>
      </c>
      <c r="L1389" s="758">
        <v>2.2000000000000002</v>
      </c>
      <c r="M1389" t="s">
        <v>713</v>
      </c>
      <c r="N1389" s="681">
        <f t="shared" ca="1" si="90"/>
        <v>115</v>
      </c>
      <c r="O1389" s="681">
        <f t="shared" ca="1" si="90"/>
        <v>75</v>
      </c>
      <c r="P1389" s="681">
        <f t="shared" ca="1" si="90"/>
        <v>40</v>
      </c>
      <c r="Q1389" s="681">
        <f t="shared" ca="1" si="90"/>
        <v>0</v>
      </c>
      <c r="R1389" s="681">
        <f t="shared" ca="1" si="90"/>
        <v>0</v>
      </c>
      <c r="S1389" t="str">
        <f t="shared" si="91"/>
        <v>ASR_Financial_Report_SHP21Final</v>
      </c>
      <c r="T1389" s="960">
        <f t="shared" si="92"/>
        <v>44658</v>
      </c>
      <c r="U1389" t="str">
        <f t="shared" si="93"/>
        <v>Unaudited</v>
      </c>
    </row>
    <row r="1390" spans="1:21" x14ac:dyDescent="0.25">
      <c r="A1390" t="s">
        <v>437</v>
      </c>
      <c r="B1390" t="s">
        <v>1366</v>
      </c>
      <c r="C1390" t="s">
        <v>1367</v>
      </c>
      <c r="D1390" s="15">
        <v>1900</v>
      </c>
      <c r="E1390" s="121">
        <v>1</v>
      </c>
      <c r="F1390" t="s">
        <v>438</v>
      </c>
      <c r="G1390" s="121">
        <v>91</v>
      </c>
      <c r="H1390" t="s">
        <v>385</v>
      </c>
      <c r="I1390" t="s">
        <v>488</v>
      </c>
      <c r="J1390" t="s">
        <v>433</v>
      </c>
      <c r="K1390" t="s">
        <v>777</v>
      </c>
      <c r="L1390" s="758">
        <v>2.2999999999999998</v>
      </c>
      <c r="M1390" t="s">
        <v>714</v>
      </c>
      <c r="N1390" s="681">
        <f t="shared" ca="1" si="90"/>
        <v>5038274.6500000004</v>
      </c>
      <c r="O1390" s="681">
        <f t="shared" ca="1" si="90"/>
        <v>4682850.16</v>
      </c>
      <c r="P1390" s="681">
        <f t="shared" ca="1" si="90"/>
        <v>355424.49000000005</v>
      </c>
      <c r="Q1390" s="681">
        <f t="shared" ca="1" si="90"/>
        <v>0</v>
      </c>
      <c r="R1390" s="681">
        <f t="shared" ca="1" si="90"/>
        <v>0</v>
      </c>
      <c r="S1390" t="str">
        <f t="shared" si="91"/>
        <v>ASR_Financial_Report_SHP21Final</v>
      </c>
      <c r="T1390" s="960">
        <f t="shared" si="92"/>
        <v>44658</v>
      </c>
      <c r="U1390" t="str">
        <f t="shared" si="93"/>
        <v>Unaudited</v>
      </c>
    </row>
    <row r="1391" spans="1:21" x14ac:dyDescent="0.25">
      <c r="A1391" t="s">
        <v>437</v>
      </c>
      <c r="B1391" t="s">
        <v>1366</v>
      </c>
      <c r="C1391" t="s">
        <v>1367</v>
      </c>
      <c r="D1391" s="15">
        <v>1900</v>
      </c>
      <c r="E1391" s="121">
        <v>1</v>
      </c>
      <c r="F1391" t="s">
        <v>438</v>
      </c>
      <c r="G1391" s="121">
        <v>91</v>
      </c>
      <c r="H1391" t="s">
        <v>385</v>
      </c>
      <c r="I1391" t="s">
        <v>488</v>
      </c>
      <c r="J1391" t="s">
        <v>433</v>
      </c>
      <c r="K1391" t="s">
        <v>777</v>
      </c>
      <c r="L1391" s="758">
        <v>2.4</v>
      </c>
      <c r="M1391" t="s">
        <v>715</v>
      </c>
      <c r="N1391" s="681">
        <f t="shared" ca="1" si="90"/>
        <v>12634.140000000001</v>
      </c>
      <c r="O1391" s="681">
        <f t="shared" ca="1" si="90"/>
        <v>9036.9600000000009</v>
      </c>
      <c r="P1391" s="681">
        <f t="shared" ca="1" si="90"/>
        <v>3597.18</v>
      </c>
      <c r="Q1391" s="681">
        <f t="shared" ca="1" si="90"/>
        <v>0</v>
      </c>
      <c r="R1391" s="681">
        <f t="shared" ca="1" si="90"/>
        <v>0</v>
      </c>
      <c r="S1391" t="str">
        <f t="shared" si="91"/>
        <v>ASR_Financial_Report_SHP21Final</v>
      </c>
      <c r="T1391" s="960">
        <f t="shared" si="92"/>
        <v>44658</v>
      </c>
      <c r="U1391" t="str">
        <f t="shared" si="93"/>
        <v>Unaudited</v>
      </c>
    </row>
    <row r="1392" spans="1:21" x14ac:dyDescent="0.25">
      <c r="A1392" t="s">
        <v>437</v>
      </c>
      <c r="B1392" t="s">
        <v>1366</v>
      </c>
      <c r="C1392" t="s">
        <v>1367</v>
      </c>
      <c r="D1392" s="15">
        <v>1900</v>
      </c>
      <c r="E1392" s="121">
        <v>1</v>
      </c>
      <c r="F1392" t="s">
        <v>438</v>
      </c>
      <c r="G1392" s="121">
        <v>91</v>
      </c>
      <c r="H1392" t="s">
        <v>385</v>
      </c>
      <c r="I1392" t="s">
        <v>488</v>
      </c>
      <c r="J1392" t="s">
        <v>433</v>
      </c>
      <c r="K1392" t="s">
        <v>777</v>
      </c>
      <c r="L1392" s="758">
        <v>2.5</v>
      </c>
      <c r="M1392" t="s">
        <v>757</v>
      </c>
      <c r="N1392" s="681">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1404</v>
      </c>
      <c r="O1392" s="681">
        <f t="shared" ca="1" si="94"/>
        <v>1284</v>
      </c>
      <c r="P1392" s="681">
        <f t="shared" ca="1" si="94"/>
        <v>120</v>
      </c>
      <c r="Q1392" s="681">
        <f t="shared" ca="1" si="94"/>
        <v>0</v>
      </c>
      <c r="R1392" s="681">
        <f t="shared" ca="1" si="94"/>
        <v>0</v>
      </c>
      <c r="S1392" t="str">
        <f t="shared" si="91"/>
        <v>ASR_Financial_Report_SHP21Final</v>
      </c>
      <c r="T1392" s="960">
        <f t="shared" si="92"/>
        <v>44658</v>
      </c>
      <c r="U1392" t="str">
        <f t="shared" si="93"/>
        <v>Unaudited</v>
      </c>
    </row>
    <row r="1393" spans="1:21" x14ac:dyDescent="0.25">
      <c r="A1393" t="s">
        <v>437</v>
      </c>
      <c r="B1393" t="s">
        <v>1366</v>
      </c>
      <c r="C1393" t="s">
        <v>1367</v>
      </c>
      <c r="D1393" s="15">
        <v>1900</v>
      </c>
      <c r="E1393" s="121">
        <v>1</v>
      </c>
      <c r="F1393" t="s">
        <v>438</v>
      </c>
      <c r="G1393" s="121">
        <v>91</v>
      </c>
      <c r="H1393" t="s">
        <v>385</v>
      </c>
      <c r="I1393" t="s">
        <v>488</v>
      </c>
      <c r="J1393" t="s">
        <v>433</v>
      </c>
      <c r="K1393" t="s">
        <v>777</v>
      </c>
      <c r="L1393" s="758">
        <v>2.6</v>
      </c>
      <c r="M1393" t="s">
        <v>186</v>
      </c>
      <c r="N1393" s="681">
        <f t="shared" ca="1" si="94"/>
        <v>342496.67000000004</v>
      </c>
      <c r="O1393" s="681">
        <f t="shared" ca="1" si="94"/>
        <v>261354.08000000002</v>
      </c>
      <c r="P1393" s="681">
        <f t="shared" ca="1" si="94"/>
        <v>81142.59</v>
      </c>
      <c r="Q1393" s="681">
        <f t="shared" ca="1" si="94"/>
        <v>0</v>
      </c>
      <c r="R1393" s="681">
        <f t="shared" ca="1" si="94"/>
        <v>0</v>
      </c>
      <c r="S1393" t="str">
        <f t="shared" si="91"/>
        <v>ASR_Financial_Report_SHP21Final</v>
      </c>
      <c r="T1393" s="960">
        <f t="shared" si="92"/>
        <v>44658</v>
      </c>
      <c r="U1393" t="str">
        <f t="shared" si="93"/>
        <v>Unaudited</v>
      </c>
    </row>
    <row r="1394" spans="1:21" x14ac:dyDescent="0.25">
      <c r="A1394" t="s">
        <v>437</v>
      </c>
      <c r="B1394" t="s">
        <v>1366</v>
      </c>
      <c r="C1394" t="s">
        <v>1367</v>
      </c>
      <c r="D1394" s="15">
        <v>1900</v>
      </c>
      <c r="E1394" s="121">
        <v>1</v>
      </c>
      <c r="F1394" t="s">
        <v>438</v>
      </c>
      <c r="G1394" s="121">
        <v>91</v>
      </c>
      <c r="H1394" t="s">
        <v>385</v>
      </c>
      <c r="I1394" t="s">
        <v>488</v>
      </c>
      <c r="J1394" t="s">
        <v>433</v>
      </c>
      <c r="K1394" t="s">
        <v>777</v>
      </c>
      <c r="L1394" s="758">
        <v>2.7</v>
      </c>
      <c r="M1394" t="s">
        <v>778</v>
      </c>
      <c r="N1394" s="681">
        <f t="shared" ca="1" si="94"/>
        <v>33114.22338311762</v>
      </c>
      <c r="O1394" s="681">
        <f t="shared" ca="1" si="94"/>
        <v>30460.804584402376</v>
      </c>
      <c r="P1394" s="681">
        <f t="shared" ca="1" si="94"/>
        <v>2653.4187987152427</v>
      </c>
      <c r="Q1394" s="681">
        <f t="shared" ca="1" si="94"/>
        <v>0</v>
      </c>
      <c r="R1394" s="681">
        <f t="shared" ca="1" si="94"/>
        <v>0</v>
      </c>
      <c r="S1394" t="str">
        <f t="shared" si="91"/>
        <v>ASR_Financial_Report_SHP21Final</v>
      </c>
      <c r="T1394" s="960">
        <f t="shared" si="92"/>
        <v>44658</v>
      </c>
      <c r="U1394" t="str">
        <f t="shared" si="93"/>
        <v>Unaudited</v>
      </c>
    </row>
    <row r="1395" spans="1:21" x14ac:dyDescent="0.25">
      <c r="A1395" t="s">
        <v>437</v>
      </c>
      <c r="B1395" t="s">
        <v>1366</v>
      </c>
      <c r="C1395" t="s">
        <v>1367</v>
      </c>
      <c r="D1395" s="15">
        <v>1900</v>
      </c>
      <c r="E1395" s="121">
        <v>1</v>
      </c>
      <c r="F1395" t="s">
        <v>438</v>
      </c>
      <c r="G1395" s="121">
        <v>91</v>
      </c>
      <c r="H1395" t="s">
        <v>385</v>
      </c>
      <c r="I1395" t="s">
        <v>488</v>
      </c>
      <c r="J1395" t="s">
        <v>433</v>
      </c>
      <c r="K1395" t="s">
        <v>777</v>
      </c>
      <c r="L1395" s="758">
        <v>2.8</v>
      </c>
      <c r="M1395" t="s">
        <v>779</v>
      </c>
      <c r="N1395" s="681">
        <f t="shared" ca="1" si="94"/>
        <v>0</v>
      </c>
      <c r="O1395" s="681">
        <f t="shared" ca="1" si="94"/>
        <v>0</v>
      </c>
      <c r="P1395" s="681">
        <f t="shared" ca="1" si="94"/>
        <v>0</v>
      </c>
      <c r="Q1395" s="681">
        <f t="shared" ca="1" si="94"/>
        <v>0</v>
      </c>
      <c r="R1395" s="681">
        <f t="shared" ca="1" si="94"/>
        <v>0</v>
      </c>
      <c r="S1395" t="str">
        <f t="shared" si="91"/>
        <v>ASR_Financial_Report_SHP21Final</v>
      </c>
      <c r="T1395" s="960">
        <f t="shared" si="92"/>
        <v>44658</v>
      </c>
      <c r="U1395" t="str">
        <f t="shared" si="93"/>
        <v>Unaudited</v>
      </c>
    </row>
    <row r="1396" spans="1:21" x14ac:dyDescent="0.25">
      <c r="A1396" t="s">
        <v>437</v>
      </c>
      <c r="B1396" t="s">
        <v>1366</v>
      </c>
      <c r="C1396" t="s">
        <v>1367</v>
      </c>
      <c r="D1396" s="15">
        <v>1900</v>
      </c>
      <c r="E1396" s="121">
        <v>1</v>
      </c>
      <c r="F1396" t="s">
        <v>438</v>
      </c>
      <c r="G1396" s="121">
        <v>91</v>
      </c>
      <c r="H1396" t="s">
        <v>385</v>
      </c>
      <c r="I1396" t="s">
        <v>488</v>
      </c>
      <c r="J1396" t="s">
        <v>433</v>
      </c>
      <c r="K1396" t="s">
        <v>777</v>
      </c>
      <c r="L1396" s="758">
        <v>2.9</v>
      </c>
      <c r="M1396" t="s">
        <v>760</v>
      </c>
      <c r="N1396" s="681">
        <f t="shared" ca="1" si="94"/>
        <v>0</v>
      </c>
      <c r="O1396" s="681">
        <f t="shared" ca="1" si="94"/>
        <v>0</v>
      </c>
      <c r="P1396" s="681">
        <f t="shared" ca="1" si="94"/>
        <v>0</v>
      </c>
      <c r="Q1396" s="681">
        <f t="shared" ca="1" si="94"/>
        <v>0</v>
      </c>
      <c r="R1396" s="681">
        <f t="shared" ca="1" si="94"/>
        <v>0</v>
      </c>
      <c r="S1396" t="str">
        <f t="shared" si="91"/>
        <v>ASR_Financial_Report_SHP21Final</v>
      </c>
      <c r="T1396" s="960">
        <f t="shared" si="92"/>
        <v>44658</v>
      </c>
      <c r="U1396" t="str">
        <f t="shared" si="93"/>
        <v>Unaudited</v>
      </c>
    </row>
    <row r="1397" spans="1:21" x14ac:dyDescent="0.25">
      <c r="A1397" t="s">
        <v>437</v>
      </c>
      <c r="B1397" t="s">
        <v>1366</v>
      </c>
      <c r="C1397" t="s">
        <v>1367</v>
      </c>
      <c r="D1397" s="15">
        <v>1900</v>
      </c>
      <c r="E1397" s="121">
        <v>1</v>
      </c>
      <c r="F1397" t="s">
        <v>438</v>
      </c>
      <c r="G1397" s="121">
        <v>91</v>
      </c>
      <c r="H1397" t="s">
        <v>385</v>
      </c>
      <c r="I1397" t="s">
        <v>488</v>
      </c>
      <c r="J1397" t="s">
        <v>433</v>
      </c>
      <c r="K1397" t="s">
        <v>223</v>
      </c>
      <c r="L1397" s="758">
        <v>2.11</v>
      </c>
      <c r="M1397" t="s">
        <v>228</v>
      </c>
      <c r="N1397" s="681">
        <f t="shared" ca="1" si="94"/>
        <v>2304843.69</v>
      </c>
      <c r="O1397" s="681">
        <f t="shared" ca="1" si="94"/>
        <v>101349.06999999999</v>
      </c>
      <c r="P1397" s="681">
        <f t="shared" ca="1" si="94"/>
        <v>2203494.62</v>
      </c>
      <c r="Q1397" s="681">
        <f t="shared" ca="1" si="94"/>
        <v>0</v>
      </c>
      <c r="R1397" s="681">
        <f t="shared" ca="1" si="94"/>
        <v>0</v>
      </c>
      <c r="S1397" t="str">
        <f t="shared" si="91"/>
        <v>ASR_Financial_Report_SHP21Final</v>
      </c>
      <c r="T1397" s="960">
        <f t="shared" si="92"/>
        <v>44658</v>
      </c>
      <c r="U1397" t="str">
        <f t="shared" si="93"/>
        <v>Unaudited</v>
      </c>
    </row>
    <row r="1398" spans="1:21" x14ac:dyDescent="0.25">
      <c r="A1398" t="s">
        <v>437</v>
      </c>
      <c r="B1398" t="s">
        <v>1366</v>
      </c>
      <c r="C1398" t="s">
        <v>1367</v>
      </c>
      <c r="D1398" s="15">
        <v>1900</v>
      </c>
      <c r="E1398" s="121">
        <v>1</v>
      </c>
      <c r="F1398" t="s">
        <v>438</v>
      </c>
      <c r="G1398" s="121">
        <v>91</v>
      </c>
      <c r="H1398" t="s">
        <v>385</v>
      </c>
      <c r="I1398" t="s">
        <v>488</v>
      </c>
      <c r="J1398" t="s">
        <v>433</v>
      </c>
      <c r="K1398" t="s">
        <v>223</v>
      </c>
      <c r="L1398" s="758">
        <v>2.12</v>
      </c>
      <c r="M1398" t="s">
        <v>552</v>
      </c>
      <c r="N1398" s="681">
        <f t="shared" ca="1" si="94"/>
        <v>2802264.279999984</v>
      </c>
      <c r="O1398" s="681">
        <f t="shared" ca="1" si="94"/>
        <v>45023.87</v>
      </c>
      <c r="P1398" s="681">
        <f t="shared" ca="1" si="94"/>
        <v>2757240.4099999839</v>
      </c>
      <c r="Q1398" s="681">
        <f t="shared" ca="1" si="94"/>
        <v>0</v>
      </c>
      <c r="R1398" s="681">
        <f t="shared" ca="1" si="94"/>
        <v>0</v>
      </c>
      <c r="S1398" t="str">
        <f t="shared" si="91"/>
        <v>ASR_Financial_Report_SHP21Final</v>
      </c>
      <c r="T1398" s="960">
        <f t="shared" si="92"/>
        <v>44658</v>
      </c>
      <c r="U1398" t="str">
        <f t="shared" si="93"/>
        <v>Unaudited</v>
      </c>
    </row>
    <row r="1399" spans="1:21" x14ac:dyDescent="0.25">
      <c r="A1399" t="s">
        <v>437</v>
      </c>
      <c r="B1399" t="s">
        <v>1366</v>
      </c>
      <c r="C1399" t="s">
        <v>1367</v>
      </c>
      <c r="D1399" s="15">
        <v>1900</v>
      </c>
      <c r="E1399" s="121">
        <v>1</v>
      </c>
      <c r="F1399" t="s">
        <v>438</v>
      </c>
      <c r="G1399" s="121">
        <v>91</v>
      </c>
      <c r="H1399" t="s">
        <v>385</v>
      </c>
      <c r="I1399" t="s">
        <v>488</v>
      </c>
      <c r="J1399" t="s">
        <v>433</v>
      </c>
      <c r="K1399" t="s">
        <v>223</v>
      </c>
      <c r="L1399" s="758">
        <v>2.13</v>
      </c>
      <c r="M1399" t="s">
        <v>229</v>
      </c>
      <c r="N1399" s="681">
        <f t="shared" ca="1" si="94"/>
        <v>149233.31000000003</v>
      </c>
      <c r="O1399" s="681">
        <f t="shared" ca="1" si="94"/>
        <v>19115.29</v>
      </c>
      <c r="P1399" s="681">
        <f t="shared" ca="1" si="94"/>
        <v>130118.02000000002</v>
      </c>
      <c r="Q1399" s="681">
        <f t="shared" ca="1" si="94"/>
        <v>0</v>
      </c>
      <c r="R1399" s="681">
        <f t="shared" ca="1" si="94"/>
        <v>0</v>
      </c>
      <c r="S1399" t="str">
        <f t="shared" si="91"/>
        <v>ASR_Financial_Report_SHP21Final</v>
      </c>
      <c r="T1399" s="960">
        <f t="shared" si="92"/>
        <v>44658</v>
      </c>
      <c r="U1399" t="str">
        <f t="shared" si="93"/>
        <v>Unaudited</v>
      </c>
    </row>
    <row r="1400" spans="1:21" x14ac:dyDescent="0.25">
      <c r="A1400" t="s">
        <v>437</v>
      </c>
      <c r="B1400" t="s">
        <v>1366</v>
      </c>
      <c r="C1400" t="s">
        <v>1367</v>
      </c>
      <c r="D1400" s="15">
        <v>1900</v>
      </c>
      <c r="E1400" s="121">
        <v>1</v>
      </c>
      <c r="F1400" t="s">
        <v>438</v>
      </c>
      <c r="G1400" s="121">
        <v>91</v>
      </c>
      <c r="H1400" t="s">
        <v>385</v>
      </c>
      <c r="I1400" t="s">
        <v>488</v>
      </c>
      <c r="J1400" t="s">
        <v>433</v>
      </c>
      <c r="K1400" t="s">
        <v>223</v>
      </c>
      <c r="L1400" s="758">
        <v>2.14</v>
      </c>
      <c r="M1400" t="s">
        <v>556</v>
      </c>
      <c r="N1400" s="681">
        <f t="shared" ca="1" si="94"/>
        <v>66691.619999999806</v>
      </c>
      <c r="O1400" s="681">
        <f t="shared" ca="1" si="94"/>
        <v>51031.949999999801</v>
      </c>
      <c r="P1400" s="681">
        <f t="shared" ca="1" si="94"/>
        <v>15659.67</v>
      </c>
      <c r="Q1400" s="681">
        <f t="shared" ca="1" si="94"/>
        <v>0</v>
      </c>
      <c r="R1400" s="681">
        <f t="shared" ca="1" si="94"/>
        <v>0</v>
      </c>
      <c r="S1400" t="str">
        <f t="shared" si="91"/>
        <v>ASR_Financial_Report_SHP21Final</v>
      </c>
      <c r="T1400" s="960">
        <f t="shared" si="92"/>
        <v>44658</v>
      </c>
      <c r="U1400" t="str">
        <f t="shared" si="93"/>
        <v>Unaudited</v>
      </c>
    </row>
    <row r="1401" spans="1:21" x14ac:dyDescent="0.25">
      <c r="A1401" t="s">
        <v>437</v>
      </c>
      <c r="B1401" t="s">
        <v>1366</v>
      </c>
      <c r="C1401" t="s">
        <v>1367</v>
      </c>
      <c r="D1401" s="15">
        <v>1900</v>
      </c>
      <c r="E1401" s="121">
        <v>1</v>
      </c>
      <c r="F1401" t="s">
        <v>438</v>
      </c>
      <c r="G1401" s="121">
        <v>91</v>
      </c>
      <c r="H1401" t="s">
        <v>385</v>
      </c>
      <c r="I1401" t="s">
        <v>488</v>
      </c>
      <c r="J1401" t="s">
        <v>433</v>
      </c>
      <c r="K1401" t="s">
        <v>223</v>
      </c>
      <c r="L1401" s="758">
        <v>2.15</v>
      </c>
      <c r="M1401" t="s">
        <v>20</v>
      </c>
      <c r="N1401" s="681">
        <f t="shared" ca="1" si="94"/>
        <v>35514.869999999995</v>
      </c>
      <c r="O1401" s="681">
        <f t="shared" ca="1" si="94"/>
        <v>16719.989999999998</v>
      </c>
      <c r="P1401" s="681">
        <f t="shared" ca="1" si="94"/>
        <v>18794.88</v>
      </c>
      <c r="Q1401" s="681">
        <f t="shared" ca="1" si="94"/>
        <v>0</v>
      </c>
      <c r="R1401" s="681">
        <f t="shared" ca="1" si="94"/>
        <v>0</v>
      </c>
      <c r="S1401" t="str">
        <f t="shared" si="91"/>
        <v>ASR_Financial_Report_SHP21Final</v>
      </c>
      <c r="T1401" s="960">
        <f t="shared" si="92"/>
        <v>44658</v>
      </c>
      <c r="U1401" t="str">
        <f t="shared" si="93"/>
        <v>Unaudited</v>
      </c>
    </row>
    <row r="1402" spans="1:21" x14ac:dyDescent="0.25">
      <c r="A1402" t="s">
        <v>437</v>
      </c>
      <c r="B1402" t="s">
        <v>1366</v>
      </c>
      <c r="C1402" t="s">
        <v>1367</v>
      </c>
      <c r="D1402" s="15">
        <v>1900</v>
      </c>
      <c r="E1402" s="121">
        <v>1</v>
      </c>
      <c r="F1402" t="s">
        <v>438</v>
      </c>
      <c r="G1402" s="121">
        <v>91</v>
      </c>
      <c r="H1402" t="s">
        <v>385</v>
      </c>
      <c r="I1402" t="s">
        <v>488</v>
      </c>
      <c r="J1402" t="s">
        <v>433</v>
      </c>
      <c r="K1402" t="s">
        <v>223</v>
      </c>
      <c r="L1402" s="758">
        <v>2.16</v>
      </c>
      <c r="M1402" t="s">
        <v>780</v>
      </c>
      <c r="N1402" s="681">
        <f t="shared" ca="1" si="94"/>
        <v>341546.69551362179</v>
      </c>
      <c r="O1402" s="681">
        <f t="shared" ca="1" si="94"/>
        <v>51999.046243613659</v>
      </c>
      <c r="P1402" s="681">
        <f t="shared" ca="1" si="94"/>
        <v>289547.64927000814</v>
      </c>
      <c r="Q1402" s="681">
        <f t="shared" ca="1" si="94"/>
        <v>0</v>
      </c>
      <c r="R1402" s="681">
        <f t="shared" ca="1" si="94"/>
        <v>0</v>
      </c>
      <c r="S1402" t="str">
        <f t="shared" si="91"/>
        <v>ASR_Financial_Report_SHP21Final</v>
      </c>
      <c r="T1402" s="960">
        <f t="shared" si="92"/>
        <v>44658</v>
      </c>
      <c r="U1402" t="str">
        <f t="shared" si="93"/>
        <v>Unaudited</v>
      </c>
    </row>
    <row r="1403" spans="1:21" x14ac:dyDescent="0.25">
      <c r="A1403" t="s">
        <v>437</v>
      </c>
      <c r="B1403" t="s">
        <v>1366</v>
      </c>
      <c r="C1403" t="s">
        <v>1367</v>
      </c>
      <c r="D1403" s="15">
        <v>1900</v>
      </c>
      <c r="E1403" s="121">
        <v>1</v>
      </c>
      <c r="F1403" t="s">
        <v>438</v>
      </c>
      <c r="G1403" s="121">
        <v>91</v>
      </c>
      <c r="H1403" t="s">
        <v>385</v>
      </c>
      <c r="I1403" t="s">
        <v>488</v>
      </c>
      <c r="J1403" t="s">
        <v>433</v>
      </c>
      <c r="K1403" t="s">
        <v>223</v>
      </c>
      <c r="L1403" s="758">
        <v>2.17</v>
      </c>
      <c r="M1403" t="s">
        <v>1033</v>
      </c>
      <c r="N1403" s="681">
        <f t="shared" ca="1" si="94"/>
        <v>0</v>
      </c>
      <c r="O1403" s="681">
        <f t="shared" ca="1" si="94"/>
        <v>0</v>
      </c>
      <c r="P1403" s="681">
        <f t="shared" ca="1" si="94"/>
        <v>0</v>
      </c>
      <c r="Q1403" s="681">
        <f t="shared" ca="1" si="94"/>
        <v>0</v>
      </c>
      <c r="R1403" s="681">
        <f t="shared" ca="1" si="94"/>
        <v>0</v>
      </c>
      <c r="S1403" t="str">
        <f t="shared" si="91"/>
        <v>ASR_Financial_Report_SHP21Final</v>
      </c>
      <c r="T1403" s="960">
        <f t="shared" si="92"/>
        <v>44658</v>
      </c>
      <c r="U1403" t="str">
        <f t="shared" si="93"/>
        <v>Unaudited</v>
      </c>
    </row>
    <row r="1404" spans="1:21" x14ac:dyDescent="0.25">
      <c r="A1404" t="s">
        <v>437</v>
      </c>
      <c r="B1404" t="s">
        <v>1366</v>
      </c>
      <c r="C1404" t="s">
        <v>1367</v>
      </c>
      <c r="D1404" s="15">
        <v>1900</v>
      </c>
      <c r="E1404" s="121">
        <v>1</v>
      </c>
      <c r="F1404" t="s">
        <v>438</v>
      </c>
      <c r="G1404" s="121">
        <v>91</v>
      </c>
      <c r="H1404" t="s">
        <v>385</v>
      </c>
      <c r="I1404" t="s">
        <v>488</v>
      </c>
      <c r="J1404" t="s">
        <v>433</v>
      </c>
      <c r="K1404" t="s">
        <v>223</v>
      </c>
      <c r="L1404" s="758">
        <v>2.1800000000000002</v>
      </c>
      <c r="M1404" t="s">
        <v>648</v>
      </c>
      <c r="N1404" s="681">
        <f t="shared" ca="1" si="94"/>
        <v>251256.5199999999</v>
      </c>
      <c r="O1404" s="681">
        <f t="shared" ca="1" si="94"/>
        <v>99078.4399999999</v>
      </c>
      <c r="P1404" s="681">
        <f t="shared" ca="1" si="94"/>
        <v>152178.07999999999</v>
      </c>
      <c r="Q1404" s="681">
        <f t="shared" ca="1" si="94"/>
        <v>0</v>
      </c>
      <c r="R1404" s="681">
        <f t="shared" ca="1" si="94"/>
        <v>0</v>
      </c>
      <c r="S1404" t="str">
        <f t="shared" si="91"/>
        <v>ASR_Financial_Report_SHP21Final</v>
      </c>
      <c r="T1404" s="960">
        <f t="shared" si="92"/>
        <v>44658</v>
      </c>
      <c r="U1404" t="str">
        <f t="shared" si="93"/>
        <v>Unaudited</v>
      </c>
    </row>
    <row r="1405" spans="1:21" x14ac:dyDescent="0.25">
      <c r="A1405" t="s">
        <v>437</v>
      </c>
      <c r="B1405" t="s">
        <v>1366</v>
      </c>
      <c r="C1405" t="s">
        <v>1367</v>
      </c>
      <c r="D1405" s="15">
        <v>1900</v>
      </c>
      <c r="E1405" s="121">
        <v>1</v>
      </c>
      <c r="F1405" t="s">
        <v>438</v>
      </c>
      <c r="G1405" s="121">
        <v>91</v>
      </c>
      <c r="H1405" t="s">
        <v>385</v>
      </c>
      <c r="I1405" t="s">
        <v>488</v>
      </c>
      <c r="J1405" t="s">
        <v>433</v>
      </c>
      <c r="K1405" t="s">
        <v>223</v>
      </c>
      <c r="L1405" s="758">
        <v>2.19</v>
      </c>
      <c r="M1405" t="s">
        <v>218</v>
      </c>
      <c r="N1405" s="681">
        <f t="shared" ca="1" si="94"/>
        <v>5.3290705182007553E-15</v>
      </c>
      <c r="O1405" s="681">
        <f t="shared" ca="1" si="94"/>
        <v>0</v>
      </c>
      <c r="P1405" s="681">
        <f t="shared" ca="1" si="94"/>
        <v>5.3290705182007553E-15</v>
      </c>
      <c r="Q1405" s="681">
        <f t="shared" ca="1" si="94"/>
        <v>0</v>
      </c>
      <c r="R1405" s="681">
        <f t="shared" ca="1" si="94"/>
        <v>0</v>
      </c>
      <c r="S1405" t="str">
        <f t="shared" si="91"/>
        <v>ASR_Financial_Report_SHP21Final</v>
      </c>
      <c r="T1405" s="960">
        <f t="shared" si="92"/>
        <v>44658</v>
      </c>
      <c r="U1405" t="str">
        <f t="shared" si="93"/>
        <v>Unaudited</v>
      </c>
    </row>
    <row r="1406" spans="1:21" x14ac:dyDescent="0.25">
      <c r="A1406" t="s">
        <v>437</v>
      </c>
      <c r="B1406" t="s">
        <v>1366</v>
      </c>
      <c r="C1406" t="s">
        <v>1367</v>
      </c>
      <c r="D1406" s="15">
        <v>1900</v>
      </c>
      <c r="E1406" s="121">
        <v>1</v>
      </c>
      <c r="F1406" t="s">
        <v>438</v>
      </c>
      <c r="G1406" s="121">
        <v>91</v>
      </c>
      <c r="H1406" t="s">
        <v>385</v>
      </c>
      <c r="I1406" t="s">
        <v>488</v>
      </c>
      <c r="J1406" t="s">
        <v>433</v>
      </c>
      <c r="K1406" t="s">
        <v>223</v>
      </c>
      <c r="L1406" s="758" t="s">
        <v>691</v>
      </c>
      <c r="M1406" t="s">
        <v>230</v>
      </c>
      <c r="N1406" s="681">
        <f t="shared" ca="1" si="94"/>
        <v>33107.840599821269</v>
      </c>
      <c r="O1406" s="681">
        <f t="shared" ca="1" si="94"/>
        <v>1940.0141325715913</v>
      </c>
      <c r="P1406" s="681">
        <f t="shared" ca="1" si="94"/>
        <v>31167.826467249681</v>
      </c>
      <c r="Q1406" s="681">
        <f t="shared" ca="1" si="94"/>
        <v>0</v>
      </c>
      <c r="R1406" s="681">
        <f t="shared" ca="1" si="94"/>
        <v>0</v>
      </c>
      <c r="S1406" t="str">
        <f t="shared" si="91"/>
        <v>ASR_Financial_Report_SHP21Final</v>
      </c>
      <c r="T1406" s="960">
        <f t="shared" si="92"/>
        <v>44658</v>
      </c>
      <c r="U1406" t="str">
        <f t="shared" si="93"/>
        <v>Unaudited</v>
      </c>
    </row>
    <row r="1407" spans="1:21" x14ac:dyDescent="0.25">
      <c r="A1407" t="s">
        <v>437</v>
      </c>
      <c r="B1407" t="s">
        <v>1366</v>
      </c>
      <c r="C1407" t="s">
        <v>1367</v>
      </c>
      <c r="D1407" s="15">
        <v>1900</v>
      </c>
      <c r="E1407" s="121">
        <v>1</v>
      </c>
      <c r="F1407" t="s">
        <v>438</v>
      </c>
      <c r="G1407" s="121">
        <v>91</v>
      </c>
      <c r="H1407" t="s">
        <v>385</v>
      </c>
      <c r="I1407" t="s">
        <v>488</v>
      </c>
      <c r="J1407" t="s">
        <v>433</v>
      </c>
      <c r="K1407" t="s">
        <v>223</v>
      </c>
      <c r="L1407" s="758">
        <v>2.21</v>
      </c>
      <c r="M1407" t="s">
        <v>466</v>
      </c>
      <c r="N1407" s="681">
        <f t="shared" ca="1" si="94"/>
        <v>-4340.3832415241141</v>
      </c>
      <c r="O1407" s="681">
        <f t="shared" ca="1" si="94"/>
        <v>-1874.738400195025</v>
      </c>
      <c r="P1407" s="681">
        <f t="shared" ca="1" si="94"/>
        <v>-2465.6448413290891</v>
      </c>
      <c r="Q1407" s="681">
        <f t="shared" ca="1" si="94"/>
        <v>0</v>
      </c>
      <c r="R1407" s="681">
        <f t="shared" ca="1" si="94"/>
        <v>0</v>
      </c>
      <c r="S1407" t="str">
        <f t="shared" si="91"/>
        <v>ASR_Financial_Report_SHP21Final</v>
      </c>
      <c r="T1407" s="960">
        <f t="shared" si="92"/>
        <v>44658</v>
      </c>
      <c r="U1407" t="str">
        <f t="shared" si="93"/>
        <v>Unaudited</v>
      </c>
    </row>
    <row r="1408" spans="1:21" x14ac:dyDescent="0.25">
      <c r="A1408" t="s">
        <v>437</v>
      </c>
      <c r="B1408" t="s">
        <v>1366</v>
      </c>
      <c r="C1408" t="s">
        <v>1367</v>
      </c>
      <c r="D1408" s="15">
        <v>1900</v>
      </c>
      <c r="E1408" s="121">
        <v>1</v>
      </c>
      <c r="F1408" t="s">
        <v>438</v>
      </c>
      <c r="G1408" s="121">
        <v>91</v>
      </c>
      <c r="H1408" t="s">
        <v>385</v>
      </c>
      <c r="I1408" t="s">
        <v>488</v>
      </c>
      <c r="J1408" t="s">
        <v>433</v>
      </c>
      <c r="K1408" t="s">
        <v>6</v>
      </c>
      <c r="L1408" s="758" t="s">
        <v>70</v>
      </c>
      <c r="M1408" t="s">
        <v>188</v>
      </c>
      <c r="N1408" s="681">
        <f t="shared" ca="1" si="94"/>
        <v>8897.23</v>
      </c>
      <c r="O1408" s="681">
        <f t="shared" ca="1" si="94"/>
        <v>6345.85</v>
      </c>
      <c r="P1408" s="681">
        <f t="shared" ca="1" si="94"/>
        <v>2551.38</v>
      </c>
      <c r="Q1408" s="681">
        <f t="shared" ca="1" si="94"/>
        <v>0</v>
      </c>
      <c r="R1408" s="681">
        <f t="shared" ca="1" si="94"/>
        <v>0</v>
      </c>
      <c r="S1408" t="str">
        <f t="shared" si="91"/>
        <v>ASR_Financial_Report_SHP21Final</v>
      </c>
      <c r="T1408" s="960">
        <f t="shared" si="92"/>
        <v>44658</v>
      </c>
      <c r="U1408" t="str">
        <f t="shared" si="93"/>
        <v>Unaudited</v>
      </c>
    </row>
    <row r="1409" spans="1:21" x14ac:dyDescent="0.25">
      <c r="A1409" t="s">
        <v>437</v>
      </c>
      <c r="B1409" t="s">
        <v>1366</v>
      </c>
      <c r="C1409" t="s">
        <v>1367</v>
      </c>
      <c r="D1409" s="15">
        <v>1900</v>
      </c>
      <c r="E1409" s="121">
        <v>1</v>
      </c>
      <c r="F1409" t="s">
        <v>438</v>
      </c>
      <c r="G1409" s="121">
        <v>91</v>
      </c>
      <c r="H1409" t="s">
        <v>385</v>
      </c>
      <c r="I1409" t="s">
        <v>488</v>
      </c>
      <c r="J1409" t="s">
        <v>433</v>
      </c>
      <c r="K1409" t="s">
        <v>6</v>
      </c>
      <c r="L1409" s="758" t="s">
        <v>71</v>
      </c>
      <c r="M1409" t="s">
        <v>231</v>
      </c>
      <c r="N1409" s="681">
        <f t="shared" ca="1" si="94"/>
        <v>0</v>
      </c>
      <c r="O1409" s="681">
        <f t="shared" ca="1" si="94"/>
        <v>0</v>
      </c>
      <c r="P1409" s="681">
        <f t="shared" ca="1" si="94"/>
        <v>0</v>
      </c>
      <c r="Q1409" s="681">
        <f t="shared" ca="1" si="94"/>
        <v>0</v>
      </c>
      <c r="R1409" s="681">
        <f t="shared" ca="1" si="94"/>
        <v>0</v>
      </c>
      <c r="S1409" t="str">
        <f t="shared" si="91"/>
        <v>ASR_Financial_Report_SHP21Final</v>
      </c>
      <c r="T1409" s="960">
        <f t="shared" si="92"/>
        <v>44658</v>
      </c>
      <c r="U1409" t="str">
        <f t="shared" si="93"/>
        <v>Unaudited</v>
      </c>
    </row>
    <row r="1410" spans="1:21" x14ac:dyDescent="0.25">
      <c r="A1410" t="s">
        <v>437</v>
      </c>
      <c r="B1410" t="s">
        <v>1366</v>
      </c>
      <c r="C1410" t="s">
        <v>1367</v>
      </c>
      <c r="D1410" s="15">
        <v>1900</v>
      </c>
      <c r="E1410" s="121">
        <v>1</v>
      </c>
      <c r="F1410" t="s">
        <v>438</v>
      </c>
      <c r="G1410" s="121">
        <v>91</v>
      </c>
      <c r="H1410" t="s">
        <v>385</v>
      </c>
      <c r="I1410" t="s">
        <v>488</v>
      </c>
      <c r="J1410" t="s">
        <v>433</v>
      </c>
      <c r="K1410" t="s">
        <v>6</v>
      </c>
      <c r="L1410" s="758" t="s">
        <v>72</v>
      </c>
      <c r="M1410" t="s">
        <v>164</v>
      </c>
      <c r="N1410" s="681">
        <f t="shared" ca="1" si="94"/>
        <v>35.372996626835899</v>
      </c>
      <c r="O1410" s="681">
        <f t="shared" ca="1" si="94"/>
        <v>31.909708241944156</v>
      </c>
      <c r="P1410" s="681">
        <f t="shared" ca="1" si="94"/>
        <v>3.4632883848917446</v>
      </c>
      <c r="Q1410" s="681">
        <f t="shared" ca="1" si="94"/>
        <v>0</v>
      </c>
      <c r="R1410" s="681">
        <f t="shared" ca="1" si="94"/>
        <v>0</v>
      </c>
      <c r="S1410" t="str">
        <f t="shared" ref="S1410:S1473" si="95">file_name</f>
        <v>ASR_Financial_Report_SHP21Final</v>
      </c>
      <c r="T1410" s="960">
        <f t="shared" ref="T1410:T1473" si="96">file_date</f>
        <v>44658</v>
      </c>
      <c r="U1410" t="str">
        <f t="shared" ref="U1410:U1473" si="97">status</f>
        <v>Unaudited</v>
      </c>
    </row>
    <row r="1411" spans="1:21" x14ac:dyDescent="0.25">
      <c r="A1411" t="s">
        <v>437</v>
      </c>
      <c r="B1411" t="s">
        <v>1366</v>
      </c>
      <c r="C1411" t="s">
        <v>1367</v>
      </c>
      <c r="D1411" s="15">
        <v>1900</v>
      </c>
      <c r="E1411" s="121">
        <v>1</v>
      </c>
      <c r="F1411" t="s">
        <v>438</v>
      </c>
      <c r="G1411" s="121">
        <v>91</v>
      </c>
      <c r="H1411" t="s">
        <v>385</v>
      </c>
      <c r="I1411" t="s">
        <v>488</v>
      </c>
      <c r="J1411" t="s">
        <v>433</v>
      </c>
      <c r="K1411" t="s">
        <v>6</v>
      </c>
      <c r="L1411" s="758">
        <v>3.4</v>
      </c>
      <c r="M1411" t="s">
        <v>461</v>
      </c>
      <c r="N1411" s="681">
        <f t="shared" ca="1" si="94"/>
        <v>0</v>
      </c>
      <c r="O1411" s="681">
        <f t="shared" ca="1" si="94"/>
        <v>0</v>
      </c>
      <c r="P1411" s="681">
        <f t="shared" ca="1" si="94"/>
        <v>0</v>
      </c>
      <c r="Q1411" s="681">
        <f t="shared" ca="1" si="94"/>
        <v>0</v>
      </c>
      <c r="R1411" s="681">
        <f t="shared" ca="1" si="94"/>
        <v>0</v>
      </c>
      <c r="S1411" t="str">
        <f t="shared" si="95"/>
        <v>ASR_Financial_Report_SHP21Final</v>
      </c>
      <c r="T1411" s="960">
        <f t="shared" si="96"/>
        <v>44658</v>
      </c>
      <c r="U1411" t="str">
        <f t="shared" si="97"/>
        <v>Unaudited</v>
      </c>
    </row>
    <row r="1412" spans="1:21" x14ac:dyDescent="0.25">
      <c r="A1412" t="s">
        <v>437</v>
      </c>
      <c r="B1412" t="s">
        <v>1366</v>
      </c>
      <c r="C1412" t="s">
        <v>1367</v>
      </c>
      <c r="D1412" s="15">
        <v>1900</v>
      </c>
      <c r="E1412" s="121">
        <v>1</v>
      </c>
      <c r="F1412" t="s">
        <v>438</v>
      </c>
      <c r="G1412" s="121">
        <v>91</v>
      </c>
      <c r="H1412" t="s">
        <v>385</v>
      </c>
      <c r="I1412" t="s">
        <v>488</v>
      </c>
      <c r="J1412" t="s">
        <v>433</v>
      </c>
      <c r="K1412" t="s">
        <v>434</v>
      </c>
      <c r="L1412" s="758">
        <v>4.5</v>
      </c>
      <c r="M1412" t="s">
        <v>32</v>
      </c>
      <c r="N1412" s="681">
        <f t="shared" ca="1" si="94"/>
        <v>0</v>
      </c>
      <c r="O1412" s="681">
        <f t="shared" ca="1" si="94"/>
        <v>0</v>
      </c>
      <c r="P1412" s="681">
        <f t="shared" ca="1" si="94"/>
        <v>0</v>
      </c>
      <c r="Q1412" s="681">
        <f t="shared" ca="1" si="94"/>
        <v>0</v>
      </c>
      <c r="R1412" s="681">
        <f t="shared" ca="1" si="94"/>
        <v>0</v>
      </c>
      <c r="S1412" t="str">
        <f t="shared" si="95"/>
        <v>ASR_Financial_Report_SHP21Final</v>
      </c>
      <c r="T1412" s="960">
        <f t="shared" si="96"/>
        <v>44658</v>
      </c>
      <c r="U1412" t="str">
        <f t="shared" si="97"/>
        <v>Unaudited</v>
      </c>
    </row>
    <row r="1413" spans="1:21" x14ac:dyDescent="0.25">
      <c r="A1413" t="s">
        <v>437</v>
      </c>
      <c r="B1413" t="s">
        <v>1366</v>
      </c>
      <c r="C1413" t="s">
        <v>1367</v>
      </c>
      <c r="D1413" s="15">
        <v>1900</v>
      </c>
      <c r="E1413" s="121">
        <v>1</v>
      </c>
      <c r="F1413" t="s">
        <v>438</v>
      </c>
      <c r="G1413" s="121">
        <v>91</v>
      </c>
      <c r="H1413" t="s">
        <v>385</v>
      </c>
      <c r="I1413" t="s">
        <v>488</v>
      </c>
      <c r="J1413" t="s">
        <v>433</v>
      </c>
      <c r="K1413" t="s">
        <v>434</v>
      </c>
      <c r="L1413" s="758" t="s">
        <v>925</v>
      </c>
      <c r="M1413" t="s">
        <v>916</v>
      </c>
      <c r="N1413" s="681">
        <f t="shared" ca="1" si="94"/>
        <v>0</v>
      </c>
      <c r="O1413" s="681">
        <f t="shared" ca="1" si="94"/>
        <v>0</v>
      </c>
      <c r="P1413" s="681">
        <f t="shared" ca="1" si="94"/>
        <v>0</v>
      </c>
      <c r="Q1413" s="681">
        <f t="shared" ca="1" si="94"/>
        <v>0</v>
      </c>
      <c r="R1413" s="681">
        <f t="shared" ca="1" si="94"/>
        <v>0</v>
      </c>
      <c r="S1413" t="str">
        <f t="shared" si="95"/>
        <v>ASR_Financial_Report_SHP21Final</v>
      </c>
      <c r="T1413" s="960">
        <f t="shared" si="96"/>
        <v>44658</v>
      </c>
      <c r="U1413" t="str">
        <f t="shared" si="97"/>
        <v>Unaudited</v>
      </c>
    </row>
    <row r="1414" spans="1:21" x14ac:dyDescent="0.25">
      <c r="A1414" t="s">
        <v>437</v>
      </c>
      <c r="B1414" t="s">
        <v>1366</v>
      </c>
      <c r="C1414" t="s">
        <v>1367</v>
      </c>
      <c r="D1414" s="15">
        <v>1900</v>
      </c>
      <c r="E1414" s="121">
        <v>1</v>
      </c>
      <c r="F1414" t="s">
        <v>438</v>
      </c>
      <c r="G1414" s="121">
        <v>91</v>
      </c>
      <c r="H1414" t="s">
        <v>385</v>
      </c>
      <c r="I1414" t="s">
        <v>488</v>
      </c>
      <c r="J1414" t="s">
        <v>433</v>
      </c>
      <c r="K1414" t="s">
        <v>434</v>
      </c>
      <c r="L1414" s="758" t="s">
        <v>193</v>
      </c>
      <c r="M1414" t="s">
        <v>40</v>
      </c>
      <c r="N1414" s="681">
        <f t="shared" ca="1" si="94"/>
        <v>0</v>
      </c>
      <c r="O1414" s="681">
        <f t="shared" ca="1" si="94"/>
        <v>0</v>
      </c>
      <c r="P1414" s="681">
        <f t="shared" ca="1" si="94"/>
        <v>0</v>
      </c>
      <c r="Q1414" s="681">
        <f t="shared" ca="1" si="94"/>
        <v>0</v>
      </c>
      <c r="R1414" s="681">
        <f t="shared" ca="1" si="94"/>
        <v>0</v>
      </c>
      <c r="S1414" t="str">
        <f t="shared" si="95"/>
        <v>ASR_Financial_Report_SHP21Final</v>
      </c>
      <c r="T1414" s="960">
        <f t="shared" si="96"/>
        <v>44658</v>
      </c>
      <c r="U1414" t="str">
        <f t="shared" si="97"/>
        <v>Unaudited</v>
      </c>
    </row>
    <row r="1415" spans="1:21" x14ac:dyDescent="0.25">
      <c r="A1415" t="s">
        <v>437</v>
      </c>
      <c r="B1415" t="s">
        <v>1366</v>
      </c>
      <c r="C1415" t="s">
        <v>1367</v>
      </c>
      <c r="D1415" s="15">
        <v>1900</v>
      </c>
      <c r="E1415" s="121">
        <v>1</v>
      </c>
      <c r="F1415" t="s">
        <v>438</v>
      </c>
      <c r="G1415" s="121">
        <v>91</v>
      </c>
      <c r="H1415" t="s">
        <v>385</v>
      </c>
      <c r="I1415" t="s">
        <v>488</v>
      </c>
      <c r="J1415" t="s">
        <v>433</v>
      </c>
      <c r="K1415" t="s">
        <v>434</v>
      </c>
      <c r="L1415" s="758" t="s">
        <v>192</v>
      </c>
      <c r="M1415" t="s">
        <v>329</v>
      </c>
      <c r="N1415" s="681">
        <f t="shared" ca="1" si="94"/>
        <v>0</v>
      </c>
      <c r="O1415" s="681">
        <f t="shared" ca="1" si="94"/>
        <v>0</v>
      </c>
      <c r="P1415" s="681">
        <f t="shared" ca="1" si="94"/>
        <v>0</v>
      </c>
      <c r="Q1415" s="681">
        <f t="shared" ca="1" si="94"/>
        <v>0</v>
      </c>
      <c r="R1415" s="681">
        <f t="shared" ca="1" si="94"/>
        <v>0</v>
      </c>
      <c r="S1415" t="str">
        <f t="shared" si="95"/>
        <v>ASR_Financial_Report_SHP21Final</v>
      </c>
      <c r="T1415" s="960">
        <f t="shared" si="96"/>
        <v>44658</v>
      </c>
      <c r="U1415" t="str">
        <f t="shared" si="97"/>
        <v>Unaudited</v>
      </c>
    </row>
    <row r="1416" spans="1:21" x14ac:dyDescent="0.25">
      <c r="A1416" t="s">
        <v>437</v>
      </c>
      <c r="B1416" t="s">
        <v>1366</v>
      </c>
      <c r="C1416" t="s">
        <v>1367</v>
      </c>
      <c r="D1416" s="15">
        <v>1900</v>
      </c>
      <c r="E1416" s="121">
        <v>1</v>
      </c>
      <c r="F1416" t="s">
        <v>438</v>
      </c>
      <c r="G1416" s="121">
        <v>91</v>
      </c>
      <c r="H1416" t="s">
        <v>385</v>
      </c>
      <c r="I1416" t="s">
        <v>488</v>
      </c>
      <c r="J1416" t="s">
        <v>450</v>
      </c>
      <c r="K1416" t="s">
        <v>435</v>
      </c>
      <c r="L1416" s="758" t="s">
        <v>79</v>
      </c>
      <c r="M1416" t="s">
        <v>27</v>
      </c>
      <c r="N1416" s="681">
        <f t="shared" ca="1" si="94"/>
        <v>-3975441.4367827149</v>
      </c>
      <c r="O1416" s="681">
        <f t="shared" ca="1" si="94"/>
        <v>-929886.15486367955</v>
      </c>
      <c r="P1416" s="681">
        <f t="shared" ca="1" si="94"/>
        <v>-3045555.2819190351</v>
      </c>
      <c r="Q1416" s="681">
        <f t="shared" ca="1" si="94"/>
        <v>0</v>
      </c>
      <c r="R1416" s="681">
        <f t="shared" ca="1" si="94"/>
        <v>0</v>
      </c>
      <c r="S1416" t="str">
        <f t="shared" si="95"/>
        <v>ASR_Financial_Report_SHP21Final</v>
      </c>
      <c r="T1416" s="960">
        <f t="shared" si="96"/>
        <v>44658</v>
      </c>
      <c r="U1416" t="str">
        <f t="shared" si="97"/>
        <v>Unaudited</v>
      </c>
    </row>
    <row r="1417" spans="1:21" x14ac:dyDescent="0.25">
      <c r="A1417" t="s">
        <v>437</v>
      </c>
      <c r="B1417" t="s">
        <v>1366</v>
      </c>
      <c r="C1417" t="s">
        <v>1367</v>
      </c>
      <c r="D1417" s="15">
        <v>1900</v>
      </c>
      <c r="E1417" s="121">
        <v>1</v>
      </c>
      <c r="F1417" t="s">
        <v>438</v>
      </c>
      <c r="G1417" s="121">
        <v>91</v>
      </c>
      <c r="H1417" t="s">
        <v>385</v>
      </c>
      <c r="I1417" t="s">
        <v>488</v>
      </c>
      <c r="J1417" t="s">
        <v>450</v>
      </c>
      <c r="K1417" t="s">
        <v>435</v>
      </c>
      <c r="L1417" s="758" t="s">
        <v>80</v>
      </c>
      <c r="M1417" t="s">
        <v>97</v>
      </c>
      <c r="N1417" s="681">
        <f t="shared" ca="1" si="94"/>
        <v>4718095.0843309052</v>
      </c>
      <c r="O1417" s="681">
        <f t="shared" ca="1" si="94"/>
        <v>1139675.8019333961</v>
      </c>
      <c r="P1417" s="681">
        <f t="shared" ca="1" si="94"/>
        <v>3578419.2823975086</v>
      </c>
      <c r="Q1417" s="681">
        <f t="shared" ca="1" si="94"/>
        <v>0</v>
      </c>
      <c r="R1417" s="681">
        <f t="shared" ca="1" si="94"/>
        <v>0</v>
      </c>
      <c r="S1417" t="str">
        <f t="shared" si="95"/>
        <v>ASR_Financial_Report_SHP21Final</v>
      </c>
      <c r="T1417" s="960">
        <f t="shared" si="96"/>
        <v>44658</v>
      </c>
      <c r="U1417" t="str">
        <f t="shared" si="97"/>
        <v>Unaudited</v>
      </c>
    </row>
    <row r="1418" spans="1:21" x14ac:dyDescent="0.25">
      <c r="A1418" t="s">
        <v>437</v>
      </c>
      <c r="B1418" t="s">
        <v>1366</v>
      </c>
      <c r="C1418" t="s">
        <v>1367</v>
      </c>
      <c r="D1418" s="15">
        <v>1900</v>
      </c>
      <c r="E1418" s="121">
        <v>1</v>
      </c>
      <c r="F1418" t="s">
        <v>438</v>
      </c>
      <c r="G1418" s="121">
        <v>91</v>
      </c>
      <c r="H1418" t="s">
        <v>385</v>
      </c>
      <c r="I1418" t="s">
        <v>488</v>
      </c>
      <c r="J1418" t="s">
        <v>450</v>
      </c>
      <c r="K1418" t="s">
        <v>435</v>
      </c>
      <c r="L1418" s="758" t="s">
        <v>81</v>
      </c>
      <c r="M1418" t="s">
        <v>98</v>
      </c>
      <c r="N1418" s="681">
        <f t="shared" ca="1" si="94"/>
        <v>174613.79737638155</v>
      </c>
      <c r="O1418" s="681">
        <f t="shared" ca="1" si="94"/>
        <v>42161.8736261878</v>
      </c>
      <c r="P1418" s="681">
        <f t="shared" ca="1" si="94"/>
        <v>132451.92375019376</v>
      </c>
      <c r="Q1418" s="681">
        <f t="shared" ca="1" si="94"/>
        <v>0</v>
      </c>
      <c r="R1418" s="681">
        <f t="shared" ca="1" si="94"/>
        <v>0</v>
      </c>
      <c r="S1418" t="str">
        <f t="shared" si="95"/>
        <v>ASR_Financial_Report_SHP21Final</v>
      </c>
      <c r="T1418" s="960">
        <f t="shared" si="96"/>
        <v>44658</v>
      </c>
      <c r="U1418" t="str">
        <f t="shared" si="97"/>
        <v>Unaudited</v>
      </c>
    </row>
    <row r="1419" spans="1:21" x14ac:dyDescent="0.25">
      <c r="A1419" t="s">
        <v>437</v>
      </c>
      <c r="B1419" t="s">
        <v>1366</v>
      </c>
      <c r="C1419" t="s">
        <v>1367</v>
      </c>
      <c r="D1419" s="15">
        <v>1900</v>
      </c>
      <c r="E1419" s="121">
        <v>1</v>
      </c>
      <c r="F1419" t="s">
        <v>438</v>
      </c>
      <c r="G1419" s="121">
        <v>91</v>
      </c>
      <c r="H1419" t="s">
        <v>385</v>
      </c>
      <c r="I1419" t="s">
        <v>488</v>
      </c>
      <c r="J1419" t="s">
        <v>450</v>
      </c>
      <c r="K1419" t="s">
        <v>435</v>
      </c>
      <c r="L1419" s="758" t="s">
        <v>82</v>
      </c>
      <c r="M1419" t="s">
        <v>99</v>
      </c>
      <c r="N1419" s="681">
        <f t="shared" ca="1" si="94"/>
        <v>1790.8523945040756</v>
      </c>
      <c r="O1419" s="681">
        <f t="shared" ca="1" si="94"/>
        <v>432.41538454995901</v>
      </c>
      <c r="P1419" s="681">
        <f t="shared" ca="1" si="94"/>
        <v>1358.4370099541165</v>
      </c>
      <c r="Q1419" s="681">
        <f t="shared" ca="1" si="94"/>
        <v>0</v>
      </c>
      <c r="R1419" s="681">
        <f t="shared" ca="1" si="94"/>
        <v>0</v>
      </c>
      <c r="S1419" t="str">
        <f t="shared" si="95"/>
        <v>ASR_Financial_Report_SHP21Final</v>
      </c>
      <c r="T1419" s="960">
        <f t="shared" si="96"/>
        <v>44658</v>
      </c>
      <c r="U1419" t="str">
        <f t="shared" si="97"/>
        <v>Unaudited</v>
      </c>
    </row>
    <row r="1420" spans="1:21" x14ac:dyDescent="0.25">
      <c r="A1420" t="s">
        <v>437</v>
      </c>
      <c r="B1420" t="s">
        <v>1366</v>
      </c>
      <c r="C1420" t="s">
        <v>1367</v>
      </c>
      <c r="D1420" s="15">
        <v>1900</v>
      </c>
      <c r="E1420" s="121">
        <v>1</v>
      </c>
      <c r="F1420" t="s">
        <v>438</v>
      </c>
      <c r="G1420" s="121">
        <v>91</v>
      </c>
      <c r="H1420" t="s">
        <v>385</v>
      </c>
      <c r="I1420" t="s">
        <v>488</v>
      </c>
      <c r="J1420" t="s">
        <v>450</v>
      </c>
      <c r="K1420" t="s">
        <v>435</v>
      </c>
      <c r="L1420" s="758" t="s">
        <v>216</v>
      </c>
      <c r="M1420" t="s">
        <v>100</v>
      </c>
      <c r="N1420" s="681">
        <f t="shared" ca="1" si="94"/>
        <v>-2951.6263445673158</v>
      </c>
      <c r="O1420" s="681">
        <f t="shared" ca="1" si="94"/>
        <v>-712.69337704814461</v>
      </c>
      <c r="P1420" s="681">
        <f t="shared" ca="1" si="94"/>
        <v>-2238.9329675191711</v>
      </c>
      <c r="Q1420" s="681">
        <f t="shared" ca="1" si="94"/>
        <v>0</v>
      </c>
      <c r="R1420" s="681">
        <f t="shared" ca="1" si="94"/>
        <v>0</v>
      </c>
      <c r="S1420" t="str">
        <f t="shared" si="95"/>
        <v>ASR_Financial_Report_SHP21Final</v>
      </c>
      <c r="T1420" s="960">
        <f t="shared" si="96"/>
        <v>44658</v>
      </c>
      <c r="U1420" t="str">
        <f t="shared" si="97"/>
        <v>Unaudited</v>
      </c>
    </row>
    <row r="1421" spans="1:21" x14ac:dyDescent="0.25">
      <c r="A1421" t="s">
        <v>437</v>
      </c>
      <c r="B1421" t="s">
        <v>1366</v>
      </c>
      <c r="C1421" t="s">
        <v>1367</v>
      </c>
      <c r="D1421" s="15">
        <v>1900</v>
      </c>
      <c r="E1421" s="121">
        <v>1</v>
      </c>
      <c r="F1421" t="s">
        <v>438</v>
      </c>
      <c r="G1421" s="121">
        <v>91</v>
      </c>
      <c r="H1421" t="s">
        <v>385</v>
      </c>
      <c r="I1421" t="s">
        <v>488</v>
      </c>
      <c r="J1421" t="s">
        <v>450</v>
      </c>
      <c r="K1421" t="s">
        <v>435</v>
      </c>
      <c r="L1421" s="758" t="s">
        <v>215</v>
      </c>
      <c r="M1421" t="s">
        <v>28</v>
      </c>
      <c r="N1421" s="681">
        <f t="shared" ca="1" si="94"/>
        <v>49826.311263972064</v>
      </c>
      <c r="O1421" s="681">
        <f t="shared" ca="1" si="94"/>
        <v>12030.954428202822</v>
      </c>
      <c r="P1421" s="681">
        <f t="shared" ca="1" si="94"/>
        <v>37795.356835769242</v>
      </c>
      <c r="Q1421" s="681">
        <f t="shared" ca="1" si="94"/>
        <v>0</v>
      </c>
      <c r="R1421" s="681">
        <f t="shared" ca="1" si="94"/>
        <v>0</v>
      </c>
      <c r="S1421" t="str">
        <f t="shared" si="95"/>
        <v>ASR_Financial_Report_SHP21Final</v>
      </c>
      <c r="T1421" s="960">
        <f t="shared" si="96"/>
        <v>44658</v>
      </c>
      <c r="U1421" t="str">
        <f t="shared" si="97"/>
        <v>Unaudited</v>
      </c>
    </row>
    <row r="1422" spans="1:21" x14ac:dyDescent="0.25">
      <c r="A1422" t="s">
        <v>437</v>
      </c>
      <c r="B1422" t="s">
        <v>1366</v>
      </c>
      <c r="C1422" t="s">
        <v>1367</v>
      </c>
      <c r="D1422" s="15">
        <v>1900</v>
      </c>
      <c r="E1422" s="121">
        <v>1</v>
      </c>
      <c r="F1422" t="s">
        <v>438</v>
      </c>
      <c r="G1422" s="121">
        <v>91</v>
      </c>
      <c r="H1422" t="s">
        <v>385</v>
      </c>
      <c r="I1422" t="s">
        <v>488</v>
      </c>
      <c r="J1422" t="s">
        <v>436</v>
      </c>
      <c r="K1422" t="s">
        <v>436</v>
      </c>
      <c r="L1422" s="758" t="s">
        <v>84</v>
      </c>
      <c r="M1422" t="s">
        <v>327</v>
      </c>
      <c r="N1422" s="681">
        <f t="shared" ca="1" si="94"/>
        <v>0</v>
      </c>
      <c r="O1422" s="681">
        <f t="shared" ca="1" si="94"/>
        <v>0</v>
      </c>
      <c r="P1422" s="681">
        <f t="shared" ca="1" si="94"/>
        <v>0</v>
      </c>
      <c r="Q1422" s="681">
        <f t="shared" ca="1" si="94"/>
        <v>0</v>
      </c>
      <c r="R1422" s="681">
        <f t="shared" ca="1" si="94"/>
        <v>0</v>
      </c>
      <c r="S1422" t="str">
        <f t="shared" si="95"/>
        <v>ASR_Financial_Report_SHP21Final</v>
      </c>
      <c r="T1422" s="960">
        <f t="shared" si="96"/>
        <v>44658</v>
      </c>
      <c r="U1422" t="str">
        <f t="shared" si="97"/>
        <v>Unaudited</v>
      </c>
    </row>
    <row r="1423" spans="1:21" x14ac:dyDescent="0.25">
      <c r="A1423" t="s">
        <v>437</v>
      </c>
      <c r="B1423" t="s">
        <v>1366</v>
      </c>
      <c r="C1423" t="s">
        <v>1367</v>
      </c>
      <c r="D1423" s="15">
        <v>1900</v>
      </c>
      <c r="E1423" s="121">
        <v>1</v>
      </c>
      <c r="F1423" t="s">
        <v>438</v>
      </c>
      <c r="G1423" s="121">
        <v>91</v>
      </c>
      <c r="H1423" t="s">
        <v>385</v>
      </c>
      <c r="I1423" t="s">
        <v>488</v>
      </c>
      <c r="J1423" t="s">
        <v>436</v>
      </c>
      <c r="K1423" t="s">
        <v>436</v>
      </c>
      <c r="L1423" s="758" t="s">
        <v>85</v>
      </c>
      <c r="M1423" t="s">
        <v>325</v>
      </c>
      <c r="N1423" s="681">
        <f t="shared" ca="1" si="94"/>
        <v>0</v>
      </c>
      <c r="O1423" s="681">
        <f t="shared" ca="1" si="94"/>
        <v>0</v>
      </c>
      <c r="P1423" s="681">
        <f t="shared" ca="1" si="94"/>
        <v>0</v>
      </c>
      <c r="Q1423" s="681">
        <f t="shared" ca="1" si="94"/>
        <v>0</v>
      </c>
      <c r="R1423" s="681">
        <f t="shared" ca="1" si="94"/>
        <v>0</v>
      </c>
      <c r="S1423" t="str">
        <f t="shared" si="95"/>
        <v>ASR_Financial_Report_SHP21Final</v>
      </c>
      <c r="T1423" s="960">
        <f t="shared" si="96"/>
        <v>44658</v>
      </c>
      <c r="U1423" t="str">
        <f t="shared" si="97"/>
        <v>Unaudited</v>
      </c>
    </row>
    <row r="1424" spans="1:21" x14ac:dyDescent="0.25">
      <c r="A1424" t="s">
        <v>437</v>
      </c>
      <c r="B1424" t="s">
        <v>1366</v>
      </c>
      <c r="C1424" t="s">
        <v>1367</v>
      </c>
      <c r="D1424" s="15">
        <v>1900</v>
      </c>
      <c r="E1424" s="121">
        <v>1</v>
      </c>
      <c r="F1424" t="s">
        <v>438</v>
      </c>
      <c r="G1424" s="121">
        <v>91</v>
      </c>
      <c r="H1424" t="s">
        <v>385</v>
      </c>
      <c r="I1424" t="s">
        <v>488</v>
      </c>
      <c r="J1424" t="s">
        <v>436</v>
      </c>
      <c r="K1424" t="s">
        <v>436</v>
      </c>
      <c r="L1424" s="758" t="s">
        <v>86</v>
      </c>
      <c r="M1424" t="s">
        <v>494</v>
      </c>
      <c r="N1424" s="681">
        <f t="shared" ca="1" si="94"/>
        <v>0</v>
      </c>
      <c r="O1424" s="681">
        <f t="shared" ca="1" si="94"/>
        <v>0</v>
      </c>
      <c r="P1424" s="681">
        <f t="shared" ca="1" si="94"/>
        <v>0</v>
      </c>
      <c r="Q1424" s="681">
        <f t="shared" ca="1" si="94"/>
        <v>0</v>
      </c>
      <c r="R1424" s="681">
        <f t="shared" ca="1" si="94"/>
        <v>0</v>
      </c>
      <c r="S1424" t="str">
        <f t="shared" si="95"/>
        <v>ASR_Financial_Report_SHP21Final</v>
      </c>
      <c r="T1424" s="960">
        <f t="shared" si="96"/>
        <v>44658</v>
      </c>
      <c r="U1424" t="str">
        <f t="shared" si="97"/>
        <v>Unaudited</v>
      </c>
    </row>
    <row r="1425" spans="1:21" x14ac:dyDescent="0.25">
      <c r="A1425" t="s">
        <v>437</v>
      </c>
      <c r="B1425" t="s">
        <v>1366</v>
      </c>
      <c r="C1425" t="s">
        <v>1367</v>
      </c>
      <c r="D1425" s="15">
        <v>1900</v>
      </c>
      <c r="E1425" s="121">
        <v>1</v>
      </c>
      <c r="F1425" t="s">
        <v>438</v>
      </c>
      <c r="G1425" s="121">
        <v>91</v>
      </c>
      <c r="H1425" t="s">
        <v>385</v>
      </c>
      <c r="I1425" t="s">
        <v>488</v>
      </c>
      <c r="J1425" t="s">
        <v>436</v>
      </c>
      <c r="K1425" t="s">
        <v>436</v>
      </c>
      <c r="L1425" s="758" t="s">
        <v>87</v>
      </c>
      <c r="M1425" t="s">
        <v>495</v>
      </c>
      <c r="N1425" s="681">
        <f t="shared" ca="1" si="94"/>
        <v>0</v>
      </c>
      <c r="O1425" s="681">
        <f t="shared" ca="1" si="94"/>
        <v>0</v>
      </c>
      <c r="P1425" s="681">
        <f t="shared" ca="1" si="94"/>
        <v>0</v>
      </c>
      <c r="Q1425" s="681">
        <f t="shared" ca="1" si="94"/>
        <v>0</v>
      </c>
      <c r="R1425" s="681">
        <f t="shared" ca="1" si="94"/>
        <v>0</v>
      </c>
      <c r="S1425" t="str">
        <f t="shared" si="95"/>
        <v>ASR_Financial_Report_SHP21Final</v>
      </c>
      <c r="T1425" s="960">
        <f t="shared" si="96"/>
        <v>44658</v>
      </c>
      <c r="U1425" t="str">
        <f t="shared" si="97"/>
        <v>Unaudited</v>
      </c>
    </row>
    <row r="1426" spans="1:21" x14ac:dyDescent="0.25">
      <c r="A1426" t="s">
        <v>437</v>
      </c>
      <c r="B1426" t="s">
        <v>1366</v>
      </c>
      <c r="C1426" t="s">
        <v>1367</v>
      </c>
      <c r="D1426" s="15">
        <v>1900</v>
      </c>
      <c r="E1426" s="121">
        <v>1</v>
      </c>
      <c r="F1426" t="s">
        <v>438</v>
      </c>
      <c r="G1426" s="121">
        <v>91</v>
      </c>
      <c r="H1426" t="s">
        <v>385</v>
      </c>
      <c r="I1426" t="s">
        <v>488</v>
      </c>
      <c r="J1426" t="s">
        <v>436</v>
      </c>
      <c r="K1426" t="s">
        <v>436</v>
      </c>
      <c r="L1426" s="758" t="s">
        <v>213</v>
      </c>
      <c r="M1426" t="s">
        <v>496</v>
      </c>
      <c r="N1426" s="681">
        <f t="shared" ca="1" si="94"/>
        <v>0</v>
      </c>
      <c r="O1426" s="681">
        <f t="shared" ca="1" si="94"/>
        <v>0</v>
      </c>
      <c r="P1426" s="681">
        <f t="shared" ca="1" si="94"/>
        <v>0</v>
      </c>
      <c r="Q1426" s="681">
        <f t="shared" ca="1" si="94"/>
        <v>0</v>
      </c>
      <c r="R1426" s="681">
        <f t="shared" ca="1" si="94"/>
        <v>0</v>
      </c>
      <c r="S1426" t="str">
        <f t="shared" si="95"/>
        <v>ASR_Financial_Report_SHP21Final</v>
      </c>
      <c r="T1426" s="960">
        <f t="shared" si="96"/>
        <v>44658</v>
      </c>
      <c r="U1426" t="str">
        <f t="shared" si="97"/>
        <v>Unaudited</v>
      </c>
    </row>
    <row r="1427" spans="1:21" x14ac:dyDescent="0.25">
      <c r="A1427" t="s">
        <v>437</v>
      </c>
      <c r="B1427" t="s">
        <v>1366</v>
      </c>
      <c r="C1427" t="s">
        <v>1367</v>
      </c>
      <c r="D1427" s="15">
        <v>1900</v>
      </c>
      <c r="E1427" s="121">
        <v>1</v>
      </c>
      <c r="F1427" t="s">
        <v>438</v>
      </c>
      <c r="G1427" s="121">
        <v>91</v>
      </c>
      <c r="H1427" t="s">
        <v>385</v>
      </c>
      <c r="I1427" t="s">
        <v>489</v>
      </c>
      <c r="J1427" t="s">
        <v>26</v>
      </c>
      <c r="K1427" t="s">
        <v>26</v>
      </c>
      <c r="L1427" s="758" t="s">
        <v>204</v>
      </c>
      <c r="M1427" t="s">
        <v>26</v>
      </c>
      <c r="N1427" s="681">
        <f t="shared" ca="1" si="94"/>
        <v>15230.15409279435</v>
      </c>
      <c r="O1427" s="681">
        <f t="shared" ca="1" si="94"/>
        <v>0</v>
      </c>
      <c r="P1427" s="681">
        <f t="shared" ca="1" si="94"/>
        <v>0</v>
      </c>
      <c r="Q1427" s="681">
        <f t="shared" ca="1" si="94"/>
        <v>0</v>
      </c>
      <c r="R1427" s="681">
        <f t="shared" ca="1" si="94"/>
        <v>0</v>
      </c>
      <c r="S1427" t="str">
        <f t="shared" si="95"/>
        <v>ASR_Financial_Report_SHP21Final</v>
      </c>
      <c r="T1427" s="960">
        <f t="shared" si="96"/>
        <v>44658</v>
      </c>
      <c r="U1427" t="str">
        <f t="shared" si="97"/>
        <v>Unaudited</v>
      </c>
    </row>
    <row r="1428" spans="1:21" x14ac:dyDescent="0.25">
      <c r="A1428" t="s">
        <v>437</v>
      </c>
      <c r="B1428" t="s">
        <v>1366</v>
      </c>
      <c r="C1428" t="s">
        <v>1367</v>
      </c>
      <c r="D1428" s="15">
        <v>1900</v>
      </c>
      <c r="E1428" s="121">
        <v>1</v>
      </c>
      <c r="F1428" t="s">
        <v>439</v>
      </c>
      <c r="G1428" s="121">
        <v>182</v>
      </c>
      <c r="H1428" t="s">
        <v>385</v>
      </c>
      <c r="I1428" t="s">
        <v>432</v>
      </c>
      <c r="J1428" t="s">
        <v>432</v>
      </c>
      <c r="K1428" t="s">
        <v>432</v>
      </c>
      <c r="M1428" t="s">
        <v>432</v>
      </c>
      <c r="N1428" s="681">
        <f t="shared" ca="1" si="94"/>
        <v>5140</v>
      </c>
      <c r="O1428" s="681">
        <f t="shared" ca="1" si="94"/>
        <v>1324</v>
      </c>
      <c r="P1428" s="681">
        <f t="shared" ca="1" si="94"/>
        <v>3816</v>
      </c>
      <c r="Q1428" s="681">
        <f t="shared" ca="1" si="94"/>
        <v>0</v>
      </c>
      <c r="R1428" s="681">
        <f t="shared" ca="1" si="94"/>
        <v>0</v>
      </c>
      <c r="S1428" t="str">
        <f t="shared" si="95"/>
        <v>ASR_Financial_Report_SHP21Final</v>
      </c>
      <c r="T1428" s="960">
        <f t="shared" si="96"/>
        <v>44658</v>
      </c>
      <c r="U1428" t="str">
        <f t="shared" si="97"/>
        <v>Unaudited</v>
      </c>
    </row>
    <row r="1429" spans="1:21" x14ac:dyDescent="0.25">
      <c r="A1429" t="s">
        <v>437</v>
      </c>
      <c r="B1429" t="s">
        <v>1366</v>
      </c>
      <c r="C1429" t="s">
        <v>1367</v>
      </c>
      <c r="D1429" s="15">
        <v>1900</v>
      </c>
      <c r="E1429" s="121">
        <v>1</v>
      </c>
      <c r="F1429" t="s">
        <v>439</v>
      </c>
      <c r="G1429" s="121">
        <v>182</v>
      </c>
      <c r="H1429" t="s">
        <v>385</v>
      </c>
      <c r="I1429" t="s">
        <v>487</v>
      </c>
      <c r="J1429" t="s">
        <v>12</v>
      </c>
      <c r="K1429" t="s">
        <v>12</v>
      </c>
      <c r="L1429" s="758">
        <v>1.1000000000000001</v>
      </c>
      <c r="M1429" t="s">
        <v>12</v>
      </c>
      <c r="N1429" s="681">
        <f t="shared" ca="1" si="94"/>
        <v>13624604.859999999</v>
      </c>
      <c r="O1429" s="681">
        <f t="shared" ca="1" si="94"/>
        <v>0</v>
      </c>
      <c r="P1429" s="681">
        <f t="shared" ca="1" si="94"/>
        <v>0</v>
      </c>
      <c r="Q1429" s="681">
        <f t="shared" ca="1" si="94"/>
        <v>0</v>
      </c>
      <c r="R1429" s="681">
        <f t="shared" ca="1" si="94"/>
        <v>0</v>
      </c>
      <c r="S1429" t="str">
        <f t="shared" si="95"/>
        <v>ASR_Financial_Report_SHP21Final</v>
      </c>
      <c r="T1429" s="960">
        <f t="shared" si="96"/>
        <v>44658</v>
      </c>
      <c r="U1429" t="str">
        <f t="shared" si="97"/>
        <v>Unaudited</v>
      </c>
    </row>
    <row r="1430" spans="1:21" x14ac:dyDescent="0.25">
      <c r="A1430" t="s">
        <v>437</v>
      </c>
      <c r="B1430" t="s">
        <v>1366</v>
      </c>
      <c r="C1430" t="s">
        <v>1367</v>
      </c>
      <c r="D1430" s="15">
        <v>1900</v>
      </c>
      <c r="E1430" s="121">
        <v>1</v>
      </c>
      <c r="F1430" t="s">
        <v>439</v>
      </c>
      <c r="G1430" s="121">
        <v>182</v>
      </c>
      <c r="H1430" t="s">
        <v>385</v>
      </c>
      <c r="I1430" t="s">
        <v>487</v>
      </c>
      <c r="J1430" t="s">
        <v>12</v>
      </c>
      <c r="K1430" t="s">
        <v>222</v>
      </c>
      <c r="L1430" s="758">
        <v>1.2</v>
      </c>
      <c r="M1430" t="s">
        <v>222</v>
      </c>
      <c r="N1430" s="681">
        <f t="shared" ca="1" si="94"/>
        <v>7005.970067878854</v>
      </c>
      <c r="O1430" s="681">
        <f t="shared" ca="1" si="94"/>
        <v>0</v>
      </c>
      <c r="P1430" s="681">
        <f t="shared" ca="1" si="94"/>
        <v>0</v>
      </c>
      <c r="Q1430" s="681">
        <f t="shared" ca="1" si="94"/>
        <v>0</v>
      </c>
      <c r="R1430" s="681">
        <f t="shared" ca="1" si="94"/>
        <v>0</v>
      </c>
      <c r="S1430" t="str">
        <f t="shared" si="95"/>
        <v>ASR_Financial_Report_SHP21Final</v>
      </c>
      <c r="T1430" s="960">
        <f t="shared" si="96"/>
        <v>44658</v>
      </c>
      <c r="U1430" t="str">
        <f t="shared" si="97"/>
        <v>Unaudited</v>
      </c>
    </row>
    <row r="1431" spans="1:21" x14ac:dyDescent="0.25">
      <c r="A1431" t="s">
        <v>437</v>
      </c>
      <c r="B1431" t="s">
        <v>1366</v>
      </c>
      <c r="C1431" t="s">
        <v>1367</v>
      </c>
      <c r="D1431" s="15">
        <v>1900</v>
      </c>
      <c r="E1431" s="121">
        <v>1</v>
      </c>
      <c r="F1431" t="s">
        <v>439</v>
      </c>
      <c r="G1431" s="121">
        <v>182</v>
      </c>
      <c r="H1431" t="s">
        <v>385</v>
      </c>
      <c r="I1431" t="s">
        <v>487</v>
      </c>
      <c r="J1431" t="s">
        <v>12</v>
      </c>
      <c r="K1431" t="s">
        <v>1304</v>
      </c>
      <c r="L1431" s="758" t="s">
        <v>1300</v>
      </c>
      <c r="M1431" t="s">
        <v>1304</v>
      </c>
      <c r="N1431" s="681">
        <f t="shared" ca="1" si="94"/>
        <v>105647.76250000001</v>
      </c>
      <c r="O1431" s="681">
        <f t="shared" ca="1" si="94"/>
        <v>0</v>
      </c>
      <c r="P1431" s="681">
        <f t="shared" ca="1" si="94"/>
        <v>0</v>
      </c>
      <c r="Q1431" s="681">
        <f t="shared" ca="1" si="94"/>
        <v>0</v>
      </c>
      <c r="R1431" s="681">
        <f t="shared" ca="1" si="94"/>
        <v>0</v>
      </c>
      <c r="S1431" t="str">
        <f t="shared" si="95"/>
        <v>ASR_Financial_Report_SHP21Final</v>
      </c>
      <c r="T1431" s="960">
        <f t="shared" si="96"/>
        <v>44658</v>
      </c>
      <c r="U1431" t="str">
        <f t="shared" si="97"/>
        <v>Unaudited</v>
      </c>
    </row>
    <row r="1432" spans="1:21" x14ac:dyDescent="0.25">
      <c r="A1432" t="s">
        <v>437</v>
      </c>
      <c r="B1432" t="s">
        <v>1366</v>
      </c>
      <c r="C1432" t="s">
        <v>1367</v>
      </c>
      <c r="D1432" s="15">
        <v>1900</v>
      </c>
      <c r="E1432" s="121">
        <v>1</v>
      </c>
      <c r="F1432" t="s">
        <v>439</v>
      </c>
      <c r="G1432" s="121">
        <v>182</v>
      </c>
      <c r="H1432" t="s">
        <v>385</v>
      </c>
      <c r="I1432" t="s">
        <v>487</v>
      </c>
      <c r="J1432" t="s">
        <v>12</v>
      </c>
      <c r="K1432" t="s">
        <v>1306</v>
      </c>
      <c r="L1432" s="758" t="s">
        <v>1305</v>
      </c>
      <c r="M1432" t="s">
        <v>1306</v>
      </c>
      <c r="N1432" s="681">
        <f t="shared" ca="1" si="94"/>
        <v>-136436.74210803758</v>
      </c>
      <c r="O1432" s="681">
        <f t="shared" ca="1" si="94"/>
        <v>0</v>
      </c>
      <c r="P1432" s="681">
        <f t="shared" ca="1" si="94"/>
        <v>0</v>
      </c>
      <c r="Q1432" s="681">
        <f t="shared" ca="1" si="94"/>
        <v>0</v>
      </c>
      <c r="R1432" s="681">
        <f t="shared" ca="1" si="94"/>
        <v>0</v>
      </c>
      <c r="S1432" t="str">
        <f t="shared" si="95"/>
        <v>ASR_Financial_Report_SHP21Final</v>
      </c>
      <c r="T1432" s="960">
        <f t="shared" si="96"/>
        <v>44658</v>
      </c>
      <c r="U1432" t="str">
        <f t="shared" si="97"/>
        <v>Unaudited</v>
      </c>
    </row>
    <row r="1433" spans="1:21" x14ac:dyDescent="0.25">
      <c r="A1433" t="s">
        <v>437</v>
      </c>
      <c r="B1433" t="s">
        <v>1366</v>
      </c>
      <c r="C1433" t="s">
        <v>1367</v>
      </c>
      <c r="D1433" s="15">
        <v>1900</v>
      </c>
      <c r="E1433" s="121">
        <v>1</v>
      </c>
      <c r="F1433" t="s">
        <v>439</v>
      </c>
      <c r="G1433" s="121">
        <v>182</v>
      </c>
      <c r="H1433" t="s">
        <v>385</v>
      </c>
      <c r="I1433" t="s">
        <v>487</v>
      </c>
      <c r="J1433" t="s">
        <v>13</v>
      </c>
      <c r="K1433" t="s">
        <v>13</v>
      </c>
      <c r="L1433" s="758" t="s">
        <v>63</v>
      </c>
      <c r="M1433" t="s">
        <v>13</v>
      </c>
      <c r="N1433" s="681">
        <f t="shared" ca="1" si="94"/>
        <v>0</v>
      </c>
      <c r="O1433" s="681">
        <f t="shared" ca="1" si="94"/>
        <v>0</v>
      </c>
      <c r="P1433" s="681">
        <f t="shared" ca="1" si="94"/>
        <v>0</v>
      </c>
      <c r="Q1433" s="681">
        <f t="shared" ca="1" si="94"/>
        <v>0</v>
      </c>
      <c r="R1433" s="681">
        <f t="shared" ca="1" si="94"/>
        <v>0</v>
      </c>
      <c r="S1433" t="str">
        <f t="shared" si="95"/>
        <v>ASR_Financial_Report_SHP21Final</v>
      </c>
      <c r="T1433" s="960">
        <f t="shared" si="96"/>
        <v>44658</v>
      </c>
      <c r="U1433" t="str">
        <f t="shared" si="97"/>
        <v>Unaudited</v>
      </c>
    </row>
    <row r="1434" spans="1:21" x14ac:dyDescent="0.25">
      <c r="A1434" t="s">
        <v>437</v>
      </c>
      <c r="B1434" t="s">
        <v>1366</v>
      </c>
      <c r="C1434" t="s">
        <v>1367</v>
      </c>
      <c r="D1434" s="15">
        <v>1900</v>
      </c>
      <c r="E1434" s="121">
        <v>1</v>
      </c>
      <c r="F1434" t="s">
        <v>439</v>
      </c>
      <c r="G1434" s="121">
        <v>182</v>
      </c>
      <c r="H1434" t="s">
        <v>385</v>
      </c>
      <c r="I1434" t="s">
        <v>488</v>
      </c>
      <c r="J1434" t="s">
        <v>433</v>
      </c>
      <c r="K1434" t="s">
        <v>777</v>
      </c>
      <c r="L1434" s="758">
        <v>2.1</v>
      </c>
      <c r="M1434" t="s">
        <v>712</v>
      </c>
      <c r="N1434" s="681">
        <f t="shared" ca="1" si="94"/>
        <v>27995</v>
      </c>
      <c r="O1434" s="681">
        <f t="shared" ca="1" si="94"/>
        <v>25746</v>
      </c>
      <c r="P1434" s="681">
        <f t="shared" ca="1" si="94"/>
        <v>2249</v>
      </c>
      <c r="Q1434" s="681">
        <f t="shared" ca="1" si="94"/>
        <v>0</v>
      </c>
      <c r="R1434" s="681">
        <f t="shared" ca="1" si="94"/>
        <v>0</v>
      </c>
      <c r="S1434" t="str">
        <f t="shared" si="95"/>
        <v>ASR_Financial_Report_SHP21Final</v>
      </c>
      <c r="T1434" s="960">
        <f t="shared" si="96"/>
        <v>44658</v>
      </c>
      <c r="U1434" t="str">
        <f t="shared" si="97"/>
        <v>Unaudited</v>
      </c>
    </row>
    <row r="1435" spans="1:21" x14ac:dyDescent="0.25">
      <c r="A1435" t="s">
        <v>437</v>
      </c>
      <c r="B1435" t="s">
        <v>1366</v>
      </c>
      <c r="C1435" t="s">
        <v>1367</v>
      </c>
      <c r="D1435" s="15">
        <v>1900</v>
      </c>
      <c r="E1435" s="121">
        <v>1</v>
      </c>
      <c r="F1435" t="s">
        <v>439</v>
      </c>
      <c r="G1435" s="121">
        <v>182</v>
      </c>
      <c r="H1435" t="s">
        <v>385</v>
      </c>
      <c r="I1435" t="s">
        <v>488</v>
      </c>
      <c r="J1435" t="s">
        <v>433</v>
      </c>
      <c r="K1435" t="s">
        <v>777</v>
      </c>
      <c r="L1435" s="758">
        <v>2.2000000000000002</v>
      </c>
      <c r="M1435" t="s">
        <v>713</v>
      </c>
      <c r="N1435" s="681">
        <f t="shared" ca="1" si="94"/>
        <v>102</v>
      </c>
      <c r="O1435" s="681">
        <f t="shared" ca="1" si="94"/>
        <v>57</v>
      </c>
      <c r="P1435" s="681">
        <f t="shared" ca="1" si="94"/>
        <v>45</v>
      </c>
      <c r="Q1435" s="681">
        <f t="shared" ca="1" si="94"/>
        <v>0</v>
      </c>
      <c r="R1435" s="681">
        <f t="shared" ca="1" si="94"/>
        <v>0</v>
      </c>
      <c r="S1435" t="str">
        <f t="shared" si="95"/>
        <v>ASR_Financial_Report_SHP21Final</v>
      </c>
      <c r="T1435" s="960">
        <f t="shared" si="96"/>
        <v>44658</v>
      </c>
      <c r="U1435" t="str">
        <f t="shared" si="97"/>
        <v>Unaudited</v>
      </c>
    </row>
    <row r="1436" spans="1:21" x14ac:dyDescent="0.25">
      <c r="A1436" t="s">
        <v>437</v>
      </c>
      <c r="B1436" t="s">
        <v>1366</v>
      </c>
      <c r="C1436" t="s">
        <v>1367</v>
      </c>
      <c r="D1436" s="15">
        <v>1900</v>
      </c>
      <c r="E1436" s="121">
        <v>1</v>
      </c>
      <c r="F1436" t="s">
        <v>439</v>
      </c>
      <c r="G1436" s="121">
        <v>182</v>
      </c>
      <c r="H1436" t="s">
        <v>385</v>
      </c>
      <c r="I1436" t="s">
        <v>488</v>
      </c>
      <c r="J1436" t="s">
        <v>433</v>
      </c>
      <c r="K1436" t="s">
        <v>777</v>
      </c>
      <c r="L1436" s="758">
        <v>2.2999999999999998</v>
      </c>
      <c r="M1436" t="s">
        <v>714</v>
      </c>
      <c r="N1436" s="681">
        <f t="shared" ca="1" si="94"/>
        <v>5524951.1399999987</v>
      </c>
      <c r="O1436" s="681">
        <f t="shared" ca="1" si="94"/>
        <v>5052630.7499999991</v>
      </c>
      <c r="P1436" s="681">
        <f t="shared" ca="1" si="94"/>
        <v>472320.39</v>
      </c>
      <c r="Q1436" s="681">
        <f t="shared" ca="1" si="94"/>
        <v>0</v>
      </c>
      <c r="R1436" s="681">
        <f t="shared" ca="1" si="94"/>
        <v>0</v>
      </c>
      <c r="S1436" t="str">
        <f t="shared" si="95"/>
        <v>ASR_Financial_Report_SHP21Final</v>
      </c>
      <c r="T1436" s="960">
        <f t="shared" si="96"/>
        <v>44658</v>
      </c>
      <c r="U1436" t="str">
        <f t="shared" si="97"/>
        <v>Unaudited</v>
      </c>
    </row>
    <row r="1437" spans="1:21" x14ac:dyDescent="0.25">
      <c r="A1437" t="s">
        <v>437</v>
      </c>
      <c r="B1437" t="s">
        <v>1366</v>
      </c>
      <c r="C1437" t="s">
        <v>1367</v>
      </c>
      <c r="D1437" s="15">
        <v>1900</v>
      </c>
      <c r="E1437" s="121">
        <v>1</v>
      </c>
      <c r="F1437" t="s">
        <v>439</v>
      </c>
      <c r="G1437" s="121">
        <v>182</v>
      </c>
      <c r="H1437" t="s">
        <v>385</v>
      </c>
      <c r="I1437" t="s">
        <v>488</v>
      </c>
      <c r="J1437" t="s">
        <v>433</v>
      </c>
      <c r="K1437" t="s">
        <v>777</v>
      </c>
      <c r="L1437" s="758">
        <v>2.4</v>
      </c>
      <c r="M1437" t="s">
        <v>715</v>
      </c>
      <c r="N1437" s="681">
        <f t="shared" ca="1" si="94"/>
        <v>2762.3400000000011</v>
      </c>
      <c r="O1437" s="681">
        <f t="shared" ca="1" si="94"/>
        <v>647.97000000000105</v>
      </c>
      <c r="P1437" s="681">
        <f t="shared" ca="1" si="94"/>
        <v>2114.37</v>
      </c>
      <c r="Q1437" s="681">
        <f t="shared" ca="1" si="94"/>
        <v>0</v>
      </c>
      <c r="R1437" s="681">
        <f t="shared" ca="1" si="94"/>
        <v>0</v>
      </c>
      <c r="S1437" t="str">
        <f t="shared" si="95"/>
        <v>ASR_Financial_Report_SHP21Final</v>
      </c>
      <c r="T1437" s="960">
        <f t="shared" si="96"/>
        <v>44658</v>
      </c>
      <c r="U1437" t="str">
        <f t="shared" si="97"/>
        <v>Unaudited</v>
      </c>
    </row>
    <row r="1438" spans="1:21" x14ac:dyDescent="0.25">
      <c r="A1438" t="s">
        <v>437</v>
      </c>
      <c r="B1438" t="s">
        <v>1366</v>
      </c>
      <c r="C1438" t="s">
        <v>1367</v>
      </c>
      <c r="D1438" s="15">
        <v>1900</v>
      </c>
      <c r="E1438" s="121">
        <v>1</v>
      </c>
      <c r="F1438" t="s">
        <v>439</v>
      </c>
      <c r="G1438" s="121">
        <v>182</v>
      </c>
      <c r="H1438" t="s">
        <v>385</v>
      </c>
      <c r="I1438" t="s">
        <v>488</v>
      </c>
      <c r="J1438" t="s">
        <v>433</v>
      </c>
      <c r="K1438" t="s">
        <v>777</v>
      </c>
      <c r="L1438" s="758">
        <v>2.5</v>
      </c>
      <c r="M1438" t="s">
        <v>757</v>
      </c>
      <c r="N1438" s="681">
        <f t="shared" ca="1" si="94"/>
        <v>1957</v>
      </c>
      <c r="O1438" s="681">
        <f t="shared" ca="1" si="94"/>
        <v>1641</v>
      </c>
      <c r="P1438" s="681">
        <f t="shared" ca="1" si="94"/>
        <v>316</v>
      </c>
      <c r="Q1438" s="681">
        <f t="shared" ca="1" si="94"/>
        <v>0</v>
      </c>
      <c r="R1438" s="681">
        <f t="shared" ca="1" si="94"/>
        <v>0</v>
      </c>
      <c r="S1438" t="str">
        <f t="shared" si="95"/>
        <v>ASR_Financial_Report_SHP21Final</v>
      </c>
      <c r="T1438" s="960">
        <f t="shared" si="96"/>
        <v>44658</v>
      </c>
      <c r="U1438" t="str">
        <f t="shared" si="97"/>
        <v>Unaudited</v>
      </c>
    </row>
    <row r="1439" spans="1:21" x14ac:dyDescent="0.25">
      <c r="A1439" t="s">
        <v>437</v>
      </c>
      <c r="B1439" t="s">
        <v>1366</v>
      </c>
      <c r="C1439" t="s">
        <v>1367</v>
      </c>
      <c r="D1439" s="15">
        <v>1900</v>
      </c>
      <c r="E1439" s="121">
        <v>1</v>
      </c>
      <c r="F1439" t="s">
        <v>439</v>
      </c>
      <c r="G1439" s="121">
        <v>182</v>
      </c>
      <c r="H1439" t="s">
        <v>385</v>
      </c>
      <c r="I1439" t="s">
        <v>488</v>
      </c>
      <c r="J1439" t="s">
        <v>433</v>
      </c>
      <c r="K1439" t="s">
        <v>777</v>
      </c>
      <c r="L1439" s="758">
        <v>2.6</v>
      </c>
      <c r="M1439" t="s">
        <v>186</v>
      </c>
      <c r="N1439" s="681">
        <f t="shared" ca="1" si="94"/>
        <v>436279.76</v>
      </c>
      <c r="O1439" s="681">
        <f t="shared" ca="1" si="94"/>
        <v>331541.77</v>
      </c>
      <c r="P1439" s="681">
        <f t="shared" ca="1" si="94"/>
        <v>104737.98999999999</v>
      </c>
      <c r="Q1439" s="681">
        <f t="shared" ca="1" si="94"/>
        <v>0</v>
      </c>
      <c r="R1439" s="681">
        <f t="shared" ca="1" si="94"/>
        <v>0</v>
      </c>
      <c r="S1439" t="str">
        <f t="shared" si="95"/>
        <v>ASR_Financial_Report_SHP21Final</v>
      </c>
      <c r="T1439" s="960">
        <f t="shared" si="96"/>
        <v>44658</v>
      </c>
      <c r="U1439" t="str">
        <f t="shared" si="97"/>
        <v>Unaudited</v>
      </c>
    </row>
    <row r="1440" spans="1:21" x14ac:dyDescent="0.25">
      <c r="A1440" t="s">
        <v>437</v>
      </c>
      <c r="B1440" t="s">
        <v>1366</v>
      </c>
      <c r="C1440" t="s">
        <v>1367</v>
      </c>
      <c r="D1440" s="15">
        <v>1900</v>
      </c>
      <c r="E1440" s="121">
        <v>1</v>
      </c>
      <c r="F1440" t="s">
        <v>439</v>
      </c>
      <c r="G1440" s="121">
        <v>182</v>
      </c>
      <c r="H1440" t="s">
        <v>385</v>
      </c>
      <c r="I1440" t="s">
        <v>488</v>
      </c>
      <c r="J1440" t="s">
        <v>433</v>
      </c>
      <c r="K1440" t="s">
        <v>777</v>
      </c>
      <c r="L1440" s="758">
        <v>2.7</v>
      </c>
      <c r="M1440" t="s">
        <v>778</v>
      </c>
      <c r="N1440" s="681">
        <f t="shared" ca="1" si="94"/>
        <v>51538.649868471126</v>
      </c>
      <c r="O1440" s="681">
        <f t="shared" ca="1" si="94"/>
        <v>46535.851531381799</v>
      </c>
      <c r="P1440" s="681">
        <f t="shared" ca="1" si="94"/>
        <v>5002.7983370893235</v>
      </c>
      <c r="Q1440" s="681">
        <f t="shared" ca="1" si="94"/>
        <v>0</v>
      </c>
      <c r="R1440" s="681">
        <f t="shared" ca="1" si="94"/>
        <v>0</v>
      </c>
      <c r="S1440" t="str">
        <f t="shared" si="95"/>
        <v>ASR_Financial_Report_SHP21Final</v>
      </c>
      <c r="T1440" s="960">
        <f t="shared" si="96"/>
        <v>44658</v>
      </c>
      <c r="U1440" t="str">
        <f t="shared" si="97"/>
        <v>Unaudited</v>
      </c>
    </row>
    <row r="1441" spans="1:21" x14ac:dyDescent="0.25">
      <c r="A1441" t="s">
        <v>437</v>
      </c>
      <c r="B1441" t="s">
        <v>1366</v>
      </c>
      <c r="C1441" t="s">
        <v>1367</v>
      </c>
      <c r="D1441" s="15">
        <v>1900</v>
      </c>
      <c r="E1441" s="121">
        <v>1</v>
      </c>
      <c r="F1441" t="s">
        <v>439</v>
      </c>
      <c r="G1441" s="121">
        <v>182</v>
      </c>
      <c r="H1441" t="s">
        <v>385</v>
      </c>
      <c r="I1441" t="s">
        <v>488</v>
      </c>
      <c r="J1441" t="s">
        <v>433</v>
      </c>
      <c r="K1441" t="s">
        <v>777</v>
      </c>
      <c r="L1441" s="758">
        <v>2.8</v>
      </c>
      <c r="M1441" t="s">
        <v>779</v>
      </c>
      <c r="N1441" s="681">
        <f t="shared" ca="1" si="94"/>
        <v>0</v>
      </c>
      <c r="O1441" s="681">
        <f t="shared" ca="1" si="94"/>
        <v>0</v>
      </c>
      <c r="P1441" s="681">
        <f t="shared" ca="1" si="94"/>
        <v>0</v>
      </c>
      <c r="Q1441" s="681">
        <f t="shared" ca="1" si="94"/>
        <v>0</v>
      </c>
      <c r="R1441" s="681">
        <f t="shared" ca="1" si="94"/>
        <v>0</v>
      </c>
      <c r="S1441" t="str">
        <f t="shared" si="95"/>
        <v>ASR_Financial_Report_SHP21Final</v>
      </c>
      <c r="T1441" s="960">
        <f t="shared" si="96"/>
        <v>44658</v>
      </c>
      <c r="U1441" t="str">
        <f t="shared" si="97"/>
        <v>Unaudited</v>
      </c>
    </row>
    <row r="1442" spans="1:21" x14ac:dyDescent="0.25">
      <c r="A1442" t="s">
        <v>437</v>
      </c>
      <c r="B1442" t="s">
        <v>1366</v>
      </c>
      <c r="C1442" t="s">
        <v>1367</v>
      </c>
      <c r="D1442" s="15">
        <v>1900</v>
      </c>
      <c r="E1442" s="121">
        <v>1</v>
      </c>
      <c r="F1442" t="s">
        <v>439</v>
      </c>
      <c r="G1442" s="121">
        <v>182</v>
      </c>
      <c r="H1442" t="s">
        <v>385</v>
      </c>
      <c r="I1442" t="s">
        <v>488</v>
      </c>
      <c r="J1442" t="s">
        <v>433</v>
      </c>
      <c r="K1442" t="s">
        <v>777</v>
      </c>
      <c r="L1442" s="758">
        <v>2.9</v>
      </c>
      <c r="M1442" t="s">
        <v>760</v>
      </c>
      <c r="N1442" s="681">
        <f t="shared" ca="1" si="94"/>
        <v>0</v>
      </c>
      <c r="O1442" s="681">
        <f t="shared" ca="1" si="94"/>
        <v>0</v>
      </c>
      <c r="P1442" s="681">
        <f t="shared" ca="1" si="94"/>
        <v>0</v>
      </c>
      <c r="Q1442" s="681">
        <f t="shared" ca="1" si="94"/>
        <v>0</v>
      </c>
      <c r="R1442" s="681">
        <f t="shared" ca="1" si="94"/>
        <v>0</v>
      </c>
      <c r="S1442" t="str">
        <f t="shared" si="95"/>
        <v>ASR_Financial_Report_SHP21Final</v>
      </c>
      <c r="T1442" s="960">
        <f t="shared" si="96"/>
        <v>44658</v>
      </c>
      <c r="U1442" t="str">
        <f t="shared" si="97"/>
        <v>Unaudited</v>
      </c>
    </row>
    <row r="1443" spans="1:21" x14ac:dyDescent="0.25">
      <c r="A1443" t="s">
        <v>437</v>
      </c>
      <c r="B1443" t="s">
        <v>1366</v>
      </c>
      <c r="C1443" t="s">
        <v>1367</v>
      </c>
      <c r="D1443" s="15">
        <v>1900</v>
      </c>
      <c r="E1443" s="121">
        <v>1</v>
      </c>
      <c r="F1443" t="s">
        <v>439</v>
      </c>
      <c r="G1443" s="121">
        <v>182</v>
      </c>
      <c r="H1443" t="s">
        <v>385</v>
      </c>
      <c r="I1443" t="s">
        <v>488</v>
      </c>
      <c r="J1443" t="s">
        <v>433</v>
      </c>
      <c r="K1443" t="s">
        <v>223</v>
      </c>
      <c r="L1443" s="758">
        <v>2.11</v>
      </c>
      <c r="M1443" t="s">
        <v>228</v>
      </c>
      <c r="N1443" s="681">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2354143.54</v>
      </c>
      <c r="O1443" s="681">
        <f t="shared" ca="1" si="98"/>
        <v>182837.16999999998</v>
      </c>
      <c r="P1443" s="681">
        <f t="shared" ca="1" si="98"/>
        <v>2171306.37</v>
      </c>
      <c r="Q1443" s="681">
        <f t="shared" ca="1" si="98"/>
        <v>0</v>
      </c>
      <c r="R1443" s="681">
        <f t="shared" ca="1" si="98"/>
        <v>0</v>
      </c>
      <c r="S1443" t="str">
        <f t="shared" si="95"/>
        <v>ASR_Financial_Report_SHP21Final</v>
      </c>
      <c r="T1443" s="960">
        <f t="shared" si="96"/>
        <v>44658</v>
      </c>
      <c r="U1443" t="str">
        <f t="shared" si="97"/>
        <v>Unaudited</v>
      </c>
    </row>
    <row r="1444" spans="1:21" x14ac:dyDescent="0.25">
      <c r="A1444" t="s">
        <v>437</v>
      </c>
      <c r="B1444" t="s">
        <v>1366</v>
      </c>
      <c r="C1444" t="s">
        <v>1367</v>
      </c>
      <c r="D1444" s="15">
        <v>1900</v>
      </c>
      <c r="E1444" s="121">
        <v>1</v>
      </c>
      <c r="F1444" t="s">
        <v>439</v>
      </c>
      <c r="G1444" s="121">
        <v>182</v>
      </c>
      <c r="H1444" t="s">
        <v>385</v>
      </c>
      <c r="I1444" t="s">
        <v>488</v>
      </c>
      <c r="J1444" t="s">
        <v>433</v>
      </c>
      <c r="K1444" t="s">
        <v>223</v>
      </c>
      <c r="L1444" s="758">
        <v>2.12</v>
      </c>
      <c r="M1444" t="s">
        <v>552</v>
      </c>
      <c r="N1444" s="681">
        <f t="shared" ca="1" si="98"/>
        <v>3282164.4300000388</v>
      </c>
      <c r="O1444" s="681">
        <f t="shared" ca="1" si="98"/>
        <v>75690.45</v>
      </c>
      <c r="P1444" s="681">
        <f t="shared" ca="1" si="98"/>
        <v>3206473.9800000386</v>
      </c>
      <c r="Q1444" s="681">
        <f t="shared" ca="1" si="98"/>
        <v>0</v>
      </c>
      <c r="R1444" s="681">
        <f t="shared" ca="1" si="98"/>
        <v>0</v>
      </c>
      <c r="S1444" t="str">
        <f t="shared" si="95"/>
        <v>ASR_Financial_Report_SHP21Final</v>
      </c>
      <c r="T1444" s="960">
        <f t="shared" si="96"/>
        <v>44658</v>
      </c>
      <c r="U1444" t="str">
        <f t="shared" si="97"/>
        <v>Unaudited</v>
      </c>
    </row>
    <row r="1445" spans="1:21" x14ac:dyDescent="0.25">
      <c r="A1445" t="s">
        <v>437</v>
      </c>
      <c r="B1445" t="s">
        <v>1366</v>
      </c>
      <c r="C1445" t="s">
        <v>1367</v>
      </c>
      <c r="D1445" s="15">
        <v>1900</v>
      </c>
      <c r="E1445" s="121">
        <v>1</v>
      </c>
      <c r="F1445" t="s">
        <v>439</v>
      </c>
      <c r="G1445" s="121">
        <v>182</v>
      </c>
      <c r="H1445" t="s">
        <v>385</v>
      </c>
      <c r="I1445" t="s">
        <v>488</v>
      </c>
      <c r="J1445" t="s">
        <v>433</v>
      </c>
      <c r="K1445" t="s">
        <v>223</v>
      </c>
      <c r="L1445" s="758">
        <v>2.13</v>
      </c>
      <c r="M1445" t="s">
        <v>229</v>
      </c>
      <c r="N1445" s="681">
        <f t="shared" ca="1" si="98"/>
        <v>176959.73</v>
      </c>
      <c r="O1445" s="681">
        <f t="shared" ca="1" si="98"/>
        <v>16537.41</v>
      </c>
      <c r="P1445" s="681">
        <f t="shared" ca="1" si="98"/>
        <v>160422.32</v>
      </c>
      <c r="Q1445" s="681">
        <f t="shared" ca="1" si="98"/>
        <v>0</v>
      </c>
      <c r="R1445" s="681">
        <f t="shared" ca="1" si="98"/>
        <v>0</v>
      </c>
      <c r="S1445" t="str">
        <f t="shared" si="95"/>
        <v>ASR_Financial_Report_SHP21Final</v>
      </c>
      <c r="T1445" s="960">
        <f t="shared" si="96"/>
        <v>44658</v>
      </c>
      <c r="U1445" t="str">
        <f t="shared" si="97"/>
        <v>Unaudited</v>
      </c>
    </row>
    <row r="1446" spans="1:21" x14ac:dyDescent="0.25">
      <c r="A1446" t="s">
        <v>437</v>
      </c>
      <c r="B1446" t="s">
        <v>1366</v>
      </c>
      <c r="C1446" t="s">
        <v>1367</v>
      </c>
      <c r="D1446" s="15">
        <v>1900</v>
      </c>
      <c r="E1446" s="121">
        <v>1</v>
      </c>
      <c r="F1446" t="s">
        <v>439</v>
      </c>
      <c r="G1446" s="121">
        <v>182</v>
      </c>
      <c r="H1446" t="s">
        <v>385</v>
      </c>
      <c r="I1446" t="s">
        <v>488</v>
      </c>
      <c r="J1446" t="s">
        <v>433</v>
      </c>
      <c r="K1446" t="s">
        <v>223</v>
      </c>
      <c r="L1446" s="758">
        <v>2.14</v>
      </c>
      <c r="M1446" t="s">
        <v>556</v>
      </c>
      <c r="N1446" s="681">
        <f t="shared" ca="1" si="98"/>
        <v>78734.299999999799</v>
      </c>
      <c r="O1446" s="681">
        <f t="shared" ca="1" si="98"/>
        <v>65104.259999999798</v>
      </c>
      <c r="P1446" s="681">
        <f t="shared" ca="1" si="98"/>
        <v>13630.04</v>
      </c>
      <c r="Q1446" s="681">
        <f t="shared" ca="1" si="98"/>
        <v>0</v>
      </c>
      <c r="R1446" s="681">
        <f t="shared" ca="1" si="98"/>
        <v>0</v>
      </c>
      <c r="S1446" t="str">
        <f t="shared" si="95"/>
        <v>ASR_Financial_Report_SHP21Final</v>
      </c>
      <c r="T1446" s="960">
        <f t="shared" si="96"/>
        <v>44658</v>
      </c>
      <c r="U1446" t="str">
        <f t="shared" si="97"/>
        <v>Unaudited</v>
      </c>
    </row>
    <row r="1447" spans="1:21" x14ac:dyDescent="0.25">
      <c r="A1447" t="s">
        <v>437</v>
      </c>
      <c r="B1447" t="s">
        <v>1366</v>
      </c>
      <c r="C1447" t="s">
        <v>1367</v>
      </c>
      <c r="D1447" s="15">
        <v>1900</v>
      </c>
      <c r="E1447" s="121">
        <v>1</v>
      </c>
      <c r="F1447" t="s">
        <v>439</v>
      </c>
      <c r="G1447" s="121">
        <v>182</v>
      </c>
      <c r="H1447" t="s">
        <v>385</v>
      </c>
      <c r="I1447" t="s">
        <v>488</v>
      </c>
      <c r="J1447" t="s">
        <v>433</v>
      </c>
      <c r="K1447" t="s">
        <v>223</v>
      </c>
      <c r="L1447" s="758">
        <v>2.15</v>
      </c>
      <c r="M1447" t="s">
        <v>20</v>
      </c>
      <c r="N1447" s="681">
        <f t="shared" ca="1" si="98"/>
        <v>35682.03</v>
      </c>
      <c r="O1447" s="681">
        <f t="shared" ca="1" si="98"/>
        <v>15026.85</v>
      </c>
      <c r="P1447" s="681">
        <f t="shared" ca="1" si="98"/>
        <v>20655.18</v>
      </c>
      <c r="Q1447" s="681">
        <f t="shared" ca="1" si="98"/>
        <v>0</v>
      </c>
      <c r="R1447" s="681">
        <f t="shared" ca="1" si="98"/>
        <v>0</v>
      </c>
      <c r="S1447" t="str">
        <f t="shared" si="95"/>
        <v>ASR_Financial_Report_SHP21Final</v>
      </c>
      <c r="T1447" s="960">
        <f t="shared" si="96"/>
        <v>44658</v>
      </c>
      <c r="U1447" t="str">
        <f t="shared" si="97"/>
        <v>Unaudited</v>
      </c>
    </row>
    <row r="1448" spans="1:21" x14ac:dyDescent="0.25">
      <c r="A1448" t="s">
        <v>437</v>
      </c>
      <c r="B1448" t="s">
        <v>1366</v>
      </c>
      <c r="C1448" t="s">
        <v>1367</v>
      </c>
      <c r="D1448" s="15">
        <v>1900</v>
      </c>
      <c r="E1448" s="121">
        <v>1</v>
      </c>
      <c r="F1448" t="s">
        <v>439</v>
      </c>
      <c r="G1448" s="121">
        <v>182</v>
      </c>
      <c r="H1448" t="s">
        <v>385</v>
      </c>
      <c r="I1448" t="s">
        <v>488</v>
      </c>
      <c r="J1448" t="s">
        <v>433</v>
      </c>
      <c r="K1448" t="s">
        <v>223</v>
      </c>
      <c r="L1448" s="758">
        <v>2.16</v>
      </c>
      <c r="M1448" t="s">
        <v>780</v>
      </c>
      <c r="N1448" s="681">
        <f t="shared" ca="1" si="98"/>
        <v>343743.10541394231</v>
      </c>
      <c r="O1448" s="681">
        <f t="shared" ca="1" si="98"/>
        <v>54344.666615063739</v>
      </c>
      <c r="P1448" s="681">
        <f t="shared" ca="1" si="98"/>
        <v>289398.43879887857</v>
      </c>
      <c r="Q1448" s="681">
        <f t="shared" ca="1" si="98"/>
        <v>0</v>
      </c>
      <c r="R1448" s="681">
        <f t="shared" ca="1" si="98"/>
        <v>0</v>
      </c>
      <c r="S1448" t="str">
        <f t="shared" si="95"/>
        <v>ASR_Financial_Report_SHP21Final</v>
      </c>
      <c r="T1448" s="960">
        <f t="shared" si="96"/>
        <v>44658</v>
      </c>
      <c r="U1448" t="str">
        <f t="shared" si="97"/>
        <v>Unaudited</v>
      </c>
    </row>
    <row r="1449" spans="1:21" x14ac:dyDescent="0.25">
      <c r="A1449" t="s">
        <v>437</v>
      </c>
      <c r="B1449" t="s">
        <v>1366</v>
      </c>
      <c r="C1449" t="s">
        <v>1367</v>
      </c>
      <c r="D1449" s="15">
        <v>1900</v>
      </c>
      <c r="E1449" s="121">
        <v>1</v>
      </c>
      <c r="F1449" t="s">
        <v>439</v>
      </c>
      <c r="G1449" s="121">
        <v>182</v>
      </c>
      <c r="H1449" t="s">
        <v>385</v>
      </c>
      <c r="I1449" t="s">
        <v>488</v>
      </c>
      <c r="J1449" t="s">
        <v>433</v>
      </c>
      <c r="K1449" t="s">
        <v>223</v>
      </c>
      <c r="L1449" s="758">
        <v>2.17</v>
      </c>
      <c r="M1449" t="s">
        <v>1033</v>
      </c>
      <c r="N1449" s="681">
        <f t="shared" ca="1" si="98"/>
        <v>0</v>
      </c>
      <c r="O1449" s="681">
        <f t="shared" ca="1" si="98"/>
        <v>0</v>
      </c>
      <c r="P1449" s="681">
        <f t="shared" ca="1" si="98"/>
        <v>0</v>
      </c>
      <c r="Q1449" s="681">
        <f t="shared" ca="1" si="98"/>
        <v>0</v>
      </c>
      <c r="R1449" s="681">
        <f t="shared" ca="1" si="98"/>
        <v>0</v>
      </c>
      <c r="S1449" t="str">
        <f t="shared" si="95"/>
        <v>ASR_Financial_Report_SHP21Final</v>
      </c>
      <c r="T1449" s="960">
        <f t="shared" si="96"/>
        <v>44658</v>
      </c>
      <c r="U1449" t="str">
        <f t="shared" si="97"/>
        <v>Unaudited</v>
      </c>
    </row>
    <row r="1450" spans="1:21" x14ac:dyDescent="0.25">
      <c r="A1450" t="s">
        <v>437</v>
      </c>
      <c r="B1450" t="s">
        <v>1366</v>
      </c>
      <c r="C1450" t="s">
        <v>1367</v>
      </c>
      <c r="D1450" s="15">
        <v>1900</v>
      </c>
      <c r="E1450" s="121">
        <v>1</v>
      </c>
      <c r="F1450" t="s">
        <v>439</v>
      </c>
      <c r="G1450" s="121">
        <v>182</v>
      </c>
      <c r="H1450" t="s">
        <v>385</v>
      </c>
      <c r="I1450" t="s">
        <v>488</v>
      </c>
      <c r="J1450" t="s">
        <v>433</v>
      </c>
      <c r="K1450" t="s">
        <v>223</v>
      </c>
      <c r="L1450" s="758">
        <v>2.1800000000000002</v>
      </c>
      <c r="M1450" t="s">
        <v>648</v>
      </c>
      <c r="N1450" s="681">
        <f t="shared" ca="1" si="98"/>
        <v>254860.58999999979</v>
      </c>
      <c r="O1450" s="681">
        <f t="shared" ca="1" si="98"/>
        <v>108596.3799999998</v>
      </c>
      <c r="P1450" s="681">
        <f t="shared" ca="1" si="98"/>
        <v>146264.21</v>
      </c>
      <c r="Q1450" s="681">
        <f t="shared" ca="1" si="98"/>
        <v>0</v>
      </c>
      <c r="R1450" s="681">
        <f t="shared" ca="1" si="98"/>
        <v>0</v>
      </c>
      <c r="S1450" t="str">
        <f t="shared" si="95"/>
        <v>ASR_Financial_Report_SHP21Final</v>
      </c>
      <c r="T1450" s="960">
        <f t="shared" si="96"/>
        <v>44658</v>
      </c>
      <c r="U1450" t="str">
        <f t="shared" si="97"/>
        <v>Unaudited</v>
      </c>
    </row>
    <row r="1451" spans="1:21" x14ac:dyDescent="0.25">
      <c r="A1451" t="s">
        <v>437</v>
      </c>
      <c r="B1451" t="s">
        <v>1366</v>
      </c>
      <c r="C1451" t="s">
        <v>1367</v>
      </c>
      <c r="D1451" s="15">
        <v>1900</v>
      </c>
      <c r="E1451" s="121">
        <v>1</v>
      </c>
      <c r="F1451" t="s">
        <v>439</v>
      </c>
      <c r="G1451" s="121">
        <v>182</v>
      </c>
      <c r="H1451" t="s">
        <v>385</v>
      </c>
      <c r="I1451" t="s">
        <v>488</v>
      </c>
      <c r="J1451" t="s">
        <v>433</v>
      </c>
      <c r="K1451" t="s">
        <v>223</v>
      </c>
      <c r="L1451" s="758">
        <v>2.19</v>
      </c>
      <c r="M1451" t="s">
        <v>218</v>
      </c>
      <c r="N1451" s="681">
        <f t="shared" ca="1" si="98"/>
        <v>-2.2204460492503506E-16</v>
      </c>
      <c r="O1451" s="681">
        <f t="shared" ca="1" si="98"/>
        <v>0</v>
      </c>
      <c r="P1451" s="681">
        <f t="shared" ca="1" si="98"/>
        <v>-2.2204460492503506E-16</v>
      </c>
      <c r="Q1451" s="681">
        <f t="shared" ca="1" si="98"/>
        <v>0</v>
      </c>
      <c r="R1451" s="681">
        <f t="shared" ca="1" si="98"/>
        <v>0</v>
      </c>
      <c r="S1451" t="str">
        <f t="shared" si="95"/>
        <v>ASR_Financial_Report_SHP21Final</v>
      </c>
      <c r="T1451" s="960">
        <f t="shared" si="96"/>
        <v>44658</v>
      </c>
      <c r="U1451" t="str">
        <f t="shared" si="97"/>
        <v>Unaudited</v>
      </c>
    </row>
    <row r="1452" spans="1:21" x14ac:dyDescent="0.25">
      <c r="A1452" t="s">
        <v>437</v>
      </c>
      <c r="B1452" t="s">
        <v>1366</v>
      </c>
      <c r="C1452" t="s">
        <v>1367</v>
      </c>
      <c r="D1452" s="15">
        <v>1900</v>
      </c>
      <c r="E1452" s="121">
        <v>1</v>
      </c>
      <c r="F1452" t="s">
        <v>439</v>
      </c>
      <c r="G1452" s="121">
        <v>182</v>
      </c>
      <c r="H1452" t="s">
        <v>385</v>
      </c>
      <c r="I1452" t="s">
        <v>488</v>
      </c>
      <c r="J1452" t="s">
        <v>433</v>
      </c>
      <c r="K1452" t="s">
        <v>223</v>
      </c>
      <c r="L1452" s="758" t="s">
        <v>691</v>
      </c>
      <c r="M1452" t="s">
        <v>230</v>
      </c>
      <c r="N1452" s="681">
        <f t="shared" ca="1" si="98"/>
        <v>49733.032771872189</v>
      </c>
      <c r="O1452" s="681">
        <f t="shared" ca="1" si="98"/>
        <v>3759.2298555352882</v>
      </c>
      <c r="P1452" s="681">
        <f t="shared" ca="1" si="98"/>
        <v>45973.802916336899</v>
      </c>
      <c r="Q1452" s="681">
        <f t="shared" ca="1" si="98"/>
        <v>0</v>
      </c>
      <c r="R1452" s="681">
        <f t="shared" ca="1" si="98"/>
        <v>0</v>
      </c>
      <c r="S1452" t="str">
        <f t="shared" si="95"/>
        <v>ASR_Financial_Report_SHP21Final</v>
      </c>
      <c r="T1452" s="960">
        <f t="shared" si="96"/>
        <v>44658</v>
      </c>
      <c r="U1452" t="str">
        <f t="shared" si="97"/>
        <v>Unaudited</v>
      </c>
    </row>
    <row r="1453" spans="1:21" x14ac:dyDescent="0.25">
      <c r="A1453" t="s">
        <v>437</v>
      </c>
      <c r="B1453" t="s">
        <v>1366</v>
      </c>
      <c r="C1453" t="s">
        <v>1367</v>
      </c>
      <c r="D1453" s="15">
        <v>1900</v>
      </c>
      <c r="E1453" s="121">
        <v>1</v>
      </c>
      <c r="F1453" t="s">
        <v>439</v>
      </c>
      <c r="G1453" s="121">
        <v>182</v>
      </c>
      <c r="H1453" t="s">
        <v>385</v>
      </c>
      <c r="I1453" t="s">
        <v>488</v>
      </c>
      <c r="J1453" t="s">
        <v>433</v>
      </c>
      <c r="K1453" t="s">
        <v>223</v>
      </c>
      <c r="L1453" s="758">
        <v>2.21</v>
      </c>
      <c r="M1453" t="s">
        <v>466</v>
      </c>
      <c r="N1453" s="681">
        <f t="shared" ca="1" si="98"/>
        <v>-8363.214464916131</v>
      </c>
      <c r="O1453" s="681">
        <f t="shared" ca="1" si="98"/>
        <v>-3698.4607567335597</v>
      </c>
      <c r="P1453" s="681">
        <f t="shared" ca="1" si="98"/>
        <v>-4664.7537081825703</v>
      </c>
      <c r="Q1453" s="681">
        <f t="shared" ca="1" si="98"/>
        <v>0</v>
      </c>
      <c r="R1453" s="681">
        <f t="shared" ca="1" si="98"/>
        <v>0</v>
      </c>
      <c r="S1453" t="str">
        <f t="shared" si="95"/>
        <v>ASR_Financial_Report_SHP21Final</v>
      </c>
      <c r="T1453" s="960">
        <f t="shared" si="96"/>
        <v>44658</v>
      </c>
      <c r="U1453" t="str">
        <f t="shared" si="97"/>
        <v>Unaudited</v>
      </c>
    </row>
    <row r="1454" spans="1:21" x14ac:dyDescent="0.25">
      <c r="A1454" t="s">
        <v>437</v>
      </c>
      <c r="B1454" t="s">
        <v>1366</v>
      </c>
      <c r="C1454" t="s">
        <v>1367</v>
      </c>
      <c r="D1454" s="15">
        <v>1900</v>
      </c>
      <c r="E1454" s="121">
        <v>1</v>
      </c>
      <c r="F1454" t="s">
        <v>439</v>
      </c>
      <c r="G1454" s="121">
        <v>182</v>
      </c>
      <c r="H1454" t="s">
        <v>385</v>
      </c>
      <c r="I1454" t="s">
        <v>488</v>
      </c>
      <c r="J1454" t="s">
        <v>433</v>
      </c>
      <c r="K1454" t="s">
        <v>6</v>
      </c>
      <c r="L1454" s="758" t="s">
        <v>70</v>
      </c>
      <c r="M1454" t="s">
        <v>188</v>
      </c>
      <c r="N1454" s="681">
        <f t="shared" ca="1" si="98"/>
        <v>11886.71</v>
      </c>
      <c r="O1454" s="681">
        <f t="shared" ca="1" si="98"/>
        <v>9481.9499999999989</v>
      </c>
      <c r="P1454" s="681">
        <f t="shared" ca="1" si="98"/>
        <v>2404.7599999999998</v>
      </c>
      <c r="Q1454" s="681">
        <f t="shared" ca="1" si="98"/>
        <v>0</v>
      </c>
      <c r="R1454" s="681">
        <f t="shared" ca="1" si="98"/>
        <v>0</v>
      </c>
      <c r="S1454" t="str">
        <f t="shared" si="95"/>
        <v>ASR_Financial_Report_SHP21Final</v>
      </c>
      <c r="T1454" s="960">
        <f t="shared" si="96"/>
        <v>44658</v>
      </c>
      <c r="U1454" t="str">
        <f t="shared" si="97"/>
        <v>Unaudited</v>
      </c>
    </row>
    <row r="1455" spans="1:21" x14ac:dyDescent="0.25">
      <c r="A1455" t="s">
        <v>437</v>
      </c>
      <c r="B1455" t="s">
        <v>1366</v>
      </c>
      <c r="C1455" t="s">
        <v>1367</v>
      </c>
      <c r="D1455" s="15">
        <v>1900</v>
      </c>
      <c r="E1455" s="121">
        <v>1</v>
      </c>
      <c r="F1455" t="s">
        <v>439</v>
      </c>
      <c r="G1455" s="121">
        <v>182</v>
      </c>
      <c r="H1455" t="s">
        <v>385</v>
      </c>
      <c r="I1455" t="s">
        <v>488</v>
      </c>
      <c r="J1455" t="s">
        <v>433</v>
      </c>
      <c r="K1455" t="s">
        <v>6</v>
      </c>
      <c r="L1455" s="758" t="s">
        <v>71</v>
      </c>
      <c r="M1455" t="s">
        <v>231</v>
      </c>
      <c r="N1455" s="681">
        <f t="shared" ca="1" si="98"/>
        <v>0</v>
      </c>
      <c r="O1455" s="681">
        <f t="shared" ca="1" si="98"/>
        <v>0</v>
      </c>
      <c r="P1455" s="681">
        <f t="shared" ca="1" si="98"/>
        <v>0</v>
      </c>
      <c r="Q1455" s="681">
        <f t="shared" ca="1" si="98"/>
        <v>0</v>
      </c>
      <c r="R1455" s="681">
        <f t="shared" ca="1" si="98"/>
        <v>0</v>
      </c>
      <c r="S1455" t="str">
        <f t="shared" si="95"/>
        <v>ASR_Financial_Report_SHP21Final</v>
      </c>
      <c r="T1455" s="960">
        <f t="shared" si="96"/>
        <v>44658</v>
      </c>
      <c r="U1455" t="str">
        <f t="shared" si="97"/>
        <v>Unaudited</v>
      </c>
    </row>
    <row r="1456" spans="1:21" x14ac:dyDescent="0.25">
      <c r="A1456" t="s">
        <v>437</v>
      </c>
      <c r="B1456" t="s">
        <v>1366</v>
      </c>
      <c r="C1456" t="s">
        <v>1367</v>
      </c>
      <c r="D1456" s="15">
        <v>1900</v>
      </c>
      <c r="E1456" s="121">
        <v>1</v>
      </c>
      <c r="F1456" t="s">
        <v>439</v>
      </c>
      <c r="G1456" s="121">
        <v>182</v>
      </c>
      <c r="H1456" t="s">
        <v>385</v>
      </c>
      <c r="I1456" t="s">
        <v>488</v>
      </c>
      <c r="J1456" t="s">
        <v>433</v>
      </c>
      <c r="K1456" t="s">
        <v>6</v>
      </c>
      <c r="L1456" s="758" t="s">
        <v>72</v>
      </c>
      <c r="M1456" t="s">
        <v>164</v>
      </c>
      <c r="N1456" s="681">
        <f t="shared" ca="1" si="98"/>
        <v>61.671972040703274</v>
      </c>
      <c r="O1456" s="681">
        <f t="shared" ca="1" si="98"/>
        <v>60.334725246833827</v>
      </c>
      <c r="P1456" s="681">
        <f t="shared" ca="1" si="98"/>
        <v>1.3372467938694488</v>
      </c>
      <c r="Q1456" s="681">
        <f t="shared" ca="1" si="98"/>
        <v>0</v>
      </c>
      <c r="R1456" s="681">
        <f t="shared" ca="1" si="98"/>
        <v>0</v>
      </c>
      <c r="S1456" t="str">
        <f t="shared" si="95"/>
        <v>ASR_Financial_Report_SHP21Final</v>
      </c>
      <c r="T1456" s="960">
        <f t="shared" si="96"/>
        <v>44658</v>
      </c>
      <c r="U1456" t="str">
        <f t="shared" si="97"/>
        <v>Unaudited</v>
      </c>
    </row>
    <row r="1457" spans="1:21" x14ac:dyDescent="0.25">
      <c r="A1457" t="s">
        <v>437</v>
      </c>
      <c r="B1457" t="s">
        <v>1366</v>
      </c>
      <c r="C1457" t="s">
        <v>1367</v>
      </c>
      <c r="D1457" s="15">
        <v>1900</v>
      </c>
      <c r="E1457" s="121">
        <v>1</v>
      </c>
      <c r="F1457" t="s">
        <v>439</v>
      </c>
      <c r="G1457" s="121">
        <v>182</v>
      </c>
      <c r="H1457" t="s">
        <v>385</v>
      </c>
      <c r="I1457" t="s">
        <v>488</v>
      </c>
      <c r="J1457" t="s">
        <v>433</v>
      </c>
      <c r="K1457" t="s">
        <v>6</v>
      </c>
      <c r="L1457" s="758">
        <v>3.4</v>
      </c>
      <c r="M1457" t="s">
        <v>461</v>
      </c>
      <c r="N1457" s="681">
        <f t="shared" ca="1" si="98"/>
        <v>0</v>
      </c>
      <c r="O1457" s="681">
        <f t="shared" ca="1" si="98"/>
        <v>0</v>
      </c>
      <c r="P1457" s="681">
        <f t="shared" ca="1" si="98"/>
        <v>0</v>
      </c>
      <c r="Q1457" s="681">
        <f t="shared" ca="1" si="98"/>
        <v>0</v>
      </c>
      <c r="R1457" s="681">
        <f t="shared" ca="1" si="98"/>
        <v>0</v>
      </c>
      <c r="S1457" t="str">
        <f t="shared" si="95"/>
        <v>ASR_Financial_Report_SHP21Final</v>
      </c>
      <c r="T1457" s="960">
        <f t="shared" si="96"/>
        <v>44658</v>
      </c>
      <c r="U1457" t="str">
        <f t="shared" si="97"/>
        <v>Unaudited</v>
      </c>
    </row>
    <row r="1458" spans="1:21" x14ac:dyDescent="0.25">
      <c r="A1458" t="s">
        <v>437</v>
      </c>
      <c r="B1458" t="s">
        <v>1366</v>
      </c>
      <c r="C1458" t="s">
        <v>1367</v>
      </c>
      <c r="D1458" s="15">
        <v>1900</v>
      </c>
      <c r="E1458" s="121">
        <v>1</v>
      </c>
      <c r="F1458" t="s">
        <v>439</v>
      </c>
      <c r="G1458" s="121">
        <v>182</v>
      </c>
      <c r="H1458" t="s">
        <v>385</v>
      </c>
      <c r="I1458" t="s">
        <v>488</v>
      </c>
      <c r="J1458" t="s">
        <v>433</v>
      </c>
      <c r="K1458" t="s">
        <v>434</v>
      </c>
      <c r="L1458" s="758">
        <v>4.5</v>
      </c>
      <c r="M1458" t="s">
        <v>32</v>
      </c>
      <c r="N1458" s="681">
        <f t="shared" ca="1" si="98"/>
        <v>0</v>
      </c>
      <c r="O1458" s="681">
        <f t="shared" ca="1" si="98"/>
        <v>0</v>
      </c>
      <c r="P1458" s="681">
        <f t="shared" ca="1" si="98"/>
        <v>0</v>
      </c>
      <c r="Q1458" s="681">
        <f t="shared" ca="1" si="98"/>
        <v>0</v>
      </c>
      <c r="R1458" s="681">
        <f t="shared" ca="1" si="98"/>
        <v>0</v>
      </c>
      <c r="S1458" t="str">
        <f t="shared" si="95"/>
        <v>ASR_Financial_Report_SHP21Final</v>
      </c>
      <c r="T1458" s="960">
        <f t="shared" si="96"/>
        <v>44658</v>
      </c>
      <c r="U1458" t="str">
        <f t="shared" si="97"/>
        <v>Unaudited</v>
      </c>
    </row>
    <row r="1459" spans="1:21" x14ac:dyDescent="0.25">
      <c r="A1459" t="s">
        <v>437</v>
      </c>
      <c r="B1459" t="s">
        <v>1366</v>
      </c>
      <c r="C1459" t="s">
        <v>1367</v>
      </c>
      <c r="D1459" s="15">
        <v>1900</v>
      </c>
      <c r="E1459" s="121">
        <v>1</v>
      </c>
      <c r="F1459" t="s">
        <v>439</v>
      </c>
      <c r="G1459" s="121">
        <v>182</v>
      </c>
      <c r="H1459" t="s">
        <v>385</v>
      </c>
      <c r="I1459" t="s">
        <v>488</v>
      </c>
      <c r="J1459" t="s">
        <v>433</v>
      </c>
      <c r="K1459" t="s">
        <v>434</v>
      </c>
      <c r="L1459" s="758" t="s">
        <v>925</v>
      </c>
      <c r="M1459" t="s">
        <v>916</v>
      </c>
      <c r="N1459" s="681">
        <f t="shared" ca="1" si="98"/>
        <v>0</v>
      </c>
      <c r="O1459" s="681">
        <f t="shared" ca="1" si="98"/>
        <v>0</v>
      </c>
      <c r="P1459" s="681">
        <f t="shared" ca="1" si="98"/>
        <v>0</v>
      </c>
      <c r="Q1459" s="681">
        <f t="shared" ca="1" si="98"/>
        <v>0</v>
      </c>
      <c r="R1459" s="681">
        <f t="shared" ca="1" si="98"/>
        <v>0</v>
      </c>
      <c r="S1459" t="str">
        <f t="shared" si="95"/>
        <v>ASR_Financial_Report_SHP21Final</v>
      </c>
      <c r="T1459" s="960">
        <f t="shared" si="96"/>
        <v>44658</v>
      </c>
      <c r="U1459" t="str">
        <f t="shared" si="97"/>
        <v>Unaudited</v>
      </c>
    </row>
    <row r="1460" spans="1:21" x14ac:dyDescent="0.25">
      <c r="A1460" t="s">
        <v>437</v>
      </c>
      <c r="B1460" t="s">
        <v>1366</v>
      </c>
      <c r="C1460" t="s">
        <v>1367</v>
      </c>
      <c r="D1460" s="15">
        <v>1900</v>
      </c>
      <c r="E1460" s="121">
        <v>1</v>
      </c>
      <c r="F1460" t="s">
        <v>439</v>
      </c>
      <c r="G1460" s="121">
        <v>182</v>
      </c>
      <c r="H1460" t="s">
        <v>385</v>
      </c>
      <c r="I1460" t="s">
        <v>488</v>
      </c>
      <c r="J1460" t="s">
        <v>433</v>
      </c>
      <c r="K1460" t="s">
        <v>434</v>
      </c>
      <c r="L1460" s="758" t="s">
        <v>193</v>
      </c>
      <c r="M1460" t="s">
        <v>40</v>
      </c>
      <c r="N1460" s="681">
        <f t="shared" ca="1" si="98"/>
        <v>0</v>
      </c>
      <c r="O1460" s="681">
        <f t="shared" ca="1" si="98"/>
        <v>0</v>
      </c>
      <c r="P1460" s="681">
        <f t="shared" ca="1" si="98"/>
        <v>0</v>
      </c>
      <c r="Q1460" s="681">
        <f t="shared" ca="1" si="98"/>
        <v>0</v>
      </c>
      <c r="R1460" s="681">
        <f t="shared" ca="1" si="98"/>
        <v>0</v>
      </c>
      <c r="S1460" t="str">
        <f t="shared" si="95"/>
        <v>ASR_Financial_Report_SHP21Final</v>
      </c>
      <c r="T1460" s="960">
        <f t="shared" si="96"/>
        <v>44658</v>
      </c>
      <c r="U1460" t="str">
        <f t="shared" si="97"/>
        <v>Unaudited</v>
      </c>
    </row>
    <row r="1461" spans="1:21" x14ac:dyDescent="0.25">
      <c r="A1461" t="s">
        <v>437</v>
      </c>
      <c r="B1461" t="s">
        <v>1366</v>
      </c>
      <c r="C1461" t="s">
        <v>1367</v>
      </c>
      <c r="D1461" s="15">
        <v>1900</v>
      </c>
      <c r="E1461" s="121">
        <v>1</v>
      </c>
      <c r="F1461" t="s">
        <v>439</v>
      </c>
      <c r="G1461" s="121">
        <v>182</v>
      </c>
      <c r="H1461" t="s">
        <v>385</v>
      </c>
      <c r="I1461" t="s">
        <v>488</v>
      </c>
      <c r="J1461" t="s">
        <v>433</v>
      </c>
      <c r="K1461" t="s">
        <v>434</v>
      </c>
      <c r="L1461" s="758" t="s">
        <v>192</v>
      </c>
      <c r="M1461" t="s">
        <v>329</v>
      </c>
      <c r="N1461" s="681">
        <f t="shared" ca="1" si="98"/>
        <v>0</v>
      </c>
      <c r="O1461" s="681">
        <f t="shared" ca="1" si="98"/>
        <v>0</v>
      </c>
      <c r="P1461" s="681">
        <f t="shared" ca="1" si="98"/>
        <v>0</v>
      </c>
      <c r="Q1461" s="681">
        <f t="shared" ca="1" si="98"/>
        <v>0</v>
      </c>
      <c r="R1461" s="681">
        <f t="shared" ca="1" si="98"/>
        <v>0</v>
      </c>
      <c r="S1461" t="str">
        <f t="shared" si="95"/>
        <v>ASR_Financial_Report_SHP21Final</v>
      </c>
      <c r="T1461" s="960">
        <f t="shared" si="96"/>
        <v>44658</v>
      </c>
      <c r="U1461" t="str">
        <f t="shared" si="97"/>
        <v>Unaudited</v>
      </c>
    </row>
    <row r="1462" spans="1:21" x14ac:dyDescent="0.25">
      <c r="A1462" t="s">
        <v>437</v>
      </c>
      <c r="B1462" t="s">
        <v>1366</v>
      </c>
      <c r="C1462" t="s">
        <v>1367</v>
      </c>
      <c r="D1462" s="15">
        <v>1900</v>
      </c>
      <c r="E1462" s="121">
        <v>1</v>
      </c>
      <c r="F1462" t="s">
        <v>439</v>
      </c>
      <c r="G1462" s="121">
        <v>182</v>
      </c>
      <c r="H1462" t="s">
        <v>385</v>
      </c>
      <c r="I1462" t="s">
        <v>488</v>
      </c>
      <c r="J1462" t="s">
        <v>450</v>
      </c>
      <c r="K1462" t="s">
        <v>435</v>
      </c>
      <c r="L1462" s="758" t="s">
        <v>79</v>
      </c>
      <c r="M1462" t="s">
        <v>27</v>
      </c>
      <c r="N1462" s="681">
        <f t="shared" ca="1" si="98"/>
        <v>667233.7631380565</v>
      </c>
      <c r="O1462" s="681">
        <f t="shared" ca="1" si="98"/>
        <v>205577.44508897286</v>
      </c>
      <c r="P1462" s="681">
        <f t="shared" ca="1" si="98"/>
        <v>461656.31804908358</v>
      </c>
      <c r="Q1462" s="681">
        <f t="shared" ca="1" si="98"/>
        <v>0</v>
      </c>
      <c r="R1462" s="681">
        <f t="shared" ca="1" si="98"/>
        <v>0</v>
      </c>
      <c r="S1462" t="str">
        <f t="shared" si="95"/>
        <v>ASR_Financial_Report_SHP21Final</v>
      </c>
      <c r="T1462" s="960">
        <f t="shared" si="96"/>
        <v>44658</v>
      </c>
      <c r="U1462" t="str">
        <f t="shared" si="97"/>
        <v>Unaudited</v>
      </c>
    </row>
    <row r="1463" spans="1:21" x14ac:dyDescent="0.25">
      <c r="A1463" t="s">
        <v>437</v>
      </c>
      <c r="B1463" t="s">
        <v>1366</v>
      </c>
      <c r="C1463" t="s">
        <v>1367</v>
      </c>
      <c r="D1463" s="15">
        <v>1900</v>
      </c>
      <c r="E1463" s="121">
        <v>1</v>
      </c>
      <c r="F1463" t="s">
        <v>439</v>
      </c>
      <c r="G1463" s="121">
        <v>182</v>
      </c>
      <c r="H1463" t="s">
        <v>385</v>
      </c>
      <c r="I1463" t="s">
        <v>488</v>
      </c>
      <c r="J1463" t="s">
        <v>450</v>
      </c>
      <c r="K1463" t="s">
        <v>435</v>
      </c>
      <c r="L1463" s="758" t="s">
        <v>80</v>
      </c>
      <c r="M1463" t="s">
        <v>97</v>
      </c>
      <c r="N1463" s="681">
        <f t="shared" ca="1" si="98"/>
        <v>155948.93841252863</v>
      </c>
      <c r="O1463" s="681">
        <f t="shared" ca="1" si="98"/>
        <v>40663.446354530395</v>
      </c>
      <c r="P1463" s="681">
        <f t="shared" ca="1" si="98"/>
        <v>115285.49205799824</v>
      </c>
      <c r="Q1463" s="681">
        <f t="shared" ca="1" si="98"/>
        <v>0</v>
      </c>
      <c r="R1463" s="681">
        <f t="shared" ca="1" si="98"/>
        <v>0</v>
      </c>
      <c r="S1463" t="str">
        <f t="shared" si="95"/>
        <v>ASR_Financial_Report_SHP21Final</v>
      </c>
      <c r="T1463" s="960">
        <f t="shared" si="96"/>
        <v>44658</v>
      </c>
      <c r="U1463" t="str">
        <f t="shared" si="97"/>
        <v>Unaudited</v>
      </c>
    </row>
    <row r="1464" spans="1:21" x14ac:dyDescent="0.25">
      <c r="A1464" t="s">
        <v>437</v>
      </c>
      <c r="B1464" t="s">
        <v>1366</v>
      </c>
      <c r="C1464" t="s">
        <v>1367</v>
      </c>
      <c r="D1464" s="15">
        <v>1900</v>
      </c>
      <c r="E1464" s="121">
        <v>1</v>
      </c>
      <c r="F1464" t="s">
        <v>439</v>
      </c>
      <c r="G1464" s="121">
        <v>182</v>
      </c>
      <c r="H1464" t="s">
        <v>385</v>
      </c>
      <c r="I1464" t="s">
        <v>488</v>
      </c>
      <c r="J1464" t="s">
        <v>450</v>
      </c>
      <c r="K1464" t="s">
        <v>435</v>
      </c>
      <c r="L1464" s="758" t="s">
        <v>81</v>
      </c>
      <c r="M1464" t="s">
        <v>98</v>
      </c>
      <c r="N1464" s="681">
        <f t="shared" ca="1" si="98"/>
        <v>147665.45048725183</v>
      </c>
      <c r="O1464" s="681">
        <f t="shared" ca="1" si="98"/>
        <v>38036.781409556701</v>
      </c>
      <c r="P1464" s="681">
        <f t="shared" ca="1" si="98"/>
        <v>109628.66907769513</v>
      </c>
      <c r="Q1464" s="681">
        <f t="shared" ca="1" si="98"/>
        <v>0</v>
      </c>
      <c r="R1464" s="681">
        <f t="shared" ca="1" si="98"/>
        <v>0</v>
      </c>
      <c r="S1464" t="str">
        <f t="shared" si="95"/>
        <v>ASR_Financial_Report_SHP21Final</v>
      </c>
      <c r="T1464" s="960">
        <f t="shared" si="96"/>
        <v>44658</v>
      </c>
      <c r="U1464" t="str">
        <f t="shared" si="97"/>
        <v>Unaudited</v>
      </c>
    </row>
    <row r="1465" spans="1:21" x14ac:dyDescent="0.25">
      <c r="A1465" t="s">
        <v>437</v>
      </c>
      <c r="B1465" t="s">
        <v>1366</v>
      </c>
      <c r="C1465" t="s">
        <v>1367</v>
      </c>
      <c r="D1465" s="15">
        <v>1900</v>
      </c>
      <c r="E1465" s="121">
        <v>1</v>
      </c>
      <c r="F1465" t="s">
        <v>439</v>
      </c>
      <c r="G1465" s="121">
        <v>182</v>
      </c>
      <c r="H1465" t="s">
        <v>385</v>
      </c>
      <c r="I1465" t="s">
        <v>488</v>
      </c>
      <c r="J1465" t="s">
        <v>450</v>
      </c>
      <c r="K1465" t="s">
        <v>435</v>
      </c>
      <c r="L1465" s="758" t="s">
        <v>82</v>
      </c>
      <c r="M1465" t="s">
        <v>99</v>
      </c>
      <c r="N1465" s="681">
        <f t="shared" ca="1" si="98"/>
        <v>2192.7837095345153</v>
      </c>
      <c r="O1465" s="681">
        <f t="shared" ca="1" si="98"/>
        <v>564.8337804326261</v>
      </c>
      <c r="P1465" s="681">
        <f t="shared" ca="1" si="98"/>
        <v>1627.9499291018892</v>
      </c>
      <c r="Q1465" s="681">
        <f t="shared" ca="1" si="98"/>
        <v>0</v>
      </c>
      <c r="R1465" s="681">
        <f t="shared" ca="1" si="98"/>
        <v>0</v>
      </c>
      <c r="S1465" t="str">
        <f t="shared" si="95"/>
        <v>ASR_Financial_Report_SHP21Final</v>
      </c>
      <c r="T1465" s="960">
        <f t="shared" si="96"/>
        <v>44658</v>
      </c>
      <c r="U1465" t="str">
        <f t="shared" si="97"/>
        <v>Unaudited</v>
      </c>
    </row>
    <row r="1466" spans="1:21" x14ac:dyDescent="0.25">
      <c r="A1466" t="s">
        <v>437</v>
      </c>
      <c r="B1466" t="s">
        <v>1366</v>
      </c>
      <c r="C1466" t="s">
        <v>1367</v>
      </c>
      <c r="D1466" s="15">
        <v>1900</v>
      </c>
      <c r="E1466" s="121">
        <v>1</v>
      </c>
      <c r="F1466" t="s">
        <v>439</v>
      </c>
      <c r="G1466" s="121">
        <v>182</v>
      </c>
      <c r="H1466" t="s">
        <v>385</v>
      </c>
      <c r="I1466" t="s">
        <v>488</v>
      </c>
      <c r="J1466" t="s">
        <v>450</v>
      </c>
      <c r="K1466" t="s">
        <v>435</v>
      </c>
      <c r="L1466" s="758" t="s">
        <v>216</v>
      </c>
      <c r="M1466" t="s">
        <v>100</v>
      </c>
      <c r="N1466" s="681">
        <f t="shared" ca="1" si="98"/>
        <v>-5765.9102169151611</v>
      </c>
      <c r="O1466" s="681">
        <f t="shared" ca="1" si="98"/>
        <v>-1485.2266784427379</v>
      </c>
      <c r="P1466" s="681">
        <f t="shared" ca="1" si="98"/>
        <v>-4280.6835384724236</v>
      </c>
      <c r="Q1466" s="681">
        <f t="shared" ca="1" si="98"/>
        <v>0</v>
      </c>
      <c r="R1466" s="681">
        <f t="shared" ca="1" si="98"/>
        <v>0</v>
      </c>
      <c r="S1466" t="str">
        <f t="shared" si="95"/>
        <v>ASR_Financial_Report_SHP21Final</v>
      </c>
      <c r="T1466" s="960">
        <f t="shared" si="96"/>
        <v>44658</v>
      </c>
      <c r="U1466" t="str">
        <f t="shared" si="97"/>
        <v>Unaudited</v>
      </c>
    </row>
    <row r="1467" spans="1:21" x14ac:dyDescent="0.25">
      <c r="A1467" t="s">
        <v>437</v>
      </c>
      <c r="B1467" t="s">
        <v>1366</v>
      </c>
      <c r="C1467" t="s">
        <v>1367</v>
      </c>
      <c r="D1467" s="15">
        <v>1900</v>
      </c>
      <c r="E1467" s="121">
        <v>1</v>
      </c>
      <c r="F1467" t="s">
        <v>439</v>
      </c>
      <c r="G1467" s="121">
        <v>182</v>
      </c>
      <c r="H1467" t="s">
        <v>385</v>
      </c>
      <c r="I1467" t="s">
        <v>488</v>
      </c>
      <c r="J1467" t="s">
        <v>450</v>
      </c>
      <c r="K1467" t="s">
        <v>435</v>
      </c>
      <c r="L1467" s="758" t="s">
        <v>215</v>
      </c>
      <c r="M1467" t="s">
        <v>28</v>
      </c>
      <c r="N1467" s="681">
        <f t="shared" ca="1" si="98"/>
        <v>43.409771190675876</v>
      </c>
      <c r="O1467" s="681">
        <f t="shared" ca="1" si="98"/>
        <v>11.181816547948415</v>
      </c>
      <c r="P1467" s="681">
        <f t="shared" ca="1" si="98"/>
        <v>32.227954642727461</v>
      </c>
      <c r="Q1467" s="681">
        <f t="shared" ca="1" si="98"/>
        <v>0</v>
      </c>
      <c r="R1467" s="681">
        <f t="shared" ca="1" si="98"/>
        <v>0</v>
      </c>
      <c r="S1467" t="str">
        <f t="shared" si="95"/>
        <v>ASR_Financial_Report_SHP21Final</v>
      </c>
      <c r="T1467" s="960">
        <f t="shared" si="96"/>
        <v>44658</v>
      </c>
      <c r="U1467" t="str">
        <f t="shared" si="97"/>
        <v>Unaudited</v>
      </c>
    </row>
    <row r="1468" spans="1:21" x14ac:dyDescent="0.25">
      <c r="A1468" t="s">
        <v>437</v>
      </c>
      <c r="B1468" t="s">
        <v>1366</v>
      </c>
      <c r="C1468" t="s">
        <v>1367</v>
      </c>
      <c r="D1468" s="15">
        <v>1900</v>
      </c>
      <c r="E1468" s="121">
        <v>1</v>
      </c>
      <c r="F1468" t="s">
        <v>439</v>
      </c>
      <c r="G1468" s="121">
        <v>182</v>
      </c>
      <c r="H1468" t="s">
        <v>385</v>
      </c>
      <c r="I1468" t="s">
        <v>488</v>
      </c>
      <c r="J1468" t="s">
        <v>436</v>
      </c>
      <c r="K1468" t="s">
        <v>436</v>
      </c>
      <c r="L1468" s="758" t="s">
        <v>84</v>
      </c>
      <c r="M1468" t="s">
        <v>327</v>
      </c>
      <c r="N1468" s="681">
        <f t="shared" ca="1" si="98"/>
        <v>0</v>
      </c>
      <c r="O1468" s="681">
        <f t="shared" ca="1" si="98"/>
        <v>0</v>
      </c>
      <c r="P1468" s="681">
        <f t="shared" ca="1" si="98"/>
        <v>0</v>
      </c>
      <c r="Q1468" s="681">
        <f t="shared" ca="1" si="98"/>
        <v>0</v>
      </c>
      <c r="R1468" s="681">
        <f t="shared" ca="1" si="98"/>
        <v>0</v>
      </c>
      <c r="S1468" t="str">
        <f t="shared" si="95"/>
        <v>ASR_Financial_Report_SHP21Final</v>
      </c>
      <c r="T1468" s="960">
        <f t="shared" si="96"/>
        <v>44658</v>
      </c>
      <c r="U1468" t="str">
        <f t="shared" si="97"/>
        <v>Unaudited</v>
      </c>
    </row>
    <row r="1469" spans="1:21" x14ac:dyDescent="0.25">
      <c r="A1469" t="s">
        <v>437</v>
      </c>
      <c r="B1469" t="s">
        <v>1366</v>
      </c>
      <c r="C1469" t="s">
        <v>1367</v>
      </c>
      <c r="D1469" s="15">
        <v>1900</v>
      </c>
      <c r="E1469" s="121">
        <v>1</v>
      </c>
      <c r="F1469" t="s">
        <v>439</v>
      </c>
      <c r="G1469" s="121">
        <v>182</v>
      </c>
      <c r="H1469" t="s">
        <v>385</v>
      </c>
      <c r="I1469" t="s">
        <v>488</v>
      </c>
      <c r="J1469" t="s">
        <v>436</v>
      </c>
      <c r="K1469" t="s">
        <v>436</v>
      </c>
      <c r="L1469" s="758" t="s">
        <v>85</v>
      </c>
      <c r="M1469" t="s">
        <v>325</v>
      </c>
      <c r="N1469" s="681">
        <f t="shared" ca="1" si="98"/>
        <v>0</v>
      </c>
      <c r="O1469" s="681">
        <f t="shared" ca="1" si="98"/>
        <v>0</v>
      </c>
      <c r="P1469" s="681">
        <f t="shared" ca="1" si="98"/>
        <v>0</v>
      </c>
      <c r="Q1469" s="681">
        <f t="shared" ca="1" si="98"/>
        <v>0</v>
      </c>
      <c r="R1469" s="681">
        <f t="shared" ca="1" si="98"/>
        <v>0</v>
      </c>
      <c r="S1469" t="str">
        <f t="shared" si="95"/>
        <v>ASR_Financial_Report_SHP21Final</v>
      </c>
      <c r="T1469" s="960">
        <f t="shared" si="96"/>
        <v>44658</v>
      </c>
      <c r="U1469" t="str">
        <f t="shared" si="97"/>
        <v>Unaudited</v>
      </c>
    </row>
    <row r="1470" spans="1:21" x14ac:dyDescent="0.25">
      <c r="A1470" t="s">
        <v>437</v>
      </c>
      <c r="B1470" t="s">
        <v>1366</v>
      </c>
      <c r="C1470" t="s">
        <v>1367</v>
      </c>
      <c r="D1470" s="15">
        <v>1900</v>
      </c>
      <c r="E1470" s="121">
        <v>1</v>
      </c>
      <c r="F1470" t="s">
        <v>439</v>
      </c>
      <c r="G1470" s="121">
        <v>182</v>
      </c>
      <c r="H1470" t="s">
        <v>385</v>
      </c>
      <c r="I1470" t="s">
        <v>488</v>
      </c>
      <c r="J1470" t="s">
        <v>436</v>
      </c>
      <c r="K1470" t="s">
        <v>436</v>
      </c>
      <c r="L1470" s="758" t="s">
        <v>86</v>
      </c>
      <c r="M1470" t="s">
        <v>494</v>
      </c>
      <c r="N1470" s="681">
        <f t="shared" ca="1" si="98"/>
        <v>0</v>
      </c>
      <c r="O1470" s="681">
        <f t="shared" ca="1" si="98"/>
        <v>0</v>
      </c>
      <c r="P1470" s="681">
        <f t="shared" ca="1" si="98"/>
        <v>0</v>
      </c>
      <c r="Q1470" s="681">
        <f t="shared" ca="1" si="98"/>
        <v>0</v>
      </c>
      <c r="R1470" s="681">
        <f t="shared" ca="1" si="98"/>
        <v>0</v>
      </c>
      <c r="S1470" t="str">
        <f t="shared" si="95"/>
        <v>ASR_Financial_Report_SHP21Final</v>
      </c>
      <c r="T1470" s="960">
        <f t="shared" si="96"/>
        <v>44658</v>
      </c>
      <c r="U1470" t="str">
        <f t="shared" si="97"/>
        <v>Unaudited</v>
      </c>
    </row>
    <row r="1471" spans="1:21" x14ac:dyDescent="0.25">
      <c r="A1471" t="s">
        <v>437</v>
      </c>
      <c r="B1471" t="s">
        <v>1366</v>
      </c>
      <c r="C1471" t="s">
        <v>1367</v>
      </c>
      <c r="D1471" s="15">
        <v>1900</v>
      </c>
      <c r="E1471" s="121">
        <v>1</v>
      </c>
      <c r="F1471" t="s">
        <v>439</v>
      </c>
      <c r="G1471" s="121">
        <v>182</v>
      </c>
      <c r="H1471" t="s">
        <v>385</v>
      </c>
      <c r="I1471" t="s">
        <v>488</v>
      </c>
      <c r="J1471" t="s">
        <v>436</v>
      </c>
      <c r="K1471" t="s">
        <v>436</v>
      </c>
      <c r="L1471" s="758" t="s">
        <v>87</v>
      </c>
      <c r="M1471" t="s">
        <v>495</v>
      </c>
      <c r="N1471" s="681">
        <f t="shared" ca="1" si="98"/>
        <v>0</v>
      </c>
      <c r="O1471" s="681">
        <f t="shared" ca="1" si="98"/>
        <v>0</v>
      </c>
      <c r="P1471" s="681">
        <f t="shared" ca="1" si="98"/>
        <v>0</v>
      </c>
      <c r="Q1471" s="681">
        <f t="shared" ca="1" si="98"/>
        <v>0</v>
      </c>
      <c r="R1471" s="681">
        <f t="shared" ca="1" si="98"/>
        <v>0</v>
      </c>
      <c r="S1471" t="str">
        <f t="shared" si="95"/>
        <v>ASR_Financial_Report_SHP21Final</v>
      </c>
      <c r="T1471" s="960">
        <f t="shared" si="96"/>
        <v>44658</v>
      </c>
      <c r="U1471" t="str">
        <f t="shared" si="97"/>
        <v>Unaudited</v>
      </c>
    </row>
    <row r="1472" spans="1:21" x14ac:dyDescent="0.25">
      <c r="A1472" t="s">
        <v>437</v>
      </c>
      <c r="B1472" t="s">
        <v>1366</v>
      </c>
      <c r="C1472" t="s">
        <v>1367</v>
      </c>
      <c r="D1472" s="15">
        <v>1900</v>
      </c>
      <c r="E1472" s="121">
        <v>1</v>
      </c>
      <c r="F1472" t="s">
        <v>439</v>
      </c>
      <c r="G1472" s="121">
        <v>182</v>
      </c>
      <c r="H1472" t="s">
        <v>385</v>
      </c>
      <c r="I1472" t="s">
        <v>488</v>
      </c>
      <c r="J1472" t="s">
        <v>436</v>
      </c>
      <c r="K1472" t="s">
        <v>436</v>
      </c>
      <c r="L1472" s="758" t="s">
        <v>213</v>
      </c>
      <c r="M1472" t="s">
        <v>496</v>
      </c>
      <c r="N1472" s="681">
        <f t="shared" ca="1" si="98"/>
        <v>0</v>
      </c>
      <c r="O1472" s="681">
        <f t="shared" ca="1" si="98"/>
        <v>0</v>
      </c>
      <c r="P1472" s="681">
        <f t="shared" ca="1" si="98"/>
        <v>0</v>
      </c>
      <c r="Q1472" s="681">
        <f t="shared" ca="1" si="98"/>
        <v>0</v>
      </c>
      <c r="R1472" s="681">
        <f t="shared" ca="1" si="98"/>
        <v>0</v>
      </c>
      <c r="S1472" t="str">
        <f t="shared" si="95"/>
        <v>ASR_Financial_Report_SHP21Final</v>
      </c>
      <c r="T1472" s="960">
        <f t="shared" si="96"/>
        <v>44658</v>
      </c>
      <c r="U1472" t="str">
        <f t="shared" si="97"/>
        <v>Unaudited</v>
      </c>
    </row>
    <row r="1473" spans="1:21" x14ac:dyDescent="0.25">
      <c r="A1473" t="s">
        <v>437</v>
      </c>
      <c r="B1473" t="s">
        <v>1366</v>
      </c>
      <c r="C1473" t="s">
        <v>1367</v>
      </c>
      <c r="D1473" s="15">
        <v>1900</v>
      </c>
      <c r="E1473" s="121">
        <v>1</v>
      </c>
      <c r="F1473" t="s">
        <v>439</v>
      </c>
      <c r="G1473" s="121">
        <v>182</v>
      </c>
      <c r="H1473" t="s">
        <v>385</v>
      </c>
      <c r="I1473" t="s">
        <v>489</v>
      </c>
      <c r="J1473" t="s">
        <v>26</v>
      </c>
      <c r="K1473" t="s">
        <v>26</v>
      </c>
      <c r="L1473" s="758" t="s">
        <v>204</v>
      </c>
      <c r="M1473" t="s">
        <v>26</v>
      </c>
      <c r="N1473" s="681">
        <f t="shared" ca="1" si="98"/>
        <v>9404.2891586375081</v>
      </c>
      <c r="O1473" s="681">
        <f t="shared" ca="1" si="98"/>
        <v>0</v>
      </c>
      <c r="P1473" s="681">
        <f t="shared" ca="1" si="98"/>
        <v>0</v>
      </c>
      <c r="Q1473" s="681">
        <f t="shared" ca="1" si="98"/>
        <v>0</v>
      </c>
      <c r="R1473" s="681">
        <f t="shared" ca="1" si="98"/>
        <v>0</v>
      </c>
      <c r="S1473" t="str">
        <f t="shared" si="95"/>
        <v>ASR_Financial_Report_SHP21Final</v>
      </c>
      <c r="T1473" s="960">
        <f t="shared" si="96"/>
        <v>44658</v>
      </c>
      <c r="U1473" t="str">
        <f t="shared" si="97"/>
        <v>Unaudited</v>
      </c>
    </row>
    <row r="1474" spans="1:21" x14ac:dyDescent="0.25">
      <c r="A1474" t="s">
        <v>437</v>
      </c>
      <c r="B1474" t="s">
        <v>1366</v>
      </c>
      <c r="C1474" t="s">
        <v>1367</v>
      </c>
      <c r="D1474" s="15">
        <v>1900</v>
      </c>
      <c r="E1474" s="121">
        <v>1</v>
      </c>
      <c r="F1474" t="s">
        <v>440</v>
      </c>
      <c r="G1474" s="121">
        <v>274</v>
      </c>
      <c r="H1474" t="s">
        <v>385</v>
      </c>
      <c r="I1474" t="s">
        <v>432</v>
      </c>
      <c r="J1474" t="s">
        <v>432</v>
      </c>
      <c r="K1474" t="s">
        <v>432</v>
      </c>
      <c r="M1474" t="s">
        <v>432</v>
      </c>
      <c r="N1474" s="681">
        <f t="shared" ca="1" si="98"/>
        <v>5435</v>
      </c>
      <c r="O1474" s="681">
        <f t="shared" ca="1" si="98"/>
        <v>1439</v>
      </c>
      <c r="P1474" s="681">
        <f t="shared" ca="1" si="98"/>
        <v>3996</v>
      </c>
      <c r="Q1474" s="681">
        <f t="shared" ca="1" si="98"/>
        <v>0</v>
      </c>
      <c r="R1474" s="681">
        <f t="shared" ca="1" si="98"/>
        <v>0</v>
      </c>
      <c r="S1474" t="str">
        <f t="shared" ref="S1474:S1537" si="99">file_name</f>
        <v>ASR_Financial_Report_SHP21Final</v>
      </c>
      <c r="T1474" s="960">
        <f t="shared" ref="T1474:T1537" si="100">file_date</f>
        <v>44658</v>
      </c>
      <c r="U1474" t="str">
        <f t="shared" ref="U1474:U1537" si="101">status</f>
        <v>Unaudited</v>
      </c>
    </row>
    <row r="1475" spans="1:21" x14ac:dyDescent="0.25">
      <c r="A1475" t="s">
        <v>437</v>
      </c>
      <c r="B1475" t="s">
        <v>1366</v>
      </c>
      <c r="C1475" t="s">
        <v>1367</v>
      </c>
      <c r="D1475" s="15">
        <v>1900</v>
      </c>
      <c r="E1475" s="121">
        <v>1</v>
      </c>
      <c r="F1475" t="s">
        <v>440</v>
      </c>
      <c r="G1475" s="121">
        <v>274</v>
      </c>
      <c r="H1475" t="s">
        <v>385</v>
      </c>
      <c r="I1475" t="s">
        <v>487</v>
      </c>
      <c r="J1475" t="s">
        <v>12</v>
      </c>
      <c r="K1475" t="s">
        <v>12</v>
      </c>
      <c r="L1475" s="758">
        <v>1.1000000000000001</v>
      </c>
      <c r="M1475" t="s">
        <v>12</v>
      </c>
      <c r="N1475" s="681">
        <f t="shared" ca="1" si="98"/>
        <v>14497856.08</v>
      </c>
      <c r="O1475" s="681">
        <f t="shared" ca="1" si="98"/>
        <v>0</v>
      </c>
      <c r="P1475" s="681">
        <f t="shared" ca="1" si="98"/>
        <v>0</v>
      </c>
      <c r="Q1475" s="681">
        <f t="shared" ca="1" si="98"/>
        <v>0</v>
      </c>
      <c r="R1475" s="681">
        <f t="shared" ca="1" si="98"/>
        <v>0</v>
      </c>
      <c r="S1475" t="str">
        <f t="shared" si="99"/>
        <v>ASR_Financial_Report_SHP21Final</v>
      </c>
      <c r="T1475" s="960">
        <f t="shared" si="100"/>
        <v>44658</v>
      </c>
      <c r="U1475" t="str">
        <f t="shared" si="101"/>
        <v>Unaudited</v>
      </c>
    </row>
    <row r="1476" spans="1:21" x14ac:dyDescent="0.25">
      <c r="A1476" t="s">
        <v>437</v>
      </c>
      <c r="B1476" t="s">
        <v>1366</v>
      </c>
      <c r="C1476" t="s">
        <v>1367</v>
      </c>
      <c r="D1476" s="15">
        <v>1900</v>
      </c>
      <c r="E1476" s="121">
        <v>1</v>
      </c>
      <c r="F1476" t="s">
        <v>440</v>
      </c>
      <c r="G1476" s="121">
        <v>274</v>
      </c>
      <c r="H1476" t="s">
        <v>385</v>
      </c>
      <c r="I1476" t="s">
        <v>487</v>
      </c>
      <c r="J1476" t="s">
        <v>12</v>
      </c>
      <c r="K1476" t="s">
        <v>222</v>
      </c>
      <c r="L1476" s="758">
        <v>1.2</v>
      </c>
      <c r="M1476" t="s">
        <v>222</v>
      </c>
      <c r="N1476" s="681">
        <f t="shared" ca="1" si="98"/>
        <v>7027.5931624815739</v>
      </c>
      <c r="O1476" s="681">
        <f t="shared" ca="1" si="98"/>
        <v>0</v>
      </c>
      <c r="P1476" s="681">
        <f t="shared" ca="1" si="98"/>
        <v>0</v>
      </c>
      <c r="Q1476" s="681">
        <f t="shared" ca="1" si="98"/>
        <v>0</v>
      </c>
      <c r="R1476" s="681">
        <f t="shared" ca="1" si="98"/>
        <v>0</v>
      </c>
      <c r="S1476" t="str">
        <f t="shared" si="99"/>
        <v>ASR_Financial_Report_SHP21Final</v>
      </c>
      <c r="T1476" s="960">
        <f t="shared" si="100"/>
        <v>44658</v>
      </c>
      <c r="U1476" t="str">
        <f t="shared" si="101"/>
        <v>Unaudited</v>
      </c>
    </row>
    <row r="1477" spans="1:21" x14ac:dyDescent="0.25">
      <c r="A1477" t="s">
        <v>437</v>
      </c>
      <c r="B1477" t="s">
        <v>1366</v>
      </c>
      <c r="C1477" t="s">
        <v>1367</v>
      </c>
      <c r="D1477" s="15">
        <v>1900</v>
      </c>
      <c r="E1477" s="121">
        <v>1</v>
      </c>
      <c r="F1477" t="s">
        <v>440</v>
      </c>
      <c r="G1477" s="121">
        <v>274</v>
      </c>
      <c r="H1477" t="s">
        <v>385</v>
      </c>
      <c r="I1477" t="s">
        <v>487</v>
      </c>
      <c r="J1477" t="s">
        <v>12</v>
      </c>
      <c r="K1477" t="s">
        <v>1304</v>
      </c>
      <c r="L1477" s="758" t="s">
        <v>1300</v>
      </c>
      <c r="M1477" t="s">
        <v>1304</v>
      </c>
      <c r="N1477" s="681">
        <f t="shared" ca="1" si="98"/>
        <v>107423.55249999999</v>
      </c>
      <c r="O1477" s="681">
        <f t="shared" ca="1" si="98"/>
        <v>0</v>
      </c>
      <c r="P1477" s="681">
        <f t="shared" ca="1" si="98"/>
        <v>0</v>
      </c>
      <c r="Q1477" s="681">
        <f t="shared" ca="1" si="98"/>
        <v>0</v>
      </c>
      <c r="R1477" s="681">
        <f t="shared" ca="1" si="98"/>
        <v>0</v>
      </c>
      <c r="S1477" t="str">
        <f t="shared" si="99"/>
        <v>ASR_Financial_Report_SHP21Final</v>
      </c>
      <c r="T1477" s="960">
        <f t="shared" si="100"/>
        <v>44658</v>
      </c>
      <c r="U1477" t="str">
        <f t="shared" si="101"/>
        <v>Unaudited</v>
      </c>
    </row>
    <row r="1478" spans="1:21" x14ac:dyDescent="0.25">
      <c r="A1478" t="s">
        <v>437</v>
      </c>
      <c r="B1478" t="s">
        <v>1366</v>
      </c>
      <c r="C1478" t="s">
        <v>1367</v>
      </c>
      <c r="D1478" s="15">
        <v>1900</v>
      </c>
      <c r="E1478" s="121">
        <v>1</v>
      </c>
      <c r="F1478" t="s">
        <v>440</v>
      </c>
      <c r="G1478" s="121">
        <v>274</v>
      </c>
      <c r="H1478" t="s">
        <v>385</v>
      </c>
      <c r="I1478" t="s">
        <v>487</v>
      </c>
      <c r="J1478" t="s">
        <v>12</v>
      </c>
      <c r="K1478" t="s">
        <v>1306</v>
      </c>
      <c r="L1478" s="758" t="s">
        <v>1305</v>
      </c>
      <c r="M1478" t="s">
        <v>1306</v>
      </c>
      <c r="N1478" s="681">
        <f t="shared" ca="1" si="98"/>
        <v>-136436.74210803758</v>
      </c>
      <c r="O1478" s="681">
        <f t="shared" ca="1" si="98"/>
        <v>0</v>
      </c>
      <c r="P1478" s="681">
        <f t="shared" ca="1" si="98"/>
        <v>0</v>
      </c>
      <c r="Q1478" s="681">
        <f t="shared" ca="1" si="98"/>
        <v>0</v>
      </c>
      <c r="R1478" s="681">
        <f t="shared" ca="1" si="98"/>
        <v>0</v>
      </c>
      <c r="S1478" t="str">
        <f t="shared" si="99"/>
        <v>ASR_Financial_Report_SHP21Final</v>
      </c>
      <c r="T1478" s="960">
        <f t="shared" si="100"/>
        <v>44658</v>
      </c>
      <c r="U1478" t="str">
        <f t="shared" si="101"/>
        <v>Unaudited</v>
      </c>
    </row>
    <row r="1479" spans="1:21" x14ac:dyDescent="0.25">
      <c r="A1479" t="s">
        <v>437</v>
      </c>
      <c r="B1479" t="s">
        <v>1366</v>
      </c>
      <c r="C1479" t="s">
        <v>1367</v>
      </c>
      <c r="D1479" s="15">
        <v>1900</v>
      </c>
      <c r="E1479" s="121">
        <v>1</v>
      </c>
      <c r="F1479" t="s">
        <v>440</v>
      </c>
      <c r="G1479" s="121">
        <v>274</v>
      </c>
      <c r="H1479" t="s">
        <v>385</v>
      </c>
      <c r="I1479" t="s">
        <v>487</v>
      </c>
      <c r="J1479" t="s">
        <v>13</v>
      </c>
      <c r="K1479" t="s">
        <v>13</v>
      </c>
      <c r="L1479" s="758" t="s">
        <v>63</v>
      </c>
      <c r="M1479" t="s">
        <v>13</v>
      </c>
      <c r="N1479" s="681">
        <f t="shared" ca="1" si="98"/>
        <v>0</v>
      </c>
      <c r="O1479" s="681">
        <f t="shared" ca="1" si="98"/>
        <v>0</v>
      </c>
      <c r="P1479" s="681">
        <f t="shared" ca="1" si="98"/>
        <v>0</v>
      </c>
      <c r="Q1479" s="681">
        <f t="shared" ca="1" si="98"/>
        <v>0</v>
      </c>
      <c r="R1479" s="681">
        <f t="shared" ca="1" si="98"/>
        <v>0</v>
      </c>
      <c r="S1479" t="str">
        <f t="shared" si="99"/>
        <v>ASR_Financial_Report_SHP21Final</v>
      </c>
      <c r="T1479" s="960">
        <f t="shared" si="100"/>
        <v>44658</v>
      </c>
      <c r="U1479" t="str">
        <f t="shared" si="101"/>
        <v>Unaudited</v>
      </c>
    </row>
    <row r="1480" spans="1:21" x14ac:dyDescent="0.25">
      <c r="A1480" t="s">
        <v>437</v>
      </c>
      <c r="B1480" t="s">
        <v>1366</v>
      </c>
      <c r="C1480" t="s">
        <v>1367</v>
      </c>
      <c r="D1480" s="15">
        <v>1900</v>
      </c>
      <c r="E1480" s="121">
        <v>1</v>
      </c>
      <c r="F1480" t="s">
        <v>440</v>
      </c>
      <c r="G1480" s="121">
        <v>274</v>
      </c>
      <c r="H1480" t="s">
        <v>385</v>
      </c>
      <c r="I1480" t="s">
        <v>488</v>
      </c>
      <c r="J1480" t="s">
        <v>433</v>
      </c>
      <c r="K1480" t="s">
        <v>777</v>
      </c>
      <c r="L1480" s="758">
        <v>2.1</v>
      </c>
      <c r="M1480" t="s">
        <v>712</v>
      </c>
      <c r="N1480" s="681">
        <f t="shared" ca="1" si="98"/>
        <v>29666</v>
      </c>
      <c r="O1480" s="681">
        <f t="shared" ca="1" si="98"/>
        <v>25297</v>
      </c>
      <c r="P1480" s="681">
        <f t="shared" ca="1" si="98"/>
        <v>4369</v>
      </c>
      <c r="Q1480" s="681">
        <f t="shared" ca="1" si="98"/>
        <v>0</v>
      </c>
      <c r="R1480" s="681">
        <f t="shared" ca="1" si="98"/>
        <v>0</v>
      </c>
      <c r="S1480" t="str">
        <f t="shared" si="99"/>
        <v>ASR_Financial_Report_SHP21Final</v>
      </c>
      <c r="T1480" s="960">
        <f t="shared" si="100"/>
        <v>44658</v>
      </c>
      <c r="U1480" t="str">
        <f t="shared" si="101"/>
        <v>Unaudited</v>
      </c>
    </row>
    <row r="1481" spans="1:21" x14ac:dyDescent="0.25">
      <c r="A1481" t="s">
        <v>437</v>
      </c>
      <c r="B1481" t="s">
        <v>1366</v>
      </c>
      <c r="C1481" t="s">
        <v>1367</v>
      </c>
      <c r="D1481" s="15">
        <v>1900</v>
      </c>
      <c r="E1481" s="121">
        <v>1</v>
      </c>
      <c r="F1481" t="s">
        <v>440</v>
      </c>
      <c r="G1481" s="121">
        <v>274</v>
      </c>
      <c r="H1481" t="s">
        <v>385</v>
      </c>
      <c r="I1481" t="s">
        <v>488</v>
      </c>
      <c r="J1481" t="s">
        <v>433</v>
      </c>
      <c r="K1481" t="s">
        <v>777</v>
      </c>
      <c r="L1481" s="758">
        <v>2.2000000000000002</v>
      </c>
      <c r="M1481" t="s">
        <v>713</v>
      </c>
      <c r="N1481" s="681">
        <f t="shared" ca="1" si="98"/>
        <v>334</v>
      </c>
      <c r="O1481" s="681">
        <f t="shared" ca="1" si="98"/>
        <v>165</v>
      </c>
      <c r="P1481" s="681">
        <f t="shared" ca="1" si="98"/>
        <v>169</v>
      </c>
      <c r="Q1481" s="681">
        <f t="shared" ca="1" si="98"/>
        <v>0</v>
      </c>
      <c r="R1481" s="681">
        <f t="shared" ca="1" si="98"/>
        <v>0</v>
      </c>
      <c r="S1481" t="str">
        <f t="shared" si="99"/>
        <v>ASR_Financial_Report_SHP21Final</v>
      </c>
      <c r="T1481" s="960">
        <f t="shared" si="100"/>
        <v>44658</v>
      </c>
      <c r="U1481" t="str">
        <f t="shared" si="101"/>
        <v>Unaudited</v>
      </c>
    </row>
    <row r="1482" spans="1:21" x14ac:dyDescent="0.25">
      <c r="A1482" t="s">
        <v>437</v>
      </c>
      <c r="B1482" t="s">
        <v>1366</v>
      </c>
      <c r="C1482" t="s">
        <v>1367</v>
      </c>
      <c r="D1482" s="15">
        <v>1900</v>
      </c>
      <c r="E1482" s="121">
        <v>1</v>
      </c>
      <c r="F1482" t="s">
        <v>440</v>
      </c>
      <c r="G1482" s="121">
        <v>274</v>
      </c>
      <c r="H1482" t="s">
        <v>385</v>
      </c>
      <c r="I1482" t="s">
        <v>488</v>
      </c>
      <c r="J1482" t="s">
        <v>433</v>
      </c>
      <c r="K1482" t="s">
        <v>777</v>
      </c>
      <c r="L1482" s="758">
        <v>2.2999999999999998</v>
      </c>
      <c r="M1482" t="s">
        <v>714</v>
      </c>
      <c r="N1482" s="681">
        <f t="shared" ca="1" si="98"/>
        <v>5817903.1800000006</v>
      </c>
      <c r="O1482" s="681">
        <f t="shared" ca="1" si="98"/>
        <v>4918991.6800000006</v>
      </c>
      <c r="P1482" s="681">
        <f t="shared" ca="1" si="98"/>
        <v>898911.50000000012</v>
      </c>
      <c r="Q1482" s="681">
        <f t="shared" ca="1" si="98"/>
        <v>0</v>
      </c>
      <c r="R1482" s="681">
        <f t="shared" ca="1" si="98"/>
        <v>0</v>
      </c>
      <c r="S1482" t="str">
        <f t="shared" si="99"/>
        <v>ASR_Financial_Report_SHP21Final</v>
      </c>
      <c r="T1482" s="960">
        <f t="shared" si="100"/>
        <v>44658</v>
      </c>
      <c r="U1482" t="str">
        <f t="shared" si="101"/>
        <v>Unaudited</v>
      </c>
    </row>
    <row r="1483" spans="1:21" x14ac:dyDescent="0.25">
      <c r="A1483" t="s">
        <v>437</v>
      </c>
      <c r="B1483" t="s">
        <v>1366</v>
      </c>
      <c r="C1483" t="s">
        <v>1367</v>
      </c>
      <c r="D1483" s="15">
        <v>1900</v>
      </c>
      <c r="E1483" s="121">
        <v>1</v>
      </c>
      <c r="F1483" t="s">
        <v>440</v>
      </c>
      <c r="G1483" s="121">
        <v>274</v>
      </c>
      <c r="H1483" t="s">
        <v>385</v>
      </c>
      <c r="I1483" t="s">
        <v>488</v>
      </c>
      <c r="J1483" t="s">
        <v>433</v>
      </c>
      <c r="K1483" t="s">
        <v>777</v>
      </c>
      <c r="L1483" s="758">
        <v>2.4</v>
      </c>
      <c r="M1483" t="s">
        <v>715</v>
      </c>
      <c r="N1483" s="681">
        <f t="shared" ca="1" si="98"/>
        <v>12719.359999999999</v>
      </c>
      <c r="O1483" s="681">
        <f t="shared" ca="1" si="98"/>
        <v>10980.71</v>
      </c>
      <c r="P1483" s="681">
        <f t="shared" ca="1" si="98"/>
        <v>1738.6499999999999</v>
      </c>
      <c r="Q1483" s="681">
        <f t="shared" ca="1" si="98"/>
        <v>0</v>
      </c>
      <c r="R1483" s="681">
        <f t="shared" ca="1" si="98"/>
        <v>0</v>
      </c>
      <c r="S1483" t="str">
        <f t="shared" si="99"/>
        <v>ASR_Financial_Report_SHP21Final</v>
      </c>
      <c r="T1483" s="960">
        <f t="shared" si="100"/>
        <v>44658</v>
      </c>
      <c r="U1483" t="str">
        <f t="shared" si="101"/>
        <v>Unaudited</v>
      </c>
    </row>
    <row r="1484" spans="1:21" x14ac:dyDescent="0.25">
      <c r="A1484" t="s">
        <v>437</v>
      </c>
      <c r="B1484" t="s">
        <v>1366</v>
      </c>
      <c r="C1484" t="s">
        <v>1367</v>
      </c>
      <c r="D1484" s="15">
        <v>1900</v>
      </c>
      <c r="E1484" s="121">
        <v>1</v>
      </c>
      <c r="F1484" t="s">
        <v>440</v>
      </c>
      <c r="G1484" s="121">
        <v>274</v>
      </c>
      <c r="H1484" t="s">
        <v>385</v>
      </c>
      <c r="I1484" t="s">
        <v>488</v>
      </c>
      <c r="J1484" t="s">
        <v>433</v>
      </c>
      <c r="K1484" t="s">
        <v>777</v>
      </c>
      <c r="L1484" s="758">
        <v>2.5</v>
      </c>
      <c r="M1484" t="s">
        <v>757</v>
      </c>
      <c r="N1484" s="681">
        <f t="shared" ca="1" si="98"/>
        <v>2073</v>
      </c>
      <c r="O1484" s="681">
        <f t="shared" ca="1" si="98"/>
        <v>1511</v>
      </c>
      <c r="P1484" s="681">
        <f t="shared" ca="1" si="98"/>
        <v>562</v>
      </c>
      <c r="Q1484" s="681">
        <f t="shared" ca="1" si="98"/>
        <v>0</v>
      </c>
      <c r="R1484" s="681">
        <f t="shared" ca="1" si="98"/>
        <v>0</v>
      </c>
      <c r="S1484" t="str">
        <f t="shared" si="99"/>
        <v>ASR_Financial_Report_SHP21Final</v>
      </c>
      <c r="T1484" s="960">
        <f t="shared" si="100"/>
        <v>44658</v>
      </c>
      <c r="U1484" t="str">
        <f t="shared" si="101"/>
        <v>Unaudited</v>
      </c>
    </row>
    <row r="1485" spans="1:21" x14ac:dyDescent="0.25">
      <c r="A1485" t="s">
        <v>437</v>
      </c>
      <c r="B1485" t="s">
        <v>1366</v>
      </c>
      <c r="C1485" t="s">
        <v>1367</v>
      </c>
      <c r="D1485" s="15">
        <v>1900</v>
      </c>
      <c r="E1485" s="121">
        <v>1</v>
      </c>
      <c r="F1485" t="s">
        <v>440</v>
      </c>
      <c r="G1485" s="121">
        <v>274</v>
      </c>
      <c r="H1485" t="s">
        <v>385</v>
      </c>
      <c r="I1485" t="s">
        <v>488</v>
      </c>
      <c r="J1485" t="s">
        <v>433</v>
      </c>
      <c r="K1485" t="s">
        <v>777</v>
      </c>
      <c r="L1485" s="758">
        <v>2.6</v>
      </c>
      <c r="M1485" t="s">
        <v>186</v>
      </c>
      <c r="N1485" s="681">
        <f t="shared" ca="1" si="98"/>
        <v>496802.54000000004</v>
      </c>
      <c r="O1485" s="681">
        <f t="shared" ca="1" si="98"/>
        <v>327790.07</v>
      </c>
      <c r="P1485" s="681">
        <f t="shared" ca="1" si="98"/>
        <v>169012.47</v>
      </c>
      <c r="Q1485" s="681">
        <f t="shared" ca="1" si="98"/>
        <v>0</v>
      </c>
      <c r="R1485" s="681">
        <f t="shared" ca="1" si="98"/>
        <v>0</v>
      </c>
      <c r="S1485" t="str">
        <f t="shared" si="99"/>
        <v>ASR_Financial_Report_SHP21Final</v>
      </c>
      <c r="T1485" s="960">
        <f t="shared" si="100"/>
        <v>44658</v>
      </c>
      <c r="U1485" t="str">
        <f t="shared" si="101"/>
        <v>Unaudited</v>
      </c>
    </row>
    <row r="1486" spans="1:21" x14ac:dyDescent="0.25">
      <c r="A1486" t="s">
        <v>437</v>
      </c>
      <c r="B1486" t="s">
        <v>1366</v>
      </c>
      <c r="C1486" t="s">
        <v>1367</v>
      </c>
      <c r="D1486" s="15">
        <v>1900</v>
      </c>
      <c r="E1486" s="121">
        <v>1</v>
      </c>
      <c r="F1486" t="s">
        <v>440</v>
      </c>
      <c r="G1486" s="121">
        <v>274</v>
      </c>
      <c r="H1486" t="s">
        <v>385</v>
      </c>
      <c r="I1486" t="s">
        <v>488</v>
      </c>
      <c r="J1486" t="s">
        <v>433</v>
      </c>
      <c r="K1486" t="s">
        <v>777</v>
      </c>
      <c r="L1486" s="758">
        <v>2.7</v>
      </c>
      <c r="M1486" t="s">
        <v>778</v>
      </c>
      <c r="N1486" s="681">
        <f t="shared" ca="1" si="98"/>
        <v>94305.800686484203</v>
      </c>
      <c r="O1486" s="681">
        <f t="shared" ca="1" si="98"/>
        <v>78611.556356301546</v>
      </c>
      <c r="P1486" s="681">
        <f t="shared" ca="1" si="98"/>
        <v>15694.244330182662</v>
      </c>
      <c r="Q1486" s="681">
        <f t="shared" ca="1" si="98"/>
        <v>0</v>
      </c>
      <c r="R1486" s="681">
        <f t="shared" ca="1" si="98"/>
        <v>0</v>
      </c>
      <c r="S1486" t="str">
        <f t="shared" si="99"/>
        <v>ASR_Financial_Report_SHP21Final</v>
      </c>
      <c r="T1486" s="960">
        <f t="shared" si="100"/>
        <v>44658</v>
      </c>
      <c r="U1486" t="str">
        <f t="shared" si="101"/>
        <v>Unaudited</v>
      </c>
    </row>
    <row r="1487" spans="1:21" x14ac:dyDescent="0.25">
      <c r="A1487" t="s">
        <v>437</v>
      </c>
      <c r="B1487" t="s">
        <v>1366</v>
      </c>
      <c r="C1487" t="s">
        <v>1367</v>
      </c>
      <c r="D1487" s="15">
        <v>1900</v>
      </c>
      <c r="E1487" s="121">
        <v>1</v>
      </c>
      <c r="F1487" t="s">
        <v>440</v>
      </c>
      <c r="G1487" s="121">
        <v>274</v>
      </c>
      <c r="H1487" t="s">
        <v>385</v>
      </c>
      <c r="I1487" t="s">
        <v>488</v>
      </c>
      <c r="J1487" t="s">
        <v>433</v>
      </c>
      <c r="K1487" t="s">
        <v>777</v>
      </c>
      <c r="L1487" s="758">
        <v>2.8</v>
      </c>
      <c r="M1487" t="s">
        <v>779</v>
      </c>
      <c r="N1487" s="681">
        <f t="shared" ca="1" si="98"/>
        <v>0</v>
      </c>
      <c r="O1487" s="681">
        <f t="shared" ca="1" si="98"/>
        <v>0</v>
      </c>
      <c r="P1487" s="681">
        <f t="shared" ca="1" si="98"/>
        <v>0</v>
      </c>
      <c r="Q1487" s="681">
        <f t="shared" ca="1" si="98"/>
        <v>0</v>
      </c>
      <c r="R1487" s="681">
        <f t="shared" ca="1" si="98"/>
        <v>0</v>
      </c>
      <c r="S1487" t="str">
        <f t="shared" si="99"/>
        <v>ASR_Financial_Report_SHP21Final</v>
      </c>
      <c r="T1487" s="960">
        <f t="shared" si="100"/>
        <v>44658</v>
      </c>
      <c r="U1487" t="str">
        <f t="shared" si="101"/>
        <v>Unaudited</v>
      </c>
    </row>
    <row r="1488" spans="1:21" x14ac:dyDescent="0.25">
      <c r="A1488" t="s">
        <v>437</v>
      </c>
      <c r="B1488" t="s">
        <v>1366</v>
      </c>
      <c r="C1488" t="s">
        <v>1367</v>
      </c>
      <c r="D1488" s="15">
        <v>1900</v>
      </c>
      <c r="E1488" s="121">
        <v>1</v>
      </c>
      <c r="F1488" t="s">
        <v>440</v>
      </c>
      <c r="G1488" s="121">
        <v>274</v>
      </c>
      <c r="H1488" t="s">
        <v>385</v>
      </c>
      <c r="I1488" t="s">
        <v>488</v>
      </c>
      <c r="J1488" t="s">
        <v>433</v>
      </c>
      <c r="K1488" t="s">
        <v>777</v>
      </c>
      <c r="L1488" s="758">
        <v>2.9</v>
      </c>
      <c r="M1488" t="s">
        <v>760</v>
      </c>
      <c r="N1488" s="681">
        <f t="shared" ca="1" si="98"/>
        <v>0</v>
      </c>
      <c r="O1488" s="681">
        <f t="shared" ca="1" si="98"/>
        <v>0</v>
      </c>
      <c r="P1488" s="681">
        <f t="shared" ca="1" si="98"/>
        <v>0</v>
      </c>
      <c r="Q1488" s="681">
        <f t="shared" ca="1" si="98"/>
        <v>0</v>
      </c>
      <c r="R1488" s="681">
        <f t="shared" ca="1" si="98"/>
        <v>0</v>
      </c>
      <c r="S1488" t="str">
        <f t="shared" si="99"/>
        <v>ASR_Financial_Report_SHP21Final</v>
      </c>
      <c r="T1488" s="960">
        <f t="shared" si="100"/>
        <v>44658</v>
      </c>
      <c r="U1488" t="str">
        <f t="shared" si="101"/>
        <v>Unaudited</v>
      </c>
    </row>
    <row r="1489" spans="1:21" x14ac:dyDescent="0.25">
      <c r="A1489" t="s">
        <v>437</v>
      </c>
      <c r="B1489" t="s">
        <v>1366</v>
      </c>
      <c r="C1489" t="s">
        <v>1367</v>
      </c>
      <c r="D1489" s="15">
        <v>1900</v>
      </c>
      <c r="E1489" s="121">
        <v>1</v>
      </c>
      <c r="F1489" t="s">
        <v>440</v>
      </c>
      <c r="G1489" s="121">
        <v>274</v>
      </c>
      <c r="H1489" t="s">
        <v>385</v>
      </c>
      <c r="I1489" t="s">
        <v>488</v>
      </c>
      <c r="J1489" t="s">
        <v>433</v>
      </c>
      <c r="K1489" t="s">
        <v>223</v>
      </c>
      <c r="L1489" s="758">
        <v>2.11</v>
      </c>
      <c r="M1489" t="s">
        <v>228</v>
      </c>
      <c r="N1489" s="681">
        <f t="shared" ca="1" si="98"/>
        <v>2433621.0499999998</v>
      </c>
      <c r="O1489" s="681">
        <f t="shared" ca="1" si="98"/>
        <v>228254.56</v>
      </c>
      <c r="P1489" s="681">
        <f t="shared" ca="1" si="98"/>
        <v>2205366.4899999998</v>
      </c>
      <c r="Q1489" s="681">
        <f t="shared" ca="1" si="98"/>
        <v>0</v>
      </c>
      <c r="R1489" s="681">
        <f t="shared" ca="1" si="98"/>
        <v>0</v>
      </c>
      <c r="S1489" t="str">
        <f t="shared" si="99"/>
        <v>ASR_Financial_Report_SHP21Final</v>
      </c>
      <c r="T1489" s="960">
        <f t="shared" si="100"/>
        <v>44658</v>
      </c>
      <c r="U1489" t="str">
        <f t="shared" si="101"/>
        <v>Unaudited</v>
      </c>
    </row>
    <row r="1490" spans="1:21" x14ac:dyDescent="0.25">
      <c r="A1490" t="s">
        <v>437</v>
      </c>
      <c r="B1490" t="s">
        <v>1366</v>
      </c>
      <c r="C1490" t="s">
        <v>1367</v>
      </c>
      <c r="D1490" s="15">
        <v>1900</v>
      </c>
      <c r="E1490" s="121">
        <v>1</v>
      </c>
      <c r="F1490" t="s">
        <v>440</v>
      </c>
      <c r="G1490" s="121">
        <v>274</v>
      </c>
      <c r="H1490" t="s">
        <v>385</v>
      </c>
      <c r="I1490" t="s">
        <v>488</v>
      </c>
      <c r="J1490" t="s">
        <v>433</v>
      </c>
      <c r="K1490" t="s">
        <v>223</v>
      </c>
      <c r="L1490" s="758">
        <v>2.12</v>
      </c>
      <c r="M1490" t="s">
        <v>552</v>
      </c>
      <c r="N1490" s="681">
        <f t="shared" ca="1" si="98"/>
        <v>3418571.4000000497</v>
      </c>
      <c r="O1490" s="681">
        <f t="shared" ca="1" si="98"/>
        <v>93752.82</v>
      </c>
      <c r="P1490" s="681">
        <f t="shared" ca="1" si="98"/>
        <v>3324818.5800000499</v>
      </c>
      <c r="Q1490" s="681">
        <f t="shared" ca="1" si="98"/>
        <v>0</v>
      </c>
      <c r="R1490" s="681">
        <f t="shared" ca="1" si="98"/>
        <v>0</v>
      </c>
      <c r="S1490" t="str">
        <f t="shared" si="99"/>
        <v>ASR_Financial_Report_SHP21Final</v>
      </c>
      <c r="T1490" s="960">
        <f t="shared" si="100"/>
        <v>44658</v>
      </c>
      <c r="U1490" t="str">
        <f t="shared" si="101"/>
        <v>Unaudited</v>
      </c>
    </row>
    <row r="1491" spans="1:21" x14ac:dyDescent="0.25">
      <c r="A1491" t="s">
        <v>437</v>
      </c>
      <c r="B1491" t="s">
        <v>1366</v>
      </c>
      <c r="C1491" t="s">
        <v>1367</v>
      </c>
      <c r="D1491" s="15">
        <v>1900</v>
      </c>
      <c r="E1491" s="121">
        <v>1</v>
      </c>
      <c r="F1491" t="s">
        <v>440</v>
      </c>
      <c r="G1491" s="121">
        <v>274</v>
      </c>
      <c r="H1491" t="s">
        <v>385</v>
      </c>
      <c r="I1491" t="s">
        <v>488</v>
      </c>
      <c r="J1491" t="s">
        <v>433</v>
      </c>
      <c r="K1491" t="s">
        <v>223</v>
      </c>
      <c r="L1491" s="758">
        <v>2.13</v>
      </c>
      <c r="M1491" t="s">
        <v>229</v>
      </c>
      <c r="N1491" s="681">
        <f t="shared" ca="1" si="98"/>
        <v>179991.14</v>
      </c>
      <c r="O1491" s="681">
        <f t="shared" ca="1" si="98"/>
        <v>14050.170000000002</v>
      </c>
      <c r="P1491" s="681">
        <f t="shared" ca="1" si="98"/>
        <v>165940.97</v>
      </c>
      <c r="Q1491" s="681">
        <f t="shared" ca="1" si="98"/>
        <v>0</v>
      </c>
      <c r="R1491" s="681">
        <f t="shared" ca="1" si="98"/>
        <v>0</v>
      </c>
      <c r="S1491" t="str">
        <f t="shared" si="99"/>
        <v>ASR_Financial_Report_SHP21Final</v>
      </c>
      <c r="T1491" s="960">
        <f t="shared" si="100"/>
        <v>44658</v>
      </c>
      <c r="U1491" t="str">
        <f t="shared" si="101"/>
        <v>Unaudited</v>
      </c>
    </row>
    <row r="1492" spans="1:21" x14ac:dyDescent="0.25">
      <c r="A1492" t="s">
        <v>437</v>
      </c>
      <c r="B1492" t="s">
        <v>1366</v>
      </c>
      <c r="C1492" t="s">
        <v>1367</v>
      </c>
      <c r="D1492" s="15">
        <v>1900</v>
      </c>
      <c r="E1492" s="121">
        <v>1</v>
      </c>
      <c r="F1492" t="s">
        <v>440</v>
      </c>
      <c r="G1492" s="121">
        <v>274</v>
      </c>
      <c r="H1492" t="s">
        <v>385</v>
      </c>
      <c r="I1492" t="s">
        <v>488</v>
      </c>
      <c r="J1492" t="s">
        <v>433</v>
      </c>
      <c r="K1492" t="s">
        <v>223</v>
      </c>
      <c r="L1492" s="758">
        <v>2.14</v>
      </c>
      <c r="M1492" t="s">
        <v>556</v>
      </c>
      <c r="N1492" s="681">
        <f t="shared" ca="1" si="98"/>
        <v>67738.559999999794</v>
      </c>
      <c r="O1492" s="681">
        <f t="shared" ca="1" si="98"/>
        <v>47399.679999999797</v>
      </c>
      <c r="P1492" s="681">
        <f t="shared" ca="1" si="98"/>
        <v>20338.88</v>
      </c>
      <c r="Q1492" s="681">
        <f t="shared" ca="1" si="98"/>
        <v>0</v>
      </c>
      <c r="R1492" s="681">
        <f t="shared" ca="1" si="98"/>
        <v>0</v>
      </c>
      <c r="S1492" t="str">
        <f t="shared" si="99"/>
        <v>ASR_Financial_Report_SHP21Final</v>
      </c>
      <c r="T1492" s="960">
        <f t="shared" si="100"/>
        <v>44658</v>
      </c>
      <c r="U1492" t="str">
        <f t="shared" si="101"/>
        <v>Unaudited</v>
      </c>
    </row>
    <row r="1493" spans="1:21" x14ac:dyDescent="0.25">
      <c r="A1493" t="s">
        <v>437</v>
      </c>
      <c r="B1493" t="s">
        <v>1366</v>
      </c>
      <c r="C1493" t="s">
        <v>1367</v>
      </c>
      <c r="D1493" s="15">
        <v>1900</v>
      </c>
      <c r="E1493" s="121">
        <v>1</v>
      </c>
      <c r="F1493" t="s">
        <v>440</v>
      </c>
      <c r="G1493" s="121">
        <v>274</v>
      </c>
      <c r="H1493" t="s">
        <v>385</v>
      </c>
      <c r="I1493" t="s">
        <v>488</v>
      </c>
      <c r="J1493" t="s">
        <v>433</v>
      </c>
      <c r="K1493" t="s">
        <v>223</v>
      </c>
      <c r="L1493" s="758">
        <v>2.15</v>
      </c>
      <c r="M1493" t="s">
        <v>20</v>
      </c>
      <c r="N1493" s="681">
        <f t="shared" ca="1" si="98"/>
        <v>36843.750000000015</v>
      </c>
      <c r="O1493" s="681">
        <f t="shared" ca="1" si="98"/>
        <v>12029.340000000009</v>
      </c>
      <c r="P1493" s="681">
        <f t="shared" ca="1" si="98"/>
        <v>24814.410000000003</v>
      </c>
      <c r="Q1493" s="681">
        <f t="shared" ca="1" si="98"/>
        <v>0</v>
      </c>
      <c r="R1493" s="681">
        <f t="shared" ca="1" si="98"/>
        <v>0</v>
      </c>
      <c r="S1493" t="str">
        <f t="shared" si="99"/>
        <v>ASR_Financial_Report_SHP21Final</v>
      </c>
      <c r="T1493" s="960">
        <f t="shared" si="100"/>
        <v>44658</v>
      </c>
      <c r="U1493" t="str">
        <f t="shared" si="101"/>
        <v>Unaudited</v>
      </c>
    </row>
    <row r="1494" spans="1:21" x14ac:dyDescent="0.25">
      <c r="A1494" t="s">
        <v>437</v>
      </c>
      <c r="B1494" t="s">
        <v>1366</v>
      </c>
      <c r="C1494" t="s">
        <v>1367</v>
      </c>
      <c r="D1494" s="15">
        <v>1900</v>
      </c>
      <c r="E1494" s="121">
        <v>1</v>
      </c>
      <c r="F1494" t="s">
        <v>440</v>
      </c>
      <c r="G1494" s="121">
        <v>274</v>
      </c>
      <c r="H1494" t="s">
        <v>385</v>
      </c>
      <c r="I1494" t="s">
        <v>488</v>
      </c>
      <c r="J1494" t="s">
        <v>433</v>
      </c>
      <c r="K1494" t="s">
        <v>223</v>
      </c>
      <c r="L1494" s="758">
        <v>2.16</v>
      </c>
      <c r="M1494" t="s">
        <v>780</v>
      </c>
      <c r="N1494" s="681">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343086.61125293432</v>
      </c>
      <c r="O1494" s="681">
        <f t="shared" ca="1" si="102"/>
        <v>54704.086018770671</v>
      </c>
      <c r="P1494" s="681">
        <f t="shared" ca="1" si="102"/>
        <v>288382.52523416362</v>
      </c>
      <c r="Q1494" s="681">
        <f t="shared" ca="1" si="102"/>
        <v>0</v>
      </c>
      <c r="R1494" s="681">
        <f t="shared" ca="1" si="102"/>
        <v>0</v>
      </c>
      <c r="S1494" t="str">
        <f t="shared" si="99"/>
        <v>ASR_Financial_Report_SHP21Final</v>
      </c>
      <c r="T1494" s="960">
        <f t="shared" si="100"/>
        <v>44658</v>
      </c>
      <c r="U1494" t="str">
        <f t="shared" si="101"/>
        <v>Unaudited</v>
      </c>
    </row>
    <row r="1495" spans="1:21" x14ac:dyDescent="0.25">
      <c r="A1495" t="s">
        <v>437</v>
      </c>
      <c r="B1495" t="s">
        <v>1366</v>
      </c>
      <c r="C1495" t="s">
        <v>1367</v>
      </c>
      <c r="D1495" s="15">
        <v>1900</v>
      </c>
      <c r="E1495" s="121">
        <v>1</v>
      </c>
      <c r="F1495" t="s">
        <v>440</v>
      </c>
      <c r="G1495" s="121">
        <v>274</v>
      </c>
      <c r="H1495" t="s">
        <v>385</v>
      </c>
      <c r="I1495" t="s">
        <v>488</v>
      </c>
      <c r="J1495" t="s">
        <v>433</v>
      </c>
      <c r="K1495" t="s">
        <v>223</v>
      </c>
      <c r="L1495" s="758">
        <v>2.17</v>
      </c>
      <c r="M1495" t="s">
        <v>1033</v>
      </c>
      <c r="N1495" s="681">
        <f t="shared" ca="1" si="102"/>
        <v>0</v>
      </c>
      <c r="O1495" s="681">
        <f t="shared" ca="1" si="102"/>
        <v>0</v>
      </c>
      <c r="P1495" s="681">
        <f t="shared" ca="1" si="102"/>
        <v>0</v>
      </c>
      <c r="Q1495" s="681">
        <f t="shared" ca="1" si="102"/>
        <v>0</v>
      </c>
      <c r="R1495" s="681">
        <f t="shared" ca="1" si="102"/>
        <v>0</v>
      </c>
      <c r="S1495" t="str">
        <f t="shared" si="99"/>
        <v>ASR_Financial_Report_SHP21Final</v>
      </c>
      <c r="T1495" s="960">
        <f t="shared" si="100"/>
        <v>44658</v>
      </c>
      <c r="U1495" t="str">
        <f t="shared" si="101"/>
        <v>Unaudited</v>
      </c>
    </row>
    <row r="1496" spans="1:21" x14ac:dyDescent="0.25">
      <c r="A1496" t="s">
        <v>437</v>
      </c>
      <c r="B1496" t="s">
        <v>1366</v>
      </c>
      <c r="C1496" t="s">
        <v>1367</v>
      </c>
      <c r="D1496" s="15">
        <v>1900</v>
      </c>
      <c r="E1496" s="121">
        <v>1</v>
      </c>
      <c r="F1496" t="s">
        <v>440</v>
      </c>
      <c r="G1496" s="121">
        <v>274</v>
      </c>
      <c r="H1496" t="s">
        <v>385</v>
      </c>
      <c r="I1496" t="s">
        <v>488</v>
      </c>
      <c r="J1496" t="s">
        <v>433</v>
      </c>
      <c r="K1496" t="s">
        <v>223</v>
      </c>
      <c r="L1496" s="758">
        <v>2.1800000000000002</v>
      </c>
      <c r="M1496" t="s">
        <v>648</v>
      </c>
      <c r="N1496" s="681">
        <f t="shared" ca="1" si="102"/>
        <v>252001.70999999961</v>
      </c>
      <c r="O1496" s="681">
        <f t="shared" ca="1" si="102"/>
        <v>75017.259999999602</v>
      </c>
      <c r="P1496" s="681">
        <f t="shared" ca="1" si="102"/>
        <v>176984.45</v>
      </c>
      <c r="Q1496" s="681">
        <f t="shared" ca="1" si="102"/>
        <v>0</v>
      </c>
      <c r="R1496" s="681">
        <f t="shared" ca="1" si="102"/>
        <v>0</v>
      </c>
      <c r="S1496" t="str">
        <f t="shared" si="99"/>
        <v>ASR_Financial_Report_SHP21Final</v>
      </c>
      <c r="T1496" s="960">
        <f t="shared" si="100"/>
        <v>44658</v>
      </c>
      <c r="U1496" t="str">
        <f t="shared" si="101"/>
        <v>Unaudited</v>
      </c>
    </row>
    <row r="1497" spans="1:21" x14ac:dyDescent="0.25">
      <c r="A1497" t="s">
        <v>437</v>
      </c>
      <c r="B1497" t="s">
        <v>1366</v>
      </c>
      <c r="C1497" t="s">
        <v>1367</v>
      </c>
      <c r="D1497" s="15">
        <v>1900</v>
      </c>
      <c r="E1497" s="121">
        <v>1</v>
      </c>
      <c r="F1497" t="s">
        <v>440</v>
      </c>
      <c r="G1497" s="121">
        <v>274</v>
      </c>
      <c r="H1497" t="s">
        <v>385</v>
      </c>
      <c r="I1497" t="s">
        <v>488</v>
      </c>
      <c r="J1497" t="s">
        <v>433</v>
      </c>
      <c r="K1497" t="s">
        <v>223</v>
      </c>
      <c r="L1497" s="758">
        <v>2.19</v>
      </c>
      <c r="M1497" t="s">
        <v>218</v>
      </c>
      <c r="N1497" s="681">
        <f t="shared" ca="1" si="102"/>
        <v>2.0955459589799849E-15</v>
      </c>
      <c r="O1497" s="681">
        <f t="shared" ca="1" si="102"/>
        <v>0</v>
      </c>
      <c r="P1497" s="681">
        <f t="shared" ca="1" si="102"/>
        <v>2.0955459589799849E-15</v>
      </c>
      <c r="Q1497" s="681">
        <f t="shared" ca="1" si="102"/>
        <v>0</v>
      </c>
      <c r="R1497" s="681">
        <f t="shared" ca="1" si="102"/>
        <v>0</v>
      </c>
      <c r="S1497" t="str">
        <f t="shared" si="99"/>
        <v>ASR_Financial_Report_SHP21Final</v>
      </c>
      <c r="T1497" s="960">
        <f t="shared" si="100"/>
        <v>44658</v>
      </c>
      <c r="U1497" t="str">
        <f t="shared" si="101"/>
        <v>Unaudited</v>
      </c>
    </row>
    <row r="1498" spans="1:21" x14ac:dyDescent="0.25">
      <c r="A1498" t="s">
        <v>437</v>
      </c>
      <c r="B1498" t="s">
        <v>1366</v>
      </c>
      <c r="C1498" t="s">
        <v>1367</v>
      </c>
      <c r="D1498" s="15">
        <v>1900</v>
      </c>
      <c r="E1498" s="121">
        <v>1</v>
      </c>
      <c r="F1498" t="s">
        <v>440</v>
      </c>
      <c r="G1498" s="121">
        <v>274</v>
      </c>
      <c r="H1498" t="s">
        <v>385</v>
      </c>
      <c r="I1498" t="s">
        <v>488</v>
      </c>
      <c r="J1498" t="s">
        <v>433</v>
      </c>
      <c r="K1498" t="s">
        <v>223</v>
      </c>
      <c r="L1498" s="758" t="s">
        <v>691</v>
      </c>
      <c r="M1498" t="s">
        <v>230</v>
      </c>
      <c r="N1498" s="681">
        <f t="shared" ca="1" si="102"/>
        <v>90531.581261593717</v>
      </c>
      <c r="O1498" s="681">
        <f t="shared" ca="1" si="102"/>
        <v>7017.2394708466254</v>
      </c>
      <c r="P1498" s="681">
        <f t="shared" ca="1" si="102"/>
        <v>83514.341790747087</v>
      </c>
      <c r="Q1498" s="681">
        <f t="shared" ca="1" si="102"/>
        <v>0</v>
      </c>
      <c r="R1498" s="681">
        <f t="shared" ca="1" si="102"/>
        <v>0</v>
      </c>
      <c r="S1498" t="str">
        <f t="shared" si="99"/>
        <v>ASR_Financial_Report_SHP21Final</v>
      </c>
      <c r="T1498" s="960">
        <f t="shared" si="100"/>
        <v>44658</v>
      </c>
      <c r="U1498" t="str">
        <f t="shared" si="101"/>
        <v>Unaudited</v>
      </c>
    </row>
    <row r="1499" spans="1:21" x14ac:dyDescent="0.25">
      <c r="A1499" t="s">
        <v>437</v>
      </c>
      <c r="B1499" t="s">
        <v>1366</v>
      </c>
      <c r="C1499" t="s">
        <v>1367</v>
      </c>
      <c r="D1499" s="15">
        <v>1900</v>
      </c>
      <c r="E1499" s="121">
        <v>1</v>
      </c>
      <c r="F1499" t="s">
        <v>440</v>
      </c>
      <c r="G1499" s="121">
        <v>274</v>
      </c>
      <c r="H1499" t="s">
        <v>385</v>
      </c>
      <c r="I1499" t="s">
        <v>488</v>
      </c>
      <c r="J1499" t="s">
        <v>433</v>
      </c>
      <c r="K1499" t="s">
        <v>223</v>
      </c>
      <c r="L1499" s="758">
        <v>2.21</v>
      </c>
      <c r="M1499" t="s">
        <v>466</v>
      </c>
      <c r="N1499" s="681">
        <f t="shared" ca="1" si="102"/>
        <v>-2714.3150432060779</v>
      </c>
      <c r="O1499" s="681">
        <f t="shared" ca="1" si="102"/>
        <v>-1160.4636376180879</v>
      </c>
      <c r="P1499" s="681">
        <f t="shared" ca="1" si="102"/>
        <v>-1553.85140558799</v>
      </c>
      <c r="Q1499" s="681">
        <f t="shared" ca="1" si="102"/>
        <v>0</v>
      </c>
      <c r="R1499" s="681">
        <f t="shared" ca="1" si="102"/>
        <v>0</v>
      </c>
      <c r="S1499" t="str">
        <f t="shared" si="99"/>
        <v>ASR_Financial_Report_SHP21Final</v>
      </c>
      <c r="T1499" s="960">
        <f t="shared" si="100"/>
        <v>44658</v>
      </c>
      <c r="U1499" t="str">
        <f t="shared" si="101"/>
        <v>Unaudited</v>
      </c>
    </row>
    <row r="1500" spans="1:21" x14ac:dyDescent="0.25">
      <c r="A1500" t="s">
        <v>437</v>
      </c>
      <c r="B1500" t="s">
        <v>1366</v>
      </c>
      <c r="C1500" t="s">
        <v>1367</v>
      </c>
      <c r="D1500" s="15">
        <v>1900</v>
      </c>
      <c r="E1500" s="121">
        <v>1</v>
      </c>
      <c r="F1500" t="s">
        <v>440</v>
      </c>
      <c r="G1500" s="121">
        <v>274</v>
      </c>
      <c r="H1500" t="s">
        <v>385</v>
      </c>
      <c r="I1500" t="s">
        <v>488</v>
      </c>
      <c r="J1500" t="s">
        <v>433</v>
      </c>
      <c r="K1500" t="s">
        <v>6</v>
      </c>
      <c r="L1500" s="758" t="s">
        <v>70</v>
      </c>
      <c r="M1500" t="s">
        <v>188</v>
      </c>
      <c r="N1500" s="681">
        <f t="shared" ca="1" si="102"/>
        <v>15519.11</v>
      </c>
      <c r="O1500" s="681">
        <f t="shared" ca="1" si="102"/>
        <v>11051.81</v>
      </c>
      <c r="P1500" s="681">
        <f t="shared" ca="1" si="102"/>
        <v>4467.3</v>
      </c>
      <c r="Q1500" s="681">
        <f t="shared" ca="1" si="102"/>
        <v>0</v>
      </c>
      <c r="R1500" s="681">
        <f t="shared" ca="1" si="102"/>
        <v>0</v>
      </c>
      <c r="S1500" t="str">
        <f t="shared" si="99"/>
        <v>ASR_Financial_Report_SHP21Final</v>
      </c>
      <c r="T1500" s="960">
        <f t="shared" si="100"/>
        <v>44658</v>
      </c>
      <c r="U1500" t="str">
        <f t="shared" si="101"/>
        <v>Unaudited</v>
      </c>
    </row>
    <row r="1501" spans="1:21" x14ac:dyDescent="0.25">
      <c r="A1501" t="s">
        <v>437</v>
      </c>
      <c r="B1501" t="s">
        <v>1366</v>
      </c>
      <c r="C1501" t="s">
        <v>1367</v>
      </c>
      <c r="D1501" s="15">
        <v>1900</v>
      </c>
      <c r="E1501" s="121">
        <v>1</v>
      </c>
      <c r="F1501" t="s">
        <v>440</v>
      </c>
      <c r="G1501" s="121">
        <v>274</v>
      </c>
      <c r="H1501" t="s">
        <v>385</v>
      </c>
      <c r="I1501" t="s">
        <v>488</v>
      </c>
      <c r="J1501" t="s">
        <v>433</v>
      </c>
      <c r="K1501" t="s">
        <v>6</v>
      </c>
      <c r="L1501" s="758" t="s">
        <v>71</v>
      </c>
      <c r="M1501" t="s">
        <v>231</v>
      </c>
      <c r="N1501" s="681">
        <f t="shared" ca="1" si="102"/>
        <v>0</v>
      </c>
      <c r="O1501" s="681">
        <f t="shared" ca="1" si="102"/>
        <v>0</v>
      </c>
      <c r="P1501" s="681">
        <f t="shared" ca="1" si="102"/>
        <v>0</v>
      </c>
      <c r="Q1501" s="681">
        <f t="shared" ca="1" si="102"/>
        <v>0</v>
      </c>
      <c r="R1501" s="681">
        <f t="shared" ca="1" si="102"/>
        <v>0</v>
      </c>
      <c r="S1501" t="str">
        <f t="shared" si="99"/>
        <v>ASR_Financial_Report_SHP21Final</v>
      </c>
      <c r="T1501" s="960">
        <f t="shared" si="100"/>
        <v>44658</v>
      </c>
      <c r="U1501" t="str">
        <f t="shared" si="101"/>
        <v>Unaudited</v>
      </c>
    </row>
    <row r="1502" spans="1:21" x14ac:dyDescent="0.25">
      <c r="A1502" t="s">
        <v>437</v>
      </c>
      <c r="B1502" t="s">
        <v>1366</v>
      </c>
      <c r="C1502" t="s">
        <v>1367</v>
      </c>
      <c r="D1502" s="15">
        <v>1900</v>
      </c>
      <c r="E1502" s="121">
        <v>1</v>
      </c>
      <c r="F1502" t="s">
        <v>440</v>
      </c>
      <c r="G1502" s="121">
        <v>274</v>
      </c>
      <c r="H1502" t="s">
        <v>385</v>
      </c>
      <c r="I1502" t="s">
        <v>488</v>
      </c>
      <c r="J1502" t="s">
        <v>433</v>
      </c>
      <c r="K1502" t="s">
        <v>6</v>
      </c>
      <c r="L1502" s="758" t="s">
        <v>72</v>
      </c>
      <c r="M1502" t="s">
        <v>164</v>
      </c>
      <c r="N1502" s="681">
        <f t="shared" ca="1" si="102"/>
        <v>156.2490891773698</v>
      </c>
      <c r="O1502" s="681">
        <f t="shared" ca="1" si="102"/>
        <v>143.34390275018845</v>
      </c>
      <c r="P1502" s="681">
        <f t="shared" ca="1" si="102"/>
        <v>12.905186427181359</v>
      </c>
      <c r="Q1502" s="681">
        <f t="shared" ca="1" si="102"/>
        <v>0</v>
      </c>
      <c r="R1502" s="681">
        <f t="shared" ca="1" si="102"/>
        <v>0</v>
      </c>
      <c r="S1502" t="str">
        <f t="shared" si="99"/>
        <v>ASR_Financial_Report_SHP21Final</v>
      </c>
      <c r="T1502" s="960">
        <f t="shared" si="100"/>
        <v>44658</v>
      </c>
      <c r="U1502" t="str">
        <f t="shared" si="101"/>
        <v>Unaudited</v>
      </c>
    </row>
    <row r="1503" spans="1:21" x14ac:dyDescent="0.25">
      <c r="A1503" t="s">
        <v>437</v>
      </c>
      <c r="B1503" t="s">
        <v>1366</v>
      </c>
      <c r="C1503" t="s">
        <v>1367</v>
      </c>
      <c r="D1503" s="15">
        <v>1900</v>
      </c>
      <c r="E1503" s="121">
        <v>1</v>
      </c>
      <c r="F1503" t="s">
        <v>440</v>
      </c>
      <c r="G1503" s="121">
        <v>274</v>
      </c>
      <c r="H1503" t="s">
        <v>385</v>
      </c>
      <c r="I1503" t="s">
        <v>488</v>
      </c>
      <c r="J1503" t="s">
        <v>433</v>
      </c>
      <c r="K1503" t="s">
        <v>6</v>
      </c>
      <c r="L1503" s="758">
        <v>3.4</v>
      </c>
      <c r="M1503" t="s">
        <v>461</v>
      </c>
      <c r="N1503" s="681">
        <f t="shared" ca="1" si="102"/>
        <v>0</v>
      </c>
      <c r="O1503" s="681">
        <f t="shared" ca="1" si="102"/>
        <v>0</v>
      </c>
      <c r="P1503" s="681">
        <f t="shared" ca="1" si="102"/>
        <v>0</v>
      </c>
      <c r="Q1503" s="681">
        <f t="shared" ca="1" si="102"/>
        <v>0</v>
      </c>
      <c r="R1503" s="681">
        <f t="shared" ca="1" si="102"/>
        <v>0</v>
      </c>
      <c r="S1503" t="str">
        <f t="shared" si="99"/>
        <v>ASR_Financial_Report_SHP21Final</v>
      </c>
      <c r="T1503" s="960">
        <f t="shared" si="100"/>
        <v>44658</v>
      </c>
      <c r="U1503" t="str">
        <f t="shared" si="101"/>
        <v>Unaudited</v>
      </c>
    </row>
    <row r="1504" spans="1:21" x14ac:dyDescent="0.25">
      <c r="A1504" t="s">
        <v>437</v>
      </c>
      <c r="B1504" t="s">
        <v>1366</v>
      </c>
      <c r="C1504" t="s">
        <v>1367</v>
      </c>
      <c r="D1504" s="15">
        <v>1900</v>
      </c>
      <c r="E1504" s="121">
        <v>1</v>
      </c>
      <c r="F1504" t="s">
        <v>440</v>
      </c>
      <c r="G1504" s="121">
        <v>274</v>
      </c>
      <c r="H1504" t="s">
        <v>385</v>
      </c>
      <c r="I1504" t="s">
        <v>488</v>
      </c>
      <c r="J1504" t="s">
        <v>433</v>
      </c>
      <c r="K1504" t="s">
        <v>434</v>
      </c>
      <c r="L1504" s="758">
        <v>4.5</v>
      </c>
      <c r="M1504" t="s">
        <v>32</v>
      </c>
      <c r="N1504" s="681">
        <f t="shared" ca="1" si="102"/>
        <v>0</v>
      </c>
      <c r="O1504" s="681">
        <f t="shared" ca="1" si="102"/>
        <v>0</v>
      </c>
      <c r="P1504" s="681">
        <f t="shared" ca="1" si="102"/>
        <v>0</v>
      </c>
      <c r="Q1504" s="681">
        <f t="shared" ca="1" si="102"/>
        <v>0</v>
      </c>
      <c r="R1504" s="681">
        <f t="shared" ca="1" si="102"/>
        <v>0</v>
      </c>
      <c r="S1504" t="str">
        <f t="shared" si="99"/>
        <v>ASR_Financial_Report_SHP21Final</v>
      </c>
      <c r="T1504" s="960">
        <f t="shared" si="100"/>
        <v>44658</v>
      </c>
      <c r="U1504" t="str">
        <f t="shared" si="101"/>
        <v>Unaudited</v>
      </c>
    </row>
    <row r="1505" spans="1:21" x14ac:dyDescent="0.25">
      <c r="A1505" t="s">
        <v>437</v>
      </c>
      <c r="B1505" t="s">
        <v>1366</v>
      </c>
      <c r="C1505" t="s">
        <v>1367</v>
      </c>
      <c r="D1505" s="15">
        <v>1900</v>
      </c>
      <c r="E1505" s="121">
        <v>1</v>
      </c>
      <c r="F1505" t="s">
        <v>440</v>
      </c>
      <c r="G1505" s="121">
        <v>274</v>
      </c>
      <c r="H1505" t="s">
        <v>385</v>
      </c>
      <c r="I1505" t="s">
        <v>488</v>
      </c>
      <c r="J1505" t="s">
        <v>433</v>
      </c>
      <c r="K1505" t="s">
        <v>434</v>
      </c>
      <c r="L1505" s="758" t="s">
        <v>925</v>
      </c>
      <c r="M1505" t="s">
        <v>916</v>
      </c>
      <c r="N1505" s="681">
        <f t="shared" ca="1" si="102"/>
        <v>0</v>
      </c>
      <c r="O1505" s="681">
        <f t="shared" ca="1" si="102"/>
        <v>0</v>
      </c>
      <c r="P1505" s="681">
        <f t="shared" ca="1" si="102"/>
        <v>0</v>
      </c>
      <c r="Q1505" s="681">
        <f t="shared" ca="1" si="102"/>
        <v>0</v>
      </c>
      <c r="R1505" s="681">
        <f t="shared" ca="1" si="102"/>
        <v>0</v>
      </c>
      <c r="S1505" t="str">
        <f t="shared" si="99"/>
        <v>ASR_Financial_Report_SHP21Final</v>
      </c>
      <c r="T1505" s="960">
        <f t="shared" si="100"/>
        <v>44658</v>
      </c>
      <c r="U1505" t="str">
        <f t="shared" si="101"/>
        <v>Unaudited</v>
      </c>
    </row>
    <row r="1506" spans="1:21" x14ac:dyDescent="0.25">
      <c r="A1506" t="s">
        <v>437</v>
      </c>
      <c r="B1506" t="s">
        <v>1366</v>
      </c>
      <c r="C1506" t="s">
        <v>1367</v>
      </c>
      <c r="D1506" s="15">
        <v>1900</v>
      </c>
      <c r="E1506" s="121">
        <v>1</v>
      </c>
      <c r="F1506" t="s">
        <v>440</v>
      </c>
      <c r="G1506" s="121">
        <v>274</v>
      </c>
      <c r="H1506" t="s">
        <v>385</v>
      </c>
      <c r="I1506" t="s">
        <v>488</v>
      </c>
      <c r="J1506" t="s">
        <v>433</v>
      </c>
      <c r="K1506" t="s">
        <v>434</v>
      </c>
      <c r="L1506" s="758" t="s">
        <v>193</v>
      </c>
      <c r="M1506" t="s">
        <v>40</v>
      </c>
      <c r="N1506" s="681">
        <f t="shared" ca="1" si="102"/>
        <v>0</v>
      </c>
      <c r="O1506" s="681">
        <f t="shared" ca="1" si="102"/>
        <v>0</v>
      </c>
      <c r="P1506" s="681">
        <f t="shared" ca="1" si="102"/>
        <v>0</v>
      </c>
      <c r="Q1506" s="681">
        <f t="shared" ca="1" si="102"/>
        <v>0</v>
      </c>
      <c r="R1506" s="681">
        <f t="shared" ca="1" si="102"/>
        <v>0</v>
      </c>
      <c r="S1506" t="str">
        <f t="shared" si="99"/>
        <v>ASR_Financial_Report_SHP21Final</v>
      </c>
      <c r="T1506" s="960">
        <f t="shared" si="100"/>
        <v>44658</v>
      </c>
      <c r="U1506" t="str">
        <f t="shared" si="101"/>
        <v>Unaudited</v>
      </c>
    </row>
    <row r="1507" spans="1:21" x14ac:dyDescent="0.25">
      <c r="A1507" t="s">
        <v>437</v>
      </c>
      <c r="B1507" t="s">
        <v>1366</v>
      </c>
      <c r="C1507" t="s">
        <v>1367</v>
      </c>
      <c r="D1507" s="15">
        <v>1900</v>
      </c>
      <c r="E1507" s="121">
        <v>1</v>
      </c>
      <c r="F1507" t="s">
        <v>440</v>
      </c>
      <c r="G1507" s="121">
        <v>274</v>
      </c>
      <c r="H1507" t="s">
        <v>385</v>
      </c>
      <c r="I1507" t="s">
        <v>488</v>
      </c>
      <c r="J1507" t="s">
        <v>433</v>
      </c>
      <c r="K1507" t="s">
        <v>434</v>
      </c>
      <c r="L1507" s="758" t="s">
        <v>192</v>
      </c>
      <c r="M1507" t="s">
        <v>329</v>
      </c>
      <c r="N1507" s="681">
        <f t="shared" ca="1" si="102"/>
        <v>0</v>
      </c>
      <c r="O1507" s="681">
        <f t="shared" ca="1" si="102"/>
        <v>0</v>
      </c>
      <c r="P1507" s="681">
        <f t="shared" ca="1" si="102"/>
        <v>0</v>
      </c>
      <c r="Q1507" s="681">
        <f t="shared" ca="1" si="102"/>
        <v>0</v>
      </c>
      <c r="R1507" s="681">
        <f t="shared" ca="1" si="102"/>
        <v>0</v>
      </c>
      <c r="S1507" t="str">
        <f t="shared" si="99"/>
        <v>ASR_Financial_Report_SHP21Final</v>
      </c>
      <c r="T1507" s="960">
        <f t="shared" si="100"/>
        <v>44658</v>
      </c>
      <c r="U1507" t="str">
        <f t="shared" si="101"/>
        <v>Unaudited</v>
      </c>
    </row>
    <row r="1508" spans="1:21" x14ac:dyDescent="0.25">
      <c r="A1508" t="s">
        <v>437</v>
      </c>
      <c r="B1508" t="s">
        <v>1366</v>
      </c>
      <c r="C1508" t="s">
        <v>1367</v>
      </c>
      <c r="D1508" s="15">
        <v>1900</v>
      </c>
      <c r="E1508" s="121">
        <v>1</v>
      </c>
      <c r="F1508" t="s">
        <v>440</v>
      </c>
      <c r="G1508" s="121">
        <v>274</v>
      </c>
      <c r="H1508" t="s">
        <v>385</v>
      </c>
      <c r="I1508" t="s">
        <v>488</v>
      </c>
      <c r="J1508" t="s">
        <v>450</v>
      </c>
      <c r="K1508" t="s">
        <v>435</v>
      </c>
      <c r="L1508" s="758" t="s">
        <v>79</v>
      </c>
      <c r="M1508" t="s">
        <v>27</v>
      </c>
      <c r="N1508" s="681">
        <f t="shared" ca="1" si="102"/>
        <v>-75574367.105361283</v>
      </c>
      <c r="O1508" s="681">
        <f t="shared" ca="1" si="102"/>
        <v>-19973740.227996595</v>
      </c>
      <c r="P1508" s="681">
        <f t="shared" ca="1" si="102"/>
        <v>-55600626.877364688</v>
      </c>
      <c r="Q1508" s="681">
        <f t="shared" ca="1" si="102"/>
        <v>0</v>
      </c>
      <c r="R1508" s="681">
        <f t="shared" ca="1" si="102"/>
        <v>0</v>
      </c>
      <c r="S1508" t="str">
        <f t="shared" si="99"/>
        <v>ASR_Financial_Report_SHP21Final</v>
      </c>
      <c r="T1508" s="960">
        <f t="shared" si="100"/>
        <v>44658</v>
      </c>
      <c r="U1508" t="str">
        <f t="shared" si="101"/>
        <v>Unaudited</v>
      </c>
    </row>
    <row r="1509" spans="1:21" x14ac:dyDescent="0.25">
      <c r="A1509" t="s">
        <v>437</v>
      </c>
      <c r="B1509" t="s">
        <v>1366</v>
      </c>
      <c r="C1509" t="s">
        <v>1367</v>
      </c>
      <c r="D1509" s="15">
        <v>1900</v>
      </c>
      <c r="E1509" s="121">
        <v>1</v>
      </c>
      <c r="F1509" t="s">
        <v>440</v>
      </c>
      <c r="G1509" s="121">
        <v>274</v>
      </c>
      <c r="H1509" t="s">
        <v>385</v>
      </c>
      <c r="I1509" t="s">
        <v>488</v>
      </c>
      <c r="J1509" t="s">
        <v>450</v>
      </c>
      <c r="K1509" t="s">
        <v>435</v>
      </c>
      <c r="L1509" s="758" t="s">
        <v>80</v>
      </c>
      <c r="M1509" t="s">
        <v>97</v>
      </c>
      <c r="N1509" s="681">
        <f t="shared" ca="1" si="102"/>
        <v>76389981.97431694</v>
      </c>
      <c r="O1509" s="681">
        <f t="shared" ca="1" si="102"/>
        <v>20225820.213738665</v>
      </c>
      <c r="P1509" s="681">
        <f t="shared" ca="1" si="102"/>
        <v>56164161.760578275</v>
      </c>
      <c r="Q1509" s="681">
        <f t="shared" ca="1" si="102"/>
        <v>0</v>
      </c>
      <c r="R1509" s="681">
        <f t="shared" ca="1" si="102"/>
        <v>0</v>
      </c>
      <c r="S1509" t="str">
        <f t="shared" si="99"/>
        <v>ASR_Financial_Report_SHP21Final</v>
      </c>
      <c r="T1509" s="960">
        <f t="shared" si="100"/>
        <v>44658</v>
      </c>
      <c r="U1509" t="str">
        <f t="shared" si="101"/>
        <v>Unaudited</v>
      </c>
    </row>
    <row r="1510" spans="1:21" x14ac:dyDescent="0.25">
      <c r="A1510" t="s">
        <v>437</v>
      </c>
      <c r="B1510" t="s">
        <v>1366</v>
      </c>
      <c r="C1510" t="s">
        <v>1367</v>
      </c>
      <c r="D1510" s="15">
        <v>1900</v>
      </c>
      <c r="E1510" s="121">
        <v>1</v>
      </c>
      <c r="F1510" t="s">
        <v>440</v>
      </c>
      <c r="G1510" s="121">
        <v>274</v>
      </c>
      <c r="H1510" t="s">
        <v>385</v>
      </c>
      <c r="I1510" t="s">
        <v>488</v>
      </c>
      <c r="J1510" t="s">
        <v>450</v>
      </c>
      <c r="K1510" t="s">
        <v>435</v>
      </c>
      <c r="L1510" s="758" t="s">
        <v>81</v>
      </c>
      <c r="M1510" t="s">
        <v>98</v>
      </c>
      <c r="N1510" s="681">
        <f t="shared" ca="1" si="102"/>
        <v>173017.82533709685</v>
      </c>
      <c r="O1510" s="681">
        <f t="shared" ca="1" si="102"/>
        <v>45809.135356040912</v>
      </c>
      <c r="P1510" s="681">
        <f t="shared" ca="1" si="102"/>
        <v>127208.68998105594</v>
      </c>
      <c r="Q1510" s="681">
        <f t="shared" ca="1" si="102"/>
        <v>0</v>
      </c>
      <c r="R1510" s="681">
        <f t="shared" ca="1" si="102"/>
        <v>0</v>
      </c>
      <c r="S1510" t="str">
        <f t="shared" si="99"/>
        <v>ASR_Financial_Report_SHP21Final</v>
      </c>
      <c r="T1510" s="960">
        <f t="shared" si="100"/>
        <v>44658</v>
      </c>
      <c r="U1510" t="str">
        <f t="shared" si="101"/>
        <v>Unaudited</v>
      </c>
    </row>
    <row r="1511" spans="1:21" x14ac:dyDescent="0.25">
      <c r="A1511" t="s">
        <v>437</v>
      </c>
      <c r="B1511" t="s">
        <v>1366</v>
      </c>
      <c r="C1511" t="s">
        <v>1367</v>
      </c>
      <c r="D1511" s="15">
        <v>1900</v>
      </c>
      <c r="E1511" s="121">
        <v>1</v>
      </c>
      <c r="F1511" t="s">
        <v>440</v>
      </c>
      <c r="G1511" s="121">
        <v>274</v>
      </c>
      <c r="H1511" t="s">
        <v>385</v>
      </c>
      <c r="I1511" t="s">
        <v>488</v>
      </c>
      <c r="J1511" t="s">
        <v>450</v>
      </c>
      <c r="K1511" t="s">
        <v>435</v>
      </c>
      <c r="L1511" s="758" t="s">
        <v>82</v>
      </c>
      <c r="M1511" t="s">
        <v>99</v>
      </c>
      <c r="N1511" s="681">
        <f t="shared" ca="1" si="102"/>
        <v>2992.3748113413139</v>
      </c>
      <c r="O1511" s="681">
        <f t="shared" ca="1" si="102"/>
        <v>792.27734195402968</v>
      </c>
      <c r="P1511" s="681">
        <f t="shared" ca="1" si="102"/>
        <v>2200.0974693872845</v>
      </c>
      <c r="Q1511" s="681">
        <f t="shared" ca="1" si="102"/>
        <v>0</v>
      </c>
      <c r="R1511" s="681">
        <f t="shared" ca="1" si="102"/>
        <v>0</v>
      </c>
      <c r="S1511" t="str">
        <f t="shared" si="99"/>
        <v>ASR_Financial_Report_SHP21Final</v>
      </c>
      <c r="T1511" s="960">
        <f t="shared" si="100"/>
        <v>44658</v>
      </c>
      <c r="U1511" t="str">
        <f t="shared" si="101"/>
        <v>Unaudited</v>
      </c>
    </row>
    <row r="1512" spans="1:21" x14ac:dyDescent="0.25">
      <c r="A1512" t="s">
        <v>437</v>
      </c>
      <c r="B1512" t="s">
        <v>1366</v>
      </c>
      <c r="C1512" t="s">
        <v>1367</v>
      </c>
      <c r="D1512" s="15">
        <v>1900</v>
      </c>
      <c r="E1512" s="121">
        <v>1</v>
      </c>
      <c r="F1512" t="s">
        <v>440</v>
      </c>
      <c r="G1512" s="121">
        <v>274</v>
      </c>
      <c r="H1512" t="s">
        <v>385</v>
      </c>
      <c r="I1512" t="s">
        <v>488</v>
      </c>
      <c r="J1512" t="s">
        <v>450</v>
      </c>
      <c r="K1512" t="s">
        <v>435</v>
      </c>
      <c r="L1512" s="758" t="s">
        <v>216</v>
      </c>
      <c r="M1512" t="s">
        <v>100</v>
      </c>
      <c r="N1512" s="681">
        <f t="shared" ca="1" si="102"/>
        <v>-5322.3759116189549</v>
      </c>
      <c r="O1512" s="681">
        <f t="shared" ca="1" si="102"/>
        <v>-1409.1810371333352</v>
      </c>
      <c r="P1512" s="681">
        <f t="shared" ca="1" si="102"/>
        <v>-3913.1948744856199</v>
      </c>
      <c r="Q1512" s="681">
        <f t="shared" ca="1" si="102"/>
        <v>0</v>
      </c>
      <c r="R1512" s="681">
        <f t="shared" ca="1" si="102"/>
        <v>0</v>
      </c>
      <c r="S1512" t="str">
        <f t="shared" si="99"/>
        <v>ASR_Financial_Report_SHP21Final</v>
      </c>
      <c r="T1512" s="960">
        <f t="shared" si="100"/>
        <v>44658</v>
      </c>
      <c r="U1512" t="str">
        <f t="shared" si="101"/>
        <v>Unaudited</v>
      </c>
    </row>
    <row r="1513" spans="1:21" x14ac:dyDescent="0.25">
      <c r="A1513" t="s">
        <v>437</v>
      </c>
      <c r="B1513" t="s">
        <v>1366</v>
      </c>
      <c r="C1513" t="s">
        <v>1367</v>
      </c>
      <c r="D1513" s="15">
        <v>1900</v>
      </c>
      <c r="E1513" s="121">
        <v>1</v>
      </c>
      <c r="F1513" t="s">
        <v>440</v>
      </c>
      <c r="G1513" s="121">
        <v>274</v>
      </c>
      <c r="H1513" t="s">
        <v>385</v>
      </c>
      <c r="I1513" t="s">
        <v>488</v>
      </c>
      <c r="J1513" t="s">
        <v>450</v>
      </c>
      <c r="K1513" t="s">
        <v>435</v>
      </c>
      <c r="L1513" s="758" t="s">
        <v>215</v>
      </c>
      <c r="M1513" t="s">
        <v>28</v>
      </c>
      <c r="N1513" s="681">
        <f t="shared" ca="1" si="102"/>
        <v>9316.6438220533619</v>
      </c>
      <c r="O1513" s="681">
        <f t="shared" ca="1" si="102"/>
        <v>2466.7250156273758</v>
      </c>
      <c r="P1513" s="681">
        <f t="shared" ca="1" si="102"/>
        <v>6849.9188064259861</v>
      </c>
      <c r="Q1513" s="681">
        <f t="shared" ca="1" si="102"/>
        <v>0</v>
      </c>
      <c r="R1513" s="681">
        <f t="shared" ca="1" si="102"/>
        <v>0</v>
      </c>
      <c r="S1513" t="str">
        <f t="shared" si="99"/>
        <v>ASR_Financial_Report_SHP21Final</v>
      </c>
      <c r="T1513" s="960">
        <f t="shared" si="100"/>
        <v>44658</v>
      </c>
      <c r="U1513" t="str">
        <f t="shared" si="101"/>
        <v>Unaudited</v>
      </c>
    </row>
    <row r="1514" spans="1:21" x14ac:dyDescent="0.25">
      <c r="A1514" t="s">
        <v>437</v>
      </c>
      <c r="B1514" t="s">
        <v>1366</v>
      </c>
      <c r="C1514" t="s">
        <v>1367</v>
      </c>
      <c r="D1514" s="15">
        <v>1900</v>
      </c>
      <c r="E1514" s="121">
        <v>1</v>
      </c>
      <c r="F1514" t="s">
        <v>440</v>
      </c>
      <c r="G1514" s="121">
        <v>274</v>
      </c>
      <c r="H1514" t="s">
        <v>385</v>
      </c>
      <c r="I1514" t="s">
        <v>488</v>
      </c>
      <c r="J1514" t="s">
        <v>436</v>
      </c>
      <c r="K1514" t="s">
        <v>436</v>
      </c>
      <c r="L1514" s="758" t="s">
        <v>84</v>
      </c>
      <c r="M1514" t="s">
        <v>327</v>
      </c>
      <c r="N1514" s="681">
        <f t="shared" ca="1" si="102"/>
        <v>0</v>
      </c>
      <c r="O1514" s="681">
        <f t="shared" ca="1" si="102"/>
        <v>0</v>
      </c>
      <c r="P1514" s="681">
        <f t="shared" ca="1" si="102"/>
        <v>0</v>
      </c>
      <c r="Q1514" s="681">
        <f t="shared" ca="1" si="102"/>
        <v>0</v>
      </c>
      <c r="R1514" s="681">
        <f t="shared" ca="1" si="102"/>
        <v>0</v>
      </c>
      <c r="S1514" t="str">
        <f t="shared" si="99"/>
        <v>ASR_Financial_Report_SHP21Final</v>
      </c>
      <c r="T1514" s="960">
        <f t="shared" si="100"/>
        <v>44658</v>
      </c>
      <c r="U1514" t="str">
        <f t="shared" si="101"/>
        <v>Unaudited</v>
      </c>
    </row>
    <row r="1515" spans="1:21" x14ac:dyDescent="0.25">
      <c r="A1515" t="s">
        <v>437</v>
      </c>
      <c r="B1515" t="s">
        <v>1366</v>
      </c>
      <c r="C1515" t="s">
        <v>1367</v>
      </c>
      <c r="D1515" s="15">
        <v>1900</v>
      </c>
      <c r="E1515" s="121">
        <v>1</v>
      </c>
      <c r="F1515" t="s">
        <v>440</v>
      </c>
      <c r="G1515" s="121">
        <v>274</v>
      </c>
      <c r="H1515" t="s">
        <v>385</v>
      </c>
      <c r="I1515" t="s">
        <v>488</v>
      </c>
      <c r="J1515" t="s">
        <v>436</v>
      </c>
      <c r="K1515" t="s">
        <v>436</v>
      </c>
      <c r="L1515" s="758" t="s">
        <v>85</v>
      </c>
      <c r="M1515" t="s">
        <v>325</v>
      </c>
      <c r="N1515" s="681">
        <f t="shared" ca="1" si="102"/>
        <v>0</v>
      </c>
      <c r="O1515" s="681">
        <f t="shared" ca="1" si="102"/>
        <v>0</v>
      </c>
      <c r="P1515" s="681">
        <f t="shared" ca="1" si="102"/>
        <v>0</v>
      </c>
      <c r="Q1515" s="681">
        <f t="shared" ca="1" si="102"/>
        <v>0</v>
      </c>
      <c r="R1515" s="681">
        <f t="shared" ca="1" si="102"/>
        <v>0</v>
      </c>
      <c r="S1515" t="str">
        <f t="shared" si="99"/>
        <v>ASR_Financial_Report_SHP21Final</v>
      </c>
      <c r="T1515" s="960">
        <f t="shared" si="100"/>
        <v>44658</v>
      </c>
      <c r="U1515" t="str">
        <f t="shared" si="101"/>
        <v>Unaudited</v>
      </c>
    </row>
    <row r="1516" spans="1:21" x14ac:dyDescent="0.25">
      <c r="A1516" t="s">
        <v>437</v>
      </c>
      <c r="B1516" t="s">
        <v>1366</v>
      </c>
      <c r="C1516" t="s">
        <v>1367</v>
      </c>
      <c r="D1516" s="15">
        <v>1900</v>
      </c>
      <c r="E1516" s="121">
        <v>1</v>
      </c>
      <c r="F1516" t="s">
        <v>440</v>
      </c>
      <c r="G1516" s="121">
        <v>274</v>
      </c>
      <c r="H1516" t="s">
        <v>385</v>
      </c>
      <c r="I1516" t="s">
        <v>488</v>
      </c>
      <c r="J1516" t="s">
        <v>436</v>
      </c>
      <c r="K1516" t="s">
        <v>436</v>
      </c>
      <c r="L1516" s="758" t="s">
        <v>86</v>
      </c>
      <c r="M1516" t="s">
        <v>494</v>
      </c>
      <c r="N1516" s="681">
        <f t="shared" ca="1" si="102"/>
        <v>0</v>
      </c>
      <c r="O1516" s="681">
        <f t="shared" ca="1" si="102"/>
        <v>0</v>
      </c>
      <c r="P1516" s="681">
        <f t="shared" ca="1" si="102"/>
        <v>0</v>
      </c>
      <c r="Q1516" s="681">
        <f t="shared" ca="1" si="102"/>
        <v>0</v>
      </c>
      <c r="R1516" s="681">
        <f t="shared" ca="1" si="102"/>
        <v>0</v>
      </c>
      <c r="S1516" t="str">
        <f t="shared" si="99"/>
        <v>ASR_Financial_Report_SHP21Final</v>
      </c>
      <c r="T1516" s="960">
        <f t="shared" si="100"/>
        <v>44658</v>
      </c>
      <c r="U1516" t="str">
        <f t="shared" si="101"/>
        <v>Unaudited</v>
      </c>
    </row>
    <row r="1517" spans="1:21" x14ac:dyDescent="0.25">
      <c r="A1517" t="s">
        <v>437</v>
      </c>
      <c r="B1517" t="s">
        <v>1366</v>
      </c>
      <c r="C1517" t="s">
        <v>1367</v>
      </c>
      <c r="D1517" s="15">
        <v>1900</v>
      </c>
      <c r="E1517" s="121">
        <v>1</v>
      </c>
      <c r="F1517" t="s">
        <v>440</v>
      </c>
      <c r="G1517" s="121">
        <v>274</v>
      </c>
      <c r="H1517" t="s">
        <v>385</v>
      </c>
      <c r="I1517" t="s">
        <v>488</v>
      </c>
      <c r="J1517" t="s">
        <v>436</v>
      </c>
      <c r="K1517" t="s">
        <v>436</v>
      </c>
      <c r="L1517" s="758" t="s">
        <v>87</v>
      </c>
      <c r="M1517" t="s">
        <v>495</v>
      </c>
      <c r="N1517" s="681">
        <f t="shared" ca="1" si="102"/>
        <v>0</v>
      </c>
      <c r="O1517" s="681">
        <f t="shared" ca="1" si="102"/>
        <v>0</v>
      </c>
      <c r="P1517" s="681">
        <f t="shared" ca="1" si="102"/>
        <v>0</v>
      </c>
      <c r="Q1517" s="681">
        <f t="shared" ca="1" si="102"/>
        <v>0</v>
      </c>
      <c r="R1517" s="681">
        <f t="shared" ca="1" si="102"/>
        <v>0</v>
      </c>
      <c r="S1517" t="str">
        <f t="shared" si="99"/>
        <v>ASR_Financial_Report_SHP21Final</v>
      </c>
      <c r="T1517" s="960">
        <f t="shared" si="100"/>
        <v>44658</v>
      </c>
      <c r="U1517" t="str">
        <f t="shared" si="101"/>
        <v>Unaudited</v>
      </c>
    </row>
    <row r="1518" spans="1:21" x14ac:dyDescent="0.25">
      <c r="A1518" t="s">
        <v>437</v>
      </c>
      <c r="B1518" t="s">
        <v>1366</v>
      </c>
      <c r="C1518" t="s">
        <v>1367</v>
      </c>
      <c r="D1518" s="15">
        <v>1900</v>
      </c>
      <c r="E1518" s="121">
        <v>1</v>
      </c>
      <c r="F1518" t="s">
        <v>440</v>
      </c>
      <c r="G1518" s="121">
        <v>274</v>
      </c>
      <c r="H1518" t="s">
        <v>385</v>
      </c>
      <c r="I1518" t="s">
        <v>488</v>
      </c>
      <c r="J1518" t="s">
        <v>436</v>
      </c>
      <c r="K1518" t="s">
        <v>436</v>
      </c>
      <c r="L1518" s="758" t="s">
        <v>213</v>
      </c>
      <c r="M1518" t="s">
        <v>496</v>
      </c>
      <c r="N1518" s="681">
        <f t="shared" ca="1" si="102"/>
        <v>0</v>
      </c>
      <c r="O1518" s="681">
        <f t="shared" ca="1" si="102"/>
        <v>0</v>
      </c>
      <c r="P1518" s="681">
        <f t="shared" ca="1" si="102"/>
        <v>0</v>
      </c>
      <c r="Q1518" s="681">
        <f t="shared" ca="1" si="102"/>
        <v>0</v>
      </c>
      <c r="R1518" s="681">
        <f t="shared" ca="1" si="102"/>
        <v>0</v>
      </c>
      <c r="S1518" t="str">
        <f t="shared" si="99"/>
        <v>ASR_Financial_Report_SHP21Final</v>
      </c>
      <c r="T1518" s="960">
        <f t="shared" si="100"/>
        <v>44658</v>
      </c>
      <c r="U1518" t="str">
        <f t="shared" si="101"/>
        <v>Unaudited</v>
      </c>
    </row>
    <row r="1519" spans="1:21" x14ac:dyDescent="0.25">
      <c r="A1519" t="s">
        <v>437</v>
      </c>
      <c r="B1519" t="s">
        <v>1366</v>
      </c>
      <c r="C1519" t="s">
        <v>1367</v>
      </c>
      <c r="D1519" s="15">
        <v>1900</v>
      </c>
      <c r="E1519" s="121">
        <v>1</v>
      </c>
      <c r="F1519" t="s">
        <v>440</v>
      </c>
      <c r="G1519" s="121">
        <v>274</v>
      </c>
      <c r="H1519" t="s">
        <v>385</v>
      </c>
      <c r="I1519" t="s">
        <v>489</v>
      </c>
      <c r="J1519" t="s">
        <v>26</v>
      </c>
      <c r="K1519" t="s">
        <v>26</v>
      </c>
      <c r="L1519" s="758" t="s">
        <v>204</v>
      </c>
      <c r="M1519" t="s">
        <v>26</v>
      </c>
      <c r="N1519" s="681">
        <f t="shared" ca="1" si="102"/>
        <v>54704.928102572696</v>
      </c>
      <c r="O1519" s="681">
        <f t="shared" ca="1" si="102"/>
        <v>0</v>
      </c>
      <c r="P1519" s="681">
        <f t="shared" ca="1" si="102"/>
        <v>0</v>
      </c>
      <c r="Q1519" s="681">
        <f t="shared" ca="1" si="102"/>
        <v>0</v>
      </c>
      <c r="R1519" s="681">
        <f t="shared" ca="1" si="102"/>
        <v>0</v>
      </c>
      <c r="S1519" t="str">
        <f t="shared" si="99"/>
        <v>ASR_Financial_Report_SHP21Final</v>
      </c>
      <c r="T1519" s="960">
        <f t="shared" si="100"/>
        <v>44658</v>
      </c>
      <c r="U1519" t="str">
        <f t="shared" si="101"/>
        <v>Unaudited</v>
      </c>
    </row>
    <row r="1520" spans="1:21" x14ac:dyDescent="0.25">
      <c r="A1520" t="s">
        <v>437</v>
      </c>
      <c r="B1520" t="s">
        <v>1366</v>
      </c>
      <c r="C1520" t="s">
        <v>1367</v>
      </c>
      <c r="D1520" s="15">
        <v>1900</v>
      </c>
      <c r="E1520" s="121">
        <v>1</v>
      </c>
      <c r="F1520" t="s">
        <v>441</v>
      </c>
      <c r="G1520" s="121">
        <v>366</v>
      </c>
      <c r="H1520" t="s">
        <v>385</v>
      </c>
      <c r="I1520" t="s">
        <v>432</v>
      </c>
      <c r="J1520" t="s">
        <v>432</v>
      </c>
      <c r="K1520" t="s">
        <v>432</v>
      </c>
      <c r="M1520" t="s">
        <v>432</v>
      </c>
      <c r="N1520" s="681">
        <f t="shared" ca="1" si="102"/>
        <v>5833</v>
      </c>
      <c r="O1520" s="681">
        <f t="shared" ca="1" si="102"/>
        <v>1577</v>
      </c>
      <c r="P1520" s="681">
        <f t="shared" ca="1" si="102"/>
        <v>4256</v>
      </c>
      <c r="Q1520" s="681">
        <f t="shared" ca="1" si="102"/>
        <v>0</v>
      </c>
      <c r="R1520" s="681">
        <f t="shared" ca="1" si="102"/>
        <v>0</v>
      </c>
      <c r="S1520" t="str">
        <f t="shared" si="99"/>
        <v>ASR_Financial_Report_SHP21Final</v>
      </c>
      <c r="T1520" s="960">
        <f t="shared" si="100"/>
        <v>44658</v>
      </c>
      <c r="U1520" t="str">
        <f t="shared" si="101"/>
        <v>Unaudited</v>
      </c>
    </row>
    <row r="1521" spans="1:21" x14ac:dyDescent="0.25">
      <c r="A1521" t="s">
        <v>437</v>
      </c>
      <c r="B1521" t="s">
        <v>1366</v>
      </c>
      <c r="C1521" t="s">
        <v>1367</v>
      </c>
      <c r="D1521" s="15">
        <v>1900</v>
      </c>
      <c r="E1521" s="121">
        <v>1</v>
      </c>
      <c r="F1521" t="s">
        <v>441</v>
      </c>
      <c r="G1521" s="121">
        <v>366</v>
      </c>
      <c r="H1521" t="s">
        <v>385</v>
      </c>
      <c r="I1521" t="s">
        <v>487</v>
      </c>
      <c r="J1521" t="s">
        <v>12</v>
      </c>
      <c r="K1521" t="s">
        <v>12</v>
      </c>
      <c r="L1521" s="758">
        <v>1.1000000000000001</v>
      </c>
      <c r="M1521" t="s">
        <v>12</v>
      </c>
      <c r="N1521" s="681">
        <f t="shared" ca="1" si="102"/>
        <v>17208831.460000001</v>
      </c>
      <c r="O1521" s="681">
        <f t="shared" ca="1" si="102"/>
        <v>0</v>
      </c>
      <c r="P1521" s="681">
        <f t="shared" ca="1" si="102"/>
        <v>0</v>
      </c>
      <c r="Q1521" s="681">
        <f t="shared" ca="1" si="102"/>
        <v>0</v>
      </c>
      <c r="R1521" s="681">
        <f t="shared" ca="1" si="102"/>
        <v>0</v>
      </c>
      <c r="S1521" t="str">
        <f t="shared" si="99"/>
        <v>ASR_Financial_Report_SHP21Final</v>
      </c>
      <c r="T1521" s="960">
        <f t="shared" si="100"/>
        <v>44658</v>
      </c>
      <c r="U1521" t="str">
        <f t="shared" si="101"/>
        <v>Unaudited</v>
      </c>
    </row>
    <row r="1522" spans="1:21" x14ac:dyDescent="0.25">
      <c r="A1522" t="s">
        <v>437</v>
      </c>
      <c r="B1522" t="s">
        <v>1366</v>
      </c>
      <c r="C1522" t="s">
        <v>1367</v>
      </c>
      <c r="D1522" s="15">
        <v>1900</v>
      </c>
      <c r="E1522" s="121">
        <v>1</v>
      </c>
      <c r="F1522" t="s">
        <v>441</v>
      </c>
      <c r="G1522" s="121">
        <v>366</v>
      </c>
      <c r="H1522" t="s">
        <v>385</v>
      </c>
      <c r="I1522" t="s">
        <v>487</v>
      </c>
      <c r="J1522" t="s">
        <v>12</v>
      </c>
      <c r="K1522" t="s">
        <v>222</v>
      </c>
      <c r="L1522" s="758">
        <v>1.2</v>
      </c>
      <c r="M1522" t="s">
        <v>222</v>
      </c>
      <c r="N1522" s="681">
        <f t="shared" ca="1" si="102"/>
        <v>7167.7849050111818</v>
      </c>
      <c r="O1522" s="681">
        <f t="shared" ca="1" si="102"/>
        <v>0</v>
      </c>
      <c r="P1522" s="681">
        <f t="shared" ca="1" si="102"/>
        <v>0</v>
      </c>
      <c r="Q1522" s="681">
        <f t="shared" ca="1" si="102"/>
        <v>0</v>
      </c>
      <c r="R1522" s="681">
        <f t="shared" ca="1" si="102"/>
        <v>0</v>
      </c>
      <c r="S1522" t="str">
        <f t="shared" si="99"/>
        <v>ASR_Financial_Report_SHP21Final</v>
      </c>
      <c r="T1522" s="960">
        <f t="shared" si="100"/>
        <v>44658</v>
      </c>
      <c r="U1522" t="str">
        <f t="shared" si="101"/>
        <v>Unaudited</v>
      </c>
    </row>
    <row r="1523" spans="1:21" x14ac:dyDescent="0.25">
      <c r="A1523" t="s">
        <v>437</v>
      </c>
      <c r="B1523" t="s">
        <v>1366</v>
      </c>
      <c r="C1523" t="s">
        <v>1367</v>
      </c>
      <c r="D1523" s="15">
        <v>1900</v>
      </c>
      <c r="E1523" s="121">
        <v>1</v>
      </c>
      <c r="F1523" t="s">
        <v>441</v>
      </c>
      <c r="G1523" s="121">
        <v>366</v>
      </c>
      <c r="H1523" t="s">
        <v>385</v>
      </c>
      <c r="I1523" t="s">
        <v>487</v>
      </c>
      <c r="J1523" t="s">
        <v>12</v>
      </c>
      <c r="K1523" t="s">
        <v>1304</v>
      </c>
      <c r="L1523" s="758" t="s">
        <v>1300</v>
      </c>
      <c r="M1523" t="s">
        <v>1304</v>
      </c>
      <c r="N1523" s="681">
        <f t="shared" ca="1" si="102"/>
        <v>40325.663749999992</v>
      </c>
      <c r="O1523" s="681">
        <f t="shared" ca="1" si="102"/>
        <v>0</v>
      </c>
      <c r="P1523" s="681">
        <f t="shared" ca="1" si="102"/>
        <v>0</v>
      </c>
      <c r="Q1523" s="681">
        <f t="shared" ca="1" si="102"/>
        <v>0</v>
      </c>
      <c r="R1523" s="681">
        <f t="shared" ca="1" si="102"/>
        <v>0</v>
      </c>
      <c r="S1523" t="str">
        <f t="shared" si="99"/>
        <v>ASR_Financial_Report_SHP21Final</v>
      </c>
      <c r="T1523" s="960">
        <f t="shared" si="100"/>
        <v>44658</v>
      </c>
      <c r="U1523" t="str">
        <f t="shared" si="101"/>
        <v>Unaudited</v>
      </c>
    </row>
    <row r="1524" spans="1:21" x14ac:dyDescent="0.25">
      <c r="A1524" t="s">
        <v>437</v>
      </c>
      <c r="B1524" t="s">
        <v>1366</v>
      </c>
      <c r="C1524" t="s">
        <v>1367</v>
      </c>
      <c r="D1524" s="15">
        <v>1900</v>
      </c>
      <c r="E1524" s="121">
        <v>1</v>
      </c>
      <c r="F1524" t="s">
        <v>441</v>
      </c>
      <c r="G1524" s="121">
        <v>366</v>
      </c>
      <c r="H1524" t="s">
        <v>385</v>
      </c>
      <c r="I1524" t="s">
        <v>487</v>
      </c>
      <c r="J1524" t="s">
        <v>12</v>
      </c>
      <c r="K1524" t="s">
        <v>1306</v>
      </c>
      <c r="L1524" s="758" t="s">
        <v>1305</v>
      </c>
      <c r="M1524" t="s">
        <v>1306</v>
      </c>
      <c r="N1524" s="681">
        <f t="shared" ca="1" si="102"/>
        <v>-16972.389920922738</v>
      </c>
      <c r="O1524" s="681">
        <f t="shared" ca="1" si="102"/>
        <v>0</v>
      </c>
      <c r="P1524" s="681">
        <f t="shared" ca="1" si="102"/>
        <v>0</v>
      </c>
      <c r="Q1524" s="681">
        <f t="shared" ca="1" si="102"/>
        <v>0</v>
      </c>
      <c r="R1524" s="681">
        <f t="shared" ca="1" si="102"/>
        <v>0</v>
      </c>
      <c r="S1524" t="str">
        <f t="shared" si="99"/>
        <v>ASR_Financial_Report_SHP21Final</v>
      </c>
      <c r="T1524" s="960">
        <f t="shared" si="100"/>
        <v>44658</v>
      </c>
      <c r="U1524" t="str">
        <f t="shared" si="101"/>
        <v>Unaudited</v>
      </c>
    </row>
    <row r="1525" spans="1:21" x14ac:dyDescent="0.25">
      <c r="A1525" t="s">
        <v>437</v>
      </c>
      <c r="B1525" t="s">
        <v>1366</v>
      </c>
      <c r="C1525" t="s">
        <v>1367</v>
      </c>
      <c r="D1525" s="15">
        <v>1900</v>
      </c>
      <c r="E1525" s="121">
        <v>1</v>
      </c>
      <c r="F1525" t="s">
        <v>441</v>
      </c>
      <c r="G1525" s="121">
        <v>366</v>
      </c>
      <c r="H1525" t="s">
        <v>385</v>
      </c>
      <c r="I1525" t="s">
        <v>487</v>
      </c>
      <c r="J1525" t="s">
        <v>13</v>
      </c>
      <c r="K1525" t="s">
        <v>13</v>
      </c>
      <c r="L1525" s="758" t="s">
        <v>63</v>
      </c>
      <c r="M1525" t="s">
        <v>13</v>
      </c>
      <c r="N1525" s="681">
        <f t="shared" ca="1" si="102"/>
        <v>-1215530.4279808071</v>
      </c>
      <c r="O1525" s="681">
        <f t="shared" ca="1" si="102"/>
        <v>0</v>
      </c>
      <c r="P1525" s="681">
        <f t="shared" ca="1" si="102"/>
        <v>0</v>
      </c>
      <c r="Q1525" s="681">
        <f t="shared" ca="1" si="102"/>
        <v>0</v>
      </c>
      <c r="R1525" s="681">
        <f t="shared" ca="1" si="102"/>
        <v>0</v>
      </c>
      <c r="S1525" t="str">
        <f t="shared" si="99"/>
        <v>ASR_Financial_Report_SHP21Final</v>
      </c>
      <c r="T1525" s="960">
        <f t="shared" si="100"/>
        <v>44658</v>
      </c>
      <c r="U1525" t="str">
        <f t="shared" si="101"/>
        <v>Unaudited</v>
      </c>
    </row>
    <row r="1526" spans="1:21" x14ac:dyDescent="0.25">
      <c r="A1526" t="s">
        <v>437</v>
      </c>
      <c r="B1526" t="s">
        <v>1366</v>
      </c>
      <c r="C1526" t="s">
        <v>1367</v>
      </c>
      <c r="D1526" s="15">
        <v>1900</v>
      </c>
      <c r="E1526" s="121">
        <v>1</v>
      </c>
      <c r="F1526" t="s">
        <v>441</v>
      </c>
      <c r="G1526" s="121">
        <v>366</v>
      </c>
      <c r="H1526" t="s">
        <v>385</v>
      </c>
      <c r="I1526" t="s">
        <v>488</v>
      </c>
      <c r="J1526" t="s">
        <v>433</v>
      </c>
      <c r="K1526" t="s">
        <v>777</v>
      </c>
      <c r="L1526" s="758">
        <v>2.1</v>
      </c>
      <c r="M1526" t="s">
        <v>712</v>
      </c>
      <c r="N1526" s="681">
        <f t="shared" ca="1" si="102"/>
        <v>31754</v>
      </c>
      <c r="O1526" s="681">
        <f t="shared" ca="1" si="102"/>
        <v>26818</v>
      </c>
      <c r="P1526" s="681">
        <f t="shared" ca="1" si="102"/>
        <v>4936</v>
      </c>
      <c r="Q1526" s="681">
        <f t="shared" ca="1" si="102"/>
        <v>0</v>
      </c>
      <c r="R1526" s="681">
        <f t="shared" ca="1" si="102"/>
        <v>0</v>
      </c>
      <c r="S1526" t="str">
        <f t="shared" si="99"/>
        <v>ASR_Financial_Report_SHP21Final</v>
      </c>
      <c r="T1526" s="960">
        <f t="shared" si="100"/>
        <v>44658</v>
      </c>
      <c r="U1526" t="str">
        <f t="shared" si="101"/>
        <v>Unaudited</v>
      </c>
    </row>
    <row r="1527" spans="1:21" x14ac:dyDescent="0.25">
      <c r="A1527" t="s">
        <v>437</v>
      </c>
      <c r="B1527" t="s">
        <v>1366</v>
      </c>
      <c r="C1527" t="s">
        <v>1367</v>
      </c>
      <c r="D1527" s="15">
        <v>1900</v>
      </c>
      <c r="E1527" s="121">
        <v>1</v>
      </c>
      <c r="F1527" t="s">
        <v>441</v>
      </c>
      <c r="G1527" s="121">
        <v>366</v>
      </c>
      <c r="H1527" t="s">
        <v>385</v>
      </c>
      <c r="I1527" t="s">
        <v>488</v>
      </c>
      <c r="J1527" t="s">
        <v>433</v>
      </c>
      <c r="K1527" t="s">
        <v>777</v>
      </c>
      <c r="L1527" s="758">
        <v>2.2000000000000002</v>
      </c>
      <c r="M1527" t="s">
        <v>713</v>
      </c>
      <c r="N1527" s="681">
        <f t="shared" ca="1" si="102"/>
        <v>216</v>
      </c>
      <c r="O1527" s="681">
        <f t="shared" ca="1" si="102"/>
        <v>123</v>
      </c>
      <c r="P1527" s="681">
        <f t="shared" ca="1" si="102"/>
        <v>93</v>
      </c>
      <c r="Q1527" s="681">
        <f t="shared" ca="1" si="102"/>
        <v>0</v>
      </c>
      <c r="R1527" s="681">
        <f t="shared" ca="1" si="102"/>
        <v>0</v>
      </c>
      <c r="S1527" t="str">
        <f t="shared" si="99"/>
        <v>ASR_Financial_Report_SHP21Final</v>
      </c>
      <c r="T1527" s="960">
        <f t="shared" si="100"/>
        <v>44658</v>
      </c>
      <c r="U1527" t="str">
        <f t="shared" si="101"/>
        <v>Unaudited</v>
      </c>
    </row>
    <row r="1528" spans="1:21" x14ac:dyDescent="0.25">
      <c r="A1528" t="s">
        <v>437</v>
      </c>
      <c r="B1528" t="s">
        <v>1366</v>
      </c>
      <c r="C1528" t="s">
        <v>1367</v>
      </c>
      <c r="D1528" s="15">
        <v>1900</v>
      </c>
      <c r="E1528" s="121">
        <v>1</v>
      </c>
      <c r="F1528" t="s">
        <v>441</v>
      </c>
      <c r="G1528" s="121">
        <v>366</v>
      </c>
      <c r="H1528" t="s">
        <v>385</v>
      </c>
      <c r="I1528" t="s">
        <v>488</v>
      </c>
      <c r="J1528" t="s">
        <v>433</v>
      </c>
      <c r="K1528" t="s">
        <v>777</v>
      </c>
      <c r="L1528" s="758">
        <v>2.2999999999999998</v>
      </c>
      <c r="M1528" t="s">
        <v>714</v>
      </c>
      <c r="N1528" s="681">
        <f t="shared" ca="1" si="102"/>
        <v>6969046.5099999998</v>
      </c>
      <c r="O1528" s="681">
        <f t="shared" ca="1" si="102"/>
        <v>5838903.2299999995</v>
      </c>
      <c r="P1528" s="681">
        <f t="shared" ca="1" si="102"/>
        <v>1130143.28</v>
      </c>
      <c r="Q1528" s="681">
        <f t="shared" ca="1" si="102"/>
        <v>0</v>
      </c>
      <c r="R1528" s="681">
        <f t="shared" ca="1" si="102"/>
        <v>0</v>
      </c>
      <c r="S1528" t="str">
        <f t="shared" si="99"/>
        <v>ASR_Financial_Report_SHP21Final</v>
      </c>
      <c r="T1528" s="960">
        <f t="shared" si="100"/>
        <v>44658</v>
      </c>
      <c r="U1528" t="str">
        <f t="shared" si="101"/>
        <v>Unaudited</v>
      </c>
    </row>
    <row r="1529" spans="1:21" x14ac:dyDescent="0.25">
      <c r="A1529" t="s">
        <v>437</v>
      </c>
      <c r="B1529" t="s">
        <v>1366</v>
      </c>
      <c r="C1529" t="s">
        <v>1367</v>
      </c>
      <c r="D1529" s="15">
        <v>1900</v>
      </c>
      <c r="E1529" s="121">
        <v>1</v>
      </c>
      <c r="F1529" t="s">
        <v>441</v>
      </c>
      <c r="G1529" s="121">
        <v>366</v>
      </c>
      <c r="H1529" t="s">
        <v>385</v>
      </c>
      <c r="I1529" t="s">
        <v>488</v>
      </c>
      <c r="J1529" t="s">
        <v>433</v>
      </c>
      <c r="K1529" t="s">
        <v>777</v>
      </c>
      <c r="L1529" s="758">
        <v>2.4</v>
      </c>
      <c r="M1529" t="s">
        <v>715</v>
      </c>
      <c r="N1529" s="681">
        <f t="shared" ca="1" si="102"/>
        <v>11505.2</v>
      </c>
      <c r="O1529" s="681">
        <f t="shared" ca="1" si="102"/>
        <v>7157.26</v>
      </c>
      <c r="P1529" s="681">
        <f t="shared" ca="1" si="102"/>
        <v>4347.9399999999996</v>
      </c>
      <c r="Q1529" s="681">
        <f t="shared" ca="1" si="102"/>
        <v>0</v>
      </c>
      <c r="R1529" s="681">
        <f t="shared" ca="1" si="102"/>
        <v>0</v>
      </c>
      <c r="S1529" t="str">
        <f t="shared" si="99"/>
        <v>ASR_Financial_Report_SHP21Final</v>
      </c>
      <c r="T1529" s="960">
        <f t="shared" si="100"/>
        <v>44658</v>
      </c>
      <c r="U1529" t="str">
        <f t="shared" si="101"/>
        <v>Unaudited</v>
      </c>
    </row>
    <row r="1530" spans="1:21" x14ac:dyDescent="0.25">
      <c r="A1530" t="s">
        <v>437</v>
      </c>
      <c r="B1530" t="s">
        <v>1366</v>
      </c>
      <c r="C1530" t="s">
        <v>1367</v>
      </c>
      <c r="D1530" s="15">
        <v>1900</v>
      </c>
      <c r="E1530" s="121">
        <v>1</v>
      </c>
      <c r="F1530" t="s">
        <v>441</v>
      </c>
      <c r="G1530" s="121">
        <v>366</v>
      </c>
      <c r="H1530" t="s">
        <v>385</v>
      </c>
      <c r="I1530" t="s">
        <v>488</v>
      </c>
      <c r="J1530" t="s">
        <v>433</v>
      </c>
      <c r="K1530" t="s">
        <v>777</v>
      </c>
      <c r="L1530" s="758">
        <v>2.5</v>
      </c>
      <c r="M1530" t="s">
        <v>757</v>
      </c>
      <c r="N1530" s="681">
        <f t="shared" ca="1" si="102"/>
        <v>2510</v>
      </c>
      <c r="O1530" s="681">
        <f t="shared" ca="1" si="102"/>
        <v>1860</v>
      </c>
      <c r="P1530" s="681">
        <f t="shared" ca="1" si="102"/>
        <v>650</v>
      </c>
      <c r="Q1530" s="681">
        <f t="shared" ca="1" si="102"/>
        <v>0</v>
      </c>
      <c r="R1530" s="681">
        <f t="shared" ca="1" si="102"/>
        <v>0</v>
      </c>
      <c r="S1530" t="str">
        <f t="shared" si="99"/>
        <v>ASR_Financial_Report_SHP21Final</v>
      </c>
      <c r="T1530" s="960">
        <f t="shared" si="100"/>
        <v>44658</v>
      </c>
      <c r="U1530" t="str">
        <f t="shared" si="101"/>
        <v>Unaudited</v>
      </c>
    </row>
    <row r="1531" spans="1:21" x14ac:dyDescent="0.25">
      <c r="A1531" t="s">
        <v>437</v>
      </c>
      <c r="B1531" t="s">
        <v>1366</v>
      </c>
      <c r="C1531" t="s">
        <v>1367</v>
      </c>
      <c r="D1531" s="15">
        <v>1900</v>
      </c>
      <c r="E1531" s="121">
        <v>1</v>
      </c>
      <c r="F1531" t="s">
        <v>441</v>
      </c>
      <c r="G1531" s="121">
        <v>366</v>
      </c>
      <c r="H1531" t="s">
        <v>385</v>
      </c>
      <c r="I1531" t="s">
        <v>488</v>
      </c>
      <c r="J1531" t="s">
        <v>433</v>
      </c>
      <c r="K1531" t="s">
        <v>777</v>
      </c>
      <c r="L1531" s="758">
        <v>2.6</v>
      </c>
      <c r="M1531" t="s">
        <v>186</v>
      </c>
      <c r="N1531" s="681">
        <f t="shared" ca="1" si="102"/>
        <v>563974.56999999995</v>
      </c>
      <c r="O1531" s="681">
        <f t="shared" ca="1" si="102"/>
        <v>376089.72</v>
      </c>
      <c r="P1531" s="681">
        <f t="shared" ca="1" si="102"/>
        <v>187884.85</v>
      </c>
      <c r="Q1531" s="681">
        <f t="shared" ca="1" si="102"/>
        <v>0</v>
      </c>
      <c r="R1531" s="681">
        <f t="shared" ca="1" si="102"/>
        <v>0</v>
      </c>
      <c r="S1531" t="str">
        <f t="shared" si="99"/>
        <v>ASR_Financial_Report_SHP21Final</v>
      </c>
      <c r="T1531" s="960">
        <f t="shared" si="100"/>
        <v>44658</v>
      </c>
      <c r="U1531" t="str">
        <f t="shared" si="101"/>
        <v>Unaudited</v>
      </c>
    </row>
    <row r="1532" spans="1:21" x14ac:dyDescent="0.25">
      <c r="A1532" t="s">
        <v>437</v>
      </c>
      <c r="B1532" t="s">
        <v>1366</v>
      </c>
      <c r="C1532" t="s">
        <v>1367</v>
      </c>
      <c r="D1532" s="15">
        <v>1900</v>
      </c>
      <c r="E1532" s="121">
        <v>1</v>
      </c>
      <c r="F1532" t="s">
        <v>441</v>
      </c>
      <c r="G1532" s="121">
        <v>366</v>
      </c>
      <c r="H1532" t="s">
        <v>385</v>
      </c>
      <c r="I1532" t="s">
        <v>488</v>
      </c>
      <c r="J1532" t="s">
        <v>433</v>
      </c>
      <c r="K1532" t="s">
        <v>777</v>
      </c>
      <c r="L1532" s="758">
        <v>2.7</v>
      </c>
      <c r="M1532" t="s">
        <v>778</v>
      </c>
      <c r="N1532" s="681">
        <f t="shared" ca="1" si="102"/>
        <v>441983.60400353628</v>
      </c>
      <c r="O1532" s="681">
        <f t="shared" ca="1" si="102"/>
        <v>364947.87901053613</v>
      </c>
      <c r="P1532" s="681">
        <f t="shared" ca="1" si="102"/>
        <v>77035.724993000142</v>
      </c>
      <c r="Q1532" s="681">
        <f t="shared" ca="1" si="102"/>
        <v>0</v>
      </c>
      <c r="R1532" s="681">
        <f t="shared" ca="1" si="102"/>
        <v>0</v>
      </c>
      <c r="S1532" t="str">
        <f t="shared" si="99"/>
        <v>ASR_Financial_Report_SHP21Final</v>
      </c>
      <c r="T1532" s="960">
        <f t="shared" si="100"/>
        <v>44658</v>
      </c>
      <c r="U1532" t="str">
        <f t="shared" si="101"/>
        <v>Unaudited</v>
      </c>
    </row>
    <row r="1533" spans="1:21" x14ac:dyDescent="0.25">
      <c r="A1533" t="s">
        <v>437</v>
      </c>
      <c r="B1533" t="s">
        <v>1366</v>
      </c>
      <c r="C1533" t="s">
        <v>1367</v>
      </c>
      <c r="D1533" s="15">
        <v>1900</v>
      </c>
      <c r="E1533" s="121">
        <v>1</v>
      </c>
      <c r="F1533" t="s">
        <v>441</v>
      </c>
      <c r="G1533" s="121">
        <v>366</v>
      </c>
      <c r="H1533" t="s">
        <v>385</v>
      </c>
      <c r="I1533" t="s">
        <v>488</v>
      </c>
      <c r="J1533" t="s">
        <v>433</v>
      </c>
      <c r="K1533" t="s">
        <v>777</v>
      </c>
      <c r="L1533" s="758">
        <v>2.8</v>
      </c>
      <c r="M1533" t="s">
        <v>779</v>
      </c>
      <c r="N1533" s="681">
        <f t="shared" ca="1" si="102"/>
        <v>0</v>
      </c>
      <c r="O1533" s="681">
        <f t="shared" ca="1" si="102"/>
        <v>0</v>
      </c>
      <c r="P1533" s="681">
        <f t="shared" ca="1" si="102"/>
        <v>0</v>
      </c>
      <c r="Q1533" s="681">
        <f t="shared" ca="1" si="102"/>
        <v>0</v>
      </c>
      <c r="R1533" s="681">
        <f t="shared" ca="1" si="102"/>
        <v>0</v>
      </c>
      <c r="S1533" t="str">
        <f t="shared" si="99"/>
        <v>ASR_Financial_Report_SHP21Final</v>
      </c>
      <c r="T1533" s="960">
        <f t="shared" si="100"/>
        <v>44658</v>
      </c>
      <c r="U1533" t="str">
        <f t="shared" si="101"/>
        <v>Unaudited</v>
      </c>
    </row>
    <row r="1534" spans="1:21" x14ac:dyDescent="0.25">
      <c r="A1534" t="s">
        <v>437</v>
      </c>
      <c r="B1534" t="s">
        <v>1366</v>
      </c>
      <c r="C1534" t="s">
        <v>1367</v>
      </c>
      <c r="D1534" s="15">
        <v>1900</v>
      </c>
      <c r="E1534" s="121">
        <v>1</v>
      </c>
      <c r="F1534" t="s">
        <v>441</v>
      </c>
      <c r="G1534" s="121">
        <v>366</v>
      </c>
      <c r="H1534" t="s">
        <v>385</v>
      </c>
      <c r="I1534" t="s">
        <v>488</v>
      </c>
      <c r="J1534" t="s">
        <v>433</v>
      </c>
      <c r="K1534" t="s">
        <v>777</v>
      </c>
      <c r="L1534" s="758">
        <v>2.9</v>
      </c>
      <c r="M1534" t="s">
        <v>760</v>
      </c>
      <c r="N1534" s="681">
        <f t="shared" ca="1" si="102"/>
        <v>0</v>
      </c>
      <c r="O1534" s="681">
        <f t="shared" ca="1" si="102"/>
        <v>0</v>
      </c>
      <c r="P1534" s="681">
        <f t="shared" ca="1" si="102"/>
        <v>0</v>
      </c>
      <c r="Q1534" s="681">
        <f t="shared" ca="1" si="102"/>
        <v>0</v>
      </c>
      <c r="R1534" s="681">
        <f t="shared" ca="1" si="102"/>
        <v>0</v>
      </c>
      <c r="S1534" t="str">
        <f t="shared" si="99"/>
        <v>ASR_Financial_Report_SHP21Final</v>
      </c>
      <c r="T1534" s="960">
        <f t="shared" si="100"/>
        <v>44658</v>
      </c>
      <c r="U1534" t="str">
        <f t="shared" si="101"/>
        <v>Unaudited</v>
      </c>
    </row>
    <row r="1535" spans="1:21" x14ac:dyDescent="0.25">
      <c r="A1535" t="s">
        <v>437</v>
      </c>
      <c r="B1535" t="s">
        <v>1366</v>
      </c>
      <c r="C1535" t="s">
        <v>1367</v>
      </c>
      <c r="D1535" s="15">
        <v>1900</v>
      </c>
      <c r="E1535" s="121">
        <v>1</v>
      </c>
      <c r="F1535" t="s">
        <v>441</v>
      </c>
      <c r="G1535" s="121">
        <v>366</v>
      </c>
      <c r="H1535" t="s">
        <v>385</v>
      </c>
      <c r="I1535" t="s">
        <v>488</v>
      </c>
      <c r="J1535" t="s">
        <v>433</v>
      </c>
      <c r="K1535" t="s">
        <v>223</v>
      </c>
      <c r="L1535" s="758">
        <v>2.11</v>
      </c>
      <c r="M1535" t="s">
        <v>228</v>
      </c>
      <c r="N1535" s="681">
        <f t="shared" ca="1" si="102"/>
        <v>2521483.9000000004</v>
      </c>
      <c r="O1535" s="681">
        <f t="shared" ca="1" si="102"/>
        <v>298909.53000000003</v>
      </c>
      <c r="P1535" s="681">
        <f t="shared" ca="1" si="102"/>
        <v>2222574.37</v>
      </c>
      <c r="Q1535" s="681">
        <f t="shared" ca="1" si="102"/>
        <v>0</v>
      </c>
      <c r="R1535" s="681">
        <f t="shared" ca="1" si="102"/>
        <v>0</v>
      </c>
      <c r="S1535" t="str">
        <f t="shared" si="99"/>
        <v>ASR_Financial_Report_SHP21Final</v>
      </c>
      <c r="T1535" s="960">
        <f t="shared" si="100"/>
        <v>44658</v>
      </c>
      <c r="U1535" t="str">
        <f t="shared" si="101"/>
        <v>Unaudited</v>
      </c>
    </row>
    <row r="1536" spans="1:21" x14ac:dyDescent="0.25">
      <c r="A1536" t="s">
        <v>437</v>
      </c>
      <c r="B1536" t="s">
        <v>1366</v>
      </c>
      <c r="C1536" t="s">
        <v>1367</v>
      </c>
      <c r="D1536" s="15">
        <v>1900</v>
      </c>
      <c r="E1536" s="121">
        <v>1</v>
      </c>
      <c r="F1536" t="s">
        <v>441</v>
      </c>
      <c r="G1536" s="121">
        <v>366</v>
      </c>
      <c r="H1536" t="s">
        <v>385</v>
      </c>
      <c r="I1536" t="s">
        <v>488</v>
      </c>
      <c r="J1536" t="s">
        <v>433</v>
      </c>
      <c r="K1536" t="s">
        <v>223</v>
      </c>
      <c r="L1536" s="758">
        <v>2.12</v>
      </c>
      <c r="M1536" t="s">
        <v>552</v>
      </c>
      <c r="N1536" s="681">
        <f t="shared" ca="1" si="102"/>
        <v>4240757.8700000457</v>
      </c>
      <c r="O1536" s="681">
        <f t="shared" ca="1" si="102"/>
        <v>137238.81999999977</v>
      </c>
      <c r="P1536" s="681">
        <f t="shared" ca="1" si="102"/>
        <v>4103519.0500000464</v>
      </c>
      <c r="Q1536" s="681">
        <f t="shared" ca="1" si="102"/>
        <v>0</v>
      </c>
      <c r="R1536" s="681">
        <f t="shared" ca="1" si="102"/>
        <v>0</v>
      </c>
      <c r="S1536" t="str">
        <f t="shared" si="99"/>
        <v>ASR_Financial_Report_SHP21Final</v>
      </c>
      <c r="T1536" s="960">
        <f t="shared" si="100"/>
        <v>44658</v>
      </c>
      <c r="U1536" t="str">
        <f t="shared" si="101"/>
        <v>Unaudited</v>
      </c>
    </row>
    <row r="1537" spans="1:21" x14ac:dyDescent="0.25">
      <c r="A1537" t="s">
        <v>437</v>
      </c>
      <c r="B1537" t="s">
        <v>1366</v>
      </c>
      <c r="C1537" t="s">
        <v>1367</v>
      </c>
      <c r="D1537" s="15">
        <v>1900</v>
      </c>
      <c r="E1537" s="121">
        <v>1</v>
      </c>
      <c r="F1537" t="s">
        <v>441</v>
      </c>
      <c r="G1537" s="121">
        <v>366</v>
      </c>
      <c r="H1537" t="s">
        <v>385</v>
      </c>
      <c r="I1537" t="s">
        <v>488</v>
      </c>
      <c r="J1537" t="s">
        <v>433</v>
      </c>
      <c r="K1537" t="s">
        <v>223</v>
      </c>
      <c r="L1537" s="758">
        <v>2.13</v>
      </c>
      <c r="M1537" t="s">
        <v>229</v>
      </c>
      <c r="N1537" s="681">
        <f t="shared" ca="1" si="102"/>
        <v>219482.19999999995</v>
      </c>
      <c r="O1537" s="681">
        <f t="shared" ca="1" si="102"/>
        <v>17308.14</v>
      </c>
      <c r="P1537" s="681">
        <f t="shared" ca="1" si="102"/>
        <v>202174.05999999997</v>
      </c>
      <c r="Q1537" s="681">
        <f t="shared" ca="1" si="102"/>
        <v>0</v>
      </c>
      <c r="R1537" s="681">
        <f t="shared" ca="1" si="102"/>
        <v>0</v>
      </c>
      <c r="S1537" t="str">
        <f t="shared" si="99"/>
        <v>ASR_Financial_Report_SHP21Final</v>
      </c>
      <c r="T1537" s="960">
        <f t="shared" si="100"/>
        <v>44658</v>
      </c>
      <c r="U1537" t="str">
        <f t="shared" si="101"/>
        <v>Unaudited</v>
      </c>
    </row>
    <row r="1538" spans="1:21" x14ac:dyDescent="0.25">
      <c r="A1538" t="s">
        <v>437</v>
      </c>
      <c r="B1538" t="s">
        <v>1366</v>
      </c>
      <c r="C1538" t="s">
        <v>1367</v>
      </c>
      <c r="D1538" s="15">
        <v>1900</v>
      </c>
      <c r="E1538" s="121">
        <v>1</v>
      </c>
      <c r="F1538" t="s">
        <v>441</v>
      </c>
      <c r="G1538" s="121">
        <v>366</v>
      </c>
      <c r="H1538" t="s">
        <v>385</v>
      </c>
      <c r="I1538" t="s">
        <v>488</v>
      </c>
      <c r="J1538" t="s">
        <v>433</v>
      </c>
      <c r="K1538" t="s">
        <v>223</v>
      </c>
      <c r="L1538" s="758">
        <v>2.14</v>
      </c>
      <c r="M1538" t="s">
        <v>556</v>
      </c>
      <c r="N1538" s="681">
        <f t="shared" ca="1" si="102"/>
        <v>56680.089999999589</v>
      </c>
      <c r="O1538" s="681">
        <f t="shared" ca="1" si="102"/>
        <v>44968.469999999594</v>
      </c>
      <c r="P1538" s="681">
        <f t="shared" ca="1" si="102"/>
        <v>11711.619999999999</v>
      </c>
      <c r="Q1538" s="681">
        <f t="shared" ca="1" si="102"/>
        <v>0</v>
      </c>
      <c r="R1538" s="681">
        <f t="shared" ca="1" si="102"/>
        <v>0</v>
      </c>
      <c r="S1538" t="str">
        <f t="shared" ref="S1538:S1601" si="103">file_name</f>
        <v>ASR_Financial_Report_SHP21Final</v>
      </c>
      <c r="T1538" s="960">
        <f t="shared" ref="T1538:T1601" si="104">file_date</f>
        <v>44658</v>
      </c>
      <c r="U1538" t="str">
        <f t="shared" ref="U1538:U1601" si="105">status</f>
        <v>Unaudited</v>
      </c>
    </row>
    <row r="1539" spans="1:21" x14ac:dyDescent="0.25">
      <c r="A1539" t="s">
        <v>437</v>
      </c>
      <c r="B1539" t="s">
        <v>1366</v>
      </c>
      <c r="C1539" t="s">
        <v>1367</v>
      </c>
      <c r="D1539" s="15">
        <v>1900</v>
      </c>
      <c r="E1539" s="121">
        <v>1</v>
      </c>
      <c r="F1539" t="s">
        <v>441</v>
      </c>
      <c r="G1539" s="121">
        <v>366</v>
      </c>
      <c r="H1539" t="s">
        <v>385</v>
      </c>
      <c r="I1539" t="s">
        <v>488</v>
      </c>
      <c r="J1539" t="s">
        <v>433</v>
      </c>
      <c r="K1539" t="s">
        <v>223</v>
      </c>
      <c r="L1539" s="758">
        <v>2.15</v>
      </c>
      <c r="M1539" t="s">
        <v>20</v>
      </c>
      <c r="N1539" s="681">
        <f t="shared" ca="1" si="102"/>
        <v>29152.879999999997</v>
      </c>
      <c r="O1539" s="681">
        <f t="shared" ca="1" si="102"/>
        <v>13145.75</v>
      </c>
      <c r="P1539" s="681">
        <f t="shared" ca="1" si="102"/>
        <v>16007.13</v>
      </c>
      <c r="Q1539" s="681">
        <f t="shared" ca="1" si="102"/>
        <v>0</v>
      </c>
      <c r="R1539" s="681">
        <f t="shared" ca="1" si="102"/>
        <v>0</v>
      </c>
      <c r="S1539" t="str">
        <f t="shared" si="103"/>
        <v>ASR_Financial_Report_SHP21Final</v>
      </c>
      <c r="T1539" s="960">
        <f t="shared" si="104"/>
        <v>44658</v>
      </c>
      <c r="U1539" t="str">
        <f t="shared" si="105"/>
        <v>Unaudited</v>
      </c>
    </row>
    <row r="1540" spans="1:21" x14ac:dyDescent="0.25">
      <c r="A1540" t="s">
        <v>437</v>
      </c>
      <c r="B1540" t="s">
        <v>1366</v>
      </c>
      <c r="C1540" t="s">
        <v>1367</v>
      </c>
      <c r="D1540" s="15">
        <v>1900</v>
      </c>
      <c r="E1540" s="121">
        <v>1</v>
      </c>
      <c r="F1540" t="s">
        <v>441</v>
      </c>
      <c r="G1540" s="121">
        <v>366</v>
      </c>
      <c r="H1540" t="s">
        <v>385</v>
      </c>
      <c r="I1540" t="s">
        <v>488</v>
      </c>
      <c r="J1540" t="s">
        <v>433</v>
      </c>
      <c r="K1540" t="s">
        <v>223</v>
      </c>
      <c r="L1540" s="758">
        <v>2.16</v>
      </c>
      <c r="M1540" t="s">
        <v>780</v>
      </c>
      <c r="N1540" s="681">
        <f t="shared" ca="1" si="102"/>
        <v>349049.04007018672</v>
      </c>
      <c r="O1540" s="681">
        <f t="shared" ca="1" si="102"/>
        <v>57462.369802033681</v>
      </c>
      <c r="P1540" s="681">
        <f t="shared" ca="1" si="102"/>
        <v>291586.67026815302</v>
      </c>
      <c r="Q1540" s="681">
        <f t="shared" ca="1" si="102"/>
        <v>0</v>
      </c>
      <c r="R1540" s="681">
        <f t="shared" ca="1" si="102"/>
        <v>0</v>
      </c>
      <c r="S1540" t="str">
        <f t="shared" si="103"/>
        <v>ASR_Financial_Report_SHP21Final</v>
      </c>
      <c r="T1540" s="960">
        <f t="shared" si="104"/>
        <v>44658</v>
      </c>
      <c r="U1540" t="str">
        <f t="shared" si="105"/>
        <v>Unaudited</v>
      </c>
    </row>
    <row r="1541" spans="1:21" x14ac:dyDescent="0.25">
      <c r="A1541" t="s">
        <v>437</v>
      </c>
      <c r="B1541" t="s">
        <v>1366</v>
      </c>
      <c r="C1541" t="s">
        <v>1367</v>
      </c>
      <c r="D1541" s="15">
        <v>1900</v>
      </c>
      <c r="E1541" s="121">
        <v>1</v>
      </c>
      <c r="F1541" t="s">
        <v>441</v>
      </c>
      <c r="G1541" s="121">
        <v>366</v>
      </c>
      <c r="H1541" t="s">
        <v>385</v>
      </c>
      <c r="I1541" t="s">
        <v>488</v>
      </c>
      <c r="J1541" t="s">
        <v>433</v>
      </c>
      <c r="K1541" t="s">
        <v>223</v>
      </c>
      <c r="L1541" s="758">
        <v>2.17</v>
      </c>
      <c r="M1541" t="s">
        <v>1033</v>
      </c>
      <c r="N1541" s="681">
        <f t="shared" ca="1" si="102"/>
        <v>0</v>
      </c>
      <c r="O1541" s="681">
        <f t="shared" ca="1" si="102"/>
        <v>0</v>
      </c>
      <c r="P1541" s="681">
        <f t="shared" ca="1" si="102"/>
        <v>0</v>
      </c>
      <c r="Q1541" s="681">
        <f t="shared" ca="1" si="102"/>
        <v>0</v>
      </c>
      <c r="R1541" s="681">
        <f t="shared" ca="1" si="102"/>
        <v>0</v>
      </c>
      <c r="S1541" t="str">
        <f t="shared" si="103"/>
        <v>ASR_Financial_Report_SHP21Final</v>
      </c>
      <c r="T1541" s="960">
        <f t="shared" si="104"/>
        <v>44658</v>
      </c>
      <c r="U1541" t="str">
        <f t="shared" si="105"/>
        <v>Unaudited</v>
      </c>
    </row>
    <row r="1542" spans="1:21" x14ac:dyDescent="0.25">
      <c r="A1542" t="s">
        <v>437</v>
      </c>
      <c r="B1542" t="s">
        <v>1366</v>
      </c>
      <c r="C1542" t="s">
        <v>1367</v>
      </c>
      <c r="D1542" s="15">
        <v>1900</v>
      </c>
      <c r="E1542" s="121">
        <v>1</v>
      </c>
      <c r="F1542" t="s">
        <v>441</v>
      </c>
      <c r="G1542" s="121">
        <v>366</v>
      </c>
      <c r="H1542" t="s">
        <v>385</v>
      </c>
      <c r="I1542" t="s">
        <v>488</v>
      </c>
      <c r="J1542" t="s">
        <v>433</v>
      </c>
      <c r="K1542" t="s">
        <v>223</v>
      </c>
      <c r="L1542" s="758">
        <v>2.1800000000000002</v>
      </c>
      <c r="M1542" t="s">
        <v>648</v>
      </c>
      <c r="N1542" s="681">
        <f t="shared" ca="1" si="102"/>
        <v>309301.66999999987</v>
      </c>
      <c r="O1542" s="681">
        <f t="shared" ca="1" si="102"/>
        <v>85245.569999999789</v>
      </c>
      <c r="P1542" s="681">
        <f t="shared" ca="1" si="102"/>
        <v>224056.10000000009</v>
      </c>
      <c r="Q1542" s="681">
        <f t="shared" ca="1" si="102"/>
        <v>0</v>
      </c>
      <c r="R1542" s="681">
        <f t="shared" ca="1" si="102"/>
        <v>0</v>
      </c>
      <c r="S1542" t="str">
        <f t="shared" si="103"/>
        <v>ASR_Financial_Report_SHP21Final</v>
      </c>
      <c r="T1542" s="960">
        <f t="shared" si="104"/>
        <v>44658</v>
      </c>
      <c r="U1542" t="str">
        <f t="shared" si="105"/>
        <v>Unaudited</v>
      </c>
    </row>
    <row r="1543" spans="1:21" x14ac:dyDescent="0.25">
      <c r="A1543" t="s">
        <v>437</v>
      </c>
      <c r="B1543" t="s">
        <v>1366</v>
      </c>
      <c r="C1543" t="s">
        <v>1367</v>
      </c>
      <c r="D1543" s="15">
        <v>1900</v>
      </c>
      <c r="E1543" s="121">
        <v>1</v>
      </c>
      <c r="F1543" t="s">
        <v>441</v>
      </c>
      <c r="G1543" s="121">
        <v>366</v>
      </c>
      <c r="H1543" t="s">
        <v>385</v>
      </c>
      <c r="I1543" t="s">
        <v>488</v>
      </c>
      <c r="J1543" t="s">
        <v>433</v>
      </c>
      <c r="K1543" t="s">
        <v>223</v>
      </c>
      <c r="L1543" s="758">
        <v>2.19</v>
      </c>
      <c r="M1543" t="s">
        <v>218</v>
      </c>
      <c r="N1543" s="681">
        <f t="shared" ca="1" si="102"/>
        <v>67.63</v>
      </c>
      <c r="O1543" s="681">
        <f t="shared" ca="1" si="102"/>
        <v>0</v>
      </c>
      <c r="P1543" s="681">
        <f t="shared" ca="1" si="102"/>
        <v>67.63</v>
      </c>
      <c r="Q1543" s="681">
        <f t="shared" ca="1" si="102"/>
        <v>0</v>
      </c>
      <c r="R1543" s="681">
        <f t="shared" ca="1" si="102"/>
        <v>0</v>
      </c>
      <c r="S1543" t="str">
        <f t="shared" si="103"/>
        <v>ASR_Financial_Report_SHP21Final</v>
      </c>
      <c r="T1543" s="960">
        <f t="shared" si="104"/>
        <v>44658</v>
      </c>
      <c r="U1543" t="str">
        <f t="shared" si="105"/>
        <v>Unaudited</v>
      </c>
    </row>
    <row r="1544" spans="1:21" x14ac:dyDescent="0.25">
      <c r="A1544" t="s">
        <v>437</v>
      </c>
      <c r="B1544" t="s">
        <v>1366</v>
      </c>
      <c r="C1544" t="s">
        <v>1367</v>
      </c>
      <c r="D1544" s="15">
        <v>1900</v>
      </c>
      <c r="E1544" s="121">
        <v>1</v>
      </c>
      <c r="F1544" t="s">
        <v>441</v>
      </c>
      <c r="G1544" s="121">
        <v>366</v>
      </c>
      <c r="H1544" t="s">
        <v>385</v>
      </c>
      <c r="I1544" t="s">
        <v>488</v>
      </c>
      <c r="J1544" t="s">
        <v>433</v>
      </c>
      <c r="K1544" t="s">
        <v>223</v>
      </c>
      <c r="L1544" s="758" t="s">
        <v>691</v>
      </c>
      <c r="M1544" t="s">
        <v>230</v>
      </c>
      <c r="N1544" s="681">
        <f t="shared" ca="1" si="102"/>
        <v>431392.8459355206</v>
      </c>
      <c r="O1544" s="681">
        <f t="shared" ca="1" si="102"/>
        <v>35293.64735282024</v>
      </c>
      <c r="P1544" s="681">
        <f t="shared" ca="1" si="102"/>
        <v>396099.19858270034</v>
      </c>
      <c r="Q1544" s="681">
        <f t="shared" ca="1" si="102"/>
        <v>0</v>
      </c>
      <c r="R1544" s="681">
        <f t="shared" ca="1" si="102"/>
        <v>0</v>
      </c>
      <c r="S1544" t="str">
        <f t="shared" si="103"/>
        <v>ASR_Financial_Report_SHP21Final</v>
      </c>
      <c r="T1544" s="960">
        <f t="shared" si="104"/>
        <v>44658</v>
      </c>
      <c r="U1544" t="str">
        <f t="shared" si="105"/>
        <v>Unaudited</v>
      </c>
    </row>
    <row r="1545" spans="1:21" x14ac:dyDescent="0.25">
      <c r="A1545" t="s">
        <v>437</v>
      </c>
      <c r="B1545" t="s">
        <v>1366</v>
      </c>
      <c r="C1545" t="s">
        <v>1367</v>
      </c>
      <c r="D1545" s="15">
        <v>1900</v>
      </c>
      <c r="E1545" s="121">
        <v>1</v>
      </c>
      <c r="F1545" t="s">
        <v>441</v>
      </c>
      <c r="G1545" s="121">
        <v>366</v>
      </c>
      <c r="H1545" t="s">
        <v>385</v>
      </c>
      <c r="I1545" t="s">
        <v>488</v>
      </c>
      <c r="J1545" t="s">
        <v>433</v>
      </c>
      <c r="K1545" t="s">
        <v>223</v>
      </c>
      <c r="L1545" s="758">
        <v>2.21</v>
      </c>
      <c r="M1545" t="s">
        <v>466</v>
      </c>
      <c r="N1545" s="681">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-3093.5540785904059</v>
      </c>
      <c r="O1545" s="681">
        <f t="shared" ca="1" si="106"/>
        <v>-1428.211147782733</v>
      </c>
      <c r="P1545" s="681">
        <f t="shared" ca="1" si="106"/>
        <v>-1665.3429308076732</v>
      </c>
      <c r="Q1545" s="681">
        <f t="shared" ca="1" si="106"/>
        <v>0</v>
      </c>
      <c r="R1545" s="681">
        <f t="shared" ca="1" si="106"/>
        <v>0</v>
      </c>
      <c r="S1545" t="str">
        <f t="shared" si="103"/>
        <v>ASR_Financial_Report_SHP21Final</v>
      </c>
      <c r="T1545" s="960">
        <f t="shared" si="104"/>
        <v>44658</v>
      </c>
      <c r="U1545" t="str">
        <f t="shared" si="105"/>
        <v>Unaudited</v>
      </c>
    </row>
    <row r="1546" spans="1:21" x14ac:dyDescent="0.25">
      <c r="A1546" t="s">
        <v>437</v>
      </c>
      <c r="B1546" t="s">
        <v>1366</v>
      </c>
      <c r="C1546" t="s">
        <v>1367</v>
      </c>
      <c r="D1546" s="15">
        <v>1900</v>
      </c>
      <c r="E1546" s="121">
        <v>1</v>
      </c>
      <c r="F1546" t="s">
        <v>441</v>
      </c>
      <c r="G1546" s="121">
        <v>366</v>
      </c>
      <c r="H1546" t="s">
        <v>385</v>
      </c>
      <c r="I1546" t="s">
        <v>488</v>
      </c>
      <c r="J1546" t="s">
        <v>433</v>
      </c>
      <c r="K1546" t="s">
        <v>6</v>
      </c>
      <c r="L1546" s="758" t="s">
        <v>70</v>
      </c>
      <c r="M1546" t="s">
        <v>188</v>
      </c>
      <c r="N1546" s="681">
        <f t="shared" ca="1" si="106"/>
        <v>11806.96</v>
      </c>
      <c r="O1546" s="681">
        <f t="shared" ca="1" si="106"/>
        <v>7061.8399999999992</v>
      </c>
      <c r="P1546" s="681">
        <f t="shared" ca="1" si="106"/>
        <v>4745.1200000000008</v>
      </c>
      <c r="Q1546" s="681">
        <f t="shared" ca="1" si="106"/>
        <v>0</v>
      </c>
      <c r="R1546" s="681">
        <f t="shared" ca="1" si="106"/>
        <v>0</v>
      </c>
      <c r="S1546" t="str">
        <f t="shared" si="103"/>
        <v>ASR_Financial_Report_SHP21Final</v>
      </c>
      <c r="T1546" s="960">
        <f t="shared" si="104"/>
        <v>44658</v>
      </c>
      <c r="U1546" t="str">
        <f t="shared" si="105"/>
        <v>Unaudited</v>
      </c>
    </row>
    <row r="1547" spans="1:21" x14ac:dyDescent="0.25">
      <c r="A1547" t="s">
        <v>437</v>
      </c>
      <c r="B1547" t="s">
        <v>1366</v>
      </c>
      <c r="C1547" t="s">
        <v>1367</v>
      </c>
      <c r="D1547" s="15">
        <v>1900</v>
      </c>
      <c r="E1547" s="121">
        <v>1</v>
      </c>
      <c r="F1547" t="s">
        <v>441</v>
      </c>
      <c r="G1547" s="121">
        <v>366</v>
      </c>
      <c r="H1547" t="s">
        <v>385</v>
      </c>
      <c r="I1547" t="s">
        <v>488</v>
      </c>
      <c r="J1547" t="s">
        <v>433</v>
      </c>
      <c r="K1547" t="s">
        <v>6</v>
      </c>
      <c r="L1547" s="758" t="s">
        <v>71</v>
      </c>
      <c r="M1547" t="s">
        <v>231</v>
      </c>
      <c r="N1547" s="681">
        <f t="shared" ca="1" si="106"/>
        <v>0</v>
      </c>
      <c r="O1547" s="681">
        <f t="shared" ca="1" si="106"/>
        <v>0</v>
      </c>
      <c r="P1547" s="681">
        <f t="shared" ca="1" si="106"/>
        <v>0</v>
      </c>
      <c r="Q1547" s="681">
        <f t="shared" ca="1" si="106"/>
        <v>0</v>
      </c>
      <c r="R1547" s="681">
        <f t="shared" ca="1" si="106"/>
        <v>0</v>
      </c>
      <c r="S1547" t="str">
        <f t="shared" si="103"/>
        <v>ASR_Financial_Report_SHP21Final</v>
      </c>
      <c r="T1547" s="960">
        <f t="shared" si="104"/>
        <v>44658</v>
      </c>
      <c r="U1547" t="str">
        <f t="shared" si="105"/>
        <v>Unaudited</v>
      </c>
    </row>
    <row r="1548" spans="1:21" x14ac:dyDescent="0.25">
      <c r="A1548" t="s">
        <v>437</v>
      </c>
      <c r="B1548" t="s">
        <v>1366</v>
      </c>
      <c r="C1548" t="s">
        <v>1367</v>
      </c>
      <c r="D1548" s="15">
        <v>1900</v>
      </c>
      <c r="E1548" s="121">
        <v>1</v>
      </c>
      <c r="F1548" t="s">
        <v>441</v>
      </c>
      <c r="G1548" s="121">
        <v>366</v>
      </c>
      <c r="H1548" t="s">
        <v>385</v>
      </c>
      <c r="I1548" t="s">
        <v>488</v>
      </c>
      <c r="J1548" t="s">
        <v>433</v>
      </c>
      <c r="K1548" t="s">
        <v>6</v>
      </c>
      <c r="L1548" s="758" t="s">
        <v>72</v>
      </c>
      <c r="M1548" t="s">
        <v>164</v>
      </c>
      <c r="N1548" s="681">
        <f t="shared" ca="1" si="106"/>
        <v>526.35122312069416</v>
      </c>
      <c r="O1548" s="681">
        <f t="shared" ca="1" si="106"/>
        <v>401.5422423834292</v>
      </c>
      <c r="P1548" s="681">
        <f t="shared" ca="1" si="106"/>
        <v>124.80898073726493</v>
      </c>
      <c r="Q1548" s="681">
        <f t="shared" ca="1" si="106"/>
        <v>0</v>
      </c>
      <c r="R1548" s="681">
        <f t="shared" ca="1" si="106"/>
        <v>0</v>
      </c>
      <c r="S1548" t="str">
        <f t="shared" si="103"/>
        <v>ASR_Financial_Report_SHP21Final</v>
      </c>
      <c r="T1548" s="960">
        <f t="shared" si="104"/>
        <v>44658</v>
      </c>
      <c r="U1548" t="str">
        <f t="shared" si="105"/>
        <v>Unaudited</v>
      </c>
    </row>
    <row r="1549" spans="1:21" x14ac:dyDescent="0.25">
      <c r="A1549" t="s">
        <v>437</v>
      </c>
      <c r="B1549" t="s">
        <v>1366</v>
      </c>
      <c r="C1549" t="s">
        <v>1367</v>
      </c>
      <c r="D1549" s="15">
        <v>1900</v>
      </c>
      <c r="E1549" s="121">
        <v>1</v>
      </c>
      <c r="F1549" t="s">
        <v>441</v>
      </c>
      <c r="G1549" s="121">
        <v>366</v>
      </c>
      <c r="H1549" t="s">
        <v>385</v>
      </c>
      <c r="I1549" t="s">
        <v>488</v>
      </c>
      <c r="J1549" t="s">
        <v>433</v>
      </c>
      <c r="K1549" t="s">
        <v>6</v>
      </c>
      <c r="L1549" s="758">
        <v>3.4</v>
      </c>
      <c r="M1549" t="s">
        <v>461</v>
      </c>
      <c r="N1549" s="681">
        <f t="shared" ca="1" si="106"/>
        <v>0</v>
      </c>
      <c r="O1549" s="681">
        <f t="shared" ca="1" si="106"/>
        <v>0</v>
      </c>
      <c r="P1549" s="681">
        <f t="shared" ca="1" si="106"/>
        <v>0</v>
      </c>
      <c r="Q1549" s="681">
        <f t="shared" ca="1" si="106"/>
        <v>0</v>
      </c>
      <c r="R1549" s="681">
        <f t="shared" ca="1" si="106"/>
        <v>0</v>
      </c>
      <c r="S1549" t="str">
        <f t="shared" si="103"/>
        <v>ASR_Financial_Report_SHP21Final</v>
      </c>
      <c r="T1549" s="960">
        <f t="shared" si="104"/>
        <v>44658</v>
      </c>
      <c r="U1549" t="str">
        <f t="shared" si="105"/>
        <v>Unaudited</v>
      </c>
    </row>
    <row r="1550" spans="1:21" x14ac:dyDescent="0.25">
      <c r="A1550" t="s">
        <v>437</v>
      </c>
      <c r="B1550" t="s">
        <v>1366</v>
      </c>
      <c r="C1550" t="s">
        <v>1367</v>
      </c>
      <c r="D1550" s="15">
        <v>1900</v>
      </c>
      <c r="E1550" s="121">
        <v>1</v>
      </c>
      <c r="F1550" t="s">
        <v>441</v>
      </c>
      <c r="G1550" s="121">
        <v>366</v>
      </c>
      <c r="H1550" t="s">
        <v>385</v>
      </c>
      <c r="I1550" t="s">
        <v>488</v>
      </c>
      <c r="J1550" t="s">
        <v>433</v>
      </c>
      <c r="K1550" t="s">
        <v>434</v>
      </c>
      <c r="L1550" s="758">
        <v>4.5</v>
      </c>
      <c r="M1550" t="s">
        <v>32</v>
      </c>
      <c r="N1550" s="681">
        <f t="shared" ca="1" si="106"/>
        <v>0</v>
      </c>
      <c r="O1550" s="681">
        <f t="shared" ca="1" si="106"/>
        <v>0</v>
      </c>
      <c r="P1550" s="681">
        <f t="shared" ca="1" si="106"/>
        <v>0</v>
      </c>
      <c r="Q1550" s="681">
        <f t="shared" ca="1" si="106"/>
        <v>0</v>
      </c>
      <c r="R1550" s="681">
        <f t="shared" ca="1" si="106"/>
        <v>0</v>
      </c>
      <c r="S1550" t="str">
        <f t="shared" si="103"/>
        <v>ASR_Financial_Report_SHP21Final</v>
      </c>
      <c r="T1550" s="960">
        <f t="shared" si="104"/>
        <v>44658</v>
      </c>
      <c r="U1550" t="str">
        <f t="shared" si="105"/>
        <v>Unaudited</v>
      </c>
    </row>
    <row r="1551" spans="1:21" x14ac:dyDescent="0.25">
      <c r="A1551" t="s">
        <v>437</v>
      </c>
      <c r="B1551" t="s">
        <v>1366</v>
      </c>
      <c r="C1551" t="s">
        <v>1367</v>
      </c>
      <c r="D1551" s="15">
        <v>1900</v>
      </c>
      <c r="E1551" s="121">
        <v>1</v>
      </c>
      <c r="F1551" t="s">
        <v>441</v>
      </c>
      <c r="G1551" s="121">
        <v>366</v>
      </c>
      <c r="H1551" t="s">
        <v>385</v>
      </c>
      <c r="I1551" t="s">
        <v>488</v>
      </c>
      <c r="J1551" t="s">
        <v>433</v>
      </c>
      <c r="K1551" t="s">
        <v>434</v>
      </c>
      <c r="L1551" s="758" t="s">
        <v>925</v>
      </c>
      <c r="M1551" t="s">
        <v>916</v>
      </c>
      <c r="N1551" s="681">
        <f t="shared" ca="1" si="106"/>
        <v>0</v>
      </c>
      <c r="O1551" s="681">
        <f t="shared" ca="1" si="106"/>
        <v>0</v>
      </c>
      <c r="P1551" s="681">
        <f t="shared" ca="1" si="106"/>
        <v>0</v>
      </c>
      <c r="Q1551" s="681">
        <f t="shared" ca="1" si="106"/>
        <v>0</v>
      </c>
      <c r="R1551" s="681">
        <f t="shared" ca="1" si="106"/>
        <v>0</v>
      </c>
      <c r="S1551" t="str">
        <f t="shared" si="103"/>
        <v>ASR_Financial_Report_SHP21Final</v>
      </c>
      <c r="T1551" s="960">
        <f t="shared" si="104"/>
        <v>44658</v>
      </c>
      <c r="U1551" t="str">
        <f t="shared" si="105"/>
        <v>Unaudited</v>
      </c>
    </row>
    <row r="1552" spans="1:21" x14ac:dyDescent="0.25">
      <c r="A1552" t="s">
        <v>437</v>
      </c>
      <c r="B1552" t="s">
        <v>1366</v>
      </c>
      <c r="C1552" t="s">
        <v>1367</v>
      </c>
      <c r="D1552" s="15">
        <v>1900</v>
      </c>
      <c r="E1552" s="121">
        <v>1</v>
      </c>
      <c r="F1552" t="s">
        <v>441</v>
      </c>
      <c r="G1552" s="121">
        <v>366</v>
      </c>
      <c r="H1552" t="s">
        <v>385</v>
      </c>
      <c r="I1552" t="s">
        <v>488</v>
      </c>
      <c r="J1552" t="s">
        <v>433</v>
      </c>
      <c r="K1552" t="s">
        <v>434</v>
      </c>
      <c r="L1552" s="758" t="s">
        <v>193</v>
      </c>
      <c r="M1552" t="s">
        <v>40</v>
      </c>
      <c r="N1552" s="681">
        <f t="shared" ca="1" si="106"/>
        <v>0</v>
      </c>
      <c r="O1552" s="681">
        <f t="shared" ca="1" si="106"/>
        <v>0</v>
      </c>
      <c r="P1552" s="681">
        <f t="shared" ca="1" si="106"/>
        <v>0</v>
      </c>
      <c r="Q1552" s="681">
        <f t="shared" ca="1" si="106"/>
        <v>0</v>
      </c>
      <c r="R1552" s="681">
        <f t="shared" ca="1" si="106"/>
        <v>0</v>
      </c>
      <c r="S1552" t="str">
        <f t="shared" si="103"/>
        <v>ASR_Financial_Report_SHP21Final</v>
      </c>
      <c r="T1552" s="960">
        <f t="shared" si="104"/>
        <v>44658</v>
      </c>
      <c r="U1552" t="str">
        <f t="shared" si="105"/>
        <v>Unaudited</v>
      </c>
    </row>
    <row r="1553" spans="1:21" x14ac:dyDescent="0.25">
      <c r="A1553" t="s">
        <v>437</v>
      </c>
      <c r="B1553" t="s">
        <v>1366</v>
      </c>
      <c r="C1553" t="s">
        <v>1367</v>
      </c>
      <c r="D1553" s="15">
        <v>1900</v>
      </c>
      <c r="E1553" s="121">
        <v>1</v>
      </c>
      <c r="F1553" t="s">
        <v>441</v>
      </c>
      <c r="G1553" s="121">
        <v>366</v>
      </c>
      <c r="H1553" t="s">
        <v>385</v>
      </c>
      <c r="I1553" t="s">
        <v>488</v>
      </c>
      <c r="J1553" t="s">
        <v>433</v>
      </c>
      <c r="K1553" t="s">
        <v>434</v>
      </c>
      <c r="L1553" s="758" t="s">
        <v>192</v>
      </c>
      <c r="M1553" t="s">
        <v>329</v>
      </c>
      <c r="N1553" s="681">
        <f t="shared" ca="1" si="106"/>
        <v>0</v>
      </c>
      <c r="O1553" s="681">
        <f t="shared" ca="1" si="106"/>
        <v>0</v>
      </c>
      <c r="P1553" s="681">
        <f t="shared" ca="1" si="106"/>
        <v>0</v>
      </c>
      <c r="Q1553" s="681">
        <f t="shared" ca="1" si="106"/>
        <v>0</v>
      </c>
      <c r="R1553" s="681">
        <f t="shared" ca="1" si="106"/>
        <v>0</v>
      </c>
      <c r="S1553" t="str">
        <f t="shared" si="103"/>
        <v>ASR_Financial_Report_SHP21Final</v>
      </c>
      <c r="T1553" s="960">
        <f t="shared" si="104"/>
        <v>44658</v>
      </c>
      <c r="U1553" t="str">
        <f t="shared" si="105"/>
        <v>Unaudited</v>
      </c>
    </row>
    <row r="1554" spans="1:21" x14ac:dyDescent="0.25">
      <c r="A1554" t="s">
        <v>437</v>
      </c>
      <c r="B1554" t="s">
        <v>1366</v>
      </c>
      <c r="C1554" t="s">
        <v>1367</v>
      </c>
      <c r="D1554" s="15">
        <v>1900</v>
      </c>
      <c r="E1554" s="121">
        <v>1</v>
      </c>
      <c r="F1554" t="s">
        <v>441</v>
      </c>
      <c r="G1554" s="121">
        <v>366</v>
      </c>
      <c r="H1554" t="s">
        <v>385</v>
      </c>
      <c r="I1554" t="s">
        <v>488</v>
      </c>
      <c r="J1554" t="s">
        <v>450</v>
      </c>
      <c r="K1554" t="s">
        <v>435</v>
      </c>
      <c r="L1554" s="758" t="s">
        <v>79</v>
      </c>
      <c r="M1554" t="s">
        <v>27</v>
      </c>
      <c r="N1554" s="681">
        <f t="shared" ca="1" si="106"/>
        <v>605687.27069447562</v>
      </c>
      <c r="O1554" s="681">
        <f t="shared" ca="1" si="106"/>
        <v>199853.59621432691</v>
      </c>
      <c r="P1554" s="681">
        <f t="shared" ca="1" si="106"/>
        <v>405833.67448014871</v>
      </c>
      <c r="Q1554" s="681">
        <f t="shared" ca="1" si="106"/>
        <v>0</v>
      </c>
      <c r="R1554" s="681">
        <f t="shared" ca="1" si="106"/>
        <v>0</v>
      </c>
      <c r="S1554" t="str">
        <f t="shared" si="103"/>
        <v>ASR_Financial_Report_SHP21Final</v>
      </c>
      <c r="T1554" s="960">
        <f t="shared" si="104"/>
        <v>44658</v>
      </c>
      <c r="U1554" t="str">
        <f t="shared" si="105"/>
        <v>Unaudited</v>
      </c>
    </row>
    <row r="1555" spans="1:21" x14ac:dyDescent="0.25">
      <c r="A1555" t="s">
        <v>437</v>
      </c>
      <c r="B1555" t="s">
        <v>1366</v>
      </c>
      <c r="C1555" t="s">
        <v>1367</v>
      </c>
      <c r="D1555" s="15">
        <v>1900</v>
      </c>
      <c r="E1555" s="121">
        <v>1</v>
      </c>
      <c r="F1555" t="s">
        <v>441</v>
      </c>
      <c r="G1555" s="121">
        <v>366</v>
      </c>
      <c r="H1555" t="s">
        <v>385</v>
      </c>
      <c r="I1555" t="s">
        <v>488</v>
      </c>
      <c r="J1555" t="s">
        <v>450</v>
      </c>
      <c r="K1555" t="s">
        <v>435</v>
      </c>
      <c r="L1555" s="758" t="s">
        <v>80</v>
      </c>
      <c r="M1555" t="s">
        <v>97</v>
      </c>
      <c r="N1555" s="681">
        <f t="shared" ca="1" si="106"/>
        <v>342697.57490330184</v>
      </c>
      <c r="O1555" s="681">
        <f t="shared" ca="1" si="106"/>
        <v>93456.061704945692</v>
      </c>
      <c r="P1555" s="681">
        <f t="shared" ca="1" si="106"/>
        <v>249241.51319835614</v>
      </c>
      <c r="Q1555" s="681">
        <f t="shared" ca="1" si="106"/>
        <v>0</v>
      </c>
      <c r="R1555" s="681">
        <f t="shared" ca="1" si="106"/>
        <v>0</v>
      </c>
      <c r="S1555" t="str">
        <f t="shared" si="103"/>
        <v>ASR_Financial_Report_SHP21Final</v>
      </c>
      <c r="T1555" s="960">
        <f t="shared" si="104"/>
        <v>44658</v>
      </c>
      <c r="U1555" t="str">
        <f t="shared" si="105"/>
        <v>Unaudited</v>
      </c>
    </row>
    <row r="1556" spans="1:21" x14ac:dyDescent="0.25">
      <c r="A1556" t="s">
        <v>437</v>
      </c>
      <c r="B1556" t="s">
        <v>1366</v>
      </c>
      <c r="C1556" t="s">
        <v>1367</v>
      </c>
      <c r="D1556" s="15">
        <v>1900</v>
      </c>
      <c r="E1556" s="121">
        <v>1</v>
      </c>
      <c r="F1556" t="s">
        <v>441</v>
      </c>
      <c r="G1556" s="121">
        <v>366</v>
      </c>
      <c r="H1556" t="s">
        <v>385</v>
      </c>
      <c r="I1556" t="s">
        <v>488</v>
      </c>
      <c r="J1556" t="s">
        <v>450</v>
      </c>
      <c r="K1556" t="s">
        <v>435</v>
      </c>
      <c r="L1556" s="758" t="s">
        <v>81</v>
      </c>
      <c r="M1556" t="s">
        <v>98</v>
      </c>
      <c r="N1556" s="681">
        <f t="shared" ca="1" si="106"/>
        <v>144387.67359874546</v>
      </c>
      <c r="O1556" s="681">
        <f t="shared" ca="1" si="106"/>
        <v>39036.4068687162</v>
      </c>
      <c r="P1556" s="681">
        <f t="shared" ca="1" si="106"/>
        <v>105351.26673002927</v>
      </c>
      <c r="Q1556" s="681">
        <f t="shared" ca="1" si="106"/>
        <v>0</v>
      </c>
      <c r="R1556" s="681">
        <f t="shared" ca="1" si="106"/>
        <v>0</v>
      </c>
      <c r="S1556" t="str">
        <f t="shared" si="103"/>
        <v>ASR_Financial_Report_SHP21Final</v>
      </c>
      <c r="T1556" s="960">
        <f t="shared" si="104"/>
        <v>44658</v>
      </c>
      <c r="U1556" t="str">
        <f t="shared" si="105"/>
        <v>Unaudited</v>
      </c>
    </row>
    <row r="1557" spans="1:21" x14ac:dyDescent="0.25">
      <c r="A1557" t="s">
        <v>437</v>
      </c>
      <c r="B1557" t="s">
        <v>1366</v>
      </c>
      <c r="C1557" t="s">
        <v>1367</v>
      </c>
      <c r="D1557" s="15">
        <v>1900</v>
      </c>
      <c r="E1557" s="121">
        <v>1</v>
      </c>
      <c r="F1557" t="s">
        <v>441</v>
      </c>
      <c r="G1557" s="121">
        <v>366</v>
      </c>
      <c r="H1557" t="s">
        <v>385</v>
      </c>
      <c r="I1557" t="s">
        <v>488</v>
      </c>
      <c r="J1557" t="s">
        <v>450</v>
      </c>
      <c r="K1557" t="s">
        <v>435</v>
      </c>
      <c r="L1557" s="758" t="s">
        <v>82</v>
      </c>
      <c r="M1557" t="s">
        <v>99</v>
      </c>
      <c r="N1557" s="681">
        <f t="shared" ca="1" si="106"/>
        <v>7536.5424058047629</v>
      </c>
      <c r="O1557" s="681">
        <f t="shared" ca="1" si="106"/>
        <v>2037.5668393543822</v>
      </c>
      <c r="P1557" s="681">
        <f t="shared" ca="1" si="106"/>
        <v>5498.9755664503809</v>
      </c>
      <c r="Q1557" s="681">
        <f t="shared" ca="1" si="106"/>
        <v>0</v>
      </c>
      <c r="R1557" s="681">
        <f t="shared" ca="1" si="106"/>
        <v>0</v>
      </c>
      <c r="S1557" t="str">
        <f t="shared" si="103"/>
        <v>ASR_Financial_Report_SHP21Final</v>
      </c>
      <c r="T1557" s="960">
        <f t="shared" si="104"/>
        <v>44658</v>
      </c>
      <c r="U1557" t="str">
        <f t="shared" si="105"/>
        <v>Unaudited</v>
      </c>
    </row>
    <row r="1558" spans="1:21" x14ac:dyDescent="0.25">
      <c r="A1558" t="s">
        <v>437</v>
      </c>
      <c r="B1558" t="s">
        <v>1366</v>
      </c>
      <c r="C1558" t="s">
        <v>1367</v>
      </c>
      <c r="D1558" s="15">
        <v>1900</v>
      </c>
      <c r="E1558" s="121">
        <v>1</v>
      </c>
      <c r="F1558" t="s">
        <v>441</v>
      </c>
      <c r="G1558" s="121">
        <v>366</v>
      </c>
      <c r="H1558" t="s">
        <v>385</v>
      </c>
      <c r="I1558" t="s">
        <v>488</v>
      </c>
      <c r="J1558" t="s">
        <v>450</v>
      </c>
      <c r="K1558" t="s">
        <v>435</v>
      </c>
      <c r="L1558" s="758" t="s">
        <v>216</v>
      </c>
      <c r="M1558" t="s">
        <v>100</v>
      </c>
      <c r="N1558" s="681">
        <f t="shared" ca="1" si="106"/>
        <v>-6287.926907002432</v>
      </c>
      <c r="O1558" s="681">
        <f t="shared" ca="1" si="106"/>
        <v>-1699.9932680169443</v>
      </c>
      <c r="P1558" s="681">
        <f t="shared" ca="1" si="106"/>
        <v>-4587.933638985488</v>
      </c>
      <c r="Q1558" s="681">
        <f t="shared" ca="1" si="106"/>
        <v>0</v>
      </c>
      <c r="R1558" s="681">
        <f t="shared" ca="1" si="106"/>
        <v>0</v>
      </c>
      <c r="S1558" t="str">
        <f t="shared" si="103"/>
        <v>ASR_Financial_Report_SHP21Final</v>
      </c>
      <c r="T1558" s="960">
        <f t="shared" si="104"/>
        <v>44658</v>
      </c>
      <c r="U1558" t="str">
        <f t="shared" si="105"/>
        <v>Unaudited</v>
      </c>
    </row>
    <row r="1559" spans="1:21" x14ac:dyDescent="0.25">
      <c r="A1559" t="s">
        <v>437</v>
      </c>
      <c r="B1559" t="s">
        <v>1366</v>
      </c>
      <c r="C1559" t="s">
        <v>1367</v>
      </c>
      <c r="D1559" s="15">
        <v>1900</v>
      </c>
      <c r="E1559" s="121">
        <v>1</v>
      </c>
      <c r="F1559" t="s">
        <v>441</v>
      </c>
      <c r="G1559" s="121">
        <v>366</v>
      </c>
      <c r="H1559" t="s">
        <v>385</v>
      </c>
      <c r="I1559" t="s">
        <v>488</v>
      </c>
      <c r="J1559" t="s">
        <v>450</v>
      </c>
      <c r="K1559" t="s">
        <v>435</v>
      </c>
      <c r="L1559" s="758" t="s">
        <v>215</v>
      </c>
      <c r="M1559" t="s">
        <v>28</v>
      </c>
      <c r="N1559" s="681">
        <f t="shared" ca="1" si="106"/>
        <v>2604.5259637335785</v>
      </c>
      <c r="O1559" s="681">
        <f t="shared" ca="1" si="106"/>
        <v>704.15522798008794</v>
      </c>
      <c r="P1559" s="681">
        <f t="shared" ca="1" si="106"/>
        <v>1900.3707357534904</v>
      </c>
      <c r="Q1559" s="681">
        <f t="shared" ca="1" si="106"/>
        <v>0</v>
      </c>
      <c r="R1559" s="681">
        <f t="shared" ca="1" si="106"/>
        <v>0</v>
      </c>
      <c r="S1559" t="str">
        <f t="shared" si="103"/>
        <v>ASR_Financial_Report_SHP21Final</v>
      </c>
      <c r="T1559" s="960">
        <f t="shared" si="104"/>
        <v>44658</v>
      </c>
      <c r="U1559" t="str">
        <f t="shared" si="105"/>
        <v>Unaudited</v>
      </c>
    </row>
    <row r="1560" spans="1:21" x14ac:dyDescent="0.25">
      <c r="A1560" t="s">
        <v>437</v>
      </c>
      <c r="B1560" t="s">
        <v>1366</v>
      </c>
      <c r="C1560" t="s">
        <v>1367</v>
      </c>
      <c r="D1560" s="15">
        <v>1900</v>
      </c>
      <c r="E1560" s="121">
        <v>1</v>
      </c>
      <c r="F1560" t="s">
        <v>441</v>
      </c>
      <c r="G1560" s="121">
        <v>366</v>
      </c>
      <c r="H1560" t="s">
        <v>385</v>
      </c>
      <c r="I1560" t="s">
        <v>488</v>
      </c>
      <c r="J1560" t="s">
        <v>436</v>
      </c>
      <c r="K1560" t="s">
        <v>436</v>
      </c>
      <c r="L1560" s="758" t="s">
        <v>84</v>
      </c>
      <c r="M1560" t="s">
        <v>327</v>
      </c>
      <c r="N1560" s="681">
        <f t="shared" ca="1" si="106"/>
        <v>0</v>
      </c>
      <c r="O1560" s="681">
        <f t="shared" ca="1" si="106"/>
        <v>0</v>
      </c>
      <c r="P1560" s="681">
        <f t="shared" ca="1" si="106"/>
        <v>0</v>
      </c>
      <c r="Q1560" s="681">
        <f t="shared" ca="1" si="106"/>
        <v>0</v>
      </c>
      <c r="R1560" s="681">
        <f t="shared" ca="1" si="106"/>
        <v>0</v>
      </c>
      <c r="S1560" t="str">
        <f t="shared" si="103"/>
        <v>ASR_Financial_Report_SHP21Final</v>
      </c>
      <c r="T1560" s="960">
        <f t="shared" si="104"/>
        <v>44658</v>
      </c>
      <c r="U1560" t="str">
        <f t="shared" si="105"/>
        <v>Unaudited</v>
      </c>
    </row>
    <row r="1561" spans="1:21" x14ac:dyDescent="0.25">
      <c r="A1561" t="s">
        <v>437</v>
      </c>
      <c r="B1561" t="s">
        <v>1366</v>
      </c>
      <c r="C1561" t="s">
        <v>1367</v>
      </c>
      <c r="D1561" s="15">
        <v>1900</v>
      </c>
      <c r="E1561" s="121">
        <v>1</v>
      </c>
      <c r="F1561" t="s">
        <v>441</v>
      </c>
      <c r="G1561" s="121">
        <v>366</v>
      </c>
      <c r="H1561" t="s">
        <v>385</v>
      </c>
      <c r="I1561" t="s">
        <v>488</v>
      </c>
      <c r="J1561" t="s">
        <v>436</v>
      </c>
      <c r="K1561" t="s">
        <v>436</v>
      </c>
      <c r="L1561" s="758" t="s">
        <v>85</v>
      </c>
      <c r="M1561" t="s">
        <v>325</v>
      </c>
      <c r="N1561" s="681">
        <f t="shared" ca="1" si="106"/>
        <v>0</v>
      </c>
      <c r="O1561" s="681">
        <f t="shared" ca="1" si="106"/>
        <v>0</v>
      </c>
      <c r="P1561" s="681">
        <f t="shared" ca="1" si="106"/>
        <v>0</v>
      </c>
      <c r="Q1561" s="681">
        <f t="shared" ca="1" si="106"/>
        <v>0</v>
      </c>
      <c r="R1561" s="681">
        <f t="shared" ca="1" si="106"/>
        <v>0</v>
      </c>
      <c r="S1561" t="str">
        <f t="shared" si="103"/>
        <v>ASR_Financial_Report_SHP21Final</v>
      </c>
      <c r="T1561" s="960">
        <f t="shared" si="104"/>
        <v>44658</v>
      </c>
      <c r="U1561" t="str">
        <f t="shared" si="105"/>
        <v>Unaudited</v>
      </c>
    </row>
    <row r="1562" spans="1:21" x14ac:dyDescent="0.25">
      <c r="A1562" t="s">
        <v>437</v>
      </c>
      <c r="B1562" t="s">
        <v>1366</v>
      </c>
      <c r="C1562" t="s">
        <v>1367</v>
      </c>
      <c r="D1562" s="15">
        <v>1900</v>
      </c>
      <c r="E1562" s="121">
        <v>1</v>
      </c>
      <c r="F1562" t="s">
        <v>441</v>
      </c>
      <c r="G1562" s="121">
        <v>366</v>
      </c>
      <c r="H1562" t="s">
        <v>385</v>
      </c>
      <c r="I1562" t="s">
        <v>488</v>
      </c>
      <c r="J1562" t="s">
        <v>436</v>
      </c>
      <c r="K1562" t="s">
        <v>436</v>
      </c>
      <c r="L1562" s="758" t="s">
        <v>86</v>
      </c>
      <c r="M1562" t="s">
        <v>494</v>
      </c>
      <c r="N1562" s="681">
        <f t="shared" ca="1" si="106"/>
        <v>0</v>
      </c>
      <c r="O1562" s="681">
        <f t="shared" ca="1" si="106"/>
        <v>0</v>
      </c>
      <c r="P1562" s="681">
        <f t="shared" ca="1" si="106"/>
        <v>0</v>
      </c>
      <c r="Q1562" s="681">
        <f t="shared" ca="1" si="106"/>
        <v>0</v>
      </c>
      <c r="R1562" s="681">
        <f t="shared" ca="1" si="106"/>
        <v>0</v>
      </c>
      <c r="S1562" t="str">
        <f t="shared" si="103"/>
        <v>ASR_Financial_Report_SHP21Final</v>
      </c>
      <c r="T1562" s="960">
        <f t="shared" si="104"/>
        <v>44658</v>
      </c>
      <c r="U1562" t="str">
        <f t="shared" si="105"/>
        <v>Unaudited</v>
      </c>
    </row>
    <row r="1563" spans="1:21" x14ac:dyDescent="0.25">
      <c r="A1563" t="s">
        <v>437</v>
      </c>
      <c r="B1563" t="s">
        <v>1366</v>
      </c>
      <c r="C1563" t="s">
        <v>1367</v>
      </c>
      <c r="D1563" s="15">
        <v>1900</v>
      </c>
      <c r="E1563" s="121">
        <v>1</v>
      </c>
      <c r="F1563" t="s">
        <v>441</v>
      </c>
      <c r="G1563" s="121">
        <v>366</v>
      </c>
      <c r="H1563" t="s">
        <v>385</v>
      </c>
      <c r="I1563" t="s">
        <v>488</v>
      </c>
      <c r="J1563" t="s">
        <v>436</v>
      </c>
      <c r="K1563" t="s">
        <v>436</v>
      </c>
      <c r="L1563" s="758" t="s">
        <v>87</v>
      </c>
      <c r="M1563" t="s">
        <v>495</v>
      </c>
      <c r="N1563" s="681">
        <f t="shared" ca="1" si="106"/>
        <v>0</v>
      </c>
      <c r="O1563" s="681">
        <f t="shared" ca="1" si="106"/>
        <v>0</v>
      </c>
      <c r="P1563" s="681">
        <f t="shared" ca="1" si="106"/>
        <v>0</v>
      </c>
      <c r="Q1563" s="681">
        <f t="shared" ca="1" si="106"/>
        <v>0</v>
      </c>
      <c r="R1563" s="681">
        <f t="shared" ca="1" si="106"/>
        <v>0</v>
      </c>
      <c r="S1563" t="str">
        <f t="shared" si="103"/>
        <v>ASR_Financial_Report_SHP21Final</v>
      </c>
      <c r="T1563" s="960">
        <f t="shared" si="104"/>
        <v>44658</v>
      </c>
      <c r="U1563" t="str">
        <f t="shared" si="105"/>
        <v>Unaudited</v>
      </c>
    </row>
    <row r="1564" spans="1:21" x14ac:dyDescent="0.25">
      <c r="A1564" t="s">
        <v>437</v>
      </c>
      <c r="B1564" t="s">
        <v>1366</v>
      </c>
      <c r="C1564" t="s">
        <v>1367</v>
      </c>
      <c r="D1564" s="15">
        <v>1900</v>
      </c>
      <c r="E1564" s="121">
        <v>1</v>
      </c>
      <c r="F1564" t="s">
        <v>441</v>
      </c>
      <c r="G1564" s="121">
        <v>366</v>
      </c>
      <c r="H1564" t="s">
        <v>385</v>
      </c>
      <c r="I1564" t="s">
        <v>488</v>
      </c>
      <c r="J1564" t="s">
        <v>436</v>
      </c>
      <c r="K1564" t="s">
        <v>436</v>
      </c>
      <c r="L1564" s="758" t="s">
        <v>213</v>
      </c>
      <c r="M1564" t="s">
        <v>496</v>
      </c>
      <c r="N1564" s="681">
        <f t="shared" ca="1" si="106"/>
        <v>0</v>
      </c>
      <c r="O1564" s="681">
        <f t="shared" ca="1" si="106"/>
        <v>0</v>
      </c>
      <c r="P1564" s="681">
        <f t="shared" ca="1" si="106"/>
        <v>0</v>
      </c>
      <c r="Q1564" s="681">
        <f t="shared" ca="1" si="106"/>
        <v>0</v>
      </c>
      <c r="R1564" s="681">
        <f t="shared" ca="1" si="106"/>
        <v>0</v>
      </c>
      <c r="S1564" t="str">
        <f t="shared" si="103"/>
        <v>ASR_Financial_Report_SHP21Final</v>
      </c>
      <c r="T1564" s="960">
        <f t="shared" si="104"/>
        <v>44658</v>
      </c>
      <c r="U1564" t="str">
        <f t="shared" si="105"/>
        <v>Unaudited</v>
      </c>
    </row>
    <row r="1565" spans="1:21" x14ac:dyDescent="0.25">
      <c r="A1565" t="s">
        <v>437</v>
      </c>
      <c r="B1565" t="s">
        <v>1366</v>
      </c>
      <c r="C1565" t="s">
        <v>1367</v>
      </c>
      <c r="D1565" s="15">
        <v>1900</v>
      </c>
      <c r="E1565" s="121">
        <v>1</v>
      </c>
      <c r="F1565" t="s">
        <v>441</v>
      </c>
      <c r="G1565" s="121">
        <v>366</v>
      </c>
      <c r="H1565" t="s">
        <v>385</v>
      </c>
      <c r="I1565" t="s">
        <v>489</v>
      </c>
      <c r="J1565" t="s">
        <v>26</v>
      </c>
      <c r="K1565" t="s">
        <v>26</v>
      </c>
      <c r="L1565" s="758" t="s">
        <v>204</v>
      </c>
      <c r="M1565" t="s">
        <v>26</v>
      </c>
      <c r="N1565" s="681">
        <f t="shared" ca="1" si="106"/>
        <v>-300501.46122125851</v>
      </c>
      <c r="O1565" s="681">
        <f t="shared" ca="1" si="106"/>
        <v>0</v>
      </c>
      <c r="P1565" s="681">
        <f t="shared" ca="1" si="106"/>
        <v>0</v>
      </c>
      <c r="Q1565" s="681">
        <f t="shared" ca="1" si="106"/>
        <v>0</v>
      </c>
      <c r="R1565" s="681">
        <f t="shared" ca="1" si="106"/>
        <v>0</v>
      </c>
      <c r="S1565" t="str">
        <f t="shared" si="103"/>
        <v>ASR_Financial_Report_SHP21Final</v>
      </c>
      <c r="T1565" s="960">
        <f t="shared" si="104"/>
        <v>44658</v>
      </c>
      <c r="U1565" t="str">
        <f t="shared" si="105"/>
        <v>Unaudited</v>
      </c>
    </row>
    <row r="1566" spans="1:21" x14ac:dyDescent="0.25">
      <c r="A1566" t="s">
        <v>437</v>
      </c>
      <c r="B1566" t="s">
        <v>1366</v>
      </c>
      <c r="C1566" t="s">
        <v>1367</v>
      </c>
      <c r="D1566" s="15">
        <v>1900</v>
      </c>
      <c r="E1566" s="121">
        <v>1</v>
      </c>
      <c r="F1566" t="s">
        <v>1012</v>
      </c>
      <c r="G1566" s="121" t="s">
        <v>1365</v>
      </c>
      <c r="H1566" t="s">
        <v>385</v>
      </c>
      <c r="I1566" t="s">
        <v>432</v>
      </c>
      <c r="J1566" t="s">
        <v>432</v>
      </c>
      <c r="K1566" t="s">
        <v>432</v>
      </c>
      <c r="M1566" t="s">
        <v>432</v>
      </c>
      <c r="N1566" s="681">
        <f t="shared" ca="1" si="106"/>
        <v>0</v>
      </c>
      <c r="O1566" s="681">
        <f t="shared" ca="1" si="106"/>
        <v>0</v>
      </c>
      <c r="P1566" s="681">
        <f t="shared" ca="1" si="106"/>
        <v>0</v>
      </c>
      <c r="Q1566" s="681">
        <f t="shared" ca="1" si="106"/>
        <v>0</v>
      </c>
      <c r="R1566" s="681">
        <f t="shared" ca="1" si="106"/>
        <v>-7</v>
      </c>
      <c r="S1566" t="str">
        <f t="shared" si="103"/>
        <v>ASR_Financial_Report_SHP21Final</v>
      </c>
      <c r="T1566" s="960">
        <f t="shared" si="104"/>
        <v>44658</v>
      </c>
      <c r="U1566" t="str">
        <f t="shared" si="105"/>
        <v>Unaudited</v>
      </c>
    </row>
    <row r="1567" spans="1:21" x14ac:dyDescent="0.25">
      <c r="A1567" t="s">
        <v>437</v>
      </c>
      <c r="B1567" t="s">
        <v>1366</v>
      </c>
      <c r="C1567" t="s">
        <v>1367</v>
      </c>
      <c r="D1567" s="15">
        <v>1900</v>
      </c>
      <c r="E1567" s="121">
        <v>1</v>
      </c>
      <c r="F1567" t="s">
        <v>1012</v>
      </c>
      <c r="G1567" s="121" t="s">
        <v>1365</v>
      </c>
      <c r="H1567" t="s">
        <v>385</v>
      </c>
      <c r="I1567" t="s">
        <v>487</v>
      </c>
      <c r="J1567" t="s">
        <v>12</v>
      </c>
      <c r="K1567" t="s">
        <v>12</v>
      </c>
      <c r="L1567" s="758">
        <v>1.1000000000000001</v>
      </c>
      <c r="M1567" t="s">
        <v>12</v>
      </c>
      <c r="N1567" s="681">
        <f t="shared" ca="1" si="106"/>
        <v>0</v>
      </c>
      <c r="O1567" s="681">
        <f t="shared" ca="1" si="106"/>
        <v>0</v>
      </c>
      <c r="P1567" s="681">
        <f t="shared" ca="1" si="106"/>
        <v>0</v>
      </c>
      <c r="Q1567" s="681">
        <f t="shared" ca="1" si="106"/>
        <v>0</v>
      </c>
      <c r="R1567" s="681">
        <f t="shared" ca="1" si="106"/>
        <v>-1133490.46</v>
      </c>
      <c r="S1567" t="str">
        <f t="shared" si="103"/>
        <v>ASR_Financial_Report_SHP21Final</v>
      </c>
      <c r="T1567" s="960">
        <f t="shared" si="104"/>
        <v>44658</v>
      </c>
      <c r="U1567" t="str">
        <f t="shared" si="105"/>
        <v>Unaudited</v>
      </c>
    </row>
    <row r="1568" spans="1:21" x14ac:dyDescent="0.25">
      <c r="A1568" t="s">
        <v>437</v>
      </c>
      <c r="B1568" t="s">
        <v>1366</v>
      </c>
      <c r="C1568" t="s">
        <v>1367</v>
      </c>
      <c r="D1568" s="15">
        <v>1900</v>
      </c>
      <c r="E1568" s="121">
        <v>1</v>
      </c>
      <c r="F1568" t="s">
        <v>1012</v>
      </c>
      <c r="G1568" s="121" t="s">
        <v>1365</v>
      </c>
      <c r="H1568" t="s">
        <v>385</v>
      </c>
      <c r="I1568" t="s">
        <v>487</v>
      </c>
      <c r="J1568" t="s">
        <v>12</v>
      </c>
      <c r="K1568" t="s">
        <v>222</v>
      </c>
      <c r="L1568" s="758">
        <v>1.2</v>
      </c>
      <c r="M1568" t="s">
        <v>222</v>
      </c>
      <c r="N1568" s="681">
        <f t="shared" ca="1" si="106"/>
        <v>0</v>
      </c>
      <c r="O1568" s="681">
        <f t="shared" ca="1" si="106"/>
        <v>0</v>
      </c>
      <c r="P1568" s="681">
        <f t="shared" ca="1" si="106"/>
        <v>0</v>
      </c>
      <c r="Q1568" s="681">
        <f t="shared" ca="1" si="106"/>
        <v>0</v>
      </c>
      <c r="R1568" s="681">
        <f t="shared" ca="1" si="106"/>
        <v>0</v>
      </c>
      <c r="S1568" t="str">
        <f t="shared" si="103"/>
        <v>ASR_Financial_Report_SHP21Final</v>
      </c>
      <c r="T1568" s="960">
        <f t="shared" si="104"/>
        <v>44658</v>
      </c>
      <c r="U1568" t="str">
        <f t="shared" si="105"/>
        <v>Unaudited</v>
      </c>
    </row>
    <row r="1569" spans="1:21" x14ac:dyDescent="0.25">
      <c r="A1569" t="s">
        <v>437</v>
      </c>
      <c r="B1569" t="s">
        <v>1366</v>
      </c>
      <c r="C1569" t="s">
        <v>1367</v>
      </c>
      <c r="D1569" s="15">
        <v>1900</v>
      </c>
      <c r="E1569" s="121">
        <v>1</v>
      </c>
      <c r="F1569" t="s">
        <v>1012</v>
      </c>
      <c r="G1569" s="121" t="s">
        <v>1365</v>
      </c>
      <c r="H1569" t="s">
        <v>385</v>
      </c>
      <c r="I1569" t="s">
        <v>487</v>
      </c>
      <c r="J1569" t="s">
        <v>12</v>
      </c>
      <c r="K1569" t="s">
        <v>1304</v>
      </c>
      <c r="L1569" s="758" t="s">
        <v>1300</v>
      </c>
      <c r="M1569" t="s">
        <v>1304</v>
      </c>
      <c r="N1569" s="681">
        <f t="shared" ca="1" si="106"/>
        <v>0</v>
      </c>
      <c r="O1569" s="681">
        <f t="shared" ca="1" si="106"/>
        <v>0</v>
      </c>
      <c r="P1569" s="681">
        <f t="shared" ca="1" si="106"/>
        <v>0</v>
      </c>
      <c r="Q1569" s="681">
        <f t="shared" ca="1" si="106"/>
        <v>0</v>
      </c>
      <c r="R1569" s="681">
        <f t="shared" ca="1" si="106"/>
        <v>54557.299469492849</v>
      </c>
      <c r="S1569" t="str">
        <f t="shared" si="103"/>
        <v>ASR_Financial_Report_SHP21Final</v>
      </c>
      <c r="T1569" s="960">
        <f t="shared" si="104"/>
        <v>44658</v>
      </c>
      <c r="U1569" t="str">
        <f t="shared" si="105"/>
        <v>Unaudited</v>
      </c>
    </row>
    <row r="1570" spans="1:21" x14ac:dyDescent="0.25">
      <c r="A1570" t="s">
        <v>437</v>
      </c>
      <c r="B1570" t="s">
        <v>1366</v>
      </c>
      <c r="C1570" t="s">
        <v>1367</v>
      </c>
      <c r="D1570" s="15">
        <v>1900</v>
      </c>
      <c r="E1570" s="121">
        <v>1</v>
      </c>
      <c r="F1570" t="s">
        <v>1012</v>
      </c>
      <c r="G1570" s="121" t="s">
        <v>1365</v>
      </c>
      <c r="H1570" t="s">
        <v>385</v>
      </c>
      <c r="I1570" t="s">
        <v>487</v>
      </c>
      <c r="J1570" t="s">
        <v>12</v>
      </c>
      <c r="K1570" t="s">
        <v>1306</v>
      </c>
      <c r="L1570" s="758" t="s">
        <v>1305</v>
      </c>
      <c r="M1570" t="s">
        <v>1306</v>
      </c>
      <c r="N1570" s="681">
        <f t="shared" ca="1" si="106"/>
        <v>0</v>
      </c>
      <c r="O1570" s="681">
        <f t="shared" ca="1" si="106"/>
        <v>0</v>
      </c>
      <c r="P1570" s="681">
        <f t="shared" ca="1" si="106"/>
        <v>0</v>
      </c>
      <c r="Q1570" s="681">
        <f t="shared" ca="1" si="106"/>
        <v>0</v>
      </c>
      <c r="R1570" s="681">
        <f t="shared" ca="1" si="106"/>
        <v>88593.087925524567</v>
      </c>
      <c r="S1570" t="str">
        <f t="shared" si="103"/>
        <v>ASR_Financial_Report_SHP21Final</v>
      </c>
      <c r="T1570" s="960">
        <f t="shared" si="104"/>
        <v>44658</v>
      </c>
      <c r="U1570" t="str">
        <f t="shared" si="105"/>
        <v>Unaudited</v>
      </c>
    </row>
    <row r="1571" spans="1:21" x14ac:dyDescent="0.25">
      <c r="A1571" t="s">
        <v>437</v>
      </c>
      <c r="B1571" t="s">
        <v>1366</v>
      </c>
      <c r="C1571" t="s">
        <v>1367</v>
      </c>
      <c r="D1571" s="15">
        <v>1900</v>
      </c>
      <c r="E1571" s="121">
        <v>1</v>
      </c>
      <c r="F1571" t="s">
        <v>1012</v>
      </c>
      <c r="G1571" s="121" t="s">
        <v>1365</v>
      </c>
      <c r="H1571" t="s">
        <v>385</v>
      </c>
      <c r="I1571" t="s">
        <v>487</v>
      </c>
      <c r="J1571" t="s">
        <v>13</v>
      </c>
      <c r="K1571" t="s">
        <v>13</v>
      </c>
      <c r="L1571" s="758" t="s">
        <v>63</v>
      </c>
      <c r="M1571" t="s">
        <v>13</v>
      </c>
      <c r="N1571" s="681">
        <f t="shared" ca="1" si="106"/>
        <v>0</v>
      </c>
      <c r="O1571" s="681">
        <f t="shared" ca="1" si="106"/>
        <v>0</v>
      </c>
      <c r="P1571" s="681">
        <f t="shared" ca="1" si="106"/>
        <v>0</v>
      </c>
      <c r="Q1571" s="681">
        <f t="shared" ca="1" si="106"/>
        <v>0</v>
      </c>
      <c r="R1571" s="681">
        <f t="shared" ca="1" si="106"/>
        <v>0</v>
      </c>
      <c r="S1571" t="str">
        <f t="shared" si="103"/>
        <v>ASR_Financial_Report_SHP21Final</v>
      </c>
      <c r="T1571" s="960">
        <f t="shared" si="104"/>
        <v>44658</v>
      </c>
      <c r="U1571" t="str">
        <f t="shared" si="105"/>
        <v>Unaudited</v>
      </c>
    </row>
    <row r="1572" spans="1:21" x14ac:dyDescent="0.25">
      <c r="A1572" t="s">
        <v>437</v>
      </c>
      <c r="B1572" t="s">
        <v>1366</v>
      </c>
      <c r="C1572" t="s">
        <v>1367</v>
      </c>
      <c r="D1572" s="15">
        <v>1900</v>
      </c>
      <c r="E1572" s="121">
        <v>1</v>
      </c>
      <c r="F1572" t="s">
        <v>1012</v>
      </c>
      <c r="G1572" s="121" t="s">
        <v>1365</v>
      </c>
      <c r="H1572" t="s">
        <v>385</v>
      </c>
      <c r="I1572" t="s">
        <v>488</v>
      </c>
      <c r="J1572" t="s">
        <v>433</v>
      </c>
      <c r="K1572" t="s">
        <v>777</v>
      </c>
      <c r="L1572" s="758">
        <v>2.1</v>
      </c>
      <c r="M1572" t="s">
        <v>712</v>
      </c>
      <c r="N1572" s="681">
        <f t="shared" ca="1" si="106"/>
        <v>0</v>
      </c>
      <c r="O1572" s="681">
        <f t="shared" ca="1" si="106"/>
        <v>0</v>
      </c>
      <c r="P1572" s="681">
        <f t="shared" ca="1" si="106"/>
        <v>0</v>
      </c>
      <c r="Q1572" s="681">
        <f t="shared" ca="1" si="106"/>
        <v>0</v>
      </c>
      <c r="R1572" s="681">
        <f t="shared" ca="1" si="106"/>
        <v>2060</v>
      </c>
      <c r="S1572" t="str">
        <f t="shared" si="103"/>
        <v>ASR_Financial_Report_SHP21Final</v>
      </c>
      <c r="T1572" s="960">
        <f t="shared" si="104"/>
        <v>44658</v>
      </c>
      <c r="U1572" t="str">
        <f t="shared" si="105"/>
        <v>Unaudited</v>
      </c>
    </row>
    <row r="1573" spans="1:21" x14ac:dyDescent="0.25">
      <c r="A1573" t="s">
        <v>437</v>
      </c>
      <c r="B1573" t="s">
        <v>1366</v>
      </c>
      <c r="C1573" t="s">
        <v>1367</v>
      </c>
      <c r="D1573" s="15">
        <v>1900</v>
      </c>
      <c r="E1573" s="121">
        <v>1</v>
      </c>
      <c r="F1573" t="s">
        <v>1012</v>
      </c>
      <c r="G1573" s="121" t="s">
        <v>1365</v>
      </c>
      <c r="H1573" t="s">
        <v>385</v>
      </c>
      <c r="I1573" t="s">
        <v>488</v>
      </c>
      <c r="J1573" t="s">
        <v>433</v>
      </c>
      <c r="K1573" t="s">
        <v>777</v>
      </c>
      <c r="L1573" s="758">
        <v>2.2000000000000002</v>
      </c>
      <c r="M1573" t="s">
        <v>713</v>
      </c>
      <c r="N1573" s="681">
        <f t="shared" ca="1" si="106"/>
        <v>0</v>
      </c>
      <c r="O1573" s="681">
        <f t="shared" ca="1" si="106"/>
        <v>0</v>
      </c>
      <c r="P1573" s="681">
        <f t="shared" ca="1" si="106"/>
        <v>0</v>
      </c>
      <c r="Q1573" s="681">
        <f t="shared" ca="1" si="106"/>
        <v>0</v>
      </c>
      <c r="R1573" s="681">
        <f t="shared" ca="1" si="106"/>
        <v>32</v>
      </c>
      <c r="S1573" t="str">
        <f t="shared" si="103"/>
        <v>ASR_Financial_Report_SHP21Final</v>
      </c>
      <c r="T1573" s="960">
        <f t="shared" si="104"/>
        <v>44658</v>
      </c>
      <c r="U1573" t="str">
        <f t="shared" si="105"/>
        <v>Unaudited</v>
      </c>
    </row>
    <row r="1574" spans="1:21" x14ac:dyDescent="0.25">
      <c r="A1574" t="s">
        <v>437</v>
      </c>
      <c r="B1574" t="s">
        <v>1366</v>
      </c>
      <c r="C1574" t="s">
        <v>1367</v>
      </c>
      <c r="D1574" s="15">
        <v>1900</v>
      </c>
      <c r="E1574" s="121">
        <v>1</v>
      </c>
      <c r="F1574" t="s">
        <v>1012</v>
      </c>
      <c r="G1574" s="121" t="s">
        <v>1365</v>
      </c>
      <c r="H1574" t="s">
        <v>385</v>
      </c>
      <c r="I1574" t="s">
        <v>488</v>
      </c>
      <c r="J1574" t="s">
        <v>433</v>
      </c>
      <c r="K1574" t="s">
        <v>777</v>
      </c>
      <c r="L1574" s="758">
        <v>2.2999999999999998</v>
      </c>
      <c r="M1574" t="s">
        <v>714</v>
      </c>
      <c r="N1574" s="681">
        <f t="shared" ca="1" si="106"/>
        <v>0</v>
      </c>
      <c r="O1574" s="681">
        <f t="shared" ca="1" si="106"/>
        <v>0</v>
      </c>
      <c r="P1574" s="681">
        <f t="shared" ca="1" si="106"/>
        <v>0</v>
      </c>
      <c r="Q1574" s="681">
        <f t="shared" ca="1" si="106"/>
        <v>0</v>
      </c>
      <c r="R1574" s="681">
        <f t="shared" ca="1" si="106"/>
        <v>243371.02999999997</v>
      </c>
      <c r="S1574" t="str">
        <f t="shared" si="103"/>
        <v>ASR_Financial_Report_SHP21Final</v>
      </c>
      <c r="T1574" s="960">
        <f t="shared" si="104"/>
        <v>44658</v>
      </c>
      <c r="U1574" t="str">
        <f t="shared" si="105"/>
        <v>Unaudited</v>
      </c>
    </row>
    <row r="1575" spans="1:21" x14ac:dyDescent="0.25">
      <c r="A1575" t="s">
        <v>437</v>
      </c>
      <c r="B1575" t="s">
        <v>1366</v>
      </c>
      <c r="C1575" t="s">
        <v>1367</v>
      </c>
      <c r="D1575" s="15">
        <v>1900</v>
      </c>
      <c r="E1575" s="121">
        <v>1</v>
      </c>
      <c r="F1575" t="s">
        <v>1012</v>
      </c>
      <c r="G1575" s="121" t="s">
        <v>1365</v>
      </c>
      <c r="H1575" t="s">
        <v>385</v>
      </c>
      <c r="I1575" t="s">
        <v>488</v>
      </c>
      <c r="J1575" t="s">
        <v>433</v>
      </c>
      <c r="K1575" t="s">
        <v>777</v>
      </c>
      <c r="L1575" s="758">
        <v>2.4</v>
      </c>
      <c r="M1575" t="s">
        <v>715</v>
      </c>
      <c r="N1575" s="681">
        <f t="shared" ca="1" si="106"/>
        <v>0</v>
      </c>
      <c r="O1575" s="681">
        <f t="shared" ca="1" si="106"/>
        <v>0</v>
      </c>
      <c r="P1575" s="681">
        <f t="shared" ca="1" si="106"/>
        <v>0</v>
      </c>
      <c r="Q1575" s="681">
        <f t="shared" ca="1" si="106"/>
        <v>0</v>
      </c>
      <c r="R1575" s="681">
        <f t="shared" ca="1" si="106"/>
        <v>-15745.27</v>
      </c>
      <c r="S1575" t="str">
        <f t="shared" si="103"/>
        <v>ASR_Financial_Report_SHP21Final</v>
      </c>
      <c r="T1575" s="960">
        <f t="shared" si="104"/>
        <v>44658</v>
      </c>
      <c r="U1575" t="str">
        <f t="shared" si="105"/>
        <v>Unaudited</v>
      </c>
    </row>
    <row r="1576" spans="1:21" x14ac:dyDescent="0.25">
      <c r="A1576" t="s">
        <v>437</v>
      </c>
      <c r="B1576" t="s">
        <v>1366</v>
      </c>
      <c r="C1576" t="s">
        <v>1367</v>
      </c>
      <c r="D1576" s="15">
        <v>1900</v>
      </c>
      <c r="E1576" s="121">
        <v>1</v>
      </c>
      <c r="F1576" t="s">
        <v>1012</v>
      </c>
      <c r="G1576" s="121" t="s">
        <v>1365</v>
      </c>
      <c r="H1576" t="s">
        <v>385</v>
      </c>
      <c r="I1576" t="s">
        <v>488</v>
      </c>
      <c r="J1576" t="s">
        <v>433</v>
      </c>
      <c r="K1576" t="s">
        <v>777</v>
      </c>
      <c r="L1576" s="758">
        <v>2.5</v>
      </c>
      <c r="M1576" t="s">
        <v>757</v>
      </c>
      <c r="N1576" s="681">
        <f t="shared" ca="1" si="106"/>
        <v>0</v>
      </c>
      <c r="O1576" s="681">
        <f t="shared" ca="1" si="106"/>
        <v>0</v>
      </c>
      <c r="P1576" s="681">
        <f t="shared" ca="1" si="106"/>
        <v>0</v>
      </c>
      <c r="Q1576" s="681">
        <f t="shared" ca="1" si="106"/>
        <v>0</v>
      </c>
      <c r="R1576" s="681">
        <f t="shared" ca="1" si="106"/>
        <v>397</v>
      </c>
      <c r="S1576" t="str">
        <f t="shared" si="103"/>
        <v>ASR_Financial_Report_SHP21Final</v>
      </c>
      <c r="T1576" s="960">
        <f t="shared" si="104"/>
        <v>44658</v>
      </c>
      <c r="U1576" t="str">
        <f t="shared" si="105"/>
        <v>Unaudited</v>
      </c>
    </row>
    <row r="1577" spans="1:21" x14ac:dyDescent="0.25">
      <c r="A1577" t="s">
        <v>437</v>
      </c>
      <c r="B1577" t="s">
        <v>1366</v>
      </c>
      <c r="C1577" t="s">
        <v>1367</v>
      </c>
      <c r="D1577" s="15">
        <v>1900</v>
      </c>
      <c r="E1577" s="121">
        <v>1</v>
      </c>
      <c r="F1577" t="s">
        <v>1012</v>
      </c>
      <c r="G1577" s="121" t="s">
        <v>1365</v>
      </c>
      <c r="H1577" t="s">
        <v>385</v>
      </c>
      <c r="I1577" t="s">
        <v>488</v>
      </c>
      <c r="J1577" t="s">
        <v>433</v>
      </c>
      <c r="K1577" t="s">
        <v>777</v>
      </c>
      <c r="L1577" s="758">
        <v>2.6</v>
      </c>
      <c r="M1577" t="s">
        <v>186</v>
      </c>
      <c r="N1577" s="681">
        <f t="shared" ca="1" si="106"/>
        <v>0</v>
      </c>
      <c r="O1577" s="681">
        <f t="shared" ca="1" si="106"/>
        <v>0</v>
      </c>
      <c r="P1577" s="681">
        <f t="shared" ca="1" si="106"/>
        <v>0</v>
      </c>
      <c r="Q1577" s="681">
        <f t="shared" ca="1" si="106"/>
        <v>0</v>
      </c>
      <c r="R1577" s="681">
        <f t="shared" ca="1" si="106"/>
        <v>33404.53</v>
      </c>
      <c r="S1577" t="str">
        <f t="shared" si="103"/>
        <v>ASR_Financial_Report_SHP21Final</v>
      </c>
      <c r="T1577" s="960">
        <f t="shared" si="104"/>
        <v>44658</v>
      </c>
      <c r="U1577" t="str">
        <f t="shared" si="105"/>
        <v>Unaudited</v>
      </c>
    </row>
    <row r="1578" spans="1:21" x14ac:dyDescent="0.25">
      <c r="A1578" t="s">
        <v>437</v>
      </c>
      <c r="B1578" t="s">
        <v>1366</v>
      </c>
      <c r="C1578" t="s">
        <v>1367</v>
      </c>
      <c r="D1578" s="15">
        <v>1900</v>
      </c>
      <c r="E1578" s="121">
        <v>1</v>
      </c>
      <c r="F1578" t="s">
        <v>1012</v>
      </c>
      <c r="G1578" s="121" t="s">
        <v>1365</v>
      </c>
      <c r="H1578" t="s">
        <v>385</v>
      </c>
      <c r="I1578" t="s">
        <v>488</v>
      </c>
      <c r="J1578" t="s">
        <v>433</v>
      </c>
      <c r="K1578" t="s">
        <v>777</v>
      </c>
      <c r="L1578" s="758">
        <v>2.7</v>
      </c>
      <c r="M1578" t="s">
        <v>778</v>
      </c>
      <c r="N1578" s="681">
        <f t="shared" ca="1" si="106"/>
        <v>0</v>
      </c>
      <c r="O1578" s="681">
        <f t="shared" ca="1" si="106"/>
        <v>0</v>
      </c>
      <c r="P1578" s="681">
        <f t="shared" ca="1" si="106"/>
        <v>0</v>
      </c>
      <c r="Q1578" s="681">
        <f t="shared" ca="1" si="106"/>
        <v>0</v>
      </c>
      <c r="R1578" s="681">
        <f t="shared" ca="1" si="106"/>
        <v>-685600.87849525851</v>
      </c>
      <c r="S1578" t="str">
        <f t="shared" si="103"/>
        <v>ASR_Financial_Report_SHP21Final</v>
      </c>
      <c r="T1578" s="960">
        <f t="shared" si="104"/>
        <v>44658</v>
      </c>
      <c r="U1578" t="str">
        <f t="shared" si="105"/>
        <v>Unaudited</v>
      </c>
    </row>
    <row r="1579" spans="1:21" x14ac:dyDescent="0.25">
      <c r="A1579" t="s">
        <v>437</v>
      </c>
      <c r="B1579" t="s">
        <v>1366</v>
      </c>
      <c r="C1579" t="s">
        <v>1367</v>
      </c>
      <c r="D1579" s="15">
        <v>1900</v>
      </c>
      <c r="E1579" s="121">
        <v>1</v>
      </c>
      <c r="F1579" t="s">
        <v>1012</v>
      </c>
      <c r="G1579" s="121" t="s">
        <v>1365</v>
      </c>
      <c r="H1579" t="s">
        <v>385</v>
      </c>
      <c r="I1579" t="s">
        <v>488</v>
      </c>
      <c r="J1579" t="s">
        <v>433</v>
      </c>
      <c r="K1579" t="s">
        <v>777</v>
      </c>
      <c r="L1579" s="758">
        <v>2.8</v>
      </c>
      <c r="M1579" t="s">
        <v>779</v>
      </c>
      <c r="N1579" s="681">
        <f t="shared" ca="1" si="106"/>
        <v>0</v>
      </c>
      <c r="O1579" s="681">
        <f t="shared" ca="1" si="106"/>
        <v>0</v>
      </c>
      <c r="P1579" s="681">
        <f t="shared" ca="1" si="106"/>
        <v>0</v>
      </c>
      <c r="Q1579" s="681">
        <f t="shared" ca="1" si="106"/>
        <v>0</v>
      </c>
      <c r="R1579" s="681">
        <f t="shared" ca="1" si="106"/>
        <v>0</v>
      </c>
      <c r="S1579" t="str">
        <f t="shared" si="103"/>
        <v>ASR_Financial_Report_SHP21Final</v>
      </c>
      <c r="T1579" s="960">
        <f t="shared" si="104"/>
        <v>44658</v>
      </c>
      <c r="U1579" t="str">
        <f t="shared" si="105"/>
        <v>Unaudited</v>
      </c>
    </row>
    <row r="1580" spans="1:21" x14ac:dyDescent="0.25">
      <c r="A1580" t="s">
        <v>437</v>
      </c>
      <c r="B1580" t="s">
        <v>1366</v>
      </c>
      <c r="C1580" t="s">
        <v>1367</v>
      </c>
      <c r="D1580" s="15">
        <v>1900</v>
      </c>
      <c r="E1580" s="121">
        <v>1</v>
      </c>
      <c r="F1580" t="s">
        <v>1012</v>
      </c>
      <c r="G1580" s="121" t="s">
        <v>1365</v>
      </c>
      <c r="H1580" t="s">
        <v>385</v>
      </c>
      <c r="I1580" t="s">
        <v>488</v>
      </c>
      <c r="J1580" t="s">
        <v>433</v>
      </c>
      <c r="K1580" t="s">
        <v>777</v>
      </c>
      <c r="L1580" s="758">
        <v>2.9</v>
      </c>
      <c r="M1580" t="s">
        <v>760</v>
      </c>
      <c r="N1580" s="681">
        <f t="shared" ca="1" si="106"/>
        <v>0</v>
      </c>
      <c r="O1580" s="681">
        <f t="shared" ca="1" si="106"/>
        <v>0</v>
      </c>
      <c r="P1580" s="681">
        <f t="shared" ca="1" si="106"/>
        <v>0</v>
      </c>
      <c r="Q1580" s="681">
        <f t="shared" ca="1" si="106"/>
        <v>0</v>
      </c>
      <c r="R1580" s="681">
        <f t="shared" ca="1" si="106"/>
        <v>0</v>
      </c>
      <c r="S1580" t="str">
        <f t="shared" si="103"/>
        <v>ASR_Financial_Report_SHP21Final</v>
      </c>
      <c r="T1580" s="960">
        <f t="shared" si="104"/>
        <v>44658</v>
      </c>
      <c r="U1580" t="str">
        <f t="shared" si="105"/>
        <v>Unaudited</v>
      </c>
    </row>
    <row r="1581" spans="1:21" x14ac:dyDescent="0.25">
      <c r="A1581" t="s">
        <v>437</v>
      </c>
      <c r="B1581" t="s">
        <v>1366</v>
      </c>
      <c r="C1581" t="s">
        <v>1367</v>
      </c>
      <c r="D1581" s="15">
        <v>1900</v>
      </c>
      <c r="E1581" s="121">
        <v>1</v>
      </c>
      <c r="F1581" t="s">
        <v>1012</v>
      </c>
      <c r="G1581" s="121" t="s">
        <v>1365</v>
      </c>
      <c r="H1581" t="s">
        <v>385</v>
      </c>
      <c r="I1581" t="s">
        <v>488</v>
      </c>
      <c r="J1581" t="s">
        <v>433</v>
      </c>
      <c r="K1581" t="s">
        <v>223</v>
      </c>
      <c r="L1581" s="758">
        <v>2.11</v>
      </c>
      <c r="M1581" t="s">
        <v>228</v>
      </c>
      <c r="N1581" s="681">
        <f t="shared" ca="1" si="106"/>
        <v>0</v>
      </c>
      <c r="O1581" s="681">
        <f t="shared" ca="1" si="106"/>
        <v>0</v>
      </c>
      <c r="P1581" s="681">
        <f t="shared" ca="1" si="106"/>
        <v>0</v>
      </c>
      <c r="Q1581" s="681">
        <f t="shared" ca="1" si="106"/>
        <v>0</v>
      </c>
      <c r="R1581" s="681">
        <f t="shared" ca="1" si="106"/>
        <v>12652.98</v>
      </c>
      <c r="S1581" t="str">
        <f t="shared" si="103"/>
        <v>ASR_Financial_Report_SHP21Final</v>
      </c>
      <c r="T1581" s="960">
        <f t="shared" si="104"/>
        <v>44658</v>
      </c>
      <c r="U1581" t="str">
        <f t="shared" si="105"/>
        <v>Unaudited</v>
      </c>
    </row>
    <row r="1582" spans="1:21" x14ac:dyDescent="0.25">
      <c r="A1582" t="s">
        <v>437</v>
      </c>
      <c r="B1582" t="s">
        <v>1366</v>
      </c>
      <c r="C1582" t="s">
        <v>1367</v>
      </c>
      <c r="D1582" s="15">
        <v>1900</v>
      </c>
      <c r="E1582" s="121">
        <v>1</v>
      </c>
      <c r="F1582" t="s">
        <v>1012</v>
      </c>
      <c r="G1582" s="121" t="s">
        <v>1365</v>
      </c>
      <c r="H1582" t="s">
        <v>385</v>
      </c>
      <c r="I1582" t="s">
        <v>488</v>
      </c>
      <c r="J1582" t="s">
        <v>433</v>
      </c>
      <c r="K1582" t="s">
        <v>223</v>
      </c>
      <c r="L1582" s="758">
        <v>2.12</v>
      </c>
      <c r="M1582" t="s">
        <v>552</v>
      </c>
      <c r="N1582" s="681">
        <f t="shared" ca="1" si="106"/>
        <v>0</v>
      </c>
      <c r="O1582" s="681">
        <f t="shared" ca="1" si="106"/>
        <v>0</v>
      </c>
      <c r="P1582" s="681">
        <f t="shared" ca="1" si="106"/>
        <v>0</v>
      </c>
      <c r="Q1582" s="681">
        <f t="shared" ca="1" si="106"/>
        <v>0</v>
      </c>
      <c r="R1582" s="681">
        <f t="shared" ca="1" si="106"/>
        <v>197164.12</v>
      </c>
      <c r="S1582" t="str">
        <f t="shared" si="103"/>
        <v>ASR_Financial_Report_SHP21Final</v>
      </c>
      <c r="T1582" s="960">
        <f t="shared" si="104"/>
        <v>44658</v>
      </c>
      <c r="U1582" t="str">
        <f t="shared" si="105"/>
        <v>Unaudited</v>
      </c>
    </row>
    <row r="1583" spans="1:21" x14ac:dyDescent="0.25">
      <c r="A1583" t="s">
        <v>437</v>
      </c>
      <c r="B1583" t="s">
        <v>1366</v>
      </c>
      <c r="C1583" t="s">
        <v>1367</v>
      </c>
      <c r="D1583" s="15">
        <v>1900</v>
      </c>
      <c r="E1583" s="121">
        <v>1</v>
      </c>
      <c r="F1583" t="s">
        <v>1012</v>
      </c>
      <c r="G1583" s="121" t="s">
        <v>1365</v>
      </c>
      <c r="H1583" t="s">
        <v>385</v>
      </c>
      <c r="I1583" t="s">
        <v>488</v>
      </c>
      <c r="J1583" t="s">
        <v>433</v>
      </c>
      <c r="K1583" t="s">
        <v>223</v>
      </c>
      <c r="L1583" s="758">
        <v>2.13</v>
      </c>
      <c r="M1583" t="s">
        <v>229</v>
      </c>
      <c r="N1583" s="681">
        <f t="shared" ca="1" si="106"/>
        <v>0</v>
      </c>
      <c r="O1583" s="681">
        <f t="shared" ca="1" si="106"/>
        <v>0</v>
      </c>
      <c r="P1583" s="681">
        <f t="shared" ca="1" si="106"/>
        <v>0</v>
      </c>
      <c r="Q1583" s="681">
        <f t="shared" ca="1" si="106"/>
        <v>0</v>
      </c>
      <c r="R1583" s="681">
        <f t="shared" ca="1" si="106"/>
        <v>7782.5</v>
      </c>
      <c r="S1583" t="str">
        <f t="shared" si="103"/>
        <v>ASR_Financial_Report_SHP21Final</v>
      </c>
      <c r="T1583" s="960">
        <f t="shared" si="104"/>
        <v>44658</v>
      </c>
      <c r="U1583" t="str">
        <f t="shared" si="105"/>
        <v>Unaudited</v>
      </c>
    </row>
    <row r="1584" spans="1:21" x14ac:dyDescent="0.25">
      <c r="A1584" t="s">
        <v>437</v>
      </c>
      <c r="B1584" t="s">
        <v>1366</v>
      </c>
      <c r="C1584" t="s">
        <v>1367</v>
      </c>
      <c r="D1584" s="15">
        <v>1900</v>
      </c>
      <c r="E1584" s="121">
        <v>1</v>
      </c>
      <c r="F1584" t="s">
        <v>1012</v>
      </c>
      <c r="G1584" s="121" t="s">
        <v>1365</v>
      </c>
      <c r="H1584" t="s">
        <v>385</v>
      </c>
      <c r="I1584" t="s">
        <v>488</v>
      </c>
      <c r="J1584" t="s">
        <v>433</v>
      </c>
      <c r="K1584" t="s">
        <v>223</v>
      </c>
      <c r="L1584" s="758">
        <v>2.14</v>
      </c>
      <c r="M1584" t="s">
        <v>556</v>
      </c>
      <c r="N1584" s="681">
        <f t="shared" ca="1" si="106"/>
        <v>0</v>
      </c>
      <c r="O1584" s="681">
        <f t="shared" ca="1" si="106"/>
        <v>0</v>
      </c>
      <c r="P1584" s="681">
        <f t="shared" ca="1" si="106"/>
        <v>0</v>
      </c>
      <c r="Q1584" s="681">
        <f t="shared" ca="1" si="106"/>
        <v>0</v>
      </c>
      <c r="R1584" s="681">
        <f t="shared" ca="1" si="106"/>
        <v>-23252.39</v>
      </c>
      <c r="S1584" t="str">
        <f t="shared" si="103"/>
        <v>ASR_Financial_Report_SHP21Final</v>
      </c>
      <c r="T1584" s="960">
        <f t="shared" si="104"/>
        <v>44658</v>
      </c>
      <c r="U1584" t="str">
        <f t="shared" si="105"/>
        <v>Unaudited</v>
      </c>
    </row>
    <row r="1585" spans="1:21" x14ac:dyDescent="0.25">
      <c r="A1585" t="s">
        <v>437</v>
      </c>
      <c r="B1585" t="s">
        <v>1366</v>
      </c>
      <c r="C1585" t="s">
        <v>1367</v>
      </c>
      <c r="D1585" s="15">
        <v>1900</v>
      </c>
      <c r="E1585" s="121">
        <v>1</v>
      </c>
      <c r="F1585" t="s">
        <v>1012</v>
      </c>
      <c r="G1585" s="121" t="s">
        <v>1365</v>
      </c>
      <c r="H1585" t="s">
        <v>385</v>
      </c>
      <c r="I1585" t="s">
        <v>488</v>
      </c>
      <c r="J1585" t="s">
        <v>433</v>
      </c>
      <c r="K1585" t="s">
        <v>223</v>
      </c>
      <c r="L1585" s="758">
        <v>2.15</v>
      </c>
      <c r="M1585" t="s">
        <v>20</v>
      </c>
      <c r="N1585" s="681">
        <f t="shared" ca="1" si="106"/>
        <v>0</v>
      </c>
      <c r="O1585" s="681">
        <f t="shared" ca="1" si="106"/>
        <v>0</v>
      </c>
      <c r="P1585" s="681">
        <f t="shared" ca="1" si="106"/>
        <v>0</v>
      </c>
      <c r="Q1585" s="681">
        <f t="shared" ca="1" si="106"/>
        <v>0</v>
      </c>
      <c r="R1585" s="681">
        <f t="shared" ca="1" si="106"/>
        <v>1346.71</v>
      </c>
      <c r="S1585" t="str">
        <f t="shared" si="103"/>
        <v>ASR_Financial_Report_SHP21Final</v>
      </c>
      <c r="T1585" s="960">
        <f t="shared" si="104"/>
        <v>44658</v>
      </c>
      <c r="U1585" t="str">
        <f t="shared" si="105"/>
        <v>Unaudited</v>
      </c>
    </row>
    <row r="1586" spans="1:21" x14ac:dyDescent="0.25">
      <c r="A1586" t="s">
        <v>437</v>
      </c>
      <c r="B1586" t="s">
        <v>1366</v>
      </c>
      <c r="C1586" t="s">
        <v>1367</v>
      </c>
      <c r="D1586" s="15">
        <v>1900</v>
      </c>
      <c r="E1586" s="121">
        <v>1</v>
      </c>
      <c r="F1586" t="s">
        <v>1012</v>
      </c>
      <c r="G1586" s="121" t="s">
        <v>1365</v>
      </c>
      <c r="H1586" t="s">
        <v>385</v>
      </c>
      <c r="I1586" t="s">
        <v>488</v>
      </c>
      <c r="J1586" t="s">
        <v>433</v>
      </c>
      <c r="K1586" t="s">
        <v>223</v>
      </c>
      <c r="L1586" s="758">
        <v>2.16</v>
      </c>
      <c r="M1586" t="s">
        <v>780</v>
      </c>
      <c r="N1586" s="681">
        <f t="shared" ca="1" si="106"/>
        <v>0</v>
      </c>
      <c r="O1586" s="681">
        <f t="shared" ca="1" si="106"/>
        <v>0</v>
      </c>
      <c r="P1586" s="681">
        <f t="shared" ca="1" si="106"/>
        <v>0</v>
      </c>
      <c r="Q1586" s="681">
        <f t="shared" ca="1" si="106"/>
        <v>0</v>
      </c>
      <c r="R1586" s="681">
        <f t="shared" ca="1" si="106"/>
        <v>0</v>
      </c>
      <c r="S1586" t="str">
        <f t="shared" si="103"/>
        <v>ASR_Financial_Report_SHP21Final</v>
      </c>
      <c r="T1586" s="960">
        <f t="shared" si="104"/>
        <v>44658</v>
      </c>
      <c r="U1586" t="str">
        <f t="shared" si="105"/>
        <v>Unaudited</v>
      </c>
    </row>
    <row r="1587" spans="1:21" x14ac:dyDescent="0.25">
      <c r="A1587" t="s">
        <v>437</v>
      </c>
      <c r="B1587" t="s">
        <v>1366</v>
      </c>
      <c r="C1587" t="s">
        <v>1367</v>
      </c>
      <c r="D1587" s="15">
        <v>1900</v>
      </c>
      <c r="E1587" s="121">
        <v>1</v>
      </c>
      <c r="F1587" t="s">
        <v>1012</v>
      </c>
      <c r="G1587" s="121" t="s">
        <v>1365</v>
      </c>
      <c r="H1587" t="s">
        <v>385</v>
      </c>
      <c r="I1587" t="s">
        <v>488</v>
      </c>
      <c r="J1587" t="s">
        <v>433</v>
      </c>
      <c r="K1587" t="s">
        <v>223</v>
      </c>
      <c r="L1587" s="758">
        <v>2.17</v>
      </c>
      <c r="M1587" t="s">
        <v>1033</v>
      </c>
      <c r="N1587" s="681">
        <f t="shared" ca="1" si="106"/>
        <v>0</v>
      </c>
      <c r="O1587" s="681">
        <f t="shared" ca="1" si="106"/>
        <v>0</v>
      </c>
      <c r="P1587" s="681">
        <f t="shared" ca="1" si="106"/>
        <v>0</v>
      </c>
      <c r="Q1587" s="681">
        <f t="shared" ca="1" si="106"/>
        <v>0</v>
      </c>
      <c r="R1587" s="681">
        <f t="shared" ca="1" si="106"/>
        <v>0</v>
      </c>
      <c r="S1587" t="str">
        <f t="shared" si="103"/>
        <v>ASR_Financial_Report_SHP21Final</v>
      </c>
      <c r="T1587" s="960">
        <f t="shared" si="104"/>
        <v>44658</v>
      </c>
      <c r="U1587" t="str">
        <f t="shared" si="105"/>
        <v>Unaudited</v>
      </c>
    </row>
    <row r="1588" spans="1:21" x14ac:dyDescent="0.25">
      <c r="A1588" t="s">
        <v>437</v>
      </c>
      <c r="B1588" t="s">
        <v>1366</v>
      </c>
      <c r="C1588" t="s">
        <v>1367</v>
      </c>
      <c r="D1588" s="15">
        <v>1900</v>
      </c>
      <c r="E1588" s="121">
        <v>1</v>
      </c>
      <c r="F1588" t="s">
        <v>1012</v>
      </c>
      <c r="G1588" s="121" t="s">
        <v>1365</v>
      </c>
      <c r="H1588" t="s">
        <v>385</v>
      </c>
      <c r="I1588" t="s">
        <v>488</v>
      </c>
      <c r="J1588" t="s">
        <v>433</v>
      </c>
      <c r="K1588" t="s">
        <v>223</v>
      </c>
      <c r="L1588" s="758">
        <v>2.1800000000000002</v>
      </c>
      <c r="M1588" t="s">
        <v>648</v>
      </c>
      <c r="N1588" s="681">
        <f t="shared" ca="1" si="106"/>
        <v>0</v>
      </c>
      <c r="O1588" s="681">
        <f t="shared" ca="1" si="106"/>
        <v>0</v>
      </c>
      <c r="P1588" s="681">
        <f t="shared" ca="1" si="106"/>
        <v>0</v>
      </c>
      <c r="Q1588" s="681">
        <f t="shared" ca="1" si="106"/>
        <v>0</v>
      </c>
      <c r="R1588" s="681">
        <f t="shared" ca="1" si="106"/>
        <v>-423978.93999999994</v>
      </c>
      <c r="S1588" t="str">
        <f t="shared" si="103"/>
        <v>ASR_Financial_Report_SHP21Final</v>
      </c>
      <c r="T1588" s="960">
        <f t="shared" si="104"/>
        <v>44658</v>
      </c>
      <c r="U1588" t="str">
        <f t="shared" si="105"/>
        <v>Unaudited</v>
      </c>
    </row>
    <row r="1589" spans="1:21" x14ac:dyDescent="0.25">
      <c r="A1589" t="s">
        <v>437</v>
      </c>
      <c r="B1589" t="s">
        <v>1366</v>
      </c>
      <c r="C1589" t="s">
        <v>1367</v>
      </c>
      <c r="D1589" s="15">
        <v>1900</v>
      </c>
      <c r="E1589" s="121">
        <v>1</v>
      </c>
      <c r="F1589" t="s">
        <v>1012</v>
      </c>
      <c r="G1589" s="121" t="s">
        <v>1365</v>
      </c>
      <c r="H1589" t="s">
        <v>385</v>
      </c>
      <c r="I1589" t="s">
        <v>488</v>
      </c>
      <c r="J1589" t="s">
        <v>433</v>
      </c>
      <c r="K1589" t="s">
        <v>223</v>
      </c>
      <c r="L1589" s="758">
        <v>2.19</v>
      </c>
      <c r="M1589" t="s">
        <v>218</v>
      </c>
      <c r="N1589" s="681">
        <f t="shared" ca="1" si="106"/>
        <v>0</v>
      </c>
      <c r="O1589" s="681">
        <f t="shared" ca="1" si="106"/>
        <v>0</v>
      </c>
      <c r="P1589" s="681">
        <f t="shared" ca="1" si="106"/>
        <v>0</v>
      </c>
      <c r="Q1589" s="681">
        <f t="shared" ca="1" si="106"/>
        <v>0</v>
      </c>
      <c r="R1589" s="681">
        <f t="shared" ca="1" si="106"/>
        <v>0</v>
      </c>
      <c r="S1589" t="str">
        <f t="shared" si="103"/>
        <v>ASR_Financial_Report_SHP21Final</v>
      </c>
      <c r="T1589" s="960">
        <f t="shared" si="104"/>
        <v>44658</v>
      </c>
      <c r="U1589" t="str">
        <f t="shared" si="105"/>
        <v>Unaudited</v>
      </c>
    </row>
    <row r="1590" spans="1:21" x14ac:dyDescent="0.25">
      <c r="A1590" t="s">
        <v>437</v>
      </c>
      <c r="B1590" t="s">
        <v>1366</v>
      </c>
      <c r="C1590" t="s">
        <v>1367</v>
      </c>
      <c r="D1590" s="15">
        <v>1900</v>
      </c>
      <c r="E1590" s="121">
        <v>1</v>
      </c>
      <c r="F1590" t="s">
        <v>1012</v>
      </c>
      <c r="G1590" s="121" t="s">
        <v>1365</v>
      </c>
      <c r="H1590" t="s">
        <v>385</v>
      </c>
      <c r="I1590" t="s">
        <v>488</v>
      </c>
      <c r="J1590" t="s">
        <v>433</v>
      </c>
      <c r="K1590" t="s">
        <v>223</v>
      </c>
      <c r="L1590" s="758" t="s">
        <v>691</v>
      </c>
      <c r="M1590" t="s">
        <v>230</v>
      </c>
      <c r="N1590" s="681">
        <f t="shared" ca="1" si="106"/>
        <v>0</v>
      </c>
      <c r="O1590" s="681">
        <f t="shared" ca="1" si="106"/>
        <v>0</v>
      </c>
      <c r="P1590" s="681">
        <f t="shared" ca="1" si="106"/>
        <v>0</v>
      </c>
      <c r="Q1590" s="681">
        <f t="shared" ca="1" si="106"/>
        <v>0</v>
      </c>
      <c r="R1590" s="681">
        <f t="shared" ca="1" si="106"/>
        <v>-714046.45265861973</v>
      </c>
      <c r="S1590" t="str">
        <f t="shared" si="103"/>
        <v>ASR_Financial_Report_SHP21Final</v>
      </c>
      <c r="T1590" s="960">
        <f t="shared" si="104"/>
        <v>44658</v>
      </c>
      <c r="U1590" t="str">
        <f t="shared" si="105"/>
        <v>Unaudited</v>
      </c>
    </row>
    <row r="1591" spans="1:21" x14ac:dyDescent="0.25">
      <c r="A1591" t="s">
        <v>437</v>
      </c>
      <c r="B1591" t="s">
        <v>1366</v>
      </c>
      <c r="C1591" t="s">
        <v>1367</v>
      </c>
      <c r="D1591" s="15">
        <v>1900</v>
      </c>
      <c r="E1591" s="121">
        <v>1</v>
      </c>
      <c r="F1591" t="s">
        <v>1012</v>
      </c>
      <c r="G1591" s="121" t="s">
        <v>1365</v>
      </c>
      <c r="H1591" t="s">
        <v>385</v>
      </c>
      <c r="I1591" t="s">
        <v>488</v>
      </c>
      <c r="J1591" t="s">
        <v>433</v>
      </c>
      <c r="K1591" t="s">
        <v>223</v>
      </c>
      <c r="L1591" s="758">
        <v>2.21</v>
      </c>
      <c r="M1591" t="s">
        <v>466</v>
      </c>
      <c r="N1591" s="681">
        <f t="shared" ca="1" si="106"/>
        <v>0</v>
      </c>
      <c r="O1591" s="681">
        <f t="shared" ca="1" si="106"/>
        <v>0</v>
      </c>
      <c r="P1591" s="681">
        <f t="shared" ca="1" si="106"/>
        <v>0</v>
      </c>
      <c r="Q1591" s="681">
        <f t="shared" ca="1" si="106"/>
        <v>0</v>
      </c>
      <c r="R1591" s="681">
        <f t="shared" ca="1" si="106"/>
        <v>14424.972093516992</v>
      </c>
      <c r="S1591" t="str">
        <f t="shared" si="103"/>
        <v>ASR_Financial_Report_SHP21Final</v>
      </c>
      <c r="T1591" s="960">
        <f t="shared" si="104"/>
        <v>44658</v>
      </c>
      <c r="U1591" t="str">
        <f t="shared" si="105"/>
        <v>Unaudited</v>
      </c>
    </row>
    <row r="1592" spans="1:21" x14ac:dyDescent="0.25">
      <c r="A1592" t="s">
        <v>437</v>
      </c>
      <c r="B1592" t="s">
        <v>1366</v>
      </c>
      <c r="C1592" t="s">
        <v>1367</v>
      </c>
      <c r="D1592" s="15">
        <v>1900</v>
      </c>
      <c r="E1592" s="121">
        <v>1</v>
      </c>
      <c r="F1592" t="s">
        <v>1012</v>
      </c>
      <c r="G1592" s="121" t="s">
        <v>1365</v>
      </c>
      <c r="H1592" t="s">
        <v>385</v>
      </c>
      <c r="I1592" t="s">
        <v>488</v>
      </c>
      <c r="J1592" t="s">
        <v>433</v>
      </c>
      <c r="K1592" t="s">
        <v>6</v>
      </c>
      <c r="L1592" s="758" t="s">
        <v>70</v>
      </c>
      <c r="M1592" t="s">
        <v>188</v>
      </c>
      <c r="N1592" s="681">
        <f t="shared" ca="1" si="106"/>
        <v>0</v>
      </c>
      <c r="O1592" s="681">
        <f t="shared" ca="1" si="106"/>
        <v>0</v>
      </c>
      <c r="P1592" s="681">
        <f t="shared" ca="1" si="106"/>
        <v>0</v>
      </c>
      <c r="Q1592" s="681">
        <f t="shared" ca="1" si="106"/>
        <v>0</v>
      </c>
      <c r="R1592" s="681">
        <f t="shared" ca="1" si="106"/>
        <v>1387.86</v>
      </c>
      <c r="S1592" t="str">
        <f t="shared" si="103"/>
        <v>ASR_Financial_Report_SHP21Final</v>
      </c>
      <c r="T1592" s="960">
        <f t="shared" si="104"/>
        <v>44658</v>
      </c>
      <c r="U1592" t="str">
        <f t="shared" si="105"/>
        <v>Unaudited</v>
      </c>
    </row>
    <row r="1593" spans="1:21" x14ac:dyDescent="0.25">
      <c r="A1593" t="s">
        <v>437</v>
      </c>
      <c r="B1593" t="s">
        <v>1366</v>
      </c>
      <c r="C1593" t="s">
        <v>1367</v>
      </c>
      <c r="D1593" s="15">
        <v>1900</v>
      </c>
      <c r="E1593" s="121">
        <v>1</v>
      </c>
      <c r="F1593" t="s">
        <v>1012</v>
      </c>
      <c r="G1593" s="121" t="s">
        <v>1365</v>
      </c>
      <c r="H1593" t="s">
        <v>385</v>
      </c>
      <c r="I1593" t="s">
        <v>488</v>
      </c>
      <c r="J1593" t="s">
        <v>433</v>
      </c>
      <c r="K1593" t="s">
        <v>6</v>
      </c>
      <c r="L1593" s="758" t="s">
        <v>71</v>
      </c>
      <c r="M1593" t="s">
        <v>231</v>
      </c>
      <c r="N1593" s="681">
        <f t="shared" ca="1" si="106"/>
        <v>0</v>
      </c>
      <c r="O1593" s="681">
        <f t="shared" ca="1" si="106"/>
        <v>0</v>
      </c>
      <c r="P1593" s="681">
        <f t="shared" ca="1" si="106"/>
        <v>0</v>
      </c>
      <c r="Q1593" s="681">
        <f t="shared" ca="1" si="106"/>
        <v>0</v>
      </c>
      <c r="R1593" s="681">
        <f t="shared" ca="1" si="106"/>
        <v>0</v>
      </c>
      <c r="S1593" t="str">
        <f t="shared" si="103"/>
        <v>ASR_Financial_Report_SHP21Final</v>
      </c>
      <c r="T1593" s="960">
        <f t="shared" si="104"/>
        <v>44658</v>
      </c>
      <c r="U1593" t="str">
        <f t="shared" si="105"/>
        <v>Unaudited</v>
      </c>
    </row>
    <row r="1594" spans="1:21" x14ac:dyDescent="0.25">
      <c r="A1594" t="s">
        <v>437</v>
      </c>
      <c r="B1594" t="s">
        <v>1366</v>
      </c>
      <c r="C1594" t="s">
        <v>1367</v>
      </c>
      <c r="D1594" s="15">
        <v>1900</v>
      </c>
      <c r="E1594" s="121">
        <v>1</v>
      </c>
      <c r="F1594" t="s">
        <v>1012</v>
      </c>
      <c r="G1594" s="121" t="s">
        <v>1365</v>
      </c>
      <c r="H1594" t="s">
        <v>385</v>
      </c>
      <c r="I1594" t="s">
        <v>488</v>
      </c>
      <c r="J1594" t="s">
        <v>433</v>
      </c>
      <c r="K1594" t="s">
        <v>6</v>
      </c>
      <c r="L1594" s="758" t="s">
        <v>72</v>
      </c>
      <c r="M1594" t="s">
        <v>164</v>
      </c>
      <c r="N1594" s="681">
        <f t="shared" ca="1" si="106"/>
        <v>0</v>
      </c>
      <c r="O1594" s="681">
        <f t="shared" ca="1" si="106"/>
        <v>0</v>
      </c>
      <c r="P1594" s="681">
        <f t="shared" ca="1" si="106"/>
        <v>0</v>
      </c>
      <c r="Q1594" s="681">
        <f t="shared" ca="1" si="106"/>
        <v>0</v>
      </c>
      <c r="R1594" s="681">
        <f t="shared" ca="1" si="106"/>
        <v>-1378.1683046868666</v>
      </c>
      <c r="S1594" t="str">
        <f t="shared" si="103"/>
        <v>ASR_Financial_Report_SHP21Final</v>
      </c>
      <c r="T1594" s="960">
        <f t="shared" si="104"/>
        <v>44658</v>
      </c>
      <c r="U1594" t="str">
        <f t="shared" si="105"/>
        <v>Unaudited</v>
      </c>
    </row>
    <row r="1595" spans="1:21" x14ac:dyDescent="0.25">
      <c r="A1595" t="s">
        <v>437</v>
      </c>
      <c r="B1595" t="s">
        <v>1366</v>
      </c>
      <c r="C1595" t="s">
        <v>1367</v>
      </c>
      <c r="D1595" s="15">
        <v>1900</v>
      </c>
      <c r="E1595" s="121">
        <v>1</v>
      </c>
      <c r="F1595" t="s">
        <v>1012</v>
      </c>
      <c r="G1595" s="121" t="s">
        <v>1365</v>
      </c>
      <c r="H1595" t="s">
        <v>385</v>
      </c>
      <c r="I1595" t="s">
        <v>488</v>
      </c>
      <c r="J1595" t="s">
        <v>433</v>
      </c>
      <c r="K1595" t="s">
        <v>6</v>
      </c>
      <c r="L1595" s="758">
        <v>3.4</v>
      </c>
      <c r="M1595" t="s">
        <v>461</v>
      </c>
      <c r="N1595" s="681">
        <f t="shared" ca="1" si="106"/>
        <v>0</v>
      </c>
      <c r="O1595" s="681">
        <f t="shared" ca="1" si="106"/>
        <v>0</v>
      </c>
      <c r="P1595" s="681">
        <f t="shared" ca="1" si="106"/>
        <v>0</v>
      </c>
      <c r="Q1595" s="681">
        <f t="shared" ca="1" si="106"/>
        <v>0</v>
      </c>
      <c r="R1595" s="681">
        <f t="shared" ca="1" si="106"/>
        <v>0</v>
      </c>
      <c r="S1595" t="str">
        <f t="shared" si="103"/>
        <v>ASR_Financial_Report_SHP21Final</v>
      </c>
      <c r="T1595" s="960">
        <f t="shared" si="104"/>
        <v>44658</v>
      </c>
      <c r="U1595" t="str">
        <f t="shared" si="105"/>
        <v>Unaudited</v>
      </c>
    </row>
    <row r="1596" spans="1:21" x14ac:dyDescent="0.25">
      <c r="A1596" t="s">
        <v>437</v>
      </c>
      <c r="B1596" t="s">
        <v>1366</v>
      </c>
      <c r="C1596" t="s">
        <v>1367</v>
      </c>
      <c r="D1596" s="15">
        <v>1900</v>
      </c>
      <c r="E1596" s="121">
        <v>1</v>
      </c>
      <c r="F1596" t="s">
        <v>1012</v>
      </c>
      <c r="G1596" s="121" t="s">
        <v>1365</v>
      </c>
      <c r="H1596" t="s">
        <v>385</v>
      </c>
      <c r="I1596" t="s">
        <v>488</v>
      </c>
      <c r="J1596" t="s">
        <v>433</v>
      </c>
      <c r="K1596" t="s">
        <v>434</v>
      </c>
      <c r="L1596" s="758">
        <v>4.5</v>
      </c>
      <c r="M1596" t="s">
        <v>32</v>
      </c>
      <c r="N1596" s="681">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681">
        <f t="shared" ca="1" si="107"/>
        <v>0</v>
      </c>
      <c r="P1596" s="681">
        <f t="shared" ca="1" si="107"/>
        <v>0</v>
      </c>
      <c r="Q1596" s="681">
        <f t="shared" ca="1" si="107"/>
        <v>0</v>
      </c>
      <c r="R1596" s="681">
        <f t="shared" ca="1" si="107"/>
        <v>0</v>
      </c>
      <c r="S1596" t="str">
        <f t="shared" si="103"/>
        <v>ASR_Financial_Report_SHP21Final</v>
      </c>
      <c r="T1596" s="960">
        <f t="shared" si="104"/>
        <v>44658</v>
      </c>
      <c r="U1596" t="str">
        <f t="shared" si="105"/>
        <v>Unaudited</v>
      </c>
    </row>
    <row r="1597" spans="1:21" x14ac:dyDescent="0.25">
      <c r="A1597" t="s">
        <v>437</v>
      </c>
      <c r="B1597" t="s">
        <v>1366</v>
      </c>
      <c r="C1597" t="s">
        <v>1367</v>
      </c>
      <c r="D1597" s="15">
        <v>1900</v>
      </c>
      <c r="E1597" s="121">
        <v>1</v>
      </c>
      <c r="F1597" t="s">
        <v>1012</v>
      </c>
      <c r="G1597" s="121" t="s">
        <v>1365</v>
      </c>
      <c r="H1597" t="s">
        <v>385</v>
      </c>
      <c r="I1597" t="s">
        <v>488</v>
      </c>
      <c r="J1597" t="s">
        <v>433</v>
      </c>
      <c r="K1597" t="s">
        <v>434</v>
      </c>
      <c r="L1597" s="758" t="s">
        <v>925</v>
      </c>
      <c r="M1597" t="s">
        <v>916</v>
      </c>
      <c r="N1597" s="681">
        <f t="shared" ca="1" si="107"/>
        <v>0</v>
      </c>
      <c r="O1597" s="681">
        <f t="shared" ca="1" si="107"/>
        <v>0</v>
      </c>
      <c r="P1597" s="681">
        <f t="shared" ca="1" si="107"/>
        <v>0</v>
      </c>
      <c r="Q1597" s="681">
        <f t="shared" ca="1" si="107"/>
        <v>0</v>
      </c>
      <c r="R1597" s="681">
        <f t="shared" ca="1" si="107"/>
        <v>0</v>
      </c>
      <c r="S1597" t="str">
        <f t="shared" si="103"/>
        <v>ASR_Financial_Report_SHP21Final</v>
      </c>
      <c r="T1597" s="960">
        <f t="shared" si="104"/>
        <v>44658</v>
      </c>
      <c r="U1597" t="str">
        <f t="shared" si="105"/>
        <v>Unaudited</v>
      </c>
    </row>
    <row r="1598" spans="1:21" x14ac:dyDescent="0.25">
      <c r="A1598" t="s">
        <v>437</v>
      </c>
      <c r="B1598" t="s">
        <v>1366</v>
      </c>
      <c r="C1598" t="s">
        <v>1367</v>
      </c>
      <c r="D1598" s="15">
        <v>1900</v>
      </c>
      <c r="E1598" s="121">
        <v>1</v>
      </c>
      <c r="F1598" t="s">
        <v>1012</v>
      </c>
      <c r="G1598" s="121" t="s">
        <v>1365</v>
      </c>
      <c r="H1598" t="s">
        <v>385</v>
      </c>
      <c r="I1598" t="s">
        <v>488</v>
      </c>
      <c r="J1598" t="s">
        <v>433</v>
      </c>
      <c r="K1598" t="s">
        <v>434</v>
      </c>
      <c r="L1598" s="758" t="s">
        <v>193</v>
      </c>
      <c r="M1598" t="s">
        <v>40</v>
      </c>
      <c r="N1598" s="681">
        <f t="shared" ca="1" si="107"/>
        <v>0</v>
      </c>
      <c r="O1598" s="681">
        <f t="shared" ca="1" si="107"/>
        <v>0</v>
      </c>
      <c r="P1598" s="681">
        <f t="shared" ca="1" si="107"/>
        <v>0</v>
      </c>
      <c r="Q1598" s="681">
        <f t="shared" ca="1" si="107"/>
        <v>0</v>
      </c>
      <c r="R1598" s="681">
        <f t="shared" ca="1" si="107"/>
        <v>0</v>
      </c>
      <c r="S1598" t="str">
        <f t="shared" si="103"/>
        <v>ASR_Financial_Report_SHP21Final</v>
      </c>
      <c r="T1598" s="960">
        <f t="shared" si="104"/>
        <v>44658</v>
      </c>
      <c r="U1598" t="str">
        <f t="shared" si="105"/>
        <v>Unaudited</v>
      </c>
    </row>
    <row r="1599" spans="1:21" x14ac:dyDescent="0.25">
      <c r="A1599" t="s">
        <v>437</v>
      </c>
      <c r="B1599" t="s">
        <v>1366</v>
      </c>
      <c r="C1599" t="s">
        <v>1367</v>
      </c>
      <c r="D1599" s="15">
        <v>1900</v>
      </c>
      <c r="E1599" s="121">
        <v>1</v>
      </c>
      <c r="F1599" t="s">
        <v>1012</v>
      </c>
      <c r="G1599" s="121" t="s">
        <v>1365</v>
      </c>
      <c r="H1599" t="s">
        <v>385</v>
      </c>
      <c r="I1599" t="s">
        <v>488</v>
      </c>
      <c r="J1599" t="s">
        <v>433</v>
      </c>
      <c r="K1599" t="s">
        <v>434</v>
      </c>
      <c r="L1599" s="758" t="s">
        <v>192</v>
      </c>
      <c r="M1599" t="s">
        <v>329</v>
      </c>
      <c r="N1599" s="681">
        <f t="shared" ca="1" si="107"/>
        <v>0</v>
      </c>
      <c r="O1599" s="681">
        <f t="shared" ca="1" si="107"/>
        <v>0</v>
      </c>
      <c r="P1599" s="681">
        <f t="shared" ca="1" si="107"/>
        <v>0</v>
      </c>
      <c r="Q1599" s="681">
        <f t="shared" ca="1" si="107"/>
        <v>0</v>
      </c>
      <c r="R1599" s="681">
        <f t="shared" ca="1" si="107"/>
        <v>0</v>
      </c>
      <c r="S1599" t="str">
        <f t="shared" si="103"/>
        <v>ASR_Financial_Report_SHP21Final</v>
      </c>
      <c r="T1599" s="960">
        <f t="shared" si="104"/>
        <v>44658</v>
      </c>
      <c r="U1599" t="str">
        <f t="shared" si="105"/>
        <v>Unaudited</v>
      </c>
    </row>
    <row r="1600" spans="1:21" x14ac:dyDescent="0.25">
      <c r="A1600" t="s">
        <v>437</v>
      </c>
      <c r="B1600" t="s">
        <v>1366</v>
      </c>
      <c r="C1600" t="s">
        <v>1367</v>
      </c>
      <c r="D1600" s="15">
        <v>1900</v>
      </c>
      <c r="E1600" s="121">
        <v>1</v>
      </c>
      <c r="F1600" t="s">
        <v>1012</v>
      </c>
      <c r="G1600" s="121" t="s">
        <v>1365</v>
      </c>
      <c r="H1600" t="s">
        <v>385</v>
      </c>
      <c r="I1600" t="s">
        <v>488</v>
      </c>
      <c r="J1600" t="s">
        <v>450</v>
      </c>
      <c r="K1600" t="s">
        <v>435</v>
      </c>
      <c r="L1600" s="758" t="s">
        <v>79</v>
      </c>
      <c r="M1600" t="s">
        <v>27</v>
      </c>
      <c r="N1600" s="681">
        <f t="shared" ca="1" si="107"/>
        <v>0</v>
      </c>
      <c r="O1600" s="681">
        <f t="shared" ca="1" si="107"/>
        <v>0</v>
      </c>
      <c r="P1600" s="681">
        <f t="shared" ca="1" si="107"/>
        <v>0</v>
      </c>
      <c r="Q1600" s="681">
        <f t="shared" ca="1" si="107"/>
        <v>0</v>
      </c>
      <c r="R1600" s="681">
        <f t="shared" ca="1" si="107"/>
        <v>0</v>
      </c>
      <c r="S1600" t="str">
        <f t="shared" si="103"/>
        <v>ASR_Financial_Report_SHP21Final</v>
      </c>
      <c r="T1600" s="960">
        <f t="shared" si="104"/>
        <v>44658</v>
      </c>
      <c r="U1600" t="str">
        <f t="shared" si="105"/>
        <v>Unaudited</v>
      </c>
    </row>
    <row r="1601" spans="1:21" x14ac:dyDescent="0.25">
      <c r="A1601" t="s">
        <v>437</v>
      </c>
      <c r="B1601" t="s">
        <v>1366</v>
      </c>
      <c r="C1601" t="s">
        <v>1367</v>
      </c>
      <c r="D1601" s="15">
        <v>1900</v>
      </c>
      <c r="E1601" s="121">
        <v>1</v>
      </c>
      <c r="F1601" t="s">
        <v>1012</v>
      </c>
      <c r="G1601" s="121" t="s">
        <v>1365</v>
      </c>
      <c r="H1601" t="s">
        <v>385</v>
      </c>
      <c r="I1601" t="s">
        <v>488</v>
      </c>
      <c r="J1601" t="s">
        <v>450</v>
      </c>
      <c r="K1601" t="s">
        <v>435</v>
      </c>
      <c r="L1601" s="758" t="s">
        <v>80</v>
      </c>
      <c r="M1601" t="s">
        <v>97</v>
      </c>
      <c r="N1601" s="681">
        <f t="shared" ca="1" si="107"/>
        <v>0</v>
      </c>
      <c r="O1601" s="681">
        <f t="shared" ca="1" si="107"/>
        <v>0</v>
      </c>
      <c r="P1601" s="681">
        <f t="shared" ca="1" si="107"/>
        <v>0</v>
      </c>
      <c r="Q1601" s="681">
        <f t="shared" ca="1" si="107"/>
        <v>0</v>
      </c>
      <c r="R1601" s="681">
        <f t="shared" ca="1" si="107"/>
        <v>0</v>
      </c>
      <c r="S1601" t="str">
        <f t="shared" si="103"/>
        <v>ASR_Financial_Report_SHP21Final</v>
      </c>
      <c r="T1601" s="960">
        <f t="shared" si="104"/>
        <v>44658</v>
      </c>
      <c r="U1601" t="str">
        <f t="shared" si="105"/>
        <v>Unaudited</v>
      </c>
    </row>
    <row r="1602" spans="1:21" x14ac:dyDescent="0.25">
      <c r="A1602" t="s">
        <v>437</v>
      </c>
      <c r="B1602" t="s">
        <v>1366</v>
      </c>
      <c r="C1602" t="s">
        <v>1367</v>
      </c>
      <c r="D1602" s="15">
        <v>1900</v>
      </c>
      <c r="E1602" s="121">
        <v>1</v>
      </c>
      <c r="F1602" t="s">
        <v>1012</v>
      </c>
      <c r="G1602" s="121" t="s">
        <v>1365</v>
      </c>
      <c r="H1602" t="s">
        <v>385</v>
      </c>
      <c r="I1602" t="s">
        <v>488</v>
      </c>
      <c r="J1602" t="s">
        <v>450</v>
      </c>
      <c r="K1602" t="s">
        <v>435</v>
      </c>
      <c r="L1602" s="758" t="s">
        <v>81</v>
      </c>
      <c r="M1602" t="s">
        <v>98</v>
      </c>
      <c r="N1602" s="681">
        <f t="shared" ca="1" si="107"/>
        <v>0</v>
      </c>
      <c r="O1602" s="681">
        <f t="shared" ca="1" si="107"/>
        <v>0</v>
      </c>
      <c r="P1602" s="681">
        <f t="shared" ca="1" si="107"/>
        <v>0</v>
      </c>
      <c r="Q1602" s="681">
        <f t="shared" ca="1" si="107"/>
        <v>0</v>
      </c>
      <c r="R1602" s="681">
        <f t="shared" ca="1" si="107"/>
        <v>0</v>
      </c>
      <c r="S1602" t="str">
        <f t="shared" ref="S1602:S1665" si="108">file_name</f>
        <v>ASR_Financial_Report_SHP21Final</v>
      </c>
      <c r="T1602" s="960">
        <f t="shared" ref="T1602:T1665" si="109">file_date</f>
        <v>44658</v>
      </c>
      <c r="U1602" t="str">
        <f t="shared" ref="U1602:U1665" si="110">status</f>
        <v>Unaudited</v>
      </c>
    </row>
    <row r="1603" spans="1:21" x14ac:dyDescent="0.25">
      <c r="A1603" t="s">
        <v>437</v>
      </c>
      <c r="B1603" t="s">
        <v>1366</v>
      </c>
      <c r="C1603" t="s">
        <v>1367</v>
      </c>
      <c r="D1603" s="15">
        <v>1900</v>
      </c>
      <c r="E1603" s="121">
        <v>1</v>
      </c>
      <c r="F1603" t="s">
        <v>1012</v>
      </c>
      <c r="G1603" s="121" t="s">
        <v>1365</v>
      </c>
      <c r="H1603" t="s">
        <v>385</v>
      </c>
      <c r="I1603" t="s">
        <v>488</v>
      </c>
      <c r="J1603" t="s">
        <v>450</v>
      </c>
      <c r="K1603" t="s">
        <v>435</v>
      </c>
      <c r="L1603" s="758" t="s">
        <v>82</v>
      </c>
      <c r="M1603" t="s">
        <v>99</v>
      </c>
      <c r="N1603" s="681">
        <f t="shared" ca="1" si="107"/>
        <v>0</v>
      </c>
      <c r="O1603" s="681">
        <f t="shared" ca="1" si="107"/>
        <v>0</v>
      </c>
      <c r="P1603" s="681">
        <f t="shared" ca="1" si="107"/>
        <v>0</v>
      </c>
      <c r="Q1603" s="681">
        <f t="shared" ca="1" si="107"/>
        <v>0</v>
      </c>
      <c r="R1603" s="681">
        <f t="shared" ca="1" si="107"/>
        <v>0</v>
      </c>
      <c r="S1603" t="str">
        <f t="shared" si="108"/>
        <v>ASR_Financial_Report_SHP21Final</v>
      </c>
      <c r="T1603" s="960">
        <f t="shared" si="109"/>
        <v>44658</v>
      </c>
      <c r="U1603" t="str">
        <f t="shared" si="110"/>
        <v>Unaudited</v>
      </c>
    </row>
    <row r="1604" spans="1:21" x14ac:dyDescent="0.25">
      <c r="A1604" t="s">
        <v>437</v>
      </c>
      <c r="B1604" t="s">
        <v>1366</v>
      </c>
      <c r="C1604" t="s">
        <v>1367</v>
      </c>
      <c r="D1604" s="15">
        <v>1900</v>
      </c>
      <c r="E1604" s="121">
        <v>1</v>
      </c>
      <c r="F1604" t="s">
        <v>1012</v>
      </c>
      <c r="G1604" s="121" t="s">
        <v>1365</v>
      </c>
      <c r="H1604" t="s">
        <v>385</v>
      </c>
      <c r="I1604" t="s">
        <v>488</v>
      </c>
      <c r="J1604" t="s">
        <v>450</v>
      </c>
      <c r="K1604" t="s">
        <v>435</v>
      </c>
      <c r="L1604" s="758" t="s">
        <v>216</v>
      </c>
      <c r="M1604" t="s">
        <v>100</v>
      </c>
      <c r="N1604" s="681">
        <f t="shared" ca="1" si="107"/>
        <v>0</v>
      </c>
      <c r="O1604" s="681">
        <f t="shared" ca="1" si="107"/>
        <v>0</v>
      </c>
      <c r="P1604" s="681">
        <f t="shared" ca="1" si="107"/>
        <v>0</v>
      </c>
      <c r="Q1604" s="681">
        <f t="shared" ca="1" si="107"/>
        <v>0</v>
      </c>
      <c r="R1604" s="681">
        <f t="shared" ca="1" si="107"/>
        <v>0</v>
      </c>
      <c r="S1604" t="str">
        <f t="shared" si="108"/>
        <v>ASR_Financial_Report_SHP21Final</v>
      </c>
      <c r="T1604" s="960">
        <f t="shared" si="109"/>
        <v>44658</v>
      </c>
      <c r="U1604" t="str">
        <f t="shared" si="110"/>
        <v>Unaudited</v>
      </c>
    </row>
    <row r="1605" spans="1:21" x14ac:dyDescent="0.25">
      <c r="A1605" t="s">
        <v>437</v>
      </c>
      <c r="B1605" t="s">
        <v>1366</v>
      </c>
      <c r="C1605" t="s">
        <v>1367</v>
      </c>
      <c r="D1605" s="15">
        <v>1900</v>
      </c>
      <c r="E1605" s="121">
        <v>1</v>
      </c>
      <c r="F1605" t="s">
        <v>1012</v>
      </c>
      <c r="G1605" s="121" t="s">
        <v>1365</v>
      </c>
      <c r="H1605" t="s">
        <v>385</v>
      </c>
      <c r="I1605" t="s">
        <v>488</v>
      </c>
      <c r="J1605" t="s">
        <v>450</v>
      </c>
      <c r="K1605" t="s">
        <v>435</v>
      </c>
      <c r="L1605" s="758" t="s">
        <v>215</v>
      </c>
      <c r="M1605" t="s">
        <v>28</v>
      </c>
      <c r="N1605" s="681">
        <f t="shared" ca="1" si="107"/>
        <v>0</v>
      </c>
      <c r="O1605" s="681">
        <f t="shared" ca="1" si="107"/>
        <v>0</v>
      </c>
      <c r="P1605" s="681">
        <f t="shared" ca="1" si="107"/>
        <v>0</v>
      </c>
      <c r="Q1605" s="681">
        <f t="shared" ca="1" si="107"/>
        <v>0</v>
      </c>
      <c r="R1605" s="681">
        <f t="shared" ca="1" si="107"/>
        <v>0</v>
      </c>
      <c r="S1605" t="str">
        <f t="shared" si="108"/>
        <v>ASR_Financial_Report_SHP21Final</v>
      </c>
      <c r="T1605" s="960">
        <f t="shared" si="109"/>
        <v>44658</v>
      </c>
      <c r="U1605" t="str">
        <f t="shared" si="110"/>
        <v>Unaudited</v>
      </c>
    </row>
    <row r="1606" spans="1:21" x14ac:dyDescent="0.25">
      <c r="A1606" t="s">
        <v>437</v>
      </c>
      <c r="B1606" t="s">
        <v>1366</v>
      </c>
      <c r="C1606" t="s">
        <v>1367</v>
      </c>
      <c r="D1606" s="15">
        <v>1900</v>
      </c>
      <c r="E1606" s="121">
        <v>1</v>
      </c>
      <c r="F1606" t="s">
        <v>1012</v>
      </c>
      <c r="G1606" s="121" t="s">
        <v>1365</v>
      </c>
      <c r="H1606" t="s">
        <v>385</v>
      </c>
      <c r="I1606" t="s">
        <v>488</v>
      </c>
      <c r="J1606" t="s">
        <v>436</v>
      </c>
      <c r="K1606" t="s">
        <v>436</v>
      </c>
      <c r="L1606" s="758" t="s">
        <v>84</v>
      </c>
      <c r="M1606" t="s">
        <v>327</v>
      </c>
      <c r="N1606" s="681">
        <f t="shared" ca="1" si="107"/>
        <v>0</v>
      </c>
      <c r="O1606" s="681">
        <f t="shared" ca="1" si="107"/>
        <v>0</v>
      </c>
      <c r="P1606" s="681">
        <f t="shared" ca="1" si="107"/>
        <v>0</v>
      </c>
      <c r="Q1606" s="681">
        <f t="shared" ca="1" si="107"/>
        <v>0</v>
      </c>
      <c r="R1606" s="681">
        <f t="shared" ca="1" si="107"/>
        <v>0</v>
      </c>
      <c r="S1606" t="str">
        <f t="shared" si="108"/>
        <v>ASR_Financial_Report_SHP21Final</v>
      </c>
      <c r="T1606" s="960">
        <f t="shared" si="109"/>
        <v>44658</v>
      </c>
      <c r="U1606" t="str">
        <f t="shared" si="110"/>
        <v>Unaudited</v>
      </c>
    </row>
    <row r="1607" spans="1:21" x14ac:dyDescent="0.25">
      <c r="A1607" t="s">
        <v>437</v>
      </c>
      <c r="B1607" t="s">
        <v>1366</v>
      </c>
      <c r="C1607" t="s">
        <v>1367</v>
      </c>
      <c r="D1607" s="15">
        <v>1900</v>
      </c>
      <c r="E1607" s="121">
        <v>1</v>
      </c>
      <c r="F1607" t="s">
        <v>1012</v>
      </c>
      <c r="G1607" s="121" t="s">
        <v>1365</v>
      </c>
      <c r="H1607" t="s">
        <v>385</v>
      </c>
      <c r="I1607" t="s">
        <v>488</v>
      </c>
      <c r="J1607" t="s">
        <v>436</v>
      </c>
      <c r="K1607" t="s">
        <v>436</v>
      </c>
      <c r="L1607" s="758" t="s">
        <v>85</v>
      </c>
      <c r="M1607" t="s">
        <v>325</v>
      </c>
      <c r="N1607" s="681">
        <f t="shared" ca="1" si="107"/>
        <v>0</v>
      </c>
      <c r="O1607" s="681">
        <f t="shared" ca="1" si="107"/>
        <v>0</v>
      </c>
      <c r="P1607" s="681">
        <f t="shared" ca="1" si="107"/>
        <v>0</v>
      </c>
      <c r="Q1607" s="681">
        <f t="shared" ca="1" si="107"/>
        <v>0</v>
      </c>
      <c r="R1607" s="681">
        <f t="shared" ca="1" si="107"/>
        <v>0</v>
      </c>
      <c r="S1607" t="str">
        <f t="shared" si="108"/>
        <v>ASR_Financial_Report_SHP21Final</v>
      </c>
      <c r="T1607" s="960">
        <f t="shared" si="109"/>
        <v>44658</v>
      </c>
      <c r="U1607" t="str">
        <f t="shared" si="110"/>
        <v>Unaudited</v>
      </c>
    </row>
    <row r="1608" spans="1:21" x14ac:dyDescent="0.25">
      <c r="A1608" t="s">
        <v>437</v>
      </c>
      <c r="B1608" t="s">
        <v>1366</v>
      </c>
      <c r="C1608" t="s">
        <v>1367</v>
      </c>
      <c r="D1608" s="15">
        <v>1900</v>
      </c>
      <c r="E1608" s="121">
        <v>1</v>
      </c>
      <c r="F1608" t="s">
        <v>1012</v>
      </c>
      <c r="G1608" s="121" t="s">
        <v>1365</v>
      </c>
      <c r="H1608" t="s">
        <v>385</v>
      </c>
      <c r="I1608" t="s">
        <v>488</v>
      </c>
      <c r="J1608" t="s">
        <v>436</v>
      </c>
      <c r="K1608" t="s">
        <v>436</v>
      </c>
      <c r="L1608" s="758" t="s">
        <v>86</v>
      </c>
      <c r="M1608" t="s">
        <v>494</v>
      </c>
      <c r="N1608" s="681">
        <f t="shared" ca="1" si="107"/>
        <v>0</v>
      </c>
      <c r="O1608" s="681">
        <f t="shared" ca="1" si="107"/>
        <v>0</v>
      </c>
      <c r="P1608" s="681">
        <f t="shared" ca="1" si="107"/>
        <v>0</v>
      </c>
      <c r="Q1608" s="681">
        <f t="shared" ca="1" si="107"/>
        <v>0</v>
      </c>
      <c r="R1608" s="681">
        <f t="shared" ca="1" si="107"/>
        <v>0</v>
      </c>
      <c r="S1608" t="str">
        <f t="shared" si="108"/>
        <v>ASR_Financial_Report_SHP21Final</v>
      </c>
      <c r="T1608" s="960">
        <f t="shared" si="109"/>
        <v>44658</v>
      </c>
      <c r="U1608" t="str">
        <f t="shared" si="110"/>
        <v>Unaudited</v>
      </c>
    </row>
    <row r="1609" spans="1:21" x14ac:dyDescent="0.25">
      <c r="A1609" t="s">
        <v>437</v>
      </c>
      <c r="B1609" t="s">
        <v>1366</v>
      </c>
      <c r="C1609" t="s">
        <v>1367</v>
      </c>
      <c r="D1609" s="15">
        <v>1900</v>
      </c>
      <c r="E1609" s="121">
        <v>1</v>
      </c>
      <c r="F1609" t="s">
        <v>1012</v>
      </c>
      <c r="G1609" s="121" t="s">
        <v>1365</v>
      </c>
      <c r="H1609" t="s">
        <v>385</v>
      </c>
      <c r="I1609" t="s">
        <v>488</v>
      </c>
      <c r="J1609" t="s">
        <v>436</v>
      </c>
      <c r="K1609" t="s">
        <v>436</v>
      </c>
      <c r="L1609" s="758" t="s">
        <v>87</v>
      </c>
      <c r="M1609" t="s">
        <v>495</v>
      </c>
      <c r="N1609" s="681">
        <f t="shared" ca="1" si="107"/>
        <v>0</v>
      </c>
      <c r="O1609" s="681">
        <f t="shared" ca="1" si="107"/>
        <v>0</v>
      </c>
      <c r="P1609" s="681">
        <f t="shared" ca="1" si="107"/>
        <v>0</v>
      </c>
      <c r="Q1609" s="681">
        <f t="shared" ca="1" si="107"/>
        <v>0</v>
      </c>
      <c r="R1609" s="681">
        <f t="shared" ca="1" si="107"/>
        <v>0</v>
      </c>
      <c r="S1609" t="str">
        <f t="shared" si="108"/>
        <v>ASR_Financial_Report_SHP21Final</v>
      </c>
      <c r="T1609" s="960">
        <f t="shared" si="109"/>
        <v>44658</v>
      </c>
      <c r="U1609" t="str">
        <f t="shared" si="110"/>
        <v>Unaudited</v>
      </c>
    </row>
    <row r="1610" spans="1:21" x14ac:dyDescent="0.25">
      <c r="A1610" t="s">
        <v>437</v>
      </c>
      <c r="B1610" t="s">
        <v>1366</v>
      </c>
      <c r="C1610" t="s">
        <v>1367</v>
      </c>
      <c r="D1610" s="15">
        <v>1900</v>
      </c>
      <c r="E1610" s="121">
        <v>1</v>
      </c>
      <c r="F1610" t="s">
        <v>1012</v>
      </c>
      <c r="G1610" s="121" t="s">
        <v>1365</v>
      </c>
      <c r="H1610" t="s">
        <v>385</v>
      </c>
      <c r="I1610" t="s">
        <v>488</v>
      </c>
      <c r="J1610" t="s">
        <v>436</v>
      </c>
      <c r="K1610" t="s">
        <v>436</v>
      </c>
      <c r="L1610" s="758" t="s">
        <v>213</v>
      </c>
      <c r="M1610" t="s">
        <v>496</v>
      </c>
      <c r="N1610" s="681">
        <f t="shared" ca="1" si="107"/>
        <v>0</v>
      </c>
      <c r="O1610" s="681">
        <f t="shared" ca="1" si="107"/>
        <v>0</v>
      </c>
      <c r="P1610" s="681">
        <f t="shared" ca="1" si="107"/>
        <v>0</v>
      </c>
      <c r="Q1610" s="681">
        <f t="shared" ca="1" si="107"/>
        <v>0</v>
      </c>
      <c r="R1610" s="681">
        <f t="shared" ca="1" si="107"/>
        <v>0</v>
      </c>
      <c r="S1610" t="str">
        <f t="shared" si="108"/>
        <v>ASR_Financial_Report_SHP21Final</v>
      </c>
      <c r="T1610" s="960">
        <f t="shared" si="109"/>
        <v>44658</v>
      </c>
      <c r="U1610" t="str">
        <f t="shared" si="110"/>
        <v>Unaudited</v>
      </c>
    </row>
    <row r="1611" spans="1:21" x14ac:dyDescent="0.25">
      <c r="A1611" t="s">
        <v>437</v>
      </c>
      <c r="B1611" t="s">
        <v>1366</v>
      </c>
      <c r="C1611" t="s">
        <v>1367</v>
      </c>
      <c r="D1611" s="15">
        <v>1900</v>
      </c>
      <c r="E1611" s="121">
        <v>1</v>
      </c>
      <c r="F1611" t="s">
        <v>1012</v>
      </c>
      <c r="G1611" s="121" t="s">
        <v>1365</v>
      </c>
      <c r="H1611" t="s">
        <v>385</v>
      </c>
      <c r="I1611" t="s">
        <v>489</v>
      </c>
      <c r="J1611" t="s">
        <v>26</v>
      </c>
      <c r="K1611" t="s">
        <v>26</v>
      </c>
      <c r="L1611" s="758" t="s">
        <v>204</v>
      </c>
      <c r="M1611" t="s">
        <v>26</v>
      </c>
      <c r="N1611" s="681">
        <f t="shared" ca="1" si="107"/>
        <v>0</v>
      </c>
      <c r="O1611" s="681">
        <f t="shared" ca="1" si="107"/>
        <v>0</v>
      </c>
      <c r="P1611" s="681">
        <f t="shared" ca="1" si="107"/>
        <v>0</v>
      </c>
      <c r="Q1611" s="681">
        <f t="shared" ca="1" si="107"/>
        <v>0</v>
      </c>
      <c r="R1611" s="681">
        <f t="shared" ca="1" si="107"/>
        <v>88765.720074300843</v>
      </c>
      <c r="S1611" t="str">
        <f t="shared" si="108"/>
        <v>ASR_Financial_Report_SHP21Final</v>
      </c>
      <c r="T1611" s="960">
        <f t="shared" si="109"/>
        <v>44658</v>
      </c>
      <c r="U1611" t="str">
        <f t="shared" si="110"/>
        <v>Unaudited</v>
      </c>
    </row>
    <row r="1612" spans="1:21" x14ac:dyDescent="0.25">
      <c r="A1612" t="s">
        <v>437</v>
      </c>
      <c r="B1612" t="s">
        <v>1366</v>
      </c>
      <c r="C1612" t="s">
        <v>1367</v>
      </c>
      <c r="D1612" s="15">
        <v>1900</v>
      </c>
      <c r="E1612" s="121">
        <v>1</v>
      </c>
      <c r="F1612" t="s">
        <v>438</v>
      </c>
      <c r="G1612" s="121">
        <v>91</v>
      </c>
      <c r="H1612" t="s">
        <v>386</v>
      </c>
      <c r="I1612" t="s">
        <v>432</v>
      </c>
      <c r="J1612" t="s">
        <v>432</v>
      </c>
      <c r="K1612" t="s">
        <v>432</v>
      </c>
      <c r="M1612" t="s">
        <v>432</v>
      </c>
      <c r="N1612" s="681">
        <f t="shared" ca="1" si="107"/>
        <v>2923</v>
      </c>
      <c r="O1612" s="681">
        <f t="shared" ca="1" si="107"/>
        <v>1361</v>
      </c>
      <c r="P1612" s="681">
        <f t="shared" ca="1" si="107"/>
        <v>1562</v>
      </c>
      <c r="Q1612" s="681">
        <f t="shared" ca="1" si="107"/>
        <v>0</v>
      </c>
      <c r="R1612" s="681">
        <f t="shared" ca="1" si="107"/>
        <v>0</v>
      </c>
      <c r="S1612" t="str">
        <f t="shared" si="108"/>
        <v>ASR_Financial_Report_SHP21Final</v>
      </c>
      <c r="T1612" s="960">
        <f t="shared" si="109"/>
        <v>44658</v>
      </c>
      <c r="U1612" t="str">
        <f t="shared" si="110"/>
        <v>Unaudited</v>
      </c>
    </row>
    <row r="1613" spans="1:21" x14ac:dyDescent="0.25">
      <c r="A1613" t="s">
        <v>437</v>
      </c>
      <c r="B1613" t="s">
        <v>1366</v>
      </c>
      <c r="C1613" t="s">
        <v>1367</v>
      </c>
      <c r="D1613" s="15">
        <v>1900</v>
      </c>
      <c r="E1613" s="121">
        <v>1</v>
      </c>
      <c r="F1613" t="s">
        <v>438</v>
      </c>
      <c r="G1613" s="121">
        <v>91</v>
      </c>
      <c r="H1613" t="s">
        <v>386</v>
      </c>
      <c r="I1613" t="s">
        <v>487</v>
      </c>
      <c r="J1613" t="s">
        <v>12</v>
      </c>
      <c r="K1613" t="s">
        <v>12</v>
      </c>
      <c r="L1613" s="758">
        <v>1.1000000000000001</v>
      </c>
      <c r="M1613" t="s">
        <v>12</v>
      </c>
      <c r="N1613" s="681">
        <f t="shared" ca="1" si="107"/>
        <v>10509174.469999997</v>
      </c>
      <c r="O1613" s="681">
        <f t="shared" ca="1" si="107"/>
        <v>0</v>
      </c>
      <c r="P1613" s="681">
        <f t="shared" ca="1" si="107"/>
        <v>0</v>
      </c>
      <c r="Q1613" s="681">
        <f t="shared" ca="1" si="107"/>
        <v>0</v>
      </c>
      <c r="R1613" s="681">
        <f t="shared" ca="1" si="107"/>
        <v>0</v>
      </c>
      <c r="S1613" t="str">
        <f t="shared" si="108"/>
        <v>ASR_Financial_Report_SHP21Final</v>
      </c>
      <c r="T1613" s="960">
        <f t="shared" si="109"/>
        <v>44658</v>
      </c>
      <c r="U1613" t="str">
        <f t="shared" si="110"/>
        <v>Unaudited</v>
      </c>
    </row>
    <row r="1614" spans="1:21" x14ac:dyDescent="0.25">
      <c r="A1614" t="s">
        <v>437</v>
      </c>
      <c r="B1614" t="s">
        <v>1366</v>
      </c>
      <c r="C1614" t="s">
        <v>1367</v>
      </c>
      <c r="D1614" s="15">
        <v>1900</v>
      </c>
      <c r="E1614" s="121">
        <v>1</v>
      </c>
      <c r="F1614" t="s">
        <v>438</v>
      </c>
      <c r="G1614" s="121">
        <v>91</v>
      </c>
      <c r="H1614" t="s">
        <v>386</v>
      </c>
      <c r="I1614" t="s">
        <v>487</v>
      </c>
      <c r="J1614" t="s">
        <v>12</v>
      </c>
      <c r="K1614" t="s">
        <v>222</v>
      </c>
      <c r="L1614" s="758">
        <v>1.2</v>
      </c>
      <c r="M1614" t="s">
        <v>222</v>
      </c>
      <c r="N1614" s="681">
        <f t="shared" ca="1" si="107"/>
        <v>4188.8793350530241</v>
      </c>
      <c r="O1614" s="681">
        <f t="shared" ca="1" si="107"/>
        <v>0</v>
      </c>
      <c r="P1614" s="681">
        <f t="shared" ca="1" si="107"/>
        <v>0</v>
      </c>
      <c r="Q1614" s="681">
        <f t="shared" ca="1" si="107"/>
        <v>0</v>
      </c>
      <c r="R1614" s="681">
        <f t="shared" ca="1" si="107"/>
        <v>0</v>
      </c>
      <c r="S1614" t="str">
        <f t="shared" si="108"/>
        <v>ASR_Financial_Report_SHP21Final</v>
      </c>
      <c r="T1614" s="960">
        <f t="shared" si="109"/>
        <v>44658</v>
      </c>
      <c r="U1614" t="str">
        <f t="shared" si="110"/>
        <v>Unaudited</v>
      </c>
    </row>
    <row r="1615" spans="1:21" x14ac:dyDescent="0.25">
      <c r="A1615" t="s">
        <v>437</v>
      </c>
      <c r="B1615" t="s">
        <v>1366</v>
      </c>
      <c r="C1615" t="s">
        <v>1367</v>
      </c>
      <c r="D1615" s="15">
        <v>1900</v>
      </c>
      <c r="E1615" s="121">
        <v>1</v>
      </c>
      <c r="F1615" t="s">
        <v>438</v>
      </c>
      <c r="G1615" s="121">
        <v>91</v>
      </c>
      <c r="H1615" t="s">
        <v>386</v>
      </c>
      <c r="I1615" t="s">
        <v>487</v>
      </c>
      <c r="J1615" t="s">
        <v>12</v>
      </c>
      <c r="K1615" t="s">
        <v>1304</v>
      </c>
      <c r="L1615" s="758" t="s">
        <v>1300</v>
      </c>
      <c r="M1615" t="s">
        <v>1304</v>
      </c>
      <c r="N1615" s="681">
        <f t="shared" ca="1" si="107"/>
        <v>18051.584999999999</v>
      </c>
      <c r="O1615" s="681">
        <f t="shared" ca="1" si="107"/>
        <v>0</v>
      </c>
      <c r="P1615" s="681">
        <f t="shared" ca="1" si="107"/>
        <v>0</v>
      </c>
      <c r="Q1615" s="681">
        <f t="shared" ca="1" si="107"/>
        <v>0</v>
      </c>
      <c r="R1615" s="681">
        <f t="shared" ca="1" si="107"/>
        <v>0</v>
      </c>
      <c r="S1615" t="str">
        <f t="shared" si="108"/>
        <v>ASR_Financial_Report_SHP21Final</v>
      </c>
      <c r="T1615" s="960">
        <f t="shared" si="109"/>
        <v>44658</v>
      </c>
      <c r="U1615" t="str">
        <f t="shared" si="110"/>
        <v>Unaudited</v>
      </c>
    </row>
    <row r="1616" spans="1:21" x14ac:dyDescent="0.25">
      <c r="A1616" t="s">
        <v>437</v>
      </c>
      <c r="B1616" t="s">
        <v>1366</v>
      </c>
      <c r="C1616" t="s">
        <v>1367</v>
      </c>
      <c r="D1616" s="15">
        <v>1900</v>
      </c>
      <c r="E1616" s="121">
        <v>1</v>
      </c>
      <c r="F1616" t="s">
        <v>438</v>
      </c>
      <c r="G1616" s="121">
        <v>91</v>
      </c>
      <c r="H1616" t="s">
        <v>386</v>
      </c>
      <c r="I1616" t="s">
        <v>487</v>
      </c>
      <c r="J1616" t="s">
        <v>12</v>
      </c>
      <c r="K1616" t="s">
        <v>1306</v>
      </c>
      <c r="L1616" s="758" t="s">
        <v>1305</v>
      </c>
      <c r="M1616" t="s">
        <v>1306</v>
      </c>
      <c r="N1616" s="681">
        <f t="shared" ca="1" si="107"/>
        <v>-56278.914919468574</v>
      </c>
      <c r="O1616" s="681">
        <f t="shared" ca="1" si="107"/>
        <v>0</v>
      </c>
      <c r="P1616" s="681">
        <f t="shared" ca="1" si="107"/>
        <v>0</v>
      </c>
      <c r="Q1616" s="681">
        <f t="shared" ca="1" si="107"/>
        <v>0</v>
      </c>
      <c r="R1616" s="681">
        <f t="shared" ca="1" si="107"/>
        <v>0</v>
      </c>
      <c r="S1616" t="str">
        <f t="shared" si="108"/>
        <v>ASR_Financial_Report_SHP21Final</v>
      </c>
      <c r="T1616" s="960">
        <f t="shared" si="109"/>
        <v>44658</v>
      </c>
      <c r="U1616" t="str">
        <f t="shared" si="110"/>
        <v>Unaudited</v>
      </c>
    </row>
    <row r="1617" spans="1:21" x14ac:dyDescent="0.25">
      <c r="A1617" t="s">
        <v>437</v>
      </c>
      <c r="B1617" t="s">
        <v>1366</v>
      </c>
      <c r="C1617" t="s">
        <v>1367</v>
      </c>
      <c r="D1617" s="15">
        <v>1900</v>
      </c>
      <c r="E1617" s="121">
        <v>1</v>
      </c>
      <c r="F1617" t="s">
        <v>438</v>
      </c>
      <c r="G1617" s="121">
        <v>91</v>
      </c>
      <c r="H1617" t="s">
        <v>386</v>
      </c>
      <c r="I1617" t="s">
        <v>487</v>
      </c>
      <c r="J1617" t="s">
        <v>13</v>
      </c>
      <c r="K1617" t="s">
        <v>13</v>
      </c>
      <c r="L1617" s="758" t="s">
        <v>63</v>
      </c>
      <c r="M1617" t="s">
        <v>13</v>
      </c>
      <c r="N1617" s="681">
        <f t="shared" ca="1" si="107"/>
        <v>0</v>
      </c>
      <c r="O1617" s="681">
        <f t="shared" ca="1" si="107"/>
        <v>0</v>
      </c>
      <c r="P1617" s="681">
        <f t="shared" ca="1" si="107"/>
        <v>0</v>
      </c>
      <c r="Q1617" s="681">
        <f t="shared" ca="1" si="107"/>
        <v>0</v>
      </c>
      <c r="R1617" s="681">
        <f t="shared" ca="1" si="107"/>
        <v>0</v>
      </c>
      <c r="S1617" t="str">
        <f t="shared" si="108"/>
        <v>ASR_Financial_Report_SHP21Final</v>
      </c>
      <c r="T1617" s="960">
        <f t="shared" si="109"/>
        <v>44658</v>
      </c>
      <c r="U1617" t="str">
        <f t="shared" si="110"/>
        <v>Unaudited</v>
      </c>
    </row>
    <row r="1618" spans="1:21" x14ac:dyDescent="0.25">
      <c r="A1618" t="s">
        <v>437</v>
      </c>
      <c r="B1618" t="s">
        <v>1366</v>
      </c>
      <c r="C1618" t="s">
        <v>1367</v>
      </c>
      <c r="D1618" s="15">
        <v>1900</v>
      </c>
      <c r="E1618" s="121">
        <v>1</v>
      </c>
      <c r="F1618" t="s">
        <v>438</v>
      </c>
      <c r="G1618" s="121">
        <v>91</v>
      </c>
      <c r="H1618" t="s">
        <v>386</v>
      </c>
      <c r="I1618" t="s">
        <v>488</v>
      </c>
      <c r="J1618" t="s">
        <v>433</v>
      </c>
      <c r="K1618" t="s">
        <v>777</v>
      </c>
      <c r="L1618" s="758">
        <v>2.1</v>
      </c>
      <c r="M1618" t="s">
        <v>712</v>
      </c>
      <c r="N1618" s="681">
        <f t="shared" ca="1" si="107"/>
        <v>30537</v>
      </c>
      <c r="O1618" s="681">
        <f t="shared" ca="1" si="107"/>
        <v>27881</v>
      </c>
      <c r="P1618" s="681">
        <f t="shared" ca="1" si="107"/>
        <v>2656</v>
      </c>
      <c r="Q1618" s="681">
        <f t="shared" ca="1" si="107"/>
        <v>0</v>
      </c>
      <c r="R1618" s="681">
        <f t="shared" ca="1" si="107"/>
        <v>0</v>
      </c>
      <c r="S1618" t="str">
        <f t="shared" si="108"/>
        <v>ASR_Financial_Report_SHP21Final</v>
      </c>
      <c r="T1618" s="960">
        <f t="shared" si="109"/>
        <v>44658</v>
      </c>
      <c r="U1618" t="str">
        <f t="shared" si="110"/>
        <v>Unaudited</v>
      </c>
    </row>
    <row r="1619" spans="1:21" x14ac:dyDescent="0.25">
      <c r="A1619" t="s">
        <v>437</v>
      </c>
      <c r="B1619" t="s">
        <v>1366</v>
      </c>
      <c r="C1619" t="s">
        <v>1367</v>
      </c>
      <c r="D1619" s="15">
        <v>1900</v>
      </c>
      <c r="E1619" s="121">
        <v>1</v>
      </c>
      <c r="F1619" t="s">
        <v>438</v>
      </c>
      <c r="G1619" s="121">
        <v>91</v>
      </c>
      <c r="H1619" t="s">
        <v>386</v>
      </c>
      <c r="I1619" t="s">
        <v>488</v>
      </c>
      <c r="J1619" t="s">
        <v>433</v>
      </c>
      <c r="K1619" t="s">
        <v>777</v>
      </c>
      <c r="L1619" s="758">
        <v>2.2000000000000002</v>
      </c>
      <c r="M1619" t="s">
        <v>713</v>
      </c>
      <c r="N1619" s="681">
        <f t="shared" ca="1" si="107"/>
        <v>234</v>
      </c>
      <c r="O1619" s="681">
        <f t="shared" ca="1" si="107"/>
        <v>138</v>
      </c>
      <c r="P1619" s="681">
        <f t="shared" ca="1" si="107"/>
        <v>96</v>
      </c>
      <c r="Q1619" s="681">
        <f t="shared" ca="1" si="107"/>
        <v>0</v>
      </c>
      <c r="R1619" s="681">
        <f t="shared" ca="1" si="107"/>
        <v>0</v>
      </c>
      <c r="S1619" t="str">
        <f t="shared" si="108"/>
        <v>ASR_Financial_Report_SHP21Final</v>
      </c>
      <c r="T1619" s="960">
        <f t="shared" si="109"/>
        <v>44658</v>
      </c>
      <c r="U1619" t="str">
        <f t="shared" si="110"/>
        <v>Unaudited</v>
      </c>
    </row>
    <row r="1620" spans="1:21" x14ac:dyDescent="0.25">
      <c r="A1620" t="s">
        <v>437</v>
      </c>
      <c r="B1620" t="s">
        <v>1366</v>
      </c>
      <c r="C1620" t="s">
        <v>1367</v>
      </c>
      <c r="D1620" s="15">
        <v>1900</v>
      </c>
      <c r="E1620" s="121">
        <v>1</v>
      </c>
      <c r="F1620" t="s">
        <v>438</v>
      </c>
      <c r="G1620" s="121">
        <v>91</v>
      </c>
      <c r="H1620" t="s">
        <v>386</v>
      </c>
      <c r="I1620" t="s">
        <v>488</v>
      </c>
      <c r="J1620" t="s">
        <v>433</v>
      </c>
      <c r="K1620" t="s">
        <v>777</v>
      </c>
      <c r="L1620" s="758">
        <v>2.2999999999999998</v>
      </c>
      <c r="M1620" t="s">
        <v>714</v>
      </c>
      <c r="N1620" s="681">
        <f t="shared" ca="1" si="107"/>
        <v>5873438.1600000001</v>
      </c>
      <c r="O1620" s="681">
        <f t="shared" ca="1" si="107"/>
        <v>5337790.59</v>
      </c>
      <c r="P1620" s="681">
        <f t="shared" ca="1" si="107"/>
        <v>535647.57000000007</v>
      </c>
      <c r="Q1620" s="681">
        <f t="shared" ca="1" si="107"/>
        <v>0</v>
      </c>
      <c r="R1620" s="681">
        <f t="shared" ca="1" si="107"/>
        <v>0</v>
      </c>
      <c r="S1620" t="str">
        <f t="shared" si="108"/>
        <v>ASR_Financial_Report_SHP21Final</v>
      </c>
      <c r="T1620" s="960">
        <f t="shared" si="109"/>
        <v>44658</v>
      </c>
      <c r="U1620" t="str">
        <f t="shared" si="110"/>
        <v>Unaudited</v>
      </c>
    </row>
    <row r="1621" spans="1:21" x14ac:dyDescent="0.25">
      <c r="A1621" t="s">
        <v>437</v>
      </c>
      <c r="B1621" t="s">
        <v>1366</v>
      </c>
      <c r="C1621" t="s">
        <v>1367</v>
      </c>
      <c r="D1621" s="15">
        <v>1900</v>
      </c>
      <c r="E1621" s="121">
        <v>1</v>
      </c>
      <c r="F1621" t="s">
        <v>438</v>
      </c>
      <c r="G1621" s="121">
        <v>91</v>
      </c>
      <c r="H1621" t="s">
        <v>386</v>
      </c>
      <c r="I1621" t="s">
        <v>488</v>
      </c>
      <c r="J1621" t="s">
        <v>433</v>
      </c>
      <c r="K1621" t="s">
        <v>777</v>
      </c>
      <c r="L1621" s="758">
        <v>2.4</v>
      </c>
      <c r="M1621" t="s">
        <v>715</v>
      </c>
      <c r="N1621" s="681">
        <f t="shared" ca="1" si="107"/>
        <v>15027.16</v>
      </c>
      <c r="O1621" s="681">
        <f t="shared" ca="1" si="107"/>
        <v>10295.66</v>
      </c>
      <c r="P1621" s="681">
        <f t="shared" ca="1" si="107"/>
        <v>4731.5</v>
      </c>
      <c r="Q1621" s="681">
        <f t="shared" ca="1" si="107"/>
        <v>0</v>
      </c>
      <c r="R1621" s="681">
        <f t="shared" ca="1" si="107"/>
        <v>0</v>
      </c>
      <c r="S1621" t="str">
        <f t="shared" si="108"/>
        <v>ASR_Financial_Report_SHP21Final</v>
      </c>
      <c r="T1621" s="960">
        <f t="shared" si="109"/>
        <v>44658</v>
      </c>
      <c r="U1621" t="str">
        <f t="shared" si="110"/>
        <v>Unaudited</v>
      </c>
    </row>
    <row r="1622" spans="1:21" x14ac:dyDescent="0.25">
      <c r="A1622" t="s">
        <v>437</v>
      </c>
      <c r="B1622" t="s">
        <v>1366</v>
      </c>
      <c r="C1622" t="s">
        <v>1367</v>
      </c>
      <c r="D1622" s="15">
        <v>1900</v>
      </c>
      <c r="E1622" s="121">
        <v>1</v>
      </c>
      <c r="F1622" t="s">
        <v>438</v>
      </c>
      <c r="G1622" s="121">
        <v>91</v>
      </c>
      <c r="H1622" t="s">
        <v>386</v>
      </c>
      <c r="I1622" t="s">
        <v>488</v>
      </c>
      <c r="J1622" t="s">
        <v>433</v>
      </c>
      <c r="K1622" t="s">
        <v>777</v>
      </c>
      <c r="L1622" s="758">
        <v>2.5</v>
      </c>
      <c r="M1622" t="s">
        <v>757</v>
      </c>
      <c r="N1622" s="681">
        <f t="shared" ca="1" si="107"/>
        <v>3264</v>
      </c>
      <c r="O1622" s="681">
        <f t="shared" ca="1" si="107"/>
        <v>2831</v>
      </c>
      <c r="P1622" s="681">
        <f t="shared" ca="1" si="107"/>
        <v>433</v>
      </c>
      <c r="Q1622" s="681">
        <f t="shared" ca="1" si="107"/>
        <v>0</v>
      </c>
      <c r="R1622" s="681">
        <f t="shared" ca="1" si="107"/>
        <v>0</v>
      </c>
      <c r="S1622" t="str">
        <f t="shared" si="108"/>
        <v>ASR_Financial_Report_SHP21Final</v>
      </c>
      <c r="T1622" s="960">
        <f t="shared" si="109"/>
        <v>44658</v>
      </c>
      <c r="U1622" t="str">
        <f t="shared" si="110"/>
        <v>Unaudited</v>
      </c>
    </row>
    <row r="1623" spans="1:21" x14ac:dyDescent="0.25">
      <c r="A1623" t="s">
        <v>437</v>
      </c>
      <c r="B1623" t="s">
        <v>1366</v>
      </c>
      <c r="C1623" t="s">
        <v>1367</v>
      </c>
      <c r="D1623" s="15">
        <v>1900</v>
      </c>
      <c r="E1623" s="121">
        <v>1</v>
      </c>
      <c r="F1623" t="s">
        <v>438</v>
      </c>
      <c r="G1623" s="121">
        <v>91</v>
      </c>
      <c r="H1623" t="s">
        <v>386</v>
      </c>
      <c r="I1623" t="s">
        <v>488</v>
      </c>
      <c r="J1623" t="s">
        <v>433</v>
      </c>
      <c r="K1623" t="s">
        <v>777</v>
      </c>
      <c r="L1623" s="758">
        <v>2.6</v>
      </c>
      <c r="M1623" t="s">
        <v>186</v>
      </c>
      <c r="N1623" s="681">
        <f t="shared" ca="1" si="107"/>
        <v>651630.40999999992</v>
      </c>
      <c r="O1623" s="681">
        <f t="shared" ca="1" si="107"/>
        <v>540274.34</v>
      </c>
      <c r="P1623" s="681">
        <f t="shared" ca="1" si="107"/>
        <v>111356.06999999999</v>
      </c>
      <c r="Q1623" s="681">
        <f t="shared" ca="1" si="107"/>
        <v>0</v>
      </c>
      <c r="R1623" s="681">
        <f t="shared" ca="1" si="107"/>
        <v>0</v>
      </c>
      <c r="S1623" t="str">
        <f t="shared" si="108"/>
        <v>ASR_Financial_Report_SHP21Final</v>
      </c>
      <c r="T1623" s="960">
        <f t="shared" si="109"/>
        <v>44658</v>
      </c>
      <c r="U1623" t="str">
        <f t="shared" si="110"/>
        <v>Unaudited</v>
      </c>
    </row>
    <row r="1624" spans="1:21" x14ac:dyDescent="0.25">
      <c r="A1624" t="s">
        <v>437</v>
      </c>
      <c r="B1624" t="s">
        <v>1366</v>
      </c>
      <c r="C1624" t="s">
        <v>1367</v>
      </c>
      <c r="D1624" s="15">
        <v>1900</v>
      </c>
      <c r="E1624" s="121">
        <v>1</v>
      </c>
      <c r="F1624" t="s">
        <v>438</v>
      </c>
      <c r="G1624" s="121">
        <v>91</v>
      </c>
      <c r="H1624" t="s">
        <v>386</v>
      </c>
      <c r="I1624" t="s">
        <v>488</v>
      </c>
      <c r="J1624" t="s">
        <v>433</v>
      </c>
      <c r="K1624" t="s">
        <v>777</v>
      </c>
      <c r="L1624" s="758">
        <v>2.7</v>
      </c>
      <c r="M1624" t="s">
        <v>778</v>
      </c>
      <c r="N1624" s="681">
        <f t="shared" ca="1" si="107"/>
        <v>41136.374883283359</v>
      </c>
      <c r="O1624" s="681">
        <f t="shared" ca="1" si="107"/>
        <v>36987.044993745614</v>
      </c>
      <c r="P1624" s="681">
        <f t="shared" ca="1" si="107"/>
        <v>4149.3298895377466</v>
      </c>
      <c r="Q1624" s="681">
        <f t="shared" ca="1" si="107"/>
        <v>0</v>
      </c>
      <c r="R1624" s="681">
        <f t="shared" ca="1" si="107"/>
        <v>0</v>
      </c>
      <c r="S1624" t="str">
        <f t="shared" si="108"/>
        <v>ASR_Financial_Report_SHP21Final</v>
      </c>
      <c r="T1624" s="960">
        <f t="shared" si="109"/>
        <v>44658</v>
      </c>
      <c r="U1624" t="str">
        <f t="shared" si="110"/>
        <v>Unaudited</v>
      </c>
    </row>
    <row r="1625" spans="1:21" x14ac:dyDescent="0.25">
      <c r="A1625" t="s">
        <v>437</v>
      </c>
      <c r="B1625" t="s">
        <v>1366</v>
      </c>
      <c r="C1625" t="s">
        <v>1367</v>
      </c>
      <c r="D1625" s="15">
        <v>1900</v>
      </c>
      <c r="E1625" s="121">
        <v>1</v>
      </c>
      <c r="F1625" t="s">
        <v>438</v>
      </c>
      <c r="G1625" s="121">
        <v>91</v>
      </c>
      <c r="H1625" t="s">
        <v>386</v>
      </c>
      <c r="I1625" t="s">
        <v>488</v>
      </c>
      <c r="J1625" t="s">
        <v>433</v>
      </c>
      <c r="K1625" t="s">
        <v>777</v>
      </c>
      <c r="L1625" s="758">
        <v>2.8</v>
      </c>
      <c r="M1625" t="s">
        <v>779</v>
      </c>
      <c r="N1625" s="681">
        <f t="shared" ca="1" si="107"/>
        <v>0</v>
      </c>
      <c r="O1625" s="681">
        <f t="shared" ca="1" si="107"/>
        <v>0</v>
      </c>
      <c r="P1625" s="681">
        <f t="shared" ca="1" si="107"/>
        <v>0</v>
      </c>
      <c r="Q1625" s="681">
        <f t="shared" ca="1" si="107"/>
        <v>0</v>
      </c>
      <c r="R1625" s="681">
        <f t="shared" ca="1" si="107"/>
        <v>0</v>
      </c>
      <c r="S1625" t="str">
        <f t="shared" si="108"/>
        <v>ASR_Financial_Report_SHP21Final</v>
      </c>
      <c r="T1625" s="960">
        <f t="shared" si="109"/>
        <v>44658</v>
      </c>
      <c r="U1625" t="str">
        <f t="shared" si="110"/>
        <v>Unaudited</v>
      </c>
    </row>
    <row r="1626" spans="1:21" x14ac:dyDescent="0.25">
      <c r="A1626" t="s">
        <v>437</v>
      </c>
      <c r="B1626" t="s">
        <v>1366</v>
      </c>
      <c r="C1626" t="s">
        <v>1367</v>
      </c>
      <c r="D1626" s="15">
        <v>1900</v>
      </c>
      <c r="E1626" s="121">
        <v>1</v>
      </c>
      <c r="F1626" t="s">
        <v>438</v>
      </c>
      <c r="G1626" s="121">
        <v>91</v>
      </c>
      <c r="H1626" t="s">
        <v>386</v>
      </c>
      <c r="I1626" t="s">
        <v>488</v>
      </c>
      <c r="J1626" t="s">
        <v>433</v>
      </c>
      <c r="K1626" t="s">
        <v>777</v>
      </c>
      <c r="L1626" s="758">
        <v>2.9</v>
      </c>
      <c r="M1626" t="s">
        <v>760</v>
      </c>
      <c r="N1626" s="681">
        <f t="shared" ca="1" si="107"/>
        <v>0</v>
      </c>
      <c r="O1626" s="681">
        <f t="shared" ca="1" si="107"/>
        <v>0</v>
      </c>
      <c r="P1626" s="681">
        <f t="shared" ca="1" si="107"/>
        <v>0</v>
      </c>
      <c r="Q1626" s="681">
        <f t="shared" ca="1" si="107"/>
        <v>0</v>
      </c>
      <c r="R1626" s="681">
        <f t="shared" ca="1" si="107"/>
        <v>0</v>
      </c>
      <c r="S1626" t="str">
        <f t="shared" si="108"/>
        <v>ASR_Financial_Report_SHP21Final</v>
      </c>
      <c r="T1626" s="960">
        <f t="shared" si="109"/>
        <v>44658</v>
      </c>
      <c r="U1626" t="str">
        <f t="shared" si="110"/>
        <v>Unaudited</v>
      </c>
    </row>
    <row r="1627" spans="1:21" x14ac:dyDescent="0.25">
      <c r="A1627" t="s">
        <v>437</v>
      </c>
      <c r="B1627" t="s">
        <v>1366</v>
      </c>
      <c r="C1627" t="s">
        <v>1367</v>
      </c>
      <c r="D1627" s="15">
        <v>1900</v>
      </c>
      <c r="E1627" s="121">
        <v>1</v>
      </c>
      <c r="F1627" t="s">
        <v>438</v>
      </c>
      <c r="G1627" s="121">
        <v>91</v>
      </c>
      <c r="H1627" t="s">
        <v>386</v>
      </c>
      <c r="I1627" t="s">
        <v>488</v>
      </c>
      <c r="J1627" t="s">
        <v>433</v>
      </c>
      <c r="K1627" t="s">
        <v>223</v>
      </c>
      <c r="L1627" s="758">
        <v>2.11</v>
      </c>
      <c r="M1627" t="s">
        <v>228</v>
      </c>
      <c r="N1627" s="681">
        <f t="shared" ca="1" si="107"/>
        <v>850753.58</v>
      </c>
      <c r="O1627" s="681">
        <f t="shared" ca="1" si="107"/>
        <v>48053.71</v>
      </c>
      <c r="P1627" s="681">
        <f t="shared" ca="1" si="107"/>
        <v>802699.87</v>
      </c>
      <c r="Q1627" s="681">
        <f t="shared" ca="1" si="107"/>
        <v>0</v>
      </c>
      <c r="R1627" s="681">
        <f t="shared" ca="1" si="107"/>
        <v>0</v>
      </c>
      <c r="S1627" t="str">
        <f t="shared" si="108"/>
        <v>ASR_Financial_Report_SHP21Final</v>
      </c>
      <c r="T1627" s="960">
        <f t="shared" si="109"/>
        <v>44658</v>
      </c>
      <c r="U1627" t="str">
        <f t="shared" si="110"/>
        <v>Unaudited</v>
      </c>
    </row>
    <row r="1628" spans="1:21" x14ac:dyDescent="0.25">
      <c r="A1628" t="s">
        <v>437</v>
      </c>
      <c r="B1628" t="s">
        <v>1366</v>
      </c>
      <c r="C1628" t="s">
        <v>1367</v>
      </c>
      <c r="D1628" s="15">
        <v>1900</v>
      </c>
      <c r="E1628" s="121">
        <v>1</v>
      </c>
      <c r="F1628" t="s">
        <v>438</v>
      </c>
      <c r="G1628" s="121">
        <v>91</v>
      </c>
      <c r="H1628" t="s">
        <v>386</v>
      </c>
      <c r="I1628" t="s">
        <v>488</v>
      </c>
      <c r="J1628" t="s">
        <v>433</v>
      </c>
      <c r="K1628" t="s">
        <v>223</v>
      </c>
      <c r="L1628" s="758">
        <v>2.12</v>
      </c>
      <c r="M1628" t="s">
        <v>552</v>
      </c>
      <c r="N1628" s="681">
        <f t="shared" ca="1" si="107"/>
        <v>1411967.2000000002</v>
      </c>
      <c r="O1628" s="681">
        <f t="shared" ca="1" si="107"/>
        <v>47734.61</v>
      </c>
      <c r="P1628" s="681">
        <f t="shared" ca="1" si="107"/>
        <v>1364232.59</v>
      </c>
      <c r="Q1628" s="681">
        <f t="shared" ca="1" si="107"/>
        <v>0</v>
      </c>
      <c r="R1628" s="681">
        <f t="shared" ca="1" si="107"/>
        <v>0</v>
      </c>
      <c r="S1628" t="str">
        <f t="shared" si="108"/>
        <v>ASR_Financial_Report_SHP21Final</v>
      </c>
      <c r="T1628" s="960">
        <f t="shared" si="109"/>
        <v>44658</v>
      </c>
      <c r="U1628" t="str">
        <f t="shared" si="110"/>
        <v>Unaudited</v>
      </c>
    </row>
    <row r="1629" spans="1:21" x14ac:dyDescent="0.25">
      <c r="A1629" t="s">
        <v>437</v>
      </c>
      <c r="B1629" t="s">
        <v>1366</v>
      </c>
      <c r="C1629" t="s">
        <v>1367</v>
      </c>
      <c r="D1629" s="15">
        <v>1900</v>
      </c>
      <c r="E1629" s="121">
        <v>1</v>
      </c>
      <c r="F1629" t="s">
        <v>438</v>
      </c>
      <c r="G1629" s="121">
        <v>91</v>
      </c>
      <c r="H1629" t="s">
        <v>386</v>
      </c>
      <c r="I1629" t="s">
        <v>488</v>
      </c>
      <c r="J1629" t="s">
        <v>433</v>
      </c>
      <c r="K1629" t="s">
        <v>223</v>
      </c>
      <c r="L1629" s="758">
        <v>2.13</v>
      </c>
      <c r="M1629" t="s">
        <v>229</v>
      </c>
      <c r="N1629" s="681">
        <f t="shared" ca="1" si="107"/>
        <v>74333.19</v>
      </c>
      <c r="O1629" s="681">
        <f t="shared" ca="1" si="107"/>
        <v>7512.01</v>
      </c>
      <c r="P1629" s="681">
        <f t="shared" ca="1" si="107"/>
        <v>66821.180000000008</v>
      </c>
      <c r="Q1629" s="681">
        <f t="shared" ca="1" si="107"/>
        <v>0</v>
      </c>
      <c r="R1629" s="681">
        <f t="shared" ca="1" si="107"/>
        <v>0</v>
      </c>
      <c r="S1629" t="str">
        <f t="shared" si="108"/>
        <v>ASR_Financial_Report_SHP21Final</v>
      </c>
      <c r="T1629" s="960">
        <f t="shared" si="109"/>
        <v>44658</v>
      </c>
      <c r="U1629" t="str">
        <f t="shared" si="110"/>
        <v>Unaudited</v>
      </c>
    </row>
    <row r="1630" spans="1:21" x14ac:dyDescent="0.25">
      <c r="A1630" t="s">
        <v>437</v>
      </c>
      <c r="B1630" t="s">
        <v>1366</v>
      </c>
      <c r="C1630" t="s">
        <v>1367</v>
      </c>
      <c r="D1630" s="15">
        <v>1900</v>
      </c>
      <c r="E1630" s="121">
        <v>1</v>
      </c>
      <c r="F1630" t="s">
        <v>438</v>
      </c>
      <c r="G1630" s="121">
        <v>91</v>
      </c>
      <c r="H1630" t="s">
        <v>386</v>
      </c>
      <c r="I1630" t="s">
        <v>488</v>
      </c>
      <c r="J1630" t="s">
        <v>433</v>
      </c>
      <c r="K1630" t="s">
        <v>223</v>
      </c>
      <c r="L1630" s="758">
        <v>2.14</v>
      </c>
      <c r="M1630" t="s">
        <v>556</v>
      </c>
      <c r="N1630" s="681">
        <f t="shared" ca="1" si="107"/>
        <v>65761.529999999708</v>
      </c>
      <c r="O1630" s="681">
        <f t="shared" ca="1" si="107"/>
        <v>51381.1699999997</v>
      </c>
      <c r="P1630" s="681">
        <f t="shared" ca="1" si="107"/>
        <v>14380.36000000001</v>
      </c>
      <c r="Q1630" s="681">
        <f t="shared" ca="1" si="107"/>
        <v>0</v>
      </c>
      <c r="R1630" s="681">
        <f t="shared" ca="1" si="107"/>
        <v>0</v>
      </c>
      <c r="S1630" t="str">
        <f t="shared" si="108"/>
        <v>ASR_Financial_Report_SHP21Final</v>
      </c>
      <c r="T1630" s="960">
        <f t="shared" si="109"/>
        <v>44658</v>
      </c>
      <c r="U1630" t="str">
        <f t="shared" si="110"/>
        <v>Unaudited</v>
      </c>
    </row>
    <row r="1631" spans="1:21" x14ac:dyDescent="0.25">
      <c r="A1631" t="s">
        <v>437</v>
      </c>
      <c r="B1631" t="s">
        <v>1366</v>
      </c>
      <c r="C1631" t="s">
        <v>1367</v>
      </c>
      <c r="D1631" s="15">
        <v>1900</v>
      </c>
      <c r="E1631" s="121">
        <v>1</v>
      </c>
      <c r="F1631" t="s">
        <v>438</v>
      </c>
      <c r="G1631" s="121">
        <v>91</v>
      </c>
      <c r="H1631" t="s">
        <v>386</v>
      </c>
      <c r="I1631" t="s">
        <v>488</v>
      </c>
      <c r="J1631" t="s">
        <v>433</v>
      </c>
      <c r="K1631" t="s">
        <v>223</v>
      </c>
      <c r="L1631" s="758">
        <v>2.15</v>
      </c>
      <c r="M1631" t="s">
        <v>20</v>
      </c>
      <c r="N1631" s="681">
        <f t="shared" ca="1" si="107"/>
        <v>11705.73</v>
      </c>
      <c r="O1631" s="681">
        <f t="shared" ca="1" si="107"/>
        <v>2314.83</v>
      </c>
      <c r="P1631" s="681">
        <f t="shared" ca="1" si="107"/>
        <v>9390.9</v>
      </c>
      <c r="Q1631" s="681">
        <f t="shared" ca="1" si="107"/>
        <v>0</v>
      </c>
      <c r="R1631" s="681">
        <f t="shared" ca="1" si="107"/>
        <v>0</v>
      </c>
      <c r="S1631" t="str">
        <f t="shared" si="108"/>
        <v>ASR_Financial_Report_SHP21Final</v>
      </c>
      <c r="T1631" s="960">
        <f t="shared" si="109"/>
        <v>44658</v>
      </c>
      <c r="U1631" t="str">
        <f t="shared" si="110"/>
        <v>Unaudited</v>
      </c>
    </row>
    <row r="1632" spans="1:21" x14ac:dyDescent="0.25">
      <c r="A1632" t="s">
        <v>437</v>
      </c>
      <c r="B1632" t="s">
        <v>1366</v>
      </c>
      <c r="C1632" t="s">
        <v>1367</v>
      </c>
      <c r="D1632" s="15">
        <v>1900</v>
      </c>
      <c r="E1632" s="121">
        <v>1</v>
      </c>
      <c r="F1632" t="s">
        <v>438</v>
      </c>
      <c r="G1632" s="121">
        <v>91</v>
      </c>
      <c r="H1632" t="s">
        <v>386</v>
      </c>
      <c r="I1632" t="s">
        <v>488</v>
      </c>
      <c r="J1632" t="s">
        <v>433</v>
      </c>
      <c r="K1632" t="s">
        <v>223</v>
      </c>
      <c r="L1632" s="758">
        <v>2.16</v>
      </c>
      <c r="M1632" t="s">
        <v>780</v>
      </c>
      <c r="N1632" s="681">
        <f t="shared" ca="1" si="107"/>
        <v>184166.05403896346</v>
      </c>
      <c r="O1632" s="681">
        <f t="shared" ca="1" si="107"/>
        <v>60695.28468058163</v>
      </c>
      <c r="P1632" s="681">
        <f t="shared" ca="1" si="107"/>
        <v>123470.76935838183</v>
      </c>
      <c r="Q1632" s="681">
        <f t="shared" ca="1" si="107"/>
        <v>0</v>
      </c>
      <c r="R1632" s="681">
        <f t="shared" ca="1" si="107"/>
        <v>0</v>
      </c>
      <c r="S1632" t="str">
        <f t="shared" si="108"/>
        <v>ASR_Financial_Report_SHP21Final</v>
      </c>
      <c r="T1632" s="960">
        <f t="shared" si="109"/>
        <v>44658</v>
      </c>
      <c r="U1632" t="str">
        <f t="shared" si="110"/>
        <v>Unaudited</v>
      </c>
    </row>
    <row r="1633" spans="1:21" x14ac:dyDescent="0.25">
      <c r="A1633" t="s">
        <v>437</v>
      </c>
      <c r="B1633" t="s">
        <v>1366</v>
      </c>
      <c r="C1633" t="s">
        <v>1367</v>
      </c>
      <c r="D1633" s="15">
        <v>1900</v>
      </c>
      <c r="E1633" s="121">
        <v>1</v>
      </c>
      <c r="F1633" t="s">
        <v>438</v>
      </c>
      <c r="G1633" s="121">
        <v>91</v>
      </c>
      <c r="H1633" t="s">
        <v>386</v>
      </c>
      <c r="I1633" t="s">
        <v>488</v>
      </c>
      <c r="J1633" t="s">
        <v>433</v>
      </c>
      <c r="K1633" t="s">
        <v>223</v>
      </c>
      <c r="L1633" s="758">
        <v>2.17</v>
      </c>
      <c r="M1633" t="s">
        <v>1033</v>
      </c>
      <c r="N1633" s="681">
        <f t="shared" ca="1" si="107"/>
        <v>0</v>
      </c>
      <c r="O1633" s="681">
        <f t="shared" ca="1" si="107"/>
        <v>0</v>
      </c>
      <c r="P1633" s="681">
        <f t="shared" ca="1" si="107"/>
        <v>0</v>
      </c>
      <c r="Q1633" s="681">
        <f t="shared" ca="1" si="107"/>
        <v>0</v>
      </c>
      <c r="R1633" s="681">
        <f t="shared" ca="1" si="107"/>
        <v>0</v>
      </c>
      <c r="S1633" t="str">
        <f t="shared" si="108"/>
        <v>ASR_Financial_Report_SHP21Final</v>
      </c>
      <c r="T1633" s="960">
        <f t="shared" si="109"/>
        <v>44658</v>
      </c>
      <c r="U1633" t="str">
        <f t="shared" si="110"/>
        <v>Unaudited</v>
      </c>
    </row>
    <row r="1634" spans="1:21" x14ac:dyDescent="0.25">
      <c r="A1634" t="s">
        <v>437</v>
      </c>
      <c r="B1634" t="s">
        <v>1366</v>
      </c>
      <c r="C1634" t="s">
        <v>1367</v>
      </c>
      <c r="D1634" s="15">
        <v>1900</v>
      </c>
      <c r="E1634" s="121">
        <v>1</v>
      </c>
      <c r="F1634" t="s">
        <v>438</v>
      </c>
      <c r="G1634" s="121">
        <v>91</v>
      </c>
      <c r="H1634" t="s">
        <v>386</v>
      </c>
      <c r="I1634" t="s">
        <v>488</v>
      </c>
      <c r="J1634" t="s">
        <v>433</v>
      </c>
      <c r="K1634" t="s">
        <v>223</v>
      </c>
      <c r="L1634" s="758">
        <v>2.1800000000000002</v>
      </c>
      <c r="M1634" t="s">
        <v>648</v>
      </c>
      <c r="N1634" s="681">
        <f t="shared" ca="1" si="107"/>
        <v>180332.07</v>
      </c>
      <c r="O1634" s="681">
        <f t="shared" ca="1" si="107"/>
        <v>112049.68000000001</v>
      </c>
      <c r="P1634" s="681">
        <f t="shared" ca="1" si="107"/>
        <v>68282.39</v>
      </c>
      <c r="Q1634" s="681">
        <f t="shared" ca="1" si="107"/>
        <v>0</v>
      </c>
      <c r="R1634" s="681">
        <f t="shared" ca="1" si="107"/>
        <v>0</v>
      </c>
      <c r="S1634" t="str">
        <f t="shared" si="108"/>
        <v>ASR_Financial_Report_SHP21Final</v>
      </c>
      <c r="T1634" s="960">
        <f t="shared" si="109"/>
        <v>44658</v>
      </c>
      <c r="U1634" t="str">
        <f t="shared" si="110"/>
        <v>Unaudited</v>
      </c>
    </row>
    <row r="1635" spans="1:21" x14ac:dyDescent="0.25">
      <c r="A1635" t="s">
        <v>437</v>
      </c>
      <c r="B1635" t="s">
        <v>1366</v>
      </c>
      <c r="C1635" t="s">
        <v>1367</v>
      </c>
      <c r="D1635" s="15">
        <v>1900</v>
      </c>
      <c r="E1635" s="121">
        <v>1</v>
      </c>
      <c r="F1635" t="s">
        <v>438</v>
      </c>
      <c r="G1635" s="121">
        <v>91</v>
      </c>
      <c r="H1635" t="s">
        <v>386</v>
      </c>
      <c r="I1635" t="s">
        <v>488</v>
      </c>
      <c r="J1635" t="s">
        <v>433</v>
      </c>
      <c r="K1635" t="s">
        <v>223</v>
      </c>
      <c r="L1635" s="758">
        <v>2.19</v>
      </c>
      <c r="M1635" t="s">
        <v>218</v>
      </c>
      <c r="N1635" s="681">
        <f t="shared" ca="1" si="107"/>
        <v>0.80999999999999694</v>
      </c>
      <c r="O1635" s="681">
        <f t="shared" ca="1" si="107"/>
        <v>0</v>
      </c>
      <c r="P1635" s="681">
        <f t="shared" ca="1" si="107"/>
        <v>0.80999999999999694</v>
      </c>
      <c r="Q1635" s="681">
        <f t="shared" ca="1" si="107"/>
        <v>0</v>
      </c>
      <c r="R1635" s="681">
        <f t="shared" ca="1" si="107"/>
        <v>0</v>
      </c>
      <c r="S1635" t="str">
        <f t="shared" si="108"/>
        <v>ASR_Financial_Report_SHP21Final</v>
      </c>
      <c r="T1635" s="960">
        <f t="shared" si="109"/>
        <v>44658</v>
      </c>
      <c r="U1635" t="str">
        <f t="shared" si="110"/>
        <v>Unaudited</v>
      </c>
    </row>
    <row r="1636" spans="1:21" x14ac:dyDescent="0.25">
      <c r="A1636" t="s">
        <v>437</v>
      </c>
      <c r="B1636" t="s">
        <v>1366</v>
      </c>
      <c r="C1636" t="s">
        <v>1367</v>
      </c>
      <c r="D1636" s="15">
        <v>1900</v>
      </c>
      <c r="E1636" s="121">
        <v>1</v>
      </c>
      <c r="F1636" t="s">
        <v>438</v>
      </c>
      <c r="G1636" s="121">
        <v>91</v>
      </c>
      <c r="H1636" t="s">
        <v>386</v>
      </c>
      <c r="I1636" t="s">
        <v>488</v>
      </c>
      <c r="J1636" t="s">
        <v>433</v>
      </c>
      <c r="K1636" t="s">
        <v>223</v>
      </c>
      <c r="L1636" s="758" t="s">
        <v>691</v>
      </c>
      <c r="M1636" t="s">
        <v>230</v>
      </c>
      <c r="N1636" s="681">
        <f t="shared" ca="1" si="107"/>
        <v>15649.518187287418</v>
      </c>
      <c r="O1636" s="681">
        <f t="shared" ca="1" si="107"/>
        <v>1716.7646136813494</v>
      </c>
      <c r="P1636" s="681">
        <f t="shared" ca="1" si="107"/>
        <v>13932.753573606069</v>
      </c>
      <c r="Q1636" s="681">
        <f t="shared" ca="1" si="107"/>
        <v>0</v>
      </c>
      <c r="R1636" s="681">
        <f t="shared" ca="1" si="107"/>
        <v>0</v>
      </c>
      <c r="S1636" t="str">
        <f t="shared" si="108"/>
        <v>ASR_Financial_Report_SHP21Final</v>
      </c>
      <c r="T1636" s="960">
        <f t="shared" si="109"/>
        <v>44658</v>
      </c>
      <c r="U1636" t="str">
        <f t="shared" si="110"/>
        <v>Unaudited</v>
      </c>
    </row>
    <row r="1637" spans="1:21" x14ac:dyDescent="0.25">
      <c r="A1637" t="s">
        <v>437</v>
      </c>
      <c r="B1637" t="s">
        <v>1366</v>
      </c>
      <c r="C1637" t="s">
        <v>1367</v>
      </c>
      <c r="D1637" s="15">
        <v>1900</v>
      </c>
      <c r="E1637" s="121">
        <v>1</v>
      </c>
      <c r="F1637" t="s">
        <v>438</v>
      </c>
      <c r="G1637" s="121">
        <v>91</v>
      </c>
      <c r="H1637" t="s">
        <v>386</v>
      </c>
      <c r="I1637" t="s">
        <v>488</v>
      </c>
      <c r="J1637" t="s">
        <v>433</v>
      </c>
      <c r="K1637" t="s">
        <v>223</v>
      </c>
      <c r="L1637" s="758">
        <v>2.21</v>
      </c>
      <c r="M1637" t="s">
        <v>466</v>
      </c>
      <c r="N1637" s="681">
        <f t="shared" ca="1" si="107"/>
        <v>-2939.364821858604</v>
      </c>
      <c r="O1637" s="681">
        <f t="shared" ca="1" si="107"/>
        <v>-1835.3464805112112</v>
      </c>
      <c r="P1637" s="681">
        <f t="shared" ca="1" si="107"/>
        <v>-1104.0183413473928</v>
      </c>
      <c r="Q1637" s="681">
        <f t="shared" ca="1" si="107"/>
        <v>0</v>
      </c>
      <c r="R1637" s="681">
        <f t="shared" ca="1" si="107"/>
        <v>0</v>
      </c>
      <c r="S1637" t="str">
        <f t="shared" si="108"/>
        <v>ASR_Financial_Report_SHP21Final</v>
      </c>
      <c r="T1637" s="960">
        <f t="shared" si="109"/>
        <v>44658</v>
      </c>
      <c r="U1637" t="str">
        <f t="shared" si="110"/>
        <v>Unaudited</v>
      </c>
    </row>
    <row r="1638" spans="1:21" x14ac:dyDescent="0.25">
      <c r="A1638" t="s">
        <v>437</v>
      </c>
      <c r="B1638" t="s">
        <v>1366</v>
      </c>
      <c r="C1638" t="s">
        <v>1367</v>
      </c>
      <c r="D1638" s="15">
        <v>1900</v>
      </c>
      <c r="E1638" s="121">
        <v>1</v>
      </c>
      <c r="F1638" t="s">
        <v>438</v>
      </c>
      <c r="G1638" s="121">
        <v>91</v>
      </c>
      <c r="H1638" t="s">
        <v>386</v>
      </c>
      <c r="I1638" t="s">
        <v>488</v>
      </c>
      <c r="J1638" t="s">
        <v>433</v>
      </c>
      <c r="K1638" t="s">
        <v>6</v>
      </c>
      <c r="L1638" s="758" t="s">
        <v>70</v>
      </c>
      <c r="M1638" t="s">
        <v>188</v>
      </c>
      <c r="N1638" s="681">
        <f t="shared" ca="1" si="107"/>
        <v>11811.84</v>
      </c>
      <c r="O1638" s="681">
        <f t="shared" ca="1" si="107"/>
        <v>9557.27</v>
      </c>
      <c r="P1638" s="681">
        <f t="shared" ca="1" si="107"/>
        <v>2254.5699999999997</v>
      </c>
      <c r="Q1638" s="681">
        <f t="shared" ca="1" si="107"/>
        <v>0</v>
      </c>
      <c r="R1638" s="681">
        <f t="shared" ca="1" si="107"/>
        <v>0</v>
      </c>
      <c r="S1638" t="str">
        <f t="shared" si="108"/>
        <v>ASR_Financial_Report_SHP21Final</v>
      </c>
      <c r="T1638" s="960">
        <f t="shared" si="109"/>
        <v>44658</v>
      </c>
      <c r="U1638" t="str">
        <f t="shared" si="110"/>
        <v>Unaudited</v>
      </c>
    </row>
    <row r="1639" spans="1:21" x14ac:dyDescent="0.25">
      <c r="A1639" t="s">
        <v>437</v>
      </c>
      <c r="B1639" t="s">
        <v>1366</v>
      </c>
      <c r="C1639" t="s">
        <v>1367</v>
      </c>
      <c r="D1639" s="15">
        <v>1900</v>
      </c>
      <c r="E1639" s="121">
        <v>1</v>
      </c>
      <c r="F1639" t="s">
        <v>438</v>
      </c>
      <c r="G1639" s="121">
        <v>91</v>
      </c>
      <c r="H1639" t="s">
        <v>386</v>
      </c>
      <c r="I1639" t="s">
        <v>488</v>
      </c>
      <c r="J1639" t="s">
        <v>433</v>
      </c>
      <c r="K1639" t="s">
        <v>6</v>
      </c>
      <c r="L1639" s="758" t="s">
        <v>71</v>
      </c>
      <c r="M1639" t="s">
        <v>231</v>
      </c>
      <c r="N1639" s="681">
        <f t="shared" ca="1" si="107"/>
        <v>0</v>
      </c>
      <c r="O1639" s="681">
        <f t="shared" ca="1" si="107"/>
        <v>0</v>
      </c>
      <c r="P1639" s="681">
        <f t="shared" ca="1" si="107"/>
        <v>0</v>
      </c>
      <c r="Q1639" s="681">
        <f t="shared" ca="1" si="107"/>
        <v>0</v>
      </c>
      <c r="R1639" s="681">
        <f t="shared" ca="1" si="107"/>
        <v>0</v>
      </c>
      <c r="S1639" t="str">
        <f t="shared" si="108"/>
        <v>ASR_Financial_Report_SHP21Final</v>
      </c>
      <c r="T1639" s="960">
        <f t="shared" si="109"/>
        <v>44658</v>
      </c>
      <c r="U1639" t="str">
        <f t="shared" si="110"/>
        <v>Unaudited</v>
      </c>
    </row>
    <row r="1640" spans="1:21" x14ac:dyDescent="0.25">
      <c r="A1640" t="s">
        <v>437</v>
      </c>
      <c r="B1640" t="s">
        <v>1366</v>
      </c>
      <c r="C1640" t="s">
        <v>1367</v>
      </c>
      <c r="D1640" s="15">
        <v>1900</v>
      </c>
      <c r="E1640" s="121">
        <v>1</v>
      </c>
      <c r="F1640" t="s">
        <v>438</v>
      </c>
      <c r="G1640" s="121">
        <v>91</v>
      </c>
      <c r="H1640" t="s">
        <v>386</v>
      </c>
      <c r="I1640" t="s">
        <v>488</v>
      </c>
      <c r="J1640" t="s">
        <v>433</v>
      </c>
      <c r="K1640" t="s">
        <v>6</v>
      </c>
      <c r="L1640" s="758" t="s">
        <v>72</v>
      </c>
      <c r="M1640" t="s">
        <v>164</v>
      </c>
      <c r="N1640" s="681">
        <f t="shared" ca="1" si="107"/>
        <v>64.306718421303842</v>
      </c>
      <c r="O1640" s="681">
        <f t="shared" ca="1" si="107"/>
        <v>56.828421597719263</v>
      </c>
      <c r="P1640" s="681">
        <f t="shared" ca="1" si="107"/>
        <v>7.4782968235845786</v>
      </c>
      <c r="Q1640" s="681">
        <f t="shared" ca="1" si="107"/>
        <v>0</v>
      </c>
      <c r="R1640" s="681">
        <f t="shared" ca="1" si="107"/>
        <v>0</v>
      </c>
      <c r="S1640" t="str">
        <f t="shared" si="108"/>
        <v>ASR_Financial_Report_SHP21Final</v>
      </c>
      <c r="T1640" s="960">
        <f t="shared" si="109"/>
        <v>44658</v>
      </c>
      <c r="U1640" t="str">
        <f t="shared" si="110"/>
        <v>Unaudited</v>
      </c>
    </row>
    <row r="1641" spans="1:21" x14ac:dyDescent="0.25">
      <c r="A1641" t="s">
        <v>437</v>
      </c>
      <c r="B1641" t="s">
        <v>1366</v>
      </c>
      <c r="C1641" t="s">
        <v>1367</v>
      </c>
      <c r="D1641" s="15">
        <v>1900</v>
      </c>
      <c r="E1641" s="121">
        <v>1</v>
      </c>
      <c r="F1641" t="s">
        <v>438</v>
      </c>
      <c r="G1641" s="121">
        <v>91</v>
      </c>
      <c r="H1641" t="s">
        <v>386</v>
      </c>
      <c r="I1641" t="s">
        <v>488</v>
      </c>
      <c r="J1641" t="s">
        <v>433</v>
      </c>
      <c r="K1641" t="s">
        <v>6</v>
      </c>
      <c r="L1641" s="758">
        <v>3.4</v>
      </c>
      <c r="M1641" t="s">
        <v>461</v>
      </c>
      <c r="N1641" s="681">
        <f t="shared" ca="1" si="107"/>
        <v>0</v>
      </c>
      <c r="O1641" s="681">
        <f t="shared" ca="1" si="107"/>
        <v>0</v>
      </c>
      <c r="P1641" s="681">
        <f t="shared" ca="1" si="107"/>
        <v>0</v>
      </c>
      <c r="Q1641" s="681">
        <f t="shared" ca="1" si="107"/>
        <v>0</v>
      </c>
      <c r="R1641" s="681">
        <f t="shared" ca="1" si="107"/>
        <v>0</v>
      </c>
      <c r="S1641" t="str">
        <f t="shared" si="108"/>
        <v>ASR_Financial_Report_SHP21Final</v>
      </c>
      <c r="T1641" s="960">
        <f t="shared" si="109"/>
        <v>44658</v>
      </c>
      <c r="U1641" t="str">
        <f t="shared" si="110"/>
        <v>Unaudited</v>
      </c>
    </row>
    <row r="1642" spans="1:21" x14ac:dyDescent="0.25">
      <c r="A1642" t="s">
        <v>437</v>
      </c>
      <c r="B1642" t="s">
        <v>1366</v>
      </c>
      <c r="C1642" t="s">
        <v>1367</v>
      </c>
      <c r="D1642" s="15">
        <v>1900</v>
      </c>
      <c r="E1642" s="121">
        <v>1</v>
      </c>
      <c r="F1642" t="s">
        <v>438</v>
      </c>
      <c r="G1642" s="121">
        <v>91</v>
      </c>
      <c r="H1642" t="s">
        <v>386</v>
      </c>
      <c r="I1642" t="s">
        <v>488</v>
      </c>
      <c r="J1642" t="s">
        <v>433</v>
      </c>
      <c r="K1642" t="s">
        <v>434</v>
      </c>
      <c r="L1642" s="758">
        <v>4.5</v>
      </c>
      <c r="M1642" t="s">
        <v>32</v>
      </c>
      <c r="N1642" s="681">
        <f t="shared" ca="1" si="107"/>
        <v>0</v>
      </c>
      <c r="O1642" s="681">
        <f t="shared" ca="1" si="107"/>
        <v>0</v>
      </c>
      <c r="P1642" s="681">
        <f t="shared" ca="1" si="107"/>
        <v>0</v>
      </c>
      <c r="Q1642" s="681">
        <f t="shared" ca="1" si="107"/>
        <v>0</v>
      </c>
      <c r="R1642" s="681">
        <f t="shared" ca="1" si="107"/>
        <v>0</v>
      </c>
      <c r="S1642" t="str">
        <f t="shared" si="108"/>
        <v>ASR_Financial_Report_SHP21Final</v>
      </c>
      <c r="T1642" s="960">
        <f t="shared" si="109"/>
        <v>44658</v>
      </c>
      <c r="U1642" t="str">
        <f t="shared" si="110"/>
        <v>Unaudited</v>
      </c>
    </row>
    <row r="1643" spans="1:21" x14ac:dyDescent="0.25">
      <c r="A1643" t="s">
        <v>437</v>
      </c>
      <c r="B1643" t="s">
        <v>1366</v>
      </c>
      <c r="C1643" t="s">
        <v>1367</v>
      </c>
      <c r="D1643" s="15">
        <v>1900</v>
      </c>
      <c r="E1643" s="121">
        <v>1</v>
      </c>
      <c r="F1643" t="s">
        <v>438</v>
      </c>
      <c r="G1643" s="121">
        <v>91</v>
      </c>
      <c r="H1643" t="s">
        <v>386</v>
      </c>
      <c r="I1643" t="s">
        <v>488</v>
      </c>
      <c r="J1643" t="s">
        <v>433</v>
      </c>
      <c r="K1643" t="s">
        <v>434</v>
      </c>
      <c r="L1643" s="758" t="s">
        <v>925</v>
      </c>
      <c r="M1643" t="s">
        <v>916</v>
      </c>
      <c r="N1643" s="681">
        <f t="shared" ca="1" si="107"/>
        <v>0</v>
      </c>
      <c r="O1643" s="681">
        <f t="shared" ca="1" si="107"/>
        <v>0</v>
      </c>
      <c r="P1643" s="681">
        <f t="shared" ca="1" si="107"/>
        <v>0</v>
      </c>
      <c r="Q1643" s="681">
        <f t="shared" ca="1" si="107"/>
        <v>0</v>
      </c>
      <c r="R1643" s="681">
        <f t="shared" ca="1" si="107"/>
        <v>0</v>
      </c>
      <c r="S1643" t="str">
        <f t="shared" si="108"/>
        <v>ASR_Financial_Report_SHP21Final</v>
      </c>
      <c r="T1643" s="960">
        <f t="shared" si="109"/>
        <v>44658</v>
      </c>
      <c r="U1643" t="str">
        <f t="shared" si="110"/>
        <v>Unaudited</v>
      </c>
    </row>
    <row r="1644" spans="1:21" x14ac:dyDescent="0.25">
      <c r="A1644" t="s">
        <v>437</v>
      </c>
      <c r="B1644" t="s">
        <v>1366</v>
      </c>
      <c r="C1644" t="s">
        <v>1367</v>
      </c>
      <c r="D1644" s="15">
        <v>1900</v>
      </c>
      <c r="E1644" s="121">
        <v>1</v>
      </c>
      <c r="F1644" t="s">
        <v>438</v>
      </c>
      <c r="G1644" s="121">
        <v>91</v>
      </c>
      <c r="H1644" t="s">
        <v>386</v>
      </c>
      <c r="I1644" t="s">
        <v>488</v>
      </c>
      <c r="J1644" t="s">
        <v>433</v>
      </c>
      <c r="K1644" t="s">
        <v>434</v>
      </c>
      <c r="L1644" s="758" t="s">
        <v>193</v>
      </c>
      <c r="M1644" t="s">
        <v>40</v>
      </c>
      <c r="N1644" s="681">
        <f t="shared" ca="1" si="107"/>
        <v>0</v>
      </c>
      <c r="O1644" s="681">
        <f t="shared" ca="1" si="107"/>
        <v>0</v>
      </c>
      <c r="P1644" s="681">
        <f t="shared" ca="1" si="107"/>
        <v>0</v>
      </c>
      <c r="Q1644" s="681">
        <f t="shared" ca="1" si="107"/>
        <v>0</v>
      </c>
      <c r="R1644" s="681">
        <f t="shared" ca="1" si="107"/>
        <v>0</v>
      </c>
      <c r="S1644" t="str">
        <f t="shared" si="108"/>
        <v>ASR_Financial_Report_SHP21Final</v>
      </c>
      <c r="T1644" s="960">
        <f t="shared" si="109"/>
        <v>44658</v>
      </c>
      <c r="U1644" t="str">
        <f t="shared" si="110"/>
        <v>Unaudited</v>
      </c>
    </row>
    <row r="1645" spans="1:21" x14ac:dyDescent="0.25">
      <c r="A1645" t="s">
        <v>437</v>
      </c>
      <c r="B1645" t="s">
        <v>1366</v>
      </c>
      <c r="C1645" t="s">
        <v>1367</v>
      </c>
      <c r="D1645" s="15">
        <v>1900</v>
      </c>
      <c r="E1645" s="121">
        <v>1</v>
      </c>
      <c r="F1645" t="s">
        <v>438</v>
      </c>
      <c r="G1645" s="121">
        <v>91</v>
      </c>
      <c r="H1645" t="s">
        <v>386</v>
      </c>
      <c r="I1645" t="s">
        <v>488</v>
      </c>
      <c r="J1645" t="s">
        <v>433</v>
      </c>
      <c r="K1645" t="s">
        <v>434</v>
      </c>
      <c r="L1645" s="758" t="s">
        <v>192</v>
      </c>
      <c r="M1645" t="s">
        <v>329</v>
      </c>
      <c r="N1645" s="681">
        <f t="shared" ca="1" si="107"/>
        <v>0</v>
      </c>
      <c r="O1645" s="681">
        <f t="shared" ca="1" si="107"/>
        <v>0</v>
      </c>
      <c r="P1645" s="681">
        <f t="shared" ca="1" si="107"/>
        <v>0</v>
      </c>
      <c r="Q1645" s="681">
        <f t="shared" ca="1" si="107"/>
        <v>0</v>
      </c>
      <c r="R1645" s="681">
        <f t="shared" ca="1" si="107"/>
        <v>0</v>
      </c>
      <c r="S1645" t="str">
        <f t="shared" si="108"/>
        <v>ASR_Financial_Report_SHP21Final</v>
      </c>
      <c r="T1645" s="960">
        <f t="shared" si="109"/>
        <v>44658</v>
      </c>
      <c r="U1645" t="str">
        <f t="shared" si="110"/>
        <v>Unaudited</v>
      </c>
    </row>
    <row r="1646" spans="1:21" x14ac:dyDescent="0.25">
      <c r="A1646" t="s">
        <v>437</v>
      </c>
      <c r="B1646" t="s">
        <v>1366</v>
      </c>
      <c r="C1646" t="s">
        <v>1367</v>
      </c>
      <c r="D1646" s="15">
        <v>1900</v>
      </c>
      <c r="E1646" s="121">
        <v>1</v>
      </c>
      <c r="F1646" t="s">
        <v>438</v>
      </c>
      <c r="G1646" s="121">
        <v>91</v>
      </c>
      <c r="H1646" t="s">
        <v>386</v>
      </c>
      <c r="I1646" t="s">
        <v>488</v>
      </c>
      <c r="J1646" t="s">
        <v>450</v>
      </c>
      <c r="K1646" t="s">
        <v>435</v>
      </c>
      <c r="L1646" s="758" t="s">
        <v>79</v>
      </c>
      <c r="M1646" t="s">
        <v>27</v>
      </c>
      <c r="N1646" s="681">
        <f t="shared" ca="1" si="107"/>
        <v>-2384104.1033541206</v>
      </c>
      <c r="O1646" s="681">
        <f t="shared" ca="1" si="107"/>
        <v>-375324.65974270995</v>
      </c>
      <c r="P1646" s="681">
        <f t="shared" ca="1" si="107"/>
        <v>-2008779.4436114104</v>
      </c>
      <c r="Q1646" s="681">
        <f t="shared" ca="1" si="107"/>
        <v>0</v>
      </c>
      <c r="R1646" s="681">
        <f t="shared" ca="1" si="107"/>
        <v>0</v>
      </c>
      <c r="S1646" t="str">
        <f t="shared" si="108"/>
        <v>ASR_Financial_Report_SHP21Final</v>
      </c>
      <c r="T1646" s="960">
        <f t="shared" si="109"/>
        <v>44658</v>
      </c>
      <c r="U1646" t="str">
        <f t="shared" si="110"/>
        <v>Unaudited</v>
      </c>
    </row>
    <row r="1647" spans="1:21" x14ac:dyDescent="0.25">
      <c r="A1647" t="s">
        <v>437</v>
      </c>
      <c r="B1647" t="s">
        <v>1366</v>
      </c>
      <c r="C1647" t="s">
        <v>1367</v>
      </c>
      <c r="D1647" s="15">
        <v>1900</v>
      </c>
      <c r="E1647" s="121">
        <v>1</v>
      </c>
      <c r="F1647" t="s">
        <v>438</v>
      </c>
      <c r="G1647" s="121">
        <v>91</v>
      </c>
      <c r="H1647" t="s">
        <v>386</v>
      </c>
      <c r="I1647" t="s">
        <v>488</v>
      </c>
      <c r="J1647" t="s">
        <v>450</v>
      </c>
      <c r="K1647" t="s">
        <v>435</v>
      </c>
      <c r="L1647" s="758" t="s">
        <v>80</v>
      </c>
      <c r="M1647" t="s">
        <v>97</v>
      </c>
      <c r="N1647" s="681">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2856205.9314376828</v>
      </c>
      <c r="O1647" s="681">
        <f t="shared" ca="1" si="111"/>
        <v>408639.82815759769</v>
      </c>
      <c r="P1647" s="681">
        <f t="shared" ca="1" si="111"/>
        <v>2447566.1032800851</v>
      </c>
      <c r="Q1647" s="681">
        <f t="shared" ca="1" si="111"/>
        <v>0</v>
      </c>
      <c r="R1647" s="681">
        <f t="shared" ca="1" si="111"/>
        <v>0</v>
      </c>
      <c r="S1647" t="str">
        <f t="shared" si="108"/>
        <v>ASR_Financial_Report_SHP21Final</v>
      </c>
      <c r="T1647" s="960">
        <f t="shared" si="109"/>
        <v>44658</v>
      </c>
      <c r="U1647" t="str">
        <f t="shared" si="110"/>
        <v>Unaudited</v>
      </c>
    </row>
    <row r="1648" spans="1:21" x14ac:dyDescent="0.25">
      <c r="A1648" t="s">
        <v>437</v>
      </c>
      <c r="B1648" t="s">
        <v>1366</v>
      </c>
      <c r="C1648" t="s">
        <v>1367</v>
      </c>
      <c r="D1648" s="15">
        <v>1900</v>
      </c>
      <c r="E1648" s="121">
        <v>1</v>
      </c>
      <c r="F1648" t="s">
        <v>438</v>
      </c>
      <c r="G1648" s="121">
        <v>91</v>
      </c>
      <c r="H1648" t="s">
        <v>386</v>
      </c>
      <c r="I1648" t="s">
        <v>488</v>
      </c>
      <c r="J1648" t="s">
        <v>450</v>
      </c>
      <c r="K1648" t="s">
        <v>435</v>
      </c>
      <c r="L1648" s="758" t="s">
        <v>81</v>
      </c>
      <c r="M1648" t="s">
        <v>98</v>
      </c>
      <c r="N1648" s="681">
        <f t="shared" ca="1" si="111"/>
        <v>105693.95935621521</v>
      </c>
      <c r="O1648" s="681">
        <f t="shared" ca="1" si="111"/>
        <v>15140.672397977876</v>
      </c>
      <c r="P1648" s="681">
        <f t="shared" ca="1" si="111"/>
        <v>90553.286958237339</v>
      </c>
      <c r="Q1648" s="681">
        <f t="shared" ca="1" si="111"/>
        <v>0</v>
      </c>
      <c r="R1648" s="681">
        <f t="shared" ca="1" si="111"/>
        <v>0</v>
      </c>
      <c r="S1648" t="str">
        <f t="shared" si="108"/>
        <v>ASR_Financial_Report_SHP21Final</v>
      </c>
      <c r="T1648" s="960">
        <f t="shared" si="109"/>
        <v>44658</v>
      </c>
      <c r="U1648" t="str">
        <f t="shared" si="110"/>
        <v>Unaudited</v>
      </c>
    </row>
    <row r="1649" spans="1:21" x14ac:dyDescent="0.25">
      <c r="A1649" t="s">
        <v>437</v>
      </c>
      <c r="B1649" t="s">
        <v>1366</v>
      </c>
      <c r="C1649" t="s">
        <v>1367</v>
      </c>
      <c r="D1649" s="15">
        <v>1900</v>
      </c>
      <c r="E1649" s="121">
        <v>1</v>
      </c>
      <c r="F1649" t="s">
        <v>438</v>
      </c>
      <c r="G1649" s="121">
        <v>91</v>
      </c>
      <c r="H1649" t="s">
        <v>386</v>
      </c>
      <c r="I1649" t="s">
        <v>488</v>
      </c>
      <c r="J1649" t="s">
        <v>450</v>
      </c>
      <c r="K1649" t="s">
        <v>435</v>
      </c>
      <c r="L1649" s="758" t="s">
        <v>82</v>
      </c>
      <c r="M1649" t="s">
        <v>99</v>
      </c>
      <c r="N1649" s="681">
        <f t="shared" ca="1" si="111"/>
        <v>1084.0052907714667</v>
      </c>
      <c r="O1649" s="681">
        <f t="shared" ca="1" si="111"/>
        <v>155.28388836235231</v>
      </c>
      <c r="P1649" s="681">
        <f t="shared" ca="1" si="111"/>
        <v>928.72140240911426</v>
      </c>
      <c r="Q1649" s="681">
        <f t="shared" ca="1" si="111"/>
        <v>0</v>
      </c>
      <c r="R1649" s="681">
        <f t="shared" ca="1" si="111"/>
        <v>0</v>
      </c>
      <c r="S1649" t="str">
        <f t="shared" si="108"/>
        <v>ASR_Financial_Report_SHP21Final</v>
      </c>
      <c r="T1649" s="960">
        <f t="shared" si="109"/>
        <v>44658</v>
      </c>
      <c r="U1649" t="str">
        <f t="shared" si="110"/>
        <v>Unaudited</v>
      </c>
    </row>
    <row r="1650" spans="1:21" x14ac:dyDescent="0.25">
      <c r="A1650" t="s">
        <v>437</v>
      </c>
      <c r="B1650" t="s">
        <v>1366</v>
      </c>
      <c r="C1650" t="s">
        <v>1367</v>
      </c>
      <c r="D1650" s="15">
        <v>1900</v>
      </c>
      <c r="E1650" s="121">
        <v>1</v>
      </c>
      <c r="F1650" t="s">
        <v>438</v>
      </c>
      <c r="G1650" s="121">
        <v>91</v>
      </c>
      <c r="H1650" t="s">
        <v>386</v>
      </c>
      <c r="I1650" t="s">
        <v>488</v>
      </c>
      <c r="J1650" t="s">
        <v>450</v>
      </c>
      <c r="K1650" t="s">
        <v>435</v>
      </c>
      <c r="L1650" s="758" t="s">
        <v>216</v>
      </c>
      <c r="M1650" t="s">
        <v>100</v>
      </c>
      <c r="N1650" s="681">
        <f t="shared" ca="1" si="111"/>
        <v>-1786.6232771112579</v>
      </c>
      <c r="O1650" s="681">
        <f t="shared" ca="1" si="111"/>
        <v>-255.93399946515029</v>
      </c>
      <c r="P1650" s="681">
        <f t="shared" ca="1" si="111"/>
        <v>-1530.6892776461077</v>
      </c>
      <c r="Q1650" s="681">
        <f t="shared" ca="1" si="111"/>
        <v>0</v>
      </c>
      <c r="R1650" s="681">
        <f t="shared" ca="1" si="111"/>
        <v>0</v>
      </c>
      <c r="S1650" t="str">
        <f t="shared" si="108"/>
        <v>ASR_Financial_Report_SHP21Final</v>
      </c>
      <c r="T1650" s="960">
        <f t="shared" si="109"/>
        <v>44658</v>
      </c>
      <c r="U1650" t="str">
        <f t="shared" si="110"/>
        <v>Unaudited</v>
      </c>
    </row>
    <row r="1651" spans="1:21" x14ac:dyDescent="0.25">
      <c r="A1651" t="s">
        <v>437</v>
      </c>
      <c r="B1651" t="s">
        <v>1366</v>
      </c>
      <c r="C1651" t="s">
        <v>1367</v>
      </c>
      <c r="D1651" s="15">
        <v>1900</v>
      </c>
      <c r="E1651" s="121">
        <v>1</v>
      </c>
      <c r="F1651" t="s">
        <v>438</v>
      </c>
      <c r="G1651" s="121">
        <v>91</v>
      </c>
      <c r="H1651" t="s">
        <v>386</v>
      </c>
      <c r="I1651" t="s">
        <v>488</v>
      </c>
      <c r="J1651" t="s">
        <v>450</v>
      </c>
      <c r="K1651" t="s">
        <v>435</v>
      </c>
      <c r="L1651" s="758" t="s">
        <v>215</v>
      </c>
      <c r="M1651" t="s">
        <v>28</v>
      </c>
      <c r="N1651" s="681">
        <f t="shared" ca="1" si="111"/>
        <v>30159.931212381511</v>
      </c>
      <c r="O1651" s="681">
        <f t="shared" ca="1" si="111"/>
        <v>4320.4137759019795</v>
      </c>
      <c r="P1651" s="681">
        <f t="shared" ca="1" si="111"/>
        <v>25839.517436479531</v>
      </c>
      <c r="Q1651" s="681">
        <f t="shared" ca="1" si="111"/>
        <v>0</v>
      </c>
      <c r="R1651" s="681">
        <f t="shared" ca="1" si="111"/>
        <v>0</v>
      </c>
      <c r="S1651" t="str">
        <f t="shared" si="108"/>
        <v>ASR_Financial_Report_SHP21Final</v>
      </c>
      <c r="T1651" s="960">
        <f t="shared" si="109"/>
        <v>44658</v>
      </c>
      <c r="U1651" t="str">
        <f t="shared" si="110"/>
        <v>Unaudited</v>
      </c>
    </row>
    <row r="1652" spans="1:21" x14ac:dyDescent="0.25">
      <c r="A1652" t="s">
        <v>437</v>
      </c>
      <c r="B1652" t="s">
        <v>1366</v>
      </c>
      <c r="C1652" t="s">
        <v>1367</v>
      </c>
      <c r="D1652" s="15">
        <v>1900</v>
      </c>
      <c r="E1652" s="121">
        <v>1</v>
      </c>
      <c r="F1652" t="s">
        <v>438</v>
      </c>
      <c r="G1652" s="121">
        <v>91</v>
      </c>
      <c r="H1652" t="s">
        <v>386</v>
      </c>
      <c r="I1652" t="s">
        <v>488</v>
      </c>
      <c r="J1652" t="s">
        <v>436</v>
      </c>
      <c r="K1652" t="s">
        <v>436</v>
      </c>
      <c r="L1652" s="758" t="s">
        <v>84</v>
      </c>
      <c r="M1652" t="s">
        <v>327</v>
      </c>
      <c r="N1652" s="681">
        <f t="shared" ca="1" si="111"/>
        <v>0</v>
      </c>
      <c r="O1652" s="681">
        <f t="shared" ca="1" si="111"/>
        <v>0</v>
      </c>
      <c r="P1652" s="681">
        <f t="shared" ca="1" si="111"/>
        <v>0</v>
      </c>
      <c r="Q1652" s="681">
        <f t="shared" ca="1" si="111"/>
        <v>0</v>
      </c>
      <c r="R1652" s="681">
        <f t="shared" ca="1" si="111"/>
        <v>0</v>
      </c>
      <c r="S1652" t="str">
        <f t="shared" si="108"/>
        <v>ASR_Financial_Report_SHP21Final</v>
      </c>
      <c r="T1652" s="960">
        <f t="shared" si="109"/>
        <v>44658</v>
      </c>
      <c r="U1652" t="str">
        <f t="shared" si="110"/>
        <v>Unaudited</v>
      </c>
    </row>
    <row r="1653" spans="1:21" x14ac:dyDescent="0.25">
      <c r="A1653" t="s">
        <v>437</v>
      </c>
      <c r="B1653" t="s">
        <v>1366</v>
      </c>
      <c r="C1653" t="s">
        <v>1367</v>
      </c>
      <c r="D1653" s="15">
        <v>1900</v>
      </c>
      <c r="E1653" s="121">
        <v>1</v>
      </c>
      <c r="F1653" t="s">
        <v>438</v>
      </c>
      <c r="G1653" s="121">
        <v>91</v>
      </c>
      <c r="H1653" t="s">
        <v>386</v>
      </c>
      <c r="I1653" t="s">
        <v>488</v>
      </c>
      <c r="J1653" t="s">
        <v>436</v>
      </c>
      <c r="K1653" t="s">
        <v>436</v>
      </c>
      <c r="L1653" s="758" t="s">
        <v>85</v>
      </c>
      <c r="M1653" t="s">
        <v>325</v>
      </c>
      <c r="N1653" s="681">
        <f t="shared" ca="1" si="111"/>
        <v>0</v>
      </c>
      <c r="O1653" s="681">
        <f t="shared" ca="1" si="111"/>
        <v>0</v>
      </c>
      <c r="P1653" s="681">
        <f t="shared" ca="1" si="111"/>
        <v>0</v>
      </c>
      <c r="Q1653" s="681">
        <f t="shared" ca="1" si="111"/>
        <v>0</v>
      </c>
      <c r="R1653" s="681">
        <f t="shared" ca="1" si="111"/>
        <v>0</v>
      </c>
      <c r="S1653" t="str">
        <f t="shared" si="108"/>
        <v>ASR_Financial_Report_SHP21Final</v>
      </c>
      <c r="T1653" s="960">
        <f t="shared" si="109"/>
        <v>44658</v>
      </c>
      <c r="U1653" t="str">
        <f t="shared" si="110"/>
        <v>Unaudited</v>
      </c>
    </row>
    <row r="1654" spans="1:21" x14ac:dyDescent="0.25">
      <c r="A1654" t="s">
        <v>437</v>
      </c>
      <c r="B1654" t="s">
        <v>1366</v>
      </c>
      <c r="C1654" t="s">
        <v>1367</v>
      </c>
      <c r="D1654" s="15">
        <v>1900</v>
      </c>
      <c r="E1654" s="121">
        <v>1</v>
      </c>
      <c r="F1654" t="s">
        <v>438</v>
      </c>
      <c r="G1654" s="121">
        <v>91</v>
      </c>
      <c r="H1654" t="s">
        <v>386</v>
      </c>
      <c r="I1654" t="s">
        <v>488</v>
      </c>
      <c r="J1654" t="s">
        <v>436</v>
      </c>
      <c r="K1654" t="s">
        <v>436</v>
      </c>
      <c r="L1654" s="758" t="s">
        <v>86</v>
      </c>
      <c r="M1654" t="s">
        <v>494</v>
      </c>
      <c r="N1654" s="681">
        <f t="shared" ca="1" si="111"/>
        <v>0</v>
      </c>
      <c r="O1654" s="681">
        <f t="shared" ca="1" si="111"/>
        <v>0</v>
      </c>
      <c r="P1654" s="681">
        <f t="shared" ca="1" si="111"/>
        <v>0</v>
      </c>
      <c r="Q1654" s="681">
        <f t="shared" ca="1" si="111"/>
        <v>0</v>
      </c>
      <c r="R1654" s="681">
        <f t="shared" ca="1" si="111"/>
        <v>0</v>
      </c>
      <c r="S1654" t="str">
        <f t="shared" si="108"/>
        <v>ASR_Financial_Report_SHP21Final</v>
      </c>
      <c r="T1654" s="960">
        <f t="shared" si="109"/>
        <v>44658</v>
      </c>
      <c r="U1654" t="str">
        <f t="shared" si="110"/>
        <v>Unaudited</v>
      </c>
    </row>
    <row r="1655" spans="1:21" x14ac:dyDescent="0.25">
      <c r="A1655" t="s">
        <v>437</v>
      </c>
      <c r="B1655" t="s">
        <v>1366</v>
      </c>
      <c r="C1655" t="s">
        <v>1367</v>
      </c>
      <c r="D1655" s="15">
        <v>1900</v>
      </c>
      <c r="E1655" s="121">
        <v>1</v>
      </c>
      <c r="F1655" t="s">
        <v>438</v>
      </c>
      <c r="G1655" s="121">
        <v>91</v>
      </c>
      <c r="H1655" t="s">
        <v>386</v>
      </c>
      <c r="I1655" t="s">
        <v>488</v>
      </c>
      <c r="J1655" t="s">
        <v>436</v>
      </c>
      <c r="K1655" t="s">
        <v>436</v>
      </c>
      <c r="L1655" s="758" t="s">
        <v>87</v>
      </c>
      <c r="M1655" t="s">
        <v>495</v>
      </c>
      <c r="N1655" s="681">
        <f t="shared" ca="1" si="111"/>
        <v>0</v>
      </c>
      <c r="O1655" s="681">
        <f t="shared" ca="1" si="111"/>
        <v>0</v>
      </c>
      <c r="P1655" s="681">
        <f t="shared" ca="1" si="111"/>
        <v>0</v>
      </c>
      <c r="Q1655" s="681">
        <f t="shared" ca="1" si="111"/>
        <v>0</v>
      </c>
      <c r="R1655" s="681">
        <f t="shared" ca="1" si="111"/>
        <v>0</v>
      </c>
      <c r="S1655" t="str">
        <f t="shared" si="108"/>
        <v>ASR_Financial_Report_SHP21Final</v>
      </c>
      <c r="T1655" s="960">
        <f t="shared" si="109"/>
        <v>44658</v>
      </c>
      <c r="U1655" t="str">
        <f t="shared" si="110"/>
        <v>Unaudited</v>
      </c>
    </row>
    <row r="1656" spans="1:21" x14ac:dyDescent="0.25">
      <c r="A1656" t="s">
        <v>437</v>
      </c>
      <c r="B1656" t="s">
        <v>1366</v>
      </c>
      <c r="C1656" t="s">
        <v>1367</v>
      </c>
      <c r="D1656" s="15">
        <v>1900</v>
      </c>
      <c r="E1656" s="121">
        <v>1</v>
      </c>
      <c r="F1656" t="s">
        <v>438</v>
      </c>
      <c r="G1656" s="121">
        <v>91</v>
      </c>
      <c r="H1656" t="s">
        <v>386</v>
      </c>
      <c r="I1656" t="s">
        <v>488</v>
      </c>
      <c r="J1656" t="s">
        <v>436</v>
      </c>
      <c r="K1656" t="s">
        <v>436</v>
      </c>
      <c r="L1656" s="758" t="s">
        <v>213</v>
      </c>
      <c r="M1656" t="s">
        <v>496</v>
      </c>
      <c r="N1656" s="681">
        <f t="shared" ca="1" si="111"/>
        <v>0</v>
      </c>
      <c r="O1656" s="681">
        <f t="shared" ca="1" si="111"/>
        <v>0</v>
      </c>
      <c r="P1656" s="681">
        <f t="shared" ca="1" si="111"/>
        <v>0</v>
      </c>
      <c r="Q1656" s="681">
        <f t="shared" ca="1" si="111"/>
        <v>0</v>
      </c>
      <c r="R1656" s="681">
        <f t="shared" ca="1" si="111"/>
        <v>0</v>
      </c>
      <c r="S1656" t="str">
        <f t="shared" si="108"/>
        <v>ASR_Financial_Report_SHP21Final</v>
      </c>
      <c r="T1656" s="960">
        <f t="shared" si="109"/>
        <v>44658</v>
      </c>
      <c r="U1656" t="str">
        <f t="shared" si="110"/>
        <v>Unaudited</v>
      </c>
    </row>
    <row r="1657" spans="1:21" x14ac:dyDescent="0.25">
      <c r="A1657" t="s">
        <v>437</v>
      </c>
      <c r="B1657" t="s">
        <v>1366</v>
      </c>
      <c r="C1657" t="s">
        <v>1367</v>
      </c>
      <c r="D1657" s="15">
        <v>1900</v>
      </c>
      <c r="E1657" s="121">
        <v>1</v>
      </c>
      <c r="F1657" t="s">
        <v>438</v>
      </c>
      <c r="G1657" s="121">
        <v>91</v>
      </c>
      <c r="H1657" t="s">
        <v>386</v>
      </c>
      <c r="I1657" t="s">
        <v>489</v>
      </c>
      <c r="J1657" t="s">
        <v>26</v>
      </c>
      <c r="K1657" t="s">
        <v>26</v>
      </c>
      <c r="L1657" s="758" t="s">
        <v>204</v>
      </c>
      <c r="M1657" t="s">
        <v>26</v>
      </c>
      <c r="N1657" s="681">
        <f t="shared" ca="1" si="111"/>
        <v>118405.25859579485</v>
      </c>
      <c r="O1657" s="681">
        <f t="shared" ca="1" si="111"/>
        <v>0</v>
      </c>
      <c r="P1657" s="681">
        <f t="shared" ca="1" si="111"/>
        <v>0</v>
      </c>
      <c r="Q1657" s="681">
        <f t="shared" ca="1" si="111"/>
        <v>0</v>
      </c>
      <c r="R1657" s="681">
        <f t="shared" ca="1" si="111"/>
        <v>0</v>
      </c>
      <c r="S1657" t="str">
        <f t="shared" si="108"/>
        <v>ASR_Financial_Report_SHP21Final</v>
      </c>
      <c r="T1657" s="960">
        <f t="shared" si="109"/>
        <v>44658</v>
      </c>
      <c r="U1657" t="str">
        <f t="shared" si="110"/>
        <v>Unaudited</v>
      </c>
    </row>
    <row r="1658" spans="1:21" x14ac:dyDescent="0.25">
      <c r="A1658" t="s">
        <v>437</v>
      </c>
      <c r="B1658" t="s">
        <v>1366</v>
      </c>
      <c r="C1658" t="s">
        <v>1367</v>
      </c>
      <c r="D1658" s="15">
        <v>1900</v>
      </c>
      <c r="E1658" s="121">
        <v>1</v>
      </c>
      <c r="F1658" t="s">
        <v>439</v>
      </c>
      <c r="G1658" s="121">
        <v>182</v>
      </c>
      <c r="H1658" t="s">
        <v>386</v>
      </c>
      <c r="I1658" t="s">
        <v>432</v>
      </c>
      <c r="J1658" t="s">
        <v>432</v>
      </c>
      <c r="K1658" t="s">
        <v>432</v>
      </c>
      <c r="M1658" t="s">
        <v>432</v>
      </c>
      <c r="N1658" s="681">
        <f t="shared" ca="1" si="111"/>
        <v>3138</v>
      </c>
      <c r="O1658" s="681">
        <f t="shared" ca="1" si="111"/>
        <v>1498</v>
      </c>
      <c r="P1658" s="681">
        <f t="shared" ca="1" si="111"/>
        <v>1640</v>
      </c>
      <c r="Q1658" s="681">
        <f t="shared" ca="1" si="111"/>
        <v>0</v>
      </c>
      <c r="R1658" s="681">
        <f t="shared" ca="1" si="111"/>
        <v>0</v>
      </c>
      <c r="S1658" t="str">
        <f t="shared" si="108"/>
        <v>ASR_Financial_Report_SHP21Final</v>
      </c>
      <c r="T1658" s="960">
        <f t="shared" si="109"/>
        <v>44658</v>
      </c>
      <c r="U1658" t="str">
        <f t="shared" si="110"/>
        <v>Unaudited</v>
      </c>
    </row>
    <row r="1659" spans="1:21" x14ac:dyDescent="0.25">
      <c r="A1659" t="s">
        <v>437</v>
      </c>
      <c r="B1659" t="s">
        <v>1366</v>
      </c>
      <c r="C1659" t="s">
        <v>1367</v>
      </c>
      <c r="D1659" s="15">
        <v>1900</v>
      </c>
      <c r="E1659" s="121">
        <v>1</v>
      </c>
      <c r="F1659" t="s">
        <v>439</v>
      </c>
      <c r="G1659" s="121">
        <v>182</v>
      </c>
      <c r="H1659" t="s">
        <v>386</v>
      </c>
      <c r="I1659" t="s">
        <v>487</v>
      </c>
      <c r="J1659" t="s">
        <v>12</v>
      </c>
      <c r="K1659" t="s">
        <v>12</v>
      </c>
      <c r="L1659" s="758">
        <v>1.1000000000000001</v>
      </c>
      <c r="M1659" t="s">
        <v>12</v>
      </c>
      <c r="N1659" s="681">
        <f t="shared" ca="1" si="111"/>
        <v>11341223.810000001</v>
      </c>
      <c r="O1659" s="681">
        <f t="shared" ca="1" si="111"/>
        <v>0</v>
      </c>
      <c r="P1659" s="681">
        <f t="shared" ca="1" si="111"/>
        <v>0</v>
      </c>
      <c r="Q1659" s="681">
        <f t="shared" ca="1" si="111"/>
        <v>0</v>
      </c>
      <c r="R1659" s="681">
        <f t="shared" ca="1" si="111"/>
        <v>0</v>
      </c>
      <c r="S1659" t="str">
        <f t="shared" si="108"/>
        <v>ASR_Financial_Report_SHP21Final</v>
      </c>
      <c r="T1659" s="960">
        <f t="shared" si="109"/>
        <v>44658</v>
      </c>
      <c r="U1659" t="str">
        <f t="shared" si="110"/>
        <v>Unaudited</v>
      </c>
    </row>
    <row r="1660" spans="1:21" x14ac:dyDescent="0.25">
      <c r="A1660" t="s">
        <v>437</v>
      </c>
      <c r="B1660" t="s">
        <v>1366</v>
      </c>
      <c r="C1660" t="s">
        <v>1367</v>
      </c>
      <c r="D1660" s="15">
        <v>1900</v>
      </c>
      <c r="E1660" s="121">
        <v>1</v>
      </c>
      <c r="F1660" t="s">
        <v>439</v>
      </c>
      <c r="G1660" s="121">
        <v>182</v>
      </c>
      <c r="H1660" t="s">
        <v>386</v>
      </c>
      <c r="I1660" t="s">
        <v>487</v>
      </c>
      <c r="J1660" t="s">
        <v>12</v>
      </c>
      <c r="K1660" t="s">
        <v>222</v>
      </c>
      <c r="L1660" s="758">
        <v>1.2</v>
      </c>
      <c r="M1660" t="s">
        <v>222</v>
      </c>
      <c r="N1660" s="681">
        <f t="shared" ca="1" si="111"/>
        <v>4277.1856173159231</v>
      </c>
      <c r="O1660" s="681">
        <f t="shared" ca="1" si="111"/>
        <v>0</v>
      </c>
      <c r="P1660" s="681">
        <f t="shared" ca="1" si="111"/>
        <v>0</v>
      </c>
      <c r="Q1660" s="681">
        <f t="shared" ca="1" si="111"/>
        <v>0</v>
      </c>
      <c r="R1660" s="681">
        <f t="shared" ca="1" si="111"/>
        <v>0</v>
      </c>
      <c r="S1660" t="str">
        <f t="shared" si="108"/>
        <v>ASR_Financial_Report_SHP21Final</v>
      </c>
      <c r="T1660" s="960">
        <f t="shared" si="109"/>
        <v>44658</v>
      </c>
      <c r="U1660" t="str">
        <f t="shared" si="110"/>
        <v>Unaudited</v>
      </c>
    </row>
    <row r="1661" spans="1:21" x14ac:dyDescent="0.25">
      <c r="A1661" t="s">
        <v>437</v>
      </c>
      <c r="B1661" t="s">
        <v>1366</v>
      </c>
      <c r="C1661" t="s">
        <v>1367</v>
      </c>
      <c r="D1661" s="15">
        <v>1900</v>
      </c>
      <c r="E1661" s="121">
        <v>1</v>
      </c>
      <c r="F1661" t="s">
        <v>439</v>
      </c>
      <c r="G1661" s="121">
        <v>182</v>
      </c>
      <c r="H1661" t="s">
        <v>386</v>
      </c>
      <c r="I1661" t="s">
        <v>487</v>
      </c>
      <c r="J1661" t="s">
        <v>12</v>
      </c>
      <c r="K1661" t="s">
        <v>1304</v>
      </c>
      <c r="L1661" s="758" t="s">
        <v>1300</v>
      </c>
      <c r="M1661" t="s">
        <v>1304</v>
      </c>
      <c r="N1661" s="681">
        <f t="shared" ca="1" si="111"/>
        <v>31215.991249999999</v>
      </c>
      <c r="O1661" s="681">
        <f t="shared" ca="1" si="111"/>
        <v>0</v>
      </c>
      <c r="P1661" s="681">
        <f t="shared" ca="1" si="111"/>
        <v>0</v>
      </c>
      <c r="Q1661" s="681">
        <f t="shared" ca="1" si="111"/>
        <v>0</v>
      </c>
      <c r="R1661" s="681">
        <f t="shared" ca="1" si="111"/>
        <v>0</v>
      </c>
      <c r="S1661" t="str">
        <f t="shared" si="108"/>
        <v>ASR_Financial_Report_SHP21Final</v>
      </c>
      <c r="T1661" s="960">
        <f t="shared" si="109"/>
        <v>44658</v>
      </c>
      <c r="U1661" t="str">
        <f t="shared" si="110"/>
        <v>Unaudited</v>
      </c>
    </row>
    <row r="1662" spans="1:21" x14ac:dyDescent="0.25">
      <c r="A1662" t="s">
        <v>437</v>
      </c>
      <c r="B1662" t="s">
        <v>1366</v>
      </c>
      <c r="C1662" t="s">
        <v>1367</v>
      </c>
      <c r="D1662" s="15">
        <v>1900</v>
      </c>
      <c r="E1662" s="121">
        <v>1</v>
      </c>
      <c r="F1662" t="s">
        <v>439</v>
      </c>
      <c r="G1662" s="121">
        <v>182</v>
      </c>
      <c r="H1662" t="s">
        <v>386</v>
      </c>
      <c r="I1662" t="s">
        <v>487</v>
      </c>
      <c r="J1662" t="s">
        <v>12</v>
      </c>
      <c r="K1662" t="s">
        <v>1306</v>
      </c>
      <c r="L1662" s="758" t="s">
        <v>1305</v>
      </c>
      <c r="M1662" t="s">
        <v>1306</v>
      </c>
      <c r="N1662" s="681">
        <f t="shared" ca="1" si="111"/>
        <v>-56278.914919468574</v>
      </c>
      <c r="O1662" s="681">
        <f t="shared" ca="1" si="111"/>
        <v>0</v>
      </c>
      <c r="P1662" s="681">
        <f t="shared" ca="1" si="111"/>
        <v>0</v>
      </c>
      <c r="Q1662" s="681">
        <f t="shared" ca="1" si="111"/>
        <v>0</v>
      </c>
      <c r="R1662" s="681">
        <f t="shared" ca="1" si="111"/>
        <v>0</v>
      </c>
      <c r="S1662" t="str">
        <f t="shared" si="108"/>
        <v>ASR_Financial_Report_SHP21Final</v>
      </c>
      <c r="T1662" s="960">
        <f t="shared" si="109"/>
        <v>44658</v>
      </c>
      <c r="U1662" t="str">
        <f t="shared" si="110"/>
        <v>Unaudited</v>
      </c>
    </row>
    <row r="1663" spans="1:21" x14ac:dyDescent="0.25">
      <c r="A1663" t="s">
        <v>437</v>
      </c>
      <c r="B1663" t="s">
        <v>1366</v>
      </c>
      <c r="C1663" t="s">
        <v>1367</v>
      </c>
      <c r="D1663" s="15">
        <v>1900</v>
      </c>
      <c r="E1663" s="121">
        <v>1</v>
      </c>
      <c r="F1663" t="s">
        <v>439</v>
      </c>
      <c r="G1663" s="121">
        <v>182</v>
      </c>
      <c r="H1663" t="s">
        <v>386</v>
      </c>
      <c r="I1663" t="s">
        <v>487</v>
      </c>
      <c r="J1663" t="s">
        <v>13</v>
      </c>
      <c r="K1663" t="s">
        <v>13</v>
      </c>
      <c r="L1663" s="758" t="s">
        <v>63</v>
      </c>
      <c r="M1663" t="s">
        <v>13</v>
      </c>
      <c r="N1663" s="681">
        <f t="shared" ca="1" si="111"/>
        <v>0</v>
      </c>
      <c r="O1663" s="681">
        <f t="shared" ca="1" si="111"/>
        <v>0</v>
      </c>
      <c r="P1663" s="681">
        <f t="shared" ca="1" si="111"/>
        <v>0</v>
      </c>
      <c r="Q1663" s="681">
        <f t="shared" ca="1" si="111"/>
        <v>0</v>
      </c>
      <c r="R1663" s="681">
        <f t="shared" ca="1" si="111"/>
        <v>0</v>
      </c>
      <c r="S1663" t="str">
        <f t="shared" si="108"/>
        <v>ASR_Financial_Report_SHP21Final</v>
      </c>
      <c r="T1663" s="960">
        <f t="shared" si="109"/>
        <v>44658</v>
      </c>
      <c r="U1663" t="str">
        <f t="shared" si="110"/>
        <v>Unaudited</v>
      </c>
    </row>
    <row r="1664" spans="1:21" x14ac:dyDescent="0.25">
      <c r="A1664" t="s">
        <v>437</v>
      </c>
      <c r="B1664" t="s">
        <v>1366</v>
      </c>
      <c r="C1664" t="s">
        <v>1367</v>
      </c>
      <c r="D1664" s="15">
        <v>1900</v>
      </c>
      <c r="E1664" s="121">
        <v>1</v>
      </c>
      <c r="F1664" t="s">
        <v>439</v>
      </c>
      <c r="G1664" s="121">
        <v>182</v>
      </c>
      <c r="H1664" t="s">
        <v>386</v>
      </c>
      <c r="I1664" t="s">
        <v>488</v>
      </c>
      <c r="J1664" t="s">
        <v>433</v>
      </c>
      <c r="K1664" t="s">
        <v>777</v>
      </c>
      <c r="L1664" s="758">
        <v>2.1</v>
      </c>
      <c r="M1664" t="s">
        <v>712</v>
      </c>
      <c r="N1664" s="681">
        <f t="shared" ca="1" si="111"/>
        <v>33645</v>
      </c>
      <c r="O1664" s="681">
        <f t="shared" ca="1" si="111"/>
        <v>30672</v>
      </c>
      <c r="P1664" s="681">
        <f t="shared" ca="1" si="111"/>
        <v>2973</v>
      </c>
      <c r="Q1664" s="681">
        <f t="shared" ca="1" si="111"/>
        <v>0</v>
      </c>
      <c r="R1664" s="681">
        <f t="shared" ca="1" si="111"/>
        <v>0</v>
      </c>
      <c r="S1664" t="str">
        <f t="shared" si="108"/>
        <v>ASR_Financial_Report_SHP21Final</v>
      </c>
      <c r="T1664" s="960">
        <f t="shared" si="109"/>
        <v>44658</v>
      </c>
      <c r="U1664" t="str">
        <f t="shared" si="110"/>
        <v>Unaudited</v>
      </c>
    </row>
    <row r="1665" spans="1:21" x14ac:dyDescent="0.25">
      <c r="A1665" t="s">
        <v>437</v>
      </c>
      <c r="B1665" t="s">
        <v>1366</v>
      </c>
      <c r="C1665" t="s">
        <v>1367</v>
      </c>
      <c r="D1665" s="15">
        <v>1900</v>
      </c>
      <c r="E1665" s="121">
        <v>1</v>
      </c>
      <c r="F1665" t="s">
        <v>439</v>
      </c>
      <c r="G1665" s="121">
        <v>182</v>
      </c>
      <c r="H1665" t="s">
        <v>386</v>
      </c>
      <c r="I1665" t="s">
        <v>488</v>
      </c>
      <c r="J1665" t="s">
        <v>433</v>
      </c>
      <c r="K1665" t="s">
        <v>777</v>
      </c>
      <c r="L1665" s="758">
        <v>2.2000000000000002</v>
      </c>
      <c r="M1665" t="s">
        <v>713</v>
      </c>
      <c r="N1665" s="681">
        <f t="shared" ca="1" si="111"/>
        <v>54</v>
      </c>
      <c r="O1665" s="681">
        <f t="shared" ca="1" si="111"/>
        <v>6</v>
      </c>
      <c r="P1665" s="681">
        <f t="shared" ca="1" si="111"/>
        <v>48</v>
      </c>
      <c r="Q1665" s="681">
        <f t="shared" ca="1" si="111"/>
        <v>0</v>
      </c>
      <c r="R1665" s="681">
        <f t="shared" ca="1" si="111"/>
        <v>0</v>
      </c>
      <c r="S1665" t="str">
        <f t="shared" si="108"/>
        <v>ASR_Financial_Report_SHP21Final</v>
      </c>
      <c r="T1665" s="960">
        <f t="shared" si="109"/>
        <v>44658</v>
      </c>
      <c r="U1665" t="str">
        <f t="shared" si="110"/>
        <v>Unaudited</v>
      </c>
    </row>
    <row r="1666" spans="1:21" x14ac:dyDescent="0.25">
      <c r="A1666" t="s">
        <v>437</v>
      </c>
      <c r="B1666" t="s">
        <v>1366</v>
      </c>
      <c r="C1666" t="s">
        <v>1367</v>
      </c>
      <c r="D1666" s="15">
        <v>1900</v>
      </c>
      <c r="E1666" s="121">
        <v>1</v>
      </c>
      <c r="F1666" t="s">
        <v>439</v>
      </c>
      <c r="G1666" s="121">
        <v>182</v>
      </c>
      <c r="H1666" t="s">
        <v>386</v>
      </c>
      <c r="I1666" t="s">
        <v>488</v>
      </c>
      <c r="J1666" t="s">
        <v>433</v>
      </c>
      <c r="K1666" t="s">
        <v>777</v>
      </c>
      <c r="L1666" s="758">
        <v>2.2999999999999998</v>
      </c>
      <c r="M1666" t="s">
        <v>714</v>
      </c>
      <c r="N1666" s="681">
        <f t="shared" ca="1" si="111"/>
        <v>6517106.8099999996</v>
      </c>
      <c r="O1666" s="681">
        <f t="shared" ca="1" si="111"/>
        <v>5913289.8899999997</v>
      </c>
      <c r="P1666" s="681">
        <f t="shared" ca="1" si="111"/>
        <v>603816.91999999993</v>
      </c>
      <c r="Q1666" s="681">
        <f t="shared" ca="1" si="111"/>
        <v>0</v>
      </c>
      <c r="R1666" s="681">
        <f t="shared" ca="1" si="111"/>
        <v>0</v>
      </c>
      <c r="S1666" t="str">
        <f t="shared" ref="S1666:S1729" si="112">file_name</f>
        <v>ASR_Financial_Report_SHP21Final</v>
      </c>
      <c r="T1666" s="960">
        <f t="shared" ref="T1666:T1729" si="113">file_date</f>
        <v>44658</v>
      </c>
      <c r="U1666" t="str">
        <f t="shared" ref="U1666:U1729" si="114">status</f>
        <v>Unaudited</v>
      </c>
    </row>
    <row r="1667" spans="1:21" x14ac:dyDescent="0.25">
      <c r="A1667" t="s">
        <v>437</v>
      </c>
      <c r="B1667" t="s">
        <v>1366</v>
      </c>
      <c r="C1667" t="s">
        <v>1367</v>
      </c>
      <c r="D1667" s="15">
        <v>1900</v>
      </c>
      <c r="E1667" s="121">
        <v>1</v>
      </c>
      <c r="F1667" t="s">
        <v>439</v>
      </c>
      <c r="G1667" s="121">
        <v>182</v>
      </c>
      <c r="H1667" t="s">
        <v>386</v>
      </c>
      <c r="I1667" t="s">
        <v>488</v>
      </c>
      <c r="J1667" t="s">
        <v>433</v>
      </c>
      <c r="K1667" t="s">
        <v>777</v>
      </c>
      <c r="L1667" s="758">
        <v>2.4</v>
      </c>
      <c r="M1667" t="s">
        <v>715</v>
      </c>
      <c r="N1667" s="681">
        <f t="shared" ca="1" si="111"/>
        <v>3862.3599999999997</v>
      </c>
      <c r="O1667" s="681">
        <f t="shared" ca="1" si="111"/>
        <v>27.64</v>
      </c>
      <c r="P1667" s="681">
        <f t="shared" ca="1" si="111"/>
        <v>3834.72</v>
      </c>
      <c r="Q1667" s="681">
        <f t="shared" ca="1" si="111"/>
        <v>0</v>
      </c>
      <c r="R1667" s="681">
        <f t="shared" ca="1" si="111"/>
        <v>0</v>
      </c>
      <c r="S1667" t="str">
        <f t="shared" si="112"/>
        <v>ASR_Financial_Report_SHP21Final</v>
      </c>
      <c r="T1667" s="960">
        <f t="shared" si="113"/>
        <v>44658</v>
      </c>
      <c r="U1667" t="str">
        <f t="shared" si="114"/>
        <v>Unaudited</v>
      </c>
    </row>
    <row r="1668" spans="1:21" x14ac:dyDescent="0.25">
      <c r="A1668" t="s">
        <v>437</v>
      </c>
      <c r="B1668" t="s">
        <v>1366</v>
      </c>
      <c r="C1668" t="s">
        <v>1367</v>
      </c>
      <c r="D1668" s="15">
        <v>1900</v>
      </c>
      <c r="E1668" s="121">
        <v>1</v>
      </c>
      <c r="F1668" t="s">
        <v>439</v>
      </c>
      <c r="G1668" s="121">
        <v>182</v>
      </c>
      <c r="H1668" t="s">
        <v>386</v>
      </c>
      <c r="I1668" t="s">
        <v>488</v>
      </c>
      <c r="J1668" t="s">
        <v>433</v>
      </c>
      <c r="K1668" t="s">
        <v>777</v>
      </c>
      <c r="L1668" s="758">
        <v>2.5</v>
      </c>
      <c r="M1668" t="s">
        <v>757</v>
      </c>
      <c r="N1668" s="681">
        <f t="shared" ca="1" si="111"/>
        <v>4225</v>
      </c>
      <c r="O1668" s="681">
        <f t="shared" ca="1" si="111"/>
        <v>3527</v>
      </c>
      <c r="P1668" s="681">
        <f t="shared" ca="1" si="111"/>
        <v>698</v>
      </c>
      <c r="Q1668" s="681">
        <f t="shared" ca="1" si="111"/>
        <v>0</v>
      </c>
      <c r="R1668" s="681">
        <f t="shared" ca="1" si="111"/>
        <v>0</v>
      </c>
      <c r="S1668" t="str">
        <f t="shared" si="112"/>
        <v>ASR_Financial_Report_SHP21Final</v>
      </c>
      <c r="T1668" s="960">
        <f t="shared" si="113"/>
        <v>44658</v>
      </c>
      <c r="U1668" t="str">
        <f t="shared" si="114"/>
        <v>Unaudited</v>
      </c>
    </row>
    <row r="1669" spans="1:21" x14ac:dyDescent="0.25">
      <c r="A1669" t="s">
        <v>437</v>
      </c>
      <c r="B1669" t="s">
        <v>1366</v>
      </c>
      <c r="C1669" t="s">
        <v>1367</v>
      </c>
      <c r="D1669" s="15">
        <v>1900</v>
      </c>
      <c r="E1669" s="121">
        <v>1</v>
      </c>
      <c r="F1669" t="s">
        <v>439</v>
      </c>
      <c r="G1669" s="121">
        <v>182</v>
      </c>
      <c r="H1669" t="s">
        <v>386</v>
      </c>
      <c r="I1669" t="s">
        <v>488</v>
      </c>
      <c r="J1669" t="s">
        <v>433</v>
      </c>
      <c r="K1669" t="s">
        <v>777</v>
      </c>
      <c r="L1669" s="758">
        <v>2.6</v>
      </c>
      <c r="M1669" t="s">
        <v>186</v>
      </c>
      <c r="N1669" s="681">
        <f t="shared" ca="1" si="111"/>
        <v>786718.85000000009</v>
      </c>
      <c r="O1669" s="681">
        <f t="shared" ca="1" si="111"/>
        <v>630870.78</v>
      </c>
      <c r="P1669" s="681">
        <f t="shared" ca="1" si="111"/>
        <v>155848.07</v>
      </c>
      <c r="Q1669" s="681">
        <f t="shared" ca="1" si="111"/>
        <v>0</v>
      </c>
      <c r="R1669" s="681">
        <f t="shared" ca="1" si="111"/>
        <v>0</v>
      </c>
      <c r="S1669" t="str">
        <f t="shared" si="112"/>
        <v>ASR_Financial_Report_SHP21Final</v>
      </c>
      <c r="T1669" s="960">
        <f t="shared" si="113"/>
        <v>44658</v>
      </c>
      <c r="U1669" t="str">
        <f t="shared" si="114"/>
        <v>Unaudited</v>
      </c>
    </row>
    <row r="1670" spans="1:21" x14ac:dyDescent="0.25">
      <c r="A1670" t="s">
        <v>437</v>
      </c>
      <c r="B1670" t="s">
        <v>1366</v>
      </c>
      <c r="C1670" t="s">
        <v>1367</v>
      </c>
      <c r="D1670" s="15">
        <v>1900</v>
      </c>
      <c r="E1670" s="121">
        <v>1</v>
      </c>
      <c r="F1670" t="s">
        <v>439</v>
      </c>
      <c r="G1670" s="121">
        <v>182</v>
      </c>
      <c r="H1670" t="s">
        <v>386</v>
      </c>
      <c r="I1670" t="s">
        <v>488</v>
      </c>
      <c r="J1670" t="s">
        <v>433</v>
      </c>
      <c r="K1670" t="s">
        <v>777</v>
      </c>
      <c r="L1670" s="758">
        <v>2.7</v>
      </c>
      <c r="M1670" t="s">
        <v>778</v>
      </c>
      <c r="N1670" s="681">
        <f t="shared" ca="1" si="111"/>
        <v>65387.686669338371</v>
      </c>
      <c r="O1670" s="681">
        <f t="shared" ca="1" si="111"/>
        <v>58496.781139778162</v>
      </c>
      <c r="P1670" s="681">
        <f t="shared" ca="1" si="111"/>
        <v>6890.9055295602066</v>
      </c>
      <c r="Q1670" s="681">
        <f t="shared" ca="1" si="111"/>
        <v>0</v>
      </c>
      <c r="R1670" s="681">
        <f t="shared" ca="1" si="111"/>
        <v>0</v>
      </c>
      <c r="S1670" t="str">
        <f t="shared" si="112"/>
        <v>ASR_Financial_Report_SHP21Final</v>
      </c>
      <c r="T1670" s="960">
        <f t="shared" si="113"/>
        <v>44658</v>
      </c>
      <c r="U1670" t="str">
        <f t="shared" si="114"/>
        <v>Unaudited</v>
      </c>
    </row>
    <row r="1671" spans="1:21" x14ac:dyDescent="0.25">
      <c r="A1671" t="s">
        <v>437</v>
      </c>
      <c r="B1671" t="s">
        <v>1366</v>
      </c>
      <c r="C1671" t="s">
        <v>1367</v>
      </c>
      <c r="D1671" s="15">
        <v>1900</v>
      </c>
      <c r="E1671" s="121">
        <v>1</v>
      </c>
      <c r="F1671" t="s">
        <v>439</v>
      </c>
      <c r="G1671" s="121">
        <v>182</v>
      </c>
      <c r="H1671" t="s">
        <v>386</v>
      </c>
      <c r="I1671" t="s">
        <v>488</v>
      </c>
      <c r="J1671" t="s">
        <v>433</v>
      </c>
      <c r="K1671" t="s">
        <v>777</v>
      </c>
      <c r="L1671" s="758">
        <v>2.8</v>
      </c>
      <c r="M1671" t="s">
        <v>779</v>
      </c>
      <c r="N1671" s="681">
        <f t="shared" ca="1" si="111"/>
        <v>0</v>
      </c>
      <c r="O1671" s="681">
        <f t="shared" ca="1" si="111"/>
        <v>0</v>
      </c>
      <c r="P1671" s="681">
        <f t="shared" ca="1" si="111"/>
        <v>0</v>
      </c>
      <c r="Q1671" s="681">
        <f t="shared" ca="1" si="111"/>
        <v>0</v>
      </c>
      <c r="R1671" s="681">
        <f t="shared" ca="1" si="111"/>
        <v>0</v>
      </c>
      <c r="S1671" t="str">
        <f t="shared" si="112"/>
        <v>ASR_Financial_Report_SHP21Final</v>
      </c>
      <c r="T1671" s="960">
        <f t="shared" si="113"/>
        <v>44658</v>
      </c>
      <c r="U1671" t="str">
        <f t="shared" si="114"/>
        <v>Unaudited</v>
      </c>
    </row>
    <row r="1672" spans="1:21" x14ac:dyDescent="0.25">
      <c r="A1672" t="s">
        <v>437</v>
      </c>
      <c r="B1672" t="s">
        <v>1366</v>
      </c>
      <c r="C1672" t="s">
        <v>1367</v>
      </c>
      <c r="D1672" s="15">
        <v>1900</v>
      </c>
      <c r="E1672" s="121">
        <v>1</v>
      </c>
      <c r="F1672" t="s">
        <v>439</v>
      </c>
      <c r="G1672" s="121">
        <v>182</v>
      </c>
      <c r="H1672" t="s">
        <v>386</v>
      </c>
      <c r="I1672" t="s">
        <v>488</v>
      </c>
      <c r="J1672" t="s">
        <v>433</v>
      </c>
      <c r="K1672" t="s">
        <v>777</v>
      </c>
      <c r="L1672" s="758">
        <v>2.9</v>
      </c>
      <c r="M1672" t="s">
        <v>760</v>
      </c>
      <c r="N1672" s="681">
        <f t="shared" ca="1" si="111"/>
        <v>0</v>
      </c>
      <c r="O1672" s="681">
        <f t="shared" ca="1" si="111"/>
        <v>0</v>
      </c>
      <c r="P1672" s="681">
        <f t="shared" ca="1" si="111"/>
        <v>0</v>
      </c>
      <c r="Q1672" s="681">
        <f t="shared" ca="1" si="111"/>
        <v>0</v>
      </c>
      <c r="R1672" s="681">
        <f t="shared" ca="1" si="111"/>
        <v>0</v>
      </c>
      <c r="S1672" t="str">
        <f t="shared" si="112"/>
        <v>ASR_Financial_Report_SHP21Final</v>
      </c>
      <c r="T1672" s="960">
        <f t="shared" si="113"/>
        <v>44658</v>
      </c>
      <c r="U1672" t="str">
        <f t="shared" si="114"/>
        <v>Unaudited</v>
      </c>
    </row>
    <row r="1673" spans="1:21" x14ac:dyDescent="0.25">
      <c r="A1673" t="s">
        <v>437</v>
      </c>
      <c r="B1673" t="s">
        <v>1366</v>
      </c>
      <c r="C1673" t="s">
        <v>1367</v>
      </c>
      <c r="D1673" s="15">
        <v>1900</v>
      </c>
      <c r="E1673" s="121">
        <v>1</v>
      </c>
      <c r="F1673" t="s">
        <v>439</v>
      </c>
      <c r="G1673" s="121">
        <v>182</v>
      </c>
      <c r="H1673" t="s">
        <v>386</v>
      </c>
      <c r="I1673" t="s">
        <v>488</v>
      </c>
      <c r="J1673" t="s">
        <v>433</v>
      </c>
      <c r="K1673" t="s">
        <v>223</v>
      </c>
      <c r="L1673" s="758">
        <v>2.11</v>
      </c>
      <c r="M1673" t="s">
        <v>228</v>
      </c>
      <c r="N1673" s="681">
        <f t="shared" ca="1" si="111"/>
        <v>884870.74000000011</v>
      </c>
      <c r="O1673" s="681">
        <f t="shared" ca="1" si="111"/>
        <v>76829.919999999998</v>
      </c>
      <c r="P1673" s="681">
        <f t="shared" ca="1" si="111"/>
        <v>808040.82000000007</v>
      </c>
      <c r="Q1673" s="681">
        <f t="shared" ca="1" si="111"/>
        <v>0</v>
      </c>
      <c r="R1673" s="681">
        <f t="shared" ca="1" si="111"/>
        <v>0</v>
      </c>
      <c r="S1673" t="str">
        <f t="shared" si="112"/>
        <v>ASR_Financial_Report_SHP21Final</v>
      </c>
      <c r="T1673" s="960">
        <f t="shared" si="113"/>
        <v>44658</v>
      </c>
      <c r="U1673" t="str">
        <f t="shared" si="114"/>
        <v>Unaudited</v>
      </c>
    </row>
    <row r="1674" spans="1:21" x14ac:dyDescent="0.25">
      <c r="A1674" t="s">
        <v>437</v>
      </c>
      <c r="B1674" t="s">
        <v>1366</v>
      </c>
      <c r="C1674" t="s">
        <v>1367</v>
      </c>
      <c r="D1674" s="15">
        <v>1900</v>
      </c>
      <c r="E1674" s="121">
        <v>1</v>
      </c>
      <c r="F1674" t="s">
        <v>439</v>
      </c>
      <c r="G1674" s="121">
        <v>182</v>
      </c>
      <c r="H1674" t="s">
        <v>386</v>
      </c>
      <c r="I1674" t="s">
        <v>488</v>
      </c>
      <c r="J1674" t="s">
        <v>433</v>
      </c>
      <c r="K1674" t="s">
        <v>223</v>
      </c>
      <c r="L1674" s="758">
        <v>2.12</v>
      </c>
      <c r="M1674" t="s">
        <v>552</v>
      </c>
      <c r="N1674" s="681">
        <f t="shared" ca="1" si="111"/>
        <v>1600533.63</v>
      </c>
      <c r="O1674" s="681">
        <f t="shared" ca="1" si="111"/>
        <v>55865.29</v>
      </c>
      <c r="P1674" s="681">
        <f t="shared" ca="1" si="111"/>
        <v>1544668.3399999999</v>
      </c>
      <c r="Q1674" s="681">
        <f t="shared" ca="1" si="111"/>
        <v>0</v>
      </c>
      <c r="R1674" s="681">
        <f t="shared" ca="1" si="111"/>
        <v>0</v>
      </c>
      <c r="S1674" t="str">
        <f t="shared" si="112"/>
        <v>ASR_Financial_Report_SHP21Final</v>
      </c>
      <c r="T1674" s="960">
        <f t="shared" si="113"/>
        <v>44658</v>
      </c>
      <c r="U1674" t="str">
        <f t="shared" si="114"/>
        <v>Unaudited</v>
      </c>
    </row>
    <row r="1675" spans="1:21" x14ac:dyDescent="0.25">
      <c r="A1675" t="s">
        <v>437</v>
      </c>
      <c r="B1675" t="s">
        <v>1366</v>
      </c>
      <c r="C1675" t="s">
        <v>1367</v>
      </c>
      <c r="D1675" s="15">
        <v>1900</v>
      </c>
      <c r="E1675" s="121">
        <v>1</v>
      </c>
      <c r="F1675" t="s">
        <v>439</v>
      </c>
      <c r="G1675" s="121">
        <v>182</v>
      </c>
      <c r="H1675" t="s">
        <v>386</v>
      </c>
      <c r="I1675" t="s">
        <v>488</v>
      </c>
      <c r="J1675" t="s">
        <v>433</v>
      </c>
      <c r="K1675" t="s">
        <v>223</v>
      </c>
      <c r="L1675" s="758">
        <v>2.13</v>
      </c>
      <c r="M1675" t="s">
        <v>229</v>
      </c>
      <c r="N1675" s="681">
        <f t="shared" ca="1" si="111"/>
        <v>85220.66</v>
      </c>
      <c r="O1675" s="681">
        <f t="shared" ca="1" si="111"/>
        <v>11041.720000000001</v>
      </c>
      <c r="P1675" s="681">
        <f t="shared" ca="1" si="111"/>
        <v>74178.94</v>
      </c>
      <c r="Q1675" s="681">
        <f t="shared" ca="1" si="111"/>
        <v>0</v>
      </c>
      <c r="R1675" s="681">
        <f t="shared" ca="1" si="111"/>
        <v>0</v>
      </c>
      <c r="S1675" t="str">
        <f t="shared" si="112"/>
        <v>ASR_Financial_Report_SHP21Final</v>
      </c>
      <c r="T1675" s="960">
        <f t="shared" si="113"/>
        <v>44658</v>
      </c>
      <c r="U1675" t="str">
        <f t="shared" si="114"/>
        <v>Unaudited</v>
      </c>
    </row>
    <row r="1676" spans="1:21" x14ac:dyDescent="0.25">
      <c r="A1676" t="s">
        <v>437</v>
      </c>
      <c r="B1676" t="s">
        <v>1366</v>
      </c>
      <c r="C1676" t="s">
        <v>1367</v>
      </c>
      <c r="D1676" s="15">
        <v>1900</v>
      </c>
      <c r="E1676" s="121">
        <v>1</v>
      </c>
      <c r="F1676" t="s">
        <v>439</v>
      </c>
      <c r="G1676" s="121">
        <v>182</v>
      </c>
      <c r="H1676" t="s">
        <v>386</v>
      </c>
      <c r="I1676" t="s">
        <v>488</v>
      </c>
      <c r="J1676" t="s">
        <v>433</v>
      </c>
      <c r="K1676" t="s">
        <v>223</v>
      </c>
      <c r="L1676" s="758">
        <v>2.14</v>
      </c>
      <c r="M1676" t="s">
        <v>556</v>
      </c>
      <c r="N1676" s="681">
        <f t="shared" ca="1" si="111"/>
        <v>64392.539999999703</v>
      </c>
      <c r="O1676" s="681">
        <f t="shared" ca="1" si="111"/>
        <v>45424.879999999699</v>
      </c>
      <c r="P1676" s="681">
        <f t="shared" ca="1" si="111"/>
        <v>18967.66</v>
      </c>
      <c r="Q1676" s="681">
        <f t="shared" ca="1" si="111"/>
        <v>0</v>
      </c>
      <c r="R1676" s="681">
        <f t="shared" ca="1" si="111"/>
        <v>0</v>
      </c>
      <c r="S1676" t="str">
        <f t="shared" si="112"/>
        <v>ASR_Financial_Report_SHP21Final</v>
      </c>
      <c r="T1676" s="960">
        <f t="shared" si="113"/>
        <v>44658</v>
      </c>
      <c r="U1676" t="str">
        <f t="shared" si="114"/>
        <v>Unaudited</v>
      </c>
    </row>
    <row r="1677" spans="1:21" x14ac:dyDescent="0.25">
      <c r="A1677" t="s">
        <v>437</v>
      </c>
      <c r="B1677" t="s">
        <v>1366</v>
      </c>
      <c r="C1677" t="s">
        <v>1367</v>
      </c>
      <c r="D1677" s="15">
        <v>1900</v>
      </c>
      <c r="E1677" s="121">
        <v>1</v>
      </c>
      <c r="F1677" t="s">
        <v>439</v>
      </c>
      <c r="G1677" s="121">
        <v>182</v>
      </c>
      <c r="H1677" t="s">
        <v>386</v>
      </c>
      <c r="I1677" t="s">
        <v>488</v>
      </c>
      <c r="J1677" t="s">
        <v>433</v>
      </c>
      <c r="K1677" t="s">
        <v>223</v>
      </c>
      <c r="L1677" s="758">
        <v>2.15</v>
      </c>
      <c r="M1677" t="s">
        <v>20</v>
      </c>
      <c r="N1677" s="681">
        <f t="shared" ca="1" si="111"/>
        <v>15404.220000000001</v>
      </c>
      <c r="O1677" s="681">
        <f t="shared" ca="1" si="111"/>
        <v>5205.08</v>
      </c>
      <c r="P1677" s="681">
        <f t="shared" ca="1" si="111"/>
        <v>10199.140000000001</v>
      </c>
      <c r="Q1677" s="681">
        <f t="shared" ca="1" si="111"/>
        <v>0</v>
      </c>
      <c r="R1677" s="681">
        <f t="shared" ca="1" si="111"/>
        <v>0</v>
      </c>
      <c r="S1677" t="str">
        <f t="shared" si="112"/>
        <v>ASR_Financial_Report_SHP21Final</v>
      </c>
      <c r="T1677" s="960">
        <f t="shared" si="113"/>
        <v>44658</v>
      </c>
      <c r="U1677" t="str">
        <f t="shared" si="114"/>
        <v>Unaudited</v>
      </c>
    </row>
    <row r="1678" spans="1:21" x14ac:dyDescent="0.25">
      <c r="A1678" t="s">
        <v>437</v>
      </c>
      <c r="B1678" t="s">
        <v>1366</v>
      </c>
      <c r="C1678" t="s">
        <v>1367</v>
      </c>
      <c r="D1678" s="15">
        <v>1900</v>
      </c>
      <c r="E1678" s="121">
        <v>1</v>
      </c>
      <c r="F1678" t="s">
        <v>439</v>
      </c>
      <c r="G1678" s="121">
        <v>182</v>
      </c>
      <c r="H1678" t="s">
        <v>386</v>
      </c>
      <c r="I1678" t="s">
        <v>488</v>
      </c>
      <c r="J1678" t="s">
        <v>433</v>
      </c>
      <c r="K1678" t="s">
        <v>223</v>
      </c>
      <c r="L1678" s="758">
        <v>2.16</v>
      </c>
      <c r="M1678" t="s">
        <v>780</v>
      </c>
      <c r="N1678" s="681">
        <f t="shared" ca="1" si="111"/>
        <v>184893.78148834239</v>
      </c>
      <c r="O1678" s="681">
        <f t="shared" ca="1" si="111"/>
        <v>61486.639417949751</v>
      </c>
      <c r="P1678" s="681">
        <f t="shared" ca="1" si="111"/>
        <v>123407.14207039264</v>
      </c>
      <c r="Q1678" s="681">
        <f t="shared" ca="1" si="111"/>
        <v>0</v>
      </c>
      <c r="R1678" s="681">
        <f t="shared" ca="1" si="111"/>
        <v>0</v>
      </c>
      <c r="S1678" t="str">
        <f t="shared" si="112"/>
        <v>ASR_Financial_Report_SHP21Final</v>
      </c>
      <c r="T1678" s="960">
        <f t="shared" si="113"/>
        <v>44658</v>
      </c>
      <c r="U1678" t="str">
        <f t="shared" si="114"/>
        <v>Unaudited</v>
      </c>
    </row>
    <row r="1679" spans="1:21" x14ac:dyDescent="0.25">
      <c r="A1679" t="s">
        <v>437</v>
      </c>
      <c r="B1679" t="s">
        <v>1366</v>
      </c>
      <c r="C1679" t="s">
        <v>1367</v>
      </c>
      <c r="D1679" s="15">
        <v>1900</v>
      </c>
      <c r="E1679" s="121">
        <v>1</v>
      </c>
      <c r="F1679" t="s">
        <v>439</v>
      </c>
      <c r="G1679" s="121">
        <v>182</v>
      </c>
      <c r="H1679" t="s">
        <v>386</v>
      </c>
      <c r="I1679" t="s">
        <v>488</v>
      </c>
      <c r="J1679" t="s">
        <v>433</v>
      </c>
      <c r="K1679" t="s">
        <v>223</v>
      </c>
      <c r="L1679" s="758">
        <v>2.17</v>
      </c>
      <c r="M1679" t="s">
        <v>1033</v>
      </c>
      <c r="N1679" s="681">
        <f t="shared" ca="1" si="111"/>
        <v>0</v>
      </c>
      <c r="O1679" s="681">
        <f t="shared" ca="1" si="111"/>
        <v>0</v>
      </c>
      <c r="P1679" s="681">
        <f t="shared" ca="1" si="111"/>
        <v>0</v>
      </c>
      <c r="Q1679" s="681">
        <f t="shared" ca="1" si="111"/>
        <v>0</v>
      </c>
      <c r="R1679" s="681">
        <f t="shared" ca="1" si="111"/>
        <v>0</v>
      </c>
      <c r="S1679" t="str">
        <f t="shared" si="112"/>
        <v>ASR_Financial_Report_SHP21Final</v>
      </c>
      <c r="T1679" s="960">
        <f t="shared" si="113"/>
        <v>44658</v>
      </c>
      <c r="U1679" t="str">
        <f t="shared" si="114"/>
        <v>Unaudited</v>
      </c>
    </row>
    <row r="1680" spans="1:21" x14ac:dyDescent="0.25">
      <c r="A1680" t="s">
        <v>437</v>
      </c>
      <c r="B1680" t="s">
        <v>1366</v>
      </c>
      <c r="C1680" t="s">
        <v>1367</v>
      </c>
      <c r="D1680" s="15">
        <v>1900</v>
      </c>
      <c r="E1680" s="121">
        <v>1</v>
      </c>
      <c r="F1680" t="s">
        <v>439</v>
      </c>
      <c r="G1680" s="121">
        <v>182</v>
      </c>
      <c r="H1680" t="s">
        <v>386</v>
      </c>
      <c r="I1680" t="s">
        <v>488</v>
      </c>
      <c r="J1680" t="s">
        <v>433</v>
      </c>
      <c r="K1680" t="s">
        <v>223</v>
      </c>
      <c r="L1680" s="758">
        <v>2.1800000000000002</v>
      </c>
      <c r="M1680" t="s">
        <v>648</v>
      </c>
      <c r="N1680" s="681">
        <f t="shared" ca="1" si="111"/>
        <v>134857.32</v>
      </c>
      <c r="O1680" s="681">
        <f t="shared" ca="1" si="111"/>
        <v>67946.41</v>
      </c>
      <c r="P1680" s="681">
        <f t="shared" ca="1" si="111"/>
        <v>66910.91</v>
      </c>
      <c r="Q1680" s="681">
        <f t="shared" ca="1" si="111"/>
        <v>0</v>
      </c>
      <c r="R1680" s="681">
        <f t="shared" ca="1" si="111"/>
        <v>0</v>
      </c>
      <c r="S1680" t="str">
        <f t="shared" si="112"/>
        <v>ASR_Financial_Report_SHP21Final</v>
      </c>
      <c r="T1680" s="960">
        <f t="shared" si="113"/>
        <v>44658</v>
      </c>
      <c r="U1680" t="str">
        <f t="shared" si="114"/>
        <v>Unaudited</v>
      </c>
    </row>
    <row r="1681" spans="1:21" x14ac:dyDescent="0.25">
      <c r="A1681" t="s">
        <v>437</v>
      </c>
      <c r="B1681" t="s">
        <v>1366</v>
      </c>
      <c r="C1681" t="s">
        <v>1367</v>
      </c>
      <c r="D1681" s="15">
        <v>1900</v>
      </c>
      <c r="E1681" s="121">
        <v>1</v>
      </c>
      <c r="F1681" t="s">
        <v>439</v>
      </c>
      <c r="G1681" s="121">
        <v>182</v>
      </c>
      <c r="H1681" t="s">
        <v>386</v>
      </c>
      <c r="I1681" t="s">
        <v>488</v>
      </c>
      <c r="J1681" t="s">
        <v>433</v>
      </c>
      <c r="K1681" t="s">
        <v>223</v>
      </c>
      <c r="L1681" s="758">
        <v>2.19</v>
      </c>
      <c r="M1681" t="s">
        <v>218</v>
      </c>
      <c r="N1681" s="681">
        <f t="shared" ca="1" si="111"/>
        <v>8.8817841970012504E-16</v>
      </c>
      <c r="O1681" s="681">
        <f t="shared" ca="1" si="111"/>
        <v>0</v>
      </c>
      <c r="P1681" s="681">
        <f t="shared" ca="1" si="111"/>
        <v>8.8817841970012504E-16</v>
      </c>
      <c r="Q1681" s="681">
        <f t="shared" ca="1" si="111"/>
        <v>0</v>
      </c>
      <c r="R1681" s="681">
        <f t="shared" ca="1" si="111"/>
        <v>0</v>
      </c>
      <c r="S1681" t="str">
        <f t="shared" si="112"/>
        <v>ASR_Financial_Report_SHP21Final</v>
      </c>
      <c r="T1681" s="960">
        <f t="shared" si="113"/>
        <v>44658</v>
      </c>
      <c r="U1681" t="str">
        <f t="shared" si="114"/>
        <v>Unaudited</v>
      </c>
    </row>
    <row r="1682" spans="1:21" x14ac:dyDescent="0.25">
      <c r="A1682" t="s">
        <v>437</v>
      </c>
      <c r="B1682" t="s">
        <v>1366</v>
      </c>
      <c r="C1682" t="s">
        <v>1367</v>
      </c>
      <c r="D1682" s="15">
        <v>1900</v>
      </c>
      <c r="E1682" s="121">
        <v>1</v>
      </c>
      <c r="F1682" t="s">
        <v>439</v>
      </c>
      <c r="G1682" s="121">
        <v>182</v>
      </c>
      <c r="H1682" t="s">
        <v>386</v>
      </c>
      <c r="I1682" t="s">
        <v>488</v>
      </c>
      <c r="J1682" t="s">
        <v>433</v>
      </c>
      <c r="K1682" t="s">
        <v>223</v>
      </c>
      <c r="L1682" s="758" t="s">
        <v>691</v>
      </c>
      <c r="M1682" t="s">
        <v>230</v>
      </c>
      <c r="N1682" s="681">
        <f t="shared" ca="1" si="111"/>
        <v>22926.95449330382</v>
      </c>
      <c r="O1682" s="681">
        <f t="shared" ca="1" si="111"/>
        <v>2327.7188708404719</v>
      </c>
      <c r="P1682" s="681">
        <f t="shared" ca="1" si="111"/>
        <v>20599.235622463348</v>
      </c>
      <c r="Q1682" s="681">
        <f t="shared" ca="1" si="111"/>
        <v>0</v>
      </c>
      <c r="R1682" s="681">
        <f t="shared" ca="1" si="111"/>
        <v>0</v>
      </c>
      <c r="S1682" t="str">
        <f t="shared" si="112"/>
        <v>ASR_Financial_Report_SHP21Final</v>
      </c>
      <c r="T1682" s="960">
        <f t="shared" si="113"/>
        <v>44658</v>
      </c>
      <c r="U1682" t="str">
        <f t="shared" si="114"/>
        <v>Unaudited</v>
      </c>
    </row>
    <row r="1683" spans="1:21" x14ac:dyDescent="0.25">
      <c r="A1683" t="s">
        <v>437</v>
      </c>
      <c r="B1683" t="s">
        <v>1366</v>
      </c>
      <c r="C1683" t="s">
        <v>1367</v>
      </c>
      <c r="D1683" s="15">
        <v>1900</v>
      </c>
      <c r="E1683" s="121">
        <v>1</v>
      </c>
      <c r="F1683" t="s">
        <v>439</v>
      </c>
      <c r="G1683" s="121">
        <v>182</v>
      </c>
      <c r="H1683" t="s">
        <v>386</v>
      </c>
      <c r="I1683" t="s">
        <v>488</v>
      </c>
      <c r="J1683" t="s">
        <v>433</v>
      </c>
      <c r="K1683" t="s">
        <v>223</v>
      </c>
      <c r="L1683" s="758">
        <v>2.21</v>
      </c>
      <c r="M1683" t="s">
        <v>466</v>
      </c>
      <c r="N1683" s="681">
        <f t="shared" ca="1" si="111"/>
        <v>-6022.3097150516096</v>
      </c>
      <c r="O1683" s="681">
        <f t="shared" ca="1" si="111"/>
        <v>-3788.3895237940296</v>
      </c>
      <c r="P1683" s="681">
        <f t="shared" ca="1" si="111"/>
        <v>-2233.92019125758</v>
      </c>
      <c r="Q1683" s="681">
        <f t="shared" ca="1" si="111"/>
        <v>0</v>
      </c>
      <c r="R1683" s="681">
        <f t="shared" ca="1" si="111"/>
        <v>0</v>
      </c>
      <c r="S1683" t="str">
        <f t="shared" si="112"/>
        <v>ASR_Financial_Report_SHP21Final</v>
      </c>
      <c r="T1683" s="960">
        <f t="shared" si="113"/>
        <v>44658</v>
      </c>
      <c r="U1683" t="str">
        <f t="shared" si="114"/>
        <v>Unaudited</v>
      </c>
    </row>
    <row r="1684" spans="1:21" x14ac:dyDescent="0.25">
      <c r="A1684" t="s">
        <v>437</v>
      </c>
      <c r="B1684" t="s">
        <v>1366</v>
      </c>
      <c r="C1684" t="s">
        <v>1367</v>
      </c>
      <c r="D1684" s="15">
        <v>1900</v>
      </c>
      <c r="E1684" s="121">
        <v>1</v>
      </c>
      <c r="F1684" t="s">
        <v>439</v>
      </c>
      <c r="G1684" s="121">
        <v>182</v>
      </c>
      <c r="H1684" t="s">
        <v>386</v>
      </c>
      <c r="I1684" t="s">
        <v>488</v>
      </c>
      <c r="J1684" t="s">
        <v>433</v>
      </c>
      <c r="K1684" t="s">
        <v>6</v>
      </c>
      <c r="L1684" s="758" t="s">
        <v>70</v>
      </c>
      <c r="M1684" t="s">
        <v>188</v>
      </c>
      <c r="N1684" s="681">
        <f t="shared" ca="1" si="111"/>
        <v>4881.5500000000011</v>
      </c>
      <c r="O1684" s="681">
        <f t="shared" ca="1" si="111"/>
        <v>2455.0800000000004</v>
      </c>
      <c r="P1684" s="681">
        <f t="shared" ca="1" si="111"/>
        <v>2426.4700000000003</v>
      </c>
      <c r="Q1684" s="681">
        <f t="shared" ca="1" si="111"/>
        <v>0</v>
      </c>
      <c r="R1684" s="681">
        <f t="shared" ca="1" si="111"/>
        <v>0</v>
      </c>
      <c r="S1684" t="str">
        <f t="shared" si="112"/>
        <v>ASR_Financial_Report_SHP21Final</v>
      </c>
      <c r="T1684" s="960">
        <f t="shared" si="113"/>
        <v>44658</v>
      </c>
      <c r="U1684" t="str">
        <f t="shared" si="114"/>
        <v>Unaudited</v>
      </c>
    </row>
    <row r="1685" spans="1:21" x14ac:dyDescent="0.25">
      <c r="A1685" t="s">
        <v>437</v>
      </c>
      <c r="B1685" t="s">
        <v>1366</v>
      </c>
      <c r="C1685" t="s">
        <v>1367</v>
      </c>
      <c r="D1685" s="15">
        <v>1900</v>
      </c>
      <c r="E1685" s="121">
        <v>1</v>
      </c>
      <c r="F1685" t="s">
        <v>439</v>
      </c>
      <c r="G1685" s="121">
        <v>182</v>
      </c>
      <c r="H1685" t="s">
        <v>386</v>
      </c>
      <c r="I1685" t="s">
        <v>488</v>
      </c>
      <c r="J1685" t="s">
        <v>433</v>
      </c>
      <c r="K1685" t="s">
        <v>6</v>
      </c>
      <c r="L1685" s="758" t="s">
        <v>71</v>
      </c>
      <c r="M1685" t="s">
        <v>231</v>
      </c>
      <c r="N1685" s="681">
        <f t="shared" ca="1" si="111"/>
        <v>0</v>
      </c>
      <c r="O1685" s="681">
        <f t="shared" ca="1" si="111"/>
        <v>0</v>
      </c>
      <c r="P1685" s="681">
        <f t="shared" ca="1" si="111"/>
        <v>0</v>
      </c>
      <c r="Q1685" s="681">
        <f t="shared" ca="1" si="111"/>
        <v>0</v>
      </c>
      <c r="R1685" s="681">
        <f t="shared" ca="1" si="111"/>
        <v>0</v>
      </c>
      <c r="S1685" t="str">
        <f t="shared" si="112"/>
        <v>ASR_Financial_Report_SHP21Final</v>
      </c>
      <c r="T1685" s="960">
        <f t="shared" si="113"/>
        <v>44658</v>
      </c>
      <c r="U1685" t="str">
        <f t="shared" si="114"/>
        <v>Unaudited</v>
      </c>
    </row>
    <row r="1686" spans="1:21" x14ac:dyDescent="0.25">
      <c r="A1686" t="s">
        <v>437</v>
      </c>
      <c r="B1686" t="s">
        <v>1366</v>
      </c>
      <c r="C1686" t="s">
        <v>1367</v>
      </c>
      <c r="D1686" s="15">
        <v>1900</v>
      </c>
      <c r="E1686" s="121">
        <v>1</v>
      </c>
      <c r="F1686" t="s">
        <v>439</v>
      </c>
      <c r="G1686" s="121">
        <v>182</v>
      </c>
      <c r="H1686" t="s">
        <v>386</v>
      </c>
      <c r="I1686" t="s">
        <v>488</v>
      </c>
      <c r="J1686" t="s">
        <v>433</v>
      </c>
      <c r="K1686" t="s">
        <v>6</v>
      </c>
      <c r="L1686" s="758" t="s">
        <v>72</v>
      </c>
      <c r="M1686" t="s">
        <v>164</v>
      </c>
      <c r="N1686" s="681">
        <f t="shared" ca="1" si="111"/>
        <v>19.949878140680966</v>
      </c>
      <c r="O1686" s="681">
        <f t="shared" ca="1" si="111"/>
        <v>14.064195632873226</v>
      </c>
      <c r="P1686" s="681">
        <f t="shared" ca="1" si="111"/>
        <v>5.8856825078077408</v>
      </c>
      <c r="Q1686" s="681">
        <f t="shared" ca="1" si="111"/>
        <v>0</v>
      </c>
      <c r="R1686" s="681">
        <f t="shared" ca="1" si="111"/>
        <v>0</v>
      </c>
      <c r="S1686" t="str">
        <f t="shared" si="112"/>
        <v>ASR_Financial_Report_SHP21Final</v>
      </c>
      <c r="T1686" s="960">
        <f t="shared" si="113"/>
        <v>44658</v>
      </c>
      <c r="U1686" t="str">
        <f t="shared" si="114"/>
        <v>Unaudited</v>
      </c>
    </row>
    <row r="1687" spans="1:21" x14ac:dyDescent="0.25">
      <c r="A1687" t="s">
        <v>437</v>
      </c>
      <c r="B1687" t="s">
        <v>1366</v>
      </c>
      <c r="C1687" t="s">
        <v>1367</v>
      </c>
      <c r="D1687" s="15">
        <v>1900</v>
      </c>
      <c r="E1687" s="121">
        <v>1</v>
      </c>
      <c r="F1687" t="s">
        <v>439</v>
      </c>
      <c r="G1687" s="121">
        <v>182</v>
      </c>
      <c r="H1687" t="s">
        <v>386</v>
      </c>
      <c r="I1687" t="s">
        <v>488</v>
      </c>
      <c r="J1687" t="s">
        <v>433</v>
      </c>
      <c r="K1687" t="s">
        <v>6</v>
      </c>
      <c r="L1687" s="758">
        <v>3.4</v>
      </c>
      <c r="M1687" t="s">
        <v>461</v>
      </c>
      <c r="N1687" s="681">
        <f t="shared" ca="1" si="111"/>
        <v>0</v>
      </c>
      <c r="O1687" s="681">
        <f t="shared" ca="1" si="111"/>
        <v>0</v>
      </c>
      <c r="P1687" s="681">
        <f t="shared" ca="1" si="111"/>
        <v>0</v>
      </c>
      <c r="Q1687" s="681">
        <f t="shared" ca="1" si="111"/>
        <v>0</v>
      </c>
      <c r="R1687" s="681">
        <f t="shared" ca="1" si="111"/>
        <v>0</v>
      </c>
      <c r="S1687" t="str">
        <f t="shared" si="112"/>
        <v>ASR_Financial_Report_SHP21Final</v>
      </c>
      <c r="T1687" s="960">
        <f t="shared" si="113"/>
        <v>44658</v>
      </c>
      <c r="U1687" t="str">
        <f t="shared" si="114"/>
        <v>Unaudited</v>
      </c>
    </row>
    <row r="1688" spans="1:21" x14ac:dyDescent="0.25">
      <c r="A1688" t="s">
        <v>437</v>
      </c>
      <c r="B1688" t="s">
        <v>1366</v>
      </c>
      <c r="C1688" t="s">
        <v>1367</v>
      </c>
      <c r="D1688" s="15">
        <v>1900</v>
      </c>
      <c r="E1688" s="121">
        <v>1</v>
      </c>
      <c r="F1688" t="s">
        <v>439</v>
      </c>
      <c r="G1688" s="121">
        <v>182</v>
      </c>
      <c r="H1688" t="s">
        <v>386</v>
      </c>
      <c r="I1688" t="s">
        <v>488</v>
      </c>
      <c r="J1688" t="s">
        <v>433</v>
      </c>
      <c r="K1688" t="s">
        <v>434</v>
      </c>
      <c r="L1688" s="758">
        <v>4.5</v>
      </c>
      <c r="M1688" t="s">
        <v>32</v>
      </c>
      <c r="N1688" s="681">
        <f t="shared" ca="1" si="111"/>
        <v>0</v>
      </c>
      <c r="O1688" s="681">
        <f t="shared" ca="1" si="111"/>
        <v>0</v>
      </c>
      <c r="P1688" s="681">
        <f t="shared" ca="1" si="111"/>
        <v>0</v>
      </c>
      <c r="Q1688" s="681">
        <f t="shared" ca="1" si="111"/>
        <v>0</v>
      </c>
      <c r="R1688" s="681">
        <f t="shared" ca="1" si="111"/>
        <v>0</v>
      </c>
      <c r="S1688" t="str">
        <f t="shared" si="112"/>
        <v>ASR_Financial_Report_SHP21Final</v>
      </c>
      <c r="T1688" s="960">
        <f t="shared" si="113"/>
        <v>44658</v>
      </c>
      <c r="U1688" t="str">
        <f t="shared" si="114"/>
        <v>Unaudited</v>
      </c>
    </row>
    <row r="1689" spans="1:21" x14ac:dyDescent="0.25">
      <c r="A1689" t="s">
        <v>437</v>
      </c>
      <c r="B1689" t="s">
        <v>1366</v>
      </c>
      <c r="C1689" t="s">
        <v>1367</v>
      </c>
      <c r="D1689" s="15">
        <v>1900</v>
      </c>
      <c r="E1689" s="121">
        <v>1</v>
      </c>
      <c r="F1689" t="s">
        <v>439</v>
      </c>
      <c r="G1689" s="121">
        <v>182</v>
      </c>
      <c r="H1689" t="s">
        <v>386</v>
      </c>
      <c r="I1689" t="s">
        <v>488</v>
      </c>
      <c r="J1689" t="s">
        <v>433</v>
      </c>
      <c r="K1689" t="s">
        <v>434</v>
      </c>
      <c r="L1689" s="758" t="s">
        <v>925</v>
      </c>
      <c r="M1689" t="s">
        <v>916</v>
      </c>
      <c r="N1689" s="681">
        <f t="shared" ca="1" si="111"/>
        <v>0</v>
      </c>
      <c r="O1689" s="681">
        <f t="shared" ca="1" si="111"/>
        <v>0</v>
      </c>
      <c r="P1689" s="681">
        <f t="shared" ca="1" si="111"/>
        <v>0</v>
      </c>
      <c r="Q1689" s="681">
        <f t="shared" ca="1" si="111"/>
        <v>0</v>
      </c>
      <c r="R1689" s="681">
        <f t="shared" ca="1" si="111"/>
        <v>0</v>
      </c>
      <c r="S1689" t="str">
        <f t="shared" si="112"/>
        <v>ASR_Financial_Report_SHP21Final</v>
      </c>
      <c r="T1689" s="960">
        <f t="shared" si="113"/>
        <v>44658</v>
      </c>
      <c r="U1689" t="str">
        <f t="shared" si="114"/>
        <v>Unaudited</v>
      </c>
    </row>
    <row r="1690" spans="1:21" x14ac:dyDescent="0.25">
      <c r="A1690" t="s">
        <v>437</v>
      </c>
      <c r="B1690" t="s">
        <v>1366</v>
      </c>
      <c r="C1690" t="s">
        <v>1367</v>
      </c>
      <c r="D1690" s="15">
        <v>1900</v>
      </c>
      <c r="E1690" s="121">
        <v>1</v>
      </c>
      <c r="F1690" t="s">
        <v>439</v>
      </c>
      <c r="G1690" s="121">
        <v>182</v>
      </c>
      <c r="H1690" t="s">
        <v>386</v>
      </c>
      <c r="I1690" t="s">
        <v>488</v>
      </c>
      <c r="J1690" t="s">
        <v>433</v>
      </c>
      <c r="K1690" t="s">
        <v>434</v>
      </c>
      <c r="L1690" s="758" t="s">
        <v>193</v>
      </c>
      <c r="M1690" t="s">
        <v>40</v>
      </c>
      <c r="N1690" s="681">
        <f t="shared" ca="1" si="111"/>
        <v>0</v>
      </c>
      <c r="O1690" s="681">
        <f t="shared" ca="1" si="111"/>
        <v>0</v>
      </c>
      <c r="P1690" s="681">
        <f t="shared" ca="1" si="111"/>
        <v>0</v>
      </c>
      <c r="Q1690" s="681">
        <f t="shared" ca="1" si="111"/>
        <v>0</v>
      </c>
      <c r="R1690" s="681">
        <f t="shared" ca="1" si="111"/>
        <v>0</v>
      </c>
      <c r="S1690" t="str">
        <f t="shared" si="112"/>
        <v>ASR_Financial_Report_SHP21Final</v>
      </c>
      <c r="T1690" s="960">
        <f t="shared" si="113"/>
        <v>44658</v>
      </c>
      <c r="U1690" t="str">
        <f t="shared" si="114"/>
        <v>Unaudited</v>
      </c>
    </row>
    <row r="1691" spans="1:21" x14ac:dyDescent="0.25">
      <c r="A1691" t="s">
        <v>437</v>
      </c>
      <c r="B1691" t="s">
        <v>1366</v>
      </c>
      <c r="C1691" t="s">
        <v>1367</v>
      </c>
      <c r="D1691" s="15">
        <v>1900</v>
      </c>
      <c r="E1691" s="121">
        <v>1</v>
      </c>
      <c r="F1691" t="s">
        <v>439</v>
      </c>
      <c r="G1691" s="121">
        <v>182</v>
      </c>
      <c r="H1691" t="s">
        <v>386</v>
      </c>
      <c r="I1691" t="s">
        <v>488</v>
      </c>
      <c r="J1691" t="s">
        <v>433</v>
      </c>
      <c r="K1691" t="s">
        <v>434</v>
      </c>
      <c r="L1691" s="758" t="s">
        <v>192</v>
      </c>
      <c r="M1691" t="s">
        <v>329</v>
      </c>
      <c r="N1691" s="681">
        <f t="shared" ca="1" si="111"/>
        <v>0</v>
      </c>
      <c r="O1691" s="681">
        <f t="shared" ca="1" si="111"/>
        <v>0</v>
      </c>
      <c r="P1691" s="681">
        <f t="shared" ca="1" si="111"/>
        <v>0</v>
      </c>
      <c r="Q1691" s="681">
        <f t="shared" ca="1" si="111"/>
        <v>0</v>
      </c>
      <c r="R1691" s="681">
        <f t="shared" ca="1" si="111"/>
        <v>0</v>
      </c>
      <c r="S1691" t="str">
        <f t="shared" si="112"/>
        <v>ASR_Financial_Report_SHP21Final</v>
      </c>
      <c r="T1691" s="960">
        <f t="shared" si="113"/>
        <v>44658</v>
      </c>
      <c r="U1691" t="str">
        <f t="shared" si="114"/>
        <v>Unaudited</v>
      </c>
    </row>
    <row r="1692" spans="1:21" x14ac:dyDescent="0.25">
      <c r="A1692" t="s">
        <v>437</v>
      </c>
      <c r="B1692" t="s">
        <v>1366</v>
      </c>
      <c r="C1692" t="s">
        <v>1367</v>
      </c>
      <c r="D1692" s="15">
        <v>1900</v>
      </c>
      <c r="E1692" s="121">
        <v>1</v>
      </c>
      <c r="F1692" t="s">
        <v>439</v>
      </c>
      <c r="G1692" s="121">
        <v>182</v>
      </c>
      <c r="H1692" t="s">
        <v>386</v>
      </c>
      <c r="I1692" t="s">
        <v>488</v>
      </c>
      <c r="J1692" t="s">
        <v>450</v>
      </c>
      <c r="K1692" t="s">
        <v>435</v>
      </c>
      <c r="L1692" s="758" t="s">
        <v>79</v>
      </c>
      <c r="M1692" t="s">
        <v>27</v>
      </c>
      <c r="N1692" s="681">
        <f t="shared" ca="1" si="111"/>
        <v>431953.68004671845</v>
      </c>
      <c r="O1692" s="681">
        <f t="shared" ca="1" si="111"/>
        <v>25400.135473112794</v>
      </c>
      <c r="P1692" s="681">
        <f t="shared" ca="1" si="111"/>
        <v>406553.54457360564</v>
      </c>
      <c r="Q1692" s="681">
        <f t="shared" ca="1" si="111"/>
        <v>0</v>
      </c>
      <c r="R1692" s="681">
        <f t="shared" ca="1" si="111"/>
        <v>0</v>
      </c>
      <c r="S1692" t="str">
        <f t="shared" si="112"/>
        <v>ASR_Financial_Report_SHP21Final</v>
      </c>
      <c r="T1692" s="960">
        <f t="shared" si="113"/>
        <v>44658</v>
      </c>
      <c r="U1692" t="str">
        <f t="shared" si="114"/>
        <v>Unaudited</v>
      </c>
    </row>
    <row r="1693" spans="1:21" x14ac:dyDescent="0.25">
      <c r="A1693" t="s">
        <v>437</v>
      </c>
      <c r="B1693" t="s">
        <v>1366</v>
      </c>
      <c r="C1693" t="s">
        <v>1367</v>
      </c>
      <c r="D1693" s="15">
        <v>1900</v>
      </c>
      <c r="E1693" s="121">
        <v>1</v>
      </c>
      <c r="F1693" t="s">
        <v>439</v>
      </c>
      <c r="G1693" s="121">
        <v>182</v>
      </c>
      <c r="H1693" t="s">
        <v>386</v>
      </c>
      <c r="I1693" t="s">
        <v>488</v>
      </c>
      <c r="J1693" t="s">
        <v>450</v>
      </c>
      <c r="K1693" t="s">
        <v>435</v>
      </c>
      <c r="L1693" s="758" t="s">
        <v>80</v>
      </c>
      <c r="M1693" t="s">
        <v>97</v>
      </c>
      <c r="N1693" s="681">
        <f t="shared" ca="1" si="111"/>
        <v>95567.554467796654</v>
      </c>
      <c r="O1693" s="681">
        <f t="shared" ca="1" si="111"/>
        <v>12868.699980158328</v>
      </c>
      <c r="P1693" s="681">
        <f t="shared" ca="1" si="111"/>
        <v>82698.854487638324</v>
      </c>
      <c r="Q1693" s="681">
        <f t="shared" ca="1" si="111"/>
        <v>0</v>
      </c>
      <c r="R1693" s="681">
        <f t="shared" ca="1" si="111"/>
        <v>0</v>
      </c>
      <c r="S1693" t="str">
        <f t="shared" si="112"/>
        <v>ASR_Financial_Report_SHP21Final</v>
      </c>
      <c r="T1693" s="960">
        <f t="shared" si="113"/>
        <v>44658</v>
      </c>
      <c r="U1693" t="str">
        <f t="shared" si="114"/>
        <v>Unaudited</v>
      </c>
    </row>
    <row r="1694" spans="1:21" x14ac:dyDescent="0.25">
      <c r="A1694" t="s">
        <v>437</v>
      </c>
      <c r="B1694" t="s">
        <v>1366</v>
      </c>
      <c r="C1694" t="s">
        <v>1367</v>
      </c>
      <c r="D1694" s="15">
        <v>1900</v>
      </c>
      <c r="E1694" s="121">
        <v>1</v>
      </c>
      <c r="F1694" t="s">
        <v>439</v>
      </c>
      <c r="G1694" s="121">
        <v>182</v>
      </c>
      <c r="H1694" t="s">
        <v>386</v>
      </c>
      <c r="I1694" t="s">
        <v>488</v>
      </c>
      <c r="J1694" t="s">
        <v>450</v>
      </c>
      <c r="K1694" t="s">
        <v>435</v>
      </c>
      <c r="L1694" s="758" t="s">
        <v>81</v>
      </c>
      <c r="M1694" t="s">
        <v>98</v>
      </c>
      <c r="N1694" s="681">
        <f t="shared" ca="1" si="111"/>
        <v>90150.619383073194</v>
      </c>
      <c r="O1694" s="681">
        <f t="shared" ca="1" si="111"/>
        <v>12623.285085918353</v>
      </c>
      <c r="P1694" s="681">
        <f t="shared" ca="1" si="111"/>
        <v>77527.334297154841</v>
      </c>
      <c r="Q1694" s="681">
        <f t="shared" ca="1" si="111"/>
        <v>0</v>
      </c>
      <c r="R1694" s="681">
        <f t="shared" ca="1" si="111"/>
        <v>0</v>
      </c>
      <c r="S1694" t="str">
        <f t="shared" si="112"/>
        <v>ASR_Financial_Report_SHP21Final</v>
      </c>
      <c r="T1694" s="960">
        <f t="shared" si="113"/>
        <v>44658</v>
      </c>
      <c r="U1694" t="str">
        <f t="shared" si="114"/>
        <v>Unaudited</v>
      </c>
    </row>
    <row r="1695" spans="1:21" x14ac:dyDescent="0.25">
      <c r="A1695" t="s">
        <v>437</v>
      </c>
      <c r="B1695" t="s">
        <v>1366</v>
      </c>
      <c r="C1695" t="s">
        <v>1367</v>
      </c>
      <c r="D1695" s="15">
        <v>1900</v>
      </c>
      <c r="E1695" s="121">
        <v>1</v>
      </c>
      <c r="F1695" t="s">
        <v>439</v>
      </c>
      <c r="G1695" s="121">
        <v>182</v>
      </c>
      <c r="H1695" t="s">
        <v>386</v>
      </c>
      <c r="I1695" t="s">
        <v>488</v>
      </c>
      <c r="J1695" t="s">
        <v>450</v>
      </c>
      <c r="K1695" t="s">
        <v>435</v>
      </c>
      <c r="L1695" s="758" t="s">
        <v>82</v>
      </c>
      <c r="M1695" t="s">
        <v>99</v>
      </c>
      <c r="N1695" s="681">
        <f t="shared" ca="1" si="111"/>
        <v>1338.7072530193209</v>
      </c>
      <c r="O1695" s="681">
        <f t="shared" ca="1" si="111"/>
        <v>187.45166053315526</v>
      </c>
      <c r="P1695" s="681">
        <f t="shared" ca="1" si="111"/>
        <v>1151.2555924861656</v>
      </c>
      <c r="Q1695" s="681">
        <f t="shared" ca="1" si="111"/>
        <v>0</v>
      </c>
      <c r="R1695" s="681">
        <f t="shared" ca="1" si="111"/>
        <v>0</v>
      </c>
      <c r="S1695" t="str">
        <f t="shared" si="112"/>
        <v>ASR_Financial_Report_SHP21Final</v>
      </c>
      <c r="T1695" s="960">
        <f t="shared" si="113"/>
        <v>44658</v>
      </c>
      <c r="U1695" t="str">
        <f t="shared" si="114"/>
        <v>Unaudited</v>
      </c>
    </row>
    <row r="1696" spans="1:21" x14ac:dyDescent="0.25">
      <c r="A1696" t="s">
        <v>437</v>
      </c>
      <c r="B1696" t="s">
        <v>1366</v>
      </c>
      <c r="C1696" t="s">
        <v>1367</v>
      </c>
      <c r="D1696" s="15">
        <v>1900</v>
      </c>
      <c r="E1696" s="121">
        <v>1</v>
      </c>
      <c r="F1696" t="s">
        <v>439</v>
      </c>
      <c r="G1696" s="121">
        <v>182</v>
      </c>
      <c r="H1696" t="s">
        <v>386</v>
      </c>
      <c r="I1696" t="s">
        <v>488</v>
      </c>
      <c r="J1696" t="s">
        <v>450</v>
      </c>
      <c r="K1696" t="s">
        <v>435</v>
      </c>
      <c r="L1696" s="758" t="s">
        <v>216</v>
      </c>
      <c r="M1696" t="s">
        <v>100</v>
      </c>
      <c r="N1696" s="681">
        <f t="shared" ca="1" si="111"/>
        <v>-3520.1218405991776</v>
      </c>
      <c r="O1696" s="681">
        <f t="shared" ca="1" si="111"/>
        <v>-492.90289778524073</v>
      </c>
      <c r="P1696" s="681">
        <f t="shared" ca="1" si="111"/>
        <v>-3027.2189428139368</v>
      </c>
      <c r="Q1696" s="681">
        <f t="shared" ca="1" si="111"/>
        <v>0</v>
      </c>
      <c r="R1696" s="681">
        <f t="shared" ca="1" si="111"/>
        <v>0</v>
      </c>
      <c r="S1696" t="str">
        <f t="shared" si="112"/>
        <v>ASR_Financial_Report_SHP21Final</v>
      </c>
      <c r="T1696" s="960">
        <f t="shared" si="113"/>
        <v>44658</v>
      </c>
      <c r="U1696" t="str">
        <f t="shared" si="114"/>
        <v>Unaudited</v>
      </c>
    </row>
    <row r="1697" spans="1:21" x14ac:dyDescent="0.25">
      <c r="A1697" t="s">
        <v>437</v>
      </c>
      <c r="B1697" t="s">
        <v>1366</v>
      </c>
      <c r="C1697" t="s">
        <v>1367</v>
      </c>
      <c r="D1697" s="15">
        <v>1900</v>
      </c>
      <c r="E1697" s="121">
        <v>1</v>
      </c>
      <c r="F1697" t="s">
        <v>439</v>
      </c>
      <c r="G1697" s="121">
        <v>182</v>
      </c>
      <c r="H1697" t="s">
        <v>386</v>
      </c>
      <c r="I1697" t="s">
        <v>488</v>
      </c>
      <c r="J1697" t="s">
        <v>450</v>
      </c>
      <c r="K1697" t="s">
        <v>435</v>
      </c>
      <c r="L1697" s="758" t="s">
        <v>215</v>
      </c>
      <c r="M1697" t="s">
        <v>28</v>
      </c>
      <c r="N1697" s="681">
        <f t="shared" ca="1" si="111"/>
        <v>26.501918676330916</v>
      </c>
      <c r="O1697" s="681">
        <f t="shared" ca="1" si="111"/>
        <v>3.7109148785056831</v>
      </c>
      <c r="P1697" s="681">
        <f t="shared" ca="1" si="111"/>
        <v>22.791003797825233</v>
      </c>
      <c r="Q1697" s="681">
        <f t="shared" ca="1" si="111"/>
        <v>0</v>
      </c>
      <c r="R1697" s="681">
        <f t="shared" ca="1" si="111"/>
        <v>0</v>
      </c>
      <c r="S1697" t="str">
        <f t="shared" si="112"/>
        <v>ASR_Financial_Report_SHP21Final</v>
      </c>
      <c r="T1697" s="960">
        <f t="shared" si="113"/>
        <v>44658</v>
      </c>
      <c r="U1697" t="str">
        <f t="shared" si="114"/>
        <v>Unaudited</v>
      </c>
    </row>
    <row r="1698" spans="1:21" x14ac:dyDescent="0.25">
      <c r="A1698" t="s">
        <v>437</v>
      </c>
      <c r="B1698" t="s">
        <v>1366</v>
      </c>
      <c r="C1698" t="s">
        <v>1367</v>
      </c>
      <c r="D1698" s="15">
        <v>1900</v>
      </c>
      <c r="E1698" s="121">
        <v>1</v>
      </c>
      <c r="F1698" t="s">
        <v>439</v>
      </c>
      <c r="G1698" s="121">
        <v>182</v>
      </c>
      <c r="H1698" t="s">
        <v>386</v>
      </c>
      <c r="I1698" t="s">
        <v>488</v>
      </c>
      <c r="J1698" t="s">
        <v>436</v>
      </c>
      <c r="K1698" t="s">
        <v>436</v>
      </c>
      <c r="L1698" s="758" t="s">
        <v>84</v>
      </c>
      <c r="M1698" t="s">
        <v>327</v>
      </c>
      <c r="N1698" s="681">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681">
        <f t="shared" ca="1" si="115"/>
        <v>0</v>
      </c>
      <c r="P1698" s="681">
        <f t="shared" ca="1" si="115"/>
        <v>0</v>
      </c>
      <c r="Q1698" s="681">
        <f t="shared" ca="1" si="115"/>
        <v>0</v>
      </c>
      <c r="R1698" s="681">
        <f t="shared" ca="1" si="115"/>
        <v>0</v>
      </c>
      <c r="S1698" t="str">
        <f t="shared" si="112"/>
        <v>ASR_Financial_Report_SHP21Final</v>
      </c>
      <c r="T1698" s="960">
        <f t="shared" si="113"/>
        <v>44658</v>
      </c>
      <c r="U1698" t="str">
        <f t="shared" si="114"/>
        <v>Unaudited</v>
      </c>
    </row>
    <row r="1699" spans="1:21" x14ac:dyDescent="0.25">
      <c r="A1699" t="s">
        <v>437</v>
      </c>
      <c r="B1699" t="s">
        <v>1366</v>
      </c>
      <c r="C1699" t="s">
        <v>1367</v>
      </c>
      <c r="D1699" s="15">
        <v>1900</v>
      </c>
      <c r="E1699" s="121">
        <v>1</v>
      </c>
      <c r="F1699" t="s">
        <v>439</v>
      </c>
      <c r="G1699" s="121">
        <v>182</v>
      </c>
      <c r="H1699" t="s">
        <v>386</v>
      </c>
      <c r="I1699" t="s">
        <v>488</v>
      </c>
      <c r="J1699" t="s">
        <v>436</v>
      </c>
      <c r="K1699" t="s">
        <v>436</v>
      </c>
      <c r="L1699" s="758" t="s">
        <v>85</v>
      </c>
      <c r="M1699" t="s">
        <v>325</v>
      </c>
      <c r="N1699" s="681">
        <f t="shared" ca="1" si="115"/>
        <v>0</v>
      </c>
      <c r="O1699" s="681">
        <f t="shared" ca="1" si="115"/>
        <v>0</v>
      </c>
      <c r="P1699" s="681">
        <f t="shared" ca="1" si="115"/>
        <v>0</v>
      </c>
      <c r="Q1699" s="681">
        <f t="shared" ca="1" si="115"/>
        <v>0</v>
      </c>
      <c r="R1699" s="681">
        <f t="shared" ca="1" si="115"/>
        <v>0</v>
      </c>
      <c r="S1699" t="str">
        <f t="shared" si="112"/>
        <v>ASR_Financial_Report_SHP21Final</v>
      </c>
      <c r="T1699" s="960">
        <f t="shared" si="113"/>
        <v>44658</v>
      </c>
      <c r="U1699" t="str">
        <f t="shared" si="114"/>
        <v>Unaudited</v>
      </c>
    </row>
    <row r="1700" spans="1:21" x14ac:dyDescent="0.25">
      <c r="A1700" t="s">
        <v>437</v>
      </c>
      <c r="B1700" t="s">
        <v>1366</v>
      </c>
      <c r="C1700" t="s">
        <v>1367</v>
      </c>
      <c r="D1700" s="15">
        <v>1900</v>
      </c>
      <c r="E1700" s="121">
        <v>1</v>
      </c>
      <c r="F1700" t="s">
        <v>439</v>
      </c>
      <c r="G1700" s="121">
        <v>182</v>
      </c>
      <c r="H1700" t="s">
        <v>386</v>
      </c>
      <c r="I1700" t="s">
        <v>488</v>
      </c>
      <c r="J1700" t="s">
        <v>436</v>
      </c>
      <c r="K1700" t="s">
        <v>436</v>
      </c>
      <c r="L1700" s="758" t="s">
        <v>86</v>
      </c>
      <c r="M1700" t="s">
        <v>494</v>
      </c>
      <c r="N1700" s="681">
        <f t="shared" ca="1" si="115"/>
        <v>0</v>
      </c>
      <c r="O1700" s="681">
        <f t="shared" ca="1" si="115"/>
        <v>0</v>
      </c>
      <c r="P1700" s="681">
        <f t="shared" ca="1" si="115"/>
        <v>0</v>
      </c>
      <c r="Q1700" s="681">
        <f t="shared" ca="1" si="115"/>
        <v>0</v>
      </c>
      <c r="R1700" s="681">
        <f t="shared" ca="1" si="115"/>
        <v>0</v>
      </c>
      <c r="S1700" t="str">
        <f t="shared" si="112"/>
        <v>ASR_Financial_Report_SHP21Final</v>
      </c>
      <c r="T1700" s="960">
        <f t="shared" si="113"/>
        <v>44658</v>
      </c>
      <c r="U1700" t="str">
        <f t="shared" si="114"/>
        <v>Unaudited</v>
      </c>
    </row>
    <row r="1701" spans="1:21" x14ac:dyDescent="0.25">
      <c r="A1701" t="s">
        <v>437</v>
      </c>
      <c r="B1701" t="s">
        <v>1366</v>
      </c>
      <c r="C1701" t="s">
        <v>1367</v>
      </c>
      <c r="D1701" s="15">
        <v>1900</v>
      </c>
      <c r="E1701" s="121">
        <v>1</v>
      </c>
      <c r="F1701" t="s">
        <v>439</v>
      </c>
      <c r="G1701" s="121">
        <v>182</v>
      </c>
      <c r="H1701" t="s">
        <v>386</v>
      </c>
      <c r="I1701" t="s">
        <v>488</v>
      </c>
      <c r="J1701" t="s">
        <v>436</v>
      </c>
      <c r="K1701" t="s">
        <v>436</v>
      </c>
      <c r="L1701" s="758" t="s">
        <v>87</v>
      </c>
      <c r="M1701" t="s">
        <v>495</v>
      </c>
      <c r="N1701" s="681">
        <f t="shared" ca="1" si="115"/>
        <v>0</v>
      </c>
      <c r="O1701" s="681">
        <f t="shared" ca="1" si="115"/>
        <v>0</v>
      </c>
      <c r="P1701" s="681">
        <f t="shared" ca="1" si="115"/>
        <v>0</v>
      </c>
      <c r="Q1701" s="681">
        <f t="shared" ca="1" si="115"/>
        <v>0</v>
      </c>
      <c r="R1701" s="681">
        <f t="shared" ca="1" si="115"/>
        <v>0</v>
      </c>
      <c r="S1701" t="str">
        <f t="shared" si="112"/>
        <v>ASR_Financial_Report_SHP21Final</v>
      </c>
      <c r="T1701" s="960">
        <f t="shared" si="113"/>
        <v>44658</v>
      </c>
      <c r="U1701" t="str">
        <f t="shared" si="114"/>
        <v>Unaudited</v>
      </c>
    </row>
    <row r="1702" spans="1:21" x14ac:dyDescent="0.25">
      <c r="A1702" t="s">
        <v>437</v>
      </c>
      <c r="B1702" t="s">
        <v>1366</v>
      </c>
      <c r="C1702" t="s">
        <v>1367</v>
      </c>
      <c r="D1702" s="15">
        <v>1900</v>
      </c>
      <c r="E1702" s="121">
        <v>1</v>
      </c>
      <c r="F1702" t="s">
        <v>439</v>
      </c>
      <c r="G1702" s="121">
        <v>182</v>
      </c>
      <c r="H1702" t="s">
        <v>386</v>
      </c>
      <c r="I1702" t="s">
        <v>488</v>
      </c>
      <c r="J1702" t="s">
        <v>436</v>
      </c>
      <c r="K1702" t="s">
        <v>436</v>
      </c>
      <c r="L1702" s="758" t="s">
        <v>213</v>
      </c>
      <c r="M1702" t="s">
        <v>496</v>
      </c>
      <c r="N1702" s="681">
        <f t="shared" ca="1" si="115"/>
        <v>0</v>
      </c>
      <c r="O1702" s="681">
        <f t="shared" ca="1" si="115"/>
        <v>0</v>
      </c>
      <c r="P1702" s="681">
        <f t="shared" ca="1" si="115"/>
        <v>0</v>
      </c>
      <c r="Q1702" s="681">
        <f t="shared" ca="1" si="115"/>
        <v>0</v>
      </c>
      <c r="R1702" s="681">
        <f t="shared" ca="1" si="115"/>
        <v>0</v>
      </c>
      <c r="S1702" t="str">
        <f t="shared" si="112"/>
        <v>ASR_Financial_Report_SHP21Final</v>
      </c>
      <c r="T1702" s="960">
        <f t="shared" si="113"/>
        <v>44658</v>
      </c>
      <c r="U1702" t="str">
        <f t="shared" si="114"/>
        <v>Unaudited</v>
      </c>
    </row>
    <row r="1703" spans="1:21" x14ac:dyDescent="0.25">
      <c r="A1703" t="s">
        <v>437</v>
      </c>
      <c r="B1703" t="s">
        <v>1366</v>
      </c>
      <c r="C1703" t="s">
        <v>1367</v>
      </c>
      <c r="D1703" s="15">
        <v>1900</v>
      </c>
      <c r="E1703" s="121">
        <v>1</v>
      </c>
      <c r="F1703" t="s">
        <v>439</v>
      </c>
      <c r="G1703" s="121">
        <v>182</v>
      </c>
      <c r="H1703" t="s">
        <v>386</v>
      </c>
      <c r="I1703" t="s">
        <v>489</v>
      </c>
      <c r="J1703" t="s">
        <v>26</v>
      </c>
      <c r="K1703" t="s">
        <v>26</v>
      </c>
      <c r="L1703" s="758" t="s">
        <v>204</v>
      </c>
      <c r="M1703" t="s">
        <v>26</v>
      </c>
      <c r="N1703" s="681">
        <f t="shared" ca="1" si="115"/>
        <v>83309.053442558565</v>
      </c>
      <c r="O1703" s="681">
        <f t="shared" ca="1" si="115"/>
        <v>0</v>
      </c>
      <c r="P1703" s="681">
        <f t="shared" ca="1" si="115"/>
        <v>0</v>
      </c>
      <c r="Q1703" s="681">
        <f t="shared" ca="1" si="115"/>
        <v>0</v>
      </c>
      <c r="R1703" s="681">
        <f t="shared" ca="1" si="115"/>
        <v>0</v>
      </c>
      <c r="S1703" t="str">
        <f t="shared" si="112"/>
        <v>ASR_Financial_Report_SHP21Final</v>
      </c>
      <c r="T1703" s="960">
        <f t="shared" si="113"/>
        <v>44658</v>
      </c>
      <c r="U1703" t="str">
        <f t="shared" si="114"/>
        <v>Unaudited</v>
      </c>
    </row>
    <row r="1704" spans="1:21" x14ac:dyDescent="0.25">
      <c r="A1704" t="s">
        <v>437</v>
      </c>
      <c r="B1704" t="s">
        <v>1366</v>
      </c>
      <c r="C1704" t="s">
        <v>1367</v>
      </c>
      <c r="D1704" s="15">
        <v>1900</v>
      </c>
      <c r="E1704" s="121">
        <v>1</v>
      </c>
      <c r="F1704" t="s">
        <v>440</v>
      </c>
      <c r="G1704" s="121">
        <v>274</v>
      </c>
      <c r="H1704" t="s">
        <v>386</v>
      </c>
      <c r="I1704" t="s">
        <v>432</v>
      </c>
      <c r="J1704" t="s">
        <v>432</v>
      </c>
      <c r="K1704" t="s">
        <v>432</v>
      </c>
      <c r="M1704" t="s">
        <v>432</v>
      </c>
      <c r="N1704" s="681">
        <f t="shared" ca="1" si="115"/>
        <v>3395</v>
      </c>
      <c r="O1704" s="681">
        <f t="shared" ca="1" si="115"/>
        <v>1711</v>
      </c>
      <c r="P1704" s="681">
        <f t="shared" ca="1" si="115"/>
        <v>1684</v>
      </c>
      <c r="Q1704" s="681">
        <f t="shared" ca="1" si="115"/>
        <v>0</v>
      </c>
      <c r="R1704" s="681">
        <f t="shared" ca="1" si="115"/>
        <v>0</v>
      </c>
      <c r="S1704" t="str">
        <f t="shared" si="112"/>
        <v>ASR_Financial_Report_SHP21Final</v>
      </c>
      <c r="T1704" s="960">
        <f t="shared" si="113"/>
        <v>44658</v>
      </c>
      <c r="U1704" t="str">
        <f t="shared" si="114"/>
        <v>Unaudited</v>
      </c>
    </row>
    <row r="1705" spans="1:21" x14ac:dyDescent="0.25">
      <c r="A1705" t="s">
        <v>437</v>
      </c>
      <c r="B1705" t="s">
        <v>1366</v>
      </c>
      <c r="C1705" t="s">
        <v>1367</v>
      </c>
      <c r="D1705" s="15">
        <v>1900</v>
      </c>
      <c r="E1705" s="121">
        <v>1</v>
      </c>
      <c r="F1705" t="s">
        <v>440</v>
      </c>
      <c r="G1705" s="121">
        <v>274</v>
      </c>
      <c r="H1705" t="s">
        <v>386</v>
      </c>
      <c r="I1705" t="s">
        <v>487</v>
      </c>
      <c r="J1705" t="s">
        <v>12</v>
      </c>
      <c r="K1705" t="s">
        <v>12</v>
      </c>
      <c r="L1705" s="758">
        <v>1.1000000000000001</v>
      </c>
      <c r="M1705" t="s">
        <v>12</v>
      </c>
      <c r="N1705" s="681">
        <f t="shared" ca="1" si="115"/>
        <v>12416354.07</v>
      </c>
      <c r="O1705" s="681">
        <f t="shared" ca="1" si="115"/>
        <v>0</v>
      </c>
      <c r="P1705" s="681">
        <f t="shared" ca="1" si="115"/>
        <v>0</v>
      </c>
      <c r="Q1705" s="681">
        <f t="shared" ca="1" si="115"/>
        <v>0</v>
      </c>
      <c r="R1705" s="681">
        <f t="shared" ca="1" si="115"/>
        <v>0</v>
      </c>
      <c r="S1705" t="str">
        <f t="shared" si="112"/>
        <v>ASR_Financial_Report_SHP21Final</v>
      </c>
      <c r="T1705" s="960">
        <f t="shared" si="113"/>
        <v>44658</v>
      </c>
      <c r="U1705" t="str">
        <f t="shared" si="114"/>
        <v>Unaudited</v>
      </c>
    </row>
    <row r="1706" spans="1:21" x14ac:dyDescent="0.25">
      <c r="A1706" t="s">
        <v>437</v>
      </c>
      <c r="B1706" t="s">
        <v>1366</v>
      </c>
      <c r="C1706" t="s">
        <v>1367</v>
      </c>
      <c r="D1706" s="15">
        <v>1900</v>
      </c>
      <c r="E1706" s="121">
        <v>1</v>
      </c>
      <c r="F1706" t="s">
        <v>440</v>
      </c>
      <c r="G1706" s="121">
        <v>274</v>
      </c>
      <c r="H1706" t="s">
        <v>386</v>
      </c>
      <c r="I1706" t="s">
        <v>487</v>
      </c>
      <c r="J1706" t="s">
        <v>12</v>
      </c>
      <c r="K1706" t="s">
        <v>222</v>
      </c>
      <c r="L1706" s="758">
        <v>1.2</v>
      </c>
      <c r="M1706" t="s">
        <v>222</v>
      </c>
      <c r="N1706" s="681">
        <f t="shared" ca="1" si="115"/>
        <v>4389.8213038868344</v>
      </c>
      <c r="O1706" s="681">
        <f t="shared" ca="1" si="115"/>
        <v>0</v>
      </c>
      <c r="P1706" s="681">
        <f t="shared" ca="1" si="115"/>
        <v>0</v>
      </c>
      <c r="Q1706" s="681">
        <f t="shared" ca="1" si="115"/>
        <v>0</v>
      </c>
      <c r="R1706" s="681">
        <f t="shared" ca="1" si="115"/>
        <v>0</v>
      </c>
      <c r="S1706" t="str">
        <f t="shared" si="112"/>
        <v>ASR_Financial_Report_SHP21Final</v>
      </c>
      <c r="T1706" s="960">
        <f t="shared" si="113"/>
        <v>44658</v>
      </c>
      <c r="U1706" t="str">
        <f t="shared" si="114"/>
        <v>Unaudited</v>
      </c>
    </row>
    <row r="1707" spans="1:21" x14ac:dyDescent="0.25">
      <c r="A1707" t="s">
        <v>437</v>
      </c>
      <c r="B1707" t="s">
        <v>1366</v>
      </c>
      <c r="C1707" t="s">
        <v>1367</v>
      </c>
      <c r="D1707" s="15">
        <v>1900</v>
      </c>
      <c r="E1707" s="121">
        <v>1</v>
      </c>
      <c r="F1707" t="s">
        <v>440</v>
      </c>
      <c r="G1707" s="121">
        <v>274</v>
      </c>
      <c r="H1707" t="s">
        <v>386</v>
      </c>
      <c r="I1707" t="s">
        <v>487</v>
      </c>
      <c r="J1707" t="s">
        <v>12</v>
      </c>
      <c r="K1707" t="s">
        <v>1304</v>
      </c>
      <c r="L1707" s="758" t="s">
        <v>1300</v>
      </c>
      <c r="M1707" t="s">
        <v>1304</v>
      </c>
      <c r="N1707" s="681">
        <f t="shared" ca="1" si="115"/>
        <v>25140.537500000002</v>
      </c>
      <c r="O1707" s="681">
        <f t="shared" ca="1" si="115"/>
        <v>0</v>
      </c>
      <c r="P1707" s="681">
        <f t="shared" ca="1" si="115"/>
        <v>0</v>
      </c>
      <c r="Q1707" s="681">
        <f t="shared" ca="1" si="115"/>
        <v>0</v>
      </c>
      <c r="R1707" s="681">
        <f t="shared" ca="1" si="115"/>
        <v>0</v>
      </c>
      <c r="S1707" t="str">
        <f t="shared" si="112"/>
        <v>ASR_Financial_Report_SHP21Final</v>
      </c>
      <c r="T1707" s="960">
        <f t="shared" si="113"/>
        <v>44658</v>
      </c>
      <c r="U1707" t="str">
        <f t="shared" si="114"/>
        <v>Unaudited</v>
      </c>
    </row>
    <row r="1708" spans="1:21" x14ac:dyDescent="0.25">
      <c r="A1708" t="s">
        <v>437</v>
      </c>
      <c r="B1708" t="s">
        <v>1366</v>
      </c>
      <c r="C1708" t="s">
        <v>1367</v>
      </c>
      <c r="D1708" s="15">
        <v>1900</v>
      </c>
      <c r="E1708" s="121">
        <v>1</v>
      </c>
      <c r="F1708" t="s">
        <v>440</v>
      </c>
      <c r="G1708" s="121">
        <v>274</v>
      </c>
      <c r="H1708" t="s">
        <v>386</v>
      </c>
      <c r="I1708" t="s">
        <v>487</v>
      </c>
      <c r="J1708" t="s">
        <v>12</v>
      </c>
      <c r="K1708" t="s">
        <v>1306</v>
      </c>
      <c r="L1708" s="758" t="s">
        <v>1305</v>
      </c>
      <c r="M1708" t="s">
        <v>1306</v>
      </c>
      <c r="N1708" s="681">
        <f t="shared" ca="1" si="115"/>
        <v>-56278.914919468574</v>
      </c>
      <c r="O1708" s="681">
        <f t="shared" ca="1" si="115"/>
        <v>0</v>
      </c>
      <c r="P1708" s="681">
        <f t="shared" ca="1" si="115"/>
        <v>0</v>
      </c>
      <c r="Q1708" s="681">
        <f t="shared" ca="1" si="115"/>
        <v>0</v>
      </c>
      <c r="R1708" s="681">
        <f t="shared" ca="1" si="115"/>
        <v>0</v>
      </c>
      <c r="S1708" t="str">
        <f t="shared" si="112"/>
        <v>ASR_Financial_Report_SHP21Final</v>
      </c>
      <c r="T1708" s="960">
        <f t="shared" si="113"/>
        <v>44658</v>
      </c>
      <c r="U1708" t="str">
        <f t="shared" si="114"/>
        <v>Unaudited</v>
      </c>
    </row>
    <row r="1709" spans="1:21" x14ac:dyDescent="0.25">
      <c r="A1709" t="s">
        <v>437</v>
      </c>
      <c r="B1709" t="s">
        <v>1366</v>
      </c>
      <c r="C1709" t="s">
        <v>1367</v>
      </c>
      <c r="D1709" s="15">
        <v>1900</v>
      </c>
      <c r="E1709" s="121">
        <v>1</v>
      </c>
      <c r="F1709" t="s">
        <v>440</v>
      </c>
      <c r="G1709" s="121">
        <v>274</v>
      </c>
      <c r="H1709" t="s">
        <v>386</v>
      </c>
      <c r="I1709" t="s">
        <v>487</v>
      </c>
      <c r="J1709" t="s">
        <v>13</v>
      </c>
      <c r="K1709" t="s">
        <v>13</v>
      </c>
      <c r="L1709" s="758" t="s">
        <v>63</v>
      </c>
      <c r="M1709" t="s">
        <v>13</v>
      </c>
      <c r="N1709" s="681">
        <f t="shared" ca="1" si="115"/>
        <v>0</v>
      </c>
      <c r="O1709" s="681">
        <f t="shared" ca="1" si="115"/>
        <v>0</v>
      </c>
      <c r="P1709" s="681">
        <f t="shared" ca="1" si="115"/>
        <v>0</v>
      </c>
      <c r="Q1709" s="681">
        <f t="shared" ca="1" si="115"/>
        <v>0</v>
      </c>
      <c r="R1709" s="681">
        <f t="shared" ca="1" si="115"/>
        <v>0</v>
      </c>
      <c r="S1709" t="str">
        <f t="shared" si="112"/>
        <v>ASR_Financial_Report_SHP21Final</v>
      </c>
      <c r="T1709" s="960">
        <f t="shared" si="113"/>
        <v>44658</v>
      </c>
      <c r="U1709" t="str">
        <f t="shared" si="114"/>
        <v>Unaudited</v>
      </c>
    </row>
    <row r="1710" spans="1:21" x14ac:dyDescent="0.25">
      <c r="A1710" t="s">
        <v>437</v>
      </c>
      <c r="B1710" t="s">
        <v>1366</v>
      </c>
      <c r="C1710" t="s">
        <v>1367</v>
      </c>
      <c r="D1710" s="15">
        <v>1900</v>
      </c>
      <c r="E1710" s="121">
        <v>1</v>
      </c>
      <c r="F1710" t="s">
        <v>440</v>
      </c>
      <c r="G1710" s="121">
        <v>274</v>
      </c>
      <c r="H1710" t="s">
        <v>386</v>
      </c>
      <c r="I1710" t="s">
        <v>488</v>
      </c>
      <c r="J1710" t="s">
        <v>433</v>
      </c>
      <c r="K1710" t="s">
        <v>777</v>
      </c>
      <c r="L1710" s="758">
        <v>2.1</v>
      </c>
      <c r="M1710" t="s">
        <v>712</v>
      </c>
      <c r="N1710" s="681">
        <f t="shared" ca="1" si="115"/>
        <v>38594</v>
      </c>
      <c r="O1710" s="681">
        <f t="shared" ca="1" si="115"/>
        <v>32536</v>
      </c>
      <c r="P1710" s="681">
        <f t="shared" ca="1" si="115"/>
        <v>6058</v>
      </c>
      <c r="Q1710" s="681">
        <f t="shared" ca="1" si="115"/>
        <v>0</v>
      </c>
      <c r="R1710" s="681">
        <f t="shared" ca="1" si="115"/>
        <v>0</v>
      </c>
      <c r="S1710" t="str">
        <f t="shared" si="112"/>
        <v>ASR_Financial_Report_SHP21Final</v>
      </c>
      <c r="T1710" s="960">
        <f t="shared" si="113"/>
        <v>44658</v>
      </c>
      <c r="U1710" t="str">
        <f t="shared" si="114"/>
        <v>Unaudited</v>
      </c>
    </row>
    <row r="1711" spans="1:21" x14ac:dyDescent="0.25">
      <c r="A1711" t="s">
        <v>437</v>
      </c>
      <c r="B1711" t="s">
        <v>1366</v>
      </c>
      <c r="C1711" t="s">
        <v>1367</v>
      </c>
      <c r="D1711" s="15">
        <v>1900</v>
      </c>
      <c r="E1711" s="121">
        <v>1</v>
      </c>
      <c r="F1711" t="s">
        <v>440</v>
      </c>
      <c r="G1711" s="121">
        <v>274</v>
      </c>
      <c r="H1711" t="s">
        <v>386</v>
      </c>
      <c r="I1711" t="s">
        <v>488</v>
      </c>
      <c r="J1711" t="s">
        <v>433</v>
      </c>
      <c r="K1711" t="s">
        <v>777</v>
      </c>
      <c r="L1711" s="758">
        <v>2.2000000000000002</v>
      </c>
      <c r="M1711" t="s">
        <v>713</v>
      </c>
      <c r="N1711" s="681">
        <f t="shared" ca="1" si="115"/>
        <v>82</v>
      </c>
      <c r="O1711" s="681">
        <f t="shared" ca="1" si="115"/>
        <v>55</v>
      </c>
      <c r="P1711" s="681">
        <f t="shared" ca="1" si="115"/>
        <v>27</v>
      </c>
      <c r="Q1711" s="681">
        <f t="shared" ca="1" si="115"/>
        <v>0</v>
      </c>
      <c r="R1711" s="681">
        <f t="shared" ca="1" si="115"/>
        <v>0</v>
      </c>
      <c r="S1711" t="str">
        <f t="shared" si="112"/>
        <v>ASR_Financial_Report_SHP21Final</v>
      </c>
      <c r="T1711" s="960">
        <f t="shared" si="113"/>
        <v>44658</v>
      </c>
      <c r="U1711" t="str">
        <f t="shared" si="114"/>
        <v>Unaudited</v>
      </c>
    </row>
    <row r="1712" spans="1:21" x14ac:dyDescent="0.25">
      <c r="A1712" t="s">
        <v>437</v>
      </c>
      <c r="B1712" t="s">
        <v>1366</v>
      </c>
      <c r="C1712" t="s">
        <v>1367</v>
      </c>
      <c r="D1712" s="15">
        <v>1900</v>
      </c>
      <c r="E1712" s="121">
        <v>1</v>
      </c>
      <c r="F1712" t="s">
        <v>440</v>
      </c>
      <c r="G1712" s="121">
        <v>274</v>
      </c>
      <c r="H1712" t="s">
        <v>386</v>
      </c>
      <c r="I1712" t="s">
        <v>488</v>
      </c>
      <c r="J1712" t="s">
        <v>433</v>
      </c>
      <c r="K1712" t="s">
        <v>777</v>
      </c>
      <c r="L1712" s="758">
        <v>2.2999999999999998</v>
      </c>
      <c r="M1712" t="s">
        <v>714</v>
      </c>
      <c r="N1712" s="681">
        <f t="shared" ca="1" si="115"/>
        <v>7513190.0099999998</v>
      </c>
      <c r="O1712" s="681">
        <f t="shared" ca="1" si="115"/>
        <v>6284399.25</v>
      </c>
      <c r="P1712" s="681">
        <f t="shared" ca="1" si="115"/>
        <v>1228790.76</v>
      </c>
      <c r="Q1712" s="681">
        <f t="shared" ca="1" si="115"/>
        <v>0</v>
      </c>
      <c r="R1712" s="681">
        <f t="shared" ca="1" si="115"/>
        <v>0</v>
      </c>
      <c r="S1712" t="str">
        <f t="shared" si="112"/>
        <v>ASR_Financial_Report_SHP21Final</v>
      </c>
      <c r="T1712" s="960">
        <f t="shared" si="113"/>
        <v>44658</v>
      </c>
      <c r="U1712" t="str">
        <f t="shared" si="114"/>
        <v>Unaudited</v>
      </c>
    </row>
    <row r="1713" spans="1:21" x14ac:dyDescent="0.25">
      <c r="A1713" t="s">
        <v>437</v>
      </c>
      <c r="B1713" t="s">
        <v>1366</v>
      </c>
      <c r="C1713" t="s">
        <v>1367</v>
      </c>
      <c r="D1713" s="15">
        <v>1900</v>
      </c>
      <c r="E1713" s="121">
        <v>1</v>
      </c>
      <c r="F1713" t="s">
        <v>440</v>
      </c>
      <c r="G1713" s="121">
        <v>274</v>
      </c>
      <c r="H1713" t="s">
        <v>386</v>
      </c>
      <c r="I1713" t="s">
        <v>488</v>
      </c>
      <c r="J1713" t="s">
        <v>433</v>
      </c>
      <c r="K1713" t="s">
        <v>777</v>
      </c>
      <c r="L1713" s="758">
        <v>2.4</v>
      </c>
      <c r="M1713" t="s">
        <v>715</v>
      </c>
      <c r="N1713" s="681">
        <f t="shared" ca="1" si="115"/>
        <v>3584.1200000000003</v>
      </c>
      <c r="O1713" s="681">
        <f t="shared" ca="1" si="115"/>
        <v>3584.1200000000008</v>
      </c>
      <c r="P1713" s="681">
        <f t="shared" ca="1" si="115"/>
        <v>-4.5474735088646402E-13</v>
      </c>
      <c r="Q1713" s="681">
        <f t="shared" ca="1" si="115"/>
        <v>0</v>
      </c>
      <c r="R1713" s="681">
        <f t="shared" ca="1" si="115"/>
        <v>0</v>
      </c>
      <c r="S1713" t="str">
        <f t="shared" si="112"/>
        <v>ASR_Financial_Report_SHP21Final</v>
      </c>
      <c r="T1713" s="960">
        <f t="shared" si="113"/>
        <v>44658</v>
      </c>
      <c r="U1713" t="str">
        <f t="shared" si="114"/>
        <v>Unaudited</v>
      </c>
    </row>
    <row r="1714" spans="1:21" x14ac:dyDescent="0.25">
      <c r="A1714" t="s">
        <v>437</v>
      </c>
      <c r="B1714" t="s">
        <v>1366</v>
      </c>
      <c r="C1714" t="s">
        <v>1367</v>
      </c>
      <c r="D1714" s="15">
        <v>1900</v>
      </c>
      <c r="E1714" s="121">
        <v>1</v>
      </c>
      <c r="F1714" t="s">
        <v>440</v>
      </c>
      <c r="G1714" s="121">
        <v>274</v>
      </c>
      <c r="H1714" t="s">
        <v>386</v>
      </c>
      <c r="I1714" t="s">
        <v>488</v>
      </c>
      <c r="J1714" t="s">
        <v>433</v>
      </c>
      <c r="K1714" t="s">
        <v>777</v>
      </c>
      <c r="L1714" s="758">
        <v>2.5</v>
      </c>
      <c r="M1714" t="s">
        <v>757</v>
      </c>
      <c r="N1714" s="681">
        <f t="shared" ca="1" si="115"/>
        <v>4666</v>
      </c>
      <c r="O1714" s="681">
        <f t="shared" ca="1" si="115"/>
        <v>3607</v>
      </c>
      <c r="P1714" s="681">
        <f t="shared" ca="1" si="115"/>
        <v>1059</v>
      </c>
      <c r="Q1714" s="681">
        <f t="shared" ca="1" si="115"/>
        <v>0</v>
      </c>
      <c r="R1714" s="681">
        <f t="shared" ca="1" si="115"/>
        <v>0</v>
      </c>
      <c r="S1714" t="str">
        <f t="shared" si="112"/>
        <v>ASR_Financial_Report_SHP21Final</v>
      </c>
      <c r="T1714" s="960">
        <f t="shared" si="113"/>
        <v>44658</v>
      </c>
      <c r="U1714" t="str">
        <f t="shared" si="114"/>
        <v>Unaudited</v>
      </c>
    </row>
    <row r="1715" spans="1:21" x14ac:dyDescent="0.25">
      <c r="A1715" t="s">
        <v>437</v>
      </c>
      <c r="B1715" t="s">
        <v>1366</v>
      </c>
      <c r="C1715" t="s">
        <v>1367</v>
      </c>
      <c r="D1715" s="15">
        <v>1900</v>
      </c>
      <c r="E1715" s="121">
        <v>1</v>
      </c>
      <c r="F1715" t="s">
        <v>440</v>
      </c>
      <c r="G1715" s="121">
        <v>274</v>
      </c>
      <c r="H1715" t="s">
        <v>386</v>
      </c>
      <c r="I1715" t="s">
        <v>488</v>
      </c>
      <c r="J1715" t="s">
        <v>433</v>
      </c>
      <c r="K1715" t="s">
        <v>777</v>
      </c>
      <c r="L1715" s="758">
        <v>2.6</v>
      </c>
      <c r="M1715" t="s">
        <v>186</v>
      </c>
      <c r="N1715" s="681">
        <f t="shared" ca="1" si="115"/>
        <v>901446.77</v>
      </c>
      <c r="O1715" s="681">
        <f t="shared" ca="1" si="115"/>
        <v>686821.01</v>
      </c>
      <c r="P1715" s="681">
        <f t="shared" ca="1" si="115"/>
        <v>214625.76</v>
      </c>
      <c r="Q1715" s="681">
        <f t="shared" ca="1" si="115"/>
        <v>0</v>
      </c>
      <c r="R1715" s="681">
        <f t="shared" ca="1" si="115"/>
        <v>0</v>
      </c>
      <c r="S1715" t="str">
        <f t="shared" si="112"/>
        <v>ASR_Financial_Report_SHP21Final</v>
      </c>
      <c r="T1715" s="960">
        <f t="shared" si="113"/>
        <v>44658</v>
      </c>
      <c r="U1715" t="str">
        <f t="shared" si="114"/>
        <v>Unaudited</v>
      </c>
    </row>
    <row r="1716" spans="1:21" x14ac:dyDescent="0.25">
      <c r="A1716" t="s">
        <v>437</v>
      </c>
      <c r="B1716" t="s">
        <v>1366</v>
      </c>
      <c r="C1716" t="s">
        <v>1367</v>
      </c>
      <c r="D1716" s="15">
        <v>1900</v>
      </c>
      <c r="E1716" s="121">
        <v>1</v>
      </c>
      <c r="F1716" t="s">
        <v>440</v>
      </c>
      <c r="G1716" s="121">
        <v>274</v>
      </c>
      <c r="H1716" t="s">
        <v>386</v>
      </c>
      <c r="I1716" t="s">
        <v>488</v>
      </c>
      <c r="J1716" t="s">
        <v>433</v>
      </c>
      <c r="K1716" t="s">
        <v>777</v>
      </c>
      <c r="L1716" s="758">
        <v>2.7</v>
      </c>
      <c r="M1716" t="s">
        <v>778</v>
      </c>
      <c r="N1716" s="681">
        <f t="shared" ca="1" si="115"/>
        <v>129129.10311167481</v>
      </c>
      <c r="O1716" s="681">
        <f t="shared" ca="1" si="115"/>
        <v>106909.72198865683</v>
      </c>
      <c r="P1716" s="681">
        <f t="shared" ca="1" si="115"/>
        <v>22219.381123017971</v>
      </c>
      <c r="Q1716" s="681">
        <f t="shared" ca="1" si="115"/>
        <v>0</v>
      </c>
      <c r="R1716" s="681">
        <f t="shared" ca="1" si="115"/>
        <v>0</v>
      </c>
      <c r="S1716" t="str">
        <f t="shared" si="112"/>
        <v>ASR_Financial_Report_SHP21Final</v>
      </c>
      <c r="T1716" s="960">
        <f t="shared" si="113"/>
        <v>44658</v>
      </c>
      <c r="U1716" t="str">
        <f t="shared" si="114"/>
        <v>Unaudited</v>
      </c>
    </row>
    <row r="1717" spans="1:21" x14ac:dyDescent="0.25">
      <c r="A1717" t="s">
        <v>437</v>
      </c>
      <c r="B1717" t="s">
        <v>1366</v>
      </c>
      <c r="C1717" t="s">
        <v>1367</v>
      </c>
      <c r="D1717" s="15">
        <v>1900</v>
      </c>
      <c r="E1717" s="121">
        <v>1</v>
      </c>
      <c r="F1717" t="s">
        <v>440</v>
      </c>
      <c r="G1717" s="121">
        <v>274</v>
      </c>
      <c r="H1717" t="s">
        <v>386</v>
      </c>
      <c r="I1717" t="s">
        <v>488</v>
      </c>
      <c r="J1717" t="s">
        <v>433</v>
      </c>
      <c r="K1717" t="s">
        <v>777</v>
      </c>
      <c r="L1717" s="758">
        <v>2.8</v>
      </c>
      <c r="M1717" t="s">
        <v>779</v>
      </c>
      <c r="N1717" s="681">
        <f t="shared" ca="1" si="115"/>
        <v>0</v>
      </c>
      <c r="O1717" s="681">
        <f t="shared" ca="1" si="115"/>
        <v>0</v>
      </c>
      <c r="P1717" s="681">
        <f t="shared" ca="1" si="115"/>
        <v>0</v>
      </c>
      <c r="Q1717" s="681">
        <f t="shared" ca="1" si="115"/>
        <v>0</v>
      </c>
      <c r="R1717" s="681">
        <f t="shared" ca="1" si="115"/>
        <v>0</v>
      </c>
      <c r="S1717" t="str">
        <f t="shared" si="112"/>
        <v>ASR_Financial_Report_SHP21Final</v>
      </c>
      <c r="T1717" s="960">
        <f t="shared" si="113"/>
        <v>44658</v>
      </c>
      <c r="U1717" t="str">
        <f t="shared" si="114"/>
        <v>Unaudited</v>
      </c>
    </row>
    <row r="1718" spans="1:21" x14ac:dyDescent="0.25">
      <c r="A1718" t="s">
        <v>437</v>
      </c>
      <c r="B1718" t="s">
        <v>1366</v>
      </c>
      <c r="C1718" t="s">
        <v>1367</v>
      </c>
      <c r="D1718" s="15">
        <v>1900</v>
      </c>
      <c r="E1718" s="121">
        <v>1</v>
      </c>
      <c r="F1718" t="s">
        <v>440</v>
      </c>
      <c r="G1718" s="121">
        <v>274</v>
      </c>
      <c r="H1718" t="s">
        <v>386</v>
      </c>
      <c r="I1718" t="s">
        <v>488</v>
      </c>
      <c r="J1718" t="s">
        <v>433</v>
      </c>
      <c r="K1718" t="s">
        <v>777</v>
      </c>
      <c r="L1718" s="758">
        <v>2.9</v>
      </c>
      <c r="M1718" t="s">
        <v>760</v>
      </c>
      <c r="N1718" s="681">
        <f t="shared" ca="1" si="115"/>
        <v>0</v>
      </c>
      <c r="O1718" s="681">
        <f t="shared" ca="1" si="115"/>
        <v>0</v>
      </c>
      <c r="P1718" s="681">
        <f t="shared" ca="1" si="115"/>
        <v>0</v>
      </c>
      <c r="Q1718" s="681">
        <f t="shared" ca="1" si="115"/>
        <v>0</v>
      </c>
      <c r="R1718" s="681">
        <f t="shared" ca="1" si="115"/>
        <v>0</v>
      </c>
      <c r="S1718" t="str">
        <f t="shared" si="112"/>
        <v>ASR_Financial_Report_SHP21Final</v>
      </c>
      <c r="T1718" s="960">
        <f t="shared" si="113"/>
        <v>44658</v>
      </c>
      <c r="U1718" t="str">
        <f t="shared" si="114"/>
        <v>Unaudited</v>
      </c>
    </row>
    <row r="1719" spans="1:21" x14ac:dyDescent="0.25">
      <c r="A1719" t="s">
        <v>437</v>
      </c>
      <c r="B1719" t="s">
        <v>1366</v>
      </c>
      <c r="C1719" t="s">
        <v>1367</v>
      </c>
      <c r="D1719" s="15">
        <v>1900</v>
      </c>
      <c r="E1719" s="121">
        <v>1</v>
      </c>
      <c r="F1719" t="s">
        <v>440</v>
      </c>
      <c r="G1719" s="121">
        <v>274</v>
      </c>
      <c r="H1719" t="s">
        <v>386</v>
      </c>
      <c r="I1719" t="s">
        <v>488</v>
      </c>
      <c r="J1719" t="s">
        <v>433</v>
      </c>
      <c r="K1719" t="s">
        <v>223</v>
      </c>
      <c r="L1719" s="758">
        <v>2.11</v>
      </c>
      <c r="M1719" t="s">
        <v>228</v>
      </c>
      <c r="N1719" s="681">
        <f t="shared" ca="1" si="115"/>
        <v>859173.38</v>
      </c>
      <c r="O1719" s="681">
        <f t="shared" ca="1" si="115"/>
        <v>88755.25</v>
      </c>
      <c r="P1719" s="681">
        <f t="shared" ca="1" si="115"/>
        <v>770418.13</v>
      </c>
      <c r="Q1719" s="681">
        <f t="shared" ca="1" si="115"/>
        <v>0</v>
      </c>
      <c r="R1719" s="681">
        <f t="shared" ca="1" si="115"/>
        <v>0</v>
      </c>
      <c r="S1719" t="str">
        <f t="shared" si="112"/>
        <v>ASR_Financial_Report_SHP21Final</v>
      </c>
      <c r="T1719" s="960">
        <f t="shared" si="113"/>
        <v>44658</v>
      </c>
      <c r="U1719" t="str">
        <f t="shared" si="114"/>
        <v>Unaudited</v>
      </c>
    </row>
    <row r="1720" spans="1:21" x14ac:dyDescent="0.25">
      <c r="A1720" t="s">
        <v>437</v>
      </c>
      <c r="B1720" t="s">
        <v>1366</v>
      </c>
      <c r="C1720" t="s">
        <v>1367</v>
      </c>
      <c r="D1720" s="15">
        <v>1900</v>
      </c>
      <c r="E1720" s="121">
        <v>1</v>
      </c>
      <c r="F1720" t="s">
        <v>440</v>
      </c>
      <c r="G1720" s="121">
        <v>274</v>
      </c>
      <c r="H1720" t="s">
        <v>386</v>
      </c>
      <c r="I1720" t="s">
        <v>488</v>
      </c>
      <c r="J1720" t="s">
        <v>433</v>
      </c>
      <c r="K1720" t="s">
        <v>223</v>
      </c>
      <c r="L1720" s="758">
        <v>2.12</v>
      </c>
      <c r="M1720" t="s">
        <v>552</v>
      </c>
      <c r="N1720" s="681">
        <f t="shared" ca="1" si="115"/>
        <v>1737836.21</v>
      </c>
      <c r="O1720" s="681">
        <f t="shared" ca="1" si="115"/>
        <v>77440.180000000008</v>
      </c>
      <c r="P1720" s="681">
        <f t="shared" ca="1" si="115"/>
        <v>1660396.03</v>
      </c>
      <c r="Q1720" s="681">
        <f t="shared" ca="1" si="115"/>
        <v>0</v>
      </c>
      <c r="R1720" s="681">
        <f t="shared" ca="1" si="115"/>
        <v>0</v>
      </c>
      <c r="S1720" t="str">
        <f t="shared" si="112"/>
        <v>ASR_Financial_Report_SHP21Final</v>
      </c>
      <c r="T1720" s="960">
        <f t="shared" si="113"/>
        <v>44658</v>
      </c>
      <c r="U1720" t="str">
        <f t="shared" si="114"/>
        <v>Unaudited</v>
      </c>
    </row>
    <row r="1721" spans="1:21" x14ac:dyDescent="0.25">
      <c r="A1721" t="s">
        <v>437</v>
      </c>
      <c r="B1721" t="s">
        <v>1366</v>
      </c>
      <c r="C1721" t="s">
        <v>1367</v>
      </c>
      <c r="D1721" s="15">
        <v>1900</v>
      </c>
      <c r="E1721" s="121">
        <v>1</v>
      </c>
      <c r="F1721" t="s">
        <v>440</v>
      </c>
      <c r="G1721" s="121">
        <v>274</v>
      </c>
      <c r="H1721" t="s">
        <v>386</v>
      </c>
      <c r="I1721" t="s">
        <v>488</v>
      </c>
      <c r="J1721" t="s">
        <v>433</v>
      </c>
      <c r="K1721" t="s">
        <v>223</v>
      </c>
      <c r="L1721" s="758">
        <v>2.13</v>
      </c>
      <c r="M1721" t="s">
        <v>229</v>
      </c>
      <c r="N1721" s="681">
        <f t="shared" ca="1" si="115"/>
        <v>101393.28</v>
      </c>
      <c r="O1721" s="681">
        <f t="shared" ca="1" si="115"/>
        <v>15070.6</v>
      </c>
      <c r="P1721" s="681">
        <f t="shared" ca="1" si="115"/>
        <v>86322.68</v>
      </c>
      <c r="Q1721" s="681">
        <f t="shared" ca="1" si="115"/>
        <v>0</v>
      </c>
      <c r="R1721" s="681">
        <f t="shared" ca="1" si="115"/>
        <v>0</v>
      </c>
      <c r="S1721" t="str">
        <f t="shared" si="112"/>
        <v>ASR_Financial_Report_SHP21Final</v>
      </c>
      <c r="T1721" s="960">
        <f t="shared" si="113"/>
        <v>44658</v>
      </c>
      <c r="U1721" t="str">
        <f t="shared" si="114"/>
        <v>Unaudited</v>
      </c>
    </row>
    <row r="1722" spans="1:21" x14ac:dyDescent="0.25">
      <c r="A1722" t="s">
        <v>437</v>
      </c>
      <c r="B1722" t="s">
        <v>1366</v>
      </c>
      <c r="C1722" t="s">
        <v>1367</v>
      </c>
      <c r="D1722" s="15">
        <v>1900</v>
      </c>
      <c r="E1722" s="121">
        <v>1</v>
      </c>
      <c r="F1722" t="s">
        <v>440</v>
      </c>
      <c r="G1722" s="121">
        <v>274</v>
      </c>
      <c r="H1722" t="s">
        <v>386</v>
      </c>
      <c r="I1722" t="s">
        <v>488</v>
      </c>
      <c r="J1722" t="s">
        <v>433</v>
      </c>
      <c r="K1722" t="s">
        <v>223</v>
      </c>
      <c r="L1722" s="758">
        <v>2.14</v>
      </c>
      <c r="M1722" t="s">
        <v>556</v>
      </c>
      <c r="N1722" s="681">
        <f t="shared" ca="1" si="115"/>
        <v>83764.149999999703</v>
      </c>
      <c r="O1722" s="681">
        <f t="shared" ca="1" si="115"/>
        <v>66562.129999999699</v>
      </c>
      <c r="P1722" s="681">
        <f t="shared" ca="1" si="115"/>
        <v>17202.019999999997</v>
      </c>
      <c r="Q1722" s="681">
        <f t="shared" ca="1" si="115"/>
        <v>0</v>
      </c>
      <c r="R1722" s="681">
        <f t="shared" ca="1" si="115"/>
        <v>0</v>
      </c>
      <c r="S1722" t="str">
        <f t="shared" si="112"/>
        <v>ASR_Financial_Report_SHP21Final</v>
      </c>
      <c r="T1722" s="960">
        <f t="shared" si="113"/>
        <v>44658</v>
      </c>
      <c r="U1722" t="str">
        <f t="shared" si="114"/>
        <v>Unaudited</v>
      </c>
    </row>
    <row r="1723" spans="1:21" x14ac:dyDescent="0.25">
      <c r="A1723" t="s">
        <v>437</v>
      </c>
      <c r="B1723" t="s">
        <v>1366</v>
      </c>
      <c r="C1723" t="s">
        <v>1367</v>
      </c>
      <c r="D1723" s="15">
        <v>1900</v>
      </c>
      <c r="E1723" s="121">
        <v>1</v>
      </c>
      <c r="F1723" t="s">
        <v>440</v>
      </c>
      <c r="G1723" s="121">
        <v>274</v>
      </c>
      <c r="H1723" t="s">
        <v>386</v>
      </c>
      <c r="I1723" t="s">
        <v>488</v>
      </c>
      <c r="J1723" t="s">
        <v>433</v>
      </c>
      <c r="K1723" t="s">
        <v>223</v>
      </c>
      <c r="L1723" s="758">
        <v>2.15</v>
      </c>
      <c r="M1723" t="s">
        <v>20</v>
      </c>
      <c r="N1723" s="681">
        <f t="shared" ca="1" si="115"/>
        <v>20871.400000000001</v>
      </c>
      <c r="O1723" s="681">
        <f t="shared" ca="1" si="115"/>
        <v>4560.17</v>
      </c>
      <c r="P1723" s="681">
        <f t="shared" ca="1" si="115"/>
        <v>16311.23</v>
      </c>
      <c r="Q1723" s="681">
        <f t="shared" ca="1" si="115"/>
        <v>0</v>
      </c>
      <c r="R1723" s="681">
        <f t="shared" ca="1" si="115"/>
        <v>0</v>
      </c>
      <c r="S1723" t="str">
        <f t="shared" si="112"/>
        <v>ASR_Financial_Report_SHP21Final</v>
      </c>
      <c r="T1723" s="960">
        <f t="shared" si="113"/>
        <v>44658</v>
      </c>
      <c r="U1723" t="str">
        <f t="shared" si="114"/>
        <v>Unaudited</v>
      </c>
    </row>
    <row r="1724" spans="1:21" x14ac:dyDescent="0.25">
      <c r="A1724" t="s">
        <v>437</v>
      </c>
      <c r="B1724" t="s">
        <v>1366</v>
      </c>
      <c r="C1724" t="s">
        <v>1367</v>
      </c>
      <c r="D1724" s="15">
        <v>1900</v>
      </c>
      <c r="E1724" s="121">
        <v>1</v>
      </c>
      <c r="F1724" t="s">
        <v>440</v>
      </c>
      <c r="G1724" s="121">
        <v>274</v>
      </c>
      <c r="H1724" t="s">
        <v>386</v>
      </c>
      <c r="I1724" t="s">
        <v>488</v>
      </c>
      <c r="J1724" t="s">
        <v>433</v>
      </c>
      <c r="K1724" t="s">
        <v>223</v>
      </c>
      <c r="L1724" s="758">
        <v>2.16</v>
      </c>
      <c r="M1724" t="s">
        <v>780</v>
      </c>
      <c r="N1724" s="681">
        <f t="shared" ca="1" si="115"/>
        <v>188018.19040084843</v>
      </c>
      <c r="O1724" s="681">
        <f t="shared" ca="1" si="115"/>
        <v>65044.260721415303</v>
      </c>
      <c r="P1724" s="681">
        <f t="shared" ca="1" si="115"/>
        <v>122973.92967943312</v>
      </c>
      <c r="Q1724" s="681">
        <f t="shared" ca="1" si="115"/>
        <v>0</v>
      </c>
      <c r="R1724" s="681">
        <f t="shared" ca="1" si="115"/>
        <v>0</v>
      </c>
      <c r="S1724" t="str">
        <f t="shared" si="112"/>
        <v>ASR_Financial_Report_SHP21Final</v>
      </c>
      <c r="T1724" s="960">
        <f t="shared" si="113"/>
        <v>44658</v>
      </c>
      <c r="U1724" t="str">
        <f t="shared" si="114"/>
        <v>Unaudited</v>
      </c>
    </row>
    <row r="1725" spans="1:21" x14ac:dyDescent="0.25">
      <c r="A1725" t="s">
        <v>437</v>
      </c>
      <c r="B1725" t="s">
        <v>1366</v>
      </c>
      <c r="C1725" t="s">
        <v>1367</v>
      </c>
      <c r="D1725" s="15">
        <v>1900</v>
      </c>
      <c r="E1725" s="121">
        <v>1</v>
      </c>
      <c r="F1725" t="s">
        <v>440</v>
      </c>
      <c r="G1725" s="121">
        <v>274</v>
      </c>
      <c r="H1725" t="s">
        <v>386</v>
      </c>
      <c r="I1725" t="s">
        <v>488</v>
      </c>
      <c r="J1725" t="s">
        <v>433</v>
      </c>
      <c r="K1725" t="s">
        <v>223</v>
      </c>
      <c r="L1725" s="758">
        <v>2.17</v>
      </c>
      <c r="M1725" t="s">
        <v>1033</v>
      </c>
      <c r="N1725" s="681">
        <f t="shared" ca="1" si="115"/>
        <v>0</v>
      </c>
      <c r="O1725" s="681">
        <f t="shared" ca="1" si="115"/>
        <v>0</v>
      </c>
      <c r="P1725" s="681">
        <f t="shared" ca="1" si="115"/>
        <v>0</v>
      </c>
      <c r="Q1725" s="681">
        <f t="shared" ca="1" si="115"/>
        <v>0</v>
      </c>
      <c r="R1725" s="681">
        <f t="shared" ca="1" si="115"/>
        <v>0</v>
      </c>
      <c r="S1725" t="str">
        <f t="shared" si="112"/>
        <v>ASR_Financial_Report_SHP21Final</v>
      </c>
      <c r="T1725" s="960">
        <f t="shared" si="113"/>
        <v>44658</v>
      </c>
      <c r="U1725" t="str">
        <f t="shared" si="114"/>
        <v>Unaudited</v>
      </c>
    </row>
    <row r="1726" spans="1:21" x14ac:dyDescent="0.25">
      <c r="A1726" t="s">
        <v>437</v>
      </c>
      <c r="B1726" t="s">
        <v>1366</v>
      </c>
      <c r="C1726" t="s">
        <v>1367</v>
      </c>
      <c r="D1726" s="15">
        <v>1900</v>
      </c>
      <c r="E1726" s="121">
        <v>1</v>
      </c>
      <c r="F1726" t="s">
        <v>440</v>
      </c>
      <c r="G1726" s="121">
        <v>274</v>
      </c>
      <c r="H1726" t="s">
        <v>386</v>
      </c>
      <c r="I1726" t="s">
        <v>488</v>
      </c>
      <c r="J1726" t="s">
        <v>433</v>
      </c>
      <c r="K1726" t="s">
        <v>223</v>
      </c>
      <c r="L1726" s="758">
        <v>2.1800000000000002</v>
      </c>
      <c r="M1726" t="s">
        <v>648</v>
      </c>
      <c r="N1726" s="681">
        <f t="shared" ca="1" si="115"/>
        <v>165447.24999999988</v>
      </c>
      <c r="O1726" s="681">
        <f t="shared" ca="1" si="115"/>
        <v>91210.82</v>
      </c>
      <c r="P1726" s="681">
        <f t="shared" ca="1" si="115"/>
        <v>74236.429999999891</v>
      </c>
      <c r="Q1726" s="681">
        <f t="shared" ca="1" si="115"/>
        <v>0</v>
      </c>
      <c r="R1726" s="681">
        <f t="shared" ca="1" si="115"/>
        <v>0</v>
      </c>
      <c r="S1726" t="str">
        <f t="shared" si="112"/>
        <v>ASR_Financial_Report_SHP21Final</v>
      </c>
      <c r="T1726" s="960">
        <f t="shared" si="113"/>
        <v>44658</v>
      </c>
      <c r="U1726" t="str">
        <f t="shared" si="114"/>
        <v>Unaudited</v>
      </c>
    </row>
    <row r="1727" spans="1:21" x14ac:dyDescent="0.25">
      <c r="A1727" t="s">
        <v>437</v>
      </c>
      <c r="B1727" t="s">
        <v>1366</v>
      </c>
      <c r="C1727" t="s">
        <v>1367</v>
      </c>
      <c r="D1727" s="15">
        <v>1900</v>
      </c>
      <c r="E1727" s="121">
        <v>1</v>
      </c>
      <c r="F1727" t="s">
        <v>440</v>
      </c>
      <c r="G1727" s="121">
        <v>274</v>
      </c>
      <c r="H1727" t="s">
        <v>386</v>
      </c>
      <c r="I1727" t="s">
        <v>488</v>
      </c>
      <c r="J1727" t="s">
        <v>433</v>
      </c>
      <c r="K1727" t="s">
        <v>223</v>
      </c>
      <c r="L1727" s="758">
        <v>2.19</v>
      </c>
      <c r="M1727" t="s">
        <v>218</v>
      </c>
      <c r="N1727" s="681">
        <f t="shared" ca="1" si="115"/>
        <v>-8.8817841970012504E-16</v>
      </c>
      <c r="O1727" s="681">
        <f t="shared" ca="1" si="115"/>
        <v>0</v>
      </c>
      <c r="P1727" s="681">
        <f t="shared" ca="1" si="115"/>
        <v>-8.8817841970012504E-16</v>
      </c>
      <c r="Q1727" s="681">
        <f t="shared" ca="1" si="115"/>
        <v>0</v>
      </c>
      <c r="R1727" s="681">
        <f t="shared" ca="1" si="115"/>
        <v>0</v>
      </c>
      <c r="S1727" t="str">
        <f t="shared" si="112"/>
        <v>ASR_Financial_Report_SHP21Final</v>
      </c>
      <c r="T1727" s="960">
        <f t="shared" si="113"/>
        <v>44658</v>
      </c>
      <c r="U1727" t="str">
        <f t="shared" si="114"/>
        <v>Unaudited</v>
      </c>
    </row>
    <row r="1728" spans="1:21" x14ac:dyDescent="0.25">
      <c r="A1728" t="s">
        <v>437</v>
      </c>
      <c r="B1728" t="s">
        <v>1366</v>
      </c>
      <c r="C1728" t="s">
        <v>1367</v>
      </c>
      <c r="D1728" s="15">
        <v>1900</v>
      </c>
      <c r="E1728" s="121">
        <v>1</v>
      </c>
      <c r="F1728" t="s">
        <v>440</v>
      </c>
      <c r="G1728" s="121">
        <v>274</v>
      </c>
      <c r="H1728" t="s">
        <v>386</v>
      </c>
      <c r="I1728" t="s">
        <v>488</v>
      </c>
      <c r="J1728" t="s">
        <v>433</v>
      </c>
      <c r="K1728" t="s">
        <v>223</v>
      </c>
      <c r="L1728" s="758" t="s">
        <v>691</v>
      </c>
      <c r="M1728" t="s">
        <v>230</v>
      </c>
      <c r="N1728" s="681">
        <f t="shared" ca="1" si="115"/>
        <v>43051.021133574395</v>
      </c>
      <c r="O1728" s="681">
        <f t="shared" ca="1" si="115"/>
        <v>5385.842625280412</v>
      </c>
      <c r="P1728" s="681">
        <f t="shared" ca="1" si="115"/>
        <v>37665.178508293982</v>
      </c>
      <c r="Q1728" s="681">
        <f t="shared" ca="1" si="115"/>
        <v>0</v>
      </c>
      <c r="R1728" s="681">
        <f t="shared" ca="1" si="115"/>
        <v>0</v>
      </c>
      <c r="S1728" t="str">
        <f t="shared" si="112"/>
        <v>ASR_Financial_Report_SHP21Final</v>
      </c>
      <c r="T1728" s="960">
        <f t="shared" si="113"/>
        <v>44658</v>
      </c>
      <c r="U1728" t="str">
        <f t="shared" si="114"/>
        <v>Unaudited</v>
      </c>
    </row>
    <row r="1729" spans="1:21" x14ac:dyDescent="0.25">
      <c r="A1729" t="s">
        <v>437</v>
      </c>
      <c r="B1729" t="s">
        <v>1366</v>
      </c>
      <c r="C1729" t="s">
        <v>1367</v>
      </c>
      <c r="D1729" s="15">
        <v>1900</v>
      </c>
      <c r="E1729" s="121">
        <v>1</v>
      </c>
      <c r="F1729" t="s">
        <v>440</v>
      </c>
      <c r="G1729" s="121">
        <v>274</v>
      </c>
      <c r="H1729" t="s">
        <v>386</v>
      </c>
      <c r="I1729" t="s">
        <v>488</v>
      </c>
      <c r="J1729" t="s">
        <v>433</v>
      </c>
      <c r="K1729" t="s">
        <v>223</v>
      </c>
      <c r="L1729" s="758">
        <v>2.21</v>
      </c>
      <c r="M1729" t="s">
        <v>466</v>
      </c>
      <c r="N1729" s="681">
        <f t="shared" ca="1" si="115"/>
        <v>-2248.1941581109991</v>
      </c>
      <c r="O1729" s="681">
        <f t="shared" ca="1" si="115"/>
        <v>-1402.2682947962101</v>
      </c>
      <c r="P1729" s="681">
        <f t="shared" ca="1" si="115"/>
        <v>-845.92586331478901</v>
      </c>
      <c r="Q1729" s="681">
        <f t="shared" ca="1" si="115"/>
        <v>0</v>
      </c>
      <c r="R1729" s="681">
        <f t="shared" ca="1" si="115"/>
        <v>0</v>
      </c>
      <c r="S1729" t="str">
        <f t="shared" si="112"/>
        <v>ASR_Financial_Report_SHP21Final</v>
      </c>
      <c r="T1729" s="960">
        <f t="shared" si="113"/>
        <v>44658</v>
      </c>
      <c r="U1729" t="str">
        <f t="shared" si="114"/>
        <v>Unaudited</v>
      </c>
    </row>
    <row r="1730" spans="1:21" x14ac:dyDescent="0.25">
      <c r="A1730" t="s">
        <v>437</v>
      </c>
      <c r="B1730" t="s">
        <v>1366</v>
      </c>
      <c r="C1730" t="s">
        <v>1367</v>
      </c>
      <c r="D1730" s="15">
        <v>1900</v>
      </c>
      <c r="E1730" s="121">
        <v>1</v>
      </c>
      <c r="F1730" t="s">
        <v>440</v>
      </c>
      <c r="G1730" s="121">
        <v>274</v>
      </c>
      <c r="H1730" t="s">
        <v>386</v>
      </c>
      <c r="I1730" t="s">
        <v>488</v>
      </c>
      <c r="J1730" t="s">
        <v>433</v>
      </c>
      <c r="K1730" t="s">
        <v>6</v>
      </c>
      <c r="L1730" s="758" t="s">
        <v>70</v>
      </c>
      <c r="M1730" t="s">
        <v>188</v>
      </c>
      <c r="N1730" s="681">
        <f t="shared" ca="1" si="115"/>
        <v>6822.42</v>
      </c>
      <c r="O1730" s="681">
        <f t="shared" ca="1" si="115"/>
        <v>4761.5</v>
      </c>
      <c r="P1730" s="681">
        <f t="shared" ca="1" si="115"/>
        <v>2060.92</v>
      </c>
      <c r="Q1730" s="681">
        <f t="shared" ca="1" si="115"/>
        <v>0</v>
      </c>
      <c r="R1730" s="681">
        <f t="shared" ca="1" si="115"/>
        <v>0</v>
      </c>
      <c r="S1730" t="str">
        <f t="shared" ref="S1730:S1793" si="116">file_name</f>
        <v>ASR_Financial_Report_SHP21Final</v>
      </c>
      <c r="T1730" s="960">
        <f t="shared" ref="T1730:T1793" si="117">file_date</f>
        <v>44658</v>
      </c>
      <c r="U1730" t="str">
        <f t="shared" ref="U1730:U1793" si="118">status</f>
        <v>Unaudited</v>
      </c>
    </row>
    <row r="1731" spans="1:21" x14ac:dyDescent="0.25">
      <c r="A1731" t="s">
        <v>437</v>
      </c>
      <c r="B1731" t="s">
        <v>1366</v>
      </c>
      <c r="C1731" t="s">
        <v>1367</v>
      </c>
      <c r="D1731" s="15">
        <v>1900</v>
      </c>
      <c r="E1731" s="121">
        <v>1</v>
      </c>
      <c r="F1731" t="s">
        <v>440</v>
      </c>
      <c r="G1731" s="121">
        <v>274</v>
      </c>
      <c r="H1731" t="s">
        <v>386</v>
      </c>
      <c r="I1731" t="s">
        <v>488</v>
      </c>
      <c r="J1731" t="s">
        <v>433</v>
      </c>
      <c r="K1731" t="s">
        <v>6</v>
      </c>
      <c r="L1731" s="758" t="s">
        <v>71</v>
      </c>
      <c r="M1731" t="s">
        <v>231</v>
      </c>
      <c r="N1731" s="681">
        <f t="shared" ca="1" si="115"/>
        <v>0</v>
      </c>
      <c r="O1731" s="681">
        <f t="shared" ca="1" si="115"/>
        <v>0</v>
      </c>
      <c r="P1731" s="681">
        <f t="shared" ca="1" si="115"/>
        <v>0</v>
      </c>
      <c r="Q1731" s="681">
        <f t="shared" ca="1" si="115"/>
        <v>0</v>
      </c>
      <c r="R1731" s="681">
        <f t="shared" ca="1" si="115"/>
        <v>0</v>
      </c>
      <c r="S1731" t="str">
        <f t="shared" si="116"/>
        <v>ASR_Financial_Report_SHP21Final</v>
      </c>
      <c r="T1731" s="960">
        <f t="shared" si="117"/>
        <v>44658</v>
      </c>
      <c r="U1731" t="str">
        <f t="shared" si="118"/>
        <v>Unaudited</v>
      </c>
    </row>
    <row r="1732" spans="1:21" x14ac:dyDescent="0.25">
      <c r="A1732" t="s">
        <v>437</v>
      </c>
      <c r="B1732" t="s">
        <v>1366</v>
      </c>
      <c r="C1732" t="s">
        <v>1367</v>
      </c>
      <c r="D1732" s="15">
        <v>1900</v>
      </c>
      <c r="E1732" s="121">
        <v>1</v>
      </c>
      <c r="F1732" t="s">
        <v>440</v>
      </c>
      <c r="G1732" s="121">
        <v>274</v>
      </c>
      <c r="H1732" t="s">
        <v>386</v>
      </c>
      <c r="I1732" t="s">
        <v>488</v>
      </c>
      <c r="J1732" t="s">
        <v>433</v>
      </c>
      <c r="K1732" t="s">
        <v>6</v>
      </c>
      <c r="L1732" s="758" t="s">
        <v>72</v>
      </c>
      <c r="M1732" t="s">
        <v>164</v>
      </c>
      <c r="N1732" s="681">
        <f t="shared" ca="1" si="115"/>
        <v>66.909687773302608</v>
      </c>
      <c r="O1732" s="681">
        <f t="shared" ca="1" si="115"/>
        <v>58.261565350128599</v>
      </c>
      <c r="P1732" s="681">
        <f t="shared" ca="1" si="115"/>
        <v>8.6481224231740121</v>
      </c>
      <c r="Q1732" s="681">
        <f t="shared" ca="1" si="115"/>
        <v>0</v>
      </c>
      <c r="R1732" s="681">
        <f t="shared" ca="1" si="115"/>
        <v>0</v>
      </c>
      <c r="S1732" t="str">
        <f t="shared" si="116"/>
        <v>ASR_Financial_Report_SHP21Final</v>
      </c>
      <c r="T1732" s="960">
        <f t="shared" si="117"/>
        <v>44658</v>
      </c>
      <c r="U1732" t="str">
        <f t="shared" si="118"/>
        <v>Unaudited</v>
      </c>
    </row>
    <row r="1733" spans="1:21" x14ac:dyDescent="0.25">
      <c r="A1733" t="s">
        <v>437</v>
      </c>
      <c r="B1733" t="s">
        <v>1366</v>
      </c>
      <c r="C1733" t="s">
        <v>1367</v>
      </c>
      <c r="D1733" s="15">
        <v>1900</v>
      </c>
      <c r="E1733" s="121">
        <v>1</v>
      </c>
      <c r="F1733" t="s">
        <v>440</v>
      </c>
      <c r="G1733" s="121">
        <v>274</v>
      </c>
      <c r="H1733" t="s">
        <v>386</v>
      </c>
      <c r="I1733" t="s">
        <v>488</v>
      </c>
      <c r="J1733" t="s">
        <v>433</v>
      </c>
      <c r="K1733" t="s">
        <v>6</v>
      </c>
      <c r="L1733" s="758">
        <v>3.4</v>
      </c>
      <c r="M1733" t="s">
        <v>461</v>
      </c>
      <c r="N1733" s="681">
        <f t="shared" ca="1" si="115"/>
        <v>0</v>
      </c>
      <c r="O1733" s="681">
        <f t="shared" ca="1" si="115"/>
        <v>0</v>
      </c>
      <c r="P1733" s="681">
        <f t="shared" ca="1" si="115"/>
        <v>0</v>
      </c>
      <c r="Q1733" s="681">
        <f t="shared" ca="1" si="115"/>
        <v>0</v>
      </c>
      <c r="R1733" s="681">
        <f t="shared" ca="1" si="115"/>
        <v>0</v>
      </c>
      <c r="S1733" t="str">
        <f t="shared" si="116"/>
        <v>ASR_Financial_Report_SHP21Final</v>
      </c>
      <c r="T1733" s="960">
        <f t="shared" si="117"/>
        <v>44658</v>
      </c>
      <c r="U1733" t="str">
        <f t="shared" si="118"/>
        <v>Unaudited</v>
      </c>
    </row>
    <row r="1734" spans="1:21" x14ac:dyDescent="0.25">
      <c r="A1734" t="s">
        <v>437</v>
      </c>
      <c r="B1734" t="s">
        <v>1366</v>
      </c>
      <c r="C1734" t="s">
        <v>1367</v>
      </c>
      <c r="D1734" s="15">
        <v>1900</v>
      </c>
      <c r="E1734" s="121">
        <v>1</v>
      </c>
      <c r="F1734" t="s">
        <v>440</v>
      </c>
      <c r="G1734" s="121">
        <v>274</v>
      </c>
      <c r="H1734" t="s">
        <v>386</v>
      </c>
      <c r="I1734" t="s">
        <v>488</v>
      </c>
      <c r="J1734" t="s">
        <v>433</v>
      </c>
      <c r="K1734" t="s">
        <v>434</v>
      </c>
      <c r="L1734" s="758">
        <v>4.5</v>
      </c>
      <c r="M1734" t="s">
        <v>32</v>
      </c>
      <c r="N1734" s="681">
        <f t="shared" ca="1" si="115"/>
        <v>0</v>
      </c>
      <c r="O1734" s="681">
        <f t="shared" ca="1" si="115"/>
        <v>0</v>
      </c>
      <c r="P1734" s="681">
        <f t="shared" ca="1" si="115"/>
        <v>0</v>
      </c>
      <c r="Q1734" s="681">
        <f t="shared" ca="1" si="115"/>
        <v>0</v>
      </c>
      <c r="R1734" s="681">
        <f t="shared" ca="1" si="115"/>
        <v>0</v>
      </c>
      <c r="S1734" t="str">
        <f t="shared" si="116"/>
        <v>ASR_Financial_Report_SHP21Final</v>
      </c>
      <c r="T1734" s="960">
        <f t="shared" si="117"/>
        <v>44658</v>
      </c>
      <c r="U1734" t="str">
        <f t="shared" si="118"/>
        <v>Unaudited</v>
      </c>
    </row>
    <row r="1735" spans="1:21" x14ac:dyDescent="0.25">
      <c r="A1735" t="s">
        <v>437</v>
      </c>
      <c r="B1735" t="s">
        <v>1366</v>
      </c>
      <c r="C1735" t="s">
        <v>1367</v>
      </c>
      <c r="D1735" s="15">
        <v>1900</v>
      </c>
      <c r="E1735" s="121">
        <v>1</v>
      </c>
      <c r="F1735" t="s">
        <v>440</v>
      </c>
      <c r="G1735" s="121">
        <v>274</v>
      </c>
      <c r="H1735" t="s">
        <v>386</v>
      </c>
      <c r="I1735" t="s">
        <v>488</v>
      </c>
      <c r="J1735" t="s">
        <v>433</v>
      </c>
      <c r="K1735" t="s">
        <v>434</v>
      </c>
      <c r="L1735" s="758" t="s">
        <v>925</v>
      </c>
      <c r="M1735" t="s">
        <v>916</v>
      </c>
      <c r="N1735" s="681">
        <f t="shared" ca="1" si="115"/>
        <v>0</v>
      </c>
      <c r="O1735" s="681">
        <f t="shared" ca="1" si="115"/>
        <v>0</v>
      </c>
      <c r="P1735" s="681">
        <f t="shared" ca="1" si="115"/>
        <v>0</v>
      </c>
      <c r="Q1735" s="681">
        <f t="shared" ca="1" si="115"/>
        <v>0</v>
      </c>
      <c r="R1735" s="681">
        <f t="shared" ca="1" si="115"/>
        <v>0</v>
      </c>
      <c r="S1735" t="str">
        <f t="shared" si="116"/>
        <v>ASR_Financial_Report_SHP21Final</v>
      </c>
      <c r="T1735" s="960">
        <f t="shared" si="117"/>
        <v>44658</v>
      </c>
      <c r="U1735" t="str">
        <f t="shared" si="118"/>
        <v>Unaudited</v>
      </c>
    </row>
    <row r="1736" spans="1:21" x14ac:dyDescent="0.25">
      <c r="A1736" t="s">
        <v>437</v>
      </c>
      <c r="B1736" t="s">
        <v>1366</v>
      </c>
      <c r="C1736" t="s">
        <v>1367</v>
      </c>
      <c r="D1736" s="15">
        <v>1900</v>
      </c>
      <c r="E1736" s="121">
        <v>1</v>
      </c>
      <c r="F1736" t="s">
        <v>440</v>
      </c>
      <c r="G1736" s="121">
        <v>274</v>
      </c>
      <c r="H1736" t="s">
        <v>386</v>
      </c>
      <c r="I1736" t="s">
        <v>488</v>
      </c>
      <c r="J1736" t="s">
        <v>433</v>
      </c>
      <c r="K1736" t="s">
        <v>434</v>
      </c>
      <c r="L1736" s="758" t="s">
        <v>193</v>
      </c>
      <c r="M1736" t="s">
        <v>40</v>
      </c>
      <c r="N1736" s="681">
        <f t="shared" ca="1" si="115"/>
        <v>0</v>
      </c>
      <c r="O1736" s="681">
        <f t="shared" ca="1" si="115"/>
        <v>0</v>
      </c>
      <c r="P1736" s="681">
        <f t="shared" ca="1" si="115"/>
        <v>0</v>
      </c>
      <c r="Q1736" s="681">
        <f t="shared" ca="1" si="115"/>
        <v>0</v>
      </c>
      <c r="R1736" s="681">
        <f t="shared" ca="1" si="115"/>
        <v>0</v>
      </c>
      <c r="S1736" t="str">
        <f t="shared" si="116"/>
        <v>ASR_Financial_Report_SHP21Final</v>
      </c>
      <c r="T1736" s="960">
        <f t="shared" si="117"/>
        <v>44658</v>
      </c>
      <c r="U1736" t="str">
        <f t="shared" si="118"/>
        <v>Unaudited</v>
      </c>
    </row>
    <row r="1737" spans="1:21" x14ac:dyDescent="0.25">
      <c r="A1737" t="s">
        <v>437</v>
      </c>
      <c r="B1737" t="s">
        <v>1366</v>
      </c>
      <c r="C1737" t="s">
        <v>1367</v>
      </c>
      <c r="D1737" s="15">
        <v>1900</v>
      </c>
      <c r="E1737" s="121">
        <v>1</v>
      </c>
      <c r="F1737" t="s">
        <v>440</v>
      </c>
      <c r="G1737" s="121">
        <v>274</v>
      </c>
      <c r="H1737" t="s">
        <v>386</v>
      </c>
      <c r="I1737" t="s">
        <v>488</v>
      </c>
      <c r="J1737" t="s">
        <v>433</v>
      </c>
      <c r="K1737" t="s">
        <v>434</v>
      </c>
      <c r="L1737" s="758" t="s">
        <v>192</v>
      </c>
      <c r="M1737" t="s">
        <v>329</v>
      </c>
      <c r="N1737" s="681">
        <f t="shared" ca="1" si="115"/>
        <v>0</v>
      </c>
      <c r="O1737" s="681">
        <f t="shared" ca="1" si="115"/>
        <v>0</v>
      </c>
      <c r="P1737" s="681">
        <f t="shared" ca="1" si="115"/>
        <v>0</v>
      </c>
      <c r="Q1737" s="681">
        <f t="shared" ca="1" si="115"/>
        <v>0</v>
      </c>
      <c r="R1737" s="681">
        <f t="shared" ca="1" si="115"/>
        <v>0</v>
      </c>
      <c r="S1737" t="str">
        <f t="shared" si="116"/>
        <v>ASR_Financial_Report_SHP21Final</v>
      </c>
      <c r="T1737" s="960">
        <f t="shared" si="117"/>
        <v>44658</v>
      </c>
      <c r="U1737" t="str">
        <f t="shared" si="118"/>
        <v>Unaudited</v>
      </c>
    </row>
    <row r="1738" spans="1:21" x14ac:dyDescent="0.25">
      <c r="A1738" t="s">
        <v>437</v>
      </c>
      <c r="B1738" t="s">
        <v>1366</v>
      </c>
      <c r="C1738" t="s">
        <v>1367</v>
      </c>
      <c r="D1738" s="15">
        <v>1900</v>
      </c>
      <c r="E1738" s="121">
        <v>1</v>
      </c>
      <c r="F1738" t="s">
        <v>440</v>
      </c>
      <c r="G1738" s="121">
        <v>274</v>
      </c>
      <c r="H1738" t="s">
        <v>386</v>
      </c>
      <c r="I1738" t="s">
        <v>488</v>
      </c>
      <c r="J1738" t="s">
        <v>450</v>
      </c>
      <c r="K1738" t="s">
        <v>435</v>
      </c>
      <c r="L1738" s="758" t="s">
        <v>79</v>
      </c>
      <c r="M1738" t="s">
        <v>27</v>
      </c>
      <c r="N1738" s="681">
        <f t="shared" ca="1" si="115"/>
        <v>-47181902.433236614</v>
      </c>
      <c r="O1738" s="681">
        <f t="shared" ca="1" si="115"/>
        <v>-6431289.2872458277</v>
      </c>
      <c r="P1738" s="681">
        <f t="shared" ca="1" si="115"/>
        <v>-40750613.145990789</v>
      </c>
      <c r="Q1738" s="681">
        <f t="shared" ca="1" si="115"/>
        <v>0</v>
      </c>
      <c r="R1738" s="681">
        <f t="shared" ca="1" si="115"/>
        <v>0</v>
      </c>
      <c r="S1738" t="str">
        <f t="shared" si="116"/>
        <v>ASR_Financial_Report_SHP21Final</v>
      </c>
      <c r="T1738" s="960">
        <f t="shared" si="117"/>
        <v>44658</v>
      </c>
      <c r="U1738" t="str">
        <f t="shared" si="118"/>
        <v>Unaudited</v>
      </c>
    </row>
    <row r="1739" spans="1:21" x14ac:dyDescent="0.25">
      <c r="A1739" t="s">
        <v>437</v>
      </c>
      <c r="B1739" t="s">
        <v>1366</v>
      </c>
      <c r="C1739" t="s">
        <v>1367</v>
      </c>
      <c r="D1739" s="15">
        <v>1900</v>
      </c>
      <c r="E1739" s="121">
        <v>1</v>
      </c>
      <c r="F1739" t="s">
        <v>440</v>
      </c>
      <c r="G1739" s="121">
        <v>274</v>
      </c>
      <c r="H1739" t="s">
        <v>386</v>
      </c>
      <c r="I1739" t="s">
        <v>488</v>
      </c>
      <c r="J1739" t="s">
        <v>450</v>
      </c>
      <c r="K1739" t="s">
        <v>435</v>
      </c>
      <c r="L1739" s="758" t="s">
        <v>80</v>
      </c>
      <c r="M1739" t="s">
        <v>97</v>
      </c>
      <c r="N1739" s="681">
        <f t="shared" ca="1" si="115"/>
        <v>47717672.931944914</v>
      </c>
      <c r="O1739" s="681">
        <f t="shared" ca="1" si="115"/>
        <v>6464303.0952841835</v>
      </c>
      <c r="P1739" s="681">
        <f t="shared" ca="1" si="115"/>
        <v>41253369.836660728</v>
      </c>
      <c r="Q1739" s="681">
        <f t="shared" ca="1" si="115"/>
        <v>0</v>
      </c>
      <c r="R1739" s="681">
        <f t="shared" ca="1" si="115"/>
        <v>0</v>
      </c>
      <c r="S1739" t="str">
        <f t="shared" si="116"/>
        <v>ASR_Financial_Report_SHP21Final</v>
      </c>
      <c r="T1739" s="960">
        <f t="shared" si="117"/>
        <v>44658</v>
      </c>
      <c r="U1739" t="str">
        <f t="shared" si="118"/>
        <v>Unaudited</v>
      </c>
    </row>
    <row r="1740" spans="1:21" x14ac:dyDescent="0.25">
      <c r="A1740" t="s">
        <v>437</v>
      </c>
      <c r="B1740" t="s">
        <v>1366</v>
      </c>
      <c r="C1740" t="s">
        <v>1367</v>
      </c>
      <c r="D1740" s="15">
        <v>1900</v>
      </c>
      <c r="E1740" s="121">
        <v>1</v>
      </c>
      <c r="F1740" t="s">
        <v>440</v>
      </c>
      <c r="G1740" s="121">
        <v>274</v>
      </c>
      <c r="H1740" t="s">
        <v>386</v>
      </c>
      <c r="I1740" t="s">
        <v>488</v>
      </c>
      <c r="J1740" t="s">
        <v>450</v>
      </c>
      <c r="K1740" t="s">
        <v>435</v>
      </c>
      <c r="L1740" s="758" t="s">
        <v>81</v>
      </c>
      <c r="M1740" t="s">
        <v>98</v>
      </c>
      <c r="N1740" s="681">
        <f t="shared" ca="1" si="115"/>
        <v>108076.4520734947</v>
      </c>
      <c r="O1740" s="681">
        <f t="shared" ca="1" si="115"/>
        <v>14642.07485996892</v>
      </c>
      <c r="P1740" s="681">
        <f t="shared" ca="1" si="115"/>
        <v>93434.377213525775</v>
      </c>
      <c r="Q1740" s="681">
        <f t="shared" ca="1" si="115"/>
        <v>0</v>
      </c>
      <c r="R1740" s="681">
        <f t="shared" ca="1" si="115"/>
        <v>0</v>
      </c>
      <c r="S1740" t="str">
        <f t="shared" si="116"/>
        <v>ASR_Financial_Report_SHP21Final</v>
      </c>
      <c r="T1740" s="960">
        <f t="shared" si="117"/>
        <v>44658</v>
      </c>
      <c r="U1740" t="str">
        <f t="shared" si="118"/>
        <v>Unaudited</v>
      </c>
    </row>
    <row r="1741" spans="1:21" x14ac:dyDescent="0.25">
      <c r="A1741" t="s">
        <v>437</v>
      </c>
      <c r="B1741" t="s">
        <v>1366</v>
      </c>
      <c r="C1741" t="s">
        <v>1367</v>
      </c>
      <c r="D1741" s="15">
        <v>1900</v>
      </c>
      <c r="E1741" s="121">
        <v>1</v>
      </c>
      <c r="F1741" t="s">
        <v>440</v>
      </c>
      <c r="G1741" s="121">
        <v>274</v>
      </c>
      <c r="H1741" t="s">
        <v>386</v>
      </c>
      <c r="I1741" t="s">
        <v>488</v>
      </c>
      <c r="J1741" t="s">
        <v>450</v>
      </c>
      <c r="K1741" t="s">
        <v>435</v>
      </c>
      <c r="L1741" s="758" t="s">
        <v>82</v>
      </c>
      <c r="M1741" t="s">
        <v>99</v>
      </c>
      <c r="N1741" s="681">
        <f t="shared" ca="1" si="115"/>
        <v>1869.2019290715293</v>
      </c>
      <c r="O1741" s="681">
        <f t="shared" ca="1" si="115"/>
        <v>253.23735234435756</v>
      </c>
      <c r="P1741" s="681">
        <f t="shared" ca="1" si="115"/>
        <v>1615.9645767271718</v>
      </c>
      <c r="Q1741" s="681">
        <f t="shared" ca="1" si="115"/>
        <v>0</v>
      </c>
      <c r="R1741" s="681">
        <f t="shared" ca="1" si="115"/>
        <v>0</v>
      </c>
      <c r="S1741" t="str">
        <f t="shared" si="116"/>
        <v>ASR_Financial_Report_SHP21Final</v>
      </c>
      <c r="T1741" s="960">
        <f t="shared" si="117"/>
        <v>44658</v>
      </c>
      <c r="U1741" t="str">
        <f t="shared" si="118"/>
        <v>Unaudited</v>
      </c>
    </row>
    <row r="1742" spans="1:21" x14ac:dyDescent="0.25">
      <c r="A1742" t="s">
        <v>437</v>
      </c>
      <c r="B1742" t="s">
        <v>1366</v>
      </c>
      <c r="C1742" t="s">
        <v>1367</v>
      </c>
      <c r="D1742" s="15">
        <v>1900</v>
      </c>
      <c r="E1742" s="121">
        <v>1</v>
      </c>
      <c r="F1742" t="s">
        <v>440</v>
      </c>
      <c r="G1742" s="121">
        <v>274</v>
      </c>
      <c r="H1742" t="s">
        <v>386</v>
      </c>
      <c r="I1742" t="s">
        <v>488</v>
      </c>
      <c r="J1742" t="s">
        <v>450</v>
      </c>
      <c r="K1742" t="s">
        <v>435</v>
      </c>
      <c r="L1742" s="758" t="s">
        <v>216</v>
      </c>
      <c r="M1742" t="s">
        <v>100</v>
      </c>
      <c r="N1742" s="681">
        <f t="shared" ca="1" si="115"/>
        <v>-3324.6487985181889</v>
      </c>
      <c r="O1742" s="681">
        <f t="shared" ca="1" si="115"/>
        <v>-450.41963958907155</v>
      </c>
      <c r="P1742" s="681">
        <f t="shared" ca="1" si="115"/>
        <v>-2874.2291589291171</v>
      </c>
      <c r="Q1742" s="681">
        <f t="shared" ca="1" si="115"/>
        <v>0</v>
      </c>
      <c r="R1742" s="681">
        <f t="shared" ca="1" si="115"/>
        <v>0</v>
      </c>
      <c r="S1742" t="str">
        <f t="shared" si="116"/>
        <v>ASR_Financial_Report_SHP21Final</v>
      </c>
      <c r="T1742" s="960">
        <f t="shared" si="117"/>
        <v>44658</v>
      </c>
      <c r="U1742" t="str">
        <f t="shared" si="118"/>
        <v>Unaudited</v>
      </c>
    </row>
    <row r="1743" spans="1:21" x14ac:dyDescent="0.25">
      <c r="A1743" t="s">
        <v>437</v>
      </c>
      <c r="B1743" t="s">
        <v>1366</v>
      </c>
      <c r="C1743" t="s">
        <v>1367</v>
      </c>
      <c r="D1743" s="15">
        <v>1900</v>
      </c>
      <c r="E1743" s="121">
        <v>1</v>
      </c>
      <c r="F1743" t="s">
        <v>440</v>
      </c>
      <c r="G1743" s="121">
        <v>274</v>
      </c>
      <c r="H1743" t="s">
        <v>386</v>
      </c>
      <c r="I1743" t="s">
        <v>488</v>
      </c>
      <c r="J1743" t="s">
        <v>450</v>
      </c>
      <c r="K1743" t="s">
        <v>435</v>
      </c>
      <c r="L1743" s="758" t="s">
        <v>215</v>
      </c>
      <c r="M1743" t="s">
        <v>28</v>
      </c>
      <c r="N1743" s="681">
        <f t="shared" ca="1" si="115"/>
        <v>5819.688275229285</v>
      </c>
      <c r="O1743" s="681">
        <f t="shared" ca="1" si="115"/>
        <v>788.44475140286886</v>
      </c>
      <c r="P1743" s="681">
        <f t="shared" ca="1" si="115"/>
        <v>5031.2435238264161</v>
      </c>
      <c r="Q1743" s="681">
        <f t="shared" ca="1" si="115"/>
        <v>0</v>
      </c>
      <c r="R1743" s="681">
        <f t="shared" ca="1" si="115"/>
        <v>0</v>
      </c>
      <c r="S1743" t="str">
        <f t="shared" si="116"/>
        <v>ASR_Financial_Report_SHP21Final</v>
      </c>
      <c r="T1743" s="960">
        <f t="shared" si="117"/>
        <v>44658</v>
      </c>
      <c r="U1743" t="str">
        <f t="shared" si="118"/>
        <v>Unaudited</v>
      </c>
    </row>
    <row r="1744" spans="1:21" x14ac:dyDescent="0.25">
      <c r="A1744" t="s">
        <v>437</v>
      </c>
      <c r="B1744" t="s">
        <v>1366</v>
      </c>
      <c r="C1744" t="s">
        <v>1367</v>
      </c>
      <c r="D1744" s="15">
        <v>1900</v>
      </c>
      <c r="E1744" s="121">
        <v>1</v>
      </c>
      <c r="F1744" t="s">
        <v>440</v>
      </c>
      <c r="G1744" s="121">
        <v>274</v>
      </c>
      <c r="H1744" t="s">
        <v>386</v>
      </c>
      <c r="I1744" t="s">
        <v>488</v>
      </c>
      <c r="J1744" t="s">
        <v>436</v>
      </c>
      <c r="K1744" t="s">
        <v>436</v>
      </c>
      <c r="L1744" s="758" t="s">
        <v>84</v>
      </c>
      <c r="M1744" t="s">
        <v>327</v>
      </c>
      <c r="N1744" s="681">
        <f t="shared" ca="1" si="115"/>
        <v>0</v>
      </c>
      <c r="O1744" s="681">
        <f t="shared" ca="1" si="115"/>
        <v>0</v>
      </c>
      <c r="P1744" s="681">
        <f t="shared" ca="1" si="115"/>
        <v>0</v>
      </c>
      <c r="Q1744" s="681">
        <f t="shared" ca="1" si="115"/>
        <v>0</v>
      </c>
      <c r="R1744" s="681">
        <f t="shared" ca="1" si="115"/>
        <v>0</v>
      </c>
      <c r="S1744" t="str">
        <f t="shared" si="116"/>
        <v>ASR_Financial_Report_SHP21Final</v>
      </c>
      <c r="T1744" s="960">
        <f t="shared" si="117"/>
        <v>44658</v>
      </c>
      <c r="U1744" t="str">
        <f t="shared" si="118"/>
        <v>Unaudited</v>
      </c>
    </row>
    <row r="1745" spans="1:21" x14ac:dyDescent="0.25">
      <c r="A1745" t="s">
        <v>437</v>
      </c>
      <c r="B1745" t="s">
        <v>1366</v>
      </c>
      <c r="C1745" t="s">
        <v>1367</v>
      </c>
      <c r="D1745" s="15">
        <v>1900</v>
      </c>
      <c r="E1745" s="121">
        <v>1</v>
      </c>
      <c r="F1745" t="s">
        <v>440</v>
      </c>
      <c r="G1745" s="121">
        <v>274</v>
      </c>
      <c r="H1745" t="s">
        <v>386</v>
      </c>
      <c r="I1745" t="s">
        <v>488</v>
      </c>
      <c r="J1745" t="s">
        <v>436</v>
      </c>
      <c r="K1745" t="s">
        <v>436</v>
      </c>
      <c r="L1745" s="758" t="s">
        <v>85</v>
      </c>
      <c r="M1745" t="s">
        <v>325</v>
      </c>
      <c r="N1745" s="681">
        <f t="shared" ca="1" si="115"/>
        <v>0</v>
      </c>
      <c r="O1745" s="681">
        <f t="shared" ca="1" si="115"/>
        <v>0</v>
      </c>
      <c r="P1745" s="681">
        <f t="shared" ca="1" si="115"/>
        <v>0</v>
      </c>
      <c r="Q1745" s="681">
        <f t="shared" ca="1" si="115"/>
        <v>0</v>
      </c>
      <c r="R1745" s="681">
        <f t="shared" ca="1" si="115"/>
        <v>0</v>
      </c>
      <c r="S1745" t="str">
        <f t="shared" si="116"/>
        <v>ASR_Financial_Report_SHP21Final</v>
      </c>
      <c r="T1745" s="960">
        <f t="shared" si="117"/>
        <v>44658</v>
      </c>
      <c r="U1745" t="str">
        <f t="shared" si="118"/>
        <v>Unaudited</v>
      </c>
    </row>
    <row r="1746" spans="1:21" x14ac:dyDescent="0.25">
      <c r="A1746" t="s">
        <v>437</v>
      </c>
      <c r="B1746" t="s">
        <v>1366</v>
      </c>
      <c r="C1746" t="s">
        <v>1367</v>
      </c>
      <c r="D1746" s="15">
        <v>1900</v>
      </c>
      <c r="E1746" s="121">
        <v>1</v>
      </c>
      <c r="F1746" t="s">
        <v>440</v>
      </c>
      <c r="G1746" s="121">
        <v>274</v>
      </c>
      <c r="H1746" t="s">
        <v>386</v>
      </c>
      <c r="I1746" t="s">
        <v>488</v>
      </c>
      <c r="J1746" t="s">
        <v>436</v>
      </c>
      <c r="K1746" t="s">
        <v>436</v>
      </c>
      <c r="L1746" s="758" t="s">
        <v>86</v>
      </c>
      <c r="M1746" t="s">
        <v>494</v>
      </c>
      <c r="N1746" s="681">
        <f t="shared" ca="1" si="115"/>
        <v>0</v>
      </c>
      <c r="O1746" s="681">
        <f t="shared" ca="1" si="115"/>
        <v>0</v>
      </c>
      <c r="P1746" s="681">
        <f t="shared" ca="1" si="115"/>
        <v>0</v>
      </c>
      <c r="Q1746" s="681">
        <f t="shared" ca="1" si="115"/>
        <v>0</v>
      </c>
      <c r="R1746" s="681">
        <f t="shared" ca="1" si="115"/>
        <v>0</v>
      </c>
      <c r="S1746" t="str">
        <f t="shared" si="116"/>
        <v>ASR_Financial_Report_SHP21Final</v>
      </c>
      <c r="T1746" s="960">
        <f t="shared" si="117"/>
        <v>44658</v>
      </c>
      <c r="U1746" t="str">
        <f t="shared" si="118"/>
        <v>Unaudited</v>
      </c>
    </row>
    <row r="1747" spans="1:21" x14ac:dyDescent="0.25">
      <c r="A1747" t="s">
        <v>437</v>
      </c>
      <c r="B1747" t="s">
        <v>1366</v>
      </c>
      <c r="C1747" t="s">
        <v>1367</v>
      </c>
      <c r="D1747" s="15">
        <v>1900</v>
      </c>
      <c r="E1747" s="121">
        <v>1</v>
      </c>
      <c r="F1747" t="s">
        <v>440</v>
      </c>
      <c r="G1747" s="121">
        <v>274</v>
      </c>
      <c r="H1747" t="s">
        <v>386</v>
      </c>
      <c r="I1747" t="s">
        <v>488</v>
      </c>
      <c r="J1747" t="s">
        <v>436</v>
      </c>
      <c r="K1747" t="s">
        <v>436</v>
      </c>
      <c r="L1747" s="758" t="s">
        <v>87</v>
      </c>
      <c r="M1747" t="s">
        <v>495</v>
      </c>
      <c r="N1747" s="681">
        <f t="shared" ca="1" si="115"/>
        <v>0</v>
      </c>
      <c r="O1747" s="681">
        <f t="shared" ca="1" si="115"/>
        <v>0</v>
      </c>
      <c r="P1747" s="681">
        <f t="shared" ca="1" si="115"/>
        <v>0</v>
      </c>
      <c r="Q1747" s="681">
        <f t="shared" ca="1" si="115"/>
        <v>0</v>
      </c>
      <c r="R1747" s="681">
        <f t="shared" ca="1" si="115"/>
        <v>0</v>
      </c>
      <c r="S1747" t="str">
        <f t="shared" si="116"/>
        <v>ASR_Financial_Report_SHP21Final</v>
      </c>
      <c r="T1747" s="960">
        <f t="shared" si="117"/>
        <v>44658</v>
      </c>
      <c r="U1747" t="str">
        <f t="shared" si="118"/>
        <v>Unaudited</v>
      </c>
    </row>
    <row r="1748" spans="1:21" x14ac:dyDescent="0.25">
      <c r="A1748" t="s">
        <v>437</v>
      </c>
      <c r="B1748" t="s">
        <v>1366</v>
      </c>
      <c r="C1748" t="s">
        <v>1367</v>
      </c>
      <c r="D1748" s="15">
        <v>1900</v>
      </c>
      <c r="E1748" s="121">
        <v>1</v>
      </c>
      <c r="F1748" t="s">
        <v>440</v>
      </c>
      <c r="G1748" s="121">
        <v>274</v>
      </c>
      <c r="H1748" t="s">
        <v>386</v>
      </c>
      <c r="I1748" t="s">
        <v>488</v>
      </c>
      <c r="J1748" t="s">
        <v>436</v>
      </c>
      <c r="K1748" t="s">
        <v>436</v>
      </c>
      <c r="L1748" s="758" t="s">
        <v>213</v>
      </c>
      <c r="M1748" t="s">
        <v>496</v>
      </c>
      <c r="N1748" s="681">
        <f t="shared" ca="1" si="115"/>
        <v>0</v>
      </c>
      <c r="O1748" s="681">
        <f t="shared" ca="1" si="115"/>
        <v>0</v>
      </c>
      <c r="P1748" s="681">
        <f t="shared" ca="1" si="115"/>
        <v>0</v>
      </c>
      <c r="Q1748" s="681">
        <f t="shared" ca="1" si="115"/>
        <v>0</v>
      </c>
      <c r="R1748" s="681">
        <f t="shared" ca="1" si="115"/>
        <v>0</v>
      </c>
      <c r="S1748" t="str">
        <f t="shared" si="116"/>
        <v>ASR_Financial_Report_SHP21Final</v>
      </c>
      <c r="T1748" s="960">
        <f t="shared" si="117"/>
        <v>44658</v>
      </c>
      <c r="U1748" t="str">
        <f t="shared" si="118"/>
        <v>Unaudited</v>
      </c>
    </row>
    <row r="1749" spans="1:21" x14ac:dyDescent="0.25">
      <c r="A1749" t="s">
        <v>437</v>
      </c>
      <c r="B1749" t="s">
        <v>1366</v>
      </c>
      <c r="C1749" t="s">
        <v>1367</v>
      </c>
      <c r="D1749" s="15">
        <v>1900</v>
      </c>
      <c r="E1749" s="121">
        <v>1</v>
      </c>
      <c r="F1749" t="s">
        <v>440</v>
      </c>
      <c r="G1749" s="121">
        <v>274</v>
      </c>
      <c r="H1749" t="s">
        <v>386</v>
      </c>
      <c r="I1749" t="s">
        <v>489</v>
      </c>
      <c r="J1749" t="s">
        <v>26</v>
      </c>
      <c r="K1749" t="s">
        <v>26</v>
      </c>
      <c r="L1749" s="758" t="s">
        <v>204</v>
      </c>
      <c r="M1749" t="s">
        <v>26</v>
      </c>
      <c r="N1749" s="681">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-2488.4143334275432</v>
      </c>
      <c r="O1749" s="681">
        <f t="shared" ca="1" si="119"/>
        <v>0</v>
      </c>
      <c r="P1749" s="681">
        <f t="shared" ca="1" si="119"/>
        <v>0</v>
      </c>
      <c r="Q1749" s="681">
        <f t="shared" ca="1" si="119"/>
        <v>0</v>
      </c>
      <c r="R1749" s="681">
        <f t="shared" ca="1" si="119"/>
        <v>0</v>
      </c>
      <c r="S1749" t="str">
        <f t="shared" si="116"/>
        <v>ASR_Financial_Report_SHP21Final</v>
      </c>
      <c r="T1749" s="960">
        <f t="shared" si="117"/>
        <v>44658</v>
      </c>
      <c r="U1749" t="str">
        <f t="shared" si="118"/>
        <v>Unaudited</v>
      </c>
    </row>
    <row r="1750" spans="1:21" x14ac:dyDescent="0.25">
      <c r="A1750" t="s">
        <v>437</v>
      </c>
      <c r="B1750" t="s">
        <v>1366</v>
      </c>
      <c r="C1750" t="s">
        <v>1367</v>
      </c>
      <c r="D1750" s="15">
        <v>1900</v>
      </c>
      <c r="E1750" s="121">
        <v>1</v>
      </c>
      <c r="F1750" t="s">
        <v>441</v>
      </c>
      <c r="G1750" s="121">
        <v>366</v>
      </c>
      <c r="H1750" t="s">
        <v>386</v>
      </c>
      <c r="I1750" t="s">
        <v>432</v>
      </c>
      <c r="J1750" t="s">
        <v>432</v>
      </c>
      <c r="K1750" t="s">
        <v>432</v>
      </c>
      <c r="M1750" t="s">
        <v>432</v>
      </c>
      <c r="N1750" s="681">
        <f t="shared" ca="1" si="119"/>
        <v>3618</v>
      </c>
      <c r="O1750" s="681">
        <f t="shared" ca="1" si="119"/>
        <v>1904</v>
      </c>
      <c r="P1750" s="681">
        <f t="shared" ca="1" si="119"/>
        <v>1714</v>
      </c>
      <c r="Q1750" s="681">
        <f t="shared" ca="1" si="119"/>
        <v>0</v>
      </c>
      <c r="R1750" s="681">
        <f t="shared" ca="1" si="119"/>
        <v>0</v>
      </c>
      <c r="S1750" t="str">
        <f t="shared" si="116"/>
        <v>ASR_Financial_Report_SHP21Final</v>
      </c>
      <c r="T1750" s="960">
        <f t="shared" si="117"/>
        <v>44658</v>
      </c>
      <c r="U1750" t="str">
        <f t="shared" si="118"/>
        <v>Unaudited</v>
      </c>
    </row>
    <row r="1751" spans="1:21" x14ac:dyDescent="0.25">
      <c r="A1751" t="s">
        <v>437</v>
      </c>
      <c r="B1751" t="s">
        <v>1366</v>
      </c>
      <c r="C1751" t="s">
        <v>1367</v>
      </c>
      <c r="D1751" s="15">
        <v>1900</v>
      </c>
      <c r="E1751" s="121">
        <v>1</v>
      </c>
      <c r="F1751" t="s">
        <v>441</v>
      </c>
      <c r="G1751" s="121">
        <v>366</v>
      </c>
      <c r="H1751" t="s">
        <v>386</v>
      </c>
      <c r="I1751" t="s">
        <v>487</v>
      </c>
      <c r="J1751" t="s">
        <v>12</v>
      </c>
      <c r="K1751" t="s">
        <v>12</v>
      </c>
      <c r="L1751" s="758">
        <v>1.1000000000000001</v>
      </c>
      <c r="M1751" t="s">
        <v>12</v>
      </c>
      <c r="N1751" s="681">
        <f t="shared" ca="1" si="119"/>
        <v>15537790.829999998</v>
      </c>
      <c r="O1751" s="681">
        <f t="shared" ca="1" si="119"/>
        <v>0</v>
      </c>
      <c r="P1751" s="681">
        <f t="shared" ca="1" si="119"/>
        <v>0</v>
      </c>
      <c r="Q1751" s="681">
        <f t="shared" ca="1" si="119"/>
        <v>0</v>
      </c>
      <c r="R1751" s="681">
        <f t="shared" ca="1" si="119"/>
        <v>0</v>
      </c>
      <c r="S1751" t="str">
        <f t="shared" si="116"/>
        <v>ASR_Financial_Report_SHP21Final</v>
      </c>
      <c r="T1751" s="960">
        <f t="shared" si="117"/>
        <v>44658</v>
      </c>
      <c r="U1751" t="str">
        <f t="shared" si="118"/>
        <v>Unaudited</v>
      </c>
    </row>
    <row r="1752" spans="1:21" x14ac:dyDescent="0.25">
      <c r="A1752" t="s">
        <v>437</v>
      </c>
      <c r="B1752" t="s">
        <v>1366</v>
      </c>
      <c r="C1752" t="s">
        <v>1367</v>
      </c>
      <c r="D1752" s="15">
        <v>1900</v>
      </c>
      <c r="E1752" s="121">
        <v>1</v>
      </c>
      <c r="F1752" t="s">
        <v>441</v>
      </c>
      <c r="G1752" s="121">
        <v>366</v>
      </c>
      <c r="H1752" t="s">
        <v>386</v>
      </c>
      <c r="I1752" t="s">
        <v>487</v>
      </c>
      <c r="J1752" t="s">
        <v>12</v>
      </c>
      <c r="K1752" t="s">
        <v>222</v>
      </c>
      <c r="L1752" s="758">
        <v>1.2</v>
      </c>
      <c r="M1752" t="s">
        <v>222</v>
      </c>
      <c r="N1752" s="681">
        <f t="shared" ca="1" si="119"/>
        <v>4445.9190444591904</v>
      </c>
      <c r="O1752" s="681">
        <f t="shared" ca="1" si="119"/>
        <v>0</v>
      </c>
      <c r="P1752" s="681">
        <f t="shared" ca="1" si="119"/>
        <v>0</v>
      </c>
      <c r="Q1752" s="681">
        <f t="shared" ca="1" si="119"/>
        <v>0</v>
      </c>
      <c r="R1752" s="681">
        <f t="shared" ca="1" si="119"/>
        <v>0</v>
      </c>
      <c r="S1752" t="str">
        <f t="shared" si="116"/>
        <v>ASR_Financial_Report_SHP21Final</v>
      </c>
      <c r="T1752" s="960">
        <f t="shared" si="117"/>
        <v>44658</v>
      </c>
      <c r="U1752" t="str">
        <f t="shared" si="118"/>
        <v>Unaudited</v>
      </c>
    </row>
    <row r="1753" spans="1:21" x14ac:dyDescent="0.25">
      <c r="A1753" t="s">
        <v>437</v>
      </c>
      <c r="B1753" t="s">
        <v>1366</v>
      </c>
      <c r="C1753" t="s">
        <v>1367</v>
      </c>
      <c r="D1753" s="15">
        <v>1900</v>
      </c>
      <c r="E1753" s="121">
        <v>1</v>
      </c>
      <c r="F1753" t="s">
        <v>441</v>
      </c>
      <c r="G1753" s="121">
        <v>366</v>
      </c>
      <c r="H1753" t="s">
        <v>386</v>
      </c>
      <c r="I1753" t="s">
        <v>487</v>
      </c>
      <c r="J1753" t="s">
        <v>12</v>
      </c>
      <c r="K1753" t="s">
        <v>1304</v>
      </c>
      <c r="L1753" s="758" t="s">
        <v>1300</v>
      </c>
      <c r="M1753" t="s">
        <v>1304</v>
      </c>
      <c r="N1753" s="681">
        <f t="shared" ca="1" si="119"/>
        <v>13155.435000000001</v>
      </c>
      <c r="O1753" s="681">
        <f t="shared" ca="1" si="119"/>
        <v>0</v>
      </c>
      <c r="P1753" s="681">
        <f t="shared" ca="1" si="119"/>
        <v>0</v>
      </c>
      <c r="Q1753" s="681">
        <f t="shared" ca="1" si="119"/>
        <v>0</v>
      </c>
      <c r="R1753" s="681">
        <f t="shared" ca="1" si="119"/>
        <v>0</v>
      </c>
      <c r="S1753" t="str">
        <f t="shared" si="116"/>
        <v>ASR_Financial_Report_SHP21Final</v>
      </c>
      <c r="T1753" s="960">
        <f t="shared" si="117"/>
        <v>44658</v>
      </c>
      <c r="U1753" t="str">
        <f t="shared" si="118"/>
        <v>Unaudited</v>
      </c>
    </row>
    <row r="1754" spans="1:21" x14ac:dyDescent="0.25">
      <c r="A1754" t="s">
        <v>437</v>
      </c>
      <c r="B1754" t="s">
        <v>1366</v>
      </c>
      <c r="C1754" t="s">
        <v>1367</v>
      </c>
      <c r="D1754" s="15">
        <v>1900</v>
      </c>
      <c r="E1754" s="121">
        <v>1</v>
      </c>
      <c r="F1754" t="s">
        <v>441</v>
      </c>
      <c r="G1754" s="121">
        <v>366</v>
      </c>
      <c r="H1754" t="s">
        <v>386</v>
      </c>
      <c r="I1754" t="s">
        <v>487</v>
      </c>
      <c r="J1754" t="s">
        <v>12</v>
      </c>
      <c r="K1754" t="s">
        <v>1306</v>
      </c>
      <c r="L1754" s="758" t="s">
        <v>1305</v>
      </c>
      <c r="M1754" t="s">
        <v>1306</v>
      </c>
      <c r="N1754" s="681">
        <f t="shared" ca="1" si="119"/>
        <v>146499.38078962217</v>
      </c>
      <c r="O1754" s="681">
        <f t="shared" ca="1" si="119"/>
        <v>0</v>
      </c>
      <c r="P1754" s="681">
        <f t="shared" ca="1" si="119"/>
        <v>0</v>
      </c>
      <c r="Q1754" s="681">
        <f t="shared" ca="1" si="119"/>
        <v>0</v>
      </c>
      <c r="R1754" s="681">
        <f t="shared" ca="1" si="119"/>
        <v>0</v>
      </c>
      <c r="S1754" t="str">
        <f t="shared" si="116"/>
        <v>ASR_Financial_Report_SHP21Final</v>
      </c>
      <c r="T1754" s="960">
        <f t="shared" si="117"/>
        <v>44658</v>
      </c>
      <c r="U1754" t="str">
        <f t="shared" si="118"/>
        <v>Unaudited</v>
      </c>
    </row>
    <row r="1755" spans="1:21" x14ac:dyDescent="0.25">
      <c r="A1755" t="s">
        <v>437</v>
      </c>
      <c r="B1755" t="s">
        <v>1366</v>
      </c>
      <c r="C1755" t="s">
        <v>1367</v>
      </c>
      <c r="D1755" s="15">
        <v>1900</v>
      </c>
      <c r="E1755" s="121">
        <v>1</v>
      </c>
      <c r="F1755" t="s">
        <v>441</v>
      </c>
      <c r="G1755" s="121">
        <v>366</v>
      </c>
      <c r="H1755" t="s">
        <v>386</v>
      </c>
      <c r="I1755" t="s">
        <v>487</v>
      </c>
      <c r="J1755" t="s">
        <v>13</v>
      </c>
      <c r="K1755" t="s">
        <v>13</v>
      </c>
      <c r="L1755" s="758" t="s">
        <v>63</v>
      </c>
      <c r="M1755" t="s">
        <v>13</v>
      </c>
      <c r="N1755" s="681">
        <f t="shared" ca="1" si="119"/>
        <v>73914.29303643202</v>
      </c>
      <c r="O1755" s="681">
        <f t="shared" ca="1" si="119"/>
        <v>0</v>
      </c>
      <c r="P1755" s="681">
        <f t="shared" ca="1" si="119"/>
        <v>0</v>
      </c>
      <c r="Q1755" s="681">
        <f t="shared" ca="1" si="119"/>
        <v>0</v>
      </c>
      <c r="R1755" s="681">
        <f t="shared" ca="1" si="119"/>
        <v>0</v>
      </c>
      <c r="S1755" t="str">
        <f t="shared" si="116"/>
        <v>ASR_Financial_Report_SHP21Final</v>
      </c>
      <c r="T1755" s="960">
        <f t="shared" si="117"/>
        <v>44658</v>
      </c>
      <c r="U1755" t="str">
        <f t="shared" si="118"/>
        <v>Unaudited</v>
      </c>
    </row>
    <row r="1756" spans="1:21" x14ac:dyDescent="0.25">
      <c r="A1756" t="s">
        <v>437</v>
      </c>
      <c r="B1756" t="s">
        <v>1366</v>
      </c>
      <c r="C1756" t="s">
        <v>1367</v>
      </c>
      <c r="D1756" s="15">
        <v>1900</v>
      </c>
      <c r="E1756" s="121">
        <v>1</v>
      </c>
      <c r="F1756" t="s">
        <v>441</v>
      </c>
      <c r="G1756" s="121">
        <v>366</v>
      </c>
      <c r="H1756" t="s">
        <v>386</v>
      </c>
      <c r="I1756" t="s">
        <v>488</v>
      </c>
      <c r="J1756" t="s">
        <v>433</v>
      </c>
      <c r="K1756" t="s">
        <v>777</v>
      </c>
      <c r="L1756" s="758">
        <v>2.1</v>
      </c>
      <c r="M1756" t="s">
        <v>712</v>
      </c>
      <c r="N1756" s="681">
        <f t="shared" ca="1" si="119"/>
        <v>42381</v>
      </c>
      <c r="O1756" s="681">
        <f t="shared" ca="1" si="119"/>
        <v>37168</v>
      </c>
      <c r="P1756" s="681">
        <f t="shared" ca="1" si="119"/>
        <v>5213</v>
      </c>
      <c r="Q1756" s="681">
        <f t="shared" ca="1" si="119"/>
        <v>0</v>
      </c>
      <c r="R1756" s="681">
        <f t="shared" ca="1" si="119"/>
        <v>0</v>
      </c>
      <c r="S1756" t="str">
        <f t="shared" si="116"/>
        <v>ASR_Financial_Report_SHP21Final</v>
      </c>
      <c r="T1756" s="960">
        <f t="shared" si="117"/>
        <v>44658</v>
      </c>
      <c r="U1756" t="str">
        <f t="shared" si="118"/>
        <v>Unaudited</v>
      </c>
    </row>
    <row r="1757" spans="1:21" x14ac:dyDescent="0.25">
      <c r="A1757" t="s">
        <v>437</v>
      </c>
      <c r="B1757" t="s">
        <v>1366</v>
      </c>
      <c r="C1757" t="s">
        <v>1367</v>
      </c>
      <c r="D1757" s="15">
        <v>1900</v>
      </c>
      <c r="E1757" s="121">
        <v>1</v>
      </c>
      <c r="F1757" t="s">
        <v>441</v>
      </c>
      <c r="G1757" s="121">
        <v>366</v>
      </c>
      <c r="H1757" t="s">
        <v>386</v>
      </c>
      <c r="I1757" t="s">
        <v>488</v>
      </c>
      <c r="J1757" t="s">
        <v>433</v>
      </c>
      <c r="K1757" t="s">
        <v>777</v>
      </c>
      <c r="L1757" s="758">
        <v>2.2000000000000002</v>
      </c>
      <c r="M1757" t="s">
        <v>713</v>
      </c>
      <c r="N1757" s="681">
        <f t="shared" ca="1" si="119"/>
        <v>164</v>
      </c>
      <c r="O1757" s="681">
        <f t="shared" ca="1" si="119"/>
        <v>141</v>
      </c>
      <c r="P1757" s="681">
        <f t="shared" ca="1" si="119"/>
        <v>23</v>
      </c>
      <c r="Q1757" s="681">
        <f t="shared" ca="1" si="119"/>
        <v>0</v>
      </c>
      <c r="R1757" s="681">
        <f t="shared" ca="1" si="119"/>
        <v>0</v>
      </c>
      <c r="S1757" t="str">
        <f t="shared" si="116"/>
        <v>ASR_Financial_Report_SHP21Final</v>
      </c>
      <c r="T1757" s="960">
        <f t="shared" si="117"/>
        <v>44658</v>
      </c>
      <c r="U1757" t="str">
        <f t="shared" si="118"/>
        <v>Unaudited</v>
      </c>
    </row>
    <row r="1758" spans="1:21" x14ac:dyDescent="0.25">
      <c r="A1758" t="s">
        <v>437</v>
      </c>
      <c r="B1758" t="s">
        <v>1366</v>
      </c>
      <c r="C1758" t="s">
        <v>1367</v>
      </c>
      <c r="D1758" s="15">
        <v>1900</v>
      </c>
      <c r="E1758" s="121">
        <v>1</v>
      </c>
      <c r="F1758" t="s">
        <v>441</v>
      </c>
      <c r="G1758" s="121">
        <v>366</v>
      </c>
      <c r="H1758" t="s">
        <v>386</v>
      </c>
      <c r="I1758" t="s">
        <v>488</v>
      </c>
      <c r="J1758" t="s">
        <v>433</v>
      </c>
      <c r="K1758" t="s">
        <v>777</v>
      </c>
      <c r="L1758" s="758">
        <v>2.2999999999999998</v>
      </c>
      <c r="M1758" t="s">
        <v>714</v>
      </c>
      <c r="N1758" s="681">
        <f t="shared" ca="1" si="119"/>
        <v>9356015.0499999989</v>
      </c>
      <c r="O1758" s="681">
        <f t="shared" ca="1" si="119"/>
        <v>8165131.4399999995</v>
      </c>
      <c r="P1758" s="681">
        <f t="shared" ca="1" si="119"/>
        <v>1190883.6100000001</v>
      </c>
      <c r="Q1758" s="681">
        <f t="shared" ca="1" si="119"/>
        <v>0</v>
      </c>
      <c r="R1758" s="681">
        <f t="shared" ca="1" si="119"/>
        <v>0</v>
      </c>
      <c r="S1758" t="str">
        <f t="shared" si="116"/>
        <v>ASR_Financial_Report_SHP21Final</v>
      </c>
      <c r="T1758" s="960">
        <f t="shared" si="117"/>
        <v>44658</v>
      </c>
      <c r="U1758" t="str">
        <f t="shared" si="118"/>
        <v>Unaudited</v>
      </c>
    </row>
    <row r="1759" spans="1:21" x14ac:dyDescent="0.25">
      <c r="A1759" t="s">
        <v>437</v>
      </c>
      <c r="B1759" t="s">
        <v>1366</v>
      </c>
      <c r="C1759" t="s">
        <v>1367</v>
      </c>
      <c r="D1759" s="15">
        <v>1900</v>
      </c>
      <c r="E1759" s="121">
        <v>1</v>
      </c>
      <c r="F1759" t="s">
        <v>441</v>
      </c>
      <c r="G1759" s="121">
        <v>366</v>
      </c>
      <c r="H1759" t="s">
        <v>386</v>
      </c>
      <c r="I1759" t="s">
        <v>488</v>
      </c>
      <c r="J1759" t="s">
        <v>433</v>
      </c>
      <c r="K1759" t="s">
        <v>777</v>
      </c>
      <c r="L1759" s="758">
        <v>2.4</v>
      </c>
      <c r="M1759" t="s">
        <v>715</v>
      </c>
      <c r="N1759" s="681">
        <f t="shared" ca="1" si="119"/>
        <v>11193.3</v>
      </c>
      <c r="O1759" s="681">
        <f t="shared" ca="1" si="119"/>
        <v>11193.3</v>
      </c>
      <c r="P1759" s="681">
        <f t="shared" ca="1" si="119"/>
        <v>-4.5474735088646402E-13</v>
      </c>
      <c r="Q1759" s="681">
        <f t="shared" ca="1" si="119"/>
        <v>0</v>
      </c>
      <c r="R1759" s="681">
        <f t="shared" ca="1" si="119"/>
        <v>0</v>
      </c>
      <c r="S1759" t="str">
        <f t="shared" si="116"/>
        <v>ASR_Financial_Report_SHP21Final</v>
      </c>
      <c r="T1759" s="960">
        <f t="shared" si="117"/>
        <v>44658</v>
      </c>
      <c r="U1759" t="str">
        <f t="shared" si="118"/>
        <v>Unaudited</v>
      </c>
    </row>
    <row r="1760" spans="1:21" x14ac:dyDescent="0.25">
      <c r="A1760" t="s">
        <v>437</v>
      </c>
      <c r="B1760" t="s">
        <v>1366</v>
      </c>
      <c r="C1760" t="s">
        <v>1367</v>
      </c>
      <c r="D1760" s="15">
        <v>1900</v>
      </c>
      <c r="E1760" s="121">
        <v>1</v>
      </c>
      <c r="F1760" t="s">
        <v>441</v>
      </c>
      <c r="G1760" s="121">
        <v>366</v>
      </c>
      <c r="H1760" t="s">
        <v>386</v>
      </c>
      <c r="I1760" t="s">
        <v>488</v>
      </c>
      <c r="J1760" t="s">
        <v>433</v>
      </c>
      <c r="K1760" t="s">
        <v>777</v>
      </c>
      <c r="L1760" s="758">
        <v>2.5</v>
      </c>
      <c r="M1760" t="s">
        <v>757</v>
      </c>
      <c r="N1760" s="681">
        <f t="shared" ca="1" si="119"/>
        <v>5133</v>
      </c>
      <c r="O1760" s="681">
        <f t="shared" ca="1" si="119"/>
        <v>4406</v>
      </c>
      <c r="P1760" s="681">
        <f t="shared" ca="1" si="119"/>
        <v>727</v>
      </c>
      <c r="Q1760" s="681">
        <f t="shared" ca="1" si="119"/>
        <v>0</v>
      </c>
      <c r="R1760" s="681">
        <f t="shared" ca="1" si="119"/>
        <v>0</v>
      </c>
      <c r="S1760" t="str">
        <f t="shared" si="116"/>
        <v>ASR_Financial_Report_SHP21Final</v>
      </c>
      <c r="T1760" s="960">
        <f t="shared" si="117"/>
        <v>44658</v>
      </c>
      <c r="U1760" t="str">
        <f t="shared" si="118"/>
        <v>Unaudited</v>
      </c>
    </row>
    <row r="1761" spans="1:21" x14ac:dyDescent="0.25">
      <c r="A1761" t="s">
        <v>437</v>
      </c>
      <c r="B1761" t="s">
        <v>1366</v>
      </c>
      <c r="C1761" t="s">
        <v>1367</v>
      </c>
      <c r="D1761" s="15">
        <v>1900</v>
      </c>
      <c r="E1761" s="121">
        <v>1</v>
      </c>
      <c r="F1761" t="s">
        <v>441</v>
      </c>
      <c r="G1761" s="121">
        <v>366</v>
      </c>
      <c r="H1761" t="s">
        <v>386</v>
      </c>
      <c r="I1761" t="s">
        <v>488</v>
      </c>
      <c r="J1761" t="s">
        <v>433</v>
      </c>
      <c r="K1761" t="s">
        <v>777</v>
      </c>
      <c r="L1761" s="758">
        <v>2.6</v>
      </c>
      <c r="M1761" t="s">
        <v>186</v>
      </c>
      <c r="N1761" s="681">
        <f t="shared" ca="1" si="119"/>
        <v>974260.36999999895</v>
      </c>
      <c r="O1761" s="681">
        <f t="shared" ca="1" si="119"/>
        <v>830349.72999999905</v>
      </c>
      <c r="P1761" s="681">
        <f t="shared" ca="1" si="119"/>
        <v>143910.6399999999</v>
      </c>
      <c r="Q1761" s="681">
        <f t="shared" ca="1" si="119"/>
        <v>0</v>
      </c>
      <c r="R1761" s="681">
        <f t="shared" ca="1" si="119"/>
        <v>0</v>
      </c>
      <c r="S1761" t="str">
        <f t="shared" si="116"/>
        <v>ASR_Financial_Report_SHP21Final</v>
      </c>
      <c r="T1761" s="960">
        <f t="shared" si="117"/>
        <v>44658</v>
      </c>
      <c r="U1761" t="str">
        <f t="shared" si="118"/>
        <v>Unaudited</v>
      </c>
    </row>
    <row r="1762" spans="1:21" x14ac:dyDescent="0.25">
      <c r="A1762" t="s">
        <v>437</v>
      </c>
      <c r="B1762" t="s">
        <v>1366</v>
      </c>
      <c r="C1762" t="s">
        <v>1367</v>
      </c>
      <c r="D1762" s="15">
        <v>1900</v>
      </c>
      <c r="E1762" s="121">
        <v>1</v>
      </c>
      <c r="F1762" t="s">
        <v>441</v>
      </c>
      <c r="G1762" s="121">
        <v>366</v>
      </c>
      <c r="H1762" t="s">
        <v>386</v>
      </c>
      <c r="I1762" t="s">
        <v>488</v>
      </c>
      <c r="J1762" t="s">
        <v>433</v>
      </c>
      <c r="K1762" t="s">
        <v>777</v>
      </c>
      <c r="L1762" s="758">
        <v>2.7</v>
      </c>
      <c r="M1762" t="s">
        <v>778</v>
      </c>
      <c r="N1762" s="681">
        <f t="shared" ca="1" si="119"/>
        <v>606910.40365984628</v>
      </c>
      <c r="O1762" s="681">
        <f t="shared" ca="1" si="119"/>
        <v>528937.09696614975</v>
      </c>
      <c r="P1762" s="681">
        <f t="shared" ca="1" si="119"/>
        <v>77973.30669369649</v>
      </c>
      <c r="Q1762" s="681">
        <f t="shared" ca="1" si="119"/>
        <v>0</v>
      </c>
      <c r="R1762" s="681">
        <f t="shared" ca="1" si="119"/>
        <v>0</v>
      </c>
      <c r="S1762" t="str">
        <f t="shared" si="116"/>
        <v>ASR_Financial_Report_SHP21Final</v>
      </c>
      <c r="T1762" s="960">
        <f t="shared" si="117"/>
        <v>44658</v>
      </c>
      <c r="U1762" t="str">
        <f t="shared" si="118"/>
        <v>Unaudited</v>
      </c>
    </row>
    <row r="1763" spans="1:21" x14ac:dyDescent="0.25">
      <c r="A1763" t="s">
        <v>437</v>
      </c>
      <c r="B1763" t="s">
        <v>1366</v>
      </c>
      <c r="C1763" t="s">
        <v>1367</v>
      </c>
      <c r="D1763" s="15">
        <v>1900</v>
      </c>
      <c r="E1763" s="121">
        <v>1</v>
      </c>
      <c r="F1763" t="s">
        <v>441</v>
      </c>
      <c r="G1763" s="121">
        <v>366</v>
      </c>
      <c r="H1763" t="s">
        <v>386</v>
      </c>
      <c r="I1763" t="s">
        <v>488</v>
      </c>
      <c r="J1763" t="s">
        <v>433</v>
      </c>
      <c r="K1763" t="s">
        <v>777</v>
      </c>
      <c r="L1763" s="758">
        <v>2.8</v>
      </c>
      <c r="M1763" t="s">
        <v>779</v>
      </c>
      <c r="N1763" s="681">
        <f t="shared" ca="1" si="119"/>
        <v>0</v>
      </c>
      <c r="O1763" s="681">
        <f t="shared" ca="1" si="119"/>
        <v>0</v>
      </c>
      <c r="P1763" s="681">
        <f t="shared" ca="1" si="119"/>
        <v>0</v>
      </c>
      <c r="Q1763" s="681">
        <f t="shared" ca="1" si="119"/>
        <v>0</v>
      </c>
      <c r="R1763" s="681">
        <f t="shared" ca="1" si="119"/>
        <v>0</v>
      </c>
      <c r="S1763" t="str">
        <f t="shared" si="116"/>
        <v>ASR_Financial_Report_SHP21Final</v>
      </c>
      <c r="T1763" s="960">
        <f t="shared" si="117"/>
        <v>44658</v>
      </c>
      <c r="U1763" t="str">
        <f t="shared" si="118"/>
        <v>Unaudited</v>
      </c>
    </row>
    <row r="1764" spans="1:21" x14ac:dyDescent="0.25">
      <c r="A1764" t="s">
        <v>437</v>
      </c>
      <c r="B1764" t="s">
        <v>1366</v>
      </c>
      <c r="C1764" t="s">
        <v>1367</v>
      </c>
      <c r="D1764" s="15">
        <v>1900</v>
      </c>
      <c r="E1764" s="121">
        <v>1</v>
      </c>
      <c r="F1764" t="s">
        <v>441</v>
      </c>
      <c r="G1764" s="121">
        <v>366</v>
      </c>
      <c r="H1764" t="s">
        <v>386</v>
      </c>
      <c r="I1764" t="s">
        <v>488</v>
      </c>
      <c r="J1764" t="s">
        <v>433</v>
      </c>
      <c r="K1764" t="s">
        <v>777</v>
      </c>
      <c r="L1764" s="758">
        <v>2.9</v>
      </c>
      <c r="M1764" t="s">
        <v>760</v>
      </c>
      <c r="N1764" s="681">
        <f t="shared" ca="1" si="119"/>
        <v>0</v>
      </c>
      <c r="O1764" s="681">
        <f t="shared" ca="1" si="119"/>
        <v>0</v>
      </c>
      <c r="P1764" s="681">
        <f t="shared" ca="1" si="119"/>
        <v>0</v>
      </c>
      <c r="Q1764" s="681">
        <f t="shared" ca="1" si="119"/>
        <v>0</v>
      </c>
      <c r="R1764" s="681">
        <f t="shared" ca="1" si="119"/>
        <v>0</v>
      </c>
      <c r="S1764" t="str">
        <f t="shared" si="116"/>
        <v>ASR_Financial_Report_SHP21Final</v>
      </c>
      <c r="T1764" s="960">
        <f t="shared" si="117"/>
        <v>44658</v>
      </c>
      <c r="U1764" t="str">
        <f t="shared" si="118"/>
        <v>Unaudited</v>
      </c>
    </row>
    <row r="1765" spans="1:21" x14ac:dyDescent="0.25">
      <c r="A1765" t="s">
        <v>437</v>
      </c>
      <c r="B1765" t="s">
        <v>1366</v>
      </c>
      <c r="C1765" t="s">
        <v>1367</v>
      </c>
      <c r="D1765" s="15">
        <v>1900</v>
      </c>
      <c r="E1765" s="121">
        <v>1</v>
      </c>
      <c r="F1765" t="s">
        <v>441</v>
      </c>
      <c r="G1765" s="121">
        <v>366</v>
      </c>
      <c r="H1765" t="s">
        <v>386</v>
      </c>
      <c r="I1765" t="s">
        <v>488</v>
      </c>
      <c r="J1765" t="s">
        <v>433</v>
      </c>
      <c r="K1765" t="s">
        <v>223</v>
      </c>
      <c r="L1765" s="758">
        <v>2.11</v>
      </c>
      <c r="M1765" t="s">
        <v>228</v>
      </c>
      <c r="N1765" s="681">
        <f t="shared" ca="1" si="119"/>
        <v>874237.90999999992</v>
      </c>
      <c r="O1765" s="681">
        <f t="shared" ca="1" si="119"/>
        <v>119409.31</v>
      </c>
      <c r="P1765" s="681">
        <f t="shared" ca="1" si="119"/>
        <v>754828.6</v>
      </c>
      <c r="Q1765" s="681">
        <f t="shared" ca="1" si="119"/>
        <v>0</v>
      </c>
      <c r="R1765" s="681">
        <f t="shared" ca="1" si="119"/>
        <v>0</v>
      </c>
      <c r="S1765" t="str">
        <f t="shared" si="116"/>
        <v>ASR_Financial_Report_SHP21Final</v>
      </c>
      <c r="T1765" s="960">
        <f t="shared" si="117"/>
        <v>44658</v>
      </c>
      <c r="U1765" t="str">
        <f t="shared" si="118"/>
        <v>Unaudited</v>
      </c>
    </row>
    <row r="1766" spans="1:21" x14ac:dyDescent="0.25">
      <c r="A1766" t="s">
        <v>437</v>
      </c>
      <c r="B1766" t="s">
        <v>1366</v>
      </c>
      <c r="C1766" t="s">
        <v>1367</v>
      </c>
      <c r="D1766" s="15">
        <v>1900</v>
      </c>
      <c r="E1766" s="121">
        <v>1</v>
      </c>
      <c r="F1766" t="s">
        <v>441</v>
      </c>
      <c r="G1766" s="121">
        <v>366</v>
      </c>
      <c r="H1766" t="s">
        <v>386</v>
      </c>
      <c r="I1766" t="s">
        <v>488</v>
      </c>
      <c r="J1766" t="s">
        <v>433</v>
      </c>
      <c r="K1766" t="s">
        <v>223</v>
      </c>
      <c r="L1766" s="758">
        <v>2.12</v>
      </c>
      <c r="M1766" t="s">
        <v>552</v>
      </c>
      <c r="N1766" s="681">
        <f t="shared" ca="1" si="119"/>
        <v>2080288.2900000045</v>
      </c>
      <c r="O1766" s="681">
        <f t="shared" ca="1" si="119"/>
        <v>140606.98999999961</v>
      </c>
      <c r="P1766" s="681">
        <f t="shared" ca="1" si="119"/>
        <v>1939681.3000000049</v>
      </c>
      <c r="Q1766" s="681">
        <f t="shared" ca="1" si="119"/>
        <v>0</v>
      </c>
      <c r="R1766" s="681">
        <f t="shared" ca="1" si="119"/>
        <v>0</v>
      </c>
      <c r="S1766" t="str">
        <f t="shared" si="116"/>
        <v>ASR_Financial_Report_SHP21Final</v>
      </c>
      <c r="T1766" s="960">
        <f t="shared" si="117"/>
        <v>44658</v>
      </c>
      <c r="U1766" t="str">
        <f t="shared" si="118"/>
        <v>Unaudited</v>
      </c>
    </row>
    <row r="1767" spans="1:21" x14ac:dyDescent="0.25">
      <c r="A1767" t="s">
        <v>437</v>
      </c>
      <c r="B1767" t="s">
        <v>1366</v>
      </c>
      <c r="C1767" t="s">
        <v>1367</v>
      </c>
      <c r="D1767" s="15">
        <v>1900</v>
      </c>
      <c r="E1767" s="121">
        <v>1</v>
      </c>
      <c r="F1767" t="s">
        <v>441</v>
      </c>
      <c r="G1767" s="121">
        <v>366</v>
      </c>
      <c r="H1767" t="s">
        <v>386</v>
      </c>
      <c r="I1767" t="s">
        <v>488</v>
      </c>
      <c r="J1767" t="s">
        <v>433</v>
      </c>
      <c r="K1767" t="s">
        <v>223</v>
      </c>
      <c r="L1767" s="758">
        <v>2.13</v>
      </c>
      <c r="M1767" t="s">
        <v>229</v>
      </c>
      <c r="N1767" s="681">
        <f t="shared" ca="1" si="119"/>
        <v>128102.90000000002</v>
      </c>
      <c r="O1767" s="681">
        <f t="shared" ca="1" si="119"/>
        <v>17125.260000000002</v>
      </c>
      <c r="P1767" s="681">
        <f t="shared" ca="1" si="119"/>
        <v>110977.64000000001</v>
      </c>
      <c r="Q1767" s="681">
        <f t="shared" ca="1" si="119"/>
        <v>0</v>
      </c>
      <c r="R1767" s="681">
        <f t="shared" ca="1" si="119"/>
        <v>0</v>
      </c>
      <c r="S1767" t="str">
        <f t="shared" si="116"/>
        <v>ASR_Financial_Report_SHP21Final</v>
      </c>
      <c r="T1767" s="960">
        <f t="shared" si="117"/>
        <v>44658</v>
      </c>
      <c r="U1767" t="str">
        <f t="shared" si="118"/>
        <v>Unaudited</v>
      </c>
    </row>
    <row r="1768" spans="1:21" x14ac:dyDescent="0.25">
      <c r="A1768" t="s">
        <v>437</v>
      </c>
      <c r="B1768" t="s">
        <v>1366</v>
      </c>
      <c r="C1768" t="s">
        <v>1367</v>
      </c>
      <c r="D1768" s="15">
        <v>1900</v>
      </c>
      <c r="E1768" s="121">
        <v>1</v>
      </c>
      <c r="F1768" t="s">
        <v>441</v>
      </c>
      <c r="G1768" s="121">
        <v>366</v>
      </c>
      <c r="H1768" t="s">
        <v>386</v>
      </c>
      <c r="I1768" t="s">
        <v>488</v>
      </c>
      <c r="J1768" t="s">
        <v>433</v>
      </c>
      <c r="K1768" t="s">
        <v>223</v>
      </c>
      <c r="L1768" s="758">
        <v>2.14</v>
      </c>
      <c r="M1768" t="s">
        <v>556</v>
      </c>
      <c r="N1768" s="681">
        <f t="shared" ca="1" si="119"/>
        <v>78756.549999999799</v>
      </c>
      <c r="O1768" s="681">
        <f t="shared" ca="1" si="119"/>
        <v>56714.939999999799</v>
      </c>
      <c r="P1768" s="681">
        <f t="shared" ca="1" si="119"/>
        <v>22041.61</v>
      </c>
      <c r="Q1768" s="681">
        <f t="shared" ca="1" si="119"/>
        <v>0</v>
      </c>
      <c r="R1768" s="681">
        <f t="shared" ca="1" si="119"/>
        <v>0</v>
      </c>
      <c r="S1768" t="str">
        <f t="shared" si="116"/>
        <v>ASR_Financial_Report_SHP21Final</v>
      </c>
      <c r="T1768" s="960">
        <f t="shared" si="117"/>
        <v>44658</v>
      </c>
      <c r="U1768" t="str">
        <f t="shared" si="118"/>
        <v>Unaudited</v>
      </c>
    </row>
    <row r="1769" spans="1:21" x14ac:dyDescent="0.25">
      <c r="A1769" t="s">
        <v>437</v>
      </c>
      <c r="B1769" t="s">
        <v>1366</v>
      </c>
      <c r="C1769" t="s">
        <v>1367</v>
      </c>
      <c r="D1769" s="15">
        <v>1900</v>
      </c>
      <c r="E1769" s="121">
        <v>1</v>
      </c>
      <c r="F1769" t="s">
        <v>441</v>
      </c>
      <c r="G1769" s="121">
        <v>366</v>
      </c>
      <c r="H1769" t="s">
        <v>386</v>
      </c>
      <c r="I1769" t="s">
        <v>488</v>
      </c>
      <c r="J1769" t="s">
        <v>433</v>
      </c>
      <c r="K1769" t="s">
        <v>223</v>
      </c>
      <c r="L1769" s="758">
        <v>2.15</v>
      </c>
      <c r="M1769" t="s">
        <v>20</v>
      </c>
      <c r="N1769" s="681">
        <f t="shared" ca="1" si="119"/>
        <v>24743.98</v>
      </c>
      <c r="O1769" s="681">
        <f t="shared" ca="1" si="119"/>
        <v>7977.09</v>
      </c>
      <c r="P1769" s="681">
        <f t="shared" ca="1" si="119"/>
        <v>16766.89</v>
      </c>
      <c r="Q1769" s="681">
        <f t="shared" ca="1" si="119"/>
        <v>0</v>
      </c>
      <c r="R1769" s="681">
        <f t="shared" ca="1" si="119"/>
        <v>0</v>
      </c>
      <c r="S1769" t="str">
        <f t="shared" si="116"/>
        <v>ASR_Financial_Report_SHP21Final</v>
      </c>
      <c r="T1769" s="960">
        <f t="shared" si="117"/>
        <v>44658</v>
      </c>
      <c r="U1769" t="str">
        <f t="shared" si="118"/>
        <v>Unaudited</v>
      </c>
    </row>
    <row r="1770" spans="1:21" x14ac:dyDescent="0.25">
      <c r="A1770" t="s">
        <v>437</v>
      </c>
      <c r="B1770" t="s">
        <v>1366</v>
      </c>
      <c r="C1770" t="s">
        <v>1367</v>
      </c>
      <c r="D1770" s="15">
        <v>1900</v>
      </c>
      <c r="E1770" s="121">
        <v>1</v>
      </c>
      <c r="F1770" t="s">
        <v>441</v>
      </c>
      <c r="G1770" s="121">
        <v>366</v>
      </c>
      <c r="H1770" t="s">
        <v>386</v>
      </c>
      <c r="I1770" t="s">
        <v>488</v>
      </c>
      <c r="J1770" t="s">
        <v>433</v>
      </c>
      <c r="K1770" t="s">
        <v>223</v>
      </c>
      <c r="L1770" s="758">
        <v>2.16</v>
      </c>
      <c r="M1770" t="s">
        <v>780</v>
      </c>
      <c r="N1770" s="681">
        <f t="shared" ca="1" si="119"/>
        <v>193717.7837383704</v>
      </c>
      <c r="O1770" s="681">
        <f t="shared" ca="1" si="119"/>
        <v>69377.521942341235</v>
      </c>
      <c r="P1770" s="681">
        <f t="shared" ca="1" si="119"/>
        <v>124340.26179602918</v>
      </c>
      <c r="Q1770" s="681">
        <f t="shared" ca="1" si="119"/>
        <v>0</v>
      </c>
      <c r="R1770" s="681">
        <f t="shared" ca="1" si="119"/>
        <v>0</v>
      </c>
      <c r="S1770" t="str">
        <f t="shared" si="116"/>
        <v>ASR_Financial_Report_SHP21Final</v>
      </c>
      <c r="T1770" s="960">
        <f t="shared" si="117"/>
        <v>44658</v>
      </c>
      <c r="U1770" t="str">
        <f t="shared" si="118"/>
        <v>Unaudited</v>
      </c>
    </row>
    <row r="1771" spans="1:21" x14ac:dyDescent="0.25">
      <c r="A1771" t="s">
        <v>437</v>
      </c>
      <c r="B1771" t="s">
        <v>1366</v>
      </c>
      <c r="C1771" t="s">
        <v>1367</v>
      </c>
      <c r="D1771" s="15">
        <v>1900</v>
      </c>
      <c r="E1771" s="121">
        <v>1</v>
      </c>
      <c r="F1771" t="s">
        <v>441</v>
      </c>
      <c r="G1771" s="121">
        <v>366</v>
      </c>
      <c r="H1771" t="s">
        <v>386</v>
      </c>
      <c r="I1771" t="s">
        <v>488</v>
      </c>
      <c r="J1771" t="s">
        <v>433</v>
      </c>
      <c r="K1771" t="s">
        <v>223</v>
      </c>
      <c r="L1771" s="758">
        <v>2.17</v>
      </c>
      <c r="M1771" t="s">
        <v>1033</v>
      </c>
      <c r="N1771" s="681">
        <f t="shared" ca="1" si="119"/>
        <v>0</v>
      </c>
      <c r="O1771" s="681">
        <f t="shared" ca="1" si="119"/>
        <v>0</v>
      </c>
      <c r="P1771" s="681">
        <f t="shared" ca="1" si="119"/>
        <v>0</v>
      </c>
      <c r="Q1771" s="681">
        <f t="shared" ca="1" si="119"/>
        <v>0</v>
      </c>
      <c r="R1771" s="681">
        <f t="shared" ca="1" si="119"/>
        <v>0</v>
      </c>
      <c r="S1771" t="str">
        <f t="shared" si="116"/>
        <v>ASR_Financial_Report_SHP21Final</v>
      </c>
      <c r="T1771" s="960">
        <f t="shared" si="117"/>
        <v>44658</v>
      </c>
      <c r="U1771" t="str">
        <f t="shared" si="118"/>
        <v>Unaudited</v>
      </c>
    </row>
    <row r="1772" spans="1:21" x14ac:dyDescent="0.25">
      <c r="A1772" t="s">
        <v>437</v>
      </c>
      <c r="B1772" t="s">
        <v>1366</v>
      </c>
      <c r="C1772" t="s">
        <v>1367</v>
      </c>
      <c r="D1772" s="15">
        <v>1900</v>
      </c>
      <c r="E1772" s="121">
        <v>1</v>
      </c>
      <c r="F1772" t="s">
        <v>441</v>
      </c>
      <c r="G1772" s="121">
        <v>366</v>
      </c>
      <c r="H1772" t="s">
        <v>386</v>
      </c>
      <c r="I1772" t="s">
        <v>488</v>
      </c>
      <c r="J1772" t="s">
        <v>433</v>
      </c>
      <c r="K1772" t="s">
        <v>223</v>
      </c>
      <c r="L1772" s="758">
        <v>2.1800000000000002</v>
      </c>
      <c r="M1772" t="s">
        <v>648</v>
      </c>
      <c r="N1772" s="681">
        <f t="shared" ca="1" si="119"/>
        <v>200124.50999999989</v>
      </c>
      <c r="O1772" s="681">
        <f t="shared" ca="1" si="119"/>
        <v>105699.74999999988</v>
      </c>
      <c r="P1772" s="681">
        <f t="shared" ca="1" si="119"/>
        <v>94424.760000000009</v>
      </c>
      <c r="Q1772" s="681">
        <f t="shared" ca="1" si="119"/>
        <v>0</v>
      </c>
      <c r="R1772" s="681">
        <f t="shared" ca="1" si="119"/>
        <v>0</v>
      </c>
      <c r="S1772" t="str">
        <f t="shared" si="116"/>
        <v>ASR_Financial_Report_SHP21Final</v>
      </c>
      <c r="T1772" s="960">
        <f t="shared" si="117"/>
        <v>44658</v>
      </c>
      <c r="U1772" t="str">
        <f t="shared" si="118"/>
        <v>Unaudited</v>
      </c>
    </row>
    <row r="1773" spans="1:21" x14ac:dyDescent="0.25">
      <c r="A1773" t="s">
        <v>437</v>
      </c>
      <c r="B1773" t="s">
        <v>1366</v>
      </c>
      <c r="C1773" t="s">
        <v>1367</v>
      </c>
      <c r="D1773" s="15">
        <v>1900</v>
      </c>
      <c r="E1773" s="121">
        <v>1</v>
      </c>
      <c r="F1773" t="s">
        <v>441</v>
      </c>
      <c r="G1773" s="121">
        <v>366</v>
      </c>
      <c r="H1773" t="s">
        <v>386</v>
      </c>
      <c r="I1773" t="s">
        <v>488</v>
      </c>
      <c r="J1773" t="s">
        <v>433</v>
      </c>
      <c r="K1773" t="s">
        <v>223</v>
      </c>
      <c r="L1773" s="758">
        <v>2.19</v>
      </c>
      <c r="M1773" t="s">
        <v>218</v>
      </c>
      <c r="N1773" s="681">
        <f t="shared" ca="1" si="119"/>
        <v>10.56</v>
      </c>
      <c r="O1773" s="681">
        <f t="shared" ca="1" si="119"/>
        <v>0</v>
      </c>
      <c r="P1773" s="681">
        <f t="shared" ca="1" si="119"/>
        <v>10.56</v>
      </c>
      <c r="Q1773" s="681">
        <f t="shared" ca="1" si="119"/>
        <v>0</v>
      </c>
      <c r="R1773" s="681">
        <f t="shared" ca="1" si="119"/>
        <v>0</v>
      </c>
      <c r="S1773" t="str">
        <f t="shared" si="116"/>
        <v>ASR_Financial_Report_SHP21Final</v>
      </c>
      <c r="T1773" s="960">
        <f t="shared" si="117"/>
        <v>44658</v>
      </c>
      <c r="U1773" t="str">
        <f t="shared" si="118"/>
        <v>Unaudited</v>
      </c>
    </row>
    <row r="1774" spans="1:21" x14ac:dyDescent="0.25">
      <c r="A1774" t="s">
        <v>437</v>
      </c>
      <c r="B1774" t="s">
        <v>1366</v>
      </c>
      <c r="C1774" t="s">
        <v>1367</v>
      </c>
      <c r="D1774" s="15">
        <v>1900</v>
      </c>
      <c r="E1774" s="121">
        <v>1</v>
      </c>
      <c r="F1774" t="s">
        <v>441</v>
      </c>
      <c r="G1774" s="121">
        <v>366</v>
      </c>
      <c r="H1774" t="s">
        <v>386</v>
      </c>
      <c r="I1774" t="s">
        <v>488</v>
      </c>
      <c r="J1774" t="s">
        <v>433</v>
      </c>
      <c r="K1774" t="s">
        <v>223</v>
      </c>
      <c r="L1774" s="758" t="s">
        <v>691</v>
      </c>
      <c r="M1774" t="s">
        <v>230</v>
      </c>
      <c r="N1774" s="681">
        <f t="shared" ca="1" si="119"/>
        <v>198359.89051901462</v>
      </c>
      <c r="O1774" s="681">
        <f t="shared" ca="1" si="119"/>
        <v>26488.38621759064</v>
      </c>
      <c r="P1774" s="681">
        <f t="shared" ca="1" si="119"/>
        <v>171871.50430142396</v>
      </c>
      <c r="Q1774" s="681">
        <f t="shared" ca="1" si="119"/>
        <v>0</v>
      </c>
      <c r="R1774" s="681">
        <f t="shared" ca="1" si="119"/>
        <v>0</v>
      </c>
      <c r="S1774" t="str">
        <f t="shared" si="116"/>
        <v>ASR_Financial_Report_SHP21Final</v>
      </c>
      <c r="T1774" s="960">
        <f t="shared" si="117"/>
        <v>44658</v>
      </c>
      <c r="U1774" t="str">
        <f t="shared" si="118"/>
        <v>Unaudited</v>
      </c>
    </row>
    <row r="1775" spans="1:21" x14ac:dyDescent="0.25">
      <c r="A1775" t="s">
        <v>437</v>
      </c>
      <c r="B1775" t="s">
        <v>1366</v>
      </c>
      <c r="C1775" t="s">
        <v>1367</v>
      </c>
      <c r="D1775" s="15">
        <v>1900</v>
      </c>
      <c r="E1775" s="121">
        <v>1</v>
      </c>
      <c r="F1775" t="s">
        <v>441</v>
      </c>
      <c r="G1775" s="121">
        <v>366</v>
      </c>
      <c r="H1775" t="s">
        <v>386</v>
      </c>
      <c r="I1775" t="s">
        <v>488</v>
      </c>
      <c r="J1775" t="s">
        <v>433</v>
      </c>
      <c r="K1775" t="s">
        <v>223</v>
      </c>
      <c r="L1775" s="758">
        <v>2.21</v>
      </c>
      <c r="M1775" t="s">
        <v>466</v>
      </c>
      <c r="N1775" s="681">
        <f t="shared" ca="1" si="119"/>
        <v>-2865.9009200239334</v>
      </c>
      <c r="O1775" s="681">
        <f t="shared" ca="1" si="119"/>
        <v>-1985.9878748825381</v>
      </c>
      <c r="P1775" s="681">
        <f t="shared" ca="1" si="119"/>
        <v>-879.91304514139506</v>
      </c>
      <c r="Q1775" s="681">
        <f t="shared" ca="1" si="119"/>
        <v>0</v>
      </c>
      <c r="R1775" s="681">
        <f t="shared" ca="1" si="119"/>
        <v>0</v>
      </c>
      <c r="S1775" t="str">
        <f t="shared" si="116"/>
        <v>ASR_Financial_Report_SHP21Final</v>
      </c>
      <c r="T1775" s="960">
        <f t="shared" si="117"/>
        <v>44658</v>
      </c>
      <c r="U1775" t="str">
        <f t="shared" si="118"/>
        <v>Unaudited</v>
      </c>
    </row>
    <row r="1776" spans="1:21" x14ac:dyDescent="0.25">
      <c r="A1776" t="s">
        <v>437</v>
      </c>
      <c r="B1776" t="s">
        <v>1366</v>
      </c>
      <c r="C1776" t="s">
        <v>1367</v>
      </c>
      <c r="D1776" s="15">
        <v>1900</v>
      </c>
      <c r="E1776" s="121">
        <v>1</v>
      </c>
      <c r="F1776" t="s">
        <v>441</v>
      </c>
      <c r="G1776" s="121">
        <v>366</v>
      </c>
      <c r="H1776" t="s">
        <v>386</v>
      </c>
      <c r="I1776" t="s">
        <v>488</v>
      </c>
      <c r="J1776" t="s">
        <v>433</v>
      </c>
      <c r="K1776" t="s">
        <v>6</v>
      </c>
      <c r="L1776" s="758" t="s">
        <v>70</v>
      </c>
      <c r="M1776" t="s">
        <v>188</v>
      </c>
      <c r="N1776" s="681">
        <f t="shared" ca="1" si="119"/>
        <v>7232.5</v>
      </c>
      <c r="O1776" s="681">
        <f t="shared" ca="1" si="119"/>
        <v>5893.38</v>
      </c>
      <c r="P1776" s="681">
        <f t="shared" ca="1" si="119"/>
        <v>1339.1200000000001</v>
      </c>
      <c r="Q1776" s="681">
        <f t="shared" ca="1" si="119"/>
        <v>0</v>
      </c>
      <c r="R1776" s="681">
        <f t="shared" ca="1" si="119"/>
        <v>0</v>
      </c>
      <c r="S1776" t="str">
        <f t="shared" si="116"/>
        <v>ASR_Financial_Report_SHP21Final</v>
      </c>
      <c r="T1776" s="960">
        <f t="shared" si="117"/>
        <v>44658</v>
      </c>
      <c r="U1776" t="str">
        <f t="shared" si="118"/>
        <v>Unaudited</v>
      </c>
    </row>
    <row r="1777" spans="1:21" x14ac:dyDescent="0.25">
      <c r="A1777" t="s">
        <v>437</v>
      </c>
      <c r="B1777" t="s">
        <v>1366</v>
      </c>
      <c r="C1777" t="s">
        <v>1367</v>
      </c>
      <c r="D1777" s="15">
        <v>1900</v>
      </c>
      <c r="E1777" s="121">
        <v>1</v>
      </c>
      <c r="F1777" t="s">
        <v>441</v>
      </c>
      <c r="G1777" s="121">
        <v>366</v>
      </c>
      <c r="H1777" t="s">
        <v>386</v>
      </c>
      <c r="I1777" t="s">
        <v>488</v>
      </c>
      <c r="J1777" t="s">
        <v>433</v>
      </c>
      <c r="K1777" t="s">
        <v>6</v>
      </c>
      <c r="L1777" s="758" t="s">
        <v>71</v>
      </c>
      <c r="M1777" t="s">
        <v>231</v>
      </c>
      <c r="N1777" s="681">
        <f t="shared" ca="1" si="119"/>
        <v>0</v>
      </c>
      <c r="O1777" s="681">
        <f t="shared" ca="1" si="119"/>
        <v>0</v>
      </c>
      <c r="P1777" s="681">
        <f t="shared" ca="1" si="119"/>
        <v>0</v>
      </c>
      <c r="Q1777" s="681">
        <f t="shared" ca="1" si="119"/>
        <v>0</v>
      </c>
      <c r="R1777" s="681">
        <f t="shared" ca="1" si="119"/>
        <v>0</v>
      </c>
      <c r="S1777" t="str">
        <f t="shared" si="116"/>
        <v>ASR_Financial_Report_SHP21Final</v>
      </c>
      <c r="T1777" s="960">
        <f t="shared" si="117"/>
        <v>44658</v>
      </c>
      <c r="U1777" t="str">
        <f t="shared" si="118"/>
        <v>Unaudited</v>
      </c>
    </row>
    <row r="1778" spans="1:21" x14ac:dyDescent="0.25">
      <c r="A1778" t="s">
        <v>437</v>
      </c>
      <c r="B1778" t="s">
        <v>1366</v>
      </c>
      <c r="C1778" t="s">
        <v>1367</v>
      </c>
      <c r="D1778" s="15">
        <v>1900</v>
      </c>
      <c r="E1778" s="121">
        <v>1</v>
      </c>
      <c r="F1778" t="s">
        <v>441</v>
      </c>
      <c r="G1778" s="121">
        <v>366</v>
      </c>
      <c r="H1778" t="s">
        <v>386</v>
      </c>
      <c r="I1778" t="s">
        <v>488</v>
      </c>
      <c r="J1778" t="s">
        <v>433</v>
      </c>
      <c r="K1778" t="s">
        <v>6</v>
      </c>
      <c r="L1778" s="758" t="s">
        <v>72</v>
      </c>
      <c r="M1778" t="s">
        <v>164</v>
      </c>
      <c r="N1778" s="681">
        <f t="shared" ca="1" si="119"/>
        <v>360.94523127383519</v>
      </c>
      <c r="O1778" s="681">
        <f t="shared" ca="1" si="119"/>
        <v>329.06881230976944</v>
      </c>
      <c r="P1778" s="681">
        <f t="shared" ca="1" si="119"/>
        <v>31.876418964065763</v>
      </c>
      <c r="Q1778" s="681">
        <f t="shared" ca="1" si="119"/>
        <v>0</v>
      </c>
      <c r="R1778" s="681">
        <f t="shared" ca="1" si="119"/>
        <v>0</v>
      </c>
      <c r="S1778" t="str">
        <f t="shared" si="116"/>
        <v>ASR_Financial_Report_SHP21Final</v>
      </c>
      <c r="T1778" s="960">
        <f t="shared" si="117"/>
        <v>44658</v>
      </c>
      <c r="U1778" t="str">
        <f t="shared" si="118"/>
        <v>Unaudited</v>
      </c>
    </row>
    <row r="1779" spans="1:21" x14ac:dyDescent="0.25">
      <c r="A1779" t="s">
        <v>437</v>
      </c>
      <c r="B1779" t="s">
        <v>1366</v>
      </c>
      <c r="C1779" t="s">
        <v>1367</v>
      </c>
      <c r="D1779" s="15">
        <v>1900</v>
      </c>
      <c r="E1779" s="121">
        <v>1</v>
      </c>
      <c r="F1779" t="s">
        <v>441</v>
      </c>
      <c r="G1779" s="121">
        <v>366</v>
      </c>
      <c r="H1779" t="s">
        <v>386</v>
      </c>
      <c r="I1779" t="s">
        <v>488</v>
      </c>
      <c r="J1779" t="s">
        <v>433</v>
      </c>
      <c r="K1779" t="s">
        <v>6</v>
      </c>
      <c r="L1779" s="758">
        <v>3.4</v>
      </c>
      <c r="M1779" t="s">
        <v>461</v>
      </c>
      <c r="N1779" s="681">
        <f t="shared" ca="1" si="119"/>
        <v>0</v>
      </c>
      <c r="O1779" s="681">
        <f t="shared" ca="1" si="119"/>
        <v>0</v>
      </c>
      <c r="P1779" s="681">
        <f t="shared" ca="1" si="119"/>
        <v>0</v>
      </c>
      <c r="Q1779" s="681">
        <f t="shared" ca="1" si="119"/>
        <v>0</v>
      </c>
      <c r="R1779" s="681">
        <f t="shared" ca="1" si="119"/>
        <v>0</v>
      </c>
      <c r="S1779" t="str">
        <f t="shared" si="116"/>
        <v>ASR_Financial_Report_SHP21Final</v>
      </c>
      <c r="T1779" s="960">
        <f t="shared" si="117"/>
        <v>44658</v>
      </c>
      <c r="U1779" t="str">
        <f t="shared" si="118"/>
        <v>Unaudited</v>
      </c>
    </row>
    <row r="1780" spans="1:21" x14ac:dyDescent="0.25">
      <c r="A1780" t="s">
        <v>437</v>
      </c>
      <c r="B1780" t="s">
        <v>1366</v>
      </c>
      <c r="C1780" t="s">
        <v>1367</v>
      </c>
      <c r="D1780" s="15">
        <v>1900</v>
      </c>
      <c r="E1780" s="121">
        <v>1</v>
      </c>
      <c r="F1780" t="s">
        <v>441</v>
      </c>
      <c r="G1780" s="121">
        <v>366</v>
      </c>
      <c r="H1780" t="s">
        <v>386</v>
      </c>
      <c r="I1780" t="s">
        <v>488</v>
      </c>
      <c r="J1780" t="s">
        <v>433</v>
      </c>
      <c r="K1780" t="s">
        <v>434</v>
      </c>
      <c r="L1780" s="758">
        <v>4.5</v>
      </c>
      <c r="M1780" t="s">
        <v>32</v>
      </c>
      <c r="N1780" s="681">
        <f t="shared" ca="1" si="119"/>
        <v>0</v>
      </c>
      <c r="O1780" s="681">
        <f t="shared" ca="1" si="119"/>
        <v>0</v>
      </c>
      <c r="P1780" s="681">
        <f t="shared" ca="1" si="119"/>
        <v>0</v>
      </c>
      <c r="Q1780" s="681">
        <f t="shared" ca="1" si="119"/>
        <v>0</v>
      </c>
      <c r="R1780" s="681">
        <f t="shared" ca="1" si="119"/>
        <v>0</v>
      </c>
      <c r="S1780" t="str">
        <f t="shared" si="116"/>
        <v>ASR_Financial_Report_SHP21Final</v>
      </c>
      <c r="T1780" s="960">
        <f t="shared" si="117"/>
        <v>44658</v>
      </c>
      <c r="U1780" t="str">
        <f t="shared" si="118"/>
        <v>Unaudited</v>
      </c>
    </row>
    <row r="1781" spans="1:21" x14ac:dyDescent="0.25">
      <c r="A1781" t="s">
        <v>437</v>
      </c>
      <c r="B1781" t="s">
        <v>1366</v>
      </c>
      <c r="C1781" t="s">
        <v>1367</v>
      </c>
      <c r="D1781" s="15">
        <v>1900</v>
      </c>
      <c r="E1781" s="121">
        <v>1</v>
      </c>
      <c r="F1781" t="s">
        <v>441</v>
      </c>
      <c r="G1781" s="121">
        <v>366</v>
      </c>
      <c r="H1781" t="s">
        <v>386</v>
      </c>
      <c r="I1781" t="s">
        <v>488</v>
      </c>
      <c r="J1781" t="s">
        <v>433</v>
      </c>
      <c r="K1781" t="s">
        <v>434</v>
      </c>
      <c r="L1781" s="758" t="s">
        <v>925</v>
      </c>
      <c r="M1781" t="s">
        <v>916</v>
      </c>
      <c r="N1781" s="681">
        <f t="shared" ca="1" si="119"/>
        <v>0</v>
      </c>
      <c r="O1781" s="681">
        <f t="shared" ca="1" si="119"/>
        <v>0</v>
      </c>
      <c r="P1781" s="681">
        <f t="shared" ca="1" si="119"/>
        <v>0</v>
      </c>
      <c r="Q1781" s="681">
        <f t="shared" ca="1" si="119"/>
        <v>0</v>
      </c>
      <c r="R1781" s="681">
        <f t="shared" ca="1" si="119"/>
        <v>0</v>
      </c>
      <c r="S1781" t="str">
        <f t="shared" si="116"/>
        <v>ASR_Financial_Report_SHP21Final</v>
      </c>
      <c r="T1781" s="960">
        <f t="shared" si="117"/>
        <v>44658</v>
      </c>
      <c r="U1781" t="str">
        <f t="shared" si="118"/>
        <v>Unaudited</v>
      </c>
    </row>
    <row r="1782" spans="1:21" x14ac:dyDescent="0.25">
      <c r="A1782" t="s">
        <v>437</v>
      </c>
      <c r="B1782" t="s">
        <v>1366</v>
      </c>
      <c r="C1782" t="s">
        <v>1367</v>
      </c>
      <c r="D1782" s="15">
        <v>1900</v>
      </c>
      <c r="E1782" s="121">
        <v>1</v>
      </c>
      <c r="F1782" t="s">
        <v>441</v>
      </c>
      <c r="G1782" s="121">
        <v>366</v>
      </c>
      <c r="H1782" t="s">
        <v>386</v>
      </c>
      <c r="I1782" t="s">
        <v>488</v>
      </c>
      <c r="J1782" t="s">
        <v>433</v>
      </c>
      <c r="K1782" t="s">
        <v>434</v>
      </c>
      <c r="L1782" s="758" t="s">
        <v>193</v>
      </c>
      <c r="M1782" t="s">
        <v>40</v>
      </c>
      <c r="N1782" s="681">
        <f t="shared" ca="1" si="119"/>
        <v>0</v>
      </c>
      <c r="O1782" s="681">
        <f t="shared" ca="1" si="119"/>
        <v>0</v>
      </c>
      <c r="P1782" s="681">
        <f t="shared" ca="1" si="119"/>
        <v>0</v>
      </c>
      <c r="Q1782" s="681">
        <f t="shared" ca="1" si="119"/>
        <v>0</v>
      </c>
      <c r="R1782" s="681">
        <f t="shared" ca="1" si="119"/>
        <v>0</v>
      </c>
      <c r="S1782" t="str">
        <f t="shared" si="116"/>
        <v>ASR_Financial_Report_SHP21Final</v>
      </c>
      <c r="T1782" s="960">
        <f t="shared" si="117"/>
        <v>44658</v>
      </c>
      <c r="U1782" t="str">
        <f t="shared" si="118"/>
        <v>Unaudited</v>
      </c>
    </row>
    <row r="1783" spans="1:21" x14ac:dyDescent="0.25">
      <c r="A1783" t="s">
        <v>437</v>
      </c>
      <c r="B1783" t="s">
        <v>1366</v>
      </c>
      <c r="C1783" t="s">
        <v>1367</v>
      </c>
      <c r="D1783" s="15">
        <v>1900</v>
      </c>
      <c r="E1783" s="121">
        <v>1</v>
      </c>
      <c r="F1783" t="s">
        <v>441</v>
      </c>
      <c r="G1783" s="121">
        <v>366</v>
      </c>
      <c r="H1783" t="s">
        <v>386</v>
      </c>
      <c r="I1783" t="s">
        <v>488</v>
      </c>
      <c r="J1783" t="s">
        <v>433</v>
      </c>
      <c r="K1783" t="s">
        <v>434</v>
      </c>
      <c r="L1783" s="758" t="s">
        <v>192</v>
      </c>
      <c r="M1783" t="s">
        <v>329</v>
      </c>
      <c r="N1783" s="681">
        <f t="shared" ca="1" si="119"/>
        <v>0</v>
      </c>
      <c r="O1783" s="681">
        <f t="shared" ca="1" si="119"/>
        <v>0</v>
      </c>
      <c r="P1783" s="681">
        <f t="shared" ca="1" si="119"/>
        <v>0</v>
      </c>
      <c r="Q1783" s="681">
        <f t="shared" ca="1" si="119"/>
        <v>0</v>
      </c>
      <c r="R1783" s="681">
        <f t="shared" ca="1" si="119"/>
        <v>0</v>
      </c>
      <c r="S1783" t="str">
        <f t="shared" si="116"/>
        <v>ASR_Financial_Report_SHP21Final</v>
      </c>
      <c r="T1783" s="960">
        <f t="shared" si="117"/>
        <v>44658</v>
      </c>
      <c r="U1783" t="str">
        <f t="shared" si="118"/>
        <v>Unaudited</v>
      </c>
    </row>
    <row r="1784" spans="1:21" x14ac:dyDescent="0.25">
      <c r="A1784" t="s">
        <v>437</v>
      </c>
      <c r="B1784" t="s">
        <v>1366</v>
      </c>
      <c r="C1784" t="s">
        <v>1367</v>
      </c>
      <c r="D1784" s="15">
        <v>1900</v>
      </c>
      <c r="E1784" s="121">
        <v>1</v>
      </c>
      <c r="F1784" t="s">
        <v>441</v>
      </c>
      <c r="G1784" s="121">
        <v>366</v>
      </c>
      <c r="H1784" t="s">
        <v>386</v>
      </c>
      <c r="I1784" t="s">
        <v>488</v>
      </c>
      <c r="J1784" t="s">
        <v>450</v>
      </c>
      <c r="K1784" t="s">
        <v>435</v>
      </c>
      <c r="L1784" s="758" t="s">
        <v>79</v>
      </c>
      <c r="M1784" t="s">
        <v>27</v>
      </c>
      <c r="N1784" s="681">
        <f t="shared" ca="1" si="119"/>
        <v>397973.85325457435</v>
      </c>
      <c r="O1784" s="681">
        <f t="shared" ca="1" si="119"/>
        <v>6481.4879484592529</v>
      </c>
      <c r="P1784" s="681">
        <f t="shared" ca="1" si="119"/>
        <v>391492.36530611513</v>
      </c>
      <c r="Q1784" s="681">
        <f t="shared" ca="1" si="119"/>
        <v>0</v>
      </c>
      <c r="R1784" s="681">
        <f t="shared" ca="1" si="119"/>
        <v>0</v>
      </c>
      <c r="S1784" t="str">
        <f t="shared" si="116"/>
        <v>ASR_Financial_Report_SHP21Final</v>
      </c>
      <c r="T1784" s="960">
        <f t="shared" si="117"/>
        <v>44658</v>
      </c>
      <c r="U1784" t="str">
        <f t="shared" si="118"/>
        <v>Unaudited</v>
      </c>
    </row>
    <row r="1785" spans="1:21" x14ac:dyDescent="0.25">
      <c r="A1785" t="s">
        <v>437</v>
      </c>
      <c r="B1785" t="s">
        <v>1366</v>
      </c>
      <c r="C1785" t="s">
        <v>1367</v>
      </c>
      <c r="D1785" s="15">
        <v>1900</v>
      </c>
      <c r="E1785" s="121">
        <v>1</v>
      </c>
      <c r="F1785" t="s">
        <v>441</v>
      </c>
      <c r="G1785" s="121">
        <v>366</v>
      </c>
      <c r="H1785" t="s">
        <v>386</v>
      </c>
      <c r="I1785" t="s">
        <v>488</v>
      </c>
      <c r="J1785" t="s">
        <v>450</v>
      </c>
      <c r="K1785" t="s">
        <v>435</v>
      </c>
      <c r="L1785" s="758" t="s">
        <v>80</v>
      </c>
      <c r="M1785" t="s">
        <v>97</v>
      </c>
      <c r="N1785" s="681">
        <f t="shared" ca="1" si="119"/>
        <v>213059.91424084472</v>
      </c>
      <c r="O1785" s="681">
        <f t="shared" ca="1" si="119"/>
        <v>25985.000856033512</v>
      </c>
      <c r="P1785" s="681">
        <f t="shared" ca="1" si="119"/>
        <v>187074.91338481123</v>
      </c>
      <c r="Q1785" s="681">
        <f t="shared" ca="1" si="119"/>
        <v>0</v>
      </c>
      <c r="R1785" s="681">
        <f t="shared" ca="1" si="119"/>
        <v>0</v>
      </c>
      <c r="S1785" t="str">
        <f t="shared" si="116"/>
        <v>ASR_Financial_Report_SHP21Final</v>
      </c>
      <c r="T1785" s="960">
        <f t="shared" si="117"/>
        <v>44658</v>
      </c>
      <c r="U1785" t="str">
        <f t="shared" si="118"/>
        <v>Unaudited</v>
      </c>
    </row>
    <row r="1786" spans="1:21" x14ac:dyDescent="0.25">
      <c r="A1786" t="s">
        <v>437</v>
      </c>
      <c r="B1786" t="s">
        <v>1366</v>
      </c>
      <c r="C1786" t="s">
        <v>1367</v>
      </c>
      <c r="D1786" s="15">
        <v>1900</v>
      </c>
      <c r="E1786" s="121">
        <v>1</v>
      </c>
      <c r="F1786" t="s">
        <v>441</v>
      </c>
      <c r="G1786" s="121">
        <v>366</v>
      </c>
      <c r="H1786" t="s">
        <v>386</v>
      </c>
      <c r="I1786" t="s">
        <v>488</v>
      </c>
      <c r="J1786" t="s">
        <v>450</v>
      </c>
      <c r="K1786" t="s">
        <v>435</v>
      </c>
      <c r="L1786" s="758" t="s">
        <v>81</v>
      </c>
      <c r="M1786" t="s">
        <v>98</v>
      </c>
      <c r="N1786" s="681">
        <f t="shared" ca="1" si="119"/>
        <v>89558.478155367906</v>
      </c>
      <c r="O1786" s="681">
        <f t="shared" ca="1" si="119"/>
        <v>11333.926101467847</v>
      </c>
      <c r="P1786" s="681">
        <f t="shared" ca="1" si="119"/>
        <v>78224.552053900057</v>
      </c>
      <c r="Q1786" s="681">
        <f t="shared" ca="1" si="119"/>
        <v>0</v>
      </c>
      <c r="R1786" s="681">
        <f t="shared" ca="1" si="119"/>
        <v>0</v>
      </c>
      <c r="S1786" t="str">
        <f t="shared" si="116"/>
        <v>ASR_Financial_Report_SHP21Final</v>
      </c>
      <c r="T1786" s="960">
        <f t="shared" si="117"/>
        <v>44658</v>
      </c>
      <c r="U1786" t="str">
        <f t="shared" si="118"/>
        <v>Unaudited</v>
      </c>
    </row>
    <row r="1787" spans="1:21" x14ac:dyDescent="0.25">
      <c r="A1787" t="s">
        <v>437</v>
      </c>
      <c r="B1787" t="s">
        <v>1366</v>
      </c>
      <c r="C1787" t="s">
        <v>1367</v>
      </c>
      <c r="D1787" s="15">
        <v>1900</v>
      </c>
      <c r="E1787" s="121">
        <v>1</v>
      </c>
      <c r="F1787" t="s">
        <v>441</v>
      </c>
      <c r="G1787" s="121">
        <v>366</v>
      </c>
      <c r="H1787" t="s">
        <v>386</v>
      </c>
      <c r="I1787" t="s">
        <v>488</v>
      </c>
      <c r="J1787" t="s">
        <v>450</v>
      </c>
      <c r="K1787" t="s">
        <v>435</v>
      </c>
      <c r="L1787" s="758" t="s">
        <v>82</v>
      </c>
      <c r="M1787" t="s">
        <v>99</v>
      </c>
      <c r="N1787" s="681">
        <f t="shared" ca="1" si="119"/>
        <v>4674.6460524947088</v>
      </c>
      <c r="O1787" s="681">
        <f t="shared" ca="1" si="119"/>
        <v>591.59215297940841</v>
      </c>
      <c r="P1787" s="681">
        <f t="shared" ca="1" si="119"/>
        <v>4083.0538995153006</v>
      </c>
      <c r="Q1787" s="681">
        <f t="shared" ca="1" si="119"/>
        <v>0</v>
      </c>
      <c r="R1787" s="681">
        <f t="shared" ca="1" si="119"/>
        <v>0</v>
      </c>
      <c r="S1787" t="str">
        <f t="shared" si="116"/>
        <v>ASR_Financial_Report_SHP21Final</v>
      </c>
      <c r="T1787" s="960">
        <f t="shared" si="117"/>
        <v>44658</v>
      </c>
      <c r="U1787" t="str">
        <f t="shared" si="118"/>
        <v>Unaudited</v>
      </c>
    </row>
    <row r="1788" spans="1:21" x14ac:dyDescent="0.25">
      <c r="A1788" t="s">
        <v>437</v>
      </c>
      <c r="B1788" t="s">
        <v>1366</v>
      </c>
      <c r="C1788" t="s">
        <v>1367</v>
      </c>
      <c r="D1788" s="15">
        <v>1900</v>
      </c>
      <c r="E1788" s="121">
        <v>1</v>
      </c>
      <c r="F1788" t="s">
        <v>441</v>
      </c>
      <c r="G1788" s="121">
        <v>366</v>
      </c>
      <c r="H1788" t="s">
        <v>386</v>
      </c>
      <c r="I1788" t="s">
        <v>488</v>
      </c>
      <c r="J1788" t="s">
        <v>450</v>
      </c>
      <c r="K1788" t="s">
        <v>435</v>
      </c>
      <c r="L1788" s="758" t="s">
        <v>216</v>
      </c>
      <c r="M1788" t="s">
        <v>100</v>
      </c>
      <c r="N1788" s="681">
        <f t="shared" ca="1" si="119"/>
        <v>-3900.1747899082466</v>
      </c>
      <c r="O1788" s="681">
        <f t="shared" ca="1" si="119"/>
        <v>-493.5802144263933</v>
      </c>
      <c r="P1788" s="681">
        <f t="shared" ca="1" si="119"/>
        <v>-3406.5945754818531</v>
      </c>
      <c r="Q1788" s="681">
        <f t="shared" ca="1" si="119"/>
        <v>0</v>
      </c>
      <c r="R1788" s="681">
        <f t="shared" ca="1" si="119"/>
        <v>0</v>
      </c>
      <c r="S1788" t="str">
        <f t="shared" si="116"/>
        <v>ASR_Financial_Report_SHP21Final</v>
      </c>
      <c r="T1788" s="960">
        <f t="shared" si="117"/>
        <v>44658</v>
      </c>
      <c r="U1788" t="str">
        <f t="shared" si="118"/>
        <v>Unaudited</v>
      </c>
    </row>
    <row r="1789" spans="1:21" x14ac:dyDescent="0.25">
      <c r="A1789" t="s">
        <v>437</v>
      </c>
      <c r="B1789" t="s">
        <v>1366</v>
      </c>
      <c r="C1789" t="s">
        <v>1367</v>
      </c>
      <c r="D1789" s="15">
        <v>1900</v>
      </c>
      <c r="E1789" s="121">
        <v>1</v>
      </c>
      <c r="F1789" t="s">
        <v>441</v>
      </c>
      <c r="G1789" s="121">
        <v>366</v>
      </c>
      <c r="H1789" t="s">
        <v>386</v>
      </c>
      <c r="I1789" t="s">
        <v>488</v>
      </c>
      <c r="J1789" t="s">
        <v>450</v>
      </c>
      <c r="K1789" t="s">
        <v>435</v>
      </c>
      <c r="L1789" s="758" t="s">
        <v>215</v>
      </c>
      <c r="M1789" t="s">
        <v>28</v>
      </c>
      <c r="N1789" s="681">
        <f t="shared" ca="1" si="119"/>
        <v>1615.4937316626242</v>
      </c>
      <c r="O1789" s="681">
        <f t="shared" ca="1" si="119"/>
        <v>204.44615573172581</v>
      </c>
      <c r="P1789" s="681">
        <f t="shared" ca="1" si="119"/>
        <v>1411.0475759308983</v>
      </c>
      <c r="Q1789" s="681">
        <f t="shared" ca="1" si="119"/>
        <v>0</v>
      </c>
      <c r="R1789" s="681">
        <f t="shared" ca="1" si="119"/>
        <v>0</v>
      </c>
      <c r="S1789" t="str">
        <f t="shared" si="116"/>
        <v>ASR_Financial_Report_SHP21Final</v>
      </c>
      <c r="T1789" s="960">
        <f t="shared" si="117"/>
        <v>44658</v>
      </c>
      <c r="U1789" t="str">
        <f t="shared" si="118"/>
        <v>Unaudited</v>
      </c>
    </row>
    <row r="1790" spans="1:21" x14ac:dyDescent="0.25">
      <c r="A1790" t="s">
        <v>437</v>
      </c>
      <c r="B1790" t="s">
        <v>1366</v>
      </c>
      <c r="C1790" t="s">
        <v>1367</v>
      </c>
      <c r="D1790" s="15">
        <v>1900</v>
      </c>
      <c r="E1790" s="121">
        <v>1</v>
      </c>
      <c r="F1790" t="s">
        <v>441</v>
      </c>
      <c r="G1790" s="121">
        <v>366</v>
      </c>
      <c r="H1790" t="s">
        <v>386</v>
      </c>
      <c r="I1790" t="s">
        <v>488</v>
      </c>
      <c r="J1790" t="s">
        <v>436</v>
      </c>
      <c r="K1790" t="s">
        <v>436</v>
      </c>
      <c r="L1790" s="758" t="s">
        <v>84</v>
      </c>
      <c r="M1790" t="s">
        <v>327</v>
      </c>
      <c r="N1790" s="681">
        <f t="shared" ca="1" si="119"/>
        <v>0</v>
      </c>
      <c r="O1790" s="681">
        <f t="shared" ca="1" si="119"/>
        <v>0</v>
      </c>
      <c r="P1790" s="681">
        <f t="shared" ca="1" si="119"/>
        <v>0</v>
      </c>
      <c r="Q1790" s="681">
        <f t="shared" ca="1" si="119"/>
        <v>0</v>
      </c>
      <c r="R1790" s="681">
        <f t="shared" ca="1" si="119"/>
        <v>0</v>
      </c>
      <c r="S1790" t="str">
        <f t="shared" si="116"/>
        <v>ASR_Financial_Report_SHP21Final</v>
      </c>
      <c r="T1790" s="960">
        <f t="shared" si="117"/>
        <v>44658</v>
      </c>
      <c r="U1790" t="str">
        <f t="shared" si="118"/>
        <v>Unaudited</v>
      </c>
    </row>
    <row r="1791" spans="1:21" x14ac:dyDescent="0.25">
      <c r="A1791" t="s">
        <v>437</v>
      </c>
      <c r="B1791" t="s">
        <v>1366</v>
      </c>
      <c r="C1791" t="s">
        <v>1367</v>
      </c>
      <c r="D1791" s="15">
        <v>1900</v>
      </c>
      <c r="E1791" s="121">
        <v>1</v>
      </c>
      <c r="F1791" t="s">
        <v>441</v>
      </c>
      <c r="G1791" s="121">
        <v>366</v>
      </c>
      <c r="H1791" t="s">
        <v>386</v>
      </c>
      <c r="I1791" t="s">
        <v>488</v>
      </c>
      <c r="J1791" t="s">
        <v>436</v>
      </c>
      <c r="K1791" t="s">
        <v>436</v>
      </c>
      <c r="L1791" s="758" t="s">
        <v>85</v>
      </c>
      <c r="M1791" t="s">
        <v>325</v>
      </c>
      <c r="N1791" s="681">
        <f t="shared" ca="1" si="119"/>
        <v>0</v>
      </c>
      <c r="O1791" s="681">
        <f t="shared" ca="1" si="119"/>
        <v>0</v>
      </c>
      <c r="P1791" s="681">
        <f t="shared" ca="1" si="119"/>
        <v>0</v>
      </c>
      <c r="Q1791" s="681">
        <f t="shared" ca="1" si="119"/>
        <v>0</v>
      </c>
      <c r="R1791" s="681">
        <f t="shared" ca="1" si="119"/>
        <v>0</v>
      </c>
      <c r="S1791" t="str">
        <f t="shared" si="116"/>
        <v>ASR_Financial_Report_SHP21Final</v>
      </c>
      <c r="T1791" s="960">
        <f t="shared" si="117"/>
        <v>44658</v>
      </c>
      <c r="U1791" t="str">
        <f t="shared" si="118"/>
        <v>Unaudited</v>
      </c>
    </row>
    <row r="1792" spans="1:21" x14ac:dyDescent="0.25">
      <c r="A1792" t="s">
        <v>437</v>
      </c>
      <c r="B1792" t="s">
        <v>1366</v>
      </c>
      <c r="C1792" t="s">
        <v>1367</v>
      </c>
      <c r="D1792" s="15">
        <v>1900</v>
      </c>
      <c r="E1792" s="121">
        <v>1</v>
      </c>
      <c r="F1792" t="s">
        <v>441</v>
      </c>
      <c r="G1792" s="121">
        <v>366</v>
      </c>
      <c r="H1792" t="s">
        <v>386</v>
      </c>
      <c r="I1792" t="s">
        <v>488</v>
      </c>
      <c r="J1792" t="s">
        <v>436</v>
      </c>
      <c r="K1792" t="s">
        <v>436</v>
      </c>
      <c r="L1792" s="758" t="s">
        <v>86</v>
      </c>
      <c r="M1792" t="s">
        <v>494</v>
      </c>
      <c r="N1792" s="681">
        <f t="shared" ca="1" si="119"/>
        <v>0</v>
      </c>
      <c r="O1792" s="681">
        <f t="shared" ca="1" si="119"/>
        <v>0</v>
      </c>
      <c r="P1792" s="681">
        <f t="shared" ca="1" si="119"/>
        <v>0</v>
      </c>
      <c r="Q1792" s="681">
        <f t="shared" ca="1" si="119"/>
        <v>0</v>
      </c>
      <c r="R1792" s="681">
        <f t="shared" ca="1" si="119"/>
        <v>0</v>
      </c>
      <c r="S1792" t="str">
        <f t="shared" si="116"/>
        <v>ASR_Financial_Report_SHP21Final</v>
      </c>
      <c r="T1792" s="960">
        <f t="shared" si="117"/>
        <v>44658</v>
      </c>
      <c r="U1792" t="str">
        <f t="shared" si="118"/>
        <v>Unaudited</v>
      </c>
    </row>
    <row r="1793" spans="1:21" x14ac:dyDescent="0.25">
      <c r="A1793" t="s">
        <v>437</v>
      </c>
      <c r="B1793" t="s">
        <v>1366</v>
      </c>
      <c r="C1793" t="s">
        <v>1367</v>
      </c>
      <c r="D1793" s="15">
        <v>1900</v>
      </c>
      <c r="E1793" s="121">
        <v>1</v>
      </c>
      <c r="F1793" t="s">
        <v>441</v>
      </c>
      <c r="G1793" s="121">
        <v>366</v>
      </c>
      <c r="H1793" t="s">
        <v>386</v>
      </c>
      <c r="I1793" t="s">
        <v>488</v>
      </c>
      <c r="J1793" t="s">
        <v>436</v>
      </c>
      <c r="K1793" t="s">
        <v>436</v>
      </c>
      <c r="L1793" s="758" t="s">
        <v>87</v>
      </c>
      <c r="M1793" t="s">
        <v>495</v>
      </c>
      <c r="N1793" s="681">
        <f t="shared" ca="1" si="119"/>
        <v>0</v>
      </c>
      <c r="O1793" s="681">
        <f t="shared" ca="1" si="119"/>
        <v>0</v>
      </c>
      <c r="P1793" s="681">
        <f t="shared" ca="1" si="119"/>
        <v>0</v>
      </c>
      <c r="Q1793" s="681">
        <f t="shared" ca="1" si="119"/>
        <v>0</v>
      </c>
      <c r="R1793" s="681">
        <f t="shared" ca="1" si="119"/>
        <v>0</v>
      </c>
      <c r="S1793" t="str">
        <f t="shared" si="116"/>
        <v>ASR_Financial_Report_SHP21Final</v>
      </c>
      <c r="T1793" s="960">
        <f t="shared" si="117"/>
        <v>44658</v>
      </c>
      <c r="U1793" t="str">
        <f t="shared" si="118"/>
        <v>Unaudited</v>
      </c>
    </row>
    <row r="1794" spans="1:21" x14ac:dyDescent="0.25">
      <c r="A1794" t="s">
        <v>437</v>
      </c>
      <c r="B1794" t="s">
        <v>1366</v>
      </c>
      <c r="C1794" t="s">
        <v>1367</v>
      </c>
      <c r="D1794" s="15">
        <v>1900</v>
      </c>
      <c r="E1794" s="121">
        <v>1</v>
      </c>
      <c r="F1794" t="s">
        <v>441</v>
      </c>
      <c r="G1794" s="121">
        <v>366</v>
      </c>
      <c r="H1794" t="s">
        <v>386</v>
      </c>
      <c r="I1794" t="s">
        <v>488</v>
      </c>
      <c r="J1794" t="s">
        <v>436</v>
      </c>
      <c r="K1794" t="s">
        <v>436</v>
      </c>
      <c r="L1794" s="758" t="s">
        <v>213</v>
      </c>
      <c r="M1794" t="s">
        <v>496</v>
      </c>
      <c r="N1794" s="681">
        <f t="shared" ca="1" si="119"/>
        <v>0</v>
      </c>
      <c r="O1794" s="681">
        <f t="shared" ca="1" si="119"/>
        <v>0</v>
      </c>
      <c r="P1794" s="681">
        <f t="shared" ca="1" si="119"/>
        <v>0</v>
      </c>
      <c r="Q1794" s="681">
        <f t="shared" ca="1" si="119"/>
        <v>0</v>
      </c>
      <c r="R1794" s="681">
        <f t="shared" ca="1" si="119"/>
        <v>0</v>
      </c>
      <c r="S1794" t="str">
        <f t="shared" ref="S1794:S1857" si="120">file_name</f>
        <v>ASR_Financial_Report_SHP21Final</v>
      </c>
      <c r="T1794" s="960">
        <f t="shared" ref="T1794:T1857" si="121">file_date</f>
        <v>44658</v>
      </c>
      <c r="U1794" t="str">
        <f t="shared" ref="U1794:U1857" si="122">status</f>
        <v>Unaudited</v>
      </c>
    </row>
    <row r="1795" spans="1:21" x14ac:dyDescent="0.25">
      <c r="A1795" t="s">
        <v>437</v>
      </c>
      <c r="B1795" t="s">
        <v>1366</v>
      </c>
      <c r="C1795" t="s">
        <v>1367</v>
      </c>
      <c r="D1795" s="15">
        <v>1900</v>
      </c>
      <c r="E1795" s="121">
        <v>1</v>
      </c>
      <c r="F1795" t="s">
        <v>441</v>
      </c>
      <c r="G1795" s="121">
        <v>366</v>
      </c>
      <c r="H1795" t="s">
        <v>386</v>
      </c>
      <c r="I1795" t="s">
        <v>489</v>
      </c>
      <c r="J1795" t="s">
        <v>26</v>
      </c>
      <c r="K1795" t="s">
        <v>26</v>
      </c>
      <c r="L1795" s="758" t="s">
        <v>204</v>
      </c>
      <c r="M1795" t="s">
        <v>26</v>
      </c>
      <c r="N1795" s="681">
        <f t="shared" ca="1" si="119"/>
        <v>83678.752073501921</v>
      </c>
      <c r="O1795" s="681">
        <f t="shared" ca="1" si="119"/>
        <v>0</v>
      </c>
      <c r="P1795" s="681">
        <f t="shared" ca="1" si="119"/>
        <v>0</v>
      </c>
      <c r="Q1795" s="681">
        <f t="shared" ca="1" si="119"/>
        <v>0</v>
      </c>
      <c r="R1795" s="681">
        <f t="shared" ca="1" si="119"/>
        <v>0</v>
      </c>
      <c r="S1795" t="str">
        <f t="shared" si="120"/>
        <v>ASR_Financial_Report_SHP21Final</v>
      </c>
      <c r="T1795" s="960">
        <f t="shared" si="121"/>
        <v>44658</v>
      </c>
      <c r="U1795" t="str">
        <f t="shared" si="122"/>
        <v>Unaudited</v>
      </c>
    </row>
    <row r="1796" spans="1:21" x14ac:dyDescent="0.25">
      <c r="A1796" t="s">
        <v>437</v>
      </c>
      <c r="B1796" t="s">
        <v>1366</v>
      </c>
      <c r="C1796" t="s">
        <v>1367</v>
      </c>
      <c r="D1796" s="15">
        <v>1900</v>
      </c>
      <c r="E1796" s="121">
        <v>1</v>
      </c>
      <c r="F1796" t="s">
        <v>1012</v>
      </c>
      <c r="G1796" s="121" t="s">
        <v>1365</v>
      </c>
      <c r="H1796" t="s">
        <v>386</v>
      </c>
      <c r="I1796" t="s">
        <v>432</v>
      </c>
      <c r="J1796" t="s">
        <v>432</v>
      </c>
      <c r="K1796" t="s">
        <v>432</v>
      </c>
      <c r="M1796" t="s">
        <v>432</v>
      </c>
      <c r="N1796" s="681">
        <f t="shared" ca="1" si="119"/>
        <v>0</v>
      </c>
      <c r="O1796" s="681">
        <f t="shared" ca="1" si="119"/>
        <v>0</v>
      </c>
      <c r="P1796" s="681">
        <f t="shared" ca="1" si="119"/>
        <v>0</v>
      </c>
      <c r="Q1796" s="681">
        <f t="shared" ca="1" si="119"/>
        <v>0</v>
      </c>
      <c r="R1796" s="681">
        <f t="shared" ca="1" si="119"/>
        <v>-18</v>
      </c>
      <c r="S1796" t="str">
        <f t="shared" si="120"/>
        <v>ASR_Financial_Report_SHP21Final</v>
      </c>
      <c r="T1796" s="960">
        <f t="shared" si="121"/>
        <v>44658</v>
      </c>
      <c r="U1796" t="str">
        <f t="shared" si="122"/>
        <v>Unaudited</v>
      </c>
    </row>
    <row r="1797" spans="1:21" x14ac:dyDescent="0.25">
      <c r="A1797" t="s">
        <v>437</v>
      </c>
      <c r="B1797" t="s">
        <v>1366</v>
      </c>
      <c r="C1797" t="s">
        <v>1367</v>
      </c>
      <c r="D1797" s="15">
        <v>1900</v>
      </c>
      <c r="E1797" s="121">
        <v>1</v>
      </c>
      <c r="F1797" t="s">
        <v>1012</v>
      </c>
      <c r="G1797" s="121" t="s">
        <v>1365</v>
      </c>
      <c r="H1797" t="s">
        <v>386</v>
      </c>
      <c r="I1797" t="s">
        <v>487</v>
      </c>
      <c r="J1797" t="s">
        <v>12</v>
      </c>
      <c r="K1797" t="s">
        <v>12</v>
      </c>
      <c r="L1797" s="758">
        <v>1.1000000000000001</v>
      </c>
      <c r="M1797" t="s">
        <v>12</v>
      </c>
      <c r="N1797" s="681">
        <f t="shared" ca="1" si="119"/>
        <v>0</v>
      </c>
      <c r="O1797" s="681">
        <f t="shared" ca="1" si="119"/>
        <v>0</v>
      </c>
      <c r="P1797" s="681">
        <f t="shared" ca="1" si="119"/>
        <v>0</v>
      </c>
      <c r="Q1797" s="681">
        <f t="shared" ca="1" si="119"/>
        <v>0</v>
      </c>
      <c r="R1797" s="681">
        <f t="shared" ca="1" si="119"/>
        <v>-1029936.25</v>
      </c>
      <c r="S1797" t="str">
        <f t="shared" si="120"/>
        <v>ASR_Financial_Report_SHP21Final</v>
      </c>
      <c r="T1797" s="960">
        <f t="shared" si="121"/>
        <v>44658</v>
      </c>
      <c r="U1797" t="str">
        <f t="shared" si="122"/>
        <v>Unaudited</v>
      </c>
    </row>
    <row r="1798" spans="1:21" x14ac:dyDescent="0.25">
      <c r="A1798" t="s">
        <v>437</v>
      </c>
      <c r="B1798" t="s">
        <v>1366</v>
      </c>
      <c r="C1798" t="s">
        <v>1367</v>
      </c>
      <c r="D1798" s="15">
        <v>1900</v>
      </c>
      <c r="E1798" s="121">
        <v>1</v>
      </c>
      <c r="F1798" t="s">
        <v>1012</v>
      </c>
      <c r="G1798" s="121" t="s">
        <v>1365</v>
      </c>
      <c r="H1798" t="s">
        <v>386</v>
      </c>
      <c r="I1798" t="s">
        <v>487</v>
      </c>
      <c r="J1798" t="s">
        <v>12</v>
      </c>
      <c r="K1798" t="s">
        <v>222</v>
      </c>
      <c r="L1798" s="758">
        <v>1.2</v>
      </c>
      <c r="M1798" t="s">
        <v>222</v>
      </c>
      <c r="N1798" s="681">
        <f t="shared" ca="1" si="119"/>
        <v>0</v>
      </c>
      <c r="O1798" s="681">
        <f t="shared" ca="1" si="119"/>
        <v>0</v>
      </c>
      <c r="P1798" s="681">
        <f t="shared" ca="1" si="119"/>
        <v>0</v>
      </c>
      <c r="Q1798" s="681">
        <f t="shared" ca="1" si="119"/>
        <v>0</v>
      </c>
      <c r="R1798" s="681">
        <f t="shared" ca="1" si="119"/>
        <v>0</v>
      </c>
      <c r="S1798" t="str">
        <f t="shared" si="120"/>
        <v>ASR_Financial_Report_SHP21Final</v>
      </c>
      <c r="T1798" s="960">
        <f t="shared" si="121"/>
        <v>44658</v>
      </c>
      <c r="U1798" t="str">
        <f t="shared" si="122"/>
        <v>Unaudited</v>
      </c>
    </row>
    <row r="1799" spans="1:21" x14ac:dyDescent="0.25">
      <c r="A1799" t="s">
        <v>437</v>
      </c>
      <c r="B1799" t="s">
        <v>1366</v>
      </c>
      <c r="C1799" t="s">
        <v>1367</v>
      </c>
      <c r="D1799" s="15">
        <v>1900</v>
      </c>
      <c r="E1799" s="121">
        <v>1</v>
      </c>
      <c r="F1799" t="s">
        <v>1012</v>
      </c>
      <c r="G1799" s="121" t="s">
        <v>1365</v>
      </c>
      <c r="H1799" t="s">
        <v>386</v>
      </c>
      <c r="I1799" t="s">
        <v>487</v>
      </c>
      <c r="J1799" t="s">
        <v>12</v>
      </c>
      <c r="K1799" t="s">
        <v>1304</v>
      </c>
      <c r="L1799" s="758" t="s">
        <v>1300</v>
      </c>
      <c r="M1799" t="s">
        <v>1304</v>
      </c>
      <c r="N1799" s="681">
        <f t="shared" ca="1" si="119"/>
        <v>0</v>
      </c>
      <c r="O1799" s="681">
        <f t="shared" ca="1" si="119"/>
        <v>0</v>
      </c>
      <c r="P1799" s="681">
        <f t="shared" ca="1" si="119"/>
        <v>0</v>
      </c>
      <c r="Q1799" s="681">
        <f t="shared" ca="1" si="119"/>
        <v>0</v>
      </c>
      <c r="R1799" s="681">
        <f t="shared" ca="1" si="119"/>
        <v>41810.431474554622</v>
      </c>
      <c r="S1799" t="str">
        <f t="shared" si="120"/>
        <v>ASR_Financial_Report_SHP21Final</v>
      </c>
      <c r="T1799" s="960">
        <f t="shared" si="121"/>
        <v>44658</v>
      </c>
      <c r="U1799" t="str">
        <f t="shared" si="122"/>
        <v>Unaudited</v>
      </c>
    </row>
    <row r="1800" spans="1:21" x14ac:dyDescent="0.25">
      <c r="A1800" t="s">
        <v>437</v>
      </c>
      <c r="B1800" t="s">
        <v>1366</v>
      </c>
      <c r="C1800" t="s">
        <v>1367</v>
      </c>
      <c r="D1800" s="15">
        <v>1900</v>
      </c>
      <c r="E1800" s="121">
        <v>1</v>
      </c>
      <c r="F1800" t="s">
        <v>1012</v>
      </c>
      <c r="G1800" s="121" t="s">
        <v>1365</v>
      </c>
      <c r="H1800" t="s">
        <v>386</v>
      </c>
      <c r="I1800" t="s">
        <v>487</v>
      </c>
      <c r="J1800" t="s">
        <v>12</v>
      </c>
      <c r="K1800" t="s">
        <v>1306</v>
      </c>
      <c r="L1800" s="758" t="s">
        <v>1305</v>
      </c>
      <c r="M1800" t="s">
        <v>1306</v>
      </c>
      <c r="N1800" s="681">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681">
        <f t="shared" ca="1" si="123"/>
        <v>0</v>
      </c>
      <c r="P1800" s="681">
        <f t="shared" ca="1" si="123"/>
        <v>0</v>
      </c>
      <c r="Q1800" s="681">
        <f t="shared" ca="1" si="123"/>
        <v>0</v>
      </c>
      <c r="R1800" s="681">
        <f t="shared" ca="1" si="123"/>
        <v>-902378.22829894663</v>
      </c>
      <c r="S1800" t="str">
        <f t="shared" si="120"/>
        <v>ASR_Financial_Report_SHP21Final</v>
      </c>
      <c r="T1800" s="960">
        <f t="shared" si="121"/>
        <v>44658</v>
      </c>
      <c r="U1800" t="str">
        <f t="shared" si="122"/>
        <v>Unaudited</v>
      </c>
    </row>
    <row r="1801" spans="1:21" x14ac:dyDescent="0.25">
      <c r="A1801" t="s">
        <v>437</v>
      </c>
      <c r="B1801" t="s">
        <v>1366</v>
      </c>
      <c r="C1801" t="s">
        <v>1367</v>
      </c>
      <c r="D1801" s="15">
        <v>1900</v>
      </c>
      <c r="E1801" s="121">
        <v>1</v>
      </c>
      <c r="F1801" t="s">
        <v>1012</v>
      </c>
      <c r="G1801" s="121" t="s">
        <v>1365</v>
      </c>
      <c r="H1801" t="s">
        <v>386</v>
      </c>
      <c r="I1801" t="s">
        <v>487</v>
      </c>
      <c r="J1801" t="s">
        <v>13</v>
      </c>
      <c r="K1801" t="s">
        <v>13</v>
      </c>
      <c r="L1801" s="758" t="s">
        <v>63</v>
      </c>
      <c r="M1801" t="s">
        <v>13</v>
      </c>
      <c r="N1801" s="681">
        <f t="shared" ca="1" si="123"/>
        <v>0</v>
      </c>
      <c r="O1801" s="681">
        <f t="shared" ca="1" si="123"/>
        <v>0</v>
      </c>
      <c r="P1801" s="681">
        <f t="shared" ca="1" si="123"/>
        <v>0</v>
      </c>
      <c r="Q1801" s="681">
        <f t="shared" ca="1" si="123"/>
        <v>0</v>
      </c>
      <c r="R1801" s="681">
        <f t="shared" ca="1" si="123"/>
        <v>-8201.24</v>
      </c>
      <c r="S1801" t="str">
        <f t="shared" si="120"/>
        <v>ASR_Financial_Report_SHP21Final</v>
      </c>
      <c r="T1801" s="960">
        <f t="shared" si="121"/>
        <v>44658</v>
      </c>
      <c r="U1801" t="str">
        <f t="shared" si="122"/>
        <v>Unaudited</v>
      </c>
    </row>
    <row r="1802" spans="1:21" x14ac:dyDescent="0.25">
      <c r="A1802" t="s">
        <v>437</v>
      </c>
      <c r="B1802" t="s">
        <v>1366</v>
      </c>
      <c r="C1802" t="s">
        <v>1367</v>
      </c>
      <c r="D1802" s="15">
        <v>1900</v>
      </c>
      <c r="E1802" s="121">
        <v>1</v>
      </c>
      <c r="F1802" t="s">
        <v>1012</v>
      </c>
      <c r="G1802" s="121" t="s">
        <v>1365</v>
      </c>
      <c r="H1802" t="s">
        <v>386</v>
      </c>
      <c r="I1802" t="s">
        <v>488</v>
      </c>
      <c r="J1802" t="s">
        <v>433</v>
      </c>
      <c r="K1802" t="s">
        <v>777</v>
      </c>
      <c r="L1802" s="758">
        <v>2.1</v>
      </c>
      <c r="M1802" t="s">
        <v>712</v>
      </c>
      <c r="N1802" s="681">
        <f t="shared" ca="1" si="123"/>
        <v>0</v>
      </c>
      <c r="O1802" s="681">
        <f t="shared" ca="1" si="123"/>
        <v>0</v>
      </c>
      <c r="P1802" s="681">
        <f t="shared" ca="1" si="123"/>
        <v>0</v>
      </c>
      <c r="Q1802" s="681">
        <f t="shared" ca="1" si="123"/>
        <v>0</v>
      </c>
      <c r="R1802" s="681">
        <f t="shared" ca="1" si="123"/>
        <v>2362</v>
      </c>
      <c r="S1802" t="str">
        <f t="shared" si="120"/>
        <v>ASR_Financial_Report_SHP21Final</v>
      </c>
      <c r="T1802" s="960">
        <f t="shared" si="121"/>
        <v>44658</v>
      </c>
      <c r="U1802" t="str">
        <f t="shared" si="122"/>
        <v>Unaudited</v>
      </c>
    </row>
    <row r="1803" spans="1:21" x14ac:dyDescent="0.25">
      <c r="A1803" t="s">
        <v>437</v>
      </c>
      <c r="B1803" t="s">
        <v>1366</v>
      </c>
      <c r="C1803" t="s">
        <v>1367</v>
      </c>
      <c r="D1803" s="15">
        <v>1900</v>
      </c>
      <c r="E1803" s="121">
        <v>1</v>
      </c>
      <c r="F1803" t="s">
        <v>1012</v>
      </c>
      <c r="G1803" s="121" t="s">
        <v>1365</v>
      </c>
      <c r="H1803" t="s">
        <v>386</v>
      </c>
      <c r="I1803" t="s">
        <v>488</v>
      </c>
      <c r="J1803" t="s">
        <v>433</v>
      </c>
      <c r="K1803" t="s">
        <v>777</v>
      </c>
      <c r="L1803" s="758">
        <v>2.2000000000000002</v>
      </c>
      <c r="M1803" t="s">
        <v>713</v>
      </c>
      <c r="N1803" s="681">
        <f t="shared" ca="1" si="123"/>
        <v>0</v>
      </c>
      <c r="O1803" s="681">
        <f t="shared" ca="1" si="123"/>
        <v>0</v>
      </c>
      <c r="P1803" s="681">
        <f t="shared" ca="1" si="123"/>
        <v>0</v>
      </c>
      <c r="Q1803" s="681">
        <f t="shared" ca="1" si="123"/>
        <v>0</v>
      </c>
      <c r="R1803" s="681">
        <f t="shared" ca="1" si="123"/>
        <v>-31</v>
      </c>
      <c r="S1803" t="str">
        <f t="shared" si="120"/>
        <v>ASR_Financial_Report_SHP21Final</v>
      </c>
      <c r="T1803" s="960">
        <f t="shared" si="121"/>
        <v>44658</v>
      </c>
      <c r="U1803" t="str">
        <f t="shared" si="122"/>
        <v>Unaudited</v>
      </c>
    </row>
    <row r="1804" spans="1:21" x14ac:dyDescent="0.25">
      <c r="A1804" t="s">
        <v>437</v>
      </c>
      <c r="B1804" t="s">
        <v>1366</v>
      </c>
      <c r="C1804" t="s">
        <v>1367</v>
      </c>
      <c r="D1804" s="15">
        <v>1900</v>
      </c>
      <c r="E1804" s="121">
        <v>1</v>
      </c>
      <c r="F1804" t="s">
        <v>1012</v>
      </c>
      <c r="G1804" s="121" t="s">
        <v>1365</v>
      </c>
      <c r="H1804" t="s">
        <v>386</v>
      </c>
      <c r="I1804" t="s">
        <v>488</v>
      </c>
      <c r="J1804" t="s">
        <v>433</v>
      </c>
      <c r="K1804" t="s">
        <v>777</v>
      </c>
      <c r="L1804" s="758">
        <v>2.2999999999999998</v>
      </c>
      <c r="M1804" t="s">
        <v>714</v>
      </c>
      <c r="N1804" s="681">
        <f t="shared" ca="1" si="123"/>
        <v>0</v>
      </c>
      <c r="O1804" s="681">
        <f t="shared" ca="1" si="123"/>
        <v>0</v>
      </c>
      <c r="P1804" s="681">
        <f t="shared" ca="1" si="123"/>
        <v>0</v>
      </c>
      <c r="Q1804" s="681">
        <f t="shared" ca="1" si="123"/>
        <v>0</v>
      </c>
      <c r="R1804" s="681">
        <f t="shared" ca="1" si="123"/>
        <v>256578.36000000002</v>
      </c>
      <c r="S1804" t="str">
        <f t="shared" si="120"/>
        <v>ASR_Financial_Report_SHP21Final</v>
      </c>
      <c r="T1804" s="960">
        <f t="shared" si="121"/>
        <v>44658</v>
      </c>
      <c r="U1804" t="str">
        <f t="shared" si="122"/>
        <v>Unaudited</v>
      </c>
    </row>
    <row r="1805" spans="1:21" x14ac:dyDescent="0.25">
      <c r="A1805" t="s">
        <v>437</v>
      </c>
      <c r="B1805" t="s">
        <v>1366</v>
      </c>
      <c r="C1805" t="s">
        <v>1367</v>
      </c>
      <c r="D1805" s="15">
        <v>1900</v>
      </c>
      <c r="E1805" s="121">
        <v>1</v>
      </c>
      <c r="F1805" t="s">
        <v>1012</v>
      </c>
      <c r="G1805" s="121" t="s">
        <v>1365</v>
      </c>
      <c r="H1805" t="s">
        <v>386</v>
      </c>
      <c r="I1805" t="s">
        <v>488</v>
      </c>
      <c r="J1805" t="s">
        <v>433</v>
      </c>
      <c r="K1805" t="s">
        <v>777</v>
      </c>
      <c r="L1805" s="758">
        <v>2.4</v>
      </c>
      <c r="M1805" t="s">
        <v>715</v>
      </c>
      <c r="N1805" s="681">
        <f t="shared" ca="1" si="123"/>
        <v>0</v>
      </c>
      <c r="O1805" s="681">
        <f t="shared" ca="1" si="123"/>
        <v>0</v>
      </c>
      <c r="P1805" s="681">
        <f t="shared" ca="1" si="123"/>
        <v>0</v>
      </c>
      <c r="Q1805" s="681">
        <f t="shared" ca="1" si="123"/>
        <v>0</v>
      </c>
      <c r="R1805" s="681">
        <f t="shared" ca="1" si="123"/>
        <v>-1009.75</v>
      </c>
      <c r="S1805" t="str">
        <f t="shared" si="120"/>
        <v>ASR_Financial_Report_SHP21Final</v>
      </c>
      <c r="T1805" s="960">
        <f t="shared" si="121"/>
        <v>44658</v>
      </c>
      <c r="U1805" t="str">
        <f t="shared" si="122"/>
        <v>Unaudited</v>
      </c>
    </row>
    <row r="1806" spans="1:21" x14ac:dyDescent="0.25">
      <c r="A1806" t="s">
        <v>437</v>
      </c>
      <c r="B1806" t="s">
        <v>1366</v>
      </c>
      <c r="C1806" t="s">
        <v>1367</v>
      </c>
      <c r="D1806" s="15">
        <v>1900</v>
      </c>
      <c r="E1806" s="121">
        <v>1</v>
      </c>
      <c r="F1806" t="s">
        <v>1012</v>
      </c>
      <c r="G1806" s="121" t="s">
        <v>1365</v>
      </c>
      <c r="H1806" t="s">
        <v>386</v>
      </c>
      <c r="I1806" t="s">
        <v>488</v>
      </c>
      <c r="J1806" t="s">
        <v>433</v>
      </c>
      <c r="K1806" t="s">
        <v>777</v>
      </c>
      <c r="L1806" s="758">
        <v>2.5</v>
      </c>
      <c r="M1806" t="s">
        <v>757</v>
      </c>
      <c r="N1806" s="681">
        <f t="shared" ca="1" si="123"/>
        <v>0</v>
      </c>
      <c r="O1806" s="681">
        <f t="shared" ca="1" si="123"/>
        <v>0</v>
      </c>
      <c r="P1806" s="681">
        <f t="shared" ca="1" si="123"/>
        <v>0</v>
      </c>
      <c r="Q1806" s="681">
        <f t="shared" ca="1" si="123"/>
        <v>0</v>
      </c>
      <c r="R1806" s="681">
        <f t="shared" ca="1" si="123"/>
        <v>383</v>
      </c>
      <c r="S1806" t="str">
        <f t="shared" si="120"/>
        <v>ASR_Financial_Report_SHP21Final</v>
      </c>
      <c r="T1806" s="960">
        <f t="shared" si="121"/>
        <v>44658</v>
      </c>
      <c r="U1806" t="str">
        <f t="shared" si="122"/>
        <v>Unaudited</v>
      </c>
    </row>
    <row r="1807" spans="1:21" x14ac:dyDescent="0.25">
      <c r="A1807" t="s">
        <v>437</v>
      </c>
      <c r="B1807" t="s">
        <v>1366</v>
      </c>
      <c r="C1807" t="s">
        <v>1367</v>
      </c>
      <c r="D1807" s="15">
        <v>1900</v>
      </c>
      <c r="E1807" s="121">
        <v>1</v>
      </c>
      <c r="F1807" t="s">
        <v>1012</v>
      </c>
      <c r="G1807" s="121" t="s">
        <v>1365</v>
      </c>
      <c r="H1807" t="s">
        <v>386</v>
      </c>
      <c r="I1807" t="s">
        <v>488</v>
      </c>
      <c r="J1807" t="s">
        <v>433</v>
      </c>
      <c r="K1807" t="s">
        <v>777</v>
      </c>
      <c r="L1807" s="758">
        <v>2.6</v>
      </c>
      <c r="M1807" t="s">
        <v>186</v>
      </c>
      <c r="N1807" s="681">
        <f t="shared" ca="1" si="123"/>
        <v>0</v>
      </c>
      <c r="O1807" s="681">
        <f t="shared" ca="1" si="123"/>
        <v>0</v>
      </c>
      <c r="P1807" s="681">
        <f t="shared" ca="1" si="123"/>
        <v>0</v>
      </c>
      <c r="Q1807" s="681">
        <f t="shared" ca="1" si="123"/>
        <v>0</v>
      </c>
      <c r="R1807" s="681">
        <f t="shared" ca="1" si="123"/>
        <v>-38813.99</v>
      </c>
      <c r="S1807" t="str">
        <f t="shared" si="120"/>
        <v>ASR_Financial_Report_SHP21Final</v>
      </c>
      <c r="T1807" s="960">
        <f t="shared" si="121"/>
        <v>44658</v>
      </c>
      <c r="U1807" t="str">
        <f t="shared" si="122"/>
        <v>Unaudited</v>
      </c>
    </row>
    <row r="1808" spans="1:21" x14ac:dyDescent="0.25">
      <c r="A1808" t="s">
        <v>437</v>
      </c>
      <c r="B1808" t="s">
        <v>1366</v>
      </c>
      <c r="C1808" t="s">
        <v>1367</v>
      </c>
      <c r="D1808" s="15">
        <v>1900</v>
      </c>
      <c r="E1808" s="121">
        <v>1</v>
      </c>
      <c r="F1808" t="s">
        <v>1012</v>
      </c>
      <c r="G1808" s="121" t="s">
        <v>1365</v>
      </c>
      <c r="H1808" t="s">
        <v>386</v>
      </c>
      <c r="I1808" t="s">
        <v>488</v>
      </c>
      <c r="J1808" t="s">
        <v>433</v>
      </c>
      <c r="K1808" t="s">
        <v>777</v>
      </c>
      <c r="L1808" s="758">
        <v>2.7</v>
      </c>
      <c r="M1808" t="s">
        <v>778</v>
      </c>
      <c r="N1808" s="681">
        <f t="shared" ca="1" si="123"/>
        <v>0</v>
      </c>
      <c r="O1808" s="681">
        <f t="shared" ca="1" si="123"/>
        <v>0</v>
      </c>
      <c r="P1808" s="681">
        <f t="shared" ca="1" si="123"/>
        <v>0</v>
      </c>
      <c r="Q1808" s="681">
        <f t="shared" ca="1" si="123"/>
        <v>0</v>
      </c>
      <c r="R1808" s="681">
        <f t="shared" ca="1" si="123"/>
        <v>-725113.12781370233</v>
      </c>
      <c r="S1808" t="str">
        <f t="shared" si="120"/>
        <v>ASR_Financial_Report_SHP21Final</v>
      </c>
      <c r="T1808" s="960">
        <f t="shared" si="121"/>
        <v>44658</v>
      </c>
      <c r="U1808" t="str">
        <f t="shared" si="122"/>
        <v>Unaudited</v>
      </c>
    </row>
    <row r="1809" spans="1:21" x14ac:dyDescent="0.25">
      <c r="A1809" t="s">
        <v>437</v>
      </c>
      <c r="B1809" t="s">
        <v>1366</v>
      </c>
      <c r="C1809" t="s">
        <v>1367</v>
      </c>
      <c r="D1809" s="15">
        <v>1900</v>
      </c>
      <c r="E1809" s="121">
        <v>1</v>
      </c>
      <c r="F1809" t="s">
        <v>1012</v>
      </c>
      <c r="G1809" s="121" t="s">
        <v>1365</v>
      </c>
      <c r="H1809" t="s">
        <v>386</v>
      </c>
      <c r="I1809" t="s">
        <v>488</v>
      </c>
      <c r="J1809" t="s">
        <v>433</v>
      </c>
      <c r="K1809" t="s">
        <v>777</v>
      </c>
      <c r="L1809" s="758">
        <v>2.8</v>
      </c>
      <c r="M1809" t="s">
        <v>779</v>
      </c>
      <c r="N1809" s="681">
        <f t="shared" ca="1" si="123"/>
        <v>0</v>
      </c>
      <c r="O1809" s="681">
        <f t="shared" ca="1" si="123"/>
        <v>0</v>
      </c>
      <c r="P1809" s="681">
        <f t="shared" ca="1" si="123"/>
        <v>0</v>
      </c>
      <c r="Q1809" s="681">
        <f t="shared" ca="1" si="123"/>
        <v>0</v>
      </c>
      <c r="R1809" s="681">
        <f t="shared" ca="1" si="123"/>
        <v>0</v>
      </c>
      <c r="S1809" t="str">
        <f t="shared" si="120"/>
        <v>ASR_Financial_Report_SHP21Final</v>
      </c>
      <c r="T1809" s="960">
        <f t="shared" si="121"/>
        <v>44658</v>
      </c>
      <c r="U1809" t="str">
        <f t="shared" si="122"/>
        <v>Unaudited</v>
      </c>
    </row>
    <row r="1810" spans="1:21" x14ac:dyDescent="0.25">
      <c r="A1810" t="s">
        <v>437</v>
      </c>
      <c r="B1810" t="s">
        <v>1366</v>
      </c>
      <c r="C1810" t="s">
        <v>1367</v>
      </c>
      <c r="D1810" s="15">
        <v>1900</v>
      </c>
      <c r="E1810" s="121">
        <v>1</v>
      </c>
      <c r="F1810" t="s">
        <v>1012</v>
      </c>
      <c r="G1810" s="121" t="s">
        <v>1365</v>
      </c>
      <c r="H1810" t="s">
        <v>386</v>
      </c>
      <c r="I1810" t="s">
        <v>488</v>
      </c>
      <c r="J1810" t="s">
        <v>433</v>
      </c>
      <c r="K1810" t="s">
        <v>777</v>
      </c>
      <c r="L1810" s="758">
        <v>2.9</v>
      </c>
      <c r="M1810" t="s">
        <v>760</v>
      </c>
      <c r="N1810" s="681">
        <f t="shared" ca="1" si="123"/>
        <v>0</v>
      </c>
      <c r="O1810" s="681">
        <f t="shared" ca="1" si="123"/>
        <v>0</v>
      </c>
      <c r="P1810" s="681">
        <f t="shared" ca="1" si="123"/>
        <v>0</v>
      </c>
      <c r="Q1810" s="681">
        <f t="shared" ca="1" si="123"/>
        <v>0</v>
      </c>
      <c r="R1810" s="681">
        <f t="shared" ca="1" si="123"/>
        <v>0</v>
      </c>
      <c r="S1810" t="str">
        <f t="shared" si="120"/>
        <v>ASR_Financial_Report_SHP21Final</v>
      </c>
      <c r="T1810" s="960">
        <f t="shared" si="121"/>
        <v>44658</v>
      </c>
      <c r="U1810" t="str">
        <f t="shared" si="122"/>
        <v>Unaudited</v>
      </c>
    </row>
    <row r="1811" spans="1:21" x14ac:dyDescent="0.25">
      <c r="A1811" t="s">
        <v>437</v>
      </c>
      <c r="B1811" t="s">
        <v>1366</v>
      </c>
      <c r="C1811" t="s">
        <v>1367</v>
      </c>
      <c r="D1811" s="15">
        <v>1900</v>
      </c>
      <c r="E1811" s="121">
        <v>1</v>
      </c>
      <c r="F1811" t="s">
        <v>1012</v>
      </c>
      <c r="G1811" s="121" t="s">
        <v>1365</v>
      </c>
      <c r="H1811" t="s">
        <v>386</v>
      </c>
      <c r="I1811" t="s">
        <v>488</v>
      </c>
      <c r="J1811" t="s">
        <v>433</v>
      </c>
      <c r="K1811" t="s">
        <v>223</v>
      </c>
      <c r="L1811" s="758">
        <v>2.11</v>
      </c>
      <c r="M1811" t="s">
        <v>228</v>
      </c>
      <c r="N1811" s="681">
        <f t="shared" ca="1" si="123"/>
        <v>0</v>
      </c>
      <c r="O1811" s="681">
        <f t="shared" ca="1" si="123"/>
        <v>0</v>
      </c>
      <c r="P1811" s="681">
        <f t="shared" ca="1" si="123"/>
        <v>0</v>
      </c>
      <c r="Q1811" s="681">
        <f t="shared" ca="1" si="123"/>
        <v>0</v>
      </c>
      <c r="R1811" s="681">
        <f t="shared" ca="1" si="123"/>
        <v>-14018.69</v>
      </c>
      <c r="S1811" t="str">
        <f t="shared" si="120"/>
        <v>ASR_Financial_Report_SHP21Final</v>
      </c>
      <c r="T1811" s="960">
        <f t="shared" si="121"/>
        <v>44658</v>
      </c>
      <c r="U1811" t="str">
        <f t="shared" si="122"/>
        <v>Unaudited</v>
      </c>
    </row>
    <row r="1812" spans="1:21" x14ac:dyDescent="0.25">
      <c r="A1812" t="s">
        <v>437</v>
      </c>
      <c r="B1812" t="s">
        <v>1366</v>
      </c>
      <c r="C1812" t="s">
        <v>1367</v>
      </c>
      <c r="D1812" s="15">
        <v>1900</v>
      </c>
      <c r="E1812" s="121">
        <v>1</v>
      </c>
      <c r="F1812" t="s">
        <v>1012</v>
      </c>
      <c r="G1812" s="121" t="s">
        <v>1365</v>
      </c>
      <c r="H1812" t="s">
        <v>386</v>
      </c>
      <c r="I1812" t="s">
        <v>488</v>
      </c>
      <c r="J1812" t="s">
        <v>433</v>
      </c>
      <c r="K1812" t="s">
        <v>223</v>
      </c>
      <c r="L1812" s="758">
        <v>2.12</v>
      </c>
      <c r="M1812" t="s">
        <v>552</v>
      </c>
      <c r="N1812" s="681">
        <f t="shared" ca="1" si="123"/>
        <v>0</v>
      </c>
      <c r="O1812" s="681">
        <f t="shared" ca="1" si="123"/>
        <v>0</v>
      </c>
      <c r="P1812" s="681">
        <f t="shared" ca="1" si="123"/>
        <v>0</v>
      </c>
      <c r="Q1812" s="681">
        <f t="shared" ca="1" si="123"/>
        <v>0</v>
      </c>
      <c r="R1812" s="681">
        <f t="shared" ca="1" si="123"/>
        <v>252377.80000000002</v>
      </c>
      <c r="S1812" t="str">
        <f t="shared" si="120"/>
        <v>ASR_Financial_Report_SHP21Final</v>
      </c>
      <c r="T1812" s="960">
        <f t="shared" si="121"/>
        <v>44658</v>
      </c>
      <c r="U1812" t="str">
        <f t="shared" si="122"/>
        <v>Unaudited</v>
      </c>
    </row>
    <row r="1813" spans="1:21" x14ac:dyDescent="0.25">
      <c r="A1813" t="s">
        <v>437</v>
      </c>
      <c r="B1813" t="s">
        <v>1366</v>
      </c>
      <c r="C1813" t="s">
        <v>1367</v>
      </c>
      <c r="D1813" s="15">
        <v>1900</v>
      </c>
      <c r="E1813" s="121">
        <v>1</v>
      </c>
      <c r="F1813" t="s">
        <v>1012</v>
      </c>
      <c r="G1813" s="121" t="s">
        <v>1365</v>
      </c>
      <c r="H1813" t="s">
        <v>386</v>
      </c>
      <c r="I1813" t="s">
        <v>488</v>
      </c>
      <c r="J1813" t="s">
        <v>433</v>
      </c>
      <c r="K1813" t="s">
        <v>223</v>
      </c>
      <c r="L1813" s="758">
        <v>2.13</v>
      </c>
      <c r="M1813" t="s">
        <v>229</v>
      </c>
      <c r="N1813" s="681">
        <f t="shared" ca="1" si="123"/>
        <v>0</v>
      </c>
      <c r="O1813" s="681">
        <f t="shared" ca="1" si="123"/>
        <v>0</v>
      </c>
      <c r="P1813" s="681">
        <f t="shared" ca="1" si="123"/>
        <v>0</v>
      </c>
      <c r="Q1813" s="681">
        <f t="shared" ca="1" si="123"/>
        <v>0</v>
      </c>
      <c r="R1813" s="681">
        <f t="shared" ca="1" si="123"/>
        <v>7847.0700000000006</v>
      </c>
      <c r="S1813" t="str">
        <f t="shared" si="120"/>
        <v>ASR_Financial_Report_SHP21Final</v>
      </c>
      <c r="T1813" s="960">
        <f t="shared" si="121"/>
        <v>44658</v>
      </c>
      <c r="U1813" t="str">
        <f t="shared" si="122"/>
        <v>Unaudited</v>
      </c>
    </row>
    <row r="1814" spans="1:21" x14ac:dyDescent="0.25">
      <c r="A1814" t="s">
        <v>437</v>
      </c>
      <c r="B1814" t="s">
        <v>1366</v>
      </c>
      <c r="C1814" t="s">
        <v>1367</v>
      </c>
      <c r="D1814" s="15">
        <v>1900</v>
      </c>
      <c r="E1814" s="121">
        <v>1</v>
      </c>
      <c r="F1814" t="s">
        <v>1012</v>
      </c>
      <c r="G1814" s="121" t="s">
        <v>1365</v>
      </c>
      <c r="H1814" t="s">
        <v>386</v>
      </c>
      <c r="I1814" t="s">
        <v>488</v>
      </c>
      <c r="J1814" t="s">
        <v>433</v>
      </c>
      <c r="K1814" t="s">
        <v>223</v>
      </c>
      <c r="L1814" s="758">
        <v>2.14</v>
      </c>
      <c r="M1814" t="s">
        <v>556</v>
      </c>
      <c r="N1814" s="681">
        <f t="shared" ca="1" si="123"/>
        <v>0</v>
      </c>
      <c r="O1814" s="681">
        <f t="shared" ca="1" si="123"/>
        <v>0</v>
      </c>
      <c r="P1814" s="681">
        <f t="shared" ca="1" si="123"/>
        <v>0</v>
      </c>
      <c r="Q1814" s="681">
        <f t="shared" ca="1" si="123"/>
        <v>0</v>
      </c>
      <c r="R1814" s="681">
        <f t="shared" ca="1" si="123"/>
        <v>-32260.06</v>
      </c>
      <c r="S1814" t="str">
        <f t="shared" si="120"/>
        <v>ASR_Financial_Report_SHP21Final</v>
      </c>
      <c r="T1814" s="960">
        <f t="shared" si="121"/>
        <v>44658</v>
      </c>
      <c r="U1814" t="str">
        <f t="shared" si="122"/>
        <v>Unaudited</v>
      </c>
    </row>
    <row r="1815" spans="1:21" x14ac:dyDescent="0.25">
      <c r="A1815" t="s">
        <v>437</v>
      </c>
      <c r="B1815" t="s">
        <v>1366</v>
      </c>
      <c r="C1815" t="s">
        <v>1367</v>
      </c>
      <c r="D1815" s="15">
        <v>1900</v>
      </c>
      <c r="E1815" s="121">
        <v>1</v>
      </c>
      <c r="F1815" t="s">
        <v>1012</v>
      </c>
      <c r="G1815" s="121" t="s">
        <v>1365</v>
      </c>
      <c r="H1815" t="s">
        <v>386</v>
      </c>
      <c r="I1815" t="s">
        <v>488</v>
      </c>
      <c r="J1815" t="s">
        <v>433</v>
      </c>
      <c r="K1815" t="s">
        <v>223</v>
      </c>
      <c r="L1815" s="758">
        <v>2.15</v>
      </c>
      <c r="M1815" t="s">
        <v>20</v>
      </c>
      <c r="N1815" s="681">
        <f t="shared" ca="1" si="123"/>
        <v>0</v>
      </c>
      <c r="O1815" s="681">
        <f t="shared" ca="1" si="123"/>
        <v>0</v>
      </c>
      <c r="P1815" s="681">
        <f t="shared" ca="1" si="123"/>
        <v>0</v>
      </c>
      <c r="Q1815" s="681">
        <f t="shared" ca="1" si="123"/>
        <v>0</v>
      </c>
      <c r="R1815" s="681">
        <f t="shared" ca="1" si="123"/>
        <v>1653.71</v>
      </c>
      <c r="S1815" t="str">
        <f t="shared" si="120"/>
        <v>ASR_Financial_Report_SHP21Final</v>
      </c>
      <c r="T1815" s="960">
        <f t="shared" si="121"/>
        <v>44658</v>
      </c>
      <c r="U1815" t="str">
        <f t="shared" si="122"/>
        <v>Unaudited</v>
      </c>
    </row>
    <row r="1816" spans="1:21" x14ac:dyDescent="0.25">
      <c r="A1816" t="s">
        <v>437</v>
      </c>
      <c r="B1816" t="s">
        <v>1366</v>
      </c>
      <c r="C1816" t="s">
        <v>1367</v>
      </c>
      <c r="D1816" s="15">
        <v>1900</v>
      </c>
      <c r="E1816" s="121">
        <v>1</v>
      </c>
      <c r="F1816" t="s">
        <v>1012</v>
      </c>
      <c r="G1816" s="121" t="s">
        <v>1365</v>
      </c>
      <c r="H1816" t="s">
        <v>386</v>
      </c>
      <c r="I1816" t="s">
        <v>488</v>
      </c>
      <c r="J1816" t="s">
        <v>433</v>
      </c>
      <c r="K1816" t="s">
        <v>223</v>
      </c>
      <c r="L1816" s="758">
        <v>2.16</v>
      </c>
      <c r="M1816" t="s">
        <v>780</v>
      </c>
      <c r="N1816" s="681">
        <f t="shared" ca="1" si="123"/>
        <v>0</v>
      </c>
      <c r="O1816" s="681">
        <f t="shared" ca="1" si="123"/>
        <v>0</v>
      </c>
      <c r="P1816" s="681">
        <f t="shared" ca="1" si="123"/>
        <v>0</v>
      </c>
      <c r="Q1816" s="681">
        <f t="shared" ca="1" si="123"/>
        <v>0</v>
      </c>
      <c r="R1816" s="681">
        <f t="shared" ca="1" si="123"/>
        <v>0</v>
      </c>
      <c r="S1816" t="str">
        <f t="shared" si="120"/>
        <v>ASR_Financial_Report_SHP21Final</v>
      </c>
      <c r="T1816" s="960">
        <f t="shared" si="121"/>
        <v>44658</v>
      </c>
      <c r="U1816" t="str">
        <f t="shared" si="122"/>
        <v>Unaudited</v>
      </c>
    </row>
    <row r="1817" spans="1:21" x14ac:dyDescent="0.25">
      <c r="A1817" t="s">
        <v>437</v>
      </c>
      <c r="B1817" t="s">
        <v>1366</v>
      </c>
      <c r="C1817" t="s">
        <v>1367</v>
      </c>
      <c r="D1817" s="15">
        <v>1900</v>
      </c>
      <c r="E1817" s="121">
        <v>1</v>
      </c>
      <c r="F1817" t="s">
        <v>1012</v>
      </c>
      <c r="G1817" s="121" t="s">
        <v>1365</v>
      </c>
      <c r="H1817" t="s">
        <v>386</v>
      </c>
      <c r="I1817" t="s">
        <v>488</v>
      </c>
      <c r="J1817" t="s">
        <v>433</v>
      </c>
      <c r="K1817" t="s">
        <v>223</v>
      </c>
      <c r="L1817" s="758">
        <v>2.17</v>
      </c>
      <c r="M1817" t="s">
        <v>1033</v>
      </c>
      <c r="N1817" s="681">
        <f t="shared" ca="1" si="123"/>
        <v>0</v>
      </c>
      <c r="O1817" s="681">
        <f t="shared" ca="1" si="123"/>
        <v>0</v>
      </c>
      <c r="P1817" s="681">
        <f t="shared" ca="1" si="123"/>
        <v>0</v>
      </c>
      <c r="Q1817" s="681">
        <f t="shared" ca="1" si="123"/>
        <v>0</v>
      </c>
      <c r="R1817" s="681">
        <f t="shared" ca="1" si="123"/>
        <v>0</v>
      </c>
      <c r="S1817" t="str">
        <f t="shared" si="120"/>
        <v>ASR_Financial_Report_SHP21Final</v>
      </c>
      <c r="T1817" s="960">
        <f t="shared" si="121"/>
        <v>44658</v>
      </c>
      <c r="U1817" t="str">
        <f t="shared" si="122"/>
        <v>Unaudited</v>
      </c>
    </row>
    <row r="1818" spans="1:21" x14ac:dyDescent="0.25">
      <c r="A1818" t="s">
        <v>437</v>
      </c>
      <c r="B1818" t="s">
        <v>1366</v>
      </c>
      <c r="C1818" t="s">
        <v>1367</v>
      </c>
      <c r="D1818" s="15">
        <v>1900</v>
      </c>
      <c r="E1818" s="121">
        <v>1</v>
      </c>
      <c r="F1818" t="s">
        <v>1012</v>
      </c>
      <c r="G1818" s="121" t="s">
        <v>1365</v>
      </c>
      <c r="H1818" t="s">
        <v>386</v>
      </c>
      <c r="I1818" t="s">
        <v>488</v>
      </c>
      <c r="J1818" t="s">
        <v>433</v>
      </c>
      <c r="K1818" t="s">
        <v>223</v>
      </c>
      <c r="L1818" s="758">
        <v>2.1800000000000002</v>
      </c>
      <c r="M1818" t="s">
        <v>648</v>
      </c>
      <c r="N1818" s="681">
        <f t="shared" ca="1" si="123"/>
        <v>0</v>
      </c>
      <c r="O1818" s="681">
        <f t="shared" ca="1" si="123"/>
        <v>0</v>
      </c>
      <c r="P1818" s="681">
        <f t="shared" ca="1" si="123"/>
        <v>0</v>
      </c>
      <c r="Q1818" s="681">
        <f t="shared" ca="1" si="123"/>
        <v>0</v>
      </c>
      <c r="R1818" s="681">
        <f t="shared" ca="1" si="123"/>
        <v>-421331.33999999997</v>
      </c>
      <c r="S1818" t="str">
        <f t="shared" si="120"/>
        <v>ASR_Financial_Report_SHP21Final</v>
      </c>
      <c r="T1818" s="960">
        <f t="shared" si="121"/>
        <v>44658</v>
      </c>
      <c r="U1818" t="str">
        <f t="shared" si="122"/>
        <v>Unaudited</v>
      </c>
    </row>
    <row r="1819" spans="1:21" x14ac:dyDescent="0.25">
      <c r="A1819" t="s">
        <v>437</v>
      </c>
      <c r="B1819" t="s">
        <v>1366</v>
      </c>
      <c r="C1819" t="s">
        <v>1367</v>
      </c>
      <c r="D1819" s="15">
        <v>1900</v>
      </c>
      <c r="E1819" s="121">
        <v>1</v>
      </c>
      <c r="F1819" t="s">
        <v>1012</v>
      </c>
      <c r="G1819" s="121" t="s">
        <v>1365</v>
      </c>
      <c r="H1819" t="s">
        <v>386</v>
      </c>
      <c r="I1819" t="s">
        <v>488</v>
      </c>
      <c r="J1819" t="s">
        <v>433</v>
      </c>
      <c r="K1819" t="s">
        <v>223</v>
      </c>
      <c r="L1819" s="758">
        <v>2.19</v>
      </c>
      <c r="M1819" t="s">
        <v>218</v>
      </c>
      <c r="N1819" s="681">
        <f t="shared" ca="1" si="123"/>
        <v>0</v>
      </c>
      <c r="O1819" s="681">
        <f t="shared" ca="1" si="123"/>
        <v>0</v>
      </c>
      <c r="P1819" s="681">
        <f t="shared" ca="1" si="123"/>
        <v>0</v>
      </c>
      <c r="Q1819" s="681">
        <f t="shared" ca="1" si="123"/>
        <v>0</v>
      </c>
      <c r="R1819" s="681">
        <f t="shared" ca="1" si="123"/>
        <v>0</v>
      </c>
      <c r="S1819" t="str">
        <f t="shared" si="120"/>
        <v>ASR_Financial_Report_SHP21Final</v>
      </c>
      <c r="T1819" s="960">
        <f t="shared" si="121"/>
        <v>44658</v>
      </c>
      <c r="U1819" t="str">
        <f t="shared" si="122"/>
        <v>Unaudited</v>
      </c>
    </row>
    <row r="1820" spans="1:21" x14ac:dyDescent="0.25">
      <c r="A1820" t="s">
        <v>437</v>
      </c>
      <c r="B1820" t="s">
        <v>1366</v>
      </c>
      <c r="C1820" t="s">
        <v>1367</v>
      </c>
      <c r="D1820" s="15">
        <v>1900</v>
      </c>
      <c r="E1820" s="121">
        <v>1</v>
      </c>
      <c r="F1820" t="s">
        <v>1012</v>
      </c>
      <c r="G1820" s="121" t="s">
        <v>1365</v>
      </c>
      <c r="H1820" t="s">
        <v>386</v>
      </c>
      <c r="I1820" t="s">
        <v>488</v>
      </c>
      <c r="J1820" t="s">
        <v>433</v>
      </c>
      <c r="K1820" t="s">
        <v>223</v>
      </c>
      <c r="L1820" s="758" t="s">
        <v>691</v>
      </c>
      <c r="M1820" t="s">
        <v>230</v>
      </c>
      <c r="N1820" s="681">
        <f t="shared" ca="1" si="123"/>
        <v>0</v>
      </c>
      <c r="O1820" s="681">
        <f t="shared" ca="1" si="123"/>
        <v>0</v>
      </c>
      <c r="P1820" s="681">
        <f t="shared" ca="1" si="123"/>
        <v>0</v>
      </c>
      <c r="Q1820" s="681">
        <f t="shared" ca="1" si="123"/>
        <v>0</v>
      </c>
      <c r="R1820" s="681">
        <f t="shared" ca="1" si="123"/>
        <v>-704388.15836586535</v>
      </c>
      <c r="S1820" t="str">
        <f t="shared" si="120"/>
        <v>ASR_Financial_Report_SHP21Final</v>
      </c>
      <c r="T1820" s="960">
        <f t="shared" si="121"/>
        <v>44658</v>
      </c>
      <c r="U1820" t="str">
        <f t="shared" si="122"/>
        <v>Unaudited</v>
      </c>
    </row>
    <row r="1821" spans="1:21" x14ac:dyDescent="0.25">
      <c r="A1821" t="s">
        <v>437</v>
      </c>
      <c r="B1821" t="s">
        <v>1366</v>
      </c>
      <c r="C1821" t="s">
        <v>1367</v>
      </c>
      <c r="D1821" s="15">
        <v>1900</v>
      </c>
      <c r="E1821" s="121">
        <v>1</v>
      </c>
      <c r="F1821" t="s">
        <v>1012</v>
      </c>
      <c r="G1821" s="121" t="s">
        <v>1365</v>
      </c>
      <c r="H1821" t="s">
        <v>386</v>
      </c>
      <c r="I1821" t="s">
        <v>488</v>
      </c>
      <c r="J1821" t="s">
        <v>433</v>
      </c>
      <c r="K1821" t="s">
        <v>223</v>
      </c>
      <c r="L1821" s="758">
        <v>2.21</v>
      </c>
      <c r="M1821" t="s">
        <v>466</v>
      </c>
      <c r="N1821" s="681">
        <f t="shared" ca="1" si="123"/>
        <v>0</v>
      </c>
      <c r="O1821" s="681">
        <f t="shared" ca="1" si="123"/>
        <v>0</v>
      </c>
      <c r="P1821" s="681">
        <f t="shared" ca="1" si="123"/>
        <v>0</v>
      </c>
      <c r="Q1821" s="681">
        <f t="shared" ca="1" si="123"/>
        <v>0</v>
      </c>
      <c r="R1821" s="681">
        <f t="shared" ca="1" si="123"/>
        <v>-22570.052799924062</v>
      </c>
      <c r="S1821" t="str">
        <f t="shared" si="120"/>
        <v>ASR_Financial_Report_SHP21Final</v>
      </c>
      <c r="T1821" s="960">
        <f t="shared" si="121"/>
        <v>44658</v>
      </c>
      <c r="U1821" t="str">
        <f t="shared" si="122"/>
        <v>Unaudited</v>
      </c>
    </row>
    <row r="1822" spans="1:21" x14ac:dyDescent="0.25">
      <c r="A1822" t="s">
        <v>437</v>
      </c>
      <c r="B1822" t="s">
        <v>1366</v>
      </c>
      <c r="C1822" t="s">
        <v>1367</v>
      </c>
      <c r="D1822" s="15">
        <v>1900</v>
      </c>
      <c r="E1822" s="121">
        <v>1</v>
      </c>
      <c r="F1822" t="s">
        <v>1012</v>
      </c>
      <c r="G1822" s="121" t="s">
        <v>1365</v>
      </c>
      <c r="H1822" t="s">
        <v>386</v>
      </c>
      <c r="I1822" t="s">
        <v>488</v>
      </c>
      <c r="J1822" t="s">
        <v>433</v>
      </c>
      <c r="K1822" t="s">
        <v>6</v>
      </c>
      <c r="L1822" s="758" t="s">
        <v>70</v>
      </c>
      <c r="M1822" t="s">
        <v>188</v>
      </c>
      <c r="N1822" s="681">
        <f t="shared" ca="1" si="123"/>
        <v>0</v>
      </c>
      <c r="O1822" s="681">
        <f t="shared" ca="1" si="123"/>
        <v>0</v>
      </c>
      <c r="P1822" s="681">
        <f t="shared" ca="1" si="123"/>
        <v>0</v>
      </c>
      <c r="Q1822" s="681">
        <f t="shared" ca="1" si="123"/>
        <v>0</v>
      </c>
      <c r="R1822" s="681">
        <f t="shared" ca="1" si="123"/>
        <v>677.07999999999993</v>
      </c>
      <c r="S1822" t="str">
        <f t="shared" si="120"/>
        <v>ASR_Financial_Report_SHP21Final</v>
      </c>
      <c r="T1822" s="960">
        <f t="shared" si="121"/>
        <v>44658</v>
      </c>
      <c r="U1822" t="str">
        <f t="shared" si="122"/>
        <v>Unaudited</v>
      </c>
    </row>
    <row r="1823" spans="1:21" x14ac:dyDescent="0.25">
      <c r="A1823" t="s">
        <v>437</v>
      </c>
      <c r="B1823" t="s">
        <v>1366</v>
      </c>
      <c r="C1823" t="s">
        <v>1367</v>
      </c>
      <c r="D1823" s="15">
        <v>1900</v>
      </c>
      <c r="E1823" s="121">
        <v>1</v>
      </c>
      <c r="F1823" t="s">
        <v>1012</v>
      </c>
      <c r="G1823" s="121" t="s">
        <v>1365</v>
      </c>
      <c r="H1823" t="s">
        <v>386</v>
      </c>
      <c r="I1823" t="s">
        <v>488</v>
      </c>
      <c r="J1823" t="s">
        <v>433</v>
      </c>
      <c r="K1823" t="s">
        <v>6</v>
      </c>
      <c r="L1823" s="758" t="s">
        <v>71</v>
      </c>
      <c r="M1823" t="s">
        <v>231</v>
      </c>
      <c r="N1823" s="681">
        <f t="shared" ca="1" si="123"/>
        <v>0</v>
      </c>
      <c r="O1823" s="681">
        <f t="shared" ca="1" si="123"/>
        <v>0</v>
      </c>
      <c r="P1823" s="681">
        <f t="shared" ca="1" si="123"/>
        <v>0</v>
      </c>
      <c r="Q1823" s="681">
        <f t="shared" ca="1" si="123"/>
        <v>0</v>
      </c>
      <c r="R1823" s="681">
        <f t="shared" ca="1" si="123"/>
        <v>0</v>
      </c>
      <c r="S1823" t="str">
        <f t="shared" si="120"/>
        <v>ASR_Financial_Report_SHP21Final</v>
      </c>
      <c r="T1823" s="960">
        <f t="shared" si="121"/>
        <v>44658</v>
      </c>
      <c r="U1823" t="str">
        <f t="shared" si="122"/>
        <v>Unaudited</v>
      </c>
    </row>
    <row r="1824" spans="1:21" x14ac:dyDescent="0.25">
      <c r="A1824" t="s">
        <v>437</v>
      </c>
      <c r="B1824" t="s">
        <v>1366</v>
      </c>
      <c r="C1824" t="s">
        <v>1367</v>
      </c>
      <c r="D1824" s="15">
        <v>1900</v>
      </c>
      <c r="E1824" s="121">
        <v>1</v>
      </c>
      <c r="F1824" t="s">
        <v>1012</v>
      </c>
      <c r="G1824" s="121" t="s">
        <v>1365</v>
      </c>
      <c r="H1824" t="s">
        <v>386</v>
      </c>
      <c r="I1824" t="s">
        <v>488</v>
      </c>
      <c r="J1824" t="s">
        <v>433</v>
      </c>
      <c r="K1824" t="s">
        <v>6</v>
      </c>
      <c r="L1824" s="758" t="s">
        <v>72</v>
      </c>
      <c r="M1824" t="s">
        <v>164</v>
      </c>
      <c r="N1824" s="681">
        <f t="shared" ca="1" si="123"/>
        <v>0</v>
      </c>
      <c r="O1824" s="681">
        <f t="shared" ca="1" si="123"/>
        <v>0</v>
      </c>
      <c r="P1824" s="681">
        <f t="shared" ca="1" si="123"/>
        <v>0</v>
      </c>
      <c r="Q1824" s="681">
        <f t="shared" ca="1" si="123"/>
        <v>0</v>
      </c>
      <c r="R1824" s="681">
        <f t="shared" ca="1" si="123"/>
        <v>-630.96746071135499</v>
      </c>
      <c r="S1824" t="str">
        <f t="shared" si="120"/>
        <v>ASR_Financial_Report_SHP21Final</v>
      </c>
      <c r="T1824" s="960">
        <f t="shared" si="121"/>
        <v>44658</v>
      </c>
      <c r="U1824" t="str">
        <f t="shared" si="122"/>
        <v>Unaudited</v>
      </c>
    </row>
    <row r="1825" spans="1:21" x14ac:dyDescent="0.25">
      <c r="A1825" t="s">
        <v>437</v>
      </c>
      <c r="B1825" t="s">
        <v>1366</v>
      </c>
      <c r="C1825" t="s">
        <v>1367</v>
      </c>
      <c r="D1825" s="15">
        <v>1900</v>
      </c>
      <c r="E1825" s="121">
        <v>1</v>
      </c>
      <c r="F1825" t="s">
        <v>1012</v>
      </c>
      <c r="G1825" s="121" t="s">
        <v>1365</v>
      </c>
      <c r="H1825" t="s">
        <v>386</v>
      </c>
      <c r="I1825" t="s">
        <v>488</v>
      </c>
      <c r="J1825" t="s">
        <v>433</v>
      </c>
      <c r="K1825" t="s">
        <v>6</v>
      </c>
      <c r="L1825" s="758">
        <v>3.4</v>
      </c>
      <c r="M1825" t="s">
        <v>461</v>
      </c>
      <c r="N1825" s="681">
        <f t="shared" ca="1" si="123"/>
        <v>0</v>
      </c>
      <c r="O1825" s="681">
        <f t="shared" ca="1" si="123"/>
        <v>0</v>
      </c>
      <c r="P1825" s="681">
        <f t="shared" ca="1" si="123"/>
        <v>0</v>
      </c>
      <c r="Q1825" s="681">
        <f t="shared" ca="1" si="123"/>
        <v>0</v>
      </c>
      <c r="R1825" s="681">
        <f t="shared" ca="1" si="123"/>
        <v>0</v>
      </c>
      <c r="S1825" t="str">
        <f t="shared" si="120"/>
        <v>ASR_Financial_Report_SHP21Final</v>
      </c>
      <c r="T1825" s="960">
        <f t="shared" si="121"/>
        <v>44658</v>
      </c>
      <c r="U1825" t="str">
        <f t="shared" si="122"/>
        <v>Unaudited</v>
      </c>
    </row>
    <row r="1826" spans="1:21" x14ac:dyDescent="0.25">
      <c r="A1826" t="s">
        <v>437</v>
      </c>
      <c r="B1826" t="s">
        <v>1366</v>
      </c>
      <c r="C1826" t="s">
        <v>1367</v>
      </c>
      <c r="D1826" s="15">
        <v>1900</v>
      </c>
      <c r="E1826" s="121">
        <v>1</v>
      </c>
      <c r="F1826" t="s">
        <v>1012</v>
      </c>
      <c r="G1826" s="121" t="s">
        <v>1365</v>
      </c>
      <c r="H1826" t="s">
        <v>386</v>
      </c>
      <c r="I1826" t="s">
        <v>488</v>
      </c>
      <c r="J1826" t="s">
        <v>433</v>
      </c>
      <c r="K1826" t="s">
        <v>434</v>
      </c>
      <c r="L1826" s="758">
        <v>4.5</v>
      </c>
      <c r="M1826" t="s">
        <v>32</v>
      </c>
      <c r="N1826" s="681">
        <f t="shared" ca="1" si="123"/>
        <v>0</v>
      </c>
      <c r="O1826" s="681">
        <f t="shared" ca="1" si="123"/>
        <v>0</v>
      </c>
      <c r="P1826" s="681">
        <f t="shared" ca="1" si="123"/>
        <v>0</v>
      </c>
      <c r="Q1826" s="681">
        <f t="shared" ca="1" si="123"/>
        <v>0</v>
      </c>
      <c r="R1826" s="681">
        <f t="shared" ca="1" si="123"/>
        <v>0</v>
      </c>
      <c r="S1826" t="str">
        <f t="shared" si="120"/>
        <v>ASR_Financial_Report_SHP21Final</v>
      </c>
      <c r="T1826" s="960">
        <f t="shared" si="121"/>
        <v>44658</v>
      </c>
      <c r="U1826" t="str">
        <f t="shared" si="122"/>
        <v>Unaudited</v>
      </c>
    </row>
    <row r="1827" spans="1:21" x14ac:dyDescent="0.25">
      <c r="A1827" t="s">
        <v>437</v>
      </c>
      <c r="B1827" t="s">
        <v>1366</v>
      </c>
      <c r="C1827" t="s">
        <v>1367</v>
      </c>
      <c r="D1827" s="15">
        <v>1900</v>
      </c>
      <c r="E1827" s="121">
        <v>1</v>
      </c>
      <c r="F1827" t="s">
        <v>1012</v>
      </c>
      <c r="G1827" s="121" t="s">
        <v>1365</v>
      </c>
      <c r="H1827" t="s">
        <v>386</v>
      </c>
      <c r="I1827" t="s">
        <v>488</v>
      </c>
      <c r="J1827" t="s">
        <v>433</v>
      </c>
      <c r="K1827" t="s">
        <v>434</v>
      </c>
      <c r="L1827" s="758" t="s">
        <v>925</v>
      </c>
      <c r="M1827" t="s">
        <v>916</v>
      </c>
      <c r="N1827" s="681">
        <f t="shared" ca="1" si="123"/>
        <v>0</v>
      </c>
      <c r="O1827" s="681">
        <f t="shared" ca="1" si="123"/>
        <v>0</v>
      </c>
      <c r="P1827" s="681">
        <f t="shared" ca="1" si="123"/>
        <v>0</v>
      </c>
      <c r="Q1827" s="681">
        <f t="shared" ca="1" si="123"/>
        <v>0</v>
      </c>
      <c r="R1827" s="681">
        <f t="shared" ca="1" si="123"/>
        <v>0</v>
      </c>
      <c r="S1827" t="str">
        <f t="shared" si="120"/>
        <v>ASR_Financial_Report_SHP21Final</v>
      </c>
      <c r="T1827" s="960">
        <f t="shared" si="121"/>
        <v>44658</v>
      </c>
      <c r="U1827" t="str">
        <f t="shared" si="122"/>
        <v>Unaudited</v>
      </c>
    </row>
    <row r="1828" spans="1:21" x14ac:dyDescent="0.25">
      <c r="A1828" t="s">
        <v>437</v>
      </c>
      <c r="B1828" t="s">
        <v>1366</v>
      </c>
      <c r="C1828" t="s">
        <v>1367</v>
      </c>
      <c r="D1828" s="15">
        <v>1900</v>
      </c>
      <c r="E1828" s="121">
        <v>1</v>
      </c>
      <c r="F1828" t="s">
        <v>1012</v>
      </c>
      <c r="G1828" s="121" t="s">
        <v>1365</v>
      </c>
      <c r="H1828" t="s">
        <v>386</v>
      </c>
      <c r="I1828" t="s">
        <v>488</v>
      </c>
      <c r="J1828" t="s">
        <v>433</v>
      </c>
      <c r="K1828" t="s">
        <v>434</v>
      </c>
      <c r="L1828" s="758" t="s">
        <v>193</v>
      </c>
      <c r="M1828" t="s">
        <v>40</v>
      </c>
      <c r="N1828" s="681">
        <f t="shared" ca="1" si="123"/>
        <v>0</v>
      </c>
      <c r="O1828" s="681">
        <f t="shared" ca="1" si="123"/>
        <v>0</v>
      </c>
      <c r="P1828" s="681">
        <f t="shared" ca="1" si="123"/>
        <v>0</v>
      </c>
      <c r="Q1828" s="681">
        <f t="shared" ca="1" si="123"/>
        <v>0</v>
      </c>
      <c r="R1828" s="681">
        <f t="shared" ca="1" si="123"/>
        <v>0</v>
      </c>
      <c r="S1828" t="str">
        <f t="shared" si="120"/>
        <v>ASR_Financial_Report_SHP21Final</v>
      </c>
      <c r="T1828" s="960">
        <f t="shared" si="121"/>
        <v>44658</v>
      </c>
      <c r="U1828" t="str">
        <f t="shared" si="122"/>
        <v>Unaudited</v>
      </c>
    </row>
    <row r="1829" spans="1:21" x14ac:dyDescent="0.25">
      <c r="A1829" t="s">
        <v>437</v>
      </c>
      <c r="B1829" t="s">
        <v>1366</v>
      </c>
      <c r="C1829" t="s">
        <v>1367</v>
      </c>
      <c r="D1829" s="15">
        <v>1900</v>
      </c>
      <c r="E1829" s="121">
        <v>1</v>
      </c>
      <c r="F1829" t="s">
        <v>1012</v>
      </c>
      <c r="G1829" s="121" t="s">
        <v>1365</v>
      </c>
      <c r="H1829" t="s">
        <v>386</v>
      </c>
      <c r="I1829" t="s">
        <v>488</v>
      </c>
      <c r="J1829" t="s">
        <v>433</v>
      </c>
      <c r="K1829" t="s">
        <v>434</v>
      </c>
      <c r="L1829" s="758" t="s">
        <v>192</v>
      </c>
      <c r="M1829" t="s">
        <v>329</v>
      </c>
      <c r="N1829" s="681">
        <f t="shared" ca="1" si="123"/>
        <v>0</v>
      </c>
      <c r="O1829" s="681">
        <f t="shared" ca="1" si="123"/>
        <v>0</v>
      </c>
      <c r="P1829" s="681">
        <f t="shared" ca="1" si="123"/>
        <v>0</v>
      </c>
      <c r="Q1829" s="681">
        <f t="shared" ca="1" si="123"/>
        <v>0</v>
      </c>
      <c r="R1829" s="681">
        <f t="shared" ca="1" si="123"/>
        <v>0</v>
      </c>
      <c r="S1829" t="str">
        <f t="shared" si="120"/>
        <v>ASR_Financial_Report_SHP21Final</v>
      </c>
      <c r="T1829" s="960">
        <f t="shared" si="121"/>
        <v>44658</v>
      </c>
      <c r="U1829" t="str">
        <f t="shared" si="122"/>
        <v>Unaudited</v>
      </c>
    </row>
    <row r="1830" spans="1:21" x14ac:dyDescent="0.25">
      <c r="A1830" t="s">
        <v>437</v>
      </c>
      <c r="B1830" t="s">
        <v>1366</v>
      </c>
      <c r="C1830" t="s">
        <v>1367</v>
      </c>
      <c r="D1830" s="15">
        <v>1900</v>
      </c>
      <c r="E1830" s="121">
        <v>1</v>
      </c>
      <c r="F1830" t="s">
        <v>1012</v>
      </c>
      <c r="G1830" s="121" t="s">
        <v>1365</v>
      </c>
      <c r="H1830" t="s">
        <v>386</v>
      </c>
      <c r="I1830" t="s">
        <v>488</v>
      </c>
      <c r="J1830" t="s">
        <v>450</v>
      </c>
      <c r="K1830" t="s">
        <v>435</v>
      </c>
      <c r="L1830" s="758" t="s">
        <v>79</v>
      </c>
      <c r="M1830" t="s">
        <v>27</v>
      </c>
      <c r="N1830" s="681">
        <f t="shared" ca="1" si="123"/>
        <v>0</v>
      </c>
      <c r="O1830" s="681">
        <f t="shared" ca="1" si="123"/>
        <v>0</v>
      </c>
      <c r="P1830" s="681">
        <f t="shared" ca="1" si="123"/>
        <v>0</v>
      </c>
      <c r="Q1830" s="681">
        <f t="shared" ca="1" si="123"/>
        <v>0</v>
      </c>
      <c r="R1830" s="681">
        <f t="shared" ca="1" si="123"/>
        <v>0</v>
      </c>
      <c r="S1830" t="str">
        <f t="shared" si="120"/>
        <v>ASR_Financial_Report_SHP21Final</v>
      </c>
      <c r="T1830" s="960">
        <f t="shared" si="121"/>
        <v>44658</v>
      </c>
      <c r="U1830" t="str">
        <f t="shared" si="122"/>
        <v>Unaudited</v>
      </c>
    </row>
    <row r="1831" spans="1:21" x14ac:dyDescent="0.25">
      <c r="A1831" t="s">
        <v>437</v>
      </c>
      <c r="B1831" t="s">
        <v>1366</v>
      </c>
      <c r="C1831" t="s">
        <v>1367</v>
      </c>
      <c r="D1831" s="15">
        <v>1900</v>
      </c>
      <c r="E1831" s="121">
        <v>1</v>
      </c>
      <c r="F1831" t="s">
        <v>1012</v>
      </c>
      <c r="G1831" s="121" t="s">
        <v>1365</v>
      </c>
      <c r="H1831" t="s">
        <v>386</v>
      </c>
      <c r="I1831" t="s">
        <v>488</v>
      </c>
      <c r="J1831" t="s">
        <v>450</v>
      </c>
      <c r="K1831" t="s">
        <v>435</v>
      </c>
      <c r="L1831" s="758" t="s">
        <v>80</v>
      </c>
      <c r="M1831" t="s">
        <v>97</v>
      </c>
      <c r="N1831" s="681">
        <f t="shared" ca="1" si="123"/>
        <v>0</v>
      </c>
      <c r="O1831" s="681">
        <f t="shared" ca="1" si="123"/>
        <v>0</v>
      </c>
      <c r="P1831" s="681">
        <f t="shared" ca="1" si="123"/>
        <v>0</v>
      </c>
      <c r="Q1831" s="681">
        <f t="shared" ca="1" si="123"/>
        <v>0</v>
      </c>
      <c r="R1831" s="681">
        <f t="shared" ca="1" si="123"/>
        <v>0</v>
      </c>
      <c r="S1831" t="str">
        <f t="shared" si="120"/>
        <v>ASR_Financial_Report_SHP21Final</v>
      </c>
      <c r="T1831" s="960">
        <f t="shared" si="121"/>
        <v>44658</v>
      </c>
      <c r="U1831" t="str">
        <f t="shared" si="122"/>
        <v>Unaudited</v>
      </c>
    </row>
    <row r="1832" spans="1:21" x14ac:dyDescent="0.25">
      <c r="A1832" t="s">
        <v>437</v>
      </c>
      <c r="B1832" t="s">
        <v>1366</v>
      </c>
      <c r="C1832" t="s">
        <v>1367</v>
      </c>
      <c r="D1832" s="15">
        <v>1900</v>
      </c>
      <c r="E1832" s="121">
        <v>1</v>
      </c>
      <c r="F1832" t="s">
        <v>1012</v>
      </c>
      <c r="G1832" s="121" t="s">
        <v>1365</v>
      </c>
      <c r="H1832" t="s">
        <v>386</v>
      </c>
      <c r="I1832" t="s">
        <v>488</v>
      </c>
      <c r="J1832" t="s">
        <v>450</v>
      </c>
      <c r="K1832" t="s">
        <v>435</v>
      </c>
      <c r="L1832" s="758" t="s">
        <v>81</v>
      </c>
      <c r="M1832" t="s">
        <v>98</v>
      </c>
      <c r="N1832" s="681">
        <f t="shared" ca="1" si="123"/>
        <v>0</v>
      </c>
      <c r="O1832" s="681">
        <f t="shared" ca="1" si="123"/>
        <v>0</v>
      </c>
      <c r="P1832" s="681">
        <f t="shared" ca="1" si="123"/>
        <v>0</v>
      </c>
      <c r="Q1832" s="681">
        <f t="shared" ca="1" si="123"/>
        <v>0</v>
      </c>
      <c r="R1832" s="681">
        <f t="shared" ca="1" si="123"/>
        <v>0</v>
      </c>
      <c r="S1832" t="str">
        <f t="shared" si="120"/>
        <v>ASR_Financial_Report_SHP21Final</v>
      </c>
      <c r="T1832" s="960">
        <f t="shared" si="121"/>
        <v>44658</v>
      </c>
      <c r="U1832" t="str">
        <f t="shared" si="122"/>
        <v>Unaudited</v>
      </c>
    </row>
    <row r="1833" spans="1:21" x14ac:dyDescent="0.25">
      <c r="A1833" t="s">
        <v>437</v>
      </c>
      <c r="B1833" t="s">
        <v>1366</v>
      </c>
      <c r="C1833" t="s">
        <v>1367</v>
      </c>
      <c r="D1833" s="15">
        <v>1900</v>
      </c>
      <c r="E1833" s="121">
        <v>1</v>
      </c>
      <c r="F1833" t="s">
        <v>1012</v>
      </c>
      <c r="G1833" s="121" t="s">
        <v>1365</v>
      </c>
      <c r="H1833" t="s">
        <v>386</v>
      </c>
      <c r="I1833" t="s">
        <v>488</v>
      </c>
      <c r="J1833" t="s">
        <v>450</v>
      </c>
      <c r="K1833" t="s">
        <v>435</v>
      </c>
      <c r="L1833" s="758" t="s">
        <v>82</v>
      </c>
      <c r="M1833" t="s">
        <v>99</v>
      </c>
      <c r="N1833" s="681">
        <f t="shared" ca="1" si="123"/>
        <v>0</v>
      </c>
      <c r="O1833" s="681">
        <f t="shared" ca="1" si="123"/>
        <v>0</v>
      </c>
      <c r="P1833" s="681">
        <f t="shared" ca="1" si="123"/>
        <v>0</v>
      </c>
      <c r="Q1833" s="681">
        <f t="shared" ca="1" si="123"/>
        <v>0</v>
      </c>
      <c r="R1833" s="681">
        <f t="shared" ca="1" si="123"/>
        <v>0</v>
      </c>
      <c r="S1833" t="str">
        <f t="shared" si="120"/>
        <v>ASR_Financial_Report_SHP21Final</v>
      </c>
      <c r="T1833" s="960">
        <f t="shared" si="121"/>
        <v>44658</v>
      </c>
      <c r="U1833" t="str">
        <f t="shared" si="122"/>
        <v>Unaudited</v>
      </c>
    </row>
    <row r="1834" spans="1:21" x14ac:dyDescent="0.25">
      <c r="A1834" t="s">
        <v>437</v>
      </c>
      <c r="B1834" t="s">
        <v>1366</v>
      </c>
      <c r="C1834" t="s">
        <v>1367</v>
      </c>
      <c r="D1834" s="15">
        <v>1900</v>
      </c>
      <c r="E1834" s="121">
        <v>1</v>
      </c>
      <c r="F1834" t="s">
        <v>1012</v>
      </c>
      <c r="G1834" s="121" t="s">
        <v>1365</v>
      </c>
      <c r="H1834" t="s">
        <v>386</v>
      </c>
      <c r="I1834" t="s">
        <v>488</v>
      </c>
      <c r="J1834" t="s">
        <v>450</v>
      </c>
      <c r="K1834" t="s">
        <v>435</v>
      </c>
      <c r="L1834" s="758" t="s">
        <v>216</v>
      </c>
      <c r="M1834" t="s">
        <v>100</v>
      </c>
      <c r="N1834" s="681">
        <f t="shared" ca="1" si="123"/>
        <v>0</v>
      </c>
      <c r="O1834" s="681">
        <f t="shared" ca="1" si="123"/>
        <v>0</v>
      </c>
      <c r="P1834" s="681">
        <f t="shared" ca="1" si="123"/>
        <v>0</v>
      </c>
      <c r="Q1834" s="681">
        <f t="shared" ca="1" si="123"/>
        <v>0</v>
      </c>
      <c r="R1834" s="681">
        <f t="shared" ca="1" si="123"/>
        <v>0</v>
      </c>
      <c r="S1834" t="str">
        <f t="shared" si="120"/>
        <v>ASR_Financial_Report_SHP21Final</v>
      </c>
      <c r="T1834" s="960">
        <f t="shared" si="121"/>
        <v>44658</v>
      </c>
      <c r="U1834" t="str">
        <f t="shared" si="122"/>
        <v>Unaudited</v>
      </c>
    </row>
    <row r="1835" spans="1:21" x14ac:dyDescent="0.25">
      <c r="A1835" t="s">
        <v>437</v>
      </c>
      <c r="B1835" t="s">
        <v>1366</v>
      </c>
      <c r="C1835" t="s">
        <v>1367</v>
      </c>
      <c r="D1835" s="15">
        <v>1900</v>
      </c>
      <c r="E1835" s="121">
        <v>1</v>
      </c>
      <c r="F1835" t="s">
        <v>1012</v>
      </c>
      <c r="G1835" s="121" t="s">
        <v>1365</v>
      </c>
      <c r="H1835" t="s">
        <v>386</v>
      </c>
      <c r="I1835" t="s">
        <v>488</v>
      </c>
      <c r="J1835" t="s">
        <v>450</v>
      </c>
      <c r="K1835" t="s">
        <v>435</v>
      </c>
      <c r="L1835" s="758" t="s">
        <v>215</v>
      </c>
      <c r="M1835" t="s">
        <v>28</v>
      </c>
      <c r="N1835" s="681">
        <f t="shared" ca="1" si="123"/>
        <v>0</v>
      </c>
      <c r="O1835" s="681">
        <f t="shared" ca="1" si="123"/>
        <v>0</v>
      </c>
      <c r="P1835" s="681">
        <f t="shared" ca="1" si="123"/>
        <v>0</v>
      </c>
      <c r="Q1835" s="681">
        <f t="shared" ca="1" si="123"/>
        <v>0</v>
      </c>
      <c r="R1835" s="681">
        <f t="shared" ca="1" si="123"/>
        <v>0</v>
      </c>
      <c r="S1835" t="str">
        <f t="shared" si="120"/>
        <v>ASR_Financial_Report_SHP21Final</v>
      </c>
      <c r="T1835" s="960">
        <f t="shared" si="121"/>
        <v>44658</v>
      </c>
      <c r="U1835" t="str">
        <f t="shared" si="122"/>
        <v>Unaudited</v>
      </c>
    </row>
    <row r="1836" spans="1:21" x14ac:dyDescent="0.25">
      <c r="A1836" t="s">
        <v>437</v>
      </c>
      <c r="B1836" t="s">
        <v>1366</v>
      </c>
      <c r="C1836" t="s">
        <v>1367</v>
      </c>
      <c r="D1836" s="15">
        <v>1900</v>
      </c>
      <c r="E1836" s="121">
        <v>1</v>
      </c>
      <c r="F1836" t="s">
        <v>1012</v>
      </c>
      <c r="G1836" s="121" t="s">
        <v>1365</v>
      </c>
      <c r="H1836" t="s">
        <v>386</v>
      </c>
      <c r="I1836" t="s">
        <v>488</v>
      </c>
      <c r="J1836" t="s">
        <v>436</v>
      </c>
      <c r="K1836" t="s">
        <v>436</v>
      </c>
      <c r="L1836" s="758" t="s">
        <v>84</v>
      </c>
      <c r="M1836" t="s">
        <v>327</v>
      </c>
      <c r="N1836" s="681">
        <f t="shared" ca="1" si="123"/>
        <v>0</v>
      </c>
      <c r="O1836" s="681">
        <f t="shared" ca="1" si="123"/>
        <v>0</v>
      </c>
      <c r="P1836" s="681">
        <f t="shared" ca="1" si="123"/>
        <v>0</v>
      </c>
      <c r="Q1836" s="681">
        <f t="shared" ca="1" si="123"/>
        <v>0</v>
      </c>
      <c r="R1836" s="681">
        <f t="shared" ca="1" si="123"/>
        <v>0</v>
      </c>
      <c r="S1836" t="str">
        <f t="shared" si="120"/>
        <v>ASR_Financial_Report_SHP21Final</v>
      </c>
      <c r="T1836" s="960">
        <f t="shared" si="121"/>
        <v>44658</v>
      </c>
      <c r="U1836" t="str">
        <f t="shared" si="122"/>
        <v>Unaudited</v>
      </c>
    </row>
    <row r="1837" spans="1:21" x14ac:dyDescent="0.25">
      <c r="A1837" t="s">
        <v>437</v>
      </c>
      <c r="B1837" t="s">
        <v>1366</v>
      </c>
      <c r="C1837" t="s">
        <v>1367</v>
      </c>
      <c r="D1837" s="15">
        <v>1900</v>
      </c>
      <c r="E1837" s="121">
        <v>1</v>
      </c>
      <c r="F1837" t="s">
        <v>1012</v>
      </c>
      <c r="G1837" s="121" t="s">
        <v>1365</v>
      </c>
      <c r="H1837" t="s">
        <v>386</v>
      </c>
      <c r="I1837" t="s">
        <v>488</v>
      </c>
      <c r="J1837" t="s">
        <v>436</v>
      </c>
      <c r="K1837" t="s">
        <v>436</v>
      </c>
      <c r="L1837" s="758" t="s">
        <v>85</v>
      </c>
      <c r="M1837" t="s">
        <v>325</v>
      </c>
      <c r="N1837" s="681">
        <f t="shared" ca="1" si="123"/>
        <v>0</v>
      </c>
      <c r="O1837" s="681">
        <f t="shared" ca="1" si="123"/>
        <v>0</v>
      </c>
      <c r="P1837" s="681">
        <f t="shared" ca="1" si="123"/>
        <v>0</v>
      </c>
      <c r="Q1837" s="681">
        <f t="shared" ca="1" si="123"/>
        <v>0</v>
      </c>
      <c r="R1837" s="681">
        <f t="shared" ca="1" si="123"/>
        <v>0</v>
      </c>
      <c r="S1837" t="str">
        <f t="shared" si="120"/>
        <v>ASR_Financial_Report_SHP21Final</v>
      </c>
      <c r="T1837" s="960">
        <f t="shared" si="121"/>
        <v>44658</v>
      </c>
      <c r="U1837" t="str">
        <f t="shared" si="122"/>
        <v>Unaudited</v>
      </c>
    </row>
    <row r="1838" spans="1:21" x14ac:dyDescent="0.25">
      <c r="A1838" t="s">
        <v>437</v>
      </c>
      <c r="B1838" t="s">
        <v>1366</v>
      </c>
      <c r="C1838" t="s">
        <v>1367</v>
      </c>
      <c r="D1838" s="15">
        <v>1900</v>
      </c>
      <c r="E1838" s="121">
        <v>1</v>
      </c>
      <c r="F1838" t="s">
        <v>1012</v>
      </c>
      <c r="G1838" s="121" t="s">
        <v>1365</v>
      </c>
      <c r="H1838" t="s">
        <v>386</v>
      </c>
      <c r="I1838" t="s">
        <v>488</v>
      </c>
      <c r="J1838" t="s">
        <v>436</v>
      </c>
      <c r="K1838" t="s">
        <v>436</v>
      </c>
      <c r="L1838" s="758" t="s">
        <v>86</v>
      </c>
      <c r="M1838" t="s">
        <v>494</v>
      </c>
      <c r="N1838" s="681">
        <f t="shared" ca="1" si="123"/>
        <v>0</v>
      </c>
      <c r="O1838" s="681">
        <f t="shared" ca="1" si="123"/>
        <v>0</v>
      </c>
      <c r="P1838" s="681">
        <f t="shared" ca="1" si="123"/>
        <v>0</v>
      </c>
      <c r="Q1838" s="681">
        <f t="shared" ca="1" si="123"/>
        <v>0</v>
      </c>
      <c r="R1838" s="681">
        <f t="shared" ca="1" si="123"/>
        <v>0</v>
      </c>
      <c r="S1838" t="str">
        <f t="shared" si="120"/>
        <v>ASR_Financial_Report_SHP21Final</v>
      </c>
      <c r="T1838" s="960">
        <f t="shared" si="121"/>
        <v>44658</v>
      </c>
      <c r="U1838" t="str">
        <f t="shared" si="122"/>
        <v>Unaudited</v>
      </c>
    </row>
    <row r="1839" spans="1:21" x14ac:dyDescent="0.25">
      <c r="A1839" t="s">
        <v>437</v>
      </c>
      <c r="B1839" t="s">
        <v>1366</v>
      </c>
      <c r="C1839" t="s">
        <v>1367</v>
      </c>
      <c r="D1839" s="15">
        <v>1900</v>
      </c>
      <c r="E1839" s="121">
        <v>1</v>
      </c>
      <c r="F1839" t="s">
        <v>1012</v>
      </c>
      <c r="G1839" s="121" t="s">
        <v>1365</v>
      </c>
      <c r="H1839" t="s">
        <v>386</v>
      </c>
      <c r="I1839" t="s">
        <v>488</v>
      </c>
      <c r="J1839" t="s">
        <v>436</v>
      </c>
      <c r="K1839" t="s">
        <v>436</v>
      </c>
      <c r="L1839" s="758" t="s">
        <v>87</v>
      </c>
      <c r="M1839" t="s">
        <v>495</v>
      </c>
      <c r="N1839" s="681">
        <f t="shared" ca="1" si="123"/>
        <v>0</v>
      </c>
      <c r="O1839" s="681">
        <f t="shared" ca="1" si="123"/>
        <v>0</v>
      </c>
      <c r="P1839" s="681">
        <f t="shared" ca="1" si="123"/>
        <v>0</v>
      </c>
      <c r="Q1839" s="681">
        <f t="shared" ca="1" si="123"/>
        <v>0</v>
      </c>
      <c r="R1839" s="681">
        <f t="shared" ca="1" si="123"/>
        <v>0</v>
      </c>
      <c r="S1839" t="str">
        <f t="shared" si="120"/>
        <v>ASR_Financial_Report_SHP21Final</v>
      </c>
      <c r="T1839" s="960">
        <f t="shared" si="121"/>
        <v>44658</v>
      </c>
      <c r="U1839" t="str">
        <f t="shared" si="122"/>
        <v>Unaudited</v>
      </c>
    </row>
    <row r="1840" spans="1:21" x14ac:dyDescent="0.25">
      <c r="A1840" t="s">
        <v>437</v>
      </c>
      <c r="B1840" t="s">
        <v>1366</v>
      </c>
      <c r="C1840" t="s">
        <v>1367</v>
      </c>
      <c r="D1840" s="15">
        <v>1900</v>
      </c>
      <c r="E1840" s="121">
        <v>1</v>
      </c>
      <c r="F1840" t="s">
        <v>1012</v>
      </c>
      <c r="G1840" s="121" t="s">
        <v>1365</v>
      </c>
      <c r="H1840" t="s">
        <v>386</v>
      </c>
      <c r="I1840" t="s">
        <v>488</v>
      </c>
      <c r="J1840" t="s">
        <v>436</v>
      </c>
      <c r="K1840" t="s">
        <v>436</v>
      </c>
      <c r="L1840" s="758" t="s">
        <v>213</v>
      </c>
      <c r="M1840" t="s">
        <v>496</v>
      </c>
      <c r="N1840" s="681">
        <f t="shared" ca="1" si="123"/>
        <v>0</v>
      </c>
      <c r="O1840" s="681">
        <f t="shared" ca="1" si="123"/>
        <v>0</v>
      </c>
      <c r="P1840" s="681">
        <f t="shared" ca="1" si="123"/>
        <v>0</v>
      </c>
      <c r="Q1840" s="681">
        <f t="shared" ca="1" si="123"/>
        <v>0</v>
      </c>
      <c r="R1840" s="681">
        <f t="shared" ca="1" si="123"/>
        <v>0</v>
      </c>
      <c r="S1840" t="str">
        <f t="shared" si="120"/>
        <v>ASR_Financial_Report_SHP21Final</v>
      </c>
      <c r="T1840" s="960">
        <f t="shared" si="121"/>
        <v>44658</v>
      </c>
      <c r="U1840" t="str">
        <f t="shared" si="122"/>
        <v>Unaudited</v>
      </c>
    </row>
    <row r="1841" spans="1:21" x14ac:dyDescent="0.25">
      <c r="A1841" t="s">
        <v>437</v>
      </c>
      <c r="B1841" t="s">
        <v>1366</v>
      </c>
      <c r="C1841" t="s">
        <v>1367</v>
      </c>
      <c r="D1841" s="15">
        <v>1900</v>
      </c>
      <c r="E1841" s="121">
        <v>1</v>
      </c>
      <c r="F1841" t="s">
        <v>1012</v>
      </c>
      <c r="G1841" s="121" t="s">
        <v>1365</v>
      </c>
      <c r="H1841" t="s">
        <v>386</v>
      </c>
      <c r="I1841" t="s">
        <v>489</v>
      </c>
      <c r="J1841" t="s">
        <v>26</v>
      </c>
      <c r="K1841" t="s">
        <v>26</v>
      </c>
      <c r="L1841" s="758" t="s">
        <v>204</v>
      </c>
      <c r="M1841" t="s">
        <v>26</v>
      </c>
      <c r="N1841" s="681">
        <f t="shared" ca="1" si="123"/>
        <v>0</v>
      </c>
      <c r="O1841" s="681">
        <f t="shared" ca="1" si="123"/>
        <v>0</v>
      </c>
      <c r="P1841" s="681">
        <f t="shared" ca="1" si="123"/>
        <v>0</v>
      </c>
      <c r="Q1841" s="681">
        <f t="shared" ca="1" si="123"/>
        <v>0</v>
      </c>
      <c r="R1841" s="681">
        <f t="shared" ca="1" si="123"/>
        <v>-112193.55381801707</v>
      </c>
      <c r="S1841" t="str">
        <f t="shared" si="120"/>
        <v>ASR_Financial_Report_SHP21Final</v>
      </c>
      <c r="T1841" s="960">
        <f t="shared" si="121"/>
        <v>44658</v>
      </c>
      <c r="U1841" t="str">
        <f t="shared" si="122"/>
        <v>Unaudited</v>
      </c>
    </row>
    <row r="1842" spans="1:21" x14ac:dyDescent="0.25">
      <c r="A1842" t="s">
        <v>437</v>
      </c>
      <c r="B1842" t="s">
        <v>1366</v>
      </c>
      <c r="C1842" t="s">
        <v>1367</v>
      </c>
      <c r="D1842" s="15">
        <v>1900</v>
      </c>
      <c r="E1842" s="121">
        <v>1</v>
      </c>
      <c r="F1842" t="s">
        <v>438</v>
      </c>
      <c r="G1842" s="121">
        <v>91</v>
      </c>
      <c r="H1842" t="s">
        <v>387</v>
      </c>
      <c r="I1842" t="s">
        <v>432</v>
      </c>
      <c r="J1842" t="s">
        <v>432</v>
      </c>
      <c r="K1842" t="s">
        <v>432</v>
      </c>
      <c r="M1842" t="s">
        <v>432</v>
      </c>
      <c r="N1842" s="681">
        <f t="shared" ca="1" si="123"/>
        <v>0</v>
      </c>
      <c r="O1842" s="681">
        <f t="shared" ca="1" si="123"/>
        <v>0</v>
      </c>
      <c r="P1842" s="681">
        <f t="shared" ca="1" si="123"/>
        <v>0</v>
      </c>
      <c r="Q1842" s="681">
        <f t="shared" ca="1" si="123"/>
        <v>0</v>
      </c>
      <c r="R1842" s="681">
        <f t="shared" ca="1" si="123"/>
        <v>0</v>
      </c>
      <c r="S1842" t="str">
        <f t="shared" si="120"/>
        <v>ASR_Financial_Report_SHP21Final</v>
      </c>
      <c r="T1842" s="960">
        <f t="shared" si="121"/>
        <v>44658</v>
      </c>
      <c r="U1842" t="str">
        <f t="shared" si="122"/>
        <v>Unaudited</v>
      </c>
    </row>
    <row r="1843" spans="1:21" x14ac:dyDescent="0.25">
      <c r="A1843" t="s">
        <v>437</v>
      </c>
      <c r="B1843" t="s">
        <v>1366</v>
      </c>
      <c r="C1843" t="s">
        <v>1367</v>
      </c>
      <c r="D1843" s="15">
        <v>1900</v>
      </c>
      <c r="E1843" s="121">
        <v>1</v>
      </c>
      <c r="F1843" t="s">
        <v>438</v>
      </c>
      <c r="G1843" s="121">
        <v>91</v>
      </c>
      <c r="H1843" t="s">
        <v>387</v>
      </c>
      <c r="I1843" t="s">
        <v>487</v>
      </c>
      <c r="J1843" t="s">
        <v>12</v>
      </c>
      <c r="K1843" t="s">
        <v>12</v>
      </c>
      <c r="L1843" s="758">
        <v>1.1000000000000001</v>
      </c>
      <c r="M1843" t="s">
        <v>12</v>
      </c>
      <c r="N1843" s="681">
        <f t="shared" ca="1" si="123"/>
        <v>0</v>
      </c>
      <c r="O1843" s="681">
        <f t="shared" ca="1" si="123"/>
        <v>0</v>
      </c>
      <c r="P1843" s="681">
        <f t="shared" ca="1" si="123"/>
        <v>0</v>
      </c>
      <c r="Q1843" s="681">
        <f t="shared" ca="1" si="123"/>
        <v>0</v>
      </c>
      <c r="R1843" s="681">
        <f t="shared" ca="1" si="123"/>
        <v>0</v>
      </c>
      <c r="S1843" t="str">
        <f t="shared" si="120"/>
        <v>ASR_Financial_Report_SHP21Final</v>
      </c>
      <c r="T1843" s="960">
        <f t="shared" si="121"/>
        <v>44658</v>
      </c>
      <c r="U1843" t="str">
        <f t="shared" si="122"/>
        <v>Unaudited</v>
      </c>
    </row>
    <row r="1844" spans="1:21" x14ac:dyDescent="0.25">
      <c r="A1844" t="s">
        <v>437</v>
      </c>
      <c r="B1844" t="s">
        <v>1366</v>
      </c>
      <c r="C1844" t="s">
        <v>1367</v>
      </c>
      <c r="D1844" s="15">
        <v>1900</v>
      </c>
      <c r="E1844" s="121">
        <v>1</v>
      </c>
      <c r="F1844" t="s">
        <v>438</v>
      </c>
      <c r="G1844" s="121">
        <v>91</v>
      </c>
      <c r="H1844" t="s">
        <v>387</v>
      </c>
      <c r="I1844" t="s">
        <v>487</v>
      </c>
      <c r="J1844" t="s">
        <v>12</v>
      </c>
      <c r="K1844" t="s">
        <v>222</v>
      </c>
      <c r="L1844" s="758">
        <v>1.2</v>
      </c>
      <c r="M1844" t="s">
        <v>222</v>
      </c>
      <c r="N1844" s="681">
        <f t="shared" ca="1" si="123"/>
        <v>0</v>
      </c>
      <c r="O1844" s="681">
        <f t="shared" ca="1" si="123"/>
        <v>0</v>
      </c>
      <c r="P1844" s="681">
        <f t="shared" ca="1" si="123"/>
        <v>0</v>
      </c>
      <c r="Q1844" s="681">
        <f t="shared" ca="1" si="123"/>
        <v>0</v>
      </c>
      <c r="R1844" s="681">
        <f t="shared" ca="1" si="123"/>
        <v>0</v>
      </c>
      <c r="S1844" t="str">
        <f t="shared" si="120"/>
        <v>ASR_Financial_Report_SHP21Final</v>
      </c>
      <c r="T1844" s="960">
        <f t="shared" si="121"/>
        <v>44658</v>
      </c>
      <c r="U1844" t="str">
        <f t="shared" si="122"/>
        <v>Unaudited</v>
      </c>
    </row>
    <row r="1845" spans="1:21" x14ac:dyDescent="0.25">
      <c r="A1845" t="s">
        <v>437</v>
      </c>
      <c r="B1845" t="s">
        <v>1366</v>
      </c>
      <c r="C1845" t="s">
        <v>1367</v>
      </c>
      <c r="D1845" s="15">
        <v>1900</v>
      </c>
      <c r="E1845" s="121">
        <v>1</v>
      </c>
      <c r="F1845" t="s">
        <v>438</v>
      </c>
      <c r="G1845" s="121">
        <v>91</v>
      </c>
      <c r="H1845" t="s">
        <v>387</v>
      </c>
      <c r="I1845" t="s">
        <v>487</v>
      </c>
      <c r="J1845" t="s">
        <v>12</v>
      </c>
      <c r="K1845" t="s">
        <v>1304</v>
      </c>
      <c r="L1845" s="758" t="s">
        <v>1300</v>
      </c>
      <c r="M1845" t="s">
        <v>1304</v>
      </c>
      <c r="N1845" s="681">
        <f t="shared" ca="1" si="123"/>
        <v>0</v>
      </c>
      <c r="O1845" s="681">
        <f t="shared" ca="1" si="123"/>
        <v>0</v>
      </c>
      <c r="P1845" s="681">
        <f t="shared" ca="1" si="123"/>
        <v>0</v>
      </c>
      <c r="Q1845" s="681">
        <f t="shared" ca="1" si="123"/>
        <v>0</v>
      </c>
      <c r="R1845" s="681">
        <f t="shared" ca="1" si="123"/>
        <v>0</v>
      </c>
      <c r="S1845" t="str">
        <f t="shared" si="120"/>
        <v>ASR_Financial_Report_SHP21Final</v>
      </c>
      <c r="T1845" s="960">
        <f t="shared" si="121"/>
        <v>44658</v>
      </c>
      <c r="U1845" t="str">
        <f t="shared" si="122"/>
        <v>Unaudited</v>
      </c>
    </row>
    <row r="1846" spans="1:21" x14ac:dyDescent="0.25">
      <c r="A1846" t="s">
        <v>437</v>
      </c>
      <c r="B1846" t="s">
        <v>1366</v>
      </c>
      <c r="C1846" t="s">
        <v>1367</v>
      </c>
      <c r="D1846" s="15">
        <v>1900</v>
      </c>
      <c r="E1846" s="121">
        <v>1</v>
      </c>
      <c r="F1846" t="s">
        <v>438</v>
      </c>
      <c r="G1846" s="121">
        <v>91</v>
      </c>
      <c r="H1846" t="s">
        <v>387</v>
      </c>
      <c r="I1846" t="s">
        <v>487</v>
      </c>
      <c r="J1846" t="s">
        <v>12</v>
      </c>
      <c r="K1846" t="s">
        <v>1306</v>
      </c>
      <c r="L1846" s="758" t="s">
        <v>1305</v>
      </c>
      <c r="M1846" t="s">
        <v>1306</v>
      </c>
      <c r="N1846" s="681">
        <f t="shared" ca="1" si="123"/>
        <v>0</v>
      </c>
      <c r="O1846" s="681">
        <f t="shared" ca="1" si="123"/>
        <v>0</v>
      </c>
      <c r="P1846" s="681">
        <f t="shared" ca="1" si="123"/>
        <v>0</v>
      </c>
      <c r="Q1846" s="681">
        <f t="shared" ca="1" si="123"/>
        <v>0</v>
      </c>
      <c r="R1846" s="681">
        <f t="shared" ca="1" si="123"/>
        <v>0</v>
      </c>
      <c r="S1846" t="str">
        <f t="shared" si="120"/>
        <v>ASR_Financial_Report_SHP21Final</v>
      </c>
      <c r="T1846" s="960">
        <f t="shared" si="121"/>
        <v>44658</v>
      </c>
      <c r="U1846" t="str">
        <f t="shared" si="122"/>
        <v>Unaudited</v>
      </c>
    </row>
    <row r="1847" spans="1:21" x14ac:dyDescent="0.25">
      <c r="A1847" t="s">
        <v>437</v>
      </c>
      <c r="B1847" t="s">
        <v>1366</v>
      </c>
      <c r="C1847" t="s">
        <v>1367</v>
      </c>
      <c r="D1847" s="15">
        <v>1900</v>
      </c>
      <c r="E1847" s="121">
        <v>1</v>
      </c>
      <c r="F1847" t="s">
        <v>438</v>
      </c>
      <c r="G1847" s="121">
        <v>91</v>
      </c>
      <c r="H1847" t="s">
        <v>387</v>
      </c>
      <c r="I1847" t="s">
        <v>487</v>
      </c>
      <c r="J1847" t="s">
        <v>13</v>
      </c>
      <c r="K1847" t="s">
        <v>13</v>
      </c>
      <c r="L1847" s="758" t="s">
        <v>63</v>
      </c>
      <c r="M1847" t="s">
        <v>13</v>
      </c>
      <c r="N1847" s="681">
        <f t="shared" ca="1" si="123"/>
        <v>0</v>
      </c>
      <c r="O1847" s="681">
        <f t="shared" ca="1" si="123"/>
        <v>0</v>
      </c>
      <c r="P1847" s="681">
        <f t="shared" ca="1" si="123"/>
        <v>0</v>
      </c>
      <c r="Q1847" s="681">
        <f t="shared" ca="1" si="123"/>
        <v>0</v>
      </c>
      <c r="R1847" s="681">
        <f t="shared" ca="1" si="123"/>
        <v>0</v>
      </c>
      <c r="S1847" t="str">
        <f t="shared" si="120"/>
        <v>ASR_Financial_Report_SHP21Final</v>
      </c>
      <c r="T1847" s="960">
        <f t="shared" si="121"/>
        <v>44658</v>
      </c>
      <c r="U1847" t="str">
        <f t="shared" si="122"/>
        <v>Unaudited</v>
      </c>
    </row>
    <row r="1848" spans="1:21" x14ac:dyDescent="0.25">
      <c r="A1848" t="s">
        <v>437</v>
      </c>
      <c r="B1848" t="s">
        <v>1366</v>
      </c>
      <c r="C1848" t="s">
        <v>1367</v>
      </c>
      <c r="D1848" s="15">
        <v>1900</v>
      </c>
      <c r="E1848" s="121">
        <v>1</v>
      </c>
      <c r="F1848" t="s">
        <v>438</v>
      </c>
      <c r="G1848" s="121">
        <v>91</v>
      </c>
      <c r="H1848" t="s">
        <v>387</v>
      </c>
      <c r="I1848" t="s">
        <v>488</v>
      </c>
      <c r="J1848" t="s">
        <v>433</v>
      </c>
      <c r="K1848" t="s">
        <v>777</v>
      </c>
      <c r="L1848" s="758">
        <v>2.1</v>
      </c>
      <c r="M1848" t="s">
        <v>712</v>
      </c>
      <c r="N1848" s="681">
        <f t="shared" ca="1" si="123"/>
        <v>0</v>
      </c>
      <c r="O1848" s="681">
        <f t="shared" ca="1" si="123"/>
        <v>0</v>
      </c>
      <c r="P1848" s="681">
        <f t="shared" ca="1" si="123"/>
        <v>0</v>
      </c>
      <c r="Q1848" s="681">
        <f t="shared" ca="1" si="123"/>
        <v>0</v>
      </c>
      <c r="R1848" s="681">
        <f t="shared" ca="1" si="123"/>
        <v>0</v>
      </c>
      <c r="S1848" t="str">
        <f t="shared" si="120"/>
        <v>ASR_Financial_Report_SHP21Final</v>
      </c>
      <c r="T1848" s="960">
        <f t="shared" si="121"/>
        <v>44658</v>
      </c>
      <c r="U1848" t="str">
        <f t="shared" si="122"/>
        <v>Unaudited</v>
      </c>
    </row>
    <row r="1849" spans="1:21" x14ac:dyDescent="0.25">
      <c r="A1849" t="s">
        <v>437</v>
      </c>
      <c r="B1849" t="s">
        <v>1366</v>
      </c>
      <c r="C1849" t="s">
        <v>1367</v>
      </c>
      <c r="D1849" s="15">
        <v>1900</v>
      </c>
      <c r="E1849" s="121">
        <v>1</v>
      </c>
      <c r="F1849" t="s">
        <v>438</v>
      </c>
      <c r="G1849" s="121">
        <v>91</v>
      </c>
      <c r="H1849" t="s">
        <v>387</v>
      </c>
      <c r="I1849" t="s">
        <v>488</v>
      </c>
      <c r="J1849" t="s">
        <v>433</v>
      </c>
      <c r="K1849" t="s">
        <v>777</v>
      </c>
      <c r="L1849" s="758">
        <v>2.2000000000000002</v>
      </c>
      <c r="M1849" t="s">
        <v>713</v>
      </c>
      <c r="N1849" s="681">
        <f t="shared" ca="1" si="123"/>
        <v>0</v>
      </c>
      <c r="O1849" s="681">
        <f t="shared" ca="1" si="123"/>
        <v>0</v>
      </c>
      <c r="P1849" s="681">
        <f t="shared" ca="1" si="123"/>
        <v>0</v>
      </c>
      <c r="Q1849" s="681">
        <f t="shared" ca="1" si="123"/>
        <v>0</v>
      </c>
      <c r="R1849" s="681">
        <f t="shared" ca="1" si="123"/>
        <v>0</v>
      </c>
      <c r="S1849" t="str">
        <f t="shared" si="120"/>
        <v>ASR_Financial_Report_SHP21Final</v>
      </c>
      <c r="T1849" s="960">
        <f t="shared" si="121"/>
        <v>44658</v>
      </c>
      <c r="U1849" t="str">
        <f t="shared" si="122"/>
        <v>Unaudited</v>
      </c>
    </row>
    <row r="1850" spans="1:21" x14ac:dyDescent="0.25">
      <c r="A1850" t="s">
        <v>437</v>
      </c>
      <c r="B1850" t="s">
        <v>1366</v>
      </c>
      <c r="C1850" t="s">
        <v>1367</v>
      </c>
      <c r="D1850" s="15">
        <v>1900</v>
      </c>
      <c r="E1850" s="121">
        <v>1</v>
      </c>
      <c r="F1850" t="s">
        <v>438</v>
      </c>
      <c r="G1850" s="121">
        <v>91</v>
      </c>
      <c r="H1850" t="s">
        <v>387</v>
      </c>
      <c r="I1850" t="s">
        <v>488</v>
      </c>
      <c r="J1850" t="s">
        <v>433</v>
      </c>
      <c r="K1850" t="s">
        <v>777</v>
      </c>
      <c r="L1850" s="758">
        <v>2.2999999999999998</v>
      </c>
      <c r="M1850" t="s">
        <v>714</v>
      </c>
      <c r="N1850" s="681">
        <f t="shared" ca="1" si="123"/>
        <v>0</v>
      </c>
      <c r="O1850" s="681">
        <f t="shared" ca="1" si="123"/>
        <v>0</v>
      </c>
      <c r="P1850" s="681">
        <f t="shared" ca="1" si="123"/>
        <v>0</v>
      </c>
      <c r="Q1850" s="681">
        <f t="shared" ca="1" si="123"/>
        <v>0</v>
      </c>
      <c r="R1850" s="681">
        <f t="shared" ca="1" si="123"/>
        <v>0</v>
      </c>
      <c r="S1850" t="str">
        <f t="shared" si="120"/>
        <v>ASR_Financial_Report_SHP21Final</v>
      </c>
      <c r="T1850" s="960">
        <f t="shared" si="121"/>
        <v>44658</v>
      </c>
      <c r="U1850" t="str">
        <f t="shared" si="122"/>
        <v>Unaudited</v>
      </c>
    </row>
    <row r="1851" spans="1:21" x14ac:dyDescent="0.25">
      <c r="A1851" t="s">
        <v>437</v>
      </c>
      <c r="B1851" t="s">
        <v>1366</v>
      </c>
      <c r="C1851" t="s">
        <v>1367</v>
      </c>
      <c r="D1851" s="15">
        <v>1900</v>
      </c>
      <c r="E1851" s="121">
        <v>1</v>
      </c>
      <c r="F1851" t="s">
        <v>438</v>
      </c>
      <c r="G1851" s="121">
        <v>91</v>
      </c>
      <c r="H1851" t="s">
        <v>387</v>
      </c>
      <c r="I1851" t="s">
        <v>488</v>
      </c>
      <c r="J1851" t="s">
        <v>433</v>
      </c>
      <c r="K1851" t="s">
        <v>777</v>
      </c>
      <c r="L1851" s="758">
        <v>2.4</v>
      </c>
      <c r="M1851" t="s">
        <v>715</v>
      </c>
      <c r="N1851" s="681">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681">
        <f t="shared" ca="1" si="124"/>
        <v>0</v>
      </c>
      <c r="P1851" s="681">
        <f t="shared" ca="1" si="124"/>
        <v>0</v>
      </c>
      <c r="Q1851" s="681">
        <f t="shared" ca="1" si="124"/>
        <v>0</v>
      </c>
      <c r="R1851" s="681">
        <f t="shared" ca="1" si="124"/>
        <v>0</v>
      </c>
      <c r="S1851" t="str">
        <f t="shared" si="120"/>
        <v>ASR_Financial_Report_SHP21Final</v>
      </c>
      <c r="T1851" s="960">
        <f t="shared" si="121"/>
        <v>44658</v>
      </c>
      <c r="U1851" t="str">
        <f t="shared" si="122"/>
        <v>Unaudited</v>
      </c>
    </row>
    <row r="1852" spans="1:21" x14ac:dyDescent="0.25">
      <c r="A1852" t="s">
        <v>437</v>
      </c>
      <c r="B1852" t="s">
        <v>1366</v>
      </c>
      <c r="C1852" t="s">
        <v>1367</v>
      </c>
      <c r="D1852" s="15">
        <v>1900</v>
      </c>
      <c r="E1852" s="121">
        <v>1</v>
      </c>
      <c r="F1852" t="s">
        <v>438</v>
      </c>
      <c r="G1852" s="121">
        <v>91</v>
      </c>
      <c r="H1852" t="s">
        <v>387</v>
      </c>
      <c r="I1852" t="s">
        <v>488</v>
      </c>
      <c r="J1852" t="s">
        <v>433</v>
      </c>
      <c r="K1852" t="s">
        <v>777</v>
      </c>
      <c r="L1852" s="758">
        <v>2.5</v>
      </c>
      <c r="M1852" t="s">
        <v>757</v>
      </c>
      <c r="N1852" s="681">
        <f t="shared" ca="1" si="124"/>
        <v>0</v>
      </c>
      <c r="O1852" s="681">
        <f t="shared" ca="1" si="124"/>
        <v>0</v>
      </c>
      <c r="P1852" s="681">
        <f t="shared" ca="1" si="124"/>
        <v>0</v>
      </c>
      <c r="Q1852" s="681">
        <f t="shared" ca="1" si="124"/>
        <v>0</v>
      </c>
      <c r="R1852" s="681">
        <f t="shared" ca="1" si="124"/>
        <v>0</v>
      </c>
      <c r="S1852" t="str">
        <f t="shared" si="120"/>
        <v>ASR_Financial_Report_SHP21Final</v>
      </c>
      <c r="T1852" s="960">
        <f t="shared" si="121"/>
        <v>44658</v>
      </c>
      <c r="U1852" t="str">
        <f t="shared" si="122"/>
        <v>Unaudited</v>
      </c>
    </row>
    <row r="1853" spans="1:21" x14ac:dyDescent="0.25">
      <c r="A1853" t="s">
        <v>437</v>
      </c>
      <c r="B1853" t="s">
        <v>1366</v>
      </c>
      <c r="C1853" t="s">
        <v>1367</v>
      </c>
      <c r="D1853" s="15">
        <v>1900</v>
      </c>
      <c r="E1853" s="121">
        <v>1</v>
      </c>
      <c r="F1853" t="s">
        <v>438</v>
      </c>
      <c r="G1853" s="121">
        <v>91</v>
      </c>
      <c r="H1853" t="s">
        <v>387</v>
      </c>
      <c r="I1853" t="s">
        <v>488</v>
      </c>
      <c r="J1853" t="s">
        <v>433</v>
      </c>
      <c r="K1853" t="s">
        <v>777</v>
      </c>
      <c r="L1853" s="758">
        <v>2.6</v>
      </c>
      <c r="M1853" t="s">
        <v>186</v>
      </c>
      <c r="N1853" s="681">
        <f t="shared" ca="1" si="124"/>
        <v>0</v>
      </c>
      <c r="O1853" s="681">
        <f t="shared" ca="1" si="124"/>
        <v>0</v>
      </c>
      <c r="P1853" s="681">
        <f t="shared" ca="1" si="124"/>
        <v>0</v>
      </c>
      <c r="Q1853" s="681">
        <f t="shared" ca="1" si="124"/>
        <v>0</v>
      </c>
      <c r="R1853" s="681">
        <f t="shared" ca="1" si="124"/>
        <v>0</v>
      </c>
      <c r="S1853" t="str">
        <f t="shared" si="120"/>
        <v>ASR_Financial_Report_SHP21Final</v>
      </c>
      <c r="T1853" s="960">
        <f t="shared" si="121"/>
        <v>44658</v>
      </c>
      <c r="U1853" t="str">
        <f t="shared" si="122"/>
        <v>Unaudited</v>
      </c>
    </row>
    <row r="1854" spans="1:21" x14ac:dyDescent="0.25">
      <c r="A1854" t="s">
        <v>437</v>
      </c>
      <c r="B1854" t="s">
        <v>1366</v>
      </c>
      <c r="C1854" t="s">
        <v>1367</v>
      </c>
      <c r="D1854" s="15">
        <v>1900</v>
      </c>
      <c r="E1854" s="121">
        <v>1</v>
      </c>
      <c r="F1854" t="s">
        <v>438</v>
      </c>
      <c r="G1854" s="121">
        <v>91</v>
      </c>
      <c r="H1854" t="s">
        <v>387</v>
      </c>
      <c r="I1854" t="s">
        <v>488</v>
      </c>
      <c r="J1854" t="s">
        <v>433</v>
      </c>
      <c r="K1854" t="s">
        <v>777</v>
      </c>
      <c r="L1854" s="758">
        <v>2.7</v>
      </c>
      <c r="M1854" t="s">
        <v>778</v>
      </c>
      <c r="N1854" s="681">
        <f t="shared" ca="1" si="124"/>
        <v>0</v>
      </c>
      <c r="O1854" s="681">
        <f t="shared" ca="1" si="124"/>
        <v>0</v>
      </c>
      <c r="P1854" s="681">
        <f t="shared" ca="1" si="124"/>
        <v>0</v>
      </c>
      <c r="Q1854" s="681">
        <f t="shared" ca="1" si="124"/>
        <v>0</v>
      </c>
      <c r="R1854" s="681">
        <f t="shared" ca="1" si="124"/>
        <v>0</v>
      </c>
      <c r="S1854" t="str">
        <f t="shared" si="120"/>
        <v>ASR_Financial_Report_SHP21Final</v>
      </c>
      <c r="T1854" s="960">
        <f t="shared" si="121"/>
        <v>44658</v>
      </c>
      <c r="U1854" t="str">
        <f t="shared" si="122"/>
        <v>Unaudited</v>
      </c>
    </row>
    <row r="1855" spans="1:21" x14ac:dyDescent="0.25">
      <c r="A1855" t="s">
        <v>437</v>
      </c>
      <c r="B1855" t="s">
        <v>1366</v>
      </c>
      <c r="C1855" t="s">
        <v>1367</v>
      </c>
      <c r="D1855" s="15">
        <v>1900</v>
      </c>
      <c r="E1855" s="121">
        <v>1</v>
      </c>
      <c r="F1855" t="s">
        <v>438</v>
      </c>
      <c r="G1855" s="121">
        <v>91</v>
      </c>
      <c r="H1855" t="s">
        <v>387</v>
      </c>
      <c r="I1855" t="s">
        <v>488</v>
      </c>
      <c r="J1855" t="s">
        <v>433</v>
      </c>
      <c r="K1855" t="s">
        <v>777</v>
      </c>
      <c r="L1855" s="758">
        <v>2.8</v>
      </c>
      <c r="M1855" t="s">
        <v>779</v>
      </c>
      <c r="N1855" s="681">
        <f t="shared" ca="1" si="124"/>
        <v>0</v>
      </c>
      <c r="O1855" s="681">
        <f t="shared" ca="1" si="124"/>
        <v>0</v>
      </c>
      <c r="P1855" s="681">
        <f t="shared" ca="1" si="124"/>
        <v>0</v>
      </c>
      <c r="Q1855" s="681">
        <f t="shared" ca="1" si="124"/>
        <v>0</v>
      </c>
      <c r="R1855" s="681">
        <f t="shared" ca="1" si="124"/>
        <v>0</v>
      </c>
      <c r="S1855" t="str">
        <f t="shared" si="120"/>
        <v>ASR_Financial_Report_SHP21Final</v>
      </c>
      <c r="T1855" s="960">
        <f t="shared" si="121"/>
        <v>44658</v>
      </c>
      <c r="U1855" t="str">
        <f t="shared" si="122"/>
        <v>Unaudited</v>
      </c>
    </row>
    <row r="1856" spans="1:21" x14ac:dyDescent="0.25">
      <c r="A1856" t="s">
        <v>437</v>
      </c>
      <c r="B1856" t="s">
        <v>1366</v>
      </c>
      <c r="C1856" t="s">
        <v>1367</v>
      </c>
      <c r="D1856" s="15">
        <v>1900</v>
      </c>
      <c r="E1856" s="121">
        <v>1</v>
      </c>
      <c r="F1856" t="s">
        <v>438</v>
      </c>
      <c r="G1856" s="121">
        <v>91</v>
      </c>
      <c r="H1856" t="s">
        <v>387</v>
      </c>
      <c r="I1856" t="s">
        <v>488</v>
      </c>
      <c r="J1856" t="s">
        <v>433</v>
      </c>
      <c r="K1856" t="s">
        <v>777</v>
      </c>
      <c r="L1856" s="758">
        <v>2.9</v>
      </c>
      <c r="M1856" t="s">
        <v>760</v>
      </c>
      <c r="N1856" s="681">
        <f t="shared" ca="1" si="124"/>
        <v>0</v>
      </c>
      <c r="O1856" s="681">
        <f t="shared" ca="1" si="124"/>
        <v>0</v>
      </c>
      <c r="P1856" s="681">
        <f t="shared" ca="1" si="124"/>
        <v>0</v>
      </c>
      <c r="Q1856" s="681">
        <f t="shared" ca="1" si="124"/>
        <v>0</v>
      </c>
      <c r="R1856" s="681">
        <f t="shared" ca="1" si="124"/>
        <v>0</v>
      </c>
      <c r="S1856" t="str">
        <f t="shared" si="120"/>
        <v>ASR_Financial_Report_SHP21Final</v>
      </c>
      <c r="T1856" s="960">
        <f t="shared" si="121"/>
        <v>44658</v>
      </c>
      <c r="U1856" t="str">
        <f t="shared" si="122"/>
        <v>Unaudited</v>
      </c>
    </row>
    <row r="1857" spans="1:21" x14ac:dyDescent="0.25">
      <c r="A1857" t="s">
        <v>437</v>
      </c>
      <c r="B1857" t="s">
        <v>1366</v>
      </c>
      <c r="C1857" t="s">
        <v>1367</v>
      </c>
      <c r="D1857" s="15">
        <v>1900</v>
      </c>
      <c r="E1857" s="121">
        <v>1</v>
      </c>
      <c r="F1857" t="s">
        <v>438</v>
      </c>
      <c r="G1857" s="121">
        <v>91</v>
      </c>
      <c r="H1857" t="s">
        <v>387</v>
      </c>
      <c r="I1857" t="s">
        <v>488</v>
      </c>
      <c r="J1857" t="s">
        <v>433</v>
      </c>
      <c r="K1857" t="s">
        <v>223</v>
      </c>
      <c r="L1857" s="758">
        <v>2.11</v>
      </c>
      <c r="M1857" t="s">
        <v>228</v>
      </c>
      <c r="N1857" s="681">
        <f t="shared" ca="1" si="124"/>
        <v>0</v>
      </c>
      <c r="O1857" s="681">
        <f t="shared" ca="1" si="124"/>
        <v>0</v>
      </c>
      <c r="P1857" s="681">
        <f t="shared" ca="1" si="124"/>
        <v>0</v>
      </c>
      <c r="Q1857" s="681">
        <f t="shared" ca="1" si="124"/>
        <v>0</v>
      </c>
      <c r="R1857" s="681">
        <f t="shared" ca="1" si="124"/>
        <v>0</v>
      </c>
      <c r="S1857" t="str">
        <f t="shared" si="120"/>
        <v>ASR_Financial_Report_SHP21Final</v>
      </c>
      <c r="T1857" s="960">
        <f t="shared" si="121"/>
        <v>44658</v>
      </c>
      <c r="U1857" t="str">
        <f t="shared" si="122"/>
        <v>Unaudited</v>
      </c>
    </row>
    <row r="1858" spans="1:21" x14ac:dyDescent="0.25">
      <c r="A1858" t="s">
        <v>437</v>
      </c>
      <c r="B1858" t="s">
        <v>1366</v>
      </c>
      <c r="C1858" t="s">
        <v>1367</v>
      </c>
      <c r="D1858" s="15">
        <v>1900</v>
      </c>
      <c r="E1858" s="121">
        <v>1</v>
      </c>
      <c r="F1858" t="s">
        <v>438</v>
      </c>
      <c r="G1858" s="121">
        <v>91</v>
      </c>
      <c r="H1858" t="s">
        <v>387</v>
      </c>
      <c r="I1858" t="s">
        <v>488</v>
      </c>
      <c r="J1858" t="s">
        <v>433</v>
      </c>
      <c r="K1858" t="s">
        <v>223</v>
      </c>
      <c r="L1858" s="758">
        <v>2.12</v>
      </c>
      <c r="M1858" t="s">
        <v>552</v>
      </c>
      <c r="N1858" s="681">
        <f t="shared" ca="1" si="124"/>
        <v>0</v>
      </c>
      <c r="O1858" s="681">
        <f t="shared" ca="1" si="124"/>
        <v>0</v>
      </c>
      <c r="P1858" s="681">
        <f t="shared" ca="1" si="124"/>
        <v>0</v>
      </c>
      <c r="Q1858" s="681">
        <f t="shared" ca="1" si="124"/>
        <v>0</v>
      </c>
      <c r="R1858" s="681">
        <f t="shared" ca="1" si="124"/>
        <v>0</v>
      </c>
      <c r="S1858" t="str">
        <f t="shared" ref="S1858:S1921" si="125">file_name</f>
        <v>ASR_Financial_Report_SHP21Final</v>
      </c>
      <c r="T1858" s="960">
        <f t="shared" ref="T1858:T1921" si="126">file_date</f>
        <v>44658</v>
      </c>
      <c r="U1858" t="str">
        <f t="shared" ref="U1858:U1921" si="127">status</f>
        <v>Unaudited</v>
      </c>
    </row>
    <row r="1859" spans="1:21" x14ac:dyDescent="0.25">
      <c r="A1859" t="s">
        <v>437</v>
      </c>
      <c r="B1859" t="s">
        <v>1366</v>
      </c>
      <c r="C1859" t="s">
        <v>1367</v>
      </c>
      <c r="D1859" s="15">
        <v>1900</v>
      </c>
      <c r="E1859" s="121">
        <v>1</v>
      </c>
      <c r="F1859" t="s">
        <v>438</v>
      </c>
      <c r="G1859" s="121">
        <v>91</v>
      </c>
      <c r="H1859" t="s">
        <v>387</v>
      </c>
      <c r="I1859" t="s">
        <v>488</v>
      </c>
      <c r="J1859" t="s">
        <v>433</v>
      </c>
      <c r="K1859" t="s">
        <v>223</v>
      </c>
      <c r="L1859" s="758">
        <v>2.13</v>
      </c>
      <c r="M1859" t="s">
        <v>229</v>
      </c>
      <c r="N1859" s="681">
        <f t="shared" ca="1" si="124"/>
        <v>0</v>
      </c>
      <c r="O1859" s="681">
        <f t="shared" ca="1" si="124"/>
        <v>0</v>
      </c>
      <c r="P1859" s="681">
        <f t="shared" ca="1" si="124"/>
        <v>0</v>
      </c>
      <c r="Q1859" s="681">
        <f t="shared" ca="1" si="124"/>
        <v>0</v>
      </c>
      <c r="R1859" s="681">
        <f t="shared" ca="1" si="124"/>
        <v>0</v>
      </c>
      <c r="S1859" t="str">
        <f t="shared" si="125"/>
        <v>ASR_Financial_Report_SHP21Final</v>
      </c>
      <c r="T1859" s="960">
        <f t="shared" si="126"/>
        <v>44658</v>
      </c>
      <c r="U1859" t="str">
        <f t="shared" si="127"/>
        <v>Unaudited</v>
      </c>
    </row>
    <row r="1860" spans="1:21" x14ac:dyDescent="0.25">
      <c r="A1860" t="s">
        <v>437</v>
      </c>
      <c r="B1860" t="s">
        <v>1366</v>
      </c>
      <c r="C1860" t="s">
        <v>1367</v>
      </c>
      <c r="D1860" s="15">
        <v>1900</v>
      </c>
      <c r="E1860" s="121">
        <v>1</v>
      </c>
      <c r="F1860" t="s">
        <v>438</v>
      </c>
      <c r="G1860" s="121">
        <v>91</v>
      </c>
      <c r="H1860" t="s">
        <v>387</v>
      </c>
      <c r="I1860" t="s">
        <v>488</v>
      </c>
      <c r="J1860" t="s">
        <v>433</v>
      </c>
      <c r="K1860" t="s">
        <v>223</v>
      </c>
      <c r="L1860" s="758">
        <v>2.14</v>
      </c>
      <c r="M1860" t="s">
        <v>556</v>
      </c>
      <c r="N1860" s="681">
        <f t="shared" ca="1" si="124"/>
        <v>0</v>
      </c>
      <c r="O1860" s="681">
        <f t="shared" ca="1" si="124"/>
        <v>0</v>
      </c>
      <c r="P1860" s="681">
        <f t="shared" ca="1" si="124"/>
        <v>0</v>
      </c>
      <c r="Q1860" s="681">
        <f t="shared" ca="1" si="124"/>
        <v>0</v>
      </c>
      <c r="R1860" s="681">
        <f t="shared" ca="1" si="124"/>
        <v>0</v>
      </c>
      <c r="S1860" t="str">
        <f t="shared" si="125"/>
        <v>ASR_Financial_Report_SHP21Final</v>
      </c>
      <c r="T1860" s="960">
        <f t="shared" si="126"/>
        <v>44658</v>
      </c>
      <c r="U1860" t="str">
        <f t="shared" si="127"/>
        <v>Unaudited</v>
      </c>
    </row>
    <row r="1861" spans="1:21" x14ac:dyDescent="0.25">
      <c r="A1861" t="s">
        <v>437</v>
      </c>
      <c r="B1861" t="s">
        <v>1366</v>
      </c>
      <c r="C1861" t="s">
        <v>1367</v>
      </c>
      <c r="D1861" s="15">
        <v>1900</v>
      </c>
      <c r="E1861" s="121">
        <v>1</v>
      </c>
      <c r="F1861" t="s">
        <v>438</v>
      </c>
      <c r="G1861" s="121">
        <v>91</v>
      </c>
      <c r="H1861" t="s">
        <v>387</v>
      </c>
      <c r="I1861" t="s">
        <v>488</v>
      </c>
      <c r="J1861" t="s">
        <v>433</v>
      </c>
      <c r="K1861" t="s">
        <v>223</v>
      </c>
      <c r="L1861" s="758">
        <v>2.15</v>
      </c>
      <c r="M1861" t="s">
        <v>20</v>
      </c>
      <c r="N1861" s="681">
        <f t="shared" ca="1" si="124"/>
        <v>0</v>
      </c>
      <c r="O1861" s="681">
        <f t="shared" ca="1" si="124"/>
        <v>0</v>
      </c>
      <c r="P1861" s="681">
        <f t="shared" ca="1" si="124"/>
        <v>0</v>
      </c>
      <c r="Q1861" s="681">
        <f t="shared" ca="1" si="124"/>
        <v>0</v>
      </c>
      <c r="R1861" s="681">
        <f t="shared" ca="1" si="124"/>
        <v>0</v>
      </c>
      <c r="S1861" t="str">
        <f t="shared" si="125"/>
        <v>ASR_Financial_Report_SHP21Final</v>
      </c>
      <c r="T1861" s="960">
        <f t="shared" si="126"/>
        <v>44658</v>
      </c>
      <c r="U1861" t="str">
        <f t="shared" si="127"/>
        <v>Unaudited</v>
      </c>
    </row>
    <row r="1862" spans="1:21" x14ac:dyDescent="0.25">
      <c r="A1862" t="s">
        <v>437</v>
      </c>
      <c r="B1862" t="s">
        <v>1366</v>
      </c>
      <c r="C1862" t="s">
        <v>1367</v>
      </c>
      <c r="D1862" s="15">
        <v>1900</v>
      </c>
      <c r="E1862" s="121">
        <v>1</v>
      </c>
      <c r="F1862" t="s">
        <v>438</v>
      </c>
      <c r="G1862" s="121">
        <v>91</v>
      </c>
      <c r="H1862" t="s">
        <v>387</v>
      </c>
      <c r="I1862" t="s">
        <v>488</v>
      </c>
      <c r="J1862" t="s">
        <v>433</v>
      </c>
      <c r="K1862" t="s">
        <v>223</v>
      </c>
      <c r="L1862" s="758">
        <v>2.16</v>
      </c>
      <c r="M1862" t="s">
        <v>780</v>
      </c>
      <c r="N1862" s="681">
        <f t="shared" ca="1" si="124"/>
        <v>0</v>
      </c>
      <c r="O1862" s="681">
        <f t="shared" ca="1" si="124"/>
        <v>0</v>
      </c>
      <c r="P1862" s="681">
        <f t="shared" ca="1" si="124"/>
        <v>0</v>
      </c>
      <c r="Q1862" s="681">
        <f t="shared" ca="1" si="124"/>
        <v>0</v>
      </c>
      <c r="R1862" s="681">
        <f t="shared" ca="1" si="124"/>
        <v>0</v>
      </c>
      <c r="S1862" t="str">
        <f t="shared" si="125"/>
        <v>ASR_Financial_Report_SHP21Final</v>
      </c>
      <c r="T1862" s="960">
        <f t="shared" si="126"/>
        <v>44658</v>
      </c>
      <c r="U1862" t="str">
        <f t="shared" si="127"/>
        <v>Unaudited</v>
      </c>
    </row>
    <row r="1863" spans="1:21" x14ac:dyDescent="0.25">
      <c r="A1863" t="s">
        <v>437</v>
      </c>
      <c r="B1863" t="s">
        <v>1366</v>
      </c>
      <c r="C1863" t="s">
        <v>1367</v>
      </c>
      <c r="D1863" s="15">
        <v>1900</v>
      </c>
      <c r="E1863" s="121">
        <v>1</v>
      </c>
      <c r="F1863" t="s">
        <v>438</v>
      </c>
      <c r="G1863" s="121">
        <v>91</v>
      </c>
      <c r="H1863" t="s">
        <v>387</v>
      </c>
      <c r="I1863" t="s">
        <v>488</v>
      </c>
      <c r="J1863" t="s">
        <v>433</v>
      </c>
      <c r="K1863" t="s">
        <v>223</v>
      </c>
      <c r="L1863" s="758">
        <v>2.17</v>
      </c>
      <c r="M1863" t="s">
        <v>1033</v>
      </c>
      <c r="N1863" s="681">
        <f t="shared" ca="1" si="124"/>
        <v>0</v>
      </c>
      <c r="O1863" s="681">
        <f t="shared" ca="1" si="124"/>
        <v>0</v>
      </c>
      <c r="P1863" s="681">
        <f t="shared" ca="1" si="124"/>
        <v>0</v>
      </c>
      <c r="Q1863" s="681">
        <f t="shared" ca="1" si="124"/>
        <v>0</v>
      </c>
      <c r="R1863" s="681">
        <f t="shared" ca="1" si="124"/>
        <v>0</v>
      </c>
      <c r="S1863" t="str">
        <f t="shared" si="125"/>
        <v>ASR_Financial_Report_SHP21Final</v>
      </c>
      <c r="T1863" s="960">
        <f t="shared" si="126"/>
        <v>44658</v>
      </c>
      <c r="U1863" t="str">
        <f t="shared" si="127"/>
        <v>Unaudited</v>
      </c>
    </row>
    <row r="1864" spans="1:21" x14ac:dyDescent="0.25">
      <c r="A1864" t="s">
        <v>437</v>
      </c>
      <c r="B1864" t="s">
        <v>1366</v>
      </c>
      <c r="C1864" t="s">
        <v>1367</v>
      </c>
      <c r="D1864" s="15">
        <v>1900</v>
      </c>
      <c r="E1864" s="121">
        <v>1</v>
      </c>
      <c r="F1864" t="s">
        <v>438</v>
      </c>
      <c r="G1864" s="121">
        <v>91</v>
      </c>
      <c r="H1864" t="s">
        <v>387</v>
      </c>
      <c r="I1864" t="s">
        <v>488</v>
      </c>
      <c r="J1864" t="s">
        <v>433</v>
      </c>
      <c r="K1864" t="s">
        <v>223</v>
      </c>
      <c r="L1864" s="758">
        <v>2.1800000000000002</v>
      </c>
      <c r="M1864" t="s">
        <v>648</v>
      </c>
      <c r="N1864" s="681">
        <f t="shared" ca="1" si="124"/>
        <v>0</v>
      </c>
      <c r="O1864" s="681">
        <f t="shared" ca="1" si="124"/>
        <v>0</v>
      </c>
      <c r="P1864" s="681">
        <f t="shared" ca="1" si="124"/>
        <v>0</v>
      </c>
      <c r="Q1864" s="681">
        <f t="shared" ca="1" si="124"/>
        <v>0</v>
      </c>
      <c r="R1864" s="681">
        <f t="shared" ca="1" si="124"/>
        <v>0</v>
      </c>
      <c r="S1864" t="str">
        <f t="shared" si="125"/>
        <v>ASR_Financial_Report_SHP21Final</v>
      </c>
      <c r="T1864" s="960">
        <f t="shared" si="126"/>
        <v>44658</v>
      </c>
      <c r="U1864" t="str">
        <f t="shared" si="127"/>
        <v>Unaudited</v>
      </c>
    </row>
    <row r="1865" spans="1:21" x14ac:dyDescent="0.25">
      <c r="A1865" t="s">
        <v>437</v>
      </c>
      <c r="B1865" t="s">
        <v>1366</v>
      </c>
      <c r="C1865" t="s">
        <v>1367</v>
      </c>
      <c r="D1865" s="15">
        <v>1900</v>
      </c>
      <c r="E1865" s="121">
        <v>1</v>
      </c>
      <c r="F1865" t="s">
        <v>438</v>
      </c>
      <c r="G1865" s="121">
        <v>91</v>
      </c>
      <c r="H1865" t="s">
        <v>387</v>
      </c>
      <c r="I1865" t="s">
        <v>488</v>
      </c>
      <c r="J1865" t="s">
        <v>433</v>
      </c>
      <c r="K1865" t="s">
        <v>223</v>
      </c>
      <c r="L1865" s="758">
        <v>2.19</v>
      </c>
      <c r="M1865" t="s">
        <v>218</v>
      </c>
      <c r="N1865" s="681">
        <f t="shared" ca="1" si="124"/>
        <v>0</v>
      </c>
      <c r="O1865" s="681">
        <f t="shared" ca="1" si="124"/>
        <v>0</v>
      </c>
      <c r="P1865" s="681">
        <f t="shared" ca="1" si="124"/>
        <v>0</v>
      </c>
      <c r="Q1865" s="681">
        <f t="shared" ca="1" si="124"/>
        <v>0</v>
      </c>
      <c r="R1865" s="681">
        <f t="shared" ca="1" si="124"/>
        <v>0</v>
      </c>
      <c r="S1865" t="str">
        <f t="shared" si="125"/>
        <v>ASR_Financial_Report_SHP21Final</v>
      </c>
      <c r="T1865" s="960">
        <f t="shared" si="126"/>
        <v>44658</v>
      </c>
      <c r="U1865" t="str">
        <f t="shared" si="127"/>
        <v>Unaudited</v>
      </c>
    </row>
    <row r="1866" spans="1:21" x14ac:dyDescent="0.25">
      <c r="A1866" t="s">
        <v>437</v>
      </c>
      <c r="B1866" t="s">
        <v>1366</v>
      </c>
      <c r="C1866" t="s">
        <v>1367</v>
      </c>
      <c r="D1866" s="15">
        <v>1900</v>
      </c>
      <c r="E1866" s="121">
        <v>1</v>
      </c>
      <c r="F1866" t="s">
        <v>438</v>
      </c>
      <c r="G1866" s="121">
        <v>91</v>
      </c>
      <c r="H1866" t="s">
        <v>387</v>
      </c>
      <c r="I1866" t="s">
        <v>488</v>
      </c>
      <c r="J1866" t="s">
        <v>433</v>
      </c>
      <c r="K1866" t="s">
        <v>223</v>
      </c>
      <c r="L1866" s="758" t="s">
        <v>691</v>
      </c>
      <c r="M1866" t="s">
        <v>230</v>
      </c>
      <c r="N1866" s="681">
        <f t="shared" ca="1" si="124"/>
        <v>0</v>
      </c>
      <c r="O1866" s="681">
        <f t="shared" ca="1" si="124"/>
        <v>0</v>
      </c>
      <c r="P1866" s="681">
        <f t="shared" ca="1" si="124"/>
        <v>0</v>
      </c>
      <c r="Q1866" s="681">
        <f t="shared" ca="1" si="124"/>
        <v>0</v>
      </c>
      <c r="R1866" s="681">
        <f t="shared" ca="1" si="124"/>
        <v>0</v>
      </c>
      <c r="S1866" t="str">
        <f t="shared" si="125"/>
        <v>ASR_Financial_Report_SHP21Final</v>
      </c>
      <c r="T1866" s="960">
        <f t="shared" si="126"/>
        <v>44658</v>
      </c>
      <c r="U1866" t="str">
        <f t="shared" si="127"/>
        <v>Unaudited</v>
      </c>
    </row>
    <row r="1867" spans="1:21" x14ac:dyDescent="0.25">
      <c r="A1867" t="s">
        <v>437</v>
      </c>
      <c r="B1867" t="s">
        <v>1366</v>
      </c>
      <c r="C1867" t="s">
        <v>1367</v>
      </c>
      <c r="D1867" s="15">
        <v>1900</v>
      </c>
      <c r="E1867" s="121">
        <v>1</v>
      </c>
      <c r="F1867" t="s">
        <v>438</v>
      </c>
      <c r="G1867" s="121">
        <v>91</v>
      </c>
      <c r="H1867" t="s">
        <v>387</v>
      </c>
      <c r="I1867" t="s">
        <v>488</v>
      </c>
      <c r="J1867" t="s">
        <v>433</v>
      </c>
      <c r="K1867" t="s">
        <v>223</v>
      </c>
      <c r="L1867" s="758">
        <v>2.21</v>
      </c>
      <c r="M1867" t="s">
        <v>466</v>
      </c>
      <c r="N1867" s="681">
        <f t="shared" ca="1" si="124"/>
        <v>0</v>
      </c>
      <c r="O1867" s="681">
        <f t="shared" ca="1" si="124"/>
        <v>0</v>
      </c>
      <c r="P1867" s="681">
        <f t="shared" ca="1" si="124"/>
        <v>0</v>
      </c>
      <c r="Q1867" s="681">
        <f t="shared" ca="1" si="124"/>
        <v>0</v>
      </c>
      <c r="R1867" s="681">
        <f t="shared" ca="1" si="124"/>
        <v>0</v>
      </c>
      <c r="S1867" t="str">
        <f t="shared" si="125"/>
        <v>ASR_Financial_Report_SHP21Final</v>
      </c>
      <c r="T1867" s="960">
        <f t="shared" si="126"/>
        <v>44658</v>
      </c>
      <c r="U1867" t="str">
        <f t="shared" si="127"/>
        <v>Unaudited</v>
      </c>
    </row>
    <row r="1868" spans="1:21" x14ac:dyDescent="0.25">
      <c r="A1868" t="s">
        <v>437</v>
      </c>
      <c r="B1868" t="s">
        <v>1366</v>
      </c>
      <c r="C1868" t="s">
        <v>1367</v>
      </c>
      <c r="D1868" s="15">
        <v>1900</v>
      </c>
      <c r="E1868" s="121">
        <v>1</v>
      </c>
      <c r="F1868" t="s">
        <v>438</v>
      </c>
      <c r="G1868" s="121">
        <v>91</v>
      </c>
      <c r="H1868" t="s">
        <v>387</v>
      </c>
      <c r="I1868" t="s">
        <v>488</v>
      </c>
      <c r="J1868" t="s">
        <v>433</v>
      </c>
      <c r="K1868" t="s">
        <v>6</v>
      </c>
      <c r="L1868" s="758" t="s">
        <v>70</v>
      </c>
      <c r="M1868" t="s">
        <v>188</v>
      </c>
      <c r="N1868" s="681">
        <f t="shared" ca="1" si="124"/>
        <v>0</v>
      </c>
      <c r="O1868" s="681">
        <f t="shared" ca="1" si="124"/>
        <v>0</v>
      </c>
      <c r="P1868" s="681">
        <f t="shared" ca="1" si="124"/>
        <v>0</v>
      </c>
      <c r="Q1868" s="681">
        <f t="shared" ca="1" si="124"/>
        <v>0</v>
      </c>
      <c r="R1868" s="681">
        <f t="shared" ca="1" si="124"/>
        <v>0</v>
      </c>
      <c r="S1868" t="str">
        <f t="shared" si="125"/>
        <v>ASR_Financial_Report_SHP21Final</v>
      </c>
      <c r="T1868" s="960">
        <f t="shared" si="126"/>
        <v>44658</v>
      </c>
      <c r="U1868" t="str">
        <f t="shared" si="127"/>
        <v>Unaudited</v>
      </c>
    </row>
    <row r="1869" spans="1:21" x14ac:dyDescent="0.25">
      <c r="A1869" t="s">
        <v>437</v>
      </c>
      <c r="B1869" t="s">
        <v>1366</v>
      </c>
      <c r="C1869" t="s">
        <v>1367</v>
      </c>
      <c r="D1869" s="15">
        <v>1900</v>
      </c>
      <c r="E1869" s="121">
        <v>1</v>
      </c>
      <c r="F1869" t="s">
        <v>438</v>
      </c>
      <c r="G1869" s="121">
        <v>91</v>
      </c>
      <c r="H1869" t="s">
        <v>387</v>
      </c>
      <c r="I1869" t="s">
        <v>488</v>
      </c>
      <c r="J1869" t="s">
        <v>433</v>
      </c>
      <c r="K1869" t="s">
        <v>6</v>
      </c>
      <c r="L1869" s="758" t="s">
        <v>71</v>
      </c>
      <c r="M1869" t="s">
        <v>231</v>
      </c>
      <c r="N1869" s="681">
        <f t="shared" ca="1" si="124"/>
        <v>0</v>
      </c>
      <c r="O1869" s="681">
        <f t="shared" ca="1" si="124"/>
        <v>0</v>
      </c>
      <c r="P1869" s="681">
        <f t="shared" ca="1" si="124"/>
        <v>0</v>
      </c>
      <c r="Q1869" s="681">
        <f t="shared" ca="1" si="124"/>
        <v>0</v>
      </c>
      <c r="R1869" s="681">
        <f t="shared" ca="1" si="124"/>
        <v>0</v>
      </c>
      <c r="S1869" t="str">
        <f t="shared" si="125"/>
        <v>ASR_Financial_Report_SHP21Final</v>
      </c>
      <c r="T1869" s="960">
        <f t="shared" si="126"/>
        <v>44658</v>
      </c>
      <c r="U1869" t="str">
        <f t="shared" si="127"/>
        <v>Unaudited</v>
      </c>
    </row>
    <row r="1870" spans="1:21" x14ac:dyDescent="0.25">
      <c r="A1870" t="s">
        <v>437</v>
      </c>
      <c r="B1870" t="s">
        <v>1366</v>
      </c>
      <c r="C1870" t="s">
        <v>1367</v>
      </c>
      <c r="D1870" s="15">
        <v>1900</v>
      </c>
      <c r="E1870" s="121">
        <v>1</v>
      </c>
      <c r="F1870" t="s">
        <v>438</v>
      </c>
      <c r="G1870" s="121">
        <v>91</v>
      </c>
      <c r="H1870" t="s">
        <v>387</v>
      </c>
      <c r="I1870" t="s">
        <v>488</v>
      </c>
      <c r="J1870" t="s">
        <v>433</v>
      </c>
      <c r="K1870" t="s">
        <v>6</v>
      </c>
      <c r="L1870" s="758" t="s">
        <v>72</v>
      </c>
      <c r="M1870" t="s">
        <v>164</v>
      </c>
      <c r="N1870" s="681">
        <f t="shared" ca="1" si="124"/>
        <v>0</v>
      </c>
      <c r="O1870" s="681">
        <f t="shared" ca="1" si="124"/>
        <v>0</v>
      </c>
      <c r="P1870" s="681">
        <f t="shared" ca="1" si="124"/>
        <v>0</v>
      </c>
      <c r="Q1870" s="681">
        <f t="shared" ca="1" si="124"/>
        <v>0</v>
      </c>
      <c r="R1870" s="681">
        <f t="shared" ca="1" si="124"/>
        <v>0</v>
      </c>
      <c r="S1870" t="str">
        <f t="shared" si="125"/>
        <v>ASR_Financial_Report_SHP21Final</v>
      </c>
      <c r="T1870" s="960">
        <f t="shared" si="126"/>
        <v>44658</v>
      </c>
      <c r="U1870" t="str">
        <f t="shared" si="127"/>
        <v>Unaudited</v>
      </c>
    </row>
    <row r="1871" spans="1:21" x14ac:dyDescent="0.25">
      <c r="A1871" t="s">
        <v>437</v>
      </c>
      <c r="B1871" t="s">
        <v>1366</v>
      </c>
      <c r="C1871" t="s">
        <v>1367</v>
      </c>
      <c r="D1871" s="15">
        <v>1900</v>
      </c>
      <c r="E1871" s="121">
        <v>1</v>
      </c>
      <c r="F1871" t="s">
        <v>438</v>
      </c>
      <c r="G1871" s="121">
        <v>91</v>
      </c>
      <c r="H1871" t="s">
        <v>387</v>
      </c>
      <c r="I1871" t="s">
        <v>488</v>
      </c>
      <c r="J1871" t="s">
        <v>433</v>
      </c>
      <c r="K1871" t="s">
        <v>6</v>
      </c>
      <c r="L1871" s="758">
        <v>3.4</v>
      </c>
      <c r="M1871" t="s">
        <v>461</v>
      </c>
      <c r="N1871" s="681">
        <f t="shared" ca="1" si="124"/>
        <v>0</v>
      </c>
      <c r="O1871" s="681">
        <f t="shared" ca="1" si="124"/>
        <v>0</v>
      </c>
      <c r="P1871" s="681">
        <f t="shared" ca="1" si="124"/>
        <v>0</v>
      </c>
      <c r="Q1871" s="681">
        <f t="shared" ca="1" si="124"/>
        <v>0</v>
      </c>
      <c r="R1871" s="681">
        <f t="shared" ca="1" si="124"/>
        <v>0</v>
      </c>
      <c r="S1871" t="str">
        <f t="shared" si="125"/>
        <v>ASR_Financial_Report_SHP21Final</v>
      </c>
      <c r="T1871" s="960">
        <f t="shared" si="126"/>
        <v>44658</v>
      </c>
      <c r="U1871" t="str">
        <f t="shared" si="127"/>
        <v>Unaudited</v>
      </c>
    </row>
    <row r="1872" spans="1:21" x14ac:dyDescent="0.25">
      <c r="A1872" t="s">
        <v>437</v>
      </c>
      <c r="B1872" t="s">
        <v>1366</v>
      </c>
      <c r="C1872" t="s">
        <v>1367</v>
      </c>
      <c r="D1872" s="15">
        <v>1900</v>
      </c>
      <c r="E1872" s="121">
        <v>1</v>
      </c>
      <c r="F1872" t="s">
        <v>438</v>
      </c>
      <c r="G1872" s="121">
        <v>91</v>
      </c>
      <c r="H1872" t="s">
        <v>387</v>
      </c>
      <c r="I1872" t="s">
        <v>488</v>
      </c>
      <c r="J1872" t="s">
        <v>433</v>
      </c>
      <c r="K1872" t="s">
        <v>434</v>
      </c>
      <c r="L1872" s="758">
        <v>4.5</v>
      </c>
      <c r="M1872" t="s">
        <v>32</v>
      </c>
      <c r="N1872" s="681">
        <f t="shared" ca="1" si="124"/>
        <v>0</v>
      </c>
      <c r="O1872" s="681">
        <f t="shared" ca="1" si="124"/>
        <v>0</v>
      </c>
      <c r="P1872" s="681">
        <f t="shared" ca="1" si="124"/>
        <v>0</v>
      </c>
      <c r="Q1872" s="681">
        <f t="shared" ca="1" si="124"/>
        <v>0</v>
      </c>
      <c r="R1872" s="681">
        <f t="shared" ca="1" si="124"/>
        <v>0</v>
      </c>
      <c r="S1872" t="str">
        <f t="shared" si="125"/>
        <v>ASR_Financial_Report_SHP21Final</v>
      </c>
      <c r="T1872" s="960">
        <f t="shared" si="126"/>
        <v>44658</v>
      </c>
      <c r="U1872" t="str">
        <f t="shared" si="127"/>
        <v>Unaudited</v>
      </c>
    </row>
    <row r="1873" spans="1:21" x14ac:dyDescent="0.25">
      <c r="A1873" t="s">
        <v>437</v>
      </c>
      <c r="B1873" t="s">
        <v>1366</v>
      </c>
      <c r="C1873" t="s">
        <v>1367</v>
      </c>
      <c r="D1873" s="15">
        <v>1900</v>
      </c>
      <c r="E1873" s="121">
        <v>1</v>
      </c>
      <c r="F1873" t="s">
        <v>438</v>
      </c>
      <c r="G1873" s="121">
        <v>91</v>
      </c>
      <c r="H1873" t="s">
        <v>387</v>
      </c>
      <c r="I1873" t="s">
        <v>488</v>
      </c>
      <c r="J1873" t="s">
        <v>433</v>
      </c>
      <c r="K1873" t="s">
        <v>434</v>
      </c>
      <c r="L1873" s="758" t="s">
        <v>925</v>
      </c>
      <c r="M1873" t="s">
        <v>916</v>
      </c>
      <c r="N1873" s="681">
        <f t="shared" ca="1" si="124"/>
        <v>0</v>
      </c>
      <c r="O1873" s="681">
        <f t="shared" ca="1" si="124"/>
        <v>0</v>
      </c>
      <c r="P1873" s="681">
        <f t="shared" ca="1" si="124"/>
        <v>0</v>
      </c>
      <c r="Q1873" s="681">
        <f t="shared" ca="1" si="124"/>
        <v>0</v>
      </c>
      <c r="R1873" s="681">
        <f t="shared" ca="1" si="124"/>
        <v>0</v>
      </c>
      <c r="S1873" t="str">
        <f t="shared" si="125"/>
        <v>ASR_Financial_Report_SHP21Final</v>
      </c>
      <c r="T1873" s="960">
        <f t="shared" si="126"/>
        <v>44658</v>
      </c>
      <c r="U1873" t="str">
        <f t="shared" si="127"/>
        <v>Unaudited</v>
      </c>
    </row>
    <row r="1874" spans="1:21" x14ac:dyDescent="0.25">
      <c r="A1874" t="s">
        <v>437</v>
      </c>
      <c r="B1874" t="s">
        <v>1366</v>
      </c>
      <c r="C1874" t="s">
        <v>1367</v>
      </c>
      <c r="D1874" s="15">
        <v>1900</v>
      </c>
      <c r="E1874" s="121">
        <v>1</v>
      </c>
      <c r="F1874" t="s">
        <v>438</v>
      </c>
      <c r="G1874" s="121">
        <v>91</v>
      </c>
      <c r="H1874" t="s">
        <v>387</v>
      </c>
      <c r="I1874" t="s">
        <v>488</v>
      </c>
      <c r="J1874" t="s">
        <v>433</v>
      </c>
      <c r="K1874" t="s">
        <v>434</v>
      </c>
      <c r="L1874" s="758" t="s">
        <v>193</v>
      </c>
      <c r="M1874" t="s">
        <v>40</v>
      </c>
      <c r="N1874" s="681">
        <f t="shared" ca="1" si="124"/>
        <v>0</v>
      </c>
      <c r="O1874" s="681">
        <f t="shared" ca="1" si="124"/>
        <v>0</v>
      </c>
      <c r="P1874" s="681">
        <f t="shared" ca="1" si="124"/>
        <v>0</v>
      </c>
      <c r="Q1874" s="681">
        <f t="shared" ca="1" si="124"/>
        <v>0</v>
      </c>
      <c r="R1874" s="681">
        <f t="shared" ca="1" si="124"/>
        <v>0</v>
      </c>
      <c r="S1874" t="str">
        <f t="shared" si="125"/>
        <v>ASR_Financial_Report_SHP21Final</v>
      </c>
      <c r="T1874" s="960">
        <f t="shared" si="126"/>
        <v>44658</v>
      </c>
      <c r="U1874" t="str">
        <f t="shared" si="127"/>
        <v>Unaudited</v>
      </c>
    </row>
    <row r="1875" spans="1:21" x14ac:dyDescent="0.25">
      <c r="A1875" t="s">
        <v>437</v>
      </c>
      <c r="B1875" t="s">
        <v>1366</v>
      </c>
      <c r="C1875" t="s">
        <v>1367</v>
      </c>
      <c r="D1875" s="15">
        <v>1900</v>
      </c>
      <c r="E1875" s="121">
        <v>1</v>
      </c>
      <c r="F1875" t="s">
        <v>438</v>
      </c>
      <c r="G1875" s="121">
        <v>91</v>
      </c>
      <c r="H1875" t="s">
        <v>387</v>
      </c>
      <c r="I1875" t="s">
        <v>488</v>
      </c>
      <c r="J1875" t="s">
        <v>433</v>
      </c>
      <c r="K1875" t="s">
        <v>434</v>
      </c>
      <c r="L1875" s="758" t="s">
        <v>192</v>
      </c>
      <c r="M1875" t="s">
        <v>329</v>
      </c>
      <c r="N1875" s="681">
        <f t="shared" ca="1" si="124"/>
        <v>0</v>
      </c>
      <c r="O1875" s="681">
        <f t="shared" ca="1" si="124"/>
        <v>0</v>
      </c>
      <c r="P1875" s="681">
        <f t="shared" ca="1" si="124"/>
        <v>0</v>
      </c>
      <c r="Q1875" s="681">
        <f t="shared" ca="1" si="124"/>
        <v>0</v>
      </c>
      <c r="R1875" s="681">
        <f t="shared" ca="1" si="124"/>
        <v>0</v>
      </c>
      <c r="S1875" t="str">
        <f t="shared" si="125"/>
        <v>ASR_Financial_Report_SHP21Final</v>
      </c>
      <c r="T1875" s="960">
        <f t="shared" si="126"/>
        <v>44658</v>
      </c>
      <c r="U1875" t="str">
        <f t="shared" si="127"/>
        <v>Unaudited</v>
      </c>
    </row>
    <row r="1876" spans="1:21" x14ac:dyDescent="0.25">
      <c r="A1876" t="s">
        <v>437</v>
      </c>
      <c r="B1876" t="s">
        <v>1366</v>
      </c>
      <c r="C1876" t="s">
        <v>1367</v>
      </c>
      <c r="D1876" s="15">
        <v>1900</v>
      </c>
      <c r="E1876" s="121">
        <v>1</v>
      </c>
      <c r="F1876" t="s">
        <v>438</v>
      </c>
      <c r="G1876" s="121">
        <v>91</v>
      </c>
      <c r="H1876" t="s">
        <v>387</v>
      </c>
      <c r="I1876" t="s">
        <v>488</v>
      </c>
      <c r="J1876" t="s">
        <v>450</v>
      </c>
      <c r="K1876" t="s">
        <v>435</v>
      </c>
      <c r="L1876" s="758" t="s">
        <v>79</v>
      </c>
      <c r="M1876" t="s">
        <v>27</v>
      </c>
      <c r="N1876" s="681">
        <f t="shared" ca="1" si="124"/>
        <v>0</v>
      </c>
      <c r="O1876" s="681">
        <f t="shared" ca="1" si="124"/>
        <v>0</v>
      </c>
      <c r="P1876" s="681">
        <f t="shared" ca="1" si="124"/>
        <v>0</v>
      </c>
      <c r="Q1876" s="681">
        <f t="shared" ca="1" si="124"/>
        <v>0</v>
      </c>
      <c r="R1876" s="681">
        <f t="shared" ca="1" si="124"/>
        <v>0</v>
      </c>
      <c r="S1876" t="str">
        <f t="shared" si="125"/>
        <v>ASR_Financial_Report_SHP21Final</v>
      </c>
      <c r="T1876" s="960">
        <f t="shared" si="126"/>
        <v>44658</v>
      </c>
      <c r="U1876" t="str">
        <f t="shared" si="127"/>
        <v>Unaudited</v>
      </c>
    </row>
    <row r="1877" spans="1:21" x14ac:dyDescent="0.25">
      <c r="A1877" t="s">
        <v>437</v>
      </c>
      <c r="B1877" t="s">
        <v>1366</v>
      </c>
      <c r="C1877" t="s">
        <v>1367</v>
      </c>
      <c r="D1877" s="15">
        <v>1900</v>
      </c>
      <c r="E1877" s="121">
        <v>1</v>
      </c>
      <c r="F1877" t="s">
        <v>438</v>
      </c>
      <c r="G1877" s="121">
        <v>91</v>
      </c>
      <c r="H1877" t="s">
        <v>387</v>
      </c>
      <c r="I1877" t="s">
        <v>488</v>
      </c>
      <c r="J1877" t="s">
        <v>450</v>
      </c>
      <c r="K1877" t="s">
        <v>435</v>
      </c>
      <c r="L1877" s="758" t="s">
        <v>80</v>
      </c>
      <c r="M1877" t="s">
        <v>97</v>
      </c>
      <c r="N1877" s="681">
        <f t="shared" ca="1" si="124"/>
        <v>0</v>
      </c>
      <c r="O1877" s="681">
        <f t="shared" ca="1" si="124"/>
        <v>0</v>
      </c>
      <c r="P1877" s="681">
        <f t="shared" ca="1" si="124"/>
        <v>0</v>
      </c>
      <c r="Q1877" s="681">
        <f t="shared" ca="1" si="124"/>
        <v>0</v>
      </c>
      <c r="R1877" s="681">
        <f t="shared" ca="1" si="124"/>
        <v>0</v>
      </c>
      <c r="S1877" t="str">
        <f t="shared" si="125"/>
        <v>ASR_Financial_Report_SHP21Final</v>
      </c>
      <c r="T1877" s="960">
        <f t="shared" si="126"/>
        <v>44658</v>
      </c>
      <c r="U1877" t="str">
        <f t="shared" si="127"/>
        <v>Unaudited</v>
      </c>
    </row>
    <row r="1878" spans="1:21" x14ac:dyDescent="0.25">
      <c r="A1878" t="s">
        <v>437</v>
      </c>
      <c r="B1878" t="s">
        <v>1366</v>
      </c>
      <c r="C1878" t="s">
        <v>1367</v>
      </c>
      <c r="D1878" s="15">
        <v>1900</v>
      </c>
      <c r="E1878" s="121">
        <v>1</v>
      </c>
      <c r="F1878" t="s">
        <v>438</v>
      </c>
      <c r="G1878" s="121">
        <v>91</v>
      </c>
      <c r="H1878" t="s">
        <v>387</v>
      </c>
      <c r="I1878" t="s">
        <v>488</v>
      </c>
      <c r="J1878" t="s">
        <v>450</v>
      </c>
      <c r="K1878" t="s">
        <v>435</v>
      </c>
      <c r="L1878" s="758" t="s">
        <v>81</v>
      </c>
      <c r="M1878" t="s">
        <v>98</v>
      </c>
      <c r="N1878" s="681">
        <f t="shared" ca="1" si="124"/>
        <v>0</v>
      </c>
      <c r="O1878" s="681">
        <f t="shared" ca="1" si="124"/>
        <v>0</v>
      </c>
      <c r="P1878" s="681">
        <f t="shared" ca="1" si="124"/>
        <v>0</v>
      </c>
      <c r="Q1878" s="681">
        <f t="shared" ca="1" si="124"/>
        <v>0</v>
      </c>
      <c r="R1878" s="681">
        <f t="shared" ca="1" si="124"/>
        <v>0</v>
      </c>
      <c r="S1878" t="str">
        <f t="shared" si="125"/>
        <v>ASR_Financial_Report_SHP21Final</v>
      </c>
      <c r="T1878" s="960">
        <f t="shared" si="126"/>
        <v>44658</v>
      </c>
      <c r="U1878" t="str">
        <f t="shared" si="127"/>
        <v>Unaudited</v>
      </c>
    </row>
    <row r="1879" spans="1:21" x14ac:dyDescent="0.25">
      <c r="A1879" t="s">
        <v>437</v>
      </c>
      <c r="B1879" t="s">
        <v>1366</v>
      </c>
      <c r="C1879" t="s">
        <v>1367</v>
      </c>
      <c r="D1879" s="15">
        <v>1900</v>
      </c>
      <c r="E1879" s="121">
        <v>1</v>
      </c>
      <c r="F1879" t="s">
        <v>438</v>
      </c>
      <c r="G1879" s="121">
        <v>91</v>
      </c>
      <c r="H1879" t="s">
        <v>387</v>
      </c>
      <c r="I1879" t="s">
        <v>488</v>
      </c>
      <c r="J1879" t="s">
        <v>450</v>
      </c>
      <c r="K1879" t="s">
        <v>435</v>
      </c>
      <c r="L1879" s="758" t="s">
        <v>82</v>
      </c>
      <c r="M1879" t="s">
        <v>99</v>
      </c>
      <c r="N1879" s="681">
        <f t="shared" ca="1" si="124"/>
        <v>0</v>
      </c>
      <c r="O1879" s="681">
        <f t="shared" ca="1" si="124"/>
        <v>0</v>
      </c>
      <c r="P1879" s="681">
        <f t="shared" ca="1" si="124"/>
        <v>0</v>
      </c>
      <c r="Q1879" s="681">
        <f t="shared" ca="1" si="124"/>
        <v>0</v>
      </c>
      <c r="R1879" s="681">
        <f t="shared" ca="1" si="124"/>
        <v>0</v>
      </c>
      <c r="S1879" t="str">
        <f t="shared" si="125"/>
        <v>ASR_Financial_Report_SHP21Final</v>
      </c>
      <c r="T1879" s="960">
        <f t="shared" si="126"/>
        <v>44658</v>
      </c>
      <c r="U1879" t="str">
        <f t="shared" si="127"/>
        <v>Unaudited</v>
      </c>
    </row>
    <row r="1880" spans="1:21" x14ac:dyDescent="0.25">
      <c r="A1880" t="s">
        <v>437</v>
      </c>
      <c r="B1880" t="s">
        <v>1366</v>
      </c>
      <c r="C1880" t="s">
        <v>1367</v>
      </c>
      <c r="D1880" s="15">
        <v>1900</v>
      </c>
      <c r="E1880" s="121">
        <v>1</v>
      </c>
      <c r="F1880" t="s">
        <v>438</v>
      </c>
      <c r="G1880" s="121">
        <v>91</v>
      </c>
      <c r="H1880" t="s">
        <v>387</v>
      </c>
      <c r="I1880" t="s">
        <v>488</v>
      </c>
      <c r="J1880" t="s">
        <v>450</v>
      </c>
      <c r="K1880" t="s">
        <v>435</v>
      </c>
      <c r="L1880" s="758" t="s">
        <v>216</v>
      </c>
      <c r="M1880" t="s">
        <v>100</v>
      </c>
      <c r="N1880" s="681">
        <f t="shared" ca="1" si="124"/>
        <v>0</v>
      </c>
      <c r="O1880" s="681">
        <f t="shared" ca="1" si="124"/>
        <v>0</v>
      </c>
      <c r="P1880" s="681">
        <f t="shared" ca="1" si="124"/>
        <v>0</v>
      </c>
      <c r="Q1880" s="681">
        <f t="shared" ca="1" si="124"/>
        <v>0</v>
      </c>
      <c r="R1880" s="681">
        <f t="shared" ca="1" si="124"/>
        <v>0</v>
      </c>
      <c r="S1880" t="str">
        <f t="shared" si="125"/>
        <v>ASR_Financial_Report_SHP21Final</v>
      </c>
      <c r="T1880" s="960">
        <f t="shared" si="126"/>
        <v>44658</v>
      </c>
      <c r="U1880" t="str">
        <f t="shared" si="127"/>
        <v>Unaudited</v>
      </c>
    </row>
    <row r="1881" spans="1:21" x14ac:dyDescent="0.25">
      <c r="A1881" t="s">
        <v>437</v>
      </c>
      <c r="B1881" t="s">
        <v>1366</v>
      </c>
      <c r="C1881" t="s">
        <v>1367</v>
      </c>
      <c r="D1881" s="15">
        <v>1900</v>
      </c>
      <c r="E1881" s="121">
        <v>1</v>
      </c>
      <c r="F1881" t="s">
        <v>438</v>
      </c>
      <c r="G1881" s="121">
        <v>91</v>
      </c>
      <c r="H1881" t="s">
        <v>387</v>
      </c>
      <c r="I1881" t="s">
        <v>488</v>
      </c>
      <c r="J1881" t="s">
        <v>450</v>
      </c>
      <c r="K1881" t="s">
        <v>435</v>
      </c>
      <c r="L1881" s="758" t="s">
        <v>215</v>
      </c>
      <c r="M1881" t="s">
        <v>28</v>
      </c>
      <c r="N1881" s="681">
        <f t="shared" ca="1" si="124"/>
        <v>0</v>
      </c>
      <c r="O1881" s="681">
        <f t="shared" ca="1" si="124"/>
        <v>0</v>
      </c>
      <c r="P1881" s="681">
        <f t="shared" ca="1" si="124"/>
        <v>0</v>
      </c>
      <c r="Q1881" s="681">
        <f t="shared" ca="1" si="124"/>
        <v>0</v>
      </c>
      <c r="R1881" s="681">
        <f t="shared" ca="1" si="124"/>
        <v>0</v>
      </c>
      <c r="S1881" t="str">
        <f t="shared" si="125"/>
        <v>ASR_Financial_Report_SHP21Final</v>
      </c>
      <c r="T1881" s="960">
        <f t="shared" si="126"/>
        <v>44658</v>
      </c>
      <c r="U1881" t="str">
        <f t="shared" si="127"/>
        <v>Unaudited</v>
      </c>
    </row>
    <row r="1882" spans="1:21" x14ac:dyDescent="0.25">
      <c r="A1882" t="s">
        <v>437</v>
      </c>
      <c r="B1882" t="s">
        <v>1366</v>
      </c>
      <c r="C1882" t="s">
        <v>1367</v>
      </c>
      <c r="D1882" s="15">
        <v>1900</v>
      </c>
      <c r="E1882" s="121">
        <v>1</v>
      </c>
      <c r="F1882" t="s">
        <v>438</v>
      </c>
      <c r="G1882" s="121">
        <v>91</v>
      </c>
      <c r="H1882" t="s">
        <v>387</v>
      </c>
      <c r="I1882" t="s">
        <v>488</v>
      </c>
      <c r="J1882" t="s">
        <v>436</v>
      </c>
      <c r="K1882" t="s">
        <v>436</v>
      </c>
      <c r="L1882" s="758" t="s">
        <v>84</v>
      </c>
      <c r="M1882" t="s">
        <v>327</v>
      </c>
      <c r="N1882" s="681">
        <f t="shared" ca="1" si="124"/>
        <v>0</v>
      </c>
      <c r="O1882" s="681">
        <f t="shared" ca="1" si="124"/>
        <v>0</v>
      </c>
      <c r="P1882" s="681">
        <f t="shared" ca="1" si="124"/>
        <v>0</v>
      </c>
      <c r="Q1882" s="681">
        <f t="shared" ca="1" si="124"/>
        <v>0</v>
      </c>
      <c r="R1882" s="681">
        <f t="shared" ca="1" si="124"/>
        <v>0</v>
      </c>
      <c r="S1882" t="str">
        <f t="shared" si="125"/>
        <v>ASR_Financial_Report_SHP21Final</v>
      </c>
      <c r="T1882" s="960">
        <f t="shared" si="126"/>
        <v>44658</v>
      </c>
      <c r="U1882" t="str">
        <f t="shared" si="127"/>
        <v>Unaudited</v>
      </c>
    </row>
    <row r="1883" spans="1:21" x14ac:dyDescent="0.25">
      <c r="A1883" t="s">
        <v>437</v>
      </c>
      <c r="B1883" t="s">
        <v>1366</v>
      </c>
      <c r="C1883" t="s">
        <v>1367</v>
      </c>
      <c r="D1883" s="15">
        <v>1900</v>
      </c>
      <c r="E1883" s="121">
        <v>1</v>
      </c>
      <c r="F1883" t="s">
        <v>438</v>
      </c>
      <c r="G1883" s="121">
        <v>91</v>
      </c>
      <c r="H1883" t="s">
        <v>387</v>
      </c>
      <c r="I1883" t="s">
        <v>488</v>
      </c>
      <c r="J1883" t="s">
        <v>436</v>
      </c>
      <c r="K1883" t="s">
        <v>436</v>
      </c>
      <c r="L1883" s="758" t="s">
        <v>85</v>
      </c>
      <c r="M1883" t="s">
        <v>325</v>
      </c>
      <c r="N1883" s="681">
        <f t="shared" ca="1" si="124"/>
        <v>0</v>
      </c>
      <c r="O1883" s="681">
        <f t="shared" ca="1" si="124"/>
        <v>0</v>
      </c>
      <c r="P1883" s="681">
        <f t="shared" ca="1" si="124"/>
        <v>0</v>
      </c>
      <c r="Q1883" s="681">
        <f t="shared" ca="1" si="124"/>
        <v>0</v>
      </c>
      <c r="R1883" s="681">
        <f t="shared" ca="1" si="124"/>
        <v>0</v>
      </c>
      <c r="S1883" t="str">
        <f t="shared" si="125"/>
        <v>ASR_Financial_Report_SHP21Final</v>
      </c>
      <c r="T1883" s="960">
        <f t="shared" si="126"/>
        <v>44658</v>
      </c>
      <c r="U1883" t="str">
        <f t="shared" si="127"/>
        <v>Unaudited</v>
      </c>
    </row>
    <row r="1884" spans="1:21" x14ac:dyDescent="0.25">
      <c r="A1884" t="s">
        <v>437</v>
      </c>
      <c r="B1884" t="s">
        <v>1366</v>
      </c>
      <c r="C1884" t="s">
        <v>1367</v>
      </c>
      <c r="D1884" s="15">
        <v>1900</v>
      </c>
      <c r="E1884" s="121">
        <v>1</v>
      </c>
      <c r="F1884" t="s">
        <v>438</v>
      </c>
      <c r="G1884" s="121">
        <v>91</v>
      </c>
      <c r="H1884" t="s">
        <v>387</v>
      </c>
      <c r="I1884" t="s">
        <v>488</v>
      </c>
      <c r="J1884" t="s">
        <v>436</v>
      </c>
      <c r="K1884" t="s">
        <v>436</v>
      </c>
      <c r="L1884" s="758" t="s">
        <v>86</v>
      </c>
      <c r="M1884" t="s">
        <v>494</v>
      </c>
      <c r="N1884" s="681">
        <f t="shared" ca="1" si="124"/>
        <v>0</v>
      </c>
      <c r="O1884" s="681">
        <f t="shared" ca="1" si="124"/>
        <v>0</v>
      </c>
      <c r="P1884" s="681">
        <f t="shared" ca="1" si="124"/>
        <v>0</v>
      </c>
      <c r="Q1884" s="681">
        <f t="shared" ca="1" si="124"/>
        <v>0</v>
      </c>
      <c r="R1884" s="681">
        <f t="shared" ca="1" si="124"/>
        <v>0</v>
      </c>
      <c r="S1884" t="str">
        <f t="shared" si="125"/>
        <v>ASR_Financial_Report_SHP21Final</v>
      </c>
      <c r="T1884" s="960">
        <f t="shared" si="126"/>
        <v>44658</v>
      </c>
      <c r="U1884" t="str">
        <f t="shared" si="127"/>
        <v>Unaudited</v>
      </c>
    </row>
    <row r="1885" spans="1:21" x14ac:dyDescent="0.25">
      <c r="A1885" t="s">
        <v>437</v>
      </c>
      <c r="B1885" t="s">
        <v>1366</v>
      </c>
      <c r="C1885" t="s">
        <v>1367</v>
      </c>
      <c r="D1885" s="15">
        <v>1900</v>
      </c>
      <c r="E1885" s="121">
        <v>1</v>
      </c>
      <c r="F1885" t="s">
        <v>438</v>
      </c>
      <c r="G1885" s="121">
        <v>91</v>
      </c>
      <c r="H1885" t="s">
        <v>387</v>
      </c>
      <c r="I1885" t="s">
        <v>488</v>
      </c>
      <c r="J1885" t="s">
        <v>436</v>
      </c>
      <c r="K1885" t="s">
        <v>436</v>
      </c>
      <c r="L1885" s="758" t="s">
        <v>87</v>
      </c>
      <c r="M1885" t="s">
        <v>495</v>
      </c>
      <c r="N1885" s="681">
        <f t="shared" ca="1" si="124"/>
        <v>0</v>
      </c>
      <c r="O1885" s="681">
        <f t="shared" ca="1" si="124"/>
        <v>0</v>
      </c>
      <c r="P1885" s="681">
        <f t="shared" ca="1" si="124"/>
        <v>0</v>
      </c>
      <c r="Q1885" s="681">
        <f t="shared" ca="1" si="124"/>
        <v>0</v>
      </c>
      <c r="R1885" s="681">
        <f t="shared" ca="1" si="124"/>
        <v>0</v>
      </c>
      <c r="S1885" t="str">
        <f t="shared" si="125"/>
        <v>ASR_Financial_Report_SHP21Final</v>
      </c>
      <c r="T1885" s="960">
        <f t="shared" si="126"/>
        <v>44658</v>
      </c>
      <c r="U1885" t="str">
        <f t="shared" si="127"/>
        <v>Unaudited</v>
      </c>
    </row>
    <row r="1886" spans="1:21" x14ac:dyDescent="0.25">
      <c r="A1886" t="s">
        <v>437</v>
      </c>
      <c r="B1886" t="s">
        <v>1366</v>
      </c>
      <c r="C1886" t="s">
        <v>1367</v>
      </c>
      <c r="D1886" s="15">
        <v>1900</v>
      </c>
      <c r="E1886" s="121">
        <v>1</v>
      </c>
      <c r="F1886" t="s">
        <v>438</v>
      </c>
      <c r="G1886" s="121">
        <v>91</v>
      </c>
      <c r="H1886" t="s">
        <v>387</v>
      </c>
      <c r="I1886" t="s">
        <v>488</v>
      </c>
      <c r="J1886" t="s">
        <v>436</v>
      </c>
      <c r="K1886" t="s">
        <v>436</v>
      </c>
      <c r="L1886" s="758" t="s">
        <v>213</v>
      </c>
      <c r="M1886" t="s">
        <v>496</v>
      </c>
      <c r="N1886" s="681">
        <f t="shared" ca="1" si="124"/>
        <v>0</v>
      </c>
      <c r="O1886" s="681">
        <f t="shared" ca="1" si="124"/>
        <v>0</v>
      </c>
      <c r="P1886" s="681">
        <f t="shared" ca="1" si="124"/>
        <v>0</v>
      </c>
      <c r="Q1886" s="681">
        <f t="shared" ca="1" si="124"/>
        <v>0</v>
      </c>
      <c r="R1886" s="681">
        <f t="shared" ca="1" si="124"/>
        <v>0</v>
      </c>
      <c r="S1886" t="str">
        <f t="shared" si="125"/>
        <v>ASR_Financial_Report_SHP21Final</v>
      </c>
      <c r="T1886" s="960">
        <f t="shared" si="126"/>
        <v>44658</v>
      </c>
      <c r="U1886" t="str">
        <f t="shared" si="127"/>
        <v>Unaudited</v>
      </c>
    </row>
    <row r="1887" spans="1:21" x14ac:dyDescent="0.25">
      <c r="A1887" t="s">
        <v>437</v>
      </c>
      <c r="B1887" t="s">
        <v>1366</v>
      </c>
      <c r="C1887" t="s">
        <v>1367</v>
      </c>
      <c r="D1887" s="15">
        <v>1900</v>
      </c>
      <c r="E1887" s="121">
        <v>1</v>
      </c>
      <c r="F1887" t="s">
        <v>438</v>
      </c>
      <c r="G1887" s="121">
        <v>91</v>
      </c>
      <c r="H1887" t="s">
        <v>387</v>
      </c>
      <c r="I1887" t="s">
        <v>489</v>
      </c>
      <c r="J1887" t="s">
        <v>26</v>
      </c>
      <c r="K1887" t="s">
        <v>26</v>
      </c>
      <c r="L1887" s="758" t="s">
        <v>204</v>
      </c>
      <c r="M1887" t="s">
        <v>26</v>
      </c>
      <c r="N1887" s="681">
        <f t="shared" ca="1" si="124"/>
        <v>0</v>
      </c>
      <c r="O1887" s="681">
        <f t="shared" ca="1" si="124"/>
        <v>0</v>
      </c>
      <c r="P1887" s="681">
        <f t="shared" ca="1" si="124"/>
        <v>0</v>
      </c>
      <c r="Q1887" s="681">
        <f t="shared" ca="1" si="124"/>
        <v>0</v>
      </c>
      <c r="R1887" s="681">
        <f t="shared" ca="1" si="124"/>
        <v>0</v>
      </c>
      <c r="S1887" t="str">
        <f t="shared" si="125"/>
        <v>ASR_Financial_Report_SHP21Final</v>
      </c>
      <c r="T1887" s="960">
        <f t="shared" si="126"/>
        <v>44658</v>
      </c>
      <c r="U1887" t="str">
        <f t="shared" si="127"/>
        <v>Unaudited</v>
      </c>
    </row>
    <row r="1888" spans="1:21" x14ac:dyDescent="0.25">
      <c r="A1888" t="s">
        <v>437</v>
      </c>
      <c r="B1888" t="s">
        <v>1366</v>
      </c>
      <c r="C1888" t="s">
        <v>1367</v>
      </c>
      <c r="D1888" s="15">
        <v>1900</v>
      </c>
      <c r="E1888" s="121">
        <v>1</v>
      </c>
      <c r="F1888" t="s">
        <v>439</v>
      </c>
      <c r="G1888" s="121">
        <v>182</v>
      </c>
      <c r="H1888" t="s">
        <v>387</v>
      </c>
      <c r="I1888" t="s">
        <v>432</v>
      </c>
      <c r="J1888" t="s">
        <v>432</v>
      </c>
      <c r="K1888" t="s">
        <v>432</v>
      </c>
      <c r="M1888" t="s">
        <v>432</v>
      </c>
      <c r="N1888" s="681">
        <f t="shared" ca="1" si="124"/>
        <v>0</v>
      </c>
      <c r="O1888" s="681">
        <f t="shared" ca="1" si="124"/>
        <v>0</v>
      </c>
      <c r="P1888" s="681">
        <f t="shared" ca="1" si="124"/>
        <v>0</v>
      </c>
      <c r="Q1888" s="681">
        <f t="shared" ca="1" si="124"/>
        <v>0</v>
      </c>
      <c r="R1888" s="681">
        <f t="shared" ca="1" si="124"/>
        <v>0</v>
      </c>
      <c r="S1888" t="str">
        <f t="shared" si="125"/>
        <v>ASR_Financial_Report_SHP21Final</v>
      </c>
      <c r="T1888" s="960">
        <f t="shared" si="126"/>
        <v>44658</v>
      </c>
      <c r="U1888" t="str">
        <f t="shared" si="127"/>
        <v>Unaudited</v>
      </c>
    </row>
    <row r="1889" spans="1:21" x14ac:dyDescent="0.25">
      <c r="A1889" t="s">
        <v>437</v>
      </c>
      <c r="B1889" t="s">
        <v>1366</v>
      </c>
      <c r="C1889" t="s">
        <v>1367</v>
      </c>
      <c r="D1889" s="15">
        <v>1900</v>
      </c>
      <c r="E1889" s="121">
        <v>1</v>
      </c>
      <c r="F1889" t="s">
        <v>439</v>
      </c>
      <c r="G1889" s="121">
        <v>182</v>
      </c>
      <c r="H1889" t="s">
        <v>387</v>
      </c>
      <c r="I1889" t="s">
        <v>487</v>
      </c>
      <c r="J1889" t="s">
        <v>12</v>
      </c>
      <c r="K1889" t="s">
        <v>12</v>
      </c>
      <c r="L1889" s="758">
        <v>1.1000000000000001</v>
      </c>
      <c r="M1889" t="s">
        <v>12</v>
      </c>
      <c r="N1889" s="681">
        <f t="shared" ca="1" si="124"/>
        <v>0</v>
      </c>
      <c r="O1889" s="681">
        <f t="shared" ca="1" si="124"/>
        <v>0</v>
      </c>
      <c r="P1889" s="681">
        <f t="shared" ca="1" si="124"/>
        <v>0</v>
      </c>
      <c r="Q1889" s="681">
        <f t="shared" ca="1" si="124"/>
        <v>0</v>
      </c>
      <c r="R1889" s="681">
        <f t="shared" ca="1" si="124"/>
        <v>0</v>
      </c>
      <c r="S1889" t="str">
        <f t="shared" si="125"/>
        <v>ASR_Financial_Report_SHP21Final</v>
      </c>
      <c r="T1889" s="960">
        <f t="shared" si="126"/>
        <v>44658</v>
      </c>
      <c r="U1889" t="str">
        <f t="shared" si="127"/>
        <v>Unaudited</v>
      </c>
    </row>
    <row r="1890" spans="1:21" x14ac:dyDescent="0.25">
      <c r="A1890" t="s">
        <v>437</v>
      </c>
      <c r="B1890" t="s">
        <v>1366</v>
      </c>
      <c r="C1890" t="s">
        <v>1367</v>
      </c>
      <c r="D1890" s="15">
        <v>1900</v>
      </c>
      <c r="E1890" s="121">
        <v>1</v>
      </c>
      <c r="F1890" t="s">
        <v>439</v>
      </c>
      <c r="G1890" s="121">
        <v>182</v>
      </c>
      <c r="H1890" t="s">
        <v>387</v>
      </c>
      <c r="I1890" t="s">
        <v>487</v>
      </c>
      <c r="J1890" t="s">
        <v>12</v>
      </c>
      <c r="K1890" t="s">
        <v>222</v>
      </c>
      <c r="L1890" s="758">
        <v>1.2</v>
      </c>
      <c r="M1890" t="s">
        <v>222</v>
      </c>
      <c r="N1890" s="681">
        <f t="shared" ca="1" si="124"/>
        <v>0</v>
      </c>
      <c r="O1890" s="681">
        <f t="shared" ca="1" si="124"/>
        <v>0</v>
      </c>
      <c r="P1890" s="681">
        <f t="shared" ca="1" si="124"/>
        <v>0</v>
      </c>
      <c r="Q1890" s="681">
        <f t="shared" ca="1" si="124"/>
        <v>0</v>
      </c>
      <c r="R1890" s="681">
        <f t="shared" ca="1" si="124"/>
        <v>0</v>
      </c>
      <c r="S1890" t="str">
        <f t="shared" si="125"/>
        <v>ASR_Financial_Report_SHP21Final</v>
      </c>
      <c r="T1890" s="960">
        <f t="shared" si="126"/>
        <v>44658</v>
      </c>
      <c r="U1890" t="str">
        <f t="shared" si="127"/>
        <v>Unaudited</v>
      </c>
    </row>
    <row r="1891" spans="1:21" x14ac:dyDescent="0.25">
      <c r="A1891" t="s">
        <v>437</v>
      </c>
      <c r="B1891" t="s">
        <v>1366</v>
      </c>
      <c r="C1891" t="s">
        <v>1367</v>
      </c>
      <c r="D1891" s="15">
        <v>1900</v>
      </c>
      <c r="E1891" s="121">
        <v>1</v>
      </c>
      <c r="F1891" t="s">
        <v>439</v>
      </c>
      <c r="G1891" s="121">
        <v>182</v>
      </c>
      <c r="H1891" t="s">
        <v>387</v>
      </c>
      <c r="I1891" t="s">
        <v>487</v>
      </c>
      <c r="J1891" t="s">
        <v>12</v>
      </c>
      <c r="K1891" t="s">
        <v>1304</v>
      </c>
      <c r="L1891" s="758" t="s">
        <v>1300</v>
      </c>
      <c r="M1891" t="s">
        <v>1304</v>
      </c>
      <c r="N1891" s="681">
        <f t="shared" ca="1" si="124"/>
        <v>0</v>
      </c>
      <c r="O1891" s="681">
        <f t="shared" ca="1" si="124"/>
        <v>0</v>
      </c>
      <c r="P1891" s="681">
        <f t="shared" ca="1" si="124"/>
        <v>0</v>
      </c>
      <c r="Q1891" s="681">
        <f t="shared" ca="1" si="124"/>
        <v>0</v>
      </c>
      <c r="R1891" s="681">
        <f t="shared" ca="1" si="124"/>
        <v>0</v>
      </c>
      <c r="S1891" t="str">
        <f t="shared" si="125"/>
        <v>ASR_Financial_Report_SHP21Final</v>
      </c>
      <c r="T1891" s="960">
        <f t="shared" si="126"/>
        <v>44658</v>
      </c>
      <c r="U1891" t="str">
        <f t="shared" si="127"/>
        <v>Unaudited</v>
      </c>
    </row>
    <row r="1892" spans="1:21" x14ac:dyDescent="0.25">
      <c r="A1892" t="s">
        <v>437</v>
      </c>
      <c r="B1892" t="s">
        <v>1366</v>
      </c>
      <c r="C1892" t="s">
        <v>1367</v>
      </c>
      <c r="D1892" s="15">
        <v>1900</v>
      </c>
      <c r="E1892" s="121">
        <v>1</v>
      </c>
      <c r="F1892" t="s">
        <v>439</v>
      </c>
      <c r="G1892" s="121">
        <v>182</v>
      </c>
      <c r="H1892" t="s">
        <v>387</v>
      </c>
      <c r="I1892" t="s">
        <v>487</v>
      </c>
      <c r="J1892" t="s">
        <v>12</v>
      </c>
      <c r="K1892" t="s">
        <v>1306</v>
      </c>
      <c r="L1892" s="758" t="s">
        <v>1305</v>
      </c>
      <c r="M1892" t="s">
        <v>1306</v>
      </c>
      <c r="N1892" s="681">
        <f t="shared" ca="1" si="124"/>
        <v>0</v>
      </c>
      <c r="O1892" s="681">
        <f t="shared" ca="1" si="124"/>
        <v>0</v>
      </c>
      <c r="P1892" s="681">
        <f t="shared" ca="1" si="124"/>
        <v>0</v>
      </c>
      <c r="Q1892" s="681">
        <f t="shared" ca="1" si="124"/>
        <v>0</v>
      </c>
      <c r="R1892" s="681">
        <f t="shared" ca="1" si="124"/>
        <v>0</v>
      </c>
      <c r="S1892" t="str">
        <f t="shared" si="125"/>
        <v>ASR_Financial_Report_SHP21Final</v>
      </c>
      <c r="T1892" s="960">
        <f t="shared" si="126"/>
        <v>44658</v>
      </c>
      <c r="U1892" t="str">
        <f t="shared" si="127"/>
        <v>Unaudited</v>
      </c>
    </row>
    <row r="1893" spans="1:21" x14ac:dyDescent="0.25">
      <c r="A1893" t="s">
        <v>437</v>
      </c>
      <c r="B1893" t="s">
        <v>1366</v>
      </c>
      <c r="C1893" t="s">
        <v>1367</v>
      </c>
      <c r="D1893" s="15">
        <v>1900</v>
      </c>
      <c r="E1893" s="121">
        <v>1</v>
      </c>
      <c r="F1893" t="s">
        <v>439</v>
      </c>
      <c r="G1893" s="121">
        <v>182</v>
      </c>
      <c r="H1893" t="s">
        <v>387</v>
      </c>
      <c r="I1893" t="s">
        <v>487</v>
      </c>
      <c r="J1893" t="s">
        <v>13</v>
      </c>
      <c r="K1893" t="s">
        <v>13</v>
      </c>
      <c r="L1893" s="758" t="s">
        <v>63</v>
      </c>
      <c r="M1893" t="s">
        <v>13</v>
      </c>
      <c r="N1893" s="681">
        <f t="shared" ca="1" si="124"/>
        <v>0</v>
      </c>
      <c r="O1893" s="681">
        <f t="shared" ca="1" si="124"/>
        <v>0</v>
      </c>
      <c r="P1893" s="681">
        <f t="shared" ca="1" si="124"/>
        <v>0</v>
      </c>
      <c r="Q1893" s="681">
        <f t="shared" ca="1" si="124"/>
        <v>0</v>
      </c>
      <c r="R1893" s="681">
        <f t="shared" ca="1" si="124"/>
        <v>0</v>
      </c>
      <c r="S1893" t="str">
        <f t="shared" si="125"/>
        <v>ASR_Financial_Report_SHP21Final</v>
      </c>
      <c r="T1893" s="960">
        <f t="shared" si="126"/>
        <v>44658</v>
      </c>
      <c r="U1893" t="str">
        <f t="shared" si="127"/>
        <v>Unaudited</v>
      </c>
    </row>
    <row r="1894" spans="1:21" x14ac:dyDescent="0.25">
      <c r="A1894" t="s">
        <v>437</v>
      </c>
      <c r="B1894" t="s">
        <v>1366</v>
      </c>
      <c r="C1894" t="s">
        <v>1367</v>
      </c>
      <c r="D1894" s="15">
        <v>1900</v>
      </c>
      <c r="E1894" s="121">
        <v>1</v>
      </c>
      <c r="F1894" t="s">
        <v>439</v>
      </c>
      <c r="G1894" s="121">
        <v>182</v>
      </c>
      <c r="H1894" t="s">
        <v>387</v>
      </c>
      <c r="I1894" t="s">
        <v>488</v>
      </c>
      <c r="J1894" t="s">
        <v>433</v>
      </c>
      <c r="K1894" t="s">
        <v>777</v>
      </c>
      <c r="L1894" s="758">
        <v>2.1</v>
      </c>
      <c r="M1894" t="s">
        <v>712</v>
      </c>
      <c r="N1894" s="681">
        <f t="shared" ca="1" si="124"/>
        <v>0</v>
      </c>
      <c r="O1894" s="681">
        <f t="shared" ca="1" si="124"/>
        <v>0</v>
      </c>
      <c r="P1894" s="681">
        <f t="shared" ca="1" si="124"/>
        <v>0</v>
      </c>
      <c r="Q1894" s="681">
        <f t="shared" ca="1" si="124"/>
        <v>0</v>
      </c>
      <c r="R1894" s="681">
        <f t="shared" ca="1" si="124"/>
        <v>0</v>
      </c>
      <c r="S1894" t="str">
        <f t="shared" si="125"/>
        <v>ASR_Financial_Report_SHP21Final</v>
      </c>
      <c r="T1894" s="960">
        <f t="shared" si="126"/>
        <v>44658</v>
      </c>
      <c r="U1894" t="str">
        <f t="shared" si="127"/>
        <v>Unaudited</v>
      </c>
    </row>
    <row r="1895" spans="1:21" x14ac:dyDescent="0.25">
      <c r="A1895" t="s">
        <v>437</v>
      </c>
      <c r="B1895" t="s">
        <v>1366</v>
      </c>
      <c r="C1895" t="s">
        <v>1367</v>
      </c>
      <c r="D1895" s="15">
        <v>1900</v>
      </c>
      <c r="E1895" s="121">
        <v>1</v>
      </c>
      <c r="F1895" t="s">
        <v>439</v>
      </c>
      <c r="G1895" s="121">
        <v>182</v>
      </c>
      <c r="H1895" t="s">
        <v>387</v>
      </c>
      <c r="I1895" t="s">
        <v>488</v>
      </c>
      <c r="J1895" t="s">
        <v>433</v>
      </c>
      <c r="K1895" t="s">
        <v>777</v>
      </c>
      <c r="L1895" s="758">
        <v>2.2000000000000002</v>
      </c>
      <c r="M1895" t="s">
        <v>713</v>
      </c>
      <c r="N1895" s="681">
        <f t="shared" ca="1" si="124"/>
        <v>0</v>
      </c>
      <c r="O1895" s="681">
        <f t="shared" ca="1" si="124"/>
        <v>0</v>
      </c>
      <c r="P1895" s="681">
        <f t="shared" ca="1" si="124"/>
        <v>0</v>
      </c>
      <c r="Q1895" s="681">
        <f t="shared" ca="1" si="124"/>
        <v>0</v>
      </c>
      <c r="R1895" s="681">
        <f t="shared" ca="1" si="124"/>
        <v>0</v>
      </c>
      <c r="S1895" t="str">
        <f t="shared" si="125"/>
        <v>ASR_Financial_Report_SHP21Final</v>
      </c>
      <c r="T1895" s="960">
        <f t="shared" si="126"/>
        <v>44658</v>
      </c>
      <c r="U1895" t="str">
        <f t="shared" si="127"/>
        <v>Unaudited</v>
      </c>
    </row>
    <row r="1896" spans="1:21" x14ac:dyDescent="0.25">
      <c r="A1896" t="s">
        <v>437</v>
      </c>
      <c r="B1896" t="s">
        <v>1366</v>
      </c>
      <c r="C1896" t="s">
        <v>1367</v>
      </c>
      <c r="D1896" s="15">
        <v>1900</v>
      </c>
      <c r="E1896" s="121">
        <v>1</v>
      </c>
      <c r="F1896" t="s">
        <v>439</v>
      </c>
      <c r="G1896" s="121">
        <v>182</v>
      </c>
      <c r="H1896" t="s">
        <v>387</v>
      </c>
      <c r="I1896" t="s">
        <v>488</v>
      </c>
      <c r="J1896" t="s">
        <v>433</v>
      </c>
      <c r="K1896" t="s">
        <v>777</v>
      </c>
      <c r="L1896" s="758">
        <v>2.2999999999999998</v>
      </c>
      <c r="M1896" t="s">
        <v>714</v>
      </c>
      <c r="N1896" s="681">
        <f t="shared" ca="1" si="124"/>
        <v>0</v>
      </c>
      <c r="O1896" s="681">
        <f t="shared" ca="1" si="124"/>
        <v>0</v>
      </c>
      <c r="P1896" s="681">
        <f t="shared" ca="1" si="124"/>
        <v>0</v>
      </c>
      <c r="Q1896" s="681">
        <f t="shared" ca="1" si="124"/>
        <v>0</v>
      </c>
      <c r="R1896" s="681">
        <f t="shared" ca="1" si="124"/>
        <v>0</v>
      </c>
      <c r="S1896" t="str">
        <f t="shared" si="125"/>
        <v>ASR_Financial_Report_SHP21Final</v>
      </c>
      <c r="T1896" s="960">
        <f t="shared" si="126"/>
        <v>44658</v>
      </c>
      <c r="U1896" t="str">
        <f t="shared" si="127"/>
        <v>Unaudited</v>
      </c>
    </row>
    <row r="1897" spans="1:21" x14ac:dyDescent="0.25">
      <c r="A1897" t="s">
        <v>437</v>
      </c>
      <c r="B1897" t="s">
        <v>1366</v>
      </c>
      <c r="C1897" t="s">
        <v>1367</v>
      </c>
      <c r="D1897" s="15">
        <v>1900</v>
      </c>
      <c r="E1897" s="121">
        <v>1</v>
      </c>
      <c r="F1897" t="s">
        <v>439</v>
      </c>
      <c r="G1897" s="121">
        <v>182</v>
      </c>
      <c r="H1897" t="s">
        <v>387</v>
      </c>
      <c r="I1897" t="s">
        <v>488</v>
      </c>
      <c r="J1897" t="s">
        <v>433</v>
      </c>
      <c r="K1897" t="s">
        <v>777</v>
      </c>
      <c r="L1897" s="758">
        <v>2.4</v>
      </c>
      <c r="M1897" t="s">
        <v>715</v>
      </c>
      <c r="N1897" s="681">
        <f t="shared" ca="1" si="124"/>
        <v>0</v>
      </c>
      <c r="O1897" s="681">
        <f t="shared" ca="1" si="124"/>
        <v>0</v>
      </c>
      <c r="P1897" s="681">
        <f t="shared" ca="1" si="124"/>
        <v>0</v>
      </c>
      <c r="Q1897" s="681">
        <f t="shared" ca="1" si="124"/>
        <v>0</v>
      </c>
      <c r="R1897" s="681">
        <f t="shared" ca="1" si="124"/>
        <v>0</v>
      </c>
      <c r="S1897" t="str">
        <f t="shared" si="125"/>
        <v>ASR_Financial_Report_SHP21Final</v>
      </c>
      <c r="T1897" s="960">
        <f t="shared" si="126"/>
        <v>44658</v>
      </c>
      <c r="U1897" t="str">
        <f t="shared" si="127"/>
        <v>Unaudited</v>
      </c>
    </row>
    <row r="1898" spans="1:21" x14ac:dyDescent="0.25">
      <c r="A1898" t="s">
        <v>437</v>
      </c>
      <c r="B1898" t="s">
        <v>1366</v>
      </c>
      <c r="C1898" t="s">
        <v>1367</v>
      </c>
      <c r="D1898" s="15">
        <v>1900</v>
      </c>
      <c r="E1898" s="121">
        <v>1</v>
      </c>
      <c r="F1898" t="s">
        <v>439</v>
      </c>
      <c r="G1898" s="121">
        <v>182</v>
      </c>
      <c r="H1898" t="s">
        <v>387</v>
      </c>
      <c r="I1898" t="s">
        <v>488</v>
      </c>
      <c r="J1898" t="s">
        <v>433</v>
      </c>
      <c r="K1898" t="s">
        <v>777</v>
      </c>
      <c r="L1898" s="758">
        <v>2.5</v>
      </c>
      <c r="M1898" t="s">
        <v>757</v>
      </c>
      <c r="N1898" s="681">
        <f t="shared" ca="1" si="124"/>
        <v>0</v>
      </c>
      <c r="O1898" s="681">
        <f t="shared" ca="1" si="124"/>
        <v>0</v>
      </c>
      <c r="P1898" s="681">
        <f t="shared" ca="1" si="124"/>
        <v>0</v>
      </c>
      <c r="Q1898" s="681">
        <f t="shared" ca="1" si="124"/>
        <v>0</v>
      </c>
      <c r="R1898" s="681">
        <f t="shared" ca="1" si="124"/>
        <v>0</v>
      </c>
      <c r="S1898" t="str">
        <f t="shared" si="125"/>
        <v>ASR_Financial_Report_SHP21Final</v>
      </c>
      <c r="T1898" s="960">
        <f t="shared" si="126"/>
        <v>44658</v>
      </c>
      <c r="U1898" t="str">
        <f t="shared" si="127"/>
        <v>Unaudited</v>
      </c>
    </row>
    <row r="1899" spans="1:21" x14ac:dyDescent="0.25">
      <c r="A1899" t="s">
        <v>437</v>
      </c>
      <c r="B1899" t="s">
        <v>1366</v>
      </c>
      <c r="C1899" t="s">
        <v>1367</v>
      </c>
      <c r="D1899" s="15">
        <v>1900</v>
      </c>
      <c r="E1899" s="121">
        <v>1</v>
      </c>
      <c r="F1899" t="s">
        <v>439</v>
      </c>
      <c r="G1899" s="121">
        <v>182</v>
      </c>
      <c r="H1899" t="s">
        <v>387</v>
      </c>
      <c r="I1899" t="s">
        <v>488</v>
      </c>
      <c r="J1899" t="s">
        <v>433</v>
      </c>
      <c r="K1899" t="s">
        <v>777</v>
      </c>
      <c r="L1899" s="758">
        <v>2.6</v>
      </c>
      <c r="M1899" t="s">
        <v>186</v>
      </c>
      <c r="N1899" s="681">
        <f t="shared" ca="1" si="124"/>
        <v>0</v>
      </c>
      <c r="O1899" s="681">
        <f t="shared" ca="1" si="124"/>
        <v>0</v>
      </c>
      <c r="P1899" s="681">
        <f t="shared" ca="1" si="124"/>
        <v>0</v>
      </c>
      <c r="Q1899" s="681">
        <f t="shared" ca="1" si="124"/>
        <v>0</v>
      </c>
      <c r="R1899" s="681">
        <f t="shared" ca="1" si="124"/>
        <v>0</v>
      </c>
      <c r="S1899" t="str">
        <f t="shared" si="125"/>
        <v>ASR_Financial_Report_SHP21Final</v>
      </c>
      <c r="T1899" s="960">
        <f t="shared" si="126"/>
        <v>44658</v>
      </c>
      <c r="U1899" t="str">
        <f t="shared" si="127"/>
        <v>Unaudited</v>
      </c>
    </row>
    <row r="1900" spans="1:21" x14ac:dyDescent="0.25">
      <c r="A1900" t="s">
        <v>437</v>
      </c>
      <c r="B1900" t="s">
        <v>1366</v>
      </c>
      <c r="C1900" t="s">
        <v>1367</v>
      </c>
      <c r="D1900" s="15">
        <v>1900</v>
      </c>
      <c r="E1900" s="121">
        <v>1</v>
      </c>
      <c r="F1900" t="s">
        <v>439</v>
      </c>
      <c r="G1900" s="121">
        <v>182</v>
      </c>
      <c r="H1900" t="s">
        <v>387</v>
      </c>
      <c r="I1900" t="s">
        <v>488</v>
      </c>
      <c r="J1900" t="s">
        <v>433</v>
      </c>
      <c r="K1900" t="s">
        <v>777</v>
      </c>
      <c r="L1900" s="758">
        <v>2.7</v>
      </c>
      <c r="M1900" t="s">
        <v>778</v>
      </c>
      <c r="N1900" s="681">
        <f t="shared" ca="1" si="124"/>
        <v>0</v>
      </c>
      <c r="O1900" s="681">
        <f t="shared" ca="1" si="124"/>
        <v>0</v>
      </c>
      <c r="P1900" s="681">
        <f t="shared" ca="1" si="124"/>
        <v>0</v>
      </c>
      <c r="Q1900" s="681">
        <f t="shared" ca="1" si="124"/>
        <v>0</v>
      </c>
      <c r="R1900" s="681">
        <f t="shared" ca="1" si="124"/>
        <v>0</v>
      </c>
      <c r="S1900" t="str">
        <f t="shared" si="125"/>
        <v>ASR_Financial_Report_SHP21Final</v>
      </c>
      <c r="T1900" s="960">
        <f t="shared" si="126"/>
        <v>44658</v>
      </c>
      <c r="U1900" t="str">
        <f t="shared" si="127"/>
        <v>Unaudited</v>
      </c>
    </row>
    <row r="1901" spans="1:21" x14ac:dyDescent="0.25">
      <c r="A1901" t="s">
        <v>437</v>
      </c>
      <c r="B1901" t="s">
        <v>1366</v>
      </c>
      <c r="C1901" t="s">
        <v>1367</v>
      </c>
      <c r="D1901" s="15">
        <v>1900</v>
      </c>
      <c r="E1901" s="121">
        <v>1</v>
      </c>
      <c r="F1901" t="s">
        <v>439</v>
      </c>
      <c r="G1901" s="121">
        <v>182</v>
      </c>
      <c r="H1901" t="s">
        <v>387</v>
      </c>
      <c r="I1901" t="s">
        <v>488</v>
      </c>
      <c r="J1901" t="s">
        <v>433</v>
      </c>
      <c r="K1901" t="s">
        <v>777</v>
      </c>
      <c r="L1901" s="758">
        <v>2.8</v>
      </c>
      <c r="M1901" t="s">
        <v>779</v>
      </c>
      <c r="N1901" s="681">
        <f t="shared" ca="1" si="124"/>
        <v>0</v>
      </c>
      <c r="O1901" s="681">
        <f t="shared" ca="1" si="124"/>
        <v>0</v>
      </c>
      <c r="P1901" s="681">
        <f t="shared" ca="1" si="124"/>
        <v>0</v>
      </c>
      <c r="Q1901" s="681">
        <f t="shared" ca="1" si="124"/>
        <v>0</v>
      </c>
      <c r="R1901" s="681">
        <f t="shared" ca="1" si="124"/>
        <v>0</v>
      </c>
      <c r="S1901" t="str">
        <f t="shared" si="125"/>
        <v>ASR_Financial_Report_SHP21Final</v>
      </c>
      <c r="T1901" s="960">
        <f t="shared" si="126"/>
        <v>44658</v>
      </c>
      <c r="U1901" t="str">
        <f t="shared" si="127"/>
        <v>Unaudited</v>
      </c>
    </row>
    <row r="1902" spans="1:21" x14ac:dyDescent="0.25">
      <c r="A1902" t="s">
        <v>437</v>
      </c>
      <c r="B1902" t="s">
        <v>1366</v>
      </c>
      <c r="C1902" t="s">
        <v>1367</v>
      </c>
      <c r="D1902" s="15">
        <v>1900</v>
      </c>
      <c r="E1902" s="121">
        <v>1</v>
      </c>
      <c r="F1902" t="s">
        <v>439</v>
      </c>
      <c r="G1902" s="121">
        <v>182</v>
      </c>
      <c r="H1902" t="s">
        <v>387</v>
      </c>
      <c r="I1902" t="s">
        <v>488</v>
      </c>
      <c r="J1902" t="s">
        <v>433</v>
      </c>
      <c r="K1902" t="s">
        <v>777</v>
      </c>
      <c r="L1902" s="758">
        <v>2.9</v>
      </c>
      <c r="M1902" t="s">
        <v>760</v>
      </c>
      <c r="N1902" s="681">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681">
        <f t="shared" ca="1" si="128"/>
        <v>0</v>
      </c>
      <c r="P1902" s="681">
        <f t="shared" ca="1" si="128"/>
        <v>0</v>
      </c>
      <c r="Q1902" s="681">
        <f t="shared" ca="1" si="128"/>
        <v>0</v>
      </c>
      <c r="R1902" s="681">
        <f t="shared" ca="1" si="128"/>
        <v>0</v>
      </c>
      <c r="S1902" t="str">
        <f t="shared" si="125"/>
        <v>ASR_Financial_Report_SHP21Final</v>
      </c>
      <c r="T1902" s="960">
        <f t="shared" si="126"/>
        <v>44658</v>
      </c>
      <c r="U1902" t="str">
        <f t="shared" si="127"/>
        <v>Unaudited</v>
      </c>
    </row>
    <row r="1903" spans="1:21" x14ac:dyDescent="0.25">
      <c r="A1903" t="s">
        <v>437</v>
      </c>
      <c r="B1903" t="s">
        <v>1366</v>
      </c>
      <c r="C1903" t="s">
        <v>1367</v>
      </c>
      <c r="D1903" s="15">
        <v>1900</v>
      </c>
      <c r="E1903" s="121">
        <v>1</v>
      </c>
      <c r="F1903" t="s">
        <v>439</v>
      </c>
      <c r="G1903" s="121">
        <v>182</v>
      </c>
      <c r="H1903" t="s">
        <v>387</v>
      </c>
      <c r="I1903" t="s">
        <v>488</v>
      </c>
      <c r="J1903" t="s">
        <v>433</v>
      </c>
      <c r="K1903" t="s">
        <v>223</v>
      </c>
      <c r="L1903" s="758">
        <v>2.11</v>
      </c>
      <c r="M1903" t="s">
        <v>228</v>
      </c>
      <c r="N1903" s="681">
        <f t="shared" ca="1" si="128"/>
        <v>0</v>
      </c>
      <c r="O1903" s="681">
        <f t="shared" ca="1" si="128"/>
        <v>0</v>
      </c>
      <c r="P1903" s="681">
        <f t="shared" ca="1" si="128"/>
        <v>0</v>
      </c>
      <c r="Q1903" s="681">
        <f t="shared" ca="1" si="128"/>
        <v>0</v>
      </c>
      <c r="R1903" s="681">
        <f t="shared" ca="1" si="128"/>
        <v>0</v>
      </c>
      <c r="S1903" t="str">
        <f t="shared" si="125"/>
        <v>ASR_Financial_Report_SHP21Final</v>
      </c>
      <c r="T1903" s="960">
        <f t="shared" si="126"/>
        <v>44658</v>
      </c>
      <c r="U1903" t="str">
        <f t="shared" si="127"/>
        <v>Unaudited</v>
      </c>
    </row>
    <row r="1904" spans="1:21" x14ac:dyDescent="0.25">
      <c r="A1904" t="s">
        <v>437</v>
      </c>
      <c r="B1904" t="s">
        <v>1366</v>
      </c>
      <c r="C1904" t="s">
        <v>1367</v>
      </c>
      <c r="D1904" s="15">
        <v>1900</v>
      </c>
      <c r="E1904" s="121">
        <v>1</v>
      </c>
      <c r="F1904" t="s">
        <v>439</v>
      </c>
      <c r="G1904" s="121">
        <v>182</v>
      </c>
      <c r="H1904" t="s">
        <v>387</v>
      </c>
      <c r="I1904" t="s">
        <v>488</v>
      </c>
      <c r="J1904" t="s">
        <v>433</v>
      </c>
      <c r="K1904" t="s">
        <v>223</v>
      </c>
      <c r="L1904" s="758">
        <v>2.12</v>
      </c>
      <c r="M1904" t="s">
        <v>552</v>
      </c>
      <c r="N1904" s="681">
        <f t="shared" ca="1" si="128"/>
        <v>0</v>
      </c>
      <c r="O1904" s="681">
        <f t="shared" ca="1" si="128"/>
        <v>0</v>
      </c>
      <c r="P1904" s="681">
        <f t="shared" ca="1" si="128"/>
        <v>0</v>
      </c>
      <c r="Q1904" s="681">
        <f t="shared" ca="1" si="128"/>
        <v>0</v>
      </c>
      <c r="R1904" s="681">
        <f t="shared" ca="1" si="128"/>
        <v>0</v>
      </c>
      <c r="S1904" t="str">
        <f t="shared" si="125"/>
        <v>ASR_Financial_Report_SHP21Final</v>
      </c>
      <c r="T1904" s="960">
        <f t="shared" si="126"/>
        <v>44658</v>
      </c>
      <c r="U1904" t="str">
        <f t="shared" si="127"/>
        <v>Unaudited</v>
      </c>
    </row>
    <row r="1905" spans="1:21" x14ac:dyDescent="0.25">
      <c r="A1905" t="s">
        <v>437</v>
      </c>
      <c r="B1905" t="s">
        <v>1366</v>
      </c>
      <c r="C1905" t="s">
        <v>1367</v>
      </c>
      <c r="D1905" s="15">
        <v>1900</v>
      </c>
      <c r="E1905" s="121">
        <v>1</v>
      </c>
      <c r="F1905" t="s">
        <v>439</v>
      </c>
      <c r="G1905" s="121">
        <v>182</v>
      </c>
      <c r="H1905" t="s">
        <v>387</v>
      </c>
      <c r="I1905" t="s">
        <v>488</v>
      </c>
      <c r="J1905" t="s">
        <v>433</v>
      </c>
      <c r="K1905" t="s">
        <v>223</v>
      </c>
      <c r="L1905" s="758">
        <v>2.13</v>
      </c>
      <c r="M1905" t="s">
        <v>229</v>
      </c>
      <c r="N1905" s="681">
        <f t="shared" ca="1" si="128"/>
        <v>0</v>
      </c>
      <c r="O1905" s="681">
        <f t="shared" ca="1" si="128"/>
        <v>0</v>
      </c>
      <c r="P1905" s="681">
        <f t="shared" ca="1" si="128"/>
        <v>0</v>
      </c>
      <c r="Q1905" s="681">
        <f t="shared" ca="1" si="128"/>
        <v>0</v>
      </c>
      <c r="R1905" s="681">
        <f t="shared" ca="1" si="128"/>
        <v>0</v>
      </c>
      <c r="S1905" t="str">
        <f t="shared" si="125"/>
        <v>ASR_Financial_Report_SHP21Final</v>
      </c>
      <c r="T1905" s="960">
        <f t="shared" si="126"/>
        <v>44658</v>
      </c>
      <c r="U1905" t="str">
        <f t="shared" si="127"/>
        <v>Unaudited</v>
      </c>
    </row>
    <row r="1906" spans="1:21" x14ac:dyDescent="0.25">
      <c r="A1906" t="s">
        <v>437</v>
      </c>
      <c r="B1906" t="s">
        <v>1366</v>
      </c>
      <c r="C1906" t="s">
        <v>1367</v>
      </c>
      <c r="D1906" s="15">
        <v>1900</v>
      </c>
      <c r="E1906" s="121">
        <v>1</v>
      </c>
      <c r="F1906" t="s">
        <v>439</v>
      </c>
      <c r="G1906" s="121">
        <v>182</v>
      </c>
      <c r="H1906" t="s">
        <v>387</v>
      </c>
      <c r="I1906" t="s">
        <v>488</v>
      </c>
      <c r="J1906" t="s">
        <v>433</v>
      </c>
      <c r="K1906" t="s">
        <v>223</v>
      </c>
      <c r="L1906" s="758">
        <v>2.14</v>
      </c>
      <c r="M1906" t="s">
        <v>556</v>
      </c>
      <c r="N1906" s="681">
        <f t="shared" ca="1" si="128"/>
        <v>0</v>
      </c>
      <c r="O1906" s="681">
        <f t="shared" ca="1" si="128"/>
        <v>0</v>
      </c>
      <c r="P1906" s="681">
        <f t="shared" ca="1" si="128"/>
        <v>0</v>
      </c>
      <c r="Q1906" s="681">
        <f t="shared" ca="1" si="128"/>
        <v>0</v>
      </c>
      <c r="R1906" s="681">
        <f t="shared" ca="1" si="128"/>
        <v>0</v>
      </c>
      <c r="S1906" t="str">
        <f t="shared" si="125"/>
        <v>ASR_Financial_Report_SHP21Final</v>
      </c>
      <c r="T1906" s="960">
        <f t="shared" si="126"/>
        <v>44658</v>
      </c>
      <c r="U1906" t="str">
        <f t="shared" si="127"/>
        <v>Unaudited</v>
      </c>
    </row>
    <row r="1907" spans="1:21" x14ac:dyDescent="0.25">
      <c r="A1907" t="s">
        <v>437</v>
      </c>
      <c r="B1907" t="s">
        <v>1366</v>
      </c>
      <c r="C1907" t="s">
        <v>1367</v>
      </c>
      <c r="D1907" s="15">
        <v>1900</v>
      </c>
      <c r="E1907" s="121">
        <v>1</v>
      </c>
      <c r="F1907" t="s">
        <v>439</v>
      </c>
      <c r="G1907" s="121">
        <v>182</v>
      </c>
      <c r="H1907" t="s">
        <v>387</v>
      </c>
      <c r="I1907" t="s">
        <v>488</v>
      </c>
      <c r="J1907" t="s">
        <v>433</v>
      </c>
      <c r="K1907" t="s">
        <v>223</v>
      </c>
      <c r="L1907" s="758">
        <v>2.15</v>
      </c>
      <c r="M1907" t="s">
        <v>20</v>
      </c>
      <c r="N1907" s="681">
        <f t="shared" ca="1" si="128"/>
        <v>0</v>
      </c>
      <c r="O1907" s="681">
        <f t="shared" ca="1" si="128"/>
        <v>0</v>
      </c>
      <c r="P1907" s="681">
        <f t="shared" ca="1" si="128"/>
        <v>0</v>
      </c>
      <c r="Q1907" s="681">
        <f t="shared" ca="1" si="128"/>
        <v>0</v>
      </c>
      <c r="R1907" s="681">
        <f t="shared" ca="1" si="128"/>
        <v>0</v>
      </c>
      <c r="S1907" t="str">
        <f t="shared" si="125"/>
        <v>ASR_Financial_Report_SHP21Final</v>
      </c>
      <c r="T1907" s="960">
        <f t="shared" si="126"/>
        <v>44658</v>
      </c>
      <c r="U1907" t="str">
        <f t="shared" si="127"/>
        <v>Unaudited</v>
      </c>
    </row>
    <row r="1908" spans="1:21" x14ac:dyDescent="0.25">
      <c r="A1908" t="s">
        <v>437</v>
      </c>
      <c r="B1908" t="s">
        <v>1366</v>
      </c>
      <c r="C1908" t="s">
        <v>1367</v>
      </c>
      <c r="D1908" s="15">
        <v>1900</v>
      </c>
      <c r="E1908" s="121">
        <v>1</v>
      </c>
      <c r="F1908" t="s">
        <v>439</v>
      </c>
      <c r="G1908" s="121">
        <v>182</v>
      </c>
      <c r="H1908" t="s">
        <v>387</v>
      </c>
      <c r="I1908" t="s">
        <v>488</v>
      </c>
      <c r="J1908" t="s">
        <v>433</v>
      </c>
      <c r="K1908" t="s">
        <v>223</v>
      </c>
      <c r="L1908" s="758">
        <v>2.16</v>
      </c>
      <c r="M1908" t="s">
        <v>780</v>
      </c>
      <c r="N1908" s="681">
        <f t="shared" ca="1" si="128"/>
        <v>0</v>
      </c>
      <c r="O1908" s="681">
        <f t="shared" ca="1" si="128"/>
        <v>0</v>
      </c>
      <c r="P1908" s="681">
        <f t="shared" ca="1" si="128"/>
        <v>0</v>
      </c>
      <c r="Q1908" s="681">
        <f t="shared" ca="1" si="128"/>
        <v>0</v>
      </c>
      <c r="R1908" s="681">
        <f t="shared" ca="1" si="128"/>
        <v>0</v>
      </c>
      <c r="S1908" t="str">
        <f t="shared" si="125"/>
        <v>ASR_Financial_Report_SHP21Final</v>
      </c>
      <c r="T1908" s="960">
        <f t="shared" si="126"/>
        <v>44658</v>
      </c>
      <c r="U1908" t="str">
        <f t="shared" si="127"/>
        <v>Unaudited</v>
      </c>
    </row>
    <row r="1909" spans="1:21" x14ac:dyDescent="0.25">
      <c r="A1909" t="s">
        <v>437</v>
      </c>
      <c r="B1909" t="s">
        <v>1366</v>
      </c>
      <c r="C1909" t="s">
        <v>1367</v>
      </c>
      <c r="D1909" s="15">
        <v>1900</v>
      </c>
      <c r="E1909" s="121">
        <v>1</v>
      </c>
      <c r="F1909" t="s">
        <v>439</v>
      </c>
      <c r="G1909" s="121">
        <v>182</v>
      </c>
      <c r="H1909" t="s">
        <v>387</v>
      </c>
      <c r="I1909" t="s">
        <v>488</v>
      </c>
      <c r="J1909" t="s">
        <v>433</v>
      </c>
      <c r="K1909" t="s">
        <v>223</v>
      </c>
      <c r="L1909" s="758">
        <v>2.17</v>
      </c>
      <c r="M1909" t="s">
        <v>1033</v>
      </c>
      <c r="N1909" s="681">
        <f t="shared" ca="1" si="128"/>
        <v>0</v>
      </c>
      <c r="O1909" s="681">
        <f t="shared" ca="1" si="128"/>
        <v>0</v>
      </c>
      <c r="P1909" s="681">
        <f t="shared" ca="1" si="128"/>
        <v>0</v>
      </c>
      <c r="Q1909" s="681">
        <f t="shared" ca="1" si="128"/>
        <v>0</v>
      </c>
      <c r="R1909" s="681">
        <f t="shared" ca="1" si="128"/>
        <v>0</v>
      </c>
      <c r="S1909" t="str">
        <f t="shared" si="125"/>
        <v>ASR_Financial_Report_SHP21Final</v>
      </c>
      <c r="T1909" s="960">
        <f t="shared" si="126"/>
        <v>44658</v>
      </c>
      <c r="U1909" t="str">
        <f t="shared" si="127"/>
        <v>Unaudited</v>
      </c>
    </row>
    <row r="1910" spans="1:21" x14ac:dyDescent="0.25">
      <c r="A1910" t="s">
        <v>437</v>
      </c>
      <c r="B1910" t="s">
        <v>1366</v>
      </c>
      <c r="C1910" t="s">
        <v>1367</v>
      </c>
      <c r="D1910" s="15">
        <v>1900</v>
      </c>
      <c r="E1910" s="121">
        <v>1</v>
      </c>
      <c r="F1910" t="s">
        <v>439</v>
      </c>
      <c r="G1910" s="121">
        <v>182</v>
      </c>
      <c r="H1910" t="s">
        <v>387</v>
      </c>
      <c r="I1910" t="s">
        <v>488</v>
      </c>
      <c r="J1910" t="s">
        <v>433</v>
      </c>
      <c r="K1910" t="s">
        <v>223</v>
      </c>
      <c r="L1910" s="758">
        <v>2.1800000000000002</v>
      </c>
      <c r="M1910" t="s">
        <v>648</v>
      </c>
      <c r="N1910" s="681">
        <f t="shared" ca="1" si="128"/>
        <v>0</v>
      </c>
      <c r="O1910" s="681">
        <f t="shared" ca="1" si="128"/>
        <v>0</v>
      </c>
      <c r="P1910" s="681">
        <f t="shared" ca="1" si="128"/>
        <v>0</v>
      </c>
      <c r="Q1910" s="681">
        <f t="shared" ca="1" si="128"/>
        <v>0</v>
      </c>
      <c r="R1910" s="681">
        <f t="shared" ca="1" si="128"/>
        <v>0</v>
      </c>
      <c r="S1910" t="str">
        <f t="shared" si="125"/>
        <v>ASR_Financial_Report_SHP21Final</v>
      </c>
      <c r="T1910" s="960">
        <f t="shared" si="126"/>
        <v>44658</v>
      </c>
      <c r="U1910" t="str">
        <f t="shared" si="127"/>
        <v>Unaudited</v>
      </c>
    </row>
    <row r="1911" spans="1:21" x14ac:dyDescent="0.25">
      <c r="A1911" t="s">
        <v>437</v>
      </c>
      <c r="B1911" t="s">
        <v>1366</v>
      </c>
      <c r="C1911" t="s">
        <v>1367</v>
      </c>
      <c r="D1911" s="15">
        <v>1900</v>
      </c>
      <c r="E1911" s="121">
        <v>1</v>
      </c>
      <c r="F1911" t="s">
        <v>439</v>
      </c>
      <c r="G1911" s="121">
        <v>182</v>
      </c>
      <c r="H1911" t="s">
        <v>387</v>
      </c>
      <c r="I1911" t="s">
        <v>488</v>
      </c>
      <c r="J1911" t="s">
        <v>433</v>
      </c>
      <c r="K1911" t="s">
        <v>223</v>
      </c>
      <c r="L1911" s="758">
        <v>2.19</v>
      </c>
      <c r="M1911" t="s">
        <v>218</v>
      </c>
      <c r="N1911" s="681">
        <f t="shared" ca="1" si="128"/>
        <v>0</v>
      </c>
      <c r="O1911" s="681">
        <f t="shared" ca="1" si="128"/>
        <v>0</v>
      </c>
      <c r="P1911" s="681">
        <f t="shared" ca="1" si="128"/>
        <v>0</v>
      </c>
      <c r="Q1911" s="681">
        <f t="shared" ca="1" si="128"/>
        <v>0</v>
      </c>
      <c r="R1911" s="681">
        <f t="shared" ca="1" si="128"/>
        <v>0</v>
      </c>
      <c r="S1911" t="str">
        <f t="shared" si="125"/>
        <v>ASR_Financial_Report_SHP21Final</v>
      </c>
      <c r="T1911" s="960">
        <f t="shared" si="126"/>
        <v>44658</v>
      </c>
      <c r="U1911" t="str">
        <f t="shared" si="127"/>
        <v>Unaudited</v>
      </c>
    </row>
    <row r="1912" spans="1:21" x14ac:dyDescent="0.25">
      <c r="A1912" t="s">
        <v>437</v>
      </c>
      <c r="B1912" t="s">
        <v>1366</v>
      </c>
      <c r="C1912" t="s">
        <v>1367</v>
      </c>
      <c r="D1912" s="15">
        <v>1900</v>
      </c>
      <c r="E1912" s="121">
        <v>1</v>
      </c>
      <c r="F1912" t="s">
        <v>439</v>
      </c>
      <c r="G1912" s="121">
        <v>182</v>
      </c>
      <c r="H1912" t="s">
        <v>387</v>
      </c>
      <c r="I1912" t="s">
        <v>488</v>
      </c>
      <c r="J1912" t="s">
        <v>433</v>
      </c>
      <c r="K1912" t="s">
        <v>223</v>
      </c>
      <c r="L1912" s="758" t="s">
        <v>691</v>
      </c>
      <c r="M1912" t="s">
        <v>230</v>
      </c>
      <c r="N1912" s="681">
        <f t="shared" ca="1" si="128"/>
        <v>0</v>
      </c>
      <c r="O1912" s="681">
        <f t="shared" ca="1" si="128"/>
        <v>0</v>
      </c>
      <c r="P1912" s="681">
        <f t="shared" ca="1" si="128"/>
        <v>0</v>
      </c>
      <c r="Q1912" s="681">
        <f t="shared" ca="1" si="128"/>
        <v>0</v>
      </c>
      <c r="R1912" s="681">
        <f t="shared" ca="1" si="128"/>
        <v>0</v>
      </c>
      <c r="S1912" t="str">
        <f t="shared" si="125"/>
        <v>ASR_Financial_Report_SHP21Final</v>
      </c>
      <c r="T1912" s="960">
        <f t="shared" si="126"/>
        <v>44658</v>
      </c>
      <c r="U1912" t="str">
        <f t="shared" si="127"/>
        <v>Unaudited</v>
      </c>
    </row>
    <row r="1913" spans="1:21" x14ac:dyDescent="0.25">
      <c r="A1913" t="s">
        <v>437</v>
      </c>
      <c r="B1913" t="s">
        <v>1366</v>
      </c>
      <c r="C1913" t="s">
        <v>1367</v>
      </c>
      <c r="D1913" s="15">
        <v>1900</v>
      </c>
      <c r="E1913" s="121">
        <v>1</v>
      </c>
      <c r="F1913" t="s">
        <v>439</v>
      </c>
      <c r="G1913" s="121">
        <v>182</v>
      </c>
      <c r="H1913" t="s">
        <v>387</v>
      </c>
      <c r="I1913" t="s">
        <v>488</v>
      </c>
      <c r="J1913" t="s">
        <v>433</v>
      </c>
      <c r="K1913" t="s">
        <v>223</v>
      </c>
      <c r="L1913" s="758">
        <v>2.21</v>
      </c>
      <c r="M1913" t="s">
        <v>466</v>
      </c>
      <c r="N1913" s="681">
        <f t="shared" ca="1" si="128"/>
        <v>0</v>
      </c>
      <c r="O1913" s="681">
        <f t="shared" ca="1" si="128"/>
        <v>0</v>
      </c>
      <c r="P1913" s="681">
        <f t="shared" ca="1" si="128"/>
        <v>0</v>
      </c>
      <c r="Q1913" s="681">
        <f t="shared" ca="1" si="128"/>
        <v>0</v>
      </c>
      <c r="R1913" s="681">
        <f t="shared" ca="1" si="128"/>
        <v>0</v>
      </c>
      <c r="S1913" t="str">
        <f t="shared" si="125"/>
        <v>ASR_Financial_Report_SHP21Final</v>
      </c>
      <c r="T1913" s="960">
        <f t="shared" si="126"/>
        <v>44658</v>
      </c>
      <c r="U1913" t="str">
        <f t="shared" si="127"/>
        <v>Unaudited</v>
      </c>
    </row>
    <row r="1914" spans="1:21" x14ac:dyDescent="0.25">
      <c r="A1914" t="s">
        <v>437</v>
      </c>
      <c r="B1914" t="s">
        <v>1366</v>
      </c>
      <c r="C1914" t="s">
        <v>1367</v>
      </c>
      <c r="D1914" s="15">
        <v>1900</v>
      </c>
      <c r="E1914" s="121">
        <v>1</v>
      </c>
      <c r="F1914" t="s">
        <v>439</v>
      </c>
      <c r="G1914" s="121">
        <v>182</v>
      </c>
      <c r="H1914" t="s">
        <v>387</v>
      </c>
      <c r="I1914" t="s">
        <v>488</v>
      </c>
      <c r="J1914" t="s">
        <v>433</v>
      </c>
      <c r="K1914" t="s">
        <v>6</v>
      </c>
      <c r="L1914" s="758" t="s">
        <v>70</v>
      </c>
      <c r="M1914" t="s">
        <v>188</v>
      </c>
      <c r="N1914" s="681">
        <f t="shared" ca="1" si="128"/>
        <v>0</v>
      </c>
      <c r="O1914" s="681">
        <f t="shared" ca="1" si="128"/>
        <v>0</v>
      </c>
      <c r="P1914" s="681">
        <f t="shared" ca="1" si="128"/>
        <v>0</v>
      </c>
      <c r="Q1914" s="681">
        <f t="shared" ca="1" si="128"/>
        <v>0</v>
      </c>
      <c r="R1914" s="681">
        <f t="shared" ca="1" si="128"/>
        <v>0</v>
      </c>
      <c r="S1914" t="str">
        <f t="shared" si="125"/>
        <v>ASR_Financial_Report_SHP21Final</v>
      </c>
      <c r="T1914" s="960">
        <f t="shared" si="126"/>
        <v>44658</v>
      </c>
      <c r="U1914" t="str">
        <f t="shared" si="127"/>
        <v>Unaudited</v>
      </c>
    </row>
    <row r="1915" spans="1:21" x14ac:dyDescent="0.25">
      <c r="A1915" t="s">
        <v>437</v>
      </c>
      <c r="B1915" t="s">
        <v>1366</v>
      </c>
      <c r="C1915" t="s">
        <v>1367</v>
      </c>
      <c r="D1915" s="15">
        <v>1900</v>
      </c>
      <c r="E1915" s="121">
        <v>1</v>
      </c>
      <c r="F1915" t="s">
        <v>439</v>
      </c>
      <c r="G1915" s="121">
        <v>182</v>
      </c>
      <c r="H1915" t="s">
        <v>387</v>
      </c>
      <c r="I1915" t="s">
        <v>488</v>
      </c>
      <c r="J1915" t="s">
        <v>433</v>
      </c>
      <c r="K1915" t="s">
        <v>6</v>
      </c>
      <c r="L1915" s="758" t="s">
        <v>71</v>
      </c>
      <c r="M1915" t="s">
        <v>231</v>
      </c>
      <c r="N1915" s="681">
        <f t="shared" ca="1" si="128"/>
        <v>0</v>
      </c>
      <c r="O1915" s="681">
        <f t="shared" ca="1" si="128"/>
        <v>0</v>
      </c>
      <c r="P1915" s="681">
        <f t="shared" ca="1" si="128"/>
        <v>0</v>
      </c>
      <c r="Q1915" s="681">
        <f t="shared" ca="1" si="128"/>
        <v>0</v>
      </c>
      <c r="R1915" s="681">
        <f t="shared" ca="1" si="128"/>
        <v>0</v>
      </c>
      <c r="S1915" t="str">
        <f t="shared" si="125"/>
        <v>ASR_Financial_Report_SHP21Final</v>
      </c>
      <c r="T1915" s="960">
        <f t="shared" si="126"/>
        <v>44658</v>
      </c>
      <c r="U1915" t="str">
        <f t="shared" si="127"/>
        <v>Unaudited</v>
      </c>
    </row>
    <row r="1916" spans="1:21" x14ac:dyDescent="0.25">
      <c r="A1916" t="s">
        <v>437</v>
      </c>
      <c r="B1916" t="s">
        <v>1366</v>
      </c>
      <c r="C1916" t="s">
        <v>1367</v>
      </c>
      <c r="D1916" s="15">
        <v>1900</v>
      </c>
      <c r="E1916" s="121">
        <v>1</v>
      </c>
      <c r="F1916" t="s">
        <v>439</v>
      </c>
      <c r="G1916" s="121">
        <v>182</v>
      </c>
      <c r="H1916" t="s">
        <v>387</v>
      </c>
      <c r="I1916" t="s">
        <v>488</v>
      </c>
      <c r="J1916" t="s">
        <v>433</v>
      </c>
      <c r="K1916" t="s">
        <v>6</v>
      </c>
      <c r="L1916" s="758" t="s">
        <v>72</v>
      </c>
      <c r="M1916" t="s">
        <v>164</v>
      </c>
      <c r="N1916" s="681">
        <f t="shared" ca="1" si="128"/>
        <v>0</v>
      </c>
      <c r="O1916" s="681">
        <f t="shared" ca="1" si="128"/>
        <v>0</v>
      </c>
      <c r="P1916" s="681">
        <f t="shared" ca="1" si="128"/>
        <v>0</v>
      </c>
      <c r="Q1916" s="681">
        <f t="shared" ca="1" si="128"/>
        <v>0</v>
      </c>
      <c r="R1916" s="681">
        <f t="shared" ca="1" si="128"/>
        <v>0</v>
      </c>
      <c r="S1916" t="str">
        <f t="shared" si="125"/>
        <v>ASR_Financial_Report_SHP21Final</v>
      </c>
      <c r="T1916" s="960">
        <f t="shared" si="126"/>
        <v>44658</v>
      </c>
      <c r="U1916" t="str">
        <f t="shared" si="127"/>
        <v>Unaudited</v>
      </c>
    </row>
    <row r="1917" spans="1:21" x14ac:dyDescent="0.25">
      <c r="A1917" t="s">
        <v>437</v>
      </c>
      <c r="B1917" t="s">
        <v>1366</v>
      </c>
      <c r="C1917" t="s">
        <v>1367</v>
      </c>
      <c r="D1917" s="15">
        <v>1900</v>
      </c>
      <c r="E1917" s="121">
        <v>1</v>
      </c>
      <c r="F1917" t="s">
        <v>439</v>
      </c>
      <c r="G1917" s="121">
        <v>182</v>
      </c>
      <c r="H1917" t="s">
        <v>387</v>
      </c>
      <c r="I1917" t="s">
        <v>488</v>
      </c>
      <c r="J1917" t="s">
        <v>433</v>
      </c>
      <c r="K1917" t="s">
        <v>6</v>
      </c>
      <c r="L1917" s="758">
        <v>3.4</v>
      </c>
      <c r="M1917" t="s">
        <v>461</v>
      </c>
      <c r="N1917" s="681">
        <f t="shared" ca="1" si="128"/>
        <v>0</v>
      </c>
      <c r="O1917" s="681">
        <f t="shared" ca="1" si="128"/>
        <v>0</v>
      </c>
      <c r="P1917" s="681">
        <f t="shared" ca="1" si="128"/>
        <v>0</v>
      </c>
      <c r="Q1917" s="681">
        <f t="shared" ca="1" si="128"/>
        <v>0</v>
      </c>
      <c r="R1917" s="681">
        <f t="shared" ca="1" si="128"/>
        <v>0</v>
      </c>
      <c r="S1917" t="str">
        <f t="shared" si="125"/>
        <v>ASR_Financial_Report_SHP21Final</v>
      </c>
      <c r="T1917" s="960">
        <f t="shared" si="126"/>
        <v>44658</v>
      </c>
      <c r="U1917" t="str">
        <f t="shared" si="127"/>
        <v>Unaudited</v>
      </c>
    </row>
    <row r="1918" spans="1:21" x14ac:dyDescent="0.25">
      <c r="A1918" t="s">
        <v>437</v>
      </c>
      <c r="B1918" t="s">
        <v>1366</v>
      </c>
      <c r="C1918" t="s">
        <v>1367</v>
      </c>
      <c r="D1918" s="15">
        <v>1900</v>
      </c>
      <c r="E1918" s="121">
        <v>1</v>
      </c>
      <c r="F1918" t="s">
        <v>439</v>
      </c>
      <c r="G1918" s="121">
        <v>182</v>
      </c>
      <c r="H1918" t="s">
        <v>387</v>
      </c>
      <c r="I1918" t="s">
        <v>488</v>
      </c>
      <c r="J1918" t="s">
        <v>433</v>
      </c>
      <c r="K1918" t="s">
        <v>434</v>
      </c>
      <c r="L1918" s="758">
        <v>4.5</v>
      </c>
      <c r="M1918" t="s">
        <v>32</v>
      </c>
      <c r="N1918" s="681">
        <f t="shared" ca="1" si="128"/>
        <v>0</v>
      </c>
      <c r="O1918" s="681">
        <f t="shared" ca="1" si="128"/>
        <v>0</v>
      </c>
      <c r="P1918" s="681">
        <f t="shared" ca="1" si="128"/>
        <v>0</v>
      </c>
      <c r="Q1918" s="681">
        <f t="shared" ca="1" si="128"/>
        <v>0</v>
      </c>
      <c r="R1918" s="681">
        <f t="shared" ca="1" si="128"/>
        <v>0</v>
      </c>
      <c r="S1918" t="str">
        <f t="shared" si="125"/>
        <v>ASR_Financial_Report_SHP21Final</v>
      </c>
      <c r="T1918" s="960">
        <f t="shared" si="126"/>
        <v>44658</v>
      </c>
      <c r="U1918" t="str">
        <f t="shared" si="127"/>
        <v>Unaudited</v>
      </c>
    </row>
    <row r="1919" spans="1:21" x14ac:dyDescent="0.25">
      <c r="A1919" t="s">
        <v>437</v>
      </c>
      <c r="B1919" t="s">
        <v>1366</v>
      </c>
      <c r="C1919" t="s">
        <v>1367</v>
      </c>
      <c r="D1919" s="15">
        <v>1900</v>
      </c>
      <c r="E1919" s="121">
        <v>1</v>
      </c>
      <c r="F1919" t="s">
        <v>439</v>
      </c>
      <c r="G1919" s="121">
        <v>182</v>
      </c>
      <c r="H1919" t="s">
        <v>387</v>
      </c>
      <c r="I1919" t="s">
        <v>488</v>
      </c>
      <c r="J1919" t="s">
        <v>433</v>
      </c>
      <c r="K1919" t="s">
        <v>434</v>
      </c>
      <c r="L1919" s="758" t="s">
        <v>925</v>
      </c>
      <c r="M1919" t="s">
        <v>916</v>
      </c>
      <c r="N1919" s="681">
        <f t="shared" ca="1" si="128"/>
        <v>0</v>
      </c>
      <c r="O1919" s="681">
        <f t="shared" ca="1" si="128"/>
        <v>0</v>
      </c>
      <c r="P1919" s="681">
        <f t="shared" ca="1" si="128"/>
        <v>0</v>
      </c>
      <c r="Q1919" s="681">
        <f t="shared" ca="1" si="128"/>
        <v>0</v>
      </c>
      <c r="R1919" s="681">
        <f t="shared" ca="1" si="128"/>
        <v>0</v>
      </c>
      <c r="S1919" t="str">
        <f t="shared" si="125"/>
        <v>ASR_Financial_Report_SHP21Final</v>
      </c>
      <c r="T1919" s="960">
        <f t="shared" si="126"/>
        <v>44658</v>
      </c>
      <c r="U1919" t="str">
        <f t="shared" si="127"/>
        <v>Unaudited</v>
      </c>
    </row>
    <row r="1920" spans="1:21" x14ac:dyDescent="0.25">
      <c r="A1920" t="s">
        <v>437</v>
      </c>
      <c r="B1920" t="s">
        <v>1366</v>
      </c>
      <c r="C1920" t="s">
        <v>1367</v>
      </c>
      <c r="D1920" s="15">
        <v>1900</v>
      </c>
      <c r="E1920" s="121">
        <v>1</v>
      </c>
      <c r="F1920" t="s">
        <v>439</v>
      </c>
      <c r="G1920" s="121">
        <v>182</v>
      </c>
      <c r="H1920" t="s">
        <v>387</v>
      </c>
      <c r="I1920" t="s">
        <v>488</v>
      </c>
      <c r="J1920" t="s">
        <v>433</v>
      </c>
      <c r="K1920" t="s">
        <v>434</v>
      </c>
      <c r="L1920" s="758" t="s">
        <v>193</v>
      </c>
      <c r="M1920" t="s">
        <v>40</v>
      </c>
      <c r="N1920" s="681">
        <f t="shared" ca="1" si="128"/>
        <v>0</v>
      </c>
      <c r="O1920" s="681">
        <f t="shared" ca="1" si="128"/>
        <v>0</v>
      </c>
      <c r="P1920" s="681">
        <f t="shared" ca="1" si="128"/>
        <v>0</v>
      </c>
      <c r="Q1920" s="681">
        <f t="shared" ca="1" si="128"/>
        <v>0</v>
      </c>
      <c r="R1920" s="681">
        <f t="shared" ca="1" si="128"/>
        <v>0</v>
      </c>
      <c r="S1920" t="str">
        <f t="shared" si="125"/>
        <v>ASR_Financial_Report_SHP21Final</v>
      </c>
      <c r="T1920" s="960">
        <f t="shared" si="126"/>
        <v>44658</v>
      </c>
      <c r="U1920" t="str">
        <f t="shared" si="127"/>
        <v>Unaudited</v>
      </c>
    </row>
    <row r="1921" spans="1:21" x14ac:dyDescent="0.25">
      <c r="A1921" t="s">
        <v>437</v>
      </c>
      <c r="B1921" t="s">
        <v>1366</v>
      </c>
      <c r="C1921" t="s">
        <v>1367</v>
      </c>
      <c r="D1921" s="15">
        <v>1900</v>
      </c>
      <c r="E1921" s="121">
        <v>1</v>
      </c>
      <c r="F1921" t="s">
        <v>439</v>
      </c>
      <c r="G1921" s="121">
        <v>182</v>
      </c>
      <c r="H1921" t="s">
        <v>387</v>
      </c>
      <c r="I1921" t="s">
        <v>488</v>
      </c>
      <c r="J1921" t="s">
        <v>433</v>
      </c>
      <c r="K1921" t="s">
        <v>434</v>
      </c>
      <c r="L1921" s="758" t="s">
        <v>192</v>
      </c>
      <c r="M1921" t="s">
        <v>329</v>
      </c>
      <c r="N1921" s="681">
        <f t="shared" ca="1" si="128"/>
        <v>0</v>
      </c>
      <c r="O1921" s="681">
        <f t="shared" ca="1" si="128"/>
        <v>0</v>
      </c>
      <c r="P1921" s="681">
        <f t="shared" ca="1" si="128"/>
        <v>0</v>
      </c>
      <c r="Q1921" s="681">
        <f t="shared" ca="1" si="128"/>
        <v>0</v>
      </c>
      <c r="R1921" s="681">
        <f t="shared" ca="1" si="128"/>
        <v>0</v>
      </c>
      <c r="S1921" t="str">
        <f t="shared" si="125"/>
        <v>ASR_Financial_Report_SHP21Final</v>
      </c>
      <c r="T1921" s="960">
        <f t="shared" si="126"/>
        <v>44658</v>
      </c>
      <c r="U1921" t="str">
        <f t="shared" si="127"/>
        <v>Unaudited</v>
      </c>
    </row>
    <row r="1922" spans="1:21" x14ac:dyDescent="0.25">
      <c r="A1922" t="s">
        <v>437</v>
      </c>
      <c r="B1922" t="s">
        <v>1366</v>
      </c>
      <c r="C1922" t="s">
        <v>1367</v>
      </c>
      <c r="D1922" s="15">
        <v>1900</v>
      </c>
      <c r="E1922" s="121">
        <v>1</v>
      </c>
      <c r="F1922" t="s">
        <v>439</v>
      </c>
      <c r="G1922" s="121">
        <v>182</v>
      </c>
      <c r="H1922" t="s">
        <v>387</v>
      </c>
      <c r="I1922" t="s">
        <v>488</v>
      </c>
      <c r="J1922" t="s">
        <v>450</v>
      </c>
      <c r="K1922" t="s">
        <v>435</v>
      </c>
      <c r="L1922" s="758" t="s">
        <v>79</v>
      </c>
      <c r="M1922" t="s">
        <v>27</v>
      </c>
      <c r="N1922" s="681">
        <f t="shared" ca="1" si="128"/>
        <v>0</v>
      </c>
      <c r="O1922" s="681">
        <f t="shared" ca="1" si="128"/>
        <v>0</v>
      </c>
      <c r="P1922" s="681">
        <f t="shared" ca="1" si="128"/>
        <v>0</v>
      </c>
      <c r="Q1922" s="681">
        <f t="shared" ca="1" si="128"/>
        <v>0</v>
      </c>
      <c r="R1922" s="681">
        <f t="shared" ca="1" si="128"/>
        <v>0</v>
      </c>
      <c r="S1922" t="str">
        <f t="shared" ref="S1922:S1985" si="129">file_name</f>
        <v>ASR_Financial_Report_SHP21Final</v>
      </c>
      <c r="T1922" s="960">
        <f t="shared" ref="T1922:T1985" si="130">file_date</f>
        <v>44658</v>
      </c>
      <c r="U1922" t="str">
        <f t="shared" ref="U1922:U1985" si="131">status</f>
        <v>Unaudited</v>
      </c>
    </row>
    <row r="1923" spans="1:21" x14ac:dyDescent="0.25">
      <c r="A1923" t="s">
        <v>437</v>
      </c>
      <c r="B1923" t="s">
        <v>1366</v>
      </c>
      <c r="C1923" t="s">
        <v>1367</v>
      </c>
      <c r="D1923" s="15">
        <v>1900</v>
      </c>
      <c r="E1923" s="121">
        <v>1</v>
      </c>
      <c r="F1923" t="s">
        <v>439</v>
      </c>
      <c r="G1923" s="121">
        <v>182</v>
      </c>
      <c r="H1923" t="s">
        <v>387</v>
      </c>
      <c r="I1923" t="s">
        <v>488</v>
      </c>
      <c r="J1923" t="s">
        <v>450</v>
      </c>
      <c r="K1923" t="s">
        <v>435</v>
      </c>
      <c r="L1923" s="758" t="s">
        <v>80</v>
      </c>
      <c r="M1923" t="s">
        <v>97</v>
      </c>
      <c r="N1923" s="681">
        <f t="shared" ca="1" si="128"/>
        <v>0</v>
      </c>
      <c r="O1923" s="681">
        <f t="shared" ca="1" si="128"/>
        <v>0</v>
      </c>
      <c r="P1923" s="681">
        <f t="shared" ca="1" si="128"/>
        <v>0</v>
      </c>
      <c r="Q1923" s="681">
        <f t="shared" ca="1" si="128"/>
        <v>0</v>
      </c>
      <c r="R1923" s="681">
        <f t="shared" ca="1" si="128"/>
        <v>0</v>
      </c>
      <c r="S1923" t="str">
        <f t="shared" si="129"/>
        <v>ASR_Financial_Report_SHP21Final</v>
      </c>
      <c r="T1923" s="960">
        <f t="shared" si="130"/>
        <v>44658</v>
      </c>
      <c r="U1923" t="str">
        <f t="shared" si="131"/>
        <v>Unaudited</v>
      </c>
    </row>
    <row r="1924" spans="1:21" x14ac:dyDescent="0.25">
      <c r="A1924" t="s">
        <v>437</v>
      </c>
      <c r="B1924" t="s">
        <v>1366</v>
      </c>
      <c r="C1924" t="s">
        <v>1367</v>
      </c>
      <c r="D1924" s="15">
        <v>1900</v>
      </c>
      <c r="E1924" s="121">
        <v>1</v>
      </c>
      <c r="F1924" t="s">
        <v>439</v>
      </c>
      <c r="G1924" s="121">
        <v>182</v>
      </c>
      <c r="H1924" t="s">
        <v>387</v>
      </c>
      <c r="I1924" t="s">
        <v>488</v>
      </c>
      <c r="J1924" t="s">
        <v>450</v>
      </c>
      <c r="K1924" t="s">
        <v>435</v>
      </c>
      <c r="L1924" s="758" t="s">
        <v>81</v>
      </c>
      <c r="M1924" t="s">
        <v>98</v>
      </c>
      <c r="N1924" s="681">
        <f t="shared" ca="1" si="128"/>
        <v>0</v>
      </c>
      <c r="O1924" s="681">
        <f t="shared" ca="1" si="128"/>
        <v>0</v>
      </c>
      <c r="P1924" s="681">
        <f t="shared" ca="1" si="128"/>
        <v>0</v>
      </c>
      <c r="Q1924" s="681">
        <f t="shared" ca="1" si="128"/>
        <v>0</v>
      </c>
      <c r="R1924" s="681">
        <f t="shared" ca="1" si="128"/>
        <v>0</v>
      </c>
      <c r="S1924" t="str">
        <f t="shared" si="129"/>
        <v>ASR_Financial_Report_SHP21Final</v>
      </c>
      <c r="T1924" s="960">
        <f t="shared" si="130"/>
        <v>44658</v>
      </c>
      <c r="U1924" t="str">
        <f t="shared" si="131"/>
        <v>Unaudited</v>
      </c>
    </row>
    <row r="1925" spans="1:21" x14ac:dyDescent="0.25">
      <c r="A1925" t="s">
        <v>437</v>
      </c>
      <c r="B1925" t="s">
        <v>1366</v>
      </c>
      <c r="C1925" t="s">
        <v>1367</v>
      </c>
      <c r="D1925" s="15">
        <v>1900</v>
      </c>
      <c r="E1925" s="121">
        <v>1</v>
      </c>
      <c r="F1925" t="s">
        <v>439</v>
      </c>
      <c r="G1925" s="121">
        <v>182</v>
      </c>
      <c r="H1925" t="s">
        <v>387</v>
      </c>
      <c r="I1925" t="s">
        <v>488</v>
      </c>
      <c r="J1925" t="s">
        <v>450</v>
      </c>
      <c r="K1925" t="s">
        <v>435</v>
      </c>
      <c r="L1925" s="758" t="s">
        <v>82</v>
      </c>
      <c r="M1925" t="s">
        <v>99</v>
      </c>
      <c r="N1925" s="681">
        <f t="shared" ca="1" si="128"/>
        <v>0</v>
      </c>
      <c r="O1925" s="681">
        <f t="shared" ca="1" si="128"/>
        <v>0</v>
      </c>
      <c r="P1925" s="681">
        <f t="shared" ca="1" si="128"/>
        <v>0</v>
      </c>
      <c r="Q1925" s="681">
        <f t="shared" ca="1" si="128"/>
        <v>0</v>
      </c>
      <c r="R1925" s="681">
        <f t="shared" ca="1" si="128"/>
        <v>0</v>
      </c>
      <c r="S1925" t="str">
        <f t="shared" si="129"/>
        <v>ASR_Financial_Report_SHP21Final</v>
      </c>
      <c r="T1925" s="960">
        <f t="shared" si="130"/>
        <v>44658</v>
      </c>
      <c r="U1925" t="str">
        <f t="shared" si="131"/>
        <v>Unaudited</v>
      </c>
    </row>
    <row r="1926" spans="1:21" x14ac:dyDescent="0.25">
      <c r="A1926" t="s">
        <v>437</v>
      </c>
      <c r="B1926" t="s">
        <v>1366</v>
      </c>
      <c r="C1926" t="s">
        <v>1367</v>
      </c>
      <c r="D1926" s="15">
        <v>1900</v>
      </c>
      <c r="E1926" s="121">
        <v>1</v>
      </c>
      <c r="F1926" t="s">
        <v>439</v>
      </c>
      <c r="G1926" s="121">
        <v>182</v>
      </c>
      <c r="H1926" t="s">
        <v>387</v>
      </c>
      <c r="I1926" t="s">
        <v>488</v>
      </c>
      <c r="J1926" t="s">
        <v>450</v>
      </c>
      <c r="K1926" t="s">
        <v>435</v>
      </c>
      <c r="L1926" s="758" t="s">
        <v>216</v>
      </c>
      <c r="M1926" t="s">
        <v>100</v>
      </c>
      <c r="N1926" s="681">
        <f t="shared" ca="1" si="128"/>
        <v>0</v>
      </c>
      <c r="O1926" s="681">
        <f t="shared" ca="1" si="128"/>
        <v>0</v>
      </c>
      <c r="P1926" s="681">
        <f t="shared" ca="1" si="128"/>
        <v>0</v>
      </c>
      <c r="Q1926" s="681">
        <f t="shared" ca="1" si="128"/>
        <v>0</v>
      </c>
      <c r="R1926" s="681">
        <f t="shared" ca="1" si="128"/>
        <v>0</v>
      </c>
      <c r="S1926" t="str">
        <f t="shared" si="129"/>
        <v>ASR_Financial_Report_SHP21Final</v>
      </c>
      <c r="T1926" s="960">
        <f t="shared" si="130"/>
        <v>44658</v>
      </c>
      <c r="U1926" t="str">
        <f t="shared" si="131"/>
        <v>Unaudited</v>
      </c>
    </row>
    <row r="1927" spans="1:21" x14ac:dyDescent="0.25">
      <c r="A1927" t="s">
        <v>437</v>
      </c>
      <c r="B1927" t="s">
        <v>1366</v>
      </c>
      <c r="C1927" t="s">
        <v>1367</v>
      </c>
      <c r="D1927" s="15">
        <v>1900</v>
      </c>
      <c r="E1927" s="121">
        <v>1</v>
      </c>
      <c r="F1927" t="s">
        <v>439</v>
      </c>
      <c r="G1927" s="121">
        <v>182</v>
      </c>
      <c r="H1927" t="s">
        <v>387</v>
      </c>
      <c r="I1927" t="s">
        <v>488</v>
      </c>
      <c r="J1927" t="s">
        <v>450</v>
      </c>
      <c r="K1927" t="s">
        <v>435</v>
      </c>
      <c r="L1927" s="758" t="s">
        <v>215</v>
      </c>
      <c r="M1927" t="s">
        <v>28</v>
      </c>
      <c r="N1927" s="681">
        <f t="shared" ca="1" si="128"/>
        <v>0</v>
      </c>
      <c r="O1927" s="681">
        <f t="shared" ca="1" si="128"/>
        <v>0</v>
      </c>
      <c r="P1927" s="681">
        <f t="shared" ca="1" si="128"/>
        <v>0</v>
      </c>
      <c r="Q1927" s="681">
        <f t="shared" ca="1" si="128"/>
        <v>0</v>
      </c>
      <c r="R1927" s="681">
        <f t="shared" ca="1" si="128"/>
        <v>0</v>
      </c>
      <c r="S1927" t="str">
        <f t="shared" si="129"/>
        <v>ASR_Financial_Report_SHP21Final</v>
      </c>
      <c r="T1927" s="960">
        <f t="shared" si="130"/>
        <v>44658</v>
      </c>
      <c r="U1927" t="str">
        <f t="shared" si="131"/>
        <v>Unaudited</v>
      </c>
    </row>
    <row r="1928" spans="1:21" x14ac:dyDescent="0.25">
      <c r="A1928" t="s">
        <v>437</v>
      </c>
      <c r="B1928" t="s">
        <v>1366</v>
      </c>
      <c r="C1928" t="s">
        <v>1367</v>
      </c>
      <c r="D1928" s="15">
        <v>1900</v>
      </c>
      <c r="E1928" s="121">
        <v>1</v>
      </c>
      <c r="F1928" t="s">
        <v>439</v>
      </c>
      <c r="G1928" s="121">
        <v>182</v>
      </c>
      <c r="H1928" t="s">
        <v>387</v>
      </c>
      <c r="I1928" t="s">
        <v>488</v>
      </c>
      <c r="J1928" t="s">
        <v>436</v>
      </c>
      <c r="K1928" t="s">
        <v>436</v>
      </c>
      <c r="L1928" s="758" t="s">
        <v>84</v>
      </c>
      <c r="M1928" t="s">
        <v>327</v>
      </c>
      <c r="N1928" s="681">
        <f t="shared" ca="1" si="128"/>
        <v>0</v>
      </c>
      <c r="O1928" s="681">
        <f t="shared" ca="1" si="128"/>
        <v>0</v>
      </c>
      <c r="P1928" s="681">
        <f t="shared" ca="1" si="128"/>
        <v>0</v>
      </c>
      <c r="Q1928" s="681">
        <f t="shared" ca="1" si="128"/>
        <v>0</v>
      </c>
      <c r="R1928" s="681">
        <f t="shared" ca="1" si="128"/>
        <v>0</v>
      </c>
      <c r="S1928" t="str">
        <f t="shared" si="129"/>
        <v>ASR_Financial_Report_SHP21Final</v>
      </c>
      <c r="T1928" s="960">
        <f t="shared" si="130"/>
        <v>44658</v>
      </c>
      <c r="U1928" t="str">
        <f t="shared" si="131"/>
        <v>Unaudited</v>
      </c>
    </row>
    <row r="1929" spans="1:21" x14ac:dyDescent="0.25">
      <c r="A1929" t="s">
        <v>437</v>
      </c>
      <c r="B1929" t="s">
        <v>1366</v>
      </c>
      <c r="C1929" t="s">
        <v>1367</v>
      </c>
      <c r="D1929" s="15">
        <v>1900</v>
      </c>
      <c r="E1929" s="121">
        <v>1</v>
      </c>
      <c r="F1929" t="s">
        <v>439</v>
      </c>
      <c r="G1929" s="121">
        <v>182</v>
      </c>
      <c r="H1929" t="s">
        <v>387</v>
      </c>
      <c r="I1929" t="s">
        <v>488</v>
      </c>
      <c r="J1929" t="s">
        <v>436</v>
      </c>
      <c r="K1929" t="s">
        <v>436</v>
      </c>
      <c r="L1929" s="758" t="s">
        <v>85</v>
      </c>
      <c r="M1929" t="s">
        <v>325</v>
      </c>
      <c r="N1929" s="681">
        <f t="shared" ca="1" si="128"/>
        <v>0</v>
      </c>
      <c r="O1929" s="681">
        <f t="shared" ca="1" si="128"/>
        <v>0</v>
      </c>
      <c r="P1929" s="681">
        <f t="shared" ca="1" si="128"/>
        <v>0</v>
      </c>
      <c r="Q1929" s="681">
        <f t="shared" ca="1" si="128"/>
        <v>0</v>
      </c>
      <c r="R1929" s="681">
        <f t="shared" ca="1" si="128"/>
        <v>0</v>
      </c>
      <c r="S1929" t="str">
        <f t="shared" si="129"/>
        <v>ASR_Financial_Report_SHP21Final</v>
      </c>
      <c r="T1929" s="960">
        <f t="shared" si="130"/>
        <v>44658</v>
      </c>
      <c r="U1929" t="str">
        <f t="shared" si="131"/>
        <v>Unaudited</v>
      </c>
    </row>
    <row r="1930" spans="1:21" x14ac:dyDescent="0.25">
      <c r="A1930" t="s">
        <v>437</v>
      </c>
      <c r="B1930" t="s">
        <v>1366</v>
      </c>
      <c r="C1930" t="s">
        <v>1367</v>
      </c>
      <c r="D1930" s="15">
        <v>1900</v>
      </c>
      <c r="E1930" s="121">
        <v>1</v>
      </c>
      <c r="F1930" t="s">
        <v>439</v>
      </c>
      <c r="G1930" s="121">
        <v>182</v>
      </c>
      <c r="H1930" t="s">
        <v>387</v>
      </c>
      <c r="I1930" t="s">
        <v>488</v>
      </c>
      <c r="J1930" t="s">
        <v>436</v>
      </c>
      <c r="K1930" t="s">
        <v>436</v>
      </c>
      <c r="L1930" s="758" t="s">
        <v>86</v>
      </c>
      <c r="M1930" t="s">
        <v>494</v>
      </c>
      <c r="N1930" s="681">
        <f t="shared" ca="1" si="128"/>
        <v>0</v>
      </c>
      <c r="O1930" s="681">
        <f t="shared" ca="1" si="128"/>
        <v>0</v>
      </c>
      <c r="P1930" s="681">
        <f t="shared" ca="1" si="128"/>
        <v>0</v>
      </c>
      <c r="Q1930" s="681">
        <f t="shared" ca="1" si="128"/>
        <v>0</v>
      </c>
      <c r="R1930" s="681">
        <f t="shared" ca="1" si="128"/>
        <v>0</v>
      </c>
      <c r="S1930" t="str">
        <f t="shared" si="129"/>
        <v>ASR_Financial_Report_SHP21Final</v>
      </c>
      <c r="T1930" s="960">
        <f t="shared" si="130"/>
        <v>44658</v>
      </c>
      <c r="U1930" t="str">
        <f t="shared" si="131"/>
        <v>Unaudited</v>
      </c>
    </row>
    <row r="1931" spans="1:21" x14ac:dyDescent="0.25">
      <c r="A1931" t="s">
        <v>437</v>
      </c>
      <c r="B1931" t="s">
        <v>1366</v>
      </c>
      <c r="C1931" t="s">
        <v>1367</v>
      </c>
      <c r="D1931" s="15">
        <v>1900</v>
      </c>
      <c r="E1931" s="121">
        <v>1</v>
      </c>
      <c r="F1931" t="s">
        <v>439</v>
      </c>
      <c r="G1931" s="121">
        <v>182</v>
      </c>
      <c r="H1931" t="s">
        <v>387</v>
      </c>
      <c r="I1931" t="s">
        <v>488</v>
      </c>
      <c r="J1931" t="s">
        <v>436</v>
      </c>
      <c r="K1931" t="s">
        <v>436</v>
      </c>
      <c r="L1931" s="758" t="s">
        <v>87</v>
      </c>
      <c r="M1931" t="s">
        <v>495</v>
      </c>
      <c r="N1931" s="681">
        <f t="shared" ca="1" si="128"/>
        <v>0</v>
      </c>
      <c r="O1931" s="681">
        <f t="shared" ca="1" si="128"/>
        <v>0</v>
      </c>
      <c r="P1931" s="681">
        <f t="shared" ca="1" si="128"/>
        <v>0</v>
      </c>
      <c r="Q1931" s="681">
        <f t="shared" ca="1" si="128"/>
        <v>0</v>
      </c>
      <c r="R1931" s="681">
        <f t="shared" ca="1" si="128"/>
        <v>0</v>
      </c>
      <c r="S1931" t="str">
        <f t="shared" si="129"/>
        <v>ASR_Financial_Report_SHP21Final</v>
      </c>
      <c r="T1931" s="960">
        <f t="shared" si="130"/>
        <v>44658</v>
      </c>
      <c r="U1931" t="str">
        <f t="shared" si="131"/>
        <v>Unaudited</v>
      </c>
    </row>
    <row r="1932" spans="1:21" x14ac:dyDescent="0.25">
      <c r="A1932" t="s">
        <v>437</v>
      </c>
      <c r="B1932" t="s">
        <v>1366</v>
      </c>
      <c r="C1932" t="s">
        <v>1367</v>
      </c>
      <c r="D1932" s="15">
        <v>1900</v>
      </c>
      <c r="E1932" s="121">
        <v>1</v>
      </c>
      <c r="F1932" t="s">
        <v>439</v>
      </c>
      <c r="G1932" s="121">
        <v>182</v>
      </c>
      <c r="H1932" t="s">
        <v>387</v>
      </c>
      <c r="I1932" t="s">
        <v>488</v>
      </c>
      <c r="J1932" t="s">
        <v>436</v>
      </c>
      <c r="K1932" t="s">
        <v>436</v>
      </c>
      <c r="L1932" s="758" t="s">
        <v>213</v>
      </c>
      <c r="M1932" t="s">
        <v>496</v>
      </c>
      <c r="N1932" s="681">
        <f t="shared" ca="1" si="128"/>
        <v>0</v>
      </c>
      <c r="O1932" s="681">
        <f t="shared" ca="1" si="128"/>
        <v>0</v>
      </c>
      <c r="P1932" s="681">
        <f t="shared" ca="1" si="128"/>
        <v>0</v>
      </c>
      <c r="Q1932" s="681">
        <f t="shared" ca="1" si="128"/>
        <v>0</v>
      </c>
      <c r="R1932" s="681">
        <f t="shared" ca="1" si="128"/>
        <v>0</v>
      </c>
      <c r="S1932" t="str">
        <f t="shared" si="129"/>
        <v>ASR_Financial_Report_SHP21Final</v>
      </c>
      <c r="T1932" s="960">
        <f t="shared" si="130"/>
        <v>44658</v>
      </c>
      <c r="U1932" t="str">
        <f t="shared" si="131"/>
        <v>Unaudited</v>
      </c>
    </row>
    <row r="1933" spans="1:21" x14ac:dyDescent="0.25">
      <c r="A1933" t="s">
        <v>437</v>
      </c>
      <c r="B1933" t="s">
        <v>1366</v>
      </c>
      <c r="C1933" t="s">
        <v>1367</v>
      </c>
      <c r="D1933" s="15">
        <v>1900</v>
      </c>
      <c r="E1933" s="121">
        <v>1</v>
      </c>
      <c r="F1933" t="s">
        <v>439</v>
      </c>
      <c r="G1933" s="121">
        <v>182</v>
      </c>
      <c r="H1933" t="s">
        <v>387</v>
      </c>
      <c r="I1933" t="s">
        <v>489</v>
      </c>
      <c r="J1933" t="s">
        <v>26</v>
      </c>
      <c r="K1933" t="s">
        <v>26</v>
      </c>
      <c r="L1933" s="758" t="s">
        <v>204</v>
      </c>
      <c r="M1933" t="s">
        <v>26</v>
      </c>
      <c r="N1933" s="681">
        <f t="shared" ca="1" si="128"/>
        <v>0</v>
      </c>
      <c r="O1933" s="681">
        <f t="shared" ca="1" si="128"/>
        <v>0</v>
      </c>
      <c r="P1933" s="681">
        <f t="shared" ca="1" si="128"/>
        <v>0</v>
      </c>
      <c r="Q1933" s="681">
        <f t="shared" ca="1" si="128"/>
        <v>0</v>
      </c>
      <c r="R1933" s="681">
        <f t="shared" ca="1" si="128"/>
        <v>0</v>
      </c>
      <c r="S1933" t="str">
        <f t="shared" si="129"/>
        <v>ASR_Financial_Report_SHP21Final</v>
      </c>
      <c r="T1933" s="960">
        <f t="shared" si="130"/>
        <v>44658</v>
      </c>
      <c r="U1933" t="str">
        <f t="shared" si="131"/>
        <v>Unaudited</v>
      </c>
    </row>
    <row r="1934" spans="1:21" x14ac:dyDescent="0.25">
      <c r="A1934" t="s">
        <v>437</v>
      </c>
      <c r="B1934" t="s">
        <v>1366</v>
      </c>
      <c r="C1934" t="s">
        <v>1367</v>
      </c>
      <c r="D1934" s="15">
        <v>1900</v>
      </c>
      <c r="E1934" s="121">
        <v>1</v>
      </c>
      <c r="F1934" t="s">
        <v>440</v>
      </c>
      <c r="G1934" s="121">
        <v>274</v>
      </c>
      <c r="H1934" t="s">
        <v>387</v>
      </c>
      <c r="I1934" t="s">
        <v>432</v>
      </c>
      <c r="J1934" t="s">
        <v>432</v>
      </c>
      <c r="K1934" t="s">
        <v>432</v>
      </c>
      <c r="M1934" t="s">
        <v>432</v>
      </c>
      <c r="N1934" s="681">
        <f t="shared" ca="1" si="128"/>
        <v>0</v>
      </c>
      <c r="O1934" s="681">
        <f t="shared" ca="1" si="128"/>
        <v>0</v>
      </c>
      <c r="P1934" s="681">
        <f t="shared" ca="1" si="128"/>
        <v>0</v>
      </c>
      <c r="Q1934" s="681">
        <f t="shared" ca="1" si="128"/>
        <v>0</v>
      </c>
      <c r="R1934" s="681">
        <f t="shared" ca="1" si="128"/>
        <v>0</v>
      </c>
      <c r="S1934" t="str">
        <f t="shared" si="129"/>
        <v>ASR_Financial_Report_SHP21Final</v>
      </c>
      <c r="T1934" s="960">
        <f t="shared" si="130"/>
        <v>44658</v>
      </c>
      <c r="U1934" t="str">
        <f t="shared" si="131"/>
        <v>Unaudited</v>
      </c>
    </row>
    <row r="1935" spans="1:21" x14ac:dyDescent="0.25">
      <c r="A1935" t="s">
        <v>437</v>
      </c>
      <c r="B1935" t="s">
        <v>1366</v>
      </c>
      <c r="C1935" t="s">
        <v>1367</v>
      </c>
      <c r="D1935" s="15">
        <v>1900</v>
      </c>
      <c r="E1935" s="121">
        <v>1</v>
      </c>
      <c r="F1935" t="s">
        <v>440</v>
      </c>
      <c r="G1935" s="121">
        <v>274</v>
      </c>
      <c r="H1935" t="s">
        <v>387</v>
      </c>
      <c r="I1935" t="s">
        <v>487</v>
      </c>
      <c r="J1935" t="s">
        <v>12</v>
      </c>
      <c r="K1935" t="s">
        <v>12</v>
      </c>
      <c r="L1935" s="758">
        <v>1.1000000000000001</v>
      </c>
      <c r="M1935" t="s">
        <v>12</v>
      </c>
      <c r="N1935" s="681">
        <f t="shared" ca="1" si="128"/>
        <v>0</v>
      </c>
      <c r="O1935" s="681">
        <f t="shared" ca="1" si="128"/>
        <v>0</v>
      </c>
      <c r="P1935" s="681">
        <f t="shared" ca="1" si="128"/>
        <v>0</v>
      </c>
      <c r="Q1935" s="681">
        <f t="shared" ca="1" si="128"/>
        <v>0</v>
      </c>
      <c r="R1935" s="681">
        <f t="shared" ca="1" si="128"/>
        <v>0</v>
      </c>
      <c r="S1935" t="str">
        <f t="shared" si="129"/>
        <v>ASR_Financial_Report_SHP21Final</v>
      </c>
      <c r="T1935" s="960">
        <f t="shared" si="130"/>
        <v>44658</v>
      </c>
      <c r="U1935" t="str">
        <f t="shared" si="131"/>
        <v>Unaudited</v>
      </c>
    </row>
    <row r="1936" spans="1:21" x14ac:dyDescent="0.25">
      <c r="A1936" t="s">
        <v>437</v>
      </c>
      <c r="B1936" t="s">
        <v>1366</v>
      </c>
      <c r="C1936" t="s">
        <v>1367</v>
      </c>
      <c r="D1936" s="15">
        <v>1900</v>
      </c>
      <c r="E1936" s="121">
        <v>1</v>
      </c>
      <c r="F1936" t="s">
        <v>440</v>
      </c>
      <c r="G1936" s="121">
        <v>274</v>
      </c>
      <c r="H1936" t="s">
        <v>387</v>
      </c>
      <c r="I1936" t="s">
        <v>487</v>
      </c>
      <c r="J1936" t="s">
        <v>12</v>
      </c>
      <c r="K1936" t="s">
        <v>222</v>
      </c>
      <c r="L1936" s="758">
        <v>1.2</v>
      </c>
      <c r="M1936" t="s">
        <v>222</v>
      </c>
      <c r="N1936" s="681">
        <f t="shared" ca="1" si="128"/>
        <v>0</v>
      </c>
      <c r="O1936" s="681">
        <f t="shared" ca="1" si="128"/>
        <v>0</v>
      </c>
      <c r="P1936" s="681">
        <f t="shared" ca="1" si="128"/>
        <v>0</v>
      </c>
      <c r="Q1936" s="681">
        <f t="shared" ca="1" si="128"/>
        <v>0</v>
      </c>
      <c r="R1936" s="681">
        <f t="shared" ca="1" si="128"/>
        <v>0</v>
      </c>
      <c r="S1936" t="str">
        <f t="shared" si="129"/>
        <v>ASR_Financial_Report_SHP21Final</v>
      </c>
      <c r="T1936" s="960">
        <f t="shared" si="130"/>
        <v>44658</v>
      </c>
      <c r="U1936" t="str">
        <f t="shared" si="131"/>
        <v>Unaudited</v>
      </c>
    </row>
    <row r="1937" spans="1:21" x14ac:dyDescent="0.25">
      <c r="A1937" t="s">
        <v>437</v>
      </c>
      <c r="B1937" t="s">
        <v>1366</v>
      </c>
      <c r="C1937" t="s">
        <v>1367</v>
      </c>
      <c r="D1937" s="15">
        <v>1900</v>
      </c>
      <c r="E1937" s="121">
        <v>1</v>
      </c>
      <c r="F1937" t="s">
        <v>440</v>
      </c>
      <c r="G1937" s="121">
        <v>274</v>
      </c>
      <c r="H1937" t="s">
        <v>387</v>
      </c>
      <c r="I1937" t="s">
        <v>487</v>
      </c>
      <c r="J1937" t="s">
        <v>12</v>
      </c>
      <c r="K1937" t="s">
        <v>1304</v>
      </c>
      <c r="L1937" s="758" t="s">
        <v>1300</v>
      </c>
      <c r="M1937" t="s">
        <v>1304</v>
      </c>
      <c r="N1937" s="681">
        <f t="shared" ca="1" si="128"/>
        <v>0</v>
      </c>
      <c r="O1937" s="681">
        <f t="shared" ca="1" si="128"/>
        <v>0</v>
      </c>
      <c r="P1937" s="681">
        <f t="shared" ca="1" si="128"/>
        <v>0</v>
      </c>
      <c r="Q1937" s="681">
        <f t="shared" ca="1" si="128"/>
        <v>0</v>
      </c>
      <c r="R1937" s="681">
        <f t="shared" ca="1" si="128"/>
        <v>0</v>
      </c>
      <c r="S1937" t="str">
        <f t="shared" si="129"/>
        <v>ASR_Financial_Report_SHP21Final</v>
      </c>
      <c r="T1937" s="960">
        <f t="shared" si="130"/>
        <v>44658</v>
      </c>
      <c r="U1937" t="str">
        <f t="shared" si="131"/>
        <v>Unaudited</v>
      </c>
    </row>
    <row r="1938" spans="1:21" x14ac:dyDescent="0.25">
      <c r="A1938" t="s">
        <v>437</v>
      </c>
      <c r="B1938" t="s">
        <v>1366</v>
      </c>
      <c r="C1938" t="s">
        <v>1367</v>
      </c>
      <c r="D1938" s="15">
        <v>1900</v>
      </c>
      <c r="E1938" s="121">
        <v>1</v>
      </c>
      <c r="F1938" t="s">
        <v>440</v>
      </c>
      <c r="G1938" s="121">
        <v>274</v>
      </c>
      <c r="H1938" t="s">
        <v>387</v>
      </c>
      <c r="I1938" t="s">
        <v>487</v>
      </c>
      <c r="J1938" t="s">
        <v>12</v>
      </c>
      <c r="K1938" t="s">
        <v>1306</v>
      </c>
      <c r="L1938" s="758" t="s">
        <v>1305</v>
      </c>
      <c r="M1938" t="s">
        <v>1306</v>
      </c>
      <c r="N1938" s="681">
        <f t="shared" ca="1" si="128"/>
        <v>0</v>
      </c>
      <c r="O1938" s="681">
        <f t="shared" ca="1" si="128"/>
        <v>0</v>
      </c>
      <c r="P1938" s="681">
        <f t="shared" ca="1" si="128"/>
        <v>0</v>
      </c>
      <c r="Q1938" s="681">
        <f t="shared" ca="1" si="128"/>
        <v>0</v>
      </c>
      <c r="R1938" s="681">
        <f t="shared" ca="1" si="128"/>
        <v>0</v>
      </c>
      <c r="S1938" t="str">
        <f t="shared" si="129"/>
        <v>ASR_Financial_Report_SHP21Final</v>
      </c>
      <c r="T1938" s="960">
        <f t="shared" si="130"/>
        <v>44658</v>
      </c>
      <c r="U1938" t="str">
        <f t="shared" si="131"/>
        <v>Unaudited</v>
      </c>
    </row>
    <row r="1939" spans="1:21" x14ac:dyDescent="0.25">
      <c r="A1939" t="s">
        <v>437</v>
      </c>
      <c r="B1939" t="s">
        <v>1366</v>
      </c>
      <c r="C1939" t="s">
        <v>1367</v>
      </c>
      <c r="D1939" s="15">
        <v>1900</v>
      </c>
      <c r="E1939" s="121">
        <v>1</v>
      </c>
      <c r="F1939" t="s">
        <v>440</v>
      </c>
      <c r="G1939" s="121">
        <v>274</v>
      </c>
      <c r="H1939" t="s">
        <v>387</v>
      </c>
      <c r="I1939" t="s">
        <v>487</v>
      </c>
      <c r="J1939" t="s">
        <v>13</v>
      </c>
      <c r="K1939" t="s">
        <v>13</v>
      </c>
      <c r="L1939" s="758" t="s">
        <v>63</v>
      </c>
      <c r="M1939" t="s">
        <v>13</v>
      </c>
      <c r="N1939" s="681">
        <f t="shared" ca="1" si="128"/>
        <v>0</v>
      </c>
      <c r="O1939" s="681">
        <f t="shared" ca="1" si="128"/>
        <v>0</v>
      </c>
      <c r="P1939" s="681">
        <f t="shared" ca="1" si="128"/>
        <v>0</v>
      </c>
      <c r="Q1939" s="681">
        <f t="shared" ca="1" si="128"/>
        <v>0</v>
      </c>
      <c r="R1939" s="681">
        <f t="shared" ca="1" si="128"/>
        <v>0</v>
      </c>
      <c r="S1939" t="str">
        <f t="shared" si="129"/>
        <v>ASR_Financial_Report_SHP21Final</v>
      </c>
      <c r="T1939" s="960">
        <f t="shared" si="130"/>
        <v>44658</v>
      </c>
      <c r="U1939" t="str">
        <f t="shared" si="131"/>
        <v>Unaudited</v>
      </c>
    </row>
    <row r="1940" spans="1:21" x14ac:dyDescent="0.25">
      <c r="A1940" t="s">
        <v>437</v>
      </c>
      <c r="B1940" t="s">
        <v>1366</v>
      </c>
      <c r="C1940" t="s">
        <v>1367</v>
      </c>
      <c r="D1940" s="15">
        <v>1900</v>
      </c>
      <c r="E1940" s="121">
        <v>1</v>
      </c>
      <c r="F1940" t="s">
        <v>440</v>
      </c>
      <c r="G1940" s="121">
        <v>274</v>
      </c>
      <c r="H1940" t="s">
        <v>387</v>
      </c>
      <c r="I1940" t="s">
        <v>488</v>
      </c>
      <c r="J1940" t="s">
        <v>433</v>
      </c>
      <c r="K1940" t="s">
        <v>777</v>
      </c>
      <c r="L1940" s="758">
        <v>2.1</v>
      </c>
      <c r="M1940" t="s">
        <v>712</v>
      </c>
      <c r="N1940" s="681">
        <f t="shared" ca="1" si="128"/>
        <v>0</v>
      </c>
      <c r="O1940" s="681">
        <f t="shared" ca="1" si="128"/>
        <v>0</v>
      </c>
      <c r="P1940" s="681">
        <f t="shared" ca="1" si="128"/>
        <v>0</v>
      </c>
      <c r="Q1940" s="681">
        <f t="shared" ca="1" si="128"/>
        <v>0</v>
      </c>
      <c r="R1940" s="681">
        <f t="shared" ca="1" si="128"/>
        <v>0</v>
      </c>
      <c r="S1940" t="str">
        <f t="shared" si="129"/>
        <v>ASR_Financial_Report_SHP21Final</v>
      </c>
      <c r="T1940" s="960">
        <f t="shared" si="130"/>
        <v>44658</v>
      </c>
      <c r="U1940" t="str">
        <f t="shared" si="131"/>
        <v>Unaudited</v>
      </c>
    </row>
    <row r="1941" spans="1:21" x14ac:dyDescent="0.25">
      <c r="A1941" t="s">
        <v>437</v>
      </c>
      <c r="B1941" t="s">
        <v>1366</v>
      </c>
      <c r="C1941" t="s">
        <v>1367</v>
      </c>
      <c r="D1941" s="15">
        <v>1900</v>
      </c>
      <c r="E1941" s="121">
        <v>1</v>
      </c>
      <c r="F1941" t="s">
        <v>440</v>
      </c>
      <c r="G1941" s="121">
        <v>274</v>
      </c>
      <c r="H1941" t="s">
        <v>387</v>
      </c>
      <c r="I1941" t="s">
        <v>488</v>
      </c>
      <c r="J1941" t="s">
        <v>433</v>
      </c>
      <c r="K1941" t="s">
        <v>777</v>
      </c>
      <c r="L1941" s="758">
        <v>2.2000000000000002</v>
      </c>
      <c r="M1941" t="s">
        <v>713</v>
      </c>
      <c r="N1941" s="681">
        <f t="shared" ca="1" si="128"/>
        <v>0</v>
      </c>
      <c r="O1941" s="681">
        <f t="shared" ca="1" si="128"/>
        <v>0</v>
      </c>
      <c r="P1941" s="681">
        <f t="shared" ca="1" si="128"/>
        <v>0</v>
      </c>
      <c r="Q1941" s="681">
        <f t="shared" ca="1" si="128"/>
        <v>0</v>
      </c>
      <c r="R1941" s="681">
        <f t="shared" ca="1" si="128"/>
        <v>0</v>
      </c>
      <c r="S1941" t="str">
        <f t="shared" si="129"/>
        <v>ASR_Financial_Report_SHP21Final</v>
      </c>
      <c r="T1941" s="960">
        <f t="shared" si="130"/>
        <v>44658</v>
      </c>
      <c r="U1941" t="str">
        <f t="shared" si="131"/>
        <v>Unaudited</v>
      </c>
    </row>
    <row r="1942" spans="1:21" x14ac:dyDescent="0.25">
      <c r="A1942" t="s">
        <v>437</v>
      </c>
      <c r="B1942" t="s">
        <v>1366</v>
      </c>
      <c r="C1942" t="s">
        <v>1367</v>
      </c>
      <c r="D1942" s="15">
        <v>1900</v>
      </c>
      <c r="E1942" s="121">
        <v>1</v>
      </c>
      <c r="F1942" t="s">
        <v>440</v>
      </c>
      <c r="G1942" s="121">
        <v>274</v>
      </c>
      <c r="H1942" t="s">
        <v>387</v>
      </c>
      <c r="I1942" t="s">
        <v>488</v>
      </c>
      <c r="J1942" t="s">
        <v>433</v>
      </c>
      <c r="K1942" t="s">
        <v>777</v>
      </c>
      <c r="L1942" s="758">
        <v>2.2999999999999998</v>
      </c>
      <c r="M1942" t="s">
        <v>714</v>
      </c>
      <c r="N1942" s="681">
        <f t="shared" ca="1" si="128"/>
        <v>0</v>
      </c>
      <c r="O1942" s="681">
        <f t="shared" ca="1" si="128"/>
        <v>0</v>
      </c>
      <c r="P1942" s="681">
        <f t="shared" ca="1" si="128"/>
        <v>0</v>
      </c>
      <c r="Q1942" s="681">
        <f t="shared" ca="1" si="128"/>
        <v>0</v>
      </c>
      <c r="R1942" s="681">
        <f t="shared" ca="1" si="128"/>
        <v>0</v>
      </c>
      <c r="S1942" t="str">
        <f t="shared" si="129"/>
        <v>ASR_Financial_Report_SHP21Final</v>
      </c>
      <c r="T1942" s="960">
        <f t="shared" si="130"/>
        <v>44658</v>
      </c>
      <c r="U1942" t="str">
        <f t="shared" si="131"/>
        <v>Unaudited</v>
      </c>
    </row>
    <row r="1943" spans="1:21" x14ac:dyDescent="0.25">
      <c r="A1943" t="s">
        <v>437</v>
      </c>
      <c r="B1943" t="s">
        <v>1366</v>
      </c>
      <c r="C1943" t="s">
        <v>1367</v>
      </c>
      <c r="D1943" s="15">
        <v>1900</v>
      </c>
      <c r="E1943" s="121">
        <v>1</v>
      </c>
      <c r="F1943" t="s">
        <v>440</v>
      </c>
      <c r="G1943" s="121">
        <v>274</v>
      </c>
      <c r="H1943" t="s">
        <v>387</v>
      </c>
      <c r="I1943" t="s">
        <v>488</v>
      </c>
      <c r="J1943" t="s">
        <v>433</v>
      </c>
      <c r="K1943" t="s">
        <v>777</v>
      </c>
      <c r="L1943" s="758">
        <v>2.4</v>
      </c>
      <c r="M1943" t="s">
        <v>715</v>
      </c>
      <c r="N1943" s="681">
        <f t="shared" ca="1" si="128"/>
        <v>0</v>
      </c>
      <c r="O1943" s="681">
        <f t="shared" ca="1" si="128"/>
        <v>0</v>
      </c>
      <c r="P1943" s="681">
        <f t="shared" ca="1" si="128"/>
        <v>0</v>
      </c>
      <c r="Q1943" s="681">
        <f t="shared" ca="1" si="128"/>
        <v>0</v>
      </c>
      <c r="R1943" s="681">
        <f t="shared" ca="1" si="128"/>
        <v>0</v>
      </c>
      <c r="S1943" t="str">
        <f t="shared" si="129"/>
        <v>ASR_Financial_Report_SHP21Final</v>
      </c>
      <c r="T1943" s="960">
        <f t="shared" si="130"/>
        <v>44658</v>
      </c>
      <c r="U1943" t="str">
        <f t="shared" si="131"/>
        <v>Unaudited</v>
      </c>
    </row>
    <row r="1944" spans="1:21" x14ac:dyDescent="0.25">
      <c r="A1944" t="s">
        <v>437</v>
      </c>
      <c r="B1944" t="s">
        <v>1366</v>
      </c>
      <c r="C1944" t="s">
        <v>1367</v>
      </c>
      <c r="D1944" s="15">
        <v>1900</v>
      </c>
      <c r="E1944" s="121">
        <v>1</v>
      </c>
      <c r="F1944" t="s">
        <v>440</v>
      </c>
      <c r="G1944" s="121">
        <v>274</v>
      </c>
      <c r="H1944" t="s">
        <v>387</v>
      </c>
      <c r="I1944" t="s">
        <v>488</v>
      </c>
      <c r="J1944" t="s">
        <v>433</v>
      </c>
      <c r="K1944" t="s">
        <v>777</v>
      </c>
      <c r="L1944" s="758">
        <v>2.5</v>
      </c>
      <c r="M1944" t="s">
        <v>757</v>
      </c>
      <c r="N1944" s="681">
        <f t="shared" ca="1" si="128"/>
        <v>0</v>
      </c>
      <c r="O1944" s="681">
        <f t="shared" ca="1" si="128"/>
        <v>0</v>
      </c>
      <c r="P1944" s="681">
        <f t="shared" ca="1" si="128"/>
        <v>0</v>
      </c>
      <c r="Q1944" s="681">
        <f t="shared" ca="1" si="128"/>
        <v>0</v>
      </c>
      <c r="R1944" s="681">
        <f t="shared" ca="1" si="128"/>
        <v>0</v>
      </c>
      <c r="S1944" t="str">
        <f t="shared" si="129"/>
        <v>ASR_Financial_Report_SHP21Final</v>
      </c>
      <c r="T1944" s="960">
        <f t="shared" si="130"/>
        <v>44658</v>
      </c>
      <c r="U1944" t="str">
        <f t="shared" si="131"/>
        <v>Unaudited</v>
      </c>
    </row>
    <row r="1945" spans="1:21" x14ac:dyDescent="0.25">
      <c r="A1945" t="s">
        <v>437</v>
      </c>
      <c r="B1945" t="s">
        <v>1366</v>
      </c>
      <c r="C1945" t="s">
        <v>1367</v>
      </c>
      <c r="D1945" s="15">
        <v>1900</v>
      </c>
      <c r="E1945" s="121">
        <v>1</v>
      </c>
      <c r="F1945" t="s">
        <v>440</v>
      </c>
      <c r="G1945" s="121">
        <v>274</v>
      </c>
      <c r="H1945" t="s">
        <v>387</v>
      </c>
      <c r="I1945" t="s">
        <v>488</v>
      </c>
      <c r="J1945" t="s">
        <v>433</v>
      </c>
      <c r="K1945" t="s">
        <v>777</v>
      </c>
      <c r="L1945" s="758">
        <v>2.6</v>
      </c>
      <c r="M1945" t="s">
        <v>186</v>
      </c>
      <c r="N1945" s="681">
        <f t="shared" ca="1" si="128"/>
        <v>0</v>
      </c>
      <c r="O1945" s="681">
        <f t="shared" ca="1" si="128"/>
        <v>0</v>
      </c>
      <c r="P1945" s="681">
        <f t="shared" ca="1" si="128"/>
        <v>0</v>
      </c>
      <c r="Q1945" s="681">
        <f t="shared" ca="1" si="128"/>
        <v>0</v>
      </c>
      <c r="R1945" s="681">
        <f t="shared" ca="1" si="128"/>
        <v>0</v>
      </c>
      <c r="S1945" t="str">
        <f t="shared" si="129"/>
        <v>ASR_Financial_Report_SHP21Final</v>
      </c>
      <c r="T1945" s="960">
        <f t="shared" si="130"/>
        <v>44658</v>
      </c>
      <c r="U1945" t="str">
        <f t="shared" si="131"/>
        <v>Unaudited</v>
      </c>
    </row>
    <row r="1946" spans="1:21" x14ac:dyDescent="0.25">
      <c r="A1946" t="s">
        <v>437</v>
      </c>
      <c r="B1946" t="s">
        <v>1366</v>
      </c>
      <c r="C1946" t="s">
        <v>1367</v>
      </c>
      <c r="D1946" s="15">
        <v>1900</v>
      </c>
      <c r="E1946" s="121">
        <v>1</v>
      </c>
      <c r="F1946" t="s">
        <v>440</v>
      </c>
      <c r="G1946" s="121">
        <v>274</v>
      </c>
      <c r="H1946" t="s">
        <v>387</v>
      </c>
      <c r="I1946" t="s">
        <v>488</v>
      </c>
      <c r="J1946" t="s">
        <v>433</v>
      </c>
      <c r="K1946" t="s">
        <v>777</v>
      </c>
      <c r="L1946" s="758">
        <v>2.7</v>
      </c>
      <c r="M1946" t="s">
        <v>778</v>
      </c>
      <c r="N1946" s="681">
        <f t="shared" ca="1" si="128"/>
        <v>0</v>
      </c>
      <c r="O1946" s="681">
        <f t="shared" ca="1" si="128"/>
        <v>0</v>
      </c>
      <c r="P1946" s="681">
        <f t="shared" ca="1" si="128"/>
        <v>0</v>
      </c>
      <c r="Q1946" s="681">
        <f t="shared" ca="1" si="128"/>
        <v>0</v>
      </c>
      <c r="R1946" s="681">
        <f t="shared" ca="1" si="128"/>
        <v>0</v>
      </c>
      <c r="S1946" t="str">
        <f t="shared" si="129"/>
        <v>ASR_Financial_Report_SHP21Final</v>
      </c>
      <c r="T1946" s="960">
        <f t="shared" si="130"/>
        <v>44658</v>
      </c>
      <c r="U1946" t="str">
        <f t="shared" si="131"/>
        <v>Unaudited</v>
      </c>
    </row>
    <row r="1947" spans="1:21" x14ac:dyDescent="0.25">
      <c r="A1947" t="s">
        <v>437</v>
      </c>
      <c r="B1947" t="s">
        <v>1366</v>
      </c>
      <c r="C1947" t="s">
        <v>1367</v>
      </c>
      <c r="D1947" s="15">
        <v>1900</v>
      </c>
      <c r="E1947" s="121">
        <v>1</v>
      </c>
      <c r="F1947" t="s">
        <v>440</v>
      </c>
      <c r="G1947" s="121">
        <v>274</v>
      </c>
      <c r="H1947" t="s">
        <v>387</v>
      </c>
      <c r="I1947" t="s">
        <v>488</v>
      </c>
      <c r="J1947" t="s">
        <v>433</v>
      </c>
      <c r="K1947" t="s">
        <v>777</v>
      </c>
      <c r="L1947" s="758">
        <v>2.8</v>
      </c>
      <c r="M1947" t="s">
        <v>779</v>
      </c>
      <c r="N1947" s="681">
        <f t="shared" ca="1" si="128"/>
        <v>0</v>
      </c>
      <c r="O1947" s="681">
        <f t="shared" ca="1" si="128"/>
        <v>0</v>
      </c>
      <c r="P1947" s="681">
        <f t="shared" ca="1" si="128"/>
        <v>0</v>
      </c>
      <c r="Q1947" s="681">
        <f t="shared" ca="1" si="128"/>
        <v>0</v>
      </c>
      <c r="R1947" s="681">
        <f t="shared" ca="1" si="128"/>
        <v>0</v>
      </c>
      <c r="S1947" t="str">
        <f t="shared" si="129"/>
        <v>ASR_Financial_Report_SHP21Final</v>
      </c>
      <c r="T1947" s="960">
        <f t="shared" si="130"/>
        <v>44658</v>
      </c>
      <c r="U1947" t="str">
        <f t="shared" si="131"/>
        <v>Unaudited</v>
      </c>
    </row>
    <row r="1948" spans="1:21" x14ac:dyDescent="0.25">
      <c r="A1948" t="s">
        <v>437</v>
      </c>
      <c r="B1948" t="s">
        <v>1366</v>
      </c>
      <c r="C1948" t="s">
        <v>1367</v>
      </c>
      <c r="D1948" s="15">
        <v>1900</v>
      </c>
      <c r="E1948" s="121">
        <v>1</v>
      </c>
      <c r="F1948" t="s">
        <v>440</v>
      </c>
      <c r="G1948" s="121">
        <v>274</v>
      </c>
      <c r="H1948" t="s">
        <v>387</v>
      </c>
      <c r="I1948" t="s">
        <v>488</v>
      </c>
      <c r="J1948" t="s">
        <v>433</v>
      </c>
      <c r="K1948" t="s">
        <v>777</v>
      </c>
      <c r="L1948" s="758">
        <v>2.9</v>
      </c>
      <c r="M1948" t="s">
        <v>760</v>
      </c>
      <c r="N1948" s="681">
        <f t="shared" ca="1" si="128"/>
        <v>0</v>
      </c>
      <c r="O1948" s="681">
        <f t="shared" ca="1" si="128"/>
        <v>0</v>
      </c>
      <c r="P1948" s="681">
        <f t="shared" ca="1" si="128"/>
        <v>0</v>
      </c>
      <c r="Q1948" s="681">
        <f t="shared" ca="1" si="128"/>
        <v>0</v>
      </c>
      <c r="R1948" s="681">
        <f t="shared" ca="1" si="128"/>
        <v>0</v>
      </c>
      <c r="S1948" t="str">
        <f t="shared" si="129"/>
        <v>ASR_Financial_Report_SHP21Final</v>
      </c>
      <c r="T1948" s="960">
        <f t="shared" si="130"/>
        <v>44658</v>
      </c>
      <c r="U1948" t="str">
        <f t="shared" si="131"/>
        <v>Unaudited</v>
      </c>
    </row>
    <row r="1949" spans="1:21" x14ac:dyDescent="0.25">
      <c r="A1949" t="s">
        <v>437</v>
      </c>
      <c r="B1949" t="s">
        <v>1366</v>
      </c>
      <c r="C1949" t="s">
        <v>1367</v>
      </c>
      <c r="D1949" s="15">
        <v>1900</v>
      </c>
      <c r="E1949" s="121">
        <v>1</v>
      </c>
      <c r="F1949" t="s">
        <v>440</v>
      </c>
      <c r="G1949" s="121">
        <v>274</v>
      </c>
      <c r="H1949" t="s">
        <v>387</v>
      </c>
      <c r="I1949" t="s">
        <v>488</v>
      </c>
      <c r="J1949" t="s">
        <v>433</v>
      </c>
      <c r="K1949" t="s">
        <v>223</v>
      </c>
      <c r="L1949" s="758">
        <v>2.11</v>
      </c>
      <c r="M1949" t="s">
        <v>228</v>
      </c>
      <c r="N1949" s="681">
        <f t="shared" ca="1" si="128"/>
        <v>0</v>
      </c>
      <c r="O1949" s="681">
        <f t="shared" ca="1" si="128"/>
        <v>0</v>
      </c>
      <c r="P1949" s="681">
        <f t="shared" ca="1" si="128"/>
        <v>0</v>
      </c>
      <c r="Q1949" s="681">
        <f t="shared" ca="1" si="128"/>
        <v>0</v>
      </c>
      <c r="R1949" s="681">
        <f t="shared" ca="1" si="128"/>
        <v>0</v>
      </c>
      <c r="S1949" t="str">
        <f t="shared" si="129"/>
        <v>ASR_Financial_Report_SHP21Final</v>
      </c>
      <c r="T1949" s="960">
        <f t="shared" si="130"/>
        <v>44658</v>
      </c>
      <c r="U1949" t="str">
        <f t="shared" si="131"/>
        <v>Unaudited</v>
      </c>
    </row>
    <row r="1950" spans="1:21" x14ac:dyDescent="0.25">
      <c r="A1950" t="s">
        <v>437</v>
      </c>
      <c r="B1950" t="s">
        <v>1366</v>
      </c>
      <c r="C1950" t="s">
        <v>1367</v>
      </c>
      <c r="D1950" s="15">
        <v>1900</v>
      </c>
      <c r="E1950" s="121">
        <v>1</v>
      </c>
      <c r="F1950" t="s">
        <v>440</v>
      </c>
      <c r="G1950" s="121">
        <v>274</v>
      </c>
      <c r="H1950" t="s">
        <v>387</v>
      </c>
      <c r="I1950" t="s">
        <v>488</v>
      </c>
      <c r="J1950" t="s">
        <v>433</v>
      </c>
      <c r="K1950" t="s">
        <v>223</v>
      </c>
      <c r="L1950" s="758">
        <v>2.12</v>
      </c>
      <c r="M1950" t="s">
        <v>552</v>
      </c>
      <c r="N1950" s="681">
        <f t="shared" ca="1" si="128"/>
        <v>0</v>
      </c>
      <c r="O1950" s="681">
        <f t="shared" ca="1" si="128"/>
        <v>0</v>
      </c>
      <c r="P1950" s="681">
        <f t="shared" ca="1" si="128"/>
        <v>0</v>
      </c>
      <c r="Q1950" s="681">
        <f t="shared" ca="1" si="128"/>
        <v>0</v>
      </c>
      <c r="R1950" s="681">
        <f t="shared" ca="1" si="128"/>
        <v>0</v>
      </c>
      <c r="S1950" t="str">
        <f t="shared" si="129"/>
        <v>ASR_Financial_Report_SHP21Final</v>
      </c>
      <c r="T1950" s="960">
        <f t="shared" si="130"/>
        <v>44658</v>
      </c>
      <c r="U1950" t="str">
        <f t="shared" si="131"/>
        <v>Unaudited</v>
      </c>
    </row>
    <row r="1951" spans="1:21" x14ac:dyDescent="0.25">
      <c r="A1951" t="s">
        <v>437</v>
      </c>
      <c r="B1951" t="s">
        <v>1366</v>
      </c>
      <c r="C1951" t="s">
        <v>1367</v>
      </c>
      <c r="D1951" s="15">
        <v>1900</v>
      </c>
      <c r="E1951" s="121">
        <v>1</v>
      </c>
      <c r="F1951" t="s">
        <v>440</v>
      </c>
      <c r="G1951" s="121">
        <v>274</v>
      </c>
      <c r="H1951" t="s">
        <v>387</v>
      </c>
      <c r="I1951" t="s">
        <v>488</v>
      </c>
      <c r="J1951" t="s">
        <v>433</v>
      </c>
      <c r="K1951" t="s">
        <v>223</v>
      </c>
      <c r="L1951" s="758">
        <v>2.13</v>
      </c>
      <c r="M1951" t="s">
        <v>229</v>
      </c>
      <c r="N1951" s="681">
        <f t="shared" ca="1" si="128"/>
        <v>0</v>
      </c>
      <c r="O1951" s="681">
        <f t="shared" ca="1" si="128"/>
        <v>0</v>
      </c>
      <c r="P1951" s="681">
        <f t="shared" ca="1" si="128"/>
        <v>0</v>
      </c>
      <c r="Q1951" s="681">
        <f t="shared" ca="1" si="128"/>
        <v>0</v>
      </c>
      <c r="R1951" s="681">
        <f t="shared" ca="1" si="128"/>
        <v>0</v>
      </c>
      <c r="S1951" t="str">
        <f t="shared" si="129"/>
        <v>ASR_Financial_Report_SHP21Final</v>
      </c>
      <c r="T1951" s="960">
        <f t="shared" si="130"/>
        <v>44658</v>
      </c>
      <c r="U1951" t="str">
        <f t="shared" si="131"/>
        <v>Unaudited</v>
      </c>
    </row>
    <row r="1952" spans="1:21" x14ac:dyDescent="0.25">
      <c r="A1952" t="s">
        <v>437</v>
      </c>
      <c r="B1952" t="s">
        <v>1366</v>
      </c>
      <c r="C1952" t="s">
        <v>1367</v>
      </c>
      <c r="D1952" s="15">
        <v>1900</v>
      </c>
      <c r="E1952" s="121">
        <v>1</v>
      </c>
      <c r="F1952" t="s">
        <v>440</v>
      </c>
      <c r="G1952" s="121">
        <v>274</v>
      </c>
      <c r="H1952" t="s">
        <v>387</v>
      </c>
      <c r="I1952" t="s">
        <v>488</v>
      </c>
      <c r="J1952" t="s">
        <v>433</v>
      </c>
      <c r="K1952" t="s">
        <v>223</v>
      </c>
      <c r="L1952" s="758">
        <v>2.14</v>
      </c>
      <c r="M1952" t="s">
        <v>556</v>
      </c>
      <c r="N1952" s="681">
        <f t="shared" ca="1" si="128"/>
        <v>0</v>
      </c>
      <c r="O1952" s="681">
        <f t="shared" ca="1" si="128"/>
        <v>0</v>
      </c>
      <c r="P1952" s="681">
        <f t="shared" ca="1" si="128"/>
        <v>0</v>
      </c>
      <c r="Q1952" s="681">
        <f t="shared" ca="1" si="128"/>
        <v>0</v>
      </c>
      <c r="R1952" s="681">
        <f t="shared" ca="1" si="128"/>
        <v>0</v>
      </c>
      <c r="S1952" t="str">
        <f t="shared" si="129"/>
        <v>ASR_Financial_Report_SHP21Final</v>
      </c>
      <c r="T1952" s="960">
        <f t="shared" si="130"/>
        <v>44658</v>
      </c>
      <c r="U1952" t="str">
        <f t="shared" si="131"/>
        <v>Unaudited</v>
      </c>
    </row>
    <row r="1953" spans="1:21" x14ac:dyDescent="0.25">
      <c r="A1953" t="s">
        <v>437</v>
      </c>
      <c r="B1953" t="s">
        <v>1366</v>
      </c>
      <c r="C1953" t="s">
        <v>1367</v>
      </c>
      <c r="D1953" s="15">
        <v>1900</v>
      </c>
      <c r="E1953" s="121">
        <v>1</v>
      </c>
      <c r="F1953" t="s">
        <v>440</v>
      </c>
      <c r="G1953" s="121">
        <v>274</v>
      </c>
      <c r="H1953" t="s">
        <v>387</v>
      </c>
      <c r="I1953" t="s">
        <v>488</v>
      </c>
      <c r="J1953" t="s">
        <v>433</v>
      </c>
      <c r="K1953" t="s">
        <v>223</v>
      </c>
      <c r="L1953" s="758">
        <v>2.15</v>
      </c>
      <c r="M1953" t="s">
        <v>20</v>
      </c>
      <c r="N1953" s="681">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681">
        <f t="shared" ca="1" si="132"/>
        <v>0</v>
      </c>
      <c r="P1953" s="681">
        <f t="shared" ca="1" si="132"/>
        <v>0</v>
      </c>
      <c r="Q1953" s="681">
        <f t="shared" ca="1" si="132"/>
        <v>0</v>
      </c>
      <c r="R1953" s="681">
        <f t="shared" ca="1" si="132"/>
        <v>0</v>
      </c>
      <c r="S1953" t="str">
        <f t="shared" si="129"/>
        <v>ASR_Financial_Report_SHP21Final</v>
      </c>
      <c r="T1953" s="960">
        <f t="shared" si="130"/>
        <v>44658</v>
      </c>
      <c r="U1953" t="str">
        <f t="shared" si="131"/>
        <v>Unaudited</v>
      </c>
    </row>
    <row r="1954" spans="1:21" x14ac:dyDescent="0.25">
      <c r="A1954" t="s">
        <v>437</v>
      </c>
      <c r="B1954" t="s">
        <v>1366</v>
      </c>
      <c r="C1954" t="s">
        <v>1367</v>
      </c>
      <c r="D1954" s="15">
        <v>1900</v>
      </c>
      <c r="E1954" s="121">
        <v>1</v>
      </c>
      <c r="F1954" t="s">
        <v>440</v>
      </c>
      <c r="G1954" s="121">
        <v>274</v>
      </c>
      <c r="H1954" t="s">
        <v>387</v>
      </c>
      <c r="I1954" t="s">
        <v>488</v>
      </c>
      <c r="J1954" t="s">
        <v>433</v>
      </c>
      <c r="K1954" t="s">
        <v>223</v>
      </c>
      <c r="L1954" s="758">
        <v>2.16</v>
      </c>
      <c r="M1954" t="s">
        <v>780</v>
      </c>
      <c r="N1954" s="681">
        <f t="shared" ca="1" si="132"/>
        <v>0</v>
      </c>
      <c r="O1954" s="681">
        <f t="shared" ca="1" si="132"/>
        <v>0</v>
      </c>
      <c r="P1954" s="681">
        <f t="shared" ca="1" si="132"/>
        <v>0</v>
      </c>
      <c r="Q1954" s="681">
        <f t="shared" ca="1" si="132"/>
        <v>0</v>
      </c>
      <c r="R1954" s="681">
        <f t="shared" ca="1" si="132"/>
        <v>0</v>
      </c>
      <c r="S1954" t="str">
        <f t="shared" si="129"/>
        <v>ASR_Financial_Report_SHP21Final</v>
      </c>
      <c r="T1954" s="960">
        <f t="shared" si="130"/>
        <v>44658</v>
      </c>
      <c r="U1954" t="str">
        <f t="shared" si="131"/>
        <v>Unaudited</v>
      </c>
    </row>
    <row r="1955" spans="1:21" x14ac:dyDescent="0.25">
      <c r="A1955" t="s">
        <v>437</v>
      </c>
      <c r="B1955" t="s">
        <v>1366</v>
      </c>
      <c r="C1955" t="s">
        <v>1367</v>
      </c>
      <c r="D1955" s="15">
        <v>1900</v>
      </c>
      <c r="E1955" s="121">
        <v>1</v>
      </c>
      <c r="F1955" t="s">
        <v>440</v>
      </c>
      <c r="G1955" s="121">
        <v>274</v>
      </c>
      <c r="H1955" t="s">
        <v>387</v>
      </c>
      <c r="I1955" t="s">
        <v>488</v>
      </c>
      <c r="J1955" t="s">
        <v>433</v>
      </c>
      <c r="K1955" t="s">
        <v>223</v>
      </c>
      <c r="L1955" s="758">
        <v>2.17</v>
      </c>
      <c r="M1955" t="s">
        <v>1033</v>
      </c>
      <c r="N1955" s="681">
        <f t="shared" ca="1" si="132"/>
        <v>0</v>
      </c>
      <c r="O1955" s="681">
        <f t="shared" ca="1" si="132"/>
        <v>0</v>
      </c>
      <c r="P1955" s="681">
        <f t="shared" ca="1" si="132"/>
        <v>0</v>
      </c>
      <c r="Q1955" s="681">
        <f t="shared" ca="1" si="132"/>
        <v>0</v>
      </c>
      <c r="R1955" s="681">
        <f t="shared" ca="1" si="132"/>
        <v>0</v>
      </c>
      <c r="S1955" t="str">
        <f t="shared" si="129"/>
        <v>ASR_Financial_Report_SHP21Final</v>
      </c>
      <c r="T1955" s="960">
        <f t="shared" si="130"/>
        <v>44658</v>
      </c>
      <c r="U1955" t="str">
        <f t="shared" si="131"/>
        <v>Unaudited</v>
      </c>
    </row>
    <row r="1956" spans="1:21" x14ac:dyDescent="0.25">
      <c r="A1956" t="s">
        <v>437</v>
      </c>
      <c r="B1956" t="s">
        <v>1366</v>
      </c>
      <c r="C1956" t="s">
        <v>1367</v>
      </c>
      <c r="D1956" s="15">
        <v>1900</v>
      </c>
      <c r="E1956" s="121">
        <v>1</v>
      </c>
      <c r="F1956" t="s">
        <v>440</v>
      </c>
      <c r="G1956" s="121">
        <v>274</v>
      </c>
      <c r="H1956" t="s">
        <v>387</v>
      </c>
      <c r="I1956" t="s">
        <v>488</v>
      </c>
      <c r="J1956" t="s">
        <v>433</v>
      </c>
      <c r="K1956" t="s">
        <v>223</v>
      </c>
      <c r="L1956" s="758">
        <v>2.1800000000000002</v>
      </c>
      <c r="M1956" t="s">
        <v>648</v>
      </c>
      <c r="N1956" s="681">
        <f t="shared" ca="1" si="132"/>
        <v>0</v>
      </c>
      <c r="O1956" s="681">
        <f t="shared" ca="1" si="132"/>
        <v>0</v>
      </c>
      <c r="P1956" s="681">
        <f t="shared" ca="1" si="132"/>
        <v>0</v>
      </c>
      <c r="Q1956" s="681">
        <f t="shared" ca="1" si="132"/>
        <v>0</v>
      </c>
      <c r="R1956" s="681">
        <f t="shared" ca="1" si="132"/>
        <v>0</v>
      </c>
      <c r="S1956" t="str">
        <f t="shared" si="129"/>
        <v>ASR_Financial_Report_SHP21Final</v>
      </c>
      <c r="T1956" s="960">
        <f t="shared" si="130"/>
        <v>44658</v>
      </c>
      <c r="U1956" t="str">
        <f t="shared" si="131"/>
        <v>Unaudited</v>
      </c>
    </row>
    <row r="1957" spans="1:21" x14ac:dyDescent="0.25">
      <c r="A1957" t="s">
        <v>437</v>
      </c>
      <c r="B1957" t="s">
        <v>1366</v>
      </c>
      <c r="C1957" t="s">
        <v>1367</v>
      </c>
      <c r="D1957" s="15">
        <v>1900</v>
      </c>
      <c r="E1957" s="121">
        <v>1</v>
      </c>
      <c r="F1957" t="s">
        <v>440</v>
      </c>
      <c r="G1957" s="121">
        <v>274</v>
      </c>
      <c r="H1957" t="s">
        <v>387</v>
      </c>
      <c r="I1957" t="s">
        <v>488</v>
      </c>
      <c r="J1957" t="s">
        <v>433</v>
      </c>
      <c r="K1957" t="s">
        <v>223</v>
      </c>
      <c r="L1957" s="758">
        <v>2.19</v>
      </c>
      <c r="M1957" t="s">
        <v>218</v>
      </c>
      <c r="N1957" s="681">
        <f t="shared" ca="1" si="132"/>
        <v>0</v>
      </c>
      <c r="O1957" s="681">
        <f t="shared" ca="1" si="132"/>
        <v>0</v>
      </c>
      <c r="P1957" s="681">
        <f t="shared" ca="1" si="132"/>
        <v>0</v>
      </c>
      <c r="Q1957" s="681">
        <f t="shared" ca="1" si="132"/>
        <v>0</v>
      </c>
      <c r="R1957" s="681">
        <f t="shared" ca="1" si="132"/>
        <v>0</v>
      </c>
      <c r="S1957" t="str">
        <f t="shared" si="129"/>
        <v>ASR_Financial_Report_SHP21Final</v>
      </c>
      <c r="T1957" s="960">
        <f t="shared" si="130"/>
        <v>44658</v>
      </c>
      <c r="U1957" t="str">
        <f t="shared" si="131"/>
        <v>Unaudited</v>
      </c>
    </row>
    <row r="1958" spans="1:21" x14ac:dyDescent="0.25">
      <c r="A1958" t="s">
        <v>437</v>
      </c>
      <c r="B1958" t="s">
        <v>1366</v>
      </c>
      <c r="C1958" t="s">
        <v>1367</v>
      </c>
      <c r="D1958" s="15">
        <v>1900</v>
      </c>
      <c r="E1958" s="121">
        <v>1</v>
      </c>
      <c r="F1958" t="s">
        <v>440</v>
      </c>
      <c r="G1958" s="121">
        <v>274</v>
      </c>
      <c r="H1958" t="s">
        <v>387</v>
      </c>
      <c r="I1958" t="s">
        <v>488</v>
      </c>
      <c r="J1958" t="s">
        <v>433</v>
      </c>
      <c r="K1958" t="s">
        <v>223</v>
      </c>
      <c r="L1958" s="758" t="s">
        <v>691</v>
      </c>
      <c r="M1958" t="s">
        <v>230</v>
      </c>
      <c r="N1958" s="681">
        <f t="shared" ca="1" si="132"/>
        <v>0</v>
      </c>
      <c r="O1958" s="681">
        <f t="shared" ca="1" si="132"/>
        <v>0</v>
      </c>
      <c r="P1958" s="681">
        <f t="shared" ca="1" si="132"/>
        <v>0</v>
      </c>
      <c r="Q1958" s="681">
        <f t="shared" ca="1" si="132"/>
        <v>0</v>
      </c>
      <c r="R1958" s="681">
        <f t="shared" ca="1" si="132"/>
        <v>0</v>
      </c>
      <c r="S1958" t="str">
        <f t="shared" si="129"/>
        <v>ASR_Financial_Report_SHP21Final</v>
      </c>
      <c r="T1958" s="960">
        <f t="shared" si="130"/>
        <v>44658</v>
      </c>
      <c r="U1958" t="str">
        <f t="shared" si="131"/>
        <v>Unaudited</v>
      </c>
    </row>
    <row r="1959" spans="1:21" x14ac:dyDescent="0.25">
      <c r="A1959" t="s">
        <v>437</v>
      </c>
      <c r="B1959" t="s">
        <v>1366</v>
      </c>
      <c r="C1959" t="s">
        <v>1367</v>
      </c>
      <c r="D1959" s="15">
        <v>1900</v>
      </c>
      <c r="E1959" s="121">
        <v>1</v>
      </c>
      <c r="F1959" t="s">
        <v>440</v>
      </c>
      <c r="G1959" s="121">
        <v>274</v>
      </c>
      <c r="H1959" t="s">
        <v>387</v>
      </c>
      <c r="I1959" t="s">
        <v>488</v>
      </c>
      <c r="J1959" t="s">
        <v>433</v>
      </c>
      <c r="K1959" t="s">
        <v>223</v>
      </c>
      <c r="L1959" s="758">
        <v>2.21</v>
      </c>
      <c r="M1959" t="s">
        <v>466</v>
      </c>
      <c r="N1959" s="681">
        <f t="shared" ca="1" si="132"/>
        <v>0</v>
      </c>
      <c r="O1959" s="681">
        <f t="shared" ca="1" si="132"/>
        <v>0</v>
      </c>
      <c r="P1959" s="681">
        <f t="shared" ca="1" si="132"/>
        <v>0</v>
      </c>
      <c r="Q1959" s="681">
        <f t="shared" ca="1" si="132"/>
        <v>0</v>
      </c>
      <c r="R1959" s="681">
        <f t="shared" ca="1" si="132"/>
        <v>0</v>
      </c>
      <c r="S1959" t="str">
        <f t="shared" si="129"/>
        <v>ASR_Financial_Report_SHP21Final</v>
      </c>
      <c r="T1959" s="960">
        <f t="shared" si="130"/>
        <v>44658</v>
      </c>
      <c r="U1959" t="str">
        <f t="shared" si="131"/>
        <v>Unaudited</v>
      </c>
    </row>
    <row r="1960" spans="1:21" x14ac:dyDescent="0.25">
      <c r="A1960" t="s">
        <v>437</v>
      </c>
      <c r="B1960" t="s">
        <v>1366</v>
      </c>
      <c r="C1960" t="s">
        <v>1367</v>
      </c>
      <c r="D1960" s="15">
        <v>1900</v>
      </c>
      <c r="E1960" s="121">
        <v>1</v>
      </c>
      <c r="F1960" t="s">
        <v>440</v>
      </c>
      <c r="G1960" s="121">
        <v>274</v>
      </c>
      <c r="H1960" t="s">
        <v>387</v>
      </c>
      <c r="I1960" t="s">
        <v>488</v>
      </c>
      <c r="J1960" t="s">
        <v>433</v>
      </c>
      <c r="K1960" t="s">
        <v>6</v>
      </c>
      <c r="L1960" s="758" t="s">
        <v>70</v>
      </c>
      <c r="M1960" t="s">
        <v>188</v>
      </c>
      <c r="N1960" s="681">
        <f t="shared" ca="1" si="132"/>
        <v>0</v>
      </c>
      <c r="O1960" s="681">
        <f t="shared" ca="1" si="132"/>
        <v>0</v>
      </c>
      <c r="P1960" s="681">
        <f t="shared" ca="1" si="132"/>
        <v>0</v>
      </c>
      <c r="Q1960" s="681">
        <f t="shared" ca="1" si="132"/>
        <v>0</v>
      </c>
      <c r="R1960" s="681">
        <f t="shared" ca="1" si="132"/>
        <v>0</v>
      </c>
      <c r="S1960" t="str">
        <f t="shared" si="129"/>
        <v>ASR_Financial_Report_SHP21Final</v>
      </c>
      <c r="T1960" s="960">
        <f t="shared" si="130"/>
        <v>44658</v>
      </c>
      <c r="U1960" t="str">
        <f t="shared" si="131"/>
        <v>Unaudited</v>
      </c>
    </row>
    <row r="1961" spans="1:21" x14ac:dyDescent="0.25">
      <c r="A1961" t="s">
        <v>437</v>
      </c>
      <c r="B1961" t="s">
        <v>1366</v>
      </c>
      <c r="C1961" t="s">
        <v>1367</v>
      </c>
      <c r="D1961" s="15">
        <v>1900</v>
      </c>
      <c r="E1961" s="121">
        <v>1</v>
      </c>
      <c r="F1961" t="s">
        <v>440</v>
      </c>
      <c r="G1961" s="121">
        <v>274</v>
      </c>
      <c r="H1961" t="s">
        <v>387</v>
      </c>
      <c r="I1961" t="s">
        <v>488</v>
      </c>
      <c r="J1961" t="s">
        <v>433</v>
      </c>
      <c r="K1961" t="s">
        <v>6</v>
      </c>
      <c r="L1961" s="758" t="s">
        <v>71</v>
      </c>
      <c r="M1961" t="s">
        <v>231</v>
      </c>
      <c r="N1961" s="681">
        <f t="shared" ca="1" si="132"/>
        <v>0</v>
      </c>
      <c r="O1961" s="681">
        <f t="shared" ca="1" si="132"/>
        <v>0</v>
      </c>
      <c r="P1961" s="681">
        <f t="shared" ca="1" si="132"/>
        <v>0</v>
      </c>
      <c r="Q1961" s="681">
        <f t="shared" ca="1" si="132"/>
        <v>0</v>
      </c>
      <c r="R1961" s="681">
        <f t="shared" ca="1" si="132"/>
        <v>0</v>
      </c>
      <c r="S1961" t="str">
        <f t="shared" si="129"/>
        <v>ASR_Financial_Report_SHP21Final</v>
      </c>
      <c r="T1961" s="960">
        <f t="shared" si="130"/>
        <v>44658</v>
      </c>
      <c r="U1961" t="str">
        <f t="shared" si="131"/>
        <v>Unaudited</v>
      </c>
    </row>
    <row r="1962" spans="1:21" x14ac:dyDescent="0.25">
      <c r="A1962" t="s">
        <v>437</v>
      </c>
      <c r="B1962" t="s">
        <v>1366</v>
      </c>
      <c r="C1962" t="s">
        <v>1367</v>
      </c>
      <c r="D1962" s="15">
        <v>1900</v>
      </c>
      <c r="E1962" s="121">
        <v>1</v>
      </c>
      <c r="F1962" t="s">
        <v>440</v>
      </c>
      <c r="G1962" s="121">
        <v>274</v>
      </c>
      <c r="H1962" t="s">
        <v>387</v>
      </c>
      <c r="I1962" t="s">
        <v>488</v>
      </c>
      <c r="J1962" t="s">
        <v>433</v>
      </c>
      <c r="K1962" t="s">
        <v>6</v>
      </c>
      <c r="L1962" s="758" t="s">
        <v>72</v>
      </c>
      <c r="M1962" t="s">
        <v>164</v>
      </c>
      <c r="N1962" s="681">
        <f t="shared" ca="1" si="132"/>
        <v>0</v>
      </c>
      <c r="O1962" s="681">
        <f t="shared" ca="1" si="132"/>
        <v>0</v>
      </c>
      <c r="P1962" s="681">
        <f t="shared" ca="1" si="132"/>
        <v>0</v>
      </c>
      <c r="Q1962" s="681">
        <f t="shared" ca="1" si="132"/>
        <v>0</v>
      </c>
      <c r="R1962" s="681">
        <f t="shared" ca="1" si="132"/>
        <v>0</v>
      </c>
      <c r="S1962" t="str">
        <f t="shared" si="129"/>
        <v>ASR_Financial_Report_SHP21Final</v>
      </c>
      <c r="T1962" s="960">
        <f t="shared" si="130"/>
        <v>44658</v>
      </c>
      <c r="U1962" t="str">
        <f t="shared" si="131"/>
        <v>Unaudited</v>
      </c>
    </row>
    <row r="1963" spans="1:21" x14ac:dyDescent="0.25">
      <c r="A1963" t="s">
        <v>437</v>
      </c>
      <c r="B1963" t="s">
        <v>1366</v>
      </c>
      <c r="C1963" t="s">
        <v>1367</v>
      </c>
      <c r="D1963" s="15">
        <v>1900</v>
      </c>
      <c r="E1963" s="121">
        <v>1</v>
      </c>
      <c r="F1963" t="s">
        <v>440</v>
      </c>
      <c r="G1963" s="121">
        <v>274</v>
      </c>
      <c r="H1963" t="s">
        <v>387</v>
      </c>
      <c r="I1963" t="s">
        <v>488</v>
      </c>
      <c r="J1963" t="s">
        <v>433</v>
      </c>
      <c r="K1963" t="s">
        <v>6</v>
      </c>
      <c r="L1963" s="758">
        <v>3.4</v>
      </c>
      <c r="M1963" t="s">
        <v>461</v>
      </c>
      <c r="N1963" s="681">
        <f t="shared" ca="1" si="132"/>
        <v>0</v>
      </c>
      <c r="O1963" s="681">
        <f t="shared" ca="1" si="132"/>
        <v>0</v>
      </c>
      <c r="P1963" s="681">
        <f t="shared" ca="1" si="132"/>
        <v>0</v>
      </c>
      <c r="Q1963" s="681">
        <f t="shared" ca="1" si="132"/>
        <v>0</v>
      </c>
      <c r="R1963" s="681">
        <f t="shared" ca="1" si="132"/>
        <v>0</v>
      </c>
      <c r="S1963" t="str">
        <f t="shared" si="129"/>
        <v>ASR_Financial_Report_SHP21Final</v>
      </c>
      <c r="T1963" s="960">
        <f t="shared" si="130"/>
        <v>44658</v>
      </c>
      <c r="U1963" t="str">
        <f t="shared" si="131"/>
        <v>Unaudited</v>
      </c>
    </row>
    <row r="1964" spans="1:21" x14ac:dyDescent="0.25">
      <c r="A1964" t="s">
        <v>437</v>
      </c>
      <c r="B1964" t="s">
        <v>1366</v>
      </c>
      <c r="C1964" t="s">
        <v>1367</v>
      </c>
      <c r="D1964" s="15">
        <v>1900</v>
      </c>
      <c r="E1964" s="121">
        <v>1</v>
      </c>
      <c r="F1964" t="s">
        <v>440</v>
      </c>
      <c r="G1964" s="121">
        <v>274</v>
      </c>
      <c r="H1964" t="s">
        <v>387</v>
      </c>
      <c r="I1964" t="s">
        <v>488</v>
      </c>
      <c r="J1964" t="s">
        <v>433</v>
      </c>
      <c r="K1964" t="s">
        <v>434</v>
      </c>
      <c r="L1964" s="758">
        <v>4.5</v>
      </c>
      <c r="M1964" t="s">
        <v>32</v>
      </c>
      <c r="N1964" s="681">
        <f t="shared" ca="1" si="132"/>
        <v>0</v>
      </c>
      <c r="O1964" s="681">
        <f t="shared" ca="1" si="132"/>
        <v>0</v>
      </c>
      <c r="P1964" s="681">
        <f t="shared" ca="1" si="132"/>
        <v>0</v>
      </c>
      <c r="Q1964" s="681">
        <f t="shared" ca="1" si="132"/>
        <v>0</v>
      </c>
      <c r="R1964" s="681">
        <f t="shared" ca="1" si="132"/>
        <v>0</v>
      </c>
      <c r="S1964" t="str">
        <f t="shared" si="129"/>
        <v>ASR_Financial_Report_SHP21Final</v>
      </c>
      <c r="T1964" s="960">
        <f t="shared" si="130"/>
        <v>44658</v>
      </c>
      <c r="U1964" t="str">
        <f t="shared" si="131"/>
        <v>Unaudited</v>
      </c>
    </row>
    <row r="1965" spans="1:21" x14ac:dyDescent="0.25">
      <c r="A1965" t="s">
        <v>437</v>
      </c>
      <c r="B1965" t="s">
        <v>1366</v>
      </c>
      <c r="C1965" t="s">
        <v>1367</v>
      </c>
      <c r="D1965" s="15">
        <v>1900</v>
      </c>
      <c r="E1965" s="121">
        <v>1</v>
      </c>
      <c r="F1965" t="s">
        <v>440</v>
      </c>
      <c r="G1965" s="121">
        <v>274</v>
      </c>
      <c r="H1965" t="s">
        <v>387</v>
      </c>
      <c r="I1965" t="s">
        <v>488</v>
      </c>
      <c r="J1965" t="s">
        <v>433</v>
      </c>
      <c r="K1965" t="s">
        <v>434</v>
      </c>
      <c r="L1965" s="758" t="s">
        <v>925</v>
      </c>
      <c r="M1965" t="s">
        <v>916</v>
      </c>
      <c r="N1965" s="681">
        <f t="shared" ca="1" si="132"/>
        <v>0</v>
      </c>
      <c r="O1965" s="681">
        <f t="shared" ca="1" si="132"/>
        <v>0</v>
      </c>
      <c r="P1965" s="681">
        <f t="shared" ca="1" si="132"/>
        <v>0</v>
      </c>
      <c r="Q1965" s="681">
        <f t="shared" ca="1" si="132"/>
        <v>0</v>
      </c>
      <c r="R1965" s="681">
        <f t="shared" ca="1" si="132"/>
        <v>0</v>
      </c>
      <c r="S1965" t="str">
        <f t="shared" si="129"/>
        <v>ASR_Financial_Report_SHP21Final</v>
      </c>
      <c r="T1965" s="960">
        <f t="shared" si="130"/>
        <v>44658</v>
      </c>
      <c r="U1965" t="str">
        <f t="shared" si="131"/>
        <v>Unaudited</v>
      </c>
    </row>
    <row r="1966" spans="1:21" x14ac:dyDescent="0.25">
      <c r="A1966" t="s">
        <v>437</v>
      </c>
      <c r="B1966" t="s">
        <v>1366</v>
      </c>
      <c r="C1966" t="s">
        <v>1367</v>
      </c>
      <c r="D1966" s="15">
        <v>1900</v>
      </c>
      <c r="E1966" s="121">
        <v>1</v>
      </c>
      <c r="F1966" t="s">
        <v>440</v>
      </c>
      <c r="G1966" s="121">
        <v>274</v>
      </c>
      <c r="H1966" t="s">
        <v>387</v>
      </c>
      <c r="I1966" t="s">
        <v>488</v>
      </c>
      <c r="J1966" t="s">
        <v>433</v>
      </c>
      <c r="K1966" t="s">
        <v>434</v>
      </c>
      <c r="L1966" s="758" t="s">
        <v>193</v>
      </c>
      <c r="M1966" t="s">
        <v>40</v>
      </c>
      <c r="N1966" s="681">
        <f t="shared" ca="1" si="132"/>
        <v>0</v>
      </c>
      <c r="O1966" s="681">
        <f t="shared" ca="1" si="132"/>
        <v>0</v>
      </c>
      <c r="P1966" s="681">
        <f t="shared" ca="1" si="132"/>
        <v>0</v>
      </c>
      <c r="Q1966" s="681">
        <f t="shared" ca="1" si="132"/>
        <v>0</v>
      </c>
      <c r="R1966" s="681">
        <f t="shared" ca="1" si="132"/>
        <v>0</v>
      </c>
      <c r="S1966" t="str">
        <f t="shared" si="129"/>
        <v>ASR_Financial_Report_SHP21Final</v>
      </c>
      <c r="T1966" s="960">
        <f t="shared" si="130"/>
        <v>44658</v>
      </c>
      <c r="U1966" t="str">
        <f t="shared" si="131"/>
        <v>Unaudited</v>
      </c>
    </row>
    <row r="1967" spans="1:21" x14ac:dyDescent="0.25">
      <c r="A1967" t="s">
        <v>437</v>
      </c>
      <c r="B1967" t="s">
        <v>1366</v>
      </c>
      <c r="C1967" t="s">
        <v>1367</v>
      </c>
      <c r="D1967" s="15">
        <v>1900</v>
      </c>
      <c r="E1967" s="121">
        <v>1</v>
      </c>
      <c r="F1967" t="s">
        <v>440</v>
      </c>
      <c r="G1967" s="121">
        <v>274</v>
      </c>
      <c r="H1967" t="s">
        <v>387</v>
      </c>
      <c r="I1967" t="s">
        <v>488</v>
      </c>
      <c r="J1967" t="s">
        <v>433</v>
      </c>
      <c r="K1967" t="s">
        <v>434</v>
      </c>
      <c r="L1967" s="758" t="s">
        <v>192</v>
      </c>
      <c r="M1967" t="s">
        <v>329</v>
      </c>
      <c r="N1967" s="681">
        <f t="shared" ca="1" si="132"/>
        <v>0</v>
      </c>
      <c r="O1967" s="681">
        <f t="shared" ca="1" si="132"/>
        <v>0</v>
      </c>
      <c r="P1967" s="681">
        <f t="shared" ca="1" si="132"/>
        <v>0</v>
      </c>
      <c r="Q1967" s="681">
        <f t="shared" ca="1" si="132"/>
        <v>0</v>
      </c>
      <c r="R1967" s="681">
        <f t="shared" ca="1" si="132"/>
        <v>0</v>
      </c>
      <c r="S1967" t="str">
        <f t="shared" si="129"/>
        <v>ASR_Financial_Report_SHP21Final</v>
      </c>
      <c r="T1967" s="960">
        <f t="shared" si="130"/>
        <v>44658</v>
      </c>
      <c r="U1967" t="str">
        <f t="shared" si="131"/>
        <v>Unaudited</v>
      </c>
    </row>
    <row r="1968" spans="1:21" x14ac:dyDescent="0.25">
      <c r="A1968" t="s">
        <v>437</v>
      </c>
      <c r="B1968" t="s">
        <v>1366</v>
      </c>
      <c r="C1968" t="s">
        <v>1367</v>
      </c>
      <c r="D1968" s="15">
        <v>1900</v>
      </c>
      <c r="E1968" s="121">
        <v>1</v>
      </c>
      <c r="F1968" t="s">
        <v>440</v>
      </c>
      <c r="G1968" s="121">
        <v>274</v>
      </c>
      <c r="H1968" t="s">
        <v>387</v>
      </c>
      <c r="I1968" t="s">
        <v>488</v>
      </c>
      <c r="J1968" t="s">
        <v>450</v>
      </c>
      <c r="K1968" t="s">
        <v>435</v>
      </c>
      <c r="L1968" s="758" t="s">
        <v>79</v>
      </c>
      <c r="M1968" t="s">
        <v>27</v>
      </c>
      <c r="N1968" s="681">
        <f t="shared" ca="1" si="132"/>
        <v>0</v>
      </c>
      <c r="O1968" s="681">
        <f t="shared" ca="1" si="132"/>
        <v>0</v>
      </c>
      <c r="P1968" s="681">
        <f t="shared" ca="1" si="132"/>
        <v>0</v>
      </c>
      <c r="Q1968" s="681">
        <f t="shared" ca="1" si="132"/>
        <v>0</v>
      </c>
      <c r="R1968" s="681">
        <f t="shared" ca="1" si="132"/>
        <v>0</v>
      </c>
      <c r="S1968" t="str">
        <f t="shared" si="129"/>
        <v>ASR_Financial_Report_SHP21Final</v>
      </c>
      <c r="T1968" s="960">
        <f t="shared" si="130"/>
        <v>44658</v>
      </c>
      <c r="U1968" t="str">
        <f t="shared" si="131"/>
        <v>Unaudited</v>
      </c>
    </row>
    <row r="1969" spans="1:21" x14ac:dyDescent="0.25">
      <c r="A1969" t="s">
        <v>437</v>
      </c>
      <c r="B1969" t="s">
        <v>1366</v>
      </c>
      <c r="C1969" t="s">
        <v>1367</v>
      </c>
      <c r="D1969" s="15">
        <v>1900</v>
      </c>
      <c r="E1969" s="121">
        <v>1</v>
      </c>
      <c r="F1969" t="s">
        <v>440</v>
      </c>
      <c r="G1969" s="121">
        <v>274</v>
      </c>
      <c r="H1969" t="s">
        <v>387</v>
      </c>
      <c r="I1969" t="s">
        <v>488</v>
      </c>
      <c r="J1969" t="s">
        <v>450</v>
      </c>
      <c r="K1969" t="s">
        <v>435</v>
      </c>
      <c r="L1969" s="758" t="s">
        <v>80</v>
      </c>
      <c r="M1969" t="s">
        <v>97</v>
      </c>
      <c r="N1969" s="681">
        <f t="shared" ca="1" si="132"/>
        <v>0</v>
      </c>
      <c r="O1969" s="681">
        <f t="shared" ca="1" si="132"/>
        <v>0</v>
      </c>
      <c r="P1969" s="681">
        <f t="shared" ca="1" si="132"/>
        <v>0</v>
      </c>
      <c r="Q1969" s="681">
        <f t="shared" ca="1" si="132"/>
        <v>0</v>
      </c>
      <c r="R1969" s="681">
        <f t="shared" ca="1" si="132"/>
        <v>0</v>
      </c>
      <c r="S1969" t="str">
        <f t="shared" si="129"/>
        <v>ASR_Financial_Report_SHP21Final</v>
      </c>
      <c r="T1969" s="960">
        <f t="shared" si="130"/>
        <v>44658</v>
      </c>
      <c r="U1969" t="str">
        <f t="shared" si="131"/>
        <v>Unaudited</v>
      </c>
    </row>
    <row r="1970" spans="1:21" x14ac:dyDescent="0.25">
      <c r="A1970" t="s">
        <v>437</v>
      </c>
      <c r="B1970" t="s">
        <v>1366</v>
      </c>
      <c r="C1970" t="s">
        <v>1367</v>
      </c>
      <c r="D1970" s="15">
        <v>1900</v>
      </c>
      <c r="E1970" s="121">
        <v>1</v>
      </c>
      <c r="F1970" t="s">
        <v>440</v>
      </c>
      <c r="G1970" s="121">
        <v>274</v>
      </c>
      <c r="H1970" t="s">
        <v>387</v>
      </c>
      <c r="I1970" t="s">
        <v>488</v>
      </c>
      <c r="J1970" t="s">
        <v>450</v>
      </c>
      <c r="K1970" t="s">
        <v>435</v>
      </c>
      <c r="L1970" s="758" t="s">
        <v>81</v>
      </c>
      <c r="M1970" t="s">
        <v>98</v>
      </c>
      <c r="N1970" s="681">
        <f t="shared" ca="1" si="132"/>
        <v>0</v>
      </c>
      <c r="O1970" s="681">
        <f t="shared" ca="1" si="132"/>
        <v>0</v>
      </c>
      <c r="P1970" s="681">
        <f t="shared" ca="1" si="132"/>
        <v>0</v>
      </c>
      <c r="Q1970" s="681">
        <f t="shared" ca="1" si="132"/>
        <v>0</v>
      </c>
      <c r="R1970" s="681">
        <f t="shared" ca="1" si="132"/>
        <v>0</v>
      </c>
      <c r="S1970" t="str">
        <f t="shared" si="129"/>
        <v>ASR_Financial_Report_SHP21Final</v>
      </c>
      <c r="T1970" s="960">
        <f t="shared" si="130"/>
        <v>44658</v>
      </c>
      <c r="U1970" t="str">
        <f t="shared" si="131"/>
        <v>Unaudited</v>
      </c>
    </row>
    <row r="1971" spans="1:21" x14ac:dyDescent="0.25">
      <c r="A1971" t="s">
        <v>437</v>
      </c>
      <c r="B1971" t="s">
        <v>1366</v>
      </c>
      <c r="C1971" t="s">
        <v>1367</v>
      </c>
      <c r="D1971" s="15">
        <v>1900</v>
      </c>
      <c r="E1971" s="121">
        <v>1</v>
      </c>
      <c r="F1971" t="s">
        <v>440</v>
      </c>
      <c r="G1971" s="121">
        <v>274</v>
      </c>
      <c r="H1971" t="s">
        <v>387</v>
      </c>
      <c r="I1971" t="s">
        <v>488</v>
      </c>
      <c r="J1971" t="s">
        <v>450</v>
      </c>
      <c r="K1971" t="s">
        <v>435</v>
      </c>
      <c r="L1971" s="758" t="s">
        <v>82</v>
      </c>
      <c r="M1971" t="s">
        <v>99</v>
      </c>
      <c r="N1971" s="681">
        <f t="shared" ca="1" si="132"/>
        <v>0</v>
      </c>
      <c r="O1971" s="681">
        <f t="shared" ca="1" si="132"/>
        <v>0</v>
      </c>
      <c r="P1971" s="681">
        <f t="shared" ca="1" si="132"/>
        <v>0</v>
      </c>
      <c r="Q1971" s="681">
        <f t="shared" ca="1" si="132"/>
        <v>0</v>
      </c>
      <c r="R1971" s="681">
        <f t="shared" ca="1" si="132"/>
        <v>0</v>
      </c>
      <c r="S1971" t="str">
        <f t="shared" si="129"/>
        <v>ASR_Financial_Report_SHP21Final</v>
      </c>
      <c r="T1971" s="960">
        <f t="shared" si="130"/>
        <v>44658</v>
      </c>
      <c r="U1971" t="str">
        <f t="shared" si="131"/>
        <v>Unaudited</v>
      </c>
    </row>
    <row r="1972" spans="1:21" x14ac:dyDescent="0.25">
      <c r="A1972" t="s">
        <v>437</v>
      </c>
      <c r="B1972" t="s">
        <v>1366</v>
      </c>
      <c r="C1972" t="s">
        <v>1367</v>
      </c>
      <c r="D1972" s="15">
        <v>1900</v>
      </c>
      <c r="E1972" s="121">
        <v>1</v>
      </c>
      <c r="F1972" t="s">
        <v>440</v>
      </c>
      <c r="G1972" s="121">
        <v>274</v>
      </c>
      <c r="H1972" t="s">
        <v>387</v>
      </c>
      <c r="I1972" t="s">
        <v>488</v>
      </c>
      <c r="J1972" t="s">
        <v>450</v>
      </c>
      <c r="K1972" t="s">
        <v>435</v>
      </c>
      <c r="L1972" s="758" t="s">
        <v>216</v>
      </c>
      <c r="M1972" t="s">
        <v>100</v>
      </c>
      <c r="N1972" s="681">
        <f t="shared" ca="1" si="132"/>
        <v>0</v>
      </c>
      <c r="O1972" s="681">
        <f t="shared" ca="1" si="132"/>
        <v>0</v>
      </c>
      <c r="P1972" s="681">
        <f t="shared" ca="1" si="132"/>
        <v>0</v>
      </c>
      <c r="Q1972" s="681">
        <f t="shared" ca="1" si="132"/>
        <v>0</v>
      </c>
      <c r="R1972" s="681">
        <f t="shared" ca="1" si="132"/>
        <v>0</v>
      </c>
      <c r="S1972" t="str">
        <f t="shared" si="129"/>
        <v>ASR_Financial_Report_SHP21Final</v>
      </c>
      <c r="T1972" s="960">
        <f t="shared" si="130"/>
        <v>44658</v>
      </c>
      <c r="U1972" t="str">
        <f t="shared" si="131"/>
        <v>Unaudited</v>
      </c>
    </row>
    <row r="1973" spans="1:21" x14ac:dyDescent="0.25">
      <c r="A1973" t="s">
        <v>437</v>
      </c>
      <c r="B1973" t="s">
        <v>1366</v>
      </c>
      <c r="C1973" t="s">
        <v>1367</v>
      </c>
      <c r="D1973" s="15">
        <v>1900</v>
      </c>
      <c r="E1973" s="121">
        <v>1</v>
      </c>
      <c r="F1973" t="s">
        <v>440</v>
      </c>
      <c r="G1973" s="121">
        <v>274</v>
      </c>
      <c r="H1973" t="s">
        <v>387</v>
      </c>
      <c r="I1973" t="s">
        <v>488</v>
      </c>
      <c r="J1973" t="s">
        <v>450</v>
      </c>
      <c r="K1973" t="s">
        <v>435</v>
      </c>
      <c r="L1973" s="758" t="s">
        <v>215</v>
      </c>
      <c r="M1973" t="s">
        <v>28</v>
      </c>
      <c r="N1973" s="681">
        <f t="shared" ca="1" si="132"/>
        <v>0</v>
      </c>
      <c r="O1973" s="681">
        <f t="shared" ca="1" si="132"/>
        <v>0</v>
      </c>
      <c r="P1973" s="681">
        <f t="shared" ca="1" si="132"/>
        <v>0</v>
      </c>
      <c r="Q1973" s="681">
        <f t="shared" ca="1" si="132"/>
        <v>0</v>
      </c>
      <c r="R1973" s="681">
        <f t="shared" ca="1" si="132"/>
        <v>0</v>
      </c>
      <c r="S1973" t="str">
        <f t="shared" si="129"/>
        <v>ASR_Financial_Report_SHP21Final</v>
      </c>
      <c r="T1973" s="960">
        <f t="shared" si="130"/>
        <v>44658</v>
      </c>
      <c r="U1973" t="str">
        <f t="shared" si="131"/>
        <v>Unaudited</v>
      </c>
    </row>
    <row r="1974" spans="1:21" x14ac:dyDescent="0.25">
      <c r="A1974" t="s">
        <v>437</v>
      </c>
      <c r="B1974" t="s">
        <v>1366</v>
      </c>
      <c r="C1974" t="s">
        <v>1367</v>
      </c>
      <c r="D1974" s="15">
        <v>1900</v>
      </c>
      <c r="E1974" s="121">
        <v>1</v>
      </c>
      <c r="F1974" t="s">
        <v>440</v>
      </c>
      <c r="G1974" s="121">
        <v>274</v>
      </c>
      <c r="H1974" t="s">
        <v>387</v>
      </c>
      <c r="I1974" t="s">
        <v>488</v>
      </c>
      <c r="J1974" t="s">
        <v>436</v>
      </c>
      <c r="K1974" t="s">
        <v>436</v>
      </c>
      <c r="L1974" s="758" t="s">
        <v>84</v>
      </c>
      <c r="M1974" t="s">
        <v>327</v>
      </c>
      <c r="N1974" s="681">
        <f t="shared" ca="1" si="132"/>
        <v>0</v>
      </c>
      <c r="O1974" s="681">
        <f t="shared" ca="1" si="132"/>
        <v>0</v>
      </c>
      <c r="P1974" s="681">
        <f t="shared" ca="1" si="132"/>
        <v>0</v>
      </c>
      <c r="Q1974" s="681">
        <f t="shared" ca="1" si="132"/>
        <v>0</v>
      </c>
      <c r="R1974" s="681">
        <f t="shared" ca="1" si="132"/>
        <v>0</v>
      </c>
      <c r="S1974" t="str">
        <f t="shared" si="129"/>
        <v>ASR_Financial_Report_SHP21Final</v>
      </c>
      <c r="T1974" s="960">
        <f t="shared" si="130"/>
        <v>44658</v>
      </c>
      <c r="U1974" t="str">
        <f t="shared" si="131"/>
        <v>Unaudited</v>
      </c>
    </row>
    <row r="1975" spans="1:21" x14ac:dyDescent="0.25">
      <c r="A1975" t="s">
        <v>437</v>
      </c>
      <c r="B1975" t="s">
        <v>1366</v>
      </c>
      <c r="C1975" t="s">
        <v>1367</v>
      </c>
      <c r="D1975" s="15">
        <v>1900</v>
      </c>
      <c r="E1975" s="121">
        <v>1</v>
      </c>
      <c r="F1975" t="s">
        <v>440</v>
      </c>
      <c r="G1975" s="121">
        <v>274</v>
      </c>
      <c r="H1975" t="s">
        <v>387</v>
      </c>
      <c r="I1975" t="s">
        <v>488</v>
      </c>
      <c r="J1975" t="s">
        <v>436</v>
      </c>
      <c r="K1975" t="s">
        <v>436</v>
      </c>
      <c r="L1975" s="758" t="s">
        <v>85</v>
      </c>
      <c r="M1975" t="s">
        <v>325</v>
      </c>
      <c r="N1975" s="681">
        <f t="shared" ca="1" si="132"/>
        <v>0</v>
      </c>
      <c r="O1975" s="681">
        <f t="shared" ca="1" si="132"/>
        <v>0</v>
      </c>
      <c r="P1975" s="681">
        <f t="shared" ca="1" si="132"/>
        <v>0</v>
      </c>
      <c r="Q1975" s="681">
        <f t="shared" ca="1" si="132"/>
        <v>0</v>
      </c>
      <c r="R1975" s="681">
        <f t="shared" ca="1" si="132"/>
        <v>0</v>
      </c>
      <c r="S1975" t="str">
        <f t="shared" si="129"/>
        <v>ASR_Financial_Report_SHP21Final</v>
      </c>
      <c r="T1975" s="960">
        <f t="shared" si="130"/>
        <v>44658</v>
      </c>
      <c r="U1975" t="str">
        <f t="shared" si="131"/>
        <v>Unaudited</v>
      </c>
    </row>
    <row r="1976" spans="1:21" x14ac:dyDescent="0.25">
      <c r="A1976" t="s">
        <v>437</v>
      </c>
      <c r="B1976" t="s">
        <v>1366</v>
      </c>
      <c r="C1976" t="s">
        <v>1367</v>
      </c>
      <c r="D1976" s="15">
        <v>1900</v>
      </c>
      <c r="E1976" s="121">
        <v>1</v>
      </c>
      <c r="F1976" t="s">
        <v>440</v>
      </c>
      <c r="G1976" s="121">
        <v>274</v>
      </c>
      <c r="H1976" t="s">
        <v>387</v>
      </c>
      <c r="I1976" t="s">
        <v>488</v>
      </c>
      <c r="J1976" t="s">
        <v>436</v>
      </c>
      <c r="K1976" t="s">
        <v>436</v>
      </c>
      <c r="L1976" s="758" t="s">
        <v>86</v>
      </c>
      <c r="M1976" t="s">
        <v>494</v>
      </c>
      <c r="N1976" s="681">
        <f t="shared" ca="1" si="132"/>
        <v>0</v>
      </c>
      <c r="O1976" s="681">
        <f t="shared" ca="1" si="132"/>
        <v>0</v>
      </c>
      <c r="P1976" s="681">
        <f t="shared" ca="1" si="132"/>
        <v>0</v>
      </c>
      <c r="Q1976" s="681">
        <f t="shared" ca="1" si="132"/>
        <v>0</v>
      </c>
      <c r="R1976" s="681">
        <f t="shared" ca="1" si="132"/>
        <v>0</v>
      </c>
      <c r="S1976" t="str">
        <f t="shared" si="129"/>
        <v>ASR_Financial_Report_SHP21Final</v>
      </c>
      <c r="T1976" s="960">
        <f t="shared" si="130"/>
        <v>44658</v>
      </c>
      <c r="U1976" t="str">
        <f t="shared" si="131"/>
        <v>Unaudited</v>
      </c>
    </row>
    <row r="1977" spans="1:21" x14ac:dyDescent="0.25">
      <c r="A1977" t="s">
        <v>437</v>
      </c>
      <c r="B1977" t="s">
        <v>1366</v>
      </c>
      <c r="C1977" t="s">
        <v>1367</v>
      </c>
      <c r="D1977" s="15">
        <v>1900</v>
      </c>
      <c r="E1977" s="121">
        <v>1</v>
      </c>
      <c r="F1977" t="s">
        <v>440</v>
      </c>
      <c r="G1977" s="121">
        <v>274</v>
      </c>
      <c r="H1977" t="s">
        <v>387</v>
      </c>
      <c r="I1977" t="s">
        <v>488</v>
      </c>
      <c r="J1977" t="s">
        <v>436</v>
      </c>
      <c r="K1977" t="s">
        <v>436</v>
      </c>
      <c r="L1977" s="758" t="s">
        <v>87</v>
      </c>
      <c r="M1977" t="s">
        <v>495</v>
      </c>
      <c r="N1977" s="681">
        <f t="shared" ca="1" si="132"/>
        <v>0</v>
      </c>
      <c r="O1977" s="681">
        <f t="shared" ca="1" si="132"/>
        <v>0</v>
      </c>
      <c r="P1977" s="681">
        <f t="shared" ca="1" si="132"/>
        <v>0</v>
      </c>
      <c r="Q1977" s="681">
        <f t="shared" ca="1" si="132"/>
        <v>0</v>
      </c>
      <c r="R1977" s="681">
        <f t="shared" ca="1" si="132"/>
        <v>0</v>
      </c>
      <c r="S1977" t="str">
        <f t="shared" si="129"/>
        <v>ASR_Financial_Report_SHP21Final</v>
      </c>
      <c r="T1977" s="960">
        <f t="shared" si="130"/>
        <v>44658</v>
      </c>
      <c r="U1977" t="str">
        <f t="shared" si="131"/>
        <v>Unaudited</v>
      </c>
    </row>
    <row r="1978" spans="1:21" x14ac:dyDescent="0.25">
      <c r="A1978" t="s">
        <v>437</v>
      </c>
      <c r="B1978" t="s">
        <v>1366</v>
      </c>
      <c r="C1978" t="s">
        <v>1367</v>
      </c>
      <c r="D1978" s="15">
        <v>1900</v>
      </c>
      <c r="E1978" s="121">
        <v>1</v>
      </c>
      <c r="F1978" t="s">
        <v>440</v>
      </c>
      <c r="G1978" s="121">
        <v>274</v>
      </c>
      <c r="H1978" t="s">
        <v>387</v>
      </c>
      <c r="I1978" t="s">
        <v>488</v>
      </c>
      <c r="J1978" t="s">
        <v>436</v>
      </c>
      <c r="K1978" t="s">
        <v>436</v>
      </c>
      <c r="L1978" s="758" t="s">
        <v>213</v>
      </c>
      <c r="M1978" t="s">
        <v>496</v>
      </c>
      <c r="N1978" s="681">
        <f t="shared" ca="1" si="132"/>
        <v>0</v>
      </c>
      <c r="O1978" s="681">
        <f t="shared" ca="1" si="132"/>
        <v>0</v>
      </c>
      <c r="P1978" s="681">
        <f t="shared" ca="1" si="132"/>
        <v>0</v>
      </c>
      <c r="Q1978" s="681">
        <f t="shared" ca="1" si="132"/>
        <v>0</v>
      </c>
      <c r="R1978" s="681">
        <f t="shared" ca="1" si="132"/>
        <v>0</v>
      </c>
      <c r="S1978" t="str">
        <f t="shared" si="129"/>
        <v>ASR_Financial_Report_SHP21Final</v>
      </c>
      <c r="T1978" s="960">
        <f t="shared" si="130"/>
        <v>44658</v>
      </c>
      <c r="U1978" t="str">
        <f t="shared" si="131"/>
        <v>Unaudited</v>
      </c>
    </row>
    <row r="1979" spans="1:21" x14ac:dyDescent="0.25">
      <c r="A1979" t="s">
        <v>437</v>
      </c>
      <c r="B1979" t="s">
        <v>1366</v>
      </c>
      <c r="C1979" t="s">
        <v>1367</v>
      </c>
      <c r="D1979" s="15">
        <v>1900</v>
      </c>
      <c r="E1979" s="121">
        <v>1</v>
      </c>
      <c r="F1979" t="s">
        <v>440</v>
      </c>
      <c r="G1979" s="121">
        <v>274</v>
      </c>
      <c r="H1979" t="s">
        <v>387</v>
      </c>
      <c r="I1979" t="s">
        <v>489</v>
      </c>
      <c r="J1979" t="s">
        <v>26</v>
      </c>
      <c r="K1979" t="s">
        <v>26</v>
      </c>
      <c r="L1979" s="758" t="s">
        <v>204</v>
      </c>
      <c r="M1979" t="s">
        <v>26</v>
      </c>
      <c r="N1979" s="681">
        <f t="shared" ca="1" si="132"/>
        <v>0</v>
      </c>
      <c r="O1979" s="681">
        <f t="shared" ca="1" si="132"/>
        <v>0</v>
      </c>
      <c r="P1979" s="681">
        <f t="shared" ca="1" si="132"/>
        <v>0</v>
      </c>
      <c r="Q1979" s="681">
        <f t="shared" ca="1" si="132"/>
        <v>0</v>
      </c>
      <c r="R1979" s="681">
        <f t="shared" ca="1" si="132"/>
        <v>0</v>
      </c>
      <c r="S1979" t="str">
        <f t="shared" si="129"/>
        <v>ASR_Financial_Report_SHP21Final</v>
      </c>
      <c r="T1979" s="960">
        <f t="shared" si="130"/>
        <v>44658</v>
      </c>
      <c r="U1979" t="str">
        <f t="shared" si="131"/>
        <v>Unaudited</v>
      </c>
    </row>
    <row r="1980" spans="1:21" x14ac:dyDescent="0.25">
      <c r="A1980" t="s">
        <v>437</v>
      </c>
      <c r="B1980" t="s">
        <v>1366</v>
      </c>
      <c r="C1980" t="s">
        <v>1367</v>
      </c>
      <c r="D1980" s="15">
        <v>1900</v>
      </c>
      <c r="E1980" s="121">
        <v>1</v>
      </c>
      <c r="F1980" t="s">
        <v>441</v>
      </c>
      <c r="G1980" s="121">
        <v>366</v>
      </c>
      <c r="H1980" t="s">
        <v>387</v>
      </c>
      <c r="I1980" t="s">
        <v>432</v>
      </c>
      <c r="J1980" t="s">
        <v>432</v>
      </c>
      <c r="K1980" t="s">
        <v>432</v>
      </c>
      <c r="M1980" t="s">
        <v>432</v>
      </c>
      <c r="N1980" s="681">
        <f t="shared" ca="1" si="132"/>
        <v>0</v>
      </c>
      <c r="O1980" s="681">
        <f t="shared" ca="1" si="132"/>
        <v>0</v>
      </c>
      <c r="P1980" s="681">
        <f t="shared" ca="1" si="132"/>
        <v>0</v>
      </c>
      <c r="Q1980" s="681">
        <f t="shared" ca="1" si="132"/>
        <v>0</v>
      </c>
      <c r="R1980" s="681">
        <f t="shared" ca="1" si="132"/>
        <v>0</v>
      </c>
      <c r="S1980" t="str">
        <f t="shared" si="129"/>
        <v>ASR_Financial_Report_SHP21Final</v>
      </c>
      <c r="T1980" s="960">
        <f t="shared" si="130"/>
        <v>44658</v>
      </c>
      <c r="U1980" t="str">
        <f t="shared" si="131"/>
        <v>Unaudited</v>
      </c>
    </row>
    <row r="1981" spans="1:21" x14ac:dyDescent="0.25">
      <c r="A1981" t="s">
        <v>437</v>
      </c>
      <c r="B1981" t="s">
        <v>1366</v>
      </c>
      <c r="C1981" t="s">
        <v>1367</v>
      </c>
      <c r="D1981" s="15">
        <v>1900</v>
      </c>
      <c r="E1981" s="121">
        <v>1</v>
      </c>
      <c r="F1981" t="s">
        <v>441</v>
      </c>
      <c r="G1981" s="121">
        <v>366</v>
      </c>
      <c r="H1981" t="s">
        <v>387</v>
      </c>
      <c r="I1981" t="s">
        <v>487</v>
      </c>
      <c r="J1981" t="s">
        <v>12</v>
      </c>
      <c r="K1981" t="s">
        <v>12</v>
      </c>
      <c r="L1981" s="758">
        <v>1.1000000000000001</v>
      </c>
      <c r="M1981" t="s">
        <v>12</v>
      </c>
      <c r="N1981" s="681">
        <f t="shared" ca="1" si="132"/>
        <v>0</v>
      </c>
      <c r="O1981" s="681">
        <f t="shared" ca="1" si="132"/>
        <v>0</v>
      </c>
      <c r="P1981" s="681">
        <f t="shared" ca="1" si="132"/>
        <v>0</v>
      </c>
      <c r="Q1981" s="681">
        <f t="shared" ca="1" si="132"/>
        <v>0</v>
      </c>
      <c r="R1981" s="681">
        <f t="shared" ca="1" si="132"/>
        <v>0</v>
      </c>
      <c r="S1981" t="str">
        <f t="shared" si="129"/>
        <v>ASR_Financial_Report_SHP21Final</v>
      </c>
      <c r="T1981" s="960">
        <f t="shared" si="130"/>
        <v>44658</v>
      </c>
      <c r="U1981" t="str">
        <f t="shared" si="131"/>
        <v>Unaudited</v>
      </c>
    </row>
    <row r="1982" spans="1:21" x14ac:dyDescent="0.25">
      <c r="A1982" t="s">
        <v>437</v>
      </c>
      <c r="B1982" t="s">
        <v>1366</v>
      </c>
      <c r="C1982" t="s">
        <v>1367</v>
      </c>
      <c r="D1982" s="15">
        <v>1900</v>
      </c>
      <c r="E1982" s="121">
        <v>1</v>
      </c>
      <c r="F1982" t="s">
        <v>441</v>
      </c>
      <c r="G1982" s="121">
        <v>366</v>
      </c>
      <c r="H1982" t="s">
        <v>387</v>
      </c>
      <c r="I1982" t="s">
        <v>487</v>
      </c>
      <c r="J1982" t="s">
        <v>12</v>
      </c>
      <c r="K1982" t="s">
        <v>222</v>
      </c>
      <c r="L1982" s="758">
        <v>1.2</v>
      </c>
      <c r="M1982" t="s">
        <v>222</v>
      </c>
      <c r="N1982" s="681">
        <f t="shared" ca="1" si="132"/>
        <v>0</v>
      </c>
      <c r="O1982" s="681">
        <f t="shared" ca="1" si="132"/>
        <v>0</v>
      </c>
      <c r="P1982" s="681">
        <f t="shared" ca="1" si="132"/>
        <v>0</v>
      </c>
      <c r="Q1982" s="681">
        <f t="shared" ca="1" si="132"/>
        <v>0</v>
      </c>
      <c r="R1982" s="681">
        <f t="shared" ca="1" si="132"/>
        <v>0</v>
      </c>
      <c r="S1982" t="str">
        <f t="shared" si="129"/>
        <v>ASR_Financial_Report_SHP21Final</v>
      </c>
      <c r="T1982" s="960">
        <f t="shared" si="130"/>
        <v>44658</v>
      </c>
      <c r="U1982" t="str">
        <f t="shared" si="131"/>
        <v>Unaudited</v>
      </c>
    </row>
    <row r="1983" spans="1:21" x14ac:dyDescent="0.25">
      <c r="A1983" t="s">
        <v>437</v>
      </c>
      <c r="B1983" t="s">
        <v>1366</v>
      </c>
      <c r="C1983" t="s">
        <v>1367</v>
      </c>
      <c r="D1983" s="15">
        <v>1900</v>
      </c>
      <c r="E1983" s="121">
        <v>1</v>
      </c>
      <c r="F1983" t="s">
        <v>441</v>
      </c>
      <c r="G1983" s="121">
        <v>366</v>
      </c>
      <c r="H1983" t="s">
        <v>387</v>
      </c>
      <c r="I1983" t="s">
        <v>487</v>
      </c>
      <c r="J1983" t="s">
        <v>12</v>
      </c>
      <c r="K1983" t="s">
        <v>1304</v>
      </c>
      <c r="L1983" s="758" t="s">
        <v>1300</v>
      </c>
      <c r="M1983" t="s">
        <v>1304</v>
      </c>
      <c r="N1983" s="681">
        <f t="shared" ca="1" si="132"/>
        <v>0</v>
      </c>
      <c r="O1983" s="681">
        <f t="shared" ca="1" si="132"/>
        <v>0</v>
      </c>
      <c r="P1983" s="681">
        <f t="shared" ca="1" si="132"/>
        <v>0</v>
      </c>
      <c r="Q1983" s="681">
        <f t="shared" ca="1" si="132"/>
        <v>0</v>
      </c>
      <c r="R1983" s="681">
        <f t="shared" ca="1" si="132"/>
        <v>0</v>
      </c>
      <c r="S1983" t="str">
        <f t="shared" si="129"/>
        <v>ASR_Financial_Report_SHP21Final</v>
      </c>
      <c r="T1983" s="960">
        <f t="shared" si="130"/>
        <v>44658</v>
      </c>
      <c r="U1983" t="str">
        <f t="shared" si="131"/>
        <v>Unaudited</v>
      </c>
    </row>
    <row r="1984" spans="1:21" x14ac:dyDescent="0.25">
      <c r="A1984" t="s">
        <v>437</v>
      </c>
      <c r="B1984" t="s">
        <v>1366</v>
      </c>
      <c r="C1984" t="s">
        <v>1367</v>
      </c>
      <c r="D1984" s="15">
        <v>1900</v>
      </c>
      <c r="E1984" s="121">
        <v>1</v>
      </c>
      <c r="F1984" t="s">
        <v>441</v>
      </c>
      <c r="G1984" s="121">
        <v>366</v>
      </c>
      <c r="H1984" t="s">
        <v>387</v>
      </c>
      <c r="I1984" t="s">
        <v>487</v>
      </c>
      <c r="J1984" t="s">
        <v>12</v>
      </c>
      <c r="K1984" t="s">
        <v>1306</v>
      </c>
      <c r="L1984" s="758" t="s">
        <v>1305</v>
      </c>
      <c r="M1984" t="s">
        <v>1306</v>
      </c>
      <c r="N1984" s="681">
        <f t="shared" ca="1" si="132"/>
        <v>0</v>
      </c>
      <c r="O1984" s="681">
        <f t="shared" ca="1" si="132"/>
        <v>0</v>
      </c>
      <c r="P1984" s="681">
        <f t="shared" ca="1" si="132"/>
        <v>0</v>
      </c>
      <c r="Q1984" s="681">
        <f t="shared" ca="1" si="132"/>
        <v>0</v>
      </c>
      <c r="R1984" s="681">
        <f t="shared" ca="1" si="132"/>
        <v>0</v>
      </c>
      <c r="S1984" t="str">
        <f t="shared" si="129"/>
        <v>ASR_Financial_Report_SHP21Final</v>
      </c>
      <c r="T1984" s="960">
        <f t="shared" si="130"/>
        <v>44658</v>
      </c>
      <c r="U1984" t="str">
        <f t="shared" si="131"/>
        <v>Unaudited</v>
      </c>
    </row>
    <row r="1985" spans="1:21" x14ac:dyDescent="0.25">
      <c r="A1985" t="s">
        <v>437</v>
      </c>
      <c r="B1985" t="s">
        <v>1366</v>
      </c>
      <c r="C1985" t="s">
        <v>1367</v>
      </c>
      <c r="D1985" s="15">
        <v>1900</v>
      </c>
      <c r="E1985" s="121">
        <v>1</v>
      </c>
      <c r="F1985" t="s">
        <v>441</v>
      </c>
      <c r="G1985" s="121">
        <v>366</v>
      </c>
      <c r="H1985" t="s">
        <v>387</v>
      </c>
      <c r="I1985" t="s">
        <v>487</v>
      </c>
      <c r="J1985" t="s">
        <v>13</v>
      </c>
      <c r="K1985" t="s">
        <v>13</v>
      </c>
      <c r="L1985" s="758" t="s">
        <v>63</v>
      </c>
      <c r="M1985" t="s">
        <v>13</v>
      </c>
      <c r="N1985" s="681">
        <f t="shared" ca="1" si="132"/>
        <v>0</v>
      </c>
      <c r="O1985" s="681">
        <f t="shared" ca="1" si="132"/>
        <v>0</v>
      </c>
      <c r="P1985" s="681">
        <f t="shared" ca="1" si="132"/>
        <v>0</v>
      </c>
      <c r="Q1985" s="681">
        <f t="shared" ca="1" si="132"/>
        <v>0</v>
      </c>
      <c r="R1985" s="681">
        <f t="shared" ca="1" si="132"/>
        <v>0</v>
      </c>
      <c r="S1985" t="str">
        <f t="shared" si="129"/>
        <v>ASR_Financial_Report_SHP21Final</v>
      </c>
      <c r="T1985" s="960">
        <f t="shared" si="130"/>
        <v>44658</v>
      </c>
      <c r="U1985" t="str">
        <f t="shared" si="131"/>
        <v>Unaudited</v>
      </c>
    </row>
    <row r="1986" spans="1:21" x14ac:dyDescent="0.25">
      <c r="A1986" t="s">
        <v>437</v>
      </c>
      <c r="B1986" t="s">
        <v>1366</v>
      </c>
      <c r="C1986" t="s">
        <v>1367</v>
      </c>
      <c r="D1986" s="15">
        <v>1900</v>
      </c>
      <c r="E1986" s="121">
        <v>1</v>
      </c>
      <c r="F1986" t="s">
        <v>441</v>
      </c>
      <c r="G1986" s="121">
        <v>366</v>
      </c>
      <c r="H1986" t="s">
        <v>387</v>
      </c>
      <c r="I1986" t="s">
        <v>488</v>
      </c>
      <c r="J1986" t="s">
        <v>433</v>
      </c>
      <c r="K1986" t="s">
        <v>777</v>
      </c>
      <c r="L1986" s="758">
        <v>2.1</v>
      </c>
      <c r="M1986" t="s">
        <v>712</v>
      </c>
      <c r="N1986" s="681">
        <f t="shared" ca="1" si="132"/>
        <v>0</v>
      </c>
      <c r="O1986" s="681">
        <f t="shared" ca="1" si="132"/>
        <v>0</v>
      </c>
      <c r="P1986" s="681">
        <f t="shared" ca="1" si="132"/>
        <v>0</v>
      </c>
      <c r="Q1986" s="681">
        <f t="shared" ca="1" si="132"/>
        <v>0</v>
      </c>
      <c r="R1986" s="681">
        <f t="shared" ca="1" si="132"/>
        <v>0</v>
      </c>
      <c r="S1986" t="str">
        <f t="shared" ref="S1986:S2049" si="133">file_name</f>
        <v>ASR_Financial_Report_SHP21Final</v>
      </c>
      <c r="T1986" s="960">
        <f t="shared" ref="T1986:T2049" si="134">file_date</f>
        <v>44658</v>
      </c>
      <c r="U1986" t="str">
        <f t="shared" ref="U1986:U2049" si="135">status</f>
        <v>Unaudited</v>
      </c>
    </row>
    <row r="1987" spans="1:21" x14ac:dyDescent="0.25">
      <c r="A1987" t="s">
        <v>437</v>
      </c>
      <c r="B1987" t="s">
        <v>1366</v>
      </c>
      <c r="C1987" t="s">
        <v>1367</v>
      </c>
      <c r="D1987" s="15">
        <v>1900</v>
      </c>
      <c r="E1987" s="121">
        <v>1</v>
      </c>
      <c r="F1987" t="s">
        <v>441</v>
      </c>
      <c r="G1987" s="121">
        <v>366</v>
      </c>
      <c r="H1987" t="s">
        <v>387</v>
      </c>
      <c r="I1987" t="s">
        <v>488</v>
      </c>
      <c r="J1987" t="s">
        <v>433</v>
      </c>
      <c r="K1987" t="s">
        <v>777</v>
      </c>
      <c r="L1987" s="758">
        <v>2.2000000000000002</v>
      </c>
      <c r="M1987" t="s">
        <v>713</v>
      </c>
      <c r="N1987" s="681">
        <f t="shared" ca="1" si="132"/>
        <v>0</v>
      </c>
      <c r="O1987" s="681">
        <f t="shared" ca="1" si="132"/>
        <v>0</v>
      </c>
      <c r="P1987" s="681">
        <f t="shared" ca="1" si="132"/>
        <v>0</v>
      </c>
      <c r="Q1987" s="681">
        <f t="shared" ca="1" si="132"/>
        <v>0</v>
      </c>
      <c r="R1987" s="681">
        <f t="shared" ca="1" si="132"/>
        <v>0</v>
      </c>
      <c r="S1987" t="str">
        <f t="shared" si="133"/>
        <v>ASR_Financial_Report_SHP21Final</v>
      </c>
      <c r="T1987" s="960">
        <f t="shared" si="134"/>
        <v>44658</v>
      </c>
      <c r="U1987" t="str">
        <f t="shared" si="135"/>
        <v>Unaudited</v>
      </c>
    </row>
    <row r="1988" spans="1:21" x14ac:dyDescent="0.25">
      <c r="A1988" t="s">
        <v>437</v>
      </c>
      <c r="B1988" t="s">
        <v>1366</v>
      </c>
      <c r="C1988" t="s">
        <v>1367</v>
      </c>
      <c r="D1988" s="15">
        <v>1900</v>
      </c>
      <c r="E1988" s="121">
        <v>1</v>
      </c>
      <c r="F1988" t="s">
        <v>441</v>
      </c>
      <c r="G1988" s="121">
        <v>366</v>
      </c>
      <c r="H1988" t="s">
        <v>387</v>
      </c>
      <c r="I1988" t="s">
        <v>488</v>
      </c>
      <c r="J1988" t="s">
        <v>433</v>
      </c>
      <c r="K1988" t="s">
        <v>777</v>
      </c>
      <c r="L1988" s="758">
        <v>2.2999999999999998</v>
      </c>
      <c r="M1988" t="s">
        <v>714</v>
      </c>
      <c r="N1988" s="681">
        <f t="shared" ca="1" si="132"/>
        <v>0</v>
      </c>
      <c r="O1988" s="681">
        <f t="shared" ca="1" si="132"/>
        <v>0</v>
      </c>
      <c r="P1988" s="681">
        <f t="shared" ca="1" si="132"/>
        <v>0</v>
      </c>
      <c r="Q1988" s="681">
        <f t="shared" ca="1" si="132"/>
        <v>0</v>
      </c>
      <c r="R1988" s="681">
        <f t="shared" ca="1" si="132"/>
        <v>0</v>
      </c>
      <c r="S1988" t="str">
        <f t="shared" si="133"/>
        <v>ASR_Financial_Report_SHP21Final</v>
      </c>
      <c r="T1988" s="960">
        <f t="shared" si="134"/>
        <v>44658</v>
      </c>
      <c r="U1988" t="str">
        <f t="shared" si="135"/>
        <v>Unaudited</v>
      </c>
    </row>
    <row r="1989" spans="1:21" x14ac:dyDescent="0.25">
      <c r="A1989" t="s">
        <v>437</v>
      </c>
      <c r="B1989" t="s">
        <v>1366</v>
      </c>
      <c r="C1989" t="s">
        <v>1367</v>
      </c>
      <c r="D1989" s="15">
        <v>1900</v>
      </c>
      <c r="E1989" s="121">
        <v>1</v>
      </c>
      <c r="F1989" t="s">
        <v>441</v>
      </c>
      <c r="G1989" s="121">
        <v>366</v>
      </c>
      <c r="H1989" t="s">
        <v>387</v>
      </c>
      <c r="I1989" t="s">
        <v>488</v>
      </c>
      <c r="J1989" t="s">
        <v>433</v>
      </c>
      <c r="K1989" t="s">
        <v>777</v>
      </c>
      <c r="L1989" s="758">
        <v>2.4</v>
      </c>
      <c r="M1989" t="s">
        <v>715</v>
      </c>
      <c r="N1989" s="681">
        <f t="shared" ca="1" si="132"/>
        <v>0</v>
      </c>
      <c r="O1989" s="681">
        <f t="shared" ca="1" si="132"/>
        <v>0</v>
      </c>
      <c r="P1989" s="681">
        <f t="shared" ca="1" si="132"/>
        <v>0</v>
      </c>
      <c r="Q1989" s="681">
        <f t="shared" ca="1" si="132"/>
        <v>0</v>
      </c>
      <c r="R1989" s="681">
        <f t="shared" ca="1" si="132"/>
        <v>0</v>
      </c>
      <c r="S1989" t="str">
        <f t="shared" si="133"/>
        <v>ASR_Financial_Report_SHP21Final</v>
      </c>
      <c r="T1989" s="960">
        <f t="shared" si="134"/>
        <v>44658</v>
      </c>
      <c r="U1989" t="str">
        <f t="shared" si="135"/>
        <v>Unaudited</v>
      </c>
    </row>
    <row r="1990" spans="1:21" x14ac:dyDescent="0.25">
      <c r="A1990" t="s">
        <v>437</v>
      </c>
      <c r="B1990" t="s">
        <v>1366</v>
      </c>
      <c r="C1990" t="s">
        <v>1367</v>
      </c>
      <c r="D1990" s="15">
        <v>1900</v>
      </c>
      <c r="E1990" s="121">
        <v>1</v>
      </c>
      <c r="F1990" t="s">
        <v>441</v>
      </c>
      <c r="G1990" s="121">
        <v>366</v>
      </c>
      <c r="H1990" t="s">
        <v>387</v>
      </c>
      <c r="I1990" t="s">
        <v>488</v>
      </c>
      <c r="J1990" t="s">
        <v>433</v>
      </c>
      <c r="K1990" t="s">
        <v>777</v>
      </c>
      <c r="L1990" s="758">
        <v>2.5</v>
      </c>
      <c r="M1990" t="s">
        <v>757</v>
      </c>
      <c r="N1990" s="681">
        <f t="shared" ca="1" si="132"/>
        <v>0</v>
      </c>
      <c r="O1990" s="681">
        <f t="shared" ca="1" si="132"/>
        <v>0</v>
      </c>
      <c r="P1990" s="681">
        <f t="shared" ca="1" si="132"/>
        <v>0</v>
      </c>
      <c r="Q1990" s="681">
        <f t="shared" ca="1" si="132"/>
        <v>0</v>
      </c>
      <c r="R1990" s="681">
        <f t="shared" ca="1" si="132"/>
        <v>0</v>
      </c>
      <c r="S1990" t="str">
        <f t="shared" si="133"/>
        <v>ASR_Financial_Report_SHP21Final</v>
      </c>
      <c r="T1990" s="960">
        <f t="shared" si="134"/>
        <v>44658</v>
      </c>
      <c r="U1990" t="str">
        <f t="shared" si="135"/>
        <v>Unaudited</v>
      </c>
    </row>
    <row r="1991" spans="1:21" x14ac:dyDescent="0.25">
      <c r="A1991" t="s">
        <v>437</v>
      </c>
      <c r="B1991" t="s">
        <v>1366</v>
      </c>
      <c r="C1991" t="s">
        <v>1367</v>
      </c>
      <c r="D1991" s="15">
        <v>1900</v>
      </c>
      <c r="E1991" s="121">
        <v>1</v>
      </c>
      <c r="F1991" t="s">
        <v>441</v>
      </c>
      <c r="G1991" s="121">
        <v>366</v>
      </c>
      <c r="H1991" t="s">
        <v>387</v>
      </c>
      <c r="I1991" t="s">
        <v>488</v>
      </c>
      <c r="J1991" t="s">
        <v>433</v>
      </c>
      <c r="K1991" t="s">
        <v>777</v>
      </c>
      <c r="L1991" s="758">
        <v>2.6</v>
      </c>
      <c r="M1991" t="s">
        <v>186</v>
      </c>
      <c r="N1991" s="681">
        <f t="shared" ca="1" si="132"/>
        <v>0</v>
      </c>
      <c r="O1991" s="681">
        <f t="shared" ca="1" si="132"/>
        <v>0</v>
      </c>
      <c r="P1991" s="681">
        <f t="shared" ca="1" si="132"/>
        <v>0</v>
      </c>
      <c r="Q1991" s="681">
        <f t="shared" ca="1" si="132"/>
        <v>0</v>
      </c>
      <c r="R1991" s="681">
        <f t="shared" ca="1" si="132"/>
        <v>0</v>
      </c>
      <c r="S1991" t="str">
        <f t="shared" si="133"/>
        <v>ASR_Financial_Report_SHP21Final</v>
      </c>
      <c r="T1991" s="960">
        <f t="shared" si="134"/>
        <v>44658</v>
      </c>
      <c r="U1991" t="str">
        <f t="shared" si="135"/>
        <v>Unaudited</v>
      </c>
    </row>
    <row r="1992" spans="1:21" x14ac:dyDescent="0.25">
      <c r="A1992" t="s">
        <v>437</v>
      </c>
      <c r="B1992" t="s">
        <v>1366</v>
      </c>
      <c r="C1992" t="s">
        <v>1367</v>
      </c>
      <c r="D1992" s="15">
        <v>1900</v>
      </c>
      <c r="E1992" s="121">
        <v>1</v>
      </c>
      <c r="F1992" t="s">
        <v>441</v>
      </c>
      <c r="G1992" s="121">
        <v>366</v>
      </c>
      <c r="H1992" t="s">
        <v>387</v>
      </c>
      <c r="I1992" t="s">
        <v>488</v>
      </c>
      <c r="J1992" t="s">
        <v>433</v>
      </c>
      <c r="K1992" t="s">
        <v>777</v>
      </c>
      <c r="L1992" s="758">
        <v>2.7</v>
      </c>
      <c r="M1992" t="s">
        <v>778</v>
      </c>
      <c r="N1992" s="681">
        <f t="shared" ca="1" si="132"/>
        <v>0</v>
      </c>
      <c r="O1992" s="681">
        <f t="shared" ca="1" si="132"/>
        <v>0</v>
      </c>
      <c r="P1992" s="681">
        <f t="shared" ca="1" si="132"/>
        <v>0</v>
      </c>
      <c r="Q1992" s="681">
        <f t="shared" ca="1" si="132"/>
        <v>0</v>
      </c>
      <c r="R1992" s="681">
        <f t="shared" ca="1" si="132"/>
        <v>0</v>
      </c>
      <c r="S1992" t="str">
        <f t="shared" si="133"/>
        <v>ASR_Financial_Report_SHP21Final</v>
      </c>
      <c r="T1992" s="960">
        <f t="shared" si="134"/>
        <v>44658</v>
      </c>
      <c r="U1992" t="str">
        <f t="shared" si="135"/>
        <v>Unaudited</v>
      </c>
    </row>
    <row r="1993" spans="1:21" x14ac:dyDescent="0.25">
      <c r="A1993" t="s">
        <v>437</v>
      </c>
      <c r="B1993" t="s">
        <v>1366</v>
      </c>
      <c r="C1993" t="s">
        <v>1367</v>
      </c>
      <c r="D1993" s="15">
        <v>1900</v>
      </c>
      <c r="E1993" s="121">
        <v>1</v>
      </c>
      <c r="F1993" t="s">
        <v>441</v>
      </c>
      <c r="G1993" s="121">
        <v>366</v>
      </c>
      <c r="H1993" t="s">
        <v>387</v>
      </c>
      <c r="I1993" t="s">
        <v>488</v>
      </c>
      <c r="J1993" t="s">
        <v>433</v>
      </c>
      <c r="K1993" t="s">
        <v>777</v>
      </c>
      <c r="L1993" s="758">
        <v>2.8</v>
      </c>
      <c r="M1993" t="s">
        <v>779</v>
      </c>
      <c r="N1993" s="681">
        <f t="shared" ca="1" si="132"/>
        <v>0</v>
      </c>
      <c r="O1993" s="681">
        <f t="shared" ca="1" si="132"/>
        <v>0</v>
      </c>
      <c r="P1993" s="681">
        <f t="shared" ca="1" si="132"/>
        <v>0</v>
      </c>
      <c r="Q1993" s="681">
        <f t="shared" ca="1" si="132"/>
        <v>0</v>
      </c>
      <c r="R1993" s="681">
        <f t="shared" ca="1" si="132"/>
        <v>0</v>
      </c>
      <c r="S1993" t="str">
        <f t="shared" si="133"/>
        <v>ASR_Financial_Report_SHP21Final</v>
      </c>
      <c r="T1993" s="960">
        <f t="shared" si="134"/>
        <v>44658</v>
      </c>
      <c r="U1993" t="str">
        <f t="shared" si="135"/>
        <v>Unaudited</v>
      </c>
    </row>
    <row r="1994" spans="1:21" x14ac:dyDescent="0.25">
      <c r="A1994" t="s">
        <v>437</v>
      </c>
      <c r="B1994" t="s">
        <v>1366</v>
      </c>
      <c r="C1994" t="s">
        <v>1367</v>
      </c>
      <c r="D1994" s="15">
        <v>1900</v>
      </c>
      <c r="E1994" s="121">
        <v>1</v>
      </c>
      <c r="F1994" t="s">
        <v>441</v>
      </c>
      <c r="G1994" s="121">
        <v>366</v>
      </c>
      <c r="H1994" t="s">
        <v>387</v>
      </c>
      <c r="I1994" t="s">
        <v>488</v>
      </c>
      <c r="J1994" t="s">
        <v>433</v>
      </c>
      <c r="K1994" t="s">
        <v>777</v>
      </c>
      <c r="L1994" s="758">
        <v>2.9</v>
      </c>
      <c r="M1994" t="s">
        <v>760</v>
      </c>
      <c r="N1994" s="681">
        <f t="shared" ca="1" si="132"/>
        <v>0</v>
      </c>
      <c r="O1994" s="681">
        <f t="shared" ca="1" si="132"/>
        <v>0</v>
      </c>
      <c r="P1994" s="681">
        <f t="shared" ca="1" si="132"/>
        <v>0</v>
      </c>
      <c r="Q1994" s="681">
        <f t="shared" ca="1" si="132"/>
        <v>0</v>
      </c>
      <c r="R1994" s="681">
        <f t="shared" ca="1" si="132"/>
        <v>0</v>
      </c>
      <c r="S1994" t="str">
        <f t="shared" si="133"/>
        <v>ASR_Financial_Report_SHP21Final</v>
      </c>
      <c r="T1994" s="960">
        <f t="shared" si="134"/>
        <v>44658</v>
      </c>
      <c r="U1994" t="str">
        <f t="shared" si="135"/>
        <v>Unaudited</v>
      </c>
    </row>
    <row r="1995" spans="1:21" x14ac:dyDescent="0.25">
      <c r="A1995" t="s">
        <v>437</v>
      </c>
      <c r="B1995" t="s">
        <v>1366</v>
      </c>
      <c r="C1995" t="s">
        <v>1367</v>
      </c>
      <c r="D1995" s="15">
        <v>1900</v>
      </c>
      <c r="E1995" s="121">
        <v>1</v>
      </c>
      <c r="F1995" t="s">
        <v>441</v>
      </c>
      <c r="G1995" s="121">
        <v>366</v>
      </c>
      <c r="H1995" t="s">
        <v>387</v>
      </c>
      <c r="I1995" t="s">
        <v>488</v>
      </c>
      <c r="J1995" t="s">
        <v>433</v>
      </c>
      <c r="K1995" t="s">
        <v>223</v>
      </c>
      <c r="L1995" s="758">
        <v>2.11</v>
      </c>
      <c r="M1995" t="s">
        <v>228</v>
      </c>
      <c r="N1995" s="681">
        <f t="shared" ca="1" si="132"/>
        <v>0</v>
      </c>
      <c r="O1995" s="681">
        <f t="shared" ca="1" si="132"/>
        <v>0</v>
      </c>
      <c r="P1995" s="681">
        <f t="shared" ca="1" si="132"/>
        <v>0</v>
      </c>
      <c r="Q1995" s="681">
        <f t="shared" ca="1" si="132"/>
        <v>0</v>
      </c>
      <c r="R1995" s="681">
        <f t="shared" ca="1" si="132"/>
        <v>0</v>
      </c>
      <c r="S1995" t="str">
        <f t="shared" si="133"/>
        <v>ASR_Financial_Report_SHP21Final</v>
      </c>
      <c r="T1995" s="960">
        <f t="shared" si="134"/>
        <v>44658</v>
      </c>
      <c r="U1995" t="str">
        <f t="shared" si="135"/>
        <v>Unaudited</v>
      </c>
    </row>
    <row r="1996" spans="1:21" x14ac:dyDescent="0.25">
      <c r="A1996" t="s">
        <v>437</v>
      </c>
      <c r="B1996" t="s">
        <v>1366</v>
      </c>
      <c r="C1996" t="s">
        <v>1367</v>
      </c>
      <c r="D1996" s="15">
        <v>1900</v>
      </c>
      <c r="E1996" s="121">
        <v>1</v>
      </c>
      <c r="F1996" t="s">
        <v>441</v>
      </c>
      <c r="G1996" s="121">
        <v>366</v>
      </c>
      <c r="H1996" t="s">
        <v>387</v>
      </c>
      <c r="I1996" t="s">
        <v>488</v>
      </c>
      <c r="J1996" t="s">
        <v>433</v>
      </c>
      <c r="K1996" t="s">
        <v>223</v>
      </c>
      <c r="L1996" s="758">
        <v>2.12</v>
      </c>
      <c r="M1996" t="s">
        <v>552</v>
      </c>
      <c r="N1996" s="681">
        <f t="shared" ca="1" si="132"/>
        <v>0</v>
      </c>
      <c r="O1996" s="681">
        <f t="shared" ca="1" si="132"/>
        <v>0</v>
      </c>
      <c r="P1996" s="681">
        <f t="shared" ca="1" si="132"/>
        <v>0</v>
      </c>
      <c r="Q1996" s="681">
        <f t="shared" ca="1" si="132"/>
        <v>0</v>
      </c>
      <c r="R1996" s="681">
        <f t="shared" ca="1" si="132"/>
        <v>0</v>
      </c>
      <c r="S1996" t="str">
        <f t="shared" si="133"/>
        <v>ASR_Financial_Report_SHP21Final</v>
      </c>
      <c r="T1996" s="960">
        <f t="shared" si="134"/>
        <v>44658</v>
      </c>
      <c r="U1996" t="str">
        <f t="shared" si="135"/>
        <v>Unaudited</v>
      </c>
    </row>
    <row r="1997" spans="1:21" x14ac:dyDescent="0.25">
      <c r="A1997" t="s">
        <v>437</v>
      </c>
      <c r="B1997" t="s">
        <v>1366</v>
      </c>
      <c r="C1997" t="s">
        <v>1367</v>
      </c>
      <c r="D1997" s="15">
        <v>1900</v>
      </c>
      <c r="E1997" s="121">
        <v>1</v>
      </c>
      <c r="F1997" t="s">
        <v>441</v>
      </c>
      <c r="G1997" s="121">
        <v>366</v>
      </c>
      <c r="H1997" t="s">
        <v>387</v>
      </c>
      <c r="I1997" t="s">
        <v>488</v>
      </c>
      <c r="J1997" t="s">
        <v>433</v>
      </c>
      <c r="K1997" t="s">
        <v>223</v>
      </c>
      <c r="L1997" s="758">
        <v>2.13</v>
      </c>
      <c r="M1997" t="s">
        <v>229</v>
      </c>
      <c r="N1997" s="681">
        <f t="shared" ca="1" si="132"/>
        <v>0</v>
      </c>
      <c r="O1997" s="681">
        <f t="shared" ca="1" si="132"/>
        <v>0</v>
      </c>
      <c r="P1997" s="681">
        <f t="shared" ca="1" si="132"/>
        <v>0</v>
      </c>
      <c r="Q1997" s="681">
        <f t="shared" ca="1" si="132"/>
        <v>0</v>
      </c>
      <c r="R1997" s="681">
        <f t="shared" ca="1" si="132"/>
        <v>0</v>
      </c>
      <c r="S1997" t="str">
        <f t="shared" si="133"/>
        <v>ASR_Financial_Report_SHP21Final</v>
      </c>
      <c r="T1997" s="960">
        <f t="shared" si="134"/>
        <v>44658</v>
      </c>
      <c r="U1997" t="str">
        <f t="shared" si="135"/>
        <v>Unaudited</v>
      </c>
    </row>
    <row r="1998" spans="1:21" x14ac:dyDescent="0.25">
      <c r="A1998" t="s">
        <v>437</v>
      </c>
      <c r="B1998" t="s">
        <v>1366</v>
      </c>
      <c r="C1998" t="s">
        <v>1367</v>
      </c>
      <c r="D1998" s="15">
        <v>1900</v>
      </c>
      <c r="E1998" s="121">
        <v>1</v>
      </c>
      <c r="F1998" t="s">
        <v>441</v>
      </c>
      <c r="G1998" s="121">
        <v>366</v>
      </c>
      <c r="H1998" t="s">
        <v>387</v>
      </c>
      <c r="I1998" t="s">
        <v>488</v>
      </c>
      <c r="J1998" t="s">
        <v>433</v>
      </c>
      <c r="K1998" t="s">
        <v>223</v>
      </c>
      <c r="L1998" s="758">
        <v>2.14</v>
      </c>
      <c r="M1998" t="s">
        <v>556</v>
      </c>
      <c r="N1998" s="681">
        <f t="shared" ca="1" si="132"/>
        <v>0</v>
      </c>
      <c r="O1998" s="681">
        <f t="shared" ca="1" si="132"/>
        <v>0</v>
      </c>
      <c r="P1998" s="681">
        <f t="shared" ca="1" si="132"/>
        <v>0</v>
      </c>
      <c r="Q1998" s="681">
        <f t="shared" ca="1" si="132"/>
        <v>0</v>
      </c>
      <c r="R1998" s="681">
        <f t="shared" ca="1" si="132"/>
        <v>0</v>
      </c>
      <c r="S1998" t="str">
        <f t="shared" si="133"/>
        <v>ASR_Financial_Report_SHP21Final</v>
      </c>
      <c r="T1998" s="960">
        <f t="shared" si="134"/>
        <v>44658</v>
      </c>
      <c r="U1998" t="str">
        <f t="shared" si="135"/>
        <v>Unaudited</v>
      </c>
    </row>
    <row r="1999" spans="1:21" x14ac:dyDescent="0.25">
      <c r="A1999" t="s">
        <v>437</v>
      </c>
      <c r="B1999" t="s">
        <v>1366</v>
      </c>
      <c r="C1999" t="s">
        <v>1367</v>
      </c>
      <c r="D1999" s="15">
        <v>1900</v>
      </c>
      <c r="E1999" s="121">
        <v>1</v>
      </c>
      <c r="F1999" t="s">
        <v>441</v>
      </c>
      <c r="G1999" s="121">
        <v>366</v>
      </c>
      <c r="H1999" t="s">
        <v>387</v>
      </c>
      <c r="I1999" t="s">
        <v>488</v>
      </c>
      <c r="J1999" t="s">
        <v>433</v>
      </c>
      <c r="K1999" t="s">
        <v>223</v>
      </c>
      <c r="L1999" s="758">
        <v>2.15</v>
      </c>
      <c r="M1999" t="s">
        <v>20</v>
      </c>
      <c r="N1999" s="681">
        <f t="shared" ca="1" si="132"/>
        <v>0</v>
      </c>
      <c r="O1999" s="681">
        <f t="shared" ca="1" si="132"/>
        <v>0</v>
      </c>
      <c r="P1999" s="681">
        <f t="shared" ca="1" si="132"/>
        <v>0</v>
      </c>
      <c r="Q1999" s="681">
        <f t="shared" ca="1" si="132"/>
        <v>0</v>
      </c>
      <c r="R1999" s="681">
        <f t="shared" ca="1" si="132"/>
        <v>0</v>
      </c>
      <c r="S1999" t="str">
        <f t="shared" si="133"/>
        <v>ASR_Financial_Report_SHP21Final</v>
      </c>
      <c r="T1999" s="960">
        <f t="shared" si="134"/>
        <v>44658</v>
      </c>
      <c r="U1999" t="str">
        <f t="shared" si="135"/>
        <v>Unaudited</v>
      </c>
    </row>
    <row r="2000" spans="1:21" x14ac:dyDescent="0.25">
      <c r="A2000" t="s">
        <v>437</v>
      </c>
      <c r="B2000" t="s">
        <v>1366</v>
      </c>
      <c r="C2000" t="s">
        <v>1367</v>
      </c>
      <c r="D2000" s="15">
        <v>1900</v>
      </c>
      <c r="E2000" s="121">
        <v>1</v>
      </c>
      <c r="F2000" t="s">
        <v>441</v>
      </c>
      <c r="G2000" s="121">
        <v>366</v>
      </c>
      <c r="H2000" t="s">
        <v>387</v>
      </c>
      <c r="I2000" t="s">
        <v>488</v>
      </c>
      <c r="J2000" t="s">
        <v>433</v>
      </c>
      <c r="K2000" t="s">
        <v>223</v>
      </c>
      <c r="L2000" s="758">
        <v>2.16</v>
      </c>
      <c r="M2000" t="s">
        <v>780</v>
      </c>
      <c r="N2000" s="681">
        <f t="shared" ca="1" si="132"/>
        <v>0</v>
      </c>
      <c r="O2000" s="681">
        <f t="shared" ca="1" si="132"/>
        <v>0</v>
      </c>
      <c r="P2000" s="681">
        <f t="shared" ca="1" si="132"/>
        <v>0</v>
      </c>
      <c r="Q2000" s="681">
        <f t="shared" ca="1" si="132"/>
        <v>0</v>
      </c>
      <c r="R2000" s="681">
        <f t="shared" ca="1" si="132"/>
        <v>0</v>
      </c>
      <c r="S2000" t="str">
        <f t="shared" si="133"/>
        <v>ASR_Financial_Report_SHP21Final</v>
      </c>
      <c r="T2000" s="960">
        <f t="shared" si="134"/>
        <v>44658</v>
      </c>
      <c r="U2000" t="str">
        <f t="shared" si="135"/>
        <v>Unaudited</v>
      </c>
    </row>
    <row r="2001" spans="1:21" x14ac:dyDescent="0.25">
      <c r="A2001" t="s">
        <v>437</v>
      </c>
      <c r="B2001" t="s">
        <v>1366</v>
      </c>
      <c r="C2001" t="s">
        <v>1367</v>
      </c>
      <c r="D2001" s="15">
        <v>1900</v>
      </c>
      <c r="E2001" s="121">
        <v>1</v>
      </c>
      <c r="F2001" t="s">
        <v>441</v>
      </c>
      <c r="G2001" s="121">
        <v>366</v>
      </c>
      <c r="H2001" t="s">
        <v>387</v>
      </c>
      <c r="I2001" t="s">
        <v>488</v>
      </c>
      <c r="J2001" t="s">
        <v>433</v>
      </c>
      <c r="K2001" t="s">
        <v>223</v>
      </c>
      <c r="L2001" s="758">
        <v>2.17</v>
      </c>
      <c r="M2001" t="s">
        <v>1033</v>
      </c>
      <c r="N2001" s="681">
        <f t="shared" ca="1" si="132"/>
        <v>0</v>
      </c>
      <c r="O2001" s="681">
        <f t="shared" ca="1" si="132"/>
        <v>0</v>
      </c>
      <c r="P2001" s="681">
        <f t="shared" ca="1" si="132"/>
        <v>0</v>
      </c>
      <c r="Q2001" s="681">
        <f t="shared" ca="1" si="132"/>
        <v>0</v>
      </c>
      <c r="R2001" s="681">
        <f t="shared" ca="1" si="132"/>
        <v>0</v>
      </c>
      <c r="S2001" t="str">
        <f t="shared" si="133"/>
        <v>ASR_Financial_Report_SHP21Final</v>
      </c>
      <c r="T2001" s="960">
        <f t="shared" si="134"/>
        <v>44658</v>
      </c>
      <c r="U2001" t="str">
        <f t="shared" si="135"/>
        <v>Unaudited</v>
      </c>
    </row>
    <row r="2002" spans="1:21" x14ac:dyDescent="0.25">
      <c r="A2002" t="s">
        <v>437</v>
      </c>
      <c r="B2002" t="s">
        <v>1366</v>
      </c>
      <c r="C2002" t="s">
        <v>1367</v>
      </c>
      <c r="D2002" s="15">
        <v>1900</v>
      </c>
      <c r="E2002" s="121">
        <v>1</v>
      </c>
      <c r="F2002" t="s">
        <v>441</v>
      </c>
      <c r="G2002" s="121">
        <v>366</v>
      </c>
      <c r="H2002" t="s">
        <v>387</v>
      </c>
      <c r="I2002" t="s">
        <v>488</v>
      </c>
      <c r="J2002" t="s">
        <v>433</v>
      </c>
      <c r="K2002" t="s">
        <v>223</v>
      </c>
      <c r="L2002" s="758">
        <v>2.1800000000000002</v>
      </c>
      <c r="M2002" t="s">
        <v>648</v>
      </c>
      <c r="N2002" s="681">
        <f t="shared" ca="1" si="132"/>
        <v>0</v>
      </c>
      <c r="O2002" s="681">
        <f t="shared" ca="1" si="132"/>
        <v>0</v>
      </c>
      <c r="P2002" s="681">
        <f t="shared" ca="1" si="132"/>
        <v>0</v>
      </c>
      <c r="Q2002" s="681">
        <f t="shared" ca="1" si="132"/>
        <v>0</v>
      </c>
      <c r="R2002" s="681">
        <f t="shared" ca="1" si="132"/>
        <v>0</v>
      </c>
      <c r="S2002" t="str">
        <f t="shared" si="133"/>
        <v>ASR_Financial_Report_SHP21Final</v>
      </c>
      <c r="T2002" s="960">
        <f t="shared" si="134"/>
        <v>44658</v>
      </c>
      <c r="U2002" t="str">
        <f t="shared" si="135"/>
        <v>Unaudited</v>
      </c>
    </row>
    <row r="2003" spans="1:21" x14ac:dyDescent="0.25">
      <c r="A2003" t="s">
        <v>437</v>
      </c>
      <c r="B2003" t="s">
        <v>1366</v>
      </c>
      <c r="C2003" t="s">
        <v>1367</v>
      </c>
      <c r="D2003" s="15">
        <v>1900</v>
      </c>
      <c r="E2003" s="121">
        <v>1</v>
      </c>
      <c r="F2003" t="s">
        <v>441</v>
      </c>
      <c r="G2003" s="121">
        <v>366</v>
      </c>
      <c r="H2003" t="s">
        <v>387</v>
      </c>
      <c r="I2003" t="s">
        <v>488</v>
      </c>
      <c r="J2003" t="s">
        <v>433</v>
      </c>
      <c r="K2003" t="s">
        <v>223</v>
      </c>
      <c r="L2003" s="758">
        <v>2.19</v>
      </c>
      <c r="M2003" t="s">
        <v>218</v>
      </c>
      <c r="N2003" s="681">
        <f t="shared" ca="1" si="132"/>
        <v>0</v>
      </c>
      <c r="O2003" s="681">
        <f t="shared" ca="1" si="132"/>
        <v>0</v>
      </c>
      <c r="P2003" s="681">
        <f t="shared" ca="1" si="132"/>
        <v>0</v>
      </c>
      <c r="Q2003" s="681">
        <f t="shared" ca="1" si="132"/>
        <v>0</v>
      </c>
      <c r="R2003" s="681">
        <f t="shared" ca="1" si="132"/>
        <v>0</v>
      </c>
      <c r="S2003" t="str">
        <f t="shared" si="133"/>
        <v>ASR_Financial_Report_SHP21Final</v>
      </c>
      <c r="T2003" s="960">
        <f t="shared" si="134"/>
        <v>44658</v>
      </c>
      <c r="U2003" t="str">
        <f t="shared" si="135"/>
        <v>Unaudited</v>
      </c>
    </row>
    <row r="2004" spans="1:21" x14ac:dyDescent="0.25">
      <c r="A2004" t="s">
        <v>437</v>
      </c>
      <c r="B2004" t="s">
        <v>1366</v>
      </c>
      <c r="C2004" t="s">
        <v>1367</v>
      </c>
      <c r="D2004" s="15">
        <v>1900</v>
      </c>
      <c r="E2004" s="121">
        <v>1</v>
      </c>
      <c r="F2004" t="s">
        <v>441</v>
      </c>
      <c r="G2004" s="121">
        <v>366</v>
      </c>
      <c r="H2004" t="s">
        <v>387</v>
      </c>
      <c r="I2004" t="s">
        <v>488</v>
      </c>
      <c r="J2004" t="s">
        <v>433</v>
      </c>
      <c r="K2004" t="s">
        <v>223</v>
      </c>
      <c r="L2004" s="758" t="s">
        <v>691</v>
      </c>
      <c r="M2004" t="s">
        <v>230</v>
      </c>
      <c r="N2004" s="681">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681">
        <f t="shared" ca="1" si="136"/>
        <v>0</v>
      </c>
      <c r="P2004" s="681">
        <f t="shared" ca="1" si="136"/>
        <v>0</v>
      </c>
      <c r="Q2004" s="681">
        <f t="shared" ca="1" si="136"/>
        <v>0</v>
      </c>
      <c r="R2004" s="681">
        <f t="shared" ca="1" si="136"/>
        <v>0</v>
      </c>
      <c r="S2004" t="str">
        <f t="shared" si="133"/>
        <v>ASR_Financial_Report_SHP21Final</v>
      </c>
      <c r="T2004" s="960">
        <f t="shared" si="134"/>
        <v>44658</v>
      </c>
      <c r="U2004" t="str">
        <f t="shared" si="135"/>
        <v>Unaudited</v>
      </c>
    </row>
    <row r="2005" spans="1:21" x14ac:dyDescent="0.25">
      <c r="A2005" t="s">
        <v>437</v>
      </c>
      <c r="B2005" t="s">
        <v>1366</v>
      </c>
      <c r="C2005" t="s">
        <v>1367</v>
      </c>
      <c r="D2005" s="15">
        <v>1900</v>
      </c>
      <c r="E2005" s="121">
        <v>1</v>
      </c>
      <c r="F2005" t="s">
        <v>441</v>
      </c>
      <c r="G2005" s="121">
        <v>366</v>
      </c>
      <c r="H2005" t="s">
        <v>387</v>
      </c>
      <c r="I2005" t="s">
        <v>488</v>
      </c>
      <c r="J2005" t="s">
        <v>433</v>
      </c>
      <c r="K2005" t="s">
        <v>223</v>
      </c>
      <c r="L2005" s="758">
        <v>2.21</v>
      </c>
      <c r="M2005" t="s">
        <v>466</v>
      </c>
      <c r="N2005" s="681">
        <f t="shared" ca="1" si="136"/>
        <v>0</v>
      </c>
      <c r="O2005" s="681">
        <f t="shared" ca="1" si="136"/>
        <v>0</v>
      </c>
      <c r="P2005" s="681">
        <f t="shared" ca="1" si="136"/>
        <v>0</v>
      </c>
      <c r="Q2005" s="681">
        <f t="shared" ca="1" si="136"/>
        <v>0</v>
      </c>
      <c r="R2005" s="681">
        <f t="shared" ca="1" si="136"/>
        <v>0</v>
      </c>
      <c r="S2005" t="str">
        <f t="shared" si="133"/>
        <v>ASR_Financial_Report_SHP21Final</v>
      </c>
      <c r="T2005" s="960">
        <f t="shared" si="134"/>
        <v>44658</v>
      </c>
      <c r="U2005" t="str">
        <f t="shared" si="135"/>
        <v>Unaudited</v>
      </c>
    </row>
    <row r="2006" spans="1:21" x14ac:dyDescent="0.25">
      <c r="A2006" t="s">
        <v>437</v>
      </c>
      <c r="B2006" t="s">
        <v>1366</v>
      </c>
      <c r="C2006" t="s">
        <v>1367</v>
      </c>
      <c r="D2006" s="15">
        <v>1900</v>
      </c>
      <c r="E2006" s="121">
        <v>1</v>
      </c>
      <c r="F2006" t="s">
        <v>441</v>
      </c>
      <c r="G2006" s="121">
        <v>366</v>
      </c>
      <c r="H2006" t="s">
        <v>387</v>
      </c>
      <c r="I2006" t="s">
        <v>488</v>
      </c>
      <c r="J2006" t="s">
        <v>433</v>
      </c>
      <c r="K2006" t="s">
        <v>6</v>
      </c>
      <c r="L2006" s="758" t="s">
        <v>70</v>
      </c>
      <c r="M2006" t="s">
        <v>188</v>
      </c>
      <c r="N2006" s="681">
        <f t="shared" ca="1" si="136"/>
        <v>0</v>
      </c>
      <c r="O2006" s="681">
        <f t="shared" ca="1" si="136"/>
        <v>0</v>
      </c>
      <c r="P2006" s="681">
        <f t="shared" ca="1" si="136"/>
        <v>0</v>
      </c>
      <c r="Q2006" s="681">
        <f t="shared" ca="1" si="136"/>
        <v>0</v>
      </c>
      <c r="R2006" s="681">
        <f t="shared" ca="1" si="136"/>
        <v>0</v>
      </c>
      <c r="S2006" t="str">
        <f t="shared" si="133"/>
        <v>ASR_Financial_Report_SHP21Final</v>
      </c>
      <c r="T2006" s="960">
        <f t="shared" si="134"/>
        <v>44658</v>
      </c>
      <c r="U2006" t="str">
        <f t="shared" si="135"/>
        <v>Unaudited</v>
      </c>
    </row>
    <row r="2007" spans="1:21" x14ac:dyDescent="0.25">
      <c r="A2007" t="s">
        <v>437</v>
      </c>
      <c r="B2007" t="s">
        <v>1366</v>
      </c>
      <c r="C2007" t="s">
        <v>1367</v>
      </c>
      <c r="D2007" s="15">
        <v>1900</v>
      </c>
      <c r="E2007" s="121">
        <v>1</v>
      </c>
      <c r="F2007" t="s">
        <v>441</v>
      </c>
      <c r="G2007" s="121">
        <v>366</v>
      </c>
      <c r="H2007" t="s">
        <v>387</v>
      </c>
      <c r="I2007" t="s">
        <v>488</v>
      </c>
      <c r="J2007" t="s">
        <v>433</v>
      </c>
      <c r="K2007" t="s">
        <v>6</v>
      </c>
      <c r="L2007" s="758" t="s">
        <v>71</v>
      </c>
      <c r="M2007" t="s">
        <v>231</v>
      </c>
      <c r="N2007" s="681">
        <f t="shared" ca="1" si="136"/>
        <v>0</v>
      </c>
      <c r="O2007" s="681">
        <f t="shared" ca="1" si="136"/>
        <v>0</v>
      </c>
      <c r="P2007" s="681">
        <f t="shared" ca="1" si="136"/>
        <v>0</v>
      </c>
      <c r="Q2007" s="681">
        <f t="shared" ca="1" si="136"/>
        <v>0</v>
      </c>
      <c r="R2007" s="681">
        <f t="shared" ca="1" si="136"/>
        <v>0</v>
      </c>
      <c r="S2007" t="str">
        <f t="shared" si="133"/>
        <v>ASR_Financial_Report_SHP21Final</v>
      </c>
      <c r="T2007" s="960">
        <f t="shared" si="134"/>
        <v>44658</v>
      </c>
      <c r="U2007" t="str">
        <f t="shared" si="135"/>
        <v>Unaudited</v>
      </c>
    </row>
    <row r="2008" spans="1:21" x14ac:dyDescent="0.25">
      <c r="A2008" t="s">
        <v>437</v>
      </c>
      <c r="B2008" t="s">
        <v>1366</v>
      </c>
      <c r="C2008" t="s">
        <v>1367</v>
      </c>
      <c r="D2008" s="15">
        <v>1900</v>
      </c>
      <c r="E2008" s="121">
        <v>1</v>
      </c>
      <c r="F2008" t="s">
        <v>441</v>
      </c>
      <c r="G2008" s="121">
        <v>366</v>
      </c>
      <c r="H2008" t="s">
        <v>387</v>
      </c>
      <c r="I2008" t="s">
        <v>488</v>
      </c>
      <c r="J2008" t="s">
        <v>433</v>
      </c>
      <c r="K2008" t="s">
        <v>6</v>
      </c>
      <c r="L2008" s="758" t="s">
        <v>72</v>
      </c>
      <c r="M2008" t="s">
        <v>164</v>
      </c>
      <c r="N2008" s="681">
        <f t="shared" ca="1" si="136"/>
        <v>0</v>
      </c>
      <c r="O2008" s="681">
        <f t="shared" ca="1" si="136"/>
        <v>0</v>
      </c>
      <c r="P2008" s="681">
        <f t="shared" ca="1" si="136"/>
        <v>0</v>
      </c>
      <c r="Q2008" s="681">
        <f t="shared" ca="1" si="136"/>
        <v>0</v>
      </c>
      <c r="R2008" s="681">
        <f t="shared" ca="1" si="136"/>
        <v>0</v>
      </c>
      <c r="S2008" t="str">
        <f t="shared" si="133"/>
        <v>ASR_Financial_Report_SHP21Final</v>
      </c>
      <c r="T2008" s="960">
        <f t="shared" si="134"/>
        <v>44658</v>
      </c>
      <c r="U2008" t="str">
        <f t="shared" si="135"/>
        <v>Unaudited</v>
      </c>
    </row>
    <row r="2009" spans="1:21" x14ac:dyDescent="0.25">
      <c r="A2009" t="s">
        <v>437</v>
      </c>
      <c r="B2009" t="s">
        <v>1366</v>
      </c>
      <c r="C2009" t="s">
        <v>1367</v>
      </c>
      <c r="D2009" s="15">
        <v>1900</v>
      </c>
      <c r="E2009" s="121">
        <v>1</v>
      </c>
      <c r="F2009" t="s">
        <v>441</v>
      </c>
      <c r="G2009" s="121">
        <v>366</v>
      </c>
      <c r="H2009" t="s">
        <v>387</v>
      </c>
      <c r="I2009" t="s">
        <v>488</v>
      </c>
      <c r="J2009" t="s">
        <v>433</v>
      </c>
      <c r="K2009" t="s">
        <v>6</v>
      </c>
      <c r="L2009" s="758">
        <v>3.4</v>
      </c>
      <c r="M2009" t="s">
        <v>461</v>
      </c>
      <c r="N2009" s="681">
        <f t="shared" ca="1" si="136"/>
        <v>0</v>
      </c>
      <c r="O2009" s="681">
        <f t="shared" ca="1" si="136"/>
        <v>0</v>
      </c>
      <c r="P2009" s="681">
        <f t="shared" ca="1" si="136"/>
        <v>0</v>
      </c>
      <c r="Q2009" s="681">
        <f t="shared" ca="1" si="136"/>
        <v>0</v>
      </c>
      <c r="R2009" s="681">
        <f t="shared" ca="1" si="136"/>
        <v>0</v>
      </c>
      <c r="S2009" t="str">
        <f t="shared" si="133"/>
        <v>ASR_Financial_Report_SHP21Final</v>
      </c>
      <c r="T2009" s="960">
        <f t="shared" si="134"/>
        <v>44658</v>
      </c>
      <c r="U2009" t="str">
        <f t="shared" si="135"/>
        <v>Unaudited</v>
      </c>
    </row>
    <row r="2010" spans="1:21" x14ac:dyDescent="0.25">
      <c r="A2010" t="s">
        <v>437</v>
      </c>
      <c r="B2010" t="s">
        <v>1366</v>
      </c>
      <c r="C2010" t="s">
        <v>1367</v>
      </c>
      <c r="D2010" s="15">
        <v>1900</v>
      </c>
      <c r="E2010" s="121">
        <v>1</v>
      </c>
      <c r="F2010" t="s">
        <v>441</v>
      </c>
      <c r="G2010" s="121">
        <v>366</v>
      </c>
      <c r="H2010" t="s">
        <v>387</v>
      </c>
      <c r="I2010" t="s">
        <v>488</v>
      </c>
      <c r="J2010" t="s">
        <v>433</v>
      </c>
      <c r="K2010" t="s">
        <v>434</v>
      </c>
      <c r="L2010" s="758">
        <v>4.5</v>
      </c>
      <c r="M2010" t="s">
        <v>32</v>
      </c>
      <c r="N2010" s="681">
        <f t="shared" ca="1" si="136"/>
        <v>0</v>
      </c>
      <c r="O2010" s="681">
        <f t="shared" ca="1" si="136"/>
        <v>0</v>
      </c>
      <c r="P2010" s="681">
        <f t="shared" ca="1" si="136"/>
        <v>0</v>
      </c>
      <c r="Q2010" s="681">
        <f t="shared" ca="1" si="136"/>
        <v>0</v>
      </c>
      <c r="R2010" s="681">
        <f t="shared" ca="1" si="136"/>
        <v>0</v>
      </c>
      <c r="S2010" t="str">
        <f t="shared" si="133"/>
        <v>ASR_Financial_Report_SHP21Final</v>
      </c>
      <c r="T2010" s="960">
        <f t="shared" si="134"/>
        <v>44658</v>
      </c>
      <c r="U2010" t="str">
        <f t="shared" si="135"/>
        <v>Unaudited</v>
      </c>
    </row>
    <row r="2011" spans="1:21" x14ac:dyDescent="0.25">
      <c r="A2011" t="s">
        <v>437</v>
      </c>
      <c r="B2011" t="s">
        <v>1366</v>
      </c>
      <c r="C2011" t="s">
        <v>1367</v>
      </c>
      <c r="D2011" s="15">
        <v>1900</v>
      </c>
      <c r="E2011" s="121">
        <v>1</v>
      </c>
      <c r="F2011" t="s">
        <v>441</v>
      </c>
      <c r="G2011" s="121">
        <v>366</v>
      </c>
      <c r="H2011" t="s">
        <v>387</v>
      </c>
      <c r="I2011" t="s">
        <v>488</v>
      </c>
      <c r="J2011" t="s">
        <v>433</v>
      </c>
      <c r="K2011" t="s">
        <v>434</v>
      </c>
      <c r="L2011" s="758" t="s">
        <v>925</v>
      </c>
      <c r="M2011" t="s">
        <v>916</v>
      </c>
      <c r="N2011" s="681">
        <f t="shared" ca="1" si="136"/>
        <v>0</v>
      </c>
      <c r="O2011" s="681">
        <f t="shared" ca="1" si="136"/>
        <v>0</v>
      </c>
      <c r="P2011" s="681">
        <f t="shared" ca="1" si="136"/>
        <v>0</v>
      </c>
      <c r="Q2011" s="681">
        <f t="shared" ca="1" si="136"/>
        <v>0</v>
      </c>
      <c r="R2011" s="681">
        <f t="shared" ca="1" si="136"/>
        <v>0</v>
      </c>
      <c r="S2011" t="str">
        <f t="shared" si="133"/>
        <v>ASR_Financial_Report_SHP21Final</v>
      </c>
      <c r="T2011" s="960">
        <f t="shared" si="134"/>
        <v>44658</v>
      </c>
      <c r="U2011" t="str">
        <f t="shared" si="135"/>
        <v>Unaudited</v>
      </c>
    </row>
    <row r="2012" spans="1:21" x14ac:dyDescent="0.25">
      <c r="A2012" t="s">
        <v>437</v>
      </c>
      <c r="B2012" t="s">
        <v>1366</v>
      </c>
      <c r="C2012" t="s">
        <v>1367</v>
      </c>
      <c r="D2012" s="15">
        <v>1900</v>
      </c>
      <c r="E2012" s="121">
        <v>1</v>
      </c>
      <c r="F2012" t="s">
        <v>441</v>
      </c>
      <c r="G2012" s="121">
        <v>366</v>
      </c>
      <c r="H2012" t="s">
        <v>387</v>
      </c>
      <c r="I2012" t="s">
        <v>488</v>
      </c>
      <c r="J2012" t="s">
        <v>433</v>
      </c>
      <c r="K2012" t="s">
        <v>434</v>
      </c>
      <c r="L2012" s="758" t="s">
        <v>193</v>
      </c>
      <c r="M2012" t="s">
        <v>40</v>
      </c>
      <c r="N2012" s="681">
        <f t="shared" ca="1" si="136"/>
        <v>0</v>
      </c>
      <c r="O2012" s="681">
        <f t="shared" ca="1" si="136"/>
        <v>0</v>
      </c>
      <c r="P2012" s="681">
        <f t="shared" ca="1" si="136"/>
        <v>0</v>
      </c>
      <c r="Q2012" s="681">
        <f t="shared" ca="1" si="136"/>
        <v>0</v>
      </c>
      <c r="R2012" s="681">
        <f t="shared" ca="1" si="136"/>
        <v>0</v>
      </c>
      <c r="S2012" t="str">
        <f t="shared" si="133"/>
        <v>ASR_Financial_Report_SHP21Final</v>
      </c>
      <c r="T2012" s="960">
        <f t="shared" si="134"/>
        <v>44658</v>
      </c>
      <c r="U2012" t="str">
        <f t="shared" si="135"/>
        <v>Unaudited</v>
      </c>
    </row>
    <row r="2013" spans="1:21" x14ac:dyDescent="0.25">
      <c r="A2013" t="s">
        <v>437</v>
      </c>
      <c r="B2013" t="s">
        <v>1366</v>
      </c>
      <c r="C2013" t="s">
        <v>1367</v>
      </c>
      <c r="D2013" s="15">
        <v>1900</v>
      </c>
      <c r="E2013" s="121">
        <v>1</v>
      </c>
      <c r="F2013" t="s">
        <v>441</v>
      </c>
      <c r="G2013" s="121">
        <v>366</v>
      </c>
      <c r="H2013" t="s">
        <v>387</v>
      </c>
      <c r="I2013" t="s">
        <v>488</v>
      </c>
      <c r="J2013" t="s">
        <v>433</v>
      </c>
      <c r="K2013" t="s">
        <v>434</v>
      </c>
      <c r="L2013" s="758" t="s">
        <v>192</v>
      </c>
      <c r="M2013" t="s">
        <v>329</v>
      </c>
      <c r="N2013" s="681">
        <f t="shared" ca="1" si="136"/>
        <v>0</v>
      </c>
      <c r="O2013" s="681">
        <f t="shared" ca="1" si="136"/>
        <v>0</v>
      </c>
      <c r="P2013" s="681">
        <f t="shared" ca="1" si="136"/>
        <v>0</v>
      </c>
      <c r="Q2013" s="681">
        <f t="shared" ca="1" si="136"/>
        <v>0</v>
      </c>
      <c r="R2013" s="681">
        <f t="shared" ca="1" si="136"/>
        <v>0</v>
      </c>
      <c r="S2013" t="str">
        <f t="shared" si="133"/>
        <v>ASR_Financial_Report_SHP21Final</v>
      </c>
      <c r="T2013" s="960">
        <f t="shared" si="134"/>
        <v>44658</v>
      </c>
      <c r="U2013" t="str">
        <f t="shared" si="135"/>
        <v>Unaudited</v>
      </c>
    </row>
    <row r="2014" spans="1:21" x14ac:dyDescent="0.25">
      <c r="A2014" t="s">
        <v>437</v>
      </c>
      <c r="B2014" t="s">
        <v>1366</v>
      </c>
      <c r="C2014" t="s">
        <v>1367</v>
      </c>
      <c r="D2014" s="15">
        <v>1900</v>
      </c>
      <c r="E2014" s="121">
        <v>1</v>
      </c>
      <c r="F2014" t="s">
        <v>441</v>
      </c>
      <c r="G2014" s="121">
        <v>366</v>
      </c>
      <c r="H2014" t="s">
        <v>387</v>
      </c>
      <c r="I2014" t="s">
        <v>488</v>
      </c>
      <c r="J2014" t="s">
        <v>450</v>
      </c>
      <c r="K2014" t="s">
        <v>435</v>
      </c>
      <c r="L2014" s="758" t="s">
        <v>79</v>
      </c>
      <c r="M2014" t="s">
        <v>27</v>
      </c>
      <c r="N2014" s="681">
        <f t="shared" ca="1" si="136"/>
        <v>0</v>
      </c>
      <c r="O2014" s="681">
        <f t="shared" ca="1" si="136"/>
        <v>0</v>
      </c>
      <c r="P2014" s="681">
        <f t="shared" ca="1" si="136"/>
        <v>0</v>
      </c>
      <c r="Q2014" s="681">
        <f t="shared" ca="1" si="136"/>
        <v>0</v>
      </c>
      <c r="R2014" s="681">
        <f t="shared" ca="1" si="136"/>
        <v>0</v>
      </c>
      <c r="S2014" t="str">
        <f t="shared" si="133"/>
        <v>ASR_Financial_Report_SHP21Final</v>
      </c>
      <c r="T2014" s="960">
        <f t="shared" si="134"/>
        <v>44658</v>
      </c>
      <c r="U2014" t="str">
        <f t="shared" si="135"/>
        <v>Unaudited</v>
      </c>
    </row>
    <row r="2015" spans="1:21" x14ac:dyDescent="0.25">
      <c r="A2015" t="s">
        <v>437</v>
      </c>
      <c r="B2015" t="s">
        <v>1366</v>
      </c>
      <c r="C2015" t="s">
        <v>1367</v>
      </c>
      <c r="D2015" s="15">
        <v>1900</v>
      </c>
      <c r="E2015" s="121">
        <v>1</v>
      </c>
      <c r="F2015" t="s">
        <v>441</v>
      </c>
      <c r="G2015" s="121">
        <v>366</v>
      </c>
      <c r="H2015" t="s">
        <v>387</v>
      </c>
      <c r="I2015" t="s">
        <v>488</v>
      </c>
      <c r="J2015" t="s">
        <v>450</v>
      </c>
      <c r="K2015" t="s">
        <v>435</v>
      </c>
      <c r="L2015" s="758" t="s">
        <v>80</v>
      </c>
      <c r="M2015" t="s">
        <v>97</v>
      </c>
      <c r="N2015" s="681">
        <f t="shared" ca="1" si="136"/>
        <v>0</v>
      </c>
      <c r="O2015" s="681">
        <f t="shared" ca="1" si="136"/>
        <v>0</v>
      </c>
      <c r="P2015" s="681">
        <f t="shared" ca="1" si="136"/>
        <v>0</v>
      </c>
      <c r="Q2015" s="681">
        <f t="shared" ca="1" si="136"/>
        <v>0</v>
      </c>
      <c r="R2015" s="681">
        <f t="shared" ca="1" si="136"/>
        <v>0</v>
      </c>
      <c r="S2015" t="str">
        <f t="shared" si="133"/>
        <v>ASR_Financial_Report_SHP21Final</v>
      </c>
      <c r="T2015" s="960">
        <f t="shared" si="134"/>
        <v>44658</v>
      </c>
      <c r="U2015" t="str">
        <f t="shared" si="135"/>
        <v>Unaudited</v>
      </c>
    </row>
    <row r="2016" spans="1:21" x14ac:dyDescent="0.25">
      <c r="A2016" t="s">
        <v>437</v>
      </c>
      <c r="B2016" t="s">
        <v>1366</v>
      </c>
      <c r="C2016" t="s">
        <v>1367</v>
      </c>
      <c r="D2016" s="15">
        <v>1900</v>
      </c>
      <c r="E2016" s="121">
        <v>1</v>
      </c>
      <c r="F2016" t="s">
        <v>441</v>
      </c>
      <c r="G2016" s="121">
        <v>366</v>
      </c>
      <c r="H2016" t="s">
        <v>387</v>
      </c>
      <c r="I2016" t="s">
        <v>488</v>
      </c>
      <c r="J2016" t="s">
        <v>450</v>
      </c>
      <c r="K2016" t="s">
        <v>435</v>
      </c>
      <c r="L2016" s="758" t="s">
        <v>81</v>
      </c>
      <c r="M2016" t="s">
        <v>98</v>
      </c>
      <c r="N2016" s="681">
        <f t="shared" ca="1" si="136"/>
        <v>0</v>
      </c>
      <c r="O2016" s="681">
        <f t="shared" ca="1" si="136"/>
        <v>0</v>
      </c>
      <c r="P2016" s="681">
        <f t="shared" ca="1" si="136"/>
        <v>0</v>
      </c>
      <c r="Q2016" s="681">
        <f t="shared" ca="1" si="136"/>
        <v>0</v>
      </c>
      <c r="R2016" s="681">
        <f t="shared" ca="1" si="136"/>
        <v>0</v>
      </c>
      <c r="S2016" t="str">
        <f t="shared" si="133"/>
        <v>ASR_Financial_Report_SHP21Final</v>
      </c>
      <c r="T2016" s="960">
        <f t="shared" si="134"/>
        <v>44658</v>
      </c>
      <c r="U2016" t="str">
        <f t="shared" si="135"/>
        <v>Unaudited</v>
      </c>
    </row>
    <row r="2017" spans="1:21" x14ac:dyDescent="0.25">
      <c r="A2017" t="s">
        <v>437</v>
      </c>
      <c r="B2017" t="s">
        <v>1366</v>
      </c>
      <c r="C2017" t="s">
        <v>1367</v>
      </c>
      <c r="D2017" s="15">
        <v>1900</v>
      </c>
      <c r="E2017" s="121">
        <v>1</v>
      </c>
      <c r="F2017" t="s">
        <v>441</v>
      </c>
      <c r="G2017" s="121">
        <v>366</v>
      </c>
      <c r="H2017" t="s">
        <v>387</v>
      </c>
      <c r="I2017" t="s">
        <v>488</v>
      </c>
      <c r="J2017" t="s">
        <v>450</v>
      </c>
      <c r="K2017" t="s">
        <v>435</v>
      </c>
      <c r="L2017" s="758" t="s">
        <v>82</v>
      </c>
      <c r="M2017" t="s">
        <v>99</v>
      </c>
      <c r="N2017" s="681">
        <f t="shared" ca="1" si="136"/>
        <v>0</v>
      </c>
      <c r="O2017" s="681">
        <f t="shared" ca="1" si="136"/>
        <v>0</v>
      </c>
      <c r="P2017" s="681">
        <f t="shared" ca="1" si="136"/>
        <v>0</v>
      </c>
      <c r="Q2017" s="681">
        <f t="shared" ca="1" si="136"/>
        <v>0</v>
      </c>
      <c r="R2017" s="681">
        <f t="shared" ca="1" si="136"/>
        <v>0</v>
      </c>
      <c r="S2017" t="str">
        <f t="shared" si="133"/>
        <v>ASR_Financial_Report_SHP21Final</v>
      </c>
      <c r="T2017" s="960">
        <f t="shared" si="134"/>
        <v>44658</v>
      </c>
      <c r="U2017" t="str">
        <f t="shared" si="135"/>
        <v>Unaudited</v>
      </c>
    </row>
    <row r="2018" spans="1:21" x14ac:dyDescent="0.25">
      <c r="A2018" t="s">
        <v>437</v>
      </c>
      <c r="B2018" t="s">
        <v>1366</v>
      </c>
      <c r="C2018" t="s">
        <v>1367</v>
      </c>
      <c r="D2018" s="15">
        <v>1900</v>
      </c>
      <c r="E2018" s="121">
        <v>1</v>
      </c>
      <c r="F2018" t="s">
        <v>441</v>
      </c>
      <c r="G2018" s="121">
        <v>366</v>
      </c>
      <c r="H2018" t="s">
        <v>387</v>
      </c>
      <c r="I2018" t="s">
        <v>488</v>
      </c>
      <c r="J2018" t="s">
        <v>450</v>
      </c>
      <c r="K2018" t="s">
        <v>435</v>
      </c>
      <c r="L2018" s="758" t="s">
        <v>216</v>
      </c>
      <c r="M2018" t="s">
        <v>100</v>
      </c>
      <c r="N2018" s="681">
        <f t="shared" ca="1" si="136"/>
        <v>0</v>
      </c>
      <c r="O2018" s="681">
        <f t="shared" ca="1" si="136"/>
        <v>0</v>
      </c>
      <c r="P2018" s="681">
        <f t="shared" ca="1" si="136"/>
        <v>0</v>
      </c>
      <c r="Q2018" s="681">
        <f t="shared" ca="1" si="136"/>
        <v>0</v>
      </c>
      <c r="R2018" s="681">
        <f t="shared" ca="1" si="136"/>
        <v>0</v>
      </c>
      <c r="S2018" t="str">
        <f t="shared" si="133"/>
        <v>ASR_Financial_Report_SHP21Final</v>
      </c>
      <c r="T2018" s="960">
        <f t="shared" si="134"/>
        <v>44658</v>
      </c>
      <c r="U2018" t="str">
        <f t="shared" si="135"/>
        <v>Unaudited</v>
      </c>
    </row>
    <row r="2019" spans="1:21" x14ac:dyDescent="0.25">
      <c r="A2019" t="s">
        <v>437</v>
      </c>
      <c r="B2019" t="s">
        <v>1366</v>
      </c>
      <c r="C2019" t="s">
        <v>1367</v>
      </c>
      <c r="D2019" s="15">
        <v>1900</v>
      </c>
      <c r="E2019" s="121">
        <v>1</v>
      </c>
      <c r="F2019" t="s">
        <v>441</v>
      </c>
      <c r="G2019" s="121">
        <v>366</v>
      </c>
      <c r="H2019" t="s">
        <v>387</v>
      </c>
      <c r="I2019" t="s">
        <v>488</v>
      </c>
      <c r="J2019" t="s">
        <v>450</v>
      </c>
      <c r="K2019" t="s">
        <v>435</v>
      </c>
      <c r="L2019" s="758" t="s">
        <v>215</v>
      </c>
      <c r="M2019" t="s">
        <v>28</v>
      </c>
      <c r="N2019" s="681">
        <f t="shared" ca="1" si="136"/>
        <v>0</v>
      </c>
      <c r="O2019" s="681">
        <f t="shared" ca="1" si="136"/>
        <v>0</v>
      </c>
      <c r="P2019" s="681">
        <f t="shared" ca="1" si="136"/>
        <v>0</v>
      </c>
      <c r="Q2019" s="681">
        <f t="shared" ca="1" si="136"/>
        <v>0</v>
      </c>
      <c r="R2019" s="681">
        <f t="shared" ca="1" si="136"/>
        <v>0</v>
      </c>
      <c r="S2019" t="str">
        <f t="shared" si="133"/>
        <v>ASR_Financial_Report_SHP21Final</v>
      </c>
      <c r="T2019" s="960">
        <f t="shared" si="134"/>
        <v>44658</v>
      </c>
      <c r="U2019" t="str">
        <f t="shared" si="135"/>
        <v>Unaudited</v>
      </c>
    </row>
    <row r="2020" spans="1:21" x14ac:dyDescent="0.25">
      <c r="A2020" t="s">
        <v>437</v>
      </c>
      <c r="B2020" t="s">
        <v>1366</v>
      </c>
      <c r="C2020" t="s">
        <v>1367</v>
      </c>
      <c r="D2020" s="15">
        <v>1900</v>
      </c>
      <c r="E2020" s="121">
        <v>1</v>
      </c>
      <c r="F2020" t="s">
        <v>441</v>
      </c>
      <c r="G2020" s="121">
        <v>366</v>
      </c>
      <c r="H2020" t="s">
        <v>387</v>
      </c>
      <c r="I2020" t="s">
        <v>488</v>
      </c>
      <c r="J2020" t="s">
        <v>436</v>
      </c>
      <c r="K2020" t="s">
        <v>436</v>
      </c>
      <c r="L2020" s="758" t="s">
        <v>84</v>
      </c>
      <c r="M2020" t="s">
        <v>327</v>
      </c>
      <c r="N2020" s="681">
        <f t="shared" ca="1" si="136"/>
        <v>0</v>
      </c>
      <c r="O2020" s="681">
        <f t="shared" ca="1" si="136"/>
        <v>0</v>
      </c>
      <c r="P2020" s="681">
        <f t="shared" ca="1" si="136"/>
        <v>0</v>
      </c>
      <c r="Q2020" s="681">
        <f t="shared" ca="1" si="136"/>
        <v>0</v>
      </c>
      <c r="R2020" s="681">
        <f t="shared" ca="1" si="136"/>
        <v>0</v>
      </c>
      <c r="S2020" t="str">
        <f t="shared" si="133"/>
        <v>ASR_Financial_Report_SHP21Final</v>
      </c>
      <c r="T2020" s="960">
        <f t="shared" si="134"/>
        <v>44658</v>
      </c>
      <c r="U2020" t="str">
        <f t="shared" si="135"/>
        <v>Unaudited</v>
      </c>
    </row>
    <row r="2021" spans="1:21" x14ac:dyDescent="0.25">
      <c r="A2021" t="s">
        <v>437</v>
      </c>
      <c r="B2021" t="s">
        <v>1366</v>
      </c>
      <c r="C2021" t="s">
        <v>1367</v>
      </c>
      <c r="D2021" s="15">
        <v>1900</v>
      </c>
      <c r="E2021" s="121">
        <v>1</v>
      </c>
      <c r="F2021" t="s">
        <v>441</v>
      </c>
      <c r="G2021" s="121">
        <v>366</v>
      </c>
      <c r="H2021" t="s">
        <v>387</v>
      </c>
      <c r="I2021" t="s">
        <v>488</v>
      </c>
      <c r="J2021" t="s">
        <v>436</v>
      </c>
      <c r="K2021" t="s">
        <v>436</v>
      </c>
      <c r="L2021" s="758" t="s">
        <v>85</v>
      </c>
      <c r="M2021" t="s">
        <v>325</v>
      </c>
      <c r="N2021" s="681">
        <f t="shared" ca="1" si="136"/>
        <v>0</v>
      </c>
      <c r="O2021" s="681">
        <f t="shared" ca="1" si="136"/>
        <v>0</v>
      </c>
      <c r="P2021" s="681">
        <f t="shared" ca="1" si="136"/>
        <v>0</v>
      </c>
      <c r="Q2021" s="681">
        <f t="shared" ca="1" si="136"/>
        <v>0</v>
      </c>
      <c r="R2021" s="681">
        <f t="shared" ca="1" si="136"/>
        <v>0</v>
      </c>
      <c r="S2021" t="str">
        <f t="shared" si="133"/>
        <v>ASR_Financial_Report_SHP21Final</v>
      </c>
      <c r="T2021" s="960">
        <f t="shared" si="134"/>
        <v>44658</v>
      </c>
      <c r="U2021" t="str">
        <f t="shared" si="135"/>
        <v>Unaudited</v>
      </c>
    </row>
    <row r="2022" spans="1:21" x14ac:dyDescent="0.25">
      <c r="A2022" t="s">
        <v>437</v>
      </c>
      <c r="B2022" t="s">
        <v>1366</v>
      </c>
      <c r="C2022" t="s">
        <v>1367</v>
      </c>
      <c r="D2022" s="15">
        <v>1900</v>
      </c>
      <c r="E2022" s="121">
        <v>1</v>
      </c>
      <c r="F2022" t="s">
        <v>441</v>
      </c>
      <c r="G2022" s="121">
        <v>366</v>
      </c>
      <c r="H2022" t="s">
        <v>387</v>
      </c>
      <c r="I2022" t="s">
        <v>488</v>
      </c>
      <c r="J2022" t="s">
        <v>436</v>
      </c>
      <c r="K2022" t="s">
        <v>436</v>
      </c>
      <c r="L2022" s="758" t="s">
        <v>86</v>
      </c>
      <c r="M2022" t="s">
        <v>494</v>
      </c>
      <c r="N2022" s="681">
        <f t="shared" ca="1" si="136"/>
        <v>0</v>
      </c>
      <c r="O2022" s="681">
        <f t="shared" ca="1" si="136"/>
        <v>0</v>
      </c>
      <c r="P2022" s="681">
        <f t="shared" ca="1" si="136"/>
        <v>0</v>
      </c>
      <c r="Q2022" s="681">
        <f t="shared" ca="1" si="136"/>
        <v>0</v>
      </c>
      <c r="R2022" s="681">
        <f t="shared" ca="1" si="136"/>
        <v>0</v>
      </c>
      <c r="S2022" t="str">
        <f t="shared" si="133"/>
        <v>ASR_Financial_Report_SHP21Final</v>
      </c>
      <c r="T2022" s="960">
        <f t="shared" si="134"/>
        <v>44658</v>
      </c>
      <c r="U2022" t="str">
        <f t="shared" si="135"/>
        <v>Unaudited</v>
      </c>
    </row>
    <row r="2023" spans="1:21" x14ac:dyDescent="0.25">
      <c r="A2023" t="s">
        <v>437</v>
      </c>
      <c r="B2023" t="s">
        <v>1366</v>
      </c>
      <c r="C2023" t="s">
        <v>1367</v>
      </c>
      <c r="D2023" s="15">
        <v>1900</v>
      </c>
      <c r="E2023" s="121">
        <v>1</v>
      </c>
      <c r="F2023" t="s">
        <v>441</v>
      </c>
      <c r="G2023" s="121">
        <v>366</v>
      </c>
      <c r="H2023" t="s">
        <v>387</v>
      </c>
      <c r="I2023" t="s">
        <v>488</v>
      </c>
      <c r="J2023" t="s">
        <v>436</v>
      </c>
      <c r="K2023" t="s">
        <v>436</v>
      </c>
      <c r="L2023" s="758" t="s">
        <v>87</v>
      </c>
      <c r="M2023" t="s">
        <v>495</v>
      </c>
      <c r="N2023" s="681">
        <f t="shared" ca="1" si="136"/>
        <v>0</v>
      </c>
      <c r="O2023" s="681">
        <f t="shared" ca="1" si="136"/>
        <v>0</v>
      </c>
      <c r="P2023" s="681">
        <f t="shared" ca="1" si="136"/>
        <v>0</v>
      </c>
      <c r="Q2023" s="681">
        <f t="shared" ca="1" si="136"/>
        <v>0</v>
      </c>
      <c r="R2023" s="681">
        <f t="shared" ca="1" si="136"/>
        <v>0</v>
      </c>
      <c r="S2023" t="str">
        <f t="shared" si="133"/>
        <v>ASR_Financial_Report_SHP21Final</v>
      </c>
      <c r="T2023" s="960">
        <f t="shared" si="134"/>
        <v>44658</v>
      </c>
      <c r="U2023" t="str">
        <f t="shared" si="135"/>
        <v>Unaudited</v>
      </c>
    </row>
    <row r="2024" spans="1:21" x14ac:dyDescent="0.25">
      <c r="A2024" t="s">
        <v>437</v>
      </c>
      <c r="B2024" t="s">
        <v>1366</v>
      </c>
      <c r="C2024" t="s">
        <v>1367</v>
      </c>
      <c r="D2024" s="15">
        <v>1900</v>
      </c>
      <c r="E2024" s="121">
        <v>1</v>
      </c>
      <c r="F2024" t="s">
        <v>441</v>
      </c>
      <c r="G2024" s="121">
        <v>366</v>
      </c>
      <c r="H2024" t="s">
        <v>387</v>
      </c>
      <c r="I2024" t="s">
        <v>488</v>
      </c>
      <c r="J2024" t="s">
        <v>436</v>
      </c>
      <c r="K2024" t="s">
        <v>436</v>
      </c>
      <c r="L2024" s="758" t="s">
        <v>213</v>
      </c>
      <c r="M2024" t="s">
        <v>496</v>
      </c>
      <c r="N2024" s="681">
        <f t="shared" ca="1" si="136"/>
        <v>0</v>
      </c>
      <c r="O2024" s="681">
        <f t="shared" ca="1" si="136"/>
        <v>0</v>
      </c>
      <c r="P2024" s="681">
        <f t="shared" ca="1" si="136"/>
        <v>0</v>
      </c>
      <c r="Q2024" s="681">
        <f t="shared" ca="1" si="136"/>
        <v>0</v>
      </c>
      <c r="R2024" s="681">
        <f t="shared" ca="1" si="136"/>
        <v>0</v>
      </c>
      <c r="S2024" t="str">
        <f t="shared" si="133"/>
        <v>ASR_Financial_Report_SHP21Final</v>
      </c>
      <c r="T2024" s="960">
        <f t="shared" si="134"/>
        <v>44658</v>
      </c>
      <c r="U2024" t="str">
        <f t="shared" si="135"/>
        <v>Unaudited</v>
      </c>
    </row>
    <row r="2025" spans="1:21" x14ac:dyDescent="0.25">
      <c r="A2025" t="s">
        <v>437</v>
      </c>
      <c r="B2025" t="s">
        <v>1366</v>
      </c>
      <c r="C2025" t="s">
        <v>1367</v>
      </c>
      <c r="D2025" s="15">
        <v>1900</v>
      </c>
      <c r="E2025" s="121">
        <v>1</v>
      </c>
      <c r="F2025" t="s">
        <v>441</v>
      </c>
      <c r="G2025" s="121">
        <v>366</v>
      </c>
      <c r="H2025" t="s">
        <v>387</v>
      </c>
      <c r="I2025" t="s">
        <v>489</v>
      </c>
      <c r="J2025" t="s">
        <v>26</v>
      </c>
      <c r="K2025" t="s">
        <v>26</v>
      </c>
      <c r="L2025" s="758" t="s">
        <v>204</v>
      </c>
      <c r="M2025" t="s">
        <v>26</v>
      </c>
      <c r="N2025" s="681">
        <f t="shared" ca="1" si="136"/>
        <v>0</v>
      </c>
      <c r="O2025" s="681">
        <f t="shared" ca="1" si="136"/>
        <v>0</v>
      </c>
      <c r="P2025" s="681">
        <f t="shared" ca="1" si="136"/>
        <v>0</v>
      </c>
      <c r="Q2025" s="681">
        <f t="shared" ca="1" si="136"/>
        <v>0</v>
      </c>
      <c r="R2025" s="681">
        <f t="shared" ca="1" si="136"/>
        <v>0</v>
      </c>
      <c r="S2025" t="str">
        <f t="shared" si="133"/>
        <v>ASR_Financial_Report_SHP21Final</v>
      </c>
      <c r="T2025" s="960">
        <f t="shared" si="134"/>
        <v>44658</v>
      </c>
      <c r="U2025" t="str">
        <f t="shared" si="135"/>
        <v>Unaudited</v>
      </c>
    </row>
    <row r="2026" spans="1:21" x14ac:dyDescent="0.25">
      <c r="A2026" t="s">
        <v>437</v>
      </c>
      <c r="B2026" t="s">
        <v>1366</v>
      </c>
      <c r="C2026" t="s">
        <v>1367</v>
      </c>
      <c r="D2026" s="15">
        <v>1900</v>
      </c>
      <c r="E2026" s="121">
        <v>1</v>
      </c>
      <c r="F2026" t="s">
        <v>1012</v>
      </c>
      <c r="G2026" s="121" t="s">
        <v>1365</v>
      </c>
      <c r="H2026" t="s">
        <v>387</v>
      </c>
      <c r="I2026" t="s">
        <v>432</v>
      </c>
      <c r="J2026" t="s">
        <v>432</v>
      </c>
      <c r="K2026" t="s">
        <v>432</v>
      </c>
      <c r="M2026" t="s">
        <v>432</v>
      </c>
      <c r="N2026" s="681">
        <f t="shared" ca="1" si="136"/>
        <v>0</v>
      </c>
      <c r="O2026" s="681">
        <f t="shared" ca="1" si="136"/>
        <v>0</v>
      </c>
      <c r="P2026" s="681">
        <f t="shared" ca="1" si="136"/>
        <v>0</v>
      </c>
      <c r="Q2026" s="681">
        <f t="shared" ca="1" si="136"/>
        <v>0</v>
      </c>
      <c r="R2026" s="681">
        <f t="shared" ca="1" si="136"/>
        <v>0</v>
      </c>
      <c r="S2026" t="str">
        <f t="shared" si="133"/>
        <v>ASR_Financial_Report_SHP21Final</v>
      </c>
      <c r="T2026" s="960">
        <f t="shared" si="134"/>
        <v>44658</v>
      </c>
      <c r="U2026" t="str">
        <f t="shared" si="135"/>
        <v>Unaudited</v>
      </c>
    </row>
    <row r="2027" spans="1:21" x14ac:dyDescent="0.25">
      <c r="A2027" t="s">
        <v>437</v>
      </c>
      <c r="B2027" t="s">
        <v>1366</v>
      </c>
      <c r="C2027" t="s">
        <v>1367</v>
      </c>
      <c r="D2027" s="15">
        <v>1900</v>
      </c>
      <c r="E2027" s="121">
        <v>1</v>
      </c>
      <c r="F2027" t="s">
        <v>1012</v>
      </c>
      <c r="G2027" s="121" t="s">
        <v>1365</v>
      </c>
      <c r="H2027" t="s">
        <v>387</v>
      </c>
      <c r="I2027" t="s">
        <v>487</v>
      </c>
      <c r="J2027" t="s">
        <v>12</v>
      </c>
      <c r="K2027" t="s">
        <v>12</v>
      </c>
      <c r="L2027" s="758">
        <v>1.1000000000000001</v>
      </c>
      <c r="M2027" t="s">
        <v>12</v>
      </c>
      <c r="N2027" s="681">
        <f t="shared" ca="1" si="136"/>
        <v>0</v>
      </c>
      <c r="O2027" s="681">
        <f t="shared" ca="1" si="136"/>
        <v>0</v>
      </c>
      <c r="P2027" s="681">
        <f t="shared" ca="1" si="136"/>
        <v>0</v>
      </c>
      <c r="Q2027" s="681">
        <f t="shared" ca="1" si="136"/>
        <v>0</v>
      </c>
      <c r="R2027" s="681">
        <f t="shared" ca="1" si="136"/>
        <v>0</v>
      </c>
      <c r="S2027" t="str">
        <f t="shared" si="133"/>
        <v>ASR_Financial_Report_SHP21Final</v>
      </c>
      <c r="T2027" s="960">
        <f t="shared" si="134"/>
        <v>44658</v>
      </c>
      <c r="U2027" t="str">
        <f t="shared" si="135"/>
        <v>Unaudited</v>
      </c>
    </row>
    <row r="2028" spans="1:21" x14ac:dyDescent="0.25">
      <c r="A2028" t="s">
        <v>437</v>
      </c>
      <c r="B2028" t="s">
        <v>1366</v>
      </c>
      <c r="C2028" t="s">
        <v>1367</v>
      </c>
      <c r="D2028" s="15">
        <v>1900</v>
      </c>
      <c r="E2028" s="121">
        <v>1</v>
      </c>
      <c r="F2028" t="s">
        <v>1012</v>
      </c>
      <c r="G2028" s="121" t="s">
        <v>1365</v>
      </c>
      <c r="H2028" t="s">
        <v>387</v>
      </c>
      <c r="I2028" t="s">
        <v>487</v>
      </c>
      <c r="J2028" t="s">
        <v>12</v>
      </c>
      <c r="K2028" t="s">
        <v>222</v>
      </c>
      <c r="L2028" s="758">
        <v>1.2</v>
      </c>
      <c r="M2028" t="s">
        <v>222</v>
      </c>
      <c r="N2028" s="681">
        <f t="shared" ca="1" si="136"/>
        <v>0</v>
      </c>
      <c r="O2028" s="681">
        <f t="shared" ca="1" si="136"/>
        <v>0</v>
      </c>
      <c r="P2028" s="681">
        <f t="shared" ca="1" si="136"/>
        <v>0</v>
      </c>
      <c r="Q2028" s="681">
        <f t="shared" ca="1" si="136"/>
        <v>0</v>
      </c>
      <c r="R2028" s="681">
        <f t="shared" ca="1" si="136"/>
        <v>0</v>
      </c>
      <c r="S2028" t="str">
        <f t="shared" si="133"/>
        <v>ASR_Financial_Report_SHP21Final</v>
      </c>
      <c r="T2028" s="960">
        <f t="shared" si="134"/>
        <v>44658</v>
      </c>
      <c r="U2028" t="str">
        <f t="shared" si="135"/>
        <v>Unaudited</v>
      </c>
    </row>
    <row r="2029" spans="1:21" x14ac:dyDescent="0.25">
      <c r="A2029" t="s">
        <v>437</v>
      </c>
      <c r="B2029" t="s">
        <v>1366</v>
      </c>
      <c r="C2029" t="s">
        <v>1367</v>
      </c>
      <c r="D2029" s="15">
        <v>1900</v>
      </c>
      <c r="E2029" s="121">
        <v>1</v>
      </c>
      <c r="F2029" t="s">
        <v>1012</v>
      </c>
      <c r="G2029" s="121" t="s">
        <v>1365</v>
      </c>
      <c r="H2029" t="s">
        <v>387</v>
      </c>
      <c r="I2029" t="s">
        <v>487</v>
      </c>
      <c r="J2029" t="s">
        <v>12</v>
      </c>
      <c r="K2029" t="s">
        <v>1304</v>
      </c>
      <c r="L2029" s="758" t="s">
        <v>1300</v>
      </c>
      <c r="M2029" t="s">
        <v>1304</v>
      </c>
      <c r="N2029" s="681">
        <f t="shared" ca="1" si="136"/>
        <v>0</v>
      </c>
      <c r="O2029" s="681">
        <f t="shared" ca="1" si="136"/>
        <v>0</v>
      </c>
      <c r="P2029" s="681">
        <f t="shared" ca="1" si="136"/>
        <v>0</v>
      </c>
      <c r="Q2029" s="681">
        <f t="shared" ca="1" si="136"/>
        <v>0</v>
      </c>
      <c r="R2029" s="681">
        <f t="shared" ca="1" si="136"/>
        <v>0</v>
      </c>
      <c r="S2029" t="str">
        <f t="shared" si="133"/>
        <v>ASR_Financial_Report_SHP21Final</v>
      </c>
      <c r="T2029" s="960">
        <f t="shared" si="134"/>
        <v>44658</v>
      </c>
      <c r="U2029" t="str">
        <f t="shared" si="135"/>
        <v>Unaudited</v>
      </c>
    </row>
    <row r="2030" spans="1:21" x14ac:dyDescent="0.25">
      <c r="A2030" t="s">
        <v>437</v>
      </c>
      <c r="B2030" t="s">
        <v>1366</v>
      </c>
      <c r="C2030" t="s">
        <v>1367</v>
      </c>
      <c r="D2030" s="15">
        <v>1900</v>
      </c>
      <c r="E2030" s="121">
        <v>1</v>
      </c>
      <c r="F2030" t="s">
        <v>1012</v>
      </c>
      <c r="G2030" s="121" t="s">
        <v>1365</v>
      </c>
      <c r="H2030" t="s">
        <v>387</v>
      </c>
      <c r="I2030" t="s">
        <v>487</v>
      </c>
      <c r="J2030" t="s">
        <v>12</v>
      </c>
      <c r="K2030" t="s">
        <v>1306</v>
      </c>
      <c r="L2030" s="758" t="s">
        <v>1305</v>
      </c>
      <c r="M2030" t="s">
        <v>1306</v>
      </c>
      <c r="N2030" s="681">
        <f t="shared" ca="1" si="136"/>
        <v>0</v>
      </c>
      <c r="O2030" s="681">
        <f t="shared" ca="1" si="136"/>
        <v>0</v>
      </c>
      <c r="P2030" s="681">
        <f t="shared" ca="1" si="136"/>
        <v>0</v>
      </c>
      <c r="Q2030" s="681">
        <f t="shared" ca="1" si="136"/>
        <v>0</v>
      </c>
      <c r="R2030" s="681">
        <f t="shared" ca="1" si="136"/>
        <v>0</v>
      </c>
      <c r="S2030" t="str">
        <f t="shared" si="133"/>
        <v>ASR_Financial_Report_SHP21Final</v>
      </c>
      <c r="T2030" s="960">
        <f t="shared" si="134"/>
        <v>44658</v>
      </c>
      <c r="U2030" t="str">
        <f t="shared" si="135"/>
        <v>Unaudited</v>
      </c>
    </row>
    <row r="2031" spans="1:21" x14ac:dyDescent="0.25">
      <c r="A2031" t="s">
        <v>437</v>
      </c>
      <c r="B2031" t="s">
        <v>1366</v>
      </c>
      <c r="C2031" t="s">
        <v>1367</v>
      </c>
      <c r="D2031" s="15">
        <v>1900</v>
      </c>
      <c r="E2031" s="121">
        <v>1</v>
      </c>
      <c r="F2031" t="s">
        <v>1012</v>
      </c>
      <c r="G2031" s="121" t="s">
        <v>1365</v>
      </c>
      <c r="H2031" t="s">
        <v>387</v>
      </c>
      <c r="I2031" t="s">
        <v>487</v>
      </c>
      <c r="J2031" t="s">
        <v>13</v>
      </c>
      <c r="K2031" t="s">
        <v>13</v>
      </c>
      <c r="L2031" s="758" t="s">
        <v>63</v>
      </c>
      <c r="M2031" t="s">
        <v>13</v>
      </c>
      <c r="N2031" s="681">
        <f t="shared" ca="1" si="136"/>
        <v>0</v>
      </c>
      <c r="O2031" s="681">
        <f t="shared" ca="1" si="136"/>
        <v>0</v>
      </c>
      <c r="P2031" s="681">
        <f t="shared" ca="1" si="136"/>
        <v>0</v>
      </c>
      <c r="Q2031" s="681">
        <f t="shared" ca="1" si="136"/>
        <v>0</v>
      </c>
      <c r="R2031" s="681">
        <f t="shared" ca="1" si="136"/>
        <v>0</v>
      </c>
      <c r="S2031" t="str">
        <f t="shared" si="133"/>
        <v>ASR_Financial_Report_SHP21Final</v>
      </c>
      <c r="T2031" s="960">
        <f t="shared" si="134"/>
        <v>44658</v>
      </c>
      <c r="U2031" t="str">
        <f t="shared" si="135"/>
        <v>Unaudited</v>
      </c>
    </row>
    <row r="2032" spans="1:21" x14ac:dyDescent="0.25">
      <c r="A2032" t="s">
        <v>437</v>
      </c>
      <c r="B2032" t="s">
        <v>1366</v>
      </c>
      <c r="C2032" t="s">
        <v>1367</v>
      </c>
      <c r="D2032" s="15">
        <v>1900</v>
      </c>
      <c r="E2032" s="121">
        <v>1</v>
      </c>
      <c r="F2032" t="s">
        <v>1012</v>
      </c>
      <c r="G2032" s="121" t="s">
        <v>1365</v>
      </c>
      <c r="H2032" t="s">
        <v>387</v>
      </c>
      <c r="I2032" t="s">
        <v>488</v>
      </c>
      <c r="J2032" t="s">
        <v>433</v>
      </c>
      <c r="K2032" t="s">
        <v>777</v>
      </c>
      <c r="L2032" s="758">
        <v>2.1</v>
      </c>
      <c r="M2032" t="s">
        <v>712</v>
      </c>
      <c r="N2032" s="681">
        <f t="shared" ca="1" si="136"/>
        <v>0</v>
      </c>
      <c r="O2032" s="681">
        <f t="shared" ca="1" si="136"/>
        <v>0</v>
      </c>
      <c r="P2032" s="681">
        <f t="shared" ca="1" si="136"/>
        <v>0</v>
      </c>
      <c r="Q2032" s="681">
        <f t="shared" ca="1" si="136"/>
        <v>0</v>
      </c>
      <c r="R2032" s="681">
        <f t="shared" ca="1" si="136"/>
        <v>0</v>
      </c>
      <c r="S2032" t="str">
        <f t="shared" si="133"/>
        <v>ASR_Financial_Report_SHP21Final</v>
      </c>
      <c r="T2032" s="960">
        <f t="shared" si="134"/>
        <v>44658</v>
      </c>
      <c r="U2032" t="str">
        <f t="shared" si="135"/>
        <v>Unaudited</v>
      </c>
    </row>
    <row r="2033" spans="1:21" x14ac:dyDescent="0.25">
      <c r="A2033" t="s">
        <v>437</v>
      </c>
      <c r="B2033" t="s">
        <v>1366</v>
      </c>
      <c r="C2033" t="s">
        <v>1367</v>
      </c>
      <c r="D2033" s="15">
        <v>1900</v>
      </c>
      <c r="E2033" s="121">
        <v>1</v>
      </c>
      <c r="F2033" t="s">
        <v>1012</v>
      </c>
      <c r="G2033" s="121" t="s">
        <v>1365</v>
      </c>
      <c r="H2033" t="s">
        <v>387</v>
      </c>
      <c r="I2033" t="s">
        <v>488</v>
      </c>
      <c r="J2033" t="s">
        <v>433</v>
      </c>
      <c r="K2033" t="s">
        <v>777</v>
      </c>
      <c r="L2033" s="758">
        <v>2.2000000000000002</v>
      </c>
      <c r="M2033" t="s">
        <v>713</v>
      </c>
      <c r="N2033" s="681">
        <f t="shared" ca="1" si="136"/>
        <v>0</v>
      </c>
      <c r="O2033" s="681">
        <f t="shared" ca="1" si="136"/>
        <v>0</v>
      </c>
      <c r="P2033" s="681">
        <f t="shared" ca="1" si="136"/>
        <v>0</v>
      </c>
      <c r="Q2033" s="681">
        <f t="shared" ca="1" si="136"/>
        <v>0</v>
      </c>
      <c r="R2033" s="681">
        <f t="shared" ca="1" si="136"/>
        <v>0</v>
      </c>
      <c r="S2033" t="str">
        <f t="shared" si="133"/>
        <v>ASR_Financial_Report_SHP21Final</v>
      </c>
      <c r="T2033" s="960">
        <f t="shared" si="134"/>
        <v>44658</v>
      </c>
      <c r="U2033" t="str">
        <f t="shared" si="135"/>
        <v>Unaudited</v>
      </c>
    </row>
    <row r="2034" spans="1:21" x14ac:dyDescent="0.25">
      <c r="A2034" t="s">
        <v>437</v>
      </c>
      <c r="B2034" t="s">
        <v>1366</v>
      </c>
      <c r="C2034" t="s">
        <v>1367</v>
      </c>
      <c r="D2034" s="15">
        <v>1900</v>
      </c>
      <c r="E2034" s="121">
        <v>1</v>
      </c>
      <c r="F2034" t="s">
        <v>1012</v>
      </c>
      <c r="G2034" s="121" t="s">
        <v>1365</v>
      </c>
      <c r="H2034" t="s">
        <v>387</v>
      </c>
      <c r="I2034" t="s">
        <v>488</v>
      </c>
      <c r="J2034" t="s">
        <v>433</v>
      </c>
      <c r="K2034" t="s">
        <v>777</v>
      </c>
      <c r="L2034" s="758">
        <v>2.2999999999999998</v>
      </c>
      <c r="M2034" t="s">
        <v>714</v>
      </c>
      <c r="N2034" s="681">
        <f t="shared" ca="1" si="136"/>
        <v>0</v>
      </c>
      <c r="O2034" s="681">
        <f t="shared" ca="1" si="136"/>
        <v>0</v>
      </c>
      <c r="P2034" s="681">
        <f t="shared" ca="1" si="136"/>
        <v>0</v>
      </c>
      <c r="Q2034" s="681">
        <f t="shared" ca="1" si="136"/>
        <v>0</v>
      </c>
      <c r="R2034" s="681">
        <f t="shared" ca="1" si="136"/>
        <v>0</v>
      </c>
      <c r="S2034" t="str">
        <f t="shared" si="133"/>
        <v>ASR_Financial_Report_SHP21Final</v>
      </c>
      <c r="T2034" s="960">
        <f t="shared" si="134"/>
        <v>44658</v>
      </c>
      <c r="U2034" t="str">
        <f t="shared" si="135"/>
        <v>Unaudited</v>
      </c>
    </row>
    <row r="2035" spans="1:21" x14ac:dyDescent="0.25">
      <c r="A2035" t="s">
        <v>437</v>
      </c>
      <c r="B2035" t="s">
        <v>1366</v>
      </c>
      <c r="C2035" t="s">
        <v>1367</v>
      </c>
      <c r="D2035" s="15">
        <v>1900</v>
      </c>
      <c r="E2035" s="121">
        <v>1</v>
      </c>
      <c r="F2035" t="s">
        <v>1012</v>
      </c>
      <c r="G2035" s="121" t="s">
        <v>1365</v>
      </c>
      <c r="H2035" t="s">
        <v>387</v>
      </c>
      <c r="I2035" t="s">
        <v>488</v>
      </c>
      <c r="J2035" t="s">
        <v>433</v>
      </c>
      <c r="K2035" t="s">
        <v>777</v>
      </c>
      <c r="L2035" s="758">
        <v>2.4</v>
      </c>
      <c r="M2035" t="s">
        <v>715</v>
      </c>
      <c r="N2035" s="681">
        <f t="shared" ca="1" si="136"/>
        <v>0</v>
      </c>
      <c r="O2035" s="681">
        <f t="shared" ca="1" si="136"/>
        <v>0</v>
      </c>
      <c r="P2035" s="681">
        <f t="shared" ca="1" si="136"/>
        <v>0</v>
      </c>
      <c r="Q2035" s="681">
        <f t="shared" ca="1" si="136"/>
        <v>0</v>
      </c>
      <c r="R2035" s="681">
        <f t="shared" ca="1" si="136"/>
        <v>0</v>
      </c>
      <c r="S2035" t="str">
        <f t="shared" si="133"/>
        <v>ASR_Financial_Report_SHP21Final</v>
      </c>
      <c r="T2035" s="960">
        <f t="shared" si="134"/>
        <v>44658</v>
      </c>
      <c r="U2035" t="str">
        <f t="shared" si="135"/>
        <v>Unaudited</v>
      </c>
    </row>
    <row r="2036" spans="1:21" x14ac:dyDescent="0.25">
      <c r="A2036" t="s">
        <v>437</v>
      </c>
      <c r="B2036" t="s">
        <v>1366</v>
      </c>
      <c r="C2036" t="s">
        <v>1367</v>
      </c>
      <c r="D2036" s="15">
        <v>1900</v>
      </c>
      <c r="E2036" s="121">
        <v>1</v>
      </c>
      <c r="F2036" t="s">
        <v>1012</v>
      </c>
      <c r="G2036" s="121" t="s">
        <v>1365</v>
      </c>
      <c r="H2036" t="s">
        <v>387</v>
      </c>
      <c r="I2036" t="s">
        <v>488</v>
      </c>
      <c r="J2036" t="s">
        <v>433</v>
      </c>
      <c r="K2036" t="s">
        <v>777</v>
      </c>
      <c r="L2036" s="758">
        <v>2.5</v>
      </c>
      <c r="M2036" t="s">
        <v>757</v>
      </c>
      <c r="N2036" s="681">
        <f t="shared" ca="1" si="136"/>
        <v>0</v>
      </c>
      <c r="O2036" s="681">
        <f t="shared" ca="1" si="136"/>
        <v>0</v>
      </c>
      <c r="P2036" s="681">
        <f t="shared" ca="1" si="136"/>
        <v>0</v>
      </c>
      <c r="Q2036" s="681">
        <f t="shared" ca="1" si="136"/>
        <v>0</v>
      </c>
      <c r="R2036" s="681">
        <f t="shared" ca="1" si="136"/>
        <v>0</v>
      </c>
      <c r="S2036" t="str">
        <f t="shared" si="133"/>
        <v>ASR_Financial_Report_SHP21Final</v>
      </c>
      <c r="T2036" s="960">
        <f t="shared" si="134"/>
        <v>44658</v>
      </c>
      <c r="U2036" t="str">
        <f t="shared" si="135"/>
        <v>Unaudited</v>
      </c>
    </row>
    <row r="2037" spans="1:21" x14ac:dyDescent="0.25">
      <c r="A2037" t="s">
        <v>437</v>
      </c>
      <c r="B2037" t="s">
        <v>1366</v>
      </c>
      <c r="C2037" t="s">
        <v>1367</v>
      </c>
      <c r="D2037" s="15">
        <v>1900</v>
      </c>
      <c r="E2037" s="121">
        <v>1</v>
      </c>
      <c r="F2037" t="s">
        <v>1012</v>
      </c>
      <c r="G2037" s="121" t="s">
        <v>1365</v>
      </c>
      <c r="H2037" t="s">
        <v>387</v>
      </c>
      <c r="I2037" t="s">
        <v>488</v>
      </c>
      <c r="J2037" t="s">
        <v>433</v>
      </c>
      <c r="K2037" t="s">
        <v>777</v>
      </c>
      <c r="L2037" s="758">
        <v>2.6</v>
      </c>
      <c r="M2037" t="s">
        <v>186</v>
      </c>
      <c r="N2037" s="681">
        <f t="shared" ca="1" si="136"/>
        <v>0</v>
      </c>
      <c r="O2037" s="681">
        <f t="shared" ca="1" si="136"/>
        <v>0</v>
      </c>
      <c r="P2037" s="681">
        <f t="shared" ca="1" si="136"/>
        <v>0</v>
      </c>
      <c r="Q2037" s="681">
        <f t="shared" ca="1" si="136"/>
        <v>0</v>
      </c>
      <c r="R2037" s="681">
        <f t="shared" ca="1" si="136"/>
        <v>0</v>
      </c>
      <c r="S2037" t="str">
        <f t="shared" si="133"/>
        <v>ASR_Financial_Report_SHP21Final</v>
      </c>
      <c r="T2037" s="960">
        <f t="shared" si="134"/>
        <v>44658</v>
      </c>
      <c r="U2037" t="str">
        <f t="shared" si="135"/>
        <v>Unaudited</v>
      </c>
    </row>
    <row r="2038" spans="1:21" x14ac:dyDescent="0.25">
      <c r="A2038" t="s">
        <v>437</v>
      </c>
      <c r="B2038" t="s">
        <v>1366</v>
      </c>
      <c r="C2038" t="s">
        <v>1367</v>
      </c>
      <c r="D2038" s="15">
        <v>1900</v>
      </c>
      <c r="E2038" s="121">
        <v>1</v>
      </c>
      <c r="F2038" t="s">
        <v>1012</v>
      </c>
      <c r="G2038" s="121" t="s">
        <v>1365</v>
      </c>
      <c r="H2038" t="s">
        <v>387</v>
      </c>
      <c r="I2038" t="s">
        <v>488</v>
      </c>
      <c r="J2038" t="s">
        <v>433</v>
      </c>
      <c r="K2038" t="s">
        <v>777</v>
      </c>
      <c r="L2038" s="758">
        <v>2.7</v>
      </c>
      <c r="M2038" t="s">
        <v>778</v>
      </c>
      <c r="N2038" s="681">
        <f t="shared" ca="1" si="136"/>
        <v>0</v>
      </c>
      <c r="O2038" s="681">
        <f t="shared" ca="1" si="136"/>
        <v>0</v>
      </c>
      <c r="P2038" s="681">
        <f t="shared" ca="1" si="136"/>
        <v>0</v>
      </c>
      <c r="Q2038" s="681">
        <f t="shared" ca="1" si="136"/>
        <v>0</v>
      </c>
      <c r="R2038" s="681">
        <f t="shared" ca="1" si="136"/>
        <v>0</v>
      </c>
      <c r="S2038" t="str">
        <f t="shared" si="133"/>
        <v>ASR_Financial_Report_SHP21Final</v>
      </c>
      <c r="T2038" s="960">
        <f t="shared" si="134"/>
        <v>44658</v>
      </c>
      <c r="U2038" t="str">
        <f t="shared" si="135"/>
        <v>Unaudited</v>
      </c>
    </row>
    <row r="2039" spans="1:21" x14ac:dyDescent="0.25">
      <c r="A2039" t="s">
        <v>437</v>
      </c>
      <c r="B2039" t="s">
        <v>1366</v>
      </c>
      <c r="C2039" t="s">
        <v>1367</v>
      </c>
      <c r="D2039" s="15">
        <v>1900</v>
      </c>
      <c r="E2039" s="121">
        <v>1</v>
      </c>
      <c r="F2039" t="s">
        <v>1012</v>
      </c>
      <c r="G2039" s="121" t="s">
        <v>1365</v>
      </c>
      <c r="H2039" t="s">
        <v>387</v>
      </c>
      <c r="I2039" t="s">
        <v>488</v>
      </c>
      <c r="J2039" t="s">
        <v>433</v>
      </c>
      <c r="K2039" t="s">
        <v>777</v>
      </c>
      <c r="L2039" s="758">
        <v>2.8</v>
      </c>
      <c r="M2039" t="s">
        <v>779</v>
      </c>
      <c r="N2039" s="681">
        <f t="shared" ca="1" si="136"/>
        <v>0</v>
      </c>
      <c r="O2039" s="681">
        <f t="shared" ca="1" si="136"/>
        <v>0</v>
      </c>
      <c r="P2039" s="681">
        <f t="shared" ca="1" si="136"/>
        <v>0</v>
      </c>
      <c r="Q2039" s="681">
        <f t="shared" ca="1" si="136"/>
        <v>0</v>
      </c>
      <c r="R2039" s="681">
        <f t="shared" ca="1" si="136"/>
        <v>0</v>
      </c>
      <c r="S2039" t="str">
        <f t="shared" si="133"/>
        <v>ASR_Financial_Report_SHP21Final</v>
      </c>
      <c r="T2039" s="960">
        <f t="shared" si="134"/>
        <v>44658</v>
      </c>
      <c r="U2039" t="str">
        <f t="shared" si="135"/>
        <v>Unaudited</v>
      </c>
    </row>
    <row r="2040" spans="1:21" x14ac:dyDescent="0.25">
      <c r="A2040" t="s">
        <v>437</v>
      </c>
      <c r="B2040" t="s">
        <v>1366</v>
      </c>
      <c r="C2040" t="s">
        <v>1367</v>
      </c>
      <c r="D2040" s="15">
        <v>1900</v>
      </c>
      <c r="E2040" s="121">
        <v>1</v>
      </c>
      <c r="F2040" t="s">
        <v>1012</v>
      </c>
      <c r="G2040" s="121" t="s">
        <v>1365</v>
      </c>
      <c r="H2040" t="s">
        <v>387</v>
      </c>
      <c r="I2040" t="s">
        <v>488</v>
      </c>
      <c r="J2040" t="s">
        <v>433</v>
      </c>
      <c r="K2040" t="s">
        <v>777</v>
      </c>
      <c r="L2040" s="758">
        <v>2.9</v>
      </c>
      <c r="M2040" t="s">
        <v>760</v>
      </c>
      <c r="N2040" s="681">
        <f t="shared" ca="1" si="136"/>
        <v>0</v>
      </c>
      <c r="O2040" s="681">
        <f t="shared" ca="1" si="136"/>
        <v>0</v>
      </c>
      <c r="P2040" s="681">
        <f t="shared" ca="1" si="136"/>
        <v>0</v>
      </c>
      <c r="Q2040" s="681">
        <f t="shared" ca="1" si="136"/>
        <v>0</v>
      </c>
      <c r="R2040" s="681">
        <f t="shared" ca="1" si="136"/>
        <v>0</v>
      </c>
      <c r="S2040" t="str">
        <f t="shared" si="133"/>
        <v>ASR_Financial_Report_SHP21Final</v>
      </c>
      <c r="T2040" s="960">
        <f t="shared" si="134"/>
        <v>44658</v>
      </c>
      <c r="U2040" t="str">
        <f t="shared" si="135"/>
        <v>Unaudited</v>
      </c>
    </row>
    <row r="2041" spans="1:21" x14ac:dyDescent="0.25">
      <c r="A2041" t="s">
        <v>437</v>
      </c>
      <c r="B2041" t="s">
        <v>1366</v>
      </c>
      <c r="C2041" t="s">
        <v>1367</v>
      </c>
      <c r="D2041" s="15">
        <v>1900</v>
      </c>
      <c r="E2041" s="121">
        <v>1</v>
      </c>
      <c r="F2041" t="s">
        <v>1012</v>
      </c>
      <c r="G2041" s="121" t="s">
        <v>1365</v>
      </c>
      <c r="H2041" t="s">
        <v>387</v>
      </c>
      <c r="I2041" t="s">
        <v>488</v>
      </c>
      <c r="J2041" t="s">
        <v>433</v>
      </c>
      <c r="K2041" t="s">
        <v>223</v>
      </c>
      <c r="L2041" s="758">
        <v>2.11</v>
      </c>
      <c r="M2041" t="s">
        <v>228</v>
      </c>
      <c r="N2041" s="681">
        <f t="shared" ca="1" si="136"/>
        <v>0</v>
      </c>
      <c r="O2041" s="681">
        <f t="shared" ca="1" si="136"/>
        <v>0</v>
      </c>
      <c r="P2041" s="681">
        <f t="shared" ca="1" si="136"/>
        <v>0</v>
      </c>
      <c r="Q2041" s="681">
        <f t="shared" ca="1" si="136"/>
        <v>0</v>
      </c>
      <c r="R2041" s="681">
        <f t="shared" ca="1" si="136"/>
        <v>0</v>
      </c>
      <c r="S2041" t="str">
        <f t="shared" si="133"/>
        <v>ASR_Financial_Report_SHP21Final</v>
      </c>
      <c r="T2041" s="960">
        <f t="shared" si="134"/>
        <v>44658</v>
      </c>
      <c r="U2041" t="str">
        <f t="shared" si="135"/>
        <v>Unaudited</v>
      </c>
    </row>
    <row r="2042" spans="1:21" x14ac:dyDescent="0.25">
      <c r="A2042" t="s">
        <v>437</v>
      </c>
      <c r="B2042" t="s">
        <v>1366</v>
      </c>
      <c r="C2042" t="s">
        <v>1367</v>
      </c>
      <c r="D2042" s="15">
        <v>1900</v>
      </c>
      <c r="E2042" s="121">
        <v>1</v>
      </c>
      <c r="F2042" t="s">
        <v>1012</v>
      </c>
      <c r="G2042" s="121" t="s">
        <v>1365</v>
      </c>
      <c r="H2042" t="s">
        <v>387</v>
      </c>
      <c r="I2042" t="s">
        <v>488</v>
      </c>
      <c r="J2042" t="s">
        <v>433</v>
      </c>
      <c r="K2042" t="s">
        <v>223</v>
      </c>
      <c r="L2042" s="758">
        <v>2.12</v>
      </c>
      <c r="M2042" t="s">
        <v>552</v>
      </c>
      <c r="N2042" s="681">
        <f t="shared" ca="1" si="136"/>
        <v>0</v>
      </c>
      <c r="O2042" s="681">
        <f t="shared" ca="1" si="136"/>
        <v>0</v>
      </c>
      <c r="P2042" s="681">
        <f t="shared" ca="1" si="136"/>
        <v>0</v>
      </c>
      <c r="Q2042" s="681">
        <f t="shared" ca="1" si="136"/>
        <v>0</v>
      </c>
      <c r="R2042" s="681">
        <f t="shared" ca="1" si="136"/>
        <v>0</v>
      </c>
      <c r="S2042" t="str">
        <f t="shared" si="133"/>
        <v>ASR_Financial_Report_SHP21Final</v>
      </c>
      <c r="T2042" s="960">
        <f t="shared" si="134"/>
        <v>44658</v>
      </c>
      <c r="U2042" t="str">
        <f t="shared" si="135"/>
        <v>Unaudited</v>
      </c>
    </row>
    <row r="2043" spans="1:21" x14ac:dyDescent="0.25">
      <c r="A2043" t="s">
        <v>437</v>
      </c>
      <c r="B2043" t="s">
        <v>1366</v>
      </c>
      <c r="C2043" t="s">
        <v>1367</v>
      </c>
      <c r="D2043" s="15">
        <v>1900</v>
      </c>
      <c r="E2043" s="121">
        <v>1</v>
      </c>
      <c r="F2043" t="s">
        <v>1012</v>
      </c>
      <c r="G2043" s="121" t="s">
        <v>1365</v>
      </c>
      <c r="H2043" t="s">
        <v>387</v>
      </c>
      <c r="I2043" t="s">
        <v>488</v>
      </c>
      <c r="J2043" t="s">
        <v>433</v>
      </c>
      <c r="K2043" t="s">
        <v>223</v>
      </c>
      <c r="L2043" s="758">
        <v>2.13</v>
      </c>
      <c r="M2043" t="s">
        <v>229</v>
      </c>
      <c r="N2043" s="681">
        <f t="shared" ca="1" si="136"/>
        <v>0</v>
      </c>
      <c r="O2043" s="681">
        <f t="shared" ca="1" si="136"/>
        <v>0</v>
      </c>
      <c r="P2043" s="681">
        <f t="shared" ca="1" si="136"/>
        <v>0</v>
      </c>
      <c r="Q2043" s="681">
        <f t="shared" ca="1" si="136"/>
        <v>0</v>
      </c>
      <c r="R2043" s="681">
        <f t="shared" ca="1" si="136"/>
        <v>0</v>
      </c>
      <c r="S2043" t="str">
        <f t="shared" si="133"/>
        <v>ASR_Financial_Report_SHP21Final</v>
      </c>
      <c r="T2043" s="960">
        <f t="shared" si="134"/>
        <v>44658</v>
      </c>
      <c r="U2043" t="str">
        <f t="shared" si="135"/>
        <v>Unaudited</v>
      </c>
    </row>
    <row r="2044" spans="1:21" x14ac:dyDescent="0.25">
      <c r="A2044" t="s">
        <v>437</v>
      </c>
      <c r="B2044" t="s">
        <v>1366</v>
      </c>
      <c r="C2044" t="s">
        <v>1367</v>
      </c>
      <c r="D2044" s="15">
        <v>1900</v>
      </c>
      <c r="E2044" s="121">
        <v>1</v>
      </c>
      <c r="F2044" t="s">
        <v>1012</v>
      </c>
      <c r="G2044" s="121" t="s">
        <v>1365</v>
      </c>
      <c r="H2044" t="s">
        <v>387</v>
      </c>
      <c r="I2044" t="s">
        <v>488</v>
      </c>
      <c r="J2044" t="s">
        <v>433</v>
      </c>
      <c r="K2044" t="s">
        <v>223</v>
      </c>
      <c r="L2044" s="758">
        <v>2.14</v>
      </c>
      <c r="M2044" t="s">
        <v>556</v>
      </c>
      <c r="N2044" s="681">
        <f t="shared" ca="1" si="136"/>
        <v>0</v>
      </c>
      <c r="O2044" s="681">
        <f t="shared" ca="1" si="136"/>
        <v>0</v>
      </c>
      <c r="P2044" s="681">
        <f t="shared" ca="1" si="136"/>
        <v>0</v>
      </c>
      <c r="Q2044" s="681">
        <f t="shared" ca="1" si="136"/>
        <v>0</v>
      </c>
      <c r="R2044" s="681">
        <f t="shared" ca="1" si="136"/>
        <v>0</v>
      </c>
      <c r="S2044" t="str">
        <f t="shared" si="133"/>
        <v>ASR_Financial_Report_SHP21Final</v>
      </c>
      <c r="T2044" s="960">
        <f t="shared" si="134"/>
        <v>44658</v>
      </c>
      <c r="U2044" t="str">
        <f t="shared" si="135"/>
        <v>Unaudited</v>
      </c>
    </row>
    <row r="2045" spans="1:21" x14ac:dyDescent="0.25">
      <c r="A2045" t="s">
        <v>437</v>
      </c>
      <c r="B2045" t="s">
        <v>1366</v>
      </c>
      <c r="C2045" t="s">
        <v>1367</v>
      </c>
      <c r="D2045" s="15">
        <v>1900</v>
      </c>
      <c r="E2045" s="121">
        <v>1</v>
      </c>
      <c r="F2045" t="s">
        <v>1012</v>
      </c>
      <c r="G2045" s="121" t="s">
        <v>1365</v>
      </c>
      <c r="H2045" t="s">
        <v>387</v>
      </c>
      <c r="I2045" t="s">
        <v>488</v>
      </c>
      <c r="J2045" t="s">
        <v>433</v>
      </c>
      <c r="K2045" t="s">
        <v>223</v>
      </c>
      <c r="L2045" s="758">
        <v>2.15</v>
      </c>
      <c r="M2045" t="s">
        <v>20</v>
      </c>
      <c r="N2045" s="681">
        <f t="shared" ca="1" si="136"/>
        <v>0</v>
      </c>
      <c r="O2045" s="681">
        <f t="shared" ca="1" si="136"/>
        <v>0</v>
      </c>
      <c r="P2045" s="681">
        <f t="shared" ca="1" si="136"/>
        <v>0</v>
      </c>
      <c r="Q2045" s="681">
        <f t="shared" ca="1" si="136"/>
        <v>0</v>
      </c>
      <c r="R2045" s="681">
        <f t="shared" ca="1" si="136"/>
        <v>0</v>
      </c>
      <c r="S2045" t="str">
        <f t="shared" si="133"/>
        <v>ASR_Financial_Report_SHP21Final</v>
      </c>
      <c r="T2045" s="960">
        <f t="shared" si="134"/>
        <v>44658</v>
      </c>
      <c r="U2045" t="str">
        <f t="shared" si="135"/>
        <v>Unaudited</v>
      </c>
    </row>
    <row r="2046" spans="1:21" x14ac:dyDescent="0.25">
      <c r="A2046" t="s">
        <v>437</v>
      </c>
      <c r="B2046" t="s">
        <v>1366</v>
      </c>
      <c r="C2046" t="s">
        <v>1367</v>
      </c>
      <c r="D2046" s="15">
        <v>1900</v>
      </c>
      <c r="E2046" s="121">
        <v>1</v>
      </c>
      <c r="F2046" t="s">
        <v>1012</v>
      </c>
      <c r="G2046" s="121" t="s">
        <v>1365</v>
      </c>
      <c r="H2046" t="s">
        <v>387</v>
      </c>
      <c r="I2046" t="s">
        <v>488</v>
      </c>
      <c r="J2046" t="s">
        <v>433</v>
      </c>
      <c r="K2046" t="s">
        <v>223</v>
      </c>
      <c r="L2046" s="758">
        <v>2.16</v>
      </c>
      <c r="M2046" t="s">
        <v>780</v>
      </c>
      <c r="N2046" s="681">
        <f t="shared" ca="1" si="136"/>
        <v>0</v>
      </c>
      <c r="O2046" s="681">
        <f t="shared" ca="1" si="136"/>
        <v>0</v>
      </c>
      <c r="P2046" s="681">
        <f t="shared" ca="1" si="136"/>
        <v>0</v>
      </c>
      <c r="Q2046" s="681">
        <f t="shared" ca="1" si="136"/>
        <v>0</v>
      </c>
      <c r="R2046" s="681">
        <f t="shared" ca="1" si="136"/>
        <v>0</v>
      </c>
      <c r="S2046" t="str">
        <f t="shared" si="133"/>
        <v>ASR_Financial_Report_SHP21Final</v>
      </c>
      <c r="T2046" s="960">
        <f t="shared" si="134"/>
        <v>44658</v>
      </c>
      <c r="U2046" t="str">
        <f t="shared" si="135"/>
        <v>Unaudited</v>
      </c>
    </row>
    <row r="2047" spans="1:21" x14ac:dyDescent="0.25">
      <c r="A2047" t="s">
        <v>437</v>
      </c>
      <c r="B2047" t="s">
        <v>1366</v>
      </c>
      <c r="C2047" t="s">
        <v>1367</v>
      </c>
      <c r="D2047" s="15">
        <v>1900</v>
      </c>
      <c r="E2047" s="121">
        <v>1</v>
      </c>
      <c r="F2047" t="s">
        <v>1012</v>
      </c>
      <c r="G2047" s="121" t="s">
        <v>1365</v>
      </c>
      <c r="H2047" t="s">
        <v>387</v>
      </c>
      <c r="I2047" t="s">
        <v>488</v>
      </c>
      <c r="J2047" t="s">
        <v>433</v>
      </c>
      <c r="K2047" t="s">
        <v>223</v>
      </c>
      <c r="L2047" s="758">
        <v>2.17</v>
      </c>
      <c r="M2047" t="s">
        <v>1033</v>
      </c>
      <c r="N2047" s="681">
        <f t="shared" ca="1" si="136"/>
        <v>0</v>
      </c>
      <c r="O2047" s="681">
        <f t="shared" ca="1" si="136"/>
        <v>0</v>
      </c>
      <c r="P2047" s="681">
        <f t="shared" ca="1" si="136"/>
        <v>0</v>
      </c>
      <c r="Q2047" s="681">
        <f t="shared" ca="1" si="136"/>
        <v>0</v>
      </c>
      <c r="R2047" s="681">
        <f t="shared" ca="1" si="136"/>
        <v>0</v>
      </c>
      <c r="S2047" t="str">
        <f t="shared" si="133"/>
        <v>ASR_Financial_Report_SHP21Final</v>
      </c>
      <c r="T2047" s="960">
        <f t="shared" si="134"/>
        <v>44658</v>
      </c>
      <c r="U2047" t="str">
        <f t="shared" si="135"/>
        <v>Unaudited</v>
      </c>
    </row>
    <row r="2048" spans="1:21" x14ac:dyDescent="0.25">
      <c r="A2048" t="s">
        <v>437</v>
      </c>
      <c r="B2048" t="s">
        <v>1366</v>
      </c>
      <c r="C2048" t="s">
        <v>1367</v>
      </c>
      <c r="D2048" s="15">
        <v>1900</v>
      </c>
      <c r="E2048" s="121">
        <v>1</v>
      </c>
      <c r="F2048" t="s">
        <v>1012</v>
      </c>
      <c r="G2048" s="121" t="s">
        <v>1365</v>
      </c>
      <c r="H2048" t="s">
        <v>387</v>
      </c>
      <c r="I2048" t="s">
        <v>488</v>
      </c>
      <c r="J2048" t="s">
        <v>433</v>
      </c>
      <c r="K2048" t="s">
        <v>223</v>
      </c>
      <c r="L2048" s="758">
        <v>2.1800000000000002</v>
      </c>
      <c r="M2048" t="s">
        <v>648</v>
      </c>
      <c r="N2048" s="681">
        <f t="shared" ca="1" si="136"/>
        <v>0</v>
      </c>
      <c r="O2048" s="681">
        <f t="shared" ca="1" si="136"/>
        <v>0</v>
      </c>
      <c r="P2048" s="681">
        <f t="shared" ca="1" si="136"/>
        <v>0</v>
      </c>
      <c r="Q2048" s="681">
        <f t="shared" ca="1" si="136"/>
        <v>0</v>
      </c>
      <c r="R2048" s="681">
        <f t="shared" ca="1" si="136"/>
        <v>0</v>
      </c>
      <c r="S2048" t="str">
        <f t="shared" si="133"/>
        <v>ASR_Financial_Report_SHP21Final</v>
      </c>
      <c r="T2048" s="960">
        <f t="shared" si="134"/>
        <v>44658</v>
      </c>
      <c r="U2048" t="str">
        <f t="shared" si="135"/>
        <v>Unaudited</v>
      </c>
    </row>
    <row r="2049" spans="1:21" x14ac:dyDescent="0.25">
      <c r="A2049" t="s">
        <v>437</v>
      </c>
      <c r="B2049" t="s">
        <v>1366</v>
      </c>
      <c r="C2049" t="s">
        <v>1367</v>
      </c>
      <c r="D2049" s="15">
        <v>1900</v>
      </c>
      <c r="E2049" s="121">
        <v>1</v>
      </c>
      <c r="F2049" t="s">
        <v>1012</v>
      </c>
      <c r="G2049" s="121" t="s">
        <v>1365</v>
      </c>
      <c r="H2049" t="s">
        <v>387</v>
      </c>
      <c r="I2049" t="s">
        <v>488</v>
      </c>
      <c r="J2049" t="s">
        <v>433</v>
      </c>
      <c r="K2049" t="s">
        <v>223</v>
      </c>
      <c r="L2049" s="758">
        <v>2.19</v>
      </c>
      <c r="M2049" t="s">
        <v>218</v>
      </c>
      <c r="N2049" s="681">
        <f t="shared" ca="1" si="136"/>
        <v>0</v>
      </c>
      <c r="O2049" s="681">
        <f t="shared" ca="1" si="136"/>
        <v>0</v>
      </c>
      <c r="P2049" s="681">
        <f t="shared" ca="1" si="136"/>
        <v>0</v>
      </c>
      <c r="Q2049" s="681">
        <f t="shared" ca="1" si="136"/>
        <v>0</v>
      </c>
      <c r="R2049" s="681">
        <f t="shared" ca="1" si="136"/>
        <v>0</v>
      </c>
      <c r="S2049" t="str">
        <f t="shared" si="133"/>
        <v>ASR_Financial_Report_SHP21Final</v>
      </c>
      <c r="T2049" s="960">
        <f t="shared" si="134"/>
        <v>44658</v>
      </c>
      <c r="U2049" t="str">
        <f t="shared" si="135"/>
        <v>Unaudited</v>
      </c>
    </row>
    <row r="2050" spans="1:21" x14ac:dyDescent="0.25">
      <c r="A2050" t="s">
        <v>437</v>
      </c>
      <c r="B2050" t="s">
        <v>1366</v>
      </c>
      <c r="C2050" t="s">
        <v>1367</v>
      </c>
      <c r="D2050" s="15">
        <v>1900</v>
      </c>
      <c r="E2050" s="121">
        <v>1</v>
      </c>
      <c r="F2050" t="s">
        <v>1012</v>
      </c>
      <c r="G2050" s="121" t="s">
        <v>1365</v>
      </c>
      <c r="H2050" t="s">
        <v>387</v>
      </c>
      <c r="I2050" t="s">
        <v>488</v>
      </c>
      <c r="J2050" t="s">
        <v>433</v>
      </c>
      <c r="K2050" t="s">
        <v>223</v>
      </c>
      <c r="L2050" s="758" t="s">
        <v>691</v>
      </c>
      <c r="M2050" t="s">
        <v>230</v>
      </c>
      <c r="N2050" s="681">
        <f t="shared" ca="1" si="136"/>
        <v>0</v>
      </c>
      <c r="O2050" s="681">
        <f t="shared" ca="1" si="136"/>
        <v>0</v>
      </c>
      <c r="P2050" s="681">
        <f t="shared" ca="1" si="136"/>
        <v>0</v>
      </c>
      <c r="Q2050" s="681">
        <f t="shared" ca="1" si="136"/>
        <v>0</v>
      </c>
      <c r="R2050" s="681">
        <f t="shared" ca="1" si="136"/>
        <v>0</v>
      </c>
      <c r="S2050" t="str">
        <f t="shared" ref="S2050:S2113" si="137">file_name</f>
        <v>ASR_Financial_Report_SHP21Final</v>
      </c>
      <c r="T2050" s="960">
        <f t="shared" ref="T2050:T2113" si="138">file_date</f>
        <v>44658</v>
      </c>
      <c r="U2050" t="str">
        <f t="shared" ref="U2050:U2113" si="139">status</f>
        <v>Unaudited</v>
      </c>
    </row>
    <row r="2051" spans="1:21" x14ac:dyDescent="0.25">
      <c r="A2051" t="s">
        <v>437</v>
      </c>
      <c r="B2051" t="s">
        <v>1366</v>
      </c>
      <c r="C2051" t="s">
        <v>1367</v>
      </c>
      <c r="D2051" s="15">
        <v>1900</v>
      </c>
      <c r="E2051" s="121">
        <v>1</v>
      </c>
      <c r="F2051" t="s">
        <v>1012</v>
      </c>
      <c r="G2051" s="121" t="s">
        <v>1365</v>
      </c>
      <c r="H2051" t="s">
        <v>387</v>
      </c>
      <c r="I2051" t="s">
        <v>488</v>
      </c>
      <c r="J2051" t="s">
        <v>433</v>
      </c>
      <c r="K2051" t="s">
        <v>223</v>
      </c>
      <c r="L2051" s="758">
        <v>2.21</v>
      </c>
      <c r="M2051" t="s">
        <v>466</v>
      </c>
      <c r="N2051" s="681">
        <f t="shared" ca="1" si="136"/>
        <v>0</v>
      </c>
      <c r="O2051" s="681">
        <f t="shared" ca="1" si="136"/>
        <v>0</v>
      </c>
      <c r="P2051" s="681">
        <f t="shared" ca="1" si="136"/>
        <v>0</v>
      </c>
      <c r="Q2051" s="681">
        <f t="shared" ca="1" si="136"/>
        <v>0</v>
      </c>
      <c r="R2051" s="681">
        <f t="shared" ca="1" si="136"/>
        <v>0</v>
      </c>
      <c r="S2051" t="str">
        <f t="shared" si="137"/>
        <v>ASR_Financial_Report_SHP21Final</v>
      </c>
      <c r="T2051" s="960">
        <f t="shared" si="138"/>
        <v>44658</v>
      </c>
      <c r="U2051" t="str">
        <f t="shared" si="139"/>
        <v>Unaudited</v>
      </c>
    </row>
    <row r="2052" spans="1:21" x14ac:dyDescent="0.25">
      <c r="A2052" t="s">
        <v>437</v>
      </c>
      <c r="B2052" t="s">
        <v>1366</v>
      </c>
      <c r="C2052" t="s">
        <v>1367</v>
      </c>
      <c r="D2052" s="15">
        <v>1900</v>
      </c>
      <c r="E2052" s="121">
        <v>1</v>
      </c>
      <c r="F2052" t="s">
        <v>1012</v>
      </c>
      <c r="G2052" s="121" t="s">
        <v>1365</v>
      </c>
      <c r="H2052" t="s">
        <v>387</v>
      </c>
      <c r="I2052" t="s">
        <v>488</v>
      </c>
      <c r="J2052" t="s">
        <v>433</v>
      </c>
      <c r="K2052" t="s">
        <v>6</v>
      </c>
      <c r="L2052" s="758" t="s">
        <v>70</v>
      </c>
      <c r="M2052" t="s">
        <v>188</v>
      </c>
      <c r="N2052" s="681">
        <f t="shared" ca="1" si="136"/>
        <v>0</v>
      </c>
      <c r="O2052" s="681">
        <f t="shared" ca="1" si="136"/>
        <v>0</v>
      </c>
      <c r="P2052" s="681">
        <f t="shared" ca="1" si="136"/>
        <v>0</v>
      </c>
      <c r="Q2052" s="681">
        <f t="shared" ca="1" si="136"/>
        <v>0</v>
      </c>
      <c r="R2052" s="681">
        <f t="shared" ca="1" si="136"/>
        <v>0</v>
      </c>
      <c r="S2052" t="str">
        <f t="shared" si="137"/>
        <v>ASR_Financial_Report_SHP21Final</v>
      </c>
      <c r="T2052" s="960">
        <f t="shared" si="138"/>
        <v>44658</v>
      </c>
      <c r="U2052" t="str">
        <f t="shared" si="139"/>
        <v>Unaudited</v>
      </c>
    </row>
    <row r="2053" spans="1:21" x14ac:dyDescent="0.25">
      <c r="A2053" t="s">
        <v>437</v>
      </c>
      <c r="B2053" t="s">
        <v>1366</v>
      </c>
      <c r="C2053" t="s">
        <v>1367</v>
      </c>
      <c r="D2053" s="15">
        <v>1900</v>
      </c>
      <c r="E2053" s="121">
        <v>1</v>
      </c>
      <c r="F2053" t="s">
        <v>1012</v>
      </c>
      <c r="G2053" s="121" t="s">
        <v>1365</v>
      </c>
      <c r="H2053" t="s">
        <v>387</v>
      </c>
      <c r="I2053" t="s">
        <v>488</v>
      </c>
      <c r="J2053" t="s">
        <v>433</v>
      </c>
      <c r="K2053" t="s">
        <v>6</v>
      </c>
      <c r="L2053" s="758" t="s">
        <v>71</v>
      </c>
      <c r="M2053" t="s">
        <v>231</v>
      </c>
      <c r="N2053" s="681">
        <f t="shared" ca="1" si="136"/>
        <v>0</v>
      </c>
      <c r="O2053" s="681">
        <f t="shared" ca="1" si="136"/>
        <v>0</v>
      </c>
      <c r="P2053" s="681">
        <f t="shared" ca="1" si="136"/>
        <v>0</v>
      </c>
      <c r="Q2053" s="681">
        <f t="shared" ca="1" si="136"/>
        <v>0</v>
      </c>
      <c r="R2053" s="681">
        <f t="shared" ca="1" si="136"/>
        <v>0</v>
      </c>
      <c r="S2053" t="str">
        <f t="shared" si="137"/>
        <v>ASR_Financial_Report_SHP21Final</v>
      </c>
      <c r="T2053" s="960">
        <f t="shared" si="138"/>
        <v>44658</v>
      </c>
      <c r="U2053" t="str">
        <f t="shared" si="139"/>
        <v>Unaudited</v>
      </c>
    </row>
    <row r="2054" spans="1:21" x14ac:dyDescent="0.25">
      <c r="A2054" t="s">
        <v>437</v>
      </c>
      <c r="B2054" t="s">
        <v>1366</v>
      </c>
      <c r="C2054" t="s">
        <v>1367</v>
      </c>
      <c r="D2054" s="15">
        <v>1900</v>
      </c>
      <c r="E2054" s="121">
        <v>1</v>
      </c>
      <c r="F2054" t="s">
        <v>1012</v>
      </c>
      <c r="G2054" s="121" t="s">
        <v>1365</v>
      </c>
      <c r="H2054" t="s">
        <v>387</v>
      </c>
      <c r="I2054" t="s">
        <v>488</v>
      </c>
      <c r="J2054" t="s">
        <v>433</v>
      </c>
      <c r="K2054" t="s">
        <v>6</v>
      </c>
      <c r="L2054" s="758" t="s">
        <v>72</v>
      </c>
      <c r="M2054" t="s">
        <v>164</v>
      </c>
      <c r="N2054" s="681">
        <f t="shared" ca="1" si="136"/>
        <v>0</v>
      </c>
      <c r="O2054" s="681">
        <f t="shared" ca="1" si="136"/>
        <v>0</v>
      </c>
      <c r="P2054" s="681">
        <f t="shared" ca="1" si="136"/>
        <v>0</v>
      </c>
      <c r="Q2054" s="681">
        <f t="shared" ca="1" si="136"/>
        <v>0</v>
      </c>
      <c r="R2054" s="681">
        <f t="shared" ca="1" si="136"/>
        <v>0</v>
      </c>
      <c r="S2054" t="str">
        <f t="shared" si="137"/>
        <v>ASR_Financial_Report_SHP21Final</v>
      </c>
      <c r="T2054" s="960">
        <f t="shared" si="138"/>
        <v>44658</v>
      </c>
      <c r="U2054" t="str">
        <f t="shared" si="139"/>
        <v>Unaudited</v>
      </c>
    </row>
    <row r="2055" spans="1:21" x14ac:dyDescent="0.25">
      <c r="A2055" t="s">
        <v>437</v>
      </c>
      <c r="B2055" t="s">
        <v>1366</v>
      </c>
      <c r="C2055" t="s">
        <v>1367</v>
      </c>
      <c r="D2055" s="15">
        <v>1900</v>
      </c>
      <c r="E2055" s="121">
        <v>1</v>
      </c>
      <c r="F2055" t="s">
        <v>1012</v>
      </c>
      <c r="G2055" s="121" t="s">
        <v>1365</v>
      </c>
      <c r="H2055" t="s">
        <v>387</v>
      </c>
      <c r="I2055" t="s">
        <v>488</v>
      </c>
      <c r="J2055" t="s">
        <v>433</v>
      </c>
      <c r="K2055" t="s">
        <v>6</v>
      </c>
      <c r="L2055" s="758">
        <v>3.4</v>
      </c>
      <c r="M2055" t="s">
        <v>461</v>
      </c>
      <c r="N2055" s="681">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681">
        <f t="shared" ca="1" si="140"/>
        <v>0</v>
      </c>
      <c r="P2055" s="681">
        <f t="shared" ca="1" si="140"/>
        <v>0</v>
      </c>
      <c r="Q2055" s="681">
        <f t="shared" ca="1" si="140"/>
        <v>0</v>
      </c>
      <c r="R2055" s="681">
        <f t="shared" ca="1" si="140"/>
        <v>0</v>
      </c>
      <c r="S2055" t="str">
        <f t="shared" si="137"/>
        <v>ASR_Financial_Report_SHP21Final</v>
      </c>
      <c r="T2055" s="960">
        <f t="shared" si="138"/>
        <v>44658</v>
      </c>
      <c r="U2055" t="str">
        <f t="shared" si="139"/>
        <v>Unaudited</v>
      </c>
    </row>
    <row r="2056" spans="1:21" x14ac:dyDescent="0.25">
      <c r="A2056" t="s">
        <v>437</v>
      </c>
      <c r="B2056" t="s">
        <v>1366</v>
      </c>
      <c r="C2056" t="s">
        <v>1367</v>
      </c>
      <c r="D2056" s="15">
        <v>1900</v>
      </c>
      <c r="E2056" s="121">
        <v>1</v>
      </c>
      <c r="F2056" t="s">
        <v>1012</v>
      </c>
      <c r="G2056" s="121" t="s">
        <v>1365</v>
      </c>
      <c r="H2056" t="s">
        <v>387</v>
      </c>
      <c r="I2056" t="s">
        <v>488</v>
      </c>
      <c r="J2056" t="s">
        <v>433</v>
      </c>
      <c r="K2056" t="s">
        <v>434</v>
      </c>
      <c r="L2056" s="758">
        <v>4.5</v>
      </c>
      <c r="M2056" t="s">
        <v>32</v>
      </c>
      <c r="N2056" s="681">
        <f t="shared" ca="1" si="140"/>
        <v>0</v>
      </c>
      <c r="O2056" s="681">
        <f t="shared" ca="1" si="140"/>
        <v>0</v>
      </c>
      <c r="P2056" s="681">
        <f t="shared" ca="1" si="140"/>
        <v>0</v>
      </c>
      <c r="Q2056" s="681">
        <f t="shared" ca="1" si="140"/>
        <v>0</v>
      </c>
      <c r="R2056" s="681">
        <f t="shared" ca="1" si="140"/>
        <v>0</v>
      </c>
      <c r="S2056" t="str">
        <f t="shared" si="137"/>
        <v>ASR_Financial_Report_SHP21Final</v>
      </c>
      <c r="T2056" s="960">
        <f t="shared" si="138"/>
        <v>44658</v>
      </c>
      <c r="U2056" t="str">
        <f t="shared" si="139"/>
        <v>Unaudited</v>
      </c>
    </row>
    <row r="2057" spans="1:21" x14ac:dyDescent="0.25">
      <c r="A2057" t="s">
        <v>437</v>
      </c>
      <c r="B2057" t="s">
        <v>1366</v>
      </c>
      <c r="C2057" t="s">
        <v>1367</v>
      </c>
      <c r="D2057" s="15">
        <v>1900</v>
      </c>
      <c r="E2057" s="121">
        <v>1</v>
      </c>
      <c r="F2057" t="s">
        <v>1012</v>
      </c>
      <c r="G2057" s="121" t="s">
        <v>1365</v>
      </c>
      <c r="H2057" t="s">
        <v>387</v>
      </c>
      <c r="I2057" t="s">
        <v>488</v>
      </c>
      <c r="J2057" t="s">
        <v>433</v>
      </c>
      <c r="K2057" t="s">
        <v>434</v>
      </c>
      <c r="L2057" s="758" t="s">
        <v>925</v>
      </c>
      <c r="M2057" t="s">
        <v>916</v>
      </c>
      <c r="N2057" s="681">
        <f t="shared" ca="1" si="140"/>
        <v>0</v>
      </c>
      <c r="O2057" s="681">
        <f t="shared" ca="1" si="140"/>
        <v>0</v>
      </c>
      <c r="P2057" s="681">
        <f t="shared" ca="1" si="140"/>
        <v>0</v>
      </c>
      <c r="Q2057" s="681">
        <f t="shared" ca="1" si="140"/>
        <v>0</v>
      </c>
      <c r="R2057" s="681">
        <f t="shared" ca="1" si="140"/>
        <v>0</v>
      </c>
      <c r="S2057" t="str">
        <f t="shared" si="137"/>
        <v>ASR_Financial_Report_SHP21Final</v>
      </c>
      <c r="T2057" s="960">
        <f t="shared" si="138"/>
        <v>44658</v>
      </c>
      <c r="U2057" t="str">
        <f t="shared" si="139"/>
        <v>Unaudited</v>
      </c>
    </row>
    <row r="2058" spans="1:21" x14ac:dyDescent="0.25">
      <c r="A2058" t="s">
        <v>437</v>
      </c>
      <c r="B2058" t="s">
        <v>1366</v>
      </c>
      <c r="C2058" t="s">
        <v>1367</v>
      </c>
      <c r="D2058" s="15">
        <v>1900</v>
      </c>
      <c r="E2058" s="121">
        <v>1</v>
      </c>
      <c r="F2058" t="s">
        <v>1012</v>
      </c>
      <c r="G2058" s="121" t="s">
        <v>1365</v>
      </c>
      <c r="H2058" t="s">
        <v>387</v>
      </c>
      <c r="I2058" t="s">
        <v>488</v>
      </c>
      <c r="J2058" t="s">
        <v>433</v>
      </c>
      <c r="K2058" t="s">
        <v>434</v>
      </c>
      <c r="L2058" s="758" t="s">
        <v>193</v>
      </c>
      <c r="M2058" t="s">
        <v>40</v>
      </c>
      <c r="N2058" s="681">
        <f t="shared" ca="1" si="140"/>
        <v>0</v>
      </c>
      <c r="O2058" s="681">
        <f t="shared" ca="1" si="140"/>
        <v>0</v>
      </c>
      <c r="P2058" s="681">
        <f t="shared" ca="1" si="140"/>
        <v>0</v>
      </c>
      <c r="Q2058" s="681">
        <f t="shared" ca="1" si="140"/>
        <v>0</v>
      </c>
      <c r="R2058" s="681">
        <f t="shared" ca="1" si="140"/>
        <v>0</v>
      </c>
      <c r="S2058" t="str">
        <f t="shared" si="137"/>
        <v>ASR_Financial_Report_SHP21Final</v>
      </c>
      <c r="T2058" s="960">
        <f t="shared" si="138"/>
        <v>44658</v>
      </c>
      <c r="U2058" t="str">
        <f t="shared" si="139"/>
        <v>Unaudited</v>
      </c>
    </row>
    <row r="2059" spans="1:21" x14ac:dyDescent="0.25">
      <c r="A2059" t="s">
        <v>437</v>
      </c>
      <c r="B2059" t="s">
        <v>1366</v>
      </c>
      <c r="C2059" t="s">
        <v>1367</v>
      </c>
      <c r="D2059" s="15">
        <v>1900</v>
      </c>
      <c r="E2059" s="121">
        <v>1</v>
      </c>
      <c r="F2059" t="s">
        <v>1012</v>
      </c>
      <c r="G2059" s="121" t="s">
        <v>1365</v>
      </c>
      <c r="H2059" t="s">
        <v>387</v>
      </c>
      <c r="I2059" t="s">
        <v>488</v>
      </c>
      <c r="J2059" t="s">
        <v>433</v>
      </c>
      <c r="K2059" t="s">
        <v>434</v>
      </c>
      <c r="L2059" s="758" t="s">
        <v>192</v>
      </c>
      <c r="M2059" t="s">
        <v>329</v>
      </c>
      <c r="N2059" s="681">
        <f t="shared" ca="1" si="140"/>
        <v>0</v>
      </c>
      <c r="O2059" s="681">
        <f t="shared" ca="1" si="140"/>
        <v>0</v>
      </c>
      <c r="P2059" s="681">
        <f t="shared" ca="1" si="140"/>
        <v>0</v>
      </c>
      <c r="Q2059" s="681">
        <f t="shared" ca="1" si="140"/>
        <v>0</v>
      </c>
      <c r="R2059" s="681">
        <f t="shared" ca="1" si="140"/>
        <v>0</v>
      </c>
      <c r="S2059" t="str">
        <f t="shared" si="137"/>
        <v>ASR_Financial_Report_SHP21Final</v>
      </c>
      <c r="T2059" s="960">
        <f t="shared" si="138"/>
        <v>44658</v>
      </c>
      <c r="U2059" t="str">
        <f t="shared" si="139"/>
        <v>Unaudited</v>
      </c>
    </row>
    <row r="2060" spans="1:21" x14ac:dyDescent="0.25">
      <c r="A2060" t="s">
        <v>437</v>
      </c>
      <c r="B2060" t="s">
        <v>1366</v>
      </c>
      <c r="C2060" t="s">
        <v>1367</v>
      </c>
      <c r="D2060" s="15">
        <v>1900</v>
      </c>
      <c r="E2060" s="121">
        <v>1</v>
      </c>
      <c r="F2060" t="s">
        <v>1012</v>
      </c>
      <c r="G2060" s="121" t="s">
        <v>1365</v>
      </c>
      <c r="H2060" t="s">
        <v>387</v>
      </c>
      <c r="I2060" t="s">
        <v>488</v>
      </c>
      <c r="J2060" t="s">
        <v>450</v>
      </c>
      <c r="K2060" t="s">
        <v>435</v>
      </c>
      <c r="L2060" s="758" t="s">
        <v>79</v>
      </c>
      <c r="M2060" t="s">
        <v>27</v>
      </c>
      <c r="N2060" s="681">
        <f t="shared" ca="1" si="140"/>
        <v>0</v>
      </c>
      <c r="O2060" s="681">
        <f t="shared" ca="1" si="140"/>
        <v>0</v>
      </c>
      <c r="P2060" s="681">
        <f t="shared" ca="1" si="140"/>
        <v>0</v>
      </c>
      <c r="Q2060" s="681">
        <f t="shared" ca="1" si="140"/>
        <v>0</v>
      </c>
      <c r="R2060" s="681">
        <f t="shared" ca="1" si="140"/>
        <v>0</v>
      </c>
      <c r="S2060" t="str">
        <f t="shared" si="137"/>
        <v>ASR_Financial_Report_SHP21Final</v>
      </c>
      <c r="T2060" s="960">
        <f t="shared" si="138"/>
        <v>44658</v>
      </c>
      <c r="U2060" t="str">
        <f t="shared" si="139"/>
        <v>Unaudited</v>
      </c>
    </row>
    <row r="2061" spans="1:21" x14ac:dyDescent="0.25">
      <c r="A2061" t="s">
        <v>437</v>
      </c>
      <c r="B2061" t="s">
        <v>1366</v>
      </c>
      <c r="C2061" t="s">
        <v>1367</v>
      </c>
      <c r="D2061" s="15">
        <v>1900</v>
      </c>
      <c r="E2061" s="121">
        <v>1</v>
      </c>
      <c r="F2061" t="s">
        <v>1012</v>
      </c>
      <c r="G2061" s="121" t="s">
        <v>1365</v>
      </c>
      <c r="H2061" t="s">
        <v>387</v>
      </c>
      <c r="I2061" t="s">
        <v>488</v>
      </c>
      <c r="J2061" t="s">
        <v>450</v>
      </c>
      <c r="K2061" t="s">
        <v>435</v>
      </c>
      <c r="L2061" s="758" t="s">
        <v>80</v>
      </c>
      <c r="M2061" t="s">
        <v>97</v>
      </c>
      <c r="N2061" s="681">
        <f t="shared" ca="1" si="140"/>
        <v>0</v>
      </c>
      <c r="O2061" s="681">
        <f t="shared" ca="1" si="140"/>
        <v>0</v>
      </c>
      <c r="P2061" s="681">
        <f t="shared" ca="1" si="140"/>
        <v>0</v>
      </c>
      <c r="Q2061" s="681">
        <f t="shared" ca="1" si="140"/>
        <v>0</v>
      </c>
      <c r="R2061" s="681">
        <f t="shared" ca="1" si="140"/>
        <v>0</v>
      </c>
      <c r="S2061" t="str">
        <f t="shared" si="137"/>
        <v>ASR_Financial_Report_SHP21Final</v>
      </c>
      <c r="T2061" s="960">
        <f t="shared" si="138"/>
        <v>44658</v>
      </c>
      <c r="U2061" t="str">
        <f t="shared" si="139"/>
        <v>Unaudited</v>
      </c>
    </row>
    <row r="2062" spans="1:21" x14ac:dyDescent="0.25">
      <c r="A2062" t="s">
        <v>437</v>
      </c>
      <c r="B2062" t="s">
        <v>1366</v>
      </c>
      <c r="C2062" t="s">
        <v>1367</v>
      </c>
      <c r="D2062" s="15">
        <v>1900</v>
      </c>
      <c r="E2062" s="121">
        <v>1</v>
      </c>
      <c r="F2062" t="s">
        <v>1012</v>
      </c>
      <c r="G2062" s="121" t="s">
        <v>1365</v>
      </c>
      <c r="H2062" t="s">
        <v>387</v>
      </c>
      <c r="I2062" t="s">
        <v>488</v>
      </c>
      <c r="J2062" t="s">
        <v>450</v>
      </c>
      <c r="K2062" t="s">
        <v>435</v>
      </c>
      <c r="L2062" s="758" t="s">
        <v>81</v>
      </c>
      <c r="M2062" t="s">
        <v>98</v>
      </c>
      <c r="N2062" s="681">
        <f t="shared" ca="1" si="140"/>
        <v>0</v>
      </c>
      <c r="O2062" s="681">
        <f t="shared" ca="1" si="140"/>
        <v>0</v>
      </c>
      <c r="P2062" s="681">
        <f t="shared" ca="1" si="140"/>
        <v>0</v>
      </c>
      <c r="Q2062" s="681">
        <f t="shared" ca="1" si="140"/>
        <v>0</v>
      </c>
      <c r="R2062" s="681">
        <f t="shared" ca="1" si="140"/>
        <v>0</v>
      </c>
      <c r="S2062" t="str">
        <f t="shared" si="137"/>
        <v>ASR_Financial_Report_SHP21Final</v>
      </c>
      <c r="T2062" s="960">
        <f t="shared" si="138"/>
        <v>44658</v>
      </c>
      <c r="U2062" t="str">
        <f t="shared" si="139"/>
        <v>Unaudited</v>
      </c>
    </row>
    <row r="2063" spans="1:21" x14ac:dyDescent="0.25">
      <c r="A2063" t="s">
        <v>437</v>
      </c>
      <c r="B2063" t="s">
        <v>1366</v>
      </c>
      <c r="C2063" t="s">
        <v>1367</v>
      </c>
      <c r="D2063" s="15">
        <v>1900</v>
      </c>
      <c r="E2063" s="121">
        <v>1</v>
      </c>
      <c r="F2063" t="s">
        <v>1012</v>
      </c>
      <c r="G2063" s="121" t="s">
        <v>1365</v>
      </c>
      <c r="H2063" t="s">
        <v>387</v>
      </c>
      <c r="I2063" t="s">
        <v>488</v>
      </c>
      <c r="J2063" t="s">
        <v>450</v>
      </c>
      <c r="K2063" t="s">
        <v>435</v>
      </c>
      <c r="L2063" s="758" t="s">
        <v>82</v>
      </c>
      <c r="M2063" t="s">
        <v>99</v>
      </c>
      <c r="N2063" s="681">
        <f t="shared" ca="1" si="140"/>
        <v>0</v>
      </c>
      <c r="O2063" s="681">
        <f t="shared" ca="1" si="140"/>
        <v>0</v>
      </c>
      <c r="P2063" s="681">
        <f t="shared" ca="1" si="140"/>
        <v>0</v>
      </c>
      <c r="Q2063" s="681">
        <f t="shared" ca="1" si="140"/>
        <v>0</v>
      </c>
      <c r="R2063" s="681">
        <f t="shared" ca="1" si="140"/>
        <v>0</v>
      </c>
      <c r="S2063" t="str">
        <f t="shared" si="137"/>
        <v>ASR_Financial_Report_SHP21Final</v>
      </c>
      <c r="T2063" s="960">
        <f t="shared" si="138"/>
        <v>44658</v>
      </c>
      <c r="U2063" t="str">
        <f t="shared" si="139"/>
        <v>Unaudited</v>
      </c>
    </row>
    <row r="2064" spans="1:21" x14ac:dyDescent="0.25">
      <c r="A2064" t="s">
        <v>437</v>
      </c>
      <c r="B2064" t="s">
        <v>1366</v>
      </c>
      <c r="C2064" t="s">
        <v>1367</v>
      </c>
      <c r="D2064" s="15">
        <v>1900</v>
      </c>
      <c r="E2064" s="121">
        <v>1</v>
      </c>
      <c r="F2064" t="s">
        <v>1012</v>
      </c>
      <c r="G2064" s="121" t="s">
        <v>1365</v>
      </c>
      <c r="H2064" t="s">
        <v>387</v>
      </c>
      <c r="I2064" t="s">
        <v>488</v>
      </c>
      <c r="J2064" t="s">
        <v>450</v>
      </c>
      <c r="K2064" t="s">
        <v>435</v>
      </c>
      <c r="L2064" s="758" t="s">
        <v>216</v>
      </c>
      <c r="M2064" t="s">
        <v>100</v>
      </c>
      <c r="N2064" s="681">
        <f t="shared" ca="1" si="140"/>
        <v>0</v>
      </c>
      <c r="O2064" s="681">
        <f t="shared" ca="1" si="140"/>
        <v>0</v>
      </c>
      <c r="P2064" s="681">
        <f t="shared" ca="1" si="140"/>
        <v>0</v>
      </c>
      <c r="Q2064" s="681">
        <f t="shared" ca="1" si="140"/>
        <v>0</v>
      </c>
      <c r="R2064" s="681">
        <f t="shared" ca="1" si="140"/>
        <v>0</v>
      </c>
      <c r="S2064" t="str">
        <f t="shared" si="137"/>
        <v>ASR_Financial_Report_SHP21Final</v>
      </c>
      <c r="T2064" s="960">
        <f t="shared" si="138"/>
        <v>44658</v>
      </c>
      <c r="U2064" t="str">
        <f t="shared" si="139"/>
        <v>Unaudited</v>
      </c>
    </row>
    <row r="2065" spans="1:21" x14ac:dyDescent="0.25">
      <c r="A2065" t="s">
        <v>437</v>
      </c>
      <c r="B2065" t="s">
        <v>1366</v>
      </c>
      <c r="C2065" t="s">
        <v>1367</v>
      </c>
      <c r="D2065" s="15">
        <v>1900</v>
      </c>
      <c r="E2065" s="121">
        <v>1</v>
      </c>
      <c r="F2065" t="s">
        <v>1012</v>
      </c>
      <c r="G2065" s="121" t="s">
        <v>1365</v>
      </c>
      <c r="H2065" t="s">
        <v>387</v>
      </c>
      <c r="I2065" t="s">
        <v>488</v>
      </c>
      <c r="J2065" t="s">
        <v>450</v>
      </c>
      <c r="K2065" t="s">
        <v>435</v>
      </c>
      <c r="L2065" s="758" t="s">
        <v>215</v>
      </c>
      <c r="M2065" t="s">
        <v>28</v>
      </c>
      <c r="N2065" s="681">
        <f t="shared" ca="1" si="140"/>
        <v>0</v>
      </c>
      <c r="O2065" s="681">
        <f t="shared" ca="1" si="140"/>
        <v>0</v>
      </c>
      <c r="P2065" s="681">
        <f t="shared" ca="1" si="140"/>
        <v>0</v>
      </c>
      <c r="Q2065" s="681">
        <f t="shared" ca="1" si="140"/>
        <v>0</v>
      </c>
      <c r="R2065" s="681">
        <f t="shared" ca="1" si="140"/>
        <v>0</v>
      </c>
      <c r="S2065" t="str">
        <f t="shared" si="137"/>
        <v>ASR_Financial_Report_SHP21Final</v>
      </c>
      <c r="T2065" s="960">
        <f t="shared" si="138"/>
        <v>44658</v>
      </c>
      <c r="U2065" t="str">
        <f t="shared" si="139"/>
        <v>Unaudited</v>
      </c>
    </row>
    <row r="2066" spans="1:21" x14ac:dyDescent="0.25">
      <c r="A2066" t="s">
        <v>437</v>
      </c>
      <c r="B2066" t="s">
        <v>1366</v>
      </c>
      <c r="C2066" t="s">
        <v>1367</v>
      </c>
      <c r="D2066" s="15">
        <v>1900</v>
      </c>
      <c r="E2066" s="121">
        <v>1</v>
      </c>
      <c r="F2066" t="s">
        <v>1012</v>
      </c>
      <c r="G2066" s="121" t="s">
        <v>1365</v>
      </c>
      <c r="H2066" t="s">
        <v>387</v>
      </c>
      <c r="I2066" t="s">
        <v>488</v>
      </c>
      <c r="J2066" t="s">
        <v>436</v>
      </c>
      <c r="K2066" t="s">
        <v>436</v>
      </c>
      <c r="L2066" s="758" t="s">
        <v>84</v>
      </c>
      <c r="M2066" t="s">
        <v>327</v>
      </c>
      <c r="N2066" s="681">
        <f t="shared" ca="1" si="140"/>
        <v>0</v>
      </c>
      <c r="O2066" s="681">
        <f t="shared" ca="1" si="140"/>
        <v>0</v>
      </c>
      <c r="P2066" s="681">
        <f t="shared" ca="1" si="140"/>
        <v>0</v>
      </c>
      <c r="Q2066" s="681">
        <f t="shared" ca="1" si="140"/>
        <v>0</v>
      </c>
      <c r="R2066" s="681">
        <f t="shared" ca="1" si="140"/>
        <v>0</v>
      </c>
      <c r="S2066" t="str">
        <f t="shared" si="137"/>
        <v>ASR_Financial_Report_SHP21Final</v>
      </c>
      <c r="T2066" s="960">
        <f t="shared" si="138"/>
        <v>44658</v>
      </c>
      <c r="U2066" t="str">
        <f t="shared" si="139"/>
        <v>Unaudited</v>
      </c>
    </row>
    <row r="2067" spans="1:21" x14ac:dyDescent="0.25">
      <c r="A2067" t="s">
        <v>437</v>
      </c>
      <c r="B2067" t="s">
        <v>1366</v>
      </c>
      <c r="C2067" t="s">
        <v>1367</v>
      </c>
      <c r="D2067" s="15">
        <v>1900</v>
      </c>
      <c r="E2067" s="121">
        <v>1</v>
      </c>
      <c r="F2067" t="s">
        <v>1012</v>
      </c>
      <c r="G2067" s="121" t="s">
        <v>1365</v>
      </c>
      <c r="H2067" t="s">
        <v>387</v>
      </c>
      <c r="I2067" t="s">
        <v>488</v>
      </c>
      <c r="J2067" t="s">
        <v>436</v>
      </c>
      <c r="K2067" t="s">
        <v>436</v>
      </c>
      <c r="L2067" s="758" t="s">
        <v>85</v>
      </c>
      <c r="M2067" t="s">
        <v>325</v>
      </c>
      <c r="N2067" s="681">
        <f t="shared" ca="1" si="140"/>
        <v>0</v>
      </c>
      <c r="O2067" s="681">
        <f t="shared" ca="1" si="140"/>
        <v>0</v>
      </c>
      <c r="P2067" s="681">
        <f t="shared" ca="1" si="140"/>
        <v>0</v>
      </c>
      <c r="Q2067" s="681">
        <f t="shared" ca="1" si="140"/>
        <v>0</v>
      </c>
      <c r="R2067" s="681">
        <f t="shared" ca="1" si="140"/>
        <v>0</v>
      </c>
      <c r="S2067" t="str">
        <f t="shared" si="137"/>
        <v>ASR_Financial_Report_SHP21Final</v>
      </c>
      <c r="T2067" s="960">
        <f t="shared" si="138"/>
        <v>44658</v>
      </c>
      <c r="U2067" t="str">
        <f t="shared" si="139"/>
        <v>Unaudited</v>
      </c>
    </row>
    <row r="2068" spans="1:21" x14ac:dyDescent="0.25">
      <c r="A2068" t="s">
        <v>437</v>
      </c>
      <c r="B2068" t="s">
        <v>1366</v>
      </c>
      <c r="C2068" t="s">
        <v>1367</v>
      </c>
      <c r="D2068" s="15">
        <v>1900</v>
      </c>
      <c r="E2068" s="121">
        <v>1</v>
      </c>
      <c r="F2068" t="s">
        <v>1012</v>
      </c>
      <c r="G2068" s="121" t="s">
        <v>1365</v>
      </c>
      <c r="H2068" t="s">
        <v>387</v>
      </c>
      <c r="I2068" t="s">
        <v>488</v>
      </c>
      <c r="J2068" t="s">
        <v>436</v>
      </c>
      <c r="K2068" t="s">
        <v>436</v>
      </c>
      <c r="L2068" s="758" t="s">
        <v>86</v>
      </c>
      <c r="M2068" t="s">
        <v>494</v>
      </c>
      <c r="N2068" s="681">
        <f t="shared" ca="1" si="140"/>
        <v>0</v>
      </c>
      <c r="O2068" s="681">
        <f t="shared" ca="1" si="140"/>
        <v>0</v>
      </c>
      <c r="P2068" s="681">
        <f t="shared" ca="1" si="140"/>
        <v>0</v>
      </c>
      <c r="Q2068" s="681">
        <f t="shared" ca="1" si="140"/>
        <v>0</v>
      </c>
      <c r="R2068" s="681">
        <f t="shared" ca="1" si="140"/>
        <v>0</v>
      </c>
      <c r="S2068" t="str">
        <f t="shared" si="137"/>
        <v>ASR_Financial_Report_SHP21Final</v>
      </c>
      <c r="T2068" s="960">
        <f t="shared" si="138"/>
        <v>44658</v>
      </c>
      <c r="U2068" t="str">
        <f t="shared" si="139"/>
        <v>Unaudited</v>
      </c>
    </row>
    <row r="2069" spans="1:21" x14ac:dyDescent="0.25">
      <c r="A2069" t="s">
        <v>437</v>
      </c>
      <c r="B2069" t="s">
        <v>1366</v>
      </c>
      <c r="C2069" t="s">
        <v>1367</v>
      </c>
      <c r="D2069" s="15">
        <v>1900</v>
      </c>
      <c r="E2069" s="121">
        <v>1</v>
      </c>
      <c r="F2069" t="s">
        <v>1012</v>
      </c>
      <c r="G2069" s="121" t="s">
        <v>1365</v>
      </c>
      <c r="H2069" t="s">
        <v>387</v>
      </c>
      <c r="I2069" t="s">
        <v>488</v>
      </c>
      <c r="J2069" t="s">
        <v>436</v>
      </c>
      <c r="K2069" t="s">
        <v>436</v>
      </c>
      <c r="L2069" s="758" t="s">
        <v>87</v>
      </c>
      <c r="M2069" t="s">
        <v>495</v>
      </c>
      <c r="N2069" s="681">
        <f t="shared" ca="1" si="140"/>
        <v>0</v>
      </c>
      <c r="O2069" s="681">
        <f t="shared" ca="1" si="140"/>
        <v>0</v>
      </c>
      <c r="P2069" s="681">
        <f t="shared" ca="1" si="140"/>
        <v>0</v>
      </c>
      <c r="Q2069" s="681">
        <f t="shared" ca="1" si="140"/>
        <v>0</v>
      </c>
      <c r="R2069" s="681">
        <f t="shared" ca="1" si="140"/>
        <v>0</v>
      </c>
      <c r="S2069" t="str">
        <f t="shared" si="137"/>
        <v>ASR_Financial_Report_SHP21Final</v>
      </c>
      <c r="T2069" s="960">
        <f t="shared" si="138"/>
        <v>44658</v>
      </c>
      <c r="U2069" t="str">
        <f t="shared" si="139"/>
        <v>Unaudited</v>
      </c>
    </row>
    <row r="2070" spans="1:21" x14ac:dyDescent="0.25">
      <c r="A2070" t="s">
        <v>437</v>
      </c>
      <c r="B2070" t="s">
        <v>1366</v>
      </c>
      <c r="C2070" t="s">
        <v>1367</v>
      </c>
      <c r="D2070" s="15">
        <v>1900</v>
      </c>
      <c r="E2070" s="121">
        <v>1</v>
      </c>
      <c r="F2070" t="s">
        <v>1012</v>
      </c>
      <c r="G2070" s="121" t="s">
        <v>1365</v>
      </c>
      <c r="H2070" t="s">
        <v>387</v>
      </c>
      <c r="I2070" t="s">
        <v>488</v>
      </c>
      <c r="J2070" t="s">
        <v>436</v>
      </c>
      <c r="K2070" t="s">
        <v>436</v>
      </c>
      <c r="L2070" s="758" t="s">
        <v>213</v>
      </c>
      <c r="M2070" t="s">
        <v>496</v>
      </c>
      <c r="N2070" s="681">
        <f t="shared" ca="1" si="140"/>
        <v>0</v>
      </c>
      <c r="O2070" s="681">
        <f t="shared" ca="1" si="140"/>
        <v>0</v>
      </c>
      <c r="P2070" s="681">
        <f t="shared" ca="1" si="140"/>
        <v>0</v>
      </c>
      <c r="Q2070" s="681">
        <f t="shared" ca="1" si="140"/>
        <v>0</v>
      </c>
      <c r="R2070" s="681">
        <f t="shared" ca="1" si="140"/>
        <v>0</v>
      </c>
      <c r="S2070" t="str">
        <f t="shared" si="137"/>
        <v>ASR_Financial_Report_SHP21Final</v>
      </c>
      <c r="T2070" s="960">
        <f t="shared" si="138"/>
        <v>44658</v>
      </c>
      <c r="U2070" t="str">
        <f t="shared" si="139"/>
        <v>Unaudited</v>
      </c>
    </row>
    <row r="2071" spans="1:21" x14ac:dyDescent="0.25">
      <c r="A2071" t="s">
        <v>437</v>
      </c>
      <c r="B2071" t="s">
        <v>1366</v>
      </c>
      <c r="C2071" t="s">
        <v>1367</v>
      </c>
      <c r="D2071" s="15">
        <v>1900</v>
      </c>
      <c r="E2071" s="121">
        <v>1</v>
      </c>
      <c r="F2071" t="s">
        <v>1012</v>
      </c>
      <c r="G2071" s="121" t="s">
        <v>1365</v>
      </c>
      <c r="H2071" t="s">
        <v>387</v>
      </c>
      <c r="I2071" t="s">
        <v>489</v>
      </c>
      <c r="J2071" t="s">
        <v>26</v>
      </c>
      <c r="K2071" t="s">
        <v>26</v>
      </c>
      <c r="L2071" s="758" t="s">
        <v>204</v>
      </c>
      <c r="M2071" t="s">
        <v>26</v>
      </c>
      <c r="N2071" s="681">
        <f t="shared" ca="1" si="140"/>
        <v>0</v>
      </c>
      <c r="O2071" s="681">
        <f t="shared" ca="1" si="140"/>
        <v>0</v>
      </c>
      <c r="P2071" s="681">
        <f t="shared" ca="1" si="140"/>
        <v>0</v>
      </c>
      <c r="Q2071" s="681">
        <f t="shared" ca="1" si="140"/>
        <v>0</v>
      </c>
      <c r="R2071" s="681">
        <f t="shared" ca="1" si="140"/>
        <v>0</v>
      </c>
      <c r="S2071" t="str">
        <f t="shared" si="137"/>
        <v>ASR_Financial_Report_SHP21Final</v>
      </c>
      <c r="T2071" s="960">
        <f t="shared" si="138"/>
        <v>44658</v>
      </c>
      <c r="U2071" t="str">
        <f t="shared" si="139"/>
        <v>Unaudited</v>
      </c>
    </row>
    <row r="2072" spans="1:21" x14ac:dyDescent="0.25">
      <c r="A2072" t="s">
        <v>437</v>
      </c>
      <c r="B2072" t="s">
        <v>1366</v>
      </c>
      <c r="C2072" t="s">
        <v>1367</v>
      </c>
      <c r="D2072" s="15">
        <v>1900</v>
      </c>
      <c r="E2072" s="121">
        <v>1</v>
      </c>
      <c r="F2072" t="s">
        <v>438</v>
      </c>
      <c r="G2072" s="121">
        <v>91</v>
      </c>
      <c r="H2072" t="s">
        <v>388</v>
      </c>
      <c r="I2072" t="s">
        <v>432</v>
      </c>
      <c r="J2072" t="s">
        <v>432</v>
      </c>
      <c r="K2072" t="s">
        <v>432</v>
      </c>
      <c r="M2072" t="s">
        <v>432</v>
      </c>
      <c r="N2072" s="681">
        <f t="shared" ca="1" si="140"/>
        <v>0</v>
      </c>
      <c r="O2072" s="681">
        <f t="shared" ca="1" si="140"/>
        <v>0</v>
      </c>
      <c r="P2072" s="681">
        <f t="shared" ca="1" si="140"/>
        <v>0</v>
      </c>
      <c r="Q2072" s="681">
        <f t="shared" ca="1" si="140"/>
        <v>0</v>
      </c>
      <c r="R2072" s="681">
        <f t="shared" ca="1" si="140"/>
        <v>0</v>
      </c>
      <c r="S2072" t="str">
        <f t="shared" si="137"/>
        <v>ASR_Financial_Report_SHP21Final</v>
      </c>
      <c r="T2072" s="960">
        <f t="shared" si="138"/>
        <v>44658</v>
      </c>
      <c r="U2072" t="str">
        <f t="shared" si="139"/>
        <v>Unaudited</v>
      </c>
    </row>
    <row r="2073" spans="1:21" x14ac:dyDescent="0.25">
      <c r="A2073" t="s">
        <v>437</v>
      </c>
      <c r="B2073" t="s">
        <v>1366</v>
      </c>
      <c r="C2073" t="s">
        <v>1367</v>
      </c>
      <c r="D2073" s="15">
        <v>1900</v>
      </c>
      <c r="E2073" s="121">
        <v>1</v>
      </c>
      <c r="F2073" t="s">
        <v>438</v>
      </c>
      <c r="G2073" s="121">
        <v>91</v>
      </c>
      <c r="H2073" t="s">
        <v>388</v>
      </c>
      <c r="I2073" t="s">
        <v>487</v>
      </c>
      <c r="J2073" t="s">
        <v>12</v>
      </c>
      <c r="K2073" t="s">
        <v>12</v>
      </c>
      <c r="L2073" s="758">
        <v>1.1000000000000001</v>
      </c>
      <c r="M2073" t="s">
        <v>12</v>
      </c>
      <c r="N2073" s="681">
        <f t="shared" ca="1" si="140"/>
        <v>0</v>
      </c>
      <c r="O2073" s="681">
        <f t="shared" ca="1" si="140"/>
        <v>0</v>
      </c>
      <c r="P2073" s="681">
        <f t="shared" ca="1" si="140"/>
        <v>0</v>
      </c>
      <c r="Q2073" s="681">
        <f t="shared" ca="1" si="140"/>
        <v>0</v>
      </c>
      <c r="R2073" s="681">
        <f t="shared" ca="1" si="140"/>
        <v>0</v>
      </c>
      <c r="S2073" t="str">
        <f t="shared" si="137"/>
        <v>ASR_Financial_Report_SHP21Final</v>
      </c>
      <c r="T2073" s="960">
        <f t="shared" si="138"/>
        <v>44658</v>
      </c>
      <c r="U2073" t="str">
        <f t="shared" si="139"/>
        <v>Unaudited</v>
      </c>
    </row>
    <row r="2074" spans="1:21" x14ac:dyDescent="0.25">
      <c r="A2074" t="s">
        <v>437</v>
      </c>
      <c r="B2074" t="s">
        <v>1366</v>
      </c>
      <c r="C2074" t="s">
        <v>1367</v>
      </c>
      <c r="D2074" s="15">
        <v>1900</v>
      </c>
      <c r="E2074" s="121">
        <v>1</v>
      </c>
      <c r="F2074" t="s">
        <v>438</v>
      </c>
      <c r="G2074" s="121">
        <v>91</v>
      </c>
      <c r="H2074" t="s">
        <v>388</v>
      </c>
      <c r="I2074" t="s">
        <v>487</v>
      </c>
      <c r="J2074" t="s">
        <v>12</v>
      </c>
      <c r="K2074" t="s">
        <v>222</v>
      </c>
      <c r="L2074" s="758">
        <v>1.2</v>
      </c>
      <c r="M2074" t="s">
        <v>222</v>
      </c>
      <c r="N2074" s="681">
        <f t="shared" ca="1" si="140"/>
        <v>0</v>
      </c>
      <c r="O2074" s="681">
        <f t="shared" ca="1" si="140"/>
        <v>0</v>
      </c>
      <c r="P2074" s="681">
        <f t="shared" ca="1" si="140"/>
        <v>0</v>
      </c>
      <c r="Q2074" s="681">
        <f t="shared" ca="1" si="140"/>
        <v>0</v>
      </c>
      <c r="R2074" s="681">
        <f t="shared" ca="1" si="140"/>
        <v>0</v>
      </c>
      <c r="S2074" t="str">
        <f t="shared" si="137"/>
        <v>ASR_Financial_Report_SHP21Final</v>
      </c>
      <c r="T2074" s="960">
        <f t="shared" si="138"/>
        <v>44658</v>
      </c>
      <c r="U2074" t="str">
        <f t="shared" si="139"/>
        <v>Unaudited</v>
      </c>
    </row>
    <row r="2075" spans="1:21" x14ac:dyDescent="0.25">
      <c r="A2075" t="s">
        <v>437</v>
      </c>
      <c r="B2075" t="s">
        <v>1366</v>
      </c>
      <c r="C2075" t="s">
        <v>1367</v>
      </c>
      <c r="D2075" s="15">
        <v>1900</v>
      </c>
      <c r="E2075" s="121">
        <v>1</v>
      </c>
      <c r="F2075" t="s">
        <v>438</v>
      </c>
      <c r="G2075" s="121">
        <v>91</v>
      </c>
      <c r="H2075" t="s">
        <v>388</v>
      </c>
      <c r="I2075" t="s">
        <v>487</v>
      </c>
      <c r="J2075" t="s">
        <v>12</v>
      </c>
      <c r="K2075" t="s">
        <v>1304</v>
      </c>
      <c r="L2075" s="758" t="s">
        <v>1300</v>
      </c>
      <c r="M2075" t="s">
        <v>1304</v>
      </c>
      <c r="N2075" s="681">
        <f t="shared" ca="1" si="140"/>
        <v>0</v>
      </c>
      <c r="O2075" s="681">
        <f t="shared" ca="1" si="140"/>
        <v>0</v>
      </c>
      <c r="P2075" s="681">
        <f t="shared" ca="1" si="140"/>
        <v>0</v>
      </c>
      <c r="Q2075" s="681">
        <f t="shared" ca="1" si="140"/>
        <v>0</v>
      </c>
      <c r="R2075" s="681">
        <f t="shared" ca="1" si="140"/>
        <v>0</v>
      </c>
      <c r="S2075" t="str">
        <f t="shared" si="137"/>
        <v>ASR_Financial_Report_SHP21Final</v>
      </c>
      <c r="T2075" s="960">
        <f t="shared" si="138"/>
        <v>44658</v>
      </c>
      <c r="U2075" t="str">
        <f t="shared" si="139"/>
        <v>Unaudited</v>
      </c>
    </row>
    <row r="2076" spans="1:21" x14ac:dyDescent="0.25">
      <c r="A2076" t="s">
        <v>437</v>
      </c>
      <c r="B2076" t="s">
        <v>1366</v>
      </c>
      <c r="C2076" t="s">
        <v>1367</v>
      </c>
      <c r="D2076" s="15">
        <v>1900</v>
      </c>
      <c r="E2076" s="121">
        <v>1</v>
      </c>
      <c r="F2076" t="s">
        <v>438</v>
      </c>
      <c r="G2076" s="121">
        <v>91</v>
      </c>
      <c r="H2076" t="s">
        <v>388</v>
      </c>
      <c r="I2076" t="s">
        <v>487</v>
      </c>
      <c r="J2076" t="s">
        <v>12</v>
      </c>
      <c r="K2076" t="s">
        <v>1306</v>
      </c>
      <c r="L2076" s="758" t="s">
        <v>1305</v>
      </c>
      <c r="M2076" t="s">
        <v>1306</v>
      </c>
      <c r="N2076" s="681">
        <f t="shared" ca="1" si="140"/>
        <v>0</v>
      </c>
      <c r="O2076" s="681">
        <f t="shared" ca="1" si="140"/>
        <v>0</v>
      </c>
      <c r="P2076" s="681">
        <f t="shared" ca="1" si="140"/>
        <v>0</v>
      </c>
      <c r="Q2076" s="681">
        <f t="shared" ca="1" si="140"/>
        <v>0</v>
      </c>
      <c r="R2076" s="681">
        <f t="shared" ca="1" si="140"/>
        <v>0</v>
      </c>
      <c r="S2076" t="str">
        <f t="shared" si="137"/>
        <v>ASR_Financial_Report_SHP21Final</v>
      </c>
      <c r="T2076" s="960">
        <f t="shared" si="138"/>
        <v>44658</v>
      </c>
      <c r="U2076" t="str">
        <f t="shared" si="139"/>
        <v>Unaudited</v>
      </c>
    </row>
    <row r="2077" spans="1:21" x14ac:dyDescent="0.25">
      <c r="A2077" t="s">
        <v>437</v>
      </c>
      <c r="B2077" t="s">
        <v>1366</v>
      </c>
      <c r="C2077" t="s">
        <v>1367</v>
      </c>
      <c r="D2077" s="15">
        <v>1900</v>
      </c>
      <c r="E2077" s="121">
        <v>1</v>
      </c>
      <c r="F2077" t="s">
        <v>438</v>
      </c>
      <c r="G2077" s="121">
        <v>91</v>
      </c>
      <c r="H2077" t="s">
        <v>388</v>
      </c>
      <c r="I2077" t="s">
        <v>487</v>
      </c>
      <c r="J2077" t="s">
        <v>13</v>
      </c>
      <c r="K2077" t="s">
        <v>13</v>
      </c>
      <c r="L2077" s="758" t="s">
        <v>63</v>
      </c>
      <c r="M2077" t="s">
        <v>13</v>
      </c>
      <c r="N2077" s="681">
        <f t="shared" ca="1" si="140"/>
        <v>0</v>
      </c>
      <c r="O2077" s="681">
        <f t="shared" ca="1" si="140"/>
        <v>0</v>
      </c>
      <c r="P2077" s="681">
        <f t="shared" ca="1" si="140"/>
        <v>0</v>
      </c>
      <c r="Q2077" s="681">
        <f t="shared" ca="1" si="140"/>
        <v>0</v>
      </c>
      <c r="R2077" s="681">
        <f t="shared" ca="1" si="140"/>
        <v>0</v>
      </c>
      <c r="S2077" t="str">
        <f t="shared" si="137"/>
        <v>ASR_Financial_Report_SHP21Final</v>
      </c>
      <c r="T2077" s="960">
        <f t="shared" si="138"/>
        <v>44658</v>
      </c>
      <c r="U2077" t="str">
        <f t="shared" si="139"/>
        <v>Unaudited</v>
      </c>
    </row>
    <row r="2078" spans="1:21" x14ac:dyDescent="0.25">
      <c r="A2078" t="s">
        <v>437</v>
      </c>
      <c r="B2078" t="s">
        <v>1366</v>
      </c>
      <c r="C2078" t="s">
        <v>1367</v>
      </c>
      <c r="D2078" s="15">
        <v>1900</v>
      </c>
      <c r="E2078" s="121">
        <v>1</v>
      </c>
      <c r="F2078" t="s">
        <v>438</v>
      </c>
      <c r="G2078" s="121">
        <v>91</v>
      </c>
      <c r="H2078" t="s">
        <v>388</v>
      </c>
      <c r="I2078" t="s">
        <v>488</v>
      </c>
      <c r="J2078" t="s">
        <v>433</v>
      </c>
      <c r="K2078" t="s">
        <v>777</v>
      </c>
      <c r="L2078" s="758">
        <v>2.1</v>
      </c>
      <c r="M2078" t="s">
        <v>712</v>
      </c>
      <c r="N2078" s="681">
        <f t="shared" ca="1" si="140"/>
        <v>0</v>
      </c>
      <c r="O2078" s="681">
        <f t="shared" ca="1" si="140"/>
        <v>0</v>
      </c>
      <c r="P2078" s="681">
        <f t="shared" ca="1" si="140"/>
        <v>0</v>
      </c>
      <c r="Q2078" s="681">
        <f t="shared" ca="1" si="140"/>
        <v>0</v>
      </c>
      <c r="R2078" s="681">
        <f t="shared" ca="1" si="140"/>
        <v>0</v>
      </c>
      <c r="S2078" t="str">
        <f t="shared" si="137"/>
        <v>ASR_Financial_Report_SHP21Final</v>
      </c>
      <c r="T2078" s="960">
        <f t="shared" si="138"/>
        <v>44658</v>
      </c>
      <c r="U2078" t="str">
        <f t="shared" si="139"/>
        <v>Unaudited</v>
      </c>
    </row>
    <row r="2079" spans="1:21" x14ac:dyDescent="0.25">
      <c r="A2079" t="s">
        <v>437</v>
      </c>
      <c r="B2079" t="s">
        <v>1366</v>
      </c>
      <c r="C2079" t="s">
        <v>1367</v>
      </c>
      <c r="D2079" s="15">
        <v>1900</v>
      </c>
      <c r="E2079" s="121">
        <v>1</v>
      </c>
      <c r="F2079" t="s">
        <v>438</v>
      </c>
      <c r="G2079" s="121">
        <v>91</v>
      </c>
      <c r="H2079" t="s">
        <v>388</v>
      </c>
      <c r="I2079" t="s">
        <v>488</v>
      </c>
      <c r="J2079" t="s">
        <v>433</v>
      </c>
      <c r="K2079" t="s">
        <v>777</v>
      </c>
      <c r="L2079" s="758">
        <v>2.2000000000000002</v>
      </c>
      <c r="M2079" t="s">
        <v>713</v>
      </c>
      <c r="N2079" s="681">
        <f t="shared" ca="1" si="140"/>
        <v>0</v>
      </c>
      <c r="O2079" s="681">
        <f t="shared" ca="1" si="140"/>
        <v>0</v>
      </c>
      <c r="P2079" s="681">
        <f t="shared" ca="1" si="140"/>
        <v>0</v>
      </c>
      <c r="Q2079" s="681">
        <f t="shared" ca="1" si="140"/>
        <v>0</v>
      </c>
      <c r="R2079" s="681">
        <f t="shared" ca="1" si="140"/>
        <v>0</v>
      </c>
      <c r="S2079" t="str">
        <f t="shared" si="137"/>
        <v>ASR_Financial_Report_SHP21Final</v>
      </c>
      <c r="T2079" s="960">
        <f t="shared" si="138"/>
        <v>44658</v>
      </c>
      <c r="U2079" t="str">
        <f t="shared" si="139"/>
        <v>Unaudited</v>
      </c>
    </row>
    <row r="2080" spans="1:21" x14ac:dyDescent="0.25">
      <c r="A2080" t="s">
        <v>437</v>
      </c>
      <c r="B2080" t="s">
        <v>1366</v>
      </c>
      <c r="C2080" t="s">
        <v>1367</v>
      </c>
      <c r="D2080" s="15">
        <v>1900</v>
      </c>
      <c r="E2080" s="121">
        <v>1</v>
      </c>
      <c r="F2080" t="s">
        <v>438</v>
      </c>
      <c r="G2080" s="121">
        <v>91</v>
      </c>
      <c r="H2080" t="s">
        <v>388</v>
      </c>
      <c r="I2080" t="s">
        <v>488</v>
      </c>
      <c r="J2080" t="s">
        <v>433</v>
      </c>
      <c r="K2080" t="s">
        <v>777</v>
      </c>
      <c r="L2080" s="758">
        <v>2.2999999999999998</v>
      </c>
      <c r="M2080" t="s">
        <v>714</v>
      </c>
      <c r="N2080" s="681">
        <f t="shared" ca="1" si="140"/>
        <v>0</v>
      </c>
      <c r="O2080" s="681">
        <f t="shared" ca="1" si="140"/>
        <v>0</v>
      </c>
      <c r="P2080" s="681">
        <f t="shared" ca="1" si="140"/>
        <v>0</v>
      </c>
      <c r="Q2080" s="681">
        <f t="shared" ca="1" si="140"/>
        <v>0</v>
      </c>
      <c r="R2080" s="681">
        <f t="shared" ca="1" si="140"/>
        <v>0</v>
      </c>
      <c r="S2080" t="str">
        <f t="shared" si="137"/>
        <v>ASR_Financial_Report_SHP21Final</v>
      </c>
      <c r="T2080" s="960">
        <f t="shared" si="138"/>
        <v>44658</v>
      </c>
      <c r="U2080" t="str">
        <f t="shared" si="139"/>
        <v>Unaudited</v>
      </c>
    </row>
    <row r="2081" spans="1:21" x14ac:dyDescent="0.25">
      <c r="A2081" t="s">
        <v>437</v>
      </c>
      <c r="B2081" t="s">
        <v>1366</v>
      </c>
      <c r="C2081" t="s">
        <v>1367</v>
      </c>
      <c r="D2081" s="15">
        <v>1900</v>
      </c>
      <c r="E2081" s="121">
        <v>1</v>
      </c>
      <c r="F2081" t="s">
        <v>438</v>
      </c>
      <c r="G2081" s="121">
        <v>91</v>
      </c>
      <c r="H2081" t="s">
        <v>388</v>
      </c>
      <c r="I2081" t="s">
        <v>488</v>
      </c>
      <c r="J2081" t="s">
        <v>433</v>
      </c>
      <c r="K2081" t="s">
        <v>777</v>
      </c>
      <c r="L2081" s="758">
        <v>2.4</v>
      </c>
      <c r="M2081" t="s">
        <v>715</v>
      </c>
      <c r="N2081" s="681">
        <f t="shared" ca="1" si="140"/>
        <v>0</v>
      </c>
      <c r="O2081" s="681">
        <f t="shared" ca="1" si="140"/>
        <v>0</v>
      </c>
      <c r="P2081" s="681">
        <f t="shared" ca="1" si="140"/>
        <v>0</v>
      </c>
      <c r="Q2081" s="681">
        <f t="shared" ca="1" si="140"/>
        <v>0</v>
      </c>
      <c r="R2081" s="681">
        <f t="shared" ca="1" si="140"/>
        <v>0</v>
      </c>
      <c r="S2081" t="str">
        <f t="shared" si="137"/>
        <v>ASR_Financial_Report_SHP21Final</v>
      </c>
      <c r="T2081" s="960">
        <f t="shared" si="138"/>
        <v>44658</v>
      </c>
      <c r="U2081" t="str">
        <f t="shared" si="139"/>
        <v>Unaudited</v>
      </c>
    </row>
    <row r="2082" spans="1:21" x14ac:dyDescent="0.25">
      <c r="A2082" t="s">
        <v>437</v>
      </c>
      <c r="B2082" t="s">
        <v>1366</v>
      </c>
      <c r="C2082" t="s">
        <v>1367</v>
      </c>
      <c r="D2082" s="15">
        <v>1900</v>
      </c>
      <c r="E2082" s="121">
        <v>1</v>
      </c>
      <c r="F2082" t="s">
        <v>438</v>
      </c>
      <c r="G2082" s="121">
        <v>91</v>
      </c>
      <c r="H2082" t="s">
        <v>388</v>
      </c>
      <c r="I2082" t="s">
        <v>488</v>
      </c>
      <c r="J2082" t="s">
        <v>433</v>
      </c>
      <c r="K2082" t="s">
        <v>777</v>
      </c>
      <c r="L2082" s="758">
        <v>2.5</v>
      </c>
      <c r="M2082" t="s">
        <v>757</v>
      </c>
      <c r="N2082" s="681">
        <f t="shared" ca="1" si="140"/>
        <v>0</v>
      </c>
      <c r="O2082" s="681">
        <f t="shared" ca="1" si="140"/>
        <v>0</v>
      </c>
      <c r="P2082" s="681">
        <f t="shared" ca="1" si="140"/>
        <v>0</v>
      </c>
      <c r="Q2082" s="681">
        <f t="shared" ca="1" si="140"/>
        <v>0</v>
      </c>
      <c r="R2082" s="681">
        <f t="shared" ca="1" si="140"/>
        <v>0</v>
      </c>
      <c r="S2082" t="str">
        <f t="shared" si="137"/>
        <v>ASR_Financial_Report_SHP21Final</v>
      </c>
      <c r="T2082" s="960">
        <f t="shared" si="138"/>
        <v>44658</v>
      </c>
      <c r="U2082" t="str">
        <f t="shared" si="139"/>
        <v>Unaudited</v>
      </c>
    </row>
    <row r="2083" spans="1:21" x14ac:dyDescent="0.25">
      <c r="A2083" t="s">
        <v>437</v>
      </c>
      <c r="B2083" t="s">
        <v>1366</v>
      </c>
      <c r="C2083" t="s">
        <v>1367</v>
      </c>
      <c r="D2083" s="15">
        <v>1900</v>
      </c>
      <c r="E2083" s="121">
        <v>1</v>
      </c>
      <c r="F2083" t="s">
        <v>438</v>
      </c>
      <c r="G2083" s="121">
        <v>91</v>
      </c>
      <c r="H2083" t="s">
        <v>388</v>
      </c>
      <c r="I2083" t="s">
        <v>488</v>
      </c>
      <c r="J2083" t="s">
        <v>433</v>
      </c>
      <c r="K2083" t="s">
        <v>777</v>
      </c>
      <c r="L2083" s="758">
        <v>2.6</v>
      </c>
      <c r="M2083" t="s">
        <v>186</v>
      </c>
      <c r="N2083" s="681">
        <f t="shared" ca="1" si="140"/>
        <v>0</v>
      </c>
      <c r="O2083" s="681">
        <f t="shared" ca="1" si="140"/>
        <v>0</v>
      </c>
      <c r="P2083" s="681">
        <f t="shared" ca="1" si="140"/>
        <v>0</v>
      </c>
      <c r="Q2083" s="681">
        <f t="shared" ca="1" si="140"/>
        <v>0</v>
      </c>
      <c r="R2083" s="681">
        <f t="shared" ca="1" si="140"/>
        <v>0</v>
      </c>
      <c r="S2083" t="str">
        <f t="shared" si="137"/>
        <v>ASR_Financial_Report_SHP21Final</v>
      </c>
      <c r="T2083" s="960">
        <f t="shared" si="138"/>
        <v>44658</v>
      </c>
      <c r="U2083" t="str">
        <f t="shared" si="139"/>
        <v>Unaudited</v>
      </c>
    </row>
    <row r="2084" spans="1:21" x14ac:dyDescent="0.25">
      <c r="A2084" t="s">
        <v>437</v>
      </c>
      <c r="B2084" t="s">
        <v>1366</v>
      </c>
      <c r="C2084" t="s">
        <v>1367</v>
      </c>
      <c r="D2084" s="15">
        <v>1900</v>
      </c>
      <c r="E2084" s="121">
        <v>1</v>
      </c>
      <c r="F2084" t="s">
        <v>438</v>
      </c>
      <c r="G2084" s="121">
        <v>91</v>
      </c>
      <c r="H2084" t="s">
        <v>388</v>
      </c>
      <c r="I2084" t="s">
        <v>488</v>
      </c>
      <c r="J2084" t="s">
        <v>433</v>
      </c>
      <c r="K2084" t="s">
        <v>777</v>
      </c>
      <c r="L2084" s="758">
        <v>2.7</v>
      </c>
      <c r="M2084" t="s">
        <v>778</v>
      </c>
      <c r="N2084" s="681">
        <f t="shared" ca="1" si="140"/>
        <v>0</v>
      </c>
      <c r="O2084" s="681">
        <f t="shared" ca="1" si="140"/>
        <v>0</v>
      </c>
      <c r="P2084" s="681">
        <f t="shared" ca="1" si="140"/>
        <v>0</v>
      </c>
      <c r="Q2084" s="681">
        <f t="shared" ca="1" si="140"/>
        <v>0</v>
      </c>
      <c r="R2084" s="681">
        <f t="shared" ca="1" si="140"/>
        <v>0</v>
      </c>
      <c r="S2084" t="str">
        <f t="shared" si="137"/>
        <v>ASR_Financial_Report_SHP21Final</v>
      </c>
      <c r="T2084" s="960">
        <f t="shared" si="138"/>
        <v>44658</v>
      </c>
      <c r="U2084" t="str">
        <f t="shared" si="139"/>
        <v>Unaudited</v>
      </c>
    </row>
    <row r="2085" spans="1:21" x14ac:dyDescent="0.25">
      <c r="A2085" t="s">
        <v>437</v>
      </c>
      <c r="B2085" t="s">
        <v>1366</v>
      </c>
      <c r="C2085" t="s">
        <v>1367</v>
      </c>
      <c r="D2085" s="15">
        <v>1900</v>
      </c>
      <c r="E2085" s="121">
        <v>1</v>
      </c>
      <c r="F2085" t="s">
        <v>438</v>
      </c>
      <c r="G2085" s="121">
        <v>91</v>
      </c>
      <c r="H2085" t="s">
        <v>388</v>
      </c>
      <c r="I2085" t="s">
        <v>488</v>
      </c>
      <c r="J2085" t="s">
        <v>433</v>
      </c>
      <c r="K2085" t="s">
        <v>777</v>
      </c>
      <c r="L2085" s="758">
        <v>2.8</v>
      </c>
      <c r="M2085" t="s">
        <v>779</v>
      </c>
      <c r="N2085" s="681">
        <f t="shared" ca="1" si="140"/>
        <v>0</v>
      </c>
      <c r="O2085" s="681">
        <f t="shared" ca="1" si="140"/>
        <v>0</v>
      </c>
      <c r="P2085" s="681">
        <f t="shared" ca="1" si="140"/>
        <v>0</v>
      </c>
      <c r="Q2085" s="681">
        <f t="shared" ca="1" si="140"/>
        <v>0</v>
      </c>
      <c r="R2085" s="681">
        <f t="shared" ca="1" si="140"/>
        <v>0</v>
      </c>
      <c r="S2085" t="str">
        <f t="shared" si="137"/>
        <v>ASR_Financial_Report_SHP21Final</v>
      </c>
      <c r="T2085" s="960">
        <f t="shared" si="138"/>
        <v>44658</v>
      </c>
      <c r="U2085" t="str">
        <f t="shared" si="139"/>
        <v>Unaudited</v>
      </c>
    </row>
    <row r="2086" spans="1:21" x14ac:dyDescent="0.25">
      <c r="A2086" t="s">
        <v>437</v>
      </c>
      <c r="B2086" t="s">
        <v>1366</v>
      </c>
      <c r="C2086" t="s">
        <v>1367</v>
      </c>
      <c r="D2086" s="15">
        <v>1900</v>
      </c>
      <c r="E2086" s="121">
        <v>1</v>
      </c>
      <c r="F2086" t="s">
        <v>438</v>
      </c>
      <c r="G2086" s="121">
        <v>91</v>
      </c>
      <c r="H2086" t="s">
        <v>388</v>
      </c>
      <c r="I2086" t="s">
        <v>488</v>
      </c>
      <c r="J2086" t="s">
        <v>433</v>
      </c>
      <c r="K2086" t="s">
        <v>777</v>
      </c>
      <c r="L2086" s="758">
        <v>2.9</v>
      </c>
      <c r="M2086" t="s">
        <v>760</v>
      </c>
      <c r="N2086" s="681">
        <f t="shared" ca="1" si="140"/>
        <v>0</v>
      </c>
      <c r="O2086" s="681">
        <f t="shared" ca="1" si="140"/>
        <v>0</v>
      </c>
      <c r="P2086" s="681">
        <f t="shared" ca="1" si="140"/>
        <v>0</v>
      </c>
      <c r="Q2086" s="681">
        <f t="shared" ca="1" si="140"/>
        <v>0</v>
      </c>
      <c r="R2086" s="681">
        <f t="shared" ca="1" si="140"/>
        <v>0</v>
      </c>
      <c r="S2086" t="str">
        <f t="shared" si="137"/>
        <v>ASR_Financial_Report_SHP21Final</v>
      </c>
      <c r="T2086" s="960">
        <f t="shared" si="138"/>
        <v>44658</v>
      </c>
      <c r="U2086" t="str">
        <f t="shared" si="139"/>
        <v>Unaudited</v>
      </c>
    </row>
    <row r="2087" spans="1:21" x14ac:dyDescent="0.25">
      <c r="A2087" t="s">
        <v>437</v>
      </c>
      <c r="B2087" t="s">
        <v>1366</v>
      </c>
      <c r="C2087" t="s">
        <v>1367</v>
      </c>
      <c r="D2087" s="15">
        <v>1900</v>
      </c>
      <c r="E2087" s="121">
        <v>1</v>
      </c>
      <c r="F2087" t="s">
        <v>438</v>
      </c>
      <c r="G2087" s="121">
        <v>91</v>
      </c>
      <c r="H2087" t="s">
        <v>388</v>
      </c>
      <c r="I2087" t="s">
        <v>488</v>
      </c>
      <c r="J2087" t="s">
        <v>433</v>
      </c>
      <c r="K2087" t="s">
        <v>223</v>
      </c>
      <c r="L2087" s="758">
        <v>2.11</v>
      </c>
      <c r="M2087" t="s">
        <v>228</v>
      </c>
      <c r="N2087" s="681">
        <f t="shared" ca="1" si="140"/>
        <v>0</v>
      </c>
      <c r="O2087" s="681">
        <f t="shared" ca="1" si="140"/>
        <v>0</v>
      </c>
      <c r="P2087" s="681">
        <f t="shared" ca="1" si="140"/>
        <v>0</v>
      </c>
      <c r="Q2087" s="681">
        <f t="shared" ca="1" si="140"/>
        <v>0</v>
      </c>
      <c r="R2087" s="681">
        <f t="shared" ca="1" si="140"/>
        <v>0</v>
      </c>
      <c r="S2087" t="str">
        <f t="shared" si="137"/>
        <v>ASR_Financial_Report_SHP21Final</v>
      </c>
      <c r="T2087" s="960">
        <f t="shared" si="138"/>
        <v>44658</v>
      </c>
      <c r="U2087" t="str">
        <f t="shared" si="139"/>
        <v>Unaudited</v>
      </c>
    </row>
    <row r="2088" spans="1:21" x14ac:dyDescent="0.25">
      <c r="A2088" t="s">
        <v>437</v>
      </c>
      <c r="B2088" t="s">
        <v>1366</v>
      </c>
      <c r="C2088" t="s">
        <v>1367</v>
      </c>
      <c r="D2088" s="15">
        <v>1900</v>
      </c>
      <c r="E2088" s="121">
        <v>1</v>
      </c>
      <c r="F2088" t="s">
        <v>438</v>
      </c>
      <c r="G2088" s="121">
        <v>91</v>
      </c>
      <c r="H2088" t="s">
        <v>388</v>
      </c>
      <c r="I2088" t="s">
        <v>488</v>
      </c>
      <c r="J2088" t="s">
        <v>433</v>
      </c>
      <c r="K2088" t="s">
        <v>223</v>
      </c>
      <c r="L2088" s="758">
        <v>2.12</v>
      </c>
      <c r="M2088" t="s">
        <v>552</v>
      </c>
      <c r="N2088" s="681">
        <f t="shared" ca="1" si="140"/>
        <v>0</v>
      </c>
      <c r="O2088" s="681">
        <f t="shared" ca="1" si="140"/>
        <v>0</v>
      </c>
      <c r="P2088" s="681">
        <f t="shared" ca="1" si="140"/>
        <v>0</v>
      </c>
      <c r="Q2088" s="681">
        <f t="shared" ca="1" si="140"/>
        <v>0</v>
      </c>
      <c r="R2088" s="681">
        <f t="shared" ca="1" si="140"/>
        <v>0</v>
      </c>
      <c r="S2088" t="str">
        <f t="shared" si="137"/>
        <v>ASR_Financial_Report_SHP21Final</v>
      </c>
      <c r="T2088" s="960">
        <f t="shared" si="138"/>
        <v>44658</v>
      </c>
      <c r="U2088" t="str">
        <f t="shared" si="139"/>
        <v>Unaudited</v>
      </c>
    </row>
    <row r="2089" spans="1:21" x14ac:dyDescent="0.25">
      <c r="A2089" t="s">
        <v>437</v>
      </c>
      <c r="B2089" t="s">
        <v>1366</v>
      </c>
      <c r="C2089" t="s">
        <v>1367</v>
      </c>
      <c r="D2089" s="15">
        <v>1900</v>
      </c>
      <c r="E2089" s="121">
        <v>1</v>
      </c>
      <c r="F2089" t="s">
        <v>438</v>
      </c>
      <c r="G2089" s="121">
        <v>91</v>
      </c>
      <c r="H2089" t="s">
        <v>388</v>
      </c>
      <c r="I2089" t="s">
        <v>488</v>
      </c>
      <c r="J2089" t="s">
        <v>433</v>
      </c>
      <c r="K2089" t="s">
        <v>223</v>
      </c>
      <c r="L2089" s="758">
        <v>2.13</v>
      </c>
      <c r="M2089" t="s">
        <v>229</v>
      </c>
      <c r="N2089" s="681">
        <f t="shared" ca="1" si="140"/>
        <v>0</v>
      </c>
      <c r="O2089" s="681">
        <f t="shared" ca="1" si="140"/>
        <v>0</v>
      </c>
      <c r="P2089" s="681">
        <f t="shared" ca="1" si="140"/>
        <v>0</v>
      </c>
      <c r="Q2089" s="681">
        <f t="shared" ca="1" si="140"/>
        <v>0</v>
      </c>
      <c r="R2089" s="681">
        <f t="shared" ca="1" si="140"/>
        <v>0</v>
      </c>
      <c r="S2089" t="str">
        <f t="shared" si="137"/>
        <v>ASR_Financial_Report_SHP21Final</v>
      </c>
      <c r="T2089" s="960">
        <f t="shared" si="138"/>
        <v>44658</v>
      </c>
      <c r="U2089" t="str">
        <f t="shared" si="139"/>
        <v>Unaudited</v>
      </c>
    </row>
    <row r="2090" spans="1:21" x14ac:dyDescent="0.25">
      <c r="A2090" t="s">
        <v>437</v>
      </c>
      <c r="B2090" t="s">
        <v>1366</v>
      </c>
      <c r="C2090" t="s">
        <v>1367</v>
      </c>
      <c r="D2090" s="15">
        <v>1900</v>
      </c>
      <c r="E2090" s="121">
        <v>1</v>
      </c>
      <c r="F2090" t="s">
        <v>438</v>
      </c>
      <c r="G2090" s="121">
        <v>91</v>
      </c>
      <c r="H2090" t="s">
        <v>388</v>
      </c>
      <c r="I2090" t="s">
        <v>488</v>
      </c>
      <c r="J2090" t="s">
        <v>433</v>
      </c>
      <c r="K2090" t="s">
        <v>223</v>
      </c>
      <c r="L2090" s="758">
        <v>2.14</v>
      </c>
      <c r="M2090" t="s">
        <v>556</v>
      </c>
      <c r="N2090" s="681">
        <f t="shared" ca="1" si="140"/>
        <v>0</v>
      </c>
      <c r="O2090" s="681">
        <f t="shared" ca="1" si="140"/>
        <v>0</v>
      </c>
      <c r="P2090" s="681">
        <f t="shared" ca="1" si="140"/>
        <v>0</v>
      </c>
      <c r="Q2090" s="681">
        <f t="shared" ca="1" si="140"/>
        <v>0</v>
      </c>
      <c r="R2090" s="681">
        <f t="shared" ca="1" si="140"/>
        <v>0</v>
      </c>
      <c r="S2090" t="str">
        <f t="shared" si="137"/>
        <v>ASR_Financial_Report_SHP21Final</v>
      </c>
      <c r="T2090" s="960">
        <f t="shared" si="138"/>
        <v>44658</v>
      </c>
      <c r="U2090" t="str">
        <f t="shared" si="139"/>
        <v>Unaudited</v>
      </c>
    </row>
    <row r="2091" spans="1:21" x14ac:dyDescent="0.25">
      <c r="A2091" t="s">
        <v>437</v>
      </c>
      <c r="B2091" t="s">
        <v>1366</v>
      </c>
      <c r="C2091" t="s">
        <v>1367</v>
      </c>
      <c r="D2091" s="15">
        <v>1900</v>
      </c>
      <c r="E2091" s="121">
        <v>1</v>
      </c>
      <c r="F2091" t="s">
        <v>438</v>
      </c>
      <c r="G2091" s="121">
        <v>91</v>
      </c>
      <c r="H2091" t="s">
        <v>388</v>
      </c>
      <c r="I2091" t="s">
        <v>488</v>
      </c>
      <c r="J2091" t="s">
        <v>433</v>
      </c>
      <c r="K2091" t="s">
        <v>223</v>
      </c>
      <c r="L2091" s="758">
        <v>2.15</v>
      </c>
      <c r="M2091" t="s">
        <v>20</v>
      </c>
      <c r="N2091" s="681">
        <f t="shared" ca="1" si="140"/>
        <v>0</v>
      </c>
      <c r="O2091" s="681">
        <f t="shared" ca="1" si="140"/>
        <v>0</v>
      </c>
      <c r="P2091" s="681">
        <f t="shared" ca="1" si="140"/>
        <v>0</v>
      </c>
      <c r="Q2091" s="681">
        <f t="shared" ca="1" si="140"/>
        <v>0</v>
      </c>
      <c r="R2091" s="681">
        <f t="shared" ca="1" si="140"/>
        <v>0</v>
      </c>
      <c r="S2091" t="str">
        <f t="shared" si="137"/>
        <v>ASR_Financial_Report_SHP21Final</v>
      </c>
      <c r="T2091" s="960">
        <f t="shared" si="138"/>
        <v>44658</v>
      </c>
      <c r="U2091" t="str">
        <f t="shared" si="139"/>
        <v>Unaudited</v>
      </c>
    </row>
    <row r="2092" spans="1:21" x14ac:dyDescent="0.25">
      <c r="A2092" t="s">
        <v>437</v>
      </c>
      <c r="B2092" t="s">
        <v>1366</v>
      </c>
      <c r="C2092" t="s">
        <v>1367</v>
      </c>
      <c r="D2092" s="15">
        <v>1900</v>
      </c>
      <c r="E2092" s="121">
        <v>1</v>
      </c>
      <c r="F2092" t="s">
        <v>438</v>
      </c>
      <c r="G2092" s="121">
        <v>91</v>
      </c>
      <c r="H2092" t="s">
        <v>388</v>
      </c>
      <c r="I2092" t="s">
        <v>488</v>
      </c>
      <c r="J2092" t="s">
        <v>433</v>
      </c>
      <c r="K2092" t="s">
        <v>223</v>
      </c>
      <c r="L2092" s="758">
        <v>2.16</v>
      </c>
      <c r="M2092" t="s">
        <v>780</v>
      </c>
      <c r="N2092" s="681">
        <f t="shared" ca="1" si="140"/>
        <v>0</v>
      </c>
      <c r="O2092" s="681">
        <f t="shared" ca="1" si="140"/>
        <v>0</v>
      </c>
      <c r="P2092" s="681">
        <f t="shared" ca="1" si="140"/>
        <v>0</v>
      </c>
      <c r="Q2092" s="681">
        <f t="shared" ca="1" si="140"/>
        <v>0</v>
      </c>
      <c r="R2092" s="681">
        <f t="shared" ca="1" si="140"/>
        <v>0</v>
      </c>
      <c r="S2092" t="str">
        <f t="shared" si="137"/>
        <v>ASR_Financial_Report_SHP21Final</v>
      </c>
      <c r="T2092" s="960">
        <f t="shared" si="138"/>
        <v>44658</v>
      </c>
      <c r="U2092" t="str">
        <f t="shared" si="139"/>
        <v>Unaudited</v>
      </c>
    </row>
    <row r="2093" spans="1:21" x14ac:dyDescent="0.25">
      <c r="A2093" t="s">
        <v>437</v>
      </c>
      <c r="B2093" t="s">
        <v>1366</v>
      </c>
      <c r="C2093" t="s">
        <v>1367</v>
      </c>
      <c r="D2093" s="15">
        <v>1900</v>
      </c>
      <c r="E2093" s="121">
        <v>1</v>
      </c>
      <c r="F2093" t="s">
        <v>438</v>
      </c>
      <c r="G2093" s="121">
        <v>91</v>
      </c>
      <c r="H2093" t="s">
        <v>388</v>
      </c>
      <c r="I2093" t="s">
        <v>488</v>
      </c>
      <c r="J2093" t="s">
        <v>433</v>
      </c>
      <c r="K2093" t="s">
        <v>223</v>
      </c>
      <c r="L2093" s="758">
        <v>2.17</v>
      </c>
      <c r="M2093" t="s">
        <v>1033</v>
      </c>
      <c r="N2093" s="681">
        <f t="shared" ca="1" si="140"/>
        <v>0</v>
      </c>
      <c r="O2093" s="681">
        <f t="shared" ca="1" si="140"/>
        <v>0</v>
      </c>
      <c r="P2093" s="681">
        <f t="shared" ca="1" si="140"/>
        <v>0</v>
      </c>
      <c r="Q2093" s="681">
        <f t="shared" ca="1" si="140"/>
        <v>0</v>
      </c>
      <c r="R2093" s="681">
        <f t="shared" ca="1" si="140"/>
        <v>0</v>
      </c>
      <c r="S2093" t="str">
        <f t="shared" si="137"/>
        <v>ASR_Financial_Report_SHP21Final</v>
      </c>
      <c r="T2093" s="960">
        <f t="shared" si="138"/>
        <v>44658</v>
      </c>
      <c r="U2093" t="str">
        <f t="shared" si="139"/>
        <v>Unaudited</v>
      </c>
    </row>
    <row r="2094" spans="1:21" x14ac:dyDescent="0.25">
      <c r="A2094" t="s">
        <v>437</v>
      </c>
      <c r="B2094" t="s">
        <v>1366</v>
      </c>
      <c r="C2094" t="s">
        <v>1367</v>
      </c>
      <c r="D2094" s="15">
        <v>1900</v>
      </c>
      <c r="E2094" s="121">
        <v>1</v>
      </c>
      <c r="F2094" t="s">
        <v>438</v>
      </c>
      <c r="G2094" s="121">
        <v>91</v>
      </c>
      <c r="H2094" t="s">
        <v>388</v>
      </c>
      <c r="I2094" t="s">
        <v>488</v>
      </c>
      <c r="J2094" t="s">
        <v>433</v>
      </c>
      <c r="K2094" t="s">
        <v>223</v>
      </c>
      <c r="L2094" s="758">
        <v>2.1800000000000002</v>
      </c>
      <c r="M2094" t="s">
        <v>648</v>
      </c>
      <c r="N2094" s="681">
        <f t="shared" ca="1" si="140"/>
        <v>0</v>
      </c>
      <c r="O2094" s="681">
        <f t="shared" ca="1" si="140"/>
        <v>0</v>
      </c>
      <c r="P2094" s="681">
        <f t="shared" ca="1" si="140"/>
        <v>0</v>
      </c>
      <c r="Q2094" s="681">
        <f t="shared" ca="1" si="140"/>
        <v>0</v>
      </c>
      <c r="R2094" s="681">
        <f t="shared" ca="1" si="140"/>
        <v>0</v>
      </c>
      <c r="S2094" t="str">
        <f t="shared" si="137"/>
        <v>ASR_Financial_Report_SHP21Final</v>
      </c>
      <c r="T2094" s="960">
        <f t="shared" si="138"/>
        <v>44658</v>
      </c>
      <c r="U2094" t="str">
        <f t="shared" si="139"/>
        <v>Unaudited</v>
      </c>
    </row>
    <row r="2095" spans="1:21" x14ac:dyDescent="0.25">
      <c r="A2095" t="s">
        <v>437</v>
      </c>
      <c r="B2095" t="s">
        <v>1366</v>
      </c>
      <c r="C2095" t="s">
        <v>1367</v>
      </c>
      <c r="D2095" s="15">
        <v>1900</v>
      </c>
      <c r="E2095" s="121">
        <v>1</v>
      </c>
      <c r="F2095" t="s">
        <v>438</v>
      </c>
      <c r="G2095" s="121">
        <v>91</v>
      </c>
      <c r="H2095" t="s">
        <v>388</v>
      </c>
      <c r="I2095" t="s">
        <v>488</v>
      </c>
      <c r="J2095" t="s">
        <v>433</v>
      </c>
      <c r="K2095" t="s">
        <v>223</v>
      </c>
      <c r="L2095" s="758">
        <v>2.19</v>
      </c>
      <c r="M2095" t="s">
        <v>218</v>
      </c>
      <c r="N2095" s="681">
        <f t="shared" ca="1" si="140"/>
        <v>0</v>
      </c>
      <c r="O2095" s="681">
        <f t="shared" ca="1" si="140"/>
        <v>0</v>
      </c>
      <c r="P2095" s="681">
        <f t="shared" ca="1" si="140"/>
        <v>0</v>
      </c>
      <c r="Q2095" s="681">
        <f t="shared" ca="1" si="140"/>
        <v>0</v>
      </c>
      <c r="R2095" s="681">
        <f t="shared" ca="1" si="140"/>
        <v>0</v>
      </c>
      <c r="S2095" t="str">
        <f t="shared" si="137"/>
        <v>ASR_Financial_Report_SHP21Final</v>
      </c>
      <c r="T2095" s="960">
        <f t="shared" si="138"/>
        <v>44658</v>
      </c>
      <c r="U2095" t="str">
        <f t="shared" si="139"/>
        <v>Unaudited</v>
      </c>
    </row>
    <row r="2096" spans="1:21" x14ac:dyDescent="0.25">
      <c r="A2096" t="s">
        <v>437</v>
      </c>
      <c r="B2096" t="s">
        <v>1366</v>
      </c>
      <c r="C2096" t="s">
        <v>1367</v>
      </c>
      <c r="D2096" s="15">
        <v>1900</v>
      </c>
      <c r="E2096" s="121">
        <v>1</v>
      </c>
      <c r="F2096" t="s">
        <v>438</v>
      </c>
      <c r="G2096" s="121">
        <v>91</v>
      </c>
      <c r="H2096" t="s">
        <v>388</v>
      </c>
      <c r="I2096" t="s">
        <v>488</v>
      </c>
      <c r="J2096" t="s">
        <v>433</v>
      </c>
      <c r="K2096" t="s">
        <v>223</v>
      </c>
      <c r="L2096" s="758" t="s">
        <v>691</v>
      </c>
      <c r="M2096" t="s">
        <v>230</v>
      </c>
      <c r="N2096" s="681">
        <f t="shared" ca="1" si="140"/>
        <v>0</v>
      </c>
      <c r="O2096" s="681">
        <f t="shared" ca="1" si="140"/>
        <v>0</v>
      </c>
      <c r="P2096" s="681">
        <f t="shared" ca="1" si="140"/>
        <v>0</v>
      </c>
      <c r="Q2096" s="681">
        <f t="shared" ca="1" si="140"/>
        <v>0</v>
      </c>
      <c r="R2096" s="681">
        <f t="shared" ca="1" si="140"/>
        <v>0</v>
      </c>
      <c r="S2096" t="str">
        <f t="shared" si="137"/>
        <v>ASR_Financial_Report_SHP21Final</v>
      </c>
      <c r="T2096" s="960">
        <f t="shared" si="138"/>
        <v>44658</v>
      </c>
      <c r="U2096" t="str">
        <f t="shared" si="139"/>
        <v>Unaudited</v>
      </c>
    </row>
    <row r="2097" spans="1:21" x14ac:dyDescent="0.25">
      <c r="A2097" t="s">
        <v>437</v>
      </c>
      <c r="B2097" t="s">
        <v>1366</v>
      </c>
      <c r="C2097" t="s">
        <v>1367</v>
      </c>
      <c r="D2097" s="15">
        <v>1900</v>
      </c>
      <c r="E2097" s="121">
        <v>1</v>
      </c>
      <c r="F2097" t="s">
        <v>438</v>
      </c>
      <c r="G2097" s="121">
        <v>91</v>
      </c>
      <c r="H2097" t="s">
        <v>388</v>
      </c>
      <c r="I2097" t="s">
        <v>488</v>
      </c>
      <c r="J2097" t="s">
        <v>433</v>
      </c>
      <c r="K2097" t="s">
        <v>223</v>
      </c>
      <c r="L2097" s="758">
        <v>2.21</v>
      </c>
      <c r="M2097" t="s">
        <v>466</v>
      </c>
      <c r="N2097" s="681">
        <f t="shared" ca="1" si="140"/>
        <v>0</v>
      </c>
      <c r="O2097" s="681">
        <f t="shared" ca="1" si="140"/>
        <v>0</v>
      </c>
      <c r="P2097" s="681">
        <f t="shared" ca="1" si="140"/>
        <v>0</v>
      </c>
      <c r="Q2097" s="681">
        <f t="shared" ca="1" si="140"/>
        <v>0</v>
      </c>
      <c r="R2097" s="681">
        <f t="shared" ca="1" si="140"/>
        <v>0</v>
      </c>
      <c r="S2097" t="str">
        <f t="shared" si="137"/>
        <v>ASR_Financial_Report_SHP21Final</v>
      </c>
      <c r="T2097" s="960">
        <f t="shared" si="138"/>
        <v>44658</v>
      </c>
      <c r="U2097" t="str">
        <f t="shared" si="139"/>
        <v>Unaudited</v>
      </c>
    </row>
    <row r="2098" spans="1:21" x14ac:dyDescent="0.25">
      <c r="A2098" t="s">
        <v>437</v>
      </c>
      <c r="B2098" t="s">
        <v>1366</v>
      </c>
      <c r="C2098" t="s">
        <v>1367</v>
      </c>
      <c r="D2098" s="15">
        <v>1900</v>
      </c>
      <c r="E2098" s="121">
        <v>1</v>
      </c>
      <c r="F2098" t="s">
        <v>438</v>
      </c>
      <c r="G2098" s="121">
        <v>91</v>
      </c>
      <c r="H2098" t="s">
        <v>388</v>
      </c>
      <c r="I2098" t="s">
        <v>488</v>
      </c>
      <c r="J2098" t="s">
        <v>433</v>
      </c>
      <c r="K2098" t="s">
        <v>6</v>
      </c>
      <c r="L2098" s="758" t="s">
        <v>70</v>
      </c>
      <c r="M2098" t="s">
        <v>188</v>
      </c>
      <c r="N2098" s="681">
        <f t="shared" ca="1" si="140"/>
        <v>0</v>
      </c>
      <c r="O2098" s="681">
        <f t="shared" ca="1" si="140"/>
        <v>0</v>
      </c>
      <c r="P2098" s="681">
        <f t="shared" ca="1" si="140"/>
        <v>0</v>
      </c>
      <c r="Q2098" s="681">
        <f t="shared" ca="1" si="140"/>
        <v>0</v>
      </c>
      <c r="R2098" s="681">
        <f t="shared" ca="1" si="140"/>
        <v>0</v>
      </c>
      <c r="S2098" t="str">
        <f t="shared" si="137"/>
        <v>ASR_Financial_Report_SHP21Final</v>
      </c>
      <c r="T2098" s="960">
        <f t="shared" si="138"/>
        <v>44658</v>
      </c>
      <c r="U2098" t="str">
        <f t="shared" si="139"/>
        <v>Unaudited</v>
      </c>
    </row>
    <row r="2099" spans="1:21" x14ac:dyDescent="0.25">
      <c r="A2099" t="s">
        <v>437</v>
      </c>
      <c r="B2099" t="s">
        <v>1366</v>
      </c>
      <c r="C2099" t="s">
        <v>1367</v>
      </c>
      <c r="D2099" s="15">
        <v>1900</v>
      </c>
      <c r="E2099" s="121">
        <v>1</v>
      </c>
      <c r="F2099" t="s">
        <v>438</v>
      </c>
      <c r="G2099" s="121">
        <v>91</v>
      </c>
      <c r="H2099" t="s">
        <v>388</v>
      </c>
      <c r="I2099" t="s">
        <v>488</v>
      </c>
      <c r="J2099" t="s">
        <v>433</v>
      </c>
      <c r="K2099" t="s">
        <v>6</v>
      </c>
      <c r="L2099" s="758" t="s">
        <v>71</v>
      </c>
      <c r="M2099" t="s">
        <v>231</v>
      </c>
      <c r="N2099" s="681">
        <f t="shared" ca="1" si="140"/>
        <v>0</v>
      </c>
      <c r="O2099" s="681">
        <f t="shared" ca="1" si="140"/>
        <v>0</v>
      </c>
      <c r="P2099" s="681">
        <f t="shared" ca="1" si="140"/>
        <v>0</v>
      </c>
      <c r="Q2099" s="681">
        <f t="shared" ca="1" si="140"/>
        <v>0</v>
      </c>
      <c r="R2099" s="681">
        <f t="shared" ca="1" si="140"/>
        <v>0</v>
      </c>
      <c r="S2099" t="str">
        <f t="shared" si="137"/>
        <v>ASR_Financial_Report_SHP21Final</v>
      </c>
      <c r="T2099" s="960">
        <f t="shared" si="138"/>
        <v>44658</v>
      </c>
      <c r="U2099" t="str">
        <f t="shared" si="139"/>
        <v>Unaudited</v>
      </c>
    </row>
    <row r="2100" spans="1:21" x14ac:dyDescent="0.25">
      <c r="A2100" t="s">
        <v>437</v>
      </c>
      <c r="B2100" t="s">
        <v>1366</v>
      </c>
      <c r="C2100" t="s">
        <v>1367</v>
      </c>
      <c r="D2100" s="15">
        <v>1900</v>
      </c>
      <c r="E2100" s="121">
        <v>1</v>
      </c>
      <c r="F2100" t="s">
        <v>438</v>
      </c>
      <c r="G2100" s="121">
        <v>91</v>
      </c>
      <c r="H2100" t="s">
        <v>388</v>
      </c>
      <c r="I2100" t="s">
        <v>488</v>
      </c>
      <c r="J2100" t="s">
        <v>433</v>
      </c>
      <c r="K2100" t="s">
        <v>6</v>
      </c>
      <c r="L2100" s="758" t="s">
        <v>72</v>
      </c>
      <c r="M2100" t="s">
        <v>164</v>
      </c>
      <c r="N2100" s="681">
        <f t="shared" ca="1" si="140"/>
        <v>0</v>
      </c>
      <c r="O2100" s="681">
        <f t="shared" ca="1" si="140"/>
        <v>0</v>
      </c>
      <c r="P2100" s="681">
        <f t="shared" ca="1" si="140"/>
        <v>0</v>
      </c>
      <c r="Q2100" s="681">
        <f t="shared" ca="1" si="140"/>
        <v>0</v>
      </c>
      <c r="R2100" s="681">
        <f t="shared" ca="1" si="140"/>
        <v>0</v>
      </c>
      <c r="S2100" t="str">
        <f t="shared" si="137"/>
        <v>ASR_Financial_Report_SHP21Final</v>
      </c>
      <c r="T2100" s="960">
        <f t="shared" si="138"/>
        <v>44658</v>
      </c>
      <c r="U2100" t="str">
        <f t="shared" si="139"/>
        <v>Unaudited</v>
      </c>
    </row>
    <row r="2101" spans="1:21" x14ac:dyDescent="0.25">
      <c r="A2101" t="s">
        <v>437</v>
      </c>
      <c r="B2101" t="s">
        <v>1366</v>
      </c>
      <c r="C2101" t="s">
        <v>1367</v>
      </c>
      <c r="D2101" s="15">
        <v>1900</v>
      </c>
      <c r="E2101" s="121">
        <v>1</v>
      </c>
      <c r="F2101" t="s">
        <v>438</v>
      </c>
      <c r="G2101" s="121">
        <v>91</v>
      </c>
      <c r="H2101" t="s">
        <v>388</v>
      </c>
      <c r="I2101" t="s">
        <v>488</v>
      </c>
      <c r="J2101" t="s">
        <v>433</v>
      </c>
      <c r="K2101" t="s">
        <v>6</v>
      </c>
      <c r="L2101" s="758">
        <v>3.4</v>
      </c>
      <c r="M2101" t="s">
        <v>461</v>
      </c>
      <c r="N2101" s="681">
        <f t="shared" ca="1" si="140"/>
        <v>0</v>
      </c>
      <c r="O2101" s="681">
        <f t="shared" ca="1" si="140"/>
        <v>0</v>
      </c>
      <c r="P2101" s="681">
        <f t="shared" ca="1" si="140"/>
        <v>0</v>
      </c>
      <c r="Q2101" s="681">
        <f t="shared" ca="1" si="140"/>
        <v>0</v>
      </c>
      <c r="R2101" s="681">
        <f t="shared" ca="1" si="140"/>
        <v>0</v>
      </c>
      <c r="S2101" t="str">
        <f t="shared" si="137"/>
        <v>ASR_Financial_Report_SHP21Final</v>
      </c>
      <c r="T2101" s="960">
        <f t="shared" si="138"/>
        <v>44658</v>
      </c>
      <c r="U2101" t="str">
        <f t="shared" si="139"/>
        <v>Unaudited</v>
      </c>
    </row>
    <row r="2102" spans="1:21" x14ac:dyDescent="0.25">
      <c r="A2102" t="s">
        <v>437</v>
      </c>
      <c r="B2102" t="s">
        <v>1366</v>
      </c>
      <c r="C2102" t="s">
        <v>1367</v>
      </c>
      <c r="D2102" s="15">
        <v>1900</v>
      </c>
      <c r="E2102" s="121">
        <v>1</v>
      </c>
      <c r="F2102" t="s">
        <v>438</v>
      </c>
      <c r="G2102" s="121">
        <v>91</v>
      </c>
      <c r="H2102" t="s">
        <v>388</v>
      </c>
      <c r="I2102" t="s">
        <v>488</v>
      </c>
      <c r="J2102" t="s">
        <v>433</v>
      </c>
      <c r="K2102" t="s">
        <v>434</v>
      </c>
      <c r="L2102" s="758">
        <v>4.5</v>
      </c>
      <c r="M2102" t="s">
        <v>32</v>
      </c>
      <c r="N2102" s="681">
        <f t="shared" ca="1" si="140"/>
        <v>0</v>
      </c>
      <c r="O2102" s="681">
        <f t="shared" ca="1" si="140"/>
        <v>0</v>
      </c>
      <c r="P2102" s="681">
        <f t="shared" ca="1" si="140"/>
        <v>0</v>
      </c>
      <c r="Q2102" s="681">
        <f t="shared" ca="1" si="140"/>
        <v>0</v>
      </c>
      <c r="R2102" s="681">
        <f t="shared" ca="1" si="140"/>
        <v>0</v>
      </c>
      <c r="S2102" t="str">
        <f t="shared" si="137"/>
        <v>ASR_Financial_Report_SHP21Final</v>
      </c>
      <c r="T2102" s="960">
        <f t="shared" si="138"/>
        <v>44658</v>
      </c>
      <c r="U2102" t="str">
        <f t="shared" si="139"/>
        <v>Unaudited</v>
      </c>
    </row>
    <row r="2103" spans="1:21" x14ac:dyDescent="0.25">
      <c r="A2103" t="s">
        <v>437</v>
      </c>
      <c r="B2103" t="s">
        <v>1366</v>
      </c>
      <c r="C2103" t="s">
        <v>1367</v>
      </c>
      <c r="D2103" s="15">
        <v>1900</v>
      </c>
      <c r="E2103" s="121">
        <v>1</v>
      </c>
      <c r="F2103" t="s">
        <v>438</v>
      </c>
      <c r="G2103" s="121">
        <v>91</v>
      </c>
      <c r="H2103" t="s">
        <v>388</v>
      </c>
      <c r="I2103" t="s">
        <v>488</v>
      </c>
      <c r="J2103" t="s">
        <v>433</v>
      </c>
      <c r="K2103" t="s">
        <v>434</v>
      </c>
      <c r="L2103" s="758" t="s">
        <v>925</v>
      </c>
      <c r="M2103" t="s">
        <v>916</v>
      </c>
      <c r="N2103" s="681">
        <f t="shared" ca="1" si="140"/>
        <v>0</v>
      </c>
      <c r="O2103" s="681">
        <f t="shared" ca="1" si="140"/>
        <v>0</v>
      </c>
      <c r="P2103" s="681">
        <f t="shared" ca="1" si="140"/>
        <v>0</v>
      </c>
      <c r="Q2103" s="681">
        <f t="shared" ca="1" si="140"/>
        <v>0</v>
      </c>
      <c r="R2103" s="681">
        <f t="shared" ca="1" si="140"/>
        <v>0</v>
      </c>
      <c r="S2103" t="str">
        <f t="shared" si="137"/>
        <v>ASR_Financial_Report_SHP21Final</v>
      </c>
      <c r="T2103" s="960">
        <f t="shared" si="138"/>
        <v>44658</v>
      </c>
      <c r="U2103" t="str">
        <f t="shared" si="139"/>
        <v>Unaudited</v>
      </c>
    </row>
    <row r="2104" spans="1:21" x14ac:dyDescent="0.25">
      <c r="A2104" t="s">
        <v>437</v>
      </c>
      <c r="B2104" t="s">
        <v>1366</v>
      </c>
      <c r="C2104" t="s">
        <v>1367</v>
      </c>
      <c r="D2104" s="15">
        <v>1900</v>
      </c>
      <c r="E2104" s="121">
        <v>1</v>
      </c>
      <c r="F2104" t="s">
        <v>438</v>
      </c>
      <c r="G2104" s="121">
        <v>91</v>
      </c>
      <c r="H2104" t="s">
        <v>388</v>
      </c>
      <c r="I2104" t="s">
        <v>488</v>
      </c>
      <c r="J2104" t="s">
        <v>433</v>
      </c>
      <c r="K2104" t="s">
        <v>434</v>
      </c>
      <c r="L2104" s="758" t="s">
        <v>193</v>
      </c>
      <c r="M2104" t="s">
        <v>40</v>
      </c>
      <c r="N2104" s="681">
        <f t="shared" ca="1" si="140"/>
        <v>0</v>
      </c>
      <c r="O2104" s="681">
        <f t="shared" ca="1" si="140"/>
        <v>0</v>
      </c>
      <c r="P2104" s="681">
        <f t="shared" ca="1" si="140"/>
        <v>0</v>
      </c>
      <c r="Q2104" s="681">
        <f t="shared" ca="1" si="140"/>
        <v>0</v>
      </c>
      <c r="R2104" s="681">
        <f t="shared" ca="1" si="140"/>
        <v>0</v>
      </c>
      <c r="S2104" t="str">
        <f t="shared" si="137"/>
        <v>ASR_Financial_Report_SHP21Final</v>
      </c>
      <c r="T2104" s="960">
        <f t="shared" si="138"/>
        <v>44658</v>
      </c>
      <c r="U2104" t="str">
        <f t="shared" si="139"/>
        <v>Unaudited</v>
      </c>
    </row>
    <row r="2105" spans="1:21" x14ac:dyDescent="0.25">
      <c r="A2105" t="s">
        <v>437</v>
      </c>
      <c r="B2105" t="s">
        <v>1366</v>
      </c>
      <c r="C2105" t="s">
        <v>1367</v>
      </c>
      <c r="D2105" s="15">
        <v>1900</v>
      </c>
      <c r="E2105" s="121">
        <v>1</v>
      </c>
      <c r="F2105" t="s">
        <v>438</v>
      </c>
      <c r="G2105" s="121">
        <v>91</v>
      </c>
      <c r="H2105" t="s">
        <v>388</v>
      </c>
      <c r="I2105" t="s">
        <v>488</v>
      </c>
      <c r="J2105" t="s">
        <v>433</v>
      </c>
      <c r="K2105" t="s">
        <v>434</v>
      </c>
      <c r="L2105" s="758" t="s">
        <v>192</v>
      </c>
      <c r="M2105" t="s">
        <v>329</v>
      </c>
      <c r="N2105" s="681">
        <f t="shared" ca="1" si="140"/>
        <v>0</v>
      </c>
      <c r="O2105" s="681">
        <f t="shared" ca="1" si="140"/>
        <v>0</v>
      </c>
      <c r="P2105" s="681">
        <f t="shared" ca="1" si="140"/>
        <v>0</v>
      </c>
      <c r="Q2105" s="681">
        <f t="shared" ca="1" si="140"/>
        <v>0</v>
      </c>
      <c r="R2105" s="681">
        <f t="shared" ca="1" si="140"/>
        <v>0</v>
      </c>
      <c r="S2105" t="str">
        <f t="shared" si="137"/>
        <v>ASR_Financial_Report_SHP21Final</v>
      </c>
      <c r="T2105" s="960">
        <f t="shared" si="138"/>
        <v>44658</v>
      </c>
      <c r="U2105" t="str">
        <f t="shared" si="139"/>
        <v>Unaudited</v>
      </c>
    </row>
    <row r="2106" spans="1:21" x14ac:dyDescent="0.25">
      <c r="A2106" t="s">
        <v>437</v>
      </c>
      <c r="B2106" t="s">
        <v>1366</v>
      </c>
      <c r="C2106" t="s">
        <v>1367</v>
      </c>
      <c r="D2106" s="15">
        <v>1900</v>
      </c>
      <c r="E2106" s="121">
        <v>1</v>
      </c>
      <c r="F2106" t="s">
        <v>438</v>
      </c>
      <c r="G2106" s="121">
        <v>91</v>
      </c>
      <c r="H2106" t="s">
        <v>388</v>
      </c>
      <c r="I2106" t="s">
        <v>488</v>
      </c>
      <c r="J2106" t="s">
        <v>450</v>
      </c>
      <c r="K2106" t="s">
        <v>435</v>
      </c>
      <c r="L2106" s="758" t="s">
        <v>79</v>
      </c>
      <c r="M2106" t="s">
        <v>27</v>
      </c>
      <c r="N2106" s="681">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681">
        <f t="shared" ca="1" si="141"/>
        <v>0</v>
      </c>
      <c r="P2106" s="681">
        <f t="shared" ca="1" si="141"/>
        <v>0</v>
      </c>
      <c r="Q2106" s="681">
        <f t="shared" ca="1" si="141"/>
        <v>0</v>
      </c>
      <c r="R2106" s="681">
        <f t="shared" ca="1" si="141"/>
        <v>0</v>
      </c>
      <c r="S2106" t="str">
        <f t="shared" si="137"/>
        <v>ASR_Financial_Report_SHP21Final</v>
      </c>
      <c r="T2106" s="960">
        <f t="shared" si="138"/>
        <v>44658</v>
      </c>
      <c r="U2106" t="str">
        <f t="shared" si="139"/>
        <v>Unaudited</v>
      </c>
    </row>
    <row r="2107" spans="1:21" x14ac:dyDescent="0.25">
      <c r="A2107" t="s">
        <v>437</v>
      </c>
      <c r="B2107" t="s">
        <v>1366</v>
      </c>
      <c r="C2107" t="s">
        <v>1367</v>
      </c>
      <c r="D2107" s="15">
        <v>1900</v>
      </c>
      <c r="E2107" s="121">
        <v>1</v>
      </c>
      <c r="F2107" t="s">
        <v>438</v>
      </c>
      <c r="G2107" s="121">
        <v>91</v>
      </c>
      <c r="H2107" t="s">
        <v>388</v>
      </c>
      <c r="I2107" t="s">
        <v>488</v>
      </c>
      <c r="J2107" t="s">
        <v>450</v>
      </c>
      <c r="K2107" t="s">
        <v>435</v>
      </c>
      <c r="L2107" s="758" t="s">
        <v>80</v>
      </c>
      <c r="M2107" t="s">
        <v>97</v>
      </c>
      <c r="N2107" s="681">
        <f t="shared" ca="1" si="141"/>
        <v>0</v>
      </c>
      <c r="O2107" s="681">
        <f t="shared" ca="1" si="141"/>
        <v>0</v>
      </c>
      <c r="P2107" s="681">
        <f t="shared" ca="1" si="141"/>
        <v>0</v>
      </c>
      <c r="Q2107" s="681">
        <f t="shared" ca="1" si="141"/>
        <v>0</v>
      </c>
      <c r="R2107" s="681">
        <f t="shared" ca="1" si="141"/>
        <v>0</v>
      </c>
      <c r="S2107" t="str">
        <f t="shared" si="137"/>
        <v>ASR_Financial_Report_SHP21Final</v>
      </c>
      <c r="T2107" s="960">
        <f t="shared" si="138"/>
        <v>44658</v>
      </c>
      <c r="U2107" t="str">
        <f t="shared" si="139"/>
        <v>Unaudited</v>
      </c>
    </row>
    <row r="2108" spans="1:21" x14ac:dyDescent="0.25">
      <c r="A2108" t="s">
        <v>437</v>
      </c>
      <c r="B2108" t="s">
        <v>1366</v>
      </c>
      <c r="C2108" t="s">
        <v>1367</v>
      </c>
      <c r="D2108" s="15">
        <v>1900</v>
      </c>
      <c r="E2108" s="121">
        <v>1</v>
      </c>
      <c r="F2108" t="s">
        <v>438</v>
      </c>
      <c r="G2108" s="121">
        <v>91</v>
      </c>
      <c r="H2108" t="s">
        <v>388</v>
      </c>
      <c r="I2108" t="s">
        <v>488</v>
      </c>
      <c r="J2108" t="s">
        <v>450</v>
      </c>
      <c r="K2108" t="s">
        <v>435</v>
      </c>
      <c r="L2108" s="758" t="s">
        <v>81</v>
      </c>
      <c r="M2108" t="s">
        <v>98</v>
      </c>
      <c r="N2108" s="681">
        <f t="shared" ca="1" si="141"/>
        <v>0</v>
      </c>
      <c r="O2108" s="681">
        <f t="shared" ca="1" si="141"/>
        <v>0</v>
      </c>
      <c r="P2108" s="681">
        <f t="shared" ca="1" si="141"/>
        <v>0</v>
      </c>
      <c r="Q2108" s="681">
        <f t="shared" ca="1" si="141"/>
        <v>0</v>
      </c>
      <c r="R2108" s="681">
        <f t="shared" ca="1" si="141"/>
        <v>0</v>
      </c>
      <c r="S2108" t="str">
        <f t="shared" si="137"/>
        <v>ASR_Financial_Report_SHP21Final</v>
      </c>
      <c r="T2108" s="960">
        <f t="shared" si="138"/>
        <v>44658</v>
      </c>
      <c r="U2108" t="str">
        <f t="shared" si="139"/>
        <v>Unaudited</v>
      </c>
    </row>
    <row r="2109" spans="1:21" x14ac:dyDescent="0.25">
      <c r="A2109" t="s">
        <v>437</v>
      </c>
      <c r="B2109" t="s">
        <v>1366</v>
      </c>
      <c r="C2109" t="s">
        <v>1367</v>
      </c>
      <c r="D2109" s="15">
        <v>1900</v>
      </c>
      <c r="E2109" s="121">
        <v>1</v>
      </c>
      <c r="F2109" t="s">
        <v>438</v>
      </c>
      <c r="G2109" s="121">
        <v>91</v>
      </c>
      <c r="H2109" t="s">
        <v>388</v>
      </c>
      <c r="I2109" t="s">
        <v>488</v>
      </c>
      <c r="J2109" t="s">
        <v>450</v>
      </c>
      <c r="K2109" t="s">
        <v>435</v>
      </c>
      <c r="L2109" s="758" t="s">
        <v>82</v>
      </c>
      <c r="M2109" t="s">
        <v>99</v>
      </c>
      <c r="N2109" s="681">
        <f t="shared" ca="1" si="141"/>
        <v>0</v>
      </c>
      <c r="O2109" s="681">
        <f t="shared" ca="1" si="141"/>
        <v>0</v>
      </c>
      <c r="P2109" s="681">
        <f t="shared" ca="1" si="141"/>
        <v>0</v>
      </c>
      <c r="Q2109" s="681">
        <f t="shared" ca="1" si="141"/>
        <v>0</v>
      </c>
      <c r="R2109" s="681">
        <f t="shared" ca="1" si="141"/>
        <v>0</v>
      </c>
      <c r="S2109" t="str">
        <f t="shared" si="137"/>
        <v>ASR_Financial_Report_SHP21Final</v>
      </c>
      <c r="T2109" s="960">
        <f t="shared" si="138"/>
        <v>44658</v>
      </c>
      <c r="U2109" t="str">
        <f t="shared" si="139"/>
        <v>Unaudited</v>
      </c>
    </row>
    <row r="2110" spans="1:21" x14ac:dyDescent="0.25">
      <c r="A2110" t="s">
        <v>437</v>
      </c>
      <c r="B2110" t="s">
        <v>1366</v>
      </c>
      <c r="C2110" t="s">
        <v>1367</v>
      </c>
      <c r="D2110" s="15">
        <v>1900</v>
      </c>
      <c r="E2110" s="121">
        <v>1</v>
      </c>
      <c r="F2110" t="s">
        <v>438</v>
      </c>
      <c r="G2110" s="121">
        <v>91</v>
      </c>
      <c r="H2110" t="s">
        <v>388</v>
      </c>
      <c r="I2110" t="s">
        <v>488</v>
      </c>
      <c r="J2110" t="s">
        <v>450</v>
      </c>
      <c r="K2110" t="s">
        <v>435</v>
      </c>
      <c r="L2110" s="758" t="s">
        <v>216</v>
      </c>
      <c r="M2110" t="s">
        <v>100</v>
      </c>
      <c r="N2110" s="681">
        <f t="shared" ca="1" si="141"/>
        <v>0</v>
      </c>
      <c r="O2110" s="681">
        <f t="shared" ca="1" si="141"/>
        <v>0</v>
      </c>
      <c r="P2110" s="681">
        <f t="shared" ca="1" si="141"/>
        <v>0</v>
      </c>
      <c r="Q2110" s="681">
        <f t="shared" ca="1" si="141"/>
        <v>0</v>
      </c>
      <c r="R2110" s="681">
        <f t="shared" ca="1" si="141"/>
        <v>0</v>
      </c>
      <c r="S2110" t="str">
        <f t="shared" si="137"/>
        <v>ASR_Financial_Report_SHP21Final</v>
      </c>
      <c r="T2110" s="960">
        <f t="shared" si="138"/>
        <v>44658</v>
      </c>
      <c r="U2110" t="str">
        <f t="shared" si="139"/>
        <v>Unaudited</v>
      </c>
    </row>
    <row r="2111" spans="1:21" x14ac:dyDescent="0.25">
      <c r="A2111" t="s">
        <v>437</v>
      </c>
      <c r="B2111" t="s">
        <v>1366</v>
      </c>
      <c r="C2111" t="s">
        <v>1367</v>
      </c>
      <c r="D2111" s="15">
        <v>1900</v>
      </c>
      <c r="E2111" s="121">
        <v>1</v>
      </c>
      <c r="F2111" t="s">
        <v>438</v>
      </c>
      <c r="G2111" s="121">
        <v>91</v>
      </c>
      <c r="H2111" t="s">
        <v>388</v>
      </c>
      <c r="I2111" t="s">
        <v>488</v>
      </c>
      <c r="J2111" t="s">
        <v>450</v>
      </c>
      <c r="K2111" t="s">
        <v>435</v>
      </c>
      <c r="L2111" s="758" t="s">
        <v>215</v>
      </c>
      <c r="M2111" t="s">
        <v>28</v>
      </c>
      <c r="N2111" s="681">
        <f t="shared" ca="1" si="141"/>
        <v>0</v>
      </c>
      <c r="O2111" s="681">
        <f t="shared" ca="1" si="141"/>
        <v>0</v>
      </c>
      <c r="P2111" s="681">
        <f t="shared" ca="1" si="141"/>
        <v>0</v>
      </c>
      <c r="Q2111" s="681">
        <f t="shared" ca="1" si="141"/>
        <v>0</v>
      </c>
      <c r="R2111" s="681">
        <f t="shared" ca="1" si="141"/>
        <v>0</v>
      </c>
      <c r="S2111" t="str">
        <f t="shared" si="137"/>
        <v>ASR_Financial_Report_SHP21Final</v>
      </c>
      <c r="T2111" s="960">
        <f t="shared" si="138"/>
        <v>44658</v>
      </c>
      <c r="U2111" t="str">
        <f t="shared" si="139"/>
        <v>Unaudited</v>
      </c>
    </row>
    <row r="2112" spans="1:21" x14ac:dyDescent="0.25">
      <c r="A2112" t="s">
        <v>437</v>
      </c>
      <c r="B2112" t="s">
        <v>1366</v>
      </c>
      <c r="C2112" t="s">
        <v>1367</v>
      </c>
      <c r="D2112" s="15">
        <v>1900</v>
      </c>
      <c r="E2112" s="121">
        <v>1</v>
      </c>
      <c r="F2112" t="s">
        <v>438</v>
      </c>
      <c r="G2112" s="121">
        <v>91</v>
      </c>
      <c r="H2112" t="s">
        <v>388</v>
      </c>
      <c r="I2112" t="s">
        <v>488</v>
      </c>
      <c r="J2112" t="s">
        <v>436</v>
      </c>
      <c r="K2112" t="s">
        <v>436</v>
      </c>
      <c r="L2112" s="758" t="s">
        <v>84</v>
      </c>
      <c r="M2112" t="s">
        <v>327</v>
      </c>
      <c r="N2112" s="681">
        <f t="shared" ca="1" si="141"/>
        <v>0</v>
      </c>
      <c r="O2112" s="681">
        <f t="shared" ca="1" si="141"/>
        <v>0</v>
      </c>
      <c r="P2112" s="681">
        <f t="shared" ca="1" si="141"/>
        <v>0</v>
      </c>
      <c r="Q2112" s="681">
        <f t="shared" ca="1" si="141"/>
        <v>0</v>
      </c>
      <c r="R2112" s="681">
        <f t="shared" ca="1" si="141"/>
        <v>0</v>
      </c>
      <c r="S2112" t="str">
        <f t="shared" si="137"/>
        <v>ASR_Financial_Report_SHP21Final</v>
      </c>
      <c r="T2112" s="960">
        <f t="shared" si="138"/>
        <v>44658</v>
      </c>
      <c r="U2112" t="str">
        <f t="shared" si="139"/>
        <v>Unaudited</v>
      </c>
    </row>
    <row r="2113" spans="1:21" x14ac:dyDescent="0.25">
      <c r="A2113" t="s">
        <v>437</v>
      </c>
      <c r="B2113" t="s">
        <v>1366</v>
      </c>
      <c r="C2113" t="s">
        <v>1367</v>
      </c>
      <c r="D2113" s="15">
        <v>1900</v>
      </c>
      <c r="E2113" s="121">
        <v>1</v>
      </c>
      <c r="F2113" t="s">
        <v>438</v>
      </c>
      <c r="G2113" s="121">
        <v>91</v>
      </c>
      <c r="H2113" t="s">
        <v>388</v>
      </c>
      <c r="I2113" t="s">
        <v>488</v>
      </c>
      <c r="J2113" t="s">
        <v>436</v>
      </c>
      <c r="K2113" t="s">
        <v>436</v>
      </c>
      <c r="L2113" s="758" t="s">
        <v>85</v>
      </c>
      <c r="M2113" t="s">
        <v>325</v>
      </c>
      <c r="N2113" s="681">
        <f t="shared" ca="1" si="141"/>
        <v>0</v>
      </c>
      <c r="O2113" s="681">
        <f t="shared" ca="1" si="141"/>
        <v>0</v>
      </c>
      <c r="P2113" s="681">
        <f t="shared" ca="1" si="141"/>
        <v>0</v>
      </c>
      <c r="Q2113" s="681">
        <f t="shared" ca="1" si="141"/>
        <v>0</v>
      </c>
      <c r="R2113" s="681">
        <f t="shared" ca="1" si="141"/>
        <v>0</v>
      </c>
      <c r="S2113" t="str">
        <f t="shared" si="137"/>
        <v>ASR_Financial_Report_SHP21Final</v>
      </c>
      <c r="T2113" s="960">
        <f t="shared" si="138"/>
        <v>44658</v>
      </c>
      <c r="U2113" t="str">
        <f t="shared" si="139"/>
        <v>Unaudited</v>
      </c>
    </row>
    <row r="2114" spans="1:21" x14ac:dyDescent="0.25">
      <c r="A2114" t="s">
        <v>437</v>
      </c>
      <c r="B2114" t="s">
        <v>1366</v>
      </c>
      <c r="C2114" t="s">
        <v>1367</v>
      </c>
      <c r="D2114" s="15">
        <v>1900</v>
      </c>
      <c r="E2114" s="121">
        <v>1</v>
      </c>
      <c r="F2114" t="s">
        <v>438</v>
      </c>
      <c r="G2114" s="121">
        <v>91</v>
      </c>
      <c r="H2114" t="s">
        <v>388</v>
      </c>
      <c r="I2114" t="s">
        <v>488</v>
      </c>
      <c r="J2114" t="s">
        <v>436</v>
      </c>
      <c r="K2114" t="s">
        <v>436</v>
      </c>
      <c r="L2114" s="758" t="s">
        <v>86</v>
      </c>
      <c r="M2114" t="s">
        <v>494</v>
      </c>
      <c r="N2114" s="681">
        <f t="shared" ca="1" si="141"/>
        <v>0</v>
      </c>
      <c r="O2114" s="681">
        <f t="shared" ca="1" si="141"/>
        <v>0</v>
      </c>
      <c r="P2114" s="681">
        <f t="shared" ca="1" si="141"/>
        <v>0</v>
      </c>
      <c r="Q2114" s="681">
        <f t="shared" ca="1" si="141"/>
        <v>0</v>
      </c>
      <c r="R2114" s="681">
        <f t="shared" ca="1" si="141"/>
        <v>0</v>
      </c>
      <c r="S2114" t="str">
        <f t="shared" ref="S2114:S2177" si="142">file_name</f>
        <v>ASR_Financial_Report_SHP21Final</v>
      </c>
      <c r="T2114" s="960">
        <f t="shared" ref="T2114:T2177" si="143">file_date</f>
        <v>44658</v>
      </c>
      <c r="U2114" t="str">
        <f t="shared" ref="U2114:U2177" si="144">status</f>
        <v>Unaudited</v>
      </c>
    </row>
    <row r="2115" spans="1:21" x14ac:dyDescent="0.25">
      <c r="A2115" t="s">
        <v>437</v>
      </c>
      <c r="B2115" t="s">
        <v>1366</v>
      </c>
      <c r="C2115" t="s">
        <v>1367</v>
      </c>
      <c r="D2115" s="15">
        <v>1900</v>
      </c>
      <c r="E2115" s="121">
        <v>1</v>
      </c>
      <c r="F2115" t="s">
        <v>438</v>
      </c>
      <c r="G2115" s="121">
        <v>91</v>
      </c>
      <c r="H2115" t="s">
        <v>388</v>
      </c>
      <c r="I2115" t="s">
        <v>488</v>
      </c>
      <c r="J2115" t="s">
        <v>436</v>
      </c>
      <c r="K2115" t="s">
        <v>436</v>
      </c>
      <c r="L2115" s="758" t="s">
        <v>87</v>
      </c>
      <c r="M2115" t="s">
        <v>495</v>
      </c>
      <c r="N2115" s="681">
        <f t="shared" ca="1" si="141"/>
        <v>0</v>
      </c>
      <c r="O2115" s="681">
        <f t="shared" ca="1" si="141"/>
        <v>0</v>
      </c>
      <c r="P2115" s="681">
        <f t="shared" ca="1" si="141"/>
        <v>0</v>
      </c>
      <c r="Q2115" s="681">
        <f t="shared" ca="1" si="141"/>
        <v>0</v>
      </c>
      <c r="R2115" s="681">
        <f t="shared" ca="1" si="141"/>
        <v>0</v>
      </c>
      <c r="S2115" t="str">
        <f t="shared" si="142"/>
        <v>ASR_Financial_Report_SHP21Final</v>
      </c>
      <c r="T2115" s="960">
        <f t="shared" si="143"/>
        <v>44658</v>
      </c>
      <c r="U2115" t="str">
        <f t="shared" si="144"/>
        <v>Unaudited</v>
      </c>
    </row>
    <row r="2116" spans="1:21" x14ac:dyDescent="0.25">
      <c r="A2116" t="s">
        <v>437</v>
      </c>
      <c r="B2116" t="s">
        <v>1366</v>
      </c>
      <c r="C2116" t="s">
        <v>1367</v>
      </c>
      <c r="D2116" s="15">
        <v>1900</v>
      </c>
      <c r="E2116" s="121">
        <v>1</v>
      </c>
      <c r="F2116" t="s">
        <v>438</v>
      </c>
      <c r="G2116" s="121">
        <v>91</v>
      </c>
      <c r="H2116" t="s">
        <v>388</v>
      </c>
      <c r="I2116" t="s">
        <v>488</v>
      </c>
      <c r="J2116" t="s">
        <v>436</v>
      </c>
      <c r="K2116" t="s">
        <v>436</v>
      </c>
      <c r="L2116" s="758" t="s">
        <v>213</v>
      </c>
      <c r="M2116" t="s">
        <v>496</v>
      </c>
      <c r="N2116" s="681">
        <f t="shared" ca="1" si="141"/>
        <v>0</v>
      </c>
      <c r="O2116" s="681">
        <f t="shared" ca="1" si="141"/>
        <v>0</v>
      </c>
      <c r="P2116" s="681">
        <f t="shared" ca="1" si="141"/>
        <v>0</v>
      </c>
      <c r="Q2116" s="681">
        <f t="shared" ca="1" si="141"/>
        <v>0</v>
      </c>
      <c r="R2116" s="681">
        <f t="shared" ca="1" si="141"/>
        <v>0</v>
      </c>
      <c r="S2116" t="str">
        <f t="shared" si="142"/>
        <v>ASR_Financial_Report_SHP21Final</v>
      </c>
      <c r="T2116" s="960">
        <f t="shared" si="143"/>
        <v>44658</v>
      </c>
      <c r="U2116" t="str">
        <f t="shared" si="144"/>
        <v>Unaudited</v>
      </c>
    </row>
    <row r="2117" spans="1:21" x14ac:dyDescent="0.25">
      <c r="A2117" t="s">
        <v>437</v>
      </c>
      <c r="B2117" t="s">
        <v>1366</v>
      </c>
      <c r="C2117" t="s">
        <v>1367</v>
      </c>
      <c r="D2117" s="15">
        <v>1900</v>
      </c>
      <c r="E2117" s="121">
        <v>1</v>
      </c>
      <c r="F2117" t="s">
        <v>438</v>
      </c>
      <c r="G2117" s="121">
        <v>91</v>
      </c>
      <c r="H2117" t="s">
        <v>388</v>
      </c>
      <c r="I2117" t="s">
        <v>489</v>
      </c>
      <c r="J2117" t="s">
        <v>26</v>
      </c>
      <c r="K2117" t="s">
        <v>26</v>
      </c>
      <c r="L2117" s="758" t="s">
        <v>204</v>
      </c>
      <c r="M2117" t="s">
        <v>26</v>
      </c>
      <c r="N2117" s="681">
        <f t="shared" ca="1" si="141"/>
        <v>0</v>
      </c>
      <c r="O2117" s="681">
        <f t="shared" ca="1" si="141"/>
        <v>0</v>
      </c>
      <c r="P2117" s="681">
        <f t="shared" ca="1" si="141"/>
        <v>0</v>
      </c>
      <c r="Q2117" s="681">
        <f t="shared" ca="1" si="141"/>
        <v>0</v>
      </c>
      <c r="R2117" s="681">
        <f t="shared" ca="1" si="141"/>
        <v>0</v>
      </c>
      <c r="S2117" t="str">
        <f t="shared" si="142"/>
        <v>ASR_Financial_Report_SHP21Final</v>
      </c>
      <c r="T2117" s="960">
        <f t="shared" si="143"/>
        <v>44658</v>
      </c>
      <c r="U2117" t="str">
        <f t="shared" si="144"/>
        <v>Unaudited</v>
      </c>
    </row>
    <row r="2118" spans="1:21" x14ac:dyDescent="0.25">
      <c r="A2118" t="s">
        <v>437</v>
      </c>
      <c r="B2118" t="s">
        <v>1366</v>
      </c>
      <c r="C2118" t="s">
        <v>1367</v>
      </c>
      <c r="D2118" s="15">
        <v>1900</v>
      </c>
      <c r="E2118" s="121">
        <v>1</v>
      </c>
      <c r="F2118" t="s">
        <v>439</v>
      </c>
      <c r="G2118" s="121">
        <v>182</v>
      </c>
      <c r="H2118" t="s">
        <v>388</v>
      </c>
      <c r="I2118" t="s">
        <v>432</v>
      </c>
      <c r="J2118" t="s">
        <v>432</v>
      </c>
      <c r="K2118" t="s">
        <v>432</v>
      </c>
      <c r="M2118" t="s">
        <v>432</v>
      </c>
      <c r="N2118" s="681">
        <f t="shared" ca="1" si="141"/>
        <v>0</v>
      </c>
      <c r="O2118" s="681">
        <f t="shared" ca="1" si="141"/>
        <v>0</v>
      </c>
      <c r="P2118" s="681">
        <f t="shared" ca="1" si="141"/>
        <v>0</v>
      </c>
      <c r="Q2118" s="681">
        <f t="shared" ca="1" si="141"/>
        <v>0</v>
      </c>
      <c r="R2118" s="681">
        <f t="shared" ca="1" si="141"/>
        <v>0</v>
      </c>
      <c r="S2118" t="str">
        <f t="shared" si="142"/>
        <v>ASR_Financial_Report_SHP21Final</v>
      </c>
      <c r="T2118" s="960">
        <f t="shared" si="143"/>
        <v>44658</v>
      </c>
      <c r="U2118" t="str">
        <f t="shared" si="144"/>
        <v>Unaudited</v>
      </c>
    </row>
    <row r="2119" spans="1:21" x14ac:dyDescent="0.25">
      <c r="A2119" t="s">
        <v>437</v>
      </c>
      <c r="B2119" t="s">
        <v>1366</v>
      </c>
      <c r="C2119" t="s">
        <v>1367</v>
      </c>
      <c r="D2119" s="15">
        <v>1900</v>
      </c>
      <c r="E2119" s="121">
        <v>1</v>
      </c>
      <c r="F2119" t="s">
        <v>439</v>
      </c>
      <c r="G2119" s="121">
        <v>182</v>
      </c>
      <c r="H2119" t="s">
        <v>388</v>
      </c>
      <c r="I2119" t="s">
        <v>487</v>
      </c>
      <c r="J2119" t="s">
        <v>12</v>
      </c>
      <c r="K2119" t="s">
        <v>12</v>
      </c>
      <c r="L2119" s="758">
        <v>1.1000000000000001</v>
      </c>
      <c r="M2119" t="s">
        <v>12</v>
      </c>
      <c r="N2119" s="681">
        <f t="shared" ca="1" si="141"/>
        <v>0</v>
      </c>
      <c r="O2119" s="681">
        <f t="shared" ca="1" si="141"/>
        <v>0</v>
      </c>
      <c r="P2119" s="681">
        <f t="shared" ca="1" si="141"/>
        <v>0</v>
      </c>
      <c r="Q2119" s="681">
        <f t="shared" ca="1" si="141"/>
        <v>0</v>
      </c>
      <c r="R2119" s="681">
        <f t="shared" ca="1" si="141"/>
        <v>0</v>
      </c>
      <c r="S2119" t="str">
        <f t="shared" si="142"/>
        <v>ASR_Financial_Report_SHP21Final</v>
      </c>
      <c r="T2119" s="960">
        <f t="shared" si="143"/>
        <v>44658</v>
      </c>
      <c r="U2119" t="str">
        <f t="shared" si="144"/>
        <v>Unaudited</v>
      </c>
    </row>
    <row r="2120" spans="1:21" x14ac:dyDescent="0.25">
      <c r="A2120" t="s">
        <v>437</v>
      </c>
      <c r="B2120" t="s">
        <v>1366</v>
      </c>
      <c r="C2120" t="s">
        <v>1367</v>
      </c>
      <c r="D2120" s="15">
        <v>1900</v>
      </c>
      <c r="E2120" s="121">
        <v>1</v>
      </c>
      <c r="F2120" t="s">
        <v>439</v>
      </c>
      <c r="G2120" s="121">
        <v>182</v>
      </c>
      <c r="H2120" t="s">
        <v>388</v>
      </c>
      <c r="I2120" t="s">
        <v>487</v>
      </c>
      <c r="J2120" t="s">
        <v>12</v>
      </c>
      <c r="K2120" t="s">
        <v>222</v>
      </c>
      <c r="L2120" s="758">
        <v>1.2</v>
      </c>
      <c r="M2120" t="s">
        <v>222</v>
      </c>
      <c r="N2120" s="681">
        <f t="shared" ca="1" si="141"/>
        <v>0</v>
      </c>
      <c r="O2120" s="681">
        <f t="shared" ca="1" si="141"/>
        <v>0</v>
      </c>
      <c r="P2120" s="681">
        <f t="shared" ca="1" si="141"/>
        <v>0</v>
      </c>
      <c r="Q2120" s="681">
        <f t="shared" ca="1" si="141"/>
        <v>0</v>
      </c>
      <c r="R2120" s="681">
        <f t="shared" ca="1" si="141"/>
        <v>0</v>
      </c>
      <c r="S2120" t="str">
        <f t="shared" si="142"/>
        <v>ASR_Financial_Report_SHP21Final</v>
      </c>
      <c r="T2120" s="960">
        <f t="shared" si="143"/>
        <v>44658</v>
      </c>
      <c r="U2120" t="str">
        <f t="shared" si="144"/>
        <v>Unaudited</v>
      </c>
    </row>
    <row r="2121" spans="1:21" x14ac:dyDescent="0.25">
      <c r="A2121" t="s">
        <v>437</v>
      </c>
      <c r="B2121" t="s">
        <v>1366</v>
      </c>
      <c r="C2121" t="s">
        <v>1367</v>
      </c>
      <c r="D2121" s="15">
        <v>1900</v>
      </c>
      <c r="E2121" s="121">
        <v>1</v>
      </c>
      <c r="F2121" t="s">
        <v>439</v>
      </c>
      <c r="G2121" s="121">
        <v>182</v>
      </c>
      <c r="H2121" t="s">
        <v>388</v>
      </c>
      <c r="I2121" t="s">
        <v>487</v>
      </c>
      <c r="J2121" t="s">
        <v>12</v>
      </c>
      <c r="K2121" t="s">
        <v>1304</v>
      </c>
      <c r="L2121" s="758" t="s">
        <v>1300</v>
      </c>
      <c r="M2121" t="s">
        <v>1304</v>
      </c>
      <c r="N2121" s="681">
        <f t="shared" ca="1" si="141"/>
        <v>0</v>
      </c>
      <c r="O2121" s="681">
        <f t="shared" ca="1" si="141"/>
        <v>0</v>
      </c>
      <c r="P2121" s="681">
        <f t="shared" ca="1" si="141"/>
        <v>0</v>
      </c>
      <c r="Q2121" s="681">
        <f t="shared" ca="1" si="141"/>
        <v>0</v>
      </c>
      <c r="R2121" s="681">
        <f t="shared" ca="1" si="141"/>
        <v>0</v>
      </c>
      <c r="S2121" t="str">
        <f t="shared" si="142"/>
        <v>ASR_Financial_Report_SHP21Final</v>
      </c>
      <c r="T2121" s="960">
        <f t="shared" si="143"/>
        <v>44658</v>
      </c>
      <c r="U2121" t="str">
        <f t="shared" si="144"/>
        <v>Unaudited</v>
      </c>
    </row>
    <row r="2122" spans="1:21" x14ac:dyDescent="0.25">
      <c r="A2122" t="s">
        <v>437</v>
      </c>
      <c r="B2122" t="s">
        <v>1366</v>
      </c>
      <c r="C2122" t="s">
        <v>1367</v>
      </c>
      <c r="D2122" s="15">
        <v>1900</v>
      </c>
      <c r="E2122" s="121">
        <v>1</v>
      </c>
      <c r="F2122" t="s">
        <v>439</v>
      </c>
      <c r="G2122" s="121">
        <v>182</v>
      </c>
      <c r="H2122" t="s">
        <v>388</v>
      </c>
      <c r="I2122" t="s">
        <v>487</v>
      </c>
      <c r="J2122" t="s">
        <v>12</v>
      </c>
      <c r="K2122" t="s">
        <v>1306</v>
      </c>
      <c r="L2122" s="758" t="s">
        <v>1305</v>
      </c>
      <c r="M2122" t="s">
        <v>1306</v>
      </c>
      <c r="N2122" s="681">
        <f t="shared" ca="1" si="141"/>
        <v>0</v>
      </c>
      <c r="O2122" s="681">
        <f t="shared" ca="1" si="141"/>
        <v>0</v>
      </c>
      <c r="P2122" s="681">
        <f t="shared" ca="1" si="141"/>
        <v>0</v>
      </c>
      <c r="Q2122" s="681">
        <f t="shared" ca="1" si="141"/>
        <v>0</v>
      </c>
      <c r="R2122" s="681">
        <f t="shared" ca="1" si="141"/>
        <v>0</v>
      </c>
      <c r="S2122" t="str">
        <f t="shared" si="142"/>
        <v>ASR_Financial_Report_SHP21Final</v>
      </c>
      <c r="T2122" s="960">
        <f t="shared" si="143"/>
        <v>44658</v>
      </c>
      <c r="U2122" t="str">
        <f t="shared" si="144"/>
        <v>Unaudited</v>
      </c>
    </row>
    <row r="2123" spans="1:21" x14ac:dyDescent="0.25">
      <c r="A2123" t="s">
        <v>437</v>
      </c>
      <c r="B2123" t="s">
        <v>1366</v>
      </c>
      <c r="C2123" t="s">
        <v>1367</v>
      </c>
      <c r="D2123" s="15">
        <v>1900</v>
      </c>
      <c r="E2123" s="121">
        <v>1</v>
      </c>
      <c r="F2123" t="s">
        <v>439</v>
      </c>
      <c r="G2123" s="121">
        <v>182</v>
      </c>
      <c r="H2123" t="s">
        <v>388</v>
      </c>
      <c r="I2123" t="s">
        <v>487</v>
      </c>
      <c r="J2123" t="s">
        <v>13</v>
      </c>
      <c r="K2123" t="s">
        <v>13</v>
      </c>
      <c r="L2123" s="758" t="s">
        <v>63</v>
      </c>
      <c r="M2123" t="s">
        <v>13</v>
      </c>
      <c r="N2123" s="681">
        <f t="shared" ca="1" si="141"/>
        <v>0</v>
      </c>
      <c r="O2123" s="681">
        <f t="shared" ca="1" si="141"/>
        <v>0</v>
      </c>
      <c r="P2123" s="681">
        <f t="shared" ca="1" si="141"/>
        <v>0</v>
      </c>
      <c r="Q2123" s="681">
        <f t="shared" ca="1" si="141"/>
        <v>0</v>
      </c>
      <c r="R2123" s="681">
        <f t="shared" ca="1" si="141"/>
        <v>0</v>
      </c>
      <c r="S2123" t="str">
        <f t="shared" si="142"/>
        <v>ASR_Financial_Report_SHP21Final</v>
      </c>
      <c r="T2123" s="960">
        <f t="shared" si="143"/>
        <v>44658</v>
      </c>
      <c r="U2123" t="str">
        <f t="shared" si="144"/>
        <v>Unaudited</v>
      </c>
    </row>
    <row r="2124" spans="1:21" x14ac:dyDescent="0.25">
      <c r="A2124" t="s">
        <v>437</v>
      </c>
      <c r="B2124" t="s">
        <v>1366</v>
      </c>
      <c r="C2124" t="s">
        <v>1367</v>
      </c>
      <c r="D2124" s="15">
        <v>1900</v>
      </c>
      <c r="E2124" s="121">
        <v>1</v>
      </c>
      <c r="F2124" t="s">
        <v>439</v>
      </c>
      <c r="G2124" s="121">
        <v>182</v>
      </c>
      <c r="H2124" t="s">
        <v>388</v>
      </c>
      <c r="I2124" t="s">
        <v>488</v>
      </c>
      <c r="J2124" t="s">
        <v>433</v>
      </c>
      <c r="K2124" t="s">
        <v>777</v>
      </c>
      <c r="L2124" s="758">
        <v>2.1</v>
      </c>
      <c r="M2124" t="s">
        <v>712</v>
      </c>
      <c r="N2124" s="681">
        <f t="shared" ca="1" si="141"/>
        <v>0</v>
      </c>
      <c r="O2124" s="681">
        <f t="shared" ca="1" si="141"/>
        <v>0</v>
      </c>
      <c r="P2124" s="681">
        <f t="shared" ca="1" si="141"/>
        <v>0</v>
      </c>
      <c r="Q2124" s="681">
        <f t="shared" ca="1" si="141"/>
        <v>0</v>
      </c>
      <c r="R2124" s="681">
        <f t="shared" ca="1" si="141"/>
        <v>0</v>
      </c>
      <c r="S2124" t="str">
        <f t="shared" si="142"/>
        <v>ASR_Financial_Report_SHP21Final</v>
      </c>
      <c r="T2124" s="960">
        <f t="shared" si="143"/>
        <v>44658</v>
      </c>
      <c r="U2124" t="str">
        <f t="shared" si="144"/>
        <v>Unaudited</v>
      </c>
    </row>
    <row r="2125" spans="1:21" x14ac:dyDescent="0.25">
      <c r="A2125" t="s">
        <v>437</v>
      </c>
      <c r="B2125" t="s">
        <v>1366</v>
      </c>
      <c r="C2125" t="s">
        <v>1367</v>
      </c>
      <c r="D2125" s="15">
        <v>1900</v>
      </c>
      <c r="E2125" s="121">
        <v>1</v>
      </c>
      <c r="F2125" t="s">
        <v>439</v>
      </c>
      <c r="G2125" s="121">
        <v>182</v>
      </c>
      <c r="H2125" t="s">
        <v>388</v>
      </c>
      <c r="I2125" t="s">
        <v>488</v>
      </c>
      <c r="J2125" t="s">
        <v>433</v>
      </c>
      <c r="K2125" t="s">
        <v>777</v>
      </c>
      <c r="L2125" s="758">
        <v>2.2000000000000002</v>
      </c>
      <c r="M2125" t="s">
        <v>713</v>
      </c>
      <c r="N2125" s="681">
        <f t="shared" ca="1" si="141"/>
        <v>0</v>
      </c>
      <c r="O2125" s="681">
        <f t="shared" ca="1" si="141"/>
        <v>0</v>
      </c>
      <c r="P2125" s="681">
        <f t="shared" ca="1" si="141"/>
        <v>0</v>
      </c>
      <c r="Q2125" s="681">
        <f t="shared" ca="1" si="141"/>
        <v>0</v>
      </c>
      <c r="R2125" s="681">
        <f t="shared" ca="1" si="141"/>
        <v>0</v>
      </c>
      <c r="S2125" t="str">
        <f t="shared" si="142"/>
        <v>ASR_Financial_Report_SHP21Final</v>
      </c>
      <c r="T2125" s="960">
        <f t="shared" si="143"/>
        <v>44658</v>
      </c>
      <c r="U2125" t="str">
        <f t="shared" si="144"/>
        <v>Unaudited</v>
      </c>
    </row>
    <row r="2126" spans="1:21" x14ac:dyDescent="0.25">
      <c r="A2126" t="s">
        <v>437</v>
      </c>
      <c r="B2126" t="s">
        <v>1366</v>
      </c>
      <c r="C2126" t="s">
        <v>1367</v>
      </c>
      <c r="D2126" s="15">
        <v>1900</v>
      </c>
      <c r="E2126" s="121">
        <v>1</v>
      </c>
      <c r="F2126" t="s">
        <v>439</v>
      </c>
      <c r="G2126" s="121">
        <v>182</v>
      </c>
      <c r="H2126" t="s">
        <v>388</v>
      </c>
      <c r="I2126" t="s">
        <v>488</v>
      </c>
      <c r="J2126" t="s">
        <v>433</v>
      </c>
      <c r="K2126" t="s">
        <v>777</v>
      </c>
      <c r="L2126" s="758">
        <v>2.2999999999999998</v>
      </c>
      <c r="M2126" t="s">
        <v>714</v>
      </c>
      <c r="N2126" s="681">
        <f t="shared" ca="1" si="141"/>
        <v>0</v>
      </c>
      <c r="O2126" s="681">
        <f t="shared" ca="1" si="141"/>
        <v>0</v>
      </c>
      <c r="P2126" s="681">
        <f t="shared" ca="1" si="141"/>
        <v>0</v>
      </c>
      <c r="Q2126" s="681">
        <f t="shared" ca="1" si="141"/>
        <v>0</v>
      </c>
      <c r="R2126" s="681">
        <f t="shared" ca="1" si="141"/>
        <v>0</v>
      </c>
      <c r="S2126" t="str">
        <f t="shared" si="142"/>
        <v>ASR_Financial_Report_SHP21Final</v>
      </c>
      <c r="T2126" s="960">
        <f t="shared" si="143"/>
        <v>44658</v>
      </c>
      <c r="U2126" t="str">
        <f t="shared" si="144"/>
        <v>Unaudited</v>
      </c>
    </row>
    <row r="2127" spans="1:21" x14ac:dyDescent="0.25">
      <c r="A2127" t="s">
        <v>437</v>
      </c>
      <c r="B2127" t="s">
        <v>1366</v>
      </c>
      <c r="C2127" t="s">
        <v>1367</v>
      </c>
      <c r="D2127" s="15">
        <v>1900</v>
      </c>
      <c r="E2127" s="121">
        <v>1</v>
      </c>
      <c r="F2127" t="s">
        <v>439</v>
      </c>
      <c r="G2127" s="121">
        <v>182</v>
      </c>
      <c r="H2127" t="s">
        <v>388</v>
      </c>
      <c r="I2127" t="s">
        <v>488</v>
      </c>
      <c r="J2127" t="s">
        <v>433</v>
      </c>
      <c r="K2127" t="s">
        <v>777</v>
      </c>
      <c r="L2127" s="758">
        <v>2.4</v>
      </c>
      <c r="M2127" t="s">
        <v>715</v>
      </c>
      <c r="N2127" s="681">
        <f t="shared" ca="1" si="141"/>
        <v>0</v>
      </c>
      <c r="O2127" s="681">
        <f t="shared" ca="1" si="141"/>
        <v>0</v>
      </c>
      <c r="P2127" s="681">
        <f t="shared" ca="1" si="141"/>
        <v>0</v>
      </c>
      <c r="Q2127" s="681">
        <f t="shared" ca="1" si="141"/>
        <v>0</v>
      </c>
      <c r="R2127" s="681">
        <f t="shared" ca="1" si="141"/>
        <v>0</v>
      </c>
      <c r="S2127" t="str">
        <f t="shared" si="142"/>
        <v>ASR_Financial_Report_SHP21Final</v>
      </c>
      <c r="T2127" s="960">
        <f t="shared" si="143"/>
        <v>44658</v>
      </c>
      <c r="U2127" t="str">
        <f t="shared" si="144"/>
        <v>Unaudited</v>
      </c>
    </row>
    <row r="2128" spans="1:21" x14ac:dyDescent="0.25">
      <c r="A2128" t="s">
        <v>437</v>
      </c>
      <c r="B2128" t="s">
        <v>1366</v>
      </c>
      <c r="C2128" t="s">
        <v>1367</v>
      </c>
      <c r="D2128" s="15">
        <v>1900</v>
      </c>
      <c r="E2128" s="121">
        <v>1</v>
      </c>
      <c r="F2128" t="s">
        <v>439</v>
      </c>
      <c r="G2128" s="121">
        <v>182</v>
      </c>
      <c r="H2128" t="s">
        <v>388</v>
      </c>
      <c r="I2128" t="s">
        <v>488</v>
      </c>
      <c r="J2128" t="s">
        <v>433</v>
      </c>
      <c r="K2128" t="s">
        <v>777</v>
      </c>
      <c r="L2128" s="758">
        <v>2.5</v>
      </c>
      <c r="M2128" t="s">
        <v>757</v>
      </c>
      <c r="N2128" s="681">
        <f t="shared" ca="1" si="141"/>
        <v>0</v>
      </c>
      <c r="O2128" s="681">
        <f t="shared" ca="1" si="141"/>
        <v>0</v>
      </c>
      <c r="P2128" s="681">
        <f t="shared" ca="1" si="141"/>
        <v>0</v>
      </c>
      <c r="Q2128" s="681">
        <f t="shared" ca="1" si="141"/>
        <v>0</v>
      </c>
      <c r="R2128" s="681">
        <f t="shared" ca="1" si="141"/>
        <v>0</v>
      </c>
      <c r="S2128" t="str">
        <f t="shared" si="142"/>
        <v>ASR_Financial_Report_SHP21Final</v>
      </c>
      <c r="T2128" s="960">
        <f t="shared" si="143"/>
        <v>44658</v>
      </c>
      <c r="U2128" t="str">
        <f t="shared" si="144"/>
        <v>Unaudited</v>
      </c>
    </row>
    <row r="2129" spans="1:21" x14ac:dyDescent="0.25">
      <c r="A2129" t="s">
        <v>437</v>
      </c>
      <c r="B2129" t="s">
        <v>1366</v>
      </c>
      <c r="C2129" t="s">
        <v>1367</v>
      </c>
      <c r="D2129" s="15">
        <v>1900</v>
      </c>
      <c r="E2129" s="121">
        <v>1</v>
      </c>
      <c r="F2129" t="s">
        <v>439</v>
      </c>
      <c r="G2129" s="121">
        <v>182</v>
      </c>
      <c r="H2129" t="s">
        <v>388</v>
      </c>
      <c r="I2129" t="s">
        <v>488</v>
      </c>
      <c r="J2129" t="s">
        <v>433</v>
      </c>
      <c r="K2129" t="s">
        <v>777</v>
      </c>
      <c r="L2129" s="758">
        <v>2.6</v>
      </c>
      <c r="M2129" t="s">
        <v>186</v>
      </c>
      <c r="N2129" s="681">
        <f t="shared" ca="1" si="141"/>
        <v>0</v>
      </c>
      <c r="O2129" s="681">
        <f t="shared" ca="1" si="141"/>
        <v>0</v>
      </c>
      <c r="P2129" s="681">
        <f t="shared" ca="1" si="141"/>
        <v>0</v>
      </c>
      <c r="Q2129" s="681">
        <f t="shared" ca="1" si="141"/>
        <v>0</v>
      </c>
      <c r="R2129" s="681">
        <f t="shared" ca="1" si="141"/>
        <v>0</v>
      </c>
      <c r="S2129" t="str">
        <f t="shared" si="142"/>
        <v>ASR_Financial_Report_SHP21Final</v>
      </c>
      <c r="T2129" s="960">
        <f t="shared" si="143"/>
        <v>44658</v>
      </c>
      <c r="U2129" t="str">
        <f t="shared" si="144"/>
        <v>Unaudited</v>
      </c>
    </row>
    <row r="2130" spans="1:21" x14ac:dyDescent="0.25">
      <c r="A2130" t="s">
        <v>437</v>
      </c>
      <c r="B2130" t="s">
        <v>1366</v>
      </c>
      <c r="C2130" t="s">
        <v>1367</v>
      </c>
      <c r="D2130" s="15">
        <v>1900</v>
      </c>
      <c r="E2130" s="121">
        <v>1</v>
      </c>
      <c r="F2130" t="s">
        <v>439</v>
      </c>
      <c r="G2130" s="121">
        <v>182</v>
      </c>
      <c r="H2130" t="s">
        <v>388</v>
      </c>
      <c r="I2130" t="s">
        <v>488</v>
      </c>
      <c r="J2130" t="s">
        <v>433</v>
      </c>
      <c r="K2130" t="s">
        <v>777</v>
      </c>
      <c r="L2130" s="758">
        <v>2.7</v>
      </c>
      <c r="M2130" t="s">
        <v>778</v>
      </c>
      <c r="N2130" s="681">
        <f t="shared" ca="1" si="141"/>
        <v>0</v>
      </c>
      <c r="O2130" s="681">
        <f t="shared" ca="1" si="141"/>
        <v>0</v>
      </c>
      <c r="P2130" s="681">
        <f t="shared" ca="1" si="141"/>
        <v>0</v>
      </c>
      <c r="Q2130" s="681">
        <f t="shared" ca="1" si="141"/>
        <v>0</v>
      </c>
      <c r="R2130" s="681">
        <f t="shared" ca="1" si="141"/>
        <v>0</v>
      </c>
      <c r="S2130" t="str">
        <f t="shared" si="142"/>
        <v>ASR_Financial_Report_SHP21Final</v>
      </c>
      <c r="T2130" s="960">
        <f t="shared" si="143"/>
        <v>44658</v>
      </c>
      <c r="U2130" t="str">
        <f t="shared" si="144"/>
        <v>Unaudited</v>
      </c>
    </row>
    <row r="2131" spans="1:21" x14ac:dyDescent="0.25">
      <c r="A2131" t="s">
        <v>437</v>
      </c>
      <c r="B2131" t="s">
        <v>1366</v>
      </c>
      <c r="C2131" t="s">
        <v>1367</v>
      </c>
      <c r="D2131" s="15">
        <v>1900</v>
      </c>
      <c r="E2131" s="121">
        <v>1</v>
      </c>
      <c r="F2131" t="s">
        <v>439</v>
      </c>
      <c r="G2131" s="121">
        <v>182</v>
      </c>
      <c r="H2131" t="s">
        <v>388</v>
      </c>
      <c r="I2131" t="s">
        <v>488</v>
      </c>
      <c r="J2131" t="s">
        <v>433</v>
      </c>
      <c r="K2131" t="s">
        <v>777</v>
      </c>
      <c r="L2131" s="758">
        <v>2.8</v>
      </c>
      <c r="M2131" t="s">
        <v>779</v>
      </c>
      <c r="N2131" s="681">
        <f t="shared" ca="1" si="141"/>
        <v>0</v>
      </c>
      <c r="O2131" s="681">
        <f t="shared" ca="1" si="141"/>
        <v>0</v>
      </c>
      <c r="P2131" s="681">
        <f t="shared" ca="1" si="141"/>
        <v>0</v>
      </c>
      <c r="Q2131" s="681">
        <f t="shared" ca="1" si="141"/>
        <v>0</v>
      </c>
      <c r="R2131" s="681">
        <f t="shared" ca="1" si="141"/>
        <v>0</v>
      </c>
      <c r="S2131" t="str">
        <f t="shared" si="142"/>
        <v>ASR_Financial_Report_SHP21Final</v>
      </c>
      <c r="T2131" s="960">
        <f t="shared" si="143"/>
        <v>44658</v>
      </c>
      <c r="U2131" t="str">
        <f t="shared" si="144"/>
        <v>Unaudited</v>
      </c>
    </row>
    <row r="2132" spans="1:21" x14ac:dyDescent="0.25">
      <c r="A2132" t="s">
        <v>437</v>
      </c>
      <c r="B2132" t="s">
        <v>1366</v>
      </c>
      <c r="C2132" t="s">
        <v>1367</v>
      </c>
      <c r="D2132" s="15">
        <v>1900</v>
      </c>
      <c r="E2132" s="121">
        <v>1</v>
      </c>
      <c r="F2132" t="s">
        <v>439</v>
      </c>
      <c r="G2132" s="121">
        <v>182</v>
      </c>
      <c r="H2132" t="s">
        <v>388</v>
      </c>
      <c r="I2132" t="s">
        <v>488</v>
      </c>
      <c r="J2132" t="s">
        <v>433</v>
      </c>
      <c r="K2132" t="s">
        <v>777</v>
      </c>
      <c r="L2132" s="758">
        <v>2.9</v>
      </c>
      <c r="M2132" t="s">
        <v>760</v>
      </c>
      <c r="N2132" s="681">
        <f t="shared" ca="1" si="141"/>
        <v>0</v>
      </c>
      <c r="O2132" s="681">
        <f t="shared" ca="1" si="141"/>
        <v>0</v>
      </c>
      <c r="P2132" s="681">
        <f t="shared" ca="1" si="141"/>
        <v>0</v>
      </c>
      <c r="Q2132" s="681">
        <f t="shared" ca="1" si="141"/>
        <v>0</v>
      </c>
      <c r="R2132" s="681">
        <f t="shared" ca="1" si="141"/>
        <v>0</v>
      </c>
      <c r="S2132" t="str">
        <f t="shared" si="142"/>
        <v>ASR_Financial_Report_SHP21Final</v>
      </c>
      <c r="T2132" s="960">
        <f t="shared" si="143"/>
        <v>44658</v>
      </c>
      <c r="U2132" t="str">
        <f t="shared" si="144"/>
        <v>Unaudited</v>
      </c>
    </row>
    <row r="2133" spans="1:21" x14ac:dyDescent="0.25">
      <c r="A2133" t="s">
        <v>437</v>
      </c>
      <c r="B2133" t="s">
        <v>1366</v>
      </c>
      <c r="C2133" t="s">
        <v>1367</v>
      </c>
      <c r="D2133" s="15">
        <v>1900</v>
      </c>
      <c r="E2133" s="121">
        <v>1</v>
      </c>
      <c r="F2133" t="s">
        <v>439</v>
      </c>
      <c r="G2133" s="121">
        <v>182</v>
      </c>
      <c r="H2133" t="s">
        <v>388</v>
      </c>
      <c r="I2133" t="s">
        <v>488</v>
      </c>
      <c r="J2133" t="s">
        <v>433</v>
      </c>
      <c r="K2133" t="s">
        <v>223</v>
      </c>
      <c r="L2133" s="758">
        <v>2.11</v>
      </c>
      <c r="M2133" t="s">
        <v>228</v>
      </c>
      <c r="N2133" s="681">
        <f t="shared" ca="1" si="141"/>
        <v>0</v>
      </c>
      <c r="O2133" s="681">
        <f t="shared" ca="1" si="141"/>
        <v>0</v>
      </c>
      <c r="P2133" s="681">
        <f t="shared" ca="1" si="141"/>
        <v>0</v>
      </c>
      <c r="Q2133" s="681">
        <f t="shared" ca="1" si="141"/>
        <v>0</v>
      </c>
      <c r="R2133" s="681">
        <f t="shared" ca="1" si="141"/>
        <v>0</v>
      </c>
      <c r="S2133" t="str">
        <f t="shared" si="142"/>
        <v>ASR_Financial_Report_SHP21Final</v>
      </c>
      <c r="T2133" s="960">
        <f t="shared" si="143"/>
        <v>44658</v>
      </c>
      <c r="U2133" t="str">
        <f t="shared" si="144"/>
        <v>Unaudited</v>
      </c>
    </row>
    <row r="2134" spans="1:21" x14ac:dyDescent="0.25">
      <c r="A2134" t="s">
        <v>437</v>
      </c>
      <c r="B2134" t="s">
        <v>1366</v>
      </c>
      <c r="C2134" t="s">
        <v>1367</v>
      </c>
      <c r="D2134" s="15">
        <v>1900</v>
      </c>
      <c r="E2134" s="121">
        <v>1</v>
      </c>
      <c r="F2134" t="s">
        <v>439</v>
      </c>
      <c r="G2134" s="121">
        <v>182</v>
      </c>
      <c r="H2134" t="s">
        <v>388</v>
      </c>
      <c r="I2134" t="s">
        <v>488</v>
      </c>
      <c r="J2134" t="s">
        <v>433</v>
      </c>
      <c r="K2134" t="s">
        <v>223</v>
      </c>
      <c r="L2134" s="758">
        <v>2.12</v>
      </c>
      <c r="M2134" t="s">
        <v>552</v>
      </c>
      <c r="N2134" s="681">
        <f t="shared" ca="1" si="141"/>
        <v>0</v>
      </c>
      <c r="O2134" s="681">
        <f t="shared" ca="1" si="141"/>
        <v>0</v>
      </c>
      <c r="P2134" s="681">
        <f t="shared" ca="1" si="141"/>
        <v>0</v>
      </c>
      <c r="Q2134" s="681">
        <f t="shared" ca="1" si="141"/>
        <v>0</v>
      </c>
      <c r="R2134" s="681">
        <f t="shared" ca="1" si="141"/>
        <v>0</v>
      </c>
      <c r="S2134" t="str">
        <f t="shared" si="142"/>
        <v>ASR_Financial_Report_SHP21Final</v>
      </c>
      <c r="T2134" s="960">
        <f t="shared" si="143"/>
        <v>44658</v>
      </c>
      <c r="U2134" t="str">
        <f t="shared" si="144"/>
        <v>Unaudited</v>
      </c>
    </row>
    <row r="2135" spans="1:21" x14ac:dyDescent="0.25">
      <c r="A2135" t="s">
        <v>437</v>
      </c>
      <c r="B2135" t="s">
        <v>1366</v>
      </c>
      <c r="C2135" t="s">
        <v>1367</v>
      </c>
      <c r="D2135" s="15">
        <v>1900</v>
      </c>
      <c r="E2135" s="121">
        <v>1</v>
      </c>
      <c r="F2135" t="s">
        <v>439</v>
      </c>
      <c r="G2135" s="121">
        <v>182</v>
      </c>
      <c r="H2135" t="s">
        <v>388</v>
      </c>
      <c r="I2135" t="s">
        <v>488</v>
      </c>
      <c r="J2135" t="s">
        <v>433</v>
      </c>
      <c r="K2135" t="s">
        <v>223</v>
      </c>
      <c r="L2135" s="758">
        <v>2.13</v>
      </c>
      <c r="M2135" t="s">
        <v>229</v>
      </c>
      <c r="N2135" s="681">
        <f t="shared" ca="1" si="141"/>
        <v>0</v>
      </c>
      <c r="O2135" s="681">
        <f t="shared" ca="1" si="141"/>
        <v>0</v>
      </c>
      <c r="P2135" s="681">
        <f t="shared" ca="1" si="141"/>
        <v>0</v>
      </c>
      <c r="Q2135" s="681">
        <f t="shared" ca="1" si="141"/>
        <v>0</v>
      </c>
      <c r="R2135" s="681">
        <f t="shared" ca="1" si="141"/>
        <v>0</v>
      </c>
      <c r="S2135" t="str">
        <f t="shared" si="142"/>
        <v>ASR_Financial_Report_SHP21Final</v>
      </c>
      <c r="T2135" s="960">
        <f t="shared" si="143"/>
        <v>44658</v>
      </c>
      <c r="U2135" t="str">
        <f t="shared" si="144"/>
        <v>Unaudited</v>
      </c>
    </row>
    <row r="2136" spans="1:21" x14ac:dyDescent="0.25">
      <c r="A2136" t="s">
        <v>437</v>
      </c>
      <c r="B2136" t="s">
        <v>1366</v>
      </c>
      <c r="C2136" t="s">
        <v>1367</v>
      </c>
      <c r="D2136" s="15">
        <v>1900</v>
      </c>
      <c r="E2136" s="121">
        <v>1</v>
      </c>
      <c r="F2136" t="s">
        <v>439</v>
      </c>
      <c r="G2136" s="121">
        <v>182</v>
      </c>
      <c r="H2136" t="s">
        <v>388</v>
      </c>
      <c r="I2136" t="s">
        <v>488</v>
      </c>
      <c r="J2136" t="s">
        <v>433</v>
      </c>
      <c r="K2136" t="s">
        <v>223</v>
      </c>
      <c r="L2136" s="758">
        <v>2.14</v>
      </c>
      <c r="M2136" t="s">
        <v>556</v>
      </c>
      <c r="N2136" s="681">
        <f t="shared" ca="1" si="141"/>
        <v>0</v>
      </c>
      <c r="O2136" s="681">
        <f t="shared" ca="1" si="141"/>
        <v>0</v>
      </c>
      <c r="P2136" s="681">
        <f t="shared" ca="1" si="141"/>
        <v>0</v>
      </c>
      <c r="Q2136" s="681">
        <f t="shared" ca="1" si="141"/>
        <v>0</v>
      </c>
      <c r="R2136" s="681">
        <f t="shared" ca="1" si="141"/>
        <v>0</v>
      </c>
      <c r="S2136" t="str">
        <f t="shared" si="142"/>
        <v>ASR_Financial_Report_SHP21Final</v>
      </c>
      <c r="T2136" s="960">
        <f t="shared" si="143"/>
        <v>44658</v>
      </c>
      <c r="U2136" t="str">
        <f t="shared" si="144"/>
        <v>Unaudited</v>
      </c>
    </row>
    <row r="2137" spans="1:21" x14ac:dyDescent="0.25">
      <c r="A2137" t="s">
        <v>437</v>
      </c>
      <c r="B2137" t="s">
        <v>1366</v>
      </c>
      <c r="C2137" t="s">
        <v>1367</v>
      </c>
      <c r="D2137" s="15">
        <v>1900</v>
      </c>
      <c r="E2137" s="121">
        <v>1</v>
      </c>
      <c r="F2137" t="s">
        <v>439</v>
      </c>
      <c r="G2137" s="121">
        <v>182</v>
      </c>
      <c r="H2137" t="s">
        <v>388</v>
      </c>
      <c r="I2137" t="s">
        <v>488</v>
      </c>
      <c r="J2137" t="s">
        <v>433</v>
      </c>
      <c r="K2137" t="s">
        <v>223</v>
      </c>
      <c r="L2137" s="758">
        <v>2.15</v>
      </c>
      <c r="M2137" t="s">
        <v>20</v>
      </c>
      <c r="N2137" s="681">
        <f t="shared" ca="1" si="141"/>
        <v>0</v>
      </c>
      <c r="O2137" s="681">
        <f t="shared" ca="1" si="141"/>
        <v>0</v>
      </c>
      <c r="P2137" s="681">
        <f t="shared" ca="1" si="141"/>
        <v>0</v>
      </c>
      <c r="Q2137" s="681">
        <f t="shared" ca="1" si="141"/>
        <v>0</v>
      </c>
      <c r="R2137" s="681">
        <f t="shared" ca="1" si="141"/>
        <v>0</v>
      </c>
      <c r="S2137" t="str">
        <f t="shared" si="142"/>
        <v>ASR_Financial_Report_SHP21Final</v>
      </c>
      <c r="T2137" s="960">
        <f t="shared" si="143"/>
        <v>44658</v>
      </c>
      <c r="U2137" t="str">
        <f t="shared" si="144"/>
        <v>Unaudited</v>
      </c>
    </row>
    <row r="2138" spans="1:21" x14ac:dyDescent="0.25">
      <c r="A2138" t="s">
        <v>437</v>
      </c>
      <c r="B2138" t="s">
        <v>1366</v>
      </c>
      <c r="C2138" t="s">
        <v>1367</v>
      </c>
      <c r="D2138" s="15">
        <v>1900</v>
      </c>
      <c r="E2138" s="121">
        <v>1</v>
      </c>
      <c r="F2138" t="s">
        <v>439</v>
      </c>
      <c r="G2138" s="121">
        <v>182</v>
      </c>
      <c r="H2138" t="s">
        <v>388</v>
      </c>
      <c r="I2138" t="s">
        <v>488</v>
      </c>
      <c r="J2138" t="s">
        <v>433</v>
      </c>
      <c r="K2138" t="s">
        <v>223</v>
      </c>
      <c r="L2138" s="758">
        <v>2.16</v>
      </c>
      <c r="M2138" t="s">
        <v>780</v>
      </c>
      <c r="N2138" s="681">
        <f t="shared" ca="1" si="141"/>
        <v>0</v>
      </c>
      <c r="O2138" s="681">
        <f t="shared" ca="1" si="141"/>
        <v>0</v>
      </c>
      <c r="P2138" s="681">
        <f t="shared" ca="1" si="141"/>
        <v>0</v>
      </c>
      <c r="Q2138" s="681">
        <f t="shared" ca="1" si="141"/>
        <v>0</v>
      </c>
      <c r="R2138" s="681">
        <f t="shared" ca="1" si="141"/>
        <v>0</v>
      </c>
      <c r="S2138" t="str">
        <f t="shared" si="142"/>
        <v>ASR_Financial_Report_SHP21Final</v>
      </c>
      <c r="T2138" s="960">
        <f t="shared" si="143"/>
        <v>44658</v>
      </c>
      <c r="U2138" t="str">
        <f t="shared" si="144"/>
        <v>Unaudited</v>
      </c>
    </row>
    <row r="2139" spans="1:21" x14ac:dyDescent="0.25">
      <c r="A2139" t="s">
        <v>437</v>
      </c>
      <c r="B2139" t="s">
        <v>1366</v>
      </c>
      <c r="C2139" t="s">
        <v>1367</v>
      </c>
      <c r="D2139" s="15">
        <v>1900</v>
      </c>
      <c r="E2139" s="121">
        <v>1</v>
      </c>
      <c r="F2139" t="s">
        <v>439</v>
      </c>
      <c r="G2139" s="121">
        <v>182</v>
      </c>
      <c r="H2139" t="s">
        <v>388</v>
      </c>
      <c r="I2139" t="s">
        <v>488</v>
      </c>
      <c r="J2139" t="s">
        <v>433</v>
      </c>
      <c r="K2139" t="s">
        <v>223</v>
      </c>
      <c r="L2139" s="758">
        <v>2.17</v>
      </c>
      <c r="M2139" t="s">
        <v>1033</v>
      </c>
      <c r="N2139" s="681">
        <f t="shared" ca="1" si="141"/>
        <v>0</v>
      </c>
      <c r="O2139" s="681">
        <f t="shared" ca="1" si="141"/>
        <v>0</v>
      </c>
      <c r="P2139" s="681">
        <f t="shared" ca="1" si="141"/>
        <v>0</v>
      </c>
      <c r="Q2139" s="681">
        <f t="shared" ca="1" si="141"/>
        <v>0</v>
      </c>
      <c r="R2139" s="681">
        <f t="shared" ca="1" si="141"/>
        <v>0</v>
      </c>
      <c r="S2139" t="str">
        <f t="shared" si="142"/>
        <v>ASR_Financial_Report_SHP21Final</v>
      </c>
      <c r="T2139" s="960">
        <f t="shared" si="143"/>
        <v>44658</v>
      </c>
      <c r="U2139" t="str">
        <f t="shared" si="144"/>
        <v>Unaudited</v>
      </c>
    </row>
    <row r="2140" spans="1:21" x14ac:dyDescent="0.25">
      <c r="A2140" t="s">
        <v>437</v>
      </c>
      <c r="B2140" t="s">
        <v>1366</v>
      </c>
      <c r="C2140" t="s">
        <v>1367</v>
      </c>
      <c r="D2140" s="15">
        <v>1900</v>
      </c>
      <c r="E2140" s="121">
        <v>1</v>
      </c>
      <c r="F2140" t="s">
        <v>439</v>
      </c>
      <c r="G2140" s="121">
        <v>182</v>
      </c>
      <c r="H2140" t="s">
        <v>388</v>
      </c>
      <c r="I2140" t="s">
        <v>488</v>
      </c>
      <c r="J2140" t="s">
        <v>433</v>
      </c>
      <c r="K2140" t="s">
        <v>223</v>
      </c>
      <c r="L2140" s="758">
        <v>2.1800000000000002</v>
      </c>
      <c r="M2140" t="s">
        <v>648</v>
      </c>
      <c r="N2140" s="681">
        <f t="shared" ca="1" si="141"/>
        <v>0</v>
      </c>
      <c r="O2140" s="681">
        <f t="shared" ca="1" si="141"/>
        <v>0</v>
      </c>
      <c r="P2140" s="681">
        <f t="shared" ca="1" si="141"/>
        <v>0</v>
      </c>
      <c r="Q2140" s="681">
        <f t="shared" ca="1" si="141"/>
        <v>0</v>
      </c>
      <c r="R2140" s="681">
        <f t="shared" ca="1" si="141"/>
        <v>0</v>
      </c>
      <c r="S2140" t="str">
        <f t="shared" si="142"/>
        <v>ASR_Financial_Report_SHP21Final</v>
      </c>
      <c r="T2140" s="960">
        <f t="shared" si="143"/>
        <v>44658</v>
      </c>
      <c r="U2140" t="str">
        <f t="shared" si="144"/>
        <v>Unaudited</v>
      </c>
    </row>
    <row r="2141" spans="1:21" x14ac:dyDescent="0.25">
      <c r="A2141" t="s">
        <v>437</v>
      </c>
      <c r="B2141" t="s">
        <v>1366</v>
      </c>
      <c r="C2141" t="s">
        <v>1367</v>
      </c>
      <c r="D2141" s="15">
        <v>1900</v>
      </c>
      <c r="E2141" s="121">
        <v>1</v>
      </c>
      <c r="F2141" t="s">
        <v>439</v>
      </c>
      <c r="G2141" s="121">
        <v>182</v>
      </c>
      <c r="H2141" t="s">
        <v>388</v>
      </c>
      <c r="I2141" t="s">
        <v>488</v>
      </c>
      <c r="J2141" t="s">
        <v>433</v>
      </c>
      <c r="K2141" t="s">
        <v>223</v>
      </c>
      <c r="L2141" s="758">
        <v>2.19</v>
      </c>
      <c r="M2141" t="s">
        <v>218</v>
      </c>
      <c r="N2141" s="681">
        <f t="shared" ca="1" si="141"/>
        <v>0</v>
      </c>
      <c r="O2141" s="681">
        <f t="shared" ca="1" si="141"/>
        <v>0</v>
      </c>
      <c r="P2141" s="681">
        <f t="shared" ca="1" si="141"/>
        <v>0</v>
      </c>
      <c r="Q2141" s="681">
        <f t="shared" ca="1" si="141"/>
        <v>0</v>
      </c>
      <c r="R2141" s="681">
        <f t="shared" ca="1" si="141"/>
        <v>0</v>
      </c>
      <c r="S2141" t="str">
        <f t="shared" si="142"/>
        <v>ASR_Financial_Report_SHP21Final</v>
      </c>
      <c r="T2141" s="960">
        <f t="shared" si="143"/>
        <v>44658</v>
      </c>
      <c r="U2141" t="str">
        <f t="shared" si="144"/>
        <v>Unaudited</v>
      </c>
    </row>
    <row r="2142" spans="1:21" x14ac:dyDescent="0.25">
      <c r="A2142" t="s">
        <v>437</v>
      </c>
      <c r="B2142" t="s">
        <v>1366</v>
      </c>
      <c r="C2142" t="s">
        <v>1367</v>
      </c>
      <c r="D2142" s="15">
        <v>1900</v>
      </c>
      <c r="E2142" s="121">
        <v>1</v>
      </c>
      <c r="F2142" t="s">
        <v>439</v>
      </c>
      <c r="G2142" s="121">
        <v>182</v>
      </c>
      <c r="H2142" t="s">
        <v>388</v>
      </c>
      <c r="I2142" t="s">
        <v>488</v>
      </c>
      <c r="J2142" t="s">
        <v>433</v>
      </c>
      <c r="K2142" t="s">
        <v>223</v>
      </c>
      <c r="L2142" s="758" t="s">
        <v>691</v>
      </c>
      <c r="M2142" t="s">
        <v>230</v>
      </c>
      <c r="N2142" s="681">
        <f t="shared" ca="1" si="141"/>
        <v>0</v>
      </c>
      <c r="O2142" s="681">
        <f t="shared" ca="1" si="141"/>
        <v>0</v>
      </c>
      <c r="P2142" s="681">
        <f t="shared" ca="1" si="141"/>
        <v>0</v>
      </c>
      <c r="Q2142" s="681">
        <f t="shared" ca="1" si="141"/>
        <v>0</v>
      </c>
      <c r="R2142" s="681">
        <f t="shared" ca="1" si="141"/>
        <v>0</v>
      </c>
      <c r="S2142" t="str">
        <f t="shared" si="142"/>
        <v>ASR_Financial_Report_SHP21Final</v>
      </c>
      <c r="T2142" s="960">
        <f t="shared" si="143"/>
        <v>44658</v>
      </c>
      <c r="U2142" t="str">
        <f t="shared" si="144"/>
        <v>Unaudited</v>
      </c>
    </row>
    <row r="2143" spans="1:21" x14ac:dyDescent="0.25">
      <c r="A2143" t="s">
        <v>437</v>
      </c>
      <c r="B2143" t="s">
        <v>1366</v>
      </c>
      <c r="C2143" t="s">
        <v>1367</v>
      </c>
      <c r="D2143" s="15">
        <v>1900</v>
      </c>
      <c r="E2143" s="121">
        <v>1</v>
      </c>
      <c r="F2143" t="s">
        <v>439</v>
      </c>
      <c r="G2143" s="121">
        <v>182</v>
      </c>
      <c r="H2143" t="s">
        <v>388</v>
      </c>
      <c r="I2143" t="s">
        <v>488</v>
      </c>
      <c r="J2143" t="s">
        <v>433</v>
      </c>
      <c r="K2143" t="s">
        <v>223</v>
      </c>
      <c r="L2143" s="758">
        <v>2.21</v>
      </c>
      <c r="M2143" t="s">
        <v>466</v>
      </c>
      <c r="N2143" s="681">
        <f t="shared" ca="1" si="141"/>
        <v>0</v>
      </c>
      <c r="O2143" s="681">
        <f t="shared" ca="1" si="141"/>
        <v>0</v>
      </c>
      <c r="P2143" s="681">
        <f t="shared" ca="1" si="141"/>
        <v>0</v>
      </c>
      <c r="Q2143" s="681">
        <f t="shared" ca="1" si="141"/>
        <v>0</v>
      </c>
      <c r="R2143" s="681">
        <f t="shared" ca="1" si="141"/>
        <v>0</v>
      </c>
      <c r="S2143" t="str">
        <f t="shared" si="142"/>
        <v>ASR_Financial_Report_SHP21Final</v>
      </c>
      <c r="T2143" s="960">
        <f t="shared" si="143"/>
        <v>44658</v>
      </c>
      <c r="U2143" t="str">
        <f t="shared" si="144"/>
        <v>Unaudited</v>
      </c>
    </row>
    <row r="2144" spans="1:21" x14ac:dyDescent="0.25">
      <c r="A2144" t="s">
        <v>437</v>
      </c>
      <c r="B2144" t="s">
        <v>1366</v>
      </c>
      <c r="C2144" t="s">
        <v>1367</v>
      </c>
      <c r="D2144" s="15">
        <v>1900</v>
      </c>
      <c r="E2144" s="121">
        <v>1</v>
      </c>
      <c r="F2144" t="s">
        <v>439</v>
      </c>
      <c r="G2144" s="121">
        <v>182</v>
      </c>
      <c r="H2144" t="s">
        <v>388</v>
      </c>
      <c r="I2144" t="s">
        <v>488</v>
      </c>
      <c r="J2144" t="s">
        <v>433</v>
      </c>
      <c r="K2144" t="s">
        <v>6</v>
      </c>
      <c r="L2144" s="758" t="s">
        <v>70</v>
      </c>
      <c r="M2144" t="s">
        <v>188</v>
      </c>
      <c r="N2144" s="681">
        <f t="shared" ca="1" si="141"/>
        <v>0</v>
      </c>
      <c r="O2144" s="681">
        <f t="shared" ca="1" si="141"/>
        <v>0</v>
      </c>
      <c r="P2144" s="681">
        <f t="shared" ca="1" si="141"/>
        <v>0</v>
      </c>
      <c r="Q2144" s="681">
        <f t="shared" ca="1" si="141"/>
        <v>0</v>
      </c>
      <c r="R2144" s="681">
        <f t="shared" ca="1" si="141"/>
        <v>0</v>
      </c>
      <c r="S2144" t="str">
        <f t="shared" si="142"/>
        <v>ASR_Financial_Report_SHP21Final</v>
      </c>
      <c r="T2144" s="960">
        <f t="shared" si="143"/>
        <v>44658</v>
      </c>
      <c r="U2144" t="str">
        <f t="shared" si="144"/>
        <v>Unaudited</v>
      </c>
    </row>
    <row r="2145" spans="1:21" x14ac:dyDescent="0.25">
      <c r="A2145" t="s">
        <v>437</v>
      </c>
      <c r="B2145" t="s">
        <v>1366</v>
      </c>
      <c r="C2145" t="s">
        <v>1367</v>
      </c>
      <c r="D2145" s="15">
        <v>1900</v>
      </c>
      <c r="E2145" s="121">
        <v>1</v>
      </c>
      <c r="F2145" t="s">
        <v>439</v>
      </c>
      <c r="G2145" s="121">
        <v>182</v>
      </c>
      <c r="H2145" t="s">
        <v>388</v>
      </c>
      <c r="I2145" t="s">
        <v>488</v>
      </c>
      <c r="J2145" t="s">
        <v>433</v>
      </c>
      <c r="K2145" t="s">
        <v>6</v>
      </c>
      <c r="L2145" s="758" t="s">
        <v>71</v>
      </c>
      <c r="M2145" t="s">
        <v>231</v>
      </c>
      <c r="N2145" s="681">
        <f t="shared" ca="1" si="141"/>
        <v>0</v>
      </c>
      <c r="O2145" s="681">
        <f t="shared" ca="1" si="141"/>
        <v>0</v>
      </c>
      <c r="P2145" s="681">
        <f t="shared" ca="1" si="141"/>
        <v>0</v>
      </c>
      <c r="Q2145" s="681">
        <f t="shared" ca="1" si="141"/>
        <v>0</v>
      </c>
      <c r="R2145" s="681">
        <f t="shared" ca="1" si="141"/>
        <v>0</v>
      </c>
      <c r="S2145" t="str">
        <f t="shared" si="142"/>
        <v>ASR_Financial_Report_SHP21Final</v>
      </c>
      <c r="T2145" s="960">
        <f t="shared" si="143"/>
        <v>44658</v>
      </c>
      <c r="U2145" t="str">
        <f t="shared" si="144"/>
        <v>Unaudited</v>
      </c>
    </row>
    <row r="2146" spans="1:21" x14ac:dyDescent="0.25">
      <c r="A2146" t="s">
        <v>437</v>
      </c>
      <c r="B2146" t="s">
        <v>1366</v>
      </c>
      <c r="C2146" t="s">
        <v>1367</v>
      </c>
      <c r="D2146" s="15">
        <v>1900</v>
      </c>
      <c r="E2146" s="121">
        <v>1</v>
      </c>
      <c r="F2146" t="s">
        <v>439</v>
      </c>
      <c r="G2146" s="121">
        <v>182</v>
      </c>
      <c r="H2146" t="s">
        <v>388</v>
      </c>
      <c r="I2146" t="s">
        <v>488</v>
      </c>
      <c r="J2146" t="s">
        <v>433</v>
      </c>
      <c r="K2146" t="s">
        <v>6</v>
      </c>
      <c r="L2146" s="758" t="s">
        <v>72</v>
      </c>
      <c r="M2146" t="s">
        <v>164</v>
      </c>
      <c r="N2146" s="681">
        <f t="shared" ca="1" si="141"/>
        <v>0</v>
      </c>
      <c r="O2146" s="681">
        <f t="shared" ca="1" si="141"/>
        <v>0</v>
      </c>
      <c r="P2146" s="681">
        <f t="shared" ca="1" si="141"/>
        <v>0</v>
      </c>
      <c r="Q2146" s="681">
        <f t="shared" ca="1" si="141"/>
        <v>0</v>
      </c>
      <c r="R2146" s="681">
        <f t="shared" ca="1" si="141"/>
        <v>0</v>
      </c>
      <c r="S2146" t="str">
        <f t="shared" si="142"/>
        <v>ASR_Financial_Report_SHP21Final</v>
      </c>
      <c r="T2146" s="960">
        <f t="shared" si="143"/>
        <v>44658</v>
      </c>
      <c r="U2146" t="str">
        <f t="shared" si="144"/>
        <v>Unaudited</v>
      </c>
    </row>
    <row r="2147" spans="1:21" x14ac:dyDescent="0.25">
      <c r="A2147" t="s">
        <v>437</v>
      </c>
      <c r="B2147" t="s">
        <v>1366</v>
      </c>
      <c r="C2147" t="s">
        <v>1367</v>
      </c>
      <c r="D2147" s="15">
        <v>1900</v>
      </c>
      <c r="E2147" s="121">
        <v>1</v>
      </c>
      <c r="F2147" t="s">
        <v>439</v>
      </c>
      <c r="G2147" s="121">
        <v>182</v>
      </c>
      <c r="H2147" t="s">
        <v>388</v>
      </c>
      <c r="I2147" t="s">
        <v>488</v>
      </c>
      <c r="J2147" t="s">
        <v>433</v>
      </c>
      <c r="K2147" t="s">
        <v>6</v>
      </c>
      <c r="L2147" s="758">
        <v>3.4</v>
      </c>
      <c r="M2147" t="s">
        <v>461</v>
      </c>
      <c r="N2147" s="681">
        <f t="shared" ca="1" si="141"/>
        <v>0</v>
      </c>
      <c r="O2147" s="681">
        <f t="shared" ca="1" si="141"/>
        <v>0</v>
      </c>
      <c r="P2147" s="681">
        <f t="shared" ca="1" si="141"/>
        <v>0</v>
      </c>
      <c r="Q2147" s="681">
        <f t="shared" ca="1" si="141"/>
        <v>0</v>
      </c>
      <c r="R2147" s="681">
        <f t="shared" ca="1" si="141"/>
        <v>0</v>
      </c>
      <c r="S2147" t="str">
        <f t="shared" si="142"/>
        <v>ASR_Financial_Report_SHP21Final</v>
      </c>
      <c r="T2147" s="960">
        <f t="shared" si="143"/>
        <v>44658</v>
      </c>
      <c r="U2147" t="str">
        <f t="shared" si="144"/>
        <v>Unaudited</v>
      </c>
    </row>
    <row r="2148" spans="1:21" x14ac:dyDescent="0.25">
      <c r="A2148" t="s">
        <v>437</v>
      </c>
      <c r="B2148" t="s">
        <v>1366</v>
      </c>
      <c r="C2148" t="s">
        <v>1367</v>
      </c>
      <c r="D2148" s="15">
        <v>1900</v>
      </c>
      <c r="E2148" s="121">
        <v>1</v>
      </c>
      <c r="F2148" t="s">
        <v>439</v>
      </c>
      <c r="G2148" s="121">
        <v>182</v>
      </c>
      <c r="H2148" t="s">
        <v>388</v>
      </c>
      <c r="I2148" t="s">
        <v>488</v>
      </c>
      <c r="J2148" t="s">
        <v>433</v>
      </c>
      <c r="K2148" t="s">
        <v>434</v>
      </c>
      <c r="L2148" s="758">
        <v>4.5</v>
      </c>
      <c r="M2148" t="s">
        <v>32</v>
      </c>
      <c r="N2148" s="681">
        <f t="shared" ca="1" si="141"/>
        <v>0</v>
      </c>
      <c r="O2148" s="681">
        <f t="shared" ca="1" si="141"/>
        <v>0</v>
      </c>
      <c r="P2148" s="681">
        <f t="shared" ca="1" si="141"/>
        <v>0</v>
      </c>
      <c r="Q2148" s="681">
        <f t="shared" ca="1" si="141"/>
        <v>0</v>
      </c>
      <c r="R2148" s="681">
        <f t="shared" ca="1" si="141"/>
        <v>0</v>
      </c>
      <c r="S2148" t="str">
        <f t="shared" si="142"/>
        <v>ASR_Financial_Report_SHP21Final</v>
      </c>
      <c r="T2148" s="960">
        <f t="shared" si="143"/>
        <v>44658</v>
      </c>
      <c r="U2148" t="str">
        <f t="shared" si="144"/>
        <v>Unaudited</v>
      </c>
    </row>
    <row r="2149" spans="1:21" x14ac:dyDescent="0.25">
      <c r="A2149" t="s">
        <v>437</v>
      </c>
      <c r="B2149" t="s">
        <v>1366</v>
      </c>
      <c r="C2149" t="s">
        <v>1367</v>
      </c>
      <c r="D2149" s="15">
        <v>1900</v>
      </c>
      <c r="E2149" s="121">
        <v>1</v>
      </c>
      <c r="F2149" t="s">
        <v>439</v>
      </c>
      <c r="G2149" s="121">
        <v>182</v>
      </c>
      <c r="H2149" t="s">
        <v>388</v>
      </c>
      <c r="I2149" t="s">
        <v>488</v>
      </c>
      <c r="J2149" t="s">
        <v>433</v>
      </c>
      <c r="K2149" t="s">
        <v>434</v>
      </c>
      <c r="L2149" s="758" t="s">
        <v>925</v>
      </c>
      <c r="M2149" t="s">
        <v>916</v>
      </c>
      <c r="N2149" s="681">
        <f t="shared" ca="1" si="141"/>
        <v>0</v>
      </c>
      <c r="O2149" s="681">
        <f t="shared" ca="1" si="141"/>
        <v>0</v>
      </c>
      <c r="P2149" s="681">
        <f t="shared" ca="1" si="141"/>
        <v>0</v>
      </c>
      <c r="Q2149" s="681">
        <f t="shared" ca="1" si="141"/>
        <v>0</v>
      </c>
      <c r="R2149" s="681">
        <f t="shared" ca="1" si="141"/>
        <v>0</v>
      </c>
      <c r="S2149" t="str">
        <f t="shared" si="142"/>
        <v>ASR_Financial_Report_SHP21Final</v>
      </c>
      <c r="T2149" s="960">
        <f t="shared" si="143"/>
        <v>44658</v>
      </c>
      <c r="U2149" t="str">
        <f t="shared" si="144"/>
        <v>Unaudited</v>
      </c>
    </row>
    <row r="2150" spans="1:21" x14ac:dyDescent="0.25">
      <c r="A2150" t="s">
        <v>437</v>
      </c>
      <c r="B2150" t="s">
        <v>1366</v>
      </c>
      <c r="C2150" t="s">
        <v>1367</v>
      </c>
      <c r="D2150" s="15">
        <v>1900</v>
      </c>
      <c r="E2150" s="121">
        <v>1</v>
      </c>
      <c r="F2150" t="s">
        <v>439</v>
      </c>
      <c r="G2150" s="121">
        <v>182</v>
      </c>
      <c r="H2150" t="s">
        <v>388</v>
      </c>
      <c r="I2150" t="s">
        <v>488</v>
      </c>
      <c r="J2150" t="s">
        <v>433</v>
      </c>
      <c r="K2150" t="s">
        <v>434</v>
      </c>
      <c r="L2150" s="758" t="s">
        <v>193</v>
      </c>
      <c r="M2150" t="s">
        <v>40</v>
      </c>
      <c r="N2150" s="681">
        <f t="shared" ca="1" si="141"/>
        <v>0</v>
      </c>
      <c r="O2150" s="681">
        <f t="shared" ca="1" si="141"/>
        <v>0</v>
      </c>
      <c r="P2150" s="681">
        <f t="shared" ca="1" si="141"/>
        <v>0</v>
      </c>
      <c r="Q2150" s="681">
        <f t="shared" ca="1" si="141"/>
        <v>0</v>
      </c>
      <c r="R2150" s="681">
        <f t="shared" ca="1" si="141"/>
        <v>0</v>
      </c>
      <c r="S2150" t="str">
        <f t="shared" si="142"/>
        <v>ASR_Financial_Report_SHP21Final</v>
      </c>
      <c r="T2150" s="960">
        <f t="shared" si="143"/>
        <v>44658</v>
      </c>
      <c r="U2150" t="str">
        <f t="shared" si="144"/>
        <v>Unaudited</v>
      </c>
    </row>
    <row r="2151" spans="1:21" x14ac:dyDescent="0.25">
      <c r="A2151" t="s">
        <v>437</v>
      </c>
      <c r="B2151" t="s">
        <v>1366</v>
      </c>
      <c r="C2151" t="s">
        <v>1367</v>
      </c>
      <c r="D2151" s="15">
        <v>1900</v>
      </c>
      <c r="E2151" s="121">
        <v>1</v>
      </c>
      <c r="F2151" t="s">
        <v>439</v>
      </c>
      <c r="G2151" s="121">
        <v>182</v>
      </c>
      <c r="H2151" t="s">
        <v>388</v>
      </c>
      <c r="I2151" t="s">
        <v>488</v>
      </c>
      <c r="J2151" t="s">
        <v>433</v>
      </c>
      <c r="K2151" t="s">
        <v>434</v>
      </c>
      <c r="L2151" s="758" t="s">
        <v>192</v>
      </c>
      <c r="M2151" t="s">
        <v>329</v>
      </c>
      <c r="N2151" s="681">
        <f t="shared" ca="1" si="141"/>
        <v>0</v>
      </c>
      <c r="O2151" s="681">
        <f t="shared" ca="1" si="141"/>
        <v>0</v>
      </c>
      <c r="P2151" s="681">
        <f t="shared" ca="1" si="141"/>
        <v>0</v>
      </c>
      <c r="Q2151" s="681">
        <f t="shared" ca="1" si="141"/>
        <v>0</v>
      </c>
      <c r="R2151" s="681">
        <f t="shared" ca="1" si="141"/>
        <v>0</v>
      </c>
      <c r="S2151" t="str">
        <f t="shared" si="142"/>
        <v>ASR_Financial_Report_SHP21Final</v>
      </c>
      <c r="T2151" s="960">
        <f t="shared" si="143"/>
        <v>44658</v>
      </c>
      <c r="U2151" t="str">
        <f t="shared" si="144"/>
        <v>Unaudited</v>
      </c>
    </row>
    <row r="2152" spans="1:21" x14ac:dyDescent="0.25">
      <c r="A2152" t="s">
        <v>437</v>
      </c>
      <c r="B2152" t="s">
        <v>1366</v>
      </c>
      <c r="C2152" t="s">
        <v>1367</v>
      </c>
      <c r="D2152" s="15">
        <v>1900</v>
      </c>
      <c r="E2152" s="121">
        <v>1</v>
      </c>
      <c r="F2152" t="s">
        <v>439</v>
      </c>
      <c r="G2152" s="121">
        <v>182</v>
      </c>
      <c r="H2152" t="s">
        <v>388</v>
      </c>
      <c r="I2152" t="s">
        <v>488</v>
      </c>
      <c r="J2152" t="s">
        <v>450</v>
      </c>
      <c r="K2152" t="s">
        <v>435</v>
      </c>
      <c r="L2152" s="758" t="s">
        <v>79</v>
      </c>
      <c r="M2152" t="s">
        <v>27</v>
      </c>
      <c r="N2152" s="681">
        <f t="shared" ca="1" si="141"/>
        <v>0</v>
      </c>
      <c r="O2152" s="681">
        <f t="shared" ca="1" si="141"/>
        <v>0</v>
      </c>
      <c r="P2152" s="681">
        <f t="shared" ca="1" si="141"/>
        <v>0</v>
      </c>
      <c r="Q2152" s="681">
        <f t="shared" ca="1" si="141"/>
        <v>0</v>
      </c>
      <c r="R2152" s="681">
        <f t="shared" ca="1" si="141"/>
        <v>0</v>
      </c>
      <c r="S2152" t="str">
        <f t="shared" si="142"/>
        <v>ASR_Financial_Report_SHP21Final</v>
      </c>
      <c r="T2152" s="960">
        <f t="shared" si="143"/>
        <v>44658</v>
      </c>
      <c r="U2152" t="str">
        <f t="shared" si="144"/>
        <v>Unaudited</v>
      </c>
    </row>
    <row r="2153" spans="1:21" x14ac:dyDescent="0.25">
      <c r="A2153" t="s">
        <v>437</v>
      </c>
      <c r="B2153" t="s">
        <v>1366</v>
      </c>
      <c r="C2153" t="s">
        <v>1367</v>
      </c>
      <c r="D2153" s="15">
        <v>1900</v>
      </c>
      <c r="E2153" s="121">
        <v>1</v>
      </c>
      <c r="F2153" t="s">
        <v>439</v>
      </c>
      <c r="G2153" s="121">
        <v>182</v>
      </c>
      <c r="H2153" t="s">
        <v>388</v>
      </c>
      <c r="I2153" t="s">
        <v>488</v>
      </c>
      <c r="J2153" t="s">
        <v>450</v>
      </c>
      <c r="K2153" t="s">
        <v>435</v>
      </c>
      <c r="L2153" s="758" t="s">
        <v>80</v>
      </c>
      <c r="M2153" t="s">
        <v>97</v>
      </c>
      <c r="N2153" s="681">
        <f t="shared" ca="1" si="141"/>
        <v>0</v>
      </c>
      <c r="O2153" s="681">
        <f t="shared" ca="1" si="141"/>
        <v>0</v>
      </c>
      <c r="P2153" s="681">
        <f t="shared" ca="1" si="141"/>
        <v>0</v>
      </c>
      <c r="Q2153" s="681">
        <f t="shared" ca="1" si="141"/>
        <v>0</v>
      </c>
      <c r="R2153" s="681">
        <f t="shared" ca="1" si="141"/>
        <v>0</v>
      </c>
      <c r="S2153" t="str">
        <f t="shared" si="142"/>
        <v>ASR_Financial_Report_SHP21Final</v>
      </c>
      <c r="T2153" s="960">
        <f t="shared" si="143"/>
        <v>44658</v>
      </c>
      <c r="U2153" t="str">
        <f t="shared" si="144"/>
        <v>Unaudited</v>
      </c>
    </row>
    <row r="2154" spans="1:21" x14ac:dyDescent="0.25">
      <c r="A2154" t="s">
        <v>437</v>
      </c>
      <c r="B2154" t="s">
        <v>1366</v>
      </c>
      <c r="C2154" t="s">
        <v>1367</v>
      </c>
      <c r="D2154" s="15">
        <v>1900</v>
      </c>
      <c r="E2154" s="121">
        <v>1</v>
      </c>
      <c r="F2154" t="s">
        <v>439</v>
      </c>
      <c r="G2154" s="121">
        <v>182</v>
      </c>
      <c r="H2154" t="s">
        <v>388</v>
      </c>
      <c r="I2154" t="s">
        <v>488</v>
      </c>
      <c r="J2154" t="s">
        <v>450</v>
      </c>
      <c r="K2154" t="s">
        <v>435</v>
      </c>
      <c r="L2154" s="758" t="s">
        <v>81</v>
      </c>
      <c r="M2154" t="s">
        <v>98</v>
      </c>
      <c r="N2154" s="681">
        <f t="shared" ca="1" si="141"/>
        <v>0</v>
      </c>
      <c r="O2154" s="681">
        <f t="shared" ca="1" si="141"/>
        <v>0</v>
      </c>
      <c r="P2154" s="681">
        <f t="shared" ca="1" si="141"/>
        <v>0</v>
      </c>
      <c r="Q2154" s="681">
        <f t="shared" ca="1" si="141"/>
        <v>0</v>
      </c>
      <c r="R2154" s="681">
        <f t="shared" ca="1" si="141"/>
        <v>0</v>
      </c>
      <c r="S2154" t="str">
        <f t="shared" si="142"/>
        <v>ASR_Financial_Report_SHP21Final</v>
      </c>
      <c r="T2154" s="960">
        <f t="shared" si="143"/>
        <v>44658</v>
      </c>
      <c r="U2154" t="str">
        <f t="shared" si="144"/>
        <v>Unaudited</v>
      </c>
    </row>
    <row r="2155" spans="1:21" x14ac:dyDescent="0.25">
      <c r="A2155" t="s">
        <v>437</v>
      </c>
      <c r="B2155" t="s">
        <v>1366</v>
      </c>
      <c r="C2155" t="s">
        <v>1367</v>
      </c>
      <c r="D2155" s="15">
        <v>1900</v>
      </c>
      <c r="E2155" s="121">
        <v>1</v>
      </c>
      <c r="F2155" t="s">
        <v>439</v>
      </c>
      <c r="G2155" s="121">
        <v>182</v>
      </c>
      <c r="H2155" t="s">
        <v>388</v>
      </c>
      <c r="I2155" t="s">
        <v>488</v>
      </c>
      <c r="J2155" t="s">
        <v>450</v>
      </c>
      <c r="K2155" t="s">
        <v>435</v>
      </c>
      <c r="L2155" s="758" t="s">
        <v>82</v>
      </c>
      <c r="M2155" t="s">
        <v>99</v>
      </c>
      <c r="N2155" s="681">
        <f t="shared" ca="1" si="141"/>
        <v>0</v>
      </c>
      <c r="O2155" s="681">
        <f t="shared" ca="1" si="141"/>
        <v>0</v>
      </c>
      <c r="P2155" s="681">
        <f t="shared" ca="1" si="141"/>
        <v>0</v>
      </c>
      <c r="Q2155" s="681">
        <f t="shared" ca="1" si="141"/>
        <v>0</v>
      </c>
      <c r="R2155" s="681">
        <f t="shared" ca="1" si="141"/>
        <v>0</v>
      </c>
      <c r="S2155" t="str">
        <f t="shared" si="142"/>
        <v>ASR_Financial_Report_SHP21Final</v>
      </c>
      <c r="T2155" s="960">
        <f t="shared" si="143"/>
        <v>44658</v>
      </c>
      <c r="U2155" t="str">
        <f t="shared" si="144"/>
        <v>Unaudited</v>
      </c>
    </row>
    <row r="2156" spans="1:21" x14ac:dyDescent="0.25">
      <c r="A2156" t="s">
        <v>437</v>
      </c>
      <c r="B2156" t="s">
        <v>1366</v>
      </c>
      <c r="C2156" t="s">
        <v>1367</v>
      </c>
      <c r="D2156" s="15">
        <v>1900</v>
      </c>
      <c r="E2156" s="121">
        <v>1</v>
      </c>
      <c r="F2156" t="s">
        <v>439</v>
      </c>
      <c r="G2156" s="121">
        <v>182</v>
      </c>
      <c r="H2156" t="s">
        <v>388</v>
      </c>
      <c r="I2156" t="s">
        <v>488</v>
      </c>
      <c r="J2156" t="s">
        <v>450</v>
      </c>
      <c r="K2156" t="s">
        <v>435</v>
      </c>
      <c r="L2156" s="758" t="s">
        <v>216</v>
      </c>
      <c r="M2156" t="s">
        <v>100</v>
      </c>
      <c r="N2156" s="681">
        <f t="shared" ca="1" si="141"/>
        <v>0</v>
      </c>
      <c r="O2156" s="681">
        <f t="shared" ca="1" si="141"/>
        <v>0</v>
      </c>
      <c r="P2156" s="681">
        <f t="shared" ca="1" si="141"/>
        <v>0</v>
      </c>
      <c r="Q2156" s="681">
        <f t="shared" ca="1" si="141"/>
        <v>0</v>
      </c>
      <c r="R2156" s="681">
        <f t="shared" ca="1" si="141"/>
        <v>0</v>
      </c>
      <c r="S2156" t="str">
        <f t="shared" si="142"/>
        <v>ASR_Financial_Report_SHP21Final</v>
      </c>
      <c r="T2156" s="960">
        <f t="shared" si="143"/>
        <v>44658</v>
      </c>
      <c r="U2156" t="str">
        <f t="shared" si="144"/>
        <v>Unaudited</v>
      </c>
    </row>
    <row r="2157" spans="1:21" x14ac:dyDescent="0.25">
      <c r="A2157" t="s">
        <v>437</v>
      </c>
      <c r="B2157" t="s">
        <v>1366</v>
      </c>
      <c r="C2157" t="s">
        <v>1367</v>
      </c>
      <c r="D2157" s="15">
        <v>1900</v>
      </c>
      <c r="E2157" s="121">
        <v>1</v>
      </c>
      <c r="F2157" t="s">
        <v>439</v>
      </c>
      <c r="G2157" s="121">
        <v>182</v>
      </c>
      <c r="H2157" t="s">
        <v>388</v>
      </c>
      <c r="I2157" t="s">
        <v>488</v>
      </c>
      <c r="J2157" t="s">
        <v>450</v>
      </c>
      <c r="K2157" t="s">
        <v>435</v>
      </c>
      <c r="L2157" s="758" t="s">
        <v>215</v>
      </c>
      <c r="M2157" t="s">
        <v>28</v>
      </c>
      <c r="N2157" s="681">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681">
        <f t="shared" ca="1" si="145"/>
        <v>0</v>
      </c>
      <c r="P2157" s="681">
        <f t="shared" ca="1" si="145"/>
        <v>0</v>
      </c>
      <c r="Q2157" s="681">
        <f t="shared" ca="1" si="145"/>
        <v>0</v>
      </c>
      <c r="R2157" s="681">
        <f t="shared" ca="1" si="145"/>
        <v>0</v>
      </c>
      <c r="S2157" t="str">
        <f t="shared" si="142"/>
        <v>ASR_Financial_Report_SHP21Final</v>
      </c>
      <c r="T2157" s="960">
        <f t="shared" si="143"/>
        <v>44658</v>
      </c>
      <c r="U2157" t="str">
        <f t="shared" si="144"/>
        <v>Unaudited</v>
      </c>
    </row>
    <row r="2158" spans="1:21" x14ac:dyDescent="0.25">
      <c r="A2158" t="s">
        <v>437</v>
      </c>
      <c r="B2158" t="s">
        <v>1366</v>
      </c>
      <c r="C2158" t="s">
        <v>1367</v>
      </c>
      <c r="D2158" s="15">
        <v>1900</v>
      </c>
      <c r="E2158" s="121">
        <v>1</v>
      </c>
      <c r="F2158" t="s">
        <v>439</v>
      </c>
      <c r="G2158" s="121">
        <v>182</v>
      </c>
      <c r="H2158" t="s">
        <v>388</v>
      </c>
      <c r="I2158" t="s">
        <v>488</v>
      </c>
      <c r="J2158" t="s">
        <v>436</v>
      </c>
      <c r="K2158" t="s">
        <v>436</v>
      </c>
      <c r="L2158" s="758" t="s">
        <v>84</v>
      </c>
      <c r="M2158" t="s">
        <v>327</v>
      </c>
      <c r="N2158" s="681">
        <f t="shared" ca="1" si="145"/>
        <v>0</v>
      </c>
      <c r="O2158" s="681">
        <f t="shared" ca="1" si="145"/>
        <v>0</v>
      </c>
      <c r="P2158" s="681">
        <f t="shared" ca="1" si="145"/>
        <v>0</v>
      </c>
      <c r="Q2158" s="681">
        <f t="shared" ca="1" si="145"/>
        <v>0</v>
      </c>
      <c r="R2158" s="681">
        <f t="shared" ca="1" si="145"/>
        <v>0</v>
      </c>
      <c r="S2158" t="str">
        <f t="shared" si="142"/>
        <v>ASR_Financial_Report_SHP21Final</v>
      </c>
      <c r="T2158" s="960">
        <f t="shared" si="143"/>
        <v>44658</v>
      </c>
      <c r="U2158" t="str">
        <f t="shared" si="144"/>
        <v>Unaudited</v>
      </c>
    </row>
    <row r="2159" spans="1:21" x14ac:dyDescent="0.25">
      <c r="A2159" t="s">
        <v>437</v>
      </c>
      <c r="B2159" t="s">
        <v>1366</v>
      </c>
      <c r="C2159" t="s">
        <v>1367</v>
      </c>
      <c r="D2159" s="15">
        <v>1900</v>
      </c>
      <c r="E2159" s="121">
        <v>1</v>
      </c>
      <c r="F2159" t="s">
        <v>439</v>
      </c>
      <c r="G2159" s="121">
        <v>182</v>
      </c>
      <c r="H2159" t="s">
        <v>388</v>
      </c>
      <c r="I2159" t="s">
        <v>488</v>
      </c>
      <c r="J2159" t="s">
        <v>436</v>
      </c>
      <c r="K2159" t="s">
        <v>436</v>
      </c>
      <c r="L2159" s="758" t="s">
        <v>85</v>
      </c>
      <c r="M2159" t="s">
        <v>325</v>
      </c>
      <c r="N2159" s="681">
        <f t="shared" ca="1" si="145"/>
        <v>0</v>
      </c>
      <c r="O2159" s="681">
        <f t="shared" ca="1" si="145"/>
        <v>0</v>
      </c>
      <c r="P2159" s="681">
        <f t="shared" ca="1" si="145"/>
        <v>0</v>
      </c>
      <c r="Q2159" s="681">
        <f t="shared" ca="1" si="145"/>
        <v>0</v>
      </c>
      <c r="R2159" s="681">
        <f t="shared" ca="1" si="145"/>
        <v>0</v>
      </c>
      <c r="S2159" t="str">
        <f t="shared" si="142"/>
        <v>ASR_Financial_Report_SHP21Final</v>
      </c>
      <c r="T2159" s="960">
        <f t="shared" si="143"/>
        <v>44658</v>
      </c>
      <c r="U2159" t="str">
        <f t="shared" si="144"/>
        <v>Unaudited</v>
      </c>
    </row>
    <row r="2160" spans="1:21" x14ac:dyDescent="0.25">
      <c r="A2160" t="s">
        <v>437</v>
      </c>
      <c r="B2160" t="s">
        <v>1366</v>
      </c>
      <c r="C2160" t="s">
        <v>1367</v>
      </c>
      <c r="D2160" s="15">
        <v>1900</v>
      </c>
      <c r="E2160" s="121">
        <v>1</v>
      </c>
      <c r="F2160" t="s">
        <v>439</v>
      </c>
      <c r="G2160" s="121">
        <v>182</v>
      </c>
      <c r="H2160" t="s">
        <v>388</v>
      </c>
      <c r="I2160" t="s">
        <v>488</v>
      </c>
      <c r="J2160" t="s">
        <v>436</v>
      </c>
      <c r="K2160" t="s">
        <v>436</v>
      </c>
      <c r="L2160" s="758" t="s">
        <v>86</v>
      </c>
      <c r="M2160" t="s">
        <v>494</v>
      </c>
      <c r="N2160" s="681">
        <f t="shared" ca="1" si="145"/>
        <v>0</v>
      </c>
      <c r="O2160" s="681">
        <f t="shared" ca="1" si="145"/>
        <v>0</v>
      </c>
      <c r="P2160" s="681">
        <f t="shared" ca="1" si="145"/>
        <v>0</v>
      </c>
      <c r="Q2160" s="681">
        <f t="shared" ca="1" si="145"/>
        <v>0</v>
      </c>
      <c r="R2160" s="681">
        <f t="shared" ca="1" si="145"/>
        <v>0</v>
      </c>
      <c r="S2160" t="str">
        <f t="shared" si="142"/>
        <v>ASR_Financial_Report_SHP21Final</v>
      </c>
      <c r="T2160" s="960">
        <f t="shared" si="143"/>
        <v>44658</v>
      </c>
      <c r="U2160" t="str">
        <f t="shared" si="144"/>
        <v>Unaudited</v>
      </c>
    </row>
    <row r="2161" spans="1:21" x14ac:dyDescent="0.25">
      <c r="A2161" t="s">
        <v>437</v>
      </c>
      <c r="B2161" t="s">
        <v>1366</v>
      </c>
      <c r="C2161" t="s">
        <v>1367</v>
      </c>
      <c r="D2161" s="15">
        <v>1900</v>
      </c>
      <c r="E2161" s="121">
        <v>1</v>
      </c>
      <c r="F2161" t="s">
        <v>439</v>
      </c>
      <c r="G2161" s="121">
        <v>182</v>
      </c>
      <c r="H2161" t="s">
        <v>388</v>
      </c>
      <c r="I2161" t="s">
        <v>488</v>
      </c>
      <c r="J2161" t="s">
        <v>436</v>
      </c>
      <c r="K2161" t="s">
        <v>436</v>
      </c>
      <c r="L2161" s="758" t="s">
        <v>87</v>
      </c>
      <c r="M2161" t="s">
        <v>495</v>
      </c>
      <c r="N2161" s="681">
        <f t="shared" ca="1" si="145"/>
        <v>0</v>
      </c>
      <c r="O2161" s="681">
        <f t="shared" ca="1" si="145"/>
        <v>0</v>
      </c>
      <c r="P2161" s="681">
        <f t="shared" ca="1" si="145"/>
        <v>0</v>
      </c>
      <c r="Q2161" s="681">
        <f t="shared" ca="1" si="145"/>
        <v>0</v>
      </c>
      <c r="R2161" s="681">
        <f t="shared" ca="1" si="145"/>
        <v>0</v>
      </c>
      <c r="S2161" t="str">
        <f t="shared" si="142"/>
        <v>ASR_Financial_Report_SHP21Final</v>
      </c>
      <c r="T2161" s="960">
        <f t="shared" si="143"/>
        <v>44658</v>
      </c>
      <c r="U2161" t="str">
        <f t="shared" si="144"/>
        <v>Unaudited</v>
      </c>
    </row>
    <row r="2162" spans="1:21" x14ac:dyDescent="0.25">
      <c r="A2162" t="s">
        <v>437</v>
      </c>
      <c r="B2162" t="s">
        <v>1366</v>
      </c>
      <c r="C2162" t="s">
        <v>1367</v>
      </c>
      <c r="D2162" s="15">
        <v>1900</v>
      </c>
      <c r="E2162" s="121">
        <v>1</v>
      </c>
      <c r="F2162" t="s">
        <v>439</v>
      </c>
      <c r="G2162" s="121">
        <v>182</v>
      </c>
      <c r="H2162" t="s">
        <v>388</v>
      </c>
      <c r="I2162" t="s">
        <v>488</v>
      </c>
      <c r="J2162" t="s">
        <v>436</v>
      </c>
      <c r="K2162" t="s">
        <v>436</v>
      </c>
      <c r="L2162" s="758" t="s">
        <v>213</v>
      </c>
      <c r="M2162" t="s">
        <v>496</v>
      </c>
      <c r="N2162" s="681">
        <f t="shared" ca="1" si="145"/>
        <v>0</v>
      </c>
      <c r="O2162" s="681">
        <f t="shared" ca="1" si="145"/>
        <v>0</v>
      </c>
      <c r="P2162" s="681">
        <f t="shared" ca="1" si="145"/>
        <v>0</v>
      </c>
      <c r="Q2162" s="681">
        <f t="shared" ca="1" si="145"/>
        <v>0</v>
      </c>
      <c r="R2162" s="681">
        <f t="shared" ca="1" si="145"/>
        <v>0</v>
      </c>
      <c r="S2162" t="str">
        <f t="shared" si="142"/>
        <v>ASR_Financial_Report_SHP21Final</v>
      </c>
      <c r="T2162" s="960">
        <f t="shared" si="143"/>
        <v>44658</v>
      </c>
      <c r="U2162" t="str">
        <f t="shared" si="144"/>
        <v>Unaudited</v>
      </c>
    </row>
    <row r="2163" spans="1:21" x14ac:dyDescent="0.25">
      <c r="A2163" t="s">
        <v>437</v>
      </c>
      <c r="B2163" t="s">
        <v>1366</v>
      </c>
      <c r="C2163" t="s">
        <v>1367</v>
      </c>
      <c r="D2163" s="15">
        <v>1900</v>
      </c>
      <c r="E2163" s="121">
        <v>1</v>
      </c>
      <c r="F2163" t="s">
        <v>439</v>
      </c>
      <c r="G2163" s="121">
        <v>182</v>
      </c>
      <c r="H2163" t="s">
        <v>388</v>
      </c>
      <c r="I2163" t="s">
        <v>489</v>
      </c>
      <c r="J2163" t="s">
        <v>26</v>
      </c>
      <c r="K2163" t="s">
        <v>26</v>
      </c>
      <c r="L2163" s="758" t="s">
        <v>204</v>
      </c>
      <c r="M2163" t="s">
        <v>26</v>
      </c>
      <c r="N2163" s="681">
        <f t="shared" ca="1" si="145"/>
        <v>0</v>
      </c>
      <c r="O2163" s="681">
        <f t="shared" ca="1" si="145"/>
        <v>0</v>
      </c>
      <c r="P2163" s="681">
        <f t="shared" ca="1" si="145"/>
        <v>0</v>
      </c>
      <c r="Q2163" s="681">
        <f t="shared" ca="1" si="145"/>
        <v>0</v>
      </c>
      <c r="R2163" s="681">
        <f t="shared" ca="1" si="145"/>
        <v>0</v>
      </c>
      <c r="S2163" t="str">
        <f t="shared" si="142"/>
        <v>ASR_Financial_Report_SHP21Final</v>
      </c>
      <c r="T2163" s="960">
        <f t="shared" si="143"/>
        <v>44658</v>
      </c>
      <c r="U2163" t="str">
        <f t="shared" si="144"/>
        <v>Unaudited</v>
      </c>
    </row>
    <row r="2164" spans="1:21" x14ac:dyDescent="0.25">
      <c r="A2164" t="s">
        <v>437</v>
      </c>
      <c r="B2164" t="s">
        <v>1366</v>
      </c>
      <c r="C2164" t="s">
        <v>1367</v>
      </c>
      <c r="D2164" s="15">
        <v>1900</v>
      </c>
      <c r="E2164" s="121">
        <v>1</v>
      </c>
      <c r="F2164" t="s">
        <v>440</v>
      </c>
      <c r="G2164" s="121">
        <v>274</v>
      </c>
      <c r="H2164" t="s">
        <v>388</v>
      </c>
      <c r="I2164" t="s">
        <v>432</v>
      </c>
      <c r="J2164" t="s">
        <v>432</v>
      </c>
      <c r="K2164" t="s">
        <v>432</v>
      </c>
      <c r="M2164" t="s">
        <v>432</v>
      </c>
      <c r="N2164" s="681">
        <f t="shared" ca="1" si="145"/>
        <v>0</v>
      </c>
      <c r="O2164" s="681">
        <f t="shared" ca="1" si="145"/>
        <v>0</v>
      </c>
      <c r="P2164" s="681">
        <f t="shared" ca="1" si="145"/>
        <v>0</v>
      </c>
      <c r="Q2164" s="681">
        <f t="shared" ca="1" si="145"/>
        <v>0</v>
      </c>
      <c r="R2164" s="681">
        <f t="shared" ca="1" si="145"/>
        <v>0</v>
      </c>
      <c r="S2164" t="str">
        <f t="shared" si="142"/>
        <v>ASR_Financial_Report_SHP21Final</v>
      </c>
      <c r="T2164" s="960">
        <f t="shared" si="143"/>
        <v>44658</v>
      </c>
      <c r="U2164" t="str">
        <f t="shared" si="144"/>
        <v>Unaudited</v>
      </c>
    </row>
    <row r="2165" spans="1:21" x14ac:dyDescent="0.25">
      <c r="A2165" t="s">
        <v>437</v>
      </c>
      <c r="B2165" t="s">
        <v>1366</v>
      </c>
      <c r="C2165" t="s">
        <v>1367</v>
      </c>
      <c r="D2165" s="15">
        <v>1900</v>
      </c>
      <c r="E2165" s="121">
        <v>1</v>
      </c>
      <c r="F2165" t="s">
        <v>440</v>
      </c>
      <c r="G2165" s="121">
        <v>274</v>
      </c>
      <c r="H2165" t="s">
        <v>388</v>
      </c>
      <c r="I2165" t="s">
        <v>487</v>
      </c>
      <c r="J2165" t="s">
        <v>12</v>
      </c>
      <c r="K2165" t="s">
        <v>12</v>
      </c>
      <c r="L2165" s="758">
        <v>1.1000000000000001</v>
      </c>
      <c r="M2165" t="s">
        <v>12</v>
      </c>
      <c r="N2165" s="681">
        <f t="shared" ca="1" si="145"/>
        <v>0</v>
      </c>
      <c r="O2165" s="681">
        <f t="shared" ca="1" si="145"/>
        <v>0</v>
      </c>
      <c r="P2165" s="681">
        <f t="shared" ca="1" si="145"/>
        <v>0</v>
      </c>
      <c r="Q2165" s="681">
        <f t="shared" ca="1" si="145"/>
        <v>0</v>
      </c>
      <c r="R2165" s="681">
        <f t="shared" ca="1" si="145"/>
        <v>0</v>
      </c>
      <c r="S2165" t="str">
        <f t="shared" si="142"/>
        <v>ASR_Financial_Report_SHP21Final</v>
      </c>
      <c r="T2165" s="960">
        <f t="shared" si="143"/>
        <v>44658</v>
      </c>
      <c r="U2165" t="str">
        <f t="shared" si="144"/>
        <v>Unaudited</v>
      </c>
    </row>
    <row r="2166" spans="1:21" x14ac:dyDescent="0.25">
      <c r="A2166" t="s">
        <v>437</v>
      </c>
      <c r="B2166" t="s">
        <v>1366</v>
      </c>
      <c r="C2166" t="s">
        <v>1367</v>
      </c>
      <c r="D2166" s="15">
        <v>1900</v>
      </c>
      <c r="E2166" s="121">
        <v>1</v>
      </c>
      <c r="F2166" t="s">
        <v>440</v>
      </c>
      <c r="G2166" s="121">
        <v>274</v>
      </c>
      <c r="H2166" t="s">
        <v>388</v>
      </c>
      <c r="I2166" t="s">
        <v>487</v>
      </c>
      <c r="J2166" t="s">
        <v>12</v>
      </c>
      <c r="K2166" t="s">
        <v>222</v>
      </c>
      <c r="L2166" s="758">
        <v>1.2</v>
      </c>
      <c r="M2166" t="s">
        <v>222</v>
      </c>
      <c r="N2166" s="681">
        <f t="shared" ca="1" si="145"/>
        <v>0</v>
      </c>
      <c r="O2166" s="681">
        <f t="shared" ca="1" si="145"/>
        <v>0</v>
      </c>
      <c r="P2166" s="681">
        <f t="shared" ca="1" si="145"/>
        <v>0</v>
      </c>
      <c r="Q2166" s="681">
        <f t="shared" ca="1" si="145"/>
        <v>0</v>
      </c>
      <c r="R2166" s="681">
        <f t="shared" ca="1" si="145"/>
        <v>0</v>
      </c>
      <c r="S2166" t="str">
        <f t="shared" si="142"/>
        <v>ASR_Financial_Report_SHP21Final</v>
      </c>
      <c r="T2166" s="960">
        <f t="shared" si="143"/>
        <v>44658</v>
      </c>
      <c r="U2166" t="str">
        <f t="shared" si="144"/>
        <v>Unaudited</v>
      </c>
    </row>
    <row r="2167" spans="1:21" x14ac:dyDescent="0.25">
      <c r="A2167" t="s">
        <v>437</v>
      </c>
      <c r="B2167" t="s">
        <v>1366</v>
      </c>
      <c r="C2167" t="s">
        <v>1367</v>
      </c>
      <c r="D2167" s="15">
        <v>1900</v>
      </c>
      <c r="E2167" s="121">
        <v>1</v>
      </c>
      <c r="F2167" t="s">
        <v>440</v>
      </c>
      <c r="G2167" s="121">
        <v>274</v>
      </c>
      <c r="H2167" t="s">
        <v>388</v>
      </c>
      <c r="I2167" t="s">
        <v>487</v>
      </c>
      <c r="J2167" t="s">
        <v>12</v>
      </c>
      <c r="K2167" t="s">
        <v>1304</v>
      </c>
      <c r="L2167" s="758" t="s">
        <v>1300</v>
      </c>
      <c r="M2167" t="s">
        <v>1304</v>
      </c>
      <c r="N2167" s="681">
        <f t="shared" ca="1" si="145"/>
        <v>0</v>
      </c>
      <c r="O2167" s="681">
        <f t="shared" ca="1" si="145"/>
        <v>0</v>
      </c>
      <c r="P2167" s="681">
        <f t="shared" ca="1" si="145"/>
        <v>0</v>
      </c>
      <c r="Q2167" s="681">
        <f t="shared" ca="1" si="145"/>
        <v>0</v>
      </c>
      <c r="R2167" s="681">
        <f t="shared" ca="1" si="145"/>
        <v>0</v>
      </c>
      <c r="S2167" t="str">
        <f t="shared" si="142"/>
        <v>ASR_Financial_Report_SHP21Final</v>
      </c>
      <c r="T2167" s="960">
        <f t="shared" si="143"/>
        <v>44658</v>
      </c>
      <c r="U2167" t="str">
        <f t="shared" si="144"/>
        <v>Unaudited</v>
      </c>
    </row>
    <row r="2168" spans="1:21" x14ac:dyDescent="0.25">
      <c r="A2168" t="s">
        <v>437</v>
      </c>
      <c r="B2168" t="s">
        <v>1366</v>
      </c>
      <c r="C2168" t="s">
        <v>1367</v>
      </c>
      <c r="D2168" s="15">
        <v>1900</v>
      </c>
      <c r="E2168" s="121">
        <v>1</v>
      </c>
      <c r="F2168" t="s">
        <v>440</v>
      </c>
      <c r="G2168" s="121">
        <v>274</v>
      </c>
      <c r="H2168" t="s">
        <v>388</v>
      </c>
      <c r="I2168" t="s">
        <v>487</v>
      </c>
      <c r="J2168" t="s">
        <v>12</v>
      </c>
      <c r="K2168" t="s">
        <v>1306</v>
      </c>
      <c r="L2168" s="758" t="s">
        <v>1305</v>
      </c>
      <c r="M2168" t="s">
        <v>1306</v>
      </c>
      <c r="N2168" s="681">
        <f t="shared" ca="1" si="145"/>
        <v>0</v>
      </c>
      <c r="O2168" s="681">
        <f t="shared" ca="1" si="145"/>
        <v>0</v>
      </c>
      <c r="P2168" s="681">
        <f t="shared" ca="1" si="145"/>
        <v>0</v>
      </c>
      <c r="Q2168" s="681">
        <f t="shared" ca="1" si="145"/>
        <v>0</v>
      </c>
      <c r="R2168" s="681">
        <f t="shared" ca="1" si="145"/>
        <v>0</v>
      </c>
      <c r="S2168" t="str">
        <f t="shared" si="142"/>
        <v>ASR_Financial_Report_SHP21Final</v>
      </c>
      <c r="T2168" s="960">
        <f t="shared" si="143"/>
        <v>44658</v>
      </c>
      <c r="U2168" t="str">
        <f t="shared" si="144"/>
        <v>Unaudited</v>
      </c>
    </row>
    <row r="2169" spans="1:21" x14ac:dyDescent="0.25">
      <c r="A2169" t="s">
        <v>437</v>
      </c>
      <c r="B2169" t="s">
        <v>1366</v>
      </c>
      <c r="C2169" t="s">
        <v>1367</v>
      </c>
      <c r="D2169" s="15">
        <v>1900</v>
      </c>
      <c r="E2169" s="121">
        <v>1</v>
      </c>
      <c r="F2169" t="s">
        <v>440</v>
      </c>
      <c r="G2169" s="121">
        <v>274</v>
      </c>
      <c r="H2169" t="s">
        <v>388</v>
      </c>
      <c r="I2169" t="s">
        <v>487</v>
      </c>
      <c r="J2169" t="s">
        <v>13</v>
      </c>
      <c r="K2169" t="s">
        <v>13</v>
      </c>
      <c r="L2169" s="758" t="s">
        <v>63</v>
      </c>
      <c r="M2169" t="s">
        <v>13</v>
      </c>
      <c r="N2169" s="681">
        <f t="shared" ca="1" si="145"/>
        <v>0</v>
      </c>
      <c r="O2169" s="681">
        <f t="shared" ca="1" si="145"/>
        <v>0</v>
      </c>
      <c r="P2169" s="681">
        <f t="shared" ca="1" si="145"/>
        <v>0</v>
      </c>
      <c r="Q2169" s="681">
        <f t="shared" ca="1" si="145"/>
        <v>0</v>
      </c>
      <c r="R2169" s="681">
        <f t="shared" ca="1" si="145"/>
        <v>0</v>
      </c>
      <c r="S2169" t="str">
        <f t="shared" si="142"/>
        <v>ASR_Financial_Report_SHP21Final</v>
      </c>
      <c r="T2169" s="960">
        <f t="shared" si="143"/>
        <v>44658</v>
      </c>
      <c r="U2169" t="str">
        <f t="shared" si="144"/>
        <v>Unaudited</v>
      </c>
    </row>
    <row r="2170" spans="1:21" x14ac:dyDescent="0.25">
      <c r="A2170" t="s">
        <v>437</v>
      </c>
      <c r="B2170" t="s">
        <v>1366</v>
      </c>
      <c r="C2170" t="s">
        <v>1367</v>
      </c>
      <c r="D2170" s="15">
        <v>1900</v>
      </c>
      <c r="E2170" s="121">
        <v>1</v>
      </c>
      <c r="F2170" t="s">
        <v>440</v>
      </c>
      <c r="G2170" s="121">
        <v>274</v>
      </c>
      <c r="H2170" t="s">
        <v>388</v>
      </c>
      <c r="I2170" t="s">
        <v>488</v>
      </c>
      <c r="J2170" t="s">
        <v>433</v>
      </c>
      <c r="K2170" t="s">
        <v>777</v>
      </c>
      <c r="L2170" s="758">
        <v>2.1</v>
      </c>
      <c r="M2170" t="s">
        <v>712</v>
      </c>
      <c r="N2170" s="681">
        <f t="shared" ca="1" si="145"/>
        <v>0</v>
      </c>
      <c r="O2170" s="681">
        <f t="shared" ca="1" si="145"/>
        <v>0</v>
      </c>
      <c r="P2170" s="681">
        <f t="shared" ca="1" si="145"/>
        <v>0</v>
      </c>
      <c r="Q2170" s="681">
        <f t="shared" ca="1" si="145"/>
        <v>0</v>
      </c>
      <c r="R2170" s="681">
        <f t="shared" ca="1" si="145"/>
        <v>0</v>
      </c>
      <c r="S2170" t="str">
        <f t="shared" si="142"/>
        <v>ASR_Financial_Report_SHP21Final</v>
      </c>
      <c r="T2170" s="960">
        <f t="shared" si="143"/>
        <v>44658</v>
      </c>
      <c r="U2170" t="str">
        <f t="shared" si="144"/>
        <v>Unaudited</v>
      </c>
    </row>
    <row r="2171" spans="1:21" x14ac:dyDescent="0.25">
      <c r="A2171" t="s">
        <v>437</v>
      </c>
      <c r="B2171" t="s">
        <v>1366</v>
      </c>
      <c r="C2171" t="s">
        <v>1367</v>
      </c>
      <c r="D2171" s="15">
        <v>1900</v>
      </c>
      <c r="E2171" s="121">
        <v>1</v>
      </c>
      <c r="F2171" t="s">
        <v>440</v>
      </c>
      <c r="G2171" s="121">
        <v>274</v>
      </c>
      <c r="H2171" t="s">
        <v>388</v>
      </c>
      <c r="I2171" t="s">
        <v>488</v>
      </c>
      <c r="J2171" t="s">
        <v>433</v>
      </c>
      <c r="K2171" t="s">
        <v>777</v>
      </c>
      <c r="L2171" s="758">
        <v>2.2000000000000002</v>
      </c>
      <c r="M2171" t="s">
        <v>713</v>
      </c>
      <c r="N2171" s="681">
        <f t="shared" ca="1" si="145"/>
        <v>0</v>
      </c>
      <c r="O2171" s="681">
        <f t="shared" ca="1" si="145"/>
        <v>0</v>
      </c>
      <c r="P2171" s="681">
        <f t="shared" ca="1" si="145"/>
        <v>0</v>
      </c>
      <c r="Q2171" s="681">
        <f t="shared" ca="1" si="145"/>
        <v>0</v>
      </c>
      <c r="R2171" s="681">
        <f t="shared" ca="1" si="145"/>
        <v>0</v>
      </c>
      <c r="S2171" t="str">
        <f t="shared" si="142"/>
        <v>ASR_Financial_Report_SHP21Final</v>
      </c>
      <c r="T2171" s="960">
        <f t="shared" si="143"/>
        <v>44658</v>
      </c>
      <c r="U2171" t="str">
        <f t="shared" si="144"/>
        <v>Unaudited</v>
      </c>
    </row>
    <row r="2172" spans="1:21" x14ac:dyDescent="0.25">
      <c r="A2172" t="s">
        <v>437</v>
      </c>
      <c r="B2172" t="s">
        <v>1366</v>
      </c>
      <c r="C2172" t="s">
        <v>1367</v>
      </c>
      <c r="D2172" s="15">
        <v>1900</v>
      </c>
      <c r="E2172" s="121">
        <v>1</v>
      </c>
      <c r="F2172" t="s">
        <v>440</v>
      </c>
      <c r="G2172" s="121">
        <v>274</v>
      </c>
      <c r="H2172" t="s">
        <v>388</v>
      </c>
      <c r="I2172" t="s">
        <v>488</v>
      </c>
      <c r="J2172" t="s">
        <v>433</v>
      </c>
      <c r="K2172" t="s">
        <v>777</v>
      </c>
      <c r="L2172" s="758">
        <v>2.2999999999999998</v>
      </c>
      <c r="M2172" t="s">
        <v>714</v>
      </c>
      <c r="N2172" s="681">
        <f t="shared" ca="1" si="145"/>
        <v>0</v>
      </c>
      <c r="O2172" s="681">
        <f t="shared" ca="1" si="145"/>
        <v>0</v>
      </c>
      <c r="P2172" s="681">
        <f t="shared" ca="1" si="145"/>
        <v>0</v>
      </c>
      <c r="Q2172" s="681">
        <f t="shared" ca="1" si="145"/>
        <v>0</v>
      </c>
      <c r="R2172" s="681">
        <f t="shared" ca="1" si="145"/>
        <v>0</v>
      </c>
      <c r="S2172" t="str">
        <f t="shared" si="142"/>
        <v>ASR_Financial_Report_SHP21Final</v>
      </c>
      <c r="T2172" s="960">
        <f t="shared" si="143"/>
        <v>44658</v>
      </c>
      <c r="U2172" t="str">
        <f t="shared" si="144"/>
        <v>Unaudited</v>
      </c>
    </row>
    <row r="2173" spans="1:21" x14ac:dyDescent="0.25">
      <c r="A2173" t="s">
        <v>437</v>
      </c>
      <c r="B2173" t="s">
        <v>1366</v>
      </c>
      <c r="C2173" t="s">
        <v>1367</v>
      </c>
      <c r="D2173" s="15">
        <v>1900</v>
      </c>
      <c r="E2173" s="121">
        <v>1</v>
      </c>
      <c r="F2173" t="s">
        <v>440</v>
      </c>
      <c r="G2173" s="121">
        <v>274</v>
      </c>
      <c r="H2173" t="s">
        <v>388</v>
      </c>
      <c r="I2173" t="s">
        <v>488</v>
      </c>
      <c r="J2173" t="s">
        <v>433</v>
      </c>
      <c r="K2173" t="s">
        <v>777</v>
      </c>
      <c r="L2173" s="758">
        <v>2.4</v>
      </c>
      <c r="M2173" t="s">
        <v>715</v>
      </c>
      <c r="N2173" s="681">
        <f t="shared" ca="1" si="145"/>
        <v>0</v>
      </c>
      <c r="O2173" s="681">
        <f t="shared" ca="1" si="145"/>
        <v>0</v>
      </c>
      <c r="P2173" s="681">
        <f t="shared" ca="1" si="145"/>
        <v>0</v>
      </c>
      <c r="Q2173" s="681">
        <f t="shared" ca="1" si="145"/>
        <v>0</v>
      </c>
      <c r="R2173" s="681">
        <f t="shared" ca="1" si="145"/>
        <v>0</v>
      </c>
      <c r="S2173" t="str">
        <f t="shared" si="142"/>
        <v>ASR_Financial_Report_SHP21Final</v>
      </c>
      <c r="T2173" s="960">
        <f t="shared" si="143"/>
        <v>44658</v>
      </c>
      <c r="U2173" t="str">
        <f t="shared" si="144"/>
        <v>Unaudited</v>
      </c>
    </row>
    <row r="2174" spans="1:21" x14ac:dyDescent="0.25">
      <c r="A2174" t="s">
        <v>437</v>
      </c>
      <c r="B2174" t="s">
        <v>1366</v>
      </c>
      <c r="C2174" t="s">
        <v>1367</v>
      </c>
      <c r="D2174" s="15">
        <v>1900</v>
      </c>
      <c r="E2174" s="121">
        <v>1</v>
      </c>
      <c r="F2174" t="s">
        <v>440</v>
      </c>
      <c r="G2174" s="121">
        <v>274</v>
      </c>
      <c r="H2174" t="s">
        <v>388</v>
      </c>
      <c r="I2174" t="s">
        <v>488</v>
      </c>
      <c r="J2174" t="s">
        <v>433</v>
      </c>
      <c r="K2174" t="s">
        <v>777</v>
      </c>
      <c r="L2174" s="758">
        <v>2.5</v>
      </c>
      <c r="M2174" t="s">
        <v>757</v>
      </c>
      <c r="N2174" s="681">
        <f t="shared" ca="1" si="145"/>
        <v>0</v>
      </c>
      <c r="O2174" s="681">
        <f t="shared" ca="1" si="145"/>
        <v>0</v>
      </c>
      <c r="P2174" s="681">
        <f t="shared" ca="1" si="145"/>
        <v>0</v>
      </c>
      <c r="Q2174" s="681">
        <f t="shared" ca="1" si="145"/>
        <v>0</v>
      </c>
      <c r="R2174" s="681">
        <f t="shared" ca="1" si="145"/>
        <v>0</v>
      </c>
      <c r="S2174" t="str">
        <f t="shared" si="142"/>
        <v>ASR_Financial_Report_SHP21Final</v>
      </c>
      <c r="T2174" s="960">
        <f t="shared" si="143"/>
        <v>44658</v>
      </c>
      <c r="U2174" t="str">
        <f t="shared" si="144"/>
        <v>Unaudited</v>
      </c>
    </row>
    <row r="2175" spans="1:21" x14ac:dyDescent="0.25">
      <c r="A2175" t="s">
        <v>437</v>
      </c>
      <c r="B2175" t="s">
        <v>1366</v>
      </c>
      <c r="C2175" t="s">
        <v>1367</v>
      </c>
      <c r="D2175" s="15">
        <v>1900</v>
      </c>
      <c r="E2175" s="121">
        <v>1</v>
      </c>
      <c r="F2175" t="s">
        <v>440</v>
      </c>
      <c r="G2175" s="121">
        <v>274</v>
      </c>
      <c r="H2175" t="s">
        <v>388</v>
      </c>
      <c r="I2175" t="s">
        <v>488</v>
      </c>
      <c r="J2175" t="s">
        <v>433</v>
      </c>
      <c r="K2175" t="s">
        <v>777</v>
      </c>
      <c r="L2175" s="758">
        <v>2.6</v>
      </c>
      <c r="M2175" t="s">
        <v>186</v>
      </c>
      <c r="N2175" s="681">
        <f t="shared" ca="1" si="145"/>
        <v>0</v>
      </c>
      <c r="O2175" s="681">
        <f t="shared" ca="1" si="145"/>
        <v>0</v>
      </c>
      <c r="P2175" s="681">
        <f t="shared" ca="1" si="145"/>
        <v>0</v>
      </c>
      <c r="Q2175" s="681">
        <f t="shared" ca="1" si="145"/>
        <v>0</v>
      </c>
      <c r="R2175" s="681">
        <f t="shared" ca="1" si="145"/>
        <v>0</v>
      </c>
      <c r="S2175" t="str">
        <f t="shared" si="142"/>
        <v>ASR_Financial_Report_SHP21Final</v>
      </c>
      <c r="T2175" s="960">
        <f t="shared" si="143"/>
        <v>44658</v>
      </c>
      <c r="U2175" t="str">
        <f t="shared" si="144"/>
        <v>Unaudited</v>
      </c>
    </row>
    <row r="2176" spans="1:21" x14ac:dyDescent="0.25">
      <c r="A2176" t="s">
        <v>437</v>
      </c>
      <c r="B2176" t="s">
        <v>1366</v>
      </c>
      <c r="C2176" t="s">
        <v>1367</v>
      </c>
      <c r="D2176" s="15">
        <v>1900</v>
      </c>
      <c r="E2176" s="121">
        <v>1</v>
      </c>
      <c r="F2176" t="s">
        <v>440</v>
      </c>
      <c r="G2176" s="121">
        <v>274</v>
      </c>
      <c r="H2176" t="s">
        <v>388</v>
      </c>
      <c r="I2176" t="s">
        <v>488</v>
      </c>
      <c r="J2176" t="s">
        <v>433</v>
      </c>
      <c r="K2176" t="s">
        <v>777</v>
      </c>
      <c r="L2176" s="758">
        <v>2.7</v>
      </c>
      <c r="M2176" t="s">
        <v>778</v>
      </c>
      <c r="N2176" s="681">
        <f t="shared" ca="1" si="145"/>
        <v>0</v>
      </c>
      <c r="O2176" s="681">
        <f t="shared" ca="1" si="145"/>
        <v>0</v>
      </c>
      <c r="P2176" s="681">
        <f t="shared" ca="1" si="145"/>
        <v>0</v>
      </c>
      <c r="Q2176" s="681">
        <f t="shared" ca="1" si="145"/>
        <v>0</v>
      </c>
      <c r="R2176" s="681">
        <f t="shared" ca="1" si="145"/>
        <v>0</v>
      </c>
      <c r="S2176" t="str">
        <f t="shared" si="142"/>
        <v>ASR_Financial_Report_SHP21Final</v>
      </c>
      <c r="T2176" s="960">
        <f t="shared" si="143"/>
        <v>44658</v>
      </c>
      <c r="U2176" t="str">
        <f t="shared" si="144"/>
        <v>Unaudited</v>
      </c>
    </row>
    <row r="2177" spans="1:21" x14ac:dyDescent="0.25">
      <c r="A2177" t="s">
        <v>437</v>
      </c>
      <c r="B2177" t="s">
        <v>1366</v>
      </c>
      <c r="C2177" t="s">
        <v>1367</v>
      </c>
      <c r="D2177" s="15">
        <v>1900</v>
      </c>
      <c r="E2177" s="121">
        <v>1</v>
      </c>
      <c r="F2177" t="s">
        <v>440</v>
      </c>
      <c r="G2177" s="121">
        <v>274</v>
      </c>
      <c r="H2177" t="s">
        <v>388</v>
      </c>
      <c r="I2177" t="s">
        <v>488</v>
      </c>
      <c r="J2177" t="s">
        <v>433</v>
      </c>
      <c r="K2177" t="s">
        <v>777</v>
      </c>
      <c r="L2177" s="758">
        <v>2.8</v>
      </c>
      <c r="M2177" t="s">
        <v>779</v>
      </c>
      <c r="N2177" s="681">
        <f t="shared" ca="1" si="145"/>
        <v>0</v>
      </c>
      <c r="O2177" s="681">
        <f t="shared" ca="1" si="145"/>
        <v>0</v>
      </c>
      <c r="P2177" s="681">
        <f t="shared" ca="1" si="145"/>
        <v>0</v>
      </c>
      <c r="Q2177" s="681">
        <f t="shared" ca="1" si="145"/>
        <v>0</v>
      </c>
      <c r="R2177" s="681">
        <f t="shared" ca="1" si="145"/>
        <v>0</v>
      </c>
      <c r="S2177" t="str">
        <f t="shared" si="142"/>
        <v>ASR_Financial_Report_SHP21Final</v>
      </c>
      <c r="T2177" s="960">
        <f t="shared" si="143"/>
        <v>44658</v>
      </c>
      <c r="U2177" t="str">
        <f t="shared" si="144"/>
        <v>Unaudited</v>
      </c>
    </row>
    <row r="2178" spans="1:21" x14ac:dyDescent="0.25">
      <c r="A2178" t="s">
        <v>437</v>
      </c>
      <c r="B2178" t="s">
        <v>1366</v>
      </c>
      <c r="C2178" t="s">
        <v>1367</v>
      </c>
      <c r="D2178" s="15">
        <v>1900</v>
      </c>
      <c r="E2178" s="121">
        <v>1</v>
      </c>
      <c r="F2178" t="s">
        <v>440</v>
      </c>
      <c r="G2178" s="121">
        <v>274</v>
      </c>
      <c r="H2178" t="s">
        <v>388</v>
      </c>
      <c r="I2178" t="s">
        <v>488</v>
      </c>
      <c r="J2178" t="s">
        <v>433</v>
      </c>
      <c r="K2178" t="s">
        <v>777</v>
      </c>
      <c r="L2178" s="758">
        <v>2.9</v>
      </c>
      <c r="M2178" t="s">
        <v>760</v>
      </c>
      <c r="N2178" s="681">
        <f t="shared" ca="1" si="145"/>
        <v>0</v>
      </c>
      <c r="O2178" s="681">
        <f t="shared" ca="1" si="145"/>
        <v>0</v>
      </c>
      <c r="P2178" s="681">
        <f t="shared" ca="1" si="145"/>
        <v>0</v>
      </c>
      <c r="Q2178" s="681">
        <f t="shared" ca="1" si="145"/>
        <v>0</v>
      </c>
      <c r="R2178" s="681">
        <f t="shared" ca="1" si="145"/>
        <v>0</v>
      </c>
      <c r="S2178" t="str">
        <f t="shared" ref="S2178:S2241" si="146">file_name</f>
        <v>ASR_Financial_Report_SHP21Final</v>
      </c>
      <c r="T2178" s="960">
        <f t="shared" ref="T2178:T2241" si="147">file_date</f>
        <v>44658</v>
      </c>
      <c r="U2178" t="str">
        <f t="shared" ref="U2178:U2241" si="148">status</f>
        <v>Unaudited</v>
      </c>
    </row>
    <row r="2179" spans="1:21" x14ac:dyDescent="0.25">
      <c r="A2179" t="s">
        <v>437</v>
      </c>
      <c r="B2179" t="s">
        <v>1366</v>
      </c>
      <c r="C2179" t="s">
        <v>1367</v>
      </c>
      <c r="D2179" s="15">
        <v>1900</v>
      </c>
      <c r="E2179" s="121">
        <v>1</v>
      </c>
      <c r="F2179" t="s">
        <v>440</v>
      </c>
      <c r="G2179" s="121">
        <v>274</v>
      </c>
      <c r="H2179" t="s">
        <v>388</v>
      </c>
      <c r="I2179" t="s">
        <v>488</v>
      </c>
      <c r="J2179" t="s">
        <v>433</v>
      </c>
      <c r="K2179" t="s">
        <v>223</v>
      </c>
      <c r="L2179" s="758">
        <v>2.11</v>
      </c>
      <c r="M2179" t="s">
        <v>228</v>
      </c>
      <c r="N2179" s="681">
        <f t="shared" ca="1" si="145"/>
        <v>0</v>
      </c>
      <c r="O2179" s="681">
        <f t="shared" ca="1" si="145"/>
        <v>0</v>
      </c>
      <c r="P2179" s="681">
        <f t="shared" ca="1" si="145"/>
        <v>0</v>
      </c>
      <c r="Q2179" s="681">
        <f t="shared" ca="1" si="145"/>
        <v>0</v>
      </c>
      <c r="R2179" s="681">
        <f t="shared" ca="1" si="145"/>
        <v>0</v>
      </c>
      <c r="S2179" t="str">
        <f t="shared" si="146"/>
        <v>ASR_Financial_Report_SHP21Final</v>
      </c>
      <c r="T2179" s="960">
        <f t="shared" si="147"/>
        <v>44658</v>
      </c>
      <c r="U2179" t="str">
        <f t="shared" si="148"/>
        <v>Unaudited</v>
      </c>
    </row>
    <row r="2180" spans="1:21" x14ac:dyDescent="0.25">
      <c r="A2180" t="s">
        <v>437</v>
      </c>
      <c r="B2180" t="s">
        <v>1366</v>
      </c>
      <c r="C2180" t="s">
        <v>1367</v>
      </c>
      <c r="D2180" s="15">
        <v>1900</v>
      </c>
      <c r="E2180" s="121">
        <v>1</v>
      </c>
      <c r="F2180" t="s">
        <v>440</v>
      </c>
      <c r="G2180" s="121">
        <v>274</v>
      </c>
      <c r="H2180" t="s">
        <v>388</v>
      </c>
      <c r="I2180" t="s">
        <v>488</v>
      </c>
      <c r="J2180" t="s">
        <v>433</v>
      </c>
      <c r="K2180" t="s">
        <v>223</v>
      </c>
      <c r="L2180" s="758">
        <v>2.12</v>
      </c>
      <c r="M2180" t="s">
        <v>552</v>
      </c>
      <c r="N2180" s="681">
        <f t="shared" ca="1" si="145"/>
        <v>0</v>
      </c>
      <c r="O2180" s="681">
        <f t="shared" ca="1" si="145"/>
        <v>0</v>
      </c>
      <c r="P2180" s="681">
        <f t="shared" ca="1" si="145"/>
        <v>0</v>
      </c>
      <c r="Q2180" s="681">
        <f t="shared" ca="1" si="145"/>
        <v>0</v>
      </c>
      <c r="R2180" s="681">
        <f t="shared" ca="1" si="145"/>
        <v>0</v>
      </c>
      <c r="S2180" t="str">
        <f t="shared" si="146"/>
        <v>ASR_Financial_Report_SHP21Final</v>
      </c>
      <c r="T2180" s="960">
        <f t="shared" si="147"/>
        <v>44658</v>
      </c>
      <c r="U2180" t="str">
        <f t="shared" si="148"/>
        <v>Unaudited</v>
      </c>
    </row>
    <row r="2181" spans="1:21" x14ac:dyDescent="0.25">
      <c r="A2181" t="s">
        <v>437</v>
      </c>
      <c r="B2181" t="s">
        <v>1366</v>
      </c>
      <c r="C2181" t="s">
        <v>1367</v>
      </c>
      <c r="D2181" s="15">
        <v>1900</v>
      </c>
      <c r="E2181" s="121">
        <v>1</v>
      </c>
      <c r="F2181" t="s">
        <v>440</v>
      </c>
      <c r="G2181" s="121">
        <v>274</v>
      </c>
      <c r="H2181" t="s">
        <v>388</v>
      </c>
      <c r="I2181" t="s">
        <v>488</v>
      </c>
      <c r="J2181" t="s">
        <v>433</v>
      </c>
      <c r="K2181" t="s">
        <v>223</v>
      </c>
      <c r="L2181" s="758">
        <v>2.13</v>
      </c>
      <c r="M2181" t="s">
        <v>229</v>
      </c>
      <c r="N2181" s="681">
        <f t="shared" ca="1" si="145"/>
        <v>0</v>
      </c>
      <c r="O2181" s="681">
        <f t="shared" ca="1" si="145"/>
        <v>0</v>
      </c>
      <c r="P2181" s="681">
        <f t="shared" ca="1" si="145"/>
        <v>0</v>
      </c>
      <c r="Q2181" s="681">
        <f t="shared" ca="1" si="145"/>
        <v>0</v>
      </c>
      <c r="R2181" s="681">
        <f t="shared" ca="1" si="145"/>
        <v>0</v>
      </c>
      <c r="S2181" t="str">
        <f t="shared" si="146"/>
        <v>ASR_Financial_Report_SHP21Final</v>
      </c>
      <c r="T2181" s="960">
        <f t="shared" si="147"/>
        <v>44658</v>
      </c>
      <c r="U2181" t="str">
        <f t="shared" si="148"/>
        <v>Unaudited</v>
      </c>
    </row>
    <row r="2182" spans="1:21" x14ac:dyDescent="0.25">
      <c r="A2182" t="s">
        <v>437</v>
      </c>
      <c r="B2182" t="s">
        <v>1366</v>
      </c>
      <c r="C2182" t="s">
        <v>1367</v>
      </c>
      <c r="D2182" s="15">
        <v>1900</v>
      </c>
      <c r="E2182" s="121">
        <v>1</v>
      </c>
      <c r="F2182" t="s">
        <v>440</v>
      </c>
      <c r="G2182" s="121">
        <v>274</v>
      </c>
      <c r="H2182" t="s">
        <v>388</v>
      </c>
      <c r="I2182" t="s">
        <v>488</v>
      </c>
      <c r="J2182" t="s">
        <v>433</v>
      </c>
      <c r="K2182" t="s">
        <v>223</v>
      </c>
      <c r="L2182" s="758">
        <v>2.14</v>
      </c>
      <c r="M2182" t="s">
        <v>556</v>
      </c>
      <c r="N2182" s="681">
        <f t="shared" ca="1" si="145"/>
        <v>0</v>
      </c>
      <c r="O2182" s="681">
        <f t="shared" ca="1" si="145"/>
        <v>0</v>
      </c>
      <c r="P2182" s="681">
        <f t="shared" ca="1" si="145"/>
        <v>0</v>
      </c>
      <c r="Q2182" s="681">
        <f t="shared" ca="1" si="145"/>
        <v>0</v>
      </c>
      <c r="R2182" s="681">
        <f t="shared" ca="1" si="145"/>
        <v>0</v>
      </c>
      <c r="S2182" t="str">
        <f t="shared" si="146"/>
        <v>ASR_Financial_Report_SHP21Final</v>
      </c>
      <c r="T2182" s="960">
        <f t="shared" si="147"/>
        <v>44658</v>
      </c>
      <c r="U2182" t="str">
        <f t="shared" si="148"/>
        <v>Unaudited</v>
      </c>
    </row>
    <row r="2183" spans="1:21" x14ac:dyDescent="0.25">
      <c r="A2183" t="s">
        <v>437</v>
      </c>
      <c r="B2183" t="s">
        <v>1366</v>
      </c>
      <c r="C2183" t="s">
        <v>1367</v>
      </c>
      <c r="D2183" s="15">
        <v>1900</v>
      </c>
      <c r="E2183" s="121">
        <v>1</v>
      </c>
      <c r="F2183" t="s">
        <v>440</v>
      </c>
      <c r="G2183" s="121">
        <v>274</v>
      </c>
      <c r="H2183" t="s">
        <v>388</v>
      </c>
      <c r="I2183" t="s">
        <v>488</v>
      </c>
      <c r="J2183" t="s">
        <v>433</v>
      </c>
      <c r="K2183" t="s">
        <v>223</v>
      </c>
      <c r="L2183" s="758">
        <v>2.15</v>
      </c>
      <c r="M2183" t="s">
        <v>20</v>
      </c>
      <c r="N2183" s="681">
        <f t="shared" ca="1" si="145"/>
        <v>0</v>
      </c>
      <c r="O2183" s="681">
        <f t="shared" ca="1" si="145"/>
        <v>0</v>
      </c>
      <c r="P2183" s="681">
        <f t="shared" ca="1" si="145"/>
        <v>0</v>
      </c>
      <c r="Q2183" s="681">
        <f t="shared" ca="1" si="145"/>
        <v>0</v>
      </c>
      <c r="R2183" s="681">
        <f t="shared" ca="1" si="145"/>
        <v>0</v>
      </c>
      <c r="S2183" t="str">
        <f t="shared" si="146"/>
        <v>ASR_Financial_Report_SHP21Final</v>
      </c>
      <c r="T2183" s="960">
        <f t="shared" si="147"/>
        <v>44658</v>
      </c>
      <c r="U2183" t="str">
        <f t="shared" si="148"/>
        <v>Unaudited</v>
      </c>
    </row>
    <row r="2184" spans="1:21" x14ac:dyDescent="0.25">
      <c r="A2184" t="s">
        <v>437</v>
      </c>
      <c r="B2184" t="s">
        <v>1366</v>
      </c>
      <c r="C2184" t="s">
        <v>1367</v>
      </c>
      <c r="D2184" s="15">
        <v>1900</v>
      </c>
      <c r="E2184" s="121">
        <v>1</v>
      </c>
      <c r="F2184" t="s">
        <v>440</v>
      </c>
      <c r="G2184" s="121">
        <v>274</v>
      </c>
      <c r="H2184" t="s">
        <v>388</v>
      </c>
      <c r="I2184" t="s">
        <v>488</v>
      </c>
      <c r="J2184" t="s">
        <v>433</v>
      </c>
      <c r="K2184" t="s">
        <v>223</v>
      </c>
      <c r="L2184" s="758">
        <v>2.16</v>
      </c>
      <c r="M2184" t="s">
        <v>780</v>
      </c>
      <c r="N2184" s="681">
        <f t="shared" ca="1" si="145"/>
        <v>0</v>
      </c>
      <c r="O2184" s="681">
        <f t="shared" ca="1" si="145"/>
        <v>0</v>
      </c>
      <c r="P2184" s="681">
        <f t="shared" ca="1" si="145"/>
        <v>0</v>
      </c>
      <c r="Q2184" s="681">
        <f t="shared" ca="1" si="145"/>
        <v>0</v>
      </c>
      <c r="R2184" s="681">
        <f t="shared" ca="1" si="145"/>
        <v>0</v>
      </c>
      <c r="S2184" t="str">
        <f t="shared" si="146"/>
        <v>ASR_Financial_Report_SHP21Final</v>
      </c>
      <c r="T2184" s="960">
        <f t="shared" si="147"/>
        <v>44658</v>
      </c>
      <c r="U2184" t="str">
        <f t="shared" si="148"/>
        <v>Unaudited</v>
      </c>
    </row>
    <row r="2185" spans="1:21" x14ac:dyDescent="0.25">
      <c r="A2185" t="s">
        <v>437</v>
      </c>
      <c r="B2185" t="s">
        <v>1366</v>
      </c>
      <c r="C2185" t="s">
        <v>1367</v>
      </c>
      <c r="D2185" s="15">
        <v>1900</v>
      </c>
      <c r="E2185" s="121">
        <v>1</v>
      </c>
      <c r="F2185" t="s">
        <v>440</v>
      </c>
      <c r="G2185" s="121">
        <v>274</v>
      </c>
      <c r="H2185" t="s">
        <v>388</v>
      </c>
      <c r="I2185" t="s">
        <v>488</v>
      </c>
      <c r="J2185" t="s">
        <v>433</v>
      </c>
      <c r="K2185" t="s">
        <v>223</v>
      </c>
      <c r="L2185" s="758">
        <v>2.17</v>
      </c>
      <c r="M2185" t="s">
        <v>1033</v>
      </c>
      <c r="N2185" s="681">
        <f t="shared" ca="1" si="145"/>
        <v>0</v>
      </c>
      <c r="O2185" s="681">
        <f t="shared" ca="1" si="145"/>
        <v>0</v>
      </c>
      <c r="P2185" s="681">
        <f t="shared" ca="1" si="145"/>
        <v>0</v>
      </c>
      <c r="Q2185" s="681">
        <f t="shared" ca="1" si="145"/>
        <v>0</v>
      </c>
      <c r="R2185" s="681">
        <f t="shared" ca="1" si="145"/>
        <v>0</v>
      </c>
      <c r="S2185" t="str">
        <f t="shared" si="146"/>
        <v>ASR_Financial_Report_SHP21Final</v>
      </c>
      <c r="T2185" s="960">
        <f t="shared" si="147"/>
        <v>44658</v>
      </c>
      <c r="U2185" t="str">
        <f t="shared" si="148"/>
        <v>Unaudited</v>
      </c>
    </row>
    <row r="2186" spans="1:21" x14ac:dyDescent="0.25">
      <c r="A2186" t="s">
        <v>437</v>
      </c>
      <c r="B2186" t="s">
        <v>1366</v>
      </c>
      <c r="C2186" t="s">
        <v>1367</v>
      </c>
      <c r="D2186" s="15">
        <v>1900</v>
      </c>
      <c r="E2186" s="121">
        <v>1</v>
      </c>
      <c r="F2186" t="s">
        <v>440</v>
      </c>
      <c r="G2186" s="121">
        <v>274</v>
      </c>
      <c r="H2186" t="s">
        <v>388</v>
      </c>
      <c r="I2186" t="s">
        <v>488</v>
      </c>
      <c r="J2186" t="s">
        <v>433</v>
      </c>
      <c r="K2186" t="s">
        <v>223</v>
      </c>
      <c r="L2186" s="758">
        <v>2.1800000000000002</v>
      </c>
      <c r="M2186" t="s">
        <v>648</v>
      </c>
      <c r="N2186" s="681">
        <f t="shared" ca="1" si="145"/>
        <v>0</v>
      </c>
      <c r="O2186" s="681">
        <f t="shared" ca="1" si="145"/>
        <v>0</v>
      </c>
      <c r="P2186" s="681">
        <f t="shared" ca="1" si="145"/>
        <v>0</v>
      </c>
      <c r="Q2186" s="681">
        <f t="shared" ca="1" si="145"/>
        <v>0</v>
      </c>
      <c r="R2186" s="681">
        <f t="shared" ca="1" si="145"/>
        <v>0</v>
      </c>
      <c r="S2186" t="str">
        <f t="shared" si="146"/>
        <v>ASR_Financial_Report_SHP21Final</v>
      </c>
      <c r="T2186" s="960">
        <f t="shared" si="147"/>
        <v>44658</v>
      </c>
      <c r="U2186" t="str">
        <f t="shared" si="148"/>
        <v>Unaudited</v>
      </c>
    </row>
    <row r="2187" spans="1:21" x14ac:dyDescent="0.25">
      <c r="A2187" t="s">
        <v>437</v>
      </c>
      <c r="B2187" t="s">
        <v>1366</v>
      </c>
      <c r="C2187" t="s">
        <v>1367</v>
      </c>
      <c r="D2187" s="15">
        <v>1900</v>
      </c>
      <c r="E2187" s="121">
        <v>1</v>
      </c>
      <c r="F2187" t="s">
        <v>440</v>
      </c>
      <c r="G2187" s="121">
        <v>274</v>
      </c>
      <c r="H2187" t="s">
        <v>388</v>
      </c>
      <c r="I2187" t="s">
        <v>488</v>
      </c>
      <c r="J2187" t="s">
        <v>433</v>
      </c>
      <c r="K2187" t="s">
        <v>223</v>
      </c>
      <c r="L2187" s="758">
        <v>2.19</v>
      </c>
      <c r="M2187" t="s">
        <v>218</v>
      </c>
      <c r="N2187" s="681">
        <f t="shared" ca="1" si="145"/>
        <v>0</v>
      </c>
      <c r="O2187" s="681">
        <f t="shared" ca="1" si="145"/>
        <v>0</v>
      </c>
      <c r="P2187" s="681">
        <f t="shared" ca="1" si="145"/>
        <v>0</v>
      </c>
      <c r="Q2187" s="681">
        <f t="shared" ca="1" si="145"/>
        <v>0</v>
      </c>
      <c r="R2187" s="681">
        <f t="shared" ca="1" si="145"/>
        <v>0</v>
      </c>
      <c r="S2187" t="str">
        <f t="shared" si="146"/>
        <v>ASR_Financial_Report_SHP21Final</v>
      </c>
      <c r="T2187" s="960">
        <f t="shared" si="147"/>
        <v>44658</v>
      </c>
      <c r="U2187" t="str">
        <f t="shared" si="148"/>
        <v>Unaudited</v>
      </c>
    </row>
    <row r="2188" spans="1:21" x14ac:dyDescent="0.25">
      <c r="A2188" t="s">
        <v>437</v>
      </c>
      <c r="B2188" t="s">
        <v>1366</v>
      </c>
      <c r="C2188" t="s">
        <v>1367</v>
      </c>
      <c r="D2188" s="15">
        <v>1900</v>
      </c>
      <c r="E2188" s="121">
        <v>1</v>
      </c>
      <c r="F2188" t="s">
        <v>440</v>
      </c>
      <c r="G2188" s="121">
        <v>274</v>
      </c>
      <c r="H2188" t="s">
        <v>388</v>
      </c>
      <c r="I2188" t="s">
        <v>488</v>
      </c>
      <c r="J2188" t="s">
        <v>433</v>
      </c>
      <c r="K2188" t="s">
        <v>223</v>
      </c>
      <c r="L2188" s="758" t="s">
        <v>691</v>
      </c>
      <c r="M2188" t="s">
        <v>230</v>
      </c>
      <c r="N2188" s="681">
        <f t="shared" ca="1" si="145"/>
        <v>0</v>
      </c>
      <c r="O2188" s="681">
        <f t="shared" ca="1" si="145"/>
        <v>0</v>
      </c>
      <c r="P2188" s="681">
        <f t="shared" ca="1" si="145"/>
        <v>0</v>
      </c>
      <c r="Q2188" s="681">
        <f t="shared" ca="1" si="145"/>
        <v>0</v>
      </c>
      <c r="R2188" s="681">
        <f t="shared" ca="1" si="145"/>
        <v>0</v>
      </c>
      <c r="S2188" t="str">
        <f t="shared" si="146"/>
        <v>ASR_Financial_Report_SHP21Final</v>
      </c>
      <c r="T2188" s="960">
        <f t="shared" si="147"/>
        <v>44658</v>
      </c>
      <c r="U2188" t="str">
        <f t="shared" si="148"/>
        <v>Unaudited</v>
      </c>
    </row>
    <row r="2189" spans="1:21" x14ac:dyDescent="0.25">
      <c r="A2189" t="s">
        <v>437</v>
      </c>
      <c r="B2189" t="s">
        <v>1366</v>
      </c>
      <c r="C2189" t="s">
        <v>1367</v>
      </c>
      <c r="D2189" s="15">
        <v>1900</v>
      </c>
      <c r="E2189" s="121">
        <v>1</v>
      </c>
      <c r="F2189" t="s">
        <v>440</v>
      </c>
      <c r="G2189" s="121">
        <v>274</v>
      </c>
      <c r="H2189" t="s">
        <v>388</v>
      </c>
      <c r="I2189" t="s">
        <v>488</v>
      </c>
      <c r="J2189" t="s">
        <v>433</v>
      </c>
      <c r="K2189" t="s">
        <v>223</v>
      </c>
      <c r="L2189" s="758">
        <v>2.21</v>
      </c>
      <c r="M2189" t="s">
        <v>466</v>
      </c>
      <c r="N2189" s="681">
        <f t="shared" ca="1" si="145"/>
        <v>0</v>
      </c>
      <c r="O2189" s="681">
        <f t="shared" ca="1" si="145"/>
        <v>0</v>
      </c>
      <c r="P2189" s="681">
        <f t="shared" ca="1" si="145"/>
        <v>0</v>
      </c>
      <c r="Q2189" s="681">
        <f t="shared" ca="1" si="145"/>
        <v>0</v>
      </c>
      <c r="R2189" s="681">
        <f t="shared" ca="1" si="145"/>
        <v>0</v>
      </c>
      <c r="S2189" t="str">
        <f t="shared" si="146"/>
        <v>ASR_Financial_Report_SHP21Final</v>
      </c>
      <c r="T2189" s="960">
        <f t="shared" si="147"/>
        <v>44658</v>
      </c>
      <c r="U2189" t="str">
        <f t="shared" si="148"/>
        <v>Unaudited</v>
      </c>
    </row>
    <row r="2190" spans="1:21" x14ac:dyDescent="0.25">
      <c r="A2190" t="s">
        <v>437</v>
      </c>
      <c r="B2190" t="s">
        <v>1366</v>
      </c>
      <c r="C2190" t="s">
        <v>1367</v>
      </c>
      <c r="D2190" s="15">
        <v>1900</v>
      </c>
      <c r="E2190" s="121">
        <v>1</v>
      </c>
      <c r="F2190" t="s">
        <v>440</v>
      </c>
      <c r="G2190" s="121">
        <v>274</v>
      </c>
      <c r="H2190" t="s">
        <v>388</v>
      </c>
      <c r="I2190" t="s">
        <v>488</v>
      </c>
      <c r="J2190" t="s">
        <v>433</v>
      </c>
      <c r="K2190" t="s">
        <v>6</v>
      </c>
      <c r="L2190" s="758" t="s">
        <v>70</v>
      </c>
      <c r="M2190" t="s">
        <v>188</v>
      </c>
      <c r="N2190" s="681">
        <f t="shared" ca="1" si="145"/>
        <v>0</v>
      </c>
      <c r="O2190" s="681">
        <f t="shared" ca="1" si="145"/>
        <v>0</v>
      </c>
      <c r="P2190" s="681">
        <f t="shared" ca="1" si="145"/>
        <v>0</v>
      </c>
      <c r="Q2190" s="681">
        <f t="shared" ca="1" si="145"/>
        <v>0</v>
      </c>
      <c r="R2190" s="681">
        <f t="shared" ca="1" si="145"/>
        <v>0</v>
      </c>
      <c r="S2190" t="str">
        <f t="shared" si="146"/>
        <v>ASR_Financial_Report_SHP21Final</v>
      </c>
      <c r="T2190" s="960">
        <f t="shared" si="147"/>
        <v>44658</v>
      </c>
      <c r="U2190" t="str">
        <f t="shared" si="148"/>
        <v>Unaudited</v>
      </c>
    </row>
    <row r="2191" spans="1:21" x14ac:dyDescent="0.25">
      <c r="A2191" t="s">
        <v>437</v>
      </c>
      <c r="B2191" t="s">
        <v>1366</v>
      </c>
      <c r="C2191" t="s">
        <v>1367</v>
      </c>
      <c r="D2191" s="15">
        <v>1900</v>
      </c>
      <c r="E2191" s="121">
        <v>1</v>
      </c>
      <c r="F2191" t="s">
        <v>440</v>
      </c>
      <c r="G2191" s="121">
        <v>274</v>
      </c>
      <c r="H2191" t="s">
        <v>388</v>
      </c>
      <c r="I2191" t="s">
        <v>488</v>
      </c>
      <c r="J2191" t="s">
        <v>433</v>
      </c>
      <c r="K2191" t="s">
        <v>6</v>
      </c>
      <c r="L2191" s="758" t="s">
        <v>71</v>
      </c>
      <c r="M2191" t="s">
        <v>231</v>
      </c>
      <c r="N2191" s="681">
        <f t="shared" ca="1" si="145"/>
        <v>0</v>
      </c>
      <c r="O2191" s="681">
        <f t="shared" ca="1" si="145"/>
        <v>0</v>
      </c>
      <c r="P2191" s="681">
        <f t="shared" ca="1" si="145"/>
        <v>0</v>
      </c>
      <c r="Q2191" s="681">
        <f t="shared" ca="1" si="145"/>
        <v>0</v>
      </c>
      <c r="R2191" s="681">
        <f t="shared" ca="1" si="145"/>
        <v>0</v>
      </c>
      <c r="S2191" t="str">
        <f t="shared" si="146"/>
        <v>ASR_Financial_Report_SHP21Final</v>
      </c>
      <c r="T2191" s="960">
        <f t="shared" si="147"/>
        <v>44658</v>
      </c>
      <c r="U2191" t="str">
        <f t="shared" si="148"/>
        <v>Unaudited</v>
      </c>
    </row>
    <row r="2192" spans="1:21" x14ac:dyDescent="0.25">
      <c r="A2192" t="s">
        <v>437</v>
      </c>
      <c r="B2192" t="s">
        <v>1366</v>
      </c>
      <c r="C2192" t="s">
        <v>1367</v>
      </c>
      <c r="D2192" s="15">
        <v>1900</v>
      </c>
      <c r="E2192" s="121">
        <v>1</v>
      </c>
      <c r="F2192" t="s">
        <v>440</v>
      </c>
      <c r="G2192" s="121">
        <v>274</v>
      </c>
      <c r="H2192" t="s">
        <v>388</v>
      </c>
      <c r="I2192" t="s">
        <v>488</v>
      </c>
      <c r="J2192" t="s">
        <v>433</v>
      </c>
      <c r="K2192" t="s">
        <v>6</v>
      </c>
      <c r="L2192" s="758" t="s">
        <v>72</v>
      </c>
      <c r="M2192" t="s">
        <v>164</v>
      </c>
      <c r="N2192" s="681">
        <f t="shared" ca="1" si="145"/>
        <v>0</v>
      </c>
      <c r="O2192" s="681">
        <f t="shared" ca="1" si="145"/>
        <v>0</v>
      </c>
      <c r="P2192" s="681">
        <f t="shared" ca="1" si="145"/>
        <v>0</v>
      </c>
      <c r="Q2192" s="681">
        <f t="shared" ca="1" si="145"/>
        <v>0</v>
      </c>
      <c r="R2192" s="681">
        <f t="shared" ca="1" si="145"/>
        <v>0</v>
      </c>
      <c r="S2192" t="str">
        <f t="shared" si="146"/>
        <v>ASR_Financial_Report_SHP21Final</v>
      </c>
      <c r="T2192" s="960">
        <f t="shared" si="147"/>
        <v>44658</v>
      </c>
      <c r="U2192" t="str">
        <f t="shared" si="148"/>
        <v>Unaudited</v>
      </c>
    </row>
    <row r="2193" spans="1:21" x14ac:dyDescent="0.25">
      <c r="A2193" t="s">
        <v>437</v>
      </c>
      <c r="B2193" t="s">
        <v>1366</v>
      </c>
      <c r="C2193" t="s">
        <v>1367</v>
      </c>
      <c r="D2193" s="15">
        <v>1900</v>
      </c>
      <c r="E2193" s="121">
        <v>1</v>
      </c>
      <c r="F2193" t="s">
        <v>440</v>
      </c>
      <c r="G2193" s="121">
        <v>274</v>
      </c>
      <c r="H2193" t="s">
        <v>388</v>
      </c>
      <c r="I2193" t="s">
        <v>488</v>
      </c>
      <c r="J2193" t="s">
        <v>433</v>
      </c>
      <c r="K2193" t="s">
        <v>6</v>
      </c>
      <c r="L2193" s="758">
        <v>3.4</v>
      </c>
      <c r="M2193" t="s">
        <v>461</v>
      </c>
      <c r="N2193" s="681">
        <f t="shared" ca="1" si="145"/>
        <v>0</v>
      </c>
      <c r="O2193" s="681">
        <f t="shared" ca="1" si="145"/>
        <v>0</v>
      </c>
      <c r="P2193" s="681">
        <f t="shared" ca="1" si="145"/>
        <v>0</v>
      </c>
      <c r="Q2193" s="681">
        <f t="shared" ca="1" si="145"/>
        <v>0</v>
      </c>
      <c r="R2193" s="681">
        <f t="shared" ca="1" si="145"/>
        <v>0</v>
      </c>
      <c r="S2193" t="str">
        <f t="shared" si="146"/>
        <v>ASR_Financial_Report_SHP21Final</v>
      </c>
      <c r="T2193" s="960">
        <f t="shared" si="147"/>
        <v>44658</v>
      </c>
      <c r="U2193" t="str">
        <f t="shared" si="148"/>
        <v>Unaudited</v>
      </c>
    </row>
    <row r="2194" spans="1:21" x14ac:dyDescent="0.25">
      <c r="A2194" t="s">
        <v>437</v>
      </c>
      <c r="B2194" t="s">
        <v>1366</v>
      </c>
      <c r="C2194" t="s">
        <v>1367</v>
      </c>
      <c r="D2194" s="15">
        <v>1900</v>
      </c>
      <c r="E2194" s="121">
        <v>1</v>
      </c>
      <c r="F2194" t="s">
        <v>440</v>
      </c>
      <c r="G2194" s="121">
        <v>274</v>
      </c>
      <c r="H2194" t="s">
        <v>388</v>
      </c>
      <c r="I2194" t="s">
        <v>488</v>
      </c>
      <c r="J2194" t="s">
        <v>433</v>
      </c>
      <c r="K2194" t="s">
        <v>434</v>
      </c>
      <c r="L2194" s="758">
        <v>4.5</v>
      </c>
      <c r="M2194" t="s">
        <v>32</v>
      </c>
      <c r="N2194" s="681">
        <f t="shared" ca="1" si="145"/>
        <v>0</v>
      </c>
      <c r="O2194" s="681">
        <f t="shared" ca="1" si="145"/>
        <v>0</v>
      </c>
      <c r="P2194" s="681">
        <f t="shared" ca="1" si="145"/>
        <v>0</v>
      </c>
      <c r="Q2194" s="681">
        <f t="shared" ca="1" si="145"/>
        <v>0</v>
      </c>
      <c r="R2194" s="681">
        <f t="shared" ca="1" si="145"/>
        <v>0</v>
      </c>
      <c r="S2194" t="str">
        <f t="shared" si="146"/>
        <v>ASR_Financial_Report_SHP21Final</v>
      </c>
      <c r="T2194" s="960">
        <f t="shared" si="147"/>
        <v>44658</v>
      </c>
      <c r="U2194" t="str">
        <f t="shared" si="148"/>
        <v>Unaudited</v>
      </c>
    </row>
    <row r="2195" spans="1:21" x14ac:dyDescent="0.25">
      <c r="A2195" t="s">
        <v>437</v>
      </c>
      <c r="B2195" t="s">
        <v>1366</v>
      </c>
      <c r="C2195" t="s">
        <v>1367</v>
      </c>
      <c r="D2195" s="15">
        <v>1900</v>
      </c>
      <c r="E2195" s="121">
        <v>1</v>
      </c>
      <c r="F2195" t="s">
        <v>440</v>
      </c>
      <c r="G2195" s="121">
        <v>274</v>
      </c>
      <c r="H2195" t="s">
        <v>388</v>
      </c>
      <c r="I2195" t="s">
        <v>488</v>
      </c>
      <c r="J2195" t="s">
        <v>433</v>
      </c>
      <c r="K2195" t="s">
        <v>434</v>
      </c>
      <c r="L2195" s="758" t="s">
        <v>925</v>
      </c>
      <c r="M2195" t="s">
        <v>916</v>
      </c>
      <c r="N2195" s="681">
        <f t="shared" ca="1" si="145"/>
        <v>0</v>
      </c>
      <c r="O2195" s="681">
        <f t="shared" ca="1" si="145"/>
        <v>0</v>
      </c>
      <c r="P2195" s="681">
        <f t="shared" ca="1" si="145"/>
        <v>0</v>
      </c>
      <c r="Q2195" s="681">
        <f t="shared" ca="1" si="145"/>
        <v>0</v>
      </c>
      <c r="R2195" s="681">
        <f t="shared" ca="1" si="145"/>
        <v>0</v>
      </c>
      <c r="S2195" t="str">
        <f t="shared" si="146"/>
        <v>ASR_Financial_Report_SHP21Final</v>
      </c>
      <c r="T2195" s="960">
        <f t="shared" si="147"/>
        <v>44658</v>
      </c>
      <c r="U2195" t="str">
        <f t="shared" si="148"/>
        <v>Unaudited</v>
      </c>
    </row>
    <row r="2196" spans="1:21" x14ac:dyDescent="0.25">
      <c r="A2196" t="s">
        <v>437</v>
      </c>
      <c r="B2196" t="s">
        <v>1366</v>
      </c>
      <c r="C2196" t="s">
        <v>1367</v>
      </c>
      <c r="D2196" s="15">
        <v>1900</v>
      </c>
      <c r="E2196" s="121">
        <v>1</v>
      </c>
      <c r="F2196" t="s">
        <v>440</v>
      </c>
      <c r="G2196" s="121">
        <v>274</v>
      </c>
      <c r="H2196" t="s">
        <v>388</v>
      </c>
      <c r="I2196" t="s">
        <v>488</v>
      </c>
      <c r="J2196" t="s">
        <v>433</v>
      </c>
      <c r="K2196" t="s">
        <v>434</v>
      </c>
      <c r="L2196" s="758" t="s">
        <v>193</v>
      </c>
      <c r="M2196" t="s">
        <v>40</v>
      </c>
      <c r="N2196" s="681">
        <f t="shared" ca="1" si="145"/>
        <v>0</v>
      </c>
      <c r="O2196" s="681">
        <f t="shared" ca="1" si="145"/>
        <v>0</v>
      </c>
      <c r="P2196" s="681">
        <f t="shared" ca="1" si="145"/>
        <v>0</v>
      </c>
      <c r="Q2196" s="681">
        <f t="shared" ca="1" si="145"/>
        <v>0</v>
      </c>
      <c r="R2196" s="681">
        <f t="shared" ca="1" si="145"/>
        <v>0</v>
      </c>
      <c r="S2196" t="str">
        <f t="shared" si="146"/>
        <v>ASR_Financial_Report_SHP21Final</v>
      </c>
      <c r="T2196" s="960">
        <f t="shared" si="147"/>
        <v>44658</v>
      </c>
      <c r="U2196" t="str">
        <f t="shared" si="148"/>
        <v>Unaudited</v>
      </c>
    </row>
    <row r="2197" spans="1:21" x14ac:dyDescent="0.25">
      <c r="A2197" t="s">
        <v>437</v>
      </c>
      <c r="B2197" t="s">
        <v>1366</v>
      </c>
      <c r="C2197" t="s">
        <v>1367</v>
      </c>
      <c r="D2197" s="15">
        <v>1900</v>
      </c>
      <c r="E2197" s="121">
        <v>1</v>
      </c>
      <c r="F2197" t="s">
        <v>440</v>
      </c>
      <c r="G2197" s="121">
        <v>274</v>
      </c>
      <c r="H2197" t="s">
        <v>388</v>
      </c>
      <c r="I2197" t="s">
        <v>488</v>
      </c>
      <c r="J2197" t="s">
        <v>433</v>
      </c>
      <c r="K2197" t="s">
        <v>434</v>
      </c>
      <c r="L2197" s="758" t="s">
        <v>192</v>
      </c>
      <c r="M2197" t="s">
        <v>329</v>
      </c>
      <c r="N2197" s="681">
        <f t="shared" ca="1" si="145"/>
        <v>0</v>
      </c>
      <c r="O2197" s="681">
        <f t="shared" ca="1" si="145"/>
        <v>0</v>
      </c>
      <c r="P2197" s="681">
        <f t="shared" ca="1" si="145"/>
        <v>0</v>
      </c>
      <c r="Q2197" s="681">
        <f t="shared" ca="1" si="145"/>
        <v>0</v>
      </c>
      <c r="R2197" s="681">
        <f t="shared" ca="1" si="145"/>
        <v>0</v>
      </c>
      <c r="S2197" t="str">
        <f t="shared" si="146"/>
        <v>ASR_Financial_Report_SHP21Final</v>
      </c>
      <c r="T2197" s="960">
        <f t="shared" si="147"/>
        <v>44658</v>
      </c>
      <c r="U2197" t="str">
        <f t="shared" si="148"/>
        <v>Unaudited</v>
      </c>
    </row>
    <row r="2198" spans="1:21" x14ac:dyDescent="0.25">
      <c r="A2198" t="s">
        <v>437</v>
      </c>
      <c r="B2198" t="s">
        <v>1366</v>
      </c>
      <c r="C2198" t="s">
        <v>1367</v>
      </c>
      <c r="D2198" s="15">
        <v>1900</v>
      </c>
      <c r="E2198" s="121">
        <v>1</v>
      </c>
      <c r="F2198" t="s">
        <v>440</v>
      </c>
      <c r="G2198" s="121">
        <v>274</v>
      </c>
      <c r="H2198" t="s">
        <v>388</v>
      </c>
      <c r="I2198" t="s">
        <v>488</v>
      </c>
      <c r="J2198" t="s">
        <v>450</v>
      </c>
      <c r="K2198" t="s">
        <v>435</v>
      </c>
      <c r="L2198" s="758" t="s">
        <v>79</v>
      </c>
      <c r="M2198" t="s">
        <v>27</v>
      </c>
      <c r="N2198" s="681">
        <f t="shared" ca="1" si="145"/>
        <v>0</v>
      </c>
      <c r="O2198" s="681">
        <f t="shared" ca="1" si="145"/>
        <v>0</v>
      </c>
      <c r="P2198" s="681">
        <f t="shared" ca="1" si="145"/>
        <v>0</v>
      </c>
      <c r="Q2198" s="681">
        <f t="shared" ca="1" si="145"/>
        <v>0</v>
      </c>
      <c r="R2198" s="681">
        <f t="shared" ca="1" si="145"/>
        <v>0</v>
      </c>
      <c r="S2198" t="str">
        <f t="shared" si="146"/>
        <v>ASR_Financial_Report_SHP21Final</v>
      </c>
      <c r="T2198" s="960">
        <f t="shared" si="147"/>
        <v>44658</v>
      </c>
      <c r="U2198" t="str">
        <f t="shared" si="148"/>
        <v>Unaudited</v>
      </c>
    </row>
    <row r="2199" spans="1:21" x14ac:dyDescent="0.25">
      <c r="A2199" t="s">
        <v>437</v>
      </c>
      <c r="B2199" t="s">
        <v>1366</v>
      </c>
      <c r="C2199" t="s">
        <v>1367</v>
      </c>
      <c r="D2199" s="15">
        <v>1900</v>
      </c>
      <c r="E2199" s="121">
        <v>1</v>
      </c>
      <c r="F2199" t="s">
        <v>440</v>
      </c>
      <c r="G2199" s="121">
        <v>274</v>
      </c>
      <c r="H2199" t="s">
        <v>388</v>
      </c>
      <c r="I2199" t="s">
        <v>488</v>
      </c>
      <c r="J2199" t="s">
        <v>450</v>
      </c>
      <c r="K2199" t="s">
        <v>435</v>
      </c>
      <c r="L2199" s="758" t="s">
        <v>80</v>
      </c>
      <c r="M2199" t="s">
        <v>97</v>
      </c>
      <c r="N2199" s="681">
        <f t="shared" ca="1" si="145"/>
        <v>0</v>
      </c>
      <c r="O2199" s="681">
        <f t="shared" ca="1" si="145"/>
        <v>0</v>
      </c>
      <c r="P2199" s="681">
        <f t="shared" ca="1" si="145"/>
        <v>0</v>
      </c>
      <c r="Q2199" s="681">
        <f t="shared" ca="1" si="145"/>
        <v>0</v>
      </c>
      <c r="R2199" s="681">
        <f t="shared" ca="1" si="145"/>
        <v>0</v>
      </c>
      <c r="S2199" t="str">
        <f t="shared" si="146"/>
        <v>ASR_Financial_Report_SHP21Final</v>
      </c>
      <c r="T2199" s="960">
        <f t="shared" si="147"/>
        <v>44658</v>
      </c>
      <c r="U2199" t="str">
        <f t="shared" si="148"/>
        <v>Unaudited</v>
      </c>
    </row>
    <row r="2200" spans="1:21" x14ac:dyDescent="0.25">
      <c r="A2200" t="s">
        <v>437</v>
      </c>
      <c r="B2200" t="s">
        <v>1366</v>
      </c>
      <c r="C2200" t="s">
        <v>1367</v>
      </c>
      <c r="D2200" s="15">
        <v>1900</v>
      </c>
      <c r="E2200" s="121">
        <v>1</v>
      </c>
      <c r="F2200" t="s">
        <v>440</v>
      </c>
      <c r="G2200" s="121">
        <v>274</v>
      </c>
      <c r="H2200" t="s">
        <v>388</v>
      </c>
      <c r="I2200" t="s">
        <v>488</v>
      </c>
      <c r="J2200" t="s">
        <v>450</v>
      </c>
      <c r="K2200" t="s">
        <v>435</v>
      </c>
      <c r="L2200" s="758" t="s">
        <v>81</v>
      </c>
      <c r="M2200" t="s">
        <v>98</v>
      </c>
      <c r="N2200" s="681">
        <f t="shared" ca="1" si="145"/>
        <v>0</v>
      </c>
      <c r="O2200" s="681">
        <f t="shared" ca="1" si="145"/>
        <v>0</v>
      </c>
      <c r="P2200" s="681">
        <f t="shared" ca="1" si="145"/>
        <v>0</v>
      </c>
      <c r="Q2200" s="681">
        <f t="shared" ca="1" si="145"/>
        <v>0</v>
      </c>
      <c r="R2200" s="681">
        <f t="shared" ca="1" si="145"/>
        <v>0</v>
      </c>
      <c r="S2200" t="str">
        <f t="shared" si="146"/>
        <v>ASR_Financial_Report_SHP21Final</v>
      </c>
      <c r="T2200" s="960">
        <f t="shared" si="147"/>
        <v>44658</v>
      </c>
      <c r="U2200" t="str">
        <f t="shared" si="148"/>
        <v>Unaudited</v>
      </c>
    </row>
    <row r="2201" spans="1:21" x14ac:dyDescent="0.25">
      <c r="A2201" t="s">
        <v>437</v>
      </c>
      <c r="B2201" t="s">
        <v>1366</v>
      </c>
      <c r="C2201" t="s">
        <v>1367</v>
      </c>
      <c r="D2201" s="15">
        <v>1900</v>
      </c>
      <c r="E2201" s="121">
        <v>1</v>
      </c>
      <c r="F2201" t="s">
        <v>440</v>
      </c>
      <c r="G2201" s="121">
        <v>274</v>
      </c>
      <c r="H2201" t="s">
        <v>388</v>
      </c>
      <c r="I2201" t="s">
        <v>488</v>
      </c>
      <c r="J2201" t="s">
        <v>450</v>
      </c>
      <c r="K2201" t="s">
        <v>435</v>
      </c>
      <c r="L2201" s="758" t="s">
        <v>82</v>
      </c>
      <c r="M2201" t="s">
        <v>99</v>
      </c>
      <c r="N2201" s="681">
        <f t="shared" ca="1" si="145"/>
        <v>0</v>
      </c>
      <c r="O2201" s="681">
        <f t="shared" ca="1" si="145"/>
        <v>0</v>
      </c>
      <c r="P2201" s="681">
        <f t="shared" ca="1" si="145"/>
        <v>0</v>
      </c>
      <c r="Q2201" s="681">
        <f t="shared" ca="1" si="145"/>
        <v>0</v>
      </c>
      <c r="R2201" s="681">
        <f t="shared" ca="1" si="145"/>
        <v>0</v>
      </c>
      <c r="S2201" t="str">
        <f t="shared" si="146"/>
        <v>ASR_Financial_Report_SHP21Final</v>
      </c>
      <c r="T2201" s="960">
        <f t="shared" si="147"/>
        <v>44658</v>
      </c>
      <c r="U2201" t="str">
        <f t="shared" si="148"/>
        <v>Unaudited</v>
      </c>
    </row>
    <row r="2202" spans="1:21" x14ac:dyDescent="0.25">
      <c r="A2202" t="s">
        <v>437</v>
      </c>
      <c r="B2202" t="s">
        <v>1366</v>
      </c>
      <c r="C2202" t="s">
        <v>1367</v>
      </c>
      <c r="D2202" s="15">
        <v>1900</v>
      </c>
      <c r="E2202" s="121">
        <v>1</v>
      </c>
      <c r="F2202" t="s">
        <v>440</v>
      </c>
      <c r="G2202" s="121">
        <v>274</v>
      </c>
      <c r="H2202" t="s">
        <v>388</v>
      </c>
      <c r="I2202" t="s">
        <v>488</v>
      </c>
      <c r="J2202" t="s">
        <v>450</v>
      </c>
      <c r="K2202" t="s">
        <v>435</v>
      </c>
      <c r="L2202" s="758" t="s">
        <v>216</v>
      </c>
      <c r="M2202" t="s">
        <v>100</v>
      </c>
      <c r="N2202" s="681">
        <f t="shared" ca="1" si="145"/>
        <v>0</v>
      </c>
      <c r="O2202" s="681">
        <f t="shared" ca="1" si="145"/>
        <v>0</v>
      </c>
      <c r="P2202" s="681">
        <f t="shared" ca="1" si="145"/>
        <v>0</v>
      </c>
      <c r="Q2202" s="681">
        <f t="shared" ca="1" si="145"/>
        <v>0</v>
      </c>
      <c r="R2202" s="681">
        <f t="shared" ca="1" si="145"/>
        <v>0</v>
      </c>
      <c r="S2202" t="str">
        <f t="shared" si="146"/>
        <v>ASR_Financial_Report_SHP21Final</v>
      </c>
      <c r="T2202" s="960">
        <f t="shared" si="147"/>
        <v>44658</v>
      </c>
      <c r="U2202" t="str">
        <f t="shared" si="148"/>
        <v>Unaudited</v>
      </c>
    </row>
    <row r="2203" spans="1:21" x14ac:dyDescent="0.25">
      <c r="A2203" t="s">
        <v>437</v>
      </c>
      <c r="B2203" t="s">
        <v>1366</v>
      </c>
      <c r="C2203" t="s">
        <v>1367</v>
      </c>
      <c r="D2203" s="15">
        <v>1900</v>
      </c>
      <c r="E2203" s="121">
        <v>1</v>
      </c>
      <c r="F2203" t="s">
        <v>440</v>
      </c>
      <c r="G2203" s="121">
        <v>274</v>
      </c>
      <c r="H2203" t="s">
        <v>388</v>
      </c>
      <c r="I2203" t="s">
        <v>488</v>
      </c>
      <c r="J2203" t="s">
        <v>450</v>
      </c>
      <c r="K2203" t="s">
        <v>435</v>
      </c>
      <c r="L2203" s="758" t="s">
        <v>215</v>
      </c>
      <c r="M2203" t="s">
        <v>28</v>
      </c>
      <c r="N2203" s="681">
        <f t="shared" ca="1" si="145"/>
        <v>0</v>
      </c>
      <c r="O2203" s="681">
        <f t="shared" ca="1" si="145"/>
        <v>0</v>
      </c>
      <c r="P2203" s="681">
        <f t="shared" ca="1" si="145"/>
        <v>0</v>
      </c>
      <c r="Q2203" s="681">
        <f t="shared" ca="1" si="145"/>
        <v>0</v>
      </c>
      <c r="R2203" s="681">
        <f t="shared" ca="1" si="145"/>
        <v>0</v>
      </c>
      <c r="S2203" t="str">
        <f t="shared" si="146"/>
        <v>ASR_Financial_Report_SHP21Final</v>
      </c>
      <c r="T2203" s="960">
        <f t="shared" si="147"/>
        <v>44658</v>
      </c>
      <c r="U2203" t="str">
        <f t="shared" si="148"/>
        <v>Unaudited</v>
      </c>
    </row>
    <row r="2204" spans="1:21" x14ac:dyDescent="0.25">
      <c r="A2204" t="s">
        <v>437</v>
      </c>
      <c r="B2204" t="s">
        <v>1366</v>
      </c>
      <c r="C2204" t="s">
        <v>1367</v>
      </c>
      <c r="D2204" s="15">
        <v>1900</v>
      </c>
      <c r="E2204" s="121">
        <v>1</v>
      </c>
      <c r="F2204" t="s">
        <v>440</v>
      </c>
      <c r="G2204" s="121">
        <v>274</v>
      </c>
      <c r="H2204" t="s">
        <v>388</v>
      </c>
      <c r="I2204" t="s">
        <v>488</v>
      </c>
      <c r="J2204" t="s">
        <v>436</v>
      </c>
      <c r="K2204" t="s">
        <v>436</v>
      </c>
      <c r="L2204" s="758" t="s">
        <v>84</v>
      </c>
      <c r="M2204" t="s">
        <v>327</v>
      </c>
      <c r="N2204" s="681">
        <f t="shared" ca="1" si="145"/>
        <v>0</v>
      </c>
      <c r="O2204" s="681">
        <f t="shared" ca="1" si="145"/>
        <v>0</v>
      </c>
      <c r="P2204" s="681">
        <f t="shared" ca="1" si="145"/>
        <v>0</v>
      </c>
      <c r="Q2204" s="681">
        <f t="shared" ca="1" si="145"/>
        <v>0</v>
      </c>
      <c r="R2204" s="681">
        <f t="shared" ca="1" si="145"/>
        <v>0</v>
      </c>
      <c r="S2204" t="str">
        <f t="shared" si="146"/>
        <v>ASR_Financial_Report_SHP21Final</v>
      </c>
      <c r="T2204" s="960">
        <f t="shared" si="147"/>
        <v>44658</v>
      </c>
      <c r="U2204" t="str">
        <f t="shared" si="148"/>
        <v>Unaudited</v>
      </c>
    </row>
    <row r="2205" spans="1:21" x14ac:dyDescent="0.25">
      <c r="A2205" t="s">
        <v>437</v>
      </c>
      <c r="B2205" t="s">
        <v>1366</v>
      </c>
      <c r="C2205" t="s">
        <v>1367</v>
      </c>
      <c r="D2205" s="15">
        <v>1900</v>
      </c>
      <c r="E2205" s="121">
        <v>1</v>
      </c>
      <c r="F2205" t="s">
        <v>440</v>
      </c>
      <c r="G2205" s="121">
        <v>274</v>
      </c>
      <c r="H2205" t="s">
        <v>388</v>
      </c>
      <c r="I2205" t="s">
        <v>488</v>
      </c>
      <c r="J2205" t="s">
        <v>436</v>
      </c>
      <c r="K2205" t="s">
        <v>436</v>
      </c>
      <c r="L2205" s="758" t="s">
        <v>85</v>
      </c>
      <c r="M2205" t="s">
        <v>325</v>
      </c>
      <c r="N2205" s="681">
        <f t="shared" ca="1" si="145"/>
        <v>0</v>
      </c>
      <c r="O2205" s="681">
        <f t="shared" ca="1" si="145"/>
        <v>0</v>
      </c>
      <c r="P2205" s="681">
        <f t="shared" ca="1" si="145"/>
        <v>0</v>
      </c>
      <c r="Q2205" s="681">
        <f t="shared" ca="1" si="145"/>
        <v>0</v>
      </c>
      <c r="R2205" s="681">
        <f t="shared" ca="1" si="145"/>
        <v>0</v>
      </c>
      <c r="S2205" t="str">
        <f t="shared" si="146"/>
        <v>ASR_Financial_Report_SHP21Final</v>
      </c>
      <c r="T2205" s="960">
        <f t="shared" si="147"/>
        <v>44658</v>
      </c>
      <c r="U2205" t="str">
        <f t="shared" si="148"/>
        <v>Unaudited</v>
      </c>
    </row>
    <row r="2206" spans="1:21" x14ac:dyDescent="0.25">
      <c r="A2206" t="s">
        <v>437</v>
      </c>
      <c r="B2206" t="s">
        <v>1366</v>
      </c>
      <c r="C2206" t="s">
        <v>1367</v>
      </c>
      <c r="D2206" s="15">
        <v>1900</v>
      </c>
      <c r="E2206" s="121">
        <v>1</v>
      </c>
      <c r="F2206" t="s">
        <v>440</v>
      </c>
      <c r="G2206" s="121">
        <v>274</v>
      </c>
      <c r="H2206" t="s">
        <v>388</v>
      </c>
      <c r="I2206" t="s">
        <v>488</v>
      </c>
      <c r="J2206" t="s">
        <v>436</v>
      </c>
      <c r="K2206" t="s">
        <v>436</v>
      </c>
      <c r="L2206" s="758" t="s">
        <v>86</v>
      </c>
      <c r="M2206" t="s">
        <v>494</v>
      </c>
      <c r="N2206" s="681">
        <f t="shared" ca="1" si="145"/>
        <v>0</v>
      </c>
      <c r="O2206" s="681">
        <f t="shared" ca="1" si="145"/>
        <v>0</v>
      </c>
      <c r="P2206" s="681">
        <f t="shared" ca="1" si="145"/>
        <v>0</v>
      </c>
      <c r="Q2206" s="681">
        <f t="shared" ca="1" si="145"/>
        <v>0</v>
      </c>
      <c r="R2206" s="681">
        <f t="shared" ca="1" si="145"/>
        <v>0</v>
      </c>
      <c r="S2206" t="str">
        <f t="shared" si="146"/>
        <v>ASR_Financial_Report_SHP21Final</v>
      </c>
      <c r="T2206" s="960">
        <f t="shared" si="147"/>
        <v>44658</v>
      </c>
      <c r="U2206" t="str">
        <f t="shared" si="148"/>
        <v>Unaudited</v>
      </c>
    </row>
    <row r="2207" spans="1:21" x14ac:dyDescent="0.25">
      <c r="A2207" t="s">
        <v>437</v>
      </c>
      <c r="B2207" t="s">
        <v>1366</v>
      </c>
      <c r="C2207" t="s">
        <v>1367</v>
      </c>
      <c r="D2207" s="15">
        <v>1900</v>
      </c>
      <c r="E2207" s="121">
        <v>1</v>
      </c>
      <c r="F2207" t="s">
        <v>440</v>
      </c>
      <c r="G2207" s="121">
        <v>274</v>
      </c>
      <c r="H2207" t="s">
        <v>388</v>
      </c>
      <c r="I2207" t="s">
        <v>488</v>
      </c>
      <c r="J2207" t="s">
        <v>436</v>
      </c>
      <c r="K2207" t="s">
        <v>436</v>
      </c>
      <c r="L2207" s="758" t="s">
        <v>87</v>
      </c>
      <c r="M2207" t="s">
        <v>495</v>
      </c>
      <c r="N2207" s="681">
        <f t="shared" ca="1" si="145"/>
        <v>0</v>
      </c>
      <c r="O2207" s="681">
        <f t="shared" ca="1" si="145"/>
        <v>0</v>
      </c>
      <c r="P2207" s="681">
        <f t="shared" ca="1" si="145"/>
        <v>0</v>
      </c>
      <c r="Q2207" s="681">
        <f t="shared" ca="1" si="145"/>
        <v>0</v>
      </c>
      <c r="R2207" s="681">
        <f t="shared" ca="1" si="145"/>
        <v>0</v>
      </c>
      <c r="S2207" t="str">
        <f t="shared" si="146"/>
        <v>ASR_Financial_Report_SHP21Final</v>
      </c>
      <c r="T2207" s="960">
        <f t="shared" si="147"/>
        <v>44658</v>
      </c>
      <c r="U2207" t="str">
        <f t="shared" si="148"/>
        <v>Unaudited</v>
      </c>
    </row>
    <row r="2208" spans="1:21" x14ac:dyDescent="0.25">
      <c r="A2208" t="s">
        <v>437</v>
      </c>
      <c r="B2208" t="s">
        <v>1366</v>
      </c>
      <c r="C2208" t="s">
        <v>1367</v>
      </c>
      <c r="D2208" s="15">
        <v>1900</v>
      </c>
      <c r="E2208" s="121">
        <v>1</v>
      </c>
      <c r="F2208" t="s">
        <v>440</v>
      </c>
      <c r="G2208" s="121">
        <v>274</v>
      </c>
      <c r="H2208" t="s">
        <v>388</v>
      </c>
      <c r="I2208" t="s">
        <v>488</v>
      </c>
      <c r="J2208" t="s">
        <v>436</v>
      </c>
      <c r="K2208" t="s">
        <v>436</v>
      </c>
      <c r="L2208" s="758" t="s">
        <v>213</v>
      </c>
      <c r="M2208" t="s">
        <v>496</v>
      </c>
      <c r="N2208" s="681">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681">
        <f t="shared" ca="1" si="149"/>
        <v>0</v>
      </c>
      <c r="P2208" s="681">
        <f t="shared" ca="1" si="149"/>
        <v>0</v>
      </c>
      <c r="Q2208" s="681">
        <f t="shared" ca="1" si="149"/>
        <v>0</v>
      </c>
      <c r="R2208" s="681">
        <f t="shared" ca="1" si="149"/>
        <v>0</v>
      </c>
      <c r="S2208" t="str">
        <f t="shared" si="146"/>
        <v>ASR_Financial_Report_SHP21Final</v>
      </c>
      <c r="T2208" s="960">
        <f t="shared" si="147"/>
        <v>44658</v>
      </c>
      <c r="U2208" t="str">
        <f t="shared" si="148"/>
        <v>Unaudited</v>
      </c>
    </row>
    <row r="2209" spans="1:21" x14ac:dyDescent="0.25">
      <c r="A2209" t="s">
        <v>437</v>
      </c>
      <c r="B2209" t="s">
        <v>1366</v>
      </c>
      <c r="C2209" t="s">
        <v>1367</v>
      </c>
      <c r="D2209" s="15">
        <v>1900</v>
      </c>
      <c r="E2209" s="121">
        <v>1</v>
      </c>
      <c r="F2209" t="s">
        <v>440</v>
      </c>
      <c r="G2209" s="121">
        <v>274</v>
      </c>
      <c r="H2209" t="s">
        <v>388</v>
      </c>
      <c r="I2209" t="s">
        <v>489</v>
      </c>
      <c r="J2209" t="s">
        <v>26</v>
      </c>
      <c r="K2209" t="s">
        <v>26</v>
      </c>
      <c r="L2209" s="758" t="s">
        <v>204</v>
      </c>
      <c r="M2209" t="s">
        <v>26</v>
      </c>
      <c r="N2209" s="681">
        <f t="shared" ca="1" si="149"/>
        <v>0</v>
      </c>
      <c r="O2209" s="681">
        <f t="shared" ca="1" si="149"/>
        <v>0</v>
      </c>
      <c r="P2209" s="681">
        <f t="shared" ca="1" si="149"/>
        <v>0</v>
      </c>
      <c r="Q2209" s="681">
        <f t="shared" ca="1" si="149"/>
        <v>0</v>
      </c>
      <c r="R2209" s="681">
        <f t="shared" ca="1" si="149"/>
        <v>0</v>
      </c>
      <c r="S2209" t="str">
        <f t="shared" si="146"/>
        <v>ASR_Financial_Report_SHP21Final</v>
      </c>
      <c r="T2209" s="960">
        <f t="shared" si="147"/>
        <v>44658</v>
      </c>
      <c r="U2209" t="str">
        <f t="shared" si="148"/>
        <v>Unaudited</v>
      </c>
    </row>
    <row r="2210" spans="1:21" x14ac:dyDescent="0.25">
      <c r="A2210" t="s">
        <v>437</v>
      </c>
      <c r="B2210" t="s">
        <v>1366</v>
      </c>
      <c r="C2210" t="s">
        <v>1367</v>
      </c>
      <c r="D2210" s="15">
        <v>1900</v>
      </c>
      <c r="E2210" s="121">
        <v>1</v>
      </c>
      <c r="F2210" t="s">
        <v>441</v>
      </c>
      <c r="G2210" s="121">
        <v>366</v>
      </c>
      <c r="H2210" t="s">
        <v>388</v>
      </c>
      <c r="I2210" t="s">
        <v>432</v>
      </c>
      <c r="J2210" t="s">
        <v>432</v>
      </c>
      <c r="K2210" t="s">
        <v>432</v>
      </c>
      <c r="M2210" t="s">
        <v>432</v>
      </c>
      <c r="N2210" s="681">
        <f t="shared" ca="1" si="149"/>
        <v>0</v>
      </c>
      <c r="O2210" s="681">
        <f t="shared" ca="1" si="149"/>
        <v>0</v>
      </c>
      <c r="P2210" s="681">
        <f t="shared" ca="1" si="149"/>
        <v>0</v>
      </c>
      <c r="Q2210" s="681">
        <f t="shared" ca="1" si="149"/>
        <v>0</v>
      </c>
      <c r="R2210" s="681">
        <f t="shared" ca="1" si="149"/>
        <v>0</v>
      </c>
      <c r="S2210" t="str">
        <f t="shared" si="146"/>
        <v>ASR_Financial_Report_SHP21Final</v>
      </c>
      <c r="T2210" s="960">
        <f t="shared" si="147"/>
        <v>44658</v>
      </c>
      <c r="U2210" t="str">
        <f t="shared" si="148"/>
        <v>Unaudited</v>
      </c>
    </row>
    <row r="2211" spans="1:21" x14ac:dyDescent="0.25">
      <c r="A2211" t="s">
        <v>437</v>
      </c>
      <c r="B2211" t="s">
        <v>1366</v>
      </c>
      <c r="C2211" t="s">
        <v>1367</v>
      </c>
      <c r="D2211" s="15">
        <v>1900</v>
      </c>
      <c r="E2211" s="121">
        <v>1</v>
      </c>
      <c r="F2211" t="s">
        <v>441</v>
      </c>
      <c r="G2211" s="121">
        <v>366</v>
      </c>
      <c r="H2211" t="s">
        <v>388</v>
      </c>
      <c r="I2211" t="s">
        <v>487</v>
      </c>
      <c r="J2211" t="s">
        <v>12</v>
      </c>
      <c r="K2211" t="s">
        <v>12</v>
      </c>
      <c r="L2211" s="758">
        <v>1.1000000000000001</v>
      </c>
      <c r="M2211" t="s">
        <v>12</v>
      </c>
      <c r="N2211" s="681">
        <f t="shared" ca="1" si="149"/>
        <v>0</v>
      </c>
      <c r="O2211" s="681">
        <f t="shared" ca="1" si="149"/>
        <v>0</v>
      </c>
      <c r="P2211" s="681">
        <f t="shared" ca="1" si="149"/>
        <v>0</v>
      </c>
      <c r="Q2211" s="681">
        <f t="shared" ca="1" si="149"/>
        <v>0</v>
      </c>
      <c r="R2211" s="681">
        <f t="shared" ca="1" si="149"/>
        <v>0</v>
      </c>
      <c r="S2211" t="str">
        <f t="shared" si="146"/>
        <v>ASR_Financial_Report_SHP21Final</v>
      </c>
      <c r="T2211" s="960">
        <f t="shared" si="147"/>
        <v>44658</v>
      </c>
      <c r="U2211" t="str">
        <f t="shared" si="148"/>
        <v>Unaudited</v>
      </c>
    </row>
    <row r="2212" spans="1:21" x14ac:dyDescent="0.25">
      <c r="A2212" t="s">
        <v>437</v>
      </c>
      <c r="B2212" t="s">
        <v>1366</v>
      </c>
      <c r="C2212" t="s">
        <v>1367</v>
      </c>
      <c r="D2212" s="15">
        <v>1900</v>
      </c>
      <c r="E2212" s="121">
        <v>1</v>
      </c>
      <c r="F2212" t="s">
        <v>441</v>
      </c>
      <c r="G2212" s="121">
        <v>366</v>
      </c>
      <c r="H2212" t="s">
        <v>388</v>
      </c>
      <c r="I2212" t="s">
        <v>487</v>
      </c>
      <c r="J2212" t="s">
        <v>12</v>
      </c>
      <c r="K2212" t="s">
        <v>222</v>
      </c>
      <c r="L2212" s="758">
        <v>1.2</v>
      </c>
      <c r="M2212" t="s">
        <v>222</v>
      </c>
      <c r="N2212" s="681">
        <f t="shared" ca="1" si="149"/>
        <v>0</v>
      </c>
      <c r="O2212" s="681">
        <f t="shared" ca="1" si="149"/>
        <v>0</v>
      </c>
      <c r="P2212" s="681">
        <f t="shared" ca="1" si="149"/>
        <v>0</v>
      </c>
      <c r="Q2212" s="681">
        <f t="shared" ca="1" si="149"/>
        <v>0</v>
      </c>
      <c r="R2212" s="681">
        <f t="shared" ca="1" si="149"/>
        <v>0</v>
      </c>
      <c r="S2212" t="str">
        <f t="shared" si="146"/>
        <v>ASR_Financial_Report_SHP21Final</v>
      </c>
      <c r="T2212" s="960">
        <f t="shared" si="147"/>
        <v>44658</v>
      </c>
      <c r="U2212" t="str">
        <f t="shared" si="148"/>
        <v>Unaudited</v>
      </c>
    </row>
    <row r="2213" spans="1:21" x14ac:dyDescent="0.25">
      <c r="A2213" t="s">
        <v>437</v>
      </c>
      <c r="B2213" t="s">
        <v>1366</v>
      </c>
      <c r="C2213" t="s">
        <v>1367</v>
      </c>
      <c r="D2213" s="15">
        <v>1900</v>
      </c>
      <c r="E2213" s="121">
        <v>1</v>
      </c>
      <c r="F2213" t="s">
        <v>441</v>
      </c>
      <c r="G2213" s="121">
        <v>366</v>
      </c>
      <c r="H2213" t="s">
        <v>388</v>
      </c>
      <c r="I2213" t="s">
        <v>487</v>
      </c>
      <c r="J2213" t="s">
        <v>12</v>
      </c>
      <c r="K2213" t="s">
        <v>1304</v>
      </c>
      <c r="L2213" s="758" t="s">
        <v>1300</v>
      </c>
      <c r="M2213" t="s">
        <v>1304</v>
      </c>
      <c r="N2213" s="681">
        <f t="shared" ca="1" si="149"/>
        <v>0</v>
      </c>
      <c r="O2213" s="681">
        <f t="shared" ca="1" si="149"/>
        <v>0</v>
      </c>
      <c r="P2213" s="681">
        <f t="shared" ca="1" si="149"/>
        <v>0</v>
      </c>
      <c r="Q2213" s="681">
        <f t="shared" ca="1" si="149"/>
        <v>0</v>
      </c>
      <c r="R2213" s="681">
        <f t="shared" ca="1" si="149"/>
        <v>0</v>
      </c>
      <c r="S2213" t="str">
        <f t="shared" si="146"/>
        <v>ASR_Financial_Report_SHP21Final</v>
      </c>
      <c r="T2213" s="960">
        <f t="shared" si="147"/>
        <v>44658</v>
      </c>
      <c r="U2213" t="str">
        <f t="shared" si="148"/>
        <v>Unaudited</v>
      </c>
    </row>
    <row r="2214" spans="1:21" x14ac:dyDescent="0.25">
      <c r="A2214" t="s">
        <v>437</v>
      </c>
      <c r="B2214" t="s">
        <v>1366</v>
      </c>
      <c r="C2214" t="s">
        <v>1367</v>
      </c>
      <c r="D2214" s="15">
        <v>1900</v>
      </c>
      <c r="E2214" s="121">
        <v>1</v>
      </c>
      <c r="F2214" t="s">
        <v>441</v>
      </c>
      <c r="G2214" s="121">
        <v>366</v>
      </c>
      <c r="H2214" t="s">
        <v>388</v>
      </c>
      <c r="I2214" t="s">
        <v>487</v>
      </c>
      <c r="J2214" t="s">
        <v>12</v>
      </c>
      <c r="K2214" t="s">
        <v>1306</v>
      </c>
      <c r="L2214" s="758" t="s">
        <v>1305</v>
      </c>
      <c r="M2214" t="s">
        <v>1306</v>
      </c>
      <c r="N2214" s="681">
        <f t="shared" ca="1" si="149"/>
        <v>0</v>
      </c>
      <c r="O2214" s="681">
        <f t="shared" ca="1" si="149"/>
        <v>0</v>
      </c>
      <c r="P2214" s="681">
        <f t="shared" ca="1" si="149"/>
        <v>0</v>
      </c>
      <c r="Q2214" s="681">
        <f t="shared" ca="1" si="149"/>
        <v>0</v>
      </c>
      <c r="R2214" s="681">
        <f t="shared" ca="1" si="149"/>
        <v>0</v>
      </c>
      <c r="S2214" t="str">
        <f t="shared" si="146"/>
        <v>ASR_Financial_Report_SHP21Final</v>
      </c>
      <c r="T2214" s="960">
        <f t="shared" si="147"/>
        <v>44658</v>
      </c>
      <c r="U2214" t="str">
        <f t="shared" si="148"/>
        <v>Unaudited</v>
      </c>
    </row>
    <row r="2215" spans="1:21" x14ac:dyDescent="0.25">
      <c r="A2215" t="s">
        <v>437</v>
      </c>
      <c r="B2215" t="s">
        <v>1366</v>
      </c>
      <c r="C2215" t="s">
        <v>1367</v>
      </c>
      <c r="D2215" s="15">
        <v>1900</v>
      </c>
      <c r="E2215" s="121">
        <v>1</v>
      </c>
      <c r="F2215" t="s">
        <v>441</v>
      </c>
      <c r="G2215" s="121">
        <v>366</v>
      </c>
      <c r="H2215" t="s">
        <v>388</v>
      </c>
      <c r="I2215" t="s">
        <v>487</v>
      </c>
      <c r="J2215" t="s">
        <v>13</v>
      </c>
      <c r="K2215" t="s">
        <v>13</v>
      </c>
      <c r="L2215" s="758" t="s">
        <v>63</v>
      </c>
      <c r="M2215" t="s">
        <v>13</v>
      </c>
      <c r="N2215" s="681">
        <f t="shared" ca="1" si="149"/>
        <v>0</v>
      </c>
      <c r="O2215" s="681">
        <f t="shared" ca="1" si="149"/>
        <v>0</v>
      </c>
      <c r="P2215" s="681">
        <f t="shared" ca="1" si="149"/>
        <v>0</v>
      </c>
      <c r="Q2215" s="681">
        <f t="shared" ca="1" si="149"/>
        <v>0</v>
      </c>
      <c r="R2215" s="681">
        <f t="shared" ca="1" si="149"/>
        <v>0</v>
      </c>
      <c r="S2215" t="str">
        <f t="shared" si="146"/>
        <v>ASR_Financial_Report_SHP21Final</v>
      </c>
      <c r="T2215" s="960">
        <f t="shared" si="147"/>
        <v>44658</v>
      </c>
      <c r="U2215" t="str">
        <f t="shared" si="148"/>
        <v>Unaudited</v>
      </c>
    </row>
    <row r="2216" spans="1:21" x14ac:dyDescent="0.25">
      <c r="A2216" t="s">
        <v>437</v>
      </c>
      <c r="B2216" t="s">
        <v>1366</v>
      </c>
      <c r="C2216" t="s">
        <v>1367</v>
      </c>
      <c r="D2216" s="15">
        <v>1900</v>
      </c>
      <c r="E2216" s="121">
        <v>1</v>
      </c>
      <c r="F2216" t="s">
        <v>441</v>
      </c>
      <c r="G2216" s="121">
        <v>366</v>
      </c>
      <c r="H2216" t="s">
        <v>388</v>
      </c>
      <c r="I2216" t="s">
        <v>488</v>
      </c>
      <c r="J2216" t="s">
        <v>433</v>
      </c>
      <c r="K2216" t="s">
        <v>777</v>
      </c>
      <c r="L2216" s="758">
        <v>2.1</v>
      </c>
      <c r="M2216" t="s">
        <v>712</v>
      </c>
      <c r="N2216" s="681">
        <f t="shared" ca="1" si="149"/>
        <v>0</v>
      </c>
      <c r="O2216" s="681">
        <f t="shared" ca="1" si="149"/>
        <v>0</v>
      </c>
      <c r="P2216" s="681">
        <f t="shared" ca="1" si="149"/>
        <v>0</v>
      </c>
      <c r="Q2216" s="681">
        <f t="shared" ca="1" si="149"/>
        <v>0</v>
      </c>
      <c r="R2216" s="681">
        <f t="shared" ca="1" si="149"/>
        <v>0</v>
      </c>
      <c r="S2216" t="str">
        <f t="shared" si="146"/>
        <v>ASR_Financial_Report_SHP21Final</v>
      </c>
      <c r="T2216" s="960">
        <f t="shared" si="147"/>
        <v>44658</v>
      </c>
      <c r="U2216" t="str">
        <f t="shared" si="148"/>
        <v>Unaudited</v>
      </c>
    </row>
    <row r="2217" spans="1:21" x14ac:dyDescent="0.25">
      <c r="A2217" t="s">
        <v>437</v>
      </c>
      <c r="B2217" t="s">
        <v>1366</v>
      </c>
      <c r="C2217" t="s">
        <v>1367</v>
      </c>
      <c r="D2217" s="15">
        <v>1900</v>
      </c>
      <c r="E2217" s="121">
        <v>1</v>
      </c>
      <c r="F2217" t="s">
        <v>441</v>
      </c>
      <c r="G2217" s="121">
        <v>366</v>
      </c>
      <c r="H2217" t="s">
        <v>388</v>
      </c>
      <c r="I2217" t="s">
        <v>488</v>
      </c>
      <c r="J2217" t="s">
        <v>433</v>
      </c>
      <c r="K2217" t="s">
        <v>777</v>
      </c>
      <c r="L2217" s="758">
        <v>2.2000000000000002</v>
      </c>
      <c r="M2217" t="s">
        <v>713</v>
      </c>
      <c r="N2217" s="681">
        <f t="shared" ca="1" si="149"/>
        <v>0</v>
      </c>
      <c r="O2217" s="681">
        <f t="shared" ca="1" si="149"/>
        <v>0</v>
      </c>
      <c r="P2217" s="681">
        <f t="shared" ca="1" si="149"/>
        <v>0</v>
      </c>
      <c r="Q2217" s="681">
        <f t="shared" ca="1" si="149"/>
        <v>0</v>
      </c>
      <c r="R2217" s="681">
        <f t="shared" ca="1" si="149"/>
        <v>0</v>
      </c>
      <c r="S2217" t="str">
        <f t="shared" si="146"/>
        <v>ASR_Financial_Report_SHP21Final</v>
      </c>
      <c r="T2217" s="960">
        <f t="shared" si="147"/>
        <v>44658</v>
      </c>
      <c r="U2217" t="str">
        <f t="shared" si="148"/>
        <v>Unaudited</v>
      </c>
    </row>
    <row r="2218" spans="1:21" x14ac:dyDescent="0.25">
      <c r="A2218" t="s">
        <v>437</v>
      </c>
      <c r="B2218" t="s">
        <v>1366</v>
      </c>
      <c r="C2218" t="s">
        <v>1367</v>
      </c>
      <c r="D2218" s="15">
        <v>1900</v>
      </c>
      <c r="E2218" s="121">
        <v>1</v>
      </c>
      <c r="F2218" t="s">
        <v>441</v>
      </c>
      <c r="G2218" s="121">
        <v>366</v>
      </c>
      <c r="H2218" t="s">
        <v>388</v>
      </c>
      <c r="I2218" t="s">
        <v>488</v>
      </c>
      <c r="J2218" t="s">
        <v>433</v>
      </c>
      <c r="K2218" t="s">
        <v>777</v>
      </c>
      <c r="L2218" s="758">
        <v>2.2999999999999998</v>
      </c>
      <c r="M2218" t="s">
        <v>714</v>
      </c>
      <c r="N2218" s="681">
        <f t="shared" ca="1" si="149"/>
        <v>0</v>
      </c>
      <c r="O2218" s="681">
        <f t="shared" ca="1" si="149"/>
        <v>0</v>
      </c>
      <c r="P2218" s="681">
        <f t="shared" ca="1" si="149"/>
        <v>0</v>
      </c>
      <c r="Q2218" s="681">
        <f t="shared" ca="1" si="149"/>
        <v>0</v>
      </c>
      <c r="R2218" s="681">
        <f t="shared" ca="1" si="149"/>
        <v>0</v>
      </c>
      <c r="S2218" t="str">
        <f t="shared" si="146"/>
        <v>ASR_Financial_Report_SHP21Final</v>
      </c>
      <c r="T2218" s="960">
        <f t="shared" si="147"/>
        <v>44658</v>
      </c>
      <c r="U2218" t="str">
        <f t="shared" si="148"/>
        <v>Unaudited</v>
      </c>
    </row>
    <row r="2219" spans="1:21" x14ac:dyDescent="0.25">
      <c r="A2219" t="s">
        <v>437</v>
      </c>
      <c r="B2219" t="s">
        <v>1366</v>
      </c>
      <c r="C2219" t="s">
        <v>1367</v>
      </c>
      <c r="D2219" s="15">
        <v>1900</v>
      </c>
      <c r="E2219" s="121">
        <v>1</v>
      </c>
      <c r="F2219" t="s">
        <v>441</v>
      </c>
      <c r="G2219" s="121">
        <v>366</v>
      </c>
      <c r="H2219" t="s">
        <v>388</v>
      </c>
      <c r="I2219" t="s">
        <v>488</v>
      </c>
      <c r="J2219" t="s">
        <v>433</v>
      </c>
      <c r="K2219" t="s">
        <v>777</v>
      </c>
      <c r="L2219" s="758">
        <v>2.4</v>
      </c>
      <c r="M2219" t="s">
        <v>715</v>
      </c>
      <c r="N2219" s="681">
        <f t="shared" ca="1" si="149"/>
        <v>0</v>
      </c>
      <c r="O2219" s="681">
        <f t="shared" ca="1" si="149"/>
        <v>0</v>
      </c>
      <c r="P2219" s="681">
        <f t="shared" ca="1" si="149"/>
        <v>0</v>
      </c>
      <c r="Q2219" s="681">
        <f t="shared" ca="1" si="149"/>
        <v>0</v>
      </c>
      <c r="R2219" s="681">
        <f t="shared" ca="1" si="149"/>
        <v>0</v>
      </c>
      <c r="S2219" t="str">
        <f t="shared" si="146"/>
        <v>ASR_Financial_Report_SHP21Final</v>
      </c>
      <c r="T2219" s="960">
        <f t="shared" si="147"/>
        <v>44658</v>
      </c>
      <c r="U2219" t="str">
        <f t="shared" si="148"/>
        <v>Unaudited</v>
      </c>
    </row>
    <row r="2220" spans="1:21" x14ac:dyDescent="0.25">
      <c r="A2220" t="s">
        <v>437</v>
      </c>
      <c r="B2220" t="s">
        <v>1366</v>
      </c>
      <c r="C2220" t="s">
        <v>1367</v>
      </c>
      <c r="D2220" s="15">
        <v>1900</v>
      </c>
      <c r="E2220" s="121">
        <v>1</v>
      </c>
      <c r="F2220" t="s">
        <v>441</v>
      </c>
      <c r="G2220" s="121">
        <v>366</v>
      </c>
      <c r="H2220" t="s">
        <v>388</v>
      </c>
      <c r="I2220" t="s">
        <v>488</v>
      </c>
      <c r="J2220" t="s">
        <v>433</v>
      </c>
      <c r="K2220" t="s">
        <v>777</v>
      </c>
      <c r="L2220" s="758">
        <v>2.5</v>
      </c>
      <c r="M2220" t="s">
        <v>757</v>
      </c>
      <c r="N2220" s="681">
        <f t="shared" ca="1" si="149"/>
        <v>0</v>
      </c>
      <c r="O2220" s="681">
        <f t="shared" ca="1" si="149"/>
        <v>0</v>
      </c>
      <c r="P2220" s="681">
        <f t="shared" ca="1" si="149"/>
        <v>0</v>
      </c>
      <c r="Q2220" s="681">
        <f t="shared" ca="1" si="149"/>
        <v>0</v>
      </c>
      <c r="R2220" s="681">
        <f t="shared" ca="1" si="149"/>
        <v>0</v>
      </c>
      <c r="S2220" t="str">
        <f t="shared" si="146"/>
        <v>ASR_Financial_Report_SHP21Final</v>
      </c>
      <c r="T2220" s="960">
        <f t="shared" si="147"/>
        <v>44658</v>
      </c>
      <c r="U2220" t="str">
        <f t="shared" si="148"/>
        <v>Unaudited</v>
      </c>
    </row>
    <row r="2221" spans="1:21" x14ac:dyDescent="0.25">
      <c r="A2221" t="s">
        <v>437</v>
      </c>
      <c r="B2221" t="s">
        <v>1366</v>
      </c>
      <c r="C2221" t="s">
        <v>1367</v>
      </c>
      <c r="D2221" s="15">
        <v>1900</v>
      </c>
      <c r="E2221" s="121">
        <v>1</v>
      </c>
      <c r="F2221" t="s">
        <v>441</v>
      </c>
      <c r="G2221" s="121">
        <v>366</v>
      </c>
      <c r="H2221" t="s">
        <v>388</v>
      </c>
      <c r="I2221" t="s">
        <v>488</v>
      </c>
      <c r="J2221" t="s">
        <v>433</v>
      </c>
      <c r="K2221" t="s">
        <v>777</v>
      </c>
      <c r="L2221" s="758">
        <v>2.6</v>
      </c>
      <c r="M2221" t="s">
        <v>186</v>
      </c>
      <c r="N2221" s="681">
        <f t="shared" ca="1" si="149"/>
        <v>0</v>
      </c>
      <c r="O2221" s="681">
        <f t="shared" ca="1" si="149"/>
        <v>0</v>
      </c>
      <c r="P2221" s="681">
        <f t="shared" ca="1" si="149"/>
        <v>0</v>
      </c>
      <c r="Q2221" s="681">
        <f t="shared" ca="1" si="149"/>
        <v>0</v>
      </c>
      <c r="R2221" s="681">
        <f t="shared" ca="1" si="149"/>
        <v>0</v>
      </c>
      <c r="S2221" t="str">
        <f t="shared" si="146"/>
        <v>ASR_Financial_Report_SHP21Final</v>
      </c>
      <c r="T2221" s="960">
        <f t="shared" si="147"/>
        <v>44658</v>
      </c>
      <c r="U2221" t="str">
        <f t="shared" si="148"/>
        <v>Unaudited</v>
      </c>
    </row>
    <row r="2222" spans="1:21" x14ac:dyDescent="0.25">
      <c r="A2222" t="s">
        <v>437</v>
      </c>
      <c r="B2222" t="s">
        <v>1366</v>
      </c>
      <c r="C2222" t="s">
        <v>1367</v>
      </c>
      <c r="D2222" s="15">
        <v>1900</v>
      </c>
      <c r="E2222" s="121">
        <v>1</v>
      </c>
      <c r="F2222" t="s">
        <v>441</v>
      </c>
      <c r="G2222" s="121">
        <v>366</v>
      </c>
      <c r="H2222" t="s">
        <v>388</v>
      </c>
      <c r="I2222" t="s">
        <v>488</v>
      </c>
      <c r="J2222" t="s">
        <v>433</v>
      </c>
      <c r="K2222" t="s">
        <v>777</v>
      </c>
      <c r="L2222" s="758">
        <v>2.7</v>
      </c>
      <c r="M2222" t="s">
        <v>778</v>
      </c>
      <c r="N2222" s="681">
        <f t="shared" ca="1" si="149"/>
        <v>0</v>
      </c>
      <c r="O2222" s="681">
        <f t="shared" ca="1" si="149"/>
        <v>0</v>
      </c>
      <c r="P2222" s="681">
        <f t="shared" ca="1" si="149"/>
        <v>0</v>
      </c>
      <c r="Q2222" s="681">
        <f t="shared" ca="1" si="149"/>
        <v>0</v>
      </c>
      <c r="R2222" s="681">
        <f t="shared" ca="1" si="149"/>
        <v>0</v>
      </c>
      <c r="S2222" t="str">
        <f t="shared" si="146"/>
        <v>ASR_Financial_Report_SHP21Final</v>
      </c>
      <c r="T2222" s="960">
        <f t="shared" si="147"/>
        <v>44658</v>
      </c>
      <c r="U2222" t="str">
        <f t="shared" si="148"/>
        <v>Unaudited</v>
      </c>
    </row>
    <row r="2223" spans="1:21" x14ac:dyDescent="0.25">
      <c r="A2223" t="s">
        <v>437</v>
      </c>
      <c r="B2223" t="s">
        <v>1366</v>
      </c>
      <c r="C2223" t="s">
        <v>1367</v>
      </c>
      <c r="D2223" s="15">
        <v>1900</v>
      </c>
      <c r="E2223" s="121">
        <v>1</v>
      </c>
      <c r="F2223" t="s">
        <v>441</v>
      </c>
      <c r="G2223" s="121">
        <v>366</v>
      </c>
      <c r="H2223" t="s">
        <v>388</v>
      </c>
      <c r="I2223" t="s">
        <v>488</v>
      </c>
      <c r="J2223" t="s">
        <v>433</v>
      </c>
      <c r="K2223" t="s">
        <v>777</v>
      </c>
      <c r="L2223" s="758">
        <v>2.8</v>
      </c>
      <c r="M2223" t="s">
        <v>779</v>
      </c>
      <c r="N2223" s="681">
        <f t="shared" ca="1" si="149"/>
        <v>0</v>
      </c>
      <c r="O2223" s="681">
        <f t="shared" ca="1" si="149"/>
        <v>0</v>
      </c>
      <c r="P2223" s="681">
        <f t="shared" ca="1" si="149"/>
        <v>0</v>
      </c>
      <c r="Q2223" s="681">
        <f t="shared" ca="1" si="149"/>
        <v>0</v>
      </c>
      <c r="R2223" s="681">
        <f t="shared" ca="1" si="149"/>
        <v>0</v>
      </c>
      <c r="S2223" t="str">
        <f t="shared" si="146"/>
        <v>ASR_Financial_Report_SHP21Final</v>
      </c>
      <c r="T2223" s="960">
        <f t="shared" si="147"/>
        <v>44658</v>
      </c>
      <c r="U2223" t="str">
        <f t="shared" si="148"/>
        <v>Unaudited</v>
      </c>
    </row>
    <row r="2224" spans="1:21" x14ac:dyDescent="0.25">
      <c r="A2224" t="s">
        <v>437</v>
      </c>
      <c r="B2224" t="s">
        <v>1366</v>
      </c>
      <c r="C2224" t="s">
        <v>1367</v>
      </c>
      <c r="D2224" s="15">
        <v>1900</v>
      </c>
      <c r="E2224" s="121">
        <v>1</v>
      </c>
      <c r="F2224" t="s">
        <v>441</v>
      </c>
      <c r="G2224" s="121">
        <v>366</v>
      </c>
      <c r="H2224" t="s">
        <v>388</v>
      </c>
      <c r="I2224" t="s">
        <v>488</v>
      </c>
      <c r="J2224" t="s">
        <v>433</v>
      </c>
      <c r="K2224" t="s">
        <v>777</v>
      </c>
      <c r="L2224" s="758">
        <v>2.9</v>
      </c>
      <c r="M2224" t="s">
        <v>760</v>
      </c>
      <c r="N2224" s="681">
        <f t="shared" ca="1" si="149"/>
        <v>0</v>
      </c>
      <c r="O2224" s="681">
        <f t="shared" ca="1" si="149"/>
        <v>0</v>
      </c>
      <c r="P2224" s="681">
        <f t="shared" ca="1" si="149"/>
        <v>0</v>
      </c>
      <c r="Q2224" s="681">
        <f t="shared" ca="1" si="149"/>
        <v>0</v>
      </c>
      <c r="R2224" s="681">
        <f t="shared" ca="1" si="149"/>
        <v>0</v>
      </c>
      <c r="S2224" t="str">
        <f t="shared" si="146"/>
        <v>ASR_Financial_Report_SHP21Final</v>
      </c>
      <c r="T2224" s="960">
        <f t="shared" si="147"/>
        <v>44658</v>
      </c>
      <c r="U2224" t="str">
        <f t="shared" si="148"/>
        <v>Unaudited</v>
      </c>
    </row>
    <row r="2225" spans="1:21" x14ac:dyDescent="0.25">
      <c r="A2225" t="s">
        <v>437</v>
      </c>
      <c r="B2225" t="s">
        <v>1366</v>
      </c>
      <c r="C2225" t="s">
        <v>1367</v>
      </c>
      <c r="D2225" s="15">
        <v>1900</v>
      </c>
      <c r="E2225" s="121">
        <v>1</v>
      </c>
      <c r="F2225" t="s">
        <v>441</v>
      </c>
      <c r="G2225" s="121">
        <v>366</v>
      </c>
      <c r="H2225" t="s">
        <v>388</v>
      </c>
      <c r="I2225" t="s">
        <v>488</v>
      </c>
      <c r="J2225" t="s">
        <v>433</v>
      </c>
      <c r="K2225" t="s">
        <v>223</v>
      </c>
      <c r="L2225" s="758">
        <v>2.11</v>
      </c>
      <c r="M2225" t="s">
        <v>228</v>
      </c>
      <c r="N2225" s="681">
        <f t="shared" ca="1" si="149"/>
        <v>0</v>
      </c>
      <c r="O2225" s="681">
        <f t="shared" ca="1" si="149"/>
        <v>0</v>
      </c>
      <c r="P2225" s="681">
        <f t="shared" ca="1" si="149"/>
        <v>0</v>
      </c>
      <c r="Q2225" s="681">
        <f t="shared" ca="1" si="149"/>
        <v>0</v>
      </c>
      <c r="R2225" s="681">
        <f t="shared" ca="1" si="149"/>
        <v>0</v>
      </c>
      <c r="S2225" t="str">
        <f t="shared" si="146"/>
        <v>ASR_Financial_Report_SHP21Final</v>
      </c>
      <c r="T2225" s="960">
        <f t="shared" si="147"/>
        <v>44658</v>
      </c>
      <c r="U2225" t="str">
        <f t="shared" si="148"/>
        <v>Unaudited</v>
      </c>
    </row>
    <row r="2226" spans="1:21" x14ac:dyDescent="0.25">
      <c r="A2226" t="s">
        <v>437</v>
      </c>
      <c r="B2226" t="s">
        <v>1366</v>
      </c>
      <c r="C2226" t="s">
        <v>1367</v>
      </c>
      <c r="D2226" s="15">
        <v>1900</v>
      </c>
      <c r="E2226" s="121">
        <v>1</v>
      </c>
      <c r="F2226" t="s">
        <v>441</v>
      </c>
      <c r="G2226" s="121">
        <v>366</v>
      </c>
      <c r="H2226" t="s">
        <v>388</v>
      </c>
      <c r="I2226" t="s">
        <v>488</v>
      </c>
      <c r="J2226" t="s">
        <v>433</v>
      </c>
      <c r="K2226" t="s">
        <v>223</v>
      </c>
      <c r="L2226" s="758">
        <v>2.12</v>
      </c>
      <c r="M2226" t="s">
        <v>552</v>
      </c>
      <c r="N2226" s="681">
        <f t="shared" ca="1" si="149"/>
        <v>0</v>
      </c>
      <c r="O2226" s="681">
        <f t="shared" ca="1" si="149"/>
        <v>0</v>
      </c>
      <c r="P2226" s="681">
        <f t="shared" ca="1" si="149"/>
        <v>0</v>
      </c>
      <c r="Q2226" s="681">
        <f t="shared" ca="1" si="149"/>
        <v>0</v>
      </c>
      <c r="R2226" s="681">
        <f t="shared" ca="1" si="149"/>
        <v>0</v>
      </c>
      <c r="S2226" t="str">
        <f t="shared" si="146"/>
        <v>ASR_Financial_Report_SHP21Final</v>
      </c>
      <c r="T2226" s="960">
        <f t="shared" si="147"/>
        <v>44658</v>
      </c>
      <c r="U2226" t="str">
        <f t="shared" si="148"/>
        <v>Unaudited</v>
      </c>
    </row>
    <row r="2227" spans="1:21" x14ac:dyDescent="0.25">
      <c r="A2227" t="s">
        <v>437</v>
      </c>
      <c r="B2227" t="s">
        <v>1366</v>
      </c>
      <c r="C2227" t="s">
        <v>1367</v>
      </c>
      <c r="D2227" s="15">
        <v>1900</v>
      </c>
      <c r="E2227" s="121">
        <v>1</v>
      </c>
      <c r="F2227" t="s">
        <v>441</v>
      </c>
      <c r="G2227" s="121">
        <v>366</v>
      </c>
      <c r="H2227" t="s">
        <v>388</v>
      </c>
      <c r="I2227" t="s">
        <v>488</v>
      </c>
      <c r="J2227" t="s">
        <v>433</v>
      </c>
      <c r="K2227" t="s">
        <v>223</v>
      </c>
      <c r="L2227" s="758">
        <v>2.13</v>
      </c>
      <c r="M2227" t="s">
        <v>229</v>
      </c>
      <c r="N2227" s="681">
        <f t="shared" ca="1" si="149"/>
        <v>0</v>
      </c>
      <c r="O2227" s="681">
        <f t="shared" ca="1" si="149"/>
        <v>0</v>
      </c>
      <c r="P2227" s="681">
        <f t="shared" ca="1" si="149"/>
        <v>0</v>
      </c>
      <c r="Q2227" s="681">
        <f t="shared" ca="1" si="149"/>
        <v>0</v>
      </c>
      <c r="R2227" s="681">
        <f t="shared" ca="1" si="149"/>
        <v>0</v>
      </c>
      <c r="S2227" t="str">
        <f t="shared" si="146"/>
        <v>ASR_Financial_Report_SHP21Final</v>
      </c>
      <c r="T2227" s="960">
        <f t="shared" si="147"/>
        <v>44658</v>
      </c>
      <c r="U2227" t="str">
        <f t="shared" si="148"/>
        <v>Unaudited</v>
      </c>
    </row>
    <row r="2228" spans="1:21" x14ac:dyDescent="0.25">
      <c r="A2228" t="s">
        <v>437</v>
      </c>
      <c r="B2228" t="s">
        <v>1366</v>
      </c>
      <c r="C2228" t="s">
        <v>1367</v>
      </c>
      <c r="D2228" s="15">
        <v>1900</v>
      </c>
      <c r="E2228" s="121">
        <v>1</v>
      </c>
      <c r="F2228" t="s">
        <v>441</v>
      </c>
      <c r="G2228" s="121">
        <v>366</v>
      </c>
      <c r="H2228" t="s">
        <v>388</v>
      </c>
      <c r="I2228" t="s">
        <v>488</v>
      </c>
      <c r="J2228" t="s">
        <v>433</v>
      </c>
      <c r="K2228" t="s">
        <v>223</v>
      </c>
      <c r="L2228" s="758">
        <v>2.14</v>
      </c>
      <c r="M2228" t="s">
        <v>556</v>
      </c>
      <c r="N2228" s="681">
        <f t="shared" ca="1" si="149"/>
        <v>0</v>
      </c>
      <c r="O2228" s="681">
        <f t="shared" ca="1" si="149"/>
        <v>0</v>
      </c>
      <c r="P2228" s="681">
        <f t="shared" ca="1" si="149"/>
        <v>0</v>
      </c>
      <c r="Q2228" s="681">
        <f t="shared" ca="1" si="149"/>
        <v>0</v>
      </c>
      <c r="R2228" s="681">
        <f t="shared" ca="1" si="149"/>
        <v>0</v>
      </c>
      <c r="S2228" t="str">
        <f t="shared" si="146"/>
        <v>ASR_Financial_Report_SHP21Final</v>
      </c>
      <c r="T2228" s="960">
        <f t="shared" si="147"/>
        <v>44658</v>
      </c>
      <c r="U2228" t="str">
        <f t="shared" si="148"/>
        <v>Unaudited</v>
      </c>
    </row>
    <row r="2229" spans="1:21" x14ac:dyDescent="0.25">
      <c r="A2229" t="s">
        <v>437</v>
      </c>
      <c r="B2229" t="s">
        <v>1366</v>
      </c>
      <c r="C2229" t="s">
        <v>1367</v>
      </c>
      <c r="D2229" s="15">
        <v>1900</v>
      </c>
      <c r="E2229" s="121">
        <v>1</v>
      </c>
      <c r="F2229" t="s">
        <v>441</v>
      </c>
      <c r="G2229" s="121">
        <v>366</v>
      </c>
      <c r="H2229" t="s">
        <v>388</v>
      </c>
      <c r="I2229" t="s">
        <v>488</v>
      </c>
      <c r="J2229" t="s">
        <v>433</v>
      </c>
      <c r="K2229" t="s">
        <v>223</v>
      </c>
      <c r="L2229" s="758">
        <v>2.15</v>
      </c>
      <c r="M2229" t="s">
        <v>20</v>
      </c>
      <c r="N2229" s="681">
        <f t="shared" ca="1" si="149"/>
        <v>0</v>
      </c>
      <c r="O2229" s="681">
        <f t="shared" ca="1" si="149"/>
        <v>0</v>
      </c>
      <c r="P2229" s="681">
        <f t="shared" ca="1" si="149"/>
        <v>0</v>
      </c>
      <c r="Q2229" s="681">
        <f t="shared" ca="1" si="149"/>
        <v>0</v>
      </c>
      <c r="R2229" s="681">
        <f t="shared" ca="1" si="149"/>
        <v>0</v>
      </c>
      <c r="S2229" t="str">
        <f t="shared" si="146"/>
        <v>ASR_Financial_Report_SHP21Final</v>
      </c>
      <c r="T2229" s="960">
        <f t="shared" si="147"/>
        <v>44658</v>
      </c>
      <c r="U2229" t="str">
        <f t="shared" si="148"/>
        <v>Unaudited</v>
      </c>
    </row>
    <row r="2230" spans="1:21" x14ac:dyDescent="0.25">
      <c r="A2230" t="s">
        <v>437</v>
      </c>
      <c r="B2230" t="s">
        <v>1366</v>
      </c>
      <c r="C2230" t="s">
        <v>1367</v>
      </c>
      <c r="D2230" s="15">
        <v>1900</v>
      </c>
      <c r="E2230" s="121">
        <v>1</v>
      </c>
      <c r="F2230" t="s">
        <v>441</v>
      </c>
      <c r="G2230" s="121">
        <v>366</v>
      </c>
      <c r="H2230" t="s">
        <v>388</v>
      </c>
      <c r="I2230" t="s">
        <v>488</v>
      </c>
      <c r="J2230" t="s">
        <v>433</v>
      </c>
      <c r="K2230" t="s">
        <v>223</v>
      </c>
      <c r="L2230" s="758">
        <v>2.16</v>
      </c>
      <c r="M2230" t="s">
        <v>780</v>
      </c>
      <c r="N2230" s="681">
        <f t="shared" ca="1" si="149"/>
        <v>0</v>
      </c>
      <c r="O2230" s="681">
        <f t="shared" ca="1" si="149"/>
        <v>0</v>
      </c>
      <c r="P2230" s="681">
        <f t="shared" ca="1" si="149"/>
        <v>0</v>
      </c>
      <c r="Q2230" s="681">
        <f t="shared" ca="1" si="149"/>
        <v>0</v>
      </c>
      <c r="R2230" s="681">
        <f t="shared" ca="1" si="149"/>
        <v>0</v>
      </c>
      <c r="S2230" t="str">
        <f t="shared" si="146"/>
        <v>ASR_Financial_Report_SHP21Final</v>
      </c>
      <c r="T2230" s="960">
        <f t="shared" si="147"/>
        <v>44658</v>
      </c>
      <c r="U2230" t="str">
        <f t="shared" si="148"/>
        <v>Unaudited</v>
      </c>
    </row>
    <row r="2231" spans="1:21" x14ac:dyDescent="0.25">
      <c r="A2231" t="s">
        <v>437</v>
      </c>
      <c r="B2231" t="s">
        <v>1366</v>
      </c>
      <c r="C2231" t="s">
        <v>1367</v>
      </c>
      <c r="D2231" s="15">
        <v>1900</v>
      </c>
      <c r="E2231" s="121">
        <v>1</v>
      </c>
      <c r="F2231" t="s">
        <v>441</v>
      </c>
      <c r="G2231" s="121">
        <v>366</v>
      </c>
      <c r="H2231" t="s">
        <v>388</v>
      </c>
      <c r="I2231" t="s">
        <v>488</v>
      </c>
      <c r="J2231" t="s">
        <v>433</v>
      </c>
      <c r="K2231" t="s">
        <v>223</v>
      </c>
      <c r="L2231" s="758">
        <v>2.17</v>
      </c>
      <c r="M2231" t="s">
        <v>1033</v>
      </c>
      <c r="N2231" s="681">
        <f t="shared" ca="1" si="149"/>
        <v>0</v>
      </c>
      <c r="O2231" s="681">
        <f t="shared" ca="1" si="149"/>
        <v>0</v>
      </c>
      <c r="P2231" s="681">
        <f t="shared" ca="1" si="149"/>
        <v>0</v>
      </c>
      <c r="Q2231" s="681">
        <f t="shared" ca="1" si="149"/>
        <v>0</v>
      </c>
      <c r="R2231" s="681">
        <f t="shared" ca="1" si="149"/>
        <v>0</v>
      </c>
      <c r="S2231" t="str">
        <f t="shared" si="146"/>
        <v>ASR_Financial_Report_SHP21Final</v>
      </c>
      <c r="T2231" s="960">
        <f t="shared" si="147"/>
        <v>44658</v>
      </c>
      <c r="U2231" t="str">
        <f t="shared" si="148"/>
        <v>Unaudited</v>
      </c>
    </row>
    <row r="2232" spans="1:21" x14ac:dyDescent="0.25">
      <c r="A2232" t="s">
        <v>437</v>
      </c>
      <c r="B2232" t="s">
        <v>1366</v>
      </c>
      <c r="C2232" t="s">
        <v>1367</v>
      </c>
      <c r="D2232" s="15">
        <v>1900</v>
      </c>
      <c r="E2232" s="121">
        <v>1</v>
      </c>
      <c r="F2232" t="s">
        <v>441</v>
      </c>
      <c r="G2232" s="121">
        <v>366</v>
      </c>
      <c r="H2232" t="s">
        <v>388</v>
      </c>
      <c r="I2232" t="s">
        <v>488</v>
      </c>
      <c r="J2232" t="s">
        <v>433</v>
      </c>
      <c r="K2232" t="s">
        <v>223</v>
      </c>
      <c r="L2232" s="758">
        <v>2.1800000000000002</v>
      </c>
      <c r="M2232" t="s">
        <v>648</v>
      </c>
      <c r="N2232" s="681">
        <f t="shared" ca="1" si="149"/>
        <v>0</v>
      </c>
      <c r="O2232" s="681">
        <f t="shared" ca="1" si="149"/>
        <v>0</v>
      </c>
      <c r="P2232" s="681">
        <f t="shared" ca="1" si="149"/>
        <v>0</v>
      </c>
      <c r="Q2232" s="681">
        <f t="shared" ca="1" si="149"/>
        <v>0</v>
      </c>
      <c r="R2232" s="681">
        <f t="shared" ca="1" si="149"/>
        <v>0</v>
      </c>
      <c r="S2232" t="str">
        <f t="shared" si="146"/>
        <v>ASR_Financial_Report_SHP21Final</v>
      </c>
      <c r="T2232" s="960">
        <f t="shared" si="147"/>
        <v>44658</v>
      </c>
      <c r="U2232" t="str">
        <f t="shared" si="148"/>
        <v>Unaudited</v>
      </c>
    </row>
    <row r="2233" spans="1:21" x14ac:dyDescent="0.25">
      <c r="A2233" t="s">
        <v>437</v>
      </c>
      <c r="B2233" t="s">
        <v>1366</v>
      </c>
      <c r="C2233" t="s">
        <v>1367</v>
      </c>
      <c r="D2233" s="15">
        <v>1900</v>
      </c>
      <c r="E2233" s="121">
        <v>1</v>
      </c>
      <c r="F2233" t="s">
        <v>441</v>
      </c>
      <c r="G2233" s="121">
        <v>366</v>
      </c>
      <c r="H2233" t="s">
        <v>388</v>
      </c>
      <c r="I2233" t="s">
        <v>488</v>
      </c>
      <c r="J2233" t="s">
        <v>433</v>
      </c>
      <c r="K2233" t="s">
        <v>223</v>
      </c>
      <c r="L2233" s="758">
        <v>2.19</v>
      </c>
      <c r="M2233" t="s">
        <v>218</v>
      </c>
      <c r="N2233" s="681">
        <f t="shared" ca="1" si="149"/>
        <v>0</v>
      </c>
      <c r="O2233" s="681">
        <f t="shared" ca="1" si="149"/>
        <v>0</v>
      </c>
      <c r="P2233" s="681">
        <f t="shared" ca="1" si="149"/>
        <v>0</v>
      </c>
      <c r="Q2233" s="681">
        <f t="shared" ca="1" si="149"/>
        <v>0</v>
      </c>
      <c r="R2233" s="681">
        <f t="shared" ca="1" si="149"/>
        <v>0</v>
      </c>
      <c r="S2233" t="str">
        <f t="shared" si="146"/>
        <v>ASR_Financial_Report_SHP21Final</v>
      </c>
      <c r="T2233" s="960">
        <f t="shared" si="147"/>
        <v>44658</v>
      </c>
      <c r="U2233" t="str">
        <f t="shared" si="148"/>
        <v>Unaudited</v>
      </c>
    </row>
    <row r="2234" spans="1:21" x14ac:dyDescent="0.25">
      <c r="A2234" t="s">
        <v>437</v>
      </c>
      <c r="B2234" t="s">
        <v>1366</v>
      </c>
      <c r="C2234" t="s">
        <v>1367</v>
      </c>
      <c r="D2234" s="15">
        <v>1900</v>
      </c>
      <c r="E2234" s="121">
        <v>1</v>
      </c>
      <c r="F2234" t="s">
        <v>441</v>
      </c>
      <c r="G2234" s="121">
        <v>366</v>
      </c>
      <c r="H2234" t="s">
        <v>388</v>
      </c>
      <c r="I2234" t="s">
        <v>488</v>
      </c>
      <c r="J2234" t="s">
        <v>433</v>
      </c>
      <c r="K2234" t="s">
        <v>223</v>
      </c>
      <c r="L2234" s="758" t="s">
        <v>691</v>
      </c>
      <c r="M2234" t="s">
        <v>230</v>
      </c>
      <c r="N2234" s="681">
        <f t="shared" ca="1" si="149"/>
        <v>0</v>
      </c>
      <c r="O2234" s="681">
        <f t="shared" ca="1" si="149"/>
        <v>0</v>
      </c>
      <c r="P2234" s="681">
        <f t="shared" ca="1" si="149"/>
        <v>0</v>
      </c>
      <c r="Q2234" s="681">
        <f t="shared" ca="1" si="149"/>
        <v>0</v>
      </c>
      <c r="R2234" s="681">
        <f t="shared" ca="1" si="149"/>
        <v>0</v>
      </c>
      <c r="S2234" t="str">
        <f t="shared" si="146"/>
        <v>ASR_Financial_Report_SHP21Final</v>
      </c>
      <c r="T2234" s="960">
        <f t="shared" si="147"/>
        <v>44658</v>
      </c>
      <c r="U2234" t="str">
        <f t="shared" si="148"/>
        <v>Unaudited</v>
      </c>
    </row>
    <row r="2235" spans="1:21" x14ac:dyDescent="0.25">
      <c r="A2235" t="s">
        <v>437</v>
      </c>
      <c r="B2235" t="s">
        <v>1366</v>
      </c>
      <c r="C2235" t="s">
        <v>1367</v>
      </c>
      <c r="D2235" s="15">
        <v>1900</v>
      </c>
      <c r="E2235" s="121">
        <v>1</v>
      </c>
      <c r="F2235" t="s">
        <v>441</v>
      </c>
      <c r="G2235" s="121">
        <v>366</v>
      </c>
      <c r="H2235" t="s">
        <v>388</v>
      </c>
      <c r="I2235" t="s">
        <v>488</v>
      </c>
      <c r="J2235" t="s">
        <v>433</v>
      </c>
      <c r="K2235" t="s">
        <v>223</v>
      </c>
      <c r="L2235" s="758">
        <v>2.21</v>
      </c>
      <c r="M2235" t="s">
        <v>466</v>
      </c>
      <c r="N2235" s="681">
        <f t="shared" ca="1" si="149"/>
        <v>0</v>
      </c>
      <c r="O2235" s="681">
        <f t="shared" ca="1" si="149"/>
        <v>0</v>
      </c>
      <c r="P2235" s="681">
        <f t="shared" ca="1" si="149"/>
        <v>0</v>
      </c>
      <c r="Q2235" s="681">
        <f t="shared" ca="1" si="149"/>
        <v>0</v>
      </c>
      <c r="R2235" s="681">
        <f t="shared" ca="1" si="149"/>
        <v>0</v>
      </c>
      <c r="S2235" t="str">
        <f t="shared" si="146"/>
        <v>ASR_Financial_Report_SHP21Final</v>
      </c>
      <c r="T2235" s="960">
        <f t="shared" si="147"/>
        <v>44658</v>
      </c>
      <c r="U2235" t="str">
        <f t="shared" si="148"/>
        <v>Unaudited</v>
      </c>
    </row>
    <row r="2236" spans="1:21" x14ac:dyDescent="0.25">
      <c r="A2236" t="s">
        <v>437</v>
      </c>
      <c r="B2236" t="s">
        <v>1366</v>
      </c>
      <c r="C2236" t="s">
        <v>1367</v>
      </c>
      <c r="D2236" s="15">
        <v>1900</v>
      </c>
      <c r="E2236" s="121">
        <v>1</v>
      </c>
      <c r="F2236" t="s">
        <v>441</v>
      </c>
      <c r="G2236" s="121">
        <v>366</v>
      </c>
      <c r="H2236" t="s">
        <v>388</v>
      </c>
      <c r="I2236" t="s">
        <v>488</v>
      </c>
      <c r="J2236" t="s">
        <v>433</v>
      </c>
      <c r="K2236" t="s">
        <v>6</v>
      </c>
      <c r="L2236" s="758" t="s">
        <v>70</v>
      </c>
      <c r="M2236" t="s">
        <v>188</v>
      </c>
      <c r="N2236" s="681">
        <f t="shared" ca="1" si="149"/>
        <v>0</v>
      </c>
      <c r="O2236" s="681">
        <f t="shared" ca="1" si="149"/>
        <v>0</v>
      </c>
      <c r="P2236" s="681">
        <f t="shared" ca="1" si="149"/>
        <v>0</v>
      </c>
      <c r="Q2236" s="681">
        <f t="shared" ca="1" si="149"/>
        <v>0</v>
      </c>
      <c r="R2236" s="681">
        <f t="shared" ca="1" si="149"/>
        <v>0</v>
      </c>
      <c r="S2236" t="str">
        <f t="shared" si="146"/>
        <v>ASR_Financial_Report_SHP21Final</v>
      </c>
      <c r="T2236" s="960">
        <f t="shared" si="147"/>
        <v>44658</v>
      </c>
      <c r="U2236" t="str">
        <f t="shared" si="148"/>
        <v>Unaudited</v>
      </c>
    </row>
    <row r="2237" spans="1:21" x14ac:dyDescent="0.25">
      <c r="A2237" t="s">
        <v>437</v>
      </c>
      <c r="B2237" t="s">
        <v>1366</v>
      </c>
      <c r="C2237" t="s">
        <v>1367</v>
      </c>
      <c r="D2237" s="15">
        <v>1900</v>
      </c>
      <c r="E2237" s="121">
        <v>1</v>
      </c>
      <c r="F2237" t="s">
        <v>441</v>
      </c>
      <c r="G2237" s="121">
        <v>366</v>
      </c>
      <c r="H2237" t="s">
        <v>388</v>
      </c>
      <c r="I2237" t="s">
        <v>488</v>
      </c>
      <c r="J2237" t="s">
        <v>433</v>
      </c>
      <c r="K2237" t="s">
        <v>6</v>
      </c>
      <c r="L2237" s="758" t="s">
        <v>71</v>
      </c>
      <c r="M2237" t="s">
        <v>231</v>
      </c>
      <c r="N2237" s="681">
        <f t="shared" ca="1" si="149"/>
        <v>0</v>
      </c>
      <c r="O2237" s="681">
        <f t="shared" ca="1" si="149"/>
        <v>0</v>
      </c>
      <c r="P2237" s="681">
        <f t="shared" ca="1" si="149"/>
        <v>0</v>
      </c>
      <c r="Q2237" s="681">
        <f t="shared" ca="1" si="149"/>
        <v>0</v>
      </c>
      <c r="R2237" s="681">
        <f t="shared" ca="1" si="149"/>
        <v>0</v>
      </c>
      <c r="S2237" t="str">
        <f t="shared" si="146"/>
        <v>ASR_Financial_Report_SHP21Final</v>
      </c>
      <c r="T2237" s="960">
        <f t="shared" si="147"/>
        <v>44658</v>
      </c>
      <c r="U2237" t="str">
        <f t="shared" si="148"/>
        <v>Unaudited</v>
      </c>
    </row>
    <row r="2238" spans="1:21" x14ac:dyDescent="0.25">
      <c r="A2238" t="s">
        <v>437</v>
      </c>
      <c r="B2238" t="s">
        <v>1366</v>
      </c>
      <c r="C2238" t="s">
        <v>1367</v>
      </c>
      <c r="D2238" s="15">
        <v>1900</v>
      </c>
      <c r="E2238" s="121">
        <v>1</v>
      </c>
      <c r="F2238" t="s">
        <v>441</v>
      </c>
      <c r="G2238" s="121">
        <v>366</v>
      </c>
      <c r="H2238" t="s">
        <v>388</v>
      </c>
      <c r="I2238" t="s">
        <v>488</v>
      </c>
      <c r="J2238" t="s">
        <v>433</v>
      </c>
      <c r="K2238" t="s">
        <v>6</v>
      </c>
      <c r="L2238" s="758" t="s">
        <v>72</v>
      </c>
      <c r="M2238" t="s">
        <v>164</v>
      </c>
      <c r="N2238" s="681">
        <f t="shared" ca="1" si="149"/>
        <v>0</v>
      </c>
      <c r="O2238" s="681">
        <f t="shared" ca="1" si="149"/>
        <v>0</v>
      </c>
      <c r="P2238" s="681">
        <f t="shared" ca="1" si="149"/>
        <v>0</v>
      </c>
      <c r="Q2238" s="681">
        <f t="shared" ca="1" si="149"/>
        <v>0</v>
      </c>
      <c r="R2238" s="681">
        <f t="shared" ca="1" si="149"/>
        <v>0</v>
      </c>
      <c r="S2238" t="str">
        <f t="shared" si="146"/>
        <v>ASR_Financial_Report_SHP21Final</v>
      </c>
      <c r="T2238" s="960">
        <f t="shared" si="147"/>
        <v>44658</v>
      </c>
      <c r="U2238" t="str">
        <f t="shared" si="148"/>
        <v>Unaudited</v>
      </c>
    </row>
    <row r="2239" spans="1:21" x14ac:dyDescent="0.25">
      <c r="A2239" t="s">
        <v>437</v>
      </c>
      <c r="B2239" t="s">
        <v>1366</v>
      </c>
      <c r="C2239" t="s">
        <v>1367</v>
      </c>
      <c r="D2239" s="15">
        <v>1900</v>
      </c>
      <c r="E2239" s="121">
        <v>1</v>
      </c>
      <c r="F2239" t="s">
        <v>441</v>
      </c>
      <c r="G2239" s="121">
        <v>366</v>
      </c>
      <c r="H2239" t="s">
        <v>388</v>
      </c>
      <c r="I2239" t="s">
        <v>488</v>
      </c>
      <c r="J2239" t="s">
        <v>433</v>
      </c>
      <c r="K2239" t="s">
        <v>6</v>
      </c>
      <c r="L2239" s="758">
        <v>3.4</v>
      </c>
      <c r="M2239" t="s">
        <v>461</v>
      </c>
      <c r="N2239" s="681">
        <f t="shared" ca="1" si="149"/>
        <v>0</v>
      </c>
      <c r="O2239" s="681">
        <f t="shared" ca="1" si="149"/>
        <v>0</v>
      </c>
      <c r="P2239" s="681">
        <f t="shared" ca="1" si="149"/>
        <v>0</v>
      </c>
      <c r="Q2239" s="681">
        <f t="shared" ca="1" si="149"/>
        <v>0</v>
      </c>
      <c r="R2239" s="681">
        <f t="shared" ca="1" si="149"/>
        <v>0</v>
      </c>
      <c r="S2239" t="str">
        <f t="shared" si="146"/>
        <v>ASR_Financial_Report_SHP21Final</v>
      </c>
      <c r="T2239" s="960">
        <f t="shared" si="147"/>
        <v>44658</v>
      </c>
      <c r="U2239" t="str">
        <f t="shared" si="148"/>
        <v>Unaudited</v>
      </c>
    </row>
    <row r="2240" spans="1:21" x14ac:dyDescent="0.25">
      <c r="A2240" t="s">
        <v>437</v>
      </c>
      <c r="B2240" t="s">
        <v>1366</v>
      </c>
      <c r="C2240" t="s">
        <v>1367</v>
      </c>
      <c r="D2240" s="15">
        <v>1900</v>
      </c>
      <c r="E2240" s="121">
        <v>1</v>
      </c>
      <c r="F2240" t="s">
        <v>441</v>
      </c>
      <c r="G2240" s="121">
        <v>366</v>
      </c>
      <c r="H2240" t="s">
        <v>388</v>
      </c>
      <c r="I2240" t="s">
        <v>488</v>
      </c>
      <c r="J2240" t="s">
        <v>433</v>
      </c>
      <c r="K2240" t="s">
        <v>434</v>
      </c>
      <c r="L2240" s="758">
        <v>4.5</v>
      </c>
      <c r="M2240" t="s">
        <v>32</v>
      </c>
      <c r="N2240" s="681">
        <f t="shared" ca="1" si="149"/>
        <v>0</v>
      </c>
      <c r="O2240" s="681">
        <f t="shared" ca="1" si="149"/>
        <v>0</v>
      </c>
      <c r="P2240" s="681">
        <f t="shared" ca="1" si="149"/>
        <v>0</v>
      </c>
      <c r="Q2240" s="681">
        <f t="shared" ca="1" si="149"/>
        <v>0</v>
      </c>
      <c r="R2240" s="681">
        <f t="shared" ca="1" si="149"/>
        <v>0</v>
      </c>
      <c r="S2240" t="str">
        <f t="shared" si="146"/>
        <v>ASR_Financial_Report_SHP21Final</v>
      </c>
      <c r="T2240" s="960">
        <f t="shared" si="147"/>
        <v>44658</v>
      </c>
      <c r="U2240" t="str">
        <f t="shared" si="148"/>
        <v>Unaudited</v>
      </c>
    </row>
    <row r="2241" spans="1:21" x14ac:dyDescent="0.25">
      <c r="A2241" t="s">
        <v>437</v>
      </c>
      <c r="B2241" t="s">
        <v>1366</v>
      </c>
      <c r="C2241" t="s">
        <v>1367</v>
      </c>
      <c r="D2241" s="15">
        <v>1900</v>
      </c>
      <c r="E2241" s="121">
        <v>1</v>
      </c>
      <c r="F2241" t="s">
        <v>441</v>
      </c>
      <c r="G2241" s="121">
        <v>366</v>
      </c>
      <c r="H2241" t="s">
        <v>388</v>
      </c>
      <c r="I2241" t="s">
        <v>488</v>
      </c>
      <c r="J2241" t="s">
        <v>433</v>
      </c>
      <c r="K2241" t="s">
        <v>434</v>
      </c>
      <c r="L2241" s="758" t="s">
        <v>925</v>
      </c>
      <c r="M2241" t="s">
        <v>916</v>
      </c>
      <c r="N2241" s="681">
        <f t="shared" ca="1" si="149"/>
        <v>0</v>
      </c>
      <c r="O2241" s="681">
        <f t="shared" ca="1" si="149"/>
        <v>0</v>
      </c>
      <c r="P2241" s="681">
        <f t="shared" ca="1" si="149"/>
        <v>0</v>
      </c>
      <c r="Q2241" s="681">
        <f t="shared" ca="1" si="149"/>
        <v>0</v>
      </c>
      <c r="R2241" s="681">
        <f t="shared" ca="1" si="149"/>
        <v>0</v>
      </c>
      <c r="S2241" t="str">
        <f t="shared" si="146"/>
        <v>ASR_Financial_Report_SHP21Final</v>
      </c>
      <c r="T2241" s="960">
        <f t="shared" si="147"/>
        <v>44658</v>
      </c>
      <c r="U2241" t="str">
        <f t="shared" si="148"/>
        <v>Unaudited</v>
      </c>
    </row>
    <row r="2242" spans="1:21" x14ac:dyDescent="0.25">
      <c r="A2242" t="s">
        <v>437</v>
      </c>
      <c r="B2242" t="s">
        <v>1366</v>
      </c>
      <c r="C2242" t="s">
        <v>1367</v>
      </c>
      <c r="D2242" s="15">
        <v>1900</v>
      </c>
      <c r="E2242" s="121">
        <v>1</v>
      </c>
      <c r="F2242" t="s">
        <v>441</v>
      </c>
      <c r="G2242" s="121">
        <v>366</v>
      </c>
      <c r="H2242" t="s">
        <v>388</v>
      </c>
      <c r="I2242" t="s">
        <v>488</v>
      </c>
      <c r="J2242" t="s">
        <v>433</v>
      </c>
      <c r="K2242" t="s">
        <v>434</v>
      </c>
      <c r="L2242" s="758" t="s">
        <v>193</v>
      </c>
      <c r="M2242" t="s">
        <v>40</v>
      </c>
      <c r="N2242" s="681">
        <f t="shared" ca="1" si="149"/>
        <v>0</v>
      </c>
      <c r="O2242" s="681">
        <f t="shared" ca="1" si="149"/>
        <v>0</v>
      </c>
      <c r="P2242" s="681">
        <f t="shared" ca="1" si="149"/>
        <v>0</v>
      </c>
      <c r="Q2242" s="681">
        <f t="shared" ca="1" si="149"/>
        <v>0</v>
      </c>
      <c r="R2242" s="681">
        <f t="shared" ca="1" si="149"/>
        <v>0</v>
      </c>
      <c r="S2242" t="str">
        <f t="shared" ref="S2242:S2305" si="150">file_name</f>
        <v>ASR_Financial_Report_SHP21Final</v>
      </c>
      <c r="T2242" s="960">
        <f t="shared" ref="T2242:T2305" si="151">file_date</f>
        <v>44658</v>
      </c>
      <c r="U2242" t="str">
        <f t="shared" ref="U2242:U2305" si="152">status</f>
        <v>Unaudited</v>
      </c>
    </row>
    <row r="2243" spans="1:21" x14ac:dyDescent="0.25">
      <c r="A2243" t="s">
        <v>437</v>
      </c>
      <c r="B2243" t="s">
        <v>1366</v>
      </c>
      <c r="C2243" t="s">
        <v>1367</v>
      </c>
      <c r="D2243" s="15">
        <v>1900</v>
      </c>
      <c r="E2243" s="121">
        <v>1</v>
      </c>
      <c r="F2243" t="s">
        <v>441</v>
      </c>
      <c r="G2243" s="121">
        <v>366</v>
      </c>
      <c r="H2243" t="s">
        <v>388</v>
      </c>
      <c r="I2243" t="s">
        <v>488</v>
      </c>
      <c r="J2243" t="s">
        <v>433</v>
      </c>
      <c r="K2243" t="s">
        <v>434</v>
      </c>
      <c r="L2243" s="758" t="s">
        <v>192</v>
      </c>
      <c r="M2243" t="s">
        <v>329</v>
      </c>
      <c r="N2243" s="681">
        <f t="shared" ca="1" si="149"/>
        <v>0</v>
      </c>
      <c r="O2243" s="681">
        <f t="shared" ca="1" si="149"/>
        <v>0</v>
      </c>
      <c r="P2243" s="681">
        <f t="shared" ca="1" si="149"/>
        <v>0</v>
      </c>
      <c r="Q2243" s="681">
        <f t="shared" ca="1" si="149"/>
        <v>0</v>
      </c>
      <c r="R2243" s="681">
        <f t="shared" ca="1" si="149"/>
        <v>0</v>
      </c>
      <c r="S2243" t="str">
        <f t="shared" si="150"/>
        <v>ASR_Financial_Report_SHP21Final</v>
      </c>
      <c r="T2243" s="960">
        <f t="shared" si="151"/>
        <v>44658</v>
      </c>
      <c r="U2243" t="str">
        <f t="shared" si="152"/>
        <v>Unaudited</v>
      </c>
    </row>
    <row r="2244" spans="1:21" x14ac:dyDescent="0.25">
      <c r="A2244" t="s">
        <v>437</v>
      </c>
      <c r="B2244" t="s">
        <v>1366</v>
      </c>
      <c r="C2244" t="s">
        <v>1367</v>
      </c>
      <c r="D2244" s="15">
        <v>1900</v>
      </c>
      <c r="E2244" s="121">
        <v>1</v>
      </c>
      <c r="F2244" t="s">
        <v>441</v>
      </c>
      <c r="G2244" s="121">
        <v>366</v>
      </c>
      <c r="H2244" t="s">
        <v>388</v>
      </c>
      <c r="I2244" t="s">
        <v>488</v>
      </c>
      <c r="J2244" t="s">
        <v>450</v>
      </c>
      <c r="K2244" t="s">
        <v>435</v>
      </c>
      <c r="L2244" s="758" t="s">
        <v>79</v>
      </c>
      <c r="M2244" t="s">
        <v>27</v>
      </c>
      <c r="N2244" s="681">
        <f t="shared" ca="1" si="149"/>
        <v>0</v>
      </c>
      <c r="O2244" s="681">
        <f t="shared" ca="1" si="149"/>
        <v>0</v>
      </c>
      <c r="P2244" s="681">
        <f t="shared" ca="1" si="149"/>
        <v>0</v>
      </c>
      <c r="Q2244" s="681">
        <f t="shared" ca="1" si="149"/>
        <v>0</v>
      </c>
      <c r="R2244" s="681">
        <f t="shared" ca="1" si="149"/>
        <v>0</v>
      </c>
      <c r="S2244" t="str">
        <f t="shared" si="150"/>
        <v>ASR_Financial_Report_SHP21Final</v>
      </c>
      <c r="T2244" s="960">
        <f t="shared" si="151"/>
        <v>44658</v>
      </c>
      <c r="U2244" t="str">
        <f t="shared" si="152"/>
        <v>Unaudited</v>
      </c>
    </row>
    <row r="2245" spans="1:21" x14ac:dyDescent="0.25">
      <c r="A2245" t="s">
        <v>437</v>
      </c>
      <c r="B2245" t="s">
        <v>1366</v>
      </c>
      <c r="C2245" t="s">
        <v>1367</v>
      </c>
      <c r="D2245" s="15">
        <v>1900</v>
      </c>
      <c r="E2245" s="121">
        <v>1</v>
      </c>
      <c r="F2245" t="s">
        <v>441</v>
      </c>
      <c r="G2245" s="121">
        <v>366</v>
      </c>
      <c r="H2245" t="s">
        <v>388</v>
      </c>
      <c r="I2245" t="s">
        <v>488</v>
      </c>
      <c r="J2245" t="s">
        <v>450</v>
      </c>
      <c r="K2245" t="s">
        <v>435</v>
      </c>
      <c r="L2245" s="758" t="s">
        <v>80</v>
      </c>
      <c r="M2245" t="s">
        <v>97</v>
      </c>
      <c r="N2245" s="681">
        <f t="shared" ca="1" si="149"/>
        <v>0</v>
      </c>
      <c r="O2245" s="681">
        <f t="shared" ca="1" si="149"/>
        <v>0</v>
      </c>
      <c r="P2245" s="681">
        <f t="shared" ca="1" si="149"/>
        <v>0</v>
      </c>
      <c r="Q2245" s="681">
        <f t="shared" ca="1" si="149"/>
        <v>0</v>
      </c>
      <c r="R2245" s="681">
        <f t="shared" ca="1" si="149"/>
        <v>0</v>
      </c>
      <c r="S2245" t="str">
        <f t="shared" si="150"/>
        <v>ASR_Financial_Report_SHP21Final</v>
      </c>
      <c r="T2245" s="960">
        <f t="shared" si="151"/>
        <v>44658</v>
      </c>
      <c r="U2245" t="str">
        <f t="shared" si="152"/>
        <v>Unaudited</v>
      </c>
    </row>
    <row r="2246" spans="1:21" x14ac:dyDescent="0.25">
      <c r="A2246" t="s">
        <v>437</v>
      </c>
      <c r="B2246" t="s">
        <v>1366</v>
      </c>
      <c r="C2246" t="s">
        <v>1367</v>
      </c>
      <c r="D2246" s="15">
        <v>1900</v>
      </c>
      <c r="E2246" s="121">
        <v>1</v>
      </c>
      <c r="F2246" t="s">
        <v>441</v>
      </c>
      <c r="G2246" s="121">
        <v>366</v>
      </c>
      <c r="H2246" t="s">
        <v>388</v>
      </c>
      <c r="I2246" t="s">
        <v>488</v>
      </c>
      <c r="J2246" t="s">
        <v>450</v>
      </c>
      <c r="K2246" t="s">
        <v>435</v>
      </c>
      <c r="L2246" s="758" t="s">
        <v>81</v>
      </c>
      <c r="M2246" t="s">
        <v>98</v>
      </c>
      <c r="N2246" s="681">
        <f t="shared" ca="1" si="149"/>
        <v>0</v>
      </c>
      <c r="O2246" s="681">
        <f t="shared" ca="1" si="149"/>
        <v>0</v>
      </c>
      <c r="P2246" s="681">
        <f t="shared" ca="1" si="149"/>
        <v>0</v>
      </c>
      <c r="Q2246" s="681">
        <f t="shared" ca="1" si="149"/>
        <v>0</v>
      </c>
      <c r="R2246" s="681">
        <f t="shared" ca="1" si="149"/>
        <v>0</v>
      </c>
      <c r="S2246" t="str">
        <f t="shared" si="150"/>
        <v>ASR_Financial_Report_SHP21Final</v>
      </c>
      <c r="T2246" s="960">
        <f t="shared" si="151"/>
        <v>44658</v>
      </c>
      <c r="U2246" t="str">
        <f t="shared" si="152"/>
        <v>Unaudited</v>
      </c>
    </row>
    <row r="2247" spans="1:21" x14ac:dyDescent="0.25">
      <c r="A2247" t="s">
        <v>437</v>
      </c>
      <c r="B2247" t="s">
        <v>1366</v>
      </c>
      <c r="C2247" t="s">
        <v>1367</v>
      </c>
      <c r="D2247" s="15">
        <v>1900</v>
      </c>
      <c r="E2247" s="121">
        <v>1</v>
      </c>
      <c r="F2247" t="s">
        <v>441</v>
      </c>
      <c r="G2247" s="121">
        <v>366</v>
      </c>
      <c r="H2247" t="s">
        <v>388</v>
      </c>
      <c r="I2247" t="s">
        <v>488</v>
      </c>
      <c r="J2247" t="s">
        <v>450</v>
      </c>
      <c r="K2247" t="s">
        <v>435</v>
      </c>
      <c r="L2247" s="758" t="s">
        <v>82</v>
      </c>
      <c r="M2247" t="s">
        <v>99</v>
      </c>
      <c r="N2247" s="681">
        <f t="shared" ca="1" si="149"/>
        <v>0</v>
      </c>
      <c r="O2247" s="681">
        <f t="shared" ca="1" si="149"/>
        <v>0</v>
      </c>
      <c r="P2247" s="681">
        <f t="shared" ca="1" si="149"/>
        <v>0</v>
      </c>
      <c r="Q2247" s="681">
        <f t="shared" ca="1" si="149"/>
        <v>0</v>
      </c>
      <c r="R2247" s="681">
        <f t="shared" ca="1" si="149"/>
        <v>0</v>
      </c>
      <c r="S2247" t="str">
        <f t="shared" si="150"/>
        <v>ASR_Financial_Report_SHP21Final</v>
      </c>
      <c r="T2247" s="960">
        <f t="shared" si="151"/>
        <v>44658</v>
      </c>
      <c r="U2247" t="str">
        <f t="shared" si="152"/>
        <v>Unaudited</v>
      </c>
    </row>
    <row r="2248" spans="1:21" x14ac:dyDescent="0.25">
      <c r="A2248" t="s">
        <v>437</v>
      </c>
      <c r="B2248" t="s">
        <v>1366</v>
      </c>
      <c r="C2248" t="s">
        <v>1367</v>
      </c>
      <c r="D2248" s="15">
        <v>1900</v>
      </c>
      <c r="E2248" s="121">
        <v>1</v>
      </c>
      <c r="F2248" t="s">
        <v>441</v>
      </c>
      <c r="G2248" s="121">
        <v>366</v>
      </c>
      <c r="H2248" t="s">
        <v>388</v>
      </c>
      <c r="I2248" t="s">
        <v>488</v>
      </c>
      <c r="J2248" t="s">
        <v>450</v>
      </c>
      <c r="K2248" t="s">
        <v>435</v>
      </c>
      <c r="L2248" s="758" t="s">
        <v>216</v>
      </c>
      <c r="M2248" t="s">
        <v>100</v>
      </c>
      <c r="N2248" s="681">
        <f t="shared" ca="1" si="149"/>
        <v>0</v>
      </c>
      <c r="O2248" s="681">
        <f t="shared" ca="1" si="149"/>
        <v>0</v>
      </c>
      <c r="P2248" s="681">
        <f t="shared" ca="1" si="149"/>
        <v>0</v>
      </c>
      <c r="Q2248" s="681">
        <f t="shared" ca="1" si="149"/>
        <v>0</v>
      </c>
      <c r="R2248" s="681">
        <f t="shared" ca="1" si="149"/>
        <v>0</v>
      </c>
      <c r="S2248" t="str">
        <f t="shared" si="150"/>
        <v>ASR_Financial_Report_SHP21Final</v>
      </c>
      <c r="T2248" s="960">
        <f t="shared" si="151"/>
        <v>44658</v>
      </c>
      <c r="U2248" t="str">
        <f t="shared" si="152"/>
        <v>Unaudited</v>
      </c>
    </row>
    <row r="2249" spans="1:21" x14ac:dyDescent="0.25">
      <c r="A2249" t="s">
        <v>437</v>
      </c>
      <c r="B2249" t="s">
        <v>1366</v>
      </c>
      <c r="C2249" t="s">
        <v>1367</v>
      </c>
      <c r="D2249" s="15">
        <v>1900</v>
      </c>
      <c r="E2249" s="121">
        <v>1</v>
      </c>
      <c r="F2249" t="s">
        <v>441</v>
      </c>
      <c r="G2249" s="121">
        <v>366</v>
      </c>
      <c r="H2249" t="s">
        <v>388</v>
      </c>
      <c r="I2249" t="s">
        <v>488</v>
      </c>
      <c r="J2249" t="s">
        <v>450</v>
      </c>
      <c r="K2249" t="s">
        <v>435</v>
      </c>
      <c r="L2249" s="758" t="s">
        <v>215</v>
      </c>
      <c r="M2249" t="s">
        <v>28</v>
      </c>
      <c r="N2249" s="681">
        <f t="shared" ca="1" si="149"/>
        <v>0</v>
      </c>
      <c r="O2249" s="681">
        <f t="shared" ca="1" si="149"/>
        <v>0</v>
      </c>
      <c r="P2249" s="681">
        <f t="shared" ca="1" si="149"/>
        <v>0</v>
      </c>
      <c r="Q2249" s="681">
        <f t="shared" ca="1" si="149"/>
        <v>0</v>
      </c>
      <c r="R2249" s="681">
        <f t="shared" ca="1" si="149"/>
        <v>0</v>
      </c>
      <c r="S2249" t="str">
        <f t="shared" si="150"/>
        <v>ASR_Financial_Report_SHP21Final</v>
      </c>
      <c r="T2249" s="960">
        <f t="shared" si="151"/>
        <v>44658</v>
      </c>
      <c r="U2249" t="str">
        <f t="shared" si="152"/>
        <v>Unaudited</v>
      </c>
    </row>
    <row r="2250" spans="1:21" x14ac:dyDescent="0.25">
      <c r="A2250" t="s">
        <v>437</v>
      </c>
      <c r="B2250" t="s">
        <v>1366</v>
      </c>
      <c r="C2250" t="s">
        <v>1367</v>
      </c>
      <c r="D2250" s="15">
        <v>1900</v>
      </c>
      <c r="E2250" s="121">
        <v>1</v>
      </c>
      <c r="F2250" t="s">
        <v>441</v>
      </c>
      <c r="G2250" s="121">
        <v>366</v>
      </c>
      <c r="H2250" t="s">
        <v>388</v>
      </c>
      <c r="I2250" t="s">
        <v>488</v>
      </c>
      <c r="J2250" t="s">
        <v>436</v>
      </c>
      <c r="K2250" t="s">
        <v>436</v>
      </c>
      <c r="L2250" s="758" t="s">
        <v>84</v>
      </c>
      <c r="M2250" t="s">
        <v>327</v>
      </c>
      <c r="N2250" s="681">
        <f t="shared" ca="1" si="149"/>
        <v>0</v>
      </c>
      <c r="O2250" s="681">
        <f t="shared" ca="1" si="149"/>
        <v>0</v>
      </c>
      <c r="P2250" s="681">
        <f t="shared" ca="1" si="149"/>
        <v>0</v>
      </c>
      <c r="Q2250" s="681">
        <f t="shared" ca="1" si="149"/>
        <v>0</v>
      </c>
      <c r="R2250" s="681">
        <f t="shared" ca="1" si="149"/>
        <v>0</v>
      </c>
      <c r="S2250" t="str">
        <f t="shared" si="150"/>
        <v>ASR_Financial_Report_SHP21Final</v>
      </c>
      <c r="T2250" s="960">
        <f t="shared" si="151"/>
        <v>44658</v>
      </c>
      <c r="U2250" t="str">
        <f t="shared" si="152"/>
        <v>Unaudited</v>
      </c>
    </row>
    <row r="2251" spans="1:21" x14ac:dyDescent="0.25">
      <c r="A2251" t="s">
        <v>437</v>
      </c>
      <c r="B2251" t="s">
        <v>1366</v>
      </c>
      <c r="C2251" t="s">
        <v>1367</v>
      </c>
      <c r="D2251" s="15">
        <v>1900</v>
      </c>
      <c r="E2251" s="121">
        <v>1</v>
      </c>
      <c r="F2251" t="s">
        <v>441</v>
      </c>
      <c r="G2251" s="121">
        <v>366</v>
      </c>
      <c r="H2251" t="s">
        <v>388</v>
      </c>
      <c r="I2251" t="s">
        <v>488</v>
      </c>
      <c r="J2251" t="s">
        <v>436</v>
      </c>
      <c r="K2251" t="s">
        <v>436</v>
      </c>
      <c r="L2251" s="758" t="s">
        <v>85</v>
      </c>
      <c r="M2251" t="s">
        <v>325</v>
      </c>
      <c r="N2251" s="681">
        <f t="shared" ca="1" si="149"/>
        <v>0</v>
      </c>
      <c r="O2251" s="681">
        <f t="shared" ca="1" si="149"/>
        <v>0</v>
      </c>
      <c r="P2251" s="681">
        <f t="shared" ca="1" si="149"/>
        <v>0</v>
      </c>
      <c r="Q2251" s="681">
        <f t="shared" ca="1" si="149"/>
        <v>0</v>
      </c>
      <c r="R2251" s="681">
        <f t="shared" ca="1" si="149"/>
        <v>0</v>
      </c>
      <c r="S2251" t="str">
        <f t="shared" si="150"/>
        <v>ASR_Financial_Report_SHP21Final</v>
      </c>
      <c r="T2251" s="960">
        <f t="shared" si="151"/>
        <v>44658</v>
      </c>
      <c r="U2251" t="str">
        <f t="shared" si="152"/>
        <v>Unaudited</v>
      </c>
    </row>
    <row r="2252" spans="1:21" x14ac:dyDescent="0.25">
      <c r="A2252" t="s">
        <v>437</v>
      </c>
      <c r="B2252" t="s">
        <v>1366</v>
      </c>
      <c r="C2252" t="s">
        <v>1367</v>
      </c>
      <c r="D2252" s="15">
        <v>1900</v>
      </c>
      <c r="E2252" s="121">
        <v>1</v>
      </c>
      <c r="F2252" t="s">
        <v>441</v>
      </c>
      <c r="G2252" s="121">
        <v>366</v>
      </c>
      <c r="H2252" t="s">
        <v>388</v>
      </c>
      <c r="I2252" t="s">
        <v>488</v>
      </c>
      <c r="J2252" t="s">
        <v>436</v>
      </c>
      <c r="K2252" t="s">
        <v>436</v>
      </c>
      <c r="L2252" s="758" t="s">
        <v>86</v>
      </c>
      <c r="M2252" t="s">
        <v>494</v>
      </c>
      <c r="N2252" s="681">
        <f t="shared" ca="1" si="149"/>
        <v>0</v>
      </c>
      <c r="O2252" s="681">
        <f t="shared" ca="1" si="149"/>
        <v>0</v>
      </c>
      <c r="P2252" s="681">
        <f t="shared" ca="1" si="149"/>
        <v>0</v>
      </c>
      <c r="Q2252" s="681">
        <f t="shared" ca="1" si="149"/>
        <v>0</v>
      </c>
      <c r="R2252" s="681">
        <f t="shared" ca="1" si="149"/>
        <v>0</v>
      </c>
      <c r="S2252" t="str">
        <f t="shared" si="150"/>
        <v>ASR_Financial_Report_SHP21Final</v>
      </c>
      <c r="T2252" s="960">
        <f t="shared" si="151"/>
        <v>44658</v>
      </c>
      <c r="U2252" t="str">
        <f t="shared" si="152"/>
        <v>Unaudited</v>
      </c>
    </row>
    <row r="2253" spans="1:21" x14ac:dyDescent="0.25">
      <c r="A2253" t="s">
        <v>437</v>
      </c>
      <c r="B2253" t="s">
        <v>1366</v>
      </c>
      <c r="C2253" t="s">
        <v>1367</v>
      </c>
      <c r="D2253" s="15">
        <v>1900</v>
      </c>
      <c r="E2253" s="121">
        <v>1</v>
      </c>
      <c r="F2253" t="s">
        <v>441</v>
      </c>
      <c r="G2253" s="121">
        <v>366</v>
      </c>
      <c r="H2253" t="s">
        <v>388</v>
      </c>
      <c r="I2253" t="s">
        <v>488</v>
      </c>
      <c r="J2253" t="s">
        <v>436</v>
      </c>
      <c r="K2253" t="s">
        <v>436</v>
      </c>
      <c r="L2253" s="758" t="s">
        <v>87</v>
      </c>
      <c r="M2253" t="s">
        <v>495</v>
      </c>
      <c r="N2253" s="681">
        <f t="shared" ca="1" si="149"/>
        <v>0</v>
      </c>
      <c r="O2253" s="681">
        <f t="shared" ca="1" si="149"/>
        <v>0</v>
      </c>
      <c r="P2253" s="681">
        <f t="shared" ca="1" si="149"/>
        <v>0</v>
      </c>
      <c r="Q2253" s="681">
        <f t="shared" ca="1" si="149"/>
        <v>0</v>
      </c>
      <c r="R2253" s="681">
        <f t="shared" ca="1" si="149"/>
        <v>0</v>
      </c>
      <c r="S2253" t="str">
        <f t="shared" si="150"/>
        <v>ASR_Financial_Report_SHP21Final</v>
      </c>
      <c r="T2253" s="960">
        <f t="shared" si="151"/>
        <v>44658</v>
      </c>
      <c r="U2253" t="str">
        <f t="shared" si="152"/>
        <v>Unaudited</v>
      </c>
    </row>
    <row r="2254" spans="1:21" x14ac:dyDescent="0.25">
      <c r="A2254" t="s">
        <v>437</v>
      </c>
      <c r="B2254" t="s">
        <v>1366</v>
      </c>
      <c r="C2254" t="s">
        <v>1367</v>
      </c>
      <c r="D2254" s="15">
        <v>1900</v>
      </c>
      <c r="E2254" s="121">
        <v>1</v>
      </c>
      <c r="F2254" t="s">
        <v>441</v>
      </c>
      <c r="G2254" s="121">
        <v>366</v>
      </c>
      <c r="H2254" t="s">
        <v>388</v>
      </c>
      <c r="I2254" t="s">
        <v>488</v>
      </c>
      <c r="J2254" t="s">
        <v>436</v>
      </c>
      <c r="K2254" t="s">
        <v>436</v>
      </c>
      <c r="L2254" s="758" t="s">
        <v>213</v>
      </c>
      <c r="M2254" t="s">
        <v>496</v>
      </c>
      <c r="N2254" s="681">
        <f t="shared" ca="1" si="149"/>
        <v>0</v>
      </c>
      <c r="O2254" s="681">
        <f t="shared" ca="1" si="149"/>
        <v>0</v>
      </c>
      <c r="P2254" s="681">
        <f t="shared" ca="1" si="149"/>
        <v>0</v>
      </c>
      <c r="Q2254" s="681">
        <f t="shared" ca="1" si="149"/>
        <v>0</v>
      </c>
      <c r="R2254" s="681">
        <f t="shared" ca="1" si="149"/>
        <v>0</v>
      </c>
      <c r="S2254" t="str">
        <f t="shared" si="150"/>
        <v>ASR_Financial_Report_SHP21Final</v>
      </c>
      <c r="T2254" s="960">
        <f t="shared" si="151"/>
        <v>44658</v>
      </c>
      <c r="U2254" t="str">
        <f t="shared" si="152"/>
        <v>Unaudited</v>
      </c>
    </row>
    <row r="2255" spans="1:21" x14ac:dyDescent="0.25">
      <c r="A2255" t="s">
        <v>437</v>
      </c>
      <c r="B2255" t="s">
        <v>1366</v>
      </c>
      <c r="C2255" t="s">
        <v>1367</v>
      </c>
      <c r="D2255" s="15">
        <v>1900</v>
      </c>
      <c r="E2255" s="121">
        <v>1</v>
      </c>
      <c r="F2255" t="s">
        <v>441</v>
      </c>
      <c r="G2255" s="121">
        <v>366</v>
      </c>
      <c r="H2255" t="s">
        <v>388</v>
      </c>
      <c r="I2255" t="s">
        <v>489</v>
      </c>
      <c r="J2255" t="s">
        <v>26</v>
      </c>
      <c r="K2255" t="s">
        <v>26</v>
      </c>
      <c r="L2255" s="758" t="s">
        <v>204</v>
      </c>
      <c r="M2255" t="s">
        <v>26</v>
      </c>
      <c r="N2255" s="681">
        <f t="shared" ca="1" si="149"/>
        <v>0</v>
      </c>
      <c r="O2255" s="681">
        <f t="shared" ca="1" si="149"/>
        <v>0</v>
      </c>
      <c r="P2255" s="681">
        <f t="shared" ca="1" si="149"/>
        <v>0</v>
      </c>
      <c r="Q2255" s="681">
        <f t="shared" ca="1" si="149"/>
        <v>0</v>
      </c>
      <c r="R2255" s="681">
        <f t="shared" ca="1" si="149"/>
        <v>0</v>
      </c>
      <c r="S2255" t="str">
        <f t="shared" si="150"/>
        <v>ASR_Financial_Report_SHP21Final</v>
      </c>
      <c r="T2255" s="960">
        <f t="shared" si="151"/>
        <v>44658</v>
      </c>
      <c r="U2255" t="str">
        <f t="shared" si="152"/>
        <v>Unaudited</v>
      </c>
    </row>
    <row r="2256" spans="1:21" x14ac:dyDescent="0.25">
      <c r="A2256" t="s">
        <v>437</v>
      </c>
      <c r="B2256" t="s">
        <v>1366</v>
      </c>
      <c r="C2256" t="s">
        <v>1367</v>
      </c>
      <c r="D2256" s="15">
        <v>1900</v>
      </c>
      <c r="E2256" s="121">
        <v>1</v>
      </c>
      <c r="F2256" t="s">
        <v>1012</v>
      </c>
      <c r="G2256" s="121" t="s">
        <v>1365</v>
      </c>
      <c r="H2256" t="s">
        <v>388</v>
      </c>
      <c r="I2256" t="s">
        <v>432</v>
      </c>
      <c r="J2256" t="s">
        <v>432</v>
      </c>
      <c r="K2256" t="s">
        <v>432</v>
      </c>
      <c r="M2256" t="s">
        <v>432</v>
      </c>
      <c r="N2256" s="681">
        <f t="shared" ca="1" si="149"/>
        <v>0</v>
      </c>
      <c r="O2256" s="681">
        <f t="shared" ca="1" si="149"/>
        <v>0</v>
      </c>
      <c r="P2256" s="681">
        <f t="shared" ca="1" si="149"/>
        <v>0</v>
      </c>
      <c r="Q2256" s="681">
        <f t="shared" ca="1" si="149"/>
        <v>0</v>
      </c>
      <c r="R2256" s="681">
        <f t="shared" ca="1" si="149"/>
        <v>0</v>
      </c>
      <c r="S2256" t="str">
        <f t="shared" si="150"/>
        <v>ASR_Financial_Report_SHP21Final</v>
      </c>
      <c r="T2256" s="960">
        <f t="shared" si="151"/>
        <v>44658</v>
      </c>
      <c r="U2256" t="str">
        <f t="shared" si="152"/>
        <v>Unaudited</v>
      </c>
    </row>
    <row r="2257" spans="1:21" x14ac:dyDescent="0.25">
      <c r="A2257" t="s">
        <v>437</v>
      </c>
      <c r="B2257" t="s">
        <v>1366</v>
      </c>
      <c r="C2257" t="s">
        <v>1367</v>
      </c>
      <c r="D2257" s="15">
        <v>1900</v>
      </c>
      <c r="E2257" s="121">
        <v>1</v>
      </c>
      <c r="F2257" t="s">
        <v>1012</v>
      </c>
      <c r="G2257" s="121" t="s">
        <v>1365</v>
      </c>
      <c r="H2257" t="s">
        <v>388</v>
      </c>
      <c r="I2257" t="s">
        <v>487</v>
      </c>
      <c r="J2257" t="s">
        <v>12</v>
      </c>
      <c r="K2257" t="s">
        <v>12</v>
      </c>
      <c r="L2257" s="758">
        <v>1.1000000000000001</v>
      </c>
      <c r="M2257" t="s">
        <v>12</v>
      </c>
      <c r="N2257" s="681">
        <f t="shared" ca="1" si="149"/>
        <v>0</v>
      </c>
      <c r="O2257" s="681">
        <f t="shared" ca="1" si="149"/>
        <v>0</v>
      </c>
      <c r="P2257" s="681">
        <f t="shared" ca="1" si="149"/>
        <v>0</v>
      </c>
      <c r="Q2257" s="681">
        <f t="shared" ca="1" si="149"/>
        <v>0</v>
      </c>
      <c r="R2257" s="681">
        <f t="shared" ca="1" si="149"/>
        <v>0</v>
      </c>
      <c r="S2257" t="str">
        <f t="shared" si="150"/>
        <v>ASR_Financial_Report_SHP21Final</v>
      </c>
      <c r="T2257" s="960">
        <f t="shared" si="151"/>
        <v>44658</v>
      </c>
      <c r="U2257" t="str">
        <f t="shared" si="152"/>
        <v>Unaudited</v>
      </c>
    </row>
    <row r="2258" spans="1:21" x14ac:dyDescent="0.25">
      <c r="A2258" t="s">
        <v>437</v>
      </c>
      <c r="B2258" t="s">
        <v>1366</v>
      </c>
      <c r="C2258" t="s">
        <v>1367</v>
      </c>
      <c r="D2258" s="15">
        <v>1900</v>
      </c>
      <c r="E2258" s="121">
        <v>1</v>
      </c>
      <c r="F2258" t="s">
        <v>1012</v>
      </c>
      <c r="G2258" s="121" t="s">
        <v>1365</v>
      </c>
      <c r="H2258" t="s">
        <v>388</v>
      </c>
      <c r="I2258" t="s">
        <v>487</v>
      </c>
      <c r="J2258" t="s">
        <v>12</v>
      </c>
      <c r="K2258" t="s">
        <v>222</v>
      </c>
      <c r="L2258" s="758">
        <v>1.2</v>
      </c>
      <c r="M2258" t="s">
        <v>222</v>
      </c>
      <c r="N2258" s="681">
        <f t="shared" ca="1" si="149"/>
        <v>0</v>
      </c>
      <c r="O2258" s="681">
        <f t="shared" ca="1" si="149"/>
        <v>0</v>
      </c>
      <c r="P2258" s="681">
        <f t="shared" ca="1" si="149"/>
        <v>0</v>
      </c>
      <c r="Q2258" s="681">
        <f t="shared" ca="1" si="149"/>
        <v>0</v>
      </c>
      <c r="R2258" s="681">
        <f t="shared" ca="1" si="149"/>
        <v>0</v>
      </c>
      <c r="S2258" t="str">
        <f t="shared" si="150"/>
        <v>ASR_Financial_Report_SHP21Final</v>
      </c>
      <c r="T2258" s="960">
        <f t="shared" si="151"/>
        <v>44658</v>
      </c>
      <c r="U2258" t="str">
        <f t="shared" si="152"/>
        <v>Unaudited</v>
      </c>
    </row>
    <row r="2259" spans="1:21" x14ac:dyDescent="0.25">
      <c r="A2259" t="s">
        <v>437</v>
      </c>
      <c r="B2259" t="s">
        <v>1366</v>
      </c>
      <c r="C2259" t="s">
        <v>1367</v>
      </c>
      <c r="D2259" s="15">
        <v>1900</v>
      </c>
      <c r="E2259" s="121">
        <v>1</v>
      </c>
      <c r="F2259" t="s">
        <v>1012</v>
      </c>
      <c r="G2259" s="121" t="s">
        <v>1365</v>
      </c>
      <c r="H2259" t="s">
        <v>388</v>
      </c>
      <c r="I2259" t="s">
        <v>487</v>
      </c>
      <c r="J2259" t="s">
        <v>12</v>
      </c>
      <c r="K2259" t="s">
        <v>1304</v>
      </c>
      <c r="L2259" s="758" t="s">
        <v>1300</v>
      </c>
      <c r="M2259" t="s">
        <v>1304</v>
      </c>
      <c r="N2259" s="681">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681">
        <f t="shared" ca="1" si="153"/>
        <v>0</v>
      </c>
      <c r="P2259" s="681">
        <f t="shared" ca="1" si="153"/>
        <v>0</v>
      </c>
      <c r="Q2259" s="681">
        <f t="shared" ca="1" si="153"/>
        <v>0</v>
      </c>
      <c r="R2259" s="681">
        <f t="shared" ca="1" si="153"/>
        <v>0</v>
      </c>
      <c r="S2259" t="str">
        <f t="shared" si="150"/>
        <v>ASR_Financial_Report_SHP21Final</v>
      </c>
      <c r="T2259" s="960">
        <f t="shared" si="151"/>
        <v>44658</v>
      </c>
      <c r="U2259" t="str">
        <f t="shared" si="152"/>
        <v>Unaudited</v>
      </c>
    </row>
    <row r="2260" spans="1:21" x14ac:dyDescent="0.25">
      <c r="A2260" t="s">
        <v>437</v>
      </c>
      <c r="B2260" t="s">
        <v>1366</v>
      </c>
      <c r="C2260" t="s">
        <v>1367</v>
      </c>
      <c r="D2260" s="15">
        <v>1900</v>
      </c>
      <c r="E2260" s="121">
        <v>1</v>
      </c>
      <c r="F2260" t="s">
        <v>1012</v>
      </c>
      <c r="G2260" s="121" t="s">
        <v>1365</v>
      </c>
      <c r="H2260" t="s">
        <v>388</v>
      </c>
      <c r="I2260" t="s">
        <v>487</v>
      </c>
      <c r="J2260" t="s">
        <v>12</v>
      </c>
      <c r="K2260" t="s">
        <v>1306</v>
      </c>
      <c r="L2260" s="758" t="s">
        <v>1305</v>
      </c>
      <c r="M2260" t="s">
        <v>1306</v>
      </c>
      <c r="N2260" s="681">
        <f t="shared" ca="1" si="153"/>
        <v>0</v>
      </c>
      <c r="O2260" s="681">
        <f t="shared" ca="1" si="153"/>
        <v>0</v>
      </c>
      <c r="P2260" s="681">
        <f t="shared" ca="1" si="153"/>
        <v>0</v>
      </c>
      <c r="Q2260" s="681">
        <f t="shared" ca="1" si="153"/>
        <v>0</v>
      </c>
      <c r="R2260" s="681">
        <f t="shared" ca="1" si="153"/>
        <v>0</v>
      </c>
      <c r="S2260" t="str">
        <f t="shared" si="150"/>
        <v>ASR_Financial_Report_SHP21Final</v>
      </c>
      <c r="T2260" s="960">
        <f t="shared" si="151"/>
        <v>44658</v>
      </c>
      <c r="U2260" t="str">
        <f t="shared" si="152"/>
        <v>Unaudited</v>
      </c>
    </row>
    <row r="2261" spans="1:21" x14ac:dyDescent="0.25">
      <c r="A2261" t="s">
        <v>437</v>
      </c>
      <c r="B2261" t="s">
        <v>1366</v>
      </c>
      <c r="C2261" t="s">
        <v>1367</v>
      </c>
      <c r="D2261" s="15">
        <v>1900</v>
      </c>
      <c r="E2261" s="121">
        <v>1</v>
      </c>
      <c r="F2261" t="s">
        <v>1012</v>
      </c>
      <c r="G2261" s="121" t="s">
        <v>1365</v>
      </c>
      <c r="H2261" t="s">
        <v>388</v>
      </c>
      <c r="I2261" t="s">
        <v>487</v>
      </c>
      <c r="J2261" t="s">
        <v>13</v>
      </c>
      <c r="K2261" t="s">
        <v>13</v>
      </c>
      <c r="L2261" s="758" t="s">
        <v>63</v>
      </c>
      <c r="M2261" t="s">
        <v>13</v>
      </c>
      <c r="N2261" s="681">
        <f t="shared" ca="1" si="153"/>
        <v>0</v>
      </c>
      <c r="O2261" s="681">
        <f t="shared" ca="1" si="153"/>
        <v>0</v>
      </c>
      <c r="P2261" s="681">
        <f t="shared" ca="1" si="153"/>
        <v>0</v>
      </c>
      <c r="Q2261" s="681">
        <f t="shared" ca="1" si="153"/>
        <v>0</v>
      </c>
      <c r="R2261" s="681">
        <f t="shared" ca="1" si="153"/>
        <v>0</v>
      </c>
      <c r="S2261" t="str">
        <f t="shared" si="150"/>
        <v>ASR_Financial_Report_SHP21Final</v>
      </c>
      <c r="T2261" s="960">
        <f t="shared" si="151"/>
        <v>44658</v>
      </c>
      <c r="U2261" t="str">
        <f t="shared" si="152"/>
        <v>Unaudited</v>
      </c>
    </row>
    <row r="2262" spans="1:21" x14ac:dyDescent="0.25">
      <c r="A2262" t="s">
        <v>437</v>
      </c>
      <c r="B2262" t="s">
        <v>1366</v>
      </c>
      <c r="C2262" t="s">
        <v>1367</v>
      </c>
      <c r="D2262" s="15">
        <v>1900</v>
      </c>
      <c r="E2262" s="121">
        <v>1</v>
      </c>
      <c r="F2262" t="s">
        <v>1012</v>
      </c>
      <c r="G2262" s="121" t="s">
        <v>1365</v>
      </c>
      <c r="H2262" t="s">
        <v>388</v>
      </c>
      <c r="I2262" t="s">
        <v>488</v>
      </c>
      <c r="J2262" t="s">
        <v>433</v>
      </c>
      <c r="K2262" t="s">
        <v>777</v>
      </c>
      <c r="L2262" s="758">
        <v>2.1</v>
      </c>
      <c r="M2262" t="s">
        <v>712</v>
      </c>
      <c r="N2262" s="681">
        <f t="shared" ca="1" si="153"/>
        <v>0</v>
      </c>
      <c r="O2262" s="681">
        <f t="shared" ca="1" si="153"/>
        <v>0</v>
      </c>
      <c r="P2262" s="681">
        <f t="shared" ca="1" si="153"/>
        <v>0</v>
      </c>
      <c r="Q2262" s="681">
        <f t="shared" ca="1" si="153"/>
        <v>0</v>
      </c>
      <c r="R2262" s="681">
        <f t="shared" ca="1" si="153"/>
        <v>0</v>
      </c>
      <c r="S2262" t="str">
        <f t="shared" si="150"/>
        <v>ASR_Financial_Report_SHP21Final</v>
      </c>
      <c r="T2262" s="960">
        <f t="shared" si="151"/>
        <v>44658</v>
      </c>
      <c r="U2262" t="str">
        <f t="shared" si="152"/>
        <v>Unaudited</v>
      </c>
    </row>
    <row r="2263" spans="1:21" x14ac:dyDescent="0.25">
      <c r="A2263" t="s">
        <v>437</v>
      </c>
      <c r="B2263" t="s">
        <v>1366</v>
      </c>
      <c r="C2263" t="s">
        <v>1367</v>
      </c>
      <c r="D2263" s="15">
        <v>1900</v>
      </c>
      <c r="E2263" s="121">
        <v>1</v>
      </c>
      <c r="F2263" t="s">
        <v>1012</v>
      </c>
      <c r="G2263" s="121" t="s">
        <v>1365</v>
      </c>
      <c r="H2263" t="s">
        <v>388</v>
      </c>
      <c r="I2263" t="s">
        <v>488</v>
      </c>
      <c r="J2263" t="s">
        <v>433</v>
      </c>
      <c r="K2263" t="s">
        <v>777</v>
      </c>
      <c r="L2263" s="758">
        <v>2.2000000000000002</v>
      </c>
      <c r="M2263" t="s">
        <v>713</v>
      </c>
      <c r="N2263" s="681">
        <f t="shared" ca="1" si="153"/>
        <v>0</v>
      </c>
      <c r="O2263" s="681">
        <f t="shared" ca="1" si="153"/>
        <v>0</v>
      </c>
      <c r="P2263" s="681">
        <f t="shared" ca="1" si="153"/>
        <v>0</v>
      </c>
      <c r="Q2263" s="681">
        <f t="shared" ca="1" si="153"/>
        <v>0</v>
      </c>
      <c r="R2263" s="681">
        <f t="shared" ca="1" si="153"/>
        <v>0</v>
      </c>
      <c r="S2263" t="str">
        <f t="shared" si="150"/>
        <v>ASR_Financial_Report_SHP21Final</v>
      </c>
      <c r="T2263" s="960">
        <f t="shared" si="151"/>
        <v>44658</v>
      </c>
      <c r="U2263" t="str">
        <f t="shared" si="152"/>
        <v>Unaudited</v>
      </c>
    </row>
    <row r="2264" spans="1:21" x14ac:dyDescent="0.25">
      <c r="A2264" t="s">
        <v>437</v>
      </c>
      <c r="B2264" t="s">
        <v>1366</v>
      </c>
      <c r="C2264" t="s">
        <v>1367</v>
      </c>
      <c r="D2264" s="15">
        <v>1900</v>
      </c>
      <c r="E2264" s="121">
        <v>1</v>
      </c>
      <c r="F2264" t="s">
        <v>1012</v>
      </c>
      <c r="G2264" s="121" t="s">
        <v>1365</v>
      </c>
      <c r="H2264" t="s">
        <v>388</v>
      </c>
      <c r="I2264" t="s">
        <v>488</v>
      </c>
      <c r="J2264" t="s">
        <v>433</v>
      </c>
      <c r="K2264" t="s">
        <v>777</v>
      </c>
      <c r="L2264" s="758">
        <v>2.2999999999999998</v>
      </c>
      <c r="M2264" t="s">
        <v>714</v>
      </c>
      <c r="N2264" s="681">
        <f t="shared" ca="1" si="153"/>
        <v>0</v>
      </c>
      <c r="O2264" s="681">
        <f t="shared" ca="1" si="153"/>
        <v>0</v>
      </c>
      <c r="P2264" s="681">
        <f t="shared" ca="1" si="153"/>
        <v>0</v>
      </c>
      <c r="Q2264" s="681">
        <f t="shared" ca="1" si="153"/>
        <v>0</v>
      </c>
      <c r="R2264" s="681">
        <f t="shared" ca="1" si="153"/>
        <v>0</v>
      </c>
      <c r="S2264" t="str">
        <f t="shared" si="150"/>
        <v>ASR_Financial_Report_SHP21Final</v>
      </c>
      <c r="T2264" s="960">
        <f t="shared" si="151"/>
        <v>44658</v>
      </c>
      <c r="U2264" t="str">
        <f t="shared" si="152"/>
        <v>Unaudited</v>
      </c>
    </row>
    <row r="2265" spans="1:21" x14ac:dyDescent="0.25">
      <c r="A2265" t="s">
        <v>437</v>
      </c>
      <c r="B2265" t="s">
        <v>1366</v>
      </c>
      <c r="C2265" t="s">
        <v>1367</v>
      </c>
      <c r="D2265" s="15">
        <v>1900</v>
      </c>
      <c r="E2265" s="121">
        <v>1</v>
      </c>
      <c r="F2265" t="s">
        <v>1012</v>
      </c>
      <c r="G2265" s="121" t="s">
        <v>1365</v>
      </c>
      <c r="H2265" t="s">
        <v>388</v>
      </c>
      <c r="I2265" t="s">
        <v>488</v>
      </c>
      <c r="J2265" t="s">
        <v>433</v>
      </c>
      <c r="K2265" t="s">
        <v>777</v>
      </c>
      <c r="L2265" s="758">
        <v>2.4</v>
      </c>
      <c r="M2265" t="s">
        <v>715</v>
      </c>
      <c r="N2265" s="681">
        <f t="shared" ca="1" si="153"/>
        <v>0</v>
      </c>
      <c r="O2265" s="681">
        <f t="shared" ca="1" si="153"/>
        <v>0</v>
      </c>
      <c r="P2265" s="681">
        <f t="shared" ca="1" si="153"/>
        <v>0</v>
      </c>
      <c r="Q2265" s="681">
        <f t="shared" ca="1" si="153"/>
        <v>0</v>
      </c>
      <c r="R2265" s="681">
        <f t="shared" ca="1" si="153"/>
        <v>0</v>
      </c>
      <c r="S2265" t="str">
        <f t="shared" si="150"/>
        <v>ASR_Financial_Report_SHP21Final</v>
      </c>
      <c r="T2265" s="960">
        <f t="shared" si="151"/>
        <v>44658</v>
      </c>
      <c r="U2265" t="str">
        <f t="shared" si="152"/>
        <v>Unaudited</v>
      </c>
    </row>
    <row r="2266" spans="1:21" x14ac:dyDescent="0.25">
      <c r="A2266" t="s">
        <v>437</v>
      </c>
      <c r="B2266" t="s">
        <v>1366</v>
      </c>
      <c r="C2266" t="s">
        <v>1367</v>
      </c>
      <c r="D2266" s="15">
        <v>1900</v>
      </c>
      <c r="E2266" s="121">
        <v>1</v>
      </c>
      <c r="F2266" t="s">
        <v>1012</v>
      </c>
      <c r="G2266" s="121" t="s">
        <v>1365</v>
      </c>
      <c r="H2266" t="s">
        <v>388</v>
      </c>
      <c r="I2266" t="s">
        <v>488</v>
      </c>
      <c r="J2266" t="s">
        <v>433</v>
      </c>
      <c r="K2266" t="s">
        <v>777</v>
      </c>
      <c r="L2266" s="758">
        <v>2.5</v>
      </c>
      <c r="M2266" t="s">
        <v>757</v>
      </c>
      <c r="N2266" s="681">
        <f t="shared" ca="1" si="153"/>
        <v>0</v>
      </c>
      <c r="O2266" s="681">
        <f t="shared" ca="1" si="153"/>
        <v>0</v>
      </c>
      <c r="P2266" s="681">
        <f t="shared" ca="1" si="153"/>
        <v>0</v>
      </c>
      <c r="Q2266" s="681">
        <f t="shared" ca="1" si="153"/>
        <v>0</v>
      </c>
      <c r="R2266" s="681">
        <f t="shared" ca="1" si="153"/>
        <v>0</v>
      </c>
      <c r="S2266" t="str">
        <f t="shared" si="150"/>
        <v>ASR_Financial_Report_SHP21Final</v>
      </c>
      <c r="T2266" s="960">
        <f t="shared" si="151"/>
        <v>44658</v>
      </c>
      <c r="U2266" t="str">
        <f t="shared" si="152"/>
        <v>Unaudited</v>
      </c>
    </row>
    <row r="2267" spans="1:21" x14ac:dyDescent="0.25">
      <c r="A2267" t="s">
        <v>437</v>
      </c>
      <c r="B2267" t="s">
        <v>1366</v>
      </c>
      <c r="C2267" t="s">
        <v>1367</v>
      </c>
      <c r="D2267" s="15">
        <v>1900</v>
      </c>
      <c r="E2267" s="121">
        <v>1</v>
      </c>
      <c r="F2267" t="s">
        <v>1012</v>
      </c>
      <c r="G2267" s="121" t="s">
        <v>1365</v>
      </c>
      <c r="H2267" t="s">
        <v>388</v>
      </c>
      <c r="I2267" t="s">
        <v>488</v>
      </c>
      <c r="J2267" t="s">
        <v>433</v>
      </c>
      <c r="K2267" t="s">
        <v>777</v>
      </c>
      <c r="L2267" s="758">
        <v>2.6</v>
      </c>
      <c r="M2267" t="s">
        <v>186</v>
      </c>
      <c r="N2267" s="681">
        <f t="shared" ca="1" si="153"/>
        <v>0</v>
      </c>
      <c r="O2267" s="681">
        <f t="shared" ca="1" si="153"/>
        <v>0</v>
      </c>
      <c r="P2267" s="681">
        <f t="shared" ca="1" si="153"/>
        <v>0</v>
      </c>
      <c r="Q2267" s="681">
        <f t="shared" ca="1" si="153"/>
        <v>0</v>
      </c>
      <c r="R2267" s="681">
        <f t="shared" ca="1" si="153"/>
        <v>0</v>
      </c>
      <c r="S2267" t="str">
        <f t="shared" si="150"/>
        <v>ASR_Financial_Report_SHP21Final</v>
      </c>
      <c r="T2267" s="960">
        <f t="shared" si="151"/>
        <v>44658</v>
      </c>
      <c r="U2267" t="str">
        <f t="shared" si="152"/>
        <v>Unaudited</v>
      </c>
    </row>
    <row r="2268" spans="1:21" x14ac:dyDescent="0.25">
      <c r="A2268" t="s">
        <v>437</v>
      </c>
      <c r="B2268" t="s">
        <v>1366</v>
      </c>
      <c r="C2268" t="s">
        <v>1367</v>
      </c>
      <c r="D2268" s="15">
        <v>1900</v>
      </c>
      <c r="E2268" s="121">
        <v>1</v>
      </c>
      <c r="F2268" t="s">
        <v>1012</v>
      </c>
      <c r="G2268" s="121" t="s">
        <v>1365</v>
      </c>
      <c r="H2268" t="s">
        <v>388</v>
      </c>
      <c r="I2268" t="s">
        <v>488</v>
      </c>
      <c r="J2268" t="s">
        <v>433</v>
      </c>
      <c r="K2268" t="s">
        <v>777</v>
      </c>
      <c r="L2268" s="758">
        <v>2.7</v>
      </c>
      <c r="M2268" t="s">
        <v>778</v>
      </c>
      <c r="N2268" s="681">
        <f t="shared" ca="1" si="153"/>
        <v>0</v>
      </c>
      <c r="O2268" s="681">
        <f t="shared" ca="1" si="153"/>
        <v>0</v>
      </c>
      <c r="P2268" s="681">
        <f t="shared" ca="1" si="153"/>
        <v>0</v>
      </c>
      <c r="Q2268" s="681">
        <f t="shared" ca="1" si="153"/>
        <v>0</v>
      </c>
      <c r="R2268" s="681">
        <f t="shared" ca="1" si="153"/>
        <v>0</v>
      </c>
      <c r="S2268" t="str">
        <f t="shared" si="150"/>
        <v>ASR_Financial_Report_SHP21Final</v>
      </c>
      <c r="T2268" s="960">
        <f t="shared" si="151"/>
        <v>44658</v>
      </c>
      <c r="U2268" t="str">
        <f t="shared" si="152"/>
        <v>Unaudited</v>
      </c>
    </row>
    <row r="2269" spans="1:21" x14ac:dyDescent="0.25">
      <c r="A2269" t="s">
        <v>437</v>
      </c>
      <c r="B2269" t="s">
        <v>1366</v>
      </c>
      <c r="C2269" t="s">
        <v>1367</v>
      </c>
      <c r="D2269" s="15">
        <v>1900</v>
      </c>
      <c r="E2269" s="121">
        <v>1</v>
      </c>
      <c r="F2269" t="s">
        <v>1012</v>
      </c>
      <c r="G2269" s="121" t="s">
        <v>1365</v>
      </c>
      <c r="H2269" t="s">
        <v>388</v>
      </c>
      <c r="I2269" t="s">
        <v>488</v>
      </c>
      <c r="J2269" t="s">
        <v>433</v>
      </c>
      <c r="K2269" t="s">
        <v>777</v>
      </c>
      <c r="L2269" s="758">
        <v>2.8</v>
      </c>
      <c r="M2269" t="s">
        <v>779</v>
      </c>
      <c r="N2269" s="681">
        <f t="shared" ca="1" si="153"/>
        <v>0</v>
      </c>
      <c r="O2269" s="681">
        <f t="shared" ca="1" si="153"/>
        <v>0</v>
      </c>
      <c r="P2269" s="681">
        <f t="shared" ca="1" si="153"/>
        <v>0</v>
      </c>
      <c r="Q2269" s="681">
        <f t="shared" ca="1" si="153"/>
        <v>0</v>
      </c>
      <c r="R2269" s="681">
        <f t="shared" ca="1" si="153"/>
        <v>0</v>
      </c>
      <c r="S2269" t="str">
        <f t="shared" si="150"/>
        <v>ASR_Financial_Report_SHP21Final</v>
      </c>
      <c r="T2269" s="960">
        <f t="shared" si="151"/>
        <v>44658</v>
      </c>
      <c r="U2269" t="str">
        <f t="shared" si="152"/>
        <v>Unaudited</v>
      </c>
    </row>
    <row r="2270" spans="1:21" x14ac:dyDescent="0.25">
      <c r="A2270" t="s">
        <v>437</v>
      </c>
      <c r="B2270" t="s">
        <v>1366</v>
      </c>
      <c r="C2270" t="s">
        <v>1367</v>
      </c>
      <c r="D2270" s="15">
        <v>1900</v>
      </c>
      <c r="E2270" s="121">
        <v>1</v>
      </c>
      <c r="F2270" t="s">
        <v>1012</v>
      </c>
      <c r="G2270" s="121" t="s">
        <v>1365</v>
      </c>
      <c r="H2270" t="s">
        <v>388</v>
      </c>
      <c r="I2270" t="s">
        <v>488</v>
      </c>
      <c r="J2270" t="s">
        <v>433</v>
      </c>
      <c r="K2270" t="s">
        <v>777</v>
      </c>
      <c r="L2270" s="758">
        <v>2.9</v>
      </c>
      <c r="M2270" t="s">
        <v>760</v>
      </c>
      <c r="N2270" s="681">
        <f t="shared" ca="1" si="153"/>
        <v>0</v>
      </c>
      <c r="O2270" s="681">
        <f t="shared" ca="1" si="153"/>
        <v>0</v>
      </c>
      <c r="P2270" s="681">
        <f t="shared" ca="1" si="153"/>
        <v>0</v>
      </c>
      <c r="Q2270" s="681">
        <f t="shared" ca="1" si="153"/>
        <v>0</v>
      </c>
      <c r="R2270" s="681">
        <f t="shared" ca="1" si="153"/>
        <v>0</v>
      </c>
      <c r="S2270" t="str">
        <f t="shared" si="150"/>
        <v>ASR_Financial_Report_SHP21Final</v>
      </c>
      <c r="T2270" s="960">
        <f t="shared" si="151"/>
        <v>44658</v>
      </c>
      <c r="U2270" t="str">
        <f t="shared" si="152"/>
        <v>Unaudited</v>
      </c>
    </row>
    <row r="2271" spans="1:21" x14ac:dyDescent="0.25">
      <c r="A2271" t="s">
        <v>437</v>
      </c>
      <c r="B2271" t="s">
        <v>1366</v>
      </c>
      <c r="C2271" t="s">
        <v>1367</v>
      </c>
      <c r="D2271" s="15">
        <v>1900</v>
      </c>
      <c r="E2271" s="121">
        <v>1</v>
      </c>
      <c r="F2271" t="s">
        <v>1012</v>
      </c>
      <c r="G2271" s="121" t="s">
        <v>1365</v>
      </c>
      <c r="H2271" t="s">
        <v>388</v>
      </c>
      <c r="I2271" t="s">
        <v>488</v>
      </c>
      <c r="J2271" t="s">
        <v>433</v>
      </c>
      <c r="K2271" t="s">
        <v>223</v>
      </c>
      <c r="L2271" s="758">
        <v>2.11</v>
      </c>
      <c r="M2271" t="s">
        <v>228</v>
      </c>
      <c r="N2271" s="681">
        <f t="shared" ca="1" si="153"/>
        <v>0</v>
      </c>
      <c r="O2271" s="681">
        <f t="shared" ca="1" si="153"/>
        <v>0</v>
      </c>
      <c r="P2271" s="681">
        <f t="shared" ca="1" si="153"/>
        <v>0</v>
      </c>
      <c r="Q2271" s="681">
        <f t="shared" ca="1" si="153"/>
        <v>0</v>
      </c>
      <c r="R2271" s="681">
        <f t="shared" ca="1" si="153"/>
        <v>0</v>
      </c>
      <c r="S2271" t="str">
        <f t="shared" si="150"/>
        <v>ASR_Financial_Report_SHP21Final</v>
      </c>
      <c r="T2271" s="960">
        <f t="shared" si="151"/>
        <v>44658</v>
      </c>
      <c r="U2271" t="str">
        <f t="shared" si="152"/>
        <v>Unaudited</v>
      </c>
    </row>
    <row r="2272" spans="1:21" x14ac:dyDescent="0.25">
      <c r="A2272" t="s">
        <v>437</v>
      </c>
      <c r="B2272" t="s">
        <v>1366</v>
      </c>
      <c r="C2272" t="s">
        <v>1367</v>
      </c>
      <c r="D2272" s="15">
        <v>1900</v>
      </c>
      <c r="E2272" s="121">
        <v>1</v>
      </c>
      <c r="F2272" t="s">
        <v>1012</v>
      </c>
      <c r="G2272" s="121" t="s">
        <v>1365</v>
      </c>
      <c r="H2272" t="s">
        <v>388</v>
      </c>
      <c r="I2272" t="s">
        <v>488</v>
      </c>
      <c r="J2272" t="s">
        <v>433</v>
      </c>
      <c r="K2272" t="s">
        <v>223</v>
      </c>
      <c r="L2272" s="758">
        <v>2.12</v>
      </c>
      <c r="M2272" t="s">
        <v>552</v>
      </c>
      <c r="N2272" s="681">
        <f t="shared" ca="1" si="153"/>
        <v>0</v>
      </c>
      <c r="O2272" s="681">
        <f t="shared" ca="1" si="153"/>
        <v>0</v>
      </c>
      <c r="P2272" s="681">
        <f t="shared" ca="1" si="153"/>
        <v>0</v>
      </c>
      <c r="Q2272" s="681">
        <f t="shared" ca="1" si="153"/>
        <v>0</v>
      </c>
      <c r="R2272" s="681">
        <f t="shared" ca="1" si="153"/>
        <v>0</v>
      </c>
      <c r="S2272" t="str">
        <f t="shared" si="150"/>
        <v>ASR_Financial_Report_SHP21Final</v>
      </c>
      <c r="T2272" s="960">
        <f t="shared" si="151"/>
        <v>44658</v>
      </c>
      <c r="U2272" t="str">
        <f t="shared" si="152"/>
        <v>Unaudited</v>
      </c>
    </row>
    <row r="2273" spans="1:21" x14ac:dyDescent="0.25">
      <c r="A2273" t="s">
        <v>437</v>
      </c>
      <c r="B2273" t="s">
        <v>1366</v>
      </c>
      <c r="C2273" t="s">
        <v>1367</v>
      </c>
      <c r="D2273" s="15">
        <v>1900</v>
      </c>
      <c r="E2273" s="121">
        <v>1</v>
      </c>
      <c r="F2273" t="s">
        <v>1012</v>
      </c>
      <c r="G2273" s="121" t="s">
        <v>1365</v>
      </c>
      <c r="H2273" t="s">
        <v>388</v>
      </c>
      <c r="I2273" t="s">
        <v>488</v>
      </c>
      <c r="J2273" t="s">
        <v>433</v>
      </c>
      <c r="K2273" t="s">
        <v>223</v>
      </c>
      <c r="L2273" s="758">
        <v>2.13</v>
      </c>
      <c r="M2273" t="s">
        <v>229</v>
      </c>
      <c r="N2273" s="681">
        <f t="shared" ca="1" si="153"/>
        <v>0</v>
      </c>
      <c r="O2273" s="681">
        <f t="shared" ca="1" si="153"/>
        <v>0</v>
      </c>
      <c r="P2273" s="681">
        <f t="shared" ca="1" si="153"/>
        <v>0</v>
      </c>
      <c r="Q2273" s="681">
        <f t="shared" ca="1" si="153"/>
        <v>0</v>
      </c>
      <c r="R2273" s="681">
        <f t="shared" ca="1" si="153"/>
        <v>0</v>
      </c>
      <c r="S2273" t="str">
        <f t="shared" si="150"/>
        <v>ASR_Financial_Report_SHP21Final</v>
      </c>
      <c r="T2273" s="960">
        <f t="shared" si="151"/>
        <v>44658</v>
      </c>
      <c r="U2273" t="str">
        <f t="shared" si="152"/>
        <v>Unaudited</v>
      </c>
    </row>
    <row r="2274" spans="1:21" x14ac:dyDescent="0.25">
      <c r="A2274" t="s">
        <v>437</v>
      </c>
      <c r="B2274" t="s">
        <v>1366</v>
      </c>
      <c r="C2274" t="s">
        <v>1367</v>
      </c>
      <c r="D2274" s="15">
        <v>1900</v>
      </c>
      <c r="E2274" s="121">
        <v>1</v>
      </c>
      <c r="F2274" t="s">
        <v>1012</v>
      </c>
      <c r="G2274" s="121" t="s">
        <v>1365</v>
      </c>
      <c r="H2274" t="s">
        <v>388</v>
      </c>
      <c r="I2274" t="s">
        <v>488</v>
      </c>
      <c r="J2274" t="s">
        <v>433</v>
      </c>
      <c r="K2274" t="s">
        <v>223</v>
      </c>
      <c r="L2274" s="758">
        <v>2.14</v>
      </c>
      <c r="M2274" t="s">
        <v>556</v>
      </c>
      <c r="N2274" s="681">
        <f t="shared" ca="1" si="153"/>
        <v>0</v>
      </c>
      <c r="O2274" s="681">
        <f t="shared" ca="1" si="153"/>
        <v>0</v>
      </c>
      <c r="P2274" s="681">
        <f t="shared" ca="1" si="153"/>
        <v>0</v>
      </c>
      <c r="Q2274" s="681">
        <f t="shared" ca="1" si="153"/>
        <v>0</v>
      </c>
      <c r="R2274" s="681">
        <f t="shared" ca="1" si="153"/>
        <v>0</v>
      </c>
      <c r="S2274" t="str">
        <f t="shared" si="150"/>
        <v>ASR_Financial_Report_SHP21Final</v>
      </c>
      <c r="T2274" s="960">
        <f t="shared" si="151"/>
        <v>44658</v>
      </c>
      <c r="U2274" t="str">
        <f t="shared" si="152"/>
        <v>Unaudited</v>
      </c>
    </row>
    <row r="2275" spans="1:21" x14ac:dyDescent="0.25">
      <c r="A2275" t="s">
        <v>437</v>
      </c>
      <c r="B2275" t="s">
        <v>1366</v>
      </c>
      <c r="C2275" t="s">
        <v>1367</v>
      </c>
      <c r="D2275" s="15">
        <v>1900</v>
      </c>
      <c r="E2275" s="121">
        <v>1</v>
      </c>
      <c r="F2275" t="s">
        <v>1012</v>
      </c>
      <c r="G2275" s="121" t="s">
        <v>1365</v>
      </c>
      <c r="H2275" t="s">
        <v>388</v>
      </c>
      <c r="I2275" t="s">
        <v>488</v>
      </c>
      <c r="J2275" t="s">
        <v>433</v>
      </c>
      <c r="K2275" t="s">
        <v>223</v>
      </c>
      <c r="L2275" s="758">
        <v>2.15</v>
      </c>
      <c r="M2275" t="s">
        <v>20</v>
      </c>
      <c r="N2275" s="681">
        <f t="shared" ca="1" si="153"/>
        <v>0</v>
      </c>
      <c r="O2275" s="681">
        <f t="shared" ca="1" si="153"/>
        <v>0</v>
      </c>
      <c r="P2275" s="681">
        <f t="shared" ca="1" si="153"/>
        <v>0</v>
      </c>
      <c r="Q2275" s="681">
        <f t="shared" ca="1" si="153"/>
        <v>0</v>
      </c>
      <c r="R2275" s="681">
        <f t="shared" ca="1" si="153"/>
        <v>0</v>
      </c>
      <c r="S2275" t="str">
        <f t="shared" si="150"/>
        <v>ASR_Financial_Report_SHP21Final</v>
      </c>
      <c r="T2275" s="960">
        <f t="shared" si="151"/>
        <v>44658</v>
      </c>
      <c r="U2275" t="str">
        <f t="shared" si="152"/>
        <v>Unaudited</v>
      </c>
    </row>
    <row r="2276" spans="1:21" x14ac:dyDescent="0.25">
      <c r="A2276" t="s">
        <v>437</v>
      </c>
      <c r="B2276" t="s">
        <v>1366</v>
      </c>
      <c r="C2276" t="s">
        <v>1367</v>
      </c>
      <c r="D2276" s="15">
        <v>1900</v>
      </c>
      <c r="E2276" s="121">
        <v>1</v>
      </c>
      <c r="F2276" t="s">
        <v>1012</v>
      </c>
      <c r="G2276" s="121" t="s">
        <v>1365</v>
      </c>
      <c r="H2276" t="s">
        <v>388</v>
      </c>
      <c r="I2276" t="s">
        <v>488</v>
      </c>
      <c r="J2276" t="s">
        <v>433</v>
      </c>
      <c r="K2276" t="s">
        <v>223</v>
      </c>
      <c r="L2276" s="758">
        <v>2.16</v>
      </c>
      <c r="M2276" t="s">
        <v>780</v>
      </c>
      <c r="N2276" s="681">
        <f t="shared" ca="1" si="153"/>
        <v>0</v>
      </c>
      <c r="O2276" s="681">
        <f t="shared" ca="1" si="153"/>
        <v>0</v>
      </c>
      <c r="P2276" s="681">
        <f t="shared" ca="1" si="153"/>
        <v>0</v>
      </c>
      <c r="Q2276" s="681">
        <f t="shared" ca="1" si="153"/>
        <v>0</v>
      </c>
      <c r="R2276" s="681">
        <f t="shared" ca="1" si="153"/>
        <v>0</v>
      </c>
      <c r="S2276" t="str">
        <f t="shared" si="150"/>
        <v>ASR_Financial_Report_SHP21Final</v>
      </c>
      <c r="T2276" s="960">
        <f t="shared" si="151"/>
        <v>44658</v>
      </c>
      <c r="U2276" t="str">
        <f t="shared" si="152"/>
        <v>Unaudited</v>
      </c>
    </row>
    <row r="2277" spans="1:21" x14ac:dyDescent="0.25">
      <c r="A2277" t="s">
        <v>437</v>
      </c>
      <c r="B2277" t="s">
        <v>1366</v>
      </c>
      <c r="C2277" t="s">
        <v>1367</v>
      </c>
      <c r="D2277" s="15">
        <v>1900</v>
      </c>
      <c r="E2277" s="121">
        <v>1</v>
      </c>
      <c r="F2277" t="s">
        <v>1012</v>
      </c>
      <c r="G2277" s="121" t="s">
        <v>1365</v>
      </c>
      <c r="H2277" t="s">
        <v>388</v>
      </c>
      <c r="I2277" t="s">
        <v>488</v>
      </c>
      <c r="J2277" t="s">
        <v>433</v>
      </c>
      <c r="K2277" t="s">
        <v>223</v>
      </c>
      <c r="L2277" s="758">
        <v>2.17</v>
      </c>
      <c r="M2277" t="s">
        <v>1033</v>
      </c>
      <c r="N2277" s="681">
        <f t="shared" ca="1" si="153"/>
        <v>0</v>
      </c>
      <c r="O2277" s="681">
        <f t="shared" ca="1" si="153"/>
        <v>0</v>
      </c>
      <c r="P2277" s="681">
        <f t="shared" ca="1" si="153"/>
        <v>0</v>
      </c>
      <c r="Q2277" s="681">
        <f t="shared" ca="1" si="153"/>
        <v>0</v>
      </c>
      <c r="R2277" s="681">
        <f t="shared" ca="1" si="153"/>
        <v>0</v>
      </c>
      <c r="S2277" t="str">
        <f t="shared" si="150"/>
        <v>ASR_Financial_Report_SHP21Final</v>
      </c>
      <c r="T2277" s="960">
        <f t="shared" si="151"/>
        <v>44658</v>
      </c>
      <c r="U2277" t="str">
        <f t="shared" si="152"/>
        <v>Unaudited</v>
      </c>
    </row>
    <row r="2278" spans="1:21" x14ac:dyDescent="0.25">
      <c r="A2278" t="s">
        <v>437</v>
      </c>
      <c r="B2278" t="s">
        <v>1366</v>
      </c>
      <c r="C2278" t="s">
        <v>1367</v>
      </c>
      <c r="D2278" s="15">
        <v>1900</v>
      </c>
      <c r="E2278" s="121">
        <v>1</v>
      </c>
      <c r="F2278" t="s">
        <v>1012</v>
      </c>
      <c r="G2278" s="121" t="s">
        <v>1365</v>
      </c>
      <c r="H2278" t="s">
        <v>388</v>
      </c>
      <c r="I2278" t="s">
        <v>488</v>
      </c>
      <c r="J2278" t="s">
        <v>433</v>
      </c>
      <c r="K2278" t="s">
        <v>223</v>
      </c>
      <c r="L2278" s="758">
        <v>2.1800000000000002</v>
      </c>
      <c r="M2278" t="s">
        <v>648</v>
      </c>
      <c r="N2278" s="681">
        <f t="shared" ca="1" si="153"/>
        <v>0</v>
      </c>
      <c r="O2278" s="681">
        <f t="shared" ca="1" si="153"/>
        <v>0</v>
      </c>
      <c r="P2278" s="681">
        <f t="shared" ca="1" si="153"/>
        <v>0</v>
      </c>
      <c r="Q2278" s="681">
        <f t="shared" ca="1" si="153"/>
        <v>0</v>
      </c>
      <c r="R2278" s="681">
        <f t="shared" ca="1" si="153"/>
        <v>0</v>
      </c>
      <c r="S2278" t="str">
        <f t="shared" si="150"/>
        <v>ASR_Financial_Report_SHP21Final</v>
      </c>
      <c r="T2278" s="960">
        <f t="shared" si="151"/>
        <v>44658</v>
      </c>
      <c r="U2278" t="str">
        <f t="shared" si="152"/>
        <v>Unaudited</v>
      </c>
    </row>
    <row r="2279" spans="1:21" x14ac:dyDescent="0.25">
      <c r="A2279" t="s">
        <v>437</v>
      </c>
      <c r="B2279" t="s">
        <v>1366</v>
      </c>
      <c r="C2279" t="s">
        <v>1367</v>
      </c>
      <c r="D2279" s="15">
        <v>1900</v>
      </c>
      <c r="E2279" s="121">
        <v>1</v>
      </c>
      <c r="F2279" t="s">
        <v>1012</v>
      </c>
      <c r="G2279" s="121" t="s">
        <v>1365</v>
      </c>
      <c r="H2279" t="s">
        <v>388</v>
      </c>
      <c r="I2279" t="s">
        <v>488</v>
      </c>
      <c r="J2279" t="s">
        <v>433</v>
      </c>
      <c r="K2279" t="s">
        <v>223</v>
      </c>
      <c r="L2279" s="758">
        <v>2.19</v>
      </c>
      <c r="M2279" t="s">
        <v>218</v>
      </c>
      <c r="N2279" s="681">
        <f t="shared" ca="1" si="153"/>
        <v>0</v>
      </c>
      <c r="O2279" s="681">
        <f t="shared" ca="1" si="153"/>
        <v>0</v>
      </c>
      <c r="P2279" s="681">
        <f t="shared" ca="1" si="153"/>
        <v>0</v>
      </c>
      <c r="Q2279" s="681">
        <f t="shared" ca="1" si="153"/>
        <v>0</v>
      </c>
      <c r="R2279" s="681">
        <f t="shared" ca="1" si="153"/>
        <v>0</v>
      </c>
      <c r="S2279" t="str">
        <f t="shared" si="150"/>
        <v>ASR_Financial_Report_SHP21Final</v>
      </c>
      <c r="T2279" s="960">
        <f t="shared" si="151"/>
        <v>44658</v>
      </c>
      <c r="U2279" t="str">
        <f t="shared" si="152"/>
        <v>Unaudited</v>
      </c>
    </row>
    <row r="2280" spans="1:21" x14ac:dyDescent="0.25">
      <c r="A2280" t="s">
        <v>437</v>
      </c>
      <c r="B2280" t="s">
        <v>1366</v>
      </c>
      <c r="C2280" t="s">
        <v>1367</v>
      </c>
      <c r="D2280" s="15">
        <v>1900</v>
      </c>
      <c r="E2280" s="121">
        <v>1</v>
      </c>
      <c r="F2280" t="s">
        <v>1012</v>
      </c>
      <c r="G2280" s="121" t="s">
        <v>1365</v>
      </c>
      <c r="H2280" t="s">
        <v>388</v>
      </c>
      <c r="I2280" t="s">
        <v>488</v>
      </c>
      <c r="J2280" t="s">
        <v>433</v>
      </c>
      <c r="K2280" t="s">
        <v>223</v>
      </c>
      <c r="L2280" s="758" t="s">
        <v>691</v>
      </c>
      <c r="M2280" t="s">
        <v>230</v>
      </c>
      <c r="N2280" s="681">
        <f t="shared" ca="1" si="153"/>
        <v>0</v>
      </c>
      <c r="O2280" s="681">
        <f t="shared" ca="1" si="153"/>
        <v>0</v>
      </c>
      <c r="P2280" s="681">
        <f t="shared" ca="1" si="153"/>
        <v>0</v>
      </c>
      <c r="Q2280" s="681">
        <f t="shared" ca="1" si="153"/>
        <v>0</v>
      </c>
      <c r="R2280" s="681">
        <f t="shared" ca="1" si="153"/>
        <v>0</v>
      </c>
      <c r="S2280" t="str">
        <f t="shared" si="150"/>
        <v>ASR_Financial_Report_SHP21Final</v>
      </c>
      <c r="T2280" s="960">
        <f t="shared" si="151"/>
        <v>44658</v>
      </c>
      <c r="U2280" t="str">
        <f t="shared" si="152"/>
        <v>Unaudited</v>
      </c>
    </row>
    <row r="2281" spans="1:21" x14ac:dyDescent="0.25">
      <c r="A2281" t="s">
        <v>437</v>
      </c>
      <c r="B2281" t="s">
        <v>1366</v>
      </c>
      <c r="C2281" t="s">
        <v>1367</v>
      </c>
      <c r="D2281" s="15">
        <v>1900</v>
      </c>
      <c r="E2281" s="121">
        <v>1</v>
      </c>
      <c r="F2281" t="s">
        <v>1012</v>
      </c>
      <c r="G2281" s="121" t="s">
        <v>1365</v>
      </c>
      <c r="H2281" t="s">
        <v>388</v>
      </c>
      <c r="I2281" t="s">
        <v>488</v>
      </c>
      <c r="J2281" t="s">
        <v>433</v>
      </c>
      <c r="K2281" t="s">
        <v>223</v>
      </c>
      <c r="L2281" s="758">
        <v>2.21</v>
      </c>
      <c r="M2281" t="s">
        <v>466</v>
      </c>
      <c r="N2281" s="681">
        <f t="shared" ca="1" si="153"/>
        <v>0</v>
      </c>
      <c r="O2281" s="681">
        <f t="shared" ca="1" si="153"/>
        <v>0</v>
      </c>
      <c r="P2281" s="681">
        <f t="shared" ca="1" si="153"/>
        <v>0</v>
      </c>
      <c r="Q2281" s="681">
        <f t="shared" ca="1" si="153"/>
        <v>0</v>
      </c>
      <c r="R2281" s="681">
        <f t="shared" ca="1" si="153"/>
        <v>0</v>
      </c>
      <c r="S2281" t="str">
        <f t="shared" si="150"/>
        <v>ASR_Financial_Report_SHP21Final</v>
      </c>
      <c r="T2281" s="960">
        <f t="shared" si="151"/>
        <v>44658</v>
      </c>
      <c r="U2281" t="str">
        <f t="shared" si="152"/>
        <v>Unaudited</v>
      </c>
    </row>
    <row r="2282" spans="1:21" x14ac:dyDescent="0.25">
      <c r="A2282" t="s">
        <v>437</v>
      </c>
      <c r="B2282" t="s">
        <v>1366</v>
      </c>
      <c r="C2282" t="s">
        <v>1367</v>
      </c>
      <c r="D2282" s="15">
        <v>1900</v>
      </c>
      <c r="E2282" s="121">
        <v>1</v>
      </c>
      <c r="F2282" t="s">
        <v>1012</v>
      </c>
      <c r="G2282" s="121" t="s">
        <v>1365</v>
      </c>
      <c r="H2282" t="s">
        <v>388</v>
      </c>
      <c r="I2282" t="s">
        <v>488</v>
      </c>
      <c r="J2282" t="s">
        <v>433</v>
      </c>
      <c r="K2282" t="s">
        <v>6</v>
      </c>
      <c r="L2282" s="758" t="s">
        <v>70</v>
      </c>
      <c r="M2282" t="s">
        <v>188</v>
      </c>
      <c r="N2282" s="681">
        <f t="shared" ca="1" si="153"/>
        <v>0</v>
      </c>
      <c r="O2282" s="681">
        <f t="shared" ca="1" si="153"/>
        <v>0</v>
      </c>
      <c r="P2282" s="681">
        <f t="shared" ca="1" si="153"/>
        <v>0</v>
      </c>
      <c r="Q2282" s="681">
        <f t="shared" ca="1" si="153"/>
        <v>0</v>
      </c>
      <c r="R2282" s="681">
        <f t="shared" ca="1" si="153"/>
        <v>0</v>
      </c>
      <c r="S2282" t="str">
        <f t="shared" si="150"/>
        <v>ASR_Financial_Report_SHP21Final</v>
      </c>
      <c r="T2282" s="960">
        <f t="shared" si="151"/>
        <v>44658</v>
      </c>
      <c r="U2282" t="str">
        <f t="shared" si="152"/>
        <v>Unaudited</v>
      </c>
    </row>
    <row r="2283" spans="1:21" x14ac:dyDescent="0.25">
      <c r="A2283" t="s">
        <v>437</v>
      </c>
      <c r="B2283" t="s">
        <v>1366</v>
      </c>
      <c r="C2283" t="s">
        <v>1367</v>
      </c>
      <c r="D2283" s="15">
        <v>1900</v>
      </c>
      <c r="E2283" s="121">
        <v>1</v>
      </c>
      <c r="F2283" t="s">
        <v>1012</v>
      </c>
      <c r="G2283" s="121" t="s">
        <v>1365</v>
      </c>
      <c r="H2283" t="s">
        <v>388</v>
      </c>
      <c r="I2283" t="s">
        <v>488</v>
      </c>
      <c r="J2283" t="s">
        <v>433</v>
      </c>
      <c r="K2283" t="s">
        <v>6</v>
      </c>
      <c r="L2283" s="758" t="s">
        <v>71</v>
      </c>
      <c r="M2283" t="s">
        <v>231</v>
      </c>
      <c r="N2283" s="681">
        <f t="shared" ca="1" si="153"/>
        <v>0</v>
      </c>
      <c r="O2283" s="681">
        <f t="shared" ca="1" si="153"/>
        <v>0</v>
      </c>
      <c r="P2283" s="681">
        <f t="shared" ca="1" si="153"/>
        <v>0</v>
      </c>
      <c r="Q2283" s="681">
        <f t="shared" ca="1" si="153"/>
        <v>0</v>
      </c>
      <c r="R2283" s="681">
        <f t="shared" ca="1" si="153"/>
        <v>0</v>
      </c>
      <c r="S2283" t="str">
        <f t="shared" si="150"/>
        <v>ASR_Financial_Report_SHP21Final</v>
      </c>
      <c r="T2283" s="960">
        <f t="shared" si="151"/>
        <v>44658</v>
      </c>
      <c r="U2283" t="str">
        <f t="shared" si="152"/>
        <v>Unaudited</v>
      </c>
    </row>
    <row r="2284" spans="1:21" x14ac:dyDescent="0.25">
      <c r="A2284" t="s">
        <v>437</v>
      </c>
      <c r="B2284" t="s">
        <v>1366</v>
      </c>
      <c r="C2284" t="s">
        <v>1367</v>
      </c>
      <c r="D2284" s="15">
        <v>1900</v>
      </c>
      <c r="E2284" s="121">
        <v>1</v>
      </c>
      <c r="F2284" t="s">
        <v>1012</v>
      </c>
      <c r="G2284" s="121" t="s">
        <v>1365</v>
      </c>
      <c r="H2284" t="s">
        <v>388</v>
      </c>
      <c r="I2284" t="s">
        <v>488</v>
      </c>
      <c r="J2284" t="s">
        <v>433</v>
      </c>
      <c r="K2284" t="s">
        <v>6</v>
      </c>
      <c r="L2284" s="758" t="s">
        <v>72</v>
      </c>
      <c r="M2284" t="s">
        <v>164</v>
      </c>
      <c r="N2284" s="681">
        <f t="shared" ca="1" si="153"/>
        <v>0</v>
      </c>
      <c r="O2284" s="681">
        <f t="shared" ca="1" si="153"/>
        <v>0</v>
      </c>
      <c r="P2284" s="681">
        <f t="shared" ca="1" si="153"/>
        <v>0</v>
      </c>
      <c r="Q2284" s="681">
        <f t="shared" ca="1" si="153"/>
        <v>0</v>
      </c>
      <c r="R2284" s="681">
        <f t="shared" ca="1" si="153"/>
        <v>0</v>
      </c>
      <c r="S2284" t="str">
        <f t="shared" si="150"/>
        <v>ASR_Financial_Report_SHP21Final</v>
      </c>
      <c r="T2284" s="960">
        <f t="shared" si="151"/>
        <v>44658</v>
      </c>
      <c r="U2284" t="str">
        <f t="shared" si="152"/>
        <v>Unaudited</v>
      </c>
    </row>
    <row r="2285" spans="1:21" x14ac:dyDescent="0.25">
      <c r="A2285" t="s">
        <v>437</v>
      </c>
      <c r="B2285" t="s">
        <v>1366</v>
      </c>
      <c r="C2285" t="s">
        <v>1367</v>
      </c>
      <c r="D2285" s="15">
        <v>1900</v>
      </c>
      <c r="E2285" s="121">
        <v>1</v>
      </c>
      <c r="F2285" t="s">
        <v>1012</v>
      </c>
      <c r="G2285" s="121" t="s">
        <v>1365</v>
      </c>
      <c r="H2285" t="s">
        <v>388</v>
      </c>
      <c r="I2285" t="s">
        <v>488</v>
      </c>
      <c r="J2285" t="s">
        <v>433</v>
      </c>
      <c r="K2285" t="s">
        <v>6</v>
      </c>
      <c r="L2285" s="758">
        <v>3.4</v>
      </c>
      <c r="M2285" t="s">
        <v>461</v>
      </c>
      <c r="N2285" s="681">
        <f t="shared" ca="1" si="153"/>
        <v>0</v>
      </c>
      <c r="O2285" s="681">
        <f t="shared" ca="1" si="153"/>
        <v>0</v>
      </c>
      <c r="P2285" s="681">
        <f t="shared" ca="1" si="153"/>
        <v>0</v>
      </c>
      <c r="Q2285" s="681">
        <f t="shared" ca="1" si="153"/>
        <v>0</v>
      </c>
      <c r="R2285" s="681">
        <f t="shared" ca="1" si="153"/>
        <v>0</v>
      </c>
      <c r="S2285" t="str">
        <f t="shared" si="150"/>
        <v>ASR_Financial_Report_SHP21Final</v>
      </c>
      <c r="T2285" s="960">
        <f t="shared" si="151"/>
        <v>44658</v>
      </c>
      <c r="U2285" t="str">
        <f t="shared" si="152"/>
        <v>Unaudited</v>
      </c>
    </row>
    <row r="2286" spans="1:21" x14ac:dyDescent="0.25">
      <c r="A2286" t="s">
        <v>437</v>
      </c>
      <c r="B2286" t="s">
        <v>1366</v>
      </c>
      <c r="C2286" t="s">
        <v>1367</v>
      </c>
      <c r="D2286" s="15">
        <v>1900</v>
      </c>
      <c r="E2286" s="121">
        <v>1</v>
      </c>
      <c r="F2286" t="s">
        <v>1012</v>
      </c>
      <c r="G2286" s="121" t="s">
        <v>1365</v>
      </c>
      <c r="H2286" t="s">
        <v>388</v>
      </c>
      <c r="I2286" t="s">
        <v>488</v>
      </c>
      <c r="J2286" t="s">
        <v>433</v>
      </c>
      <c r="K2286" t="s">
        <v>434</v>
      </c>
      <c r="L2286" s="758">
        <v>4.5</v>
      </c>
      <c r="M2286" t="s">
        <v>32</v>
      </c>
      <c r="N2286" s="681">
        <f t="shared" ca="1" si="153"/>
        <v>0</v>
      </c>
      <c r="O2286" s="681">
        <f t="shared" ca="1" si="153"/>
        <v>0</v>
      </c>
      <c r="P2286" s="681">
        <f t="shared" ca="1" si="153"/>
        <v>0</v>
      </c>
      <c r="Q2286" s="681">
        <f t="shared" ca="1" si="153"/>
        <v>0</v>
      </c>
      <c r="R2286" s="681">
        <f t="shared" ca="1" si="153"/>
        <v>0</v>
      </c>
      <c r="S2286" t="str">
        <f t="shared" si="150"/>
        <v>ASR_Financial_Report_SHP21Final</v>
      </c>
      <c r="T2286" s="960">
        <f t="shared" si="151"/>
        <v>44658</v>
      </c>
      <c r="U2286" t="str">
        <f t="shared" si="152"/>
        <v>Unaudited</v>
      </c>
    </row>
    <row r="2287" spans="1:21" x14ac:dyDescent="0.25">
      <c r="A2287" t="s">
        <v>437</v>
      </c>
      <c r="B2287" t="s">
        <v>1366</v>
      </c>
      <c r="C2287" t="s">
        <v>1367</v>
      </c>
      <c r="D2287" s="15">
        <v>1900</v>
      </c>
      <c r="E2287" s="121">
        <v>1</v>
      </c>
      <c r="F2287" t="s">
        <v>1012</v>
      </c>
      <c r="G2287" s="121" t="s">
        <v>1365</v>
      </c>
      <c r="H2287" t="s">
        <v>388</v>
      </c>
      <c r="I2287" t="s">
        <v>488</v>
      </c>
      <c r="J2287" t="s">
        <v>433</v>
      </c>
      <c r="K2287" t="s">
        <v>434</v>
      </c>
      <c r="L2287" s="758" t="s">
        <v>925</v>
      </c>
      <c r="M2287" t="s">
        <v>916</v>
      </c>
      <c r="N2287" s="681">
        <f t="shared" ca="1" si="153"/>
        <v>0</v>
      </c>
      <c r="O2287" s="681">
        <f t="shared" ca="1" si="153"/>
        <v>0</v>
      </c>
      <c r="P2287" s="681">
        <f t="shared" ca="1" si="153"/>
        <v>0</v>
      </c>
      <c r="Q2287" s="681">
        <f t="shared" ca="1" si="153"/>
        <v>0</v>
      </c>
      <c r="R2287" s="681">
        <f t="shared" ca="1" si="153"/>
        <v>0</v>
      </c>
      <c r="S2287" t="str">
        <f t="shared" si="150"/>
        <v>ASR_Financial_Report_SHP21Final</v>
      </c>
      <c r="T2287" s="960">
        <f t="shared" si="151"/>
        <v>44658</v>
      </c>
      <c r="U2287" t="str">
        <f t="shared" si="152"/>
        <v>Unaudited</v>
      </c>
    </row>
    <row r="2288" spans="1:21" x14ac:dyDescent="0.25">
      <c r="A2288" t="s">
        <v>437</v>
      </c>
      <c r="B2288" t="s">
        <v>1366</v>
      </c>
      <c r="C2288" t="s">
        <v>1367</v>
      </c>
      <c r="D2288" s="15">
        <v>1900</v>
      </c>
      <c r="E2288" s="121">
        <v>1</v>
      </c>
      <c r="F2288" t="s">
        <v>1012</v>
      </c>
      <c r="G2288" s="121" t="s">
        <v>1365</v>
      </c>
      <c r="H2288" t="s">
        <v>388</v>
      </c>
      <c r="I2288" t="s">
        <v>488</v>
      </c>
      <c r="J2288" t="s">
        <v>433</v>
      </c>
      <c r="K2288" t="s">
        <v>434</v>
      </c>
      <c r="L2288" s="758" t="s">
        <v>193</v>
      </c>
      <c r="M2288" t="s">
        <v>40</v>
      </c>
      <c r="N2288" s="681">
        <f t="shared" ca="1" si="153"/>
        <v>0</v>
      </c>
      <c r="O2288" s="681">
        <f t="shared" ca="1" si="153"/>
        <v>0</v>
      </c>
      <c r="P2288" s="681">
        <f t="shared" ca="1" si="153"/>
        <v>0</v>
      </c>
      <c r="Q2288" s="681">
        <f t="shared" ca="1" si="153"/>
        <v>0</v>
      </c>
      <c r="R2288" s="681">
        <f t="shared" ca="1" si="153"/>
        <v>0</v>
      </c>
      <c r="S2288" t="str">
        <f t="shared" si="150"/>
        <v>ASR_Financial_Report_SHP21Final</v>
      </c>
      <c r="T2288" s="960">
        <f t="shared" si="151"/>
        <v>44658</v>
      </c>
      <c r="U2288" t="str">
        <f t="shared" si="152"/>
        <v>Unaudited</v>
      </c>
    </row>
    <row r="2289" spans="1:21" x14ac:dyDescent="0.25">
      <c r="A2289" t="s">
        <v>437</v>
      </c>
      <c r="B2289" t="s">
        <v>1366</v>
      </c>
      <c r="C2289" t="s">
        <v>1367</v>
      </c>
      <c r="D2289" s="15">
        <v>1900</v>
      </c>
      <c r="E2289" s="121">
        <v>1</v>
      </c>
      <c r="F2289" t="s">
        <v>1012</v>
      </c>
      <c r="G2289" s="121" t="s">
        <v>1365</v>
      </c>
      <c r="H2289" t="s">
        <v>388</v>
      </c>
      <c r="I2289" t="s">
        <v>488</v>
      </c>
      <c r="J2289" t="s">
        <v>433</v>
      </c>
      <c r="K2289" t="s">
        <v>434</v>
      </c>
      <c r="L2289" s="758" t="s">
        <v>192</v>
      </c>
      <c r="M2289" t="s">
        <v>329</v>
      </c>
      <c r="N2289" s="681">
        <f t="shared" ca="1" si="153"/>
        <v>0</v>
      </c>
      <c r="O2289" s="681">
        <f t="shared" ca="1" si="153"/>
        <v>0</v>
      </c>
      <c r="P2289" s="681">
        <f t="shared" ca="1" si="153"/>
        <v>0</v>
      </c>
      <c r="Q2289" s="681">
        <f t="shared" ca="1" si="153"/>
        <v>0</v>
      </c>
      <c r="R2289" s="681">
        <f t="shared" ca="1" si="153"/>
        <v>0</v>
      </c>
      <c r="S2289" t="str">
        <f t="shared" si="150"/>
        <v>ASR_Financial_Report_SHP21Final</v>
      </c>
      <c r="T2289" s="960">
        <f t="shared" si="151"/>
        <v>44658</v>
      </c>
      <c r="U2289" t="str">
        <f t="shared" si="152"/>
        <v>Unaudited</v>
      </c>
    </row>
    <row r="2290" spans="1:21" x14ac:dyDescent="0.25">
      <c r="A2290" t="s">
        <v>437</v>
      </c>
      <c r="B2290" t="s">
        <v>1366</v>
      </c>
      <c r="C2290" t="s">
        <v>1367</v>
      </c>
      <c r="D2290" s="15">
        <v>1900</v>
      </c>
      <c r="E2290" s="121">
        <v>1</v>
      </c>
      <c r="F2290" t="s">
        <v>1012</v>
      </c>
      <c r="G2290" s="121" t="s">
        <v>1365</v>
      </c>
      <c r="H2290" t="s">
        <v>388</v>
      </c>
      <c r="I2290" t="s">
        <v>488</v>
      </c>
      <c r="J2290" t="s">
        <v>450</v>
      </c>
      <c r="K2290" t="s">
        <v>435</v>
      </c>
      <c r="L2290" s="758" t="s">
        <v>79</v>
      </c>
      <c r="M2290" t="s">
        <v>27</v>
      </c>
      <c r="N2290" s="681">
        <f t="shared" ca="1" si="153"/>
        <v>0</v>
      </c>
      <c r="O2290" s="681">
        <f t="shared" ca="1" si="153"/>
        <v>0</v>
      </c>
      <c r="P2290" s="681">
        <f t="shared" ca="1" si="153"/>
        <v>0</v>
      </c>
      <c r="Q2290" s="681">
        <f t="shared" ca="1" si="153"/>
        <v>0</v>
      </c>
      <c r="R2290" s="681">
        <f t="shared" ca="1" si="153"/>
        <v>0</v>
      </c>
      <c r="S2290" t="str">
        <f t="shared" si="150"/>
        <v>ASR_Financial_Report_SHP21Final</v>
      </c>
      <c r="T2290" s="960">
        <f t="shared" si="151"/>
        <v>44658</v>
      </c>
      <c r="U2290" t="str">
        <f t="shared" si="152"/>
        <v>Unaudited</v>
      </c>
    </row>
    <row r="2291" spans="1:21" x14ac:dyDescent="0.25">
      <c r="A2291" t="s">
        <v>437</v>
      </c>
      <c r="B2291" t="s">
        <v>1366</v>
      </c>
      <c r="C2291" t="s">
        <v>1367</v>
      </c>
      <c r="D2291" s="15">
        <v>1900</v>
      </c>
      <c r="E2291" s="121">
        <v>1</v>
      </c>
      <c r="F2291" t="s">
        <v>1012</v>
      </c>
      <c r="G2291" s="121" t="s">
        <v>1365</v>
      </c>
      <c r="H2291" t="s">
        <v>388</v>
      </c>
      <c r="I2291" t="s">
        <v>488</v>
      </c>
      <c r="J2291" t="s">
        <v>450</v>
      </c>
      <c r="K2291" t="s">
        <v>435</v>
      </c>
      <c r="L2291" s="758" t="s">
        <v>80</v>
      </c>
      <c r="M2291" t="s">
        <v>97</v>
      </c>
      <c r="N2291" s="681">
        <f t="shared" ca="1" si="153"/>
        <v>0</v>
      </c>
      <c r="O2291" s="681">
        <f t="shared" ca="1" si="153"/>
        <v>0</v>
      </c>
      <c r="P2291" s="681">
        <f t="shared" ca="1" si="153"/>
        <v>0</v>
      </c>
      <c r="Q2291" s="681">
        <f t="shared" ca="1" si="153"/>
        <v>0</v>
      </c>
      <c r="R2291" s="681">
        <f t="shared" ca="1" si="153"/>
        <v>0</v>
      </c>
      <c r="S2291" t="str">
        <f t="shared" si="150"/>
        <v>ASR_Financial_Report_SHP21Final</v>
      </c>
      <c r="T2291" s="960">
        <f t="shared" si="151"/>
        <v>44658</v>
      </c>
      <c r="U2291" t="str">
        <f t="shared" si="152"/>
        <v>Unaudited</v>
      </c>
    </row>
    <row r="2292" spans="1:21" x14ac:dyDescent="0.25">
      <c r="A2292" t="s">
        <v>437</v>
      </c>
      <c r="B2292" t="s">
        <v>1366</v>
      </c>
      <c r="C2292" t="s">
        <v>1367</v>
      </c>
      <c r="D2292" s="15">
        <v>1900</v>
      </c>
      <c r="E2292" s="121">
        <v>1</v>
      </c>
      <c r="F2292" t="s">
        <v>1012</v>
      </c>
      <c r="G2292" s="121" t="s">
        <v>1365</v>
      </c>
      <c r="H2292" t="s">
        <v>388</v>
      </c>
      <c r="I2292" t="s">
        <v>488</v>
      </c>
      <c r="J2292" t="s">
        <v>450</v>
      </c>
      <c r="K2292" t="s">
        <v>435</v>
      </c>
      <c r="L2292" s="758" t="s">
        <v>81</v>
      </c>
      <c r="M2292" t="s">
        <v>98</v>
      </c>
      <c r="N2292" s="681">
        <f t="shared" ca="1" si="153"/>
        <v>0</v>
      </c>
      <c r="O2292" s="681">
        <f t="shared" ca="1" si="153"/>
        <v>0</v>
      </c>
      <c r="P2292" s="681">
        <f t="shared" ca="1" si="153"/>
        <v>0</v>
      </c>
      <c r="Q2292" s="681">
        <f t="shared" ca="1" si="153"/>
        <v>0</v>
      </c>
      <c r="R2292" s="681">
        <f t="shared" ca="1" si="153"/>
        <v>0</v>
      </c>
      <c r="S2292" t="str">
        <f t="shared" si="150"/>
        <v>ASR_Financial_Report_SHP21Final</v>
      </c>
      <c r="T2292" s="960">
        <f t="shared" si="151"/>
        <v>44658</v>
      </c>
      <c r="U2292" t="str">
        <f t="shared" si="152"/>
        <v>Unaudited</v>
      </c>
    </row>
    <row r="2293" spans="1:21" x14ac:dyDescent="0.25">
      <c r="A2293" t="s">
        <v>437</v>
      </c>
      <c r="B2293" t="s">
        <v>1366</v>
      </c>
      <c r="C2293" t="s">
        <v>1367</v>
      </c>
      <c r="D2293" s="15">
        <v>1900</v>
      </c>
      <c r="E2293" s="121">
        <v>1</v>
      </c>
      <c r="F2293" t="s">
        <v>1012</v>
      </c>
      <c r="G2293" s="121" t="s">
        <v>1365</v>
      </c>
      <c r="H2293" t="s">
        <v>388</v>
      </c>
      <c r="I2293" t="s">
        <v>488</v>
      </c>
      <c r="J2293" t="s">
        <v>450</v>
      </c>
      <c r="K2293" t="s">
        <v>435</v>
      </c>
      <c r="L2293" s="758" t="s">
        <v>82</v>
      </c>
      <c r="M2293" t="s">
        <v>99</v>
      </c>
      <c r="N2293" s="681">
        <f t="shared" ca="1" si="153"/>
        <v>0</v>
      </c>
      <c r="O2293" s="681">
        <f t="shared" ca="1" si="153"/>
        <v>0</v>
      </c>
      <c r="P2293" s="681">
        <f t="shared" ca="1" si="153"/>
        <v>0</v>
      </c>
      <c r="Q2293" s="681">
        <f t="shared" ca="1" si="153"/>
        <v>0</v>
      </c>
      <c r="R2293" s="681">
        <f t="shared" ca="1" si="153"/>
        <v>0</v>
      </c>
      <c r="S2293" t="str">
        <f t="shared" si="150"/>
        <v>ASR_Financial_Report_SHP21Final</v>
      </c>
      <c r="T2293" s="960">
        <f t="shared" si="151"/>
        <v>44658</v>
      </c>
      <c r="U2293" t="str">
        <f t="shared" si="152"/>
        <v>Unaudited</v>
      </c>
    </row>
    <row r="2294" spans="1:21" x14ac:dyDescent="0.25">
      <c r="A2294" t="s">
        <v>437</v>
      </c>
      <c r="B2294" t="s">
        <v>1366</v>
      </c>
      <c r="C2294" t="s">
        <v>1367</v>
      </c>
      <c r="D2294" s="15">
        <v>1900</v>
      </c>
      <c r="E2294" s="121">
        <v>1</v>
      </c>
      <c r="F2294" t="s">
        <v>1012</v>
      </c>
      <c r="G2294" s="121" t="s">
        <v>1365</v>
      </c>
      <c r="H2294" t="s">
        <v>388</v>
      </c>
      <c r="I2294" t="s">
        <v>488</v>
      </c>
      <c r="J2294" t="s">
        <v>450</v>
      </c>
      <c r="K2294" t="s">
        <v>435</v>
      </c>
      <c r="L2294" s="758" t="s">
        <v>216</v>
      </c>
      <c r="M2294" t="s">
        <v>100</v>
      </c>
      <c r="N2294" s="681">
        <f t="shared" ca="1" si="153"/>
        <v>0</v>
      </c>
      <c r="O2294" s="681">
        <f t="shared" ca="1" si="153"/>
        <v>0</v>
      </c>
      <c r="P2294" s="681">
        <f t="shared" ca="1" si="153"/>
        <v>0</v>
      </c>
      <c r="Q2294" s="681">
        <f t="shared" ca="1" si="153"/>
        <v>0</v>
      </c>
      <c r="R2294" s="681">
        <f t="shared" ca="1" si="153"/>
        <v>0</v>
      </c>
      <c r="S2294" t="str">
        <f t="shared" si="150"/>
        <v>ASR_Financial_Report_SHP21Final</v>
      </c>
      <c r="T2294" s="960">
        <f t="shared" si="151"/>
        <v>44658</v>
      </c>
      <c r="U2294" t="str">
        <f t="shared" si="152"/>
        <v>Unaudited</v>
      </c>
    </row>
    <row r="2295" spans="1:21" x14ac:dyDescent="0.25">
      <c r="A2295" t="s">
        <v>437</v>
      </c>
      <c r="B2295" t="s">
        <v>1366</v>
      </c>
      <c r="C2295" t="s">
        <v>1367</v>
      </c>
      <c r="D2295" s="15">
        <v>1900</v>
      </c>
      <c r="E2295" s="121">
        <v>1</v>
      </c>
      <c r="F2295" t="s">
        <v>1012</v>
      </c>
      <c r="G2295" s="121" t="s">
        <v>1365</v>
      </c>
      <c r="H2295" t="s">
        <v>388</v>
      </c>
      <c r="I2295" t="s">
        <v>488</v>
      </c>
      <c r="J2295" t="s">
        <v>450</v>
      </c>
      <c r="K2295" t="s">
        <v>435</v>
      </c>
      <c r="L2295" s="758" t="s">
        <v>215</v>
      </c>
      <c r="M2295" t="s">
        <v>28</v>
      </c>
      <c r="N2295" s="681">
        <f t="shared" ca="1" si="153"/>
        <v>0</v>
      </c>
      <c r="O2295" s="681">
        <f t="shared" ca="1" si="153"/>
        <v>0</v>
      </c>
      <c r="P2295" s="681">
        <f t="shared" ca="1" si="153"/>
        <v>0</v>
      </c>
      <c r="Q2295" s="681">
        <f t="shared" ca="1" si="153"/>
        <v>0</v>
      </c>
      <c r="R2295" s="681">
        <f t="shared" ca="1" si="153"/>
        <v>0</v>
      </c>
      <c r="S2295" t="str">
        <f t="shared" si="150"/>
        <v>ASR_Financial_Report_SHP21Final</v>
      </c>
      <c r="T2295" s="960">
        <f t="shared" si="151"/>
        <v>44658</v>
      </c>
      <c r="U2295" t="str">
        <f t="shared" si="152"/>
        <v>Unaudited</v>
      </c>
    </row>
    <row r="2296" spans="1:21" x14ac:dyDescent="0.25">
      <c r="A2296" t="s">
        <v>437</v>
      </c>
      <c r="B2296" t="s">
        <v>1366</v>
      </c>
      <c r="C2296" t="s">
        <v>1367</v>
      </c>
      <c r="D2296" s="15">
        <v>1900</v>
      </c>
      <c r="E2296" s="121">
        <v>1</v>
      </c>
      <c r="F2296" t="s">
        <v>1012</v>
      </c>
      <c r="G2296" s="121" t="s">
        <v>1365</v>
      </c>
      <c r="H2296" t="s">
        <v>388</v>
      </c>
      <c r="I2296" t="s">
        <v>488</v>
      </c>
      <c r="J2296" t="s">
        <v>436</v>
      </c>
      <c r="K2296" t="s">
        <v>436</v>
      </c>
      <c r="L2296" s="758" t="s">
        <v>84</v>
      </c>
      <c r="M2296" t="s">
        <v>327</v>
      </c>
      <c r="N2296" s="681">
        <f t="shared" ca="1" si="153"/>
        <v>0</v>
      </c>
      <c r="O2296" s="681">
        <f t="shared" ca="1" si="153"/>
        <v>0</v>
      </c>
      <c r="P2296" s="681">
        <f t="shared" ca="1" si="153"/>
        <v>0</v>
      </c>
      <c r="Q2296" s="681">
        <f t="shared" ca="1" si="153"/>
        <v>0</v>
      </c>
      <c r="R2296" s="681">
        <f t="shared" ca="1" si="153"/>
        <v>0</v>
      </c>
      <c r="S2296" t="str">
        <f t="shared" si="150"/>
        <v>ASR_Financial_Report_SHP21Final</v>
      </c>
      <c r="T2296" s="960">
        <f t="shared" si="151"/>
        <v>44658</v>
      </c>
      <c r="U2296" t="str">
        <f t="shared" si="152"/>
        <v>Unaudited</v>
      </c>
    </row>
    <row r="2297" spans="1:21" x14ac:dyDescent="0.25">
      <c r="A2297" t="s">
        <v>437</v>
      </c>
      <c r="B2297" t="s">
        <v>1366</v>
      </c>
      <c r="C2297" t="s">
        <v>1367</v>
      </c>
      <c r="D2297" s="15">
        <v>1900</v>
      </c>
      <c r="E2297" s="121">
        <v>1</v>
      </c>
      <c r="F2297" t="s">
        <v>1012</v>
      </c>
      <c r="G2297" s="121" t="s">
        <v>1365</v>
      </c>
      <c r="H2297" t="s">
        <v>388</v>
      </c>
      <c r="I2297" t="s">
        <v>488</v>
      </c>
      <c r="J2297" t="s">
        <v>436</v>
      </c>
      <c r="K2297" t="s">
        <v>436</v>
      </c>
      <c r="L2297" s="758" t="s">
        <v>85</v>
      </c>
      <c r="M2297" t="s">
        <v>325</v>
      </c>
      <c r="N2297" s="681">
        <f t="shared" ca="1" si="153"/>
        <v>0</v>
      </c>
      <c r="O2297" s="681">
        <f t="shared" ca="1" si="153"/>
        <v>0</v>
      </c>
      <c r="P2297" s="681">
        <f t="shared" ca="1" si="153"/>
        <v>0</v>
      </c>
      <c r="Q2297" s="681">
        <f t="shared" ca="1" si="153"/>
        <v>0</v>
      </c>
      <c r="R2297" s="681">
        <f t="shared" ca="1" si="153"/>
        <v>0</v>
      </c>
      <c r="S2297" t="str">
        <f t="shared" si="150"/>
        <v>ASR_Financial_Report_SHP21Final</v>
      </c>
      <c r="T2297" s="960">
        <f t="shared" si="151"/>
        <v>44658</v>
      </c>
      <c r="U2297" t="str">
        <f t="shared" si="152"/>
        <v>Unaudited</v>
      </c>
    </row>
    <row r="2298" spans="1:21" x14ac:dyDescent="0.25">
      <c r="A2298" t="s">
        <v>437</v>
      </c>
      <c r="B2298" t="s">
        <v>1366</v>
      </c>
      <c r="C2298" t="s">
        <v>1367</v>
      </c>
      <c r="D2298" s="15">
        <v>1900</v>
      </c>
      <c r="E2298" s="121">
        <v>1</v>
      </c>
      <c r="F2298" t="s">
        <v>1012</v>
      </c>
      <c r="G2298" s="121" t="s">
        <v>1365</v>
      </c>
      <c r="H2298" t="s">
        <v>388</v>
      </c>
      <c r="I2298" t="s">
        <v>488</v>
      </c>
      <c r="J2298" t="s">
        <v>436</v>
      </c>
      <c r="K2298" t="s">
        <v>436</v>
      </c>
      <c r="L2298" s="758" t="s">
        <v>86</v>
      </c>
      <c r="M2298" t="s">
        <v>494</v>
      </c>
      <c r="N2298" s="681">
        <f t="shared" ca="1" si="153"/>
        <v>0</v>
      </c>
      <c r="O2298" s="681">
        <f t="shared" ca="1" si="153"/>
        <v>0</v>
      </c>
      <c r="P2298" s="681">
        <f t="shared" ca="1" si="153"/>
        <v>0</v>
      </c>
      <c r="Q2298" s="681">
        <f t="shared" ca="1" si="153"/>
        <v>0</v>
      </c>
      <c r="R2298" s="681">
        <f t="shared" ca="1" si="153"/>
        <v>0</v>
      </c>
      <c r="S2298" t="str">
        <f t="shared" si="150"/>
        <v>ASR_Financial_Report_SHP21Final</v>
      </c>
      <c r="T2298" s="960">
        <f t="shared" si="151"/>
        <v>44658</v>
      </c>
      <c r="U2298" t="str">
        <f t="shared" si="152"/>
        <v>Unaudited</v>
      </c>
    </row>
    <row r="2299" spans="1:21" x14ac:dyDescent="0.25">
      <c r="A2299" t="s">
        <v>437</v>
      </c>
      <c r="B2299" t="s">
        <v>1366</v>
      </c>
      <c r="C2299" t="s">
        <v>1367</v>
      </c>
      <c r="D2299" s="15">
        <v>1900</v>
      </c>
      <c r="E2299" s="121">
        <v>1</v>
      </c>
      <c r="F2299" t="s">
        <v>1012</v>
      </c>
      <c r="G2299" s="121" t="s">
        <v>1365</v>
      </c>
      <c r="H2299" t="s">
        <v>388</v>
      </c>
      <c r="I2299" t="s">
        <v>488</v>
      </c>
      <c r="J2299" t="s">
        <v>436</v>
      </c>
      <c r="K2299" t="s">
        <v>436</v>
      </c>
      <c r="L2299" s="758" t="s">
        <v>87</v>
      </c>
      <c r="M2299" t="s">
        <v>495</v>
      </c>
      <c r="N2299" s="681">
        <f t="shared" ca="1" si="153"/>
        <v>0</v>
      </c>
      <c r="O2299" s="681">
        <f t="shared" ca="1" si="153"/>
        <v>0</v>
      </c>
      <c r="P2299" s="681">
        <f t="shared" ca="1" si="153"/>
        <v>0</v>
      </c>
      <c r="Q2299" s="681">
        <f t="shared" ca="1" si="153"/>
        <v>0</v>
      </c>
      <c r="R2299" s="681">
        <f t="shared" ca="1" si="153"/>
        <v>0</v>
      </c>
      <c r="S2299" t="str">
        <f t="shared" si="150"/>
        <v>ASR_Financial_Report_SHP21Final</v>
      </c>
      <c r="T2299" s="960">
        <f t="shared" si="151"/>
        <v>44658</v>
      </c>
      <c r="U2299" t="str">
        <f t="shared" si="152"/>
        <v>Unaudited</v>
      </c>
    </row>
    <row r="2300" spans="1:21" x14ac:dyDescent="0.25">
      <c r="A2300" t="s">
        <v>437</v>
      </c>
      <c r="B2300" t="s">
        <v>1366</v>
      </c>
      <c r="C2300" t="s">
        <v>1367</v>
      </c>
      <c r="D2300" s="15">
        <v>1900</v>
      </c>
      <c r="E2300" s="121">
        <v>1</v>
      </c>
      <c r="F2300" t="s">
        <v>1012</v>
      </c>
      <c r="G2300" s="121" t="s">
        <v>1365</v>
      </c>
      <c r="H2300" t="s">
        <v>388</v>
      </c>
      <c r="I2300" t="s">
        <v>488</v>
      </c>
      <c r="J2300" t="s">
        <v>436</v>
      </c>
      <c r="K2300" t="s">
        <v>436</v>
      </c>
      <c r="L2300" s="758" t="s">
        <v>213</v>
      </c>
      <c r="M2300" t="s">
        <v>496</v>
      </c>
      <c r="N2300" s="681">
        <f t="shared" ca="1" si="153"/>
        <v>0</v>
      </c>
      <c r="O2300" s="681">
        <f t="shared" ca="1" si="153"/>
        <v>0</v>
      </c>
      <c r="P2300" s="681">
        <f t="shared" ca="1" si="153"/>
        <v>0</v>
      </c>
      <c r="Q2300" s="681">
        <f t="shared" ca="1" si="153"/>
        <v>0</v>
      </c>
      <c r="R2300" s="681">
        <f t="shared" ca="1" si="153"/>
        <v>0</v>
      </c>
      <c r="S2300" t="str">
        <f t="shared" si="150"/>
        <v>ASR_Financial_Report_SHP21Final</v>
      </c>
      <c r="T2300" s="960">
        <f t="shared" si="151"/>
        <v>44658</v>
      </c>
      <c r="U2300" t="str">
        <f t="shared" si="152"/>
        <v>Unaudited</v>
      </c>
    </row>
    <row r="2301" spans="1:21" x14ac:dyDescent="0.25">
      <c r="A2301" t="s">
        <v>437</v>
      </c>
      <c r="B2301" t="s">
        <v>1366</v>
      </c>
      <c r="C2301" t="s">
        <v>1367</v>
      </c>
      <c r="D2301" s="15">
        <v>1900</v>
      </c>
      <c r="E2301" s="121">
        <v>1</v>
      </c>
      <c r="F2301" t="s">
        <v>1012</v>
      </c>
      <c r="G2301" s="121" t="s">
        <v>1365</v>
      </c>
      <c r="H2301" t="s">
        <v>388</v>
      </c>
      <c r="I2301" t="s">
        <v>489</v>
      </c>
      <c r="J2301" t="s">
        <v>26</v>
      </c>
      <c r="K2301" t="s">
        <v>26</v>
      </c>
      <c r="L2301" s="758" t="s">
        <v>204</v>
      </c>
      <c r="M2301" t="s">
        <v>26</v>
      </c>
      <c r="N2301" s="681">
        <f t="shared" ca="1" si="153"/>
        <v>0</v>
      </c>
      <c r="O2301" s="681">
        <f t="shared" ca="1" si="153"/>
        <v>0</v>
      </c>
      <c r="P2301" s="681">
        <f t="shared" ca="1" si="153"/>
        <v>0</v>
      </c>
      <c r="Q2301" s="681">
        <f t="shared" ca="1" si="153"/>
        <v>0</v>
      </c>
      <c r="R2301" s="681">
        <f t="shared" ca="1" si="153"/>
        <v>0</v>
      </c>
      <c r="S2301" t="str">
        <f t="shared" si="150"/>
        <v>ASR_Financial_Report_SHP21Final</v>
      </c>
      <c r="T2301" s="960">
        <f t="shared" si="151"/>
        <v>44658</v>
      </c>
      <c r="U2301" t="str">
        <f t="shared" si="152"/>
        <v>Unaudited</v>
      </c>
    </row>
    <row r="2302" spans="1:21" x14ac:dyDescent="0.25">
      <c r="A2302" t="s">
        <v>437</v>
      </c>
      <c r="B2302" t="s">
        <v>1366</v>
      </c>
      <c r="C2302" t="s">
        <v>1367</v>
      </c>
      <c r="D2302" s="15">
        <v>1900</v>
      </c>
      <c r="E2302" s="121">
        <v>1</v>
      </c>
      <c r="F2302" t="s">
        <v>438</v>
      </c>
      <c r="G2302" s="121">
        <v>91</v>
      </c>
      <c r="H2302" t="s">
        <v>389</v>
      </c>
      <c r="I2302" t="s">
        <v>432</v>
      </c>
      <c r="J2302" t="s">
        <v>432</v>
      </c>
      <c r="K2302" t="s">
        <v>432</v>
      </c>
      <c r="M2302" t="s">
        <v>432</v>
      </c>
      <c r="N2302" s="681">
        <f t="shared" ca="1" si="153"/>
        <v>8902</v>
      </c>
      <c r="O2302" s="681">
        <f t="shared" ca="1" si="153"/>
        <v>1482</v>
      </c>
      <c r="P2302" s="681">
        <f t="shared" ca="1" si="153"/>
        <v>7420</v>
      </c>
      <c r="Q2302" s="681">
        <f t="shared" ca="1" si="153"/>
        <v>0</v>
      </c>
      <c r="R2302" s="681">
        <f t="shared" ca="1" si="153"/>
        <v>0</v>
      </c>
      <c r="S2302" t="str">
        <f t="shared" si="150"/>
        <v>ASR_Financial_Report_SHP21Final</v>
      </c>
      <c r="T2302" s="960">
        <f t="shared" si="151"/>
        <v>44658</v>
      </c>
      <c r="U2302" t="str">
        <f t="shared" si="152"/>
        <v>Unaudited</v>
      </c>
    </row>
    <row r="2303" spans="1:21" x14ac:dyDescent="0.25">
      <c r="A2303" t="s">
        <v>437</v>
      </c>
      <c r="B2303" t="s">
        <v>1366</v>
      </c>
      <c r="C2303" t="s">
        <v>1367</v>
      </c>
      <c r="D2303" s="15">
        <v>1900</v>
      </c>
      <c r="E2303" s="121">
        <v>1</v>
      </c>
      <c r="F2303" t="s">
        <v>438</v>
      </c>
      <c r="G2303" s="121">
        <v>91</v>
      </c>
      <c r="H2303" t="s">
        <v>389</v>
      </c>
      <c r="I2303" t="s">
        <v>487</v>
      </c>
      <c r="J2303" t="s">
        <v>12</v>
      </c>
      <c r="K2303" t="s">
        <v>12</v>
      </c>
      <c r="L2303" s="758">
        <v>1.1000000000000001</v>
      </c>
      <c r="M2303" t="s">
        <v>12</v>
      </c>
      <c r="N2303" s="681">
        <f t="shared" ca="1" si="153"/>
        <v>22929136.899999999</v>
      </c>
      <c r="O2303" s="681">
        <f t="shared" ca="1" si="153"/>
        <v>0</v>
      </c>
      <c r="P2303" s="681">
        <f t="shared" ca="1" si="153"/>
        <v>0</v>
      </c>
      <c r="Q2303" s="681">
        <f t="shared" ca="1" si="153"/>
        <v>0</v>
      </c>
      <c r="R2303" s="681">
        <f t="shared" ca="1" si="153"/>
        <v>0</v>
      </c>
      <c r="S2303" t="str">
        <f t="shared" si="150"/>
        <v>ASR_Financial_Report_SHP21Final</v>
      </c>
      <c r="T2303" s="960">
        <f t="shared" si="151"/>
        <v>44658</v>
      </c>
      <c r="U2303" t="str">
        <f t="shared" si="152"/>
        <v>Unaudited</v>
      </c>
    </row>
    <row r="2304" spans="1:21" x14ac:dyDescent="0.25">
      <c r="A2304" t="s">
        <v>437</v>
      </c>
      <c r="B2304" t="s">
        <v>1366</v>
      </c>
      <c r="C2304" t="s">
        <v>1367</v>
      </c>
      <c r="D2304" s="15">
        <v>1900</v>
      </c>
      <c r="E2304" s="121">
        <v>1</v>
      </c>
      <c r="F2304" t="s">
        <v>438</v>
      </c>
      <c r="G2304" s="121">
        <v>91</v>
      </c>
      <c r="H2304" t="s">
        <v>389</v>
      </c>
      <c r="I2304" t="s">
        <v>487</v>
      </c>
      <c r="J2304" t="s">
        <v>12</v>
      </c>
      <c r="K2304" t="s">
        <v>222</v>
      </c>
      <c r="L2304" s="758">
        <v>1.2</v>
      </c>
      <c r="M2304" t="s">
        <v>222</v>
      </c>
      <c r="N2304" s="681">
        <f t="shared" ca="1" si="153"/>
        <v>12757.237030667811</v>
      </c>
      <c r="O2304" s="681">
        <f t="shared" ca="1" si="153"/>
        <v>0</v>
      </c>
      <c r="P2304" s="681">
        <f t="shared" ca="1" si="153"/>
        <v>0</v>
      </c>
      <c r="Q2304" s="681">
        <f t="shared" ca="1" si="153"/>
        <v>0</v>
      </c>
      <c r="R2304" s="681">
        <f t="shared" ca="1" si="153"/>
        <v>0</v>
      </c>
      <c r="S2304" t="str">
        <f t="shared" si="150"/>
        <v>ASR_Financial_Report_SHP21Final</v>
      </c>
      <c r="T2304" s="960">
        <f t="shared" si="151"/>
        <v>44658</v>
      </c>
      <c r="U2304" t="str">
        <f t="shared" si="152"/>
        <v>Unaudited</v>
      </c>
    </row>
    <row r="2305" spans="1:21" x14ac:dyDescent="0.25">
      <c r="A2305" t="s">
        <v>437</v>
      </c>
      <c r="B2305" t="s">
        <v>1366</v>
      </c>
      <c r="C2305" t="s">
        <v>1367</v>
      </c>
      <c r="D2305" s="15">
        <v>1900</v>
      </c>
      <c r="E2305" s="121">
        <v>1</v>
      </c>
      <c r="F2305" t="s">
        <v>438</v>
      </c>
      <c r="G2305" s="121">
        <v>91</v>
      </c>
      <c r="H2305" t="s">
        <v>389</v>
      </c>
      <c r="I2305" t="s">
        <v>487</v>
      </c>
      <c r="J2305" t="s">
        <v>12</v>
      </c>
      <c r="K2305" t="s">
        <v>1304</v>
      </c>
      <c r="L2305" s="758" t="s">
        <v>1300</v>
      </c>
      <c r="M2305" t="s">
        <v>1304</v>
      </c>
      <c r="N2305" s="681">
        <f t="shared" ca="1" si="153"/>
        <v>37052.305</v>
      </c>
      <c r="O2305" s="681">
        <f t="shared" ca="1" si="153"/>
        <v>0</v>
      </c>
      <c r="P2305" s="681">
        <f t="shared" ca="1" si="153"/>
        <v>0</v>
      </c>
      <c r="Q2305" s="681">
        <f t="shared" ca="1" si="153"/>
        <v>0</v>
      </c>
      <c r="R2305" s="681">
        <f t="shared" ca="1" si="153"/>
        <v>0</v>
      </c>
      <c r="S2305" t="str">
        <f t="shared" si="150"/>
        <v>ASR_Financial_Report_SHP21Final</v>
      </c>
      <c r="T2305" s="960">
        <f t="shared" si="151"/>
        <v>44658</v>
      </c>
      <c r="U2305" t="str">
        <f t="shared" si="152"/>
        <v>Unaudited</v>
      </c>
    </row>
    <row r="2306" spans="1:21" x14ac:dyDescent="0.25">
      <c r="A2306" t="s">
        <v>437</v>
      </c>
      <c r="B2306" t="s">
        <v>1366</v>
      </c>
      <c r="C2306" t="s">
        <v>1367</v>
      </c>
      <c r="D2306" s="15">
        <v>1900</v>
      </c>
      <c r="E2306" s="121">
        <v>1</v>
      </c>
      <c r="F2306" t="s">
        <v>438</v>
      </c>
      <c r="G2306" s="121">
        <v>91</v>
      </c>
      <c r="H2306" t="s">
        <v>389</v>
      </c>
      <c r="I2306" t="s">
        <v>487</v>
      </c>
      <c r="J2306" t="s">
        <v>12</v>
      </c>
      <c r="K2306" t="s">
        <v>1306</v>
      </c>
      <c r="L2306" s="758" t="s">
        <v>1305</v>
      </c>
      <c r="M2306" t="s">
        <v>1306</v>
      </c>
      <c r="N2306" s="681">
        <f t="shared" ca="1" si="153"/>
        <v>6194.4259821121414</v>
      </c>
      <c r="O2306" s="681">
        <f t="shared" ca="1" si="153"/>
        <v>0</v>
      </c>
      <c r="P2306" s="681">
        <f t="shared" ca="1" si="153"/>
        <v>0</v>
      </c>
      <c r="Q2306" s="681">
        <f t="shared" ca="1" si="153"/>
        <v>0</v>
      </c>
      <c r="R2306" s="681">
        <f t="shared" ca="1" si="153"/>
        <v>0</v>
      </c>
      <c r="S2306" t="str">
        <f t="shared" ref="S2306:S2369" si="154">file_name</f>
        <v>ASR_Financial_Report_SHP21Final</v>
      </c>
      <c r="T2306" s="960">
        <f t="shared" ref="T2306:T2369" si="155">file_date</f>
        <v>44658</v>
      </c>
      <c r="U2306" t="str">
        <f t="shared" ref="U2306:U2369" si="156">status</f>
        <v>Unaudited</v>
      </c>
    </row>
    <row r="2307" spans="1:21" x14ac:dyDescent="0.25">
      <c r="A2307" t="s">
        <v>437</v>
      </c>
      <c r="B2307" t="s">
        <v>1366</v>
      </c>
      <c r="C2307" t="s">
        <v>1367</v>
      </c>
      <c r="D2307" s="15">
        <v>1900</v>
      </c>
      <c r="E2307" s="121">
        <v>1</v>
      </c>
      <c r="F2307" t="s">
        <v>438</v>
      </c>
      <c r="G2307" s="121">
        <v>91</v>
      </c>
      <c r="H2307" t="s">
        <v>389</v>
      </c>
      <c r="I2307" t="s">
        <v>487</v>
      </c>
      <c r="J2307" t="s">
        <v>13</v>
      </c>
      <c r="K2307" t="s">
        <v>13</v>
      </c>
      <c r="L2307" s="758" t="s">
        <v>63</v>
      </c>
      <c r="M2307" t="s">
        <v>13</v>
      </c>
      <c r="N2307" s="681">
        <f t="shared" ca="1" si="153"/>
        <v>0</v>
      </c>
      <c r="O2307" s="681">
        <f t="shared" ca="1" si="153"/>
        <v>0</v>
      </c>
      <c r="P2307" s="681">
        <f t="shared" ca="1" si="153"/>
        <v>0</v>
      </c>
      <c r="Q2307" s="681">
        <f t="shared" ca="1" si="153"/>
        <v>0</v>
      </c>
      <c r="R2307" s="681">
        <f t="shared" ca="1" si="153"/>
        <v>0</v>
      </c>
      <c r="S2307" t="str">
        <f t="shared" si="154"/>
        <v>ASR_Financial_Report_SHP21Final</v>
      </c>
      <c r="T2307" s="960">
        <f t="shared" si="155"/>
        <v>44658</v>
      </c>
      <c r="U2307" t="str">
        <f t="shared" si="156"/>
        <v>Unaudited</v>
      </c>
    </row>
    <row r="2308" spans="1:21" x14ac:dyDescent="0.25">
      <c r="A2308" t="s">
        <v>437</v>
      </c>
      <c r="B2308" t="s">
        <v>1366</v>
      </c>
      <c r="C2308" t="s">
        <v>1367</v>
      </c>
      <c r="D2308" s="15">
        <v>1900</v>
      </c>
      <c r="E2308" s="121">
        <v>1</v>
      </c>
      <c r="F2308" t="s">
        <v>438</v>
      </c>
      <c r="G2308" s="121">
        <v>91</v>
      </c>
      <c r="H2308" t="s">
        <v>389</v>
      </c>
      <c r="I2308" t="s">
        <v>488</v>
      </c>
      <c r="J2308" t="s">
        <v>433</v>
      </c>
      <c r="K2308" t="s">
        <v>777</v>
      </c>
      <c r="L2308" s="758">
        <v>2.1</v>
      </c>
      <c r="M2308" t="s">
        <v>712</v>
      </c>
      <c r="N2308" s="681">
        <f t="shared" ca="1" si="153"/>
        <v>32797</v>
      </c>
      <c r="O2308" s="681">
        <f t="shared" ca="1" si="153"/>
        <v>30010</v>
      </c>
      <c r="P2308" s="681">
        <f t="shared" ca="1" si="153"/>
        <v>2787</v>
      </c>
      <c r="Q2308" s="681">
        <f t="shared" ca="1" si="153"/>
        <v>0</v>
      </c>
      <c r="R2308" s="681">
        <f t="shared" ca="1" si="153"/>
        <v>0</v>
      </c>
      <c r="S2308" t="str">
        <f t="shared" si="154"/>
        <v>ASR_Financial_Report_SHP21Final</v>
      </c>
      <c r="T2308" s="960">
        <f t="shared" si="155"/>
        <v>44658</v>
      </c>
      <c r="U2308" t="str">
        <f t="shared" si="156"/>
        <v>Unaudited</v>
      </c>
    </row>
    <row r="2309" spans="1:21" x14ac:dyDescent="0.25">
      <c r="A2309" t="s">
        <v>437</v>
      </c>
      <c r="B2309" t="s">
        <v>1366</v>
      </c>
      <c r="C2309" t="s">
        <v>1367</v>
      </c>
      <c r="D2309" s="15">
        <v>1900</v>
      </c>
      <c r="E2309" s="121">
        <v>1</v>
      </c>
      <c r="F2309" t="s">
        <v>438</v>
      </c>
      <c r="G2309" s="121">
        <v>91</v>
      </c>
      <c r="H2309" t="s">
        <v>389</v>
      </c>
      <c r="I2309" t="s">
        <v>488</v>
      </c>
      <c r="J2309" t="s">
        <v>433</v>
      </c>
      <c r="K2309" t="s">
        <v>777</v>
      </c>
      <c r="L2309" s="758">
        <v>2.2000000000000002</v>
      </c>
      <c r="M2309" t="s">
        <v>713</v>
      </c>
      <c r="N2309" s="681">
        <f t="shared" ca="1" si="153"/>
        <v>290</v>
      </c>
      <c r="O2309" s="681">
        <f t="shared" ca="1" si="153"/>
        <v>179</v>
      </c>
      <c r="P2309" s="681">
        <f t="shared" ca="1" si="153"/>
        <v>111</v>
      </c>
      <c r="Q2309" s="681">
        <f t="shared" ca="1" si="153"/>
        <v>0</v>
      </c>
      <c r="R2309" s="681">
        <f t="shared" ca="1" si="153"/>
        <v>0</v>
      </c>
      <c r="S2309" t="str">
        <f t="shared" si="154"/>
        <v>ASR_Financial_Report_SHP21Final</v>
      </c>
      <c r="T2309" s="960">
        <f t="shared" si="155"/>
        <v>44658</v>
      </c>
      <c r="U2309" t="str">
        <f t="shared" si="156"/>
        <v>Unaudited</v>
      </c>
    </row>
    <row r="2310" spans="1:21" x14ac:dyDescent="0.25">
      <c r="A2310" t="s">
        <v>437</v>
      </c>
      <c r="B2310" t="s">
        <v>1366</v>
      </c>
      <c r="C2310" t="s">
        <v>1367</v>
      </c>
      <c r="D2310" s="15">
        <v>1900</v>
      </c>
      <c r="E2310" s="121">
        <v>1</v>
      </c>
      <c r="F2310" t="s">
        <v>438</v>
      </c>
      <c r="G2310" s="121">
        <v>91</v>
      </c>
      <c r="H2310" t="s">
        <v>389</v>
      </c>
      <c r="I2310" t="s">
        <v>488</v>
      </c>
      <c r="J2310" t="s">
        <v>433</v>
      </c>
      <c r="K2310" t="s">
        <v>777</v>
      </c>
      <c r="L2310" s="758">
        <v>2.2999999999999998</v>
      </c>
      <c r="M2310" t="s">
        <v>714</v>
      </c>
      <c r="N2310" s="681">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7170163.54</v>
      </c>
      <c r="O2310" s="681">
        <f t="shared" ca="1" si="157"/>
        <v>6538816.9299999997</v>
      </c>
      <c r="P2310" s="681">
        <f t="shared" ca="1" si="157"/>
        <v>631346.61</v>
      </c>
      <c r="Q2310" s="681">
        <f t="shared" ca="1" si="157"/>
        <v>0</v>
      </c>
      <c r="R2310" s="681">
        <f t="shared" ca="1" si="157"/>
        <v>0</v>
      </c>
      <c r="S2310" t="str">
        <f t="shared" si="154"/>
        <v>ASR_Financial_Report_SHP21Final</v>
      </c>
      <c r="T2310" s="960">
        <f t="shared" si="155"/>
        <v>44658</v>
      </c>
      <c r="U2310" t="str">
        <f t="shared" si="156"/>
        <v>Unaudited</v>
      </c>
    </row>
    <row r="2311" spans="1:21" x14ac:dyDescent="0.25">
      <c r="A2311" t="s">
        <v>437</v>
      </c>
      <c r="B2311" t="s">
        <v>1366</v>
      </c>
      <c r="C2311" t="s">
        <v>1367</v>
      </c>
      <c r="D2311" s="15">
        <v>1900</v>
      </c>
      <c r="E2311" s="121">
        <v>1</v>
      </c>
      <c r="F2311" t="s">
        <v>438</v>
      </c>
      <c r="G2311" s="121">
        <v>91</v>
      </c>
      <c r="H2311" t="s">
        <v>389</v>
      </c>
      <c r="I2311" t="s">
        <v>488</v>
      </c>
      <c r="J2311" t="s">
        <v>433</v>
      </c>
      <c r="K2311" t="s">
        <v>777</v>
      </c>
      <c r="L2311" s="758">
        <v>2.4</v>
      </c>
      <c r="M2311" t="s">
        <v>715</v>
      </c>
      <c r="N2311" s="681">
        <f t="shared" ca="1" si="157"/>
        <v>22547.059999999998</v>
      </c>
      <c r="O2311" s="681">
        <f t="shared" ca="1" si="157"/>
        <v>11417.06</v>
      </c>
      <c r="P2311" s="681">
        <f t="shared" ca="1" si="157"/>
        <v>11130</v>
      </c>
      <c r="Q2311" s="681">
        <f t="shared" ca="1" si="157"/>
        <v>0</v>
      </c>
      <c r="R2311" s="681">
        <f t="shared" ca="1" si="157"/>
        <v>0</v>
      </c>
      <c r="S2311" t="str">
        <f t="shared" si="154"/>
        <v>ASR_Financial_Report_SHP21Final</v>
      </c>
      <c r="T2311" s="960">
        <f t="shared" si="155"/>
        <v>44658</v>
      </c>
      <c r="U2311" t="str">
        <f t="shared" si="156"/>
        <v>Unaudited</v>
      </c>
    </row>
    <row r="2312" spans="1:21" x14ac:dyDescent="0.25">
      <c r="A2312" t="s">
        <v>437</v>
      </c>
      <c r="B2312" t="s">
        <v>1366</v>
      </c>
      <c r="C2312" t="s">
        <v>1367</v>
      </c>
      <c r="D2312" s="15">
        <v>1900</v>
      </c>
      <c r="E2312" s="121">
        <v>1</v>
      </c>
      <c r="F2312" t="s">
        <v>438</v>
      </c>
      <c r="G2312" s="121">
        <v>91</v>
      </c>
      <c r="H2312" t="s">
        <v>389</v>
      </c>
      <c r="I2312" t="s">
        <v>488</v>
      </c>
      <c r="J2312" t="s">
        <v>433</v>
      </c>
      <c r="K2312" t="s">
        <v>777</v>
      </c>
      <c r="L2312" s="758">
        <v>2.5</v>
      </c>
      <c r="M2312" t="s">
        <v>757</v>
      </c>
      <c r="N2312" s="681">
        <f t="shared" ca="1" si="157"/>
        <v>3841</v>
      </c>
      <c r="O2312" s="681">
        <f t="shared" ca="1" si="157"/>
        <v>2050</v>
      </c>
      <c r="P2312" s="681">
        <f t="shared" ca="1" si="157"/>
        <v>1791</v>
      </c>
      <c r="Q2312" s="681">
        <f t="shared" ca="1" si="157"/>
        <v>0</v>
      </c>
      <c r="R2312" s="681">
        <f t="shared" ca="1" si="157"/>
        <v>0</v>
      </c>
      <c r="S2312" t="str">
        <f t="shared" si="154"/>
        <v>ASR_Financial_Report_SHP21Final</v>
      </c>
      <c r="T2312" s="960">
        <f t="shared" si="155"/>
        <v>44658</v>
      </c>
      <c r="U2312" t="str">
        <f t="shared" si="156"/>
        <v>Unaudited</v>
      </c>
    </row>
    <row r="2313" spans="1:21" x14ac:dyDescent="0.25">
      <c r="A2313" t="s">
        <v>437</v>
      </c>
      <c r="B2313" t="s">
        <v>1366</v>
      </c>
      <c r="C2313" t="s">
        <v>1367</v>
      </c>
      <c r="D2313" s="15">
        <v>1900</v>
      </c>
      <c r="E2313" s="121">
        <v>1</v>
      </c>
      <c r="F2313" t="s">
        <v>438</v>
      </c>
      <c r="G2313" s="121">
        <v>91</v>
      </c>
      <c r="H2313" t="s">
        <v>389</v>
      </c>
      <c r="I2313" t="s">
        <v>488</v>
      </c>
      <c r="J2313" t="s">
        <v>433</v>
      </c>
      <c r="K2313" t="s">
        <v>777</v>
      </c>
      <c r="L2313" s="758">
        <v>2.6</v>
      </c>
      <c r="M2313" t="s">
        <v>186</v>
      </c>
      <c r="N2313" s="681">
        <f t="shared" ca="1" si="157"/>
        <v>1023559.31</v>
      </c>
      <c r="O2313" s="681">
        <f t="shared" ca="1" si="157"/>
        <v>521171.19000000006</v>
      </c>
      <c r="P2313" s="681">
        <f t="shared" ca="1" si="157"/>
        <v>502388.12</v>
      </c>
      <c r="Q2313" s="681">
        <f t="shared" ca="1" si="157"/>
        <v>0</v>
      </c>
      <c r="R2313" s="681">
        <f t="shared" ca="1" si="157"/>
        <v>0</v>
      </c>
      <c r="S2313" t="str">
        <f t="shared" si="154"/>
        <v>ASR_Financial_Report_SHP21Final</v>
      </c>
      <c r="T2313" s="960">
        <f t="shared" si="155"/>
        <v>44658</v>
      </c>
      <c r="U2313" t="str">
        <f t="shared" si="156"/>
        <v>Unaudited</v>
      </c>
    </row>
    <row r="2314" spans="1:21" x14ac:dyDescent="0.25">
      <c r="A2314" t="s">
        <v>437</v>
      </c>
      <c r="B2314" t="s">
        <v>1366</v>
      </c>
      <c r="C2314" t="s">
        <v>1367</v>
      </c>
      <c r="D2314" s="15">
        <v>1900</v>
      </c>
      <c r="E2314" s="121">
        <v>1</v>
      </c>
      <c r="F2314" t="s">
        <v>438</v>
      </c>
      <c r="G2314" s="121">
        <v>91</v>
      </c>
      <c r="H2314" t="s">
        <v>389</v>
      </c>
      <c r="I2314" t="s">
        <v>488</v>
      </c>
      <c r="J2314" t="s">
        <v>433</v>
      </c>
      <c r="K2314" t="s">
        <v>777</v>
      </c>
      <c r="L2314" s="758">
        <v>2.7</v>
      </c>
      <c r="M2314" t="s">
        <v>778</v>
      </c>
      <c r="N2314" s="681">
        <f t="shared" ca="1" si="157"/>
        <v>51367.684381560546</v>
      </c>
      <c r="O2314" s="681">
        <f t="shared" ca="1" si="157"/>
        <v>44379.068430355925</v>
      </c>
      <c r="P2314" s="681">
        <f t="shared" ca="1" si="157"/>
        <v>6988.6159512046224</v>
      </c>
      <c r="Q2314" s="681">
        <f t="shared" ca="1" si="157"/>
        <v>0</v>
      </c>
      <c r="R2314" s="681">
        <f t="shared" ca="1" si="157"/>
        <v>0</v>
      </c>
      <c r="S2314" t="str">
        <f t="shared" si="154"/>
        <v>ASR_Financial_Report_SHP21Final</v>
      </c>
      <c r="T2314" s="960">
        <f t="shared" si="155"/>
        <v>44658</v>
      </c>
      <c r="U2314" t="str">
        <f t="shared" si="156"/>
        <v>Unaudited</v>
      </c>
    </row>
    <row r="2315" spans="1:21" x14ac:dyDescent="0.25">
      <c r="A2315" t="s">
        <v>437</v>
      </c>
      <c r="B2315" t="s">
        <v>1366</v>
      </c>
      <c r="C2315" t="s">
        <v>1367</v>
      </c>
      <c r="D2315" s="15">
        <v>1900</v>
      </c>
      <c r="E2315" s="121">
        <v>1</v>
      </c>
      <c r="F2315" t="s">
        <v>438</v>
      </c>
      <c r="G2315" s="121">
        <v>91</v>
      </c>
      <c r="H2315" t="s">
        <v>389</v>
      </c>
      <c r="I2315" t="s">
        <v>488</v>
      </c>
      <c r="J2315" t="s">
        <v>433</v>
      </c>
      <c r="K2315" t="s">
        <v>777</v>
      </c>
      <c r="L2315" s="758">
        <v>2.8</v>
      </c>
      <c r="M2315" t="s">
        <v>779</v>
      </c>
      <c r="N2315" s="681">
        <f t="shared" ca="1" si="157"/>
        <v>0</v>
      </c>
      <c r="O2315" s="681">
        <f t="shared" ca="1" si="157"/>
        <v>0</v>
      </c>
      <c r="P2315" s="681">
        <f t="shared" ca="1" si="157"/>
        <v>0</v>
      </c>
      <c r="Q2315" s="681">
        <f t="shared" ca="1" si="157"/>
        <v>0</v>
      </c>
      <c r="R2315" s="681">
        <f t="shared" ca="1" si="157"/>
        <v>0</v>
      </c>
      <c r="S2315" t="str">
        <f t="shared" si="154"/>
        <v>ASR_Financial_Report_SHP21Final</v>
      </c>
      <c r="T2315" s="960">
        <f t="shared" si="155"/>
        <v>44658</v>
      </c>
      <c r="U2315" t="str">
        <f t="shared" si="156"/>
        <v>Unaudited</v>
      </c>
    </row>
    <row r="2316" spans="1:21" x14ac:dyDescent="0.25">
      <c r="A2316" t="s">
        <v>437</v>
      </c>
      <c r="B2316" t="s">
        <v>1366</v>
      </c>
      <c r="C2316" t="s">
        <v>1367</v>
      </c>
      <c r="D2316" s="15">
        <v>1900</v>
      </c>
      <c r="E2316" s="121">
        <v>1</v>
      </c>
      <c r="F2316" t="s">
        <v>438</v>
      </c>
      <c r="G2316" s="121">
        <v>91</v>
      </c>
      <c r="H2316" t="s">
        <v>389</v>
      </c>
      <c r="I2316" t="s">
        <v>488</v>
      </c>
      <c r="J2316" t="s">
        <v>433</v>
      </c>
      <c r="K2316" t="s">
        <v>777</v>
      </c>
      <c r="L2316" s="758">
        <v>2.9</v>
      </c>
      <c r="M2316" t="s">
        <v>760</v>
      </c>
      <c r="N2316" s="681">
        <f t="shared" ca="1" si="157"/>
        <v>0</v>
      </c>
      <c r="O2316" s="681">
        <f t="shared" ca="1" si="157"/>
        <v>0</v>
      </c>
      <c r="P2316" s="681">
        <f t="shared" ca="1" si="157"/>
        <v>0</v>
      </c>
      <c r="Q2316" s="681">
        <f t="shared" ca="1" si="157"/>
        <v>0</v>
      </c>
      <c r="R2316" s="681">
        <f t="shared" ca="1" si="157"/>
        <v>0</v>
      </c>
      <c r="S2316" t="str">
        <f t="shared" si="154"/>
        <v>ASR_Financial_Report_SHP21Final</v>
      </c>
      <c r="T2316" s="960">
        <f t="shared" si="155"/>
        <v>44658</v>
      </c>
      <c r="U2316" t="str">
        <f t="shared" si="156"/>
        <v>Unaudited</v>
      </c>
    </row>
    <row r="2317" spans="1:21" x14ac:dyDescent="0.25">
      <c r="A2317" t="s">
        <v>437</v>
      </c>
      <c r="B2317" t="s">
        <v>1366</v>
      </c>
      <c r="C2317" t="s">
        <v>1367</v>
      </c>
      <c r="D2317" s="15">
        <v>1900</v>
      </c>
      <c r="E2317" s="121">
        <v>1</v>
      </c>
      <c r="F2317" t="s">
        <v>438</v>
      </c>
      <c r="G2317" s="121">
        <v>91</v>
      </c>
      <c r="H2317" t="s">
        <v>389</v>
      </c>
      <c r="I2317" t="s">
        <v>488</v>
      </c>
      <c r="J2317" t="s">
        <v>433</v>
      </c>
      <c r="K2317" t="s">
        <v>223</v>
      </c>
      <c r="L2317" s="758">
        <v>2.11</v>
      </c>
      <c r="M2317" t="s">
        <v>228</v>
      </c>
      <c r="N2317" s="681">
        <f t="shared" ca="1" si="157"/>
        <v>5808418.6399999997</v>
      </c>
      <c r="O2317" s="681">
        <f t="shared" ca="1" si="157"/>
        <v>103955.61</v>
      </c>
      <c r="P2317" s="681">
        <f t="shared" ca="1" si="157"/>
        <v>5704463.0299999993</v>
      </c>
      <c r="Q2317" s="681">
        <f t="shared" ca="1" si="157"/>
        <v>0</v>
      </c>
      <c r="R2317" s="681">
        <f t="shared" ca="1" si="157"/>
        <v>0</v>
      </c>
      <c r="S2317" t="str">
        <f t="shared" si="154"/>
        <v>ASR_Financial_Report_SHP21Final</v>
      </c>
      <c r="T2317" s="960">
        <f t="shared" si="155"/>
        <v>44658</v>
      </c>
      <c r="U2317" t="str">
        <f t="shared" si="156"/>
        <v>Unaudited</v>
      </c>
    </row>
    <row r="2318" spans="1:21" x14ac:dyDescent="0.25">
      <c r="A2318" t="s">
        <v>437</v>
      </c>
      <c r="B2318" t="s">
        <v>1366</v>
      </c>
      <c r="C2318" t="s">
        <v>1367</v>
      </c>
      <c r="D2318" s="15">
        <v>1900</v>
      </c>
      <c r="E2318" s="121">
        <v>1</v>
      </c>
      <c r="F2318" t="s">
        <v>438</v>
      </c>
      <c r="G2318" s="121">
        <v>91</v>
      </c>
      <c r="H2318" t="s">
        <v>389</v>
      </c>
      <c r="I2318" t="s">
        <v>488</v>
      </c>
      <c r="J2318" t="s">
        <v>433</v>
      </c>
      <c r="K2318" t="s">
        <v>223</v>
      </c>
      <c r="L2318" s="758">
        <v>2.12</v>
      </c>
      <c r="M2318" t="s">
        <v>552</v>
      </c>
      <c r="N2318" s="681">
        <f t="shared" ca="1" si="157"/>
        <v>4408369.2499999683</v>
      </c>
      <c r="O2318" s="681">
        <f t="shared" ca="1" si="157"/>
        <v>58978.17</v>
      </c>
      <c r="P2318" s="681">
        <f t="shared" ca="1" si="157"/>
        <v>4349391.0799999684</v>
      </c>
      <c r="Q2318" s="681">
        <f t="shared" ca="1" si="157"/>
        <v>0</v>
      </c>
      <c r="R2318" s="681">
        <f t="shared" ca="1" si="157"/>
        <v>0</v>
      </c>
      <c r="S2318" t="str">
        <f t="shared" si="154"/>
        <v>ASR_Financial_Report_SHP21Final</v>
      </c>
      <c r="T2318" s="960">
        <f t="shared" si="155"/>
        <v>44658</v>
      </c>
      <c r="U2318" t="str">
        <f t="shared" si="156"/>
        <v>Unaudited</v>
      </c>
    </row>
    <row r="2319" spans="1:21" x14ac:dyDescent="0.25">
      <c r="A2319" t="s">
        <v>437</v>
      </c>
      <c r="B2319" t="s">
        <v>1366</v>
      </c>
      <c r="C2319" t="s">
        <v>1367</v>
      </c>
      <c r="D2319" s="15">
        <v>1900</v>
      </c>
      <c r="E2319" s="121">
        <v>1</v>
      </c>
      <c r="F2319" t="s">
        <v>438</v>
      </c>
      <c r="G2319" s="121">
        <v>91</v>
      </c>
      <c r="H2319" t="s">
        <v>389</v>
      </c>
      <c r="I2319" t="s">
        <v>488</v>
      </c>
      <c r="J2319" t="s">
        <v>433</v>
      </c>
      <c r="K2319" t="s">
        <v>223</v>
      </c>
      <c r="L2319" s="758">
        <v>2.13</v>
      </c>
      <c r="M2319" t="s">
        <v>229</v>
      </c>
      <c r="N2319" s="681">
        <f t="shared" ca="1" si="157"/>
        <v>260463.33000000002</v>
      </c>
      <c r="O2319" s="681">
        <f t="shared" ca="1" si="157"/>
        <v>8404.2900000000009</v>
      </c>
      <c r="P2319" s="681">
        <f t="shared" ca="1" si="157"/>
        <v>252059.04</v>
      </c>
      <c r="Q2319" s="681">
        <f t="shared" ca="1" si="157"/>
        <v>0</v>
      </c>
      <c r="R2319" s="681">
        <f t="shared" ca="1" si="157"/>
        <v>0</v>
      </c>
      <c r="S2319" t="str">
        <f t="shared" si="154"/>
        <v>ASR_Financial_Report_SHP21Final</v>
      </c>
      <c r="T2319" s="960">
        <f t="shared" si="155"/>
        <v>44658</v>
      </c>
      <c r="U2319" t="str">
        <f t="shared" si="156"/>
        <v>Unaudited</v>
      </c>
    </row>
    <row r="2320" spans="1:21" x14ac:dyDescent="0.25">
      <c r="A2320" t="s">
        <v>437</v>
      </c>
      <c r="B2320" t="s">
        <v>1366</v>
      </c>
      <c r="C2320" t="s">
        <v>1367</v>
      </c>
      <c r="D2320" s="15">
        <v>1900</v>
      </c>
      <c r="E2320" s="121">
        <v>1</v>
      </c>
      <c r="F2320" t="s">
        <v>438</v>
      </c>
      <c r="G2320" s="121">
        <v>91</v>
      </c>
      <c r="H2320" t="s">
        <v>389</v>
      </c>
      <c r="I2320" t="s">
        <v>488</v>
      </c>
      <c r="J2320" t="s">
        <v>433</v>
      </c>
      <c r="K2320" t="s">
        <v>223</v>
      </c>
      <c r="L2320" s="758">
        <v>2.14</v>
      </c>
      <c r="M2320" t="s">
        <v>556</v>
      </c>
      <c r="N2320" s="681">
        <f t="shared" ca="1" si="157"/>
        <v>78627.889999999796</v>
      </c>
      <c r="O2320" s="681">
        <f t="shared" ca="1" si="157"/>
        <v>51920.389999999796</v>
      </c>
      <c r="P2320" s="681">
        <f t="shared" ca="1" si="157"/>
        <v>26707.5</v>
      </c>
      <c r="Q2320" s="681">
        <f t="shared" ca="1" si="157"/>
        <v>0</v>
      </c>
      <c r="R2320" s="681">
        <f t="shared" ca="1" si="157"/>
        <v>0</v>
      </c>
      <c r="S2320" t="str">
        <f t="shared" si="154"/>
        <v>ASR_Financial_Report_SHP21Final</v>
      </c>
      <c r="T2320" s="960">
        <f t="shared" si="155"/>
        <v>44658</v>
      </c>
      <c r="U2320" t="str">
        <f t="shared" si="156"/>
        <v>Unaudited</v>
      </c>
    </row>
    <row r="2321" spans="1:21" x14ac:dyDescent="0.25">
      <c r="A2321" t="s">
        <v>437</v>
      </c>
      <c r="B2321" t="s">
        <v>1366</v>
      </c>
      <c r="C2321" t="s">
        <v>1367</v>
      </c>
      <c r="D2321" s="15">
        <v>1900</v>
      </c>
      <c r="E2321" s="121">
        <v>1</v>
      </c>
      <c r="F2321" t="s">
        <v>438</v>
      </c>
      <c r="G2321" s="121">
        <v>91</v>
      </c>
      <c r="H2321" t="s">
        <v>389</v>
      </c>
      <c r="I2321" t="s">
        <v>488</v>
      </c>
      <c r="J2321" t="s">
        <v>433</v>
      </c>
      <c r="K2321" t="s">
        <v>223</v>
      </c>
      <c r="L2321" s="758">
        <v>2.15</v>
      </c>
      <c r="M2321" t="s">
        <v>20</v>
      </c>
      <c r="N2321" s="681">
        <f t="shared" ca="1" si="157"/>
        <v>191176.30000000002</v>
      </c>
      <c r="O2321" s="681">
        <f t="shared" ca="1" si="157"/>
        <v>18812.98</v>
      </c>
      <c r="P2321" s="681">
        <f t="shared" ca="1" si="157"/>
        <v>172363.32</v>
      </c>
      <c r="Q2321" s="681">
        <f t="shared" ca="1" si="157"/>
        <v>0</v>
      </c>
      <c r="R2321" s="681">
        <f t="shared" ca="1" si="157"/>
        <v>0</v>
      </c>
      <c r="S2321" t="str">
        <f t="shared" si="154"/>
        <v>ASR_Financial_Report_SHP21Final</v>
      </c>
      <c r="T2321" s="960">
        <f t="shared" si="155"/>
        <v>44658</v>
      </c>
      <c r="U2321" t="str">
        <f t="shared" si="156"/>
        <v>Unaudited</v>
      </c>
    </row>
    <row r="2322" spans="1:21" x14ac:dyDescent="0.25">
      <c r="A2322" t="s">
        <v>437</v>
      </c>
      <c r="B2322" t="s">
        <v>1366</v>
      </c>
      <c r="C2322" t="s">
        <v>1367</v>
      </c>
      <c r="D2322" s="15">
        <v>1900</v>
      </c>
      <c r="E2322" s="121">
        <v>1</v>
      </c>
      <c r="F2322" t="s">
        <v>438</v>
      </c>
      <c r="G2322" s="121">
        <v>91</v>
      </c>
      <c r="H2322" t="s">
        <v>389</v>
      </c>
      <c r="I2322" t="s">
        <v>488</v>
      </c>
      <c r="J2322" t="s">
        <v>433</v>
      </c>
      <c r="K2322" t="s">
        <v>223</v>
      </c>
      <c r="L2322" s="758">
        <v>2.16</v>
      </c>
      <c r="M2322" t="s">
        <v>780</v>
      </c>
      <c r="N2322" s="681">
        <f t="shared" ca="1" si="157"/>
        <v>652617.08986691898</v>
      </c>
      <c r="O2322" s="681">
        <f t="shared" ca="1" si="157"/>
        <v>66091.412120956636</v>
      </c>
      <c r="P2322" s="681">
        <f t="shared" ca="1" si="157"/>
        <v>586525.6777459624</v>
      </c>
      <c r="Q2322" s="681">
        <f t="shared" ca="1" si="157"/>
        <v>0</v>
      </c>
      <c r="R2322" s="681">
        <f t="shared" ca="1" si="157"/>
        <v>0</v>
      </c>
      <c r="S2322" t="str">
        <f t="shared" si="154"/>
        <v>ASR_Financial_Report_SHP21Final</v>
      </c>
      <c r="T2322" s="960">
        <f t="shared" si="155"/>
        <v>44658</v>
      </c>
      <c r="U2322" t="str">
        <f t="shared" si="156"/>
        <v>Unaudited</v>
      </c>
    </row>
    <row r="2323" spans="1:21" x14ac:dyDescent="0.25">
      <c r="A2323" t="s">
        <v>437</v>
      </c>
      <c r="B2323" t="s">
        <v>1366</v>
      </c>
      <c r="C2323" t="s">
        <v>1367</v>
      </c>
      <c r="D2323" s="15">
        <v>1900</v>
      </c>
      <c r="E2323" s="121">
        <v>1</v>
      </c>
      <c r="F2323" t="s">
        <v>438</v>
      </c>
      <c r="G2323" s="121">
        <v>91</v>
      </c>
      <c r="H2323" t="s">
        <v>389</v>
      </c>
      <c r="I2323" t="s">
        <v>488</v>
      </c>
      <c r="J2323" t="s">
        <v>433</v>
      </c>
      <c r="K2323" t="s">
        <v>223</v>
      </c>
      <c r="L2323" s="758">
        <v>2.17</v>
      </c>
      <c r="M2323" t="s">
        <v>1033</v>
      </c>
      <c r="N2323" s="681">
        <f t="shared" ca="1" si="157"/>
        <v>0</v>
      </c>
      <c r="O2323" s="681">
        <f t="shared" ca="1" si="157"/>
        <v>0</v>
      </c>
      <c r="P2323" s="681">
        <f t="shared" ca="1" si="157"/>
        <v>0</v>
      </c>
      <c r="Q2323" s="681">
        <f t="shared" ca="1" si="157"/>
        <v>0</v>
      </c>
      <c r="R2323" s="681">
        <f t="shared" ca="1" si="157"/>
        <v>0</v>
      </c>
      <c r="S2323" t="str">
        <f t="shared" si="154"/>
        <v>ASR_Financial_Report_SHP21Final</v>
      </c>
      <c r="T2323" s="960">
        <f t="shared" si="155"/>
        <v>44658</v>
      </c>
      <c r="U2323" t="str">
        <f t="shared" si="156"/>
        <v>Unaudited</v>
      </c>
    </row>
    <row r="2324" spans="1:21" x14ac:dyDescent="0.25">
      <c r="A2324" t="s">
        <v>437</v>
      </c>
      <c r="B2324" t="s">
        <v>1366</v>
      </c>
      <c r="C2324" t="s">
        <v>1367</v>
      </c>
      <c r="D2324" s="15">
        <v>1900</v>
      </c>
      <c r="E2324" s="121">
        <v>1</v>
      </c>
      <c r="F2324" t="s">
        <v>438</v>
      </c>
      <c r="G2324" s="121">
        <v>91</v>
      </c>
      <c r="H2324" t="s">
        <v>389</v>
      </c>
      <c r="I2324" t="s">
        <v>488</v>
      </c>
      <c r="J2324" t="s">
        <v>433</v>
      </c>
      <c r="K2324" t="s">
        <v>223</v>
      </c>
      <c r="L2324" s="758">
        <v>2.1800000000000002</v>
      </c>
      <c r="M2324" t="s">
        <v>648</v>
      </c>
      <c r="N2324" s="681">
        <f t="shared" ca="1" si="157"/>
        <v>421639.88</v>
      </c>
      <c r="O2324" s="681">
        <f t="shared" ca="1" si="157"/>
        <v>117657.26</v>
      </c>
      <c r="P2324" s="681">
        <f t="shared" ca="1" si="157"/>
        <v>303982.62</v>
      </c>
      <c r="Q2324" s="681">
        <f t="shared" ca="1" si="157"/>
        <v>0</v>
      </c>
      <c r="R2324" s="681">
        <f t="shared" ca="1" si="157"/>
        <v>0</v>
      </c>
      <c r="S2324" t="str">
        <f t="shared" si="154"/>
        <v>ASR_Financial_Report_SHP21Final</v>
      </c>
      <c r="T2324" s="960">
        <f t="shared" si="155"/>
        <v>44658</v>
      </c>
      <c r="U2324" t="str">
        <f t="shared" si="156"/>
        <v>Unaudited</v>
      </c>
    </row>
    <row r="2325" spans="1:21" x14ac:dyDescent="0.25">
      <c r="A2325" t="s">
        <v>437</v>
      </c>
      <c r="B2325" t="s">
        <v>1366</v>
      </c>
      <c r="C2325" t="s">
        <v>1367</v>
      </c>
      <c r="D2325" s="15">
        <v>1900</v>
      </c>
      <c r="E2325" s="121">
        <v>1</v>
      </c>
      <c r="F2325" t="s">
        <v>438</v>
      </c>
      <c r="G2325" s="121">
        <v>91</v>
      </c>
      <c r="H2325" t="s">
        <v>389</v>
      </c>
      <c r="I2325" t="s">
        <v>488</v>
      </c>
      <c r="J2325" t="s">
        <v>433</v>
      </c>
      <c r="K2325" t="s">
        <v>223</v>
      </c>
      <c r="L2325" s="758">
        <v>2.19</v>
      </c>
      <c r="M2325" t="s">
        <v>218</v>
      </c>
      <c r="N2325" s="681">
        <f t="shared" ca="1" si="157"/>
        <v>7.7715611723760997E-16</v>
      </c>
      <c r="O2325" s="681">
        <f t="shared" ca="1" si="157"/>
        <v>0</v>
      </c>
      <c r="P2325" s="681">
        <f t="shared" ca="1" si="157"/>
        <v>7.7715611723760997E-16</v>
      </c>
      <c r="Q2325" s="681">
        <f t="shared" ca="1" si="157"/>
        <v>0</v>
      </c>
      <c r="R2325" s="681">
        <f t="shared" ca="1" si="157"/>
        <v>0</v>
      </c>
      <c r="S2325" t="str">
        <f t="shared" si="154"/>
        <v>ASR_Financial_Report_SHP21Final</v>
      </c>
      <c r="T2325" s="960">
        <f t="shared" si="155"/>
        <v>44658</v>
      </c>
      <c r="U2325" t="str">
        <f t="shared" si="156"/>
        <v>Unaudited</v>
      </c>
    </row>
    <row r="2326" spans="1:21" x14ac:dyDescent="0.25">
      <c r="A2326" t="s">
        <v>437</v>
      </c>
      <c r="B2326" t="s">
        <v>1366</v>
      </c>
      <c r="C2326" t="s">
        <v>1367</v>
      </c>
      <c r="D2326" s="15">
        <v>1900</v>
      </c>
      <c r="E2326" s="121">
        <v>1</v>
      </c>
      <c r="F2326" t="s">
        <v>438</v>
      </c>
      <c r="G2326" s="121">
        <v>91</v>
      </c>
      <c r="H2326" t="s">
        <v>389</v>
      </c>
      <c r="I2326" t="s">
        <v>488</v>
      </c>
      <c r="J2326" t="s">
        <v>433</v>
      </c>
      <c r="K2326" t="s">
        <v>223</v>
      </c>
      <c r="L2326" s="758" t="s">
        <v>691</v>
      </c>
      <c r="M2326" t="s">
        <v>230</v>
      </c>
      <c r="N2326" s="681">
        <f t="shared" ca="1" si="157"/>
        <v>68833.318494271254</v>
      </c>
      <c r="O2326" s="681">
        <f t="shared" ca="1" si="157"/>
        <v>2258.317566061954</v>
      </c>
      <c r="P2326" s="681">
        <f t="shared" ca="1" si="157"/>
        <v>66575.000928209294</v>
      </c>
      <c r="Q2326" s="681">
        <f t="shared" ca="1" si="157"/>
        <v>0</v>
      </c>
      <c r="R2326" s="681">
        <f t="shared" ca="1" si="157"/>
        <v>0</v>
      </c>
      <c r="S2326" t="str">
        <f t="shared" si="154"/>
        <v>ASR_Financial_Report_SHP21Final</v>
      </c>
      <c r="T2326" s="960">
        <f t="shared" si="155"/>
        <v>44658</v>
      </c>
      <c r="U2326" t="str">
        <f t="shared" si="156"/>
        <v>Unaudited</v>
      </c>
    </row>
    <row r="2327" spans="1:21" x14ac:dyDescent="0.25">
      <c r="A2327" t="s">
        <v>437</v>
      </c>
      <c r="B2327" t="s">
        <v>1366</v>
      </c>
      <c r="C2327" t="s">
        <v>1367</v>
      </c>
      <c r="D2327" s="15">
        <v>1900</v>
      </c>
      <c r="E2327" s="121">
        <v>1</v>
      </c>
      <c r="F2327" t="s">
        <v>438</v>
      </c>
      <c r="G2327" s="121">
        <v>91</v>
      </c>
      <c r="H2327" t="s">
        <v>389</v>
      </c>
      <c r="I2327" t="s">
        <v>488</v>
      </c>
      <c r="J2327" t="s">
        <v>433</v>
      </c>
      <c r="K2327" t="s">
        <v>223</v>
      </c>
      <c r="L2327" s="758">
        <v>2.21</v>
      </c>
      <c r="M2327" t="s">
        <v>466</v>
      </c>
      <c r="N2327" s="681">
        <f t="shared" ca="1" si="157"/>
        <v>-6361.165243996712</v>
      </c>
      <c r="O2327" s="681">
        <f t="shared" ca="1" si="157"/>
        <v>-2238.6213729987621</v>
      </c>
      <c r="P2327" s="681">
        <f t="shared" ca="1" si="157"/>
        <v>-4122.5438709979499</v>
      </c>
      <c r="Q2327" s="681">
        <f t="shared" ca="1" si="157"/>
        <v>0</v>
      </c>
      <c r="R2327" s="681">
        <f t="shared" ca="1" si="157"/>
        <v>0</v>
      </c>
      <c r="S2327" t="str">
        <f t="shared" si="154"/>
        <v>ASR_Financial_Report_SHP21Final</v>
      </c>
      <c r="T2327" s="960">
        <f t="shared" si="155"/>
        <v>44658</v>
      </c>
      <c r="U2327" t="str">
        <f t="shared" si="156"/>
        <v>Unaudited</v>
      </c>
    </row>
    <row r="2328" spans="1:21" x14ac:dyDescent="0.25">
      <c r="A2328" t="s">
        <v>437</v>
      </c>
      <c r="B2328" t="s">
        <v>1366</v>
      </c>
      <c r="C2328" t="s">
        <v>1367</v>
      </c>
      <c r="D2328" s="15">
        <v>1900</v>
      </c>
      <c r="E2328" s="121">
        <v>1</v>
      </c>
      <c r="F2328" t="s">
        <v>438</v>
      </c>
      <c r="G2328" s="121">
        <v>91</v>
      </c>
      <c r="H2328" t="s">
        <v>389</v>
      </c>
      <c r="I2328" t="s">
        <v>488</v>
      </c>
      <c r="J2328" t="s">
        <v>433</v>
      </c>
      <c r="K2328" t="s">
        <v>6</v>
      </c>
      <c r="L2328" s="758" t="s">
        <v>70</v>
      </c>
      <c r="M2328" t="s">
        <v>188</v>
      </c>
      <c r="N2328" s="681">
        <f t="shared" ca="1" si="157"/>
        <v>3894.12</v>
      </c>
      <c r="O2328" s="681">
        <f t="shared" ca="1" si="157"/>
        <v>573.29999999999995</v>
      </c>
      <c r="P2328" s="681">
        <f t="shared" ca="1" si="157"/>
        <v>3320.82</v>
      </c>
      <c r="Q2328" s="681">
        <f t="shared" ca="1" si="157"/>
        <v>0</v>
      </c>
      <c r="R2328" s="681">
        <f t="shared" ca="1" si="157"/>
        <v>0</v>
      </c>
      <c r="S2328" t="str">
        <f t="shared" si="154"/>
        <v>ASR_Financial_Report_SHP21Final</v>
      </c>
      <c r="T2328" s="960">
        <f t="shared" si="155"/>
        <v>44658</v>
      </c>
      <c r="U2328" t="str">
        <f t="shared" si="156"/>
        <v>Unaudited</v>
      </c>
    </row>
    <row r="2329" spans="1:21" x14ac:dyDescent="0.25">
      <c r="A2329" t="s">
        <v>437</v>
      </c>
      <c r="B2329" t="s">
        <v>1366</v>
      </c>
      <c r="C2329" t="s">
        <v>1367</v>
      </c>
      <c r="D2329" s="15">
        <v>1900</v>
      </c>
      <c r="E2329" s="121">
        <v>1</v>
      </c>
      <c r="F2329" t="s">
        <v>438</v>
      </c>
      <c r="G2329" s="121">
        <v>91</v>
      </c>
      <c r="H2329" t="s">
        <v>389</v>
      </c>
      <c r="I2329" t="s">
        <v>488</v>
      </c>
      <c r="J2329" t="s">
        <v>433</v>
      </c>
      <c r="K2329" t="s">
        <v>6</v>
      </c>
      <c r="L2329" s="758" t="s">
        <v>71</v>
      </c>
      <c r="M2329" t="s">
        <v>231</v>
      </c>
      <c r="N2329" s="681">
        <f t="shared" ca="1" si="157"/>
        <v>0</v>
      </c>
      <c r="O2329" s="681">
        <f t="shared" ca="1" si="157"/>
        <v>0</v>
      </c>
      <c r="P2329" s="681">
        <f t="shared" ca="1" si="157"/>
        <v>0</v>
      </c>
      <c r="Q2329" s="681">
        <f t="shared" ca="1" si="157"/>
        <v>0</v>
      </c>
      <c r="R2329" s="681">
        <f t="shared" ca="1" si="157"/>
        <v>0</v>
      </c>
      <c r="S2329" t="str">
        <f t="shared" si="154"/>
        <v>ASR_Financial_Report_SHP21Final</v>
      </c>
      <c r="T2329" s="960">
        <f t="shared" si="155"/>
        <v>44658</v>
      </c>
      <c r="U2329" t="str">
        <f t="shared" si="156"/>
        <v>Unaudited</v>
      </c>
    </row>
    <row r="2330" spans="1:21" x14ac:dyDescent="0.25">
      <c r="A2330" t="s">
        <v>437</v>
      </c>
      <c r="B2330" t="s">
        <v>1366</v>
      </c>
      <c r="C2330" t="s">
        <v>1367</v>
      </c>
      <c r="D2330" s="15">
        <v>1900</v>
      </c>
      <c r="E2330" s="121">
        <v>1</v>
      </c>
      <c r="F2330" t="s">
        <v>438</v>
      </c>
      <c r="G2330" s="121">
        <v>91</v>
      </c>
      <c r="H2330" t="s">
        <v>389</v>
      </c>
      <c r="I2330" t="s">
        <v>488</v>
      </c>
      <c r="J2330" t="s">
        <v>433</v>
      </c>
      <c r="K2330" t="s">
        <v>6</v>
      </c>
      <c r="L2330" s="758" t="s">
        <v>72</v>
      </c>
      <c r="M2330" t="s">
        <v>164</v>
      </c>
      <c r="N2330" s="681">
        <f t="shared" ca="1" si="157"/>
        <v>4.9256601630062242</v>
      </c>
      <c r="O2330" s="681">
        <f t="shared" ca="1" si="157"/>
        <v>2.657838233640021</v>
      </c>
      <c r="P2330" s="681">
        <f t="shared" ca="1" si="157"/>
        <v>2.2678219293662032</v>
      </c>
      <c r="Q2330" s="681">
        <f t="shared" ca="1" si="157"/>
        <v>0</v>
      </c>
      <c r="R2330" s="681">
        <f t="shared" ca="1" si="157"/>
        <v>0</v>
      </c>
      <c r="S2330" t="str">
        <f t="shared" si="154"/>
        <v>ASR_Financial_Report_SHP21Final</v>
      </c>
      <c r="T2330" s="960">
        <f t="shared" si="155"/>
        <v>44658</v>
      </c>
      <c r="U2330" t="str">
        <f t="shared" si="156"/>
        <v>Unaudited</v>
      </c>
    </row>
    <row r="2331" spans="1:21" x14ac:dyDescent="0.25">
      <c r="A2331" t="s">
        <v>437</v>
      </c>
      <c r="B2331" t="s">
        <v>1366</v>
      </c>
      <c r="C2331" t="s">
        <v>1367</v>
      </c>
      <c r="D2331" s="15">
        <v>1900</v>
      </c>
      <c r="E2331" s="121">
        <v>1</v>
      </c>
      <c r="F2331" t="s">
        <v>438</v>
      </c>
      <c r="G2331" s="121">
        <v>91</v>
      </c>
      <c r="H2331" t="s">
        <v>389</v>
      </c>
      <c r="I2331" t="s">
        <v>488</v>
      </c>
      <c r="J2331" t="s">
        <v>433</v>
      </c>
      <c r="K2331" t="s">
        <v>6</v>
      </c>
      <c r="L2331" s="758">
        <v>3.4</v>
      </c>
      <c r="M2331" t="s">
        <v>461</v>
      </c>
      <c r="N2331" s="681">
        <f t="shared" ca="1" si="157"/>
        <v>0</v>
      </c>
      <c r="O2331" s="681">
        <f t="shared" ca="1" si="157"/>
        <v>0</v>
      </c>
      <c r="P2331" s="681">
        <f t="shared" ca="1" si="157"/>
        <v>0</v>
      </c>
      <c r="Q2331" s="681">
        <f t="shared" ca="1" si="157"/>
        <v>0</v>
      </c>
      <c r="R2331" s="681">
        <f t="shared" ca="1" si="157"/>
        <v>0</v>
      </c>
      <c r="S2331" t="str">
        <f t="shared" si="154"/>
        <v>ASR_Financial_Report_SHP21Final</v>
      </c>
      <c r="T2331" s="960">
        <f t="shared" si="155"/>
        <v>44658</v>
      </c>
      <c r="U2331" t="str">
        <f t="shared" si="156"/>
        <v>Unaudited</v>
      </c>
    </row>
    <row r="2332" spans="1:21" x14ac:dyDescent="0.25">
      <c r="A2332" t="s">
        <v>437</v>
      </c>
      <c r="B2332" t="s">
        <v>1366</v>
      </c>
      <c r="C2332" t="s">
        <v>1367</v>
      </c>
      <c r="D2332" s="15">
        <v>1900</v>
      </c>
      <c r="E2332" s="121">
        <v>1</v>
      </c>
      <c r="F2332" t="s">
        <v>438</v>
      </c>
      <c r="G2332" s="121">
        <v>91</v>
      </c>
      <c r="H2332" t="s">
        <v>389</v>
      </c>
      <c r="I2332" t="s">
        <v>488</v>
      </c>
      <c r="J2332" t="s">
        <v>433</v>
      </c>
      <c r="K2332" t="s">
        <v>434</v>
      </c>
      <c r="L2332" s="758">
        <v>4.5</v>
      </c>
      <c r="M2332" t="s">
        <v>32</v>
      </c>
      <c r="N2332" s="681">
        <f t="shared" ca="1" si="157"/>
        <v>0</v>
      </c>
      <c r="O2332" s="681">
        <f t="shared" ca="1" si="157"/>
        <v>0</v>
      </c>
      <c r="P2332" s="681">
        <f t="shared" ca="1" si="157"/>
        <v>0</v>
      </c>
      <c r="Q2332" s="681">
        <f t="shared" ca="1" si="157"/>
        <v>0</v>
      </c>
      <c r="R2332" s="681">
        <f t="shared" ca="1" si="157"/>
        <v>0</v>
      </c>
      <c r="S2332" t="str">
        <f t="shared" si="154"/>
        <v>ASR_Financial_Report_SHP21Final</v>
      </c>
      <c r="T2332" s="960">
        <f t="shared" si="155"/>
        <v>44658</v>
      </c>
      <c r="U2332" t="str">
        <f t="shared" si="156"/>
        <v>Unaudited</v>
      </c>
    </row>
    <row r="2333" spans="1:21" x14ac:dyDescent="0.25">
      <c r="A2333" t="s">
        <v>437</v>
      </c>
      <c r="B2333" t="s">
        <v>1366</v>
      </c>
      <c r="C2333" t="s">
        <v>1367</v>
      </c>
      <c r="D2333" s="15">
        <v>1900</v>
      </c>
      <c r="E2333" s="121">
        <v>1</v>
      </c>
      <c r="F2333" t="s">
        <v>438</v>
      </c>
      <c r="G2333" s="121">
        <v>91</v>
      </c>
      <c r="H2333" t="s">
        <v>389</v>
      </c>
      <c r="I2333" t="s">
        <v>488</v>
      </c>
      <c r="J2333" t="s">
        <v>433</v>
      </c>
      <c r="K2333" t="s">
        <v>434</v>
      </c>
      <c r="L2333" s="758" t="s">
        <v>925</v>
      </c>
      <c r="M2333" t="s">
        <v>916</v>
      </c>
      <c r="N2333" s="681">
        <f t="shared" ca="1" si="157"/>
        <v>0</v>
      </c>
      <c r="O2333" s="681">
        <f t="shared" ca="1" si="157"/>
        <v>0</v>
      </c>
      <c r="P2333" s="681">
        <f t="shared" ca="1" si="157"/>
        <v>0</v>
      </c>
      <c r="Q2333" s="681">
        <f t="shared" ca="1" si="157"/>
        <v>0</v>
      </c>
      <c r="R2333" s="681">
        <f t="shared" ca="1" si="157"/>
        <v>0</v>
      </c>
      <c r="S2333" t="str">
        <f t="shared" si="154"/>
        <v>ASR_Financial_Report_SHP21Final</v>
      </c>
      <c r="T2333" s="960">
        <f t="shared" si="155"/>
        <v>44658</v>
      </c>
      <c r="U2333" t="str">
        <f t="shared" si="156"/>
        <v>Unaudited</v>
      </c>
    </row>
    <row r="2334" spans="1:21" x14ac:dyDescent="0.25">
      <c r="A2334" t="s">
        <v>437</v>
      </c>
      <c r="B2334" t="s">
        <v>1366</v>
      </c>
      <c r="C2334" t="s">
        <v>1367</v>
      </c>
      <c r="D2334" s="15">
        <v>1900</v>
      </c>
      <c r="E2334" s="121">
        <v>1</v>
      </c>
      <c r="F2334" t="s">
        <v>438</v>
      </c>
      <c r="G2334" s="121">
        <v>91</v>
      </c>
      <c r="H2334" t="s">
        <v>389</v>
      </c>
      <c r="I2334" t="s">
        <v>488</v>
      </c>
      <c r="J2334" t="s">
        <v>433</v>
      </c>
      <c r="K2334" t="s">
        <v>434</v>
      </c>
      <c r="L2334" s="758" t="s">
        <v>193</v>
      </c>
      <c r="M2334" t="s">
        <v>40</v>
      </c>
      <c r="N2334" s="681">
        <f t="shared" ca="1" si="157"/>
        <v>0</v>
      </c>
      <c r="O2334" s="681">
        <f t="shared" ca="1" si="157"/>
        <v>0</v>
      </c>
      <c r="P2334" s="681">
        <f t="shared" ca="1" si="157"/>
        <v>0</v>
      </c>
      <c r="Q2334" s="681">
        <f t="shared" ca="1" si="157"/>
        <v>0</v>
      </c>
      <c r="R2334" s="681">
        <f t="shared" ca="1" si="157"/>
        <v>0</v>
      </c>
      <c r="S2334" t="str">
        <f t="shared" si="154"/>
        <v>ASR_Financial_Report_SHP21Final</v>
      </c>
      <c r="T2334" s="960">
        <f t="shared" si="155"/>
        <v>44658</v>
      </c>
      <c r="U2334" t="str">
        <f t="shared" si="156"/>
        <v>Unaudited</v>
      </c>
    </row>
    <row r="2335" spans="1:21" x14ac:dyDescent="0.25">
      <c r="A2335" t="s">
        <v>437</v>
      </c>
      <c r="B2335" t="s">
        <v>1366</v>
      </c>
      <c r="C2335" t="s">
        <v>1367</v>
      </c>
      <c r="D2335" s="15">
        <v>1900</v>
      </c>
      <c r="E2335" s="121">
        <v>1</v>
      </c>
      <c r="F2335" t="s">
        <v>438</v>
      </c>
      <c r="G2335" s="121">
        <v>91</v>
      </c>
      <c r="H2335" t="s">
        <v>389</v>
      </c>
      <c r="I2335" t="s">
        <v>488</v>
      </c>
      <c r="J2335" t="s">
        <v>433</v>
      </c>
      <c r="K2335" t="s">
        <v>434</v>
      </c>
      <c r="L2335" s="758" t="s">
        <v>192</v>
      </c>
      <c r="M2335" t="s">
        <v>329</v>
      </c>
      <c r="N2335" s="681">
        <f t="shared" ca="1" si="157"/>
        <v>0</v>
      </c>
      <c r="O2335" s="681">
        <f t="shared" ca="1" si="157"/>
        <v>0</v>
      </c>
      <c r="P2335" s="681">
        <f t="shared" ca="1" si="157"/>
        <v>0</v>
      </c>
      <c r="Q2335" s="681">
        <f t="shared" ca="1" si="157"/>
        <v>0</v>
      </c>
      <c r="R2335" s="681">
        <f t="shared" ca="1" si="157"/>
        <v>0</v>
      </c>
      <c r="S2335" t="str">
        <f t="shared" si="154"/>
        <v>ASR_Financial_Report_SHP21Final</v>
      </c>
      <c r="T2335" s="960">
        <f t="shared" si="155"/>
        <v>44658</v>
      </c>
      <c r="U2335" t="str">
        <f t="shared" si="156"/>
        <v>Unaudited</v>
      </c>
    </row>
    <row r="2336" spans="1:21" x14ac:dyDescent="0.25">
      <c r="A2336" t="s">
        <v>437</v>
      </c>
      <c r="B2336" t="s">
        <v>1366</v>
      </c>
      <c r="C2336" t="s">
        <v>1367</v>
      </c>
      <c r="D2336" s="15">
        <v>1900</v>
      </c>
      <c r="E2336" s="121">
        <v>1</v>
      </c>
      <c r="F2336" t="s">
        <v>438</v>
      </c>
      <c r="G2336" s="121">
        <v>91</v>
      </c>
      <c r="H2336" t="s">
        <v>389</v>
      </c>
      <c r="I2336" t="s">
        <v>488</v>
      </c>
      <c r="J2336" t="s">
        <v>450</v>
      </c>
      <c r="K2336" t="s">
        <v>435</v>
      </c>
      <c r="L2336" s="758" t="s">
        <v>79</v>
      </c>
      <c r="M2336" t="s">
        <v>27</v>
      </c>
      <c r="N2336" s="681">
        <f t="shared" ca="1" si="157"/>
        <v>-7351162.1494833967</v>
      </c>
      <c r="O2336" s="681">
        <f t="shared" ca="1" si="157"/>
        <v>-1181896.4678456027</v>
      </c>
      <c r="P2336" s="681">
        <f t="shared" ca="1" si="157"/>
        <v>-6169265.6816377938</v>
      </c>
      <c r="Q2336" s="681">
        <f t="shared" ca="1" si="157"/>
        <v>0</v>
      </c>
      <c r="R2336" s="681">
        <f t="shared" ca="1" si="157"/>
        <v>0</v>
      </c>
      <c r="S2336" t="str">
        <f t="shared" si="154"/>
        <v>ASR_Financial_Report_SHP21Final</v>
      </c>
      <c r="T2336" s="960">
        <f t="shared" si="155"/>
        <v>44658</v>
      </c>
      <c r="U2336" t="str">
        <f t="shared" si="156"/>
        <v>Unaudited</v>
      </c>
    </row>
    <row r="2337" spans="1:21" x14ac:dyDescent="0.25">
      <c r="A2337" t="s">
        <v>437</v>
      </c>
      <c r="B2337" t="s">
        <v>1366</v>
      </c>
      <c r="C2337" t="s">
        <v>1367</v>
      </c>
      <c r="D2337" s="15">
        <v>1900</v>
      </c>
      <c r="E2337" s="121">
        <v>1</v>
      </c>
      <c r="F2337" t="s">
        <v>438</v>
      </c>
      <c r="G2337" s="121">
        <v>91</v>
      </c>
      <c r="H2337" t="s">
        <v>389</v>
      </c>
      <c r="I2337" t="s">
        <v>488</v>
      </c>
      <c r="J2337" t="s">
        <v>450</v>
      </c>
      <c r="K2337" t="s">
        <v>435</v>
      </c>
      <c r="L2337" s="758" t="s">
        <v>80</v>
      </c>
      <c r="M2337" t="s">
        <v>97</v>
      </c>
      <c r="N2337" s="681">
        <f t="shared" ca="1" si="157"/>
        <v>8697209.6804357469</v>
      </c>
      <c r="O2337" s="681">
        <f t="shared" ca="1" si="157"/>
        <v>1448541.6281863579</v>
      </c>
      <c r="P2337" s="681">
        <f t="shared" ca="1" si="157"/>
        <v>7248668.0522493888</v>
      </c>
      <c r="Q2337" s="681">
        <f t="shared" ca="1" si="157"/>
        <v>0</v>
      </c>
      <c r="R2337" s="681">
        <f t="shared" ca="1" si="157"/>
        <v>0</v>
      </c>
      <c r="S2337" t="str">
        <f t="shared" si="154"/>
        <v>ASR_Financial_Report_SHP21Final</v>
      </c>
      <c r="T2337" s="960">
        <f t="shared" si="155"/>
        <v>44658</v>
      </c>
      <c r="U2337" t="str">
        <f t="shared" si="156"/>
        <v>Unaudited</v>
      </c>
    </row>
    <row r="2338" spans="1:21" x14ac:dyDescent="0.25">
      <c r="A2338" t="s">
        <v>437</v>
      </c>
      <c r="B2338" t="s">
        <v>1366</v>
      </c>
      <c r="C2338" t="s">
        <v>1367</v>
      </c>
      <c r="D2338" s="15">
        <v>1900</v>
      </c>
      <c r="E2338" s="121">
        <v>1</v>
      </c>
      <c r="F2338" t="s">
        <v>438</v>
      </c>
      <c r="G2338" s="121">
        <v>91</v>
      </c>
      <c r="H2338" t="s">
        <v>389</v>
      </c>
      <c r="I2338" t="s">
        <v>488</v>
      </c>
      <c r="J2338" t="s">
        <v>450</v>
      </c>
      <c r="K2338" t="s">
        <v>435</v>
      </c>
      <c r="L2338" s="758" t="s">
        <v>81</v>
      </c>
      <c r="M2338" t="s">
        <v>98</v>
      </c>
      <c r="N2338" s="681">
        <f t="shared" ca="1" si="157"/>
        <v>321891.07977729308</v>
      </c>
      <c r="O2338" s="681">
        <f t="shared" ca="1" si="157"/>
        <v>53588.247610643491</v>
      </c>
      <c r="P2338" s="681">
        <f t="shared" ca="1" si="157"/>
        <v>268302.83216664958</v>
      </c>
      <c r="Q2338" s="681">
        <f t="shared" ca="1" si="157"/>
        <v>0</v>
      </c>
      <c r="R2338" s="681">
        <f t="shared" ca="1" si="157"/>
        <v>0</v>
      </c>
      <c r="S2338" t="str">
        <f t="shared" si="154"/>
        <v>ASR_Financial_Report_SHP21Final</v>
      </c>
      <c r="T2338" s="960">
        <f t="shared" si="155"/>
        <v>44658</v>
      </c>
      <c r="U2338" t="str">
        <f t="shared" si="156"/>
        <v>Unaudited</v>
      </c>
    </row>
    <row r="2339" spans="1:21" x14ac:dyDescent="0.25">
      <c r="A2339" t="s">
        <v>437</v>
      </c>
      <c r="B2339" t="s">
        <v>1366</v>
      </c>
      <c r="C2339" t="s">
        <v>1367</v>
      </c>
      <c r="D2339" s="15">
        <v>1900</v>
      </c>
      <c r="E2339" s="121">
        <v>1</v>
      </c>
      <c r="F2339" t="s">
        <v>438</v>
      </c>
      <c r="G2339" s="121">
        <v>91</v>
      </c>
      <c r="H2339" t="s">
        <v>389</v>
      </c>
      <c r="I2339" t="s">
        <v>488</v>
      </c>
      <c r="J2339" t="s">
        <v>450</v>
      </c>
      <c r="K2339" t="s">
        <v>435</v>
      </c>
      <c r="L2339" s="758" t="s">
        <v>82</v>
      </c>
      <c r="M2339" t="s">
        <v>99</v>
      </c>
      <c r="N2339" s="681">
        <f t="shared" ca="1" si="157"/>
        <v>3301.3394110323625</v>
      </c>
      <c r="O2339" s="681">
        <f t="shared" ca="1" si="157"/>
        <v>549.60514571444185</v>
      </c>
      <c r="P2339" s="681">
        <f t="shared" ca="1" si="157"/>
        <v>2751.7342653179207</v>
      </c>
      <c r="Q2339" s="681">
        <f t="shared" ca="1" si="157"/>
        <v>0</v>
      </c>
      <c r="R2339" s="681">
        <f t="shared" ca="1" si="157"/>
        <v>0</v>
      </c>
      <c r="S2339" t="str">
        <f t="shared" si="154"/>
        <v>ASR_Financial_Report_SHP21Final</v>
      </c>
      <c r="T2339" s="960">
        <f t="shared" si="155"/>
        <v>44658</v>
      </c>
      <c r="U2339" t="str">
        <f t="shared" si="156"/>
        <v>Unaudited</v>
      </c>
    </row>
    <row r="2340" spans="1:21" x14ac:dyDescent="0.25">
      <c r="A2340" t="s">
        <v>437</v>
      </c>
      <c r="B2340" t="s">
        <v>1366</v>
      </c>
      <c r="C2340" t="s">
        <v>1367</v>
      </c>
      <c r="D2340" s="15">
        <v>1900</v>
      </c>
      <c r="E2340" s="121">
        <v>1</v>
      </c>
      <c r="F2340" t="s">
        <v>438</v>
      </c>
      <c r="G2340" s="121">
        <v>91</v>
      </c>
      <c r="H2340" t="s">
        <v>389</v>
      </c>
      <c r="I2340" t="s">
        <v>488</v>
      </c>
      <c r="J2340" t="s">
        <v>450</v>
      </c>
      <c r="K2340" t="s">
        <v>435</v>
      </c>
      <c r="L2340" s="758" t="s">
        <v>216</v>
      </c>
      <c r="M2340" t="s">
        <v>100</v>
      </c>
      <c r="N2340" s="681">
        <f t="shared" ca="1" si="157"/>
        <v>-5441.1633297449262</v>
      </c>
      <c r="O2340" s="681">
        <f t="shared" ca="1" si="157"/>
        <v>-905.84183943855101</v>
      </c>
      <c r="P2340" s="681">
        <f t="shared" ca="1" si="157"/>
        <v>-4535.3214903063754</v>
      </c>
      <c r="Q2340" s="681">
        <f t="shared" ca="1" si="157"/>
        <v>0</v>
      </c>
      <c r="R2340" s="681">
        <f t="shared" ca="1" si="157"/>
        <v>0</v>
      </c>
      <c r="S2340" t="str">
        <f t="shared" si="154"/>
        <v>ASR_Financial_Report_SHP21Final</v>
      </c>
      <c r="T2340" s="960">
        <f t="shared" si="155"/>
        <v>44658</v>
      </c>
      <c r="U2340" t="str">
        <f t="shared" si="156"/>
        <v>Unaudited</v>
      </c>
    </row>
    <row r="2341" spans="1:21" x14ac:dyDescent="0.25">
      <c r="A2341" t="s">
        <v>437</v>
      </c>
      <c r="B2341" t="s">
        <v>1366</v>
      </c>
      <c r="C2341" t="s">
        <v>1367</v>
      </c>
      <c r="D2341" s="15">
        <v>1900</v>
      </c>
      <c r="E2341" s="121">
        <v>1</v>
      </c>
      <c r="F2341" t="s">
        <v>438</v>
      </c>
      <c r="G2341" s="121">
        <v>91</v>
      </c>
      <c r="H2341" t="s">
        <v>389</v>
      </c>
      <c r="I2341" t="s">
        <v>488</v>
      </c>
      <c r="J2341" t="s">
        <v>450</v>
      </c>
      <c r="K2341" t="s">
        <v>435</v>
      </c>
      <c r="L2341" s="758" t="s">
        <v>215</v>
      </c>
      <c r="M2341" t="s">
        <v>28</v>
      </c>
      <c r="N2341" s="681">
        <f t="shared" ca="1" si="157"/>
        <v>91852.106620807463</v>
      </c>
      <c r="O2341" s="681">
        <f t="shared" ca="1" si="157"/>
        <v>15291.487532244064</v>
      </c>
      <c r="P2341" s="681">
        <f t="shared" ca="1" si="157"/>
        <v>76560.619088563399</v>
      </c>
      <c r="Q2341" s="681">
        <f t="shared" ca="1" si="157"/>
        <v>0</v>
      </c>
      <c r="R2341" s="681">
        <f t="shared" ca="1" si="157"/>
        <v>0</v>
      </c>
      <c r="S2341" t="str">
        <f t="shared" si="154"/>
        <v>ASR_Financial_Report_SHP21Final</v>
      </c>
      <c r="T2341" s="960">
        <f t="shared" si="155"/>
        <v>44658</v>
      </c>
      <c r="U2341" t="str">
        <f t="shared" si="156"/>
        <v>Unaudited</v>
      </c>
    </row>
    <row r="2342" spans="1:21" x14ac:dyDescent="0.25">
      <c r="A2342" t="s">
        <v>437</v>
      </c>
      <c r="B2342" t="s">
        <v>1366</v>
      </c>
      <c r="C2342" t="s">
        <v>1367</v>
      </c>
      <c r="D2342" s="15">
        <v>1900</v>
      </c>
      <c r="E2342" s="121">
        <v>1</v>
      </c>
      <c r="F2342" t="s">
        <v>438</v>
      </c>
      <c r="G2342" s="121">
        <v>91</v>
      </c>
      <c r="H2342" t="s">
        <v>389</v>
      </c>
      <c r="I2342" t="s">
        <v>488</v>
      </c>
      <c r="J2342" t="s">
        <v>436</v>
      </c>
      <c r="K2342" t="s">
        <v>436</v>
      </c>
      <c r="L2342" s="758" t="s">
        <v>84</v>
      </c>
      <c r="M2342" t="s">
        <v>327</v>
      </c>
      <c r="N2342" s="681">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681">
        <f t="shared" ca="1" si="158"/>
        <v>0</v>
      </c>
      <c r="P2342" s="681">
        <f t="shared" ca="1" si="158"/>
        <v>0</v>
      </c>
      <c r="Q2342" s="681">
        <f t="shared" ca="1" si="158"/>
        <v>0</v>
      </c>
      <c r="R2342" s="681">
        <f t="shared" ca="1" si="158"/>
        <v>0</v>
      </c>
      <c r="S2342" t="str">
        <f t="shared" si="154"/>
        <v>ASR_Financial_Report_SHP21Final</v>
      </c>
      <c r="T2342" s="960">
        <f t="shared" si="155"/>
        <v>44658</v>
      </c>
      <c r="U2342" t="str">
        <f t="shared" si="156"/>
        <v>Unaudited</v>
      </c>
    </row>
    <row r="2343" spans="1:21" x14ac:dyDescent="0.25">
      <c r="A2343" t="s">
        <v>437</v>
      </c>
      <c r="B2343" t="s">
        <v>1366</v>
      </c>
      <c r="C2343" t="s">
        <v>1367</v>
      </c>
      <c r="D2343" s="15">
        <v>1900</v>
      </c>
      <c r="E2343" s="121">
        <v>1</v>
      </c>
      <c r="F2343" t="s">
        <v>438</v>
      </c>
      <c r="G2343" s="121">
        <v>91</v>
      </c>
      <c r="H2343" t="s">
        <v>389</v>
      </c>
      <c r="I2343" t="s">
        <v>488</v>
      </c>
      <c r="J2343" t="s">
        <v>436</v>
      </c>
      <c r="K2343" t="s">
        <v>436</v>
      </c>
      <c r="L2343" s="758" t="s">
        <v>85</v>
      </c>
      <c r="M2343" t="s">
        <v>325</v>
      </c>
      <c r="N2343" s="681">
        <f t="shared" ca="1" si="158"/>
        <v>0</v>
      </c>
      <c r="O2343" s="681">
        <f t="shared" ca="1" si="158"/>
        <v>0</v>
      </c>
      <c r="P2343" s="681">
        <f t="shared" ca="1" si="158"/>
        <v>0</v>
      </c>
      <c r="Q2343" s="681">
        <f t="shared" ca="1" si="158"/>
        <v>0</v>
      </c>
      <c r="R2343" s="681">
        <f t="shared" ca="1" si="158"/>
        <v>0</v>
      </c>
      <c r="S2343" t="str">
        <f t="shared" si="154"/>
        <v>ASR_Financial_Report_SHP21Final</v>
      </c>
      <c r="T2343" s="960">
        <f t="shared" si="155"/>
        <v>44658</v>
      </c>
      <c r="U2343" t="str">
        <f t="shared" si="156"/>
        <v>Unaudited</v>
      </c>
    </row>
    <row r="2344" spans="1:21" x14ac:dyDescent="0.25">
      <c r="A2344" t="s">
        <v>437</v>
      </c>
      <c r="B2344" t="s">
        <v>1366</v>
      </c>
      <c r="C2344" t="s">
        <v>1367</v>
      </c>
      <c r="D2344" s="15">
        <v>1900</v>
      </c>
      <c r="E2344" s="121">
        <v>1</v>
      </c>
      <c r="F2344" t="s">
        <v>438</v>
      </c>
      <c r="G2344" s="121">
        <v>91</v>
      </c>
      <c r="H2344" t="s">
        <v>389</v>
      </c>
      <c r="I2344" t="s">
        <v>488</v>
      </c>
      <c r="J2344" t="s">
        <v>436</v>
      </c>
      <c r="K2344" t="s">
        <v>436</v>
      </c>
      <c r="L2344" s="758" t="s">
        <v>86</v>
      </c>
      <c r="M2344" t="s">
        <v>494</v>
      </c>
      <c r="N2344" s="681">
        <f t="shared" ca="1" si="158"/>
        <v>0</v>
      </c>
      <c r="O2344" s="681">
        <f t="shared" ca="1" si="158"/>
        <v>0</v>
      </c>
      <c r="P2344" s="681">
        <f t="shared" ca="1" si="158"/>
        <v>0</v>
      </c>
      <c r="Q2344" s="681">
        <f t="shared" ca="1" si="158"/>
        <v>0</v>
      </c>
      <c r="R2344" s="681">
        <f t="shared" ca="1" si="158"/>
        <v>0</v>
      </c>
      <c r="S2344" t="str">
        <f t="shared" si="154"/>
        <v>ASR_Financial_Report_SHP21Final</v>
      </c>
      <c r="T2344" s="960">
        <f t="shared" si="155"/>
        <v>44658</v>
      </c>
      <c r="U2344" t="str">
        <f t="shared" si="156"/>
        <v>Unaudited</v>
      </c>
    </row>
    <row r="2345" spans="1:21" x14ac:dyDescent="0.25">
      <c r="A2345" t="s">
        <v>437</v>
      </c>
      <c r="B2345" t="s">
        <v>1366</v>
      </c>
      <c r="C2345" t="s">
        <v>1367</v>
      </c>
      <c r="D2345" s="15">
        <v>1900</v>
      </c>
      <c r="E2345" s="121">
        <v>1</v>
      </c>
      <c r="F2345" t="s">
        <v>438</v>
      </c>
      <c r="G2345" s="121">
        <v>91</v>
      </c>
      <c r="H2345" t="s">
        <v>389</v>
      </c>
      <c r="I2345" t="s">
        <v>488</v>
      </c>
      <c r="J2345" t="s">
        <v>436</v>
      </c>
      <c r="K2345" t="s">
        <v>436</v>
      </c>
      <c r="L2345" s="758" t="s">
        <v>87</v>
      </c>
      <c r="M2345" t="s">
        <v>495</v>
      </c>
      <c r="N2345" s="681">
        <f t="shared" ca="1" si="158"/>
        <v>0</v>
      </c>
      <c r="O2345" s="681">
        <f t="shared" ca="1" si="158"/>
        <v>0</v>
      </c>
      <c r="P2345" s="681">
        <f t="shared" ca="1" si="158"/>
        <v>0</v>
      </c>
      <c r="Q2345" s="681">
        <f t="shared" ca="1" si="158"/>
        <v>0</v>
      </c>
      <c r="R2345" s="681">
        <f t="shared" ca="1" si="158"/>
        <v>0</v>
      </c>
      <c r="S2345" t="str">
        <f t="shared" si="154"/>
        <v>ASR_Financial_Report_SHP21Final</v>
      </c>
      <c r="T2345" s="960">
        <f t="shared" si="155"/>
        <v>44658</v>
      </c>
      <c r="U2345" t="str">
        <f t="shared" si="156"/>
        <v>Unaudited</v>
      </c>
    </row>
    <row r="2346" spans="1:21" x14ac:dyDescent="0.25">
      <c r="A2346" t="s">
        <v>437</v>
      </c>
      <c r="B2346" t="s">
        <v>1366</v>
      </c>
      <c r="C2346" t="s">
        <v>1367</v>
      </c>
      <c r="D2346" s="15">
        <v>1900</v>
      </c>
      <c r="E2346" s="121">
        <v>1</v>
      </c>
      <c r="F2346" t="s">
        <v>438</v>
      </c>
      <c r="G2346" s="121">
        <v>91</v>
      </c>
      <c r="H2346" t="s">
        <v>389</v>
      </c>
      <c r="I2346" t="s">
        <v>488</v>
      </c>
      <c r="J2346" t="s">
        <v>436</v>
      </c>
      <c r="K2346" t="s">
        <v>436</v>
      </c>
      <c r="L2346" s="758" t="s">
        <v>213</v>
      </c>
      <c r="M2346" t="s">
        <v>496</v>
      </c>
      <c r="N2346" s="681">
        <f t="shared" ca="1" si="158"/>
        <v>0</v>
      </c>
      <c r="O2346" s="681">
        <f t="shared" ca="1" si="158"/>
        <v>0</v>
      </c>
      <c r="P2346" s="681">
        <f t="shared" ca="1" si="158"/>
        <v>0</v>
      </c>
      <c r="Q2346" s="681">
        <f t="shared" ca="1" si="158"/>
        <v>0</v>
      </c>
      <c r="R2346" s="681">
        <f t="shared" ca="1" si="158"/>
        <v>0</v>
      </c>
      <c r="S2346" t="str">
        <f t="shared" si="154"/>
        <v>ASR_Financial_Report_SHP21Final</v>
      </c>
      <c r="T2346" s="960">
        <f t="shared" si="155"/>
        <v>44658</v>
      </c>
      <c r="U2346" t="str">
        <f t="shared" si="156"/>
        <v>Unaudited</v>
      </c>
    </row>
    <row r="2347" spans="1:21" x14ac:dyDescent="0.25">
      <c r="A2347" t="s">
        <v>437</v>
      </c>
      <c r="B2347" t="s">
        <v>1366</v>
      </c>
      <c r="C2347" t="s">
        <v>1367</v>
      </c>
      <c r="D2347" s="15">
        <v>1900</v>
      </c>
      <c r="E2347" s="121">
        <v>1</v>
      </c>
      <c r="F2347" t="s">
        <v>438</v>
      </c>
      <c r="G2347" s="121">
        <v>91</v>
      </c>
      <c r="H2347" t="s">
        <v>389</v>
      </c>
      <c r="I2347" t="s">
        <v>489</v>
      </c>
      <c r="J2347" t="s">
        <v>26</v>
      </c>
      <c r="K2347" t="s">
        <v>26</v>
      </c>
      <c r="L2347" s="758" t="s">
        <v>204</v>
      </c>
      <c r="M2347" t="s">
        <v>26</v>
      </c>
      <c r="N2347" s="681">
        <f t="shared" ca="1" si="158"/>
        <v>262813.18528640736</v>
      </c>
      <c r="O2347" s="681">
        <f t="shared" ca="1" si="158"/>
        <v>0</v>
      </c>
      <c r="P2347" s="681">
        <f t="shared" ca="1" si="158"/>
        <v>0</v>
      </c>
      <c r="Q2347" s="681">
        <f t="shared" ca="1" si="158"/>
        <v>0</v>
      </c>
      <c r="R2347" s="681">
        <f t="shared" ca="1" si="158"/>
        <v>0</v>
      </c>
      <c r="S2347" t="str">
        <f t="shared" si="154"/>
        <v>ASR_Financial_Report_SHP21Final</v>
      </c>
      <c r="T2347" s="960">
        <f t="shared" si="155"/>
        <v>44658</v>
      </c>
      <c r="U2347" t="str">
        <f t="shared" si="156"/>
        <v>Unaudited</v>
      </c>
    </row>
    <row r="2348" spans="1:21" x14ac:dyDescent="0.25">
      <c r="A2348" t="s">
        <v>437</v>
      </c>
      <c r="B2348" t="s">
        <v>1366</v>
      </c>
      <c r="C2348" t="s">
        <v>1367</v>
      </c>
      <c r="D2348" s="15">
        <v>1900</v>
      </c>
      <c r="E2348" s="121">
        <v>1</v>
      </c>
      <c r="F2348" t="s">
        <v>439</v>
      </c>
      <c r="G2348" s="121">
        <v>182</v>
      </c>
      <c r="H2348" t="s">
        <v>389</v>
      </c>
      <c r="I2348" t="s">
        <v>432</v>
      </c>
      <c r="J2348" t="s">
        <v>432</v>
      </c>
      <c r="K2348" t="s">
        <v>432</v>
      </c>
      <c r="M2348" t="s">
        <v>432</v>
      </c>
      <c r="N2348" s="681">
        <f t="shared" ca="1" si="158"/>
        <v>8824</v>
      </c>
      <c r="O2348" s="681">
        <f t="shared" ca="1" si="158"/>
        <v>1505</v>
      </c>
      <c r="P2348" s="681">
        <f t="shared" ca="1" si="158"/>
        <v>7319</v>
      </c>
      <c r="Q2348" s="681">
        <f t="shared" ca="1" si="158"/>
        <v>0</v>
      </c>
      <c r="R2348" s="681">
        <f t="shared" ca="1" si="158"/>
        <v>0</v>
      </c>
      <c r="S2348" t="str">
        <f t="shared" si="154"/>
        <v>ASR_Financial_Report_SHP21Final</v>
      </c>
      <c r="T2348" s="960">
        <f t="shared" si="155"/>
        <v>44658</v>
      </c>
      <c r="U2348" t="str">
        <f t="shared" si="156"/>
        <v>Unaudited</v>
      </c>
    </row>
    <row r="2349" spans="1:21" x14ac:dyDescent="0.25">
      <c r="A2349" t="s">
        <v>437</v>
      </c>
      <c r="B2349" t="s">
        <v>1366</v>
      </c>
      <c r="C2349" t="s">
        <v>1367</v>
      </c>
      <c r="D2349" s="15">
        <v>1900</v>
      </c>
      <c r="E2349" s="121">
        <v>1</v>
      </c>
      <c r="F2349" t="s">
        <v>439</v>
      </c>
      <c r="G2349" s="121">
        <v>182</v>
      </c>
      <c r="H2349" t="s">
        <v>389</v>
      </c>
      <c r="I2349" t="s">
        <v>487</v>
      </c>
      <c r="J2349" t="s">
        <v>12</v>
      </c>
      <c r="K2349" t="s">
        <v>12</v>
      </c>
      <c r="L2349" s="758">
        <v>1.1000000000000001</v>
      </c>
      <c r="M2349" t="s">
        <v>12</v>
      </c>
      <c r="N2349" s="681">
        <f t="shared" ca="1" si="158"/>
        <v>22849314.550000001</v>
      </c>
      <c r="O2349" s="681">
        <f t="shared" ca="1" si="158"/>
        <v>0</v>
      </c>
      <c r="P2349" s="681">
        <f t="shared" ca="1" si="158"/>
        <v>0</v>
      </c>
      <c r="Q2349" s="681">
        <f t="shared" ca="1" si="158"/>
        <v>0</v>
      </c>
      <c r="R2349" s="681">
        <f t="shared" ca="1" si="158"/>
        <v>0</v>
      </c>
      <c r="S2349" t="str">
        <f t="shared" si="154"/>
        <v>ASR_Financial_Report_SHP21Final</v>
      </c>
      <c r="T2349" s="960">
        <f t="shared" si="155"/>
        <v>44658</v>
      </c>
      <c r="U2349" t="str">
        <f t="shared" si="156"/>
        <v>Unaudited</v>
      </c>
    </row>
    <row r="2350" spans="1:21" x14ac:dyDescent="0.25">
      <c r="A2350" t="s">
        <v>437</v>
      </c>
      <c r="B2350" t="s">
        <v>1366</v>
      </c>
      <c r="C2350" t="s">
        <v>1367</v>
      </c>
      <c r="D2350" s="15">
        <v>1900</v>
      </c>
      <c r="E2350" s="121">
        <v>1</v>
      </c>
      <c r="F2350" t="s">
        <v>439</v>
      </c>
      <c r="G2350" s="121">
        <v>182</v>
      </c>
      <c r="H2350" t="s">
        <v>389</v>
      </c>
      <c r="I2350" t="s">
        <v>487</v>
      </c>
      <c r="J2350" t="s">
        <v>12</v>
      </c>
      <c r="K2350" t="s">
        <v>222</v>
      </c>
      <c r="L2350" s="758">
        <v>1.2</v>
      </c>
      <c r="M2350" t="s">
        <v>222</v>
      </c>
      <c r="N2350" s="681">
        <f t="shared" ca="1" si="158"/>
        <v>12027.369626257394</v>
      </c>
      <c r="O2350" s="681">
        <f t="shared" ca="1" si="158"/>
        <v>0</v>
      </c>
      <c r="P2350" s="681">
        <f t="shared" ca="1" si="158"/>
        <v>0</v>
      </c>
      <c r="Q2350" s="681">
        <f t="shared" ca="1" si="158"/>
        <v>0</v>
      </c>
      <c r="R2350" s="681">
        <f t="shared" ca="1" si="158"/>
        <v>0</v>
      </c>
      <c r="S2350" t="str">
        <f t="shared" si="154"/>
        <v>ASR_Financial_Report_SHP21Final</v>
      </c>
      <c r="T2350" s="960">
        <f t="shared" si="155"/>
        <v>44658</v>
      </c>
      <c r="U2350" t="str">
        <f t="shared" si="156"/>
        <v>Unaudited</v>
      </c>
    </row>
    <row r="2351" spans="1:21" x14ac:dyDescent="0.25">
      <c r="A2351" t="s">
        <v>437</v>
      </c>
      <c r="B2351" t="s">
        <v>1366</v>
      </c>
      <c r="C2351" t="s">
        <v>1367</v>
      </c>
      <c r="D2351" s="15">
        <v>1900</v>
      </c>
      <c r="E2351" s="121">
        <v>1</v>
      </c>
      <c r="F2351" t="s">
        <v>439</v>
      </c>
      <c r="G2351" s="121">
        <v>182</v>
      </c>
      <c r="H2351" t="s">
        <v>389</v>
      </c>
      <c r="I2351" t="s">
        <v>487</v>
      </c>
      <c r="J2351" t="s">
        <v>12</v>
      </c>
      <c r="K2351" t="s">
        <v>1304</v>
      </c>
      <c r="L2351" s="758" t="s">
        <v>1300</v>
      </c>
      <c r="M2351" t="s">
        <v>1304</v>
      </c>
      <c r="N2351" s="681">
        <f t="shared" ca="1" si="158"/>
        <v>57016.365000000005</v>
      </c>
      <c r="O2351" s="681">
        <f t="shared" ca="1" si="158"/>
        <v>0</v>
      </c>
      <c r="P2351" s="681">
        <f t="shared" ca="1" si="158"/>
        <v>0</v>
      </c>
      <c r="Q2351" s="681">
        <f t="shared" ca="1" si="158"/>
        <v>0</v>
      </c>
      <c r="R2351" s="681">
        <f t="shared" ca="1" si="158"/>
        <v>0</v>
      </c>
      <c r="S2351" t="str">
        <f t="shared" si="154"/>
        <v>ASR_Financial_Report_SHP21Final</v>
      </c>
      <c r="T2351" s="960">
        <f t="shared" si="155"/>
        <v>44658</v>
      </c>
      <c r="U2351" t="str">
        <f t="shared" si="156"/>
        <v>Unaudited</v>
      </c>
    </row>
    <row r="2352" spans="1:21" x14ac:dyDescent="0.25">
      <c r="A2352" t="s">
        <v>437</v>
      </c>
      <c r="B2352" t="s">
        <v>1366</v>
      </c>
      <c r="C2352" t="s">
        <v>1367</v>
      </c>
      <c r="D2352" s="15">
        <v>1900</v>
      </c>
      <c r="E2352" s="121">
        <v>1</v>
      </c>
      <c r="F2352" t="s">
        <v>439</v>
      </c>
      <c r="G2352" s="121">
        <v>182</v>
      </c>
      <c r="H2352" t="s">
        <v>389</v>
      </c>
      <c r="I2352" t="s">
        <v>487</v>
      </c>
      <c r="J2352" t="s">
        <v>12</v>
      </c>
      <c r="K2352" t="s">
        <v>1306</v>
      </c>
      <c r="L2352" s="758" t="s">
        <v>1305</v>
      </c>
      <c r="M2352" t="s">
        <v>1306</v>
      </c>
      <c r="N2352" s="681">
        <f t="shared" ca="1" si="158"/>
        <v>6194.4259821121414</v>
      </c>
      <c r="O2352" s="681">
        <f t="shared" ca="1" si="158"/>
        <v>0</v>
      </c>
      <c r="P2352" s="681">
        <f t="shared" ca="1" si="158"/>
        <v>0</v>
      </c>
      <c r="Q2352" s="681">
        <f t="shared" ca="1" si="158"/>
        <v>0</v>
      </c>
      <c r="R2352" s="681">
        <f t="shared" ca="1" si="158"/>
        <v>0</v>
      </c>
      <c r="S2352" t="str">
        <f t="shared" si="154"/>
        <v>ASR_Financial_Report_SHP21Final</v>
      </c>
      <c r="T2352" s="960">
        <f t="shared" si="155"/>
        <v>44658</v>
      </c>
      <c r="U2352" t="str">
        <f t="shared" si="156"/>
        <v>Unaudited</v>
      </c>
    </row>
    <row r="2353" spans="1:21" x14ac:dyDescent="0.25">
      <c r="A2353" t="s">
        <v>437</v>
      </c>
      <c r="B2353" t="s">
        <v>1366</v>
      </c>
      <c r="C2353" t="s">
        <v>1367</v>
      </c>
      <c r="D2353" s="15">
        <v>1900</v>
      </c>
      <c r="E2353" s="121">
        <v>1</v>
      </c>
      <c r="F2353" t="s">
        <v>439</v>
      </c>
      <c r="G2353" s="121">
        <v>182</v>
      </c>
      <c r="H2353" t="s">
        <v>389</v>
      </c>
      <c r="I2353" t="s">
        <v>487</v>
      </c>
      <c r="J2353" t="s">
        <v>13</v>
      </c>
      <c r="K2353" t="s">
        <v>13</v>
      </c>
      <c r="L2353" s="758" t="s">
        <v>63</v>
      </c>
      <c r="M2353" t="s">
        <v>13</v>
      </c>
      <c r="N2353" s="681">
        <f t="shared" ca="1" si="158"/>
        <v>0</v>
      </c>
      <c r="O2353" s="681">
        <f t="shared" ca="1" si="158"/>
        <v>0</v>
      </c>
      <c r="P2353" s="681">
        <f t="shared" ca="1" si="158"/>
        <v>0</v>
      </c>
      <c r="Q2353" s="681">
        <f t="shared" ca="1" si="158"/>
        <v>0</v>
      </c>
      <c r="R2353" s="681">
        <f t="shared" ca="1" si="158"/>
        <v>0</v>
      </c>
      <c r="S2353" t="str">
        <f t="shared" si="154"/>
        <v>ASR_Financial_Report_SHP21Final</v>
      </c>
      <c r="T2353" s="960">
        <f t="shared" si="155"/>
        <v>44658</v>
      </c>
      <c r="U2353" t="str">
        <f t="shared" si="156"/>
        <v>Unaudited</v>
      </c>
    </row>
    <row r="2354" spans="1:21" x14ac:dyDescent="0.25">
      <c r="A2354" t="s">
        <v>437</v>
      </c>
      <c r="B2354" t="s">
        <v>1366</v>
      </c>
      <c r="C2354" t="s">
        <v>1367</v>
      </c>
      <c r="D2354" s="15">
        <v>1900</v>
      </c>
      <c r="E2354" s="121">
        <v>1</v>
      </c>
      <c r="F2354" t="s">
        <v>439</v>
      </c>
      <c r="G2354" s="121">
        <v>182</v>
      </c>
      <c r="H2354" t="s">
        <v>389</v>
      </c>
      <c r="I2354" t="s">
        <v>488</v>
      </c>
      <c r="J2354" t="s">
        <v>433</v>
      </c>
      <c r="K2354" t="s">
        <v>777</v>
      </c>
      <c r="L2354" s="758">
        <v>2.1</v>
      </c>
      <c r="M2354" t="s">
        <v>712</v>
      </c>
      <c r="N2354" s="681">
        <f t="shared" ca="1" si="158"/>
        <v>33113</v>
      </c>
      <c r="O2354" s="681">
        <f t="shared" ca="1" si="158"/>
        <v>29380</v>
      </c>
      <c r="P2354" s="681">
        <f t="shared" ca="1" si="158"/>
        <v>3733</v>
      </c>
      <c r="Q2354" s="681">
        <f t="shared" ca="1" si="158"/>
        <v>0</v>
      </c>
      <c r="R2354" s="681">
        <f t="shared" ca="1" si="158"/>
        <v>0</v>
      </c>
      <c r="S2354" t="str">
        <f t="shared" si="154"/>
        <v>ASR_Financial_Report_SHP21Final</v>
      </c>
      <c r="T2354" s="960">
        <f t="shared" si="155"/>
        <v>44658</v>
      </c>
      <c r="U2354" t="str">
        <f t="shared" si="156"/>
        <v>Unaudited</v>
      </c>
    </row>
    <row r="2355" spans="1:21" x14ac:dyDescent="0.25">
      <c r="A2355" t="s">
        <v>437</v>
      </c>
      <c r="B2355" t="s">
        <v>1366</v>
      </c>
      <c r="C2355" t="s">
        <v>1367</v>
      </c>
      <c r="D2355" s="15">
        <v>1900</v>
      </c>
      <c r="E2355" s="121">
        <v>1</v>
      </c>
      <c r="F2355" t="s">
        <v>439</v>
      </c>
      <c r="G2355" s="121">
        <v>182</v>
      </c>
      <c r="H2355" t="s">
        <v>389</v>
      </c>
      <c r="I2355" t="s">
        <v>488</v>
      </c>
      <c r="J2355" t="s">
        <v>433</v>
      </c>
      <c r="K2355" t="s">
        <v>777</v>
      </c>
      <c r="L2355" s="758">
        <v>2.2000000000000002</v>
      </c>
      <c r="M2355" t="s">
        <v>713</v>
      </c>
      <c r="N2355" s="681">
        <f t="shared" ca="1" si="158"/>
        <v>342</v>
      </c>
      <c r="O2355" s="681">
        <f t="shared" ca="1" si="158"/>
        <v>120</v>
      </c>
      <c r="P2355" s="681">
        <f t="shared" ca="1" si="158"/>
        <v>222</v>
      </c>
      <c r="Q2355" s="681">
        <f t="shared" ca="1" si="158"/>
        <v>0</v>
      </c>
      <c r="R2355" s="681">
        <f t="shared" ca="1" si="158"/>
        <v>0</v>
      </c>
      <c r="S2355" t="str">
        <f t="shared" si="154"/>
        <v>ASR_Financial_Report_SHP21Final</v>
      </c>
      <c r="T2355" s="960">
        <f t="shared" si="155"/>
        <v>44658</v>
      </c>
      <c r="U2355" t="str">
        <f t="shared" si="156"/>
        <v>Unaudited</v>
      </c>
    </row>
    <row r="2356" spans="1:21" x14ac:dyDescent="0.25">
      <c r="A2356" t="s">
        <v>437</v>
      </c>
      <c r="B2356" t="s">
        <v>1366</v>
      </c>
      <c r="C2356" t="s">
        <v>1367</v>
      </c>
      <c r="D2356" s="15">
        <v>1900</v>
      </c>
      <c r="E2356" s="121">
        <v>1</v>
      </c>
      <c r="F2356" t="s">
        <v>439</v>
      </c>
      <c r="G2356" s="121">
        <v>182</v>
      </c>
      <c r="H2356" t="s">
        <v>389</v>
      </c>
      <c r="I2356" t="s">
        <v>488</v>
      </c>
      <c r="J2356" t="s">
        <v>433</v>
      </c>
      <c r="K2356" t="s">
        <v>777</v>
      </c>
      <c r="L2356" s="758">
        <v>2.2999999999999998</v>
      </c>
      <c r="M2356" t="s">
        <v>714</v>
      </c>
      <c r="N2356" s="681">
        <f t="shared" ca="1" si="158"/>
        <v>7297648.5700000003</v>
      </c>
      <c r="O2356" s="681">
        <f t="shared" ca="1" si="158"/>
        <v>6452788.9100000001</v>
      </c>
      <c r="P2356" s="681">
        <f t="shared" ca="1" si="158"/>
        <v>844859.65999999992</v>
      </c>
      <c r="Q2356" s="681">
        <f t="shared" ca="1" si="158"/>
        <v>0</v>
      </c>
      <c r="R2356" s="681">
        <f t="shared" ca="1" si="158"/>
        <v>0</v>
      </c>
      <c r="S2356" t="str">
        <f t="shared" si="154"/>
        <v>ASR_Financial_Report_SHP21Final</v>
      </c>
      <c r="T2356" s="960">
        <f t="shared" si="155"/>
        <v>44658</v>
      </c>
      <c r="U2356" t="str">
        <f t="shared" si="156"/>
        <v>Unaudited</v>
      </c>
    </row>
    <row r="2357" spans="1:21" x14ac:dyDescent="0.25">
      <c r="A2357" t="s">
        <v>437</v>
      </c>
      <c r="B2357" t="s">
        <v>1366</v>
      </c>
      <c r="C2357" t="s">
        <v>1367</v>
      </c>
      <c r="D2357" s="15">
        <v>1900</v>
      </c>
      <c r="E2357" s="121">
        <v>1</v>
      </c>
      <c r="F2357" t="s">
        <v>439</v>
      </c>
      <c r="G2357" s="121">
        <v>182</v>
      </c>
      <c r="H2357" t="s">
        <v>389</v>
      </c>
      <c r="I2357" t="s">
        <v>488</v>
      </c>
      <c r="J2357" t="s">
        <v>433</v>
      </c>
      <c r="K2357" t="s">
        <v>777</v>
      </c>
      <c r="L2357" s="758">
        <v>2.4</v>
      </c>
      <c r="M2357" t="s">
        <v>715</v>
      </c>
      <c r="N2357" s="681">
        <f t="shared" ca="1" si="158"/>
        <v>19129.48</v>
      </c>
      <c r="O2357" s="681">
        <f t="shared" ca="1" si="158"/>
        <v>10016.84</v>
      </c>
      <c r="P2357" s="681">
        <f t="shared" ca="1" si="158"/>
        <v>9112.64</v>
      </c>
      <c r="Q2357" s="681">
        <f t="shared" ca="1" si="158"/>
        <v>0</v>
      </c>
      <c r="R2357" s="681">
        <f t="shared" ca="1" si="158"/>
        <v>0</v>
      </c>
      <c r="S2357" t="str">
        <f t="shared" si="154"/>
        <v>ASR_Financial_Report_SHP21Final</v>
      </c>
      <c r="T2357" s="960">
        <f t="shared" si="155"/>
        <v>44658</v>
      </c>
      <c r="U2357" t="str">
        <f t="shared" si="156"/>
        <v>Unaudited</v>
      </c>
    </row>
    <row r="2358" spans="1:21" x14ac:dyDescent="0.25">
      <c r="A2358" t="s">
        <v>437</v>
      </c>
      <c r="B2358" t="s">
        <v>1366</v>
      </c>
      <c r="C2358" t="s">
        <v>1367</v>
      </c>
      <c r="D2358" s="15">
        <v>1900</v>
      </c>
      <c r="E2358" s="121">
        <v>1</v>
      </c>
      <c r="F2358" t="s">
        <v>439</v>
      </c>
      <c r="G2358" s="121">
        <v>182</v>
      </c>
      <c r="H2358" t="s">
        <v>389</v>
      </c>
      <c r="I2358" t="s">
        <v>488</v>
      </c>
      <c r="J2358" t="s">
        <v>433</v>
      </c>
      <c r="K2358" t="s">
        <v>777</v>
      </c>
      <c r="L2358" s="758">
        <v>2.5</v>
      </c>
      <c r="M2358" t="s">
        <v>757</v>
      </c>
      <c r="N2358" s="681">
        <f t="shared" ca="1" si="158"/>
        <v>3242</v>
      </c>
      <c r="O2358" s="681">
        <f t="shared" ca="1" si="158"/>
        <v>1602</v>
      </c>
      <c r="P2358" s="681">
        <f t="shared" ca="1" si="158"/>
        <v>1640</v>
      </c>
      <c r="Q2358" s="681">
        <f t="shared" ca="1" si="158"/>
        <v>0</v>
      </c>
      <c r="R2358" s="681">
        <f t="shared" ca="1" si="158"/>
        <v>0</v>
      </c>
      <c r="S2358" t="str">
        <f t="shared" si="154"/>
        <v>ASR_Financial_Report_SHP21Final</v>
      </c>
      <c r="T2358" s="960">
        <f t="shared" si="155"/>
        <v>44658</v>
      </c>
      <c r="U2358" t="str">
        <f t="shared" si="156"/>
        <v>Unaudited</v>
      </c>
    </row>
    <row r="2359" spans="1:21" x14ac:dyDescent="0.25">
      <c r="A2359" t="s">
        <v>437</v>
      </c>
      <c r="B2359" t="s">
        <v>1366</v>
      </c>
      <c r="C2359" t="s">
        <v>1367</v>
      </c>
      <c r="D2359" s="15">
        <v>1900</v>
      </c>
      <c r="E2359" s="121">
        <v>1</v>
      </c>
      <c r="F2359" t="s">
        <v>439</v>
      </c>
      <c r="G2359" s="121">
        <v>182</v>
      </c>
      <c r="H2359" t="s">
        <v>389</v>
      </c>
      <c r="I2359" t="s">
        <v>488</v>
      </c>
      <c r="J2359" t="s">
        <v>433</v>
      </c>
      <c r="K2359" t="s">
        <v>777</v>
      </c>
      <c r="L2359" s="758">
        <v>2.6</v>
      </c>
      <c r="M2359" t="s">
        <v>186</v>
      </c>
      <c r="N2359" s="681">
        <f t="shared" ca="1" si="158"/>
        <v>765699.09000000008</v>
      </c>
      <c r="O2359" s="681">
        <f t="shared" ca="1" si="158"/>
        <v>350344.89</v>
      </c>
      <c r="P2359" s="681">
        <f t="shared" ca="1" si="158"/>
        <v>415354.2</v>
      </c>
      <c r="Q2359" s="681">
        <f t="shared" ca="1" si="158"/>
        <v>0</v>
      </c>
      <c r="R2359" s="681">
        <f t="shared" ca="1" si="158"/>
        <v>0</v>
      </c>
      <c r="S2359" t="str">
        <f t="shared" si="154"/>
        <v>ASR_Financial_Report_SHP21Final</v>
      </c>
      <c r="T2359" s="960">
        <f t="shared" si="155"/>
        <v>44658</v>
      </c>
      <c r="U2359" t="str">
        <f t="shared" si="156"/>
        <v>Unaudited</v>
      </c>
    </row>
    <row r="2360" spans="1:21" x14ac:dyDescent="0.25">
      <c r="A2360" t="s">
        <v>437</v>
      </c>
      <c r="B2360" t="s">
        <v>1366</v>
      </c>
      <c r="C2360" t="s">
        <v>1367</v>
      </c>
      <c r="D2360" s="15">
        <v>1900</v>
      </c>
      <c r="E2360" s="121">
        <v>1</v>
      </c>
      <c r="F2360" t="s">
        <v>439</v>
      </c>
      <c r="G2360" s="121">
        <v>182</v>
      </c>
      <c r="H2360" t="s">
        <v>389</v>
      </c>
      <c r="I2360" t="s">
        <v>488</v>
      </c>
      <c r="J2360" t="s">
        <v>433</v>
      </c>
      <c r="K2360" t="s">
        <v>777</v>
      </c>
      <c r="L2360" s="758">
        <v>2.7</v>
      </c>
      <c r="M2360" t="s">
        <v>778</v>
      </c>
      <c r="N2360" s="681">
        <f t="shared" ca="1" si="158"/>
        <v>72465.406243357837</v>
      </c>
      <c r="O2360" s="681">
        <f t="shared" ca="1" si="158"/>
        <v>61255.666703575866</v>
      </c>
      <c r="P2360" s="681">
        <f t="shared" ca="1" si="158"/>
        <v>11209.739539781967</v>
      </c>
      <c r="Q2360" s="681">
        <f t="shared" ca="1" si="158"/>
        <v>0</v>
      </c>
      <c r="R2360" s="681">
        <f t="shared" ca="1" si="158"/>
        <v>0</v>
      </c>
      <c r="S2360" t="str">
        <f t="shared" si="154"/>
        <v>ASR_Financial_Report_SHP21Final</v>
      </c>
      <c r="T2360" s="960">
        <f t="shared" si="155"/>
        <v>44658</v>
      </c>
      <c r="U2360" t="str">
        <f t="shared" si="156"/>
        <v>Unaudited</v>
      </c>
    </row>
    <row r="2361" spans="1:21" x14ac:dyDescent="0.25">
      <c r="A2361" t="s">
        <v>437</v>
      </c>
      <c r="B2361" t="s">
        <v>1366</v>
      </c>
      <c r="C2361" t="s">
        <v>1367</v>
      </c>
      <c r="D2361" s="15">
        <v>1900</v>
      </c>
      <c r="E2361" s="121">
        <v>1</v>
      </c>
      <c r="F2361" t="s">
        <v>439</v>
      </c>
      <c r="G2361" s="121">
        <v>182</v>
      </c>
      <c r="H2361" t="s">
        <v>389</v>
      </c>
      <c r="I2361" t="s">
        <v>488</v>
      </c>
      <c r="J2361" t="s">
        <v>433</v>
      </c>
      <c r="K2361" t="s">
        <v>777</v>
      </c>
      <c r="L2361" s="758">
        <v>2.8</v>
      </c>
      <c r="M2361" t="s">
        <v>779</v>
      </c>
      <c r="N2361" s="681">
        <f t="shared" ca="1" si="158"/>
        <v>0</v>
      </c>
      <c r="O2361" s="681">
        <f t="shared" ca="1" si="158"/>
        <v>0</v>
      </c>
      <c r="P2361" s="681">
        <f t="shared" ca="1" si="158"/>
        <v>0</v>
      </c>
      <c r="Q2361" s="681">
        <f t="shared" ca="1" si="158"/>
        <v>0</v>
      </c>
      <c r="R2361" s="681">
        <f t="shared" ca="1" si="158"/>
        <v>0</v>
      </c>
      <c r="S2361" t="str">
        <f t="shared" si="154"/>
        <v>ASR_Financial_Report_SHP21Final</v>
      </c>
      <c r="T2361" s="960">
        <f t="shared" si="155"/>
        <v>44658</v>
      </c>
      <c r="U2361" t="str">
        <f t="shared" si="156"/>
        <v>Unaudited</v>
      </c>
    </row>
    <row r="2362" spans="1:21" x14ac:dyDescent="0.25">
      <c r="A2362" t="s">
        <v>437</v>
      </c>
      <c r="B2362" t="s">
        <v>1366</v>
      </c>
      <c r="C2362" t="s">
        <v>1367</v>
      </c>
      <c r="D2362" s="15">
        <v>1900</v>
      </c>
      <c r="E2362" s="121">
        <v>1</v>
      </c>
      <c r="F2362" t="s">
        <v>439</v>
      </c>
      <c r="G2362" s="121">
        <v>182</v>
      </c>
      <c r="H2362" t="s">
        <v>389</v>
      </c>
      <c r="I2362" t="s">
        <v>488</v>
      </c>
      <c r="J2362" t="s">
        <v>433</v>
      </c>
      <c r="K2362" t="s">
        <v>777</v>
      </c>
      <c r="L2362" s="758">
        <v>2.9</v>
      </c>
      <c r="M2362" t="s">
        <v>760</v>
      </c>
      <c r="N2362" s="681">
        <f t="shared" ca="1" si="158"/>
        <v>0</v>
      </c>
      <c r="O2362" s="681">
        <f t="shared" ca="1" si="158"/>
        <v>0</v>
      </c>
      <c r="P2362" s="681">
        <f t="shared" ca="1" si="158"/>
        <v>0</v>
      </c>
      <c r="Q2362" s="681">
        <f t="shared" ca="1" si="158"/>
        <v>0</v>
      </c>
      <c r="R2362" s="681">
        <f t="shared" ca="1" si="158"/>
        <v>0</v>
      </c>
      <c r="S2362" t="str">
        <f t="shared" si="154"/>
        <v>ASR_Financial_Report_SHP21Final</v>
      </c>
      <c r="T2362" s="960">
        <f t="shared" si="155"/>
        <v>44658</v>
      </c>
      <c r="U2362" t="str">
        <f t="shared" si="156"/>
        <v>Unaudited</v>
      </c>
    </row>
    <row r="2363" spans="1:21" x14ac:dyDescent="0.25">
      <c r="A2363" t="s">
        <v>437</v>
      </c>
      <c r="B2363" t="s">
        <v>1366</v>
      </c>
      <c r="C2363" t="s">
        <v>1367</v>
      </c>
      <c r="D2363" s="15">
        <v>1900</v>
      </c>
      <c r="E2363" s="121">
        <v>1</v>
      </c>
      <c r="F2363" t="s">
        <v>439</v>
      </c>
      <c r="G2363" s="121">
        <v>182</v>
      </c>
      <c r="H2363" t="s">
        <v>389</v>
      </c>
      <c r="I2363" t="s">
        <v>488</v>
      </c>
      <c r="J2363" t="s">
        <v>433</v>
      </c>
      <c r="K2363" t="s">
        <v>223</v>
      </c>
      <c r="L2363" s="758">
        <v>2.11</v>
      </c>
      <c r="M2363" t="s">
        <v>228</v>
      </c>
      <c r="N2363" s="681">
        <f t="shared" ca="1" si="158"/>
        <v>5713783.0199999996</v>
      </c>
      <c r="O2363" s="681">
        <f t="shared" ca="1" si="158"/>
        <v>172570.37</v>
      </c>
      <c r="P2363" s="681">
        <f t="shared" ca="1" si="158"/>
        <v>5541212.6499999994</v>
      </c>
      <c r="Q2363" s="681">
        <f t="shared" ca="1" si="158"/>
        <v>0</v>
      </c>
      <c r="R2363" s="681">
        <f t="shared" ca="1" si="158"/>
        <v>0</v>
      </c>
      <c r="S2363" t="str">
        <f t="shared" si="154"/>
        <v>ASR_Financial_Report_SHP21Final</v>
      </c>
      <c r="T2363" s="960">
        <f t="shared" si="155"/>
        <v>44658</v>
      </c>
      <c r="U2363" t="str">
        <f t="shared" si="156"/>
        <v>Unaudited</v>
      </c>
    </row>
    <row r="2364" spans="1:21" x14ac:dyDescent="0.25">
      <c r="A2364" t="s">
        <v>437</v>
      </c>
      <c r="B2364" t="s">
        <v>1366</v>
      </c>
      <c r="C2364" t="s">
        <v>1367</v>
      </c>
      <c r="D2364" s="15">
        <v>1900</v>
      </c>
      <c r="E2364" s="121">
        <v>1</v>
      </c>
      <c r="F2364" t="s">
        <v>439</v>
      </c>
      <c r="G2364" s="121">
        <v>182</v>
      </c>
      <c r="H2364" t="s">
        <v>389</v>
      </c>
      <c r="I2364" t="s">
        <v>488</v>
      </c>
      <c r="J2364" t="s">
        <v>433</v>
      </c>
      <c r="K2364" t="s">
        <v>223</v>
      </c>
      <c r="L2364" s="758">
        <v>2.12</v>
      </c>
      <c r="M2364" t="s">
        <v>552</v>
      </c>
      <c r="N2364" s="681">
        <f t="shared" ca="1" si="158"/>
        <v>4648674.6899999799</v>
      </c>
      <c r="O2364" s="681">
        <f t="shared" ca="1" si="158"/>
        <v>85340.21</v>
      </c>
      <c r="P2364" s="681">
        <f t="shared" ca="1" si="158"/>
        <v>4563334.47999998</v>
      </c>
      <c r="Q2364" s="681">
        <f t="shared" ca="1" si="158"/>
        <v>0</v>
      </c>
      <c r="R2364" s="681">
        <f t="shared" ca="1" si="158"/>
        <v>0</v>
      </c>
      <c r="S2364" t="str">
        <f t="shared" si="154"/>
        <v>ASR_Financial_Report_SHP21Final</v>
      </c>
      <c r="T2364" s="960">
        <f t="shared" si="155"/>
        <v>44658</v>
      </c>
      <c r="U2364" t="str">
        <f t="shared" si="156"/>
        <v>Unaudited</v>
      </c>
    </row>
    <row r="2365" spans="1:21" x14ac:dyDescent="0.25">
      <c r="A2365" t="s">
        <v>437</v>
      </c>
      <c r="B2365" t="s">
        <v>1366</v>
      </c>
      <c r="C2365" t="s">
        <v>1367</v>
      </c>
      <c r="D2365" s="15">
        <v>1900</v>
      </c>
      <c r="E2365" s="121">
        <v>1</v>
      </c>
      <c r="F2365" t="s">
        <v>439</v>
      </c>
      <c r="G2365" s="121">
        <v>182</v>
      </c>
      <c r="H2365" t="s">
        <v>389</v>
      </c>
      <c r="I2365" t="s">
        <v>488</v>
      </c>
      <c r="J2365" t="s">
        <v>433</v>
      </c>
      <c r="K2365" t="s">
        <v>223</v>
      </c>
      <c r="L2365" s="758">
        <v>2.13</v>
      </c>
      <c r="M2365" t="s">
        <v>229</v>
      </c>
      <c r="N2365" s="681">
        <f t="shared" ca="1" si="158"/>
        <v>290990.64</v>
      </c>
      <c r="O2365" s="681">
        <f t="shared" ca="1" si="158"/>
        <v>12207.119999999999</v>
      </c>
      <c r="P2365" s="681">
        <f t="shared" ca="1" si="158"/>
        <v>278783.52</v>
      </c>
      <c r="Q2365" s="681">
        <f t="shared" ca="1" si="158"/>
        <v>0</v>
      </c>
      <c r="R2365" s="681">
        <f t="shared" ca="1" si="158"/>
        <v>0</v>
      </c>
      <c r="S2365" t="str">
        <f t="shared" si="154"/>
        <v>ASR_Financial_Report_SHP21Final</v>
      </c>
      <c r="T2365" s="960">
        <f t="shared" si="155"/>
        <v>44658</v>
      </c>
      <c r="U2365" t="str">
        <f t="shared" si="156"/>
        <v>Unaudited</v>
      </c>
    </row>
    <row r="2366" spans="1:21" x14ac:dyDescent="0.25">
      <c r="A2366" t="s">
        <v>437</v>
      </c>
      <c r="B2366" t="s">
        <v>1366</v>
      </c>
      <c r="C2366" t="s">
        <v>1367</v>
      </c>
      <c r="D2366" s="15">
        <v>1900</v>
      </c>
      <c r="E2366" s="121">
        <v>1</v>
      </c>
      <c r="F2366" t="s">
        <v>439</v>
      </c>
      <c r="G2366" s="121">
        <v>182</v>
      </c>
      <c r="H2366" t="s">
        <v>389</v>
      </c>
      <c r="I2366" t="s">
        <v>488</v>
      </c>
      <c r="J2366" t="s">
        <v>433</v>
      </c>
      <c r="K2366" t="s">
        <v>223</v>
      </c>
      <c r="L2366" s="758">
        <v>2.14</v>
      </c>
      <c r="M2366" t="s">
        <v>556</v>
      </c>
      <c r="N2366" s="681">
        <f t="shared" ca="1" si="158"/>
        <v>118817.8900000001</v>
      </c>
      <c r="O2366" s="681">
        <f t="shared" ca="1" si="158"/>
        <v>62774.330000000096</v>
      </c>
      <c r="P2366" s="681">
        <f t="shared" ca="1" si="158"/>
        <v>56043.56</v>
      </c>
      <c r="Q2366" s="681">
        <f t="shared" ca="1" si="158"/>
        <v>0</v>
      </c>
      <c r="R2366" s="681">
        <f t="shared" ca="1" si="158"/>
        <v>0</v>
      </c>
      <c r="S2366" t="str">
        <f t="shared" si="154"/>
        <v>ASR_Financial_Report_SHP21Final</v>
      </c>
      <c r="T2366" s="960">
        <f t="shared" si="155"/>
        <v>44658</v>
      </c>
      <c r="U2366" t="str">
        <f t="shared" si="156"/>
        <v>Unaudited</v>
      </c>
    </row>
    <row r="2367" spans="1:21" x14ac:dyDescent="0.25">
      <c r="A2367" t="s">
        <v>437</v>
      </c>
      <c r="B2367" t="s">
        <v>1366</v>
      </c>
      <c r="C2367" t="s">
        <v>1367</v>
      </c>
      <c r="D2367" s="15">
        <v>1900</v>
      </c>
      <c r="E2367" s="121">
        <v>1</v>
      </c>
      <c r="F2367" t="s">
        <v>439</v>
      </c>
      <c r="G2367" s="121">
        <v>182</v>
      </c>
      <c r="H2367" t="s">
        <v>389</v>
      </c>
      <c r="I2367" t="s">
        <v>488</v>
      </c>
      <c r="J2367" t="s">
        <v>433</v>
      </c>
      <c r="K2367" t="s">
        <v>223</v>
      </c>
      <c r="L2367" s="758">
        <v>2.15</v>
      </c>
      <c r="M2367" t="s">
        <v>20</v>
      </c>
      <c r="N2367" s="681">
        <f t="shared" ca="1" si="158"/>
        <v>225741.55</v>
      </c>
      <c r="O2367" s="681">
        <f t="shared" ca="1" si="158"/>
        <v>21439.66</v>
      </c>
      <c r="P2367" s="681">
        <f t="shared" ca="1" si="158"/>
        <v>204301.88999999998</v>
      </c>
      <c r="Q2367" s="681">
        <f t="shared" ca="1" si="158"/>
        <v>0</v>
      </c>
      <c r="R2367" s="681">
        <f t="shared" ca="1" si="158"/>
        <v>0</v>
      </c>
      <c r="S2367" t="str">
        <f t="shared" si="154"/>
        <v>ASR_Financial_Report_SHP21Final</v>
      </c>
      <c r="T2367" s="960">
        <f t="shared" si="155"/>
        <v>44658</v>
      </c>
      <c r="U2367" t="str">
        <f t="shared" si="156"/>
        <v>Unaudited</v>
      </c>
    </row>
    <row r="2368" spans="1:21" x14ac:dyDescent="0.25">
      <c r="A2368" t="s">
        <v>437</v>
      </c>
      <c r="B2368" t="s">
        <v>1366</v>
      </c>
      <c r="C2368" t="s">
        <v>1367</v>
      </c>
      <c r="D2368" s="15">
        <v>1900</v>
      </c>
      <c r="E2368" s="121">
        <v>1</v>
      </c>
      <c r="F2368" t="s">
        <v>439</v>
      </c>
      <c r="G2368" s="121">
        <v>182</v>
      </c>
      <c r="H2368" t="s">
        <v>389</v>
      </c>
      <c r="I2368" t="s">
        <v>488</v>
      </c>
      <c r="J2368" t="s">
        <v>433</v>
      </c>
      <c r="K2368" t="s">
        <v>223</v>
      </c>
      <c r="L2368" s="758">
        <v>2.16</v>
      </c>
      <c r="M2368" t="s">
        <v>780</v>
      </c>
      <c r="N2368" s="681">
        <f t="shared" ca="1" si="158"/>
        <v>647997.38792365743</v>
      </c>
      <c r="O2368" s="681">
        <f t="shared" ca="1" si="158"/>
        <v>61773.96016289344</v>
      </c>
      <c r="P2368" s="681">
        <f t="shared" ca="1" si="158"/>
        <v>586223.42776076403</v>
      </c>
      <c r="Q2368" s="681">
        <f t="shared" ca="1" si="158"/>
        <v>0</v>
      </c>
      <c r="R2368" s="681">
        <f t="shared" ca="1" si="158"/>
        <v>0</v>
      </c>
      <c r="S2368" t="str">
        <f t="shared" si="154"/>
        <v>ASR_Financial_Report_SHP21Final</v>
      </c>
      <c r="T2368" s="960">
        <f t="shared" si="155"/>
        <v>44658</v>
      </c>
      <c r="U2368" t="str">
        <f t="shared" si="156"/>
        <v>Unaudited</v>
      </c>
    </row>
    <row r="2369" spans="1:21" x14ac:dyDescent="0.25">
      <c r="A2369" t="s">
        <v>437</v>
      </c>
      <c r="B2369" t="s">
        <v>1366</v>
      </c>
      <c r="C2369" t="s">
        <v>1367</v>
      </c>
      <c r="D2369" s="15">
        <v>1900</v>
      </c>
      <c r="E2369" s="121">
        <v>1</v>
      </c>
      <c r="F2369" t="s">
        <v>439</v>
      </c>
      <c r="G2369" s="121">
        <v>182</v>
      </c>
      <c r="H2369" t="s">
        <v>389</v>
      </c>
      <c r="I2369" t="s">
        <v>488</v>
      </c>
      <c r="J2369" t="s">
        <v>433</v>
      </c>
      <c r="K2369" t="s">
        <v>223</v>
      </c>
      <c r="L2369" s="758">
        <v>2.17</v>
      </c>
      <c r="M2369" t="s">
        <v>1033</v>
      </c>
      <c r="N2369" s="681">
        <f t="shared" ca="1" si="158"/>
        <v>0</v>
      </c>
      <c r="O2369" s="681">
        <f t="shared" ca="1" si="158"/>
        <v>0</v>
      </c>
      <c r="P2369" s="681">
        <f t="shared" ca="1" si="158"/>
        <v>0</v>
      </c>
      <c r="Q2369" s="681">
        <f t="shared" ca="1" si="158"/>
        <v>0</v>
      </c>
      <c r="R2369" s="681">
        <f t="shared" ca="1" si="158"/>
        <v>0</v>
      </c>
      <c r="S2369" t="str">
        <f t="shared" si="154"/>
        <v>ASR_Financial_Report_SHP21Final</v>
      </c>
      <c r="T2369" s="960">
        <f t="shared" si="155"/>
        <v>44658</v>
      </c>
      <c r="U2369" t="str">
        <f t="shared" si="156"/>
        <v>Unaudited</v>
      </c>
    </row>
    <row r="2370" spans="1:21" x14ac:dyDescent="0.25">
      <c r="A2370" t="s">
        <v>437</v>
      </c>
      <c r="B2370" t="s">
        <v>1366</v>
      </c>
      <c r="C2370" t="s">
        <v>1367</v>
      </c>
      <c r="D2370" s="15">
        <v>1900</v>
      </c>
      <c r="E2370" s="121">
        <v>1</v>
      </c>
      <c r="F2370" t="s">
        <v>439</v>
      </c>
      <c r="G2370" s="121">
        <v>182</v>
      </c>
      <c r="H2370" t="s">
        <v>389</v>
      </c>
      <c r="I2370" t="s">
        <v>488</v>
      </c>
      <c r="J2370" t="s">
        <v>433</v>
      </c>
      <c r="K2370" t="s">
        <v>223</v>
      </c>
      <c r="L2370" s="758">
        <v>2.1800000000000002</v>
      </c>
      <c r="M2370" t="s">
        <v>648</v>
      </c>
      <c r="N2370" s="681">
        <f t="shared" ca="1" si="158"/>
        <v>241788.89999999956</v>
      </c>
      <c r="O2370" s="681">
        <f t="shared" ca="1" si="158"/>
        <v>57424.339999999604</v>
      </c>
      <c r="P2370" s="681">
        <f t="shared" ca="1" si="158"/>
        <v>184364.55999999997</v>
      </c>
      <c r="Q2370" s="681">
        <f t="shared" ca="1" si="158"/>
        <v>0</v>
      </c>
      <c r="R2370" s="681">
        <f t="shared" ca="1" si="158"/>
        <v>0</v>
      </c>
      <c r="S2370" t="str">
        <f t="shared" ref="S2370:S2433" si="159">file_name</f>
        <v>ASR_Financial_Report_SHP21Final</v>
      </c>
      <c r="T2370" s="960">
        <f t="shared" ref="T2370:T2433" si="160">file_date</f>
        <v>44658</v>
      </c>
      <c r="U2370" t="str">
        <f t="shared" ref="U2370:U2433" si="161">status</f>
        <v>Unaudited</v>
      </c>
    </row>
    <row r="2371" spans="1:21" x14ac:dyDescent="0.25">
      <c r="A2371" t="s">
        <v>437</v>
      </c>
      <c r="B2371" t="s">
        <v>1366</v>
      </c>
      <c r="C2371" t="s">
        <v>1367</v>
      </c>
      <c r="D2371" s="15">
        <v>1900</v>
      </c>
      <c r="E2371" s="121">
        <v>1</v>
      </c>
      <c r="F2371" t="s">
        <v>439</v>
      </c>
      <c r="G2371" s="121">
        <v>182</v>
      </c>
      <c r="H2371" t="s">
        <v>389</v>
      </c>
      <c r="I2371" t="s">
        <v>488</v>
      </c>
      <c r="J2371" t="s">
        <v>433</v>
      </c>
      <c r="K2371" t="s">
        <v>223</v>
      </c>
      <c r="L2371" s="758">
        <v>2.19</v>
      </c>
      <c r="M2371" t="s">
        <v>218</v>
      </c>
      <c r="N2371" s="681">
        <f t="shared" ca="1" si="158"/>
        <v>3.76</v>
      </c>
      <c r="O2371" s="681">
        <f t="shared" ca="1" si="158"/>
        <v>0</v>
      </c>
      <c r="P2371" s="681">
        <f t="shared" ca="1" si="158"/>
        <v>3.76</v>
      </c>
      <c r="Q2371" s="681">
        <f t="shared" ca="1" si="158"/>
        <v>0</v>
      </c>
      <c r="R2371" s="681">
        <f t="shared" ca="1" si="158"/>
        <v>0</v>
      </c>
      <c r="S2371" t="str">
        <f t="shared" si="159"/>
        <v>ASR_Financial_Report_SHP21Final</v>
      </c>
      <c r="T2371" s="960">
        <f t="shared" si="160"/>
        <v>44658</v>
      </c>
      <c r="U2371" t="str">
        <f t="shared" si="161"/>
        <v>Unaudited</v>
      </c>
    </row>
    <row r="2372" spans="1:21" x14ac:dyDescent="0.25">
      <c r="A2372" t="s">
        <v>437</v>
      </c>
      <c r="B2372" t="s">
        <v>1366</v>
      </c>
      <c r="C2372" t="s">
        <v>1367</v>
      </c>
      <c r="D2372" s="15">
        <v>1900</v>
      </c>
      <c r="E2372" s="121">
        <v>1</v>
      </c>
      <c r="F2372" t="s">
        <v>439</v>
      </c>
      <c r="G2372" s="121">
        <v>182</v>
      </c>
      <c r="H2372" t="s">
        <v>389</v>
      </c>
      <c r="I2372" t="s">
        <v>488</v>
      </c>
      <c r="J2372" t="s">
        <v>433</v>
      </c>
      <c r="K2372" t="s">
        <v>223</v>
      </c>
      <c r="L2372" s="758" t="s">
        <v>691</v>
      </c>
      <c r="M2372" t="s">
        <v>230</v>
      </c>
      <c r="N2372" s="681">
        <f t="shared" ca="1" si="158"/>
        <v>96447.191271377378</v>
      </c>
      <c r="O2372" s="681">
        <f t="shared" ca="1" si="158"/>
        <v>3547.7684135206296</v>
      </c>
      <c r="P2372" s="681">
        <f t="shared" ca="1" si="158"/>
        <v>92899.422857856742</v>
      </c>
      <c r="Q2372" s="681">
        <f t="shared" ca="1" si="158"/>
        <v>0</v>
      </c>
      <c r="R2372" s="681">
        <f t="shared" ca="1" si="158"/>
        <v>0</v>
      </c>
      <c r="S2372" t="str">
        <f t="shared" si="159"/>
        <v>ASR_Financial_Report_SHP21Final</v>
      </c>
      <c r="T2372" s="960">
        <f t="shared" si="160"/>
        <v>44658</v>
      </c>
      <c r="U2372" t="str">
        <f t="shared" si="161"/>
        <v>Unaudited</v>
      </c>
    </row>
    <row r="2373" spans="1:21" x14ac:dyDescent="0.25">
      <c r="A2373" t="s">
        <v>437</v>
      </c>
      <c r="B2373" t="s">
        <v>1366</v>
      </c>
      <c r="C2373" t="s">
        <v>1367</v>
      </c>
      <c r="D2373" s="15">
        <v>1900</v>
      </c>
      <c r="E2373" s="121">
        <v>1</v>
      </c>
      <c r="F2373" t="s">
        <v>439</v>
      </c>
      <c r="G2373" s="121">
        <v>182</v>
      </c>
      <c r="H2373" t="s">
        <v>389</v>
      </c>
      <c r="I2373" t="s">
        <v>488</v>
      </c>
      <c r="J2373" t="s">
        <v>433</v>
      </c>
      <c r="K2373" t="s">
        <v>223</v>
      </c>
      <c r="L2373" s="758">
        <v>2.21</v>
      </c>
      <c r="M2373" t="s">
        <v>466</v>
      </c>
      <c r="N2373" s="681">
        <f t="shared" ca="1" si="158"/>
        <v>-11576.366041847599</v>
      </c>
      <c r="O2373" s="681">
        <f t="shared" ca="1" si="158"/>
        <v>-3971.7545514580897</v>
      </c>
      <c r="P2373" s="681">
        <f t="shared" ca="1" si="158"/>
        <v>-7604.6114903895104</v>
      </c>
      <c r="Q2373" s="681">
        <f t="shared" ca="1" si="158"/>
        <v>0</v>
      </c>
      <c r="R2373" s="681">
        <f t="shared" ca="1" si="158"/>
        <v>0</v>
      </c>
      <c r="S2373" t="str">
        <f t="shared" si="159"/>
        <v>ASR_Financial_Report_SHP21Final</v>
      </c>
      <c r="T2373" s="960">
        <f t="shared" si="160"/>
        <v>44658</v>
      </c>
      <c r="U2373" t="str">
        <f t="shared" si="161"/>
        <v>Unaudited</v>
      </c>
    </row>
    <row r="2374" spans="1:21" x14ac:dyDescent="0.25">
      <c r="A2374" t="s">
        <v>437</v>
      </c>
      <c r="B2374" t="s">
        <v>1366</v>
      </c>
      <c r="C2374" t="s">
        <v>1367</v>
      </c>
      <c r="D2374" s="15">
        <v>1900</v>
      </c>
      <c r="E2374" s="121">
        <v>1</v>
      </c>
      <c r="F2374" t="s">
        <v>439</v>
      </c>
      <c r="G2374" s="121">
        <v>182</v>
      </c>
      <c r="H2374" t="s">
        <v>389</v>
      </c>
      <c r="I2374" t="s">
        <v>488</v>
      </c>
      <c r="J2374" t="s">
        <v>433</v>
      </c>
      <c r="K2374" t="s">
        <v>6</v>
      </c>
      <c r="L2374" s="758" t="s">
        <v>70</v>
      </c>
      <c r="M2374" t="s">
        <v>188</v>
      </c>
      <c r="N2374" s="681">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7716.58</v>
      </c>
      <c r="O2374" s="681">
        <f t="shared" ca="1" si="162"/>
        <v>3518.24</v>
      </c>
      <c r="P2374" s="681">
        <f t="shared" ca="1" si="162"/>
        <v>4198.34</v>
      </c>
      <c r="Q2374" s="681">
        <f t="shared" ca="1" si="162"/>
        <v>0</v>
      </c>
      <c r="R2374" s="681">
        <f t="shared" ca="1" si="162"/>
        <v>0</v>
      </c>
      <c r="S2374" t="str">
        <f t="shared" si="159"/>
        <v>ASR_Financial_Report_SHP21Final</v>
      </c>
      <c r="T2374" s="960">
        <f t="shared" si="160"/>
        <v>44658</v>
      </c>
      <c r="U2374" t="str">
        <f t="shared" si="161"/>
        <v>Unaudited</v>
      </c>
    </row>
    <row r="2375" spans="1:21" x14ac:dyDescent="0.25">
      <c r="A2375" t="s">
        <v>437</v>
      </c>
      <c r="B2375" t="s">
        <v>1366</v>
      </c>
      <c r="C2375" t="s">
        <v>1367</v>
      </c>
      <c r="D2375" s="15">
        <v>1900</v>
      </c>
      <c r="E2375" s="121">
        <v>1</v>
      </c>
      <c r="F2375" t="s">
        <v>439</v>
      </c>
      <c r="G2375" s="121">
        <v>182</v>
      </c>
      <c r="H2375" t="s">
        <v>389</v>
      </c>
      <c r="I2375" t="s">
        <v>488</v>
      </c>
      <c r="J2375" t="s">
        <v>433</v>
      </c>
      <c r="K2375" t="s">
        <v>6</v>
      </c>
      <c r="L2375" s="758" t="s">
        <v>71</v>
      </c>
      <c r="M2375" t="s">
        <v>231</v>
      </c>
      <c r="N2375" s="681">
        <f t="shared" ca="1" si="162"/>
        <v>0</v>
      </c>
      <c r="O2375" s="681">
        <f t="shared" ca="1" si="162"/>
        <v>0</v>
      </c>
      <c r="P2375" s="681">
        <f t="shared" ca="1" si="162"/>
        <v>0</v>
      </c>
      <c r="Q2375" s="681">
        <f t="shared" ca="1" si="162"/>
        <v>0</v>
      </c>
      <c r="R2375" s="681">
        <f t="shared" ca="1" si="162"/>
        <v>0</v>
      </c>
      <c r="S2375" t="str">
        <f t="shared" si="159"/>
        <v>ASR_Financial_Report_SHP21Final</v>
      </c>
      <c r="T2375" s="960">
        <f t="shared" si="160"/>
        <v>44658</v>
      </c>
      <c r="U2375" t="str">
        <f t="shared" si="161"/>
        <v>Unaudited</v>
      </c>
    </row>
    <row r="2376" spans="1:21" x14ac:dyDescent="0.25">
      <c r="A2376" t="s">
        <v>437</v>
      </c>
      <c r="B2376" t="s">
        <v>1366</v>
      </c>
      <c r="C2376" t="s">
        <v>1367</v>
      </c>
      <c r="D2376" s="15">
        <v>1900</v>
      </c>
      <c r="E2376" s="121">
        <v>1</v>
      </c>
      <c r="F2376" t="s">
        <v>439</v>
      </c>
      <c r="G2376" s="121">
        <v>182</v>
      </c>
      <c r="H2376" t="s">
        <v>389</v>
      </c>
      <c r="I2376" t="s">
        <v>488</v>
      </c>
      <c r="J2376" t="s">
        <v>433</v>
      </c>
      <c r="K2376" t="s">
        <v>6</v>
      </c>
      <c r="L2376" s="758" t="s">
        <v>72</v>
      </c>
      <c r="M2376" t="s">
        <v>164</v>
      </c>
      <c r="N2376" s="681">
        <f t="shared" ca="1" si="162"/>
        <v>29.41553451838795</v>
      </c>
      <c r="O2376" s="681">
        <f t="shared" ca="1" si="162"/>
        <v>27.751479794770436</v>
      </c>
      <c r="P2376" s="681">
        <f t="shared" ca="1" si="162"/>
        <v>1.6640547236175145</v>
      </c>
      <c r="Q2376" s="681">
        <f t="shared" ca="1" si="162"/>
        <v>0</v>
      </c>
      <c r="R2376" s="681">
        <f t="shared" ca="1" si="162"/>
        <v>0</v>
      </c>
      <c r="S2376" t="str">
        <f t="shared" si="159"/>
        <v>ASR_Financial_Report_SHP21Final</v>
      </c>
      <c r="T2376" s="960">
        <f t="shared" si="160"/>
        <v>44658</v>
      </c>
      <c r="U2376" t="str">
        <f t="shared" si="161"/>
        <v>Unaudited</v>
      </c>
    </row>
    <row r="2377" spans="1:21" x14ac:dyDescent="0.25">
      <c r="A2377" t="s">
        <v>437</v>
      </c>
      <c r="B2377" t="s">
        <v>1366</v>
      </c>
      <c r="C2377" t="s">
        <v>1367</v>
      </c>
      <c r="D2377" s="15">
        <v>1900</v>
      </c>
      <c r="E2377" s="121">
        <v>1</v>
      </c>
      <c r="F2377" t="s">
        <v>439</v>
      </c>
      <c r="G2377" s="121">
        <v>182</v>
      </c>
      <c r="H2377" t="s">
        <v>389</v>
      </c>
      <c r="I2377" t="s">
        <v>488</v>
      </c>
      <c r="J2377" t="s">
        <v>433</v>
      </c>
      <c r="K2377" t="s">
        <v>6</v>
      </c>
      <c r="L2377" s="758">
        <v>3.4</v>
      </c>
      <c r="M2377" t="s">
        <v>461</v>
      </c>
      <c r="N2377" s="681">
        <f t="shared" ca="1" si="162"/>
        <v>0</v>
      </c>
      <c r="O2377" s="681">
        <f t="shared" ca="1" si="162"/>
        <v>0</v>
      </c>
      <c r="P2377" s="681">
        <f t="shared" ca="1" si="162"/>
        <v>0</v>
      </c>
      <c r="Q2377" s="681">
        <f t="shared" ca="1" si="162"/>
        <v>0</v>
      </c>
      <c r="R2377" s="681">
        <f t="shared" ca="1" si="162"/>
        <v>0</v>
      </c>
      <c r="S2377" t="str">
        <f t="shared" si="159"/>
        <v>ASR_Financial_Report_SHP21Final</v>
      </c>
      <c r="T2377" s="960">
        <f t="shared" si="160"/>
        <v>44658</v>
      </c>
      <c r="U2377" t="str">
        <f t="shared" si="161"/>
        <v>Unaudited</v>
      </c>
    </row>
    <row r="2378" spans="1:21" x14ac:dyDescent="0.25">
      <c r="A2378" t="s">
        <v>437</v>
      </c>
      <c r="B2378" t="s">
        <v>1366</v>
      </c>
      <c r="C2378" t="s">
        <v>1367</v>
      </c>
      <c r="D2378" s="15">
        <v>1900</v>
      </c>
      <c r="E2378" s="121">
        <v>1</v>
      </c>
      <c r="F2378" t="s">
        <v>439</v>
      </c>
      <c r="G2378" s="121">
        <v>182</v>
      </c>
      <c r="H2378" t="s">
        <v>389</v>
      </c>
      <c r="I2378" t="s">
        <v>488</v>
      </c>
      <c r="J2378" t="s">
        <v>433</v>
      </c>
      <c r="K2378" t="s">
        <v>434</v>
      </c>
      <c r="L2378" s="758">
        <v>4.5</v>
      </c>
      <c r="M2378" t="s">
        <v>32</v>
      </c>
      <c r="N2378" s="681">
        <f t="shared" ca="1" si="162"/>
        <v>0</v>
      </c>
      <c r="O2378" s="681">
        <f t="shared" ca="1" si="162"/>
        <v>0</v>
      </c>
      <c r="P2378" s="681">
        <f t="shared" ca="1" si="162"/>
        <v>0</v>
      </c>
      <c r="Q2378" s="681">
        <f t="shared" ca="1" si="162"/>
        <v>0</v>
      </c>
      <c r="R2378" s="681">
        <f t="shared" ca="1" si="162"/>
        <v>0</v>
      </c>
      <c r="S2378" t="str">
        <f t="shared" si="159"/>
        <v>ASR_Financial_Report_SHP21Final</v>
      </c>
      <c r="T2378" s="960">
        <f t="shared" si="160"/>
        <v>44658</v>
      </c>
      <c r="U2378" t="str">
        <f t="shared" si="161"/>
        <v>Unaudited</v>
      </c>
    </row>
    <row r="2379" spans="1:21" x14ac:dyDescent="0.25">
      <c r="A2379" t="s">
        <v>437</v>
      </c>
      <c r="B2379" t="s">
        <v>1366</v>
      </c>
      <c r="C2379" t="s">
        <v>1367</v>
      </c>
      <c r="D2379" s="15">
        <v>1900</v>
      </c>
      <c r="E2379" s="121">
        <v>1</v>
      </c>
      <c r="F2379" t="s">
        <v>439</v>
      </c>
      <c r="G2379" s="121">
        <v>182</v>
      </c>
      <c r="H2379" t="s">
        <v>389</v>
      </c>
      <c r="I2379" t="s">
        <v>488</v>
      </c>
      <c r="J2379" t="s">
        <v>433</v>
      </c>
      <c r="K2379" t="s">
        <v>434</v>
      </c>
      <c r="L2379" s="758" t="s">
        <v>925</v>
      </c>
      <c r="M2379" t="s">
        <v>916</v>
      </c>
      <c r="N2379" s="681">
        <f t="shared" ca="1" si="162"/>
        <v>0</v>
      </c>
      <c r="O2379" s="681">
        <f t="shared" ca="1" si="162"/>
        <v>0</v>
      </c>
      <c r="P2379" s="681">
        <f t="shared" ca="1" si="162"/>
        <v>0</v>
      </c>
      <c r="Q2379" s="681">
        <f t="shared" ca="1" si="162"/>
        <v>0</v>
      </c>
      <c r="R2379" s="681">
        <f t="shared" ca="1" si="162"/>
        <v>0</v>
      </c>
      <c r="S2379" t="str">
        <f t="shared" si="159"/>
        <v>ASR_Financial_Report_SHP21Final</v>
      </c>
      <c r="T2379" s="960">
        <f t="shared" si="160"/>
        <v>44658</v>
      </c>
      <c r="U2379" t="str">
        <f t="shared" si="161"/>
        <v>Unaudited</v>
      </c>
    </row>
    <row r="2380" spans="1:21" x14ac:dyDescent="0.25">
      <c r="A2380" t="s">
        <v>437</v>
      </c>
      <c r="B2380" t="s">
        <v>1366</v>
      </c>
      <c r="C2380" t="s">
        <v>1367</v>
      </c>
      <c r="D2380" s="15">
        <v>1900</v>
      </c>
      <c r="E2380" s="121">
        <v>1</v>
      </c>
      <c r="F2380" t="s">
        <v>439</v>
      </c>
      <c r="G2380" s="121">
        <v>182</v>
      </c>
      <c r="H2380" t="s">
        <v>389</v>
      </c>
      <c r="I2380" t="s">
        <v>488</v>
      </c>
      <c r="J2380" t="s">
        <v>433</v>
      </c>
      <c r="K2380" t="s">
        <v>434</v>
      </c>
      <c r="L2380" s="758" t="s">
        <v>193</v>
      </c>
      <c r="M2380" t="s">
        <v>40</v>
      </c>
      <c r="N2380" s="681">
        <f t="shared" ca="1" si="162"/>
        <v>0</v>
      </c>
      <c r="O2380" s="681">
        <f t="shared" ca="1" si="162"/>
        <v>0</v>
      </c>
      <c r="P2380" s="681">
        <f t="shared" ca="1" si="162"/>
        <v>0</v>
      </c>
      <c r="Q2380" s="681">
        <f t="shared" ca="1" si="162"/>
        <v>0</v>
      </c>
      <c r="R2380" s="681">
        <f t="shared" ca="1" si="162"/>
        <v>0</v>
      </c>
      <c r="S2380" t="str">
        <f t="shared" si="159"/>
        <v>ASR_Financial_Report_SHP21Final</v>
      </c>
      <c r="T2380" s="960">
        <f t="shared" si="160"/>
        <v>44658</v>
      </c>
      <c r="U2380" t="str">
        <f t="shared" si="161"/>
        <v>Unaudited</v>
      </c>
    </row>
    <row r="2381" spans="1:21" x14ac:dyDescent="0.25">
      <c r="A2381" t="s">
        <v>437</v>
      </c>
      <c r="B2381" t="s">
        <v>1366</v>
      </c>
      <c r="C2381" t="s">
        <v>1367</v>
      </c>
      <c r="D2381" s="15">
        <v>1900</v>
      </c>
      <c r="E2381" s="121">
        <v>1</v>
      </c>
      <c r="F2381" t="s">
        <v>439</v>
      </c>
      <c r="G2381" s="121">
        <v>182</v>
      </c>
      <c r="H2381" t="s">
        <v>389</v>
      </c>
      <c r="I2381" t="s">
        <v>488</v>
      </c>
      <c r="J2381" t="s">
        <v>433</v>
      </c>
      <c r="K2381" t="s">
        <v>434</v>
      </c>
      <c r="L2381" s="758" t="s">
        <v>192</v>
      </c>
      <c r="M2381" t="s">
        <v>329</v>
      </c>
      <c r="N2381" s="681">
        <f t="shared" ca="1" si="162"/>
        <v>0</v>
      </c>
      <c r="O2381" s="681">
        <f t="shared" ca="1" si="162"/>
        <v>0</v>
      </c>
      <c r="P2381" s="681">
        <f t="shared" ca="1" si="162"/>
        <v>0</v>
      </c>
      <c r="Q2381" s="681">
        <f t="shared" ca="1" si="162"/>
        <v>0</v>
      </c>
      <c r="R2381" s="681">
        <f t="shared" ca="1" si="162"/>
        <v>0</v>
      </c>
      <c r="S2381" t="str">
        <f t="shared" si="159"/>
        <v>ASR_Financial_Report_SHP21Final</v>
      </c>
      <c r="T2381" s="960">
        <f t="shared" si="160"/>
        <v>44658</v>
      </c>
      <c r="U2381" t="str">
        <f t="shared" si="161"/>
        <v>Unaudited</v>
      </c>
    </row>
    <row r="2382" spans="1:21" x14ac:dyDescent="0.25">
      <c r="A2382" t="s">
        <v>437</v>
      </c>
      <c r="B2382" t="s">
        <v>1366</v>
      </c>
      <c r="C2382" t="s">
        <v>1367</v>
      </c>
      <c r="D2382" s="15">
        <v>1900</v>
      </c>
      <c r="E2382" s="121">
        <v>1</v>
      </c>
      <c r="F2382" t="s">
        <v>439</v>
      </c>
      <c r="G2382" s="121">
        <v>182</v>
      </c>
      <c r="H2382" t="s">
        <v>389</v>
      </c>
      <c r="I2382" t="s">
        <v>488</v>
      </c>
      <c r="J2382" t="s">
        <v>450</v>
      </c>
      <c r="K2382" t="s">
        <v>435</v>
      </c>
      <c r="L2382" s="758" t="s">
        <v>79</v>
      </c>
      <c r="M2382" t="s">
        <v>27</v>
      </c>
      <c r="N2382" s="681">
        <f t="shared" ca="1" si="162"/>
        <v>1088412.7764804461</v>
      </c>
      <c r="O2382" s="681">
        <f t="shared" ca="1" si="162"/>
        <v>233681.31031639286</v>
      </c>
      <c r="P2382" s="681">
        <f t="shared" ca="1" si="162"/>
        <v>854731.4661640533</v>
      </c>
      <c r="Q2382" s="681">
        <f t="shared" ca="1" si="162"/>
        <v>0</v>
      </c>
      <c r="R2382" s="681">
        <f t="shared" ca="1" si="162"/>
        <v>0</v>
      </c>
      <c r="S2382" t="str">
        <f t="shared" si="159"/>
        <v>ASR_Financial_Report_SHP21Final</v>
      </c>
      <c r="T2382" s="960">
        <f t="shared" si="160"/>
        <v>44658</v>
      </c>
      <c r="U2382" t="str">
        <f t="shared" si="161"/>
        <v>Unaudited</v>
      </c>
    </row>
    <row r="2383" spans="1:21" x14ac:dyDescent="0.25">
      <c r="A2383" t="s">
        <v>437</v>
      </c>
      <c r="B2383" t="s">
        <v>1366</v>
      </c>
      <c r="C2383" t="s">
        <v>1367</v>
      </c>
      <c r="D2383" s="15">
        <v>1900</v>
      </c>
      <c r="E2383" s="121">
        <v>1</v>
      </c>
      <c r="F2383" t="s">
        <v>439</v>
      </c>
      <c r="G2383" s="121">
        <v>182</v>
      </c>
      <c r="H2383" t="s">
        <v>389</v>
      </c>
      <c r="I2383" t="s">
        <v>488</v>
      </c>
      <c r="J2383" t="s">
        <v>450</v>
      </c>
      <c r="K2383" t="s">
        <v>435</v>
      </c>
      <c r="L2383" s="758" t="s">
        <v>80</v>
      </c>
      <c r="M2383" t="s">
        <v>97</v>
      </c>
      <c r="N2383" s="681">
        <f t="shared" ca="1" si="162"/>
        <v>266888.14700737275</v>
      </c>
      <c r="O2383" s="681">
        <f t="shared" ca="1" si="162"/>
        <v>46222.422026864231</v>
      </c>
      <c r="P2383" s="681">
        <f t="shared" ca="1" si="162"/>
        <v>220665.7249805085</v>
      </c>
      <c r="Q2383" s="681">
        <f t="shared" ca="1" si="162"/>
        <v>0</v>
      </c>
      <c r="R2383" s="681">
        <f t="shared" ca="1" si="162"/>
        <v>0</v>
      </c>
      <c r="S2383" t="str">
        <f t="shared" si="159"/>
        <v>ASR_Financial_Report_SHP21Final</v>
      </c>
      <c r="T2383" s="960">
        <f t="shared" si="160"/>
        <v>44658</v>
      </c>
      <c r="U2383" t="str">
        <f t="shared" si="161"/>
        <v>Unaudited</v>
      </c>
    </row>
    <row r="2384" spans="1:21" x14ac:dyDescent="0.25">
      <c r="A2384" t="s">
        <v>437</v>
      </c>
      <c r="B2384" t="s">
        <v>1366</v>
      </c>
      <c r="C2384" t="s">
        <v>1367</v>
      </c>
      <c r="D2384" s="15">
        <v>1900</v>
      </c>
      <c r="E2384" s="121">
        <v>1</v>
      </c>
      <c r="F2384" t="s">
        <v>439</v>
      </c>
      <c r="G2384" s="121">
        <v>182</v>
      </c>
      <c r="H2384" t="s">
        <v>389</v>
      </c>
      <c r="I2384" t="s">
        <v>488</v>
      </c>
      <c r="J2384" t="s">
        <v>450</v>
      </c>
      <c r="K2384" t="s">
        <v>435</v>
      </c>
      <c r="L2384" s="758" t="s">
        <v>81</v>
      </c>
      <c r="M2384" t="s">
        <v>98</v>
      </c>
      <c r="N2384" s="681">
        <f t="shared" ca="1" si="162"/>
        <v>253501.93289873737</v>
      </c>
      <c r="O2384" s="681">
        <f t="shared" ca="1" si="162"/>
        <v>43236.673732162257</v>
      </c>
      <c r="P2384" s="681">
        <f t="shared" ca="1" si="162"/>
        <v>210265.25916657512</v>
      </c>
      <c r="Q2384" s="681">
        <f t="shared" ca="1" si="162"/>
        <v>0</v>
      </c>
      <c r="R2384" s="681">
        <f t="shared" ca="1" si="162"/>
        <v>0</v>
      </c>
      <c r="S2384" t="str">
        <f t="shared" si="159"/>
        <v>ASR_Financial_Report_SHP21Final</v>
      </c>
      <c r="T2384" s="960">
        <f t="shared" si="160"/>
        <v>44658</v>
      </c>
      <c r="U2384" t="str">
        <f t="shared" si="161"/>
        <v>Unaudited</v>
      </c>
    </row>
    <row r="2385" spans="1:21" x14ac:dyDescent="0.25">
      <c r="A2385" t="s">
        <v>437</v>
      </c>
      <c r="B2385" t="s">
        <v>1366</v>
      </c>
      <c r="C2385" t="s">
        <v>1367</v>
      </c>
      <c r="D2385" s="15">
        <v>1900</v>
      </c>
      <c r="E2385" s="121">
        <v>1</v>
      </c>
      <c r="F2385" t="s">
        <v>439</v>
      </c>
      <c r="G2385" s="121">
        <v>182</v>
      </c>
      <c r="H2385" t="s">
        <v>389</v>
      </c>
      <c r="I2385" t="s">
        <v>488</v>
      </c>
      <c r="J2385" t="s">
        <v>450</v>
      </c>
      <c r="K2385" t="s">
        <v>435</v>
      </c>
      <c r="L2385" s="758" t="s">
        <v>82</v>
      </c>
      <c r="M2385" t="s">
        <v>99</v>
      </c>
      <c r="N2385" s="681">
        <f t="shared" ca="1" si="162"/>
        <v>3764.4209052397982</v>
      </c>
      <c r="O2385" s="681">
        <f t="shared" ca="1" si="162"/>
        <v>642.05048304463924</v>
      </c>
      <c r="P2385" s="681">
        <f t="shared" ca="1" si="162"/>
        <v>3122.3704221951589</v>
      </c>
      <c r="Q2385" s="681">
        <f t="shared" ca="1" si="162"/>
        <v>0</v>
      </c>
      <c r="R2385" s="681">
        <f t="shared" ca="1" si="162"/>
        <v>0</v>
      </c>
      <c r="S2385" t="str">
        <f t="shared" si="159"/>
        <v>ASR_Financial_Report_SHP21Final</v>
      </c>
      <c r="T2385" s="960">
        <f t="shared" si="160"/>
        <v>44658</v>
      </c>
      <c r="U2385" t="str">
        <f t="shared" si="161"/>
        <v>Unaudited</v>
      </c>
    </row>
    <row r="2386" spans="1:21" x14ac:dyDescent="0.25">
      <c r="A2386" t="s">
        <v>437</v>
      </c>
      <c r="B2386" t="s">
        <v>1366</v>
      </c>
      <c r="C2386" t="s">
        <v>1367</v>
      </c>
      <c r="D2386" s="15">
        <v>1900</v>
      </c>
      <c r="E2386" s="121">
        <v>1</v>
      </c>
      <c r="F2386" t="s">
        <v>439</v>
      </c>
      <c r="G2386" s="121">
        <v>182</v>
      </c>
      <c r="H2386" t="s">
        <v>389</v>
      </c>
      <c r="I2386" t="s">
        <v>488</v>
      </c>
      <c r="J2386" t="s">
        <v>450</v>
      </c>
      <c r="K2386" t="s">
        <v>435</v>
      </c>
      <c r="L2386" s="758" t="s">
        <v>216</v>
      </c>
      <c r="M2386" t="s">
        <v>100</v>
      </c>
      <c r="N2386" s="681">
        <f t="shared" ca="1" si="162"/>
        <v>-9898.5197965096086</v>
      </c>
      <c r="O2386" s="681">
        <f t="shared" ca="1" si="162"/>
        <v>-1688.2674856920848</v>
      </c>
      <c r="P2386" s="681">
        <f t="shared" ca="1" si="162"/>
        <v>-8210.2523108175228</v>
      </c>
      <c r="Q2386" s="681">
        <f t="shared" ca="1" si="162"/>
        <v>0</v>
      </c>
      <c r="R2386" s="681">
        <f t="shared" ca="1" si="162"/>
        <v>0</v>
      </c>
      <c r="S2386" t="str">
        <f t="shared" si="159"/>
        <v>ASR_Financial_Report_SHP21Final</v>
      </c>
      <c r="T2386" s="960">
        <f t="shared" si="160"/>
        <v>44658</v>
      </c>
      <c r="U2386" t="str">
        <f t="shared" si="161"/>
        <v>Unaudited</v>
      </c>
    </row>
    <row r="2387" spans="1:21" x14ac:dyDescent="0.25">
      <c r="A2387" t="s">
        <v>437</v>
      </c>
      <c r="B2387" t="s">
        <v>1366</v>
      </c>
      <c r="C2387" t="s">
        <v>1367</v>
      </c>
      <c r="D2387" s="15">
        <v>1900</v>
      </c>
      <c r="E2387" s="121">
        <v>1</v>
      </c>
      <c r="F2387" t="s">
        <v>439</v>
      </c>
      <c r="G2387" s="121">
        <v>182</v>
      </c>
      <c r="H2387" t="s">
        <v>389</v>
      </c>
      <c r="I2387" t="s">
        <v>488</v>
      </c>
      <c r="J2387" t="s">
        <v>450</v>
      </c>
      <c r="K2387" t="s">
        <v>435</v>
      </c>
      <c r="L2387" s="758" t="s">
        <v>215</v>
      </c>
      <c r="M2387" t="s">
        <v>28</v>
      </c>
      <c r="N2387" s="681">
        <f t="shared" ca="1" si="162"/>
        <v>74.522922370919048</v>
      </c>
      <c r="O2387" s="681">
        <f t="shared" ca="1" si="162"/>
        <v>12.710448568476107</v>
      </c>
      <c r="P2387" s="681">
        <f t="shared" ca="1" si="162"/>
        <v>61.812473802442945</v>
      </c>
      <c r="Q2387" s="681">
        <f t="shared" ca="1" si="162"/>
        <v>0</v>
      </c>
      <c r="R2387" s="681">
        <f t="shared" ca="1" si="162"/>
        <v>0</v>
      </c>
      <c r="S2387" t="str">
        <f t="shared" si="159"/>
        <v>ASR_Financial_Report_SHP21Final</v>
      </c>
      <c r="T2387" s="960">
        <f t="shared" si="160"/>
        <v>44658</v>
      </c>
      <c r="U2387" t="str">
        <f t="shared" si="161"/>
        <v>Unaudited</v>
      </c>
    </row>
    <row r="2388" spans="1:21" x14ac:dyDescent="0.25">
      <c r="A2388" t="s">
        <v>437</v>
      </c>
      <c r="B2388" t="s">
        <v>1366</v>
      </c>
      <c r="C2388" t="s">
        <v>1367</v>
      </c>
      <c r="D2388" s="15">
        <v>1900</v>
      </c>
      <c r="E2388" s="121">
        <v>1</v>
      </c>
      <c r="F2388" t="s">
        <v>439</v>
      </c>
      <c r="G2388" s="121">
        <v>182</v>
      </c>
      <c r="H2388" t="s">
        <v>389</v>
      </c>
      <c r="I2388" t="s">
        <v>488</v>
      </c>
      <c r="J2388" t="s">
        <v>436</v>
      </c>
      <c r="K2388" t="s">
        <v>436</v>
      </c>
      <c r="L2388" s="758" t="s">
        <v>84</v>
      </c>
      <c r="M2388" t="s">
        <v>327</v>
      </c>
      <c r="N2388" s="681">
        <f t="shared" ca="1" si="162"/>
        <v>0</v>
      </c>
      <c r="O2388" s="681">
        <f t="shared" ca="1" si="162"/>
        <v>0</v>
      </c>
      <c r="P2388" s="681">
        <f t="shared" ca="1" si="162"/>
        <v>0</v>
      </c>
      <c r="Q2388" s="681">
        <f t="shared" ca="1" si="162"/>
        <v>0</v>
      </c>
      <c r="R2388" s="681">
        <f t="shared" ca="1" si="162"/>
        <v>0</v>
      </c>
      <c r="S2388" t="str">
        <f t="shared" si="159"/>
        <v>ASR_Financial_Report_SHP21Final</v>
      </c>
      <c r="T2388" s="960">
        <f t="shared" si="160"/>
        <v>44658</v>
      </c>
      <c r="U2388" t="str">
        <f t="shared" si="161"/>
        <v>Unaudited</v>
      </c>
    </row>
    <row r="2389" spans="1:21" x14ac:dyDescent="0.25">
      <c r="A2389" t="s">
        <v>437</v>
      </c>
      <c r="B2389" t="s">
        <v>1366</v>
      </c>
      <c r="C2389" t="s">
        <v>1367</v>
      </c>
      <c r="D2389" s="15">
        <v>1900</v>
      </c>
      <c r="E2389" s="121">
        <v>1</v>
      </c>
      <c r="F2389" t="s">
        <v>439</v>
      </c>
      <c r="G2389" s="121">
        <v>182</v>
      </c>
      <c r="H2389" t="s">
        <v>389</v>
      </c>
      <c r="I2389" t="s">
        <v>488</v>
      </c>
      <c r="J2389" t="s">
        <v>436</v>
      </c>
      <c r="K2389" t="s">
        <v>436</v>
      </c>
      <c r="L2389" s="758" t="s">
        <v>85</v>
      </c>
      <c r="M2389" t="s">
        <v>325</v>
      </c>
      <c r="N2389" s="681">
        <f t="shared" ca="1" si="162"/>
        <v>0</v>
      </c>
      <c r="O2389" s="681">
        <f t="shared" ca="1" si="162"/>
        <v>0</v>
      </c>
      <c r="P2389" s="681">
        <f t="shared" ca="1" si="162"/>
        <v>0</v>
      </c>
      <c r="Q2389" s="681">
        <f t="shared" ca="1" si="162"/>
        <v>0</v>
      </c>
      <c r="R2389" s="681">
        <f t="shared" ca="1" si="162"/>
        <v>0</v>
      </c>
      <c r="S2389" t="str">
        <f t="shared" si="159"/>
        <v>ASR_Financial_Report_SHP21Final</v>
      </c>
      <c r="T2389" s="960">
        <f t="shared" si="160"/>
        <v>44658</v>
      </c>
      <c r="U2389" t="str">
        <f t="shared" si="161"/>
        <v>Unaudited</v>
      </c>
    </row>
    <row r="2390" spans="1:21" x14ac:dyDescent="0.25">
      <c r="A2390" t="s">
        <v>437</v>
      </c>
      <c r="B2390" t="s">
        <v>1366</v>
      </c>
      <c r="C2390" t="s">
        <v>1367</v>
      </c>
      <c r="D2390" s="15">
        <v>1900</v>
      </c>
      <c r="E2390" s="121">
        <v>1</v>
      </c>
      <c r="F2390" t="s">
        <v>439</v>
      </c>
      <c r="G2390" s="121">
        <v>182</v>
      </c>
      <c r="H2390" t="s">
        <v>389</v>
      </c>
      <c r="I2390" t="s">
        <v>488</v>
      </c>
      <c r="J2390" t="s">
        <v>436</v>
      </c>
      <c r="K2390" t="s">
        <v>436</v>
      </c>
      <c r="L2390" s="758" t="s">
        <v>86</v>
      </c>
      <c r="M2390" t="s">
        <v>494</v>
      </c>
      <c r="N2390" s="681">
        <f t="shared" ca="1" si="162"/>
        <v>0</v>
      </c>
      <c r="O2390" s="681">
        <f t="shared" ca="1" si="162"/>
        <v>0</v>
      </c>
      <c r="P2390" s="681">
        <f t="shared" ca="1" si="162"/>
        <v>0</v>
      </c>
      <c r="Q2390" s="681">
        <f t="shared" ca="1" si="162"/>
        <v>0</v>
      </c>
      <c r="R2390" s="681">
        <f t="shared" ca="1" si="162"/>
        <v>0</v>
      </c>
      <c r="S2390" t="str">
        <f t="shared" si="159"/>
        <v>ASR_Financial_Report_SHP21Final</v>
      </c>
      <c r="T2390" s="960">
        <f t="shared" si="160"/>
        <v>44658</v>
      </c>
      <c r="U2390" t="str">
        <f t="shared" si="161"/>
        <v>Unaudited</v>
      </c>
    </row>
    <row r="2391" spans="1:21" x14ac:dyDescent="0.25">
      <c r="A2391" t="s">
        <v>437</v>
      </c>
      <c r="B2391" t="s">
        <v>1366</v>
      </c>
      <c r="C2391" t="s">
        <v>1367</v>
      </c>
      <c r="D2391" s="15">
        <v>1900</v>
      </c>
      <c r="E2391" s="121">
        <v>1</v>
      </c>
      <c r="F2391" t="s">
        <v>439</v>
      </c>
      <c r="G2391" s="121">
        <v>182</v>
      </c>
      <c r="H2391" t="s">
        <v>389</v>
      </c>
      <c r="I2391" t="s">
        <v>488</v>
      </c>
      <c r="J2391" t="s">
        <v>436</v>
      </c>
      <c r="K2391" t="s">
        <v>436</v>
      </c>
      <c r="L2391" s="758" t="s">
        <v>87</v>
      </c>
      <c r="M2391" t="s">
        <v>495</v>
      </c>
      <c r="N2391" s="681">
        <f t="shared" ca="1" si="162"/>
        <v>0</v>
      </c>
      <c r="O2391" s="681">
        <f t="shared" ca="1" si="162"/>
        <v>0</v>
      </c>
      <c r="P2391" s="681">
        <f t="shared" ca="1" si="162"/>
        <v>0</v>
      </c>
      <c r="Q2391" s="681">
        <f t="shared" ca="1" si="162"/>
        <v>0</v>
      </c>
      <c r="R2391" s="681">
        <f t="shared" ca="1" si="162"/>
        <v>0</v>
      </c>
      <c r="S2391" t="str">
        <f t="shared" si="159"/>
        <v>ASR_Financial_Report_SHP21Final</v>
      </c>
      <c r="T2391" s="960">
        <f t="shared" si="160"/>
        <v>44658</v>
      </c>
      <c r="U2391" t="str">
        <f t="shared" si="161"/>
        <v>Unaudited</v>
      </c>
    </row>
    <row r="2392" spans="1:21" x14ac:dyDescent="0.25">
      <c r="A2392" t="s">
        <v>437</v>
      </c>
      <c r="B2392" t="s">
        <v>1366</v>
      </c>
      <c r="C2392" t="s">
        <v>1367</v>
      </c>
      <c r="D2392" s="15">
        <v>1900</v>
      </c>
      <c r="E2392" s="121">
        <v>1</v>
      </c>
      <c r="F2392" t="s">
        <v>439</v>
      </c>
      <c r="G2392" s="121">
        <v>182</v>
      </c>
      <c r="H2392" t="s">
        <v>389</v>
      </c>
      <c r="I2392" t="s">
        <v>488</v>
      </c>
      <c r="J2392" t="s">
        <v>436</v>
      </c>
      <c r="K2392" t="s">
        <v>436</v>
      </c>
      <c r="L2392" s="758" t="s">
        <v>213</v>
      </c>
      <c r="M2392" t="s">
        <v>496</v>
      </c>
      <c r="N2392" s="681">
        <f t="shared" ca="1" si="162"/>
        <v>0</v>
      </c>
      <c r="O2392" s="681">
        <f t="shared" ca="1" si="162"/>
        <v>0</v>
      </c>
      <c r="P2392" s="681">
        <f t="shared" ca="1" si="162"/>
        <v>0</v>
      </c>
      <c r="Q2392" s="681">
        <f t="shared" ca="1" si="162"/>
        <v>0</v>
      </c>
      <c r="R2392" s="681">
        <f t="shared" ca="1" si="162"/>
        <v>0</v>
      </c>
      <c r="S2392" t="str">
        <f t="shared" si="159"/>
        <v>ASR_Financial_Report_SHP21Final</v>
      </c>
      <c r="T2392" s="960">
        <f t="shared" si="160"/>
        <v>44658</v>
      </c>
      <c r="U2392" t="str">
        <f t="shared" si="161"/>
        <v>Unaudited</v>
      </c>
    </row>
    <row r="2393" spans="1:21" x14ac:dyDescent="0.25">
      <c r="A2393" t="s">
        <v>437</v>
      </c>
      <c r="B2393" t="s">
        <v>1366</v>
      </c>
      <c r="C2393" t="s">
        <v>1367</v>
      </c>
      <c r="D2393" s="15">
        <v>1900</v>
      </c>
      <c r="E2393" s="121">
        <v>1</v>
      </c>
      <c r="F2393" t="s">
        <v>439</v>
      </c>
      <c r="G2393" s="121">
        <v>182</v>
      </c>
      <c r="H2393" t="s">
        <v>389</v>
      </c>
      <c r="I2393" t="s">
        <v>489</v>
      </c>
      <c r="J2393" t="s">
        <v>26</v>
      </c>
      <c r="K2393" t="s">
        <v>26</v>
      </c>
      <c r="L2393" s="758" t="s">
        <v>204</v>
      </c>
      <c r="M2393" t="s">
        <v>26</v>
      </c>
      <c r="N2393" s="681">
        <f t="shared" ca="1" si="162"/>
        <v>290826.67589006288</v>
      </c>
      <c r="O2393" s="681">
        <f t="shared" ca="1" si="162"/>
        <v>0</v>
      </c>
      <c r="P2393" s="681">
        <f t="shared" ca="1" si="162"/>
        <v>0</v>
      </c>
      <c r="Q2393" s="681">
        <f t="shared" ca="1" si="162"/>
        <v>0</v>
      </c>
      <c r="R2393" s="681">
        <f t="shared" ca="1" si="162"/>
        <v>0</v>
      </c>
      <c r="S2393" t="str">
        <f t="shared" si="159"/>
        <v>ASR_Financial_Report_SHP21Final</v>
      </c>
      <c r="T2393" s="960">
        <f t="shared" si="160"/>
        <v>44658</v>
      </c>
      <c r="U2393" t="str">
        <f t="shared" si="161"/>
        <v>Unaudited</v>
      </c>
    </row>
    <row r="2394" spans="1:21" x14ac:dyDescent="0.25">
      <c r="A2394" t="s">
        <v>437</v>
      </c>
      <c r="B2394" t="s">
        <v>1366</v>
      </c>
      <c r="C2394" t="s">
        <v>1367</v>
      </c>
      <c r="D2394" s="15">
        <v>1900</v>
      </c>
      <c r="E2394" s="121">
        <v>1</v>
      </c>
      <c r="F2394" t="s">
        <v>440</v>
      </c>
      <c r="G2394" s="121">
        <v>274</v>
      </c>
      <c r="H2394" t="s">
        <v>389</v>
      </c>
      <c r="I2394" t="s">
        <v>432</v>
      </c>
      <c r="J2394" t="s">
        <v>432</v>
      </c>
      <c r="K2394" t="s">
        <v>432</v>
      </c>
      <c r="M2394" t="s">
        <v>432</v>
      </c>
      <c r="N2394" s="681">
        <f t="shared" ca="1" si="162"/>
        <v>8880</v>
      </c>
      <c r="O2394" s="681">
        <f t="shared" ca="1" si="162"/>
        <v>1541</v>
      </c>
      <c r="P2394" s="681">
        <f t="shared" ca="1" si="162"/>
        <v>7339</v>
      </c>
      <c r="Q2394" s="681">
        <f t="shared" ca="1" si="162"/>
        <v>0</v>
      </c>
      <c r="R2394" s="681">
        <f t="shared" ca="1" si="162"/>
        <v>0</v>
      </c>
      <c r="S2394" t="str">
        <f t="shared" si="159"/>
        <v>ASR_Financial_Report_SHP21Final</v>
      </c>
      <c r="T2394" s="960">
        <f t="shared" si="160"/>
        <v>44658</v>
      </c>
      <c r="U2394" t="str">
        <f t="shared" si="161"/>
        <v>Unaudited</v>
      </c>
    </row>
    <row r="2395" spans="1:21" x14ac:dyDescent="0.25">
      <c r="A2395" t="s">
        <v>437</v>
      </c>
      <c r="B2395" t="s">
        <v>1366</v>
      </c>
      <c r="C2395" t="s">
        <v>1367</v>
      </c>
      <c r="D2395" s="15">
        <v>1900</v>
      </c>
      <c r="E2395" s="121">
        <v>1</v>
      </c>
      <c r="F2395" t="s">
        <v>440</v>
      </c>
      <c r="G2395" s="121">
        <v>274</v>
      </c>
      <c r="H2395" t="s">
        <v>389</v>
      </c>
      <c r="I2395" t="s">
        <v>487</v>
      </c>
      <c r="J2395" t="s">
        <v>12</v>
      </c>
      <c r="K2395" t="s">
        <v>12</v>
      </c>
      <c r="L2395" s="758">
        <v>1.1000000000000001</v>
      </c>
      <c r="M2395" t="s">
        <v>12</v>
      </c>
      <c r="N2395" s="681">
        <f t="shared" ca="1" si="162"/>
        <v>23069108.120000001</v>
      </c>
      <c r="O2395" s="681">
        <f t="shared" ca="1" si="162"/>
        <v>0</v>
      </c>
      <c r="P2395" s="681">
        <f t="shared" ca="1" si="162"/>
        <v>0</v>
      </c>
      <c r="Q2395" s="681">
        <f t="shared" ca="1" si="162"/>
        <v>0</v>
      </c>
      <c r="R2395" s="681">
        <f t="shared" ca="1" si="162"/>
        <v>0</v>
      </c>
      <c r="S2395" t="str">
        <f t="shared" si="159"/>
        <v>ASR_Financial_Report_SHP21Final</v>
      </c>
      <c r="T2395" s="960">
        <f t="shared" si="160"/>
        <v>44658</v>
      </c>
      <c r="U2395" t="str">
        <f t="shared" si="161"/>
        <v>Unaudited</v>
      </c>
    </row>
    <row r="2396" spans="1:21" x14ac:dyDescent="0.25">
      <c r="A2396" t="s">
        <v>437</v>
      </c>
      <c r="B2396" t="s">
        <v>1366</v>
      </c>
      <c r="C2396" t="s">
        <v>1367</v>
      </c>
      <c r="D2396" s="15">
        <v>1900</v>
      </c>
      <c r="E2396" s="121">
        <v>1</v>
      </c>
      <c r="F2396" t="s">
        <v>440</v>
      </c>
      <c r="G2396" s="121">
        <v>274</v>
      </c>
      <c r="H2396" t="s">
        <v>389</v>
      </c>
      <c r="I2396" t="s">
        <v>487</v>
      </c>
      <c r="J2396" t="s">
        <v>12</v>
      </c>
      <c r="K2396" t="s">
        <v>222</v>
      </c>
      <c r="L2396" s="758">
        <v>1.2</v>
      </c>
      <c r="M2396" t="s">
        <v>222</v>
      </c>
      <c r="N2396" s="681">
        <f t="shared" ca="1" si="162"/>
        <v>11482.065737412397</v>
      </c>
      <c r="O2396" s="681">
        <f t="shared" ca="1" si="162"/>
        <v>0</v>
      </c>
      <c r="P2396" s="681">
        <f t="shared" ca="1" si="162"/>
        <v>0</v>
      </c>
      <c r="Q2396" s="681">
        <f t="shared" ca="1" si="162"/>
        <v>0</v>
      </c>
      <c r="R2396" s="681">
        <f t="shared" ca="1" si="162"/>
        <v>0</v>
      </c>
      <c r="S2396" t="str">
        <f t="shared" si="159"/>
        <v>ASR_Financial_Report_SHP21Final</v>
      </c>
      <c r="T2396" s="960">
        <f t="shared" si="160"/>
        <v>44658</v>
      </c>
      <c r="U2396" t="str">
        <f t="shared" si="161"/>
        <v>Unaudited</v>
      </c>
    </row>
    <row r="2397" spans="1:21" x14ac:dyDescent="0.25">
      <c r="A2397" t="s">
        <v>437</v>
      </c>
      <c r="B2397" t="s">
        <v>1366</v>
      </c>
      <c r="C2397" t="s">
        <v>1367</v>
      </c>
      <c r="D2397" s="15">
        <v>1900</v>
      </c>
      <c r="E2397" s="121">
        <v>1</v>
      </c>
      <c r="F2397" t="s">
        <v>440</v>
      </c>
      <c r="G2397" s="121">
        <v>274</v>
      </c>
      <c r="H2397" t="s">
        <v>389</v>
      </c>
      <c r="I2397" t="s">
        <v>487</v>
      </c>
      <c r="J2397" t="s">
        <v>12</v>
      </c>
      <c r="K2397" t="s">
        <v>1304</v>
      </c>
      <c r="L2397" s="758" t="s">
        <v>1300</v>
      </c>
      <c r="M2397" t="s">
        <v>1304</v>
      </c>
      <c r="N2397" s="681">
        <f t="shared" ca="1" si="162"/>
        <v>22260.182500000003</v>
      </c>
      <c r="O2397" s="681">
        <f t="shared" ca="1" si="162"/>
        <v>0</v>
      </c>
      <c r="P2397" s="681">
        <f t="shared" ca="1" si="162"/>
        <v>0</v>
      </c>
      <c r="Q2397" s="681">
        <f t="shared" ca="1" si="162"/>
        <v>0</v>
      </c>
      <c r="R2397" s="681">
        <f t="shared" ca="1" si="162"/>
        <v>0</v>
      </c>
      <c r="S2397" t="str">
        <f t="shared" si="159"/>
        <v>ASR_Financial_Report_SHP21Final</v>
      </c>
      <c r="T2397" s="960">
        <f t="shared" si="160"/>
        <v>44658</v>
      </c>
      <c r="U2397" t="str">
        <f t="shared" si="161"/>
        <v>Unaudited</v>
      </c>
    </row>
    <row r="2398" spans="1:21" x14ac:dyDescent="0.25">
      <c r="A2398" t="s">
        <v>437</v>
      </c>
      <c r="B2398" t="s">
        <v>1366</v>
      </c>
      <c r="C2398" t="s">
        <v>1367</v>
      </c>
      <c r="D2398" s="15">
        <v>1900</v>
      </c>
      <c r="E2398" s="121">
        <v>1</v>
      </c>
      <c r="F2398" t="s">
        <v>440</v>
      </c>
      <c r="G2398" s="121">
        <v>274</v>
      </c>
      <c r="H2398" t="s">
        <v>389</v>
      </c>
      <c r="I2398" t="s">
        <v>487</v>
      </c>
      <c r="J2398" t="s">
        <v>12</v>
      </c>
      <c r="K2398" t="s">
        <v>1306</v>
      </c>
      <c r="L2398" s="758" t="s">
        <v>1305</v>
      </c>
      <c r="M2398" t="s">
        <v>1306</v>
      </c>
      <c r="N2398" s="681">
        <f t="shared" ca="1" si="162"/>
        <v>6194.4259821121414</v>
      </c>
      <c r="O2398" s="681">
        <f t="shared" ca="1" si="162"/>
        <v>0</v>
      </c>
      <c r="P2398" s="681">
        <f t="shared" ca="1" si="162"/>
        <v>0</v>
      </c>
      <c r="Q2398" s="681">
        <f t="shared" ca="1" si="162"/>
        <v>0</v>
      </c>
      <c r="R2398" s="681">
        <f t="shared" ca="1" si="162"/>
        <v>0</v>
      </c>
      <c r="S2398" t="str">
        <f t="shared" si="159"/>
        <v>ASR_Financial_Report_SHP21Final</v>
      </c>
      <c r="T2398" s="960">
        <f t="shared" si="160"/>
        <v>44658</v>
      </c>
      <c r="U2398" t="str">
        <f t="shared" si="161"/>
        <v>Unaudited</v>
      </c>
    </row>
    <row r="2399" spans="1:21" x14ac:dyDescent="0.25">
      <c r="A2399" t="s">
        <v>437</v>
      </c>
      <c r="B2399" t="s">
        <v>1366</v>
      </c>
      <c r="C2399" t="s">
        <v>1367</v>
      </c>
      <c r="D2399" s="15">
        <v>1900</v>
      </c>
      <c r="E2399" s="121">
        <v>1</v>
      </c>
      <c r="F2399" t="s">
        <v>440</v>
      </c>
      <c r="G2399" s="121">
        <v>274</v>
      </c>
      <c r="H2399" t="s">
        <v>389</v>
      </c>
      <c r="I2399" t="s">
        <v>487</v>
      </c>
      <c r="J2399" t="s">
        <v>13</v>
      </c>
      <c r="K2399" t="s">
        <v>13</v>
      </c>
      <c r="L2399" s="758" t="s">
        <v>63</v>
      </c>
      <c r="M2399" t="s">
        <v>13</v>
      </c>
      <c r="N2399" s="681">
        <f t="shared" ca="1" si="162"/>
        <v>0</v>
      </c>
      <c r="O2399" s="681">
        <f t="shared" ca="1" si="162"/>
        <v>0</v>
      </c>
      <c r="P2399" s="681">
        <f t="shared" ca="1" si="162"/>
        <v>0</v>
      </c>
      <c r="Q2399" s="681">
        <f t="shared" ca="1" si="162"/>
        <v>0</v>
      </c>
      <c r="R2399" s="681">
        <f t="shared" ca="1" si="162"/>
        <v>0</v>
      </c>
      <c r="S2399" t="str">
        <f t="shared" si="159"/>
        <v>ASR_Financial_Report_SHP21Final</v>
      </c>
      <c r="T2399" s="960">
        <f t="shared" si="160"/>
        <v>44658</v>
      </c>
      <c r="U2399" t="str">
        <f t="shared" si="161"/>
        <v>Unaudited</v>
      </c>
    </row>
    <row r="2400" spans="1:21" x14ac:dyDescent="0.25">
      <c r="A2400" t="s">
        <v>437</v>
      </c>
      <c r="B2400" t="s">
        <v>1366</v>
      </c>
      <c r="C2400" t="s">
        <v>1367</v>
      </c>
      <c r="D2400" s="15">
        <v>1900</v>
      </c>
      <c r="E2400" s="121">
        <v>1</v>
      </c>
      <c r="F2400" t="s">
        <v>440</v>
      </c>
      <c r="G2400" s="121">
        <v>274</v>
      </c>
      <c r="H2400" t="s">
        <v>389</v>
      </c>
      <c r="I2400" t="s">
        <v>488</v>
      </c>
      <c r="J2400" t="s">
        <v>433</v>
      </c>
      <c r="K2400" t="s">
        <v>777</v>
      </c>
      <c r="L2400" s="758">
        <v>2.1</v>
      </c>
      <c r="M2400" t="s">
        <v>712</v>
      </c>
      <c r="N2400" s="681">
        <f t="shared" ca="1" si="162"/>
        <v>33378</v>
      </c>
      <c r="O2400" s="681">
        <f t="shared" ca="1" si="162"/>
        <v>28762</v>
      </c>
      <c r="P2400" s="681">
        <f t="shared" ca="1" si="162"/>
        <v>4616</v>
      </c>
      <c r="Q2400" s="681">
        <f t="shared" ca="1" si="162"/>
        <v>0</v>
      </c>
      <c r="R2400" s="681">
        <f t="shared" ca="1" si="162"/>
        <v>0</v>
      </c>
      <c r="S2400" t="str">
        <f t="shared" si="159"/>
        <v>ASR_Financial_Report_SHP21Final</v>
      </c>
      <c r="T2400" s="960">
        <f t="shared" si="160"/>
        <v>44658</v>
      </c>
      <c r="U2400" t="str">
        <f t="shared" si="161"/>
        <v>Unaudited</v>
      </c>
    </row>
    <row r="2401" spans="1:21" x14ac:dyDescent="0.25">
      <c r="A2401" t="s">
        <v>437</v>
      </c>
      <c r="B2401" t="s">
        <v>1366</v>
      </c>
      <c r="C2401" t="s">
        <v>1367</v>
      </c>
      <c r="D2401" s="15">
        <v>1900</v>
      </c>
      <c r="E2401" s="121">
        <v>1</v>
      </c>
      <c r="F2401" t="s">
        <v>440</v>
      </c>
      <c r="G2401" s="121">
        <v>274</v>
      </c>
      <c r="H2401" t="s">
        <v>389</v>
      </c>
      <c r="I2401" t="s">
        <v>488</v>
      </c>
      <c r="J2401" t="s">
        <v>433</v>
      </c>
      <c r="K2401" t="s">
        <v>777</v>
      </c>
      <c r="L2401" s="758">
        <v>2.2000000000000002</v>
      </c>
      <c r="M2401" t="s">
        <v>713</v>
      </c>
      <c r="N2401" s="681">
        <f t="shared" ca="1" si="162"/>
        <v>386</v>
      </c>
      <c r="O2401" s="681">
        <f t="shared" ca="1" si="162"/>
        <v>223</v>
      </c>
      <c r="P2401" s="681">
        <f t="shared" ca="1" si="162"/>
        <v>163</v>
      </c>
      <c r="Q2401" s="681">
        <f t="shared" ca="1" si="162"/>
        <v>0</v>
      </c>
      <c r="R2401" s="681">
        <f t="shared" ca="1" si="162"/>
        <v>0</v>
      </c>
      <c r="S2401" t="str">
        <f t="shared" si="159"/>
        <v>ASR_Financial_Report_SHP21Final</v>
      </c>
      <c r="T2401" s="960">
        <f t="shared" si="160"/>
        <v>44658</v>
      </c>
      <c r="U2401" t="str">
        <f t="shared" si="161"/>
        <v>Unaudited</v>
      </c>
    </row>
    <row r="2402" spans="1:21" x14ac:dyDescent="0.25">
      <c r="A2402" t="s">
        <v>437</v>
      </c>
      <c r="B2402" t="s">
        <v>1366</v>
      </c>
      <c r="C2402" t="s">
        <v>1367</v>
      </c>
      <c r="D2402" s="15">
        <v>1900</v>
      </c>
      <c r="E2402" s="121">
        <v>1</v>
      </c>
      <c r="F2402" t="s">
        <v>440</v>
      </c>
      <c r="G2402" s="121">
        <v>274</v>
      </c>
      <c r="H2402" t="s">
        <v>389</v>
      </c>
      <c r="I2402" t="s">
        <v>488</v>
      </c>
      <c r="J2402" t="s">
        <v>433</v>
      </c>
      <c r="K2402" t="s">
        <v>777</v>
      </c>
      <c r="L2402" s="758">
        <v>2.2999999999999998</v>
      </c>
      <c r="M2402" t="s">
        <v>714</v>
      </c>
      <c r="N2402" s="681">
        <f t="shared" ca="1" si="162"/>
        <v>7384397.3700000001</v>
      </c>
      <c r="O2402" s="681">
        <f t="shared" ca="1" si="162"/>
        <v>6336000.9800000004</v>
      </c>
      <c r="P2402" s="681">
        <f t="shared" ca="1" si="162"/>
        <v>1048396.39</v>
      </c>
      <c r="Q2402" s="681">
        <f t="shared" ca="1" si="162"/>
        <v>0</v>
      </c>
      <c r="R2402" s="681">
        <f t="shared" ca="1" si="162"/>
        <v>0</v>
      </c>
      <c r="S2402" t="str">
        <f t="shared" si="159"/>
        <v>ASR_Financial_Report_SHP21Final</v>
      </c>
      <c r="T2402" s="960">
        <f t="shared" si="160"/>
        <v>44658</v>
      </c>
      <c r="U2402" t="str">
        <f t="shared" si="161"/>
        <v>Unaudited</v>
      </c>
    </row>
    <row r="2403" spans="1:21" x14ac:dyDescent="0.25">
      <c r="A2403" t="s">
        <v>437</v>
      </c>
      <c r="B2403" t="s">
        <v>1366</v>
      </c>
      <c r="C2403" t="s">
        <v>1367</v>
      </c>
      <c r="D2403" s="15">
        <v>1900</v>
      </c>
      <c r="E2403" s="121">
        <v>1</v>
      </c>
      <c r="F2403" t="s">
        <v>440</v>
      </c>
      <c r="G2403" s="121">
        <v>274</v>
      </c>
      <c r="H2403" t="s">
        <v>389</v>
      </c>
      <c r="I2403" t="s">
        <v>488</v>
      </c>
      <c r="J2403" t="s">
        <v>433</v>
      </c>
      <c r="K2403" t="s">
        <v>777</v>
      </c>
      <c r="L2403" s="758">
        <v>2.4</v>
      </c>
      <c r="M2403" t="s">
        <v>715</v>
      </c>
      <c r="N2403" s="681">
        <f t="shared" ca="1" si="162"/>
        <v>19050.07</v>
      </c>
      <c r="O2403" s="681">
        <f t="shared" ca="1" si="162"/>
        <v>7555.5700000000015</v>
      </c>
      <c r="P2403" s="681">
        <f t="shared" ca="1" si="162"/>
        <v>11494.5</v>
      </c>
      <c r="Q2403" s="681">
        <f t="shared" ca="1" si="162"/>
        <v>0</v>
      </c>
      <c r="R2403" s="681">
        <f t="shared" ca="1" si="162"/>
        <v>0</v>
      </c>
      <c r="S2403" t="str">
        <f t="shared" si="159"/>
        <v>ASR_Financial_Report_SHP21Final</v>
      </c>
      <c r="T2403" s="960">
        <f t="shared" si="160"/>
        <v>44658</v>
      </c>
      <c r="U2403" t="str">
        <f t="shared" si="161"/>
        <v>Unaudited</v>
      </c>
    </row>
    <row r="2404" spans="1:21" x14ac:dyDescent="0.25">
      <c r="A2404" t="s">
        <v>437</v>
      </c>
      <c r="B2404" t="s">
        <v>1366</v>
      </c>
      <c r="C2404" t="s">
        <v>1367</v>
      </c>
      <c r="D2404" s="15">
        <v>1900</v>
      </c>
      <c r="E2404" s="121">
        <v>1</v>
      </c>
      <c r="F2404" t="s">
        <v>440</v>
      </c>
      <c r="G2404" s="121">
        <v>274</v>
      </c>
      <c r="H2404" t="s">
        <v>389</v>
      </c>
      <c r="I2404" t="s">
        <v>488</v>
      </c>
      <c r="J2404" t="s">
        <v>433</v>
      </c>
      <c r="K2404" t="s">
        <v>777</v>
      </c>
      <c r="L2404" s="758">
        <v>2.5</v>
      </c>
      <c r="M2404" t="s">
        <v>757</v>
      </c>
      <c r="N2404" s="681">
        <f t="shared" ca="1" si="162"/>
        <v>3643</v>
      </c>
      <c r="O2404" s="681">
        <f t="shared" ca="1" si="162"/>
        <v>1960</v>
      </c>
      <c r="P2404" s="681">
        <f t="shared" ca="1" si="162"/>
        <v>1683</v>
      </c>
      <c r="Q2404" s="681">
        <f t="shared" ca="1" si="162"/>
        <v>0</v>
      </c>
      <c r="R2404" s="681">
        <f t="shared" ca="1" si="162"/>
        <v>0</v>
      </c>
      <c r="S2404" t="str">
        <f t="shared" si="159"/>
        <v>ASR_Financial_Report_SHP21Final</v>
      </c>
      <c r="T2404" s="960">
        <f t="shared" si="160"/>
        <v>44658</v>
      </c>
      <c r="U2404" t="str">
        <f t="shared" si="161"/>
        <v>Unaudited</v>
      </c>
    </row>
    <row r="2405" spans="1:21" x14ac:dyDescent="0.25">
      <c r="A2405" t="s">
        <v>437</v>
      </c>
      <c r="B2405" t="s">
        <v>1366</v>
      </c>
      <c r="C2405" t="s">
        <v>1367</v>
      </c>
      <c r="D2405" s="15">
        <v>1900</v>
      </c>
      <c r="E2405" s="121">
        <v>1</v>
      </c>
      <c r="F2405" t="s">
        <v>440</v>
      </c>
      <c r="G2405" s="121">
        <v>274</v>
      </c>
      <c r="H2405" t="s">
        <v>389</v>
      </c>
      <c r="I2405" t="s">
        <v>488</v>
      </c>
      <c r="J2405" t="s">
        <v>433</v>
      </c>
      <c r="K2405" t="s">
        <v>777</v>
      </c>
      <c r="L2405" s="758">
        <v>2.6</v>
      </c>
      <c r="M2405" t="s">
        <v>186</v>
      </c>
      <c r="N2405" s="681">
        <f t="shared" ca="1" si="162"/>
        <v>910198.85999999894</v>
      </c>
      <c r="O2405" s="681">
        <f t="shared" ca="1" si="162"/>
        <v>425310.01999999996</v>
      </c>
      <c r="P2405" s="681">
        <f t="shared" ca="1" si="162"/>
        <v>484888.83999999904</v>
      </c>
      <c r="Q2405" s="681">
        <f t="shared" ca="1" si="162"/>
        <v>0</v>
      </c>
      <c r="R2405" s="681">
        <f t="shared" ca="1" si="162"/>
        <v>0</v>
      </c>
      <c r="S2405" t="str">
        <f t="shared" si="159"/>
        <v>ASR_Financial_Report_SHP21Final</v>
      </c>
      <c r="T2405" s="960">
        <f t="shared" si="160"/>
        <v>44658</v>
      </c>
      <c r="U2405" t="str">
        <f t="shared" si="161"/>
        <v>Unaudited</v>
      </c>
    </row>
    <row r="2406" spans="1:21" x14ac:dyDescent="0.25">
      <c r="A2406" t="s">
        <v>437</v>
      </c>
      <c r="B2406" t="s">
        <v>1366</v>
      </c>
      <c r="C2406" t="s">
        <v>1367</v>
      </c>
      <c r="D2406" s="15">
        <v>1900</v>
      </c>
      <c r="E2406" s="121">
        <v>1</v>
      </c>
      <c r="F2406" t="s">
        <v>440</v>
      </c>
      <c r="G2406" s="121">
        <v>274</v>
      </c>
      <c r="H2406" t="s">
        <v>389</v>
      </c>
      <c r="I2406" t="s">
        <v>488</v>
      </c>
      <c r="J2406" t="s">
        <v>433</v>
      </c>
      <c r="K2406" t="s">
        <v>777</v>
      </c>
      <c r="L2406" s="758">
        <v>2.7</v>
      </c>
      <c r="M2406" t="s">
        <v>778</v>
      </c>
      <c r="N2406" s="681">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127220.92452908005</v>
      </c>
      <c r="O2406" s="681">
        <f t="shared" ca="1" si="163"/>
        <v>104226.41423605093</v>
      </c>
      <c r="P2406" s="681">
        <f t="shared" ca="1" si="163"/>
        <v>22994.510293029114</v>
      </c>
      <c r="Q2406" s="681">
        <f t="shared" ca="1" si="163"/>
        <v>0</v>
      </c>
      <c r="R2406" s="681">
        <f t="shared" ca="1" si="163"/>
        <v>0</v>
      </c>
      <c r="S2406" t="str">
        <f t="shared" si="159"/>
        <v>ASR_Financial_Report_SHP21Final</v>
      </c>
      <c r="T2406" s="960">
        <f t="shared" si="160"/>
        <v>44658</v>
      </c>
      <c r="U2406" t="str">
        <f t="shared" si="161"/>
        <v>Unaudited</v>
      </c>
    </row>
    <row r="2407" spans="1:21" x14ac:dyDescent="0.25">
      <c r="A2407" t="s">
        <v>437</v>
      </c>
      <c r="B2407" t="s">
        <v>1366</v>
      </c>
      <c r="C2407" t="s">
        <v>1367</v>
      </c>
      <c r="D2407" s="15">
        <v>1900</v>
      </c>
      <c r="E2407" s="121">
        <v>1</v>
      </c>
      <c r="F2407" t="s">
        <v>440</v>
      </c>
      <c r="G2407" s="121">
        <v>274</v>
      </c>
      <c r="H2407" t="s">
        <v>389</v>
      </c>
      <c r="I2407" t="s">
        <v>488</v>
      </c>
      <c r="J2407" t="s">
        <v>433</v>
      </c>
      <c r="K2407" t="s">
        <v>777</v>
      </c>
      <c r="L2407" s="758">
        <v>2.8</v>
      </c>
      <c r="M2407" t="s">
        <v>779</v>
      </c>
      <c r="N2407" s="681">
        <f t="shared" ca="1" si="163"/>
        <v>0</v>
      </c>
      <c r="O2407" s="681">
        <f t="shared" ca="1" si="163"/>
        <v>0</v>
      </c>
      <c r="P2407" s="681">
        <f t="shared" ca="1" si="163"/>
        <v>0</v>
      </c>
      <c r="Q2407" s="681">
        <f t="shared" ca="1" si="163"/>
        <v>0</v>
      </c>
      <c r="R2407" s="681">
        <f t="shared" ca="1" si="163"/>
        <v>0</v>
      </c>
      <c r="S2407" t="str">
        <f t="shared" si="159"/>
        <v>ASR_Financial_Report_SHP21Final</v>
      </c>
      <c r="T2407" s="960">
        <f t="shared" si="160"/>
        <v>44658</v>
      </c>
      <c r="U2407" t="str">
        <f t="shared" si="161"/>
        <v>Unaudited</v>
      </c>
    </row>
    <row r="2408" spans="1:21" x14ac:dyDescent="0.25">
      <c r="A2408" t="s">
        <v>437</v>
      </c>
      <c r="B2408" t="s">
        <v>1366</v>
      </c>
      <c r="C2408" t="s">
        <v>1367</v>
      </c>
      <c r="D2408" s="15">
        <v>1900</v>
      </c>
      <c r="E2408" s="121">
        <v>1</v>
      </c>
      <c r="F2408" t="s">
        <v>440</v>
      </c>
      <c r="G2408" s="121">
        <v>274</v>
      </c>
      <c r="H2408" t="s">
        <v>389</v>
      </c>
      <c r="I2408" t="s">
        <v>488</v>
      </c>
      <c r="J2408" t="s">
        <v>433</v>
      </c>
      <c r="K2408" t="s">
        <v>777</v>
      </c>
      <c r="L2408" s="758">
        <v>2.9</v>
      </c>
      <c r="M2408" t="s">
        <v>760</v>
      </c>
      <c r="N2408" s="681">
        <f t="shared" ca="1" si="163"/>
        <v>0</v>
      </c>
      <c r="O2408" s="681">
        <f t="shared" ca="1" si="163"/>
        <v>0</v>
      </c>
      <c r="P2408" s="681">
        <f t="shared" ca="1" si="163"/>
        <v>0</v>
      </c>
      <c r="Q2408" s="681">
        <f t="shared" ca="1" si="163"/>
        <v>0</v>
      </c>
      <c r="R2408" s="681">
        <f t="shared" ca="1" si="163"/>
        <v>0</v>
      </c>
      <c r="S2408" t="str">
        <f t="shared" si="159"/>
        <v>ASR_Financial_Report_SHP21Final</v>
      </c>
      <c r="T2408" s="960">
        <f t="shared" si="160"/>
        <v>44658</v>
      </c>
      <c r="U2408" t="str">
        <f t="shared" si="161"/>
        <v>Unaudited</v>
      </c>
    </row>
    <row r="2409" spans="1:21" x14ac:dyDescent="0.25">
      <c r="A2409" t="s">
        <v>437</v>
      </c>
      <c r="B2409" t="s">
        <v>1366</v>
      </c>
      <c r="C2409" t="s">
        <v>1367</v>
      </c>
      <c r="D2409" s="15">
        <v>1900</v>
      </c>
      <c r="E2409" s="121">
        <v>1</v>
      </c>
      <c r="F2409" t="s">
        <v>440</v>
      </c>
      <c r="G2409" s="121">
        <v>274</v>
      </c>
      <c r="H2409" t="s">
        <v>389</v>
      </c>
      <c r="I2409" t="s">
        <v>488</v>
      </c>
      <c r="J2409" t="s">
        <v>433</v>
      </c>
      <c r="K2409" t="s">
        <v>223</v>
      </c>
      <c r="L2409" s="758">
        <v>2.11</v>
      </c>
      <c r="M2409" t="s">
        <v>228</v>
      </c>
      <c r="N2409" s="681">
        <f t="shared" ca="1" si="163"/>
        <v>5417853.830000001</v>
      </c>
      <c r="O2409" s="681">
        <f t="shared" ca="1" si="163"/>
        <v>189349.03</v>
      </c>
      <c r="P2409" s="681">
        <f t="shared" ca="1" si="163"/>
        <v>5228504.8000000007</v>
      </c>
      <c r="Q2409" s="681">
        <f t="shared" ca="1" si="163"/>
        <v>0</v>
      </c>
      <c r="R2409" s="681">
        <f t="shared" ca="1" si="163"/>
        <v>0</v>
      </c>
      <c r="S2409" t="str">
        <f t="shared" si="159"/>
        <v>ASR_Financial_Report_SHP21Final</v>
      </c>
      <c r="T2409" s="960">
        <f t="shared" si="160"/>
        <v>44658</v>
      </c>
      <c r="U2409" t="str">
        <f t="shared" si="161"/>
        <v>Unaudited</v>
      </c>
    </row>
    <row r="2410" spans="1:21" x14ac:dyDescent="0.25">
      <c r="A2410" t="s">
        <v>437</v>
      </c>
      <c r="B2410" t="s">
        <v>1366</v>
      </c>
      <c r="C2410" t="s">
        <v>1367</v>
      </c>
      <c r="D2410" s="15">
        <v>1900</v>
      </c>
      <c r="E2410" s="121">
        <v>1</v>
      </c>
      <c r="F2410" t="s">
        <v>440</v>
      </c>
      <c r="G2410" s="121">
        <v>274</v>
      </c>
      <c r="H2410" t="s">
        <v>389</v>
      </c>
      <c r="I2410" t="s">
        <v>488</v>
      </c>
      <c r="J2410" t="s">
        <v>433</v>
      </c>
      <c r="K2410" t="s">
        <v>223</v>
      </c>
      <c r="L2410" s="758">
        <v>2.12</v>
      </c>
      <c r="M2410" t="s">
        <v>552</v>
      </c>
      <c r="N2410" s="681">
        <f t="shared" ca="1" si="163"/>
        <v>4498798.5199999791</v>
      </c>
      <c r="O2410" s="681">
        <f t="shared" ca="1" si="163"/>
        <v>111598.58</v>
      </c>
      <c r="P2410" s="681">
        <f t="shared" ca="1" si="163"/>
        <v>4387199.939999979</v>
      </c>
      <c r="Q2410" s="681">
        <f t="shared" ca="1" si="163"/>
        <v>0</v>
      </c>
      <c r="R2410" s="681">
        <f t="shared" ca="1" si="163"/>
        <v>0</v>
      </c>
      <c r="S2410" t="str">
        <f t="shared" si="159"/>
        <v>ASR_Financial_Report_SHP21Final</v>
      </c>
      <c r="T2410" s="960">
        <f t="shared" si="160"/>
        <v>44658</v>
      </c>
      <c r="U2410" t="str">
        <f t="shared" si="161"/>
        <v>Unaudited</v>
      </c>
    </row>
    <row r="2411" spans="1:21" x14ac:dyDescent="0.25">
      <c r="A2411" t="s">
        <v>437</v>
      </c>
      <c r="B2411" t="s">
        <v>1366</v>
      </c>
      <c r="C2411" t="s">
        <v>1367</v>
      </c>
      <c r="D2411" s="15">
        <v>1900</v>
      </c>
      <c r="E2411" s="121">
        <v>1</v>
      </c>
      <c r="F2411" t="s">
        <v>440</v>
      </c>
      <c r="G2411" s="121">
        <v>274</v>
      </c>
      <c r="H2411" t="s">
        <v>389</v>
      </c>
      <c r="I2411" t="s">
        <v>488</v>
      </c>
      <c r="J2411" t="s">
        <v>433</v>
      </c>
      <c r="K2411" t="s">
        <v>223</v>
      </c>
      <c r="L2411" s="758">
        <v>2.13</v>
      </c>
      <c r="M2411" t="s">
        <v>229</v>
      </c>
      <c r="N2411" s="681">
        <f t="shared" ca="1" si="163"/>
        <v>259315.86000000002</v>
      </c>
      <c r="O2411" s="681">
        <f t="shared" ca="1" si="163"/>
        <v>11123.35</v>
      </c>
      <c r="P2411" s="681">
        <f t="shared" ca="1" si="163"/>
        <v>248192.51</v>
      </c>
      <c r="Q2411" s="681">
        <f t="shared" ca="1" si="163"/>
        <v>0</v>
      </c>
      <c r="R2411" s="681">
        <f t="shared" ca="1" si="163"/>
        <v>0</v>
      </c>
      <c r="S2411" t="str">
        <f t="shared" si="159"/>
        <v>ASR_Financial_Report_SHP21Final</v>
      </c>
      <c r="T2411" s="960">
        <f t="shared" si="160"/>
        <v>44658</v>
      </c>
      <c r="U2411" t="str">
        <f t="shared" si="161"/>
        <v>Unaudited</v>
      </c>
    </row>
    <row r="2412" spans="1:21" x14ac:dyDescent="0.25">
      <c r="A2412" t="s">
        <v>437</v>
      </c>
      <c r="B2412" t="s">
        <v>1366</v>
      </c>
      <c r="C2412" t="s">
        <v>1367</v>
      </c>
      <c r="D2412" s="15">
        <v>1900</v>
      </c>
      <c r="E2412" s="121">
        <v>1</v>
      </c>
      <c r="F2412" t="s">
        <v>440</v>
      </c>
      <c r="G2412" s="121">
        <v>274</v>
      </c>
      <c r="H2412" t="s">
        <v>389</v>
      </c>
      <c r="I2412" t="s">
        <v>488</v>
      </c>
      <c r="J2412" t="s">
        <v>433</v>
      </c>
      <c r="K2412" t="s">
        <v>223</v>
      </c>
      <c r="L2412" s="758">
        <v>2.14</v>
      </c>
      <c r="M2412" t="s">
        <v>556</v>
      </c>
      <c r="N2412" s="681">
        <f t="shared" ca="1" si="163"/>
        <v>92244.400000000198</v>
      </c>
      <c r="O2412" s="681">
        <f t="shared" ca="1" si="163"/>
        <v>41697.050000000199</v>
      </c>
      <c r="P2412" s="681">
        <f t="shared" ca="1" si="163"/>
        <v>50547.350000000006</v>
      </c>
      <c r="Q2412" s="681">
        <f t="shared" ca="1" si="163"/>
        <v>0</v>
      </c>
      <c r="R2412" s="681">
        <f t="shared" ca="1" si="163"/>
        <v>0</v>
      </c>
      <c r="S2412" t="str">
        <f t="shared" si="159"/>
        <v>ASR_Financial_Report_SHP21Final</v>
      </c>
      <c r="T2412" s="960">
        <f t="shared" si="160"/>
        <v>44658</v>
      </c>
      <c r="U2412" t="str">
        <f t="shared" si="161"/>
        <v>Unaudited</v>
      </c>
    </row>
    <row r="2413" spans="1:21" x14ac:dyDescent="0.25">
      <c r="A2413" t="s">
        <v>437</v>
      </c>
      <c r="B2413" t="s">
        <v>1366</v>
      </c>
      <c r="C2413" t="s">
        <v>1367</v>
      </c>
      <c r="D2413" s="15">
        <v>1900</v>
      </c>
      <c r="E2413" s="121">
        <v>1</v>
      </c>
      <c r="F2413" t="s">
        <v>440</v>
      </c>
      <c r="G2413" s="121">
        <v>274</v>
      </c>
      <c r="H2413" t="s">
        <v>389</v>
      </c>
      <c r="I2413" t="s">
        <v>488</v>
      </c>
      <c r="J2413" t="s">
        <v>433</v>
      </c>
      <c r="K2413" t="s">
        <v>223</v>
      </c>
      <c r="L2413" s="758">
        <v>2.15</v>
      </c>
      <c r="M2413" t="s">
        <v>20</v>
      </c>
      <c r="N2413" s="681">
        <f t="shared" ca="1" si="163"/>
        <v>225041.08</v>
      </c>
      <c r="O2413" s="681">
        <f t="shared" ca="1" si="163"/>
        <v>26097.129999999997</v>
      </c>
      <c r="P2413" s="681">
        <f t="shared" ca="1" si="163"/>
        <v>198943.94999999998</v>
      </c>
      <c r="Q2413" s="681">
        <f t="shared" ca="1" si="163"/>
        <v>0</v>
      </c>
      <c r="R2413" s="681">
        <f t="shared" ca="1" si="163"/>
        <v>0</v>
      </c>
      <c r="S2413" t="str">
        <f t="shared" si="159"/>
        <v>ASR_Financial_Report_SHP21Final</v>
      </c>
      <c r="T2413" s="960">
        <f t="shared" si="160"/>
        <v>44658</v>
      </c>
      <c r="U2413" t="str">
        <f t="shared" si="161"/>
        <v>Unaudited</v>
      </c>
    </row>
    <row r="2414" spans="1:21" x14ac:dyDescent="0.25">
      <c r="A2414" t="s">
        <v>437</v>
      </c>
      <c r="B2414" t="s">
        <v>1366</v>
      </c>
      <c r="C2414" t="s">
        <v>1367</v>
      </c>
      <c r="D2414" s="15">
        <v>1900</v>
      </c>
      <c r="E2414" s="121">
        <v>1</v>
      </c>
      <c r="F2414" t="s">
        <v>440</v>
      </c>
      <c r="G2414" s="121">
        <v>274</v>
      </c>
      <c r="H2414" t="s">
        <v>389</v>
      </c>
      <c r="I2414" t="s">
        <v>488</v>
      </c>
      <c r="J2414" t="s">
        <v>433</v>
      </c>
      <c r="K2414" t="s">
        <v>223</v>
      </c>
      <c r="L2414" s="758">
        <v>2.16</v>
      </c>
      <c r="M2414" t="s">
        <v>780</v>
      </c>
      <c r="N2414" s="681">
        <f t="shared" ca="1" si="163"/>
        <v>642747.1817636285</v>
      </c>
      <c r="O2414" s="681">
        <f t="shared" ca="1" si="163"/>
        <v>58581.651532262404</v>
      </c>
      <c r="P2414" s="681">
        <f t="shared" ca="1" si="163"/>
        <v>584165.53023136605</v>
      </c>
      <c r="Q2414" s="681">
        <f t="shared" ca="1" si="163"/>
        <v>0</v>
      </c>
      <c r="R2414" s="681">
        <f t="shared" ca="1" si="163"/>
        <v>0</v>
      </c>
      <c r="S2414" t="str">
        <f t="shared" si="159"/>
        <v>ASR_Financial_Report_SHP21Final</v>
      </c>
      <c r="T2414" s="960">
        <f t="shared" si="160"/>
        <v>44658</v>
      </c>
      <c r="U2414" t="str">
        <f t="shared" si="161"/>
        <v>Unaudited</v>
      </c>
    </row>
    <row r="2415" spans="1:21" x14ac:dyDescent="0.25">
      <c r="A2415" t="s">
        <v>437</v>
      </c>
      <c r="B2415" t="s">
        <v>1366</v>
      </c>
      <c r="C2415" t="s">
        <v>1367</v>
      </c>
      <c r="D2415" s="15">
        <v>1900</v>
      </c>
      <c r="E2415" s="121">
        <v>1</v>
      </c>
      <c r="F2415" t="s">
        <v>440</v>
      </c>
      <c r="G2415" s="121">
        <v>274</v>
      </c>
      <c r="H2415" t="s">
        <v>389</v>
      </c>
      <c r="I2415" t="s">
        <v>488</v>
      </c>
      <c r="J2415" t="s">
        <v>433</v>
      </c>
      <c r="K2415" t="s">
        <v>223</v>
      </c>
      <c r="L2415" s="758">
        <v>2.17</v>
      </c>
      <c r="M2415" t="s">
        <v>1033</v>
      </c>
      <c r="N2415" s="681">
        <f t="shared" ca="1" si="163"/>
        <v>0</v>
      </c>
      <c r="O2415" s="681">
        <f t="shared" ca="1" si="163"/>
        <v>0</v>
      </c>
      <c r="P2415" s="681">
        <f t="shared" ca="1" si="163"/>
        <v>0</v>
      </c>
      <c r="Q2415" s="681">
        <f t="shared" ca="1" si="163"/>
        <v>0</v>
      </c>
      <c r="R2415" s="681">
        <f t="shared" ca="1" si="163"/>
        <v>0</v>
      </c>
      <c r="S2415" t="str">
        <f t="shared" si="159"/>
        <v>ASR_Financial_Report_SHP21Final</v>
      </c>
      <c r="T2415" s="960">
        <f t="shared" si="160"/>
        <v>44658</v>
      </c>
      <c r="U2415" t="str">
        <f t="shared" si="161"/>
        <v>Unaudited</v>
      </c>
    </row>
    <row r="2416" spans="1:21" x14ac:dyDescent="0.25">
      <c r="A2416" t="s">
        <v>437</v>
      </c>
      <c r="B2416" t="s">
        <v>1366</v>
      </c>
      <c r="C2416" t="s">
        <v>1367</v>
      </c>
      <c r="D2416" s="15">
        <v>1900</v>
      </c>
      <c r="E2416" s="121">
        <v>1</v>
      </c>
      <c r="F2416" t="s">
        <v>440</v>
      </c>
      <c r="G2416" s="121">
        <v>274</v>
      </c>
      <c r="H2416" t="s">
        <v>389</v>
      </c>
      <c r="I2416" t="s">
        <v>488</v>
      </c>
      <c r="J2416" t="s">
        <v>433</v>
      </c>
      <c r="K2416" t="s">
        <v>223</v>
      </c>
      <c r="L2416" s="758">
        <v>2.1800000000000002</v>
      </c>
      <c r="M2416" t="s">
        <v>648</v>
      </c>
      <c r="N2416" s="681">
        <f t="shared" ca="1" si="163"/>
        <v>270282.98999999958</v>
      </c>
      <c r="O2416" s="681">
        <f t="shared" ca="1" si="163"/>
        <v>56053.12999999959</v>
      </c>
      <c r="P2416" s="681">
        <f t="shared" ca="1" si="163"/>
        <v>214229.86</v>
      </c>
      <c r="Q2416" s="681">
        <f t="shared" ca="1" si="163"/>
        <v>0</v>
      </c>
      <c r="R2416" s="681">
        <f t="shared" ca="1" si="163"/>
        <v>0</v>
      </c>
      <c r="S2416" t="str">
        <f t="shared" si="159"/>
        <v>ASR_Financial_Report_SHP21Final</v>
      </c>
      <c r="T2416" s="960">
        <f t="shared" si="160"/>
        <v>44658</v>
      </c>
      <c r="U2416" t="str">
        <f t="shared" si="161"/>
        <v>Unaudited</v>
      </c>
    </row>
    <row r="2417" spans="1:21" x14ac:dyDescent="0.25">
      <c r="A2417" t="s">
        <v>437</v>
      </c>
      <c r="B2417" t="s">
        <v>1366</v>
      </c>
      <c r="C2417" t="s">
        <v>1367</v>
      </c>
      <c r="D2417" s="15">
        <v>1900</v>
      </c>
      <c r="E2417" s="121">
        <v>1</v>
      </c>
      <c r="F2417" t="s">
        <v>440</v>
      </c>
      <c r="G2417" s="121">
        <v>274</v>
      </c>
      <c r="H2417" t="s">
        <v>389</v>
      </c>
      <c r="I2417" t="s">
        <v>488</v>
      </c>
      <c r="J2417" t="s">
        <v>433</v>
      </c>
      <c r="K2417" t="s">
        <v>223</v>
      </c>
      <c r="L2417" s="758">
        <v>2.19</v>
      </c>
      <c r="M2417" t="s">
        <v>218</v>
      </c>
      <c r="N2417" s="681">
        <f t="shared" ca="1" si="163"/>
        <v>-1.3322676295501871E-15</v>
      </c>
      <c r="O2417" s="681">
        <f t="shared" ca="1" si="163"/>
        <v>0</v>
      </c>
      <c r="P2417" s="681">
        <f t="shared" ca="1" si="163"/>
        <v>-1.3322676295501871E-15</v>
      </c>
      <c r="Q2417" s="681">
        <f t="shared" ca="1" si="163"/>
        <v>0</v>
      </c>
      <c r="R2417" s="681">
        <f t="shared" ca="1" si="163"/>
        <v>0</v>
      </c>
      <c r="S2417" t="str">
        <f t="shared" si="159"/>
        <v>ASR_Financial_Report_SHP21Final</v>
      </c>
      <c r="T2417" s="960">
        <f t="shared" si="160"/>
        <v>44658</v>
      </c>
      <c r="U2417" t="str">
        <f t="shared" si="161"/>
        <v>Unaudited</v>
      </c>
    </row>
    <row r="2418" spans="1:21" x14ac:dyDescent="0.25">
      <c r="A2418" t="s">
        <v>437</v>
      </c>
      <c r="B2418" t="s">
        <v>1366</v>
      </c>
      <c r="C2418" t="s">
        <v>1367</v>
      </c>
      <c r="D2418" s="15">
        <v>1900</v>
      </c>
      <c r="E2418" s="121">
        <v>1</v>
      </c>
      <c r="F2418" t="s">
        <v>440</v>
      </c>
      <c r="G2418" s="121">
        <v>274</v>
      </c>
      <c r="H2418" t="s">
        <v>389</v>
      </c>
      <c r="I2418" t="s">
        <v>488</v>
      </c>
      <c r="J2418" t="s">
        <v>433</v>
      </c>
      <c r="K2418" t="s">
        <v>223</v>
      </c>
      <c r="L2418" s="758" t="s">
        <v>691</v>
      </c>
      <c r="M2418" t="s">
        <v>230</v>
      </c>
      <c r="N2418" s="681">
        <f t="shared" ca="1" si="163"/>
        <v>160285.86028962617</v>
      </c>
      <c r="O2418" s="681">
        <f t="shared" ca="1" si="163"/>
        <v>6502.8306854131115</v>
      </c>
      <c r="P2418" s="681">
        <f t="shared" ca="1" si="163"/>
        <v>153783.02960421305</v>
      </c>
      <c r="Q2418" s="681">
        <f t="shared" ca="1" si="163"/>
        <v>0</v>
      </c>
      <c r="R2418" s="681">
        <f t="shared" ca="1" si="163"/>
        <v>0</v>
      </c>
      <c r="S2418" t="str">
        <f t="shared" si="159"/>
        <v>ASR_Financial_Report_SHP21Final</v>
      </c>
      <c r="T2418" s="960">
        <f t="shared" si="160"/>
        <v>44658</v>
      </c>
      <c r="U2418" t="str">
        <f t="shared" si="161"/>
        <v>Unaudited</v>
      </c>
    </row>
    <row r="2419" spans="1:21" x14ac:dyDescent="0.25">
      <c r="A2419" t="s">
        <v>437</v>
      </c>
      <c r="B2419" t="s">
        <v>1366</v>
      </c>
      <c r="C2419" t="s">
        <v>1367</v>
      </c>
      <c r="D2419" s="15">
        <v>1900</v>
      </c>
      <c r="E2419" s="121">
        <v>1</v>
      </c>
      <c r="F2419" t="s">
        <v>440</v>
      </c>
      <c r="G2419" s="121">
        <v>274</v>
      </c>
      <c r="H2419" t="s">
        <v>389</v>
      </c>
      <c r="I2419" t="s">
        <v>488</v>
      </c>
      <c r="J2419" t="s">
        <v>433</v>
      </c>
      <c r="K2419" t="s">
        <v>223</v>
      </c>
      <c r="L2419" s="758">
        <v>2.21</v>
      </c>
      <c r="M2419" t="s">
        <v>466</v>
      </c>
      <c r="N2419" s="681">
        <f t="shared" ca="1" si="163"/>
        <v>-3792.1789494664536</v>
      </c>
      <c r="O2419" s="681">
        <f t="shared" ca="1" si="163"/>
        <v>-1375.4400390044232</v>
      </c>
      <c r="P2419" s="681">
        <f t="shared" ca="1" si="163"/>
        <v>-2416.7389104620302</v>
      </c>
      <c r="Q2419" s="681">
        <f t="shared" ca="1" si="163"/>
        <v>0</v>
      </c>
      <c r="R2419" s="681">
        <f t="shared" ca="1" si="163"/>
        <v>0</v>
      </c>
      <c r="S2419" t="str">
        <f t="shared" si="159"/>
        <v>ASR_Financial_Report_SHP21Final</v>
      </c>
      <c r="T2419" s="960">
        <f t="shared" si="160"/>
        <v>44658</v>
      </c>
      <c r="U2419" t="str">
        <f t="shared" si="161"/>
        <v>Unaudited</v>
      </c>
    </row>
    <row r="2420" spans="1:21" x14ac:dyDescent="0.25">
      <c r="A2420" t="s">
        <v>437</v>
      </c>
      <c r="B2420" t="s">
        <v>1366</v>
      </c>
      <c r="C2420" t="s">
        <v>1367</v>
      </c>
      <c r="D2420" s="15">
        <v>1900</v>
      </c>
      <c r="E2420" s="121">
        <v>1</v>
      </c>
      <c r="F2420" t="s">
        <v>440</v>
      </c>
      <c r="G2420" s="121">
        <v>274</v>
      </c>
      <c r="H2420" t="s">
        <v>389</v>
      </c>
      <c r="I2420" t="s">
        <v>488</v>
      </c>
      <c r="J2420" t="s">
        <v>433</v>
      </c>
      <c r="K2420" t="s">
        <v>6</v>
      </c>
      <c r="L2420" s="758" t="s">
        <v>70</v>
      </c>
      <c r="M2420" t="s">
        <v>188</v>
      </c>
      <c r="N2420" s="681">
        <f t="shared" ca="1" si="163"/>
        <v>9467.380000000001</v>
      </c>
      <c r="O2420" s="681">
        <f t="shared" ca="1" si="163"/>
        <v>4016.76</v>
      </c>
      <c r="P2420" s="681">
        <f t="shared" ca="1" si="163"/>
        <v>5450.62</v>
      </c>
      <c r="Q2420" s="681">
        <f t="shared" ca="1" si="163"/>
        <v>0</v>
      </c>
      <c r="R2420" s="681">
        <f t="shared" ca="1" si="163"/>
        <v>0</v>
      </c>
      <c r="S2420" t="str">
        <f t="shared" si="159"/>
        <v>ASR_Financial_Report_SHP21Final</v>
      </c>
      <c r="T2420" s="960">
        <f t="shared" si="160"/>
        <v>44658</v>
      </c>
      <c r="U2420" t="str">
        <f t="shared" si="161"/>
        <v>Unaudited</v>
      </c>
    </row>
    <row r="2421" spans="1:21" x14ac:dyDescent="0.25">
      <c r="A2421" t="s">
        <v>437</v>
      </c>
      <c r="B2421" t="s">
        <v>1366</v>
      </c>
      <c r="C2421" t="s">
        <v>1367</v>
      </c>
      <c r="D2421" s="15">
        <v>1900</v>
      </c>
      <c r="E2421" s="121">
        <v>1</v>
      </c>
      <c r="F2421" t="s">
        <v>440</v>
      </c>
      <c r="G2421" s="121">
        <v>274</v>
      </c>
      <c r="H2421" t="s">
        <v>389</v>
      </c>
      <c r="I2421" t="s">
        <v>488</v>
      </c>
      <c r="J2421" t="s">
        <v>433</v>
      </c>
      <c r="K2421" t="s">
        <v>6</v>
      </c>
      <c r="L2421" s="758" t="s">
        <v>71</v>
      </c>
      <c r="M2421" t="s">
        <v>231</v>
      </c>
      <c r="N2421" s="681">
        <f t="shared" ca="1" si="163"/>
        <v>0</v>
      </c>
      <c r="O2421" s="681">
        <f t="shared" ca="1" si="163"/>
        <v>0</v>
      </c>
      <c r="P2421" s="681">
        <f t="shared" ca="1" si="163"/>
        <v>0</v>
      </c>
      <c r="Q2421" s="681">
        <f t="shared" ca="1" si="163"/>
        <v>0</v>
      </c>
      <c r="R2421" s="681">
        <f t="shared" ca="1" si="163"/>
        <v>0</v>
      </c>
      <c r="S2421" t="str">
        <f t="shared" si="159"/>
        <v>ASR_Financial_Report_SHP21Final</v>
      </c>
      <c r="T2421" s="960">
        <f t="shared" si="160"/>
        <v>44658</v>
      </c>
      <c r="U2421" t="str">
        <f t="shared" si="161"/>
        <v>Unaudited</v>
      </c>
    </row>
    <row r="2422" spans="1:21" x14ac:dyDescent="0.25">
      <c r="A2422" t="s">
        <v>437</v>
      </c>
      <c r="B2422" t="s">
        <v>1366</v>
      </c>
      <c r="C2422" t="s">
        <v>1367</v>
      </c>
      <c r="D2422" s="15">
        <v>1900</v>
      </c>
      <c r="E2422" s="121">
        <v>1</v>
      </c>
      <c r="F2422" t="s">
        <v>440</v>
      </c>
      <c r="G2422" s="121">
        <v>274</v>
      </c>
      <c r="H2422" t="s">
        <v>389</v>
      </c>
      <c r="I2422" t="s">
        <v>488</v>
      </c>
      <c r="J2422" t="s">
        <v>433</v>
      </c>
      <c r="K2422" t="s">
        <v>6</v>
      </c>
      <c r="L2422" s="758" t="s">
        <v>72</v>
      </c>
      <c r="M2422" t="s">
        <v>164</v>
      </c>
      <c r="N2422" s="681">
        <f t="shared" ca="1" si="163"/>
        <v>64.560428101198994</v>
      </c>
      <c r="O2422" s="681">
        <f t="shared" ca="1" si="163"/>
        <v>58.685013043095942</v>
      </c>
      <c r="P2422" s="681">
        <f t="shared" ca="1" si="163"/>
        <v>5.8754150581030569</v>
      </c>
      <c r="Q2422" s="681">
        <f t="shared" ca="1" si="163"/>
        <v>0</v>
      </c>
      <c r="R2422" s="681">
        <f t="shared" ca="1" si="163"/>
        <v>0</v>
      </c>
      <c r="S2422" t="str">
        <f t="shared" si="159"/>
        <v>ASR_Financial_Report_SHP21Final</v>
      </c>
      <c r="T2422" s="960">
        <f t="shared" si="160"/>
        <v>44658</v>
      </c>
      <c r="U2422" t="str">
        <f t="shared" si="161"/>
        <v>Unaudited</v>
      </c>
    </row>
    <row r="2423" spans="1:21" x14ac:dyDescent="0.25">
      <c r="A2423" t="s">
        <v>437</v>
      </c>
      <c r="B2423" t="s">
        <v>1366</v>
      </c>
      <c r="C2423" t="s">
        <v>1367</v>
      </c>
      <c r="D2423" s="15">
        <v>1900</v>
      </c>
      <c r="E2423" s="121">
        <v>1</v>
      </c>
      <c r="F2423" t="s">
        <v>440</v>
      </c>
      <c r="G2423" s="121">
        <v>274</v>
      </c>
      <c r="H2423" t="s">
        <v>389</v>
      </c>
      <c r="I2423" t="s">
        <v>488</v>
      </c>
      <c r="J2423" t="s">
        <v>433</v>
      </c>
      <c r="K2423" t="s">
        <v>6</v>
      </c>
      <c r="L2423" s="758">
        <v>3.4</v>
      </c>
      <c r="M2423" t="s">
        <v>461</v>
      </c>
      <c r="N2423" s="681">
        <f t="shared" ca="1" si="163"/>
        <v>0</v>
      </c>
      <c r="O2423" s="681">
        <f t="shared" ca="1" si="163"/>
        <v>0</v>
      </c>
      <c r="P2423" s="681">
        <f t="shared" ca="1" si="163"/>
        <v>0</v>
      </c>
      <c r="Q2423" s="681">
        <f t="shared" ca="1" si="163"/>
        <v>0</v>
      </c>
      <c r="R2423" s="681">
        <f t="shared" ca="1" si="163"/>
        <v>0</v>
      </c>
      <c r="S2423" t="str">
        <f t="shared" si="159"/>
        <v>ASR_Financial_Report_SHP21Final</v>
      </c>
      <c r="T2423" s="960">
        <f t="shared" si="160"/>
        <v>44658</v>
      </c>
      <c r="U2423" t="str">
        <f t="shared" si="161"/>
        <v>Unaudited</v>
      </c>
    </row>
    <row r="2424" spans="1:21" x14ac:dyDescent="0.25">
      <c r="A2424" t="s">
        <v>437</v>
      </c>
      <c r="B2424" t="s">
        <v>1366</v>
      </c>
      <c r="C2424" t="s">
        <v>1367</v>
      </c>
      <c r="D2424" s="15">
        <v>1900</v>
      </c>
      <c r="E2424" s="121">
        <v>1</v>
      </c>
      <c r="F2424" t="s">
        <v>440</v>
      </c>
      <c r="G2424" s="121">
        <v>274</v>
      </c>
      <c r="H2424" t="s">
        <v>389</v>
      </c>
      <c r="I2424" t="s">
        <v>488</v>
      </c>
      <c r="J2424" t="s">
        <v>433</v>
      </c>
      <c r="K2424" t="s">
        <v>434</v>
      </c>
      <c r="L2424" s="758">
        <v>4.5</v>
      </c>
      <c r="M2424" t="s">
        <v>32</v>
      </c>
      <c r="N2424" s="681">
        <f t="shared" ca="1" si="163"/>
        <v>0</v>
      </c>
      <c r="O2424" s="681">
        <f t="shared" ca="1" si="163"/>
        <v>0</v>
      </c>
      <c r="P2424" s="681">
        <f t="shared" ca="1" si="163"/>
        <v>0</v>
      </c>
      <c r="Q2424" s="681">
        <f t="shared" ca="1" si="163"/>
        <v>0</v>
      </c>
      <c r="R2424" s="681">
        <f t="shared" ca="1" si="163"/>
        <v>0</v>
      </c>
      <c r="S2424" t="str">
        <f t="shared" si="159"/>
        <v>ASR_Financial_Report_SHP21Final</v>
      </c>
      <c r="T2424" s="960">
        <f t="shared" si="160"/>
        <v>44658</v>
      </c>
      <c r="U2424" t="str">
        <f t="shared" si="161"/>
        <v>Unaudited</v>
      </c>
    </row>
    <row r="2425" spans="1:21" x14ac:dyDescent="0.25">
      <c r="A2425" t="s">
        <v>437</v>
      </c>
      <c r="B2425" t="s">
        <v>1366</v>
      </c>
      <c r="C2425" t="s">
        <v>1367</v>
      </c>
      <c r="D2425" s="15">
        <v>1900</v>
      </c>
      <c r="E2425" s="121">
        <v>1</v>
      </c>
      <c r="F2425" t="s">
        <v>440</v>
      </c>
      <c r="G2425" s="121">
        <v>274</v>
      </c>
      <c r="H2425" t="s">
        <v>389</v>
      </c>
      <c r="I2425" t="s">
        <v>488</v>
      </c>
      <c r="J2425" t="s">
        <v>433</v>
      </c>
      <c r="K2425" t="s">
        <v>434</v>
      </c>
      <c r="L2425" s="758" t="s">
        <v>925</v>
      </c>
      <c r="M2425" t="s">
        <v>916</v>
      </c>
      <c r="N2425" s="681">
        <f t="shared" ca="1" si="163"/>
        <v>0</v>
      </c>
      <c r="O2425" s="681">
        <f t="shared" ca="1" si="163"/>
        <v>0</v>
      </c>
      <c r="P2425" s="681">
        <f t="shared" ca="1" si="163"/>
        <v>0</v>
      </c>
      <c r="Q2425" s="681">
        <f t="shared" ca="1" si="163"/>
        <v>0</v>
      </c>
      <c r="R2425" s="681">
        <f t="shared" ca="1" si="163"/>
        <v>0</v>
      </c>
      <c r="S2425" t="str">
        <f t="shared" si="159"/>
        <v>ASR_Financial_Report_SHP21Final</v>
      </c>
      <c r="T2425" s="960">
        <f t="shared" si="160"/>
        <v>44658</v>
      </c>
      <c r="U2425" t="str">
        <f t="shared" si="161"/>
        <v>Unaudited</v>
      </c>
    </row>
    <row r="2426" spans="1:21" x14ac:dyDescent="0.25">
      <c r="A2426" t="s">
        <v>437</v>
      </c>
      <c r="B2426" t="s">
        <v>1366</v>
      </c>
      <c r="C2426" t="s">
        <v>1367</v>
      </c>
      <c r="D2426" s="15">
        <v>1900</v>
      </c>
      <c r="E2426" s="121">
        <v>1</v>
      </c>
      <c r="F2426" t="s">
        <v>440</v>
      </c>
      <c r="G2426" s="121">
        <v>274</v>
      </c>
      <c r="H2426" t="s">
        <v>389</v>
      </c>
      <c r="I2426" t="s">
        <v>488</v>
      </c>
      <c r="J2426" t="s">
        <v>433</v>
      </c>
      <c r="K2426" t="s">
        <v>434</v>
      </c>
      <c r="L2426" s="758" t="s">
        <v>193</v>
      </c>
      <c r="M2426" t="s">
        <v>40</v>
      </c>
      <c r="N2426" s="681">
        <f t="shared" ca="1" si="163"/>
        <v>0</v>
      </c>
      <c r="O2426" s="681">
        <f t="shared" ca="1" si="163"/>
        <v>0</v>
      </c>
      <c r="P2426" s="681">
        <f t="shared" ca="1" si="163"/>
        <v>0</v>
      </c>
      <c r="Q2426" s="681">
        <f t="shared" ca="1" si="163"/>
        <v>0</v>
      </c>
      <c r="R2426" s="681">
        <f t="shared" ca="1" si="163"/>
        <v>0</v>
      </c>
      <c r="S2426" t="str">
        <f t="shared" si="159"/>
        <v>ASR_Financial_Report_SHP21Final</v>
      </c>
      <c r="T2426" s="960">
        <f t="shared" si="160"/>
        <v>44658</v>
      </c>
      <c r="U2426" t="str">
        <f t="shared" si="161"/>
        <v>Unaudited</v>
      </c>
    </row>
    <row r="2427" spans="1:21" x14ac:dyDescent="0.25">
      <c r="A2427" t="s">
        <v>437</v>
      </c>
      <c r="B2427" t="s">
        <v>1366</v>
      </c>
      <c r="C2427" t="s">
        <v>1367</v>
      </c>
      <c r="D2427" s="15">
        <v>1900</v>
      </c>
      <c r="E2427" s="121">
        <v>1</v>
      </c>
      <c r="F2427" t="s">
        <v>440</v>
      </c>
      <c r="G2427" s="121">
        <v>274</v>
      </c>
      <c r="H2427" t="s">
        <v>389</v>
      </c>
      <c r="I2427" t="s">
        <v>488</v>
      </c>
      <c r="J2427" t="s">
        <v>433</v>
      </c>
      <c r="K2427" t="s">
        <v>434</v>
      </c>
      <c r="L2427" s="758" t="s">
        <v>192</v>
      </c>
      <c r="M2427" t="s">
        <v>329</v>
      </c>
      <c r="N2427" s="681">
        <f t="shared" ca="1" si="163"/>
        <v>0</v>
      </c>
      <c r="O2427" s="681">
        <f t="shared" ca="1" si="163"/>
        <v>0</v>
      </c>
      <c r="P2427" s="681">
        <f t="shared" ca="1" si="163"/>
        <v>0</v>
      </c>
      <c r="Q2427" s="681">
        <f t="shared" ca="1" si="163"/>
        <v>0</v>
      </c>
      <c r="R2427" s="681">
        <f t="shared" ca="1" si="163"/>
        <v>0</v>
      </c>
      <c r="S2427" t="str">
        <f t="shared" si="159"/>
        <v>ASR_Financial_Report_SHP21Final</v>
      </c>
      <c r="T2427" s="960">
        <f t="shared" si="160"/>
        <v>44658</v>
      </c>
      <c r="U2427" t="str">
        <f t="shared" si="161"/>
        <v>Unaudited</v>
      </c>
    </row>
    <row r="2428" spans="1:21" x14ac:dyDescent="0.25">
      <c r="A2428" t="s">
        <v>437</v>
      </c>
      <c r="B2428" t="s">
        <v>1366</v>
      </c>
      <c r="C2428" t="s">
        <v>1367</v>
      </c>
      <c r="D2428" s="15">
        <v>1900</v>
      </c>
      <c r="E2428" s="121">
        <v>1</v>
      </c>
      <c r="F2428" t="s">
        <v>440</v>
      </c>
      <c r="G2428" s="121">
        <v>274</v>
      </c>
      <c r="H2428" t="s">
        <v>389</v>
      </c>
      <c r="I2428" t="s">
        <v>488</v>
      </c>
      <c r="J2428" t="s">
        <v>450</v>
      </c>
      <c r="K2428" t="s">
        <v>435</v>
      </c>
      <c r="L2428" s="758" t="s">
        <v>79</v>
      </c>
      <c r="M2428" t="s">
        <v>27</v>
      </c>
      <c r="N2428" s="681">
        <f t="shared" ca="1" si="163"/>
        <v>-123558824.98412204</v>
      </c>
      <c r="O2428" s="681">
        <f t="shared" ca="1" si="163"/>
        <v>-21389530.014831655</v>
      </c>
      <c r="P2428" s="681">
        <f t="shared" ca="1" si="163"/>
        <v>-102169294.96929039</v>
      </c>
      <c r="Q2428" s="681">
        <f t="shared" ca="1" si="163"/>
        <v>0</v>
      </c>
      <c r="R2428" s="681">
        <f t="shared" ca="1" si="163"/>
        <v>0</v>
      </c>
      <c r="S2428" t="str">
        <f t="shared" si="159"/>
        <v>ASR_Financial_Report_SHP21Final</v>
      </c>
      <c r="T2428" s="960">
        <f t="shared" si="160"/>
        <v>44658</v>
      </c>
      <c r="U2428" t="str">
        <f t="shared" si="161"/>
        <v>Unaudited</v>
      </c>
    </row>
    <row r="2429" spans="1:21" x14ac:dyDescent="0.25">
      <c r="A2429" t="s">
        <v>437</v>
      </c>
      <c r="B2429" t="s">
        <v>1366</v>
      </c>
      <c r="C2429" t="s">
        <v>1367</v>
      </c>
      <c r="D2429" s="15">
        <v>1900</v>
      </c>
      <c r="E2429" s="121">
        <v>1</v>
      </c>
      <c r="F2429" t="s">
        <v>440</v>
      </c>
      <c r="G2429" s="121">
        <v>274</v>
      </c>
      <c r="H2429" t="s">
        <v>389</v>
      </c>
      <c r="I2429" t="s">
        <v>488</v>
      </c>
      <c r="J2429" t="s">
        <v>450</v>
      </c>
      <c r="K2429" t="s">
        <v>435</v>
      </c>
      <c r="L2429" s="758" t="s">
        <v>80</v>
      </c>
      <c r="M2429" t="s">
        <v>97</v>
      </c>
      <c r="N2429" s="681">
        <f t="shared" ca="1" si="163"/>
        <v>124809227.59890899</v>
      </c>
      <c r="O2429" s="681">
        <f t="shared" ca="1" si="163"/>
        <v>21659478.07461521</v>
      </c>
      <c r="P2429" s="681">
        <f t="shared" ca="1" si="163"/>
        <v>103149749.52429378</v>
      </c>
      <c r="Q2429" s="681">
        <f t="shared" ca="1" si="163"/>
        <v>0</v>
      </c>
      <c r="R2429" s="681">
        <f t="shared" ca="1" si="163"/>
        <v>0</v>
      </c>
      <c r="S2429" t="str">
        <f t="shared" si="159"/>
        <v>ASR_Financial_Report_SHP21Final</v>
      </c>
      <c r="T2429" s="960">
        <f t="shared" si="160"/>
        <v>44658</v>
      </c>
      <c r="U2429" t="str">
        <f t="shared" si="161"/>
        <v>Unaudited</v>
      </c>
    </row>
    <row r="2430" spans="1:21" x14ac:dyDescent="0.25">
      <c r="A2430" t="s">
        <v>437</v>
      </c>
      <c r="B2430" t="s">
        <v>1366</v>
      </c>
      <c r="C2430" t="s">
        <v>1367</v>
      </c>
      <c r="D2430" s="15">
        <v>1900</v>
      </c>
      <c r="E2430" s="121">
        <v>1</v>
      </c>
      <c r="F2430" t="s">
        <v>440</v>
      </c>
      <c r="G2430" s="121">
        <v>274</v>
      </c>
      <c r="H2430" t="s">
        <v>389</v>
      </c>
      <c r="I2430" t="s">
        <v>488</v>
      </c>
      <c r="J2430" t="s">
        <v>450</v>
      </c>
      <c r="K2430" t="s">
        <v>435</v>
      </c>
      <c r="L2430" s="758" t="s">
        <v>81</v>
      </c>
      <c r="M2430" t="s">
        <v>98</v>
      </c>
      <c r="N2430" s="681">
        <f t="shared" ca="1" si="163"/>
        <v>282685.97773567983</v>
      </c>
      <c r="O2430" s="681">
        <f t="shared" ca="1" si="163"/>
        <v>49056.204019221012</v>
      </c>
      <c r="P2430" s="681">
        <f t="shared" ca="1" si="163"/>
        <v>233629.77371645882</v>
      </c>
      <c r="Q2430" s="681">
        <f t="shared" ca="1" si="163"/>
        <v>0</v>
      </c>
      <c r="R2430" s="681">
        <f t="shared" ca="1" si="163"/>
        <v>0</v>
      </c>
      <c r="S2430" t="str">
        <f t="shared" si="159"/>
        <v>ASR_Financial_Report_SHP21Final</v>
      </c>
      <c r="T2430" s="960">
        <f t="shared" si="160"/>
        <v>44658</v>
      </c>
      <c r="U2430" t="str">
        <f t="shared" si="161"/>
        <v>Unaudited</v>
      </c>
    </row>
    <row r="2431" spans="1:21" x14ac:dyDescent="0.25">
      <c r="A2431" t="s">
        <v>437</v>
      </c>
      <c r="B2431" t="s">
        <v>1366</v>
      </c>
      <c r="C2431" t="s">
        <v>1367</v>
      </c>
      <c r="D2431" s="15">
        <v>1900</v>
      </c>
      <c r="E2431" s="121">
        <v>1</v>
      </c>
      <c r="F2431" t="s">
        <v>440</v>
      </c>
      <c r="G2431" s="121">
        <v>274</v>
      </c>
      <c r="H2431" t="s">
        <v>389</v>
      </c>
      <c r="I2431" t="s">
        <v>488</v>
      </c>
      <c r="J2431" t="s">
        <v>450</v>
      </c>
      <c r="K2431" t="s">
        <v>435</v>
      </c>
      <c r="L2431" s="758" t="s">
        <v>82</v>
      </c>
      <c r="M2431" t="s">
        <v>99</v>
      </c>
      <c r="N2431" s="681">
        <f t="shared" ca="1" si="163"/>
        <v>4889.1054875272985</v>
      </c>
      <c r="O2431" s="681">
        <f t="shared" ca="1" si="163"/>
        <v>848.4359860675188</v>
      </c>
      <c r="P2431" s="681">
        <f t="shared" ca="1" si="163"/>
        <v>4040.6695014597799</v>
      </c>
      <c r="Q2431" s="681">
        <f t="shared" ca="1" si="163"/>
        <v>0</v>
      </c>
      <c r="R2431" s="681">
        <f t="shared" ca="1" si="163"/>
        <v>0</v>
      </c>
      <c r="S2431" t="str">
        <f t="shared" si="159"/>
        <v>ASR_Financial_Report_SHP21Final</v>
      </c>
      <c r="T2431" s="960">
        <f t="shared" si="160"/>
        <v>44658</v>
      </c>
      <c r="U2431" t="str">
        <f t="shared" si="161"/>
        <v>Unaudited</v>
      </c>
    </row>
    <row r="2432" spans="1:21" x14ac:dyDescent="0.25">
      <c r="A2432" t="s">
        <v>437</v>
      </c>
      <c r="B2432" t="s">
        <v>1366</v>
      </c>
      <c r="C2432" t="s">
        <v>1367</v>
      </c>
      <c r="D2432" s="15">
        <v>1900</v>
      </c>
      <c r="E2432" s="121">
        <v>1</v>
      </c>
      <c r="F2432" t="s">
        <v>440</v>
      </c>
      <c r="G2432" s="121">
        <v>274</v>
      </c>
      <c r="H2432" t="s">
        <v>389</v>
      </c>
      <c r="I2432" t="s">
        <v>488</v>
      </c>
      <c r="J2432" t="s">
        <v>450</v>
      </c>
      <c r="K2432" t="s">
        <v>435</v>
      </c>
      <c r="L2432" s="758" t="s">
        <v>216</v>
      </c>
      <c r="M2432" t="s">
        <v>100</v>
      </c>
      <c r="N2432" s="681">
        <f t="shared" ca="1" si="163"/>
        <v>-8695.9886099680461</v>
      </c>
      <c r="O2432" s="681">
        <f t="shared" ca="1" si="163"/>
        <v>-1509.0673927883738</v>
      </c>
      <c r="P2432" s="681">
        <f t="shared" ca="1" si="163"/>
        <v>-7186.9212171796726</v>
      </c>
      <c r="Q2432" s="681">
        <f t="shared" ca="1" si="163"/>
        <v>0</v>
      </c>
      <c r="R2432" s="681">
        <f t="shared" ca="1" si="163"/>
        <v>0</v>
      </c>
      <c r="S2432" t="str">
        <f t="shared" si="159"/>
        <v>ASR_Financial_Report_SHP21Final</v>
      </c>
      <c r="T2432" s="960">
        <f t="shared" si="160"/>
        <v>44658</v>
      </c>
      <c r="U2432" t="str">
        <f t="shared" si="161"/>
        <v>Unaudited</v>
      </c>
    </row>
    <row r="2433" spans="1:21" x14ac:dyDescent="0.25">
      <c r="A2433" t="s">
        <v>437</v>
      </c>
      <c r="B2433" t="s">
        <v>1366</v>
      </c>
      <c r="C2433" t="s">
        <v>1367</v>
      </c>
      <c r="D2433" s="15">
        <v>1900</v>
      </c>
      <c r="E2433" s="121">
        <v>1</v>
      </c>
      <c r="F2433" t="s">
        <v>440</v>
      </c>
      <c r="G2433" s="121">
        <v>274</v>
      </c>
      <c r="H2433" t="s">
        <v>389</v>
      </c>
      <c r="I2433" t="s">
        <v>488</v>
      </c>
      <c r="J2433" t="s">
        <v>450</v>
      </c>
      <c r="K2433" t="s">
        <v>435</v>
      </c>
      <c r="L2433" s="758" t="s">
        <v>215</v>
      </c>
      <c r="M2433" t="s">
        <v>28</v>
      </c>
      <c r="N2433" s="681">
        <f t="shared" ca="1" si="163"/>
        <v>15222.041792057746</v>
      </c>
      <c r="O2433" s="681">
        <f t="shared" ca="1" si="163"/>
        <v>2641.5727929685795</v>
      </c>
      <c r="P2433" s="681">
        <f t="shared" ca="1" si="163"/>
        <v>12580.468999089166</v>
      </c>
      <c r="Q2433" s="681">
        <f t="shared" ca="1" si="163"/>
        <v>0</v>
      </c>
      <c r="R2433" s="681">
        <f t="shared" ca="1" si="163"/>
        <v>0</v>
      </c>
      <c r="S2433" t="str">
        <f t="shared" si="159"/>
        <v>ASR_Financial_Report_SHP21Final</v>
      </c>
      <c r="T2433" s="960">
        <f t="shared" si="160"/>
        <v>44658</v>
      </c>
      <c r="U2433" t="str">
        <f t="shared" si="161"/>
        <v>Unaudited</v>
      </c>
    </row>
    <row r="2434" spans="1:21" x14ac:dyDescent="0.25">
      <c r="A2434" t="s">
        <v>437</v>
      </c>
      <c r="B2434" t="s">
        <v>1366</v>
      </c>
      <c r="C2434" t="s">
        <v>1367</v>
      </c>
      <c r="D2434" s="15">
        <v>1900</v>
      </c>
      <c r="E2434" s="121">
        <v>1</v>
      </c>
      <c r="F2434" t="s">
        <v>440</v>
      </c>
      <c r="G2434" s="121">
        <v>274</v>
      </c>
      <c r="H2434" t="s">
        <v>389</v>
      </c>
      <c r="I2434" t="s">
        <v>488</v>
      </c>
      <c r="J2434" t="s">
        <v>436</v>
      </c>
      <c r="K2434" t="s">
        <v>436</v>
      </c>
      <c r="L2434" s="758" t="s">
        <v>84</v>
      </c>
      <c r="M2434" t="s">
        <v>327</v>
      </c>
      <c r="N2434" s="681">
        <f t="shared" ca="1" si="163"/>
        <v>0</v>
      </c>
      <c r="O2434" s="681">
        <f t="shared" ca="1" si="163"/>
        <v>0</v>
      </c>
      <c r="P2434" s="681">
        <f t="shared" ca="1" si="163"/>
        <v>0</v>
      </c>
      <c r="Q2434" s="681">
        <f t="shared" ca="1" si="163"/>
        <v>0</v>
      </c>
      <c r="R2434" s="681">
        <f t="shared" ca="1" si="163"/>
        <v>0</v>
      </c>
      <c r="S2434" t="str">
        <f t="shared" ref="S2434:S2497" si="164">file_name</f>
        <v>ASR_Financial_Report_SHP21Final</v>
      </c>
      <c r="T2434" s="960">
        <f t="shared" ref="T2434:T2497" si="165">file_date</f>
        <v>44658</v>
      </c>
      <c r="U2434" t="str">
        <f t="shared" ref="U2434:U2497" si="166">status</f>
        <v>Unaudited</v>
      </c>
    </row>
    <row r="2435" spans="1:21" x14ac:dyDescent="0.25">
      <c r="A2435" t="s">
        <v>437</v>
      </c>
      <c r="B2435" t="s">
        <v>1366</v>
      </c>
      <c r="C2435" t="s">
        <v>1367</v>
      </c>
      <c r="D2435" s="15">
        <v>1900</v>
      </c>
      <c r="E2435" s="121">
        <v>1</v>
      </c>
      <c r="F2435" t="s">
        <v>440</v>
      </c>
      <c r="G2435" s="121">
        <v>274</v>
      </c>
      <c r="H2435" t="s">
        <v>389</v>
      </c>
      <c r="I2435" t="s">
        <v>488</v>
      </c>
      <c r="J2435" t="s">
        <v>436</v>
      </c>
      <c r="K2435" t="s">
        <v>436</v>
      </c>
      <c r="L2435" s="758" t="s">
        <v>85</v>
      </c>
      <c r="M2435" t="s">
        <v>325</v>
      </c>
      <c r="N2435" s="681">
        <f t="shared" ca="1" si="163"/>
        <v>0</v>
      </c>
      <c r="O2435" s="681">
        <f t="shared" ca="1" si="163"/>
        <v>0</v>
      </c>
      <c r="P2435" s="681">
        <f t="shared" ca="1" si="163"/>
        <v>0</v>
      </c>
      <c r="Q2435" s="681">
        <f t="shared" ca="1" si="163"/>
        <v>0</v>
      </c>
      <c r="R2435" s="681">
        <f t="shared" ca="1" si="163"/>
        <v>0</v>
      </c>
      <c r="S2435" t="str">
        <f t="shared" si="164"/>
        <v>ASR_Financial_Report_SHP21Final</v>
      </c>
      <c r="T2435" s="960">
        <f t="shared" si="165"/>
        <v>44658</v>
      </c>
      <c r="U2435" t="str">
        <f t="shared" si="166"/>
        <v>Unaudited</v>
      </c>
    </row>
    <row r="2436" spans="1:21" x14ac:dyDescent="0.25">
      <c r="A2436" t="s">
        <v>437</v>
      </c>
      <c r="B2436" t="s">
        <v>1366</v>
      </c>
      <c r="C2436" t="s">
        <v>1367</v>
      </c>
      <c r="D2436" s="15">
        <v>1900</v>
      </c>
      <c r="E2436" s="121">
        <v>1</v>
      </c>
      <c r="F2436" t="s">
        <v>440</v>
      </c>
      <c r="G2436" s="121">
        <v>274</v>
      </c>
      <c r="H2436" t="s">
        <v>389</v>
      </c>
      <c r="I2436" t="s">
        <v>488</v>
      </c>
      <c r="J2436" t="s">
        <v>436</v>
      </c>
      <c r="K2436" t="s">
        <v>436</v>
      </c>
      <c r="L2436" s="758" t="s">
        <v>86</v>
      </c>
      <c r="M2436" t="s">
        <v>494</v>
      </c>
      <c r="N2436" s="681">
        <f t="shared" ca="1" si="163"/>
        <v>0</v>
      </c>
      <c r="O2436" s="681">
        <f t="shared" ca="1" si="163"/>
        <v>0</v>
      </c>
      <c r="P2436" s="681">
        <f t="shared" ca="1" si="163"/>
        <v>0</v>
      </c>
      <c r="Q2436" s="681">
        <f t="shared" ca="1" si="163"/>
        <v>0</v>
      </c>
      <c r="R2436" s="681">
        <f t="shared" ca="1" si="163"/>
        <v>0</v>
      </c>
      <c r="S2436" t="str">
        <f t="shared" si="164"/>
        <v>ASR_Financial_Report_SHP21Final</v>
      </c>
      <c r="T2436" s="960">
        <f t="shared" si="165"/>
        <v>44658</v>
      </c>
      <c r="U2436" t="str">
        <f t="shared" si="166"/>
        <v>Unaudited</v>
      </c>
    </row>
    <row r="2437" spans="1:21" x14ac:dyDescent="0.25">
      <c r="A2437" t="s">
        <v>437</v>
      </c>
      <c r="B2437" t="s">
        <v>1366</v>
      </c>
      <c r="C2437" t="s">
        <v>1367</v>
      </c>
      <c r="D2437" s="15">
        <v>1900</v>
      </c>
      <c r="E2437" s="121">
        <v>1</v>
      </c>
      <c r="F2437" t="s">
        <v>440</v>
      </c>
      <c r="G2437" s="121">
        <v>274</v>
      </c>
      <c r="H2437" t="s">
        <v>389</v>
      </c>
      <c r="I2437" t="s">
        <v>488</v>
      </c>
      <c r="J2437" t="s">
        <v>436</v>
      </c>
      <c r="K2437" t="s">
        <v>436</v>
      </c>
      <c r="L2437" s="758" t="s">
        <v>87</v>
      </c>
      <c r="M2437" t="s">
        <v>495</v>
      </c>
      <c r="N2437" s="681">
        <f t="shared" ca="1" si="163"/>
        <v>0</v>
      </c>
      <c r="O2437" s="681">
        <f t="shared" ca="1" si="163"/>
        <v>0</v>
      </c>
      <c r="P2437" s="681">
        <f t="shared" ca="1" si="163"/>
        <v>0</v>
      </c>
      <c r="Q2437" s="681">
        <f t="shared" ca="1" si="163"/>
        <v>0</v>
      </c>
      <c r="R2437" s="681">
        <f t="shared" ca="1" si="163"/>
        <v>0</v>
      </c>
      <c r="S2437" t="str">
        <f t="shared" si="164"/>
        <v>ASR_Financial_Report_SHP21Final</v>
      </c>
      <c r="T2437" s="960">
        <f t="shared" si="165"/>
        <v>44658</v>
      </c>
      <c r="U2437" t="str">
        <f t="shared" si="166"/>
        <v>Unaudited</v>
      </c>
    </row>
    <row r="2438" spans="1:21" x14ac:dyDescent="0.25">
      <c r="A2438" t="s">
        <v>437</v>
      </c>
      <c r="B2438" t="s">
        <v>1366</v>
      </c>
      <c r="C2438" t="s">
        <v>1367</v>
      </c>
      <c r="D2438" s="15">
        <v>1900</v>
      </c>
      <c r="E2438" s="121">
        <v>1</v>
      </c>
      <c r="F2438" t="s">
        <v>440</v>
      </c>
      <c r="G2438" s="121">
        <v>274</v>
      </c>
      <c r="H2438" t="s">
        <v>389</v>
      </c>
      <c r="I2438" t="s">
        <v>488</v>
      </c>
      <c r="J2438" t="s">
        <v>436</v>
      </c>
      <c r="K2438" t="s">
        <v>436</v>
      </c>
      <c r="L2438" s="758" t="s">
        <v>213</v>
      </c>
      <c r="M2438" t="s">
        <v>496</v>
      </c>
      <c r="N2438" s="681">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681">
        <f t="shared" ca="1" si="167"/>
        <v>0</v>
      </c>
      <c r="P2438" s="681">
        <f t="shared" ca="1" si="167"/>
        <v>0</v>
      </c>
      <c r="Q2438" s="681">
        <f t="shared" ca="1" si="167"/>
        <v>0</v>
      </c>
      <c r="R2438" s="681">
        <f t="shared" ca="1" si="167"/>
        <v>0</v>
      </c>
      <c r="S2438" t="str">
        <f t="shared" si="164"/>
        <v>ASR_Financial_Report_SHP21Final</v>
      </c>
      <c r="T2438" s="960">
        <f t="shared" si="165"/>
        <v>44658</v>
      </c>
      <c r="U2438" t="str">
        <f t="shared" si="166"/>
        <v>Unaudited</v>
      </c>
    </row>
    <row r="2439" spans="1:21" x14ac:dyDescent="0.25">
      <c r="A2439" t="s">
        <v>437</v>
      </c>
      <c r="B2439" t="s">
        <v>1366</v>
      </c>
      <c r="C2439" t="s">
        <v>1367</v>
      </c>
      <c r="D2439" s="15">
        <v>1900</v>
      </c>
      <c r="E2439" s="121">
        <v>1</v>
      </c>
      <c r="F2439" t="s">
        <v>440</v>
      </c>
      <c r="G2439" s="121">
        <v>274</v>
      </c>
      <c r="H2439" t="s">
        <v>389</v>
      </c>
      <c r="I2439" t="s">
        <v>489</v>
      </c>
      <c r="J2439" t="s">
        <v>26</v>
      </c>
      <c r="K2439" t="s">
        <v>26</v>
      </c>
      <c r="L2439" s="758" t="s">
        <v>204</v>
      </c>
      <c r="M2439" t="s">
        <v>26</v>
      </c>
      <c r="N2439" s="681">
        <f t="shared" ca="1" si="167"/>
        <v>380275.0106806145</v>
      </c>
      <c r="O2439" s="681">
        <f t="shared" ca="1" si="167"/>
        <v>0</v>
      </c>
      <c r="P2439" s="681">
        <f t="shared" ca="1" si="167"/>
        <v>0</v>
      </c>
      <c r="Q2439" s="681">
        <f t="shared" ca="1" si="167"/>
        <v>0</v>
      </c>
      <c r="R2439" s="681">
        <f t="shared" ca="1" si="167"/>
        <v>0</v>
      </c>
      <c r="S2439" t="str">
        <f t="shared" si="164"/>
        <v>ASR_Financial_Report_SHP21Final</v>
      </c>
      <c r="T2439" s="960">
        <f t="shared" si="165"/>
        <v>44658</v>
      </c>
      <c r="U2439" t="str">
        <f t="shared" si="166"/>
        <v>Unaudited</v>
      </c>
    </row>
    <row r="2440" spans="1:21" x14ac:dyDescent="0.25">
      <c r="A2440" t="s">
        <v>437</v>
      </c>
      <c r="B2440" t="s">
        <v>1366</v>
      </c>
      <c r="C2440" t="s">
        <v>1367</v>
      </c>
      <c r="D2440" s="15">
        <v>1900</v>
      </c>
      <c r="E2440" s="121">
        <v>1</v>
      </c>
      <c r="F2440" t="s">
        <v>441</v>
      </c>
      <c r="G2440" s="121">
        <v>366</v>
      </c>
      <c r="H2440" t="s">
        <v>389</v>
      </c>
      <c r="I2440" t="s">
        <v>432</v>
      </c>
      <c r="J2440" t="s">
        <v>432</v>
      </c>
      <c r="K2440" t="s">
        <v>432</v>
      </c>
      <c r="M2440" t="s">
        <v>432</v>
      </c>
      <c r="N2440" s="681">
        <f t="shared" ca="1" si="167"/>
        <v>8896</v>
      </c>
      <c r="O2440" s="681">
        <f t="shared" ca="1" si="167"/>
        <v>1575</v>
      </c>
      <c r="P2440" s="681">
        <f t="shared" ca="1" si="167"/>
        <v>7321</v>
      </c>
      <c r="Q2440" s="681">
        <f t="shared" ca="1" si="167"/>
        <v>0</v>
      </c>
      <c r="R2440" s="681">
        <f t="shared" ca="1" si="167"/>
        <v>0</v>
      </c>
      <c r="S2440" t="str">
        <f t="shared" si="164"/>
        <v>ASR_Financial_Report_SHP21Final</v>
      </c>
      <c r="T2440" s="960">
        <f t="shared" si="165"/>
        <v>44658</v>
      </c>
      <c r="U2440" t="str">
        <f t="shared" si="166"/>
        <v>Unaudited</v>
      </c>
    </row>
    <row r="2441" spans="1:21" x14ac:dyDescent="0.25">
      <c r="A2441" t="s">
        <v>437</v>
      </c>
      <c r="B2441" t="s">
        <v>1366</v>
      </c>
      <c r="C2441" t="s">
        <v>1367</v>
      </c>
      <c r="D2441" s="15">
        <v>1900</v>
      </c>
      <c r="E2441" s="121">
        <v>1</v>
      </c>
      <c r="F2441" t="s">
        <v>441</v>
      </c>
      <c r="G2441" s="121">
        <v>366</v>
      </c>
      <c r="H2441" t="s">
        <v>389</v>
      </c>
      <c r="I2441" t="s">
        <v>487</v>
      </c>
      <c r="J2441" t="s">
        <v>12</v>
      </c>
      <c r="K2441" t="s">
        <v>12</v>
      </c>
      <c r="L2441" s="758">
        <v>1.1000000000000001</v>
      </c>
      <c r="M2441" t="s">
        <v>12</v>
      </c>
      <c r="N2441" s="681">
        <f t="shared" ca="1" si="167"/>
        <v>26175328.400000002</v>
      </c>
      <c r="O2441" s="681">
        <f t="shared" ca="1" si="167"/>
        <v>0</v>
      </c>
      <c r="P2441" s="681">
        <f t="shared" ca="1" si="167"/>
        <v>0</v>
      </c>
      <c r="Q2441" s="681">
        <f t="shared" ca="1" si="167"/>
        <v>0</v>
      </c>
      <c r="R2441" s="681">
        <f t="shared" ca="1" si="167"/>
        <v>0</v>
      </c>
      <c r="S2441" t="str">
        <f t="shared" si="164"/>
        <v>ASR_Financial_Report_SHP21Final</v>
      </c>
      <c r="T2441" s="960">
        <f t="shared" si="165"/>
        <v>44658</v>
      </c>
      <c r="U2441" t="str">
        <f t="shared" si="166"/>
        <v>Unaudited</v>
      </c>
    </row>
    <row r="2442" spans="1:21" x14ac:dyDescent="0.25">
      <c r="A2442" t="s">
        <v>437</v>
      </c>
      <c r="B2442" t="s">
        <v>1366</v>
      </c>
      <c r="C2442" t="s">
        <v>1367</v>
      </c>
      <c r="D2442" s="15">
        <v>1900</v>
      </c>
      <c r="E2442" s="121">
        <v>1</v>
      </c>
      <c r="F2442" t="s">
        <v>441</v>
      </c>
      <c r="G2442" s="121">
        <v>366</v>
      </c>
      <c r="H2442" t="s">
        <v>389</v>
      </c>
      <c r="I2442" t="s">
        <v>487</v>
      </c>
      <c r="J2442" t="s">
        <v>12</v>
      </c>
      <c r="K2442" t="s">
        <v>222</v>
      </c>
      <c r="L2442" s="758">
        <v>1.2</v>
      </c>
      <c r="M2442" t="s">
        <v>222</v>
      </c>
      <c r="N2442" s="681">
        <f t="shared" ca="1" si="167"/>
        <v>10931.701442650348</v>
      </c>
      <c r="O2442" s="681">
        <f t="shared" ca="1" si="167"/>
        <v>0</v>
      </c>
      <c r="P2442" s="681">
        <f t="shared" ca="1" si="167"/>
        <v>0</v>
      </c>
      <c r="Q2442" s="681">
        <f t="shared" ca="1" si="167"/>
        <v>0</v>
      </c>
      <c r="R2442" s="681">
        <f t="shared" ca="1" si="167"/>
        <v>0</v>
      </c>
      <c r="S2442" t="str">
        <f t="shared" si="164"/>
        <v>ASR_Financial_Report_SHP21Final</v>
      </c>
      <c r="T2442" s="960">
        <f t="shared" si="165"/>
        <v>44658</v>
      </c>
      <c r="U2442" t="str">
        <f t="shared" si="166"/>
        <v>Unaudited</v>
      </c>
    </row>
    <row r="2443" spans="1:21" x14ac:dyDescent="0.25">
      <c r="A2443" t="s">
        <v>437</v>
      </c>
      <c r="B2443" t="s">
        <v>1366</v>
      </c>
      <c r="C2443" t="s">
        <v>1367</v>
      </c>
      <c r="D2443" s="15">
        <v>1900</v>
      </c>
      <c r="E2443" s="121">
        <v>1</v>
      </c>
      <c r="F2443" t="s">
        <v>441</v>
      </c>
      <c r="G2443" s="121">
        <v>366</v>
      </c>
      <c r="H2443" t="s">
        <v>389</v>
      </c>
      <c r="I2443" t="s">
        <v>487</v>
      </c>
      <c r="J2443" t="s">
        <v>12</v>
      </c>
      <c r="K2443" t="s">
        <v>1304</v>
      </c>
      <c r="L2443" s="758" t="s">
        <v>1300</v>
      </c>
      <c r="M2443" t="s">
        <v>1304</v>
      </c>
      <c r="N2443" s="681">
        <f t="shared" ca="1" si="167"/>
        <v>4988.902500000002</v>
      </c>
      <c r="O2443" s="681">
        <f t="shared" ca="1" si="167"/>
        <v>0</v>
      </c>
      <c r="P2443" s="681">
        <f t="shared" ca="1" si="167"/>
        <v>0</v>
      </c>
      <c r="Q2443" s="681">
        <f t="shared" ca="1" si="167"/>
        <v>0</v>
      </c>
      <c r="R2443" s="681">
        <f t="shared" ca="1" si="167"/>
        <v>0</v>
      </c>
      <c r="S2443" t="str">
        <f t="shared" si="164"/>
        <v>ASR_Financial_Report_SHP21Final</v>
      </c>
      <c r="T2443" s="960">
        <f t="shared" si="165"/>
        <v>44658</v>
      </c>
      <c r="U2443" t="str">
        <f t="shared" si="166"/>
        <v>Unaudited</v>
      </c>
    </row>
    <row r="2444" spans="1:21" x14ac:dyDescent="0.25">
      <c r="A2444" t="s">
        <v>437</v>
      </c>
      <c r="B2444" t="s">
        <v>1366</v>
      </c>
      <c r="C2444" t="s">
        <v>1367</v>
      </c>
      <c r="D2444" s="15">
        <v>1900</v>
      </c>
      <c r="E2444" s="121">
        <v>1</v>
      </c>
      <c r="F2444" t="s">
        <v>441</v>
      </c>
      <c r="G2444" s="121">
        <v>366</v>
      </c>
      <c r="H2444" t="s">
        <v>389</v>
      </c>
      <c r="I2444" t="s">
        <v>487</v>
      </c>
      <c r="J2444" t="s">
        <v>12</v>
      </c>
      <c r="K2444" t="s">
        <v>1306</v>
      </c>
      <c r="L2444" s="758" t="s">
        <v>1305</v>
      </c>
      <c r="M2444" t="s">
        <v>1306</v>
      </c>
      <c r="N2444" s="681">
        <f t="shared" ca="1" si="167"/>
        <v>25227.907118152882</v>
      </c>
      <c r="O2444" s="681">
        <f t="shared" ca="1" si="167"/>
        <v>0</v>
      </c>
      <c r="P2444" s="681">
        <f t="shared" ca="1" si="167"/>
        <v>0</v>
      </c>
      <c r="Q2444" s="681">
        <f t="shared" ca="1" si="167"/>
        <v>0</v>
      </c>
      <c r="R2444" s="681">
        <f t="shared" ca="1" si="167"/>
        <v>0</v>
      </c>
      <c r="S2444" t="str">
        <f t="shared" si="164"/>
        <v>ASR_Financial_Report_SHP21Final</v>
      </c>
      <c r="T2444" s="960">
        <f t="shared" si="165"/>
        <v>44658</v>
      </c>
      <c r="U2444" t="str">
        <f t="shared" si="166"/>
        <v>Unaudited</v>
      </c>
    </row>
    <row r="2445" spans="1:21" x14ac:dyDescent="0.25">
      <c r="A2445" t="s">
        <v>437</v>
      </c>
      <c r="B2445" t="s">
        <v>1366</v>
      </c>
      <c r="C2445" t="s">
        <v>1367</v>
      </c>
      <c r="D2445" s="15">
        <v>1900</v>
      </c>
      <c r="E2445" s="121">
        <v>1</v>
      </c>
      <c r="F2445" t="s">
        <v>441</v>
      </c>
      <c r="G2445" s="121">
        <v>366</v>
      </c>
      <c r="H2445" t="s">
        <v>389</v>
      </c>
      <c r="I2445" t="s">
        <v>487</v>
      </c>
      <c r="J2445" t="s">
        <v>13</v>
      </c>
      <c r="K2445" t="s">
        <v>13</v>
      </c>
      <c r="L2445" s="758" t="s">
        <v>63</v>
      </c>
      <c r="M2445" t="s">
        <v>13</v>
      </c>
      <c r="N2445" s="681">
        <f t="shared" ca="1" si="167"/>
        <v>-366768.93859334756</v>
      </c>
      <c r="O2445" s="681">
        <f t="shared" ca="1" si="167"/>
        <v>0</v>
      </c>
      <c r="P2445" s="681">
        <f t="shared" ca="1" si="167"/>
        <v>0</v>
      </c>
      <c r="Q2445" s="681">
        <f t="shared" ca="1" si="167"/>
        <v>0</v>
      </c>
      <c r="R2445" s="681">
        <f t="shared" ca="1" si="167"/>
        <v>0</v>
      </c>
      <c r="S2445" t="str">
        <f t="shared" si="164"/>
        <v>ASR_Financial_Report_SHP21Final</v>
      </c>
      <c r="T2445" s="960">
        <f t="shared" si="165"/>
        <v>44658</v>
      </c>
      <c r="U2445" t="str">
        <f t="shared" si="166"/>
        <v>Unaudited</v>
      </c>
    </row>
    <row r="2446" spans="1:21" x14ac:dyDescent="0.25">
      <c r="A2446" t="s">
        <v>437</v>
      </c>
      <c r="B2446" t="s">
        <v>1366</v>
      </c>
      <c r="C2446" t="s">
        <v>1367</v>
      </c>
      <c r="D2446" s="15">
        <v>1900</v>
      </c>
      <c r="E2446" s="121">
        <v>1</v>
      </c>
      <c r="F2446" t="s">
        <v>441</v>
      </c>
      <c r="G2446" s="121">
        <v>366</v>
      </c>
      <c r="H2446" t="s">
        <v>389</v>
      </c>
      <c r="I2446" t="s">
        <v>488</v>
      </c>
      <c r="J2446" t="s">
        <v>433</v>
      </c>
      <c r="K2446" t="s">
        <v>777</v>
      </c>
      <c r="L2446" s="758">
        <v>2.1</v>
      </c>
      <c r="M2446" t="s">
        <v>712</v>
      </c>
      <c r="N2446" s="681">
        <f t="shared" ca="1" si="167"/>
        <v>32665</v>
      </c>
      <c r="O2446" s="681">
        <f t="shared" ca="1" si="167"/>
        <v>27809</v>
      </c>
      <c r="P2446" s="681">
        <f t="shared" ca="1" si="167"/>
        <v>4856</v>
      </c>
      <c r="Q2446" s="681">
        <f t="shared" ca="1" si="167"/>
        <v>0</v>
      </c>
      <c r="R2446" s="681">
        <f t="shared" ca="1" si="167"/>
        <v>0</v>
      </c>
      <c r="S2446" t="str">
        <f t="shared" si="164"/>
        <v>ASR_Financial_Report_SHP21Final</v>
      </c>
      <c r="T2446" s="960">
        <f t="shared" si="165"/>
        <v>44658</v>
      </c>
      <c r="U2446" t="str">
        <f t="shared" si="166"/>
        <v>Unaudited</v>
      </c>
    </row>
    <row r="2447" spans="1:21" x14ac:dyDescent="0.25">
      <c r="A2447" t="s">
        <v>437</v>
      </c>
      <c r="B2447" t="s">
        <v>1366</v>
      </c>
      <c r="C2447" t="s">
        <v>1367</v>
      </c>
      <c r="D2447" s="15">
        <v>1900</v>
      </c>
      <c r="E2447" s="121">
        <v>1</v>
      </c>
      <c r="F2447" t="s">
        <v>441</v>
      </c>
      <c r="G2447" s="121">
        <v>366</v>
      </c>
      <c r="H2447" t="s">
        <v>389</v>
      </c>
      <c r="I2447" t="s">
        <v>488</v>
      </c>
      <c r="J2447" t="s">
        <v>433</v>
      </c>
      <c r="K2447" t="s">
        <v>777</v>
      </c>
      <c r="L2447" s="758">
        <v>2.2000000000000002</v>
      </c>
      <c r="M2447" t="s">
        <v>713</v>
      </c>
      <c r="N2447" s="681">
        <f t="shared" ca="1" si="167"/>
        <v>382</v>
      </c>
      <c r="O2447" s="681">
        <f t="shared" ca="1" si="167"/>
        <v>135</v>
      </c>
      <c r="P2447" s="681">
        <f t="shared" ca="1" si="167"/>
        <v>247</v>
      </c>
      <c r="Q2447" s="681">
        <f t="shared" ca="1" si="167"/>
        <v>0</v>
      </c>
      <c r="R2447" s="681">
        <f t="shared" ca="1" si="167"/>
        <v>0</v>
      </c>
      <c r="S2447" t="str">
        <f t="shared" si="164"/>
        <v>ASR_Financial_Report_SHP21Final</v>
      </c>
      <c r="T2447" s="960">
        <f t="shared" si="165"/>
        <v>44658</v>
      </c>
      <c r="U2447" t="str">
        <f t="shared" si="166"/>
        <v>Unaudited</v>
      </c>
    </row>
    <row r="2448" spans="1:21" x14ac:dyDescent="0.25">
      <c r="A2448" t="s">
        <v>437</v>
      </c>
      <c r="B2448" t="s">
        <v>1366</v>
      </c>
      <c r="C2448" t="s">
        <v>1367</v>
      </c>
      <c r="D2448" s="15">
        <v>1900</v>
      </c>
      <c r="E2448" s="121">
        <v>1</v>
      </c>
      <c r="F2448" t="s">
        <v>441</v>
      </c>
      <c r="G2448" s="121">
        <v>366</v>
      </c>
      <c r="H2448" t="s">
        <v>389</v>
      </c>
      <c r="I2448" t="s">
        <v>488</v>
      </c>
      <c r="J2448" t="s">
        <v>433</v>
      </c>
      <c r="K2448" t="s">
        <v>777</v>
      </c>
      <c r="L2448" s="758">
        <v>2.2999999999999998</v>
      </c>
      <c r="M2448" t="s">
        <v>714</v>
      </c>
      <c r="N2448" s="681">
        <f t="shared" ca="1" si="167"/>
        <v>8104995.2000000002</v>
      </c>
      <c r="O2448" s="681">
        <f t="shared" ca="1" si="167"/>
        <v>6884100.9900000002</v>
      </c>
      <c r="P2448" s="681">
        <f t="shared" ca="1" si="167"/>
        <v>1220894.21</v>
      </c>
      <c r="Q2448" s="681">
        <f t="shared" ca="1" si="167"/>
        <v>0</v>
      </c>
      <c r="R2448" s="681">
        <f t="shared" ca="1" si="167"/>
        <v>0</v>
      </c>
      <c r="S2448" t="str">
        <f t="shared" si="164"/>
        <v>ASR_Financial_Report_SHP21Final</v>
      </c>
      <c r="T2448" s="960">
        <f t="shared" si="165"/>
        <v>44658</v>
      </c>
      <c r="U2448" t="str">
        <f t="shared" si="166"/>
        <v>Unaudited</v>
      </c>
    </row>
    <row r="2449" spans="1:21" x14ac:dyDescent="0.25">
      <c r="A2449" t="s">
        <v>437</v>
      </c>
      <c r="B2449" t="s">
        <v>1366</v>
      </c>
      <c r="C2449" t="s">
        <v>1367</v>
      </c>
      <c r="D2449" s="15">
        <v>1900</v>
      </c>
      <c r="E2449" s="121">
        <v>1</v>
      </c>
      <c r="F2449" t="s">
        <v>441</v>
      </c>
      <c r="G2449" s="121">
        <v>366</v>
      </c>
      <c r="H2449" t="s">
        <v>389</v>
      </c>
      <c r="I2449" t="s">
        <v>488</v>
      </c>
      <c r="J2449" t="s">
        <v>433</v>
      </c>
      <c r="K2449" t="s">
        <v>777</v>
      </c>
      <c r="L2449" s="758">
        <v>2.4</v>
      </c>
      <c r="M2449" t="s">
        <v>715</v>
      </c>
      <c r="N2449" s="681">
        <f t="shared" ca="1" si="167"/>
        <v>25324.58</v>
      </c>
      <c r="O2449" s="681">
        <f t="shared" ca="1" si="167"/>
        <v>17188.41</v>
      </c>
      <c r="P2449" s="681">
        <f t="shared" ca="1" si="167"/>
        <v>8136.17</v>
      </c>
      <c r="Q2449" s="681">
        <f t="shared" ca="1" si="167"/>
        <v>0</v>
      </c>
      <c r="R2449" s="681">
        <f t="shared" ca="1" si="167"/>
        <v>0</v>
      </c>
      <c r="S2449" t="str">
        <f t="shared" si="164"/>
        <v>ASR_Financial_Report_SHP21Final</v>
      </c>
      <c r="T2449" s="960">
        <f t="shared" si="165"/>
        <v>44658</v>
      </c>
      <c r="U2449" t="str">
        <f t="shared" si="166"/>
        <v>Unaudited</v>
      </c>
    </row>
    <row r="2450" spans="1:21" x14ac:dyDescent="0.25">
      <c r="A2450" t="s">
        <v>437</v>
      </c>
      <c r="B2450" t="s">
        <v>1366</v>
      </c>
      <c r="C2450" t="s">
        <v>1367</v>
      </c>
      <c r="D2450" s="15">
        <v>1900</v>
      </c>
      <c r="E2450" s="121">
        <v>1</v>
      </c>
      <c r="F2450" t="s">
        <v>441</v>
      </c>
      <c r="G2450" s="121">
        <v>366</v>
      </c>
      <c r="H2450" t="s">
        <v>389</v>
      </c>
      <c r="I2450" t="s">
        <v>488</v>
      </c>
      <c r="J2450" t="s">
        <v>433</v>
      </c>
      <c r="K2450" t="s">
        <v>777</v>
      </c>
      <c r="L2450" s="758">
        <v>2.5</v>
      </c>
      <c r="M2450" t="s">
        <v>757</v>
      </c>
      <c r="N2450" s="681">
        <f t="shared" ca="1" si="167"/>
        <v>3400</v>
      </c>
      <c r="O2450" s="681">
        <f t="shared" ca="1" si="167"/>
        <v>2576</v>
      </c>
      <c r="P2450" s="681">
        <f t="shared" ca="1" si="167"/>
        <v>824</v>
      </c>
      <c r="Q2450" s="681">
        <f t="shared" ca="1" si="167"/>
        <v>0</v>
      </c>
      <c r="R2450" s="681">
        <f t="shared" ca="1" si="167"/>
        <v>0</v>
      </c>
      <c r="S2450" t="str">
        <f t="shared" si="164"/>
        <v>ASR_Financial_Report_SHP21Final</v>
      </c>
      <c r="T2450" s="960">
        <f t="shared" si="165"/>
        <v>44658</v>
      </c>
      <c r="U2450" t="str">
        <f t="shared" si="166"/>
        <v>Unaudited</v>
      </c>
    </row>
    <row r="2451" spans="1:21" x14ac:dyDescent="0.25">
      <c r="A2451" t="s">
        <v>437</v>
      </c>
      <c r="B2451" t="s">
        <v>1366</v>
      </c>
      <c r="C2451" t="s">
        <v>1367</v>
      </c>
      <c r="D2451" s="15">
        <v>1900</v>
      </c>
      <c r="E2451" s="121">
        <v>1</v>
      </c>
      <c r="F2451" t="s">
        <v>441</v>
      </c>
      <c r="G2451" s="121">
        <v>366</v>
      </c>
      <c r="H2451" t="s">
        <v>389</v>
      </c>
      <c r="I2451" t="s">
        <v>488</v>
      </c>
      <c r="J2451" t="s">
        <v>433</v>
      </c>
      <c r="K2451" t="s">
        <v>777</v>
      </c>
      <c r="L2451" s="758">
        <v>2.6</v>
      </c>
      <c r="M2451" t="s">
        <v>186</v>
      </c>
      <c r="N2451" s="681">
        <f t="shared" ca="1" si="167"/>
        <v>800602.02000000025</v>
      </c>
      <c r="O2451" s="681">
        <f t="shared" ca="1" si="167"/>
        <v>557778.94000000018</v>
      </c>
      <c r="P2451" s="681">
        <f t="shared" ca="1" si="167"/>
        <v>242823.0800000001</v>
      </c>
      <c r="Q2451" s="681">
        <f t="shared" ca="1" si="167"/>
        <v>0</v>
      </c>
      <c r="R2451" s="681">
        <f t="shared" ca="1" si="167"/>
        <v>0</v>
      </c>
      <c r="S2451" t="str">
        <f t="shared" si="164"/>
        <v>ASR_Financial_Report_SHP21Final</v>
      </c>
      <c r="T2451" s="960">
        <f t="shared" si="165"/>
        <v>44658</v>
      </c>
      <c r="U2451" t="str">
        <f t="shared" si="166"/>
        <v>Unaudited</v>
      </c>
    </row>
    <row r="2452" spans="1:21" x14ac:dyDescent="0.25">
      <c r="A2452" t="s">
        <v>437</v>
      </c>
      <c r="B2452" t="s">
        <v>1366</v>
      </c>
      <c r="C2452" t="s">
        <v>1367</v>
      </c>
      <c r="D2452" s="15">
        <v>1900</v>
      </c>
      <c r="E2452" s="121">
        <v>1</v>
      </c>
      <c r="F2452" t="s">
        <v>441</v>
      </c>
      <c r="G2452" s="121">
        <v>366</v>
      </c>
      <c r="H2452" t="s">
        <v>389</v>
      </c>
      <c r="I2452" t="s">
        <v>488</v>
      </c>
      <c r="J2452" t="s">
        <v>433</v>
      </c>
      <c r="K2452" t="s">
        <v>777</v>
      </c>
      <c r="L2452" s="758">
        <v>2.7</v>
      </c>
      <c r="M2452" t="s">
        <v>778</v>
      </c>
      <c r="N2452" s="681">
        <f t="shared" ca="1" si="167"/>
        <v>520712.72052583518</v>
      </c>
      <c r="O2452" s="681">
        <f t="shared" ca="1" si="167"/>
        <v>434825.688375536</v>
      </c>
      <c r="P2452" s="681">
        <f t="shared" ca="1" si="167"/>
        <v>85887.032150299143</v>
      </c>
      <c r="Q2452" s="681">
        <f t="shared" ca="1" si="167"/>
        <v>0</v>
      </c>
      <c r="R2452" s="681">
        <f t="shared" ca="1" si="167"/>
        <v>0</v>
      </c>
      <c r="S2452" t="str">
        <f t="shared" si="164"/>
        <v>ASR_Financial_Report_SHP21Final</v>
      </c>
      <c r="T2452" s="960">
        <f t="shared" si="165"/>
        <v>44658</v>
      </c>
      <c r="U2452" t="str">
        <f t="shared" si="166"/>
        <v>Unaudited</v>
      </c>
    </row>
    <row r="2453" spans="1:21" x14ac:dyDescent="0.25">
      <c r="A2453" t="s">
        <v>437</v>
      </c>
      <c r="B2453" t="s">
        <v>1366</v>
      </c>
      <c r="C2453" t="s">
        <v>1367</v>
      </c>
      <c r="D2453" s="15">
        <v>1900</v>
      </c>
      <c r="E2453" s="121">
        <v>1</v>
      </c>
      <c r="F2453" t="s">
        <v>441</v>
      </c>
      <c r="G2453" s="121">
        <v>366</v>
      </c>
      <c r="H2453" t="s">
        <v>389</v>
      </c>
      <c r="I2453" t="s">
        <v>488</v>
      </c>
      <c r="J2453" t="s">
        <v>433</v>
      </c>
      <c r="K2453" t="s">
        <v>777</v>
      </c>
      <c r="L2453" s="758">
        <v>2.8</v>
      </c>
      <c r="M2453" t="s">
        <v>779</v>
      </c>
      <c r="N2453" s="681">
        <f t="shared" ca="1" si="167"/>
        <v>0</v>
      </c>
      <c r="O2453" s="681">
        <f t="shared" ca="1" si="167"/>
        <v>0</v>
      </c>
      <c r="P2453" s="681">
        <f t="shared" ca="1" si="167"/>
        <v>0</v>
      </c>
      <c r="Q2453" s="681">
        <f t="shared" ca="1" si="167"/>
        <v>0</v>
      </c>
      <c r="R2453" s="681">
        <f t="shared" ca="1" si="167"/>
        <v>0</v>
      </c>
      <c r="S2453" t="str">
        <f t="shared" si="164"/>
        <v>ASR_Financial_Report_SHP21Final</v>
      </c>
      <c r="T2453" s="960">
        <f t="shared" si="165"/>
        <v>44658</v>
      </c>
      <c r="U2453" t="str">
        <f t="shared" si="166"/>
        <v>Unaudited</v>
      </c>
    </row>
    <row r="2454" spans="1:21" x14ac:dyDescent="0.25">
      <c r="A2454" t="s">
        <v>437</v>
      </c>
      <c r="B2454" t="s">
        <v>1366</v>
      </c>
      <c r="C2454" t="s">
        <v>1367</v>
      </c>
      <c r="D2454" s="15">
        <v>1900</v>
      </c>
      <c r="E2454" s="121">
        <v>1</v>
      </c>
      <c r="F2454" t="s">
        <v>441</v>
      </c>
      <c r="G2454" s="121">
        <v>366</v>
      </c>
      <c r="H2454" t="s">
        <v>389</v>
      </c>
      <c r="I2454" t="s">
        <v>488</v>
      </c>
      <c r="J2454" t="s">
        <v>433</v>
      </c>
      <c r="K2454" t="s">
        <v>777</v>
      </c>
      <c r="L2454" s="758">
        <v>2.9</v>
      </c>
      <c r="M2454" t="s">
        <v>760</v>
      </c>
      <c r="N2454" s="681">
        <f t="shared" ca="1" si="167"/>
        <v>0</v>
      </c>
      <c r="O2454" s="681">
        <f t="shared" ca="1" si="167"/>
        <v>0</v>
      </c>
      <c r="P2454" s="681">
        <f t="shared" ca="1" si="167"/>
        <v>0</v>
      </c>
      <c r="Q2454" s="681">
        <f t="shared" ca="1" si="167"/>
        <v>0</v>
      </c>
      <c r="R2454" s="681">
        <f t="shared" ca="1" si="167"/>
        <v>0</v>
      </c>
      <c r="S2454" t="str">
        <f t="shared" si="164"/>
        <v>ASR_Financial_Report_SHP21Final</v>
      </c>
      <c r="T2454" s="960">
        <f t="shared" si="165"/>
        <v>44658</v>
      </c>
      <c r="U2454" t="str">
        <f t="shared" si="166"/>
        <v>Unaudited</v>
      </c>
    </row>
    <row r="2455" spans="1:21" x14ac:dyDescent="0.25">
      <c r="A2455" t="s">
        <v>437</v>
      </c>
      <c r="B2455" t="s">
        <v>1366</v>
      </c>
      <c r="C2455" t="s">
        <v>1367</v>
      </c>
      <c r="D2455" s="15">
        <v>1900</v>
      </c>
      <c r="E2455" s="121">
        <v>1</v>
      </c>
      <c r="F2455" t="s">
        <v>441</v>
      </c>
      <c r="G2455" s="121">
        <v>366</v>
      </c>
      <c r="H2455" t="s">
        <v>389</v>
      </c>
      <c r="I2455" t="s">
        <v>488</v>
      </c>
      <c r="J2455" t="s">
        <v>433</v>
      </c>
      <c r="K2455" t="s">
        <v>223</v>
      </c>
      <c r="L2455" s="758">
        <v>2.11</v>
      </c>
      <c r="M2455" t="s">
        <v>228</v>
      </c>
      <c r="N2455" s="681">
        <f t="shared" ca="1" si="167"/>
        <v>4839081.4800000004</v>
      </c>
      <c r="O2455" s="681">
        <f t="shared" ca="1" si="167"/>
        <v>252508.79999999999</v>
      </c>
      <c r="P2455" s="681">
        <f t="shared" ca="1" si="167"/>
        <v>4586572.6800000006</v>
      </c>
      <c r="Q2455" s="681">
        <f t="shared" ca="1" si="167"/>
        <v>0</v>
      </c>
      <c r="R2455" s="681">
        <f t="shared" ca="1" si="167"/>
        <v>0</v>
      </c>
      <c r="S2455" t="str">
        <f t="shared" si="164"/>
        <v>ASR_Financial_Report_SHP21Final</v>
      </c>
      <c r="T2455" s="960">
        <f t="shared" si="165"/>
        <v>44658</v>
      </c>
      <c r="U2455" t="str">
        <f t="shared" si="166"/>
        <v>Unaudited</v>
      </c>
    </row>
    <row r="2456" spans="1:21" x14ac:dyDescent="0.25">
      <c r="A2456" t="s">
        <v>437</v>
      </c>
      <c r="B2456" t="s">
        <v>1366</v>
      </c>
      <c r="C2456" t="s">
        <v>1367</v>
      </c>
      <c r="D2456" s="15">
        <v>1900</v>
      </c>
      <c r="E2456" s="121">
        <v>1</v>
      </c>
      <c r="F2456" t="s">
        <v>441</v>
      </c>
      <c r="G2456" s="121">
        <v>366</v>
      </c>
      <c r="H2456" t="s">
        <v>389</v>
      </c>
      <c r="I2456" t="s">
        <v>488</v>
      </c>
      <c r="J2456" t="s">
        <v>433</v>
      </c>
      <c r="K2456" t="s">
        <v>223</v>
      </c>
      <c r="L2456" s="758">
        <v>2.12</v>
      </c>
      <c r="M2456" t="s">
        <v>552</v>
      </c>
      <c r="N2456" s="681">
        <f t="shared" ca="1" si="167"/>
        <v>4750396.3499999577</v>
      </c>
      <c r="O2456" s="681">
        <f t="shared" ca="1" si="167"/>
        <v>100244.77</v>
      </c>
      <c r="P2456" s="681">
        <f t="shared" ca="1" si="167"/>
        <v>4650151.5799999582</v>
      </c>
      <c r="Q2456" s="681">
        <f t="shared" ca="1" si="167"/>
        <v>0</v>
      </c>
      <c r="R2456" s="681">
        <f t="shared" ca="1" si="167"/>
        <v>0</v>
      </c>
      <c r="S2456" t="str">
        <f t="shared" si="164"/>
        <v>ASR_Financial_Report_SHP21Final</v>
      </c>
      <c r="T2456" s="960">
        <f t="shared" si="165"/>
        <v>44658</v>
      </c>
      <c r="U2456" t="str">
        <f t="shared" si="166"/>
        <v>Unaudited</v>
      </c>
    </row>
    <row r="2457" spans="1:21" x14ac:dyDescent="0.25">
      <c r="A2457" t="s">
        <v>437</v>
      </c>
      <c r="B2457" t="s">
        <v>1366</v>
      </c>
      <c r="C2457" t="s">
        <v>1367</v>
      </c>
      <c r="D2457" s="15">
        <v>1900</v>
      </c>
      <c r="E2457" s="121">
        <v>1</v>
      </c>
      <c r="F2457" t="s">
        <v>441</v>
      </c>
      <c r="G2457" s="121">
        <v>366</v>
      </c>
      <c r="H2457" t="s">
        <v>389</v>
      </c>
      <c r="I2457" t="s">
        <v>488</v>
      </c>
      <c r="J2457" t="s">
        <v>433</v>
      </c>
      <c r="K2457" t="s">
        <v>223</v>
      </c>
      <c r="L2457" s="758">
        <v>2.13</v>
      </c>
      <c r="M2457" t="s">
        <v>229</v>
      </c>
      <c r="N2457" s="681">
        <f t="shared" ca="1" si="167"/>
        <v>235859.7499999998</v>
      </c>
      <c r="O2457" s="681">
        <f t="shared" ca="1" si="167"/>
        <v>10850.900000000001</v>
      </c>
      <c r="P2457" s="681">
        <f t="shared" ca="1" si="167"/>
        <v>225008.8499999998</v>
      </c>
      <c r="Q2457" s="681">
        <f t="shared" ca="1" si="167"/>
        <v>0</v>
      </c>
      <c r="R2457" s="681">
        <f t="shared" ca="1" si="167"/>
        <v>0</v>
      </c>
      <c r="S2457" t="str">
        <f t="shared" si="164"/>
        <v>ASR_Financial_Report_SHP21Final</v>
      </c>
      <c r="T2457" s="960">
        <f t="shared" si="165"/>
        <v>44658</v>
      </c>
      <c r="U2457" t="str">
        <f t="shared" si="166"/>
        <v>Unaudited</v>
      </c>
    </row>
    <row r="2458" spans="1:21" x14ac:dyDescent="0.25">
      <c r="A2458" t="s">
        <v>437</v>
      </c>
      <c r="B2458" t="s">
        <v>1366</v>
      </c>
      <c r="C2458" t="s">
        <v>1367</v>
      </c>
      <c r="D2458" s="15">
        <v>1900</v>
      </c>
      <c r="E2458" s="121">
        <v>1</v>
      </c>
      <c r="F2458" t="s">
        <v>441</v>
      </c>
      <c r="G2458" s="121">
        <v>366</v>
      </c>
      <c r="H2458" t="s">
        <v>389</v>
      </c>
      <c r="I2458" t="s">
        <v>488</v>
      </c>
      <c r="J2458" t="s">
        <v>433</v>
      </c>
      <c r="K2458" t="s">
        <v>223</v>
      </c>
      <c r="L2458" s="758">
        <v>2.14</v>
      </c>
      <c r="M2458" t="s">
        <v>556</v>
      </c>
      <c r="N2458" s="681">
        <f t="shared" ca="1" si="167"/>
        <v>78568.110000000015</v>
      </c>
      <c r="O2458" s="681">
        <f t="shared" ca="1" si="167"/>
        <v>44052.090000000004</v>
      </c>
      <c r="P2458" s="681">
        <f t="shared" ca="1" si="167"/>
        <v>34516.020000000019</v>
      </c>
      <c r="Q2458" s="681">
        <f t="shared" ca="1" si="167"/>
        <v>0</v>
      </c>
      <c r="R2458" s="681">
        <f t="shared" ca="1" si="167"/>
        <v>0</v>
      </c>
      <c r="S2458" t="str">
        <f t="shared" si="164"/>
        <v>ASR_Financial_Report_SHP21Final</v>
      </c>
      <c r="T2458" s="960">
        <f t="shared" si="165"/>
        <v>44658</v>
      </c>
      <c r="U2458" t="str">
        <f t="shared" si="166"/>
        <v>Unaudited</v>
      </c>
    </row>
    <row r="2459" spans="1:21" x14ac:dyDescent="0.25">
      <c r="A2459" t="s">
        <v>437</v>
      </c>
      <c r="B2459" t="s">
        <v>1366</v>
      </c>
      <c r="C2459" t="s">
        <v>1367</v>
      </c>
      <c r="D2459" s="15">
        <v>1900</v>
      </c>
      <c r="E2459" s="121">
        <v>1</v>
      </c>
      <c r="F2459" t="s">
        <v>441</v>
      </c>
      <c r="G2459" s="121">
        <v>366</v>
      </c>
      <c r="H2459" t="s">
        <v>389</v>
      </c>
      <c r="I2459" t="s">
        <v>488</v>
      </c>
      <c r="J2459" t="s">
        <v>433</v>
      </c>
      <c r="K2459" t="s">
        <v>223</v>
      </c>
      <c r="L2459" s="758">
        <v>2.15</v>
      </c>
      <c r="M2459" t="s">
        <v>20</v>
      </c>
      <c r="N2459" s="681">
        <f t="shared" ca="1" si="167"/>
        <v>232938.66</v>
      </c>
      <c r="O2459" s="681">
        <f t="shared" ca="1" si="167"/>
        <v>28967.750000000004</v>
      </c>
      <c r="P2459" s="681">
        <f t="shared" ca="1" si="167"/>
        <v>203970.91</v>
      </c>
      <c r="Q2459" s="681">
        <f t="shared" ca="1" si="167"/>
        <v>0</v>
      </c>
      <c r="R2459" s="681">
        <f t="shared" ca="1" si="167"/>
        <v>0</v>
      </c>
      <c r="S2459" t="str">
        <f t="shared" si="164"/>
        <v>ASR_Financial_Report_SHP21Final</v>
      </c>
      <c r="T2459" s="960">
        <f t="shared" si="165"/>
        <v>44658</v>
      </c>
      <c r="U2459" t="str">
        <f t="shared" si="166"/>
        <v>Unaudited</v>
      </c>
    </row>
    <row r="2460" spans="1:21" x14ac:dyDescent="0.25">
      <c r="A2460" t="s">
        <v>437</v>
      </c>
      <c r="B2460" t="s">
        <v>1366</v>
      </c>
      <c r="C2460" t="s">
        <v>1367</v>
      </c>
      <c r="D2460" s="15">
        <v>1900</v>
      </c>
      <c r="E2460" s="121">
        <v>1</v>
      </c>
      <c r="F2460" t="s">
        <v>441</v>
      </c>
      <c r="G2460" s="121">
        <v>366</v>
      </c>
      <c r="H2460" t="s">
        <v>389</v>
      </c>
      <c r="I2460" t="s">
        <v>488</v>
      </c>
      <c r="J2460" t="s">
        <v>433</v>
      </c>
      <c r="K2460" t="s">
        <v>223</v>
      </c>
      <c r="L2460" s="758">
        <v>2.16</v>
      </c>
      <c r="M2460" t="s">
        <v>780</v>
      </c>
      <c r="N2460" s="681">
        <f t="shared" ca="1" si="167"/>
        <v>648045.5394052068</v>
      </c>
      <c r="O2460" s="681">
        <f t="shared" ca="1" si="167"/>
        <v>57389.494253774923</v>
      </c>
      <c r="P2460" s="681">
        <f t="shared" ca="1" si="167"/>
        <v>590656.04515143193</v>
      </c>
      <c r="Q2460" s="681">
        <f t="shared" ca="1" si="167"/>
        <v>0</v>
      </c>
      <c r="R2460" s="681">
        <f t="shared" ca="1" si="167"/>
        <v>0</v>
      </c>
      <c r="S2460" t="str">
        <f t="shared" si="164"/>
        <v>ASR_Financial_Report_SHP21Final</v>
      </c>
      <c r="T2460" s="960">
        <f t="shared" si="165"/>
        <v>44658</v>
      </c>
      <c r="U2460" t="str">
        <f t="shared" si="166"/>
        <v>Unaudited</v>
      </c>
    </row>
    <row r="2461" spans="1:21" x14ac:dyDescent="0.25">
      <c r="A2461" t="s">
        <v>437</v>
      </c>
      <c r="B2461" t="s">
        <v>1366</v>
      </c>
      <c r="C2461" t="s">
        <v>1367</v>
      </c>
      <c r="D2461" s="15">
        <v>1900</v>
      </c>
      <c r="E2461" s="121">
        <v>1</v>
      </c>
      <c r="F2461" t="s">
        <v>441</v>
      </c>
      <c r="G2461" s="121">
        <v>366</v>
      </c>
      <c r="H2461" t="s">
        <v>389</v>
      </c>
      <c r="I2461" t="s">
        <v>488</v>
      </c>
      <c r="J2461" t="s">
        <v>433</v>
      </c>
      <c r="K2461" t="s">
        <v>223</v>
      </c>
      <c r="L2461" s="758">
        <v>2.17</v>
      </c>
      <c r="M2461" t="s">
        <v>1033</v>
      </c>
      <c r="N2461" s="681">
        <f t="shared" ca="1" si="167"/>
        <v>0</v>
      </c>
      <c r="O2461" s="681">
        <f t="shared" ca="1" si="167"/>
        <v>0</v>
      </c>
      <c r="P2461" s="681">
        <f t="shared" ca="1" si="167"/>
        <v>0</v>
      </c>
      <c r="Q2461" s="681">
        <f t="shared" ca="1" si="167"/>
        <v>0</v>
      </c>
      <c r="R2461" s="681">
        <f t="shared" ca="1" si="167"/>
        <v>0</v>
      </c>
      <c r="S2461" t="str">
        <f t="shared" si="164"/>
        <v>ASR_Financial_Report_SHP21Final</v>
      </c>
      <c r="T2461" s="960">
        <f t="shared" si="165"/>
        <v>44658</v>
      </c>
      <c r="U2461" t="str">
        <f t="shared" si="166"/>
        <v>Unaudited</v>
      </c>
    </row>
    <row r="2462" spans="1:21" x14ac:dyDescent="0.25">
      <c r="A2462" t="s">
        <v>437</v>
      </c>
      <c r="B2462" t="s">
        <v>1366</v>
      </c>
      <c r="C2462" t="s">
        <v>1367</v>
      </c>
      <c r="D2462" s="15">
        <v>1900</v>
      </c>
      <c r="E2462" s="121">
        <v>1</v>
      </c>
      <c r="F2462" t="s">
        <v>441</v>
      </c>
      <c r="G2462" s="121">
        <v>366</v>
      </c>
      <c r="H2462" t="s">
        <v>389</v>
      </c>
      <c r="I2462" t="s">
        <v>488</v>
      </c>
      <c r="J2462" t="s">
        <v>433</v>
      </c>
      <c r="K2462" t="s">
        <v>223</v>
      </c>
      <c r="L2462" s="758">
        <v>2.1800000000000002</v>
      </c>
      <c r="M2462" t="s">
        <v>648</v>
      </c>
      <c r="N2462" s="681">
        <f t="shared" ca="1" si="167"/>
        <v>317516.49999999971</v>
      </c>
      <c r="O2462" s="681">
        <f t="shared" ca="1" si="167"/>
        <v>83528.779999999693</v>
      </c>
      <c r="P2462" s="681">
        <f t="shared" ca="1" si="167"/>
        <v>233987.72</v>
      </c>
      <c r="Q2462" s="681">
        <f t="shared" ca="1" si="167"/>
        <v>0</v>
      </c>
      <c r="R2462" s="681">
        <f t="shared" ca="1" si="167"/>
        <v>0</v>
      </c>
      <c r="S2462" t="str">
        <f t="shared" si="164"/>
        <v>ASR_Financial_Report_SHP21Final</v>
      </c>
      <c r="T2462" s="960">
        <f t="shared" si="165"/>
        <v>44658</v>
      </c>
      <c r="U2462" t="str">
        <f t="shared" si="166"/>
        <v>Unaudited</v>
      </c>
    </row>
    <row r="2463" spans="1:21" x14ac:dyDescent="0.25">
      <c r="A2463" t="s">
        <v>437</v>
      </c>
      <c r="B2463" t="s">
        <v>1366</v>
      </c>
      <c r="C2463" t="s">
        <v>1367</v>
      </c>
      <c r="D2463" s="15">
        <v>1900</v>
      </c>
      <c r="E2463" s="121">
        <v>1</v>
      </c>
      <c r="F2463" t="s">
        <v>441</v>
      </c>
      <c r="G2463" s="121">
        <v>366</v>
      </c>
      <c r="H2463" t="s">
        <v>389</v>
      </c>
      <c r="I2463" t="s">
        <v>488</v>
      </c>
      <c r="J2463" t="s">
        <v>433</v>
      </c>
      <c r="K2463" t="s">
        <v>223</v>
      </c>
      <c r="L2463" s="758">
        <v>2.19</v>
      </c>
      <c r="M2463" t="s">
        <v>218</v>
      </c>
      <c r="N2463" s="681">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150.93</v>
      </c>
      <c r="O2463" s="681">
        <f t="shared" ca="1" si="168"/>
        <v>0</v>
      </c>
      <c r="P2463" s="681">
        <f t="shared" ca="1" si="168"/>
        <v>150.93</v>
      </c>
      <c r="Q2463" s="681">
        <f t="shared" ca="1" si="168"/>
        <v>0</v>
      </c>
      <c r="R2463" s="681">
        <f t="shared" ca="1" si="168"/>
        <v>0</v>
      </c>
      <c r="S2463" t="str">
        <f t="shared" si="164"/>
        <v>ASR_Financial_Report_SHP21Final</v>
      </c>
      <c r="T2463" s="960">
        <f t="shared" si="165"/>
        <v>44658</v>
      </c>
      <c r="U2463" t="str">
        <f t="shared" si="166"/>
        <v>Unaudited</v>
      </c>
    </row>
    <row r="2464" spans="1:21" x14ac:dyDescent="0.25">
      <c r="A2464" t="s">
        <v>437</v>
      </c>
      <c r="B2464" t="s">
        <v>1366</v>
      </c>
      <c r="C2464" t="s">
        <v>1367</v>
      </c>
      <c r="D2464" s="15">
        <v>1900</v>
      </c>
      <c r="E2464" s="121">
        <v>1</v>
      </c>
      <c r="F2464" t="s">
        <v>441</v>
      </c>
      <c r="G2464" s="121">
        <v>366</v>
      </c>
      <c r="H2464" t="s">
        <v>389</v>
      </c>
      <c r="I2464" t="s">
        <v>488</v>
      </c>
      <c r="J2464" t="s">
        <v>433</v>
      </c>
      <c r="K2464" t="s">
        <v>223</v>
      </c>
      <c r="L2464" s="758" t="s">
        <v>691</v>
      </c>
      <c r="M2464" t="s">
        <v>230</v>
      </c>
      <c r="N2464" s="681">
        <f t="shared" ca="1" si="168"/>
        <v>614427.39897390234</v>
      </c>
      <c r="O2464" s="681">
        <f t="shared" ca="1" si="168"/>
        <v>30482.730086675481</v>
      </c>
      <c r="P2464" s="681">
        <f t="shared" ca="1" si="168"/>
        <v>583944.66888722684</v>
      </c>
      <c r="Q2464" s="681">
        <f t="shared" ca="1" si="168"/>
        <v>0</v>
      </c>
      <c r="R2464" s="681">
        <f t="shared" ca="1" si="168"/>
        <v>0</v>
      </c>
      <c r="S2464" t="str">
        <f t="shared" si="164"/>
        <v>ASR_Financial_Report_SHP21Final</v>
      </c>
      <c r="T2464" s="960">
        <f t="shared" si="165"/>
        <v>44658</v>
      </c>
      <c r="U2464" t="str">
        <f t="shared" si="166"/>
        <v>Unaudited</v>
      </c>
    </row>
    <row r="2465" spans="1:21" x14ac:dyDescent="0.25">
      <c r="A2465" t="s">
        <v>437</v>
      </c>
      <c r="B2465" t="s">
        <v>1366</v>
      </c>
      <c r="C2465" t="s">
        <v>1367</v>
      </c>
      <c r="D2465" s="15">
        <v>1900</v>
      </c>
      <c r="E2465" s="121">
        <v>1</v>
      </c>
      <c r="F2465" t="s">
        <v>441</v>
      </c>
      <c r="G2465" s="121">
        <v>366</v>
      </c>
      <c r="H2465" t="s">
        <v>389</v>
      </c>
      <c r="I2465" t="s">
        <v>488</v>
      </c>
      <c r="J2465" t="s">
        <v>433</v>
      </c>
      <c r="K2465" t="s">
        <v>223</v>
      </c>
      <c r="L2465" s="758">
        <v>2.21</v>
      </c>
      <c r="M2465" t="s">
        <v>466</v>
      </c>
      <c r="N2465" s="681">
        <f t="shared" ca="1" si="168"/>
        <v>-4028.4557686098578</v>
      </c>
      <c r="O2465" s="681">
        <f t="shared" ca="1" si="168"/>
        <v>-1633.3708500891189</v>
      </c>
      <c r="P2465" s="681">
        <f t="shared" ca="1" si="168"/>
        <v>-2395.0849185207389</v>
      </c>
      <c r="Q2465" s="681">
        <f t="shared" ca="1" si="168"/>
        <v>0</v>
      </c>
      <c r="R2465" s="681">
        <f t="shared" ca="1" si="168"/>
        <v>0</v>
      </c>
      <c r="S2465" t="str">
        <f t="shared" si="164"/>
        <v>ASR_Financial_Report_SHP21Final</v>
      </c>
      <c r="T2465" s="960">
        <f t="shared" si="165"/>
        <v>44658</v>
      </c>
      <c r="U2465" t="str">
        <f t="shared" si="166"/>
        <v>Unaudited</v>
      </c>
    </row>
    <row r="2466" spans="1:21" x14ac:dyDescent="0.25">
      <c r="A2466" t="s">
        <v>437</v>
      </c>
      <c r="B2466" t="s">
        <v>1366</v>
      </c>
      <c r="C2466" t="s">
        <v>1367</v>
      </c>
      <c r="D2466" s="15">
        <v>1900</v>
      </c>
      <c r="E2466" s="121">
        <v>1</v>
      </c>
      <c r="F2466" t="s">
        <v>441</v>
      </c>
      <c r="G2466" s="121">
        <v>366</v>
      </c>
      <c r="H2466" t="s">
        <v>389</v>
      </c>
      <c r="I2466" t="s">
        <v>488</v>
      </c>
      <c r="J2466" t="s">
        <v>433</v>
      </c>
      <c r="K2466" t="s">
        <v>6</v>
      </c>
      <c r="L2466" s="758" t="s">
        <v>70</v>
      </c>
      <c r="M2466" t="s">
        <v>188</v>
      </c>
      <c r="N2466" s="681">
        <f t="shared" ca="1" si="168"/>
        <v>7637.0400000000009</v>
      </c>
      <c r="O2466" s="681">
        <f t="shared" ca="1" si="168"/>
        <v>3123.5899999999997</v>
      </c>
      <c r="P2466" s="681">
        <f t="shared" ca="1" si="168"/>
        <v>4513.4500000000007</v>
      </c>
      <c r="Q2466" s="681">
        <f t="shared" ca="1" si="168"/>
        <v>0</v>
      </c>
      <c r="R2466" s="681">
        <f t="shared" ca="1" si="168"/>
        <v>0</v>
      </c>
      <c r="S2466" t="str">
        <f t="shared" si="164"/>
        <v>ASR_Financial_Report_SHP21Final</v>
      </c>
      <c r="T2466" s="960">
        <f t="shared" si="165"/>
        <v>44658</v>
      </c>
      <c r="U2466" t="str">
        <f t="shared" si="166"/>
        <v>Unaudited</v>
      </c>
    </row>
    <row r="2467" spans="1:21" x14ac:dyDescent="0.25">
      <c r="A2467" t="s">
        <v>437</v>
      </c>
      <c r="B2467" t="s">
        <v>1366</v>
      </c>
      <c r="C2467" t="s">
        <v>1367</v>
      </c>
      <c r="D2467" s="15">
        <v>1900</v>
      </c>
      <c r="E2467" s="121">
        <v>1</v>
      </c>
      <c r="F2467" t="s">
        <v>441</v>
      </c>
      <c r="G2467" s="121">
        <v>366</v>
      </c>
      <c r="H2467" t="s">
        <v>389</v>
      </c>
      <c r="I2467" t="s">
        <v>488</v>
      </c>
      <c r="J2467" t="s">
        <v>433</v>
      </c>
      <c r="K2467" t="s">
        <v>6</v>
      </c>
      <c r="L2467" s="758" t="s">
        <v>71</v>
      </c>
      <c r="M2467" t="s">
        <v>231</v>
      </c>
      <c r="N2467" s="681">
        <f t="shared" ca="1" si="168"/>
        <v>0</v>
      </c>
      <c r="O2467" s="681">
        <f t="shared" ca="1" si="168"/>
        <v>0</v>
      </c>
      <c r="P2467" s="681">
        <f t="shared" ca="1" si="168"/>
        <v>0</v>
      </c>
      <c r="Q2467" s="681">
        <f t="shared" ca="1" si="168"/>
        <v>0</v>
      </c>
      <c r="R2467" s="681">
        <f t="shared" ca="1" si="168"/>
        <v>0</v>
      </c>
      <c r="S2467" t="str">
        <f t="shared" si="164"/>
        <v>ASR_Financial_Report_SHP21Final</v>
      </c>
      <c r="T2467" s="960">
        <f t="shared" si="165"/>
        <v>44658</v>
      </c>
      <c r="U2467" t="str">
        <f t="shared" si="166"/>
        <v>Unaudited</v>
      </c>
    </row>
    <row r="2468" spans="1:21" x14ac:dyDescent="0.25">
      <c r="A2468" t="s">
        <v>437</v>
      </c>
      <c r="B2468" t="s">
        <v>1366</v>
      </c>
      <c r="C2468" t="s">
        <v>1367</v>
      </c>
      <c r="D2468" s="15">
        <v>1900</v>
      </c>
      <c r="E2468" s="121">
        <v>1</v>
      </c>
      <c r="F2468" t="s">
        <v>441</v>
      </c>
      <c r="G2468" s="121">
        <v>366</v>
      </c>
      <c r="H2468" t="s">
        <v>389</v>
      </c>
      <c r="I2468" t="s">
        <v>488</v>
      </c>
      <c r="J2468" t="s">
        <v>433</v>
      </c>
      <c r="K2468" t="s">
        <v>6</v>
      </c>
      <c r="L2468" s="758" t="s">
        <v>72</v>
      </c>
      <c r="M2468" t="s">
        <v>164</v>
      </c>
      <c r="N2468" s="681">
        <f t="shared" ca="1" si="168"/>
        <v>261.17285499843746</v>
      </c>
      <c r="O2468" s="681">
        <f t="shared" ca="1" si="168"/>
        <v>180.9222442914066</v>
      </c>
      <c r="P2468" s="681">
        <f t="shared" ca="1" si="168"/>
        <v>80.250610707030845</v>
      </c>
      <c r="Q2468" s="681">
        <f t="shared" ca="1" si="168"/>
        <v>0</v>
      </c>
      <c r="R2468" s="681">
        <f t="shared" ca="1" si="168"/>
        <v>0</v>
      </c>
      <c r="S2468" t="str">
        <f t="shared" si="164"/>
        <v>ASR_Financial_Report_SHP21Final</v>
      </c>
      <c r="T2468" s="960">
        <f t="shared" si="165"/>
        <v>44658</v>
      </c>
      <c r="U2468" t="str">
        <f t="shared" si="166"/>
        <v>Unaudited</v>
      </c>
    </row>
    <row r="2469" spans="1:21" x14ac:dyDescent="0.25">
      <c r="A2469" t="s">
        <v>437</v>
      </c>
      <c r="B2469" t="s">
        <v>1366</v>
      </c>
      <c r="C2469" t="s">
        <v>1367</v>
      </c>
      <c r="D2469" s="15">
        <v>1900</v>
      </c>
      <c r="E2469" s="121">
        <v>1</v>
      </c>
      <c r="F2469" t="s">
        <v>441</v>
      </c>
      <c r="G2469" s="121">
        <v>366</v>
      </c>
      <c r="H2469" t="s">
        <v>389</v>
      </c>
      <c r="I2469" t="s">
        <v>488</v>
      </c>
      <c r="J2469" t="s">
        <v>433</v>
      </c>
      <c r="K2469" t="s">
        <v>6</v>
      </c>
      <c r="L2469" s="758">
        <v>3.4</v>
      </c>
      <c r="M2469" t="s">
        <v>461</v>
      </c>
      <c r="N2469" s="681">
        <f t="shared" ca="1" si="168"/>
        <v>0</v>
      </c>
      <c r="O2469" s="681">
        <f t="shared" ca="1" si="168"/>
        <v>0</v>
      </c>
      <c r="P2469" s="681">
        <f t="shared" ca="1" si="168"/>
        <v>0</v>
      </c>
      <c r="Q2469" s="681">
        <f t="shared" ca="1" si="168"/>
        <v>0</v>
      </c>
      <c r="R2469" s="681">
        <f t="shared" ca="1" si="168"/>
        <v>0</v>
      </c>
      <c r="S2469" t="str">
        <f t="shared" si="164"/>
        <v>ASR_Financial_Report_SHP21Final</v>
      </c>
      <c r="T2469" s="960">
        <f t="shared" si="165"/>
        <v>44658</v>
      </c>
      <c r="U2469" t="str">
        <f t="shared" si="166"/>
        <v>Unaudited</v>
      </c>
    </row>
    <row r="2470" spans="1:21" x14ac:dyDescent="0.25">
      <c r="A2470" t="s">
        <v>437</v>
      </c>
      <c r="B2470" t="s">
        <v>1366</v>
      </c>
      <c r="C2470" t="s">
        <v>1367</v>
      </c>
      <c r="D2470" s="15">
        <v>1900</v>
      </c>
      <c r="E2470" s="121">
        <v>1</v>
      </c>
      <c r="F2470" t="s">
        <v>441</v>
      </c>
      <c r="G2470" s="121">
        <v>366</v>
      </c>
      <c r="H2470" t="s">
        <v>389</v>
      </c>
      <c r="I2470" t="s">
        <v>488</v>
      </c>
      <c r="J2470" t="s">
        <v>433</v>
      </c>
      <c r="K2470" t="s">
        <v>434</v>
      </c>
      <c r="L2470" s="758">
        <v>4.5</v>
      </c>
      <c r="M2470" t="s">
        <v>32</v>
      </c>
      <c r="N2470" s="681">
        <f t="shared" ca="1" si="168"/>
        <v>0</v>
      </c>
      <c r="O2470" s="681">
        <f t="shared" ca="1" si="168"/>
        <v>0</v>
      </c>
      <c r="P2470" s="681">
        <f t="shared" ca="1" si="168"/>
        <v>0</v>
      </c>
      <c r="Q2470" s="681">
        <f t="shared" ca="1" si="168"/>
        <v>0</v>
      </c>
      <c r="R2470" s="681">
        <f t="shared" ca="1" si="168"/>
        <v>0</v>
      </c>
      <c r="S2470" t="str">
        <f t="shared" si="164"/>
        <v>ASR_Financial_Report_SHP21Final</v>
      </c>
      <c r="T2470" s="960">
        <f t="shared" si="165"/>
        <v>44658</v>
      </c>
      <c r="U2470" t="str">
        <f t="shared" si="166"/>
        <v>Unaudited</v>
      </c>
    </row>
    <row r="2471" spans="1:21" x14ac:dyDescent="0.25">
      <c r="A2471" t="s">
        <v>437</v>
      </c>
      <c r="B2471" t="s">
        <v>1366</v>
      </c>
      <c r="C2471" t="s">
        <v>1367</v>
      </c>
      <c r="D2471" s="15">
        <v>1900</v>
      </c>
      <c r="E2471" s="121">
        <v>1</v>
      </c>
      <c r="F2471" t="s">
        <v>441</v>
      </c>
      <c r="G2471" s="121">
        <v>366</v>
      </c>
      <c r="H2471" t="s">
        <v>389</v>
      </c>
      <c r="I2471" t="s">
        <v>488</v>
      </c>
      <c r="J2471" t="s">
        <v>433</v>
      </c>
      <c r="K2471" t="s">
        <v>434</v>
      </c>
      <c r="L2471" s="758" t="s">
        <v>925</v>
      </c>
      <c r="M2471" t="s">
        <v>916</v>
      </c>
      <c r="N2471" s="681">
        <f t="shared" ca="1" si="168"/>
        <v>0</v>
      </c>
      <c r="O2471" s="681">
        <f t="shared" ca="1" si="168"/>
        <v>0</v>
      </c>
      <c r="P2471" s="681">
        <f t="shared" ca="1" si="168"/>
        <v>0</v>
      </c>
      <c r="Q2471" s="681">
        <f t="shared" ca="1" si="168"/>
        <v>0</v>
      </c>
      <c r="R2471" s="681">
        <f t="shared" ca="1" si="168"/>
        <v>0</v>
      </c>
      <c r="S2471" t="str">
        <f t="shared" si="164"/>
        <v>ASR_Financial_Report_SHP21Final</v>
      </c>
      <c r="T2471" s="960">
        <f t="shared" si="165"/>
        <v>44658</v>
      </c>
      <c r="U2471" t="str">
        <f t="shared" si="166"/>
        <v>Unaudited</v>
      </c>
    </row>
    <row r="2472" spans="1:21" x14ac:dyDescent="0.25">
      <c r="A2472" t="s">
        <v>437</v>
      </c>
      <c r="B2472" t="s">
        <v>1366</v>
      </c>
      <c r="C2472" t="s">
        <v>1367</v>
      </c>
      <c r="D2472" s="15">
        <v>1900</v>
      </c>
      <c r="E2472" s="121">
        <v>1</v>
      </c>
      <c r="F2472" t="s">
        <v>441</v>
      </c>
      <c r="G2472" s="121">
        <v>366</v>
      </c>
      <c r="H2472" t="s">
        <v>389</v>
      </c>
      <c r="I2472" t="s">
        <v>488</v>
      </c>
      <c r="J2472" t="s">
        <v>433</v>
      </c>
      <c r="K2472" t="s">
        <v>434</v>
      </c>
      <c r="L2472" s="758" t="s">
        <v>193</v>
      </c>
      <c r="M2472" t="s">
        <v>40</v>
      </c>
      <c r="N2472" s="681">
        <f t="shared" ca="1" si="168"/>
        <v>0</v>
      </c>
      <c r="O2472" s="681">
        <f t="shared" ca="1" si="168"/>
        <v>0</v>
      </c>
      <c r="P2472" s="681">
        <f t="shared" ca="1" si="168"/>
        <v>0</v>
      </c>
      <c r="Q2472" s="681">
        <f t="shared" ca="1" si="168"/>
        <v>0</v>
      </c>
      <c r="R2472" s="681">
        <f t="shared" ca="1" si="168"/>
        <v>0</v>
      </c>
      <c r="S2472" t="str">
        <f t="shared" si="164"/>
        <v>ASR_Financial_Report_SHP21Final</v>
      </c>
      <c r="T2472" s="960">
        <f t="shared" si="165"/>
        <v>44658</v>
      </c>
      <c r="U2472" t="str">
        <f t="shared" si="166"/>
        <v>Unaudited</v>
      </c>
    </row>
    <row r="2473" spans="1:21" x14ac:dyDescent="0.25">
      <c r="A2473" t="s">
        <v>437</v>
      </c>
      <c r="B2473" t="s">
        <v>1366</v>
      </c>
      <c r="C2473" t="s">
        <v>1367</v>
      </c>
      <c r="D2473" s="15">
        <v>1900</v>
      </c>
      <c r="E2473" s="121">
        <v>1</v>
      </c>
      <c r="F2473" t="s">
        <v>441</v>
      </c>
      <c r="G2473" s="121">
        <v>366</v>
      </c>
      <c r="H2473" t="s">
        <v>389</v>
      </c>
      <c r="I2473" t="s">
        <v>488</v>
      </c>
      <c r="J2473" t="s">
        <v>433</v>
      </c>
      <c r="K2473" t="s">
        <v>434</v>
      </c>
      <c r="L2473" s="758" t="s">
        <v>192</v>
      </c>
      <c r="M2473" t="s">
        <v>329</v>
      </c>
      <c r="N2473" s="681">
        <f t="shared" ca="1" si="168"/>
        <v>0</v>
      </c>
      <c r="O2473" s="681">
        <f t="shared" ca="1" si="168"/>
        <v>0</v>
      </c>
      <c r="P2473" s="681">
        <f t="shared" ca="1" si="168"/>
        <v>0</v>
      </c>
      <c r="Q2473" s="681">
        <f t="shared" ca="1" si="168"/>
        <v>0</v>
      </c>
      <c r="R2473" s="681">
        <f t="shared" ca="1" si="168"/>
        <v>0</v>
      </c>
      <c r="S2473" t="str">
        <f t="shared" si="164"/>
        <v>ASR_Financial_Report_SHP21Final</v>
      </c>
      <c r="T2473" s="960">
        <f t="shared" si="165"/>
        <v>44658</v>
      </c>
      <c r="U2473" t="str">
        <f t="shared" si="166"/>
        <v>Unaudited</v>
      </c>
    </row>
    <row r="2474" spans="1:21" x14ac:dyDescent="0.25">
      <c r="A2474" t="s">
        <v>437</v>
      </c>
      <c r="B2474" t="s">
        <v>1366</v>
      </c>
      <c r="C2474" t="s">
        <v>1367</v>
      </c>
      <c r="D2474" s="15">
        <v>1900</v>
      </c>
      <c r="E2474" s="121">
        <v>1</v>
      </c>
      <c r="F2474" t="s">
        <v>441</v>
      </c>
      <c r="G2474" s="121">
        <v>366</v>
      </c>
      <c r="H2474" t="s">
        <v>389</v>
      </c>
      <c r="I2474" t="s">
        <v>488</v>
      </c>
      <c r="J2474" t="s">
        <v>450</v>
      </c>
      <c r="K2474" t="s">
        <v>435</v>
      </c>
      <c r="L2474" s="758" t="s">
        <v>79</v>
      </c>
      <c r="M2474" t="s">
        <v>27</v>
      </c>
      <c r="N2474" s="681">
        <f t="shared" ca="1" si="168"/>
        <v>810561.37433807657</v>
      </c>
      <c r="O2474" s="681">
        <f t="shared" ca="1" si="168"/>
        <v>199600.13572451801</v>
      </c>
      <c r="P2474" s="681">
        <f t="shared" ca="1" si="168"/>
        <v>610961.23861355858</v>
      </c>
      <c r="Q2474" s="681">
        <f t="shared" ca="1" si="168"/>
        <v>0</v>
      </c>
      <c r="R2474" s="681">
        <f t="shared" ca="1" si="168"/>
        <v>0</v>
      </c>
      <c r="S2474" t="str">
        <f t="shared" si="164"/>
        <v>ASR_Financial_Report_SHP21Final</v>
      </c>
      <c r="T2474" s="960">
        <f t="shared" si="165"/>
        <v>44658</v>
      </c>
      <c r="U2474" t="str">
        <f t="shared" si="166"/>
        <v>Unaudited</v>
      </c>
    </row>
    <row r="2475" spans="1:21" x14ac:dyDescent="0.25">
      <c r="A2475" t="s">
        <v>437</v>
      </c>
      <c r="B2475" t="s">
        <v>1366</v>
      </c>
      <c r="C2475" t="s">
        <v>1367</v>
      </c>
      <c r="D2475" s="15">
        <v>1900</v>
      </c>
      <c r="E2475" s="121">
        <v>1</v>
      </c>
      <c r="F2475" t="s">
        <v>441</v>
      </c>
      <c r="G2475" s="121">
        <v>366</v>
      </c>
      <c r="H2475" t="s">
        <v>389</v>
      </c>
      <c r="I2475" t="s">
        <v>488</v>
      </c>
      <c r="J2475" t="s">
        <v>450</v>
      </c>
      <c r="K2475" t="s">
        <v>435</v>
      </c>
      <c r="L2475" s="758" t="s">
        <v>80</v>
      </c>
      <c r="M2475" t="s">
        <v>97</v>
      </c>
      <c r="N2475" s="681">
        <f t="shared" ca="1" si="168"/>
        <v>520129.90211514442</v>
      </c>
      <c r="O2475" s="681">
        <f t="shared" ca="1" si="168"/>
        <v>93337.537847361731</v>
      </c>
      <c r="P2475" s="681">
        <f t="shared" ca="1" si="168"/>
        <v>426792.36426778272</v>
      </c>
      <c r="Q2475" s="681">
        <f t="shared" ca="1" si="168"/>
        <v>0</v>
      </c>
      <c r="R2475" s="681">
        <f t="shared" ca="1" si="168"/>
        <v>0</v>
      </c>
      <c r="S2475" t="str">
        <f t="shared" si="164"/>
        <v>ASR_Financial_Report_SHP21Final</v>
      </c>
      <c r="T2475" s="960">
        <f t="shared" si="165"/>
        <v>44658</v>
      </c>
      <c r="U2475" t="str">
        <f t="shared" si="166"/>
        <v>Unaudited</v>
      </c>
    </row>
    <row r="2476" spans="1:21" x14ac:dyDescent="0.25">
      <c r="A2476" t="s">
        <v>437</v>
      </c>
      <c r="B2476" t="s">
        <v>1366</v>
      </c>
      <c r="C2476" t="s">
        <v>1367</v>
      </c>
      <c r="D2476" s="15">
        <v>1900</v>
      </c>
      <c r="E2476" s="121">
        <v>1</v>
      </c>
      <c r="F2476" t="s">
        <v>441</v>
      </c>
      <c r="G2476" s="121">
        <v>366</v>
      </c>
      <c r="H2476" t="s">
        <v>389</v>
      </c>
      <c r="I2476" t="s">
        <v>488</v>
      </c>
      <c r="J2476" t="s">
        <v>450</v>
      </c>
      <c r="K2476" t="s">
        <v>435</v>
      </c>
      <c r="L2476" s="758" t="s">
        <v>81</v>
      </c>
      <c r="M2476" t="s">
        <v>98</v>
      </c>
      <c r="N2476" s="681">
        <f t="shared" ca="1" si="168"/>
        <v>220207.91090938443</v>
      </c>
      <c r="O2476" s="681">
        <f t="shared" ca="1" si="168"/>
        <v>38986.899694500957</v>
      </c>
      <c r="P2476" s="681">
        <f t="shared" ca="1" si="168"/>
        <v>181221.01121488347</v>
      </c>
      <c r="Q2476" s="681">
        <f t="shared" ca="1" si="168"/>
        <v>0</v>
      </c>
      <c r="R2476" s="681">
        <f t="shared" ca="1" si="168"/>
        <v>0</v>
      </c>
      <c r="S2476" t="str">
        <f t="shared" si="164"/>
        <v>ASR_Financial_Report_SHP21Final</v>
      </c>
      <c r="T2476" s="960">
        <f t="shared" si="165"/>
        <v>44658</v>
      </c>
      <c r="U2476" t="str">
        <f t="shared" si="166"/>
        <v>Unaudited</v>
      </c>
    </row>
    <row r="2477" spans="1:21" x14ac:dyDescent="0.25">
      <c r="A2477" t="s">
        <v>437</v>
      </c>
      <c r="B2477" t="s">
        <v>1366</v>
      </c>
      <c r="C2477" t="s">
        <v>1367</v>
      </c>
      <c r="D2477" s="15">
        <v>1900</v>
      </c>
      <c r="E2477" s="121">
        <v>1</v>
      </c>
      <c r="F2477" t="s">
        <v>441</v>
      </c>
      <c r="G2477" s="121">
        <v>366</v>
      </c>
      <c r="H2477" t="s">
        <v>389</v>
      </c>
      <c r="I2477" t="s">
        <v>488</v>
      </c>
      <c r="J2477" t="s">
        <v>450</v>
      </c>
      <c r="K2477" t="s">
        <v>435</v>
      </c>
      <c r="L2477" s="758" t="s">
        <v>82</v>
      </c>
      <c r="M2477" t="s">
        <v>99</v>
      </c>
      <c r="N2477" s="681">
        <f t="shared" ca="1" si="168"/>
        <v>11494.099304309817</v>
      </c>
      <c r="O2477" s="681">
        <f t="shared" ca="1" si="168"/>
        <v>2034.98273429496</v>
      </c>
      <c r="P2477" s="681">
        <f t="shared" ca="1" si="168"/>
        <v>9459.1165700148576</v>
      </c>
      <c r="Q2477" s="681">
        <f t="shared" ca="1" si="168"/>
        <v>0</v>
      </c>
      <c r="R2477" s="681">
        <f t="shared" ca="1" si="168"/>
        <v>0</v>
      </c>
      <c r="S2477" t="str">
        <f t="shared" si="164"/>
        <v>ASR_Financial_Report_SHP21Final</v>
      </c>
      <c r="T2477" s="960">
        <f t="shared" si="165"/>
        <v>44658</v>
      </c>
      <c r="U2477" t="str">
        <f t="shared" si="166"/>
        <v>Unaudited</v>
      </c>
    </row>
    <row r="2478" spans="1:21" x14ac:dyDescent="0.25">
      <c r="A2478" t="s">
        <v>437</v>
      </c>
      <c r="B2478" t="s">
        <v>1366</v>
      </c>
      <c r="C2478" t="s">
        <v>1367</v>
      </c>
      <c r="D2478" s="15">
        <v>1900</v>
      </c>
      <c r="E2478" s="121">
        <v>1</v>
      </c>
      <c r="F2478" t="s">
        <v>441</v>
      </c>
      <c r="G2478" s="121">
        <v>366</v>
      </c>
      <c r="H2478" t="s">
        <v>389</v>
      </c>
      <c r="I2478" t="s">
        <v>488</v>
      </c>
      <c r="J2478" t="s">
        <v>450</v>
      </c>
      <c r="K2478" t="s">
        <v>435</v>
      </c>
      <c r="L2478" s="758" t="s">
        <v>216</v>
      </c>
      <c r="M2478" t="s">
        <v>100</v>
      </c>
      <c r="N2478" s="681">
        <f t="shared" ca="1" si="168"/>
        <v>-9589.8161777290643</v>
      </c>
      <c r="O2478" s="681">
        <f t="shared" ca="1" si="168"/>
        <v>-1697.8372841640373</v>
      </c>
      <c r="P2478" s="681">
        <f t="shared" ca="1" si="168"/>
        <v>-7891.9788935650276</v>
      </c>
      <c r="Q2478" s="681">
        <f t="shared" ca="1" si="168"/>
        <v>0</v>
      </c>
      <c r="R2478" s="681">
        <f t="shared" ca="1" si="168"/>
        <v>0</v>
      </c>
      <c r="S2478" t="str">
        <f t="shared" si="164"/>
        <v>ASR_Financial_Report_SHP21Final</v>
      </c>
      <c r="T2478" s="960">
        <f t="shared" si="165"/>
        <v>44658</v>
      </c>
      <c r="U2478" t="str">
        <f t="shared" si="166"/>
        <v>Unaudited</v>
      </c>
    </row>
    <row r="2479" spans="1:21" x14ac:dyDescent="0.25">
      <c r="A2479" t="s">
        <v>437</v>
      </c>
      <c r="B2479" t="s">
        <v>1366</v>
      </c>
      <c r="C2479" t="s">
        <v>1367</v>
      </c>
      <c r="D2479" s="15">
        <v>1900</v>
      </c>
      <c r="E2479" s="121">
        <v>1</v>
      </c>
      <c r="F2479" t="s">
        <v>441</v>
      </c>
      <c r="G2479" s="121">
        <v>366</v>
      </c>
      <c r="H2479" t="s">
        <v>389</v>
      </c>
      <c r="I2479" t="s">
        <v>488</v>
      </c>
      <c r="J2479" t="s">
        <v>450</v>
      </c>
      <c r="K2479" t="s">
        <v>435</v>
      </c>
      <c r="L2479" s="758" t="s">
        <v>215</v>
      </c>
      <c r="M2479" t="s">
        <v>28</v>
      </c>
      <c r="N2479" s="681">
        <f t="shared" ca="1" si="168"/>
        <v>3972.2034927779732</v>
      </c>
      <c r="O2479" s="681">
        <f t="shared" ca="1" si="168"/>
        <v>703.26219661930168</v>
      </c>
      <c r="P2479" s="681">
        <f t="shared" ca="1" si="168"/>
        <v>3268.9412961586718</v>
      </c>
      <c r="Q2479" s="681">
        <f t="shared" ca="1" si="168"/>
        <v>0</v>
      </c>
      <c r="R2479" s="681">
        <f t="shared" ca="1" si="168"/>
        <v>0</v>
      </c>
      <c r="S2479" t="str">
        <f t="shared" si="164"/>
        <v>ASR_Financial_Report_SHP21Final</v>
      </c>
      <c r="T2479" s="960">
        <f t="shared" si="165"/>
        <v>44658</v>
      </c>
      <c r="U2479" t="str">
        <f t="shared" si="166"/>
        <v>Unaudited</v>
      </c>
    </row>
    <row r="2480" spans="1:21" x14ac:dyDescent="0.25">
      <c r="A2480" t="s">
        <v>437</v>
      </c>
      <c r="B2480" t="s">
        <v>1366</v>
      </c>
      <c r="C2480" t="s">
        <v>1367</v>
      </c>
      <c r="D2480" s="15">
        <v>1900</v>
      </c>
      <c r="E2480" s="121">
        <v>1</v>
      </c>
      <c r="F2480" t="s">
        <v>441</v>
      </c>
      <c r="G2480" s="121">
        <v>366</v>
      </c>
      <c r="H2480" t="s">
        <v>389</v>
      </c>
      <c r="I2480" t="s">
        <v>488</v>
      </c>
      <c r="J2480" t="s">
        <v>436</v>
      </c>
      <c r="K2480" t="s">
        <v>436</v>
      </c>
      <c r="L2480" s="758" t="s">
        <v>84</v>
      </c>
      <c r="M2480" t="s">
        <v>327</v>
      </c>
      <c r="N2480" s="681">
        <f t="shared" ca="1" si="168"/>
        <v>0</v>
      </c>
      <c r="O2480" s="681">
        <f t="shared" ca="1" si="168"/>
        <v>0</v>
      </c>
      <c r="P2480" s="681">
        <f t="shared" ca="1" si="168"/>
        <v>0</v>
      </c>
      <c r="Q2480" s="681">
        <f t="shared" ca="1" si="168"/>
        <v>0</v>
      </c>
      <c r="R2480" s="681">
        <f t="shared" ca="1" si="168"/>
        <v>0</v>
      </c>
      <c r="S2480" t="str">
        <f t="shared" si="164"/>
        <v>ASR_Financial_Report_SHP21Final</v>
      </c>
      <c r="T2480" s="960">
        <f t="shared" si="165"/>
        <v>44658</v>
      </c>
      <c r="U2480" t="str">
        <f t="shared" si="166"/>
        <v>Unaudited</v>
      </c>
    </row>
    <row r="2481" spans="1:21" x14ac:dyDescent="0.25">
      <c r="A2481" t="s">
        <v>437</v>
      </c>
      <c r="B2481" t="s">
        <v>1366</v>
      </c>
      <c r="C2481" t="s">
        <v>1367</v>
      </c>
      <c r="D2481" s="15">
        <v>1900</v>
      </c>
      <c r="E2481" s="121">
        <v>1</v>
      </c>
      <c r="F2481" t="s">
        <v>441</v>
      </c>
      <c r="G2481" s="121">
        <v>366</v>
      </c>
      <c r="H2481" t="s">
        <v>389</v>
      </c>
      <c r="I2481" t="s">
        <v>488</v>
      </c>
      <c r="J2481" t="s">
        <v>436</v>
      </c>
      <c r="K2481" t="s">
        <v>436</v>
      </c>
      <c r="L2481" s="758" t="s">
        <v>85</v>
      </c>
      <c r="M2481" t="s">
        <v>325</v>
      </c>
      <c r="N2481" s="681">
        <f t="shared" ca="1" si="168"/>
        <v>0</v>
      </c>
      <c r="O2481" s="681">
        <f t="shared" ca="1" si="168"/>
        <v>0</v>
      </c>
      <c r="P2481" s="681">
        <f t="shared" ca="1" si="168"/>
        <v>0</v>
      </c>
      <c r="Q2481" s="681">
        <f t="shared" ca="1" si="168"/>
        <v>0</v>
      </c>
      <c r="R2481" s="681">
        <f t="shared" ca="1" si="168"/>
        <v>0</v>
      </c>
      <c r="S2481" t="str">
        <f t="shared" si="164"/>
        <v>ASR_Financial_Report_SHP21Final</v>
      </c>
      <c r="T2481" s="960">
        <f t="shared" si="165"/>
        <v>44658</v>
      </c>
      <c r="U2481" t="str">
        <f t="shared" si="166"/>
        <v>Unaudited</v>
      </c>
    </row>
    <row r="2482" spans="1:21" x14ac:dyDescent="0.25">
      <c r="A2482" t="s">
        <v>437</v>
      </c>
      <c r="B2482" t="s">
        <v>1366</v>
      </c>
      <c r="C2482" t="s">
        <v>1367</v>
      </c>
      <c r="D2482" s="15">
        <v>1900</v>
      </c>
      <c r="E2482" s="121">
        <v>1</v>
      </c>
      <c r="F2482" t="s">
        <v>441</v>
      </c>
      <c r="G2482" s="121">
        <v>366</v>
      </c>
      <c r="H2482" t="s">
        <v>389</v>
      </c>
      <c r="I2482" t="s">
        <v>488</v>
      </c>
      <c r="J2482" t="s">
        <v>436</v>
      </c>
      <c r="K2482" t="s">
        <v>436</v>
      </c>
      <c r="L2482" s="758" t="s">
        <v>86</v>
      </c>
      <c r="M2482" t="s">
        <v>494</v>
      </c>
      <c r="N2482" s="681">
        <f t="shared" ca="1" si="168"/>
        <v>0</v>
      </c>
      <c r="O2482" s="681">
        <f t="shared" ca="1" si="168"/>
        <v>0</v>
      </c>
      <c r="P2482" s="681">
        <f t="shared" ca="1" si="168"/>
        <v>0</v>
      </c>
      <c r="Q2482" s="681">
        <f t="shared" ca="1" si="168"/>
        <v>0</v>
      </c>
      <c r="R2482" s="681">
        <f t="shared" ca="1" si="168"/>
        <v>0</v>
      </c>
      <c r="S2482" t="str">
        <f t="shared" si="164"/>
        <v>ASR_Financial_Report_SHP21Final</v>
      </c>
      <c r="T2482" s="960">
        <f t="shared" si="165"/>
        <v>44658</v>
      </c>
      <c r="U2482" t="str">
        <f t="shared" si="166"/>
        <v>Unaudited</v>
      </c>
    </row>
    <row r="2483" spans="1:21" x14ac:dyDescent="0.25">
      <c r="A2483" t="s">
        <v>437</v>
      </c>
      <c r="B2483" t="s">
        <v>1366</v>
      </c>
      <c r="C2483" t="s">
        <v>1367</v>
      </c>
      <c r="D2483" s="15">
        <v>1900</v>
      </c>
      <c r="E2483" s="121">
        <v>1</v>
      </c>
      <c r="F2483" t="s">
        <v>441</v>
      </c>
      <c r="G2483" s="121">
        <v>366</v>
      </c>
      <c r="H2483" t="s">
        <v>389</v>
      </c>
      <c r="I2483" t="s">
        <v>488</v>
      </c>
      <c r="J2483" t="s">
        <v>436</v>
      </c>
      <c r="K2483" t="s">
        <v>436</v>
      </c>
      <c r="L2483" s="758" t="s">
        <v>87</v>
      </c>
      <c r="M2483" t="s">
        <v>495</v>
      </c>
      <c r="N2483" s="681">
        <f t="shared" ca="1" si="168"/>
        <v>0</v>
      </c>
      <c r="O2483" s="681">
        <f t="shared" ca="1" si="168"/>
        <v>0</v>
      </c>
      <c r="P2483" s="681">
        <f t="shared" ca="1" si="168"/>
        <v>0</v>
      </c>
      <c r="Q2483" s="681">
        <f t="shared" ca="1" si="168"/>
        <v>0</v>
      </c>
      <c r="R2483" s="681">
        <f t="shared" ca="1" si="168"/>
        <v>0</v>
      </c>
      <c r="S2483" t="str">
        <f t="shared" si="164"/>
        <v>ASR_Financial_Report_SHP21Final</v>
      </c>
      <c r="T2483" s="960">
        <f t="shared" si="165"/>
        <v>44658</v>
      </c>
      <c r="U2483" t="str">
        <f t="shared" si="166"/>
        <v>Unaudited</v>
      </c>
    </row>
    <row r="2484" spans="1:21" x14ac:dyDescent="0.25">
      <c r="A2484" t="s">
        <v>437</v>
      </c>
      <c r="B2484" t="s">
        <v>1366</v>
      </c>
      <c r="C2484" t="s">
        <v>1367</v>
      </c>
      <c r="D2484" s="15">
        <v>1900</v>
      </c>
      <c r="E2484" s="121">
        <v>1</v>
      </c>
      <c r="F2484" t="s">
        <v>441</v>
      </c>
      <c r="G2484" s="121">
        <v>366</v>
      </c>
      <c r="H2484" t="s">
        <v>389</v>
      </c>
      <c r="I2484" t="s">
        <v>488</v>
      </c>
      <c r="J2484" t="s">
        <v>436</v>
      </c>
      <c r="K2484" t="s">
        <v>436</v>
      </c>
      <c r="L2484" s="758" t="s">
        <v>213</v>
      </c>
      <c r="M2484" t="s">
        <v>496</v>
      </c>
      <c r="N2484" s="681">
        <f t="shared" ca="1" si="168"/>
        <v>0</v>
      </c>
      <c r="O2484" s="681">
        <f t="shared" ca="1" si="168"/>
        <v>0</v>
      </c>
      <c r="P2484" s="681">
        <f t="shared" ca="1" si="168"/>
        <v>0</v>
      </c>
      <c r="Q2484" s="681">
        <f t="shared" ca="1" si="168"/>
        <v>0</v>
      </c>
      <c r="R2484" s="681">
        <f t="shared" ca="1" si="168"/>
        <v>0</v>
      </c>
      <c r="S2484" t="str">
        <f t="shared" si="164"/>
        <v>ASR_Financial_Report_SHP21Final</v>
      </c>
      <c r="T2484" s="960">
        <f t="shared" si="165"/>
        <v>44658</v>
      </c>
      <c r="U2484" t="str">
        <f t="shared" si="166"/>
        <v>Unaudited</v>
      </c>
    </row>
    <row r="2485" spans="1:21" x14ac:dyDescent="0.25">
      <c r="A2485" t="s">
        <v>437</v>
      </c>
      <c r="B2485" t="s">
        <v>1366</v>
      </c>
      <c r="C2485" t="s">
        <v>1367</v>
      </c>
      <c r="D2485" s="15">
        <v>1900</v>
      </c>
      <c r="E2485" s="121">
        <v>1</v>
      </c>
      <c r="F2485" t="s">
        <v>441</v>
      </c>
      <c r="G2485" s="121">
        <v>366</v>
      </c>
      <c r="H2485" t="s">
        <v>389</v>
      </c>
      <c r="I2485" t="s">
        <v>489</v>
      </c>
      <c r="J2485" t="s">
        <v>26</v>
      </c>
      <c r="K2485" t="s">
        <v>26</v>
      </c>
      <c r="L2485" s="758" t="s">
        <v>204</v>
      </c>
      <c r="M2485" t="s">
        <v>26</v>
      </c>
      <c r="N2485" s="681">
        <f t="shared" ca="1" si="168"/>
        <v>764892.28444843693</v>
      </c>
      <c r="O2485" s="681">
        <f t="shared" ca="1" si="168"/>
        <v>0</v>
      </c>
      <c r="P2485" s="681">
        <f t="shared" ca="1" si="168"/>
        <v>0</v>
      </c>
      <c r="Q2485" s="681">
        <f t="shared" ca="1" si="168"/>
        <v>0</v>
      </c>
      <c r="R2485" s="681">
        <f t="shared" ca="1" si="168"/>
        <v>0</v>
      </c>
      <c r="S2485" t="str">
        <f t="shared" si="164"/>
        <v>ASR_Financial_Report_SHP21Final</v>
      </c>
      <c r="T2485" s="960">
        <f t="shared" si="165"/>
        <v>44658</v>
      </c>
      <c r="U2485" t="str">
        <f t="shared" si="166"/>
        <v>Unaudited</v>
      </c>
    </row>
    <row r="2486" spans="1:21" x14ac:dyDescent="0.25">
      <c r="A2486" t="s">
        <v>437</v>
      </c>
      <c r="B2486" t="s">
        <v>1366</v>
      </c>
      <c r="C2486" t="s">
        <v>1367</v>
      </c>
      <c r="D2486" s="15">
        <v>1900</v>
      </c>
      <c r="E2486" s="121">
        <v>1</v>
      </c>
      <c r="F2486" t="s">
        <v>1012</v>
      </c>
      <c r="G2486" s="121" t="s">
        <v>1365</v>
      </c>
      <c r="H2486" t="s">
        <v>389</v>
      </c>
      <c r="I2486" t="s">
        <v>432</v>
      </c>
      <c r="J2486" t="s">
        <v>432</v>
      </c>
      <c r="K2486" t="s">
        <v>432</v>
      </c>
      <c r="M2486" t="s">
        <v>432</v>
      </c>
      <c r="N2486" s="681">
        <f t="shared" ca="1" si="168"/>
        <v>0</v>
      </c>
      <c r="O2486" s="681">
        <f t="shared" ca="1" si="168"/>
        <v>0</v>
      </c>
      <c r="P2486" s="681">
        <f t="shared" ca="1" si="168"/>
        <v>0</v>
      </c>
      <c r="Q2486" s="681">
        <f t="shared" ca="1" si="168"/>
        <v>0</v>
      </c>
      <c r="R2486" s="681">
        <f t="shared" ca="1" si="168"/>
        <v>-12</v>
      </c>
      <c r="S2486" t="str">
        <f t="shared" si="164"/>
        <v>ASR_Financial_Report_SHP21Final</v>
      </c>
      <c r="T2486" s="960">
        <f t="shared" si="165"/>
        <v>44658</v>
      </c>
      <c r="U2486" t="str">
        <f t="shared" si="166"/>
        <v>Unaudited</v>
      </c>
    </row>
    <row r="2487" spans="1:21" x14ac:dyDescent="0.25">
      <c r="A2487" t="s">
        <v>437</v>
      </c>
      <c r="B2487" t="s">
        <v>1366</v>
      </c>
      <c r="C2487" t="s">
        <v>1367</v>
      </c>
      <c r="D2487" s="15">
        <v>1900</v>
      </c>
      <c r="E2487" s="121">
        <v>1</v>
      </c>
      <c r="F2487" t="s">
        <v>1012</v>
      </c>
      <c r="G2487" s="121" t="s">
        <v>1365</v>
      </c>
      <c r="H2487" t="s">
        <v>389</v>
      </c>
      <c r="I2487" t="s">
        <v>487</v>
      </c>
      <c r="J2487" t="s">
        <v>12</v>
      </c>
      <c r="K2487" t="s">
        <v>12</v>
      </c>
      <c r="L2487" s="758">
        <v>1.1000000000000001</v>
      </c>
      <c r="M2487" t="s">
        <v>12</v>
      </c>
      <c r="N2487" s="681">
        <f t="shared" ca="1" si="168"/>
        <v>0</v>
      </c>
      <c r="O2487" s="681">
        <f t="shared" ca="1" si="168"/>
        <v>0</v>
      </c>
      <c r="P2487" s="681">
        <f t="shared" ca="1" si="168"/>
        <v>0</v>
      </c>
      <c r="Q2487" s="681">
        <f t="shared" ca="1" si="168"/>
        <v>0</v>
      </c>
      <c r="R2487" s="681">
        <f t="shared" ca="1" si="168"/>
        <v>-752966.33</v>
      </c>
      <c r="S2487" t="str">
        <f t="shared" si="164"/>
        <v>ASR_Financial_Report_SHP21Final</v>
      </c>
      <c r="T2487" s="960">
        <f t="shared" si="165"/>
        <v>44658</v>
      </c>
      <c r="U2487" t="str">
        <f t="shared" si="166"/>
        <v>Unaudited</v>
      </c>
    </row>
    <row r="2488" spans="1:21" x14ac:dyDescent="0.25">
      <c r="A2488" t="s">
        <v>437</v>
      </c>
      <c r="B2488" t="s">
        <v>1366</v>
      </c>
      <c r="C2488" t="s">
        <v>1367</v>
      </c>
      <c r="D2488" s="15">
        <v>1900</v>
      </c>
      <c r="E2488" s="121">
        <v>1</v>
      </c>
      <c r="F2488" t="s">
        <v>1012</v>
      </c>
      <c r="G2488" s="121" t="s">
        <v>1365</v>
      </c>
      <c r="H2488" t="s">
        <v>389</v>
      </c>
      <c r="I2488" t="s">
        <v>487</v>
      </c>
      <c r="J2488" t="s">
        <v>12</v>
      </c>
      <c r="K2488" t="s">
        <v>222</v>
      </c>
      <c r="L2488" s="758">
        <v>1.2</v>
      </c>
      <c r="M2488" t="s">
        <v>222</v>
      </c>
      <c r="N2488" s="681">
        <f t="shared" ca="1" si="168"/>
        <v>0</v>
      </c>
      <c r="O2488" s="681">
        <f t="shared" ca="1" si="168"/>
        <v>0</v>
      </c>
      <c r="P2488" s="681">
        <f t="shared" ca="1" si="168"/>
        <v>0</v>
      </c>
      <c r="Q2488" s="681">
        <f t="shared" ca="1" si="168"/>
        <v>0</v>
      </c>
      <c r="R2488" s="681">
        <f t="shared" ca="1" si="168"/>
        <v>0</v>
      </c>
      <c r="S2488" t="str">
        <f t="shared" si="164"/>
        <v>ASR_Financial_Report_SHP21Final</v>
      </c>
      <c r="T2488" s="960">
        <f t="shared" si="165"/>
        <v>44658</v>
      </c>
      <c r="U2488" t="str">
        <f t="shared" si="166"/>
        <v>Unaudited</v>
      </c>
    </row>
    <row r="2489" spans="1:21" x14ac:dyDescent="0.25">
      <c r="A2489" t="s">
        <v>437</v>
      </c>
      <c r="B2489" t="s">
        <v>1366</v>
      </c>
      <c r="C2489" t="s">
        <v>1367</v>
      </c>
      <c r="D2489" s="15">
        <v>1900</v>
      </c>
      <c r="E2489" s="121">
        <v>1</v>
      </c>
      <c r="F2489" t="s">
        <v>1012</v>
      </c>
      <c r="G2489" s="121" t="s">
        <v>1365</v>
      </c>
      <c r="H2489" t="s">
        <v>389</v>
      </c>
      <c r="I2489" t="s">
        <v>487</v>
      </c>
      <c r="J2489" t="s">
        <v>12</v>
      </c>
      <c r="K2489" t="s">
        <v>1304</v>
      </c>
      <c r="L2489" s="758" t="s">
        <v>1300</v>
      </c>
      <c r="M2489" t="s">
        <v>1304</v>
      </c>
      <c r="N2489" s="681">
        <f t="shared" ca="1" si="168"/>
        <v>0</v>
      </c>
      <c r="O2489" s="681">
        <f t="shared" ca="1" si="168"/>
        <v>0</v>
      </c>
      <c r="P2489" s="681">
        <f t="shared" ca="1" si="168"/>
        <v>0</v>
      </c>
      <c r="Q2489" s="681">
        <f t="shared" ca="1" si="168"/>
        <v>0</v>
      </c>
      <c r="R2489" s="681">
        <f t="shared" ca="1" si="168"/>
        <v>46220.63201212266</v>
      </c>
      <c r="S2489" t="str">
        <f t="shared" si="164"/>
        <v>ASR_Financial_Report_SHP21Final</v>
      </c>
      <c r="T2489" s="960">
        <f t="shared" si="165"/>
        <v>44658</v>
      </c>
      <c r="U2489" t="str">
        <f t="shared" si="166"/>
        <v>Unaudited</v>
      </c>
    </row>
    <row r="2490" spans="1:21" x14ac:dyDescent="0.25">
      <c r="A2490" t="s">
        <v>437</v>
      </c>
      <c r="B2490" t="s">
        <v>1366</v>
      </c>
      <c r="C2490" t="s">
        <v>1367</v>
      </c>
      <c r="D2490" s="15">
        <v>1900</v>
      </c>
      <c r="E2490" s="121">
        <v>1</v>
      </c>
      <c r="F2490" t="s">
        <v>1012</v>
      </c>
      <c r="G2490" s="121" t="s">
        <v>1365</v>
      </c>
      <c r="H2490" t="s">
        <v>389</v>
      </c>
      <c r="I2490" t="s">
        <v>487</v>
      </c>
      <c r="J2490" t="s">
        <v>12</v>
      </c>
      <c r="K2490" t="s">
        <v>1306</v>
      </c>
      <c r="L2490" s="758" t="s">
        <v>1305</v>
      </c>
      <c r="M2490" t="s">
        <v>1306</v>
      </c>
      <c r="N2490" s="681">
        <f t="shared" ca="1" si="168"/>
        <v>0</v>
      </c>
      <c r="O2490" s="681">
        <f t="shared" ca="1" si="168"/>
        <v>0</v>
      </c>
      <c r="P2490" s="681">
        <f t="shared" ca="1" si="168"/>
        <v>0</v>
      </c>
      <c r="Q2490" s="681">
        <f t="shared" ca="1" si="168"/>
        <v>0</v>
      </c>
      <c r="R2490" s="681">
        <f t="shared" ca="1" si="168"/>
        <v>-1150628.2419219704</v>
      </c>
      <c r="S2490" t="str">
        <f t="shared" si="164"/>
        <v>ASR_Financial_Report_SHP21Final</v>
      </c>
      <c r="T2490" s="960">
        <f t="shared" si="165"/>
        <v>44658</v>
      </c>
      <c r="U2490" t="str">
        <f t="shared" si="166"/>
        <v>Unaudited</v>
      </c>
    </row>
    <row r="2491" spans="1:21" x14ac:dyDescent="0.25">
      <c r="A2491" t="s">
        <v>437</v>
      </c>
      <c r="B2491" t="s">
        <v>1366</v>
      </c>
      <c r="C2491" t="s">
        <v>1367</v>
      </c>
      <c r="D2491" s="15">
        <v>1900</v>
      </c>
      <c r="E2491" s="121">
        <v>1</v>
      </c>
      <c r="F2491" t="s">
        <v>1012</v>
      </c>
      <c r="G2491" s="121" t="s">
        <v>1365</v>
      </c>
      <c r="H2491" t="s">
        <v>389</v>
      </c>
      <c r="I2491" t="s">
        <v>487</v>
      </c>
      <c r="J2491" t="s">
        <v>13</v>
      </c>
      <c r="K2491" t="s">
        <v>13</v>
      </c>
      <c r="L2491" s="758" t="s">
        <v>63</v>
      </c>
      <c r="M2491" t="s">
        <v>13</v>
      </c>
      <c r="N2491" s="681">
        <f t="shared" ca="1" si="168"/>
        <v>0</v>
      </c>
      <c r="O2491" s="681">
        <f t="shared" ca="1" si="168"/>
        <v>0</v>
      </c>
      <c r="P2491" s="681">
        <f t="shared" ca="1" si="168"/>
        <v>0</v>
      </c>
      <c r="Q2491" s="681">
        <f t="shared" ca="1" si="168"/>
        <v>0</v>
      </c>
      <c r="R2491" s="681">
        <f t="shared" ca="1" si="168"/>
        <v>-983.88</v>
      </c>
      <c r="S2491" t="str">
        <f t="shared" si="164"/>
        <v>ASR_Financial_Report_SHP21Final</v>
      </c>
      <c r="T2491" s="960">
        <f t="shared" si="165"/>
        <v>44658</v>
      </c>
      <c r="U2491" t="str">
        <f t="shared" si="166"/>
        <v>Unaudited</v>
      </c>
    </row>
    <row r="2492" spans="1:21" x14ac:dyDescent="0.25">
      <c r="A2492" t="s">
        <v>437</v>
      </c>
      <c r="B2492" t="s">
        <v>1366</v>
      </c>
      <c r="C2492" t="s">
        <v>1367</v>
      </c>
      <c r="D2492" s="15">
        <v>1900</v>
      </c>
      <c r="E2492" s="121">
        <v>1</v>
      </c>
      <c r="F2492" t="s">
        <v>1012</v>
      </c>
      <c r="G2492" s="121" t="s">
        <v>1365</v>
      </c>
      <c r="H2492" t="s">
        <v>389</v>
      </c>
      <c r="I2492" t="s">
        <v>488</v>
      </c>
      <c r="J2492" t="s">
        <v>433</v>
      </c>
      <c r="K2492" t="s">
        <v>777</v>
      </c>
      <c r="L2492" s="758">
        <v>2.1</v>
      </c>
      <c r="M2492" t="s">
        <v>712</v>
      </c>
      <c r="N2492" s="681">
        <f t="shared" ca="1" si="168"/>
        <v>0</v>
      </c>
      <c r="O2492" s="681">
        <f t="shared" ca="1" si="168"/>
        <v>0</v>
      </c>
      <c r="P2492" s="681">
        <f t="shared" ca="1" si="168"/>
        <v>0</v>
      </c>
      <c r="Q2492" s="681">
        <f t="shared" ca="1" si="168"/>
        <v>0</v>
      </c>
      <c r="R2492" s="681">
        <f t="shared" ca="1" si="168"/>
        <v>1254</v>
      </c>
      <c r="S2492" t="str">
        <f t="shared" si="164"/>
        <v>ASR_Financial_Report_SHP21Final</v>
      </c>
      <c r="T2492" s="960">
        <f t="shared" si="165"/>
        <v>44658</v>
      </c>
      <c r="U2492" t="str">
        <f t="shared" si="166"/>
        <v>Unaudited</v>
      </c>
    </row>
    <row r="2493" spans="1:21" x14ac:dyDescent="0.25">
      <c r="A2493" t="s">
        <v>437</v>
      </c>
      <c r="B2493" t="s">
        <v>1366</v>
      </c>
      <c r="C2493" t="s">
        <v>1367</v>
      </c>
      <c r="D2493" s="15">
        <v>1900</v>
      </c>
      <c r="E2493" s="121">
        <v>1</v>
      </c>
      <c r="F2493" t="s">
        <v>1012</v>
      </c>
      <c r="G2493" s="121" t="s">
        <v>1365</v>
      </c>
      <c r="H2493" t="s">
        <v>389</v>
      </c>
      <c r="I2493" t="s">
        <v>488</v>
      </c>
      <c r="J2493" t="s">
        <v>433</v>
      </c>
      <c r="K2493" t="s">
        <v>777</v>
      </c>
      <c r="L2493" s="758">
        <v>2.2000000000000002</v>
      </c>
      <c r="M2493" t="s">
        <v>713</v>
      </c>
      <c r="N2493" s="681">
        <f t="shared" ca="1" si="168"/>
        <v>0</v>
      </c>
      <c r="O2493" s="681">
        <f t="shared" ca="1" si="168"/>
        <v>0</v>
      </c>
      <c r="P2493" s="681">
        <f t="shared" ca="1" si="168"/>
        <v>0</v>
      </c>
      <c r="Q2493" s="681">
        <f t="shared" ca="1" si="168"/>
        <v>0</v>
      </c>
      <c r="R2493" s="681">
        <f t="shared" ca="1" si="168"/>
        <v>-21</v>
      </c>
      <c r="S2493" t="str">
        <f t="shared" si="164"/>
        <v>ASR_Financial_Report_SHP21Final</v>
      </c>
      <c r="T2493" s="960">
        <f t="shared" si="165"/>
        <v>44658</v>
      </c>
      <c r="U2493" t="str">
        <f t="shared" si="166"/>
        <v>Unaudited</v>
      </c>
    </row>
    <row r="2494" spans="1:21" x14ac:dyDescent="0.25">
      <c r="A2494" t="s">
        <v>437</v>
      </c>
      <c r="B2494" t="s">
        <v>1366</v>
      </c>
      <c r="C2494" t="s">
        <v>1367</v>
      </c>
      <c r="D2494" s="15">
        <v>1900</v>
      </c>
      <c r="E2494" s="121">
        <v>1</v>
      </c>
      <c r="F2494" t="s">
        <v>1012</v>
      </c>
      <c r="G2494" s="121" t="s">
        <v>1365</v>
      </c>
      <c r="H2494" t="s">
        <v>389</v>
      </c>
      <c r="I2494" t="s">
        <v>488</v>
      </c>
      <c r="J2494" t="s">
        <v>433</v>
      </c>
      <c r="K2494" t="s">
        <v>777</v>
      </c>
      <c r="L2494" s="758">
        <v>2.2999999999999998</v>
      </c>
      <c r="M2494" t="s">
        <v>714</v>
      </c>
      <c r="N2494" s="681">
        <f t="shared" ca="1" si="168"/>
        <v>0</v>
      </c>
      <c r="O2494" s="681">
        <f t="shared" ca="1" si="168"/>
        <v>0</v>
      </c>
      <c r="P2494" s="681">
        <f t="shared" ca="1" si="168"/>
        <v>0</v>
      </c>
      <c r="Q2494" s="681">
        <f t="shared" ca="1" si="168"/>
        <v>0</v>
      </c>
      <c r="R2494" s="681">
        <f t="shared" ca="1" si="168"/>
        <v>23215.66</v>
      </c>
      <c r="S2494" t="str">
        <f t="shared" si="164"/>
        <v>ASR_Financial_Report_SHP21Final</v>
      </c>
      <c r="T2494" s="960">
        <f t="shared" si="165"/>
        <v>44658</v>
      </c>
      <c r="U2494" t="str">
        <f t="shared" si="166"/>
        <v>Unaudited</v>
      </c>
    </row>
    <row r="2495" spans="1:21" x14ac:dyDescent="0.25">
      <c r="A2495" t="s">
        <v>437</v>
      </c>
      <c r="B2495" t="s">
        <v>1366</v>
      </c>
      <c r="C2495" t="s">
        <v>1367</v>
      </c>
      <c r="D2495" s="15">
        <v>1900</v>
      </c>
      <c r="E2495" s="121">
        <v>1</v>
      </c>
      <c r="F2495" t="s">
        <v>1012</v>
      </c>
      <c r="G2495" s="121" t="s">
        <v>1365</v>
      </c>
      <c r="H2495" t="s">
        <v>389</v>
      </c>
      <c r="I2495" t="s">
        <v>488</v>
      </c>
      <c r="J2495" t="s">
        <v>433</v>
      </c>
      <c r="K2495" t="s">
        <v>777</v>
      </c>
      <c r="L2495" s="758">
        <v>2.4</v>
      </c>
      <c r="M2495" t="s">
        <v>715</v>
      </c>
      <c r="N2495" s="681">
        <f t="shared" ca="1" si="168"/>
        <v>0</v>
      </c>
      <c r="O2495" s="681">
        <f t="shared" ca="1" si="168"/>
        <v>0</v>
      </c>
      <c r="P2495" s="681">
        <f t="shared" ca="1" si="168"/>
        <v>0</v>
      </c>
      <c r="Q2495" s="681">
        <f t="shared" ca="1" si="168"/>
        <v>0</v>
      </c>
      <c r="R2495" s="681">
        <f t="shared" ca="1" si="168"/>
        <v>-37723.53</v>
      </c>
      <c r="S2495" t="str">
        <f t="shared" si="164"/>
        <v>ASR_Financial_Report_SHP21Final</v>
      </c>
      <c r="T2495" s="960">
        <f t="shared" si="165"/>
        <v>44658</v>
      </c>
      <c r="U2495" t="str">
        <f t="shared" si="166"/>
        <v>Unaudited</v>
      </c>
    </row>
    <row r="2496" spans="1:21" x14ac:dyDescent="0.25">
      <c r="A2496" t="s">
        <v>437</v>
      </c>
      <c r="B2496" t="s">
        <v>1366</v>
      </c>
      <c r="C2496" t="s">
        <v>1367</v>
      </c>
      <c r="D2496" s="15">
        <v>1900</v>
      </c>
      <c r="E2496" s="121">
        <v>1</v>
      </c>
      <c r="F2496" t="s">
        <v>1012</v>
      </c>
      <c r="G2496" s="121" t="s">
        <v>1365</v>
      </c>
      <c r="H2496" t="s">
        <v>389</v>
      </c>
      <c r="I2496" t="s">
        <v>488</v>
      </c>
      <c r="J2496" t="s">
        <v>433</v>
      </c>
      <c r="K2496" t="s">
        <v>777</v>
      </c>
      <c r="L2496" s="758">
        <v>2.5</v>
      </c>
      <c r="M2496" t="s">
        <v>757</v>
      </c>
      <c r="N2496" s="681">
        <f t="shared" ca="1" si="168"/>
        <v>0</v>
      </c>
      <c r="O2496" s="681">
        <f t="shared" ca="1" si="168"/>
        <v>0</v>
      </c>
      <c r="P2496" s="681">
        <f t="shared" ca="1" si="168"/>
        <v>0</v>
      </c>
      <c r="Q2496" s="681">
        <f t="shared" ca="1" si="168"/>
        <v>0</v>
      </c>
      <c r="R2496" s="681">
        <f t="shared" ca="1" si="168"/>
        <v>1167</v>
      </c>
      <c r="S2496" t="str">
        <f t="shared" si="164"/>
        <v>ASR_Financial_Report_SHP21Final</v>
      </c>
      <c r="T2496" s="960">
        <f t="shared" si="165"/>
        <v>44658</v>
      </c>
      <c r="U2496" t="str">
        <f t="shared" si="166"/>
        <v>Unaudited</v>
      </c>
    </row>
    <row r="2497" spans="1:21" x14ac:dyDescent="0.25">
      <c r="A2497" t="s">
        <v>437</v>
      </c>
      <c r="B2497" t="s">
        <v>1366</v>
      </c>
      <c r="C2497" t="s">
        <v>1367</v>
      </c>
      <c r="D2497" s="15">
        <v>1900</v>
      </c>
      <c r="E2497" s="121">
        <v>1</v>
      </c>
      <c r="F2497" t="s">
        <v>1012</v>
      </c>
      <c r="G2497" s="121" t="s">
        <v>1365</v>
      </c>
      <c r="H2497" t="s">
        <v>389</v>
      </c>
      <c r="I2497" t="s">
        <v>488</v>
      </c>
      <c r="J2497" t="s">
        <v>433</v>
      </c>
      <c r="K2497" t="s">
        <v>777</v>
      </c>
      <c r="L2497" s="758">
        <v>2.6</v>
      </c>
      <c r="M2497" t="s">
        <v>186</v>
      </c>
      <c r="N2497" s="681">
        <f t="shared" ca="1" si="168"/>
        <v>0</v>
      </c>
      <c r="O2497" s="681">
        <f t="shared" ca="1" si="168"/>
        <v>0</v>
      </c>
      <c r="P2497" s="681">
        <f t="shared" ca="1" si="168"/>
        <v>0</v>
      </c>
      <c r="Q2497" s="681">
        <f t="shared" ca="1" si="168"/>
        <v>0</v>
      </c>
      <c r="R2497" s="681">
        <f t="shared" ca="1" si="168"/>
        <v>63156.489999999903</v>
      </c>
      <c r="S2497" t="str">
        <f t="shared" si="164"/>
        <v>ASR_Financial_Report_SHP21Final</v>
      </c>
      <c r="T2497" s="960">
        <f t="shared" si="165"/>
        <v>44658</v>
      </c>
      <c r="U2497" t="str">
        <f t="shared" si="166"/>
        <v>Unaudited</v>
      </c>
    </row>
    <row r="2498" spans="1:21" x14ac:dyDescent="0.25">
      <c r="A2498" t="s">
        <v>437</v>
      </c>
      <c r="B2498" t="s">
        <v>1366</v>
      </c>
      <c r="C2498" t="s">
        <v>1367</v>
      </c>
      <c r="D2498" s="15">
        <v>1900</v>
      </c>
      <c r="E2498" s="121">
        <v>1</v>
      </c>
      <c r="F2498" t="s">
        <v>1012</v>
      </c>
      <c r="G2498" s="121" t="s">
        <v>1365</v>
      </c>
      <c r="H2498" t="s">
        <v>389</v>
      </c>
      <c r="I2498" t="s">
        <v>488</v>
      </c>
      <c r="J2498" t="s">
        <v>433</v>
      </c>
      <c r="K2498" t="s">
        <v>777</v>
      </c>
      <c r="L2498" s="758">
        <v>2.7</v>
      </c>
      <c r="M2498" t="s">
        <v>778</v>
      </c>
      <c r="N2498" s="681">
        <f t="shared" ca="1" si="168"/>
        <v>0</v>
      </c>
      <c r="O2498" s="681">
        <f t="shared" ca="1" si="168"/>
        <v>0</v>
      </c>
      <c r="P2498" s="681">
        <f t="shared" ca="1" si="168"/>
        <v>0</v>
      </c>
      <c r="Q2498" s="681">
        <f t="shared" ca="1" si="168"/>
        <v>0</v>
      </c>
      <c r="R2498" s="681">
        <f t="shared" ca="1" si="168"/>
        <v>-865378.14329226245</v>
      </c>
      <c r="S2498" t="str">
        <f t="shared" ref="S2498:S2561" si="169">file_name</f>
        <v>ASR_Financial_Report_SHP21Final</v>
      </c>
      <c r="T2498" s="960">
        <f t="shared" ref="T2498:T2561" si="170">file_date</f>
        <v>44658</v>
      </c>
      <c r="U2498" t="str">
        <f t="shared" ref="U2498:U2561" si="171">status</f>
        <v>Unaudited</v>
      </c>
    </row>
    <row r="2499" spans="1:21" x14ac:dyDescent="0.25">
      <c r="A2499" t="s">
        <v>437</v>
      </c>
      <c r="B2499" t="s">
        <v>1366</v>
      </c>
      <c r="C2499" t="s">
        <v>1367</v>
      </c>
      <c r="D2499" s="15">
        <v>1900</v>
      </c>
      <c r="E2499" s="121">
        <v>1</v>
      </c>
      <c r="F2499" t="s">
        <v>1012</v>
      </c>
      <c r="G2499" s="121" t="s">
        <v>1365</v>
      </c>
      <c r="H2499" t="s">
        <v>389</v>
      </c>
      <c r="I2499" t="s">
        <v>488</v>
      </c>
      <c r="J2499" t="s">
        <v>433</v>
      </c>
      <c r="K2499" t="s">
        <v>777</v>
      </c>
      <c r="L2499" s="758">
        <v>2.8</v>
      </c>
      <c r="M2499" t="s">
        <v>779</v>
      </c>
      <c r="N2499" s="681">
        <f t="shared" ca="1" si="168"/>
        <v>0</v>
      </c>
      <c r="O2499" s="681">
        <f t="shared" ca="1" si="168"/>
        <v>0</v>
      </c>
      <c r="P2499" s="681">
        <f t="shared" ca="1" si="168"/>
        <v>0</v>
      </c>
      <c r="Q2499" s="681">
        <f t="shared" ca="1" si="168"/>
        <v>0</v>
      </c>
      <c r="R2499" s="681">
        <f t="shared" ca="1" si="168"/>
        <v>0</v>
      </c>
      <c r="S2499" t="str">
        <f t="shared" si="169"/>
        <v>ASR_Financial_Report_SHP21Final</v>
      </c>
      <c r="T2499" s="960">
        <f t="shared" si="170"/>
        <v>44658</v>
      </c>
      <c r="U2499" t="str">
        <f t="shared" si="171"/>
        <v>Unaudited</v>
      </c>
    </row>
    <row r="2500" spans="1:21" x14ac:dyDescent="0.25">
      <c r="A2500" t="s">
        <v>437</v>
      </c>
      <c r="B2500" t="s">
        <v>1366</v>
      </c>
      <c r="C2500" t="s">
        <v>1367</v>
      </c>
      <c r="D2500" s="15">
        <v>1900</v>
      </c>
      <c r="E2500" s="121">
        <v>1</v>
      </c>
      <c r="F2500" t="s">
        <v>1012</v>
      </c>
      <c r="G2500" s="121" t="s">
        <v>1365</v>
      </c>
      <c r="H2500" t="s">
        <v>389</v>
      </c>
      <c r="I2500" t="s">
        <v>488</v>
      </c>
      <c r="J2500" t="s">
        <v>433</v>
      </c>
      <c r="K2500" t="s">
        <v>777</v>
      </c>
      <c r="L2500" s="758">
        <v>2.9</v>
      </c>
      <c r="M2500" t="s">
        <v>760</v>
      </c>
      <c r="N2500" s="681">
        <f t="shared" ca="1" si="168"/>
        <v>0</v>
      </c>
      <c r="O2500" s="681">
        <f t="shared" ca="1" si="168"/>
        <v>0</v>
      </c>
      <c r="P2500" s="681">
        <f t="shared" ca="1" si="168"/>
        <v>0</v>
      </c>
      <c r="Q2500" s="681">
        <f t="shared" ca="1" si="168"/>
        <v>0</v>
      </c>
      <c r="R2500" s="681">
        <f t="shared" ca="1" si="168"/>
        <v>0</v>
      </c>
      <c r="S2500" t="str">
        <f t="shared" si="169"/>
        <v>ASR_Financial_Report_SHP21Final</v>
      </c>
      <c r="T2500" s="960">
        <f t="shared" si="170"/>
        <v>44658</v>
      </c>
      <c r="U2500" t="str">
        <f t="shared" si="171"/>
        <v>Unaudited</v>
      </c>
    </row>
    <row r="2501" spans="1:21" x14ac:dyDescent="0.25">
      <c r="A2501" t="s">
        <v>437</v>
      </c>
      <c r="B2501" t="s">
        <v>1366</v>
      </c>
      <c r="C2501" t="s">
        <v>1367</v>
      </c>
      <c r="D2501" s="15">
        <v>1900</v>
      </c>
      <c r="E2501" s="121">
        <v>1</v>
      </c>
      <c r="F2501" t="s">
        <v>1012</v>
      </c>
      <c r="G2501" s="121" t="s">
        <v>1365</v>
      </c>
      <c r="H2501" t="s">
        <v>389</v>
      </c>
      <c r="I2501" t="s">
        <v>488</v>
      </c>
      <c r="J2501" t="s">
        <v>433</v>
      </c>
      <c r="K2501" t="s">
        <v>223</v>
      </c>
      <c r="L2501" s="758">
        <v>2.11</v>
      </c>
      <c r="M2501" t="s">
        <v>228</v>
      </c>
      <c r="N2501" s="681">
        <f t="shared" ca="1" si="168"/>
        <v>0</v>
      </c>
      <c r="O2501" s="681">
        <f t="shared" ca="1" si="168"/>
        <v>0</v>
      </c>
      <c r="P2501" s="681">
        <f t="shared" ca="1" si="168"/>
        <v>0</v>
      </c>
      <c r="Q2501" s="681">
        <f t="shared" ca="1" si="168"/>
        <v>0</v>
      </c>
      <c r="R2501" s="681">
        <f t="shared" ca="1" si="168"/>
        <v>285883.36</v>
      </c>
      <c r="S2501" t="str">
        <f t="shared" si="169"/>
        <v>ASR_Financial_Report_SHP21Final</v>
      </c>
      <c r="T2501" s="960">
        <f t="shared" si="170"/>
        <v>44658</v>
      </c>
      <c r="U2501" t="str">
        <f t="shared" si="171"/>
        <v>Unaudited</v>
      </c>
    </row>
    <row r="2502" spans="1:21" x14ac:dyDescent="0.25">
      <c r="A2502" t="s">
        <v>437</v>
      </c>
      <c r="B2502" t="s">
        <v>1366</v>
      </c>
      <c r="C2502" t="s">
        <v>1367</v>
      </c>
      <c r="D2502" s="15">
        <v>1900</v>
      </c>
      <c r="E2502" s="121">
        <v>1</v>
      </c>
      <c r="F2502" t="s">
        <v>1012</v>
      </c>
      <c r="G2502" s="121" t="s">
        <v>1365</v>
      </c>
      <c r="H2502" t="s">
        <v>389</v>
      </c>
      <c r="I2502" t="s">
        <v>488</v>
      </c>
      <c r="J2502" t="s">
        <v>433</v>
      </c>
      <c r="K2502" t="s">
        <v>223</v>
      </c>
      <c r="L2502" s="758">
        <v>2.12</v>
      </c>
      <c r="M2502" t="s">
        <v>552</v>
      </c>
      <c r="N2502" s="681">
        <f t="shared" ca="1" si="168"/>
        <v>0</v>
      </c>
      <c r="O2502" s="681">
        <f t="shared" ca="1" si="168"/>
        <v>0</v>
      </c>
      <c r="P2502" s="681">
        <f t="shared" ca="1" si="168"/>
        <v>0</v>
      </c>
      <c r="Q2502" s="681">
        <f t="shared" ca="1" si="168"/>
        <v>0</v>
      </c>
      <c r="R2502" s="681">
        <f t="shared" ca="1" si="168"/>
        <v>229862.39999999999</v>
      </c>
      <c r="S2502" t="str">
        <f t="shared" si="169"/>
        <v>ASR_Financial_Report_SHP21Final</v>
      </c>
      <c r="T2502" s="960">
        <f t="shared" si="170"/>
        <v>44658</v>
      </c>
      <c r="U2502" t="str">
        <f t="shared" si="171"/>
        <v>Unaudited</v>
      </c>
    </row>
    <row r="2503" spans="1:21" x14ac:dyDescent="0.25">
      <c r="A2503" t="s">
        <v>437</v>
      </c>
      <c r="B2503" t="s">
        <v>1366</v>
      </c>
      <c r="C2503" t="s">
        <v>1367</v>
      </c>
      <c r="D2503" s="15">
        <v>1900</v>
      </c>
      <c r="E2503" s="121">
        <v>1</v>
      </c>
      <c r="F2503" t="s">
        <v>1012</v>
      </c>
      <c r="G2503" s="121" t="s">
        <v>1365</v>
      </c>
      <c r="H2503" t="s">
        <v>389</v>
      </c>
      <c r="I2503" t="s">
        <v>488</v>
      </c>
      <c r="J2503" t="s">
        <v>433</v>
      </c>
      <c r="K2503" t="s">
        <v>223</v>
      </c>
      <c r="L2503" s="758">
        <v>2.13</v>
      </c>
      <c r="M2503" t="s">
        <v>229</v>
      </c>
      <c r="N2503" s="681">
        <f t="shared" ca="1" si="168"/>
        <v>0</v>
      </c>
      <c r="O2503" s="681">
        <f t="shared" ca="1" si="168"/>
        <v>0</v>
      </c>
      <c r="P2503" s="681">
        <f t="shared" ca="1" si="168"/>
        <v>0</v>
      </c>
      <c r="Q2503" s="681">
        <f t="shared" ca="1" si="168"/>
        <v>0</v>
      </c>
      <c r="R2503" s="681">
        <f t="shared" ca="1" si="168"/>
        <v>117211.78</v>
      </c>
      <c r="S2503" t="str">
        <f t="shared" si="169"/>
        <v>ASR_Financial_Report_SHP21Final</v>
      </c>
      <c r="T2503" s="960">
        <f t="shared" si="170"/>
        <v>44658</v>
      </c>
      <c r="U2503" t="str">
        <f t="shared" si="171"/>
        <v>Unaudited</v>
      </c>
    </row>
    <row r="2504" spans="1:21" x14ac:dyDescent="0.25">
      <c r="A2504" t="s">
        <v>437</v>
      </c>
      <c r="B2504" t="s">
        <v>1366</v>
      </c>
      <c r="C2504" t="s">
        <v>1367</v>
      </c>
      <c r="D2504" s="15">
        <v>1900</v>
      </c>
      <c r="E2504" s="121">
        <v>1</v>
      </c>
      <c r="F2504" t="s">
        <v>1012</v>
      </c>
      <c r="G2504" s="121" t="s">
        <v>1365</v>
      </c>
      <c r="H2504" t="s">
        <v>389</v>
      </c>
      <c r="I2504" t="s">
        <v>488</v>
      </c>
      <c r="J2504" t="s">
        <v>433</v>
      </c>
      <c r="K2504" t="s">
        <v>223</v>
      </c>
      <c r="L2504" s="758">
        <v>2.14</v>
      </c>
      <c r="M2504" t="s">
        <v>556</v>
      </c>
      <c r="N2504" s="681">
        <f t="shared" ca="1" si="168"/>
        <v>0</v>
      </c>
      <c r="O2504" s="681">
        <f t="shared" ca="1" si="168"/>
        <v>0</v>
      </c>
      <c r="P2504" s="681">
        <f t="shared" ca="1" si="168"/>
        <v>0</v>
      </c>
      <c r="Q2504" s="681">
        <f t="shared" ca="1" si="168"/>
        <v>0</v>
      </c>
      <c r="R2504" s="681">
        <f t="shared" ca="1" si="168"/>
        <v>-21731.309999999998</v>
      </c>
      <c r="S2504" t="str">
        <f t="shared" si="169"/>
        <v>ASR_Financial_Report_SHP21Final</v>
      </c>
      <c r="T2504" s="960">
        <f t="shared" si="170"/>
        <v>44658</v>
      </c>
      <c r="U2504" t="str">
        <f t="shared" si="171"/>
        <v>Unaudited</v>
      </c>
    </row>
    <row r="2505" spans="1:21" x14ac:dyDescent="0.25">
      <c r="A2505" t="s">
        <v>437</v>
      </c>
      <c r="B2505" t="s">
        <v>1366</v>
      </c>
      <c r="C2505" t="s">
        <v>1367</v>
      </c>
      <c r="D2505" s="15">
        <v>1900</v>
      </c>
      <c r="E2505" s="121">
        <v>1</v>
      </c>
      <c r="F2505" t="s">
        <v>1012</v>
      </c>
      <c r="G2505" s="121" t="s">
        <v>1365</v>
      </c>
      <c r="H2505" t="s">
        <v>389</v>
      </c>
      <c r="I2505" t="s">
        <v>488</v>
      </c>
      <c r="J2505" t="s">
        <v>433</v>
      </c>
      <c r="K2505" t="s">
        <v>223</v>
      </c>
      <c r="L2505" s="758">
        <v>2.15</v>
      </c>
      <c r="M2505" t="s">
        <v>20</v>
      </c>
      <c r="N2505" s="681">
        <f t="shared" ca="1" si="168"/>
        <v>0</v>
      </c>
      <c r="O2505" s="681">
        <f t="shared" ca="1" si="168"/>
        <v>0</v>
      </c>
      <c r="P2505" s="681">
        <f t="shared" ca="1" si="168"/>
        <v>0</v>
      </c>
      <c r="Q2505" s="681">
        <f t="shared" ca="1" si="168"/>
        <v>0</v>
      </c>
      <c r="R2505" s="681">
        <f t="shared" ca="1" si="168"/>
        <v>3100.95</v>
      </c>
      <c r="S2505" t="str">
        <f t="shared" si="169"/>
        <v>ASR_Financial_Report_SHP21Final</v>
      </c>
      <c r="T2505" s="960">
        <f t="shared" si="170"/>
        <v>44658</v>
      </c>
      <c r="U2505" t="str">
        <f t="shared" si="171"/>
        <v>Unaudited</v>
      </c>
    </row>
    <row r="2506" spans="1:21" x14ac:dyDescent="0.25">
      <c r="A2506" t="s">
        <v>437</v>
      </c>
      <c r="B2506" t="s">
        <v>1366</v>
      </c>
      <c r="C2506" t="s">
        <v>1367</v>
      </c>
      <c r="D2506" s="15">
        <v>1900</v>
      </c>
      <c r="E2506" s="121">
        <v>1</v>
      </c>
      <c r="F2506" t="s">
        <v>1012</v>
      </c>
      <c r="G2506" s="121" t="s">
        <v>1365</v>
      </c>
      <c r="H2506" t="s">
        <v>389</v>
      </c>
      <c r="I2506" t="s">
        <v>488</v>
      </c>
      <c r="J2506" t="s">
        <v>433</v>
      </c>
      <c r="K2506" t="s">
        <v>223</v>
      </c>
      <c r="L2506" s="758">
        <v>2.16</v>
      </c>
      <c r="M2506" t="s">
        <v>780</v>
      </c>
      <c r="N2506" s="681">
        <f t="shared" ca="1" si="168"/>
        <v>0</v>
      </c>
      <c r="O2506" s="681">
        <f t="shared" ca="1" si="168"/>
        <v>0</v>
      </c>
      <c r="P2506" s="681">
        <f t="shared" ca="1" si="168"/>
        <v>0</v>
      </c>
      <c r="Q2506" s="681">
        <f t="shared" ca="1" si="168"/>
        <v>0</v>
      </c>
      <c r="R2506" s="681">
        <f t="shared" ca="1" si="168"/>
        <v>0</v>
      </c>
      <c r="S2506" t="str">
        <f t="shared" si="169"/>
        <v>ASR_Financial_Report_SHP21Final</v>
      </c>
      <c r="T2506" s="960">
        <f t="shared" si="170"/>
        <v>44658</v>
      </c>
      <c r="U2506" t="str">
        <f t="shared" si="171"/>
        <v>Unaudited</v>
      </c>
    </row>
    <row r="2507" spans="1:21" x14ac:dyDescent="0.25">
      <c r="A2507" t="s">
        <v>437</v>
      </c>
      <c r="B2507" t="s">
        <v>1366</v>
      </c>
      <c r="C2507" t="s">
        <v>1367</v>
      </c>
      <c r="D2507" s="15">
        <v>1900</v>
      </c>
      <c r="E2507" s="121">
        <v>1</v>
      </c>
      <c r="F2507" t="s">
        <v>1012</v>
      </c>
      <c r="G2507" s="121" t="s">
        <v>1365</v>
      </c>
      <c r="H2507" t="s">
        <v>389</v>
      </c>
      <c r="I2507" t="s">
        <v>488</v>
      </c>
      <c r="J2507" t="s">
        <v>433</v>
      </c>
      <c r="K2507" t="s">
        <v>223</v>
      </c>
      <c r="L2507" s="758">
        <v>2.17</v>
      </c>
      <c r="M2507" t="s">
        <v>1033</v>
      </c>
      <c r="N2507" s="681">
        <f t="shared" ca="1" si="168"/>
        <v>0</v>
      </c>
      <c r="O2507" s="681">
        <f t="shared" ca="1" si="168"/>
        <v>0</v>
      </c>
      <c r="P2507" s="681">
        <f t="shared" ca="1" si="168"/>
        <v>0</v>
      </c>
      <c r="Q2507" s="681">
        <f t="shared" ca="1" si="168"/>
        <v>0</v>
      </c>
      <c r="R2507" s="681">
        <f t="shared" ca="1" si="168"/>
        <v>0</v>
      </c>
      <c r="S2507" t="str">
        <f t="shared" si="169"/>
        <v>ASR_Financial_Report_SHP21Final</v>
      </c>
      <c r="T2507" s="960">
        <f t="shared" si="170"/>
        <v>44658</v>
      </c>
      <c r="U2507" t="str">
        <f t="shared" si="171"/>
        <v>Unaudited</v>
      </c>
    </row>
    <row r="2508" spans="1:21" x14ac:dyDescent="0.25">
      <c r="A2508" t="s">
        <v>437</v>
      </c>
      <c r="B2508" t="s">
        <v>1366</v>
      </c>
      <c r="C2508" t="s">
        <v>1367</v>
      </c>
      <c r="D2508" s="15">
        <v>1900</v>
      </c>
      <c r="E2508" s="121">
        <v>1</v>
      </c>
      <c r="F2508" t="s">
        <v>1012</v>
      </c>
      <c r="G2508" s="121" t="s">
        <v>1365</v>
      </c>
      <c r="H2508" t="s">
        <v>389</v>
      </c>
      <c r="I2508" t="s">
        <v>488</v>
      </c>
      <c r="J2508" t="s">
        <v>433</v>
      </c>
      <c r="K2508" t="s">
        <v>223</v>
      </c>
      <c r="L2508" s="758">
        <v>2.1800000000000002</v>
      </c>
      <c r="M2508" t="s">
        <v>648</v>
      </c>
      <c r="N2508" s="681">
        <f t="shared" ca="1" si="168"/>
        <v>0</v>
      </c>
      <c r="O2508" s="681">
        <f t="shared" ca="1" si="168"/>
        <v>0</v>
      </c>
      <c r="P2508" s="681">
        <f t="shared" ca="1" si="168"/>
        <v>0</v>
      </c>
      <c r="Q2508" s="681">
        <f t="shared" ca="1" si="168"/>
        <v>0</v>
      </c>
      <c r="R2508" s="681">
        <f t="shared" ca="1" si="168"/>
        <v>-611821.17000000004</v>
      </c>
      <c r="S2508" t="str">
        <f t="shared" si="169"/>
        <v>ASR_Financial_Report_SHP21Final</v>
      </c>
      <c r="T2508" s="960">
        <f t="shared" si="170"/>
        <v>44658</v>
      </c>
      <c r="U2508" t="str">
        <f t="shared" si="171"/>
        <v>Unaudited</v>
      </c>
    </row>
    <row r="2509" spans="1:21" x14ac:dyDescent="0.25">
      <c r="A2509" t="s">
        <v>437</v>
      </c>
      <c r="B2509" t="s">
        <v>1366</v>
      </c>
      <c r="C2509" t="s">
        <v>1367</v>
      </c>
      <c r="D2509" s="15">
        <v>1900</v>
      </c>
      <c r="E2509" s="121">
        <v>1</v>
      </c>
      <c r="F2509" t="s">
        <v>1012</v>
      </c>
      <c r="G2509" s="121" t="s">
        <v>1365</v>
      </c>
      <c r="H2509" t="s">
        <v>389</v>
      </c>
      <c r="I2509" t="s">
        <v>488</v>
      </c>
      <c r="J2509" t="s">
        <v>433</v>
      </c>
      <c r="K2509" t="s">
        <v>223</v>
      </c>
      <c r="L2509" s="758">
        <v>2.19</v>
      </c>
      <c r="M2509" t="s">
        <v>218</v>
      </c>
      <c r="N2509" s="681">
        <f t="shared" ca="1" si="168"/>
        <v>0</v>
      </c>
      <c r="O2509" s="681">
        <f t="shared" ca="1" si="168"/>
        <v>0</v>
      </c>
      <c r="P2509" s="681">
        <f t="shared" ca="1" si="168"/>
        <v>0</v>
      </c>
      <c r="Q2509" s="681">
        <f t="shared" ca="1" si="168"/>
        <v>0</v>
      </c>
      <c r="R2509" s="681">
        <f t="shared" ca="1" si="168"/>
        <v>0</v>
      </c>
      <c r="S2509" t="str">
        <f t="shared" si="169"/>
        <v>ASR_Financial_Report_SHP21Final</v>
      </c>
      <c r="T2509" s="960">
        <f t="shared" si="170"/>
        <v>44658</v>
      </c>
      <c r="U2509" t="str">
        <f t="shared" si="171"/>
        <v>Unaudited</v>
      </c>
    </row>
    <row r="2510" spans="1:21" x14ac:dyDescent="0.25">
      <c r="A2510" t="s">
        <v>437</v>
      </c>
      <c r="B2510" t="s">
        <v>1366</v>
      </c>
      <c r="C2510" t="s">
        <v>1367</v>
      </c>
      <c r="D2510" s="15">
        <v>1900</v>
      </c>
      <c r="E2510" s="121">
        <v>1</v>
      </c>
      <c r="F2510" t="s">
        <v>1012</v>
      </c>
      <c r="G2510" s="121" t="s">
        <v>1365</v>
      </c>
      <c r="H2510" t="s">
        <v>389</v>
      </c>
      <c r="I2510" t="s">
        <v>488</v>
      </c>
      <c r="J2510" t="s">
        <v>433</v>
      </c>
      <c r="K2510" t="s">
        <v>223</v>
      </c>
      <c r="L2510" s="758" t="s">
        <v>691</v>
      </c>
      <c r="M2510" t="s">
        <v>230</v>
      </c>
      <c r="N2510" s="681">
        <f t="shared" ca="1" si="168"/>
        <v>0</v>
      </c>
      <c r="O2510" s="681">
        <f t="shared" ca="1" si="168"/>
        <v>0</v>
      </c>
      <c r="P2510" s="681">
        <f t="shared" ca="1" si="168"/>
        <v>0</v>
      </c>
      <c r="Q2510" s="681">
        <f t="shared" ca="1" si="168"/>
        <v>0</v>
      </c>
      <c r="R2510" s="681">
        <f t="shared" ca="1" si="168"/>
        <v>-1364308.8744032732</v>
      </c>
      <c r="S2510" t="str">
        <f t="shared" si="169"/>
        <v>ASR_Financial_Report_SHP21Final</v>
      </c>
      <c r="T2510" s="960">
        <f t="shared" si="170"/>
        <v>44658</v>
      </c>
      <c r="U2510" t="str">
        <f t="shared" si="171"/>
        <v>Unaudited</v>
      </c>
    </row>
    <row r="2511" spans="1:21" x14ac:dyDescent="0.25">
      <c r="A2511" t="s">
        <v>437</v>
      </c>
      <c r="B2511" t="s">
        <v>1366</v>
      </c>
      <c r="C2511" t="s">
        <v>1367</v>
      </c>
      <c r="D2511" s="15">
        <v>1900</v>
      </c>
      <c r="E2511" s="121">
        <v>1</v>
      </c>
      <c r="F2511" t="s">
        <v>1012</v>
      </c>
      <c r="G2511" s="121" t="s">
        <v>1365</v>
      </c>
      <c r="H2511" t="s">
        <v>389</v>
      </c>
      <c r="I2511" t="s">
        <v>488</v>
      </c>
      <c r="J2511" t="s">
        <v>433</v>
      </c>
      <c r="K2511" t="s">
        <v>223</v>
      </c>
      <c r="L2511" s="758">
        <v>2.21</v>
      </c>
      <c r="M2511" t="s">
        <v>466</v>
      </c>
      <c r="N2511" s="681">
        <f t="shared" ca="1" si="168"/>
        <v>0</v>
      </c>
      <c r="O2511" s="681">
        <f t="shared" ca="1" si="168"/>
        <v>0</v>
      </c>
      <c r="P2511" s="681">
        <f t="shared" ca="1" si="168"/>
        <v>0</v>
      </c>
      <c r="Q2511" s="681">
        <f t="shared" ca="1" si="168"/>
        <v>0</v>
      </c>
      <c r="R2511" s="681">
        <f t="shared" ca="1" si="168"/>
        <v>-34570.198958682304</v>
      </c>
      <c r="S2511" t="str">
        <f t="shared" si="169"/>
        <v>ASR_Financial_Report_SHP21Final</v>
      </c>
      <c r="T2511" s="960">
        <f t="shared" si="170"/>
        <v>44658</v>
      </c>
      <c r="U2511" t="str">
        <f t="shared" si="171"/>
        <v>Unaudited</v>
      </c>
    </row>
    <row r="2512" spans="1:21" x14ac:dyDescent="0.25">
      <c r="A2512" t="s">
        <v>437</v>
      </c>
      <c r="B2512" t="s">
        <v>1366</v>
      </c>
      <c r="C2512" t="s">
        <v>1367</v>
      </c>
      <c r="D2512" s="15">
        <v>1900</v>
      </c>
      <c r="E2512" s="121">
        <v>1</v>
      </c>
      <c r="F2512" t="s">
        <v>1012</v>
      </c>
      <c r="G2512" s="121" t="s">
        <v>1365</v>
      </c>
      <c r="H2512" t="s">
        <v>389</v>
      </c>
      <c r="I2512" t="s">
        <v>488</v>
      </c>
      <c r="J2512" t="s">
        <v>433</v>
      </c>
      <c r="K2512" t="s">
        <v>6</v>
      </c>
      <c r="L2512" s="758" t="s">
        <v>70</v>
      </c>
      <c r="M2512" t="s">
        <v>188</v>
      </c>
      <c r="N2512" s="681">
        <f t="shared" ca="1" si="168"/>
        <v>0</v>
      </c>
      <c r="O2512" s="681">
        <f t="shared" ca="1" si="168"/>
        <v>0</v>
      </c>
      <c r="P2512" s="681">
        <f t="shared" ca="1" si="168"/>
        <v>0</v>
      </c>
      <c r="Q2512" s="681">
        <f t="shared" ca="1" si="168"/>
        <v>0</v>
      </c>
      <c r="R2512" s="681">
        <f t="shared" ca="1" si="168"/>
        <v>-2021.1599999999999</v>
      </c>
      <c r="S2512" t="str">
        <f t="shared" si="169"/>
        <v>ASR_Financial_Report_SHP21Final</v>
      </c>
      <c r="T2512" s="960">
        <f t="shared" si="170"/>
        <v>44658</v>
      </c>
      <c r="U2512" t="str">
        <f t="shared" si="171"/>
        <v>Unaudited</v>
      </c>
    </row>
    <row r="2513" spans="1:21" x14ac:dyDescent="0.25">
      <c r="A2513" t="s">
        <v>437</v>
      </c>
      <c r="B2513" t="s">
        <v>1366</v>
      </c>
      <c r="C2513" t="s">
        <v>1367</v>
      </c>
      <c r="D2513" s="15">
        <v>1900</v>
      </c>
      <c r="E2513" s="121">
        <v>1</v>
      </c>
      <c r="F2513" t="s">
        <v>1012</v>
      </c>
      <c r="G2513" s="121" t="s">
        <v>1365</v>
      </c>
      <c r="H2513" t="s">
        <v>389</v>
      </c>
      <c r="I2513" t="s">
        <v>488</v>
      </c>
      <c r="J2513" t="s">
        <v>433</v>
      </c>
      <c r="K2513" t="s">
        <v>6</v>
      </c>
      <c r="L2513" s="758" t="s">
        <v>71</v>
      </c>
      <c r="M2513" t="s">
        <v>231</v>
      </c>
      <c r="N2513" s="681">
        <f t="shared" ca="1" si="168"/>
        <v>0</v>
      </c>
      <c r="O2513" s="681">
        <f t="shared" ca="1" si="168"/>
        <v>0</v>
      </c>
      <c r="P2513" s="681">
        <f t="shared" ca="1" si="168"/>
        <v>0</v>
      </c>
      <c r="Q2513" s="681">
        <f t="shared" ca="1" si="168"/>
        <v>0</v>
      </c>
      <c r="R2513" s="681">
        <f t="shared" ca="1" si="168"/>
        <v>0</v>
      </c>
      <c r="S2513" t="str">
        <f t="shared" si="169"/>
        <v>ASR_Financial_Report_SHP21Final</v>
      </c>
      <c r="T2513" s="960">
        <f t="shared" si="170"/>
        <v>44658</v>
      </c>
      <c r="U2513" t="str">
        <f t="shared" si="171"/>
        <v>Unaudited</v>
      </c>
    </row>
    <row r="2514" spans="1:21" x14ac:dyDescent="0.25">
      <c r="A2514" t="s">
        <v>437</v>
      </c>
      <c r="B2514" t="s">
        <v>1366</v>
      </c>
      <c r="C2514" t="s">
        <v>1367</v>
      </c>
      <c r="D2514" s="15">
        <v>1900</v>
      </c>
      <c r="E2514" s="121">
        <v>1</v>
      </c>
      <c r="F2514" t="s">
        <v>1012</v>
      </c>
      <c r="G2514" s="121" t="s">
        <v>1365</v>
      </c>
      <c r="H2514" t="s">
        <v>389</v>
      </c>
      <c r="I2514" t="s">
        <v>488</v>
      </c>
      <c r="J2514" t="s">
        <v>433</v>
      </c>
      <c r="K2514" t="s">
        <v>6</v>
      </c>
      <c r="L2514" s="758" t="s">
        <v>72</v>
      </c>
      <c r="M2514" t="s">
        <v>164</v>
      </c>
      <c r="N2514" s="681">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681">
        <f t="shared" ca="1" si="172"/>
        <v>0</v>
      </c>
      <c r="P2514" s="681">
        <f t="shared" ca="1" si="172"/>
        <v>0</v>
      </c>
      <c r="Q2514" s="681">
        <f t="shared" ca="1" si="172"/>
        <v>0</v>
      </c>
      <c r="R2514" s="681">
        <f t="shared" ca="1" si="172"/>
        <v>-2077.0319637986877</v>
      </c>
      <c r="S2514" t="str">
        <f t="shared" si="169"/>
        <v>ASR_Financial_Report_SHP21Final</v>
      </c>
      <c r="T2514" s="960">
        <f t="shared" si="170"/>
        <v>44658</v>
      </c>
      <c r="U2514" t="str">
        <f t="shared" si="171"/>
        <v>Unaudited</v>
      </c>
    </row>
    <row r="2515" spans="1:21" x14ac:dyDescent="0.25">
      <c r="A2515" t="s">
        <v>437</v>
      </c>
      <c r="B2515" t="s">
        <v>1366</v>
      </c>
      <c r="C2515" t="s">
        <v>1367</v>
      </c>
      <c r="D2515" s="15">
        <v>1900</v>
      </c>
      <c r="E2515" s="121">
        <v>1</v>
      </c>
      <c r="F2515" t="s">
        <v>1012</v>
      </c>
      <c r="G2515" s="121" t="s">
        <v>1365</v>
      </c>
      <c r="H2515" t="s">
        <v>389</v>
      </c>
      <c r="I2515" t="s">
        <v>488</v>
      </c>
      <c r="J2515" t="s">
        <v>433</v>
      </c>
      <c r="K2515" t="s">
        <v>6</v>
      </c>
      <c r="L2515" s="758">
        <v>3.4</v>
      </c>
      <c r="M2515" t="s">
        <v>461</v>
      </c>
      <c r="N2515" s="681">
        <f t="shared" ca="1" si="172"/>
        <v>0</v>
      </c>
      <c r="O2515" s="681">
        <f t="shared" ca="1" si="172"/>
        <v>0</v>
      </c>
      <c r="P2515" s="681">
        <f t="shared" ca="1" si="172"/>
        <v>0</v>
      </c>
      <c r="Q2515" s="681">
        <f t="shared" ca="1" si="172"/>
        <v>0</v>
      </c>
      <c r="R2515" s="681">
        <f t="shared" ca="1" si="172"/>
        <v>0</v>
      </c>
      <c r="S2515" t="str">
        <f t="shared" si="169"/>
        <v>ASR_Financial_Report_SHP21Final</v>
      </c>
      <c r="T2515" s="960">
        <f t="shared" si="170"/>
        <v>44658</v>
      </c>
      <c r="U2515" t="str">
        <f t="shared" si="171"/>
        <v>Unaudited</v>
      </c>
    </row>
    <row r="2516" spans="1:21" x14ac:dyDescent="0.25">
      <c r="A2516" t="s">
        <v>437</v>
      </c>
      <c r="B2516" t="s">
        <v>1366</v>
      </c>
      <c r="C2516" t="s">
        <v>1367</v>
      </c>
      <c r="D2516" s="15">
        <v>1900</v>
      </c>
      <c r="E2516" s="121">
        <v>1</v>
      </c>
      <c r="F2516" t="s">
        <v>1012</v>
      </c>
      <c r="G2516" s="121" t="s">
        <v>1365</v>
      </c>
      <c r="H2516" t="s">
        <v>389</v>
      </c>
      <c r="I2516" t="s">
        <v>488</v>
      </c>
      <c r="J2516" t="s">
        <v>433</v>
      </c>
      <c r="K2516" t="s">
        <v>434</v>
      </c>
      <c r="L2516" s="758">
        <v>4.5</v>
      </c>
      <c r="M2516" t="s">
        <v>32</v>
      </c>
      <c r="N2516" s="681">
        <f t="shared" ca="1" si="172"/>
        <v>0</v>
      </c>
      <c r="O2516" s="681">
        <f t="shared" ca="1" si="172"/>
        <v>0</v>
      </c>
      <c r="P2516" s="681">
        <f t="shared" ca="1" si="172"/>
        <v>0</v>
      </c>
      <c r="Q2516" s="681">
        <f t="shared" ca="1" si="172"/>
        <v>0</v>
      </c>
      <c r="R2516" s="681">
        <f t="shared" ca="1" si="172"/>
        <v>0</v>
      </c>
      <c r="S2516" t="str">
        <f t="shared" si="169"/>
        <v>ASR_Financial_Report_SHP21Final</v>
      </c>
      <c r="T2516" s="960">
        <f t="shared" si="170"/>
        <v>44658</v>
      </c>
      <c r="U2516" t="str">
        <f t="shared" si="171"/>
        <v>Unaudited</v>
      </c>
    </row>
    <row r="2517" spans="1:21" x14ac:dyDescent="0.25">
      <c r="A2517" t="s">
        <v>437</v>
      </c>
      <c r="B2517" t="s">
        <v>1366</v>
      </c>
      <c r="C2517" t="s">
        <v>1367</v>
      </c>
      <c r="D2517" s="15">
        <v>1900</v>
      </c>
      <c r="E2517" s="121">
        <v>1</v>
      </c>
      <c r="F2517" t="s">
        <v>1012</v>
      </c>
      <c r="G2517" s="121" t="s">
        <v>1365</v>
      </c>
      <c r="H2517" t="s">
        <v>389</v>
      </c>
      <c r="I2517" t="s">
        <v>488</v>
      </c>
      <c r="J2517" t="s">
        <v>433</v>
      </c>
      <c r="K2517" t="s">
        <v>434</v>
      </c>
      <c r="L2517" s="758" t="s">
        <v>925</v>
      </c>
      <c r="M2517" t="s">
        <v>916</v>
      </c>
      <c r="N2517" s="681">
        <f t="shared" ca="1" si="172"/>
        <v>0</v>
      </c>
      <c r="O2517" s="681">
        <f t="shared" ca="1" si="172"/>
        <v>0</v>
      </c>
      <c r="P2517" s="681">
        <f t="shared" ca="1" si="172"/>
        <v>0</v>
      </c>
      <c r="Q2517" s="681">
        <f t="shared" ca="1" si="172"/>
        <v>0</v>
      </c>
      <c r="R2517" s="681">
        <f t="shared" ca="1" si="172"/>
        <v>0</v>
      </c>
      <c r="S2517" t="str">
        <f t="shared" si="169"/>
        <v>ASR_Financial_Report_SHP21Final</v>
      </c>
      <c r="T2517" s="960">
        <f t="shared" si="170"/>
        <v>44658</v>
      </c>
      <c r="U2517" t="str">
        <f t="shared" si="171"/>
        <v>Unaudited</v>
      </c>
    </row>
    <row r="2518" spans="1:21" x14ac:dyDescent="0.25">
      <c r="A2518" t="s">
        <v>437</v>
      </c>
      <c r="B2518" t="s">
        <v>1366</v>
      </c>
      <c r="C2518" t="s">
        <v>1367</v>
      </c>
      <c r="D2518" s="15">
        <v>1900</v>
      </c>
      <c r="E2518" s="121">
        <v>1</v>
      </c>
      <c r="F2518" t="s">
        <v>1012</v>
      </c>
      <c r="G2518" s="121" t="s">
        <v>1365</v>
      </c>
      <c r="H2518" t="s">
        <v>389</v>
      </c>
      <c r="I2518" t="s">
        <v>488</v>
      </c>
      <c r="J2518" t="s">
        <v>433</v>
      </c>
      <c r="K2518" t="s">
        <v>434</v>
      </c>
      <c r="L2518" s="758" t="s">
        <v>193</v>
      </c>
      <c r="M2518" t="s">
        <v>40</v>
      </c>
      <c r="N2518" s="681">
        <f t="shared" ca="1" si="172"/>
        <v>0</v>
      </c>
      <c r="O2518" s="681">
        <f t="shared" ca="1" si="172"/>
        <v>0</v>
      </c>
      <c r="P2518" s="681">
        <f t="shared" ca="1" si="172"/>
        <v>0</v>
      </c>
      <c r="Q2518" s="681">
        <f t="shared" ca="1" si="172"/>
        <v>0</v>
      </c>
      <c r="R2518" s="681">
        <f t="shared" ca="1" si="172"/>
        <v>0</v>
      </c>
      <c r="S2518" t="str">
        <f t="shared" si="169"/>
        <v>ASR_Financial_Report_SHP21Final</v>
      </c>
      <c r="T2518" s="960">
        <f t="shared" si="170"/>
        <v>44658</v>
      </c>
      <c r="U2518" t="str">
        <f t="shared" si="171"/>
        <v>Unaudited</v>
      </c>
    </row>
    <row r="2519" spans="1:21" x14ac:dyDescent="0.25">
      <c r="A2519" t="s">
        <v>437</v>
      </c>
      <c r="B2519" t="s">
        <v>1366</v>
      </c>
      <c r="C2519" t="s">
        <v>1367</v>
      </c>
      <c r="D2519" s="15">
        <v>1900</v>
      </c>
      <c r="E2519" s="121">
        <v>1</v>
      </c>
      <c r="F2519" t="s">
        <v>1012</v>
      </c>
      <c r="G2519" s="121" t="s">
        <v>1365</v>
      </c>
      <c r="H2519" t="s">
        <v>389</v>
      </c>
      <c r="I2519" t="s">
        <v>488</v>
      </c>
      <c r="J2519" t="s">
        <v>433</v>
      </c>
      <c r="K2519" t="s">
        <v>434</v>
      </c>
      <c r="L2519" s="758" t="s">
        <v>192</v>
      </c>
      <c r="M2519" t="s">
        <v>329</v>
      </c>
      <c r="N2519" s="681">
        <f t="shared" ca="1" si="172"/>
        <v>0</v>
      </c>
      <c r="O2519" s="681">
        <f t="shared" ca="1" si="172"/>
        <v>0</v>
      </c>
      <c r="P2519" s="681">
        <f t="shared" ca="1" si="172"/>
        <v>0</v>
      </c>
      <c r="Q2519" s="681">
        <f t="shared" ca="1" si="172"/>
        <v>0</v>
      </c>
      <c r="R2519" s="681">
        <f t="shared" ca="1" si="172"/>
        <v>0</v>
      </c>
      <c r="S2519" t="str">
        <f t="shared" si="169"/>
        <v>ASR_Financial_Report_SHP21Final</v>
      </c>
      <c r="T2519" s="960">
        <f t="shared" si="170"/>
        <v>44658</v>
      </c>
      <c r="U2519" t="str">
        <f t="shared" si="171"/>
        <v>Unaudited</v>
      </c>
    </row>
    <row r="2520" spans="1:21" x14ac:dyDescent="0.25">
      <c r="A2520" t="s">
        <v>437</v>
      </c>
      <c r="B2520" t="s">
        <v>1366</v>
      </c>
      <c r="C2520" t="s">
        <v>1367</v>
      </c>
      <c r="D2520" s="15">
        <v>1900</v>
      </c>
      <c r="E2520" s="121">
        <v>1</v>
      </c>
      <c r="F2520" t="s">
        <v>1012</v>
      </c>
      <c r="G2520" s="121" t="s">
        <v>1365</v>
      </c>
      <c r="H2520" t="s">
        <v>389</v>
      </c>
      <c r="I2520" t="s">
        <v>488</v>
      </c>
      <c r="J2520" t="s">
        <v>450</v>
      </c>
      <c r="K2520" t="s">
        <v>435</v>
      </c>
      <c r="L2520" s="758" t="s">
        <v>79</v>
      </c>
      <c r="M2520" t="s">
        <v>27</v>
      </c>
      <c r="N2520" s="681">
        <f t="shared" ca="1" si="172"/>
        <v>0</v>
      </c>
      <c r="O2520" s="681">
        <f t="shared" ca="1" si="172"/>
        <v>0</v>
      </c>
      <c r="P2520" s="681">
        <f t="shared" ca="1" si="172"/>
        <v>0</v>
      </c>
      <c r="Q2520" s="681">
        <f t="shared" ca="1" si="172"/>
        <v>0</v>
      </c>
      <c r="R2520" s="681">
        <f t="shared" ca="1" si="172"/>
        <v>0</v>
      </c>
      <c r="S2520" t="str">
        <f t="shared" si="169"/>
        <v>ASR_Financial_Report_SHP21Final</v>
      </c>
      <c r="T2520" s="960">
        <f t="shared" si="170"/>
        <v>44658</v>
      </c>
      <c r="U2520" t="str">
        <f t="shared" si="171"/>
        <v>Unaudited</v>
      </c>
    </row>
    <row r="2521" spans="1:21" x14ac:dyDescent="0.25">
      <c r="A2521" t="s">
        <v>437</v>
      </c>
      <c r="B2521" t="s">
        <v>1366</v>
      </c>
      <c r="C2521" t="s">
        <v>1367</v>
      </c>
      <c r="D2521" s="15">
        <v>1900</v>
      </c>
      <c r="E2521" s="121">
        <v>1</v>
      </c>
      <c r="F2521" t="s">
        <v>1012</v>
      </c>
      <c r="G2521" s="121" t="s">
        <v>1365</v>
      </c>
      <c r="H2521" t="s">
        <v>389</v>
      </c>
      <c r="I2521" t="s">
        <v>488</v>
      </c>
      <c r="J2521" t="s">
        <v>450</v>
      </c>
      <c r="K2521" t="s">
        <v>435</v>
      </c>
      <c r="L2521" s="758" t="s">
        <v>80</v>
      </c>
      <c r="M2521" t="s">
        <v>97</v>
      </c>
      <c r="N2521" s="681">
        <f t="shared" ca="1" si="172"/>
        <v>0</v>
      </c>
      <c r="O2521" s="681">
        <f t="shared" ca="1" si="172"/>
        <v>0</v>
      </c>
      <c r="P2521" s="681">
        <f t="shared" ca="1" si="172"/>
        <v>0</v>
      </c>
      <c r="Q2521" s="681">
        <f t="shared" ca="1" si="172"/>
        <v>0</v>
      </c>
      <c r="R2521" s="681">
        <f t="shared" ca="1" si="172"/>
        <v>0</v>
      </c>
      <c r="S2521" t="str">
        <f t="shared" si="169"/>
        <v>ASR_Financial_Report_SHP21Final</v>
      </c>
      <c r="T2521" s="960">
        <f t="shared" si="170"/>
        <v>44658</v>
      </c>
      <c r="U2521" t="str">
        <f t="shared" si="171"/>
        <v>Unaudited</v>
      </c>
    </row>
    <row r="2522" spans="1:21" x14ac:dyDescent="0.25">
      <c r="A2522" t="s">
        <v>437</v>
      </c>
      <c r="B2522" t="s">
        <v>1366</v>
      </c>
      <c r="C2522" t="s">
        <v>1367</v>
      </c>
      <c r="D2522" s="15">
        <v>1900</v>
      </c>
      <c r="E2522" s="121">
        <v>1</v>
      </c>
      <c r="F2522" t="s">
        <v>1012</v>
      </c>
      <c r="G2522" s="121" t="s">
        <v>1365</v>
      </c>
      <c r="H2522" t="s">
        <v>389</v>
      </c>
      <c r="I2522" t="s">
        <v>488</v>
      </c>
      <c r="J2522" t="s">
        <v>450</v>
      </c>
      <c r="K2522" t="s">
        <v>435</v>
      </c>
      <c r="L2522" s="758" t="s">
        <v>81</v>
      </c>
      <c r="M2522" t="s">
        <v>98</v>
      </c>
      <c r="N2522" s="681">
        <f t="shared" ca="1" si="172"/>
        <v>0</v>
      </c>
      <c r="O2522" s="681">
        <f t="shared" ca="1" si="172"/>
        <v>0</v>
      </c>
      <c r="P2522" s="681">
        <f t="shared" ca="1" si="172"/>
        <v>0</v>
      </c>
      <c r="Q2522" s="681">
        <f t="shared" ca="1" si="172"/>
        <v>0</v>
      </c>
      <c r="R2522" s="681">
        <f t="shared" ca="1" si="172"/>
        <v>0</v>
      </c>
      <c r="S2522" t="str">
        <f t="shared" si="169"/>
        <v>ASR_Financial_Report_SHP21Final</v>
      </c>
      <c r="T2522" s="960">
        <f t="shared" si="170"/>
        <v>44658</v>
      </c>
      <c r="U2522" t="str">
        <f t="shared" si="171"/>
        <v>Unaudited</v>
      </c>
    </row>
    <row r="2523" spans="1:21" x14ac:dyDescent="0.25">
      <c r="A2523" t="s">
        <v>437</v>
      </c>
      <c r="B2523" t="s">
        <v>1366</v>
      </c>
      <c r="C2523" t="s">
        <v>1367</v>
      </c>
      <c r="D2523" s="15">
        <v>1900</v>
      </c>
      <c r="E2523" s="121">
        <v>1</v>
      </c>
      <c r="F2523" t="s">
        <v>1012</v>
      </c>
      <c r="G2523" s="121" t="s">
        <v>1365</v>
      </c>
      <c r="H2523" t="s">
        <v>389</v>
      </c>
      <c r="I2523" t="s">
        <v>488</v>
      </c>
      <c r="J2523" t="s">
        <v>450</v>
      </c>
      <c r="K2523" t="s">
        <v>435</v>
      </c>
      <c r="L2523" s="758" t="s">
        <v>82</v>
      </c>
      <c r="M2523" t="s">
        <v>99</v>
      </c>
      <c r="N2523" s="681">
        <f t="shared" ca="1" si="172"/>
        <v>0</v>
      </c>
      <c r="O2523" s="681">
        <f t="shared" ca="1" si="172"/>
        <v>0</v>
      </c>
      <c r="P2523" s="681">
        <f t="shared" ca="1" si="172"/>
        <v>0</v>
      </c>
      <c r="Q2523" s="681">
        <f t="shared" ca="1" si="172"/>
        <v>0</v>
      </c>
      <c r="R2523" s="681">
        <f t="shared" ca="1" si="172"/>
        <v>0</v>
      </c>
      <c r="S2523" t="str">
        <f t="shared" si="169"/>
        <v>ASR_Financial_Report_SHP21Final</v>
      </c>
      <c r="T2523" s="960">
        <f t="shared" si="170"/>
        <v>44658</v>
      </c>
      <c r="U2523" t="str">
        <f t="shared" si="171"/>
        <v>Unaudited</v>
      </c>
    </row>
    <row r="2524" spans="1:21" x14ac:dyDescent="0.25">
      <c r="A2524" t="s">
        <v>437</v>
      </c>
      <c r="B2524" t="s">
        <v>1366</v>
      </c>
      <c r="C2524" t="s">
        <v>1367</v>
      </c>
      <c r="D2524" s="15">
        <v>1900</v>
      </c>
      <c r="E2524" s="121">
        <v>1</v>
      </c>
      <c r="F2524" t="s">
        <v>1012</v>
      </c>
      <c r="G2524" s="121" t="s">
        <v>1365</v>
      </c>
      <c r="H2524" t="s">
        <v>389</v>
      </c>
      <c r="I2524" t="s">
        <v>488</v>
      </c>
      <c r="J2524" t="s">
        <v>450</v>
      </c>
      <c r="K2524" t="s">
        <v>435</v>
      </c>
      <c r="L2524" s="758" t="s">
        <v>216</v>
      </c>
      <c r="M2524" t="s">
        <v>100</v>
      </c>
      <c r="N2524" s="681">
        <f t="shared" ca="1" si="172"/>
        <v>0</v>
      </c>
      <c r="O2524" s="681">
        <f t="shared" ca="1" si="172"/>
        <v>0</v>
      </c>
      <c r="P2524" s="681">
        <f t="shared" ca="1" si="172"/>
        <v>0</v>
      </c>
      <c r="Q2524" s="681">
        <f t="shared" ca="1" si="172"/>
        <v>0</v>
      </c>
      <c r="R2524" s="681">
        <f t="shared" ca="1" si="172"/>
        <v>0</v>
      </c>
      <c r="S2524" t="str">
        <f t="shared" si="169"/>
        <v>ASR_Financial_Report_SHP21Final</v>
      </c>
      <c r="T2524" s="960">
        <f t="shared" si="170"/>
        <v>44658</v>
      </c>
      <c r="U2524" t="str">
        <f t="shared" si="171"/>
        <v>Unaudited</v>
      </c>
    </row>
    <row r="2525" spans="1:21" x14ac:dyDescent="0.25">
      <c r="A2525" t="s">
        <v>437</v>
      </c>
      <c r="B2525" t="s">
        <v>1366</v>
      </c>
      <c r="C2525" t="s">
        <v>1367</v>
      </c>
      <c r="D2525" s="15">
        <v>1900</v>
      </c>
      <c r="E2525" s="121">
        <v>1</v>
      </c>
      <c r="F2525" t="s">
        <v>1012</v>
      </c>
      <c r="G2525" s="121" t="s">
        <v>1365</v>
      </c>
      <c r="H2525" t="s">
        <v>389</v>
      </c>
      <c r="I2525" t="s">
        <v>488</v>
      </c>
      <c r="J2525" t="s">
        <v>450</v>
      </c>
      <c r="K2525" t="s">
        <v>435</v>
      </c>
      <c r="L2525" s="758" t="s">
        <v>215</v>
      </c>
      <c r="M2525" t="s">
        <v>28</v>
      </c>
      <c r="N2525" s="681">
        <f t="shared" ca="1" si="172"/>
        <v>0</v>
      </c>
      <c r="O2525" s="681">
        <f t="shared" ca="1" si="172"/>
        <v>0</v>
      </c>
      <c r="P2525" s="681">
        <f t="shared" ca="1" si="172"/>
        <v>0</v>
      </c>
      <c r="Q2525" s="681">
        <f t="shared" ca="1" si="172"/>
        <v>0</v>
      </c>
      <c r="R2525" s="681">
        <f t="shared" ca="1" si="172"/>
        <v>0</v>
      </c>
      <c r="S2525" t="str">
        <f t="shared" si="169"/>
        <v>ASR_Financial_Report_SHP21Final</v>
      </c>
      <c r="T2525" s="960">
        <f t="shared" si="170"/>
        <v>44658</v>
      </c>
      <c r="U2525" t="str">
        <f t="shared" si="171"/>
        <v>Unaudited</v>
      </c>
    </row>
    <row r="2526" spans="1:21" x14ac:dyDescent="0.25">
      <c r="A2526" t="s">
        <v>437</v>
      </c>
      <c r="B2526" t="s">
        <v>1366</v>
      </c>
      <c r="C2526" t="s">
        <v>1367</v>
      </c>
      <c r="D2526" s="15">
        <v>1900</v>
      </c>
      <c r="E2526" s="121">
        <v>1</v>
      </c>
      <c r="F2526" t="s">
        <v>1012</v>
      </c>
      <c r="G2526" s="121" t="s">
        <v>1365</v>
      </c>
      <c r="H2526" t="s">
        <v>389</v>
      </c>
      <c r="I2526" t="s">
        <v>488</v>
      </c>
      <c r="J2526" t="s">
        <v>436</v>
      </c>
      <c r="K2526" t="s">
        <v>436</v>
      </c>
      <c r="L2526" s="758" t="s">
        <v>84</v>
      </c>
      <c r="M2526" t="s">
        <v>327</v>
      </c>
      <c r="N2526" s="681">
        <f t="shared" ca="1" si="172"/>
        <v>0</v>
      </c>
      <c r="O2526" s="681">
        <f t="shared" ca="1" si="172"/>
        <v>0</v>
      </c>
      <c r="P2526" s="681">
        <f t="shared" ca="1" si="172"/>
        <v>0</v>
      </c>
      <c r="Q2526" s="681">
        <f t="shared" ca="1" si="172"/>
        <v>0</v>
      </c>
      <c r="R2526" s="681">
        <f t="shared" ca="1" si="172"/>
        <v>0</v>
      </c>
      <c r="S2526" t="str">
        <f t="shared" si="169"/>
        <v>ASR_Financial_Report_SHP21Final</v>
      </c>
      <c r="T2526" s="960">
        <f t="shared" si="170"/>
        <v>44658</v>
      </c>
      <c r="U2526" t="str">
        <f t="shared" si="171"/>
        <v>Unaudited</v>
      </c>
    </row>
    <row r="2527" spans="1:21" x14ac:dyDescent="0.25">
      <c r="A2527" t="s">
        <v>437</v>
      </c>
      <c r="B2527" t="s">
        <v>1366</v>
      </c>
      <c r="C2527" t="s">
        <v>1367</v>
      </c>
      <c r="D2527" s="15">
        <v>1900</v>
      </c>
      <c r="E2527" s="121">
        <v>1</v>
      </c>
      <c r="F2527" t="s">
        <v>1012</v>
      </c>
      <c r="G2527" s="121" t="s">
        <v>1365</v>
      </c>
      <c r="H2527" t="s">
        <v>389</v>
      </c>
      <c r="I2527" t="s">
        <v>488</v>
      </c>
      <c r="J2527" t="s">
        <v>436</v>
      </c>
      <c r="K2527" t="s">
        <v>436</v>
      </c>
      <c r="L2527" s="758" t="s">
        <v>85</v>
      </c>
      <c r="M2527" t="s">
        <v>325</v>
      </c>
      <c r="N2527" s="681">
        <f t="shared" ca="1" si="172"/>
        <v>0</v>
      </c>
      <c r="O2527" s="681">
        <f t="shared" ca="1" si="172"/>
        <v>0</v>
      </c>
      <c r="P2527" s="681">
        <f t="shared" ca="1" si="172"/>
        <v>0</v>
      </c>
      <c r="Q2527" s="681">
        <f t="shared" ca="1" si="172"/>
        <v>0</v>
      </c>
      <c r="R2527" s="681">
        <f t="shared" ca="1" si="172"/>
        <v>0</v>
      </c>
      <c r="S2527" t="str">
        <f t="shared" si="169"/>
        <v>ASR_Financial_Report_SHP21Final</v>
      </c>
      <c r="T2527" s="960">
        <f t="shared" si="170"/>
        <v>44658</v>
      </c>
      <c r="U2527" t="str">
        <f t="shared" si="171"/>
        <v>Unaudited</v>
      </c>
    </row>
    <row r="2528" spans="1:21" x14ac:dyDescent="0.25">
      <c r="A2528" t="s">
        <v>437</v>
      </c>
      <c r="B2528" t="s">
        <v>1366</v>
      </c>
      <c r="C2528" t="s">
        <v>1367</v>
      </c>
      <c r="D2528" s="15">
        <v>1900</v>
      </c>
      <c r="E2528" s="121">
        <v>1</v>
      </c>
      <c r="F2528" t="s">
        <v>1012</v>
      </c>
      <c r="G2528" s="121" t="s">
        <v>1365</v>
      </c>
      <c r="H2528" t="s">
        <v>389</v>
      </c>
      <c r="I2528" t="s">
        <v>488</v>
      </c>
      <c r="J2528" t="s">
        <v>436</v>
      </c>
      <c r="K2528" t="s">
        <v>436</v>
      </c>
      <c r="L2528" s="758" t="s">
        <v>86</v>
      </c>
      <c r="M2528" t="s">
        <v>494</v>
      </c>
      <c r="N2528" s="681">
        <f t="shared" ca="1" si="172"/>
        <v>0</v>
      </c>
      <c r="O2528" s="681">
        <f t="shared" ca="1" si="172"/>
        <v>0</v>
      </c>
      <c r="P2528" s="681">
        <f t="shared" ca="1" si="172"/>
        <v>0</v>
      </c>
      <c r="Q2528" s="681">
        <f t="shared" ca="1" si="172"/>
        <v>0</v>
      </c>
      <c r="R2528" s="681">
        <f t="shared" ca="1" si="172"/>
        <v>0</v>
      </c>
      <c r="S2528" t="str">
        <f t="shared" si="169"/>
        <v>ASR_Financial_Report_SHP21Final</v>
      </c>
      <c r="T2528" s="960">
        <f t="shared" si="170"/>
        <v>44658</v>
      </c>
      <c r="U2528" t="str">
        <f t="shared" si="171"/>
        <v>Unaudited</v>
      </c>
    </row>
    <row r="2529" spans="1:21" x14ac:dyDescent="0.25">
      <c r="A2529" t="s">
        <v>437</v>
      </c>
      <c r="B2529" t="s">
        <v>1366</v>
      </c>
      <c r="C2529" t="s">
        <v>1367</v>
      </c>
      <c r="D2529" s="15">
        <v>1900</v>
      </c>
      <c r="E2529" s="121">
        <v>1</v>
      </c>
      <c r="F2529" t="s">
        <v>1012</v>
      </c>
      <c r="G2529" s="121" t="s">
        <v>1365</v>
      </c>
      <c r="H2529" t="s">
        <v>389</v>
      </c>
      <c r="I2529" t="s">
        <v>488</v>
      </c>
      <c r="J2529" t="s">
        <v>436</v>
      </c>
      <c r="K2529" t="s">
        <v>436</v>
      </c>
      <c r="L2529" s="758" t="s">
        <v>87</v>
      </c>
      <c r="M2529" t="s">
        <v>495</v>
      </c>
      <c r="N2529" s="681">
        <f t="shared" ca="1" si="172"/>
        <v>0</v>
      </c>
      <c r="O2529" s="681">
        <f t="shared" ca="1" si="172"/>
        <v>0</v>
      </c>
      <c r="P2529" s="681">
        <f t="shared" ca="1" si="172"/>
        <v>0</v>
      </c>
      <c r="Q2529" s="681">
        <f t="shared" ca="1" si="172"/>
        <v>0</v>
      </c>
      <c r="R2529" s="681">
        <f t="shared" ca="1" si="172"/>
        <v>0</v>
      </c>
      <c r="S2529" t="str">
        <f t="shared" si="169"/>
        <v>ASR_Financial_Report_SHP21Final</v>
      </c>
      <c r="T2529" s="960">
        <f t="shared" si="170"/>
        <v>44658</v>
      </c>
      <c r="U2529" t="str">
        <f t="shared" si="171"/>
        <v>Unaudited</v>
      </c>
    </row>
    <row r="2530" spans="1:21" x14ac:dyDescent="0.25">
      <c r="A2530" t="s">
        <v>437</v>
      </c>
      <c r="B2530" t="s">
        <v>1366</v>
      </c>
      <c r="C2530" t="s">
        <v>1367</v>
      </c>
      <c r="D2530" s="15">
        <v>1900</v>
      </c>
      <c r="E2530" s="121">
        <v>1</v>
      </c>
      <c r="F2530" t="s">
        <v>1012</v>
      </c>
      <c r="G2530" s="121" t="s">
        <v>1365</v>
      </c>
      <c r="H2530" t="s">
        <v>389</v>
      </c>
      <c r="I2530" t="s">
        <v>488</v>
      </c>
      <c r="J2530" t="s">
        <v>436</v>
      </c>
      <c r="K2530" t="s">
        <v>436</v>
      </c>
      <c r="L2530" s="758" t="s">
        <v>213</v>
      </c>
      <c r="M2530" t="s">
        <v>496</v>
      </c>
      <c r="N2530" s="681">
        <f t="shared" ca="1" si="172"/>
        <v>0</v>
      </c>
      <c r="O2530" s="681">
        <f t="shared" ca="1" si="172"/>
        <v>0</v>
      </c>
      <c r="P2530" s="681">
        <f t="shared" ca="1" si="172"/>
        <v>0</v>
      </c>
      <c r="Q2530" s="681">
        <f t="shared" ca="1" si="172"/>
        <v>0</v>
      </c>
      <c r="R2530" s="681">
        <f t="shared" ca="1" si="172"/>
        <v>0</v>
      </c>
      <c r="S2530" t="str">
        <f t="shared" si="169"/>
        <v>ASR_Financial_Report_SHP21Final</v>
      </c>
      <c r="T2530" s="960">
        <f t="shared" si="170"/>
        <v>44658</v>
      </c>
      <c r="U2530" t="str">
        <f t="shared" si="171"/>
        <v>Unaudited</v>
      </c>
    </row>
    <row r="2531" spans="1:21" x14ac:dyDescent="0.25">
      <c r="A2531" t="s">
        <v>437</v>
      </c>
      <c r="B2531" t="s">
        <v>1366</v>
      </c>
      <c r="C2531" t="s">
        <v>1367</v>
      </c>
      <c r="D2531" s="15">
        <v>1900</v>
      </c>
      <c r="E2531" s="121">
        <v>1</v>
      </c>
      <c r="F2531" t="s">
        <v>1012</v>
      </c>
      <c r="G2531" s="121" t="s">
        <v>1365</v>
      </c>
      <c r="H2531" t="s">
        <v>389</v>
      </c>
      <c r="I2531" t="s">
        <v>489</v>
      </c>
      <c r="J2531" t="s">
        <v>26</v>
      </c>
      <c r="K2531" t="s">
        <v>26</v>
      </c>
      <c r="L2531" s="758" t="s">
        <v>204</v>
      </c>
      <c r="M2531" t="s">
        <v>26</v>
      </c>
      <c r="N2531" s="681">
        <f t="shared" ca="1" si="172"/>
        <v>0</v>
      </c>
      <c r="O2531" s="681">
        <f t="shared" ca="1" si="172"/>
        <v>0</v>
      </c>
      <c r="P2531" s="681">
        <f t="shared" ca="1" si="172"/>
        <v>0</v>
      </c>
      <c r="Q2531" s="681">
        <f t="shared" ca="1" si="172"/>
        <v>0</v>
      </c>
      <c r="R2531" s="681">
        <f t="shared" ca="1" si="172"/>
        <v>87960.646561062676</v>
      </c>
      <c r="S2531" t="str">
        <f t="shared" si="169"/>
        <v>ASR_Financial_Report_SHP21Final</v>
      </c>
      <c r="T2531" s="960">
        <f t="shared" si="170"/>
        <v>44658</v>
      </c>
      <c r="U2531" t="str">
        <f t="shared" si="171"/>
        <v>Unaudited</v>
      </c>
    </row>
    <row r="2532" spans="1:21" x14ac:dyDescent="0.25">
      <c r="A2532" t="s">
        <v>437</v>
      </c>
      <c r="B2532" t="s">
        <v>1366</v>
      </c>
      <c r="C2532" t="s">
        <v>1367</v>
      </c>
      <c r="D2532" s="15">
        <v>1900</v>
      </c>
      <c r="E2532" s="121">
        <v>1</v>
      </c>
      <c r="F2532" t="s">
        <v>438</v>
      </c>
      <c r="G2532" s="121">
        <v>91</v>
      </c>
      <c r="H2532" t="s">
        <v>390</v>
      </c>
      <c r="I2532" t="s">
        <v>432</v>
      </c>
      <c r="J2532" t="s">
        <v>432</v>
      </c>
      <c r="K2532" t="s">
        <v>432</v>
      </c>
      <c r="M2532" t="s">
        <v>432</v>
      </c>
      <c r="N2532" s="681">
        <f t="shared" ca="1" si="172"/>
        <v>14541</v>
      </c>
      <c r="O2532" s="681">
        <f t="shared" ca="1" si="172"/>
        <v>2083</v>
      </c>
      <c r="P2532" s="681">
        <f t="shared" ca="1" si="172"/>
        <v>12458</v>
      </c>
      <c r="Q2532" s="681">
        <f t="shared" ca="1" si="172"/>
        <v>0</v>
      </c>
      <c r="R2532" s="681">
        <f t="shared" ca="1" si="172"/>
        <v>0</v>
      </c>
      <c r="S2532" t="str">
        <f t="shared" si="169"/>
        <v>ASR_Financial_Report_SHP21Final</v>
      </c>
      <c r="T2532" s="960">
        <f t="shared" si="170"/>
        <v>44658</v>
      </c>
      <c r="U2532" t="str">
        <f t="shared" si="171"/>
        <v>Unaudited</v>
      </c>
    </row>
    <row r="2533" spans="1:21" x14ac:dyDescent="0.25">
      <c r="A2533" t="s">
        <v>437</v>
      </c>
      <c r="B2533" t="s">
        <v>1366</v>
      </c>
      <c r="C2533" t="s">
        <v>1367</v>
      </c>
      <c r="D2533" s="15">
        <v>1900</v>
      </c>
      <c r="E2533" s="121">
        <v>1</v>
      </c>
      <c r="F2533" t="s">
        <v>438</v>
      </c>
      <c r="G2533" s="121">
        <v>91</v>
      </c>
      <c r="H2533" t="s">
        <v>390</v>
      </c>
      <c r="I2533" t="s">
        <v>487</v>
      </c>
      <c r="J2533" t="s">
        <v>12</v>
      </c>
      <c r="K2533" t="s">
        <v>12</v>
      </c>
      <c r="L2533" s="758">
        <v>1.1000000000000001</v>
      </c>
      <c r="M2533" t="s">
        <v>12</v>
      </c>
      <c r="N2533" s="681">
        <f t="shared" ca="1" si="172"/>
        <v>36721640.379999995</v>
      </c>
      <c r="O2533" s="681">
        <f t="shared" ca="1" si="172"/>
        <v>0</v>
      </c>
      <c r="P2533" s="681">
        <f t="shared" ca="1" si="172"/>
        <v>0</v>
      </c>
      <c r="Q2533" s="681">
        <f t="shared" ca="1" si="172"/>
        <v>0</v>
      </c>
      <c r="R2533" s="681">
        <f t="shared" ca="1" si="172"/>
        <v>0</v>
      </c>
      <c r="S2533" t="str">
        <f t="shared" si="169"/>
        <v>ASR_Financial_Report_SHP21Final</v>
      </c>
      <c r="T2533" s="960">
        <f t="shared" si="170"/>
        <v>44658</v>
      </c>
      <c r="U2533" t="str">
        <f t="shared" si="171"/>
        <v>Unaudited</v>
      </c>
    </row>
    <row r="2534" spans="1:21" x14ac:dyDescent="0.25">
      <c r="A2534" t="s">
        <v>437</v>
      </c>
      <c r="B2534" t="s">
        <v>1366</v>
      </c>
      <c r="C2534" t="s">
        <v>1367</v>
      </c>
      <c r="D2534" s="15">
        <v>1900</v>
      </c>
      <c r="E2534" s="121">
        <v>1</v>
      </c>
      <c r="F2534" t="s">
        <v>438</v>
      </c>
      <c r="G2534" s="121">
        <v>91</v>
      </c>
      <c r="H2534" t="s">
        <v>390</v>
      </c>
      <c r="I2534" t="s">
        <v>487</v>
      </c>
      <c r="J2534" t="s">
        <v>12</v>
      </c>
      <c r="K2534" t="s">
        <v>222</v>
      </c>
      <c r="L2534" s="758">
        <v>1.2</v>
      </c>
      <c r="M2534" t="s">
        <v>222</v>
      </c>
      <c r="N2534" s="681">
        <f t="shared" ca="1" si="172"/>
        <v>20838.349097162511</v>
      </c>
      <c r="O2534" s="681">
        <f t="shared" ca="1" si="172"/>
        <v>0</v>
      </c>
      <c r="P2534" s="681">
        <f t="shared" ca="1" si="172"/>
        <v>0</v>
      </c>
      <c r="Q2534" s="681">
        <f t="shared" ca="1" si="172"/>
        <v>0</v>
      </c>
      <c r="R2534" s="681">
        <f t="shared" ca="1" si="172"/>
        <v>0</v>
      </c>
      <c r="S2534" t="str">
        <f t="shared" si="169"/>
        <v>ASR_Financial_Report_SHP21Final</v>
      </c>
      <c r="T2534" s="960">
        <f t="shared" si="170"/>
        <v>44658</v>
      </c>
      <c r="U2534" t="str">
        <f t="shared" si="171"/>
        <v>Unaudited</v>
      </c>
    </row>
    <row r="2535" spans="1:21" x14ac:dyDescent="0.25">
      <c r="A2535" t="s">
        <v>437</v>
      </c>
      <c r="B2535" t="s">
        <v>1366</v>
      </c>
      <c r="C2535" t="s">
        <v>1367</v>
      </c>
      <c r="D2535" s="15">
        <v>1900</v>
      </c>
      <c r="E2535" s="121">
        <v>1</v>
      </c>
      <c r="F2535" t="s">
        <v>438</v>
      </c>
      <c r="G2535" s="121">
        <v>91</v>
      </c>
      <c r="H2535" t="s">
        <v>390</v>
      </c>
      <c r="I2535" t="s">
        <v>487</v>
      </c>
      <c r="J2535" t="s">
        <v>12</v>
      </c>
      <c r="K2535" t="s">
        <v>1304</v>
      </c>
      <c r="L2535" s="758" t="s">
        <v>1300</v>
      </c>
      <c r="M2535" t="s">
        <v>1304</v>
      </c>
      <c r="N2535" s="681">
        <f t="shared" ca="1" si="172"/>
        <v>133348.07750000001</v>
      </c>
      <c r="O2535" s="681">
        <f t="shared" ca="1" si="172"/>
        <v>0</v>
      </c>
      <c r="P2535" s="681">
        <f t="shared" ca="1" si="172"/>
        <v>0</v>
      </c>
      <c r="Q2535" s="681">
        <f t="shared" ca="1" si="172"/>
        <v>0</v>
      </c>
      <c r="R2535" s="681">
        <f t="shared" ca="1" si="172"/>
        <v>0</v>
      </c>
      <c r="S2535" t="str">
        <f t="shared" si="169"/>
        <v>ASR_Financial_Report_SHP21Final</v>
      </c>
      <c r="T2535" s="960">
        <f t="shared" si="170"/>
        <v>44658</v>
      </c>
      <c r="U2535" t="str">
        <f t="shared" si="171"/>
        <v>Unaudited</v>
      </c>
    </row>
    <row r="2536" spans="1:21" x14ac:dyDescent="0.25">
      <c r="A2536" t="s">
        <v>437</v>
      </c>
      <c r="B2536" t="s">
        <v>1366</v>
      </c>
      <c r="C2536" t="s">
        <v>1367</v>
      </c>
      <c r="D2536" s="15">
        <v>1900</v>
      </c>
      <c r="E2536" s="121">
        <v>1</v>
      </c>
      <c r="F2536" t="s">
        <v>438</v>
      </c>
      <c r="G2536" s="121">
        <v>91</v>
      </c>
      <c r="H2536" t="s">
        <v>390</v>
      </c>
      <c r="I2536" t="s">
        <v>487</v>
      </c>
      <c r="J2536" t="s">
        <v>12</v>
      </c>
      <c r="K2536" t="s">
        <v>1306</v>
      </c>
      <c r="L2536" s="758" t="s">
        <v>1305</v>
      </c>
      <c r="M2536" t="s">
        <v>1306</v>
      </c>
      <c r="N2536" s="681">
        <f t="shared" ca="1" si="172"/>
        <v>-133315.39761484496</v>
      </c>
      <c r="O2536" s="681">
        <f t="shared" ca="1" si="172"/>
        <v>0</v>
      </c>
      <c r="P2536" s="681">
        <f t="shared" ca="1" si="172"/>
        <v>0</v>
      </c>
      <c r="Q2536" s="681">
        <f t="shared" ca="1" si="172"/>
        <v>0</v>
      </c>
      <c r="R2536" s="681">
        <f t="shared" ca="1" si="172"/>
        <v>0</v>
      </c>
      <c r="S2536" t="str">
        <f t="shared" si="169"/>
        <v>ASR_Financial_Report_SHP21Final</v>
      </c>
      <c r="T2536" s="960">
        <f t="shared" si="170"/>
        <v>44658</v>
      </c>
      <c r="U2536" t="str">
        <f t="shared" si="171"/>
        <v>Unaudited</v>
      </c>
    </row>
    <row r="2537" spans="1:21" x14ac:dyDescent="0.25">
      <c r="A2537" t="s">
        <v>437</v>
      </c>
      <c r="B2537" t="s">
        <v>1366</v>
      </c>
      <c r="C2537" t="s">
        <v>1367</v>
      </c>
      <c r="D2537" s="15">
        <v>1900</v>
      </c>
      <c r="E2537" s="121">
        <v>1</v>
      </c>
      <c r="F2537" t="s">
        <v>438</v>
      </c>
      <c r="G2537" s="121">
        <v>91</v>
      </c>
      <c r="H2537" t="s">
        <v>390</v>
      </c>
      <c r="I2537" t="s">
        <v>487</v>
      </c>
      <c r="J2537" t="s">
        <v>13</v>
      </c>
      <c r="K2537" t="s">
        <v>13</v>
      </c>
      <c r="L2537" s="758" t="s">
        <v>63</v>
      </c>
      <c r="M2537" t="s">
        <v>13</v>
      </c>
      <c r="N2537" s="681">
        <f t="shared" ca="1" si="172"/>
        <v>0</v>
      </c>
      <c r="O2537" s="681">
        <f t="shared" ca="1" si="172"/>
        <v>0</v>
      </c>
      <c r="P2537" s="681">
        <f t="shared" ca="1" si="172"/>
        <v>0</v>
      </c>
      <c r="Q2537" s="681">
        <f t="shared" ca="1" si="172"/>
        <v>0</v>
      </c>
      <c r="R2537" s="681">
        <f t="shared" ca="1" si="172"/>
        <v>0</v>
      </c>
      <c r="S2537" t="str">
        <f t="shared" si="169"/>
        <v>ASR_Financial_Report_SHP21Final</v>
      </c>
      <c r="T2537" s="960">
        <f t="shared" si="170"/>
        <v>44658</v>
      </c>
      <c r="U2537" t="str">
        <f t="shared" si="171"/>
        <v>Unaudited</v>
      </c>
    </row>
    <row r="2538" spans="1:21" x14ac:dyDescent="0.25">
      <c r="A2538" t="s">
        <v>437</v>
      </c>
      <c r="B2538" t="s">
        <v>1366</v>
      </c>
      <c r="C2538" t="s">
        <v>1367</v>
      </c>
      <c r="D2538" s="15">
        <v>1900</v>
      </c>
      <c r="E2538" s="121">
        <v>1</v>
      </c>
      <c r="F2538" t="s">
        <v>438</v>
      </c>
      <c r="G2538" s="121">
        <v>91</v>
      </c>
      <c r="H2538" t="s">
        <v>390</v>
      </c>
      <c r="I2538" t="s">
        <v>488</v>
      </c>
      <c r="J2538" t="s">
        <v>433</v>
      </c>
      <c r="K2538" t="s">
        <v>777</v>
      </c>
      <c r="L2538" s="758">
        <v>2.1</v>
      </c>
      <c r="M2538" t="s">
        <v>712</v>
      </c>
      <c r="N2538" s="681">
        <f t="shared" ca="1" si="172"/>
        <v>47551</v>
      </c>
      <c r="O2538" s="681">
        <f t="shared" ca="1" si="172"/>
        <v>43789</v>
      </c>
      <c r="P2538" s="681">
        <f t="shared" ca="1" si="172"/>
        <v>3762</v>
      </c>
      <c r="Q2538" s="681">
        <f t="shared" ca="1" si="172"/>
        <v>0</v>
      </c>
      <c r="R2538" s="681">
        <f t="shared" ca="1" si="172"/>
        <v>0</v>
      </c>
      <c r="S2538" t="str">
        <f t="shared" si="169"/>
        <v>ASR_Financial_Report_SHP21Final</v>
      </c>
      <c r="T2538" s="960">
        <f t="shared" si="170"/>
        <v>44658</v>
      </c>
      <c r="U2538" t="str">
        <f t="shared" si="171"/>
        <v>Unaudited</v>
      </c>
    </row>
    <row r="2539" spans="1:21" x14ac:dyDescent="0.25">
      <c r="A2539" t="s">
        <v>437</v>
      </c>
      <c r="B2539" t="s">
        <v>1366</v>
      </c>
      <c r="C2539" t="s">
        <v>1367</v>
      </c>
      <c r="D2539" s="15">
        <v>1900</v>
      </c>
      <c r="E2539" s="121">
        <v>1</v>
      </c>
      <c r="F2539" t="s">
        <v>438</v>
      </c>
      <c r="G2539" s="121">
        <v>91</v>
      </c>
      <c r="H2539" t="s">
        <v>390</v>
      </c>
      <c r="I2539" t="s">
        <v>488</v>
      </c>
      <c r="J2539" t="s">
        <v>433</v>
      </c>
      <c r="K2539" t="s">
        <v>777</v>
      </c>
      <c r="L2539" s="758">
        <v>2.2000000000000002</v>
      </c>
      <c r="M2539" t="s">
        <v>713</v>
      </c>
      <c r="N2539" s="681">
        <f t="shared" ca="1" si="172"/>
        <v>119</v>
      </c>
      <c r="O2539" s="681">
        <f t="shared" ca="1" si="172"/>
        <v>80</v>
      </c>
      <c r="P2539" s="681">
        <f t="shared" ca="1" si="172"/>
        <v>39</v>
      </c>
      <c r="Q2539" s="681">
        <f t="shared" ca="1" si="172"/>
        <v>0</v>
      </c>
      <c r="R2539" s="681">
        <f t="shared" ca="1" si="172"/>
        <v>0</v>
      </c>
      <c r="S2539" t="str">
        <f t="shared" si="169"/>
        <v>ASR_Financial_Report_SHP21Final</v>
      </c>
      <c r="T2539" s="960">
        <f t="shared" si="170"/>
        <v>44658</v>
      </c>
      <c r="U2539" t="str">
        <f t="shared" si="171"/>
        <v>Unaudited</v>
      </c>
    </row>
    <row r="2540" spans="1:21" x14ac:dyDescent="0.25">
      <c r="A2540" t="s">
        <v>437</v>
      </c>
      <c r="B2540" t="s">
        <v>1366</v>
      </c>
      <c r="C2540" t="s">
        <v>1367</v>
      </c>
      <c r="D2540" s="15">
        <v>1900</v>
      </c>
      <c r="E2540" s="121">
        <v>1</v>
      </c>
      <c r="F2540" t="s">
        <v>438</v>
      </c>
      <c r="G2540" s="121">
        <v>91</v>
      </c>
      <c r="H2540" t="s">
        <v>390</v>
      </c>
      <c r="I2540" t="s">
        <v>488</v>
      </c>
      <c r="J2540" t="s">
        <v>433</v>
      </c>
      <c r="K2540" t="s">
        <v>777</v>
      </c>
      <c r="L2540" s="758">
        <v>2.2999999999999998</v>
      </c>
      <c r="M2540" t="s">
        <v>714</v>
      </c>
      <c r="N2540" s="681">
        <f t="shared" ca="1" si="172"/>
        <v>11059119.920000009</v>
      </c>
      <c r="O2540" s="681">
        <f t="shared" ca="1" si="172"/>
        <v>10156018.79000001</v>
      </c>
      <c r="P2540" s="681">
        <f t="shared" ca="1" si="172"/>
        <v>903101.12999999989</v>
      </c>
      <c r="Q2540" s="681">
        <f t="shared" ca="1" si="172"/>
        <v>0</v>
      </c>
      <c r="R2540" s="681">
        <f t="shared" ca="1" si="172"/>
        <v>0</v>
      </c>
      <c r="S2540" t="str">
        <f t="shared" si="169"/>
        <v>ASR_Financial_Report_SHP21Final</v>
      </c>
      <c r="T2540" s="960">
        <f t="shared" si="170"/>
        <v>44658</v>
      </c>
      <c r="U2540" t="str">
        <f t="shared" si="171"/>
        <v>Unaudited</v>
      </c>
    </row>
    <row r="2541" spans="1:21" x14ac:dyDescent="0.25">
      <c r="A2541" t="s">
        <v>437</v>
      </c>
      <c r="B2541" t="s">
        <v>1366</v>
      </c>
      <c r="C2541" t="s">
        <v>1367</v>
      </c>
      <c r="D2541" s="15">
        <v>1900</v>
      </c>
      <c r="E2541" s="121">
        <v>1</v>
      </c>
      <c r="F2541" t="s">
        <v>438</v>
      </c>
      <c r="G2541" s="121">
        <v>91</v>
      </c>
      <c r="H2541" t="s">
        <v>390</v>
      </c>
      <c r="I2541" t="s">
        <v>488</v>
      </c>
      <c r="J2541" t="s">
        <v>433</v>
      </c>
      <c r="K2541" t="s">
        <v>777</v>
      </c>
      <c r="L2541" s="758">
        <v>2.4</v>
      </c>
      <c r="M2541" t="s">
        <v>715</v>
      </c>
      <c r="N2541" s="681">
        <f t="shared" ca="1" si="172"/>
        <v>10529</v>
      </c>
      <c r="O2541" s="681">
        <f t="shared" ca="1" si="172"/>
        <v>10529</v>
      </c>
      <c r="P2541" s="681">
        <f t="shared" ca="1" si="172"/>
        <v>0</v>
      </c>
      <c r="Q2541" s="681">
        <f t="shared" ca="1" si="172"/>
        <v>0</v>
      </c>
      <c r="R2541" s="681">
        <f t="shared" ca="1" si="172"/>
        <v>0</v>
      </c>
      <c r="S2541" t="str">
        <f t="shared" si="169"/>
        <v>ASR_Financial_Report_SHP21Final</v>
      </c>
      <c r="T2541" s="960">
        <f t="shared" si="170"/>
        <v>44658</v>
      </c>
      <c r="U2541" t="str">
        <f t="shared" si="171"/>
        <v>Unaudited</v>
      </c>
    </row>
    <row r="2542" spans="1:21" x14ac:dyDescent="0.25">
      <c r="A2542" t="s">
        <v>437</v>
      </c>
      <c r="B2542" t="s">
        <v>1366</v>
      </c>
      <c r="C2542" t="s">
        <v>1367</v>
      </c>
      <c r="D2542" s="15">
        <v>1900</v>
      </c>
      <c r="E2542" s="121">
        <v>1</v>
      </c>
      <c r="F2542" t="s">
        <v>438</v>
      </c>
      <c r="G2542" s="121">
        <v>91</v>
      </c>
      <c r="H2542" t="s">
        <v>390</v>
      </c>
      <c r="I2542" t="s">
        <v>488</v>
      </c>
      <c r="J2542" t="s">
        <v>433</v>
      </c>
      <c r="K2542" t="s">
        <v>777</v>
      </c>
      <c r="L2542" s="758">
        <v>2.5</v>
      </c>
      <c r="M2542" t="s">
        <v>757</v>
      </c>
      <c r="N2542" s="681">
        <f t="shared" ca="1" si="172"/>
        <v>5244</v>
      </c>
      <c r="O2542" s="681">
        <f t="shared" ca="1" si="172"/>
        <v>4150</v>
      </c>
      <c r="P2542" s="681">
        <f t="shared" ca="1" si="172"/>
        <v>1094</v>
      </c>
      <c r="Q2542" s="681">
        <f t="shared" ca="1" si="172"/>
        <v>0</v>
      </c>
      <c r="R2542" s="681">
        <f t="shared" ca="1" si="172"/>
        <v>0</v>
      </c>
      <c r="S2542" t="str">
        <f t="shared" si="169"/>
        <v>ASR_Financial_Report_SHP21Final</v>
      </c>
      <c r="T2542" s="960">
        <f t="shared" si="170"/>
        <v>44658</v>
      </c>
      <c r="U2542" t="str">
        <f t="shared" si="171"/>
        <v>Unaudited</v>
      </c>
    </row>
    <row r="2543" spans="1:21" x14ac:dyDescent="0.25">
      <c r="A2543" t="s">
        <v>437</v>
      </c>
      <c r="B2543" t="s">
        <v>1366</v>
      </c>
      <c r="C2543" t="s">
        <v>1367</v>
      </c>
      <c r="D2543" s="15">
        <v>1900</v>
      </c>
      <c r="E2543" s="121">
        <v>1</v>
      </c>
      <c r="F2543" t="s">
        <v>438</v>
      </c>
      <c r="G2543" s="121">
        <v>91</v>
      </c>
      <c r="H2543" t="s">
        <v>390</v>
      </c>
      <c r="I2543" t="s">
        <v>488</v>
      </c>
      <c r="J2543" t="s">
        <v>433</v>
      </c>
      <c r="K2543" t="s">
        <v>777</v>
      </c>
      <c r="L2543" s="758">
        <v>2.6</v>
      </c>
      <c r="M2543" t="s">
        <v>186</v>
      </c>
      <c r="N2543" s="681">
        <f t="shared" ca="1" si="172"/>
        <v>1461759.9000000011</v>
      </c>
      <c r="O2543" s="681">
        <f t="shared" ca="1" si="172"/>
        <v>975165.89000000106</v>
      </c>
      <c r="P2543" s="681">
        <f t="shared" ca="1" si="172"/>
        <v>486594.01</v>
      </c>
      <c r="Q2543" s="681">
        <f t="shared" ca="1" si="172"/>
        <v>0</v>
      </c>
      <c r="R2543" s="681">
        <f t="shared" ca="1" si="172"/>
        <v>0</v>
      </c>
      <c r="S2543" t="str">
        <f t="shared" si="169"/>
        <v>ASR_Financial_Report_SHP21Final</v>
      </c>
      <c r="T2543" s="960">
        <f t="shared" si="170"/>
        <v>44658</v>
      </c>
      <c r="U2543" t="str">
        <f t="shared" si="171"/>
        <v>Unaudited</v>
      </c>
    </row>
    <row r="2544" spans="1:21" x14ac:dyDescent="0.25">
      <c r="A2544" t="s">
        <v>437</v>
      </c>
      <c r="B2544" t="s">
        <v>1366</v>
      </c>
      <c r="C2544" t="s">
        <v>1367</v>
      </c>
      <c r="D2544" s="15">
        <v>1900</v>
      </c>
      <c r="E2544" s="121">
        <v>1</v>
      </c>
      <c r="F2544" t="s">
        <v>438</v>
      </c>
      <c r="G2544" s="121">
        <v>91</v>
      </c>
      <c r="H2544" t="s">
        <v>390</v>
      </c>
      <c r="I2544" t="s">
        <v>488</v>
      </c>
      <c r="J2544" t="s">
        <v>433</v>
      </c>
      <c r="K2544" t="s">
        <v>777</v>
      </c>
      <c r="L2544" s="758">
        <v>2.7</v>
      </c>
      <c r="M2544" t="s">
        <v>778</v>
      </c>
      <c r="N2544" s="681">
        <f t="shared" ca="1" si="172"/>
        <v>77843.048107046881</v>
      </c>
      <c r="O2544" s="681">
        <f t="shared" ca="1" si="172"/>
        <v>69954.475726995981</v>
      </c>
      <c r="P2544" s="681">
        <f t="shared" ca="1" si="172"/>
        <v>7888.5723800509031</v>
      </c>
      <c r="Q2544" s="681">
        <f t="shared" ca="1" si="172"/>
        <v>0</v>
      </c>
      <c r="R2544" s="681">
        <f t="shared" ca="1" si="172"/>
        <v>0</v>
      </c>
      <c r="S2544" t="str">
        <f t="shared" si="169"/>
        <v>ASR_Financial_Report_SHP21Final</v>
      </c>
      <c r="T2544" s="960">
        <f t="shared" si="170"/>
        <v>44658</v>
      </c>
      <c r="U2544" t="str">
        <f t="shared" si="171"/>
        <v>Unaudited</v>
      </c>
    </row>
    <row r="2545" spans="1:21" x14ac:dyDescent="0.25">
      <c r="A2545" t="s">
        <v>437</v>
      </c>
      <c r="B2545" t="s">
        <v>1366</v>
      </c>
      <c r="C2545" t="s">
        <v>1367</v>
      </c>
      <c r="D2545" s="15">
        <v>1900</v>
      </c>
      <c r="E2545" s="121">
        <v>1</v>
      </c>
      <c r="F2545" t="s">
        <v>438</v>
      </c>
      <c r="G2545" s="121">
        <v>91</v>
      </c>
      <c r="H2545" t="s">
        <v>390</v>
      </c>
      <c r="I2545" t="s">
        <v>488</v>
      </c>
      <c r="J2545" t="s">
        <v>433</v>
      </c>
      <c r="K2545" t="s">
        <v>777</v>
      </c>
      <c r="L2545" s="758">
        <v>2.8</v>
      </c>
      <c r="M2545" t="s">
        <v>779</v>
      </c>
      <c r="N2545" s="681">
        <f t="shared" ca="1" si="172"/>
        <v>0</v>
      </c>
      <c r="O2545" s="681">
        <f t="shared" ca="1" si="172"/>
        <v>0</v>
      </c>
      <c r="P2545" s="681">
        <f t="shared" ca="1" si="172"/>
        <v>0</v>
      </c>
      <c r="Q2545" s="681">
        <f t="shared" ca="1" si="172"/>
        <v>0</v>
      </c>
      <c r="R2545" s="681">
        <f t="shared" ca="1" si="172"/>
        <v>0</v>
      </c>
      <c r="S2545" t="str">
        <f t="shared" si="169"/>
        <v>ASR_Financial_Report_SHP21Final</v>
      </c>
      <c r="T2545" s="960">
        <f t="shared" si="170"/>
        <v>44658</v>
      </c>
      <c r="U2545" t="str">
        <f t="shared" si="171"/>
        <v>Unaudited</v>
      </c>
    </row>
    <row r="2546" spans="1:21" x14ac:dyDescent="0.25">
      <c r="A2546" t="s">
        <v>437</v>
      </c>
      <c r="B2546" t="s">
        <v>1366</v>
      </c>
      <c r="C2546" t="s">
        <v>1367</v>
      </c>
      <c r="D2546" s="15">
        <v>1900</v>
      </c>
      <c r="E2546" s="121">
        <v>1</v>
      </c>
      <c r="F2546" t="s">
        <v>438</v>
      </c>
      <c r="G2546" s="121">
        <v>91</v>
      </c>
      <c r="H2546" t="s">
        <v>390</v>
      </c>
      <c r="I2546" t="s">
        <v>488</v>
      </c>
      <c r="J2546" t="s">
        <v>433</v>
      </c>
      <c r="K2546" t="s">
        <v>777</v>
      </c>
      <c r="L2546" s="758">
        <v>2.9</v>
      </c>
      <c r="M2546" t="s">
        <v>760</v>
      </c>
      <c r="N2546" s="681">
        <f t="shared" ca="1" si="172"/>
        <v>0</v>
      </c>
      <c r="O2546" s="681">
        <f t="shared" ca="1" si="172"/>
        <v>0</v>
      </c>
      <c r="P2546" s="681">
        <f t="shared" ca="1" si="172"/>
        <v>0</v>
      </c>
      <c r="Q2546" s="681">
        <f t="shared" ca="1" si="172"/>
        <v>0</v>
      </c>
      <c r="R2546" s="681">
        <f t="shared" ca="1" si="172"/>
        <v>0</v>
      </c>
      <c r="S2546" t="str">
        <f t="shared" si="169"/>
        <v>ASR_Financial_Report_SHP21Final</v>
      </c>
      <c r="T2546" s="960">
        <f t="shared" si="170"/>
        <v>44658</v>
      </c>
      <c r="U2546" t="str">
        <f t="shared" si="171"/>
        <v>Unaudited</v>
      </c>
    </row>
    <row r="2547" spans="1:21" x14ac:dyDescent="0.25">
      <c r="A2547" t="s">
        <v>437</v>
      </c>
      <c r="B2547" t="s">
        <v>1366</v>
      </c>
      <c r="C2547" t="s">
        <v>1367</v>
      </c>
      <c r="D2547" s="15">
        <v>1900</v>
      </c>
      <c r="E2547" s="121">
        <v>1</v>
      </c>
      <c r="F2547" t="s">
        <v>438</v>
      </c>
      <c r="G2547" s="121">
        <v>91</v>
      </c>
      <c r="H2547" t="s">
        <v>390</v>
      </c>
      <c r="I2547" t="s">
        <v>488</v>
      </c>
      <c r="J2547" t="s">
        <v>433</v>
      </c>
      <c r="K2547" t="s">
        <v>223</v>
      </c>
      <c r="L2547" s="758">
        <v>2.11</v>
      </c>
      <c r="M2547" t="s">
        <v>228</v>
      </c>
      <c r="N2547" s="681">
        <f t="shared" ca="1" si="172"/>
        <v>2106419.9700000002</v>
      </c>
      <c r="O2547" s="681">
        <f t="shared" ca="1" si="172"/>
        <v>101316.86</v>
      </c>
      <c r="P2547" s="681">
        <f t="shared" ca="1" si="172"/>
        <v>2005103.11</v>
      </c>
      <c r="Q2547" s="681">
        <f t="shared" ca="1" si="172"/>
        <v>0</v>
      </c>
      <c r="R2547" s="681">
        <f t="shared" ca="1" si="172"/>
        <v>0</v>
      </c>
      <c r="S2547" t="str">
        <f t="shared" si="169"/>
        <v>ASR_Financial_Report_SHP21Final</v>
      </c>
      <c r="T2547" s="960">
        <f t="shared" si="170"/>
        <v>44658</v>
      </c>
      <c r="U2547" t="str">
        <f t="shared" si="171"/>
        <v>Unaudited</v>
      </c>
    </row>
    <row r="2548" spans="1:21" x14ac:dyDescent="0.25">
      <c r="A2548" t="s">
        <v>437</v>
      </c>
      <c r="B2548" t="s">
        <v>1366</v>
      </c>
      <c r="C2548" t="s">
        <v>1367</v>
      </c>
      <c r="D2548" s="15">
        <v>1900</v>
      </c>
      <c r="E2548" s="121">
        <v>1</v>
      </c>
      <c r="F2548" t="s">
        <v>438</v>
      </c>
      <c r="G2548" s="121">
        <v>91</v>
      </c>
      <c r="H2548" t="s">
        <v>390</v>
      </c>
      <c r="I2548" t="s">
        <v>488</v>
      </c>
      <c r="J2548" t="s">
        <v>433</v>
      </c>
      <c r="K2548" t="s">
        <v>223</v>
      </c>
      <c r="L2548" s="758">
        <v>2.12</v>
      </c>
      <c r="M2548" t="s">
        <v>552</v>
      </c>
      <c r="N2548" s="681">
        <f t="shared" ca="1" si="172"/>
        <v>16587742.619998591</v>
      </c>
      <c r="O2548" s="681">
        <f t="shared" ca="1" si="172"/>
        <v>96822.8299999999</v>
      </c>
      <c r="P2548" s="681">
        <f t="shared" ca="1" si="172"/>
        <v>16490919.789998591</v>
      </c>
      <c r="Q2548" s="681">
        <f t="shared" ca="1" si="172"/>
        <v>0</v>
      </c>
      <c r="R2548" s="681">
        <f t="shared" ca="1" si="172"/>
        <v>0</v>
      </c>
      <c r="S2548" t="str">
        <f t="shared" si="169"/>
        <v>ASR_Financial_Report_SHP21Final</v>
      </c>
      <c r="T2548" s="960">
        <f t="shared" si="170"/>
        <v>44658</v>
      </c>
      <c r="U2548" t="str">
        <f t="shared" si="171"/>
        <v>Unaudited</v>
      </c>
    </row>
    <row r="2549" spans="1:21" x14ac:dyDescent="0.25">
      <c r="A2549" t="s">
        <v>437</v>
      </c>
      <c r="B2549" t="s">
        <v>1366</v>
      </c>
      <c r="C2549" t="s">
        <v>1367</v>
      </c>
      <c r="D2549" s="15">
        <v>1900</v>
      </c>
      <c r="E2549" s="121">
        <v>1</v>
      </c>
      <c r="F2549" t="s">
        <v>438</v>
      </c>
      <c r="G2549" s="121">
        <v>91</v>
      </c>
      <c r="H2549" t="s">
        <v>390</v>
      </c>
      <c r="I2549" t="s">
        <v>488</v>
      </c>
      <c r="J2549" t="s">
        <v>433</v>
      </c>
      <c r="K2549" t="s">
        <v>223</v>
      </c>
      <c r="L2549" s="758">
        <v>2.13</v>
      </c>
      <c r="M2549" t="s">
        <v>229</v>
      </c>
      <c r="N2549" s="681">
        <f t="shared" ca="1" si="172"/>
        <v>811078.67999999784</v>
      </c>
      <c r="O2549" s="681">
        <f t="shared" ca="1" si="172"/>
        <v>17747.989999999998</v>
      </c>
      <c r="P2549" s="681">
        <f t="shared" ca="1" si="172"/>
        <v>793330.68999999785</v>
      </c>
      <c r="Q2549" s="681">
        <f t="shared" ca="1" si="172"/>
        <v>0</v>
      </c>
      <c r="R2549" s="681">
        <f t="shared" ca="1" si="172"/>
        <v>0</v>
      </c>
      <c r="S2549" t="str">
        <f t="shared" si="169"/>
        <v>ASR_Financial_Report_SHP21Final</v>
      </c>
      <c r="T2549" s="960">
        <f t="shared" si="170"/>
        <v>44658</v>
      </c>
      <c r="U2549" t="str">
        <f t="shared" si="171"/>
        <v>Unaudited</v>
      </c>
    </row>
    <row r="2550" spans="1:21" x14ac:dyDescent="0.25">
      <c r="A2550" t="s">
        <v>437</v>
      </c>
      <c r="B2550" t="s">
        <v>1366</v>
      </c>
      <c r="C2550" t="s">
        <v>1367</v>
      </c>
      <c r="D2550" s="15">
        <v>1900</v>
      </c>
      <c r="E2550" s="121">
        <v>1</v>
      </c>
      <c r="F2550" t="s">
        <v>438</v>
      </c>
      <c r="G2550" s="121">
        <v>91</v>
      </c>
      <c r="H2550" t="s">
        <v>390</v>
      </c>
      <c r="I2550" t="s">
        <v>488</v>
      </c>
      <c r="J2550" t="s">
        <v>433</v>
      </c>
      <c r="K2550" t="s">
        <v>223</v>
      </c>
      <c r="L2550" s="758">
        <v>2.14</v>
      </c>
      <c r="M2550" t="s">
        <v>556</v>
      </c>
      <c r="N2550" s="681">
        <f t="shared" ca="1" si="172"/>
        <v>60843.350000000006</v>
      </c>
      <c r="O2550" s="681">
        <f t="shared" ca="1" si="172"/>
        <v>44434.400000000001</v>
      </c>
      <c r="P2550" s="681">
        <f t="shared" ca="1" si="172"/>
        <v>16408.95</v>
      </c>
      <c r="Q2550" s="681">
        <f t="shared" ca="1" si="172"/>
        <v>0</v>
      </c>
      <c r="R2550" s="681">
        <f t="shared" ca="1" si="172"/>
        <v>0</v>
      </c>
      <c r="S2550" t="str">
        <f t="shared" si="169"/>
        <v>ASR_Financial_Report_SHP21Final</v>
      </c>
      <c r="T2550" s="960">
        <f t="shared" si="170"/>
        <v>44658</v>
      </c>
      <c r="U2550" t="str">
        <f t="shared" si="171"/>
        <v>Unaudited</v>
      </c>
    </row>
    <row r="2551" spans="1:21" x14ac:dyDescent="0.25">
      <c r="A2551" t="s">
        <v>437</v>
      </c>
      <c r="B2551" t="s">
        <v>1366</v>
      </c>
      <c r="C2551" t="s">
        <v>1367</v>
      </c>
      <c r="D2551" s="15">
        <v>1900</v>
      </c>
      <c r="E2551" s="121">
        <v>1</v>
      </c>
      <c r="F2551" t="s">
        <v>438</v>
      </c>
      <c r="G2551" s="121">
        <v>91</v>
      </c>
      <c r="H2551" t="s">
        <v>390</v>
      </c>
      <c r="I2551" t="s">
        <v>488</v>
      </c>
      <c r="J2551" t="s">
        <v>433</v>
      </c>
      <c r="K2551" t="s">
        <v>223</v>
      </c>
      <c r="L2551" s="758">
        <v>2.15</v>
      </c>
      <c r="M2551" t="s">
        <v>20</v>
      </c>
      <c r="N2551" s="681">
        <f t="shared" ca="1" si="172"/>
        <v>713929.18</v>
      </c>
      <c r="O2551" s="681">
        <f t="shared" ca="1" si="172"/>
        <v>33803.870000000003</v>
      </c>
      <c r="P2551" s="681">
        <f t="shared" ca="1" si="172"/>
        <v>680125.31</v>
      </c>
      <c r="Q2551" s="681">
        <f t="shared" ca="1" si="172"/>
        <v>0</v>
      </c>
      <c r="R2551" s="681">
        <f t="shared" ca="1" si="172"/>
        <v>0</v>
      </c>
      <c r="S2551" t="str">
        <f t="shared" si="169"/>
        <v>ASR_Financial_Report_SHP21Final</v>
      </c>
      <c r="T2551" s="960">
        <f t="shared" si="170"/>
        <v>44658</v>
      </c>
      <c r="U2551" t="str">
        <f t="shared" si="171"/>
        <v>Unaudited</v>
      </c>
    </row>
    <row r="2552" spans="1:21" x14ac:dyDescent="0.25">
      <c r="A2552" t="s">
        <v>437</v>
      </c>
      <c r="B2552" t="s">
        <v>1366</v>
      </c>
      <c r="C2552" t="s">
        <v>1367</v>
      </c>
      <c r="D2552" s="15">
        <v>1900</v>
      </c>
      <c r="E2552" s="121">
        <v>1</v>
      </c>
      <c r="F2552" t="s">
        <v>438</v>
      </c>
      <c r="G2552" s="121">
        <v>91</v>
      </c>
      <c r="H2552" t="s">
        <v>390</v>
      </c>
      <c r="I2552" t="s">
        <v>488</v>
      </c>
      <c r="J2552" t="s">
        <v>433</v>
      </c>
      <c r="K2552" t="s">
        <v>223</v>
      </c>
      <c r="L2552" s="758">
        <v>2.16</v>
      </c>
      <c r="M2552" t="s">
        <v>780</v>
      </c>
      <c r="N2552" s="681">
        <f t="shared" ca="1" si="172"/>
        <v>1077656.0494943946</v>
      </c>
      <c r="O2552" s="681">
        <f t="shared" ca="1" si="172"/>
        <v>92893.664944637436</v>
      </c>
      <c r="P2552" s="681">
        <f t="shared" ca="1" si="172"/>
        <v>984762.38454975712</v>
      </c>
      <c r="Q2552" s="681">
        <f t="shared" ca="1" si="172"/>
        <v>0</v>
      </c>
      <c r="R2552" s="681">
        <f t="shared" ca="1" si="172"/>
        <v>0</v>
      </c>
      <c r="S2552" t="str">
        <f t="shared" si="169"/>
        <v>ASR_Financial_Report_SHP21Final</v>
      </c>
      <c r="T2552" s="960">
        <f t="shared" si="170"/>
        <v>44658</v>
      </c>
      <c r="U2552" t="str">
        <f t="shared" si="171"/>
        <v>Unaudited</v>
      </c>
    </row>
    <row r="2553" spans="1:21" x14ac:dyDescent="0.25">
      <c r="A2553" t="s">
        <v>437</v>
      </c>
      <c r="B2553" t="s">
        <v>1366</v>
      </c>
      <c r="C2553" t="s">
        <v>1367</v>
      </c>
      <c r="D2553" s="15">
        <v>1900</v>
      </c>
      <c r="E2553" s="121">
        <v>1</v>
      </c>
      <c r="F2553" t="s">
        <v>438</v>
      </c>
      <c r="G2553" s="121">
        <v>91</v>
      </c>
      <c r="H2553" t="s">
        <v>390</v>
      </c>
      <c r="I2553" t="s">
        <v>488</v>
      </c>
      <c r="J2553" t="s">
        <v>433</v>
      </c>
      <c r="K2553" t="s">
        <v>223</v>
      </c>
      <c r="L2553" s="758">
        <v>2.17</v>
      </c>
      <c r="M2553" t="s">
        <v>1033</v>
      </c>
      <c r="N2553" s="681">
        <f t="shared" ca="1" si="172"/>
        <v>0</v>
      </c>
      <c r="O2553" s="681">
        <f t="shared" ca="1" si="172"/>
        <v>0</v>
      </c>
      <c r="P2553" s="681">
        <f t="shared" ca="1" si="172"/>
        <v>0</v>
      </c>
      <c r="Q2553" s="681">
        <f t="shared" ca="1" si="172"/>
        <v>0</v>
      </c>
      <c r="R2553" s="681">
        <f t="shared" ca="1" si="172"/>
        <v>0</v>
      </c>
      <c r="S2553" t="str">
        <f t="shared" si="169"/>
        <v>ASR_Financial_Report_SHP21Final</v>
      </c>
      <c r="T2553" s="960">
        <f t="shared" si="170"/>
        <v>44658</v>
      </c>
      <c r="U2553" t="str">
        <f t="shared" si="171"/>
        <v>Unaudited</v>
      </c>
    </row>
    <row r="2554" spans="1:21" x14ac:dyDescent="0.25">
      <c r="A2554" t="s">
        <v>437</v>
      </c>
      <c r="B2554" t="s">
        <v>1366</v>
      </c>
      <c r="C2554" t="s">
        <v>1367</v>
      </c>
      <c r="D2554" s="15">
        <v>1900</v>
      </c>
      <c r="E2554" s="121">
        <v>1</v>
      </c>
      <c r="F2554" t="s">
        <v>438</v>
      </c>
      <c r="G2554" s="121">
        <v>91</v>
      </c>
      <c r="H2554" t="s">
        <v>390</v>
      </c>
      <c r="I2554" t="s">
        <v>488</v>
      </c>
      <c r="J2554" t="s">
        <v>433</v>
      </c>
      <c r="K2554" t="s">
        <v>223</v>
      </c>
      <c r="L2554" s="758">
        <v>2.1800000000000002</v>
      </c>
      <c r="M2554" t="s">
        <v>648</v>
      </c>
      <c r="N2554" s="681">
        <f t="shared" ca="1" si="172"/>
        <v>1130029.6000000001</v>
      </c>
      <c r="O2554" s="681">
        <f t="shared" ca="1" si="172"/>
        <v>170569.81</v>
      </c>
      <c r="P2554" s="681">
        <f t="shared" ca="1" si="172"/>
        <v>959459.79</v>
      </c>
      <c r="Q2554" s="681">
        <f t="shared" ca="1" si="172"/>
        <v>0</v>
      </c>
      <c r="R2554" s="681">
        <f t="shared" ca="1" si="172"/>
        <v>0</v>
      </c>
      <c r="S2554" t="str">
        <f t="shared" si="169"/>
        <v>ASR_Financial_Report_SHP21Final</v>
      </c>
      <c r="T2554" s="960">
        <f t="shared" si="170"/>
        <v>44658</v>
      </c>
      <c r="U2554" t="str">
        <f t="shared" si="171"/>
        <v>Unaudited</v>
      </c>
    </row>
    <row r="2555" spans="1:21" x14ac:dyDescent="0.25">
      <c r="A2555" t="s">
        <v>437</v>
      </c>
      <c r="B2555" t="s">
        <v>1366</v>
      </c>
      <c r="C2555" t="s">
        <v>1367</v>
      </c>
      <c r="D2555" s="15">
        <v>1900</v>
      </c>
      <c r="E2555" s="121">
        <v>1</v>
      </c>
      <c r="F2555" t="s">
        <v>438</v>
      </c>
      <c r="G2555" s="121">
        <v>91</v>
      </c>
      <c r="H2555" t="s">
        <v>390</v>
      </c>
      <c r="I2555" t="s">
        <v>488</v>
      </c>
      <c r="J2555" t="s">
        <v>433</v>
      </c>
      <c r="K2555" t="s">
        <v>223</v>
      </c>
      <c r="L2555" s="758">
        <v>2.19</v>
      </c>
      <c r="M2555" t="s">
        <v>218</v>
      </c>
      <c r="N2555" s="681">
        <f t="shared" ca="1" si="172"/>
        <v>5.9999999999993267E-2</v>
      </c>
      <c r="O2555" s="681">
        <f t="shared" ca="1" si="172"/>
        <v>0</v>
      </c>
      <c r="P2555" s="681">
        <f t="shared" ca="1" si="172"/>
        <v>5.9999999999993267E-2</v>
      </c>
      <c r="Q2555" s="681">
        <f t="shared" ca="1" si="172"/>
        <v>0</v>
      </c>
      <c r="R2555" s="681">
        <f t="shared" ca="1" si="172"/>
        <v>0</v>
      </c>
      <c r="S2555" t="str">
        <f t="shared" si="169"/>
        <v>ASR_Financial_Report_SHP21Final</v>
      </c>
      <c r="T2555" s="960">
        <f t="shared" si="170"/>
        <v>44658</v>
      </c>
      <c r="U2555" t="str">
        <f t="shared" si="171"/>
        <v>Unaudited</v>
      </c>
    </row>
    <row r="2556" spans="1:21" x14ac:dyDescent="0.25">
      <c r="A2556" t="s">
        <v>437</v>
      </c>
      <c r="B2556" t="s">
        <v>1366</v>
      </c>
      <c r="C2556" t="s">
        <v>1367</v>
      </c>
      <c r="D2556" s="15">
        <v>1900</v>
      </c>
      <c r="E2556" s="121">
        <v>1</v>
      </c>
      <c r="F2556" t="s">
        <v>438</v>
      </c>
      <c r="G2556" s="121">
        <v>91</v>
      </c>
      <c r="H2556" t="s">
        <v>390</v>
      </c>
      <c r="I2556" t="s">
        <v>488</v>
      </c>
      <c r="J2556" t="s">
        <v>433</v>
      </c>
      <c r="K2556" t="s">
        <v>223</v>
      </c>
      <c r="L2556" s="758" t="s">
        <v>691</v>
      </c>
      <c r="M2556" t="s">
        <v>230</v>
      </c>
      <c r="N2556" s="681">
        <f t="shared" ca="1" si="172"/>
        <v>131190.94613611858</v>
      </c>
      <c r="O2556" s="681">
        <f t="shared" ca="1" si="172"/>
        <v>2718.6102070407846</v>
      </c>
      <c r="P2556" s="681">
        <f t="shared" ca="1" si="172"/>
        <v>128472.33592907779</v>
      </c>
      <c r="Q2556" s="681">
        <f t="shared" ca="1" si="172"/>
        <v>0</v>
      </c>
      <c r="R2556" s="681">
        <f t="shared" ca="1" si="172"/>
        <v>0</v>
      </c>
      <c r="S2556" t="str">
        <f t="shared" si="169"/>
        <v>ASR_Financial_Report_SHP21Final</v>
      </c>
      <c r="T2556" s="960">
        <f t="shared" si="170"/>
        <v>44658</v>
      </c>
      <c r="U2556" t="str">
        <f t="shared" si="171"/>
        <v>Unaudited</v>
      </c>
    </row>
    <row r="2557" spans="1:21" x14ac:dyDescent="0.25">
      <c r="A2557" t="s">
        <v>437</v>
      </c>
      <c r="B2557" t="s">
        <v>1366</v>
      </c>
      <c r="C2557" t="s">
        <v>1367</v>
      </c>
      <c r="D2557" s="15">
        <v>1900</v>
      </c>
      <c r="E2557" s="121">
        <v>1</v>
      </c>
      <c r="F2557" t="s">
        <v>438</v>
      </c>
      <c r="G2557" s="121">
        <v>91</v>
      </c>
      <c r="H2557" t="s">
        <v>390</v>
      </c>
      <c r="I2557" t="s">
        <v>488</v>
      </c>
      <c r="J2557" t="s">
        <v>433</v>
      </c>
      <c r="K2557" t="s">
        <v>223</v>
      </c>
      <c r="L2557" s="758">
        <v>2.21</v>
      </c>
      <c r="M2557" t="s">
        <v>466</v>
      </c>
      <c r="N2557" s="681">
        <f t="shared" ca="1" si="172"/>
        <v>-11681.65118475509</v>
      </c>
      <c r="O2557" s="681">
        <f t="shared" ca="1" si="172"/>
        <v>-3558.85758420299</v>
      </c>
      <c r="P2557" s="681">
        <f t="shared" ca="1" si="172"/>
        <v>-8122.7936005521005</v>
      </c>
      <c r="Q2557" s="681">
        <f t="shared" ca="1" si="172"/>
        <v>0</v>
      </c>
      <c r="R2557" s="681">
        <f t="shared" ca="1" si="172"/>
        <v>0</v>
      </c>
      <c r="S2557" t="str">
        <f t="shared" si="169"/>
        <v>ASR_Financial_Report_SHP21Final</v>
      </c>
      <c r="T2557" s="960">
        <f t="shared" si="170"/>
        <v>44658</v>
      </c>
      <c r="U2557" t="str">
        <f t="shared" si="171"/>
        <v>Unaudited</v>
      </c>
    </row>
    <row r="2558" spans="1:21" x14ac:dyDescent="0.25">
      <c r="A2558" t="s">
        <v>437</v>
      </c>
      <c r="B2558" t="s">
        <v>1366</v>
      </c>
      <c r="C2558" t="s">
        <v>1367</v>
      </c>
      <c r="D2558" s="15">
        <v>1900</v>
      </c>
      <c r="E2558" s="121">
        <v>1</v>
      </c>
      <c r="F2558" t="s">
        <v>438</v>
      </c>
      <c r="G2558" s="121">
        <v>91</v>
      </c>
      <c r="H2558" t="s">
        <v>390</v>
      </c>
      <c r="I2558" t="s">
        <v>488</v>
      </c>
      <c r="J2558" t="s">
        <v>433</v>
      </c>
      <c r="K2558" t="s">
        <v>6</v>
      </c>
      <c r="L2558" s="758" t="s">
        <v>70</v>
      </c>
      <c r="M2558" t="s">
        <v>188</v>
      </c>
      <c r="N2558" s="681">
        <f t="shared" ca="1" si="172"/>
        <v>26998.9</v>
      </c>
      <c r="O2558" s="681">
        <f t="shared" ca="1" si="172"/>
        <v>1969.57</v>
      </c>
      <c r="P2558" s="681">
        <f t="shared" ca="1" si="172"/>
        <v>25029.33</v>
      </c>
      <c r="Q2558" s="681">
        <f t="shared" ca="1" si="172"/>
        <v>0</v>
      </c>
      <c r="R2558" s="681">
        <f t="shared" ca="1" si="172"/>
        <v>0</v>
      </c>
      <c r="S2558" t="str">
        <f t="shared" si="169"/>
        <v>ASR_Financial_Report_SHP21Final</v>
      </c>
      <c r="T2558" s="960">
        <f t="shared" si="170"/>
        <v>44658</v>
      </c>
      <c r="U2558" t="str">
        <f t="shared" si="171"/>
        <v>Unaudited</v>
      </c>
    </row>
    <row r="2559" spans="1:21" x14ac:dyDescent="0.25">
      <c r="A2559" t="s">
        <v>437</v>
      </c>
      <c r="B2559" t="s">
        <v>1366</v>
      </c>
      <c r="C2559" t="s">
        <v>1367</v>
      </c>
      <c r="D2559" s="15">
        <v>1900</v>
      </c>
      <c r="E2559" s="121">
        <v>1</v>
      </c>
      <c r="F2559" t="s">
        <v>438</v>
      </c>
      <c r="G2559" s="121">
        <v>91</v>
      </c>
      <c r="H2559" t="s">
        <v>390</v>
      </c>
      <c r="I2559" t="s">
        <v>488</v>
      </c>
      <c r="J2559" t="s">
        <v>433</v>
      </c>
      <c r="K2559" t="s">
        <v>6</v>
      </c>
      <c r="L2559" s="758" t="s">
        <v>71</v>
      </c>
      <c r="M2559" t="s">
        <v>231</v>
      </c>
      <c r="N2559" s="681">
        <f t="shared" ca="1" si="172"/>
        <v>0</v>
      </c>
      <c r="O2559" s="681">
        <f t="shared" ca="1" si="172"/>
        <v>0</v>
      </c>
      <c r="P2559" s="681">
        <f t="shared" ca="1" si="172"/>
        <v>0</v>
      </c>
      <c r="Q2559" s="681">
        <f t="shared" ca="1" si="172"/>
        <v>0</v>
      </c>
      <c r="R2559" s="681">
        <f t="shared" ca="1" si="172"/>
        <v>0</v>
      </c>
      <c r="S2559" t="str">
        <f t="shared" si="169"/>
        <v>ASR_Financial_Report_SHP21Final</v>
      </c>
      <c r="T2559" s="960">
        <f t="shared" si="170"/>
        <v>44658</v>
      </c>
      <c r="U2559" t="str">
        <f t="shared" si="171"/>
        <v>Unaudited</v>
      </c>
    </row>
    <row r="2560" spans="1:21" x14ac:dyDescent="0.25">
      <c r="A2560" t="s">
        <v>437</v>
      </c>
      <c r="B2560" t="s">
        <v>1366</v>
      </c>
      <c r="C2560" t="s">
        <v>1367</v>
      </c>
      <c r="D2560" s="15">
        <v>1900</v>
      </c>
      <c r="E2560" s="121">
        <v>1</v>
      </c>
      <c r="F2560" t="s">
        <v>438</v>
      </c>
      <c r="G2560" s="121">
        <v>91</v>
      </c>
      <c r="H2560" t="s">
        <v>390</v>
      </c>
      <c r="I2560" t="s">
        <v>488</v>
      </c>
      <c r="J2560" t="s">
        <v>433</v>
      </c>
      <c r="K2560" t="s">
        <v>6</v>
      </c>
      <c r="L2560" s="758" t="s">
        <v>72</v>
      </c>
      <c r="M2560" t="s">
        <v>164</v>
      </c>
      <c r="N2560" s="681">
        <f t="shared" ca="1" si="172"/>
        <v>15.915614496137717</v>
      </c>
      <c r="O2560" s="681">
        <f t="shared" ca="1" si="172"/>
        <v>9.5602109010567826</v>
      </c>
      <c r="P2560" s="681">
        <f t="shared" ca="1" si="172"/>
        <v>6.3554035950809356</v>
      </c>
      <c r="Q2560" s="681">
        <f t="shared" ca="1" si="172"/>
        <v>0</v>
      </c>
      <c r="R2560" s="681">
        <f t="shared" ca="1" si="172"/>
        <v>0</v>
      </c>
      <c r="S2560" t="str">
        <f t="shared" si="169"/>
        <v>ASR_Financial_Report_SHP21Final</v>
      </c>
      <c r="T2560" s="960">
        <f t="shared" si="170"/>
        <v>44658</v>
      </c>
      <c r="U2560" t="str">
        <f t="shared" si="171"/>
        <v>Unaudited</v>
      </c>
    </row>
    <row r="2561" spans="1:21" x14ac:dyDescent="0.25">
      <c r="A2561" t="s">
        <v>437</v>
      </c>
      <c r="B2561" t="s">
        <v>1366</v>
      </c>
      <c r="C2561" t="s">
        <v>1367</v>
      </c>
      <c r="D2561" s="15">
        <v>1900</v>
      </c>
      <c r="E2561" s="121">
        <v>1</v>
      </c>
      <c r="F2561" t="s">
        <v>438</v>
      </c>
      <c r="G2561" s="121">
        <v>91</v>
      </c>
      <c r="H2561" t="s">
        <v>390</v>
      </c>
      <c r="I2561" t="s">
        <v>488</v>
      </c>
      <c r="J2561" t="s">
        <v>433</v>
      </c>
      <c r="K2561" t="s">
        <v>6</v>
      </c>
      <c r="L2561" s="758">
        <v>3.4</v>
      </c>
      <c r="M2561" t="s">
        <v>461</v>
      </c>
      <c r="N2561" s="681">
        <f t="shared" ca="1" si="172"/>
        <v>0</v>
      </c>
      <c r="O2561" s="681">
        <f t="shared" ca="1" si="172"/>
        <v>0</v>
      </c>
      <c r="P2561" s="681">
        <f t="shared" ca="1" si="172"/>
        <v>0</v>
      </c>
      <c r="Q2561" s="681">
        <f t="shared" ca="1" si="172"/>
        <v>0</v>
      </c>
      <c r="R2561" s="681">
        <f t="shared" ca="1" si="172"/>
        <v>0</v>
      </c>
      <c r="S2561" t="str">
        <f t="shared" si="169"/>
        <v>ASR_Financial_Report_SHP21Final</v>
      </c>
      <c r="T2561" s="960">
        <f t="shared" si="170"/>
        <v>44658</v>
      </c>
      <c r="U2561" t="str">
        <f t="shared" si="171"/>
        <v>Unaudited</v>
      </c>
    </row>
    <row r="2562" spans="1:21" x14ac:dyDescent="0.25">
      <c r="A2562" t="s">
        <v>437</v>
      </c>
      <c r="B2562" t="s">
        <v>1366</v>
      </c>
      <c r="C2562" t="s">
        <v>1367</v>
      </c>
      <c r="D2562" s="15">
        <v>1900</v>
      </c>
      <c r="E2562" s="121">
        <v>1</v>
      </c>
      <c r="F2562" t="s">
        <v>438</v>
      </c>
      <c r="G2562" s="121">
        <v>91</v>
      </c>
      <c r="H2562" t="s">
        <v>390</v>
      </c>
      <c r="I2562" t="s">
        <v>488</v>
      </c>
      <c r="J2562" t="s">
        <v>433</v>
      </c>
      <c r="K2562" t="s">
        <v>434</v>
      </c>
      <c r="L2562" s="758">
        <v>4.5</v>
      </c>
      <c r="M2562" t="s">
        <v>32</v>
      </c>
      <c r="N2562" s="681">
        <f t="shared" ca="1" si="172"/>
        <v>0</v>
      </c>
      <c r="O2562" s="681">
        <f t="shared" ca="1" si="172"/>
        <v>0</v>
      </c>
      <c r="P2562" s="681">
        <f t="shared" ca="1" si="172"/>
        <v>0</v>
      </c>
      <c r="Q2562" s="681">
        <f t="shared" ca="1" si="172"/>
        <v>0</v>
      </c>
      <c r="R2562" s="681">
        <f t="shared" ca="1" si="172"/>
        <v>0</v>
      </c>
      <c r="S2562" t="str">
        <f t="shared" ref="S2562:S2625" si="173">file_name</f>
        <v>ASR_Financial_Report_SHP21Final</v>
      </c>
      <c r="T2562" s="960">
        <f t="shared" ref="T2562:T2625" si="174">file_date</f>
        <v>44658</v>
      </c>
      <c r="U2562" t="str">
        <f t="shared" ref="U2562:U2625" si="175">status</f>
        <v>Unaudited</v>
      </c>
    </row>
    <row r="2563" spans="1:21" x14ac:dyDescent="0.25">
      <c r="A2563" t="s">
        <v>437</v>
      </c>
      <c r="B2563" t="s">
        <v>1366</v>
      </c>
      <c r="C2563" t="s">
        <v>1367</v>
      </c>
      <c r="D2563" s="15">
        <v>1900</v>
      </c>
      <c r="E2563" s="121">
        <v>1</v>
      </c>
      <c r="F2563" t="s">
        <v>438</v>
      </c>
      <c r="G2563" s="121">
        <v>91</v>
      </c>
      <c r="H2563" t="s">
        <v>390</v>
      </c>
      <c r="I2563" t="s">
        <v>488</v>
      </c>
      <c r="J2563" t="s">
        <v>433</v>
      </c>
      <c r="K2563" t="s">
        <v>434</v>
      </c>
      <c r="L2563" s="758" t="s">
        <v>925</v>
      </c>
      <c r="M2563" t="s">
        <v>916</v>
      </c>
      <c r="N2563" s="681">
        <f t="shared" ca="1" si="172"/>
        <v>0</v>
      </c>
      <c r="O2563" s="681">
        <f t="shared" ca="1" si="172"/>
        <v>0</v>
      </c>
      <c r="P2563" s="681">
        <f t="shared" ca="1" si="172"/>
        <v>0</v>
      </c>
      <c r="Q2563" s="681">
        <f t="shared" ca="1" si="172"/>
        <v>0</v>
      </c>
      <c r="R2563" s="681">
        <f t="shared" ca="1" si="172"/>
        <v>0</v>
      </c>
      <c r="S2563" t="str">
        <f t="shared" si="173"/>
        <v>ASR_Financial_Report_SHP21Final</v>
      </c>
      <c r="T2563" s="960">
        <f t="shared" si="174"/>
        <v>44658</v>
      </c>
      <c r="U2563" t="str">
        <f t="shared" si="175"/>
        <v>Unaudited</v>
      </c>
    </row>
    <row r="2564" spans="1:21" x14ac:dyDescent="0.25">
      <c r="A2564" t="s">
        <v>437</v>
      </c>
      <c r="B2564" t="s">
        <v>1366</v>
      </c>
      <c r="C2564" t="s">
        <v>1367</v>
      </c>
      <c r="D2564" s="15">
        <v>1900</v>
      </c>
      <c r="E2564" s="121">
        <v>1</v>
      </c>
      <c r="F2564" t="s">
        <v>438</v>
      </c>
      <c r="G2564" s="121">
        <v>91</v>
      </c>
      <c r="H2564" t="s">
        <v>390</v>
      </c>
      <c r="I2564" t="s">
        <v>488</v>
      </c>
      <c r="J2564" t="s">
        <v>433</v>
      </c>
      <c r="K2564" t="s">
        <v>434</v>
      </c>
      <c r="L2564" s="758" t="s">
        <v>193</v>
      </c>
      <c r="M2564" t="s">
        <v>40</v>
      </c>
      <c r="N2564" s="681">
        <f t="shared" ca="1" si="172"/>
        <v>0</v>
      </c>
      <c r="O2564" s="681">
        <f t="shared" ca="1" si="172"/>
        <v>0</v>
      </c>
      <c r="P2564" s="681">
        <f t="shared" ca="1" si="172"/>
        <v>0</v>
      </c>
      <c r="Q2564" s="681">
        <f t="shared" ca="1" si="172"/>
        <v>0</v>
      </c>
      <c r="R2564" s="681">
        <f t="shared" ca="1" si="172"/>
        <v>0</v>
      </c>
      <c r="S2564" t="str">
        <f t="shared" si="173"/>
        <v>ASR_Financial_Report_SHP21Final</v>
      </c>
      <c r="T2564" s="960">
        <f t="shared" si="174"/>
        <v>44658</v>
      </c>
      <c r="U2564" t="str">
        <f t="shared" si="175"/>
        <v>Unaudited</v>
      </c>
    </row>
    <row r="2565" spans="1:21" x14ac:dyDescent="0.25">
      <c r="A2565" t="s">
        <v>437</v>
      </c>
      <c r="B2565" t="s">
        <v>1366</v>
      </c>
      <c r="C2565" t="s">
        <v>1367</v>
      </c>
      <c r="D2565" s="15">
        <v>1900</v>
      </c>
      <c r="E2565" s="121">
        <v>1</v>
      </c>
      <c r="F2565" t="s">
        <v>438</v>
      </c>
      <c r="G2565" s="121">
        <v>91</v>
      </c>
      <c r="H2565" t="s">
        <v>390</v>
      </c>
      <c r="I2565" t="s">
        <v>488</v>
      </c>
      <c r="J2565" t="s">
        <v>433</v>
      </c>
      <c r="K2565" t="s">
        <v>434</v>
      </c>
      <c r="L2565" s="758" t="s">
        <v>192</v>
      </c>
      <c r="M2565" t="s">
        <v>329</v>
      </c>
      <c r="N2565" s="681">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681">
        <f t="shared" ca="1" si="176"/>
        <v>0</v>
      </c>
      <c r="P2565" s="681">
        <f t="shared" ca="1" si="176"/>
        <v>0</v>
      </c>
      <c r="Q2565" s="681">
        <f t="shared" ca="1" si="176"/>
        <v>0</v>
      </c>
      <c r="R2565" s="681">
        <f t="shared" ca="1" si="176"/>
        <v>0</v>
      </c>
      <c r="S2565" t="str">
        <f t="shared" si="173"/>
        <v>ASR_Financial_Report_SHP21Final</v>
      </c>
      <c r="T2565" s="960">
        <f t="shared" si="174"/>
        <v>44658</v>
      </c>
      <c r="U2565" t="str">
        <f t="shared" si="175"/>
        <v>Unaudited</v>
      </c>
    </row>
    <row r="2566" spans="1:21" x14ac:dyDescent="0.25">
      <c r="A2566" t="s">
        <v>437</v>
      </c>
      <c r="B2566" t="s">
        <v>1366</v>
      </c>
      <c r="C2566" t="s">
        <v>1367</v>
      </c>
      <c r="D2566" s="15">
        <v>1900</v>
      </c>
      <c r="E2566" s="121">
        <v>1</v>
      </c>
      <c r="F2566" t="s">
        <v>438</v>
      </c>
      <c r="G2566" s="121">
        <v>91</v>
      </c>
      <c r="H2566" t="s">
        <v>390</v>
      </c>
      <c r="I2566" t="s">
        <v>488</v>
      </c>
      <c r="J2566" t="s">
        <v>450</v>
      </c>
      <c r="K2566" t="s">
        <v>435</v>
      </c>
      <c r="L2566" s="758" t="s">
        <v>79</v>
      </c>
      <c r="M2566" t="s">
        <v>27</v>
      </c>
      <c r="N2566" s="681">
        <f t="shared" ca="1" si="176"/>
        <v>-12019241.983839173</v>
      </c>
      <c r="O2566" s="681">
        <f t="shared" ca="1" si="176"/>
        <v>-1661194.5631055271</v>
      </c>
      <c r="P2566" s="681">
        <f t="shared" ca="1" si="176"/>
        <v>-10358047.420733646</v>
      </c>
      <c r="Q2566" s="681">
        <f t="shared" ca="1" si="176"/>
        <v>0</v>
      </c>
      <c r="R2566" s="681">
        <f t="shared" ca="1" si="176"/>
        <v>0</v>
      </c>
      <c r="S2566" t="str">
        <f t="shared" si="173"/>
        <v>ASR_Financial_Report_SHP21Final</v>
      </c>
      <c r="T2566" s="960">
        <f t="shared" si="174"/>
        <v>44658</v>
      </c>
      <c r="U2566" t="str">
        <f t="shared" si="175"/>
        <v>Unaudited</v>
      </c>
    </row>
    <row r="2567" spans="1:21" x14ac:dyDescent="0.25">
      <c r="A2567" t="s">
        <v>437</v>
      </c>
      <c r="B2567" t="s">
        <v>1366</v>
      </c>
      <c r="C2567" t="s">
        <v>1367</v>
      </c>
      <c r="D2567" s="15">
        <v>1900</v>
      </c>
      <c r="E2567" s="121">
        <v>1</v>
      </c>
      <c r="F2567" t="s">
        <v>438</v>
      </c>
      <c r="G2567" s="121">
        <v>91</v>
      </c>
      <c r="H2567" t="s">
        <v>390</v>
      </c>
      <c r="I2567" t="s">
        <v>488</v>
      </c>
      <c r="J2567" t="s">
        <v>450</v>
      </c>
      <c r="K2567" t="s">
        <v>435</v>
      </c>
      <c r="L2567" s="758" t="s">
        <v>80</v>
      </c>
      <c r="M2567" t="s">
        <v>97</v>
      </c>
      <c r="N2567" s="681">
        <f t="shared" ca="1" si="176"/>
        <v>14206310.968194807</v>
      </c>
      <c r="O2567" s="681">
        <f t="shared" ca="1" si="176"/>
        <v>2035973.1521674648</v>
      </c>
      <c r="P2567" s="681">
        <f t="shared" ca="1" si="176"/>
        <v>12170337.816027341</v>
      </c>
      <c r="Q2567" s="681">
        <f t="shared" ca="1" si="176"/>
        <v>0</v>
      </c>
      <c r="R2567" s="681">
        <f t="shared" ca="1" si="176"/>
        <v>0</v>
      </c>
      <c r="S2567" t="str">
        <f t="shared" si="173"/>
        <v>ASR_Financial_Report_SHP21Final</v>
      </c>
      <c r="T2567" s="960">
        <f t="shared" si="174"/>
        <v>44658</v>
      </c>
      <c r="U2567" t="str">
        <f t="shared" si="175"/>
        <v>Unaudited</v>
      </c>
    </row>
    <row r="2568" spans="1:21" x14ac:dyDescent="0.25">
      <c r="A2568" t="s">
        <v>437</v>
      </c>
      <c r="B2568" t="s">
        <v>1366</v>
      </c>
      <c r="C2568" t="s">
        <v>1367</v>
      </c>
      <c r="D2568" s="15">
        <v>1900</v>
      </c>
      <c r="E2568" s="121">
        <v>1</v>
      </c>
      <c r="F2568" t="s">
        <v>438</v>
      </c>
      <c r="G2568" s="121">
        <v>91</v>
      </c>
      <c r="H2568" t="s">
        <v>390</v>
      </c>
      <c r="I2568" t="s">
        <v>488</v>
      </c>
      <c r="J2568" t="s">
        <v>450</v>
      </c>
      <c r="K2568" t="s">
        <v>435</v>
      </c>
      <c r="L2568" s="758" t="s">
        <v>81</v>
      </c>
      <c r="M2568" t="s">
        <v>98</v>
      </c>
      <c r="N2568" s="681">
        <f t="shared" ca="1" si="176"/>
        <v>525794.00034167815</v>
      </c>
      <c r="O2568" s="681">
        <f t="shared" ca="1" si="176"/>
        <v>75320.053827915253</v>
      </c>
      <c r="P2568" s="681">
        <f t="shared" ca="1" si="176"/>
        <v>450473.94651376287</v>
      </c>
      <c r="Q2568" s="681">
        <f t="shared" ca="1" si="176"/>
        <v>0</v>
      </c>
      <c r="R2568" s="681">
        <f t="shared" ca="1" si="176"/>
        <v>0</v>
      </c>
      <c r="S2568" t="str">
        <f t="shared" si="173"/>
        <v>ASR_Financial_Report_SHP21Final</v>
      </c>
      <c r="T2568" s="960">
        <f t="shared" si="174"/>
        <v>44658</v>
      </c>
      <c r="U2568" t="str">
        <f t="shared" si="175"/>
        <v>Unaudited</v>
      </c>
    </row>
    <row r="2569" spans="1:21" x14ac:dyDescent="0.25">
      <c r="A2569" t="s">
        <v>437</v>
      </c>
      <c r="B2569" t="s">
        <v>1366</v>
      </c>
      <c r="C2569" t="s">
        <v>1367</v>
      </c>
      <c r="D2569" s="15">
        <v>1900</v>
      </c>
      <c r="E2569" s="121">
        <v>1</v>
      </c>
      <c r="F2569" t="s">
        <v>438</v>
      </c>
      <c r="G2569" s="121">
        <v>91</v>
      </c>
      <c r="H2569" t="s">
        <v>390</v>
      </c>
      <c r="I2569" t="s">
        <v>488</v>
      </c>
      <c r="J2569" t="s">
        <v>450</v>
      </c>
      <c r="K2569" t="s">
        <v>435</v>
      </c>
      <c r="L2569" s="758" t="s">
        <v>82</v>
      </c>
      <c r="M2569" t="s">
        <v>99</v>
      </c>
      <c r="N2569" s="681">
        <f t="shared" ca="1" si="176"/>
        <v>5392.5832819390689</v>
      </c>
      <c r="O2569" s="681">
        <f t="shared" ca="1" si="176"/>
        <v>772.48820413170199</v>
      </c>
      <c r="P2569" s="681">
        <f t="shared" ca="1" si="176"/>
        <v>4620.0950778073666</v>
      </c>
      <c r="Q2569" s="681">
        <f t="shared" ca="1" si="176"/>
        <v>0</v>
      </c>
      <c r="R2569" s="681">
        <f t="shared" ca="1" si="176"/>
        <v>0</v>
      </c>
      <c r="S2569" t="str">
        <f t="shared" si="173"/>
        <v>ASR_Financial_Report_SHP21Final</v>
      </c>
      <c r="T2569" s="960">
        <f t="shared" si="174"/>
        <v>44658</v>
      </c>
      <c r="U2569" t="str">
        <f t="shared" si="175"/>
        <v>Unaudited</v>
      </c>
    </row>
    <row r="2570" spans="1:21" x14ac:dyDescent="0.25">
      <c r="A2570" t="s">
        <v>437</v>
      </c>
      <c r="B2570" t="s">
        <v>1366</v>
      </c>
      <c r="C2570" t="s">
        <v>1367</v>
      </c>
      <c r="D2570" s="15">
        <v>1900</v>
      </c>
      <c r="E2570" s="121">
        <v>1</v>
      </c>
      <c r="F2570" t="s">
        <v>438</v>
      </c>
      <c r="G2570" s="121">
        <v>91</v>
      </c>
      <c r="H2570" t="s">
        <v>390</v>
      </c>
      <c r="I2570" t="s">
        <v>488</v>
      </c>
      <c r="J2570" t="s">
        <v>450</v>
      </c>
      <c r="K2570" t="s">
        <v>435</v>
      </c>
      <c r="L2570" s="758" t="s">
        <v>216</v>
      </c>
      <c r="M2570" t="s">
        <v>100</v>
      </c>
      <c r="N2570" s="681">
        <f t="shared" ca="1" si="176"/>
        <v>-8887.8854165154971</v>
      </c>
      <c r="O2570" s="681">
        <f t="shared" ca="1" si="176"/>
        <v>-1273.1906555671399</v>
      </c>
      <c r="P2570" s="681">
        <f t="shared" ca="1" si="176"/>
        <v>-7614.6947609483568</v>
      </c>
      <c r="Q2570" s="681">
        <f t="shared" ca="1" si="176"/>
        <v>0</v>
      </c>
      <c r="R2570" s="681">
        <f t="shared" ca="1" si="176"/>
        <v>0</v>
      </c>
      <c r="S2570" t="str">
        <f t="shared" si="173"/>
        <v>ASR_Financial_Report_SHP21Final</v>
      </c>
      <c r="T2570" s="960">
        <f t="shared" si="174"/>
        <v>44658</v>
      </c>
      <c r="U2570" t="str">
        <f t="shared" si="175"/>
        <v>Unaudited</v>
      </c>
    </row>
    <row r="2571" spans="1:21" x14ac:dyDescent="0.25">
      <c r="A2571" t="s">
        <v>437</v>
      </c>
      <c r="B2571" t="s">
        <v>1366</v>
      </c>
      <c r="C2571" t="s">
        <v>1367</v>
      </c>
      <c r="D2571" s="15">
        <v>1900</v>
      </c>
      <c r="E2571" s="121">
        <v>1</v>
      </c>
      <c r="F2571" t="s">
        <v>438</v>
      </c>
      <c r="G2571" s="121">
        <v>91</v>
      </c>
      <c r="H2571" t="s">
        <v>390</v>
      </c>
      <c r="I2571" t="s">
        <v>488</v>
      </c>
      <c r="J2571" t="s">
        <v>450</v>
      </c>
      <c r="K2571" t="s">
        <v>435</v>
      </c>
      <c r="L2571" s="758" t="s">
        <v>215</v>
      </c>
      <c r="M2571" t="s">
        <v>28</v>
      </c>
      <c r="N2571" s="681">
        <f t="shared" ca="1" si="176"/>
        <v>150036.1134995688</v>
      </c>
      <c r="O2571" s="681">
        <f t="shared" ca="1" si="176"/>
        <v>21492.691315563014</v>
      </c>
      <c r="P2571" s="681">
        <f t="shared" ca="1" si="176"/>
        <v>128543.42218400579</v>
      </c>
      <c r="Q2571" s="681">
        <f t="shared" ca="1" si="176"/>
        <v>0</v>
      </c>
      <c r="R2571" s="681">
        <f t="shared" ca="1" si="176"/>
        <v>0</v>
      </c>
      <c r="S2571" t="str">
        <f t="shared" si="173"/>
        <v>ASR_Financial_Report_SHP21Final</v>
      </c>
      <c r="T2571" s="960">
        <f t="shared" si="174"/>
        <v>44658</v>
      </c>
      <c r="U2571" t="str">
        <f t="shared" si="175"/>
        <v>Unaudited</v>
      </c>
    </row>
    <row r="2572" spans="1:21" x14ac:dyDescent="0.25">
      <c r="A2572" t="s">
        <v>437</v>
      </c>
      <c r="B2572" t="s">
        <v>1366</v>
      </c>
      <c r="C2572" t="s">
        <v>1367</v>
      </c>
      <c r="D2572" s="15">
        <v>1900</v>
      </c>
      <c r="E2572" s="121">
        <v>1</v>
      </c>
      <c r="F2572" t="s">
        <v>438</v>
      </c>
      <c r="G2572" s="121">
        <v>91</v>
      </c>
      <c r="H2572" t="s">
        <v>390</v>
      </c>
      <c r="I2572" t="s">
        <v>488</v>
      </c>
      <c r="J2572" t="s">
        <v>436</v>
      </c>
      <c r="K2572" t="s">
        <v>436</v>
      </c>
      <c r="L2572" s="758" t="s">
        <v>84</v>
      </c>
      <c r="M2572" t="s">
        <v>327</v>
      </c>
      <c r="N2572" s="681">
        <f t="shared" ca="1" si="176"/>
        <v>0</v>
      </c>
      <c r="O2572" s="681">
        <f t="shared" ca="1" si="176"/>
        <v>0</v>
      </c>
      <c r="P2572" s="681">
        <f t="shared" ca="1" si="176"/>
        <v>0</v>
      </c>
      <c r="Q2572" s="681">
        <f t="shared" ca="1" si="176"/>
        <v>0</v>
      </c>
      <c r="R2572" s="681">
        <f t="shared" ca="1" si="176"/>
        <v>0</v>
      </c>
      <c r="S2572" t="str">
        <f t="shared" si="173"/>
        <v>ASR_Financial_Report_SHP21Final</v>
      </c>
      <c r="T2572" s="960">
        <f t="shared" si="174"/>
        <v>44658</v>
      </c>
      <c r="U2572" t="str">
        <f t="shared" si="175"/>
        <v>Unaudited</v>
      </c>
    </row>
    <row r="2573" spans="1:21" x14ac:dyDescent="0.25">
      <c r="A2573" t="s">
        <v>437</v>
      </c>
      <c r="B2573" t="s">
        <v>1366</v>
      </c>
      <c r="C2573" t="s">
        <v>1367</v>
      </c>
      <c r="D2573" s="15">
        <v>1900</v>
      </c>
      <c r="E2573" s="121">
        <v>1</v>
      </c>
      <c r="F2573" t="s">
        <v>438</v>
      </c>
      <c r="G2573" s="121">
        <v>91</v>
      </c>
      <c r="H2573" t="s">
        <v>390</v>
      </c>
      <c r="I2573" t="s">
        <v>488</v>
      </c>
      <c r="J2573" t="s">
        <v>436</v>
      </c>
      <c r="K2573" t="s">
        <v>436</v>
      </c>
      <c r="L2573" s="758" t="s">
        <v>85</v>
      </c>
      <c r="M2573" t="s">
        <v>325</v>
      </c>
      <c r="N2573" s="681">
        <f t="shared" ca="1" si="176"/>
        <v>0</v>
      </c>
      <c r="O2573" s="681">
        <f t="shared" ca="1" si="176"/>
        <v>0</v>
      </c>
      <c r="P2573" s="681">
        <f t="shared" ca="1" si="176"/>
        <v>0</v>
      </c>
      <c r="Q2573" s="681">
        <f t="shared" ca="1" si="176"/>
        <v>0</v>
      </c>
      <c r="R2573" s="681">
        <f t="shared" ca="1" si="176"/>
        <v>0</v>
      </c>
      <c r="S2573" t="str">
        <f t="shared" si="173"/>
        <v>ASR_Financial_Report_SHP21Final</v>
      </c>
      <c r="T2573" s="960">
        <f t="shared" si="174"/>
        <v>44658</v>
      </c>
      <c r="U2573" t="str">
        <f t="shared" si="175"/>
        <v>Unaudited</v>
      </c>
    </row>
    <row r="2574" spans="1:21" x14ac:dyDescent="0.25">
      <c r="A2574" t="s">
        <v>437</v>
      </c>
      <c r="B2574" t="s">
        <v>1366</v>
      </c>
      <c r="C2574" t="s">
        <v>1367</v>
      </c>
      <c r="D2574" s="15">
        <v>1900</v>
      </c>
      <c r="E2574" s="121">
        <v>1</v>
      </c>
      <c r="F2574" t="s">
        <v>438</v>
      </c>
      <c r="G2574" s="121">
        <v>91</v>
      </c>
      <c r="H2574" t="s">
        <v>390</v>
      </c>
      <c r="I2574" t="s">
        <v>488</v>
      </c>
      <c r="J2574" t="s">
        <v>436</v>
      </c>
      <c r="K2574" t="s">
        <v>436</v>
      </c>
      <c r="L2574" s="758" t="s">
        <v>86</v>
      </c>
      <c r="M2574" t="s">
        <v>494</v>
      </c>
      <c r="N2574" s="681">
        <f t="shared" ca="1" si="176"/>
        <v>0</v>
      </c>
      <c r="O2574" s="681">
        <f t="shared" ca="1" si="176"/>
        <v>0</v>
      </c>
      <c r="P2574" s="681">
        <f t="shared" ca="1" si="176"/>
        <v>0</v>
      </c>
      <c r="Q2574" s="681">
        <f t="shared" ca="1" si="176"/>
        <v>0</v>
      </c>
      <c r="R2574" s="681">
        <f t="shared" ca="1" si="176"/>
        <v>0</v>
      </c>
      <c r="S2574" t="str">
        <f t="shared" si="173"/>
        <v>ASR_Financial_Report_SHP21Final</v>
      </c>
      <c r="T2574" s="960">
        <f t="shared" si="174"/>
        <v>44658</v>
      </c>
      <c r="U2574" t="str">
        <f t="shared" si="175"/>
        <v>Unaudited</v>
      </c>
    </row>
    <row r="2575" spans="1:21" x14ac:dyDescent="0.25">
      <c r="A2575" t="s">
        <v>437</v>
      </c>
      <c r="B2575" t="s">
        <v>1366</v>
      </c>
      <c r="C2575" t="s">
        <v>1367</v>
      </c>
      <c r="D2575" s="15">
        <v>1900</v>
      </c>
      <c r="E2575" s="121">
        <v>1</v>
      </c>
      <c r="F2575" t="s">
        <v>438</v>
      </c>
      <c r="G2575" s="121">
        <v>91</v>
      </c>
      <c r="H2575" t="s">
        <v>390</v>
      </c>
      <c r="I2575" t="s">
        <v>488</v>
      </c>
      <c r="J2575" t="s">
        <v>436</v>
      </c>
      <c r="K2575" t="s">
        <v>436</v>
      </c>
      <c r="L2575" s="758" t="s">
        <v>87</v>
      </c>
      <c r="M2575" t="s">
        <v>495</v>
      </c>
      <c r="N2575" s="681">
        <f t="shared" ca="1" si="176"/>
        <v>0</v>
      </c>
      <c r="O2575" s="681">
        <f t="shared" ca="1" si="176"/>
        <v>0</v>
      </c>
      <c r="P2575" s="681">
        <f t="shared" ca="1" si="176"/>
        <v>0</v>
      </c>
      <c r="Q2575" s="681">
        <f t="shared" ca="1" si="176"/>
        <v>0</v>
      </c>
      <c r="R2575" s="681">
        <f t="shared" ca="1" si="176"/>
        <v>0</v>
      </c>
      <c r="S2575" t="str">
        <f t="shared" si="173"/>
        <v>ASR_Financial_Report_SHP21Final</v>
      </c>
      <c r="T2575" s="960">
        <f t="shared" si="174"/>
        <v>44658</v>
      </c>
      <c r="U2575" t="str">
        <f t="shared" si="175"/>
        <v>Unaudited</v>
      </c>
    </row>
    <row r="2576" spans="1:21" x14ac:dyDescent="0.25">
      <c r="A2576" t="s">
        <v>437</v>
      </c>
      <c r="B2576" t="s">
        <v>1366</v>
      </c>
      <c r="C2576" t="s">
        <v>1367</v>
      </c>
      <c r="D2576" s="15">
        <v>1900</v>
      </c>
      <c r="E2576" s="121">
        <v>1</v>
      </c>
      <c r="F2576" t="s">
        <v>438</v>
      </c>
      <c r="G2576" s="121">
        <v>91</v>
      </c>
      <c r="H2576" t="s">
        <v>390</v>
      </c>
      <c r="I2576" t="s">
        <v>488</v>
      </c>
      <c r="J2576" t="s">
        <v>436</v>
      </c>
      <c r="K2576" t="s">
        <v>436</v>
      </c>
      <c r="L2576" s="758" t="s">
        <v>213</v>
      </c>
      <c r="M2576" t="s">
        <v>496</v>
      </c>
      <c r="N2576" s="681">
        <f t="shared" ca="1" si="176"/>
        <v>0</v>
      </c>
      <c r="O2576" s="681">
        <f t="shared" ca="1" si="176"/>
        <v>0</v>
      </c>
      <c r="P2576" s="681">
        <f t="shared" ca="1" si="176"/>
        <v>0</v>
      </c>
      <c r="Q2576" s="681">
        <f t="shared" ca="1" si="176"/>
        <v>0</v>
      </c>
      <c r="R2576" s="681">
        <f t="shared" ca="1" si="176"/>
        <v>0</v>
      </c>
      <c r="S2576" t="str">
        <f t="shared" si="173"/>
        <v>ASR_Financial_Report_SHP21Final</v>
      </c>
      <c r="T2576" s="960">
        <f t="shared" si="174"/>
        <v>44658</v>
      </c>
      <c r="U2576" t="str">
        <f t="shared" si="175"/>
        <v>Unaudited</v>
      </c>
    </row>
    <row r="2577" spans="1:21" x14ac:dyDescent="0.25">
      <c r="A2577" t="s">
        <v>437</v>
      </c>
      <c r="B2577" t="s">
        <v>1366</v>
      </c>
      <c r="C2577" t="s">
        <v>1367</v>
      </c>
      <c r="D2577" s="15">
        <v>1900</v>
      </c>
      <c r="E2577" s="121">
        <v>1</v>
      </c>
      <c r="F2577" t="s">
        <v>438</v>
      </c>
      <c r="G2577" s="121">
        <v>91</v>
      </c>
      <c r="H2577" t="s">
        <v>390</v>
      </c>
      <c r="I2577" t="s">
        <v>489</v>
      </c>
      <c r="J2577" t="s">
        <v>26</v>
      </c>
      <c r="K2577" t="s">
        <v>26</v>
      </c>
      <c r="L2577" s="758" t="s">
        <v>204</v>
      </c>
      <c r="M2577" t="s">
        <v>26</v>
      </c>
      <c r="N2577" s="681">
        <f t="shared" ca="1" si="176"/>
        <v>-333457.39400404762</v>
      </c>
      <c r="O2577" s="681">
        <f t="shared" ca="1" si="176"/>
        <v>0</v>
      </c>
      <c r="P2577" s="681">
        <f t="shared" ca="1" si="176"/>
        <v>0</v>
      </c>
      <c r="Q2577" s="681">
        <f t="shared" ca="1" si="176"/>
        <v>0</v>
      </c>
      <c r="R2577" s="681">
        <f t="shared" ca="1" si="176"/>
        <v>0</v>
      </c>
      <c r="S2577" t="str">
        <f t="shared" si="173"/>
        <v>ASR_Financial_Report_SHP21Final</v>
      </c>
      <c r="T2577" s="960">
        <f t="shared" si="174"/>
        <v>44658</v>
      </c>
      <c r="U2577" t="str">
        <f t="shared" si="175"/>
        <v>Unaudited</v>
      </c>
    </row>
    <row r="2578" spans="1:21" x14ac:dyDescent="0.25">
      <c r="A2578" t="s">
        <v>437</v>
      </c>
      <c r="B2578" t="s">
        <v>1366</v>
      </c>
      <c r="C2578" t="s">
        <v>1367</v>
      </c>
      <c r="D2578" s="15">
        <v>1900</v>
      </c>
      <c r="E2578" s="121">
        <v>1</v>
      </c>
      <c r="F2578" t="s">
        <v>439</v>
      </c>
      <c r="G2578" s="121">
        <v>182</v>
      </c>
      <c r="H2578" t="s">
        <v>390</v>
      </c>
      <c r="I2578" t="s">
        <v>432</v>
      </c>
      <c r="J2578" t="s">
        <v>432</v>
      </c>
      <c r="K2578" t="s">
        <v>432</v>
      </c>
      <c r="M2578" t="s">
        <v>432</v>
      </c>
      <c r="N2578" s="681">
        <f t="shared" ca="1" si="176"/>
        <v>15583</v>
      </c>
      <c r="O2578" s="681">
        <f t="shared" ca="1" si="176"/>
        <v>2182</v>
      </c>
      <c r="P2578" s="681">
        <f t="shared" ca="1" si="176"/>
        <v>13401</v>
      </c>
      <c r="Q2578" s="681">
        <f t="shared" ca="1" si="176"/>
        <v>0</v>
      </c>
      <c r="R2578" s="681">
        <f t="shared" ca="1" si="176"/>
        <v>0</v>
      </c>
      <c r="S2578" t="str">
        <f t="shared" si="173"/>
        <v>ASR_Financial_Report_SHP21Final</v>
      </c>
      <c r="T2578" s="960">
        <f t="shared" si="174"/>
        <v>44658</v>
      </c>
      <c r="U2578" t="str">
        <f t="shared" si="175"/>
        <v>Unaudited</v>
      </c>
    </row>
    <row r="2579" spans="1:21" x14ac:dyDescent="0.25">
      <c r="A2579" t="s">
        <v>437</v>
      </c>
      <c r="B2579" t="s">
        <v>1366</v>
      </c>
      <c r="C2579" t="s">
        <v>1367</v>
      </c>
      <c r="D2579" s="15">
        <v>1900</v>
      </c>
      <c r="E2579" s="121">
        <v>1</v>
      </c>
      <c r="F2579" t="s">
        <v>439</v>
      </c>
      <c r="G2579" s="121">
        <v>182</v>
      </c>
      <c r="H2579" t="s">
        <v>390</v>
      </c>
      <c r="I2579" t="s">
        <v>487</v>
      </c>
      <c r="J2579" t="s">
        <v>12</v>
      </c>
      <c r="K2579" t="s">
        <v>12</v>
      </c>
      <c r="L2579" s="758">
        <v>1.1000000000000001</v>
      </c>
      <c r="M2579" t="s">
        <v>12</v>
      </c>
      <c r="N2579" s="681">
        <f t="shared" ca="1" si="176"/>
        <v>39106419.580000006</v>
      </c>
      <c r="O2579" s="681">
        <f t="shared" ca="1" si="176"/>
        <v>0</v>
      </c>
      <c r="P2579" s="681">
        <f t="shared" ca="1" si="176"/>
        <v>0</v>
      </c>
      <c r="Q2579" s="681">
        <f t="shared" ca="1" si="176"/>
        <v>0</v>
      </c>
      <c r="R2579" s="681">
        <f t="shared" ca="1" si="176"/>
        <v>0</v>
      </c>
      <c r="S2579" t="str">
        <f t="shared" si="173"/>
        <v>ASR_Financial_Report_SHP21Final</v>
      </c>
      <c r="T2579" s="960">
        <f t="shared" si="174"/>
        <v>44658</v>
      </c>
      <c r="U2579" t="str">
        <f t="shared" si="175"/>
        <v>Unaudited</v>
      </c>
    </row>
    <row r="2580" spans="1:21" x14ac:dyDescent="0.25">
      <c r="A2580" t="s">
        <v>437</v>
      </c>
      <c r="B2580" t="s">
        <v>1366</v>
      </c>
      <c r="C2580" t="s">
        <v>1367</v>
      </c>
      <c r="D2580" s="15">
        <v>1900</v>
      </c>
      <c r="E2580" s="121">
        <v>1</v>
      </c>
      <c r="F2580" t="s">
        <v>439</v>
      </c>
      <c r="G2580" s="121">
        <v>182</v>
      </c>
      <c r="H2580" t="s">
        <v>390</v>
      </c>
      <c r="I2580" t="s">
        <v>487</v>
      </c>
      <c r="J2580" t="s">
        <v>12</v>
      </c>
      <c r="K2580" t="s">
        <v>222</v>
      </c>
      <c r="L2580" s="758">
        <v>1.2</v>
      </c>
      <c r="M2580" t="s">
        <v>222</v>
      </c>
      <c r="N2580" s="681">
        <f t="shared" ca="1" si="176"/>
        <v>21240.083962598481</v>
      </c>
      <c r="O2580" s="681">
        <f t="shared" ca="1" si="176"/>
        <v>0</v>
      </c>
      <c r="P2580" s="681">
        <f t="shared" ca="1" si="176"/>
        <v>0</v>
      </c>
      <c r="Q2580" s="681">
        <f t="shared" ca="1" si="176"/>
        <v>0</v>
      </c>
      <c r="R2580" s="681">
        <f t="shared" ca="1" si="176"/>
        <v>0</v>
      </c>
      <c r="S2580" t="str">
        <f t="shared" si="173"/>
        <v>ASR_Financial_Report_SHP21Final</v>
      </c>
      <c r="T2580" s="960">
        <f t="shared" si="174"/>
        <v>44658</v>
      </c>
      <c r="U2580" t="str">
        <f t="shared" si="175"/>
        <v>Unaudited</v>
      </c>
    </row>
    <row r="2581" spans="1:21" x14ac:dyDescent="0.25">
      <c r="A2581" t="s">
        <v>437</v>
      </c>
      <c r="B2581" t="s">
        <v>1366</v>
      </c>
      <c r="C2581" t="s">
        <v>1367</v>
      </c>
      <c r="D2581" s="15">
        <v>1900</v>
      </c>
      <c r="E2581" s="121">
        <v>1</v>
      </c>
      <c r="F2581" t="s">
        <v>439</v>
      </c>
      <c r="G2581" s="121">
        <v>182</v>
      </c>
      <c r="H2581" t="s">
        <v>390</v>
      </c>
      <c r="I2581" t="s">
        <v>487</v>
      </c>
      <c r="J2581" t="s">
        <v>12</v>
      </c>
      <c r="K2581" t="s">
        <v>1304</v>
      </c>
      <c r="L2581" s="758" t="s">
        <v>1300</v>
      </c>
      <c r="M2581" t="s">
        <v>1304</v>
      </c>
      <c r="N2581" s="681">
        <f t="shared" ca="1" si="176"/>
        <v>137713.01375000001</v>
      </c>
      <c r="O2581" s="681">
        <f t="shared" ca="1" si="176"/>
        <v>0</v>
      </c>
      <c r="P2581" s="681">
        <f t="shared" ca="1" si="176"/>
        <v>0</v>
      </c>
      <c r="Q2581" s="681">
        <f t="shared" ca="1" si="176"/>
        <v>0</v>
      </c>
      <c r="R2581" s="681">
        <f t="shared" ca="1" si="176"/>
        <v>0</v>
      </c>
      <c r="S2581" t="str">
        <f t="shared" si="173"/>
        <v>ASR_Financial_Report_SHP21Final</v>
      </c>
      <c r="T2581" s="960">
        <f t="shared" si="174"/>
        <v>44658</v>
      </c>
      <c r="U2581" t="str">
        <f t="shared" si="175"/>
        <v>Unaudited</v>
      </c>
    </row>
    <row r="2582" spans="1:21" x14ac:dyDescent="0.25">
      <c r="A2582" t="s">
        <v>437</v>
      </c>
      <c r="B2582" t="s">
        <v>1366</v>
      </c>
      <c r="C2582" t="s">
        <v>1367</v>
      </c>
      <c r="D2582" s="15">
        <v>1900</v>
      </c>
      <c r="E2582" s="121">
        <v>1</v>
      </c>
      <c r="F2582" t="s">
        <v>439</v>
      </c>
      <c r="G2582" s="121">
        <v>182</v>
      </c>
      <c r="H2582" t="s">
        <v>390</v>
      </c>
      <c r="I2582" t="s">
        <v>487</v>
      </c>
      <c r="J2582" t="s">
        <v>12</v>
      </c>
      <c r="K2582" t="s">
        <v>1306</v>
      </c>
      <c r="L2582" s="758" t="s">
        <v>1305</v>
      </c>
      <c r="M2582" t="s">
        <v>1306</v>
      </c>
      <c r="N2582" s="681">
        <f t="shared" ca="1" si="176"/>
        <v>-133315.39761484496</v>
      </c>
      <c r="O2582" s="681">
        <f t="shared" ca="1" si="176"/>
        <v>0</v>
      </c>
      <c r="P2582" s="681">
        <f t="shared" ca="1" si="176"/>
        <v>0</v>
      </c>
      <c r="Q2582" s="681">
        <f t="shared" ca="1" si="176"/>
        <v>0</v>
      </c>
      <c r="R2582" s="681">
        <f t="shared" ca="1" si="176"/>
        <v>0</v>
      </c>
      <c r="S2582" t="str">
        <f t="shared" si="173"/>
        <v>ASR_Financial_Report_SHP21Final</v>
      </c>
      <c r="T2582" s="960">
        <f t="shared" si="174"/>
        <v>44658</v>
      </c>
      <c r="U2582" t="str">
        <f t="shared" si="175"/>
        <v>Unaudited</v>
      </c>
    </row>
    <row r="2583" spans="1:21" x14ac:dyDescent="0.25">
      <c r="A2583" t="s">
        <v>437</v>
      </c>
      <c r="B2583" t="s">
        <v>1366</v>
      </c>
      <c r="C2583" t="s">
        <v>1367</v>
      </c>
      <c r="D2583" s="15">
        <v>1900</v>
      </c>
      <c r="E2583" s="121">
        <v>1</v>
      </c>
      <c r="F2583" t="s">
        <v>439</v>
      </c>
      <c r="G2583" s="121">
        <v>182</v>
      </c>
      <c r="H2583" t="s">
        <v>390</v>
      </c>
      <c r="I2583" t="s">
        <v>487</v>
      </c>
      <c r="J2583" t="s">
        <v>13</v>
      </c>
      <c r="K2583" t="s">
        <v>13</v>
      </c>
      <c r="L2583" s="758" t="s">
        <v>63</v>
      </c>
      <c r="M2583" t="s">
        <v>13</v>
      </c>
      <c r="N2583" s="681">
        <f t="shared" ca="1" si="176"/>
        <v>0</v>
      </c>
      <c r="O2583" s="681">
        <f t="shared" ca="1" si="176"/>
        <v>0</v>
      </c>
      <c r="P2583" s="681">
        <f t="shared" ca="1" si="176"/>
        <v>0</v>
      </c>
      <c r="Q2583" s="681">
        <f t="shared" ca="1" si="176"/>
        <v>0</v>
      </c>
      <c r="R2583" s="681">
        <f t="shared" ca="1" si="176"/>
        <v>0</v>
      </c>
      <c r="S2583" t="str">
        <f t="shared" si="173"/>
        <v>ASR_Financial_Report_SHP21Final</v>
      </c>
      <c r="T2583" s="960">
        <f t="shared" si="174"/>
        <v>44658</v>
      </c>
      <c r="U2583" t="str">
        <f t="shared" si="175"/>
        <v>Unaudited</v>
      </c>
    </row>
    <row r="2584" spans="1:21" x14ac:dyDescent="0.25">
      <c r="A2584" t="s">
        <v>437</v>
      </c>
      <c r="B2584" t="s">
        <v>1366</v>
      </c>
      <c r="C2584" t="s">
        <v>1367</v>
      </c>
      <c r="D2584" s="15">
        <v>1900</v>
      </c>
      <c r="E2584" s="121">
        <v>1</v>
      </c>
      <c r="F2584" t="s">
        <v>439</v>
      </c>
      <c r="G2584" s="121">
        <v>182</v>
      </c>
      <c r="H2584" t="s">
        <v>390</v>
      </c>
      <c r="I2584" t="s">
        <v>488</v>
      </c>
      <c r="J2584" t="s">
        <v>433</v>
      </c>
      <c r="K2584" t="s">
        <v>777</v>
      </c>
      <c r="L2584" s="758">
        <v>2.1</v>
      </c>
      <c r="M2584" t="s">
        <v>712</v>
      </c>
      <c r="N2584" s="681">
        <f t="shared" ca="1" si="176"/>
        <v>49201</v>
      </c>
      <c r="O2584" s="681">
        <f t="shared" ca="1" si="176"/>
        <v>45271</v>
      </c>
      <c r="P2584" s="681">
        <f t="shared" ca="1" si="176"/>
        <v>3930</v>
      </c>
      <c r="Q2584" s="681">
        <f t="shared" ca="1" si="176"/>
        <v>0</v>
      </c>
      <c r="R2584" s="681">
        <f t="shared" ca="1" si="176"/>
        <v>0</v>
      </c>
      <c r="S2584" t="str">
        <f t="shared" si="173"/>
        <v>ASR_Financial_Report_SHP21Final</v>
      </c>
      <c r="T2584" s="960">
        <f t="shared" si="174"/>
        <v>44658</v>
      </c>
      <c r="U2584" t="str">
        <f t="shared" si="175"/>
        <v>Unaudited</v>
      </c>
    </row>
    <row r="2585" spans="1:21" x14ac:dyDescent="0.25">
      <c r="A2585" t="s">
        <v>437</v>
      </c>
      <c r="B2585" t="s">
        <v>1366</v>
      </c>
      <c r="C2585" t="s">
        <v>1367</v>
      </c>
      <c r="D2585" s="15">
        <v>1900</v>
      </c>
      <c r="E2585" s="121">
        <v>1</v>
      </c>
      <c r="F2585" t="s">
        <v>439</v>
      </c>
      <c r="G2585" s="121">
        <v>182</v>
      </c>
      <c r="H2585" t="s">
        <v>390</v>
      </c>
      <c r="I2585" t="s">
        <v>488</v>
      </c>
      <c r="J2585" t="s">
        <v>433</v>
      </c>
      <c r="K2585" t="s">
        <v>777</v>
      </c>
      <c r="L2585" s="758">
        <v>2.2000000000000002</v>
      </c>
      <c r="M2585" t="s">
        <v>713</v>
      </c>
      <c r="N2585" s="681">
        <f t="shared" ca="1" si="176"/>
        <v>48</v>
      </c>
      <c r="O2585" s="681">
        <f t="shared" ca="1" si="176"/>
        <v>0</v>
      </c>
      <c r="P2585" s="681">
        <f t="shared" ca="1" si="176"/>
        <v>48</v>
      </c>
      <c r="Q2585" s="681">
        <f t="shared" ca="1" si="176"/>
        <v>0</v>
      </c>
      <c r="R2585" s="681">
        <f t="shared" ca="1" si="176"/>
        <v>0</v>
      </c>
      <c r="S2585" t="str">
        <f t="shared" si="173"/>
        <v>ASR_Financial_Report_SHP21Final</v>
      </c>
      <c r="T2585" s="960">
        <f t="shared" si="174"/>
        <v>44658</v>
      </c>
      <c r="U2585" t="str">
        <f t="shared" si="175"/>
        <v>Unaudited</v>
      </c>
    </row>
    <row r="2586" spans="1:21" x14ac:dyDescent="0.25">
      <c r="A2586" t="s">
        <v>437</v>
      </c>
      <c r="B2586" t="s">
        <v>1366</v>
      </c>
      <c r="C2586" t="s">
        <v>1367</v>
      </c>
      <c r="D2586" s="15">
        <v>1900</v>
      </c>
      <c r="E2586" s="121">
        <v>1</v>
      </c>
      <c r="F2586" t="s">
        <v>439</v>
      </c>
      <c r="G2586" s="121">
        <v>182</v>
      </c>
      <c r="H2586" t="s">
        <v>390</v>
      </c>
      <c r="I2586" t="s">
        <v>488</v>
      </c>
      <c r="J2586" t="s">
        <v>433</v>
      </c>
      <c r="K2586" t="s">
        <v>777</v>
      </c>
      <c r="L2586" s="758">
        <v>2.2999999999999998</v>
      </c>
      <c r="M2586" t="s">
        <v>714</v>
      </c>
      <c r="N2586" s="681">
        <f t="shared" ca="1" si="176"/>
        <v>11468966.97000001</v>
      </c>
      <c r="O2586" s="681">
        <f t="shared" ca="1" si="176"/>
        <v>10515652.22000001</v>
      </c>
      <c r="P2586" s="681">
        <f t="shared" ca="1" si="176"/>
        <v>953314.75</v>
      </c>
      <c r="Q2586" s="681">
        <f t="shared" ca="1" si="176"/>
        <v>0</v>
      </c>
      <c r="R2586" s="681">
        <f t="shared" ca="1" si="176"/>
        <v>0</v>
      </c>
      <c r="S2586" t="str">
        <f t="shared" si="173"/>
        <v>ASR_Financial_Report_SHP21Final</v>
      </c>
      <c r="T2586" s="960">
        <f t="shared" si="174"/>
        <v>44658</v>
      </c>
      <c r="U2586" t="str">
        <f t="shared" si="175"/>
        <v>Unaudited</v>
      </c>
    </row>
    <row r="2587" spans="1:21" x14ac:dyDescent="0.25">
      <c r="A2587" t="s">
        <v>437</v>
      </c>
      <c r="B2587" t="s">
        <v>1366</v>
      </c>
      <c r="C2587" t="s">
        <v>1367</v>
      </c>
      <c r="D2587" s="15">
        <v>1900</v>
      </c>
      <c r="E2587" s="121">
        <v>1</v>
      </c>
      <c r="F2587" t="s">
        <v>439</v>
      </c>
      <c r="G2587" s="121">
        <v>182</v>
      </c>
      <c r="H2587" t="s">
        <v>390</v>
      </c>
      <c r="I2587" t="s">
        <v>488</v>
      </c>
      <c r="J2587" t="s">
        <v>433</v>
      </c>
      <c r="K2587" t="s">
        <v>777</v>
      </c>
      <c r="L2587" s="758">
        <v>2.4</v>
      </c>
      <c r="M2587" t="s">
        <v>715</v>
      </c>
      <c r="N2587" s="681">
        <f t="shared" ca="1" si="176"/>
        <v>5750.5</v>
      </c>
      <c r="O2587" s="681">
        <f t="shared" ca="1" si="176"/>
        <v>0</v>
      </c>
      <c r="P2587" s="681">
        <f t="shared" ca="1" si="176"/>
        <v>5750.5</v>
      </c>
      <c r="Q2587" s="681">
        <f t="shared" ca="1" si="176"/>
        <v>0</v>
      </c>
      <c r="R2587" s="681">
        <f t="shared" ca="1" si="176"/>
        <v>0</v>
      </c>
      <c r="S2587" t="str">
        <f t="shared" si="173"/>
        <v>ASR_Financial_Report_SHP21Final</v>
      </c>
      <c r="T2587" s="960">
        <f t="shared" si="174"/>
        <v>44658</v>
      </c>
      <c r="U2587" t="str">
        <f t="shared" si="175"/>
        <v>Unaudited</v>
      </c>
    </row>
    <row r="2588" spans="1:21" x14ac:dyDescent="0.25">
      <c r="A2588" t="s">
        <v>437</v>
      </c>
      <c r="B2588" t="s">
        <v>1366</v>
      </c>
      <c r="C2588" t="s">
        <v>1367</v>
      </c>
      <c r="D2588" s="15">
        <v>1900</v>
      </c>
      <c r="E2588" s="121">
        <v>1</v>
      </c>
      <c r="F2588" t="s">
        <v>439</v>
      </c>
      <c r="G2588" s="121">
        <v>182</v>
      </c>
      <c r="H2588" t="s">
        <v>390</v>
      </c>
      <c r="I2588" t="s">
        <v>488</v>
      </c>
      <c r="J2588" t="s">
        <v>433</v>
      </c>
      <c r="K2588" t="s">
        <v>777</v>
      </c>
      <c r="L2588" s="758">
        <v>2.5</v>
      </c>
      <c r="M2588" t="s">
        <v>757</v>
      </c>
      <c r="N2588" s="681">
        <f t="shared" ca="1" si="176"/>
        <v>5525</v>
      </c>
      <c r="O2588" s="681">
        <f t="shared" ca="1" si="176"/>
        <v>4313</v>
      </c>
      <c r="P2588" s="681">
        <f t="shared" ca="1" si="176"/>
        <v>1212</v>
      </c>
      <c r="Q2588" s="681">
        <f t="shared" ca="1" si="176"/>
        <v>0</v>
      </c>
      <c r="R2588" s="681">
        <f t="shared" ca="1" si="176"/>
        <v>0</v>
      </c>
      <c r="S2588" t="str">
        <f t="shared" si="173"/>
        <v>ASR_Financial_Report_SHP21Final</v>
      </c>
      <c r="T2588" s="960">
        <f t="shared" si="174"/>
        <v>44658</v>
      </c>
      <c r="U2588" t="str">
        <f t="shared" si="175"/>
        <v>Unaudited</v>
      </c>
    </row>
    <row r="2589" spans="1:21" x14ac:dyDescent="0.25">
      <c r="A2589" t="s">
        <v>437</v>
      </c>
      <c r="B2589" t="s">
        <v>1366</v>
      </c>
      <c r="C2589" t="s">
        <v>1367</v>
      </c>
      <c r="D2589" s="15">
        <v>1900</v>
      </c>
      <c r="E2589" s="121">
        <v>1</v>
      </c>
      <c r="F2589" t="s">
        <v>439</v>
      </c>
      <c r="G2589" s="121">
        <v>182</v>
      </c>
      <c r="H2589" t="s">
        <v>390</v>
      </c>
      <c r="I2589" t="s">
        <v>488</v>
      </c>
      <c r="J2589" t="s">
        <v>433</v>
      </c>
      <c r="K2589" t="s">
        <v>777</v>
      </c>
      <c r="L2589" s="758">
        <v>2.6</v>
      </c>
      <c r="M2589" t="s">
        <v>186</v>
      </c>
      <c r="N2589" s="681">
        <f t="shared" ca="1" si="176"/>
        <v>1571243.2800000021</v>
      </c>
      <c r="O2589" s="681">
        <f t="shared" ca="1" si="176"/>
        <v>1057003.4700000021</v>
      </c>
      <c r="P2589" s="681">
        <f t="shared" ca="1" si="176"/>
        <v>514239.81</v>
      </c>
      <c r="Q2589" s="681">
        <f t="shared" ca="1" si="176"/>
        <v>0</v>
      </c>
      <c r="R2589" s="681">
        <f t="shared" ca="1" si="176"/>
        <v>0</v>
      </c>
      <c r="S2589" t="str">
        <f t="shared" si="173"/>
        <v>ASR_Financial_Report_SHP21Final</v>
      </c>
      <c r="T2589" s="960">
        <f t="shared" si="174"/>
        <v>44658</v>
      </c>
      <c r="U2589" t="str">
        <f t="shared" si="175"/>
        <v>Unaudited</v>
      </c>
    </row>
    <row r="2590" spans="1:21" x14ac:dyDescent="0.25">
      <c r="A2590" t="s">
        <v>437</v>
      </c>
      <c r="B2590" t="s">
        <v>1366</v>
      </c>
      <c r="C2590" t="s">
        <v>1367</v>
      </c>
      <c r="D2590" s="15">
        <v>1900</v>
      </c>
      <c r="E2590" s="121">
        <v>1</v>
      </c>
      <c r="F2590" t="s">
        <v>439</v>
      </c>
      <c r="G2590" s="121">
        <v>182</v>
      </c>
      <c r="H2590" t="s">
        <v>390</v>
      </c>
      <c r="I2590" t="s">
        <v>488</v>
      </c>
      <c r="J2590" t="s">
        <v>433</v>
      </c>
      <c r="K2590" t="s">
        <v>777</v>
      </c>
      <c r="L2590" s="758">
        <v>2.7</v>
      </c>
      <c r="M2590" t="s">
        <v>778</v>
      </c>
      <c r="N2590" s="681">
        <f t="shared" ca="1" si="176"/>
        <v>113451.36024686521</v>
      </c>
      <c r="O2590" s="681">
        <f t="shared" ca="1" si="176"/>
        <v>102369.71477970885</v>
      </c>
      <c r="P2590" s="681">
        <f t="shared" ca="1" si="176"/>
        <v>11081.645467156353</v>
      </c>
      <c r="Q2590" s="681">
        <f t="shared" ca="1" si="176"/>
        <v>0</v>
      </c>
      <c r="R2590" s="681">
        <f t="shared" ca="1" si="176"/>
        <v>0</v>
      </c>
      <c r="S2590" t="str">
        <f t="shared" si="173"/>
        <v>ASR_Financial_Report_SHP21Final</v>
      </c>
      <c r="T2590" s="960">
        <f t="shared" si="174"/>
        <v>44658</v>
      </c>
      <c r="U2590" t="str">
        <f t="shared" si="175"/>
        <v>Unaudited</v>
      </c>
    </row>
    <row r="2591" spans="1:21" x14ac:dyDescent="0.25">
      <c r="A2591" t="s">
        <v>437</v>
      </c>
      <c r="B2591" t="s">
        <v>1366</v>
      </c>
      <c r="C2591" t="s">
        <v>1367</v>
      </c>
      <c r="D2591" s="15">
        <v>1900</v>
      </c>
      <c r="E2591" s="121">
        <v>1</v>
      </c>
      <c r="F2591" t="s">
        <v>439</v>
      </c>
      <c r="G2591" s="121">
        <v>182</v>
      </c>
      <c r="H2591" t="s">
        <v>390</v>
      </c>
      <c r="I2591" t="s">
        <v>488</v>
      </c>
      <c r="J2591" t="s">
        <v>433</v>
      </c>
      <c r="K2591" t="s">
        <v>777</v>
      </c>
      <c r="L2591" s="758">
        <v>2.8</v>
      </c>
      <c r="M2591" t="s">
        <v>779</v>
      </c>
      <c r="N2591" s="681">
        <f t="shared" ca="1" si="176"/>
        <v>0</v>
      </c>
      <c r="O2591" s="681">
        <f t="shared" ca="1" si="176"/>
        <v>0</v>
      </c>
      <c r="P2591" s="681">
        <f t="shared" ca="1" si="176"/>
        <v>0</v>
      </c>
      <c r="Q2591" s="681">
        <f t="shared" ca="1" si="176"/>
        <v>0</v>
      </c>
      <c r="R2591" s="681">
        <f t="shared" ca="1" si="176"/>
        <v>0</v>
      </c>
      <c r="S2591" t="str">
        <f t="shared" si="173"/>
        <v>ASR_Financial_Report_SHP21Final</v>
      </c>
      <c r="T2591" s="960">
        <f t="shared" si="174"/>
        <v>44658</v>
      </c>
      <c r="U2591" t="str">
        <f t="shared" si="175"/>
        <v>Unaudited</v>
      </c>
    </row>
    <row r="2592" spans="1:21" x14ac:dyDescent="0.25">
      <c r="A2592" t="s">
        <v>437</v>
      </c>
      <c r="B2592" t="s">
        <v>1366</v>
      </c>
      <c r="C2592" t="s">
        <v>1367</v>
      </c>
      <c r="D2592" s="15">
        <v>1900</v>
      </c>
      <c r="E2592" s="121">
        <v>1</v>
      </c>
      <c r="F2592" t="s">
        <v>439</v>
      </c>
      <c r="G2592" s="121">
        <v>182</v>
      </c>
      <c r="H2592" t="s">
        <v>390</v>
      </c>
      <c r="I2592" t="s">
        <v>488</v>
      </c>
      <c r="J2592" t="s">
        <v>433</v>
      </c>
      <c r="K2592" t="s">
        <v>777</v>
      </c>
      <c r="L2592" s="758">
        <v>2.9</v>
      </c>
      <c r="M2592" t="s">
        <v>760</v>
      </c>
      <c r="N2592" s="681">
        <f t="shared" ca="1" si="176"/>
        <v>0</v>
      </c>
      <c r="O2592" s="681">
        <f t="shared" ca="1" si="176"/>
        <v>0</v>
      </c>
      <c r="P2592" s="681">
        <f t="shared" ca="1" si="176"/>
        <v>0</v>
      </c>
      <c r="Q2592" s="681">
        <f t="shared" ca="1" si="176"/>
        <v>0</v>
      </c>
      <c r="R2592" s="681">
        <f t="shared" ca="1" si="176"/>
        <v>0</v>
      </c>
      <c r="S2592" t="str">
        <f t="shared" si="173"/>
        <v>ASR_Financial_Report_SHP21Final</v>
      </c>
      <c r="T2592" s="960">
        <f t="shared" si="174"/>
        <v>44658</v>
      </c>
      <c r="U2592" t="str">
        <f t="shared" si="175"/>
        <v>Unaudited</v>
      </c>
    </row>
    <row r="2593" spans="1:21" x14ac:dyDescent="0.25">
      <c r="A2593" t="s">
        <v>437</v>
      </c>
      <c r="B2593" t="s">
        <v>1366</v>
      </c>
      <c r="C2593" t="s">
        <v>1367</v>
      </c>
      <c r="D2593" s="15">
        <v>1900</v>
      </c>
      <c r="E2593" s="121">
        <v>1</v>
      </c>
      <c r="F2593" t="s">
        <v>439</v>
      </c>
      <c r="G2593" s="121">
        <v>182</v>
      </c>
      <c r="H2593" t="s">
        <v>390</v>
      </c>
      <c r="I2593" t="s">
        <v>488</v>
      </c>
      <c r="J2593" t="s">
        <v>433</v>
      </c>
      <c r="K2593" t="s">
        <v>223</v>
      </c>
      <c r="L2593" s="758">
        <v>2.11</v>
      </c>
      <c r="M2593" t="s">
        <v>228</v>
      </c>
      <c r="N2593" s="681">
        <f t="shared" ca="1" si="176"/>
        <v>2121958.44</v>
      </c>
      <c r="O2593" s="681">
        <f t="shared" ca="1" si="176"/>
        <v>121075.52</v>
      </c>
      <c r="P2593" s="681">
        <f t="shared" ca="1" si="176"/>
        <v>2000882.9200000002</v>
      </c>
      <c r="Q2593" s="681">
        <f t="shared" ca="1" si="176"/>
        <v>0</v>
      </c>
      <c r="R2593" s="681">
        <f t="shared" ca="1" si="176"/>
        <v>0</v>
      </c>
      <c r="S2593" t="str">
        <f t="shared" si="173"/>
        <v>ASR_Financial_Report_SHP21Final</v>
      </c>
      <c r="T2593" s="960">
        <f t="shared" si="174"/>
        <v>44658</v>
      </c>
      <c r="U2593" t="str">
        <f t="shared" si="175"/>
        <v>Unaudited</v>
      </c>
    </row>
    <row r="2594" spans="1:21" x14ac:dyDescent="0.25">
      <c r="A2594" t="s">
        <v>437</v>
      </c>
      <c r="B2594" t="s">
        <v>1366</v>
      </c>
      <c r="C2594" t="s">
        <v>1367</v>
      </c>
      <c r="D2594" s="15">
        <v>1900</v>
      </c>
      <c r="E2594" s="121">
        <v>1</v>
      </c>
      <c r="F2594" t="s">
        <v>439</v>
      </c>
      <c r="G2594" s="121">
        <v>182</v>
      </c>
      <c r="H2594" t="s">
        <v>390</v>
      </c>
      <c r="I2594" t="s">
        <v>488</v>
      </c>
      <c r="J2594" t="s">
        <v>433</v>
      </c>
      <c r="K2594" t="s">
        <v>223</v>
      </c>
      <c r="L2594" s="758">
        <v>2.12</v>
      </c>
      <c r="M2594" t="s">
        <v>552</v>
      </c>
      <c r="N2594" s="681">
        <f t="shared" ca="1" si="176"/>
        <v>18821932.199999493</v>
      </c>
      <c r="O2594" s="681">
        <f t="shared" ca="1" si="176"/>
        <v>161520.83999999991</v>
      </c>
      <c r="P2594" s="681">
        <f t="shared" ca="1" si="176"/>
        <v>18660411.359999493</v>
      </c>
      <c r="Q2594" s="681">
        <f t="shared" ca="1" si="176"/>
        <v>0</v>
      </c>
      <c r="R2594" s="681">
        <f t="shared" ca="1" si="176"/>
        <v>0</v>
      </c>
      <c r="S2594" t="str">
        <f t="shared" si="173"/>
        <v>ASR_Financial_Report_SHP21Final</v>
      </c>
      <c r="T2594" s="960">
        <f t="shared" si="174"/>
        <v>44658</v>
      </c>
      <c r="U2594" t="str">
        <f t="shared" si="175"/>
        <v>Unaudited</v>
      </c>
    </row>
    <row r="2595" spans="1:21" x14ac:dyDescent="0.25">
      <c r="A2595" t="s">
        <v>437</v>
      </c>
      <c r="B2595" t="s">
        <v>1366</v>
      </c>
      <c r="C2595" t="s">
        <v>1367</v>
      </c>
      <c r="D2595" s="15">
        <v>1900</v>
      </c>
      <c r="E2595" s="121">
        <v>1</v>
      </c>
      <c r="F2595" t="s">
        <v>439</v>
      </c>
      <c r="G2595" s="121">
        <v>182</v>
      </c>
      <c r="H2595" t="s">
        <v>390</v>
      </c>
      <c r="I2595" t="s">
        <v>488</v>
      </c>
      <c r="J2595" t="s">
        <v>433</v>
      </c>
      <c r="K2595" t="s">
        <v>223</v>
      </c>
      <c r="L2595" s="758">
        <v>2.13</v>
      </c>
      <c r="M2595" t="s">
        <v>229</v>
      </c>
      <c r="N2595" s="681">
        <f t="shared" ca="1" si="176"/>
        <v>923506.78000000597</v>
      </c>
      <c r="O2595" s="681">
        <f t="shared" ca="1" si="176"/>
        <v>16521.689999999999</v>
      </c>
      <c r="P2595" s="681">
        <f t="shared" ca="1" si="176"/>
        <v>906985.09000000602</v>
      </c>
      <c r="Q2595" s="681">
        <f t="shared" ca="1" si="176"/>
        <v>0</v>
      </c>
      <c r="R2595" s="681">
        <f t="shared" ca="1" si="176"/>
        <v>0</v>
      </c>
      <c r="S2595" t="str">
        <f t="shared" si="173"/>
        <v>ASR_Financial_Report_SHP21Final</v>
      </c>
      <c r="T2595" s="960">
        <f t="shared" si="174"/>
        <v>44658</v>
      </c>
      <c r="U2595" t="str">
        <f t="shared" si="175"/>
        <v>Unaudited</v>
      </c>
    </row>
    <row r="2596" spans="1:21" x14ac:dyDescent="0.25">
      <c r="A2596" t="s">
        <v>437</v>
      </c>
      <c r="B2596" t="s">
        <v>1366</v>
      </c>
      <c r="C2596" t="s">
        <v>1367</v>
      </c>
      <c r="D2596" s="15">
        <v>1900</v>
      </c>
      <c r="E2596" s="121">
        <v>1</v>
      </c>
      <c r="F2596" t="s">
        <v>439</v>
      </c>
      <c r="G2596" s="121">
        <v>182</v>
      </c>
      <c r="H2596" t="s">
        <v>390</v>
      </c>
      <c r="I2596" t="s">
        <v>488</v>
      </c>
      <c r="J2596" t="s">
        <v>433</v>
      </c>
      <c r="K2596" t="s">
        <v>223</v>
      </c>
      <c r="L2596" s="758">
        <v>2.14</v>
      </c>
      <c r="M2596" t="s">
        <v>556</v>
      </c>
      <c r="N2596" s="681">
        <f t="shared" ca="1" si="176"/>
        <v>60181.290000000008</v>
      </c>
      <c r="O2596" s="681">
        <f t="shared" ca="1" si="176"/>
        <v>39261.160000000003</v>
      </c>
      <c r="P2596" s="681">
        <f t="shared" ca="1" si="176"/>
        <v>20920.13</v>
      </c>
      <c r="Q2596" s="681">
        <f t="shared" ca="1" si="176"/>
        <v>0</v>
      </c>
      <c r="R2596" s="681">
        <f t="shared" ca="1" si="176"/>
        <v>0</v>
      </c>
      <c r="S2596" t="str">
        <f t="shared" si="173"/>
        <v>ASR_Financial_Report_SHP21Final</v>
      </c>
      <c r="T2596" s="960">
        <f t="shared" si="174"/>
        <v>44658</v>
      </c>
      <c r="U2596" t="str">
        <f t="shared" si="175"/>
        <v>Unaudited</v>
      </c>
    </row>
    <row r="2597" spans="1:21" x14ac:dyDescent="0.25">
      <c r="A2597" t="s">
        <v>437</v>
      </c>
      <c r="B2597" t="s">
        <v>1366</v>
      </c>
      <c r="C2597" t="s">
        <v>1367</v>
      </c>
      <c r="D2597" s="15">
        <v>1900</v>
      </c>
      <c r="E2597" s="121">
        <v>1</v>
      </c>
      <c r="F2597" t="s">
        <v>439</v>
      </c>
      <c r="G2597" s="121">
        <v>182</v>
      </c>
      <c r="H2597" t="s">
        <v>390</v>
      </c>
      <c r="I2597" t="s">
        <v>488</v>
      </c>
      <c r="J2597" t="s">
        <v>433</v>
      </c>
      <c r="K2597" t="s">
        <v>223</v>
      </c>
      <c r="L2597" s="758">
        <v>2.15</v>
      </c>
      <c r="M2597" t="s">
        <v>20</v>
      </c>
      <c r="N2597" s="681">
        <f t="shared" ca="1" si="176"/>
        <v>867245.59000000008</v>
      </c>
      <c r="O2597" s="681">
        <f t="shared" ca="1" si="176"/>
        <v>43196.18</v>
      </c>
      <c r="P2597" s="681">
        <f t="shared" ca="1" si="176"/>
        <v>824049.41</v>
      </c>
      <c r="Q2597" s="681">
        <f t="shared" ca="1" si="176"/>
        <v>0</v>
      </c>
      <c r="R2597" s="681">
        <f t="shared" ca="1" si="176"/>
        <v>0</v>
      </c>
      <c r="S2597" t="str">
        <f t="shared" si="173"/>
        <v>ASR_Financial_Report_SHP21Final</v>
      </c>
      <c r="T2597" s="960">
        <f t="shared" si="174"/>
        <v>44658</v>
      </c>
      <c r="U2597" t="str">
        <f t="shared" si="175"/>
        <v>Unaudited</v>
      </c>
    </row>
    <row r="2598" spans="1:21" x14ac:dyDescent="0.25">
      <c r="A2598" t="s">
        <v>437</v>
      </c>
      <c r="B2598" t="s">
        <v>1366</v>
      </c>
      <c r="C2598" t="s">
        <v>1367</v>
      </c>
      <c r="D2598" s="15">
        <v>1900</v>
      </c>
      <c r="E2598" s="121">
        <v>1</v>
      </c>
      <c r="F2598" t="s">
        <v>439</v>
      </c>
      <c r="G2598" s="121">
        <v>182</v>
      </c>
      <c r="H2598" t="s">
        <v>390</v>
      </c>
      <c r="I2598" t="s">
        <v>488</v>
      </c>
      <c r="J2598" t="s">
        <v>433</v>
      </c>
      <c r="K2598" t="s">
        <v>223</v>
      </c>
      <c r="L2598" s="758">
        <v>2.16</v>
      </c>
      <c r="M2598" t="s">
        <v>780</v>
      </c>
      <c r="N2598" s="681">
        <f t="shared" ca="1" si="176"/>
        <v>1073816.894937838</v>
      </c>
      <c r="O2598" s="681">
        <f t="shared" ca="1" si="176"/>
        <v>89561.980781018923</v>
      </c>
      <c r="P2598" s="681">
        <f t="shared" ca="1" si="176"/>
        <v>984254.914156819</v>
      </c>
      <c r="Q2598" s="681">
        <f t="shared" ca="1" si="176"/>
        <v>0</v>
      </c>
      <c r="R2598" s="681">
        <f t="shared" ca="1" si="176"/>
        <v>0</v>
      </c>
      <c r="S2598" t="str">
        <f t="shared" si="173"/>
        <v>ASR_Financial_Report_SHP21Final</v>
      </c>
      <c r="T2598" s="960">
        <f t="shared" si="174"/>
        <v>44658</v>
      </c>
      <c r="U2598" t="str">
        <f t="shared" si="175"/>
        <v>Unaudited</v>
      </c>
    </row>
    <row r="2599" spans="1:21" x14ac:dyDescent="0.25">
      <c r="A2599" t="s">
        <v>437</v>
      </c>
      <c r="B2599" t="s">
        <v>1366</v>
      </c>
      <c r="C2599" t="s">
        <v>1367</v>
      </c>
      <c r="D2599" s="15">
        <v>1900</v>
      </c>
      <c r="E2599" s="121">
        <v>1</v>
      </c>
      <c r="F2599" t="s">
        <v>439</v>
      </c>
      <c r="G2599" s="121">
        <v>182</v>
      </c>
      <c r="H2599" t="s">
        <v>390</v>
      </c>
      <c r="I2599" t="s">
        <v>488</v>
      </c>
      <c r="J2599" t="s">
        <v>433</v>
      </c>
      <c r="K2599" t="s">
        <v>223</v>
      </c>
      <c r="L2599" s="758">
        <v>2.17</v>
      </c>
      <c r="M2599" t="s">
        <v>1033</v>
      </c>
      <c r="N2599" s="681">
        <f t="shared" ca="1" si="176"/>
        <v>0</v>
      </c>
      <c r="O2599" s="681">
        <f t="shared" ca="1" si="176"/>
        <v>0</v>
      </c>
      <c r="P2599" s="681">
        <f t="shared" ca="1" si="176"/>
        <v>0</v>
      </c>
      <c r="Q2599" s="681">
        <f t="shared" ca="1" si="176"/>
        <v>0</v>
      </c>
      <c r="R2599" s="681">
        <f t="shared" ca="1" si="176"/>
        <v>0</v>
      </c>
      <c r="S2599" t="str">
        <f t="shared" si="173"/>
        <v>ASR_Financial_Report_SHP21Final</v>
      </c>
      <c r="T2599" s="960">
        <f t="shared" si="174"/>
        <v>44658</v>
      </c>
      <c r="U2599" t="str">
        <f t="shared" si="175"/>
        <v>Unaudited</v>
      </c>
    </row>
    <row r="2600" spans="1:21" x14ac:dyDescent="0.25">
      <c r="A2600" t="s">
        <v>437</v>
      </c>
      <c r="B2600" t="s">
        <v>1366</v>
      </c>
      <c r="C2600" t="s">
        <v>1367</v>
      </c>
      <c r="D2600" s="15">
        <v>1900</v>
      </c>
      <c r="E2600" s="121">
        <v>1</v>
      </c>
      <c r="F2600" t="s">
        <v>439</v>
      </c>
      <c r="G2600" s="121">
        <v>182</v>
      </c>
      <c r="H2600" t="s">
        <v>390</v>
      </c>
      <c r="I2600" t="s">
        <v>488</v>
      </c>
      <c r="J2600" t="s">
        <v>433</v>
      </c>
      <c r="K2600" t="s">
        <v>223</v>
      </c>
      <c r="L2600" s="758">
        <v>2.1800000000000002</v>
      </c>
      <c r="M2600" t="s">
        <v>648</v>
      </c>
      <c r="N2600" s="681">
        <f t="shared" ca="1" si="176"/>
        <v>1142198.67</v>
      </c>
      <c r="O2600" s="681">
        <f t="shared" ca="1" si="176"/>
        <v>137764.0499999999</v>
      </c>
      <c r="P2600" s="681">
        <f t="shared" ca="1" si="176"/>
        <v>1004434.62</v>
      </c>
      <c r="Q2600" s="681">
        <f t="shared" ca="1" si="176"/>
        <v>0</v>
      </c>
      <c r="R2600" s="681">
        <f t="shared" ca="1" si="176"/>
        <v>0</v>
      </c>
      <c r="S2600" t="str">
        <f t="shared" si="173"/>
        <v>ASR_Financial_Report_SHP21Final</v>
      </c>
      <c r="T2600" s="960">
        <f t="shared" si="174"/>
        <v>44658</v>
      </c>
      <c r="U2600" t="str">
        <f t="shared" si="175"/>
        <v>Unaudited</v>
      </c>
    </row>
    <row r="2601" spans="1:21" x14ac:dyDescent="0.25">
      <c r="A2601" t="s">
        <v>437</v>
      </c>
      <c r="B2601" t="s">
        <v>1366</v>
      </c>
      <c r="C2601" t="s">
        <v>1367</v>
      </c>
      <c r="D2601" s="15">
        <v>1900</v>
      </c>
      <c r="E2601" s="121">
        <v>1</v>
      </c>
      <c r="F2601" t="s">
        <v>439</v>
      </c>
      <c r="G2601" s="121">
        <v>182</v>
      </c>
      <c r="H2601" t="s">
        <v>390</v>
      </c>
      <c r="I2601" t="s">
        <v>488</v>
      </c>
      <c r="J2601" t="s">
        <v>433</v>
      </c>
      <c r="K2601" t="s">
        <v>223</v>
      </c>
      <c r="L2601" s="758">
        <v>2.19</v>
      </c>
      <c r="M2601" t="s">
        <v>218</v>
      </c>
      <c r="N2601" s="681">
        <f t="shared" ca="1" si="176"/>
        <v>3.7599999999999962</v>
      </c>
      <c r="O2601" s="681">
        <f t="shared" ca="1" si="176"/>
        <v>0</v>
      </c>
      <c r="P2601" s="681">
        <f t="shared" ca="1" si="176"/>
        <v>3.7599999999999962</v>
      </c>
      <c r="Q2601" s="681">
        <f t="shared" ca="1" si="176"/>
        <v>0</v>
      </c>
      <c r="R2601" s="681">
        <f t="shared" ca="1" si="176"/>
        <v>0</v>
      </c>
      <c r="S2601" t="str">
        <f t="shared" si="173"/>
        <v>ASR_Financial_Report_SHP21Final</v>
      </c>
      <c r="T2601" s="960">
        <f t="shared" si="174"/>
        <v>44658</v>
      </c>
      <c r="U2601" t="str">
        <f t="shared" si="175"/>
        <v>Unaudited</v>
      </c>
    </row>
    <row r="2602" spans="1:21" x14ac:dyDescent="0.25">
      <c r="A2602" t="s">
        <v>437</v>
      </c>
      <c r="B2602" t="s">
        <v>1366</v>
      </c>
      <c r="C2602" t="s">
        <v>1367</v>
      </c>
      <c r="D2602" s="15">
        <v>1900</v>
      </c>
      <c r="E2602" s="121">
        <v>1</v>
      </c>
      <c r="F2602" t="s">
        <v>439</v>
      </c>
      <c r="G2602" s="121">
        <v>182</v>
      </c>
      <c r="H2602" t="s">
        <v>390</v>
      </c>
      <c r="I2602" t="s">
        <v>488</v>
      </c>
      <c r="J2602" t="s">
        <v>433</v>
      </c>
      <c r="K2602" t="s">
        <v>223</v>
      </c>
      <c r="L2602" s="758" t="s">
        <v>691</v>
      </c>
      <c r="M2602" t="s">
        <v>230</v>
      </c>
      <c r="N2602" s="681">
        <f t="shared" ca="1" si="176"/>
        <v>205145.69658431792</v>
      </c>
      <c r="O2602" s="681">
        <f t="shared" ca="1" si="176"/>
        <v>3826.4734347198887</v>
      </c>
      <c r="P2602" s="681">
        <f t="shared" ca="1" si="176"/>
        <v>201319.22314959802</v>
      </c>
      <c r="Q2602" s="681">
        <f t="shared" ca="1" si="176"/>
        <v>0</v>
      </c>
      <c r="R2602" s="681">
        <f t="shared" ca="1" si="176"/>
        <v>0</v>
      </c>
      <c r="S2602" t="str">
        <f t="shared" si="173"/>
        <v>ASR_Financial_Report_SHP21Final</v>
      </c>
      <c r="T2602" s="960">
        <f t="shared" si="174"/>
        <v>44658</v>
      </c>
      <c r="U2602" t="str">
        <f t="shared" si="175"/>
        <v>Unaudited</v>
      </c>
    </row>
    <row r="2603" spans="1:21" x14ac:dyDescent="0.25">
      <c r="A2603" t="s">
        <v>437</v>
      </c>
      <c r="B2603" t="s">
        <v>1366</v>
      </c>
      <c r="C2603" t="s">
        <v>1367</v>
      </c>
      <c r="D2603" s="15">
        <v>1900</v>
      </c>
      <c r="E2603" s="121">
        <v>1</v>
      </c>
      <c r="F2603" t="s">
        <v>439</v>
      </c>
      <c r="G2603" s="121">
        <v>182</v>
      </c>
      <c r="H2603" t="s">
        <v>390</v>
      </c>
      <c r="I2603" t="s">
        <v>488</v>
      </c>
      <c r="J2603" t="s">
        <v>433</v>
      </c>
      <c r="K2603" t="s">
        <v>223</v>
      </c>
      <c r="L2603" s="758">
        <v>2.21</v>
      </c>
      <c r="M2603" t="s">
        <v>466</v>
      </c>
      <c r="N2603" s="681">
        <f t="shared" ca="1" si="176"/>
        <v>-23222.54308784553</v>
      </c>
      <c r="O2603" s="681">
        <f t="shared" ca="1" si="176"/>
        <v>-7145.50317837067</v>
      </c>
      <c r="P2603" s="681">
        <f t="shared" ca="1" si="176"/>
        <v>-16077.039909474861</v>
      </c>
      <c r="Q2603" s="681">
        <f t="shared" ca="1" si="176"/>
        <v>0</v>
      </c>
      <c r="R2603" s="681">
        <f t="shared" ca="1" si="176"/>
        <v>0</v>
      </c>
      <c r="S2603" t="str">
        <f t="shared" si="173"/>
        <v>ASR_Financial_Report_SHP21Final</v>
      </c>
      <c r="T2603" s="960">
        <f t="shared" si="174"/>
        <v>44658</v>
      </c>
      <c r="U2603" t="str">
        <f t="shared" si="175"/>
        <v>Unaudited</v>
      </c>
    </row>
    <row r="2604" spans="1:21" x14ac:dyDescent="0.25">
      <c r="A2604" t="s">
        <v>437</v>
      </c>
      <c r="B2604" t="s">
        <v>1366</v>
      </c>
      <c r="C2604" t="s">
        <v>1367</v>
      </c>
      <c r="D2604" s="15">
        <v>1900</v>
      </c>
      <c r="E2604" s="121">
        <v>1</v>
      </c>
      <c r="F2604" t="s">
        <v>439</v>
      </c>
      <c r="G2604" s="121">
        <v>182</v>
      </c>
      <c r="H2604" t="s">
        <v>390</v>
      </c>
      <c r="I2604" t="s">
        <v>488</v>
      </c>
      <c r="J2604" t="s">
        <v>433</v>
      </c>
      <c r="K2604" t="s">
        <v>6</v>
      </c>
      <c r="L2604" s="758" t="s">
        <v>70</v>
      </c>
      <c r="M2604" t="s">
        <v>188</v>
      </c>
      <c r="N2604" s="681">
        <f t="shared" ca="1" si="176"/>
        <v>16470.87</v>
      </c>
      <c r="O2604" s="681">
        <f t="shared" ca="1" si="176"/>
        <v>1387.22</v>
      </c>
      <c r="P2604" s="681">
        <f t="shared" ca="1" si="176"/>
        <v>15083.65</v>
      </c>
      <c r="Q2604" s="681">
        <f t="shared" ca="1" si="176"/>
        <v>0</v>
      </c>
      <c r="R2604" s="681">
        <f t="shared" ca="1" si="176"/>
        <v>0</v>
      </c>
      <c r="S2604" t="str">
        <f t="shared" si="173"/>
        <v>ASR_Financial_Report_SHP21Final</v>
      </c>
      <c r="T2604" s="960">
        <f t="shared" si="174"/>
        <v>44658</v>
      </c>
      <c r="U2604" t="str">
        <f t="shared" si="175"/>
        <v>Unaudited</v>
      </c>
    </row>
    <row r="2605" spans="1:21" x14ac:dyDescent="0.25">
      <c r="A2605" t="s">
        <v>437</v>
      </c>
      <c r="B2605" t="s">
        <v>1366</v>
      </c>
      <c r="C2605" t="s">
        <v>1367</v>
      </c>
      <c r="D2605" s="15">
        <v>1900</v>
      </c>
      <c r="E2605" s="121">
        <v>1</v>
      </c>
      <c r="F2605" t="s">
        <v>439</v>
      </c>
      <c r="G2605" s="121">
        <v>182</v>
      </c>
      <c r="H2605" t="s">
        <v>390</v>
      </c>
      <c r="I2605" t="s">
        <v>488</v>
      </c>
      <c r="J2605" t="s">
        <v>433</v>
      </c>
      <c r="K2605" t="s">
        <v>6</v>
      </c>
      <c r="L2605" s="758" t="s">
        <v>71</v>
      </c>
      <c r="M2605" t="s">
        <v>231</v>
      </c>
      <c r="N2605" s="681">
        <f t="shared" ca="1" si="176"/>
        <v>0</v>
      </c>
      <c r="O2605" s="681">
        <f t="shared" ca="1" si="176"/>
        <v>0</v>
      </c>
      <c r="P2605" s="681">
        <f t="shared" ca="1" si="176"/>
        <v>0</v>
      </c>
      <c r="Q2605" s="681">
        <f t="shared" ca="1" si="176"/>
        <v>0</v>
      </c>
      <c r="R2605" s="681">
        <f t="shared" ca="1" si="176"/>
        <v>0</v>
      </c>
      <c r="S2605" t="str">
        <f t="shared" si="173"/>
        <v>ASR_Financial_Report_SHP21Final</v>
      </c>
      <c r="T2605" s="960">
        <f t="shared" si="174"/>
        <v>44658</v>
      </c>
      <c r="U2605" t="str">
        <f t="shared" si="175"/>
        <v>Unaudited</v>
      </c>
    </row>
    <row r="2606" spans="1:21" x14ac:dyDescent="0.25">
      <c r="A2606" t="s">
        <v>437</v>
      </c>
      <c r="B2606" t="s">
        <v>1366</v>
      </c>
      <c r="C2606" t="s">
        <v>1367</v>
      </c>
      <c r="D2606" s="15">
        <v>1900</v>
      </c>
      <c r="E2606" s="121">
        <v>1</v>
      </c>
      <c r="F2606" t="s">
        <v>439</v>
      </c>
      <c r="G2606" s="121">
        <v>182</v>
      </c>
      <c r="H2606" t="s">
        <v>390</v>
      </c>
      <c r="I2606" t="s">
        <v>488</v>
      </c>
      <c r="J2606" t="s">
        <v>433</v>
      </c>
      <c r="K2606" t="s">
        <v>6</v>
      </c>
      <c r="L2606" s="758" t="s">
        <v>72</v>
      </c>
      <c r="M2606" t="s">
        <v>164</v>
      </c>
      <c r="N2606" s="681">
        <f t="shared" ca="1" si="176"/>
        <v>19.758887913090735</v>
      </c>
      <c r="O2606" s="681">
        <f t="shared" ca="1" si="176"/>
        <v>5.8711462147561964</v>
      </c>
      <c r="P2606" s="681">
        <f t="shared" ca="1" si="176"/>
        <v>13.887741698334539</v>
      </c>
      <c r="Q2606" s="681">
        <f t="shared" ca="1" si="176"/>
        <v>0</v>
      </c>
      <c r="R2606" s="681">
        <f t="shared" ca="1" si="176"/>
        <v>0</v>
      </c>
      <c r="S2606" t="str">
        <f t="shared" si="173"/>
        <v>ASR_Financial_Report_SHP21Final</v>
      </c>
      <c r="T2606" s="960">
        <f t="shared" si="174"/>
        <v>44658</v>
      </c>
      <c r="U2606" t="str">
        <f t="shared" si="175"/>
        <v>Unaudited</v>
      </c>
    </row>
    <row r="2607" spans="1:21" x14ac:dyDescent="0.25">
      <c r="A2607" t="s">
        <v>437</v>
      </c>
      <c r="B2607" t="s">
        <v>1366</v>
      </c>
      <c r="C2607" t="s">
        <v>1367</v>
      </c>
      <c r="D2607" s="15">
        <v>1900</v>
      </c>
      <c r="E2607" s="121">
        <v>1</v>
      </c>
      <c r="F2607" t="s">
        <v>439</v>
      </c>
      <c r="G2607" s="121">
        <v>182</v>
      </c>
      <c r="H2607" t="s">
        <v>390</v>
      </c>
      <c r="I2607" t="s">
        <v>488</v>
      </c>
      <c r="J2607" t="s">
        <v>433</v>
      </c>
      <c r="K2607" t="s">
        <v>6</v>
      </c>
      <c r="L2607" s="758">
        <v>3.4</v>
      </c>
      <c r="M2607" t="s">
        <v>461</v>
      </c>
      <c r="N2607" s="681">
        <f t="shared" ca="1" si="176"/>
        <v>0</v>
      </c>
      <c r="O2607" s="681">
        <f t="shared" ca="1" si="176"/>
        <v>0</v>
      </c>
      <c r="P2607" s="681">
        <f t="shared" ca="1" si="176"/>
        <v>0</v>
      </c>
      <c r="Q2607" s="681">
        <f t="shared" ca="1" si="176"/>
        <v>0</v>
      </c>
      <c r="R2607" s="681">
        <f t="shared" ca="1" si="176"/>
        <v>0</v>
      </c>
      <c r="S2607" t="str">
        <f t="shared" si="173"/>
        <v>ASR_Financial_Report_SHP21Final</v>
      </c>
      <c r="T2607" s="960">
        <f t="shared" si="174"/>
        <v>44658</v>
      </c>
      <c r="U2607" t="str">
        <f t="shared" si="175"/>
        <v>Unaudited</v>
      </c>
    </row>
    <row r="2608" spans="1:21" x14ac:dyDescent="0.25">
      <c r="A2608" t="s">
        <v>437</v>
      </c>
      <c r="B2608" t="s">
        <v>1366</v>
      </c>
      <c r="C2608" t="s">
        <v>1367</v>
      </c>
      <c r="D2608" s="15">
        <v>1900</v>
      </c>
      <c r="E2608" s="121">
        <v>1</v>
      </c>
      <c r="F2608" t="s">
        <v>439</v>
      </c>
      <c r="G2608" s="121">
        <v>182</v>
      </c>
      <c r="H2608" t="s">
        <v>390</v>
      </c>
      <c r="I2608" t="s">
        <v>488</v>
      </c>
      <c r="J2608" t="s">
        <v>433</v>
      </c>
      <c r="K2608" t="s">
        <v>434</v>
      </c>
      <c r="L2608" s="758">
        <v>4.5</v>
      </c>
      <c r="M2608" t="s">
        <v>32</v>
      </c>
      <c r="N2608" s="681">
        <f t="shared" ca="1" si="176"/>
        <v>0</v>
      </c>
      <c r="O2608" s="681">
        <f t="shared" ca="1" si="176"/>
        <v>0</v>
      </c>
      <c r="P2608" s="681">
        <f t="shared" ca="1" si="176"/>
        <v>0</v>
      </c>
      <c r="Q2608" s="681">
        <f t="shared" ca="1" si="176"/>
        <v>0</v>
      </c>
      <c r="R2608" s="681">
        <f t="shared" ca="1" si="176"/>
        <v>0</v>
      </c>
      <c r="S2608" t="str">
        <f t="shared" si="173"/>
        <v>ASR_Financial_Report_SHP21Final</v>
      </c>
      <c r="T2608" s="960">
        <f t="shared" si="174"/>
        <v>44658</v>
      </c>
      <c r="U2608" t="str">
        <f t="shared" si="175"/>
        <v>Unaudited</v>
      </c>
    </row>
    <row r="2609" spans="1:21" x14ac:dyDescent="0.25">
      <c r="A2609" t="s">
        <v>437</v>
      </c>
      <c r="B2609" t="s">
        <v>1366</v>
      </c>
      <c r="C2609" t="s">
        <v>1367</v>
      </c>
      <c r="D2609" s="15">
        <v>1900</v>
      </c>
      <c r="E2609" s="121">
        <v>1</v>
      </c>
      <c r="F2609" t="s">
        <v>439</v>
      </c>
      <c r="G2609" s="121">
        <v>182</v>
      </c>
      <c r="H2609" t="s">
        <v>390</v>
      </c>
      <c r="I2609" t="s">
        <v>488</v>
      </c>
      <c r="J2609" t="s">
        <v>433</v>
      </c>
      <c r="K2609" t="s">
        <v>434</v>
      </c>
      <c r="L2609" s="758" t="s">
        <v>925</v>
      </c>
      <c r="M2609" t="s">
        <v>916</v>
      </c>
      <c r="N2609" s="681">
        <f t="shared" ca="1" si="176"/>
        <v>0</v>
      </c>
      <c r="O2609" s="681">
        <f t="shared" ca="1" si="176"/>
        <v>0</v>
      </c>
      <c r="P2609" s="681">
        <f t="shared" ca="1" si="176"/>
        <v>0</v>
      </c>
      <c r="Q2609" s="681">
        <f t="shared" ca="1" si="176"/>
        <v>0</v>
      </c>
      <c r="R2609" s="681">
        <f t="shared" ca="1" si="176"/>
        <v>0</v>
      </c>
      <c r="S2609" t="str">
        <f t="shared" si="173"/>
        <v>ASR_Financial_Report_SHP21Final</v>
      </c>
      <c r="T2609" s="960">
        <f t="shared" si="174"/>
        <v>44658</v>
      </c>
      <c r="U2609" t="str">
        <f t="shared" si="175"/>
        <v>Unaudited</v>
      </c>
    </row>
    <row r="2610" spans="1:21" x14ac:dyDescent="0.25">
      <c r="A2610" t="s">
        <v>437</v>
      </c>
      <c r="B2610" t="s">
        <v>1366</v>
      </c>
      <c r="C2610" t="s">
        <v>1367</v>
      </c>
      <c r="D2610" s="15">
        <v>1900</v>
      </c>
      <c r="E2610" s="121">
        <v>1</v>
      </c>
      <c r="F2610" t="s">
        <v>439</v>
      </c>
      <c r="G2610" s="121">
        <v>182</v>
      </c>
      <c r="H2610" t="s">
        <v>390</v>
      </c>
      <c r="I2610" t="s">
        <v>488</v>
      </c>
      <c r="J2610" t="s">
        <v>433</v>
      </c>
      <c r="K2610" t="s">
        <v>434</v>
      </c>
      <c r="L2610" s="758" t="s">
        <v>193</v>
      </c>
      <c r="M2610" t="s">
        <v>40</v>
      </c>
      <c r="N2610" s="681">
        <f t="shared" ca="1" si="176"/>
        <v>0</v>
      </c>
      <c r="O2610" s="681">
        <f t="shared" ca="1" si="176"/>
        <v>0</v>
      </c>
      <c r="P2610" s="681">
        <f t="shared" ca="1" si="176"/>
        <v>0</v>
      </c>
      <c r="Q2610" s="681">
        <f t="shared" ca="1" si="176"/>
        <v>0</v>
      </c>
      <c r="R2610" s="681">
        <f t="shared" ca="1" si="176"/>
        <v>0</v>
      </c>
      <c r="S2610" t="str">
        <f t="shared" si="173"/>
        <v>ASR_Financial_Report_SHP21Final</v>
      </c>
      <c r="T2610" s="960">
        <f t="shared" si="174"/>
        <v>44658</v>
      </c>
      <c r="U2610" t="str">
        <f t="shared" si="175"/>
        <v>Unaudited</v>
      </c>
    </row>
    <row r="2611" spans="1:21" x14ac:dyDescent="0.25">
      <c r="A2611" t="s">
        <v>437</v>
      </c>
      <c r="B2611" t="s">
        <v>1366</v>
      </c>
      <c r="C2611" t="s">
        <v>1367</v>
      </c>
      <c r="D2611" s="15">
        <v>1900</v>
      </c>
      <c r="E2611" s="121">
        <v>1</v>
      </c>
      <c r="F2611" t="s">
        <v>439</v>
      </c>
      <c r="G2611" s="121">
        <v>182</v>
      </c>
      <c r="H2611" t="s">
        <v>390</v>
      </c>
      <c r="I2611" t="s">
        <v>488</v>
      </c>
      <c r="J2611" t="s">
        <v>433</v>
      </c>
      <c r="K2611" t="s">
        <v>434</v>
      </c>
      <c r="L2611" s="758" t="s">
        <v>192</v>
      </c>
      <c r="M2611" t="s">
        <v>329</v>
      </c>
      <c r="N2611" s="681">
        <f t="shared" ca="1" si="176"/>
        <v>0</v>
      </c>
      <c r="O2611" s="681">
        <f t="shared" ca="1" si="176"/>
        <v>0</v>
      </c>
      <c r="P2611" s="681">
        <f t="shared" ca="1" si="176"/>
        <v>0</v>
      </c>
      <c r="Q2611" s="681">
        <f t="shared" ca="1" si="176"/>
        <v>0</v>
      </c>
      <c r="R2611" s="681">
        <f t="shared" ca="1" si="176"/>
        <v>0</v>
      </c>
      <c r="S2611" t="str">
        <f t="shared" si="173"/>
        <v>ASR_Financial_Report_SHP21Final</v>
      </c>
      <c r="T2611" s="960">
        <f t="shared" si="174"/>
        <v>44658</v>
      </c>
      <c r="U2611" t="str">
        <f t="shared" si="175"/>
        <v>Unaudited</v>
      </c>
    </row>
    <row r="2612" spans="1:21" x14ac:dyDescent="0.25">
      <c r="A2612" t="s">
        <v>437</v>
      </c>
      <c r="B2612" t="s">
        <v>1366</v>
      </c>
      <c r="C2612" t="s">
        <v>1367</v>
      </c>
      <c r="D2612" s="15">
        <v>1900</v>
      </c>
      <c r="E2612" s="121">
        <v>1</v>
      </c>
      <c r="F2612" t="s">
        <v>439</v>
      </c>
      <c r="G2612" s="121">
        <v>182</v>
      </c>
      <c r="H2612" t="s">
        <v>390</v>
      </c>
      <c r="I2612" t="s">
        <v>488</v>
      </c>
      <c r="J2612" t="s">
        <v>450</v>
      </c>
      <c r="K2612" t="s">
        <v>435</v>
      </c>
      <c r="L2612" s="758" t="s">
        <v>79</v>
      </c>
      <c r="M2612" t="s">
        <v>27</v>
      </c>
      <c r="N2612" s="681">
        <f t="shared" ca="1" si="176"/>
        <v>1991630.5990143635</v>
      </c>
      <c r="O2612" s="681">
        <f t="shared" ca="1" si="176"/>
        <v>338799.08246536163</v>
      </c>
      <c r="P2612" s="681">
        <f t="shared" ca="1" si="176"/>
        <v>1652831.5165490019</v>
      </c>
      <c r="Q2612" s="681">
        <f t="shared" ca="1" si="176"/>
        <v>0</v>
      </c>
      <c r="R2612" s="681">
        <f t="shared" ca="1" si="176"/>
        <v>0</v>
      </c>
      <c r="S2612" t="str">
        <f t="shared" si="173"/>
        <v>ASR_Financial_Report_SHP21Final</v>
      </c>
      <c r="T2612" s="960">
        <f t="shared" si="174"/>
        <v>44658</v>
      </c>
      <c r="U2612" t="str">
        <f t="shared" si="175"/>
        <v>Unaudited</v>
      </c>
    </row>
    <row r="2613" spans="1:21" x14ac:dyDescent="0.25">
      <c r="A2613" t="s">
        <v>437</v>
      </c>
      <c r="B2613" t="s">
        <v>1366</v>
      </c>
      <c r="C2613" t="s">
        <v>1367</v>
      </c>
      <c r="D2613" s="15">
        <v>1900</v>
      </c>
      <c r="E2613" s="121">
        <v>1</v>
      </c>
      <c r="F2613" t="s">
        <v>439</v>
      </c>
      <c r="G2613" s="121">
        <v>182</v>
      </c>
      <c r="H2613" t="s">
        <v>390</v>
      </c>
      <c r="I2613" t="s">
        <v>488</v>
      </c>
      <c r="J2613" t="s">
        <v>450</v>
      </c>
      <c r="K2613" t="s">
        <v>435</v>
      </c>
      <c r="L2613" s="758" t="s">
        <v>80</v>
      </c>
      <c r="M2613" t="s">
        <v>97</v>
      </c>
      <c r="N2613" s="681">
        <f t="shared" ca="1" si="176"/>
        <v>472335.55078091717</v>
      </c>
      <c r="O2613" s="681">
        <f t="shared" ca="1" si="176"/>
        <v>67014.833795759318</v>
      </c>
      <c r="P2613" s="681">
        <f t="shared" ca="1" si="176"/>
        <v>405320.71698515787</v>
      </c>
      <c r="Q2613" s="681">
        <f t="shared" ca="1" si="176"/>
        <v>0</v>
      </c>
      <c r="R2613" s="681">
        <f t="shared" ca="1" si="176"/>
        <v>0</v>
      </c>
      <c r="S2613" t="str">
        <f t="shared" si="173"/>
        <v>ASR_Financial_Report_SHP21Final</v>
      </c>
      <c r="T2613" s="960">
        <f t="shared" si="174"/>
        <v>44658</v>
      </c>
      <c r="U2613" t="str">
        <f t="shared" si="175"/>
        <v>Unaudited</v>
      </c>
    </row>
    <row r="2614" spans="1:21" x14ac:dyDescent="0.25">
      <c r="A2614" t="s">
        <v>437</v>
      </c>
      <c r="B2614" t="s">
        <v>1366</v>
      </c>
      <c r="C2614" t="s">
        <v>1367</v>
      </c>
      <c r="D2614" s="15">
        <v>1900</v>
      </c>
      <c r="E2614" s="121">
        <v>1</v>
      </c>
      <c r="F2614" t="s">
        <v>439</v>
      </c>
      <c r="G2614" s="121">
        <v>182</v>
      </c>
      <c r="H2614" t="s">
        <v>390</v>
      </c>
      <c r="I2614" t="s">
        <v>488</v>
      </c>
      <c r="J2614" t="s">
        <v>450</v>
      </c>
      <c r="K2614" t="s">
        <v>435</v>
      </c>
      <c r="L2614" s="758" t="s">
        <v>81</v>
      </c>
      <c r="M2614" t="s">
        <v>98</v>
      </c>
      <c r="N2614" s="681">
        <f t="shared" ca="1" si="176"/>
        <v>447679.127420787</v>
      </c>
      <c r="O2614" s="681">
        <f t="shared" ca="1" si="176"/>
        <v>62685.994739918962</v>
      </c>
      <c r="P2614" s="681">
        <f t="shared" ca="1" si="176"/>
        <v>384993.13268086803</v>
      </c>
      <c r="Q2614" s="681">
        <f t="shared" ca="1" si="176"/>
        <v>0</v>
      </c>
      <c r="R2614" s="681">
        <f t="shared" ca="1" si="176"/>
        <v>0</v>
      </c>
      <c r="S2614" t="str">
        <f t="shared" si="173"/>
        <v>ASR_Financial_Report_SHP21Final</v>
      </c>
      <c r="T2614" s="960">
        <f t="shared" si="174"/>
        <v>44658</v>
      </c>
      <c r="U2614" t="str">
        <f t="shared" si="175"/>
        <v>Unaudited</v>
      </c>
    </row>
    <row r="2615" spans="1:21" x14ac:dyDescent="0.25">
      <c r="A2615" t="s">
        <v>437</v>
      </c>
      <c r="B2615" t="s">
        <v>1366</v>
      </c>
      <c r="C2615" t="s">
        <v>1367</v>
      </c>
      <c r="D2615" s="15">
        <v>1900</v>
      </c>
      <c r="E2615" s="121">
        <v>1</v>
      </c>
      <c r="F2615" t="s">
        <v>439</v>
      </c>
      <c r="G2615" s="121">
        <v>182</v>
      </c>
      <c r="H2615" t="s">
        <v>390</v>
      </c>
      <c r="I2615" t="s">
        <v>488</v>
      </c>
      <c r="J2615" t="s">
        <v>450</v>
      </c>
      <c r="K2615" t="s">
        <v>435</v>
      </c>
      <c r="L2615" s="758" t="s">
        <v>82</v>
      </c>
      <c r="M2615" t="s">
        <v>99</v>
      </c>
      <c r="N2615" s="681">
        <f t="shared" ca="1" si="176"/>
        <v>6647.8888221160232</v>
      </c>
      <c r="O2615" s="681">
        <f t="shared" ca="1" si="176"/>
        <v>930.86654751056676</v>
      </c>
      <c r="P2615" s="681">
        <f t="shared" ca="1" si="176"/>
        <v>5717.022274605456</v>
      </c>
      <c r="Q2615" s="681">
        <f t="shared" ca="1" si="176"/>
        <v>0</v>
      </c>
      <c r="R2615" s="681">
        <f t="shared" ca="1" si="176"/>
        <v>0</v>
      </c>
      <c r="S2615" t="str">
        <f t="shared" si="173"/>
        <v>ASR_Financial_Report_SHP21Final</v>
      </c>
      <c r="T2615" s="960">
        <f t="shared" si="174"/>
        <v>44658</v>
      </c>
      <c r="U2615" t="str">
        <f t="shared" si="175"/>
        <v>Unaudited</v>
      </c>
    </row>
    <row r="2616" spans="1:21" x14ac:dyDescent="0.25">
      <c r="A2616" t="s">
        <v>437</v>
      </c>
      <c r="B2616" t="s">
        <v>1366</v>
      </c>
      <c r="C2616" t="s">
        <v>1367</v>
      </c>
      <c r="D2616" s="15">
        <v>1900</v>
      </c>
      <c r="E2616" s="121">
        <v>1</v>
      </c>
      <c r="F2616" t="s">
        <v>439</v>
      </c>
      <c r="G2616" s="121">
        <v>182</v>
      </c>
      <c r="H2616" t="s">
        <v>390</v>
      </c>
      <c r="I2616" t="s">
        <v>488</v>
      </c>
      <c r="J2616" t="s">
        <v>450</v>
      </c>
      <c r="K2616" t="s">
        <v>435</v>
      </c>
      <c r="L2616" s="758" t="s">
        <v>216</v>
      </c>
      <c r="M2616" t="s">
        <v>100</v>
      </c>
      <c r="N2616" s="681">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-17480.579554511471</v>
      </c>
      <c r="O2616" s="681">
        <f t="shared" ca="1" si="177"/>
        <v>-2447.7074111495881</v>
      </c>
      <c r="P2616" s="681">
        <f t="shared" ca="1" si="177"/>
        <v>-15032.872143361883</v>
      </c>
      <c r="Q2616" s="681">
        <f t="shared" ca="1" si="177"/>
        <v>0</v>
      </c>
      <c r="R2616" s="681">
        <f t="shared" ca="1" si="177"/>
        <v>0</v>
      </c>
      <c r="S2616" t="str">
        <f t="shared" si="173"/>
        <v>ASR_Financial_Report_SHP21Final</v>
      </c>
      <c r="T2616" s="960">
        <f t="shared" si="174"/>
        <v>44658</v>
      </c>
      <c r="U2616" t="str">
        <f t="shared" si="175"/>
        <v>Unaudited</v>
      </c>
    </row>
    <row r="2617" spans="1:21" x14ac:dyDescent="0.25">
      <c r="A2617" t="s">
        <v>437</v>
      </c>
      <c r="B2617" t="s">
        <v>1366</v>
      </c>
      <c r="C2617" t="s">
        <v>1367</v>
      </c>
      <c r="D2617" s="15">
        <v>1900</v>
      </c>
      <c r="E2617" s="121">
        <v>1</v>
      </c>
      <c r="F2617" t="s">
        <v>439</v>
      </c>
      <c r="G2617" s="121">
        <v>182</v>
      </c>
      <c r="H2617" t="s">
        <v>390</v>
      </c>
      <c r="I2617" t="s">
        <v>488</v>
      </c>
      <c r="J2617" t="s">
        <v>450</v>
      </c>
      <c r="K2617" t="s">
        <v>435</v>
      </c>
      <c r="L2617" s="758" t="s">
        <v>215</v>
      </c>
      <c r="M2617" t="s">
        <v>28</v>
      </c>
      <c r="N2617" s="681">
        <f t="shared" ca="1" si="177"/>
        <v>131.60592693858018</v>
      </c>
      <c r="O2617" s="681">
        <f t="shared" ca="1" si="177"/>
        <v>18.428039054096253</v>
      </c>
      <c r="P2617" s="681">
        <f t="shared" ca="1" si="177"/>
        <v>113.17788788448394</v>
      </c>
      <c r="Q2617" s="681">
        <f t="shared" ca="1" si="177"/>
        <v>0</v>
      </c>
      <c r="R2617" s="681">
        <f t="shared" ca="1" si="177"/>
        <v>0</v>
      </c>
      <c r="S2617" t="str">
        <f t="shared" si="173"/>
        <v>ASR_Financial_Report_SHP21Final</v>
      </c>
      <c r="T2617" s="960">
        <f t="shared" si="174"/>
        <v>44658</v>
      </c>
      <c r="U2617" t="str">
        <f t="shared" si="175"/>
        <v>Unaudited</v>
      </c>
    </row>
    <row r="2618" spans="1:21" x14ac:dyDescent="0.25">
      <c r="A2618" t="s">
        <v>437</v>
      </c>
      <c r="B2618" t="s">
        <v>1366</v>
      </c>
      <c r="C2618" t="s">
        <v>1367</v>
      </c>
      <c r="D2618" s="15">
        <v>1900</v>
      </c>
      <c r="E2618" s="121">
        <v>1</v>
      </c>
      <c r="F2618" t="s">
        <v>439</v>
      </c>
      <c r="G2618" s="121">
        <v>182</v>
      </c>
      <c r="H2618" t="s">
        <v>390</v>
      </c>
      <c r="I2618" t="s">
        <v>488</v>
      </c>
      <c r="J2618" t="s">
        <v>436</v>
      </c>
      <c r="K2618" t="s">
        <v>436</v>
      </c>
      <c r="L2618" s="758" t="s">
        <v>84</v>
      </c>
      <c r="M2618" t="s">
        <v>327</v>
      </c>
      <c r="N2618" s="681">
        <f t="shared" ca="1" si="177"/>
        <v>0</v>
      </c>
      <c r="O2618" s="681">
        <f t="shared" ca="1" si="177"/>
        <v>0</v>
      </c>
      <c r="P2618" s="681">
        <f t="shared" ca="1" si="177"/>
        <v>0</v>
      </c>
      <c r="Q2618" s="681">
        <f t="shared" ca="1" si="177"/>
        <v>0</v>
      </c>
      <c r="R2618" s="681">
        <f t="shared" ca="1" si="177"/>
        <v>0</v>
      </c>
      <c r="S2618" t="str">
        <f t="shared" si="173"/>
        <v>ASR_Financial_Report_SHP21Final</v>
      </c>
      <c r="T2618" s="960">
        <f t="shared" si="174"/>
        <v>44658</v>
      </c>
      <c r="U2618" t="str">
        <f t="shared" si="175"/>
        <v>Unaudited</v>
      </c>
    </row>
    <row r="2619" spans="1:21" x14ac:dyDescent="0.25">
      <c r="A2619" t="s">
        <v>437</v>
      </c>
      <c r="B2619" t="s">
        <v>1366</v>
      </c>
      <c r="C2619" t="s">
        <v>1367</v>
      </c>
      <c r="D2619" s="15">
        <v>1900</v>
      </c>
      <c r="E2619" s="121">
        <v>1</v>
      </c>
      <c r="F2619" t="s">
        <v>439</v>
      </c>
      <c r="G2619" s="121">
        <v>182</v>
      </c>
      <c r="H2619" t="s">
        <v>390</v>
      </c>
      <c r="I2619" t="s">
        <v>488</v>
      </c>
      <c r="J2619" t="s">
        <v>436</v>
      </c>
      <c r="K2619" t="s">
        <v>436</v>
      </c>
      <c r="L2619" s="758" t="s">
        <v>85</v>
      </c>
      <c r="M2619" t="s">
        <v>325</v>
      </c>
      <c r="N2619" s="681">
        <f t="shared" ca="1" si="177"/>
        <v>0</v>
      </c>
      <c r="O2619" s="681">
        <f t="shared" ca="1" si="177"/>
        <v>0</v>
      </c>
      <c r="P2619" s="681">
        <f t="shared" ca="1" si="177"/>
        <v>0</v>
      </c>
      <c r="Q2619" s="681">
        <f t="shared" ca="1" si="177"/>
        <v>0</v>
      </c>
      <c r="R2619" s="681">
        <f t="shared" ca="1" si="177"/>
        <v>0</v>
      </c>
      <c r="S2619" t="str">
        <f t="shared" si="173"/>
        <v>ASR_Financial_Report_SHP21Final</v>
      </c>
      <c r="T2619" s="960">
        <f t="shared" si="174"/>
        <v>44658</v>
      </c>
      <c r="U2619" t="str">
        <f t="shared" si="175"/>
        <v>Unaudited</v>
      </c>
    </row>
    <row r="2620" spans="1:21" x14ac:dyDescent="0.25">
      <c r="A2620" t="s">
        <v>437</v>
      </c>
      <c r="B2620" t="s">
        <v>1366</v>
      </c>
      <c r="C2620" t="s">
        <v>1367</v>
      </c>
      <c r="D2620" s="15">
        <v>1900</v>
      </c>
      <c r="E2620" s="121">
        <v>1</v>
      </c>
      <c r="F2620" t="s">
        <v>439</v>
      </c>
      <c r="G2620" s="121">
        <v>182</v>
      </c>
      <c r="H2620" t="s">
        <v>390</v>
      </c>
      <c r="I2620" t="s">
        <v>488</v>
      </c>
      <c r="J2620" t="s">
        <v>436</v>
      </c>
      <c r="K2620" t="s">
        <v>436</v>
      </c>
      <c r="L2620" s="758" t="s">
        <v>86</v>
      </c>
      <c r="M2620" t="s">
        <v>494</v>
      </c>
      <c r="N2620" s="681">
        <f t="shared" ca="1" si="177"/>
        <v>0</v>
      </c>
      <c r="O2620" s="681">
        <f t="shared" ca="1" si="177"/>
        <v>0</v>
      </c>
      <c r="P2620" s="681">
        <f t="shared" ca="1" si="177"/>
        <v>0</v>
      </c>
      <c r="Q2620" s="681">
        <f t="shared" ca="1" si="177"/>
        <v>0</v>
      </c>
      <c r="R2620" s="681">
        <f t="shared" ca="1" si="177"/>
        <v>0</v>
      </c>
      <c r="S2620" t="str">
        <f t="shared" si="173"/>
        <v>ASR_Financial_Report_SHP21Final</v>
      </c>
      <c r="T2620" s="960">
        <f t="shared" si="174"/>
        <v>44658</v>
      </c>
      <c r="U2620" t="str">
        <f t="shared" si="175"/>
        <v>Unaudited</v>
      </c>
    </row>
    <row r="2621" spans="1:21" x14ac:dyDescent="0.25">
      <c r="A2621" t="s">
        <v>437</v>
      </c>
      <c r="B2621" t="s">
        <v>1366</v>
      </c>
      <c r="C2621" t="s">
        <v>1367</v>
      </c>
      <c r="D2621" s="15">
        <v>1900</v>
      </c>
      <c r="E2621" s="121">
        <v>1</v>
      </c>
      <c r="F2621" t="s">
        <v>439</v>
      </c>
      <c r="G2621" s="121">
        <v>182</v>
      </c>
      <c r="H2621" t="s">
        <v>390</v>
      </c>
      <c r="I2621" t="s">
        <v>488</v>
      </c>
      <c r="J2621" t="s">
        <v>436</v>
      </c>
      <c r="K2621" t="s">
        <v>436</v>
      </c>
      <c r="L2621" s="758" t="s">
        <v>87</v>
      </c>
      <c r="M2621" t="s">
        <v>495</v>
      </c>
      <c r="N2621" s="681">
        <f t="shared" ca="1" si="177"/>
        <v>0</v>
      </c>
      <c r="O2621" s="681">
        <f t="shared" ca="1" si="177"/>
        <v>0</v>
      </c>
      <c r="P2621" s="681">
        <f t="shared" ca="1" si="177"/>
        <v>0</v>
      </c>
      <c r="Q2621" s="681">
        <f t="shared" ca="1" si="177"/>
        <v>0</v>
      </c>
      <c r="R2621" s="681">
        <f t="shared" ca="1" si="177"/>
        <v>0</v>
      </c>
      <c r="S2621" t="str">
        <f t="shared" si="173"/>
        <v>ASR_Financial_Report_SHP21Final</v>
      </c>
      <c r="T2621" s="960">
        <f t="shared" si="174"/>
        <v>44658</v>
      </c>
      <c r="U2621" t="str">
        <f t="shared" si="175"/>
        <v>Unaudited</v>
      </c>
    </row>
    <row r="2622" spans="1:21" x14ac:dyDescent="0.25">
      <c r="A2622" t="s">
        <v>437</v>
      </c>
      <c r="B2622" t="s">
        <v>1366</v>
      </c>
      <c r="C2622" t="s">
        <v>1367</v>
      </c>
      <c r="D2622" s="15">
        <v>1900</v>
      </c>
      <c r="E2622" s="121">
        <v>1</v>
      </c>
      <c r="F2622" t="s">
        <v>439</v>
      </c>
      <c r="G2622" s="121">
        <v>182</v>
      </c>
      <c r="H2622" t="s">
        <v>390</v>
      </c>
      <c r="I2622" t="s">
        <v>488</v>
      </c>
      <c r="J2622" t="s">
        <v>436</v>
      </c>
      <c r="K2622" t="s">
        <v>436</v>
      </c>
      <c r="L2622" s="758" t="s">
        <v>213</v>
      </c>
      <c r="M2622" t="s">
        <v>496</v>
      </c>
      <c r="N2622" s="681">
        <f t="shared" ca="1" si="177"/>
        <v>0</v>
      </c>
      <c r="O2622" s="681">
        <f t="shared" ca="1" si="177"/>
        <v>0</v>
      </c>
      <c r="P2622" s="681">
        <f t="shared" ca="1" si="177"/>
        <v>0</v>
      </c>
      <c r="Q2622" s="681">
        <f t="shared" ca="1" si="177"/>
        <v>0</v>
      </c>
      <c r="R2622" s="681">
        <f t="shared" ca="1" si="177"/>
        <v>0</v>
      </c>
      <c r="S2622" t="str">
        <f t="shared" si="173"/>
        <v>ASR_Financial_Report_SHP21Final</v>
      </c>
      <c r="T2622" s="960">
        <f t="shared" si="174"/>
        <v>44658</v>
      </c>
      <c r="U2622" t="str">
        <f t="shared" si="175"/>
        <v>Unaudited</v>
      </c>
    </row>
    <row r="2623" spans="1:21" x14ac:dyDescent="0.25">
      <c r="A2623" t="s">
        <v>437</v>
      </c>
      <c r="B2623" t="s">
        <v>1366</v>
      </c>
      <c r="C2623" t="s">
        <v>1367</v>
      </c>
      <c r="D2623" s="15">
        <v>1900</v>
      </c>
      <c r="E2623" s="121">
        <v>1</v>
      </c>
      <c r="F2623" t="s">
        <v>439</v>
      </c>
      <c r="G2623" s="121">
        <v>182</v>
      </c>
      <c r="H2623" t="s">
        <v>390</v>
      </c>
      <c r="I2623" t="s">
        <v>489</v>
      </c>
      <c r="J2623" t="s">
        <v>26</v>
      </c>
      <c r="K2623" t="s">
        <v>26</v>
      </c>
      <c r="L2623" s="758" t="s">
        <v>204</v>
      </c>
      <c r="M2623" t="s">
        <v>26</v>
      </c>
      <c r="N2623" s="681">
        <f t="shared" ca="1" si="177"/>
        <v>-523964.14941511356</v>
      </c>
      <c r="O2623" s="681">
        <f t="shared" ca="1" si="177"/>
        <v>0</v>
      </c>
      <c r="P2623" s="681">
        <f t="shared" ca="1" si="177"/>
        <v>0</v>
      </c>
      <c r="Q2623" s="681">
        <f t="shared" ca="1" si="177"/>
        <v>0</v>
      </c>
      <c r="R2623" s="681">
        <f t="shared" ca="1" si="177"/>
        <v>0</v>
      </c>
      <c r="S2623" t="str">
        <f t="shared" si="173"/>
        <v>ASR_Financial_Report_SHP21Final</v>
      </c>
      <c r="T2623" s="960">
        <f t="shared" si="174"/>
        <v>44658</v>
      </c>
      <c r="U2623" t="str">
        <f t="shared" si="175"/>
        <v>Unaudited</v>
      </c>
    </row>
    <row r="2624" spans="1:21" x14ac:dyDescent="0.25">
      <c r="A2624" t="s">
        <v>437</v>
      </c>
      <c r="B2624" t="s">
        <v>1366</v>
      </c>
      <c r="C2624" t="s">
        <v>1367</v>
      </c>
      <c r="D2624" s="15">
        <v>1900</v>
      </c>
      <c r="E2624" s="121">
        <v>1</v>
      </c>
      <c r="F2624" t="s">
        <v>440</v>
      </c>
      <c r="G2624" s="121">
        <v>274</v>
      </c>
      <c r="H2624" t="s">
        <v>390</v>
      </c>
      <c r="I2624" t="s">
        <v>432</v>
      </c>
      <c r="J2624" t="s">
        <v>432</v>
      </c>
      <c r="K2624" t="s">
        <v>432</v>
      </c>
      <c r="M2624" t="s">
        <v>432</v>
      </c>
      <c r="N2624" s="681">
        <f t="shared" ca="1" si="177"/>
        <v>16748</v>
      </c>
      <c r="O2624" s="681">
        <f t="shared" ca="1" si="177"/>
        <v>2269</v>
      </c>
      <c r="P2624" s="681">
        <f t="shared" ca="1" si="177"/>
        <v>14479</v>
      </c>
      <c r="Q2624" s="681">
        <f t="shared" ca="1" si="177"/>
        <v>0</v>
      </c>
      <c r="R2624" s="681">
        <f t="shared" ca="1" si="177"/>
        <v>0</v>
      </c>
      <c r="S2624" t="str">
        <f t="shared" si="173"/>
        <v>ASR_Financial_Report_SHP21Final</v>
      </c>
      <c r="T2624" s="960">
        <f t="shared" si="174"/>
        <v>44658</v>
      </c>
      <c r="U2624" t="str">
        <f t="shared" si="175"/>
        <v>Unaudited</v>
      </c>
    </row>
    <row r="2625" spans="1:21" x14ac:dyDescent="0.25">
      <c r="A2625" t="s">
        <v>437</v>
      </c>
      <c r="B2625" t="s">
        <v>1366</v>
      </c>
      <c r="C2625" t="s">
        <v>1367</v>
      </c>
      <c r="D2625" s="15">
        <v>1900</v>
      </c>
      <c r="E2625" s="121">
        <v>1</v>
      </c>
      <c r="F2625" t="s">
        <v>440</v>
      </c>
      <c r="G2625" s="121">
        <v>274</v>
      </c>
      <c r="H2625" t="s">
        <v>390</v>
      </c>
      <c r="I2625" t="s">
        <v>487</v>
      </c>
      <c r="J2625" t="s">
        <v>12</v>
      </c>
      <c r="K2625" t="s">
        <v>12</v>
      </c>
      <c r="L2625" s="758">
        <v>1.1000000000000001</v>
      </c>
      <c r="M2625" t="s">
        <v>12</v>
      </c>
      <c r="N2625" s="681">
        <f t="shared" ca="1" si="177"/>
        <v>41624853.5</v>
      </c>
      <c r="O2625" s="681">
        <f t="shared" ca="1" si="177"/>
        <v>0</v>
      </c>
      <c r="P2625" s="681">
        <f t="shared" ca="1" si="177"/>
        <v>0</v>
      </c>
      <c r="Q2625" s="681">
        <f t="shared" ca="1" si="177"/>
        <v>0</v>
      </c>
      <c r="R2625" s="681">
        <f t="shared" ca="1" si="177"/>
        <v>0</v>
      </c>
      <c r="S2625" t="str">
        <f t="shared" si="173"/>
        <v>ASR_Financial_Report_SHP21Final</v>
      </c>
      <c r="T2625" s="960">
        <f t="shared" si="174"/>
        <v>44658</v>
      </c>
      <c r="U2625" t="str">
        <f t="shared" si="175"/>
        <v>Unaudited</v>
      </c>
    </row>
    <row r="2626" spans="1:21" x14ac:dyDescent="0.25">
      <c r="A2626" t="s">
        <v>437</v>
      </c>
      <c r="B2626" t="s">
        <v>1366</v>
      </c>
      <c r="C2626" t="s">
        <v>1367</v>
      </c>
      <c r="D2626" s="15">
        <v>1900</v>
      </c>
      <c r="E2626" s="121">
        <v>1</v>
      </c>
      <c r="F2626" t="s">
        <v>440</v>
      </c>
      <c r="G2626" s="121">
        <v>274</v>
      </c>
      <c r="H2626" t="s">
        <v>390</v>
      </c>
      <c r="I2626" t="s">
        <v>487</v>
      </c>
      <c r="J2626" t="s">
        <v>12</v>
      </c>
      <c r="K2626" t="s">
        <v>222</v>
      </c>
      <c r="L2626" s="758">
        <v>1.2</v>
      </c>
      <c r="M2626" t="s">
        <v>222</v>
      </c>
      <c r="N2626" s="681">
        <f t="shared" ca="1" si="177"/>
        <v>21655.589748894465</v>
      </c>
      <c r="O2626" s="681">
        <f t="shared" ca="1" si="177"/>
        <v>0</v>
      </c>
      <c r="P2626" s="681">
        <f t="shared" ca="1" si="177"/>
        <v>0</v>
      </c>
      <c r="Q2626" s="681">
        <f t="shared" ca="1" si="177"/>
        <v>0</v>
      </c>
      <c r="R2626" s="681">
        <f t="shared" ca="1" si="177"/>
        <v>0</v>
      </c>
      <c r="S2626" t="str">
        <f t="shared" ref="S2626:S2689" si="178">file_name</f>
        <v>ASR_Financial_Report_SHP21Final</v>
      </c>
      <c r="T2626" s="960">
        <f t="shared" ref="T2626:T2689" si="179">file_date</f>
        <v>44658</v>
      </c>
      <c r="U2626" t="str">
        <f t="shared" ref="U2626:U2689" si="180">status</f>
        <v>Unaudited</v>
      </c>
    </row>
    <row r="2627" spans="1:21" x14ac:dyDescent="0.25">
      <c r="A2627" t="s">
        <v>437</v>
      </c>
      <c r="B2627" t="s">
        <v>1366</v>
      </c>
      <c r="C2627" t="s">
        <v>1367</v>
      </c>
      <c r="D2627" s="15">
        <v>1900</v>
      </c>
      <c r="E2627" s="121">
        <v>1</v>
      </c>
      <c r="F2627" t="s">
        <v>440</v>
      </c>
      <c r="G2627" s="121">
        <v>274</v>
      </c>
      <c r="H2627" t="s">
        <v>390</v>
      </c>
      <c r="I2627" t="s">
        <v>487</v>
      </c>
      <c r="J2627" t="s">
        <v>12</v>
      </c>
      <c r="K2627" t="s">
        <v>1304</v>
      </c>
      <c r="L2627" s="758" t="s">
        <v>1300</v>
      </c>
      <c r="M2627" t="s">
        <v>1304</v>
      </c>
      <c r="N2627" s="681">
        <f t="shared" ca="1" si="177"/>
        <v>135736.54750000002</v>
      </c>
      <c r="O2627" s="681">
        <f t="shared" ca="1" si="177"/>
        <v>0</v>
      </c>
      <c r="P2627" s="681">
        <f t="shared" ca="1" si="177"/>
        <v>0</v>
      </c>
      <c r="Q2627" s="681">
        <f t="shared" ca="1" si="177"/>
        <v>0</v>
      </c>
      <c r="R2627" s="681">
        <f t="shared" ca="1" si="177"/>
        <v>0</v>
      </c>
      <c r="S2627" t="str">
        <f t="shared" si="178"/>
        <v>ASR_Financial_Report_SHP21Final</v>
      </c>
      <c r="T2627" s="960">
        <f t="shared" si="179"/>
        <v>44658</v>
      </c>
      <c r="U2627" t="str">
        <f t="shared" si="180"/>
        <v>Unaudited</v>
      </c>
    </row>
    <row r="2628" spans="1:21" x14ac:dyDescent="0.25">
      <c r="A2628" t="s">
        <v>437</v>
      </c>
      <c r="B2628" t="s">
        <v>1366</v>
      </c>
      <c r="C2628" t="s">
        <v>1367</v>
      </c>
      <c r="D2628" s="15">
        <v>1900</v>
      </c>
      <c r="E2628" s="121">
        <v>1</v>
      </c>
      <c r="F2628" t="s">
        <v>440</v>
      </c>
      <c r="G2628" s="121">
        <v>274</v>
      </c>
      <c r="H2628" t="s">
        <v>390</v>
      </c>
      <c r="I2628" t="s">
        <v>487</v>
      </c>
      <c r="J2628" t="s">
        <v>12</v>
      </c>
      <c r="K2628" t="s">
        <v>1306</v>
      </c>
      <c r="L2628" s="758" t="s">
        <v>1305</v>
      </c>
      <c r="M2628" t="s">
        <v>1306</v>
      </c>
      <c r="N2628" s="681">
        <f t="shared" ca="1" si="177"/>
        <v>-133315.39761484496</v>
      </c>
      <c r="O2628" s="681">
        <f t="shared" ca="1" si="177"/>
        <v>0</v>
      </c>
      <c r="P2628" s="681">
        <f t="shared" ca="1" si="177"/>
        <v>0</v>
      </c>
      <c r="Q2628" s="681">
        <f t="shared" ca="1" si="177"/>
        <v>0</v>
      </c>
      <c r="R2628" s="681">
        <f t="shared" ca="1" si="177"/>
        <v>0</v>
      </c>
      <c r="S2628" t="str">
        <f t="shared" si="178"/>
        <v>ASR_Financial_Report_SHP21Final</v>
      </c>
      <c r="T2628" s="960">
        <f t="shared" si="179"/>
        <v>44658</v>
      </c>
      <c r="U2628" t="str">
        <f t="shared" si="180"/>
        <v>Unaudited</v>
      </c>
    </row>
    <row r="2629" spans="1:21" x14ac:dyDescent="0.25">
      <c r="A2629" t="s">
        <v>437</v>
      </c>
      <c r="B2629" t="s">
        <v>1366</v>
      </c>
      <c r="C2629" t="s">
        <v>1367</v>
      </c>
      <c r="D2629" s="15">
        <v>1900</v>
      </c>
      <c r="E2629" s="121">
        <v>1</v>
      </c>
      <c r="F2629" t="s">
        <v>440</v>
      </c>
      <c r="G2629" s="121">
        <v>274</v>
      </c>
      <c r="H2629" t="s">
        <v>390</v>
      </c>
      <c r="I2629" t="s">
        <v>487</v>
      </c>
      <c r="J2629" t="s">
        <v>13</v>
      </c>
      <c r="K2629" t="s">
        <v>13</v>
      </c>
      <c r="L2629" s="758" t="s">
        <v>63</v>
      </c>
      <c r="M2629" t="s">
        <v>13</v>
      </c>
      <c r="N2629" s="681">
        <f t="shared" ca="1" si="177"/>
        <v>0</v>
      </c>
      <c r="O2629" s="681">
        <f t="shared" ca="1" si="177"/>
        <v>0</v>
      </c>
      <c r="P2629" s="681">
        <f t="shared" ca="1" si="177"/>
        <v>0</v>
      </c>
      <c r="Q2629" s="681">
        <f t="shared" ca="1" si="177"/>
        <v>0</v>
      </c>
      <c r="R2629" s="681">
        <f t="shared" ca="1" si="177"/>
        <v>0</v>
      </c>
      <c r="S2629" t="str">
        <f t="shared" si="178"/>
        <v>ASR_Financial_Report_SHP21Final</v>
      </c>
      <c r="T2629" s="960">
        <f t="shared" si="179"/>
        <v>44658</v>
      </c>
      <c r="U2629" t="str">
        <f t="shared" si="180"/>
        <v>Unaudited</v>
      </c>
    </row>
    <row r="2630" spans="1:21" x14ac:dyDescent="0.25">
      <c r="A2630" t="s">
        <v>437</v>
      </c>
      <c r="B2630" t="s">
        <v>1366</v>
      </c>
      <c r="C2630" t="s">
        <v>1367</v>
      </c>
      <c r="D2630" s="15">
        <v>1900</v>
      </c>
      <c r="E2630" s="121">
        <v>1</v>
      </c>
      <c r="F2630" t="s">
        <v>440</v>
      </c>
      <c r="G2630" s="121">
        <v>274</v>
      </c>
      <c r="H2630" t="s">
        <v>390</v>
      </c>
      <c r="I2630" t="s">
        <v>488</v>
      </c>
      <c r="J2630" t="s">
        <v>433</v>
      </c>
      <c r="K2630" t="s">
        <v>777</v>
      </c>
      <c r="L2630" s="758">
        <v>2.1</v>
      </c>
      <c r="M2630" t="s">
        <v>712</v>
      </c>
      <c r="N2630" s="681">
        <f t="shared" ca="1" si="177"/>
        <v>50738</v>
      </c>
      <c r="O2630" s="681">
        <f t="shared" ca="1" si="177"/>
        <v>44988</v>
      </c>
      <c r="P2630" s="681">
        <f t="shared" ca="1" si="177"/>
        <v>5750</v>
      </c>
      <c r="Q2630" s="681">
        <f t="shared" ca="1" si="177"/>
        <v>0</v>
      </c>
      <c r="R2630" s="681">
        <f t="shared" ca="1" si="177"/>
        <v>0</v>
      </c>
      <c r="S2630" t="str">
        <f t="shared" si="178"/>
        <v>ASR_Financial_Report_SHP21Final</v>
      </c>
      <c r="T2630" s="960">
        <f t="shared" si="179"/>
        <v>44658</v>
      </c>
      <c r="U2630" t="str">
        <f t="shared" si="180"/>
        <v>Unaudited</v>
      </c>
    </row>
    <row r="2631" spans="1:21" x14ac:dyDescent="0.25">
      <c r="A2631" t="s">
        <v>437</v>
      </c>
      <c r="B2631" t="s">
        <v>1366</v>
      </c>
      <c r="C2631" t="s">
        <v>1367</v>
      </c>
      <c r="D2631" s="15">
        <v>1900</v>
      </c>
      <c r="E2631" s="121">
        <v>1</v>
      </c>
      <c r="F2631" t="s">
        <v>440</v>
      </c>
      <c r="G2631" s="121">
        <v>274</v>
      </c>
      <c r="H2631" t="s">
        <v>390</v>
      </c>
      <c r="I2631" t="s">
        <v>488</v>
      </c>
      <c r="J2631" t="s">
        <v>433</v>
      </c>
      <c r="K2631" t="s">
        <v>777</v>
      </c>
      <c r="L2631" s="758">
        <v>2.2000000000000002</v>
      </c>
      <c r="M2631" t="s">
        <v>713</v>
      </c>
      <c r="N2631" s="681">
        <f t="shared" ca="1" si="177"/>
        <v>79</v>
      </c>
      <c r="O2631" s="681">
        <f t="shared" ca="1" si="177"/>
        <v>45</v>
      </c>
      <c r="P2631" s="681">
        <f t="shared" ca="1" si="177"/>
        <v>34</v>
      </c>
      <c r="Q2631" s="681">
        <f t="shared" ca="1" si="177"/>
        <v>0</v>
      </c>
      <c r="R2631" s="681">
        <f t="shared" ca="1" si="177"/>
        <v>0</v>
      </c>
      <c r="S2631" t="str">
        <f t="shared" si="178"/>
        <v>ASR_Financial_Report_SHP21Final</v>
      </c>
      <c r="T2631" s="960">
        <f t="shared" si="179"/>
        <v>44658</v>
      </c>
      <c r="U2631" t="str">
        <f t="shared" si="180"/>
        <v>Unaudited</v>
      </c>
    </row>
    <row r="2632" spans="1:21" x14ac:dyDescent="0.25">
      <c r="A2632" t="s">
        <v>437</v>
      </c>
      <c r="B2632" t="s">
        <v>1366</v>
      </c>
      <c r="C2632" t="s">
        <v>1367</v>
      </c>
      <c r="D2632" s="15">
        <v>1900</v>
      </c>
      <c r="E2632" s="121">
        <v>1</v>
      </c>
      <c r="F2632" t="s">
        <v>440</v>
      </c>
      <c r="G2632" s="121">
        <v>274</v>
      </c>
      <c r="H2632" t="s">
        <v>390</v>
      </c>
      <c r="I2632" t="s">
        <v>488</v>
      </c>
      <c r="J2632" t="s">
        <v>433</v>
      </c>
      <c r="K2632" t="s">
        <v>777</v>
      </c>
      <c r="L2632" s="758">
        <v>2.2999999999999998</v>
      </c>
      <c r="M2632" t="s">
        <v>714</v>
      </c>
      <c r="N2632" s="681">
        <f t="shared" ca="1" si="177"/>
        <v>11851868.16</v>
      </c>
      <c r="O2632" s="681">
        <f t="shared" ca="1" si="177"/>
        <v>10475613.529999999</v>
      </c>
      <c r="P2632" s="681">
        <f t="shared" ca="1" si="177"/>
        <v>1376254.6300000001</v>
      </c>
      <c r="Q2632" s="681">
        <f t="shared" ca="1" si="177"/>
        <v>0</v>
      </c>
      <c r="R2632" s="681">
        <f t="shared" ca="1" si="177"/>
        <v>0</v>
      </c>
      <c r="S2632" t="str">
        <f t="shared" si="178"/>
        <v>ASR_Financial_Report_SHP21Final</v>
      </c>
      <c r="T2632" s="960">
        <f t="shared" si="179"/>
        <v>44658</v>
      </c>
      <c r="U2632" t="str">
        <f t="shared" si="180"/>
        <v>Unaudited</v>
      </c>
    </row>
    <row r="2633" spans="1:21" x14ac:dyDescent="0.25">
      <c r="A2633" t="s">
        <v>437</v>
      </c>
      <c r="B2633" t="s">
        <v>1366</v>
      </c>
      <c r="C2633" t="s">
        <v>1367</v>
      </c>
      <c r="D2633" s="15">
        <v>1900</v>
      </c>
      <c r="E2633" s="121">
        <v>1</v>
      </c>
      <c r="F2633" t="s">
        <v>440</v>
      </c>
      <c r="G2633" s="121">
        <v>274</v>
      </c>
      <c r="H2633" t="s">
        <v>390</v>
      </c>
      <c r="I2633" t="s">
        <v>488</v>
      </c>
      <c r="J2633" t="s">
        <v>433</v>
      </c>
      <c r="K2633" t="s">
        <v>777</v>
      </c>
      <c r="L2633" s="758">
        <v>2.4</v>
      </c>
      <c r="M2633" t="s">
        <v>715</v>
      </c>
      <c r="N2633" s="681">
        <f t="shared" ca="1" si="177"/>
        <v>4821.01</v>
      </c>
      <c r="O2633" s="681">
        <f t="shared" ca="1" si="177"/>
        <v>4821.01</v>
      </c>
      <c r="P2633" s="681">
        <f t="shared" ca="1" si="177"/>
        <v>0</v>
      </c>
      <c r="Q2633" s="681">
        <f t="shared" ca="1" si="177"/>
        <v>0</v>
      </c>
      <c r="R2633" s="681">
        <f t="shared" ca="1" si="177"/>
        <v>0</v>
      </c>
      <c r="S2633" t="str">
        <f t="shared" si="178"/>
        <v>ASR_Financial_Report_SHP21Final</v>
      </c>
      <c r="T2633" s="960">
        <f t="shared" si="179"/>
        <v>44658</v>
      </c>
      <c r="U2633" t="str">
        <f t="shared" si="180"/>
        <v>Unaudited</v>
      </c>
    </row>
    <row r="2634" spans="1:21" x14ac:dyDescent="0.25">
      <c r="A2634" t="s">
        <v>437</v>
      </c>
      <c r="B2634" t="s">
        <v>1366</v>
      </c>
      <c r="C2634" t="s">
        <v>1367</v>
      </c>
      <c r="D2634" s="15">
        <v>1900</v>
      </c>
      <c r="E2634" s="121">
        <v>1</v>
      </c>
      <c r="F2634" t="s">
        <v>440</v>
      </c>
      <c r="G2634" s="121">
        <v>274</v>
      </c>
      <c r="H2634" t="s">
        <v>390</v>
      </c>
      <c r="I2634" t="s">
        <v>488</v>
      </c>
      <c r="J2634" t="s">
        <v>433</v>
      </c>
      <c r="K2634" t="s">
        <v>777</v>
      </c>
      <c r="L2634" s="758">
        <v>2.5</v>
      </c>
      <c r="M2634" t="s">
        <v>757</v>
      </c>
      <c r="N2634" s="681">
        <f t="shared" ca="1" si="177"/>
        <v>5040</v>
      </c>
      <c r="O2634" s="681">
        <f t="shared" ca="1" si="177"/>
        <v>3697</v>
      </c>
      <c r="P2634" s="681">
        <f t="shared" ca="1" si="177"/>
        <v>1343</v>
      </c>
      <c r="Q2634" s="681">
        <f t="shared" ca="1" si="177"/>
        <v>0</v>
      </c>
      <c r="R2634" s="681">
        <f t="shared" ca="1" si="177"/>
        <v>0</v>
      </c>
      <c r="S2634" t="str">
        <f t="shared" si="178"/>
        <v>ASR_Financial_Report_SHP21Final</v>
      </c>
      <c r="T2634" s="960">
        <f t="shared" si="179"/>
        <v>44658</v>
      </c>
      <c r="U2634" t="str">
        <f t="shared" si="180"/>
        <v>Unaudited</v>
      </c>
    </row>
    <row r="2635" spans="1:21" x14ac:dyDescent="0.25">
      <c r="A2635" t="s">
        <v>437</v>
      </c>
      <c r="B2635" t="s">
        <v>1366</v>
      </c>
      <c r="C2635" t="s">
        <v>1367</v>
      </c>
      <c r="D2635" s="15">
        <v>1900</v>
      </c>
      <c r="E2635" s="121">
        <v>1</v>
      </c>
      <c r="F2635" t="s">
        <v>440</v>
      </c>
      <c r="G2635" s="121">
        <v>274</v>
      </c>
      <c r="H2635" t="s">
        <v>390</v>
      </c>
      <c r="I2635" t="s">
        <v>488</v>
      </c>
      <c r="J2635" t="s">
        <v>433</v>
      </c>
      <c r="K2635" t="s">
        <v>777</v>
      </c>
      <c r="L2635" s="758">
        <v>2.6</v>
      </c>
      <c r="M2635" t="s">
        <v>186</v>
      </c>
      <c r="N2635" s="681">
        <f t="shared" ca="1" si="177"/>
        <v>1468638.14</v>
      </c>
      <c r="O2635" s="681">
        <f t="shared" ca="1" si="177"/>
        <v>894541.83999999985</v>
      </c>
      <c r="P2635" s="681">
        <f t="shared" ca="1" si="177"/>
        <v>574096.30000000005</v>
      </c>
      <c r="Q2635" s="681">
        <f t="shared" ca="1" si="177"/>
        <v>0</v>
      </c>
      <c r="R2635" s="681">
        <f t="shared" ca="1" si="177"/>
        <v>0</v>
      </c>
      <c r="S2635" t="str">
        <f t="shared" si="178"/>
        <v>ASR_Financial_Report_SHP21Final</v>
      </c>
      <c r="T2635" s="960">
        <f t="shared" si="179"/>
        <v>44658</v>
      </c>
      <c r="U2635" t="str">
        <f t="shared" si="180"/>
        <v>Unaudited</v>
      </c>
    </row>
    <row r="2636" spans="1:21" x14ac:dyDescent="0.25">
      <c r="A2636" t="s">
        <v>437</v>
      </c>
      <c r="B2636" t="s">
        <v>1366</v>
      </c>
      <c r="C2636" t="s">
        <v>1367</v>
      </c>
      <c r="D2636" s="15">
        <v>1900</v>
      </c>
      <c r="E2636" s="121">
        <v>1</v>
      </c>
      <c r="F2636" t="s">
        <v>440</v>
      </c>
      <c r="G2636" s="121">
        <v>274</v>
      </c>
      <c r="H2636" t="s">
        <v>390</v>
      </c>
      <c r="I2636" t="s">
        <v>488</v>
      </c>
      <c r="J2636" t="s">
        <v>433</v>
      </c>
      <c r="K2636" t="s">
        <v>777</v>
      </c>
      <c r="L2636" s="758">
        <v>2.7</v>
      </c>
      <c r="M2636" t="s">
        <v>778</v>
      </c>
      <c r="N2636" s="681">
        <f t="shared" ca="1" si="177"/>
        <v>200263.59245735797</v>
      </c>
      <c r="O2636" s="681">
        <f t="shared" ca="1" si="177"/>
        <v>173551.90835315431</v>
      </c>
      <c r="P2636" s="681">
        <f t="shared" ca="1" si="177"/>
        <v>26711.684104203643</v>
      </c>
      <c r="Q2636" s="681">
        <f t="shared" ca="1" si="177"/>
        <v>0</v>
      </c>
      <c r="R2636" s="681">
        <f t="shared" ca="1" si="177"/>
        <v>0</v>
      </c>
      <c r="S2636" t="str">
        <f t="shared" si="178"/>
        <v>ASR_Financial_Report_SHP21Final</v>
      </c>
      <c r="T2636" s="960">
        <f t="shared" si="179"/>
        <v>44658</v>
      </c>
      <c r="U2636" t="str">
        <f t="shared" si="180"/>
        <v>Unaudited</v>
      </c>
    </row>
    <row r="2637" spans="1:21" x14ac:dyDescent="0.25">
      <c r="A2637" t="s">
        <v>437</v>
      </c>
      <c r="B2637" t="s">
        <v>1366</v>
      </c>
      <c r="C2637" t="s">
        <v>1367</v>
      </c>
      <c r="D2637" s="15">
        <v>1900</v>
      </c>
      <c r="E2637" s="121">
        <v>1</v>
      </c>
      <c r="F2637" t="s">
        <v>440</v>
      </c>
      <c r="G2637" s="121">
        <v>274</v>
      </c>
      <c r="H2637" t="s">
        <v>390</v>
      </c>
      <c r="I2637" t="s">
        <v>488</v>
      </c>
      <c r="J2637" t="s">
        <v>433</v>
      </c>
      <c r="K2637" t="s">
        <v>777</v>
      </c>
      <c r="L2637" s="758">
        <v>2.8</v>
      </c>
      <c r="M2637" t="s">
        <v>779</v>
      </c>
      <c r="N2637" s="681">
        <f t="shared" ca="1" si="177"/>
        <v>0</v>
      </c>
      <c r="O2637" s="681">
        <f t="shared" ca="1" si="177"/>
        <v>0</v>
      </c>
      <c r="P2637" s="681">
        <f t="shared" ca="1" si="177"/>
        <v>0</v>
      </c>
      <c r="Q2637" s="681">
        <f t="shared" ca="1" si="177"/>
        <v>0</v>
      </c>
      <c r="R2637" s="681">
        <f t="shared" ca="1" si="177"/>
        <v>0</v>
      </c>
      <c r="S2637" t="str">
        <f t="shared" si="178"/>
        <v>ASR_Financial_Report_SHP21Final</v>
      </c>
      <c r="T2637" s="960">
        <f t="shared" si="179"/>
        <v>44658</v>
      </c>
      <c r="U2637" t="str">
        <f t="shared" si="180"/>
        <v>Unaudited</v>
      </c>
    </row>
    <row r="2638" spans="1:21" x14ac:dyDescent="0.25">
      <c r="A2638" t="s">
        <v>437</v>
      </c>
      <c r="B2638" t="s">
        <v>1366</v>
      </c>
      <c r="C2638" t="s">
        <v>1367</v>
      </c>
      <c r="D2638" s="15">
        <v>1900</v>
      </c>
      <c r="E2638" s="121">
        <v>1</v>
      </c>
      <c r="F2638" t="s">
        <v>440</v>
      </c>
      <c r="G2638" s="121">
        <v>274</v>
      </c>
      <c r="H2638" t="s">
        <v>390</v>
      </c>
      <c r="I2638" t="s">
        <v>488</v>
      </c>
      <c r="J2638" t="s">
        <v>433</v>
      </c>
      <c r="K2638" t="s">
        <v>777</v>
      </c>
      <c r="L2638" s="758">
        <v>2.9</v>
      </c>
      <c r="M2638" t="s">
        <v>760</v>
      </c>
      <c r="N2638" s="681">
        <f t="shared" ca="1" si="177"/>
        <v>0</v>
      </c>
      <c r="O2638" s="681">
        <f t="shared" ca="1" si="177"/>
        <v>0</v>
      </c>
      <c r="P2638" s="681">
        <f t="shared" ca="1" si="177"/>
        <v>0</v>
      </c>
      <c r="Q2638" s="681">
        <f t="shared" ca="1" si="177"/>
        <v>0</v>
      </c>
      <c r="R2638" s="681">
        <f t="shared" ca="1" si="177"/>
        <v>0</v>
      </c>
      <c r="S2638" t="str">
        <f t="shared" si="178"/>
        <v>ASR_Financial_Report_SHP21Final</v>
      </c>
      <c r="T2638" s="960">
        <f t="shared" si="179"/>
        <v>44658</v>
      </c>
      <c r="U2638" t="str">
        <f t="shared" si="180"/>
        <v>Unaudited</v>
      </c>
    </row>
    <row r="2639" spans="1:21" x14ac:dyDescent="0.25">
      <c r="A2639" t="s">
        <v>437</v>
      </c>
      <c r="B2639" t="s">
        <v>1366</v>
      </c>
      <c r="C2639" t="s">
        <v>1367</v>
      </c>
      <c r="D2639" s="15">
        <v>1900</v>
      </c>
      <c r="E2639" s="121">
        <v>1</v>
      </c>
      <c r="F2639" t="s">
        <v>440</v>
      </c>
      <c r="G2639" s="121">
        <v>274</v>
      </c>
      <c r="H2639" t="s">
        <v>390</v>
      </c>
      <c r="I2639" t="s">
        <v>488</v>
      </c>
      <c r="J2639" t="s">
        <v>433</v>
      </c>
      <c r="K2639" t="s">
        <v>223</v>
      </c>
      <c r="L2639" s="758">
        <v>2.11</v>
      </c>
      <c r="M2639" t="s">
        <v>228</v>
      </c>
      <c r="N2639" s="681">
        <f t="shared" ca="1" si="177"/>
        <v>2185432.81</v>
      </c>
      <c r="O2639" s="681">
        <f t="shared" ca="1" si="177"/>
        <v>130845.07999999999</v>
      </c>
      <c r="P2639" s="681">
        <f t="shared" ca="1" si="177"/>
        <v>2054587.73</v>
      </c>
      <c r="Q2639" s="681">
        <f t="shared" ca="1" si="177"/>
        <v>0</v>
      </c>
      <c r="R2639" s="681">
        <f t="shared" ca="1" si="177"/>
        <v>0</v>
      </c>
      <c r="S2639" t="str">
        <f t="shared" si="178"/>
        <v>ASR_Financial_Report_SHP21Final</v>
      </c>
      <c r="T2639" s="960">
        <f t="shared" si="179"/>
        <v>44658</v>
      </c>
      <c r="U2639" t="str">
        <f t="shared" si="180"/>
        <v>Unaudited</v>
      </c>
    </row>
    <row r="2640" spans="1:21" x14ac:dyDescent="0.25">
      <c r="A2640" t="s">
        <v>437</v>
      </c>
      <c r="B2640" t="s">
        <v>1366</v>
      </c>
      <c r="C2640" t="s">
        <v>1367</v>
      </c>
      <c r="D2640" s="15">
        <v>1900</v>
      </c>
      <c r="E2640" s="121">
        <v>1</v>
      </c>
      <c r="F2640" t="s">
        <v>440</v>
      </c>
      <c r="G2640" s="121">
        <v>274</v>
      </c>
      <c r="H2640" t="s">
        <v>390</v>
      </c>
      <c r="I2640" t="s">
        <v>488</v>
      </c>
      <c r="J2640" t="s">
        <v>433</v>
      </c>
      <c r="K2640" t="s">
        <v>223</v>
      </c>
      <c r="L2640" s="758">
        <v>2.12</v>
      </c>
      <c r="M2640" t="s">
        <v>552</v>
      </c>
      <c r="N2640" s="681">
        <f t="shared" ca="1" si="177"/>
        <v>20450133.790001601</v>
      </c>
      <c r="O2640" s="681">
        <f t="shared" ca="1" si="177"/>
        <v>187910.93999999986</v>
      </c>
      <c r="P2640" s="681">
        <f t="shared" ca="1" si="177"/>
        <v>20262222.8500016</v>
      </c>
      <c r="Q2640" s="681">
        <f t="shared" ca="1" si="177"/>
        <v>0</v>
      </c>
      <c r="R2640" s="681">
        <f t="shared" ca="1" si="177"/>
        <v>0</v>
      </c>
      <c r="S2640" t="str">
        <f t="shared" si="178"/>
        <v>ASR_Financial_Report_SHP21Final</v>
      </c>
      <c r="T2640" s="960">
        <f t="shared" si="179"/>
        <v>44658</v>
      </c>
      <c r="U2640" t="str">
        <f t="shared" si="180"/>
        <v>Unaudited</v>
      </c>
    </row>
    <row r="2641" spans="1:21" x14ac:dyDescent="0.25">
      <c r="A2641" t="s">
        <v>437</v>
      </c>
      <c r="B2641" t="s">
        <v>1366</v>
      </c>
      <c r="C2641" t="s">
        <v>1367</v>
      </c>
      <c r="D2641" s="15">
        <v>1900</v>
      </c>
      <c r="E2641" s="121">
        <v>1</v>
      </c>
      <c r="F2641" t="s">
        <v>440</v>
      </c>
      <c r="G2641" s="121">
        <v>274</v>
      </c>
      <c r="H2641" t="s">
        <v>390</v>
      </c>
      <c r="I2641" t="s">
        <v>488</v>
      </c>
      <c r="J2641" t="s">
        <v>433</v>
      </c>
      <c r="K2641" t="s">
        <v>223</v>
      </c>
      <c r="L2641" s="758">
        <v>2.13</v>
      </c>
      <c r="M2641" t="s">
        <v>229</v>
      </c>
      <c r="N2641" s="681">
        <f t="shared" ca="1" si="177"/>
        <v>1098343.9700000188</v>
      </c>
      <c r="O2641" s="681">
        <f t="shared" ca="1" si="177"/>
        <v>19057.13</v>
      </c>
      <c r="P2641" s="681">
        <f t="shared" ca="1" si="177"/>
        <v>1079286.8400000189</v>
      </c>
      <c r="Q2641" s="681">
        <f t="shared" ca="1" si="177"/>
        <v>0</v>
      </c>
      <c r="R2641" s="681">
        <f t="shared" ca="1" si="177"/>
        <v>0</v>
      </c>
      <c r="S2641" t="str">
        <f t="shared" si="178"/>
        <v>ASR_Financial_Report_SHP21Final</v>
      </c>
      <c r="T2641" s="960">
        <f t="shared" si="179"/>
        <v>44658</v>
      </c>
      <c r="U2641" t="str">
        <f t="shared" si="180"/>
        <v>Unaudited</v>
      </c>
    </row>
    <row r="2642" spans="1:21" x14ac:dyDescent="0.25">
      <c r="A2642" t="s">
        <v>437</v>
      </c>
      <c r="B2642" t="s">
        <v>1366</v>
      </c>
      <c r="C2642" t="s">
        <v>1367</v>
      </c>
      <c r="D2642" s="15">
        <v>1900</v>
      </c>
      <c r="E2642" s="15">
        <v>1</v>
      </c>
      <c r="F2642" t="s">
        <v>440</v>
      </c>
      <c r="G2642" s="121">
        <v>274</v>
      </c>
      <c r="H2642" t="s">
        <v>390</v>
      </c>
      <c r="I2642" t="s">
        <v>488</v>
      </c>
      <c r="J2642" t="s">
        <v>433</v>
      </c>
      <c r="K2642" t="s">
        <v>223</v>
      </c>
      <c r="L2642" s="758">
        <v>2.14</v>
      </c>
      <c r="M2642" t="s">
        <v>556</v>
      </c>
      <c r="N2642" s="681">
        <f t="shared" ca="1" si="177"/>
        <v>59943.280000000006</v>
      </c>
      <c r="O2642" s="681">
        <f t="shared" ca="1" si="177"/>
        <v>38044.480000000003</v>
      </c>
      <c r="P2642" s="681">
        <f t="shared" ca="1" si="177"/>
        <v>21898.800000000003</v>
      </c>
      <c r="Q2642" s="681">
        <f t="shared" ca="1" si="177"/>
        <v>0</v>
      </c>
      <c r="R2642" s="681">
        <f t="shared" ca="1" si="177"/>
        <v>0</v>
      </c>
      <c r="S2642" t="str">
        <f t="shared" si="178"/>
        <v>ASR_Financial_Report_SHP21Final</v>
      </c>
      <c r="T2642" s="960">
        <f t="shared" si="179"/>
        <v>44658</v>
      </c>
      <c r="U2642" t="str">
        <f t="shared" si="180"/>
        <v>Unaudited</v>
      </c>
    </row>
    <row r="2643" spans="1:21" x14ac:dyDescent="0.25">
      <c r="A2643" t="s">
        <v>437</v>
      </c>
      <c r="B2643" t="s">
        <v>1366</v>
      </c>
      <c r="C2643" t="s">
        <v>1367</v>
      </c>
      <c r="D2643" s="15">
        <v>1900</v>
      </c>
      <c r="E2643" s="15">
        <v>1</v>
      </c>
      <c r="F2643" t="s">
        <v>440</v>
      </c>
      <c r="G2643" s="121">
        <v>274</v>
      </c>
      <c r="H2643" t="s">
        <v>390</v>
      </c>
      <c r="I2643" t="s">
        <v>488</v>
      </c>
      <c r="J2643" t="s">
        <v>433</v>
      </c>
      <c r="K2643" t="s">
        <v>223</v>
      </c>
      <c r="L2643" s="758">
        <v>2.15</v>
      </c>
      <c r="M2643" t="s">
        <v>20</v>
      </c>
      <c r="N2643" s="681">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909862.58000000007</v>
      </c>
      <c r="O2643" s="681">
        <f t="shared" ca="1" si="181"/>
        <v>37633.019999999997</v>
      </c>
      <c r="P2643" s="681">
        <f t="shared" ca="1" si="181"/>
        <v>872229.56</v>
      </c>
      <c r="Q2643" s="681">
        <f t="shared" ca="1" si="181"/>
        <v>0</v>
      </c>
      <c r="R2643" s="681">
        <f t="shared" ca="1" si="181"/>
        <v>0</v>
      </c>
      <c r="S2643" t="str">
        <f t="shared" si="178"/>
        <v>ASR_Financial_Report_SHP21Final</v>
      </c>
      <c r="T2643" s="960">
        <f t="shared" si="179"/>
        <v>44658</v>
      </c>
      <c r="U2643" t="str">
        <f t="shared" si="180"/>
        <v>Unaudited</v>
      </c>
    </row>
    <row r="2644" spans="1:21" x14ac:dyDescent="0.25">
      <c r="A2644" t="s">
        <v>437</v>
      </c>
      <c r="B2644" t="s">
        <v>1366</v>
      </c>
      <c r="C2644" t="s">
        <v>1367</v>
      </c>
      <c r="D2644" s="15">
        <v>1900</v>
      </c>
      <c r="E2644" s="15">
        <v>1</v>
      </c>
      <c r="F2644" t="s">
        <v>440</v>
      </c>
      <c r="G2644" s="121">
        <v>274</v>
      </c>
      <c r="H2644" t="s">
        <v>390</v>
      </c>
      <c r="I2644" t="s">
        <v>488</v>
      </c>
      <c r="J2644" t="s">
        <v>433</v>
      </c>
      <c r="K2644" t="s">
        <v>223</v>
      </c>
      <c r="L2644" s="758">
        <v>2.16</v>
      </c>
      <c r="M2644" t="s">
        <v>780</v>
      </c>
      <c r="N2644" s="681">
        <f t="shared" ca="1" si="181"/>
        <v>1067056.5791281078</v>
      </c>
      <c r="O2644" s="681">
        <f t="shared" ca="1" si="181"/>
        <v>86256.82500110539</v>
      </c>
      <c r="P2644" s="681">
        <f t="shared" ca="1" si="181"/>
        <v>980799.75412700232</v>
      </c>
      <c r="Q2644" s="681">
        <f t="shared" ca="1" si="181"/>
        <v>0</v>
      </c>
      <c r="R2644" s="681">
        <f t="shared" ca="1" si="181"/>
        <v>0</v>
      </c>
      <c r="S2644" t="str">
        <f t="shared" si="178"/>
        <v>ASR_Financial_Report_SHP21Final</v>
      </c>
      <c r="T2644" s="960">
        <f t="shared" si="179"/>
        <v>44658</v>
      </c>
      <c r="U2644" t="str">
        <f t="shared" si="180"/>
        <v>Unaudited</v>
      </c>
    </row>
    <row r="2645" spans="1:21" x14ac:dyDescent="0.25">
      <c r="A2645" t="s">
        <v>437</v>
      </c>
      <c r="B2645" t="s">
        <v>1366</v>
      </c>
      <c r="C2645" t="s">
        <v>1367</v>
      </c>
      <c r="D2645" s="15">
        <v>1900</v>
      </c>
      <c r="E2645" s="15">
        <v>1</v>
      </c>
      <c r="F2645" t="s">
        <v>440</v>
      </c>
      <c r="G2645" s="121">
        <v>274</v>
      </c>
      <c r="H2645" t="s">
        <v>390</v>
      </c>
      <c r="I2645" t="s">
        <v>488</v>
      </c>
      <c r="J2645" t="s">
        <v>433</v>
      </c>
      <c r="K2645" t="s">
        <v>223</v>
      </c>
      <c r="L2645" s="758">
        <v>2.17</v>
      </c>
      <c r="M2645" t="s">
        <v>1033</v>
      </c>
      <c r="N2645" s="681">
        <f t="shared" ca="1" si="181"/>
        <v>0</v>
      </c>
      <c r="O2645" s="681">
        <f t="shared" ca="1" si="181"/>
        <v>0</v>
      </c>
      <c r="P2645" s="681">
        <f t="shared" ca="1" si="181"/>
        <v>0</v>
      </c>
      <c r="Q2645" s="681">
        <f t="shared" ca="1" si="181"/>
        <v>0</v>
      </c>
      <c r="R2645" s="681">
        <f t="shared" ca="1" si="181"/>
        <v>0</v>
      </c>
      <c r="S2645" t="str">
        <f t="shared" si="178"/>
        <v>ASR_Financial_Report_SHP21Final</v>
      </c>
      <c r="T2645" s="960">
        <f t="shared" si="179"/>
        <v>44658</v>
      </c>
      <c r="U2645" t="str">
        <f t="shared" si="180"/>
        <v>Unaudited</v>
      </c>
    </row>
    <row r="2646" spans="1:21" x14ac:dyDescent="0.25">
      <c r="A2646" t="s">
        <v>437</v>
      </c>
      <c r="B2646" t="s">
        <v>1366</v>
      </c>
      <c r="C2646" t="s">
        <v>1367</v>
      </c>
      <c r="D2646" s="15">
        <v>1900</v>
      </c>
      <c r="E2646" s="15">
        <v>1</v>
      </c>
      <c r="F2646" t="s">
        <v>440</v>
      </c>
      <c r="G2646" s="121">
        <v>274</v>
      </c>
      <c r="H2646" t="s">
        <v>390</v>
      </c>
      <c r="I2646" t="s">
        <v>488</v>
      </c>
      <c r="J2646" t="s">
        <v>433</v>
      </c>
      <c r="K2646" t="s">
        <v>223</v>
      </c>
      <c r="L2646" s="758">
        <v>2.1800000000000002</v>
      </c>
      <c r="M2646" t="s">
        <v>648</v>
      </c>
      <c r="N2646" s="681">
        <f t="shared" ca="1" si="181"/>
        <v>1211267.4100000001</v>
      </c>
      <c r="O2646" s="681">
        <f t="shared" ca="1" si="181"/>
        <v>104347.61</v>
      </c>
      <c r="P2646" s="681">
        <f t="shared" ca="1" si="181"/>
        <v>1106919.8</v>
      </c>
      <c r="Q2646" s="681">
        <f t="shared" ca="1" si="181"/>
        <v>0</v>
      </c>
      <c r="R2646" s="681">
        <f t="shared" ca="1" si="181"/>
        <v>0</v>
      </c>
      <c r="S2646" t="str">
        <f t="shared" si="178"/>
        <v>ASR_Financial_Report_SHP21Final</v>
      </c>
      <c r="T2646" s="960">
        <f t="shared" si="179"/>
        <v>44658</v>
      </c>
      <c r="U2646" t="str">
        <f t="shared" si="180"/>
        <v>Unaudited</v>
      </c>
    </row>
    <row r="2647" spans="1:21" x14ac:dyDescent="0.25">
      <c r="A2647" t="s">
        <v>437</v>
      </c>
      <c r="B2647" t="s">
        <v>1366</v>
      </c>
      <c r="C2647" t="s">
        <v>1367</v>
      </c>
      <c r="D2647" s="15">
        <v>1900</v>
      </c>
      <c r="E2647" s="15">
        <v>1</v>
      </c>
      <c r="F2647" t="s">
        <v>440</v>
      </c>
      <c r="G2647" s="121">
        <v>274</v>
      </c>
      <c r="H2647" t="s">
        <v>390</v>
      </c>
      <c r="I2647" t="s">
        <v>488</v>
      </c>
      <c r="J2647" t="s">
        <v>433</v>
      </c>
      <c r="K2647" t="s">
        <v>223</v>
      </c>
      <c r="L2647" s="758">
        <v>2.19</v>
      </c>
      <c r="M2647" t="s">
        <v>218</v>
      </c>
      <c r="N2647" s="681">
        <f t="shared" ca="1" si="181"/>
        <v>45.61</v>
      </c>
      <c r="O2647" s="681">
        <f t="shared" ca="1" si="181"/>
        <v>0</v>
      </c>
      <c r="P2647" s="681">
        <f t="shared" ca="1" si="181"/>
        <v>45.61</v>
      </c>
      <c r="Q2647" s="681">
        <f t="shared" ca="1" si="181"/>
        <v>0</v>
      </c>
      <c r="R2647" s="681">
        <f t="shared" ca="1" si="181"/>
        <v>0</v>
      </c>
      <c r="S2647" t="str">
        <f t="shared" si="178"/>
        <v>ASR_Financial_Report_SHP21Final</v>
      </c>
      <c r="T2647" s="960">
        <f t="shared" si="179"/>
        <v>44658</v>
      </c>
      <c r="U2647" t="str">
        <f t="shared" si="180"/>
        <v>Unaudited</v>
      </c>
    </row>
    <row r="2648" spans="1:21" x14ac:dyDescent="0.25">
      <c r="A2648" t="s">
        <v>437</v>
      </c>
      <c r="B2648" t="s">
        <v>1366</v>
      </c>
      <c r="C2648" t="s">
        <v>1367</v>
      </c>
      <c r="D2648" s="15">
        <v>1900</v>
      </c>
      <c r="E2648" s="15">
        <v>1</v>
      </c>
      <c r="F2648" t="s">
        <v>440</v>
      </c>
      <c r="G2648" s="121">
        <v>274</v>
      </c>
      <c r="H2648" t="s">
        <v>390</v>
      </c>
      <c r="I2648" t="s">
        <v>488</v>
      </c>
      <c r="J2648" t="s">
        <v>433</v>
      </c>
      <c r="K2648" t="s">
        <v>223</v>
      </c>
      <c r="L2648" s="758" t="s">
        <v>691</v>
      </c>
      <c r="M2648" t="s">
        <v>230</v>
      </c>
      <c r="N2648" s="681">
        <f t="shared" ca="1" si="181"/>
        <v>385674.14321008179</v>
      </c>
      <c r="O2648" s="681">
        <f t="shared" ca="1" si="181"/>
        <v>7203.6564424287562</v>
      </c>
      <c r="P2648" s="681">
        <f t="shared" ca="1" si="181"/>
        <v>378470.48676765303</v>
      </c>
      <c r="Q2648" s="681">
        <f t="shared" ca="1" si="181"/>
        <v>0</v>
      </c>
      <c r="R2648" s="681">
        <f t="shared" ca="1" si="181"/>
        <v>0</v>
      </c>
      <c r="S2648" t="str">
        <f t="shared" si="178"/>
        <v>ASR_Financial_Report_SHP21Final</v>
      </c>
      <c r="T2648" s="960">
        <f t="shared" si="179"/>
        <v>44658</v>
      </c>
      <c r="U2648" t="str">
        <f t="shared" si="180"/>
        <v>Unaudited</v>
      </c>
    </row>
    <row r="2649" spans="1:21" x14ac:dyDescent="0.25">
      <c r="A2649" t="s">
        <v>437</v>
      </c>
      <c r="B2649" t="s">
        <v>1366</v>
      </c>
      <c r="C2649" t="s">
        <v>1367</v>
      </c>
      <c r="D2649" s="15">
        <v>1900</v>
      </c>
      <c r="E2649" s="15">
        <v>1</v>
      </c>
      <c r="F2649" t="s">
        <v>440</v>
      </c>
      <c r="G2649" s="121">
        <v>274</v>
      </c>
      <c r="H2649" t="s">
        <v>390</v>
      </c>
      <c r="I2649" t="s">
        <v>488</v>
      </c>
      <c r="J2649" t="s">
        <v>433</v>
      </c>
      <c r="K2649" t="s">
        <v>223</v>
      </c>
      <c r="L2649" s="758">
        <v>2.21</v>
      </c>
      <c r="M2649" t="s">
        <v>466</v>
      </c>
      <c r="N2649" s="681">
        <f t="shared" ca="1" si="181"/>
        <v>-7949.4936776281957</v>
      </c>
      <c r="O2649" s="681">
        <f t="shared" ca="1" si="181"/>
        <v>-2324.0996286838558</v>
      </c>
      <c r="P2649" s="681">
        <f t="shared" ca="1" si="181"/>
        <v>-5625.3940489443394</v>
      </c>
      <c r="Q2649" s="681">
        <f t="shared" ca="1" si="181"/>
        <v>0</v>
      </c>
      <c r="R2649" s="681">
        <f t="shared" ca="1" si="181"/>
        <v>0</v>
      </c>
      <c r="S2649" t="str">
        <f t="shared" si="178"/>
        <v>ASR_Financial_Report_SHP21Final</v>
      </c>
      <c r="T2649" s="960">
        <f t="shared" si="179"/>
        <v>44658</v>
      </c>
      <c r="U2649" t="str">
        <f t="shared" si="180"/>
        <v>Unaudited</v>
      </c>
    </row>
    <row r="2650" spans="1:21" x14ac:dyDescent="0.25">
      <c r="A2650" t="s">
        <v>437</v>
      </c>
      <c r="B2650" t="s">
        <v>1366</v>
      </c>
      <c r="C2650" t="s">
        <v>1367</v>
      </c>
      <c r="D2650" s="15">
        <v>1900</v>
      </c>
      <c r="E2650" s="15">
        <v>1</v>
      </c>
      <c r="F2650" t="s">
        <v>440</v>
      </c>
      <c r="G2650" s="121">
        <v>274</v>
      </c>
      <c r="H2650" t="s">
        <v>390</v>
      </c>
      <c r="I2650" t="s">
        <v>488</v>
      </c>
      <c r="J2650" t="s">
        <v>433</v>
      </c>
      <c r="K2650" t="s">
        <v>6</v>
      </c>
      <c r="L2650" s="758" t="s">
        <v>70</v>
      </c>
      <c r="M2650" t="s">
        <v>188</v>
      </c>
      <c r="N2650" s="681">
        <f t="shared" ca="1" si="181"/>
        <v>24678.94</v>
      </c>
      <c r="O2650" s="681">
        <f t="shared" ca="1" si="181"/>
        <v>1215.04</v>
      </c>
      <c r="P2650" s="681">
        <f t="shared" ca="1" si="181"/>
        <v>23463.899999999998</v>
      </c>
      <c r="Q2650" s="681">
        <f t="shared" ca="1" si="181"/>
        <v>0</v>
      </c>
      <c r="R2650" s="681">
        <f t="shared" ca="1" si="181"/>
        <v>0</v>
      </c>
      <c r="S2650" t="str">
        <f t="shared" si="178"/>
        <v>ASR_Financial_Report_SHP21Final</v>
      </c>
      <c r="T2650" s="960">
        <f t="shared" si="179"/>
        <v>44658</v>
      </c>
      <c r="U2650" t="str">
        <f t="shared" si="180"/>
        <v>Unaudited</v>
      </c>
    </row>
    <row r="2651" spans="1:21" x14ac:dyDescent="0.25">
      <c r="A2651" t="s">
        <v>437</v>
      </c>
      <c r="B2651" t="s">
        <v>1366</v>
      </c>
      <c r="C2651" t="s">
        <v>1367</v>
      </c>
      <c r="D2651" s="15">
        <v>1900</v>
      </c>
      <c r="E2651" s="15">
        <v>1</v>
      </c>
      <c r="F2651" t="s">
        <v>440</v>
      </c>
      <c r="G2651" s="121">
        <v>274</v>
      </c>
      <c r="H2651" t="s">
        <v>390</v>
      </c>
      <c r="I2651" t="s">
        <v>488</v>
      </c>
      <c r="J2651" t="s">
        <v>433</v>
      </c>
      <c r="K2651" t="s">
        <v>6</v>
      </c>
      <c r="L2651" s="758" t="s">
        <v>71</v>
      </c>
      <c r="M2651" t="s">
        <v>231</v>
      </c>
      <c r="N2651" s="681">
        <f t="shared" ca="1" si="181"/>
        <v>0</v>
      </c>
      <c r="O2651" s="681">
        <f t="shared" ca="1" si="181"/>
        <v>0</v>
      </c>
      <c r="P2651" s="681">
        <f t="shared" ca="1" si="181"/>
        <v>0</v>
      </c>
      <c r="Q2651" s="681">
        <f t="shared" ca="1" si="181"/>
        <v>0</v>
      </c>
      <c r="R2651" s="681">
        <f t="shared" ca="1" si="181"/>
        <v>0</v>
      </c>
      <c r="S2651" t="str">
        <f t="shared" si="178"/>
        <v>ASR_Financial_Report_SHP21Final</v>
      </c>
      <c r="T2651" s="960">
        <f t="shared" si="179"/>
        <v>44658</v>
      </c>
      <c r="U2651" t="str">
        <f t="shared" si="180"/>
        <v>Unaudited</v>
      </c>
    </row>
    <row r="2652" spans="1:21" x14ac:dyDescent="0.25">
      <c r="A2652" t="s">
        <v>437</v>
      </c>
      <c r="B2652" t="s">
        <v>1366</v>
      </c>
      <c r="C2652" t="s">
        <v>1367</v>
      </c>
      <c r="D2652" s="15">
        <v>1900</v>
      </c>
      <c r="E2652" s="15">
        <v>1</v>
      </c>
      <c r="F2652" t="s">
        <v>440</v>
      </c>
      <c r="G2652" s="121">
        <v>274</v>
      </c>
      <c r="H2652" t="s">
        <v>390</v>
      </c>
      <c r="I2652" t="s">
        <v>488</v>
      </c>
      <c r="J2652" t="s">
        <v>433</v>
      </c>
      <c r="K2652" t="s">
        <v>6</v>
      </c>
      <c r="L2652" s="758" t="s">
        <v>72</v>
      </c>
      <c r="M2652" t="s">
        <v>164</v>
      </c>
      <c r="N2652" s="681">
        <f t="shared" ca="1" si="181"/>
        <v>23.048543646555437</v>
      </c>
      <c r="O2652" s="681">
        <f t="shared" ca="1" si="181"/>
        <v>8.7436908476244444</v>
      </c>
      <c r="P2652" s="681">
        <f t="shared" ca="1" si="181"/>
        <v>14.304852798930995</v>
      </c>
      <c r="Q2652" s="681">
        <f t="shared" ca="1" si="181"/>
        <v>0</v>
      </c>
      <c r="R2652" s="681">
        <f t="shared" ca="1" si="181"/>
        <v>0</v>
      </c>
      <c r="S2652" t="str">
        <f t="shared" si="178"/>
        <v>ASR_Financial_Report_SHP21Final</v>
      </c>
      <c r="T2652" s="960">
        <f t="shared" si="179"/>
        <v>44658</v>
      </c>
      <c r="U2652" t="str">
        <f t="shared" si="180"/>
        <v>Unaudited</v>
      </c>
    </row>
    <row r="2653" spans="1:21" x14ac:dyDescent="0.25">
      <c r="A2653" t="s">
        <v>437</v>
      </c>
      <c r="B2653" t="s">
        <v>1366</v>
      </c>
      <c r="C2653" t="s">
        <v>1367</v>
      </c>
      <c r="D2653" s="15">
        <v>1900</v>
      </c>
      <c r="E2653" s="15">
        <v>1</v>
      </c>
      <c r="F2653" t="s">
        <v>440</v>
      </c>
      <c r="G2653" s="121">
        <v>274</v>
      </c>
      <c r="H2653" t="s">
        <v>390</v>
      </c>
      <c r="I2653" t="s">
        <v>488</v>
      </c>
      <c r="J2653" t="s">
        <v>433</v>
      </c>
      <c r="K2653" t="s">
        <v>6</v>
      </c>
      <c r="L2653" s="758">
        <v>3.4</v>
      </c>
      <c r="M2653" t="s">
        <v>461</v>
      </c>
      <c r="N2653" s="681">
        <f t="shared" ca="1" si="181"/>
        <v>0</v>
      </c>
      <c r="O2653" s="681">
        <f t="shared" ca="1" si="181"/>
        <v>0</v>
      </c>
      <c r="P2653" s="681">
        <f t="shared" ca="1" si="181"/>
        <v>0</v>
      </c>
      <c r="Q2653" s="681">
        <f t="shared" ca="1" si="181"/>
        <v>0</v>
      </c>
      <c r="R2653" s="681">
        <f t="shared" ca="1" si="181"/>
        <v>0</v>
      </c>
      <c r="S2653" t="str">
        <f t="shared" si="178"/>
        <v>ASR_Financial_Report_SHP21Final</v>
      </c>
      <c r="T2653" s="960">
        <f t="shared" si="179"/>
        <v>44658</v>
      </c>
      <c r="U2653" t="str">
        <f t="shared" si="180"/>
        <v>Unaudited</v>
      </c>
    </row>
    <row r="2654" spans="1:21" x14ac:dyDescent="0.25">
      <c r="A2654" t="s">
        <v>437</v>
      </c>
      <c r="B2654" t="s">
        <v>1366</v>
      </c>
      <c r="C2654" t="s">
        <v>1367</v>
      </c>
      <c r="D2654" s="15">
        <v>1900</v>
      </c>
      <c r="E2654" s="15">
        <v>1</v>
      </c>
      <c r="F2654" t="s">
        <v>440</v>
      </c>
      <c r="G2654" s="121">
        <v>274</v>
      </c>
      <c r="H2654" t="s">
        <v>390</v>
      </c>
      <c r="I2654" t="s">
        <v>488</v>
      </c>
      <c r="J2654" t="s">
        <v>433</v>
      </c>
      <c r="K2654" t="s">
        <v>434</v>
      </c>
      <c r="L2654" s="758">
        <v>4.5</v>
      </c>
      <c r="M2654" t="s">
        <v>32</v>
      </c>
      <c r="N2654" s="681">
        <f t="shared" ca="1" si="181"/>
        <v>0</v>
      </c>
      <c r="O2654" s="681">
        <f t="shared" ca="1" si="181"/>
        <v>0</v>
      </c>
      <c r="P2654" s="681">
        <f t="shared" ca="1" si="181"/>
        <v>0</v>
      </c>
      <c r="Q2654" s="681">
        <f t="shared" ca="1" si="181"/>
        <v>0</v>
      </c>
      <c r="R2654" s="681">
        <f t="shared" ca="1" si="181"/>
        <v>0</v>
      </c>
      <c r="S2654" t="str">
        <f t="shared" si="178"/>
        <v>ASR_Financial_Report_SHP21Final</v>
      </c>
      <c r="T2654" s="960">
        <f t="shared" si="179"/>
        <v>44658</v>
      </c>
      <c r="U2654" t="str">
        <f t="shared" si="180"/>
        <v>Unaudited</v>
      </c>
    </row>
    <row r="2655" spans="1:21" x14ac:dyDescent="0.25">
      <c r="A2655" t="s">
        <v>437</v>
      </c>
      <c r="B2655" t="s">
        <v>1366</v>
      </c>
      <c r="C2655" t="s">
        <v>1367</v>
      </c>
      <c r="D2655" s="15">
        <v>1900</v>
      </c>
      <c r="E2655" s="15">
        <v>1</v>
      </c>
      <c r="F2655" t="s">
        <v>440</v>
      </c>
      <c r="G2655" s="121">
        <v>274</v>
      </c>
      <c r="H2655" t="s">
        <v>390</v>
      </c>
      <c r="I2655" t="s">
        <v>488</v>
      </c>
      <c r="J2655" t="s">
        <v>433</v>
      </c>
      <c r="K2655" t="s">
        <v>434</v>
      </c>
      <c r="L2655" s="758" t="s">
        <v>925</v>
      </c>
      <c r="M2655" t="s">
        <v>916</v>
      </c>
      <c r="N2655" s="681">
        <f t="shared" ca="1" si="181"/>
        <v>0</v>
      </c>
      <c r="O2655" s="681">
        <f t="shared" ca="1" si="181"/>
        <v>0</v>
      </c>
      <c r="P2655" s="681">
        <f t="shared" ca="1" si="181"/>
        <v>0</v>
      </c>
      <c r="Q2655" s="681">
        <f t="shared" ca="1" si="181"/>
        <v>0</v>
      </c>
      <c r="R2655" s="681">
        <f t="shared" ca="1" si="181"/>
        <v>0</v>
      </c>
      <c r="S2655" t="str">
        <f t="shared" si="178"/>
        <v>ASR_Financial_Report_SHP21Final</v>
      </c>
      <c r="T2655" s="960">
        <f t="shared" si="179"/>
        <v>44658</v>
      </c>
      <c r="U2655" t="str">
        <f t="shared" si="180"/>
        <v>Unaudited</v>
      </c>
    </row>
    <row r="2656" spans="1:21" x14ac:dyDescent="0.25">
      <c r="A2656" t="s">
        <v>437</v>
      </c>
      <c r="B2656" t="s">
        <v>1366</v>
      </c>
      <c r="C2656" t="s">
        <v>1367</v>
      </c>
      <c r="D2656" s="15">
        <v>1900</v>
      </c>
      <c r="E2656" s="15">
        <v>1</v>
      </c>
      <c r="F2656" t="s">
        <v>440</v>
      </c>
      <c r="G2656" s="121">
        <v>274</v>
      </c>
      <c r="H2656" t="s">
        <v>390</v>
      </c>
      <c r="I2656" t="s">
        <v>488</v>
      </c>
      <c r="J2656" t="s">
        <v>433</v>
      </c>
      <c r="K2656" t="s">
        <v>434</v>
      </c>
      <c r="L2656" s="758" t="s">
        <v>193</v>
      </c>
      <c r="M2656" t="s">
        <v>40</v>
      </c>
      <c r="N2656" s="681">
        <f t="shared" ca="1" si="181"/>
        <v>0</v>
      </c>
      <c r="O2656" s="681">
        <f t="shared" ca="1" si="181"/>
        <v>0</v>
      </c>
      <c r="P2656" s="681">
        <f t="shared" ca="1" si="181"/>
        <v>0</v>
      </c>
      <c r="Q2656" s="681">
        <f t="shared" ca="1" si="181"/>
        <v>0</v>
      </c>
      <c r="R2656" s="681">
        <f t="shared" ca="1" si="181"/>
        <v>0</v>
      </c>
      <c r="S2656" t="str">
        <f t="shared" si="178"/>
        <v>ASR_Financial_Report_SHP21Final</v>
      </c>
      <c r="T2656" s="960">
        <f t="shared" si="179"/>
        <v>44658</v>
      </c>
      <c r="U2656" t="str">
        <f t="shared" si="180"/>
        <v>Unaudited</v>
      </c>
    </row>
    <row r="2657" spans="1:21" x14ac:dyDescent="0.25">
      <c r="A2657" t="s">
        <v>437</v>
      </c>
      <c r="B2657" t="s">
        <v>1366</v>
      </c>
      <c r="C2657" t="s">
        <v>1367</v>
      </c>
      <c r="D2657" s="15">
        <v>1900</v>
      </c>
      <c r="E2657" s="15">
        <v>1</v>
      </c>
      <c r="F2657" t="s">
        <v>440</v>
      </c>
      <c r="G2657" s="121">
        <v>274</v>
      </c>
      <c r="H2657" t="s">
        <v>390</v>
      </c>
      <c r="I2657" t="s">
        <v>488</v>
      </c>
      <c r="J2657" t="s">
        <v>433</v>
      </c>
      <c r="K2657" t="s">
        <v>434</v>
      </c>
      <c r="L2657" s="758" t="s">
        <v>192</v>
      </c>
      <c r="M2657" t="s">
        <v>329</v>
      </c>
      <c r="N2657" s="681">
        <f t="shared" ca="1" si="181"/>
        <v>0</v>
      </c>
      <c r="O2657" s="681">
        <f t="shared" ca="1" si="181"/>
        <v>0</v>
      </c>
      <c r="P2657" s="681">
        <f t="shared" ca="1" si="181"/>
        <v>0</v>
      </c>
      <c r="Q2657" s="681">
        <f t="shared" ca="1" si="181"/>
        <v>0</v>
      </c>
      <c r="R2657" s="681">
        <f t="shared" ca="1" si="181"/>
        <v>0</v>
      </c>
      <c r="S2657" t="str">
        <f t="shared" si="178"/>
        <v>ASR_Financial_Report_SHP21Final</v>
      </c>
      <c r="T2657" s="960">
        <f t="shared" si="179"/>
        <v>44658</v>
      </c>
      <c r="U2657" t="str">
        <f t="shared" si="180"/>
        <v>Unaudited</v>
      </c>
    </row>
    <row r="2658" spans="1:21" x14ac:dyDescent="0.25">
      <c r="A2658" t="s">
        <v>437</v>
      </c>
      <c r="B2658" t="s">
        <v>1366</v>
      </c>
      <c r="C2658" t="s">
        <v>1367</v>
      </c>
      <c r="D2658" s="15">
        <v>1900</v>
      </c>
      <c r="E2658" s="15">
        <v>1</v>
      </c>
      <c r="F2658" t="s">
        <v>440</v>
      </c>
      <c r="G2658" s="121">
        <v>274</v>
      </c>
      <c r="H2658" t="s">
        <v>390</v>
      </c>
      <c r="I2658" t="s">
        <v>488</v>
      </c>
      <c r="J2658" t="s">
        <v>450</v>
      </c>
      <c r="K2658" t="s">
        <v>435</v>
      </c>
      <c r="L2658" s="758" t="s">
        <v>79</v>
      </c>
      <c r="M2658" t="s">
        <v>27</v>
      </c>
      <c r="N2658" s="681">
        <f t="shared" ca="1" si="181"/>
        <v>-232892797.33517709</v>
      </c>
      <c r="O2658" s="681">
        <f t="shared" ca="1" si="181"/>
        <v>-31494382.611066211</v>
      </c>
      <c r="P2658" s="681">
        <f t="shared" ca="1" si="181"/>
        <v>-201398414.72411087</v>
      </c>
      <c r="Q2658" s="681">
        <f t="shared" ca="1" si="181"/>
        <v>0</v>
      </c>
      <c r="R2658" s="681">
        <f t="shared" ca="1" si="181"/>
        <v>0</v>
      </c>
      <c r="S2658" t="str">
        <f t="shared" si="178"/>
        <v>ASR_Financial_Report_SHP21Final</v>
      </c>
      <c r="T2658" s="960">
        <f t="shared" si="179"/>
        <v>44658</v>
      </c>
      <c r="U2658" t="str">
        <f t="shared" si="180"/>
        <v>Unaudited</v>
      </c>
    </row>
    <row r="2659" spans="1:21" x14ac:dyDescent="0.25">
      <c r="A2659" t="s">
        <v>437</v>
      </c>
      <c r="B2659" t="s">
        <v>1366</v>
      </c>
      <c r="C2659" t="s">
        <v>1367</v>
      </c>
      <c r="D2659" s="15">
        <v>1900</v>
      </c>
      <c r="E2659" s="15">
        <v>1</v>
      </c>
      <c r="F2659" t="s">
        <v>440</v>
      </c>
      <c r="G2659" s="121">
        <v>274</v>
      </c>
      <c r="H2659" t="s">
        <v>390</v>
      </c>
      <c r="I2659" t="s">
        <v>488</v>
      </c>
      <c r="J2659" t="s">
        <v>450</v>
      </c>
      <c r="K2659" t="s">
        <v>435</v>
      </c>
      <c r="L2659" s="758" t="s">
        <v>80</v>
      </c>
      <c r="M2659" t="s">
        <v>97</v>
      </c>
      <c r="N2659" s="681">
        <f t="shared" ca="1" si="181"/>
        <v>235396289.49395761</v>
      </c>
      <c r="O2659" s="681">
        <f t="shared" ca="1" si="181"/>
        <v>31891859.669890914</v>
      </c>
      <c r="P2659" s="681">
        <f t="shared" ca="1" si="181"/>
        <v>203504429.8240667</v>
      </c>
      <c r="Q2659" s="681">
        <f t="shared" ca="1" si="181"/>
        <v>0</v>
      </c>
      <c r="R2659" s="681">
        <f t="shared" ca="1" si="181"/>
        <v>0</v>
      </c>
      <c r="S2659" t="str">
        <f t="shared" si="178"/>
        <v>ASR_Financial_Report_SHP21Final</v>
      </c>
      <c r="T2659" s="960">
        <f t="shared" si="179"/>
        <v>44658</v>
      </c>
      <c r="U2659" t="str">
        <f t="shared" si="180"/>
        <v>Unaudited</v>
      </c>
    </row>
    <row r="2660" spans="1:21" x14ac:dyDescent="0.25">
      <c r="A2660" t="s">
        <v>437</v>
      </c>
      <c r="B2660" t="s">
        <v>1366</v>
      </c>
      <c r="C2660" t="s">
        <v>1367</v>
      </c>
      <c r="D2660" s="15">
        <v>1900</v>
      </c>
      <c r="E2660" s="15">
        <v>1</v>
      </c>
      <c r="F2660" t="s">
        <v>440</v>
      </c>
      <c r="G2660" s="121">
        <v>274</v>
      </c>
      <c r="H2660" t="s">
        <v>390</v>
      </c>
      <c r="I2660" t="s">
        <v>488</v>
      </c>
      <c r="J2660" t="s">
        <v>450</v>
      </c>
      <c r="K2660" t="s">
        <v>435</v>
      </c>
      <c r="L2660" s="758" t="s">
        <v>81</v>
      </c>
      <c r="M2660" t="s">
        <v>98</v>
      </c>
      <c r="N2660" s="681">
        <f t="shared" ca="1" si="181"/>
        <v>533155.94089157262</v>
      </c>
      <c r="O2660" s="681">
        <f t="shared" ca="1" si="181"/>
        <v>72231.360752506458</v>
      </c>
      <c r="P2660" s="681">
        <f t="shared" ca="1" si="181"/>
        <v>460924.58013906615</v>
      </c>
      <c r="Q2660" s="681">
        <f t="shared" ca="1" si="181"/>
        <v>0</v>
      </c>
      <c r="R2660" s="681">
        <f t="shared" ca="1" si="181"/>
        <v>0</v>
      </c>
      <c r="S2660" t="str">
        <f t="shared" si="178"/>
        <v>ASR_Financial_Report_SHP21Final</v>
      </c>
      <c r="T2660" s="960">
        <f t="shared" si="179"/>
        <v>44658</v>
      </c>
      <c r="U2660" t="str">
        <f t="shared" si="180"/>
        <v>Unaudited</v>
      </c>
    </row>
    <row r="2661" spans="1:21" x14ac:dyDescent="0.25">
      <c r="A2661" t="s">
        <v>437</v>
      </c>
      <c r="B2661" t="s">
        <v>1366</v>
      </c>
      <c r="C2661" t="s">
        <v>1367</v>
      </c>
      <c r="D2661" s="15">
        <v>1900</v>
      </c>
      <c r="E2661" s="15">
        <v>1</v>
      </c>
      <c r="F2661" t="s">
        <v>440</v>
      </c>
      <c r="G2661" s="121">
        <v>274</v>
      </c>
      <c r="H2661" t="s">
        <v>390</v>
      </c>
      <c r="I2661" t="s">
        <v>488</v>
      </c>
      <c r="J2661" t="s">
        <v>450</v>
      </c>
      <c r="K2661" t="s">
        <v>435</v>
      </c>
      <c r="L2661" s="758" t="s">
        <v>82</v>
      </c>
      <c r="M2661" t="s">
        <v>99</v>
      </c>
      <c r="N2661" s="681">
        <f t="shared" ca="1" si="181"/>
        <v>9221.0291334580179</v>
      </c>
      <c r="O2661" s="681">
        <f t="shared" ca="1" si="181"/>
        <v>1249.2545440539909</v>
      </c>
      <c r="P2661" s="681">
        <f t="shared" ca="1" si="181"/>
        <v>7971.7745894040272</v>
      </c>
      <c r="Q2661" s="681">
        <f t="shared" ca="1" si="181"/>
        <v>0</v>
      </c>
      <c r="R2661" s="681">
        <f t="shared" ca="1" si="181"/>
        <v>0</v>
      </c>
      <c r="S2661" t="str">
        <f t="shared" si="178"/>
        <v>ASR_Financial_Report_SHP21Final</v>
      </c>
      <c r="T2661" s="960">
        <f t="shared" si="179"/>
        <v>44658</v>
      </c>
      <c r="U2661" t="str">
        <f t="shared" si="180"/>
        <v>Unaudited</v>
      </c>
    </row>
    <row r="2662" spans="1:21" x14ac:dyDescent="0.25">
      <c r="A2662" t="s">
        <v>437</v>
      </c>
      <c r="B2662" t="s">
        <v>1366</v>
      </c>
      <c r="C2662" t="s">
        <v>1367</v>
      </c>
      <c r="D2662" s="15">
        <v>1900</v>
      </c>
      <c r="E2662" s="15">
        <v>1</v>
      </c>
      <c r="F2662" t="s">
        <v>440</v>
      </c>
      <c r="G2662" s="121">
        <v>274</v>
      </c>
      <c r="H2662" t="s">
        <v>390</v>
      </c>
      <c r="I2662" t="s">
        <v>488</v>
      </c>
      <c r="J2662" t="s">
        <v>450</v>
      </c>
      <c r="K2662" t="s">
        <v>435</v>
      </c>
      <c r="L2662" s="758" t="s">
        <v>216</v>
      </c>
      <c r="M2662" t="s">
        <v>100</v>
      </c>
      <c r="N2662" s="681">
        <f t="shared" ca="1" si="181"/>
        <v>-16400.947887358649</v>
      </c>
      <c r="O2662" s="681">
        <f t="shared" ca="1" si="181"/>
        <v>-2221.9817743262943</v>
      </c>
      <c r="P2662" s="681">
        <f t="shared" ca="1" si="181"/>
        <v>-14178.966113032353</v>
      </c>
      <c r="Q2662" s="681">
        <f t="shared" ca="1" si="181"/>
        <v>0</v>
      </c>
      <c r="R2662" s="681">
        <f t="shared" ca="1" si="181"/>
        <v>0</v>
      </c>
      <c r="S2662" t="str">
        <f t="shared" si="178"/>
        <v>ASR_Financial_Report_SHP21Final</v>
      </c>
      <c r="T2662" s="960">
        <f t="shared" si="179"/>
        <v>44658</v>
      </c>
      <c r="U2662" t="str">
        <f t="shared" si="180"/>
        <v>Unaudited</v>
      </c>
    </row>
    <row r="2663" spans="1:21" x14ac:dyDescent="0.25">
      <c r="A2663" t="s">
        <v>437</v>
      </c>
      <c r="B2663" t="s">
        <v>1366</v>
      </c>
      <c r="C2663" t="s">
        <v>1367</v>
      </c>
      <c r="D2663" s="15">
        <v>1900</v>
      </c>
      <c r="E2663" s="15">
        <v>1</v>
      </c>
      <c r="F2663" t="s">
        <v>440</v>
      </c>
      <c r="G2663" s="121">
        <v>274</v>
      </c>
      <c r="H2663" t="s">
        <v>390</v>
      </c>
      <c r="I2663" t="s">
        <v>488</v>
      </c>
      <c r="J2663" t="s">
        <v>450</v>
      </c>
      <c r="K2663" t="s">
        <v>435</v>
      </c>
      <c r="L2663" s="758" t="s">
        <v>215</v>
      </c>
      <c r="M2663" t="s">
        <v>28</v>
      </c>
      <c r="N2663" s="681">
        <f t="shared" ca="1" si="181"/>
        <v>28709.31936186747</v>
      </c>
      <c r="O2663" s="681">
        <f t="shared" ca="1" si="181"/>
        <v>3889.5059488940346</v>
      </c>
      <c r="P2663" s="681">
        <f t="shared" ca="1" si="181"/>
        <v>24819.813412973435</v>
      </c>
      <c r="Q2663" s="681">
        <f t="shared" ca="1" si="181"/>
        <v>0</v>
      </c>
      <c r="R2663" s="681">
        <f t="shared" ca="1" si="181"/>
        <v>0</v>
      </c>
      <c r="S2663" t="str">
        <f t="shared" si="178"/>
        <v>ASR_Financial_Report_SHP21Final</v>
      </c>
      <c r="T2663" s="960">
        <f t="shared" si="179"/>
        <v>44658</v>
      </c>
      <c r="U2663" t="str">
        <f t="shared" si="180"/>
        <v>Unaudited</v>
      </c>
    </row>
    <row r="2664" spans="1:21" x14ac:dyDescent="0.25">
      <c r="A2664" t="s">
        <v>437</v>
      </c>
      <c r="B2664" t="s">
        <v>1366</v>
      </c>
      <c r="C2664" t="s">
        <v>1367</v>
      </c>
      <c r="D2664" s="15">
        <v>1900</v>
      </c>
      <c r="E2664" s="15">
        <v>1</v>
      </c>
      <c r="F2664" t="s">
        <v>440</v>
      </c>
      <c r="G2664" s="121">
        <v>274</v>
      </c>
      <c r="H2664" t="s">
        <v>390</v>
      </c>
      <c r="I2664" t="s">
        <v>488</v>
      </c>
      <c r="J2664" t="s">
        <v>436</v>
      </c>
      <c r="K2664" t="s">
        <v>436</v>
      </c>
      <c r="L2664" s="758" t="s">
        <v>84</v>
      </c>
      <c r="M2664" t="s">
        <v>327</v>
      </c>
      <c r="N2664" s="681">
        <f t="shared" ca="1" si="181"/>
        <v>0</v>
      </c>
      <c r="O2664" s="681">
        <f t="shared" ca="1" si="181"/>
        <v>0</v>
      </c>
      <c r="P2664" s="681">
        <f t="shared" ca="1" si="181"/>
        <v>0</v>
      </c>
      <c r="Q2664" s="681">
        <f t="shared" ca="1" si="181"/>
        <v>0</v>
      </c>
      <c r="R2664" s="681">
        <f t="shared" ca="1" si="181"/>
        <v>0</v>
      </c>
      <c r="S2664" t="str">
        <f t="shared" si="178"/>
        <v>ASR_Financial_Report_SHP21Final</v>
      </c>
      <c r="T2664" s="960">
        <f t="shared" si="179"/>
        <v>44658</v>
      </c>
      <c r="U2664" t="str">
        <f t="shared" si="180"/>
        <v>Unaudited</v>
      </c>
    </row>
    <row r="2665" spans="1:21" x14ac:dyDescent="0.25">
      <c r="A2665" t="s">
        <v>437</v>
      </c>
      <c r="B2665" t="s">
        <v>1366</v>
      </c>
      <c r="C2665" t="s">
        <v>1367</v>
      </c>
      <c r="D2665" s="15">
        <v>1900</v>
      </c>
      <c r="E2665" s="15">
        <v>1</v>
      </c>
      <c r="F2665" t="s">
        <v>440</v>
      </c>
      <c r="G2665" s="121">
        <v>274</v>
      </c>
      <c r="H2665" t="s">
        <v>390</v>
      </c>
      <c r="I2665" t="s">
        <v>488</v>
      </c>
      <c r="J2665" t="s">
        <v>436</v>
      </c>
      <c r="K2665" t="s">
        <v>436</v>
      </c>
      <c r="L2665" s="758" t="s">
        <v>85</v>
      </c>
      <c r="M2665" t="s">
        <v>325</v>
      </c>
      <c r="N2665" s="681">
        <f t="shared" ca="1" si="181"/>
        <v>0</v>
      </c>
      <c r="O2665" s="681">
        <f t="shared" ca="1" si="181"/>
        <v>0</v>
      </c>
      <c r="P2665" s="681">
        <f t="shared" ca="1" si="181"/>
        <v>0</v>
      </c>
      <c r="Q2665" s="681">
        <f t="shared" ca="1" si="181"/>
        <v>0</v>
      </c>
      <c r="R2665" s="681">
        <f t="shared" ca="1" si="181"/>
        <v>0</v>
      </c>
      <c r="S2665" t="str">
        <f t="shared" si="178"/>
        <v>ASR_Financial_Report_SHP21Final</v>
      </c>
      <c r="T2665" s="960">
        <f t="shared" si="179"/>
        <v>44658</v>
      </c>
      <c r="U2665" t="str">
        <f t="shared" si="180"/>
        <v>Unaudited</v>
      </c>
    </row>
    <row r="2666" spans="1:21" x14ac:dyDescent="0.25">
      <c r="A2666" t="s">
        <v>437</v>
      </c>
      <c r="B2666" t="s">
        <v>1366</v>
      </c>
      <c r="C2666" t="s">
        <v>1367</v>
      </c>
      <c r="D2666" s="15">
        <v>1900</v>
      </c>
      <c r="E2666" s="15">
        <v>1</v>
      </c>
      <c r="F2666" t="s">
        <v>440</v>
      </c>
      <c r="G2666" s="121">
        <v>274</v>
      </c>
      <c r="H2666" t="s">
        <v>390</v>
      </c>
      <c r="I2666" t="s">
        <v>488</v>
      </c>
      <c r="J2666" t="s">
        <v>436</v>
      </c>
      <c r="K2666" t="s">
        <v>436</v>
      </c>
      <c r="L2666" s="758" t="s">
        <v>86</v>
      </c>
      <c r="M2666" t="s">
        <v>494</v>
      </c>
      <c r="N2666" s="681">
        <f t="shared" ca="1" si="181"/>
        <v>0</v>
      </c>
      <c r="O2666" s="681">
        <f t="shared" ca="1" si="181"/>
        <v>0</v>
      </c>
      <c r="P2666" s="681">
        <f t="shared" ca="1" si="181"/>
        <v>0</v>
      </c>
      <c r="Q2666" s="681">
        <f t="shared" ca="1" si="181"/>
        <v>0</v>
      </c>
      <c r="R2666" s="681">
        <f t="shared" ca="1" si="181"/>
        <v>0</v>
      </c>
      <c r="S2666" t="str">
        <f t="shared" si="178"/>
        <v>ASR_Financial_Report_SHP21Final</v>
      </c>
      <c r="T2666" s="960">
        <f t="shared" si="179"/>
        <v>44658</v>
      </c>
      <c r="U2666" t="str">
        <f t="shared" si="180"/>
        <v>Unaudited</v>
      </c>
    </row>
    <row r="2667" spans="1:21" x14ac:dyDescent="0.25">
      <c r="A2667" t="s">
        <v>437</v>
      </c>
      <c r="B2667" t="s">
        <v>1366</v>
      </c>
      <c r="C2667" t="s">
        <v>1367</v>
      </c>
      <c r="D2667" s="15">
        <v>1900</v>
      </c>
      <c r="E2667" s="15">
        <v>1</v>
      </c>
      <c r="F2667" t="s">
        <v>440</v>
      </c>
      <c r="G2667" s="121">
        <v>274</v>
      </c>
      <c r="H2667" t="s">
        <v>390</v>
      </c>
      <c r="I2667" t="s">
        <v>488</v>
      </c>
      <c r="J2667" t="s">
        <v>436</v>
      </c>
      <c r="K2667" t="s">
        <v>436</v>
      </c>
      <c r="L2667" s="758" t="s">
        <v>87</v>
      </c>
      <c r="M2667" t="s">
        <v>495</v>
      </c>
      <c r="N2667" s="681">
        <f t="shared" ca="1" si="181"/>
        <v>0</v>
      </c>
      <c r="O2667" s="681">
        <f t="shared" ca="1" si="181"/>
        <v>0</v>
      </c>
      <c r="P2667" s="681">
        <f t="shared" ca="1" si="181"/>
        <v>0</v>
      </c>
      <c r="Q2667" s="681">
        <f t="shared" ca="1" si="181"/>
        <v>0</v>
      </c>
      <c r="R2667" s="681">
        <f t="shared" ca="1" si="181"/>
        <v>0</v>
      </c>
      <c r="S2667" t="str">
        <f t="shared" si="178"/>
        <v>ASR_Financial_Report_SHP21Final</v>
      </c>
      <c r="T2667" s="960">
        <f t="shared" si="179"/>
        <v>44658</v>
      </c>
      <c r="U2667" t="str">
        <f t="shared" si="180"/>
        <v>Unaudited</v>
      </c>
    </row>
    <row r="2668" spans="1:21" x14ac:dyDescent="0.25">
      <c r="A2668" t="s">
        <v>437</v>
      </c>
      <c r="B2668" t="s">
        <v>1366</v>
      </c>
      <c r="C2668" t="s">
        <v>1367</v>
      </c>
      <c r="D2668" s="15">
        <v>1900</v>
      </c>
      <c r="E2668" s="15">
        <v>1</v>
      </c>
      <c r="F2668" t="s">
        <v>440</v>
      </c>
      <c r="G2668" s="121">
        <v>274</v>
      </c>
      <c r="H2668" t="s">
        <v>390</v>
      </c>
      <c r="I2668" t="s">
        <v>488</v>
      </c>
      <c r="J2668" t="s">
        <v>436</v>
      </c>
      <c r="K2668" t="s">
        <v>436</v>
      </c>
      <c r="L2668" s="758" t="s">
        <v>213</v>
      </c>
      <c r="M2668" t="s">
        <v>496</v>
      </c>
      <c r="N2668" s="681">
        <f t="shared" ca="1" si="181"/>
        <v>0</v>
      </c>
      <c r="O2668" s="681">
        <f t="shared" ca="1" si="181"/>
        <v>0</v>
      </c>
      <c r="P2668" s="681">
        <f t="shared" ca="1" si="181"/>
        <v>0</v>
      </c>
      <c r="Q2668" s="681">
        <f t="shared" ca="1" si="181"/>
        <v>0</v>
      </c>
      <c r="R2668" s="681">
        <f t="shared" ca="1" si="181"/>
        <v>0</v>
      </c>
      <c r="S2668" t="str">
        <f t="shared" si="178"/>
        <v>ASR_Financial_Report_SHP21Final</v>
      </c>
      <c r="T2668" s="960">
        <f t="shared" si="179"/>
        <v>44658</v>
      </c>
      <c r="U2668" t="str">
        <f t="shared" si="180"/>
        <v>Unaudited</v>
      </c>
    </row>
    <row r="2669" spans="1:21" x14ac:dyDescent="0.25">
      <c r="A2669" t="s">
        <v>437</v>
      </c>
      <c r="B2669" t="s">
        <v>1366</v>
      </c>
      <c r="C2669" t="s">
        <v>1367</v>
      </c>
      <c r="D2669" s="15">
        <v>1900</v>
      </c>
      <c r="E2669" s="15">
        <v>1</v>
      </c>
      <c r="F2669" t="s">
        <v>440</v>
      </c>
      <c r="G2669" s="121">
        <v>274</v>
      </c>
      <c r="H2669" t="s">
        <v>390</v>
      </c>
      <c r="I2669" t="s">
        <v>489</v>
      </c>
      <c r="J2669" t="s">
        <v>26</v>
      </c>
      <c r="K2669" t="s">
        <v>26</v>
      </c>
      <c r="L2669" s="758" t="s">
        <v>204</v>
      </c>
      <c r="M2669" t="s">
        <v>26</v>
      </c>
      <c r="N2669" s="681">
        <f t="shared" ca="1" si="181"/>
        <v>-568526.13012213632</v>
      </c>
      <c r="O2669" s="681">
        <f t="shared" ca="1" si="181"/>
        <v>0</v>
      </c>
      <c r="P2669" s="681">
        <f t="shared" ca="1" si="181"/>
        <v>0</v>
      </c>
      <c r="Q2669" s="681">
        <f t="shared" ca="1" si="181"/>
        <v>0</v>
      </c>
      <c r="R2669" s="681">
        <f t="shared" ca="1" si="181"/>
        <v>0</v>
      </c>
      <c r="S2669" t="str">
        <f t="shared" si="178"/>
        <v>ASR_Financial_Report_SHP21Final</v>
      </c>
      <c r="T2669" s="960">
        <f t="shared" si="179"/>
        <v>44658</v>
      </c>
      <c r="U2669" t="str">
        <f t="shared" si="180"/>
        <v>Unaudited</v>
      </c>
    </row>
    <row r="2670" spans="1:21" x14ac:dyDescent="0.25">
      <c r="A2670" t="s">
        <v>437</v>
      </c>
      <c r="B2670" t="s">
        <v>1366</v>
      </c>
      <c r="C2670" t="s">
        <v>1367</v>
      </c>
      <c r="D2670" s="15">
        <v>1900</v>
      </c>
      <c r="E2670" s="15">
        <v>1</v>
      </c>
      <c r="F2670" t="s">
        <v>441</v>
      </c>
      <c r="G2670" s="121">
        <v>366</v>
      </c>
      <c r="H2670" t="s">
        <v>390</v>
      </c>
      <c r="I2670" t="s">
        <v>432</v>
      </c>
      <c r="J2670" t="s">
        <v>432</v>
      </c>
      <c r="K2670" t="s">
        <v>432</v>
      </c>
      <c r="M2670" t="s">
        <v>432</v>
      </c>
      <c r="N2670" s="681">
        <f t="shared" ca="1" si="181"/>
        <v>17945</v>
      </c>
      <c r="O2670" s="681">
        <f t="shared" ca="1" si="181"/>
        <v>2271</v>
      </c>
      <c r="P2670" s="681">
        <f t="shared" ca="1" si="181"/>
        <v>15674</v>
      </c>
      <c r="Q2670" s="681">
        <f t="shared" ca="1" si="181"/>
        <v>0</v>
      </c>
      <c r="R2670" s="681">
        <f t="shared" ca="1" si="181"/>
        <v>0</v>
      </c>
      <c r="S2670" t="str">
        <f t="shared" si="178"/>
        <v>ASR_Financial_Report_SHP21Final</v>
      </c>
      <c r="T2670" s="960">
        <f t="shared" si="179"/>
        <v>44658</v>
      </c>
      <c r="U2670" t="str">
        <f t="shared" si="180"/>
        <v>Unaudited</v>
      </c>
    </row>
    <row r="2671" spans="1:21" x14ac:dyDescent="0.25">
      <c r="A2671" t="s">
        <v>437</v>
      </c>
      <c r="B2671" t="s">
        <v>1366</v>
      </c>
      <c r="C2671" t="s">
        <v>1367</v>
      </c>
      <c r="D2671" s="15">
        <v>1900</v>
      </c>
      <c r="E2671" s="15">
        <v>1</v>
      </c>
      <c r="F2671" t="s">
        <v>441</v>
      </c>
      <c r="G2671" s="121">
        <v>366</v>
      </c>
      <c r="H2671" t="s">
        <v>390</v>
      </c>
      <c r="I2671" t="s">
        <v>487</v>
      </c>
      <c r="J2671" t="s">
        <v>12</v>
      </c>
      <c r="K2671" t="s">
        <v>12</v>
      </c>
      <c r="L2671" s="758">
        <v>1.1000000000000001</v>
      </c>
      <c r="M2671" t="s">
        <v>12</v>
      </c>
      <c r="N2671" s="681">
        <f t="shared" ca="1" si="181"/>
        <v>49148384.049999997</v>
      </c>
      <c r="O2671" s="681">
        <f t="shared" ca="1" si="181"/>
        <v>0</v>
      </c>
      <c r="P2671" s="681">
        <f t="shared" ca="1" si="181"/>
        <v>0</v>
      </c>
      <c r="Q2671" s="681">
        <f t="shared" ca="1" si="181"/>
        <v>0</v>
      </c>
      <c r="R2671" s="681">
        <f t="shared" ca="1" si="181"/>
        <v>0</v>
      </c>
      <c r="S2671" t="str">
        <f t="shared" si="178"/>
        <v>ASR_Financial_Report_SHP21Final</v>
      </c>
      <c r="T2671" s="960">
        <f t="shared" si="179"/>
        <v>44658</v>
      </c>
      <c r="U2671" t="str">
        <f t="shared" si="180"/>
        <v>Unaudited</v>
      </c>
    </row>
    <row r="2672" spans="1:21" x14ac:dyDescent="0.25">
      <c r="A2672" t="s">
        <v>437</v>
      </c>
      <c r="B2672" t="s">
        <v>1366</v>
      </c>
      <c r="C2672" t="s">
        <v>1367</v>
      </c>
      <c r="D2672" s="15">
        <v>1900</v>
      </c>
      <c r="E2672" s="15">
        <v>1</v>
      </c>
      <c r="F2672" t="s">
        <v>441</v>
      </c>
      <c r="G2672" s="121">
        <v>366</v>
      </c>
      <c r="H2672" t="s">
        <v>390</v>
      </c>
      <c r="I2672" t="s">
        <v>487</v>
      </c>
      <c r="J2672" t="s">
        <v>12</v>
      </c>
      <c r="K2672" t="s">
        <v>222</v>
      </c>
      <c r="L2672" s="758">
        <v>1.2</v>
      </c>
      <c r="M2672" t="s">
        <v>222</v>
      </c>
      <c r="N2672" s="681">
        <f t="shared" ca="1" si="181"/>
        <v>22051.414387180808</v>
      </c>
      <c r="O2672" s="681">
        <f t="shared" ca="1" si="181"/>
        <v>0</v>
      </c>
      <c r="P2672" s="681">
        <f t="shared" ca="1" si="181"/>
        <v>0</v>
      </c>
      <c r="Q2672" s="681">
        <f t="shared" ca="1" si="181"/>
        <v>0</v>
      </c>
      <c r="R2672" s="681">
        <f t="shared" ca="1" si="181"/>
        <v>0</v>
      </c>
      <c r="S2672" t="str">
        <f t="shared" si="178"/>
        <v>ASR_Financial_Report_SHP21Final</v>
      </c>
      <c r="T2672" s="960">
        <f t="shared" si="179"/>
        <v>44658</v>
      </c>
      <c r="U2672" t="str">
        <f t="shared" si="180"/>
        <v>Unaudited</v>
      </c>
    </row>
    <row r="2673" spans="1:21" x14ac:dyDescent="0.25">
      <c r="A2673" t="s">
        <v>437</v>
      </c>
      <c r="B2673" t="s">
        <v>1366</v>
      </c>
      <c r="C2673" t="s">
        <v>1367</v>
      </c>
      <c r="D2673" s="15">
        <v>1900</v>
      </c>
      <c r="E2673" s="15">
        <v>1</v>
      </c>
      <c r="F2673" t="s">
        <v>441</v>
      </c>
      <c r="G2673" s="121">
        <v>366</v>
      </c>
      <c r="H2673" t="s">
        <v>390</v>
      </c>
      <c r="I2673" t="s">
        <v>487</v>
      </c>
      <c r="J2673" t="s">
        <v>12</v>
      </c>
      <c r="K2673" t="s">
        <v>1304</v>
      </c>
      <c r="L2673" s="758" t="s">
        <v>1300</v>
      </c>
      <c r="M2673" t="s">
        <v>1304</v>
      </c>
      <c r="N2673" s="681">
        <f t="shared" ca="1" si="181"/>
        <v>47938.96875</v>
      </c>
      <c r="O2673" s="681">
        <f t="shared" ca="1" si="181"/>
        <v>0</v>
      </c>
      <c r="P2673" s="681">
        <f t="shared" ca="1" si="181"/>
        <v>0</v>
      </c>
      <c r="Q2673" s="681">
        <f t="shared" ca="1" si="181"/>
        <v>0</v>
      </c>
      <c r="R2673" s="681">
        <f t="shared" ca="1" si="181"/>
        <v>0</v>
      </c>
      <c r="S2673" t="str">
        <f t="shared" si="178"/>
        <v>ASR_Financial_Report_SHP21Final</v>
      </c>
      <c r="T2673" s="960">
        <f t="shared" si="179"/>
        <v>44658</v>
      </c>
      <c r="U2673" t="str">
        <f t="shared" si="180"/>
        <v>Unaudited</v>
      </c>
    </row>
    <row r="2674" spans="1:21" x14ac:dyDescent="0.25">
      <c r="A2674" t="s">
        <v>437</v>
      </c>
      <c r="B2674" t="s">
        <v>1366</v>
      </c>
      <c r="C2674" t="s">
        <v>1367</v>
      </c>
      <c r="D2674" s="15">
        <v>1900</v>
      </c>
      <c r="E2674" s="15">
        <v>1</v>
      </c>
      <c r="F2674" t="s">
        <v>441</v>
      </c>
      <c r="G2674" s="121">
        <v>366</v>
      </c>
      <c r="H2674" t="s">
        <v>390</v>
      </c>
      <c r="I2674" t="s">
        <v>487</v>
      </c>
      <c r="J2674" t="s">
        <v>12</v>
      </c>
      <c r="K2674" t="s">
        <v>1306</v>
      </c>
      <c r="L2674" s="758" t="s">
        <v>1305</v>
      </c>
      <c r="M2674" t="s">
        <v>1306</v>
      </c>
      <c r="N2674" s="681">
        <f t="shared" ca="1" si="181"/>
        <v>190173.1251055637</v>
      </c>
      <c r="O2674" s="681">
        <f t="shared" ca="1" si="181"/>
        <v>0</v>
      </c>
      <c r="P2674" s="681">
        <f t="shared" ca="1" si="181"/>
        <v>0</v>
      </c>
      <c r="Q2674" s="681">
        <f t="shared" ca="1" si="181"/>
        <v>0</v>
      </c>
      <c r="R2674" s="681">
        <f t="shared" ca="1" si="181"/>
        <v>0</v>
      </c>
      <c r="S2674" t="str">
        <f t="shared" si="178"/>
        <v>ASR_Financial_Report_SHP21Final</v>
      </c>
      <c r="T2674" s="960">
        <f t="shared" si="179"/>
        <v>44658</v>
      </c>
      <c r="U2674" t="str">
        <f t="shared" si="180"/>
        <v>Unaudited</v>
      </c>
    </row>
    <row r="2675" spans="1:21" x14ac:dyDescent="0.25">
      <c r="A2675" t="s">
        <v>437</v>
      </c>
      <c r="B2675" t="s">
        <v>1366</v>
      </c>
      <c r="C2675" t="s">
        <v>1367</v>
      </c>
      <c r="D2675" s="15">
        <v>1900</v>
      </c>
      <c r="E2675" s="15">
        <v>1</v>
      </c>
      <c r="F2675" t="s">
        <v>441</v>
      </c>
      <c r="G2675" s="121">
        <v>366</v>
      </c>
      <c r="H2675" t="s">
        <v>390</v>
      </c>
      <c r="I2675" t="s">
        <v>487</v>
      </c>
      <c r="J2675" t="s">
        <v>13</v>
      </c>
      <c r="K2675" t="s">
        <v>13</v>
      </c>
      <c r="L2675" s="758" t="s">
        <v>63</v>
      </c>
      <c r="M2675" t="s">
        <v>13</v>
      </c>
      <c r="N2675" s="681">
        <f t="shared" ca="1" si="181"/>
        <v>-1833027.9885978438</v>
      </c>
      <c r="O2675" s="681">
        <f t="shared" ca="1" si="181"/>
        <v>0</v>
      </c>
      <c r="P2675" s="681">
        <f t="shared" ca="1" si="181"/>
        <v>0</v>
      </c>
      <c r="Q2675" s="681">
        <f t="shared" ca="1" si="181"/>
        <v>0</v>
      </c>
      <c r="R2675" s="681">
        <f t="shared" ca="1" si="181"/>
        <v>0</v>
      </c>
      <c r="S2675" t="str">
        <f t="shared" si="178"/>
        <v>ASR_Financial_Report_SHP21Final</v>
      </c>
      <c r="T2675" s="960">
        <f t="shared" si="179"/>
        <v>44658</v>
      </c>
      <c r="U2675" t="str">
        <f t="shared" si="180"/>
        <v>Unaudited</v>
      </c>
    </row>
    <row r="2676" spans="1:21" x14ac:dyDescent="0.25">
      <c r="A2676" t="s">
        <v>437</v>
      </c>
      <c r="B2676" t="s">
        <v>1366</v>
      </c>
      <c r="C2676" t="s">
        <v>1367</v>
      </c>
      <c r="D2676" s="15">
        <v>1900</v>
      </c>
      <c r="E2676" s="15">
        <v>1</v>
      </c>
      <c r="F2676" t="s">
        <v>441</v>
      </c>
      <c r="G2676" s="121">
        <v>366</v>
      </c>
      <c r="H2676" t="s">
        <v>390</v>
      </c>
      <c r="I2676" t="s">
        <v>488</v>
      </c>
      <c r="J2676" t="s">
        <v>433</v>
      </c>
      <c r="K2676" t="s">
        <v>777</v>
      </c>
      <c r="L2676" s="758">
        <v>2.1</v>
      </c>
      <c r="M2676" t="s">
        <v>712</v>
      </c>
      <c r="N2676" s="681">
        <f t="shared" ca="1" si="181"/>
        <v>47620</v>
      </c>
      <c r="O2676" s="681">
        <f t="shared" ca="1" si="181"/>
        <v>42107</v>
      </c>
      <c r="P2676" s="681">
        <f t="shared" ca="1" si="181"/>
        <v>5513</v>
      </c>
      <c r="Q2676" s="681">
        <f t="shared" ca="1" si="181"/>
        <v>0</v>
      </c>
      <c r="R2676" s="681">
        <f t="shared" ca="1" si="181"/>
        <v>0</v>
      </c>
      <c r="S2676" t="str">
        <f t="shared" si="178"/>
        <v>ASR_Financial_Report_SHP21Final</v>
      </c>
      <c r="T2676" s="960">
        <f t="shared" si="179"/>
        <v>44658</v>
      </c>
      <c r="U2676" t="str">
        <f t="shared" si="180"/>
        <v>Unaudited</v>
      </c>
    </row>
    <row r="2677" spans="1:21" x14ac:dyDescent="0.25">
      <c r="A2677" t="s">
        <v>437</v>
      </c>
      <c r="B2677" t="s">
        <v>1366</v>
      </c>
      <c r="C2677" t="s">
        <v>1367</v>
      </c>
      <c r="D2677" s="15">
        <v>1900</v>
      </c>
      <c r="E2677" s="15">
        <v>1</v>
      </c>
      <c r="F2677" t="s">
        <v>441</v>
      </c>
      <c r="G2677" s="121">
        <v>366</v>
      </c>
      <c r="H2677" t="s">
        <v>390</v>
      </c>
      <c r="I2677" t="s">
        <v>488</v>
      </c>
      <c r="J2677" t="s">
        <v>433</v>
      </c>
      <c r="K2677" t="s">
        <v>777</v>
      </c>
      <c r="L2677" s="758">
        <v>2.2000000000000002</v>
      </c>
      <c r="M2677" t="s">
        <v>713</v>
      </c>
      <c r="N2677" s="681">
        <f t="shared" ca="1" si="181"/>
        <v>132</v>
      </c>
      <c r="O2677" s="681">
        <f t="shared" ca="1" si="181"/>
        <v>50</v>
      </c>
      <c r="P2677" s="681">
        <f t="shared" ca="1" si="181"/>
        <v>82</v>
      </c>
      <c r="Q2677" s="681">
        <f t="shared" ca="1" si="181"/>
        <v>0</v>
      </c>
      <c r="R2677" s="681">
        <f t="shared" ca="1" si="181"/>
        <v>0</v>
      </c>
      <c r="S2677" t="str">
        <f t="shared" si="178"/>
        <v>ASR_Financial_Report_SHP21Final</v>
      </c>
      <c r="T2677" s="960">
        <f t="shared" si="179"/>
        <v>44658</v>
      </c>
      <c r="U2677" t="str">
        <f t="shared" si="180"/>
        <v>Unaudited</v>
      </c>
    </row>
    <row r="2678" spans="1:21" x14ac:dyDescent="0.25">
      <c r="A2678" t="s">
        <v>437</v>
      </c>
      <c r="B2678" t="s">
        <v>1366</v>
      </c>
      <c r="C2678" t="s">
        <v>1367</v>
      </c>
      <c r="D2678" s="15">
        <v>1900</v>
      </c>
      <c r="E2678" s="15">
        <v>1</v>
      </c>
      <c r="F2678" t="s">
        <v>441</v>
      </c>
      <c r="G2678" s="121">
        <v>366</v>
      </c>
      <c r="H2678" t="s">
        <v>390</v>
      </c>
      <c r="I2678" t="s">
        <v>488</v>
      </c>
      <c r="J2678" t="s">
        <v>433</v>
      </c>
      <c r="K2678" t="s">
        <v>777</v>
      </c>
      <c r="L2678" s="758">
        <v>2.2999999999999998</v>
      </c>
      <c r="M2678" t="s">
        <v>714</v>
      </c>
      <c r="N2678" s="681">
        <f t="shared" ca="1" si="181"/>
        <v>11990667.090000002</v>
      </c>
      <c r="O2678" s="681">
        <f t="shared" ca="1" si="181"/>
        <v>10568791.770000001</v>
      </c>
      <c r="P2678" s="681">
        <f t="shared" ca="1" si="181"/>
        <v>1421875.3199999998</v>
      </c>
      <c r="Q2678" s="681">
        <f t="shared" ca="1" si="181"/>
        <v>0</v>
      </c>
      <c r="R2678" s="681">
        <f t="shared" ca="1" si="181"/>
        <v>0</v>
      </c>
      <c r="S2678" t="str">
        <f t="shared" si="178"/>
        <v>ASR_Financial_Report_SHP21Final</v>
      </c>
      <c r="T2678" s="960">
        <f t="shared" si="179"/>
        <v>44658</v>
      </c>
      <c r="U2678" t="str">
        <f t="shared" si="180"/>
        <v>Unaudited</v>
      </c>
    </row>
    <row r="2679" spans="1:21" x14ac:dyDescent="0.25">
      <c r="A2679" t="s">
        <v>437</v>
      </c>
      <c r="B2679" t="s">
        <v>1366</v>
      </c>
      <c r="C2679" t="s">
        <v>1367</v>
      </c>
      <c r="D2679" s="15">
        <v>1900</v>
      </c>
      <c r="E2679" s="15">
        <v>1</v>
      </c>
      <c r="F2679" t="s">
        <v>441</v>
      </c>
      <c r="G2679" s="121">
        <v>366</v>
      </c>
      <c r="H2679" t="s">
        <v>390</v>
      </c>
      <c r="I2679" t="s">
        <v>488</v>
      </c>
      <c r="J2679" t="s">
        <v>433</v>
      </c>
      <c r="K2679" t="s">
        <v>777</v>
      </c>
      <c r="L2679" s="758">
        <v>2.4</v>
      </c>
      <c r="M2679" t="s">
        <v>715</v>
      </c>
      <c r="N2679" s="681">
        <f t="shared" ca="1" si="181"/>
        <v>7042.31</v>
      </c>
      <c r="O2679" s="681">
        <f t="shared" ca="1" si="181"/>
        <v>3703.3100000000004</v>
      </c>
      <c r="P2679" s="681">
        <f t="shared" ca="1" si="181"/>
        <v>3339</v>
      </c>
      <c r="Q2679" s="681">
        <f t="shared" ca="1" si="181"/>
        <v>0</v>
      </c>
      <c r="R2679" s="681">
        <f t="shared" ca="1" si="181"/>
        <v>0</v>
      </c>
      <c r="S2679" t="str">
        <f t="shared" si="178"/>
        <v>ASR_Financial_Report_SHP21Final</v>
      </c>
      <c r="T2679" s="960">
        <f t="shared" si="179"/>
        <v>44658</v>
      </c>
      <c r="U2679" t="str">
        <f t="shared" si="180"/>
        <v>Unaudited</v>
      </c>
    </row>
    <row r="2680" spans="1:21" x14ac:dyDescent="0.25">
      <c r="A2680" t="s">
        <v>437</v>
      </c>
      <c r="B2680" t="s">
        <v>1366</v>
      </c>
      <c r="C2680" t="s">
        <v>1367</v>
      </c>
      <c r="D2680" s="15">
        <v>1900</v>
      </c>
      <c r="E2680" s="15">
        <v>1</v>
      </c>
      <c r="F2680" t="s">
        <v>441</v>
      </c>
      <c r="G2680" s="121">
        <v>366</v>
      </c>
      <c r="H2680" t="s">
        <v>390</v>
      </c>
      <c r="I2680" t="s">
        <v>488</v>
      </c>
      <c r="J2680" t="s">
        <v>433</v>
      </c>
      <c r="K2680" t="s">
        <v>777</v>
      </c>
      <c r="L2680" s="758">
        <v>2.5</v>
      </c>
      <c r="M2680" t="s">
        <v>757</v>
      </c>
      <c r="N2680" s="681">
        <f t="shared" ca="1" si="181"/>
        <v>5637</v>
      </c>
      <c r="O2680" s="681">
        <f t="shared" ca="1" si="181"/>
        <v>4242</v>
      </c>
      <c r="P2680" s="681">
        <f t="shared" ca="1" si="181"/>
        <v>1395</v>
      </c>
      <c r="Q2680" s="681">
        <f t="shared" ca="1" si="181"/>
        <v>0</v>
      </c>
      <c r="R2680" s="681">
        <f t="shared" ca="1" si="181"/>
        <v>0</v>
      </c>
      <c r="S2680" t="str">
        <f t="shared" si="178"/>
        <v>ASR_Financial_Report_SHP21Final</v>
      </c>
      <c r="T2680" s="960">
        <f t="shared" si="179"/>
        <v>44658</v>
      </c>
      <c r="U2680" t="str">
        <f t="shared" si="180"/>
        <v>Unaudited</v>
      </c>
    </row>
    <row r="2681" spans="1:21" x14ac:dyDescent="0.25">
      <c r="A2681" t="s">
        <v>437</v>
      </c>
      <c r="B2681" t="s">
        <v>1366</v>
      </c>
      <c r="C2681" t="s">
        <v>1367</v>
      </c>
      <c r="D2681" s="15">
        <v>1900</v>
      </c>
      <c r="E2681" s="15">
        <v>1</v>
      </c>
      <c r="F2681" t="s">
        <v>441</v>
      </c>
      <c r="G2681" s="121">
        <v>366</v>
      </c>
      <c r="H2681" t="s">
        <v>390</v>
      </c>
      <c r="I2681" t="s">
        <v>488</v>
      </c>
      <c r="J2681" t="s">
        <v>433</v>
      </c>
      <c r="K2681" t="s">
        <v>777</v>
      </c>
      <c r="L2681" s="758">
        <v>2.6</v>
      </c>
      <c r="M2681" t="s">
        <v>186</v>
      </c>
      <c r="N2681" s="681">
        <f t="shared" ca="1" si="181"/>
        <v>1528067.7599999998</v>
      </c>
      <c r="O2681" s="681">
        <f t="shared" ca="1" si="181"/>
        <v>971577.79999999993</v>
      </c>
      <c r="P2681" s="681">
        <f t="shared" ca="1" si="181"/>
        <v>556489.96</v>
      </c>
      <c r="Q2681" s="681">
        <f t="shared" ca="1" si="181"/>
        <v>0</v>
      </c>
      <c r="R2681" s="681">
        <f t="shared" ca="1" si="181"/>
        <v>0</v>
      </c>
      <c r="S2681" t="str">
        <f t="shared" si="178"/>
        <v>ASR_Financial_Report_SHP21Final</v>
      </c>
      <c r="T2681" s="960">
        <f t="shared" si="179"/>
        <v>44658</v>
      </c>
      <c r="U2681" t="str">
        <f t="shared" si="180"/>
        <v>Unaudited</v>
      </c>
    </row>
    <row r="2682" spans="1:21" x14ac:dyDescent="0.25">
      <c r="A2682" t="s">
        <v>437</v>
      </c>
      <c r="B2682" t="s">
        <v>1366</v>
      </c>
      <c r="C2682" t="s">
        <v>1367</v>
      </c>
      <c r="D2682" s="15">
        <v>1900</v>
      </c>
      <c r="E2682" s="15">
        <v>1</v>
      </c>
      <c r="F2682" t="s">
        <v>441</v>
      </c>
      <c r="G2682" s="121">
        <v>366</v>
      </c>
      <c r="H2682" t="s">
        <v>390</v>
      </c>
      <c r="I2682" t="s">
        <v>488</v>
      </c>
      <c r="J2682" t="s">
        <v>433</v>
      </c>
      <c r="K2682" t="s">
        <v>777</v>
      </c>
      <c r="L2682" s="758">
        <v>2.7</v>
      </c>
      <c r="M2682" t="s">
        <v>778</v>
      </c>
      <c r="N2682" s="681">
        <f t="shared" ca="1" si="181"/>
        <v>788933.1580811087</v>
      </c>
      <c r="O2682" s="681">
        <f t="shared" ca="1" si="181"/>
        <v>674146.26710665994</v>
      </c>
      <c r="P2682" s="681">
        <f t="shared" ca="1" si="181"/>
        <v>114786.8909744488</v>
      </c>
      <c r="Q2682" s="681">
        <f t="shared" ca="1" si="181"/>
        <v>0</v>
      </c>
      <c r="R2682" s="681">
        <f t="shared" ca="1" si="181"/>
        <v>0</v>
      </c>
      <c r="S2682" t="str">
        <f t="shared" si="178"/>
        <v>ASR_Financial_Report_SHP21Final</v>
      </c>
      <c r="T2682" s="960">
        <f t="shared" si="179"/>
        <v>44658</v>
      </c>
      <c r="U2682" t="str">
        <f t="shared" si="180"/>
        <v>Unaudited</v>
      </c>
    </row>
    <row r="2683" spans="1:21" x14ac:dyDescent="0.25">
      <c r="A2683" t="s">
        <v>437</v>
      </c>
      <c r="B2683" t="s">
        <v>1366</v>
      </c>
      <c r="C2683" t="s">
        <v>1367</v>
      </c>
      <c r="D2683" s="15">
        <v>1900</v>
      </c>
      <c r="E2683" s="15">
        <v>1</v>
      </c>
      <c r="F2683" t="s">
        <v>441</v>
      </c>
      <c r="G2683" s="121">
        <v>366</v>
      </c>
      <c r="H2683" t="s">
        <v>390</v>
      </c>
      <c r="I2683" t="s">
        <v>488</v>
      </c>
      <c r="J2683" t="s">
        <v>433</v>
      </c>
      <c r="K2683" t="s">
        <v>777</v>
      </c>
      <c r="L2683" s="758">
        <v>2.8</v>
      </c>
      <c r="M2683" t="s">
        <v>779</v>
      </c>
      <c r="N2683" s="681">
        <f t="shared" ca="1" si="181"/>
        <v>0</v>
      </c>
      <c r="O2683" s="681">
        <f t="shared" ca="1" si="181"/>
        <v>0</v>
      </c>
      <c r="P2683" s="681">
        <f t="shared" ca="1" si="181"/>
        <v>0</v>
      </c>
      <c r="Q2683" s="681">
        <f t="shared" ca="1" si="181"/>
        <v>0</v>
      </c>
      <c r="R2683" s="681">
        <f t="shared" ca="1" si="181"/>
        <v>0</v>
      </c>
      <c r="S2683" t="str">
        <f t="shared" si="178"/>
        <v>ASR_Financial_Report_SHP21Final</v>
      </c>
      <c r="T2683" s="960">
        <f t="shared" si="179"/>
        <v>44658</v>
      </c>
      <c r="U2683" t="str">
        <f t="shared" si="180"/>
        <v>Unaudited</v>
      </c>
    </row>
    <row r="2684" spans="1:21" x14ac:dyDescent="0.25">
      <c r="A2684" t="s">
        <v>437</v>
      </c>
      <c r="B2684" t="s">
        <v>1366</v>
      </c>
      <c r="C2684" t="s">
        <v>1367</v>
      </c>
      <c r="D2684" s="15">
        <v>1900</v>
      </c>
      <c r="E2684" s="15">
        <v>1</v>
      </c>
      <c r="F2684" t="s">
        <v>441</v>
      </c>
      <c r="G2684" s="121">
        <v>366</v>
      </c>
      <c r="H2684" t="s">
        <v>390</v>
      </c>
      <c r="I2684" t="s">
        <v>488</v>
      </c>
      <c r="J2684" t="s">
        <v>433</v>
      </c>
      <c r="K2684" t="s">
        <v>777</v>
      </c>
      <c r="L2684" s="758">
        <v>2.9</v>
      </c>
      <c r="M2684" t="s">
        <v>760</v>
      </c>
      <c r="N2684" s="681">
        <f t="shared" ca="1" si="181"/>
        <v>0</v>
      </c>
      <c r="O2684" s="681">
        <f t="shared" ca="1" si="181"/>
        <v>0</v>
      </c>
      <c r="P2684" s="681">
        <f t="shared" ca="1" si="181"/>
        <v>0</v>
      </c>
      <c r="Q2684" s="681">
        <f t="shared" ca="1" si="181"/>
        <v>0</v>
      </c>
      <c r="R2684" s="681">
        <f t="shared" ca="1" si="181"/>
        <v>0</v>
      </c>
      <c r="S2684" t="str">
        <f t="shared" si="178"/>
        <v>ASR_Financial_Report_SHP21Final</v>
      </c>
      <c r="T2684" s="960">
        <f t="shared" si="179"/>
        <v>44658</v>
      </c>
      <c r="U2684" t="str">
        <f t="shared" si="180"/>
        <v>Unaudited</v>
      </c>
    </row>
    <row r="2685" spans="1:21" x14ac:dyDescent="0.25">
      <c r="A2685" t="s">
        <v>437</v>
      </c>
      <c r="B2685" t="s">
        <v>1366</v>
      </c>
      <c r="C2685" t="s">
        <v>1367</v>
      </c>
      <c r="D2685" s="15">
        <v>1900</v>
      </c>
      <c r="E2685" s="15">
        <v>1</v>
      </c>
      <c r="F2685" t="s">
        <v>441</v>
      </c>
      <c r="G2685" s="121">
        <v>366</v>
      </c>
      <c r="H2685" t="s">
        <v>390</v>
      </c>
      <c r="I2685" t="s">
        <v>488</v>
      </c>
      <c r="J2685" t="s">
        <v>433</v>
      </c>
      <c r="K2685" t="s">
        <v>223</v>
      </c>
      <c r="L2685" s="758">
        <v>2.11</v>
      </c>
      <c r="M2685" t="s">
        <v>228</v>
      </c>
      <c r="N2685" s="681">
        <f t="shared" ca="1" si="181"/>
        <v>2016458.21</v>
      </c>
      <c r="O2685" s="681">
        <f t="shared" ca="1" si="181"/>
        <v>115508.52</v>
      </c>
      <c r="P2685" s="681">
        <f t="shared" ca="1" si="181"/>
        <v>1900949.69</v>
      </c>
      <c r="Q2685" s="681">
        <f t="shared" ca="1" si="181"/>
        <v>0</v>
      </c>
      <c r="R2685" s="681">
        <f t="shared" ca="1" si="181"/>
        <v>0</v>
      </c>
      <c r="S2685" t="str">
        <f t="shared" si="178"/>
        <v>ASR_Financial_Report_SHP21Final</v>
      </c>
      <c r="T2685" s="960">
        <f t="shared" si="179"/>
        <v>44658</v>
      </c>
      <c r="U2685" t="str">
        <f t="shared" si="180"/>
        <v>Unaudited</v>
      </c>
    </row>
    <row r="2686" spans="1:21" x14ac:dyDescent="0.25">
      <c r="A2686" t="s">
        <v>437</v>
      </c>
      <c r="B2686" t="s">
        <v>1366</v>
      </c>
      <c r="C2686" t="s">
        <v>1367</v>
      </c>
      <c r="D2686" s="15">
        <v>1900</v>
      </c>
      <c r="E2686" s="15">
        <v>1</v>
      </c>
      <c r="F2686" t="s">
        <v>441</v>
      </c>
      <c r="G2686" s="121">
        <v>366</v>
      </c>
      <c r="H2686" t="s">
        <v>390</v>
      </c>
      <c r="I2686" t="s">
        <v>488</v>
      </c>
      <c r="J2686" t="s">
        <v>433</v>
      </c>
      <c r="K2686" t="s">
        <v>223</v>
      </c>
      <c r="L2686" s="758">
        <v>2.12</v>
      </c>
      <c r="M2686" t="s">
        <v>552</v>
      </c>
      <c r="N2686" s="681">
        <f t="shared" ca="1" si="181"/>
        <v>23291488.93000209</v>
      </c>
      <c r="O2686" s="681">
        <f t="shared" ca="1" si="181"/>
        <v>287380.95999999979</v>
      </c>
      <c r="P2686" s="681">
        <f t="shared" ca="1" si="181"/>
        <v>23004107.970002089</v>
      </c>
      <c r="Q2686" s="681">
        <f t="shared" ca="1" si="181"/>
        <v>0</v>
      </c>
      <c r="R2686" s="681">
        <f t="shared" ca="1" si="181"/>
        <v>0</v>
      </c>
      <c r="S2686" t="str">
        <f t="shared" si="178"/>
        <v>ASR_Financial_Report_SHP21Final</v>
      </c>
      <c r="T2686" s="960">
        <f t="shared" si="179"/>
        <v>44658</v>
      </c>
      <c r="U2686" t="str">
        <f t="shared" si="180"/>
        <v>Unaudited</v>
      </c>
    </row>
    <row r="2687" spans="1:21" x14ac:dyDescent="0.25">
      <c r="A2687" t="s">
        <v>437</v>
      </c>
      <c r="B2687" t="s">
        <v>1366</v>
      </c>
      <c r="C2687" t="s">
        <v>1367</v>
      </c>
      <c r="D2687" s="15">
        <v>1900</v>
      </c>
      <c r="E2687" s="15">
        <v>1</v>
      </c>
      <c r="F2687" t="s">
        <v>441</v>
      </c>
      <c r="G2687" s="121">
        <v>366</v>
      </c>
      <c r="H2687" t="s">
        <v>390</v>
      </c>
      <c r="I2687" t="s">
        <v>488</v>
      </c>
      <c r="J2687" t="s">
        <v>433</v>
      </c>
      <c r="K2687" t="s">
        <v>223</v>
      </c>
      <c r="L2687" s="758">
        <v>2.13</v>
      </c>
      <c r="M2687" t="s">
        <v>229</v>
      </c>
      <c r="N2687" s="681">
        <f t="shared" ca="1" si="181"/>
        <v>1170038.570000011</v>
      </c>
      <c r="O2687" s="681">
        <f t="shared" ca="1" si="181"/>
        <v>35464.58</v>
      </c>
      <c r="P2687" s="681">
        <f t="shared" ca="1" si="181"/>
        <v>1134573.9900000109</v>
      </c>
      <c r="Q2687" s="681">
        <f t="shared" ca="1" si="181"/>
        <v>0</v>
      </c>
      <c r="R2687" s="681">
        <f t="shared" ca="1" si="181"/>
        <v>0</v>
      </c>
      <c r="S2687" t="str">
        <f t="shared" si="178"/>
        <v>ASR_Financial_Report_SHP21Final</v>
      </c>
      <c r="T2687" s="960">
        <f t="shared" si="179"/>
        <v>44658</v>
      </c>
      <c r="U2687" t="str">
        <f t="shared" si="180"/>
        <v>Unaudited</v>
      </c>
    </row>
    <row r="2688" spans="1:21" x14ac:dyDescent="0.25">
      <c r="A2688" t="s">
        <v>437</v>
      </c>
      <c r="B2688" t="s">
        <v>1366</v>
      </c>
      <c r="C2688" t="s">
        <v>1367</v>
      </c>
      <c r="D2688" s="15">
        <v>1900</v>
      </c>
      <c r="E2688" s="15">
        <v>1</v>
      </c>
      <c r="F2688" t="s">
        <v>441</v>
      </c>
      <c r="G2688" s="121">
        <v>366</v>
      </c>
      <c r="H2688" t="s">
        <v>390</v>
      </c>
      <c r="I2688" t="s">
        <v>488</v>
      </c>
      <c r="J2688" t="s">
        <v>433</v>
      </c>
      <c r="K2688" t="s">
        <v>223</v>
      </c>
      <c r="L2688" s="758">
        <v>2.14</v>
      </c>
      <c r="M2688" t="s">
        <v>556</v>
      </c>
      <c r="N2688" s="681">
        <f t="shared" ca="1" si="181"/>
        <v>63009.990000000005</v>
      </c>
      <c r="O2688" s="681">
        <f t="shared" ca="1" si="181"/>
        <v>38458.89</v>
      </c>
      <c r="P2688" s="681">
        <f t="shared" ca="1" si="181"/>
        <v>24551.100000000002</v>
      </c>
      <c r="Q2688" s="681">
        <f t="shared" ca="1" si="181"/>
        <v>0</v>
      </c>
      <c r="R2688" s="681">
        <f t="shared" ca="1" si="181"/>
        <v>0</v>
      </c>
      <c r="S2688" t="str">
        <f t="shared" si="178"/>
        <v>ASR_Financial_Report_SHP21Final</v>
      </c>
      <c r="T2688" s="960">
        <f t="shared" si="179"/>
        <v>44658</v>
      </c>
      <c r="U2688" t="str">
        <f t="shared" si="180"/>
        <v>Unaudited</v>
      </c>
    </row>
    <row r="2689" spans="1:21" x14ac:dyDescent="0.25">
      <c r="A2689" t="s">
        <v>437</v>
      </c>
      <c r="B2689" t="s">
        <v>1366</v>
      </c>
      <c r="C2689" t="s">
        <v>1367</v>
      </c>
      <c r="D2689" s="15">
        <v>1900</v>
      </c>
      <c r="E2689" s="15">
        <v>1</v>
      </c>
      <c r="F2689" t="s">
        <v>441</v>
      </c>
      <c r="G2689" s="121">
        <v>366</v>
      </c>
      <c r="H2689" t="s">
        <v>390</v>
      </c>
      <c r="I2689" t="s">
        <v>488</v>
      </c>
      <c r="J2689" t="s">
        <v>433</v>
      </c>
      <c r="K2689" t="s">
        <v>223</v>
      </c>
      <c r="L2689" s="758">
        <v>2.15</v>
      </c>
      <c r="M2689" t="s">
        <v>20</v>
      </c>
      <c r="N2689" s="681">
        <f t="shared" ca="1" si="181"/>
        <v>987896.34</v>
      </c>
      <c r="O2689" s="681">
        <f t="shared" ca="1" si="181"/>
        <v>39078.75</v>
      </c>
      <c r="P2689" s="681">
        <f t="shared" ca="1" si="181"/>
        <v>948817.59</v>
      </c>
      <c r="Q2689" s="681">
        <f t="shared" ca="1" si="181"/>
        <v>0</v>
      </c>
      <c r="R2689" s="681">
        <f t="shared" ca="1" si="181"/>
        <v>0</v>
      </c>
      <c r="S2689" t="str">
        <f t="shared" si="178"/>
        <v>ASR_Financial_Report_SHP21Final</v>
      </c>
      <c r="T2689" s="960">
        <f t="shared" si="179"/>
        <v>44658</v>
      </c>
      <c r="U2689" t="str">
        <f t="shared" si="180"/>
        <v>Unaudited</v>
      </c>
    </row>
    <row r="2690" spans="1:21" x14ac:dyDescent="0.25">
      <c r="A2690" t="s">
        <v>437</v>
      </c>
      <c r="B2690" t="s">
        <v>1366</v>
      </c>
      <c r="C2690" t="s">
        <v>1367</v>
      </c>
      <c r="D2690" s="15">
        <v>1900</v>
      </c>
      <c r="E2690" s="15">
        <v>1</v>
      </c>
      <c r="F2690" t="s">
        <v>441</v>
      </c>
      <c r="G2690" s="121">
        <v>366</v>
      </c>
      <c r="H2690" t="s">
        <v>390</v>
      </c>
      <c r="I2690" t="s">
        <v>488</v>
      </c>
      <c r="J2690" t="s">
        <v>433</v>
      </c>
      <c r="K2690" t="s">
        <v>223</v>
      </c>
      <c r="L2690" s="758">
        <v>2.16</v>
      </c>
      <c r="M2690" t="s">
        <v>780</v>
      </c>
      <c r="N2690" s="681">
        <f t="shared" ca="1" si="181"/>
        <v>1074447.3562737724</v>
      </c>
      <c r="O2690" s="681">
        <f t="shared" ca="1" si="181"/>
        <v>82750.185047824038</v>
      </c>
      <c r="P2690" s="681">
        <f t="shared" ca="1" si="181"/>
        <v>991697.17122594838</v>
      </c>
      <c r="Q2690" s="681">
        <f t="shared" ca="1" si="181"/>
        <v>0</v>
      </c>
      <c r="R2690" s="681">
        <f t="shared" ca="1" si="181"/>
        <v>0</v>
      </c>
      <c r="S2690" t="str">
        <f t="shared" ref="S2690:S2753" si="182">file_name</f>
        <v>ASR_Financial_Report_SHP21Final</v>
      </c>
      <c r="T2690" s="960">
        <f t="shared" ref="T2690:T2753" si="183">file_date</f>
        <v>44658</v>
      </c>
      <c r="U2690" t="str">
        <f t="shared" ref="U2690:U2753" si="184">status</f>
        <v>Unaudited</v>
      </c>
    </row>
    <row r="2691" spans="1:21" x14ac:dyDescent="0.25">
      <c r="A2691" t="s">
        <v>437</v>
      </c>
      <c r="B2691" t="s">
        <v>1366</v>
      </c>
      <c r="C2691" t="s">
        <v>1367</v>
      </c>
      <c r="D2691" s="15">
        <v>1900</v>
      </c>
      <c r="E2691" s="15">
        <v>1</v>
      </c>
      <c r="F2691" t="s">
        <v>441</v>
      </c>
      <c r="G2691" s="121">
        <v>366</v>
      </c>
      <c r="H2691" t="s">
        <v>390</v>
      </c>
      <c r="I2691" t="s">
        <v>488</v>
      </c>
      <c r="J2691" t="s">
        <v>433</v>
      </c>
      <c r="K2691" t="s">
        <v>223</v>
      </c>
      <c r="L2691" s="758">
        <v>2.17</v>
      </c>
      <c r="M2691" t="s">
        <v>1033</v>
      </c>
      <c r="N2691" s="681">
        <f t="shared" ca="1" si="181"/>
        <v>0</v>
      </c>
      <c r="O2691" s="681">
        <f t="shared" ca="1" si="181"/>
        <v>0</v>
      </c>
      <c r="P2691" s="681">
        <f t="shared" ca="1" si="181"/>
        <v>0</v>
      </c>
      <c r="Q2691" s="681">
        <f t="shared" ca="1" si="181"/>
        <v>0</v>
      </c>
      <c r="R2691" s="681">
        <f t="shared" ca="1" si="181"/>
        <v>0</v>
      </c>
      <c r="S2691" t="str">
        <f t="shared" si="182"/>
        <v>ASR_Financial_Report_SHP21Final</v>
      </c>
      <c r="T2691" s="960">
        <f t="shared" si="183"/>
        <v>44658</v>
      </c>
      <c r="U2691" t="str">
        <f t="shared" si="184"/>
        <v>Unaudited</v>
      </c>
    </row>
    <row r="2692" spans="1:21" x14ac:dyDescent="0.25">
      <c r="A2692" t="s">
        <v>437</v>
      </c>
      <c r="B2692" t="s">
        <v>1366</v>
      </c>
      <c r="C2692" t="s">
        <v>1367</v>
      </c>
      <c r="D2692" s="15">
        <v>1900</v>
      </c>
      <c r="E2692" s="15">
        <v>1</v>
      </c>
      <c r="F2692" t="s">
        <v>441</v>
      </c>
      <c r="G2692" s="121">
        <v>366</v>
      </c>
      <c r="H2692" t="s">
        <v>390</v>
      </c>
      <c r="I2692" t="s">
        <v>488</v>
      </c>
      <c r="J2692" t="s">
        <v>433</v>
      </c>
      <c r="K2692" t="s">
        <v>223</v>
      </c>
      <c r="L2692" s="758">
        <v>2.1800000000000002</v>
      </c>
      <c r="M2692" t="s">
        <v>648</v>
      </c>
      <c r="N2692" s="681">
        <f t="shared" ca="1" si="181"/>
        <v>1368973.13</v>
      </c>
      <c r="O2692" s="681">
        <f t="shared" ca="1" si="181"/>
        <v>109935.72999999981</v>
      </c>
      <c r="P2692" s="681">
        <f t="shared" ca="1" si="181"/>
        <v>1259037.4000000001</v>
      </c>
      <c r="Q2692" s="681">
        <f t="shared" ca="1" si="181"/>
        <v>0</v>
      </c>
      <c r="R2692" s="681">
        <f t="shared" ca="1" si="181"/>
        <v>0</v>
      </c>
      <c r="S2692" t="str">
        <f t="shared" si="182"/>
        <v>ASR_Financial_Report_SHP21Final</v>
      </c>
      <c r="T2692" s="960">
        <f t="shared" si="183"/>
        <v>44658</v>
      </c>
      <c r="U2692" t="str">
        <f t="shared" si="184"/>
        <v>Unaudited</v>
      </c>
    </row>
    <row r="2693" spans="1:21" x14ac:dyDescent="0.25">
      <c r="A2693" t="s">
        <v>437</v>
      </c>
      <c r="B2693" t="s">
        <v>1366</v>
      </c>
      <c r="C2693" t="s">
        <v>1367</v>
      </c>
      <c r="D2693" s="15">
        <v>1900</v>
      </c>
      <c r="E2693" s="15">
        <v>1</v>
      </c>
      <c r="F2693" t="s">
        <v>441</v>
      </c>
      <c r="G2693" s="121">
        <v>366</v>
      </c>
      <c r="H2693" t="s">
        <v>390</v>
      </c>
      <c r="I2693" t="s">
        <v>488</v>
      </c>
      <c r="J2693" t="s">
        <v>433</v>
      </c>
      <c r="K2693" t="s">
        <v>223</v>
      </c>
      <c r="L2693" s="758">
        <v>2.19</v>
      </c>
      <c r="M2693" t="s">
        <v>218</v>
      </c>
      <c r="N2693" s="681">
        <f t="shared" ca="1" si="181"/>
        <v>341.26</v>
      </c>
      <c r="O2693" s="681">
        <f t="shared" ca="1" si="181"/>
        <v>0</v>
      </c>
      <c r="P2693" s="681">
        <f t="shared" ca="1" si="181"/>
        <v>341.26</v>
      </c>
      <c r="Q2693" s="681">
        <f t="shared" ca="1" si="181"/>
        <v>0</v>
      </c>
      <c r="R2693" s="681">
        <f t="shared" ca="1" si="181"/>
        <v>0</v>
      </c>
      <c r="S2693" t="str">
        <f t="shared" si="182"/>
        <v>ASR_Financial_Report_SHP21Final</v>
      </c>
      <c r="T2693" s="960">
        <f t="shared" si="183"/>
        <v>44658</v>
      </c>
      <c r="U2693" t="str">
        <f t="shared" si="184"/>
        <v>Unaudited</v>
      </c>
    </row>
    <row r="2694" spans="1:21" x14ac:dyDescent="0.25">
      <c r="A2694" t="s">
        <v>437</v>
      </c>
      <c r="B2694" t="s">
        <v>1366</v>
      </c>
      <c r="C2694" t="s">
        <v>1367</v>
      </c>
      <c r="D2694" s="15">
        <v>1900</v>
      </c>
      <c r="E2694" s="15">
        <v>1</v>
      </c>
      <c r="F2694" t="s">
        <v>441</v>
      </c>
      <c r="G2694" s="121">
        <v>366</v>
      </c>
      <c r="H2694" t="s">
        <v>390</v>
      </c>
      <c r="I2694" t="s">
        <v>488</v>
      </c>
      <c r="J2694" t="s">
        <v>433</v>
      </c>
      <c r="K2694" t="s">
        <v>223</v>
      </c>
      <c r="L2694" s="758" t="s">
        <v>691</v>
      </c>
      <c r="M2694" t="s">
        <v>230</v>
      </c>
      <c r="N2694" s="681">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1699110.9543337068</v>
      </c>
      <c r="O2694" s="681">
        <f t="shared" ca="1" si="185"/>
        <v>36503.825251649985</v>
      </c>
      <c r="P2694" s="681">
        <f t="shared" ca="1" si="185"/>
        <v>1662607.1290820567</v>
      </c>
      <c r="Q2694" s="681">
        <f t="shared" ca="1" si="185"/>
        <v>0</v>
      </c>
      <c r="R2694" s="681">
        <f t="shared" ca="1" si="185"/>
        <v>0</v>
      </c>
      <c r="S2694" t="str">
        <f t="shared" si="182"/>
        <v>ASR_Financial_Report_SHP21Final</v>
      </c>
      <c r="T2694" s="960">
        <f t="shared" si="183"/>
        <v>44658</v>
      </c>
      <c r="U2694" t="str">
        <f t="shared" si="184"/>
        <v>Unaudited</v>
      </c>
    </row>
    <row r="2695" spans="1:21" x14ac:dyDescent="0.25">
      <c r="A2695" t="s">
        <v>437</v>
      </c>
      <c r="B2695" t="s">
        <v>1366</v>
      </c>
      <c r="C2695" t="s">
        <v>1367</v>
      </c>
      <c r="D2695" s="15">
        <v>1900</v>
      </c>
      <c r="E2695" s="15">
        <v>1</v>
      </c>
      <c r="F2695" t="s">
        <v>441</v>
      </c>
      <c r="G2695" s="121">
        <v>366</v>
      </c>
      <c r="H2695" t="s">
        <v>390</v>
      </c>
      <c r="I2695" t="s">
        <v>488</v>
      </c>
      <c r="J2695" t="s">
        <v>433</v>
      </c>
      <c r="K2695" t="s">
        <v>223</v>
      </c>
      <c r="L2695" s="758">
        <v>2.21</v>
      </c>
      <c r="M2695" t="s">
        <v>466</v>
      </c>
      <c r="N2695" s="681">
        <f t="shared" ca="1" si="185"/>
        <v>-8858.760125253044</v>
      </c>
      <c r="O2695" s="681">
        <f t="shared" ca="1" si="185"/>
        <v>-2502.463524825389</v>
      </c>
      <c r="P2695" s="681">
        <f t="shared" ca="1" si="185"/>
        <v>-6356.296600427655</v>
      </c>
      <c r="Q2695" s="681">
        <f t="shared" ca="1" si="185"/>
        <v>0</v>
      </c>
      <c r="R2695" s="681">
        <f t="shared" ca="1" si="185"/>
        <v>0</v>
      </c>
      <c r="S2695" t="str">
        <f t="shared" si="182"/>
        <v>ASR_Financial_Report_SHP21Final</v>
      </c>
      <c r="T2695" s="960">
        <f t="shared" si="183"/>
        <v>44658</v>
      </c>
      <c r="U2695" t="str">
        <f t="shared" si="184"/>
        <v>Unaudited</v>
      </c>
    </row>
    <row r="2696" spans="1:21" x14ac:dyDescent="0.25">
      <c r="A2696" t="s">
        <v>437</v>
      </c>
      <c r="B2696" t="s">
        <v>1366</v>
      </c>
      <c r="C2696" t="s">
        <v>1367</v>
      </c>
      <c r="D2696" s="15">
        <v>1900</v>
      </c>
      <c r="E2696" s="15">
        <v>1</v>
      </c>
      <c r="F2696" t="s">
        <v>441</v>
      </c>
      <c r="G2696" s="121">
        <v>366</v>
      </c>
      <c r="H2696" t="s">
        <v>390</v>
      </c>
      <c r="I2696" t="s">
        <v>488</v>
      </c>
      <c r="J2696" t="s">
        <v>433</v>
      </c>
      <c r="K2696" t="s">
        <v>6</v>
      </c>
      <c r="L2696" s="758" t="s">
        <v>70</v>
      </c>
      <c r="M2696" t="s">
        <v>188</v>
      </c>
      <c r="N2696" s="681">
        <f t="shared" ca="1" si="185"/>
        <v>18224.629999999997</v>
      </c>
      <c r="O2696" s="681">
        <f t="shared" ca="1" si="185"/>
        <v>1559.6399999999999</v>
      </c>
      <c r="P2696" s="681">
        <f t="shared" ca="1" si="185"/>
        <v>16664.989999999998</v>
      </c>
      <c r="Q2696" s="681">
        <f t="shared" ca="1" si="185"/>
        <v>0</v>
      </c>
      <c r="R2696" s="681">
        <f t="shared" ca="1" si="185"/>
        <v>0</v>
      </c>
      <c r="S2696" t="str">
        <f t="shared" si="182"/>
        <v>ASR_Financial_Report_SHP21Final</v>
      </c>
      <c r="T2696" s="960">
        <f t="shared" si="183"/>
        <v>44658</v>
      </c>
      <c r="U2696" t="str">
        <f t="shared" si="184"/>
        <v>Unaudited</v>
      </c>
    </row>
    <row r="2697" spans="1:21" x14ac:dyDescent="0.25">
      <c r="A2697" t="s">
        <v>437</v>
      </c>
      <c r="B2697" t="s">
        <v>1366</v>
      </c>
      <c r="C2697" t="s">
        <v>1367</v>
      </c>
      <c r="D2697" s="15">
        <v>1900</v>
      </c>
      <c r="E2697" s="15">
        <v>1</v>
      </c>
      <c r="F2697" t="s">
        <v>441</v>
      </c>
      <c r="G2697" s="121">
        <v>366</v>
      </c>
      <c r="H2697" t="s">
        <v>390</v>
      </c>
      <c r="I2697" t="s">
        <v>488</v>
      </c>
      <c r="J2697" t="s">
        <v>433</v>
      </c>
      <c r="K2697" t="s">
        <v>6</v>
      </c>
      <c r="L2697" s="758" t="s">
        <v>71</v>
      </c>
      <c r="M2697" t="s">
        <v>231</v>
      </c>
      <c r="N2697" s="681">
        <f t="shared" ca="1" si="185"/>
        <v>0</v>
      </c>
      <c r="O2697" s="681">
        <f t="shared" ca="1" si="185"/>
        <v>0</v>
      </c>
      <c r="P2697" s="681">
        <f t="shared" ca="1" si="185"/>
        <v>0</v>
      </c>
      <c r="Q2697" s="681">
        <f t="shared" ca="1" si="185"/>
        <v>0</v>
      </c>
      <c r="R2697" s="681">
        <f t="shared" ca="1" si="185"/>
        <v>0</v>
      </c>
      <c r="S2697" t="str">
        <f t="shared" si="182"/>
        <v>ASR_Financial_Report_SHP21Final</v>
      </c>
      <c r="T2697" s="960">
        <f t="shared" si="183"/>
        <v>44658</v>
      </c>
      <c r="U2697" t="str">
        <f t="shared" si="184"/>
        <v>Unaudited</v>
      </c>
    </row>
    <row r="2698" spans="1:21" x14ac:dyDescent="0.25">
      <c r="A2698" t="s">
        <v>437</v>
      </c>
      <c r="B2698" t="s">
        <v>1366</v>
      </c>
      <c r="C2698" t="s">
        <v>1367</v>
      </c>
      <c r="D2698" s="15">
        <v>1900</v>
      </c>
      <c r="E2698" s="15">
        <v>1</v>
      </c>
      <c r="F2698" t="s">
        <v>441</v>
      </c>
      <c r="G2698" s="121">
        <v>366</v>
      </c>
      <c r="H2698" t="s">
        <v>390</v>
      </c>
      <c r="I2698" t="s">
        <v>488</v>
      </c>
      <c r="J2698" t="s">
        <v>433</v>
      </c>
      <c r="K2698" t="s">
        <v>6</v>
      </c>
      <c r="L2698" s="758" t="s">
        <v>72</v>
      </c>
      <c r="M2698" t="s">
        <v>164</v>
      </c>
      <c r="N2698" s="681">
        <f t="shared" ca="1" si="185"/>
        <v>145.94673361201677</v>
      </c>
      <c r="O2698" s="681">
        <f t="shared" ca="1" si="185"/>
        <v>80.475680440918921</v>
      </c>
      <c r="P2698" s="681">
        <f t="shared" ca="1" si="185"/>
        <v>65.47105317109785</v>
      </c>
      <c r="Q2698" s="681">
        <f t="shared" ca="1" si="185"/>
        <v>0</v>
      </c>
      <c r="R2698" s="681">
        <f t="shared" ca="1" si="185"/>
        <v>0</v>
      </c>
      <c r="S2698" t="str">
        <f t="shared" si="182"/>
        <v>ASR_Financial_Report_SHP21Final</v>
      </c>
      <c r="T2698" s="960">
        <f t="shared" si="183"/>
        <v>44658</v>
      </c>
      <c r="U2698" t="str">
        <f t="shared" si="184"/>
        <v>Unaudited</v>
      </c>
    </row>
    <row r="2699" spans="1:21" x14ac:dyDescent="0.25">
      <c r="A2699" t="s">
        <v>437</v>
      </c>
      <c r="B2699" t="s">
        <v>1366</v>
      </c>
      <c r="C2699" t="s">
        <v>1367</v>
      </c>
      <c r="D2699" s="15">
        <v>1900</v>
      </c>
      <c r="E2699" s="15">
        <v>1</v>
      </c>
      <c r="F2699" t="s">
        <v>441</v>
      </c>
      <c r="G2699" s="121">
        <v>366</v>
      </c>
      <c r="H2699" t="s">
        <v>390</v>
      </c>
      <c r="I2699" t="s">
        <v>488</v>
      </c>
      <c r="J2699" t="s">
        <v>433</v>
      </c>
      <c r="K2699" t="s">
        <v>6</v>
      </c>
      <c r="L2699" s="758">
        <v>3.4</v>
      </c>
      <c r="M2699" t="s">
        <v>461</v>
      </c>
      <c r="N2699" s="681">
        <f t="shared" ca="1" si="185"/>
        <v>0</v>
      </c>
      <c r="O2699" s="681">
        <f t="shared" ca="1" si="185"/>
        <v>0</v>
      </c>
      <c r="P2699" s="681">
        <f t="shared" ca="1" si="185"/>
        <v>0</v>
      </c>
      <c r="Q2699" s="681">
        <f t="shared" ca="1" si="185"/>
        <v>0</v>
      </c>
      <c r="R2699" s="681">
        <f t="shared" ca="1" si="185"/>
        <v>0</v>
      </c>
      <c r="S2699" t="str">
        <f t="shared" si="182"/>
        <v>ASR_Financial_Report_SHP21Final</v>
      </c>
      <c r="T2699" s="960">
        <f t="shared" si="183"/>
        <v>44658</v>
      </c>
      <c r="U2699" t="str">
        <f t="shared" si="184"/>
        <v>Unaudited</v>
      </c>
    </row>
    <row r="2700" spans="1:21" x14ac:dyDescent="0.25">
      <c r="A2700" t="s">
        <v>437</v>
      </c>
      <c r="B2700" t="s">
        <v>1366</v>
      </c>
      <c r="C2700" t="s">
        <v>1367</v>
      </c>
      <c r="D2700" s="15">
        <v>1900</v>
      </c>
      <c r="E2700" s="15">
        <v>1</v>
      </c>
      <c r="F2700" t="s">
        <v>441</v>
      </c>
      <c r="G2700" s="121">
        <v>366</v>
      </c>
      <c r="H2700" t="s">
        <v>390</v>
      </c>
      <c r="I2700" t="s">
        <v>488</v>
      </c>
      <c r="J2700" t="s">
        <v>433</v>
      </c>
      <c r="K2700" t="s">
        <v>434</v>
      </c>
      <c r="L2700" s="758">
        <v>4.5</v>
      </c>
      <c r="M2700" t="s">
        <v>32</v>
      </c>
      <c r="N2700" s="681">
        <f t="shared" ca="1" si="185"/>
        <v>0</v>
      </c>
      <c r="O2700" s="681">
        <f t="shared" ca="1" si="185"/>
        <v>0</v>
      </c>
      <c r="P2700" s="681">
        <f t="shared" ca="1" si="185"/>
        <v>0</v>
      </c>
      <c r="Q2700" s="681">
        <f t="shared" ca="1" si="185"/>
        <v>0</v>
      </c>
      <c r="R2700" s="681">
        <f t="shared" ca="1" si="185"/>
        <v>0</v>
      </c>
      <c r="S2700" t="str">
        <f t="shared" si="182"/>
        <v>ASR_Financial_Report_SHP21Final</v>
      </c>
      <c r="T2700" s="960">
        <f t="shared" si="183"/>
        <v>44658</v>
      </c>
      <c r="U2700" t="str">
        <f t="shared" si="184"/>
        <v>Unaudited</v>
      </c>
    </row>
    <row r="2701" spans="1:21" x14ac:dyDescent="0.25">
      <c r="A2701" t="s">
        <v>437</v>
      </c>
      <c r="B2701" t="s">
        <v>1366</v>
      </c>
      <c r="C2701" t="s">
        <v>1367</v>
      </c>
      <c r="D2701" s="15">
        <v>1900</v>
      </c>
      <c r="E2701" s="15">
        <v>1</v>
      </c>
      <c r="F2701" t="s">
        <v>441</v>
      </c>
      <c r="G2701" s="121">
        <v>366</v>
      </c>
      <c r="H2701" t="s">
        <v>390</v>
      </c>
      <c r="I2701" t="s">
        <v>488</v>
      </c>
      <c r="J2701" t="s">
        <v>433</v>
      </c>
      <c r="K2701" t="s">
        <v>434</v>
      </c>
      <c r="L2701" s="758" t="s">
        <v>925</v>
      </c>
      <c r="M2701" t="s">
        <v>916</v>
      </c>
      <c r="N2701" s="681">
        <f t="shared" ca="1" si="185"/>
        <v>0</v>
      </c>
      <c r="O2701" s="681">
        <f t="shared" ca="1" si="185"/>
        <v>0</v>
      </c>
      <c r="P2701" s="681">
        <f t="shared" ca="1" si="185"/>
        <v>0</v>
      </c>
      <c r="Q2701" s="681">
        <f t="shared" ca="1" si="185"/>
        <v>0</v>
      </c>
      <c r="R2701" s="681">
        <f t="shared" ca="1" si="185"/>
        <v>0</v>
      </c>
      <c r="S2701" t="str">
        <f t="shared" si="182"/>
        <v>ASR_Financial_Report_SHP21Final</v>
      </c>
      <c r="T2701" s="960">
        <f t="shared" si="183"/>
        <v>44658</v>
      </c>
      <c r="U2701" t="str">
        <f t="shared" si="184"/>
        <v>Unaudited</v>
      </c>
    </row>
    <row r="2702" spans="1:21" x14ac:dyDescent="0.25">
      <c r="A2702" t="s">
        <v>437</v>
      </c>
      <c r="B2702" t="s">
        <v>1366</v>
      </c>
      <c r="C2702" t="s">
        <v>1367</v>
      </c>
      <c r="D2702" s="15">
        <v>1900</v>
      </c>
      <c r="E2702" s="15">
        <v>1</v>
      </c>
      <c r="F2702" t="s">
        <v>441</v>
      </c>
      <c r="G2702" s="121">
        <v>366</v>
      </c>
      <c r="H2702" t="s">
        <v>390</v>
      </c>
      <c r="I2702" t="s">
        <v>488</v>
      </c>
      <c r="J2702" t="s">
        <v>433</v>
      </c>
      <c r="K2702" t="s">
        <v>434</v>
      </c>
      <c r="L2702" s="758" t="s">
        <v>193</v>
      </c>
      <c r="M2702" t="s">
        <v>40</v>
      </c>
      <c r="N2702" s="681">
        <f t="shared" ca="1" si="185"/>
        <v>0</v>
      </c>
      <c r="O2702" s="681">
        <f t="shared" ca="1" si="185"/>
        <v>0</v>
      </c>
      <c r="P2702" s="681">
        <f t="shared" ca="1" si="185"/>
        <v>0</v>
      </c>
      <c r="Q2702" s="681">
        <f t="shared" ca="1" si="185"/>
        <v>0</v>
      </c>
      <c r="R2702" s="681">
        <f t="shared" ca="1" si="185"/>
        <v>0</v>
      </c>
      <c r="S2702" t="str">
        <f t="shared" si="182"/>
        <v>ASR_Financial_Report_SHP21Final</v>
      </c>
      <c r="T2702" s="960">
        <f t="shared" si="183"/>
        <v>44658</v>
      </c>
      <c r="U2702" t="str">
        <f t="shared" si="184"/>
        <v>Unaudited</v>
      </c>
    </row>
    <row r="2703" spans="1:21" x14ac:dyDescent="0.25">
      <c r="A2703" t="s">
        <v>437</v>
      </c>
      <c r="B2703" t="s">
        <v>1366</v>
      </c>
      <c r="C2703" t="s">
        <v>1367</v>
      </c>
      <c r="D2703" s="15">
        <v>1900</v>
      </c>
      <c r="E2703" s="15">
        <v>1</v>
      </c>
      <c r="F2703" t="s">
        <v>441</v>
      </c>
      <c r="G2703" s="121">
        <v>366</v>
      </c>
      <c r="H2703" t="s">
        <v>390</v>
      </c>
      <c r="I2703" t="s">
        <v>488</v>
      </c>
      <c r="J2703" t="s">
        <v>433</v>
      </c>
      <c r="K2703" t="s">
        <v>434</v>
      </c>
      <c r="L2703" s="758" t="s">
        <v>192</v>
      </c>
      <c r="M2703" t="s">
        <v>329</v>
      </c>
      <c r="N2703" s="681">
        <f t="shared" ca="1" si="185"/>
        <v>0</v>
      </c>
      <c r="O2703" s="681">
        <f t="shared" ca="1" si="185"/>
        <v>0</v>
      </c>
      <c r="P2703" s="681">
        <f t="shared" ca="1" si="185"/>
        <v>0</v>
      </c>
      <c r="Q2703" s="681">
        <f t="shared" ca="1" si="185"/>
        <v>0</v>
      </c>
      <c r="R2703" s="681">
        <f t="shared" ca="1" si="185"/>
        <v>0</v>
      </c>
      <c r="S2703" t="str">
        <f t="shared" si="182"/>
        <v>ASR_Financial_Report_SHP21Final</v>
      </c>
      <c r="T2703" s="960">
        <f t="shared" si="183"/>
        <v>44658</v>
      </c>
      <c r="U2703" t="str">
        <f t="shared" si="184"/>
        <v>Unaudited</v>
      </c>
    </row>
    <row r="2704" spans="1:21" x14ac:dyDescent="0.25">
      <c r="A2704" t="s">
        <v>437</v>
      </c>
      <c r="B2704" t="s">
        <v>1366</v>
      </c>
      <c r="C2704" t="s">
        <v>1367</v>
      </c>
      <c r="D2704" s="15">
        <v>1900</v>
      </c>
      <c r="E2704" s="15">
        <v>1</v>
      </c>
      <c r="F2704" t="s">
        <v>441</v>
      </c>
      <c r="G2704" s="121">
        <v>366</v>
      </c>
      <c r="H2704" t="s">
        <v>390</v>
      </c>
      <c r="I2704" t="s">
        <v>488</v>
      </c>
      <c r="J2704" t="s">
        <v>450</v>
      </c>
      <c r="K2704" t="s">
        <v>435</v>
      </c>
      <c r="L2704" s="758" t="s">
        <v>79</v>
      </c>
      <c r="M2704" t="s">
        <v>27</v>
      </c>
      <c r="N2704" s="681">
        <f t="shared" ca="1" si="185"/>
        <v>1862775.4931475315</v>
      </c>
      <c r="O2704" s="681">
        <f t="shared" ca="1" si="185"/>
        <v>287804.38617801934</v>
      </c>
      <c r="P2704" s="681">
        <f t="shared" ca="1" si="185"/>
        <v>1574971.1069695121</v>
      </c>
      <c r="Q2704" s="681">
        <f t="shared" ca="1" si="185"/>
        <v>0</v>
      </c>
      <c r="R2704" s="681">
        <f t="shared" ca="1" si="185"/>
        <v>0</v>
      </c>
      <c r="S2704" t="str">
        <f t="shared" si="182"/>
        <v>ASR_Financial_Report_SHP21Final</v>
      </c>
      <c r="T2704" s="960">
        <f t="shared" si="183"/>
        <v>44658</v>
      </c>
      <c r="U2704" t="str">
        <f t="shared" si="184"/>
        <v>Unaudited</v>
      </c>
    </row>
    <row r="2705" spans="1:21" x14ac:dyDescent="0.25">
      <c r="A2705" t="s">
        <v>437</v>
      </c>
      <c r="B2705" t="s">
        <v>1366</v>
      </c>
      <c r="C2705" t="s">
        <v>1367</v>
      </c>
      <c r="D2705" s="15">
        <v>1900</v>
      </c>
      <c r="E2705" s="15">
        <v>1</v>
      </c>
      <c r="F2705" t="s">
        <v>441</v>
      </c>
      <c r="G2705" s="121">
        <v>366</v>
      </c>
      <c r="H2705" t="s">
        <v>390</v>
      </c>
      <c r="I2705" t="s">
        <v>488</v>
      </c>
      <c r="J2705" t="s">
        <v>450</v>
      </c>
      <c r="K2705" t="s">
        <v>435</v>
      </c>
      <c r="L2705" s="758" t="s">
        <v>80</v>
      </c>
      <c r="M2705" t="s">
        <v>97</v>
      </c>
      <c r="N2705" s="681">
        <f t="shared" ca="1" si="185"/>
        <v>1054282.5643129011</v>
      </c>
      <c r="O2705" s="681">
        <f t="shared" ca="1" si="185"/>
        <v>134583.8402865768</v>
      </c>
      <c r="P2705" s="681">
        <f t="shared" ca="1" si="185"/>
        <v>919698.72402632434</v>
      </c>
      <c r="Q2705" s="681">
        <f t="shared" ca="1" si="185"/>
        <v>0</v>
      </c>
      <c r="R2705" s="681">
        <f t="shared" ca="1" si="185"/>
        <v>0</v>
      </c>
      <c r="S2705" t="str">
        <f t="shared" si="182"/>
        <v>ASR_Financial_Report_SHP21Final</v>
      </c>
      <c r="T2705" s="960">
        <f t="shared" si="183"/>
        <v>44658</v>
      </c>
      <c r="U2705" t="str">
        <f t="shared" si="184"/>
        <v>Unaudited</v>
      </c>
    </row>
    <row r="2706" spans="1:21" x14ac:dyDescent="0.25">
      <c r="A2706" t="s">
        <v>437</v>
      </c>
      <c r="B2706" t="s">
        <v>1366</v>
      </c>
      <c r="C2706" t="s">
        <v>1367</v>
      </c>
      <c r="D2706" s="15">
        <v>1900</v>
      </c>
      <c r="E2706" s="15">
        <v>1</v>
      </c>
      <c r="F2706" t="s">
        <v>441</v>
      </c>
      <c r="G2706" s="121">
        <v>366</v>
      </c>
      <c r="H2706" t="s">
        <v>390</v>
      </c>
      <c r="I2706" t="s">
        <v>488</v>
      </c>
      <c r="J2706" t="s">
        <v>450</v>
      </c>
      <c r="K2706" t="s">
        <v>435</v>
      </c>
      <c r="L2706" s="758" t="s">
        <v>81</v>
      </c>
      <c r="M2706" t="s">
        <v>98</v>
      </c>
      <c r="N2706" s="681">
        <f t="shared" ca="1" si="185"/>
        <v>444203.12064623472</v>
      </c>
      <c r="O2706" s="681">
        <f t="shared" ca="1" si="185"/>
        <v>56215.396321404238</v>
      </c>
      <c r="P2706" s="681">
        <f t="shared" ca="1" si="185"/>
        <v>387987.72432483046</v>
      </c>
      <c r="Q2706" s="681">
        <f t="shared" ca="1" si="185"/>
        <v>0</v>
      </c>
      <c r="R2706" s="681">
        <f t="shared" ca="1" si="185"/>
        <v>0</v>
      </c>
      <c r="S2706" t="str">
        <f t="shared" si="182"/>
        <v>ASR_Financial_Report_SHP21Final</v>
      </c>
      <c r="T2706" s="960">
        <f t="shared" si="183"/>
        <v>44658</v>
      </c>
      <c r="U2706" t="str">
        <f t="shared" si="184"/>
        <v>Unaudited</v>
      </c>
    </row>
    <row r="2707" spans="1:21" x14ac:dyDescent="0.25">
      <c r="A2707" t="s">
        <v>437</v>
      </c>
      <c r="B2707" t="s">
        <v>1366</v>
      </c>
      <c r="C2707" t="s">
        <v>1367</v>
      </c>
      <c r="D2707" s="15">
        <v>1900</v>
      </c>
      <c r="E2707" s="15">
        <v>1</v>
      </c>
      <c r="F2707" t="s">
        <v>441</v>
      </c>
      <c r="G2707" s="121">
        <v>366</v>
      </c>
      <c r="H2707" t="s">
        <v>390</v>
      </c>
      <c r="I2707" t="s">
        <v>488</v>
      </c>
      <c r="J2707" t="s">
        <v>450</v>
      </c>
      <c r="K2707" t="s">
        <v>435</v>
      </c>
      <c r="L2707" s="758" t="s">
        <v>82</v>
      </c>
      <c r="M2707" t="s">
        <v>99</v>
      </c>
      <c r="N2707" s="681">
        <f t="shared" ca="1" si="185"/>
        <v>23185.882645665435</v>
      </c>
      <c r="O2707" s="681">
        <f t="shared" ca="1" si="185"/>
        <v>2934.2512949738757</v>
      </c>
      <c r="P2707" s="681">
        <f t="shared" ca="1" si="185"/>
        <v>20251.631350691561</v>
      </c>
      <c r="Q2707" s="681">
        <f t="shared" ca="1" si="185"/>
        <v>0</v>
      </c>
      <c r="R2707" s="681">
        <f t="shared" ca="1" si="185"/>
        <v>0</v>
      </c>
      <c r="S2707" t="str">
        <f t="shared" si="182"/>
        <v>ASR_Financial_Report_SHP21Final</v>
      </c>
      <c r="T2707" s="960">
        <f t="shared" si="183"/>
        <v>44658</v>
      </c>
      <c r="U2707" t="str">
        <f t="shared" si="184"/>
        <v>Unaudited</v>
      </c>
    </row>
    <row r="2708" spans="1:21" x14ac:dyDescent="0.25">
      <c r="A2708" t="s">
        <v>437</v>
      </c>
      <c r="B2708" t="s">
        <v>1366</v>
      </c>
      <c r="C2708" t="s">
        <v>1367</v>
      </c>
      <c r="D2708" s="15">
        <v>1900</v>
      </c>
      <c r="E2708" s="15">
        <v>1</v>
      </c>
      <c r="F2708" t="s">
        <v>441</v>
      </c>
      <c r="G2708" s="121">
        <v>366</v>
      </c>
      <c r="H2708" t="s">
        <v>390</v>
      </c>
      <c r="I2708" t="s">
        <v>488</v>
      </c>
      <c r="J2708" t="s">
        <v>450</v>
      </c>
      <c r="K2708" t="s">
        <v>435</v>
      </c>
      <c r="L2708" s="758" t="s">
        <v>216</v>
      </c>
      <c r="M2708" t="s">
        <v>100</v>
      </c>
      <c r="N2708" s="681">
        <f t="shared" ca="1" si="185"/>
        <v>-19344.565120205494</v>
      </c>
      <c r="O2708" s="681">
        <f t="shared" ca="1" si="185"/>
        <v>-2448.1196649755739</v>
      </c>
      <c r="P2708" s="681">
        <f t="shared" ca="1" si="185"/>
        <v>-16896.445455229921</v>
      </c>
      <c r="Q2708" s="681">
        <f t="shared" ca="1" si="185"/>
        <v>0</v>
      </c>
      <c r="R2708" s="681">
        <f t="shared" ca="1" si="185"/>
        <v>0</v>
      </c>
      <c r="S2708" t="str">
        <f t="shared" si="182"/>
        <v>ASR_Financial_Report_SHP21Final</v>
      </c>
      <c r="T2708" s="960">
        <f t="shared" si="183"/>
        <v>44658</v>
      </c>
      <c r="U2708" t="str">
        <f t="shared" si="184"/>
        <v>Unaudited</v>
      </c>
    </row>
    <row r="2709" spans="1:21" x14ac:dyDescent="0.25">
      <c r="A2709" t="s">
        <v>437</v>
      </c>
      <c r="B2709" t="s">
        <v>1366</v>
      </c>
      <c r="C2709" t="s">
        <v>1367</v>
      </c>
      <c r="D2709" s="15">
        <v>1900</v>
      </c>
      <c r="E2709" s="15">
        <v>1</v>
      </c>
      <c r="F2709" t="s">
        <v>441</v>
      </c>
      <c r="G2709" s="121">
        <v>366</v>
      </c>
      <c r="H2709" t="s">
        <v>390</v>
      </c>
      <c r="I2709" t="s">
        <v>488</v>
      </c>
      <c r="J2709" t="s">
        <v>450</v>
      </c>
      <c r="K2709" t="s">
        <v>435</v>
      </c>
      <c r="L2709" s="758" t="s">
        <v>215</v>
      </c>
      <c r="M2709" t="s">
        <v>28</v>
      </c>
      <c r="N2709" s="681">
        <f t="shared" ca="1" si="185"/>
        <v>8012.7238846561077</v>
      </c>
      <c r="O2709" s="681">
        <f t="shared" ca="1" si="185"/>
        <v>1014.0371101729741</v>
      </c>
      <c r="P2709" s="681">
        <f t="shared" ca="1" si="185"/>
        <v>6998.6867744831334</v>
      </c>
      <c r="Q2709" s="681">
        <f t="shared" ca="1" si="185"/>
        <v>0</v>
      </c>
      <c r="R2709" s="681">
        <f t="shared" ca="1" si="185"/>
        <v>0</v>
      </c>
      <c r="S2709" t="str">
        <f t="shared" si="182"/>
        <v>ASR_Financial_Report_SHP21Final</v>
      </c>
      <c r="T2709" s="960">
        <f t="shared" si="183"/>
        <v>44658</v>
      </c>
      <c r="U2709" t="str">
        <f t="shared" si="184"/>
        <v>Unaudited</v>
      </c>
    </row>
    <row r="2710" spans="1:21" x14ac:dyDescent="0.25">
      <c r="A2710" t="s">
        <v>437</v>
      </c>
      <c r="B2710" t="s">
        <v>1366</v>
      </c>
      <c r="C2710" t="s">
        <v>1367</v>
      </c>
      <c r="D2710" s="15">
        <v>1900</v>
      </c>
      <c r="E2710" s="15">
        <v>1</v>
      </c>
      <c r="F2710" t="s">
        <v>441</v>
      </c>
      <c r="G2710" s="121">
        <v>366</v>
      </c>
      <c r="H2710" t="s">
        <v>390</v>
      </c>
      <c r="I2710" t="s">
        <v>488</v>
      </c>
      <c r="J2710" t="s">
        <v>436</v>
      </c>
      <c r="K2710" t="s">
        <v>436</v>
      </c>
      <c r="L2710" s="758" t="s">
        <v>84</v>
      </c>
      <c r="M2710" t="s">
        <v>327</v>
      </c>
      <c r="N2710" s="681">
        <f t="shared" ca="1" si="185"/>
        <v>0</v>
      </c>
      <c r="O2710" s="681">
        <f t="shared" ca="1" si="185"/>
        <v>0</v>
      </c>
      <c r="P2710" s="681">
        <f t="shared" ca="1" si="185"/>
        <v>0</v>
      </c>
      <c r="Q2710" s="681">
        <f t="shared" ca="1" si="185"/>
        <v>0</v>
      </c>
      <c r="R2710" s="681">
        <f t="shared" ca="1" si="185"/>
        <v>0</v>
      </c>
      <c r="S2710" t="str">
        <f t="shared" si="182"/>
        <v>ASR_Financial_Report_SHP21Final</v>
      </c>
      <c r="T2710" s="960">
        <f t="shared" si="183"/>
        <v>44658</v>
      </c>
      <c r="U2710" t="str">
        <f t="shared" si="184"/>
        <v>Unaudited</v>
      </c>
    </row>
    <row r="2711" spans="1:21" x14ac:dyDescent="0.25">
      <c r="A2711" t="s">
        <v>437</v>
      </c>
      <c r="B2711" t="s">
        <v>1366</v>
      </c>
      <c r="C2711" t="s">
        <v>1367</v>
      </c>
      <c r="D2711" s="15">
        <v>1900</v>
      </c>
      <c r="E2711" s="15">
        <v>1</v>
      </c>
      <c r="F2711" t="s">
        <v>441</v>
      </c>
      <c r="G2711" s="121">
        <v>366</v>
      </c>
      <c r="H2711" t="s">
        <v>390</v>
      </c>
      <c r="I2711" t="s">
        <v>488</v>
      </c>
      <c r="J2711" t="s">
        <v>436</v>
      </c>
      <c r="K2711" t="s">
        <v>436</v>
      </c>
      <c r="L2711" s="758" t="s">
        <v>85</v>
      </c>
      <c r="M2711" t="s">
        <v>325</v>
      </c>
      <c r="N2711" s="681">
        <f t="shared" ca="1" si="185"/>
        <v>0</v>
      </c>
      <c r="O2711" s="681">
        <f t="shared" ca="1" si="185"/>
        <v>0</v>
      </c>
      <c r="P2711" s="681">
        <f t="shared" ca="1" si="185"/>
        <v>0</v>
      </c>
      <c r="Q2711" s="681">
        <f t="shared" ca="1" si="185"/>
        <v>0</v>
      </c>
      <c r="R2711" s="681">
        <f t="shared" ca="1" si="185"/>
        <v>0</v>
      </c>
      <c r="S2711" t="str">
        <f t="shared" si="182"/>
        <v>ASR_Financial_Report_SHP21Final</v>
      </c>
      <c r="T2711" s="960">
        <f t="shared" si="183"/>
        <v>44658</v>
      </c>
      <c r="U2711" t="str">
        <f t="shared" si="184"/>
        <v>Unaudited</v>
      </c>
    </row>
    <row r="2712" spans="1:21" x14ac:dyDescent="0.25">
      <c r="A2712" t="s">
        <v>437</v>
      </c>
      <c r="B2712" t="s">
        <v>1366</v>
      </c>
      <c r="C2712" t="s">
        <v>1367</v>
      </c>
      <c r="D2712" s="15">
        <v>1900</v>
      </c>
      <c r="E2712" s="15">
        <v>1</v>
      </c>
      <c r="F2712" t="s">
        <v>441</v>
      </c>
      <c r="G2712" s="121">
        <v>366</v>
      </c>
      <c r="H2712" t="s">
        <v>390</v>
      </c>
      <c r="I2712" t="s">
        <v>488</v>
      </c>
      <c r="J2712" t="s">
        <v>436</v>
      </c>
      <c r="K2712" t="s">
        <v>436</v>
      </c>
      <c r="L2712" s="758" t="s">
        <v>86</v>
      </c>
      <c r="M2712" t="s">
        <v>494</v>
      </c>
      <c r="N2712" s="681">
        <f t="shared" ca="1" si="185"/>
        <v>0</v>
      </c>
      <c r="O2712" s="681">
        <f t="shared" ca="1" si="185"/>
        <v>0</v>
      </c>
      <c r="P2712" s="681">
        <f t="shared" ca="1" si="185"/>
        <v>0</v>
      </c>
      <c r="Q2712" s="681">
        <f t="shared" ca="1" si="185"/>
        <v>0</v>
      </c>
      <c r="R2712" s="681">
        <f t="shared" ca="1" si="185"/>
        <v>0</v>
      </c>
      <c r="S2712" t="str">
        <f t="shared" si="182"/>
        <v>ASR_Financial_Report_SHP21Final</v>
      </c>
      <c r="T2712" s="960">
        <f t="shared" si="183"/>
        <v>44658</v>
      </c>
      <c r="U2712" t="str">
        <f t="shared" si="184"/>
        <v>Unaudited</v>
      </c>
    </row>
    <row r="2713" spans="1:21" x14ac:dyDescent="0.25">
      <c r="A2713" t="s">
        <v>437</v>
      </c>
      <c r="B2713" t="s">
        <v>1366</v>
      </c>
      <c r="C2713" t="s">
        <v>1367</v>
      </c>
      <c r="D2713" s="15">
        <v>1900</v>
      </c>
      <c r="E2713" s="15">
        <v>1</v>
      </c>
      <c r="F2713" t="s">
        <v>441</v>
      </c>
      <c r="G2713" s="121">
        <v>366</v>
      </c>
      <c r="H2713" t="s">
        <v>390</v>
      </c>
      <c r="I2713" t="s">
        <v>488</v>
      </c>
      <c r="J2713" t="s">
        <v>436</v>
      </c>
      <c r="K2713" t="s">
        <v>436</v>
      </c>
      <c r="L2713" s="758" t="s">
        <v>87</v>
      </c>
      <c r="M2713" t="s">
        <v>495</v>
      </c>
      <c r="N2713" s="681">
        <f t="shared" ca="1" si="185"/>
        <v>0</v>
      </c>
      <c r="O2713" s="681">
        <f t="shared" ca="1" si="185"/>
        <v>0</v>
      </c>
      <c r="P2713" s="681">
        <f t="shared" ca="1" si="185"/>
        <v>0</v>
      </c>
      <c r="Q2713" s="681">
        <f t="shared" ca="1" si="185"/>
        <v>0</v>
      </c>
      <c r="R2713" s="681">
        <f t="shared" ca="1" si="185"/>
        <v>0</v>
      </c>
      <c r="S2713" t="str">
        <f t="shared" si="182"/>
        <v>ASR_Financial_Report_SHP21Final</v>
      </c>
      <c r="T2713" s="960">
        <f t="shared" si="183"/>
        <v>44658</v>
      </c>
      <c r="U2713" t="str">
        <f t="shared" si="184"/>
        <v>Unaudited</v>
      </c>
    </row>
    <row r="2714" spans="1:21" x14ac:dyDescent="0.25">
      <c r="A2714" t="s">
        <v>437</v>
      </c>
      <c r="B2714" t="s">
        <v>1366</v>
      </c>
      <c r="C2714" t="s">
        <v>1367</v>
      </c>
      <c r="D2714" s="15">
        <v>1900</v>
      </c>
      <c r="E2714" s="15">
        <v>1</v>
      </c>
      <c r="F2714" t="s">
        <v>441</v>
      </c>
      <c r="G2714" s="121">
        <v>366</v>
      </c>
      <c r="H2714" t="s">
        <v>390</v>
      </c>
      <c r="I2714" t="s">
        <v>488</v>
      </c>
      <c r="J2714" t="s">
        <v>436</v>
      </c>
      <c r="K2714" t="s">
        <v>436</v>
      </c>
      <c r="L2714" s="758" t="s">
        <v>213</v>
      </c>
      <c r="M2714" t="s">
        <v>496</v>
      </c>
      <c r="N2714" s="681">
        <f t="shared" ca="1" si="185"/>
        <v>0</v>
      </c>
      <c r="O2714" s="681">
        <f t="shared" ca="1" si="185"/>
        <v>0</v>
      </c>
      <c r="P2714" s="681">
        <f t="shared" ca="1" si="185"/>
        <v>0</v>
      </c>
      <c r="Q2714" s="681">
        <f t="shared" ca="1" si="185"/>
        <v>0</v>
      </c>
      <c r="R2714" s="681">
        <f t="shared" ca="1" si="185"/>
        <v>0</v>
      </c>
      <c r="S2714" t="str">
        <f t="shared" si="182"/>
        <v>ASR_Financial_Report_SHP21Final</v>
      </c>
      <c r="T2714" s="960">
        <f t="shared" si="183"/>
        <v>44658</v>
      </c>
      <c r="U2714" t="str">
        <f t="shared" si="184"/>
        <v>Unaudited</v>
      </c>
    </row>
    <row r="2715" spans="1:21" x14ac:dyDescent="0.25">
      <c r="A2715" t="s">
        <v>437</v>
      </c>
      <c r="B2715" t="s">
        <v>1366</v>
      </c>
      <c r="C2715" t="s">
        <v>1367</v>
      </c>
      <c r="D2715" s="15">
        <v>1900</v>
      </c>
      <c r="E2715" s="15">
        <v>1</v>
      </c>
      <c r="F2715" t="s">
        <v>441</v>
      </c>
      <c r="G2715" s="121">
        <v>366</v>
      </c>
      <c r="H2715" t="s">
        <v>390</v>
      </c>
      <c r="I2715" t="s">
        <v>489</v>
      </c>
      <c r="J2715" t="s">
        <v>26</v>
      </c>
      <c r="K2715" t="s">
        <v>26</v>
      </c>
      <c r="L2715" s="758" t="s">
        <v>204</v>
      </c>
      <c r="M2715" t="s">
        <v>26</v>
      </c>
      <c r="N2715" s="681">
        <f t="shared" ca="1" si="185"/>
        <v>-439648.24931388011</v>
      </c>
      <c r="O2715" s="681">
        <f t="shared" ca="1" si="185"/>
        <v>0</v>
      </c>
      <c r="P2715" s="681">
        <f t="shared" ca="1" si="185"/>
        <v>0</v>
      </c>
      <c r="Q2715" s="681">
        <f t="shared" ca="1" si="185"/>
        <v>0</v>
      </c>
      <c r="R2715" s="681">
        <f t="shared" ca="1" si="185"/>
        <v>0</v>
      </c>
      <c r="S2715" t="str">
        <f t="shared" si="182"/>
        <v>ASR_Financial_Report_SHP21Final</v>
      </c>
      <c r="T2715" s="960">
        <f t="shared" si="183"/>
        <v>44658</v>
      </c>
      <c r="U2715" t="str">
        <f t="shared" si="184"/>
        <v>Unaudited</v>
      </c>
    </row>
    <row r="2716" spans="1:21" x14ac:dyDescent="0.25">
      <c r="A2716" t="s">
        <v>437</v>
      </c>
      <c r="B2716" t="s">
        <v>1366</v>
      </c>
      <c r="C2716" t="s">
        <v>1367</v>
      </c>
      <c r="D2716" s="15">
        <v>1900</v>
      </c>
      <c r="E2716" s="15">
        <v>1</v>
      </c>
      <c r="F2716" t="s">
        <v>1012</v>
      </c>
      <c r="G2716" s="15" t="s">
        <v>1365</v>
      </c>
      <c r="H2716" t="s">
        <v>390</v>
      </c>
      <c r="I2716" t="s">
        <v>432</v>
      </c>
      <c r="J2716" t="s">
        <v>432</v>
      </c>
      <c r="K2716" t="s">
        <v>432</v>
      </c>
      <c r="M2716" t="s">
        <v>432</v>
      </c>
      <c r="N2716" s="681">
        <f t="shared" ca="1" si="185"/>
        <v>0</v>
      </c>
      <c r="O2716" s="681">
        <f t="shared" ca="1" si="185"/>
        <v>0</v>
      </c>
      <c r="P2716" s="681">
        <f t="shared" ca="1" si="185"/>
        <v>0</v>
      </c>
      <c r="Q2716" s="681">
        <f t="shared" ca="1" si="185"/>
        <v>0</v>
      </c>
      <c r="R2716" s="681">
        <f t="shared" ca="1" si="185"/>
        <v>-128</v>
      </c>
      <c r="S2716" t="str">
        <f t="shared" si="182"/>
        <v>ASR_Financial_Report_SHP21Final</v>
      </c>
      <c r="T2716" s="960">
        <f t="shared" si="183"/>
        <v>44658</v>
      </c>
      <c r="U2716" t="str">
        <f t="shared" si="184"/>
        <v>Unaudited</v>
      </c>
    </row>
    <row r="2717" spans="1:21" x14ac:dyDescent="0.25">
      <c r="A2717" t="s">
        <v>437</v>
      </c>
      <c r="B2717" t="s">
        <v>1366</v>
      </c>
      <c r="C2717" t="s">
        <v>1367</v>
      </c>
      <c r="D2717" s="15">
        <v>1900</v>
      </c>
      <c r="E2717" s="15">
        <v>1</v>
      </c>
      <c r="F2717" t="s">
        <v>1012</v>
      </c>
      <c r="G2717" s="15" t="s">
        <v>1365</v>
      </c>
      <c r="H2717" t="s">
        <v>390</v>
      </c>
      <c r="I2717" t="s">
        <v>487</v>
      </c>
      <c r="J2717" t="s">
        <v>12</v>
      </c>
      <c r="K2717" t="s">
        <v>12</v>
      </c>
      <c r="L2717" s="758">
        <v>1.1000000000000001</v>
      </c>
      <c r="M2717" t="s">
        <v>12</v>
      </c>
      <c r="N2717" s="681">
        <f t="shared" ca="1" si="185"/>
        <v>0</v>
      </c>
      <c r="O2717" s="681">
        <f t="shared" ca="1" si="185"/>
        <v>0</v>
      </c>
      <c r="P2717" s="681">
        <f t="shared" ca="1" si="185"/>
        <v>0</v>
      </c>
      <c r="Q2717" s="681">
        <f t="shared" ca="1" si="185"/>
        <v>0</v>
      </c>
      <c r="R2717" s="681">
        <f t="shared" ca="1" si="185"/>
        <v>-807361.46</v>
      </c>
      <c r="S2717" t="str">
        <f t="shared" si="182"/>
        <v>ASR_Financial_Report_SHP21Final</v>
      </c>
      <c r="T2717" s="960">
        <f t="shared" si="183"/>
        <v>44658</v>
      </c>
      <c r="U2717" t="str">
        <f t="shared" si="184"/>
        <v>Unaudited</v>
      </c>
    </row>
    <row r="2718" spans="1:21" x14ac:dyDescent="0.25">
      <c r="A2718" t="s">
        <v>437</v>
      </c>
      <c r="B2718" t="s">
        <v>1366</v>
      </c>
      <c r="C2718" t="s">
        <v>1367</v>
      </c>
      <c r="D2718" s="15">
        <v>1900</v>
      </c>
      <c r="E2718" s="15">
        <v>1</v>
      </c>
      <c r="F2718" t="s">
        <v>1012</v>
      </c>
      <c r="G2718" s="15" t="s">
        <v>1365</v>
      </c>
      <c r="H2718" t="s">
        <v>390</v>
      </c>
      <c r="I2718" t="s">
        <v>487</v>
      </c>
      <c r="J2718" t="s">
        <v>12</v>
      </c>
      <c r="K2718" t="s">
        <v>222</v>
      </c>
      <c r="L2718" s="758">
        <v>1.2</v>
      </c>
      <c r="M2718" t="s">
        <v>222</v>
      </c>
      <c r="N2718" s="681">
        <f t="shared" ca="1" si="185"/>
        <v>0</v>
      </c>
      <c r="O2718" s="681">
        <f t="shared" ca="1" si="185"/>
        <v>0</v>
      </c>
      <c r="P2718" s="681">
        <f t="shared" ca="1" si="185"/>
        <v>0</v>
      </c>
      <c r="Q2718" s="681">
        <f t="shared" ca="1" si="185"/>
        <v>0</v>
      </c>
      <c r="R2718" s="681">
        <f t="shared" ca="1" si="185"/>
        <v>0</v>
      </c>
      <c r="S2718" t="str">
        <f t="shared" si="182"/>
        <v>ASR_Financial_Report_SHP21Final</v>
      </c>
      <c r="T2718" s="960">
        <f t="shared" si="183"/>
        <v>44658</v>
      </c>
      <c r="U2718" t="str">
        <f t="shared" si="184"/>
        <v>Unaudited</v>
      </c>
    </row>
    <row r="2719" spans="1:21" x14ac:dyDescent="0.25">
      <c r="A2719" t="s">
        <v>437</v>
      </c>
      <c r="B2719" t="s">
        <v>1366</v>
      </c>
      <c r="C2719" t="s">
        <v>1367</v>
      </c>
      <c r="D2719" s="15">
        <v>1900</v>
      </c>
      <c r="E2719" s="15">
        <v>1</v>
      </c>
      <c r="F2719" t="s">
        <v>1012</v>
      </c>
      <c r="G2719" s="15" t="s">
        <v>1365</v>
      </c>
      <c r="H2719" t="s">
        <v>390</v>
      </c>
      <c r="I2719" t="s">
        <v>487</v>
      </c>
      <c r="J2719" t="s">
        <v>12</v>
      </c>
      <c r="K2719" t="s">
        <v>1304</v>
      </c>
      <c r="L2719" s="758" t="s">
        <v>1300</v>
      </c>
      <c r="M2719" t="s">
        <v>1304</v>
      </c>
      <c r="N2719" s="681">
        <f t="shared" ca="1" si="185"/>
        <v>0</v>
      </c>
      <c r="O2719" s="681">
        <f t="shared" ca="1" si="185"/>
        <v>0</v>
      </c>
      <c r="P2719" s="681">
        <f t="shared" ca="1" si="185"/>
        <v>0</v>
      </c>
      <c r="Q2719" s="681">
        <f t="shared" ca="1" si="185"/>
        <v>0</v>
      </c>
      <c r="R2719" s="681">
        <f t="shared" ca="1" si="185"/>
        <v>125519.31511036109</v>
      </c>
      <c r="S2719" t="str">
        <f t="shared" si="182"/>
        <v>ASR_Financial_Report_SHP21Final</v>
      </c>
      <c r="T2719" s="960">
        <f t="shared" si="183"/>
        <v>44658</v>
      </c>
      <c r="U2719" t="str">
        <f t="shared" si="184"/>
        <v>Unaudited</v>
      </c>
    </row>
    <row r="2720" spans="1:21" x14ac:dyDescent="0.25">
      <c r="A2720" t="s">
        <v>437</v>
      </c>
      <c r="B2720" t="s">
        <v>1366</v>
      </c>
      <c r="C2720" t="s">
        <v>1367</v>
      </c>
      <c r="D2720" s="15">
        <v>1900</v>
      </c>
      <c r="E2720" s="15">
        <v>1</v>
      </c>
      <c r="F2720" t="s">
        <v>1012</v>
      </c>
      <c r="G2720" s="15" t="s">
        <v>1365</v>
      </c>
      <c r="H2720" t="s">
        <v>390</v>
      </c>
      <c r="I2720" t="s">
        <v>487</v>
      </c>
      <c r="J2720" t="s">
        <v>12</v>
      </c>
      <c r="K2720" t="s">
        <v>1306</v>
      </c>
      <c r="L2720" s="758" t="s">
        <v>1305</v>
      </c>
      <c r="M2720" t="s">
        <v>1306</v>
      </c>
      <c r="N2720" s="681">
        <f t="shared" ca="1" si="185"/>
        <v>0</v>
      </c>
      <c r="O2720" s="681">
        <f t="shared" ca="1" si="185"/>
        <v>0</v>
      </c>
      <c r="P2720" s="681">
        <f t="shared" ca="1" si="185"/>
        <v>0</v>
      </c>
      <c r="Q2720" s="681">
        <f t="shared" ca="1" si="185"/>
        <v>0</v>
      </c>
      <c r="R2720" s="681">
        <f t="shared" ca="1" si="185"/>
        <v>-34314.900945561167</v>
      </c>
      <c r="S2720" t="str">
        <f t="shared" si="182"/>
        <v>ASR_Financial_Report_SHP21Final</v>
      </c>
      <c r="T2720" s="960">
        <f t="shared" si="183"/>
        <v>44658</v>
      </c>
      <c r="U2720" t="str">
        <f t="shared" si="184"/>
        <v>Unaudited</v>
      </c>
    </row>
    <row r="2721" spans="1:21" x14ac:dyDescent="0.25">
      <c r="A2721" t="s">
        <v>437</v>
      </c>
      <c r="B2721" t="s">
        <v>1366</v>
      </c>
      <c r="C2721" t="s">
        <v>1367</v>
      </c>
      <c r="D2721" s="15">
        <v>1900</v>
      </c>
      <c r="E2721" s="15">
        <v>1</v>
      </c>
      <c r="F2721" t="s">
        <v>1012</v>
      </c>
      <c r="G2721" s="15" t="s">
        <v>1365</v>
      </c>
      <c r="H2721" t="s">
        <v>390</v>
      </c>
      <c r="I2721" t="s">
        <v>487</v>
      </c>
      <c r="J2721" t="s">
        <v>13</v>
      </c>
      <c r="K2721" t="s">
        <v>13</v>
      </c>
      <c r="L2721" s="758" t="s">
        <v>63</v>
      </c>
      <c r="M2721" t="s">
        <v>13</v>
      </c>
      <c r="N2721" s="681">
        <f t="shared" ca="1" si="185"/>
        <v>0</v>
      </c>
      <c r="O2721" s="681">
        <f t="shared" ca="1" si="185"/>
        <v>0</v>
      </c>
      <c r="P2721" s="681">
        <f t="shared" ca="1" si="185"/>
        <v>0</v>
      </c>
      <c r="Q2721" s="681">
        <f t="shared" ca="1" si="185"/>
        <v>0</v>
      </c>
      <c r="R2721" s="681">
        <f t="shared" ca="1" si="185"/>
        <v>-2699.8999999999942</v>
      </c>
      <c r="S2721" t="str">
        <f t="shared" si="182"/>
        <v>ASR_Financial_Report_SHP21Final</v>
      </c>
      <c r="T2721" s="960">
        <f t="shared" si="183"/>
        <v>44658</v>
      </c>
      <c r="U2721" t="str">
        <f t="shared" si="184"/>
        <v>Unaudited</v>
      </c>
    </row>
    <row r="2722" spans="1:21" x14ac:dyDescent="0.25">
      <c r="A2722" t="s">
        <v>437</v>
      </c>
      <c r="B2722" t="s">
        <v>1366</v>
      </c>
      <c r="C2722" t="s">
        <v>1367</v>
      </c>
      <c r="D2722" s="15">
        <v>1900</v>
      </c>
      <c r="E2722" s="15">
        <v>1</v>
      </c>
      <c r="F2722" t="s">
        <v>1012</v>
      </c>
      <c r="G2722" s="15" t="s">
        <v>1365</v>
      </c>
      <c r="H2722" t="s">
        <v>390</v>
      </c>
      <c r="I2722" t="s">
        <v>488</v>
      </c>
      <c r="J2722" t="s">
        <v>433</v>
      </c>
      <c r="K2722" t="s">
        <v>777</v>
      </c>
      <c r="L2722" s="758">
        <v>2.1</v>
      </c>
      <c r="M2722" t="s">
        <v>712</v>
      </c>
      <c r="N2722" s="681">
        <f t="shared" ca="1" si="185"/>
        <v>0</v>
      </c>
      <c r="O2722" s="681">
        <f t="shared" ca="1" si="185"/>
        <v>0</v>
      </c>
      <c r="P2722" s="681">
        <f t="shared" ca="1" si="185"/>
        <v>0</v>
      </c>
      <c r="Q2722" s="681">
        <f t="shared" ca="1" si="185"/>
        <v>0</v>
      </c>
      <c r="R2722" s="681">
        <f t="shared" ca="1" si="185"/>
        <v>3572</v>
      </c>
      <c r="S2722" t="str">
        <f t="shared" si="182"/>
        <v>ASR_Financial_Report_SHP21Final</v>
      </c>
      <c r="T2722" s="960">
        <f t="shared" si="183"/>
        <v>44658</v>
      </c>
      <c r="U2722" t="str">
        <f t="shared" si="184"/>
        <v>Unaudited</v>
      </c>
    </row>
    <row r="2723" spans="1:21" x14ac:dyDescent="0.25">
      <c r="A2723" t="s">
        <v>437</v>
      </c>
      <c r="B2723" t="s">
        <v>1366</v>
      </c>
      <c r="C2723" t="s">
        <v>1367</v>
      </c>
      <c r="D2723" s="15">
        <v>1900</v>
      </c>
      <c r="E2723" s="15">
        <v>1</v>
      </c>
      <c r="F2723" t="s">
        <v>1012</v>
      </c>
      <c r="G2723" s="15" t="s">
        <v>1365</v>
      </c>
      <c r="H2723" t="s">
        <v>390</v>
      </c>
      <c r="I2723" t="s">
        <v>488</v>
      </c>
      <c r="J2723" t="s">
        <v>433</v>
      </c>
      <c r="K2723" t="s">
        <v>777</v>
      </c>
      <c r="L2723" s="758">
        <v>2.2000000000000002</v>
      </c>
      <c r="M2723" t="s">
        <v>713</v>
      </c>
      <c r="N2723" s="681">
        <f t="shared" ca="1" si="185"/>
        <v>0</v>
      </c>
      <c r="O2723" s="681">
        <f t="shared" ca="1" si="185"/>
        <v>0</v>
      </c>
      <c r="P2723" s="681">
        <f t="shared" ca="1" si="185"/>
        <v>0</v>
      </c>
      <c r="Q2723" s="681">
        <f t="shared" ca="1" si="185"/>
        <v>0</v>
      </c>
      <c r="R2723" s="681">
        <f t="shared" ca="1" si="185"/>
        <v>-66</v>
      </c>
      <c r="S2723" t="str">
        <f t="shared" si="182"/>
        <v>ASR_Financial_Report_SHP21Final</v>
      </c>
      <c r="T2723" s="960">
        <f t="shared" si="183"/>
        <v>44658</v>
      </c>
      <c r="U2723" t="str">
        <f t="shared" si="184"/>
        <v>Unaudited</v>
      </c>
    </row>
    <row r="2724" spans="1:21" x14ac:dyDescent="0.25">
      <c r="A2724" t="s">
        <v>437</v>
      </c>
      <c r="B2724" t="s">
        <v>1366</v>
      </c>
      <c r="C2724" t="s">
        <v>1367</v>
      </c>
      <c r="D2724" s="15">
        <v>1900</v>
      </c>
      <c r="E2724" s="15">
        <v>1</v>
      </c>
      <c r="F2724" t="s">
        <v>1012</v>
      </c>
      <c r="G2724" s="15" t="s">
        <v>1365</v>
      </c>
      <c r="H2724" t="s">
        <v>390</v>
      </c>
      <c r="I2724" t="s">
        <v>488</v>
      </c>
      <c r="J2724" t="s">
        <v>433</v>
      </c>
      <c r="K2724" t="s">
        <v>777</v>
      </c>
      <c r="L2724" s="758">
        <v>2.2999999999999998</v>
      </c>
      <c r="M2724" t="s">
        <v>714</v>
      </c>
      <c r="N2724" s="681">
        <f t="shared" ca="1" si="185"/>
        <v>0</v>
      </c>
      <c r="O2724" s="681">
        <f t="shared" ca="1" si="185"/>
        <v>0</v>
      </c>
      <c r="P2724" s="681">
        <f t="shared" ca="1" si="185"/>
        <v>0</v>
      </c>
      <c r="Q2724" s="681">
        <f t="shared" ca="1" si="185"/>
        <v>0</v>
      </c>
      <c r="R2724" s="681">
        <f t="shared" ca="1" si="185"/>
        <v>684501.18</v>
      </c>
      <c r="S2724" t="str">
        <f t="shared" si="182"/>
        <v>ASR_Financial_Report_SHP21Final</v>
      </c>
      <c r="T2724" s="960">
        <f t="shared" si="183"/>
        <v>44658</v>
      </c>
      <c r="U2724" t="str">
        <f t="shared" si="184"/>
        <v>Unaudited</v>
      </c>
    </row>
    <row r="2725" spans="1:21" x14ac:dyDescent="0.25">
      <c r="A2725" t="s">
        <v>437</v>
      </c>
      <c r="B2725" t="s">
        <v>1366</v>
      </c>
      <c r="C2725" t="s">
        <v>1367</v>
      </c>
      <c r="D2725" s="15">
        <v>1900</v>
      </c>
      <c r="E2725" s="15">
        <v>1</v>
      </c>
      <c r="F2725" t="s">
        <v>1012</v>
      </c>
      <c r="G2725" s="15" t="s">
        <v>1365</v>
      </c>
      <c r="H2725" t="s">
        <v>390</v>
      </c>
      <c r="I2725" t="s">
        <v>488</v>
      </c>
      <c r="J2725" t="s">
        <v>433</v>
      </c>
      <c r="K2725" t="s">
        <v>777</v>
      </c>
      <c r="L2725" s="758">
        <v>2.4</v>
      </c>
      <c r="M2725" t="s">
        <v>715</v>
      </c>
      <c r="N2725" s="681">
        <f t="shared" ca="1" si="185"/>
        <v>0</v>
      </c>
      <c r="O2725" s="681">
        <f t="shared" ca="1" si="185"/>
        <v>0</v>
      </c>
      <c r="P2725" s="681">
        <f t="shared" ca="1" si="185"/>
        <v>0</v>
      </c>
      <c r="Q2725" s="681">
        <f t="shared" ca="1" si="185"/>
        <v>0</v>
      </c>
      <c r="R2725" s="681">
        <f t="shared" ca="1" si="185"/>
        <v>-28094.22</v>
      </c>
      <c r="S2725" t="str">
        <f t="shared" si="182"/>
        <v>ASR_Financial_Report_SHP21Final</v>
      </c>
      <c r="T2725" s="960">
        <f t="shared" si="183"/>
        <v>44658</v>
      </c>
      <c r="U2725" t="str">
        <f t="shared" si="184"/>
        <v>Unaudited</v>
      </c>
    </row>
    <row r="2726" spans="1:21" x14ac:dyDescent="0.25">
      <c r="A2726" t="s">
        <v>437</v>
      </c>
      <c r="B2726" t="s">
        <v>1366</v>
      </c>
      <c r="C2726" t="s">
        <v>1367</v>
      </c>
      <c r="D2726" s="15">
        <v>1900</v>
      </c>
      <c r="E2726" s="15">
        <v>1</v>
      </c>
      <c r="F2726" t="s">
        <v>1012</v>
      </c>
      <c r="G2726" s="15" t="s">
        <v>1365</v>
      </c>
      <c r="H2726" t="s">
        <v>390</v>
      </c>
      <c r="I2726" t="s">
        <v>488</v>
      </c>
      <c r="J2726" t="s">
        <v>433</v>
      </c>
      <c r="K2726" t="s">
        <v>777</v>
      </c>
      <c r="L2726" s="758">
        <v>2.5</v>
      </c>
      <c r="M2726" t="s">
        <v>757</v>
      </c>
      <c r="N2726" s="681">
        <f t="shared" ca="1" si="185"/>
        <v>0</v>
      </c>
      <c r="O2726" s="681">
        <f t="shared" ca="1" si="185"/>
        <v>0</v>
      </c>
      <c r="P2726" s="681">
        <f t="shared" ca="1" si="185"/>
        <v>0</v>
      </c>
      <c r="Q2726" s="681">
        <f t="shared" ca="1" si="185"/>
        <v>0</v>
      </c>
      <c r="R2726" s="681">
        <f t="shared" ca="1" si="185"/>
        <v>4729</v>
      </c>
      <c r="S2726" t="str">
        <f t="shared" si="182"/>
        <v>ASR_Financial_Report_SHP21Final</v>
      </c>
      <c r="T2726" s="960">
        <f t="shared" si="183"/>
        <v>44658</v>
      </c>
      <c r="U2726" t="str">
        <f t="shared" si="184"/>
        <v>Unaudited</v>
      </c>
    </row>
    <row r="2727" spans="1:21" x14ac:dyDescent="0.25">
      <c r="A2727" t="s">
        <v>437</v>
      </c>
      <c r="B2727" t="s">
        <v>1366</v>
      </c>
      <c r="C2727" t="s">
        <v>1367</v>
      </c>
      <c r="D2727" s="15">
        <v>1900</v>
      </c>
      <c r="E2727" s="15">
        <v>1</v>
      </c>
      <c r="F2727" t="s">
        <v>1012</v>
      </c>
      <c r="G2727" s="15" t="s">
        <v>1365</v>
      </c>
      <c r="H2727" t="s">
        <v>390</v>
      </c>
      <c r="I2727" t="s">
        <v>488</v>
      </c>
      <c r="J2727" t="s">
        <v>433</v>
      </c>
      <c r="K2727" t="s">
        <v>777</v>
      </c>
      <c r="L2727" s="758">
        <v>2.6</v>
      </c>
      <c r="M2727" t="s">
        <v>186</v>
      </c>
      <c r="N2727" s="681">
        <f t="shared" ca="1" si="185"/>
        <v>0</v>
      </c>
      <c r="O2727" s="681">
        <f t="shared" ca="1" si="185"/>
        <v>0</v>
      </c>
      <c r="P2727" s="681">
        <f t="shared" ca="1" si="185"/>
        <v>0</v>
      </c>
      <c r="Q2727" s="681">
        <f t="shared" ca="1" si="185"/>
        <v>0</v>
      </c>
      <c r="R2727" s="681">
        <f t="shared" ca="1" si="185"/>
        <v>334969.66000000003</v>
      </c>
      <c r="S2727" t="str">
        <f t="shared" si="182"/>
        <v>ASR_Financial_Report_SHP21Final</v>
      </c>
      <c r="T2727" s="960">
        <f t="shared" si="183"/>
        <v>44658</v>
      </c>
      <c r="U2727" t="str">
        <f t="shared" si="184"/>
        <v>Unaudited</v>
      </c>
    </row>
    <row r="2728" spans="1:21" x14ac:dyDescent="0.25">
      <c r="A2728" t="s">
        <v>437</v>
      </c>
      <c r="B2728" t="s">
        <v>1366</v>
      </c>
      <c r="C2728" t="s">
        <v>1367</v>
      </c>
      <c r="D2728" s="15">
        <v>1900</v>
      </c>
      <c r="E2728" s="15">
        <v>1</v>
      </c>
      <c r="F2728" t="s">
        <v>1012</v>
      </c>
      <c r="G2728" s="15" t="s">
        <v>1365</v>
      </c>
      <c r="H2728" t="s">
        <v>390</v>
      </c>
      <c r="I2728" t="s">
        <v>488</v>
      </c>
      <c r="J2728" t="s">
        <v>433</v>
      </c>
      <c r="K2728" t="s">
        <v>777</v>
      </c>
      <c r="L2728" s="758">
        <v>2.7</v>
      </c>
      <c r="M2728" t="s">
        <v>778</v>
      </c>
      <c r="N2728" s="681">
        <f t="shared" ca="1" si="185"/>
        <v>0</v>
      </c>
      <c r="O2728" s="681">
        <f t="shared" ca="1" si="185"/>
        <v>0</v>
      </c>
      <c r="P2728" s="681">
        <f t="shared" ca="1" si="185"/>
        <v>0</v>
      </c>
      <c r="Q2728" s="681">
        <f t="shared" ca="1" si="185"/>
        <v>0</v>
      </c>
      <c r="R2728" s="681">
        <f t="shared" ca="1" si="185"/>
        <v>-1585018.9991132414</v>
      </c>
      <c r="S2728" t="str">
        <f t="shared" si="182"/>
        <v>ASR_Financial_Report_SHP21Final</v>
      </c>
      <c r="T2728" s="960">
        <f t="shared" si="183"/>
        <v>44658</v>
      </c>
      <c r="U2728" t="str">
        <f t="shared" si="184"/>
        <v>Unaudited</v>
      </c>
    </row>
    <row r="2729" spans="1:21" x14ac:dyDescent="0.25">
      <c r="A2729" t="s">
        <v>437</v>
      </c>
      <c r="B2729" t="s">
        <v>1366</v>
      </c>
      <c r="C2729" t="s">
        <v>1367</v>
      </c>
      <c r="D2729" s="15">
        <v>1900</v>
      </c>
      <c r="E2729" s="15">
        <v>1</v>
      </c>
      <c r="F2729" t="s">
        <v>1012</v>
      </c>
      <c r="G2729" s="15" t="s">
        <v>1365</v>
      </c>
      <c r="H2729" t="s">
        <v>390</v>
      </c>
      <c r="I2729" t="s">
        <v>488</v>
      </c>
      <c r="J2729" t="s">
        <v>433</v>
      </c>
      <c r="K2729" t="s">
        <v>777</v>
      </c>
      <c r="L2729" s="758">
        <v>2.8</v>
      </c>
      <c r="M2729" t="s">
        <v>779</v>
      </c>
      <c r="N2729" s="681">
        <f t="shared" ca="1" si="185"/>
        <v>0</v>
      </c>
      <c r="O2729" s="681">
        <f t="shared" ca="1" si="185"/>
        <v>0</v>
      </c>
      <c r="P2729" s="681">
        <f t="shared" ca="1" si="185"/>
        <v>0</v>
      </c>
      <c r="Q2729" s="681">
        <f t="shared" ca="1" si="185"/>
        <v>0</v>
      </c>
      <c r="R2729" s="681">
        <f t="shared" ca="1" si="185"/>
        <v>0</v>
      </c>
      <c r="S2729" t="str">
        <f t="shared" si="182"/>
        <v>ASR_Financial_Report_SHP21Final</v>
      </c>
      <c r="T2729" s="960">
        <f t="shared" si="183"/>
        <v>44658</v>
      </c>
      <c r="U2729" t="str">
        <f t="shared" si="184"/>
        <v>Unaudited</v>
      </c>
    </row>
    <row r="2730" spans="1:21" x14ac:dyDescent="0.25">
      <c r="A2730" t="s">
        <v>437</v>
      </c>
      <c r="B2730" t="s">
        <v>1366</v>
      </c>
      <c r="C2730" t="s">
        <v>1367</v>
      </c>
      <c r="D2730" s="15">
        <v>1900</v>
      </c>
      <c r="E2730" s="15">
        <v>1</v>
      </c>
      <c r="F2730" t="s">
        <v>1012</v>
      </c>
      <c r="G2730" s="15" t="s">
        <v>1365</v>
      </c>
      <c r="H2730" t="s">
        <v>390</v>
      </c>
      <c r="I2730" t="s">
        <v>488</v>
      </c>
      <c r="J2730" t="s">
        <v>433</v>
      </c>
      <c r="K2730" t="s">
        <v>777</v>
      </c>
      <c r="L2730" s="758">
        <v>2.9</v>
      </c>
      <c r="M2730" t="s">
        <v>760</v>
      </c>
      <c r="N2730" s="681">
        <f t="shared" ca="1" si="185"/>
        <v>0</v>
      </c>
      <c r="O2730" s="681">
        <f t="shared" ca="1" si="185"/>
        <v>0</v>
      </c>
      <c r="P2730" s="681">
        <f t="shared" ca="1" si="185"/>
        <v>0</v>
      </c>
      <c r="Q2730" s="681">
        <f t="shared" ca="1" si="185"/>
        <v>0</v>
      </c>
      <c r="R2730" s="681">
        <f t="shared" ca="1" si="185"/>
        <v>0</v>
      </c>
      <c r="S2730" t="str">
        <f t="shared" si="182"/>
        <v>ASR_Financial_Report_SHP21Final</v>
      </c>
      <c r="T2730" s="960">
        <f t="shared" si="183"/>
        <v>44658</v>
      </c>
      <c r="U2730" t="str">
        <f t="shared" si="184"/>
        <v>Unaudited</v>
      </c>
    </row>
    <row r="2731" spans="1:21" x14ac:dyDescent="0.25">
      <c r="A2731" t="s">
        <v>437</v>
      </c>
      <c r="B2731" t="s">
        <v>1366</v>
      </c>
      <c r="C2731" t="s">
        <v>1367</v>
      </c>
      <c r="D2731" s="15">
        <v>1900</v>
      </c>
      <c r="E2731" s="15">
        <v>1</v>
      </c>
      <c r="F2731" t="s">
        <v>1012</v>
      </c>
      <c r="G2731" s="15" t="s">
        <v>1365</v>
      </c>
      <c r="H2731" t="s">
        <v>390</v>
      </c>
      <c r="I2731" t="s">
        <v>488</v>
      </c>
      <c r="J2731" t="s">
        <v>433</v>
      </c>
      <c r="K2731" t="s">
        <v>223</v>
      </c>
      <c r="L2731" s="758">
        <v>2.11</v>
      </c>
      <c r="M2731" t="s">
        <v>228</v>
      </c>
      <c r="N2731" s="681">
        <f t="shared" ca="1" si="185"/>
        <v>0</v>
      </c>
      <c r="O2731" s="681">
        <f t="shared" ca="1" si="185"/>
        <v>0</v>
      </c>
      <c r="P2731" s="681">
        <f t="shared" ca="1" si="185"/>
        <v>0</v>
      </c>
      <c r="Q2731" s="681">
        <f t="shared" ca="1" si="185"/>
        <v>0</v>
      </c>
      <c r="R2731" s="681">
        <f t="shared" ca="1" si="185"/>
        <v>-1376.3200000000068</v>
      </c>
      <c r="S2731" t="str">
        <f t="shared" si="182"/>
        <v>ASR_Financial_Report_SHP21Final</v>
      </c>
      <c r="T2731" s="960">
        <f t="shared" si="183"/>
        <v>44658</v>
      </c>
      <c r="U2731" t="str">
        <f t="shared" si="184"/>
        <v>Unaudited</v>
      </c>
    </row>
    <row r="2732" spans="1:21" x14ac:dyDescent="0.25">
      <c r="A2732" t="s">
        <v>437</v>
      </c>
      <c r="B2732" t="s">
        <v>1366</v>
      </c>
      <c r="C2732" t="s">
        <v>1367</v>
      </c>
      <c r="D2732" s="15">
        <v>1900</v>
      </c>
      <c r="E2732" s="15">
        <v>1</v>
      </c>
      <c r="F2732" t="s">
        <v>1012</v>
      </c>
      <c r="G2732" s="15" t="s">
        <v>1365</v>
      </c>
      <c r="H2732" t="s">
        <v>390</v>
      </c>
      <c r="I2732" t="s">
        <v>488</v>
      </c>
      <c r="J2732" t="s">
        <v>433</v>
      </c>
      <c r="K2732" t="s">
        <v>223</v>
      </c>
      <c r="L2732" s="758">
        <v>2.12</v>
      </c>
      <c r="M2732" t="s">
        <v>552</v>
      </c>
      <c r="N2732" s="681">
        <f t="shared" ca="1" si="185"/>
        <v>0</v>
      </c>
      <c r="O2732" s="681">
        <f t="shared" ca="1" si="185"/>
        <v>0</v>
      </c>
      <c r="P2732" s="681">
        <f t="shared" ca="1" si="185"/>
        <v>0</v>
      </c>
      <c r="Q2732" s="681">
        <f t="shared" ca="1" si="185"/>
        <v>0</v>
      </c>
      <c r="R2732" s="681">
        <f t="shared" ca="1" si="185"/>
        <v>884308.51000000804</v>
      </c>
      <c r="S2732" t="str">
        <f t="shared" si="182"/>
        <v>ASR_Financial_Report_SHP21Final</v>
      </c>
      <c r="T2732" s="960">
        <f t="shared" si="183"/>
        <v>44658</v>
      </c>
      <c r="U2732" t="str">
        <f t="shared" si="184"/>
        <v>Unaudited</v>
      </c>
    </row>
    <row r="2733" spans="1:21" x14ac:dyDescent="0.25">
      <c r="A2733" t="s">
        <v>437</v>
      </c>
      <c r="B2733" t="s">
        <v>1366</v>
      </c>
      <c r="C2733" t="s">
        <v>1367</v>
      </c>
      <c r="D2733" s="15">
        <v>1900</v>
      </c>
      <c r="E2733" s="15">
        <v>1</v>
      </c>
      <c r="F2733" t="s">
        <v>1012</v>
      </c>
      <c r="G2733" s="15" t="s">
        <v>1365</v>
      </c>
      <c r="H2733" t="s">
        <v>390</v>
      </c>
      <c r="I2733" t="s">
        <v>488</v>
      </c>
      <c r="J2733" t="s">
        <v>433</v>
      </c>
      <c r="K2733" t="s">
        <v>223</v>
      </c>
      <c r="L2733" s="758">
        <v>2.13</v>
      </c>
      <c r="M2733" t="s">
        <v>229</v>
      </c>
      <c r="N2733" s="681">
        <f t="shared" ca="1" si="185"/>
        <v>0</v>
      </c>
      <c r="O2733" s="681">
        <f t="shared" ca="1" si="185"/>
        <v>0</v>
      </c>
      <c r="P2733" s="681">
        <f t="shared" ca="1" si="185"/>
        <v>0</v>
      </c>
      <c r="Q2733" s="681">
        <f t="shared" ca="1" si="185"/>
        <v>0</v>
      </c>
      <c r="R2733" s="681">
        <f t="shared" ca="1" si="185"/>
        <v>30528.84</v>
      </c>
      <c r="S2733" t="str">
        <f t="shared" si="182"/>
        <v>ASR_Financial_Report_SHP21Final</v>
      </c>
      <c r="T2733" s="960">
        <f t="shared" si="183"/>
        <v>44658</v>
      </c>
      <c r="U2733" t="str">
        <f t="shared" si="184"/>
        <v>Unaudited</v>
      </c>
    </row>
    <row r="2734" spans="1:21" x14ac:dyDescent="0.25">
      <c r="A2734" t="s">
        <v>437</v>
      </c>
      <c r="B2734" t="s">
        <v>1366</v>
      </c>
      <c r="C2734" t="s">
        <v>1367</v>
      </c>
      <c r="D2734" s="15">
        <v>1900</v>
      </c>
      <c r="E2734" s="15">
        <v>1</v>
      </c>
      <c r="F2734" t="s">
        <v>1012</v>
      </c>
      <c r="G2734" s="15" t="s">
        <v>1365</v>
      </c>
      <c r="H2734" t="s">
        <v>390</v>
      </c>
      <c r="I2734" t="s">
        <v>488</v>
      </c>
      <c r="J2734" t="s">
        <v>433</v>
      </c>
      <c r="K2734" t="s">
        <v>223</v>
      </c>
      <c r="L2734" s="758">
        <v>2.14</v>
      </c>
      <c r="M2734" t="s">
        <v>556</v>
      </c>
      <c r="N2734" s="681">
        <f t="shared" ca="1" si="185"/>
        <v>0</v>
      </c>
      <c r="O2734" s="681">
        <f t="shared" ca="1" si="185"/>
        <v>0</v>
      </c>
      <c r="P2734" s="681">
        <f t="shared" ca="1" si="185"/>
        <v>0</v>
      </c>
      <c r="Q2734" s="681">
        <f t="shared" ca="1" si="185"/>
        <v>0</v>
      </c>
      <c r="R2734" s="681">
        <f t="shared" ca="1" si="185"/>
        <v>36384.21</v>
      </c>
      <c r="S2734" t="str">
        <f t="shared" si="182"/>
        <v>ASR_Financial_Report_SHP21Final</v>
      </c>
      <c r="T2734" s="960">
        <f t="shared" si="183"/>
        <v>44658</v>
      </c>
      <c r="U2734" t="str">
        <f t="shared" si="184"/>
        <v>Unaudited</v>
      </c>
    </row>
    <row r="2735" spans="1:21" x14ac:dyDescent="0.25">
      <c r="A2735" t="s">
        <v>437</v>
      </c>
      <c r="B2735" t="s">
        <v>1366</v>
      </c>
      <c r="C2735" t="s">
        <v>1367</v>
      </c>
      <c r="D2735" s="15">
        <v>1900</v>
      </c>
      <c r="E2735" s="15">
        <v>1</v>
      </c>
      <c r="F2735" t="s">
        <v>1012</v>
      </c>
      <c r="G2735" s="15" t="s">
        <v>1365</v>
      </c>
      <c r="H2735" t="s">
        <v>390</v>
      </c>
      <c r="I2735" t="s">
        <v>488</v>
      </c>
      <c r="J2735" t="s">
        <v>433</v>
      </c>
      <c r="K2735" t="s">
        <v>223</v>
      </c>
      <c r="L2735" s="758">
        <v>2.15</v>
      </c>
      <c r="M2735" t="s">
        <v>20</v>
      </c>
      <c r="N2735" s="681">
        <f t="shared" ca="1" si="185"/>
        <v>0</v>
      </c>
      <c r="O2735" s="681">
        <f t="shared" ca="1" si="185"/>
        <v>0</v>
      </c>
      <c r="P2735" s="681">
        <f t="shared" ca="1" si="185"/>
        <v>0</v>
      </c>
      <c r="Q2735" s="681">
        <f t="shared" ca="1" si="185"/>
        <v>0</v>
      </c>
      <c r="R2735" s="681">
        <f t="shared" ca="1" si="185"/>
        <v>-11244.20999999999</v>
      </c>
      <c r="S2735" t="str">
        <f t="shared" si="182"/>
        <v>ASR_Financial_Report_SHP21Final</v>
      </c>
      <c r="T2735" s="960">
        <f t="shared" si="183"/>
        <v>44658</v>
      </c>
      <c r="U2735" t="str">
        <f t="shared" si="184"/>
        <v>Unaudited</v>
      </c>
    </row>
    <row r="2736" spans="1:21" x14ac:dyDescent="0.25">
      <c r="A2736" t="s">
        <v>437</v>
      </c>
      <c r="B2736" t="s">
        <v>1366</v>
      </c>
      <c r="C2736" t="s">
        <v>1367</v>
      </c>
      <c r="D2736" s="15">
        <v>1900</v>
      </c>
      <c r="E2736" s="15">
        <v>1</v>
      </c>
      <c r="F2736" t="s">
        <v>1012</v>
      </c>
      <c r="G2736" s="15" t="s">
        <v>1365</v>
      </c>
      <c r="H2736" t="s">
        <v>390</v>
      </c>
      <c r="I2736" t="s">
        <v>488</v>
      </c>
      <c r="J2736" t="s">
        <v>433</v>
      </c>
      <c r="K2736" t="s">
        <v>223</v>
      </c>
      <c r="L2736" s="758">
        <v>2.16</v>
      </c>
      <c r="M2736" t="s">
        <v>780</v>
      </c>
      <c r="N2736" s="681">
        <f t="shared" ca="1" si="185"/>
        <v>0</v>
      </c>
      <c r="O2736" s="681">
        <f t="shared" ca="1" si="185"/>
        <v>0</v>
      </c>
      <c r="P2736" s="681">
        <f t="shared" ca="1" si="185"/>
        <v>0</v>
      </c>
      <c r="Q2736" s="681">
        <f t="shared" ca="1" si="185"/>
        <v>0</v>
      </c>
      <c r="R2736" s="681">
        <f t="shared" ca="1" si="185"/>
        <v>0</v>
      </c>
      <c r="S2736" t="str">
        <f t="shared" si="182"/>
        <v>ASR_Financial_Report_SHP21Final</v>
      </c>
      <c r="T2736" s="960">
        <f t="shared" si="183"/>
        <v>44658</v>
      </c>
      <c r="U2736" t="str">
        <f t="shared" si="184"/>
        <v>Unaudited</v>
      </c>
    </row>
    <row r="2737" spans="1:21" x14ac:dyDescent="0.25">
      <c r="A2737" t="s">
        <v>437</v>
      </c>
      <c r="B2737" t="s">
        <v>1366</v>
      </c>
      <c r="C2737" t="s">
        <v>1367</v>
      </c>
      <c r="D2737" s="15">
        <v>1900</v>
      </c>
      <c r="E2737" s="15">
        <v>1</v>
      </c>
      <c r="F2737" t="s">
        <v>1012</v>
      </c>
      <c r="G2737" s="15" t="s">
        <v>1365</v>
      </c>
      <c r="H2737" t="s">
        <v>390</v>
      </c>
      <c r="I2737" t="s">
        <v>488</v>
      </c>
      <c r="J2737" t="s">
        <v>433</v>
      </c>
      <c r="K2737" t="s">
        <v>223</v>
      </c>
      <c r="L2737" s="758">
        <v>2.17</v>
      </c>
      <c r="M2737" t="s">
        <v>1033</v>
      </c>
      <c r="N2737" s="681">
        <f t="shared" ca="1" si="185"/>
        <v>0</v>
      </c>
      <c r="O2737" s="681">
        <f t="shared" ca="1" si="185"/>
        <v>0</v>
      </c>
      <c r="P2737" s="681">
        <f t="shared" ca="1" si="185"/>
        <v>0</v>
      </c>
      <c r="Q2737" s="681">
        <f t="shared" ca="1" si="185"/>
        <v>0</v>
      </c>
      <c r="R2737" s="681">
        <f t="shared" ca="1" si="185"/>
        <v>0</v>
      </c>
      <c r="S2737" t="str">
        <f t="shared" si="182"/>
        <v>ASR_Financial_Report_SHP21Final</v>
      </c>
      <c r="T2737" s="960">
        <f t="shared" si="183"/>
        <v>44658</v>
      </c>
      <c r="U2737" t="str">
        <f t="shared" si="184"/>
        <v>Unaudited</v>
      </c>
    </row>
    <row r="2738" spans="1:21" x14ac:dyDescent="0.25">
      <c r="A2738" t="s">
        <v>437</v>
      </c>
      <c r="B2738" t="s">
        <v>1366</v>
      </c>
      <c r="C2738" t="s">
        <v>1367</v>
      </c>
      <c r="D2738" s="15">
        <v>1900</v>
      </c>
      <c r="E2738" s="15">
        <v>1</v>
      </c>
      <c r="F2738" t="s">
        <v>1012</v>
      </c>
      <c r="G2738" s="15" t="s">
        <v>1365</v>
      </c>
      <c r="H2738" t="s">
        <v>390</v>
      </c>
      <c r="I2738" t="s">
        <v>488</v>
      </c>
      <c r="J2738" t="s">
        <v>433</v>
      </c>
      <c r="K2738" t="s">
        <v>223</v>
      </c>
      <c r="L2738" s="758">
        <v>2.1800000000000002</v>
      </c>
      <c r="M2738" t="s">
        <v>648</v>
      </c>
      <c r="N2738" s="681">
        <f t="shared" ca="1" si="185"/>
        <v>0</v>
      </c>
      <c r="O2738" s="681">
        <f t="shared" ca="1" si="185"/>
        <v>0</v>
      </c>
      <c r="P2738" s="681">
        <f t="shared" ca="1" si="185"/>
        <v>0</v>
      </c>
      <c r="Q2738" s="681">
        <f t="shared" ca="1" si="185"/>
        <v>0</v>
      </c>
      <c r="R2738" s="681">
        <f t="shared" ca="1" si="185"/>
        <v>-898252.60000000009</v>
      </c>
      <c r="S2738" t="str">
        <f t="shared" si="182"/>
        <v>ASR_Financial_Report_SHP21Final</v>
      </c>
      <c r="T2738" s="960">
        <f t="shared" si="183"/>
        <v>44658</v>
      </c>
      <c r="U2738" t="str">
        <f t="shared" si="184"/>
        <v>Unaudited</v>
      </c>
    </row>
    <row r="2739" spans="1:21" x14ac:dyDescent="0.25">
      <c r="A2739" t="s">
        <v>437</v>
      </c>
      <c r="B2739" t="s">
        <v>1366</v>
      </c>
      <c r="C2739" t="s">
        <v>1367</v>
      </c>
      <c r="D2739" s="15">
        <v>1900</v>
      </c>
      <c r="E2739" s="15">
        <v>1</v>
      </c>
      <c r="F2739" t="s">
        <v>1012</v>
      </c>
      <c r="G2739" s="15" t="s">
        <v>1365</v>
      </c>
      <c r="H2739" t="s">
        <v>390</v>
      </c>
      <c r="I2739" t="s">
        <v>488</v>
      </c>
      <c r="J2739" t="s">
        <v>433</v>
      </c>
      <c r="K2739" t="s">
        <v>223</v>
      </c>
      <c r="L2739" s="758">
        <v>2.19</v>
      </c>
      <c r="M2739" t="s">
        <v>218</v>
      </c>
      <c r="N2739" s="681">
        <f t="shared" ca="1" si="185"/>
        <v>0</v>
      </c>
      <c r="O2739" s="681">
        <f t="shared" ca="1" si="185"/>
        <v>0</v>
      </c>
      <c r="P2739" s="681">
        <f t="shared" ca="1" si="185"/>
        <v>0</v>
      </c>
      <c r="Q2739" s="681">
        <f t="shared" ca="1" si="185"/>
        <v>0</v>
      </c>
      <c r="R2739" s="681">
        <f t="shared" ca="1" si="185"/>
        <v>0</v>
      </c>
      <c r="S2739" t="str">
        <f t="shared" si="182"/>
        <v>ASR_Financial_Report_SHP21Final</v>
      </c>
      <c r="T2739" s="960">
        <f t="shared" si="183"/>
        <v>44658</v>
      </c>
      <c r="U2739" t="str">
        <f t="shared" si="184"/>
        <v>Unaudited</v>
      </c>
    </row>
    <row r="2740" spans="1:21" x14ac:dyDescent="0.25">
      <c r="A2740" t="s">
        <v>437</v>
      </c>
      <c r="B2740" t="s">
        <v>1366</v>
      </c>
      <c r="C2740" t="s">
        <v>1367</v>
      </c>
      <c r="D2740" s="15">
        <v>1900</v>
      </c>
      <c r="E2740" s="15">
        <v>1</v>
      </c>
      <c r="F2740" t="s">
        <v>1012</v>
      </c>
      <c r="G2740" s="15" t="s">
        <v>1365</v>
      </c>
      <c r="H2740" t="s">
        <v>390</v>
      </c>
      <c r="I2740" t="s">
        <v>488</v>
      </c>
      <c r="J2740" t="s">
        <v>433</v>
      </c>
      <c r="K2740" t="s">
        <v>223</v>
      </c>
      <c r="L2740" s="758" t="s">
        <v>691</v>
      </c>
      <c r="M2740" t="s">
        <v>230</v>
      </c>
      <c r="N2740" s="681">
        <f t="shared" ca="1" si="185"/>
        <v>0</v>
      </c>
      <c r="O2740" s="681">
        <f t="shared" ca="1" si="185"/>
        <v>0</v>
      </c>
      <c r="P2740" s="681">
        <f t="shared" ca="1" si="185"/>
        <v>0</v>
      </c>
      <c r="Q2740" s="681">
        <f t="shared" ca="1" si="185"/>
        <v>0</v>
      </c>
      <c r="R2740" s="681">
        <f t="shared" ca="1" si="185"/>
        <v>-2121030.1845319779</v>
      </c>
      <c r="S2740" t="str">
        <f t="shared" si="182"/>
        <v>ASR_Financial_Report_SHP21Final</v>
      </c>
      <c r="T2740" s="960">
        <f t="shared" si="183"/>
        <v>44658</v>
      </c>
      <c r="U2740" t="str">
        <f t="shared" si="184"/>
        <v>Unaudited</v>
      </c>
    </row>
    <row r="2741" spans="1:21" x14ac:dyDescent="0.25">
      <c r="A2741" t="s">
        <v>437</v>
      </c>
      <c r="B2741" t="s">
        <v>1366</v>
      </c>
      <c r="C2741" t="s">
        <v>1367</v>
      </c>
      <c r="D2741" s="15">
        <v>1900</v>
      </c>
      <c r="E2741" s="15">
        <v>1</v>
      </c>
      <c r="F2741" t="s">
        <v>1012</v>
      </c>
      <c r="G2741" s="15" t="s">
        <v>1365</v>
      </c>
      <c r="H2741" t="s">
        <v>390</v>
      </c>
      <c r="I2741" t="s">
        <v>488</v>
      </c>
      <c r="J2741" t="s">
        <v>433</v>
      </c>
      <c r="K2741" t="s">
        <v>223</v>
      </c>
      <c r="L2741" s="758">
        <v>2.21</v>
      </c>
      <c r="M2741" t="s">
        <v>466</v>
      </c>
      <c r="N2741" s="681">
        <f t="shared" ca="1" si="185"/>
        <v>0</v>
      </c>
      <c r="O2741" s="681">
        <f t="shared" ca="1" si="185"/>
        <v>0</v>
      </c>
      <c r="P2741" s="681">
        <f t="shared" ca="1" si="185"/>
        <v>0</v>
      </c>
      <c r="Q2741" s="681">
        <f t="shared" ca="1" si="185"/>
        <v>0</v>
      </c>
      <c r="R2741" s="681">
        <f t="shared" ca="1" si="185"/>
        <v>174540.96394502401</v>
      </c>
      <c r="S2741" t="str">
        <f t="shared" si="182"/>
        <v>ASR_Financial_Report_SHP21Final</v>
      </c>
      <c r="T2741" s="960">
        <f t="shared" si="183"/>
        <v>44658</v>
      </c>
      <c r="U2741" t="str">
        <f t="shared" si="184"/>
        <v>Unaudited</v>
      </c>
    </row>
    <row r="2742" spans="1:21" x14ac:dyDescent="0.25">
      <c r="A2742" t="s">
        <v>437</v>
      </c>
      <c r="B2742" t="s">
        <v>1366</v>
      </c>
      <c r="C2742" t="s">
        <v>1367</v>
      </c>
      <c r="D2742" s="15">
        <v>1900</v>
      </c>
      <c r="E2742" s="15">
        <v>1</v>
      </c>
      <c r="F2742" t="s">
        <v>1012</v>
      </c>
      <c r="G2742" s="15" t="s">
        <v>1365</v>
      </c>
      <c r="H2742" t="s">
        <v>390</v>
      </c>
      <c r="I2742" t="s">
        <v>488</v>
      </c>
      <c r="J2742" t="s">
        <v>433</v>
      </c>
      <c r="K2742" t="s">
        <v>6</v>
      </c>
      <c r="L2742" s="758" t="s">
        <v>70</v>
      </c>
      <c r="M2742" t="s">
        <v>188</v>
      </c>
      <c r="N2742" s="681">
        <f t="shared" ca="1" si="185"/>
        <v>0</v>
      </c>
      <c r="O2742" s="681">
        <f t="shared" ca="1" si="185"/>
        <v>0</v>
      </c>
      <c r="P2742" s="681">
        <f t="shared" ca="1" si="185"/>
        <v>0</v>
      </c>
      <c r="Q2742" s="681">
        <f t="shared" ca="1" si="185"/>
        <v>0</v>
      </c>
      <c r="R2742" s="681">
        <f t="shared" ca="1" si="185"/>
        <v>-735.96999999999991</v>
      </c>
      <c r="S2742" t="str">
        <f t="shared" si="182"/>
        <v>ASR_Financial_Report_SHP21Final</v>
      </c>
      <c r="T2742" s="960">
        <f t="shared" si="183"/>
        <v>44658</v>
      </c>
      <c r="U2742" t="str">
        <f t="shared" si="184"/>
        <v>Unaudited</v>
      </c>
    </row>
    <row r="2743" spans="1:21" x14ac:dyDescent="0.25">
      <c r="A2743" t="s">
        <v>437</v>
      </c>
      <c r="B2743" t="s">
        <v>1366</v>
      </c>
      <c r="C2743" t="s">
        <v>1367</v>
      </c>
      <c r="D2743" s="15">
        <v>1900</v>
      </c>
      <c r="E2743" s="15">
        <v>1</v>
      </c>
      <c r="F2743" t="s">
        <v>1012</v>
      </c>
      <c r="G2743" s="15" t="s">
        <v>1365</v>
      </c>
      <c r="H2743" t="s">
        <v>390</v>
      </c>
      <c r="I2743" t="s">
        <v>488</v>
      </c>
      <c r="J2743" t="s">
        <v>433</v>
      </c>
      <c r="K2743" t="s">
        <v>6</v>
      </c>
      <c r="L2743" s="758" t="s">
        <v>71</v>
      </c>
      <c r="M2743" t="s">
        <v>231</v>
      </c>
      <c r="N2743" s="681">
        <f t="shared" ca="1" si="185"/>
        <v>0</v>
      </c>
      <c r="O2743" s="681">
        <f t="shared" ca="1" si="185"/>
        <v>0</v>
      </c>
      <c r="P2743" s="681">
        <f t="shared" ca="1" si="185"/>
        <v>0</v>
      </c>
      <c r="Q2743" s="681">
        <f t="shared" ca="1" si="185"/>
        <v>0</v>
      </c>
      <c r="R2743" s="681">
        <f t="shared" ca="1" si="185"/>
        <v>0</v>
      </c>
      <c r="S2743" t="str">
        <f t="shared" si="182"/>
        <v>ASR_Financial_Report_SHP21Final</v>
      </c>
      <c r="T2743" s="960">
        <f t="shared" si="183"/>
        <v>44658</v>
      </c>
      <c r="U2743" t="str">
        <f t="shared" si="184"/>
        <v>Unaudited</v>
      </c>
    </row>
    <row r="2744" spans="1:21" x14ac:dyDescent="0.25">
      <c r="A2744" t="s">
        <v>437</v>
      </c>
      <c r="B2744" t="s">
        <v>1366</v>
      </c>
      <c r="C2744" t="s">
        <v>1367</v>
      </c>
      <c r="D2744" s="15">
        <v>1900</v>
      </c>
      <c r="E2744" s="15">
        <v>1</v>
      </c>
      <c r="F2744" t="s">
        <v>1012</v>
      </c>
      <c r="G2744" s="15" t="s">
        <v>1365</v>
      </c>
      <c r="H2744" t="s">
        <v>390</v>
      </c>
      <c r="I2744" t="s">
        <v>488</v>
      </c>
      <c r="J2744" t="s">
        <v>433</v>
      </c>
      <c r="K2744" t="s">
        <v>6</v>
      </c>
      <c r="L2744" s="758" t="s">
        <v>72</v>
      </c>
      <c r="M2744" t="s">
        <v>164</v>
      </c>
      <c r="N2744" s="681">
        <f t="shared" ca="1" si="185"/>
        <v>0</v>
      </c>
      <c r="O2744" s="681">
        <f t="shared" ca="1" si="185"/>
        <v>0</v>
      </c>
      <c r="P2744" s="681">
        <f t="shared" ca="1" si="185"/>
        <v>0</v>
      </c>
      <c r="Q2744" s="681">
        <f t="shared" ca="1" si="185"/>
        <v>0</v>
      </c>
      <c r="R2744" s="681">
        <f t="shared" ca="1" si="185"/>
        <v>-1480.7572962208365</v>
      </c>
      <c r="S2744" t="str">
        <f t="shared" si="182"/>
        <v>ASR_Financial_Report_SHP21Final</v>
      </c>
      <c r="T2744" s="960">
        <f t="shared" si="183"/>
        <v>44658</v>
      </c>
      <c r="U2744" t="str">
        <f t="shared" si="184"/>
        <v>Unaudited</v>
      </c>
    </row>
    <row r="2745" spans="1:21" x14ac:dyDescent="0.25">
      <c r="A2745" t="s">
        <v>437</v>
      </c>
      <c r="B2745" t="s">
        <v>1366</v>
      </c>
      <c r="C2745" t="s">
        <v>1367</v>
      </c>
      <c r="D2745" s="15">
        <v>1900</v>
      </c>
      <c r="E2745" s="15">
        <v>1</v>
      </c>
      <c r="F2745" t="s">
        <v>1012</v>
      </c>
      <c r="G2745" s="15" t="s">
        <v>1365</v>
      </c>
      <c r="H2745" t="s">
        <v>390</v>
      </c>
      <c r="I2745" t="s">
        <v>488</v>
      </c>
      <c r="J2745" t="s">
        <v>433</v>
      </c>
      <c r="K2745" t="s">
        <v>6</v>
      </c>
      <c r="L2745" s="758">
        <v>3.4</v>
      </c>
      <c r="M2745" t="s">
        <v>461</v>
      </c>
      <c r="N2745" s="681">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681">
        <f t="shared" ca="1" si="186"/>
        <v>0</v>
      </c>
      <c r="P2745" s="681">
        <f t="shared" ca="1" si="186"/>
        <v>0</v>
      </c>
      <c r="Q2745" s="681">
        <f t="shared" ca="1" si="186"/>
        <v>0</v>
      </c>
      <c r="R2745" s="681">
        <f t="shared" ca="1" si="186"/>
        <v>0</v>
      </c>
      <c r="S2745" t="str">
        <f t="shared" si="182"/>
        <v>ASR_Financial_Report_SHP21Final</v>
      </c>
      <c r="T2745" s="960">
        <f t="shared" si="183"/>
        <v>44658</v>
      </c>
      <c r="U2745" t="str">
        <f t="shared" si="184"/>
        <v>Unaudited</v>
      </c>
    </row>
    <row r="2746" spans="1:21" x14ac:dyDescent="0.25">
      <c r="A2746" t="s">
        <v>437</v>
      </c>
      <c r="B2746" t="s">
        <v>1366</v>
      </c>
      <c r="C2746" t="s">
        <v>1367</v>
      </c>
      <c r="D2746" s="15">
        <v>1900</v>
      </c>
      <c r="E2746" s="15">
        <v>1</v>
      </c>
      <c r="F2746" t="s">
        <v>1012</v>
      </c>
      <c r="G2746" s="15" t="s">
        <v>1365</v>
      </c>
      <c r="H2746" t="s">
        <v>390</v>
      </c>
      <c r="I2746" t="s">
        <v>488</v>
      </c>
      <c r="J2746" t="s">
        <v>433</v>
      </c>
      <c r="K2746" t="s">
        <v>434</v>
      </c>
      <c r="L2746" s="758">
        <v>4.5</v>
      </c>
      <c r="M2746" t="s">
        <v>32</v>
      </c>
      <c r="N2746" s="681">
        <f t="shared" ca="1" si="186"/>
        <v>0</v>
      </c>
      <c r="O2746" s="681">
        <f t="shared" ca="1" si="186"/>
        <v>0</v>
      </c>
      <c r="P2746" s="681">
        <f t="shared" ca="1" si="186"/>
        <v>0</v>
      </c>
      <c r="Q2746" s="681">
        <f t="shared" ca="1" si="186"/>
        <v>0</v>
      </c>
      <c r="R2746" s="681">
        <f t="shared" ca="1" si="186"/>
        <v>0</v>
      </c>
      <c r="S2746" t="str">
        <f t="shared" si="182"/>
        <v>ASR_Financial_Report_SHP21Final</v>
      </c>
      <c r="T2746" s="960">
        <f t="shared" si="183"/>
        <v>44658</v>
      </c>
      <c r="U2746" t="str">
        <f t="shared" si="184"/>
        <v>Unaudited</v>
      </c>
    </row>
    <row r="2747" spans="1:21" x14ac:dyDescent="0.25">
      <c r="A2747" t="s">
        <v>437</v>
      </c>
      <c r="B2747" t="s">
        <v>1366</v>
      </c>
      <c r="C2747" t="s">
        <v>1367</v>
      </c>
      <c r="D2747" s="15">
        <v>1900</v>
      </c>
      <c r="E2747" s="15">
        <v>1</v>
      </c>
      <c r="F2747" t="s">
        <v>1012</v>
      </c>
      <c r="G2747" s="15" t="s">
        <v>1365</v>
      </c>
      <c r="H2747" t="s">
        <v>390</v>
      </c>
      <c r="I2747" t="s">
        <v>488</v>
      </c>
      <c r="J2747" t="s">
        <v>433</v>
      </c>
      <c r="K2747" t="s">
        <v>434</v>
      </c>
      <c r="L2747" s="758" t="s">
        <v>925</v>
      </c>
      <c r="M2747" t="s">
        <v>916</v>
      </c>
      <c r="N2747" s="681">
        <f t="shared" ca="1" si="186"/>
        <v>0</v>
      </c>
      <c r="O2747" s="681">
        <f t="shared" ca="1" si="186"/>
        <v>0</v>
      </c>
      <c r="P2747" s="681">
        <f t="shared" ca="1" si="186"/>
        <v>0</v>
      </c>
      <c r="Q2747" s="681">
        <f t="shared" ca="1" si="186"/>
        <v>0</v>
      </c>
      <c r="R2747" s="681">
        <f t="shared" ca="1" si="186"/>
        <v>0</v>
      </c>
      <c r="S2747" t="str">
        <f t="shared" si="182"/>
        <v>ASR_Financial_Report_SHP21Final</v>
      </c>
      <c r="T2747" s="960">
        <f t="shared" si="183"/>
        <v>44658</v>
      </c>
      <c r="U2747" t="str">
        <f t="shared" si="184"/>
        <v>Unaudited</v>
      </c>
    </row>
    <row r="2748" spans="1:21" x14ac:dyDescent="0.25">
      <c r="A2748" t="s">
        <v>437</v>
      </c>
      <c r="B2748" t="s">
        <v>1366</v>
      </c>
      <c r="C2748" t="s">
        <v>1367</v>
      </c>
      <c r="D2748" s="15">
        <v>1900</v>
      </c>
      <c r="E2748" s="15">
        <v>1</v>
      </c>
      <c r="F2748" t="s">
        <v>1012</v>
      </c>
      <c r="G2748" s="15" t="s">
        <v>1365</v>
      </c>
      <c r="H2748" t="s">
        <v>390</v>
      </c>
      <c r="I2748" t="s">
        <v>488</v>
      </c>
      <c r="J2748" t="s">
        <v>433</v>
      </c>
      <c r="K2748" t="s">
        <v>434</v>
      </c>
      <c r="L2748" s="758" t="s">
        <v>193</v>
      </c>
      <c r="M2748" t="s">
        <v>40</v>
      </c>
      <c r="N2748" s="681">
        <f t="shared" ca="1" si="186"/>
        <v>0</v>
      </c>
      <c r="O2748" s="681">
        <f t="shared" ca="1" si="186"/>
        <v>0</v>
      </c>
      <c r="P2748" s="681">
        <f t="shared" ca="1" si="186"/>
        <v>0</v>
      </c>
      <c r="Q2748" s="681">
        <f t="shared" ca="1" si="186"/>
        <v>0</v>
      </c>
      <c r="R2748" s="681">
        <f t="shared" ca="1" si="186"/>
        <v>0</v>
      </c>
      <c r="S2748" t="str">
        <f t="shared" si="182"/>
        <v>ASR_Financial_Report_SHP21Final</v>
      </c>
      <c r="T2748" s="960">
        <f t="shared" si="183"/>
        <v>44658</v>
      </c>
      <c r="U2748" t="str">
        <f t="shared" si="184"/>
        <v>Unaudited</v>
      </c>
    </row>
    <row r="2749" spans="1:21" x14ac:dyDescent="0.25">
      <c r="A2749" t="s">
        <v>437</v>
      </c>
      <c r="B2749" t="s">
        <v>1366</v>
      </c>
      <c r="C2749" t="s">
        <v>1367</v>
      </c>
      <c r="D2749" s="15">
        <v>1900</v>
      </c>
      <c r="E2749" s="15">
        <v>1</v>
      </c>
      <c r="F2749" t="s">
        <v>1012</v>
      </c>
      <c r="G2749" s="15" t="s">
        <v>1365</v>
      </c>
      <c r="H2749" t="s">
        <v>390</v>
      </c>
      <c r="I2749" t="s">
        <v>488</v>
      </c>
      <c r="J2749" t="s">
        <v>433</v>
      </c>
      <c r="K2749" t="s">
        <v>434</v>
      </c>
      <c r="L2749" s="758" t="s">
        <v>192</v>
      </c>
      <c r="M2749" t="s">
        <v>329</v>
      </c>
      <c r="N2749" s="681">
        <f t="shared" ca="1" si="186"/>
        <v>0</v>
      </c>
      <c r="O2749" s="681">
        <f t="shared" ca="1" si="186"/>
        <v>0</v>
      </c>
      <c r="P2749" s="681">
        <f t="shared" ca="1" si="186"/>
        <v>0</v>
      </c>
      <c r="Q2749" s="681">
        <f t="shared" ca="1" si="186"/>
        <v>0</v>
      </c>
      <c r="R2749" s="681">
        <f t="shared" ca="1" si="186"/>
        <v>0</v>
      </c>
      <c r="S2749" t="str">
        <f t="shared" si="182"/>
        <v>ASR_Financial_Report_SHP21Final</v>
      </c>
      <c r="T2749" s="960">
        <f t="shared" si="183"/>
        <v>44658</v>
      </c>
      <c r="U2749" t="str">
        <f t="shared" si="184"/>
        <v>Unaudited</v>
      </c>
    </row>
    <row r="2750" spans="1:21" x14ac:dyDescent="0.25">
      <c r="A2750" t="s">
        <v>437</v>
      </c>
      <c r="B2750" t="s">
        <v>1366</v>
      </c>
      <c r="C2750" t="s">
        <v>1367</v>
      </c>
      <c r="D2750" s="15">
        <v>1900</v>
      </c>
      <c r="E2750" s="15">
        <v>1</v>
      </c>
      <c r="F2750" t="s">
        <v>1012</v>
      </c>
      <c r="G2750" s="15" t="s">
        <v>1365</v>
      </c>
      <c r="H2750" t="s">
        <v>390</v>
      </c>
      <c r="I2750" t="s">
        <v>488</v>
      </c>
      <c r="J2750" t="s">
        <v>450</v>
      </c>
      <c r="K2750" t="s">
        <v>435</v>
      </c>
      <c r="L2750" s="758" t="s">
        <v>79</v>
      </c>
      <c r="M2750" t="s">
        <v>27</v>
      </c>
      <c r="N2750" s="681">
        <f t="shared" ca="1" si="186"/>
        <v>0</v>
      </c>
      <c r="O2750" s="681">
        <f t="shared" ca="1" si="186"/>
        <v>0</v>
      </c>
      <c r="P2750" s="681">
        <f t="shared" ca="1" si="186"/>
        <v>0</v>
      </c>
      <c r="Q2750" s="681">
        <f t="shared" ca="1" si="186"/>
        <v>0</v>
      </c>
      <c r="R2750" s="681">
        <f t="shared" ca="1" si="186"/>
        <v>0</v>
      </c>
      <c r="S2750" t="str">
        <f t="shared" si="182"/>
        <v>ASR_Financial_Report_SHP21Final</v>
      </c>
      <c r="T2750" s="960">
        <f t="shared" si="183"/>
        <v>44658</v>
      </c>
      <c r="U2750" t="str">
        <f t="shared" si="184"/>
        <v>Unaudited</v>
      </c>
    </row>
    <row r="2751" spans="1:21" x14ac:dyDescent="0.25">
      <c r="A2751" t="s">
        <v>437</v>
      </c>
      <c r="B2751" t="s">
        <v>1366</v>
      </c>
      <c r="C2751" t="s">
        <v>1367</v>
      </c>
      <c r="D2751" s="15">
        <v>1900</v>
      </c>
      <c r="E2751" s="15">
        <v>1</v>
      </c>
      <c r="F2751" t="s">
        <v>1012</v>
      </c>
      <c r="G2751" s="15" t="s">
        <v>1365</v>
      </c>
      <c r="H2751" t="s">
        <v>390</v>
      </c>
      <c r="I2751" t="s">
        <v>488</v>
      </c>
      <c r="J2751" t="s">
        <v>450</v>
      </c>
      <c r="K2751" t="s">
        <v>435</v>
      </c>
      <c r="L2751" s="758" t="s">
        <v>80</v>
      </c>
      <c r="M2751" t="s">
        <v>97</v>
      </c>
      <c r="N2751" s="681">
        <f t="shared" ca="1" si="186"/>
        <v>0</v>
      </c>
      <c r="O2751" s="681">
        <f t="shared" ca="1" si="186"/>
        <v>0</v>
      </c>
      <c r="P2751" s="681">
        <f t="shared" ca="1" si="186"/>
        <v>0</v>
      </c>
      <c r="Q2751" s="681">
        <f t="shared" ca="1" si="186"/>
        <v>0</v>
      </c>
      <c r="R2751" s="681">
        <f t="shared" ca="1" si="186"/>
        <v>0</v>
      </c>
      <c r="S2751" t="str">
        <f t="shared" si="182"/>
        <v>ASR_Financial_Report_SHP21Final</v>
      </c>
      <c r="T2751" s="960">
        <f t="shared" si="183"/>
        <v>44658</v>
      </c>
      <c r="U2751" t="str">
        <f t="shared" si="184"/>
        <v>Unaudited</v>
      </c>
    </row>
    <row r="2752" spans="1:21" x14ac:dyDescent="0.25">
      <c r="A2752" t="s">
        <v>437</v>
      </c>
      <c r="B2752" t="s">
        <v>1366</v>
      </c>
      <c r="C2752" t="s">
        <v>1367</v>
      </c>
      <c r="D2752" s="15">
        <v>1900</v>
      </c>
      <c r="E2752" s="15">
        <v>1</v>
      </c>
      <c r="F2752" t="s">
        <v>1012</v>
      </c>
      <c r="G2752" s="15" t="s">
        <v>1365</v>
      </c>
      <c r="H2752" t="s">
        <v>390</v>
      </c>
      <c r="I2752" t="s">
        <v>488</v>
      </c>
      <c r="J2752" t="s">
        <v>450</v>
      </c>
      <c r="K2752" t="s">
        <v>435</v>
      </c>
      <c r="L2752" s="758" t="s">
        <v>81</v>
      </c>
      <c r="M2752" t="s">
        <v>98</v>
      </c>
      <c r="N2752" s="681">
        <f t="shared" ca="1" si="186"/>
        <v>0</v>
      </c>
      <c r="O2752" s="681">
        <f t="shared" ca="1" si="186"/>
        <v>0</v>
      </c>
      <c r="P2752" s="681">
        <f t="shared" ca="1" si="186"/>
        <v>0</v>
      </c>
      <c r="Q2752" s="681">
        <f t="shared" ca="1" si="186"/>
        <v>0</v>
      </c>
      <c r="R2752" s="681">
        <f t="shared" ca="1" si="186"/>
        <v>0</v>
      </c>
      <c r="S2752" t="str">
        <f t="shared" si="182"/>
        <v>ASR_Financial_Report_SHP21Final</v>
      </c>
      <c r="T2752" s="960">
        <f t="shared" si="183"/>
        <v>44658</v>
      </c>
      <c r="U2752" t="str">
        <f t="shared" si="184"/>
        <v>Unaudited</v>
      </c>
    </row>
    <row r="2753" spans="1:21" x14ac:dyDescent="0.25">
      <c r="A2753" t="s">
        <v>437</v>
      </c>
      <c r="B2753" t="s">
        <v>1366</v>
      </c>
      <c r="C2753" t="s">
        <v>1367</v>
      </c>
      <c r="D2753" s="15">
        <v>1900</v>
      </c>
      <c r="E2753" s="15">
        <v>1</v>
      </c>
      <c r="F2753" t="s">
        <v>1012</v>
      </c>
      <c r="G2753" s="15" t="s">
        <v>1365</v>
      </c>
      <c r="H2753" t="s">
        <v>390</v>
      </c>
      <c r="I2753" t="s">
        <v>488</v>
      </c>
      <c r="J2753" t="s">
        <v>450</v>
      </c>
      <c r="K2753" t="s">
        <v>435</v>
      </c>
      <c r="L2753" s="758" t="s">
        <v>82</v>
      </c>
      <c r="M2753" t="s">
        <v>99</v>
      </c>
      <c r="N2753" s="681">
        <f t="shared" ca="1" si="186"/>
        <v>0</v>
      </c>
      <c r="O2753" s="681">
        <f t="shared" ca="1" si="186"/>
        <v>0</v>
      </c>
      <c r="P2753" s="681">
        <f t="shared" ca="1" si="186"/>
        <v>0</v>
      </c>
      <c r="Q2753" s="681">
        <f t="shared" ca="1" si="186"/>
        <v>0</v>
      </c>
      <c r="R2753" s="681">
        <f t="shared" ca="1" si="186"/>
        <v>0</v>
      </c>
      <c r="S2753" t="str">
        <f t="shared" si="182"/>
        <v>ASR_Financial_Report_SHP21Final</v>
      </c>
      <c r="T2753" s="960">
        <f t="shared" si="183"/>
        <v>44658</v>
      </c>
      <c r="U2753" t="str">
        <f t="shared" si="184"/>
        <v>Unaudited</v>
      </c>
    </row>
    <row r="2754" spans="1:21" x14ac:dyDescent="0.25">
      <c r="A2754" t="s">
        <v>437</v>
      </c>
      <c r="B2754" t="s">
        <v>1366</v>
      </c>
      <c r="C2754" t="s">
        <v>1367</v>
      </c>
      <c r="D2754" s="15">
        <v>1900</v>
      </c>
      <c r="E2754" s="15">
        <v>1</v>
      </c>
      <c r="F2754" t="s">
        <v>1012</v>
      </c>
      <c r="G2754" s="15" t="s">
        <v>1365</v>
      </c>
      <c r="H2754" t="s">
        <v>390</v>
      </c>
      <c r="I2754" t="s">
        <v>488</v>
      </c>
      <c r="J2754" t="s">
        <v>450</v>
      </c>
      <c r="K2754" t="s">
        <v>435</v>
      </c>
      <c r="L2754" s="758" t="s">
        <v>216</v>
      </c>
      <c r="M2754" t="s">
        <v>100</v>
      </c>
      <c r="N2754" s="681">
        <f t="shared" ca="1" si="186"/>
        <v>0</v>
      </c>
      <c r="O2754" s="681">
        <f t="shared" ca="1" si="186"/>
        <v>0</v>
      </c>
      <c r="P2754" s="681">
        <f t="shared" ca="1" si="186"/>
        <v>0</v>
      </c>
      <c r="Q2754" s="681">
        <f t="shared" ca="1" si="186"/>
        <v>0</v>
      </c>
      <c r="R2754" s="681">
        <f t="shared" ca="1" si="186"/>
        <v>0</v>
      </c>
      <c r="S2754" t="str">
        <f t="shared" ref="S2754:S2761" si="187">file_name</f>
        <v>ASR_Financial_Report_SHP21Final</v>
      </c>
      <c r="T2754" s="960">
        <f t="shared" ref="T2754:T2761" si="188">file_date</f>
        <v>44658</v>
      </c>
      <c r="U2754" t="str">
        <f t="shared" ref="U2754:U2761" si="189">status</f>
        <v>Unaudited</v>
      </c>
    </row>
    <row r="2755" spans="1:21" x14ac:dyDescent="0.25">
      <c r="A2755" t="s">
        <v>437</v>
      </c>
      <c r="B2755" t="s">
        <v>1366</v>
      </c>
      <c r="C2755" t="s">
        <v>1367</v>
      </c>
      <c r="D2755" s="15">
        <v>1900</v>
      </c>
      <c r="E2755" s="15">
        <v>1</v>
      </c>
      <c r="F2755" t="s">
        <v>1012</v>
      </c>
      <c r="G2755" s="15" t="s">
        <v>1365</v>
      </c>
      <c r="H2755" t="s">
        <v>390</v>
      </c>
      <c r="I2755" t="s">
        <v>488</v>
      </c>
      <c r="J2755" t="s">
        <v>450</v>
      </c>
      <c r="K2755" t="s">
        <v>435</v>
      </c>
      <c r="L2755" s="758" t="s">
        <v>215</v>
      </c>
      <c r="M2755" t="s">
        <v>28</v>
      </c>
      <c r="N2755" s="681">
        <f t="shared" ca="1" si="186"/>
        <v>0</v>
      </c>
      <c r="O2755" s="681">
        <f t="shared" ca="1" si="186"/>
        <v>0</v>
      </c>
      <c r="P2755" s="681">
        <f t="shared" ca="1" si="186"/>
        <v>0</v>
      </c>
      <c r="Q2755" s="681">
        <f t="shared" ca="1" si="186"/>
        <v>0</v>
      </c>
      <c r="R2755" s="681">
        <f t="shared" ca="1" si="186"/>
        <v>0</v>
      </c>
      <c r="S2755" t="str">
        <f t="shared" si="187"/>
        <v>ASR_Financial_Report_SHP21Final</v>
      </c>
      <c r="T2755" s="960">
        <f t="shared" si="188"/>
        <v>44658</v>
      </c>
      <c r="U2755" t="str">
        <f t="shared" si="189"/>
        <v>Unaudited</v>
      </c>
    </row>
    <row r="2756" spans="1:21" x14ac:dyDescent="0.25">
      <c r="A2756" t="s">
        <v>437</v>
      </c>
      <c r="B2756" t="s">
        <v>1366</v>
      </c>
      <c r="C2756" t="s">
        <v>1367</v>
      </c>
      <c r="D2756" s="15">
        <v>1900</v>
      </c>
      <c r="E2756" s="15">
        <v>1</v>
      </c>
      <c r="F2756" t="s">
        <v>1012</v>
      </c>
      <c r="G2756" s="15" t="s">
        <v>1365</v>
      </c>
      <c r="H2756" t="s">
        <v>390</v>
      </c>
      <c r="I2756" t="s">
        <v>488</v>
      </c>
      <c r="J2756" t="s">
        <v>436</v>
      </c>
      <c r="K2756" t="s">
        <v>436</v>
      </c>
      <c r="L2756" s="758" t="s">
        <v>84</v>
      </c>
      <c r="M2756" t="s">
        <v>327</v>
      </c>
      <c r="N2756" s="681">
        <f t="shared" ca="1" si="186"/>
        <v>0</v>
      </c>
      <c r="O2756" s="681">
        <f t="shared" ca="1" si="186"/>
        <v>0</v>
      </c>
      <c r="P2756" s="681">
        <f t="shared" ca="1" si="186"/>
        <v>0</v>
      </c>
      <c r="Q2756" s="681">
        <f t="shared" ca="1" si="186"/>
        <v>0</v>
      </c>
      <c r="R2756" s="681">
        <f t="shared" ca="1" si="186"/>
        <v>0</v>
      </c>
      <c r="S2756" t="str">
        <f t="shared" si="187"/>
        <v>ASR_Financial_Report_SHP21Final</v>
      </c>
      <c r="T2756" s="960">
        <f t="shared" si="188"/>
        <v>44658</v>
      </c>
      <c r="U2756" t="str">
        <f t="shared" si="189"/>
        <v>Unaudited</v>
      </c>
    </row>
    <row r="2757" spans="1:21" x14ac:dyDescent="0.25">
      <c r="A2757" t="s">
        <v>437</v>
      </c>
      <c r="B2757" t="s">
        <v>1366</v>
      </c>
      <c r="C2757" t="s">
        <v>1367</v>
      </c>
      <c r="D2757" s="15">
        <v>1900</v>
      </c>
      <c r="E2757" s="15">
        <v>1</v>
      </c>
      <c r="F2757" t="s">
        <v>1012</v>
      </c>
      <c r="G2757" s="15" t="s">
        <v>1365</v>
      </c>
      <c r="H2757" t="s">
        <v>390</v>
      </c>
      <c r="I2757" t="s">
        <v>488</v>
      </c>
      <c r="J2757" t="s">
        <v>436</v>
      </c>
      <c r="K2757" t="s">
        <v>436</v>
      </c>
      <c r="L2757" s="758" t="s">
        <v>85</v>
      </c>
      <c r="M2757" t="s">
        <v>325</v>
      </c>
      <c r="N2757" s="681">
        <f t="shared" ca="1" si="186"/>
        <v>0</v>
      </c>
      <c r="O2757" s="681">
        <f t="shared" ca="1" si="186"/>
        <v>0</v>
      </c>
      <c r="P2757" s="681">
        <f t="shared" ca="1" si="186"/>
        <v>0</v>
      </c>
      <c r="Q2757" s="681">
        <f t="shared" ca="1" si="186"/>
        <v>0</v>
      </c>
      <c r="R2757" s="681">
        <f t="shared" ca="1" si="186"/>
        <v>0</v>
      </c>
      <c r="S2757" t="str">
        <f t="shared" si="187"/>
        <v>ASR_Financial_Report_SHP21Final</v>
      </c>
      <c r="T2757" s="960">
        <f t="shared" si="188"/>
        <v>44658</v>
      </c>
      <c r="U2757" t="str">
        <f t="shared" si="189"/>
        <v>Unaudited</v>
      </c>
    </row>
    <row r="2758" spans="1:21" x14ac:dyDescent="0.25">
      <c r="A2758" t="s">
        <v>437</v>
      </c>
      <c r="B2758" t="s">
        <v>1366</v>
      </c>
      <c r="C2758" t="s">
        <v>1367</v>
      </c>
      <c r="D2758" s="15">
        <v>1900</v>
      </c>
      <c r="E2758" s="15">
        <v>1</v>
      </c>
      <c r="F2758" t="s">
        <v>1012</v>
      </c>
      <c r="G2758" s="15" t="s">
        <v>1365</v>
      </c>
      <c r="H2758" t="s">
        <v>390</v>
      </c>
      <c r="I2758" t="s">
        <v>488</v>
      </c>
      <c r="J2758" t="s">
        <v>436</v>
      </c>
      <c r="K2758" t="s">
        <v>436</v>
      </c>
      <c r="L2758" s="758" t="s">
        <v>86</v>
      </c>
      <c r="M2758" t="s">
        <v>494</v>
      </c>
      <c r="N2758" s="681">
        <f t="shared" ca="1" si="186"/>
        <v>0</v>
      </c>
      <c r="O2758" s="681">
        <f t="shared" ca="1" si="186"/>
        <v>0</v>
      </c>
      <c r="P2758" s="681">
        <f t="shared" ca="1" si="186"/>
        <v>0</v>
      </c>
      <c r="Q2758" s="681">
        <f t="shared" ca="1" si="186"/>
        <v>0</v>
      </c>
      <c r="R2758" s="681">
        <f t="shared" ca="1" si="186"/>
        <v>0</v>
      </c>
      <c r="S2758" t="str">
        <f t="shared" si="187"/>
        <v>ASR_Financial_Report_SHP21Final</v>
      </c>
      <c r="T2758" s="960">
        <f t="shared" si="188"/>
        <v>44658</v>
      </c>
      <c r="U2758" t="str">
        <f t="shared" si="189"/>
        <v>Unaudited</v>
      </c>
    </row>
    <row r="2759" spans="1:21" x14ac:dyDescent="0.25">
      <c r="A2759" t="s">
        <v>437</v>
      </c>
      <c r="B2759" t="s">
        <v>1366</v>
      </c>
      <c r="C2759" t="s">
        <v>1367</v>
      </c>
      <c r="D2759" s="15">
        <v>1900</v>
      </c>
      <c r="E2759" s="15">
        <v>1</v>
      </c>
      <c r="F2759" t="s">
        <v>1012</v>
      </c>
      <c r="G2759" s="15" t="s">
        <v>1365</v>
      </c>
      <c r="H2759" t="s">
        <v>390</v>
      </c>
      <c r="I2759" t="s">
        <v>488</v>
      </c>
      <c r="J2759" t="s">
        <v>436</v>
      </c>
      <c r="K2759" t="s">
        <v>436</v>
      </c>
      <c r="L2759" s="758" t="s">
        <v>87</v>
      </c>
      <c r="M2759" t="s">
        <v>495</v>
      </c>
      <c r="N2759" s="681">
        <f t="shared" ca="1" si="186"/>
        <v>0</v>
      </c>
      <c r="O2759" s="681">
        <f t="shared" ca="1" si="186"/>
        <v>0</v>
      </c>
      <c r="P2759" s="681">
        <f t="shared" ca="1" si="186"/>
        <v>0</v>
      </c>
      <c r="Q2759" s="681">
        <f t="shared" ca="1" si="186"/>
        <v>0</v>
      </c>
      <c r="R2759" s="681">
        <f t="shared" ca="1" si="186"/>
        <v>0</v>
      </c>
      <c r="S2759" t="str">
        <f t="shared" si="187"/>
        <v>ASR_Financial_Report_SHP21Final</v>
      </c>
      <c r="T2759" s="960">
        <f t="shared" si="188"/>
        <v>44658</v>
      </c>
      <c r="U2759" t="str">
        <f t="shared" si="189"/>
        <v>Unaudited</v>
      </c>
    </row>
    <row r="2760" spans="1:21" x14ac:dyDescent="0.25">
      <c r="A2760" t="s">
        <v>437</v>
      </c>
      <c r="B2760" t="s">
        <v>1366</v>
      </c>
      <c r="C2760" t="s">
        <v>1367</v>
      </c>
      <c r="D2760" s="15">
        <v>1900</v>
      </c>
      <c r="E2760" s="15">
        <v>1</v>
      </c>
      <c r="F2760" t="s">
        <v>1012</v>
      </c>
      <c r="G2760" s="15" t="s">
        <v>1365</v>
      </c>
      <c r="H2760" t="s">
        <v>390</v>
      </c>
      <c r="I2760" t="s">
        <v>488</v>
      </c>
      <c r="J2760" t="s">
        <v>436</v>
      </c>
      <c r="K2760" t="s">
        <v>436</v>
      </c>
      <c r="L2760" s="758" t="s">
        <v>213</v>
      </c>
      <c r="M2760" t="s">
        <v>496</v>
      </c>
      <c r="N2760" s="681">
        <f t="shared" ca="1" si="186"/>
        <v>0</v>
      </c>
      <c r="O2760" s="681">
        <f t="shared" ca="1" si="186"/>
        <v>0</v>
      </c>
      <c r="P2760" s="681">
        <f t="shared" ca="1" si="186"/>
        <v>0</v>
      </c>
      <c r="Q2760" s="681">
        <f t="shared" ca="1" si="186"/>
        <v>0</v>
      </c>
      <c r="R2760" s="681">
        <f t="shared" ca="1" si="186"/>
        <v>0</v>
      </c>
      <c r="S2760" t="str">
        <f t="shared" si="187"/>
        <v>ASR_Financial_Report_SHP21Final</v>
      </c>
      <c r="T2760" s="960">
        <f t="shared" si="188"/>
        <v>44658</v>
      </c>
      <c r="U2760" t="str">
        <f t="shared" si="189"/>
        <v>Unaudited</v>
      </c>
    </row>
    <row r="2761" spans="1:21" x14ac:dyDescent="0.25">
      <c r="A2761" t="s">
        <v>437</v>
      </c>
      <c r="B2761" t="s">
        <v>1366</v>
      </c>
      <c r="C2761" t="s">
        <v>1367</v>
      </c>
      <c r="D2761" s="15">
        <v>1900</v>
      </c>
      <c r="E2761" s="15">
        <v>1</v>
      </c>
      <c r="F2761" t="s">
        <v>1012</v>
      </c>
      <c r="G2761" s="15" t="s">
        <v>1365</v>
      </c>
      <c r="H2761" t="s">
        <v>390</v>
      </c>
      <c r="I2761" t="s">
        <v>489</v>
      </c>
      <c r="J2761" t="s">
        <v>26</v>
      </c>
      <c r="K2761" t="s">
        <v>26</v>
      </c>
      <c r="L2761" s="758" t="s">
        <v>204</v>
      </c>
      <c r="M2761" t="s">
        <v>26</v>
      </c>
      <c r="N2761" s="681">
        <f t="shared" ca="1" si="186"/>
        <v>0</v>
      </c>
      <c r="O2761" s="681">
        <f t="shared" ca="1" si="186"/>
        <v>0</v>
      </c>
      <c r="P2761" s="681">
        <f t="shared" ca="1" si="186"/>
        <v>0</v>
      </c>
      <c r="Q2761" s="681">
        <f t="shared" ca="1" si="186"/>
        <v>0</v>
      </c>
      <c r="R2761" s="681">
        <f t="shared" ca="1" si="186"/>
        <v>437089.27007955359</v>
      </c>
      <c r="S2761" t="str">
        <f t="shared" si="187"/>
        <v>ASR_Financial_Report_SHP21Final</v>
      </c>
      <c r="T2761" s="960">
        <f t="shared" si="188"/>
        <v>44658</v>
      </c>
      <c r="U2761" t="str">
        <f t="shared" si="189"/>
        <v>Unaudited</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38">
    <tabColor rgb="FFFFFF00"/>
  </sheetPr>
  <dimension ref="A1:P181"/>
  <sheetViews>
    <sheetView topLeftCell="A31" workbookViewId="0"/>
  </sheetViews>
  <sheetFormatPr defaultColWidth="9" defaultRowHeight="15" x14ac:dyDescent="0.25"/>
  <cols>
    <col min="3" max="3" width="10" bestFit="1" customWidth="1"/>
    <col min="5" max="5" width="12.85546875" customWidth="1"/>
    <col min="6" max="6" width="12.5703125" customWidth="1"/>
    <col min="9" max="9" width="9.5703125" customWidth="1"/>
    <col min="10" max="10" width="14.85546875" bestFit="1" customWidth="1"/>
    <col min="11" max="12" width="13.85546875" bestFit="1" customWidth="1"/>
    <col min="13" max="13" width="14.5703125" customWidth="1"/>
    <col min="14" max="14" width="11.85546875" customWidth="1"/>
    <col min="15" max="15" width="11" customWidth="1"/>
    <col min="16" max="16" width="11.5703125" customWidth="1"/>
  </cols>
  <sheetData>
    <row r="1" spans="1:16" ht="26.25" x14ac:dyDescent="0.25">
      <c r="A1" s="911" t="s">
        <v>422</v>
      </c>
      <c r="B1" s="911" t="s">
        <v>423</v>
      </c>
      <c r="C1" s="911" t="s">
        <v>424</v>
      </c>
      <c r="D1" s="912" t="s">
        <v>425</v>
      </c>
      <c r="E1" s="911" t="s">
        <v>427</v>
      </c>
      <c r="F1" s="911" t="s">
        <v>484</v>
      </c>
      <c r="G1" s="912" t="s">
        <v>1013</v>
      </c>
      <c r="H1" s="912" t="s">
        <v>1014</v>
      </c>
      <c r="I1" s="912" t="s">
        <v>428</v>
      </c>
      <c r="J1" s="920" t="s">
        <v>36</v>
      </c>
      <c r="K1" s="924" t="s">
        <v>421</v>
      </c>
      <c r="L1" s="924" t="s">
        <v>410</v>
      </c>
      <c r="M1" s="923" t="s">
        <v>545</v>
      </c>
      <c r="N1" s="913" t="s">
        <v>1015</v>
      </c>
      <c r="O1" s="913" t="s">
        <v>879</v>
      </c>
      <c r="P1" s="913" t="s">
        <v>880</v>
      </c>
    </row>
    <row r="2" spans="1:16" x14ac:dyDescent="0.25">
      <c r="A2" s="1" t="s">
        <v>437</v>
      </c>
      <c r="B2" s="1" t="str">
        <f t="shared" ref="B2:B65" si="0">plan_id</f>
        <v>DEF</v>
      </c>
      <c r="C2" s="1" t="str">
        <f t="shared" ref="C2:C65" si="1">plan_name</f>
        <v>Default</v>
      </c>
      <c r="D2" s="915">
        <f t="shared" ref="D2:D33" si="2">reporting_year</f>
        <v>1900</v>
      </c>
      <c r="E2" s="916">
        <f t="shared" ref="E2:E33" si="3">reporting_quarter</f>
        <v>1</v>
      </c>
      <c r="F2" s="916">
        <f t="shared" ref="F2:F33" si="4">IFERROR(IF($H2="Quarter",IF(OR(IFERROR(YEAR(F1),0)&lt;&gt;reporting_year,$H1="YTD"), DATEVALUE("3/31/" &amp; reporting_year),IF(MONTH($F1)=3,DATEVALUE("6/30/" &amp; reporting_year),IF(MONTH($F1)=6,DATEVALUE("9/30/"&amp;reporting_year),DATEVALUE("12/31/"&amp;reporting_year)))),reporting_quarter),"")</f>
        <v>91</v>
      </c>
      <c r="G2" s="915" t="s">
        <v>1016</v>
      </c>
      <c r="H2" s="915" t="s">
        <v>1017</v>
      </c>
      <c r="I2" s="915" t="s">
        <v>379</v>
      </c>
      <c r="J2" s="917">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0.91536040761158355</v>
      </c>
      <c r="K2" s="917">
        <f t="shared" ca="1" si="5"/>
        <v>0</v>
      </c>
      <c r="L2" s="917">
        <f t="shared" ca="1" si="5"/>
        <v>0</v>
      </c>
      <c r="M2" s="917">
        <f t="shared" ca="1" si="5"/>
        <v>0</v>
      </c>
      <c r="N2" s="1" t="str">
        <f t="shared" ref="N2:N65" si="6">file_name</f>
        <v>ASR_Financial_Report_SHP21Final</v>
      </c>
      <c r="O2" s="916">
        <f t="shared" ref="O2:O65" si="7">file_date</f>
        <v>44658</v>
      </c>
      <c r="P2" s="1" t="str">
        <f t="shared" ref="P2:P65" si="8">status</f>
        <v>Unaudited</v>
      </c>
    </row>
    <row r="3" spans="1:16" x14ac:dyDescent="0.25">
      <c r="A3" s="1" t="s">
        <v>437</v>
      </c>
      <c r="B3" s="1" t="str">
        <f t="shared" si="0"/>
        <v>DEF</v>
      </c>
      <c r="C3" s="1" t="str">
        <f t="shared" si="1"/>
        <v>Default</v>
      </c>
      <c r="D3" s="915">
        <f t="shared" si="2"/>
        <v>1900</v>
      </c>
      <c r="E3" s="916">
        <f t="shared" si="3"/>
        <v>1</v>
      </c>
      <c r="F3" s="916">
        <f t="shared" si="4"/>
        <v>182</v>
      </c>
      <c r="G3" s="915" t="s">
        <v>1016</v>
      </c>
      <c r="H3" s="915" t="s">
        <v>1017</v>
      </c>
      <c r="I3" s="915" t="s">
        <v>379</v>
      </c>
      <c r="J3" s="917">
        <f t="shared" ca="1" si="5"/>
        <v>0.92418978707764299</v>
      </c>
      <c r="K3" s="917">
        <f t="shared" ca="1" si="5"/>
        <v>0</v>
      </c>
      <c r="L3" s="917">
        <f t="shared" ca="1" si="5"/>
        <v>0</v>
      </c>
      <c r="M3" s="917">
        <f t="shared" ca="1" si="5"/>
        <v>0</v>
      </c>
      <c r="N3" s="1" t="str">
        <f t="shared" si="6"/>
        <v>ASR_Financial_Report_SHP21Final</v>
      </c>
      <c r="O3" s="916">
        <f t="shared" si="7"/>
        <v>44658</v>
      </c>
      <c r="P3" s="1" t="str">
        <f t="shared" si="8"/>
        <v>Unaudited</v>
      </c>
    </row>
    <row r="4" spans="1:16" x14ac:dyDescent="0.25">
      <c r="A4" s="1" t="s">
        <v>437</v>
      </c>
      <c r="B4" s="1" t="str">
        <f t="shared" si="0"/>
        <v>DEF</v>
      </c>
      <c r="C4" s="1" t="str">
        <f t="shared" si="1"/>
        <v>Default</v>
      </c>
      <c r="D4" s="915">
        <f t="shared" si="2"/>
        <v>1900</v>
      </c>
      <c r="E4" s="916">
        <f t="shared" si="3"/>
        <v>1</v>
      </c>
      <c r="F4" s="916">
        <f t="shared" si="4"/>
        <v>274</v>
      </c>
      <c r="G4" s="915" t="s">
        <v>1016</v>
      </c>
      <c r="H4" s="915" t="s">
        <v>1017</v>
      </c>
      <c r="I4" s="915" t="s">
        <v>379</v>
      </c>
      <c r="J4" s="917">
        <f t="shared" ca="1" si="5"/>
        <v>0.92126067738621731</v>
      </c>
      <c r="K4" s="917">
        <f t="shared" ca="1" si="5"/>
        <v>0</v>
      </c>
      <c r="L4" s="917">
        <f t="shared" ca="1" si="5"/>
        <v>0</v>
      </c>
      <c r="M4" s="917">
        <f t="shared" ca="1" si="5"/>
        <v>0</v>
      </c>
      <c r="N4" s="1" t="str">
        <f t="shared" si="6"/>
        <v>ASR_Financial_Report_SHP21Final</v>
      </c>
      <c r="O4" s="916">
        <f t="shared" si="7"/>
        <v>44658</v>
      </c>
      <c r="P4" s="1" t="str">
        <f t="shared" si="8"/>
        <v>Unaudited</v>
      </c>
    </row>
    <row r="5" spans="1:16" x14ac:dyDescent="0.25">
      <c r="A5" s="1" t="s">
        <v>437</v>
      </c>
      <c r="B5" s="1" t="str">
        <f t="shared" si="0"/>
        <v>DEF</v>
      </c>
      <c r="C5" s="1" t="str">
        <f t="shared" si="1"/>
        <v>Default</v>
      </c>
      <c r="D5" s="915">
        <f t="shared" si="2"/>
        <v>1900</v>
      </c>
      <c r="E5" s="916">
        <f t="shared" si="3"/>
        <v>1</v>
      </c>
      <c r="F5" s="916">
        <f t="shared" si="4"/>
        <v>366</v>
      </c>
      <c r="G5" s="915" t="s">
        <v>1016</v>
      </c>
      <c r="H5" s="915" t="s">
        <v>1017</v>
      </c>
      <c r="I5" s="915" t="s">
        <v>379</v>
      </c>
      <c r="J5" s="917">
        <f t="shared" ca="1" si="5"/>
        <v>0.93089244467114407</v>
      </c>
      <c r="K5" s="917">
        <f t="shared" ca="1" si="5"/>
        <v>0</v>
      </c>
      <c r="L5" s="917">
        <f t="shared" ca="1" si="5"/>
        <v>0</v>
      </c>
      <c r="M5" s="917">
        <f t="shared" ca="1" si="5"/>
        <v>0</v>
      </c>
      <c r="N5" s="1" t="str">
        <f t="shared" si="6"/>
        <v>ASR_Financial_Report_SHP21Final</v>
      </c>
      <c r="O5" s="916">
        <f t="shared" si="7"/>
        <v>44658</v>
      </c>
      <c r="P5" s="1" t="str">
        <f t="shared" si="8"/>
        <v>Unaudited</v>
      </c>
    </row>
    <row r="6" spans="1:16" x14ac:dyDescent="0.25">
      <c r="A6" s="1" t="s">
        <v>437</v>
      </c>
      <c r="B6" s="1" t="str">
        <f t="shared" si="0"/>
        <v>DEF</v>
      </c>
      <c r="C6" s="1" t="str">
        <f t="shared" si="1"/>
        <v>Default</v>
      </c>
      <c r="D6" s="915">
        <f t="shared" si="2"/>
        <v>1900</v>
      </c>
      <c r="E6" s="916">
        <f t="shared" si="3"/>
        <v>1</v>
      </c>
      <c r="F6" s="916">
        <f t="shared" si="4"/>
        <v>1</v>
      </c>
      <c r="G6" s="915" t="s">
        <v>1016</v>
      </c>
      <c r="H6" s="915" t="s">
        <v>1018</v>
      </c>
      <c r="I6" s="915" t="s">
        <v>379</v>
      </c>
      <c r="J6" s="917">
        <f t="shared" ca="1" si="5"/>
        <v>0.91703579871173213</v>
      </c>
      <c r="K6" s="917">
        <f t="shared" ca="1" si="5"/>
        <v>0</v>
      </c>
      <c r="L6" s="917">
        <f t="shared" ca="1" si="5"/>
        <v>0</v>
      </c>
      <c r="M6" s="917">
        <f t="shared" ca="1" si="5"/>
        <v>0</v>
      </c>
      <c r="N6" s="1" t="str">
        <f t="shared" si="6"/>
        <v>ASR_Financial_Report_SHP21Final</v>
      </c>
      <c r="O6" s="916">
        <f t="shared" si="7"/>
        <v>44658</v>
      </c>
      <c r="P6" s="1" t="str">
        <f t="shared" si="8"/>
        <v>Unaudited</v>
      </c>
    </row>
    <row r="7" spans="1:16" x14ac:dyDescent="0.25">
      <c r="A7" s="1" t="s">
        <v>437</v>
      </c>
      <c r="B7" s="1" t="str">
        <f t="shared" si="0"/>
        <v>DEF</v>
      </c>
      <c r="C7" s="1" t="str">
        <f t="shared" si="1"/>
        <v>Default</v>
      </c>
      <c r="D7" s="915">
        <f t="shared" si="2"/>
        <v>1900</v>
      </c>
      <c r="E7" s="916">
        <f t="shared" si="3"/>
        <v>1</v>
      </c>
      <c r="F7" s="916">
        <f t="shared" si="4"/>
        <v>91</v>
      </c>
      <c r="G7" s="915" t="s">
        <v>1019</v>
      </c>
      <c r="H7" s="915" t="s">
        <v>1017</v>
      </c>
      <c r="I7" s="915" t="s">
        <v>379</v>
      </c>
      <c r="J7" s="917">
        <f t="shared" ca="1" si="5"/>
        <v>7.3165508587273081E-2</v>
      </c>
      <c r="K7" s="917">
        <f t="shared" ca="1" si="5"/>
        <v>0</v>
      </c>
      <c r="L7" s="917">
        <f t="shared" ca="1" si="5"/>
        <v>0</v>
      </c>
      <c r="M7" s="917">
        <f t="shared" ca="1" si="5"/>
        <v>0</v>
      </c>
      <c r="N7" s="1" t="str">
        <f t="shared" si="6"/>
        <v>ASR_Financial_Report_SHP21Final</v>
      </c>
      <c r="O7" s="916">
        <f t="shared" si="7"/>
        <v>44658</v>
      </c>
      <c r="P7" s="1" t="str">
        <f t="shared" si="8"/>
        <v>Unaudited</v>
      </c>
    </row>
    <row r="8" spans="1:16" x14ac:dyDescent="0.25">
      <c r="A8" s="1" t="s">
        <v>437</v>
      </c>
      <c r="B8" s="1" t="str">
        <f t="shared" si="0"/>
        <v>DEF</v>
      </c>
      <c r="C8" s="1" t="str">
        <f t="shared" si="1"/>
        <v>Default</v>
      </c>
      <c r="D8" s="915">
        <f t="shared" si="2"/>
        <v>1900</v>
      </c>
      <c r="E8" s="916">
        <f t="shared" si="3"/>
        <v>1</v>
      </c>
      <c r="F8" s="916">
        <f t="shared" si="4"/>
        <v>182</v>
      </c>
      <c r="G8" s="915" t="s">
        <v>1019</v>
      </c>
      <c r="H8" s="915" t="s">
        <v>1017</v>
      </c>
      <c r="I8" s="915" t="s">
        <v>379</v>
      </c>
      <c r="J8" s="917">
        <f t="shared" ca="1" si="5"/>
        <v>6.8125538963879476E-2</v>
      </c>
      <c r="K8" s="917">
        <f t="shared" ca="1" si="5"/>
        <v>0</v>
      </c>
      <c r="L8" s="917">
        <f t="shared" ca="1" si="5"/>
        <v>0</v>
      </c>
      <c r="M8" s="917">
        <f t="shared" ca="1" si="5"/>
        <v>0</v>
      </c>
      <c r="N8" s="1" t="str">
        <f t="shared" si="6"/>
        <v>ASR_Financial_Report_SHP21Final</v>
      </c>
      <c r="O8" s="916">
        <f t="shared" si="7"/>
        <v>44658</v>
      </c>
      <c r="P8" s="1" t="str">
        <f t="shared" si="8"/>
        <v>Unaudited</v>
      </c>
    </row>
    <row r="9" spans="1:16" x14ac:dyDescent="0.25">
      <c r="A9" s="1" t="s">
        <v>437</v>
      </c>
      <c r="B9" s="1" t="str">
        <f t="shared" si="0"/>
        <v>DEF</v>
      </c>
      <c r="C9" s="1" t="str">
        <f t="shared" si="1"/>
        <v>Default</v>
      </c>
      <c r="D9" s="915">
        <f t="shared" si="2"/>
        <v>1900</v>
      </c>
      <c r="E9" s="916">
        <f t="shared" si="3"/>
        <v>1</v>
      </c>
      <c r="F9" s="916">
        <f t="shared" si="4"/>
        <v>274</v>
      </c>
      <c r="G9" s="915" t="s">
        <v>1019</v>
      </c>
      <c r="H9" s="915" t="s">
        <v>1017</v>
      </c>
      <c r="I9" s="915" t="s">
        <v>379</v>
      </c>
      <c r="J9" s="917">
        <f t="shared" ca="1" si="5"/>
        <v>6.6250154118503837E-2</v>
      </c>
      <c r="K9" s="917">
        <f t="shared" ca="1" si="5"/>
        <v>0</v>
      </c>
      <c r="L9" s="917">
        <f t="shared" ca="1" si="5"/>
        <v>0</v>
      </c>
      <c r="M9" s="917">
        <f t="shared" ca="1" si="5"/>
        <v>0</v>
      </c>
      <c r="N9" s="1" t="str">
        <f t="shared" si="6"/>
        <v>ASR_Financial_Report_SHP21Final</v>
      </c>
      <c r="O9" s="916">
        <f t="shared" si="7"/>
        <v>44658</v>
      </c>
      <c r="P9" s="1" t="str">
        <f t="shared" si="8"/>
        <v>Unaudited</v>
      </c>
    </row>
    <row r="10" spans="1:16" x14ac:dyDescent="0.25">
      <c r="A10" s="1" t="s">
        <v>437</v>
      </c>
      <c r="B10" s="1" t="str">
        <f t="shared" si="0"/>
        <v>DEF</v>
      </c>
      <c r="C10" s="1" t="str">
        <f t="shared" si="1"/>
        <v>Default</v>
      </c>
      <c r="D10" s="915">
        <f t="shared" si="2"/>
        <v>1900</v>
      </c>
      <c r="E10" s="916">
        <f t="shared" si="3"/>
        <v>1</v>
      </c>
      <c r="F10" s="916">
        <f t="shared" si="4"/>
        <v>366</v>
      </c>
      <c r="G10" s="915" t="s">
        <v>1019</v>
      </c>
      <c r="H10" s="915" t="s">
        <v>1017</v>
      </c>
      <c r="I10" s="915" t="s">
        <v>379</v>
      </c>
      <c r="J10" s="917">
        <f t="shared" ca="1" si="5"/>
        <v>6.2665299967993374E-2</v>
      </c>
      <c r="K10" s="917">
        <f t="shared" ca="1" si="5"/>
        <v>0</v>
      </c>
      <c r="L10" s="917">
        <f t="shared" ca="1" si="5"/>
        <v>0</v>
      </c>
      <c r="M10" s="917">
        <f t="shared" ca="1" si="5"/>
        <v>0</v>
      </c>
      <c r="N10" s="1" t="str">
        <f t="shared" si="6"/>
        <v>ASR_Financial_Report_SHP21Final</v>
      </c>
      <c r="O10" s="916">
        <f t="shared" si="7"/>
        <v>44658</v>
      </c>
      <c r="P10" s="1" t="str">
        <f t="shared" si="8"/>
        <v>Unaudited</v>
      </c>
    </row>
    <row r="11" spans="1:16" x14ac:dyDescent="0.25">
      <c r="A11" s="1" t="s">
        <v>437</v>
      </c>
      <c r="B11" s="1" t="str">
        <f t="shared" si="0"/>
        <v>DEF</v>
      </c>
      <c r="C11" s="1" t="str">
        <f t="shared" si="1"/>
        <v>Default</v>
      </c>
      <c r="D11" s="915">
        <f t="shared" si="2"/>
        <v>1900</v>
      </c>
      <c r="E11" s="916">
        <f t="shared" si="3"/>
        <v>1</v>
      </c>
      <c r="F11" s="916">
        <f t="shared" si="4"/>
        <v>1</v>
      </c>
      <c r="G11" s="915" t="s">
        <v>1019</v>
      </c>
      <c r="H11" s="915" t="s">
        <v>1018</v>
      </c>
      <c r="I11" s="915" t="s">
        <v>379</v>
      </c>
      <c r="J11" s="917">
        <f t="shared" ca="1" si="5"/>
        <v>6.8344013548941401E-2</v>
      </c>
      <c r="K11" s="917">
        <f t="shared" ca="1" si="5"/>
        <v>0</v>
      </c>
      <c r="L11" s="917">
        <f t="shared" ca="1" si="5"/>
        <v>0</v>
      </c>
      <c r="M11" s="917">
        <f t="shared" ca="1" si="5"/>
        <v>0</v>
      </c>
      <c r="N11" s="1" t="str">
        <f t="shared" si="6"/>
        <v>ASR_Financial_Report_SHP21Final</v>
      </c>
      <c r="O11" s="916">
        <f t="shared" si="7"/>
        <v>44658</v>
      </c>
      <c r="P11" s="1" t="str">
        <f t="shared" si="8"/>
        <v>Unaudited</v>
      </c>
    </row>
    <row r="12" spans="1:16" x14ac:dyDescent="0.25">
      <c r="A12" s="1" t="s">
        <v>437</v>
      </c>
      <c r="B12" s="1" t="str">
        <f t="shared" si="0"/>
        <v>DEF</v>
      </c>
      <c r="C12" s="1" t="str">
        <f t="shared" si="1"/>
        <v>Default</v>
      </c>
      <c r="D12" s="915">
        <f t="shared" si="2"/>
        <v>1900</v>
      </c>
      <c r="E12" s="916">
        <f t="shared" si="3"/>
        <v>1</v>
      </c>
      <c r="F12" s="916">
        <f t="shared" si="4"/>
        <v>91</v>
      </c>
      <c r="G12" s="915" t="s">
        <v>1020</v>
      </c>
      <c r="H12" s="915" t="s">
        <v>1017</v>
      </c>
      <c r="I12" s="915" t="s">
        <v>379</v>
      </c>
      <c r="J12" s="917">
        <f t="shared" ca="1" si="5"/>
        <v>1.0798173094639216E-2</v>
      </c>
      <c r="K12" s="917">
        <f t="shared" ca="1" si="5"/>
        <v>0</v>
      </c>
      <c r="L12" s="917">
        <f t="shared" ca="1" si="5"/>
        <v>0</v>
      </c>
      <c r="M12" s="917">
        <f t="shared" ca="1" si="5"/>
        <v>0</v>
      </c>
      <c r="N12" s="1" t="str">
        <f t="shared" si="6"/>
        <v>ASR_Financial_Report_SHP21Final</v>
      </c>
      <c r="O12" s="916">
        <f t="shared" si="7"/>
        <v>44658</v>
      </c>
      <c r="P12" s="1" t="str">
        <f t="shared" si="8"/>
        <v>Unaudited</v>
      </c>
    </row>
    <row r="13" spans="1:16" x14ac:dyDescent="0.25">
      <c r="A13" s="1" t="s">
        <v>437</v>
      </c>
      <c r="B13" s="1" t="str">
        <f t="shared" si="0"/>
        <v>DEF</v>
      </c>
      <c r="C13" s="1" t="str">
        <f t="shared" si="1"/>
        <v>Default</v>
      </c>
      <c r="D13" s="915">
        <f t="shared" si="2"/>
        <v>1900</v>
      </c>
      <c r="E13" s="916">
        <f t="shared" si="3"/>
        <v>1</v>
      </c>
      <c r="F13" s="916">
        <f t="shared" si="4"/>
        <v>182</v>
      </c>
      <c r="G13" s="915" t="s">
        <v>1020</v>
      </c>
      <c r="H13" s="915" t="s">
        <v>1017</v>
      </c>
      <c r="I13" s="915" t="s">
        <v>379</v>
      </c>
      <c r="J13" s="917">
        <f t="shared" ca="1" si="5"/>
        <v>7.1495156736142351E-3</v>
      </c>
      <c r="K13" s="917">
        <f t="shared" ca="1" si="5"/>
        <v>0</v>
      </c>
      <c r="L13" s="917">
        <f t="shared" ca="1" si="5"/>
        <v>0</v>
      </c>
      <c r="M13" s="917">
        <f t="shared" ca="1" si="5"/>
        <v>0</v>
      </c>
      <c r="N13" s="1" t="str">
        <f t="shared" si="6"/>
        <v>ASR_Financial_Report_SHP21Final</v>
      </c>
      <c r="O13" s="916">
        <f t="shared" si="7"/>
        <v>44658</v>
      </c>
      <c r="P13" s="1" t="str">
        <f t="shared" si="8"/>
        <v>Unaudited</v>
      </c>
    </row>
    <row r="14" spans="1:16" x14ac:dyDescent="0.25">
      <c r="A14" s="1" t="s">
        <v>437</v>
      </c>
      <c r="B14" s="1" t="str">
        <f t="shared" si="0"/>
        <v>DEF</v>
      </c>
      <c r="C14" s="1" t="str">
        <f t="shared" si="1"/>
        <v>Default</v>
      </c>
      <c r="D14" s="915">
        <f t="shared" si="2"/>
        <v>1900</v>
      </c>
      <c r="E14" s="916">
        <f t="shared" si="3"/>
        <v>1</v>
      </c>
      <c r="F14" s="916">
        <f t="shared" si="4"/>
        <v>274</v>
      </c>
      <c r="G14" s="915" t="s">
        <v>1020</v>
      </c>
      <c r="H14" s="915" t="s">
        <v>1017</v>
      </c>
      <c r="I14" s="915" t="s">
        <v>379</v>
      </c>
      <c r="J14" s="917">
        <f t="shared" ca="1" si="5"/>
        <v>1.1854761277739061E-2</v>
      </c>
      <c r="K14" s="917">
        <f t="shared" ca="1" si="5"/>
        <v>0</v>
      </c>
      <c r="L14" s="917">
        <f t="shared" ca="1" si="5"/>
        <v>0</v>
      </c>
      <c r="M14" s="917">
        <f t="shared" ca="1" si="5"/>
        <v>0</v>
      </c>
      <c r="N14" s="1" t="str">
        <f t="shared" si="6"/>
        <v>ASR_Financial_Report_SHP21Final</v>
      </c>
      <c r="O14" s="916">
        <f t="shared" si="7"/>
        <v>44658</v>
      </c>
      <c r="P14" s="1" t="str">
        <f t="shared" si="8"/>
        <v>Unaudited</v>
      </c>
    </row>
    <row r="15" spans="1:16" x14ac:dyDescent="0.25">
      <c r="A15" s="1" t="s">
        <v>437</v>
      </c>
      <c r="B15" s="1" t="str">
        <f t="shared" si="0"/>
        <v>DEF</v>
      </c>
      <c r="C15" s="1" t="str">
        <f t="shared" si="1"/>
        <v>Default</v>
      </c>
      <c r="D15" s="915">
        <f t="shared" si="2"/>
        <v>1900</v>
      </c>
      <c r="E15" s="916">
        <f t="shared" si="3"/>
        <v>1</v>
      </c>
      <c r="F15" s="916">
        <f t="shared" si="4"/>
        <v>366</v>
      </c>
      <c r="G15" s="915" t="s">
        <v>1020</v>
      </c>
      <c r="H15" s="915" t="s">
        <v>1017</v>
      </c>
      <c r="I15" s="915" t="s">
        <v>379</v>
      </c>
      <c r="J15" s="917">
        <f t="shared" ca="1" si="5"/>
        <v>6.008107789738381E-3</v>
      </c>
      <c r="K15" s="917">
        <f t="shared" ca="1" si="5"/>
        <v>0</v>
      </c>
      <c r="L15" s="917">
        <f t="shared" ca="1" si="5"/>
        <v>0</v>
      </c>
      <c r="M15" s="917">
        <f t="shared" ca="1" si="5"/>
        <v>0</v>
      </c>
      <c r="N15" s="1" t="str">
        <f t="shared" si="6"/>
        <v>ASR_Financial_Report_SHP21Final</v>
      </c>
      <c r="O15" s="916">
        <f t="shared" si="7"/>
        <v>44658</v>
      </c>
      <c r="P15" s="1" t="str">
        <f t="shared" si="8"/>
        <v>Unaudited</v>
      </c>
    </row>
    <row r="16" spans="1:16" x14ac:dyDescent="0.25">
      <c r="A16" s="1" t="s">
        <v>437</v>
      </c>
      <c r="B16" s="1" t="str">
        <f t="shared" si="0"/>
        <v>DEF</v>
      </c>
      <c r="C16" s="1" t="str">
        <f t="shared" si="1"/>
        <v>Default</v>
      </c>
      <c r="D16" s="915">
        <f t="shared" si="2"/>
        <v>1900</v>
      </c>
      <c r="E16" s="916">
        <f t="shared" si="3"/>
        <v>1</v>
      </c>
      <c r="F16" s="916">
        <f t="shared" si="4"/>
        <v>1</v>
      </c>
      <c r="G16" s="915" t="s">
        <v>1020</v>
      </c>
      <c r="H16" s="915" t="s">
        <v>1018</v>
      </c>
      <c r="I16" s="915" t="s">
        <v>379</v>
      </c>
      <c r="J16" s="917">
        <f t="shared" ca="1" si="5"/>
        <v>1.4064024633990051E-2</v>
      </c>
      <c r="K16" s="917">
        <f t="shared" ca="1" si="5"/>
        <v>0</v>
      </c>
      <c r="L16" s="917">
        <f t="shared" ca="1" si="5"/>
        <v>0</v>
      </c>
      <c r="M16" s="917">
        <f t="shared" ca="1" si="5"/>
        <v>0</v>
      </c>
      <c r="N16" s="1" t="str">
        <f t="shared" si="6"/>
        <v>ASR_Financial_Report_SHP21Final</v>
      </c>
      <c r="O16" s="916">
        <f t="shared" si="7"/>
        <v>44658</v>
      </c>
      <c r="P16" s="1" t="str">
        <f t="shared" si="8"/>
        <v>Unaudited</v>
      </c>
    </row>
    <row r="17" spans="1:16" x14ac:dyDescent="0.25">
      <c r="A17" s="1" t="s">
        <v>437</v>
      </c>
      <c r="B17" s="1" t="str">
        <f t="shared" si="0"/>
        <v>DEF</v>
      </c>
      <c r="C17" s="1" t="str">
        <f t="shared" si="1"/>
        <v>Default</v>
      </c>
      <c r="D17" s="915">
        <f t="shared" si="2"/>
        <v>1900</v>
      </c>
      <c r="E17" s="916">
        <f t="shared" si="3"/>
        <v>1</v>
      </c>
      <c r="F17" s="916">
        <f t="shared" si="4"/>
        <v>91</v>
      </c>
      <c r="G17" s="915" t="s">
        <v>1016</v>
      </c>
      <c r="H17" s="915" t="s">
        <v>1017</v>
      </c>
      <c r="I17" s="915" t="s">
        <v>380</v>
      </c>
      <c r="J17" s="917">
        <f t="shared" ca="1" si="5"/>
        <v>0</v>
      </c>
      <c r="K17" s="917">
        <f t="shared" ca="1" si="5"/>
        <v>0</v>
      </c>
      <c r="L17" s="917">
        <f t="shared" ca="1" si="5"/>
        <v>0</v>
      </c>
      <c r="M17" s="917">
        <f t="shared" ca="1" si="5"/>
        <v>0</v>
      </c>
      <c r="N17" s="1" t="str">
        <f t="shared" si="6"/>
        <v>ASR_Financial_Report_SHP21Final</v>
      </c>
      <c r="O17" s="916">
        <f t="shared" si="7"/>
        <v>44658</v>
      </c>
      <c r="P17" s="1" t="str">
        <f t="shared" si="8"/>
        <v>Unaudited</v>
      </c>
    </row>
    <row r="18" spans="1:16" x14ac:dyDescent="0.25">
      <c r="A18" s="1" t="s">
        <v>437</v>
      </c>
      <c r="B18" s="1" t="str">
        <f t="shared" si="0"/>
        <v>DEF</v>
      </c>
      <c r="C18" s="1" t="str">
        <f t="shared" si="1"/>
        <v>Default</v>
      </c>
      <c r="D18" s="915">
        <f t="shared" si="2"/>
        <v>1900</v>
      </c>
      <c r="E18" s="916">
        <f t="shared" si="3"/>
        <v>1</v>
      </c>
      <c r="F18" s="916">
        <f t="shared" si="4"/>
        <v>182</v>
      </c>
      <c r="G18" s="915" t="s">
        <v>1016</v>
      </c>
      <c r="H18" s="915" t="s">
        <v>1017</v>
      </c>
      <c r="I18" s="915" t="s">
        <v>380</v>
      </c>
      <c r="J18" s="917">
        <f t="shared" ca="1" si="5"/>
        <v>0</v>
      </c>
      <c r="K18" s="917">
        <f t="shared" ca="1" si="5"/>
        <v>0</v>
      </c>
      <c r="L18" s="917">
        <f t="shared" ca="1" si="5"/>
        <v>0</v>
      </c>
      <c r="M18" s="917">
        <f t="shared" ca="1" si="5"/>
        <v>0</v>
      </c>
      <c r="N18" s="1" t="str">
        <f t="shared" si="6"/>
        <v>ASR_Financial_Report_SHP21Final</v>
      </c>
      <c r="O18" s="916">
        <f t="shared" si="7"/>
        <v>44658</v>
      </c>
      <c r="P18" s="1" t="str">
        <f t="shared" si="8"/>
        <v>Unaudited</v>
      </c>
    </row>
    <row r="19" spans="1:16" x14ac:dyDescent="0.25">
      <c r="A19" s="1" t="s">
        <v>437</v>
      </c>
      <c r="B19" s="1" t="str">
        <f t="shared" si="0"/>
        <v>DEF</v>
      </c>
      <c r="C19" s="1" t="str">
        <f t="shared" si="1"/>
        <v>Default</v>
      </c>
      <c r="D19" s="915">
        <f t="shared" si="2"/>
        <v>1900</v>
      </c>
      <c r="E19" s="916">
        <f t="shared" si="3"/>
        <v>1</v>
      </c>
      <c r="F19" s="916">
        <f t="shared" si="4"/>
        <v>274</v>
      </c>
      <c r="G19" s="915" t="s">
        <v>1016</v>
      </c>
      <c r="H19" s="915" t="s">
        <v>1017</v>
      </c>
      <c r="I19" s="915" t="s">
        <v>380</v>
      </c>
      <c r="J19" s="917">
        <f t="shared" ca="1" si="5"/>
        <v>0</v>
      </c>
      <c r="K19" s="917">
        <f t="shared" ca="1" si="5"/>
        <v>0</v>
      </c>
      <c r="L19" s="917">
        <f t="shared" ca="1" si="5"/>
        <v>0</v>
      </c>
      <c r="M19" s="917">
        <f t="shared" ca="1" si="5"/>
        <v>0</v>
      </c>
      <c r="N19" s="1" t="str">
        <f t="shared" si="6"/>
        <v>ASR_Financial_Report_SHP21Final</v>
      </c>
      <c r="O19" s="916">
        <f t="shared" si="7"/>
        <v>44658</v>
      </c>
      <c r="P19" s="1" t="str">
        <f t="shared" si="8"/>
        <v>Unaudited</v>
      </c>
    </row>
    <row r="20" spans="1:16" x14ac:dyDescent="0.25">
      <c r="A20" s="1" t="s">
        <v>437</v>
      </c>
      <c r="B20" s="1" t="str">
        <f t="shared" si="0"/>
        <v>DEF</v>
      </c>
      <c r="C20" s="1" t="str">
        <f t="shared" si="1"/>
        <v>Default</v>
      </c>
      <c r="D20" s="915">
        <f t="shared" si="2"/>
        <v>1900</v>
      </c>
      <c r="E20" s="916">
        <f t="shared" si="3"/>
        <v>1</v>
      </c>
      <c r="F20" s="916">
        <f t="shared" si="4"/>
        <v>366</v>
      </c>
      <c r="G20" s="915" t="s">
        <v>1016</v>
      </c>
      <c r="H20" s="915" t="s">
        <v>1017</v>
      </c>
      <c r="I20" s="915" t="s">
        <v>380</v>
      </c>
      <c r="J20" s="917">
        <f t="shared" ca="1" si="5"/>
        <v>0</v>
      </c>
      <c r="K20" s="917">
        <f t="shared" ca="1" si="5"/>
        <v>0</v>
      </c>
      <c r="L20" s="917">
        <f t="shared" ca="1" si="5"/>
        <v>0</v>
      </c>
      <c r="M20" s="917">
        <f t="shared" ca="1" si="5"/>
        <v>0</v>
      </c>
      <c r="N20" s="1" t="str">
        <f t="shared" si="6"/>
        <v>ASR_Financial_Report_SHP21Final</v>
      </c>
      <c r="O20" s="916">
        <f t="shared" si="7"/>
        <v>44658</v>
      </c>
      <c r="P20" s="1" t="str">
        <f t="shared" si="8"/>
        <v>Unaudited</v>
      </c>
    </row>
    <row r="21" spans="1:16" x14ac:dyDescent="0.25">
      <c r="A21" s="1" t="s">
        <v>437</v>
      </c>
      <c r="B21" s="1" t="str">
        <f t="shared" si="0"/>
        <v>DEF</v>
      </c>
      <c r="C21" s="1" t="str">
        <f t="shared" si="1"/>
        <v>Default</v>
      </c>
      <c r="D21" s="915">
        <f t="shared" si="2"/>
        <v>1900</v>
      </c>
      <c r="E21" s="916">
        <f t="shared" si="3"/>
        <v>1</v>
      </c>
      <c r="F21" s="916">
        <f t="shared" si="4"/>
        <v>1</v>
      </c>
      <c r="G21" s="915" t="s">
        <v>1016</v>
      </c>
      <c r="H21" s="915" t="s">
        <v>1018</v>
      </c>
      <c r="I21" s="915" t="s">
        <v>380</v>
      </c>
      <c r="J21" s="917">
        <f t="shared" ca="1" si="5"/>
        <v>0</v>
      </c>
      <c r="K21" s="917">
        <f t="shared" ca="1" si="5"/>
        <v>0</v>
      </c>
      <c r="L21" s="917">
        <f t="shared" ca="1" si="5"/>
        <v>0</v>
      </c>
      <c r="M21" s="917">
        <f t="shared" ca="1" si="5"/>
        <v>0</v>
      </c>
      <c r="N21" s="1" t="str">
        <f t="shared" si="6"/>
        <v>ASR_Financial_Report_SHP21Final</v>
      </c>
      <c r="O21" s="916">
        <f t="shared" si="7"/>
        <v>44658</v>
      </c>
      <c r="P21" s="1" t="str">
        <f t="shared" si="8"/>
        <v>Unaudited</v>
      </c>
    </row>
    <row r="22" spans="1:16" x14ac:dyDescent="0.25">
      <c r="A22" s="1" t="s">
        <v>437</v>
      </c>
      <c r="B22" s="1" t="str">
        <f t="shared" si="0"/>
        <v>DEF</v>
      </c>
      <c r="C22" s="1" t="str">
        <f t="shared" si="1"/>
        <v>Default</v>
      </c>
      <c r="D22" s="915">
        <f t="shared" si="2"/>
        <v>1900</v>
      </c>
      <c r="E22" s="916">
        <f t="shared" si="3"/>
        <v>1</v>
      </c>
      <c r="F22" s="916">
        <f t="shared" si="4"/>
        <v>91</v>
      </c>
      <c r="G22" s="915" t="s">
        <v>1019</v>
      </c>
      <c r="H22" s="915" t="s">
        <v>1017</v>
      </c>
      <c r="I22" s="915" t="s">
        <v>380</v>
      </c>
      <c r="J22" s="917">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917">
        <f t="shared" ca="1" si="9"/>
        <v>0</v>
      </c>
      <c r="L22" s="917">
        <f t="shared" ca="1" si="9"/>
        <v>0</v>
      </c>
      <c r="M22" s="917">
        <f t="shared" ca="1" si="9"/>
        <v>0</v>
      </c>
      <c r="N22" s="1" t="str">
        <f t="shared" si="6"/>
        <v>ASR_Financial_Report_SHP21Final</v>
      </c>
      <c r="O22" s="916">
        <f t="shared" si="7"/>
        <v>44658</v>
      </c>
      <c r="P22" s="1" t="str">
        <f t="shared" si="8"/>
        <v>Unaudited</v>
      </c>
    </row>
    <row r="23" spans="1:16" x14ac:dyDescent="0.25">
      <c r="A23" s="1" t="s">
        <v>437</v>
      </c>
      <c r="B23" s="1" t="str">
        <f t="shared" si="0"/>
        <v>DEF</v>
      </c>
      <c r="C23" s="1" t="str">
        <f t="shared" si="1"/>
        <v>Default</v>
      </c>
      <c r="D23" s="915">
        <f t="shared" si="2"/>
        <v>1900</v>
      </c>
      <c r="E23" s="916">
        <f t="shared" si="3"/>
        <v>1</v>
      </c>
      <c r="F23" s="916">
        <f t="shared" si="4"/>
        <v>182</v>
      </c>
      <c r="G23" s="915" t="s">
        <v>1019</v>
      </c>
      <c r="H23" s="915" t="s">
        <v>1017</v>
      </c>
      <c r="I23" s="915" t="s">
        <v>380</v>
      </c>
      <c r="J23" s="917">
        <f t="shared" ca="1" si="9"/>
        <v>0</v>
      </c>
      <c r="K23" s="917">
        <f t="shared" ca="1" si="9"/>
        <v>0</v>
      </c>
      <c r="L23" s="917">
        <f t="shared" ca="1" si="9"/>
        <v>0</v>
      </c>
      <c r="M23" s="917">
        <f t="shared" ca="1" si="9"/>
        <v>0</v>
      </c>
      <c r="N23" s="1" t="str">
        <f t="shared" si="6"/>
        <v>ASR_Financial_Report_SHP21Final</v>
      </c>
      <c r="O23" s="916">
        <f t="shared" si="7"/>
        <v>44658</v>
      </c>
      <c r="P23" s="1" t="str">
        <f t="shared" si="8"/>
        <v>Unaudited</v>
      </c>
    </row>
    <row r="24" spans="1:16" x14ac:dyDescent="0.25">
      <c r="A24" s="1" t="s">
        <v>437</v>
      </c>
      <c r="B24" s="1" t="str">
        <f t="shared" si="0"/>
        <v>DEF</v>
      </c>
      <c r="C24" s="1" t="str">
        <f t="shared" si="1"/>
        <v>Default</v>
      </c>
      <c r="D24" s="915">
        <f t="shared" si="2"/>
        <v>1900</v>
      </c>
      <c r="E24" s="916">
        <f t="shared" si="3"/>
        <v>1</v>
      </c>
      <c r="F24" s="916">
        <f t="shared" si="4"/>
        <v>274</v>
      </c>
      <c r="G24" s="915" t="s">
        <v>1019</v>
      </c>
      <c r="H24" s="915" t="s">
        <v>1017</v>
      </c>
      <c r="I24" s="915" t="s">
        <v>380</v>
      </c>
      <c r="J24" s="917">
        <f t="shared" ca="1" si="9"/>
        <v>0</v>
      </c>
      <c r="K24" s="917">
        <f t="shared" ca="1" si="9"/>
        <v>0</v>
      </c>
      <c r="L24" s="917">
        <f t="shared" ca="1" si="9"/>
        <v>0</v>
      </c>
      <c r="M24" s="917">
        <f t="shared" ca="1" si="9"/>
        <v>0</v>
      </c>
      <c r="N24" s="1" t="str">
        <f t="shared" si="6"/>
        <v>ASR_Financial_Report_SHP21Final</v>
      </c>
      <c r="O24" s="916">
        <f t="shared" si="7"/>
        <v>44658</v>
      </c>
      <c r="P24" s="1" t="str">
        <f t="shared" si="8"/>
        <v>Unaudited</v>
      </c>
    </row>
    <row r="25" spans="1:16" x14ac:dyDescent="0.25">
      <c r="A25" s="1" t="s">
        <v>437</v>
      </c>
      <c r="B25" s="1" t="str">
        <f t="shared" si="0"/>
        <v>DEF</v>
      </c>
      <c r="C25" s="1" t="str">
        <f t="shared" si="1"/>
        <v>Default</v>
      </c>
      <c r="D25" s="915">
        <f t="shared" si="2"/>
        <v>1900</v>
      </c>
      <c r="E25" s="916">
        <f t="shared" si="3"/>
        <v>1</v>
      </c>
      <c r="F25" s="916">
        <f t="shared" si="4"/>
        <v>366</v>
      </c>
      <c r="G25" s="915" t="s">
        <v>1019</v>
      </c>
      <c r="H25" s="915" t="s">
        <v>1017</v>
      </c>
      <c r="I25" s="915" t="s">
        <v>380</v>
      </c>
      <c r="J25" s="917">
        <f t="shared" ca="1" si="9"/>
        <v>0</v>
      </c>
      <c r="K25" s="917">
        <f t="shared" ca="1" si="9"/>
        <v>0</v>
      </c>
      <c r="L25" s="917">
        <f t="shared" ca="1" si="9"/>
        <v>0</v>
      </c>
      <c r="M25" s="917">
        <f t="shared" ca="1" si="9"/>
        <v>0</v>
      </c>
      <c r="N25" s="1" t="str">
        <f t="shared" si="6"/>
        <v>ASR_Financial_Report_SHP21Final</v>
      </c>
      <c r="O25" s="916">
        <f t="shared" si="7"/>
        <v>44658</v>
      </c>
      <c r="P25" s="1" t="str">
        <f t="shared" si="8"/>
        <v>Unaudited</v>
      </c>
    </row>
    <row r="26" spans="1:16" x14ac:dyDescent="0.25">
      <c r="A26" s="1" t="s">
        <v>437</v>
      </c>
      <c r="B26" s="1" t="str">
        <f t="shared" si="0"/>
        <v>DEF</v>
      </c>
      <c r="C26" s="1" t="str">
        <f t="shared" si="1"/>
        <v>Default</v>
      </c>
      <c r="D26" s="915">
        <f t="shared" si="2"/>
        <v>1900</v>
      </c>
      <c r="E26" s="916">
        <f t="shared" si="3"/>
        <v>1</v>
      </c>
      <c r="F26" s="916">
        <f t="shared" si="4"/>
        <v>1</v>
      </c>
      <c r="G26" s="915" t="s">
        <v>1019</v>
      </c>
      <c r="H26" s="915" t="s">
        <v>1018</v>
      </c>
      <c r="I26" s="915" t="s">
        <v>380</v>
      </c>
      <c r="J26" s="917">
        <f t="shared" ca="1" si="9"/>
        <v>0</v>
      </c>
      <c r="K26" s="917">
        <f t="shared" ca="1" si="9"/>
        <v>0</v>
      </c>
      <c r="L26" s="917">
        <f t="shared" ca="1" si="9"/>
        <v>0</v>
      </c>
      <c r="M26" s="917">
        <f t="shared" ca="1" si="9"/>
        <v>0</v>
      </c>
      <c r="N26" s="1" t="str">
        <f t="shared" si="6"/>
        <v>ASR_Financial_Report_SHP21Final</v>
      </c>
      <c r="O26" s="916">
        <f t="shared" si="7"/>
        <v>44658</v>
      </c>
      <c r="P26" s="1" t="str">
        <f t="shared" si="8"/>
        <v>Unaudited</v>
      </c>
    </row>
    <row r="27" spans="1:16" x14ac:dyDescent="0.25">
      <c r="A27" s="1" t="s">
        <v>437</v>
      </c>
      <c r="B27" s="1" t="str">
        <f t="shared" si="0"/>
        <v>DEF</v>
      </c>
      <c r="C27" s="1" t="str">
        <f t="shared" si="1"/>
        <v>Default</v>
      </c>
      <c r="D27" s="915">
        <f t="shared" si="2"/>
        <v>1900</v>
      </c>
      <c r="E27" s="916">
        <f t="shared" si="3"/>
        <v>1</v>
      </c>
      <c r="F27" s="916">
        <f t="shared" si="4"/>
        <v>91</v>
      </c>
      <c r="G27" s="915" t="s">
        <v>1020</v>
      </c>
      <c r="H27" s="915" t="s">
        <v>1017</v>
      </c>
      <c r="I27" s="915" t="s">
        <v>380</v>
      </c>
      <c r="J27" s="917">
        <f t="shared" ca="1" si="9"/>
        <v>0</v>
      </c>
      <c r="K27" s="917">
        <f t="shared" ca="1" si="9"/>
        <v>0</v>
      </c>
      <c r="L27" s="917">
        <f t="shared" ca="1" si="9"/>
        <v>0</v>
      </c>
      <c r="M27" s="917">
        <f t="shared" ca="1" si="9"/>
        <v>0</v>
      </c>
      <c r="N27" s="1" t="str">
        <f t="shared" si="6"/>
        <v>ASR_Financial_Report_SHP21Final</v>
      </c>
      <c r="O27" s="916">
        <f t="shared" si="7"/>
        <v>44658</v>
      </c>
      <c r="P27" s="1" t="str">
        <f t="shared" si="8"/>
        <v>Unaudited</v>
      </c>
    </row>
    <row r="28" spans="1:16" x14ac:dyDescent="0.25">
      <c r="A28" s="1" t="s">
        <v>437</v>
      </c>
      <c r="B28" s="1" t="str">
        <f t="shared" si="0"/>
        <v>DEF</v>
      </c>
      <c r="C28" s="1" t="str">
        <f t="shared" si="1"/>
        <v>Default</v>
      </c>
      <c r="D28" s="915">
        <f t="shared" si="2"/>
        <v>1900</v>
      </c>
      <c r="E28" s="916">
        <f t="shared" si="3"/>
        <v>1</v>
      </c>
      <c r="F28" s="916">
        <f t="shared" si="4"/>
        <v>182</v>
      </c>
      <c r="G28" s="915" t="s">
        <v>1020</v>
      </c>
      <c r="H28" s="915" t="s">
        <v>1017</v>
      </c>
      <c r="I28" s="915" t="s">
        <v>380</v>
      </c>
      <c r="J28" s="917">
        <f t="shared" ca="1" si="9"/>
        <v>0</v>
      </c>
      <c r="K28" s="917">
        <f t="shared" ca="1" si="9"/>
        <v>0</v>
      </c>
      <c r="L28" s="917">
        <f t="shared" ca="1" si="9"/>
        <v>0</v>
      </c>
      <c r="M28" s="917">
        <f t="shared" ca="1" si="9"/>
        <v>0</v>
      </c>
      <c r="N28" s="1" t="str">
        <f t="shared" si="6"/>
        <v>ASR_Financial_Report_SHP21Final</v>
      </c>
      <c r="O28" s="916">
        <f t="shared" si="7"/>
        <v>44658</v>
      </c>
      <c r="P28" s="1" t="str">
        <f t="shared" si="8"/>
        <v>Unaudited</v>
      </c>
    </row>
    <row r="29" spans="1:16" x14ac:dyDescent="0.25">
      <c r="A29" s="1" t="s">
        <v>437</v>
      </c>
      <c r="B29" s="1" t="str">
        <f t="shared" si="0"/>
        <v>DEF</v>
      </c>
      <c r="C29" s="1" t="str">
        <f t="shared" si="1"/>
        <v>Default</v>
      </c>
      <c r="D29" s="915">
        <f t="shared" si="2"/>
        <v>1900</v>
      </c>
      <c r="E29" s="916">
        <f t="shared" si="3"/>
        <v>1</v>
      </c>
      <c r="F29" s="916">
        <f t="shared" si="4"/>
        <v>274</v>
      </c>
      <c r="G29" s="915" t="s">
        <v>1020</v>
      </c>
      <c r="H29" s="915" t="s">
        <v>1017</v>
      </c>
      <c r="I29" s="915" t="s">
        <v>380</v>
      </c>
      <c r="J29" s="917">
        <f t="shared" ca="1" si="9"/>
        <v>0</v>
      </c>
      <c r="K29" s="917">
        <f t="shared" ca="1" si="9"/>
        <v>0</v>
      </c>
      <c r="L29" s="917">
        <f t="shared" ca="1" si="9"/>
        <v>0</v>
      </c>
      <c r="M29" s="917">
        <f t="shared" ca="1" si="9"/>
        <v>0</v>
      </c>
      <c r="N29" s="1" t="str">
        <f t="shared" si="6"/>
        <v>ASR_Financial_Report_SHP21Final</v>
      </c>
      <c r="O29" s="916">
        <f t="shared" si="7"/>
        <v>44658</v>
      </c>
      <c r="P29" s="1" t="str">
        <f t="shared" si="8"/>
        <v>Unaudited</v>
      </c>
    </row>
    <row r="30" spans="1:16" x14ac:dyDescent="0.25">
      <c r="A30" s="1" t="s">
        <v>437</v>
      </c>
      <c r="B30" s="1" t="str">
        <f t="shared" si="0"/>
        <v>DEF</v>
      </c>
      <c r="C30" s="1" t="str">
        <f t="shared" si="1"/>
        <v>Default</v>
      </c>
      <c r="D30" s="915">
        <f t="shared" si="2"/>
        <v>1900</v>
      </c>
      <c r="E30" s="916">
        <f t="shared" si="3"/>
        <v>1</v>
      </c>
      <c r="F30" s="916">
        <f t="shared" si="4"/>
        <v>366</v>
      </c>
      <c r="G30" s="915" t="s">
        <v>1020</v>
      </c>
      <c r="H30" s="915" t="s">
        <v>1017</v>
      </c>
      <c r="I30" s="915" t="s">
        <v>380</v>
      </c>
      <c r="J30" s="917">
        <f t="shared" ca="1" si="9"/>
        <v>0</v>
      </c>
      <c r="K30" s="917">
        <f t="shared" ca="1" si="9"/>
        <v>0</v>
      </c>
      <c r="L30" s="917">
        <f t="shared" ca="1" si="9"/>
        <v>0</v>
      </c>
      <c r="M30" s="917">
        <f t="shared" ca="1" si="9"/>
        <v>0</v>
      </c>
      <c r="N30" s="1" t="str">
        <f t="shared" si="6"/>
        <v>ASR_Financial_Report_SHP21Final</v>
      </c>
      <c r="O30" s="916">
        <f t="shared" si="7"/>
        <v>44658</v>
      </c>
      <c r="P30" s="1" t="str">
        <f t="shared" si="8"/>
        <v>Unaudited</v>
      </c>
    </row>
    <row r="31" spans="1:16" x14ac:dyDescent="0.25">
      <c r="A31" s="1" t="s">
        <v>437</v>
      </c>
      <c r="B31" s="1" t="str">
        <f t="shared" si="0"/>
        <v>DEF</v>
      </c>
      <c r="C31" s="1" t="str">
        <f t="shared" si="1"/>
        <v>Default</v>
      </c>
      <c r="D31" s="915">
        <f t="shared" si="2"/>
        <v>1900</v>
      </c>
      <c r="E31" s="916">
        <f t="shared" si="3"/>
        <v>1</v>
      </c>
      <c r="F31" s="916">
        <f t="shared" si="4"/>
        <v>1</v>
      </c>
      <c r="G31" s="915" t="s">
        <v>1020</v>
      </c>
      <c r="H31" s="915" t="s">
        <v>1018</v>
      </c>
      <c r="I31" s="915" t="s">
        <v>380</v>
      </c>
      <c r="J31" s="917">
        <f t="shared" ca="1" si="9"/>
        <v>0</v>
      </c>
      <c r="K31" s="917">
        <f t="shared" ca="1" si="9"/>
        <v>0</v>
      </c>
      <c r="L31" s="917">
        <f t="shared" ca="1" si="9"/>
        <v>0</v>
      </c>
      <c r="M31" s="917">
        <f t="shared" ca="1" si="9"/>
        <v>0</v>
      </c>
      <c r="N31" s="1" t="str">
        <f t="shared" si="6"/>
        <v>ASR_Financial_Report_SHP21Final</v>
      </c>
      <c r="O31" s="916">
        <f t="shared" si="7"/>
        <v>44658</v>
      </c>
      <c r="P31" s="1" t="str">
        <f t="shared" si="8"/>
        <v>Unaudited</v>
      </c>
    </row>
    <row r="32" spans="1:16" x14ac:dyDescent="0.25">
      <c r="A32" s="1" t="s">
        <v>437</v>
      </c>
      <c r="B32" s="1" t="str">
        <f t="shared" si="0"/>
        <v>DEF</v>
      </c>
      <c r="C32" s="1" t="str">
        <f t="shared" si="1"/>
        <v>Default</v>
      </c>
      <c r="D32" s="915">
        <f t="shared" si="2"/>
        <v>1900</v>
      </c>
      <c r="E32" s="916">
        <f t="shared" si="3"/>
        <v>1</v>
      </c>
      <c r="F32" s="916">
        <f t="shared" si="4"/>
        <v>91</v>
      </c>
      <c r="G32" s="915" t="s">
        <v>1016</v>
      </c>
      <c r="H32" s="915" t="s">
        <v>1017</v>
      </c>
      <c r="I32" s="915" t="s">
        <v>381</v>
      </c>
      <c r="J32" s="917">
        <f t="shared" ca="1" si="9"/>
        <v>0</v>
      </c>
      <c r="K32" s="917">
        <f t="shared" ca="1" si="9"/>
        <v>0</v>
      </c>
      <c r="L32" s="917">
        <f t="shared" ca="1" si="9"/>
        <v>0</v>
      </c>
      <c r="M32" s="917">
        <f t="shared" ca="1" si="9"/>
        <v>0</v>
      </c>
      <c r="N32" s="1" t="str">
        <f t="shared" si="6"/>
        <v>ASR_Financial_Report_SHP21Final</v>
      </c>
      <c r="O32" s="916">
        <f t="shared" si="7"/>
        <v>44658</v>
      </c>
      <c r="P32" s="1" t="str">
        <f t="shared" si="8"/>
        <v>Unaudited</v>
      </c>
    </row>
    <row r="33" spans="1:16" x14ac:dyDescent="0.25">
      <c r="A33" s="1" t="s">
        <v>437</v>
      </c>
      <c r="B33" s="1" t="str">
        <f t="shared" si="0"/>
        <v>DEF</v>
      </c>
      <c r="C33" s="1" t="str">
        <f t="shared" si="1"/>
        <v>Default</v>
      </c>
      <c r="D33" s="915">
        <f t="shared" si="2"/>
        <v>1900</v>
      </c>
      <c r="E33" s="916">
        <f t="shared" si="3"/>
        <v>1</v>
      </c>
      <c r="F33" s="916">
        <f t="shared" si="4"/>
        <v>182</v>
      </c>
      <c r="G33" s="915" t="s">
        <v>1016</v>
      </c>
      <c r="H33" s="915" t="s">
        <v>1017</v>
      </c>
      <c r="I33" s="915" t="s">
        <v>381</v>
      </c>
      <c r="J33" s="917">
        <f t="shared" ca="1" si="9"/>
        <v>0</v>
      </c>
      <c r="K33" s="917">
        <f t="shared" ca="1" si="9"/>
        <v>0</v>
      </c>
      <c r="L33" s="917">
        <f t="shared" ca="1" si="9"/>
        <v>0</v>
      </c>
      <c r="M33" s="917">
        <f t="shared" ca="1" si="9"/>
        <v>0</v>
      </c>
      <c r="N33" s="1" t="str">
        <f t="shared" si="6"/>
        <v>ASR_Financial_Report_SHP21Final</v>
      </c>
      <c r="O33" s="916">
        <f t="shared" si="7"/>
        <v>44658</v>
      </c>
      <c r="P33" s="1" t="str">
        <f t="shared" si="8"/>
        <v>Unaudited</v>
      </c>
    </row>
    <row r="34" spans="1:16" x14ac:dyDescent="0.25">
      <c r="A34" s="1" t="s">
        <v>437</v>
      </c>
      <c r="B34" s="1" t="str">
        <f t="shared" si="0"/>
        <v>DEF</v>
      </c>
      <c r="C34" s="1" t="str">
        <f t="shared" si="1"/>
        <v>Default</v>
      </c>
      <c r="D34" s="915">
        <f t="shared" ref="D34:D65" si="10">reporting_year</f>
        <v>1900</v>
      </c>
      <c r="E34" s="916">
        <f t="shared" ref="E34:E65" si="11">reporting_quarter</f>
        <v>1</v>
      </c>
      <c r="F34" s="916">
        <f t="shared" ref="F34:F65" si="12">IFERROR(IF($H34="Quarter",IF(OR(IFERROR(YEAR(F33),0)&lt;&gt;reporting_year,$H33="YTD"), DATEVALUE("3/31/" &amp; reporting_year),IF(MONTH($F33)=3,DATEVALUE("6/30/" &amp; reporting_year),IF(MONTH($F33)=6,DATEVALUE("9/30/"&amp;reporting_year),DATEVALUE("12/31/"&amp;reporting_year)))),reporting_quarter),"")</f>
        <v>274</v>
      </c>
      <c r="G34" s="915" t="s">
        <v>1016</v>
      </c>
      <c r="H34" s="915" t="s">
        <v>1017</v>
      </c>
      <c r="I34" s="915" t="s">
        <v>381</v>
      </c>
      <c r="J34" s="917">
        <f t="shared" ca="1" si="9"/>
        <v>0</v>
      </c>
      <c r="K34" s="917">
        <f t="shared" ca="1" si="9"/>
        <v>0</v>
      </c>
      <c r="L34" s="917">
        <f t="shared" ca="1" si="9"/>
        <v>0</v>
      </c>
      <c r="M34" s="917">
        <f t="shared" ca="1" si="9"/>
        <v>0</v>
      </c>
      <c r="N34" s="1" t="str">
        <f t="shared" si="6"/>
        <v>ASR_Financial_Report_SHP21Final</v>
      </c>
      <c r="O34" s="916">
        <f t="shared" si="7"/>
        <v>44658</v>
      </c>
      <c r="P34" s="1" t="str">
        <f t="shared" si="8"/>
        <v>Unaudited</v>
      </c>
    </row>
    <row r="35" spans="1:16" x14ac:dyDescent="0.25">
      <c r="A35" s="1" t="s">
        <v>437</v>
      </c>
      <c r="B35" s="1" t="str">
        <f t="shared" si="0"/>
        <v>DEF</v>
      </c>
      <c r="C35" s="1" t="str">
        <f t="shared" si="1"/>
        <v>Default</v>
      </c>
      <c r="D35" s="915">
        <f t="shared" si="10"/>
        <v>1900</v>
      </c>
      <c r="E35" s="916">
        <f t="shared" si="11"/>
        <v>1</v>
      </c>
      <c r="F35" s="916">
        <f t="shared" si="12"/>
        <v>366</v>
      </c>
      <c r="G35" s="915" t="s">
        <v>1016</v>
      </c>
      <c r="H35" s="915" t="s">
        <v>1017</v>
      </c>
      <c r="I35" s="915" t="s">
        <v>381</v>
      </c>
      <c r="J35" s="917">
        <f t="shared" ca="1" si="9"/>
        <v>0</v>
      </c>
      <c r="K35" s="917">
        <f t="shared" ca="1" si="9"/>
        <v>0</v>
      </c>
      <c r="L35" s="917">
        <f t="shared" ca="1" si="9"/>
        <v>0</v>
      </c>
      <c r="M35" s="917">
        <f t="shared" ca="1" si="9"/>
        <v>0</v>
      </c>
      <c r="N35" s="1" t="str">
        <f t="shared" si="6"/>
        <v>ASR_Financial_Report_SHP21Final</v>
      </c>
      <c r="O35" s="916">
        <f t="shared" si="7"/>
        <v>44658</v>
      </c>
      <c r="P35" s="1" t="str">
        <f t="shared" si="8"/>
        <v>Unaudited</v>
      </c>
    </row>
    <row r="36" spans="1:16" x14ac:dyDescent="0.25">
      <c r="A36" s="1" t="s">
        <v>437</v>
      </c>
      <c r="B36" s="1" t="str">
        <f t="shared" si="0"/>
        <v>DEF</v>
      </c>
      <c r="C36" s="1" t="str">
        <f t="shared" si="1"/>
        <v>Default</v>
      </c>
      <c r="D36" s="915">
        <f t="shared" si="10"/>
        <v>1900</v>
      </c>
      <c r="E36" s="916">
        <f t="shared" si="11"/>
        <v>1</v>
      </c>
      <c r="F36" s="916">
        <f t="shared" si="12"/>
        <v>1</v>
      </c>
      <c r="G36" s="915" t="s">
        <v>1016</v>
      </c>
      <c r="H36" s="915" t="s">
        <v>1018</v>
      </c>
      <c r="I36" s="915" t="s">
        <v>381</v>
      </c>
      <c r="J36" s="917">
        <f t="shared" ca="1" si="9"/>
        <v>0</v>
      </c>
      <c r="K36" s="917">
        <f t="shared" ca="1" si="9"/>
        <v>0</v>
      </c>
      <c r="L36" s="917">
        <f t="shared" ca="1" si="9"/>
        <v>0</v>
      </c>
      <c r="M36" s="917">
        <f t="shared" ca="1" si="9"/>
        <v>0</v>
      </c>
      <c r="N36" s="1" t="str">
        <f t="shared" si="6"/>
        <v>ASR_Financial_Report_SHP21Final</v>
      </c>
      <c r="O36" s="916">
        <f t="shared" si="7"/>
        <v>44658</v>
      </c>
      <c r="P36" s="1" t="str">
        <f t="shared" si="8"/>
        <v>Unaudited</v>
      </c>
    </row>
    <row r="37" spans="1:16" x14ac:dyDescent="0.25">
      <c r="A37" s="1" t="s">
        <v>437</v>
      </c>
      <c r="B37" s="1" t="str">
        <f t="shared" si="0"/>
        <v>DEF</v>
      </c>
      <c r="C37" s="1" t="str">
        <f t="shared" si="1"/>
        <v>Default</v>
      </c>
      <c r="D37" s="915">
        <f t="shared" si="10"/>
        <v>1900</v>
      </c>
      <c r="E37" s="916">
        <f t="shared" si="11"/>
        <v>1</v>
      </c>
      <c r="F37" s="916">
        <f t="shared" si="12"/>
        <v>91</v>
      </c>
      <c r="G37" s="915" t="s">
        <v>1019</v>
      </c>
      <c r="H37" s="915" t="s">
        <v>1017</v>
      </c>
      <c r="I37" s="915" t="s">
        <v>381</v>
      </c>
      <c r="J37" s="917">
        <f t="shared" ca="1" si="9"/>
        <v>0</v>
      </c>
      <c r="K37" s="917">
        <f t="shared" ca="1" si="9"/>
        <v>0</v>
      </c>
      <c r="L37" s="917">
        <f t="shared" ca="1" si="9"/>
        <v>0</v>
      </c>
      <c r="M37" s="917">
        <f t="shared" ca="1" si="9"/>
        <v>0</v>
      </c>
      <c r="N37" s="1" t="str">
        <f t="shared" si="6"/>
        <v>ASR_Financial_Report_SHP21Final</v>
      </c>
      <c r="O37" s="916">
        <f t="shared" si="7"/>
        <v>44658</v>
      </c>
      <c r="P37" s="1" t="str">
        <f t="shared" si="8"/>
        <v>Unaudited</v>
      </c>
    </row>
    <row r="38" spans="1:16" x14ac:dyDescent="0.25">
      <c r="A38" s="1" t="s">
        <v>437</v>
      </c>
      <c r="B38" s="1" t="str">
        <f t="shared" si="0"/>
        <v>DEF</v>
      </c>
      <c r="C38" s="1" t="str">
        <f t="shared" si="1"/>
        <v>Default</v>
      </c>
      <c r="D38" s="915">
        <f t="shared" si="10"/>
        <v>1900</v>
      </c>
      <c r="E38" s="916">
        <f t="shared" si="11"/>
        <v>1</v>
      </c>
      <c r="F38" s="916">
        <f t="shared" si="12"/>
        <v>182</v>
      </c>
      <c r="G38" s="915" t="s">
        <v>1019</v>
      </c>
      <c r="H38" s="915" t="s">
        <v>1017</v>
      </c>
      <c r="I38" s="915" t="s">
        <v>381</v>
      </c>
      <c r="J38" s="917">
        <f t="shared" ca="1" si="9"/>
        <v>0</v>
      </c>
      <c r="K38" s="917">
        <f t="shared" ca="1" si="9"/>
        <v>0</v>
      </c>
      <c r="L38" s="917">
        <f t="shared" ca="1" si="9"/>
        <v>0</v>
      </c>
      <c r="M38" s="917">
        <f t="shared" ca="1" si="9"/>
        <v>0</v>
      </c>
      <c r="N38" s="1" t="str">
        <f t="shared" si="6"/>
        <v>ASR_Financial_Report_SHP21Final</v>
      </c>
      <c r="O38" s="916">
        <f t="shared" si="7"/>
        <v>44658</v>
      </c>
      <c r="P38" s="1" t="str">
        <f t="shared" si="8"/>
        <v>Unaudited</v>
      </c>
    </row>
    <row r="39" spans="1:16" x14ac:dyDescent="0.25">
      <c r="A39" s="1" t="s">
        <v>437</v>
      </c>
      <c r="B39" s="1" t="str">
        <f t="shared" si="0"/>
        <v>DEF</v>
      </c>
      <c r="C39" s="1" t="str">
        <f t="shared" si="1"/>
        <v>Default</v>
      </c>
      <c r="D39" s="915">
        <f t="shared" si="10"/>
        <v>1900</v>
      </c>
      <c r="E39" s="916">
        <f t="shared" si="11"/>
        <v>1</v>
      </c>
      <c r="F39" s="916">
        <f t="shared" si="12"/>
        <v>274</v>
      </c>
      <c r="G39" s="915" t="s">
        <v>1019</v>
      </c>
      <c r="H39" s="915" t="s">
        <v>1017</v>
      </c>
      <c r="I39" s="915" t="s">
        <v>381</v>
      </c>
      <c r="J39" s="917">
        <f t="shared" ca="1" si="9"/>
        <v>0</v>
      </c>
      <c r="K39" s="917">
        <f t="shared" ca="1" si="9"/>
        <v>0</v>
      </c>
      <c r="L39" s="917">
        <f t="shared" ca="1" si="9"/>
        <v>0</v>
      </c>
      <c r="M39" s="917">
        <f t="shared" ca="1" si="9"/>
        <v>0</v>
      </c>
      <c r="N39" s="1" t="str">
        <f t="shared" si="6"/>
        <v>ASR_Financial_Report_SHP21Final</v>
      </c>
      <c r="O39" s="916">
        <f t="shared" si="7"/>
        <v>44658</v>
      </c>
      <c r="P39" s="1" t="str">
        <f t="shared" si="8"/>
        <v>Unaudited</v>
      </c>
    </row>
    <row r="40" spans="1:16" x14ac:dyDescent="0.25">
      <c r="A40" s="1" t="s">
        <v>437</v>
      </c>
      <c r="B40" s="1" t="str">
        <f t="shared" si="0"/>
        <v>DEF</v>
      </c>
      <c r="C40" s="1" t="str">
        <f t="shared" si="1"/>
        <v>Default</v>
      </c>
      <c r="D40" s="915">
        <f t="shared" si="10"/>
        <v>1900</v>
      </c>
      <c r="E40" s="916">
        <f t="shared" si="11"/>
        <v>1</v>
      </c>
      <c r="F40" s="916">
        <f t="shared" si="12"/>
        <v>366</v>
      </c>
      <c r="G40" s="915" t="s">
        <v>1019</v>
      </c>
      <c r="H40" s="915" t="s">
        <v>1017</v>
      </c>
      <c r="I40" s="915" t="s">
        <v>381</v>
      </c>
      <c r="J40" s="917">
        <f t="shared" ca="1" si="9"/>
        <v>0</v>
      </c>
      <c r="K40" s="917">
        <f t="shared" ca="1" si="9"/>
        <v>0</v>
      </c>
      <c r="L40" s="917">
        <f t="shared" ca="1" si="9"/>
        <v>0</v>
      </c>
      <c r="M40" s="917">
        <f t="shared" ca="1" si="9"/>
        <v>0</v>
      </c>
      <c r="N40" s="1" t="str">
        <f t="shared" si="6"/>
        <v>ASR_Financial_Report_SHP21Final</v>
      </c>
      <c r="O40" s="916">
        <f t="shared" si="7"/>
        <v>44658</v>
      </c>
      <c r="P40" s="1" t="str">
        <f t="shared" si="8"/>
        <v>Unaudited</v>
      </c>
    </row>
    <row r="41" spans="1:16" x14ac:dyDescent="0.25">
      <c r="A41" s="1" t="s">
        <v>437</v>
      </c>
      <c r="B41" s="1" t="str">
        <f t="shared" si="0"/>
        <v>DEF</v>
      </c>
      <c r="C41" s="1" t="str">
        <f t="shared" si="1"/>
        <v>Default</v>
      </c>
      <c r="D41" s="915">
        <f t="shared" si="10"/>
        <v>1900</v>
      </c>
      <c r="E41" s="916">
        <f t="shared" si="11"/>
        <v>1</v>
      </c>
      <c r="F41" s="916">
        <f t="shared" si="12"/>
        <v>1</v>
      </c>
      <c r="G41" s="915" t="s">
        <v>1019</v>
      </c>
      <c r="H41" s="915" t="s">
        <v>1018</v>
      </c>
      <c r="I41" s="915" t="s">
        <v>381</v>
      </c>
      <c r="J41" s="917">
        <f t="shared" ca="1" si="9"/>
        <v>0</v>
      </c>
      <c r="K41" s="917">
        <f t="shared" ca="1" si="9"/>
        <v>0</v>
      </c>
      <c r="L41" s="917">
        <f t="shared" ca="1" si="9"/>
        <v>0</v>
      </c>
      <c r="M41" s="917">
        <f t="shared" ca="1" si="9"/>
        <v>0</v>
      </c>
      <c r="N41" s="1" t="str">
        <f t="shared" si="6"/>
        <v>ASR_Financial_Report_SHP21Final</v>
      </c>
      <c r="O41" s="916">
        <f t="shared" si="7"/>
        <v>44658</v>
      </c>
      <c r="P41" s="1" t="str">
        <f t="shared" si="8"/>
        <v>Unaudited</v>
      </c>
    </row>
    <row r="42" spans="1:16" x14ac:dyDescent="0.25">
      <c r="A42" s="1" t="s">
        <v>437</v>
      </c>
      <c r="B42" s="1" t="str">
        <f t="shared" si="0"/>
        <v>DEF</v>
      </c>
      <c r="C42" s="1" t="str">
        <f t="shared" si="1"/>
        <v>Default</v>
      </c>
      <c r="D42" s="915">
        <f t="shared" si="10"/>
        <v>1900</v>
      </c>
      <c r="E42" s="916">
        <f t="shared" si="11"/>
        <v>1</v>
      </c>
      <c r="F42" s="916">
        <f t="shared" si="12"/>
        <v>91</v>
      </c>
      <c r="G42" s="915" t="s">
        <v>1020</v>
      </c>
      <c r="H42" s="915" t="s">
        <v>1017</v>
      </c>
      <c r="I42" s="915" t="s">
        <v>381</v>
      </c>
      <c r="J42" s="917">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917">
        <f t="shared" ca="1" si="13"/>
        <v>0</v>
      </c>
      <c r="L42" s="917">
        <f t="shared" ca="1" si="13"/>
        <v>0</v>
      </c>
      <c r="M42" s="917">
        <f t="shared" ca="1" si="13"/>
        <v>0</v>
      </c>
      <c r="N42" s="1" t="str">
        <f t="shared" si="6"/>
        <v>ASR_Financial_Report_SHP21Final</v>
      </c>
      <c r="O42" s="916">
        <f t="shared" si="7"/>
        <v>44658</v>
      </c>
      <c r="P42" s="1" t="str">
        <f t="shared" si="8"/>
        <v>Unaudited</v>
      </c>
    </row>
    <row r="43" spans="1:16" x14ac:dyDescent="0.25">
      <c r="A43" s="1" t="s">
        <v>437</v>
      </c>
      <c r="B43" s="1" t="str">
        <f t="shared" si="0"/>
        <v>DEF</v>
      </c>
      <c r="C43" s="1" t="str">
        <f t="shared" si="1"/>
        <v>Default</v>
      </c>
      <c r="D43" s="915">
        <f t="shared" si="10"/>
        <v>1900</v>
      </c>
      <c r="E43" s="916">
        <f t="shared" si="11"/>
        <v>1</v>
      </c>
      <c r="F43" s="916">
        <f t="shared" si="12"/>
        <v>182</v>
      </c>
      <c r="G43" s="915" t="s">
        <v>1020</v>
      </c>
      <c r="H43" s="915" t="s">
        <v>1017</v>
      </c>
      <c r="I43" s="915" t="s">
        <v>381</v>
      </c>
      <c r="J43" s="917">
        <f t="shared" ca="1" si="13"/>
        <v>0</v>
      </c>
      <c r="K43" s="917">
        <f t="shared" ca="1" si="13"/>
        <v>0</v>
      </c>
      <c r="L43" s="917">
        <f t="shared" ca="1" si="13"/>
        <v>0</v>
      </c>
      <c r="M43" s="917">
        <f t="shared" ca="1" si="13"/>
        <v>0</v>
      </c>
      <c r="N43" s="1" t="str">
        <f t="shared" si="6"/>
        <v>ASR_Financial_Report_SHP21Final</v>
      </c>
      <c r="O43" s="916">
        <f t="shared" si="7"/>
        <v>44658</v>
      </c>
      <c r="P43" s="1" t="str">
        <f t="shared" si="8"/>
        <v>Unaudited</v>
      </c>
    </row>
    <row r="44" spans="1:16" x14ac:dyDescent="0.25">
      <c r="A44" s="1" t="s">
        <v>437</v>
      </c>
      <c r="B44" s="1" t="str">
        <f t="shared" si="0"/>
        <v>DEF</v>
      </c>
      <c r="C44" s="1" t="str">
        <f t="shared" si="1"/>
        <v>Default</v>
      </c>
      <c r="D44" s="915">
        <f t="shared" si="10"/>
        <v>1900</v>
      </c>
      <c r="E44" s="916">
        <f t="shared" si="11"/>
        <v>1</v>
      </c>
      <c r="F44" s="916">
        <f t="shared" si="12"/>
        <v>274</v>
      </c>
      <c r="G44" s="915" t="s">
        <v>1020</v>
      </c>
      <c r="H44" s="915" t="s">
        <v>1017</v>
      </c>
      <c r="I44" s="915" t="s">
        <v>381</v>
      </c>
      <c r="J44" s="917">
        <f t="shared" ca="1" si="13"/>
        <v>0</v>
      </c>
      <c r="K44" s="917">
        <f t="shared" ca="1" si="13"/>
        <v>0</v>
      </c>
      <c r="L44" s="917">
        <f t="shared" ca="1" si="13"/>
        <v>0</v>
      </c>
      <c r="M44" s="917">
        <f t="shared" ca="1" si="13"/>
        <v>0</v>
      </c>
      <c r="N44" s="1" t="str">
        <f t="shared" si="6"/>
        <v>ASR_Financial_Report_SHP21Final</v>
      </c>
      <c r="O44" s="916">
        <f t="shared" si="7"/>
        <v>44658</v>
      </c>
      <c r="P44" s="1" t="str">
        <f t="shared" si="8"/>
        <v>Unaudited</v>
      </c>
    </row>
    <row r="45" spans="1:16" x14ac:dyDescent="0.25">
      <c r="A45" s="1" t="s">
        <v>437</v>
      </c>
      <c r="B45" s="1" t="str">
        <f t="shared" si="0"/>
        <v>DEF</v>
      </c>
      <c r="C45" s="1" t="str">
        <f t="shared" si="1"/>
        <v>Default</v>
      </c>
      <c r="D45" s="915">
        <f t="shared" si="10"/>
        <v>1900</v>
      </c>
      <c r="E45" s="916">
        <f t="shared" si="11"/>
        <v>1</v>
      </c>
      <c r="F45" s="916">
        <f t="shared" si="12"/>
        <v>366</v>
      </c>
      <c r="G45" s="915" t="s">
        <v>1020</v>
      </c>
      <c r="H45" s="915" t="s">
        <v>1017</v>
      </c>
      <c r="I45" s="915" t="s">
        <v>381</v>
      </c>
      <c r="J45" s="917">
        <f t="shared" ca="1" si="13"/>
        <v>0</v>
      </c>
      <c r="K45" s="917">
        <f t="shared" ca="1" si="13"/>
        <v>0</v>
      </c>
      <c r="L45" s="917">
        <f t="shared" ca="1" si="13"/>
        <v>0</v>
      </c>
      <c r="M45" s="917">
        <f t="shared" ca="1" si="13"/>
        <v>0</v>
      </c>
      <c r="N45" s="1" t="str">
        <f t="shared" si="6"/>
        <v>ASR_Financial_Report_SHP21Final</v>
      </c>
      <c r="O45" s="916">
        <f t="shared" si="7"/>
        <v>44658</v>
      </c>
      <c r="P45" s="1" t="str">
        <f t="shared" si="8"/>
        <v>Unaudited</v>
      </c>
    </row>
    <row r="46" spans="1:16" x14ac:dyDescent="0.25">
      <c r="A46" s="1" t="s">
        <v>437</v>
      </c>
      <c r="B46" s="1" t="str">
        <f t="shared" si="0"/>
        <v>DEF</v>
      </c>
      <c r="C46" s="1" t="str">
        <f t="shared" si="1"/>
        <v>Default</v>
      </c>
      <c r="D46" s="915">
        <f t="shared" si="10"/>
        <v>1900</v>
      </c>
      <c r="E46" s="916">
        <f t="shared" si="11"/>
        <v>1</v>
      </c>
      <c r="F46" s="916">
        <f t="shared" si="12"/>
        <v>1</v>
      </c>
      <c r="G46" s="915" t="s">
        <v>1020</v>
      </c>
      <c r="H46" s="915" t="s">
        <v>1018</v>
      </c>
      <c r="I46" s="915" t="s">
        <v>381</v>
      </c>
      <c r="J46" s="917">
        <f t="shared" ca="1" si="13"/>
        <v>0</v>
      </c>
      <c r="K46" s="917">
        <f t="shared" ca="1" si="13"/>
        <v>0</v>
      </c>
      <c r="L46" s="917">
        <f t="shared" ca="1" si="13"/>
        <v>0</v>
      </c>
      <c r="M46" s="917">
        <f t="shared" ca="1" si="13"/>
        <v>0</v>
      </c>
      <c r="N46" s="1" t="str">
        <f t="shared" si="6"/>
        <v>ASR_Financial_Report_SHP21Final</v>
      </c>
      <c r="O46" s="916">
        <f t="shared" si="7"/>
        <v>44658</v>
      </c>
      <c r="P46" s="1" t="str">
        <f t="shared" si="8"/>
        <v>Unaudited</v>
      </c>
    </row>
    <row r="47" spans="1:16" x14ac:dyDescent="0.25">
      <c r="A47" s="1" t="s">
        <v>437</v>
      </c>
      <c r="B47" s="1" t="str">
        <f t="shared" si="0"/>
        <v>DEF</v>
      </c>
      <c r="C47" s="1" t="str">
        <f t="shared" si="1"/>
        <v>Default</v>
      </c>
      <c r="D47" s="915">
        <f t="shared" si="10"/>
        <v>1900</v>
      </c>
      <c r="E47" s="916">
        <f t="shared" si="11"/>
        <v>1</v>
      </c>
      <c r="F47" s="916">
        <f t="shared" si="12"/>
        <v>91</v>
      </c>
      <c r="G47" s="915" t="s">
        <v>1016</v>
      </c>
      <c r="H47" s="915" t="s">
        <v>1017</v>
      </c>
      <c r="I47" s="915" t="s">
        <v>382</v>
      </c>
      <c r="J47" s="917">
        <f t="shared" ca="1" si="13"/>
        <v>0</v>
      </c>
      <c r="K47" s="917">
        <f t="shared" ca="1" si="13"/>
        <v>0</v>
      </c>
      <c r="L47" s="917">
        <f t="shared" ca="1" si="13"/>
        <v>0</v>
      </c>
      <c r="M47" s="917">
        <f t="shared" ca="1" si="13"/>
        <v>0</v>
      </c>
      <c r="N47" s="1" t="str">
        <f t="shared" si="6"/>
        <v>ASR_Financial_Report_SHP21Final</v>
      </c>
      <c r="O47" s="916">
        <f t="shared" si="7"/>
        <v>44658</v>
      </c>
      <c r="P47" s="1" t="str">
        <f t="shared" si="8"/>
        <v>Unaudited</v>
      </c>
    </row>
    <row r="48" spans="1:16" x14ac:dyDescent="0.25">
      <c r="A48" s="1" t="s">
        <v>437</v>
      </c>
      <c r="B48" s="1" t="str">
        <f t="shared" si="0"/>
        <v>DEF</v>
      </c>
      <c r="C48" s="1" t="str">
        <f t="shared" si="1"/>
        <v>Default</v>
      </c>
      <c r="D48" s="915">
        <f t="shared" si="10"/>
        <v>1900</v>
      </c>
      <c r="E48" s="916">
        <f t="shared" si="11"/>
        <v>1</v>
      </c>
      <c r="F48" s="916">
        <f t="shared" si="12"/>
        <v>182</v>
      </c>
      <c r="G48" s="915" t="s">
        <v>1016</v>
      </c>
      <c r="H48" s="915" t="s">
        <v>1017</v>
      </c>
      <c r="I48" s="915" t="s">
        <v>382</v>
      </c>
      <c r="J48" s="917">
        <f t="shared" ca="1" si="13"/>
        <v>0</v>
      </c>
      <c r="K48" s="917">
        <f t="shared" ca="1" si="13"/>
        <v>0</v>
      </c>
      <c r="L48" s="917">
        <f t="shared" ca="1" si="13"/>
        <v>0</v>
      </c>
      <c r="M48" s="917">
        <f t="shared" ca="1" si="13"/>
        <v>0</v>
      </c>
      <c r="N48" s="1" t="str">
        <f t="shared" si="6"/>
        <v>ASR_Financial_Report_SHP21Final</v>
      </c>
      <c r="O48" s="916">
        <f t="shared" si="7"/>
        <v>44658</v>
      </c>
      <c r="P48" s="1" t="str">
        <f t="shared" si="8"/>
        <v>Unaudited</v>
      </c>
    </row>
    <row r="49" spans="1:16" x14ac:dyDescent="0.25">
      <c r="A49" s="1" t="s">
        <v>437</v>
      </c>
      <c r="B49" s="1" t="str">
        <f t="shared" si="0"/>
        <v>DEF</v>
      </c>
      <c r="C49" s="1" t="str">
        <f t="shared" si="1"/>
        <v>Default</v>
      </c>
      <c r="D49" s="915">
        <f t="shared" si="10"/>
        <v>1900</v>
      </c>
      <c r="E49" s="916">
        <f t="shared" si="11"/>
        <v>1</v>
      </c>
      <c r="F49" s="916">
        <f t="shared" si="12"/>
        <v>274</v>
      </c>
      <c r="G49" s="915" t="s">
        <v>1016</v>
      </c>
      <c r="H49" s="915" t="s">
        <v>1017</v>
      </c>
      <c r="I49" s="915" t="s">
        <v>382</v>
      </c>
      <c r="J49" s="917">
        <f t="shared" ca="1" si="13"/>
        <v>0</v>
      </c>
      <c r="K49" s="917">
        <f t="shared" ca="1" si="13"/>
        <v>0</v>
      </c>
      <c r="L49" s="917">
        <f t="shared" ca="1" si="13"/>
        <v>0</v>
      </c>
      <c r="M49" s="917">
        <f t="shared" ca="1" si="13"/>
        <v>0</v>
      </c>
      <c r="N49" s="1" t="str">
        <f t="shared" si="6"/>
        <v>ASR_Financial_Report_SHP21Final</v>
      </c>
      <c r="O49" s="916">
        <f t="shared" si="7"/>
        <v>44658</v>
      </c>
      <c r="P49" s="1" t="str">
        <f t="shared" si="8"/>
        <v>Unaudited</v>
      </c>
    </row>
    <row r="50" spans="1:16" x14ac:dyDescent="0.25">
      <c r="A50" s="1" t="s">
        <v>437</v>
      </c>
      <c r="B50" s="1" t="str">
        <f t="shared" si="0"/>
        <v>DEF</v>
      </c>
      <c r="C50" s="1" t="str">
        <f t="shared" si="1"/>
        <v>Default</v>
      </c>
      <c r="D50" s="915">
        <f t="shared" si="10"/>
        <v>1900</v>
      </c>
      <c r="E50" s="916">
        <f t="shared" si="11"/>
        <v>1</v>
      </c>
      <c r="F50" s="916">
        <f t="shared" si="12"/>
        <v>366</v>
      </c>
      <c r="G50" s="915" t="s">
        <v>1016</v>
      </c>
      <c r="H50" s="915" t="s">
        <v>1017</v>
      </c>
      <c r="I50" s="915" t="s">
        <v>382</v>
      </c>
      <c r="J50" s="917">
        <f t="shared" ca="1" si="13"/>
        <v>0</v>
      </c>
      <c r="K50" s="917">
        <f t="shared" ca="1" si="13"/>
        <v>0</v>
      </c>
      <c r="L50" s="917">
        <f t="shared" ca="1" si="13"/>
        <v>0</v>
      </c>
      <c r="M50" s="917">
        <f t="shared" ca="1" si="13"/>
        <v>0</v>
      </c>
      <c r="N50" s="1" t="str">
        <f t="shared" si="6"/>
        <v>ASR_Financial_Report_SHP21Final</v>
      </c>
      <c r="O50" s="916">
        <f t="shared" si="7"/>
        <v>44658</v>
      </c>
      <c r="P50" s="1" t="str">
        <f t="shared" si="8"/>
        <v>Unaudited</v>
      </c>
    </row>
    <row r="51" spans="1:16" x14ac:dyDescent="0.25">
      <c r="A51" s="1" t="s">
        <v>437</v>
      </c>
      <c r="B51" s="1" t="str">
        <f t="shared" si="0"/>
        <v>DEF</v>
      </c>
      <c r="C51" s="1" t="str">
        <f t="shared" si="1"/>
        <v>Default</v>
      </c>
      <c r="D51" s="915">
        <f t="shared" si="10"/>
        <v>1900</v>
      </c>
      <c r="E51" s="916">
        <f t="shared" si="11"/>
        <v>1</v>
      </c>
      <c r="F51" s="916">
        <f t="shared" si="12"/>
        <v>1</v>
      </c>
      <c r="G51" s="915" t="s">
        <v>1016</v>
      </c>
      <c r="H51" s="915" t="s">
        <v>1018</v>
      </c>
      <c r="I51" s="915" t="s">
        <v>382</v>
      </c>
      <c r="J51" s="917">
        <f t="shared" ca="1" si="13"/>
        <v>0</v>
      </c>
      <c r="K51" s="917">
        <f t="shared" ca="1" si="13"/>
        <v>0</v>
      </c>
      <c r="L51" s="917">
        <f t="shared" ca="1" si="13"/>
        <v>0</v>
      </c>
      <c r="M51" s="917">
        <f t="shared" ca="1" si="13"/>
        <v>0</v>
      </c>
      <c r="N51" s="1" t="str">
        <f t="shared" si="6"/>
        <v>ASR_Financial_Report_SHP21Final</v>
      </c>
      <c r="O51" s="916">
        <f t="shared" si="7"/>
        <v>44658</v>
      </c>
      <c r="P51" s="1" t="str">
        <f t="shared" si="8"/>
        <v>Unaudited</v>
      </c>
    </row>
    <row r="52" spans="1:16" x14ac:dyDescent="0.25">
      <c r="A52" s="1" t="s">
        <v>437</v>
      </c>
      <c r="B52" s="1" t="str">
        <f t="shared" si="0"/>
        <v>DEF</v>
      </c>
      <c r="C52" s="1" t="str">
        <f t="shared" si="1"/>
        <v>Default</v>
      </c>
      <c r="D52" s="915">
        <f t="shared" si="10"/>
        <v>1900</v>
      </c>
      <c r="E52" s="916">
        <f t="shared" si="11"/>
        <v>1</v>
      </c>
      <c r="F52" s="916">
        <f t="shared" si="12"/>
        <v>91</v>
      </c>
      <c r="G52" s="915" t="s">
        <v>1019</v>
      </c>
      <c r="H52" s="915" t="s">
        <v>1017</v>
      </c>
      <c r="I52" s="915" t="s">
        <v>382</v>
      </c>
      <c r="J52" s="917">
        <f t="shared" ca="1" si="13"/>
        <v>0</v>
      </c>
      <c r="K52" s="917">
        <f t="shared" ca="1" si="13"/>
        <v>0</v>
      </c>
      <c r="L52" s="917">
        <f t="shared" ca="1" si="13"/>
        <v>0</v>
      </c>
      <c r="M52" s="917">
        <f t="shared" ca="1" si="13"/>
        <v>0</v>
      </c>
      <c r="N52" s="1" t="str">
        <f t="shared" si="6"/>
        <v>ASR_Financial_Report_SHP21Final</v>
      </c>
      <c r="O52" s="916">
        <f t="shared" si="7"/>
        <v>44658</v>
      </c>
      <c r="P52" s="1" t="str">
        <f t="shared" si="8"/>
        <v>Unaudited</v>
      </c>
    </row>
    <row r="53" spans="1:16" x14ac:dyDescent="0.25">
      <c r="A53" s="1" t="s">
        <v>437</v>
      </c>
      <c r="B53" s="1" t="str">
        <f t="shared" si="0"/>
        <v>DEF</v>
      </c>
      <c r="C53" s="1" t="str">
        <f t="shared" si="1"/>
        <v>Default</v>
      </c>
      <c r="D53" s="915">
        <f t="shared" si="10"/>
        <v>1900</v>
      </c>
      <c r="E53" s="916">
        <f t="shared" si="11"/>
        <v>1</v>
      </c>
      <c r="F53" s="916">
        <f t="shared" si="12"/>
        <v>182</v>
      </c>
      <c r="G53" s="915" t="s">
        <v>1019</v>
      </c>
      <c r="H53" s="915" t="s">
        <v>1017</v>
      </c>
      <c r="I53" s="915" t="s">
        <v>382</v>
      </c>
      <c r="J53" s="917">
        <f t="shared" ca="1" si="13"/>
        <v>0</v>
      </c>
      <c r="K53" s="917">
        <f t="shared" ca="1" si="13"/>
        <v>0</v>
      </c>
      <c r="L53" s="917">
        <f t="shared" ca="1" si="13"/>
        <v>0</v>
      </c>
      <c r="M53" s="917">
        <f t="shared" ca="1" si="13"/>
        <v>0</v>
      </c>
      <c r="N53" s="1" t="str">
        <f t="shared" si="6"/>
        <v>ASR_Financial_Report_SHP21Final</v>
      </c>
      <c r="O53" s="916">
        <f t="shared" si="7"/>
        <v>44658</v>
      </c>
      <c r="P53" s="1" t="str">
        <f t="shared" si="8"/>
        <v>Unaudited</v>
      </c>
    </row>
    <row r="54" spans="1:16" x14ac:dyDescent="0.25">
      <c r="A54" s="1" t="s">
        <v>437</v>
      </c>
      <c r="B54" s="1" t="str">
        <f t="shared" si="0"/>
        <v>DEF</v>
      </c>
      <c r="C54" s="1" t="str">
        <f t="shared" si="1"/>
        <v>Default</v>
      </c>
      <c r="D54" s="915">
        <f t="shared" si="10"/>
        <v>1900</v>
      </c>
      <c r="E54" s="916">
        <f t="shared" si="11"/>
        <v>1</v>
      </c>
      <c r="F54" s="916">
        <f t="shared" si="12"/>
        <v>274</v>
      </c>
      <c r="G54" s="915" t="s">
        <v>1019</v>
      </c>
      <c r="H54" s="915" t="s">
        <v>1017</v>
      </c>
      <c r="I54" s="915" t="s">
        <v>382</v>
      </c>
      <c r="J54" s="917">
        <f t="shared" ca="1" si="13"/>
        <v>0</v>
      </c>
      <c r="K54" s="917">
        <f t="shared" ca="1" si="13"/>
        <v>0</v>
      </c>
      <c r="L54" s="917">
        <f t="shared" ca="1" si="13"/>
        <v>0</v>
      </c>
      <c r="M54" s="917">
        <f t="shared" ca="1" si="13"/>
        <v>0</v>
      </c>
      <c r="N54" s="1" t="str">
        <f t="shared" si="6"/>
        <v>ASR_Financial_Report_SHP21Final</v>
      </c>
      <c r="O54" s="916">
        <f t="shared" si="7"/>
        <v>44658</v>
      </c>
      <c r="P54" s="1" t="str">
        <f t="shared" si="8"/>
        <v>Unaudited</v>
      </c>
    </row>
    <row r="55" spans="1:16" x14ac:dyDescent="0.25">
      <c r="A55" s="1" t="s">
        <v>437</v>
      </c>
      <c r="B55" s="1" t="str">
        <f t="shared" si="0"/>
        <v>DEF</v>
      </c>
      <c r="C55" s="1" t="str">
        <f t="shared" si="1"/>
        <v>Default</v>
      </c>
      <c r="D55" s="915">
        <f t="shared" si="10"/>
        <v>1900</v>
      </c>
      <c r="E55" s="916">
        <f t="shared" si="11"/>
        <v>1</v>
      </c>
      <c r="F55" s="916">
        <f t="shared" si="12"/>
        <v>366</v>
      </c>
      <c r="G55" s="915" t="s">
        <v>1019</v>
      </c>
      <c r="H55" s="915" t="s">
        <v>1017</v>
      </c>
      <c r="I55" s="915" t="s">
        <v>382</v>
      </c>
      <c r="J55" s="917">
        <f t="shared" ca="1" si="13"/>
        <v>0</v>
      </c>
      <c r="K55" s="917">
        <f t="shared" ca="1" si="13"/>
        <v>0</v>
      </c>
      <c r="L55" s="917">
        <f t="shared" ca="1" si="13"/>
        <v>0</v>
      </c>
      <c r="M55" s="917">
        <f t="shared" ca="1" si="13"/>
        <v>0</v>
      </c>
      <c r="N55" s="1" t="str">
        <f t="shared" si="6"/>
        <v>ASR_Financial_Report_SHP21Final</v>
      </c>
      <c r="O55" s="916">
        <f t="shared" si="7"/>
        <v>44658</v>
      </c>
      <c r="P55" s="1" t="str">
        <f t="shared" si="8"/>
        <v>Unaudited</v>
      </c>
    </row>
    <row r="56" spans="1:16" x14ac:dyDescent="0.25">
      <c r="A56" s="1" t="s">
        <v>437</v>
      </c>
      <c r="B56" s="1" t="str">
        <f t="shared" si="0"/>
        <v>DEF</v>
      </c>
      <c r="C56" s="1" t="str">
        <f t="shared" si="1"/>
        <v>Default</v>
      </c>
      <c r="D56" s="915">
        <f t="shared" si="10"/>
        <v>1900</v>
      </c>
      <c r="E56" s="916">
        <f t="shared" si="11"/>
        <v>1</v>
      </c>
      <c r="F56" s="916">
        <f t="shared" si="12"/>
        <v>1</v>
      </c>
      <c r="G56" s="915" t="s">
        <v>1019</v>
      </c>
      <c r="H56" s="915" t="s">
        <v>1018</v>
      </c>
      <c r="I56" s="915" t="s">
        <v>382</v>
      </c>
      <c r="J56" s="917">
        <f t="shared" ca="1" si="13"/>
        <v>0</v>
      </c>
      <c r="K56" s="917">
        <f t="shared" ca="1" si="13"/>
        <v>0</v>
      </c>
      <c r="L56" s="917">
        <f t="shared" ca="1" si="13"/>
        <v>0</v>
      </c>
      <c r="M56" s="917">
        <f t="shared" ca="1" si="13"/>
        <v>0</v>
      </c>
      <c r="N56" s="1" t="str">
        <f t="shared" si="6"/>
        <v>ASR_Financial_Report_SHP21Final</v>
      </c>
      <c r="O56" s="916">
        <f t="shared" si="7"/>
        <v>44658</v>
      </c>
      <c r="P56" s="1" t="str">
        <f t="shared" si="8"/>
        <v>Unaudited</v>
      </c>
    </row>
    <row r="57" spans="1:16" x14ac:dyDescent="0.25">
      <c r="A57" s="1" t="s">
        <v>437</v>
      </c>
      <c r="B57" s="1" t="str">
        <f t="shared" si="0"/>
        <v>DEF</v>
      </c>
      <c r="C57" s="1" t="str">
        <f t="shared" si="1"/>
        <v>Default</v>
      </c>
      <c r="D57" s="915">
        <f t="shared" si="10"/>
        <v>1900</v>
      </c>
      <c r="E57" s="916">
        <f t="shared" si="11"/>
        <v>1</v>
      </c>
      <c r="F57" s="916">
        <f t="shared" si="12"/>
        <v>91</v>
      </c>
      <c r="G57" s="915" t="s">
        <v>1020</v>
      </c>
      <c r="H57" s="915" t="s">
        <v>1017</v>
      </c>
      <c r="I57" s="915" t="s">
        <v>382</v>
      </c>
      <c r="J57" s="917">
        <f t="shared" ca="1" si="13"/>
        <v>0</v>
      </c>
      <c r="K57" s="917">
        <f t="shared" ca="1" si="13"/>
        <v>0</v>
      </c>
      <c r="L57" s="917">
        <f t="shared" ca="1" si="13"/>
        <v>0</v>
      </c>
      <c r="M57" s="917">
        <f t="shared" ca="1" si="13"/>
        <v>0</v>
      </c>
      <c r="N57" s="1" t="str">
        <f t="shared" si="6"/>
        <v>ASR_Financial_Report_SHP21Final</v>
      </c>
      <c r="O57" s="916">
        <f t="shared" si="7"/>
        <v>44658</v>
      </c>
      <c r="P57" s="1" t="str">
        <f t="shared" si="8"/>
        <v>Unaudited</v>
      </c>
    </row>
    <row r="58" spans="1:16" x14ac:dyDescent="0.25">
      <c r="A58" s="1" t="s">
        <v>437</v>
      </c>
      <c r="B58" s="1" t="str">
        <f t="shared" si="0"/>
        <v>DEF</v>
      </c>
      <c r="C58" s="1" t="str">
        <f t="shared" si="1"/>
        <v>Default</v>
      </c>
      <c r="D58" s="915">
        <f t="shared" si="10"/>
        <v>1900</v>
      </c>
      <c r="E58" s="916">
        <f t="shared" si="11"/>
        <v>1</v>
      </c>
      <c r="F58" s="916">
        <f t="shared" si="12"/>
        <v>182</v>
      </c>
      <c r="G58" s="915" t="s">
        <v>1020</v>
      </c>
      <c r="H58" s="915" t="s">
        <v>1017</v>
      </c>
      <c r="I58" s="915" t="s">
        <v>382</v>
      </c>
      <c r="J58" s="917">
        <f t="shared" ca="1" si="13"/>
        <v>0</v>
      </c>
      <c r="K58" s="917">
        <f t="shared" ca="1" si="13"/>
        <v>0</v>
      </c>
      <c r="L58" s="917">
        <f t="shared" ca="1" si="13"/>
        <v>0</v>
      </c>
      <c r="M58" s="917">
        <f t="shared" ca="1" si="13"/>
        <v>0</v>
      </c>
      <c r="N58" s="1" t="str">
        <f t="shared" si="6"/>
        <v>ASR_Financial_Report_SHP21Final</v>
      </c>
      <c r="O58" s="916">
        <f t="shared" si="7"/>
        <v>44658</v>
      </c>
      <c r="P58" s="1" t="str">
        <f t="shared" si="8"/>
        <v>Unaudited</v>
      </c>
    </row>
    <row r="59" spans="1:16" x14ac:dyDescent="0.25">
      <c r="A59" s="1" t="s">
        <v>437</v>
      </c>
      <c r="B59" s="1" t="str">
        <f t="shared" si="0"/>
        <v>DEF</v>
      </c>
      <c r="C59" s="1" t="str">
        <f t="shared" si="1"/>
        <v>Default</v>
      </c>
      <c r="D59" s="915">
        <f t="shared" si="10"/>
        <v>1900</v>
      </c>
      <c r="E59" s="916">
        <f t="shared" si="11"/>
        <v>1</v>
      </c>
      <c r="F59" s="916">
        <f t="shared" si="12"/>
        <v>274</v>
      </c>
      <c r="G59" s="915" t="s">
        <v>1020</v>
      </c>
      <c r="H59" s="915" t="s">
        <v>1017</v>
      </c>
      <c r="I59" s="915" t="s">
        <v>382</v>
      </c>
      <c r="J59" s="917">
        <f t="shared" ca="1" si="13"/>
        <v>0</v>
      </c>
      <c r="K59" s="917">
        <f t="shared" ca="1" si="13"/>
        <v>0</v>
      </c>
      <c r="L59" s="917">
        <f t="shared" ca="1" si="13"/>
        <v>0</v>
      </c>
      <c r="M59" s="917">
        <f t="shared" ca="1" si="13"/>
        <v>0</v>
      </c>
      <c r="N59" s="1" t="str">
        <f t="shared" si="6"/>
        <v>ASR_Financial_Report_SHP21Final</v>
      </c>
      <c r="O59" s="916">
        <f t="shared" si="7"/>
        <v>44658</v>
      </c>
      <c r="P59" s="1" t="str">
        <f t="shared" si="8"/>
        <v>Unaudited</v>
      </c>
    </row>
    <row r="60" spans="1:16" x14ac:dyDescent="0.25">
      <c r="A60" s="1" t="s">
        <v>437</v>
      </c>
      <c r="B60" s="1" t="str">
        <f t="shared" si="0"/>
        <v>DEF</v>
      </c>
      <c r="C60" s="1" t="str">
        <f t="shared" si="1"/>
        <v>Default</v>
      </c>
      <c r="D60" s="915">
        <f t="shared" si="10"/>
        <v>1900</v>
      </c>
      <c r="E60" s="916">
        <f t="shared" si="11"/>
        <v>1</v>
      </c>
      <c r="F60" s="916">
        <f t="shared" si="12"/>
        <v>366</v>
      </c>
      <c r="G60" s="915" t="s">
        <v>1020</v>
      </c>
      <c r="H60" s="915" t="s">
        <v>1017</v>
      </c>
      <c r="I60" s="915" t="s">
        <v>382</v>
      </c>
      <c r="J60" s="917">
        <f t="shared" ca="1" si="13"/>
        <v>0</v>
      </c>
      <c r="K60" s="917">
        <f t="shared" ca="1" si="13"/>
        <v>0</v>
      </c>
      <c r="L60" s="917">
        <f t="shared" ca="1" si="13"/>
        <v>0</v>
      </c>
      <c r="M60" s="917">
        <f t="shared" ca="1" si="13"/>
        <v>0</v>
      </c>
      <c r="N60" s="1" t="str">
        <f t="shared" si="6"/>
        <v>ASR_Financial_Report_SHP21Final</v>
      </c>
      <c r="O60" s="916">
        <f t="shared" si="7"/>
        <v>44658</v>
      </c>
      <c r="P60" s="1" t="str">
        <f t="shared" si="8"/>
        <v>Unaudited</v>
      </c>
    </row>
    <row r="61" spans="1:16" x14ac:dyDescent="0.25">
      <c r="A61" s="1" t="s">
        <v>437</v>
      </c>
      <c r="B61" s="1" t="str">
        <f t="shared" si="0"/>
        <v>DEF</v>
      </c>
      <c r="C61" s="1" t="str">
        <f t="shared" si="1"/>
        <v>Default</v>
      </c>
      <c r="D61" s="915">
        <f t="shared" si="10"/>
        <v>1900</v>
      </c>
      <c r="E61" s="916">
        <f t="shared" si="11"/>
        <v>1</v>
      </c>
      <c r="F61" s="916">
        <f t="shared" si="12"/>
        <v>1</v>
      </c>
      <c r="G61" s="915" t="s">
        <v>1020</v>
      </c>
      <c r="H61" s="915" t="s">
        <v>1018</v>
      </c>
      <c r="I61" s="915" t="s">
        <v>382</v>
      </c>
      <c r="J61" s="917">
        <f t="shared" ca="1" si="13"/>
        <v>0</v>
      </c>
      <c r="K61" s="917">
        <f t="shared" ca="1" si="13"/>
        <v>0</v>
      </c>
      <c r="L61" s="917">
        <f t="shared" ca="1" si="13"/>
        <v>0</v>
      </c>
      <c r="M61" s="917">
        <f t="shared" ca="1" si="13"/>
        <v>0</v>
      </c>
      <c r="N61" s="1" t="str">
        <f t="shared" si="6"/>
        <v>ASR_Financial_Report_SHP21Final</v>
      </c>
      <c r="O61" s="916">
        <f t="shared" si="7"/>
        <v>44658</v>
      </c>
      <c r="P61" s="1" t="str">
        <f t="shared" si="8"/>
        <v>Unaudited</v>
      </c>
    </row>
    <row r="62" spans="1:16" x14ac:dyDescent="0.25">
      <c r="A62" s="1" t="s">
        <v>437</v>
      </c>
      <c r="B62" s="1" t="str">
        <f t="shared" si="0"/>
        <v>DEF</v>
      </c>
      <c r="C62" s="1" t="str">
        <f t="shared" si="1"/>
        <v>Default</v>
      </c>
      <c r="D62" s="915">
        <f t="shared" si="10"/>
        <v>1900</v>
      </c>
      <c r="E62" s="916">
        <f t="shared" si="11"/>
        <v>1</v>
      </c>
      <c r="F62" s="916">
        <f t="shared" si="12"/>
        <v>91</v>
      </c>
      <c r="G62" s="915" t="s">
        <v>1016</v>
      </c>
      <c r="H62" s="915" t="s">
        <v>1017</v>
      </c>
      <c r="I62" s="915" t="s">
        <v>383</v>
      </c>
      <c r="J62" s="917">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917">
        <f t="shared" ca="1" si="14"/>
        <v>0</v>
      </c>
      <c r="L62" s="917">
        <f t="shared" ca="1" si="14"/>
        <v>0</v>
      </c>
      <c r="M62" s="917">
        <f t="shared" ca="1" si="14"/>
        <v>0</v>
      </c>
      <c r="N62" s="1" t="str">
        <f t="shared" si="6"/>
        <v>ASR_Financial_Report_SHP21Final</v>
      </c>
      <c r="O62" s="916">
        <f t="shared" si="7"/>
        <v>44658</v>
      </c>
      <c r="P62" s="1" t="str">
        <f t="shared" si="8"/>
        <v>Unaudited</v>
      </c>
    </row>
    <row r="63" spans="1:16" x14ac:dyDescent="0.25">
      <c r="A63" s="1" t="s">
        <v>437</v>
      </c>
      <c r="B63" s="1" t="str">
        <f t="shared" si="0"/>
        <v>DEF</v>
      </c>
      <c r="C63" s="1" t="str">
        <f t="shared" si="1"/>
        <v>Default</v>
      </c>
      <c r="D63" s="915">
        <f t="shared" si="10"/>
        <v>1900</v>
      </c>
      <c r="E63" s="916">
        <f t="shared" si="11"/>
        <v>1</v>
      </c>
      <c r="F63" s="916">
        <f t="shared" si="12"/>
        <v>182</v>
      </c>
      <c r="G63" s="915" t="s">
        <v>1016</v>
      </c>
      <c r="H63" s="915" t="s">
        <v>1017</v>
      </c>
      <c r="I63" s="915" t="s">
        <v>383</v>
      </c>
      <c r="J63" s="917">
        <f t="shared" ca="1" si="14"/>
        <v>0</v>
      </c>
      <c r="K63" s="917">
        <f t="shared" ca="1" si="14"/>
        <v>0</v>
      </c>
      <c r="L63" s="917">
        <f t="shared" ca="1" si="14"/>
        <v>0</v>
      </c>
      <c r="M63" s="917">
        <f t="shared" ca="1" si="14"/>
        <v>0</v>
      </c>
      <c r="N63" s="1" t="str">
        <f t="shared" si="6"/>
        <v>ASR_Financial_Report_SHP21Final</v>
      </c>
      <c r="O63" s="916">
        <f t="shared" si="7"/>
        <v>44658</v>
      </c>
      <c r="P63" s="1" t="str">
        <f t="shared" si="8"/>
        <v>Unaudited</v>
      </c>
    </row>
    <row r="64" spans="1:16" x14ac:dyDescent="0.25">
      <c r="A64" s="1" t="s">
        <v>437</v>
      </c>
      <c r="B64" s="1" t="str">
        <f t="shared" si="0"/>
        <v>DEF</v>
      </c>
      <c r="C64" s="1" t="str">
        <f t="shared" si="1"/>
        <v>Default</v>
      </c>
      <c r="D64" s="915">
        <f t="shared" si="10"/>
        <v>1900</v>
      </c>
      <c r="E64" s="916">
        <f t="shared" si="11"/>
        <v>1</v>
      </c>
      <c r="F64" s="916">
        <f t="shared" si="12"/>
        <v>274</v>
      </c>
      <c r="G64" s="915" t="s">
        <v>1016</v>
      </c>
      <c r="H64" s="915" t="s">
        <v>1017</v>
      </c>
      <c r="I64" s="915" t="s">
        <v>383</v>
      </c>
      <c r="J64" s="917">
        <f t="shared" ca="1" si="14"/>
        <v>0</v>
      </c>
      <c r="K64" s="917">
        <f t="shared" ca="1" si="14"/>
        <v>0</v>
      </c>
      <c r="L64" s="917">
        <f t="shared" ca="1" si="14"/>
        <v>0</v>
      </c>
      <c r="M64" s="917">
        <f t="shared" ca="1" si="14"/>
        <v>0</v>
      </c>
      <c r="N64" s="1" t="str">
        <f t="shared" si="6"/>
        <v>ASR_Financial_Report_SHP21Final</v>
      </c>
      <c r="O64" s="916">
        <f t="shared" si="7"/>
        <v>44658</v>
      </c>
      <c r="P64" s="1" t="str">
        <f t="shared" si="8"/>
        <v>Unaudited</v>
      </c>
    </row>
    <row r="65" spans="1:16" x14ac:dyDescent="0.25">
      <c r="A65" s="1" t="s">
        <v>437</v>
      </c>
      <c r="B65" s="1" t="str">
        <f t="shared" si="0"/>
        <v>DEF</v>
      </c>
      <c r="C65" s="1" t="str">
        <f t="shared" si="1"/>
        <v>Default</v>
      </c>
      <c r="D65" s="915">
        <f t="shared" si="10"/>
        <v>1900</v>
      </c>
      <c r="E65" s="916">
        <f t="shared" si="11"/>
        <v>1</v>
      </c>
      <c r="F65" s="916">
        <f t="shared" si="12"/>
        <v>366</v>
      </c>
      <c r="G65" s="915" t="s">
        <v>1016</v>
      </c>
      <c r="H65" s="915" t="s">
        <v>1017</v>
      </c>
      <c r="I65" s="915" t="s">
        <v>383</v>
      </c>
      <c r="J65" s="917">
        <f t="shared" ca="1" si="14"/>
        <v>0</v>
      </c>
      <c r="K65" s="917">
        <f t="shared" ca="1" si="14"/>
        <v>0</v>
      </c>
      <c r="L65" s="917">
        <f t="shared" ca="1" si="14"/>
        <v>0</v>
      </c>
      <c r="M65" s="917">
        <f t="shared" ca="1" si="14"/>
        <v>0</v>
      </c>
      <c r="N65" s="1" t="str">
        <f t="shared" si="6"/>
        <v>ASR_Financial_Report_SHP21Final</v>
      </c>
      <c r="O65" s="916">
        <f t="shared" si="7"/>
        <v>44658</v>
      </c>
      <c r="P65" s="1" t="str">
        <f t="shared" si="8"/>
        <v>Unaudited</v>
      </c>
    </row>
    <row r="66" spans="1:16" x14ac:dyDescent="0.25">
      <c r="A66" s="1" t="s">
        <v>437</v>
      </c>
      <c r="B66" s="1" t="str">
        <f t="shared" ref="B66:B129" si="15">plan_id</f>
        <v>DEF</v>
      </c>
      <c r="C66" s="1" t="str">
        <f t="shared" ref="C66:C129" si="16">plan_name</f>
        <v>Default</v>
      </c>
      <c r="D66" s="915">
        <f t="shared" ref="D66:D97" si="17">reporting_year</f>
        <v>1900</v>
      </c>
      <c r="E66" s="916">
        <f t="shared" ref="E66:E97" si="18">reporting_quarter</f>
        <v>1</v>
      </c>
      <c r="F66" s="916">
        <f t="shared" ref="F66:F97" si="19">IFERROR(IF($H66="Quarter",IF(OR(IFERROR(YEAR(F65),0)&lt;&gt;reporting_year,$H65="YTD"), DATEVALUE("3/31/" &amp; reporting_year),IF(MONTH($F65)=3,DATEVALUE("6/30/" &amp; reporting_year),IF(MONTH($F65)=6,DATEVALUE("9/30/"&amp;reporting_year),DATEVALUE("12/31/"&amp;reporting_year)))),reporting_quarter),"")</f>
        <v>1</v>
      </c>
      <c r="G66" s="915" t="s">
        <v>1016</v>
      </c>
      <c r="H66" s="915" t="s">
        <v>1018</v>
      </c>
      <c r="I66" s="915" t="s">
        <v>383</v>
      </c>
      <c r="J66" s="917">
        <f t="shared" ca="1" si="14"/>
        <v>0</v>
      </c>
      <c r="K66" s="917">
        <f t="shared" ca="1" si="14"/>
        <v>0</v>
      </c>
      <c r="L66" s="917">
        <f t="shared" ca="1" si="14"/>
        <v>0</v>
      </c>
      <c r="M66" s="917">
        <f t="shared" ca="1" si="14"/>
        <v>0</v>
      </c>
      <c r="N66" s="1" t="str">
        <f t="shared" ref="N66:N129" si="20">file_name</f>
        <v>ASR_Financial_Report_SHP21Final</v>
      </c>
      <c r="O66" s="916">
        <f t="shared" ref="O66:O129" si="21">file_date</f>
        <v>44658</v>
      </c>
      <c r="P66" s="1" t="str">
        <f t="shared" ref="P66:P129" si="22">status</f>
        <v>Unaudited</v>
      </c>
    </row>
    <row r="67" spans="1:16" x14ac:dyDescent="0.25">
      <c r="A67" s="1" t="s">
        <v>437</v>
      </c>
      <c r="B67" s="1" t="str">
        <f t="shared" si="15"/>
        <v>DEF</v>
      </c>
      <c r="C67" s="1" t="str">
        <f t="shared" si="16"/>
        <v>Default</v>
      </c>
      <c r="D67" s="915">
        <f t="shared" si="17"/>
        <v>1900</v>
      </c>
      <c r="E67" s="916">
        <f t="shared" si="18"/>
        <v>1</v>
      </c>
      <c r="F67" s="916">
        <f t="shared" si="19"/>
        <v>91</v>
      </c>
      <c r="G67" s="915" t="s">
        <v>1019</v>
      </c>
      <c r="H67" s="915" t="s">
        <v>1017</v>
      </c>
      <c r="I67" s="915" t="s">
        <v>383</v>
      </c>
      <c r="J67" s="917">
        <f t="shared" ca="1" si="14"/>
        <v>0</v>
      </c>
      <c r="K67" s="917">
        <f t="shared" ca="1" si="14"/>
        <v>0</v>
      </c>
      <c r="L67" s="917">
        <f t="shared" ca="1" si="14"/>
        <v>0</v>
      </c>
      <c r="M67" s="917">
        <f t="shared" ca="1" si="14"/>
        <v>0</v>
      </c>
      <c r="N67" s="1" t="str">
        <f t="shared" si="20"/>
        <v>ASR_Financial_Report_SHP21Final</v>
      </c>
      <c r="O67" s="916">
        <f t="shared" si="21"/>
        <v>44658</v>
      </c>
      <c r="P67" s="1" t="str">
        <f t="shared" si="22"/>
        <v>Unaudited</v>
      </c>
    </row>
    <row r="68" spans="1:16" x14ac:dyDescent="0.25">
      <c r="A68" s="1" t="s">
        <v>437</v>
      </c>
      <c r="B68" s="1" t="str">
        <f t="shared" si="15"/>
        <v>DEF</v>
      </c>
      <c r="C68" s="1" t="str">
        <f t="shared" si="16"/>
        <v>Default</v>
      </c>
      <c r="D68" s="915">
        <f t="shared" si="17"/>
        <v>1900</v>
      </c>
      <c r="E68" s="916">
        <f t="shared" si="18"/>
        <v>1</v>
      </c>
      <c r="F68" s="916">
        <f t="shared" si="19"/>
        <v>182</v>
      </c>
      <c r="G68" s="915" t="s">
        <v>1019</v>
      </c>
      <c r="H68" s="915" t="s">
        <v>1017</v>
      </c>
      <c r="I68" s="915" t="s">
        <v>383</v>
      </c>
      <c r="J68" s="917">
        <f t="shared" ca="1" si="14"/>
        <v>0</v>
      </c>
      <c r="K68" s="917">
        <f t="shared" ca="1" si="14"/>
        <v>0</v>
      </c>
      <c r="L68" s="917">
        <f t="shared" ca="1" si="14"/>
        <v>0</v>
      </c>
      <c r="M68" s="917">
        <f t="shared" ca="1" si="14"/>
        <v>0</v>
      </c>
      <c r="N68" s="1" t="str">
        <f t="shared" si="20"/>
        <v>ASR_Financial_Report_SHP21Final</v>
      </c>
      <c r="O68" s="916">
        <f t="shared" si="21"/>
        <v>44658</v>
      </c>
      <c r="P68" s="1" t="str">
        <f t="shared" si="22"/>
        <v>Unaudited</v>
      </c>
    </row>
    <row r="69" spans="1:16" x14ac:dyDescent="0.25">
      <c r="A69" s="1" t="s">
        <v>437</v>
      </c>
      <c r="B69" s="1" t="str">
        <f t="shared" si="15"/>
        <v>DEF</v>
      </c>
      <c r="C69" s="1" t="str">
        <f t="shared" si="16"/>
        <v>Default</v>
      </c>
      <c r="D69" s="915">
        <f t="shared" si="17"/>
        <v>1900</v>
      </c>
      <c r="E69" s="916">
        <f t="shared" si="18"/>
        <v>1</v>
      </c>
      <c r="F69" s="916">
        <f t="shared" si="19"/>
        <v>274</v>
      </c>
      <c r="G69" s="915" t="s">
        <v>1019</v>
      </c>
      <c r="H69" s="915" t="s">
        <v>1017</v>
      </c>
      <c r="I69" s="915" t="s">
        <v>383</v>
      </c>
      <c r="J69" s="917">
        <f t="shared" ca="1" si="14"/>
        <v>0</v>
      </c>
      <c r="K69" s="917">
        <f t="shared" ca="1" si="14"/>
        <v>0</v>
      </c>
      <c r="L69" s="917">
        <f t="shared" ca="1" si="14"/>
        <v>0</v>
      </c>
      <c r="M69" s="917">
        <f t="shared" ca="1" si="14"/>
        <v>0</v>
      </c>
      <c r="N69" s="1" t="str">
        <f t="shared" si="20"/>
        <v>ASR_Financial_Report_SHP21Final</v>
      </c>
      <c r="O69" s="916">
        <f t="shared" si="21"/>
        <v>44658</v>
      </c>
      <c r="P69" s="1" t="str">
        <f t="shared" si="22"/>
        <v>Unaudited</v>
      </c>
    </row>
    <row r="70" spans="1:16" x14ac:dyDescent="0.25">
      <c r="A70" s="1" t="s">
        <v>437</v>
      </c>
      <c r="B70" s="1" t="str">
        <f t="shared" si="15"/>
        <v>DEF</v>
      </c>
      <c r="C70" s="1" t="str">
        <f t="shared" si="16"/>
        <v>Default</v>
      </c>
      <c r="D70" s="915">
        <f t="shared" si="17"/>
        <v>1900</v>
      </c>
      <c r="E70" s="916">
        <f t="shared" si="18"/>
        <v>1</v>
      </c>
      <c r="F70" s="916">
        <f t="shared" si="19"/>
        <v>366</v>
      </c>
      <c r="G70" s="915" t="s">
        <v>1019</v>
      </c>
      <c r="H70" s="915" t="s">
        <v>1017</v>
      </c>
      <c r="I70" s="915" t="s">
        <v>383</v>
      </c>
      <c r="J70" s="917">
        <f t="shared" ca="1" si="14"/>
        <v>0</v>
      </c>
      <c r="K70" s="917">
        <f t="shared" ca="1" si="14"/>
        <v>0</v>
      </c>
      <c r="L70" s="917">
        <f t="shared" ca="1" si="14"/>
        <v>0</v>
      </c>
      <c r="M70" s="917">
        <f t="shared" ca="1" si="14"/>
        <v>0</v>
      </c>
      <c r="N70" s="1" t="str">
        <f t="shared" si="20"/>
        <v>ASR_Financial_Report_SHP21Final</v>
      </c>
      <c r="O70" s="916">
        <f t="shared" si="21"/>
        <v>44658</v>
      </c>
      <c r="P70" s="1" t="str">
        <f t="shared" si="22"/>
        <v>Unaudited</v>
      </c>
    </row>
    <row r="71" spans="1:16" x14ac:dyDescent="0.25">
      <c r="A71" s="1" t="s">
        <v>437</v>
      </c>
      <c r="B71" s="1" t="str">
        <f t="shared" si="15"/>
        <v>DEF</v>
      </c>
      <c r="C71" s="1" t="str">
        <f t="shared" si="16"/>
        <v>Default</v>
      </c>
      <c r="D71" s="915">
        <f t="shared" si="17"/>
        <v>1900</v>
      </c>
      <c r="E71" s="916">
        <f t="shared" si="18"/>
        <v>1</v>
      </c>
      <c r="F71" s="916">
        <f t="shared" si="19"/>
        <v>1</v>
      </c>
      <c r="G71" s="915" t="s">
        <v>1019</v>
      </c>
      <c r="H71" s="915" t="s">
        <v>1018</v>
      </c>
      <c r="I71" s="915" t="s">
        <v>383</v>
      </c>
      <c r="J71" s="917">
        <f t="shared" ca="1" si="14"/>
        <v>0</v>
      </c>
      <c r="K71" s="917">
        <f t="shared" ca="1" si="14"/>
        <v>0</v>
      </c>
      <c r="L71" s="917">
        <f t="shared" ca="1" si="14"/>
        <v>0</v>
      </c>
      <c r="M71" s="917">
        <f t="shared" ca="1" si="14"/>
        <v>0</v>
      </c>
      <c r="N71" s="1" t="str">
        <f t="shared" si="20"/>
        <v>ASR_Financial_Report_SHP21Final</v>
      </c>
      <c r="O71" s="916">
        <f t="shared" si="21"/>
        <v>44658</v>
      </c>
      <c r="P71" s="1" t="str">
        <f t="shared" si="22"/>
        <v>Unaudited</v>
      </c>
    </row>
    <row r="72" spans="1:16" x14ac:dyDescent="0.25">
      <c r="A72" s="1" t="s">
        <v>437</v>
      </c>
      <c r="B72" s="1" t="str">
        <f t="shared" si="15"/>
        <v>DEF</v>
      </c>
      <c r="C72" s="1" t="str">
        <f t="shared" si="16"/>
        <v>Default</v>
      </c>
      <c r="D72" s="915">
        <f t="shared" si="17"/>
        <v>1900</v>
      </c>
      <c r="E72" s="916">
        <f t="shared" si="18"/>
        <v>1</v>
      </c>
      <c r="F72" s="916">
        <f t="shared" si="19"/>
        <v>91</v>
      </c>
      <c r="G72" s="915" t="s">
        <v>1020</v>
      </c>
      <c r="H72" s="915" t="s">
        <v>1017</v>
      </c>
      <c r="I72" s="915" t="s">
        <v>383</v>
      </c>
      <c r="J72" s="917">
        <f t="shared" ca="1" si="14"/>
        <v>0</v>
      </c>
      <c r="K72" s="917">
        <f t="shared" ca="1" si="14"/>
        <v>0</v>
      </c>
      <c r="L72" s="917">
        <f t="shared" ca="1" si="14"/>
        <v>0</v>
      </c>
      <c r="M72" s="917">
        <f t="shared" ca="1" si="14"/>
        <v>0</v>
      </c>
      <c r="N72" s="1" t="str">
        <f t="shared" si="20"/>
        <v>ASR_Financial_Report_SHP21Final</v>
      </c>
      <c r="O72" s="916">
        <f t="shared" si="21"/>
        <v>44658</v>
      </c>
      <c r="P72" s="1" t="str">
        <f t="shared" si="22"/>
        <v>Unaudited</v>
      </c>
    </row>
    <row r="73" spans="1:16" x14ac:dyDescent="0.25">
      <c r="A73" s="1" t="s">
        <v>437</v>
      </c>
      <c r="B73" s="1" t="str">
        <f t="shared" si="15"/>
        <v>DEF</v>
      </c>
      <c r="C73" s="1" t="str">
        <f t="shared" si="16"/>
        <v>Default</v>
      </c>
      <c r="D73" s="915">
        <f t="shared" si="17"/>
        <v>1900</v>
      </c>
      <c r="E73" s="916">
        <f t="shared" si="18"/>
        <v>1</v>
      </c>
      <c r="F73" s="916">
        <f t="shared" si="19"/>
        <v>182</v>
      </c>
      <c r="G73" s="915" t="s">
        <v>1020</v>
      </c>
      <c r="H73" s="915" t="s">
        <v>1017</v>
      </c>
      <c r="I73" s="915" t="s">
        <v>383</v>
      </c>
      <c r="J73" s="917">
        <f t="shared" ca="1" si="14"/>
        <v>0</v>
      </c>
      <c r="K73" s="917">
        <f t="shared" ca="1" si="14"/>
        <v>0</v>
      </c>
      <c r="L73" s="917">
        <f t="shared" ca="1" si="14"/>
        <v>0</v>
      </c>
      <c r="M73" s="917">
        <f t="shared" ca="1" si="14"/>
        <v>0</v>
      </c>
      <c r="N73" s="1" t="str">
        <f t="shared" si="20"/>
        <v>ASR_Financial_Report_SHP21Final</v>
      </c>
      <c r="O73" s="916">
        <f t="shared" si="21"/>
        <v>44658</v>
      </c>
      <c r="P73" s="1" t="str">
        <f t="shared" si="22"/>
        <v>Unaudited</v>
      </c>
    </row>
    <row r="74" spans="1:16" x14ac:dyDescent="0.25">
      <c r="A74" s="1" t="s">
        <v>437</v>
      </c>
      <c r="B74" s="1" t="str">
        <f t="shared" si="15"/>
        <v>DEF</v>
      </c>
      <c r="C74" s="1" t="str">
        <f t="shared" si="16"/>
        <v>Default</v>
      </c>
      <c r="D74" s="915">
        <f t="shared" si="17"/>
        <v>1900</v>
      </c>
      <c r="E74" s="916">
        <f t="shared" si="18"/>
        <v>1</v>
      </c>
      <c r="F74" s="916">
        <f t="shared" si="19"/>
        <v>274</v>
      </c>
      <c r="G74" s="915" t="s">
        <v>1020</v>
      </c>
      <c r="H74" s="915" t="s">
        <v>1017</v>
      </c>
      <c r="I74" s="915" t="s">
        <v>383</v>
      </c>
      <c r="J74" s="917">
        <f t="shared" ca="1" si="14"/>
        <v>0</v>
      </c>
      <c r="K74" s="917">
        <f t="shared" ca="1" si="14"/>
        <v>0</v>
      </c>
      <c r="L74" s="917">
        <f t="shared" ca="1" si="14"/>
        <v>0</v>
      </c>
      <c r="M74" s="917">
        <f t="shared" ca="1" si="14"/>
        <v>0</v>
      </c>
      <c r="N74" s="1" t="str">
        <f t="shared" si="20"/>
        <v>ASR_Financial_Report_SHP21Final</v>
      </c>
      <c r="O74" s="916">
        <f t="shared" si="21"/>
        <v>44658</v>
      </c>
      <c r="P74" s="1" t="str">
        <f t="shared" si="22"/>
        <v>Unaudited</v>
      </c>
    </row>
    <row r="75" spans="1:16" x14ac:dyDescent="0.25">
      <c r="A75" s="1" t="s">
        <v>437</v>
      </c>
      <c r="B75" s="1" t="str">
        <f t="shared" si="15"/>
        <v>DEF</v>
      </c>
      <c r="C75" s="1" t="str">
        <f t="shared" si="16"/>
        <v>Default</v>
      </c>
      <c r="D75" s="915">
        <f t="shared" si="17"/>
        <v>1900</v>
      </c>
      <c r="E75" s="916">
        <f t="shared" si="18"/>
        <v>1</v>
      </c>
      <c r="F75" s="916">
        <f t="shared" si="19"/>
        <v>366</v>
      </c>
      <c r="G75" s="915" t="s">
        <v>1020</v>
      </c>
      <c r="H75" s="915" t="s">
        <v>1017</v>
      </c>
      <c r="I75" s="915" t="s">
        <v>383</v>
      </c>
      <c r="J75" s="917">
        <f t="shared" ca="1" si="14"/>
        <v>0</v>
      </c>
      <c r="K75" s="917">
        <f t="shared" ca="1" si="14"/>
        <v>0</v>
      </c>
      <c r="L75" s="917">
        <f t="shared" ca="1" si="14"/>
        <v>0</v>
      </c>
      <c r="M75" s="917">
        <f t="shared" ca="1" si="14"/>
        <v>0</v>
      </c>
      <c r="N75" s="1" t="str">
        <f t="shared" si="20"/>
        <v>ASR_Financial_Report_SHP21Final</v>
      </c>
      <c r="O75" s="916">
        <f t="shared" si="21"/>
        <v>44658</v>
      </c>
      <c r="P75" s="1" t="str">
        <f t="shared" si="22"/>
        <v>Unaudited</v>
      </c>
    </row>
    <row r="76" spans="1:16" x14ac:dyDescent="0.25">
      <c r="A76" s="1" t="s">
        <v>437</v>
      </c>
      <c r="B76" s="1" t="str">
        <f t="shared" si="15"/>
        <v>DEF</v>
      </c>
      <c r="C76" s="1" t="str">
        <f t="shared" si="16"/>
        <v>Default</v>
      </c>
      <c r="D76" s="915">
        <f t="shared" si="17"/>
        <v>1900</v>
      </c>
      <c r="E76" s="916">
        <f t="shared" si="18"/>
        <v>1</v>
      </c>
      <c r="F76" s="916">
        <f t="shared" si="19"/>
        <v>1</v>
      </c>
      <c r="G76" s="915" t="s">
        <v>1020</v>
      </c>
      <c r="H76" s="915" t="s">
        <v>1018</v>
      </c>
      <c r="I76" s="915" t="s">
        <v>383</v>
      </c>
      <c r="J76" s="917">
        <f t="shared" ca="1" si="14"/>
        <v>0</v>
      </c>
      <c r="K76" s="917">
        <f t="shared" ca="1" si="14"/>
        <v>0</v>
      </c>
      <c r="L76" s="917">
        <f t="shared" ca="1" si="14"/>
        <v>0</v>
      </c>
      <c r="M76" s="917">
        <f t="shared" ca="1" si="14"/>
        <v>0</v>
      </c>
      <c r="N76" s="1" t="str">
        <f t="shared" si="20"/>
        <v>ASR_Financial_Report_SHP21Final</v>
      </c>
      <c r="O76" s="916">
        <f t="shared" si="21"/>
        <v>44658</v>
      </c>
      <c r="P76" s="1" t="str">
        <f t="shared" si="22"/>
        <v>Unaudited</v>
      </c>
    </row>
    <row r="77" spans="1:16" x14ac:dyDescent="0.25">
      <c r="A77" s="1" t="s">
        <v>437</v>
      </c>
      <c r="B77" s="1" t="str">
        <f t="shared" si="15"/>
        <v>DEF</v>
      </c>
      <c r="C77" s="1" t="str">
        <f t="shared" si="16"/>
        <v>Default</v>
      </c>
      <c r="D77" s="915">
        <f t="shared" si="17"/>
        <v>1900</v>
      </c>
      <c r="E77" s="916">
        <f t="shared" si="18"/>
        <v>1</v>
      </c>
      <c r="F77" s="916">
        <f t="shared" si="19"/>
        <v>91</v>
      </c>
      <c r="G77" s="915" t="s">
        <v>1016</v>
      </c>
      <c r="H77" s="915" t="s">
        <v>1017</v>
      </c>
      <c r="I77" s="915" t="s">
        <v>384</v>
      </c>
      <c r="J77" s="917">
        <f t="shared" ca="1" si="14"/>
        <v>0.87541347692026428</v>
      </c>
      <c r="K77" s="917">
        <f t="shared" ca="1" si="14"/>
        <v>0</v>
      </c>
      <c r="L77" s="917">
        <f t="shared" ca="1" si="14"/>
        <v>0</v>
      </c>
      <c r="M77" s="917">
        <f t="shared" ca="1" si="14"/>
        <v>0</v>
      </c>
      <c r="N77" s="1" t="str">
        <f t="shared" si="20"/>
        <v>ASR_Financial_Report_SHP21Final</v>
      </c>
      <c r="O77" s="916">
        <f t="shared" si="21"/>
        <v>44658</v>
      </c>
      <c r="P77" s="1" t="str">
        <f t="shared" si="22"/>
        <v>Unaudited</v>
      </c>
    </row>
    <row r="78" spans="1:16" x14ac:dyDescent="0.25">
      <c r="A78" s="1" t="s">
        <v>437</v>
      </c>
      <c r="B78" s="1" t="str">
        <f t="shared" si="15"/>
        <v>DEF</v>
      </c>
      <c r="C78" s="1" t="str">
        <f t="shared" si="16"/>
        <v>Default</v>
      </c>
      <c r="D78" s="915">
        <f t="shared" si="17"/>
        <v>1900</v>
      </c>
      <c r="E78" s="916">
        <f t="shared" si="18"/>
        <v>1</v>
      </c>
      <c r="F78" s="916">
        <f t="shared" si="19"/>
        <v>182</v>
      </c>
      <c r="G78" s="915" t="s">
        <v>1016</v>
      </c>
      <c r="H78" s="915" t="s">
        <v>1017</v>
      </c>
      <c r="I78" s="915" t="s">
        <v>384</v>
      </c>
      <c r="J78" s="917">
        <f t="shared" ca="1" si="14"/>
        <v>0.84901757330639205</v>
      </c>
      <c r="K78" s="917">
        <f t="shared" ca="1" si="14"/>
        <v>0</v>
      </c>
      <c r="L78" s="917">
        <f t="shared" ca="1" si="14"/>
        <v>0</v>
      </c>
      <c r="M78" s="917">
        <f t="shared" ca="1" si="14"/>
        <v>0</v>
      </c>
      <c r="N78" s="1" t="str">
        <f t="shared" si="20"/>
        <v>ASR_Financial_Report_SHP21Final</v>
      </c>
      <c r="O78" s="916">
        <f t="shared" si="21"/>
        <v>44658</v>
      </c>
      <c r="P78" s="1" t="str">
        <f t="shared" si="22"/>
        <v>Unaudited</v>
      </c>
    </row>
    <row r="79" spans="1:16" x14ac:dyDescent="0.25">
      <c r="A79" s="1" t="s">
        <v>437</v>
      </c>
      <c r="B79" s="1" t="str">
        <f t="shared" si="15"/>
        <v>DEF</v>
      </c>
      <c r="C79" s="1" t="str">
        <f t="shared" si="16"/>
        <v>Default</v>
      </c>
      <c r="D79" s="915">
        <f t="shared" si="17"/>
        <v>1900</v>
      </c>
      <c r="E79" s="916">
        <f t="shared" si="18"/>
        <v>1</v>
      </c>
      <c r="F79" s="916">
        <f t="shared" si="19"/>
        <v>274</v>
      </c>
      <c r="G79" s="915" t="s">
        <v>1016</v>
      </c>
      <c r="H79" s="915" t="s">
        <v>1017</v>
      </c>
      <c r="I79" s="915" t="s">
        <v>384</v>
      </c>
      <c r="J79" s="917">
        <f t="shared" ca="1" si="14"/>
        <v>0.82150814956503304</v>
      </c>
      <c r="K79" s="917">
        <f t="shared" ca="1" si="14"/>
        <v>0</v>
      </c>
      <c r="L79" s="917">
        <f t="shared" ca="1" si="14"/>
        <v>0</v>
      </c>
      <c r="M79" s="917">
        <f t="shared" ca="1" si="14"/>
        <v>0</v>
      </c>
      <c r="N79" s="1" t="str">
        <f t="shared" si="20"/>
        <v>ASR_Financial_Report_SHP21Final</v>
      </c>
      <c r="O79" s="916">
        <f t="shared" si="21"/>
        <v>44658</v>
      </c>
      <c r="P79" s="1" t="str">
        <f t="shared" si="22"/>
        <v>Unaudited</v>
      </c>
    </row>
    <row r="80" spans="1:16" x14ac:dyDescent="0.25">
      <c r="A80" s="1" t="s">
        <v>437</v>
      </c>
      <c r="B80" s="1" t="str">
        <f t="shared" si="15"/>
        <v>DEF</v>
      </c>
      <c r="C80" s="1" t="str">
        <f t="shared" si="16"/>
        <v>Default</v>
      </c>
      <c r="D80" s="915">
        <f t="shared" si="17"/>
        <v>1900</v>
      </c>
      <c r="E80" s="916">
        <f t="shared" si="18"/>
        <v>1</v>
      </c>
      <c r="F80" s="916">
        <f t="shared" si="19"/>
        <v>366</v>
      </c>
      <c r="G80" s="915" t="s">
        <v>1016</v>
      </c>
      <c r="H80" s="915" t="s">
        <v>1017</v>
      </c>
      <c r="I80" s="915" t="s">
        <v>384</v>
      </c>
      <c r="J80" s="917">
        <f t="shared" ca="1" si="14"/>
        <v>0.92745804886478378</v>
      </c>
      <c r="K80" s="917">
        <f t="shared" ca="1" si="14"/>
        <v>0</v>
      </c>
      <c r="L80" s="917">
        <f t="shared" ca="1" si="14"/>
        <v>0</v>
      </c>
      <c r="M80" s="917">
        <f t="shared" ca="1" si="14"/>
        <v>0</v>
      </c>
      <c r="N80" s="1" t="str">
        <f t="shared" si="20"/>
        <v>ASR_Financial_Report_SHP21Final</v>
      </c>
      <c r="O80" s="916">
        <f t="shared" si="21"/>
        <v>44658</v>
      </c>
      <c r="P80" s="1" t="str">
        <f t="shared" si="22"/>
        <v>Unaudited</v>
      </c>
    </row>
    <row r="81" spans="1:16" x14ac:dyDescent="0.25">
      <c r="A81" s="1" t="s">
        <v>437</v>
      </c>
      <c r="B81" s="1" t="str">
        <f t="shared" si="15"/>
        <v>DEF</v>
      </c>
      <c r="C81" s="1" t="str">
        <f t="shared" si="16"/>
        <v>Default</v>
      </c>
      <c r="D81" s="915">
        <f t="shared" si="17"/>
        <v>1900</v>
      </c>
      <c r="E81" s="916">
        <f t="shared" si="18"/>
        <v>1</v>
      </c>
      <c r="F81" s="916">
        <f t="shared" si="19"/>
        <v>1</v>
      </c>
      <c r="G81" s="915" t="s">
        <v>1016</v>
      </c>
      <c r="H81" s="915" t="s">
        <v>1018</v>
      </c>
      <c r="I81" s="915" t="s">
        <v>384</v>
      </c>
      <c r="J81" s="917">
        <f t="shared" ca="1" si="14"/>
        <v>0.86463647937793575</v>
      </c>
      <c r="K81" s="917">
        <f t="shared" ca="1" si="14"/>
        <v>0</v>
      </c>
      <c r="L81" s="917">
        <f t="shared" ca="1" si="14"/>
        <v>0</v>
      </c>
      <c r="M81" s="917">
        <f t="shared" ca="1" si="14"/>
        <v>0</v>
      </c>
      <c r="N81" s="1" t="str">
        <f t="shared" si="20"/>
        <v>ASR_Financial_Report_SHP21Final</v>
      </c>
      <c r="O81" s="916">
        <f t="shared" si="21"/>
        <v>44658</v>
      </c>
      <c r="P81" s="1" t="str">
        <f t="shared" si="22"/>
        <v>Unaudited</v>
      </c>
    </row>
    <row r="82" spans="1:16" x14ac:dyDescent="0.25">
      <c r="A82" s="1" t="s">
        <v>437</v>
      </c>
      <c r="B82" s="1" t="str">
        <f t="shared" si="15"/>
        <v>DEF</v>
      </c>
      <c r="C82" s="1" t="str">
        <f t="shared" si="16"/>
        <v>Default</v>
      </c>
      <c r="D82" s="915">
        <f t="shared" si="17"/>
        <v>1900</v>
      </c>
      <c r="E82" s="916">
        <f t="shared" si="18"/>
        <v>1</v>
      </c>
      <c r="F82" s="916">
        <f t="shared" si="19"/>
        <v>91</v>
      </c>
      <c r="G82" s="915" t="s">
        <v>1019</v>
      </c>
      <c r="H82" s="915" t="s">
        <v>1017</v>
      </c>
      <c r="I82" s="915" t="s">
        <v>384</v>
      </c>
      <c r="J82" s="917">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6.162358450191905E-2</v>
      </c>
      <c r="K82" s="917">
        <f t="shared" ca="1" si="23"/>
        <v>0</v>
      </c>
      <c r="L82" s="917">
        <f t="shared" ca="1" si="23"/>
        <v>0</v>
      </c>
      <c r="M82" s="917">
        <f t="shared" ca="1" si="23"/>
        <v>0</v>
      </c>
      <c r="N82" s="1" t="str">
        <f t="shared" si="20"/>
        <v>ASR_Financial_Report_SHP21Final</v>
      </c>
      <c r="O82" s="916">
        <f t="shared" si="21"/>
        <v>44658</v>
      </c>
      <c r="P82" s="1" t="str">
        <f t="shared" si="22"/>
        <v>Unaudited</v>
      </c>
    </row>
    <row r="83" spans="1:16" x14ac:dyDescent="0.25">
      <c r="A83" s="1" t="s">
        <v>437</v>
      </c>
      <c r="B83" s="1" t="str">
        <f t="shared" si="15"/>
        <v>DEF</v>
      </c>
      <c r="C83" s="1" t="str">
        <f t="shared" si="16"/>
        <v>Default</v>
      </c>
      <c r="D83" s="915">
        <f t="shared" si="17"/>
        <v>1900</v>
      </c>
      <c r="E83" s="916">
        <f t="shared" si="18"/>
        <v>1</v>
      </c>
      <c r="F83" s="916">
        <f t="shared" si="19"/>
        <v>182</v>
      </c>
      <c r="G83" s="915" t="s">
        <v>1019</v>
      </c>
      <c r="H83" s="915" t="s">
        <v>1017</v>
      </c>
      <c r="I83" s="915" t="s">
        <v>384</v>
      </c>
      <c r="J83" s="917">
        <f t="shared" ca="1" si="23"/>
        <v>5.6470072275944833E-2</v>
      </c>
      <c r="K83" s="917">
        <f t="shared" ca="1" si="23"/>
        <v>0</v>
      </c>
      <c r="L83" s="917">
        <f t="shared" ca="1" si="23"/>
        <v>0</v>
      </c>
      <c r="M83" s="917">
        <f t="shared" ca="1" si="23"/>
        <v>0</v>
      </c>
      <c r="N83" s="1" t="str">
        <f t="shared" si="20"/>
        <v>ASR_Financial_Report_SHP21Final</v>
      </c>
      <c r="O83" s="916">
        <f t="shared" si="21"/>
        <v>44658</v>
      </c>
      <c r="P83" s="1" t="str">
        <f t="shared" si="22"/>
        <v>Unaudited</v>
      </c>
    </row>
    <row r="84" spans="1:16" x14ac:dyDescent="0.25">
      <c r="A84" s="1" t="s">
        <v>437</v>
      </c>
      <c r="B84" s="1" t="str">
        <f t="shared" si="15"/>
        <v>DEF</v>
      </c>
      <c r="C84" s="1" t="str">
        <f t="shared" si="16"/>
        <v>Default</v>
      </c>
      <c r="D84" s="915">
        <f t="shared" si="17"/>
        <v>1900</v>
      </c>
      <c r="E84" s="916">
        <f t="shared" si="18"/>
        <v>1</v>
      </c>
      <c r="F84" s="916">
        <f t="shared" si="19"/>
        <v>274</v>
      </c>
      <c r="G84" s="915" t="s">
        <v>1019</v>
      </c>
      <c r="H84" s="915" t="s">
        <v>1017</v>
      </c>
      <c r="I84" s="915" t="s">
        <v>384</v>
      </c>
      <c r="J84" s="917">
        <f t="shared" ca="1" si="23"/>
        <v>5.4244380838924196E-2</v>
      </c>
      <c r="K84" s="917">
        <f t="shared" ca="1" si="23"/>
        <v>0</v>
      </c>
      <c r="L84" s="917">
        <f t="shared" ca="1" si="23"/>
        <v>0</v>
      </c>
      <c r="M84" s="917">
        <f t="shared" ca="1" si="23"/>
        <v>0</v>
      </c>
      <c r="N84" s="1" t="str">
        <f t="shared" si="20"/>
        <v>ASR_Financial_Report_SHP21Final</v>
      </c>
      <c r="O84" s="916">
        <f t="shared" si="21"/>
        <v>44658</v>
      </c>
      <c r="P84" s="1" t="str">
        <f t="shared" si="22"/>
        <v>Unaudited</v>
      </c>
    </row>
    <row r="85" spans="1:16" x14ac:dyDescent="0.25">
      <c r="A85" s="1" t="s">
        <v>437</v>
      </c>
      <c r="B85" s="1" t="str">
        <f t="shared" si="15"/>
        <v>DEF</v>
      </c>
      <c r="C85" s="1" t="str">
        <f t="shared" si="16"/>
        <v>Default</v>
      </c>
      <c r="D85" s="915">
        <f t="shared" si="17"/>
        <v>1900</v>
      </c>
      <c r="E85" s="916">
        <f t="shared" si="18"/>
        <v>1</v>
      </c>
      <c r="F85" s="916">
        <f t="shared" si="19"/>
        <v>366</v>
      </c>
      <c r="G85" s="915" t="s">
        <v>1019</v>
      </c>
      <c r="H85" s="915" t="s">
        <v>1017</v>
      </c>
      <c r="I85" s="915" t="s">
        <v>384</v>
      </c>
      <c r="J85" s="917">
        <f t="shared" ca="1" si="23"/>
        <v>5.4016063333100661E-2</v>
      </c>
      <c r="K85" s="917">
        <f t="shared" ca="1" si="23"/>
        <v>0</v>
      </c>
      <c r="L85" s="917">
        <f t="shared" ca="1" si="23"/>
        <v>0</v>
      </c>
      <c r="M85" s="917">
        <f t="shared" ca="1" si="23"/>
        <v>0</v>
      </c>
      <c r="N85" s="1" t="str">
        <f t="shared" si="20"/>
        <v>ASR_Financial_Report_SHP21Final</v>
      </c>
      <c r="O85" s="916">
        <f t="shared" si="21"/>
        <v>44658</v>
      </c>
      <c r="P85" s="1" t="str">
        <f t="shared" si="22"/>
        <v>Unaudited</v>
      </c>
    </row>
    <row r="86" spans="1:16" x14ac:dyDescent="0.25">
      <c r="A86" s="1" t="s">
        <v>437</v>
      </c>
      <c r="B86" s="1" t="str">
        <f t="shared" si="15"/>
        <v>DEF</v>
      </c>
      <c r="C86" s="1" t="str">
        <f t="shared" si="16"/>
        <v>Default</v>
      </c>
      <c r="D86" s="915">
        <f t="shared" si="17"/>
        <v>1900</v>
      </c>
      <c r="E86" s="916">
        <f t="shared" si="18"/>
        <v>1</v>
      </c>
      <c r="F86" s="916">
        <f t="shared" si="19"/>
        <v>1</v>
      </c>
      <c r="G86" s="915" t="s">
        <v>1019</v>
      </c>
      <c r="H86" s="915" t="s">
        <v>1018</v>
      </c>
      <c r="I86" s="915" t="s">
        <v>384</v>
      </c>
      <c r="J86" s="917">
        <f t="shared" ca="1" si="23"/>
        <v>5.7826658897938775E-2</v>
      </c>
      <c r="K86" s="917">
        <f t="shared" ca="1" si="23"/>
        <v>0</v>
      </c>
      <c r="L86" s="917">
        <f t="shared" ca="1" si="23"/>
        <v>0</v>
      </c>
      <c r="M86" s="917">
        <f t="shared" ca="1" si="23"/>
        <v>0</v>
      </c>
      <c r="N86" s="1" t="str">
        <f t="shared" si="20"/>
        <v>ASR_Financial_Report_SHP21Final</v>
      </c>
      <c r="O86" s="916">
        <f t="shared" si="21"/>
        <v>44658</v>
      </c>
      <c r="P86" s="1" t="str">
        <f t="shared" si="22"/>
        <v>Unaudited</v>
      </c>
    </row>
    <row r="87" spans="1:16" x14ac:dyDescent="0.25">
      <c r="A87" s="1" t="s">
        <v>437</v>
      </c>
      <c r="B87" s="1" t="str">
        <f t="shared" si="15"/>
        <v>DEF</v>
      </c>
      <c r="C87" s="1" t="str">
        <f t="shared" si="16"/>
        <v>Default</v>
      </c>
      <c r="D87" s="915">
        <f t="shared" si="17"/>
        <v>1900</v>
      </c>
      <c r="E87" s="916">
        <f t="shared" si="18"/>
        <v>1</v>
      </c>
      <c r="F87" s="916">
        <f t="shared" si="19"/>
        <v>91</v>
      </c>
      <c r="G87" s="915" t="s">
        <v>1020</v>
      </c>
      <c r="H87" s="915" t="s">
        <v>1017</v>
      </c>
      <c r="I87" s="915" t="s">
        <v>384</v>
      </c>
      <c r="J87" s="917">
        <f t="shared" ca="1" si="23"/>
        <v>6.195382768460541E-2</v>
      </c>
      <c r="K87" s="917">
        <f t="shared" ca="1" si="23"/>
        <v>0</v>
      </c>
      <c r="L87" s="917">
        <f t="shared" ca="1" si="23"/>
        <v>0</v>
      </c>
      <c r="M87" s="917">
        <f t="shared" ca="1" si="23"/>
        <v>0</v>
      </c>
      <c r="N87" s="1" t="str">
        <f t="shared" si="20"/>
        <v>ASR_Financial_Report_SHP21Final</v>
      </c>
      <c r="O87" s="916">
        <f t="shared" si="21"/>
        <v>44658</v>
      </c>
      <c r="P87" s="1" t="str">
        <f t="shared" si="22"/>
        <v>Unaudited</v>
      </c>
    </row>
    <row r="88" spans="1:16" x14ac:dyDescent="0.25">
      <c r="A88" s="1" t="s">
        <v>437</v>
      </c>
      <c r="B88" s="1" t="str">
        <f t="shared" si="15"/>
        <v>DEF</v>
      </c>
      <c r="C88" s="1" t="str">
        <f t="shared" si="16"/>
        <v>Default</v>
      </c>
      <c r="D88" s="915">
        <f t="shared" si="17"/>
        <v>1900</v>
      </c>
      <c r="E88" s="916">
        <f t="shared" si="18"/>
        <v>1</v>
      </c>
      <c r="F88" s="916">
        <f t="shared" si="19"/>
        <v>182</v>
      </c>
      <c r="G88" s="915" t="s">
        <v>1020</v>
      </c>
      <c r="H88" s="915" t="s">
        <v>1017</v>
      </c>
      <c r="I88" s="915" t="s">
        <v>384</v>
      </c>
      <c r="J88" s="917">
        <f t="shared" ca="1" si="23"/>
        <v>9.358215970184966E-2</v>
      </c>
      <c r="K88" s="917">
        <f t="shared" ca="1" si="23"/>
        <v>0</v>
      </c>
      <c r="L88" s="917">
        <f t="shared" ca="1" si="23"/>
        <v>0</v>
      </c>
      <c r="M88" s="917">
        <f t="shared" ca="1" si="23"/>
        <v>0</v>
      </c>
      <c r="N88" s="1" t="str">
        <f t="shared" si="20"/>
        <v>ASR_Financial_Report_SHP21Final</v>
      </c>
      <c r="O88" s="916">
        <f t="shared" si="21"/>
        <v>44658</v>
      </c>
      <c r="P88" s="1" t="str">
        <f t="shared" si="22"/>
        <v>Unaudited</v>
      </c>
    </row>
    <row r="89" spans="1:16" x14ac:dyDescent="0.25">
      <c r="A89" s="1" t="s">
        <v>437</v>
      </c>
      <c r="B89" s="1" t="str">
        <f t="shared" si="15"/>
        <v>DEF</v>
      </c>
      <c r="C89" s="1" t="str">
        <f t="shared" si="16"/>
        <v>Default</v>
      </c>
      <c r="D89" s="915">
        <f t="shared" si="17"/>
        <v>1900</v>
      </c>
      <c r="E89" s="916">
        <f t="shared" si="18"/>
        <v>1</v>
      </c>
      <c r="F89" s="916">
        <f t="shared" si="19"/>
        <v>274</v>
      </c>
      <c r="G89" s="915" t="s">
        <v>1020</v>
      </c>
      <c r="H89" s="915" t="s">
        <v>1017</v>
      </c>
      <c r="I89" s="915" t="s">
        <v>384</v>
      </c>
      <c r="J89" s="917">
        <f t="shared" ca="1" si="23"/>
        <v>0.12352270399483301</v>
      </c>
      <c r="K89" s="917">
        <f t="shared" ca="1" si="23"/>
        <v>0</v>
      </c>
      <c r="L89" s="917">
        <f t="shared" ca="1" si="23"/>
        <v>0</v>
      </c>
      <c r="M89" s="917">
        <f t="shared" ca="1" si="23"/>
        <v>0</v>
      </c>
      <c r="N89" s="1" t="str">
        <f t="shared" si="20"/>
        <v>ASR_Financial_Report_SHP21Final</v>
      </c>
      <c r="O89" s="916">
        <f t="shared" si="21"/>
        <v>44658</v>
      </c>
      <c r="P89" s="1" t="str">
        <f t="shared" si="22"/>
        <v>Unaudited</v>
      </c>
    </row>
    <row r="90" spans="1:16" x14ac:dyDescent="0.25">
      <c r="A90" s="1" t="s">
        <v>437</v>
      </c>
      <c r="B90" s="1" t="str">
        <f t="shared" si="15"/>
        <v>DEF</v>
      </c>
      <c r="C90" s="1" t="str">
        <f t="shared" si="16"/>
        <v>Default</v>
      </c>
      <c r="D90" s="915">
        <f t="shared" si="17"/>
        <v>1900</v>
      </c>
      <c r="E90" s="916">
        <f t="shared" si="18"/>
        <v>1</v>
      </c>
      <c r="F90" s="916">
        <f t="shared" si="19"/>
        <v>366</v>
      </c>
      <c r="G90" s="915" t="s">
        <v>1020</v>
      </c>
      <c r="H90" s="915" t="s">
        <v>1017</v>
      </c>
      <c r="I90" s="915" t="s">
        <v>384</v>
      </c>
      <c r="J90" s="917">
        <f t="shared" ca="1" si="23"/>
        <v>1.8124437245094487E-2</v>
      </c>
      <c r="K90" s="917">
        <f t="shared" ca="1" si="23"/>
        <v>0</v>
      </c>
      <c r="L90" s="917">
        <f t="shared" ca="1" si="23"/>
        <v>0</v>
      </c>
      <c r="M90" s="917">
        <f t="shared" ca="1" si="23"/>
        <v>0</v>
      </c>
      <c r="N90" s="1" t="str">
        <f t="shared" si="20"/>
        <v>ASR_Financial_Report_SHP21Final</v>
      </c>
      <c r="O90" s="916">
        <f t="shared" si="21"/>
        <v>44658</v>
      </c>
      <c r="P90" s="1" t="str">
        <f t="shared" si="22"/>
        <v>Unaudited</v>
      </c>
    </row>
    <row r="91" spans="1:16" x14ac:dyDescent="0.25">
      <c r="A91" s="1" t="s">
        <v>437</v>
      </c>
      <c r="B91" s="1" t="str">
        <f t="shared" si="15"/>
        <v>DEF</v>
      </c>
      <c r="C91" s="1" t="str">
        <f t="shared" si="16"/>
        <v>Default</v>
      </c>
      <c r="D91" s="915">
        <f t="shared" si="17"/>
        <v>1900</v>
      </c>
      <c r="E91" s="916">
        <f t="shared" si="18"/>
        <v>1</v>
      </c>
      <c r="F91" s="916">
        <f t="shared" si="19"/>
        <v>1</v>
      </c>
      <c r="G91" s="915" t="s">
        <v>1020</v>
      </c>
      <c r="H91" s="915" t="s">
        <v>1018</v>
      </c>
      <c r="I91" s="915" t="s">
        <v>384</v>
      </c>
      <c r="J91" s="917">
        <f t="shared" ca="1" si="23"/>
        <v>7.6777037297199355E-2</v>
      </c>
      <c r="K91" s="917">
        <f t="shared" ca="1" si="23"/>
        <v>0</v>
      </c>
      <c r="L91" s="917">
        <f t="shared" ca="1" si="23"/>
        <v>0</v>
      </c>
      <c r="M91" s="917">
        <f t="shared" ca="1" si="23"/>
        <v>0</v>
      </c>
      <c r="N91" s="1" t="str">
        <f t="shared" si="20"/>
        <v>ASR_Financial_Report_SHP21Final</v>
      </c>
      <c r="O91" s="916">
        <f t="shared" si="21"/>
        <v>44658</v>
      </c>
      <c r="P91" s="1" t="str">
        <f t="shared" si="22"/>
        <v>Unaudited</v>
      </c>
    </row>
    <row r="92" spans="1:16" x14ac:dyDescent="0.25">
      <c r="A92" s="1" t="s">
        <v>437</v>
      </c>
      <c r="B92" s="1" t="str">
        <f t="shared" si="15"/>
        <v>DEF</v>
      </c>
      <c r="C92" s="1" t="str">
        <f t="shared" si="16"/>
        <v>Default</v>
      </c>
      <c r="D92" s="915">
        <f t="shared" si="17"/>
        <v>1900</v>
      </c>
      <c r="E92" s="916">
        <f t="shared" si="18"/>
        <v>1</v>
      </c>
      <c r="F92" s="916">
        <f t="shared" si="19"/>
        <v>91</v>
      </c>
      <c r="G92" s="915" t="s">
        <v>1016</v>
      </c>
      <c r="H92" s="915" t="s">
        <v>1017</v>
      </c>
      <c r="I92" s="915" t="s">
        <v>385</v>
      </c>
      <c r="J92" s="917">
        <f t="shared" ca="1" si="23"/>
        <v>0.91666436865239509</v>
      </c>
      <c r="K92" s="917">
        <f t="shared" ca="1" si="23"/>
        <v>0</v>
      </c>
      <c r="L92" s="917">
        <f t="shared" ca="1" si="23"/>
        <v>0</v>
      </c>
      <c r="M92" s="917">
        <f t="shared" ca="1" si="23"/>
        <v>0</v>
      </c>
      <c r="N92" s="1" t="str">
        <f t="shared" si="20"/>
        <v>ASR_Financial_Report_SHP21Final</v>
      </c>
      <c r="O92" s="916">
        <f t="shared" si="21"/>
        <v>44658</v>
      </c>
      <c r="P92" s="1" t="str">
        <f t="shared" si="22"/>
        <v>Unaudited</v>
      </c>
    </row>
    <row r="93" spans="1:16" x14ac:dyDescent="0.25">
      <c r="A93" s="1" t="s">
        <v>437</v>
      </c>
      <c r="B93" s="1" t="str">
        <f t="shared" si="15"/>
        <v>DEF</v>
      </c>
      <c r="C93" s="1" t="str">
        <f t="shared" si="16"/>
        <v>Default</v>
      </c>
      <c r="D93" s="915">
        <f t="shared" si="17"/>
        <v>1900</v>
      </c>
      <c r="E93" s="916">
        <f t="shared" si="18"/>
        <v>1</v>
      </c>
      <c r="F93" s="916">
        <f t="shared" si="19"/>
        <v>182</v>
      </c>
      <c r="G93" s="915" t="s">
        <v>1016</v>
      </c>
      <c r="H93" s="915" t="s">
        <v>1017</v>
      </c>
      <c r="I93" s="915" t="s">
        <v>385</v>
      </c>
      <c r="J93" s="917">
        <f t="shared" ca="1" si="23"/>
        <v>0.92517860846504452</v>
      </c>
      <c r="K93" s="917">
        <f t="shared" ca="1" si="23"/>
        <v>0</v>
      </c>
      <c r="L93" s="917">
        <f t="shared" ca="1" si="23"/>
        <v>0</v>
      </c>
      <c r="M93" s="917">
        <f t="shared" ca="1" si="23"/>
        <v>0</v>
      </c>
      <c r="N93" s="1" t="str">
        <f t="shared" si="20"/>
        <v>ASR_Financial_Report_SHP21Final</v>
      </c>
      <c r="O93" s="916">
        <f t="shared" si="21"/>
        <v>44658</v>
      </c>
      <c r="P93" s="1" t="str">
        <f t="shared" si="22"/>
        <v>Unaudited</v>
      </c>
    </row>
    <row r="94" spans="1:16" x14ac:dyDescent="0.25">
      <c r="A94" s="1" t="s">
        <v>437</v>
      </c>
      <c r="B94" s="1" t="str">
        <f t="shared" si="15"/>
        <v>DEF</v>
      </c>
      <c r="C94" s="1" t="str">
        <f t="shared" si="16"/>
        <v>Default</v>
      </c>
      <c r="D94" s="915">
        <f t="shared" si="17"/>
        <v>1900</v>
      </c>
      <c r="E94" s="916">
        <f t="shared" si="18"/>
        <v>1</v>
      </c>
      <c r="F94" s="916">
        <f t="shared" si="19"/>
        <v>274</v>
      </c>
      <c r="G94" s="915" t="s">
        <v>1016</v>
      </c>
      <c r="H94" s="915" t="s">
        <v>1017</v>
      </c>
      <c r="I94" s="915" t="s">
        <v>385</v>
      </c>
      <c r="J94" s="917">
        <f t="shared" ca="1" si="23"/>
        <v>0.91472235698716531</v>
      </c>
      <c r="K94" s="917">
        <f t="shared" ca="1" si="23"/>
        <v>0</v>
      </c>
      <c r="L94" s="917">
        <f t="shared" ca="1" si="23"/>
        <v>0</v>
      </c>
      <c r="M94" s="917">
        <f t="shared" ca="1" si="23"/>
        <v>0</v>
      </c>
      <c r="N94" s="1" t="str">
        <f t="shared" si="20"/>
        <v>ASR_Financial_Report_SHP21Final</v>
      </c>
      <c r="O94" s="916">
        <f t="shared" si="21"/>
        <v>44658</v>
      </c>
      <c r="P94" s="1" t="str">
        <f t="shared" si="22"/>
        <v>Unaudited</v>
      </c>
    </row>
    <row r="95" spans="1:16" x14ac:dyDescent="0.25">
      <c r="A95" s="1" t="s">
        <v>437</v>
      </c>
      <c r="B95" s="1" t="str">
        <f t="shared" si="15"/>
        <v>DEF</v>
      </c>
      <c r="C95" s="1" t="str">
        <f t="shared" si="16"/>
        <v>Default</v>
      </c>
      <c r="D95" s="915">
        <f t="shared" si="17"/>
        <v>1900</v>
      </c>
      <c r="E95" s="916">
        <f t="shared" si="18"/>
        <v>1</v>
      </c>
      <c r="F95" s="916">
        <f t="shared" si="19"/>
        <v>366</v>
      </c>
      <c r="G95" s="915" t="s">
        <v>1016</v>
      </c>
      <c r="H95" s="915" t="s">
        <v>1017</v>
      </c>
      <c r="I95" s="915" t="s">
        <v>385</v>
      </c>
      <c r="J95" s="917">
        <f t="shared" ca="1" si="23"/>
        <v>1.0072992800665774</v>
      </c>
      <c r="K95" s="917">
        <f t="shared" ca="1" si="23"/>
        <v>0</v>
      </c>
      <c r="L95" s="917">
        <f t="shared" ca="1" si="23"/>
        <v>0</v>
      </c>
      <c r="M95" s="917">
        <f t="shared" ca="1" si="23"/>
        <v>0</v>
      </c>
      <c r="N95" s="1" t="str">
        <f t="shared" si="20"/>
        <v>ASR_Financial_Report_SHP21Final</v>
      </c>
      <c r="O95" s="916">
        <f t="shared" si="21"/>
        <v>44658</v>
      </c>
      <c r="P95" s="1" t="str">
        <f t="shared" si="22"/>
        <v>Unaudited</v>
      </c>
    </row>
    <row r="96" spans="1:16" x14ac:dyDescent="0.25">
      <c r="A96" s="1" t="s">
        <v>437</v>
      </c>
      <c r="B96" s="1" t="str">
        <f t="shared" si="15"/>
        <v>DEF</v>
      </c>
      <c r="C96" s="1" t="str">
        <f t="shared" si="16"/>
        <v>Default</v>
      </c>
      <c r="D96" s="915">
        <f t="shared" si="17"/>
        <v>1900</v>
      </c>
      <c r="E96" s="916">
        <f t="shared" si="18"/>
        <v>1</v>
      </c>
      <c r="F96" s="916">
        <f t="shared" si="19"/>
        <v>1</v>
      </c>
      <c r="G96" s="915" t="s">
        <v>1016</v>
      </c>
      <c r="H96" s="915" t="s">
        <v>1018</v>
      </c>
      <c r="I96" s="915" t="s">
        <v>385</v>
      </c>
      <c r="J96" s="917">
        <f t="shared" ca="1" si="23"/>
        <v>0.93638107932077941</v>
      </c>
      <c r="K96" s="917">
        <f t="shared" ca="1" si="23"/>
        <v>0</v>
      </c>
      <c r="L96" s="917">
        <f t="shared" ca="1" si="23"/>
        <v>0</v>
      </c>
      <c r="M96" s="917">
        <f t="shared" ca="1" si="23"/>
        <v>0</v>
      </c>
      <c r="N96" s="1" t="str">
        <f t="shared" si="20"/>
        <v>ASR_Financial_Report_SHP21Final</v>
      </c>
      <c r="O96" s="916">
        <f t="shared" si="21"/>
        <v>44658</v>
      </c>
      <c r="P96" s="1" t="str">
        <f t="shared" si="22"/>
        <v>Unaudited</v>
      </c>
    </row>
    <row r="97" spans="1:16" x14ac:dyDescent="0.25">
      <c r="A97" s="1" t="s">
        <v>437</v>
      </c>
      <c r="B97" s="1" t="str">
        <f t="shared" si="15"/>
        <v>DEF</v>
      </c>
      <c r="C97" s="1" t="str">
        <f t="shared" si="16"/>
        <v>Default</v>
      </c>
      <c r="D97" s="915">
        <f t="shared" si="17"/>
        <v>1900</v>
      </c>
      <c r="E97" s="916">
        <f t="shared" si="18"/>
        <v>1</v>
      </c>
      <c r="F97" s="916">
        <f t="shared" si="19"/>
        <v>91</v>
      </c>
      <c r="G97" s="915" t="s">
        <v>1019</v>
      </c>
      <c r="H97" s="915" t="s">
        <v>1017</v>
      </c>
      <c r="I97" s="915" t="s">
        <v>385</v>
      </c>
      <c r="J97" s="917">
        <f t="shared" ca="1" si="23"/>
        <v>7.7624654830254103E-2</v>
      </c>
      <c r="K97" s="917">
        <f t="shared" ca="1" si="23"/>
        <v>0</v>
      </c>
      <c r="L97" s="917">
        <f t="shared" ca="1" si="23"/>
        <v>0</v>
      </c>
      <c r="M97" s="917">
        <f t="shared" ca="1" si="23"/>
        <v>0</v>
      </c>
      <c r="N97" s="1" t="str">
        <f t="shared" si="20"/>
        <v>ASR_Financial_Report_SHP21Final</v>
      </c>
      <c r="O97" s="916">
        <f t="shared" si="21"/>
        <v>44658</v>
      </c>
      <c r="P97" s="1" t="str">
        <f t="shared" si="22"/>
        <v>Unaudited</v>
      </c>
    </row>
    <row r="98" spans="1:16" x14ac:dyDescent="0.25">
      <c r="A98" s="1" t="s">
        <v>437</v>
      </c>
      <c r="B98" s="1" t="str">
        <f t="shared" si="15"/>
        <v>DEF</v>
      </c>
      <c r="C98" s="1" t="str">
        <f t="shared" si="16"/>
        <v>Default</v>
      </c>
      <c r="D98" s="915">
        <f t="shared" ref="D98:D129" si="24">reporting_year</f>
        <v>1900</v>
      </c>
      <c r="E98" s="916">
        <f t="shared" ref="E98:E129" si="25">reporting_quarter</f>
        <v>1</v>
      </c>
      <c r="F98" s="916">
        <f t="shared" ref="F98:F129" si="26">IFERROR(IF($H98="Quarter",IF(OR(IFERROR(YEAR(F97),0)&lt;&gt;reporting_year,$H97="YTD"), DATEVALUE("3/31/" &amp; reporting_year),IF(MONTH($F97)=3,DATEVALUE("6/30/" &amp; reporting_year),IF(MONTH($F97)=6,DATEVALUE("9/30/"&amp;reporting_year),DATEVALUE("12/31/"&amp;reporting_year)))),reporting_quarter),"")</f>
        <v>182</v>
      </c>
      <c r="G98" s="915" t="s">
        <v>1019</v>
      </c>
      <c r="H98" s="915" t="s">
        <v>1017</v>
      </c>
      <c r="I98" s="915" t="s">
        <v>385</v>
      </c>
      <c r="J98" s="917">
        <f t="shared" ca="1" si="23"/>
        <v>7.1122057618080062E-2</v>
      </c>
      <c r="K98" s="917">
        <f t="shared" ca="1" si="23"/>
        <v>0</v>
      </c>
      <c r="L98" s="917">
        <f t="shared" ca="1" si="23"/>
        <v>0</v>
      </c>
      <c r="M98" s="917">
        <f t="shared" ca="1" si="23"/>
        <v>0</v>
      </c>
      <c r="N98" s="1" t="str">
        <f t="shared" si="20"/>
        <v>ASR_Financial_Report_SHP21Final</v>
      </c>
      <c r="O98" s="916">
        <f t="shared" si="21"/>
        <v>44658</v>
      </c>
      <c r="P98" s="1" t="str">
        <f t="shared" si="22"/>
        <v>Unaudited</v>
      </c>
    </row>
    <row r="99" spans="1:16" x14ac:dyDescent="0.25">
      <c r="A99" s="1" t="s">
        <v>437</v>
      </c>
      <c r="B99" s="1" t="str">
        <f t="shared" si="15"/>
        <v>DEF</v>
      </c>
      <c r="C99" s="1" t="str">
        <f t="shared" si="16"/>
        <v>Default</v>
      </c>
      <c r="D99" s="915">
        <f t="shared" si="24"/>
        <v>1900</v>
      </c>
      <c r="E99" s="916">
        <f t="shared" si="25"/>
        <v>1</v>
      </c>
      <c r="F99" s="916">
        <f t="shared" si="26"/>
        <v>274</v>
      </c>
      <c r="G99" s="915" t="s">
        <v>1019</v>
      </c>
      <c r="H99" s="915" t="s">
        <v>1017</v>
      </c>
      <c r="I99" s="915" t="s">
        <v>385</v>
      </c>
      <c r="J99" s="917">
        <f t="shared" ca="1" si="23"/>
        <v>6.8777856098230464E-2</v>
      </c>
      <c r="K99" s="917">
        <f t="shared" ca="1" si="23"/>
        <v>0</v>
      </c>
      <c r="L99" s="917">
        <f t="shared" ca="1" si="23"/>
        <v>0</v>
      </c>
      <c r="M99" s="917">
        <f t="shared" ca="1" si="23"/>
        <v>0</v>
      </c>
      <c r="N99" s="1" t="str">
        <f t="shared" si="20"/>
        <v>ASR_Financial_Report_SHP21Final</v>
      </c>
      <c r="O99" s="916">
        <f t="shared" si="21"/>
        <v>44658</v>
      </c>
      <c r="P99" s="1" t="str">
        <f t="shared" si="22"/>
        <v>Unaudited</v>
      </c>
    </row>
    <row r="100" spans="1:16" x14ac:dyDescent="0.25">
      <c r="A100" s="1" t="s">
        <v>437</v>
      </c>
      <c r="B100" s="1" t="str">
        <f t="shared" si="15"/>
        <v>DEF</v>
      </c>
      <c r="C100" s="1" t="str">
        <f t="shared" si="16"/>
        <v>Default</v>
      </c>
      <c r="D100" s="915">
        <f t="shared" si="24"/>
        <v>1900</v>
      </c>
      <c r="E100" s="916">
        <f t="shared" si="25"/>
        <v>1</v>
      </c>
      <c r="F100" s="916">
        <f t="shared" si="26"/>
        <v>366</v>
      </c>
      <c r="G100" s="915" t="s">
        <v>1019</v>
      </c>
      <c r="H100" s="915" t="s">
        <v>1017</v>
      </c>
      <c r="I100" s="915" t="s">
        <v>385</v>
      </c>
      <c r="J100" s="917">
        <f t="shared" ca="1" si="23"/>
        <v>6.8437208953529158E-2</v>
      </c>
      <c r="K100" s="917">
        <f t="shared" ca="1" si="23"/>
        <v>0</v>
      </c>
      <c r="L100" s="917">
        <f t="shared" ca="1" si="23"/>
        <v>0</v>
      </c>
      <c r="M100" s="917">
        <f t="shared" ca="1" si="23"/>
        <v>0</v>
      </c>
      <c r="N100" s="1" t="str">
        <f t="shared" si="20"/>
        <v>ASR_Financial_Report_SHP21Final</v>
      </c>
      <c r="O100" s="916">
        <f t="shared" si="21"/>
        <v>44658</v>
      </c>
      <c r="P100" s="1" t="str">
        <f t="shared" si="22"/>
        <v>Unaudited</v>
      </c>
    </row>
    <row r="101" spans="1:16" x14ac:dyDescent="0.25">
      <c r="A101" s="1" t="s">
        <v>437</v>
      </c>
      <c r="B101" s="1" t="str">
        <f t="shared" si="15"/>
        <v>DEF</v>
      </c>
      <c r="C101" s="1" t="str">
        <f t="shared" si="16"/>
        <v>Default</v>
      </c>
      <c r="D101" s="915">
        <f t="shared" si="24"/>
        <v>1900</v>
      </c>
      <c r="E101" s="916">
        <f t="shared" si="25"/>
        <v>1</v>
      </c>
      <c r="F101" s="916">
        <f t="shared" si="26"/>
        <v>1</v>
      </c>
      <c r="G101" s="915" t="s">
        <v>1019</v>
      </c>
      <c r="H101" s="915" t="s">
        <v>1018</v>
      </c>
      <c r="I101" s="915" t="s">
        <v>385</v>
      </c>
      <c r="J101" s="917">
        <f t="shared" ca="1" si="23"/>
        <v>7.24612111928815E-2</v>
      </c>
      <c r="K101" s="917">
        <f t="shared" ca="1" si="23"/>
        <v>0</v>
      </c>
      <c r="L101" s="917">
        <f t="shared" ca="1" si="23"/>
        <v>0</v>
      </c>
      <c r="M101" s="917">
        <f t="shared" ca="1" si="23"/>
        <v>0</v>
      </c>
      <c r="N101" s="1" t="str">
        <f t="shared" si="20"/>
        <v>ASR_Financial_Report_SHP21Final</v>
      </c>
      <c r="O101" s="916">
        <f t="shared" si="21"/>
        <v>44658</v>
      </c>
      <c r="P101" s="1" t="str">
        <f t="shared" si="22"/>
        <v>Unaudited</v>
      </c>
    </row>
    <row r="102" spans="1:16" x14ac:dyDescent="0.25">
      <c r="A102" s="1" t="s">
        <v>437</v>
      </c>
      <c r="B102" s="1" t="str">
        <f t="shared" si="15"/>
        <v>DEF</v>
      </c>
      <c r="C102" s="1" t="str">
        <f t="shared" si="16"/>
        <v>Default</v>
      </c>
      <c r="D102" s="915">
        <f t="shared" si="24"/>
        <v>1900</v>
      </c>
      <c r="E102" s="916">
        <f t="shared" si="25"/>
        <v>1</v>
      </c>
      <c r="F102" s="916">
        <f t="shared" si="26"/>
        <v>91</v>
      </c>
      <c r="G102" s="915" t="s">
        <v>1020</v>
      </c>
      <c r="H102" s="915" t="s">
        <v>1017</v>
      </c>
      <c r="I102" s="915" t="s">
        <v>385</v>
      </c>
      <c r="J102" s="917">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4.9931314524251005E-3</v>
      </c>
      <c r="K102" s="917">
        <f t="shared" ca="1" si="27"/>
        <v>0</v>
      </c>
      <c r="L102" s="917">
        <f t="shared" ca="1" si="27"/>
        <v>0</v>
      </c>
      <c r="M102" s="917">
        <f t="shared" ca="1" si="27"/>
        <v>0</v>
      </c>
      <c r="N102" s="1" t="str">
        <f t="shared" si="20"/>
        <v>ASR_Financial_Report_SHP21Final</v>
      </c>
      <c r="O102" s="916">
        <f t="shared" si="21"/>
        <v>44658</v>
      </c>
      <c r="P102" s="1" t="str">
        <f t="shared" si="22"/>
        <v>Unaudited</v>
      </c>
    </row>
    <row r="103" spans="1:16" x14ac:dyDescent="0.25">
      <c r="A103" s="1" t="s">
        <v>437</v>
      </c>
      <c r="B103" s="1" t="str">
        <f t="shared" si="15"/>
        <v>DEF</v>
      </c>
      <c r="C103" s="1" t="str">
        <f t="shared" si="16"/>
        <v>Default</v>
      </c>
      <c r="D103" s="915">
        <f t="shared" si="24"/>
        <v>1900</v>
      </c>
      <c r="E103" s="916">
        <f t="shared" si="25"/>
        <v>1</v>
      </c>
      <c r="F103" s="916">
        <f t="shared" si="26"/>
        <v>182</v>
      </c>
      <c r="G103" s="915" t="s">
        <v>1020</v>
      </c>
      <c r="H103" s="915" t="s">
        <v>1017</v>
      </c>
      <c r="I103" s="915" t="s">
        <v>385</v>
      </c>
      <c r="J103" s="917">
        <f t="shared" ca="1" si="27"/>
        <v>2.8208295071116703E-3</v>
      </c>
      <c r="K103" s="917">
        <f t="shared" ca="1" si="27"/>
        <v>0</v>
      </c>
      <c r="L103" s="917">
        <f t="shared" ca="1" si="27"/>
        <v>0</v>
      </c>
      <c r="M103" s="917">
        <f t="shared" ca="1" si="27"/>
        <v>0</v>
      </c>
      <c r="N103" s="1" t="str">
        <f t="shared" si="20"/>
        <v>ASR_Financial_Report_SHP21Final</v>
      </c>
      <c r="O103" s="916">
        <f t="shared" si="21"/>
        <v>44658</v>
      </c>
      <c r="P103" s="1" t="str">
        <f t="shared" si="22"/>
        <v>Unaudited</v>
      </c>
    </row>
    <row r="104" spans="1:16" x14ac:dyDescent="0.25">
      <c r="A104" s="1" t="s">
        <v>437</v>
      </c>
      <c r="B104" s="1" t="str">
        <f t="shared" si="15"/>
        <v>DEF</v>
      </c>
      <c r="C104" s="1" t="str">
        <f t="shared" si="16"/>
        <v>Default</v>
      </c>
      <c r="D104" s="915">
        <f t="shared" si="24"/>
        <v>1900</v>
      </c>
      <c r="E104" s="916">
        <f t="shared" si="25"/>
        <v>1</v>
      </c>
      <c r="F104" s="916">
        <f t="shared" si="26"/>
        <v>274</v>
      </c>
      <c r="G104" s="915" t="s">
        <v>1020</v>
      </c>
      <c r="H104" s="915" t="s">
        <v>1017</v>
      </c>
      <c r="I104" s="915" t="s">
        <v>385</v>
      </c>
      <c r="J104" s="917">
        <f t="shared" ca="1" si="27"/>
        <v>1.5416925672720003E-2</v>
      </c>
      <c r="K104" s="917">
        <f t="shared" ca="1" si="27"/>
        <v>0</v>
      </c>
      <c r="L104" s="917">
        <f t="shared" ca="1" si="27"/>
        <v>0</v>
      </c>
      <c r="M104" s="917">
        <f t="shared" ca="1" si="27"/>
        <v>0</v>
      </c>
      <c r="N104" s="1" t="str">
        <f t="shared" si="20"/>
        <v>ASR_Financial_Report_SHP21Final</v>
      </c>
      <c r="O104" s="916">
        <f t="shared" si="21"/>
        <v>44658</v>
      </c>
      <c r="P104" s="1" t="str">
        <f t="shared" si="22"/>
        <v>Unaudited</v>
      </c>
    </row>
    <row r="105" spans="1:16" x14ac:dyDescent="0.25">
      <c r="A105" s="1" t="s">
        <v>437</v>
      </c>
      <c r="B105" s="1" t="str">
        <f t="shared" si="15"/>
        <v>DEF</v>
      </c>
      <c r="C105" s="1" t="str">
        <f t="shared" si="16"/>
        <v>Default</v>
      </c>
      <c r="D105" s="915">
        <f t="shared" si="24"/>
        <v>1900</v>
      </c>
      <c r="E105" s="916">
        <f t="shared" si="25"/>
        <v>1</v>
      </c>
      <c r="F105" s="916">
        <f t="shared" si="26"/>
        <v>366</v>
      </c>
      <c r="G105" s="915" t="s">
        <v>1020</v>
      </c>
      <c r="H105" s="915" t="s">
        <v>1017</v>
      </c>
      <c r="I105" s="915" t="s">
        <v>385</v>
      </c>
      <c r="J105" s="917">
        <f t="shared" ca="1" si="27"/>
        <v>-7.6506175000971163E-2</v>
      </c>
      <c r="K105" s="917">
        <f t="shared" ca="1" si="27"/>
        <v>0</v>
      </c>
      <c r="L105" s="917">
        <f t="shared" ca="1" si="27"/>
        <v>0</v>
      </c>
      <c r="M105" s="917">
        <f t="shared" ca="1" si="27"/>
        <v>0</v>
      </c>
      <c r="N105" s="1" t="str">
        <f t="shared" si="20"/>
        <v>ASR_Financial_Report_SHP21Final</v>
      </c>
      <c r="O105" s="916">
        <f t="shared" si="21"/>
        <v>44658</v>
      </c>
      <c r="P105" s="1" t="str">
        <f t="shared" si="22"/>
        <v>Unaudited</v>
      </c>
    </row>
    <row r="106" spans="1:16" x14ac:dyDescent="0.25">
      <c r="A106" s="1" t="s">
        <v>437</v>
      </c>
      <c r="B106" s="1" t="str">
        <f t="shared" si="15"/>
        <v>DEF</v>
      </c>
      <c r="C106" s="1" t="str">
        <f t="shared" si="16"/>
        <v>Default</v>
      </c>
      <c r="D106" s="915">
        <f t="shared" si="24"/>
        <v>1900</v>
      </c>
      <c r="E106" s="916">
        <f t="shared" si="25"/>
        <v>1</v>
      </c>
      <c r="F106" s="916">
        <f t="shared" si="26"/>
        <v>1</v>
      </c>
      <c r="G106" s="915" t="s">
        <v>1020</v>
      </c>
      <c r="H106" s="915" t="s">
        <v>1018</v>
      </c>
      <c r="I106" s="915" t="s">
        <v>385</v>
      </c>
      <c r="J106" s="917">
        <f t="shared" ca="1" si="27"/>
        <v>-9.7225064033214289E-3</v>
      </c>
      <c r="K106" s="917">
        <f t="shared" ca="1" si="27"/>
        <v>0</v>
      </c>
      <c r="L106" s="917">
        <f t="shared" ca="1" si="27"/>
        <v>0</v>
      </c>
      <c r="M106" s="917">
        <f t="shared" ca="1" si="27"/>
        <v>0</v>
      </c>
      <c r="N106" s="1" t="str">
        <f t="shared" si="20"/>
        <v>ASR_Financial_Report_SHP21Final</v>
      </c>
      <c r="O106" s="916">
        <f t="shared" si="21"/>
        <v>44658</v>
      </c>
      <c r="P106" s="1" t="str">
        <f t="shared" si="22"/>
        <v>Unaudited</v>
      </c>
    </row>
    <row r="107" spans="1:16" x14ac:dyDescent="0.25">
      <c r="A107" s="1" t="s">
        <v>437</v>
      </c>
      <c r="B107" s="1" t="str">
        <f t="shared" si="15"/>
        <v>DEF</v>
      </c>
      <c r="C107" s="1" t="str">
        <f t="shared" si="16"/>
        <v>Default</v>
      </c>
      <c r="D107" s="915">
        <f t="shared" si="24"/>
        <v>1900</v>
      </c>
      <c r="E107" s="916">
        <f t="shared" si="25"/>
        <v>1</v>
      </c>
      <c r="F107" s="916">
        <f t="shared" si="26"/>
        <v>91</v>
      </c>
      <c r="G107" s="915" t="s">
        <v>1016</v>
      </c>
      <c r="H107" s="915" t="s">
        <v>1017</v>
      </c>
      <c r="I107" s="915" t="s">
        <v>386</v>
      </c>
      <c r="J107" s="917">
        <f t="shared" ca="1" si="27"/>
        <v>0.89478192979212523</v>
      </c>
      <c r="K107" s="917">
        <f t="shared" ca="1" si="27"/>
        <v>0</v>
      </c>
      <c r="L107" s="917">
        <f t="shared" ca="1" si="27"/>
        <v>0</v>
      </c>
      <c r="M107" s="917">
        <f t="shared" ca="1" si="27"/>
        <v>0</v>
      </c>
      <c r="N107" s="1" t="str">
        <f t="shared" si="20"/>
        <v>ASR_Financial_Report_SHP21Final</v>
      </c>
      <c r="O107" s="916">
        <f t="shared" si="21"/>
        <v>44658</v>
      </c>
      <c r="P107" s="1" t="str">
        <f t="shared" si="22"/>
        <v>Unaudited</v>
      </c>
    </row>
    <row r="108" spans="1:16" x14ac:dyDescent="0.25">
      <c r="A108" s="1" t="s">
        <v>437</v>
      </c>
      <c r="B108" s="1" t="str">
        <f t="shared" si="15"/>
        <v>DEF</v>
      </c>
      <c r="C108" s="1" t="str">
        <f t="shared" si="16"/>
        <v>Default</v>
      </c>
      <c r="D108" s="915">
        <f t="shared" si="24"/>
        <v>1900</v>
      </c>
      <c r="E108" s="916">
        <f t="shared" si="25"/>
        <v>1</v>
      </c>
      <c r="F108" s="916">
        <f t="shared" si="26"/>
        <v>182</v>
      </c>
      <c r="G108" s="915" t="s">
        <v>1016</v>
      </c>
      <c r="H108" s="915" t="s">
        <v>1017</v>
      </c>
      <c r="I108" s="915" t="s">
        <v>386</v>
      </c>
      <c r="J108" s="917">
        <f t="shared" ca="1" si="27"/>
        <v>0.91517246745145753</v>
      </c>
      <c r="K108" s="917">
        <f t="shared" ca="1" si="27"/>
        <v>0</v>
      </c>
      <c r="L108" s="917">
        <f t="shared" ca="1" si="27"/>
        <v>0</v>
      </c>
      <c r="M108" s="917">
        <f t="shared" ca="1" si="27"/>
        <v>0</v>
      </c>
      <c r="N108" s="1" t="str">
        <f t="shared" si="20"/>
        <v>ASR_Financial_Report_SHP21Final</v>
      </c>
      <c r="O108" s="916">
        <f t="shared" si="21"/>
        <v>44658</v>
      </c>
      <c r="P108" s="1" t="str">
        <f t="shared" si="22"/>
        <v>Unaudited</v>
      </c>
    </row>
    <row r="109" spans="1:16" x14ac:dyDescent="0.25">
      <c r="A109" s="1" t="s">
        <v>437</v>
      </c>
      <c r="B109" s="1" t="str">
        <f t="shared" si="15"/>
        <v>DEF</v>
      </c>
      <c r="C109" s="1" t="str">
        <f t="shared" si="16"/>
        <v>Default</v>
      </c>
      <c r="D109" s="915">
        <f t="shared" si="24"/>
        <v>1900</v>
      </c>
      <c r="E109" s="916">
        <f t="shared" si="25"/>
        <v>1</v>
      </c>
      <c r="F109" s="916">
        <f t="shared" si="26"/>
        <v>274</v>
      </c>
      <c r="G109" s="915" t="s">
        <v>1016</v>
      </c>
      <c r="H109" s="915" t="s">
        <v>1017</v>
      </c>
      <c r="I109" s="915" t="s">
        <v>386</v>
      </c>
      <c r="J109" s="917">
        <f t="shared" ca="1" si="27"/>
        <v>0.94794436169306062</v>
      </c>
      <c r="K109" s="917">
        <f t="shared" ca="1" si="27"/>
        <v>0</v>
      </c>
      <c r="L109" s="917">
        <f t="shared" ca="1" si="27"/>
        <v>0</v>
      </c>
      <c r="M109" s="917">
        <f t="shared" ca="1" si="27"/>
        <v>0</v>
      </c>
      <c r="N109" s="1" t="str">
        <f t="shared" si="20"/>
        <v>ASR_Financial_Report_SHP21Final</v>
      </c>
      <c r="O109" s="916">
        <f t="shared" si="21"/>
        <v>44658</v>
      </c>
      <c r="P109" s="1" t="str">
        <f t="shared" si="22"/>
        <v>Unaudited</v>
      </c>
    </row>
    <row r="110" spans="1:16" x14ac:dyDescent="0.25">
      <c r="A110" s="1" t="s">
        <v>437</v>
      </c>
      <c r="B110" s="1" t="str">
        <f t="shared" si="15"/>
        <v>DEF</v>
      </c>
      <c r="C110" s="1" t="str">
        <f t="shared" si="16"/>
        <v>Default</v>
      </c>
      <c r="D110" s="915">
        <f t="shared" si="24"/>
        <v>1900</v>
      </c>
      <c r="E110" s="916">
        <f t="shared" si="25"/>
        <v>1</v>
      </c>
      <c r="F110" s="916">
        <f t="shared" si="26"/>
        <v>366</v>
      </c>
      <c r="G110" s="915" t="s">
        <v>1016</v>
      </c>
      <c r="H110" s="915" t="s">
        <v>1017</v>
      </c>
      <c r="I110" s="915" t="s">
        <v>386</v>
      </c>
      <c r="J110" s="917">
        <f t="shared" ca="1" si="27"/>
        <v>0.93331876226478239</v>
      </c>
      <c r="K110" s="917">
        <f t="shared" ca="1" si="27"/>
        <v>0</v>
      </c>
      <c r="L110" s="917">
        <f t="shared" ca="1" si="27"/>
        <v>0</v>
      </c>
      <c r="M110" s="917">
        <f t="shared" ca="1" si="27"/>
        <v>0</v>
      </c>
      <c r="N110" s="1" t="str">
        <f t="shared" si="20"/>
        <v>ASR_Financial_Report_SHP21Final</v>
      </c>
      <c r="O110" s="916">
        <f t="shared" si="21"/>
        <v>44658</v>
      </c>
      <c r="P110" s="1" t="str">
        <f t="shared" si="22"/>
        <v>Unaudited</v>
      </c>
    </row>
    <row r="111" spans="1:16" x14ac:dyDescent="0.25">
      <c r="A111" s="1" t="s">
        <v>437</v>
      </c>
      <c r="B111" s="1" t="str">
        <f t="shared" si="15"/>
        <v>DEF</v>
      </c>
      <c r="C111" s="1" t="str">
        <f t="shared" si="16"/>
        <v>Default</v>
      </c>
      <c r="D111" s="915">
        <f t="shared" si="24"/>
        <v>1900</v>
      </c>
      <c r="E111" s="916">
        <f t="shared" si="25"/>
        <v>1</v>
      </c>
      <c r="F111" s="916">
        <f t="shared" si="26"/>
        <v>1</v>
      </c>
      <c r="G111" s="915" t="s">
        <v>1016</v>
      </c>
      <c r="H111" s="915" t="s">
        <v>1018</v>
      </c>
      <c r="I111" s="915" t="s">
        <v>386</v>
      </c>
      <c r="J111" s="917">
        <f t="shared" ca="1" si="27"/>
        <v>0.93130370759660364</v>
      </c>
      <c r="K111" s="917">
        <f t="shared" ca="1" si="27"/>
        <v>0</v>
      </c>
      <c r="L111" s="917">
        <f t="shared" ca="1" si="27"/>
        <v>0</v>
      </c>
      <c r="M111" s="917">
        <f t="shared" ca="1" si="27"/>
        <v>0</v>
      </c>
      <c r="N111" s="1" t="str">
        <f t="shared" si="20"/>
        <v>ASR_Financial_Report_SHP21Final</v>
      </c>
      <c r="O111" s="916">
        <f t="shared" si="21"/>
        <v>44658</v>
      </c>
      <c r="P111" s="1" t="str">
        <f t="shared" si="22"/>
        <v>Unaudited</v>
      </c>
    </row>
    <row r="112" spans="1:16" x14ac:dyDescent="0.25">
      <c r="A112" s="1" t="s">
        <v>437</v>
      </c>
      <c r="B112" s="1" t="str">
        <f t="shared" si="15"/>
        <v>DEF</v>
      </c>
      <c r="C112" s="1" t="str">
        <f t="shared" si="16"/>
        <v>Default</v>
      </c>
      <c r="D112" s="915">
        <f t="shared" si="24"/>
        <v>1900</v>
      </c>
      <c r="E112" s="916">
        <f t="shared" si="25"/>
        <v>1</v>
      </c>
      <c r="F112" s="916">
        <f t="shared" si="26"/>
        <v>91</v>
      </c>
      <c r="G112" s="915" t="s">
        <v>1019</v>
      </c>
      <c r="H112" s="915" t="s">
        <v>1017</v>
      </c>
      <c r="I112" s="915" t="s">
        <v>386</v>
      </c>
      <c r="J112" s="917">
        <f t="shared" ca="1" si="27"/>
        <v>5.7970903627435504E-2</v>
      </c>
      <c r="K112" s="917">
        <f t="shared" ca="1" si="27"/>
        <v>0</v>
      </c>
      <c r="L112" s="917">
        <f t="shared" ca="1" si="27"/>
        <v>0</v>
      </c>
      <c r="M112" s="917">
        <f t="shared" ca="1" si="27"/>
        <v>0</v>
      </c>
      <c r="N112" s="1" t="str">
        <f t="shared" si="20"/>
        <v>ASR_Financial_Report_SHP21Final</v>
      </c>
      <c r="O112" s="916">
        <f t="shared" si="21"/>
        <v>44658</v>
      </c>
      <c r="P112" s="1" t="str">
        <f t="shared" si="22"/>
        <v>Unaudited</v>
      </c>
    </row>
    <row r="113" spans="1:16" x14ac:dyDescent="0.25">
      <c r="A113" s="1" t="s">
        <v>437</v>
      </c>
      <c r="B113" s="1" t="str">
        <f t="shared" si="15"/>
        <v>DEF</v>
      </c>
      <c r="C113" s="1" t="str">
        <f t="shared" si="16"/>
        <v>Default</v>
      </c>
      <c r="D113" s="915">
        <f t="shared" si="24"/>
        <v>1900</v>
      </c>
      <c r="E113" s="916">
        <f t="shared" si="25"/>
        <v>1</v>
      </c>
      <c r="F113" s="916">
        <f t="shared" si="26"/>
        <v>182</v>
      </c>
      <c r="G113" s="915" t="s">
        <v>1019</v>
      </c>
      <c r="H113" s="915" t="s">
        <v>1017</v>
      </c>
      <c r="I113" s="915" t="s">
        <v>386</v>
      </c>
      <c r="J113" s="917">
        <f t="shared" ca="1" si="27"/>
        <v>5.4372183948776805E-2</v>
      </c>
      <c r="K113" s="917">
        <f t="shared" ca="1" si="27"/>
        <v>0</v>
      </c>
      <c r="L113" s="917">
        <f t="shared" ca="1" si="27"/>
        <v>0</v>
      </c>
      <c r="M113" s="917">
        <f t="shared" ca="1" si="27"/>
        <v>0</v>
      </c>
      <c r="N113" s="1" t="str">
        <f t="shared" si="20"/>
        <v>ASR_Financial_Report_SHP21Final</v>
      </c>
      <c r="O113" s="916">
        <f t="shared" si="21"/>
        <v>44658</v>
      </c>
      <c r="P113" s="1" t="str">
        <f t="shared" si="22"/>
        <v>Unaudited</v>
      </c>
    </row>
    <row r="114" spans="1:16" x14ac:dyDescent="0.25">
      <c r="A114" s="1" t="s">
        <v>437</v>
      </c>
      <c r="B114" s="1" t="str">
        <f t="shared" si="15"/>
        <v>DEF</v>
      </c>
      <c r="C114" s="1" t="str">
        <f t="shared" si="16"/>
        <v>Default</v>
      </c>
      <c r="D114" s="915">
        <f t="shared" si="24"/>
        <v>1900</v>
      </c>
      <c r="E114" s="916">
        <f t="shared" si="25"/>
        <v>1</v>
      </c>
      <c r="F114" s="916">
        <f t="shared" si="26"/>
        <v>274</v>
      </c>
      <c r="G114" s="915" t="s">
        <v>1019</v>
      </c>
      <c r="H114" s="915" t="s">
        <v>1017</v>
      </c>
      <c r="I114" s="915" t="s">
        <v>386</v>
      </c>
      <c r="J114" s="917">
        <f t="shared" ca="1" si="27"/>
        <v>5.23189532920285E-2</v>
      </c>
      <c r="K114" s="917">
        <f t="shared" ca="1" si="27"/>
        <v>0</v>
      </c>
      <c r="L114" s="917">
        <f t="shared" ca="1" si="27"/>
        <v>0</v>
      </c>
      <c r="M114" s="917">
        <f t="shared" ca="1" si="27"/>
        <v>0</v>
      </c>
      <c r="N114" s="1" t="str">
        <f t="shared" si="20"/>
        <v>ASR_Financial_Report_SHP21Final</v>
      </c>
      <c r="O114" s="916">
        <f t="shared" si="21"/>
        <v>44658</v>
      </c>
      <c r="P114" s="1" t="str">
        <f t="shared" si="22"/>
        <v>Unaudited</v>
      </c>
    </row>
    <row r="115" spans="1:16" x14ac:dyDescent="0.25">
      <c r="A115" s="1" t="s">
        <v>437</v>
      </c>
      <c r="B115" s="1" t="str">
        <f t="shared" si="15"/>
        <v>DEF</v>
      </c>
      <c r="C115" s="1" t="str">
        <f t="shared" si="16"/>
        <v>Default</v>
      </c>
      <c r="D115" s="915">
        <f t="shared" si="24"/>
        <v>1900</v>
      </c>
      <c r="E115" s="916">
        <f t="shared" si="25"/>
        <v>1</v>
      </c>
      <c r="F115" s="916">
        <f t="shared" si="26"/>
        <v>366</v>
      </c>
      <c r="G115" s="915" t="s">
        <v>1019</v>
      </c>
      <c r="H115" s="915" t="s">
        <v>1017</v>
      </c>
      <c r="I115" s="915" t="s">
        <v>386</v>
      </c>
      <c r="J115" s="917">
        <f t="shared" ca="1" si="27"/>
        <v>4.4560779777491996E-2</v>
      </c>
      <c r="K115" s="917">
        <f t="shared" ca="1" si="27"/>
        <v>0</v>
      </c>
      <c r="L115" s="917">
        <f t="shared" ca="1" si="27"/>
        <v>0</v>
      </c>
      <c r="M115" s="917">
        <f t="shared" ca="1" si="27"/>
        <v>0</v>
      </c>
      <c r="N115" s="1" t="str">
        <f t="shared" si="20"/>
        <v>ASR_Financial_Report_SHP21Final</v>
      </c>
      <c r="O115" s="916">
        <f t="shared" si="21"/>
        <v>44658</v>
      </c>
      <c r="P115" s="1" t="str">
        <f t="shared" si="22"/>
        <v>Unaudited</v>
      </c>
    </row>
    <row r="116" spans="1:16" x14ac:dyDescent="0.25">
      <c r="A116" s="1" t="s">
        <v>437</v>
      </c>
      <c r="B116" s="1" t="str">
        <f t="shared" si="15"/>
        <v>DEF</v>
      </c>
      <c r="C116" s="1" t="str">
        <f t="shared" si="16"/>
        <v>Default</v>
      </c>
      <c r="D116" s="915">
        <f t="shared" si="24"/>
        <v>1900</v>
      </c>
      <c r="E116" s="916">
        <f t="shared" si="25"/>
        <v>1</v>
      </c>
      <c r="F116" s="916">
        <f t="shared" si="26"/>
        <v>1</v>
      </c>
      <c r="G116" s="915" t="s">
        <v>1019</v>
      </c>
      <c r="H116" s="915" t="s">
        <v>1018</v>
      </c>
      <c r="I116" s="915" t="s">
        <v>386</v>
      </c>
      <c r="J116" s="917">
        <f t="shared" ca="1" si="27"/>
        <v>5.355475094576724E-2</v>
      </c>
      <c r="K116" s="917">
        <f t="shared" ca="1" si="27"/>
        <v>0</v>
      </c>
      <c r="L116" s="917">
        <f t="shared" ca="1" si="27"/>
        <v>0</v>
      </c>
      <c r="M116" s="917">
        <f t="shared" ca="1" si="27"/>
        <v>0</v>
      </c>
      <c r="N116" s="1" t="str">
        <f t="shared" si="20"/>
        <v>ASR_Financial_Report_SHP21Final</v>
      </c>
      <c r="O116" s="916">
        <f t="shared" si="21"/>
        <v>44658</v>
      </c>
      <c r="P116" s="1" t="str">
        <f t="shared" si="22"/>
        <v>Unaudited</v>
      </c>
    </row>
    <row r="117" spans="1:16" x14ac:dyDescent="0.25">
      <c r="A117" s="1" t="s">
        <v>437</v>
      </c>
      <c r="B117" s="1" t="str">
        <f t="shared" si="15"/>
        <v>DEF</v>
      </c>
      <c r="C117" s="1" t="str">
        <f t="shared" si="16"/>
        <v>Default</v>
      </c>
      <c r="D117" s="915">
        <f t="shared" si="24"/>
        <v>1900</v>
      </c>
      <c r="E117" s="916">
        <f t="shared" si="25"/>
        <v>1</v>
      </c>
      <c r="F117" s="916">
        <f t="shared" si="26"/>
        <v>91</v>
      </c>
      <c r="G117" s="915" t="s">
        <v>1020</v>
      </c>
      <c r="H117" s="915" t="s">
        <v>1017</v>
      </c>
      <c r="I117" s="915" t="s">
        <v>386</v>
      </c>
      <c r="J117" s="917">
        <f t="shared" ca="1" si="27"/>
        <v>4.6113420279063407E-2</v>
      </c>
      <c r="K117" s="917">
        <f t="shared" ca="1" si="27"/>
        <v>0</v>
      </c>
      <c r="L117" s="917">
        <f t="shared" ca="1" si="27"/>
        <v>0</v>
      </c>
      <c r="M117" s="917">
        <f t="shared" ca="1" si="27"/>
        <v>0</v>
      </c>
      <c r="N117" s="1" t="str">
        <f t="shared" si="20"/>
        <v>ASR_Financial_Report_SHP21Final</v>
      </c>
      <c r="O117" s="916">
        <f t="shared" si="21"/>
        <v>44658</v>
      </c>
      <c r="P117" s="1" t="str">
        <f t="shared" si="22"/>
        <v>Unaudited</v>
      </c>
    </row>
    <row r="118" spans="1:16" x14ac:dyDescent="0.25">
      <c r="A118" s="1" t="s">
        <v>437</v>
      </c>
      <c r="B118" s="1" t="str">
        <f t="shared" si="15"/>
        <v>DEF</v>
      </c>
      <c r="C118" s="1" t="str">
        <f t="shared" si="16"/>
        <v>Default</v>
      </c>
      <c r="D118" s="915">
        <f t="shared" si="24"/>
        <v>1900</v>
      </c>
      <c r="E118" s="916">
        <f t="shared" si="25"/>
        <v>1</v>
      </c>
      <c r="F118" s="916">
        <f t="shared" si="26"/>
        <v>182</v>
      </c>
      <c r="G118" s="915" t="s">
        <v>1020</v>
      </c>
      <c r="H118" s="915" t="s">
        <v>1017</v>
      </c>
      <c r="I118" s="915" t="s">
        <v>386</v>
      </c>
      <c r="J118" s="917">
        <f t="shared" ca="1" si="27"/>
        <v>3.0022370666669084E-2</v>
      </c>
      <c r="K118" s="917">
        <f t="shared" ca="1" si="27"/>
        <v>0</v>
      </c>
      <c r="L118" s="917">
        <f t="shared" ca="1" si="27"/>
        <v>0</v>
      </c>
      <c r="M118" s="917">
        <f t="shared" ca="1" si="27"/>
        <v>0</v>
      </c>
      <c r="N118" s="1" t="str">
        <f t="shared" si="20"/>
        <v>ASR_Financial_Report_SHP21Final</v>
      </c>
      <c r="O118" s="916">
        <f t="shared" si="21"/>
        <v>44658</v>
      </c>
      <c r="P118" s="1" t="str">
        <f t="shared" si="22"/>
        <v>Unaudited</v>
      </c>
    </row>
    <row r="119" spans="1:16" x14ac:dyDescent="0.25">
      <c r="A119" s="1" t="s">
        <v>437</v>
      </c>
      <c r="B119" s="1" t="str">
        <f t="shared" si="15"/>
        <v>DEF</v>
      </c>
      <c r="C119" s="1" t="str">
        <f t="shared" si="16"/>
        <v>Default</v>
      </c>
      <c r="D119" s="915">
        <f t="shared" si="24"/>
        <v>1900</v>
      </c>
      <c r="E119" s="916">
        <f t="shared" si="25"/>
        <v>1</v>
      </c>
      <c r="F119" s="916">
        <f t="shared" si="26"/>
        <v>274</v>
      </c>
      <c r="G119" s="915" t="s">
        <v>1020</v>
      </c>
      <c r="H119" s="915" t="s">
        <v>1017</v>
      </c>
      <c r="I119" s="915" t="s">
        <v>386</v>
      </c>
      <c r="J119" s="917">
        <f t="shared" ca="1" si="27"/>
        <v>-8.1937221225855347E-4</v>
      </c>
      <c r="K119" s="917">
        <f t="shared" ca="1" si="27"/>
        <v>0</v>
      </c>
      <c r="L119" s="917">
        <f t="shared" ca="1" si="27"/>
        <v>0</v>
      </c>
      <c r="M119" s="917">
        <f t="shared" ca="1" si="27"/>
        <v>0</v>
      </c>
      <c r="N119" s="1" t="str">
        <f t="shared" si="20"/>
        <v>ASR_Financial_Report_SHP21Final</v>
      </c>
      <c r="O119" s="916">
        <f t="shared" si="21"/>
        <v>44658</v>
      </c>
      <c r="P119" s="1" t="str">
        <f t="shared" si="22"/>
        <v>Unaudited</v>
      </c>
    </row>
    <row r="120" spans="1:16" x14ac:dyDescent="0.25">
      <c r="A120" s="1" t="s">
        <v>437</v>
      </c>
      <c r="B120" s="1" t="str">
        <f t="shared" si="15"/>
        <v>DEF</v>
      </c>
      <c r="C120" s="1" t="str">
        <f t="shared" si="16"/>
        <v>Default</v>
      </c>
      <c r="D120" s="915">
        <f t="shared" si="24"/>
        <v>1900</v>
      </c>
      <c r="E120" s="916">
        <f t="shared" si="25"/>
        <v>1</v>
      </c>
      <c r="F120" s="916">
        <f t="shared" si="26"/>
        <v>366</v>
      </c>
      <c r="G120" s="915" t="s">
        <v>1020</v>
      </c>
      <c r="H120" s="915" t="s">
        <v>1017</v>
      </c>
      <c r="I120" s="915" t="s">
        <v>386</v>
      </c>
      <c r="J120" s="917">
        <f t="shared" ca="1" si="27"/>
        <v>2.1639123102334658E-2</v>
      </c>
      <c r="K120" s="917">
        <f t="shared" ca="1" si="27"/>
        <v>0</v>
      </c>
      <c r="L120" s="917">
        <f t="shared" ca="1" si="27"/>
        <v>0</v>
      </c>
      <c r="M120" s="917">
        <f t="shared" ca="1" si="27"/>
        <v>0</v>
      </c>
      <c r="N120" s="1" t="str">
        <f t="shared" si="20"/>
        <v>ASR_Financial_Report_SHP21Final</v>
      </c>
      <c r="O120" s="916">
        <f t="shared" si="21"/>
        <v>44658</v>
      </c>
      <c r="P120" s="1" t="str">
        <f t="shared" si="22"/>
        <v>Unaudited</v>
      </c>
    </row>
    <row r="121" spans="1:16" x14ac:dyDescent="0.25">
      <c r="A121" s="1" t="s">
        <v>437</v>
      </c>
      <c r="B121" s="1" t="str">
        <f t="shared" si="15"/>
        <v>DEF</v>
      </c>
      <c r="C121" s="1" t="str">
        <f t="shared" si="16"/>
        <v>Default</v>
      </c>
      <c r="D121" s="915">
        <f t="shared" si="24"/>
        <v>1900</v>
      </c>
      <c r="E121" s="916">
        <f t="shared" si="25"/>
        <v>1</v>
      </c>
      <c r="F121" s="916">
        <f t="shared" si="26"/>
        <v>1</v>
      </c>
      <c r="G121" s="915" t="s">
        <v>1020</v>
      </c>
      <c r="H121" s="915" t="s">
        <v>1018</v>
      </c>
      <c r="I121" s="915" t="s">
        <v>386</v>
      </c>
      <c r="J121" s="917">
        <f t="shared" ca="1" si="27"/>
        <v>1.4490167158697314E-2</v>
      </c>
      <c r="K121" s="917">
        <f t="shared" ca="1" si="27"/>
        <v>0</v>
      </c>
      <c r="L121" s="917">
        <f t="shared" ca="1" si="27"/>
        <v>0</v>
      </c>
      <c r="M121" s="917">
        <f t="shared" ca="1" si="27"/>
        <v>0</v>
      </c>
      <c r="N121" s="1" t="str">
        <f t="shared" si="20"/>
        <v>ASR_Financial_Report_SHP21Final</v>
      </c>
      <c r="O121" s="916">
        <f t="shared" si="21"/>
        <v>44658</v>
      </c>
      <c r="P121" s="1" t="str">
        <f t="shared" si="22"/>
        <v>Unaudited</v>
      </c>
    </row>
    <row r="122" spans="1:16" x14ac:dyDescent="0.25">
      <c r="A122" s="1" t="s">
        <v>437</v>
      </c>
      <c r="B122" s="1" t="str">
        <f t="shared" si="15"/>
        <v>DEF</v>
      </c>
      <c r="C122" s="1" t="str">
        <f t="shared" si="16"/>
        <v>Default</v>
      </c>
      <c r="D122" s="915">
        <f t="shared" si="24"/>
        <v>1900</v>
      </c>
      <c r="E122" s="916">
        <f t="shared" si="25"/>
        <v>1</v>
      </c>
      <c r="F122" s="916">
        <f t="shared" si="26"/>
        <v>91</v>
      </c>
      <c r="G122" s="915" t="s">
        <v>1016</v>
      </c>
      <c r="H122" s="915" t="s">
        <v>1017</v>
      </c>
      <c r="I122" s="915" t="s">
        <v>387</v>
      </c>
      <c r="J122" s="917">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917">
        <f t="shared" ca="1" si="28"/>
        <v>0</v>
      </c>
      <c r="L122" s="917">
        <f t="shared" ca="1" si="28"/>
        <v>0</v>
      </c>
      <c r="M122" s="917">
        <f t="shared" ca="1" si="28"/>
        <v>0</v>
      </c>
      <c r="N122" s="1" t="str">
        <f t="shared" si="20"/>
        <v>ASR_Financial_Report_SHP21Final</v>
      </c>
      <c r="O122" s="916">
        <f t="shared" si="21"/>
        <v>44658</v>
      </c>
      <c r="P122" s="1" t="str">
        <f t="shared" si="22"/>
        <v>Unaudited</v>
      </c>
    </row>
    <row r="123" spans="1:16" x14ac:dyDescent="0.25">
      <c r="A123" s="1" t="s">
        <v>437</v>
      </c>
      <c r="B123" s="1" t="str">
        <f t="shared" si="15"/>
        <v>DEF</v>
      </c>
      <c r="C123" s="1" t="str">
        <f t="shared" si="16"/>
        <v>Default</v>
      </c>
      <c r="D123" s="915">
        <f t="shared" si="24"/>
        <v>1900</v>
      </c>
      <c r="E123" s="916">
        <f t="shared" si="25"/>
        <v>1</v>
      </c>
      <c r="F123" s="916">
        <f t="shared" si="26"/>
        <v>182</v>
      </c>
      <c r="G123" s="915" t="s">
        <v>1016</v>
      </c>
      <c r="H123" s="915" t="s">
        <v>1017</v>
      </c>
      <c r="I123" s="915" t="s">
        <v>387</v>
      </c>
      <c r="J123" s="917">
        <f t="shared" ca="1" si="28"/>
        <v>0</v>
      </c>
      <c r="K123" s="917">
        <f t="shared" ca="1" si="28"/>
        <v>0</v>
      </c>
      <c r="L123" s="917">
        <f t="shared" ca="1" si="28"/>
        <v>0</v>
      </c>
      <c r="M123" s="917">
        <f t="shared" ca="1" si="28"/>
        <v>0</v>
      </c>
      <c r="N123" s="1" t="str">
        <f t="shared" si="20"/>
        <v>ASR_Financial_Report_SHP21Final</v>
      </c>
      <c r="O123" s="916">
        <f t="shared" si="21"/>
        <v>44658</v>
      </c>
      <c r="P123" s="1" t="str">
        <f t="shared" si="22"/>
        <v>Unaudited</v>
      </c>
    </row>
    <row r="124" spans="1:16" x14ac:dyDescent="0.25">
      <c r="A124" s="1" t="s">
        <v>437</v>
      </c>
      <c r="B124" s="1" t="str">
        <f t="shared" si="15"/>
        <v>DEF</v>
      </c>
      <c r="C124" s="1" t="str">
        <f t="shared" si="16"/>
        <v>Default</v>
      </c>
      <c r="D124" s="915">
        <f t="shared" si="24"/>
        <v>1900</v>
      </c>
      <c r="E124" s="916">
        <f t="shared" si="25"/>
        <v>1</v>
      </c>
      <c r="F124" s="916">
        <f t="shared" si="26"/>
        <v>274</v>
      </c>
      <c r="G124" s="915" t="s">
        <v>1016</v>
      </c>
      <c r="H124" s="915" t="s">
        <v>1017</v>
      </c>
      <c r="I124" s="915" t="s">
        <v>387</v>
      </c>
      <c r="J124" s="917">
        <f t="shared" ca="1" si="28"/>
        <v>0</v>
      </c>
      <c r="K124" s="917">
        <f t="shared" ca="1" si="28"/>
        <v>0</v>
      </c>
      <c r="L124" s="917">
        <f t="shared" ca="1" si="28"/>
        <v>0</v>
      </c>
      <c r="M124" s="917">
        <f t="shared" ca="1" si="28"/>
        <v>0</v>
      </c>
      <c r="N124" s="1" t="str">
        <f t="shared" si="20"/>
        <v>ASR_Financial_Report_SHP21Final</v>
      </c>
      <c r="O124" s="916">
        <f t="shared" si="21"/>
        <v>44658</v>
      </c>
      <c r="P124" s="1" t="str">
        <f t="shared" si="22"/>
        <v>Unaudited</v>
      </c>
    </row>
    <row r="125" spans="1:16" x14ac:dyDescent="0.25">
      <c r="A125" s="1" t="s">
        <v>437</v>
      </c>
      <c r="B125" s="1" t="str">
        <f t="shared" si="15"/>
        <v>DEF</v>
      </c>
      <c r="C125" s="1" t="str">
        <f t="shared" si="16"/>
        <v>Default</v>
      </c>
      <c r="D125" s="915">
        <f t="shared" si="24"/>
        <v>1900</v>
      </c>
      <c r="E125" s="916">
        <f t="shared" si="25"/>
        <v>1</v>
      </c>
      <c r="F125" s="916">
        <f t="shared" si="26"/>
        <v>366</v>
      </c>
      <c r="G125" s="915" t="s">
        <v>1016</v>
      </c>
      <c r="H125" s="915" t="s">
        <v>1017</v>
      </c>
      <c r="I125" s="915" t="s">
        <v>387</v>
      </c>
      <c r="J125" s="917">
        <f t="shared" ca="1" si="28"/>
        <v>0</v>
      </c>
      <c r="K125" s="917">
        <f t="shared" ca="1" si="28"/>
        <v>0</v>
      </c>
      <c r="L125" s="917">
        <f t="shared" ca="1" si="28"/>
        <v>0</v>
      </c>
      <c r="M125" s="917">
        <f t="shared" ca="1" si="28"/>
        <v>0</v>
      </c>
      <c r="N125" s="1" t="str">
        <f t="shared" si="20"/>
        <v>ASR_Financial_Report_SHP21Final</v>
      </c>
      <c r="O125" s="916">
        <f t="shared" si="21"/>
        <v>44658</v>
      </c>
      <c r="P125" s="1" t="str">
        <f t="shared" si="22"/>
        <v>Unaudited</v>
      </c>
    </row>
    <row r="126" spans="1:16" x14ac:dyDescent="0.25">
      <c r="A126" s="1" t="s">
        <v>437</v>
      </c>
      <c r="B126" s="1" t="str">
        <f t="shared" si="15"/>
        <v>DEF</v>
      </c>
      <c r="C126" s="1" t="str">
        <f t="shared" si="16"/>
        <v>Default</v>
      </c>
      <c r="D126" s="915">
        <f t="shared" si="24"/>
        <v>1900</v>
      </c>
      <c r="E126" s="916">
        <f t="shared" si="25"/>
        <v>1</v>
      </c>
      <c r="F126" s="916">
        <f t="shared" si="26"/>
        <v>1</v>
      </c>
      <c r="G126" s="915" t="s">
        <v>1016</v>
      </c>
      <c r="H126" s="915" t="s">
        <v>1018</v>
      </c>
      <c r="I126" s="915" t="s">
        <v>387</v>
      </c>
      <c r="J126" s="917">
        <f t="shared" ca="1" si="28"/>
        <v>0</v>
      </c>
      <c r="K126" s="917">
        <f t="shared" ca="1" si="28"/>
        <v>0</v>
      </c>
      <c r="L126" s="917">
        <f t="shared" ca="1" si="28"/>
        <v>0</v>
      </c>
      <c r="M126" s="917">
        <f t="shared" ca="1" si="28"/>
        <v>0</v>
      </c>
      <c r="N126" s="1" t="str">
        <f t="shared" si="20"/>
        <v>ASR_Financial_Report_SHP21Final</v>
      </c>
      <c r="O126" s="916">
        <f t="shared" si="21"/>
        <v>44658</v>
      </c>
      <c r="P126" s="1" t="str">
        <f t="shared" si="22"/>
        <v>Unaudited</v>
      </c>
    </row>
    <row r="127" spans="1:16" x14ac:dyDescent="0.25">
      <c r="A127" s="1" t="s">
        <v>437</v>
      </c>
      <c r="B127" s="1" t="str">
        <f t="shared" si="15"/>
        <v>DEF</v>
      </c>
      <c r="C127" s="1" t="str">
        <f t="shared" si="16"/>
        <v>Default</v>
      </c>
      <c r="D127" s="915">
        <f t="shared" si="24"/>
        <v>1900</v>
      </c>
      <c r="E127" s="916">
        <f t="shared" si="25"/>
        <v>1</v>
      </c>
      <c r="F127" s="916">
        <f t="shared" si="26"/>
        <v>91</v>
      </c>
      <c r="G127" s="915" t="s">
        <v>1019</v>
      </c>
      <c r="H127" s="915" t="s">
        <v>1017</v>
      </c>
      <c r="I127" s="915" t="s">
        <v>387</v>
      </c>
      <c r="J127" s="917">
        <f t="shared" ca="1" si="28"/>
        <v>0</v>
      </c>
      <c r="K127" s="917">
        <f t="shared" ca="1" si="28"/>
        <v>0</v>
      </c>
      <c r="L127" s="917">
        <f t="shared" ca="1" si="28"/>
        <v>0</v>
      </c>
      <c r="M127" s="917">
        <f t="shared" ca="1" si="28"/>
        <v>0</v>
      </c>
      <c r="N127" s="1" t="str">
        <f t="shared" si="20"/>
        <v>ASR_Financial_Report_SHP21Final</v>
      </c>
      <c r="O127" s="916">
        <f t="shared" si="21"/>
        <v>44658</v>
      </c>
      <c r="P127" s="1" t="str">
        <f t="shared" si="22"/>
        <v>Unaudited</v>
      </c>
    </row>
    <row r="128" spans="1:16" x14ac:dyDescent="0.25">
      <c r="A128" s="1" t="s">
        <v>437</v>
      </c>
      <c r="B128" s="1" t="str">
        <f t="shared" si="15"/>
        <v>DEF</v>
      </c>
      <c r="C128" s="1" t="str">
        <f t="shared" si="16"/>
        <v>Default</v>
      </c>
      <c r="D128" s="915">
        <f t="shared" si="24"/>
        <v>1900</v>
      </c>
      <c r="E128" s="916">
        <f t="shared" si="25"/>
        <v>1</v>
      </c>
      <c r="F128" s="916">
        <f t="shared" si="26"/>
        <v>182</v>
      </c>
      <c r="G128" s="915" t="s">
        <v>1019</v>
      </c>
      <c r="H128" s="915" t="s">
        <v>1017</v>
      </c>
      <c r="I128" s="915" t="s">
        <v>387</v>
      </c>
      <c r="J128" s="917">
        <f t="shared" ca="1" si="28"/>
        <v>0</v>
      </c>
      <c r="K128" s="917">
        <f t="shared" ca="1" si="28"/>
        <v>0</v>
      </c>
      <c r="L128" s="917">
        <f t="shared" ca="1" si="28"/>
        <v>0</v>
      </c>
      <c r="M128" s="917">
        <f t="shared" ca="1" si="28"/>
        <v>0</v>
      </c>
      <c r="N128" s="1" t="str">
        <f t="shared" si="20"/>
        <v>ASR_Financial_Report_SHP21Final</v>
      </c>
      <c r="O128" s="916">
        <f t="shared" si="21"/>
        <v>44658</v>
      </c>
      <c r="P128" s="1" t="str">
        <f t="shared" si="22"/>
        <v>Unaudited</v>
      </c>
    </row>
    <row r="129" spans="1:16" x14ac:dyDescent="0.25">
      <c r="A129" s="1" t="s">
        <v>437</v>
      </c>
      <c r="B129" s="1" t="str">
        <f t="shared" si="15"/>
        <v>DEF</v>
      </c>
      <c r="C129" s="1" t="str">
        <f t="shared" si="16"/>
        <v>Default</v>
      </c>
      <c r="D129" s="915">
        <f t="shared" si="24"/>
        <v>1900</v>
      </c>
      <c r="E129" s="916">
        <f t="shared" si="25"/>
        <v>1</v>
      </c>
      <c r="F129" s="916">
        <f t="shared" si="26"/>
        <v>274</v>
      </c>
      <c r="G129" s="915" t="s">
        <v>1019</v>
      </c>
      <c r="H129" s="915" t="s">
        <v>1017</v>
      </c>
      <c r="I129" s="915" t="s">
        <v>387</v>
      </c>
      <c r="J129" s="917">
        <f t="shared" ca="1" si="28"/>
        <v>0</v>
      </c>
      <c r="K129" s="917">
        <f t="shared" ca="1" si="28"/>
        <v>0</v>
      </c>
      <c r="L129" s="917">
        <f t="shared" ca="1" si="28"/>
        <v>0</v>
      </c>
      <c r="M129" s="917">
        <f t="shared" ca="1" si="28"/>
        <v>0</v>
      </c>
      <c r="N129" s="1" t="str">
        <f t="shared" si="20"/>
        <v>ASR_Financial_Report_SHP21Final</v>
      </c>
      <c r="O129" s="916">
        <f t="shared" si="21"/>
        <v>44658</v>
      </c>
      <c r="P129" s="1" t="str">
        <f t="shared" si="22"/>
        <v>Unaudited</v>
      </c>
    </row>
    <row r="130" spans="1:16" x14ac:dyDescent="0.25">
      <c r="A130" s="1" t="s">
        <v>437</v>
      </c>
      <c r="B130" s="1" t="str">
        <f t="shared" ref="B130:B181" si="29">plan_id</f>
        <v>DEF</v>
      </c>
      <c r="C130" s="1" t="str">
        <f t="shared" ref="C130:C181" si="30">plan_name</f>
        <v>Default</v>
      </c>
      <c r="D130" s="915">
        <f t="shared" ref="D130:D161" si="31">reporting_year</f>
        <v>1900</v>
      </c>
      <c r="E130" s="916">
        <f t="shared" ref="E130:E161" si="32">reporting_quarter</f>
        <v>1</v>
      </c>
      <c r="F130" s="916">
        <f t="shared" ref="F130:F161" si="33">IFERROR(IF($H130="Quarter",IF(OR(IFERROR(YEAR(F129),0)&lt;&gt;reporting_year,$H129="YTD"), DATEVALUE("3/31/" &amp; reporting_year),IF(MONTH($F129)=3,DATEVALUE("6/30/" &amp; reporting_year),IF(MONTH($F129)=6,DATEVALUE("9/30/"&amp;reporting_year),DATEVALUE("12/31/"&amp;reporting_year)))),reporting_quarter),"")</f>
        <v>366</v>
      </c>
      <c r="G130" s="915" t="s">
        <v>1019</v>
      </c>
      <c r="H130" s="915" t="s">
        <v>1017</v>
      </c>
      <c r="I130" s="915" t="s">
        <v>387</v>
      </c>
      <c r="J130" s="917">
        <f t="shared" ca="1" si="28"/>
        <v>0</v>
      </c>
      <c r="K130" s="917">
        <f t="shared" ca="1" si="28"/>
        <v>0</v>
      </c>
      <c r="L130" s="917">
        <f t="shared" ca="1" si="28"/>
        <v>0</v>
      </c>
      <c r="M130" s="917">
        <f t="shared" ca="1" si="28"/>
        <v>0</v>
      </c>
      <c r="N130" s="1" t="str">
        <f t="shared" ref="N130:N181" si="34">file_name</f>
        <v>ASR_Financial_Report_SHP21Final</v>
      </c>
      <c r="O130" s="916">
        <f t="shared" ref="O130:O181" si="35">file_date</f>
        <v>44658</v>
      </c>
      <c r="P130" s="1" t="str">
        <f t="shared" ref="P130:P181" si="36">status</f>
        <v>Unaudited</v>
      </c>
    </row>
    <row r="131" spans="1:16" x14ac:dyDescent="0.25">
      <c r="A131" s="1" t="s">
        <v>437</v>
      </c>
      <c r="B131" s="1" t="str">
        <f t="shared" si="29"/>
        <v>DEF</v>
      </c>
      <c r="C131" s="1" t="str">
        <f t="shared" si="30"/>
        <v>Default</v>
      </c>
      <c r="D131" s="915">
        <f t="shared" si="31"/>
        <v>1900</v>
      </c>
      <c r="E131" s="916">
        <f t="shared" si="32"/>
        <v>1</v>
      </c>
      <c r="F131" s="916">
        <f t="shared" si="33"/>
        <v>1</v>
      </c>
      <c r="G131" s="915" t="s">
        <v>1019</v>
      </c>
      <c r="H131" s="915" t="s">
        <v>1018</v>
      </c>
      <c r="I131" s="915" t="s">
        <v>387</v>
      </c>
      <c r="J131" s="917">
        <f t="shared" ca="1" si="28"/>
        <v>0</v>
      </c>
      <c r="K131" s="917">
        <f t="shared" ca="1" si="28"/>
        <v>0</v>
      </c>
      <c r="L131" s="917">
        <f t="shared" ca="1" si="28"/>
        <v>0</v>
      </c>
      <c r="M131" s="917">
        <f t="shared" ca="1" si="28"/>
        <v>0</v>
      </c>
      <c r="N131" s="1" t="str">
        <f t="shared" si="34"/>
        <v>ASR_Financial_Report_SHP21Final</v>
      </c>
      <c r="O131" s="916">
        <f t="shared" si="35"/>
        <v>44658</v>
      </c>
      <c r="P131" s="1" t="str">
        <f t="shared" si="36"/>
        <v>Unaudited</v>
      </c>
    </row>
    <row r="132" spans="1:16" x14ac:dyDescent="0.25">
      <c r="A132" s="1" t="s">
        <v>437</v>
      </c>
      <c r="B132" s="1" t="str">
        <f t="shared" si="29"/>
        <v>DEF</v>
      </c>
      <c r="C132" s="1" t="str">
        <f t="shared" si="30"/>
        <v>Default</v>
      </c>
      <c r="D132" s="915">
        <f t="shared" si="31"/>
        <v>1900</v>
      </c>
      <c r="E132" s="916">
        <f t="shared" si="32"/>
        <v>1</v>
      </c>
      <c r="F132" s="916">
        <f t="shared" si="33"/>
        <v>91</v>
      </c>
      <c r="G132" s="915" t="s">
        <v>1020</v>
      </c>
      <c r="H132" s="915" t="s">
        <v>1017</v>
      </c>
      <c r="I132" s="915" t="s">
        <v>387</v>
      </c>
      <c r="J132" s="917">
        <f t="shared" ca="1" si="28"/>
        <v>0</v>
      </c>
      <c r="K132" s="917">
        <f t="shared" ca="1" si="28"/>
        <v>0</v>
      </c>
      <c r="L132" s="917">
        <f t="shared" ca="1" si="28"/>
        <v>0</v>
      </c>
      <c r="M132" s="917">
        <f t="shared" ca="1" si="28"/>
        <v>0</v>
      </c>
      <c r="N132" s="1" t="str">
        <f t="shared" si="34"/>
        <v>ASR_Financial_Report_SHP21Final</v>
      </c>
      <c r="O132" s="916">
        <f t="shared" si="35"/>
        <v>44658</v>
      </c>
      <c r="P132" s="1" t="str">
        <f t="shared" si="36"/>
        <v>Unaudited</v>
      </c>
    </row>
    <row r="133" spans="1:16" x14ac:dyDescent="0.25">
      <c r="A133" s="1" t="s">
        <v>437</v>
      </c>
      <c r="B133" s="1" t="str">
        <f t="shared" si="29"/>
        <v>DEF</v>
      </c>
      <c r="C133" s="1" t="str">
        <f t="shared" si="30"/>
        <v>Default</v>
      </c>
      <c r="D133" s="915">
        <f t="shared" si="31"/>
        <v>1900</v>
      </c>
      <c r="E133" s="916">
        <f t="shared" si="32"/>
        <v>1</v>
      </c>
      <c r="F133" s="916">
        <f t="shared" si="33"/>
        <v>182</v>
      </c>
      <c r="G133" s="915" t="s">
        <v>1020</v>
      </c>
      <c r="H133" s="915" t="s">
        <v>1017</v>
      </c>
      <c r="I133" s="915" t="s">
        <v>387</v>
      </c>
      <c r="J133" s="917">
        <f t="shared" ca="1" si="28"/>
        <v>0</v>
      </c>
      <c r="K133" s="917">
        <f t="shared" ca="1" si="28"/>
        <v>0</v>
      </c>
      <c r="L133" s="917">
        <f t="shared" ca="1" si="28"/>
        <v>0</v>
      </c>
      <c r="M133" s="917">
        <f t="shared" ca="1" si="28"/>
        <v>0</v>
      </c>
      <c r="N133" s="1" t="str">
        <f t="shared" si="34"/>
        <v>ASR_Financial_Report_SHP21Final</v>
      </c>
      <c r="O133" s="916">
        <f t="shared" si="35"/>
        <v>44658</v>
      </c>
      <c r="P133" s="1" t="str">
        <f t="shared" si="36"/>
        <v>Unaudited</v>
      </c>
    </row>
    <row r="134" spans="1:16" x14ac:dyDescent="0.25">
      <c r="A134" s="1" t="s">
        <v>437</v>
      </c>
      <c r="B134" s="1" t="str">
        <f t="shared" si="29"/>
        <v>DEF</v>
      </c>
      <c r="C134" s="1" t="str">
        <f t="shared" si="30"/>
        <v>Default</v>
      </c>
      <c r="D134" s="915">
        <f t="shared" si="31"/>
        <v>1900</v>
      </c>
      <c r="E134" s="916">
        <f t="shared" si="32"/>
        <v>1</v>
      </c>
      <c r="F134" s="916">
        <f t="shared" si="33"/>
        <v>274</v>
      </c>
      <c r="G134" s="915" t="s">
        <v>1020</v>
      </c>
      <c r="H134" s="915" t="s">
        <v>1017</v>
      </c>
      <c r="I134" s="915" t="s">
        <v>387</v>
      </c>
      <c r="J134" s="917">
        <f t="shared" ca="1" si="28"/>
        <v>0</v>
      </c>
      <c r="K134" s="917">
        <f t="shared" ca="1" si="28"/>
        <v>0</v>
      </c>
      <c r="L134" s="917">
        <f t="shared" ca="1" si="28"/>
        <v>0</v>
      </c>
      <c r="M134" s="917">
        <f t="shared" ca="1" si="28"/>
        <v>0</v>
      </c>
      <c r="N134" s="1" t="str">
        <f t="shared" si="34"/>
        <v>ASR_Financial_Report_SHP21Final</v>
      </c>
      <c r="O134" s="916">
        <f t="shared" si="35"/>
        <v>44658</v>
      </c>
      <c r="P134" s="1" t="str">
        <f t="shared" si="36"/>
        <v>Unaudited</v>
      </c>
    </row>
    <row r="135" spans="1:16" x14ac:dyDescent="0.25">
      <c r="A135" s="1" t="s">
        <v>437</v>
      </c>
      <c r="B135" s="1" t="str">
        <f t="shared" si="29"/>
        <v>DEF</v>
      </c>
      <c r="C135" s="1" t="str">
        <f t="shared" si="30"/>
        <v>Default</v>
      </c>
      <c r="D135" s="915">
        <f t="shared" si="31"/>
        <v>1900</v>
      </c>
      <c r="E135" s="916">
        <f t="shared" si="32"/>
        <v>1</v>
      </c>
      <c r="F135" s="916">
        <f t="shared" si="33"/>
        <v>366</v>
      </c>
      <c r="G135" s="915" t="s">
        <v>1020</v>
      </c>
      <c r="H135" s="915" t="s">
        <v>1017</v>
      </c>
      <c r="I135" s="915" t="s">
        <v>387</v>
      </c>
      <c r="J135" s="917">
        <f t="shared" ca="1" si="28"/>
        <v>0</v>
      </c>
      <c r="K135" s="917">
        <f t="shared" ca="1" si="28"/>
        <v>0</v>
      </c>
      <c r="L135" s="917">
        <f t="shared" ca="1" si="28"/>
        <v>0</v>
      </c>
      <c r="M135" s="917">
        <f t="shared" ca="1" si="28"/>
        <v>0</v>
      </c>
      <c r="N135" s="1" t="str">
        <f t="shared" si="34"/>
        <v>ASR_Financial_Report_SHP21Final</v>
      </c>
      <c r="O135" s="916">
        <f t="shared" si="35"/>
        <v>44658</v>
      </c>
      <c r="P135" s="1" t="str">
        <f t="shared" si="36"/>
        <v>Unaudited</v>
      </c>
    </row>
    <row r="136" spans="1:16" x14ac:dyDescent="0.25">
      <c r="A136" s="1" t="s">
        <v>437</v>
      </c>
      <c r="B136" s="1" t="str">
        <f t="shared" si="29"/>
        <v>DEF</v>
      </c>
      <c r="C136" s="1" t="str">
        <f t="shared" si="30"/>
        <v>Default</v>
      </c>
      <c r="D136" s="915">
        <f t="shared" si="31"/>
        <v>1900</v>
      </c>
      <c r="E136" s="916">
        <f t="shared" si="32"/>
        <v>1</v>
      </c>
      <c r="F136" s="916">
        <f t="shared" si="33"/>
        <v>1</v>
      </c>
      <c r="G136" s="915" t="s">
        <v>1020</v>
      </c>
      <c r="H136" s="915" t="s">
        <v>1018</v>
      </c>
      <c r="I136" s="915" t="s">
        <v>387</v>
      </c>
      <c r="J136" s="917">
        <f t="shared" ca="1" si="28"/>
        <v>0</v>
      </c>
      <c r="K136" s="917">
        <f t="shared" ca="1" si="28"/>
        <v>0</v>
      </c>
      <c r="L136" s="917">
        <f t="shared" ca="1" si="28"/>
        <v>0</v>
      </c>
      <c r="M136" s="917">
        <f t="shared" ca="1" si="28"/>
        <v>0</v>
      </c>
      <c r="N136" s="1" t="str">
        <f t="shared" si="34"/>
        <v>ASR_Financial_Report_SHP21Final</v>
      </c>
      <c r="O136" s="916">
        <f t="shared" si="35"/>
        <v>44658</v>
      </c>
      <c r="P136" s="1" t="str">
        <f t="shared" si="36"/>
        <v>Unaudited</v>
      </c>
    </row>
    <row r="137" spans="1:16" x14ac:dyDescent="0.25">
      <c r="A137" s="1" t="s">
        <v>437</v>
      </c>
      <c r="B137" s="1" t="str">
        <f t="shared" si="29"/>
        <v>DEF</v>
      </c>
      <c r="C137" s="1" t="str">
        <f t="shared" si="30"/>
        <v>Default</v>
      </c>
      <c r="D137" s="915">
        <f t="shared" si="31"/>
        <v>1900</v>
      </c>
      <c r="E137" s="916">
        <f t="shared" si="32"/>
        <v>1</v>
      </c>
      <c r="F137" s="916">
        <f t="shared" si="33"/>
        <v>91</v>
      </c>
      <c r="G137" s="915" t="s">
        <v>1016</v>
      </c>
      <c r="H137" s="915" t="s">
        <v>1017</v>
      </c>
      <c r="I137" s="915" t="s">
        <v>388</v>
      </c>
      <c r="J137" s="917">
        <f t="shared" ca="1" si="28"/>
        <v>0</v>
      </c>
      <c r="K137" s="917">
        <f t="shared" ca="1" si="28"/>
        <v>0</v>
      </c>
      <c r="L137" s="917">
        <f t="shared" ca="1" si="28"/>
        <v>0</v>
      </c>
      <c r="M137" s="917">
        <f t="shared" ca="1" si="28"/>
        <v>0</v>
      </c>
      <c r="N137" s="1" t="str">
        <f t="shared" si="34"/>
        <v>ASR_Financial_Report_SHP21Final</v>
      </c>
      <c r="O137" s="916">
        <f t="shared" si="35"/>
        <v>44658</v>
      </c>
      <c r="P137" s="1" t="str">
        <f t="shared" si="36"/>
        <v>Unaudited</v>
      </c>
    </row>
    <row r="138" spans="1:16" x14ac:dyDescent="0.25">
      <c r="A138" s="1" t="s">
        <v>437</v>
      </c>
      <c r="B138" s="1" t="str">
        <f t="shared" si="29"/>
        <v>DEF</v>
      </c>
      <c r="C138" s="1" t="str">
        <f t="shared" si="30"/>
        <v>Default</v>
      </c>
      <c r="D138" s="915">
        <f t="shared" si="31"/>
        <v>1900</v>
      </c>
      <c r="E138" s="916">
        <f t="shared" si="32"/>
        <v>1</v>
      </c>
      <c r="F138" s="916">
        <f t="shared" si="33"/>
        <v>182</v>
      </c>
      <c r="G138" s="915" t="s">
        <v>1016</v>
      </c>
      <c r="H138" s="915" t="s">
        <v>1017</v>
      </c>
      <c r="I138" s="915" t="s">
        <v>388</v>
      </c>
      <c r="J138" s="917">
        <f t="shared" ca="1" si="28"/>
        <v>0</v>
      </c>
      <c r="K138" s="917">
        <f t="shared" ca="1" si="28"/>
        <v>0</v>
      </c>
      <c r="L138" s="917">
        <f t="shared" ca="1" si="28"/>
        <v>0</v>
      </c>
      <c r="M138" s="917">
        <f t="shared" ca="1" si="28"/>
        <v>0</v>
      </c>
      <c r="N138" s="1" t="str">
        <f t="shared" si="34"/>
        <v>ASR_Financial_Report_SHP21Final</v>
      </c>
      <c r="O138" s="916">
        <f t="shared" si="35"/>
        <v>44658</v>
      </c>
      <c r="P138" s="1" t="str">
        <f t="shared" si="36"/>
        <v>Unaudited</v>
      </c>
    </row>
    <row r="139" spans="1:16" x14ac:dyDescent="0.25">
      <c r="A139" s="1" t="s">
        <v>437</v>
      </c>
      <c r="B139" s="1" t="str">
        <f t="shared" si="29"/>
        <v>DEF</v>
      </c>
      <c r="C139" s="1" t="str">
        <f t="shared" si="30"/>
        <v>Default</v>
      </c>
      <c r="D139" s="915">
        <f t="shared" si="31"/>
        <v>1900</v>
      </c>
      <c r="E139" s="916">
        <f t="shared" si="32"/>
        <v>1</v>
      </c>
      <c r="F139" s="916">
        <f t="shared" si="33"/>
        <v>274</v>
      </c>
      <c r="G139" s="915" t="s">
        <v>1016</v>
      </c>
      <c r="H139" s="915" t="s">
        <v>1017</v>
      </c>
      <c r="I139" s="915" t="s">
        <v>388</v>
      </c>
      <c r="J139" s="917">
        <f t="shared" ca="1" si="28"/>
        <v>0</v>
      </c>
      <c r="K139" s="917">
        <f t="shared" ca="1" si="28"/>
        <v>0</v>
      </c>
      <c r="L139" s="917">
        <f t="shared" ca="1" si="28"/>
        <v>0</v>
      </c>
      <c r="M139" s="917">
        <f t="shared" ca="1" si="28"/>
        <v>0</v>
      </c>
      <c r="N139" s="1" t="str">
        <f t="shared" si="34"/>
        <v>ASR_Financial_Report_SHP21Final</v>
      </c>
      <c r="O139" s="916">
        <f t="shared" si="35"/>
        <v>44658</v>
      </c>
      <c r="P139" s="1" t="str">
        <f t="shared" si="36"/>
        <v>Unaudited</v>
      </c>
    </row>
    <row r="140" spans="1:16" x14ac:dyDescent="0.25">
      <c r="A140" s="1" t="s">
        <v>437</v>
      </c>
      <c r="B140" s="1" t="str">
        <f t="shared" si="29"/>
        <v>DEF</v>
      </c>
      <c r="C140" s="1" t="str">
        <f t="shared" si="30"/>
        <v>Default</v>
      </c>
      <c r="D140" s="915">
        <f t="shared" si="31"/>
        <v>1900</v>
      </c>
      <c r="E140" s="916">
        <f t="shared" si="32"/>
        <v>1</v>
      </c>
      <c r="F140" s="916">
        <f t="shared" si="33"/>
        <v>366</v>
      </c>
      <c r="G140" s="915" t="s">
        <v>1016</v>
      </c>
      <c r="H140" s="915" t="s">
        <v>1017</v>
      </c>
      <c r="I140" s="915" t="s">
        <v>388</v>
      </c>
      <c r="J140" s="917">
        <f t="shared" ca="1" si="28"/>
        <v>0</v>
      </c>
      <c r="K140" s="917">
        <f t="shared" ca="1" si="28"/>
        <v>0</v>
      </c>
      <c r="L140" s="917">
        <f t="shared" ca="1" si="28"/>
        <v>0</v>
      </c>
      <c r="M140" s="917">
        <f t="shared" ca="1" si="28"/>
        <v>0</v>
      </c>
      <c r="N140" s="1" t="str">
        <f t="shared" si="34"/>
        <v>ASR_Financial_Report_SHP21Final</v>
      </c>
      <c r="O140" s="916">
        <f t="shared" si="35"/>
        <v>44658</v>
      </c>
      <c r="P140" s="1" t="str">
        <f t="shared" si="36"/>
        <v>Unaudited</v>
      </c>
    </row>
    <row r="141" spans="1:16" x14ac:dyDescent="0.25">
      <c r="A141" s="1" t="s">
        <v>437</v>
      </c>
      <c r="B141" s="1" t="str">
        <f t="shared" si="29"/>
        <v>DEF</v>
      </c>
      <c r="C141" s="1" t="str">
        <f t="shared" si="30"/>
        <v>Default</v>
      </c>
      <c r="D141" s="915">
        <f t="shared" si="31"/>
        <v>1900</v>
      </c>
      <c r="E141" s="916">
        <f t="shared" si="32"/>
        <v>1</v>
      </c>
      <c r="F141" s="916">
        <f t="shared" si="33"/>
        <v>1</v>
      </c>
      <c r="G141" s="915" t="s">
        <v>1016</v>
      </c>
      <c r="H141" s="915" t="s">
        <v>1018</v>
      </c>
      <c r="I141" s="915" t="s">
        <v>388</v>
      </c>
      <c r="J141" s="917">
        <f t="shared" ca="1" si="28"/>
        <v>0</v>
      </c>
      <c r="K141" s="917">
        <f t="shared" ca="1" si="28"/>
        <v>0</v>
      </c>
      <c r="L141" s="917">
        <f t="shared" ca="1" si="28"/>
        <v>0</v>
      </c>
      <c r="M141" s="917">
        <f t="shared" ca="1" si="28"/>
        <v>0</v>
      </c>
      <c r="N141" s="1" t="str">
        <f t="shared" si="34"/>
        <v>ASR_Financial_Report_SHP21Final</v>
      </c>
      <c r="O141" s="916">
        <f t="shared" si="35"/>
        <v>44658</v>
      </c>
      <c r="P141" s="1" t="str">
        <f t="shared" si="36"/>
        <v>Unaudited</v>
      </c>
    </row>
    <row r="142" spans="1:16" x14ac:dyDescent="0.25">
      <c r="A142" s="1" t="s">
        <v>437</v>
      </c>
      <c r="B142" s="1" t="str">
        <f t="shared" si="29"/>
        <v>DEF</v>
      </c>
      <c r="C142" s="1" t="str">
        <f t="shared" si="30"/>
        <v>Default</v>
      </c>
      <c r="D142" s="915">
        <f t="shared" si="31"/>
        <v>1900</v>
      </c>
      <c r="E142" s="916">
        <f t="shared" si="32"/>
        <v>1</v>
      </c>
      <c r="F142" s="916">
        <f t="shared" si="33"/>
        <v>91</v>
      </c>
      <c r="G142" s="915" t="s">
        <v>1019</v>
      </c>
      <c r="H142" s="915" t="s">
        <v>1017</v>
      </c>
      <c r="I142" s="915" t="s">
        <v>388</v>
      </c>
      <c r="J142" s="917">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917">
        <f t="shared" ca="1" si="37"/>
        <v>0</v>
      </c>
      <c r="L142" s="917">
        <f t="shared" ca="1" si="37"/>
        <v>0</v>
      </c>
      <c r="M142" s="917">
        <f t="shared" ca="1" si="37"/>
        <v>0</v>
      </c>
      <c r="N142" s="1" t="str">
        <f t="shared" si="34"/>
        <v>ASR_Financial_Report_SHP21Final</v>
      </c>
      <c r="O142" s="916">
        <f t="shared" si="35"/>
        <v>44658</v>
      </c>
      <c r="P142" s="1" t="str">
        <f t="shared" si="36"/>
        <v>Unaudited</v>
      </c>
    </row>
    <row r="143" spans="1:16" x14ac:dyDescent="0.25">
      <c r="A143" s="1" t="s">
        <v>437</v>
      </c>
      <c r="B143" s="1" t="str">
        <f t="shared" si="29"/>
        <v>DEF</v>
      </c>
      <c r="C143" s="1" t="str">
        <f t="shared" si="30"/>
        <v>Default</v>
      </c>
      <c r="D143" s="915">
        <f t="shared" si="31"/>
        <v>1900</v>
      </c>
      <c r="E143" s="916">
        <f t="shared" si="32"/>
        <v>1</v>
      </c>
      <c r="F143" s="916">
        <f t="shared" si="33"/>
        <v>182</v>
      </c>
      <c r="G143" s="915" t="s">
        <v>1019</v>
      </c>
      <c r="H143" s="915" t="s">
        <v>1017</v>
      </c>
      <c r="I143" s="915" t="s">
        <v>388</v>
      </c>
      <c r="J143" s="917">
        <f t="shared" ca="1" si="37"/>
        <v>0</v>
      </c>
      <c r="K143" s="917">
        <f t="shared" ca="1" si="37"/>
        <v>0</v>
      </c>
      <c r="L143" s="917">
        <f t="shared" ca="1" si="37"/>
        <v>0</v>
      </c>
      <c r="M143" s="917">
        <f t="shared" ca="1" si="37"/>
        <v>0</v>
      </c>
      <c r="N143" s="1" t="str">
        <f t="shared" si="34"/>
        <v>ASR_Financial_Report_SHP21Final</v>
      </c>
      <c r="O143" s="916">
        <f t="shared" si="35"/>
        <v>44658</v>
      </c>
      <c r="P143" s="1" t="str">
        <f t="shared" si="36"/>
        <v>Unaudited</v>
      </c>
    </row>
    <row r="144" spans="1:16" x14ac:dyDescent="0.25">
      <c r="A144" s="1" t="s">
        <v>437</v>
      </c>
      <c r="B144" s="1" t="str">
        <f t="shared" si="29"/>
        <v>DEF</v>
      </c>
      <c r="C144" s="1" t="str">
        <f t="shared" si="30"/>
        <v>Default</v>
      </c>
      <c r="D144" s="915">
        <f t="shared" si="31"/>
        <v>1900</v>
      </c>
      <c r="E144" s="916">
        <f t="shared" si="32"/>
        <v>1</v>
      </c>
      <c r="F144" s="916">
        <f t="shared" si="33"/>
        <v>274</v>
      </c>
      <c r="G144" s="915" t="s">
        <v>1019</v>
      </c>
      <c r="H144" s="915" t="s">
        <v>1017</v>
      </c>
      <c r="I144" s="915" t="s">
        <v>388</v>
      </c>
      <c r="J144" s="917">
        <f t="shared" ca="1" si="37"/>
        <v>0</v>
      </c>
      <c r="K144" s="917">
        <f t="shared" ca="1" si="37"/>
        <v>0</v>
      </c>
      <c r="L144" s="917">
        <f t="shared" ca="1" si="37"/>
        <v>0</v>
      </c>
      <c r="M144" s="917">
        <f t="shared" ca="1" si="37"/>
        <v>0</v>
      </c>
      <c r="N144" s="1" t="str">
        <f t="shared" si="34"/>
        <v>ASR_Financial_Report_SHP21Final</v>
      </c>
      <c r="O144" s="916">
        <f t="shared" si="35"/>
        <v>44658</v>
      </c>
      <c r="P144" s="1" t="str">
        <f t="shared" si="36"/>
        <v>Unaudited</v>
      </c>
    </row>
    <row r="145" spans="1:16" x14ac:dyDescent="0.25">
      <c r="A145" s="1" t="s">
        <v>437</v>
      </c>
      <c r="B145" s="1" t="str">
        <f t="shared" si="29"/>
        <v>DEF</v>
      </c>
      <c r="C145" s="1" t="str">
        <f t="shared" si="30"/>
        <v>Default</v>
      </c>
      <c r="D145" s="915">
        <f t="shared" si="31"/>
        <v>1900</v>
      </c>
      <c r="E145" s="916">
        <f t="shared" si="32"/>
        <v>1</v>
      </c>
      <c r="F145" s="916">
        <f t="shared" si="33"/>
        <v>366</v>
      </c>
      <c r="G145" s="915" t="s">
        <v>1019</v>
      </c>
      <c r="H145" s="915" t="s">
        <v>1017</v>
      </c>
      <c r="I145" s="915" t="s">
        <v>388</v>
      </c>
      <c r="J145" s="917">
        <f t="shared" ca="1" si="37"/>
        <v>0</v>
      </c>
      <c r="K145" s="917">
        <f t="shared" ca="1" si="37"/>
        <v>0</v>
      </c>
      <c r="L145" s="917">
        <f t="shared" ca="1" si="37"/>
        <v>0</v>
      </c>
      <c r="M145" s="917">
        <f t="shared" ca="1" si="37"/>
        <v>0</v>
      </c>
      <c r="N145" s="1" t="str">
        <f t="shared" si="34"/>
        <v>ASR_Financial_Report_SHP21Final</v>
      </c>
      <c r="O145" s="916">
        <f t="shared" si="35"/>
        <v>44658</v>
      </c>
      <c r="P145" s="1" t="str">
        <f t="shared" si="36"/>
        <v>Unaudited</v>
      </c>
    </row>
    <row r="146" spans="1:16" x14ac:dyDescent="0.25">
      <c r="A146" s="1" t="s">
        <v>437</v>
      </c>
      <c r="B146" s="1" t="str">
        <f t="shared" si="29"/>
        <v>DEF</v>
      </c>
      <c r="C146" s="1" t="str">
        <f t="shared" si="30"/>
        <v>Default</v>
      </c>
      <c r="D146" s="915">
        <f t="shared" si="31"/>
        <v>1900</v>
      </c>
      <c r="E146" s="916">
        <f t="shared" si="32"/>
        <v>1</v>
      </c>
      <c r="F146" s="916">
        <f t="shared" si="33"/>
        <v>1</v>
      </c>
      <c r="G146" s="915" t="s">
        <v>1019</v>
      </c>
      <c r="H146" s="915" t="s">
        <v>1018</v>
      </c>
      <c r="I146" s="915" t="s">
        <v>388</v>
      </c>
      <c r="J146" s="917">
        <f t="shared" ca="1" si="37"/>
        <v>0</v>
      </c>
      <c r="K146" s="917">
        <f t="shared" ca="1" si="37"/>
        <v>0</v>
      </c>
      <c r="L146" s="917">
        <f t="shared" ca="1" si="37"/>
        <v>0</v>
      </c>
      <c r="M146" s="917">
        <f t="shared" ca="1" si="37"/>
        <v>0</v>
      </c>
      <c r="N146" s="1" t="str">
        <f t="shared" si="34"/>
        <v>ASR_Financial_Report_SHP21Final</v>
      </c>
      <c r="O146" s="916">
        <f t="shared" si="35"/>
        <v>44658</v>
      </c>
      <c r="P146" s="1" t="str">
        <f t="shared" si="36"/>
        <v>Unaudited</v>
      </c>
    </row>
    <row r="147" spans="1:16" x14ac:dyDescent="0.25">
      <c r="A147" s="1" t="s">
        <v>437</v>
      </c>
      <c r="B147" s="1" t="str">
        <f t="shared" si="29"/>
        <v>DEF</v>
      </c>
      <c r="C147" s="1" t="str">
        <f t="shared" si="30"/>
        <v>Default</v>
      </c>
      <c r="D147" s="915">
        <f t="shared" si="31"/>
        <v>1900</v>
      </c>
      <c r="E147" s="916">
        <f t="shared" si="32"/>
        <v>1</v>
      </c>
      <c r="F147" s="916">
        <f t="shared" si="33"/>
        <v>91</v>
      </c>
      <c r="G147" s="915" t="s">
        <v>1020</v>
      </c>
      <c r="H147" s="915" t="s">
        <v>1017</v>
      </c>
      <c r="I147" s="915" t="s">
        <v>388</v>
      </c>
      <c r="J147" s="917">
        <f t="shared" ca="1" si="37"/>
        <v>0</v>
      </c>
      <c r="K147" s="917">
        <f t="shared" ca="1" si="37"/>
        <v>0</v>
      </c>
      <c r="L147" s="917">
        <f t="shared" ca="1" si="37"/>
        <v>0</v>
      </c>
      <c r="M147" s="917">
        <f t="shared" ca="1" si="37"/>
        <v>0</v>
      </c>
      <c r="N147" s="1" t="str">
        <f t="shared" si="34"/>
        <v>ASR_Financial_Report_SHP21Final</v>
      </c>
      <c r="O147" s="916">
        <f t="shared" si="35"/>
        <v>44658</v>
      </c>
      <c r="P147" s="1" t="str">
        <f t="shared" si="36"/>
        <v>Unaudited</v>
      </c>
    </row>
    <row r="148" spans="1:16" x14ac:dyDescent="0.25">
      <c r="A148" s="1" t="s">
        <v>437</v>
      </c>
      <c r="B148" s="1" t="str">
        <f t="shared" si="29"/>
        <v>DEF</v>
      </c>
      <c r="C148" s="1" t="str">
        <f t="shared" si="30"/>
        <v>Default</v>
      </c>
      <c r="D148" s="915">
        <f t="shared" si="31"/>
        <v>1900</v>
      </c>
      <c r="E148" s="916">
        <f t="shared" si="32"/>
        <v>1</v>
      </c>
      <c r="F148" s="916">
        <f t="shared" si="33"/>
        <v>182</v>
      </c>
      <c r="G148" s="915" t="s">
        <v>1020</v>
      </c>
      <c r="H148" s="915" t="s">
        <v>1017</v>
      </c>
      <c r="I148" s="915" t="s">
        <v>388</v>
      </c>
      <c r="J148" s="917">
        <f t="shared" ca="1" si="37"/>
        <v>0</v>
      </c>
      <c r="K148" s="917">
        <f t="shared" ca="1" si="37"/>
        <v>0</v>
      </c>
      <c r="L148" s="917">
        <f t="shared" ca="1" si="37"/>
        <v>0</v>
      </c>
      <c r="M148" s="917">
        <f t="shared" ca="1" si="37"/>
        <v>0</v>
      </c>
      <c r="N148" s="1" t="str">
        <f t="shared" si="34"/>
        <v>ASR_Financial_Report_SHP21Final</v>
      </c>
      <c r="O148" s="916">
        <f t="shared" si="35"/>
        <v>44658</v>
      </c>
      <c r="P148" s="1" t="str">
        <f t="shared" si="36"/>
        <v>Unaudited</v>
      </c>
    </row>
    <row r="149" spans="1:16" x14ac:dyDescent="0.25">
      <c r="A149" s="1" t="s">
        <v>437</v>
      </c>
      <c r="B149" s="1" t="str">
        <f t="shared" si="29"/>
        <v>DEF</v>
      </c>
      <c r="C149" s="1" t="str">
        <f t="shared" si="30"/>
        <v>Default</v>
      </c>
      <c r="D149" s="915">
        <f t="shared" si="31"/>
        <v>1900</v>
      </c>
      <c r="E149" s="916">
        <f t="shared" si="32"/>
        <v>1</v>
      </c>
      <c r="F149" s="916">
        <f t="shared" si="33"/>
        <v>274</v>
      </c>
      <c r="G149" s="915" t="s">
        <v>1020</v>
      </c>
      <c r="H149" s="915" t="s">
        <v>1017</v>
      </c>
      <c r="I149" s="915" t="s">
        <v>388</v>
      </c>
      <c r="J149" s="917">
        <f t="shared" ca="1" si="37"/>
        <v>0</v>
      </c>
      <c r="K149" s="917">
        <f t="shared" ca="1" si="37"/>
        <v>0</v>
      </c>
      <c r="L149" s="917">
        <f t="shared" ca="1" si="37"/>
        <v>0</v>
      </c>
      <c r="M149" s="917">
        <f t="shared" ca="1" si="37"/>
        <v>0</v>
      </c>
      <c r="N149" s="1" t="str">
        <f t="shared" si="34"/>
        <v>ASR_Financial_Report_SHP21Final</v>
      </c>
      <c r="O149" s="916">
        <f t="shared" si="35"/>
        <v>44658</v>
      </c>
      <c r="P149" s="1" t="str">
        <f t="shared" si="36"/>
        <v>Unaudited</v>
      </c>
    </row>
    <row r="150" spans="1:16" x14ac:dyDescent="0.25">
      <c r="A150" s="1" t="s">
        <v>437</v>
      </c>
      <c r="B150" s="1" t="str">
        <f t="shared" si="29"/>
        <v>DEF</v>
      </c>
      <c r="C150" s="1" t="str">
        <f t="shared" si="30"/>
        <v>Default</v>
      </c>
      <c r="D150" s="915">
        <f t="shared" si="31"/>
        <v>1900</v>
      </c>
      <c r="E150" s="916">
        <f t="shared" si="32"/>
        <v>1</v>
      </c>
      <c r="F150" s="916">
        <f t="shared" si="33"/>
        <v>366</v>
      </c>
      <c r="G150" s="915" t="s">
        <v>1020</v>
      </c>
      <c r="H150" s="915" t="s">
        <v>1017</v>
      </c>
      <c r="I150" s="915" t="s">
        <v>388</v>
      </c>
      <c r="J150" s="917">
        <f t="shared" ca="1" si="37"/>
        <v>0</v>
      </c>
      <c r="K150" s="917">
        <f t="shared" ca="1" si="37"/>
        <v>0</v>
      </c>
      <c r="L150" s="917">
        <f t="shared" ca="1" si="37"/>
        <v>0</v>
      </c>
      <c r="M150" s="917">
        <f t="shared" ca="1" si="37"/>
        <v>0</v>
      </c>
      <c r="N150" s="1" t="str">
        <f t="shared" si="34"/>
        <v>ASR_Financial_Report_SHP21Final</v>
      </c>
      <c r="O150" s="916">
        <f t="shared" si="35"/>
        <v>44658</v>
      </c>
      <c r="P150" s="1" t="str">
        <f t="shared" si="36"/>
        <v>Unaudited</v>
      </c>
    </row>
    <row r="151" spans="1:16" x14ac:dyDescent="0.25">
      <c r="A151" s="1" t="s">
        <v>437</v>
      </c>
      <c r="B151" s="1" t="str">
        <f t="shared" si="29"/>
        <v>DEF</v>
      </c>
      <c r="C151" s="1" t="str">
        <f t="shared" si="30"/>
        <v>Default</v>
      </c>
      <c r="D151" s="915">
        <f t="shared" si="31"/>
        <v>1900</v>
      </c>
      <c r="E151" s="916">
        <f t="shared" si="32"/>
        <v>1</v>
      </c>
      <c r="F151" s="916">
        <f t="shared" si="33"/>
        <v>1</v>
      </c>
      <c r="G151" s="915" t="s">
        <v>1020</v>
      </c>
      <c r="H151" s="915" t="s">
        <v>1018</v>
      </c>
      <c r="I151" s="915" t="s">
        <v>388</v>
      </c>
      <c r="J151" s="917">
        <f t="shared" ca="1" si="37"/>
        <v>0</v>
      </c>
      <c r="K151" s="917">
        <f t="shared" ca="1" si="37"/>
        <v>0</v>
      </c>
      <c r="L151" s="917">
        <f t="shared" ca="1" si="37"/>
        <v>0</v>
      </c>
      <c r="M151" s="917">
        <f t="shared" ca="1" si="37"/>
        <v>0</v>
      </c>
      <c r="N151" s="1" t="str">
        <f t="shared" si="34"/>
        <v>ASR_Financial_Report_SHP21Final</v>
      </c>
      <c r="O151" s="916">
        <f t="shared" si="35"/>
        <v>44658</v>
      </c>
      <c r="P151" s="1" t="str">
        <f t="shared" si="36"/>
        <v>Unaudited</v>
      </c>
    </row>
    <row r="152" spans="1:16" x14ac:dyDescent="0.25">
      <c r="A152" s="1" t="s">
        <v>437</v>
      </c>
      <c r="B152" s="1" t="str">
        <f t="shared" si="29"/>
        <v>DEF</v>
      </c>
      <c r="C152" s="1" t="str">
        <f t="shared" si="30"/>
        <v>Default</v>
      </c>
      <c r="D152" s="915">
        <f t="shared" si="31"/>
        <v>1900</v>
      </c>
      <c r="E152" s="916">
        <f t="shared" si="32"/>
        <v>1</v>
      </c>
      <c r="F152" s="916">
        <f t="shared" si="33"/>
        <v>91</v>
      </c>
      <c r="G152" s="915" t="s">
        <v>1016</v>
      </c>
      <c r="H152" s="915" t="s">
        <v>1017</v>
      </c>
      <c r="I152" s="915" t="s">
        <v>389</v>
      </c>
      <c r="J152" s="917">
        <f t="shared" ca="1" si="37"/>
        <v>0.87671518931356207</v>
      </c>
      <c r="K152" s="917">
        <f t="shared" ca="1" si="37"/>
        <v>0</v>
      </c>
      <c r="L152" s="917">
        <f t="shared" ca="1" si="37"/>
        <v>0</v>
      </c>
      <c r="M152" s="917">
        <f t="shared" ca="1" si="37"/>
        <v>0</v>
      </c>
      <c r="N152" s="1" t="str">
        <f t="shared" si="34"/>
        <v>ASR_Financial_Report_SHP21Final</v>
      </c>
      <c r="O152" s="916">
        <f t="shared" si="35"/>
        <v>44658</v>
      </c>
      <c r="P152" s="1" t="str">
        <f t="shared" si="36"/>
        <v>Unaudited</v>
      </c>
    </row>
    <row r="153" spans="1:16" x14ac:dyDescent="0.25">
      <c r="A153" s="1" t="s">
        <v>437</v>
      </c>
      <c r="B153" s="1" t="str">
        <f t="shared" si="29"/>
        <v>DEF</v>
      </c>
      <c r="C153" s="1" t="str">
        <f t="shared" si="30"/>
        <v>Default</v>
      </c>
      <c r="D153" s="915">
        <f t="shared" si="31"/>
        <v>1900</v>
      </c>
      <c r="E153" s="916">
        <f t="shared" si="32"/>
        <v>1</v>
      </c>
      <c r="F153" s="916">
        <f t="shared" si="33"/>
        <v>182</v>
      </c>
      <c r="G153" s="915" t="s">
        <v>1016</v>
      </c>
      <c r="H153" s="915" t="s">
        <v>1017</v>
      </c>
      <c r="I153" s="915" t="s">
        <v>389</v>
      </c>
      <c r="J153" s="917">
        <f t="shared" ca="1" si="37"/>
        <v>0.87799362820642712</v>
      </c>
      <c r="K153" s="917">
        <f t="shared" ca="1" si="37"/>
        <v>0</v>
      </c>
      <c r="L153" s="917">
        <f t="shared" ca="1" si="37"/>
        <v>0</v>
      </c>
      <c r="M153" s="917">
        <f t="shared" ca="1" si="37"/>
        <v>0</v>
      </c>
      <c r="N153" s="1" t="str">
        <f t="shared" si="34"/>
        <v>ASR_Financial_Report_SHP21Final</v>
      </c>
      <c r="O153" s="916">
        <f t="shared" si="35"/>
        <v>44658</v>
      </c>
      <c r="P153" s="1" t="str">
        <f t="shared" si="36"/>
        <v>Unaudited</v>
      </c>
    </row>
    <row r="154" spans="1:16" x14ac:dyDescent="0.25">
      <c r="A154" s="1" t="s">
        <v>437</v>
      </c>
      <c r="B154" s="1" t="str">
        <f t="shared" si="29"/>
        <v>DEF</v>
      </c>
      <c r="C154" s="1" t="str">
        <f t="shared" si="30"/>
        <v>Default</v>
      </c>
      <c r="D154" s="915">
        <f t="shared" si="31"/>
        <v>1900</v>
      </c>
      <c r="E154" s="916">
        <f t="shared" si="32"/>
        <v>1</v>
      </c>
      <c r="F154" s="916">
        <f t="shared" si="33"/>
        <v>274</v>
      </c>
      <c r="G154" s="915" t="s">
        <v>1016</v>
      </c>
      <c r="H154" s="915" t="s">
        <v>1017</v>
      </c>
      <c r="I154" s="915" t="s">
        <v>389</v>
      </c>
      <c r="J154" s="917">
        <f t="shared" ca="1" si="37"/>
        <v>0.86561971495405665</v>
      </c>
      <c r="K154" s="917">
        <f t="shared" ca="1" si="37"/>
        <v>0</v>
      </c>
      <c r="L154" s="917">
        <f t="shared" ca="1" si="37"/>
        <v>0</v>
      </c>
      <c r="M154" s="917">
        <f t="shared" ca="1" si="37"/>
        <v>0</v>
      </c>
      <c r="N154" s="1" t="str">
        <f t="shared" si="34"/>
        <v>ASR_Financial_Report_SHP21Final</v>
      </c>
      <c r="O154" s="916">
        <f t="shared" si="35"/>
        <v>44658</v>
      </c>
      <c r="P154" s="1" t="str">
        <f t="shared" si="36"/>
        <v>Unaudited</v>
      </c>
    </row>
    <row r="155" spans="1:16" x14ac:dyDescent="0.25">
      <c r="A155" s="1" t="s">
        <v>437</v>
      </c>
      <c r="B155" s="1" t="str">
        <f t="shared" si="29"/>
        <v>DEF</v>
      </c>
      <c r="C155" s="1" t="str">
        <f t="shared" si="30"/>
        <v>Default</v>
      </c>
      <c r="D155" s="915">
        <f t="shared" si="31"/>
        <v>1900</v>
      </c>
      <c r="E155" s="916">
        <f t="shared" si="32"/>
        <v>1</v>
      </c>
      <c r="F155" s="916">
        <f t="shared" si="33"/>
        <v>366</v>
      </c>
      <c r="G155" s="915" t="s">
        <v>1016</v>
      </c>
      <c r="H155" s="915" t="s">
        <v>1017</v>
      </c>
      <c r="I155" s="915" t="s">
        <v>389</v>
      </c>
      <c r="J155" s="917">
        <f t="shared" ca="1" si="37"/>
        <v>0.81875550801884145</v>
      </c>
      <c r="K155" s="917">
        <f t="shared" ca="1" si="37"/>
        <v>0</v>
      </c>
      <c r="L155" s="917">
        <f t="shared" ca="1" si="37"/>
        <v>0</v>
      </c>
      <c r="M155" s="917">
        <f t="shared" ca="1" si="37"/>
        <v>0</v>
      </c>
      <c r="N155" s="1" t="str">
        <f t="shared" si="34"/>
        <v>ASR_Financial_Report_SHP21Final</v>
      </c>
      <c r="O155" s="916">
        <f t="shared" si="35"/>
        <v>44658</v>
      </c>
      <c r="P155" s="1" t="str">
        <f t="shared" si="36"/>
        <v>Unaudited</v>
      </c>
    </row>
    <row r="156" spans="1:16" x14ac:dyDescent="0.25">
      <c r="A156" s="1" t="s">
        <v>437</v>
      </c>
      <c r="B156" s="1" t="str">
        <f t="shared" si="29"/>
        <v>DEF</v>
      </c>
      <c r="C156" s="1" t="str">
        <f t="shared" si="30"/>
        <v>Default</v>
      </c>
      <c r="D156" s="915">
        <f t="shared" si="31"/>
        <v>1900</v>
      </c>
      <c r="E156" s="916">
        <f t="shared" si="32"/>
        <v>1</v>
      </c>
      <c r="F156" s="916">
        <f t="shared" si="33"/>
        <v>1</v>
      </c>
      <c r="G156" s="915" t="s">
        <v>1016</v>
      </c>
      <c r="H156" s="915" t="s">
        <v>1018</v>
      </c>
      <c r="I156" s="915" t="s">
        <v>389</v>
      </c>
      <c r="J156" s="917">
        <f t="shared" ca="1" si="37"/>
        <v>0.85188787106006958</v>
      </c>
      <c r="K156" s="917">
        <f t="shared" ca="1" si="37"/>
        <v>0</v>
      </c>
      <c r="L156" s="917">
        <f t="shared" ca="1" si="37"/>
        <v>0</v>
      </c>
      <c r="M156" s="917">
        <f t="shared" ca="1" si="37"/>
        <v>0</v>
      </c>
      <c r="N156" s="1" t="str">
        <f t="shared" si="34"/>
        <v>ASR_Financial_Report_SHP21Final</v>
      </c>
      <c r="O156" s="916">
        <f t="shared" si="35"/>
        <v>44658</v>
      </c>
      <c r="P156" s="1" t="str">
        <f t="shared" si="36"/>
        <v>Unaudited</v>
      </c>
    </row>
    <row r="157" spans="1:16" x14ac:dyDescent="0.25">
      <c r="A157" s="1" t="s">
        <v>437</v>
      </c>
      <c r="B157" s="1" t="str">
        <f t="shared" si="29"/>
        <v>DEF</v>
      </c>
      <c r="C157" s="1" t="str">
        <f t="shared" si="30"/>
        <v>Default</v>
      </c>
      <c r="D157" s="915">
        <f t="shared" si="31"/>
        <v>1900</v>
      </c>
      <c r="E157" s="916">
        <f t="shared" si="32"/>
        <v>1</v>
      </c>
      <c r="F157" s="916">
        <f t="shared" si="33"/>
        <v>91</v>
      </c>
      <c r="G157" s="915" t="s">
        <v>1019</v>
      </c>
      <c r="H157" s="915" t="s">
        <v>1017</v>
      </c>
      <c r="I157" s="915" t="s">
        <v>389</v>
      </c>
      <c r="J157" s="917">
        <f t="shared" ca="1" si="37"/>
        <v>7.6469006804207554E-2</v>
      </c>
      <c r="K157" s="917">
        <f t="shared" ca="1" si="37"/>
        <v>0</v>
      </c>
      <c r="L157" s="917">
        <f t="shared" ca="1" si="37"/>
        <v>0</v>
      </c>
      <c r="M157" s="917">
        <f t="shared" ca="1" si="37"/>
        <v>0</v>
      </c>
      <c r="N157" s="1" t="str">
        <f t="shared" si="34"/>
        <v>ASR_Financial_Report_SHP21Final</v>
      </c>
      <c r="O157" s="916">
        <f t="shared" si="35"/>
        <v>44658</v>
      </c>
      <c r="P157" s="1" t="str">
        <f t="shared" si="36"/>
        <v>Unaudited</v>
      </c>
    </row>
    <row r="158" spans="1:16" x14ac:dyDescent="0.25">
      <c r="A158" s="1" t="s">
        <v>437</v>
      </c>
      <c r="B158" s="1" t="str">
        <f t="shared" si="29"/>
        <v>DEF</v>
      </c>
      <c r="C158" s="1" t="str">
        <f t="shared" si="30"/>
        <v>Default</v>
      </c>
      <c r="D158" s="915">
        <f t="shared" si="31"/>
        <v>1900</v>
      </c>
      <c r="E158" s="916">
        <f t="shared" si="32"/>
        <v>1</v>
      </c>
      <c r="F158" s="916">
        <f t="shared" si="33"/>
        <v>182</v>
      </c>
      <c r="G158" s="915" t="s">
        <v>1019</v>
      </c>
      <c r="H158" s="915" t="s">
        <v>1017</v>
      </c>
      <c r="I158" s="915" t="s">
        <v>389</v>
      </c>
      <c r="J158" s="917">
        <f t="shared" ca="1" si="37"/>
        <v>6.9913829973048319E-2</v>
      </c>
      <c r="K158" s="917">
        <f t="shared" ca="1" si="37"/>
        <v>0</v>
      </c>
      <c r="L158" s="917">
        <f t="shared" ca="1" si="37"/>
        <v>0</v>
      </c>
      <c r="M158" s="917">
        <f t="shared" ca="1" si="37"/>
        <v>0</v>
      </c>
      <c r="N158" s="1" t="str">
        <f t="shared" si="34"/>
        <v>ASR_Financial_Report_SHP21Final</v>
      </c>
      <c r="O158" s="916">
        <f t="shared" si="35"/>
        <v>44658</v>
      </c>
      <c r="P158" s="1" t="str">
        <f t="shared" si="36"/>
        <v>Unaudited</v>
      </c>
    </row>
    <row r="159" spans="1:16" x14ac:dyDescent="0.25">
      <c r="A159" s="1" t="s">
        <v>437</v>
      </c>
      <c r="B159" s="1" t="str">
        <f t="shared" si="29"/>
        <v>DEF</v>
      </c>
      <c r="C159" s="1" t="str">
        <f t="shared" si="30"/>
        <v>Default</v>
      </c>
      <c r="D159" s="915">
        <f t="shared" si="31"/>
        <v>1900</v>
      </c>
      <c r="E159" s="916">
        <f t="shared" si="32"/>
        <v>1</v>
      </c>
      <c r="F159" s="916">
        <f t="shared" si="33"/>
        <v>274</v>
      </c>
      <c r="G159" s="915" t="s">
        <v>1019</v>
      </c>
      <c r="H159" s="915" t="s">
        <v>1017</v>
      </c>
      <c r="I159" s="915" t="s">
        <v>389</v>
      </c>
      <c r="J159" s="917">
        <f t="shared" ca="1" si="37"/>
        <v>6.6835464855673751E-2</v>
      </c>
      <c r="K159" s="917">
        <f t="shared" ca="1" si="37"/>
        <v>0</v>
      </c>
      <c r="L159" s="917">
        <f t="shared" ca="1" si="37"/>
        <v>0</v>
      </c>
      <c r="M159" s="917">
        <f t="shared" ca="1" si="37"/>
        <v>0</v>
      </c>
      <c r="N159" s="1" t="str">
        <f t="shared" si="34"/>
        <v>ASR_Financial_Report_SHP21Final</v>
      </c>
      <c r="O159" s="916">
        <f t="shared" si="35"/>
        <v>44658</v>
      </c>
      <c r="P159" s="1" t="str">
        <f t="shared" si="36"/>
        <v>Unaudited</v>
      </c>
    </row>
    <row r="160" spans="1:16" x14ac:dyDescent="0.25">
      <c r="A160" s="1" t="s">
        <v>437</v>
      </c>
      <c r="B160" s="1" t="str">
        <f t="shared" si="29"/>
        <v>DEF</v>
      </c>
      <c r="C160" s="1" t="str">
        <f t="shared" si="30"/>
        <v>Default</v>
      </c>
      <c r="D160" s="915">
        <f t="shared" si="31"/>
        <v>1900</v>
      </c>
      <c r="E160" s="916">
        <f t="shared" si="32"/>
        <v>1</v>
      </c>
      <c r="F160" s="916">
        <f t="shared" si="33"/>
        <v>366</v>
      </c>
      <c r="G160" s="915" t="s">
        <v>1019</v>
      </c>
      <c r="H160" s="915" t="s">
        <v>1017</v>
      </c>
      <c r="I160" s="915" t="s">
        <v>389</v>
      </c>
      <c r="J160" s="917">
        <f t="shared" ca="1" si="37"/>
        <v>6.0224110680093056E-2</v>
      </c>
      <c r="K160" s="917">
        <f t="shared" ca="1" si="37"/>
        <v>0</v>
      </c>
      <c r="L160" s="917">
        <f t="shared" ca="1" si="37"/>
        <v>0</v>
      </c>
      <c r="M160" s="917">
        <f t="shared" ca="1" si="37"/>
        <v>0</v>
      </c>
      <c r="N160" s="1" t="str">
        <f t="shared" si="34"/>
        <v>ASR_Financial_Report_SHP21Final</v>
      </c>
      <c r="O160" s="916">
        <f t="shared" si="35"/>
        <v>44658</v>
      </c>
      <c r="P160" s="1" t="str">
        <f t="shared" si="36"/>
        <v>Unaudited</v>
      </c>
    </row>
    <row r="161" spans="1:16" x14ac:dyDescent="0.25">
      <c r="A161" s="1" t="s">
        <v>437</v>
      </c>
      <c r="B161" s="1" t="str">
        <f t="shared" si="29"/>
        <v>DEF</v>
      </c>
      <c r="C161" s="1" t="str">
        <f t="shared" si="30"/>
        <v>Default</v>
      </c>
      <c r="D161" s="915">
        <f t="shared" si="31"/>
        <v>1900</v>
      </c>
      <c r="E161" s="916">
        <f t="shared" si="32"/>
        <v>1</v>
      </c>
      <c r="F161" s="916">
        <f t="shared" si="33"/>
        <v>1</v>
      </c>
      <c r="G161" s="915" t="s">
        <v>1019</v>
      </c>
      <c r="H161" s="915" t="s">
        <v>1018</v>
      </c>
      <c r="I161" s="915" t="s">
        <v>389</v>
      </c>
      <c r="J161" s="917">
        <f t="shared" ca="1" si="37"/>
        <v>6.9472824953382528E-2</v>
      </c>
      <c r="K161" s="917">
        <f t="shared" ca="1" si="37"/>
        <v>0</v>
      </c>
      <c r="L161" s="917">
        <f t="shared" ca="1" si="37"/>
        <v>0</v>
      </c>
      <c r="M161" s="917">
        <f t="shared" ca="1" si="37"/>
        <v>0</v>
      </c>
      <c r="N161" s="1" t="str">
        <f t="shared" si="34"/>
        <v>ASR_Financial_Report_SHP21Final</v>
      </c>
      <c r="O161" s="916">
        <f t="shared" si="35"/>
        <v>44658</v>
      </c>
      <c r="P161" s="1" t="str">
        <f t="shared" si="36"/>
        <v>Unaudited</v>
      </c>
    </row>
    <row r="162" spans="1:16" x14ac:dyDescent="0.25">
      <c r="A162" s="1" t="s">
        <v>437</v>
      </c>
      <c r="B162" s="1" t="str">
        <f t="shared" si="29"/>
        <v>DEF</v>
      </c>
      <c r="C162" s="1" t="str">
        <f t="shared" si="30"/>
        <v>Default</v>
      </c>
      <c r="D162" s="915">
        <f t="shared" ref="D162:D181" si="38">reporting_year</f>
        <v>1900</v>
      </c>
      <c r="E162" s="916">
        <f t="shared" ref="E162:E181" si="39">reporting_quarter</f>
        <v>1</v>
      </c>
      <c r="F162" s="916">
        <f t="shared" ref="F162:F181" si="40">IFERROR(IF($H162="Quarter",IF(OR(IFERROR(YEAR(F161),0)&lt;&gt;reporting_year,$H161="YTD"), DATEVALUE("3/31/" &amp; reporting_year),IF(MONTH($F161)=3,DATEVALUE("6/30/" &amp; reporting_year),IF(MONTH($F161)=6,DATEVALUE("9/30/"&amp;reporting_year),DATEVALUE("12/31/"&amp;reporting_year)))),reporting_quarter),"")</f>
        <v>91</v>
      </c>
      <c r="G162" s="915" t="s">
        <v>1020</v>
      </c>
      <c r="H162" s="915" t="s">
        <v>1017</v>
      </c>
      <c r="I162" s="915" t="s">
        <v>389</v>
      </c>
      <c r="J162" s="917">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4.6646170566404556E-2</v>
      </c>
      <c r="K162" s="917">
        <f t="shared" ca="1" si="41"/>
        <v>0</v>
      </c>
      <c r="L162" s="917">
        <f t="shared" ca="1" si="41"/>
        <v>0</v>
      </c>
      <c r="M162" s="917">
        <f t="shared" ca="1" si="41"/>
        <v>0</v>
      </c>
      <c r="N162" s="1" t="str">
        <f t="shared" si="34"/>
        <v>ASR_Financial_Report_SHP21Final</v>
      </c>
      <c r="O162" s="916">
        <f t="shared" si="35"/>
        <v>44658</v>
      </c>
      <c r="P162" s="1" t="str">
        <f t="shared" si="36"/>
        <v>Unaudited</v>
      </c>
    </row>
    <row r="163" spans="1:16" x14ac:dyDescent="0.25">
      <c r="A163" s="1" t="s">
        <v>437</v>
      </c>
      <c r="B163" s="1" t="str">
        <f t="shared" si="29"/>
        <v>DEF</v>
      </c>
      <c r="C163" s="1" t="str">
        <f t="shared" si="30"/>
        <v>Default</v>
      </c>
      <c r="D163" s="915">
        <f t="shared" si="38"/>
        <v>1900</v>
      </c>
      <c r="E163" s="916">
        <f t="shared" si="39"/>
        <v>1</v>
      </c>
      <c r="F163" s="916">
        <f t="shared" si="40"/>
        <v>182</v>
      </c>
      <c r="G163" s="915" t="s">
        <v>1020</v>
      </c>
      <c r="H163" s="915" t="s">
        <v>1017</v>
      </c>
      <c r="I163" s="915" t="s">
        <v>389</v>
      </c>
      <c r="J163" s="917">
        <f t="shared" ca="1" si="41"/>
        <v>5.1754651017057209E-2</v>
      </c>
      <c r="K163" s="917">
        <f t="shared" ca="1" si="41"/>
        <v>0</v>
      </c>
      <c r="L163" s="917">
        <f t="shared" ca="1" si="41"/>
        <v>0</v>
      </c>
      <c r="M163" s="917">
        <f t="shared" ca="1" si="41"/>
        <v>0</v>
      </c>
      <c r="N163" s="1" t="str">
        <f t="shared" si="34"/>
        <v>ASR_Financial_Report_SHP21Final</v>
      </c>
      <c r="O163" s="916">
        <f t="shared" si="35"/>
        <v>44658</v>
      </c>
      <c r="P163" s="1" t="str">
        <f t="shared" si="36"/>
        <v>Unaudited</v>
      </c>
    </row>
    <row r="164" spans="1:16" x14ac:dyDescent="0.25">
      <c r="A164" s="1" t="s">
        <v>437</v>
      </c>
      <c r="B164" s="1" t="str">
        <f t="shared" si="29"/>
        <v>DEF</v>
      </c>
      <c r="C164" s="1" t="str">
        <f t="shared" si="30"/>
        <v>Default</v>
      </c>
      <c r="D164" s="915">
        <f t="shared" si="38"/>
        <v>1900</v>
      </c>
      <c r="E164" s="916">
        <f t="shared" si="39"/>
        <v>1</v>
      </c>
      <c r="F164" s="916">
        <f t="shared" si="40"/>
        <v>274</v>
      </c>
      <c r="G164" s="915" t="s">
        <v>1020</v>
      </c>
      <c r="H164" s="915" t="s">
        <v>1017</v>
      </c>
      <c r="I164" s="915" t="s">
        <v>389</v>
      </c>
      <c r="J164" s="917">
        <f t="shared" ca="1" si="41"/>
        <v>6.713234358152266E-2</v>
      </c>
      <c r="K164" s="917">
        <f t="shared" ca="1" si="41"/>
        <v>0</v>
      </c>
      <c r="L164" s="917">
        <f t="shared" ca="1" si="41"/>
        <v>0</v>
      </c>
      <c r="M164" s="917">
        <f t="shared" ca="1" si="41"/>
        <v>0</v>
      </c>
      <c r="N164" s="1" t="str">
        <f t="shared" si="34"/>
        <v>ASR_Financial_Report_SHP21Final</v>
      </c>
      <c r="O164" s="916">
        <f t="shared" si="35"/>
        <v>44658</v>
      </c>
      <c r="P164" s="1" t="str">
        <f t="shared" si="36"/>
        <v>Unaudited</v>
      </c>
    </row>
    <row r="165" spans="1:16" x14ac:dyDescent="0.25">
      <c r="A165" s="1" t="s">
        <v>437</v>
      </c>
      <c r="B165" s="1" t="str">
        <f t="shared" si="29"/>
        <v>DEF</v>
      </c>
      <c r="C165" s="1" t="str">
        <f t="shared" si="30"/>
        <v>Default</v>
      </c>
      <c r="D165" s="915">
        <f t="shared" si="38"/>
        <v>1900</v>
      </c>
      <c r="E165" s="916">
        <f t="shared" si="39"/>
        <v>1</v>
      </c>
      <c r="F165" s="916">
        <f t="shared" si="40"/>
        <v>366</v>
      </c>
      <c r="G165" s="915" t="s">
        <v>1020</v>
      </c>
      <c r="H165" s="915" t="s">
        <v>1017</v>
      </c>
      <c r="I165" s="915" t="s">
        <v>389</v>
      </c>
      <c r="J165" s="917">
        <f t="shared" ca="1" si="41"/>
        <v>0.1207148377002089</v>
      </c>
      <c r="K165" s="917">
        <f t="shared" ca="1" si="41"/>
        <v>0</v>
      </c>
      <c r="L165" s="917">
        <f t="shared" ca="1" si="41"/>
        <v>0</v>
      </c>
      <c r="M165" s="917">
        <f t="shared" ca="1" si="41"/>
        <v>0</v>
      </c>
      <c r="N165" s="1" t="str">
        <f t="shared" si="34"/>
        <v>ASR_Financial_Report_SHP21Final</v>
      </c>
      <c r="O165" s="916">
        <f t="shared" si="35"/>
        <v>44658</v>
      </c>
      <c r="P165" s="1" t="str">
        <f t="shared" si="36"/>
        <v>Unaudited</v>
      </c>
    </row>
    <row r="166" spans="1:16" x14ac:dyDescent="0.25">
      <c r="A166" s="1" t="s">
        <v>437</v>
      </c>
      <c r="B166" s="1" t="str">
        <f t="shared" si="29"/>
        <v>DEF</v>
      </c>
      <c r="C166" s="1" t="str">
        <f t="shared" si="30"/>
        <v>Default</v>
      </c>
      <c r="D166" s="915">
        <f t="shared" si="38"/>
        <v>1900</v>
      </c>
      <c r="E166" s="916">
        <f t="shared" si="39"/>
        <v>1</v>
      </c>
      <c r="F166" s="916">
        <f t="shared" si="40"/>
        <v>1</v>
      </c>
      <c r="G166" s="915" t="s">
        <v>1020</v>
      </c>
      <c r="H166" s="915" t="s">
        <v>1018</v>
      </c>
      <c r="I166" s="915" t="s">
        <v>389</v>
      </c>
      <c r="J166" s="917">
        <f t="shared" ca="1" si="41"/>
        <v>7.8370763198016613E-2</v>
      </c>
      <c r="K166" s="917">
        <f t="shared" ca="1" si="41"/>
        <v>0</v>
      </c>
      <c r="L166" s="917">
        <f t="shared" ca="1" si="41"/>
        <v>0</v>
      </c>
      <c r="M166" s="917">
        <f t="shared" ca="1" si="41"/>
        <v>0</v>
      </c>
      <c r="N166" s="1" t="str">
        <f t="shared" si="34"/>
        <v>ASR_Financial_Report_SHP21Final</v>
      </c>
      <c r="O166" s="916">
        <f t="shared" si="35"/>
        <v>44658</v>
      </c>
      <c r="P166" s="1" t="str">
        <f t="shared" si="36"/>
        <v>Unaudited</v>
      </c>
    </row>
    <row r="167" spans="1:16" x14ac:dyDescent="0.25">
      <c r="A167" s="1" t="s">
        <v>437</v>
      </c>
      <c r="B167" s="1" t="str">
        <f t="shared" si="29"/>
        <v>DEF</v>
      </c>
      <c r="C167" s="1" t="str">
        <f t="shared" si="30"/>
        <v>Default</v>
      </c>
      <c r="D167" s="915">
        <f t="shared" si="38"/>
        <v>1900</v>
      </c>
      <c r="E167" s="916">
        <f t="shared" si="39"/>
        <v>1</v>
      </c>
      <c r="F167" s="916">
        <f t="shared" si="40"/>
        <v>91</v>
      </c>
      <c r="G167" s="915" t="s">
        <v>1016</v>
      </c>
      <c r="H167" s="915" t="s">
        <v>1017</v>
      </c>
      <c r="I167" s="915" t="s">
        <v>390</v>
      </c>
      <c r="J167" s="917">
        <f t="shared" ca="1" si="41"/>
        <v>0.95846634653128704</v>
      </c>
      <c r="K167" s="917">
        <f t="shared" ca="1" si="41"/>
        <v>0</v>
      </c>
      <c r="L167" s="917">
        <f t="shared" ca="1" si="41"/>
        <v>0</v>
      </c>
      <c r="M167" s="917">
        <f t="shared" ca="1" si="41"/>
        <v>0</v>
      </c>
      <c r="N167" s="1" t="str">
        <f t="shared" si="34"/>
        <v>ASR_Financial_Report_SHP21Final</v>
      </c>
      <c r="O167" s="916">
        <f t="shared" si="35"/>
        <v>44658</v>
      </c>
      <c r="P167" s="1" t="str">
        <f t="shared" si="36"/>
        <v>Unaudited</v>
      </c>
    </row>
    <row r="168" spans="1:16" x14ac:dyDescent="0.25">
      <c r="A168" s="1" t="s">
        <v>437</v>
      </c>
      <c r="B168" s="1" t="str">
        <f t="shared" si="29"/>
        <v>DEF</v>
      </c>
      <c r="C168" s="1" t="str">
        <f t="shared" si="30"/>
        <v>Default</v>
      </c>
      <c r="D168" s="915">
        <f t="shared" si="38"/>
        <v>1900</v>
      </c>
      <c r="E168" s="916">
        <f t="shared" si="39"/>
        <v>1</v>
      </c>
      <c r="F168" s="916">
        <f t="shared" si="40"/>
        <v>182</v>
      </c>
      <c r="G168" s="915" t="s">
        <v>1016</v>
      </c>
      <c r="H168" s="915" t="s">
        <v>1017</v>
      </c>
      <c r="I168" s="915" t="s">
        <v>390</v>
      </c>
      <c r="J168" s="917">
        <f t="shared" ca="1" si="41"/>
        <v>0.98007060079067909</v>
      </c>
      <c r="K168" s="917">
        <f t="shared" ca="1" si="41"/>
        <v>0</v>
      </c>
      <c r="L168" s="917">
        <f t="shared" ca="1" si="41"/>
        <v>0</v>
      </c>
      <c r="M168" s="917">
        <f t="shared" ca="1" si="41"/>
        <v>0</v>
      </c>
      <c r="N168" s="1" t="str">
        <f t="shared" si="34"/>
        <v>ASR_Financial_Report_SHP21Final</v>
      </c>
      <c r="O168" s="916">
        <f t="shared" si="35"/>
        <v>44658</v>
      </c>
      <c r="P168" s="1" t="str">
        <f t="shared" si="36"/>
        <v>Unaudited</v>
      </c>
    </row>
    <row r="169" spans="1:16" x14ac:dyDescent="0.25">
      <c r="A169" s="1" t="s">
        <v>437</v>
      </c>
      <c r="B169" s="1" t="str">
        <f t="shared" si="29"/>
        <v>DEF</v>
      </c>
      <c r="C169" s="1" t="str">
        <f t="shared" si="30"/>
        <v>Default</v>
      </c>
      <c r="D169" s="915">
        <f t="shared" si="38"/>
        <v>1900</v>
      </c>
      <c r="E169" s="916">
        <f t="shared" si="39"/>
        <v>1</v>
      </c>
      <c r="F169" s="916">
        <f t="shared" si="40"/>
        <v>274</v>
      </c>
      <c r="G169" s="915" t="s">
        <v>1016</v>
      </c>
      <c r="H169" s="915" t="s">
        <v>1017</v>
      </c>
      <c r="I169" s="915" t="s">
        <v>390</v>
      </c>
      <c r="J169" s="917">
        <f t="shared" ca="1" si="41"/>
        <v>0.98166750852611517</v>
      </c>
      <c r="K169" s="917">
        <f t="shared" ca="1" si="41"/>
        <v>0</v>
      </c>
      <c r="L169" s="917">
        <f t="shared" ca="1" si="41"/>
        <v>0</v>
      </c>
      <c r="M169" s="917">
        <f t="shared" ca="1" si="41"/>
        <v>0</v>
      </c>
      <c r="N169" s="1" t="str">
        <f t="shared" si="34"/>
        <v>ASR_Financial_Report_SHP21Final</v>
      </c>
      <c r="O169" s="916">
        <f t="shared" si="35"/>
        <v>44658</v>
      </c>
      <c r="P169" s="1" t="str">
        <f t="shared" si="36"/>
        <v>Unaudited</v>
      </c>
    </row>
    <row r="170" spans="1:16" x14ac:dyDescent="0.25">
      <c r="A170" s="1" t="s">
        <v>437</v>
      </c>
      <c r="B170" s="1" t="str">
        <f t="shared" si="29"/>
        <v>DEF</v>
      </c>
      <c r="C170" s="1" t="str">
        <f t="shared" si="30"/>
        <v>Default</v>
      </c>
      <c r="D170" s="915">
        <f t="shared" si="38"/>
        <v>1900</v>
      </c>
      <c r="E170" s="916">
        <f t="shared" si="39"/>
        <v>1</v>
      </c>
      <c r="F170" s="916">
        <f t="shared" si="40"/>
        <v>366</v>
      </c>
      <c r="G170" s="915" t="s">
        <v>1016</v>
      </c>
      <c r="H170" s="915" t="s">
        <v>1017</v>
      </c>
      <c r="I170" s="915" t="s">
        <v>390</v>
      </c>
      <c r="J170" s="917">
        <f t="shared" ca="1" si="41"/>
        <v>0.96641333010057173</v>
      </c>
      <c r="K170" s="917">
        <f t="shared" ca="1" si="41"/>
        <v>0</v>
      </c>
      <c r="L170" s="917">
        <f t="shared" ca="1" si="41"/>
        <v>0</v>
      </c>
      <c r="M170" s="917">
        <f t="shared" ca="1" si="41"/>
        <v>0</v>
      </c>
      <c r="N170" s="1" t="str">
        <f t="shared" si="34"/>
        <v>ASR_Financial_Report_SHP21Final</v>
      </c>
      <c r="O170" s="916">
        <f t="shared" si="35"/>
        <v>44658</v>
      </c>
      <c r="P170" s="1" t="str">
        <f t="shared" si="36"/>
        <v>Unaudited</v>
      </c>
    </row>
    <row r="171" spans="1:16" x14ac:dyDescent="0.25">
      <c r="A171" s="1" t="s">
        <v>437</v>
      </c>
      <c r="B171" s="1" t="str">
        <f t="shared" si="29"/>
        <v>DEF</v>
      </c>
      <c r="C171" s="1" t="str">
        <f t="shared" si="30"/>
        <v>Default</v>
      </c>
      <c r="D171" s="915">
        <f t="shared" si="38"/>
        <v>1900</v>
      </c>
      <c r="E171" s="916">
        <f t="shared" si="39"/>
        <v>1</v>
      </c>
      <c r="F171" s="916">
        <f t="shared" si="40"/>
        <v>1</v>
      </c>
      <c r="G171" s="915" t="s">
        <v>1016</v>
      </c>
      <c r="H171" s="915" t="s">
        <v>1018</v>
      </c>
      <c r="I171" s="915" t="s">
        <v>390</v>
      </c>
      <c r="J171" s="917">
        <f t="shared" ca="1" si="41"/>
        <v>0.96077210765335219</v>
      </c>
      <c r="K171" s="917">
        <f t="shared" ca="1" si="41"/>
        <v>0</v>
      </c>
      <c r="L171" s="917">
        <f t="shared" ca="1" si="41"/>
        <v>0</v>
      </c>
      <c r="M171" s="917">
        <f t="shared" ca="1" si="41"/>
        <v>0</v>
      </c>
      <c r="N171" s="1" t="str">
        <f t="shared" si="34"/>
        <v>ASR_Financial_Report_SHP21Final</v>
      </c>
      <c r="O171" s="916">
        <f t="shared" si="35"/>
        <v>44658</v>
      </c>
      <c r="P171" s="1" t="str">
        <f t="shared" si="36"/>
        <v>Unaudited</v>
      </c>
    </row>
    <row r="172" spans="1:16" x14ac:dyDescent="0.25">
      <c r="A172" s="1" t="s">
        <v>437</v>
      </c>
      <c r="B172" s="1" t="str">
        <f t="shared" si="29"/>
        <v>DEF</v>
      </c>
      <c r="C172" s="1" t="str">
        <f t="shared" si="30"/>
        <v>Default</v>
      </c>
      <c r="D172" s="915">
        <f t="shared" si="38"/>
        <v>1900</v>
      </c>
      <c r="E172" s="916">
        <f t="shared" si="39"/>
        <v>1</v>
      </c>
      <c r="F172" s="916">
        <f t="shared" si="40"/>
        <v>91</v>
      </c>
      <c r="G172" s="915" t="s">
        <v>1019</v>
      </c>
      <c r="H172" s="915" t="s">
        <v>1017</v>
      </c>
      <c r="I172" s="915" t="s">
        <v>390</v>
      </c>
      <c r="J172" s="917">
        <f t="shared" ca="1" si="41"/>
        <v>7.782276405208588E-2</v>
      </c>
      <c r="K172" s="917">
        <f t="shared" ca="1" si="41"/>
        <v>0</v>
      </c>
      <c r="L172" s="917">
        <f t="shared" ca="1" si="41"/>
        <v>0</v>
      </c>
      <c r="M172" s="917">
        <f t="shared" ca="1" si="41"/>
        <v>0</v>
      </c>
      <c r="N172" s="1" t="str">
        <f t="shared" si="34"/>
        <v>ASR_Financial_Report_SHP21Final</v>
      </c>
      <c r="O172" s="916">
        <f t="shared" si="35"/>
        <v>44658</v>
      </c>
      <c r="P172" s="1" t="str">
        <f t="shared" si="36"/>
        <v>Unaudited</v>
      </c>
    </row>
    <row r="173" spans="1:16" x14ac:dyDescent="0.25">
      <c r="A173" s="1" t="s">
        <v>437</v>
      </c>
      <c r="B173" s="1" t="str">
        <f t="shared" si="29"/>
        <v>DEF</v>
      </c>
      <c r="C173" s="1" t="str">
        <f t="shared" si="30"/>
        <v>Default</v>
      </c>
      <c r="D173" s="915">
        <f t="shared" si="38"/>
        <v>1900</v>
      </c>
      <c r="E173" s="916">
        <f t="shared" si="39"/>
        <v>1</v>
      </c>
      <c r="F173" s="916">
        <f t="shared" si="40"/>
        <v>182</v>
      </c>
      <c r="G173" s="915" t="s">
        <v>1019</v>
      </c>
      <c r="H173" s="915" t="s">
        <v>1017</v>
      </c>
      <c r="I173" s="915" t="s">
        <v>390</v>
      </c>
      <c r="J173" s="917">
        <f t="shared" ca="1" si="41"/>
        <v>7.413216666955065E-2</v>
      </c>
      <c r="K173" s="917">
        <f t="shared" ca="1" si="41"/>
        <v>0</v>
      </c>
      <c r="L173" s="917">
        <f t="shared" ca="1" si="41"/>
        <v>0</v>
      </c>
      <c r="M173" s="917">
        <f t="shared" ca="1" si="41"/>
        <v>0</v>
      </c>
      <c r="N173" s="1" t="str">
        <f t="shared" si="34"/>
        <v>ASR_Financial_Report_SHP21Final</v>
      </c>
      <c r="O173" s="916">
        <f t="shared" si="35"/>
        <v>44658</v>
      </c>
      <c r="P173" s="1" t="str">
        <f t="shared" si="36"/>
        <v>Unaudited</v>
      </c>
    </row>
    <row r="174" spans="1:16" x14ac:dyDescent="0.25">
      <c r="A174" s="1" t="s">
        <v>437</v>
      </c>
      <c r="B174" s="1" t="str">
        <f t="shared" si="29"/>
        <v>DEF</v>
      </c>
      <c r="C174" s="1" t="str">
        <f t="shared" si="30"/>
        <v>Default</v>
      </c>
      <c r="D174" s="915">
        <f t="shared" si="38"/>
        <v>1900</v>
      </c>
      <c r="E174" s="916">
        <f t="shared" si="39"/>
        <v>1</v>
      </c>
      <c r="F174" s="916">
        <f t="shared" si="40"/>
        <v>274</v>
      </c>
      <c r="G174" s="915" t="s">
        <v>1019</v>
      </c>
      <c r="H174" s="915" t="s">
        <v>1017</v>
      </c>
      <c r="I174" s="915" t="s">
        <v>390</v>
      </c>
      <c r="J174" s="917">
        <f t="shared" ca="1" si="41"/>
        <v>7.3427516209523785E-2</v>
      </c>
      <c r="K174" s="917">
        <f t="shared" ca="1" si="41"/>
        <v>0</v>
      </c>
      <c r="L174" s="917">
        <f t="shared" ca="1" si="41"/>
        <v>0</v>
      </c>
      <c r="M174" s="917">
        <f t="shared" ca="1" si="41"/>
        <v>0</v>
      </c>
      <c r="N174" s="1" t="str">
        <f t="shared" si="34"/>
        <v>ASR_Financial_Report_SHP21Final</v>
      </c>
      <c r="O174" s="916">
        <f t="shared" si="35"/>
        <v>44658</v>
      </c>
      <c r="P174" s="1" t="str">
        <f t="shared" si="36"/>
        <v>Unaudited</v>
      </c>
    </row>
    <row r="175" spans="1:16" x14ac:dyDescent="0.25">
      <c r="A175" s="1" t="s">
        <v>437</v>
      </c>
      <c r="B175" s="1" t="str">
        <f t="shared" si="29"/>
        <v>DEF</v>
      </c>
      <c r="C175" s="1" t="str">
        <f t="shared" si="30"/>
        <v>Default</v>
      </c>
      <c r="D175" s="915">
        <f t="shared" si="38"/>
        <v>1900</v>
      </c>
      <c r="E175" s="916">
        <f t="shared" si="39"/>
        <v>1</v>
      </c>
      <c r="F175" s="916">
        <f t="shared" si="40"/>
        <v>366</v>
      </c>
      <c r="G175" s="915" t="s">
        <v>1019</v>
      </c>
      <c r="H175" s="915" t="s">
        <v>1017</v>
      </c>
      <c r="I175" s="915" t="s">
        <v>390</v>
      </c>
      <c r="J175" s="917">
        <f t="shared" ca="1" si="41"/>
        <v>7.0900228731689302E-2</v>
      </c>
      <c r="K175" s="917">
        <f t="shared" ca="1" si="41"/>
        <v>0</v>
      </c>
      <c r="L175" s="917">
        <f t="shared" ca="1" si="41"/>
        <v>0</v>
      </c>
      <c r="M175" s="917">
        <f t="shared" ca="1" si="41"/>
        <v>0</v>
      </c>
      <c r="N175" s="1" t="str">
        <f t="shared" si="34"/>
        <v>ASR_Financial_Report_SHP21Final</v>
      </c>
      <c r="O175" s="916">
        <f t="shared" si="35"/>
        <v>44658</v>
      </c>
      <c r="P175" s="1" t="str">
        <f t="shared" si="36"/>
        <v>Unaudited</v>
      </c>
    </row>
    <row r="176" spans="1:16" x14ac:dyDescent="0.25">
      <c r="A176" s="1" t="s">
        <v>437</v>
      </c>
      <c r="B176" s="1" t="str">
        <f t="shared" si="29"/>
        <v>DEF</v>
      </c>
      <c r="C176" s="1" t="str">
        <f t="shared" si="30"/>
        <v>Default</v>
      </c>
      <c r="D176" s="915">
        <f t="shared" si="38"/>
        <v>1900</v>
      </c>
      <c r="E176" s="916">
        <f t="shared" si="39"/>
        <v>1</v>
      </c>
      <c r="F176" s="916">
        <f t="shared" si="40"/>
        <v>1</v>
      </c>
      <c r="G176" s="915" t="s">
        <v>1019</v>
      </c>
      <c r="H176" s="915" t="s">
        <v>1018</v>
      </c>
      <c r="I176" s="915" t="s">
        <v>390</v>
      </c>
      <c r="J176" s="917">
        <f t="shared" ca="1" si="41"/>
        <v>7.4167348377828457E-2</v>
      </c>
      <c r="K176" s="917">
        <f t="shared" ca="1" si="41"/>
        <v>0</v>
      </c>
      <c r="L176" s="917">
        <f t="shared" ca="1" si="41"/>
        <v>0</v>
      </c>
      <c r="M176" s="917">
        <f t="shared" ca="1" si="41"/>
        <v>0</v>
      </c>
      <c r="N176" s="1" t="str">
        <f t="shared" si="34"/>
        <v>ASR_Financial_Report_SHP21Final</v>
      </c>
      <c r="O176" s="916">
        <f t="shared" si="35"/>
        <v>44658</v>
      </c>
      <c r="P176" s="1" t="str">
        <f t="shared" si="36"/>
        <v>Unaudited</v>
      </c>
    </row>
    <row r="177" spans="1:16" x14ac:dyDescent="0.25">
      <c r="A177" s="1" t="s">
        <v>437</v>
      </c>
      <c r="B177" s="1" t="str">
        <f t="shared" si="29"/>
        <v>DEF</v>
      </c>
      <c r="C177" s="1" t="str">
        <f t="shared" si="30"/>
        <v>Default</v>
      </c>
      <c r="D177" s="915">
        <f t="shared" si="38"/>
        <v>1900</v>
      </c>
      <c r="E177" s="916">
        <f t="shared" si="39"/>
        <v>1</v>
      </c>
      <c r="F177" s="916">
        <f t="shared" si="40"/>
        <v>91</v>
      </c>
      <c r="G177" s="915" t="s">
        <v>1020</v>
      </c>
      <c r="H177" s="915" t="s">
        <v>1017</v>
      </c>
      <c r="I177" s="915" t="s">
        <v>390</v>
      </c>
      <c r="J177" s="917">
        <f t="shared" ca="1" si="41"/>
        <v>-3.7024357429017073E-2</v>
      </c>
      <c r="K177" s="917">
        <f t="shared" ca="1" si="41"/>
        <v>0</v>
      </c>
      <c r="L177" s="917">
        <f t="shared" ca="1" si="41"/>
        <v>0</v>
      </c>
      <c r="M177" s="917">
        <f t="shared" ca="1" si="41"/>
        <v>0</v>
      </c>
      <c r="N177" s="1" t="str">
        <f t="shared" si="34"/>
        <v>ASR_Financial_Report_SHP21Final</v>
      </c>
      <c r="O177" s="916">
        <f t="shared" si="35"/>
        <v>44658</v>
      </c>
      <c r="P177" s="1" t="str">
        <f t="shared" si="36"/>
        <v>Unaudited</v>
      </c>
    </row>
    <row r="178" spans="1:16" x14ac:dyDescent="0.25">
      <c r="A178" s="1" t="s">
        <v>437</v>
      </c>
      <c r="B178" s="1" t="str">
        <f t="shared" si="29"/>
        <v>DEF</v>
      </c>
      <c r="C178" s="1" t="str">
        <f t="shared" si="30"/>
        <v>Default</v>
      </c>
      <c r="D178" s="915">
        <f t="shared" si="38"/>
        <v>1900</v>
      </c>
      <c r="E178" s="916">
        <f t="shared" si="39"/>
        <v>1</v>
      </c>
      <c r="F178" s="916">
        <f t="shared" si="40"/>
        <v>182</v>
      </c>
      <c r="G178" s="915" t="s">
        <v>1020</v>
      </c>
      <c r="H178" s="915" t="s">
        <v>1017</v>
      </c>
      <c r="I178" s="915" t="s">
        <v>390</v>
      </c>
      <c r="J178" s="917">
        <f t="shared" ca="1" si="41"/>
        <v>-5.462417716966262E-2</v>
      </c>
      <c r="K178" s="917">
        <f t="shared" ca="1" si="41"/>
        <v>0</v>
      </c>
      <c r="L178" s="917">
        <f t="shared" ca="1" si="41"/>
        <v>0</v>
      </c>
      <c r="M178" s="917">
        <f t="shared" ca="1" si="41"/>
        <v>0</v>
      </c>
      <c r="N178" s="1" t="str">
        <f t="shared" si="34"/>
        <v>ASR_Financial_Report_SHP21Final</v>
      </c>
      <c r="O178" s="916">
        <f t="shared" si="35"/>
        <v>44658</v>
      </c>
      <c r="P178" s="1" t="str">
        <f t="shared" si="36"/>
        <v>Unaudited</v>
      </c>
    </row>
    <row r="179" spans="1:16" x14ac:dyDescent="0.25">
      <c r="A179" s="1" t="s">
        <v>437</v>
      </c>
      <c r="B179" s="1" t="str">
        <f t="shared" si="29"/>
        <v>DEF</v>
      </c>
      <c r="C179" s="1" t="str">
        <f t="shared" si="30"/>
        <v>Default</v>
      </c>
      <c r="D179" s="915">
        <f t="shared" si="38"/>
        <v>1900</v>
      </c>
      <c r="E179" s="916">
        <f t="shared" si="39"/>
        <v>1</v>
      </c>
      <c r="F179" s="916">
        <f t="shared" si="40"/>
        <v>274</v>
      </c>
      <c r="G179" s="915" t="s">
        <v>1020</v>
      </c>
      <c r="H179" s="915" t="s">
        <v>1017</v>
      </c>
      <c r="I179" s="915" t="s">
        <v>390</v>
      </c>
      <c r="J179" s="917">
        <f t="shared" ca="1" si="41"/>
        <v>-5.5688124928165293E-2</v>
      </c>
      <c r="K179" s="917">
        <f t="shared" ca="1" si="41"/>
        <v>0</v>
      </c>
      <c r="L179" s="917">
        <f t="shared" ca="1" si="41"/>
        <v>0</v>
      </c>
      <c r="M179" s="917">
        <f t="shared" ca="1" si="41"/>
        <v>0</v>
      </c>
      <c r="N179" s="1" t="str">
        <f t="shared" si="34"/>
        <v>ASR_Financial_Report_SHP21Final</v>
      </c>
      <c r="O179" s="916">
        <f t="shared" si="35"/>
        <v>44658</v>
      </c>
      <c r="P179" s="1" t="str">
        <f t="shared" si="36"/>
        <v>Unaudited</v>
      </c>
    </row>
    <row r="180" spans="1:16" x14ac:dyDescent="0.25">
      <c r="A180" s="1" t="s">
        <v>437</v>
      </c>
      <c r="B180" s="1" t="str">
        <f t="shared" si="29"/>
        <v>DEF</v>
      </c>
      <c r="C180" s="1" t="str">
        <f t="shared" si="30"/>
        <v>Default</v>
      </c>
      <c r="D180" s="915">
        <f t="shared" si="38"/>
        <v>1900</v>
      </c>
      <c r="E180" s="916">
        <f t="shared" si="39"/>
        <v>1</v>
      </c>
      <c r="F180" s="916">
        <f t="shared" si="40"/>
        <v>366</v>
      </c>
      <c r="G180" s="915" t="s">
        <v>1020</v>
      </c>
      <c r="H180" s="915" t="s">
        <v>1017</v>
      </c>
      <c r="I180" s="915" t="s">
        <v>390</v>
      </c>
      <c r="J180" s="917">
        <f t="shared" ca="1" si="41"/>
        <v>-3.7699693905504351E-2</v>
      </c>
      <c r="K180" s="917">
        <f t="shared" ca="1" si="41"/>
        <v>0</v>
      </c>
      <c r="L180" s="917">
        <f t="shared" ca="1" si="41"/>
        <v>0</v>
      </c>
      <c r="M180" s="917">
        <f t="shared" ca="1" si="41"/>
        <v>0</v>
      </c>
      <c r="N180" s="1" t="str">
        <f t="shared" si="34"/>
        <v>ASR_Financial_Report_SHP21Final</v>
      </c>
      <c r="O180" s="916">
        <f t="shared" si="35"/>
        <v>44658</v>
      </c>
      <c r="P180" s="1" t="str">
        <f t="shared" si="36"/>
        <v>Unaudited</v>
      </c>
    </row>
    <row r="181" spans="1:16" x14ac:dyDescent="0.25">
      <c r="A181" s="1" t="s">
        <v>437</v>
      </c>
      <c r="B181" s="1" t="str">
        <f t="shared" si="29"/>
        <v>DEF</v>
      </c>
      <c r="C181" s="1" t="str">
        <f t="shared" si="30"/>
        <v>Default</v>
      </c>
      <c r="D181" s="915">
        <f t="shared" si="38"/>
        <v>1900</v>
      </c>
      <c r="E181" s="916">
        <f t="shared" si="39"/>
        <v>1</v>
      </c>
      <c r="F181" s="916">
        <f t="shared" si="40"/>
        <v>1</v>
      </c>
      <c r="G181" s="915" t="s">
        <v>1020</v>
      </c>
      <c r="H181" s="915" t="s">
        <v>1018</v>
      </c>
      <c r="I181" s="915" t="s">
        <v>390</v>
      </c>
      <c r="J181" s="917">
        <f t="shared" ca="1" si="41"/>
        <v>-3.5452664448100767E-2</v>
      </c>
      <c r="K181" s="917">
        <f t="shared" ca="1" si="41"/>
        <v>0</v>
      </c>
      <c r="L181" s="917">
        <f t="shared" ca="1" si="41"/>
        <v>0</v>
      </c>
      <c r="M181" s="917">
        <f t="shared" ca="1" si="41"/>
        <v>0</v>
      </c>
      <c r="N181" s="1" t="str">
        <f t="shared" si="34"/>
        <v>ASR_Financial_Report_SHP21Final</v>
      </c>
      <c r="O181" s="916">
        <f t="shared" si="35"/>
        <v>44658</v>
      </c>
      <c r="P181" s="1" t="str">
        <f t="shared" si="36"/>
        <v>Unaudited</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23"/>
  <dimension ref="A1:D11"/>
  <sheetViews>
    <sheetView topLeftCell="A40" workbookViewId="0">
      <selection activeCell="D9" sqref="D9"/>
    </sheetView>
  </sheetViews>
  <sheetFormatPr defaultRowHeight="15" x14ac:dyDescent="0.25"/>
  <cols>
    <col min="1" max="1" width="32.140625" bestFit="1" customWidth="1"/>
    <col min="4" max="4" width="11" bestFit="1" customWidth="1"/>
  </cols>
  <sheetData>
    <row r="1" spans="1:4" ht="18.75" x14ac:dyDescent="0.3">
      <c r="A1" s="1724" t="s">
        <v>895</v>
      </c>
      <c r="B1" s="1724"/>
      <c r="C1" s="1724"/>
    </row>
    <row r="4" spans="1:4" x14ac:dyDescent="0.25">
      <c r="A4" s="107" t="s">
        <v>142</v>
      </c>
      <c r="D4" s="107" t="s">
        <v>1412</v>
      </c>
    </row>
    <row r="5" spans="1:4" x14ac:dyDescent="0.25">
      <c r="A5" t="s">
        <v>893</v>
      </c>
      <c r="D5" t="s">
        <v>1417</v>
      </c>
    </row>
    <row r="6" spans="1:4" x14ac:dyDescent="0.25">
      <c r="A6" t="s">
        <v>828</v>
      </c>
      <c r="D6" t="s">
        <v>1408</v>
      </c>
    </row>
    <row r="7" spans="1:4" x14ac:dyDescent="0.25">
      <c r="A7" t="s">
        <v>894</v>
      </c>
      <c r="D7" t="s">
        <v>1409</v>
      </c>
    </row>
    <row r="8" spans="1:4" x14ac:dyDescent="0.25">
      <c r="A8" t="s">
        <v>1011</v>
      </c>
      <c r="D8" t="s">
        <v>1421</v>
      </c>
    </row>
    <row r="9" spans="1:4" x14ac:dyDescent="0.25">
      <c r="A9" t="s">
        <v>890</v>
      </c>
      <c r="D9" t="s">
        <v>1417</v>
      </c>
    </row>
    <row r="10" spans="1:4" x14ac:dyDescent="0.25">
      <c r="D10" t="s">
        <v>1410</v>
      </c>
    </row>
    <row r="11" spans="1:4" x14ac:dyDescent="0.25">
      <c r="D11" t="s">
        <v>1411</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3"/>
  </sheetPr>
  <dimension ref="A1:E121"/>
  <sheetViews>
    <sheetView topLeftCell="A10" zoomScaleNormal="100" workbookViewId="0">
      <selection activeCell="A10" sqref="A10"/>
    </sheetView>
  </sheetViews>
  <sheetFormatPr defaultRowHeight="15" x14ac:dyDescent="0.25"/>
  <cols>
    <col min="1" max="1" width="17" customWidth="1"/>
    <col min="2" max="2" width="8.85546875" style="3"/>
    <col min="3" max="3" width="37.140625" customWidth="1"/>
    <col min="4" max="4" width="113.140625" style="2" customWidth="1"/>
    <col min="8" max="8" width="8.5703125" customWidth="1"/>
  </cols>
  <sheetData>
    <row r="1" spans="1:3" ht="18.75" x14ac:dyDescent="0.3">
      <c r="A1" s="14" t="s">
        <v>210</v>
      </c>
    </row>
    <row r="2" spans="1:3" ht="15.75" x14ac:dyDescent="0.25">
      <c r="A2" s="41" t="s">
        <v>208</v>
      </c>
    </row>
    <row r="4" spans="1:3" x14ac:dyDescent="0.25">
      <c r="A4" s="3" t="s">
        <v>205</v>
      </c>
      <c r="B4" t="s">
        <v>242</v>
      </c>
    </row>
    <row r="5" spans="1:3" x14ac:dyDescent="0.25">
      <c r="A5" s="3" t="s">
        <v>15</v>
      </c>
      <c r="B5" t="s">
        <v>226</v>
      </c>
    </row>
    <row r="6" spans="1:3" x14ac:dyDescent="0.25">
      <c r="A6" s="184" t="s">
        <v>799</v>
      </c>
      <c r="B6" s="185" t="s">
        <v>792</v>
      </c>
      <c r="C6" s="108"/>
    </row>
    <row r="7" spans="1:3" x14ac:dyDescent="0.25">
      <c r="A7" s="186" t="s">
        <v>198</v>
      </c>
      <c r="B7" s="185" t="s">
        <v>793</v>
      </c>
      <c r="C7" s="108"/>
    </row>
    <row r="8" spans="1:3" x14ac:dyDescent="0.25">
      <c r="A8" s="186" t="s">
        <v>200</v>
      </c>
      <c r="B8" s="185" t="s">
        <v>794</v>
      </c>
      <c r="C8" s="108"/>
    </row>
    <row r="9" spans="1:3" x14ac:dyDescent="0.25">
      <c r="A9" s="186" t="s">
        <v>199</v>
      </c>
      <c r="B9" s="185" t="s">
        <v>795</v>
      </c>
      <c r="C9" s="108"/>
    </row>
    <row r="10" spans="1:3" x14ac:dyDescent="0.25">
      <c r="A10" s="187" t="s">
        <v>791</v>
      </c>
      <c r="B10" s="38" t="s">
        <v>796</v>
      </c>
      <c r="C10" s="108"/>
    </row>
    <row r="12" spans="1:3" x14ac:dyDescent="0.25">
      <c r="A12" s="1" t="s">
        <v>371</v>
      </c>
      <c r="B12" s="97" t="s">
        <v>377</v>
      </c>
    </row>
    <row r="13" spans="1:3" x14ac:dyDescent="0.25">
      <c r="A13" s="1" t="s">
        <v>15</v>
      </c>
      <c r="B13" s="97" t="s">
        <v>372</v>
      </c>
    </row>
    <row r="14" spans="1:3" x14ac:dyDescent="0.25">
      <c r="A14" s="1" t="s">
        <v>16</v>
      </c>
      <c r="B14" s="97" t="s">
        <v>374</v>
      </c>
    </row>
    <row r="15" spans="1:3" x14ac:dyDescent="0.25">
      <c r="A15" s="1" t="s">
        <v>17</v>
      </c>
      <c r="B15" s="97" t="s">
        <v>373</v>
      </c>
    </row>
    <row r="16" spans="1:3" x14ac:dyDescent="0.25">
      <c r="A16" s="1"/>
      <c r="B16" s="97"/>
    </row>
    <row r="17" spans="1:4" x14ac:dyDescent="0.25">
      <c r="A17" s="1" t="s">
        <v>1005</v>
      </c>
      <c r="B17" s="97"/>
    </row>
    <row r="18" spans="1:4" ht="30" customHeight="1" x14ac:dyDescent="0.25">
      <c r="A18" s="1445" t="s">
        <v>1652</v>
      </c>
      <c r="B18" s="1445"/>
      <c r="C18" s="1445"/>
      <c r="D18" s="1445"/>
    </row>
    <row r="19" spans="1:4" ht="27" customHeight="1" x14ac:dyDescent="0.25">
      <c r="A19" s="1454" t="s">
        <v>1053</v>
      </c>
      <c r="B19" s="1454"/>
      <c r="C19" s="1454"/>
      <c r="D19" s="1454"/>
    </row>
    <row r="20" spans="1:4" ht="27" customHeight="1" x14ac:dyDescent="0.25">
      <c r="A20" s="1454" t="s">
        <v>1653</v>
      </c>
      <c r="B20" s="1454"/>
      <c r="C20" s="1454"/>
      <c r="D20" s="1454"/>
    </row>
    <row r="22" spans="1:4" ht="18.75" x14ac:dyDescent="0.3">
      <c r="A22" s="1455" t="s">
        <v>51</v>
      </c>
      <c r="B22" s="1456"/>
      <c r="C22" s="1457"/>
      <c r="D22" s="4" t="s">
        <v>145</v>
      </c>
    </row>
    <row r="23" spans="1:4" ht="15" customHeight="1" x14ac:dyDescent="0.25">
      <c r="A23" s="1448" t="s">
        <v>11</v>
      </c>
      <c r="B23" s="1449"/>
      <c r="C23" s="1450"/>
      <c r="D23" s="1458"/>
    </row>
    <row r="24" spans="1:4" ht="15" customHeight="1" x14ac:dyDescent="0.25">
      <c r="A24" s="1451"/>
      <c r="B24" s="1452"/>
      <c r="C24" s="1453"/>
      <c r="D24" s="1459"/>
    </row>
    <row r="25" spans="1:4" ht="24.75" x14ac:dyDescent="0.25">
      <c r="A25" s="1431" t="s">
        <v>183</v>
      </c>
      <c r="B25" s="22">
        <v>1.1000000000000001</v>
      </c>
      <c r="C25" s="19" t="s">
        <v>12</v>
      </c>
      <c r="D25" s="5" t="s">
        <v>1282</v>
      </c>
    </row>
    <row r="26" spans="1:4" ht="24.75" x14ac:dyDescent="0.25">
      <c r="A26" s="1432"/>
      <c r="B26" s="221" t="s">
        <v>1300</v>
      </c>
      <c r="C26" s="222" t="s">
        <v>1309</v>
      </c>
      <c r="D26" s="7" t="s">
        <v>1301</v>
      </c>
    </row>
    <row r="27" spans="1:4" x14ac:dyDescent="0.25">
      <c r="A27" s="1432"/>
      <c r="B27" s="23" t="s">
        <v>63</v>
      </c>
      <c r="C27" s="8" t="s">
        <v>343</v>
      </c>
      <c r="D27" s="7" t="s">
        <v>1283</v>
      </c>
    </row>
    <row r="28" spans="1:4" x14ac:dyDescent="0.25">
      <c r="A28" s="1432"/>
      <c r="B28" s="221" t="s">
        <v>896</v>
      </c>
      <c r="C28" s="222" t="s">
        <v>897</v>
      </c>
      <c r="D28" s="7" t="s">
        <v>1284</v>
      </c>
    </row>
    <row r="29" spans="1:4" ht="24.75" x14ac:dyDescent="0.25">
      <c r="A29" s="1432"/>
      <c r="B29" s="23" t="s">
        <v>94</v>
      </c>
      <c r="C29" s="8" t="s">
        <v>146</v>
      </c>
      <c r="D29" s="7" t="s">
        <v>1285</v>
      </c>
    </row>
    <row r="30" spans="1:4" ht="24.75" x14ac:dyDescent="0.25">
      <c r="A30" s="1432"/>
      <c r="B30" s="23" t="s">
        <v>35</v>
      </c>
      <c r="C30" s="8" t="s">
        <v>13</v>
      </c>
      <c r="D30" s="7" t="s">
        <v>1651</v>
      </c>
    </row>
    <row r="31" spans="1:4" x14ac:dyDescent="0.25">
      <c r="A31" s="1432"/>
      <c r="B31" s="98" t="s">
        <v>201</v>
      </c>
      <c r="C31" s="100" t="s">
        <v>14</v>
      </c>
      <c r="D31" s="18" t="s">
        <v>342</v>
      </c>
    </row>
    <row r="32" spans="1:4" ht="15" customHeight="1" x14ac:dyDescent="0.25">
      <c r="A32" s="1448" t="s">
        <v>268</v>
      </c>
      <c r="B32" s="1449"/>
      <c r="C32" s="1450"/>
      <c r="D32" s="1446"/>
    </row>
    <row r="33" spans="1:4" ht="15" customHeight="1" x14ac:dyDescent="0.25">
      <c r="A33" s="1451"/>
      <c r="B33" s="1452"/>
      <c r="C33" s="1453"/>
      <c r="D33" s="1447"/>
    </row>
    <row r="34" spans="1:4" ht="24.75" x14ac:dyDescent="0.25">
      <c r="A34" s="1431" t="s">
        <v>0</v>
      </c>
      <c r="B34" s="22">
        <v>2.1</v>
      </c>
      <c r="C34" s="19" t="s">
        <v>147</v>
      </c>
      <c r="D34" s="5" t="s">
        <v>1003</v>
      </c>
    </row>
    <row r="35" spans="1:4" ht="24.75" x14ac:dyDescent="0.25">
      <c r="A35" s="1432"/>
      <c r="B35" s="23">
        <v>2.2000000000000002</v>
      </c>
      <c r="C35" s="8" t="s">
        <v>148</v>
      </c>
      <c r="D35" s="7" t="s">
        <v>847</v>
      </c>
    </row>
    <row r="36" spans="1:4" ht="24.75" x14ac:dyDescent="0.25">
      <c r="A36" s="1432"/>
      <c r="B36" s="23">
        <v>2.2999999999999998</v>
      </c>
      <c r="C36" s="8" t="s">
        <v>149</v>
      </c>
      <c r="D36" s="7" t="s">
        <v>726</v>
      </c>
    </row>
    <row r="37" spans="1:4" ht="24.75" x14ac:dyDescent="0.25">
      <c r="A37" s="1432"/>
      <c r="B37" s="23">
        <v>2.4</v>
      </c>
      <c r="C37" s="8" t="s">
        <v>150</v>
      </c>
      <c r="D37" s="7" t="s">
        <v>1002</v>
      </c>
    </row>
    <row r="38" spans="1:4" ht="24.75" x14ac:dyDescent="0.25">
      <c r="A38" s="1432"/>
      <c r="B38" s="23">
        <v>2.5</v>
      </c>
      <c r="C38" s="8" t="s">
        <v>151</v>
      </c>
      <c r="D38" s="7" t="s">
        <v>848</v>
      </c>
    </row>
    <row r="39" spans="1:4" x14ac:dyDescent="0.25">
      <c r="A39" s="1432"/>
      <c r="B39" s="23" t="s">
        <v>96</v>
      </c>
      <c r="C39" s="8" t="s">
        <v>7</v>
      </c>
      <c r="D39" s="7" t="s">
        <v>742</v>
      </c>
    </row>
    <row r="40" spans="1:4" ht="24.75" x14ac:dyDescent="0.25">
      <c r="A40" s="1432"/>
      <c r="B40" s="126" t="s">
        <v>152</v>
      </c>
      <c r="C40" s="131" t="s">
        <v>955</v>
      </c>
      <c r="D40" s="7" t="s">
        <v>956</v>
      </c>
    </row>
    <row r="41" spans="1:4" x14ac:dyDescent="0.25">
      <c r="A41" s="1432"/>
      <c r="B41" s="225" t="s">
        <v>898</v>
      </c>
      <c r="C41" s="226" t="s">
        <v>24</v>
      </c>
      <c r="D41" s="7" t="s">
        <v>929</v>
      </c>
    </row>
    <row r="42" spans="1:4" x14ac:dyDescent="0.25">
      <c r="A42" s="1433"/>
      <c r="B42" s="101" t="s">
        <v>221</v>
      </c>
      <c r="C42" s="102" t="s">
        <v>1</v>
      </c>
      <c r="D42" s="18" t="s">
        <v>933</v>
      </c>
    </row>
    <row r="43" spans="1:4" ht="36.75" x14ac:dyDescent="0.25">
      <c r="A43" s="1431" t="s">
        <v>53</v>
      </c>
      <c r="B43" s="22">
        <v>3.1</v>
      </c>
      <c r="C43" s="20" t="s">
        <v>33</v>
      </c>
      <c r="D43" s="5" t="s">
        <v>727</v>
      </c>
    </row>
    <row r="44" spans="1:4" x14ac:dyDescent="0.25">
      <c r="A44" s="1432"/>
      <c r="B44" s="23">
        <v>3.2</v>
      </c>
      <c r="C44" s="20" t="s">
        <v>34</v>
      </c>
      <c r="D44" s="6" t="s">
        <v>728</v>
      </c>
    </row>
    <row r="45" spans="1:4" x14ac:dyDescent="0.25">
      <c r="A45" s="1432"/>
      <c r="B45" s="23">
        <v>3.3</v>
      </c>
      <c r="C45" s="20" t="s">
        <v>54</v>
      </c>
      <c r="D45" s="7" t="s">
        <v>729</v>
      </c>
    </row>
    <row r="46" spans="1:4" x14ac:dyDescent="0.25">
      <c r="A46" s="1432"/>
      <c r="B46" s="23" t="s">
        <v>44</v>
      </c>
      <c r="C46" s="20" t="s">
        <v>153</v>
      </c>
      <c r="D46" s="7" t="s">
        <v>730</v>
      </c>
    </row>
    <row r="47" spans="1:4" x14ac:dyDescent="0.25">
      <c r="A47" s="1432"/>
      <c r="B47" s="23" t="s">
        <v>41</v>
      </c>
      <c r="C47" s="20" t="s">
        <v>52</v>
      </c>
      <c r="D47" s="7" t="s">
        <v>743</v>
      </c>
    </row>
    <row r="48" spans="1:4" ht="24.75" x14ac:dyDescent="0.25">
      <c r="A48" s="1432"/>
      <c r="B48" s="23" t="s">
        <v>42</v>
      </c>
      <c r="C48" s="20" t="s">
        <v>154</v>
      </c>
      <c r="D48" s="7" t="s">
        <v>849</v>
      </c>
    </row>
    <row r="49" spans="1:4" ht="24.75" x14ac:dyDescent="0.25">
      <c r="A49" s="1432"/>
      <c r="B49" s="126" t="s">
        <v>43</v>
      </c>
      <c r="C49" s="131" t="s">
        <v>477</v>
      </c>
      <c r="D49" s="7" t="s">
        <v>957</v>
      </c>
    </row>
    <row r="50" spans="1:4" x14ac:dyDescent="0.25">
      <c r="A50" s="1432"/>
      <c r="B50" s="98" t="s">
        <v>452</v>
      </c>
      <c r="C50" s="103" t="s">
        <v>2</v>
      </c>
      <c r="D50" s="18" t="s">
        <v>480</v>
      </c>
    </row>
    <row r="51" spans="1:4" ht="24.75" x14ac:dyDescent="0.25">
      <c r="A51" s="1437" t="s">
        <v>901</v>
      </c>
      <c r="B51" s="219" t="s">
        <v>902</v>
      </c>
      <c r="C51" s="232" t="s">
        <v>901</v>
      </c>
      <c r="D51" s="5" t="s">
        <v>1047</v>
      </c>
    </row>
    <row r="52" spans="1:4" ht="24.75" x14ac:dyDescent="0.25">
      <c r="A52" s="1438"/>
      <c r="B52" s="221" t="s">
        <v>903</v>
      </c>
      <c r="C52" s="233" t="s">
        <v>906</v>
      </c>
      <c r="D52" s="7" t="s">
        <v>930</v>
      </c>
    </row>
    <row r="53" spans="1:4" ht="24.75" x14ac:dyDescent="0.25">
      <c r="A53" s="1438"/>
      <c r="B53" s="225" t="s">
        <v>904</v>
      </c>
      <c r="C53" s="234" t="s">
        <v>907</v>
      </c>
      <c r="D53" s="7" t="s">
        <v>931</v>
      </c>
    </row>
    <row r="54" spans="1:4" ht="16.5" customHeight="1" x14ac:dyDescent="0.25">
      <c r="A54" s="1439"/>
      <c r="B54" s="227" t="s">
        <v>905</v>
      </c>
      <c r="C54" s="235" t="s">
        <v>908</v>
      </c>
      <c r="D54" s="18" t="s">
        <v>932</v>
      </c>
    </row>
    <row r="55" spans="1:4" ht="24.75" x14ac:dyDescent="0.25">
      <c r="A55" s="1430" t="s">
        <v>302</v>
      </c>
      <c r="B55" s="22">
        <v>5.0999999999999996</v>
      </c>
      <c r="C55" s="26" t="s">
        <v>37</v>
      </c>
      <c r="D55" s="5" t="s">
        <v>731</v>
      </c>
    </row>
    <row r="56" spans="1:4" ht="24" x14ac:dyDescent="0.25">
      <c r="A56" s="1428"/>
      <c r="B56" s="23">
        <v>5.2</v>
      </c>
      <c r="C56" s="20" t="s">
        <v>303</v>
      </c>
      <c r="D56" s="7" t="s">
        <v>744</v>
      </c>
    </row>
    <row r="57" spans="1:4" ht="24.75" x14ac:dyDescent="0.25">
      <c r="A57" s="1428"/>
      <c r="B57" s="23">
        <v>5.3</v>
      </c>
      <c r="C57" s="20" t="s">
        <v>304</v>
      </c>
      <c r="D57" s="7" t="s">
        <v>710</v>
      </c>
    </row>
    <row r="58" spans="1:4" ht="24.75" x14ac:dyDescent="0.25">
      <c r="A58" s="1428"/>
      <c r="B58" s="126" t="s">
        <v>82</v>
      </c>
      <c r="C58" s="131" t="s">
        <v>475</v>
      </c>
      <c r="D58" s="7" t="s">
        <v>958</v>
      </c>
    </row>
    <row r="59" spans="1:4" x14ac:dyDescent="0.25">
      <c r="A59" s="1429"/>
      <c r="B59" s="98" t="s">
        <v>216</v>
      </c>
      <c r="C59" s="104" t="s">
        <v>305</v>
      </c>
      <c r="D59" s="18" t="s">
        <v>479</v>
      </c>
    </row>
    <row r="60" spans="1:4" ht="24.75" x14ac:dyDescent="0.25">
      <c r="A60" s="1431" t="s">
        <v>4</v>
      </c>
      <c r="B60" s="22">
        <v>6.1</v>
      </c>
      <c r="C60" s="26" t="s">
        <v>18</v>
      </c>
      <c r="D60" s="5" t="s">
        <v>732</v>
      </c>
    </row>
    <row r="61" spans="1:4" x14ac:dyDescent="0.25">
      <c r="A61" s="1432"/>
      <c r="B61" s="23">
        <v>6.2</v>
      </c>
      <c r="C61" s="20" t="s">
        <v>19</v>
      </c>
      <c r="D61" s="7" t="s">
        <v>745</v>
      </c>
    </row>
    <row r="62" spans="1:4" ht="24.75" x14ac:dyDescent="0.25">
      <c r="A62" s="1432"/>
      <c r="B62" s="23">
        <v>6.3</v>
      </c>
      <c r="C62" s="20" t="s">
        <v>184</v>
      </c>
      <c r="D62" s="7" t="s">
        <v>850</v>
      </c>
    </row>
    <row r="63" spans="1:4" ht="24.75" x14ac:dyDescent="0.25">
      <c r="A63" s="1432"/>
      <c r="B63" s="126" t="s">
        <v>87</v>
      </c>
      <c r="C63" s="131" t="s">
        <v>473</v>
      </c>
      <c r="D63" s="7" t="s">
        <v>959</v>
      </c>
    </row>
    <row r="64" spans="1:4" x14ac:dyDescent="0.25">
      <c r="A64" s="1433"/>
      <c r="B64" s="101" t="s">
        <v>213</v>
      </c>
      <c r="C64" s="104" t="s">
        <v>25</v>
      </c>
      <c r="D64" s="18" t="s">
        <v>478</v>
      </c>
    </row>
    <row r="65" spans="1:4" ht="16.5" customHeight="1" x14ac:dyDescent="0.25">
      <c r="A65" s="1434" t="s">
        <v>156</v>
      </c>
      <c r="B65" s="22">
        <v>7.1</v>
      </c>
      <c r="C65" s="26" t="s">
        <v>20</v>
      </c>
      <c r="D65" s="5" t="s">
        <v>733</v>
      </c>
    </row>
    <row r="66" spans="1:4" ht="16.5" customHeight="1" x14ac:dyDescent="0.25">
      <c r="A66" s="1435"/>
      <c r="B66" s="23">
        <v>7.2</v>
      </c>
      <c r="C66" s="20" t="s">
        <v>21</v>
      </c>
      <c r="D66" s="7" t="s">
        <v>734</v>
      </c>
    </row>
    <row r="67" spans="1:4" ht="26.25" customHeight="1" x14ac:dyDescent="0.25">
      <c r="A67" s="1435"/>
      <c r="B67" s="23">
        <v>7.3</v>
      </c>
      <c r="C67" s="20" t="s">
        <v>155</v>
      </c>
      <c r="D67" s="7" t="s">
        <v>851</v>
      </c>
    </row>
    <row r="68" spans="1:4" ht="24.75" x14ac:dyDescent="0.25">
      <c r="A68" s="1435"/>
      <c r="B68" s="126" t="s">
        <v>91</v>
      </c>
      <c r="C68" s="131" t="s">
        <v>474</v>
      </c>
      <c r="D68" s="7" t="s">
        <v>960</v>
      </c>
    </row>
    <row r="69" spans="1:4" ht="16.5" customHeight="1" x14ac:dyDescent="0.25">
      <c r="A69" s="1436"/>
      <c r="B69" s="101" t="s">
        <v>261</v>
      </c>
      <c r="C69" s="104" t="s">
        <v>38</v>
      </c>
      <c r="D69" s="18" t="s">
        <v>472</v>
      </c>
    </row>
    <row r="70" spans="1:4" ht="24.75" x14ac:dyDescent="0.25">
      <c r="A70" s="1431" t="s">
        <v>29</v>
      </c>
      <c r="B70" s="22">
        <v>8.1</v>
      </c>
      <c r="C70" s="26" t="s">
        <v>22</v>
      </c>
      <c r="D70" s="5" t="s">
        <v>735</v>
      </c>
    </row>
    <row r="71" spans="1:4" ht="24.75" x14ac:dyDescent="0.25">
      <c r="A71" s="1432"/>
      <c r="B71" s="23" t="s">
        <v>112</v>
      </c>
      <c r="C71" s="20" t="s">
        <v>443</v>
      </c>
      <c r="D71" s="7" t="s">
        <v>736</v>
      </c>
    </row>
    <row r="72" spans="1:4" ht="24.75" x14ac:dyDescent="0.25">
      <c r="A72" s="1432"/>
      <c r="B72" s="23" t="s">
        <v>114</v>
      </c>
      <c r="C72" s="20" t="s">
        <v>157</v>
      </c>
      <c r="D72" s="7" t="s">
        <v>852</v>
      </c>
    </row>
    <row r="73" spans="1:4" x14ac:dyDescent="0.25">
      <c r="A73" s="1432"/>
      <c r="B73" s="23" t="s">
        <v>115</v>
      </c>
      <c r="C73" s="20" t="s">
        <v>113</v>
      </c>
      <c r="D73" s="7" t="s">
        <v>317</v>
      </c>
    </row>
    <row r="74" spans="1:4" x14ac:dyDescent="0.25">
      <c r="A74" s="1432"/>
      <c r="B74" s="23" t="s">
        <v>116</v>
      </c>
      <c r="C74" s="20" t="s">
        <v>158</v>
      </c>
      <c r="D74" s="7" t="s">
        <v>318</v>
      </c>
    </row>
    <row r="75" spans="1:4" x14ac:dyDescent="0.25">
      <c r="A75" s="1432"/>
      <c r="B75" s="23" t="s">
        <v>159</v>
      </c>
      <c r="C75" s="20" t="s">
        <v>23</v>
      </c>
      <c r="D75" s="7" t="s">
        <v>746</v>
      </c>
    </row>
    <row r="76" spans="1:4" ht="24.75" x14ac:dyDescent="0.25">
      <c r="A76" s="1432"/>
      <c r="B76" s="126" t="s">
        <v>442</v>
      </c>
      <c r="C76" s="131" t="s">
        <v>476</v>
      </c>
      <c r="D76" s="7" t="s">
        <v>1004</v>
      </c>
    </row>
    <row r="77" spans="1:4" x14ac:dyDescent="0.25">
      <c r="A77" s="1433"/>
      <c r="B77" s="101" t="s">
        <v>457</v>
      </c>
      <c r="C77" s="104" t="s">
        <v>30</v>
      </c>
      <c r="D77" s="18" t="s">
        <v>471</v>
      </c>
    </row>
    <row r="78" spans="1:4" ht="24.75" x14ac:dyDescent="0.25">
      <c r="A78" s="1431" t="s">
        <v>3</v>
      </c>
      <c r="B78" s="22">
        <v>9.1</v>
      </c>
      <c r="C78" s="26" t="s">
        <v>185</v>
      </c>
      <c r="D78" s="5" t="s">
        <v>737</v>
      </c>
    </row>
    <row r="79" spans="1:4" x14ac:dyDescent="0.25">
      <c r="A79" s="1432"/>
      <c r="B79" s="23" t="s">
        <v>106</v>
      </c>
      <c r="C79" s="20" t="s">
        <v>186</v>
      </c>
      <c r="D79" s="10" t="s">
        <v>738</v>
      </c>
    </row>
    <row r="80" spans="1:4" x14ac:dyDescent="0.25">
      <c r="A80" s="1432"/>
      <c r="B80" s="23" t="s">
        <v>1302</v>
      </c>
      <c r="C80" s="20" t="s">
        <v>1303</v>
      </c>
      <c r="D80" s="10" t="s">
        <v>1381</v>
      </c>
    </row>
    <row r="81" spans="1:5" ht="24.75" x14ac:dyDescent="0.25">
      <c r="A81" s="1432"/>
      <c r="B81" s="23" t="s">
        <v>107</v>
      </c>
      <c r="C81" s="20" t="s">
        <v>187</v>
      </c>
      <c r="D81" s="7" t="s">
        <v>739</v>
      </c>
    </row>
    <row r="82" spans="1:5" x14ac:dyDescent="0.25">
      <c r="A82" s="1432"/>
      <c r="B82" s="23" t="s">
        <v>108</v>
      </c>
      <c r="C82" s="20" t="s">
        <v>160</v>
      </c>
      <c r="D82" s="7" t="s">
        <v>161</v>
      </c>
    </row>
    <row r="83" spans="1:5" x14ac:dyDescent="0.25">
      <c r="A83" s="1432"/>
      <c r="B83" s="23" t="s">
        <v>109</v>
      </c>
      <c r="C83" s="20" t="s">
        <v>134</v>
      </c>
      <c r="D83" s="7" t="s">
        <v>747</v>
      </c>
    </row>
    <row r="84" spans="1:5" ht="24.75" x14ac:dyDescent="0.25">
      <c r="A84" s="1432"/>
      <c r="B84" s="23" t="s">
        <v>110</v>
      </c>
      <c r="C84" s="20" t="s">
        <v>162</v>
      </c>
      <c r="D84" s="7" t="s">
        <v>853</v>
      </c>
    </row>
    <row r="85" spans="1:5" ht="24.75" x14ac:dyDescent="0.25">
      <c r="A85" s="1432"/>
      <c r="B85" s="126" t="s">
        <v>111</v>
      </c>
      <c r="C85" s="131" t="s">
        <v>458</v>
      </c>
      <c r="D85" s="7" t="s">
        <v>961</v>
      </c>
    </row>
    <row r="86" spans="1:5" x14ac:dyDescent="0.25">
      <c r="A86" s="1433"/>
      <c r="B86" s="101" t="s">
        <v>459</v>
      </c>
      <c r="C86" s="104" t="s">
        <v>5</v>
      </c>
      <c r="D86" s="18" t="s">
        <v>470</v>
      </c>
    </row>
    <row r="87" spans="1:5" x14ac:dyDescent="0.25">
      <c r="A87" s="1428" t="s">
        <v>6</v>
      </c>
      <c r="B87" s="23" t="s">
        <v>117</v>
      </c>
      <c r="C87" s="20" t="s">
        <v>188</v>
      </c>
      <c r="D87" s="5" t="s">
        <v>1281</v>
      </c>
    </row>
    <row r="88" spans="1:5" x14ac:dyDescent="0.25">
      <c r="A88" s="1428"/>
      <c r="B88" s="23" t="s">
        <v>45</v>
      </c>
      <c r="C88" s="20" t="s">
        <v>163</v>
      </c>
      <c r="D88" s="7" t="s">
        <v>748</v>
      </c>
    </row>
    <row r="89" spans="1:5" ht="24.75" x14ac:dyDescent="0.25">
      <c r="A89" s="1428"/>
      <c r="B89" s="23" t="s">
        <v>46</v>
      </c>
      <c r="C89" s="20" t="s">
        <v>164</v>
      </c>
      <c r="D89" s="7" t="s">
        <v>854</v>
      </c>
    </row>
    <row r="90" spans="1:5" ht="24.75" x14ac:dyDescent="0.25">
      <c r="A90" s="1428"/>
      <c r="B90" s="126" t="s">
        <v>165</v>
      </c>
      <c r="C90" s="131" t="s">
        <v>461</v>
      </c>
      <c r="D90" s="7" t="s">
        <v>962</v>
      </c>
    </row>
    <row r="91" spans="1:5" x14ac:dyDescent="0.25">
      <c r="A91" s="1429"/>
      <c r="B91" s="105" t="s">
        <v>460</v>
      </c>
      <c r="C91" s="104" t="s">
        <v>8</v>
      </c>
      <c r="D91" s="18" t="s">
        <v>469</v>
      </c>
    </row>
    <row r="92" spans="1:5" x14ac:dyDescent="0.25">
      <c r="A92" s="1430" t="s">
        <v>232</v>
      </c>
      <c r="B92" s="136" t="s">
        <v>118</v>
      </c>
      <c r="C92" s="19" t="s">
        <v>171</v>
      </c>
      <c r="D92" s="2" t="s">
        <v>483</v>
      </c>
      <c r="E92" s="99"/>
    </row>
    <row r="93" spans="1:5" x14ac:dyDescent="0.25">
      <c r="A93" s="1443"/>
      <c r="B93" s="23" t="s">
        <v>55</v>
      </c>
      <c r="C93" s="8" t="s">
        <v>172</v>
      </c>
      <c r="D93" s="2" t="s">
        <v>481</v>
      </c>
      <c r="E93" s="99"/>
    </row>
    <row r="94" spans="1:5" x14ac:dyDescent="0.25">
      <c r="A94" s="1443"/>
      <c r="B94" s="23" t="s">
        <v>56</v>
      </c>
      <c r="C94" s="8" t="s">
        <v>173</v>
      </c>
      <c r="D94" s="2" t="s">
        <v>482</v>
      </c>
      <c r="E94" s="99"/>
    </row>
    <row r="95" spans="1:5" x14ac:dyDescent="0.25">
      <c r="A95" s="1443"/>
      <c r="B95" s="126" t="s">
        <v>119</v>
      </c>
      <c r="C95" s="127" t="s">
        <v>465</v>
      </c>
      <c r="D95" s="2" t="s">
        <v>467</v>
      </c>
      <c r="E95" s="99"/>
    </row>
    <row r="96" spans="1:5" ht="24.75" x14ac:dyDescent="0.25">
      <c r="A96" s="1443"/>
      <c r="B96" s="23" t="s">
        <v>120</v>
      </c>
      <c r="C96" s="8" t="s">
        <v>32</v>
      </c>
      <c r="D96" s="7" t="s">
        <v>316</v>
      </c>
    </row>
    <row r="97" spans="1:4" x14ac:dyDescent="0.25">
      <c r="A97" s="1443"/>
      <c r="B97" s="221" t="s">
        <v>924</v>
      </c>
      <c r="C97" s="222" t="s">
        <v>916</v>
      </c>
      <c r="D97" s="7" t="s">
        <v>934</v>
      </c>
    </row>
    <row r="98" spans="1:4" x14ac:dyDescent="0.25">
      <c r="A98" s="1443"/>
      <c r="B98" s="101" t="s">
        <v>166</v>
      </c>
      <c r="C98" s="102" t="s">
        <v>328</v>
      </c>
      <c r="D98" s="18" t="s">
        <v>319</v>
      </c>
    </row>
    <row r="99" spans="1:4" x14ac:dyDescent="0.25">
      <c r="A99" s="1443"/>
      <c r="B99" s="23" t="s">
        <v>167</v>
      </c>
      <c r="C99" s="8" t="s">
        <v>40</v>
      </c>
      <c r="D99" s="7" t="s">
        <v>741</v>
      </c>
    </row>
    <row r="100" spans="1:4" ht="24.75" x14ac:dyDescent="0.25">
      <c r="A100" s="1443"/>
      <c r="B100" s="23" t="s">
        <v>168</v>
      </c>
      <c r="C100" s="8" t="s">
        <v>329</v>
      </c>
      <c r="D100" s="7" t="s">
        <v>314</v>
      </c>
    </row>
    <row r="101" spans="1:4" x14ac:dyDescent="0.25">
      <c r="A101" s="1443"/>
      <c r="B101" s="23" t="s">
        <v>169</v>
      </c>
      <c r="C101" s="8" t="s">
        <v>251</v>
      </c>
      <c r="D101" s="7" t="s">
        <v>315</v>
      </c>
    </row>
    <row r="102" spans="1:4" ht="24.75" x14ac:dyDescent="0.25">
      <c r="A102" s="1444"/>
      <c r="B102" s="180" t="s">
        <v>170</v>
      </c>
      <c r="C102" s="102" t="s">
        <v>324</v>
      </c>
      <c r="D102" s="18" t="s">
        <v>174</v>
      </c>
    </row>
    <row r="103" spans="1:4" ht="39" customHeight="1" x14ac:dyDescent="0.3">
      <c r="A103" s="1440" t="s">
        <v>175</v>
      </c>
      <c r="B103" s="1441"/>
      <c r="C103" s="1442"/>
      <c r="D103" s="70"/>
    </row>
    <row r="104" spans="1:4" ht="25.5" customHeight="1" x14ac:dyDescent="0.25">
      <c r="A104" s="1430" t="s">
        <v>9</v>
      </c>
      <c r="B104" s="22" t="s">
        <v>121</v>
      </c>
      <c r="C104" s="19" t="s">
        <v>27</v>
      </c>
      <c r="D104" s="19" t="s">
        <v>1647</v>
      </c>
    </row>
    <row r="105" spans="1:4" ht="24.75" x14ac:dyDescent="0.25">
      <c r="A105" s="1428"/>
      <c r="B105" s="23" t="s">
        <v>122</v>
      </c>
      <c r="C105" s="8" t="s">
        <v>97</v>
      </c>
      <c r="D105" s="8" t="s">
        <v>861</v>
      </c>
    </row>
    <row r="106" spans="1:4" ht="24.75" x14ac:dyDescent="0.25">
      <c r="A106" s="1428"/>
      <c r="B106" s="23" t="s">
        <v>123</v>
      </c>
      <c r="C106" s="8" t="s">
        <v>98</v>
      </c>
      <c r="D106" s="8" t="s">
        <v>862</v>
      </c>
    </row>
    <row r="107" spans="1:4" ht="24.75" x14ac:dyDescent="0.25">
      <c r="A107" s="1428"/>
      <c r="B107" s="24" t="s">
        <v>124</v>
      </c>
      <c r="C107" s="8" t="s">
        <v>99</v>
      </c>
      <c r="D107" s="8" t="s">
        <v>863</v>
      </c>
    </row>
    <row r="108" spans="1:4" ht="24.75" x14ac:dyDescent="0.25">
      <c r="A108" s="1428"/>
      <c r="B108" s="24" t="s">
        <v>125</v>
      </c>
      <c r="C108" s="8" t="s">
        <v>100</v>
      </c>
      <c r="D108" s="8" t="s">
        <v>864</v>
      </c>
    </row>
    <row r="109" spans="1:4" ht="24.75" x14ac:dyDescent="0.25">
      <c r="A109" s="1428"/>
      <c r="B109" s="23" t="s">
        <v>126</v>
      </c>
      <c r="C109" s="8" t="s">
        <v>28</v>
      </c>
      <c r="D109" s="8" t="s">
        <v>865</v>
      </c>
    </row>
    <row r="110" spans="1:4" x14ac:dyDescent="0.25">
      <c r="A110" s="1429"/>
      <c r="B110" s="101" t="s">
        <v>127</v>
      </c>
      <c r="C110" s="102" t="s">
        <v>105</v>
      </c>
      <c r="D110" s="9" t="s">
        <v>135</v>
      </c>
    </row>
    <row r="111" spans="1:4" x14ac:dyDescent="0.25">
      <c r="A111" s="1430" t="s">
        <v>176</v>
      </c>
      <c r="B111" s="22" t="s">
        <v>128</v>
      </c>
      <c r="C111" s="19" t="s">
        <v>326</v>
      </c>
      <c r="D111" s="19" t="s">
        <v>177</v>
      </c>
    </row>
    <row r="112" spans="1:4" x14ac:dyDescent="0.25">
      <c r="A112" s="1428"/>
      <c r="B112" s="23" t="s">
        <v>129</v>
      </c>
      <c r="C112" s="8" t="s">
        <v>325</v>
      </c>
      <c r="D112" s="8" t="s">
        <v>178</v>
      </c>
    </row>
    <row r="113" spans="1:4" x14ac:dyDescent="0.25">
      <c r="A113" s="1428"/>
      <c r="B113" s="23" t="s">
        <v>130</v>
      </c>
      <c r="C113" s="8" t="s">
        <v>179</v>
      </c>
      <c r="D113" s="8" t="s">
        <v>499</v>
      </c>
    </row>
    <row r="114" spans="1:4" ht="24.75" x14ac:dyDescent="0.25">
      <c r="A114" s="1428"/>
      <c r="B114" s="23" t="s">
        <v>131</v>
      </c>
      <c r="C114" s="8" t="s">
        <v>494</v>
      </c>
      <c r="D114" s="8" t="s">
        <v>497</v>
      </c>
    </row>
    <row r="115" spans="1:4" ht="24.75" x14ac:dyDescent="0.25">
      <c r="A115" s="1428"/>
      <c r="B115" s="23" t="s">
        <v>132</v>
      </c>
      <c r="C115" s="8" t="s">
        <v>495</v>
      </c>
      <c r="D115" s="8" t="s">
        <v>497</v>
      </c>
    </row>
    <row r="116" spans="1:4" ht="24.75" x14ac:dyDescent="0.25">
      <c r="A116" s="1428"/>
      <c r="B116" s="23" t="s">
        <v>133</v>
      </c>
      <c r="C116" s="8" t="s">
        <v>496</v>
      </c>
      <c r="D116" s="8" t="s">
        <v>497</v>
      </c>
    </row>
    <row r="117" spans="1:4" x14ac:dyDescent="0.25">
      <c r="A117" s="1429"/>
      <c r="B117" s="101" t="s">
        <v>39</v>
      </c>
      <c r="C117" s="102" t="s">
        <v>180</v>
      </c>
      <c r="D117" s="9" t="s">
        <v>306</v>
      </c>
    </row>
    <row r="118" spans="1:4" x14ac:dyDescent="0.25">
      <c r="A118" s="71"/>
      <c r="B118" s="181" t="s">
        <v>259</v>
      </c>
      <c r="C118" s="106" t="s">
        <v>31</v>
      </c>
      <c r="D118" s="62" t="s">
        <v>238</v>
      </c>
    </row>
    <row r="119" spans="1:4" ht="24.75" x14ac:dyDescent="0.25">
      <c r="A119" s="71"/>
      <c r="B119" s="28" t="s">
        <v>266</v>
      </c>
      <c r="C119" s="21" t="s">
        <v>181</v>
      </c>
      <c r="D119" s="62" t="s">
        <v>310</v>
      </c>
    </row>
    <row r="120" spans="1:4" x14ac:dyDescent="0.25">
      <c r="A120" s="72"/>
      <c r="B120" s="25" t="s">
        <v>269</v>
      </c>
      <c r="C120" s="9" t="s">
        <v>26</v>
      </c>
      <c r="D120" s="18" t="s">
        <v>320</v>
      </c>
    </row>
    <row r="121" spans="1:4" ht="24.75" x14ac:dyDescent="0.25">
      <c r="A121" s="71"/>
      <c r="B121" s="28" t="s">
        <v>270</v>
      </c>
      <c r="C121" s="21" t="s">
        <v>307</v>
      </c>
      <c r="D121" s="62" t="s">
        <v>311</v>
      </c>
    </row>
  </sheetData>
  <mergeCells count="22">
    <mergeCell ref="A18:D18"/>
    <mergeCell ref="D32:D33"/>
    <mergeCell ref="A23:C24"/>
    <mergeCell ref="A25:A31"/>
    <mergeCell ref="A32:C33"/>
    <mergeCell ref="A19:D19"/>
    <mergeCell ref="A22:C22"/>
    <mergeCell ref="D23:D24"/>
    <mergeCell ref="A20:D20"/>
    <mergeCell ref="A87:A91"/>
    <mergeCell ref="A104:A110"/>
    <mergeCell ref="A111:A117"/>
    <mergeCell ref="A55:A59"/>
    <mergeCell ref="A34:A42"/>
    <mergeCell ref="A43:A50"/>
    <mergeCell ref="A60:A64"/>
    <mergeCell ref="A65:A69"/>
    <mergeCell ref="A70:A77"/>
    <mergeCell ref="A78:A86"/>
    <mergeCell ref="A51:A54"/>
    <mergeCell ref="A103:C103"/>
    <mergeCell ref="A92:A102"/>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4"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3"/>
  </sheetPr>
  <dimension ref="A1:BM108"/>
  <sheetViews>
    <sheetView tabSelected="1" zoomScale="80" zoomScaleNormal="80" workbookViewId="0">
      <pane xSplit="3" topLeftCell="D1" activePane="topRight" state="frozen"/>
      <selection activeCell="H26" sqref="H26"/>
      <selection pane="topRight"/>
    </sheetView>
  </sheetViews>
  <sheetFormatPr defaultColWidth="8.85546875" defaultRowHeight="15" x14ac:dyDescent="0.25"/>
  <cols>
    <col min="1" max="1" width="13" style="206" customWidth="1"/>
    <col min="2" max="2" width="8.85546875" style="205" customWidth="1"/>
    <col min="3" max="3" width="37.140625" style="205" customWidth="1"/>
    <col min="4" max="52" width="13.140625" style="110" customWidth="1"/>
    <col min="53" max="53" width="15.85546875" style="110" customWidth="1"/>
    <col min="54" max="64" width="14" style="110" customWidth="1"/>
    <col min="65" max="16384" width="8.85546875" style="205"/>
  </cols>
  <sheetData>
    <row r="1" spans="1:65" x14ac:dyDescent="0.25">
      <c r="A1" s="204" t="s">
        <v>240</v>
      </c>
    </row>
    <row r="3" spans="1:65" x14ac:dyDescent="0.25">
      <c r="A3" s="206" t="s">
        <v>371</v>
      </c>
      <c r="C3" s="205" t="s">
        <v>1654</v>
      </c>
    </row>
    <row r="4" spans="1:65" x14ac:dyDescent="0.25">
      <c r="A4" s="206" t="s">
        <v>15</v>
      </c>
      <c r="C4" s="449" t="s">
        <v>1655</v>
      </c>
    </row>
    <row r="5" spans="1:65" x14ac:dyDescent="0.25">
      <c r="A5" s="206" t="s">
        <v>16</v>
      </c>
      <c r="C5" s="450">
        <v>44651</v>
      </c>
      <c r="G5" s="162"/>
      <c r="H5" s="162"/>
      <c r="I5" s="162"/>
      <c r="J5" s="162"/>
      <c r="S5" s="162"/>
      <c r="T5" s="162"/>
      <c r="U5" s="162"/>
      <c r="V5" s="162"/>
      <c r="AE5" s="162"/>
      <c r="AF5" s="162"/>
      <c r="AG5" s="162"/>
      <c r="AH5" s="162"/>
      <c r="AQ5" s="162"/>
      <c r="AR5" s="162"/>
      <c r="AS5" s="162"/>
      <c r="AT5" s="162"/>
    </row>
    <row r="6" spans="1:65" ht="15.75" thickBot="1" x14ac:dyDescent="0.3">
      <c r="A6" s="204" t="s">
        <v>379</v>
      </c>
      <c r="C6" s="208"/>
      <c r="G6" s="162"/>
      <c r="H6" s="162"/>
      <c r="I6" s="162"/>
      <c r="J6" s="162"/>
      <c r="S6" s="162"/>
      <c r="T6" s="162"/>
      <c r="U6" s="162"/>
      <c r="V6" s="162"/>
      <c r="AE6" s="162"/>
      <c r="AF6" s="162"/>
      <c r="AG6" s="162"/>
      <c r="AH6" s="162"/>
      <c r="AQ6" s="162"/>
      <c r="AR6" s="162"/>
      <c r="AS6" s="162"/>
      <c r="AT6" s="162"/>
    </row>
    <row r="7" spans="1:65" ht="14.85" customHeight="1" x14ac:dyDescent="0.3">
      <c r="A7" s="210"/>
      <c r="B7" s="211"/>
      <c r="C7" s="212"/>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480" t="s">
        <v>247</v>
      </c>
      <c r="AO7" s="1481"/>
      <c r="AP7" s="1481"/>
      <c r="AQ7" s="1481"/>
      <c r="AR7" s="1481"/>
      <c r="AS7" s="1481"/>
      <c r="AT7" s="1481"/>
      <c r="AU7" s="1481"/>
      <c r="AV7" s="1481"/>
      <c r="AW7" s="1481"/>
      <c r="AX7" s="1481"/>
      <c r="AY7" s="1482"/>
      <c r="AZ7" s="873"/>
      <c r="BA7" s="1486" t="s">
        <v>807</v>
      </c>
      <c r="BB7" s="1487"/>
      <c r="BC7" s="1487"/>
      <c r="BD7" s="1487"/>
      <c r="BE7" s="1487"/>
      <c r="BF7" s="1487"/>
      <c r="BG7" s="1487"/>
      <c r="BH7" s="1487"/>
      <c r="BI7" s="1487"/>
      <c r="BJ7" s="1487"/>
      <c r="BK7" s="1487"/>
      <c r="BL7" s="1488"/>
    </row>
    <row r="8" spans="1:65" ht="45" customHeight="1" x14ac:dyDescent="0.3">
      <c r="A8" s="1253"/>
      <c r="B8" s="213"/>
      <c r="C8" s="214"/>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5" ht="18.75" x14ac:dyDescent="0.3">
      <c r="A9" s="218" t="s">
        <v>51</v>
      </c>
      <c r="B9" s="213"/>
      <c r="C9" s="214"/>
      <c r="D9" s="807">
        <f>SUM(E9:O9)</f>
        <v>1634978.1000000003</v>
      </c>
      <c r="E9" s="808">
        <f>SUM('MMA Rev-Exp Region 1:MMA Rev-Exp Region 11'!E9)</f>
        <v>1354466.0899999999</v>
      </c>
      <c r="F9" s="808">
        <f>SUM('MMA Rev-Exp Region 1:MMA Rev-Exp Region 11'!F9)</f>
        <v>48448.820000000007</v>
      </c>
      <c r="G9" s="808">
        <f>SUM('MMA Rev-Exp Region 1:MMA Rev-Exp Region 11'!G9)</f>
        <v>94225.7</v>
      </c>
      <c r="H9" s="808">
        <f>SUM('MMA Rev-Exp Region 1:MMA Rev-Exp Region 11'!H9)</f>
        <v>45322.080000000002</v>
      </c>
      <c r="I9" s="808">
        <f>SUM('MMA Rev-Exp Region 1:MMA Rev-Exp Region 11'!I9)</f>
        <v>48664.78</v>
      </c>
      <c r="J9" s="808">
        <f>SUM('MMA Rev-Exp Region 1:MMA Rev-Exp Region 11'!J9)</f>
        <v>12366.31</v>
      </c>
      <c r="K9" s="808">
        <f>SUM('MMA Rev-Exp Region 1:MMA Rev-Exp Region 11'!K9)</f>
        <v>651.54999999999995</v>
      </c>
      <c r="L9" s="808">
        <f>SUM('MMA Rev-Exp Region 1:MMA Rev-Exp Region 11'!L9)</f>
        <v>4679</v>
      </c>
      <c r="M9" s="808">
        <f>SUM('MMA Rev-Exp Region 1:MMA Rev-Exp Region 11'!M9)</f>
        <v>510.29</v>
      </c>
      <c r="N9" s="808">
        <f>SUM('MMA Rev-Exp Region 1:MMA Rev-Exp Region 11'!N9)</f>
        <v>21697.870000000003</v>
      </c>
      <c r="O9" s="851">
        <f>SUM('MMA Rev-Exp Region 1:MMA Rev-Exp Region 11'!O9)</f>
        <v>3945.6099999999997</v>
      </c>
      <c r="P9" s="807">
        <f>SUM(Q9:AA9)</f>
        <v>1786083.92</v>
      </c>
      <c r="Q9" s="808">
        <f>SUM('MMA Rev-Exp Region 1:MMA Rev-Exp Region 11'!Q9)</f>
        <v>1491394.6199999999</v>
      </c>
      <c r="R9" s="808">
        <f>SUM('MMA Rev-Exp Region 1:MMA Rev-Exp Region 11'!R9)</f>
        <v>53258.979999999996</v>
      </c>
      <c r="S9" s="808">
        <f>SUM('MMA Rev-Exp Region 1:MMA Rev-Exp Region 11'!S9)</f>
        <v>99167.06</v>
      </c>
      <c r="T9" s="808">
        <f>SUM('MMA Rev-Exp Region 1:MMA Rev-Exp Region 11'!T9)</f>
        <v>46761.58</v>
      </c>
      <c r="U9" s="808">
        <f>SUM('MMA Rev-Exp Region 1:MMA Rev-Exp Region 11'!U9)</f>
        <v>49796.349999999991</v>
      </c>
      <c r="V9" s="808">
        <f>SUM('MMA Rev-Exp Region 1:MMA Rev-Exp Region 11'!V9)</f>
        <v>13217.410000000002</v>
      </c>
      <c r="W9" s="808">
        <f>SUM('MMA Rev-Exp Region 1:MMA Rev-Exp Region 11'!W9)</f>
        <v>647.06999999999994</v>
      </c>
      <c r="X9" s="808">
        <f>SUM('MMA Rev-Exp Region 1:MMA Rev-Exp Region 11'!X9)</f>
        <v>4937.68</v>
      </c>
      <c r="Y9" s="808">
        <f>SUM('MMA Rev-Exp Region 1:MMA Rev-Exp Region 11'!Y9)</f>
        <v>499.97</v>
      </c>
      <c r="Z9" s="808">
        <f>SUM('MMA Rev-Exp Region 1:MMA Rev-Exp Region 11'!Z9)</f>
        <v>22288.52</v>
      </c>
      <c r="AA9" s="851">
        <f>SUM('MMA Rev-Exp Region 1:MMA Rev-Exp Region 11'!AA9)</f>
        <v>4114.68</v>
      </c>
      <c r="AB9" s="807">
        <f>SUM(AC9:AM9)</f>
        <v>1868851.7100000002</v>
      </c>
      <c r="AC9" s="808">
        <f>SUM('MMA Rev-Exp Region 1:MMA Rev-Exp Region 11'!AC9)</f>
        <v>1565240.1400000001</v>
      </c>
      <c r="AD9" s="808">
        <f>SUM('MMA Rev-Exp Region 1:MMA Rev-Exp Region 11'!AD9)</f>
        <v>57982.070000000007</v>
      </c>
      <c r="AE9" s="808">
        <f>SUM('MMA Rev-Exp Region 1:MMA Rev-Exp Region 11'!AE9)</f>
        <v>101859.95</v>
      </c>
      <c r="AF9" s="808">
        <f>SUM('MMA Rev-Exp Region 1:MMA Rev-Exp Region 11'!AF9)</f>
        <v>45817.75</v>
      </c>
      <c r="AG9" s="808">
        <f>SUM('MMA Rev-Exp Region 1:MMA Rev-Exp Region 11'!AG9)</f>
        <v>50945.45</v>
      </c>
      <c r="AH9" s="808">
        <f>SUM('MMA Rev-Exp Region 1:MMA Rev-Exp Region 11'!AH9)</f>
        <v>13302.04</v>
      </c>
      <c r="AI9" s="808">
        <f>SUM('MMA Rev-Exp Region 1:MMA Rev-Exp Region 11'!AI9)</f>
        <v>615.91000000000008</v>
      </c>
      <c r="AJ9" s="808">
        <f>SUM('MMA Rev-Exp Region 1:MMA Rev-Exp Region 11'!AJ9)</f>
        <v>5214.37</v>
      </c>
      <c r="AK9" s="808">
        <f>SUM('MMA Rev-Exp Region 1:MMA Rev-Exp Region 11'!AK9)</f>
        <v>507</v>
      </c>
      <c r="AL9" s="808">
        <f>SUM('MMA Rev-Exp Region 1:MMA Rev-Exp Region 11'!AL9)</f>
        <v>23072.030000000002</v>
      </c>
      <c r="AM9" s="851">
        <f>SUM('MMA Rev-Exp Region 1:MMA Rev-Exp Region 11'!AM9)</f>
        <v>4295</v>
      </c>
      <c r="AN9" s="807">
        <f>SUM(AO9:AY9)</f>
        <v>1937403.33</v>
      </c>
      <c r="AO9" s="808">
        <f>SUM('MMA Rev-Exp Region 1:MMA Rev-Exp Region 11'!AO9)</f>
        <v>1625718.29</v>
      </c>
      <c r="AP9" s="808">
        <f>SUM('MMA Rev-Exp Region 1:MMA Rev-Exp Region 11'!AP9)</f>
        <v>62765.41</v>
      </c>
      <c r="AQ9" s="808">
        <f>SUM('MMA Rev-Exp Region 1:MMA Rev-Exp Region 11'!AQ9)</f>
        <v>102727.81999999999</v>
      </c>
      <c r="AR9" s="808">
        <f>SUM('MMA Rev-Exp Region 1:MMA Rev-Exp Region 11'!AR9)</f>
        <v>46611.42</v>
      </c>
      <c r="AS9" s="808">
        <f>SUM('MMA Rev-Exp Region 1:MMA Rev-Exp Region 11'!AS9)</f>
        <v>51468.85</v>
      </c>
      <c r="AT9" s="808">
        <f>SUM('MMA Rev-Exp Region 1:MMA Rev-Exp Region 11'!AT9)</f>
        <v>13154.519999999999</v>
      </c>
      <c r="AU9" s="808">
        <f>SUM('MMA Rev-Exp Region 1:MMA Rev-Exp Region 11'!AU9)</f>
        <v>631.03</v>
      </c>
      <c r="AV9" s="808">
        <f>SUM('MMA Rev-Exp Region 1:MMA Rev-Exp Region 11'!AV9)</f>
        <v>5578.55</v>
      </c>
      <c r="AW9" s="808">
        <f>SUM('MMA Rev-Exp Region 1:MMA Rev-Exp Region 11'!AW9)</f>
        <v>485.97</v>
      </c>
      <c r="AX9" s="808">
        <f>SUM('MMA Rev-Exp Region 1:MMA Rev-Exp Region 11'!AX9)</f>
        <v>23812.440000000002</v>
      </c>
      <c r="AY9" s="851">
        <f>SUM('MMA Rev-Exp Region 1:MMA Rev-Exp Region 11'!AY9)</f>
        <v>4449.03</v>
      </c>
      <c r="AZ9" s="809">
        <f>SUM('MMA Rev-Exp Region 1:MMA Rev-Exp Region 11'!AZ9)</f>
        <v>-1056.5000000000014</v>
      </c>
      <c r="BA9" s="740">
        <f>AN9+AB9+P9+D9+AZ9</f>
        <v>7226260.5600000005</v>
      </c>
      <c r="BB9" s="808">
        <f>SUM('MMA Rev-Exp Region 1:MMA Rev-Exp Region 11'!BB9)</f>
        <v>6036819.1400000006</v>
      </c>
      <c r="BC9" s="808">
        <f>SUM('MMA Rev-Exp Region 1:MMA Rev-Exp Region 11'!BC9)</f>
        <v>222455.28000000003</v>
      </c>
      <c r="BD9" s="808">
        <f>SUM('MMA Rev-Exp Region 1:MMA Rev-Exp Region 11'!BD9)</f>
        <v>397980.53</v>
      </c>
      <c r="BE9" s="808">
        <f>SUM('MMA Rev-Exp Region 1:MMA Rev-Exp Region 11'!BE9)</f>
        <v>184512.83000000002</v>
      </c>
      <c r="BF9" s="808">
        <f>SUM('MMA Rev-Exp Region 1:MMA Rev-Exp Region 11'!BF9)</f>
        <v>200875.43</v>
      </c>
      <c r="BG9" s="808">
        <f>SUM('MMA Rev-Exp Region 1:MMA Rev-Exp Region 11'!BG9)</f>
        <v>52040.280000000006</v>
      </c>
      <c r="BH9" s="808">
        <f>SUM('MMA Rev-Exp Region 1:MMA Rev-Exp Region 11'!BH9)</f>
        <v>2545.56</v>
      </c>
      <c r="BI9" s="808">
        <f>SUM('MMA Rev-Exp Region 1:MMA Rev-Exp Region 11'!BI9)</f>
        <v>20409.600000000002</v>
      </c>
      <c r="BJ9" s="808">
        <f>SUM('MMA Rev-Exp Region 1:MMA Rev-Exp Region 11'!BJ9)</f>
        <v>2003.23</v>
      </c>
      <c r="BK9" s="808">
        <f>SUM('MMA Rev-Exp Region 1:MMA Rev-Exp Region 11'!BK9)</f>
        <v>90870.86</v>
      </c>
      <c r="BL9" s="809">
        <f>SUM('MMA Rev-Exp Region 1:MMA Rev-Exp Region 11'!BL9)</f>
        <v>16804.32</v>
      </c>
    </row>
    <row r="10" spans="1:65" customFormat="1" ht="18.75" x14ac:dyDescent="0.3">
      <c r="A10" s="1483" t="s">
        <v>11</v>
      </c>
      <c r="B10" s="1484"/>
      <c r="C10" s="1485"/>
      <c r="D10" s="685"/>
      <c r="E10" s="318"/>
      <c r="F10" s="318"/>
      <c r="G10" s="318"/>
      <c r="H10" s="318"/>
      <c r="I10" s="318"/>
      <c r="J10" s="318"/>
      <c r="K10" s="318"/>
      <c r="L10" s="318"/>
      <c r="M10" s="318"/>
      <c r="N10" s="318"/>
      <c r="O10" s="319"/>
      <c r="P10" s="685"/>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5" ht="14.85" customHeight="1" x14ac:dyDescent="0.25">
      <c r="A11" s="1463" t="s">
        <v>183</v>
      </c>
      <c r="B11" s="219">
        <v>1.1000000000000001</v>
      </c>
      <c r="C11" s="220" t="s">
        <v>12</v>
      </c>
      <c r="D11" s="270">
        <f t="shared" ref="D11:D16" si="0">SUM(E11:O11)</f>
        <v>460432510.00999993</v>
      </c>
      <c r="E11" s="540">
        <f>SUM('MMA Rev-Exp Region 1:MMA Rev-Exp Region 11'!E11)</f>
        <v>240957686.21999997</v>
      </c>
      <c r="F11" s="540">
        <f>SUM('MMA Rev-Exp Region 1:MMA Rev-Exp Region 11'!F11)</f>
        <v>23546467.919999998</v>
      </c>
      <c r="G11" s="540">
        <f>SUM('MMA Rev-Exp Region 1:MMA Rev-Exp Region 11'!G11)</f>
        <v>82560945.11999999</v>
      </c>
      <c r="H11" s="540">
        <f>SUM('MMA Rev-Exp Region 1:MMA Rev-Exp Region 11'!H11)</f>
        <v>58134049.070000008</v>
      </c>
      <c r="I11" s="540">
        <f>SUM('MMA Rev-Exp Region 1:MMA Rev-Exp Region 11'!I11)</f>
        <v>10757849.07</v>
      </c>
      <c r="J11" s="540">
        <f>SUM('MMA Rev-Exp Region 1:MMA Rev-Exp Region 11'!J11)</f>
        <v>4593841.71</v>
      </c>
      <c r="K11" s="540">
        <f>SUM('MMA Rev-Exp Region 1:MMA Rev-Exp Region 11'!K11)</f>
        <v>142202.04999999999</v>
      </c>
      <c r="L11" s="540">
        <f>SUM('MMA Rev-Exp Region 1:MMA Rev-Exp Region 11'!L11)</f>
        <v>14829926.189999999</v>
      </c>
      <c r="M11" s="540">
        <f>SUM('MMA Rev-Exp Region 1:MMA Rev-Exp Region 11'!M11)</f>
        <v>12787764.849999998</v>
      </c>
      <c r="N11" s="540">
        <f>SUM('MMA Rev-Exp Region 1:MMA Rev-Exp Region 11'!N11)</f>
        <v>2668254.04</v>
      </c>
      <c r="O11" s="542">
        <f>SUM('MMA Rev-Exp Region 1:MMA Rev-Exp Region 11'!O11)</f>
        <v>9453523.7699999996</v>
      </c>
      <c r="P11" s="270">
        <f t="shared" ref="P11:P16" si="1">SUM(Q11:AA11)</f>
        <v>494906304.59999996</v>
      </c>
      <c r="Q11" s="540">
        <f>SUM('MMA Rev-Exp Region 1:MMA Rev-Exp Region 11'!Q11)</f>
        <v>265408962.29000002</v>
      </c>
      <c r="R11" s="540">
        <f>SUM('MMA Rev-Exp Region 1:MMA Rev-Exp Region 11'!R11)</f>
        <v>25854631.520000003</v>
      </c>
      <c r="S11" s="540">
        <f>SUM('MMA Rev-Exp Region 1:MMA Rev-Exp Region 11'!S11)</f>
        <v>87686378.410000011</v>
      </c>
      <c r="T11" s="540">
        <f>SUM('MMA Rev-Exp Region 1:MMA Rev-Exp Region 11'!T11)</f>
        <v>59258869.799999997</v>
      </c>
      <c r="U11" s="540">
        <f>SUM('MMA Rev-Exp Region 1:MMA Rev-Exp Region 11'!U11)</f>
        <v>10957496.300000001</v>
      </c>
      <c r="V11" s="540">
        <f>SUM('MMA Rev-Exp Region 1:MMA Rev-Exp Region 11'!V11)</f>
        <v>4934017.0199999996</v>
      </c>
      <c r="W11" s="540">
        <f>SUM('MMA Rev-Exp Region 1:MMA Rev-Exp Region 11'!W11)</f>
        <v>141400.51999999999</v>
      </c>
      <c r="X11" s="540">
        <f>SUM('MMA Rev-Exp Region 1:MMA Rev-Exp Region 11'!X11)</f>
        <v>15611966.129999999</v>
      </c>
      <c r="Y11" s="540">
        <f>SUM('MMA Rev-Exp Region 1:MMA Rev-Exp Region 11'!Y11)</f>
        <v>12493492.449999999</v>
      </c>
      <c r="Z11" s="540">
        <f>SUM('MMA Rev-Exp Region 1:MMA Rev-Exp Region 11'!Z11)</f>
        <v>2734154.89</v>
      </c>
      <c r="AA11" s="542">
        <f>SUM('MMA Rev-Exp Region 1:MMA Rev-Exp Region 11'!AA11)</f>
        <v>9824935.2699999996</v>
      </c>
      <c r="AB11" s="270">
        <f t="shared" ref="AB11:AB16" si="2">SUM(AC11:AM11)</f>
        <v>517955383.68000007</v>
      </c>
      <c r="AC11" s="540">
        <f>SUM('MMA Rev-Exp Region 1:MMA Rev-Exp Region 11'!AC11)</f>
        <v>281891329.74000001</v>
      </c>
      <c r="AD11" s="540">
        <f>SUM('MMA Rev-Exp Region 1:MMA Rev-Exp Region 11'!AD11)</f>
        <v>28146562.770000003</v>
      </c>
      <c r="AE11" s="540">
        <f>SUM('MMA Rev-Exp Region 1:MMA Rev-Exp Region 11'!AE11)</f>
        <v>90935974.599999994</v>
      </c>
      <c r="AF11" s="540">
        <f>SUM('MMA Rev-Exp Region 1:MMA Rev-Exp Region 11'!AF11)</f>
        <v>58641185.359999999</v>
      </c>
      <c r="AG11" s="540">
        <f>SUM('MMA Rev-Exp Region 1:MMA Rev-Exp Region 11'!AG11)</f>
        <v>11109926.120000001</v>
      </c>
      <c r="AH11" s="540">
        <f>SUM('MMA Rev-Exp Region 1:MMA Rev-Exp Region 11'!AH11)</f>
        <v>4863160.72</v>
      </c>
      <c r="AI11" s="540">
        <f>SUM('MMA Rev-Exp Region 1:MMA Rev-Exp Region 11'!AI11)</f>
        <v>134375.25</v>
      </c>
      <c r="AJ11" s="540">
        <f>SUM('MMA Rev-Exp Region 1:MMA Rev-Exp Region 11'!AJ11)</f>
        <v>16466454.449999999</v>
      </c>
      <c r="AK11" s="540">
        <f>SUM('MMA Rev-Exp Region 1:MMA Rev-Exp Region 11'!AK11)</f>
        <v>12678777.290000001</v>
      </c>
      <c r="AL11" s="540">
        <f>SUM('MMA Rev-Exp Region 1:MMA Rev-Exp Region 11'!AL11)</f>
        <v>2826160.2</v>
      </c>
      <c r="AM11" s="542">
        <f>SUM('MMA Rev-Exp Region 1:MMA Rev-Exp Region 11'!AM11)</f>
        <v>10261477.18</v>
      </c>
      <c r="AN11" s="270">
        <f t="shared" ref="AN11:AN16" si="3">SUM(AO11:AY11)</f>
        <v>562741438.88999999</v>
      </c>
      <c r="AO11" s="540">
        <f>SUM('MMA Rev-Exp Region 1:MMA Rev-Exp Region 11'!AO11)</f>
        <v>307591563.13</v>
      </c>
      <c r="AP11" s="540">
        <f>SUM('MMA Rev-Exp Region 1:MMA Rev-Exp Region 11'!AP11)</f>
        <v>31190903.899999995</v>
      </c>
      <c r="AQ11" s="540">
        <f>SUM('MMA Rev-Exp Region 1:MMA Rev-Exp Region 11'!AQ11)</f>
        <v>97927014.140000001</v>
      </c>
      <c r="AR11" s="540">
        <f>SUM('MMA Rev-Exp Region 1:MMA Rev-Exp Region 11'!AR11)</f>
        <v>63235339.119999997</v>
      </c>
      <c r="AS11" s="540">
        <f>SUM('MMA Rev-Exp Region 1:MMA Rev-Exp Region 11'!AS11)</f>
        <v>10950275.539999999</v>
      </c>
      <c r="AT11" s="540">
        <f>SUM('MMA Rev-Exp Region 1:MMA Rev-Exp Region 11'!AT11)</f>
        <v>5114287.1399999997</v>
      </c>
      <c r="AU11" s="540">
        <f>SUM('MMA Rev-Exp Region 1:MMA Rev-Exp Region 11'!AU11)</f>
        <v>97425.1</v>
      </c>
      <c r="AV11" s="540">
        <f>SUM('MMA Rev-Exp Region 1:MMA Rev-Exp Region 11'!AV11)</f>
        <v>18713911.93</v>
      </c>
      <c r="AW11" s="540">
        <f>SUM('MMA Rev-Exp Region 1:MMA Rev-Exp Region 11'!AW11)</f>
        <v>12640696.460000001</v>
      </c>
      <c r="AX11" s="540">
        <f>SUM('MMA Rev-Exp Region 1:MMA Rev-Exp Region 11'!AX11)</f>
        <v>3125961.5</v>
      </c>
      <c r="AY11" s="542">
        <f>SUM('MMA Rev-Exp Region 1:MMA Rev-Exp Region 11'!AY11)</f>
        <v>12154060.93</v>
      </c>
      <c r="AZ11" s="545">
        <f>SUM('MMA Rev-Exp Region 1:MMA Rev-Exp Region 11'!AZ11)</f>
        <v>-5845146.8899999745</v>
      </c>
      <c r="BA11" s="321">
        <f t="shared" ref="BA11:BA16" si="4">SUM(BB11:BL11)+AZ11</f>
        <v>2030190490.2900004</v>
      </c>
      <c r="BB11" s="540">
        <f>SUM('MMA Rev-Exp Region 1:MMA Rev-Exp Region 11'!BB11)</f>
        <v>1095849541.3800001</v>
      </c>
      <c r="BC11" s="540">
        <f>SUM('MMA Rev-Exp Region 1:MMA Rev-Exp Region 11'!BC11)</f>
        <v>108738566.10999998</v>
      </c>
      <c r="BD11" s="540">
        <f>SUM('MMA Rev-Exp Region 1:MMA Rev-Exp Region 11'!BD11)</f>
        <v>359110312.27000004</v>
      </c>
      <c r="BE11" s="540">
        <f>SUM('MMA Rev-Exp Region 1:MMA Rev-Exp Region 11'!BE11)</f>
        <v>239269443.35000002</v>
      </c>
      <c r="BF11" s="540">
        <f>SUM('MMA Rev-Exp Region 1:MMA Rev-Exp Region 11'!BF11)</f>
        <v>43775547.030000001</v>
      </c>
      <c r="BG11" s="540">
        <f>SUM('MMA Rev-Exp Region 1:MMA Rev-Exp Region 11'!BG11)</f>
        <v>19505306.59</v>
      </c>
      <c r="BH11" s="540">
        <f>SUM('MMA Rev-Exp Region 1:MMA Rev-Exp Region 11'!BH11)</f>
        <v>515402.92000000004</v>
      </c>
      <c r="BI11" s="540">
        <f>SUM('MMA Rev-Exp Region 1:MMA Rev-Exp Region 11'!BI11)</f>
        <v>65622258.700000003</v>
      </c>
      <c r="BJ11" s="540">
        <f>SUM('MMA Rev-Exp Region 1:MMA Rev-Exp Region 11'!BJ11)</f>
        <v>50600731.049999997</v>
      </c>
      <c r="BK11" s="540">
        <f>SUM('MMA Rev-Exp Region 1:MMA Rev-Exp Region 11'!BK11)</f>
        <v>11354530.630000001</v>
      </c>
      <c r="BL11" s="545">
        <f>SUM('MMA Rev-Exp Region 1:MMA Rev-Exp Region 11'!BL11)</f>
        <v>41693997.150000006</v>
      </c>
    </row>
    <row r="12" spans="1:65" x14ac:dyDescent="0.25">
      <c r="A12" s="1464"/>
      <c r="B12" s="221" t="s">
        <v>1300</v>
      </c>
      <c r="C12" s="222" t="s">
        <v>1309</v>
      </c>
      <c r="D12" s="270">
        <f t="shared" si="0"/>
        <v>3737187.1082029911</v>
      </c>
      <c r="E12" s="541">
        <f>SUM('MMA Rev-Exp Region 1:MMA Rev-Exp Region 11'!E12)</f>
        <v>1836078.717086931</v>
      </c>
      <c r="F12" s="541">
        <f>SUM('MMA Rev-Exp Region 1:MMA Rev-Exp Region 11'!F12)</f>
        <v>0</v>
      </c>
      <c r="G12" s="541">
        <f>SUM('MMA Rev-Exp Region 1:MMA Rev-Exp Region 11'!G12)</f>
        <v>1596923.8957235052</v>
      </c>
      <c r="H12" s="541">
        <f>SUM('MMA Rev-Exp Region 1:MMA Rev-Exp Region 11'!H12)</f>
        <v>0</v>
      </c>
      <c r="I12" s="541">
        <f>SUM('MMA Rev-Exp Region 1:MMA Rev-Exp Region 11'!I12)</f>
        <v>0</v>
      </c>
      <c r="J12" s="541">
        <f>SUM('MMA Rev-Exp Region 1:MMA Rev-Exp Region 11'!J12)</f>
        <v>0</v>
      </c>
      <c r="K12" s="541">
        <f>SUM('MMA Rev-Exp Region 1:MMA Rev-Exp Region 11'!K12)</f>
        <v>0</v>
      </c>
      <c r="L12" s="541">
        <f>SUM('MMA Rev-Exp Region 1:MMA Rev-Exp Region 11'!L12)</f>
        <v>0</v>
      </c>
      <c r="M12" s="541">
        <f>SUM('MMA Rev-Exp Region 1:MMA Rev-Exp Region 11'!M12)</f>
        <v>0</v>
      </c>
      <c r="N12" s="541">
        <f>SUM('MMA Rev-Exp Region 1:MMA Rev-Exp Region 11'!N12)</f>
        <v>0</v>
      </c>
      <c r="O12" s="543">
        <f>SUM('MMA Rev-Exp Region 1:MMA Rev-Exp Region 11'!O12)</f>
        <v>304184.49539255514</v>
      </c>
      <c r="P12" s="270">
        <f t="shared" si="1"/>
        <v>3737187.1082029911</v>
      </c>
      <c r="Q12" s="541">
        <f>SUM('MMA Rev-Exp Region 1:MMA Rev-Exp Region 11'!Q12)</f>
        <v>1836078.7170869312</v>
      </c>
      <c r="R12" s="541">
        <f>SUM('MMA Rev-Exp Region 1:MMA Rev-Exp Region 11'!R12)</f>
        <v>0</v>
      </c>
      <c r="S12" s="541">
        <f>SUM('MMA Rev-Exp Region 1:MMA Rev-Exp Region 11'!S12)</f>
        <v>1596923.8957235049</v>
      </c>
      <c r="T12" s="541">
        <f>SUM('MMA Rev-Exp Region 1:MMA Rev-Exp Region 11'!T12)</f>
        <v>0</v>
      </c>
      <c r="U12" s="541">
        <f>SUM('MMA Rev-Exp Region 1:MMA Rev-Exp Region 11'!U12)</f>
        <v>0</v>
      </c>
      <c r="V12" s="541">
        <f>SUM('MMA Rev-Exp Region 1:MMA Rev-Exp Region 11'!V12)</f>
        <v>0</v>
      </c>
      <c r="W12" s="541">
        <f>SUM('MMA Rev-Exp Region 1:MMA Rev-Exp Region 11'!W12)</f>
        <v>0</v>
      </c>
      <c r="X12" s="541">
        <f>SUM('MMA Rev-Exp Region 1:MMA Rev-Exp Region 11'!X12)</f>
        <v>0</v>
      </c>
      <c r="Y12" s="541">
        <f>SUM('MMA Rev-Exp Region 1:MMA Rev-Exp Region 11'!Y12)</f>
        <v>0</v>
      </c>
      <c r="Z12" s="541">
        <f>SUM('MMA Rev-Exp Region 1:MMA Rev-Exp Region 11'!Z12)</f>
        <v>0</v>
      </c>
      <c r="AA12" s="543">
        <f>SUM('MMA Rev-Exp Region 1:MMA Rev-Exp Region 11'!AA12)</f>
        <v>304184.49539255514</v>
      </c>
      <c r="AB12" s="270">
        <f t="shared" si="2"/>
        <v>3737187.108202992</v>
      </c>
      <c r="AC12" s="541">
        <f>SUM('MMA Rev-Exp Region 1:MMA Rev-Exp Region 11'!AC12)</f>
        <v>1836078.7170869312</v>
      </c>
      <c r="AD12" s="541">
        <f>SUM('MMA Rev-Exp Region 1:MMA Rev-Exp Region 11'!AD12)</f>
        <v>0</v>
      </c>
      <c r="AE12" s="541">
        <f>SUM('MMA Rev-Exp Region 1:MMA Rev-Exp Region 11'!AE12)</f>
        <v>1596923.8957235052</v>
      </c>
      <c r="AF12" s="541">
        <f>SUM('MMA Rev-Exp Region 1:MMA Rev-Exp Region 11'!AF12)</f>
        <v>0</v>
      </c>
      <c r="AG12" s="541">
        <f>SUM('MMA Rev-Exp Region 1:MMA Rev-Exp Region 11'!AG12)</f>
        <v>0</v>
      </c>
      <c r="AH12" s="541">
        <f>SUM('MMA Rev-Exp Region 1:MMA Rev-Exp Region 11'!AH12)</f>
        <v>0</v>
      </c>
      <c r="AI12" s="541">
        <f>SUM('MMA Rev-Exp Region 1:MMA Rev-Exp Region 11'!AI12)</f>
        <v>0</v>
      </c>
      <c r="AJ12" s="541">
        <f>SUM('MMA Rev-Exp Region 1:MMA Rev-Exp Region 11'!AJ12)</f>
        <v>0</v>
      </c>
      <c r="AK12" s="541">
        <f>SUM('MMA Rev-Exp Region 1:MMA Rev-Exp Region 11'!AK12)</f>
        <v>0</v>
      </c>
      <c r="AL12" s="541">
        <f>SUM('MMA Rev-Exp Region 1:MMA Rev-Exp Region 11'!AL12)</f>
        <v>0</v>
      </c>
      <c r="AM12" s="543">
        <f>SUM('MMA Rev-Exp Region 1:MMA Rev-Exp Region 11'!AM12)</f>
        <v>304184.49539255514</v>
      </c>
      <c r="AN12" s="270">
        <f t="shared" si="3"/>
        <v>1837811.1</v>
      </c>
      <c r="AO12" s="541">
        <f>SUM('MMA Rev-Exp Region 1:MMA Rev-Exp Region 11'!AO12)</f>
        <v>1621297.7480000001</v>
      </c>
      <c r="AP12" s="541">
        <f>SUM('MMA Rev-Exp Region 1:MMA Rev-Exp Region 11'!AP12)</f>
        <v>0</v>
      </c>
      <c r="AQ12" s="541">
        <f>SUM('MMA Rev-Exp Region 1:MMA Rev-Exp Region 11'!AQ12)</f>
        <v>216513.35200000001</v>
      </c>
      <c r="AR12" s="541">
        <f>SUM('MMA Rev-Exp Region 1:MMA Rev-Exp Region 11'!AR12)</f>
        <v>0</v>
      </c>
      <c r="AS12" s="541">
        <f>SUM('MMA Rev-Exp Region 1:MMA Rev-Exp Region 11'!AS12)</f>
        <v>0</v>
      </c>
      <c r="AT12" s="541">
        <f>SUM('MMA Rev-Exp Region 1:MMA Rev-Exp Region 11'!AT12)</f>
        <v>0</v>
      </c>
      <c r="AU12" s="541">
        <f>SUM('MMA Rev-Exp Region 1:MMA Rev-Exp Region 11'!AU12)</f>
        <v>0</v>
      </c>
      <c r="AV12" s="541">
        <f>SUM('MMA Rev-Exp Region 1:MMA Rev-Exp Region 11'!AV12)</f>
        <v>0</v>
      </c>
      <c r="AW12" s="541">
        <f>SUM('MMA Rev-Exp Region 1:MMA Rev-Exp Region 11'!AW12)</f>
        <v>0</v>
      </c>
      <c r="AX12" s="541">
        <f>SUM('MMA Rev-Exp Region 1:MMA Rev-Exp Region 11'!AX12)</f>
        <v>0</v>
      </c>
      <c r="AY12" s="543">
        <f>SUM('MMA Rev-Exp Region 1:MMA Rev-Exp Region 11'!AY12)</f>
        <v>0</v>
      </c>
      <c r="AZ12" s="546">
        <f>SUM('MMA Rev-Exp Region 1:MMA Rev-Exp Region 11'!AZ12)</f>
        <v>3705488.8522029901</v>
      </c>
      <c r="BA12" s="290">
        <f t="shared" si="4"/>
        <v>16754861.276811965</v>
      </c>
      <c r="BB12" s="541">
        <f>SUM('MMA Rev-Exp Region 1:MMA Rev-Exp Region 11'!BB12)</f>
        <v>7129533.8992607919</v>
      </c>
      <c r="BC12" s="541">
        <f>SUM('MMA Rev-Exp Region 1:MMA Rev-Exp Region 11'!BC12)</f>
        <v>0</v>
      </c>
      <c r="BD12" s="541">
        <f>SUM('MMA Rev-Exp Region 1:MMA Rev-Exp Region 11'!BD12)</f>
        <v>5007285.0391705148</v>
      </c>
      <c r="BE12" s="541">
        <f>SUM('MMA Rev-Exp Region 1:MMA Rev-Exp Region 11'!BE12)</f>
        <v>0</v>
      </c>
      <c r="BF12" s="541">
        <f>SUM('MMA Rev-Exp Region 1:MMA Rev-Exp Region 11'!BF12)</f>
        <v>0</v>
      </c>
      <c r="BG12" s="541">
        <f>SUM('MMA Rev-Exp Region 1:MMA Rev-Exp Region 11'!BG12)</f>
        <v>0</v>
      </c>
      <c r="BH12" s="541">
        <f>SUM('MMA Rev-Exp Region 1:MMA Rev-Exp Region 11'!BH12)</f>
        <v>0</v>
      </c>
      <c r="BI12" s="541">
        <f>SUM('MMA Rev-Exp Region 1:MMA Rev-Exp Region 11'!BI12)</f>
        <v>0</v>
      </c>
      <c r="BJ12" s="541">
        <f>SUM('MMA Rev-Exp Region 1:MMA Rev-Exp Region 11'!BJ12)</f>
        <v>0</v>
      </c>
      <c r="BK12" s="541">
        <f>SUM('MMA Rev-Exp Region 1:MMA Rev-Exp Region 11'!BK12)</f>
        <v>0</v>
      </c>
      <c r="BL12" s="546">
        <f>SUM('MMA Rev-Exp Region 1:MMA Rev-Exp Region 11'!BL12)</f>
        <v>912553.48617766541</v>
      </c>
    </row>
    <row r="13" spans="1:65" x14ac:dyDescent="0.25">
      <c r="A13" s="1464"/>
      <c r="B13" s="221" t="s">
        <v>63</v>
      </c>
      <c r="C13" s="222" t="s">
        <v>343</v>
      </c>
      <c r="D13" s="270">
        <f t="shared" si="0"/>
        <v>0</v>
      </c>
      <c r="E13" s="541">
        <f>SUM('MMA Rev-Exp Region 1:MMA Rev-Exp Region 11'!E13)</f>
        <v>0</v>
      </c>
      <c r="F13" s="541">
        <f>SUM('MMA Rev-Exp Region 1:MMA Rev-Exp Region 11'!F13)</f>
        <v>0</v>
      </c>
      <c r="G13" s="541">
        <f>SUM('MMA Rev-Exp Region 1:MMA Rev-Exp Region 11'!G13)</f>
        <v>0</v>
      </c>
      <c r="H13" s="541">
        <f>SUM('MMA Rev-Exp Region 1:MMA Rev-Exp Region 11'!H13)</f>
        <v>0</v>
      </c>
      <c r="I13" s="541">
        <f>SUM('MMA Rev-Exp Region 1:MMA Rev-Exp Region 11'!I13)</f>
        <v>0</v>
      </c>
      <c r="J13" s="541">
        <f>SUM('MMA Rev-Exp Region 1:MMA Rev-Exp Region 11'!J13)</f>
        <v>0</v>
      </c>
      <c r="K13" s="541">
        <f>SUM('MMA Rev-Exp Region 1:MMA Rev-Exp Region 11'!K13)</f>
        <v>0</v>
      </c>
      <c r="L13" s="541">
        <f>SUM('MMA Rev-Exp Region 1:MMA Rev-Exp Region 11'!L13)</f>
        <v>0</v>
      </c>
      <c r="M13" s="541">
        <f>SUM('MMA Rev-Exp Region 1:MMA Rev-Exp Region 11'!M13)</f>
        <v>0</v>
      </c>
      <c r="N13" s="541">
        <f>SUM('MMA Rev-Exp Region 1:MMA Rev-Exp Region 11'!N13)</f>
        <v>0</v>
      </c>
      <c r="O13" s="543">
        <f>SUM('MMA Rev-Exp Region 1:MMA Rev-Exp Region 11'!O13)</f>
        <v>0</v>
      </c>
      <c r="P13" s="270">
        <f t="shared" si="1"/>
        <v>0</v>
      </c>
      <c r="Q13" s="541">
        <f>SUM('MMA Rev-Exp Region 1:MMA Rev-Exp Region 11'!Q13)</f>
        <v>0</v>
      </c>
      <c r="R13" s="541">
        <f>SUM('MMA Rev-Exp Region 1:MMA Rev-Exp Region 11'!R13)</f>
        <v>0</v>
      </c>
      <c r="S13" s="541">
        <f>SUM('MMA Rev-Exp Region 1:MMA Rev-Exp Region 11'!S13)</f>
        <v>0</v>
      </c>
      <c r="T13" s="541">
        <f>SUM('MMA Rev-Exp Region 1:MMA Rev-Exp Region 11'!T13)</f>
        <v>0</v>
      </c>
      <c r="U13" s="541">
        <f>SUM('MMA Rev-Exp Region 1:MMA Rev-Exp Region 11'!U13)</f>
        <v>0</v>
      </c>
      <c r="V13" s="541">
        <f>SUM('MMA Rev-Exp Region 1:MMA Rev-Exp Region 11'!V13)</f>
        <v>0</v>
      </c>
      <c r="W13" s="541">
        <f>SUM('MMA Rev-Exp Region 1:MMA Rev-Exp Region 11'!W13)</f>
        <v>0</v>
      </c>
      <c r="X13" s="541">
        <f>SUM('MMA Rev-Exp Region 1:MMA Rev-Exp Region 11'!X13)</f>
        <v>0</v>
      </c>
      <c r="Y13" s="541">
        <f>SUM('MMA Rev-Exp Region 1:MMA Rev-Exp Region 11'!Y13)</f>
        <v>0</v>
      </c>
      <c r="Z13" s="541">
        <f>SUM('MMA Rev-Exp Region 1:MMA Rev-Exp Region 11'!Z13)</f>
        <v>0</v>
      </c>
      <c r="AA13" s="543">
        <f>SUM('MMA Rev-Exp Region 1:MMA Rev-Exp Region 11'!AA13)</f>
        <v>0</v>
      </c>
      <c r="AB13" s="270">
        <f t="shared" si="2"/>
        <v>0</v>
      </c>
      <c r="AC13" s="541">
        <f>SUM('MMA Rev-Exp Region 1:MMA Rev-Exp Region 11'!AC13)</f>
        <v>0</v>
      </c>
      <c r="AD13" s="541">
        <f>SUM('MMA Rev-Exp Region 1:MMA Rev-Exp Region 11'!AD13)</f>
        <v>0</v>
      </c>
      <c r="AE13" s="541">
        <f>SUM('MMA Rev-Exp Region 1:MMA Rev-Exp Region 11'!AE13)</f>
        <v>0</v>
      </c>
      <c r="AF13" s="541">
        <f>SUM('MMA Rev-Exp Region 1:MMA Rev-Exp Region 11'!AF13)</f>
        <v>0</v>
      </c>
      <c r="AG13" s="541">
        <f>SUM('MMA Rev-Exp Region 1:MMA Rev-Exp Region 11'!AG13)</f>
        <v>0</v>
      </c>
      <c r="AH13" s="541">
        <f>SUM('MMA Rev-Exp Region 1:MMA Rev-Exp Region 11'!AH13)</f>
        <v>0</v>
      </c>
      <c r="AI13" s="541">
        <f>SUM('MMA Rev-Exp Region 1:MMA Rev-Exp Region 11'!AI13)</f>
        <v>0</v>
      </c>
      <c r="AJ13" s="541">
        <f>SUM('MMA Rev-Exp Region 1:MMA Rev-Exp Region 11'!AJ13)</f>
        <v>0</v>
      </c>
      <c r="AK13" s="541">
        <f>SUM('MMA Rev-Exp Region 1:MMA Rev-Exp Region 11'!AK13)</f>
        <v>0</v>
      </c>
      <c r="AL13" s="541">
        <f>SUM('MMA Rev-Exp Region 1:MMA Rev-Exp Region 11'!AL13)</f>
        <v>0</v>
      </c>
      <c r="AM13" s="543">
        <f>SUM('MMA Rev-Exp Region 1:MMA Rev-Exp Region 11'!AM13)</f>
        <v>0</v>
      </c>
      <c r="AN13" s="270">
        <f t="shared" si="3"/>
        <v>0</v>
      </c>
      <c r="AO13" s="541">
        <f>SUM('MMA Rev-Exp Region 1:MMA Rev-Exp Region 11'!AO13)</f>
        <v>0</v>
      </c>
      <c r="AP13" s="541">
        <f>SUM('MMA Rev-Exp Region 1:MMA Rev-Exp Region 11'!AP13)</f>
        <v>0</v>
      </c>
      <c r="AQ13" s="541">
        <f>SUM('MMA Rev-Exp Region 1:MMA Rev-Exp Region 11'!AQ13)</f>
        <v>0</v>
      </c>
      <c r="AR13" s="541">
        <f>SUM('MMA Rev-Exp Region 1:MMA Rev-Exp Region 11'!AR13)</f>
        <v>0</v>
      </c>
      <c r="AS13" s="541">
        <f>SUM('MMA Rev-Exp Region 1:MMA Rev-Exp Region 11'!AS13)</f>
        <v>0</v>
      </c>
      <c r="AT13" s="541">
        <f>SUM('MMA Rev-Exp Region 1:MMA Rev-Exp Region 11'!AT13)</f>
        <v>0</v>
      </c>
      <c r="AU13" s="541">
        <f>SUM('MMA Rev-Exp Region 1:MMA Rev-Exp Region 11'!AU13)</f>
        <v>0</v>
      </c>
      <c r="AV13" s="541">
        <f>SUM('MMA Rev-Exp Region 1:MMA Rev-Exp Region 11'!AV13)</f>
        <v>0</v>
      </c>
      <c r="AW13" s="541">
        <f>SUM('MMA Rev-Exp Region 1:MMA Rev-Exp Region 11'!AW13)</f>
        <v>0</v>
      </c>
      <c r="AX13" s="541">
        <f>SUM('MMA Rev-Exp Region 1:MMA Rev-Exp Region 11'!AX13)</f>
        <v>0</v>
      </c>
      <c r="AY13" s="543">
        <f>SUM('MMA Rev-Exp Region 1:MMA Rev-Exp Region 11'!AY13)</f>
        <v>0</v>
      </c>
      <c r="AZ13" s="546">
        <f>SUM('MMA Rev-Exp Region 1:MMA Rev-Exp Region 11'!AZ13)</f>
        <v>0</v>
      </c>
      <c r="BA13" s="290">
        <f t="shared" si="4"/>
        <v>0</v>
      </c>
      <c r="BB13" s="541">
        <f>SUM('MMA Rev-Exp Region 1:MMA Rev-Exp Region 11'!BB13)</f>
        <v>0</v>
      </c>
      <c r="BC13" s="541">
        <f>SUM('MMA Rev-Exp Region 1:MMA Rev-Exp Region 11'!BC13)</f>
        <v>0</v>
      </c>
      <c r="BD13" s="541">
        <f>SUM('MMA Rev-Exp Region 1:MMA Rev-Exp Region 11'!BD13)</f>
        <v>0</v>
      </c>
      <c r="BE13" s="541">
        <f>SUM('MMA Rev-Exp Region 1:MMA Rev-Exp Region 11'!BE13)</f>
        <v>0</v>
      </c>
      <c r="BF13" s="541">
        <f>SUM('MMA Rev-Exp Region 1:MMA Rev-Exp Region 11'!BF13)</f>
        <v>0</v>
      </c>
      <c r="BG13" s="541">
        <f>SUM('MMA Rev-Exp Region 1:MMA Rev-Exp Region 11'!BG13)</f>
        <v>0</v>
      </c>
      <c r="BH13" s="541">
        <f>SUM('MMA Rev-Exp Region 1:MMA Rev-Exp Region 11'!BH13)</f>
        <v>0</v>
      </c>
      <c r="BI13" s="541">
        <f>SUM('MMA Rev-Exp Region 1:MMA Rev-Exp Region 11'!BI13)</f>
        <v>0</v>
      </c>
      <c r="BJ13" s="541">
        <f>SUM('MMA Rev-Exp Region 1:MMA Rev-Exp Region 11'!BJ13)</f>
        <v>0</v>
      </c>
      <c r="BK13" s="541">
        <f>SUM('MMA Rev-Exp Region 1:MMA Rev-Exp Region 11'!BK13)</f>
        <v>0</v>
      </c>
      <c r="BL13" s="546">
        <f>SUM('MMA Rev-Exp Region 1:MMA Rev-Exp Region 11'!BL13)</f>
        <v>0</v>
      </c>
    </row>
    <row r="14" spans="1:65" x14ac:dyDescent="0.25">
      <c r="A14" s="1464"/>
      <c r="B14" s="221" t="s">
        <v>896</v>
      </c>
      <c r="C14" s="222" t="s">
        <v>897</v>
      </c>
      <c r="D14" s="270">
        <f t="shared" si="0"/>
        <v>9508085.4139999785</v>
      </c>
      <c r="E14" s="541">
        <f>SUM('MMA Rev-Exp Region 1:MMA Rev-Exp Region 11'!E14)</f>
        <v>9508085.4139999785</v>
      </c>
      <c r="F14" s="541">
        <f>SUM('MMA Rev-Exp Region 1:MMA Rev-Exp Region 11'!F14)</f>
        <v>0</v>
      </c>
      <c r="G14" s="541">
        <f>SUM('MMA Rev-Exp Region 1:MMA Rev-Exp Region 11'!G14)</f>
        <v>0</v>
      </c>
      <c r="H14" s="541">
        <f>SUM('MMA Rev-Exp Region 1:MMA Rev-Exp Region 11'!H14)</f>
        <v>0</v>
      </c>
      <c r="I14" s="541">
        <f>SUM('MMA Rev-Exp Region 1:MMA Rev-Exp Region 11'!I14)</f>
        <v>0</v>
      </c>
      <c r="J14" s="541">
        <f>SUM('MMA Rev-Exp Region 1:MMA Rev-Exp Region 11'!J14)</f>
        <v>0</v>
      </c>
      <c r="K14" s="541">
        <f>SUM('MMA Rev-Exp Region 1:MMA Rev-Exp Region 11'!K14)</f>
        <v>0</v>
      </c>
      <c r="L14" s="541">
        <f>SUM('MMA Rev-Exp Region 1:MMA Rev-Exp Region 11'!L14)</f>
        <v>0</v>
      </c>
      <c r="M14" s="541">
        <f>SUM('MMA Rev-Exp Region 1:MMA Rev-Exp Region 11'!M14)</f>
        <v>0</v>
      </c>
      <c r="N14" s="541">
        <f>SUM('MMA Rev-Exp Region 1:MMA Rev-Exp Region 11'!N14)</f>
        <v>0</v>
      </c>
      <c r="O14" s="543">
        <f>SUM('MMA Rev-Exp Region 1:MMA Rev-Exp Region 11'!O14)</f>
        <v>0</v>
      </c>
      <c r="P14" s="270">
        <f t="shared" si="1"/>
        <v>9973250.5499999803</v>
      </c>
      <c r="Q14" s="541">
        <f>SUM('MMA Rev-Exp Region 1:MMA Rev-Exp Region 11'!Q14)</f>
        <v>9933246.9299999792</v>
      </c>
      <c r="R14" s="541">
        <f>SUM('MMA Rev-Exp Region 1:MMA Rev-Exp Region 11'!R14)</f>
        <v>3633.24</v>
      </c>
      <c r="S14" s="541">
        <f>SUM('MMA Rev-Exp Region 1:MMA Rev-Exp Region 11'!S14)</f>
        <v>3507.98</v>
      </c>
      <c r="T14" s="541">
        <f>SUM('MMA Rev-Exp Region 1:MMA Rev-Exp Region 11'!T14)</f>
        <v>0</v>
      </c>
      <c r="U14" s="541">
        <f>SUM('MMA Rev-Exp Region 1:MMA Rev-Exp Region 11'!U14)</f>
        <v>29416.089999999997</v>
      </c>
      <c r="V14" s="541">
        <f>SUM('MMA Rev-Exp Region 1:MMA Rev-Exp Region 11'!V14)</f>
        <v>0</v>
      </c>
      <c r="W14" s="541">
        <f>SUM('MMA Rev-Exp Region 1:MMA Rev-Exp Region 11'!W14)</f>
        <v>3446.31</v>
      </c>
      <c r="X14" s="541">
        <f>SUM('MMA Rev-Exp Region 1:MMA Rev-Exp Region 11'!X14)</f>
        <v>0</v>
      </c>
      <c r="Y14" s="541">
        <f>SUM('MMA Rev-Exp Region 1:MMA Rev-Exp Region 11'!Y14)</f>
        <v>0</v>
      </c>
      <c r="Z14" s="541">
        <f>SUM('MMA Rev-Exp Region 1:MMA Rev-Exp Region 11'!Z14)</f>
        <v>0</v>
      </c>
      <c r="AA14" s="543">
        <f>SUM('MMA Rev-Exp Region 1:MMA Rev-Exp Region 11'!AA14)</f>
        <v>0</v>
      </c>
      <c r="AB14" s="270">
        <f t="shared" si="2"/>
        <v>11741229.536999986</v>
      </c>
      <c r="AC14" s="541">
        <f>SUM('MMA Rev-Exp Region 1:MMA Rev-Exp Region 11'!AC14)</f>
        <v>11708984.496999986</v>
      </c>
      <c r="AD14" s="541">
        <f>SUM('MMA Rev-Exp Region 1:MMA Rev-Exp Region 11'!AD14)</f>
        <v>0</v>
      </c>
      <c r="AE14" s="541">
        <f>SUM('MMA Rev-Exp Region 1:MMA Rev-Exp Region 11'!AE14)</f>
        <v>0</v>
      </c>
      <c r="AF14" s="541">
        <f>SUM('MMA Rev-Exp Region 1:MMA Rev-Exp Region 11'!AF14)</f>
        <v>0</v>
      </c>
      <c r="AG14" s="541">
        <f>SUM('MMA Rev-Exp Region 1:MMA Rev-Exp Region 11'!AG14)</f>
        <v>28596.949999999997</v>
      </c>
      <c r="AH14" s="541">
        <f>SUM('MMA Rev-Exp Region 1:MMA Rev-Exp Region 11'!AH14)</f>
        <v>0</v>
      </c>
      <c r="AI14" s="541">
        <f>SUM('MMA Rev-Exp Region 1:MMA Rev-Exp Region 11'!AI14)</f>
        <v>0</v>
      </c>
      <c r="AJ14" s="541">
        <f>SUM('MMA Rev-Exp Region 1:MMA Rev-Exp Region 11'!AJ14)</f>
        <v>3648.09</v>
      </c>
      <c r="AK14" s="541">
        <f>SUM('MMA Rev-Exp Region 1:MMA Rev-Exp Region 11'!AK14)</f>
        <v>0</v>
      </c>
      <c r="AL14" s="541">
        <f>SUM('MMA Rev-Exp Region 1:MMA Rev-Exp Region 11'!AL14)</f>
        <v>0</v>
      </c>
      <c r="AM14" s="543">
        <f>SUM('MMA Rev-Exp Region 1:MMA Rev-Exp Region 11'!AM14)</f>
        <v>0</v>
      </c>
      <c r="AN14" s="270">
        <f t="shared" si="3"/>
        <v>11531986.573999984</v>
      </c>
      <c r="AO14" s="541">
        <f>SUM('MMA Rev-Exp Region 1:MMA Rev-Exp Region 11'!AO14)</f>
        <v>11458212.833999984</v>
      </c>
      <c r="AP14" s="541">
        <f>SUM('MMA Rev-Exp Region 1:MMA Rev-Exp Region 11'!AP14)</f>
        <v>45670.770000000004</v>
      </c>
      <c r="AQ14" s="541">
        <f>SUM('MMA Rev-Exp Region 1:MMA Rev-Exp Region 11'!AQ14)</f>
        <v>3431.3</v>
      </c>
      <c r="AR14" s="541">
        <f>SUM('MMA Rev-Exp Region 1:MMA Rev-Exp Region 11'!AR14)</f>
        <v>0</v>
      </c>
      <c r="AS14" s="541">
        <f>SUM('MMA Rev-Exp Region 1:MMA Rev-Exp Region 11'!AS14)</f>
        <v>20909.019999999997</v>
      </c>
      <c r="AT14" s="541">
        <f>SUM('MMA Rev-Exp Region 1:MMA Rev-Exp Region 11'!AT14)</f>
        <v>0</v>
      </c>
      <c r="AU14" s="541">
        <f>SUM('MMA Rev-Exp Region 1:MMA Rev-Exp Region 11'!AU14)</f>
        <v>3762.65</v>
      </c>
      <c r="AV14" s="541">
        <f>SUM('MMA Rev-Exp Region 1:MMA Rev-Exp Region 11'!AV14)</f>
        <v>0</v>
      </c>
      <c r="AW14" s="541">
        <f>SUM('MMA Rev-Exp Region 1:MMA Rev-Exp Region 11'!AW14)</f>
        <v>0</v>
      </c>
      <c r="AX14" s="541">
        <f>SUM('MMA Rev-Exp Region 1:MMA Rev-Exp Region 11'!AX14)</f>
        <v>0</v>
      </c>
      <c r="AY14" s="543">
        <f>SUM('MMA Rev-Exp Region 1:MMA Rev-Exp Region 11'!AY14)</f>
        <v>0</v>
      </c>
      <c r="AZ14" s="546">
        <f>SUM('MMA Rev-Exp Region 1:MMA Rev-Exp Region 11'!AZ14)</f>
        <v>-183500.43000000177</v>
      </c>
      <c r="BA14" s="290">
        <f t="shared" si="4"/>
        <v>42571051.644999929</v>
      </c>
      <c r="BB14" s="541">
        <f>SUM('MMA Rev-Exp Region 1:MMA Rev-Exp Region 11'!BB14)</f>
        <v>42608529.674999923</v>
      </c>
      <c r="BC14" s="541">
        <f>SUM('MMA Rev-Exp Region 1:MMA Rev-Exp Region 11'!BC14)</f>
        <v>49304.01</v>
      </c>
      <c r="BD14" s="541">
        <f>SUM('MMA Rev-Exp Region 1:MMA Rev-Exp Region 11'!BD14)</f>
        <v>6939.2800000000007</v>
      </c>
      <c r="BE14" s="541">
        <f>SUM('MMA Rev-Exp Region 1:MMA Rev-Exp Region 11'!BE14)</f>
        <v>0</v>
      </c>
      <c r="BF14" s="541">
        <f>SUM('MMA Rev-Exp Region 1:MMA Rev-Exp Region 11'!BF14)</f>
        <v>78922.06</v>
      </c>
      <c r="BG14" s="541">
        <f>SUM('MMA Rev-Exp Region 1:MMA Rev-Exp Region 11'!BG14)</f>
        <v>0</v>
      </c>
      <c r="BH14" s="541">
        <f>SUM('MMA Rev-Exp Region 1:MMA Rev-Exp Region 11'!BH14)</f>
        <v>7208.96</v>
      </c>
      <c r="BI14" s="541">
        <f>SUM('MMA Rev-Exp Region 1:MMA Rev-Exp Region 11'!BI14)</f>
        <v>3648.09</v>
      </c>
      <c r="BJ14" s="541">
        <f>SUM('MMA Rev-Exp Region 1:MMA Rev-Exp Region 11'!BJ14)</f>
        <v>0</v>
      </c>
      <c r="BK14" s="541">
        <f>SUM('MMA Rev-Exp Region 1:MMA Rev-Exp Region 11'!BK14)</f>
        <v>0</v>
      </c>
      <c r="BL14" s="546">
        <f>SUM('MMA Rev-Exp Region 1:MMA Rev-Exp Region 11'!BL14)</f>
        <v>0</v>
      </c>
    </row>
    <row r="15" spans="1:65" x14ac:dyDescent="0.25">
      <c r="A15" s="1464"/>
      <c r="B15" s="221" t="s">
        <v>94</v>
      </c>
      <c r="C15" s="222" t="s">
        <v>146</v>
      </c>
      <c r="D15" s="270">
        <f t="shared" si="0"/>
        <v>0</v>
      </c>
      <c r="E15" s="541">
        <f>SUM('MMA Rev-Exp Region 1:MMA Rev-Exp Region 11'!E15)</f>
        <v>0</v>
      </c>
      <c r="F15" s="541">
        <f>SUM('MMA Rev-Exp Region 1:MMA Rev-Exp Region 11'!F15)</f>
        <v>0</v>
      </c>
      <c r="G15" s="541">
        <f>SUM('MMA Rev-Exp Region 1:MMA Rev-Exp Region 11'!G15)</f>
        <v>0</v>
      </c>
      <c r="H15" s="541">
        <f>SUM('MMA Rev-Exp Region 1:MMA Rev-Exp Region 11'!H15)</f>
        <v>0</v>
      </c>
      <c r="I15" s="541">
        <f>SUM('MMA Rev-Exp Region 1:MMA Rev-Exp Region 11'!I15)</f>
        <v>0</v>
      </c>
      <c r="J15" s="541">
        <f>SUM('MMA Rev-Exp Region 1:MMA Rev-Exp Region 11'!J15)</f>
        <v>0</v>
      </c>
      <c r="K15" s="541">
        <f>SUM('MMA Rev-Exp Region 1:MMA Rev-Exp Region 11'!K15)</f>
        <v>0</v>
      </c>
      <c r="L15" s="541">
        <f>SUM('MMA Rev-Exp Region 1:MMA Rev-Exp Region 11'!L15)</f>
        <v>0</v>
      </c>
      <c r="M15" s="541">
        <f>SUM('MMA Rev-Exp Region 1:MMA Rev-Exp Region 11'!M15)</f>
        <v>0</v>
      </c>
      <c r="N15" s="541">
        <f>SUM('MMA Rev-Exp Region 1:MMA Rev-Exp Region 11'!N15)</f>
        <v>0</v>
      </c>
      <c r="O15" s="543">
        <f>SUM('MMA Rev-Exp Region 1:MMA Rev-Exp Region 11'!O15)</f>
        <v>0</v>
      </c>
      <c r="P15" s="270">
        <f t="shared" si="1"/>
        <v>0</v>
      </c>
      <c r="Q15" s="541">
        <f>SUM('MMA Rev-Exp Region 1:MMA Rev-Exp Region 11'!Q15)</f>
        <v>0</v>
      </c>
      <c r="R15" s="541">
        <f>SUM('MMA Rev-Exp Region 1:MMA Rev-Exp Region 11'!R15)</f>
        <v>0</v>
      </c>
      <c r="S15" s="541">
        <f>SUM('MMA Rev-Exp Region 1:MMA Rev-Exp Region 11'!S15)</f>
        <v>0</v>
      </c>
      <c r="T15" s="541">
        <f>SUM('MMA Rev-Exp Region 1:MMA Rev-Exp Region 11'!T15)</f>
        <v>0</v>
      </c>
      <c r="U15" s="541">
        <f>SUM('MMA Rev-Exp Region 1:MMA Rev-Exp Region 11'!U15)</f>
        <v>0</v>
      </c>
      <c r="V15" s="541">
        <f>SUM('MMA Rev-Exp Region 1:MMA Rev-Exp Region 11'!V15)</f>
        <v>0</v>
      </c>
      <c r="W15" s="541">
        <f>SUM('MMA Rev-Exp Region 1:MMA Rev-Exp Region 11'!W15)</f>
        <v>0</v>
      </c>
      <c r="X15" s="541">
        <f>SUM('MMA Rev-Exp Region 1:MMA Rev-Exp Region 11'!X15)</f>
        <v>0</v>
      </c>
      <c r="Y15" s="541">
        <f>SUM('MMA Rev-Exp Region 1:MMA Rev-Exp Region 11'!Y15)</f>
        <v>0</v>
      </c>
      <c r="Z15" s="541">
        <f>SUM('MMA Rev-Exp Region 1:MMA Rev-Exp Region 11'!Z15)</f>
        <v>0</v>
      </c>
      <c r="AA15" s="543">
        <f>SUM('MMA Rev-Exp Region 1:MMA Rev-Exp Region 11'!AA15)</f>
        <v>0</v>
      </c>
      <c r="AB15" s="270">
        <f t="shared" si="2"/>
        <v>0</v>
      </c>
      <c r="AC15" s="541">
        <f>SUM('MMA Rev-Exp Region 1:MMA Rev-Exp Region 11'!AC15)</f>
        <v>0</v>
      </c>
      <c r="AD15" s="541">
        <f>SUM('MMA Rev-Exp Region 1:MMA Rev-Exp Region 11'!AD15)</f>
        <v>0</v>
      </c>
      <c r="AE15" s="541">
        <f>SUM('MMA Rev-Exp Region 1:MMA Rev-Exp Region 11'!AE15)</f>
        <v>0</v>
      </c>
      <c r="AF15" s="541">
        <f>SUM('MMA Rev-Exp Region 1:MMA Rev-Exp Region 11'!AF15)</f>
        <v>0</v>
      </c>
      <c r="AG15" s="541">
        <f>SUM('MMA Rev-Exp Region 1:MMA Rev-Exp Region 11'!AG15)</f>
        <v>0</v>
      </c>
      <c r="AH15" s="541">
        <f>SUM('MMA Rev-Exp Region 1:MMA Rev-Exp Region 11'!AH15)</f>
        <v>0</v>
      </c>
      <c r="AI15" s="541">
        <f>SUM('MMA Rev-Exp Region 1:MMA Rev-Exp Region 11'!AI15)</f>
        <v>0</v>
      </c>
      <c r="AJ15" s="541">
        <f>SUM('MMA Rev-Exp Region 1:MMA Rev-Exp Region 11'!AJ15)</f>
        <v>0</v>
      </c>
      <c r="AK15" s="541">
        <f>SUM('MMA Rev-Exp Region 1:MMA Rev-Exp Region 11'!AK15)</f>
        <v>0</v>
      </c>
      <c r="AL15" s="541">
        <f>SUM('MMA Rev-Exp Region 1:MMA Rev-Exp Region 11'!AL15)</f>
        <v>0</v>
      </c>
      <c r="AM15" s="543">
        <f>SUM('MMA Rev-Exp Region 1:MMA Rev-Exp Region 11'!AM15)</f>
        <v>0</v>
      </c>
      <c r="AN15" s="270">
        <f t="shared" si="3"/>
        <v>0</v>
      </c>
      <c r="AO15" s="541">
        <f>SUM('MMA Rev-Exp Region 1:MMA Rev-Exp Region 11'!AO15)</f>
        <v>0</v>
      </c>
      <c r="AP15" s="541">
        <f>SUM('MMA Rev-Exp Region 1:MMA Rev-Exp Region 11'!AP15)</f>
        <v>0</v>
      </c>
      <c r="AQ15" s="541">
        <f>SUM('MMA Rev-Exp Region 1:MMA Rev-Exp Region 11'!AQ15)</f>
        <v>0</v>
      </c>
      <c r="AR15" s="541">
        <f>SUM('MMA Rev-Exp Region 1:MMA Rev-Exp Region 11'!AR15)</f>
        <v>0</v>
      </c>
      <c r="AS15" s="541">
        <f>SUM('MMA Rev-Exp Region 1:MMA Rev-Exp Region 11'!AS15)</f>
        <v>0</v>
      </c>
      <c r="AT15" s="541">
        <f>SUM('MMA Rev-Exp Region 1:MMA Rev-Exp Region 11'!AT15)</f>
        <v>0</v>
      </c>
      <c r="AU15" s="541">
        <f>SUM('MMA Rev-Exp Region 1:MMA Rev-Exp Region 11'!AU15)</f>
        <v>0</v>
      </c>
      <c r="AV15" s="541">
        <f>SUM('MMA Rev-Exp Region 1:MMA Rev-Exp Region 11'!AV15)</f>
        <v>0</v>
      </c>
      <c r="AW15" s="541">
        <f>SUM('MMA Rev-Exp Region 1:MMA Rev-Exp Region 11'!AW15)</f>
        <v>0</v>
      </c>
      <c r="AX15" s="541">
        <f>SUM('MMA Rev-Exp Region 1:MMA Rev-Exp Region 11'!AX15)</f>
        <v>0</v>
      </c>
      <c r="AY15" s="543">
        <f>SUM('MMA Rev-Exp Region 1:MMA Rev-Exp Region 11'!AY15)</f>
        <v>0</v>
      </c>
      <c r="AZ15" s="546">
        <f>SUM('MMA Rev-Exp Region 1:MMA Rev-Exp Region 11'!AZ15)</f>
        <v>0</v>
      </c>
      <c r="BA15" s="290">
        <f t="shared" si="4"/>
        <v>0</v>
      </c>
      <c r="BB15" s="541">
        <f>SUM('MMA Rev-Exp Region 1:MMA Rev-Exp Region 11'!BB15)</f>
        <v>0</v>
      </c>
      <c r="BC15" s="541">
        <f>SUM('MMA Rev-Exp Region 1:MMA Rev-Exp Region 11'!BC15)</f>
        <v>0</v>
      </c>
      <c r="BD15" s="541">
        <f>SUM('MMA Rev-Exp Region 1:MMA Rev-Exp Region 11'!BD15)</f>
        <v>0</v>
      </c>
      <c r="BE15" s="541">
        <f>SUM('MMA Rev-Exp Region 1:MMA Rev-Exp Region 11'!BE15)</f>
        <v>0</v>
      </c>
      <c r="BF15" s="541">
        <f>SUM('MMA Rev-Exp Region 1:MMA Rev-Exp Region 11'!BF15)</f>
        <v>0</v>
      </c>
      <c r="BG15" s="541">
        <f>SUM('MMA Rev-Exp Region 1:MMA Rev-Exp Region 11'!BG15)</f>
        <v>0</v>
      </c>
      <c r="BH15" s="541">
        <f>SUM('MMA Rev-Exp Region 1:MMA Rev-Exp Region 11'!BH15)</f>
        <v>0</v>
      </c>
      <c r="BI15" s="541">
        <f>SUM('MMA Rev-Exp Region 1:MMA Rev-Exp Region 11'!BI15)</f>
        <v>0</v>
      </c>
      <c r="BJ15" s="541">
        <f>SUM('MMA Rev-Exp Region 1:MMA Rev-Exp Region 11'!BJ15)</f>
        <v>0</v>
      </c>
      <c r="BK15" s="541">
        <f>SUM('MMA Rev-Exp Region 1:MMA Rev-Exp Region 11'!BK15)</f>
        <v>0</v>
      </c>
      <c r="BL15" s="546">
        <f>SUM('MMA Rev-Exp Region 1:MMA Rev-Exp Region 11'!BL15)</f>
        <v>0</v>
      </c>
    </row>
    <row r="16" spans="1:65" x14ac:dyDescent="0.25">
      <c r="A16" s="1464"/>
      <c r="B16" s="221" t="s">
        <v>35</v>
      </c>
      <c r="C16" s="222" t="s">
        <v>13</v>
      </c>
      <c r="D16" s="270">
        <f t="shared" si="0"/>
        <v>959897.29565064271</v>
      </c>
      <c r="E16" s="541">
        <f>SUM('MMA Rev-Exp Region 1:MMA Rev-Exp Region 11'!E16)</f>
        <v>151693.93</v>
      </c>
      <c r="F16" s="541">
        <f>SUM('MMA Rev-Exp Region 1:MMA Rev-Exp Region 11'!F16)</f>
        <v>0</v>
      </c>
      <c r="G16" s="541">
        <f>SUM('MMA Rev-Exp Region 1:MMA Rev-Exp Region 11'!G16)</f>
        <v>155768.67565064275</v>
      </c>
      <c r="H16" s="541">
        <f>SUM('MMA Rev-Exp Region 1:MMA Rev-Exp Region 11'!H16)</f>
        <v>0</v>
      </c>
      <c r="I16" s="541">
        <f>SUM('MMA Rev-Exp Region 1:MMA Rev-Exp Region 11'!I16)</f>
        <v>0</v>
      </c>
      <c r="J16" s="541">
        <f>SUM('MMA Rev-Exp Region 1:MMA Rev-Exp Region 11'!J16)</f>
        <v>0</v>
      </c>
      <c r="K16" s="541">
        <f>SUM('MMA Rev-Exp Region 1:MMA Rev-Exp Region 11'!K16)</f>
        <v>0</v>
      </c>
      <c r="L16" s="541">
        <f>SUM('MMA Rev-Exp Region 1:MMA Rev-Exp Region 11'!L16)</f>
        <v>0</v>
      </c>
      <c r="M16" s="541">
        <f>SUM('MMA Rev-Exp Region 1:MMA Rev-Exp Region 11'!M16)</f>
        <v>0</v>
      </c>
      <c r="N16" s="541">
        <f>SUM('MMA Rev-Exp Region 1:MMA Rev-Exp Region 11'!N16)</f>
        <v>652434.68999999994</v>
      </c>
      <c r="O16" s="543">
        <f>SUM('MMA Rev-Exp Region 1:MMA Rev-Exp Region 11'!O16)</f>
        <v>0</v>
      </c>
      <c r="P16" s="270">
        <f t="shared" si="1"/>
        <v>2382845.0210918793</v>
      </c>
      <c r="Q16" s="541">
        <f>SUM('MMA Rev-Exp Region 1:MMA Rev-Exp Region 11'!Q16)</f>
        <v>1558510.2799999998</v>
      </c>
      <c r="R16" s="541">
        <f>SUM('MMA Rev-Exp Region 1:MMA Rev-Exp Region 11'!R16)</f>
        <v>0</v>
      </c>
      <c r="S16" s="541">
        <f>SUM('MMA Rev-Exp Region 1:MMA Rev-Exp Region 11'!S16)</f>
        <v>153018.2110918797</v>
      </c>
      <c r="T16" s="541">
        <f>SUM('MMA Rev-Exp Region 1:MMA Rev-Exp Region 11'!T16)</f>
        <v>0</v>
      </c>
      <c r="U16" s="541">
        <f>SUM('MMA Rev-Exp Region 1:MMA Rev-Exp Region 11'!U16)</f>
        <v>0</v>
      </c>
      <c r="V16" s="541">
        <f>SUM('MMA Rev-Exp Region 1:MMA Rev-Exp Region 11'!V16)</f>
        <v>0</v>
      </c>
      <c r="W16" s="541">
        <f>SUM('MMA Rev-Exp Region 1:MMA Rev-Exp Region 11'!W16)</f>
        <v>0</v>
      </c>
      <c r="X16" s="541">
        <f>SUM('MMA Rev-Exp Region 1:MMA Rev-Exp Region 11'!X16)</f>
        <v>0</v>
      </c>
      <c r="Y16" s="541">
        <f>SUM('MMA Rev-Exp Region 1:MMA Rev-Exp Region 11'!Y16)</f>
        <v>0</v>
      </c>
      <c r="Z16" s="541">
        <f>SUM('MMA Rev-Exp Region 1:MMA Rev-Exp Region 11'!Z16)</f>
        <v>671316.53</v>
      </c>
      <c r="AA16" s="543">
        <f>SUM('MMA Rev-Exp Region 1:MMA Rev-Exp Region 11'!AA16)</f>
        <v>0</v>
      </c>
      <c r="AB16" s="270">
        <f t="shared" si="2"/>
        <v>3064718.3556363005</v>
      </c>
      <c r="AC16" s="541">
        <f>SUM('MMA Rev-Exp Region 1:MMA Rev-Exp Region 11'!AC16)</f>
        <v>2204086.16</v>
      </c>
      <c r="AD16" s="541">
        <f>SUM('MMA Rev-Exp Region 1:MMA Rev-Exp Region 11'!AD16)</f>
        <v>0</v>
      </c>
      <c r="AE16" s="541">
        <f>SUM('MMA Rev-Exp Region 1:MMA Rev-Exp Region 11'!AE16)</f>
        <v>158912.74563630065</v>
      </c>
      <c r="AF16" s="541">
        <f>SUM('MMA Rev-Exp Region 1:MMA Rev-Exp Region 11'!AF16)</f>
        <v>0</v>
      </c>
      <c r="AG16" s="541">
        <f>SUM('MMA Rev-Exp Region 1:MMA Rev-Exp Region 11'!AG16)</f>
        <v>0</v>
      </c>
      <c r="AH16" s="541">
        <f>SUM('MMA Rev-Exp Region 1:MMA Rev-Exp Region 11'!AH16)</f>
        <v>0</v>
      </c>
      <c r="AI16" s="541">
        <f>SUM('MMA Rev-Exp Region 1:MMA Rev-Exp Region 11'!AI16)</f>
        <v>0</v>
      </c>
      <c r="AJ16" s="541">
        <f>SUM('MMA Rev-Exp Region 1:MMA Rev-Exp Region 11'!AJ16)</f>
        <v>0</v>
      </c>
      <c r="AK16" s="541">
        <f>SUM('MMA Rev-Exp Region 1:MMA Rev-Exp Region 11'!AK16)</f>
        <v>0</v>
      </c>
      <c r="AL16" s="541">
        <f>SUM('MMA Rev-Exp Region 1:MMA Rev-Exp Region 11'!AL16)</f>
        <v>701719.44999999984</v>
      </c>
      <c r="AM16" s="543">
        <f>SUM('MMA Rev-Exp Region 1:MMA Rev-Exp Region 11'!AM16)</f>
        <v>0</v>
      </c>
      <c r="AN16" s="270">
        <f t="shared" si="3"/>
        <v>1247388.8955845637</v>
      </c>
      <c r="AO16" s="541">
        <f>SUM('MMA Rev-Exp Region 1:MMA Rev-Exp Region 11'!AO16)</f>
        <v>1192215.4355845638</v>
      </c>
      <c r="AP16" s="541">
        <f>SUM('MMA Rev-Exp Region 1:MMA Rev-Exp Region 11'!AP16)</f>
        <v>0</v>
      </c>
      <c r="AQ16" s="541">
        <f>SUM('MMA Rev-Exp Region 1:MMA Rev-Exp Region 11'!AQ16)</f>
        <v>55173.460000000006</v>
      </c>
      <c r="AR16" s="541">
        <f>SUM('MMA Rev-Exp Region 1:MMA Rev-Exp Region 11'!AR16)</f>
        <v>0</v>
      </c>
      <c r="AS16" s="541">
        <f>SUM('MMA Rev-Exp Region 1:MMA Rev-Exp Region 11'!AS16)</f>
        <v>0</v>
      </c>
      <c r="AT16" s="541">
        <f>SUM('MMA Rev-Exp Region 1:MMA Rev-Exp Region 11'!AT16)</f>
        <v>0</v>
      </c>
      <c r="AU16" s="541">
        <f>SUM('MMA Rev-Exp Region 1:MMA Rev-Exp Region 11'!AU16)</f>
        <v>0</v>
      </c>
      <c r="AV16" s="541">
        <f>SUM('MMA Rev-Exp Region 1:MMA Rev-Exp Region 11'!AV16)</f>
        <v>0</v>
      </c>
      <c r="AW16" s="541">
        <f>SUM('MMA Rev-Exp Region 1:MMA Rev-Exp Region 11'!AW16)</f>
        <v>0</v>
      </c>
      <c r="AX16" s="541">
        <f>SUM('MMA Rev-Exp Region 1:MMA Rev-Exp Region 11'!AX16)</f>
        <v>0</v>
      </c>
      <c r="AY16" s="543">
        <f>SUM('MMA Rev-Exp Region 1:MMA Rev-Exp Region 11'!AY16)</f>
        <v>0</v>
      </c>
      <c r="AZ16" s="546">
        <f>SUM('MMA Rev-Exp Region 1:MMA Rev-Exp Region 11'!AZ16)</f>
        <v>105095.20961302743</v>
      </c>
      <c r="BA16" s="290">
        <f t="shared" si="4"/>
        <v>7759944.7775764139</v>
      </c>
      <c r="BB16" s="541">
        <f>SUM('MMA Rev-Exp Region 1:MMA Rev-Exp Region 11'!BB16)</f>
        <v>5106505.8055845639</v>
      </c>
      <c r="BC16" s="541">
        <f>SUM('MMA Rev-Exp Region 1:MMA Rev-Exp Region 11'!BC16)</f>
        <v>0</v>
      </c>
      <c r="BD16" s="541">
        <f>SUM('MMA Rev-Exp Region 1:MMA Rev-Exp Region 11'!BD16)</f>
        <v>522873.09237882314</v>
      </c>
      <c r="BE16" s="541">
        <f>SUM('MMA Rev-Exp Region 1:MMA Rev-Exp Region 11'!BE16)</f>
        <v>0</v>
      </c>
      <c r="BF16" s="541">
        <f>SUM('MMA Rev-Exp Region 1:MMA Rev-Exp Region 11'!BF16)</f>
        <v>0</v>
      </c>
      <c r="BG16" s="541">
        <f>SUM('MMA Rev-Exp Region 1:MMA Rev-Exp Region 11'!BG16)</f>
        <v>0</v>
      </c>
      <c r="BH16" s="541">
        <f>SUM('MMA Rev-Exp Region 1:MMA Rev-Exp Region 11'!BH16)</f>
        <v>0</v>
      </c>
      <c r="BI16" s="541">
        <f>SUM('MMA Rev-Exp Region 1:MMA Rev-Exp Region 11'!BI16)</f>
        <v>0</v>
      </c>
      <c r="BJ16" s="541">
        <f>SUM('MMA Rev-Exp Region 1:MMA Rev-Exp Region 11'!BJ16)</f>
        <v>0</v>
      </c>
      <c r="BK16" s="541">
        <f>SUM('MMA Rev-Exp Region 1:MMA Rev-Exp Region 11'!BK16)</f>
        <v>2025470.67</v>
      </c>
      <c r="BL16" s="546">
        <f>SUM('MMA Rev-Exp Region 1:MMA Rev-Exp Region 11'!BL16)</f>
        <v>0</v>
      </c>
      <c r="BM16" s="541"/>
    </row>
    <row r="17" spans="1:64" s="209" customFormat="1" x14ac:dyDescent="0.25">
      <c r="A17" s="1464"/>
      <c r="B17" s="223" t="s">
        <v>201</v>
      </c>
      <c r="C17" s="224" t="s">
        <v>14</v>
      </c>
      <c r="D17" s="595">
        <f t="shared" ref="D17:R17" si="5">SUM(D11:D16)</f>
        <v>474637679.82785356</v>
      </c>
      <c r="E17" s="272">
        <f t="shared" si="5"/>
        <v>252453544.28108689</v>
      </c>
      <c r="F17" s="272">
        <f t="shared" si="5"/>
        <v>23546467.919999998</v>
      </c>
      <c r="G17" s="272">
        <f t="shared" si="5"/>
        <v>84313637.691374138</v>
      </c>
      <c r="H17" s="272">
        <f t="shared" si="5"/>
        <v>58134049.070000008</v>
      </c>
      <c r="I17" s="272">
        <f t="shared" si="5"/>
        <v>10757849.07</v>
      </c>
      <c r="J17" s="272">
        <f t="shared" si="5"/>
        <v>4593841.71</v>
      </c>
      <c r="K17" s="272">
        <f t="shared" si="5"/>
        <v>142202.04999999999</v>
      </c>
      <c r="L17" s="272">
        <f t="shared" si="5"/>
        <v>14829926.189999999</v>
      </c>
      <c r="M17" s="272">
        <f t="shared" si="5"/>
        <v>12787764.849999998</v>
      </c>
      <c r="N17" s="272">
        <f t="shared" si="5"/>
        <v>3320688.73</v>
      </c>
      <c r="O17" s="872">
        <f t="shared" si="5"/>
        <v>9757708.2653925549</v>
      </c>
      <c r="P17" s="595">
        <f t="shared" si="5"/>
        <v>510999587.27929479</v>
      </c>
      <c r="Q17" s="272">
        <f t="shared" si="5"/>
        <v>278736798.21708691</v>
      </c>
      <c r="R17" s="272">
        <f t="shared" si="5"/>
        <v>25858264.760000002</v>
      </c>
      <c r="S17" s="272">
        <f t="shared" ref="S17:AA17" si="6">SUM(S11:S16)</f>
        <v>89439828.496815398</v>
      </c>
      <c r="T17" s="272">
        <f t="shared" si="6"/>
        <v>59258869.799999997</v>
      </c>
      <c r="U17" s="272">
        <f t="shared" si="6"/>
        <v>10986912.390000001</v>
      </c>
      <c r="V17" s="272">
        <f t="shared" si="6"/>
        <v>4934017.0199999996</v>
      </c>
      <c r="W17" s="272">
        <f t="shared" si="6"/>
        <v>144846.82999999999</v>
      </c>
      <c r="X17" s="272">
        <f t="shared" si="6"/>
        <v>15611966.129999999</v>
      </c>
      <c r="Y17" s="272">
        <f t="shared" si="6"/>
        <v>12493492.449999999</v>
      </c>
      <c r="Z17" s="272">
        <f t="shared" si="6"/>
        <v>3405471.42</v>
      </c>
      <c r="AA17" s="281">
        <f t="shared" si="6"/>
        <v>10129119.765392555</v>
      </c>
      <c r="AB17" s="595">
        <f>SUM(AB11:AB16)</f>
        <v>536498518.68083936</v>
      </c>
      <c r="AC17" s="272">
        <f>SUM(AC11:AC16)</f>
        <v>297640479.11408693</v>
      </c>
      <c r="AD17" s="272">
        <f>SUM(AD11:AD16)</f>
        <v>28146562.770000003</v>
      </c>
      <c r="AE17" s="272">
        <f t="shared" ref="AE17:AM17" si="7">SUM(AE11:AE16)</f>
        <v>92691811.2413598</v>
      </c>
      <c r="AF17" s="272">
        <f t="shared" si="7"/>
        <v>58641185.359999999</v>
      </c>
      <c r="AG17" s="272">
        <f t="shared" si="7"/>
        <v>11138523.07</v>
      </c>
      <c r="AH17" s="272">
        <f t="shared" si="7"/>
        <v>4863160.72</v>
      </c>
      <c r="AI17" s="272">
        <f t="shared" si="7"/>
        <v>134375.25</v>
      </c>
      <c r="AJ17" s="272">
        <f t="shared" si="7"/>
        <v>16470102.539999999</v>
      </c>
      <c r="AK17" s="272">
        <f t="shared" si="7"/>
        <v>12678777.290000001</v>
      </c>
      <c r="AL17" s="272">
        <f t="shared" si="7"/>
        <v>3527879.65</v>
      </c>
      <c r="AM17" s="281">
        <f t="shared" si="7"/>
        <v>10565661.675392555</v>
      </c>
      <c r="AN17" s="595">
        <f>SUM(AN11:AN16)</f>
        <v>577358625.45958459</v>
      </c>
      <c r="AO17" s="272">
        <f>SUM(AO11:AO16)</f>
        <v>321863289.14758456</v>
      </c>
      <c r="AP17" s="272">
        <f>SUM(AP11:AP16)</f>
        <v>31236574.669999994</v>
      </c>
      <c r="AQ17" s="272">
        <f t="shared" ref="AQ17:AY17" si="8">SUM(AQ11:AQ16)</f>
        <v>98202132.251999989</v>
      </c>
      <c r="AR17" s="272">
        <f t="shared" si="8"/>
        <v>63235339.119999997</v>
      </c>
      <c r="AS17" s="272">
        <f t="shared" si="8"/>
        <v>10971184.559999999</v>
      </c>
      <c r="AT17" s="272">
        <f t="shared" si="8"/>
        <v>5114287.1399999997</v>
      </c>
      <c r="AU17" s="272">
        <f t="shared" si="8"/>
        <v>101187.75</v>
      </c>
      <c r="AV17" s="272">
        <f t="shared" si="8"/>
        <v>18713911.93</v>
      </c>
      <c r="AW17" s="272">
        <f t="shared" si="8"/>
        <v>12640696.460000001</v>
      </c>
      <c r="AX17" s="272">
        <f t="shared" si="8"/>
        <v>3125961.5</v>
      </c>
      <c r="AY17" s="281">
        <f t="shared" si="8"/>
        <v>12154060.93</v>
      </c>
      <c r="AZ17" s="875">
        <f>SUM(AZ11:AZ16)</f>
        <v>-2218063.2581839585</v>
      </c>
      <c r="BA17" s="292">
        <f>SUM(BA11:BA16)</f>
        <v>2097276347.9893889</v>
      </c>
      <c r="BB17" s="541">
        <f>SUM('MMA Rev-Exp Region 1:MMA Rev-Exp Region 11'!BB17)</f>
        <v>1150694110.7598453</v>
      </c>
      <c r="BC17" s="541">
        <f>SUM('MMA Rev-Exp Region 1:MMA Rev-Exp Region 11'!BC17)</f>
        <v>108787870.12</v>
      </c>
      <c r="BD17" s="541">
        <f>SUM('MMA Rev-Exp Region 1:MMA Rev-Exp Region 11'!BD17)</f>
        <v>364647409.68154943</v>
      </c>
      <c r="BE17" s="541">
        <f>SUM('MMA Rev-Exp Region 1:MMA Rev-Exp Region 11'!BE17)</f>
        <v>239269443.35000002</v>
      </c>
      <c r="BF17" s="541">
        <f>SUM('MMA Rev-Exp Region 1:MMA Rev-Exp Region 11'!BF17)</f>
        <v>43854469.090000004</v>
      </c>
      <c r="BG17" s="541">
        <f>SUM('MMA Rev-Exp Region 1:MMA Rev-Exp Region 11'!BG17)</f>
        <v>19505306.59</v>
      </c>
      <c r="BH17" s="541">
        <f>SUM('MMA Rev-Exp Region 1:MMA Rev-Exp Region 11'!BH17)</f>
        <v>522611.88</v>
      </c>
      <c r="BI17" s="541">
        <f>SUM('MMA Rev-Exp Region 1:MMA Rev-Exp Region 11'!BI17)</f>
        <v>65625906.790000007</v>
      </c>
      <c r="BJ17" s="541">
        <f>SUM('MMA Rev-Exp Region 1:MMA Rev-Exp Region 11'!BJ17)</f>
        <v>50600731.049999997</v>
      </c>
      <c r="BK17" s="541">
        <f>SUM('MMA Rev-Exp Region 1:MMA Rev-Exp Region 11'!BK17)</f>
        <v>13380001.300000001</v>
      </c>
      <c r="BL17" s="546">
        <f>SUM('MMA Rev-Exp Region 1:MMA Rev-Exp Region 11'!BL17)</f>
        <v>42606550.636177666</v>
      </c>
    </row>
    <row r="18" spans="1:64" customFormat="1" ht="14.85" customHeight="1" x14ac:dyDescent="0.25">
      <c r="A18" s="1489" t="s">
        <v>268</v>
      </c>
      <c r="B18" s="1490"/>
      <c r="C18" s="1491"/>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77" t="s">
        <v>247</v>
      </c>
      <c r="AO18" s="1478"/>
      <c r="AP18" s="1478"/>
      <c r="AQ18" s="1478"/>
      <c r="AR18" s="1478"/>
      <c r="AS18" s="1478"/>
      <c r="AT18" s="1478"/>
      <c r="AU18" s="1478"/>
      <c r="AV18" s="1478"/>
      <c r="AW18" s="1478"/>
      <c r="AX18" s="1478"/>
      <c r="AY18" s="1479"/>
      <c r="AZ18" s="719"/>
      <c r="BA18" s="1460" t="s">
        <v>807</v>
      </c>
      <c r="BB18" s="1461"/>
      <c r="BC18" s="1461"/>
      <c r="BD18" s="1461"/>
      <c r="BE18" s="1461"/>
      <c r="BF18" s="1461"/>
      <c r="BG18" s="1461"/>
      <c r="BH18" s="1461"/>
      <c r="BI18" s="1461"/>
      <c r="BJ18" s="1461"/>
      <c r="BK18" s="1461"/>
      <c r="BL18" s="1462"/>
    </row>
    <row r="19" spans="1:64" customFormat="1" ht="45" customHeight="1" x14ac:dyDescent="0.25">
      <c r="A19" s="1483"/>
      <c r="B19" s="1484"/>
      <c r="C19" s="1485"/>
      <c r="D19" s="685" t="s">
        <v>36</v>
      </c>
      <c r="E19" s="318" t="s">
        <v>918</v>
      </c>
      <c r="F19" s="318" t="s">
        <v>919</v>
      </c>
      <c r="G19" s="318" t="s">
        <v>920</v>
      </c>
      <c r="H19" s="318" t="s">
        <v>921</v>
      </c>
      <c r="I19" s="318" t="s">
        <v>47</v>
      </c>
      <c r="J19" s="318" t="s">
        <v>48</v>
      </c>
      <c r="K19" s="318" t="s">
        <v>50</v>
      </c>
      <c r="L19" s="318" t="s">
        <v>49</v>
      </c>
      <c r="M19" s="215" t="s">
        <v>1523</v>
      </c>
      <c r="N19" s="318" t="s">
        <v>136</v>
      </c>
      <c r="O19" s="319" t="s">
        <v>137</v>
      </c>
      <c r="P19" s="685" t="s">
        <v>36</v>
      </c>
      <c r="Q19" s="318" t="s">
        <v>918</v>
      </c>
      <c r="R19" s="318" t="s">
        <v>919</v>
      </c>
      <c r="S19" s="318" t="s">
        <v>920</v>
      </c>
      <c r="T19" s="318" t="s">
        <v>921</v>
      </c>
      <c r="U19" s="318" t="s">
        <v>47</v>
      </c>
      <c r="V19" s="318" t="s">
        <v>48</v>
      </c>
      <c r="W19" s="318" t="s">
        <v>50</v>
      </c>
      <c r="X19" s="318" t="s">
        <v>49</v>
      </c>
      <c r="Y19" s="215" t="s">
        <v>1523</v>
      </c>
      <c r="Z19" s="318" t="s">
        <v>136</v>
      </c>
      <c r="AA19" s="319" t="s">
        <v>137</v>
      </c>
      <c r="AB19" s="685" t="s">
        <v>36</v>
      </c>
      <c r="AC19" s="318" t="s">
        <v>918</v>
      </c>
      <c r="AD19" s="318" t="s">
        <v>919</v>
      </c>
      <c r="AE19" s="318" t="s">
        <v>920</v>
      </c>
      <c r="AF19" s="318" t="s">
        <v>921</v>
      </c>
      <c r="AG19" s="318" t="s">
        <v>47</v>
      </c>
      <c r="AH19" s="318" t="s">
        <v>48</v>
      </c>
      <c r="AI19" s="318" t="s">
        <v>50</v>
      </c>
      <c r="AJ19" s="318" t="s">
        <v>49</v>
      </c>
      <c r="AK19" s="215" t="s">
        <v>1523</v>
      </c>
      <c r="AL19" s="318" t="s">
        <v>136</v>
      </c>
      <c r="AM19" s="319" t="s">
        <v>137</v>
      </c>
      <c r="AN19" s="685" t="s">
        <v>36</v>
      </c>
      <c r="AO19" s="318" t="s">
        <v>918</v>
      </c>
      <c r="AP19" s="318" t="s">
        <v>919</v>
      </c>
      <c r="AQ19" s="318" t="s">
        <v>920</v>
      </c>
      <c r="AR19" s="318" t="s">
        <v>921</v>
      </c>
      <c r="AS19" s="318" t="s">
        <v>47</v>
      </c>
      <c r="AT19" s="318" t="s">
        <v>48</v>
      </c>
      <c r="AU19" s="318" t="s">
        <v>50</v>
      </c>
      <c r="AV19" s="318" t="s">
        <v>49</v>
      </c>
      <c r="AW19" s="215" t="s">
        <v>1523</v>
      </c>
      <c r="AX19" s="318" t="s">
        <v>136</v>
      </c>
      <c r="AY19" s="319" t="s">
        <v>137</v>
      </c>
      <c r="AZ19" s="217" t="s">
        <v>808</v>
      </c>
      <c r="BA19" s="700" t="s">
        <v>36</v>
      </c>
      <c r="BB19" s="318" t="s">
        <v>918</v>
      </c>
      <c r="BC19" s="318" t="s">
        <v>919</v>
      </c>
      <c r="BD19" s="318" t="s">
        <v>920</v>
      </c>
      <c r="BE19" s="318" t="s">
        <v>921</v>
      </c>
      <c r="BF19" s="318" t="s">
        <v>47</v>
      </c>
      <c r="BG19" s="318" t="s">
        <v>48</v>
      </c>
      <c r="BH19" s="318" t="s">
        <v>50</v>
      </c>
      <c r="BI19" s="318" t="s">
        <v>49</v>
      </c>
      <c r="BJ19" s="215" t="s">
        <v>1523</v>
      </c>
      <c r="BK19" s="318" t="s">
        <v>136</v>
      </c>
      <c r="BL19" s="652" t="s">
        <v>137</v>
      </c>
    </row>
    <row r="20" spans="1:64" ht="14.85" customHeight="1" x14ac:dyDescent="0.25">
      <c r="A20" s="1463" t="s">
        <v>0</v>
      </c>
      <c r="B20" s="219">
        <v>2.1</v>
      </c>
      <c r="C20" s="220" t="s">
        <v>147</v>
      </c>
      <c r="D20" s="276">
        <f t="shared" ref="D20:D27" si="9">SUM(E20:O20)</f>
        <v>58898563.949999996</v>
      </c>
      <c r="E20" s="540">
        <f>SUM('MMA Rev-Exp Region 1:MMA Rev-Exp Region 11'!E20)</f>
        <v>29707469.699999992</v>
      </c>
      <c r="F20" s="540">
        <f>SUM('MMA Rev-Exp Region 1:MMA Rev-Exp Region 11'!F20)</f>
        <v>1451948.3499999999</v>
      </c>
      <c r="G20" s="540">
        <f>SUM('MMA Rev-Exp Region 1:MMA Rev-Exp Region 11'!G20)</f>
        <v>14820496.799999999</v>
      </c>
      <c r="H20" s="540">
        <f>SUM('MMA Rev-Exp Region 1:MMA Rev-Exp Region 11'!H20)</f>
        <v>8269344.7599999998</v>
      </c>
      <c r="I20" s="540">
        <f>SUM('MMA Rev-Exp Region 1:MMA Rev-Exp Region 11'!I20)</f>
        <v>133468.51</v>
      </c>
      <c r="J20" s="540">
        <f>SUM('MMA Rev-Exp Region 1:MMA Rev-Exp Region 11'!J20)</f>
        <v>124776.31</v>
      </c>
      <c r="K20" s="540">
        <f>SUM('MMA Rev-Exp Region 1:MMA Rev-Exp Region 11'!K20)</f>
        <v>2256.62</v>
      </c>
      <c r="L20" s="540">
        <f>SUM('MMA Rev-Exp Region 1:MMA Rev-Exp Region 11'!L20)</f>
        <v>957190.02</v>
      </c>
      <c r="M20" s="540">
        <f>SUM('MMA Rev-Exp Region 1:MMA Rev-Exp Region 11'!M20)</f>
        <v>1273414.93</v>
      </c>
      <c r="N20" s="540">
        <f>SUM('MMA Rev-Exp Region 1:MMA Rev-Exp Region 11'!N20)</f>
        <v>172669.49</v>
      </c>
      <c r="O20" s="542">
        <f>SUM('MMA Rev-Exp Region 1:MMA Rev-Exp Region 11'!O20)</f>
        <v>1985528.46</v>
      </c>
      <c r="P20" s="276">
        <f t="shared" ref="P20:P27" si="10">SUM(Q20:AA20)</f>
        <v>66272380.090000004</v>
      </c>
      <c r="Q20" s="540">
        <f>SUM('MMA Rev-Exp Region 1:MMA Rev-Exp Region 11'!Q20)</f>
        <v>36001842.560000002</v>
      </c>
      <c r="R20" s="540">
        <f>SUM('MMA Rev-Exp Region 1:MMA Rev-Exp Region 11'!R20)</f>
        <v>1960878.3900000001</v>
      </c>
      <c r="S20" s="540">
        <f>SUM('MMA Rev-Exp Region 1:MMA Rev-Exp Region 11'!S20)</f>
        <v>16101819.119999999</v>
      </c>
      <c r="T20" s="540">
        <f>SUM('MMA Rev-Exp Region 1:MMA Rev-Exp Region 11'!T20)</f>
        <v>8093268.7599999998</v>
      </c>
      <c r="U20" s="540">
        <f>SUM('MMA Rev-Exp Region 1:MMA Rev-Exp Region 11'!U20)</f>
        <v>157148.03999999998</v>
      </c>
      <c r="V20" s="540">
        <f>SUM('MMA Rev-Exp Region 1:MMA Rev-Exp Region 11'!V20)</f>
        <v>147449.31</v>
      </c>
      <c r="W20" s="540">
        <f>SUM('MMA Rev-Exp Region 1:MMA Rev-Exp Region 11'!W20)</f>
        <v>100.95</v>
      </c>
      <c r="X20" s="540">
        <f>SUM('MMA Rev-Exp Region 1:MMA Rev-Exp Region 11'!X20)</f>
        <v>1088144.72</v>
      </c>
      <c r="Y20" s="540">
        <f>SUM('MMA Rev-Exp Region 1:MMA Rev-Exp Region 11'!Y20)</f>
        <v>493278.19000000006</v>
      </c>
      <c r="Z20" s="540">
        <f>SUM('MMA Rev-Exp Region 1:MMA Rev-Exp Region 11'!Z20)</f>
        <v>105268.20999999999</v>
      </c>
      <c r="AA20" s="542">
        <f>SUM('MMA Rev-Exp Region 1:MMA Rev-Exp Region 11'!AA20)</f>
        <v>2123181.84</v>
      </c>
      <c r="AB20" s="276">
        <f t="shared" ref="AB20:AB27" si="11">SUM(AC20:AM20)</f>
        <v>67551097.809999987</v>
      </c>
      <c r="AC20" s="540">
        <f>SUM('MMA Rev-Exp Region 1:MMA Rev-Exp Region 11'!AC20)</f>
        <v>36615648.109999999</v>
      </c>
      <c r="AD20" s="540">
        <f>SUM('MMA Rev-Exp Region 1:MMA Rev-Exp Region 11'!AD20)</f>
        <v>2596388.65</v>
      </c>
      <c r="AE20" s="540">
        <f>SUM('MMA Rev-Exp Region 1:MMA Rev-Exp Region 11'!AE20)</f>
        <v>15888722.349999998</v>
      </c>
      <c r="AF20" s="540">
        <f>SUM('MMA Rev-Exp Region 1:MMA Rev-Exp Region 11'!AF20)</f>
        <v>7831219.5100000007</v>
      </c>
      <c r="AG20" s="540">
        <f>SUM('MMA Rev-Exp Region 1:MMA Rev-Exp Region 11'!AG20)</f>
        <v>216552.51</v>
      </c>
      <c r="AH20" s="540">
        <f>SUM('MMA Rev-Exp Region 1:MMA Rev-Exp Region 11'!AH20)</f>
        <v>96455.11</v>
      </c>
      <c r="AI20" s="540">
        <f>SUM('MMA Rev-Exp Region 1:MMA Rev-Exp Region 11'!AI20)</f>
        <v>1483</v>
      </c>
      <c r="AJ20" s="540">
        <f>SUM('MMA Rev-Exp Region 1:MMA Rev-Exp Region 11'!AJ20)</f>
        <v>1105099.3400000001</v>
      </c>
      <c r="AK20" s="540">
        <f>SUM('MMA Rev-Exp Region 1:MMA Rev-Exp Region 11'!AK20)</f>
        <v>686341.55</v>
      </c>
      <c r="AL20" s="540">
        <f>SUM('MMA Rev-Exp Region 1:MMA Rev-Exp Region 11'!AL20)</f>
        <v>632746.29</v>
      </c>
      <c r="AM20" s="542">
        <f>SUM('MMA Rev-Exp Region 1:MMA Rev-Exp Region 11'!AM20)</f>
        <v>1880441.3900000001</v>
      </c>
      <c r="AN20" s="276">
        <f t="shared" ref="AN20:AN27" si="12">SUM(AO20:AY20)</f>
        <v>55282683.890000008</v>
      </c>
      <c r="AO20" s="540">
        <f>SUM('MMA Rev-Exp Region 1:MMA Rev-Exp Region 11'!AO20)</f>
        <v>31144553.560000002</v>
      </c>
      <c r="AP20" s="540">
        <f>SUM('MMA Rev-Exp Region 1:MMA Rev-Exp Region 11'!AP20)</f>
        <v>2234972.41</v>
      </c>
      <c r="AQ20" s="540">
        <f>SUM('MMA Rev-Exp Region 1:MMA Rev-Exp Region 11'!AQ20)</f>
        <v>12057694.860000001</v>
      </c>
      <c r="AR20" s="540">
        <f>SUM('MMA Rev-Exp Region 1:MMA Rev-Exp Region 11'!AR20)</f>
        <v>6063177</v>
      </c>
      <c r="AS20" s="540">
        <f>SUM('MMA Rev-Exp Region 1:MMA Rev-Exp Region 11'!AS20)</f>
        <v>141012.78</v>
      </c>
      <c r="AT20" s="540">
        <f>SUM('MMA Rev-Exp Region 1:MMA Rev-Exp Region 11'!AT20)</f>
        <v>145308.13999999998</v>
      </c>
      <c r="AU20" s="540">
        <f>SUM('MMA Rev-Exp Region 1:MMA Rev-Exp Region 11'!AU20)</f>
        <v>9744.27</v>
      </c>
      <c r="AV20" s="540">
        <f>SUM('MMA Rev-Exp Region 1:MMA Rev-Exp Region 11'!AV20)</f>
        <v>914117.57000000007</v>
      </c>
      <c r="AW20" s="540">
        <f>SUM('MMA Rev-Exp Region 1:MMA Rev-Exp Region 11'!AW20)</f>
        <v>472948.37000000005</v>
      </c>
      <c r="AX20" s="540">
        <f>SUM('MMA Rev-Exp Region 1:MMA Rev-Exp Region 11'!AX20)</f>
        <v>315864.21000000002</v>
      </c>
      <c r="AY20" s="542">
        <f>SUM('MMA Rev-Exp Region 1:MMA Rev-Exp Region 11'!AY20)</f>
        <v>1783290.72</v>
      </c>
      <c r="AZ20" s="545">
        <f>SUM('MMA Rev-Exp Region 1:MMA Rev-Exp Region 11'!AZ20)</f>
        <v>6673211.6999999993</v>
      </c>
      <c r="BA20" s="294">
        <f>SUM(BB20:BL20)+AZ20</f>
        <v>254677937.44</v>
      </c>
      <c r="BB20" s="540">
        <f>SUM('MMA Rev-Exp Region 1:MMA Rev-Exp Region 11'!BB20)</f>
        <v>133469513.93000001</v>
      </c>
      <c r="BC20" s="540">
        <f>SUM('MMA Rev-Exp Region 1:MMA Rev-Exp Region 11'!BC20)</f>
        <v>8244187.7999999998</v>
      </c>
      <c r="BD20" s="540">
        <f>SUM('MMA Rev-Exp Region 1:MMA Rev-Exp Region 11'!BD20)</f>
        <v>58868733.129999988</v>
      </c>
      <c r="BE20" s="540">
        <f>SUM('MMA Rev-Exp Region 1:MMA Rev-Exp Region 11'!BE20)</f>
        <v>30257010.030000001</v>
      </c>
      <c r="BF20" s="540">
        <f>SUM('MMA Rev-Exp Region 1:MMA Rev-Exp Region 11'!BF20)</f>
        <v>648181.84</v>
      </c>
      <c r="BG20" s="540">
        <f>SUM('MMA Rev-Exp Region 1:MMA Rev-Exp Region 11'!BG20)</f>
        <v>513988.87</v>
      </c>
      <c r="BH20" s="540">
        <f>SUM('MMA Rev-Exp Region 1:MMA Rev-Exp Region 11'!BH20)</f>
        <v>13584.840000000002</v>
      </c>
      <c r="BI20" s="540">
        <f>SUM('MMA Rev-Exp Region 1:MMA Rev-Exp Region 11'!BI20)</f>
        <v>4064551.6499999994</v>
      </c>
      <c r="BJ20" s="540">
        <f>SUM('MMA Rev-Exp Region 1:MMA Rev-Exp Region 11'!BJ20)</f>
        <v>2925983.04</v>
      </c>
      <c r="BK20" s="540">
        <f>SUM('MMA Rev-Exp Region 1:MMA Rev-Exp Region 11'!BK20)</f>
        <v>1226548.2000000002</v>
      </c>
      <c r="BL20" s="545">
        <f>SUM('MMA Rev-Exp Region 1:MMA Rev-Exp Region 11'!BL20)</f>
        <v>7772442.4100000001</v>
      </c>
    </row>
    <row r="21" spans="1:64" x14ac:dyDescent="0.25">
      <c r="A21" s="1464"/>
      <c r="B21" s="221">
        <v>2.2000000000000002</v>
      </c>
      <c r="C21" s="222" t="s">
        <v>148</v>
      </c>
      <c r="D21" s="289">
        <f t="shared" si="9"/>
        <v>1369701.2900906226</v>
      </c>
      <c r="E21" s="541">
        <f>SUM('MMA Rev-Exp Region 1:MMA Rev-Exp Region 11'!E21)</f>
        <v>1298306.3972571492</v>
      </c>
      <c r="F21" s="541">
        <f>SUM('MMA Rev-Exp Region 1:MMA Rev-Exp Region 11'!F21)</f>
        <v>60742.469689647922</v>
      </c>
      <c r="G21" s="541">
        <f>SUM('MMA Rev-Exp Region 1:MMA Rev-Exp Region 11'!G21)</f>
        <v>1800.9219023621222</v>
      </c>
      <c r="H21" s="541">
        <f>SUM('MMA Rev-Exp Region 1:MMA Rev-Exp Region 11'!H21)</f>
        <v>-2246.078323095805</v>
      </c>
      <c r="I21" s="541">
        <f>SUM('MMA Rev-Exp Region 1:MMA Rev-Exp Region 11'!I21)</f>
        <v>-2877.0900172360189</v>
      </c>
      <c r="J21" s="541">
        <f>SUM('MMA Rev-Exp Region 1:MMA Rev-Exp Region 11'!J21)</f>
        <v>5220.0350158193351</v>
      </c>
      <c r="K21" s="541">
        <f>SUM('MMA Rev-Exp Region 1:MMA Rev-Exp Region 11'!K21)</f>
        <v>-48.715446715753018</v>
      </c>
      <c r="L21" s="541">
        <f>SUM('MMA Rev-Exp Region 1:MMA Rev-Exp Region 11'!L21)</f>
        <v>105.12778478768439</v>
      </c>
      <c r="M21" s="541">
        <f>SUM('MMA Rev-Exp Region 1:MMA Rev-Exp Region 11'!M21)</f>
        <v>144.9478053588706</v>
      </c>
      <c r="N21" s="541">
        <f>SUM('MMA Rev-Exp Region 1:MMA Rev-Exp Region 11'!N21)</f>
        <v>1128.590812689338</v>
      </c>
      <c r="O21" s="543">
        <f>SUM('MMA Rev-Exp Region 1:MMA Rev-Exp Region 11'!O21)</f>
        <v>7424.6836098558451</v>
      </c>
      <c r="P21" s="289">
        <f t="shared" si="10"/>
        <v>986977.52167948091</v>
      </c>
      <c r="Q21" s="541">
        <f>SUM('MMA Rev-Exp Region 1:MMA Rev-Exp Region 11'!Q21)</f>
        <v>899058.44193464378</v>
      </c>
      <c r="R21" s="541">
        <f>SUM('MMA Rev-Exp Region 1:MMA Rev-Exp Region 11'!R21)</f>
        <v>51064.571312402557</v>
      </c>
      <c r="S21" s="541">
        <f>SUM('MMA Rev-Exp Region 1:MMA Rev-Exp Region 11'!S21)</f>
        <v>21121.244085544426</v>
      </c>
      <c r="T21" s="541">
        <f>SUM('MMA Rev-Exp Region 1:MMA Rev-Exp Region 11'!T21)</f>
        <v>7950.4937079333295</v>
      </c>
      <c r="U21" s="541">
        <f>SUM('MMA Rev-Exp Region 1:MMA Rev-Exp Region 11'!U21)</f>
        <v>-4783.7828534020164</v>
      </c>
      <c r="V21" s="541">
        <f>SUM('MMA Rev-Exp Region 1:MMA Rev-Exp Region 11'!V21)</f>
        <v>3678.8984901727304</v>
      </c>
      <c r="W21" s="541">
        <f>SUM('MMA Rev-Exp Region 1:MMA Rev-Exp Region 11'!W21)</f>
        <v>-3.1262804529693229</v>
      </c>
      <c r="X21" s="541">
        <f>SUM('MMA Rev-Exp Region 1:MMA Rev-Exp Region 11'!X21)</f>
        <v>1413.2585815799748</v>
      </c>
      <c r="Y21" s="541">
        <f>SUM('MMA Rev-Exp Region 1:MMA Rev-Exp Region 11'!Y21)</f>
        <v>624.85440312672483</v>
      </c>
      <c r="Z21" s="541">
        <f>SUM('MMA Rev-Exp Region 1:MMA Rev-Exp Region 11'!Z21)</f>
        <v>1001.2725344418434</v>
      </c>
      <c r="AA21" s="543">
        <f>SUM('MMA Rev-Exp Region 1:MMA Rev-Exp Region 11'!AA21)</f>
        <v>5851.3957634903491</v>
      </c>
      <c r="AB21" s="289">
        <f t="shared" si="11"/>
        <v>1940267.7991106927</v>
      </c>
      <c r="AC21" s="541">
        <f>SUM('MMA Rev-Exp Region 1:MMA Rev-Exp Region 11'!AC21)</f>
        <v>1582473.2639779979</v>
      </c>
      <c r="AD21" s="541">
        <f>SUM('MMA Rev-Exp Region 1:MMA Rev-Exp Region 11'!AD21)</f>
        <v>111358.83327034941</v>
      </c>
      <c r="AE21" s="541">
        <f>SUM('MMA Rev-Exp Region 1:MMA Rev-Exp Region 11'!AE21)</f>
        <v>142373.40239523334</v>
      </c>
      <c r="AF21" s="541">
        <f>SUM('MMA Rev-Exp Region 1:MMA Rev-Exp Region 11'!AF21)</f>
        <v>68916.349038870234</v>
      </c>
      <c r="AG21" s="541">
        <f>SUM('MMA Rev-Exp Region 1:MMA Rev-Exp Region 11'!AG21)</f>
        <v>-8593.7033290047511</v>
      </c>
      <c r="AH21" s="541">
        <f>SUM('MMA Rev-Exp Region 1:MMA Rev-Exp Region 11'!AH21)</f>
        <v>4136.9494172466138</v>
      </c>
      <c r="AI21" s="541">
        <f>SUM('MMA Rev-Exp Region 1:MMA Rev-Exp Region 11'!AI21)</f>
        <v>-58.897405307065682</v>
      </c>
      <c r="AJ21" s="541">
        <f>SUM('MMA Rev-Exp Region 1:MMA Rev-Exp Region 11'!AJ21)</f>
        <v>9725.6705182289643</v>
      </c>
      <c r="AK21" s="541">
        <f>SUM('MMA Rev-Exp Region 1:MMA Rev-Exp Region 11'!AK21)</f>
        <v>6041.7063852002093</v>
      </c>
      <c r="AL21" s="541">
        <f>SUM('MMA Rev-Exp Region 1:MMA Rev-Exp Region 11'!AL21)</f>
        <v>10162.278761320016</v>
      </c>
      <c r="AM21" s="543">
        <f>SUM('MMA Rev-Exp Region 1:MMA Rev-Exp Region 11'!AM21)</f>
        <v>13731.946080557947</v>
      </c>
      <c r="AN21" s="289">
        <f t="shared" si="12"/>
        <v>4603376.8436453976</v>
      </c>
      <c r="AO21" s="541">
        <f>SUM('MMA Rev-Exp Region 1:MMA Rev-Exp Region 11'!AO21)</f>
        <v>2964362.4456923781</v>
      </c>
      <c r="AP21" s="541">
        <f>SUM('MMA Rev-Exp Region 1:MMA Rev-Exp Region 11'!AP21)</f>
        <v>211084.020112336</v>
      </c>
      <c r="AQ21" s="541">
        <f>SUM('MMA Rev-Exp Region 1:MMA Rev-Exp Region 11'!AQ21)</f>
        <v>811339.58242200257</v>
      </c>
      <c r="AR21" s="541">
        <f>SUM('MMA Rev-Exp Region 1:MMA Rev-Exp Region 11'!AR21)</f>
        <v>397366.22882926685</v>
      </c>
      <c r="AS21" s="541">
        <f>SUM('MMA Rev-Exp Region 1:MMA Rev-Exp Region 11'!AS21)</f>
        <v>-3318.4034243740443</v>
      </c>
      <c r="AT21" s="541">
        <f>SUM('MMA Rev-Exp Region 1:MMA Rev-Exp Region 11'!AT21)</f>
        <v>13723.760619598035</v>
      </c>
      <c r="AU21" s="541">
        <f>SUM('MMA Rev-Exp Region 1:MMA Rev-Exp Region 11'!AU21)</f>
        <v>-228.96185100109878</v>
      </c>
      <c r="AV21" s="541">
        <f>SUM('MMA Rev-Exp Region 1:MMA Rev-Exp Region 11'!AV21)</f>
        <v>60189.19442857433</v>
      </c>
      <c r="AW21" s="541">
        <f>SUM('MMA Rev-Exp Region 1:MMA Rev-Exp Region 11'!AW21)</f>
        <v>31141.787723696129</v>
      </c>
      <c r="AX21" s="541">
        <f>SUM('MMA Rev-Exp Region 1:MMA Rev-Exp Region 11'!AX21)</f>
        <v>18765.335791000529</v>
      </c>
      <c r="AY21" s="543">
        <f>SUM('MMA Rev-Exp Region 1:MMA Rev-Exp Region 11'!AY21)</f>
        <v>98951.853301920346</v>
      </c>
      <c r="AZ21" s="546">
        <f>SUM('MMA Rev-Exp Region 1:MMA Rev-Exp Region 11'!AZ21)</f>
        <v>-14124364.324941449</v>
      </c>
      <c r="BA21" s="296">
        <f t="shared" ref="BA21:BA27" si="13">SUM(BB21:BL21)+AZ21</f>
        <v>-5224040.8704152554</v>
      </c>
      <c r="BB21" s="541">
        <f>SUM('MMA Rev-Exp Region 1:MMA Rev-Exp Region 11'!BB21)</f>
        <v>6744200.5488621695</v>
      </c>
      <c r="BC21" s="541">
        <f>SUM('MMA Rev-Exp Region 1:MMA Rev-Exp Region 11'!BC21)</f>
        <v>434249.8943847359</v>
      </c>
      <c r="BD21" s="541">
        <f>SUM('MMA Rev-Exp Region 1:MMA Rev-Exp Region 11'!BD21)</f>
        <v>976635.15080514248</v>
      </c>
      <c r="BE21" s="541">
        <f>SUM('MMA Rev-Exp Region 1:MMA Rev-Exp Region 11'!BE21)</f>
        <v>471986.9932529747</v>
      </c>
      <c r="BF21" s="541">
        <f>SUM('MMA Rev-Exp Region 1:MMA Rev-Exp Region 11'!BF21)</f>
        <v>-19572.979624016829</v>
      </c>
      <c r="BG21" s="541">
        <f>SUM('MMA Rev-Exp Region 1:MMA Rev-Exp Region 11'!BG21)</f>
        <v>26759.643542836719</v>
      </c>
      <c r="BH21" s="541">
        <f>SUM('MMA Rev-Exp Region 1:MMA Rev-Exp Region 11'!BH21)</f>
        <v>-339.70098347688679</v>
      </c>
      <c r="BI21" s="541">
        <f>SUM('MMA Rev-Exp Region 1:MMA Rev-Exp Region 11'!BI21)</f>
        <v>71433.251313170957</v>
      </c>
      <c r="BJ21" s="541">
        <f>SUM('MMA Rev-Exp Region 1:MMA Rev-Exp Region 11'!BJ21)</f>
        <v>37953.296317381937</v>
      </c>
      <c r="BK21" s="541">
        <f>SUM('MMA Rev-Exp Region 1:MMA Rev-Exp Region 11'!BK21)</f>
        <v>31057.477899451729</v>
      </c>
      <c r="BL21" s="546">
        <f>SUM('MMA Rev-Exp Region 1:MMA Rev-Exp Region 11'!BL21)</f>
        <v>125959.87875582449</v>
      </c>
    </row>
    <row r="22" spans="1:64" x14ac:dyDescent="0.25">
      <c r="A22" s="1464"/>
      <c r="B22" s="221">
        <v>2.2999999999999998</v>
      </c>
      <c r="C22" s="222" t="s">
        <v>149</v>
      </c>
      <c r="D22" s="289">
        <f t="shared" si="9"/>
        <v>18739171.449999962</v>
      </c>
      <c r="E22" s="541">
        <f>SUM('MMA Rev-Exp Region 1:MMA Rev-Exp Region 11'!E22)</f>
        <v>13343131.44999996</v>
      </c>
      <c r="F22" s="541">
        <f>SUM('MMA Rev-Exp Region 1:MMA Rev-Exp Region 11'!F22)</f>
        <v>1285675.1499999999</v>
      </c>
      <c r="G22" s="541">
        <f>SUM('MMA Rev-Exp Region 1:MMA Rev-Exp Region 11'!G22)</f>
        <v>1683563.6899999997</v>
      </c>
      <c r="H22" s="541">
        <f>SUM('MMA Rev-Exp Region 1:MMA Rev-Exp Region 11'!H22)</f>
        <v>1772626.3900000011</v>
      </c>
      <c r="I22" s="541">
        <f>SUM('MMA Rev-Exp Region 1:MMA Rev-Exp Region 11'!I22)</f>
        <v>40647.460000000006</v>
      </c>
      <c r="J22" s="541">
        <f>SUM('MMA Rev-Exp Region 1:MMA Rev-Exp Region 11'!J22)</f>
        <v>111107.23</v>
      </c>
      <c r="K22" s="541">
        <f>SUM('MMA Rev-Exp Region 1:MMA Rev-Exp Region 11'!K22)</f>
        <v>1101.22</v>
      </c>
      <c r="L22" s="541">
        <f>SUM('MMA Rev-Exp Region 1:MMA Rev-Exp Region 11'!L22)</f>
        <v>248715.5100000001</v>
      </c>
      <c r="M22" s="541">
        <f>SUM('MMA Rev-Exp Region 1:MMA Rev-Exp Region 11'!M22)</f>
        <v>35617.560000000005</v>
      </c>
      <c r="N22" s="541">
        <f>SUM('MMA Rev-Exp Region 1:MMA Rev-Exp Region 11'!N22)</f>
        <v>23463.43</v>
      </c>
      <c r="O22" s="543">
        <f>SUM('MMA Rev-Exp Region 1:MMA Rev-Exp Region 11'!O22)</f>
        <v>193522.3600000001</v>
      </c>
      <c r="P22" s="289">
        <f t="shared" si="10"/>
        <v>23363341.999999952</v>
      </c>
      <c r="Q22" s="541">
        <f>SUM('MMA Rev-Exp Region 1:MMA Rev-Exp Region 11'!Q22)</f>
        <v>17158051.659999955</v>
      </c>
      <c r="R22" s="541">
        <f>SUM('MMA Rev-Exp Region 1:MMA Rev-Exp Region 11'!R22)</f>
        <v>1510395.33</v>
      </c>
      <c r="S22" s="541">
        <f>SUM('MMA Rev-Exp Region 1:MMA Rev-Exp Region 11'!S22)</f>
        <v>2052006.860000001</v>
      </c>
      <c r="T22" s="541">
        <f>SUM('MMA Rev-Exp Region 1:MMA Rev-Exp Region 11'!T22)</f>
        <v>1918706.8600000013</v>
      </c>
      <c r="U22" s="541">
        <f>SUM('MMA Rev-Exp Region 1:MMA Rev-Exp Region 11'!U22)</f>
        <v>42272.380000000005</v>
      </c>
      <c r="V22" s="541">
        <f>SUM('MMA Rev-Exp Region 1:MMA Rev-Exp Region 11'!V22)</f>
        <v>127113.58</v>
      </c>
      <c r="W22" s="541">
        <f>SUM('MMA Rev-Exp Region 1:MMA Rev-Exp Region 11'!W22)</f>
        <v>1500.04</v>
      </c>
      <c r="X22" s="541">
        <f>SUM('MMA Rev-Exp Region 1:MMA Rev-Exp Region 11'!X22)</f>
        <v>299088.94999999995</v>
      </c>
      <c r="Y22" s="541">
        <f>SUM('MMA Rev-Exp Region 1:MMA Rev-Exp Region 11'!Y22)</f>
        <v>26894.6</v>
      </c>
      <c r="Z22" s="541">
        <f>SUM('MMA Rev-Exp Region 1:MMA Rev-Exp Region 11'!Z22)</f>
        <v>30640.36</v>
      </c>
      <c r="AA22" s="543">
        <f>SUM('MMA Rev-Exp Region 1:MMA Rev-Exp Region 11'!AA22)</f>
        <v>196671.38</v>
      </c>
      <c r="AB22" s="289">
        <f t="shared" si="11"/>
        <v>26246414.569999948</v>
      </c>
      <c r="AC22" s="541">
        <f>SUM('MMA Rev-Exp Region 1:MMA Rev-Exp Region 11'!AC22)</f>
        <v>19734476.48999995</v>
      </c>
      <c r="AD22" s="541">
        <f>SUM('MMA Rev-Exp Region 1:MMA Rev-Exp Region 11'!AD22)</f>
        <v>1770395.070000001</v>
      </c>
      <c r="AE22" s="541">
        <f>SUM('MMA Rev-Exp Region 1:MMA Rev-Exp Region 11'!AE22)</f>
        <v>2197049.5500000012</v>
      </c>
      <c r="AF22" s="541">
        <f>SUM('MMA Rev-Exp Region 1:MMA Rev-Exp Region 11'!AF22)</f>
        <v>1801083.1800000011</v>
      </c>
      <c r="AG22" s="541">
        <f>SUM('MMA Rev-Exp Region 1:MMA Rev-Exp Region 11'!AG22)</f>
        <v>66068.329999999987</v>
      </c>
      <c r="AH22" s="541">
        <f>SUM('MMA Rev-Exp Region 1:MMA Rev-Exp Region 11'!AH22)</f>
        <v>149114.68</v>
      </c>
      <c r="AI22" s="541">
        <f>SUM('MMA Rev-Exp Region 1:MMA Rev-Exp Region 11'!AI22)</f>
        <v>531.57999999999993</v>
      </c>
      <c r="AJ22" s="541">
        <f>SUM('MMA Rev-Exp Region 1:MMA Rev-Exp Region 11'!AJ22)</f>
        <v>265955.67999999993</v>
      </c>
      <c r="AK22" s="541">
        <f>SUM('MMA Rev-Exp Region 1:MMA Rev-Exp Region 11'!AK22)</f>
        <v>21374.82</v>
      </c>
      <c r="AL22" s="541">
        <f>SUM('MMA Rev-Exp Region 1:MMA Rev-Exp Region 11'!AL22)</f>
        <v>40110.14</v>
      </c>
      <c r="AM22" s="543">
        <f>SUM('MMA Rev-Exp Region 1:MMA Rev-Exp Region 11'!AM22)</f>
        <v>200255.05</v>
      </c>
      <c r="AN22" s="289">
        <f t="shared" si="12"/>
        <v>26618164.99999994</v>
      </c>
      <c r="AO22" s="541">
        <f>SUM('MMA Rev-Exp Region 1:MMA Rev-Exp Region 11'!AO22)</f>
        <v>20233571.679999936</v>
      </c>
      <c r="AP22" s="541">
        <f>SUM('MMA Rev-Exp Region 1:MMA Rev-Exp Region 11'!AP22)</f>
        <v>1804347.4600000007</v>
      </c>
      <c r="AQ22" s="541">
        <f>SUM('MMA Rev-Exp Region 1:MMA Rev-Exp Region 11'!AQ22)</f>
        <v>2088149.2700000009</v>
      </c>
      <c r="AR22" s="541">
        <f>SUM('MMA Rev-Exp Region 1:MMA Rev-Exp Region 11'!AR22)</f>
        <v>1766389.4400000009</v>
      </c>
      <c r="AS22" s="541">
        <f>SUM('MMA Rev-Exp Region 1:MMA Rev-Exp Region 11'!AS22)</f>
        <v>84806.16</v>
      </c>
      <c r="AT22" s="541">
        <f>SUM('MMA Rev-Exp Region 1:MMA Rev-Exp Region 11'!AT22)</f>
        <v>135833.35</v>
      </c>
      <c r="AU22" s="541">
        <f>SUM('MMA Rev-Exp Region 1:MMA Rev-Exp Region 11'!AU22)</f>
        <v>1940.3</v>
      </c>
      <c r="AV22" s="541">
        <f>SUM('MMA Rev-Exp Region 1:MMA Rev-Exp Region 11'!AV22)</f>
        <v>267609.94</v>
      </c>
      <c r="AW22" s="541">
        <f>SUM('MMA Rev-Exp Region 1:MMA Rev-Exp Region 11'!AW22)</f>
        <v>18514.43</v>
      </c>
      <c r="AX22" s="541">
        <f>SUM('MMA Rev-Exp Region 1:MMA Rev-Exp Region 11'!AX22)</f>
        <v>45764.979999999996</v>
      </c>
      <c r="AY22" s="543">
        <f>SUM('MMA Rev-Exp Region 1:MMA Rev-Exp Region 11'!AY22)</f>
        <v>171237.99</v>
      </c>
      <c r="AZ22" s="546">
        <f>SUM('MMA Rev-Exp Region 1:MMA Rev-Exp Region 11'!AZ22)</f>
        <v>-1848006.69</v>
      </c>
      <c r="BA22" s="296">
        <f t="shared" si="13"/>
        <v>93119086.329999804</v>
      </c>
      <c r="BB22" s="541">
        <f>SUM('MMA Rev-Exp Region 1:MMA Rev-Exp Region 11'!BB22)</f>
        <v>70469231.279999793</v>
      </c>
      <c r="BC22" s="541">
        <f>SUM('MMA Rev-Exp Region 1:MMA Rev-Exp Region 11'!BC22)</f>
        <v>6370813.0100000016</v>
      </c>
      <c r="BD22" s="541">
        <f>SUM('MMA Rev-Exp Region 1:MMA Rev-Exp Region 11'!BD22)</f>
        <v>8020769.3700000029</v>
      </c>
      <c r="BE22" s="541">
        <f>SUM('MMA Rev-Exp Region 1:MMA Rev-Exp Region 11'!BE22)</f>
        <v>7258805.8700000048</v>
      </c>
      <c r="BF22" s="541">
        <f>SUM('MMA Rev-Exp Region 1:MMA Rev-Exp Region 11'!BF22)</f>
        <v>233794.33</v>
      </c>
      <c r="BG22" s="541">
        <f>SUM('MMA Rev-Exp Region 1:MMA Rev-Exp Region 11'!BG22)</f>
        <v>523168.83999999997</v>
      </c>
      <c r="BH22" s="541">
        <f>SUM('MMA Rev-Exp Region 1:MMA Rev-Exp Region 11'!BH22)</f>
        <v>5073.1399999999994</v>
      </c>
      <c r="BI22" s="541">
        <f>SUM('MMA Rev-Exp Region 1:MMA Rev-Exp Region 11'!BI22)</f>
        <v>1081370.08</v>
      </c>
      <c r="BJ22" s="541">
        <f>SUM('MMA Rev-Exp Region 1:MMA Rev-Exp Region 11'!BJ22)</f>
        <v>102401.40999999999</v>
      </c>
      <c r="BK22" s="541">
        <f>SUM('MMA Rev-Exp Region 1:MMA Rev-Exp Region 11'!BK22)</f>
        <v>139978.91</v>
      </c>
      <c r="BL22" s="546">
        <f>SUM('MMA Rev-Exp Region 1:MMA Rev-Exp Region 11'!BL22)</f>
        <v>761686.78</v>
      </c>
    </row>
    <row r="23" spans="1:64" x14ac:dyDescent="0.25">
      <c r="A23" s="1464"/>
      <c r="B23" s="221">
        <v>2.4</v>
      </c>
      <c r="C23" s="222" t="s">
        <v>150</v>
      </c>
      <c r="D23" s="289">
        <f t="shared" si="9"/>
        <v>19629099.960000031</v>
      </c>
      <c r="E23" s="541">
        <f>SUM('MMA Rev-Exp Region 1:MMA Rev-Exp Region 11'!E23)</f>
        <v>11975510.880000029</v>
      </c>
      <c r="F23" s="541">
        <f>SUM('MMA Rev-Exp Region 1:MMA Rev-Exp Region 11'!F23)</f>
        <v>880738.3899999999</v>
      </c>
      <c r="G23" s="541">
        <f>SUM('MMA Rev-Exp Region 1:MMA Rev-Exp Region 11'!G23)</f>
        <v>4026677.1299999976</v>
      </c>
      <c r="H23" s="541">
        <f>SUM('MMA Rev-Exp Region 1:MMA Rev-Exp Region 11'!H23)</f>
        <v>1898576.82</v>
      </c>
      <c r="I23" s="541">
        <f>SUM('MMA Rev-Exp Region 1:MMA Rev-Exp Region 11'!I23)</f>
        <v>174148.46000000002</v>
      </c>
      <c r="J23" s="541">
        <f>SUM('MMA Rev-Exp Region 1:MMA Rev-Exp Region 11'!J23)</f>
        <v>140649.28</v>
      </c>
      <c r="K23" s="541">
        <f>SUM('MMA Rev-Exp Region 1:MMA Rev-Exp Region 11'!K23)</f>
        <v>2976.3600000000006</v>
      </c>
      <c r="L23" s="541">
        <f>SUM('MMA Rev-Exp Region 1:MMA Rev-Exp Region 11'!L23)</f>
        <v>152502.86000000002</v>
      </c>
      <c r="M23" s="541">
        <f>SUM('MMA Rev-Exp Region 1:MMA Rev-Exp Region 11'!M23)</f>
        <v>94301.090000000011</v>
      </c>
      <c r="N23" s="541">
        <f>SUM('MMA Rev-Exp Region 1:MMA Rev-Exp Region 11'!N23)</f>
        <v>69037.320000000007</v>
      </c>
      <c r="O23" s="543">
        <f>SUM('MMA Rev-Exp Region 1:MMA Rev-Exp Region 11'!O23)</f>
        <v>213981.36999999997</v>
      </c>
      <c r="P23" s="289">
        <f t="shared" si="10"/>
        <v>22142160.050000027</v>
      </c>
      <c r="Q23" s="541">
        <f>SUM('MMA Rev-Exp Region 1:MMA Rev-Exp Region 11'!Q23)</f>
        <v>13566714.920000028</v>
      </c>
      <c r="R23" s="541">
        <f>SUM('MMA Rev-Exp Region 1:MMA Rev-Exp Region 11'!R23)</f>
        <v>962678.52999999991</v>
      </c>
      <c r="S23" s="541">
        <f>SUM('MMA Rev-Exp Region 1:MMA Rev-Exp Region 11'!S23)</f>
        <v>5080051.3199999994</v>
      </c>
      <c r="T23" s="541">
        <f>SUM('MMA Rev-Exp Region 1:MMA Rev-Exp Region 11'!T23)</f>
        <v>1628999.08</v>
      </c>
      <c r="U23" s="541">
        <f>SUM('MMA Rev-Exp Region 1:MMA Rev-Exp Region 11'!U23)</f>
        <v>165884.51</v>
      </c>
      <c r="V23" s="541">
        <f>SUM('MMA Rev-Exp Region 1:MMA Rev-Exp Region 11'!V23)</f>
        <v>169437.52000000002</v>
      </c>
      <c r="W23" s="541">
        <f>SUM('MMA Rev-Exp Region 1:MMA Rev-Exp Region 11'!W23)</f>
        <v>2890.3</v>
      </c>
      <c r="X23" s="541">
        <f>SUM('MMA Rev-Exp Region 1:MMA Rev-Exp Region 11'!X23)</f>
        <v>151175.64000000001</v>
      </c>
      <c r="Y23" s="541">
        <f>SUM('MMA Rev-Exp Region 1:MMA Rev-Exp Region 11'!Y23)</f>
        <v>137045.79000000004</v>
      </c>
      <c r="Z23" s="541">
        <f>SUM('MMA Rev-Exp Region 1:MMA Rev-Exp Region 11'!Z23)</f>
        <v>55005.590000000004</v>
      </c>
      <c r="AA23" s="543">
        <f>SUM('MMA Rev-Exp Region 1:MMA Rev-Exp Region 11'!AA23)</f>
        <v>222276.85</v>
      </c>
      <c r="AB23" s="289">
        <f t="shared" si="11"/>
        <v>22065238.040000007</v>
      </c>
      <c r="AC23" s="541">
        <f>SUM('MMA Rev-Exp Region 1:MMA Rev-Exp Region 11'!AC23)</f>
        <v>13827914.72000001</v>
      </c>
      <c r="AD23" s="541">
        <f>SUM('MMA Rev-Exp Region 1:MMA Rev-Exp Region 11'!AD23)</f>
        <v>933209.4800000001</v>
      </c>
      <c r="AE23" s="541">
        <f>SUM('MMA Rev-Exp Region 1:MMA Rev-Exp Region 11'!AE23)</f>
        <v>4919998.0899999989</v>
      </c>
      <c r="AF23" s="541">
        <f>SUM('MMA Rev-Exp Region 1:MMA Rev-Exp Region 11'!AF23)</f>
        <v>1543258.26</v>
      </c>
      <c r="AG23" s="541">
        <f>SUM('MMA Rev-Exp Region 1:MMA Rev-Exp Region 11'!AG23)</f>
        <v>169690.90000000002</v>
      </c>
      <c r="AH23" s="541">
        <f>SUM('MMA Rev-Exp Region 1:MMA Rev-Exp Region 11'!AH23)</f>
        <v>170497.13999999998</v>
      </c>
      <c r="AI23" s="541">
        <f>SUM('MMA Rev-Exp Region 1:MMA Rev-Exp Region 11'!AI23)</f>
        <v>1185.33</v>
      </c>
      <c r="AJ23" s="541">
        <f>SUM('MMA Rev-Exp Region 1:MMA Rev-Exp Region 11'!AJ23)</f>
        <v>128960.13</v>
      </c>
      <c r="AK23" s="541">
        <f>SUM('MMA Rev-Exp Region 1:MMA Rev-Exp Region 11'!AK23)</f>
        <v>122082.24000000001</v>
      </c>
      <c r="AL23" s="541">
        <f>SUM('MMA Rev-Exp Region 1:MMA Rev-Exp Region 11'!AL23)</f>
        <v>63999.72</v>
      </c>
      <c r="AM23" s="543">
        <f>SUM('MMA Rev-Exp Region 1:MMA Rev-Exp Region 11'!AM23)</f>
        <v>184442.03000000003</v>
      </c>
      <c r="AN23" s="289">
        <f t="shared" si="12"/>
        <v>24985445.470000036</v>
      </c>
      <c r="AO23" s="541">
        <f>SUM('MMA Rev-Exp Region 1:MMA Rev-Exp Region 11'!AO23)</f>
        <v>16547956.590000035</v>
      </c>
      <c r="AP23" s="541">
        <f>SUM('MMA Rev-Exp Region 1:MMA Rev-Exp Region 11'!AP23)</f>
        <v>1029749.46</v>
      </c>
      <c r="AQ23" s="541">
        <f>SUM('MMA Rev-Exp Region 1:MMA Rev-Exp Region 11'!AQ23)</f>
        <v>4766290.9300000006</v>
      </c>
      <c r="AR23" s="541">
        <f>SUM('MMA Rev-Exp Region 1:MMA Rev-Exp Region 11'!AR23)</f>
        <v>1764311.13</v>
      </c>
      <c r="AS23" s="541">
        <f>SUM('MMA Rev-Exp Region 1:MMA Rev-Exp Region 11'!AS23)</f>
        <v>213752.47</v>
      </c>
      <c r="AT23" s="541">
        <f>SUM('MMA Rev-Exp Region 1:MMA Rev-Exp Region 11'!AT23)</f>
        <v>139270.55000000002</v>
      </c>
      <c r="AU23" s="541">
        <f>SUM('MMA Rev-Exp Region 1:MMA Rev-Exp Region 11'!AU23)</f>
        <v>3091.46</v>
      </c>
      <c r="AV23" s="541">
        <f>SUM('MMA Rev-Exp Region 1:MMA Rev-Exp Region 11'!AV23)</f>
        <v>182848.66999999998</v>
      </c>
      <c r="AW23" s="541">
        <f>SUM('MMA Rev-Exp Region 1:MMA Rev-Exp Region 11'!AW23)</f>
        <v>51738.7</v>
      </c>
      <c r="AX23" s="541">
        <f>SUM('MMA Rev-Exp Region 1:MMA Rev-Exp Region 11'!AX23)</f>
        <v>72442.44</v>
      </c>
      <c r="AY23" s="543">
        <f>SUM('MMA Rev-Exp Region 1:MMA Rev-Exp Region 11'!AY23)</f>
        <v>213993.06999999998</v>
      </c>
      <c r="AZ23" s="546">
        <f>SUM('MMA Rev-Exp Region 1:MMA Rev-Exp Region 11'!AZ23)</f>
        <v>494013.00000000006</v>
      </c>
      <c r="BA23" s="296">
        <f>SUM(BB23:BL23)+AZ23</f>
        <v>89315956.520000085</v>
      </c>
      <c r="BB23" s="541">
        <f>SUM('MMA Rev-Exp Region 1:MMA Rev-Exp Region 11'!BB23)</f>
        <v>55918097.110000104</v>
      </c>
      <c r="BC23" s="541">
        <f>SUM('MMA Rev-Exp Region 1:MMA Rev-Exp Region 11'!BC23)</f>
        <v>3806375.8599999994</v>
      </c>
      <c r="BD23" s="541">
        <f>SUM('MMA Rev-Exp Region 1:MMA Rev-Exp Region 11'!BD23)</f>
        <v>18793017.469999995</v>
      </c>
      <c r="BE23" s="541">
        <f>SUM('MMA Rev-Exp Region 1:MMA Rev-Exp Region 11'!BE23)</f>
        <v>6835145.2899999991</v>
      </c>
      <c r="BF23" s="541">
        <f>SUM('MMA Rev-Exp Region 1:MMA Rev-Exp Region 11'!BF23)</f>
        <v>723476.34</v>
      </c>
      <c r="BG23" s="541">
        <f>SUM('MMA Rev-Exp Region 1:MMA Rev-Exp Region 11'!BG23)</f>
        <v>619854.49000000011</v>
      </c>
      <c r="BH23" s="541">
        <f>SUM('MMA Rev-Exp Region 1:MMA Rev-Exp Region 11'!BH23)</f>
        <v>10143.450000000001</v>
      </c>
      <c r="BI23" s="541">
        <f>SUM('MMA Rev-Exp Region 1:MMA Rev-Exp Region 11'!BI23)</f>
        <v>615487.29999999993</v>
      </c>
      <c r="BJ23" s="541">
        <f>SUM('MMA Rev-Exp Region 1:MMA Rev-Exp Region 11'!BJ23)</f>
        <v>405167.82</v>
      </c>
      <c r="BK23" s="541">
        <f>SUM('MMA Rev-Exp Region 1:MMA Rev-Exp Region 11'!BK23)</f>
        <v>260485.07</v>
      </c>
      <c r="BL23" s="546">
        <f>SUM('MMA Rev-Exp Region 1:MMA Rev-Exp Region 11'!BL23)</f>
        <v>834693.32</v>
      </c>
    </row>
    <row r="24" spans="1:64" x14ac:dyDescent="0.25">
      <c r="A24" s="1464"/>
      <c r="B24" s="221">
        <v>2.5</v>
      </c>
      <c r="C24" s="222" t="s">
        <v>151</v>
      </c>
      <c r="D24" s="289">
        <f t="shared" si="9"/>
        <v>1156770.7469262425</v>
      </c>
      <c r="E24" s="541">
        <f>SUM('MMA Rev-Exp Region 1:MMA Rev-Exp Region 11'!E24)</f>
        <v>1059209.0719432684</v>
      </c>
      <c r="F24" s="541">
        <f>SUM('MMA Rev-Exp Region 1:MMA Rev-Exp Region 11'!F24)</f>
        <v>90632.224478710297</v>
      </c>
      <c r="G24" s="541">
        <f>SUM('MMA Rev-Exp Region 1:MMA Rev-Exp Region 11'!G24)</f>
        <v>140.19321652577699</v>
      </c>
      <c r="H24" s="541">
        <f>SUM('MMA Rev-Exp Region 1:MMA Rev-Exp Region 11'!H24)</f>
        <v>-954.47195854255096</v>
      </c>
      <c r="I24" s="541">
        <f>SUM('MMA Rev-Exp Region 1:MMA Rev-Exp Region 11'!I24)</f>
        <v>-4779.0782419540201</v>
      </c>
      <c r="J24" s="541">
        <f>SUM('MMA Rev-Exp Region 1:MMA Rev-Exp Region 11'!J24)</f>
        <v>10532.270089253901</v>
      </c>
      <c r="K24" s="541">
        <f>SUM('MMA Rev-Exp Region 1:MMA Rev-Exp Region 11'!K24)</f>
        <v>-91.535595070631814</v>
      </c>
      <c r="L24" s="541">
        <f>SUM('MMA Rev-Exp Region 1:MMA Rev-Exp Region 11'!L24)</f>
        <v>2.3647171245253751</v>
      </c>
      <c r="M24" s="541">
        <f>SUM('MMA Rev-Exp Region 1:MMA Rev-Exp Region 11'!M24)</f>
        <v>-1.7926850998864392</v>
      </c>
      <c r="N24" s="541">
        <f>SUM('MMA Rev-Exp Region 1:MMA Rev-Exp Region 11'!N24)</f>
        <v>604.59723728189192</v>
      </c>
      <c r="O24" s="543">
        <f>SUM('MMA Rev-Exp Region 1:MMA Rev-Exp Region 11'!O24)</f>
        <v>1476.9037247447291</v>
      </c>
      <c r="P24" s="289">
        <f t="shared" si="10"/>
        <v>843775.89542497532</v>
      </c>
      <c r="Q24" s="541">
        <f>SUM('MMA Rev-Exp Region 1:MMA Rev-Exp Region 11'!Q24)</f>
        <v>766590.88728235813</v>
      </c>
      <c r="R24" s="541">
        <f>SUM('MMA Rev-Exp Region 1:MMA Rev-Exp Region 11'!R24)</f>
        <v>61703.833606543492</v>
      </c>
      <c r="S24" s="541">
        <f>SUM('MMA Rev-Exp Region 1:MMA Rev-Exp Region 11'!S24)</f>
        <v>8705.3942254997492</v>
      </c>
      <c r="T24" s="541">
        <f>SUM('MMA Rev-Exp Region 1:MMA Rev-Exp Region 11'!T24)</f>
        <v>3265.3367417454929</v>
      </c>
      <c r="U24" s="541">
        <f>SUM('MMA Rev-Exp Region 1:MMA Rev-Exp Region 11'!U24)</f>
        <v>-6464.9889639240691</v>
      </c>
      <c r="V24" s="541">
        <f>SUM('MMA Rev-Exp Region 1:MMA Rev-Exp Region 11'!V24)</f>
        <v>7399.0267845204717</v>
      </c>
      <c r="W24" s="541">
        <f>SUM('MMA Rev-Exp Region 1:MMA Rev-Exp Region 11'!W24)</f>
        <v>-136.37851366282555</v>
      </c>
      <c r="X24" s="541">
        <f>SUM('MMA Rev-Exp Region 1:MMA Rev-Exp Region 11'!X24)</f>
        <v>543.42028160492282</v>
      </c>
      <c r="Y24" s="541">
        <f>SUM('MMA Rev-Exp Region 1:MMA Rev-Exp Region 11'!Y24)</f>
        <v>199.21435923511581</v>
      </c>
      <c r="Z24" s="541">
        <f>SUM('MMA Rev-Exp Region 1:MMA Rev-Exp Region 11'!Z24)</f>
        <v>814.58649131999016</v>
      </c>
      <c r="AA24" s="543">
        <f>SUM('MMA Rev-Exp Region 1:MMA Rev-Exp Region 11'!AA24)</f>
        <v>1155.5631297349007</v>
      </c>
      <c r="AB24" s="289">
        <f t="shared" si="11"/>
        <v>1658338.7890171993</v>
      </c>
      <c r="AC24" s="541">
        <f>SUM('MMA Rev-Exp Region 1:MMA Rev-Exp Region 11'!AC24)</f>
        <v>1439487.3921932415</v>
      </c>
      <c r="AD24" s="541">
        <f>SUM('MMA Rev-Exp Region 1:MMA Rev-Exp Region 11'!AD24)</f>
        <v>115957.31182710576</v>
      </c>
      <c r="AE24" s="541">
        <f>SUM('MMA Rev-Exp Region 1:MMA Rev-Exp Region 11'!AE24)</f>
        <v>62167.274795784797</v>
      </c>
      <c r="AF24" s="541">
        <f>SUM('MMA Rev-Exp Region 1:MMA Rev-Exp Region 11'!AF24)</f>
        <v>27471.415008763768</v>
      </c>
      <c r="AG24" s="541">
        <f>SUM('MMA Rev-Exp Region 1:MMA Rev-Exp Region 11'!AG24)</f>
        <v>-9550.9065507031009</v>
      </c>
      <c r="AH24" s="541">
        <f>SUM('MMA Rev-Exp Region 1:MMA Rev-Exp Region 11'!AH24)</f>
        <v>13708.116993429687</v>
      </c>
      <c r="AI24" s="541">
        <f>SUM('MMA Rev-Exp Region 1:MMA Rev-Exp Region 11'!AI24)</f>
        <v>-72.631790789744457</v>
      </c>
      <c r="AJ24" s="541">
        <f>SUM('MMA Rev-Exp Region 1:MMA Rev-Exp Region 11'!AJ24)</f>
        <v>3439.0392820425059</v>
      </c>
      <c r="AK24" s="541">
        <f>SUM('MMA Rev-Exp Region 1:MMA Rev-Exp Region 11'!AK24)</f>
        <v>1251.0849980943019</v>
      </c>
      <c r="AL24" s="541">
        <f>SUM('MMA Rev-Exp Region 1:MMA Rev-Exp Region 11'!AL24)</f>
        <v>1671.985292390862</v>
      </c>
      <c r="AM24" s="543">
        <f>SUM('MMA Rev-Exp Region 1:MMA Rev-Exp Region 11'!AM24)</f>
        <v>2808.7069678390785</v>
      </c>
      <c r="AN24" s="289">
        <f t="shared" si="12"/>
        <v>4503913.7712079622</v>
      </c>
      <c r="AO24" s="541">
        <f>SUM('MMA Rev-Exp Region 1:MMA Rev-Exp Region 11'!AO24)</f>
        <v>3473865.1888356539</v>
      </c>
      <c r="AP24" s="541">
        <f>SUM('MMA Rev-Exp Region 1:MMA Rev-Exp Region 11'!AP24)</f>
        <v>267668.88422644552</v>
      </c>
      <c r="AQ24" s="541">
        <f>SUM('MMA Rev-Exp Region 1:MMA Rev-Exp Region 11'!AQ24)</f>
        <v>450942.23108852096</v>
      </c>
      <c r="AR24" s="541">
        <f>SUM('MMA Rev-Exp Region 1:MMA Rev-Exp Region 11'!AR24)</f>
        <v>230558.93862260977</v>
      </c>
      <c r="AS24" s="541">
        <f>SUM('MMA Rev-Exp Region 1:MMA Rev-Exp Region 11'!AS24)</f>
        <v>-7322.0355382899852</v>
      </c>
      <c r="AT24" s="541">
        <f>SUM('MMA Rev-Exp Region 1:MMA Rev-Exp Region 11'!AT24)</f>
        <v>25982.440275664103</v>
      </c>
      <c r="AU24" s="541">
        <f>SUM('MMA Rev-Exp Region 1:MMA Rev-Exp Region 11'!AU24)</f>
        <v>-126.89763483002568</v>
      </c>
      <c r="AV24" s="541">
        <f>SUM('MMA Rev-Exp Region 1:MMA Rev-Exp Region 11'!AV24)</f>
        <v>29625.259341130331</v>
      </c>
      <c r="AW24" s="541">
        <f>SUM('MMA Rev-Exp Region 1:MMA Rev-Exp Region 11'!AW24)</f>
        <v>4616.5278404530081</v>
      </c>
      <c r="AX24" s="541">
        <f>SUM('MMA Rev-Exp Region 1:MMA Rev-Exp Region 11'!AX24)</f>
        <v>7022.53898610335</v>
      </c>
      <c r="AY24" s="543">
        <f>SUM('MMA Rev-Exp Region 1:MMA Rev-Exp Region 11'!AY24)</f>
        <v>21080.695164500845</v>
      </c>
      <c r="AZ24" s="546">
        <f>SUM('MMA Rev-Exp Region 1:MMA Rev-Exp Region 11'!AZ24)</f>
        <v>-2876272.7224139515</v>
      </c>
      <c r="BA24" s="296">
        <f t="shared" si="13"/>
        <v>5286526.4801624287</v>
      </c>
      <c r="BB24" s="541">
        <f>SUM('MMA Rev-Exp Region 1:MMA Rev-Exp Region 11'!BB24)</f>
        <v>6739152.5402545221</v>
      </c>
      <c r="BC24" s="541">
        <f>SUM('MMA Rev-Exp Region 1:MMA Rev-Exp Region 11'!BC24)</f>
        <v>535962.25413880509</v>
      </c>
      <c r="BD24" s="541">
        <f>SUM('MMA Rev-Exp Region 1:MMA Rev-Exp Region 11'!BD24)</f>
        <v>521955.09332633123</v>
      </c>
      <c r="BE24" s="541">
        <f>SUM('MMA Rev-Exp Region 1:MMA Rev-Exp Region 11'!BE24)</f>
        <v>260341.21841457646</v>
      </c>
      <c r="BF24" s="541">
        <f>SUM('MMA Rev-Exp Region 1:MMA Rev-Exp Region 11'!BF24)</f>
        <v>-28117.009294871172</v>
      </c>
      <c r="BG24" s="541">
        <f>SUM('MMA Rev-Exp Region 1:MMA Rev-Exp Region 11'!BG24)</f>
        <v>57621.854142868164</v>
      </c>
      <c r="BH24" s="541">
        <f>SUM('MMA Rev-Exp Region 1:MMA Rev-Exp Region 11'!BH24)</f>
        <v>-427.44353435322751</v>
      </c>
      <c r="BI24" s="541">
        <f>SUM('MMA Rev-Exp Region 1:MMA Rev-Exp Region 11'!BI24)</f>
        <v>33610.083621902282</v>
      </c>
      <c r="BJ24" s="541">
        <f>SUM('MMA Rev-Exp Region 1:MMA Rev-Exp Region 11'!BJ24)</f>
        <v>6065.0345126825396</v>
      </c>
      <c r="BK24" s="541">
        <f>SUM('MMA Rev-Exp Region 1:MMA Rev-Exp Region 11'!BK24)</f>
        <v>10113.708007096095</v>
      </c>
      <c r="BL24" s="546">
        <f>SUM('MMA Rev-Exp Region 1:MMA Rev-Exp Region 11'!BL24)</f>
        <v>26521.868986819554</v>
      </c>
    </row>
    <row r="25" spans="1:64" x14ac:dyDescent="0.25">
      <c r="A25" s="1464"/>
      <c r="B25" s="221" t="s">
        <v>96</v>
      </c>
      <c r="C25" s="222" t="s">
        <v>7</v>
      </c>
      <c r="D25" s="289">
        <f t="shared" si="9"/>
        <v>0</v>
      </c>
      <c r="E25" s="541">
        <f>SUM('MMA Rev-Exp Region 1:MMA Rev-Exp Region 11'!E25)</f>
        <v>0</v>
      </c>
      <c r="F25" s="541">
        <f>SUM('MMA Rev-Exp Region 1:MMA Rev-Exp Region 11'!F25)</f>
        <v>0</v>
      </c>
      <c r="G25" s="541">
        <f>SUM('MMA Rev-Exp Region 1:MMA Rev-Exp Region 11'!G25)</f>
        <v>0</v>
      </c>
      <c r="H25" s="541">
        <f>SUM('MMA Rev-Exp Region 1:MMA Rev-Exp Region 11'!H25)</f>
        <v>0</v>
      </c>
      <c r="I25" s="541">
        <f>SUM('MMA Rev-Exp Region 1:MMA Rev-Exp Region 11'!I25)</f>
        <v>0</v>
      </c>
      <c r="J25" s="541">
        <f>SUM('MMA Rev-Exp Region 1:MMA Rev-Exp Region 11'!J25)</f>
        <v>0</v>
      </c>
      <c r="K25" s="541">
        <f>SUM('MMA Rev-Exp Region 1:MMA Rev-Exp Region 11'!K25)</f>
        <v>0</v>
      </c>
      <c r="L25" s="541">
        <f>SUM('MMA Rev-Exp Region 1:MMA Rev-Exp Region 11'!L25)</f>
        <v>0</v>
      </c>
      <c r="M25" s="541">
        <f>SUM('MMA Rev-Exp Region 1:MMA Rev-Exp Region 11'!M25)</f>
        <v>0</v>
      </c>
      <c r="N25" s="541">
        <f>SUM('MMA Rev-Exp Region 1:MMA Rev-Exp Region 11'!N25)</f>
        <v>0</v>
      </c>
      <c r="O25" s="543">
        <f>SUM('MMA Rev-Exp Region 1:MMA Rev-Exp Region 11'!O25)</f>
        <v>0</v>
      </c>
      <c r="P25" s="289">
        <f t="shared" si="10"/>
        <v>0</v>
      </c>
      <c r="Q25" s="541">
        <f>SUM('MMA Rev-Exp Region 1:MMA Rev-Exp Region 11'!Q25)</f>
        <v>0</v>
      </c>
      <c r="R25" s="541">
        <f>SUM('MMA Rev-Exp Region 1:MMA Rev-Exp Region 11'!R25)</f>
        <v>0</v>
      </c>
      <c r="S25" s="541">
        <f>SUM('MMA Rev-Exp Region 1:MMA Rev-Exp Region 11'!S25)</f>
        <v>0</v>
      </c>
      <c r="T25" s="541">
        <f>SUM('MMA Rev-Exp Region 1:MMA Rev-Exp Region 11'!T25)</f>
        <v>0</v>
      </c>
      <c r="U25" s="541">
        <f>SUM('MMA Rev-Exp Region 1:MMA Rev-Exp Region 11'!U25)</f>
        <v>0</v>
      </c>
      <c r="V25" s="541">
        <f>SUM('MMA Rev-Exp Region 1:MMA Rev-Exp Region 11'!V25)</f>
        <v>0</v>
      </c>
      <c r="W25" s="541">
        <f>SUM('MMA Rev-Exp Region 1:MMA Rev-Exp Region 11'!W25)</f>
        <v>0</v>
      </c>
      <c r="X25" s="541">
        <f>SUM('MMA Rev-Exp Region 1:MMA Rev-Exp Region 11'!X25)</f>
        <v>0</v>
      </c>
      <c r="Y25" s="541">
        <f>SUM('MMA Rev-Exp Region 1:MMA Rev-Exp Region 11'!Y25)</f>
        <v>0</v>
      </c>
      <c r="Z25" s="541">
        <f>SUM('MMA Rev-Exp Region 1:MMA Rev-Exp Region 11'!Z25)</f>
        <v>0</v>
      </c>
      <c r="AA25" s="543">
        <f>SUM('MMA Rev-Exp Region 1:MMA Rev-Exp Region 11'!AA25)</f>
        <v>0</v>
      </c>
      <c r="AB25" s="289">
        <f t="shared" si="11"/>
        <v>0</v>
      </c>
      <c r="AC25" s="541">
        <f>SUM('MMA Rev-Exp Region 1:MMA Rev-Exp Region 11'!AC25)</f>
        <v>0</v>
      </c>
      <c r="AD25" s="541">
        <f>SUM('MMA Rev-Exp Region 1:MMA Rev-Exp Region 11'!AD25)</f>
        <v>0</v>
      </c>
      <c r="AE25" s="541">
        <f>SUM('MMA Rev-Exp Region 1:MMA Rev-Exp Region 11'!AE25)</f>
        <v>0</v>
      </c>
      <c r="AF25" s="541">
        <f>SUM('MMA Rev-Exp Region 1:MMA Rev-Exp Region 11'!AF25)</f>
        <v>0</v>
      </c>
      <c r="AG25" s="541">
        <f>SUM('MMA Rev-Exp Region 1:MMA Rev-Exp Region 11'!AG25)</f>
        <v>0</v>
      </c>
      <c r="AH25" s="541">
        <f>SUM('MMA Rev-Exp Region 1:MMA Rev-Exp Region 11'!AH25)</f>
        <v>0</v>
      </c>
      <c r="AI25" s="541">
        <f>SUM('MMA Rev-Exp Region 1:MMA Rev-Exp Region 11'!AI25)</f>
        <v>0</v>
      </c>
      <c r="AJ25" s="541">
        <f>SUM('MMA Rev-Exp Region 1:MMA Rev-Exp Region 11'!AJ25)</f>
        <v>0</v>
      </c>
      <c r="AK25" s="541">
        <f>SUM('MMA Rev-Exp Region 1:MMA Rev-Exp Region 11'!AK25)</f>
        <v>0</v>
      </c>
      <c r="AL25" s="541">
        <f>SUM('MMA Rev-Exp Region 1:MMA Rev-Exp Region 11'!AL25)</f>
        <v>0</v>
      </c>
      <c r="AM25" s="543">
        <f>SUM('MMA Rev-Exp Region 1:MMA Rev-Exp Region 11'!AM25)</f>
        <v>0</v>
      </c>
      <c r="AN25" s="289">
        <f t="shared" si="12"/>
        <v>0</v>
      </c>
      <c r="AO25" s="541">
        <f>SUM('MMA Rev-Exp Region 1:MMA Rev-Exp Region 11'!AO25)</f>
        <v>0</v>
      </c>
      <c r="AP25" s="541">
        <f>SUM('MMA Rev-Exp Region 1:MMA Rev-Exp Region 11'!AP25)</f>
        <v>0</v>
      </c>
      <c r="AQ25" s="541">
        <f>SUM('MMA Rev-Exp Region 1:MMA Rev-Exp Region 11'!AQ25)</f>
        <v>0</v>
      </c>
      <c r="AR25" s="541">
        <f>SUM('MMA Rev-Exp Region 1:MMA Rev-Exp Region 11'!AR25)</f>
        <v>0</v>
      </c>
      <c r="AS25" s="541">
        <f>SUM('MMA Rev-Exp Region 1:MMA Rev-Exp Region 11'!AS25)</f>
        <v>0</v>
      </c>
      <c r="AT25" s="541">
        <f>SUM('MMA Rev-Exp Region 1:MMA Rev-Exp Region 11'!AT25)</f>
        <v>0</v>
      </c>
      <c r="AU25" s="541">
        <f>SUM('MMA Rev-Exp Region 1:MMA Rev-Exp Region 11'!AU25)</f>
        <v>0</v>
      </c>
      <c r="AV25" s="541">
        <f>SUM('MMA Rev-Exp Region 1:MMA Rev-Exp Region 11'!AV25)</f>
        <v>0</v>
      </c>
      <c r="AW25" s="541">
        <f>SUM('MMA Rev-Exp Region 1:MMA Rev-Exp Region 11'!AW25)</f>
        <v>0</v>
      </c>
      <c r="AX25" s="541">
        <f>SUM('MMA Rev-Exp Region 1:MMA Rev-Exp Region 11'!AX25)</f>
        <v>0</v>
      </c>
      <c r="AY25" s="543">
        <f>SUM('MMA Rev-Exp Region 1:MMA Rev-Exp Region 11'!AY25)</f>
        <v>0</v>
      </c>
      <c r="AZ25" s="546">
        <f>SUM('MMA Rev-Exp Region 1:MMA Rev-Exp Region 11'!AZ25)</f>
        <v>0</v>
      </c>
      <c r="BA25" s="296">
        <f>SUM(BB25:BL25)+AZ25</f>
        <v>0</v>
      </c>
      <c r="BB25" s="541">
        <f>SUM('MMA Rev-Exp Region 1:MMA Rev-Exp Region 11'!BB25)</f>
        <v>0</v>
      </c>
      <c r="BC25" s="541">
        <f>SUM('MMA Rev-Exp Region 1:MMA Rev-Exp Region 11'!BC25)</f>
        <v>0</v>
      </c>
      <c r="BD25" s="541">
        <f>SUM('MMA Rev-Exp Region 1:MMA Rev-Exp Region 11'!BD25)</f>
        <v>0</v>
      </c>
      <c r="BE25" s="541">
        <f>SUM('MMA Rev-Exp Region 1:MMA Rev-Exp Region 11'!BE25)</f>
        <v>0</v>
      </c>
      <c r="BF25" s="541">
        <f>SUM('MMA Rev-Exp Region 1:MMA Rev-Exp Region 11'!BF25)</f>
        <v>0</v>
      </c>
      <c r="BG25" s="541">
        <f>SUM('MMA Rev-Exp Region 1:MMA Rev-Exp Region 11'!BG25)</f>
        <v>0</v>
      </c>
      <c r="BH25" s="541">
        <f>SUM('MMA Rev-Exp Region 1:MMA Rev-Exp Region 11'!BH25)</f>
        <v>0</v>
      </c>
      <c r="BI25" s="541">
        <f>SUM('MMA Rev-Exp Region 1:MMA Rev-Exp Region 11'!BI25)</f>
        <v>0</v>
      </c>
      <c r="BJ25" s="541">
        <f>SUM('MMA Rev-Exp Region 1:MMA Rev-Exp Region 11'!BJ25)</f>
        <v>0</v>
      </c>
      <c r="BK25" s="541">
        <f>SUM('MMA Rev-Exp Region 1:MMA Rev-Exp Region 11'!BK25)</f>
        <v>0</v>
      </c>
      <c r="BL25" s="546">
        <f>SUM('MMA Rev-Exp Region 1:MMA Rev-Exp Region 11'!BL25)</f>
        <v>0</v>
      </c>
    </row>
    <row r="26" spans="1:64" x14ac:dyDescent="0.25">
      <c r="A26" s="1464"/>
      <c r="B26" s="225" t="s">
        <v>152</v>
      </c>
      <c r="C26" s="226" t="s">
        <v>899</v>
      </c>
      <c r="D26" s="289">
        <f t="shared" si="9"/>
        <v>0</v>
      </c>
      <c r="E26" s="541">
        <f>SUM('MMA Rev-Exp Region 1:MMA Rev-Exp Region 11'!E26)</f>
        <v>0</v>
      </c>
      <c r="F26" s="541">
        <f>SUM('MMA Rev-Exp Region 1:MMA Rev-Exp Region 11'!F26)</f>
        <v>0</v>
      </c>
      <c r="G26" s="541">
        <f>SUM('MMA Rev-Exp Region 1:MMA Rev-Exp Region 11'!G26)</f>
        <v>0</v>
      </c>
      <c r="H26" s="541">
        <f>SUM('MMA Rev-Exp Region 1:MMA Rev-Exp Region 11'!H26)</f>
        <v>0</v>
      </c>
      <c r="I26" s="541">
        <f>SUM('MMA Rev-Exp Region 1:MMA Rev-Exp Region 11'!I26)</f>
        <v>0</v>
      </c>
      <c r="J26" s="541">
        <f>SUM('MMA Rev-Exp Region 1:MMA Rev-Exp Region 11'!J26)</f>
        <v>0</v>
      </c>
      <c r="K26" s="541">
        <f>SUM('MMA Rev-Exp Region 1:MMA Rev-Exp Region 11'!K26)</f>
        <v>0</v>
      </c>
      <c r="L26" s="541">
        <f>SUM('MMA Rev-Exp Region 1:MMA Rev-Exp Region 11'!L26)</f>
        <v>0</v>
      </c>
      <c r="M26" s="541">
        <f>SUM('MMA Rev-Exp Region 1:MMA Rev-Exp Region 11'!M26)</f>
        <v>0</v>
      </c>
      <c r="N26" s="541">
        <f>SUM('MMA Rev-Exp Region 1:MMA Rev-Exp Region 11'!N26)</f>
        <v>0</v>
      </c>
      <c r="O26" s="543">
        <f>SUM('MMA Rev-Exp Region 1:MMA Rev-Exp Region 11'!O26)</f>
        <v>0</v>
      </c>
      <c r="P26" s="289">
        <f t="shared" si="10"/>
        <v>0</v>
      </c>
      <c r="Q26" s="541">
        <f>SUM('MMA Rev-Exp Region 1:MMA Rev-Exp Region 11'!Q26)</f>
        <v>0</v>
      </c>
      <c r="R26" s="541">
        <f>SUM('MMA Rev-Exp Region 1:MMA Rev-Exp Region 11'!R26)</f>
        <v>0</v>
      </c>
      <c r="S26" s="541">
        <f>SUM('MMA Rev-Exp Region 1:MMA Rev-Exp Region 11'!S26)</f>
        <v>0</v>
      </c>
      <c r="T26" s="541">
        <f>SUM('MMA Rev-Exp Region 1:MMA Rev-Exp Region 11'!T26)</f>
        <v>0</v>
      </c>
      <c r="U26" s="541">
        <f>SUM('MMA Rev-Exp Region 1:MMA Rev-Exp Region 11'!U26)</f>
        <v>0</v>
      </c>
      <c r="V26" s="541">
        <f>SUM('MMA Rev-Exp Region 1:MMA Rev-Exp Region 11'!V26)</f>
        <v>0</v>
      </c>
      <c r="W26" s="541">
        <f>SUM('MMA Rev-Exp Region 1:MMA Rev-Exp Region 11'!W26)</f>
        <v>0</v>
      </c>
      <c r="X26" s="541">
        <f>SUM('MMA Rev-Exp Region 1:MMA Rev-Exp Region 11'!X26)</f>
        <v>0</v>
      </c>
      <c r="Y26" s="541">
        <f>SUM('MMA Rev-Exp Region 1:MMA Rev-Exp Region 11'!Y26)</f>
        <v>0</v>
      </c>
      <c r="Z26" s="541">
        <f>SUM('MMA Rev-Exp Region 1:MMA Rev-Exp Region 11'!Z26)</f>
        <v>0</v>
      </c>
      <c r="AA26" s="543">
        <f>SUM('MMA Rev-Exp Region 1:MMA Rev-Exp Region 11'!AA26)</f>
        <v>0</v>
      </c>
      <c r="AB26" s="289">
        <f t="shared" si="11"/>
        <v>0</v>
      </c>
      <c r="AC26" s="541">
        <f>SUM('MMA Rev-Exp Region 1:MMA Rev-Exp Region 11'!AC26)</f>
        <v>0</v>
      </c>
      <c r="AD26" s="541">
        <f>SUM('MMA Rev-Exp Region 1:MMA Rev-Exp Region 11'!AD26)</f>
        <v>0</v>
      </c>
      <c r="AE26" s="541">
        <f>SUM('MMA Rev-Exp Region 1:MMA Rev-Exp Region 11'!AE26)</f>
        <v>0</v>
      </c>
      <c r="AF26" s="541">
        <f>SUM('MMA Rev-Exp Region 1:MMA Rev-Exp Region 11'!AF26)</f>
        <v>0</v>
      </c>
      <c r="AG26" s="541">
        <f>SUM('MMA Rev-Exp Region 1:MMA Rev-Exp Region 11'!AG26)</f>
        <v>0</v>
      </c>
      <c r="AH26" s="541">
        <f>SUM('MMA Rev-Exp Region 1:MMA Rev-Exp Region 11'!AH26)</f>
        <v>0</v>
      </c>
      <c r="AI26" s="541">
        <f>SUM('MMA Rev-Exp Region 1:MMA Rev-Exp Region 11'!AI26)</f>
        <v>0</v>
      </c>
      <c r="AJ26" s="541">
        <f>SUM('MMA Rev-Exp Region 1:MMA Rev-Exp Region 11'!AJ26)</f>
        <v>0</v>
      </c>
      <c r="AK26" s="541">
        <f>SUM('MMA Rev-Exp Region 1:MMA Rev-Exp Region 11'!AK26)</f>
        <v>0</v>
      </c>
      <c r="AL26" s="541">
        <f>SUM('MMA Rev-Exp Region 1:MMA Rev-Exp Region 11'!AL26)</f>
        <v>0</v>
      </c>
      <c r="AM26" s="543">
        <f>SUM('MMA Rev-Exp Region 1:MMA Rev-Exp Region 11'!AM26)</f>
        <v>0</v>
      </c>
      <c r="AN26" s="289">
        <f t="shared" si="12"/>
        <v>0</v>
      </c>
      <c r="AO26" s="541">
        <f>SUM('MMA Rev-Exp Region 1:MMA Rev-Exp Region 11'!AO26)</f>
        <v>0</v>
      </c>
      <c r="AP26" s="541">
        <f>SUM('MMA Rev-Exp Region 1:MMA Rev-Exp Region 11'!AP26)</f>
        <v>0</v>
      </c>
      <c r="AQ26" s="541">
        <f>SUM('MMA Rev-Exp Region 1:MMA Rev-Exp Region 11'!AQ26)</f>
        <v>0</v>
      </c>
      <c r="AR26" s="541">
        <f>SUM('MMA Rev-Exp Region 1:MMA Rev-Exp Region 11'!AR26)</f>
        <v>0</v>
      </c>
      <c r="AS26" s="541">
        <f>SUM('MMA Rev-Exp Region 1:MMA Rev-Exp Region 11'!AS26)</f>
        <v>0</v>
      </c>
      <c r="AT26" s="541">
        <f>SUM('MMA Rev-Exp Region 1:MMA Rev-Exp Region 11'!AT26)</f>
        <v>0</v>
      </c>
      <c r="AU26" s="541">
        <f>SUM('MMA Rev-Exp Region 1:MMA Rev-Exp Region 11'!AU26)</f>
        <v>0</v>
      </c>
      <c r="AV26" s="541">
        <f>SUM('MMA Rev-Exp Region 1:MMA Rev-Exp Region 11'!AV26)</f>
        <v>0</v>
      </c>
      <c r="AW26" s="541">
        <f>SUM('MMA Rev-Exp Region 1:MMA Rev-Exp Region 11'!AW26)</f>
        <v>0</v>
      </c>
      <c r="AX26" s="541">
        <f>SUM('MMA Rev-Exp Region 1:MMA Rev-Exp Region 11'!AX26)</f>
        <v>0</v>
      </c>
      <c r="AY26" s="543">
        <f>SUM('MMA Rev-Exp Region 1:MMA Rev-Exp Region 11'!AY26)</f>
        <v>0</v>
      </c>
      <c r="AZ26" s="546">
        <f>SUM('MMA Rev-Exp Region 1:MMA Rev-Exp Region 11'!AZ26)</f>
        <v>0</v>
      </c>
      <c r="BA26" s="296">
        <f t="shared" si="13"/>
        <v>0</v>
      </c>
      <c r="BB26" s="541">
        <f>SUM('MMA Rev-Exp Region 1:MMA Rev-Exp Region 11'!BB26)</f>
        <v>0</v>
      </c>
      <c r="BC26" s="541">
        <f>SUM('MMA Rev-Exp Region 1:MMA Rev-Exp Region 11'!BC26)</f>
        <v>0</v>
      </c>
      <c r="BD26" s="541">
        <f>SUM('MMA Rev-Exp Region 1:MMA Rev-Exp Region 11'!BD26)</f>
        <v>0</v>
      </c>
      <c r="BE26" s="541">
        <f>SUM('MMA Rev-Exp Region 1:MMA Rev-Exp Region 11'!BE26)</f>
        <v>0</v>
      </c>
      <c r="BF26" s="541">
        <f>SUM('MMA Rev-Exp Region 1:MMA Rev-Exp Region 11'!BF26)</f>
        <v>0</v>
      </c>
      <c r="BG26" s="541">
        <f>SUM('MMA Rev-Exp Region 1:MMA Rev-Exp Region 11'!BG26)</f>
        <v>0</v>
      </c>
      <c r="BH26" s="541">
        <f>SUM('MMA Rev-Exp Region 1:MMA Rev-Exp Region 11'!BH26)</f>
        <v>0</v>
      </c>
      <c r="BI26" s="541">
        <f>SUM('MMA Rev-Exp Region 1:MMA Rev-Exp Region 11'!BI26)</f>
        <v>0</v>
      </c>
      <c r="BJ26" s="541">
        <f>SUM('MMA Rev-Exp Region 1:MMA Rev-Exp Region 11'!BJ26)</f>
        <v>0</v>
      </c>
      <c r="BK26" s="541">
        <f>SUM('MMA Rev-Exp Region 1:MMA Rev-Exp Region 11'!BK26)</f>
        <v>0</v>
      </c>
      <c r="BL26" s="546">
        <f>SUM('MMA Rev-Exp Region 1:MMA Rev-Exp Region 11'!BL26)</f>
        <v>0</v>
      </c>
    </row>
    <row r="27" spans="1:64" x14ac:dyDescent="0.25">
      <c r="A27" s="1464"/>
      <c r="B27" s="225" t="s">
        <v>898</v>
      </c>
      <c r="C27" s="226" t="s">
        <v>24</v>
      </c>
      <c r="D27" s="289">
        <f t="shared" si="9"/>
        <v>2865828.02</v>
      </c>
      <c r="E27" s="541">
        <f>SUM('MMA Rev-Exp Region 1:MMA Rev-Exp Region 11'!E27)</f>
        <v>1326399.0399999998</v>
      </c>
      <c r="F27" s="541">
        <f>SUM('MMA Rev-Exp Region 1:MMA Rev-Exp Region 11'!F27)</f>
        <v>0</v>
      </c>
      <c r="G27" s="541">
        <f>SUM('MMA Rev-Exp Region 1:MMA Rev-Exp Region 11'!G27)</f>
        <v>1425449.5</v>
      </c>
      <c r="H27" s="541">
        <f>SUM('MMA Rev-Exp Region 1:MMA Rev-Exp Region 11'!H27)</f>
        <v>48039.65</v>
      </c>
      <c r="I27" s="541">
        <f>SUM('MMA Rev-Exp Region 1:MMA Rev-Exp Region 11'!I27)</f>
        <v>0</v>
      </c>
      <c r="J27" s="541">
        <f>SUM('MMA Rev-Exp Region 1:MMA Rev-Exp Region 11'!J27)</f>
        <v>0</v>
      </c>
      <c r="K27" s="541">
        <f>SUM('MMA Rev-Exp Region 1:MMA Rev-Exp Region 11'!K27)</f>
        <v>0</v>
      </c>
      <c r="L27" s="541">
        <f>SUM('MMA Rev-Exp Region 1:MMA Rev-Exp Region 11'!L27)</f>
        <v>0</v>
      </c>
      <c r="M27" s="541">
        <f>SUM('MMA Rev-Exp Region 1:MMA Rev-Exp Region 11'!M27)</f>
        <v>0</v>
      </c>
      <c r="N27" s="541">
        <f>SUM('MMA Rev-Exp Region 1:MMA Rev-Exp Region 11'!N27)</f>
        <v>0</v>
      </c>
      <c r="O27" s="543">
        <f>SUM('MMA Rev-Exp Region 1:MMA Rev-Exp Region 11'!O27)</f>
        <v>65939.83</v>
      </c>
      <c r="P27" s="289">
        <f t="shared" si="10"/>
        <v>730274.19</v>
      </c>
      <c r="Q27" s="541">
        <f>SUM('MMA Rev-Exp Region 1:MMA Rev-Exp Region 11'!Q27)</f>
        <v>32189.71</v>
      </c>
      <c r="R27" s="541">
        <f>SUM('MMA Rev-Exp Region 1:MMA Rev-Exp Region 11'!R27)</f>
        <v>85776.56</v>
      </c>
      <c r="S27" s="541">
        <f>SUM('MMA Rev-Exp Region 1:MMA Rev-Exp Region 11'!S27)</f>
        <v>583732.92999999993</v>
      </c>
      <c r="T27" s="541">
        <f>SUM('MMA Rev-Exp Region 1:MMA Rev-Exp Region 11'!T27)</f>
        <v>0</v>
      </c>
      <c r="U27" s="541">
        <f>SUM('MMA Rev-Exp Region 1:MMA Rev-Exp Region 11'!U27)</f>
        <v>0</v>
      </c>
      <c r="V27" s="541">
        <f>SUM('MMA Rev-Exp Region 1:MMA Rev-Exp Region 11'!V27)</f>
        <v>0</v>
      </c>
      <c r="W27" s="541">
        <f>SUM('MMA Rev-Exp Region 1:MMA Rev-Exp Region 11'!W27)</f>
        <v>0</v>
      </c>
      <c r="X27" s="541">
        <f>SUM('MMA Rev-Exp Region 1:MMA Rev-Exp Region 11'!X27)</f>
        <v>28574.99</v>
      </c>
      <c r="Y27" s="541">
        <f>SUM('MMA Rev-Exp Region 1:MMA Rev-Exp Region 11'!Y27)</f>
        <v>0</v>
      </c>
      <c r="Z27" s="541">
        <f>SUM('MMA Rev-Exp Region 1:MMA Rev-Exp Region 11'!Z27)</f>
        <v>0</v>
      </c>
      <c r="AA27" s="543">
        <f>SUM('MMA Rev-Exp Region 1:MMA Rev-Exp Region 11'!AA27)</f>
        <v>0</v>
      </c>
      <c r="AB27" s="289">
        <f t="shared" si="11"/>
        <v>568919.15999999992</v>
      </c>
      <c r="AC27" s="541">
        <f>SUM('MMA Rev-Exp Region 1:MMA Rev-Exp Region 11'!AC27)</f>
        <v>280532.46999999997</v>
      </c>
      <c r="AD27" s="541">
        <f>SUM('MMA Rev-Exp Region 1:MMA Rev-Exp Region 11'!AD27)</f>
        <v>0</v>
      </c>
      <c r="AE27" s="541">
        <f>SUM('MMA Rev-Exp Region 1:MMA Rev-Exp Region 11'!AE27)</f>
        <v>288386.69</v>
      </c>
      <c r="AF27" s="541">
        <f>SUM('MMA Rev-Exp Region 1:MMA Rev-Exp Region 11'!AF27)</f>
        <v>0</v>
      </c>
      <c r="AG27" s="541">
        <f>SUM('MMA Rev-Exp Region 1:MMA Rev-Exp Region 11'!AG27)</f>
        <v>0</v>
      </c>
      <c r="AH27" s="541">
        <f>SUM('MMA Rev-Exp Region 1:MMA Rev-Exp Region 11'!AH27)</f>
        <v>0</v>
      </c>
      <c r="AI27" s="541">
        <f>SUM('MMA Rev-Exp Region 1:MMA Rev-Exp Region 11'!AI27)</f>
        <v>0</v>
      </c>
      <c r="AJ27" s="541">
        <f>SUM('MMA Rev-Exp Region 1:MMA Rev-Exp Region 11'!AJ27)</f>
        <v>0</v>
      </c>
      <c r="AK27" s="541">
        <f>SUM('MMA Rev-Exp Region 1:MMA Rev-Exp Region 11'!AK27)</f>
        <v>0</v>
      </c>
      <c r="AL27" s="541">
        <f>SUM('MMA Rev-Exp Region 1:MMA Rev-Exp Region 11'!AL27)</f>
        <v>0</v>
      </c>
      <c r="AM27" s="543">
        <f>SUM('MMA Rev-Exp Region 1:MMA Rev-Exp Region 11'!AM27)</f>
        <v>0</v>
      </c>
      <c r="AN27" s="289">
        <f t="shared" si="12"/>
        <v>555517.75</v>
      </c>
      <c r="AO27" s="541">
        <f>SUM('MMA Rev-Exp Region 1:MMA Rev-Exp Region 11'!AO27)</f>
        <v>242323.93</v>
      </c>
      <c r="AP27" s="541">
        <f>SUM('MMA Rev-Exp Region 1:MMA Rev-Exp Region 11'!AP27)</f>
        <v>0</v>
      </c>
      <c r="AQ27" s="541">
        <f>SUM('MMA Rev-Exp Region 1:MMA Rev-Exp Region 11'!AQ27)</f>
        <v>264466.89</v>
      </c>
      <c r="AR27" s="541">
        <f>SUM('MMA Rev-Exp Region 1:MMA Rev-Exp Region 11'!AR27)</f>
        <v>24150.77</v>
      </c>
      <c r="AS27" s="541">
        <f>SUM('MMA Rev-Exp Region 1:MMA Rev-Exp Region 11'!AS27)</f>
        <v>0</v>
      </c>
      <c r="AT27" s="541">
        <f>SUM('MMA Rev-Exp Region 1:MMA Rev-Exp Region 11'!AT27)</f>
        <v>0</v>
      </c>
      <c r="AU27" s="541">
        <f>SUM('MMA Rev-Exp Region 1:MMA Rev-Exp Region 11'!AU27)</f>
        <v>0</v>
      </c>
      <c r="AV27" s="541">
        <f>SUM('MMA Rev-Exp Region 1:MMA Rev-Exp Region 11'!AV27)</f>
        <v>0</v>
      </c>
      <c r="AW27" s="541">
        <f>SUM('MMA Rev-Exp Region 1:MMA Rev-Exp Region 11'!AW27)</f>
        <v>0</v>
      </c>
      <c r="AX27" s="541">
        <f>SUM('MMA Rev-Exp Region 1:MMA Rev-Exp Region 11'!AX27)</f>
        <v>0</v>
      </c>
      <c r="AY27" s="543">
        <f>SUM('MMA Rev-Exp Region 1:MMA Rev-Exp Region 11'!AY27)</f>
        <v>24576.16</v>
      </c>
      <c r="AZ27" s="546">
        <f>SUM('MMA Rev-Exp Region 1:MMA Rev-Exp Region 11'!AZ27)</f>
        <v>3442466.9999999995</v>
      </c>
      <c r="BA27" s="296">
        <f t="shared" si="13"/>
        <v>8163006.1199999992</v>
      </c>
      <c r="BB27" s="541">
        <f>SUM('MMA Rev-Exp Region 1:MMA Rev-Exp Region 11'!BB27)</f>
        <v>1881445.15</v>
      </c>
      <c r="BC27" s="541">
        <f>SUM('MMA Rev-Exp Region 1:MMA Rev-Exp Region 11'!BC27)</f>
        <v>85776.56</v>
      </c>
      <c r="BD27" s="541">
        <f>SUM('MMA Rev-Exp Region 1:MMA Rev-Exp Region 11'!BD27)</f>
        <v>2562036.0099999998</v>
      </c>
      <c r="BE27" s="541">
        <f>SUM('MMA Rev-Exp Region 1:MMA Rev-Exp Region 11'!BE27)</f>
        <v>72190.42</v>
      </c>
      <c r="BF27" s="541">
        <f>SUM('MMA Rev-Exp Region 1:MMA Rev-Exp Region 11'!BF27)</f>
        <v>0</v>
      </c>
      <c r="BG27" s="541">
        <f>SUM('MMA Rev-Exp Region 1:MMA Rev-Exp Region 11'!BG27)</f>
        <v>0</v>
      </c>
      <c r="BH27" s="541">
        <f>SUM('MMA Rev-Exp Region 1:MMA Rev-Exp Region 11'!BH27)</f>
        <v>0</v>
      </c>
      <c r="BI27" s="541">
        <f>SUM('MMA Rev-Exp Region 1:MMA Rev-Exp Region 11'!BI27)</f>
        <v>28574.99</v>
      </c>
      <c r="BJ27" s="541">
        <f>SUM('MMA Rev-Exp Region 1:MMA Rev-Exp Region 11'!BJ27)</f>
        <v>0</v>
      </c>
      <c r="BK27" s="541">
        <f>SUM('MMA Rev-Exp Region 1:MMA Rev-Exp Region 11'!BK27)</f>
        <v>0</v>
      </c>
      <c r="BL27" s="546">
        <f>SUM('MMA Rev-Exp Region 1:MMA Rev-Exp Region 11'!BL27)</f>
        <v>90515.99</v>
      </c>
    </row>
    <row r="28" spans="1:64" s="209" customFormat="1" x14ac:dyDescent="0.25">
      <c r="A28" s="1465"/>
      <c r="B28" s="227" t="s">
        <v>221</v>
      </c>
      <c r="C28" s="228" t="s">
        <v>1</v>
      </c>
      <c r="D28" s="277">
        <f t="shared" ref="D28:P28" si="14">SUM(D20:D27)</f>
        <v>102659135.41701685</v>
      </c>
      <c r="E28" s="275">
        <f t="shared" si="14"/>
        <v>58710026.539200403</v>
      </c>
      <c r="F28" s="275">
        <f t="shared" si="14"/>
        <v>3769736.5841683578</v>
      </c>
      <c r="G28" s="275">
        <f t="shared" si="14"/>
        <v>21958128.235118885</v>
      </c>
      <c r="H28" s="275">
        <f t="shared" si="14"/>
        <v>11985387.069718363</v>
      </c>
      <c r="I28" s="275">
        <f t="shared" si="14"/>
        <v>340608.26174081</v>
      </c>
      <c r="J28" s="275">
        <f t="shared" si="14"/>
        <v>392285.12510507321</v>
      </c>
      <c r="K28" s="275">
        <f t="shared" si="14"/>
        <v>6193.9489582136157</v>
      </c>
      <c r="L28" s="275">
        <f t="shared" si="14"/>
        <v>1358515.8825019123</v>
      </c>
      <c r="M28" s="275">
        <f t="shared" si="14"/>
        <v>1403476.735120259</v>
      </c>
      <c r="N28" s="275">
        <f t="shared" si="14"/>
        <v>266903.42804997123</v>
      </c>
      <c r="O28" s="283">
        <f t="shared" si="14"/>
        <v>2467873.6073346008</v>
      </c>
      <c r="P28" s="277">
        <f t="shared" si="14"/>
        <v>114338909.74710444</v>
      </c>
      <c r="Q28" s="275">
        <f t="shared" ref="Q28:AA28" si="15">SUM(Q20:Q27)</f>
        <v>68424448.179216981</v>
      </c>
      <c r="R28" s="275">
        <f t="shared" si="15"/>
        <v>4632497.2149189468</v>
      </c>
      <c r="S28" s="275">
        <f t="shared" si="15"/>
        <v>23847436.868311044</v>
      </c>
      <c r="T28" s="275">
        <f t="shared" si="15"/>
        <v>11652190.530449679</v>
      </c>
      <c r="U28" s="275">
        <f t="shared" si="15"/>
        <v>354056.15818267391</v>
      </c>
      <c r="V28" s="275">
        <f t="shared" si="15"/>
        <v>455078.33527469321</v>
      </c>
      <c r="W28" s="275">
        <f t="shared" si="15"/>
        <v>4351.7852058842045</v>
      </c>
      <c r="X28" s="275">
        <f t="shared" si="15"/>
        <v>1568940.9788631846</v>
      </c>
      <c r="Y28" s="275">
        <f t="shared" si="15"/>
        <v>658042.64876236196</v>
      </c>
      <c r="Z28" s="275">
        <f t="shared" si="15"/>
        <v>192730.01902576184</v>
      </c>
      <c r="AA28" s="283">
        <f t="shared" si="15"/>
        <v>2549137.0288932249</v>
      </c>
      <c r="AB28" s="277">
        <f>SUM(AB20:AB27)</f>
        <v>120030276.16812783</v>
      </c>
      <c r="AC28" s="275">
        <f t="shared" ref="AC28:AM28" si="16">SUM(AC20:AC27)</f>
        <v>73480532.446171194</v>
      </c>
      <c r="AD28" s="275">
        <f t="shared" si="16"/>
        <v>5527309.3450974561</v>
      </c>
      <c r="AE28" s="275">
        <f t="shared" si="16"/>
        <v>23498697.357191019</v>
      </c>
      <c r="AF28" s="275">
        <f t="shared" si="16"/>
        <v>11271948.714047635</v>
      </c>
      <c r="AG28" s="275">
        <f t="shared" si="16"/>
        <v>434167.13012029219</v>
      </c>
      <c r="AH28" s="275">
        <f t="shared" si="16"/>
        <v>433911.99641067622</v>
      </c>
      <c r="AI28" s="275">
        <f t="shared" si="16"/>
        <v>3068.3808039031896</v>
      </c>
      <c r="AJ28" s="275">
        <f t="shared" si="16"/>
        <v>1513179.8598002717</v>
      </c>
      <c r="AK28" s="275">
        <f t="shared" si="16"/>
        <v>837091.40138329449</v>
      </c>
      <c r="AL28" s="275">
        <f t="shared" si="16"/>
        <v>748690.41405371088</v>
      </c>
      <c r="AM28" s="283">
        <f t="shared" si="16"/>
        <v>2281679.1230483972</v>
      </c>
      <c r="AN28" s="277">
        <f>SUM(AN20:AN27)</f>
        <v>116549102.72485334</v>
      </c>
      <c r="AO28" s="275">
        <f t="shared" ref="AO28:AY28" si="17">SUM(AO20:AO27)</f>
        <v>74606633.394528002</v>
      </c>
      <c r="AP28" s="275">
        <f t="shared" si="17"/>
        <v>5547822.2343387818</v>
      </c>
      <c r="AQ28" s="275">
        <f t="shared" si="17"/>
        <v>20438883.763510525</v>
      </c>
      <c r="AR28" s="275">
        <f t="shared" si="17"/>
        <v>10245953.507451879</v>
      </c>
      <c r="AS28" s="275">
        <f t="shared" si="17"/>
        <v>428930.97103733598</v>
      </c>
      <c r="AT28" s="275">
        <f t="shared" si="17"/>
        <v>460118.2408952621</v>
      </c>
      <c r="AU28" s="275">
        <f t="shared" si="17"/>
        <v>14420.170514168874</v>
      </c>
      <c r="AV28" s="275">
        <f t="shared" si="17"/>
        <v>1454390.6337697045</v>
      </c>
      <c r="AW28" s="275">
        <f t="shared" si="17"/>
        <v>578959.81556414918</v>
      </c>
      <c r="AX28" s="275">
        <f t="shared" si="17"/>
        <v>459859.5047771039</v>
      </c>
      <c r="AY28" s="283">
        <f t="shared" si="17"/>
        <v>2313130.4884664211</v>
      </c>
      <c r="AZ28" s="299">
        <f>SUM(AZ20:AZ27)</f>
        <v>-8238952.0373554006</v>
      </c>
      <c r="BA28" s="297">
        <f>SUM(BA20:BA27)</f>
        <v>445338472.01974708</v>
      </c>
      <c r="BB28" s="275">
        <f>SUM('MMA Rev-Exp Region 1:MMA Rev-Exp Region 11'!BB28)</f>
        <v>275221640.55911654</v>
      </c>
      <c r="BC28" s="275">
        <f>SUM('MMA Rev-Exp Region 1:MMA Rev-Exp Region 11'!BC28)</f>
        <v>19477365.378523543</v>
      </c>
      <c r="BD28" s="275">
        <f>SUM('MMA Rev-Exp Region 1:MMA Rev-Exp Region 11'!BD28)</f>
        <v>89743146.224131465</v>
      </c>
      <c r="BE28" s="275">
        <f>SUM('MMA Rev-Exp Region 1:MMA Rev-Exp Region 11'!BE28)</f>
        <v>45155479.821667552</v>
      </c>
      <c r="BF28" s="275">
        <f>SUM('MMA Rev-Exp Region 1:MMA Rev-Exp Region 11'!BF28)</f>
        <v>1557762.5210811121</v>
      </c>
      <c r="BG28" s="275">
        <f>SUM('MMA Rev-Exp Region 1:MMA Rev-Exp Region 11'!BG28)</f>
        <v>1741393.6976857048</v>
      </c>
      <c r="BH28" s="275">
        <f>SUM('MMA Rev-Exp Region 1:MMA Rev-Exp Region 11'!BH28)</f>
        <v>28034.285482169886</v>
      </c>
      <c r="BI28" s="275">
        <f>SUM('MMA Rev-Exp Region 1:MMA Rev-Exp Region 11'!BI28)</f>
        <v>5895027.3549350733</v>
      </c>
      <c r="BJ28" s="275">
        <f>SUM('MMA Rev-Exp Region 1:MMA Rev-Exp Region 11'!BJ28)</f>
        <v>3477570.6008300642</v>
      </c>
      <c r="BK28" s="275">
        <f>SUM('MMA Rev-Exp Region 1:MMA Rev-Exp Region 11'!BK28)</f>
        <v>1668183.365906548</v>
      </c>
      <c r="BL28" s="299">
        <f>SUM('MMA Rev-Exp Region 1:MMA Rev-Exp Region 11'!BL28)</f>
        <v>9611820.2477426436</v>
      </c>
    </row>
    <row r="29" spans="1:64" ht="14.85" customHeight="1" x14ac:dyDescent="0.25">
      <c r="A29" s="1463" t="s">
        <v>53</v>
      </c>
      <c r="B29" s="219">
        <v>3.1</v>
      </c>
      <c r="C29" s="229" t="s">
        <v>33</v>
      </c>
      <c r="D29" s="276">
        <f t="shared" ref="D29:D35" si="18">SUM(E29:O29)</f>
        <v>80632962.710000202</v>
      </c>
      <c r="E29" s="540">
        <f>SUM('MMA Rev-Exp Region 1:MMA Rev-Exp Region 11'!E29)</f>
        <v>54516064.290000305</v>
      </c>
      <c r="F29" s="540">
        <f>SUM('MMA Rev-Exp Region 1:MMA Rev-Exp Region 11'!F29)</f>
        <v>3230193.949999996</v>
      </c>
      <c r="G29" s="540">
        <f>SUM('MMA Rev-Exp Region 1:MMA Rev-Exp Region 11'!G29)</f>
        <v>11956542.21999993</v>
      </c>
      <c r="H29" s="540">
        <f>SUM('MMA Rev-Exp Region 1:MMA Rev-Exp Region 11'!H29)</f>
        <v>6593955.4399999846</v>
      </c>
      <c r="I29" s="540">
        <f>SUM('MMA Rev-Exp Region 1:MMA Rev-Exp Region 11'!I29)</f>
        <v>855981.5</v>
      </c>
      <c r="J29" s="540">
        <f>SUM('MMA Rev-Exp Region 1:MMA Rev-Exp Region 11'!J29)</f>
        <v>596102.99000000011</v>
      </c>
      <c r="K29" s="540">
        <f>SUM('MMA Rev-Exp Region 1:MMA Rev-Exp Region 11'!K29)</f>
        <v>12175.319999999998</v>
      </c>
      <c r="L29" s="540">
        <f>SUM('MMA Rev-Exp Region 1:MMA Rev-Exp Region 11'!L29)</f>
        <v>680382.5</v>
      </c>
      <c r="M29" s="540">
        <f>SUM('MMA Rev-Exp Region 1:MMA Rev-Exp Region 11'!M29)</f>
        <v>327608.83999999997</v>
      </c>
      <c r="N29" s="540">
        <f>SUM('MMA Rev-Exp Region 1:MMA Rev-Exp Region 11'!N29)</f>
        <v>586085.75</v>
      </c>
      <c r="O29" s="542">
        <f>SUM('MMA Rev-Exp Region 1:MMA Rev-Exp Region 11'!O29)</f>
        <v>1277869.9099999999</v>
      </c>
      <c r="P29" s="276">
        <f t="shared" ref="P29:P35" si="19">SUM(Q29:AA29)</f>
        <v>86382448.71999976</v>
      </c>
      <c r="Q29" s="540">
        <f>SUM('MMA Rev-Exp Region 1:MMA Rev-Exp Region 11'!Q29)</f>
        <v>59894304.439999789</v>
      </c>
      <c r="R29" s="540">
        <f>SUM('MMA Rev-Exp Region 1:MMA Rev-Exp Region 11'!R29)</f>
        <v>3637715.8500000006</v>
      </c>
      <c r="S29" s="540">
        <f>SUM('MMA Rev-Exp Region 1:MMA Rev-Exp Region 11'!S29)</f>
        <v>12506264.18999999</v>
      </c>
      <c r="T29" s="540">
        <f>SUM('MMA Rev-Exp Region 1:MMA Rev-Exp Region 11'!T29)</f>
        <v>6295984.5199999996</v>
      </c>
      <c r="U29" s="540">
        <f>SUM('MMA Rev-Exp Region 1:MMA Rev-Exp Region 11'!U29)</f>
        <v>589395.41</v>
      </c>
      <c r="V29" s="540">
        <f>SUM('MMA Rev-Exp Region 1:MMA Rev-Exp Region 11'!V29)</f>
        <v>659059.99</v>
      </c>
      <c r="W29" s="540">
        <f>SUM('MMA Rev-Exp Region 1:MMA Rev-Exp Region 11'!W29)</f>
        <v>7456.0800000000017</v>
      </c>
      <c r="X29" s="540">
        <f>SUM('MMA Rev-Exp Region 1:MMA Rev-Exp Region 11'!X29)</f>
        <v>701701.86</v>
      </c>
      <c r="Y29" s="540">
        <f>SUM('MMA Rev-Exp Region 1:MMA Rev-Exp Region 11'!Y29)</f>
        <v>430679.24</v>
      </c>
      <c r="Z29" s="540">
        <f>SUM('MMA Rev-Exp Region 1:MMA Rev-Exp Region 11'!Z29)</f>
        <v>258345.3</v>
      </c>
      <c r="AA29" s="542">
        <f>SUM('MMA Rev-Exp Region 1:MMA Rev-Exp Region 11'!AA29)</f>
        <v>1401541.8399999999</v>
      </c>
      <c r="AB29" s="276">
        <f t="shared" ref="AB29:AB35" si="20">SUM(AC29:AM29)</f>
        <v>93235441.989999115</v>
      </c>
      <c r="AC29" s="540">
        <f>SUM('MMA Rev-Exp Region 1:MMA Rev-Exp Region 11'!AC29)</f>
        <v>66015848.8499991</v>
      </c>
      <c r="AD29" s="540">
        <f>SUM('MMA Rev-Exp Region 1:MMA Rev-Exp Region 11'!AD29)</f>
        <v>3907589.1100000031</v>
      </c>
      <c r="AE29" s="540">
        <f>SUM('MMA Rev-Exp Region 1:MMA Rev-Exp Region 11'!AE29)</f>
        <v>12869166.260000002</v>
      </c>
      <c r="AF29" s="540">
        <f>SUM('MMA Rev-Exp Region 1:MMA Rev-Exp Region 11'!AF29)</f>
        <v>6341831.3200000031</v>
      </c>
      <c r="AG29" s="540">
        <f>SUM('MMA Rev-Exp Region 1:MMA Rev-Exp Region 11'!AG29)</f>
        <v>564550.43999999983</v>
      </c>
      <c r="AH29" s="540">
        <f>SUM('MMA Rev-Exp Region 1:MMA Rev-Exp Region 11'!AH29)</f>
        <v>713966.10999999987</v>
      </c>
      <c r="AI29" s="540">
        <f>SUM('MMA Rev-Exp Region 1:MMA Rev-Exp Region 11'!AI29)</f>
        <v>5052.3999999999996</v>
      </c>
      <c r="AJ29" s="540">
        <f>SUM('MMA Rev-Exp Region 1:MMA Rev-Exp Region 11'!AJ29)</f>
        <v>659508.19999999995</v>
      </c>
      <c r="AK29" s="540">
        <f>SUM('MMA Rev-Exp Region 1:MMA Rev-Exp Region 11'!AK29)</f>
        <v>323874.07999999996</v>
      </c>
      <c r="AL29" s="540">
        <f>SUM('MMA Rev-Exp Region 1:MMA Rev-Exp Region 11'!AL29)</f>
        <v>290986.7699999999</v>
      </c>
      <c r="AM29" s="542">
        <f>SUM('MMA Rev-Exp Region 1:MMA Rev-Exp Region 11'!AM29)</f>
        <v>1543068.4499999997</v>
      </c>
      <c r="AN29" s="276">
        <f t="shared" ref="AN29:AN35" si="21">SUM(AO29:AY29)</f>
        <v>92481683.369998842</v>
      </c>
      <c r="AO29" s="540">
        <f>SUM('MMA Rev-Exp Region 1:MMA Rev-Exp Region 11'!AO29)</f>
        <v>67118497.859998852</v>
      </c>
      <c r="AP29" s="540">
        <f>SUM('MMA Rev-Exp Region 1:MMA Rev-Exp Region 11'!AP29)</f>
        <v>4076234.9200000032</v>
      </c>
      <c r="AQ29" s="540">
        <f>SUM('MMA Rev-Exp Region 1:MMA Rev-Exp Region 11'!AQ29)</f>
        <v>11485526.929999989</v>
      </c>
      <c r="AR29" s="540">
        <f>SUM('MMA Rev-Exp Region 1:MMA Rev-Exp Region 11'!AR29)</f>
        <v>6055288.2500000009</v>
      </c>
      <c r="AS29" s="540">
        <f>SUM('MMA Rev-Exp Region 1:MMA Rev-Exp Region 11'!AS29)</f>
        <v>650741.82000000007</v>
      </c>
      <c r="AT29" s="540">
        <f>SUM('MMA Rev-Exp Region 1:MMA Rev-Exp Region 11'!AT29)</f>
        <v>616329.45999999985</v>
      </c>
      <c r="AU29" s="540">
        <f>SUM('MMA Rev-Exp Region 1:MMA Rev-Exp Region 11'!AU29)</f>
        <v>9590.43</v>
      </c>
      <c r="AV29" s="540">
        <f>SUM('MMA Rev-Exp Region 1:MMA Rev-Exp Region 11'!AV29)</f>
        <v>662531.64999999991</v>
      </c>
      <c r="AW29" s="540">
        <f>SUM('MMA Rev-Exp Region 1:MMA Rev-Exp Region 11'!AW29)</f>
        <v>188194.35</v>
      </c>
      <c r="AX29" s="540">
        <f>SUM('MMA Rev-Exp Region 1:MMA Rev-Exp Region 11'!AX29)</f>
        <v>298621.96999999997</v>
      </c>
      <c r="AY29" s="542">
        <f>SUM('MMA Rev-Exp Region 1:MMA Rev-Exp Region 11'!AY29)</f>
        <v>1320125.7299999997</v>
      </c>
      <c r="AZ29" s="545">
        <f>SUM('MMA Rev-Exp Region 1:MMA Rev-Exp Region 11'!AZ29)</f>
        <v>4486235.43</v>
      </c>
      <c r="BA29" s="294">
        <f>SUM(BB29:BL29)+AZ29</f>
        <v>357218772.219998</v>
      </c>
      <c r="BB29" s="541">
        <f>SUM('MMA Rev-Exp Region 1:MMA Rev-Exp Region 11'!BB29)</f>
        <v>247544715.43999806</v>
      </c>
      <c r="BC29" s="541">
        <f>SUM('MMA Rev-Exp Region 1:MMA Rev-Exp Region 11'!BC29)</f>
        <v>14851733.830000002</v>
      </c>
      <c r="BD29" s="541">
        <f>SUM('MMA Rev-Exp Region 1:MMA Rev-Exp Region 11'!BD29)</f>
        <v>48817499.599999912</v>
      </c>
      <c r="BE29" s="541">
        <f>SUM('MMA Rev-Exp Region 1:MMA Rev-Exp Region 11'!BE29)</f>
        <v>25287059.529999986</v>
      </c>
      <c r="BF29" s="541">
        <f>SUM('MMA Rev-Exp Region 1:MMA Rev-Exp Region 11'!BF29)</f>
        <v>2660669.17</v>
      </c>
      <c r="BG29" s="541">
        <f>SUM('MMA Rev-Exp Region 1:MMA Rev-Exp Region 11'!BG29)</f>
        <v>2585458.5500000003</v>
      </c>
      <c r="BH29" s="541">
        <f>SUM('MMA Rev-Exp Region 1:MMA Rev-Exp Region 11'!BH29)</f>
        <v>34274.229999999996</v>
      </c>
      <c r="BI29" s="541">
        <f>SUM('MMA Rev-Exp Region 1:MMA Rev-Exp Region 11'!BI29)</f>
        <v>2704124.21</v>
      </c>
      <c r="BJ29" s="541">
        <f>SUM('MMA Rev-Exp Region 1:MMA Rev-Exp Region 11'!BJ29)</f>
        <v>1270356.5100000002</v>
      </c>
      <c r="BK29" s="541">
        <f>SUM('MMA Rev-Exp Region 1:MMA Rev-Exp Region 11'!BK29)</f>
        <v>1434039.79</v>
      </c>
      <c r="BL29" s="546">
        <f>SUM('MMA Rev-Exp Region 1:MMA Rev-Exp Region 11'!BL29)</f>
        <v>5542605.9299999997</v>
      </c>
    </row>
    <row r="30" spans="1:64" x14ac:dyDescent="0.25">
      <c r="A30" s="1464"/>
      <c r="B30" s="221">
        <v>3.2</v>
      </c>
      <c r="C30" s="229" t="s">
        <v>34</v>
      </c>
      <c r="D30" s="289">
        <f t="shared" si="18"/>
        <v>229539.90000000002</v>
      </c>
      <c r="E30" s="541">
        <f>SUM('MMA Rev-Exp Region 1:MMA Rev-Exp Region 11'!E30)</f>
        <v>175311.09</v>
      </c>
      <c r="F30" s="541">
        <f>SUM('MMA Rev-Exp Region 1:MMA Rev-Exp Region 11'!F30)</f>
        <v>1615.38</v>
      </c>
      <c r="G30" s="541">
        <f>SUM('MMA Rev-Exp Region 1:MMA Rev-Exp Region 11'!G30)</f>
        <v>28862.79</v>
      </c>
      <c r="H30" s="541">
        <f>SUM('MMA Rev-Exp Region 1:MMA Rev-Exp Region 11'!H30)</f>
        <v>385.66999999999996</v>
      </c>
      <c r="I30" s="541">
        <f>SUM('MMA Rev-Exp Region 1:MMA Rev-Exp Region 11'!I30)</f>
        <v>2933.84</v>
      </c>
      <c r="J30" s="541">
        <f>SUM('MMA Rev-Exp Region 1:MMA Rev-Exp Region 11'!J30)</f>
        <v>4271</v>
      </c>
      <c r="K30" s="541">
        <f>SUM('MMA Rev-Exp Region 1:MMA Rev-Exp Region 11'!K30)</f>
        <v>2776.24</v>
      </c>
      <c r="L30" s="541">
        <f>SUM('MMA Rev-Exp Region 1:MMA Rev-Exp Region 11'!L30)</f>
        <v>671.64</v>
      </c>
      <c r="M30" s="541">
        <f>SUM('MMA Rev-Exp Region 1:MMA Rev-Exp Region 11'!M30)</f>
        <v>6101.5099999999993</v>
      </c>
      <c r="N30" s="541">
        <f>SUM('MMA Rev-Exp Region 1:MMA Rev-Exp Region 11'!N30)</f>
        <v>5983.880000000001</v>
      </c>
      <c r="O30" s="543">
        <f>SUM('MMA Rev-Exp Region 1:MMA Rev-Exp Region 11'!O30)</f>
        <v>626.86</v>
      </c>
      <c r="P30" s="289">
        <f t="shared" si="19"/>
        <v>187872.37000000002</v>
      </c>
      <c r="Q30" s="541">
        <f>SUM('MMA Rev-Exp Region 1:MMA Rev-Exp Region 11'!Q30)</f>
        <v>128161.73</v>
      </c>
      <c r="R30" s="541">
        <f>SUM('MMA Rev-Exp Region 1:MMA Rev-Exp Region 11'!R30)</f>
        <v>6315.71</v>
      </c>
      <c r="S30" s="541">
        <f>SUM('MMA Rev-Exp Region 1:MMA Rev-Exp Region 11'!S30)</f>
        <v>36533.569999999992</v>
      </c>
      <c r="T30" s="541">
        <f>SUM('MMA Rev-Exp Region 1:MMA Rev-Exp Region 11'!T30)</f>
        <v>198.54000000000002</v>
      </c>
      <c r="U30" s="541">
        <f>SUM('MMA Rev-Exp Region 1:MMA Rev-Exp Region 11'!U30)</f>
        <v>3521.34</v>
      </c>
      <c r="V30" s="541">
        <f>SUM('MMA Rev-Exp Region 1:MMA Rev-Exp Region 11'!V30)</f>
        <v>1651.5900000000001</v>
      </c>
      <c r="W30" s="541">
        <f>SUM('MMA Rev-Exp Region 1:MMA Rev-Exp Region 11'!W30)</f>
        <v>1558.96</v>
      </c>
      <c r="X30" s="541">
        <f>SUM('MMA Rev-Exp Region 1:MMA Rev-Exp Region 11'!X30)</f>
        <v>1937.0300000000002</v>
      </c>
      <c r="Y30" s="541">
        <f>SUM('MMA Rev-Exp Region 1:MMA Rev-Exp Region 11'!Y30)</f>
        <v>4991.1400000000003</v>
      </c>
      <c r="Z30" s="541">
        <f>SUM('MMA Rev-Exp Region 1:MMA Rev-Exp Region 11'!Z30)</f>
        <v>1966.2900000000002</v>
      </c>
      <c r="AA30" s="543">
        <f>SUM('MMA Rev-Exp Region 1:MMA Rev-Exp Region 11'!AA30)</f>
        <v>1036.47</v>
      </c>
      <c r="AB30" s="289">
        <f t="shared" si="20"/>
        <v>152586.37999999998</v>
      </c>
      <c r="AC30" s="541">
        <f>SUM('MMA Rev-Exp Region 1:MMA Rev-Exp Region 11'!AC30)</f>
        <v>112263.54</v>
      </c>
      <c r="AD30" s="541">
        <f>SUM('MMA Rev-Exp Region 1:MMA Rev-Exp Region 11'!AD30)</f>
        <v>2058.3200000000002</v>
      </c>
      <c r="AE30" s="541">
        <f>SUM('MMA Rev-Exp Region 1:MMA Rev-Exp Region 11'!AE30)</f>
        <v>18858.53</v>
      </c>
      <c r="AF30" s="541">
        <f>SUM('MMA Rev-Exp Region 1:MMA Rev-Exp Region 11'!AF30)</f>
        <v>1950.55</v>
      </c>
      <c r="AG30" s="541">
        <f>SUM('MMA Rev-Exp Region 1:MMA Rev-Exp Region 11'!AG30)</f>
        <v>700.68</v>
      </c>
      <c r="AH30" s="541">
        <f>SUM('MMA Rev-Exp Region 1:MMA Rev-Exp Region 11'!AH30)</f>
        <v>5648.27</v>
      </c>
      <c r="AI30" s="541">
        <f>SUM('MMA Rev-Exp Region 1:MMA Rev-Exp Region 11'!AI30)</f>
        <v>1416.75</v>
      </c>
      <c r="AJ30" s="541">
        <f>SUM('MMA Rev-Exp Region 1:MMA Rev-Exp Region 11'!AJ30)</f>
        <v>430.18</v>
      </c>
      <c r="AK30" s="541">
        <f>SUM('MMA Rev-Exp Region 1:MMA Rev-Exp Region 11'!AK30)</f>
        <v>7000.09</v>
      </c>
      <c r="AL30" s="541">
        <f>SUM('MMA Rev-Exp Region 1:MMA Rev-Exp Region 11'!AL30)</f>
        <v>1924.5699999999997</v>
      </c>
      <c r="AM30" s="543">
        <f>SUM('MMA Rev-Exp Region 1:MMA Rev-Exp Region 11'!AM30)</f>
        <v>334.90000000000003</v>
      </c>
      <c r="AN30" s="289">
        <f t="shared" si="21"/>
        <v>161344.22000000003</v>
      </c>
      <c r="AO30" s="541">
        <f>SUM('MMA Rev-Exp Region 1:MMA Rev-Exp Region 11'!AO30)</f>
        <v>126176.78</v>
      </c>
      <c r="AP30" s="541">
        <f>SUM('MMA Rev-Exp Region 1:MMA Rev-Exp Region 11'!AP30)</f>
        <v>5827.1100000000006</v>
      </c>
      <c r="AQ30" s="541">
        <f>SUM('MMA Rev-Exp Region 1:MMA Rev-Exp Region 11'!AQ30)</f>
        <v>18594.14</v>
      </c>
      <c r="AR30" s="541">
        <f>SUM('MMA Rev-Exp Region 1:MMA Rev-Exp Region 11'!AR30)</f>
        <v>1665.7800000000002</v>
      </c>
      <c r="AS30" s="541">
        <f>SUM('MMA Rev-Exp Region 1:MMA Rev-Exp Region 11'!AS30)</f>
        <v>1575.6200000000001</v>
      </c>
      <c r="AT30" s="541">
        <f>SUM('MMA Rev-Exp Region 1:MMA Rev-Exp Region 11'!AT30)</f>
        <v>2907.29</v>
      </c>
      <c r="AU30" s="541">
        <f>SUM('MMA Rev-Exp Region 1:MMA Rev-Exp Region 11'!AU30)</f>
        <v>806.16</v>
      </c>
      <c r="AV30" s="541">
        <f>SUM('MMA Rev-Exp Region 1:MMA Rev-Exp Region 11'!AV30)</f>
        <v>525</v>
      </c>
      <c r="AW30" s="541">
        <f>SUM('MMA Rev-Exp Region 1:MMA Rev-Exp Region 11'!AW30)</f>
        <v>1751.23</v>
      </c>
      <c r="AX30" s="541">
        <f>SUM('MMA Rev-Exp Region 1:MMA Rev-Exp Region 11'!AX30)</f>
        <v>1092.25</v>
      </c>
      <c r="AY30" s="543">
        <f>SUM('MMA Rev-Exp Region 1:MMA Rev-Exp Region 11'!AY30)</f>
        <v>422.86</v>
      </c>
      <c r="AZ30" s="546">
        <f>SUM('MMA Rev-Exp Region 1:MMA Rev-Exp Region 11'!AZ30)</f>
        <v>80608.25</v>
      </c>
      <c r="BA30" s="296">
        <f t="shared" ref="BA30:BA35" si="22">SUM(BB30:BL30)+AZ30</f>
        <v>811951.12</v>
      </c>
      <c r="BB30" s="541">
        <f>SUM('MMA Rev-Exp Region 1:MMA Rev-Exp Region 11'!BB30)</f>
        <v>541913.14</v>
      </c>
      <c r="BC30" s="541">
        <f>SUM('MMA Rev-Exp Region 1:MMA Rev-Exp Region 11'!BC30)</f>
        <v>15816.52</v>
      </c>
      <c r="BD30" s="541">
        <f>SUM('MMA Rev-Exp Region 1:MMA Rev-Exp Region 11'!BD30)</f>
        <v>102849.03</v>
      </c>
      <c r="BE30" s="541">
        <f>SUM('MMA Rev-Exp Region 1:MMA Rev-Exp Region 11'!BE30)</f>
        <v>4200.54</v>
      </c>
      <c r="BF30" s="541">
        <f>SUM('MMA Rev-Exp Region 1:MMA Rev-Exp Region 11'!BF30)</f>
        <v>8731.48</v>
      </c>
      <c r="BG30" s="541">
        <f>SUM('MMA Rev-Exp Region 1:MMA Rev-Exp Region 11'!BG30)</f>
        <v>14478.15</v>
      </c>
      <c r="BH30" s="541">
        <f>SUM('MMA Rev-Exp Region 1:MMA Rev-Exp Region 11'!BH30)</f>
        <v>6558.1100000000006</v>
      </c>
      <c r="BI30" s="541">
        <f>SUM('MMA Rev-Exp Region 1:MMA Rev-Exp Region 11'!BI30)</f>
        <v>3563.85</v>
      </c>
      <c r="BJ30" s="541">
        <f>SUM('MMA Rev-Exp Region 1:MMA Rev-Exp Region 11'!BJ30)</f>
        <v>19843.969999999998</v>
      </c>
      <c r="BK30" s="541">
        <f>SUM('MMA Rev-Exp Region 1:MMA Rev-Exp Region 11'!BK30)</f>
        <v>10966.990000000002</v>
      </c>
      <c r="BL30" s="546">
        <f>SUM('MMA Rev-Exp Region 1:MMA Rev-Exp Region 11'!BL30)</f>
        <v>2421.09</v>
      </c>
    </row>
    <row r="31" spans="1:64" x14ac:dyDescent="0.25">
      <c r="A31" s="1464"/>
      <c r="B31" s="221">
        <v>3.3</v>
      </c>
      <c r="C31" s="229" t="s">
        <v>54</v>
      </c>
      <c r="D31" s="289">
        <f t="shared" si="18"/>
        <v>783563.88000000012</v>
      </c>
      <c r="E31" s="541">
        <f>SUM('MMA Rev-Exp Region 1:MMA Rev-Exp Region 11'!E31)</f>
        <v>687215.62</v>
      </c>
      <c r="F31" s="541">
        <f>SUM('MMA Rev-Exp Region 1:MMA Rev-Exp Region 11'!F31)</f>
        <v>21629.43</v>
      </c>
      <c r="G31" s="541">
        <f>SUM('MMA Rev-Exp Region 1:MMA Rev-Exp Region 11'!G31)</f>
        <v>43742.66</v>
      </c>
      <c r="H31" s="541">
        <f>SUM('MMA Rev-Exp Region 1:MMA Rev-Exp Region 11'!H31)</f>
        <v>16926.93</v>
      </c>
      <c r="I31" s="541">
        <f>SUM('MMA Rev-Exp Region 1:MMA Rev-Exp Region 11'!I31)</f>
        <v>2869.79</v>
      </c>
      <c r="J31" s="541">
        <f>SUM('MMA Rev-Exp Region 1:MMA Rev-Exp Region 11'!J31)</f>
        <v>5064.3099999999995</v>
      </c>
      <c r="K31" s="541">
        <f>SUM('MMA Rev-Exp Region 1:MMA Rev-Exp Region 11'!K31)</f>
        <v>11.24</v>
      </c>
      <c r="L31" s="541">
        <f>SUM('MMA Rev-Exp Region 1:MMA Rev-Exp Region 11'!L31)</f>
        <v>4688.34</v>
      </c>
      <c r="M31" s="541">
        <f>SUM('MMA Rev-Exp Region 1:MMA Rev-Exp Region 11'!M31)</f>
        <v>0</v>
      </c>
      <c r="N31" s="541">
        <f>SUM('MMA Rev-Exp Region 1:MMA Rev-Exp Region 11'!N31)</f>
        <v>701.49</v>
      </c>
      <c r="O31" s="543">
        <f>SUM('MMA Rev-Exp Region 1:MMA Rev-Exp Region 11'!O31)</f>
        <v>714.06999999999994</v>
      </c>
      <c r="P31" s="289">
        <f t="shared" si="19"/>
        <v>831413.97999999986</v>
      </c>
      <c r="Q31" s="541">
        <f>SUM('MMA Rev-Exp Region 1:MMA Rev-Exp Region 11'!Q31)</f>
        <v>726412.99999999988</v>
      </c>
      <c r="R31" s="541">
        <f>SUM('MMA Rev-Exp Region 1:MMA Rev-Exp Region 11'!R31)</f>
        <v>27942.640000000003</v>
      </c>
      <c r="S31" s="541">
        <f>SUM('MMA Rev-Exp Region 1:MMA Rev-Exp Region 11'!S31)</f>
        <v>48663.81</v>
      </c>
      <c r="T31" s="541">
        <f>SUM('MMA Rev-Exp Region 1:MMA Rev-Exp Region 11'!T31)</f>
        <v>17621.57</v>
      </c>
      <c r="U31" s="541">
        <f>SUM('MMA Rev-Exp Region 1:MMA Rev-Exp Region 11'!U31)</f>
        <v>1077.0900000000001</v>
      </c>
      <c r="V31" s="541">
        <f>SUM('MMA Rev-Exp Region 1:MMA Rev-Exp Region 11'!V31)</f>
        <v>4513.8999999999996</v>
      </c>
      <c r="W31" s="541">
        <f>SUM('MMA Rev-Exp Region 1:MMA Rev-Exp Region 11'!W31)</f>
        <v>86.240000000000009</v>
      </c>
      <c r="X31" s="541">
        <f>SUM('MMA Rev-Exp Region 1:MMA Rev-Exp Region 11'!X31)</f>
        <v>3706.26</v>
      </c>
      <c r="Y31" s="541">
        <f>SUM('MMA Rev-Exp Region 1:MMA Rev-Exp Region 11'!Y31)</f>
        <v>77.760000000000005</v>
      </c>
      <c r="Z31" s="541">
        <f>SUM('MMA Rev-Exp Region 1:MMA Rev-Exp Region 11'!Z31)</f>
        <v>383.45999999999992</v>
      </c>
      <c r="AA31" s="543">
        <f>SUM('MMA Rev-Exp Region 1:MMA Rev-Exp Region 11'!AA31)</f>
        <v>928.25</v>
      </c>
      <c r="AB31" s="289">
        <f t="shared" si="20"/>
        <v>936778.17</v>
      </c>
      <c r="AC31" s="541">
        <f>SUM('MMA Rev-Exp Region 1:MMA Rev-Exp Region 11'!AC31)</f>
        <v>833691.03</v>
      </c>
      <c r="AD31" s="541">
        <f>SUM('MMA Rev-Exp Region 1:MMA Rev-Exp Region 11'!AD31)</f>
        <v>31832.949999999997</v>
      </c>
      <c r="AE31" s="541">
        <f>SUM('MMA Rev-Exp Region 1:MMA Rev-Exp Region 11'!AE31)</f>
        <v>43650.02</v>
      </c>
      <c r="AF31" s="541">
        <f>SUM('MMA Rev-Exp Region 1:MMA Rev-Exp Region 11'!AF31)</f>
        <v>16628.780000000002</v>
      </c>
      <c r="AG31" s="541">
        <f>SUM('MMA Rev-Exp Region 1:MMA Rev-Exp Region 11'!AG31)</f>
        <v>2080.4799999999996</v>
      </c>
      <c r="AH31" s="541">
        <f>SUM('MMA Rev-Exp Region 1:MMA Rev-Exp Region 11'!AH31)</f>
        <v>3374.0599999999995</v>
      </c>
      <c r="AI31" s="541">
        <f>SUM('MMA Rev-Exp Region 1:MMA Rev-Exp Region 11'!AI31)</f>
        <v>80.5</v>
      </c>
      <c r="AJ31" s="541">
        <f>SUM('MMA Rev-Exp Region 1:MMA Rev-Exp Region 11'!AJ31)</f>
        <v>4378.38</v>
      </c>
      <c r="AK31" s="541">
        <f>SUM('MMA Rev-Exp Region 1:MMA Rev-Exp Region 11'!AK31)</f>
        <v>0</v>
      </c>
      <c r="AL31" s="541">
        <f>SUM('MMA Rev-Exp Region 1:MMA Rev-Exp Region 11'!AL31)</f>
        <v>110.47</v>
      </c>
      <c r="AM31" s="543">
        <f>SUM('MMA Rev-Exp Region 1:MMA Rev-Exp Region 11'!AM31)</f>
        <v>951.5</v>
      </c>
      <c r="AN31" s="289">
        <f t="shared" si="21"/>
        <v>1283773.7599999995</v>
      </c>
      <c r="AO31" s="541">
        <f>SUM('MMA Rev-Exp Region 1:MMA Rev-Exp Region 11'!AO31)</f>
        <v>1101315.0099999998</v>
      </c>
      <c r="AP31" s="541">
        <f>SUM('MMA Rev-Exp Region 1:MMA Rev-Exp Region 11'!AP31)</f>
        <v>62644.320000000007</v>
      </c>
      <c r="AQ31" s="541">
        <f>SUM('MMA Rev-Exp Region 1:MMA Rev-Exp Region 11'!AQ31)</f>
        <v>70266.739999999991</v>
      </c>
      <c r="AR31" s="541">
        <f>SUM('MMA Rev-Exp Region 1:MMA Rev-Exp Region 11'!AR31)</f>
        <v>27365.38</v>
      </c>
      <c r="AS31" s="541">
        <f>SUM('MMA Rev-Exp Region 1:MMA Rev-Exp Region 11'!AS31)</f>
        <v>4199.92</v>
      </c>
      <c r="AT31" s="541">
        <f>SUM('MMA Rev-Exp Region 1:MMA Rev-Exp Region 11'!AT31)</f>
        <v>6344.3899999999994</v>
      </c>
      <c r="AU31" s="541">
        <f>SUM('MMA Rev-Exp Region 1:MMA Rev-Exp Region 11'!AU31)</f>
        <v>230.57</v>
      </c>
      <c r="AV31" s="541">
        <f>SUM('MMA Rev-Exp Region 1:MMA Rev-Exp Region 11'!AV31)</f>
        <v>8340.26</v>
      </c>
      <c r="AW31" s="541">
        <f>SUM('MMA Rev-Exp Region 1:MMA Rev-Exp Region 11'!AW31)</f>
        <v>304.90999999999997</v>
      </c>
      <c r="AX31" s="541">
        <f>SUM('MMA Rev-Exp Region 1:MMA Rev-Exp Region 11'!AX31)</f>
        <v>402.7</v>
      </c>
      <c r="AY31" s="543">
        <f>SUM('MMA Rev-Exp Region 1:MMA Rev-Exp Region 11'!AY31)</f>
        <v>2359.56</v>
      </c>
      <c r="AZ31" s="546">
        <f>SUM('MMA Rev-Exp Region 1:MMA Rev-Exp Region 11'!AZ31)</f>
        <v>183698.41999999993</v>
      </c>
      <c r="BA31" s="296">
        <f t="shared" si="22"/>
        <v>4019228.21</v>
      </c>
      <c r="BB31" s="541">
        <f>SUM('MMA Rev-Exp Region 1:MMA Rev-Exp Region 11'!BB31)</f>
        <v>3348634.66</v>
      </c>
      <c r="BC31" s="541">
        <f>SUM('MMA Rev-Exp Region 1:MMA Rev-Exp Region 11'!BC31)</f>
        <v>144049.34</v>
      </c>
      <c r="BD31" s="541">
        <f>SUM('MMA Rev-Exp Region 1:MMA Rev-Exp Region 11'!BD31)</f>
        <v>206323.23</v>
      </c>
      <c r="BE31" s="541">
        <f>SUM('MMA Rev-Exp Region 1:MMA Rev-Exp Region 11'!BE31)</f>
        <v>78542.66</v>
      </c>
      <c r="BF31" s="541">
        <f>SUM('MMA Rev-Exp Region 1:MMA Rev-Exp Region 11'!BF31)</f>
        <v>10227.279999999999</v>
      </c>
      <c r="BG31" s="541">
        <f>SUM('MMA Rev-Exp Region 1:MMA Rev-Exp Region 11'!BG31)</f>
        <v>19296.659999999996</v>
      </c>
      <c r="BH31" s="541">
        <f>SUM('MMA Rev-Exp Region 1:MMA Rev-Exp Region 11'!BH31)</f>
        <v>408.55</v>
      </c>
      <c r="BI31" s="541">
        <f>SUM('MMA Rev-Exp Region 1:MMA Rev-Exp Region 11'!BI31)</f>
        <v>21113.240000000005</v>
      </c>
      <c r="BJ31" s="541">
        <f>SUM('MMA Rev-Exp Region 1:MMA Rev-Exp Region 11'!BJ31)</f>
        <v>382.66999999999996</v>
      </c>
      <c r="BK31" s="541">
        <f>SUM('MMA Rev-Exp Region 1:MMA Rev-Exp Region 11'!BK31)</f>
        <v>1598.12</v>
      </c>
      <c r="BL31" s="546">
        <f>SUM('MMA Rev-Exp Region 1:MMA Rev-Exp Region 11'!BL31)</f>
        <v>4953.38</v>
      </c>
    </row>
    <row r="32" spans="1:64" x14ac:dyDescent="0.25">
      <c r="A32" s="1464"/>
      <c r="B32" s="221" t="s">
        <v>44</v>
      </c>
      <c r="C32" s="229" t="s">
        <v>153</v>
      </c>
      <c r="D32" s="289">
        <f t="shared" si="18"/>
        <v>0</v>
      </c>
      <c r="E32" s="541">
        <f>SUM('MMA Rev-Exp Region 1:MMA Rev-Exp Region 11'!E32)</f>
        <v>0</v>
      </c>
      <c r="F32" s="541">
        <f>SUM('MMA Rev-Exp Region 1:MMA Rev-Exp Region 11'!F32)</f>
        <v>0</v>
      </c>
      <c r="G32" s="541">
        <f>SUM('MMA Rev-Exp Region 1:MMA Rev-Exp Region 11'!G32)</f>
        <v>0</v>
      </c>
      <c r="H32" s="541">
        <f>SUM('MMA Rev-Exp Region 1:MMA Rev-Exp Region 11'!H32)</f>
        <v>0</v>
      </c>
      <c r="I32" s="541">
        <f>SUM('MMA Rev-Exp Region 1:MMA Rev-Exp Region 11'!I32)</f>
        <v>0</v>
      </c>
      <c r="J32" s="541">
        <f>SUM('MMA Rev-Exp Region 1:MMA Rev-Exp Region 11'!J32)</f>
        <v>0</v>
      </c>
      <c r="K32" s="541">
        <f>SUM('MMA Rev-Exp Region 1:MMA Rev-Exp Region 11'!K32)</f>
        <v>0</v>
      </c>
      <c r="L32" s="541">
        <f>SUM('MMA Rev-Exp Region 1:MMA Rev-Exp Region 11'!L32)</f>
        <v>0</v>
      </c>
      <c r="M32" s="541">
        <f>SUM('MMA Rev-Exp Region 1:MMA Rev-Exp Region 11'!M32)</f>
        <v>0</v>
      </c>
      <c r="N32" s="541">
        <f>SUM('MMA Rev-Exp Region 1:MMA Rev-Exp Region 11'!N32)</f>
        <v>0</v>
      </c>
      <c r="O32" s="543">
        <f>SUM('MMA Rev-Exp Region 1:MMA Rev-Exp Region 11'!O32)</f>
        <v>0</v>
      </c>
      <c r="P32" s="289">
        <f t="shared" si="19"/>
        <v>0</v>
      </c>
      <c r="Q32" s="541">
        <f>SUM('MMA Rev-Exp Region 1:MMA Rev-Exp Region 11'!Q32)</f>
        <v>0</v>
      </c>
      <c r="R32" s="541">
        <f>SUM('MMA Rev-Exp Region 1:MMA Rev-Exp Region 11'!R32)</f>
        <v>0</v>
      </c>
      <c r="S32" s="541">
        <f>SUM('MMA Rev-Exp Region 1:MMA Rev-Exp Region 11'!S32)</f>
        <v>0</v>
      </c>
      <c r="T32" s="541">
        <f>SUM('MMA Rev-Exp Region 1:MMA Rev-Exp Region 11'!T32)</f>
        <v>0</v>
      </c>
      <c r="U32" s="541">
        <f>SUM('MMA Rev-Exp Region 1:MMA Rev-Exp Region 11'!U32)</f>
        <v>0</v>
      </c>
      <c r="V32" s="541">
        <f>SUM('MMA Rev-Exp Region 1:MMA Rev-Exp Region 11'!V32)</f>
        <v>0</v>
      </c>
      <c r="W32" s="541">
        <f>SUM('MMA Rev-Exp Region 1:MMA Rev-Exp Region 11'!W32)</f>
        <v>0</v>
      </c>
      <c r="X32" s="541">
        <f>SUM('MMA Rev-Exp Region 1:MMA Rev-Exp Region 11'!X32)</f>
        <v>0</v>
      </c>
      <c r="Y32" s="541">
        <f>SUM('MMA Rev-Exp Region 1:MMA Rev-Exp Region 11'!Y32)</f>
        <v>0</v>
      </c>
      <c r="Z32" s="541">
        <f>SUM('MMA Rev-Exp Region 1:MMA Rev-Exp Region 11'!Z32)</f>
        <v>0</v>
      </c>
      <c r="AA32" s="543">
        <f>SUM('MMA Rev-Exp Region 1:MMA Rev-Exp Region 11'!AA32)</f>
        <v>0</v>
      </c>
      <c r="AB32" s="289">
        <f t="shared" si="20"/>
        <v>0</v>
      </c>
      <c r="AC32" s="541">
        <f>SUM('MMA Rev-Exp Region 1:MMA Rev-Exp Region 11'!AC32)</f>
        <v>0</v>
      </c>
      <c r="AD32" s="541">
        <f>SUM('MMA Rev-Exp Region 1:MMA Rev-Exp Region 11'!AD32)</f>
        <v>0</v>
      </c>
      <c r="AE32" s="541">
        <f>SUM('MMA Rev-Exp Region 1:MMA Rev-Exp Region 11'!AE32)</f>
        <v>0</v>
      </c>
      <c r="AF32" s="541">
        <f>SUM('MMA Rev-Exp Region 1:MMA Rev-Exp Region 11'!AF32)</f>
        <v>0</v>
      </c>
      <c r="AG32" s="541">
        <f>SUM('MMA Rev-Exp Region 1:MMA Rev-Exp Region 11'!AG32)</f>
        <v>0</v>
      </c>
      <c r="AH32" s="541">
        <f>SUM('MMA Rev-Exp Region 1:MMA Rev-Exp Region 11'!AH32)</f>
        <v>0</v>
      </c>
      <c r="AI32" s="541">
        <f>SUM('MMA Rev-Exp Region 1:MMA Rev-Exp Region 11'!AI32)</f>
        <v>0</v>
      </c>
      <c r="AJ32" s="541">
        <f>SUM('MMA Rev-Exp Region 1:MMA Rev-Exp Region 11'!AJ32)</f>
        <v>0</v>
      </c>
      <c r="AK32" s="541">
        <f>SUM('MMA Rev-Exp Region 1:MMA Rev-Exp Region 11'!AK32)</f>
        <v>0</v>
      </c>
      <c r="AL32" s="541">
        <f>SUM('MMA Rev-Exp Region 1:MMA Rev-Exp Region 11'!AL32)</f>
        <v>0</v>
      </c>
      <c r="AM32" s="543">
        <f>SUM('MMA Rev-Exp Region 1:MMA Rev-Exp Region 11'!AM32)</f>
        <v>0</v>
      </c>
      <c r="AN32" s="289">
        <f t="shared" si="21"/>
        <v>0</v>
      </c>
      <c r="AO32" s="541">
        <f>SUM('MMA Rev-Exp Region 1:MMA Rev-Exp Region 11'!AO32)</f>
        <v>0</v>
      </c>
      <c r="AP32" s="541">
        <f>SUM('MMA Rev-Exp Region 1:MMA Rev-Exp Region 11'!AP32)</f>
        <v>0</v>
      </c>
      <c r="AQ32" s="541">
        <f>SUM('MMA Rev-Exp Region 1:MMA Rev-Exp Region 11'!AQ32)</f>
        <v>0</v>
      </c>
      <c r="AR32" s="541">
        <f>SUM('MMA Rev-Exp Region 1:MMA Rev-Exp Region 11'!AR32)</f>
        <v>0</v>
      </c>
      <c r="AS32" s="541">
        <f>SUM('MMA Rev-Exp Region 1:MMA Rev-Exp Region 11'!AS32)</f>
        <v>0</v>
      </c>
      <c r="AT32" s="541">
        <f>SUM('MMA Rev-Exp Region 1:MMA Rev-Exp Region 11'!AT32)</f>
        <v>0</v>
      </c>
      <c r="AU32" s="541">
        <f>SUM('MMA Rev-Exp Region 1:MMA Rev-Exp Region 11'!AU32)</f>
        <v>0</v>
      </c>
      <c r="AV32" s="541">
        <f>SUM('MMA Rev-Exp Region 1:MMA Rev-Exp Region 11'!AV32)</f>
        <v>0</v>
      </c>
      <c r="AW32" s="541">
        <f>SUM('MMA Rev-Exp Region 1:MMA Rev-Exp Region 11'!AW32)</f>
        <v>0</v>
      </c>
      <c r="AX32" s="541">
        <f>SUM('MMA Rev-Exp Region 1:MMA Rev-Exp Region 11'!AX32)</f>
        <v>0</v>
      </c>
      <c r="AY32" s="543">
        <f>SUM('MMA Rev-Exp Region 1:MMA Rev-Exp Region 11'!AY32)</f>
        <v>0</v>
      </c>
      <c r="AZ32" s="546">
        <f>SUM('MMA Rev-Exp Region 1:MMA Rev-Exp Region 11'!AZ32)</f>
        <v>0</v>
      </c>
      <c r="BA32" s="296">
        <f t="shared" si="22"/>
        <v>0</v>
      </c>
      <c r="BB32" s="541">
        <f>SUM('MMA Rev-Exp Region 1:MMA Rev-Exp Region 11'!BB32)</f>
        <v>0</v>
      </c>
      <c r="BC32" s="541">
        <f>SUM('MMA Rev-Exp Region 1:MMA Rev-Exp Region 11'!BC32)</f>
        <v>0</v>
      </c>
      <c r="BD32" s="541">
        <f>SUM('MMA Rev-Exp Region 1:MMA Rev-Exp Region 11'!BD32)</f>
        <v>0</v>
      </c>
      <c r="BE32" s="541">
        <f>SUM('MMA Rev-Exp Region 1:MMA Rev-Exp Region 11'!BE32)</f>
        <v>0</v>
      </c>
      <c r="BF32" s="541">
        <f>SUM('MMA Rev-Exp Region 1:MMA Rev-Exp Region 11'!BF32)</f>
        <v>0</v>
      </c>
      <c r="BG32" s="541">
        <f>SUM('MMA Rev-Exp Region 1:MMA Rev-Exp Region 11'!BG32)</f>
        <v>0</v>
      </c>
      <c r="BH32" s="541">
        <f>SUM('MMA Rev-Exp Region 1:MMA Rev-Exp Region 11'!BH32)</f>
        <v>0</v>
      </c>
      <c r="BI32" s="541">
        <f>SUM('MMA Rev-Exp Region 1:MMA Rev-Exp Region 11'!BI32)</f>
        <v>0</v>
      </c>
      <c r="BJ32" s="541">
        <f>SUM('MMA Rev-Exp Region 1:MMA Rev-Exp Region 11'!BJ32)</f>
        <v>0</v>
      </c>
      <c r="BK32" s="541">
        <f>SUM('MMA Rev-Exp Region 1:MMA Rev-Exp Region 11'!BK32)</f>
        <v>0</v>
      </c>
      <c r="BL32" s="546">
        <f>SUM('MMA Rev-Exp Region 1:MMA Rev-Exp Region 11'!BL32)</f>
        <v>0</v>
      </c>
    </row>
    <row r="33" spans="1:64" x14ac:dyDescent="0.25">
      <c r="A33" s="1464"/>
      <c r="B33" s="221" t="s">
        <v>41</v>
      </c>
      <c r="C33" s="229" t="s">
        <v>52</v>
      </c>
      <c r="D33" s="289">
        <f t="shared" si="18"/>
        <v>30577328.010055669</v>
      </c>
      <c r="E33" s="541">
        <f>SUM('MMA Rev-Exp Region 1:MMA Rev-Exp Region 11'!E33)</f>
        <v>25812479.130056813</v>
      </c>
      <c r="F33" s="541">
        <f>SUM('MMA Rev-Exp Region 1:MMA Rev-Exp Region 11'!F33)</f>
        <v>996817.92999960098</v>
      </c>
      <c r="G33" s="541">
        <f>SUM('MMA Rev-Exp Region 1:MMA Rev-Exp Region 11'!G33)</f>
        <v>1928423.9499995913</v>
      </c>
      <c r="H33" s="541">
        <f>SUM('MMA Rev-Exp Region 1:MMA Rev-Exp Region 11'!H33)</f>
        <v>1092427.6399998188</v>
      </c>
      <c r="I33" s="541">
        <f>SUM('MMA Rev-Exp Region 1:MMA Rev-Exp Region 11'!I33)</f>
        <v>494893.81999983598</v>
      </c>
      <c r="J33" s="541">
        <f>SUM('MMA Rev-Exp Region 1:MMA Rev-Exp Region 11'!J33)</f>
        <v>35523.919999999976</v>
      </c>
      <c r="K33" s="541">
        <f>SUM('MMA Rev-Exp Region 1:MMA Rev-Exp Region 11'!K33)</f>
        <v>6619.6600000000235</v>
      </c>
      <c r="L33" s="541">
        <f>SUM('MMA Rev-Exp Region 1:MMA Rev-Exp Region 11'!L33)</f>
        <v>106262.43000000142</v>
      </c>
      <c r="M33" s="541">
        <f>SUM('MMA Rev-Exp Region 1:MMA Rev-Exp Region 11'!M33)</f>
        <v>6597.2399999999898</v>
      </c>
      <c r="N33" s="541">
        <f>SUM('MMA Rev-Exp Region 1:MMA Rev-Exp Region 11'!N33)</f>
        <v>69000.180000009015</v>
      </c>
      <c r="O33" s="543">
        <f>SUM('MMA Rev-Exp Region 1:MMA Rev-Exp Region 11'!O33)</f>
        <v>28282.110000000401</v>
      </c>
      <c r="P33" s="289">
        <f t="shared" si="19"/>
        <v>34335132.430067919</v>
      </c>
      <c r="Q33" s="541">
        <f>SUM('MMA Rev-Exp Region 1:MMA Rev-Exp Region 11'!Q33)</f>
        <v>29106383.880068131</v>
      </c>
      <c r="R33" s="541">
        <f>SUM('MMA Rev-Exp Region 1:MMA Rev-Exp Region 11'!R33)</f>
        <v>1133918.2299995881</v>
      </c>
      <c r="S33" s="541">
        <f>SUM('MMA Rev-Exp Region 1:MMA Rev-Exp Region 11'!S33)</f>
        <v>2077145.8600001852</v>
      </c>
      <c r="T33" s="541">
        <f>SUM('MMA Rev-Exp Region 1:MMA Rev-Exp Region 11'!T33)</f>
        <v>1132378.9499999788</v>
      </c>
      <c r="U33" s="541">
        <f>SUM('MMA Rev-Exp Region 1:MMA Rev-Exp Region 11'!U33)</f>
        <v>559262.55000002193</v>
      </c>
      <c r="V33" s="541">
        <f>SUM('MMA Rev-Exp Region 1:MMA Rev-Exp Region 11'!V33)</f>
        <v>41126.269999999844</v>
      </c>
      <c r="W33" s="541">
        <f>SUM('MMA Rev-Exp Region 1:MMA Rev-Exp Region 11'!W33)</f>
        <v>7428.0700000000197</v>
      </c>
      <c r="X33" s="541">
        <f>SUM('MMA Rev-Exp Region 1:MMA Rev-Exp Region 11'!X33)</f>
        <v>113222.48000000084</v>
      </c>
      <c r="Y33" s="541">
        <f>SUM('MMA Rev-Exp Region 1:MMA Rev-Exp Region 11'!Y33)</f>
        <v>6795.2899999999991</v>
      </c>
      <c r="Z33" s="541">
        <f>SUM('MMA Rev-Exp Region 1:MMA Rev-Exp Region 11'!Z33)</f>
        <v>63800.000000007916</v>
      </c>
      <c r="AA33" s="543">
        <f>SUM('MMA Rev-Exp Region 1:MMA Rev-Exp Region 11'!AA33)</f>
        <v>93670.85000000085</v>
      </c>
      <c r="AB33" s="289">
        <f t="shared" si="20"/>
        <v>35136248.939907655</v>
      </c>
      <c r="AC33" s="541">
        <f>SUM('MMA Rev-Exp Region 1:MMA Rev-Exp Region 11'!AC33)</f>
        <v>29879906.32990744</v>
      </c>
      <c r="AD33" s="541">
        <f>SUM('MMA Rev-Exp Region 1:MMA Rev-Exp Region 11'!AD33)</f>
        <v>1197046.0999997675</v>
      </c>
      <c r="AE33" s="541">
        <f>SUM('MMA Rev-Exp Region 1:MMA Rev-Exp Region 11'!AE33)</f>
        <v>2050761.9300001822</v>
      </c>
      <c r="AF33" s="541">
        <f>SUM('MMA Rev-Exp Region 1:MMA Rev-Exp Region 11'!AF33)</f>
        <v>1098602.0400002124</v>
      </c>
      <c r="AG33" s="541">
        <f>SUM('MMA Rev-Exp Region 1:MMA Rev-Exp Region 11'!AG33)</f>
        <v>578659.25000004098</v>
      </c>
      <c r="AH33" s="541">
        <f>SUM('MMA Rev-Exp Region 1:MMA Rev-Exp Region 11'!AH33)</f>
        <v>41779.299999999668</v>
      </c>
      <c r="AI33" s="541">
        <f>SUM('MMA Rev-Exp Region 1:MMA Rev-Exp Region 11'!AI33)</f>
        <v>7331.440000000026</v>
      </c>
      <c r="AJ33" s="541">
        <f>SUM('MMA Rev-Exp Region 1:MMA Rev-Exp Region 11'!AJ33)</f>
        <v>115904.600000001</v>
      </c>
      <c r="AK33" s="541">
        <f>SUM('MMA Rev-Exp Region 1:MMA Rev-Exp Region 11'!AK33)</f>
        <v>6586.400000000016</v>
      </c>
      <c r="AL33" s="541">
        <f>SUM('MMA Rev-Exp Region 1:MMA Rev-Exp Region 11'!AL33)</f>
        <v>64766.0300000071</v>
      </c>
      <c r="AM33" s="543">
        <f>SUM('MMA Rev-Exp Region 1:MMA Rev-Exp Region 11'!AM33)</f>
        <v>94905.520000000368</v>
      </c>
      <c r="AN33" s="289">
        <f t="shared" si="21"/>
        <v>35425368.149832301</v>
      </c>
      <c r="AO33" s="541">
        <f>SUM('MMA Rev-Exp Region 1:MMA Rev-Exp Region 11'!AO33)</f>
        <v>30119400.839831926</v>
      </c>
      <c r="AP33" s="541">
        <f>SUM('MMA Rev-Exp Region 1:MMA Rev-Exp Region 11'!AP33)</f>
        <v>1257342.509999881</v>
      </c>
      <c r="AQ33" s="541">
        <f>SUM('MMA Rev-Exp Region 1:MMA Rev-Exp Region 11'!AQ33)</f>
        <v>2003982.5600001523</v>
      </c>
      <c r="AR33" s="541">
        <f>SUM('MMA Rev-Exp Region 1:MMA Rev-Exp Region 11'!AR33)</f>
        <v>1091211.4200002882</v>
      </c>
      <c r="AS33" s="541">
        <f>SUM('MMA Rev-Exp Region 1:MMA Rev-Exp Region 11'!AS33)</f>
        <v>603041.4200000501</v>
      </c>
      <c r="AT33" s="541">
        <f>SUM('MMA Rev-Exp Region 1:MMA Rev-Exp Region 11'!AT33)</f>
        <v>42340.909999999611</v>
      </c>
      <c r="AU33" s="541">
        <f>SUM('MMA Rev-Exp Region 1:MMA Rev-Exp Region 11'!AU33)</f>
        <v>7578.1100000000342</v>
      </c>
      <c r="AV33" s="541">
        <f>SUM('MMA Rev-Exp Region 1:MMA Rev-Exp Region 11'!AV33)</f>
        <v>121756.73000000142</v>
      </c>
      <c r="AW33" s="541">
        <f>SUM('MMA Rev-Exp Region 1:MMA Rev-Exp Region 11'!AW33)</f>
        <v>6138.680000000013</v>
      </c>
      <c r="AX33" s="541">
        <f>SUM('MMA Rev-Exp Region 1:MMA Rev-Exp Region 11'!AX33)</f>
        <v>64750.74000000603</v>
      </c>
      <c r="AY33" s="543">
        <f>SUM('MMA Rev-Exp Region 1:MMA Rev-Exp Region 11'!AY33)</f>
        <v>107824.22999999991</v>
      </c>
      <c r="AZ33" s="546">
        <f>SUM('MMA Rev-Exp Region 1:MMA Rev-Exp Region 11'!AZ33)</f>
        <v>462</v>
      </c>
      <c r="BA33" s="296">
        <f t="shared" si="22"/>
        <v>135474539.52986357</v>
      </c>
      <c r="BB33" s="541">
        <f>SUM('MMA Rev-Exp Region 1:MMA Rev-Exp Region 11'!BB33)</f>
        <v>114918170.17986432</v>
      </c>
      <c r="BC33" s="541">
        <f>SUM('MMA Rev-Exp Region 1:MMA Rev-Exp Region 11'!BC33)</f>
        <v>4585124.7699988391</v>
      </c>
      <c r="BD33" s="541">
        <f>SUM('MMA Rev-Exp Region 1:MMA Rev-Exp Region 11'!BD33)</f>
        <v>8060314.3000001106</v>
      </c>
      <c r="BE33" s="541">
        <f>SUM('MMA Rev-Exp Region 1:MMA Rev-Exp Region 11'!BE33)</f>
        <v>4414620.0500002988</v>
      </c>
      <c r="BF33" s="541">
        <f>SUM('MMA Rev-Exp Region 1:MMA Rev-Exp Region 11'!BF33)</f>
        <v>2235857.0399999488</v>
      </c>
      <c r="BG33" s="541">
        <f>SUM('MMA Rev-Exp Region 1:MMA Rev-Exp Region 11'!BG33)</f>
        <v>160770.39999999909</v>
      </c>
      <c r="BH33" s="541">
        <f>SUM('MMA Rev-Exp Region 1:MMA Rev-Exp Region 11'!BH33)</f>
        <v>28957.280000000101</v>
      </c>
      <c r="BI33" s="541">
        <f>SUM('MMA Rev-Exp Region 1:MMA Rev-Exp Region 11'!BI33)</f>
        <v>457146.24000000465</v>
      </c>
      <c r="BJ33" s="541">
        <f>SUM('MMA Rev-Exp Region 1:MMA Rev-Exp Region 11'!BJ33)</f>
        <v>26117.610000000019</v>
      </c>
      <c r="BK33" s="541">
        <f>SUM('MMA Rev-Exp Region 1:MMA Rev-Exp Region 11'!BK33)</f>
        <v>262316.95000003005</v>
      </c>
      <c r="BL33" s="546">
        <f>SUM('MMA Rev-Exp Region 1:MMA Rev-Exp Region 11'!BL33)</f>
        <v>324682.71000000153</v>
      </c>
    </row>
    <row r="34" spans="1:64" x14ac:dyDescent="0.25">
      <c r="A34" s="1464"/>
      <c r="B34" s="221" t="s">
        <v>42</v>
      </c>
      <c r="C34" s="229" t="s">
        <v>154</v>
      </c>
      <c r="D34" s="289">
        <f t="shared" si="18"/>
        <v>2467665.6329920185</v>
      </c>
      <c r="E34" s="541">
        <f>SUM('MMA Rev-Exp Region 1:MMA Rev-Exp Region 11'!E34)</f>
        <v>2316771.381897246</v>
      </c>
      <c r="F34" s="541">
        <f>SUM('MMA Rev-Exp Region 1:MMA Rev-Exp Region 11'!F34)</f>
        <v>136108.08212731921</v>
      </c>
      <c r="G34" s="541">
        <f>SUM('MMA Rev-Exp Region 1:MMA Rev-Exp Region 11'!G34)</f>
        <v>1327.0773895459038</v>
      </c>
      <c r="H34" s="541">
        <f>SUM('MMA Rev-Exp Region 1:MMA Rev-Exp Region 11'!H34)</f>
        <v>-1602.5485742569529</v>
      </c>
      <c r="I34" s="541">
        <f>SUM('MMA Rev-Exp Region 1:MMA Rev-Exp Region 11'!I34)</f>
        <v>-18563.751900554726</v>
      </c>
      <c r="J34" s="541">
        <f>SUM('MMA Rev-Exp Region 1:MMA Rev-Exp Region 11'!J34)</f>
        <v>25328.599041902547</v>
      </c>
      <c r="K34" s="541">
        <f>SUM('MMA Rev-Exp Region 1:MMA Rev-Exp Region 11'!K34)</f>
        <v>-322.23688171366746</v>
      </c>
      <c r="L34" s="541">
        <f>SUM('MMA Rev-Exp Region 1:MMA Rev-Exp Region 11'!L34)</f>
        <v>76.547086549632652</v>
      </c>
      <c r="M34" s="541">
        <f>SUM('MMA Rev-Exp Region 1:MMA Rev-Exp Region 11'!M34)</f>
        <v>38.325875158630176</v>
      </c>
      <c r="N34" s="541">
        <f>SUM('MMA Rev-Exp Region 1:MMA Rev-Exp Region 11'!N34)</f>
        <v>3874.4310883154249</v>
      </c>
      <c r="O34" s="543">
        <f>SUM('MMA Rev-Exp Region 1:MMA Rev-Exp Region 11'!O34)</f>
        <v>4629.725842507627</v>
      </c>
      <c r="P34" s="289">
        <f t="shared" si="19"/>
        <v>1634985.1211314728</v>
      </c>
      <c r="Q34" s="541">
        <f>SUM('MMA Rev-Exp Region 1:MMA Rev-Exp Region 11'!Q34)</f>
        <v>1515700.2759673675</v>
      </c>
      <c r="R34" s="541">
        <f>SUM('MMA Rev-Exp Region 1:MMA Rev-Exp Region 11'!R34)</f>
        <v>91616.707737277437</v>
      </c>
      <c r="S34" s="541">
        <f>SUM('MMA Rev-Exp Region 1:MMA Rev-Exp Region 11'!S34)</f>
        <v>15937.686531289604</v>
      </c>
      <c r="T34" s="541">
        <f>SUM('MMA Rev-Exp Region 1:MMA Rev-Exp Region 11'!T34)</f>
        <v>5688.7185762717327</v>
      </c>
      <c r="U34" s="541">
        <f>SUM('MMA Rev-Exp Region 1:MMA Rev-Exp Region 11'!U34)</f>
        <v>-18074.39653543046</v>
      </c>
      <c r="V34" s="541">
        <f>SUM('MMA Rev-Exp Region 1:MMA Rev-Exp Region 11'!V34)</f>
        <v>16597.548092944151</v>
      </c>
      <c r="W34" s="541">
        <f>SUM('MMA Rev-Exp Region 1:MMA Rev-Exp Region 11'!W34)</f>
        <v>-276.91730726702389</v>
      </c>
      <c r="X34" s="541">
        <f>SUM('MMA Rev-Exp Region 1:MMA Rev-Exp Region 11'!X34)</f>
        <v>895.2710105958065</v>
      </c>
      <c r="Y34" s="541">
        <f>SUM('MMA Rev-Exp Region 1:MMA Rev-Exp Region 11'!Y34)</f>
        <v>552.57451312481817</v>
      </c>
      <c r="Z34" s="541">
        <f>SUM('MMA Rev-Exp Region 1:MMA Rev-Exp Region 11'!Z34)</f>
        <v>2479.6355274773182</v>
      </c>
      <c r="AA34" s="543">
        <f>SUM('MMA Rev-Exp Region 1:MMA Rev-Exp Region 11'!AA34)</f>
        <v>3868.0170178218136</v>
      </c>
      <c r="AB34" s="289">
        <f t="shared" si="20"/>
        <v>3240924.8753801794</v>
      </c>
      <c r="AC34" s="541">
        <f>SUM('MMA Rev-Exp Region 1:MMA Rev-Exp Region 11'!AC34)</f>
        <v>2871984.6323968479</v>
      </c>
      <c r="AD34" s="541">
        <f>SUM('MMA Rev-Exp Region 1:MMA Rev-Exp Region 11'!AD34)</f>
        <v>169049.67462200794</v>
      </c>
      <c r="AE34" s="541">
        <f>SUM('MMA Rev-Exp Region 1:MMA Rev-Exp Region 11'!AE34)</f>
        <v>113812.97971475639</v>
      </c>
      <c r="AF34" s="541">
        <f>SUM('MMA Rev-Exp Region 1:MMA Rev-Exp Region 11'!AF34)</f>
        <v>53096.421045891751</v>
      </c>
      <c r="AG34" s="541">
        <f>SUM('MMA Rev-Exp Region 1:MMA Rev-Exp Region 11'!AG34)</f>
        <v>-22511.822333225111</v>
      </c>
      <c r="AH34" s="541">
        <f>SUM('MMA Rev-Exp Region 1:MMA Rev-Exp Region 11'!AH34)</f>
        <v>31008.897356853711</v>
      </c>
      <c r="AI34" s="541">
        <f>SUM('MMA Rev-Exp Region 1:MMA Rev-Exp Region 11'!AI34)</f>
        <v>-260.00268613887363</v>
      </c>
      <c r="AJ34" s="541">
        <f>SUM('MMA Rev-Exp Region 1:MMA Rev-Exp Region 11'!AJ34)</f>
        <v>5847.1391469402033</v>
      </c>
      <c r="AK34" s="541">
        <f>SUM('MMA Rev-Exp Region 1:MMA Rev-Exp Region 11'!AK34)</f>
        <v>2913.1829119989598</v>
      </c>
      <c r="AL34" s="541">
        <f>SUM('MMA Rev-Exp Region 1:MMA Rev-Exp Region 11'!AL34)</f>
        <v>4706.1031624010711</v>
      </c>
      <c r="AM34" s="543">
        <f>SUM('MMA Rev-Exp Region 1:MMA Rev-Exp Region 11'!AM34)</f>
        <v>11277.670041844882</v>
      </c>
      <c r="AN34" s="289">
        <f t="shared" si="21"/>
        <v>8196957.964384309</v>
      </c>
      <c r="AO34" s="541">
        <f>SUM('MMA Rev-Exp Region 1:MMA Rev-Exp Region 11'!AO34)</f>
        <v>6454999.7079730714</v>
      </c>
      <c r="AP34" s="541">
        <f>SUM('MMA Rev-Exp Region 1:MMA Rev-Exp Region 11'!AP34)</f>
        <v>391450.5944809973</v>
      </c>
      <c r="AQ34" s="541">
        <f>SUM('MMA Rev-Exp Region 1:MMA Rev-Exp Region 11'!AQ34)</f>
        <v>762106.61942002876</v>
      </c>
      <c r="AR34" s="541">
        <f>SUM('MMA Rev-Exp Region 1:MMA Rev-Exp Region 11'!AR34)</f>
        <v>398029.36914475751</v>
      </c>
      <c r="AS34" s="541">
        <f>SUM('MMA Rev-Exp Region 1:MMA Rev-Exp Region 11'!AS34)</f>
        <v>-15435.392604770714</v>
      </c>
      <c r="AT34" s="541">
        <f>SUM('MMA Rev-Exp Region 1:MMA Rev-Exp Region 11'!AT34)</f>
        <v>59083.584811527064</v>
      </c>
      <c r="AU34" s="541">
        <f>SUM('MMA Rev-Exp Region 1:MMA Rev-Exp Region 11'!AU34)</f>
        <v>-249.81442990828356</v>
      </c>
      <c r="AV34" s="541">
        <f>SUM('MMA Rev-Exp Region 1:MMA Rev-Exp Region 11'!AV34)</f>
        <v>44208.015263619629</v>
      </c>
      <c r="AW34" s="541">
        <f>SUM('MMA Rev-Exp Region 1:MMA Rev-Exp Region 11'!AW34)</f>
        <v>12527.350080828843</v>
      </c>
      <c r="AX34" s="541">
        <f>SUM('MMA Rev-Exp Region 1:MMA Rev-Exp Region 11'!AX34)</f>
        <v>17829.797115541638</v>
      </c>
      <c r="AY34" s="543">
        <f>SUM('MMA Rev-Exp Region 1:MMA Rev-Exp Region 11'!AY34)</f>
        <v>72408.133128616115</v>
      </c>
      <c r="AZ34" s="546">
        <f>SUM('MMA Rev-Exp Region 1:MMA Rev-Exp Region 11'!AZ34)</f>
        <v>-4756832.5252564102</v>
      </c>
      <c r="BA34" s="296">
        <f t="shared" si="22"/>
        <v>10783701.068631565</v>
      </c>
      <c r="BB34" s="541">
        <f>SUM('MMA Rev-Exp Region 1:MMA Rev-Exp Region 11'!BB34)</f>
        <v>13159455.998234529</v>
      </c>
      <c r="BC34" s="541">
        <f>SUM('MMA Rev-Exp Region 1:MMA Rev-Exp Region 11'!BC34)</f>
        <v>788225.05896760186</v>
      </c>
      <c r="BD34" s="541">
        <f>SUM('MMA Rev-Exp Region 1:MMA Rev-Exp Region 11'!BD34)</f>
        <v>893184.36305562058</v>
      </c>
      <c r="BE34" s="541">
        <f>SUM('MMA Rev-Exp Region 1:MMA Rev-Exp Region 11'!BE34)</f>
        <v>455211.96019266406</v>
      </c>
      <c r="BF34" s="541">
        <f>SUM('MMA Rev-Exp Region 1:MMA Rev-Exp Region 11'!BF34)</f>
        <v>-74585.363373981003</v>
      </c>
      <c r="BG34" s="541">
        <f>SUM('MMA Rev-Exp Region 1:MMA Rev-Exp Region 11'!BG34)</f>
        <v>132018.62930322747</v>
      </c>
      <c r="BH34" s="541">
        <f>SUM('MMA Rev-Exp Region 1:MMA Rev-Exp Region 11'!BH34)</f>
        <v>-1108.9713050278488</v>
      </c>
      <c r="BI34" s="541">
        <f>SUM('MMA Rev-Exp Region 1:MMA Rev-Exp Region 11'!BI34)</f>
        <v>51026.972507705272</v>
      </c>
      <c r="BJ34" s="541">
        <f>SUM('MMA Rev-Exp Region 1:MMA Rev-Exp Region 11'!BJ34)</f>
        <v>16031.43338111125</v>
      </c>
      <c r="BK34" s="541">
        <f>SUM('MMA Rev-Exp Region 1:MMA Rev-Exp Region 11'!BK34)</f>
        <v>28889.966893735455</v>
      </c>
      <c r="BL34" s="546">
        <f>SUM('MMA Rev-Exp Region 1:MMA Rev-Exp Region 11'!BL34)</f>
        <v>92183.546030790443</v>
      </c>
    </row>
    <row r="35" spans="1:64" x14ac:dyDescent="0.25">
      <c r="A35" s="1464"/>
      <c r="B35" s="225" t="s">
        <v>43</v>
      </c>
      <c r="C35" s="230" t="s">
        <v>900</v>
      </c>
      <c r="D35" s="289">
        <f t="shared" si="18"/>
        <v>0</v>
      </c>
      <c r="E35" s="541">
        <f>SUM('MMA Rev-Exp Region 1:MMA Rev-Exp Region 11'!E35)</f>
        <v>0</v>
      </c>
      <c r="F35" s="541">
        <f>SUM('MMA Rev-Exp Region 1:MMA Rev-Exp Region 11'!F35)</f>
        <v>0</v>
      </c>
      <c r="G35" s="541">
        <f>SUM('MMA Rev-Exp Region 1:MMA Rev-Exp Region 11'!G35)</f>
        <v>0</v>
      </c>
      <c r="H35" s="541">
        <f>SUM('MMA Rev-Exp Region 1:MMA Rev-Exp Region 11'!H35)</f>
        <v>0</v>
      </c>
      <c r="I35" s="541">
        <f>SUM('MMA Rev-Exp Region 1:MMA Rev-Exp Region 11'!I35)</f>
        <v>0</v>
      </c>
      <c r="J35" s="541">
        <f>SUM('MMA Rev-Exp Region 1:MMA Rev-Exp Region 11'!J35)</f>
        <v>0</v>
      </c>
      <c r="K35" s="541">
        <f>SUM('MMA Rev-Exp Region 1:MMA Rev-Exp Region 11'!K35)</f>
        <v>0</v>
      </c>
      <c r="L35" s="541">
        <f>SUM('MMA Rev-Exp Region 1:MMA Rev-Exp Region 11'!L35)</f>
        <v>0</v>
      </c>
      <c r="M35" s="541">
        <f>SUM('MMA Rev-Exp Region 1:MMA Rev-Exp Region 11'!M35)</f>
        <v>0</v>
      </c>
      <c r="N35" s="541">
        <f>SUM('MMA Rev-Exp Region 1:MMA Rev-Exp Region 11'!N35)</f>
        <v>0</v>
      </c>
      <c r="O35" s="543">
        <f>SUM('MMA Rev-Exp Region 1:MMA Rev-Exp Region 11'!O35)</f>
        <v>0</v>
      </c>
      <c r="P35" s="289">
        <f t="shared" si="19"/>
        <v>0</v>
      </c>
      <c r="Q35" s="541">
        <f>SUM('MMA Rev-Exp Region 1:MMA Rev-Exp Region 11'!Q35)</f>
        <v>0</v>
      </c>
      <c r="R35" s="541">
        <f>SUM('MMA Rev-Exp Region 1:MMA Rev-Exp Region 11'!R35)</f>
        <v>0</v>
      </c>
      <c r="S35" s="541">
        <f>SUM('MMA Rev-Exp Region 1:MMA Rev-Exp Region 11'!S35)</f>
        <v>0</v>
      </c>
      <c r="T35" s="541">
        <f>SUM('MMA Rev-Exp Region 1:MMA Rev-Exp Region 11'!T35)</f>
        <v>0</v>
      </c>
      <c r="U35" s="541">
        <f>SUM('MMA Rev-Exp Region 1:MMA Rev-Exp Region 11'!U35)</f>
        <v>0</v>
      </c>
      <c r="V35" s="541">
        <f>SUM('MMA Rev-Exp Region 1:MMA Rev-Exp Region 11'!V35)</f>
        <v>0</v>
      </c>
      <c r="W35" s="541">
        <f>SUM('MMA Rev-Exp Region 1:MMA Rev-Exp Region 11'!W35)</f>
        <v>0</v>
      </c>
      <c r="X35" s="541">
        <f>SUM('MMA Rev-Exp Region 1:MMA Rev-Exp Region 11'!X35)</f>
        <v>0</v>
      </c>
      <c r="Y35" s="541">
        <f>SUM('MMA Rev-Exp Region 1:MMA Rev-Exp Region 11'!Y35)</f>
        <v>0</v>
      </c>
      <c r="Z35" s="541">
        <f>SUM('MMA Rev-Exp Region 1:MMA Rev-Exp Region 11'!Z35)</f>
        <v>0</v>
      </c>
      <c r="AA35" s="543">
        <f>SUM('MMA Rev-Exp Region 1:MMA Rev-Exp Region 11'!AA35)</f>
        <v>0</v>
      </c>
      <c r="AB35" s="289">
        <f t="shared" si="20"/>
        <v>0</v>
      </c>
      <c r="AC35" s="541">
        <f>SUM('MMA Rev-Exp Region 1:MMA Rev-Exp Region 11'!AC35)</f>
        <v>0</v>
      </c>
      <c r="AD35" s="541">
        <f>SUM('MMA Rev-Exp Region 1:MMA Rev-Exp Region 11'!AD35)</f>
        <v>0</v>
      </c>
      <c r="AE35" s="541">
        <f>SUM('MMA Rev-Exp Region 1:MMA Rev-Exp Region 11'!AE35)</f>
        <v>0</v>
      </c>
      <c r="AF35" s="541">
        <f>SUM('MMA Rev-Exp Region 1:MMA Rev-Exp Region 11'!AF35)</f>
        <v>0</v>
      </c>
      <c r="AG35" s="541">
        <f>SUM('MMA Rev-Exp Region 1:MMA Rev-Exp Region 11'!AG35)</f>
        <v>0</v>
      </c>
      <c r="AH35" s="541">
        <f>SUM('MMA Rev-Exp Region 1:MMA Rev-Exp Region 11'!AH35)</f>
        <v>0</v>
      </c>
      <c r="AI35" s="541">
        <f>SUM('MMA Rev-Exp Region 1:MMA Rev-Exp Region 11'!AI35)</f>
        <v>0</v>
      </c>
      <c r="AJ35" s="541">
        <f>SUM('MMA Rev-Exp Region 1:MMA Rev-Exp Region 11'!AJ35)</f>
        <v>0</v>
      </c>
      <c r="AK35" s="541">
        <f>SUM('MMA Rev-Exp Region 1:MMA Rev-Exp Region 11'!AK35)</f>
        <v>0</v>
      </c>
      <c r="AL35" s="541">
        <f>SUM('MMA Rev-Exp Region 1:MMA Rev-Exp Region 11'!AL35)</f>
        <v>0</v>
      </c>
      <c r="AM35" s="543">
        <f>SUM('MMA Rev-Exp Region 1:MMA Rev-Exp Region 11'!AM35)</f>
        <v>0</v>
      </c>
      <c r="AN35" s="289">
        <f t="shared" si="21"/>
        <v>0</v>
      </c>
      <c r="AO35" s="541">
        <f>SUM('MMA Rev-Exp Region 1:MMA Rev-Exp Region 11'!AO35)</f>
        <v>0</v>
      </c>
      <c r="AP35" s="541">
        <f>SUM('MMA Rev-Exp Region 1:MMA Rev-Exp Region 11'!AP35)</f>
        <v>0</v>
      </c>
      <c r="AQ35" s="541">
        <f>SUM('MMA Rev-Exp Region 1:MMA Rev-Exp Region 11'!AQ35)</f>
        <v>0</v>
      </c>
      <c r="AR35" s="541">
        <f>SUM('MMA Rev-Exp Region 1:MMA Rev-Exp Region 11'!AR35)</f>
        <v>0</v>
      </c>
      <c r="AS35" s="541">
        <f>SUM('MMA Rev-Exp Region 1:MMA Rev-Exp Region 11'!AS35)</f>
        <v>0</v>
      </c>
      <c r="AT35" s="541">
        <f>SUM('MMA Rev-Exp Region 1:MMA Rev-Exp Region 11'!AT35)</f>
        <v>0</v>
      </c>
      <c r="AU35" s="541">
        <f>SUM('MMA Rev-Exp Region 1:MMA Rev-Exp Region 11'!AU35)</f>
        <v>0</v>
      </c>
      <c r="AV35" s="541">
        <f>SUM('MMA Rev-Exp Region 1:MMA Rev-Exp Region 11'!AV35)</f>
        <v>0</v>
      </c>
      <c r="AW35" s="541">
        <f>SUM('MMA Rev-Exp Region 1:MMA Rev-Exp Region 11'!AW35)</f>
        <v>0</v>
      </c>
      <c r="AX35" s="541">
        <f>SUM('MMA Rev-Exp Region 1:MMA Rev-Exp Region 11'!AX35)</f>
        <v>0</v>
      </c>
      <c r="AY35" s="543">
        <f>SUM('MMA Rev-Exp Region 1:MMA Rev-Exp Region 11'!AY35)</f>
        <v>0</v>
      </c>
      <c r="AZ35" s="546">
        <f>SUM('MMA Rev-Exp Region 1:MMA Rev-Exp Region 11'!AZ35)</f>
        <v>0</v>
      </c>
      <c r="BA35" s="296">
        <f t="shared" si="22"/>
        <v>0</v>
      </c>
      <c r="BB35" s="541">
        <f>SUM('MMA Rev-Exp Region 1:MMA Rev-Exp Region 11'!BB35)</f>
        <v>0</v>
      </c>
      <c r="BC35" s="541">
        <f>SUM('MMA Rev-Exp Region 1:MMA Rev-Exp Region 11'!BC35)</f>
        <v>0</v>
      </c>
      <c r="BD35" s="541">
        <f>SUM('MMA Rev-Exp Region 1:MMA Rev-Exp Region 11'!BD35)</f>
        <v>0</v>
      </c>
      <c r="BE35" s="541">
        <f>SUM('MMA Rev-Exp Region 1:MMA Rev-Exp Region 11'!BE35)</f>
        <v>0</v>
      </c>
      <c r="BF35" s="541">
        <f>SUM('MMA Rev-Exp Region 1:MMA Rev-Exp Region 11'!BF35)</f>
        <v>0</v>
      </c>
      <c r="BG35" s="541">
        <f>SUM('MMA Rev-Exp Region 1:MMA Rev-Exp Region 11'!BG35)</f>
        <v>0</v>
      </c>
      <c r="BH35" s="541">
        <f>SUM('MMA Rev-Exp Region 1:MMA Rev-Exp Region 11'!BH35)</f>
        <v>0</v>
      </c>
      <c r="BI35" s="541">
        <f>SUM('MMA Rev-Exp Region 1:MMA Rev-Exp Region 11'!BI35)</f>
        <v>0</v>
      </c>
      <c r="BJ35" s="541">
        <f>SUM('MMA Rev-Exp Region 1:MMA Rev-Exp Region 11'!BJ35)</f>
        <v>0</v>
      </c>
      <c r="BK35" s="541">
        <f>SUM('MMA Rev-Exp Region 1:MMA Rev-Exp Region 11'!BK35)</f>
        <v>0</v>
      </c>
      <c r="BL35" s="546">
        <f>SUM('MMA Rev-Exp Region 1:MMA Rev-Exp Region 11'!BL35)</f>
        <v>0</v>
      </c>
    </row>
    <row r="36" spans="1:64" s="209" customFormat="1" x14ac:dyDescent="0.25">
      <c r="A36" s="1464"/>
      <c r="B36" s="223" t="s">
        <v>452</v>
      </c>
      <c r="C36" s="231" t="s">
        <v>2</v>
      </c>
      <c r="D36" s="277">
        <f t="shared" ref="D36:Q36" si="23">SUM(D29:D35)</f>
        <v>114691060.13304789</v>
      </c>
      <c r="E36" s="275">
        <f t="shared" si="23"/>
        <v>83507841.511954367</v>
      </c>
      <c r="F36" s="275">
        <f t="shared" si="23"/>
        <v>4386364.7721269168</v>
      </c>
      <c r="G36" s="275">
        <f t="shared" si="23"/>
        <v>13958898.697389066</v>
      </c>
      <c r="H36" s="275">
        <f t="shared" si="23"/>
        <v>7702093.1314255465</v>
      </c>
      <c r="I36" s="275">
        <f t="shared" si="23"/>
        <v>1338115.1980992814</v>
      </c>
      <c r="J36" s="275">
        <f t="shared" si="23"/>
        <v>666290.81904190267</v>
      </c>
      <c r="K36" s="275">
        <f t="shared" si="23"/>
        <v>21260.223118286354</v>
      </c>
      <c r="L36" s="275">
        <f t="shared" si="23"/>
        <v>792081.45708655112</v>
      </c>
      <c r="M36" s="275">
        <f t="shared" si="23"/>
        <v>340345.91587515862</v>
      </c>
      <c r="N36" s="275">
        <f t="shared" si="23"/>
        <v>665645.73108832445</v>
      </c>
      <c r="O36" s="283">
        <f t="shared" si="23"/>
        <v>1312122.675842508</v>
      </c>
      <c r="P36" s="277">
        <f t="shared" si="23"/>
        <v>123371852.62119916</v>
      </c>
      <c r="Q36" s="275">
        <f t="shared" si="23"/>
        <v>91370963.326035291</v>
      </c>
      <c r="R36" s="275">
        <f t="shared" ref="R36:AA36" si="24">SUM(R29:R35)</f>
        <v>4897509.1377368663</v>
      </c>
      <c r="S36" s="275">
        <f t="shared" si="24"/>
        <v>14684545.116531467</v>
      </c>
      <c r="T36" s="275">
        <f t="shared" si="24"/>
        <v>7451872.2985762507</v>
      </c>
      <c r="U36" s="275">
        <f t="shared" si="24"/>
        <v>1135181.9934645914</v>
      </c>
      <c r="V36" s="275">
        <f t="shared" si="24"/>
        <v>722949.29809294397</v>
      </c>
      <c r="W36" s="275">
        <f t="shared" si="24"/>
        <v>16252.432692732997</v>
      </c>
      <c r="X36" s="275">
        <f t="shared" si="24"/>
        <v>821462.90101059666</v>
      </c>
      <c r="Y36" s="275">
        <f t="shared" si="24"/>
        <v>443096.00451312482</v>
      </c>
      <c r="Z36" s="275">
        <f t="shared" si="24"/>
        <v>326974.68552748521</v>
      </c>
      <c r="AA36" s="283">
        <f t="shared" si="24"/>
        <v>1501045.4270178224</v>
      </c>
      <c r="AB36" s="277">
        <f>SUM(AB29:AB35)</f>
        <v>132701980.35528694</v>
      </c>
      <c r="AC36" s="275">
        <f>SUM(AC29:AC35)</f>
        <v>99713694.382303387</v>
      </c>
      <c r="AD36" s="275">
        <f t="shared" ref="AD36:AM36" si="25">SUM(AD29:AD35)</f>
        <v>5307576.1546217781</v>
      </c>
      <c r="AE36" s="275">
        <f t="shared" si="25"/>
        <v>15096249.71971494</v>
      </c>
      <c r="AF36" s="275">
        <f t="shared" si="25"/>
        <v>7512109.1110461075</v>
      </c>
      <c r="AG36" s="275">
        <f t="shared" si="25"/>
        <v>1123479.0276668158</v>
      </c>
      <c r="AH36" s="275">
        <f t="shared" si="25"/>
        <v>795776.63735685335</v>
      </c>
      <c r="AI36" s="275">
        <f t="shared" si="25"/>
        <v>13621.087313861151</v>
      </c>
      <c r="AJ36" s="275">
        <f t="shared" si="25"/>
        <v>786068.49914694123</v>
      </c>
      <c r="AK36" s="275">
        <f t="shared" si="25"/>
        <v>340373.75291199895</v>
      </c>
      <c r="AL36" s="275">
        <f t="shared" si="25"/>
        <v>362493.94316240802</v>
      </c>
      <c r="AM36" s="283">
        <f t="shared" si="25"/>
        <v>1650538.0400418451</v>
      </c>
      <c r="AN36" s="277">
        <f>SUM(AN29:AN35)</f>
        <v>137549127.46421546</v>
      </c>
      <c r="AO36" s="275">
        <f>SUM(AO29:AO35)</f>
        <v>104920390.19780387</v>
      </c>
      <c r="AP36" s="275">
        <f t="shared" ref="AP36:AY36" si="26">SUM(AP29:AP35)</f>
        <v>5793499.4544808809</v>
      </c>
      <c r="AQ36" s="275">
        <f t="shared" si="26"/>
        <v>14340476.989420172</v>
      </c>
      <c r="AR36" s="275">
        <f t="shared" si="26"/>
        <v>7573560.1991450461</v>
      </c>
      <c r="AS36" s="275">
        <f t="shared" si="26"/>
        <v>1244123.3873952795</v>
      </c>
      <c r="AT36" s="275">
        <f t="shared" si="26"/>
        <v>727005.63481152651</v>
      </c>
      <c r="AU36" s="275">
        <f t="shared" si="26"/>
        <v>17955.455570091748</v>
      </c>
      <c r="AV36" s="275">
        <f t="shared" si="26"/>
        <v>837361.65526362089</v>
      </c>
      <c r="AW36" s="275">
        <f t="shared" si="26"/>
        <v>208916.52008082889</v>
      </c>
      <c r="AX36" s="275">
        <f t="shared" si="26"/>
        <v>382697.45711554767</v>
      </c>
      <c r="AY36" s="283">
        <f t="shared" si="26"/>
        <v>1503140.5131286159</v>
      </c>
      <c r="AZ36" s="299">
        <f>SUM(AZ29:AZ35)</f>
        <v>-5828.4252564106137</v>
      </c>
      <c r="BA36" s="297">
        <f>SUM(BA29:BA35)</f>
        <v>508308192.14849311</v>
      </c>
      <c r="BB36" s="275">
        <f>SUM('MMA Rev-Exp Region 1:MMA Rev-Exp Region 11'!BB36)</f>
        <v>379512889.4180969</v>
      </c>
      <c r="BC36" s="275">
        <f>SUM('MMA Rev-Exp Region 1:MMA Rev-Exp Region 11'!BC36)</f>
        <v>20384949.518966444</v>
      </c>
      <c r="BD36" s="275">
        <f>SUM('MMA Rev-Exp Region 1:MMA Rev-Exp Region 11'!BD36)</f>
        <v>58080170.523055643</v>
      </c>
      <c r="BE36" s="275">
        <f>SUM('MMA Rev-Exp Region 1:MMA Rev-Exp Region 11'!BE36)</f>
        <v>30239634.74019295</v>
      </c>
      <c r="BF36" s="275">
        <f>SUM('MMA Rev-Exp Region 1:MMA Rev-Exp Region 11'!BF36)</f>
        <v>4840899.6066259686</v>
      </c>
      <c r="BG36" s="275">
        <f>SUM('MMA Rev-Exp Region 1:MMA Rev-Exp Region 11'!BG36)</f>
        <v>2912022.3893032265</v>
      </c>
      <c r="BH36" s="275">
        <f>SUM('MMA Rev-Exp Region 1:MMA Rev-Exp Region 11'!BH36)</f>
        <v>69089.198694972249</v>
      </c>
      <c r="BI36" s="275">
        <f>SUM('MMA Rev-Exp Region 1:MMA Rev-Exp Region 11'!BI36)</f>
        <v>3236974.5125077097</v>
      </c>
      <c r="BJ36" s="275">
        <f>SUM('MMA Rev-Exp Region 1:MMA Rev-Exp Region 11'!BJ36)</f>
        <v>1332732.1933811111</v>
      </c>
      <c r="BK36" s="275">
        <f>SUM('MMA Rev-Exp Region 1:MMA Rev-Exp Region 11'!BK36)</f>
        <v>1737811.8168937652</v>
      </c>
      <c r="BL36" s="299">
        <f>SUM('MMA Rev-Exp Region 1:MMA Rev-Exp Region 11'!BL36)</f>
        <v>5966846.6560307909</v>
      </c>
    </row>
    <row r="37" spans="1:64" ht="16.5" customHeight="1" x14ac:dyDescent="0.25">
      <c r="A37" s="1437" t="s">
        <v>901</v>
      </c>
      <c r="B37" s="219" t="s">
        <v>902</v>
      </c>
      <c r="C37" s="232" t="s">
        <v>901</v>
      </c>
      <c r="D37" s="276">
        <f>SUM(E37:O37)</f>
        <v>6947312.3800000008</v>
      </c>
      <c r="E37" s="540">
        <f>SUM('MMA Rev-Exp Region 1:MMA Rev-Exp Region 11'!E37)</f>
        <v>6448892.080000001</v>
      </c>
      <c r="F37" s="540">
        <f>SUM('MMA Rev-Exp Region 1:MMA Rev-Exp Region 11'!F37)</f>
        <v>388897.92000000004</v>
      </c>
      <c r="G37" s="540">
        <f>SUM('MMA Rev-Exp Region 1:MMA Rev-Exp Region 11'!G37)</f>
        <v>54871.89</v>
      </c>
      <c r="H37" s="540">
        <f>SUM('MMA Rev-Exp Region 1:MMA Rev-Exp Region 11'!H37)</f>
        <v>39023.25</v>
      </c>
      <c r="I37" s="540">
        <f>SUM('MMA Rev-Exp Region 1:MMA Rev-Exp Region 11'!I37)</f>
        <v>0</v>
      </c>
      <c r="J37" s="540">
        <f>SUM('MMA Rev-Exp Region 1:MMA Rev-Exp Region 11'!J37)</f>
        <v>2578.48</v>
      </c>
      <c r="K37" s="540">
        <f>SUM('MMA Rev-Exp Region 1:MMA Rev-Exp Region 11'!K37)</f>
        <v>0</v>
      </c>
      <c r="L37" s="540">
        <f>SUM('MMA Rev-Exp Region 1:MMA Rev-Exp Region 11'!L37)</f>
        <v>13048.76</v>
      </c>
      <c r="M37" s="540">
        <f>SUM('MMA Rev-Exp Region 1:MMA Rev-Exp Region 11'!M37)</f>
        <v>0</v>
      </c>
      <c r="N37" s="540">
        <f>SUM('MMA Rev-Exp Region 1:MMA Rev-Exp Region 11'!N37)</f>
        <v>0</v>
      </c>
      <c r="O37" s="542">
        <f>SUM('MMA Rev-Exp Region 1:MMA Rev-Exp Region 11'!O37)</f>
        <v>0</v>
      </c>
      <c r="P37" s="276">
        <f>SUM(Q37:AA37)</f>
        <v>7236395.7799999993</v>
      </c>
      <c r="Q37" s="540">
        <f>SUM('MMA Rev-Exp Region 1:MMA Rev-Exp Region 11'!Q37)</f>
        <v>6639585.9300000006</v>
      </c>
      <c r="R37" s="540">
        <f>SUM('MMA Rev-Exp Region 1:MMA Rev-Exp Region 11'!R37)</f>
        <v>453981.01999999996</v>
      </c>
      <c r="S37" s="540">
        <f>SUM('MMA Rev-Exp Region 1:MMA Rev-Exp Region 11'!S37)</f>
        <v>53068.85</v>
      </c>
      <c r="T37" s="540">
        <f>SUM('MMA Rev-Exp Region 1:MMA Rev-Exp Region 11'!T37)</f>
        <v>56974.93</v>
      </c>
      <c r="U37" s="540">
        <f>SUM('MMA Rev-Exp Region 1:MMA Rev-Exp Region 11'!U37)</f>
        <v>0</v>
      </c>
      <c r="V37" s="540">
        <f>SUM('MMA Rev-Exp Region 1:MMA Rev-Exp Region 11'!V37)</f>
        <v>3074.74</v>
      </c>
      <c r="W37" s="540">
        <f>SUM('MMA Rev-Exp Region 1:MMA Rev-Exp Region 11'!W37)</f>
        <v>0</v>
      </c>
      <c r="X37" s="540">
        <f>SUM('MMA Rev-Exp Region 1:MMA Rev-Exp Region 11'!X37)</f>
        <v>29710.31</v>
      </c>
      <c r="Y37" s="540">
        <f>SUM('MMA Rev-Exp Region 1:MMA Rev-Exp Region 11'!Y37)</f>
        <v>0</v>
      </c>
      <c r="Z37" s="540">
        <f>SUM('MMA Rev-Exp Region 1:MMA Rev-Exp Region 11'!Z37)</f>
        <v>0</v>
      </c>
      <c r="AA37" s="542">
        <f>SUM('MMA Rev-Exp Region 1:MMA Rev-Exp Region 11'!AA37)</f>
        <v>0</v>
      </c>
      <c r="AB37" s="276">
        <f>SUM(AC37:AM37)</f>
        <v>9361908.040000001</v>
      </c>
      <c r="AC37" s="540">
        <f>SUM('MMA Rev-Exp Region 1:MMA Rev-Exp Region 11'!AC37)</f>
        <v>8652451.6300000008</v>
      </c>
      <c r="AD37" s="540">
        <f>SUM('MMA Rev-Exp Region 1:MMA Rev-Exp Region 11'!AD37)</f>
        <v>533099.22</v>
      </c>
      <c r="AE37" s="540">
        <f>SUM('MMA Rev-Exp Region 1:MMA Rev-Exp Region 11'!AE37)</f>
        <v>57291.920000000006</v>
      </c>
      <c r="AF37" s="540">
        <f>SUM('MMA Rev-Exp Region 1:MMA Rev-Exp Region 11'!AF37)</f>
        <v>58553.739999999991</v>
      </c>
      <c r="AG37" s="540">
        <f>SUM('MMA Rev-Exp Region 1:MMA Rev-Exp Region 11'!AG37)</f>
        <v>0</v>
      </c>
      <c r="AH37" s="540">
        <f>SUM('MMA Rev-Exp Region 1:MMA Rev-Exp Region 11'!AH37)</f>
        <v>7465.58</v>
      </c>
      <c r="AI37" s="540">
        <f>SUM('MMA Rev-Exp Region 1:MMA Rev-Exp Region 11'!AI37)</f>
        <v>0</v>
      </c>
      <c r="AJ37" s="540">
        <f>SUM('MMA Rev-Exp Region 1:MMA Rev-Exp Region 11'!AJ37)</f>
        <v>53045.950000000004</v>
      </c>
      <c r="AK37" s="540">
        <f>SUM('MMA Rev-Exp Region 1:MMA Rev-Exp Region 11'!AK37)</f>
        <v>0</v>
      </c>
      <c r="AL37" s="540">
        <f>SUM('MMA Rev-Exp Region 1:MMA Rev-Exp Region 11'!AL37)</f>
        <v>0</v>
      </c>
      <c r="AM37" s="542">
        <f>SUM('MMA Rev-Exp Region 1:MMA Rev-Exp Region 11'!AM37)</f>
        <v>0</v>
      </c>
      <c r="AN37" s="276">
        <f>SUM(AO37:AY37)</f>
        <v>8732508.8299999982</v>
      </c>
      <c r="AO37" s="540">
        <f>SUM('MMA Rev-Exp Region 1:MMA Rev-Exp Region 11'!AO37)</f>
        <v>8122606.1099999994</v>
      </c>
      <c r="AP37" s="540">
        <f>SUM('MMA Rev-Exp Region 1:MMA Rev-Exp Region 11'!AP37)</f>
        <v>473214.7</v>
      </c>
      <c r="AQ37" s="540">
        <f>SUM('MMA Rev-Exp Region 1:MMA Rev-Exp Region 11'!AQ37)</f>
        <v>55177.219999999994</v>
      </c>
      <c r="AR37" s="540">
        <f>SUM('MMA Rev-Exp Region 1:MMA Rev-Exp Region 11'!AR37)</f>
        <v>30385.360000000001</v>
      </c>
      <c r="AS37" s="540">
        <f>SUM('MMA Rev-Exp Region 1:MMA Rev-Exp Region 11'!AS37)</f>
        <v>0</v>
      </c>
      <c r="AT37" s="540">
        <f>SUM('MMA Rev-Exp Region 1:MMA Rev-Exp Region 11'!AT37)</f>
        <v>6630.58</v>
      </c>
      <c r="AU37" s="540">
        <f>SUM('MMA Rev-Exp Region 1:MMA Rev-Exp Region 11'!AU37)</f>
        <v>0</v>
      </c>
      <c r="AV37" s="540">
        <f>SUM('MMA Rev-Exp Region 1:MMA Rev-Exp Region 11'!AV37)</f>
        <v>44494.86</v>
      </c>
      <c r="AW37" s="540">
        <f>SUM('MMA Rev-Exp Region 1:MMA Rev-Exp Region 11'!AW37)</f>
        <v>0</v>
      </c>
      <c r="AX37" s="540">
        <f>SUM('MMA Rev-Exp Region 1:MMA Rev-Exp Region 11'!AX37)</f>
        <v>0</v>
      </c>
      <c r="AY37" s="542">
        <f>SUM('MMA Rev-Exp Region 1:MMA Rev-Exp Region 11'!AY37)</f>
        <v>0</v>
      </c>
      <c r="AZ37" s="545">
        <f>SUM('MMA Rev-Exp Region 1:MMA Rev-Exp Region 11'!AZ37)</f>
        <v>346952.51000000007</v>
      </c>
      <c r="BA37" s="294">
        <f>SUM(BB37:BL37)+AZ37</f>
        <v>32625077.539999999</v>
      </c>
      <c r="BB37" s="540">
        <f>SUM('MMA Rev-Exp Region 1:MMA Rev-Exp Region 11'!BB37)</f>
        <v>29863535.75</v>
      </c>
      <c r="BC37" s="540">
        <f>SUM('MMA Rev-Exp Region 1:MMA Rev-Exp Region 11'!BC37)</f>
        <v>1849192.8599999999</v>
      </c>
      <c r="BD37" s="540">
        <f>SUM('MMA Rev-Exp Region 1:MMA Rev-Exp Region 11'!BD37)</f>
        <v>220409.87999999998</v>
      </c>
      <c r="BE37" s="540">
        <f>SUM('MMA Rev-Exp Region 1:MMA Rev-Exp Region 11'!BE37)</f>
        <v>184937.28</v>
      </c>
      <c r="BF37" s="540">
        <f>SUM('MMA Rev-Exp Region 1:MMA Rev-Exp Region 11'!BF37)</f>
        <v>0</v>
      </c>
      <c r="BG37" s="540">
        <f>SUM('MMA Rev-Exp Region 1:MMA Rev-Exp Region 11'!BG37)</f>
        <v>19749.379999999997</v>
      </c>
      <c r="BH37" s="540">
        <f>SUM('MMA Rev-Exp Region 1:MMA Rev-Exp Region 11'!BH37)</f>
        <v>0</v>
      </c>
      <c r="BI37" s="540">
        <f>SUM('MMA Rev-Exp Region 1:MMA Rev-Exp Region 11'!BI37)</f>
        <v>140299.88</v>
      </c>
      <c r="BJ37" s="540">
        <f>SUM('MMA Rev-Exp Region 1:MMA Rev-Exp Region 11'!BJ37)</f>
        <v>0</v>
      </c>
      <c r="BK37" s="540">
        <f>SUM('MMA Rev-Exp Region 1:MMA Rev-Exp Region 11'!BK37)</f>
        <v>0</v>
      </c>
      <c r="BL37" s="545">
        <f>SUM('MMA Rev-Exp Region 1:MMA Rev-Exp Region 11'!BL37)</f>
        <v>0</v>
      </c>
    </row>
    <row r="38" spans="1:64" ht="16.5" customHeight="1" x14ac:dyDescent="0.25">
      <c r="A38" s="1438"/>
      <c r="B38" s="221" t="s">
        <v>903</v>
      </c>
      <c r="C38" s="233" t="s">
        <v>906</v>
      </c>
      <c r="D38" s="289">
        <f>SUM(E38:O38)</f>
        <v>286156.57438511041</v>
      </c>
      <c r="E38" s="541">
        <f>SUM('MMA Rev-Exp Region 1:MMA Rev-Exp Region 11'!E38)</f>
        <v>269790.33496695029</v>
      </c>
      <c r="F38" s="541">
        <f>SUM('MMA Rev-Exp Region 1:MMA Rev-Exp Region 11'!F38)</f>
        <v>16269.600855958219</v>
      </c>
      <c r="G38" s="541">
        <f>SUM('MMA Rev-Exp Region 1:MMA Rev-Exp Region 11'!G38)</f>
        <v>5.5578087754819228</v>
      </c>
      <c r="H38" s="541">
        <f>SUM('MMA Rev-Exp Region 1:MMA Rev-Exp Region 11'!H38)</f>
        <v>-18.081982046499242</v>
      </c>
      <c r="I38" s="541">
        <f>SUM('MMA Rev-Exp Region 1:MMA Rev-Exp Region 11'!I38)</f>
        <v>0</v>
      </c>
      <c r="J38" s="541">
        <f>SUM('MMA Rev-Exp Region 1:MMA Rev-Exp Region 11'!J38)</f>
        <v>107.8710845639673</v>
      </c>
      <c r="K38" s="541">
        <f>SUM('MMA Rev-Exp Region 1:MMA Rev-Exp Region 11'!K38)</f>
        <v>0</v>
      </c>
      <c r="L38" s="541">
        <f>SUM('MMA Rev-Exp Region 1:MMA Rev-Exp Region 11'!L38)</f>
        <v>1.2916509089378738</v>
      </c>
      <c r="M38" s="541">
        <f>SUM('MMA Rev-Exp Region 1:MMA Rev-Exp Region 11'!M38)</f>
        <v>0</v>
      </c>
      <c r="N38" s="541">
        <f>SUM('MMA Rev-Exp Region 1:MMA Rev-Exp Region 11'!N38)</f>
        <v>0</v>
      </c>
      <c r="O38" s="543">
        <f>SUM('MMA Rev-Exp Region 1:MMA Rev-Exp Region 11'!O38)</f>
        <v>0</v>
      </c>
      <c r="P38" s="289">
        <f>SUM(Q38:AA38)</f>
        <v>177230.99046841444</v>
      </c>
      <c r="Q38" s="541">
        <f>SUM('MMA Rev-Exp Region 1:MMA Rev-Exp Region 11'!Q38)</f>
        <v>165659.38934030361</v>
      </c>
      <c r="R38" s="541">
        <f>SUM('MMA Rev-Exp Region 1:MMA Rev-Exp Region 11'!R38)</f>
        <v>11326.944080274598</v>
      </c>
      <c r="S38" s="541">
        <f>SUM('MMA Rev-Exp Region 1:MMA Rev-Exp Region 11'!S38)</f>
        <v>66.953196052633359</v>
      </c>
      <c r="T38" s="541">
        <f>SUM('MMA Rev-Exp Region 1:MMA Rev-Exp Region 11'!T38)</f>
        <v>63.54285198350123</v>
      </c>
      <c r="U38" s="541">
        <f>SUM('MMA Rev-Exp Region 1:MMA Rev-Exp Region 11'!U38)</f>
        <v>0</v>
      </c>
      <c r="V38" s="541">
        <f>SUM('MMA Rev-Exp Region 1:MMA Rev-Exp Region 11'!V38)</f>
        <v>76.715559697591644</v>
      </c>
      <c r="W38" s="541">
        <f>SUM('MMA Rev-Exp Region 1:MMA Rev-Exp Region 11'!W38)</f>
        <v>0</v>
      </c>
      <c r="X38" s="541">
        <f>SUM('MMA Rev-Exp Region 1:MMA Rev-Exp Region 11'!X38)</f>
        <v>37.445440102486366</v>
      </c>
      <c r="Y38" s="541">
        <f>SUM('MMA Rev-Exp Region 1:MMA Rev-Exp Region 11'!Y38)</f>
        <v>0</v>
      </c>
      <c r="Z38" s="541">
        <f>SUM('MMA Rev-Exp Region 1:MMA Rev-Exp Region 11'!Z38)</f>
        <v>0</v>
      </c>
      <c r="AA38" s="543">
        <f>SUM('MMA Rev-Exp Region 1:MMA Rev-Exp Region 11'!AA38)</f>
        <v>0</v>
      </c>
      <c r="AB38" s="289">
        <f>SUM(AC38:AM38)</f>
        <v>395723.47998626571</v>
      </c>
      <c r="AC38" s="541">
        <f>SUM('MMA Rev-Exp Region 1:MMA Rev-Exp Region 11'!AC38)</f>
        <v>371102.73088157817</v>
      </c>
      <c r="AD38" s="541">
        <f>SUM('MMA Rev-Exp Region 1:MMA Rev-Exp Region 11'!AD38)</f>
        <v>22864.568891307303</v>
      </c>
      <c r="AE38" s="541">
        <f>SUM('MMA Rev-Exp Region 1:MMA Rev-Exp Region 11'!AE38)</f>
        <v>503.85338376306413</v>
      </c>
      <c r="AF38" s="541">
        <f>SUM('MMA Rev-Exp Region 1:MMA Rev-Exp Region 11'!AF38)</f>
        <v>465.59143919781695</v>
      </c>
      <c r="AG38" s="541">
        <f>SUM('MMA Rev-Exp Region 1:MMA Rev-Exp Region 11'!AG38)</f>
        <v>0</v>
      </c>
      <c r="AH38" s="541">
        <f>SUM('MMA Rev-Exp Region 1:MMA Rev-Exp Region 11'!AH38)</f>
        <v>320.19793280426512</v>
      </c>
      <c r="AI38" s="541">
        <f>SUM('MMA Rev-Exp Region 1:MMA Rev-Exp Region 11'!AI38)</f>
        <v>0</v>
      </c>
      <c r="AJ38" s="541">
        <f>SUM('MMA Rev-Exp Region 1:MMA Rev-Exp Region 11'!AJ38)</f>
        <v>466.53745761511442</v>
      </c>
      <c r="AK38" s="541">
        <f>SUM('MMA Rev-Exp Region 1:MMA Rev-Exp Region 11'!AK38)</f>
        <v>0</v>
      </c>
      <c r="AL38" s="541">
        <f>SUM('MMA Rev-Exp Region 1:MMA Rev-Exp Region 11'!AL38)</f>
        <v>0</v>
      </c>
      <c r="AM38" s="543">
        <f>SUM('MMA Rev-Exp Region 1:MMA Rev-Exp Region 11'!AM38)</f>
        <v>0</v>
      </c>
      <c r="AN38" s="289">
        <f>SUM(AO38:AY38)</f>
        <v>821022.39270486857</v>
      </c>
      <c r="AO38" s="541">
        <f>SUM('MMA Rev-Exp Region 1:MMA Rev-Exp Region 11'!AO38)</f>
        <v>767146.98750479158</v>
      </c>
      <c r="AP38" s="541">
        <f>SUM('MMA Rev-Exp Region 1:MMA Rev-Exp Region 11'!AP38)</f>
        <v>44693.196571609136</v>
      </c>
      <c r="AQ38" s="541">
        <f>SUM('MMA Rev-Exp Region 1:MMA Rev-Exp Region 11'!AQ38)</f>
        <v>3632.7965551216798</v>
      </c>
      <c r="AR38" s="541">
        <f>SUM('MMA Rev-Exp Region 1:MMA Rev-Exp Region 11'!AR38)</f>
        <v>1993.7053527868286</v>
      </c>
      <c r="AS38" s="541">
        <f>SUM('MMA Rev-Exp Region 1:MMA Rev-Exp Region 11'!AS38)</f>
        <v>0</v>
      </c>
      <c r="AT38" s="541">
        <f>SUM('MMA Rev-Exp Region 1:MMA Rev-Exp Region 11'!AT38)</f>
        <v>626.23121243651258</v>
      </c>
      <c r="AU38" s="541">
        <f>SUM('MMA Rev-Exp Region 1:MMA Rev-Exp Region 11'!AU38)</f>
        <v>0</v>
      </c>
      <c r="AV38" s="541">
        <f>SUM('MMA Rev-Exp Region 1:MMA Rev-Exp Region 11'!AV38)</f>
        <v>2929.4755081228395</v>
      </c>
      <c r="AW38" s="541">
        <f>SUM('MMA Rev-Exp Region 1:MMA Rev-Exp Region 11'!AW38)</f>
        <v>0</v>
      </c>
      <c r="AX38" s="541">
        <f>SUM('MMA Rev-Exp Region 1:MMA Rev-Exp Region 11'!AX38)</f>
        <v>0</v>
      </c>
      <c r="AY38" s="543">
        <f>SUM('MMA Rev-Exp Region 1:MMA Rev-Exp Region 11'!AY38)</f>
        <v>0</v>
      </c>
      <c r="AZ38" s="546">
        <f>SUM('MMA Rev-Exp Region 1:MMA Rev-Exp Region 11'!AZ38)</f>
        <v>-431222.30029000784</v>
      </c>
      <c r="BA38" s="296">
        <f>SUM(BB38:BL38)+AZ38</f>
        <v>1248911.1372546512</v>
      </c>
      <c r="BB38" s="541">
        <f>SUM('MMA Rev-Exp Region 1:MMA Rev-Exp Region 11'!BB38)</f>
        <v>1573699.4426936235</v>
      </c>
      <c r="BC38" s="541">
        <f>SUM('MMA Rev-Exp Region 1:MMA Rev-Exp Region 11'!BC38)</f>
        <v>95154.310399149253</v>
      </c>
      <c r="BD38" s="541">
        <f>SUM('MMA Rev-Exp Region 1:MMA Rev-Exp Region 11'!BD38)</f>
        <v>4209.1609437128591</v>
      </c>
      <c r="BE38" s="541">
        <f>SUM('MMA Rev-Exp Region 1:MMA Rev-Exp Region 11'!BE38)</f>
        <v>2504.7576619216475</v>
      </c>
      <c r="BF38" s="541">
        <f>SUM('MMA Rev-Exp Region 1:MMA Rev-Exp Region 11'!BF38)</f>
        <v>0</v>
      </c>
      <c r="BG38" s="541">
        <f>SUM('MMA Rev-Exp Region 1:MMA Rev-Exp Region 11'!BG38)</f>
        <v>1131.0157895023367</v>
      </c>
      <c r="BH38" s="541">
        <f>SUM('MMA Rev-Exp Region 1:MMA Rev-Exp Region 11'!BH38)</f>
        <v>0</v>
      </c>
      <c r="BI38" s="541">
        <f>SUM('MMA Rev-Exp Region 1:MMA Rev-Exp Region 11'!BI38)</f>
        <v>3434.7500567493785</v>
      </c>
      <c r="BJ38" s="541">
        <f>SUM('MMA Rev-Exp Region 1:MMA Rev-Exp Region 11'!BJ38)</f>
        <v>0</v>
      </c>
      <c r="BK38" s="541">
        <f>SUM('MMA Rev-Exp Region 1:MMA Rev-Exp Region 11'!BK38)</f>
        <v>0</v>
      </c>
      <c r="BL38" s="546">
        <f>SUM('MMA Rev-Exp Region 1:MMA Rev-Exp Region 11'!BL38)</f>
        <v>0</v>
      </c>
    </row>
    <row r="39" spans="1:64" ht="16.5" customHeight="1" x14ac:dyDescent="0.25">
      <c r="A39" s="1438"/>
      <c r="B39" s="225" t="s">
        <v>904</v>
      </c>
      <c r="C39" s="234" t="s">
        <v>907</v>
      </c>
      <c r="D39" s="289">
        <f>SUM(E39:O39)</f>
        <v>0</v>
      </c>
      <c r="E39" s="541">
        <f>SUM('MMA Rev-Exp Region 1:MMA Rev-Exp Region 11'!E39)</f>
        <v>0</v>
      </c>
      <c r="F39" s="541">
        <f>SUM('MMA Rev-Exp Region 1:MMA Rev-Exp Region 11'!F39)</f>
        <v>0</v>
      </c>
      <c r="G39" s="541">
        <f>SUM('MMA Rev-Exp Region 1:MMA Rev-Exp Region 11'!G39)</f>
        <v>0</v>
      </c>
      <c r="H39" s="541">
        <f>SUM('MMA Rev-Exp Region 1:MMA Rev-Exp Region 11'!H39)</f>
        <v>0</v>
      </c>
      <c r="I39" s="541">
        <f>SUM('MMA Rev-Exp Region 1:MMA Rev-Exp Region 11'!I39)</f>
        <v>0</v>
      </c>
      <c r="J39" s="541">
        <f>SUM('MMA Rev-Exp Region 1:MMA Rev-Exp Region 11'!J39)</f>
        <v>0</v>
      </c>
      <c r="K39" s="541">
        <f>SUM('MMA Rev-Exp Region 1:MMA Rev-Exp Region 11'!K39)</f>
        <v>0</v>
      </c>
      <c r="L39" s="541">
        <f>SUM('MMA Rev-Exp Region 1:MMA Rev-Exp Region 11'!L39)</f>
        <v>0</v>
      </c>
      <c r="M39" s="541">
        <f>SUM('MMA Rev-Exp Region 1:MMA Rev-Exp Region 11'!M39)</f>
        <v>0</v>
      </c>
      <c r="N39" s="541">
        <f>SUM('MMA Rev-Exp Region 1:MMA Rev-Exp Region 11'!N39)</f>
        <v>0</v>
      </c>
      <c r="O39" s="543">
        <f>SUM('MMA Rev-Exp Region 1:MMA Rev-Exp Region 11'!O39)</f>
        <v>0</v>
      </c>
      <c r="P39" s="289">
        <f>SUM(Q39:AA39)</f>
        <v>0</v>
      </c>
      <c r="Q39" s="541">
        <f>SUM('MMA Rev-Exp Region 1:MMA Rev-Exp Region 11'!Q39)</f>
        <v>0</v>
      </c>
      <c r="R39" s="541">
        <f>SUM('MMA Rev-Exp Region 1:MMA Rev-Exp Region 11'!R39)</f>
        <v>0</v>
      </c>
      <c r="S39" s="541">
        <f>SUM('MMA Rev-Exp Region 1:MMA Rev-Exp Region 11'!S39)</f>
        <v>0</v>
      </c>
      <c r="T39" s="541">
        <f>SUM('MMA Rev-Exp Region 1:MMA Rev-Exp Region 11'!T39)</f>
        <v>0</v>
      </c>
      <c r="U39" s="541">
        <f>SUM('MMA Rev-Exp Region 1:MMA Rev-Exp Region 11'!U39)</f>
        <v>0</v>
      </c>
      <c r="V39" s="541">
        <f>SUM('MMA Rev-Exp Region 1:MMA Rev-Exp Region 11'!V39)</f>
        <v>0</v>
      </c>
      <c r="W39" s="541">
        <f>SUM('MMA Rev-Exp Region 1:MMA Rev-Exp Region 11'!W39)</f>
        <v>0</v>
      </c>
      <c r="X39" s="541">
        <f>SUM('MMA Rev-Exp Region 1:MMA Rev-Exp Region 11'!X39)</f>
        <v>0</v>
      </c>
      <c r="Y39" s="541">
        <f>SUM('MMA Rev-Exp Region 1:MMA Rev-Exp Region 11'!Y39)</f>
        <v>0</v>
      </c>
      <c r="Z39" s="541">
        <f>SUM('MMA Rev-Exp Region 1:MMA Rev-Exp Region 11'!Z39)</f>
        <v>0</v>
      </c>
      <c r="AA39" s="543">
        <f>SUM('MMA Rev-Exp Region 1:MMA Rev-Exp Region 11'!AA39)</f>
        <v>0</v>
      </c>
      <c r="AB39" s="289">
        <f>SUM(AC39:AM39)</f>
        <v>0</v>
      </c>
      <c r="AC39" s="541">
        <f>SUM('MMA Rev-Exp Region 1:MMA Rev-Exp Region 11'!AC39)</f>
        <v>0</v>
      </c>
      <c r="AD39" s="541">
        <f>SUM('MMA Rev-Exp Region 1:MMA Rev-Exp Region 11'!AD39)</f>
        <v>0</v>
      </c>
      <c r="AE39" s="541">
        <f>SUM('MMA Rev-Exp Region 1:MMA Rev-Exp Region 11'!AE39)</f>
        <v>0</v>
      </c>
      <c r="AF39" s="541">
        <f>SUM('MMA Rev-Exp Region 1:MMA Rev-Exp Region 11'!AF39)</f>
        <v>0</v>
      </c>
      <c r="AG39" s="541">
        <f>SUM('MMA Rev-Exp Region 1:MMA Rev-Exp Region 11'!AG39)</f>
        <v>0</v>
      </c>
      <c r="AH39" s="541">
        <f>SUM('MMA Rev-Exp Region 1:MMA Rev-Exp Region 11'!AH39)</f>
        <v>0</v>
      </c>
      <c r="AI39" s="541">
        <f>SUM('MMA Rev-Exp Region 1:MMA Rev-Exp Region 11'!AI39)</f>
        <v>0</v>
      </c>
      <c r="AJ39" s="541">
        <f>SUM('MMA Rev-Exp Region 1:MMA Rev-Exp Region 11'!AJ39)</f>
        <v>0</v>
      </c>
      <c r="AK39" s="541">
        <f>SUM('MMA Rev-Exp Region 1:MMA Rev-Exp Region 11'!AK39)</f>
        <v>0</v>
      </c>
      <c r="AL39" s="541">
        <f>SUM('MMA Rev-Exp Region 1:MMA Rev-Exp Region 11'!AL39)</f>
        <v>0</v>
      </c>
      <c r="AM39" s="543">
        <f>SUM('MMA Rev-Exp Region 1:MMA Rev-Exp Region 11'!AM39)</f>
        <v>0</v>
      </c>
      <c r="AN39" s="289">
        <f>SUM(AO39:AY39)</f>
        <v>0</v>
      </c>
      <c r="AO39" s="541">
        <f>SUM('MMA Rev-Exp Region 1:MMA Rev-Exp Region 11'!AO39)</f>
        <v>0</v>
      </c>
      <c r="AP39" s="541">
        <f>SUM('MMA Rev-Exp Region 1:MMA Rev-Exp Region 11'!AP39)</f>
        <v>0</v>
      </c>
      <c r="AQ39" s="541">
        <f>SUM('MMA Rev-Exp Region 1:MMA Rev-Exp Region 11'!AQ39)</f>
        <v>0</v>
      </c>
      <c r="AR39" s="541">
        <f>SUM('MMA Rev-Exp Region 1:MMA Rev-Exp Region 11'!AR39)</f>
        <v>0</v>
      </c>
      <c r="AS39" s="541">
        <f>SUM('MMA Rev-Exp Region 1:MMA Rev-Exp Region 11'!AS39)</f>
        <v>0</v>
      </c>
      <c r="AT39" s="541">
        <f>SUM('MMA Rev-Exp Region 1:MMA Rev-Exp Region 11'!AT39)</f>
        <v>0</v>
      </c>
      <c r="AU39" s="541">
        <f>SUM('MMA Rev-Exp Region 1:MMA Rev-Exp Region 11'!AU39)</f>
        <v>0</v>
      </c>
      <c r="AV39" s="541">
        <f>SUM('MMA Rev-Exp Region 1:MMA Rev-Exp Region 11'!AV39)</f>
        <v>0</v>
      </c>
      <c r="AW39" s="541">
        <f>SUM('MMA Rev-Exp Region 1:MMA Rev-Exp Region 11'!AW39)</f>
        <v>0</v>
      </c>
      <c r="AX39" s="541">
        <f>SUM('MMA Rev-Exp Region 1:MMA Rev-Exp Region 11'!AX39)</f>
        <v>0</v>
      </c>
      <c r="AY39" s="543">
        <f>SUM('MMA Rev-Exp Region 1:MMA Rev-Exp Region 11'!AY39)</f>
        <v>0</v>
      </c>
      <c r="AZ39" s="546">
        <f>SUM('MMA Rev-Exp Region 1:MMA Rev-Exp Region 11'!AZ39)</f>
        <v>0</v>
      </c>
      <c r="BA39" s="296">
        <f>SUM(BB39:BL39)+AZ39</f>
        <v>0</v>
      </c>
      <c r="BB39" s="541">
        <f>SUM('MMA Rev-Exp Region 1:MMA Rev-Exp Region 11'!BB39)</f>
        <v>0</v>
      </c>
      <c r="BC39" s="541">
        <f>SUM('MMA Rev-Exp Region 1:MMA Rev-Exp Region 11'!BC39)</f>
        <v>0</v>
      </c>
      <c r="BD39" s="541">
        <f>SUM('MMA Rev-Exp Region 1:MMA Rev-Exp Region 11'!BD39)</f>
        <v>0</v>
      </c>
      <c r="BE39" s="541">
        <f>SUM('MMA Rev-Exp Region 1:MMA Rev-Exp Region 11'!BE39)</f>
        <v>0</v>
      </c>
      <c r="BF39" s="541">
        <f>SUM('MMA Rev-Exp Region 1:MMA Rev-Exp Region 11'!BF39)</f>
        <v>0</v>
      </c>
      <c r="BG39" s="541">
        <f>SUM('MMA Rev-Exp Region 1:MMA Rev-Exp Region 11'!BG39)</f>
        <v>0</v>
      </c>
      <c r="BH39" s="541">
        <f>SUM('MMA Rev-Exp Region 1:MMA Rev-Exp Region 11'!BH39)</f>
        <v>0</v>
      </c>
      <c r="BI39" s="541">
        <f>SUM('MMA Rev-Exp Region 1:MMA Rev-Exp Region 11'!BI39)</f>
        <v>0</v>
      </c>
      <c r="BJ39" s="541">
        <f>SUM('MMA Rev-Exp Region 1:MMA Rev-Exp Region 11'!BJ39)</f>
        <v>0</v>
      </c>
      <c r="BK39" s="541">
        <f>SUM('MMA Rev-Exp Region 1:MMA Rev-Exp Region 11'!BK39)</f>
        <v>0</v>
      </c>
      <c r="BL39" s="546">
        <f>SUM('MMA Rev-Exp Region 1:MMA Rev-Exp Region 11'!BL39)</f>
        <v>0</v>
      </c>
    </row>
    <row r="40" spans="1:64" s="209" customFormat="1" ht="16.5" customHeight="1" x14ac:dyDescent="0.25">
      <c r="A40" s="1439"/>
      <c r="B40" s="227" t="s">
        <v>905</v>
      </c>
      <c r="C40" s="235" t="s">
        <v>908</v>
      </c>
      <c r="D40" s="277">
        <f t="shared" ref="D40:P40" si="27">SUM(D37:D39)</f>
        <v>7233468.9543851111</v>
      </c>
      <c r="E40" s="275">
        <f t="shared" si="27"/>
        <v>6718682.4149669511</v>
      </c>
      <c r="F40" s="275">
        <f t="shared" si="27"/>
        <v>405167.52085595828</v>
      </c>
      <c r="G40" s="275">
        <f t="shared" si="27"/>
        <v>54877.447808775483</v>
      </c>
      <c r="H40" s="275">
        <f t="shared" si="27"/>
        <v>39005.168017953503</v>
      </c>
      <c r="I40" s="275">
        <f t="shared" si="27"/>
        <v>0</v>
      </c>
      <c r="J40" s="275">
        <f t="shared" si="27"/>
        <v>2686.3510845639671</v>
      </c>
      <c r="K40" s="275">
        <f t="shared" si="27"/>
        <v>0</v>
      </c>
      <c r="L40" s="275">
        <f t="shared" si="27"/>
        <v>13050.051650908938</v>
      </c>
      <c r="M40" s="275">
        <f t="shared" si="27"/>
        <v>0</v>
      </c>
      <c r="N40" s="275">
        <f t="shared" si="27"/>
        <v>0</v>
      </c>
      <c r="O40" s="283">
        <f t="shared" si="27"/>
        <v>0</v>
      </c>
      <c r="P40" s="277">
        <f t="shared" si="27"/>
        <v>7413626.7704684138</v>
      </c>
      <c r="Q40" s="275">
        <f t="shared" ref="Q40:AA40" si="28">SUM(Q37:Q39)</f>
        <v>6805245.3193403045</v>
      </c>
      <c r="R40" s="275">
        <f t="shared" si="28"/>
        <v>465307.96408027457</v>
      </c>
      <c r="S40" s="275">
        <f t="shared" si="28"/>
        <v>53135.803196052635</v>
      </c>
      <c r="T40" s="275">
        <f t="shared" si="28"/>
        <v>57038.472851983504</v>
      </c>
      <c r="U40" s="275">
        <f t="shared" si="28"/>
        <v>0</v>
      </c>
      <c r="V40" s="275">
        <f t="shared" si="28"/>
        <v>3151.4555596975915</v>
      </c>
      <c r="W40" s="275">
        <f t="shared" si="28"/>
        <v>0</v>
      </c>
      <c r="X40" s="275">
        <f t="shared" si="28"/>
        <v>29747.755440102486</v>
      </c>
      <c r="Y40" s="275">
        <f t="shared" si="28"/>
        <v>0</v>
      </c>
      <c r="Z40" s="275">
        <f t="shared" si="28"/>
        <v>0</v>
      </c>
      <c r="AA40" s="283">
        <f t="shared" si="28"/>
        <v>0</v>
      </c>
      <c r="AB40" s="277">
        <f>SUM(AB37:AB39)</f>
        <v>9757631.5199862663</v>
      </c>
      <c r="AC40" s="275">
        <f t="shared" ref="AC40:AM40" si="29">SUM(AC37:AC39)</f>
        <v>9023554.3608815782</v>
      </c>
      <c r="AD40" s="275">
        <f t="shared" si="29"/>
        <v>555963.78889130731</v>
      </c>
      <c r="AE40" s="275">
        <f t="shared" si="29"/>
        <v>57795.773383763073</v>
      </c>
      <c r="AF40" s="275">
        <f t="shared" si="29"/>
        <v>59019.331439197806</v>
      </c>
      <c r="AG40" s="275">
        <f t="shared" si="29"/>
        <v>0</v>
      </c>
      <c r="AH40" s="275">
        <f t="shared" si="29"/>
        <v>7785.7779328042652</v>
      </c>
      <c r="AI40" s="275">
        <f t="shared" si="29"/>
        <v>0</v>
      </c>
      <c r="AJ40" s="275">
        <f t="shared" si="29"/>
        <v>53512.48745761512</v>
      </c>
      <c r="AK40" s="275">
        <f t="shared" si="29"/>
        <v>0</v>
      </c>
      <c r="AL40" s="275">
        <f t="shared" si="29"/>
        <v>0</v>
      </c>
      <c r="AM40" s="283">
        <f t="shared" si="29"/>
        <v>0</v>
      </c>
      <c r="AN40" s="277">
        <f>SUM(AN37:AN39)</f>
        <v>9553531.2227048669</v>
      </c>
      <c r="AO40" s="275">
        <f t="shared" ref="AO40:AY40" si="30">SUM(AO37:AO39)</f>
        <v>8889753.0975047909</v>
      </c>
      <c r="AP40" s="275">
        <f t="shared" si="30"/>
        <v>517907.89657160913</v>
      </c>
      <c r="AQ40" s="275">
        <f t="shared" si="30"/>
        <v>58810.016555121671</v>
      </c>
      <c r="AR40" s="275">
        <f t="shared" si="30"/>
        <v>32379.065352786831</v>
      </c>
      <c r="AS40" s="275">
        <f t="shared" si="30"/>
        <v>0</v>
      </c>
      <c r="AT40" s="275">
        <f t="shared" si="30"/>
        <v>7256.8112124365125</v>
      </c>
      <c r="AU40" s="275">
        <f t="shared" si="30"/>
        <v>0</v>
      </c>
      <c r="AV40" s="275">
        <f t="shared" si="30"/>
        <v>47424.335508122836</v>
      </c>
      <c r="AW40" s="275">
        <f t="shared" si="30"/>
        <v>0</v>
      </c>
      <c r="AX40" s="275">
        <f t="shared" si="30"/>
        <v>0</v>
      </c>
      <c r="AY40" s="283">
        <f t="shared" si="30"/>
        <v>0</v>
      </c>
      <c r="AZ40" s="299">
        <f>SUM(AZ37:AZ39)</f>
        <v>-84269.790290007775</v>
      </c>
      <c r="BA40" s="297">
        <f>SUM(BA37:BA39)</f>
        <v>33873988.677254647</v>
      </c>
      <c r="BB40" s="275">
        <f>SUM('MMA Rev-Exp Region 1:MMA Rev-Exp Region 11'!BB40)</f>
        <v>31437235.192693625</v>
      </c>
      <c r="BC40" s="275">
        <f>SUM('MMA Rev-Exp Region 1:MMA Rev-Exp Region 11'!BC40)</f>
        <v>1944347.1703991494</v>
      </c>
      <c r="BD40" s="275">
        <f>SUM('MMA Rev-Exp Region 1:MMA Rev-Exp Region 11'!BD40)</f>
        <v>224619.04094371284</v>
      </c>
      <c r="BE40" s="275">
        <f>SUM('MMA Rev-Exp Region 1:MMA Rev-Exp Region 11'!BE40)</f>
        <v>187442.03766192167</v>
      </c>
      <c r="BF40" s="275">
        <f>SUM('MMA Rev-Exp Region 1:MMA Rev-Exp Region 11'!BF40)</f>
        <v>0</v>
      </c>
      <c r="BG40" s="275">
        <f>SUM('MMA Rev-Exp Region 1:MMA Rev-Exp Region 11'!BG40)</f>
        <v>20880.395789502334</v>
      </c>
      <c r="BH40" s="275">
        <f>SUM('MMA Rev-Exp Region 1:MMA Rev-Exp Region 11'!BH40)</f>
        <v>0</v>
      </c>
      <c r="BI40" s="275">
        <f>SUM('MMA Rev-Exp Region 1:MMA Rev-Exp Region 11'!BI40)</f>
        <v>143734.63005674939</v>
      </c>
      <c r="BJ40" s="275">
        <f>SUM('MMA Rev-Exp Region 1:MMA Rev-Exp Region 11'!BJ40)</f>
        <v>0</v>
      </c>
      <c r="BK40" s="275">
        <f>SUM('MMA Rev-Exp Region 1:MMA Rev-Exp Region 11'!BK40)</f>
        <v>0</v>
      </c>
      <c r="BL40" s="299">
        <f>SUM('MMA Rev-Exp Region 1:MMA Rev-Exp Region 11'!BL40)</f>
        <v>0</v>
      </c>
    </row>
    <row r="41" spans="1:64" ht="14.85" customHeight="1" x14ac:dyDescent="0.25">
      <c r="A41" s="1437" t="s">
        <v>302</v>
      </c>
      <c r="B41" s="219">
        <v>5.0999999999999996</v>
      </c>
      <c r="C41" s="232" t="s">
        <v>37</v>
      </c>
      <c r="D41" s="276">
        <f>SUM(E41:O41)</f>
        <v>29166260.719999999</v>
      </c>
      <c r="E41" s="540">
        <f>SUM('MMA Rev-Exp Region 1:MMA Rev-Exp Region 11'!E41)</f>
        <v>9501449.7199999988</v>
      </c>
      <c r="F41" s="540">
        <f>SUM('MMA Rev-Exp Region 1:MMA Rev-Exp Region 11'!F41)</f>
        <v>4818185.5</v>
      </c>
      <c r="G41" s="540">
        <f>SUM('MMA Rev-Exp Region 1:MMA Rev-Exp Region 11'!G41)</f>
        <v>2027889.96</v>
      </c>
      <c r="H41" s="540">
        <f>SUM('MMA Rev-Exp Region 1:MMA Rev-Exp Region 11'!H41)</f>
        <v>8749136.2599999998</v>
      </c>
      <c r="I41" s="540">
        <f>SUM('MMA Rev-Exp Region 1:MMA Rev-Exp Region 11'!I41)</f>
        <v>1945875.18</v>
      </c>
      <c r="J41" s="540">
        <f>SUM('MMA Rev-Exp Region 1:MMA Rev-Exp Region 11'!J41)</f>
        <v>283631.76</v>
      </c>
      <c r="K41" s="540">
        <f>SUM('MMA Rev-Exp Region 1:MMA Rev-Exp Region 11'!K41)</f>
        <v>41635.18</v>
      </c>
      <c r="L41" s="540">
        <f>SUM('MMA Rev-Exp Region 1:MMA Rev-Exp Region 11'!L41)</f>
        <v>549439.39</v>
      </c>
      <c r="M41" s="540">
        <f>SUM('MMA Rev-Exp Region 1:MMA Rev-Exp Region 11'!M41)</f>
        <v>5864.26</v>
      </c>
      <c r="N41" s="540">
        <f>SUM('MMA Rev-Exp Region 1:MMA Rev-Exp Region 11'!N41)</f>
        <v>579326.39999999991</v>
      </c>
      <c r="O41" s="542">
        <f>SUM('MMA Rev-Exp Region 1:MMA Rev-Exp Region 11'!O41)</f>
        <v>663827.11</v>
      </c>
      <c r="P41" s="276">
        <f>SUM(Q41:AA41)</f>
        <v>30412196.040000003</v>
      </c>
      <c r="Q41" s="540">
        <f>SUM('MMA Rev-Exp Region 1:MMA Rev-Exp Region 11'!Q41)</f>
        <v>10024246.890000001</v>
      </c>
      <c r="R41" s="540">
        <f>SUM('MMA Rev-Exp Region 1:MMA Rev-Exp Region 11'!R41)</f>
        <v>5009542.0100000007</v>
      </c>
      <c r="S41" s="540">
        <f>SUM('MMA Rev-Exp Region 1:MMA Rev-Exp Region 11'!S41)</f>
        <v>1914366.1400000001</v>
      </c>
      <c r="T41" s="540">
        <f>SUM('MMA Rev-Exp Region 1:MMA Rev-Exp Region 11'!T41)</f>
        <v>9076698.3200000003</v>
      </c>
      <c r="U41" s="540">
        <f>SUM('MMA Rev-Exp Region 1:MMA Rev-Exp Region 11'!U41)</f>
        <v>2009478.9100000001</v>
      </c>
      <c r="V41" s="540">
        <f>SUM('MMA Rev-Exp Region 1:MMA Rev-Exp Region 11'!V41)</f>
        <v>249358.97000000003</v>
      </c>
      <c r="W41" s="540">
        <f>SUM('MMA Rev-Exp Region 1:MMA Rev-Exp Region 11'!W41)</f>
        <v>46170.270000000004</v>
      </c>
      <c r="X41" s="540">
        <f>SUM('MMA Rev-Exp Region 1:MMA Rev-Exp Region 11'!X41)</f>
        <v>639175.17000000004</v>
      </c>
      <c r="Y41" s="540">
        <f>SUM('MMA Rev-Exp Region 1:MMA Rev-Exp Region 11'!Y41)</f>
        <v>2233.17</v>
      </c>
      <c r="Z41" s="540">
        <f>SUM('MMA Rev-Exp Region 1:MMA Rev-Exp Region 11'!Z41)</f>
        <v>737983.30999999994</v>
      </c>
      <c r="AA41" s="542">
        <f>SUM('MMA Rev-Exp Region 1:MMA Rev-Exp Region 11'!AA41)</f>
        <v>702942.88</v>
      </c>
      <c r="AB41" s="276">
        <f>SUM(AC41:AM41)</f>
        <v>30663199.289999999</v>
      </c>
      <c r="AC41" s="540">
        <f>SUM('MMA Rev-Exp Region 1:MMA Rev-Exp Region 11'!AC41)</f>
        <v>8793189.4100000001</v>
      </c>
      <c r="AD41" s="540">
        <f>SUM('MMA Rev-Exp Region 1:MMA Rev-Exp Region 11'!AD41)</f>
        <v>4771074.12</v>
      </c>
      <c r="AE41" s="540">
        <f>SUM('MMA Rev-Exp Region 1:MMA Rev-Exp Region 11'!AE41)</f>
        <v>2107418.29</v>
      </c>
      <c r="AF41" s="540">
        <f>SUM('MMA Rev-Exp Region 1:MMA Rev-Exp Region 11'!AF41)</f>
        <v>9790820.1400000006</v>
      </c>
      <c r="AG41" s="540">
        <f>SUM('MMA Rev-Exp Region 1:MMA Rev-Exp Region 11'!AG41)</f>
        <v>2746604.76</v>
      </c>
      <c r="AH41" s="540">
        <f>SUM('MMA Rev-Exp Region 1:MMA Rev-Exp Region 11'!AH41)</f>
        <v>255886.99999999997</v>
      </c>
      <c r="AI41" s="540">
        <f>SUM('MMA Rev-Exp Region 1:MMA Rev-Exp Region 11'!AI41)</f>
        <v>41827.03</v>
      </c>
      <c r="AJ41" s="540">
        <f>SUM('MMA Rev-Exp Region 1:MMA Rev-Exp Region 11'!AJ41)</f>
        <v>648335.46</v>
      </c>
      <c r="AK41" s="540">
        <f>SUM('MMA Rev-Exp Region 1:MMA Rev-Exp Region 11'!AK41)</f>
        <v>3202.54</v>
      </c>
      <c r="AL41" s="540">
        <f>SUM('MMA Rev-Exp Region 1:MMA Rev-Exp Region 11'!AL41)</f>
        <v>821546.95</v>
      </c>
      <c r="AM41" s="542">
        <f>SUM('MMA Rev-Exp Region 1:MMA Rev-Exp Region 11'!AM41)</f>
        <v>683293.59</v>
      </c>
      <c r="AN41" s="276">
        <f>SUM(AO41:AY41)</f>
        <v>28710106.34</v>
      </c>
      <c r="AO41" s="540">
        <f>SUM('MMA Rev-Exp Region 1:MMA Rev-Exp Region 11'!AO41)</f>
        <v>8643696.8399999999</v>
      </c>
      <c r="AP41" s="540">
        <f>SUM('MMA Rev-Exp Region 1:MMA Rev-Exp Region 11'!AP41)</f>
        <v>4479388.43</v>
      </c>
      <c r="AQ41" s="540">
        <f>SUM('MMA Rev-Exp Region 1:MMA Rev-Exp Region 11'!AQ41)</f>
        <v>1883442.7000000002</v>
      </c>
      <c r="AR41" s="540">
        <f>SUM('MMA Rev-Exp Region 1:MMA Rev-Exp Region 11'!AR41)</f>
        <v>8710267.4299999997</v>
      </c>
      <c r="AS41" s="540">
        <f>SUM('MMA Rev-Exp Region 1:MMA Rev-Exp Region 11'!AS41)</f>
        <v>2578122.37</v>
      </c>
      <c r="AT41" s="540">
        <f>SUM('MMA Rev-Exp Region 1:MMA Rev-Exp Region 11'!AT41)</f>
        <v>273714.68</v>
      </c>
      <c r="AU41" s="540">
        <f>SUM('MMA Rev-Exp Region 1:MMA Rev-Exp Region 11'!AU41)</f>
        <v>32020.46</v>
      </c>
      <c r="AV41" s="540">
        <f>SUM('MMA Rev-Exp Region 1:MMA Rev-Exp Region 11'!AV41)</f>
        <v>749574.41</v>
      </c>
      <c r="AW41" s="540">
        <f>SUM('MMA Rev-Exp Region 1:MMA Rev-Exp Region 11'!AW41)</f>
        <v>3524.1099999999997</v>
      </c>
      <c r="AX41" s="540">
        <f>SUM('MMA Rev-Exp Region 1:MMA Rev-Exp Region 11'!AX41)</f>
        <v>758021.71</v>
      </c>
      <c r="AY41" s="542">
        <f>SUM('MMA Rev-Exp Region 1:MMA Rev-Exp Region 11'!AY41)</f>
        <v>598333.19999999995</v>
      </c>
      <c r="AZ41" s="545">
        <f>SUM('MMA Rev-Exp Region 1:MMA Rev-Exp Region 11'!AZ41)</f>
        <v>813570.13</v>
      </c>
      <c r="BA41" s="294">
        <f>SUM(BB41:BL41)+AZ41</f>
        <v>119765332.52</v>
      </c>
      <c r="BB41" s="541">
        <f>SUM('MMA Rev-Exp Region 1:MMA Rev-Exp Region 11'!BB41)</f>
        <v>36962582.859999999</v>
      </c>
      <c r="BC41" s="541">
        <f>SUM('MMA Rev-Exp Region 1:MMA Rev-Exp Region 11'!BC41)</f>
        <v>19078190.059999999</v>
      </c>
      <c r="BD41" s="541">
        <f>SUM('MMA Rev-Exp Region 1:MMA Rev-Exp Region 11'!BD41)</f>
        <v>7933117.0900000008</v>
      </c>
      <c r="BE41" s="541">
        <f>SUM('MMA Rev-Exp Region 1:MMA Rev-Exp Region 11'!BE41)</f>
        <v>36326922.150000006</v>
      </c>
      <c r="BF41" s="541">
        <f>SUM('MMA Rev-Exp Region 1:MMA Rev-Exp Region 11'!BF41)</f>
        <v>9280081.2199999988</v>
      </c>
      <c r="BG41" s="541">
        <f>SUM('MMA Rev-Exp Region 1:MMA Rev-Exp Region 11'!BG41)</f>
        <v>1062592.4099999999</v>
      </c>
      <c r="BH41" s="541">
        <f>SUM('MMA Rev-Exp Region 1:MMA Rev-Exp Region 11'!BH41)</f>
        <v>161652.94</v>
      </c>
      <c r="BI41" s="541">
        <f>SUM('MMA Rev-Exp Region 1:MMA Rev-Exp Region 11'!BI41)</f>
        <v>2586524.4299999997</v>
      </c>
      <c r="BJ41" s="541">
        <f>SUM('MMA Rev-Exp Region 1:MMA Rev-Exp Region 11'!BJ41)</f>
        <v>14824.079999999998</v>
      </c>
      <c r="BK41" s="541">
        <f>SUM('MMA Rev-Exp Region 1:MMA Rev-Exp Region 11'!BK41)</f>
        <v>2896878.37</v>
      </c>
      <c r="BL41" s="546">
        <f>SUM('MMA Rev-Exp Region 1:MMA Rev-Exp Region 11'!BL41)</f>
        <v>2648396.7799999998</v>
      </c>
    </row>
    <row r="42" spans="1:64" ht="24" x14ac:dyDescent="0.25">
      <c r="A42" s="1438"/>
      <c r="B42" s="221">
        <v>5.2</v>
      </c>
      <c r="C42" s="229" t="s">
        <v>303</v>
      </c>
      <c r="D42" s="289">
        <f>SUM(E42:O42)</f>
        <v>0</v>
      </c>
      <c r="E42" s="541">
        <f>SUM('MMA Rev-Exp Region 1:MMA Rev-Exp Region 11'!E42)</f>
        <v>0</v>
      </c>
      <c r="F42" s="541">
        <f>SUM('MMA Rev-Exp Region 1:MMA Rev-Exp Region 11'!F42)</f>
        <v>0</v>
      </c>
      <c r="G42" s="541">
        <f>SUM('MMA Rev-Exp Region 1:MMA Rev-Exp Region 11'!G42)</f>
        <v>0</v>
      </c>
      <c r="H42" s="541">
        <f>SUM('MMA Rev-Exp Region 1:MMA Rev-Exp Region 11'!H42)</f>
        <v>0</v>
      </c>
      <c r="I42" s="541">
        <f>SUM('MMA Rev-Exp Region 1:MMA Rev-Exp Region 11'!I42)</f>
        <v>0</v>
      </c>
      <c r="J42" s="541">
        <f>SUM('MMA Rev-Exp Region 1:MMA Rev-Exp Region 11'!J42)</f>
        <v>0</v>
      </c>
      <c r="K42" s="541">
        <f>SUM('MMA Rev-Exp Region 1:MMA Rev-Exp Region 11'!K42)</f>
        <v>0</v>
      </c>
      <c r="L42" s="541">
        <f>SUM('MMA Rev-Exp Region 1:MMA Rev-Exp Region 11'!L42)</f>
        <v>0</v>
      </c>
      <c r="M42" s="541">
        <f>SUM('MMA Rev-Exp Region 1:MMA Rev-Exp Region 11'!M42)</f>
        <v>0</v>
      </c>
      <c r="N42" s="541">
        <f>SUM('MMA Rev-Exp Region 1:MMA Rev-Exp Region 11'!N42)</f>
        <v>0</v>
      </c>
      <c r="O42" s="543">
        <f>SUM('MMA Rev-Exp Region 1:MMA Rev-Exp Region 11'!O42)</f>
        <v>0</v>
      </c>
      <c r="P42" s="289">
        <f>SUM(Q42:AA42)</f>
        <v>0</v>
      </c>
      <c r="Q42" s="541">
        <f>SUM('MMA Rev-Exp Region 1:MMA Rev-Exp Region 11'!Q42)</f>
        <v>0</v>
      </c>
      <c r="R42" s="541">
        <f>SUM('MMA Rev-Exp Region 1:MMA Rev-Exp Region 11'!R42)</f>
        <v>0</v>
      </c>
      <c r="S42" s="541">
        <f>SUM('MMA Rev-Exp Region 1:MMA Rev-Exp Region 11'!S42)</f>
        <v>0</v>
      </c>
      <c r="T42" s="541">
        <f>SUM('MMA Rev-Exp Region 1:MMA Rev-Exp Region 11'!T42)</f>
        <v>0</v>
      </c>
      <c r="U42" s="541">
        <f>SUM('MMA Rev-Exp Region 1:MMA Rev-Exp Region 11'!U42)</f>
        <v>0</v>
      </c>
      <c r="V42" s="541">
        <f>SUM('MMA Rev-Exp Region 1:MMA Rev-Exp Region 11'!V42)</f>
        <v>0</v>
      </c>
      <c r="W42" s="541">
        <f>SUM('MMA Rev-Exp Region 1:MMA Rev-Exp Region 11'!W42)</f>
        <v>0</v>
      </c>
      <c r="X42" s="541">
        <f>SUM('MMA Rev-Exp Region 1:MMA Rev-Exp Region 11'!X42)</f>
        <v>0</v>
      </c>
      <c r="Y42" s="541">
        <f>SUM('MMA Rev-Exp Region 1:MMA Rev-Exp Region 11'!Y42)</f>
        <v>0</v>
      </c>
      <c r="Z42" s="541">
        <f>SUM('MMA Rev-Exp Region 1:MMA Rev-Exp Region 11'!Z42)</f>
        <v>0</v>
      </c>
      <c r="AA42" s="543">
        <f>SUM('MMA Rev-Exp Region 1:MMA Rev-Exp Region 11'!AA42)</f>
        <v>0</v>
      </c>
      <c r="AB42" s="289">
        <f>SUM(AC42:AM42)</f>
        <v>0</v>
      </c>
      <c r="AC42" s="541">
        <f>SUM('MMA Rev-Exp Region 1:MMA Rev-Exp Region 11'!AC42)</f>
        <v>0</v>
      </c>
      <c r="AD42" s="541">
        <f>SUM('MMA Rev-Exp Region 1:MMA Rev-Exp Region 11'!AD42)</f>
        <v>0</v>
      </c>
      <c r="AE42" s="541">
        <f>SUM('MMA Rev-Exp Region 1:MMA Rev-Exp Region 11'!AE42)</f>
        <v>0</v>
      </c>
      <c r="AF42" s="541">
        <f>SUM('MMA Rev-Exp Region 1:MMA Rev-Exp Region 11'!AF42)</f>
        <v>0</v>
      </c>
      <c r="AG42" s="541">
        <f>SUM('MMA Rev-Exp Region 1:MMA Rev-Exp Region 11'!AG42)</f>
        <v>0</v>
      </c>
      <c r="AH42" s="541">
        <f>SUM('MMA Rev-Exp Region 1:MMA Rev-Exp Region 11'!AH42)</f>
        <v>0</v>
      </c>
      <c r="AI42" s="541">
        <f>SUM('MMA Rev-Exp Region 1:MMA Rev-Exp Region 11'!AI42)</f>
        <v>0</v>
      </c>
      <c r="AJ42" s="541">
        <f>SUM('MMA Rev-Exp Region 1:MMA Rev-Exp Region 11'!AJ42)</f>
        <v>0</v>
      </c>
      <c r="AK42" s="541">
        <f>SUM('MMA Rev-Exp Region 1:MMA Rev-Exp Region 11'!AK42)</f>
        <v>0</v>
      </c>
      <c r="AL42" s="541">
        <f>SUM('MMA Rev-Exp Region 1:MMA Rev-Exp Region 11'!AL42)</f>
        <v>0</v>
      </c>
      <c r="AM42" s="543">
        <f>SUM('MMA Rev-Exp Region 1:MMA Rev-Exp Region 11'!AM42)</f>
        <v>0</v>
      </c>
      <c r="AN42" s="289">
        <f>SUM(AO42:AY42)</f>
        <v>0</v>
      </c>
      <c r="AO42" s="541">
        <f>SUM('MMA Rev-Exp Region 1:MMA Rev-Exp Region 11'!AO42)</f>
        <v>0</v>
      </c>
      <c r="AP42" s="541">
        <f>SUM('MMA Rev-Exp Region 1:MMA Rev-Exp Region 11'!AP42)</f>
        <v>0</v>
      </c>
      <c r="AQ42" s="541">
        <f>SUM('MMA Rev-Exp Region 1:MMA Rev-Exp Region 11'!AQ42)</f>
        <v>0</v>
      </c>
      <c r="AR42" s="541">
        <f>SUM('MMA Rev-Exp Region 1:MMA Rev-Exp Region 11'!AR42)</f>
        <v>0</v>
      </c>
      <c r="AS42" s="541">
        <f>SUM('MMA Rev-Exp Region 1:MMA Rev-Exp Region 11'!AS42)</f>
        <v>0</v>
      </c>
      <c r="AT42" s="541">
        <f>SUM('MMA Rev-Exp Region 1:MMA Rev-Exp Region 11'!AT42)</f>
        <v>0</v>
      </c>
      <c r="AU42" s="541">
        <f>SUM('MMA Rev-Exp Region 1:MMA Rev-Exp Region 11'!AU42)</f>
        <v>0</v>
      </c>
      <c r="AV42" s="541">
        <f>SUM('MMA Rev-Exp Region 1:MMA Rev-Exp Region 11'!AV42)</f>
        <v>0</v>
      </c>
      <c r="AW42" s="541">
        <f>SUM('MMA Rev-Exp Region 1:MMA Rev-Exp Region 11'!AW42)</f>
        <v>0</v>
      </c>
      <c r="AX42" s="541">
        <f>SUM('MMA Rev-Exp Region 1:MMA Rev-Exp Region 11'!AX42)</f>
        <v>0</v>
      </c>
      <c r="AY42" s="543">
        <f>SUM('MMA Rev-Exp Region 1:MMA Rev-Exp Region 11'!AY42)</f>
        <v>0</v>
      </c>
      <c r="AZ42" s="546">
        <f>SUM('MMA Rev-Exp Region 1:MMA Rev-Exp Region 11'!AZ42)</f>
        <v>0</v>
      </c>
      <c r="BA42" s="296">
        <f>SUM(BB42:BL42)+AZ42</f>
        <v>0</v>
      </c>
      <c r="BB42" s="541">
        <f>SUM('MMA Rev-Exp Region 1:MMA Rev-Exp Region 11'!BB42)</f>
        <v>0</v>
      </c>
      <c r="BC42" s="541">
        <f>SUM('MMA Rev-Exp Region 1:MMA Rev-Exp Region 11'!BC42)</f>
        <v>0</v>
      </c>
      <c r="BD42" s="541">
        <f>SUM('MMA Rev-Exp Region 1:MMA Rev-Exp Region 11'!BD42)</f>
        <v>0</v>
      </c>
      <c r="BE42" s="541">
        <f>SUM('MMA Rev-Exp Region 1:MMA Rev-Exp Region 11'!BE42)</f>
        <v>0</v>
      </c>
      <c r="BF42" s="541">
        <f>SUM('MMA Rev-Exp Region 1:MMA Rev-Exp Region 11'!BF42)</f>
        <v>0</v>
      </c>
      <c r="BG42" s="541">
        <f>SUM('MMA Rev-Exp Region 1:MMA Rev-Exp Region 11'!BG42)</f>
        <v>0</v>
      </c>
      <c r="BH42" s="541">
        <f>SUM('MMA Rev-Exp Region 1:MMA Rev-Exp Region 11'!BH42)</f>
        <v>0</v>
      </c>
      <c r="BI42" s="541">
        <f>SUM('MMA Rev-Exp Region 1:MMA Rev-Exp Region 11'!BI42)</f>
        <v>0</v>
      </c>
      <c r="BJ42" s="541">
        <f>SUM('MMA Rev-Exp Region 1:MMA Rev-Exp Region 11'!BJ42)</f>
        <v>0</v>
      </c>
      <c r="BK42" s="541">
        <f>SUM('MMA Rev-Exp Region 1:MMA Rev-Exp Region 11'!BK42)</f>
        <v>0</v>
      </c>
      <c r="BL42" s="546">
        <f>SUM('MMA Rev-Exp Region 1:MMA Rev-Exp Region 11'!BL42)</f>
        <v>0</v>
      </c>
    </row>
    <row r="43" spans="1:64" ht="24" x14ac:dyDescent="0.25">
      <c r="A43" s="1438"/>
      <c r="B43" s="221">
        <v>5.3</v>
      </c>
      <c r="C43" s="229" t="s">
        <v>304</v>
      </c>
      <c r="D43" s="289">
        <f>SUM(E43:O43)</f>
        <v>233584.06348697928</v>
      </c>
      <c r="E43" s="541">
        <f>SUM('MMA Rev-Exp Region 1:MMA Rev-Exp Region 11'!E43)</f>
        <v>81100.809824874101</v>
      </c>
      <c r="F43" s="541">
        <f>SUM('MMA Rev-Exp Region 1:MMA Rev-Exp Region 11'!F43)</f>
        <v>35990.276269956725</v>
      </c>
      <c r="G43" s="541">
        <f>SUM('MMA Rev-Exp Region 1:MMA Rev-Exp Region 11'!G43)</f>
        <v>16538.016502724546</v>
      </c>
      <c r="H43" s="541">
        <f>SUM('MMA Rev-Exp Region 1:MMA Rev-Exp Region 11'!H43)</f>
        <v>72457.788623456232</v>
      </c>
      <c r="I43" s="541">
        <f>SUM('MMA Rev-Exp Region 1:MMA Rev-Exp Region 11'!I43)</f>
        <v>19944.067263973302</v>
      </c>
      <c r="J43" s="541">
        <f>SUM('MMA Rev-Exp Region 1:MMA Rev-Exp Region 11'!J43)</f>
        <v>2512.4880965788416</v>
      </c>
      <c r="K43" s="541">
        <f>SUM('MMA Rev-Exp Region 1:MMA Rev-Exp Region 11'!K43)</f>
        <v>427.32088665061565</v>
      </c>
      <c r="L43" s="541">
        <f>SUM('MMA Rev-Exp Region 1:MMA Rev-Exp Region 11'!L43)</f>
        <v>4545.2058685246921</v>
      </c>
      <c r="M43" s="541">
        <f>SUM('MMA Rev-Exp Region 1:MMA Rev-Exp Region 11'!M43)</f>
        <v>33.662103907468726</v>
      </c>
      <c r="N43" s="541">
        <f>SUM('MMA Rev-Exp Region 1:MMA Rev-Exp Region 11'!N43)</f>
        <v>27.519781896602762</v>
      </c>
      <c r="O43" s="543">
        <f>SUM('MMA Rev-Exp Region 1:MMA Rev-Exp Region 11'!O43)</f>
        <v>6.9082644361421277</v>
      </c>
      <c r="P43" s="289">
        <f>SUM(Q43:AA43)</f>
        <v>313432.44898960914</v>
      </c>
      <c r="Q43" s="541">
        <f>SUM('MMA Rev-Exp Region 1:MMA Rev-Exp Region 11'!Q43)</f>
        <v>103959.36750566297</v>
      </c>
      <c r="R43" s="541">
        <f>SUM('MMA Rev-Exp Region 1:MMA Rev-Exp Region 11'!R43)</f>
        <v>50183.316136689391</v>
      </c>
      <c r="S43" s="541">
        <f>SUM('MMA Rev-Exp Region 1:MMA Rev-Exp Region 11'!S43)</f>
        <v>20952.555790850052</v>
      </c>
      <c r="T43" s="541">
        <f>SUM('MMA Rev-Exp Region 1:MMA Rev-Exp Region 11'!T43)</f>
        <v>100382.62256252774</v>
      </c>
      <c r="U43" s="541">
        <f>SUM('MMA Rev-Exp Region 1:MMA Rev-Exp Region 11'!U43)</f>
        <v>27541.397970835205</v>
      </c>
      <c r="V43" s="541">
        <f>SUM('MMA Rev-Exp Region 1:MMA Rev-Exp Region 11'!V43)</f>
        <v>2676.632747751727</v>
      </c>
      <c r="W43" s="541">
        <f>SUM('MMA Rev-Exp Region 1:MMA Rev-Exp Region 11'!W43)</f>
        <v>635.34164349446507</v>
      </c>
      <c r="X43" s="541">
        <f>SUM('MMA Rev-Exp Region 1:MMA Rev-Exp Region 11'!X43)</f>
        <v>7066.768127744398</v>
      </c>
      <c r="Y43" s="541">
        <f>SUM('MMA Rev-Exp Region 1:MMA Rev-Exp Region 11'!Y43)</f>
        <v>20.677762675213447</v>
      </c>
      <c r="Z43" s="541">
        <f>SUM('MMA Rev-Exp Region 1:MMA Rev-Exp Region 11'!Z43)</f>
        <v>7.8645031548703077</v>
      </c>
      <c r="AA43" s="543">
        <f>SUM('MMA Rev-Exp Region 1:MMA Rev-Exp Region 11'!AA43)</f>
        <v>5.9042382231597843</v>
      </c>
      <c r="AB43" s="289">
        <f>SUM(AC43:AM43)</f>
        <v>502190.30660008732</v>
      </c>
      <c r="AC43" s="541">
        <f>SUM('MMA Rev-Exp Region 1:MMA Rev-Exp Region 11'!AC43)</f>
        <v>144036.41915399261</v>
      </c>
      <c r="AD43" s="541">
        <f>SUM('MMA Rev-Exp Region 1:MMA Rev-Exp Region 11'!AD43)</f>
        <v>74653.163552953818</v>
      </c>
      <c r="AE43" s="541">
        <f>SUM('MMA Rev-Exp Region 1:MMA Rev-Exp Region 11'!AE43)</f>
        <v>36602.649014543436</v>
      </c>
      <c r="AF43" s="541">
        <f>SUM('MMA Rev-Exp Region 1:MMA Rev-Exp Region 11'!AF43)</f>
        <v>170857.62979841381</v>
      </c>
      <c r="AG43" s="541">
        <f>SUM('MMA Rev-Exp Region 1:MMA Rev-Exp Region 11'!AG43)</f>
        <v>59336.500075043507</v>
      </c>
      <c r="AH43" s="541">
        <f>SUM('MMA Rev-Exp Region 1:MMA Rev-Exp Region 11'!AH43)</f>
        <v>4348.54665369953</v>
      </c>
      <c r="AI43" s="541">
        <f>SUM('MMA Rev-Exp Region 1:MMA Rev-Exp Region 11'!AI43)</f>
        <v>904.05867044418346</v>
      </c>
      <c r="AJ43" s="541">
        <f>SUM('MMA Rev-Exp Region 1:MMA Rev-Exp Region 11'!AJ43)</f>
        <v>11310.089443209088</v>
      </c>
      <c r="AK43" s="541">
        <f>SUM('MMA Rev-Exp Region 1:MMA Rev-Exp Region 11'!AK43)</f>
        <v>43.037983811024553</v>
      </c>
      <c r="AL43" s="541">
        <f>SUM('MMA Rev-Exp Region 1:MMA Rev-Exp Region 11'!AL43)</f>
        <v>73.815412832950486</v>
      </c>
      <c r="AM43" s="543">
        <f>SUM('MMA Rev-Exp Region 1:MMA Rev-Exp Region 11'!AM43)</f>
        <v>24.396841143299696</v>
      </c>
      <c r="AN43" s="289">
        <f>SUM(AO43:AY43)</f>
        <v>1330128.9988515445</v>
      </c>
      <c r="AO43" s="541">
        <f>SUM('MMA Rev-Exp Region 1:MMA Rev-Exp Region 11'!AO43)</f>
        <v>391802.99482293485</v>
      </c>
      <c r="AP43" s="541">
        <f>SUM('MMA Rev-Exp Region 1:MMA Rev-Exp Region 11'!AP43)</f>
        <v>196742.33176859329</v>
      </c>
      <c r="AQ43" s="541">
        <f>SUM('MMA Rev-Exp Region 1:MMA Rev-Exp Region 11'!AQ43)</f>
        <v>94082.415560221096</v>
      </c>
      <c r="AR43" s="541">
        <f>SUM('MMA Rev-Exp Region 1:MMA Rev-Exp Region 11'!AR43)</f>
        <v>433572.67700630496</v>
      </c>
      <c r="AS43" s="541">
        <f>SUM('MMA Rev-Exp Region 1:MMA Rev-Exp Region 11'!AS43)</f>
        <v>161558.63766776741</v>
      </c>
      <c r="AT43" s="541">
        <f>SUM('MMA Rev-Exp Region 1:MMA Rev-Exp Region 11'!AT43)</f>
        <v>12635.292257608064</v>
      </c>
      <c r="AU43" s="541">
        <f>SUM('MMA Rev-Exp Region 1:MMA Rev-Exp Region 11'!AU43)</f>
        <v>2009.4710971855311</v>
      </c>
      <c r="AV43" s="541">
        <f>SUM('MMA Rev-Exp Region 1:MMA Rev-Exp Region 11'!AV43)</f>
        <v>37310.635340830981</v>
      </c>
      <c r="AW43" s="541">
        <f>SUM('MMA Rev-Exp Region 1:MMA Rev-Exp Region 11'!AW43)</f>
        <v>189.39061348954826</v>
      </c>
      <c r="AX43" s="541">
        <f>SUM('MMA Rev-Exp Region 1:MMA Rev-Exp Region 11'!AX43)</f>
        <v>123.6142070776543</v>
      </c>
      <c r="AY43" s="543">
        <f>SUM('MMA Rev-Exp Region 1:MMA Rev-Exp Region 11'!AY43)</f>
        <v>101.53850953123052</v>
      </c>
      <c r="AZ43" s="546">
        <f>SUM('MMA Rev-Exp Region 1:MMA Rev-Exp Region 11'!AZ43)</f>
        <v>-187412.93312332852</v>
      </c>
      <c r="BA43" s="296">
        <f>SUM(BB43:BL43)+AZ43</f>
        <v>2191922.8848048914</v>
      </c>
      <c r="BB43" s="541">
        <f>SUM('MMA Rev-Exp Region 1:MMA Rev-Exp Region 11'!BB43)</f>
        <v>720899.59130746464</v>
      </c>
      <c r="BC43" s="541">
        <f>SUM('MMA Rev-Exp Region 1:MMA Rev-Exp Region 11'!BC43)</f>
        <v>357569.0877281932</v>
      </c>
      <c r="BD43" s="541">
        <f>SUM('MMA Rev-Exp Region 1:MMA Rev-Exp Region 11'!BD43)</f>
        <v>168175.63686833909</v>
      </c>
      <c r="BE43" s="541">
        <f>SUM('MMA Rev-Exp Region 1:MMA Rev-Exp Region 11'!BE43)</f>
        <v>777270.71799070283</v>
      </c>
      <c r="BF43" s="541">
        <f>SUM('MMA Rev-Exp Region 1:MMA Rev-Exp Region 11'!BF43)</f>
        <v>268380.60297761945</v>
      </c>
      <c r="BG43" s="541">
        <f>SUM('MMA Rev-Exp Region 1:MMA Rev-Exp Region 11'!BG43)</f>
        <v>22172.95975563816</v>
      </c>
      <c r="BH43" s="541">
        <f>SUM('MMA Rev-Exp Region 1:MMA Rev-Exp Region 11'!BH43)</f>
        <v>3976.1922977747954</v>
      </c>
      <c r="BI43" s="541">
        <f>SUM('MMA Rev-Exp Region 1:MMA Rev-Exp Region 11'!BI43)</f>
        <v>60232.698780309162</v>
      </c>
      <c r="BJ43" s="541">
        <f>SUM('MMA Rev-Exp Region 1:MMA Rev-Exp Region 11'!BJ43)</f>
        <v>286.76846388325498</v>
      </c>
      <c r="BK43" s="541">
        <f>SUM('MMA Rev-Exp Region 1:MMA Rev-Exp Region 11'!BK43)</f>
        <v>232.81390496207786</v>
      </c>
      <c r="BL43" s="546">
        <f>SUM('MMA Rev-Exp Region 1:MMA Rev-Exp Region 11'!BL43)</f>
        <v>138.74785333383213</v>
      </c>
    </row>
    <row r="44" spans="1:64" x14ac:dyDescent="0.25">
      <c r="A44" s="1438"/>
      <c r="B44" s="225" t="s">
        <v>82</v>
      </c>
      <c r="C44" s="230" t="s">
        <v>909</v>
      </c>
      <c r="D44" s="289">
        <f>SUM(E44:O44)</f>
        <v>0</v>
      </c>
      <c r="E44" s="541">
        <f>SUM('MMA Rev-Exp Region 1:MMA Rev-Exp Region 11'!E44)</f>
        <v>0</v>
      </c>
      <c r="F44" s="541">
        <f>SUM('MMA Rev-Exp Region 1:MMA Rev-Exp Region 11'!F44)</f>
        <v>0</v>
      </c>
      <c r="G44" s="541">
        <f>SUM('MMA Rev-Exp Region 1:MMA Rev-Exp Region 11'!G44)</f>
        <v>0</v>
      </c>
      <c r="H44" s="541">
        <f>SUM('MMA Rev-Exp Region 1:MMA Rev-Exp Region 11'!H44)</f>
        <v>0</v>
      </c>
      <c r="I44" s="541">
        <f>SUM('MMA Rev-Exp Region 1:MMA Rev-Exp Region 11'!I44)</f>
        <v>0</v>
      </c>
      <c r="J44" s="541">
        <f>SUM('MMA Rev-Exp Region 1:MMA Rev-Exp Region 11'!J44)</f>
        <v>0</v>
      </c>
      <c r="K44" s="541">
        <f>SUM('MMA Rev-Exp Region 1:MMA Rev-Exp Region 11'!K44)</f>
        <v>0</v>
      </c>
      <c r="L44" s="541">
        <f>SUM('MMA Rev-Exp Region 1:MMA Rev-Exp Region 11'!L44)</f>
        <v>0</v>
      </c>
      <c r="M44" s="541">
        <f>SUM('MMA Rev-Exp Region 1:MMA Rev-Exp Region 11'!M44)</f>
        <v>0</v>
      </c>
      <c r="N44" s="541">
        <f>SUM('MMA Rev-Exp Region 1:MMA Rev-Exp Region 11'!N44)</f>
        <v>0</v>
      </c>
      <c r="O44" s="543">
        <f>SUM('MMA Rev-Exp Region 1:MMA Rev-Exp Region 11'!O44)</f>
        <v>0</v>
      </c>
      <c r="P44" s="289">
        <f>SUM(Q44:AA44)</f>
        <v>0</v>
      </c>
      <c r="Q44" s="541">
        <f>SUM('MMA Rev-Exp Region 1:MMA Rev-Exp Region 11'!Q44)</f>
        <v>0</v>
      </c>
      <c r="R44" s="541">
        <f>SUM('MMA Rev-Exp Region 1:MMA Rev-Exp Region 11'!R44)</f>
        <v>0</v>
      </c>
      <c r="S44" s="541">
        <f>SUM('MMA Rev-Exp Region 1:MMA Rev-Exp Region 11'!S44)</f>
        <v>0</v>
      </c>
      <c r="T44" s="541">
        <f>SUM('MMA Rev-Exp Region 1:MMA Rev-Exp Region 11'!T44)</f>
        <v>0</v>
      </c>
      <c r="U44" s="541">
        <f>SUM('MMA Rev-Exp Region 1:MMA Rev-Exp Region 11'!U44)</f>
        <v>0</v>
      </c>
      <c r="V44" s="541">
        <f>SUM('MMA Rev-Exp Region 1:MMA Rev-Exp Region 11'!V44)</f>
        <v>0</v>
      </c>
      <c r="W44" s="541">
        <f>SUM('MMA Rev-Exp Region 1:MMA Rev-Exp Region 11'!W44)</f>
        <v>0</v>
      </c>
      <c r="X44" s="541">
        <f>SUM('MMA Rev-Exp Region 1:MMA Rev-Exp Region 11'!X44)</f>
        <v>0</v>
      </c>
      <c r="Y44" s="541">
        <f>SUM('MMA Rev-Exp Region 1:MMA Rev-Exp Region 11'!Y44)</f>
        <v>0</v>
      </c>
      <c r="Z44" s="541">
        <f>SUM('MMA Rev-Exp Region 1:MMA Rev-Exp Region 11'!Z44)</f>
        <v>0</v>
      </c>
      <c r="AA44" s="543">
        <f>SUM('MMA Rev-Exp Region 1:MMA Rev-Exp Region 11'!AA44)</f>
        <v>0</v>
      </c>
      <c r="AB44" s="289">
        <f>SUM(AC44:AM44)</f>
        <v>0</v>
      </c>
      <c r="AC44" s="541">
        <f>SUM('MMA Rev-Exp Region 1:MMA Rev-Exp Region 11'!AC44)</f>
        <v>0</v>
      </c>
      <c r="AD44" s="541">
        <f>SUM('MMA Rev-Exp Region 1:MMA Rev-Exp Region 11'!AD44)</f>
        <v>0</v>
      </c>
      <c r="AE44" s="541">
        <f>SUM('MMA Rev-Exp Region 1:MMA Rev-Exp Region 11'!AE44)</f>
        <v>0</v>
      </c>
      <c r="AF44" s="541">
        <f>SUM('MMA Rev-Exp Region 1:MMA Rev-Exp Region 11'!AF44)</f>
        <v>0</v>
      </c>
      <c r="AG44" s="541">
        <f>SUM('MMA Rev-Exp Region 1:MMA Rev-Exp Region 11'!AG44)</f>
        <v>0</v>
      </c>
      <c r="AH44" s="541">
        <f>SUM('MMA Rev-Exp Region 1:MMA Rev-Exp Region 11'!AH44)</f>
        <v>0</v>
      </c>
      <c r="AI44" s="541">
        <f>SUM('MMA Rev-Exp Region 1:MMA Rev-Exp Region 11'!AI44)</f>
        <v>0</v>
      </c>
      <c r="AJ44" s="541">
        <f>SUM('MMA Rev-Exp Region 1:MMA Rev-Exp Region 11'!AJ44)</f>
        <v>0</v>
      </c>
      <c r="AK44" s="541">
        <f>SUM('MMA Rev-Exp Region 1:MMA Rev-Exp Region 11'!AK44)</f>
        <v>0</v>
      </c>
      <c r="AL44" s="541">
        <f>SUM('MMA Rev-Exp Region 1:MMA Rev-Exp Region 11'!AL44)</f>
        <v>0</v>
      </c>
      <c r="AM44" s="543">
        <f>SUM('MMA Rev-Exp Region 1:MMA Rev-Exp Region 11'!AM44)</f>
        <v>0</v>
      </c>
      <c r="AN44" s="289">
        <f>SUM(AO44:AY44)</f>
        <v>0</v>
      </c>
      <c r="AO44" s="541">
        <f>SUM('MMA Rev-Exp Region 1:MMA Rev-Exp Region 11'!AO44)</f>
        <v>0</v>
      </c>
      <c r="AP44" s="541">
        <f>SUM('MMA Rev-Exp Region 1:MMA Rev-Exp Region 11'!AP44)</f>
        <v>0</v>
      </c>
      <c r="AQ44" s="541">
        <f>SUM('MMA Rev-Exp Region 1:MMA Rev-Exp Region 11'!AQ44)</f>
        <v>0</v>
      </c>
      <c r="AR44" s="541">
        <f>SUM('MMA Rev-Exp Region 1:MMA Rev-Exp Region 11'!AR44)</f>
        <v>0</v>
      </c>
      <c r="AS44" s="541">
        <f>SUM('MMA Rev-Exp Region 1:MMA Rev-Exp Region 11'!AS44)</f>
        <v>0</v>
      </c>
      <c r="AT44" s="541">
        <f>SUM('MMA Rev-Exp Region 1:MMA Rev-Exp Region 11'!AT44)</f>
        <v>0</v>
      </c>
      <c r="AU44" s="541">
        <f>SUM('MMA Rev-Exp Region 1:MMA Rev-Exp Region 11'!AU44)</f>
        <v>0</v>
      </c>
      <c r="AV44" s="541">
        <f>SUM('MMA Rev-Exp Region 1:MMA Rev-Exp Region 11'!AV44)</f>
        <v>0</v>
      </c>
      <c r="AW44" s="541">
        <f>SUM('MMA Rev-Exp Region 1:MMA Rev-Exp Region 11'!AW44)</f>
        <v>0</v>
      </c>
      <c r="AX44" s="541">
        <f>SUM('MMA Rev-Exp Region 1:MMA Rev-Exp Region 11'!AX44)</f>
        <v>0</v>
      </c>
      <c r="AY44" s="543">
        <f>SUM('MMA Rev-Exp Region 1:MMA Rev-Exp Region 11'!AY44)</f>
        <v>0</v>
      </c>
      <c r="AZ44" s="546">
        <f>SUM('MMA Rev-Exp Region 1:MMA Rev-Exp Region 11'!AZ44)</f>
        <v>0</v>
      </c>
      <c r="BA44" s="296">
        <f>SUM(BB44:BL44)+AZ44</f>
        <v>0</v>
      </c>
      <c r="BB44" s="541">
        <f>SUM('MMA Rev-Exp Region 1:MMA Rev-Exp Region 11'!BB44)</f>
        <v>0</v>
      </c>
      <c r="BC44" s="541">
        <f>SUM('MMA Rev-Exp Region 1:MMA Rev-Exp Region 11'!BC44)</f>
        <v>0</v>
      </c>
      <c r="BD44" s="541">
        <f>SUM('MMA Rev-Exp Region 1:MMA Rev-Exp Region 11'!BD44)</f>
        <v>0</v>
      </c>
      <c r="BE44" s="541">
        <f>SUM('MMA Rev-Exp Region 1:MMA Rev-Exp Region 11'!BE44)</f>
        <v>0</v>
      </c>
      <c r="BF44" s="541">
        <f>SUM('MMA Rev-Exp Region 1:MMA Rev-Exp Region 11'!BF44)</f>
        <v>0</v>
      </c>
      <c r="BG44" s="541">
        <f>SUM('MMA Rev-Exp Region 1:MMA Rev-Exp Region 11'!BG44)</f>
        <v>0</v>
      </c>
      <c r="BH44" s="541">
        <f>SUM('MMA Rev-Exp Region 1:MMA Rev-Exp Region 11'!BH44)</f>
        <v>0</v>
      </c>
      <c r="BI44" s="541">
        <f>SUM('MMA Rev-Exp Region 1:MMA Rev-Exp Region 11'!BI44)</f>
        <v>0</v>
      </c>
      <c r="BJ44" s="541">
        <f>SUM('MMA Rev-Exp Region 1:MMA Rev-Exp Region 11'!BJ44)</f>
        <v>0</v>
      </c>
      <c r="BK44" s="541">
        <f>SUM('MMA Rev-Exp Region 1:MMA Rev-Exp Region 11'!BK44)</f>
        <v>0</v>
      </c>
      <c r="BL44" s="546">
        <f>SUM('MMA Rev-Exp Region 1:MMA Rev-Exp Region 11'!BL44)</f>
        <v>0</v>
      </c>
    </row>
    <row r="45" spans="1:64" s="209" customFormat="1" x14ac:dyDescent="0.25">
      <c r="A45" s="1439"/>
      <c r="B45" s="223" t="s">
        <v>216</v>
      </c>
      <c r="C45" s="235" t="s">
        <v>305</v>
      </c>
      <c r="D45" s="852">
        <f t="shared" ref="D45:P45" si="31">SUM(D41:D44)</f>
        <v>29399844.783486977</v>
      </c>
      <c r="E45" s="278">
        <f t="shared" si="31"/>
        <v>9582550.5298248734</v>
      </c>
      <c r="F45" s="278">
        <f t="shared" si="31"/>
        <v>4854175.7762699565</v>
      </c>
      <c r="G45" s="278">
        <f t="shared" si="31"/>
        <v>2044427.9765027245</v>
      </c>
      <c r="H45" s="278">
        <f t="shared" si="31"/>
        <v>8821594.0486234557</v>
      </c>
      <c r="I45" s="278">
        <f t="shared" si="31"/>
        <v>1965819.2472639733</v>
      </c>
      <c r="J45" s="278">
        <f t="shared" si="31"/>
        <v>286144.24809657887</v>
      </c>
      <c r="K45" s="278">
        <f t="shared" si="31"/>
        <v>42062.500886650618</v>
      </c>
      <c r="L45" s="278">
        <f t="shared" si="31"/>
        <v>553984.59586852475</v>
      </c>
      <c r="M45" s="278">
        <f t="shared" si="31"/>
        <v>5897.9221039074691</v>
      </c>
      <c r="N45" s="278">
        <f t="shared" si="31"/>
        <v>579353.91978189652</v>
      </c>
      <c r="O45" s="284">
        <f t="shared" si="31"/>
        <v>663834.01826443616</v>
      </c>
      <c r="P45" s="852">
        <f t="shared" si="31"/>
        <v>30725628.48898961</v>
      </c>
      <c r="Q45" s="278">
        <f t="shared" ref="Q45:AA45" si="32">SUM(Q41:Q44)</f>
        <v>10128206.257505663</v>
      </c>
      <c r="R45" s="278">
        <f t="shared" si="32"/>
        <v>5059725.3261366896</v>
      </c>
      <c r="S45" s="278">
        <f t="shared" si="32"/>
        <v>1935318.6957908501</v>
      </c>
      <c r="T45" s="278">
        <f t="shared" si="32"/>
        <v>9177080.942562528</v>
      </c>
      <c r="U45" s="278">
        <f t="shared" si="32"/>
        <v>2037020.3079708354</v>
      </c>
      <c r="V45" s="278">
        <f t="shared" si="32"/>
        <v>252035.60274775175</v>
      </c>
      <c r="W45" s="278">
        <f t="shared" si="32"/>
        <v>46805.611643494471</v>
      </c>
      <c r="X45" s="278">
        <f t="shared" si="32"/>
        <v>646241.93812774448</v>
      </c>
      <c r="Y45" s="278">
        <f t="shared" si="32"/>
        <v>2253.8477626752137</v>
      </c>
      <c r="Z45" s="278">
        <f t="shared" si="32"/>
        <v>737991.17450315482</v>
      </c>
      <c r="AA45" s="284">
        <f t="shared" si="32"/>
        <v>702948.78423822322</v>
      </c>
      <c r="AB45" s="852">
        <f>SUM(AB41:AB44)</f>
        <v>31165389.596600085</v>
      </c>
      <c r="AC45" s="278">
        <f t="shared" ref="AC45:AM45" si="33">SUM(AC41:AC44)</f>
        <v>8937225.8291539922</v>
      </c>
      <c r="AD45" s="278">
        <f t="shared" si="33"/>
        <v>4845727.283552954</v>
      </c>
      <c r="AE45" s="278">
        <f t="shared" si="33"/>
        <v>2144020.9390145433</v>
      </c>
      <c r="AF45" s="278">
        <f t="shared" si="33"/>
        <v>9961677.7697984148</v>
      </c>
      <c r="AG45" s="278">
        <f t="shared" si="33"/>
        <v>2805941.2600750434</v>
      </c>
      <c r="AH45" s="278">
        <f t="shared" si="33"/>
        <v>260235.54665369951</v>
      </c>
      <c r="AI45" s="278">
        <f t="shared" si="33"/>
        <v>42731.08867044418</v>
      </c>
      <c r="AJ45" s="278">
        <f t="shared" si="33"/>
        <v>659645.54944320908</v>
      </c>
      <c r="AK45" s="278">
        <f t="shared" si="33"/>
        <v>3245.5779838110243</v>
      </c>
      <c r="AL45" s="278">
        <f t="shared" si="33"/>
        <v>821620.76541283296</v>
      </c>
      <c r="AM45" s="284">
        <f t="shared" si="33"/>
        <v>683317.98684114323</v>
      </c>
      <c r="AN45" s="852">
        <f>SUM(AN41:AN44)</f>
        <v>30040235.338851545</v>
      </c>
      <c r="AO45" s="278">
        <f t="shared" ref="AO45:AY45" si="34">SUM(AO41:AO44)</f>
        <v>9035499.8348229341</v>
      </c>
      <c r="AP45" s="278">
        <f t="shared" si="34"/>
        <v>4676130.7617685925</v>
      </c>
      <c r="AQ45" s="278">
        <f t="shared" si="34"/>
        <v>1977525.1155602213</v>
      </c>
      <c r="AR45" s="278">
        <f t="shared" si="34"/>
        <v>9143840.107006304</v>
      </c>
      <c r="AS45" s="278">
        <f t="shared" si="34"/>
        <v>2739681.0076677673</v>
      </c>
      <c r="AT45" s="278">
        <f t="shared" si="34"/>
        <v>286349.97225760808</v>
      </c>
      <c r="AU45" s="278">
        <f t="shared" si="34"/>
        <v>34029.93109718553</v>
      </c>
      <c r="AV45" s="278">
        <f t="shared" si="34"/>
        <v>786885.04534083104</v>
      </c>
      <c r="AW45" s="278">
        <f t="shared" si="34"/>
        <v>3713.500613489548</v>
      </c>
      <c r="AX45" s="278">
        <f t="shared" si="34"/>
        <v>758145.32420707762</v>
      </c>
      <c r="AY45" s="284">
        <f t="shared" si="34"/>
        <v>598434.73850953113</v>
      </c>
      <c r="AZ45" s="305">
        <f>SUM(AZ41:AZ44)</f>
        <v>626157.19687667151</v>
      </c>
      <c r="BA45" s="308">
        <f>SUM(BA41:BA44)</f>
        <v>121957255.40480489</v>
      </c>
      <c r="BB45" s="278">
        <f>SUM('MMA Rev-Exp Region 1:MMA Rev-Exp Region 11'!BB45)</f>
        <v>37683482.451307468</v>
      </c>
      <c r="BC45" s="278">
        <f>SUM('MMA Rev-Exp Region 1:MMA Rev-Exp Region 11'!BC45)</f>
        <v>19435759.147728194</v>
      </c>
      <c r="BD45" s="278">
        <f>SUM('MMA Rev-Exp Region 1:MMA Rev-Exp Region 11'!BD45)</f>
        <v>8101292.7268683398</v>
      </c>
      <c r="BE45" s="278">
        <f>SUM('MMA Rev-Exp Region 1:MMA Rev-Exp Region 11'!BE45)</f>
        <v>37104192.867990702</v>
      </c>
      <c r="BF45" s="278">
        <f>SUM('MMA Rev-Exp Region 1:MMA Rev-Exp Region 11'!BF45)</f>
        <v>9548461.8229776192</v>
      </c>
      <c r="BG45" s="278">
        <f>SUM('MMA Rev-Exp Region 1:MMA Rev-Exp Region 11'!BG45)</f>
        <v>1084765.3697556383</v>
      </c>
      <c r="BH45" s="278">
        <f>SUM('MMA Rev-Exp Region 1:MMA Rev-Exp Region 11'!BH45)</f>
        <v>165629.13229777481</v>
      </c>
      <c r="BI45" s="278">
        <f>SUM('MMA Rev-Exp Region 1:MMA Rev-Exp Region 11'!BI45)</f>
        <v>2646757.1287803091</v>
      </c>
      <c r="BJ45" s="278">
        <f>SUM('MMA Rev-Exp Region 1:MMA Rev-Exp Region 11'!BJ45)</f>
        <v>15110.848463883252</v>
      </c>
      <c r="BK45" s="278">
        <f>SUM('MMA Rev-Exp Region 1:MMA Rev-Exp Region 11'!BK45)</f>
        <v>2897111.1839049626</v>
      </c>
      <c r="BL45" s="305">
        <f>SUM('MMA Rev-Exp Region 1:MMA Rev-Exp Region 11'!BL45)</f>
        <v>2648535.5278533334</v>
      </c>
    </row>
    <row r="46" spans="1:64" ht="14.85" customHeight="1" x14ac:dyDescent="0.25">
      <c r="A46" s="1463" t="s">
        <v>4</v>
      </c>
      <c r="B46" s="219">
        <v>6.1</v>
      </c>
      <c r="C46" s="232" t="s">
        <v>18</v>
      </c>
      <c r="D46" s="276">
        <f>SUM(E46:O46)</f>
        <v>0</v>
      </c>
      <c r="E46" s="540">
        <f>SUM('MMA Rev-Exp Region 1:MMA Rev-Exp Region 11'!E46)</f>
        <v>0</v>
      </c>
      <c r="F46" s="540">
        <f>SUM('MMA Rev-Exp Region 1:MMA Rev-Exp Region 11'!F46)</f>
        <v>0</v>
      </c>
      <c r="G46" s="540">
        <f>SUM('MMA Rev-Exp Region 1:MMA Rev-Exp Region 11'!G46)</f>
        <v>0</v>
      </c>
      <c r="H46" s="540">
        <f>SUM('MMA Rev-Exp Region 1:MMA Rev-Exp Region 11'!H46)</f>
        <v>0</v>
      </c>
      <c r="I46" s="540">
        <f>SUM('MMA Rev-Exp Region 1:MMA Rev-Exp Region 11'!I46)</f>
        <v>0</v>
      </c>
      <c r="J46" s="540">
        <f>SUM('MMA Rev-Exp Region 1:MMA Rev-Exp Region 11'!J46)</f>
        <v>0</v>
      </c>
      <c r="K46" s="540">
        <f>SUM('MMA Rev-Exp Region 1:MMA Rev-Exp Region 11'!K46)</f>
        <v>0</v>
      </c>
      <c r="L46" s="540">
        <f>SUM('MMA Rev-Exp Region 1:MMA Rev-Exp Region 11'!L46)</f>
        <v>0</v>
      </c>
      <c r="M46" s="540">
        <f>SUM('MMA Rev-Exp Region 1:MMA Rev-Exp Region 11'!M46)</f>
        <v>0</v>
      </c>
      <c r="N46" s="540">
        <f>SUM('MMA Rev-Exp Region 1:MMA Rev-Exp Region 11'!N46)</f>
        <v>0</v>
      </c>
      <c r="O46" s="542">
        <f>SUM('MMA Rev-Exp Region 1:MMA Rev-Exp Region 11'!O46)</f>
        <v>0</v>
      </c>
      <c r="P46" s="276">
        <f>SUM(Q46:AA46)</f>
        <v>0</v>
      </c>
      <c r="Q46" s="540">
        <f>SUM('MMA Rev-Exp Region 1:MMA Rev-Exp Region 11'!Q46)</f>
        <v>0</v>
      </c>
      <c r="R46" s="540">
        <f>SUM('MMA Rev-Exp Region 1:MMA Rev-Exp Region 11'!R46)</f>
        <v>0</v>
      </c>
      <c r="S46" s="540">
        <f>SUM('MMA Rev-Exp Region 1:MMA Rev-Exp Region 11'!S46)</f>
        <v>0</v>
      </c>
      <c r="T46" s="540">
        <f>SUM('MMA Rev-Exp Region 1:MMA Rev-Exp Region 11'!T46)</f>
        <v>0</v>
      </c>
      <c r="U46" s="540">
        <f>SUM('MMA Rev-Exp Region 1:MMA Rev-Exp Region 11'!U46)</f>
        <v>0</v>
      </c>
      <c r="V46" s="540">
        <f>SUM('MMA Rev-Exp Region 1:MMA Rev-Exp Region 11'!V46)</f>
        <v>0</v>
      </c>
      <c r="W46" s="540">
        <f>SUM('MMA Rev-Exp Region 1:MMA Rev-Exp Region 11'!W46)</f>
        <v>0</v>
      </c>
      <c r="X46" s="540">
        <f>SUM('MMA Rev-Exp Region 1:MMA Rev-Exp Region 11'!X46)</f>
        <v>0</v>
      </c>
      <c r="Y46" s="540">
        <f>SUM('MMA Rev-Exp Region 1:MMA Rev-Exp Region 11'!Y46)</f>
        <v>0</v>
      </c>
      <c r="Z46" s="540">
        <f>SUM('MMA Rev-Exp Region 1:MMA Rev-Exp Region 11'!Z46)</f>
        <v>0</v>
      </c>
      <c r="AA46" s="542">
        <f>SUM('MMA Rev-Exp Region 1:MMA Rev-Exp Region 11'!AA46)</f>
        <v>0</v>
      </c>
      <c r="AB46" s="276">
        <f>SUM(AC46:AM46)</f>
        <v>0</v>
      </c>
      <c r="AC46" s="540">
        <f>SUM('MMA Rev-Exp Region 1:MMA Rev-Exp Region 11'!AC46)</f>
        <v>0</v>
      </c>
      <c r="AD46" s="540">
        <f>SUM('MMA Rev-Exp Region 1:MMA Rev-Exp Region 11'!AD46)</f>
        <v>0</v>
      </c>
      <c r="AE46" s="540">
        <f>SUM('MMA Rev-Exp Region 1:MMA Rev-Exp Region 11'!AE46)</f>
        <v>0</v>
      </c>
      <c r="AF46" s="540">
        <f>SUM('MMA Rev-Exp Region 1:MMA Rev-Exp Region 11'!AF46)</f>
        <v>0</v>
      </c>
      <c r="AG46" s="540">
        <f>SUM('MMA Rev-Exp Region 1:MMA Rev-Exp Region 11'!AG46)</f>
        <v>0</v>
      </c>
      <c r="AH46" s="540">
        <f>SUM('MMA Rev-Exp Region 1:MMA Rev-Exp Region 11'!AH46)</f>
        <v>0</v>
      </c>
      <c r="AI46" s="540">
        <f>SUM('MMA Rev-Exp Region 1:MMA Rev-Exp Region 11'!AI46)</f>
        <v>0</v>
      </c>
      <c r="AJ46" s="540">
        <f>SUM('MMA Rev-Exp Region 1:MMA Rev-Exp Region 11'!AJ46)</f>
        <v>0</v>
      </c>
      <c r="AK46" s="540">
        <f>SUM('MMA Rev-Exp Region 1:MMA Rev-Exp Region 11'!AK46)</f>
        <v>0</v>
      </c>
      <c r="AL46" s="540">
        <f>SUM('MMA Rev-Exp Region 1:MMA Rev-Exp Region 11'!AL46)</f>
        <v>0</v>
      </c>
      <c r="AM46" s="542">
        <f>SUM('MMA Rev-Exp Region 1:MMA Rev-Exp Region 11'!AM46)</f>
        <v>0</v>
      </c>
      <c r="AN46" s="276">
        <f>SUM(AO46:AY46)</f>
        <v>0</v>
      </c>
      <c r="AO46" s="540">
        <f>SUM('MMA Rev-Exp Region 1:MMA Rev-Exp Region 11'!AO46)</f>
        <v>0</v>
      </c>
      <c r="AP46" s="540">
        <f>SUM('MMA Rev-Exp Region 1:MMA Rev-Exp Region 11'!AP46)</f>
        <v>0</v>
      </c>
      <c r="AQ46" s="540">
        <f>SUM('MMA Rev-Exp Region 1:MMA Rev-Exp Region 11'!AQ46)</f>
        <v>0</v>
      </c>
      <c r="AR46" s="540">
        <f>SUM('MMA Rev-Exp Region 1:MMA Rev-Exp Region 11'!AR46)</f>
        <v>0</v>
      </c>
      <c r="AS46" s="540">
        <f>SUM('MMA Rev-Exp Region 1:MMA Rev-Exp Region 11'!AS46)</f>
        <v>0</v>
      </c>
      <c r="AT46" s="540">
        <f>SUM('MMA Rev-Exp Region 1:MMA Rev-Exp Region 11'!AT46)</f>
        <v>0</v>
      </c>
      <c r="AU46" s="540">
        <f>SUM('MMA Rev-Exp Region 1:MMA Rev-Exp Region 11'!AU46)</f>
        <v>0</v>
      </c>
      <c r="AV46" s="540">
        <f>SUM('MMA Rev-Exp Region 1:MMA Rev-Exp Region 11'!AV46)</f>
        <v>0</v>
      </c>
      <c r="AW46" s="540">
        <f>SUM('MMA Rev-Exp Region 1:MMA Rev-Exp Region 11'!AW46)</f>
        <v>0</v>
      </c>
      <c r="AX46" s="540">
        <f>SUM('MMA Rev-Exp Region 1:MMA Rev-Exp Region 11'!AX46)</f>
        <v>0</v>
      </c>
      <c r="AY46" s="542">
        <f>SUM('MMA Rev-Exp Region 1:MMA Rev-Exp Region 11'!AY46)</f>
        <v>0</v>
      </c>
      <c r="AZ46" s="545">
        <f>SUM('MMA Rev-Exp Region 1:MMA Rev-Exp Region 11'!AZ46)</f>
        <v>0</v>
      </c>
      <c r="BA46" s="294">
        <f>SUM(BB46:BL46)+AZ46</f>
        <v>0</v>
      </c>
      <c r="BB46" s="540">
        <f>SUM('MMA Rev-Exp Region 1:MMA Rev-Exp Region 11'!BB46)</f>
        <v>0</v>
      </c>
      <c r="BC46" s="540">
        <f>SUM('MMA Rev-Exp Region 1:MMA Rev-Exp Region 11'!BC46)</f>
        <v>0</v>
      </c>
      <c r="BD46" s="540">
        <f>SUM('MMA Rev-Exp Region 1:MMA Rev-Exp Region 11'!BD46)</f>
        <v>0</v>
      </c>
      <c r="BE46" s="540">
        <f>SUM('MMA Rev-Exp Region 1:MMA Rev-Exp Region 11'!BE46)</f>
        <v>0</v>
      </c>
      <c r="BF46" s="540">
        <f>SUM('MMA Rev-Exp Region 1:MMA Rev-Exp Region 11'!BF46)</f>
        <v>0</v>
      </c>
      <c r="BG46" s="540">
        <f>SUM('MMA Rev-Exp Region 1:MMA Rev-Exp Region 11'!BG46)</f>
        <v>0</v>
      </c>
      <c r="BH46" s="540">
        <f>SUM('MMA Rev-Exp Region 1:MMA Rev-Exp Region 11'!BH46)</f>
        <v>0</v>
      </c>
      <c r="BI46" s="540">
        <f>SUM('MMA Rev-Exp Region 1:MMA Rev-Exp Region 11'!BI46)</f>
        <v>0</v>
      </c>
      <c r="BJ46" s="540">
        <f>SUM('MMA Rev-Exp Region 1:MMA Rev-Exp Region 11'!BJ46)</f>
        <v>0</v>
      </c>
      <c r="BK46" s="540">
        <f>SUM('MMA Rev-Exp Region 1:MMA Rev-Exp Region 11'!BK46)</f>
        <v>0</v>
      </c>
      <c r="BL46" s="545">
        <f>SUM('MMA Rev-Exp Region 1:MMA Rev-Exp Region 11'!BL46)</f>
        <v>0</v>
      </c>
    </row>
    <row r="47" spans="1:64" x14ac:dyDescent="0.25">
      <c r="A47" s="1464"/>
      <c r="B47" s="221">
        <v>6.2</v>
      </c>
      <c r="C47" s="229" t="s">
        <v>19</v>
      </c>
      <c r="D47" s="289">
        <f>SUM(E47:O47)</f>
        <v>0</v>
      </c>
      <c r="E47" s="541">
        <f>SUM('MMA Rev-Exp Region 1:MMA Rev-Exp Region 11'!E47)</f>
        <v>0</v>
      </c>
      <c r="F47" s="541">
        <f>SUM('MMA Rev-Exp Region 1:MMA Rev-Exp Region 11'!F47)</f>
        <v>0</v>
      </c>
      <c r="G47" s="541">
        <f>SUM('MMA Rev-Exp Region 1:MMA Rev-Exp Region 11'!G47)</f>
        <v>0</v>
      </c>
      <c r="H47" s="541">
        <f>SUM('MMA Rev-Exp Region 1:MMA Rev-Exp Region 11'!H47)</f>
        <v>0</v>
      </c>
      <c r="I47" s="541">
        <f>SUM('MMA Rev-Exp Region 1:MMA Rev-Exp Region 11'!I47)</f>
        <v>0</v>
      </c>
      <c r="J47" s="541">
        <f>SUM('MMA Rev-Exp Region 1:MMA Rev-Exp Region 11'!J47)</f>
        <v>0</v>
      </c>
      <c r="K47" s="541">
        <f>SUM('MMA Rev-Exp Region 1:MMA Rev-Exp Region 11'!K47)</f>
        <v>0</v>
      </c>
      <c r="L47" s="541">
        <f>SUM('MMA Rev-Exp Region 1:MMA Rev-Exp Region 11'!L47)</f>
        <v>0</v>
      </c>
      <c r="M47" s="541">
        <f>SUM('MMA Rev-Exp Region 1:MMA Rev-Exp Region 11'!M47)</f>
        <v>0</v>
      </c>
      <c r="N47" s="541">
        <f>SUM('MMA Rev-Exp Region 1:MMA Rev-Exp Region 11'!N47)</f>
        <v>0</v>
      </c>
      <c r="O47" s="543">
        <f>SUM('MMA Rev-Exp Region 1:MMA Rev-Exp Region 11'!O47)</f>
        <v>0</v>
      </c>
      <c r="P47" s="289">
        <f>SUM(Q47:AA47)</f>
        <v>0</v>
      </c>
      <c r="Q47" s="541">
        <f>SUM('MMA Rev-Exp Region 1:MMA Rev-Exp Region 11'!Q47)</f>
        <v>0</v>
      </c>
      <c r="R47" s="541">
        <f>SUM('MMA Rev-Exp Region 1:MMA Rev-Exp Region 11'!R47)</f>
        <v>0</v>
      </c>
      <c r="S47" s="541">
        <f>SUM('MMA Rev-Exp Region 1:MMA Rev-Exp Region 11'!S47)</f>
        <v>0</v>
      </c>
      <c r="T47" s="541">
        <f>SUM('MMA Rev-Exp Region 1:MMA Rev-Exp Region 11'!T47)</f>
        <v>0</v>
      </c>
      <c r="U47" s="541">
        <f>SUM('MMA Rev-Exp Region 1:MMA Rev-Exp Region 11'!U47)</f>
        <v>0</v>
      </c>
      <c r="V47" s="541">
        <f>SUM('MMA Rev-Exp Region 1:MMA Rev-Exp Region 11'!V47)</f>
        <v>0</v>
      </c>
      <c r="W47" s="541">
        <f>SUM('MMA Rev-Exp Region 1:MMA Rev-Exp Region 11'!W47)</f>
        <v>0</v>
      </c>
      <c r="X47" s="541">
        <f>SUM('MMA Rev-Exp Region 1:MMA Rev-Exp Region 11'!X47)</f>
        <v>0</v>
      </c>
      <c r="Y47" s="541">
        <f>SUM('MMA Rev-Exp Region 1:MMA Rev-Exp Region 11'!Y47)</f>
        <v>0</v>
      </c>
      <c r="Z47" s="541">
        <f>SUM('MMA Rev-Exp Region 1:MMA Rev-Exp Region 11'!Z47)</f>
        <v>0</v>
      </c>
      <c r="AA47" s="543">
        <f>SUM('MMA Rev-Exp Region 1:MMA Rev-Exp Region 11'!AA47)</f>
        <v>0</v>
      </c>
      <c r="AB47" s="289">
        <f>SUM(AC47:AM47)</f>
        <v>0</v>
      </c>
      <c r="AC47" s="541">
        <f>SUM('MMA Rev-Exp Region 1:MMA Rev-Exp Region 11'!AC47)</f>
        <v>0</v>
      </c>
      <c r="AD47" s="541">
        <f>SUM('MMA Rev-Exp Region 1:MMA Rev-Exp Region 11'!AD47)</f>
        <v>0</v>
      </c>
      <c r="AE47" s="541">
        <f>SUM('MMA Rev-Exp Region 1:MMA Rev-Exp Region 11'!AE47)</f>
        <v>0</v>
      </c>
      <c r="AF47" s="541">
        <f>SUM('MMA Rev-Exp Region 1:MMA Rev-Exp Region 11'!AF47)</f>
        <v>0</v>
      </c>
      <c r="AG47" s="541">
        <f>SUM('MMA Rev-Exp Region 1:MMA Rev-Exp Region 11'!AG47)</f>
        <v>0</v>
      </c>
      <c r="AH47" s="541">
        <f>SUM('MMA Rev-Exp Region 1:MMA Rev-Exp Region 11'!AH47)</f>
        <v>0</v>
      </c>
      <c r="AI47" s="541">
        <f>SUM('MMA Rev-Exp Region 1:MMA Rev-Exp Region 11'!AI47)</f>
        <v>0</v>
      </c>
      <c r="AJ47" s="541">
        <f>SUM('MMA Rev-Exp Region 1:MMA Rev-Exp Region 11'!AJ47)</f>
        <v>0</v>
      </c>
      <c r="AK47" s="541">
        <f>SUM('MMA Rev-Exp Region 1:MMA Rev-Exp Region 11'!AK47)</f>
        <v>0</v>
      </c>
      <c r="AL47" s="541">
        <f>SUM('MMA Rev-Exp Region 1:MMA Rev-Exp Region 11'!AL47)</f>
        <v>0</v>
      </c>
      <c r="AM47" s="543">
        <f>SUM('MMA Rev-Exp Region 1:MMA Rev-Exp Region 11'!AM47)</f>
        <v>0</v>
      </c>
      <c r="AN47" s="289">
        <f>SUM(AO47:AY47)</f>
        <v>0</v>
      </c>
      <c r="AO47" s="541">
        <f>SUM('MMA Rev-Exp Region 1:MMA Rev-Exp Region 11'!AO47)</f>
        <v>0</v>
      </c>
      <c r="AP47" s="541">
        <f>SUM('MMA Rev-Exp Region 1:MMA Rev-Exp Region 11'!AP47)</f>
        <v>0</v>
      </c>
      <c r="AQ47" s="541">
        <f>SUM('MMA Rev-Exp Region 1:MMA Rev-Exp Region 11'!AQ47)</f>
        <v>0</v>
      </c>
      <c r="AR47" s="541">
        <f>SUM('MMA Rev-Exp Region 1:MMA Rev-Exp Region 11'!AR47)</f>
        <v>0</v>
      </c>
      <c r="AS47" s="541">
        <f>SUM('MMA Rev-Exp Region 1:MMA Rev-Exp Region 11'!AS47)</f>
        <v>0</v>
      </c>
      <c r="AT47" s="541">
        <f>SUM('MMA Rev-Exp Region 1:MMA Rev-Exp Region 11'!AT47)</f>
        <v>0</v>
      </c>
      <c r="AU47" s="541">
        <f>SUM('MMA Rev-Exp Region 1:MMA Rev-Exp Region 11'!AU47)</f>
        <v>0</v>
      </c>
      <c r="AV47" s="541">
        <f>SUM('MMA Rev-Exp Region 1:MMA Rev-Exp Region 11'!AV47)</f>
        <v>0</v>
      </c>
      <c r="AW47" s="541">
        <f>SUM('MMA Rev-Exp Region 1:MMA Rev-Exp Region 11'!AW47)</f>
        <v>0</v>
      </c>
      <c r="AX47" s="541">
        <f>SUM('MMA Rev-Exp Region 1:MMA Rev-Exp Region 11'!AX47)</f>
        <v>0</v>
      </c>
      <c r="AY47" s="543">
        <f>SUM('MMA Rev-Exp Region 1:MMA Rev-Exp Region 11'!AY47)</f>
        <v>0</v>
      </c>
      <c r="AZ47" s="546">
        <f>SUM('MMA Rev-Exp Region 1:MMA Rev-Exp Region 11'!AZ47)</f>
        <v>0</v>
      </c>
      <c r="BA47" s="296">
        <f>SUM(BB47:BL47)+AZ47</f>
        <v>0</v>
      </c>
      <c r="BB47" s="541">
        <f>SUM('MMA Rev-Exp Region 1:MMA Rev-Exp Region 11'!BB47)</f>
        <v>0</v>
      </c>
      <c r="BC47" s="541">
        <f>SUM('MMA Rev-Exp Region 1:MMA Rev-Exp Region 11'!BC47)</f>
        <v>0</v>
      </c>
      <c r="BD47" s="541">
        <f>SUM('MMA Rev-Exp Region 1:MMA Rev-Exp Region 11'!BD47)</f>
        <v>0</v>
      </c>
      <c r="BE47" s="541">
        <f>SUM('MMA Rev-Exp Region 1:MMA Rev-Exp Region 11'!BE47)</f>
        <v>0</v>
      </c>
      <c r="BF47" s="541">
        <f>SUM('MMA Rev-Exp Region 1:MMA Rev-Exp Region 11'!BF47)</f>
        <v>0</v>
      </c>
      <c r="BG47" s="541">
        <f>SUM('MMA Rev-Exp Region 1:MMA Rev-Exp Region 11'!BG47)</f>
        <v>0</v>
      </c>
      <c r="BH47" s="541">
        <f>SUM('MMA Rev-Exp Region 1:MMA Rev-Exp Region 11'!BH47)</f>
        <v>0</v>
      </c>
      <c r="BI47" s="541">
        <f>SUM('MMA Rev-Exp Region 1:MMA Rev-Exp Region 11'!BI47)</f>
        <v>0</v>
      </c>
      <c r="BJ47" s="541">
        <f>SUM('MMA Rev-Exp Region 1:MMA Rev-Exp Region 11'!BJ47)</f>
        <v>0</v>
      </c>
      <c r="BK47" s="541">
        <f>SUM('MMA Rev-Exp Region 1:MMA Rev-Exp Region 11'!BK47)</f>
        <v>0</v>
      </c>
      <c r="BL47" s="546">
        <f>SUM('MMA Rev-Exp Region 1:MMA Rev-Exp Region 11'!BL47)</f>
        <v>0</v>
      </c>
    </row>
    <row r="48" spans="1:64" x14ac:dyDescent="0.25">
      <c r="A48" s="1464"/>
      <c r="B48" s="221">
        <v>6.3</v>
      </c>
      <c r="C48" s="229" t="s">
        <v>184</v>
      </c>
      <c r="D48" s="289">
        <f>SUM(E48:O48)</f>
        <v>0</v>
      </c>
      <c r="E48" s="541">
        <f>SUM('MMA Rev-Exp Region 1:MMA Rev-Exp Region 11'!E48)</f>
        <v>0</v>
      </c>
      <c r="F48" s="541">
        <f>SUM('MMA Rev-Exp Region 1:MMA Rev-Exp Region 11'!F48)</f>
        <v>0</v>
      </c>
      <c r="G48" s="541">
        <f>SUM('MMA Rev-Exp Region 1:MMA Rev-Exp Region 11'!G48)</f>
        <v>0</v>
      </c>
      <c r="H48" s="541">
        <f>SUM('MMA Rev-Exp Region 1:MMA Rev-Exp Region 11'!H48)</f>
        <v>0</v>
      </c>
      <c r="I48" s="541">
        <f>SUM('MMA Rev-Exp Region 1:MMA Rev-Exp Region 11'!I48)</f>
        <v>0</v>
      </c>
      <c r="J48" s="541">
        <f>SUM('MMA Rev-Exp Region 1:MMA Rev-Exp Region 11'!J48)</f>
        <v>0</v>
      </c>
      <c r="K48" s="541">
        <f>SUM('MMA Rev-Exp Region 1:MMA Rev-Exp Region 11'!K48)</f>
        <v>0</v>
      </c>
      <c r="L48" s="541">
        <f>SUM('MMA Rev-Exp Region 1:MMA Rev-Exp Region 11'!L48)</f>
        <v>0</v>
      </c>
      <c r="M48" s="541">
        <f>SUM('MMA Rev-Exp Region 1:MMA Rev-Exp Region 11'!M48)</f>
        <v>0</v>
      </c>
      <c r="N48" s="541">
        <f>SUM('MMA Rev-Exp Region 1:MMA Rev-Exp Region 11'!N48)</f>
        <v>0</v>
      </c>
      <c r="O48" s="543">
        <f>SUM('MMA Rev-Exp Region 1:MMA Rev-Exp Region 11'!O48)</f>
        <v>0</v>
      </c>
      <c r="P48" s="289">
        <f>SUM(Q48:AA48)</f>
        <v>0</v>
      </c>
      <c r="Q48" s="541">
        <f>SUM('MMA Rev-Exp Region 1:MMA Rev-Exp Region 11'!Q48)</f>
        <v>0</v>
      </c>
      <c r="R48" s="541">
        <f>SUM('MMA Rev-Exp Region 1:MMA Rev-Exp Region 11'!R48)</f>
        <v>0</v>
      </c>
      <c r="S48" s="541">
        <f>SUM('MMA Rev-Exp Region 1:MMA Rev-Exp Region 11'!S48)</f>
        <v>0</v>
      </c>
      <c r="T48" s="541">
        <f>SUM('MMA Rev-Exp Region 1:MMA Rev-Exp Region 11'!T48)</f>
        <v>0</v>
      </c>
      <c r="U48" s="541">
        <f>SUM('MMA Rev-Exp Region 1:MMA Rev-Exp Region 11'!U48)</f>
        <v>0</v>
      </c>
      <c r="V48" s="541">
        <f>SUM('MMA Rev-Exp Region 1:MMA Rev-Exp Region 11'!V48)</f>
        <v>0</v>
      </c>
      <c r="W48" s="541">
        <f>SUM('MMA Rev-Exp Region 1:MMA Rev-Exp Region 11'!W48)</f>
        <v>0</v>
      </c>
      <c r="X48" s="541">
        <f>SUM('MMA Rev-Exp Region 1:MMA Rev-Exp Region 11'!X48)</f>
        <v>0</v>
      </c>
      <c r="Y48" s="541">
        <f>SUM('MMA Rev-Exp Region 1:MMA Rev-Exp Region 11'!Y48)</f>
        <v>0</v>
      </c>
      <c r="Z48" s="541">
        <f>SUM('MMA Rev-Exp Region 1:MMA Rev-Exp Region 11'!Z48)</f>
        <v>0</v>
      </c>
      <c r="AA48" s="543">
        <f>SUM('MMA Rev-Exp Region 1:MMA Rev-Exp Region 11'!AA48)</f>
        <v>0</v>
      </c>
      <c r="AB48" s="289">
        <f>SUM(AC48:AM48)</f>
        <v>0</v>
      </c>
      <c r="AC48" s="541">
        <f>SUM('MMA Rev-Exp Region 1:MMA Rev-Exp Region 11'!AC48)</f>
        <v>0</v>
      </c>
      <c r="AD48" s="541">
        <f>SUM('MMA Rev-Exp Region 1:MMA Rev-Exp Region 11'!AD48)</f>
        <v>0</v>
      </c>
      <c r="AE48" s="541">
        <f>SUM('MMA Rev-Exp Region 1:MMA Rev-Exp Region 11'!AE48)</f>
        <v>0</v>
      </c>
      <c r="AF48" s="541">
        <f>SUM('MMA Rev-Exp Region 1:MMA Rev-Exp Region 11'!AF48)</f>
        <v>0</v>
      </c>
      <c r="AG48" s="541">
        <f>SUM('MMA Rev-Exp Region 1:MMA Rev-Exp Region 11'!AG48)</f>
        <v>0</v>
      </c>
      <c r="AH48" s="541">
        <f>SUM('MMA Rev-Exp Region 1:MMA Rev-Exp Region 11'!AH48)</f>
        <v>0</v>
      </c>
      <c r="AI48" s="541">
        <f>SUM('MMA Rev-Exp Region 1:MMA Rev-Exp Region 11'!AI48)</f>
        <v>0</v>
      </c>
      <c r="AJ48" s="541">
        <f>SUM('MMA Rev-Exp Region 1:MMA Rev-Exp Region 11'!AJ48)</f>
        <v>0</v>
      </c>
      <c r="AK48" s="541">
        <f>SUM('MMA Rev-Exp Region 1:MMA Rev-Exp Region 11'!AK48)</f>
        <v>0</v>
      </c>
      <c r="AL48" s="541">
        <f>SUM('MMA Rev-Exp Region 1:MMA Rev-Exp Region 11'!AL48)</f>
        <v>0</v>
      </c>
      <c r="AM48" s="543">
        <f>SUM('MMA Rev-Exp Region 1:MMA Rev-Exp Region 11'!AM48)</f>
        <v>0</v>
      </c>
      <c r="AN48" s="289">
        <f>SUM(AO48:AY48)</f>
        <v>0</v>
      </c>
      <c r="AO48" s="541">
        <f>SUM('MMA Rev-Exp Region 1:MMA Rev-Exp Region 11'!AO48)</f>
        <v>0</v>
      </c>
      <c r="AP48" s="541">
        <f>SUM('MMA Rev-Exp Region 1:MMA Rev-Exp Region 11'!AP48)</f>
        <v>0</v>
      </c>
      <c r="AQ48" s="541">
        <f>SUM('MMA Rev-Exp Region 1:MMA Rev-Exp Region 11'!AQ48)</f>
        <v>0</v>
      </c>
      <c r="AR48" s="541">
        <f>SUM('MMA Rev-Exp Region 1:MMA Rev-Exp Region 11'!AR48)</f>
        <v>0</v>
      </c>
      <c r="AS48" s="541">
        <f>SUM('MMA Rev-Exp Region 1:MMA Rev-Exp Region 11'!AS48)</f>
        <v>0</v>
      </c>
      <c r="AT48" s="541">
        <f>SUM('MMA Rev-Exp Region 1:MMA Rev-Exp Region 11'!AT48)</f>
        <v>0</v>
      </c>
      <c r="AU48" s="541">
        <f>SUM('MMA Rev-Exp Region 1:MMA Rev-Exp Region 11'!AU48)</f>
        <v>0</v>
      </c>
      <c r="AV48" s="541">
        <f>SUM('MMA Rev-Exp Region 1:MMA Rev-Exp Region 11'!AV48)</f>
        <v>0</v>
      </c>
      <c r="AW48" s="541">
        <f>SUM('MMA Rev-Exp Region 1:MMA Rev-Exp Region 11'!AW48)</f>
        <v>0</v>
      </c>
      <c r="AX48" s="541">
        <f>SUM('MMA Rev-Exp Region 1:MMA Rev-Exp Region 11'!AX48)</f>
        <v>0</v>
      </c>
      <c r="AY48" s="543">
        <f>SUM('MMA Rev-Exp Region 1:MMA Rev-Exp Region 11'!AY48)</f>
        <v>0</v>
      </c>
      <c r="AZ48" s="546">
        <f>SUM('MMA Rev-Exp Region 1:MMA Rev-Exp Region 11'!AZ48)</f>
        <v>0</v>
      </c>
      <c r="BA48" s="296">
        <f>SUM(BB48:BL48)+AZ48</f>
        <v>0</v>
      </c>
      <c r="BB48" s="541">
        <f>SUM('MMA Rev-Exp Region 1:MMA Rev-Exp Region 11'!BB48)</f>
        <v>0</v>
      </c>
      <c r="BC48" s="541">
        <f>SUM('MMA Rev-Exp Region 1:MMA Rev-Exp Region 11'!BC48)</f>
        <v>0</v>
      </c>
      <c r="BD48" s="541">
        <f>SUM('MMA Rev-Exp Region 1:MMA Rev-Exp Region 11'!BD48)</f>
        <v>0</v>
      </c>
      <c r="BE48" s="541">
        <f>SUM('MMA Rev-Exp Region 1:MMA Rev-Exp Region 11'!BE48)</f>
        <v>0</v>
      </c>
      <c r="BF48" s="541">
        <f>SUM('MMA Rev-Exp Region 1:MMA Rev-Exp Region 11'!BF48)</f>
        <v>0</v>
      </c>
      <c r="BG48" s="541">
        <f>SUM('MMA Rev-Exp Region 1:MMA Rev-Exp Region 11'!BG48)</f>
        <v>0</v>
      </c>
      <c r="BH48" s="541">
        <f>SUM('MMA Rev-Exp Region 1:MMA Rev-Exp Region 11'!BH48)</f>
        <v>0</v>
      </c>
      <c r="BI48" s="541">
        <f>SUM('MMA Rev-Exp Region 1:MMA Rev-Exp Region 11'!BI48)</f>
        <v>0</v>
      </c>
      <c r="BJ48" s="541">
        <f>SUM('MMA Rev-Exp Region 1:MMA Rev-Exp Region 11'!BJ48)</f>
        <v>0</v>
      </c>
      <c r="BK48" s="541">
        <f>SUM('MMA Rev-Exp Region 1:MMA Rev-Exp Region 11'!BK48)</f>
        <v>0</v>
      </c>
      <c r="BL48" s="546">
        <f>SUM('MMA Rev-Exp Region 1:MMA Rev-Exp Region 11'!BL48)</f>
        <v>0</v>
      </c>
    </row>
    <row r="49" spans="1:64" x14ac:dyDescent="0.25">
      <c r="A49" s="1464"/>
      <c r="B49" s="225" t="s">
        <v>87</v>
      </c>
      <c r="C49" s="230" t="s">
        <v>910</v>
      </c>
      <c r="D49" s="289">
        <f>SUM(E49:O49)</f>
        <v>0</v>
      </c>
      <c r="E49" s="541">
        <f>SUM('MMA Rev-Exp Region 1:MMA Rev-Exp Region 11'!E49)</f>
        <v>0</v>
      </c>
      <c r="F49" s="541">
        <f>SUM('MMA Rev-Exp Region 1:MMA Rev-Exp Region 11'!F49)</f>
        <v>0</v>
      </c>
      <c r="G49" s="541">
        <f>SUM('MMA Rev-Exp Region 1:MMA Rev-Exp Region 11'!G49)</f>
        <v>0</v>
      </c>
      <c r="H49" s="541">
        <f>SUM('MMA Rev-Exp Region 1:MMA Rev-Exp Region 11'!H49)</f>
        <v>0</v>
      </c>
      <c r="I49" s="541">
        <f>SUM('MMA Rev-Exp Region 1:MMA Rev-Exp Region 11'!I49)</f>
        <v>0</v>
      </c>
      <c r="J49" s="541">
        <f>SUM('MMA Rev-Exp Region 1:MMA Rev-Exp Region 11'!J49)</f>
        <v>0</v>
      </c>
      <c r="K49" s="541">
        <f>SUM('MMA Rev-Exp Region 1:MMA Rev-Exp Region 11'!K49)</f>
        <v>0</v>
      </c>
      <c r="L49" s="541">
        <f>SUM('MMA Rev-Exp Region 1:MMA Rev-Exp Region 11'!L49)</f>
        <v>0</v>
      </c>
      <c r="M49" s="541">
        <f>SUM('MMA Rev-Exp Region 1:MMA Rev-Exp Region 11'!M49)</f>
        <v>0</v>
      </c>
      <c r="N49" s="541">
        <f>SUM('MMA Rev-Exp Region 1:MMA Rev-Exp Region 11'!N49)</f>
        <v>0</v>
      </c>
      <c r="O49" s="543">
        <f>SUM('MMA Rev-Exp Region 1:MMA Rev-Exp Region 11'!O49)</f>
        <v>0</v>
      </c>
      <c r="P49" s="289">
        <f>SUM(Q49:AA49)</f>
        <v>0</v>
      </c>
      <c r="Q49" s="541">
        <f>SUM('MMA Rev-Exp Region 1:MMA Rev-Exp Region 11'!Q49)</f>
        <v>0</v>
      </c>
      <c r="R49" s="541">
        <f>SUM('MMA Rev-Exp Region 1:MMA Rev-Exp Region 11'!R49)</f>
        <v>0</v>
      </c>
      <c r="S49" s="541">
        <f>SUM('MMA Rev-Exp Region 1:MMA Rev-Exp Region 11'!S49)</f>
        <v>0</v>
      </c>
      <c r="T49" s="541">
        <f>SUM('MMA Rev-Exp Region 1:MMA Rev-Exp Region 11'!T49)</f>
        <v>0</v>
      </c>
      <c r="U49" s="541">
        <f>SUM('MMA Rev-Exp Region 1:MMA Rev-Exp Region 11'!U49)</f>
        <v>0</v>
      </c>
      <c r="V49" s="541">
        <f>SUM('MMA Rev-Exp Region 1:MMA Rev-Exp Region 11'!V49)</f>
        <v>0</v>
      </c>
      <c r="W49" s="541">
        <f>SUM('MMA Rev-Exp Region 1:MMA Rev-Exp Region 11'!W49)</f>
        <v>0</v>
      </c>
      <c r="X49" s="541">
        <f>SUM('MMA Rev-Exp Region 1:MMA Rev-Exp Region 11'!X49)</f>
        <v>0</v>
      </c>
      <c r="Y49" s="541">
        <f>SUM('MMA Rev-Exp Region 1:MMA Rev-Exp Region 11'!Y49)</f>
        <v>0</v>
      </c>
      <c r="Z49" s="541">
        <f>SUM('MMA Rev-Exp Region 1:MMA Rev-Exp Region 11'!Z49)</f>
        <v>0</v>
      </c>
      <c r="AA49" s="543">
        <f>SUM('MMA Rev-Exp Region 1:MMA Rev-Exp Region 11'!AA49)</f>
        <v>0</v>
      </c>
      <c r="AB49" s="289">
        <f>SUM(AC49:AM49)</f>
        <v>0</v>
      </c>
      <c r="AC49" s="541">
        <f>SUM('MMA Rev-Exp Region 1:MMA Rev-Exp Region 11'!AC49)</f>
        <v>0</v>
      </c>
      <c r="AD49" s="541">
        <f>SUM('MMA Rev-Exp Region 1:MMA Rev-Exp Region 11'!AD49)</f>
        <v>0</v>
      </c>
      <c r="AE49" s="541">
        <f>SUM('MMA Rev-Exp Region 1:MMA Rev-Exp Region 11'!AE49)</f>
        <v>0</v>
      </c>
      <c r="AF49" s="541">
        <f>SUM('MMA Rev-Exp Region 1:MMA Rev-Exp Region 11'!AF49)</f>
        <v>0</v>
      </c>
      <c r="AG49" s="541">
        <f>SUM('MMA Rev-Exp Region 1:MMA Rev-Exp Region 11'!AG49)</f>
        <v>0</v>
      </c>
      <c r="AH49" s="541">
        <f>SUM('MMA Rev-Exp Region 1:MMA Rev-Exp Region 11'!AH49)</f>
        <v>0</v>
      </c>
      <c r="AI49" s="541">
        <f>SUM('MMA Rev-Exp Region 1:MMA Rev-Exp Region 11'!AI49)</f>
        <v>0</v>
      </c>
      <c r="AJ49" s="541">
        <f>SUM('MMA Rev-Exp Region 1:MMA Rev-Exp Region 11'!AJ49)</f>
        <v>0</v>
      </c>
      <c r="AK49" s="541">
        <f>SUM('MMA Rev-Exp Region 1:MMA Rev-Exp Region 11'!AK49)</f>
        <v>0</v>
      </c>
      <c r="AL49" s="541">
        <f>SUM('MMA Rev-Exp Region 1:MMA Rev-Exp Region 11'!AL49)</f>
        <v>0</v>
      </c>
      <c r="AM49" s="543">
        <f>SUM('MMA Rev-Exp Region 1:MMA Rev-Exp Region 11'!AM49)</f>
        <v>0</v>
      </c>
      <c r="AN49" s="289">
        <f>SUM(AO49:AY49)</f>
        <v>0</v>
      </c>
      <c r="AO49" s="541">
        <f>SUM('MMA Rev-Exp Region 1:MMA Rev-Exp Region 11'!AO49)</f>
        <v>0</v>
      </c>
      <c r="AP49" s="541">
        <f>SUM('MMA Rev-Exp Region 1:MMA Rev-Exp Region 11'!AP49)</f>
        <v>0</v>
      </c>
      <c r="AQ49" s="541">
        <f>SUM('MMA Rev-Exp Region 1:MMA Rev-Exp Region 11'!AQ49)</f>
        <v>0</v>
      </c>
      <c r="AR49" s="541">
        <f>SUM('MMA Rev-Exp Region 1:MMA Rev-Exp Region 11'!AR49)</f>
        <v>0</v>
      </c>
      <c r="AS49" s="541">
        <f>SUM('MMA Rev-Exp Region 1:MMA Rev-Exp Region 11'!AS49)</f>
        <v>0</v>
      </c>
      <c r="AT49" s="541">
        <f>SUM('MMA Rev-Exp Region 1:MMA Rev-Exp Region 11'!AT49)</f>
        <v>0</v>
      </c>
      <c r="AU49" s="541">
        <f>SUM('MMA Rev-Exp Region 1:MMA Rev-Exp Region 11'!AU49)</f>
        <v>0</v>
      </c>
      <c r="AV49" s="541">
        <f>SUM('MMA Rev-Exp Region 1:MMA Rev-Exp Region 11'!AV49)</f>
        <v>0</v>
      </c>
      <c r="AW49" s="541">
        <f>SUM('MMA Rev-Exp Region 1:MMA Rev-Exp Region 11'!AW49)</f>
        <v>0</v>
      </c>
      <c r="AX49" s="541">
        <f>SUM('MMA Rev-Exp Region 1:MMA Rev-Exp Region 11'!AX49)</f>
        <v>0</v>
      </c>
      <c r="AY49" s="543">
        <f>SUM('MMA Rev-Exp Region 1:MMA Rev-Exp Region 11'!AY49)</f>
        <v>0</v>
      </c>
      <c r="AZ49" s="546">
        <f>SUM('MMA Rev-Exp Region 1:MMA Rev-Exp Region 11'!AZ49)</f>
        <v>0</v>
      </c>
      <c r="BA49" s="296">
        <f>SUM(BB49:BL49)+AZ49</f>
        <v>0</v>
      </c>
      <c r="BB49" s="541">
        <f>SUM('MMA Rev-Exp Region 1:MMA Rev-Exp Region 11'!BB49)</f>
        <v>0</v>
      </c>
      <c r="BC49" s="541">
        <f>SUM('MMA Rev-Exp Region 1:MMA Rev-Exp Region 11'!BC49)</f>
        <v>0</v>
      </c>
      <c r="BD49" s="541">
        <f>SUM('MMA Rev-Exp Region 1:MMA Rev-Exp Region 11'!BD49)</f>
        <v>0</v>
      </c>
      <c r="BE49" s="541">
        <f>SUM('MMA Rev-Exp Region 1:MMA Rev-Exp Region 11'!BE49)</f>
        <v>0</v>
      </c>
      <c r="BF49" s="541">
        <f>SUM('MMA Rev-Exp Region 1:MMA Rev-Exp Region 11'!BF49)</f>
        <v>0</v>
      </c>
      <c r="BG49" s="541">
        <f>SUM('MMA Rev-Exp Region 1:MMA Rev-Exp Region 11'!BG49)</f>
        <v>0</v>
      </c>
      <c r="BH49" s="541">
        <f>SUM('MMA Rev-Exp Region 1:MMA Rev-Exp Region 11'!BH49)</f>
        <v>0</v>
      </c>
      <c r="BI49" s="541">
        <f>SUM('MMA Rev-Exp Region 1:MMA Rev-Exp Region 11'!BI49)</f>
        <v>0</v>
      </c>
      <c r="BJ49" s="541">
        <f>SUM('MMA Rev-Exp Region 1:MMA Rev-Exp Region 11'!BJ49)</f>
        <v>0</v>
      </c>
      <c r="BK49" s="541">
        <f>SUM('MMA Rev-Exp Region 1:MMA Rev-Exp Region 11'!BK49)</f>
        <v>0</v>
      </c>
      <c r="BL49" s="546">
        <f>SUM('MMA Rev-Exp Region 1:MMA Rev-Exp Region 11'!BL49)</f>
        <v>0</v>
      </c>
    </row>
    <row r="50" spans="1:64" s="209" customFormat="1" x14ac:dyDescent="0.25">
      <c r="A50" s="1465"/>
      <c r="B50" s="227" t="s">
        <v>213</v>
      </c>
      <c r="C50" s="235" t="s">
        <v>25</v>
      </c>
      <c r="D50" s="852">
        <f t="shared" ref="D50:P50" si="35">SUM(D46:D49)</f>
        <v>0</v>
      </c>
      <c r="E50" s="278">
        <f t="shared" si="35"/>
        <v>0</v>
      </c>
      <c r="F50" s="278">
        <f t="shared" si="35"/>
        <v>0</v>
      </c>
      <c r="G50" s="278">
        <f t="shared" si="35"/>
        <v>0</v>
      </c>
      <c r="H50" s="278">
        <f t="shared" si="35"/>
        <v>0</v>
      </c>
      <c r="I50" s="278">
        <f t="shared" si="35"/>
        <v>0</v>
      </c>
      <c r="J50" s="278">
        <f t="shared" si="35"/>
        <v>0</v>
      </c>
      <c r="K50" s="278">
        <f t="shared" si="35"/>
        <v>0</v>
      </c>
      <c r="L50" s="278">
        <f t="shared" si="35"/>
        <v>0</v>
      </c>
      <c r="M50" s="278">
        <f t="shared" si="35"/>
        <v>0</v>
      </c>
      <c r="N50" s="278">
        <f t="shared" si="35"/>
        <v>0</v>
      </c>
      <c r="O50" s="284">
        <f t="shared" si="35"/>
        <v>0</v>
      </c>
      <c r="P50" s="852">
        <f t="shared" si="35"/>
        <v>0</v>
      </c>
      <c r="Q50" s="278">
        <f t="shared" ref="Q50:AA50" si="36">SUM(Q46:Q49)</f>
        <v>0</v>
      </c>
      <c r="R50" s="278">
        <f t="shared" si="36"/>
        <v>0</v>
      </c>
      <c r="S50" s="278">
        <f t="shared" si="36"/>
        <v>0</v>
      </c>
      <c r="T50" s="278">
        <f t="shared" si="36"/>
        <v>0</v>
      </c>
      <c r="U50" s="278">
        <f t="shared" si="36"/>
        <v>0</v>
      </c>
      <c r="V50" s="278">
        <f t="shared" si="36"/>
        <v>0</v>
      </c>
      <c r="W50" s="278">
        <f t="shared" si="36"/>
        <v>0</v>
      </c>
      <c r="X50" s="278">
        <f t="shared" si="36"/>
        <v>0</v>
      </c>
      <c r="Y50" s="278">
        <f t="shared" si="36"/>
        <v>0</v>
      </c>
      <c r="Z50" s="278">
        <f t="shared" si="36"/>
        <v>0</v>
      </c>
      <c r="AA50" s="284">
        <f t="shared" si="36"/>
        <v>0</v>
      </c>
      <c r="AB50" s="852">
        <f>SUM(AB46:AB49)</f>
        <v>0</v>
      </c>
      <c r="AC50" s="278">
        <f t="shared" ref="AC50:AM50" si="37">SUM(AC46:AC49)</f>
        <v>0</v>
      </c>
      <c r="AD50" s="278">
        <f t="shared" si="37"/>
        <v>0</v>
      </c>
      <c r="AE50" s="278">
        <f t="shared" si="37"/>
        <v>0</v>
      </c>
      <c r="AF50" s="278">
        <f t="shared" si="37"/>
        <v>0</v>
      </c>
      <c r="AG50" s="278">
        <f t="shared" si="37"/>
        <v>0</v>
      </c>
      <c r="AH50" s="278">
        <f t="shared" si="37"/>
        <v>0</v>
      </c>
      <c r="AI50" s="278">
        <f t="shared" si="37"/>
        <v>0</v>
      </c>
      <c r="AJ50" s="278">
        <f t="shared" si="37"/>
        <v>0</v>
      </c>
      <c r="AK50" s="278">
        <f t="shared" si="37"/>
        <v>0</v>
      </c>
      <c r="AL50" s="278">
        <f t="shared" si="37"/>
        <v>0</v>
      </c>
      <c r="AM50" s="284">
        <f t="shared" si="37"/>
        <v>0</v>
      </c>
      <c r="AN50" s="852">
        <f>SUM(AN46:AN49)</f>
        <v>0</v>
      </c>
      <c r="AO50" s="278">
        <f t="shared" ref="AO50:AY50" si="38">SUM(AO46:AO49)</f>
        <v>0</v>
      </c>
      <c r="AP50" s="278">
        <f t="shared" si="38"/>
        <v>0</v>
      </c>
      <c r="AQ50" s="278">
        <f t="shared" si="38"/>
        <v>0</v>
      </c>
      <c r="AR50" s="278">
        <f t="shared" si="38"/>
        <v>0</v>
      </c>
      <c r="AS50" s="278">
        <f t="shared" si="38"/>
        <v>0</v>
      </c>
      <c r="AT50" s="278">
        <f t="shared" si="38"/>
        <v>0</v>
      </c>
      <c r="AU50" s="278">
        <f t="shared" si="38"/>
        <v>0</v>
      </c>
      <c r="AV50" s="278">
        <f t="shared" si="38"/>
        <v>0</v>
      </c>
      <c r="AW50" s="278">
        <f t="shared" si="38"/>
        <v>0</v>
      </c>
      <c r="AX50" s="278">
        <f t="shared" si="38"/>
        <v>0</v>
      </c>
      <c r="AY50" s="284">
        <f t="shared" si="38"/>
        <v>0</v>
      </c>
      <c r="AZ50" s="305">
        <f>SUM(AZ46:AZ49)</f>
        <v>0</v>
      </c>
      <c r="BA50" s="308">
        <f>SUM(BA46:BA49)</f>
        <v>0</v>
      </c>
      <c r="BB50" s="275">
        <f>SUM('MMA Rev-Exp Region 1:MMA Rev-Exp Region 11'!BB50)</f>
        <v>0</v>
      </c>
      <c r="BC50" s="275">
        <f>SUM('MMA Rev-Exp Region 1:MMA Rev-Exp Region 11'!BC50)</f>
        <v>0</v>
      </c>
      <c r="BD50" s="275">
        <f>SUM('MMA Rev-Exp Region 1:MMA Rev-Exp Region 11'!BD50)</f>
        <v>0</v>
      </c>
      <c r="BE50" s="275">
        <f>SUM('MMA Rev-Exp Region 1:MMA Rev-Exp Region 11'!BE50)</f>
        <v>0</v>
      </c>
      <c r="BF50" s="275">
        <f>SUM('MMA Rev-Exp Region 1:MMA Rev-Exp Region 11'!BF50)</f>
        <v>0</v>
      </c>
      <c r="BG50" s="275">
        <f>SUM('MMA Rev-Exp Region 1:MMA Rev-Exp Region 11'!BG50)</f>
        <v>0</v>
      </c>
      <c r="BH50" s="275">
        <f>SUM('MMA Rev-Exp Region 1:MMA Rev-Exp Region 11'!BH50)</f>
        <v>0</v>
      </c>
      <c r="BI50" s="275">
        <f>SUM('MMA Rev-Exp Region 1:MMA Rev-Exp Region 11'!BI50)</f>
        <v>0</v>
      </c>
      <c r="BJ50" s="275">
        <f>SUM('MMA Rev-Exp Region 1:MMA Rev-Exp Region 11'!BJ50)</f>
        <v>0</v>
      </c>
      <c r="BK50" s="275">
        <f>SUM('MMA Rev-Exp Region 1:MMA Rev-Exp Region 11'!BK50)</f>
        <v>0</v>
      </c>
      <c r="BL50" s="299">
        <f>SUM('MMA Rev-Exp Region 1:MMA Rev-Exp Region 11'!BL50)</f>
        <v>0</v>
      </c>
    </row>
    <row r="51" spans="1:64" ht="16.5" customHeight="1" x14ac:dyDescent="0.25">
      <c r="A51" s="1466" t="s">
        <v>156</v>
      </c>
      <c r="B51" s="219">
        <v>7.1</v>
      </c>
      <c r="C51" s="232" t="s">
        <v>20</v>
      </c>
      <c r="D51" s="276">
        <f>SUM(E51:O51)</f>
        <v>4386255.7999999989</v>
      </c>
      <c r="E51" s="540">
        <f>SUM('MMA Rev-Exp Region 1:MMA Rev-Exp Region 11'!E51)</f>
        <v>1122593.43</v>
      </c>
      <c r="F51" s="540">
        <f>SUM('MMA Rev-Exp Region 1:MMA Rev-Exp Region 11'!F51)</f>
        <v>252036.65</v>
      </c>
      <c r="G51" s="540">
        <f>SUM('MMA Rev-Exp Region 1:MMA Rev-Exp Region 11'!G51)</f>
        <v>886844.26</v>
      </c>
      <c r="H51" s="540">
        <f>SUM('MMA Rev-Exp Region 1:MMA Rev-Exp Region 11'!H51)</f>
        <v>937551.84000000008</v>
      </c>
      <c r="I51" s="540">
        <f>SUM('MMA Rev-Exp Region 1:MMA Rev-Exp Region 11'!I51)</f>
        <v>461378.54000000004</v>
      </c>
      <c r="J51" s="540">
        <f>SUM('MMA Rev-Exp Region 1:MMA Rev-Exp Region 11'!J51)</f>
        <v>9708</v>
      </c>
      <c r="K51" s="540">
        <f>SUM('MMA Rev-Exp Region 1:MMA Rev-Exp Region 11'!K51)</f>
        <v>9845.2799999999988</v>
      </c>
      <c r="L51" s="540">
        <f>SUM('MMA Rev-Exp Region 1:MMA Rev-Exp Region 11'!L51)</f>
        <v>100626.56999999999</v>
      </c>
      <c r="M51" s="540">
        <f>SUM('MMA Rev-Exp Region 1:MMA Rev-Exp Region 11'!M51)</f>
        <v>41884.339999999997</v>
      </c>
      <c r="N51" s="540">
        <f>SUM('MMA Rev-Exp Region 1:MMA Rev-Exp Region 11'!N51)</f>
        <v>407298.68</v>
      </c>
      <c r="O51" s="542">
        <f>SUM('MMA Rev-Exp Region 1:MMA Rev-Exp Region 11'!O51)</f>
        <v>156488.21</v>
      </c>
      <c r="P51" s="276">
        <f>SUM(Q51:AA51)</f>
        <v>4678917.1400000006</v>
      </c>
      <c r="Q51" s="540">
        <f>SUM('MMA Rev-Exp Region 1:MMA Rev-Exp Region 11'!Q51)</f>
        <v>1192267.6000000001</v>
      </c>
      <c r="R51" s="540">
        <f>SUM('MMA Rev-Exp Region 1:MMA Rev-Exp Region 11'!R51)</f>
        <v>266007.37</v>
      </c>
      <c r="S51" s="540">
        <f>SUM('MMA Rev-Exp Region 1:MMA Rev-Exp Region 11'!S51)</f>
        <v>979712.23</v>
      </c>
      <c r="T51" s="540">
        <f>SUM('MMA Rev-Exp Region 1:MMA Rev-Exp Region 11'!T51)</f>
        <v>993871.41999999993</v>
      </c>
      <c r="U51" s="540">
        <f>SUM('MMA Rev-Exp Region 1:MMA Rev-Exp Region 11'!U51)</f>
        <v>437196.79999999999</v>
      </c>
      <c r="V51" s="540">
        <f>SUM('MMA Rev-Exp Region 1:MMA Rev-Exp Region 11'!V51)</f>
        <v>13298</v>
      </c>
      <c r="W51" s="540">
        <f>SUM('MMA Rev-Exp Region 1:MMA Rev-Exp Region 11'!W51)</f>
        <v>9035.130000000001</v>
      </c>
      <c r="X51" s="540">
        <f>SUM('MMA Rev-Exp Region 1:MMA Rev-Exp Region 11'!X51)</f>
        <v>102645.2</v>
      </c>
      <c r="Y51" s="540">
        <f>SUM('MMA Rev-Exp Region 1:MMA Rev-Exp Region 11'!Y51)</f>
        <v>63984.52</v>
      </c>
      <c r="Z51" s="540">
        <f>SUM('MMA Rev-Exp Region 1:MMA Rev-Exp Region 11'!Z51)</f>
        <v>451160.70999999996</v>
      </c>
      <c r="AA51" s="542">
        <f>SUM('MMA Rev-Exp Region 1:MMA Rev-Exp Region 11'!AA51)</f>
        <v>169738.16</v>
      </c>
      <c r="AB51" s="276">
        <f>SUM(AC51:AM51)</f>
        <v>5094638.9000000004</v>
      </c>
      <c r="AC51" s="540">
        <f>SUM('MMA Rev-Exp Region 1:MMA Rev-Exp Region 11'!AC51)</f>
        <v>1353184.58</v>
      </c>
      <c r="AD51" s="540">
        <f>SUM('MMA Rev-Exp Region 1:MMA Rev-Exp Region 11'!AD51)</f>
        <v>308329.52999999997</v>
      </c>
      <c r="AE51" s="540">
        <f>SUM('MMA Rev-Exp Region 1:MMA Rev-Exp Region 11'!AE51)</f>
        <v>1012453.22</v>
      </c>
      <c r="AF51" s="540">
        <f>SUM('MMA Rev-Exp Region 1:MMA Rev-Exp Region 11'!AF51)</f>
        <v>1079068.58</v>
      </c>
      <c r="AG51" s="540">
        <f>SUM('MMA Rev-Exp Region 1:MMA Rev-Exp Region 11'!AG51)</f>
        <v>464099.08</v>
      </c>
      <c r="AH51" s="540">
        <f>SUM('MMA Rev-Exp Region 1:MMA Rev-Exp Region 11'!AH51)</f>
        <v>15901.06</v>
      </c>
      <c r="AI51" s="540">
        <f>SUM('MMA Rev-Exp Region 1:MMA Rev-Exp Region 11'!AI51)</f>
        <v>10451.740000000002</v>
      </c>
      <c r="AJ51" s="540">
        <f>SUM('MMA Rev-Exp Region 1:MMA Rev-Exp Region 11'!AJ51)</f>
        <v>110645.59</v>
      </c>
      <c r="AK51" s="540">
        <f>SUM('MMA Rev-Exp Region 1:MMA Rev-Exp Region 11'!AK51)</f>
        <v>67092.69</v>
      </c>
      <c r="AL51" s="540">
        <f>SUM('MMA Rev-Exp Region 1:MMA Rev-Exp Region 11'!AL51)</f>
        <v>500436.74000000005</v>
      </c>
      <c r="AM51" s="542">
        <f>SUM('MMA Rev-Exp Region 1:MMA Rev-Exp Region 11'!AM51)</f>
        <v>172976.09</v>
      </c>
      <c r="AN51" s="276">
        <f>SUM(AO51:AY51)</f>
        <v>5339949.2200000007</v>
      </c>
      <c r="AO51" s="540">
        <f>SUM('MMA Rev-Exp Region 1:MMA Rev-Exp Region 11'!AO51)</f>
        <v>1437780.71</v>
      </c>
      <c r="AP51" s="540">
        <f>SUM('MMA Rev-Exp Region 1:MMA Rev-Exp Region 11'!AP51)</f>
        <v>406950.37</v>
      </c>
      <c r="AQ51" s="540">
        <f>SUM('MMA Rev-Exp Region 1:MMA Rev-Exp Region 11'!AQ51)</f>
        <v>968487.09</v>
      </c>
      <c r="AR51" s="540">
        <f>SUM('MMA Rev-Exp Region 1:MMA Rev-Exp Region 11'!AR51)</f>
        <v>1210203.3799999999</v>
      </c>
      <c r="AS51" s="540">
        <f>SUM('MMA Rev-Exp Region 1:MMA Rev-Exp Region 11'!AS51)</f>
        <v>460783.43</v>
      </c>
      <c r="AT51" s="540">
        <f>SUM('MMA Rev-Exp Region 1:MMA Rev-Exp Region 11'!AT51)</f>
        <v>19006.479999999996</v>
      </c>
      <c r="AU51" s="540">
        <f>SUM('MMA Rev-Exp Region 1:MMA Rev-Exp Region 11'!AU51)</f>
        <v>6754.41</v>
      </c>
      <c r="AV51" s="540">
        <f>SUM('MMA Rev-Exp Region 1:MMA Rev-Exp Region 11'!AV51)</f>
        <v>122280.59</v>
      </c>
      <c r="AW51" s="540">
        <f>SUM('MMA Rev-Exp Region 1:MMA Rev-Exp Region 11'!AW51)</f>
        <v>65145.04</v>
      </c>
      <c r="AX51" s="540">
        <f>SUM('MMA Rev-Exp Region 1:MMA Rev-Exp Region 11'!AX51)</f>
        <v>454244.48000000004</v>
      </c>
      <c r="AY51" s="542">
        <f>SUM('MMA Rev-Exp Region 1:MMA Rev-Exp Region 11'!AY51)</f>
        <v>188313.24</v>
      </c>
      <c r="AZ51" s="545">
        <f>SUM('MMA Rev-Exp Region 1:MMA Rev-Exp Region 11'!AZ51)</f>
        <v>758159.44999999984</v>
      </c>
      <c r="BA51" s="294">
        <f>SUM(BB51:BL51)+AZ51</f>
        <v>20257920.509999998</v>
      </c>
      <c r="BB51" s="540">
        <f>SUM('MMA Rev-Exp Region 1:MMA Rev-Exp Region 11'!BB51)</f>
        <v>5105826.32</v>
      </c>
      <c r="BC51" s="540">
        <f>SUM('MMA Rev-Exp Region 1:MMA Rev-Exp Region 11'!BC51)</f>
        <v>1233323.92</v>
      </c>
      <c r="BD51" s="540">
        <f>SUM('MMA Rev-Exp Region 1:MMA Rev-Exp Region 11'!BD51)</f>
        <v>3847496.8000000003</v>
      </c>
      <c r="BE51" s="540">
        <f>SUM('MMA Rev-Exp Region 1:MMA Rev-Exp Region 11'!BE51)</f>
        <v>4220695.22</v>
      </c>
      <c r="BF51" s="540">
        <f>SUM('MMA Rev-Exp Region 1:MMA Rev-Exp Region 11'!BF51)</f>
        <v>1823457.85</v>
      </c>
      <c r="BG51" s="540">
        <f>SUM('MMA Rev-Exp Region 1:MMA Rev-Exp Region 11'!BG51)</f>
        <v>57913.539999999994</v>
      </c>
      <c r="BH51" s="540">
        <f>SUM('MMA Rev-Exp Region 1:MMA Rev-Exp Region 11'!BH51)</f>
        <v>36086.559999999998</v>
      </c>
      <c r="BI51" s="540">
        <f>SUM('MMA Rev-Exp Region 1:MMA Rev-Exp Region 11'!BI51)</f>
        <v>436197.95</v>
      </c>
      <c r="BJ51" s="540">
        <f>SUM('MMA Rev-Exp Region 1:MMA Rev-Exp Region 11'!BJ51)</f>
        <v>238106.59</v>
      </c>
      <c r="BK51" s="540">
        <f>SUM('MMA Rev-Exp Region 1:MMA Rev-Exp Region 11'!BK51)</f>
        <v>1813140.6099999999</v>
      </c>
      <c r="BL51" s="545">
        <f>SUM('MMA Rev-Exp Region 1:MMA Rev-Exp Region 11'!BL51)</f>
        <v>687515.7</v>
      </c>
    </row>
    <row r="52" spans="1:64" ht="16.5" customHeight="1" x14ac:dyDescent="0.25">
      <c r="A52" s="1467"/>
      <c r="B52" s="221">
        <v>7.2</v>
      </c>
      <c r="C52" s="229" t="s">
        <v>21</v>
      </c>
      <c r="D52" s="289">
        <f>SUM(E52:O52)</f>
        <v>0</v>
      </c>
      <c r="E52" s="541">
        <f>SUM('MMA Rev-Exp Region 1:MMA Rev-Exp Region 11'!E52)</f>
        <v>0</v>
      </c>
      <c r="F52" s="541">
        <f>SUM('MMA Rev-Exp Region 1:MMA Rev-Exp Region 11'!F52)</f>
        <v>0</v>
      </c>
      <c r="G52" s="541">
        <f>SUM('MMA Rev-Exp Region 1:MMA Rev-Exp Region 11'!G52)</f>
        <v>0</v>
      </c>
      <c r="H52" s="541">
        <f>SUM('MMA Rev-Exp Region 1:MMA Rev-Exp Region 11'!H52)</f>
        <v>0</v>
      </c>
      <c r="I52" s="541">
        <f>SUM('MMA Rev-Exp Region 1:MMA Rev-Exp Region 11'!I52)</f>
        <v>0</v>
      </c>
      <c r="J52" s="541">
        <f>SUM('MMA Rev-Exp Region 1:MMA Rev-Exp Region 11'!J52)</f>
        <v>0</v>
      </c>
      <c r="K52" s="541">
        <f>SUM('MMA Rev-Exp Region 1:MMA Rev-Exp Region 11'!K52)</f>
        <v>0</v>
      </c>
      <c r="L52" s="541">
        <f>SUM('MMA Rev-Exp Region 1:MMA Rev-Exp Region 11'!L52)</f>
        <v>0</v>
      </c>
      <c r="M52" s="541">
        <f>SUM('MMA Rev-Exp Region 1:MMA Rev-Exp Region 11'!M52)</f>
        <v>0</v>
      </c>
      <c r="N52" s="541">
        <f>SUM('MMA Rev-Exp Region 1:MMA Rev-Exp Region 11'!N52)</f>
        <v>0</v>
      </c>
      <c r="O52" s="543">
        <f>SUM('MMA Rev-Exp Region 1:MMA Rev-Exp Region 11'!O52)</f>
        <v>0</v>
      </c>
      <c r="P52" s="289">
        <f>SUM(Q52:AA52)</f>
        <v>0</v>
      </c>
      <c r="Q52" s="541">
        <f>SUM('MMA Rev-Exp Region 1:MMA Rev-Exp Region 11'!Q52)</f>
        <v>0</v>
      </c>
      <c r="R52" s="541">
        <f>SUM('MMA Rev-Exp Region 1:MMA Rev-Exp Region 11'!R52)</f>
        <v>0</v>
      </c>
      <c r="S52" s="541">
        <f>SUM('MMA Rev-Exp Region 1:MMA Rev-Exp Region 11'!S52)</f>
        <v>0</v>
      </c>
      <c r="T52" s="541">
        <f>SUM('MMA Rev-Exp Region 1:MMA Rev-Exp Region 11'!T52)</f>
        <v>0</v>
      </c>
      <c r="U52" s="541">
        <f>SUM('MMA Rev-Exp Region 1:MMA Rev-Exp Region 11'!U52)</f>
        <v>0</v>
      </c>
      <c r="V52" s="541">
        <f>SUM('MMA Rev-Exp Region 1:MMA Rev-Exp Region 11'!V52)</f>
        <v>0</v>
      </c>
      <c r="W52" s="541">
        <f>SUM('MMA Rev-Exp Region 1:MMA Rev-Exp Region 11'!W52)</f>
        <v>0</v>
      </c>
      <c r="X52" s="541">
        <f>SUM('MMA Rev-Exp Region 1:MMA Rev-Exp Region 11'!X52)</f>
        <v>0</v>
      </c>
      <c r="Y52" s="541">
        <f>SUM('MMA Rev-Exp Region 1:MMA Rev-Exp Region 11'!Y52)</f>
        <v>0</v>
      </c>
      <c r="Z52" s="541">
        <f>SUM('MMA Rev-Exp Region 1:MMA Rev-Exp Region 11'!Z52)</f>
        <v>0</v>
      </c>
      <c r="AA52" s="543">
        <f>SUM('MMA Rev-Exp Region 1:MMA Rev-Exp Region 11'!AA52)</f>
        <v>0</v>
      </c>
      <c r="AB52" s="289">
        <f>SUM(AC52:AM52)</f>
        <v>0</v>
      </c>
      <c r="AC52" s="541">
        <f>SUM('MMA Rev-Exp Region 1:MMA Rev-Exp Region 11'!AC52)</f>
        <v>0</v>
      </c>
      <c r="AD52" s="541">
        <f>SUM('MMA Rev-Exp Region 1:MMA Rev-Exp Region 11'!AD52)</f>
        <v>0</v>
      </c>
      <c r="AE52" s="541">
        <f>SUM('MMA Rev-Exp Region 1:MMA Rev-Exp Region 11'!AE52)</f>
        <v>0</v>
      </c>
      <c r="AF52" s="541">
        <f>SUM('MMA Rev-Exp Region 1:MMA Rev-Exp Region 11'!AF52)</f>
        <v>0</v>
      </c>
      <c r="AG52" s="541">
        <f>SUM('MMA Rev-Exp Region 1:MMA Rev-Exp Region 11'!AG52)</f>
        <v>0</v>
      </c>
      <c r="AH52" s="541">
        <f>SUM('MMA Rev-Exp Region 1:MMA Rev-Exp Region 11'!AH52)</f>
        <v>0</v>
      </c>
      <c r="AI52" s="541">
        <f>SUM('MMA Rev-Exp Region 1:MMA Rev-Exp Region 11'!AI52)</f>
        <v>0</v>
      </c>
      <c r="AJ52" s="541">
        <f>SUM('MMA Rev-Exp Region 1:MMA Rev-Exp Region 11'!AJ52)</f>
        <v>0</v>
      </c>
      <c r="AK52" s="541">
        <f>SUM('MMA Rev-Exp Region 1:MMA Rev-Exp Region 11'!AK52)</f>
        <v>0</v>
      </c>
      <c r="AL52" s="541">
        <f>SUM('MMA Rev-Exp Region 1:MMA Rev-Exp Region 11'!AL52)</f>
        <v>0</v>
      </c>
      <c r="AM52" s="543">
        <f>SUM('MMA Rev-Exp Region 1:MMA Rev-Exp Region 11'!AM52)</f>
        <v>0</v>
      </c>
      <c r="AN52" s="289">
        <f>SUM(AO52:AY52)</f>
        <v>0</v>
      </c>
      <c r="AO52" s="541">
        <f>SUM('MMA Rev-Exp Region 1:MMA Rev-Exp Region 11'!AO52)</f>
        <v>0</v>
      </c>
      <c r="AP52" s="541">
        <f>SUM('MMA Rev-Exp Region 1:MMA Rev-Exp Region 11'!AP52)</f>
        <v>0</v>
      </c>
      <c r="AQ52" s="541">
        <f>SUM('MMA Rev-Exp Region 1:MMA Rev-Exp Region 11'!AQ52)</f>
        <v>0</v>
      </c>
      <c r="AR52" s="541">
        <f>SUM('MMA Rev-Exp Region 1:MMA Rev-Exp Region 11'!AR52)</f>
        <v>0</v>
      </c>
      <c r="AS52" s="541">
        <f>SUM('MMA Rev-Exp Region 1:MMA Rev-Exp Region 11'!AS52)</f>
        <v>0</v>
      </c>
      <c r="AT52" s="541">
        <f>SUM('MMA Rev-Exp Region 1:MMA Rev-Exp Region 11'!AT52)</f>
        <v>0</v>
      </c>
      <c r="AU52" s="541">
        <f>SUM('MMA Rev-Exp Region 1:MMA Rev-Exp Region 11'!AU52)</f>
        <v>0</v>
      </c>
      <c r="AV52" s="541">
        <f>SUM('MMA Rev-Exp Region 1:MMA Rev-Exp Region 11'!AV52)</f>
        <v>0</v>
      </c>
      <c r="AW52" s="541">
        <f>SUM('MMA Rev-Exp Region 1:MMA Rev-Exp Region 11'!AW52)</f>
        <v>0</v>
      </c>
      <c r="AX52" s="541">
        <f>SUM('MMA Rev-Exp Region 1:MMA Rev-Exp Region 11'!AX52)</f>
        <v>0</v>
      </c>
      <c r="AY52" s="543">
        <f>SUM('MMA Rev-Exp Region 1:MMA Rev-Exp Region 11'!AY52)</f>
        <v>0</v>
      </c>
      <c r="AZ52" s="546">
        <f>SUM('MMA Rev-Exp Region 1:MMA Rev-Exp Region 11'!AZ52)</f>
        <v>0</v>
      </c>
      <c r="BA52" s="296">
        <f>SUM(BB52:BL52)+AZ52</f>
        <v>0</v>
      </c>
      <c r="BB52" s="541">
        <f>SUM('MMA Rev-Exp Region 1:MMA Rev-Exp Region 11'!BB52)</f>
        <v>0</v>
      </c>
      <c r="BC52" s="541">
        <f>SUM('MMA Rev-Exp Region 1:MMA Rev-Exp Region 11'!BC52)</f>
        <v>0</v>
      </c>
      <c r="BD52" s="541">
        <f>SUM('MMA Rev-Exp Region 1:MMA Rev-Exp Region 11'!BD52)</f>
        <v>0</v>
      </c>
      <c r="BE52" s="541">
        <f>SUM('MMA Rev-Exp Region 1:MMA Rev-Exp Region 11'!BE52)</f>
        <v>0</v>
      </c>
      <c r="BF52" s="541">
        <f>SUM('MMA Rev-Exp Region 1:MMA Rev-Exp Region 11'!BF52)</f>
        <v>0</v>
      </c>
      <c r="BG52" s="541">
        <f>SUM('MMA Rev-Exp Region 1:MMA Rev-Exp Region 11'!BG52)</f>
        <v>0</v>
      </c>
      <c r="BH52" s="541">
        <f>SUM('MMA Rev-Exp Region 1:MMA Rev-Exp Region 11'!BH52)</f>
        <v>0</v>
      </c>
      <c r="BI52" s="541">
        <f>SUM('MMA Rev-Exp Region 1:MMA Rev-Exp Region 11'!BI52)</f>
        <v>0</v>
      </c>
      <c r="BJ52" s="541">
        <f>SUM('MMA Rev-Exp Region 1:MMA Rev-Exp Region 11'!BJ52)</f>
        <v>0</v>
      </c>
      <c r="BK52" s="541">
        <f>SUM('MMA Rev-Exp Region 1:MMA Rev-Exp Region 11'!BK52)</f>
        <v>0</v>
      </c>
      <c r="BL52" s="546">
        <f>SUM('MMA Rev-Exp Region 1:MMA Rev-Exp Region 11'!BL52)</f>
        <v>0</v>
      </c>
    </row>
    <row r="53" spans="1:64" ht="16.5" customHeight="1" x14ac:dyDescent="0.25">
      <c r="A53" s="1467"/>
      <c r="B53" s="221">
        <v>7.3</v>
      </c>
      <c r="C53" s="229" t="s">
        <v>155</v>
      </c>
      <c r="D53" s="289">
        <f>SUM(E53:O53)</f>
        <v>32803.480456788791</v>
      </c>
      <c r="E53" s="541">
        <f>SUM('MMA Rev-Exp Region 1:MMA Rev-Exp Region 11'!E53)</f>
        <v>29932.19984369343</v>
      </c>
      <c r="F53" s="541">
        <f>SUM('MMA Rev-Exp Region 1:MMA Rev-Exp Region 11'!F53)</f>
        <v>5026.2940421854883</v>
      </c>
      <c r="G53" s="541">
        <f>SUM('MMA Rev-Exp Region 1:MMA Rev-Exp Region 11'!G53)</f>
        <v>713.79071133153934</v>
      </c>
      <c r="H53" s="541">
        <f>SUM('MMA Rev-Exp Region 1:MMA Rev-Exp Region 11'!H53)</f>
        <v>462.45530243648005</v>
      </c>
      <c r="I53" s="541">
        <f>SUM('MMA Rev-Exp Region 1:MMA Rev-Exp Region 11'!I53)</f>
        <v>-5961.0002377177643</v>
      </c>
      <c r="J53" s="541">
        <f>SUM('MMA Rev-Exp Region 1:MMA Rev-Exp Region 11'!J53)</f>
        <v>382.91574861709307</v>
      </c>
      <c r="K53" s="541">
        <f>SUM('MMA Rev-Exp Region 1:MMA Rev-Exp Region 11'!K53)</f>
        <v>-171.15230030825032</v>
      </c>
      <c r="L53" s="541">
        <f>SUM('MMA Rev-Exp Region 1:MMA Rev-Exp Region 11'!L53)</f>
        <v>54.951566335052618</v>
      </c>
      <c r="M53" s="541">
        <f>SUM('MMA Rev-Exp Region 1:MMA Rev-Exp Region 11'!M53)</f>
        <v>52.114009157876438</v>
      </c>
      <c r="N53" s="541">
        <f>SUM('MMA Rev-Exp Region 1:MMA Rev-Exp Region 11'!N53)</f>
        <v>1885.2638522213979</v>
      </c>
      <c r="O53" s="543">
        <f>SUM('MMA Rev-Exp Region 1:MMA Rev-Exp Region 11'!O53)</f>
        <v>425.64791883645512</v>
      </c>
      <c r="P53" s="289">
        <f>SUM(Q53:AA53)</f>
        <v>25357.159337108893</v>
      </c>
      <c r="Q53" s="541">
        <f>SUM('MMA Rev-Exp Region 1:MMA Rev-Exp Region 11'!Q53)</f>
        <v>21297.461829667602</v>
      </c>
      <c r="R53" s="541">
        <f>SUM('MMA Rev-Exp Region 1:MMA Rev-Exp Region 11'!R53)</f>
        <v>3662.6419874044113</v>
      </c>
      <c r="S53" s="541">
        <f>SUM('MMA Rev-Exp Region 1:MMA Rev-Exp Region 11'!S53)</f>
        <v>2506.9851853577338</v>
      </c>
      <c r="T53" s="541">
        <f>SUM('MMA Rev-Exp Region 1:MMA Rev-Exp Region 11'!T53)</f>
        <v>2019.1708862381633</v>
      </c>
      <c r="U53" s="541">
        <f>SUM('MMA Rev-Exp Region 1:MMA Rev-Exp Region 11'!U53)</f>
        <v>-8501.185638914083</v>
      </c>
      <c r="V53" s="541">
        <f>SUM('MMA Rev-Exp Region 1:MMA Rev-Exp Region 11'!V53)</f>
        <v>270.14772140942245</v>
      </c>
      <c r="W53" s="541">
        <f>SUM('MMA Rev-Exp Region 1:MMA Rev-Exp Region 11'!W53)</f>
        <v>-201.07451626715164</v>
      </c>
      <c r="X53" s="541">
        <f>SUM('MMA Rev-Exp Region 1:MMA Rev-Exp Region 11'!X53)</f>
        <v>216.42065899965024</v>
      </c>
      <c r="Y53" s="541">
        <f>SUM('MMA Rev-Exp Region 1:MMA Rev-Exp Region 11'!Y53)</f>
        <v>224.09502625339073</v>
      </c>
      <c r="Z53" s="541">
        <f>SUM('MMA Rev-Exp Region 1:MMA Rev-Exp Region 11'!Z53)</f>
        <v>3316.6495915891524</v>
      </c>
      <c r="AA53" s="543">
        <f>SUM('MMA Rev-Exp Region 1:MMA Rev-Exp Region 11'!AA53)</f>
        <v>545.84660537059472</v>
      </c>
      <c r="AB53" s="289">
        <f>SUM(AC53:AM53)</f>
        <v>86386.635966506627</v>
      </c>
      <c r="AC53" s="541">
        <f>SUM('MMA Rev-Exp Region 1:MMA Rev-Exp Region 11'!AC53)</f>
        <v>46985.854244542585</v>
      </c>
      <c r="AD53" s="541">
        <f>SUM('MMA Rev-Exp Region 1:MMA Rev-Exp Region 11'!AD53)</f>
        <v>8878.7783697853702</v>
      </c>
      <c r="AE53" s="541">
        <f>SUM('MMA Rev-Exp Region 1:MMA Rev-Exp Region 11'!AE53)</f>
        <v>13924.332260144813</v>
      </c>
      <c r="AF53" s="541">
        <f>SUM('MMA Rev-Exp Region 1:MMA Rev-Exp Region 11'!AF53)</f>
        <v>13087.991671718153</v>
      </c>
      <c r="AG53" s="541">
        <f>SUM('MMA Rev-Exp Region 1:MMA Rev-Exp Region 11'!AG53)</f>
        <v>-9919.4406512941423</v>
      </c>
      <c r="AH53" s="541">
        <f>SUM('MMA Rev-Exp Region 1:MMA Rev-Exp Region 11'!AH53)</f>
        <v>525.58463120278907</v>
      </c>
      <c r="AI53" s="541">
        <f>SUM('MMA Rev-Exp Region 1:MMA Rev-Exp Region 11'!AI53)</f>
        <v>-241.62648618874005</v>
      </c>
      <c r="AJ53" s="541">
        <f>SUM('MMA Rev-Exp Region 1:MMA Rev-Exp Region 11'!AJ53)</f>
        <v>1326.465957293643</v>
      </c>
      <c r="AK53" s="541">
        <f>SUM('MMA Rev-Exp Region 1:MMA Rev-Exp Region 11'!AK53)</f>
        <v>1198.6198287393083</v>
      </c>
      <c r="AL53" s="541">
        <f>SUM('MMA Rev-Exp Region 1:MMA Rev-Exp Region 11'!AL53)</f>
        <v>8598.3083242932153</v>
      </c>
      <c r="AM53" s="543">
        <f>SUM('MMA Rev-Exp Region 1:MMA Rev-Exp Region 11'!AM53)</f>
        <v>2021.7678162696398</v>
      </c>
      <c r="AN53" s="289">
        <f>SUM(AO53:AY53)</f>
        <v>357269.00307048648</v>
      </c>
      <c r="AO53" s="541">
        <f>SUM('MMA Rev-Exp Region 1:MMA Rev-Exp Region 11'!AO53)</f>
        <v>121670.38319063824</v>
      </c>
      <c r="AP53" s="541">
        <f>SUM('MMA Rev-Exp Region 1:MMA Rev-Exp Region 11'!AP53)</f>
        <v>31791.870898377121</v>
      </c>
      <c r="AQ53" s="541">
        <f>SUM('MMA Rev-Exp Region 1:MMA Rev-Exp Region 11'!AQ53)</f>
        <v>65405.410769020251</v>
      </c>
      <c r="AR53" s="541">
        <f>SUM('MMA Rev-Exp Region 1:MMA Rev-Exp Region 11'!AR53)</f>
        <v>81164.545743208058</v>
      </c>
      <c r="AS53" s="541">
        <f>SUM('MMA Rev-Exp Region 1:MMA Rev-Exp Region 11'!AS53)</f>
        <v>3475.0205361022636</v>
      </c>
      <c r="AT53" s="541">
        <f>SUM('MMA Rev-Exp Region 1:MMA Rev-Exp Region 11'!AT53)</f>
        <v>1498.31363344951</v>
      </c>
      <c r="AU53" s="541">
        <f>SUM('MMA Rev-Exp Region 1:MMA Rev-Exp Region 11'!AU53)</f>
        <v>21.090768485682446</v>
      </c>
      <c r="AV53" s="541">
        <f>SUM('MMA Rev-Exp Region 1:MMA Rev-Exp Region 11'!AV53)</f>
        <v>8172.8601812729803</v>
      </c>
      <c r="AW53" s="541">
        <f>SUM('MMA Rev-Exp Region 1:MMA Rev-Exp Region 11'!AW53)</f>
        <v>4465.0304814800284</v>
      </c>
      <c r="AX53" s="541">
        <f>SUM('MMA Rev-Exp Region 1:MMA Rev-Exp Region 11'!AX53)</f>
        <v>28370.530403497662</v>
      </c>
      <c r="AY53" s="543">
        <f>SUM('MMA Rev-Exp Region 1:MMA Rev-Exp Region 11'!AY53)</f>
        <v>11233.946464954775</v>
      </c>
      <c r="AZ53" s="546">
        <f>SUM('MMA Rev-Exp Region 1:MMA Rev-Exp Region 11'!AZ53)</f>
        <v>-365723.37657613936</v>
      </c>
      <c r="BA53" s="296">
        <f>SUM(BB53:BL53)+AZ53</f>
        <v>136092.90225475159</v>
      </c>
      <c r="BB53" s="541">
        <f>SUM('MMA Rev-Exp Region 1:MMA Rev-Exp Region 11'!BB53)</f>
        <v>219885.89910854187</v>
      </c>
      <c r="BC53" s="541">
        <f>SUM('MMA Rev-Exp Region 1:MMA Rev-Exp Region 11'!BC53)</f>
        <v>49359.58529775239</v>
      </c>
      <c r="BD53" s="541">
        <f>SUM('MMA Rev-Exp Region 1:MMA Rev-Exp Region 11'!BD53)</f>
        <v>82550.51892585434</v>
      </c>
      <c r="BE53" s="541">
        <f>SUM('MMA Rev-Exp Region 1:MMA Rev-Exp Region 11'!BE53)</f>
        <v>96734.163603600857</v>
      </c>
      <c r="BF53" s="541">
        <f>SUM('MMA Rev-Exp Region 1:MMA Rev-Exp Region 11'!BF53)</f>
        <v>-20906.60599182373</v>
      </c>
      <c r="BG53" s="541">
        <f>SUM('MMA Rev-Exp Region 1:MMA Rev-Exp Region 11'!BG53)</f>
        <v>2676.961734678815</v>
      </c>
      <c r="BH53" s="541">
        <f>SUM('MMA Rev-Exp Region 1:MMA Rev-Exp Region 11'!BH53)</f>
        <v>-592.76253427845961</v>
      </c>
      <c r="BI53" s="541">
        <f>SUM('MMA Rev-Exp Region 1:MMA Rev-Exp Region 11'!BI53)</f>
        <v>9770.698363901327</v>
      </c>
      <c r="BJ53" s="541">
        <f>SUM('MMA Rev-Exp Region 1:MMA Rev-Exp Region 11'!BJ53)</f>
        <v>5939.8593456306025</v>
      </c>
      <c r="BK53" s="541">
        <f>SUM('MMA Rev-Exp Region 1:MMA Rev-Exp Region 11'!BK53)</f>
        <v>42170.752171601423</v>
      </c>
      <c r="BL53" s="546">
        <f>SUM('MMA Rev-Exp Region 1:MMA Rev-Exp Region 11'!BL53)</f>
        <v>14227.208805431463</v>
      </c>
    </row>
    <row r="54" spans="1:64" ht="16.5" customHeight="1" x14ac:dyDescent="0.25">
      <c r="A54" s="1467"/>
      <c r="B54" s="225" t="s">
        <v>91</v>
      </c>
      <c r="C54" s="230" t="s">
        <v>911</v>
      </c>
      <c r="D54" s="289">
        <f>SUM(E54:O54)</f>
        <v>0</v>
      </c>
      <c r="E54" s="541">
        <f>SUM('MMA Rev-Exp Region 1:MMA Rev-Exp Region 11'!E54)</f>
        <v>0</v>
      </c>
      <c r="F54" s="541">
        <f>SUM('MMA Rev-Exp Region 1:MMA Rev-Exp Region 11'!F54)</f>
        <v>0</v>
      </c>
      <c r="G54" s="541">
        <f>SUM('MMA Rev-Exp Region 1:MMA Rev-Exp Region 11'!G54)</f>
        <v>0</v>
      </c>
      <c r="H54" s="541">
        <f>SUM('MMA Rev-Exp Region 1:MMA Rev-Exp Region 11'!H54)</f>
        <v>0</v>
      </c>
      <c r="I54" s="541">
        <f>SUM('MMA Rev-Exp Region 1:MMA Rev-Exp Region 11'!I54)</f>
        <v>0</v>
      </c>
      <c r="J54" s="541">
        <f>SUM('MMA Rev-Exp Region 1:MMA Rev-Exp Region 11'!J54)</f>
        <v>0</v>
      </c>
      <c r="K54" s="541">
        <f>SUM('MMA Rev-Exp Region 1:MMA Rev-Exp Region 11'!K54)</f>
        <v>0</v>
      </c>
      <c r="L54" s="541">
        <f>SUM('MMA Rev-Exp Region 1:MMA Rev-Exp Region 11'!L54)</f>
        <v>0</v>
      </c>
      <c r="M54" s="541">
        <f>SUM('MMA Rev-Exp Region 1:MMA Rev-Exp Region 11'!M54)</f>
        <v>0</v>
      </c>
      <c r="N54" s="541">
        <f>SUM('MMA Rev-Exp Region 1:MMA Rev-Exp Region 11'!N54)</f>
        <v>0</v>
      </c>
      <c r="O54" s="543">
        <f>SUM('MMA Rev-Exp Region 1:MMA Rev-Exp Region 11'!O54)</f>
        <v>0</v>
      </c>
      <c r="P54" s="289">
        <f>SUM(Q54:AA54)</f>
        <v>0</v>
      </c>
      <c r="Q54" s="541">
        <f>SUM('MMA Rev-Exp Region 1:MMA Rev-Exp Region 11'!Q54)</f>
        <v>0</v>
      </c>
      <c r="R54" s="541">
        <f>SUM('MMA Rev-Exp Region 1:MMA Rev-Exp Region 11'!R54)</f>
        <v>0</v>
      </c>
      <c r="S54" s="541">
        <f>SUM('MMA Rev-Exp Region 1:MMA Rev-Exp Region 11'!S54)</f>
        <v>0</v>
      </c>
      <c r="T54" s="541">
        <f>SUM('MMA Rev-Exp Region 1:MMA Rev-Exp Region 11'!T54)</f>
        <v>0</v>
      </c>
      <c r="U54" s="541">
        <f>SUM('MMA Rev-Exp Region 1:MMA Rev-Exp Region 11'!U54)</f>
        <v>0</v>
      </c>
      <c r="V54" s="541">
        <f>SUM('MMA Rev-Exp Region 1:MMA Rev-Exp Region 11'!V54)</f>
        <v>0</v>
      </c>
      <c r="W54" s="541">
        <f>SUM('MMA Rev-Exp Region 1:MMA Rev-Exp Region 11'!W54)</f>
        <v>0</v>
      </c>
      <c r="X54" s="541">
        <f>SUM('MMA Rev-Exp Region 1:MMA Rev-Exp Region 11'!X54)</f>
        <v>0</v>
      </c>
      <c r="Y54" s="541">
        <f>SUM('MMA Rev-Exp Region 1:MMA Rev-Exp Region 11'!Y54)</f>
        <v>0</v>
      </c>
      <c r="Z54" s="541">
        <f>SUM('MMA Rev-Exp Region 1:MMA Rev-Exp Region 11'!Z54)</f>
        <v>0</v>
      </c>
      <c r="AA54" s="543">
        <f>SUM('MMA Rev-Exp Region 1:MMA Rev-Exp Region 11'!AA54)</f>
        <v>0</v>
      </c>
      <c r="AB54" s="289">
        <f>SUM(AC54:AM54)</f>
        <v>0</v>
      </c>
      <c r="AC54" s="541">
        <f>SUM('MMA Rev-Exp Region 1:MMA Rev-Exp Region 11'!AC54)</f>
        <v>0</v>
      </c>
      <c r="AD54" s="541">
        <f>SUM('MMA Rev-Exp Region 1:MMA Rev-Exp Region 11'!AD54)</f>
        <v>0</v>
      </c>
      <c r="AE54" s="541">
        <f>SUM('MMA Rev-Exp Region 1:MMA Rev-Exp Region 11'!AE54)</f>
        <v>0</v>
      </c>
      <c r="AF54" s="541">
        <f>SUM('MMA Rev-Exp Region 1:MMA Rev-Exp Region 11'!AF54)</f>
        <v>0</v>
      </c>
      <c r="AG54" s="541">
        <f>SUM('MMA Rev-Exp Region 1:MMA Rev-Exp Region 11'!AG54)</f>
        <v>0</v>
      </c>
      <c r="AH54" s="541">
        <f>SUM('MMA Rev-Exp Region 1:MMA Rev-Exp Region 11'!AH54)</f>
        <v>0</v>
      </c>
      <c r="AI54" s="541">
        <f>SUM('MMA Rev-Exp Region 1:MMA Rev-Exp Region 11'!AI54)</f>
        <v>0</v>
      </c>
      <c r="AJ54" s="541">
        <f>SUM('MMA Rev-Exp Region 1:MMA Rev-Exp Region 11'!AJ54)</f>
        <v>0</v>
      </c>
      <c r="AK54" s="541">
        <f>SUM('MMA Rev-Exp Region 1:MMA Rev-Exp Region 11'!AK54)</f>
        <v>0</v>
      </c>
      <c r="AL54" s="541">
        <f>SUM('MMA Rev-Exp Region 1:MMA Rev-Exp Region 11'!AL54)</f>
        <v>0</v>
      </c>
      <c r="AM54" s="543">
        <f>SUM('MMA Rev-Exp Region 1:MMA Rev-Exp Region 11'!AM54)</f>
        <v>0</v>
      </c>
      <c r="AN54" s="289">
        <f>SUM(AO54:AY54)</f>
        <v>0</v>
      </c>
      <c r="AO54" s="541">
        <f>SUM('MMA Rev-Exp Region 1:MMA Rev-Exp Region 11'!AO54)</f>
        <v>0</v>
      </c>
      <c r="AP54" s="541">
        <f>SUM('MMA Rev-Exp Region 1:MMA Rev-Exp Region 11'!AP54)</f>
        <v>0</v>
      </c>
      <c r="AQ54" s="541">
        <f>SUM('MMA Rev-Exp Region 1:MMA Rev-Exp Region 11'!AQ54)</f>
        <v>0</v>
      </c>
      <c r="AR54" s="541">
        <f>SUM('MMA Rev-Exp Region 1:MMA Rev-Exp Region 11'!AR54)</f>
        <v>0</v>
      </c>
      <c r="AS54" s="541">
        <f>SUM('MMA Rev-Exp Region 1:MMA Rev-Exp Region 11'!AS54)</f>
        <v>0</v>
      </c>
      <c r="AT54" s="541">
        <f>SUM('MMA Rev-Exp Region 1:MMA Rev-Exp Region 11'!AT54)</f>
        <v>0</v>
      </c>
      <c r="AU54" s="541">
        <f>SUM('MMA Rev-Exp Region 1:MMA Rev-Exp Region 11'!AU54)</f>
        <v>0</v>
      </c>
      <c r="AV54" s="541">
        <f>SUM('MMA Rev-Exp Region 1:MMA Rev-Exp Region 11'!AV54)</f>
        <v>0</v>
      </c>
      <c r="AW54" s="541">
        <f>SUM('MMA Rev-Exp Region 1:MMA Rev-Exp Region 11'!AW54)</f>
        <v>0</v>
      </c>
      <c r="AX54" s="541">
        <f>SUM('MMA Rev-Exp Region 1:MMA Rev-Exp Region 11'!AX54)</f>
        <v>0</v>
      </c>
      <c r="AY54" s="543">
        <f>SUM('MMA Rev-Exp Region 1:MMA Rev-Exp Region 11'!AY54)</f>
        <v>0</v>
      </c>
      <c r="AZ54" s="546">
        <f>SUM('MMA Rev-Exp Region 1:MMA Rev-Exp Region 11'!AZ54)</f>
        <v>0</v>
      </c>
      <c r="BA54" s="296">
        <f>SUM(BB54:BL54)+AZ54</f>
        <v>0</v>
      </c>
      <c r="BB54" s="541">
        <f>SUM('MMA Rev-Exp Region 1:MMA Rev-Exp Region 11'!BB54)</f>
        <v>0</v>
      </c>
      <c r="BC54" s="541">
        <f>SUM('MMA Rev-Exp Region 1:MMA Rev-Exp Region 11'!BC54)</f>
        <v>0</v>
      </c>
      <c r="BD54" s="541">
        <f>SUM('MMA Rev-Exp Region 1:MMA Rev-Exp Region 11'!BD54)</f>
        <v>0</v>
      </c>
      <c r="BE54" s="541">
        <f>SUM('MMA Rev-Exp Region 1:MMA Rev-Exp Region 11'!BE54)</f>
        <v>0</v>
      </c>
      <c r="BF54" s="541">
        <f>SUM('MMA Rev-Exp Region 1:MMA Rev-Exp Region 11'!BF54)</f>
        <v>0</v>
      </c>
      <c r="BG54" s="541">
        <f>SUM('MMA Rev-Exp Region 1:MMA Rev-Exp Region 11'!BG54)</f>
        <v>0</v>
      </c>
      <c r="BH54" s="541">
        <f>SUM('MMA Rev-Exp Region 1:MMA Rev-Exp Region 11'!BH54)</f>
        <v>0</v>
      </c>
      <c r="BI54" s="541">
        <f>SUM('MMA Rev-Exp Region 1:MMA Rev-Exp Region 11'!BI54)</f>
        <v>0</v>
      </c>
      <c r="BJ54" s="541">
        <f>SUM('MMA Rev-Exp Region 1:MMA Rev-Exp Region 11'!BJ54)</f>
        <v>0</v>
      </c>
      <c r="BK54" s="541">
        <f>SUM('MMA Rev-Exp Region 1:MMA Rev-Exp Region 11'!BK54)</f>
        <v>0</v>
      </c>
      <c r="BL54" s="546">
        <f>SUM('MMA Rev-Exp Region 1:MMA Rev-Exp Region 11'!BL54)</f>
        <v>0</v>
      </c>
    </row>
    <row r="55" spans="1:64" s="209" customFormat="1" ht="16.5" customHeight="1" x14ac:dyDescent="0.25">
      <c r="A55" s="1468"/>
      <c r="B55" s="227" t="s">
        <v>261</v>
      </c>
      <c r="C55" s="235" t="s">
        <v>38</v>
      </c>
      <c r="D55" s="277">
        <f t="shared" ref="D55:P55" si="39">SUM(D51:D54)</f>
        <v>4419059.2804567879</v>
      </c>
      <c r="E55" s="275">
        <f t="shared" si="39"/>
        <v>1152525.6298436935</v>
      </c>
      <c r="F55" s="275">
        <f t="shared" si="39"/>
        <v>257062.9440421855</v>
      </c>
      <c r="G55" s="275">
        <f t="shared" si="39"/>
        <v>887558.05071133154</v>
      </c>
      <c r="H55" s="275">
        <f t="shared" si="39"/>
        <v>938014.29530243657</v>
      </c>
      <c r="I55" s="275">
        <f t="shared" si="39"/>
        <v>455417.53976228228</v>
      </c>
      <c r="J55" s="275">
        <f t="shared" si="39"/>
        <v>10090.915748617093</v>
      </c>
      <c r="K55" s="275">
        <f t="shared" si="39"/>
        <v>9674.1276996917477</v>
      </c>
      <c r="L55" s="275">
        <f t="shared" si="39"/>
        <v>100681.52156633504</v>
      </c>
      <c r="M55" s="275">
        <f t="shared" si="39"/>
        <v>41936.454009157875</v>
      </c>
      <c r="N55" s="275">
        <f t="shared" si="39"/>
        <v>409183.94385222142</v>
      </c>
      <c r="O55" s="283">
        <f t="shared" si="39"/>
        <v>156913.85791883644</v>
      </c>
      <c r="P55" s="277">
        <f t="shared" si="39"/>
        <v>4704274.2993371096</v>
      </c>
      <c r="Q55" s="275">
        <f t="shared" ref="Q55:AA55" si="40">SUM(Q51:Q54)</f>
        <v>1213565.0618296678</v>
      </c>
      <c r="R55" s="275">
        <f t="shared" si="40"/>
        <v>269670.01198740443</v>
      </c>
      <c r="S55" s="275">
        <f t="shared" si="40"/>
        <v>982219.21518535772</v>
      </c>
      <c r="T55" s="275">
        <f t="shared" si="40"/>
        <v>995890.59088623803</v>
      </c>
      <c r="U55" s="275">
        <f t="shared" si="40"/>
        <v>428695.61436108593</v>
      </c>
      <c r="V55" s="275">
        <f t="shared" si="40"/>
        <v>13568.147721409423</v>
      </c>
      <c r="W55" s="275">
        <f t="shared" si="40"/>
        <v>8834.0554837328491</v>
      </c>
      <c r="X55" s="275">
        <f t="shared" si="40"/>
        <v>102861.62065899964</v>
      </c>
      <c r="Y55" s="275">
        <f t="shared" si="40"/>
        <v>64208.615026253385</v>
      </c>
      <c r="Z55" s="275">
        <f t="shared" si="40"/>
        <v>454477.35959158913</v>
      </c>
      <c r="AA55" s="283">
        <f t="shared" si="40"/>
        <v>170284.00660537061</v>
      </c>
      <c r="AB55" s="277">
        <f>SUM(AB51:AB54)</f>
        <v>5181025.5359665072</v>
      </c>
      <c r="AC55" s="275">
        <f t="shared" ref="AC55:AM55" si="41">SUM(AC51:AC54)</f>
        <v>1400170.4342445426</v>
      </c>
      <c r="AD55" s="275">
        <f t="shared" si="41"/>
        <v>317208.30836978531</v>
      </c>
      <c r="AE55" s="275">
        <f t="shared" si="41"/>
        <v>1026377.5522601447</v>
      </c>
      <c r="AF55" s="275">
        <f t="shared" si="41"/>
        <v>1092156.5716717183</v>
      </c>
      <c r="AG55" s="275">
        <f t="shared" si="41"/>
        <v>454179.63934870588</v>
      </c>
      <c r="AH55" s="275">
        <f t="shared" si="41"/>
        <v>16426.644631202787</v>
      </c>
      <c r="AI55" s="275">
        <f t="shared" si="41"/>
        <v>10210.113513811262</v>
      </c>
      <c r="AJ55" s="275">
        <f t="shared" si="41"/>
        <v>111972.05595729363</v>
      </c>
      <c r="AK55" s="275">
        <f t="shared" si="41"/>
        <v>68291.309828739308</v>
      </c>
      <c r="AL55" s="275">
        <f t="shared" si="41"/>
        <v>509035.04832429328</v>
      </c>
      <c r="AM55" s="283">
        <f t="shared" si="41"/>
        <v>174997.85781626965</v>
      </c>
      <c r="AN55" s="277">
        <f>SUM(AN51:AN54)</f>
        <v>5697218.2230704874</v>
      </c>
      <c r="AO55" s="275">
        <f t="shared" ref="AO55:AY55" si="42">SUM(AO51:AO54)</f>
        <v>1559451.0931906381</v>
      </c>
      <c r="AP55" s="275">
        <f t="shared" si="42"/>
        <v>438742.24089837715</v>
      </c>
      <c r="AQ55" s="275">
        <f t="shared" si="42"/>
        <v>1033892.5007690202</v>
      </c>
      <c r="AR55" s="275">
        <f t="shared" si="42"/>
        <v>1291367.925743208</v>
      </c>
      <c r="AS55" s="275">
        <f t="shared" si="42"/>
        <v>464258.45053610223</v>
      </c>
      <c r="AT55" s="275">
        <f t="shared" si="42"/>
        <v>20504.793633449506</v>
      </c>
      <c r="AU55" s="275">
        <f t="shared" si="42"/>
        <v>6775.5007684856819</v>
      </c>
      <c r="AV55" s="275">
        <f t="shared" si="42"/>
        <v>130453.45018127297</v>
      </c>
      <c r="AW55" s="275">
        <f t="shared" si="42"/>
        <v>69610.070481480027</v>
      </c>
      <c r="AX55" s="275">
        <f t="shared" si="42"/>
        <v>482615.01040349773</v>
      </c>
      <c r="AY55" s="283">
        <f t="shared" si="42"/>
        <v>199547.18646495478</v>
      </c>
      <c r="AZ55" s="299">
        <f>SUM(AZ51:AZ54)</f>
        <v>392436.07342386048</v>
      </c>
      <c r="BA55" s="297">
        <f>SUM(BA51:BA54)</f>
        <v>20394013.412254751</v>
      </c>
      <c r="BB55" s="275">
        <f>SUM('MMA Rev-Exp Region 1:MMA Rev-Exp Region 11'!BB55)</f>
        <v>5325712.2191085415</v>
      </c>
      <c r="BC55" s="275">
        <f>SUM('MMA Rev-Exp Region 1:MMA Rev-Exp Region 11'!BC55)</f>
        <v>1282683.5052977528</v>
      </c>
      <c r="BD55" s="275">
        <f>SUM('MMA Rev-Exp Region 1:MMA Rev-Exp Region 11'!BD55)</f>
        <v>3930047.3189258543</v>
      </c>
      <c r="BE55" s="275">
        <f>SUM('MMA Rev-Exp Region 1:MMA Rev-Exp Region 11'!BE55)</f>
        <v>4317429.3836036008</v>
      </c>
      <c r="BF55" s="275">
        <f>SUM('MMA Rev-Exp Region 1:MMA Rev-Exp Region 11'!BF55)</f>
        <v>1802551.2440081763</v>
      </c>
      <c r="BG55" s="275">
        <f>SUM('MMA Rev-Exp Region 1:MMA Rev-Exp Region 11'!BG55)</f>
        <v>60590.501734678808</v>
      </c>
      <c r="BH55" s="275">
        <f>SUM('MMA Rev-Exp Region 1:MMA Rev-Exp Region 11'!BH55)</f>
        <v>35493.797465721538</v>
      </c>
      <c r="BI55" s="275">
        <f>SUM('MMA Rev-Exp Region 1:MMA Rev-Exp Region 11'!BI55)</f>
        <v>445968.6483639013</v>
      </c>
      <c r="BJ55" s="275">
        <f>SUM('MMA Rev-Exp Region 1:MMA Rev-Exp Region 11'!BJ55)</f>
        <v>244046.44934563059</v>
      </c>
      <c r="BK55" s="275">
        <f>SUM('MMA Rev-Exp Region 1:MMA Rev-Exp Region 11'!BK55)</f>
        <v>1855311.3621716013</v>
      </c>
      <c r="BL55" s="299">
        <f>SUM('MMA Rev-Exp Region 1:MMA Rev-Exp Region 11'!BL55)</f>
        <v>701742.90880543157</v>
      </c>
    </row>
    <row r="56" spans="1:64" ht="14.85" customHeight="1" x14ac:dyDescent="0.25">
      <c r="A56" s="1463" t="s">
        <v>29</v>
      </c>
      <c r="B56" s="219">
        <v>8.1</v>
      </c>
      <c r="C56" s="232" t="s">
        <v>22</v>
      </c>
      <c r="D56" s="276">
        <f t="shared" ref="D56:D62" si="43">SUM(E56:O56)</f>
        <v>98676331.690000162</v>
      </c>
      <c r="E56" s="540">
        <f>SUM('MMA Rev-Exp Region 1:MMA Rev-Exp Region 11'!E56)</f>
        <v>33508412.06000014</v>
      </c>
      <c r="F56" s="540">
        <f>SUM('MMA Rev-Exp Region 1:MMA Rev-Exp Region 11'!F56)</f>
        <v>5986695.3000000007</v>
      </c>
      <c r="G56" s="540">
        <f>SUM('MMA Rev-Exp Region 1:MMA Rev-Exp Region 11'!G56)</f>
        <v>23236101.499999955</v>
      </c>
      <c r="H56" s="540">
        <f>SUM('MMA Rev-Exp Region 1:MMA Rev-Exp Region 11'!H56)</f>
        <v>22129557.85000008</v>
      </c>
      <c r="I56" s="540">
        <f>SUM('MMA Rev-Exp Region 1:MMA Rev-Exp Region 11'!I56)</f>
        <v>16947.71</v>
      </c>
      <c r="J56" s="540">
        <f>SUM('MMA Rev-Exp Region 1:MMA Rev-Exp Region 11'!J56)</f>
        <v>857023.32999999984</v>
      </c>
      <c r="K56" s="540">
        <f>SUM('MMA Rev-Exp Region 1:MMA Rev-Exp Region 11'!K56)</f>
        <v>150.47</v>
      </c>
      <c r="L56" s="540">
        <f>SUM('MMA Rev-Exp Region 1:MMA Rev-Exp Region 11'!L56)</f>
        <v>7306887.4500000002</v>
      </c>
      <c r="M56" s="540">
        <f>SUM('MMA Rev-Exp Region 1:MMA Rev-Exp Region 11'!M56)</f>
        <v>838490.46</v>
      </c>
      <c r="N56" s="540">
        <f>SUM('MMA Rev-Exp Region 1:MMA Rev-Exp Region 11'!N56)</f>
        <v>9444.94</v>
      </c>
      <c r="O56" s="542">
        <f>SUM('MMA Rev-Exp Region 1:MMA Rev-Exp Region 11'!O56)</f>
        <v>4786620.62</v>
      </c>
      <c r="P56" s="276">
        <f t="shared" ref="P56:P62" si="44">SUM(Q56:AA56)</f>
        <v>102387740.64000045</v>
      </c>
      <c r="Q56" s="540">
        <f>SUM('MMA Rev-Exp Region 1:MMA Rev-Exp Region 11'!Q56)</f>
        <v>36717925.290000334</v>
      </c>
      <c r="R56" s="540">
        <f>SUM('MMA Rev-Exp Region 1:MMA Rev-Exp Region 11'!R56)</f>
        <v>6423439.6900000004</v>
      </c>
      <c r="S56" s="540">
        <f>SUM('MMA Rev-Exp Region 1:MMA Rev-Exp Region 11'!S56)</f>
        <v>24125912.400000002</v>
      </c>
      <c r="T56" s="540">
        <f>SUM('MMA Rev-Exp Region 1:MMA Rev-Exp Region 11'!T56)</f>
        <v>21921163.65000011</v>
      </c>
      <c r="U56" s="540">
        <f>SUM('MMA Rev-Exp Region 1:MMA Rev-Exp Region 11'!U56)</f>
        <v>7760.15</v>
      </c>
      <c r="V56" s="540">
        <f>SUM('MMA Rev-Exp Region 1:MMA Rev-Exp Region 11'!V56)</f>
        <v>915717.33</v>
      </c>
      <c r="W56" s="540">
        <f>SUM('MMA Rev-Exp Region 1:MMA Rev-Exp Region 11'!W56)</f>
        <v>140.67000000000002</v>
      </c>
      <c r="X56" s="540">
        <f>SUM('MMA Rev-Exp Region 1:MMA Rev-Exp Region 11'!X56)</f>
        <v>7310536.9999999981</v>
      </c>
      <c r="Y56" s="540">
        <f>SUM('MMA Rev-Exp Region 1:MMA Rev-Exp Region 11'!Y56)</f>
        <v>745809.69000000006</v>
      </c>
      <c r="Z56" s="540">
        <f>SUM('MMA Rev-Exp Region 1:MMA Rev-Exp Region 11'!Z56)</f>
        <v>8636.1600000000017</v>
      </c>
      <c r="AA56" s="542">
        <f>SUM('MMA Rev-Exp Region 1:MMA Rev-Exp Region 11'!AA56)</f>
        <v>4210698.6099999994</v>
      </c>
      <c r="AB56" s="276">
        <f t="shared" ref="AB56:AB62" si="45">SUM(AC56:AM56)</f>
        <v>109757649.66000061</v>
      </c>
      <c r="AC56" s="540">
        <f>SUM('MMA Rev-Exp Region 1:MMA Rev-Exp Region 11'!AC56)</f>
        <v>42305679.180000544</v>
      </c>
      <c r="AD56" s="540">
        <f>SUM('MMA Rev-Exp Region 1:MMA Rev-Exp Region 11'!AD56)</f>
        <v>7088696.379999999</v>
      </c>
      <c r="AE56" s="540">
        <f>SUM('MMA Rev-Exp Region 1:MMA Rev-Exp Region 11'!AE56)</f>
        <v>24444437.289999969</v>
      </c>
      <c r="AF56" s="540">
        <f>SUM('MMA Rev-Exp Region 1:MMA Rev-Exp Region 11'!AF56)</f>
        <v>22372622.610000111</v>
      </c>
      <c r="AG56" s="540">
        <f>SUM('MMA Rev-Exp Region 1:MMA Rev-Exp Region 11'!AG56)</f>
        <v>16138.2</v>
      </c>
      <c r="AH56" s="540">
        <f>SUM('MMA Rev-Exp Region 1:MMA Rev-Exp Region 11'!AH56)</f>
        <v>968063.48</v>
      </c>
      <c r="AI56" s="540">
        <f>SUM('MMA Rev-Exp Region 1:MMA Rev-Exp Region 11'!AI56)</f>
        <v>3135.7400000000002</v>
      </c>
      <c r="AJ56" s="540">
        <f>SUM('MMA Rev-Exp Region 1:MMA Rev-Exp Region 11'!AJ56)</f>
        <v>7347157.0800000001</v>
      </c>
      <c r="AK56" s="540">
        <f>SUM('MMA Rev-Exp Region 1:MMA Rev-Exp Region 11'!AK56)</f>
        <v>744313.73</v>
      </c>
      <c r="AL56" s="540">
        <f>SUM('MMA Rev-Exp Region 1:MMA Rev-Exp Region 11'!AL56)</f>
        <v>5461.2</v>
      </c>
      <c r="AM56" s="542">
        <f>SUM('MMA Rev-Exp Region 1:MMA Rev-Exp Region 11'!AM56)</f>
        <v>4461944.7699999996</v>
      </c>
      <c r="AN56" s="276">
        <f t="shared" ref="AN56:AN62" si="46">SUM(AO56:AY56)</f>
        <v>114238158.66000006</v>
      </c>
      <c r="AO56" s="540">
        <f>SUM('MMA Rev-Exp Region 1:MMA Rev-Exp Region 11'!AO56)</f>
        <v>44884912.740000188</v>
      </c>
      <c r="AP56" s="540">
        <f>SUM('MMA Rev-Exp Region 1:MMA Rev-Exp Region 11'!AP56)</f>
        <v>7783885.8200000031</v>
      </c>
      <c r="AQ56" s="540">
        <f>SUM('MMA Rev-Exp Region 1:MMA Rev-Exp Region 11'!AQ56)</f>
        <v>24772229.05999995</v>
      </c>
      <c r="AR56" s="540">
        <f>SUM('MMA Rev-Exp Region 1:MMA Rev-Exp Region 11'!AR56)</f>
        <v>22789874.479999922</v>
      </c>
      <c r="AS56" s="540">
        <f>SUM('MMA Rev-Exp Region 1:MMA Rev-Exp Region 11'!AS56)</f>
        <v>15948.34</v>
      </c>
      <c r="AT56" s="540">
        <f>SUM('MMA Rev-Exp Region 1:MMA Rev-Exp Region 11'!AT56)</f>
        <v>1100854.2499999998</v>
      </c>
      <c r="AU56" s="540">
        <f>SUM('MMA Rev-Exp Region 1:MMA Rev-Exp Region 11'!AU56)</f>
        <v>14297.900000000003</v>
      </c>
      <c r="AV56" s="540">
        <f>SUM('MMA Rev-Exp Region 1:MMA Rev-Exp Region 11'!AV56)</f>
        <v>7752250.8800000018</v>
      </c>
      <c r="AW56" s="540">
        <f>SUM('MMA Rev-Exp Region 1:MMA Rev-Exp Region 11'!AW56)</f>
        <v>846725.89</v>
      </c>
      <c r="AX56" s="540">
        <f>SUM('MMA Rev-Exp Region 1:MMA Rev-Exp Region 11'!AX56)</f>
        <v>9320.77</v>
      </c>
      <c r="AY56" s="542">
        <f>SUM('MMA Rev-Exp Region 1:MMA Rev-Exp Region 11'!AY56)</f>
        <v>4267858.5299999993</v>
      </c>
      <c r="AZ56" s="545">
        <f>SUM('MMA Rev-Exp Region 1:MMA Rev-Exp Region 11'!AZ56)</f>
        <v>-84159.37</v>
      </c>
      <c r="BA56" s="294">
        <f>SUM(BB56:BL56)+AZ56</f>
        <v>424975721.28000128</v>
      </c>
      <c r="BB56" s="540">
        <f>SUM('MMA Rev-Exp Region 1:MMA Rev-Exp Region 11'!BB56)</f>
        <v>157416929.27000123</v>
      </c>
      <c r="BC56" s="540">
        <f>SUM('MMA Rev-Exp Region 1:MMA Rev-Exp Region 11'!BC56)</f>
        <v>27282717.189999998</v>
      </c>
      <c r="BD56" s="540">
        <f>SUM('MMA Rev-Exp Region 1:MMA Rev-Exp Region 11'!BD56)</f>
        <v>96578680.249999866</v>
      </c>
      <c r="BE56" s="540">
        <f>SUM('MMA Rev-Exp Region 1:MMA Rev-Exp Region 11'!BE56)</f>
        <v>89213218.590000227</v>
      </c>
      <c r="BF56" s="540">
        <f>SUM('MMA Rev-Exp Region 1:MMA Rev-Exp Region 11'!BF56)</f>
        <v>56794.400000000001</v>
      </c>
      <c r="BG56" s="540">
        <f>SUM('MMA Rev-Exp Region 1:MMA Rev-Exp Region 11'!BG56)</f>
        <v>3841658.3900000006</v>
      </c>
      <c r="BH56" s="540">
        <f>SUM('MMA Rev-Exp Region 1:MMA Rev-Exp Region 11'!BH56)</f>
        <v>17724.78</v>
      </c>
      <c r="BI56" s="540">
        <f>SUM('MMA Rev-Exp Region 1:MMA Rev-Exp Region 11'!BI56)</f>
        <v>29716832.41</v>
      </c>
      <c r="BJ56" s="540">
        <f>SUM('MMA Rev-Exp Region 1:MMA Rev-Exp Region 11'!BJ56)</f>
        <v>3175339.7699999996</v>
      </c>
      <c r="BK56" s="540">
        <f>SUM('MMA Rev-Exp Region 1:MMA Rev-Exp Region 11'!BK56)</f>
        <v>32863.070000000007</v>
      </c>
      <c r="BL56" s="545">
        <f>SUM('MMA Rev-Exp Region 1:MMA Rev-Exp Region 11'!BL56)</f>
        <v>17727122.530000001</v>
      </c>
    </row>
    <row r="57" spans="1:64" ht="14.85" customHeight="1" x14ac:dyDescent="0.25">
      <c r="A57" s="1464"/>
      <c r="B57" s="221" t="s">
        <v>112</v>
      </c>
      <c r="C57" s="229" t="s">
        <v>443</v>
      </c>
      <c r="D57" s="289">
        <f t="shared" si="43"/>
        <v>759419.72</v>
      </c>
      <c r="E57" s="541">
        <f>SUM('MMA Rev-Exp Region 1:MMA Rev-Exp Region 11'!E57)</f>
        <v>137323.07999999999</v>
      </c>
      <c r="F57" s="541">
        <f>SUM('MMA Rev-Exp Region 1:MMA Rev-Exp Region 11'!F57)</f>
        <v>79046.850000000006</v>
      </c>
      <c r="G57" s="541">
        <f>SUM('MMA Rev-Exp Region 1:MMA Rev-Exp Region 11'!G57)</f>
        <v>225198.44</v>
      </c>
      <c r="H57" s="541">
        <f>SUM('MMA Rev-Exp Region 1:MMA Rev-Exp Region 11'!H57)</f>
        <v>266310.75</v>
      </c>
      <c r="I57" s="541">
        <f>SUM('MMA Rev-Exp Region 1:MMA Rev-Exp Region 11'!I57)</f>
        <v>12909.6</v>
      </c>
      <c r="J57" s="541">
        <f>SUM('MMA Rev-Exp Region 1:MMA Rev-Exp Region 11'!J57)</f>
        <v>30807</v>
      </c>
      <c r="K57" s="541">
        <f>SUM('MMA Rev-Exp Region 1:MMA Rev-Exp Region 11'!K57)</f>
        <v>0</v>
      </c>
      <c r="L57" s="541">
        <f>SUM('MMA Rev-Exp Region 1:MMA Rev-Exp Region 11'!L57)</f>
        <v>7824</v>
      </c>
      <c r="M57" s="541">
        <f>SUM('MMA Rev-Exp Region 1:MMA Rev-Exp Region 11'!M57)</f>
        <v>0</v>
      </c>
      <c r="N57" s="541">
        <f>SUM('MMA Rev-Exp Region 1:MMA Rev-Exp Region 11'!N57)</f>
        <v>0</v>
      </c>
      <c r="O57" s="543">
        <f>SUM('MMA Rev-Exp Region 1:MMA Rev-Exp Region 11'!O57)</f>
        <v>0</v>
      </c>
      <c r="P57" s="289">
        <f t="shared" si="44"/>
        <v>773045.04</v>
      </c>
      <c r="Q57" s="541">
        <f>SUM('MMA Rev-Exp Region 1:MMA Rev-Exp Region 11'!Q57)</f>
        <v>173200</v>
      </c>
      <c r="R57" s="541">
        <f>SUM('MMA Rev-Exp Region 1:MMA Rev-Exp Region 11'!R57)</f>
        <v>59462.400000000001</v>
      </c>
      <c r="S57" s="541">
        <f>SUM('MMA Rev-Exp Region 1:MMA Rev-Exp Region 11'!S57)</f>
        <v>301988.62</v>
      </c>
      <c r="T57" s="541">
        <f>SUM('MMA Rev-Exp Region 1:MMA Rev-Exp Region 11'!T57)</f>
        <v>186364.42000000004</v>
      </c>
      <c r="U57" s="541">
        <f>SUM('MMA Rev-Exp Region 1:MMA Rev-Exp Region 11'!U57)</f>
        <v>0</v>
      </c>
      <c r="V57" s="541">
        <f>SUM('MMA Rev-Exp Region 1:MMA Rev-Exp Region 11'!V57)</f>
        <v>0</v>
      </c>
      <c r="W57" s="541">
        <f>SUM('MMA Rev-Exp Region 1:MMA Rev-Exp Region 11'!W57)</f>
        <v>0</v>
      </c>
      <c r="X57" s="541">
        <f>SUM('MMA Rev-Exp Region 1:MMA Rev-Exp Region 11'!X57)</f>
        <v>52029.599999999999</v>
      </c>
      <c r="Y57" s="541">
        <f>SUM('MMA Rev-Exp Region 1:MMA Rev-Exp Region 11'!Y57)</f>
        <v>0</v>
      </c>
      <c r="Z57" s="541">
        <f>SUM('MMA Rev-Exp Region 1:MMA Rev-Exp Region 11'!Z57)</f>
        <v>0</v>
      </c>
      <c r="AA57" s="543">
        <f>SUM('MMA Rev-Exp Region 1:MMA Rev-Exp Region 11'!AA57)</f>
        <v>0</v>
      </c>
      <c r="AB57" s="289">
        <f t="shared" si="45"/>
        <v>724677.04999999993</v>
      </c>
      <c r="AC57" s="541">
        <f>SUM('MMA Rev-Exp Region 1:MMA Rev-Exp Region 11'!AC57)</f>
        <v>307661.64</v>
      </c>
      <c r="AD57" s="541">
        <f>SUM('MMA Rev-Exp Region 1:MMA Rev-Exp Region 11'!AD57)</f>
        <v>36381.599999999999</v>
      </c>
      <c r="AE57" s="541">
        <f>SUM('MMA Rev-Exp Region 1:MMA Rev-Exp Region 11'!AE57)</f>
        <v>85825.489999999991</v>
      </c>
      <c r="AF57" s="541">
        <f>SUM('MMA Rev-Exp Region 1:MMA Rev-Exp Region 11'!AF57)</f>
        <v>268989.12</v>
      </c>
      <c r="AG57" s="541">
        <f>SUM('MMA Rev-Exp Region 1:MMA Rev-Exp Region 11'!AG57)</f>
        <v>0</v>
      </c>
      <c r="AH57" s="541">
        <f>SUM('MMA Rev-Exp Region 1:MMA Rev-Exp Region 11'!AH57)</f>
        <v>0</v>
      </c>
      <c r="AI57" s="541">
        <f>SUM('MMA Rev-Exp Region 1:MMA Rev-Exp Region 11'!AI57)</f>
        <v>0</v>
      </c>
      <c r="AJ57" s="541">
        <f>SUM('MMA Rev-Exp Region 1:MMA Rev-Exp Region 11'!AJ57)</f>
        <v>25819.200000000001</v>
      </c>
      <c r="AK57" s="541">
        <f>SUM('MMA Rev-Exp Region 1:MMA Rev-Exp Region 11'!AK57)</f>
        <v>0</v>
      </c>
      <c r="AL57" s="541">
        <f>SUM('MMA Rev-Exp Region 1:MMA Rev-Exp Region 11'!AL57)</f>
        <v>0</v>
      </c>
      <c r="AM57" s="543">
        <f>SUM('MMA Rev-Exp Region 1:MMA Rev-Exp Region 11'!AM57)</f>
        <v>0</v>
      </c>
      <c r="AN57" s="289">
        <f t="shared" si="46"/>
        <v>852553.03</v>
      </c>
      <c r="AO57" s="541">
        <f>SUM('MMA Rev-Exp Region 1:MMA Rev-Exp Region 11'!AO57)</f>
        <v>346080.08</v>
      </c>
      <c r="AP57" s="541">
        <f>SUM('MMA Rev-Exp Region 1:MMA Rev-Exp Region 11'!AP57)</f>
        <v>41785</v>
      </c>
      <c r="AQ57" s="541">
        <f>SUM('MMA Rev-Exp Region 1:MMA Rev-Exp Region 11'!AQ57)</f>
        <v>168852.83000000002</v>
      </c>
      <c r="AR57" s="541">
        <f>SUM('MMA Rev-Exp Region 1:MMA Rev-Exp Region 11'!AR57)</f>
        <v>295835.12</v>
      </c>
      <c r="AS57" s="541">
        <f>SUM('MMA Rev-Exp Region 1:MMA Rev-Exp Region 11'!AS57)</f>
        <v>0</v>
      </c>
      <c r="AT57" s="541">
        <f>SUM('MMA Rev-Exp Region 1:MMA Rev-Exp Region 11'!AT57)</f>
        <v>0</v>
      </c>
      <c r="AU57" s="541">
        <f>SUM('MMA Rev-Exp Region 1:MMA Rev-Exp Region 11'!AU57)</f>
        <v>0</v>
      </c>
      <c r="AV57" s="541">
        <f>SUM('MMA Rev-Exp Region 1:MMA Rev-Exp Region 11'!AV57)</f>
        <v>0</v>
      </c>
      <c r="AW57" s="541">
        <f>SUM('MMA Rev-Exp Region 1:MMA Rev-Exp Region 11'!AW57)</f>
        <v>0</v>
      </c>
      <c r="AX57" s="541">
        <f>SUM('MMA Rev-Exp Region 1:MMA Rev-Exp Region 11'!AX57)</f>
        <v>0</v>
      </c>
      <c r="AY57" s="543">
        <f>SUM('MMA Rev-Exp Region 1:MMA Rev-Exp Region 11'!AY57)</f>
        <v>0</v>
      </c>
      <c r="AZ57" s="546">
        <f>SUM('MMA Rev-Exp Region 1:MMA Rev-Exp Region 11'!AZ57)</f>
        <v>0</v>
      </c>
      <c r="BA57" s="296">
        <f t="shared" ref="BA57:BA62" si="47">SUM(BB57:BL57)+AZ57</f>
        <v>3109694.84</v>
      </c>
      <c r="BB57" s="541">
        <f>SUM('MMA Rev-Exp Region 1:MMA Rev-Exp Region 11'!BB57)</f>
        <v>964264.8</v>
      </c>
      <c r="BC57" s="541">
        <f>SUM('MMA Rev-Exp Region 1:MMA Rev-Exp Region 11'!BC57)</f>
        <v>216675.84999999998</v>
      </c>
      <c r="BD57" s="541">
        <f>SUM('MMA Rev-Exp Region 1:MMA Rev-Exp Region 11'!BD57)</f>
        <v>781865.38000000012</v>
      </c>
      <c r="BE57" s="541">
        <f>SUM('MMA Rev-Exp Region 1:MMA Rev-Exp Region 11'!BE57)</f>
        <v>1017499.41</v>
      </c>
      <c r="BF57" s="541">
        <f>SUM('MMA Rev-Exp Region 1:MMA Rev-Exp Region 11'!BF57)</f>
        <v>12909.6</v>
      </c>
      <c r="BG57" s="541">
        <f>SUM('MMA Rev-Exp Region 1:MMA Rev-Exp Region 11'!BG57)</f>
        <v>30807</v>
      </c>
      <c r="BH57" s="541">
        <f>SUM('MMA Rev-Exp Region 1:MMA Rev-Exp Region 11'!BH57)</f>
        <v>0</v>
      </c>
      <c r="BI57" s="541">
        <f>SUM('MMA Rev-Exp Region 1:MMA Rev-Exp Region 11'!BI57)</f>
        <v>85672.799999999988</v>
      </c>
      <c r="BJ57" s="541">
        <f>SUM('MMA Rev-Exp Region 1:MMA Rev-Exp Region 11'!BJ57)</f>
        <v>0</v>
      </c>
      <c r="BK57" s="541">
        <f>SUM('MMA Rev-Exp Region 1:MMA Rev-Exp Region 11'!BK57)</f>
        <v>0</v>
      </c>
      <c r="BL57" s="546">
        <f>SUM('MMA Rev-Exp Region 1:MMA Rev-Exp Region 11'!BL57)</f>
        <v>0</v>
      </c>
    </row>
    <row r="58" spans="1:64" ht="14.85" customHeight="1" x14ac:dyDescent="0.25">
      <c r="A58" s="1464"/>
      <c r="B58" s="221" t="s">
        <v>114</v>
      </c>
      <c r="C58" s="229" t="s">
        <v>157</v>
      </c>
      <c r="D58" s="289">
        <f t="shared" si="43"/>
        <v>5732.7029629705412</v>
      </c>
      <c r="E58" s="541">
        <f>SUM('MMA Rev-Exp Region 1:MMA Rev-Exp Region 11'!E58)</f>
        <v>5594.9461059038067</v>
      </c>
      <c r="F58" s="541">
        <f>SUM('MMA Rev-Exp Region 1:MMA Rev-Exp Region 11'!F58)</f>
        <v>0</v>
      </c>
      <c r="G58" s="541">
        <f>SUM('MMA Rev-Exp Region 1:MMA Rev-Exp Region 11'!G58)</f>
        <v>4.1608924233902513</v>
      </c>
      <c r="H58" s="541">
        <f>SUM('MMA Rev-Exp Region 1:MMA Rev-Exp Region 11'!H58)</f>
        <v>0</v>
      </c>
      <c r="I58" s="541">
        <f>SUM('MMA Rev-Exp Region 1:MMA Rev-Exp Region 11'!I58)</f>
        <v>0</v>
      </c>
      <c r="J58" s="541">
        <f>SUM('MMA Rev-Exp Region 1:MMA Rev-Exp Region 11'!J58)</f>
        <v>132.68434573976947</v>
      </c>
      <c r="K58" s="541">
        <f>SUM('MMA Rev-Exp Region 1:MMA Rev-Exp Region 11'!K58)</f>
        <v>0</v>
      </c>
      <c r="L58" s="541">
        <f>SUM('MMA Rev-Exp Region 1:MMA Rev-Exp Region 11'!L58)</f>
        <v>0</v>
      </c>
      <c r="M58" s="541">
        <f>SUM('MMA Rev-Exp Region 1:MMA Rev-Exp Region 11'!M58)</f>
        <v>0.9116189035737996</v>
      </c>
      <c r="N58" s="541">
        <f>SUM('MMA Rev-Exp Region 1:MMA Rev-Exp Region 11'!N58)</f>
        <v>0</v>
      </c>
      <c r="O58" s="543">
        <f>SUM('MMA Rev-Exp Region 1:MMA Rev-Exp Region 11'!O58)</f>
        <v>0</v>
      </c>
      <c r="P58" s="289">
        <f t="shared" si="44"/>
        <v>1070.4900836026779</v>
      </c>
      <c r="Q58" s="541">
        <f>SUM('MMA Rev-Exp Region 1:MMA Rev-Exp Region 11'!Q58)</f>
        <v>758.39355646562638</v>
      </c>
      <c r="R58" s="541">
        <f>SUM('MMA Rev-Exp Region 1:MMA Rev-Exp Region 11'!R58)</f>
        <v>28.997645593809331</v>
      </c>
      <c r="S58" s="541">
        <f>SUM('MMA Rev-Exp Region 1:MMA Rev-Exp Region 11'!S58)</f>
        <v>127.67967975326832</v>
      </c>
      <c r="T58" s="541">
        <f>SUM('MMA Rev-Exp Region 1:MMA Rev-Exp Region 11'!T58)</f>
        <v>97.412248632659896</v>
      </c>
      <c r="U58" s="541">
        <f>SUM('MMA Rev-Exp Region 1:MMA Rev-Exp Region 11'!U58)</f>
        <v>7.4194853718517639E-2</v>
      </c>
      <c r="V58" s="541">
        <f>SUM('MMA Rev-Exp Region 1:MMA Rev-Exp Region 11'!V58)</f>
        <v>4.0958912764829769</v>
      </c>
      <c r="W58" s="541">
        <f>SUM('MMA Rev-Exp Region 1:MMA Rev-Exp Region 11'!W58)</f>
        <v>1.4334848939303035E-3</v>
      </c>
      <c r="X58" s="541">
        <f>SUM('MMA Rev-Exp Region 1:MMA Rev-Exp Region 11'!X58)</f>
        <v>32.441627413268066</v>
      </c>
      <c r="Y58" s="541">
        <f>SUM('MMA Rev-Exp Region 1:MMA Rev-Exp Region 11'!Y58)</f>
        <v>3.3086271258616202</v>
      </c>
      <c r="Z58" s="541">
        <f>SUM('MMA Rev-Exp Region 1:MMA Rev-Exp Region 11'!Z58)</f>
        <v>4.5339226088867797E-3</v>
      </c>
      <c r="AA58" s="543">
        <f>SUM('MMA Rev-Exp Region 1:MMA Rev-Exp Region 11'!AA58)</f>
        <v>18.080645080479719</v>
      </c>
      <c r="AB58" s="289">
        <f t="shared" si="45"/>
        <v>2615.9084542259616</v>
      </c>
      <c r="AC58" s="541">
        <f>SUM('MMA Rev-Exp Region 1:MMA Rev-Exp Region 11'!AC58)</f>
        <v>2182.2639556230033</v>
      </c>
      <c r="AD58" s="541">
        <f>SUM('MMA Rev-Exp Region 1:MMA Rev-Exp Region 11'!AD58)</f>
        <v>0</v>
      </c>
      <c r="AE58" s="541">
        <f>SUM('MMA Rev-Exp Region 1:MMA Rev-Exp Region 11'!AE58)</f>
        <v>433.64449860295804</v>
      </c>
      <c r="AF58" s="541">
        <f>SUM('MMA Rev-Exp Region 1:MMA Rev-Exp Region 11'!AF58)</f>
        <v>0</v>
      </c>
      <c r="AG58" s="541">
        <f>SUM('MMA Rev-Exp Region 1:MMA Rev-Exp Region 11'!AG58)</f>
        <v>0</v>
      </c>
      <c r="AH58" s="541">
        <f>SUM('MMA Rev-Exp Region 1:MMA Rev-Exp Region 11'!AH58)</f>
        <v>0</v>
      </c>
      <c r="AI58" s="541">
        <f>SUM('MMA Rev-Exp Region 1:MMA Rev-Exp Region 11'!AI58)</f>
        <v>0</v>
      </c>
      <c r="AJ58" s="541">
        <f>SUM('MMA Rev-Exp Region 1:MMA Rev-Exp Region 11'!AJ58)</f>
        <v>0</v>
      </c>
      <c r="AK58" s="541">
        <f>SUM('MMA Rev-Exp Region 1:MMA Rev-Exp Region 11'!AK58)</f>
        <v>0</v>
      </c>
      <c r="AL58" s="541">
        <f>SUM('MMA Rev-Exp Region 1:MMA Rev-Exp Region 11'!AL58)</f>
        <v>0</v>
      </c>
      <c r="AM58" s="543">
        <f>SUM('MMA Rev-Exp Region 1:MMA Rev-Exp Region 11'!AM58)</f>
        <v>0</v>
      </c>
      <c r="AN58" s="289">
        <f t="shared" si="46"/>
        <v>23810.754361764666</v>
      </c>
      <c r="AO58" s="541">
        <f>SUM('MMA Rev-Exp Region 1:MMA Rev-Exp Region 11'!AO58)</f>
        <v>13963.635305622243</v>
      </c>
      <c r="AP58" s="541">
        <f>SUM('MMA Rev-Exp Region 1:MMA Rev-Exp Region 11'!AP58)</f>
        <v>0</v>
      </c>
      <c r="AQ58" s="541">
        <f>SUM('MMA Rev-Exp Region 1:MMA Rev-Exp Region 11'!AQ58)</f>
        <v>8630.3207929893688</v>
      </c>
      <c r="AR58" s="541">
        <f>SUM('MMA Rev-Exp Region 1:MMA Rev-Exp Region 11'!AR58)</f>
        <v>0</v>
      </c>
      <c r="AS58" s="541">
        <f>SUM('MMA Rev-Exp Region 1:MMA Rev-Exp Region 11'!AS58)</f>
        <v>0</v>
      </c>
      <c r="AT58" s="541">
        <f>SUM('MMA Rev-Exp Region 1:MMA Rev-Exp Region 11'!AT58)</f>
        <v>620.06011617938213</v>
      </c>
      <c r="AU58" s="541">
        <f>SUM('MMA Rev-Exp Region 1:MMA Rev-Exp Region 11'!AU58)</f>
        <v>0</v>
      </c>
      <c r="AV58" s="541">
        <f>SUM('MMA Rev-Exp Region 1:MMA Rev-Exp Region 11'!AV58)</f>
        <v>0</v>
      </c>
      <c r="AW58" s="541">
        <f>SUM('MMA Rev-Exp Region 1:MMA Rev-Exp Region 11'!AW58)</f>
        <v>541.55562993740864</v>
      </c>
      <c r="AX58" s="541">
        <f>SUM('MMA Rev-Exp Region 1:MMA Rev-Exp Region 11'!AX58)</f>
        <v>55.182517036263299</v>
      </c>
      <c r="AY58" s="543">
        <f>SUM('MMA Rev-Exp Region 1:MMA Rev-Exp Region 11'!AY58)</f>
        <v>0</v>
      </c>
      <c r="AZ58" s="546">
        <f>SUM('MMA Rev-Exp Region 1:MMA Rev-Exp Region 11'!AZ58)</f>
        <v>-478518.83608483546</v>
      </c>
      <c r="BA58" s="296">
        <f t="shared" si="47"/>
        <v>-445288.98022227164</v>
      </c>
      <c r="BB58" s="541">
        <f>SUM('MMA Rev-Exp Region 1:MMA Rev-Exp Region 11'!BB58)</f>
        <v>22499.238923614681</v>
      </c>
      <c r="BC58" s="541">
        <f>SUM('MMA Rev-Exp Region 1:MMA Rev-Exp Region 11'!BC58)</f>
        <v>28.997645593809331</v>
      </c>
      <c r="BD58" s="541">
        <f>SUM('MMA Rev-Exp Region 1:MMA Rev-Exp Region 11'!BD58)</f>
        <v>9195.8058637689846</v>
      </c>
      <c r="BE58" s="541">
        <f>SUM('MMA Rev-Exp Region 1:MMA Rev-Exp Region 11'!BE58)</f>
        <v>97.412248632659896</v>
      </c>
      <c r="BF58" s="541">
        <f>SUM('MMA Rev-Exp Region 1:MMA Rev-Exp Region 11'!BF58)</f>
        <v>7.4194853718517639E-2</v>
      </c>
      <c r="BG58" s="541">
        <f>SUM('MMA Rev-Exp Region 1:MMA Rev-Exp Region 11'!BG58)</f>
        <v>756.84035319563452</v>
      </c>
      <c r="BH58" s="541">
        <f>SUM('MMA Rev-Exp Region 1:MMA Rev-Exp Region 11'!BH58)</f>
        <v>1.4334848939303035E-3</v>
      </c>
      <c r="BI58" s="541">
        <f>SUM('MMA Rev-Exp Region 1:MMA Rev-Exp Region 11'!BI58)</f>
        <v>32.441627413268066</v>
      </c>
      <c r="BJ58" s="541">
        <f>SUM('MMA Rev-Exp Region 1:MMA Rev-Exp Region 11'!BJ58)</f>
        <v>545.77587596684418</v>
      </c>
      <c r="BK58" s="541">
        <f>SUM('MMA Rev-Exp Region 1:MMA Rev-Exp Region 11'!BK58)</f>
        <v>55.187050958872184</v>
      </c>
      <c r="BL58" s="546">
        <f>SUM('MMA Rev-Exp Region 1:MMA Rev-Exp Region 11'!BL58)</f>
        <v>18.080645080479719</v>
      </c>
    </row>
    <row r="59" spans="1:64" x14ac:dyDescent="0.25">
      <c r="A59" s="1464"/>
      <c r="B59" s="221" t="s">
        <v>115</v>
      </c>
      <c r="C59" s="229" t="s">
        <v>113</v>
      </c>
      <c r="D59" s="289">
        <f t="shared" si="43"/>
        <v>-97474.410000000047</v>
      </c>
      <c r="E59" s="541">
        <f>SUM('MMA Rev-Exp Region 1:MMA Rev-Exp Region 11'!E59)</f>
        <v>-30668.851668564661</v>
      </c>
      <c r="F59" s="541">
        <f>SUM('MMA Rev-Exp Region 1:MMA Rev-Exp Region 11'!F59)</f>
        <v>-5551.7659870211819</v>
      </c>
      <c r="G59" s="541">
        <f>SUM('MMA Rev-Exp Region 1:MMA Rev-Exp Region 11'!G59)</f>
        <v>-24753.834666596598</v>
      </c>
      <c r="H59" s="541">
        <f>SUM('MMA Rev-Exp Region 1:MMA Rev-Exp Region 11'!H59)</f>
        <v>-23666.208148915561</v>
      </c>
      <c r="I59" s="541">
        <f>SUM('MMA Rev-Exp Region 1:MMA Rev-Exp Region 11'!I59)</f>
        <v>-310.05</v>
      </c>
      <c r="J59" s="541">
        <f>SUM('MMA Rev-Exp Region 1:MMA Rev-Exp Region 11'!J59)</f>
        <v>-809.48234441416673</v>
      </c>
      <c r="K59" s="541">
        <f>SUM('MMA Rev-Exp Region 1:MMA Rev-Exp Region 11'!K59)</f>
        <v>-0.15900346486960507</v>
      </c>
      <c r="L59" s="541">
        <f>SUM('MMA Rev-Exp Region 1:MMA Rev-Exp Region 11'!L59)</f>
        <v>-7729.5438630382996</v>
      </c>
      <c r="M59" s="541">
        <f>SUM('MMA Rev-Exp Region 1:MMA Rev-Exp Region 11'!M59)</f>
        <v>-877.66431798470057</v>
      </c>
      <c r="N59" s="541">
        <f>SUM('MMA Rev-Exp Region 1:MMA Rev-Exp Region 11'!N59)</f>
        <v>-46.639999999999887</v>
      </c>
      <c r="O59" s="543">
        <f>SUM('MMA Rev-Exp Region 1:MMA Rev-Exp Region 11'!O59)</f>
        <v>-3060.210000000005</v>
      </c>
      <c r="P59" s="289">
        <f t="shared" si="44"/>
        <v>-96678.40999999996</v>
      </c>
      <c r="Q59" s="541">
        <f>SUM('MMA Rev-Exp Region 1:MMA Rev-Exp Region 11'!Q59)</f>
        <v>-30734.821148091589</v>
      </c>
      <c r="R59" s="541">
        <f>SUM('MMA Rev-Exp Region 1:MMA Rev-Exp Region 11'!R59)</f>
        <v>-5404.7944559208781</v>
      </c>
      <c r="S59" s="541">
        <f>SUM('MMA Rev-Exp Region 1:MMA Rev-Exp Region 11'!S59)</f>
        <v>-25117.817930835412</v>
      </c>
      <c r="T59" s="541">
        <f>SUM('MMA Rev-Exp Region 1:MMA Rev-Exp Region 11'!T59)</f>
        <v>-22747.087759120568</v>
      </c>
      <c r="U59" s="541">
        <f>SUM('MMA Rev-Exp Region 1:MMA Rev-Exp Region 11'!U59)</f>
        <v>-482.54</v>
      </c>
      <c r="V59" s="541">
        <f>SUM('MMA Rev-Exp Region 1:MMA Rev-Exp Region 11'!V59)</f>
        <v>-763.23439598753521</v>
      </c>
      <c r="W59" s="541">
        <f>SUM('MMA Rev-Exp Region 1:MMA Rev-Exp Region 11'!W59)</f>
        <v>-0.14473609172115665</v>
      </c>
      <c r="X59" s="541">
        <f>SUM('MMA Rev-Exp Region 1:MMA Rev-Exp Region 11'!X59)</f>
        <v>-7575.3521203490418</v>
      </c>
      <c r="Y59" s="541">
        <f>SUM('MMA Rev-Exp Region 1:MMA Rev-Exp Region 11'!Y59)</f>
        <v>-767.36745360323653</v>
      </c>
      <c r="Z59" s="541">
        <f>SUM('MMA Rev-Exp Region 1:MMA Rev-Exp Region 11'!Z59)</f>
        <v>-23.939999999999998</v>
      </c>
      <c r="AA59" s="543">
        <f>SUM('MMA Rev-Exp Region 1:MMA Rev-Exp Region 11'!AA59)</f>
        <v>-3061.309999999999</v>
      </c>
      <c r="AB59" s="289">
        <f t="shared" si="45"/>
        <v>-87032.639999999999</v>
      </c>
      <c r="AC59" s="541">
        <f>SUM('MMA Rev-Exp Region 1:MMA Rev-Exp Region 11'!AC59)</f>
        <v>-28815.679968620716</v>
      </c>
      <c r="AD59" s="541">
        <f>SUM('MMA Rev-Exp Region 1:MMA Rev-Exp Region 11'!AD59)</f>
        <v>-4821.2579630810142</v>
      </c>
      <c r="AE59" s="541">
        <f>SUM('MMA Rev-Exp Region 1:MMA Rev-Exp Region 11'!AE59)</f>
        <v>-21784.833678250594</v>
      </c>
      <c r="AF59" s="541">
        <f>SUM('MMA Rev-Exp Region 1:MMA Rev-Exp Region 11'!AF59)</f>
        <v>-20154.491458718665</v>
      </c>
      <c r="AG59" s="541">
        <f>SUM('MMA Rev-Exp Region 1:MMA Rev-Exp Region 11'!AG59)</f>
        <v>-515.62000000000012</v>
      </c>
      <c r="AH59" s="541">
        <f>SUM('MMA Rev-Exp Region 1:MMA Rev-Exp Region 11'!AH59)</f>
        <v>-654.95206829826009</v>
      </c>
      <c r="AI59" s="541">
        <f>SUM('MMA Rev-Exp Region 1:MMA Rev-Exp Region 11'!AI59)</f>
        <v>-2.789972665254544</v>
      </c>
      <c r="AJ59" s="541">
        <f>SUM('MMA Rev-Exp Region 1:MMA Rev-Exp Region 11'!AJ59)</f>
        <v>-6559.9867605943964</v>
      </c>
      <c r="AK59" s="541">
        <f>SUM('MMA Rev-Exp Region 1:MMA Rev-Exp Region 11'!AK59)</f>
        <v>-662.2481297710948</v>
      </c>
      <c r="AL59" s="541">
        <f>SUM('MMA Rev-Exp Region 1:MMA Rev-Exp Region 11'!AL59)</f>
        <v>-54.099999999999902</v>
      </c>
      <c r="AM59" s="543">
        <f>SUM('MMA Rev-Exp Region 1:MMA Rev-Exp Region 11'!AM59)</f>
        <v>-3006.6800000000021</v>
      </c>
      <c r="AN59" s="289">
        <f t="shared" si="46"/>
        <v>-53643.710000000014</v>
      </c>
      <c r="AO59" s="541">
        <f>SUM('MMA Rev-Exp Region 1:MMA Rev-Exp Region 11'!AO59)</f>
        <v>-17753.560388620608</v>
      </c>
      <c r="AP59" s="541">
        <f>SUM('MMA Rev-Exp Region 1:MMA Rev-Exp Region 11'!AP59)</f>
        <v>-3117.312253772222</v>
      </c>
      <c r="AQ59" s="541">
        <f>SUM('MMA Rev-Exp Region 1:MMA Rev-Exp Region 11'!AQ59)</f>
        <v>-13138.727541672555</v>
      </c>
      <c r="AR59" s="541">
        <f>SUM('MMA Rev-Exp Region 1:MMA Rev-Exp Region 11'!AR59)</f>
        <v>-12213.916319728036</v>
      </c>
      <c r="AS59" s="541">
        <f>SUM('MMA Rev-Exp Region 1:MMA Rev-Exp Region 11'!AS59)</f>
        <v>-627.05000000000018</v>
      </c>
      <c r="AT59" s="541">
        <f>SUM('MMA Rev-Exp Region 1:MMA Rev-Exp Region 11'!AT59)</f>
        <v>-422.727357607177</v>
      </c>
      <c r="AU59" s="541">
        <f>SUM('MMA Rev-Exp Region 1:MMA Rev-Exp Region 11'!AU59)</f>
        <v>-9.6053622997464281</v>
      </c>
      <c r="AV59" s="541">
        <f>SUM('MMA Rev-Exp Region 1:MMA Rev-Exp Region 11'!AV59)</f>
        <v>-4077.0750236764052</v>
      </c>
      <c r="AW59" s="541">
        <f>SUM('MMA Rev-Exp Region 1:MMA Rev-Exp Region 11'!AW59)</f>
        <v>-451.82575262325412</v>
      </c>
      <c r="AX59" s="541">
        <f>SUM('MMA Rev-Exp Region 1:MMA Rev-Exp Region 11'!AX59)</f>
        <v>-93.579999999999941</v>
      </c>
      <c r="AY59" s="543">
        <f>SUM('MMA Rev-Exp Region 1:MMA Rev-Exp Region 11'!AY59)</f>
        <v>-1738.3299999999986</v>
      </c>
      <c r="AZ59" s="546">
        <f>SUM('MMA Rev-Exp Region 1:MMA Rev-Exp Region 11'!AZ59)</f>
        <v>17394.680000000004</v>
      </c>
      <c r="BA59" s="296">
        <f t="shared" si="47"/>
        <v>-317434.49000000011</v>
      </c>
      <c r="BB59" s="541">
        <f>SUM('MMA Rev-Exp Region 1:MMA Rev-Exp Region 11'!BB59)</f>
        <v>-107972.91317389757</v>
      </c>
      <c r="BC59" s="541">
        <f>SUM('MMA Rev-Exp Region 1:MMA Rev-Exp Region 11'!BC59)</f>
        <v>-18895.130659795297</v>
      </c>
      <c r="BD59" s="541">
        <f>SUM('MMA Rev-Exp Region 1:MMA Rev-Exp Region 11'!BD59)</f>
        <v>-84795.213817355165</v>
      </c>
      <c r="BE59" s="541">
        <f>SUM('MMA Rev-Exp Region 1:MMA Rev-Exp Region 11'!BE59)</f>
        <v>-78781.703686482826</v>
      </c>
      <c r="BF59" s="541">
        <f>SUM('MMA Rev-Exp Region 1:MMA Rev-Exp Region 11'!BF59)</f>
        <v>-1935.2600000000004</v>
      </c>
      <c r="BG59" s="541">
        <f>SUM('MMA Rev-Exp Region 1:MMA Rev-Exp Region 11'!BG59)</f>
        <v>-2650.3961663071386</v>
      </c>
      <c r="BH59" s="541">
        <f>SUM('MMA Rev-Exp Region 1:MMA Rev-Exp Region 11'!BH59)</f>
        <v>-12.699074521591733</v>
      </c>
      <c r="BI59" s="541">
        <f>SUM('MMA Rev-Exp Region 1:MMA Rev-Exp Region 11'!BI59)</f>
        <v>-25941.957767658143</v>
      </c>
      <c r="BJ59" s="541">
        <f>SUM('MMA Rev-Exp Region 1:MMA Rev-Exp Region 11'!BJ59)</f>
        <v>-2759.1056539822862</v>
      </c>
      <c r="BK59" s="541">
        <f>SUM('MMA Rev-Exp Region 1:MMA Rev-Exp Region 11'!BK59)</f>
        <v>-218.25999999999976</v>
      </c>
      <c r="BL59" s="546">
        <f>SUM('MMA Rev-Exp Region 1:MMA Rev-Exp Region 11'!BL59)</f>
        <v>-10866.530000000006</v>
      </c>
    </row>
    <row r="60" spans="1:64" x14ac:dyDescent="0.25">
      <c r="A60" s="1464"/>
      <c r="B60" s="221" t="s">
        <v>116</v>
      </c>
      <c r="C60" s="229" t="s">
        <v>158</v>
      </c>
      <c r="D60" s="289">
        <f t="shared" si="43"/>
        <v>0</v>
      </c>
      <c r="E60" s="541">
        <f>SUM('MMA Rev-Exp Region 1:MMA Rev-Exp Region 11'!E60)</f>
        <v>0</v>
      </c>
      <c r="F60" s="541">
        <f>SUM('MMA Rev-Exp Region 1:MMA Rev-Exp Region 11'!F60)</f>
        <v>0</v>
      </c>
      <c r="G60" s="541">
        <f>SUM('MMA Rev-Exp Region 1:MMA Rev-Exp Region 11'!G60)</f>
        <v>0</v>
      </c>
      <c r="H60" s="541">
        <f>SUM('MMA Rev-Exp Region 1:MMA Rev-Exp Region 11'!H60)</f>
        <v>0</v>
      </c>
      <c r="I60" s="541">
        <f>SUM('MMA Rev-Exp Region 1:MMA Rev-Exp Region 11'!I60)</f>
        <v>0</v>
      </c>
      <c r="J60" s="541">
        <f>SUM('MMA Rev-Exp Region 1:MMA Rev-Exp Region 11'!J60)</f>
        <v>0</v>
      </c>
      <c r="K60" s="541">
        <f>SUM('MMA Rev-Exp Region 1:MMA Rev-Exp Region 11'!K60)</f>
        <v>0</v>
      </c>
      <c r="L60" s="541">
        <f>SUM('MMA Rev-Exp Region 1:MMA Rev-Exp Region 11'!L60)</f>
        <v>0</v>
      </c>
      <c r="M60" s="541">
        <f>SUM('MMA Rev-Exp Region 1:MMA Rev-Exp Region 11'!M60)</f>
        <v>0</v>
      </c>
      <c r="N60" s="541">
        <f>SUM('MMA Rev-Exp Region 1:MMA Rev-Exp Region 11'!N60)</f>
        <v>0</v>
      </c>
      <c r="O60" s="543">
        <f>SUM('MMA Rev-Exp Region 1:MMA Rev-Exp Region 11'!O60)</f>
        <v>0</v>
      </c>
      <c r="P60" s="289">
        <f t="shared" si="44"/>
        <v>0</v>
      </c>
      <c r="Q60" s="541">
        <f>SUM('MMA Rev-Exp Region 1:MMA Rev-Exp Region 11'!Q60)</f>
        <v>0</v>
      </c>
      <c r="R60" s="541">
        <f>SUM('MMA Rev-Exp Region 1:MMA Rev-Exp Region 11'!R60)</f>
        <v>0</v>
      </c>
      <c r="S60" s="541">
        <f>SUM('MMA Rev-Exp Region 1:MMA Rev-Exp Region 11'!S60)</f>
        <v>0</v>
      </c>
      <c r="T60" s="541">
        <f>SUM('MMA Rev-Exp Region 1:MMA Rev-Exp Region 11'!T60)</f>
        <v>0</v>
      </c>
      <c r="U60" s="541">
        <f>SUM('MMA Rev-Exp Region 1:MMA Rev-Exp Region 11'!U60)</f>
        <v>0</v>
      </c>
      <c r="V60" s="541">
        <f>SUM('MMA Rev-Exp Region 1:MMA Rev-Exp Region 11'!V60)</f>
        <v>0</v>
      </c>
      <c r="W60" s="541">
        <f>SUM('MMA Rev-Exp Region 1:MMA Rev-Exp Region 11'!W60)</f>
        <v>0</v>
      </c>
      <c r="X60" s="541">
        <f>SUM('MMA Rev-Exp Region 1:MMA Rev-Exp Region 11'!X60)</f>
        <v>0</v>
      </c>
      <c r="Y60" s="541">
        <f>SUM('MMA Rev-Exp Region 1:MMA Rev-Exp Region 11'!Y60)</f>
        <v>0</v>
      </c>
      <c r="Z60" s="541">
        <f>SUM('MMA Rev-Exp Region 1:MMA Rev-Exp Region 11'!Z60)</f>
        <v>0</v>
      </c>
      <c r="AA60" s="543">
        <f>SUM('MMA Rev-Exp Region 1:MMA Rev-Exp Region 11'!AA60)</f>
        <v>0</v>
      </c>
      <c r="AB60" s="289">
        <f t="shared" si="45"/>
        <v>0</v>
      </c>
      <c r="AC60" s="541">
        <f>SUM('MMA Rev-Exp Region 1:MMA Rev-Exp Region 11'!AC60)</f>
        <v>0</v>
      </c>
      <c r="AD60" s="541">
        <f>SUM('MMA Rev-Exp Region 1:MMA Rev-Exp Region 11'!AD60)</f>
        <v>0</v>
      </c>
      <c r="AE60" s="541">
        <f>SUM('MMA Rev-Exp Region 1:MMA Rev-Exp Region 11'!AE60)</f>
        <v>0</v>
      </c>
      <c r="AF60" s="541">
        <f>SUM('MMA Rev-Exp Region 1:MMA Rev-Exp Region 11'!AF60)</f>
        <v>0</v>
      </c>
      <c r="AG60" s="541">
        <f>SUM('MMA Rev-Exp Region 1:MMA Rev-Exp Region 11'!AG60)</f>
        <v>0</v>
      </c>
      <c r="AH60" s="541">
        <f>SUM('MMA Rev-Exp Region 1:MMA Rev-Exp Region 11'!AH60)</f>
        <v>0</v>
      </c>
      <c r="AI60" s="541">
        <f>SUM('MMA Rev-Exp Region 1:MMA Rev-Exp Region 11'!AI60)</f>
        <v>0</v>
      </c>
      <c r="AJ60" s="541">
        <f>SUM('MMA Rev-Exp Region 1:MMA Rev-Exp Region 11'!AJ60)</f>
        <v>0</v>
      </c>
      <c r="AK60" s="541">
        <f>SUM('MMA Rev-Exp Region 1:MMA Rev-Exp Region 11'!AK60)</f>
        <v>0</v>
      </c>
      <c r="AL60" s="541">
        <f>SUM('MMA Rev-Exp Region 1:MMA Rev-Exp Region 11'!AL60)</f>
        <v>0</v>
      </c>
      <c r="AM60" s="543">
        <f>SUM('MMA Rev-Exp Region 1:MMA Rev-Exp Region 11'!AM60)</f>
        <v>0</v>
      </c>
      <c r="AN60" s="289">
        <f t="shared" si="46"/>
        <v>0</v>
      </c>
      <c r="AO60" s="541">
        <f>SUM('MMA Rev-Exp Region 1:MMA Rev-Exp Region 11'!AO60)</f>
        <v>0</v>
      </c>
      <c r="AP60" s="541">
        <f>SUM('MMA Rev-Exp Region 1:MMA Rev-Exp Region 11'!AP60)</f>
        <v>0</v>
      </c>
      <c r="AQ60" s="541">
        <f>SUM('MMA Rev-Exp Region 1:MMA Rev-Exp Region 11'!AQ60)</f>
        <v>0</v>
      </c>
      <c r="AR60" s="541">
        <f>SUM('MMA Rev-Exp Region 1:MMA Rev-Exp Region 11'!AR60)</f>
        <v>0</v>
      </c>
      <c r="AS60" s="541">
        <f>SUM('MMA Rev-Exp Region 1:MMA Rev-Exp Region 11'!AS60)</f>
        <v>0</v>
      </c>
      <c r="AT60" s="541">
        <f>SUM('MMA Rev-Exp Region 1:MMA Rev-Exp Region 11'!AT60)</f>
        <v>0</v>
      </c>
      <c r="AU60" s="541">
        <f>SUM('MMA Rev-Exp Region 1:MMA Rev-Exp Region 11'!AU60)</f>
        <v>0</v>
      </c>
      <c r="AV60" s="541">
        <f>SUM('MMA Rev-Exp Region 1:MMA Rev-Exp Region 11'!AV60)</f>
        <v>0</v>
      </c>
      <c r="AW60" s="541">
        <f>SUM('MMA Rev-Exp Region 1:MMA Rev-Exp Region 11'!AW60)</f>
        <v>0</v>
      </c>
      <c r="AX60" s="541">
        <f>SUM('MMA Rev-Exp Region 1:MMA Rev-Exp Region 11'!AX60)</f>
        <v>0</v>
      </c>
      <c r="AY60" s="543">
        <f>SUM('MMA Rev-Exp Region 1:MMA Rev-Exp Region 11'!AY60)</f>
        <v>0</v>
      </c>
      <c r="AZ60" s="546">
        <f>SUM('MMA Rev-Exp Region 1:MMA Rev-Exp Region 11'!AZ60)</f>
        <v>0</v>
      </c>
      <c r="BA60" s="296">
        <f t="shared" si="47"/>
        <v>0</v>
      </c>
      <c r="BB60" s="541">
        <f>SUM('MMA Rev-Exp Region 1:MMA Rev-Exp Region 11'!BB60)</f>
        <v>0</v>
      </c>
      <c r="BC60" s="541">
        <f>SUM('MMA Rev-Exp Region 1:MMA Rev-Exp Region 11'!BC60)</f>
        <v>0</v>
      </c>
      <c r="BD60" s="541">
        <f>SUM('MMA Rev-Exp Region 1:MMA Rev-Exp Region 11'!BD60)</f>
        <v>0</v>
      </c>
      <c r="BE60" s="541">
        <f>SUM('MMA Rev-Exp Region 1:MMA Rev-Exp Region 11'!BE60)</f>
        <v>0</v>
      </c>
      <c r="BF60" s="541">
        <f>SUM('MMA Rev-Exp Region 1:MMA Rev-Exp Region 11'!BF60)</f>
        <v>0</v>
      </c>
      <c r="BG60" s="541">
        <f>SUM('MMA Rev-Exp Region 1:MMA Rev-Exp Region 11'!BG60)</f>
        <v>0</v>
      </c>
      <c r="BH60" s="541">
        <f>SUM('MMA Rev-Exp Region 1:MMA Rev-Exp Region 11'!BH60)</f>
        <v>0</v>
      </c>
      <c r="BI60" s="541">
        <f>SUM('MMA Rev-Exp Region 1:MMA Rev-Exp Region 11'!BI60)</f>
        <v>0</v>
      </c>
      <c r="BJ60" s="541">
        <f>SUM('MMA Rev-Exp Region 1:MMA Rev-Exp Region 11'!BJ60)</f>
        <v>0</v>
      </c>
      <c r="BK60" s="541">
        <f>SUM('MMA Rev-Exp Region 1:MMA Rev-Exp Region 11'!BK60)</f>
        <v>0</v>
      </c>
      <c r="BL60" s="546">
        <f>SUM('MMA Rev-Exp Region 1:MMA Rev-Exp Region 11'!BL60)</f>
        <v>0</v>
      </c>
    </row>
    <row r="61" spans="1:64" x14ac:dyDescent="0.25">
      <c r="A61" s="1464"/>
      <c r="B61" s="221" t="s">
        <v>159</v>
      </c>
      <c r="C61" s="229" t="s">
        <v>23</v>
      </c>
      <c r="D61" s="289">
        <f t="shared" si="43"/>
        <v>0</v>
      </c>
      <c r="E61" s="541">
        <f>SUM('MMA Rev-Exp Region 1:MMA Rev-Exp Region 11'!E61)</f>
        <v>0</v>
      </c>
      <c r="F61" s="541">
        <f>SUM('MMA Rev-Exp Region 1:MMA Rev-Exp Region 11'!F61)</f>
        <v>0</v>
      </c>
      <c r="G61" s="541">
        <f>SUM('MMA Rev-Exp Region 1:MMA Rev-Exp Region 11'!G61)</f>
        <v>0</v>
      </c>
      <c r="H61" s="541">
        <f>SUM('MMA Rev-Exp Region 1:MMA Rev-Exp Region 11'!H61)</f>
        <v>0</v>
      </c>
      <c r="I61" s="541">
        <f>SUM('MMA Rev-Exp Region 1:MMA Rev-Exp Region 11'!I61)</f>
        <v>0</v>
      </c>
      <c r="J61" s="541">
        <f>SUM('MMA Rev-Exp Region 1:MMA Rev-Exp Region 11'!J61)</f>
        <v>0</v>
      </c>
      <c r="K61" s="541">
        <f>SUM('MMA Rev-Exp Region 1:MMA Rev-Exp Region 11'!K61)</f>
        <v>0</v>
      </c>
      <c r="L61" s="541">
        <f>SUM('MMA Rev-Exp Region 1:MMA Rev-Exp Region 11'!L61)</f>
        <v>0</v>
      </c>
      <c r="M61" s="541">
        <f>SUM('MMA Rev-Exp Region 1:MMA Rev-Exp Region 11'!M61)</f>
        <v>0</v>
      </c>
      <c r="N61" s="541">
        <f>SUM('MMA Rev-Exp Region 1:MMA Rev-Exp Region 11'!N61)</f>
        <v>0</v>
      </c>
      <c r="O61" s="543">
        <f>SUM('MMA Rev-Exp Region 1:MMA Rev-Exp Region 11'!O61)</f>
        <v>0</v>
      </c>
      <c r="P61" s="289">
        <f t="shared" si="44"/>
        <v>0</v>
      </c>
      <c r="Q61" s="541">
        <f>SUM('MMA Rev-Exp Region 1:MMA Rev-Exp Region 11'!Q61)</f>
        <v>0</v>
      </c>
      <c r="R61" s="541">
        <f>SUM('MMA Rev-Exp Region 1:MMA Rev-Exp Region 11'!R61)</f>
        <v>0</v>
      </c>
      <c r="S61" s="541">
        <f>SUM('MMA Rev-Exp Region 1:MMA Rev-Exp Region 11'!S61)</f>
        <v>0</v>
      </c>
      <c r="T61" s="541">
        <f>SUM('MMA Rev-Exp Region 1:MMA Rev-Exp Region 11'!T61)</f>
        <v>0</v>
      </c>
      <c r="U61" s="541">
        <f>SUM('MMA Rev-Exp Region 1:MMA Rev-Exp Region 11'!U61)</f>
        <v>0</v>
      </c>
      <c r="V61" s="541">
        <f>SUM('MMA Rev-Exp Region 1:MMA Rev-Exp Region 11'!V61)</f>
        <v>0</v>
      </c>
      <c r="W61" s="541">
        <f>SUM('MMA Rev-Exp Region 1:MMA Rev-Exp Region 11'!W61)</f>
        <v>0</v>
      </c>
      <c r="X61" s="541">
        <f>SUM('MMA Rev-Exp Region 1:MMA Rev-Exp Region 11'!X61)</f>
        <v>0</v>
      </c>
      <c r="Y61" s="541">
        <f>SUM('MMA Rev-Exp Region 1:MMA Rev-Exp Region 11'!Y61)</f>
        <v>0</v>
      </c>
      <c r="Z61" s="541">
        <f>SUM('MMA Rev-Exp Region 1:MMA Rev-Exp Region 11'!Z61)</f>
        <v>0</v>
      </c>
      <c r="AA61" s="543">
        <f>SUM('MMA Rev-Exp Region 1:MMA Rev-Exp Region 11'!AA61)</f>
        <v>0</v>
      </c>
      <c r="AB61" s="289">
        <f t="shared" si="45"/>
        <v>0</v>
      </c>
      <c r="AC61" s="541">
        <f>SUM('MMA Rev-Exp Region 1:MMA Rev-Exp Region 11'!AC61)</f>
        <v>0</v>
      </c>
      <c r="AD61" s="541">
        <f>SUM('MMA Rev-Exp Region 1:MMA Rev-Exp Region 11'!AD61)</f>
        <v>0</v>
      </c>
      <c r="AE61" s="541">
        <f>SUM('MMA Rev-Exp Region 1:MMA Rev-Exp Region 11'!AE61)</f>
        <v>0</v>
      </c>
      <c r="AF61" s="541">
        <f>SUM('MMA Rev-Exp Region 1:MMA Rev-Exp Region 11'!AF61)</f>
        <v>0</v>
      </c>
      <c r="AG61" s="541">
        <f>SUM('MMA Rev-Exp Region 1:MMA Rev-Exp Region 11'!AG61)</f>
        <v>0</v>
      </c>
      <c r="AH61" s="541">
        <f>SUM('MMA Rev-Exp Region 1:MMA Rev-Exp Region 11'!AH61)</f>
        <v>0</v>
      </c>
      <c r="AI61" s="541">
        <f>SUM('MMA Rev-Exp Region 1:MMA Rev-Exp Region 11'!AI61)</f>
        <v>0</v>
      </c>
      <c r="AJ61" s="541">
        <f>SUM('MMA Rev-Exp Region 1:MMA Rev-Exp Region 11'!AJ61)</f>
        <v>0</v>
      </c>
      <c r="AK61" s="541">
        <f>SUM('MMA Rev-Exp Region 1:MMA Rev-Exp Region 11'!AK61)</f>
        <v>0</v>
      </c>
      <c r="AL61" s="541">
        <f>SUM('MMA Rev-Exp Region 1:MMA Rev-Exp Region 11'!AL61)</f>
        <v>0</v>
      </c>
      <c r="AM61" s="543">
        <f>SUM('MMA Rev-Exp Region 1:MMA Rev-Exp Region 11'!AM61)</f>
        <v>0</v>
      </c>
      <c r="AN61" s="289">
        <f t="shared" si="46"/>
        <v>0</v>
      </c>
      <c r="AO61" s="541">
        <f>SUM('MMA Rev-Exp Region 1:MMA Rev-Exp Region 11'!AO61)</f>
        <v>0</v>
      </c>
      <c r="AP61" s="541">
        <f>SUM('MMA Rev-Exp Region 1:MMA Rev-Exp Region 11'!AP61)</f>
        <v>0</v>
      </c>
      <c r="AQ61" s="541">
        <f>SUM('MMA Rev-Exp Region 1:MMA Rev-Exp Region 11'!AQ61)</f>
        <v>0</v>
      </c>
      <c r="AR61" s="541">
        <f>SUM('MMA Rev-Exp Region 1:MMA Rev-Exp Region 11'!AR61)</f>
        <v>0</v>
      </c>
      <c r="AS61" s="541">
        <f>SUM('MMA Rev-Exp Region 1:MMA Rev-Exp Region 11'!AS61)</f>
        <v>0</v>
      </c>
      <c r="AT61" s="541">
        <f>SUM('MMA Rev-Exp Region 1:MMA Rev-Exp Region 11'!AT61)</f>
        <v>0</v>
      </c>
      <c r="AU61" s="541">
        <f>SUM('MMA Rev-Exp Region 1:MMA Rev-Exp Region 11'!AU61)</f>
        <v>0</v>
      </c>
      <c r="AV61" s="541">
        <f>SUM('MMA Rev-Exp Region 1:MMA Rev-Exp Region 11'!AV61)</f>
        <v>0</v>
      </c>
      <c r="AW61" s="541">
        <f>SUM('MMA Rev-Exp Region 1:MMA Rev-Exp Region 11'!AW61)</f>
        <v>0</v>
      </c>
      <c r="AX61" s="541">
        <f>SUM('MMA Rev-Exp Region 1:MMA Rev-Exp Region 11'!AX61)</f>
        <v>0</v>
      </c>
      <c r="AY61" s="543">
        <f>SUM('MMA Rev-Exp Region 1:MMA Rev-Exp Region 11'!AY61)</f>
        <v>0</v>
      </c>
      <c r="AZ61" s="546">
        <f>SUM('MMA Rev-Exp Region 1:MMA Rev-Exp Region 11'!AZ61)</f>
        <v>0</v>
      </c>
      <c r="BA61" s="296">
        <f t="shared" si="47"/>
        <v>0</v>
      </c>
      <c r="BB61" s="541">
        <f>SUM('MMA Rev-Exp Region 1:MMA Rev-Exp Region 11'!BB61)</f>
        <v>0</v>
      </c>
      <c r="BC61" s="541">
        <f>SUM('MMA Rev-Exp Region 1:MMA Rev-Exp Region 11'!BC61)</f>
        <v>0</v>
      </c>
      <c r="BD61" s="541">
        <f>SUM('MMA Rev-Exp Region 1:MMA Rev-Exp Region 11'!BD61)</f>
        <v>0</v>
      </c>
      <c r="BE61" s="541">
        <f>SUM('MMA Rev-Exp Region 1:MMA Rev-Exp Region 11'!BE61)</f>
        <v>0</v>
      </c>
      <c r="BF61" s="541">
        <f>SUM('MMA Rev-Exp Region 1:MMA Rev-Exp Region 11'!BF61)</f>
        <v>0</v>
      </c>
      <c r="BG61" s="541">
        <f>SUM('MMA Rev-Exp Region 1:MMA Rev-Exp Region 11'!BG61)</f>
        <v>0</v>
      </c>
      <c r="BH61" s="541">
        <f>SUM('MMA Rev-Exp Region 1:MMA Rev-Exp Region 11'!BH61)</f>
        <v>0</v>
      </c>
      <c r="BI61" s="541">
        <f>SUM('MMA Rev-Exp Region 1:MMA Rev-Exp Region 11'!BI61)</f>
        <v>0</v>
      </c>
      <c r="BJ61" s="541">
        <f>SUM('MMA Rev-Exp Region 1:MMA Rev-Exp Region 11'!BJ61)</f>
        <v>0</v>
      </c>
      <c r="BK61" s="541">
        <f>SUM('MMA Rev-Exp Region 1:MMA Rev-Exp Region 11'!BK61)</f>
        <v>0</v>
      </c>
      <c r="BL61" s="546">
        <f>SUM('MMA Rev-Exp Region 1:MMA Rev-Exp Region 11'!BL61)</f>
        <v>0</v>
      </c>
    </row>
    <row r="62" spans="1:64" x14ac:dyDescent="0.25">
      <c r="A62" s="1464"/>
      <c r="B62" s="225" t="s">
        <v>442</v>
      </c>
      <c r="C62" s="230" t="s">
        <v>912</v>
      </c>
      <c r="D62" s="289">
        <f t="shared" si="43"/>
        <v>-2361326.6619145516</v>
      </c>
      <c r="E62" s="541">
        <f>SUM('MMA Rev-Exp Region 1:MMA Rev-Exp Region 11'!E62)</f>
        <v>-1642373.0296493103</v>
      </c>
      <c r="F62" s="541">
        <f>SUM('MMA Rev-Exp Region 1:MMA Rev-Exp Region 11'!F62)</f>
        <v>-101784.47045330419</v>
      </c>
      <c r="G62" s="541">
        <f>SUM('MMA Rev-Exp Region 1:MMA Rev-Exp Region 11'!G62)</f>
        <v>-257068.24792582274</v>
      </c>
      <c r="H62" s="541">
        <f>SUM('MMA Rev-Exp Region 1:MMA Rev-Exp Region 11'!H62)</f>
        <v>-140074.14884827158</v>
      </c>
      <c r="I62" s="541">
        <f>SUM('MMA Rev-Exp Region 1:MMA Rev-Exp Region 11'!I62)</f>
        <v>-182007.97770918481</v>
      </c>
      <c r="J62" s="541">
        <f>SUM('MMA Rev-Exp Region 1:MMA Rev-Exp Region 11'!J62)</f>
        <v>-14688.307387385246</v>
      </c>
      <c r="K62" s="541">
        <f>SUM('MMA Rev-Exp Region 1:MMA Rev-Exp Region 11'!K62)</f>
        <v>-2028.4298008153869</v>
      </c>
      <c r="L62" s="541">
        <f>SUM('MMA Rev-Exp Region 1:MMA Rev-Exp Region 11'!L62)</f>
        <v>-14860.248235906285</v>
      </c>
      <c r="M62" s="541">
        <f>SUM('MMA Rev-Exp Region 1:MMA Rev-Exp Region 11'!M62)</f>
        <v>0</v>
      </c>
      <c r="N62" s="541">
        <f>SUM('MMA Rev-Exp Region 1:MMA Rev-Exp Region 11'!N62)</f>
        <v>-916.77586317994667</v>
      </c>
      <c r="O62" s="543">
        <f>SUM('MMA Rev-Exp Region 1:MMA Rev-Exp Region 11'!O62)</f>
        <v>-5525.0260413712977</v>
      </c>
      <c r="P62" s="289">
        <f t="shared" si="44"/>
        <v>-2500064.9502530117</v>
      </c>
      <c r="Q62" s="541">
        <f>SUM('MMA Rev-Exp Region 1:MMA Rev-Exp Region 11'!Q62)</f>
        <v>-1722813.7817387576</v>
      </c>
      <c r="R62" s="541">
        <f>SUM('MMA Rev-Exp Region 1:MMA Rev-Exp Region 11'!R62)</f>
        <v>-112025.12782411875</v>
      </c>
      <c r="S62" s="541">
        <f>SUM('MMA Rev-Exp Region 1:MMA Rev-Exp Region 11'!S62)</f>
        <v>-322593.05685792444</v>
      </c>
      <c r="T62" s="541">
        <f>SUM('MMA Rev-Exp Region 1:MMA Rev-Exp Region 11'!T62)</f>
        <v>-159663.39007963048</v>
      </c>
      <c r="U62" s="541">
        <f>SUM('MMA Rev-Exp Region 1:MMA Rev-Exp Region 11'!U62)</f>
        <v>-138137.17516982486</v>
      </c>
      <c r="V62" s="541">
        <f>SUM('MMA Rev-Exp Region 1:MMA Rev-Exp Region 11'!V62)</f>
        <v>-15310.567877123134</v>
      </c>
      <c r="W62" s="541">
        <f>SUM('MMA Rev-Exp Region 1:MMA Rev-Exp Region 11'!W62)</f>
        <v>-1445.722260174932</v>
      </c>
      <c r="X62" s="541">
        <f>SUM('MMA Rev-Exp Region 1:MMA Rev-Exp Region 11'!X62)</f>
        <v>-19333.437972444208</v>
      </c>
      <c r="Y62" s="541">
        <f>SUM('MMA Rev-Exp Region 1:MMA Rev-Exp Region 11'!Y62)</f>
        <v>0</v>
      </c>
      <c r="Z62" s="541">
        <f>SUM('MMA Rev-Exp Region 1:MMA Rev-Exp Region 11'!Z62)</f>
        <v>-625.79484561003142</v>
      </c>
      <c r="AA62" s="543">
        <f>SUM('MMA Rev-Exp Region 1:MMA Rev-Exp Region 11'!AA62)</f>
        <v>-8116.8956274031798</v>
      </c>
      <c r="AB62" s="289">
        <f t="shared" si="45"/>
        <v>-2395192.3514124132</v>
      </c>
      <c r="AC62" s="541">
        <f>SUM('MMA Rev-Exp Region 1:MMA Rev-Exp Region 11'!AC62)</f>
        <v>-1680143.8865026305</v>
      </c>
      <c r="AD62" s="541">
        <f>SUM('MMA Rev-Exp Region 1:MMA Rev-Exp Region 11'!AD62)</f>
        <v>-112714.24366997126</v>
      </c>
      <c r="AE62" s="541">
        <f>SUM('MMA Rev-Exp Region 1:MMA Rev-Exp Region 11'!AE62)</f>
        <v>-277011.45519206632</v>
      </c>
      <c r="AF62" s="541">
        <f>SUM('MMA Rev-Exp Region 1:MMA Rev-Exp Region 11'!AF62)</f>
        <v>-133903.5334806396</v>
      </c>
      <c r="AG62" s="541">
        <f>SUM('MMA Rev-Exp Region 1:MMA Rev-Exp Region 11'!AG62)</f>
        <v>-158286.15049121826</v>
      </c>
      <c r="AH62" s="541">
        <f>SUM('MMA Rev-Exp Region 1:MMA Rev-Exp Region 11'!AH62)</f>
        <v>-13805.737327395931</v>
      </c>
      <c r="AI62" s="541">
        <f>SUM('MMA Rev-Exp Region 1:MMA Rev-Exp Region 11'!AI62)</f>
        <v>-1135.5870387816042</v>
      </c>
      <c r="AJ62" s="541">
        <f>SUM('MMA Rev-Exp Region 1:MMA Rev-Exp Region 11'!AJ62)</f>
        <v>-15818.786337293997</v>
      </c>
      <c r="AK62" s="541">
        <f>SUM('MMA Rev-Exp Region 1:MMA Rev-Exp Region 11'!AK62)</f>
        <v>0</v>
      </c>
      <c r="AL62" s="541">
        <f>SUM('MMA Rev-Exp Region 1:MMA Rev-Exp Region 11'!AL62)</f>
        <v>-822.49670156541742</v>
      </c>
      <c r="AM62" s="543">
        <f>SUM('MMA Rev-Exp Region 1:MMA Rev-Exp Region 11'!AM62)</f>
        <v>-1550.4746708502153</v>
      </c>
      <c r="AN62" s="289">
        <f t="shared" si="46"/>
        <v>-2187890.1870416459</v>
      </c>
      <c r="AO62" s="541">
        <f>SUM('MMA Rev-Exp Region 1:MMA Rev-Exp Region 11'!AO62)</f>
        <v>-1677859.9856726471</v>
      </c>
      <c r="AP62" s="541">
        <f>SUM('MMA Rev-Exp Region 1:MMA Rev-Exp Region 11'!AP62)</f>
        <v>-113805.06696901204</v>
      </c>
      <c r="AQ62" s="541">
        <f>SUM('MMA Rev-Exp Region 1:MMA Rev-Exp Region 11'!AQ62)</f>
        <v>-166218.28271494017</v>
      </c>
      <c r="AR62" s="541">
        <f>SUM('MMA Rev-Exp Region 1:MMA Rev-Exp Region 11'!AR62)</f>
        <v>-85788.222209602915</v>
      </c>
      <c r="AS62" s="541">
        <f>SUM('MMA Rev-Exp Region 1:MMA Rev-Exp Region 11'!AS62)</f>
        <v>-118400.82709046867</v>
      </c>
      <c r="AT62" s="541">
        <f>SUM('MMA Rev-Exp Region 1:MMA Rev-Exp Region 11'!AT62)</f>
        <v>-12782.954858340843</v>
      </c>
      <c r="AU62" s="541">
        <f>SUM('MMA Rev-Exp Region 1:MMA Rev-Exp Region 11'!AU62)</f>
        <v>-1121.9051981802099</v>
      </c>
      <c r="AV62" s="541">
        <f>SUM('MMA Rev-Exp Region 1:MMA Rev-Exp Region 11'!AV62)</f>
        <v>-10669.760105457173</v>
      </c>
      <c r="AW62" s="541">
        <f>SUM('MMA Rev-Exp Region 1:MMA Rev-Exp Region 11'!AW62)</f>
        <v>0</v>
      </c>
      <c r="AX62" s="541">
        <f>SUM('MMA Rev-Exp Region 1:MMA Rev-Exp Region 11'!AX62)</f>
        <v>-624.600435124108</v>
      </c>
      <c r="AY62" s="543">
        <f>SUM('MMA Rev-Exp Region 1:MMA Rev-Exp Region 11'!AY62)</f>
        <v>-618.58178787260158</v>
      </c>
      <c r="AZ62" s="546">
        <f>SUM('MMA Rev-Exp Region 1:MMA Rev-Exp Region 11'!AZ62)</f>
        <v>-1104901.8913516579</v>
      </c>
      <c r="BA62" s="296">
        <f t="shared" si="47"/>
        <v>-10549376.041973282</v>
      </c>
      <c r="BB62" s="541">
        <f>SUM('MMA Rev-Exp Region 1:MMA Rev-Exp Region 11'!BB62)</f>
        <v>-6723190.683563346</v>
      </c>
      <c r="BC62" s="541">
        <f>SUM('MMA Rev-Exp Region 1:MMA Rev-Exp Region 11'!BC62)</f>
        <v>-440328.90891640622</v>
      </c>
      <c r="BD62" s="541">
        <f>SUM('MMA Rev-Exp Region 1:MMA Rev-Exp Region 11'!BD62)</f>
        <v>-1022891.0426907537</v>
      </c>
      <c r="BE62" s="541">
        <f>SUM('MMA Rev-Exp Region 1:MMA Rev-Exp Region 11'!BE62)</f>
        <v>-519429.29461814451</v>
      </c>
      <c r="BF62" s="541">
        <f>SUM('MMA Rev-Exp Region 1:MMA Rev-Exp Region 11'!BF62)</f>
        <v>-596832.13046069664</v>
      </c>
      <c r="BG62" s="541">
        <f>SUM('MMA Rev-Exp Region 1:MMA Rev-Exp Region 11'!BG62)</f>
        <v>-56587.567450245158</v>
      </c>
      <c r="BH62" s="541">
        <f>SUM('MMA Rev-Exp Region 1:MMA Rev-Exp Region 11'!BH62)</f>
        <v>-5731.6442979521325</v>
      </c>
      <c r="BI62" s="541">
        <f>SUM('MMA Rev-Exp Region 1:MMA Rev-Exp Region 11'!BI62)</f>
        <v>-60682.232651101665</v>
      </c>
      <c r="BJ62" s="541">
        <f>SUM('MMA Rev-Exp Region 1:MMA Rev-Exp Region 11'!BJ62)</f>
        <v>0</v>
      </c>
      <c r="BK62" s="541">
        <f>SUM('MMA Rev-Exp Region 1:MMA Rev-Exp Region 11'!BK62)</f>
        <v>-2989.6678454795037</v>
      </c>
      <c r="BL62" s="546">
        <f>SUM('MMA Rev-Exp Region 1:MMA Rev-Exp Region 11'!BL62)</f>
        <v>-15810.978127497292</v>
      </c>
    </row>
    <row r="63" spans="1:64" s="209" customFormat="1" x14ac:dyDescent="0.25">
      <c r="A63" s="1465"/>
      <c r="B63" s="227" t="s">
        <v>457</v>
      </c>
      <c r="C63" s="235" t="s">
        <v>30</v>
      </c>
      <c r="D63" s="277">
        <f t="shared" ref="D63:P63" si="48">SUM(D56:D62)</f>
        <v>96982683.041048571</v>
      </c>
      <c r="E63" s="275">
        <f t="shared" si="48"/>
        <v>31978288.204788171</v>
      </c>
      <c r="F63" s="275">
        <f t="shared" si="48"/>
        <v>5958405.9135596752</v>
      </c>
      <c r="G63" s="275">
        <f t="shared" si="48"/>
        <v>23179482.018299963</v>
      </c>
      <c r="H63" s="275">
        <f t="shared" si="48"/>
        <v>22232128.243002892</v>
      </c>
      <c r="I63" s="275">
        <f t="shared" si="48"/>
        <v>-152460.7177091848</v>
      </c>
      <c r="J63" s="275">
        <f t="shared" si="48"/>
        <v>872465.22461394011</v>
      </c>
      <c r="K63" s="275">
        <f t="shared" si="48"/>
        <v>-1878.1188042802564</v>
      </c>
      <c r="L63" s="275">
        <f t="shared" si="48"/>
        <v>7292121.6579010552</v>
      </c>
      <c r="M63" s="275">
        <f t="shared" si="48"/>
        <v>837613.70730091888</v>
      </c>
      <c r="N63" s="275">
        <f t="shared" si="48"/>
        <v>8481.524136820055</v>
      </c>
      <c r="O63" s="283">
        <f t="shared" si="48"/>
        <v>4778035.3839586284</v>
      </c>
      <c r="P63" s="277">
        <f t="shared" si="48"/>
        <v>100565112.80983105</v>
      </c>
      <c r="Q63" s="275">
        <f t="shared" ref="Q63:AA63" si="49">SUM(Q56:Q62)</f>
        <v>35138335.080669954</v>
      </c>
      <c r="R63" s="275">
        <f t="shared" si="49"/>
        <v>6365501.1653655553</v>
      </c>
      <c r="S63" s="275">
        <f t="shared" si="49"/>
        <v>24080317.824890997</v>
      </c>
      <c r="T63" s="275">
        <f t="shared" si="49"/>
        <v>21925215.004409995</v>
      </c>
      <c r="U63" s="275">
        <f t="shared" si="49"/>
        <v>-130859.49097497114</v>
      </c>
      <c r="V63" s="275">
        <f t="shared" si="49"/>
        <v>899647.62361816573</v>
      </c>
      <c r="W63" s="275">
        <f t="shared" si="49"/>
        <v>-1305.1955627817592</v>
      </c>
      <c r="X63" s="275">
        <f t="shared" si="49"/>
        <v>7335690.2515346175</v>
      </c>
      <c r="Y63" s="275">
        <f t="shared" si="49"/>
        <v>745045.63117352268</v>
      </c>
      <c r="Z63" s="275">
        <f t="shared" si="49"/>
        <v>7986.4296883125789</v>
      </c>
      <c r="AA63" s="283">
        <f t="shared" si="49"/>
        <v>4199538.4850176768</v>
      </c>
      <c r="AB63" s="277">
        <f>SUM(AB56:AB62)</f>
        <v>108002717.62704241</v>
      </c>
      <c r="AC63" s="275">
        <f t="shared" ref="AC63:AM63" si="50">SUM(AC56:AC62)</f>
        <v>40906563.517484918</v>
      </c>
      <c r="AD63" s="275">
        <f t="shared" si="50"/>
        <v>7007542.4783669468</v>
      </c>
      <c r="AE63" s="275">
        <f t="shared" si="50"/>
        <v>24231900.135628253</v>
      </c>
      <c r="AF63" s="275">
        <f t="shared" si="50"/>
        <v>22487553.705060754</v>
      </c>
      <c r="AG63" s="275">
        <f t="shared" si="50"/>
        <v>-142663.57049121827</v>
      </c>
      <c r="AH63" s="275">
        <f t="shared" si="50"/>
        <v>953602.7906043058</v>
      </c>
      <c r="AI63" s="275">
        <f t="shared" si="50"/>
        <v>1997.3629885531416</v>
      </c>
      <c r="AJ63" s="275">
        <f t="shared" si="50"/>
        <v>7350597.5069021126</v>
      </c>
      <c r="AK63" s="275">
        <f t="shared" si="50"/>
        <v>743651.48187022889</v>
      </c>
      <c r="AL63" s="275">
        <f t="shared" si="50"/>
        <v>4584.6032984345829</v>
      </c>
      <c r="AM63" s="283">
        <f t="shared" si="50"/>
        <v>4457387.6153291492</v>
      </c>
      <c r="AN63" s="277">
        <f>SUM(AN56:AN62)</f>
        <v>112872988.54732019</v>
      </c>
      <c r="AO63" s="275">
        <f t="shared" ref="AO63:AY63" si="51">SUM(AO56:AO62)</f>
        <v>43549342.909244545</v>
      </c>
      <c r="AP63" s="275">
        <f t="shared" si="51"/>
        <v>7708748.4407772189</v>
      </c>
      <c r="AQ63" s="275">
        <f t="shared" si="51"/>
        <v>24770355.200536322</v>
      </c>
      <c r="AR63" s="275">
        <f t="shared" si="51"/>
        <v>22987707.461470593</v>
      </c>
      <c r="AS63" s="275">
        <f t="shared" si="51"/>
        <v>-103079.53709046866</v>
      </c>
      <c r="AT63" s="275">
        <f t="shared" si="51"/>
        <v>1088268.6279002312</v>
      </c>
      <c r="AU63" s="275">
        <f t="shared" si="51"/>
        <v>13166.389439520048</v>
      </c>
      <c r="AV63" s="275">
        <f t="shared" si="51"/>
        <v>7737504.0448708683</v>
      </c>
      <c r="AW63" s="275">
        <f t="shared" si="51"/>
        <v>846815.6198773142</v>
      </c>
      <c r="AX63" s="275">
        <f t="shared" si="51"/>
        <v>8657.772081912155</v>
      </c>
      <c r="AY63" s="283">
        <f t="shared" si="51"/>
        <v>4265501.6182121262</v>
      </c>
      <c r="AZ63" s="299">
        <f>SUM(AZ56:AZ62)</f>
        <v>-1650185.4174364933</v>
      </c>
      <c r="BA63" s="297">
        <f>SUM(BA56:BA62)</f>
        <v>416773316.60780567</v>
      </c>
      <c r="BB63" s="275">
        <f>SUM('MMA Rev-Exp Region 1:MMA Rev-Exp Region 11'!BB63)</f>
        <v>151572529.71218759</v>
      </c>
      <c r="BC63" s="275">
        <f>SUM('MMA Rev-Exp Region 1:MMA Rev-Exp Region 11'!BC63)</f>
        <v>27040197.998069391</v>
      </c>
      <c r="BD63" s="275">
        <f>SUM('MMA Rev-Exp Region 1:MMA Rev-Exp Region 11'!BD63)</f>
        <v>96262055.179355532</v>
      </c>
      <c r="BE63" s="275">
        <f>SUM('MMA Rev-Exp Region 1:MMA Rev-Exp Region 11'!BE63)</f>
        <v>89632604.413944229</v>
      </c>
      <c r="BF63" s="275">
        <f>SUM('MMA Rev-Exp Region 1:MMA Rev-Exp Region 11'!BF63)</f>
        <v>-529063.31626584288</v>
      </c>
      <c r="BG63" s="275">
        <f>SUM('MMA Rev-Exp Region 1:MMA Rev-Exp Region 11'!BG63)</f>
        <v>3813984.2667366434</v>
      </c>
      <c r="BH63" s="275">
        <f>SUM('MMA Rev-Exp Region 1:MMA Rev-Exp Region 11'!BH63)</f>
        <v>11980.438061011173</v>
      </c>
      <c r="BI63" s="275">
        <f>SUM('MMA Rev-Exp Region 1:MMA Rev-Exp Region 11'!BI63)</f>
        <v>29715913.461208649</v>
      </c>
      <c r="BJ63" s="275">
        <f>SUM('MMA Rev-Exp Region 1:MMA Rev-Exp Region 11'!BJ63)</f>
        <v>3173126.4402219849</v>
      </c>
      <c r="BK63" s="275">
        <f>SUM('MMA Rev-Exp Region 1:MMA Rev-Exp Region 11'!BK63)</f>
        <v>29710.329205479364</v>
      </c>
      <c r="BL63" s="299">
        <f>SUM('MMA Rev-Exp Region 1:MMA Rev-Exp Region 11'!BL63)</f>
        <v>17700463.102517582</v>
      </c>
    </row>
    <row r="64" spans="1:64" ht="24.75" customHeight="1" x14ac:dyDescent="0.25">
      <c r="A64" s="1463" t="s">
        <v>3</v>
      </c>
      <c r="B64" s="219">
        <v>9.1</v>
      </c>
      <c r="C64" s="232" t="s">
        <v>185</v>
      </c>
      <c r="D64" s="276">
        <f>SUM(E64:M64)</f>
        <v>227378.3</v>
      </c>
      <c r="E64" s="540">
        <f>SUM('MMA Rev-Exp Region 1:MMA Rev-Exp Region 11'!E64)</f>
        <v>32640.53</v>
      </c>
      <c r="F64" s="540">
        <f>SUM('MMA Rev-Exp Region 1:MMA Rev-Exp Region 11'!F64)</f>
        <v>0</v>
      </c>
      <c r="G64" s="540">
        <f>SUM('MMA Rev-Exp Region 1:MMA Rev-Exp Region 11'!G64)</f>
        <v>16874.61</v>
      </c>
      <c r="H64" s="540">
        <f>SUM('MMA Rev-Exp Region 1:MMA Rev-Exp Region 11'!H64)</f>
        <v>17406.080000000002</v>
      </c>
      <c r="I64" s="540">
        <f>SUM('MMA Rev-Exp Region 1:MMA Rev-Exp Region 11'!I64)</f>
        <v>54205.2</v>
      </c>
      <c r="J64" s="540">
        <f>SUM('MMA Rev-Exp Region 1:MMA Rev-Exp Region 11'!J64)</f>
        <v>0</v>
      </c>
      <c r="K64" s="540">
        <f>SUM('MMA Rev-Exp Region 1:MMA Rev-Exp Region 11'!K64)</f>
        <v>0</v>
      </c>
      <c r="L64" s="540">
        <f>SUM('MMA Rev-Exp Region 1:MMA Rev-Exp Region 11'!L64)</f>
        <v>339</v>
      </c>
      <c r="M64" s="540">
        <f>SUM('MMA Rev-Exp Region 1:MMA Rev-Exp Region 11'!M64)</f>
        <v>105912.87999999999</v>
      </c>
      <c r="N64" s="1263">
        <f>SUM('MMA Rev-Exp Region 1:MMA Rev-Exp Region 11'!N64)</f>
        <v>0</v>
      </c>
      <c r="O64" s="1264">
        <f>SUM('MMA Rev-Exp Region 1:MMA Rev-Exp Region 11'!O64)</f>
        <v>0</v>
      </c>
      <c r="P64" s="276">
        <f>SUM(Q64:Y64)</f>
        <v>246617.43000000002</v>
      </c>
      <c r="Q64" s="540">
        <f>SUM('MMA Rev-Exp Region 1:MMA Rev-Exp Region 11'!Q64)</f>
        <v>30328.400000000001</v>
      </c>
      <c r="R64" s="540">
        <f>SUM('MMA Rev-Exp Region 1:MMA Rev-Exp Region 11'!R64)</f>
        <v>400</v>
      </c>
      <c r="S64" s="540">
        <f>SUM('MMA Rev-Exp Region 1:MMA Rev-Exp Region 11'!S64)</f>
        <v>50650.8</v>
      </c>
      <c r="T64" s="540">
        <f>SUM('MMA Rev-Exp Region 1:MMA Rev-Exp Region 11'!T64)</f>
        <v>12947</v>
      </c>
      <c r="U64" s="540">
        <f>SUM('MMA Rev-Exp Region 1:MMA Rev-Exp Region 11'!U64)</f>
        <v>60455.23</v>
      </c>
      <c r="V64" s="540">
        <f>SUM('MMA Rev-Exp Region 1:MMA Rev-Exp Region 11'!V64)</f>
        <v>0</v>
      </c>
      <c r="W64" s="540">
        <f>SUM('MMA Rev-Exp Region 1:MMA Rev-Exp Region 11'!W64)</f>
        <v>0</v>
      </c>
      <c r="X64" s="540">
        <f>SUM('MMA Rev-Exp Region 1:MMA Rev-Exp Region 11'!X64)</f>
        <v>60</v>
      </c>
      <c r="Y64" s="540">
        <f>SUM('MMA Rev-Exp Region 1:MMA Rev-Exp Region 11'!Y64)</f>
        <v>91776</v>
      </c>
      <c r="Z64" s="683"/>
      <c r="AA64" s="810"/>
      <c r="AB64" s="276">
        <f>SUM(AC64:AK64)</f>
        <v>142340.5</v>
      </c>
      <c r="AC64" s="540">
        <f>SUM('MMA Rev-Exp Region 1:MMA Rev-Exp Region 11'!AC64)</f>
        <v>30545.599999999999</v>
      </c>
      <c r="AD64" s="540">
        <f>SUM('MMA Rev-Exp Region 1:MMA Rev-Exp Region 11'!AD64)</f>
        <v>0</v>
      </c>
      <c r="AE64" s="540">
        <f>SUM('MMA Rev-Exp Region 1:MMA Rev-Exp Region 11'!AE64)</f>
        <v>61622.400000000001</v>
      </c>
      <c r="AF64" s="540">
        <f>SUM('MMA Rev-Exp Region 1:MMA Rev-Exp Region 11'!AF64)</f>
        <v>40341.5</v>
      </c>
      <c r="AG64" s="540">
        <f>SUM('MMA Rev-Exp Region 1:MMA Rev-Exp Region 11'!AG64)</f>
        <v>9831</v>
      </c>
      <c r="AH64" s="540">
        <f>SUM('MMA Rev-Exp Region 1:MMA Rev-Exp Region 11'!AH64)</f>
        <v>0</v>
      </c>
      <c r="AI64" s="540">
        <f>SUM('MMA Rev-Exp Region 1:MMA Rev-Exp Region 11'!AI64)</f>
        <v>0</v>
      </c>
      <c r="AJ64" s="540">
        <f>SUM('MMA Rev-Exp Region 1:MMA Rev-Exp Region 11'!AJ64)</f>
        <v>0</v>
      </c>
      <c r="AK64" s="540">
        <f>SUM('MMA Rev-Exp Region 1:MMA Rev-Exp Region 11'!AK64)</f>
        <v>0</v>
      </c>
      <c r="AL64" s="683"/>
      <c r="AM64" s="810"/>
      <c r="AN64" s="276">
        <f>SUM(AO64:AW64)</f>
        <v>179277.24</v>
      </c>
      <c r="AO64" s="540">
        <f>SUM('MMA Rev-Exp Region 1:MMA Rev-Exp Region 11'!AO64)</f>
        <v>56001.75</v>
      </c>
      <c r="AP64" s="540">
        <f>SUM('MMA Rev-Exp Region 1:MMA Rev-Exp Region 11'!AP64)</f>
        <v>19746</v>
      </c>
      <c r="AQ64" s="540">
        <f>SUM('MMA Rev-Exp Region 1:MMA Rev-Exp Region 11'!AQ64)</f>
        <v>4184.5</v>
      </c>
      <c r="AR64" s="540">
        <f>SUM('MMA Rev-Exp Region 1:MMA Rev-Exp Region 11'!AR64)</f>
        <v>93648.24</v>
      </c>
      <c r="AS64" s="540">
        <f>SUM('MMA Rev-Exp Region 1:MMA Rev-Exp Region 11'!AS64)</f>
        <v>5696.75</v>
      </c>
      <c r="AT64" s="540">
        <f>SUM('MMA Rev-Exp Region 1:MMA Rev-Exp Region 11'!AT64)</f>
        <v>0</v>
      </c>
      <c r="AU64" s="540">
        <f>SUM('MMA Rev-Exp Region 1:MMA Rev-Exp Region 11'!AU64)</f>
        <v>0</v>
      </c>
      <c r="AV64" s="540">
        <f>SUM('MMA Rev-Exp Region 1:MMA Rev-Exp Region 11'!AV64)</f>
        <v>0</v>
      </c>
      <c r="AW64" s="540">
        <f>SUM('MMA Rev-Exp Region 1:MMA Rev-Exp Region 11'!AW64)</f>
        <v>0</v>
      </c>
      <c r="AX64" s="683"/>
      <c r="AY64" s="810"/>
      <c r="AZ64" s="545">
        <f>SUM('MMA Rev-Exp Region 1:MMA Rev-Exp Region 11'!AZ64)</f>
        <v>43622.47</v>
      </c>
      <c r="BA64" s="294">
        <f>SUM(BB64:BJ64)+AZ64</f>
        <v>839235.93999999983</v>
      </c>
      <c r="BB64" s="541">
        <f>SUM('MMA Rev-Exp Region 1:MMA Rev-Exp Region 11'!BB64)</f>
        <v>149516.28</v>
      </c>
      <c r="BC64" s="541">
        <f>SUM('MMA Rev-Exp Region 1:MMA Rev-Exp Region 11'!BC64)</f>
        <v>20146</v>
      </c>
      <c r="BD64" s="541">
        <f>SUM('MMA Rev-Exp Region 1:MMA Rev-Exp Region 11'!BD64)</f>
        <v>133332.31</v>
      </c>
      <c r="BE64" s="541">
        <f>SUM('MMA Rev-Exp Region 1:MMA Rev-Exp Region 11'!BE64)</f>
        <v>164342.81999999998</v>
      </c>
      <c r="BF64" s="541">
        <f>SUM('MMA Rev-Exp Region 1:MMA Rev-Exp Region 11'!BF64)</f>
        <v>130188.18</v>
      </c>
      <c r="BG64" s="541">
        <f>SUM('MMA Rev-Exp Region 1:MMA Rev-Exp Region 11'!BG64)</f>
        <v>0</v>
      </c>
      <c r="BH64" s="541">
        <f>SUM('MMA Rev-Exp Region 1:MMA Rev-Exp Region 11'!BH64)</f>
        <v>0</v>
      </c>
      <c r="BI64" s="541">
        <f>SUM('MMA Rev-Exp Region 1:MMA Rev-Exp Region 11'!BI64)</f>
        <v>399</v>
      </c>
      <c r="BJ64" s="541">
        <f>SUM('MMA Rev-Exp Region 1:MMA Rev-Exp Region 11'!BJ64)</f>
        <v>197688.88</v>
      </c>
      <c r="BK64" s="684"/>
      <c r="BL64" s="1267"/>
    </row>
    <row r="65" spans="1:64" x14ac:dyDescent="0.25">
      <c r="A65" s="1464"/>
      <c r="B65" s="221" t="s">
        <v>106</v>
      </c>
      <c r="C65" s="229" t="s">
        <v>186</v>
      </c>
      <c r="D65" s="289">
        <f>SUM(E65:M65)</f>
        <v>1809130.7700000003</v>
      </c>
      <c r="E65" s="541">
        <f>SUM('MMA Rev-Exp Region 1:MMA Rev-Exp Region 11'!E65)</f>
        <v>18957.57</v>
      </c>
      <c r="F65" s="541">
        <f>SUM('MMA Rev-Exp Region 1:MMA Rev-Exp Region 11'!F65)</f>
        <v>4263.04</v>
      </c>
      <c r="G65" s="541">
        <f>SUM('MMA Rev-Exp Region 1:MMA Rev-Exp Region 11'!G65)</f>
        <v>809855.18</v>
      </c>
      <c r="H65" s="541">
        <f>SUM('MMA Rev-Exp Region 1:MMA Rev-Exp Region 11'!H65)</f>
        <v>450991.77</v>
      </c>
      <c r="I65" s="541">
        <f>SUM('MMA Rev-Exp Region 1:MMA Rev-Exp Region 11'!I65)</f>
        <v>496587.76999999996</v>
      </c>
      <c r="J65" s="541">
        <f>SUM('MMA Rev-Exp Region 1:MMA Rev-Exp Region 11'!J65)</f>
        <v>0</v>
      </c>
      <c r="K65" s="541">
        <f>SUM('MMA Rev-Exp Region 1:MMA Rev-Exp Region 11'!K65)</f>
        <v>0</v>
      </c>
      <c r="L65" s="541">
        <f>SUM('MMA Rev-Exp Region 1:MMA Rev-Exp Region 11'!L65)</f>
        <v>26830.840000000004</v>
      </c>
      <c r="M65" s="541">
        <f>SUM('MMA Rev-Exp Region 1:MMA Rev-Exp Region 11'!M65)</f>
        <v>1644.6</v>
      </c>
      <c r="N65" s="1265">
        <f>SUM('MMA Rev-Exp Region 1:MMA Rev-Exp Region 11'!N65)</f>
        <v>0</v>
      </c>
      <c r="O65" s="1266">
        <f>SUM('MMA Rev-Exp Region 1:MMA Rev-Exp Region 11'!O65)</f>
        <v>0</v>
      </c>
      <c r="P65" s="289">
        <f>SUM(Q65:Y65)</f>
        <v>2293076.6900000004</v>
      </c>
      <c r="Q65" s="541">
        <f>SUM('MMA Rev-Exp Region 1:MMA Rev-Exp Region 11'!Q65)</f>
        <v>47964.110000000008</v>
      </c>
      <c r="R65" s="541">
        <f>SUM('MMA Rev-Exp Region 1:MMA Rev-Exp Region 11'!R65)</f>
        <v>31048.15</v>
      </c>
      <c r="S65" s="541">
        <f>SUM('MMA Rev-Exp Region 1:MMA Rev-Exp Region 11'!S65)</f>
        <v>1130228.0599999998</v>
      </c>
      <c r="T65" s="541">
        <f>SUM('MMA Rev-Exp Region 1:MMA Rev-Exp Region 11'!T65)</f>
        <v>434820.39</v>
      </c>
      <c r="U65" s="541">
        <f>SUM('MMA Rev-Exp Region 1:MMA Rev-Exp Region 11'!U65)</f>
        <v>617853.85000000009</v>
      </c>
      <c r="V65" s="541">
        <f>SUM('MMA Rev-Exp Region 1:MMA Rev-Exp Region 11'!V65)</f>
        <v>0</v>
      </c>
      <c r="W65" s="541">
        <f>SUM('MMA Rev-Exp Region 1:MMA Rev-Exp Region 11'!W65)</f>
        <v>0</v>
      </c>
      <c r="X65" s="541">
        <f>SUM('MMA Rev-Exp Region 1:MMA Rev-Exp Region 11'!X65)</f>
        <v>17802.739999999998</v>
      </c>
      <c r="Y65" s="541">
        <f>SUM('MMA Rev-Exp Region 1:MMA Rev-Exp Region 11'!Y65)</f>
        <v>13359.39</v>
      </c>
      <c r="Z65" s="684"/>
      <c r="AA65" s="811"/>
      <c r="AB65" s="289">
        <f>SUM(AC65:AK65)</f>
        <v>2450437.38</v>
      </c>
      <c r="AC65" s="541">
        <f>SUM('MMA Rev-Exp Region 1:MMA Rev-Exp Region 11'!AC65)</f>
        <v>46143.270000000004</v>
      </c>
      <c r="AD65" s="541">
        <f>SUM('MMA Rev-Exp Region 1:MMA Rev-Exp Region 11'!AD65)</f>
        <v>17039.12</v>
      </c>
      <c r="AE65" s="541">
        <f>SUM('MMA Rev-Exp Region 1:MMA Rev-Exp Region 11'!AE65)</f>
        <v>1162561.73</v>
      </c>
      <c r="AF65" s="541">
        <f>SUM('MMA Rev-Exp Region 1:MMA Rev-Exp Region 11'!AF65)</f>
        <v>442881.38</v>
      </c>
      <c r="AG65" s="541">
        <f>SUM('MMA Rev-Exp Region 1:MMA Rev-Exp Region 11'!AG65)</f>
        <v>711767.39000000013</v>
      </c>
      <c r="AH65" s="541">
        <f>SUM('MMA Rev-Exp Region 1:MMA Rev-Exp Region 11'!AH65)</f>
        <v>0</v>
      </c>
      <c r="AI65" s="541">
        <f>SUM('MMA Rev-Exp Region 1:MMA Rev-Exp Region 11'!AI65)</f>
        <v>0</v>
      </c>
      <c r="AJ65" s="541">
        <f>SUM('MMA Rev-Exp Region 1:MMA Rev-Exp Region 11'!AJ65)</f>
        <v>54740.82</v>
      </c>
      <c r="AK65" s="541">
        <f>SUM('MMA Rev-Exp Region 1:MMA Rev-Exp Region 11'!AK65)</f>
        <v>15303.67</v>
      </c>
      <c r="AL65" s="684"/>
      <c r="AM65" s="811"/>
      <c r="AN65" s="289">
        <f>SUM(AO65:AW65)</f>
        <v>2412840.4</v>
      </c>
      <c r="AO65" s="541">
        <f>SUM('MMA Rev-Exp Region 1:MMA Rev-Exp Region 11'!AO65)</f>
        <v>45171.76</v>
      </c>
      <c r="AP65" s="541">
        <f>SUM('MMA Rev-Exp Region 1:MMA Rev-Exp Region 11'!AP65)</f>
        <v>6665.86</v>
      </c>
      <c r="AQ65" s="541">
        <f>SUM('MMA Rev-Exp Region 1:MMA Rev-Exp Region 11'!AQ65)</f>
        <v>1131760.8400000001</v>
      </c>
      <c r="AR65" s="541">
        <f>SUM('MMA Rev-Exp Region 1:MMA Rev-Exp Region 11'!AR65)</f>
        <v>398421.55999999988</v>
      </c>
      <c r="AS65" s="541">
        <f>SUM('MMA Rev-Exp Region 1:MMA Rev-Exp Region 11'!AS65)</f>
        <v>781231.16999999993</v>
      </c>
      <c r="AT65" s="541">
        <f>SUM('MMA Rev-Exp Region 1:MMA Rev-Exp Region 11'!AT65)</f>
        <v>0</v>
      </c>
      <c r="AU65" s="541">
        <f>SUM('MMA Rev-Exp Region 1:MMA Rev-Exp Region 11'!AU65)</f>
        <v>0</v>
      </c>
      <c r="AV65" s="541">
        <f>SUM('MMA Rev-Exp Region 1:MMA Rev-Exp Region 11'!AV65)</f>
        <v>34846.520000000004</v>
      </c>
      <c r="AW65" s="541">
        <f>SUM('MMA Rev-Exp Region 1:MMA Rev-Exp Region 11'!AW65)</f>
        <v>14742.69</v>
      </c>
      <c r="AX65" s="684"/>
      <c r="AY65" s="811"/>
      <c r="AZ65" s="546">
        <f>SUM('MMA Rev-Exp Region 1:MMA Rev-Exp Region 11'!AZ65)</f>
        <v>-35329.879999999997</v>
      </c>
      <c r="BA65" s="296">
        <f>SUM(BB65:BJ65)+AZ65</f>
        <v>8930155.3599999975</v>
      </c>
      <c r="BB65" s="541">
        <f>SUM('MMA Rev-Exp Region 1:MMA Rev-Exp Region 11'!BB65)</f>
        <v>158236.70999999996</v>
      </c>
      <c r="BC65" s="541">
        <f>SUM('MMA Rev-Exp Region 1:MMA Rev-Exp Region 11'!BC65)</f>
        <v>59016.17</v>
      </c>
      <c r="BD65" s="541">
        <f>SUM('MMA Rev-Exp Region 1:MMA Rev-Exp Region 11'!BD65)</f>
        <v>4234405.8099999996</v>
      </c>
      <c r="BE65" s="541">
        <f>SUM('MMA Rev-Exp Region 1:MMA Rev-Exp Region 11'!BE65)</f>
        <v>1727115.1</v>
      </c>
      <c r="BF65" s="541">
        <f>SUM('MMA Rev-Exp Region 1:MMA Rev-Exp Region 11'!BF65)</f>
        <v>2607440.1800000002</v>
      </c>
      <c r="BG65" s="541">
        <f>SUM('MMA Rev-Exp Region 1:MMA Rev-Exp Region 11'!BG65)</f>
        <v>0</v>
      </c>
      <c r="BH65" s="541">
        <f>SUM('MMA Rev-Exp Region 1:MMA Rev-Exp Region 11'!BH65)</f>
        <v>0</v>
      </c>
      <c r="BI65" s="541">
        <f>SUM('MMA Rev-Exp Region 1:MMA Rev-Exp Region 11'!BI65)</f>
        <v>134220.92000000001</v>
      </c>
      <c r="BJ65" s="541">
        <f>SUM('MMA Rev-Exp Region 1:MMA Rev-Exp Region 11'!BJ65)</f>
        <v>45050.35</v>
      </c>
      <c r="BK65" s="684"/>
      <c r="BL65" s="1267"/>
    </row>
    <row r="66" spans="1:64" x14ac:dyDescent="0.25">
      <c r="A66" s="1464"/>
      <c r="B66" s="221" t="s">
        <v>1302</v>
      </c>
      <c r="C66" s="229" t="s">
        <v>1303</v>
      </c>
      <c r="D66" s="289">
        <f>SUM(E66:M66)</f>
        <v>1624996.1500000001</v>
      </c>
      <c r="E66" s="541">
        <f>SUM('MMA Rev-Exp Region 1:MMA Rev-Exp Region 11'!E66)</f>
        <v>2049.19</v>
      </c>
      <c r="F66" s="541">
        <f>SUM('MMA Rev-Exp Region 1:MMA Rev-Exp Region 11'!F66)</f>
        <v>772.32</v>
      </c>
      <c r="G66" s="541">
        <f>SUM('MMA Rev-Exp Region 1:MMA Rev-Exp Region 11'!G66)</f>
        <v>677883.60000000009</v>
      </c>
      <c r="H66" s="541">
        <f>SUM('MMA Rev-Exp Region 1:MMA Rev-Exp Region 11'!H66)</f>
        <v>119284.62999999999</v>
      </c>
      <c r="I66" s="541">
        <f>SUM('MMA Rev-Exp Region 1:MMA Rev-Exp Region 11'!I66)</f>
        <v>803051.82000000018</v>
      </c>
      <c r="J66" s="541">
        <f>SUM('MMA Rev-Exp Region 1:MMA Rev-Exp Region 11'!J66)</f>
        <v>0</v>
      </c>
      <c r="K66" s="541">
        <f>SUM('MMA Rev-Exp Region 1:MMA Rev-Exp Region 11'!K66)</f>
        <v>617.01</v>
      </c>
      <c r="L66" s="541">
        <f>SUM('MMA Rev-Exp Region 1:MMA Rev-Exp Region 11'!L66)</f>
        <v>2731.69</v>
      </c>
      <c r="M66" s="541">
        <f>SUM('MMA Rev-Exp Region 1:MMA Rev-Exp Region 11'!M66)</f>
        <v>18605.89</v>
      </c>
      <c r="N66" s="1265">
        <f>SUM('MMA Rev-Exp Region 1:MMA Rev-Exp Region 11'!N66)</f>
        <v>0</v>
      </c>
      <c r="O66" s="1266">
        <f>SUM('MMA Rev-Exp Region 1:MMA Rev-Exp Region 11'!O66)</f>
        <v>0</v>
      </c>
      <c r="P66" s="289">
        <f>SUM(Q66:Y66)</f>
        <v>2356562.8200000003</v>
      </c>
      <c r="Q66" s="541">
        <f>SUM('MMA Rev-Exp Region 1:MMA Rev-Exp Region 11'!Q66)</f>
        <v>10329.92</v>
      </c>
      <c r="R66" s="541">
        <f>SUM('MMA Rev-Exp Region 1:MMA Rev-Exp Region 11'!R66)</f>
        <v>15703.84</v>
      </c>
      <c r="S66" s="541">
        <f>SUM('MMA Rev-Exp Region 1:MMA Rev-Exp Region 11'!S66)</f>
        <v>879368.76</v>
      </c>
      <c r="T66" s="541">
        <f>SUM('MMA Rev-Exp Region 1:MMA Rev-Exp Region 11'!T66)</f>
        <v>227282.43</v>
      </c>
      <c r="U66" s="541">
        <f>SUM('MMA Rev-Exp Region 1:MMA Rev-Exp Region 11'!U66)</f>
        <v>1161195.47</v>
      </c>
      <c r="V66" s="541">
        <f>SUM('MMA Rev-Exp Region 1:MMA Rev-Exp Region 11'!V66)</f>
        <v>0</v>
      </c>
      <c r="W66" s="541">
        <f>SUM('MMA Rev-Exp Region 1:MMA Rev-Exp Region 11'!W66)</f>
        <v>8078.72</v>
      </c>
      <c r="X66" s="541">
        <f>SUM('MMA Rev-Exp Region 1:MMA Rev-Exp Region 11'!X66)</f>
        <v>30576.080000000002</v>
      </c>
      <c r="Y66" s="541">
        <f>SUM('MMA Rev-Exp Region 1:MMA Rev-Exp Region 11'!Y66)</f>
        <v>24027.599999999999</v>
      </c>
      <c r="Z66" s="684"/>
      <c r="AA66" s="811"/>
      <c r="AB66" s="289">
        <f>SUM(AC66:AK66)</f>
        <v>2663915.2199999997</v>
      </c>
      <c r="AC66" s="541">
        <f>SUM('MMA Rev-Exp Region 1:MMA Rev-Exp Region 11'!AC66)</f>
        <v>40859.289999999994</v>
      </c>
      <c r="AD66" s="541">
        <f>SUM('MMA Rev-Exp Region 1:MMA Rev-Exp Region 11'!AD66)</f>
        <v>2357.63</v>
      </c>
      <c r="AE66" s="541">
        <f>SUM('MMA Rev-Exp Region 1:MMA Rev-Exp Region 11'!AE66)</f>
        <v>1064956.81</v>
      </c>
      <c r="AF66" s="541">
        <f>SUM('MMA Rev-Exp Region 1:MMA Rev-Exp Region 11'!AF66)</f>
        <v>228335.45</v>
      </c>
      <c r="AG66" s="541">
        <f>SUM('MMA Rev-Exp Region 1:MMA Rev-Exp Region 11'!AG66)</f>
        <v>1294982.6299999999</v>
      </c>
      <c r="AH66" s="541">
        <f>SUM('MMA Rev-Exp Region 1:MMA Rev-Exp Region 11'!AH66)</f>
        <v>0</v>
      </c>
      <c r="AI66" s="541">
        <f>SUM('MMA Rev-Exp Region 1:MMA Rev-Exp Region 11'!AI66)</f>
        <v>0</v>
      </c>
      <c r="AJ66" s="541">
        <f>SUM('MMA Rev-Exp Region 1:MMA Rev-Exp Region 11'!AJ66)</f>
        <v>14358.31</v>
      </c>
      <c r="AK66" s="541">
        <f>SUM('MMA Rev-Exp Region 1:MMA Rev-Exp Region 11'!AK66)</f>
        <v>18065.099999999999</v>
      </c>
      <c r="AL66" s="684"/>
      <c r="AM66" s="811"/>
      <c r="AN66" s="289">
        <f>SUM(AO66:AW66)</f>
        <v>2738653.83</v>
      </c>
      <c r="AO66" s="541">
        <f>SUM('MMA Rev-Exp Region 1:MMA Rev-Exp Region 11'!AO66)</f>
        <v>62033.62</v>
      </c>
      <c r="AP66" s="541">
        <f>SUM('MMA Rev-Exp Region 1:MMA Rev-Exp Region 11'!AP66)</f>
        <v>19352.18</v>
      </c>
      <c r="AQ66" s="541">
        <f>SUM('MMA Rev-Exp Region 1:MMA Rev-Exp Region 11'!AQ66)</f>
        <v>1182674.48</v>
      </c>
      <c r="AR66" s="541">
        <f>SUM('MMA Rev-Exp Region 1:MMA Rev-Exp Region 11'!AR66)</f>
        <v>180478.75</v>
      </c>
      <c r="AS66" s="541">
        <f>SUM('MMA Rev-Exp Region 1:MMA Rev-Exp Region 11'!AS66)</f>
        <v>1284710.4400000002</v>
      </c>
      <c r="AT66" s="541">
        <f>SUM('MMA Rev-Exp Region 1:MMA Rev-Exp Region 11'!AT66)</f>
        <v>0</v>
      </c>
      <c r="AU66" s="541">
        <f>SUM('MMA Rev-Exp Region 1:MMA Rev-Exp Region 11'!AU66)</f>
        <v>0</v>
      </c>
      <c r="AV66" s="541">
        <f>SUM('MMA Rev-Exp Region 1:MMA Rev-Exp Region 11'!AV66)</f>
        <v>9404.3600000000024</v>
      </c>
      <c r="AW66" s="541">
        <f>SUM('MMA Rev-Exp Region 1:MMA Rev-Exp Region 11'!AW66)</f>
        <v>0</v>
      </c>
      <c r="AX66" s="684"/>
      <c r="AY66" s="811"/>
      <c r="AZ66" s="546">
        <f>SUM('MMA Rev-Exp Region 1:MMA Rev-Exp Region 11'!AZ66)</f>
        <v>136374.09000000003</v>
      </c>
      <c r="BA66" s="296">
        <f>SUM(BB66:BJ66)+AZ66</f>
        <v>9520502.1099999975</v>
      </c>
      <c r="BB66" s="541">
        <f>SUM('MMA Rev-Exp Region 1:MMA Rev-Exp Region 11'!BB66)</f>
        <v>115272.01999999999</v>
      </c>
      <c r="BC66" s="541">
        <f>SUM('MMA Rev-Exp Region 1:MMA Rev-Exp Region 11'!BC66)</f>
        <v>38185.97</v>
      </c>
      <c r="BD66" s="541">
        <f>SUM('MMA Rev-Exp Region 1:MMA Rev-Exp Region 11'!BD66)</f>
        <v>3804883.6499999994</v>
      </c>
      <c r="BE66" s="541">
        <f>SUM('MMA Rev-Exp Region 1:MMA Rev-Exp Region 11'!BE66)</f>
        <v>755381.25999999989</v>
      </c>
      <c r="BF66" s="541">
        <f>SUM('MMA Rev-Exp Region 1:MMA Rev-Exp Region 11'!BF66)</f>
        <v>4543940.3599999994</v>
      </c>
      <c r="BG66" s="541">
        <f>SUM('MMA Rev-Exp Region 1:MMA Rev-Exp Region 11'!BG66)</f>
        <v>0</v>
      </c>
      <c r="BH66" s="541">
        <f>SUM('MMA Rev-Exp Region 1:MMA Rev-Exp Region 11'!BH66)</f>
        <v>8695.73</v>
      </c>
      <c r="BI66" s="541">
        <f>SUM('MMA Rev-Exp Region 1:MMA Rev-Exp Region 11'!BI66)</f>
        <v>57070.44</v>
      </c>
      <c r="BJ66" s="541">
        <f>SUM('MMA Rev-Exp Region 1:MMA Rev-Exp Region 11'!BJ66)</f>
        <v>60698.59</v>
      </c>
      <c r="BK66" s="684"/>
      <c r="BL66" s="1267"/>
    </row>
    <row r="67" spans="1:64" x14ac:dyDescent="0.25">
      <c r="A67" s="1464"/>
      <c r="B67" s="221" t="s">
        <v>107</v>
      </c>
      <c r="C67" s="229" t="s">
        <v>187</v>
      </c>
      <c r="D67" s="289">
        <f>SUM(E67:M67)</f>
        <v>3280874.58</v>
      </c>
      <c r="E67" s="541">
        <f>SUM('MMA Rev-Exp Region 1:MMA Rev-Exp Region 11'!E67)</f>
        <v>1315047.26</v>
      </c>
      <c r="F67" s="541">
        <f>SUM('MMA Rev-Exp Region 1:MMA Rev-Exp Region 11'!F67)</f>
        <v>105763.16</v>
      </c>
      <c r="G67" s="541">
        <f>SUM('MMA Rev-Exp Region 1:MMA Rev-Exp Region 11'!G67)</f>
        <v>940353.27</v>
      </c>
      <c r="H67" s="541">
        <f>SUM('MMA Rev-Exp Region 1:MMA Rev-Exp Region 11'!H67)</f>
        <v>352827.53</v>
      </c>
      <c r="I67" s="541">
        <f>SUM('MMA Rev-Exp Region 1:MMA Rev-Exp Region 11'!I67)</f>
        <v>172802.76000000013</v>
      </c>
      <c r="J67" s="541">
        <f>SUM('MMA Rev-Exp Region 1:MMA Rev-Exp Region 11'!J67)</f>
        <v>26584.76</v>
      </c>
      <c r="K67" s="541">
        <f>SUM('MMA Rev-Exp Region 1:MMA Rev-Exp Region 11'!K67)</f>
        <v>1456.9099999999999</v>
      </c>
      <c r="L67" s="541">
        <f>SUM('MMA Rev-Exp Region 1:MMA Rev-Exp Region 11'!L67)</f>
        <v>18766.29</v>
      </c>
      <c r="M67" s="541">
        <f>SUM('MMA Rev-Exp Region 1:MMA Rev-Exp Region 11'!M67)</f>
        <v>347272.64</v>
      </c>
      <c r="N67" s="1265">
        <f>SUM('MMA Rev-Exp Region 1:MMA Rev-Exp Region 11'!N67)</f>
        <v>0</v>
      </c>
      <c r="O67" s="1266">
        <f>SUM('MMA Rev-Exp Region 1:MMA Rev-Exp Region 11'!O67)</f>
        <v>0</v>
      </c>
      <c r="P67" s="289">
        <f>SUM(Q67:Y67)</f>
        <v>3462947.3099999987</v>
      </c>
      <c r="Q67" s="541">
        <f>SUM('MMA Rev-Exp Region 1:MMA Rev-Exp Region 11'!Q67)</f>
        <v>1427377.5499999989</v>
      </c>
      <c r="R67" s="541">
        <f>SUM('MMA Rev-Exp Region 1:MMA Rev-Exp Region 11'!R67)</f>
        <v>115628.89999999998</v>
      </c>
      <c r="S67" s="541">
        <f>SUM('MMA Rev-Exp Region 1:MMA Rev-Exp Region 11'!S67)</f>
        <v>938070.0199999999</v>
      </c>
      <c r="T67" s="541">
        <f>SUM('MMA Rev-Exp Region 1:MMA Rev-Exp Region 11'!T67)</f>
        <v>415799.91000000003</v>
      </c>
      <c r="U67" s="541">
        <f>SUM('MMA Rev-Exp Region 1:MMA Rev-Exp Region 11'!U67)</f>
        <v>130684.7900000001</v>
      </c>
      <c r="V67" s="541">
        <f>SUM('MMA Rev-Exp Region 1:MMA Rev-Exp Region 11'!V67)</f>
        <v>48305.539999999994</v>
      </c>
      <c r="W67" s="541">
        <f>SUM('MMA Rev-Exp Region 1:MMA Rev-Exp Region 11'!W67)</f>
        <v>1366.6100000000001</v>
      </c>
      <c r="X67" s="541">
        <f>SUM('MMA Rev-Exp Region 1:MMA Rev-Exp Region 11'!X67)</f>
        <v>24289.090000000004</v>
      </c>
      <c r="Y67" s="541">
        <f>SUM('MMA Rev-Exp Region 1:MMA Rev-Exp Region 11'!Y67)</f>
        <v>361424.9</v>
      </c>
      <c r="Z67" s="684"/>
      <c r="AA67" s="811"/>
      <c r="AB67" s="289">
        <f>SUM(AC67:AK67)</f>
        <v>3326713.6599999992</v>
      </c>
      <c r="AC67" s="541">
        <f>SUM('MMA Rev-Exp Region 1:MMA Rev-Exp Region 11'!AC67)</f>
        <v>1387634.4399999992</v>
      </c>
      <c r="AD67" s="541">
        <f>SUM('MMA Rev-Exp Region 1:MMA Rev-Exp Region 11'!AD67)</f>
        <v>131398.9</v>
      </c>
      <c r="AE67" s="541">
        <f>SUM('MMA Rev-Exp Region 1:MMA Rev-Exp Region 11'!AE67)</f>
        <v>903453.83</v>
      </c>
      <c r="AF67" s="541">
        <f>SUM('MMA Rev-Exp Region 1:MMA Rev-Exp Region 11'!AF67)</f>
        <v>381427.74</v>
      </c>
      <c r="AG67" s="541">
        <f>SUM('MMA Rev-Exp Region 1:MMA Rev-Exp Region 11'!AG67)</f>
        <v>128710.68000000008</v>
      </c>
      <c r="AH67" s="541">
        <f>SUM('MMA Rev-Exp Region 1:MMA Rev-Exp Region 11'!AH67)</f>
        <v>27631.32</v>
      </c>
      <c r="AI67" s="541">
        <f>SUM('MMA Rev-Exp Region 1:MMA Rev-Exp Region 11'!AI67)</f>
        <v>1872.1000000000001</v>
      </c>
      <c r="AJ67" s="541">
        <f>SUM('MMA Rev-Exp Region 1:MMA Rev-Exp Region 11'!AJ67)</f>
        <v>27973.9</v>
      </c>
      <c r="AK67" s="541">
        <f>SUM('MMA Rev-Exp Region 1:MMA Rev-Exp Region 11'!AK67)</f>
        <v>336610.75</v>
      </c>
      <c r="AL67" s="684"/>
      <c r="AM67" s="811"/>
      <c r="AN67" s="289">
        <f>SUM(AO67:AW67)</f>
        <v>2834795.7299999991</v>
      </c>
      <c r="AO67" s="541">
        <f>SUM('MMA Rev-Exp Region 1:MMA Rev-Exp Region 11'!AO67)</f>
        <v>1241483.209999999</v>
      </c>
      <c r="AP67" s="541">
        <f>SUM('MMA Rev-Exp Region 1:MMA Rev-Exp Region 11'!AP67)</f>
        <v>92302.739999999991</v>
      </c>
      <c r="AQ67" s="541">
        <f>SUM('MMA Rev-Exp Region 1:MMA Rev-Exp Region 11'!AQ67)</f>
        <v>740117.42999999993</v>
      </c>
      <c r="AR67" s="541">
        <f>SUM('MMA Rev-Exp Region 1:MMA Rev-Exp Region 11'!AR67)</f>
        <v>361861.14</v>
      </c>
      <c r="AS67" s="541">
        <f>SUM('MMA Rev-Exp Region 1:MMA Rev-Exp Region 11'!AS67)</f>
        <v>127677.94</v>
      </c>
      <c r="AT67" s="541">
        <f>SUM('MMA Rev-Exp Region 1:MMA Rev-Exp Region 11'!AT67)</f>
        <v>22982.019999999997</v>
      </c>
      <c r="AU67" s="541">
        <f>SUM('MMA Rev-Exp Region 1:MMA Rev-Exp Region 11'!AU67)</f>
        <v>2127.37</v>
      </c>
      <c r="AV67" s="541">
        <f>SUM('MMA Rev-Exp Region 1:MMA Rev-Exp Region 11'!AV67)</f>
        <v>31001.82</v>
      </c>
      <c r="AW67" s="541">
        <f>SUM('MMA Rev-Exp Region 1:MMA Rev-Exp Region 11'!AW67)</f>
        <v>215242.06000000003</v>
      </c>
      <c r="AX67" s="684"/>
      <c r="AY67" s="811"/>
      <c r="AZ67" s="546">
        <f>SUM('MMA Rev-Exp Region 1:MMA Rev-Exp Region 11'!AZ67)</f>
        <v>361386.93000000005</v>
      </c>
      <c r="BA67" s="296">
        <f>SUM(BB67:BJ67)+AZ67</f>
        <v>13266718.209999997</v>
      </c>
      <c r="BB67" s="541">
        <f>SUM('MMA Rev-Exp Region 1:MMA Rev-Exp Region 11'!BB67)</f>
        <v>5371542.4599999972</v>
      </c>
      <c r="BC67" s="541">
        <f>SUM('MMA Rev-Exp Region 1:MMA Rev-Exp Region 11'!BC67)</f>
        <v>445093.69999999995</v>
      </c>
      <c r="BD67" s="541">
        <f>SUM('MMA Rev-Exp Region 1:MMA Rev-Exp Region 11'!BD67)</f>
        <v>3521994.5500000003</v>
      </c>
      <c r="BE67" s="541">
        <f>SUM('MMA Rev-Exp Region 1:MMA Rev-Exp Region 11'!BE67)</f>
        <v>1511916.32</v>
      </c>
      <c r="BF67" s="541">
        <f>SUM('MMA Rev-Exp Region 1:MMA Rev-Exp Region 11'!BF67)</f>
        <v>559876.17000000027</v>
      </c>
      <c r="BG67" s="541">
        <f>SUM('MMA Rev-Exp Region 1:MMA Rev-Exp Region 11'!BG67)</f>
        <v>125503.64</v>
      </c>
      <c r="BH67" s="541">
        <f>SUM('MMA Rev-Exp Region 1:MMA Rev-Exp Region 11'!BH67)</f>
        <v>6822.9900000000007</v>
      </c>
      <c r="BI67" s="541">
        <f>SUM('MMA Rev-Exp Region 1:MMA Rev-Exp Region 11'!BI67)</f>
        <v>102031.09999999999</v>
      </c>
      <c r="BJ67" s="541">
        <f>SUM('MMA Rev-Exp Region 1:MMA Rev-Exp Region 11'!BJ67)</f>
        <v>1260550.3500000001</v>
      </c>
      <c r="BK67" s="684"/>
      <c r="BL67" s="1267"/>
    </row>
    <row r="68" spans="1:64" x14ac:dyDescent="0.25">
      <c r="A68" s="1464"/>
      <c r="B68" s="221" t="s">
        <v>108</v>
      </c>
      <c r="C68" s="229" t="s">
        <v>160</v>
      </c>
      <c r="D68" s="289">
        <f>SUM(E68:O68)</f>
        <v>11520332.969999997</v>
      </c>
      <c r="E68" s="541">
        <f>SUM('MMA Rev-Exp Region 1:MMA Rev-Exp Region 11'!E68)</f>
        <v>3449213.3399999961</v>
      </c>
      <c r="F68" s="541">
        <f>SUM('MMA Rev-Exp Region 1:MMA Rev-Exp Region 11'!F68)</f>
        <v>181434.82</v>
      </c>
      <c r="G68" s="541">
        <f>SUM('MMA Rev-Exp Region 1:MMA Rev-Exp Region 11'!G68)</f>
        <v>2749062.2200000021</v>
      </c>
      <c r="H68" s="541">
        <f>SUM('MMA Rev-Exp Region 1:MMA Rev-Exp Region 11'!H68)</f>
        <v>1439348.9699999997</v>
      </c>
      <c r="I68" s="541">
        <f>SUM('MMA Rev-Exp Region 1:MMA Rev-Exp Region 11'!I68)</f>
        <v>2560450.6800000002</v>
      </c>
      <c r="J68" s="541">
        <f>SUM('MMA Rev-Exp Region 1:MMA Rev-Exp Region 11'!J68)</f>
        <v>75691.92</v>
      </c>
      <c r="K68" s="541">
        <f>SUM('MMA Rev-Exp Region 1:MMA Rev-Exp Region 11'!K68)</f>
        <v>30751.620000000003</v>
      </c>
      <c r="L68" s="541">
        <f>SUM('MMA Rev-Exp Region 1:MMA Rev-Exp Region 11'!L68)</f>
        <v>115946.47</v>
      </c>
      <c r="M68" s="541">
        <f>SUM('MMA Rev-Exp Region 1:MMA Rev-Exp Region 11'!M68)</f>
        <v>360504.12</v>
      </c>
      <c r="N68" s="541">
        <f>SUM('MMA Rev-Exp Region 1:MMA Rev-Exp Region 11'!N68)</f>
        <v>339304.58999999985</v>
      </c>
      <c r="O68" s="543">
        <f>SUM('MMA Rev-Exp Region 1:MMA Rev-Exp Region 11'!O68)</f>
        <v>218624.22</v>
      </c>
      <c r="P68" s="289">
        <f>SUM(Q68:AA68)</f>
        <v>11450772.469999995</v>
      </c>
      <c r="Q68" s="541">
        <f>SUM('MMA Rev-Exp Region 1:MMA Rev-Exp Region 11'!Q68)</f>
        <v>3110947.6899999976</v>
      </c>
      <c r="R68" s="541">
        <f>SUM('MMA Rev-Exp Region 1:MMA Rev-Exp Region 11'!R68)</f>
        <v>132302.97</v>
      </c>
      <c r="S68" s="541">
        <f>SUM('MMA Rev-Exp Region 1:MMA Rev-Exp Region 11'!S68)</f>
        <v>3009939.0700000012</v>
      </c>
      <c r="T68" s="541">
        <f>SUM('MMA Rev-Exp Region 1:MMA Rev-Exp Region 11'!T68)</f>
        <v>1498755.26</v>
      </c>
      <c r="U68" s="541">
        <f>SUM('MMA Rev-Exp Region 1:MMA Rev-Exp Region 11'!U68)</f>
        <v>2401247.19</v>
      </c>
      <c r="V68" s="541">
        <f>SUM('MMA Rev-Exp Region 1:MMA Rev-Exp Region 11'!V68)</f>
        <v>60299.48</v>
      </c>
      <c r="W68" s="541">
        <f>SUM('MMA Rev-Exp Region 1:MMA Rev-Exp Region 11'!W68)</f>
        <v>29138.370000000003</v>
      </c>
      <c r="X68" s="541">
        <f>SUM('MMA Rev-Exp Region 1:MMA Rev-Exp Region 11'!X68)</f>
        <v>131441.59999999998</v>
      </c>
      <c r="Y68" s="541">
        <f>SUM('MMA Rev-Exp Region 1:MMA Rev-Exp Region 11'!Y68)</f>
        <v>594310.25</v>
      </c>
      <c r="Z68" s="541">
        <f>SUM('MMA Rev-Exp Region 1:MMA Rev-Exp Region 11'!Z68)</f>
        <v>312525.79999999981</v>
      </c>
      <c r="AA68" s="543">
        <f>SUM('MMA Rev-Exp Region 1:MMA Rev-Exp Region 11'!AA68)</f>
        <v>169864.79</v>
      </c>
      <c r="AB68" s="289">
        <f>SUM(AC68:AM68)</f>
        <v>13452519.060000001</v>
      </c>
      <c r="AC68" s="541">
        <f>SUM('MMA Rev-Exp Region 1:MMA Rev-Exp Region 11'!AC68)</f>
        <v>4781584.5800000038</v>
      </c>
      <c r="AD68" s="541">
        <f>SUM('MMA Rev-Exp Region 1:MMA Rev-Exp Region 11'!AD68)</f>
        <v>235378.43</v>
      </c>
      <c r="AE68" s="541">
        <f>SUM('MMA Rev-Exp Region 1:MMA Rev-Exp Region 11'!AE68)</f>
        <v>3274776.5999999982</v>
      </c>
      <c r="AF68" s="541">
        <f>SUM('MMA Rev-Exp Region 1:MMA Rev-Exp Region 11'!AF68)</f>
        <v>1544466.18</v>
      </c>
      <c r="AG68" s="541">
        <f>SUM('MMA Rev-Exp Region 1:MMA Rev-Exp Region 11'!AG68)</f>
        <v>2325517.0499999998</v>
      </c>
      <c r="AH68" s="541">
        <f>SUM('MMA Rev-Exp Region 1:MMA Rev-Exp Region 11'!AH68)</f>
        <v>66839.299999999988</v>
      </c>
      <c r="AI68" s="541">
        <f>SUM('MMA Rev-Exp Region 1:MMA Rev-Exp Region 11'!AI68)</f>
        <v>22616.65</v>
      </c>
      <c r="AJ68" s="541">
        <f>SUM('MMA Rev-Exp Region 1:MMA Rev-Exp Region 11'!AJ68)</f>
        <v>85088.510000000009</v>
      </c>
      <c r="AK68" s="541">
        <f>SUM('MMA Rev-Exp Region 1:MMA Rev-Exp Region 11'!AK68)</f>
        <v>554694.23</v>
      </c>
      <c r="AL68" s="541">
        <f>SUM('MMA Rev-Exp Region 1:MMA Rev-Exp Region 11'!AL68)</f>
        <v>331501.69000000018</v>
      </c>
      <c r="AM68" s="543">
        <f>SUM('MMA Rev-Exp Region 1:MMA Rev-Exp Region 11'!AM68)</f>
        <v>230055.83999999997</v>
      </c>
      <c r="AN68" s="289">
        <f>SUM(AO68:AY68)</f>
        <v>12358561.199999994</v>
      </c>
      <c r="AO68" s="541">
        <f>SUM('MMA Rev-Exp Region 1:MMA Rev-Exp Region 11'!AO68)</f>
        <v>3688965.2899999944</v>
      </c>
      <c r="AP68" s="541">
        <f>SUM('MMA Rev-Exp Region 1:MMA Rev-Exp Region 11'!AP68)</f>
        <v>255180.08</v>
      </c>
      <c r="AQ68" s="541">
        <f>SUM('MMA Rev-Exp Region 1:MMA Rev-Exp Region 11'!AQ68)</f>
        <v>2778179.89</v>
      </c>
      <c r="AR68" s="541">
        <f>SUM('MMA Rev-Exp Region 1:MMA Rev-Exp Region 11'!AR68)</f>
        <v>1741257.42</v>
      </c>
      <c r="AS68" s="541">
        <f>SUM('MMA Rev-Exp Region 1:MMA Rev-Exp Region 11'!AS68)</f>
        <v>2542783.7999999989</v>
      </c>
      <c r="AT68" s="541">
        <f>SUM('MMA Rev-Exp Region 1:MMA Rev-Exp Region 11'!AT68)</f>
        <v>49791.369999999995</v>
      </c>
      <c r="AU68" s="541">
        <f>SUM('MMA Rev-Exp Region 1:MMA Rev-Exp Region 11'!AU68)</f>
        <v>26034.83</v>
      </c>
      <c r="AV68" s="541">
        <f>SUM('MMA Rev-Exp Region 1:MMA Rev-Exp Region 11'!AV68)</f>
        <v>146876.9</v>
      </c>
      <c r="AW68" s="541">
        <f>SUM('MMA Rev-Exp Region 1:MMA Rev-Exp Region 11'!AW68)</f>
        <v>544445.38</v>
      </c>
      <c r="AX68" s="541">
        <f>SUM('MMA Rev-Exp Region 1:MMA Rev-Exp Region 11'!AX68)</f>
        <v>348599.59</v>
      </c>
      <c r="AY68" s="543">
        <f>SUM('MMA Rev-Exp Region 1:MMA Rev-Exp Region 11'!AY68)</f>
        <v>236446.64999999997</v>
      </c>
      <c r="AZ68" s="546">
        <f>SUM('MMA Rev-Exp Region 1:MMA Rev-Exp Region 11'!AZ68)</f>
        <v>-549809.86000000022</v>
      </c>
      <c r="BA68" s="296">
        <f>SUM(BB68:BL68)+AZ68</f>
        <v>48232375.839999989</v>
      </c>
      <c r="BB68" s="541">
        <f>SUM('MMA Rev-Exp Region 1:MMA Rev-Exp Region 11'!BB68)</f>
        <v>15030710.899999993</v>
      </c>
      <c r="BC68" s="541">
        <f>SUM('MMA Rev-Exp Region 1:MMA Rev-Exp Region 11'!BC68)</f>
        <v>804296.3</v>
      </c>
      <c r="BD68" s="541">
        <f>SUM('MMA Rev-Exp Region 1:MMA Rev-Exp Region 11'!BD68)</f>
        <v>11811957.780000001</v>
      </c>
      <c r="BE68" s="541">
        <f>SUM('MMA Rev-Exp Region 1:MMA Rev-Exp Region 11'!BE68)</f>
        <v>6223827.8300000001</v>
      </c>
      <c r="BF68" s="541">
        <f>SUM('MMA Rev-Exp Region 1:MMA Rev-Exp Region 11'!BF68)</f>
        <v>9829998.7199999988</v>
      </c>
      <c r="BG68" s="541">
        <f>SUM('MMA Rev-Exp Region 1:MMA Rev-Exp Region 11'!BG68)</f>
        <v>252622.06999999998</v>
      </c>
      <c r="BH68" s="541">
        <f>SUM('MMA Rev-Exp Region 1:MMA Rev-Exp Region 11'!BH68)</f>
        <v>108541.47</v>
      </c>
      <c r="BI68" s="541">
        <f>SUM('MMA Rev-Exp Region 1:MMA Rev-Exp Region 11'!BI68)</f>
        <v>479353.47999999992</v>
      </c>
      <c r="BJ68" s="541">
        <f>SUM('MMA Rev-Exp Region 1:MMA Rev-Exp Region 11'!BJ68)</f>
        <v>2053953.98</v>
      </c>
      <c r="BK68" s="541">
        <f>SUM('MMA Rev-Exp Region 1:MMA Rev-Exp Region 11'!BK68)</f>
        <v>1331931.67</v>
      </c>
      <c r="BL68" s="546">
        <f>SUM('MMA Rev-Exp Region 1:MMA Rev-Exp Region 11'!BL68)</f>
        <v>854991.5</v>
      </c>
    </row>
    <row r="69" spans="1:64" x14ac:dyDescent="0.25">
      <c r="A69" s="1464"/>
      <c r="B69" s="221" t="s">
        <v>109</v>
      </c>
      <c r="C69" s="229" t="s">
        <v>134</v>
      </c>
      <c r="D69" s="289">
        <f>SUM(E69:O69)</f>
        <v>19465651.900133323</v>
      </c>
      <c r="E69" s="541">
        <f>SUM('MMA Rev-Exp Region 1:MMA Rev-Exp Region 11'!E69)</f>
        <v>16933501.030133061</v>
      </c>
      <c r="F69" s="541">
        <f>SUM('MMA Rev-Exp Region 1:MMA Rev-Exp Region 11'!F69)</f>
        <v>624397.39000032574</v>
      </c>
      <c r="G69" s="541">
        <f>SUM('MMA Rev-Exp Region 1:MMA Rev-Exp Region 11'!G69)</f>
        <v>789911.34000001126</v>
      </c>
      <c r="H69" s="541">
        <f>SUM('MMA Rev-Exp Region 1:MMA Rev-Exp Region 11'!H69)</f>
        <v>442391.49999992643</v>
      </c>
      <c r="I69" s="541">
        <f>SUM('MMA Rev-Exp Region 1:MMA Rev-Exp Region 11'!I69)</f>
        <v>549706.68000001251</v>
      </c>
      <c r="J69" s="541">
        <f>SUM('MMA Rev-Exp Region 1:MMA Rev-Exp Region 11'!J69)</f>
        <v>17769.129999999968</v>
      </c>
      <c r="K69" s="541">
        <f>SUM('MMA Rev-Exp Region 1:MMA Rev-Exp Region 11'!K69)</f>
        <v>7649.4500000000189</v>
      </c>
      <c r="L69" s="541">
        <f>SUM('MMA Rev-Exp Region 1:MMA Rev-Exp Region 11'!L69)</f>
        <v>47138.640000001426</v>
      </c>
      <c r="M69" s="541">
        <f>SUM('MMA Rev-Exp Region 1:MMA Rev-Exp Region 11'!M69)</f>
        <v>3127.28</v>
      </c>
      <c r="N69" s="541">
        <f>SUM('MMA Rev-Exp Region 1:MMA Rev-Exp Region 11'!N69)</f>
        <v>41253.399999990128</v>
      </c>
      <c r="O69" s="543">
        <f>SUM('MMA Rev-Exp Region 1:MMA Rev-Exp Region 11'!O69)</f>
        <v>8806.0600000001032</v>
      </c>
      <c r="P69" s="289">
        <f>SUM(Q69:AA69)</f>
        <v>21363782.670146517</v>
      </c>
      <c r="Q69" s="541">
        <f>SUM('MMA Rev-Exp Region 1:MMA Rev-Exp Region 11'!Q69)</f>
        <v>18670351.520146292</v>
      </c>
      <c r="R69" s="541">
        <f>SUM('MMA Rev-Exp Region 1:MMA Rev-Exp Region 11'!R69)</f>
        <v>684444.79000033974</v>
      </c>
      <c r="S69" s="541">
        <f>SUM('MMA Rev-Exp Region 1:MMA Rev-Exp Region 11'!S69)</f>
        <v>861495.46999999136</v>
      </c>
      <c r="T69" s="541">
        <f>SUM('MMA Rev-Exp Region 1:MMA Rev-Exp Region 11'!T69)</f>
        <v>444390.30999993189</v>
      </c>
      <c r="U69" s="541">
        <f>SUM('MMA Rev-Exp Region 1:MMA Rev-Exp Region 11'!U69)</f>
        <v>573964.65999997384</v>
      </c>
      <c r="V69" s="541">
        <f>SUM('MMA Rev-Exp Region 1:MMA Rev-Exp Region 11'!V69)</f>
        <v>20161.01999999988</v>
      </c>
      <c r="W69" s="541">
        <f>SUM('MMA Rev-Exp Region 1:MMA Rev-Exp Region 11'!W69)</f>
        <v>7616.8200000000106</v>
      </c>
      <c r="X69" s="541">
        <f>SUM('MMA Rev-Exp Region 1:MMA Rev-Exp Region 11'!X69)</f>
        <v>49981.23000000164</v>
      </c>
      <c r="Y69" s="541">
        <f>SUM('MMA Rev-Exp Region 1:MMA Rev-Exp Region 11'!Y69)</f>
        <v>3159.3300000000022</v>
      </c>
      <c r="Z69" s="541">
        <f>SUM('MMA Rev-Exp Region 1:MMA Rev-Exp Region 11'!Z69)</f>
        <v>39088.449999992386</v>
      </c>
      <c r="AA69" s="543">
        <f>SUM('MMA Rev-Exp Region 1:MMA Rev-Exp Region 11'!AA69)</f>
        <v>9129.0700000000961</v>
      </c>
      <c r="AB69" s="289">
        <f>SUM(AC69:AM69)</f>
        <v>21402455.930277288</v>
      </c>
      <c r="AC69" s="541">
        <f>SUM('MMA Rev-Exp Region 1:MMA Rev-Exp Region 11'!AC69)</f>
        <v>18739473.860276856</v>
      </c>
      <c r="AD69" s="541">
        <f>SUM('MMA Rev-Exp Region 1:MMA Rev-Exp Region 11'!AD69)</f>
        <v>709448.5500003458</v>
      </c>
      <c r="AE69" s="541">
        <f>SUM('MMA Rev-Exp Region 1:MMA Rev-Exp Region 11'!AE69)</f>
        <v>840273.78000011167</v>
      </c>
      <c r="AF69" s="541">
        <f>SUM('MMA Rev-Exp Region 1:MMA Rev-Exp Region 11'!AF69)</f>
        <v>420837.43999998737</v>
      </c>
      <c r="AG69" s="541">
        <f>SUM('MMA Rev-Exp Region 1:MMA Rev-Exp Region 11'!AG69)</f>
        <v>567361.31999998656</v>
      </c>
      <c r="AH69" s="541">
        <f>SUM('MMA Rev-Exp Region 1:MMA Rev-Exp Region 11'!AH69)</f>
        <v>19493.809999999732</v>
      </c>
      <c r="AI69" s="541">
        <f>SUM('MMA Rev-Exp Region 1:MMA Rev-Exp Region 11'!AI69)</f>
        <v>7099.9599999999818</v>
      </c>
      <c r="AJ69" s="541">
        <f>SUM('MMA Rev-Exp Region 1:MMA Rev-Exp Region 11'!AJ69)</f>
        <v>50215.970000000925</v>
      </c>
      <c r="AK69" s="541">
        <f>SUM('MMA Rev-Exp Region 1:MMA Rev-Exp Region 11'!AK69)</f>
        <v>3097.0200000000082</v>
      </c>
      <c r="AL69" s="541">
        <f>SUM('MMA Rev-Exp Region 1:MMA Rev-Exp Region 11'!AL69)</f>
        <v>36397.119999995673</v>
      </c>
      <c r="AM69" s="543">
        <f>SUM('MMA Rev-Exp Region 1:MMA Rev-Exp Region 11'!AM69)</f>
        <v>8757.0999999998312</v>
      </c>
      <c r="AN69" s="289">
        <f>SUM(AO69:AY69)</f>
        <v>21681564.69035254</v>
      </c>
      <c r="AO69" s="541">
        <f>SUM('MMA Rev-Exp Region 1:MMA Rev-Exp Region 11'!AO69)</f>
        <v>18984388.930351991</v>
      </c>
      <c r="AP69" s="541">
        <f>SUM('MMA Rev-Exp Region 1:MMA Rev-Exp Region 11'!AP69)</f>
        <v>747539.10000035353</v>
      </c>
      <c r="AQ69" s="541">
        <f>SUM('MMA Rev-Exp Region 1:MMA Rev-Exp Region 11'!AQ69)</f>
        <v>829685.76000016229</v>
      </c>
      <c r="AR69" s="541">
        <f>SUM('MMA Rev-Exp Region 1:MMA Rev-Exp Region 11'!AR69)</f>
        <v>415385.10000001488</v>
      </c>
      <c r="AS69" s="541">
        <f>SUM('MMA Rev-Exp Region 1:MMA Rev-Exp Region 11'!AS69)</f>
        <v>577632.72000001359</v>
      </c>
      <c r="AT69" s="541">
        <f>SUM('MMA Rev-Exp Region 1:MMA Rev-Exp Region 11'!AT69)</f>
        <v>19447.559999999725</v>
      </c>
      <c r="AU69" s="541">
        <f>SUM('MMA Rev-Exp Region 1:MMA Rev-Exp Region 11'!AU69)</f>
        <v>7235.8699999999626</v>
      </c>
      <c r="AV69" s="541">
        <f>SUM('MMA Rev-Exp Region 1:MMA Rev-Exp Region 11'!AV69)</f>
        <v>52545.150000000474</v>
      </c>
      <c r="AW69" s="541">
        <f>SUM('MMA Rev-Exp Region 1:MMA Rev-Exp Region 11'!AW69)</f>
        <v>3057.1700000000092</v>
      </c>
      <c r="AX69" s="541">
        <f>SUM('MMA Rev-Exp Region 1:MMA Rev-Exp Region 11'!AX69)</f>
        <v>34478.029999996492</v>
      </c>
      <c r="AY69" s="543">
        <f>SUM('MMA Rev-Exp Region 1:MMA Rev-Exp Region 11'!AY69)</f>
        <v>10169.299999999635</v>
      </c>
      <c r="AZ69" s="546">
        <f>SUM('MMA Rev-Exp Region 1:MMA Rev-Exp Region 11'!AZ69)</f>
        <v>0</v>
      </c>
      <c r="BA69" s="296">
        <f>SUM(BB69:BL69)+AZ69</f>
        <v>83913455.190909654</v>
      </c>
      <c r="BB69" s="541">
        <f>SUM('MMA Rev-Exp Region 1:MMA Rev-Exp Region 11'!BB69)</f>
        <v>73327715.3409082</v>
      </c>
      <c r="BC69" s="541">
        <f>SUM('MMA Rev-Exp Region 1:MMA Rev-Exp Region 11'!BC69)</f>
        <v>2765829.8300013654</v>
      </c>
      <c r="BD69" s="541">
        <f>SUM('MMA Rev-Exp Region 1:MMA Rev-Exp Region 11'!BD69)</f>
        <v>3321366.3500002762</v>
      </c>
      <c r="BE69" s="541">
        <f>SUM('MMA Rev-Exp Region 1:MMA Rev-Exp Region 11'!BE69)</f>
        <v>1723004.3499998604</v>
      </c>
      <c r="BF69" s="541">
        <f>SUM('MMA Rev-Exp Region 1:MMA Rev-Exp Region 11'!BF69)</f>
        <v>2268665.3799999864</v>
      </c>
      <c r="BG69" s="541">
        <f>SUM('MMA Rev-Exp Region 1:MMA Rev-Exp Region 11'!BG69)</f>
        <v>76871.519999999306</v>
      </c>
      <c r="BH69" s="541">
        <f>SUM('MMA Rev-Exp Region 1:MMA Rev-Exp Region 11'!BH69)</f>
        <v>29602.099999999977</v>
      </c>
      <c r="BI69" s="541">
        <f>SUM('MMA Rev-Exp Region 1:MMA Rev-Exp Region 11'!BI69)</f>
        <v>199880.99000000447</v>
      </c>
      <c r="BJ69" s="541">
        <f>SUM('MMA Rev-Exp Region 1:MMA Rev-Exp Region 11'!BJ69)</f>
        <v>12440.800000000019</v>
      </c>
      <c r="BK69" s="541">
        <f>SUM('MMA Rev-Exp Region 1:MMA Rev-Exp Region 11'!BK69)</f>
        <v>151216.99999997468</v>
      </c>
      <c r="BL69" s="546">
        <f>SUM('MMA Rev-Exp Region 1:MMA Rev-Exp Region 11'!BL69)</f>
        <v>36861.529999999671</v>
      </c>
    </row>
    <row r="70" spans="1:64" x14ac:dyDescent="0.25">
      <c r="A70" s="1464"/>
      <c r="B70" s="221" t="s">
        <v>110</v>
      </c>
      <c r="C70" s="229" t="s">
        <v>162</v>
      </c>
      <c r="D70" s="289">
        <f>SUM(E70:O70)</f>
        <v>132791.24506824694</v>
      </c>
      <c r="E70" s="541">
        <f>SUM('MMA Rev-Exp Region 1:MMA Rev-Exp Region 11'!E70)</f>
        <v>201557.87495873394</v>
      </c>
      <c r="F70" s="541">
        <f>SUM('MMA Rev-Exp Region 1:MMA Rev-Exp Region 11'!F70)</f>
        <v>12225.624139629068</v>
      </c>
      <c r="G70" s="541">
        <f>SUM('MMA Rev-Exp Region 1:MMA Rev-Exp Region 11'!G70)</f>
        <v>522.40921489181471</v>
      </c>
      <c r="H70" s="541">
        <f>SUM('MMA Rev-Exp Region 1:MMA Rev-Exp Region 11'!H70)</f>
        <v>-187.31069430172556</v>
      </c>
      <c r="I70" s="541">
        <f>SUM('MMA Rev-Exp Region 1:MMA Rev-Exp Region 11'!I70)</f>
        <v>-88014.508206183804</v>
      </c>
      <c r="J70" s="541">
        <f>SUM('MMA Rev-Exp Region 1:MMA Rev-Exp Region 11'!J70)</f>
        <v>4278.7597333319891</v>
      </c>
      <c r="K70" s="541">
        <f>SUM('MMA Rev-Exp Region 1:MMA Rev-Exp Region 11'!K70)</f>
        <v>-706.85083980885781</v>
      </c>
      <c r="L70" s="541">
        <f>SUM('MMA Rev-Exp Region 1:MMA Rev-Exp Region 11'!L70)</f>
        <v>10.915883899201933</v>
      </c>
      <c r="M70" s="541">
        <f>SUM('MMA Rev-Exp Region 1:MMA Rev-Exp Region 11'!M70)</f>
        <v>95.421464908167607</v>
      </c>
      <c r="N70" s="541">
        <f>SUM('MMA Rev-Exp Region 1:MMA Rev-Exp Region 11'!N70)</f>
        <v>2217.7400476327502</v>
      </c>
      <c r="O70" s="543">
        <f>SUM('MMA Rev-Exp Region 1:MMA Rev-Exp Region 11'!O70)</f>
        <v>791.16936551438096</v>
      </c>
      <c r="P70" s="289">
        <f>SUM(Q70:AA70)</f>
        <v>7092.4788658204388</v>
      </c>
      <c r="Q70" s="541">
        <f>SUM('MMA Rev-Exp Region 1:MMA Rev-Exp Region 11'!Q70)</f>
        <v>115443.54325748439</v>
      </c>
      <c r="R70" s="541">
        <f>SUM('MMA Rev-Exp Region 1:MMA Rev-Exp Region 11'!R70)</f>
        <v>7362.4187663430985</v>
      </c>
      <c r="S70" s="541">
        <f>SUM('MMA Rev-Exp Region 1:MMA Rev-Exp Region 11'!S70)</f>
        <v>7591.7056372138968</v>
      </c>
      <c r="T70" s="541">
        <f>SUM('MMA Rev-Exp Region 1:MMA Rev-Exp Region 11'!T70)</f>
        <v>3072.2521638145899</v>
      </c>
      <c r="U70" s="541">
        <f>SUM('MMA Rev-Exp Region 1:MMA Rev-Exp Region 11'!U70)</f>
        <v>-132986.99884499202</v>
      </c>
      <c r="V70" s="541">
        <f>SUM('MMA Rev-Exp Region 1:MMA Rev-Exp Region 11'!V70)</f>
        <v>2709.7233897071428</v>
      </c>
      <c r="W70" s="541">
        <f>SUM('MMA Rev-Exp Region 1:MMA Rev-Exp Region 11'!W70)</f>
        <v>-1173.8311311329926</v>
      </c>
      <c r="X70" s="541">
        <f>SUM('MMA Rev-Exp Region 1:MMA Rev-Exp Region 11'!X70)</f>
        <v>257.29508086366116</v>
      </c>
      <c r="Y70" s="541">
        <f>SUM('MMA Rev-Exp Region 1:MMA Rev-Exp Region 11'!Y70)</f>
        <v>1375.5983039648452</v>
      </c>
      <c r="Z70" s="541">
        <f>SUM('MMA Rev-Exp Region 1:MMA Rev-Exp Region 11'!Z70)</f>
        <v>2972.630577117864</v>
      </c>
      <c r="AA70" s="543">
        <f>SUM('MMA Rev-Exp Region 1:MMA Rev-Exp Region 11'!AA70)</f>
        <v>468.14166543598378</v>
      </c>
      <c r="AB70" s="289">
        <f>SUM(AC70:AM70)</f>
        <v>207876.29364759763</v>
      </c>
      <c r="AC70" s="541">
        <f>SUM('MMA Rev-Exp Region 1:MMA Rev-Exp Region 11'!AC70)</f>
        <v>269638.77623141103</v>
      </c>
      <c r="AD70" s="541">
        <f>SUM('MMA Rev-Exp Region 1:MMA Rev-Exp Region 11'!AD70)</f>
        <v>16562.965251003778</v>
      </c>
      <c r="AE70" s="541">
        <f>SUM('MMA Rev-Exp Region 1:MMA Rev-Exp Region 11'!AE70)</f>
        <v>56869.788188679973</v>
      </c>
      <c r="AF70" s="541">
        <f>SUM('MMA Rev-Exp Region 1:MMA Rev-Exp Region 11'!AF70)</f>
        <v>22304.616142783161</v>
      </c>
      <c r="AG70" s="541">
        <f>SUM('MMA Rev-Exp Region 1:MMA Rev-Exp Region 11'!AG70)</f>
        <v>-177323.27527467953</v>
      </c>
      <c r="AH70" s="541">
        <f>SUM('MMA Rev-Exp Region 1:MMA Rev-Exp Region 11'!AH70)</f>
        <v>4051.8348520459572</v>
      </c>
      <c r="AI70" s="541">
        <f>SUM('MMA Rev-Exp Region 1:MMA Rev-Exp Region 11'!AI70)</f>
        <v>-971.62131396019583</v>
      </c>
      <c r="AJ70" s="541">
        <f>SUM('MMA Rev-Exp Region 1:MMA Rev-Exp Region 11'!AJ70)</f>
        <v>1598.5434456403741</v>
      </c>
      <c r="AK70" s="541">
        <f>SUM('MMA Rev-Exp Region 1:MMA Rev-Exp Region 11'!AK70)</f>
        <v>8140.6389950058656</v>
      </c>
      <c r="AL70" s="541">
        <f>SUM('MMA Rev-Exp Region 1:MMA Rev-Exp Region 11'!AL70)</f>
        <v>5324.1127397660293</v>
      </c>
      <c r="AM70" s="543">
        <f>SUM('MMA Rev-Exp Region 1:MMA Rev-Exp Region 11'!AM70)</f>
        <v>1679.9143899012329</v>
      </c>
      <c r="AN70" s="289">
        <f>SUM(AO70:AY70)</f>
        <v>1078423.7388484636</v>
      </c>
      <c r="AO70" s="541">
        <f>SUM('MMA Rev-Exp Region 1:MMA Rev-Exp Region 11'!AO70)</f>
        <v>481074.9800031007</v>
      </c>
      <c r="AP70" s="541">
        <f>SUM('MMA Rev-Exp Region 1:MMA Rev-Exp Region 11'!AP70)</f>
        <v>37140.560542916479</v>
      </c>
      <c r="AQ70" s="541">
        <f>SUM('MMA Rev-Exp Region 1:MMA Rev-Exp Region 11'!AQ70)</f>
        <v>384305.29732482269</v>
      </c>
      <c r="AR70" s="541">
        <f>SUM('MMA Rev-Exp Region 1:MMA Rev-Exp Region 11'!AR70)</f>
        <v>181819.81189606845</v>
      </c>
      <c r="AS70" s="541">
        <f>SUM('MMA Rev-Exp Region 1:MMA Rev-Exp Region 11'!AS70)</f>
        <v>-111392.50560387316</v>
      </c>
      <c r="AT70" s="541">
        <f>SUM('MMA Rev-Exp Region 1:MMA Rev-Exp Region 11'!AT70)</f>
        <v>6873.149596689148</v>
      </c>
      <c r="AU70" s="541">
        <f>SUM('MMA Rev-Exp Region 1:MMA Rev-Exp Region 11'!AU70)</f>
        <v>-661.62437492109757</v>
      </c>
      <c r="AV70" s="541">
        <f>SUM('MMA Rev-Exp Region 1:MMA Rev-Exp Region 11'!AV70)</f>
        <v>14620.647527770225</v>
      </c>
      <c r="AW70" s="541">
        <f>SUM('MMA Rev-Exp Region 1:MMA Rev-Exp Region 11'!AW70)</f>
        <v>50993.783516456657</v>
      </c>
      <c r="AX70" s="541">
        <f>SUM('MMA Rev-Exp Region 1:MMA Rev-Exp Region 11'!AX70)</f>
        <v>20708.032881110172</v>
      </c>
      <c r="AY70" s="543">
        <f>SUM('MMA Rev-Exp Region 1:MMA Rev-Exp Region 11'!AY70)</f>
        <v>12941.605538323474</v>
      </c>
      <c r="AZ70" s="546">
        <f>SUM('MMA Rev-Exp Region 1:MMA Rev-Exp Region 11'!AZ70)</f>
        <v>-2947088.1925191558</v>
      </c>
      <c r="BA70" s="296">
        <f>SUM(BB70:BL70)+AZ70</f>
        <v>-1520904.436089027</v>
      </c>
      <c r="BB70" s="541">
        <f>SUM('MMA Rev-Exp Region 1:MMA Rev-Exp Region 11'!BB70)</f>
        <v>1067715.17445073</v>
      </c>
      <c r="BC70" s="541">
        <f>SUM('MMA Rev-Exp Region 1:MMA Rev-Exp Region 11'!BC70)</f>
        <v>73291.568699892407</v>
      </c>
      <c r="BD70" s="541">
        <f>SUM('MMA Rev-Exp Region 1:MMA Rev-Exp Region 11'!BD70)</f>
        <v>449289.20036560833</v>
      </c>
      <c r="BE70" s="541">
        <f>SUM('MMA Rev-Exp Region 1:MMA Rev-Exp Region 11'!BE70)</f>
        <v>207009.36950836447</v>
      </c>
      <c r="BF70" s="541">
        <f>SUM('MMA Rev-Exp Region 1:MMA Rev-Exp Region 11'!BF70)</f>
        <v>-509717.28792972851</v>
      </c>
      <c r="BG70" s="541">
        <f>SUM('MMA Rev-Exp Region 1:MMA Rev-Exp Region 11'!BG70)</f>
        <v>17913.467571774232</v>
      </c>
      <c r="BH70" s="541">
        <f>SUM('MMA Rev-Exp Region 1:MMA Rev-Exp Region 11'!BH70)</f>
        <v>-3513.9276598231436</v>
      </c>
      <c r="BI70" s="541">
        <f>SUM('MMA Rev-Exp Region 1:MMA Rev-Exp Region 11'!BI70)</f>
        <v>16487.401938173462</v>
      </c>
      <c r="BJ70" s="541">
        <f>SUM('MMA Rev-Exp Region 1:MMA Rev-Exp Region 11'!BJ70)</f>
        <v>60605.442280335534</v>
      </c>
      <c r="BK70" s="541">
        <f>SUM('MMA Rev-Exp Region 1:MMA Rev-Exp Region 11'!BK70)</f>
        <v>31222.516245626812</v>
      </c>
      <c r="BL70" s="546">
        <f>SUM('MMA Rev-Exp Region 1:MMA Rev-Exp Region 11'!BL70)</f>
        <v>15880.830959175071</v>
      </c>
    </row>
    <row r="71" spans="1:64" x14ac:dyDescent="0.25">
      <c r="A71" s="1464"/>
      <c r="B71" s="225" t="s">
        <v>111</v>
      </c>
      <c r="C71" s="230" t="s">
        <v>923</v>
      </c>
      <c r="D71" s="289">
        <f>SUM(E71:O71)</f>
        <v>15178874.057652468</v>
      </c>
      <c r="E71" s="541">
        <f>SUM('MMA Rev-Exp Region 1:MMA Rev-Exp Region 11'!E71)</f>
        <v>8068391.6755713755</v>
      </c>
      <c r="F71" s="541">
        <f>SUM('MMA Rev-Exp Region 1:MMA Rev-Exp Region 11'!F71)</f>
        <v>500030.7233998088</v>
      </c>
      <c r="G71" s="541">
        <f>SUM('MMA Rev-Exp Region 1:MMA Rev-Exp Region 11'!G71)</f>
        <v>3765433.9370439802</v>
      </c>
      <c r="H71" s="541">
        <f>SUM('MMA Rev-Exp Region 1:MMA Rev-Exp Region 11'!H71)</f>
        <v>2051750.6850088504</v>
      </c>
      <c r="I71" s="541">
        <f>SUM('MMA Rev-Exp Region 1:MMA Rev-Exp Region 11'!I71)</f>
        <v>496922.74034084252</v>
      </c>
      <c r="J71" s="541">
        <f>SUM('MMA Rev-Exp Region 1:MMA Rev-Exp Region 11'!J71)</f>
        <v>72158.404280370989</v>
      </c>
      <c r="K71" s="541">
        <f>SUM('MMA Rev-Exp Region 1:MMA Rev-Exp Region 11'!K71)</f>
        <v>5538.0698576892391</v>
      </c>
      <c r="L71" s="541">
        <f>SUM('MMA Rev-Exp Region 1:MMA Rev-Exp Region 11'!L71)</f>
        <v>217667.0338396884</v>
      </c>
      <c r="M71" s="541">
        <f>SUM('MMA Rev-Exp Region 1:MMA Rev-Exp Region 11'!M71)</f>
        <v>0</v>
      </c>
      <c r="N71" s="541">
        <f>SUM('MMA Rev-Exp Region 1:MMA Rev-Exp Region 11'!N71)</f>
        <v>620.67799008122131</v>
      </c>
      <c r="O71" s="543">
        <f>SUM('MMA Rev-Exp Region 1:MMA Rev-Exp Region 11'!O71)</f>
        <v>360.11031978315145</v>
      </c>
      <c r="P71" s="289">
        <f>SUM(Q71:AA71)</f>
        <v>15254696.991761992</v>
      </c>
      <c r="Q71" s="541">
        <f>SUM('MMA Rev-Exp Region 1:MMA Rev-Exp Region 11'!Q71)</f>
        <v>7912705.7367998734</v>
      </c>
      <c r="R71" s="541">
        <f>SUM('MMA Rev-Exp Region 1:MMA Rev-Exp Region 11'!R71)</f>
        <v>514519.84015650122</v>
      </c>
      <c r="S71" s="541">
        <f>SUM('MMA Rev-Exp Region 1:MMA Rev-Exp Region 11'!S71)</f>
        <v>3974258.2919168165</v>
      </c>
      <c r="T71" s="541">
        <f>SUM('MMA Rev-Exp Region 1:MMA Rev-Exp Region 11'!T71)</f>
        <v>1967009.3278510461</v>
      </c>
      <c r="U71" s="541">
        <f>SUM('MMA Rev-Exp Region 1:MMA Rev-Exp Region 11'!U71)</f>
        <v>571541.67753051617</v>
      </c>
      <c r="V71" s="541">
        <f>SUM('MMA Rev-Exp Region 1:MMA Rev-Exp Region 11'!V71)</f>
        <v>70319.856712956462</v>
      </c>
      <c r="W71" s="541">
        <f>SUM('MMA Rev-Exp Region 1:MMA Rev-Exp Region 11'!W71)</f>
        <v>5981.6665919782472</v>
      </c>
      <c r="X71" s="541">
        <f>SUM('MMA Rev-Exp Region 1:MMA Rev-Exp Region 11'!X71)</f>
        <v>238182.6717587593</v>
      </c>
      <c r="Y71" s="541">
        <f>SUM('MMA Rev-Exp Region 1:MMA Rev-Exp Region 11'!Y71)</f>
        <v>0</v>
      </c>
      <c r="Z71" s="541">
        <f>SUM('MMA Rev-Exp Region 1:MMA Rev-Exp Region 11'!Z71)</f>
        <v>178.98509525143359</v>
      </c>
      <c r="AA71" s="543">
        <f>SUM('MMA Rev-Exp Region 1:MMA Rev-Exp Region 11'!AA71)</f>
        <v>-1.0626517049835873</v>
      </c>
      <c r="AB71" s="289">
        <f>SUM(AC71:AM71)</f>
        <v>10915825.664470149</v>
      </c>
      <c r="AC71" s="541">
        <f>SUM('MMA Rev-Exp Region 1:MMA Rev-Exp Region 11'!AC71)</f>
        <v>5426896.1100073056</v>
      </c>
      <c r="AD71" s="541">
        <f>SUM('MMA Rev-Exp Region 1:MMA Rev-Exp Region 11'!AD71)</f>
        <v>364069.1106452003</v>
      </c>
      <c r="AE71" s="541">
        <f>SUM('MMA Rev-Exp Region 1:MMA Rev-Exp Region 11'!AE71)</f>
        <v>3018988.3727502455</v>
      </c>
      <c r="AF71" s="541">
        <f>SUM('MMA Rev-Exp Region 1:MMA Rev-Exp Region 11'!AF71)</f>
        <v>1459337.5222260542</v>
      </c>
      <c r="AG71" s="541">
        <f>SUM('MMA Rev-Exp Region 1:MMA Rev-Exp Region 11'!AG71)</f>
        <v>426092.03403685475</v>
      </c>
      <c r="AH71" s="541">
        <f>SUM('MMA Rev-Exp Region 1:MMA Rev-Exp Region 11'!AH71)</f>
        <v>44592.789224609318</v>
      </c>
      <c r="AI71" s="541">
        <f>SUM('MMA Rev-Exp Region 1:MMA Rev-Exp Region 11'!AI71)</f>
        <v>3056.897837737145</v>
      </c>
      <c r="AJ71" s="541">
        <f>SUM('MMA Rev-Exp Region 1:MMA Rev-Exp Region 11'!AJ71)</f>
        <v>172399.84530675365</v>
      </c>
      <c r="AK71" s="541">
        <f>SUM('MMA Rev-Exp Region 1:MMA Rev-Exp Region 11'!AK71)</f>
        <v>0</v>
      </c>
      <c r="AL71" s="541">
        <f>SUM('MMA Rev-Exp Region 1:MMA Rev-Exp Region 11'!AL71)</f>
        <v>537.90784135718468</v>
      </c>
      <c r="AM71" s="543">
        <f>SUM('MMA Rev-Exp Region 1:MMA Rev-Exp Region 11'!AM71)</f>
        <v>-144.92540596806043</v>
      </c>
      <c r="AN71" s="289">
        <f>SUM(AO71:AY71)</f>
        <v>17896888.491410218</v>
      </c>
      <c r="AO71" s="541">
        <f>SUM('MMA Rev-Exp Region 1:MMA Rev-Exp Region 11'!AO71)</f>
        <v>9054676.2025665715</v>
      </c>
      <c r="AP71" s="541">
        <f>SUM('MMA Rev-Exp Region 1:MMA Rev-Exp Region 11'!AP71)</f>
        <v>614156.15153531265</v>
      </c>
      <c r="AQ71" s="541">
        <f>SUM('MMA Rev-Exp Region 1:MMA Rev-Exp Region 11'!AQ71)</f>
        <v>4719821.1863234807</v>
      </c>
      <c r="AR71" s="541">
        <f>SUM('MMA Rev-Exp Region 1:MMA Rev-Exp Region 11'!AR71)</f>
        <v>2435983.9489877969</v>
      </c>
      <c r="AS71" s="541">
        <f>SUM('MMA Rev-Exp Region 1:MMA Rev-Exp Region 11'!AS71)</f>
        <v>693395.31960688811</v>
      </c>
      <c r="AT71" s="541">
        <f>SUM('MMA Rev-Exp Region 1:MMA Rev-Exp Region 11'!AT71)</f>
        <v>68984.014245920393</v>
      </c>
      <c r="AU71" s="541">
        <f>SUM('MMA Rev-Exp Region 1:MMA Rev-Exp Region 11'!AU71)</f>
        <v>6570.2565816233209</v>
      </c>
      <c r="AV71" s="541">
        <f>SUM('MMA Rev-Exp Region 1:MMA Rev-Exp Region 11'!AV71)</f>
        <v>302971.24345274741</v>
      </c>
      <c r="AW71" s="541">
        <f>SUM('MMA Rev-Exp Region 1:MMA Rev-Exp Region 11'!AW71)</f>
        <v>0</v>
      </c>
      <c r="AX71" s="541">
        <f>SUM('MMA Rev-Exp Region 1:MMA Rev-Exp Region 11'!AX71)</f>
        <v>331.12244781234574</v>
      </c>
      <c r="AY71" s="543">
        <f>SUM('MMA Rev-Exp Region 1:MMA Rev-Exp Region 11'!AY71)</f>
        <v>-0.95433793746566464</v>
      </c>
      <c r="AZ71" s="546">
        <f>SUM('MMA Rev-Exp Region 1:MMA Rev-Exp Region 11'!AZ71)</f>
        <v>5113345.9519363875</v>
      </c>
      <c r="BA71" s="296">
        <f>SUM(BB71:BL71)+AZ71</f>
        <v>64359631.157231212</v>
      </c>
      <c r="BB71" s="541">
        <f>SUM('MMA Rev-Exp Region 1:MMA Rev-Exp Region 11'!BB71)</f>
        <v>30462669.724945124</v>
      </c>
      <c r="BC71" s="541">
        <f>SUM('MMA Rev-Exp Region 1:MMA Rev-Exp Region 11'!BC71)</f>
        <v>1992775.825736823</v>
      </c>
      <c r="BD71" s="541">
        <f>SUM('MMA Rev-Exp Region 1:MMA Rev-Exp Region 11'!BD71)</f>
        <v>15478501.788034521</v>
      </c>
      <c r="BE71" s="541">
        <f>SUM('MMA Rev-Exp Region 1:MMA Rev-Exp Region 11'!BE71)</f>
        <v>7914081.4840737469</v>
      </c>
      <c r="BF71" s="541">
        <f>SUM('MMA Rev-Exp Region 1:MMA Rev-Exp Region 11'!BF71)</f>
        <v>2187951.7715151017</v>
      </c>
      <c r="BG71" s="541">
        <f>SUM('MMA Rev-Exp Region 1:MMA Rev-Exp Region 11'!BG71)</f>
        <v>256055.06446385715</v>
      </c>
      <c r="BH71" s="541">
        <f>SUM('MMA Rev-Exp Region 1:MMA Rev-Exp Region 11'!BH71)</f>
        <v>21146.890869027953</v>
      </c>
      <c r="BI71" s="541">
        <f>SUM('MMA Rev-Exp Region 1:MMA Rev-Exp Region 11'!BI71)</f>
        <v>931220.7943579487</v>
      </c>
      <c r="BJ71" s="541">
        <f>SUM('MMA Rev-Exp Region 1:MMA Rev-Exp Region 11'!BJ71)</f>
        <v>0</v>
      </c>
      <c r="BK71" s="541">
        <f>SUM('MMA Rev-Exp Region 1:MMA Rev-Exp Region 11'!BK71)</f>
        <v>1668.6933745021854</v>
      </c>
      <c r="BL71" s="546">
        <f>SUM('MMA Rev-Exp Region 1:MMA Rev-Exp Region 11'!BL71)</f>
        <v>213.16792417264176</v>
      </c>
    </row>
    <row r="72" spans="1:64" s="209" customFormat="1" x14ac:dyDescent="0.25">
      <c r="A72" s="1465"/>
      <c r="B72" s="227" t="s">
        <v>459</v>
      </c>
      <c r="C72" s="235" t="s">
        <v>5</v>
      </c>
      <c r="D72" s="277">
        <f t="shared" ref="D72:M72" si="52">SUM(D64:D71)</f>
        <v>53240029.972854033</v>
      </c>
      <c r="E72" s="275">
        <f t="shared" si="52"/>
        <v>30021358.470663168</v>
      </c>
      <c r="F72" s="275">
        <f t="shared" si="52"/>
        <v>1428887.0775397636</v>
      </c>
      <c r="G72" s="275">
        <f t="shared" si="52"/>
        <v>9749896.566258885</v>
      </c>
      <c r="H72" s="275">
        <f t="shared" si="52"/>
        <v>4873813.8543144744</v>
      </c>
      <c r="I72" s="275">
        <f t="shared" si="52"/>
        <v>5045713.142134672</v>
      </c>
      <c r="J72" s="275">
        <f t="shared" si="52"/>
        <v>196482.97401370294</v>
      </c>
      <c r="K72" s="275">
        <f t="shared" si="52"/>
        <v>45306.209017880399</v>
      </c>
      <c r="L72" s="275">
        <f t="shared" si="52"/>
        <v>429430.87972358905</v>
      </c>
      <c r="M72" s="275">
        <f t="shared" si="52"/>
        <v>837162.8314649082</v>
      </c>
      <c r="N72" s="275">
        <f>SUM(N68:N71)</f>
        <v>383396.40803770395</v>
      </c>
      <c r="O72" s="283">
        <f>SUM(O68:O71)</f>
        <v>228581.55968529766</v>
      </c>
      <c r="P72" s="277">
        <f t="shared" ref="P72:Y72" si="53">SUM(P64:P71)</f>
        <v>56435548.860774316</v>
      </c>
      <c r="Q72" s="275">
        <f t="shared" si="53"/>
        <v>31325448.470203649</v>
      </c>
      <c r="R72" s="275">
        <f t="shared" si="53"/>
        <v>1501410.908923184</v>
      </c>
      <c r="S72" s="275">
        <f t="shared" si="53"/>
        <v>10851602.177554023</v>
      </c>
      <c r="T72" s="275">
        <f t="shared" si="53"/>
        <v>5004076.880014793</v>
      </c>
      <c r="U72" s="275">
        <f t="shared" si="53"/>
        <v>5383955.8686854979</v>
      </c>
      <c r="V72" s="275">
        <f t="shared" si="53"/>
        <v>201795.62010266347</v>
      </c>
      <c r="W72" s="275">
        <f t="shared" si="53"/>
        <v>51008.355460845276</v>
      </c>
      <c r="X72" s="275">
        <f t="shared" si="53"/>
        <v>492590.70683962456</v>
      </c>
      <c r="Y72" s="275">
        <f t="shared" si="53"/>
        <v>1089433.068303965</v>
      </c>
      <c r="Z72" s="275">
        <f>SUM(Z68:Z71)</f>
        <v>354765.86567236145</v>
      </c>
      <c r="AA72" s="283">
        <f>SUM(AA68:AA71)</f>
        <v>179460.93901373108</v>
      </c>
      <c r="AB72" s="277">
        <f>SUM(AB64:AB71)</f>
        <v>54562083.708395034</v>
      </c>
      <c r="AC72" s="275">
        <f t="shared" ref="AC72:AK72" si="54">SUM(AC64:AC71)</f>
        <v>30722775.926515575</v>
      </c>
      <c r="AD72" s="275">
        <f t="shared" si="54"/>
        <v>1476254.7058965501</v>
      </c>
      <c r="AE72" s="275">
        <f t="shared" si="54"/>
        <v>10383503.310939036</v>
      </c>
      <c r="AF72" s="275">
        <f t="shared" si="54"/>
        <v>4539931.8283688249</v>
      </c>
      <c r="AG72" s="275">
        <f t="shared" si="54"/>
        <v>5286938.8287621606</v>
      </c>
      <c r="AH72" s="275">
        <f t="shared" si="54"/>
        <v>162609.05407665501</v>
      </c>
      <c r="AI72" s="275">
        <f t="shared" si="54"/>
        <v>33673.986523776926</v>
      </c>
      <c r="AJ72" s="275">
        <f t="shared" si="54"/>
        <v>406375.89875239495</v>
      </c>
      <c r="AK72" s="275">
        <f t="shared" si="54"/>
        <v>935911.40899500588</v>
      </c>
      <c r="AL72" s="275">
        <f>SUM(AL68:AL71)</f>
        <v>373760.83058111905</v>
      </c>
      <c r="AM72" s="283">
        <f>SUM(AM68:AM71)</f>
        <v>240347.92898393297</v>
      </c>
      <c r="AN72" s="277">
        <f>SUM(AN64:AN71)</f>
        <v>61181005.320611216</v>
      </c>
      <c r="AO72" s="275">
        <f t="shared" ref="AO72:AV72" si="55">SUM(AO64:AO71)</f>
        <v>33613795.74292165</v>
      </c>
      <c r="AP72" s="275">
        <f t="shared" si="55"/>
        <v>1792082.6720785825</v>
      </c>
      <c r="AQ72" s="275">
        <f t="shared" si="55"/>
        <v>11770729.383648466</v>
      </c>
      <c r="AR72" s="275">
        <f t="shared" si="55"/>
        <v>5808855.9708838798</v>
      </c>
      <c r="AS72" s="275">
        <f t="shared" si="55"/>
        <v>5901735.6340030283</v>
      </c>
      <c r="AT72" s="275">
        <f t="shared" si="55"/>
        <v>168078.11384260925</v>
      </c>
      <c r="AU72" s="275">
        <f t="shared" si="55"/>
        <v>41306.702206702183</v>
      </c>
      <c r="AV72" s="275">
        <f t="shared" si="55"/>
        <v>592266.64098051807</v>
      </c>
      <c r="AW72" s="275">
        <f>SUM(AW64:AW71)</f>
        <v>828481.08351645665</v>
      </c>
      <c r="AX72" s="275">
        <f>SUM(AX68:AX71)</f>
        <v>404116.775328919</v>
      </c>
      <c r="AY72" s="283">
        <f>SUM(AY68:AY71)</f>
        <v>259556.6012003856</v>
      </c>
      <c r="AZ72" s="299">
        <f>SUM(AZ64:AZ71)</f>
        <v>2122501.5094172317</v>
      </c>
      <c r="BA72" s="297">
        <f>SUM(BA64:BA71)</f>
        <v>227541169.37205181</v>
      </c>
      <c r="BB72" s="275">
        <f>SUM('MMA Rev-Exp Region 1:MMA Rev-Exp Region 11'!BB72)</f>
        <v>125683378.61030404</v>
      </c>
      <c r="BC72" s="275">
        <f>SUM('MMA Rev-Exp Region 1:MMA Rev-Exp Region 11'!BC72)</f>
        <v>6198635.3644380812</v>
      </c>
      <c r="BD72" s="275">
        <f>SUM('MMA Rev-Exp Region 1:MMA Rev-Exp Region 11'!BD72)</f>
        <v>42755731.43840041</v>
      </c>
      <c r="BE72" s="275">
        <f>SUM('MMA Rev-Exp Region 1:MMA Rev-Exp Region 11'!BE72)</f>
        <v>20226678.533581972</v>
      </c>
      <c r="BF72" s="275">
        <f>SUM('MMA Rev-Exp Region 1:MMA Rev-Exp Region 11'!BF72)</f>
        <v>21618343.47358536</v>
      </c>
      <c r="BG72" s="275">
        <f>SUM('MMA Rev-Exp Region 1:MMA Rev-Exp Region 11'!BG72)</f>
        <v>728965.76203563064</v>
      </c>
      <c r="BH72" s="275">
        <f>SUM('MMA Rev-Exp Region 1:MMA Rev-Exp Region 11'!BH72)</f>
        <v>171295.25320920476</v>
      </c>
      <c r="BI72" s="275">
        <f>SUM('MMA Rev-Exp Region 1:MMA Rev-Exp Region 11'!BI72)</f>
        <v>1920664.1262961267</v>
      </c>
      <c r="BJ72" s="275">
        <f>SUM('MMA Rev-Exp Region 1:MMA Rev-Exp Region 11'!BJ72)</f>
        <v>3690988.3922803351</v>
      </c>
      <c r="BK72" s="275">
        <f>SUM('MMA Rev-Exp Region 1:MMA Rev-Exp Region 11'!BK72)</f>
        <v>1516039.8796201036</v>
      </c>
      <c r="BL72" s="299">
        <f>SUM('MMA Rev-Exp Region 1:MMA Rev-Exp Region 11'!BL72)</f>
        <v>907947.02888334729</v>
      </c>
    </row>
    <row r="73" spans="1:64" ht="14.85" customHeight="1" x14ac:dyDescent="0.25">
      <c r="A73" s="1438" t="s">
        <v>6</v>
      </c>
      <c r="B73" s="221" t="s">
        <v>117</v>
      </c>
      <c r="C73" s="229" t="s">
        <v>188</v>
      </c>
      <c r="D73" s="276">
        <f>SUM(E73:O73)</f>
        <v>2141261.4099999992</v>
      </c>
      <c r="E73" s="540">
        <f>SUM('MMA Rev-Exp Region 1:MMA Rev-Exp Region 11'!E73)</f>
        <v>1140729.2999999989</v>
      </c>
      <c r="F73" s="540">
        <f>SUM('MMA Rev-Exp Region 1:MMA Rev-Exp Region 11'!F73)</f>
        <v>94257.600000000006</v>
      </c>
      <c r="G73" s="540">
        <f>SUM('MMA Rev-Exp Region 1:MMA Rev-Exp Region 11'!G73)</f>
        <v>298082.65000000002</v>
      </c>
      <c r="H73" s="540">
        <f>SUM('MMA Rev-Exp Region 1:MMA Rev-Exp Region 11'!H73)</f>
        <v>358441.20000000007</v>
      </c>
      <c r="I73" s="540">
        <f>SUM('MMA Rev-Exp Region 1:MMA Rev-Exp Region 11'!I73)</f>
        <v>141621.34</v>
      </c>
      <c r="J73" s="540">
        <f>SUM('MMA Rev-Exp Region 1:MMA Rev-Exp Region 11'!J73)</f>
        <v>3130.82</v>
      </c>
      <c r="K73" s="540">
        <f>SUM('MMA Rev-Exp Region 1:MMA Rev-Exp Region 11'!K73)</f>
        <v>5634.64</v>
      </c>
      <c r="L73" s="540">
        <f>SUM('MMA Rev-Exp Region 1:MMA Rev-Exp Region 11'!L73)</f>
        <v>25834.460000000003</v>
      </c>
      <c r="M73" s="540">
        <f>SUM('MMA Rev-Exp Region 1:MMA Rev-Exp Region 11'!M73)</f>
        <v>1534.3000000000002</v>
      </c>
      <c r="N73" s="540">
        <f>SUM('MMA Rev-Exp Region 1:MMA Rev-Exp Region 11'!N73)</f>
        <v>50273.15</v>
      </c>
      <c r="O73" s="542">
        <f>SUM('MMA Rev-Exp Region 1:MMA Rev-Exp Region 11'!O73)</f>
        <v>21721.949999999997</v>
      </c>
      <c r="P73" s="276">
        <f>SUM(Q73:AA73)</f>
        <v>2596293.8400000003</v>
      </c>
      <c r="Q73" s="540">
        <f>SUM('MMA Rev-Exp Region 1:MMA Rev-Exp Region 11'!Q73)</f>
        <v>1214688.1000000001</v>
      </c>
      <c r="R73" s="540">
        <f>SUM('MMA Rev-Exp Region 1:MMA Rev-Exp Region 11'!R73)</f>
        <v>103767.87</v>
      </c>
      <c r="S73" s="540">
        <f>SUM('MMA Rev-Exp Region 1:MMA Rev-Exp Region 11'!S73)</f>
        <v>332016.46999999997</v>
      </c>
      <c r="T73" s="540">
        <f>SUM('MMA Rev-Exp Region 1:MMA Rev-Exp Region 11'!T73)</f>
        <v>508337.04000000004</v>
      </c>
      <c r="U73" s="540">
        <f>SUM('MMA Rev-Exp Region 1:MMA Rev-Exp Region 11'!U73)</f>
        <v>233051.20999999996</v>
      </c>
      <c r="V73" s="540">
        <f>SUM('MMA Rev-Exp Region 1:MMA Rev-Exp Region 11'!V73)</f>
        <v>3648.52</v>
      </c>
      <c r="W73" s="540">
        <f>SUM('MMA Rev-Exp Region 1:MMA Rev-Exp Region 11'!W73)</f>
        <v>14362.69</v>
      </c>
      <c r="X73" s="540">
        <f>SUM('MMA Rev-Exp Region 1:MMA Rev-Exp Region 11'!X73)</f>
        <v>59124.399999999994</v>
      </c>
      <c r="Y73" s="540">
        <f>SUM('MMA Rev-Exp Region 1:MMA Rev-Exp Region 11'!Y73)</f>
        <v>1420.19</v>
      </c>
      <c r="Z73" s="540">
        <f>SUM('MMA Rev-Exp Region 1:MMA Rev-Exp Region 11'!Z73)</f>
        <v>85252.75</v>
      </c>
      <c r="AA73" s="542">
        <f>SUM('MMA Rev-Exp Region 1:MMA Rev-Exp Region 11'!AA73)</f>
        <v>40624.6</v>
      </c>
      <c r="AB73" s="276">
        <f>SUM(AC73:AM73)</f>
        <v>3045308.3699999987</v>
      </c>
      <c r="AC73" s="540">
        <f>SUM('MMA Rev-Exp Region 1:MMA Rev-Exp Region 11'!AC73)</f>
        <v>1861832.2499999981</v>
      </c>
      <c r="AD73" s="540">
        <f>SUM('MMA Rev-Exp Region 1:MMA Rev-Exp Region 11'!AD73)</f>
        <v>135887.51</v>
      </c>
      <c r="AE73" s="540">
        <f>SUM('MMA Rev-Exp Region 1:MMA Rev-Exp Region 11'!AE73)</f>
        <v>399415.82000000018</v>
      </c>
      <c r="AF73" s="540">
        <f>SUM('MMA Rev-Exp Region 1:MMA Rev-Exp Region 11'!AF73)</f>
        <v>331048.92000000004</v>
      </c>
      <c r="AG73" s="540">
        <f>SUM('MMA Rev-Exp Region 1:MMA Rev-Exp Region 11'!AG73)</f>
        <v>164755.72</v>
      </c>
      <c r="AH73" s="540">
        <f>SUM('MMA Rev-Exp Region 1:MMA Rev-Exp Region 11'!AH73)</f>
        <v>4193.68</v>
      </c>
      <c r="AI73" s="540">
        <f>SUM('MMA Rev-Exp Region 1:MMA Rev-Exp Region 11'!AI73)</f>
        <v>7663.75</v>
      </c>
      <c r="AJ73" s="540">
        <f>SUM('MMA Rev-Exp Region 1:MMA Rev-Exp Region 11'!AJ73)</f>
        <v>36161.130000000005</v>
      </c>
      <c r="AK73" s="540">
        <f>SUM('MMA Rev-Exp Region 1:MMA Rev-Exp Region 11'!AK73)</f>
        <v>1771.24</v>
      </c>
      <c r="AL73" s="540">
        <f>SUM('MMA Rev-Exp Region 1:MMA Rev-Exp Region 11'!AL73)</f>
        <v>78247.929999999993</v>
      </c>
      <c r="AM73" s="542">
        <f>SUM('MMA Rev-Exp Region 1:MMA Rev-Exp Region 11'!AM73)</f>
        <v>24330.42</v>
      </c>
      <c r="AN73" s="276">
        <f>SUM(AO73:AY73)</f>
        <v>2315578.7699999991</v>
      </c>
      <c r="AO73" s="540">
        <f>SUM('MMA Rev-Exp Region 1:MMA Rev-Exp Region 11'!AO73)</f>
        <v>1404166.459999999</v>
      </c>
      <c r="AP73" s="540">
        <f>SUM('MMA Rev-Exp Region 1:MMA Rev-Exp Region 11'!AP73)</f>
        <v>116060.84</v>
      </c>
      <c r="AQ73" s="540">
        <f>SUM('MMA Rev-Exp Region 1:MMA Rev-Exp Region 11'!AQ73)</f>
        <v>321506.66000000015</v>
      </c>
      <c r="AR73" s="540">
        <f>SUM('MMA Rev-Exp Region 1:MMA Rev-Exp Region 11'!AR73)</f>
        <v>254919.08</v>
      </c>
      <c r="AS73" s="540">
        <f>SUM('MMA Rev-Exp Region 1:MMA Rev-Exp Region 11'!AS73)</f>
        <v>115897.51999999999</v>
      </c>
      <c r="AT73" s="540">
        <f>SUM('MMA Rev-Exp Region 1:MMA Rev-Exp Region 11'!AT73)</f>
        <v>3828.2500000000005</v>
      </c>
      <c r="AU73" s="540">
        <f>SUM('MMA Rev-Exp Region 1:MMA Rev-Exp Region 11'!AU73)</f>
        <v>1256.31</v>
      </c>
      <c r="AV73" s="540">
        <f>SUM('MMA Rev-Exp Region 1:MMA Rev-Exp Region 11'!AV73)</f>
        <v>25567.48</v>
      </c>
      <c r="AW73" s="540">
        <f>SUM('MMA Rev-Exp Region 1:MMA Rev-Exp Region 11'!AW73)</f>
        <v>1519.71</v>
      </c>
      <c r="AX73" s="540">
        <f>SUM('MMA Rev-Exp Region 1:MMA Rev-Exp Region 11'!AX73)</f>
        <v>54694</v>
      </c>
      <c r="AY73" s="542">
        <f>SUM('MMA Rev-Exp Region 1:MMA Rev-Exp Region 11'!AY73)</f>
        <v>16162.46</v>
      </c>
      <c r="AZ73" s="545">
        <f>SUM('MMA Rev-Exp Region 1:MMA Rev-Exp Region 11'!AZ73)</f>
        <v>79616.520000000019</v>
      </c>
      <c r="BA73" s="294">
        <f>SUM(BB73:BL73)+AZ73</f>
        <v>10178058.909999995</v>
      </c>
      <c r="BB73" s="540">
        <f>SUM('MMA Rev-Exp Region 1:MMA Rev-Exp Region 11'!BB73)</f>
        <v>5621416.1099999957</v>
      </c>
      <c r="BC73" s="540">
        <f>SUM('MMA Rev-Exp Region 1:MMA Rev-Exp Region 11'!BC73)</f>
        <v>449973.82</v>
      </c>
      <c r="BD73" s="540">
        <f>SUM('MMA Rev-Exp Region 1:MMA Rev-Exp Region 11'!BD73)</f>
        <v>1351021.6000000006</v>
      </c>
      <c r="BE73" s="540">
        <f>SUM('MMA Rev-Exp Region 1:MMA Rev-Exp Region 11'!BE73)</f>
        <v>1452746.2400000002</v>
      </c>
      <c r="BF73" s="540">
        <f>SUM('MMA Rev-Exp Region 1:MMA Rev-Exp Region 11'!BF73)</f>
        <v>655325.79</v>
      </c>
      <c r="BG73" s="540">
        <f>SUM('MMA Rev-Exp Region 1:MMA Rev-Exp Region 11'!BG73)</f>
        <v>14801.27</v>
      </c>
      <c r="BH73" s="540">
        <f>SUM('MMA Rev-Exp Region 1:MMA Rev-Exp Region 11'!BH73)</f>
        <v>28917.390000000003</v>
      </c>
      <c r="BI73" s="540">
        <f>SUM('MMA Rev-Exp Region 1:MMA Rev-Exp Region 11'!BI73)</f>
        <v>146687.47</v>
      </c>
      <c r="BJ73" s="540">
        <f>SUM('MMA Rev-Exp Region 1:MMA Rev-Exp Region 11'!BJ73)</f>
        <v>6245.4400000000005</v>
      </c>
      <c r="BK73" s="540">
        <f>SUM('MMA Rev-Exp Region 1:MMA Rev-Exp Region 11'!BK73)</f>
        <v>268467.83</v>
      </c>
      <c r="BL73" s="545">
        <f>SUM('MMA Rev-Exp Region 1:MMA Rev-Exp Region 11'!BL73)</f>
        <v>102839.43</v>
      </c>
    </row>
    <row r="74" spans="1:64" x14ac:dyDescent="0.25">
      <c r="A74" s="1438"/>
      <c r="B74" s="221" t="s">
        <v>45</v>
      </c>
      <c r="C74" s="229" t="s">
        <v>231</v>
      </c>
      <c r="D74" s="289">
        <f>SUM(E74:O74)</f>
        <v>0</v>
      </c>
      <c r="E74" s="541">
        <f>SUM('MMA Rev-Exp Region 1:MMA Rev-Exp Region 11'!E74)</f>
        <v>0</v>
      </c>
      <c r="F74" s="541">
        <f>SUM('MMA Rev-Exp Region 1:MMA Rev-Exp Region 11'!F74)</f>
        <v>0</v>
      </c>
      <c r="G74" s="541">
        <f>SUM('MMA Rev-Exp Region 1:MMA Rev-Exp Region 11'!G74)</f>
        <v>0</v>
      </c>
      <c r="H74" s="541">
        <f>SUM('MMA Rev-Exp Region 1:MMA Rev-Exp Region 11'!H74)</f>
        <v>0</v>
      </c>
      <c r="I74" s="541">
        <f>SUM('MMA Rev-Exp Region 1:MMA Rev-Exp Region 11'!I74)</f>
        <v>0</v>
      </c>
      <c r="J74" s="541">
        <f>SUM('MMA Rev-Exp Region 1:MMA Rev-Exp Region 11'!J74)</f>
        <v>0</v>
      </c>
      <c r="K74" s="541">
        <f>SUM('MMA Rev-Exp Region 1:MMA Rev-Exp Region 11'!K74)</f>
        <v>0</v>
      </c>
      <c r="L74" s="541">
        <f>SUM('MMA Rev-Exp Region 1:MMA Rev-Exp Region 11'!L74)</f>
        <v>0</v>
      </c>
      <c r="M74" s="541">
        <f>SUM('MMA Rev-Exp Region 1:MMA Rev-Exp Region 11'!M74)</f>
        <v>0</v>
      </c>
      <c r="N74" s="541">
        <f>SUM('MMA Rev-Exp Region 1:MMA Rev-Exp Region 11'!N74)</f>
        <v>0</v>
      </c>
      <c r="O74" s="543">
        <f>SUM('MMA Rev-Exp Region 1:MMA Rev-Exp Region 11'!O74)</f>
        <v>0</v>
      </c>
      <c r="P74" s="289">
        <f>SUM(Q74:AA74)</f>
        <v>0</v>
      </c>
      <c r="Q74" s="541">
        <f>SUM('MMA Rev-Exp Region 1:MMA Rev-Exp Region 11'!Q74)</f>
        <v>0</v>
      </c>
      <c r="R74" s="541">
        <f>SUM('MMA Rev-Exp Region 1:MMA Rev-Exp Region 11'!R74)</f>
        <v>0</v>
      </c>
      <c r="S74" s="541">
        <f>SUM('MMA Rev-Exp Region 1:MMA Rev-Exp Region 11'!S74)</f>
        <v>0</v>
      </c>
      <c r="T74" s="541">
        <f>SUM('MMA Rev-Exp Region 1:MMA Rev-Exp Region 11'!T74)</f>
        <v>0</v>
      </c>
      <c r="U74" s="541">
        <f>SUM('MMA Rev-Exp Region 1:MMA Rev-Exp Region 11'!U74)</f>
        <v>0</v>
      </c>
      <c r="V74" s="541">
        <f>SUM('MMA Rev-Exp Region 1:MMA Rev-Exp Region 11'!V74)</f>
        <v>0</v>
      </c>
      <c r="W74" s="541">
        <f>SUM('MMA Rev-Exp Region 1:MMA Rev-Exp Region 11'!W74)</f>
        <v>0</v>
      </c>
      <c r="X74" s="541">
        <f>SUM('MMA Rev-Exp Region 1:MMA Rev-Exp Region 11'!X74)</f>
        <v>0</v>
      </c>
      <c r="Y74" s="541">
        <f>SUM('MMA Rev-Exp Region 1:MMA Rev-Exp Region 11'!Y74)</f>
        <v>0</v>
      </c>
      <c r="Z74" s="541">
        <f>SUM('MMA Rev-Exp Region 1:MMA Rev-Exp Region 11'!Z74)</f>
        <v>0</v>
      </c>
      <c r="AA74" s="543">
        <f>SUM('MMA Rev-Exp Region 1:MMA Rev-Exp Region 11'!AA74)</f>
        <v>0</v>
      </c>
      <c r="AB74" s="289">
        <f>SUM(AC74:AM74)</f>
        <v>0</v>
      </c>
      <c r="AC74" s="541">
        <f>SUM('MMA Rev-Exp Region 1:MMA Rev-Exp Region 11'!AC74)</f>
        <v>0</v>
      </c>
      <c r="AD74" s="541">
        <f>SUM('MMA Rev-Exp Region 1:MMA Rev-Exp Region 11'!AD74)</f>
        <v>0</v>
      </c>
      <c r="AE74" s="541">
        <f>SUM('MMA Rev-Exp Region 1:MMA Rev-Exp Region 11'!AE74)</f>
        <v>0</v>
      </c>
      <c r="AF74" s="541">
        <f>SUM('MMA Rev-Exp Region 1:MMA Rev-Exp Region 11'!AF74)</f>
        <v>0</v>
      </c>
      <c r="AG74" s="541">
        <f>SUM('MMA Rev-Exp Region 1:MMA Rev-Exp Region 11'!AG74)</f>
        <v>0</v>
      </c>
      <c r="AH74" s="541">
        <f>SUM('MMA Rev-Exp Region 1:MMA Rev-Exp Region 11'!AH74)</f>
        <v>0</v>
      </c>
      <c r="AI74" s="541">
        <f>SUM('MMA Rev-Exp Region 1:MMA Rev-Exp Region 11'!AI74)</f>
        <v>0</v>
      </c>
      <c r="AJ74" s="541">
        <f>SUM('MMA Rev-Exp Region 1:MMA Rev-Exp Region 11'!AJ74)</f>
        <v>0</v>
      </c>
      <c r="AK74" s="541">
        <f>SUM('MMA Rev-Exp Region 1:MMA Rev-Exp Region 11'!AK74)</f>
        <v>0</v>
      </c>
      <c r="AL74" s="541">
        <f>SUM('MMA Rev-Exp Region 1:MMA Rev-Exp Region 11'!AL74)</f>
        <v>0</v>
      </c>
      <c r="AM74" s="543">
        <f>SUM('MMA Rev-Exp Region 1:MMA Rev-Exp Region 11'!AM74)</f>
        <v>0</v>
      </c>
      <c r="AN74" s="289">
        <f>SUM(AO74:AY74)</f>
        <v>0</v>
      </c>
      <c r="AO74" s="541">
        <f>SUM('MMA Rev-Exp Region 1:MMA Rev-Exp Region 11'!AO74)</f>
        <v>0</v>
      </c>
      <c r="AP74" s="541">
        <f>SUM('MMA Rev-Exp Region 1:MMA Rev-Exp Region 11'!AP74)</f>
        <v>0</v>
      </c>
      <c r="AQ74" s="541">
        <f>SUM('MMA Rev-Exp Region 1:MMA Rev-Exp Region 11'!AQ74)</f>
        <v>0</v>
      </c>
      <c r="AR74" s="541">
        <f>SUM('MMA Rev-Exp Region 1:MMA Rev-Exp Region 11'!AR74)</f>
        <v>0</v>
      </c>
      <c r="AS74" s="541">
        <f>SUM('MMA Rev-Exp Region 1:MMA Rev-Exp Region 11'!AS74)</f>
        <v>0</v>
      </c>
      <c r="AT74" s="541">
        <f>SUM('MMA Rev-Exp Region 1:MMA Rev-Exp Region 11'!AT74)</f>
        <v>0</v>
      </c>
      <c r="AU74" s="541">
        <f>SUM('MMA Rev-Exp Region 1:MMA Rev-Exp Region 11'!AU74)</f>
        <v>0</v>
      </c>
      <c r="AV74" s="541">
        <f>SUM('MMA Rev-Exp Region 1:MMA Rev-Exp Region 11'!AV74)</f>
        <v>0</v>
      </c>
      <c r="AW74" s="541">
        <f>SUM('MMA Rev-Exp Region 1:MMA Rev-Exp Region 11'!AW74)</f>
        <v>0</v>
      </c>
      <c r="AX74" s="541">
        <f>SUM('MMA Rev-Exp Region 1:MMA Rev-Exp Region 11'!AX74)</f>
        <v>0</v>
      </c>
      <c r="AY74" s="543">
        <f>SUM('MMA Rev-Exp Region 1:MMA Rev-Exp Region 11'!AY74)</f>
        <v>0</v>
      </c>
      <c r="AZ74" s="546">
        <f>SUM('MMA Rev-Exp Region 1:MMA Rev-Exp Region 11'!AZ74)</f>
        <v>0</v>
      </c>
      <c r="BA74" s="296">
        <f>SUM(BB74:BL74)+AZ74</f>
        <v>0</v>
      </c>
      <c r="BB74" s="541">
        <f>SUM('MMA Rev-Exp Region 1:MMA Rev-Exp Region 11'!BB74)</f>
        <v>0</v>
      </c>
      <c r="BC74" s="541">
        <f>SUM('MMA Rev-Exp Region 1:MMA Rev-Exp Region 11'!BC74)</f>
        <v>0</v>
      </c>
      <c r="BD74" s="541">
        <f>SUM('MMA Rev-Exp Region 1:MMA Rev-Exp Region 11'!BD74)</f>
        <v>0</v>
      </c>
      <c r="BE74" s="541">
        <f>SUM('MMA Rev-Exp Region 1:MMA Rev-Exp Region 11'!BE74)</f>
        <v>0</v>
      </c>
      <c r="BF74" s="541">
        <f>SUM('MMA Rev-Exp Region 1:MMA Rev-Exp Region 11'!BF74)</f>
        <v>0</v>
      </c>
      <c r="BG74" s="541">
        <f>SUM('MMA Rev-Exp Region 1:MMA Rev-Exp Region 11'!BG74)</f>
        <v>0</v>
      </c>
      <c r="BH74" s="541">
        <f>SUM('MMA Rev-Exp Region 1:MMA Rev-Exp Region 11'!BH74)</f>
        <v>0</v>
      </c>
      <c r="BI74" s="541">
        <f>SUM('MMA Rev-Exp Region 1:MMA Rev-Exp Region 11'!BI74)</f>
        <v>0</v>
      </c>
      <c r="BJ74" s="541">
        <f>SUM('MMA Rev-Exp Region 1:MMA Rev-Exp Region 11'!BJ74)</f>
        <v>0</v>
      </c>
      <c r="BK74" s="541">
        <f>SUM('MMA Rev-Exp Region 1:MMA Rev-Exp Region 11'!BK74)</f>
        <v>0</v>
      </c>
      <c r="BL74" s="546">
        <f>SUM('MMA Rev-Exp Region 1:MMA Rev-Exp Region 11'!BL74)</f>
        <v>0</v>
      </c>
    </row>
    <row r="75" spans="1:64" x14ac:dyDescent="0.25">
      <c r="A75" s="1438"/>
      <c r="B75" s="221" t="s">
        <v>46</v>
      </c>
      <c r="C75" s="229" t="s">
        <v>164</v>
      </c>
      <c r="D75" s="289">
        <f>SUM(E75:O75)</f>
        <v>14828.137008838707</v>
      </c>
      <c r="E75" s="541">
        <f>SUM('MMA Rev-Exp Region 1:MMA Rev-Exp Region 11'!E75)</f>
        <v>11031.516485199432</v>
      </c>
      <c r="F75" s="541">
        <f>SUM('MMA Rev-Exp Region 1:MMA Rev-Exp Region 11'!F75)</f>
        <v>1586.959328076661</v>
      </c>
      <c r="G75" s="541">
        <f>SUM('MMA Rev-Exp Region 1:MMA Rev-Exp Region 11'!G75)</f>
        <v>764.42184507476338</v>
      </c>
      <c r="H75" s="541">
        <f>SUM('MMA Rev-Exp Region 1:MMA Rev-Exp Region 11'!H75)</f>
        <v>1175.8197004635811</v>
      </c>
      <c r="I75" s="541">
        <f>SUM('MMA Rev-Exp Region 1:MMA Rev-Exp Region 11'!I75)</f>
        <v>51.110271852908824</v>
      </c>
      <c r="J75" s="541">
        <f>SUM('MMA Rev-Exp Region 1:MMA Rev-Exp Region 11'!J75)</f>
        <v>72.893556569861758</v>
      </c>
      <c r="K75" s="541">
        <f>SUM('MMA Rev-Exp Region 1:MMA Rev-Exp Region 11'!K75)</f>
        <v>43.993546720968261</v>
      </c>
      <c r="L75" s="541">
        <f>SUM('MMA Rev-Exp Region 1:MMA Rev-Exp Region 11'!L75)</f>
        <v>82.297736093608663</v>
      </c>
      <c r="M75" s="541">
        <f>SUM('MMA Rev-Exp Region 1:MMA Rev-Exp Region 11'!M75)</f>
        <v>18.742144939909362</v>
      </c>
      <c r="N75" s="541">
        <f>SUM('MMA Rev-Exp Region 1:MMA Rev-Exp Region 11'!N75)</f>
        <v>1.57518846357965E-2</v>
      </c>
      <c r="O75" s="543">
        <f>SUM('MMA Rev-Exp Region 1:MMA Rev-Exp Region 11'!O75)</f>
        <v>0.36664196237672703</v>
      </c>
      <c r="P75" s="289">
        <f>SUM(Q75:AA75)</f>
        <v>14857.302240124644</v>
      </c>
      <c r="Q75" s="541">
        <f>SUM('MMA Rev-Exp Region 1:MMA Rev-Exp Region 11'!Q75)</f>
        <v>8192.4836210682861</v>
      </c>
      <c r="R75" s="541">
        <f>SUM('MMA Rev-Exp Region 1:MMA Rev-Exp Region 11'!R75)</f>
        <v>1131.1039351452578</v>
      </c>
      <c r="S75" s="541">
        <f>SUM('MMA Rev-Exp Region 1:MMA Rev-Exp Region 11'!S75)</f>
        <v>718.775475015864</v>
      </c>
      <c r="T75" s="541">
        <f>SUM('MMA Rev-Exp Region 1:MMA Rev-Exp Region 11'!T75)</f>
        <v>3064.4307721801456</v>
      </c>
      <c r="U75" s="541">
        <f>SUM('MMA Rev-Exp Region 1:MMA Rev-Exp Region 11'!U75)</f>
        <v>1208.7454044955332</v>
      </c>
      <c r="V75" s="541">
        <f>SUM('MMA Rev-Exp Region 1:MMA Rev-Exp Region 11'!V75)</f>
        <v>55.029766158024373</v>
      </c>
      <c r="W75" s="541">
        <f>SUM('MMA Rev-Exp Region 1:MMA Rev-Exp Region 11'!W75)</f>
        <v>110.30932982368984</v>
      </c>
      <c r="X75" s="541">
        <f>SUM('MMA Rev-Exp Region 1:MMA Rev-Exp Region 11'!X75)</f>
        <v>364.79627123497272</v>
      </c>
      <c r="Y75" s="541">
        <f>SUM('MMA Rev-Exp Region 1:MMA Rev-Exp Region 11'!Y75)</f>
        <v>10.533412192595168</v>
      </c>
      <c r="Z75" s="541">
        <f>SUM('MMA Rev-Exp Region 1:MMA Rev-Exp Region 11'!Z75)</f>
        <v>0.10064575313460715</v>
      </c>
      <c r="AA75" s="543">
        <f>SUM('MMA Rev-Exp Region 1:MMA Rev-Exp Region 11'!AA75)</f>
        <v>0.99360705714066189</v>
      </c>
      <c r="AB75" s="289">
        <f>SUM(AC75:AM75)</f>
        <v>21430.579006393757</v>
      </c>
      <c r="AC75" s="541">
        <f>SUM('MMA Rev-Exp Region 1:MMA Rev-Exp Region 11'!AC75)</f>
        <v>16516.818298748025</v>
      </c>
      <c r="AD75" s="541">
        <f>SUM('MMA Rev-Exp Region 1:MMA Rev-Exp Region 11'!AD75)</f>
        <v>1609.6109615592243</v>
      </c>
      <c r="AE75" s="541">
        <f>SUM('MMA Rev-Exp Region 1:MMA Rev-Exp Region 11'!AE75)</f>
        <v>2502.429617483991</v>
      </c>
      <c r="AF75" s="541">
        <f>SUM('MMA Rev-Exp Region 1:MMA Rev-Exp Region 11'!AF75)</f>
        <v>1302.8021759731778</v>
      </c>
      <c r="AG75" s="541">
        <f>SUM('MMA Rev-Exp Region 1:MMA Rev-Exp Region 11'!AG75)</f>
        <v>-746.46064738540986</v>
      </c>
      <c r="AH75" s="541">
        <f>SUM('MMA Rev-Exp Region 1:MMA Rev-Exp Region 11'!AH75)</f>
        <v>72.863067057776817</v>
      </c>
      <c r="AI75" s="541">
        <f>SUM('MMA Rev-Exp Region 1:MMA Rev-Exp Region 11'!AI75)</f>
        <v>1.1281559328988662</v>
      </c>
      <c r="AJ75" s="541">
        <f>SUM('MMA Rev-Exp Region 1:MMA Rev-Exp Region 11'!AJ75)</f>
        <v>144.11359469700037</v>
      </c>
      <c r="AK75" s="541">
        <f>SUM('MMA Rev-Exp Region 1:MMA Rev-Exp Region 11'!AK75)</f>
        <v>17.670636215184487</v>
      </c>
      <c r="AL75" s="541">
        <f>SUM('MMA Rev-Exp Region 1:MMA Rev-Exp Region 11'!AL75)</f>
        <v>0.12866968117852803</v>
      </c>
      <c r="AM75" s="543">
        <f>SUM('MMA Rev-Exp Region 1:MMA Rev-Exp Region 11'!AM75)</f>
        <v>9.4744764307071989</v>
      </c>
      <c r="AN75" s="289">
        <f>SUM(AO75:AY75)</f>
        <v>62291.036107132815</v>
      </c>
      <c r="AO75" s="541">
        <f>SUM('MMA Rev-Exp Region 1:MMA Rev-Exp Region 11'!AO75)</f>
        <v>36336.058883140198</v>
      </c>
      <c r="AP75" s="541">
        <f>SUM('MMA Rev-Exp Region 1:MMA Rev-Exp Region 11'!AP75)</f>
        <v>4249.8906233825546</v>
      </c>
      <c r="AQ75" s="541">
        <f>SUM('MMA Rev-Exp Region 1:MMA Rev-Exp Region 11'!AQ75)</f>
        <v>13317.068266960607</v>
      </c>
      <c r="AR75" s="541">
        <f>SUM('MMA Rev-Exp Region 1:MMA Rev-Exp Region 11'!AR75)</f>
        <v>7126.5988413383038</v>
      </c>
      <c r="AS75" s="541">
        <f>SUM('MMA Rev-Exp Region 1:MMA Rev-Exp Region 11'!AS75)</f>
        <v>-155.1733083291173</v>
      </c>
      <c r="AT75" s="541">
        <f>SUM('MMA Rev-Exp Region 1:MMA Rev-Exp Region 11'!AT75)</f>
        <v>184.09398262010987</v>
      </c>
      <c r="AU75" s="541">
        <f>SUM('MMA Rev-Exp Region 1:MMA Rev-Exp Region 11'!AU75)</f>
        <v>7.4612274917857055</v>
      </c>
      <c r="AV75" s="541">
        <f>SUM('MMA Rev-Exp Region 1:MMA Rev-Exp Region 11'!AV75)</f>
        <v>1135.437325962414</v>
      </c>
      <c r="AW75" s="541">
        <f>SUM('MMA Rev-Exp Region 1:MMA Rev-Exp Region 11'!AW75)</f>
        <v>45.251364162550111</v>
      </c>
      <c r="AX75" s="541">
        <f>SUM('MMA Rev-Exp Region 1:MMA Rev-Exp Region 11'!AX75)</f>
        <v>16.017944672219915</v>
      </c>
      <c r="AY75" s="543">
        <f>SUM('MMA Rev-Exp Region 1:MMA Rev-Exp Region 11'!AY75)</f>
        <v>28.330955731201989</v>
      </c>
      <c r="AZ75" s="546">
        <f>SUM('MMA Rev-Exp Region 1:MMA Rev-Exp Region 11'!AZ75)</f>
        <v>-92114.544975167533</v>
      </c>
      <c r="BA75" s="296">
        <f>SUM(BB75:BL75)+AZ75</f>
        <v>21292.50938732241</v>
      </c>
      <c r="BB75" s="541">
        <f>SUM('MMA Rev-Exp Region 1:MMA Rev-Exp Region 11'!BB75)</f>
        <v>72076.877288155942</v>
      </c>
      <c r="BC75" s="541">
        <f>SUM('MMA Rev-Exp Region 1:MMA Rev-Exp Region 11'!BC75)</f>
        <v>8577.5648481636981</v>
      </c>
      <c r="BD75" s="541">
        <f>SUM('MMA Rev-Exp Region 1:MMA Rev-Exp Region 11'!BD75)</f>
        <v>17302.695204535223</v>
      </c>
      <c r="BE75" s="541">
        <f>SUM('MMA Rev-Exp Region 1:MMA Rev-Exp Region 11'!BE75)</f>
        <v>12669.651489955209</v>
      </c>
      <c r="BF75" s="541">
        <f>SUM('MMA Rev-Exp Region 1:MMA Rev-Exp Region 11'!BF75)</f>
        <v>358.22172063391486</v>
      </c>
      <c r="BG75" s="541">
        <f>SUM('MMA Rev-Exp Region 1:MMA Rev-Exp Region 11'!BG75)</f>
        <v>384.88037240577273</v>
      </c>
      <c r="BH75" s="541">
        <f>SUM('MMA Rev-Exp Region 1:MMA Rev-Exp Region 11'!BH75)</f>
        <v>162.89225996934266</v>
      </c>
      <c r="BI75" s="541">
        <f>SUM('MMA Rev-Exp Region 1:MMA Rev-Exp Region 11'!BI75)</f>
        <v>1726.6449279879957</v>
      </c>
      <c r="BJ75" s="541">
        <f>SUM('MMA Rev-Exp Region 1:MMA Rev-Exp Region 11'!BJ75)</f>
        <v>92.197557510239136</v>
      </c>
      <c r="BK75" s="541">
        <f>SUM('MMA Rev-Exp Region 1:MMA Rev-Exp Region 11'!BK75)</f>
        <v>16.263011991168845</v>
      </c>
      <c r="BL75" s="546">
        <f>SUM('MMA Rev-Exp Region 1:MMA Rev-Exp Region 11'!BL75)</f>
        <v>39.165681181426578</v>
      </c>
    </row>
    <row r="76" spans="1:64" x14ac:dyDescent="0.25">
      <c r="A76" s="1438"/>
      <c r="B76" s="225" t="s">
        <v>165</v>
      </c>
      <c r="C76" s="230" t="s">
        <v>914</v>
      </c>
      <c r="D76" s="289">
        <f>SUM(E76:O76)</f>
        <v>0</v>
      </c>
      <c r="E76" s="541">
        <f>SUM('MMA Rev-Exp Region 1:MMA Rev-Exp Region 11'!E76)</f>
        <v>0</v>
      </c>
      <c r="F76" s="541">
        <f>SUM('MMA Rev-Exp Region 1:MMA Rev-Exp Region 11'!F76)</f>
        <v>0</v>
      </c>
      <c r="G76" s="541">
        <f>SUM('MMA Rev-Exp Region 1:MMA Rev-Exp Region 11'!G76)</f>
        <v>0</v>
      </c>
      <c r="H76" s="541">
        <f>SUM('MMA Rev-Exp Region 1:MMA Rev-Exp Region 11'!H76)</f>
        <v>0</v>
      </c>
      <c r="I76" s="541">
        <f>SUM('MMA Rev-Exp Region 1:MMA Rev-Exp Region 11'!I76)</f>
        <v>0</v>
      </c>
      <c r="J76" s="541">
        <f>SUM('MMA Rev-Exp Region 1:MMA Rev-Exp Region 11'!J76)</f>
        <v>0</v>
      </c>
      <c r="K76" s="541">
        <f>SUM('MMA Rev-Exp Region 1:MMA Rev-Exp Region 11'!K76)</f>
        <v>0</v>
      </c>
      <c r="L76" s="541">
        <f>SUM('MMA Rev-Exp Region 1:MMA Rev-Exp Region 11'!L76)</f>
        <v>0</v>
      </c>
      <c r="M76" s="541">
        <f>SUM('MMA Rev-Exp Region 1:MMA Rev-Exp Region 11'!M76)</f>
        <v>0</v>
      </c>
      <c r="N76" s="541">
        <f>SUM('MMA Rev-Exp Region 1:MMA Rev-Exp Region 11'!N76)</f>
        <v>0</v>
      </c>
      <c r="O76" s="543">
        <f>SUM('MMA Rev-Exp Region 1:MMA Rev-Exp Region 11'!O76)</f>
        <v>0</v>
      </c>
      <c r="P76" s="289">
        <f>SUM(Q76:AA76)</f>
        <v>0</v>
      </c>
      <c r="Q76" s="541">
        <f>SUM('MMA Rev-Exp Region 1:MMA Rev-Exp Region 11'!Q76)</f>
        <v>0</v>
      </c>
      <c r="R76" s="541">
        <f>SUM('MMA Rev-Exp Region 1:MMA Rev-Exp Region 11'!R76)</f>
        <v>0</v>
      </c>
      <c r="S76" s="541">
        <f>SUM('MMA Rev-Exp Region 1:MMA Rev-Exp Region 11'!S76)</f>
        <v>0</v>
      </c>
      <c r="T76" s="541">
        <f>SUM('MMA Rev-Exp Region 1:MMA Rev-Exp Region 11'!T76)</f>
        <v>0</v>
      </c>
      <c r="U76" s="541">
        <f>SUM('MMA Rev-Exp Region 1:MMA Rev-Exp Region 11'!U76)</f>
        <v>0</v>
      </c>
      <c r="V76" s="541">
        <f>SUM('MMA Rev-Exp Region 1:MMA Rev-Exp Region 11'!V76)</f>
        <v>0</v>
      </c>
      <c r="W76" s="541">
        <f>SUM('MMA Rev-Exp Region 1:MMA Rev-Exp Region 11'!W76)</f>
        <v>0</v>
      </c>
      <c r="X76" s="541">
        <f>SUM('MMA Rev-Exp Region 1:MMA Rev-Exp Region 11'!X76)</f>
        <v>0</v>
      </c>
      <c r="Y76" s="541">
        <f>SUM('MMA Rev-Exp Region 1:MMA Rev-Exp Region 11'!Y76)</f>
        <v>0</v>
      </c>
      <c r="Z76" s="541">
        <f>SUM('MMA Rev-Exp Region 1:MMA Rev-Exp Region 11'!Z76)</f>
        <v>0</v>
      </c>
      <c r="AA76" s="543">
        <f>SUM('MMA Rev-Exp Region 1:MMA Rev-Exp Region 11'!AA76)</f>
        <v>0</v>
      </c>
      <c r="AB76" s="289">
        <f>SUM(AC76:AM76)</f>
        <v>0</v>
      </c>
      <c r="AC76" s="541">
        <f>SUM('MMA Rev-Exp Region 1:MMA Rev-Exp Region 11'!AC76)</f>
        <v>0</v>
      </c>
      <c r="AD76" s="541">
        <f>SUM('MMA Rev-Exp Region 1:MMA Rev-Exp Region 11'!AD76)</f>
        <v>0</v>
      </c>
      <c r="AE76" s="541">
        <f>SUM('MMA Rev-Exp Region 1:MMA Rev-Exp Region 11'!AE76)</f>
        <v>0</v>
      </c>
      <c r="AF76" s="541">
        <f>SUM('MMA Rev-Exp Region 1:MMA Rev-Exp Region 11'!AF76)</f>
        <v>0</v>
      </c>
      <c r="AG76" s="541">
        <f>SUM('MMA Rev-Exp Region 1:MMA Rev-Exp Region 11'!AG76)</f>
        <v>0</v>
      </c>
      <c r="AH76" s="541">
        <f>SUM('MMA Rev-Exp Region 1:MMA Rev-Exp Region 11'!AH76)</f>
        <v>0</v>
      </c>
      <c r="AI76" s="541">
        <f>SUM('MMA Rev-Exp Region 1:MMA Rev-Exp Region 11'!AI76)</f>
        <v>0</v>
      </c>
      <c r="AJ76" s="541">
        <f>SUM('MMA Rev-Exp Region 1:MMA Rev-Exp Region 11'!AJ76)</f>
        <v>0</v>
      </c>
      <c r="AK76" s="541">
        <f>SUM('MMA Rev-Exp Region 1:MMA Rev-Exp Region 11'!AK76)</f>
        <v>0</v>
      </c>
      <c r="AL76" s="541">
        <f>SUM('MMA Rev-Exp Region 1:MMA Rev-Exp Region 11'!AL76)</f>
        <v>0</v>
      </c>
      <c r="AM76" s="543">
        <f>SUM('MMA Rev-Exp Region 1:MMA Rev-Exp Region 11'!AM76)</f>
        <v>0</v>
      </c>
      <c r="AN76" s="289">
        <f>SUM(AO76:AY76)</f>
        <v>0</v>
      </c>
      <c r="AO76" s="541">
        <f>SUM('MMA Rev-Exp Region 1:MMA Rev-Exp Region 11'!AO76)</f>
        <v>0</v>
      </c>
      <c r="AP76" s="541">
        <f>SUM('MMA Rev-Exp Region 1:MMA Rev-Exp Region 11'!AP76)</f>
        <v>0</v>
      </c>
      <c r="AQ76" s="541">
        <f>SUM('MMA Rev-Exp Region 1:MMA Rev-Exp Region 11'!AQ76)</f>
        <v>0</v>
      </c>
      <c r="AR76" s="541">
        <f>SUM('MMA Rev-Exp Region 1:MMA Rev-Exp Region 11'!AR76)</f>
        <v>0</v>
      </c>
      <c r="AS76" s="541">
        <f>SUM('MMA Rev-Exp Region 1:MMA Rev-Exp Region 11'!AS76)</f>
        <v>0</v>
      </c>
      <c r="AT76" s="541">
        <f>SUM('MMA Rev-Exp Region 1:MMA Rev-Exp Region 11'!AT76)</f>
        <v>0</v>
      </c>
      <c r="AU76" s="541">
        <f>SUM('MMA Rev-Exp Region 1:MMA Rev-Exp Region 11'!AU76)</f>
        <v>0</v>
      </c>
      <c r="AV76" s="541">
        <f>SUM('MMA Rev-Exp Region 1:MMA Rev-Exp Region 11'!AV76)</f>
        <v>0</v>
      </c>
      <c r="AW76" s="541">
        <f>SUM('MMA Rev-Exp Region 1:MMA Rev-Exp Region 11'!AW76)</f>
        <v>0</v>
      </c>
      <c r="AX76" s="541">
        <f>SUM('MMA Rev-Exp Region 1:MMA Rev-Exp Region 11'!AX76)</f>
        <v>0</v>
      </c>
      <c r="AY76" s="543">
        <f>SUM('MMA Rev-Exp Region 1:MMA Rev-Exp Region 11'!AY76)</f>
        <v>0</v>
      </c>
      <c r="AZ76" s="546">
        <f>SUM('MMA Rev-Exp Region 1:MMA Rev-Exp Region 11'!AZ76)</f>
        <v>0</v>
      </c>
      <c r="BA76" s="296">
        <f>SUM(BB76:BL76)+AZ76</f>
        <v>0</v>
      </c>
      <c r="BB76" s="541">
        <f>SUM('MMA Rev-Exp Region 1:MMA Rev-Exp Region 11'!BB76)</f>
        <v>0</v>
      </c>
      <c r="BC76" s="541">
        <f>SUM('MMA Rev-Exp Region 1:MMA Rev-Exp Region 11'!BC76)</f>
        <v>0</v>
      </c>
      <c r="BD76" s="541">
        <f>SUM('MMA Rev-Exp Region 1:MMA Rev-Exp Region 11'!BD76)</f>
        <v>0</v>
      </c>
      <c r="BE76" s="541">
        <f>SUM('MMA Rev-Exp Region 1:MMA Rev-Exp Region 11'!BE76)</f>
        <v>0</v>
      </c>
      <c r="BF76" s="541">
        <f>SUM('MMA Rev-Exp Region 1:MMA Rev-Exp Region 11'!BF76)</f>
        <v>0</v>
      </c>
      <c r="BG76" s="541">
        <f>SUM('MMA Rev-Exp Region 1:MMA Rev-Exp Region 11'!BG76)</f>
        <v>0</v>
      </c>
      <c r="BH76" s="541">
        <f>SUM('MMA Rev-Exp Region 1:MMA Rev-Exp Region 11'!BH76)</f>
        <v>0</v>
      </c>
      <c r="BI76" s="541">
        <f>SUM('MMA Rev-Exp Region 1:MMA Rev-Exp Region 11'!BI76)</f>
        <v>0</v>
      </c>
      <c r="BJ76" s="541">
        <f>SUM('MMA Rev-Exp Region 1:MMA Rev-Exp Region 11'!BJ76)</f>
        <v>0</v>
      </c>
      <c r="BK76" s="541">
        <f>SUM('MMA Rev-Exp Region 1:MMA Rev-Exp Region 11'!BK76)</f>
        <v>0</v>
      </c>
      <c r="BL76" s="546">
        <f>SUM('MMA Rev-Exp Region 1:MMA Rev-Exp Region 11'!BL76)</f>
        <v>0</v>
      </c>
    </row>
    <row r="77" spans="1:64" s="209" customFormat="1" x14ac:dyDescent="0.25">
      <c r="A77" s="1439"/>
      <c r="B77" s="236" t="s">
        <v>460</v>
      </c>
      <c r="C77" s="235" t="s">
        <v>8</v>
      </c>
      <c r="D77" s="852">
        <f t="shared" ref="D77:P77" si="56">SUM(D73:D76)</f>
        <v>2156089.547008838</v>
      </c>
      <c r="E77" s="278">
        <f t="shared" si="56"/>
        <v>1151760.8164851982</v>
      </c>
      <c r="F77" s="278">
        <f t="shared" si="56"/>
        <v>95844.559328076662</v>
      </c>
      <c r="G77" s="278">
        <f t="shared" si="56"/>
        <v>298847.07184507477</v>
      </c>
      <c r="H77" s="278">
        <f t="shared" si="56"/>
        <v>359617.01970046363</v>
      </c>
      <c r="I77" s="278">
        <f t="shared" si="56"/>
        <v>141672.4502718529</v>
      </c>
      <c r="J77" s="278">
        <f t="shared" si="56"/>
        <v>3203.7135565698618</v>
      </c>
      <c r="K77" s="278">
        <f t="shared" si="56"/>
        <v>5678.6335467209683</v>
      </c>
      <c r="L77" s="278">
        <f t="shared" si="56"/>
        <v>25916.757736093612</v>
      </c>
      <c r="M77" s="278">
        <f t="shared" si="56"/>
        <v>1553.0421449399096</v>
      </c>
      <c r="N77" s="278">
        <f t="shared" si="56"/>
        <v>50273.16575188464</v>
      </c>
      <c r="O77" s="284">
        <f t="shared" si="56"/>
        <v>21722.316641962374</v>
      </c>
      <c r="P77" s="852">
        <f t="shared" si="56"/>
        <v>2611151.1422401248</v>
      </c>
      <c r="Q77" s="278">
        <f t="shared" ref="Q77:AA77" si="57">SUM(Q73:Q76)</f>
        <v>1222880.5836210684</v>
      </c>
      <c r="R77" s="278">
        <f t="shared" si="57"/>
        <v>104898.97393514526</v>
      </c>
      <c r="S77" s="278">
        <f t="shared" si="57"/>
        <v>332735.24547501584</v>
      </c>
      <c r="T77" s="278">
        <f t="shared" si="57"/>
        <v>511401.47077218018</v>
      </c>
      <c r="U77" s="278">
        <f t="shared" si="57"/>
        <v>234259.9554044955</v>
      </c>
      <c r="V77" s="278">
        <f t="shared" si="57"/>
        <v>3703.5497661580243</v>
      </c>
      <c r="W77" s="278">
        <f t="shared" si="57"/>
        <v>14472.99932982369</v>
      </c>
      <c r="X77" s="278">
        <f t="shared" si="57"/>
        <v>59489.19627123497</v>
      </c>
      <c r="Y77" s="278">
        <f t="shared" si="57"/>
        <v>1430.7234121925953</v>
      </c>
      <c r="Z77" s="278">
        <f t="shared" si="57"/>
        <v>85252.850645753133</v>
      </c>
      <c r="AA77" s="284">
        <f t="shared" si="57"/>
        <v>40625.593607057141</v>
      </c>
      <c r="AB77" s="852">
        <f>SUM(AB73:AB76)</f>
        <v>3066738.9490063926</v>
      </c>
      <c r="AC77" s="278">
        <f t="shared" ref="AC77:AM77" si="58">SUM(AC73:AC76)</f>
        <v>1878349.0682987461</v>
      </c>
      <c r="AD77" s="278">
        <f t="shared" si="58"/>
        <v>137497.12096155924</v>
      </c>
      <c r="AE77" s="278">
        <f t="shared" si="58"/>
        <v>401918.24961748417</v>
      </c>
      <c r="AF77" s="278">
        <f t="shared" si="58"/>
        <v>332351.72217597323</v>
      </c>
      <c r="AG77" s="278">
        <f t="shared" si="58"/>
        <v>164009.25935261458</v>
      </c>
      <c r="AH77" s="278">
        <f t="shared" si="58"/>
        <v>4266.5430670577771</v>
      </c>
      <c r="AI77" s="278">
        <f t="shared" si="58"/>
        <v>7664.8781559328991</v>
      </c>
      <c r="AJ77" s="278">
        <f t="shared" si="58"/>
        <v>36305.243594697007</v>
      </c>
      <c r="AK77" s="278">
        <f t="shared" si="58"/>
        <v>1788.9106362151845</v>
      </c>
      <c r="AL77" s="278">
        <f t="shared" si="58"/>
        <v>78248.058669681166</v>
      </c>
      <c r="AM77" s="284">
        <f t="shared" si="58"/>
        <v>24339.894476430705</v>
      </c>
      <c r="AN77" s="852">
        <f>SUM(AN73:AN76)</f>
        <v>2377869.8061071318</v>
      </c>
      <c r="AO77" s="278">
        <f t="shared" ref="AO77:AY77" si="59">SUM(AO73:AO76)</f>
        <v>1440502.5188831391</v>
      </c>
      <c r="AP77" s="278">
        <f t="shared" si="59"/>
        <v>120310.73062338255</v>
      </c>
      <c r="AQ77" s="278">
        <f t="shared" si="59"/>
        <v>334823.72826696077</v>
      </c>
      <c r="AR77" s="278">
        <f t="shared" si="59"/>
        <v>262045.67884133829</v>
      </c>
      <c r="AS77" s="278">
        <f t="shared" si="59"/>
        <v>115742.34669167087</v>
      </c>
      <c r="AT77" s="278">
        <f t="shared" si="59"/>
        <v>4012.3439826201102</v>
      </c>
      <c r="AU77" s="278">
        <f t="shared" si="59"/>
        <v>1263.7712274917856</v>
      </c>
      <c r="AV77" s="278">
        <f t="shared" si="59"/>
        <v>26702.917325962415</v>
      </c>
      <c r="AW77" s="278">
        <f t="shared" si="59"/>
        <v>1564.9613641625501</v>
      </c>
      <c r="AX77" s="278">
        <f t="shared" si="59"/>
        <v>54710.017944672218</v>
      </c>
      <c r="AY77" s="284">
        <f t="shared" si="59"/>
        <v>16190.790955731201</v>
      </c>
      <c r="AZ77" s="305">
        <f>SUM(AZ73:AZ76)</f>
        <v>-12498.024975167515</v>
      </c>
      <c r="BA77" s="308">
        <f>SUM(BA73:BA76)</f>
        <v>10199351.419387316</v>
      </c>
      <c r="BB77" s="278">
        <f>SUM('MMA Rev-Exp Region 1:MMA Rev-Exp Region 11'!BB77)</f>
        <v>5693492.9872881519</v>
      </c>
      <c r="BC77" s="278">
        <f>SUM('MMA Rev-Exp Region 1:MMA Rev-Exp Region 11'!BC77)</f>
        <v>458551.3848481637</v>
      </c>
      <c r="BD77" s="278">
        <f>SUM('MMA Rev-Exp Region 1:MMA Rev-Exp Region 11'!BD77)</f>
        <v>1368324.2952045356</v>
      </c>
      <c r="BE77" s="278">
        <f>SUM('MMA Rev-Exp Region 1:MMA Rev-Exp Region 11'!BE77)</f>
        <v>1465415.8914899551</v>
      </c>
      <c r="BF77" s="278">
        <f>SUM('MMA Rev-Exp Region 1:MMA Rev-Exp Region 11'!BF77)</f>
        <v>655684.01172063395</v>
      </c>
      <c r="BG77" s="278">
        <f>SUM('MMA Rev-Exp Region 1:MMA Rev-Exp Region 11'!BG77)</f>
        <v>15186.150372405771</v>
      </c>
      <c r="BH77" s="278">
        <f>SUM('MMA Rev-Exp Region 1:MMA Rev-Exp Region 11'!BH77)</f>
        <v>29080.282259969346</v>
      </c>
      <c r="BI77" s="278">
        <f>SUM('MMA Rev-Exp Region 1:MMA Rev-Exp Region 11'!BI77)</f>
        <v>148414.114927988</v>
      </c>
      <c r="BJ77" s="278">
        <f>SUM('MMA Rev-Exp Region 1:MMA Rev-Exp Region 11'!BJ77)</f>
        <v>6337.6375575102393</v>
      </c>
      <c r="BK77" s="278">
        <f>SUM('MMA Rev-Exp Region 1:MMA Rev-Exp Region 11'!BK77)</f>
        <v>268484.09301199118</v>
      </c>
      <c r="BL77" s="305">
        <f>SUM('MMA Rev-Exp Region 1:MMA Rev-Exp Region 11'!BL77)</f>
        <v>102878.59568118142</v>
      </c>
    </row>
    <row r="78" spans="1:64" s="209" customFormat="1" x14ac:dyDescent="0.25">
      <c r="A78" s="1437" t="s">
        <v>232</v>
      </c>
      <c r="B78" s="237" t="s">
        <v>118</v>
      </c>
      <c r="C78" s="220" t="s">
        <v>171</v>
      </c>
      <c r="D78" s="276">
        <f t="shared" ref="D78:T78" si="60">D20+SUM(D22:D23,D27)+SUM(D29:D32)+D37+D41+D46+D51+SUM(D56:D57)+SUM(D59:D60)+SUM(D64:D68)+D73</f>
        <v>342220809.95000035</v>
      </c>
      <c r="E78" s="273">
        <f t="shared" si="60"/>
        <v>168377740.77833188</v>
      </c>
      <c r="F78" s="273">
        <f t="shared" si="60"/>
        <v>18777602.044012979</v>
      </c>
      <c r="G78" s="273">
        <f t="shared" si="60"/>
        <v>65883598.535333291</v>
      </c>
      <c r="H78" s="273">
        <f t="shared" si="60"/>
        <v>53436069.581851147</v>
      </c>
      <c r="I78" s="273">
        <f t="shared" si="60"/>
        <v>7875570.1100000013</v>
      </c>
      <c r="J78" s="273">
        <f t="shared" si="60"/>
        <v>2270317.7076555858</v>
      </c>
      <c r="K78" s="273">
        <f t="shared" si="60"/>
        <v>111387.95099653512</v>
      </c>
      <c r="L78" s="273">
        <f t="shared" si="60"/>
        <v>10204696.246136962</v>
      </c>
      <c r="M78" s="273">
        <f t="shared" si="60"/>
        <v>3457879.7556820153</v>
      </c>
      <c r="N78" s="273">
        <f t="shared" si="60"/>
        <v>2243542.4799999995</v>
      </c>
      <c r="O78" s="285">
        <f t="shared" si="60"/>
        <v>9582404.7599999998</v>
      </c>
      <c r="P78" s="276">
        <f t="shared" si="60"/>
        <v>367707778.19000012</v>
      </c>
      <c r="Q78" s="273">
        <f t="shared" si="60"/>
        <v>188065804.67885202</v>
      </c>
      <c r="R78" s="273">
        <f t="shared" si="60"/>
        <v>20797582.435544085</v>
      </c>
      <c r="S78" s="273">
        <f t="shared" si="60"/>
        <v>70099275.402069151</v>
      </c>
      <c r="T78" s="273">
        <f t="shared" si="60"/>
        <v>53265047.012240991</v>
      </c>
      <c r="U78" s="273">
        <f t="shared" ref="U78:AA78" si="61">U20+SUM(U22:U23,U27)+SUM(U29:U32)+U37+U41+U46+U51+SUM(U56:U57)+SUM(U59:U60)+SUM(U64:U68)+U73</f>
        <v>8017739.8300000001</v>
      </c>
      <c r="V78" s="273">
        <f t="shared" si="61"/>
        <v>2402165.2356040129</v>
      </c>
      <c r="W78" s="273">
        <f t="shared" si="61"/>
        <v>121884.88526390828</v>
      </c>
      <c r="X78" s="273">
        <f t="shared" si="61"/>
        <v>10664145.287879648</v>
      </c>
      <c r="Y78" s="273">
        <f t="shared" si="61"/>
        <v>2990545.0625463971</v>
      </c>
      <c r="Z78" s="273">
        <f t="shared" si="61"/>
        <v>2047143.9999999998</v>
      </c>
      <c r="AA78" s="285">
        <f t="shared" si="61"/>
        <v>9236444.3599999975</v>
      </c>
      <c r="AB78" s="276">
        <f>AB20+SUM(AB22:AB23,AB27)+SUM(AB29:AB32)+AB37+AB41+AB46+AB51+SUM(AB56:AB57)+SUM(AB59:AB60)+SUM(AB64:AB68)+AB73</f>
        <v>391352750.60999966</v>
      </c>
      <c r="AC78" s="273">
        <f>AC20+SUM(AC22:AC23,AC27)+SUM(AC29:AC32)+AC37+AC41+AC46+AC51+SUM(AC56:AC57)+SUM(AC59:AC60)+SUM(AC64:AC68)+AC73</f>
        <v>206952325.400031</v>
      </c>
      <c r="AD78" s="273">
        <f>AD20+SUM(AD22:AD23,AD27)+SUM(AD29:AD32)+AD37+AD41+AD46+AD51+SUM(AD56:AD57)+SUM(AD59:AD60)+SUM(AD64:AD68)+AD73</f>
        <v>22496294.762036923</v>
      </c>
      <c r="AE78" s="273">
        <f>AE20+SUM(AE22:AE23,AE27)+SUM(AE29:AE32)+AE37+AE41+AE46+AE51+SUM(AE56:AE57)+SUM(AE59:AE60)+SUM(AE64:AE68)+AE73</f>
        <v>70778260.05632171</v>
      </c>
      <c r="AF78" s="273">
        <f>AF20+SUM(AF22:AF23,AF27)+SUM(AF29:AF32)+AF37+AF41+AF46+AF51+SUM(AF56:AF57)+SUM(AF59:AF60)+SUM(AF64:AF68)+AF73</f>
        <v>54054372.468541391</v>
      </c>
      <c r="AG78" s="273">
        <f t="shared" ref="AG78:AM78" si="62">AG20+SUM(AG22:AG23,AG27)+SUM(AG29:AG32)+AG37+AG41+AG46+AG51+SUM(AG56:AG57)+SUM(AG59:AG60)+SUM(AG64:AG68)+AG73</f>
        <v>8881534.2300000004</v>
      </c>
      <c r="AH78" s="273">
        <f t="shared" si="62"/>
        <v>2484381.8379317024</v>
      </c>
      <c r="AI78" s="273">
        <f t="shared" si="62"/>
        <v>97313.780027334753</v>
      </c>
      <c r="AJ78" s="273">
        <f t="shared" si="62"/>
        <v>10561097.873239407</v>
      </c>
      <c r="AK78" s="273">
        <f t="shared" si="62"/>
        <v>2901064.4818702294</v>
      </c>
      <c r="AL78" s="273">
        <f t="shared" si="62"/>
        <v>2767018.3700000006</v>
      </c>
      <c r="AM78" s="285">
        <f t="shared" si="62"/>
        <v>9379087.3499999996</v>
      </c>
      <c r="AN78" s="276">
        <f>AN20+SUM(AN22:AN23,AN27)+SUM(AN29:AN32)+AN37+AN41+AN46+AN51+SUM(AN56:AN57)+SUM(AN59:AN60)+SUM(AN64:AN68)+AN73</f>
        <v>382027952.99999887</v>
      </c>
      <c r="AO78" s="273">
        <f>AO20+SUM(AO22:AO23,AO27)+SUM(AO29:AO32)+AO37+AO41+AO46+AO51+SUM(AO56:AO57)+SUM(AO59:AO60)+SUM(AO64:AO68)+AO73</f>
        <v>206429540.41961041</v>
      </c>
      <c r="AP78" s="273">
        <f>AP20+SUM(AP22:AP23,AP27)+SUM(AP29:AP32)+AP37+AP41+AP46+AP51+SUM(AP56:AP57)+SUM(AP59:AP60)+SUM(AP64:AP68)+AP73</f>
        <v>22905190.38774623</v>
      </c>
      <c r="AQ78" s="273">
        <f>AQ20+SUM(AQ22:AQ23,AQ27)+SUM(AQ29:AQ32)+AQ37+AQ41+AQ46+AQ51+SUM(AQ56:AQ57)+SUM(AQ59:AQ60)+SUM(AQ64:AQ68)+AQ73</f>
        <v>64744463.732458264</v>
      </c>
      <c r="AR78" s="273">
        <f>AR20+SUM(AR22:AR23,AR27)+SUM(AR29:AR32)+AR37+AR41+AR46+AR51+SUM(AR56:AR57)+SUM(AR59:AR60)+SUM(AR64:AR68)+AR73</f>
        <v>51757285.793680191</v>
      </c>
      <c r="AS78" s="273">
        <f t="shared" ref="AS78:AY78" si="63">AS20+SUM(AS22:AS23,AS27)+SUM(AS29:AS32)+AS37+AS41+AS46+AS51+SUM(AS56:AS57)+SUM(AS59:AS60)+SUM(AS64:AS68)+AS73</f>
        <v>9008313.4800000004</v>
      </c>
      <c r="AT78" s="273">
        <f t="shared" si="63"/>
        <v>2522378.0826423927</v>
      </c>
      <c r="AU78" s="273">
        <f t="shared" si="63"/>
        <v>107884.86463770026</v>
      </c>
      <c r="AV78" s="273">
        <f t="shared" si="63"/>
        <v>10948193.834976325</v>
      </c>
      <c r="AW78" s="273">
        <f t="shared" si="63"/>
        <v>2424345.0442473767</v>
      </c>
      <c r="AX78" s="273">
        <f t="shared" si="63"/>
        <v>2358975.52</v>
      </c>
      <c r="AY78" s="285">
        <f t="shared" si="63"/>
        <v>8821381.8399999999</v>
      </c>
      <c r="AZ78" s="298">
        <f>AZ20+SUM(AZ22:AZ23,AZ27)+SUM(AZ29:AZ32)+AZ37+AZ41+AZ46+AZ51+SUM(AZ56:AZ57)+SUM(AZ59:AZ60)+SUM(AZ64:AZ68)+AZ73</f>
        <v>15400004.779999997</v>
      </c>
      <c r="BA78" s="294">
        <f>BA20+SUM(BA22:BA23,BA27)+SUM(BA29:BA32)+BA37+BA41+BA46+BA51+SUM(BA56:BA57)+SUM(BA59:BA60)+SUM(BA64:BA68)+BA73</f>
        <v>1498709296.5299993</v>
      </c>
      <c r="BB78" s="540">
        <f>SUM('MMA Rev-Exp Region 1:MMA Rev-Exp Region 11'!BB78)</f>
        <v>769825411.27682519</v>
      </c>
      <c r="BC78" s="540">
        <f>SUM('MMA Rev-Exp Region 1:MMA Rev-Exp Region 11'!BC78)</f>
        <v>84976669.629340231</v>
      </c>
      <c r="BD78" s="540">
        <f>SUM('MMA Rev-Exp Region 1:MMA Rev-Exp Region 11'!BD78)</f>
        <v>271505597.7261824</v>
      </c>
      <c r="BE78" s="540">
        <f>SUM('MMA Rev-Exp Region 1:MMA Rev-Exp Region 11'!BE78)</f>
        <v>212512774.85631374</v>
      </c>
      <c r="BF78" s="540">
        <f>SUM('MMA Rev-Exp Region 1:MMA Rev-Exp Region 11'!BF78)</f>
        <v>33783157.649999999</v>
      </c>
      <c r="BG78" s="540">
        <f>SUM('MMA Rev-Exp Region 1:MMA Rev-Exp Region 11'!BG78)</f>
        <v>9679242.8638336919</v>
      </c>
      <c r="BH78" s="540">
        <f>SUM('MMA Rev-Exp Region 1:MMA Rev-Exp Region 11'!BH78)</f>
        <v>438471.48092547839</v>
      </c>
      <c r="BI78" s="540">
        <f>SUM('MMA Rev-Exp Region 1:MMA Rev-Exp Region 11'!BI78)</f>
        <v>42378133.242232345</v>
      </c>
      <c r="BJ78" s="540">
        <f>SUM('MMA Rev-Exp Region 1:MMA Rev-Exp Region 11'!BJ78)</f>
        <v>11773834.344346017</v>
      </c>
      <c r="BK78" s="540">
        <f>SUM('MMA Rev-Exp Region 1:MMA Rev-Exp Region 11'!BK78)</f>
        <v>9416680.370000001</v>
      </c>
      <c r="BL78" s="545">
        <f>SUM('MMA Rev-Exp Region 1:MMA Rev-Exp Region 11'!BL78)</f>
        <v>37019318.310000002</v>
      </c>
    </row>
    <row r="79" spans="1:64" s="209" customFormat="1" x14ac:dyDescent="0.25">
      <c r="A79" s="1469"/>
      <c r="B79" s="221" t="s">
        <v>55</v>
      </c>
      <c r="C79" s="222" t="s">
        <v>172</v>
      </c>
      <c r="D79" s="289">
        <f t="shared" ref="D79:L79" si="64">D21+D24+D34+D38+D43+D48+D53+D58+D70+D75</f>
        <v>5700033.8733778168</v>
      </c>
      <c r="E79" s="274">
        <f t="shared" si="64"/>
        <v>5273294.5332830185</v>
      </c>
      <c r="F79" s="274">
        <f t="shared" si="64"/>
        <v>358581.5309314836</v>
      </c>
      <c r="G79" s="274">
        <f t="shared" si="64"/>
        <v>21816.549483655337</v>
      </c>
      <c r="H79" s="274">
        <f t="shared" si="64"/>
        <v>69087.57209411278</v>
      </c>
      <c r="I79" s="274">
        <f t="shared" si="64"/>
        <v>-100200.25106782012</v>
      </c>
      <c r="J79" s="274">
        <f t="shared" si="64"/>
        <v>48568.516712377299</v>
      </c>
      <c r="K79" s="274">
        <f t="shared" si="64"/>
        <v>-869.17663024557646</v>
      </c>
      <c r="L79" s="274">
        <f t="shared" si="64"/>
        <v>4878.7022942233352</v>
      </c>
      <c r="M79" s="274">
        <f t="shared" ref="M79:X79" si="65">M21+M24+M34+M38+M43+M48+M53+M58+M70+M75</f>
        <v>382.33233723461024</v>
      </c>
      <c r="N79" s="274">
        <f t="shared" si="65"/>
        <v>9738.158571922042</v>
      </c>
      <c r="O79" s="282">
        <f t="shared" si="65"/>
        <v>14755.405367857556</v>
      </c>
      <c r="P79" s="289">
        <f t="shared" si="65"/>
        <v>4004779.4082206092</v>
      </c>
      <c r="Q79" s="274">
        <f t="shared" si="65"/>
        <v>3596660.2442950211</v>
      </c>
      <c r="R79" s="274">
        <f t="shared" si="65"/>
        <v>278080.53520767408</v>
      </c>
      <c r="S79" s="274">
        <f t="shared" si="65"/>
        <v>77728.979806577219</v>
      </c>
      <c r="T79" s="274">
        <f t="shared" si="65"/>
        <v>125603.98051132736</v>
      </c>
      <c r="U79" s="274">
        <f t="shared" si="65"/>
        <v>-142061.1352664782</v>
      </c>
      <c r="V79" s="274">
        <f t="shared" si="65"/>
        <v>33467.818443637741</v>
      </c>
      <c r="W79" s="274">
        <f t="shared" si="65"/>
        <v>-1045.6753419799143</v>
      </c>
      <c r="X79" s="274">
        <f t="shared" si="65"/>
        <v>10827.11708013914</v>
      </c>
      <c r="Y79" s="274">
        <f t="shared" ref="Y79:AY79" si="66">Y21+Y24+Y34+Y38+Y43+Y48+Y53+Y58+Y70+Y75</f>
        <v>3010.8564076985649</v>
      </c>
      <c r="Z79" s="274">
        <f t="shared" si="66"/>
        <v>10592.744404776784</v>
      </c>
      <c r="AA79" s="282">
        <f t="shared" si="66"/>
        <v>11913.942672214422</v>
      </c>
      <c r="AB79" s="289">
        <f t="shared" si="66"/>
        <v>8055754.6671691481</v>
      </c>
      <c r="AC79" s="274">
        <f t="shared" si="66"/>
        <v>6744408.1513339821</v>
      </c>
      <c r="AD79" s="274">
        <f t="shared" si="66"/>
        <v>520934.90674607258</v>
      </c>
      <c r="AE79" s="274">
        <f t="shared" si="66"/>
        <v>429190.35386899271</v>
      </c>
      <c r="AF79" s="274">
        <f t="shared" si="66"/>
        <v>357502.81632161187</v>
      </c>
      <c r="AG79" s="274">
        <f t="shared" si="66"/>
        <v>-169309.10871124855</v>
      </c>
      <c r="AH79" s="274">
        <f t="shared" si="66"/>
        <v>58172.990904340324</v>
      </c>
      <c r="AI79" s="274">
        <f t="shared" si="66"/>
        <v>-699.59285600753731</v>
      </c>
      <c r="AJ79" s="274">
        <f t="shared" si="66"/>
        <v>33857.5988456669</v>
      </c>
      <c r="AK79" s="274">
        <f t="shared" si="66"/>
        <v>19605.941739064856</v>
      </c>
      <c r="AL79" s="274">
        <f t="shared" si="66"/>
        <v>30536.732362685325</v>
      </c>
      <c r="AM79" s="282">
        <f t="shared" si="66"/>
        <v>31553.876613986788</v>
      </c>
      <c r="AN79" s="289">
        <f t="shared" si="66"/>
        <v>20977194.503181927</v>
      </c>
      <c r="AO79" s="274">
        <f t="shared" si="66"/>
        <v>14705222.382211329</v>
      </c>
      <c r="AP79" s="274">
        <f t="shared" si="66"/>
        <v>1184821.3492246573</v>
      </c>
      <c r="AQ79" s="274">
        <f t="shared" si="66"/>
        <v>2593761.7421996882</v>
      </c>
      <c r="AR79" s="274">
        <f t="shared" si="66"/>
        <v>1731631.8754363412</v>
      </c>
      <c r="AS79" s="274">
        <f t="shared" si="66"/>
        <v>27410.147724232665</v>
      </c>
      <c r="AT79" s="274">
        <f t="shared" si="66"/>
        <v>121226.92650577193</v>
      </c>
      <c r="AU79" s="274">
        <f t="shared" si="66"/>
        <v>770.72480250249362</v>
      </c>
      <c r="AV79" s="274">
        <f t="shared" si="66"/>
        <v>198191.52491728374</v>
      </c>
      <c r="AW79" s="274">
        <f t="shared" si="66"/>
        <v>104520.67725050419</v>
      </c>
      <c r="AX79" s="274">
        <f t="shared" si="66"/>
        <v>92891.049846039488</v>
      </c>
      <c r="AY79" s="282">
        <f t="shared" si="66"/>
        <v>216746.10306357799</v>
      </c>
      <c r="AZ79" s="300">
        <f>AZ21+AZ24+AZ34+AZ38+AZ43+AZ48+AZ53+AZ58+AZ70+AZ75</f>
        <v>-26259549.756180443</v>
      </c>
      <c r="BA79" s="296">
        <f>BA21+BA24+BA34+BA38+BA43+BA48+BA53+BA58+BA70+BA75</f>
        <v>12478212.695769055</v>
      </c>
      <c r="BB79" s="541">
        <f>SUM('MMA Rev-Exp Region 1:MMA Rev-Exp Region 11'!BB79)</f>
        <v>30319585.311123356</v>
      </c>
      <c r="BC79" s="541">
        <f>SUM('MMA Rev-Exp Region 1:MMA Rev-Exp Region 11'!BC79)</f>
        <v>2342418.3221098878</v>
      </c>
      <c r="BD79" s="541">
        <f>SUM('MMA Rev-Exp Region 1:MMA Rev-Exp Region 11'!BD79)</f>
        <v>3122497.6253589131</v>
      </c>
      <c r="BE79" s="541">
        <f>SUM('MMA Rev-Exp Region 1:MMA Rev-Exp Region 11'!BE79)</f>
        <v>2283826.2443633927</v>
      </c>
      <c r="BF79" s="541">
        <f>SUM('MMA Rev-Exp Region 1:MMA Rev-Exp Region 11'!BF79)</f>
        <v>-384160.34732131416</v>
      </c>
      <c r="BG79" s="541">
        <f>SUM('MMA Rev-Exp Region 1:MMA Rev-Exp Region 11'!BG79)</f>
        <v>261436.25256612728</v>
      </c>
      <c r="BH79" s="541">
        <f>SUM('MMA Rev-Exp Region 1:MMA Rev-Exp Region 11'!BH79)</f>
        <v>-1843.7200257305344</v>
      </c>
      <c r="BI79" s="541">
        <f>SUM('MMA Rev-Exp Region 1:MMA Rev-Exp Region 11'!BI79)</f>
        <v>247754.94313731306</v>
      </c>
      <c r="BJ79" s="541">
        <f>SUM('MMA Rev-Exp Region 1:MMA Rev-Exp Region 11'!BJ79)</f>
        <v>127519.8077345022</v>
      </c>
      <c r="BK79" s="541">
        <f>SUM('MMA Rev-Exp Region 1:MMA Rev-Exp Region 11'!BK79)</f>
        <v>143758.68518542364</v>
      </c>
      <c r="BL79" s="546">
        <f>SUM('MMA Rev-Exp Region 1:MMA Rev-Exp Region 11'!BL79)</f>
        <v>274969.32771763671</v>
      </c>
    </row>
    <row r="80" spans="1:64" s="209" customFormat="1" x14ac:dyDescent="0.25">
      <c r="A80" s="1469"/>
      <c r="B80" s="221" t="s">
        <v>56</v>
      </c>
      <c r="C80" s="222" t="s">
        <v>173</v>
      </c>
      <c r="D80" s="289">
        <f>D25+D33+D42+D47+D52+D61+D69+D74</f>
        <v>50042979.910188988</v>
      </c>
      <c r="E80" s="274">
        <f t="shared" ref="E80:L80" si="67">E25+E33+E42+E47+E52+E61+E69+E74</f>
        <v>42745980.160189874</v>
      </c>
      <c r="F80" s="274">
        <f t="shared" si="67"/>
        <v>1621215.3199999267</v>
      </c>
      <c r="G80" s="274">
        <f t="shared" si="67"/>
        <v>2718335.2899996024</v>
      </c>
      <c r="H80" s="274">
        <f t="shared" si="67"/>
        <v>1534819.1399997452</v>
      </c>
      <c r="I80" s="274">
        <f t="shared" si="67"/>
        <v>1044600.4999998484</v>
      </c>
      <c r="J80" s="274">
        <f t="shared" si="67"/>
        <v>53293.049999999945</v>
      </c>
      <c r="K80" s="274">
        <f t="shared" si="67"/>
        <v>14269.110000000042</v>
      </c>
      <c r="L80" s="274">
        <f t="shared" si="67"/>
        <v>153401.07000000286</v>
      </c>
      <c r="M80" s="274">
        <f>M25+M33+M42+M47+M52+M61+M69+M74</f>
        <v>9724.5199999999895</v>
      </c>
      <c r="N80" s="274">
        <f>N25+N33+N42+N47+N52+N61+N69+N74</f>
        <v>110253.57999999914</v>
      </c>
      <c r="O80" s="282">
        <f>O25+O33+O42+O47+O52+O61+O69+O74</f>
        <v>37088.170000000508</v>
      </c>
      <c r="P80" s="289">
        <f>P25+P33+P42+P47+P52+P61+P69+P74</f>
        <v>55698915.100214437</v>
      </c>
      <c r="Q80" s="274">
        <f t="shared" ref="Q80:AA80" si="68">Q25+Q33+Q42+Q47+Q52+Q61+Q69+Q74</f>
        <v>47776735.400214419</v>
      </c>
      <c r="R80" s="274">
        <f t="shared" si="68"/>
        <v>1818363.0199999278</v>
      </c>
      <c r="S80" s="274">
        <f t="shared" si="68"/>
        <v>2938641.3300001766</v>
      </c>
      <c r="T80" s="274">
        <f t="shared" si="68"/>
        <v>1576769.2599999106</v>
      </c>
      <c r="U80" s="274">
        <f t="shared" si="68"/>
        <v>1133227.2099999958</v>
      </c>
      <c r="V80" s="274">
        <f t="shared" si="68"/>
        <v>61287.289999999724</v>
      </c>
      <c r="W80" s="274">
        <f t="shared" si="68"/>
        <v>15044.89000000003</v>
      </c>
      <c r="X80" s="274">
        <f t="shared" si="68"/>
        <v>163203.71000000247</v>
      </c>
      <c r="Y80" s="274">
        <f t="shared" si="68"/>
        <v>9954.6200000000008</v>
      </c>
      <c r="Z80" s="274">
        <f t="shared" si="68"/>
        <v>102888.4500000003</v>
      </c>
      <c r="AA80" s="282">
        <f t="shared" si="68"/>
        <v>102799.92000000094</v>
      </c>
      <c r="AB80" s="289">
        <f>AB25+AB33+AB42+AB47+AB52+AB61+AB69+AB74</f>
        <v>56538704.870184943</v>
      </c>
      <c r="AC80" s="274">
        <f t="shared" ref="AC80:AM80" si="69">AC25+AC33+AC42+AC47+AC52+AC61+AC69+AC74</f>
        <v>48619380.190184295</v>
      </c>
      <c r="AD80" s="274">
        <f t="shared" si="69"/>
        <v>1906494.6500001133</v>
      </c>
      <c r="AE80" s="274">
        <f t="shared" si="69"/>
        <v>2891035.7100002938</v>
      </c>
      <c r="AF80" s="274">
        <f t="shared" si="69"/>
        <v>1519439.4800001998</v>
      </c>
      <c r="AG80" s="274">
        <f t="shared" si="69"/>
        <v>1146020.5700000275</v>
      </c>
      <c r="AH80" s="274">
        <f t="shared" si="69"/>
        <v>61273.109999999404</v>
      </c>
      <c r="AI80" s="274">
        <f t="shared" si="69"/>
        <v>14431.400000000009</v>
      </c>
      <c r="AJ80" s="274">
        <f t="shared" si="69"/>
        <v>166120.57000000193</v>
      </c>
      <c r="AK80" s="274">
        <f t="shared" si="69"/>
        <v>9683.4200000000237</v>
      </c>
      <c r="AL80" s="274">
        <f t="shared" si="69"/>
        <v>101163.15000000277</v>
      </c>
      <c r="AM80" s="282">
        <f t="shared" si="69"/>
        <v>103662.6200000002</v>
      </c>
      <c r="AN80" s="289">
        <f>AN25+AN33+AN42+AN47+AN52+AN61+AN69+AN74</f>
        <v>57106932.840184838</v>
      </c>
      <c r="AO80" s="274">
        <f t="shared" ref="AO80:AY80" si="70">AO25+AO33+AO42+AO47+AO52+AO61+AO69+AO74</f>
        <v>49103789.770183921</v>
      </c>
      <c r="AP80" s="274">
        <f t="shared" si="70"/>
        <v>2004881.6100002346</v>
      </c>
      <c r="AQ80" s="274">
        <f t="shared" si="70"/>
        <v>2833668.3200003146</v>
      </c>
      <c r="AR80" s="274">
        <f t="shared" si="70"/>
        <v>1506596.5200003032</v>
      </c>
      <c r="AS80" s="274">
        <f t="shared" si="70"/>
        <v>1180674.1400000637</v>
      </c>
      <c r="AT80" s="274">
        <f t="shared" si="70"/>
        <v>61788.469999999332</v>
      </c>
      <c r="AU80" s="274">
        <f t="shared" si="70"/>
        <v>14813.979999999996</v>
      </c>
      <c r="AV80" s="274">
        <f t="shared" si="70"/>
        <v>174301.8800000019</v>
      </c>
      <c r="AW80" s="274">
        <f t="shared" si="70"/>
        <v>9195.8500000000222</v>
      </c>
      <c r="AX80" s="274">
        <f t="shared" si="70"/>
        <v>99228.770000002522</v>
      </c>
      <c r="AY80" s="282">
        <f t="shared" si="70"/>
        <v>117993.52999999955</v>
      </c>
      <c r="AZ80" s="300">
        <f>AZ25+AZ33+AZ42+AZ47+AZ52+AZ61+AZ69+AZ74</f>
        <v>462</v>
      </c>
      <c r="BA80" s="296">
        <f>BA25+BA33+BA42+BA47+BA52+BA61+BA69+BA74</f>
        <v>219387994.72077322</v>
      </c>
      <c r="BB80" s="541">
        <f>SUM('MMA Rev-Exp Region 1:MMA Rev-Exp Region 11'!BB80)</f>
        <v>188245885.52077252</v>
      </c>
      <c r="BC80" s="541">
        <f>SUM('MMA Rev-Exp Region 1:MMA Rev-Exp Region 11'!BC80)</f>
        <v>7350954.6000002017</v>
      </c>
      <c r="BD80" s="541">
        <f>SUM('MMA Rev-Exp Region 1:MMA Rev-Exp Region 11'!BD80)</f>
        <v>11381680.650000386</v>
      </c>
      <c r="BE80" s="541">
        <f>SUM('MMA Rev-Exp Region 1:MMA Rev-Exp Region 11'!BE80)</f>
        <v>6137624.4000001587</v>
      </c>
      <c r="BF80" s="541">
        <f>SUM('MMA Rev-Exp Region 1:MMA Rev-Exp Region 11'!BF80)</f>
        <v>4504522.4199999357</v>
      </c>
      <c r="BG80" s="541">
        <f>SUM('MMA Rev-Exp Region 1:MMA Rev-Exp Region 11'!BG80)</f>
        <v>237641.91999999838</v>
      </c>
      <c r="BH80" s="541">
        <f>SUM('MMA Rev-Exp Region 1:MMA Rev-Exp Region 11'!BH80)</f>
        <v>58559.380000000077</v>
      </c>
      <c r="BI80" s="541">
        <f>SUM('MMA Rev-Exp Region 1:MMA Rev-Exp Region 11'!BI80)</f>
        <v>657027.23000000918</v>
      </c>
      <c r="BJ80" s="541">
        <f>SUM('MMA Rev-Exp Region 1:MMA Rev-Exp Region 11'!BJ80)</f>
        <v>38558.41000000004</v>
      </c>
      <c r="BK80" s="541">
        <f>SUM('MMA Rev-Exp Region 1:MMA Rev-Exp Region 11'!BK80)</f>
        <v>413533.95000000473</v>
      </c>
      <c r="BL80" s="546">
        <f>SUM('MMA Rev-Exp Region 1:MMA Rev-Exp Region 11'!BL80)</f>
        <v>361544.24000000115</v>
      </c>
    </row>
    <row r="81" spans="1:64" s="209" customFormat="1" x14ac:dyDescent="0.25">
      <c r="A81" s="1469"/>
      <c r="B81" s="225" t="s">
        <v>119</v>
      </c>
      <c r="C81" s="226" t="s">
        <v>915</v>
      </c>
      <c r="D81" s="289">
        <f>D26+D35+D39+D44+D49+D54+D62+D71+D76</f>
        <v>12817547.395737916</v>
      </c>
      <c r="E81" s="274">
        <f t="shared" ref="E81:L81" si="71">E26+E35+E39+E44+E49+E54+E62+E71+E76</f>
        <v>6426018.6459220648</v>
      </c>
      <c r="F81" s="274">
        <f t="shared" si="71"/>
        <v>398246.25294650462</v>
      </c>
      <c r="G81" s="274">
        <f t="shared" si="71"/>
        <v>3508365.6891181576</v>
      </c>
      <c r="H81" s="274">
        <f t="shared" si="71"/>
        <v>1911676.536160579</v>
      </c>
      <c r="I81" s="274">
        <f t="shared" si="71"/>
        <v>314914.76263165771</v>
      </c>
      <c r="J81" s="274">
        <f t="shared" si="71"/>
        <v>57470.096892985741</v>
      </c>
      <c r="K81" s="274">
        <f t="shared" si="71"/>
        <v>3509.6400568738522</v>
      </c>
      <c r="L81" s="274">
        <f t="shared" si="71"/>
        <v>202806.7856037821</v>
      </c>
      <c r="M81" s="274">
        <f>M26+M35+M39+M44+M49+M54+M62+M71+M76</f>
        <v>0</v>
      </c>
      <c r="N81" s="274">
        <f>N26+N35+N39+N44+N49+N54+N62+N71+N76</f>
        <v>-296.09787309872536</v>
      </c>
      <c r="O81" s="282">
        <f>O26+O35+O39+O44+O49+O54+O62+O71+O76</f>
        <v>-5164.915721588146</v>
      </c>
      <c r="P81" s="289">
        <f>P26+P35+P39+P44+P49+P54+P62+P71+P76</f>
        <v>12754632.04150898</v>
      </c>
      <c r="Q81" s="274">
        <f t="shared" ref="Q81:AA81" si="72">Q26+Q35+Q39+Q44+Q49+Q54+Q62+Q71+Q76</f>
        <v>6189891.9550611153</v>
      </c>
      <c r="R81" s="274">
        <f t="shared" si="72"/>
        <v>402494.71233238245</v>
      </c>
      <c r="S81" s="274">
        <f t="shared" si="72"/>
        <v>3651665.2350588921</v>
      </c>
      <c r="T81" s="274">
        <f t="shared" si="72"/>
        <v>1807345.9377714156</v>
      </c>
      <c r="U81" s="274">
        <f t="shared" si="72"/>
        <v>433404.50236069132</v>
      </c>
      <c r="V81" s="274">
        <f t="shared" si="72"/>
        <v>55009.288835833329</v>
      </c>
      <c r="W81" s="274">
        <f t="shared" si="72"/>
        <v>4535.9443318033154</v>
      </c>
      <c r="X81" s="274">
        <f t="shared" si="72"/>
        <v>218849.2337863151</v>
      </c>
      <c r="Y81" s="274">
        <f t="shared" si="72"/>
        <v>0</v>
      </c>
      <c r="Z81" s="274">
        <f t="shared" si="72"/>
        <v>-446.80975035859785</v>
      </c>
      <c r="AA81" s="282">
        <f t="shared" si="72"/>
        <v>-8117.958279108163</v>
      </c>
      <c r="AB81" s="289">
        <f>AB26+AB35+AB39+AB44+AB49+AB54+AB62+AB71+AB76</f>
        <v>8520633.3130577356</v>
      </c>
      <c r="AC81" s="274">
        <f t="shared" ref="AC81:AM81" si="73">AC26+AC35+AC39+AC44+AC49+AC54+AC62+AC71+AC76</f>
        <v>3746752.2235046751</v>
      </c>
      <c r="AD81" s="274">
        <f t="shared" si="73"/>
        <v>251354.86697522906</v>
      </c>
      <c r="AE81" s="274">
        <f t="shared" si="73"/>
        <v>2741976.9175581792</v>
      </c>
      <c r="AF81" s="274">
        <f t="shared" si="73"/>
        <v>1325433.9887454147</v>
      </c>
      <c r="AG81" s="274">
        <f t="shared" si="73"/>
        <v>267805.88354563649</v>
      </c>
      <c r="AH81" s="274">
        <f t="shared" si="73"/>
        <v>30787.051897213387</v>
      </c>
      <c r="AI81" s="274">
        <f t="shared" si="73"/>
        <v>1921.3107989555408</v>
      </c>
      <c r="AJ81" s="274">
        <f t="shared" si="73"/>
        <v>156581.05896945964</v>
      </c>
      <c r="AK81" s="274">
        <f t="shared" si="73"/>
        <v>0</v>
      </c>
      <c r="AL81" s="274">
        <f t="shared" si="73"/>
        <v>-284.58886020823275</v>
      </c>
      <c r="AM81" s="282">
        <f t="shared" si="73"/>
        <v>-1695.4000768182757</v>
      </c>
      <c r="AN81" s="289">
        <f>AN26+AN35+AN39+AN44+AN49+AN54+AN62+AN71+AN76</f>
        <v>15708998.304368572</v>
      </c>
      <c r="AO81" s="274">
        <f t="shared" ref="AO81:AY81" si="74">AO26+AO35+AO39+AO44+AO49+AO54+AO62+AO71+AO76</f>
        <v>7376816.2168939244</v>
      </c>
      <c r="AP81" s="274">
        <f t="shared" si="74"/>
        <v>500351.08456630062</v>
      </c>
      <c r="AQ81" s="274">
        <f t="shared" si="74"/>
        <v>4553602.9036085401</v>
      </c>
      <c r="AR81" s="274">
        <f t="shared" si="74"/>
        <v>2350195.7267781938</v>
      </c>
      <c r="AS81" s="274">
        <f t="shared" si="74"/>
        <v>574994.49251641938</v>
      </c>
      <c r="AT81" s="274">
        <f t="shared" si="74"/>
        <v>56201.059387579546</v>
      </c>
      <c r="AU81" s="274">
        <f t="shared" si="74"/>
        <v>5448.3513834431105</v>
      </c>
      <c r="AV81" s="274">
        <f t="shared" si="74"/>
        <v>292301.48334729025</v>
      </c>
      <c r="AW81" s="274">
        <f t="shared" si="74"/>
        <v>0</v>
      </c>
      <c r="AX81" s="274">
        <f t="shared" si="74"/>
        <v>-293.47798731176226</v>
      </c>
      <c r="AY81" s="282">
        <f t="shared" si="74"/>
        <v>-619.53612581006723</v>
      </c>
      <c r="AZ81" s="300">
        <f>AZ26+AZ35+AZ39+AZ44+AZ49+AZ54+AZ62+AZ71+AZ76</f>
        <v>4008444.0605847295</v>
      </c>
      <c r="BA81" s="296">
        <f>BA26+BA35+BA39+BA44+BA49+BA54+BA62+BA71+BA76</f>
        <v>53810255.115257934</v>
      </c>
      <c r="BB81" s="541">
        <f>SUM('MMA Rev-Exp Region 1:MMA Rev-Exp Region 11'!BB81)</f>
        <v>23739479.04138178</v>
      </c>
      <c r="BC81" s="541">
        <f>SUM('MMA Rev-Exp Region 1:MMA Rev-Exp Region 11'!BC81)</f>
        <v>1552446.9168204167</v>
      </c>
      <c r="BD81" s="541">
        <f>SUM('MMA Rev-Exp Region 1:MMA Rev-Exp Region 11'!BD81)</f>
        <v>14455610.745343771</v>
      </c>
      <c r="BE81" s="541">
        <f>SUM('MMA Rev-Exp Region 1:MMA Rev-Exp Region 11'!BE81)</f>
        <v>7394652.1894556032</v>
      </c>
      <c r="BF81" s="541">
        <f>SUM('MMA Rev-Exp Region 1:MMA Rev-Exp Region 11'!BF81)</f>
        <v>1591119.6410544049</v>
      </c>
      <c r="BG81" s="541">
        <f>SUM('MMA Rev-Exp Region 1:MMA Rev-Exp Region 11'!BG81)</f>
        <v>199467.49701361198</v>
      </c>
      <c r="BH81" s="541">
        <f>SUM('MMA Rev-Exp Region 1:MMA Rev-Exp Region 11'!BH81)</f>
        <v>15415.246571075822</v>
      </c>
      <c r="BI81" s="541">
        <f>SUM('MMA Rev-Exp Region 1:MMA Rev-Exp Region 11'!BI81)</f>
        <v>870538.56170684705</v>
      </c>
      <c r="BJ81" s="541">
        <f>SUM('MMA Rev-Exp Region 1:MMA Rev-Exp Region 11'!BJ81)</f>
        <v>0</v>
      </c>
      <c r="BK81" s="541">
        <f>SUM('MMA Rev-Exp Region 1:MMA Rev-Exp Region 11'!BK81)</f>
        <v>-1320.9744709773181</v>
      </c>
      <c r="BL81" s="546">
        <f>SUM('MMA Rev-Exp Region 1:MMA Rev-Exp Region 11'!BL81)</f>
        <v>-15597.810203324651</v>
      </c>
    </row>
    <row r="82" spans="1:64" x14ac:dyDescent="0.25">
      <c r="A82" s="1469"/>
      <c r="B82" s="221" t="s">
        <v>120</v>
      </c>
      <c r="C82" s="222" t="s">
        <v>32</v>
      </c>
      <c r="D82" s="289">
        <f>SUM(E82:O82)</f>
        <v>0</v>
      </c>
      <c r="E82" s="541">
        <f>SUM('MMA Rev-Exp Region 1:MMA Rev-Exp Region 11'!E82)</f>
        <v>0</v>
      </c>
      <c r="F82" s="541">
        <f>SUM('MMA Rev-Exp Region 1:MMA Rev-Exp Region 11'!F82)</f>
        <v>0</v>
      </c>
      <c r="G82" s="541">
        <f>SUM('MMA Rev-Exp Region 1:MMA Rev-Exp Region 11'!G82)</f>
        <v>0</v>
      </c>
      <c r="H82" s="541">
        <f>SUM('MMA Rev-Exp Region 1:MMA Rev-Exp Region 11'!H82)</f>
        <v>0</v>
      </c>
      <c r="I82" s="541">
        <f>SUM('MMA Rev-Exp Region 1:MMA Rev-Exp Region 11'!I82)</f>
        <v>0</v>
      </c>
      <c r="J82" s="541">
        <f>SUM('MMA Rev-Exp Region 1:MMA Rev-Exp Region 11'!J82)</f>
        <v>0</v>
      </c>
      <c r="K82" s="541">
        <f>SUM('MMA Rev-Exp Region 1:MMA Rev-Exp Region 11'!K82)</f>
        <v>0</v>
      </c>
      <c r="L82" s="541">
        <f>SUM('MMA Rev-Exp Region 1:MMA Rev-Exp Region 11'!L82)</f>
        <v>0</v>
      </c>
      <c r="M82" s="541">
        <f>SUM('MMA Rev-Exp Region 1:MMA Rev-Exp Region 11'!M82)</f>
        <v>0</v>
      </c>
      <c r="N82" s="541">
        <f>SUM('MMA Rev-Exp Region 1:MMA Rev-Exp Region 11'!N82)</f>
        <v>0</v>
      </c>
      <c r="O82" s="543">
        <f>SUM('MMA Rev-Exp Region 1:MMA Rev-Exp Region 11'!O82)</f>
        <v>0</v>
      </c>
      <c r="P82" s="289">
        <f>SUM(Q82:AA82)</f>
        <v>0</v>
      </c>
      <c r="Q82" s="541">
        <f>SUM('MMA Rev-Exp Region 1:MMA Rev-Exp Region 11'!Q82)</f>
        <v>0</v>
      </c>
      <c r="R82" s="541">
        <f>SUM('MMA Rev-Exp Region 1:MMA Rev-Exp Region 11'!R82)</f>
        <v>0</v>
      </c>
      <c r="S82" s="541">
        <f>SUM('MMA Rev-Exp Region 1:MMA Rev-Exp Region 11'!S82)</f>
        <v>0</v>
      </c>
      <c r="T82" s="541">
        <f>SUM('MMA Rev-Exp Region 1:MMA Rev-Exp Region 11'!T82)</f>
        <v>0</v>
      </c>
      <c r="U82" s="541">
        <f>SUM('MMA Rev-Exp Region 1:MMA Rev-Exp Region 11'!U82)</f>
        <v>0</v>
      </c>
      <c r="V82" s="541">
        <f>SUM('MMA Rev-Exp Region 1:MMA Rev-Exp Region 11'!V82)</f>
        <v>0</v>
      </c>
      <c r="W82" s="541">
        <f>SUM('MMA Rev-Exp Region 1:MMA Rev-Exp Region 11'!W82)</f>
        <v>0</v>
      </c>
      <c r="X82" s="541">
        <f>SUM('MMA Rev-Exp Region 1:MMA Rev-Exp Region 11'!X82)</f>
        <v>0</v>
      </c>
      <c r="Y82" s="541">
        <f>SUM('MMA Rev-Exp Region 1:MMA Rev-Exp Region 11'!Y82)</f>
        <v>0</v>
      </c>
      <c r="Z82" s="541">
        <f>SUM('MMA Rev-Exp Region 1:MMA Rev-Exp Region 11'!Z82)</f>
        <v>0</v>
      </c>
      <c r="AA82" s="543">
        <f>SUM('MMA Rev-Exp Region 1:MMA Rev-Exp Region 11'!AA82)</f>
        <v>0</v>
      </c>
      <c r="AB82" s="289">
        <f>SUM(AC82:AM82)</f>
        <v>0</v>
      </c>
      <c r="AC82" s="541">
        <f>SUM('MMA Rev-Exp Region 1:MMA Rev-Exp Region 11'!AC82)</f>
        <v>0</v>
      </c>
      <c r="AD82" s="541">
        <f>SUM('MMA Rev-Exp Region 1:MMA Rev-Exp Region 11'!AD82)</f>
        <v>0</v>
      </c>
      <c r="AE82" s="541">
        <f>SUM('MMA Rev-Exp Region 1:MMA Rev-Exp Region 11'!AE82)</f>
        <v>0</v>
      </c>
      <c r="AF82" s="541">
        <f>SUM('MMA Rev-Exp Region 1:MMA Rev-Exp Region 11'!AF82)</f>
        <v>0</v>
      </c>
      <c r="AG82" s="541">
        <f>SUM('MMA Rev-Exp Region 1:MMA Rev-Exp Region 11'!AG82)</f>
        <v>0</v>
      </c>
      <c r="AH82" s="541">
        <f>SUM('MMA Rev-Exp Region 1:MMA Rev-Exp Region 11'!AH82)</f>
        <v>0</v>
      </c>
      <c r="AI82" s="541">
        <f>SUM('MMA Rev-Exp Region 1:MMA Rev-Exp Region 11'!AI82)</f>
        <v>0</v>
      </c>
      <c r="AJ82" s="541">
        <f>SUM('MMA Rev-Exp Region 1:MMA Rev-Exp Region 11'!AJ82)</f>
        <v>0</v>
      </c>
      <c r="AK82" s="541">
        <f>SUM('MMA Rev-Exp Region 1:MMA Rev-Exp Region 11'!AK82)</f>
        <v>0</v>
      </c>
      <c r="AL82" s="541">
        <f>SUM('MMA Rev-Exp Region 1:MMA Rev-Exp Region 11'!AL82)</f>
        <v>0</v>
      </c>
      <c r="AM82" s="543">
        <f>SUM('MMA Rev-Exp Region 1:MMA Rev-Exp Region 11'!AM82)</f>
        <v>0</v>
      </c>
      <c r="AN82" s="289">
        <f>SUM(AO82:AY82)</f>
        <v>0</v>
      </c>
      <c r="AO82" s="541">
        <f>SUM('MMA Rev-Exp Region 1:MMA Rev-Exp Region 11'!AO82)</f>
        <v>0</v>
      </c>
      <c r="AP82" s="541">
        <f>SUM('MMA Rev-Exp Region 1:MMA Rev-Exp Region 11'!AP82)</f>
        <v>0</v>
      </c>
      <c r="AQ82" s="541">
        <f>SUM('MMA Rev-Exp Region 1:MMA Rev-Exp Region 11'!AQ82)</f>
        <v>0</v>
      </c>
      <c r="AR82" s="541">
        <f>SUM('MMA Rev-Exp Region 1:MMA Rev-Exp Region 11'!AR82)</f>
        <v>0</v>
      </c>
      <c r="AS82" s="541">
        <f>SUM('MMA Rev-Exp Region 1:MMA Rev-Exp Region 11'!AS82)</f>
        <v>0</v>
      </c>
      <c r="AT82" s="541">
        <f>SUM('MMA Rev-Exp Region 1:MMA Rev-Exp Region 11'!AT82)</f>
        <v>0</v>
      </c>
      <c r="AU82" s="541">
        <f>SUM('MMA Rev-Exp Region 1:MMA Rev-Exp Region 11'!AU82)</f>
        <v>0</v>
      </c>
      <c r="AV82" s="541">
        <f>SUM('MMA Rev-Exp Region 1:MMA Rev-Exp Region 11'!AV82)</f>
        <v>0</v>
      </c>
      <c r="AW82" s="541">
        <f>SUM('MMA Rev-Exp Region 1:MMA Rev-Exp Region 11'!AW82)</f>
        <v>0</v>
      </c>
      <c r="AX82" s="541">
        <f>SUM('MMA Rev-Exp Region 1:MMA Rev-Exp Region 11'!AX82)</f>
        <v>0</v>
      </c>
      <c r="AY82" s="543">
        <f>SUM('MMA Rev-Exp Region 1:MMA Rev-Exp Region 11'!AY82)</f>
        <v>0</v>
      </c>
      <c r="AZ82" s="546">
        <f>SUM('MMA Rev-Exp Region 1:MMA Rev-Exp Region 11'!AZ82)</f>
        <v>0</v>
      </c>
      <c r="BA82" s="296">
        <f>SUM(BB82:BL82)+AZ82</f>
        <v>0</v>
      </c>
      <c r="BB82" s="541">
        <f>SUM('MMA Rev-Exp Region 1:MMA Rev-Exp Region 11'!BB82)</f>
        <v>0</v>
      </c>
      <c r="BC82" s="541">
        <f>SUM('MMA Rev-Exp Region 1:MMA Rev-Exp Region 11'!BC82)</f>
        <v>0</v>
      </c>
      <c r="BD82" s="541">
        <f>SUM('MMA Rev-Exp Region 1:MMA Rev-Exp Region 11'!BD82)</f>
        <v>0</v>
      </c>
      <c r="BE82" s="541">
        <f>SUM('MMA Rev-Exp Region 1:MMA Rev-Exp Region 11'!BE82)</f>
        <v>0</v>
      </c>
      <c r="BF82" s="541">
        <f>SUM('MMA Rev-Exp Region 1:MMA Rev-Exp Region 11'!BF82)</f>
        <v>0</v>
      </c>
      <c r="BG82" s="541">
        <f>SUM('MMA Rev-Exp Region 1:MMA Rev-Exp Region 11'!BG82)</f>
        <v>0</v>
      </c>
      <c r="BH82" s="541">
        <f>SUM('MMA Rev-Exp Region 1:MMA Rev-Exp Region 11'!BH82)</f>
        <v>0</v>
      </c>
      <c r="BI82" s="541">
        <f>SUM('MMA Rev-Exp Region 1:MMA Rev-Exp Region 11'!BI82)</f>
        <v>0</v>
      </c>
      <c r="BJ82" s="541">
        <f>SUM('MMA Rev-Exp Region 1:MMA Rev-Exp Region 11'!BJ82)</f>
        <v>0</v>
      </c>
      <c r="BK82" s="541">
        <f>SUM('MMA Rev-Exp Region 1:MMA Rev-Exp Region 11'!BK82)</f>
        <v>0</v>
      </c>
      <c r="BL82" s="546">
        <f>SUM('MMA Rev-Exp Region 1:MMA Rev-Exp Region 11'!BL82)</f>
        <v>0</v>
      </c>
    </row>
    <row r="83" spans="1:64" x14ac:dyDescent="0.25">
      <c r="A83" s="1469"/>
      <c r="B83" s="221" t="s">
        <v>924</v>
      </c>
      <c r="C83" s="222" t="s">
        <v>916</v>
      </c>
      <c r="D83" s="289">
        <f>SUM(E83:O83)</f>
        <v>0</v>
      </c>
      <c r="E83" s="541">
        <f>SUM('MMA Rev-Exp Region 1:MMA Rev-Exp Region 11'!E83)</f>
        <v>0</v>
      </c>
      <c r="F83" s="541">
        <f>SUM('MMA Rev-Exp Region 1:MMA Rev-Exp Region 11'!F83)</f>
        <v>0</v>
      </c>
      <c r="G83" s="541">
        <f>SUM('MMA Rev-Exp Region 1:MMA Rev-Exp Region 11'!G83)</f>
        <v>0</v>
      </c>
      <c r="H83" s="541">
        <f>SUM('MMA Rev-Exp Region 1:MMA Rev-Exp Region 11'!H83)</f>
        <v>0</v>
      </c>
      <c r="I83" s="541">
        <f>SUM('MMA Rev-Exp Region 1:MMA Rev-Exp Region 11'!I83)</f>
        <v>0</v>
      </c>
      <c r="J83" s="541">
        <f>SUM('MMA Rev-Exp Region 1:MMA Rev-Exp Region 11'!J83)</f>
        <v>0</v>
      </c>
      <c r="K83" s="541">
        <f>SUM('MMA Rev-Exp Region 1:MMA Rev-Exp Region 11'!K83)</f>
        <v>0</v>
      </c>
      <c r="L83" s="541">
        <f>SUM('MMA Rev-Exp Region 1:MMA Rev-Exp Region 11'!L83)</f>
        <v>0</v>
      </c>
      <c r="M83" s="541">
        <f>SUM('MMA Rev-Exp Region 1:MMA Rev-Exp Region 11'!M83)</f>
        <v>0</v>
      </c>
      <c r="N83" s="541">
        <f>SUM('MMA Rev-Exp Region 1:MMA Rev-Exp Region 11'!N83)</f>
        <v>0</v>
      </c>
      <c r="O83" s="543">
        <f>SUM('MMA Rev-Exp Region 1:MMA Rev-Exp Region 11'!O83)</f>
        <v>0</v>
      </c>
      <c r="P83" s="289">
        <f>SUM(Q83:AA83)</f>
        <v>0</v>
      </c>
      <c r="Q83" s="541">
        <f>SUM('MMA Rev-Exp Region 1:MMA Rev-Exp Region 11'!Q83)</f>
        <v>0</v>
      </c>
      <c r="R83" s="541">
        <f>SUM('MMA Rev-Exp Region 1:MMA Rev-Exp Region 11'!R83)</f>
        <v>0</v>
      </c>
      <c r="S83" s="541">
        <f>SUM('MMA Rev-Exp Region 1:MMA Rev-Exp Region 11'!S83)</f>
        <v>0</v>
      </c>
      <c r="T83" s="541">
        <f>SUM('MMA Rev-Exp Region 1:MMA Rev-Exp Region 11'!T83)</f>
        <v>0</v>
      </c>
      <c r="U83" s="541">
        <f>SUM('MMA Rev-Exp Region 1:MMA Rev-Exp Region 11'!U83)</f>
        <v>0</v>
      </c>
      <c r="V83" s="541">
        <f>SUM('MMA Rev-Exp Region 1:MMA Rev-Exp Region 11'!V83)</f>
        <v>0</v>
      </c>
      <c r="W83" s="541">
        <f>SUM('MMA Rev-Exp Region 1:MMA Rev-Exp Region 11'!W83)</f>
        <v>0</v>
      </c>
      <c r="X83" s="541">
        <f>SUM('MMA Rev-Exp Region 1:MMA Rev-Exp Region 11'!X83)</f>
        <v>0</v>
      </c>
      <c r="Y83" s="541">
        <f>SUM('MMA Rev-Exp Region 1:MMA Rev-Exp Region 11'!Y83)</f>
        <v>0</v>
      </c>
      <c r="Z83" s="541">
        <f>SUM('MMA Rev-Exp Region 1:MMA Rev-Exp Region 11'!Z83)</f>
        <v>0</v>
      </c>
      <c r="AA83" s="543">
        <f>SUM('MMA Rev-Exp Region 1:MMA Rev-Exp Region 11'!AA83)</f>
        <v>0</v>
      </c>
      <c r="AB83" s="289">
        <f>SUM(AC83:AM83)</f>
        <v>0</v>
      </c>
      <c r="AC83" s="541">
        <f>SUM('MMA Rev-Exp Region 1:MMA Rev-Exp Region 11'!AC83)</f>
        <v>0</v>
      </c>
      <c r="AD83" s="541">
        <f>SUM('MMA Rev-Exp Region 1:MMA Rev-Exp Region 11'!AD83)</f>
        <v>0</v>
      </c>
      <c r="AE83" s="541">
        <f>SUM('MMA Rev-Exp Region 1:MMA Rev-Exp Region 11'!AE83)</f>
        <v>0</v>
      </c>
      <c r="AF83" s="541">
        <f>SUM('MMA Rev-Exp Region 1:MMA Rev-Exp Region 11'!AF83)</f>
        <v>0</v>
      </c>
      <c r="AG83" s="541">
        <f>SUM('MMA Rev-Exp Region 1:MMA Rev-Exp Region 11'!AG83)</f>
        <v>0</v>
      </c>
      <c r="AH83" s="541">
        <f>SUM('MMA Rev-Exp Region 1:MMA Rev-Exp Region 11'!AH83)</f>
        <v>0</v>
      </c>
      <c r="AI83" s="541">
        <f>SUM('MMA Rev-Exp Region 1:MMA Rev-Exp Region 11'!AI83)</f>
        <v>0</v>
      </c>
      <c r="AJ83" s="541">
        <f>SUM('MMA Rev-Exp Region 1:MMA Rev-Exp Region 11'!AJ83)</f>
        <v>0</v>
      </c>
      <c r="AK83" s="541">
        <f>SUM('MMA Rev-Exp Region 1:MMA Rev-Exp Region 11'!AK83)</f>
        <v>0</v>
      </c>
      <c r="AL83" s="541">
        <f>SUM('MMA Rev-Exp Region 1:MMA Rev-Exp Region 11'!AL83)</f>
        <v>0</v>
      </c>
      <c r="AM83" s="543">
        <f>SUM('MMA Rev-Exp Region 1:MMA Rev-Exp Region 11'!AM83)</f>
        <v>0</v>
      </c>
      <c r="AN83" s="289">
        <f>SUM(AO83:AY83)</f>
        <v>0</v>
      </c>
      <c r="AO83" s="541">
        <f>SUM('MMA Rev-Exp Region 1:MMA Rev-Exp Region 11'!AO83)</f>
        <v>0</v>
      </c>
      <c r="AP83" s="541">
        <f>SUM('MMA Rev-Exp Region 1:MMA Rev-Exp Region 11'!AP83)</f>
        <v>0</v>
      </c>
      <c r="AQ83" s="541">
        <f>SUM('MMA Rev-Exp Region 1:MMA Rev-Exp Region 11'!AQ83)</f>
        <v>0</v>
      </c>
      <c r="AR83" s="541">
        <f>SUM('MMA Rev-Exp Region 1:MMA Rev-Exp Region 11'!AR83)</f>
        <v>0</v>
      </c>
      <c r="AS83" s="541">
        <f>SUM('MMA Rev-Exp Region 1:MMA Rev-Exp Region 11'!AS83)</f>
        <v>0</v>
      </c>
      <c r="AT83" s="541">
        <f>SUM('MMA Rev-Exp Region 1:MMA Rev-Exp Region 11'!AT83)</f>
        <v>0</v>
      </c>
      <c r="AU83" s="541">
        <f>SUM('MMA Rev-Exp Region 1:MMA Rev-Exp Region 11'!AU83)</f>
        <v>0</v>
      </c>
      <c r="AV83" s="541">
        <f>SUM('MMA Rev-Exp Region 1:MMA Rev-Exp Region 11'!AV83)</f>
        <v>0</v>
      </c>
      <c r="AW83" s="541">
        <f>SUM('MMA Rev-Exp Region 1:MMA Rev-Exp Region 11'!AW83)</f>
        <v>0</v>
      </c>
      <c r="AX83" s="541">
        <f>SUM('MMA Rev-Exp Region 1:MMA Rev-Exp Region 11'!AX83)</f>
        <v>0</v>
      </c>
      <c r="AY83" s="543">
        <f>SUM('MMA Rev-Exp Region 1:MMA Rev-Exp Region 11'!AY83)</f>
        <v>0</v>
      </c>
      <c r="AZ83" s="546">
        <f>SUM('MMA Rev-Exp Region 1:MMA Rev-Exp Region 11'!AZ83)</f>
        <v>0</v>
      </c>
      <c r="BA83" s="296">
        <f>SUM(BB83:BL83)+AZ83</f>
        <v>0</v>
      </c>
      <c r="BB83" s="541">
        <f>SUM('MMA Rev-Exp Region 1:MMA Rev-Exp Region 11'!BB83)</f>
        <v>0</v>
      </c>
      <c r="BC83" s="541">
        <f>SUM('MMA Rev-Exp Region 1:MMA Rev-Exp Region 11'!BC83)</f>
        <v>0</v>
      </c>
      <c r="BD83" s="541">
        <f>SUM('MMA Rev-Exp Region 1:MMA Rev-Exp Region 11'!BD83)</f>
        <v>0</v>
      </c>
      <c r="BE83" s="541">
        <f>SUM('MMA Rev-Exp Region 1:MMA Rev-Exp Region 11'!BE83)</f>
        <v>0</v>
      </c>
      <c r="BF83" s="541">
        <f>SUM('MMA Rev-Exp Region 1:MMA Rev-Exp Region 11'!BF83)</f>
        <v>0</v>
      </c>
      <c r="BG83" s="541">
        <f>SUM('MMA Rev-Exp Region 1:MMA Rev-Exp Region 11'!BG83)</f>
        <v>0</v>
      </c>
      <c r="BH83" s="541">
        <f>SUM('MMA Rev-Exp Region 1:MMA Rev-Exp Region 11'!BH83)</f>
        <v>0</v>
      </c>
      <c r="BI83" s="541">
        <f>SUM('MMA Rev-Exp Region 1:MMA Rev-Exp Region 11'!BI83)</f>
        <v>0</v>
      </c>
      <c r="BJ83" s="541">
        <f>SUM('MMA Rev-Exp Region 1:MMA Rev-Exp Region 11'!BJ83)</f>
        <v>0</v>
      </c>
      <c r="BK83" s="541">
        <f>SUM('MMA Rev-Exp Region 1:MMA Rev-Exp Region 11'!BK83)</f>
        <v>0</v>
      </c>
      <c r="BL83" s="546">
        <f>SUM('MMA Rev-Exp Region 1:MMA Rev-Exp Region 11'!BL83)</f>
        <v>0</v>
      </c>
    </row>
    <row r="84" spans="1:64" x14ac:dyDescent="0.25">
      <c r="A84" s="1469"/>
      <c r="B84" s="769" t="s">
        <v>166</v>
      </c>
      <c r="C84" s="137" t="s">
        <v>328</v>
      </c>
      <c r="D84" s="853">
        <f t="shared" ref="D84:P84" si="75">SUM(D78:D83)</f>
        <v>410781371.12930501</v>
      </c>
      <c r="E84" s="286">
        <f t="shared" si="75"/>
        <v>222823034.11772683</v>
      </c>
      <c r="F84" s="286">
        <f t="shared" si="75"/>
        <v>21155645.147890892</v>
      </c>
      <c r="G84" s="286">
        <f t="shared" si="75"/>
        <v>72132116.063934714</v>
      </c>
      <c r="H84" s="286">
        <f t="shared" si="75"/>
        <v>56951652.830105588</v>
      </c>
      <c r="I84" s="286">
        <f t="shared" si="75"/>
        <v>9134885.1215636879</v>
      </c>
      <c r="J84" s="286">
        <f t="shared" si="75"/>
        <v>2429649.3712609485</v>
      </c>
      <c r="K84" s="286">
        <f t="shared" si="75"/>
        <v>128297.52442316343</v>
      </c>
      <c r="L84" s="286">
        <f t="shared" si="75"/>
        <v>10565782.804034969</v>
      </c>
      <c r="M84" s="286">
        <f t="shared" si="75"/>
        <v>3467986.60801925</v>
      </c>
      <c r="N84" s="286">
        <f t="shared" si="75"/>
        <v>2363238.1206988222</v>
      </c>
      <c r="O84" s="287">
        <f t="shared" si="75"/>
        <v>9629083.4196462687</v>
      </c>
      <c r="P84" s="853">
        <f t="shared" si="75"/>
        <v>440166104.7399441</v>
      </c>
      <c r="Q84" s="286">
        <f t="shared" ref="Q84:AA84" si="76">SUM(Q78:Q83)</f>
        <v>245629092.27842256</v>
      </c>
      <c r="R84" s="286">
        <f t="shared" si="76"/>
        <v>23296520.70308407</v>
      </c>
      <c r="S84" s="286">
        <f t="shared" si="76"/>
        <v>76767310.946934789</v>
      </c>
      <c r="T84" s="286">
        <f t="shared" si="76"/>
        <v>56774766.190523647</v>
      </c>
      <c r="U84" s="286">
        <f t="shared" si="76"/>
        <v>9442310.4070942104</v>
      </c>
      <c r="V84" s="286">
        <f t="shared" si="76"/>
        <v>2551929.6328834835</v>
      </c>
      <c r="W84" s="286">
        <f t="shared" si="76"/>
        <v>140420.04425373173</v>
      </c>
      <c r="X84" s="286">
        <f t="shared" si="76"/>
        <v>11057025.348746104</v>
      </c>
      <c r="Y84" s="286">
        <f t="shared" si="76"/>
        <v>3003510.5389540959</v>
      </c>
      <c r="Z84" s="286">
        <f t="shared" si="76"/>
        <v>2160178.3846544181</v>
      </c>
      <c r="AA84" s="287">
        <f t="shared" si="76"/>
        <v>9343040.2643931042</v>
      </c>
      <c r="AB84" s="853">
        <f>SUM(AB78:AB83)</f>
        <v>464467843.46041149</v>
      </c>
      <c r="AC84" s="286">
        <f t="shared" ref="AC84:AM84" si="77">SUM(AC78:AC83)</f>
        <v>266062865.96505395</v>
      </c>
      <c r="AD84" s="286">
        <f t="shared" si="77"/>
        <v>25175079.185758337</v>
      </c>
      <c r="AE84" s="286">
        <f t="shared" si="77"/>
        <v>76840463.037749171</v>
      </c>
      <c r="AF84" s="286">
        <f t="shared" si="77"/>
        <v>57256748.753608614</v>
      </c>
      <c r="AG84" s="286">
        <f t="shared" si="77"/>
        <v>10126051.574834418</v>
      </c>
      <c r="AH84" s="286">
        <f t="shared" si="77"/>
        <v>2634614.9907332556</v>
      </c>
      <c r="AI84" s="286">
        <f t="shared" si="77"/>
        <v>112966.89797028276</v>
      </c>
      <c r="AJ84" s="286">
        <f t="shared" si="77"/>
        <v>10917657.101054536</v>
      </c>
      <c r="AK84" s="286">
        <f t="shared" si="77"/>
        <v>2930353.8436092939</v>
      </c>
      <c r="AL84" s="286">
        <f t="shared" si="77"/>
        <v>2898433.6635024804</v>
      </c>
      <c r="AM84" s="287">
        <f t="shared" si="77"/>
        <v>9512608.4465371706</v>
      </c>
      <c r="AN84" s="853">
        <f>SUM(AN78:AN83)</f>
        <v>475821078.64773422</v>
      </c>
      <c r="AO84" s="286">
        <f t="shared" ref="AO84:AY84" si="78">SUM(AO78:AO83)</f>
        <v>277615368.78889954</v>
      </c>
      <c r="AP84" s="286">
        <f t="shared" si="78"/>
        <v>26595244.43153742</v>
      </c>
      <c r="AQ84" s="286">
        <f t="shared" si="78"/>
        <v>74725496.698266819</v>
      </c>
      <c r="AR84" s="286">
        <f t="shared" si="78"/>
        <v>57345709.91589503</v>
      </c>
      <c r="AS84" s="286">
        <f t="shared" si="78"/>
        <v>10791392.260240717</v>
      </c>
      <c r="AT84" s="286">
        <f t="shared" si="78"/>
        <v>2761594.5385357435</v>
      </c>
      <c r="AU84" s="286">
        <f t="shared" si="78"/>
        <v>128917.92082364585</v>
      </c>
      <c r="AV84" s="286">
        <f t="shared" si="78"/>
        <v>11612988.723240903</v>
      </c>
      <c r="AW84" s="286">
        <f t="shared" si="78"/>
        <v>2538061.5714978809</v>
      </c>
      <c r="AX84" s="286">
        <f t="shared" si="78"/>
        <v>2550801.8618587302</v>
      </c>
      <c r="AY84" s="287">
        <f t="shared" si="78"/>
        <v>9155501.9369377661</v>
      </c>
      <c r="AZ84" s="859">
        <f>SUM(AZ78:AZ83)</f>
        <v>-6850638.9155957159</v>
      </c>
      <c r="BA84" s="306">
        <f>SUM(BA78:BA83)</f>
        <v>1784385759.0617995</v>
      </c>
      <c r="BB84" s="279">
        <f>SUM('MMA Rev-Exp Region 1:MMA Rev-Exp Region 11'!BB84)</f>
        <v>1012130361.1501029</v>
      </c>
      <c r="BC84" s="279">
        <f>SUM('MMA Rev-Exp Region 1:MMA Rev-Exp Region 11'!BC84)</f>
        <v>96222489.468270734</v>
      </c>
      <c r="BD84" s="279">
        <f>SUM('MMA Rev-Exp Region 1:MMA Rev-Exp Region 11'!BD84)</f>
        <v>300465386.74688548</v>
      </c>
      <c r="BE84" s="279">
        <f>SUM('MMA Rev-Exp Region 1:MMA Rev-Exp Region 11'!BE84)</f>
        <v>228328877.69013289</v>
      </c>
      <c r="BF84" s="279">
        <f>SUM('MMA Rev-Exp Region 1:MMA Rev-Exp Region 11'!BF84)</f>
        <v>39494639.363733023</v>
      </c>
      <c r="BG84" s="279">
        <f>SUM('MMA Rev-Exp Region 1:MMA Rev-Exp Region 11'!BG84)</f>
        <v>10377788.533413431</v>
      </c>
      <c r="BH84" s="279">
        <f>SUM('MMA Rev-Exp Region 1:MMA Rev-Exp Region 11'!BH84)</f>
        <v>510602.38747082371</v>
      </c>
      <c r="BI84" s="279">
        <f>SUM('MMA Rev-Exp Region 1:MMA Rev-Exp Region 11'!BI84)</f>
        <v>44153453.977076508</v>
      </c>
      <c r="BJ84" s="279">
        <f>SUM('MMA Rev-Exp Region 1:MMA Rev-Exp Region 11'!BJ84)</f>
        <v>11939912.562080519</v>
      </c>
      <c r="BK84" s="279">
        <f>SUM('MMA Rev-Exp Region 1:MMA Rev-Exp Region 11'!BK84)</f>
        <v>9972652.0307144523</v>
      </c>
      <c r="BL84" s="307">
        <f>SUM('MMA Rev-Exp Region 1:MMA Rev-Exp Region 11'!BL84)</f>
        <v>37640234.067514315</v>
      </c>
    </row>
    <row r="85" spans="1:64" x14ac:dyDescent="0.25">
      <c r="A85" s="1469"/>
      <c r="B85" s="221" t="s">
        <v>167</v>
      </c>
      <c r="C85" s="222" t="s">
        <v>40</v>
      </c>
      <c r="D85" s="276">
        <f>SUM(E85:O85)</f>
        <v>0</v>
      </c>
      <c r="E85" s="540">
        <f>SUM('MMA Rev-Exp Region 1:MMA Rev-Exp Region 11'!E85)</f>
        <v>0</v>
      </c>
      <c r="F85" s="540">
        <f>SUM('MMA Rev-Exp Region 1:MMA Rev-Exp Region 11'!F85)</f>
        <v>0</v>
      </c>
      <c r="G85" s="540">
        <f>SUM('MMA Rev-Exp Region 1:MMA Rev-Exp Region 11'!G85)</f>
        <v>0</v>
      </c>
      <c r="H85" s="540">
        <f>SUM('MMA Rev-Exp Region 1:MMA Rev-Exp Region 11'!H85)</f>
        <v>0</v>
      </c>
      <c r="I85" s="540">
        <f>SUM('MMA Rev-Exp Region 1:MMA Rev-Exp Region 11'!I85)</f>
        <v>0</v>
      </c>
      <c r="J85" s="540">
        <f>SUM('MMA Rev-Exp Region 1:MMA Rev-Exp Region 11'!J85)</f>
        <v>0</v>
      </c>
      <c r="K85" s="540">
        <f>SUM('MMA Rev-Exp Region 1:MMA Rev-Exp Region 11'!K85)</f>
        <v>0</v>
      </c>
      <c r="L85" s="540">
        <f>SUM('MMA Rev-Exp Region 1:MMA Rev-Exp Region 11'!L85)</f>
        <v>0</v>
      </c>
      <c r="M85" s="540">
        <f>SUM('MMA Rev-Exp Region 1:MMA Rev-Exp Region 11'!M85)</f>
        <v>0</v>
      </c>
      <c r="N85" s="540">
        <f>SUM('MMA Rev-Exp Region 1:MMA Rev-Exp Region 11'!N85)</f>
        <v>0</v>
      </c>
      <c r="O85" s="542">
        <f>SUM('MMA Rev-Exp Region 1:MMA Rev-Exp Region 11'!O85)</f>
        <v>0</v>
      </c>
      <c r="P85" s="276">
        <f>SUM(Q85:AA85)</f>
        <v>0</v>
      </c>
      <c r="Q85" s="540">
        <f>SUM('MMA Rev-Exp Region 1:MMA Rev-Exp Region 11'!Q85)</f>
        <v>0</v>
      </c>
      <c r="R85" s="540">
        <f>SUM('MMA Rev-Exp Region 1:MMA Rev-Exp Region 11'!R85)</f>
        <v>0</v>
      </c>
      <c r="S85" s="540">
        <f>SUM('MMA Rev-Exp Region 1:MMA Rev-Exp Region 11'!S85)</f>
        <v>0</v>
      </c>
      <c r="T85" s="540">
        <f>SUM('MMA Rev-Exp Region 1:MMA Rev-Exp Region 11'!T85)</f>
        <v>0</v>
      </c>
      <c r="U85" s="540">
        <f>SUM('MMA Rev-Exp Region 1:MMA Rev-Exp Region 11'!U85)</f>
        <v>0</v>
      </c>
      <c r="V85" s="540">
        <f>SUM('MMA Rev-Exp Region 1:MMA Rev-Exp Region 11'!V85)</f>
        <v>0</v>
      </c>
      <c r="W85" s="540">
        <f>SUM('MMA Rev-Exp Region 1:MMA Rev-Exp Region 11'!W85)</f>
        <v>0</v>
      </c>
      <c r="X85" s="540">
        <f>SUM('MMA Rev-Exp Region 1:MMA Rev-Exp Region 11'!X85)</f>
        <v>0</v>
      </c>
      <c r="Y85" s="540">
        <f>SUM('MMA Rev-Exp Region 1:MMA Rev-Exp Region 11'!Y85)</f>
        <v>0</v>
      </c>
      <c r="Z85" s="540">
        <f>SUM('MMA Rev-Exp Region 1:MMA Rev-Exp Region 11'!Z85)</f>
        <v>0</v>
      </c>
      <c r="AA85" s="542">
        <f>SUM('MMA Rev-Exp Region 1:MMA Rev-Exp Region 11'!AA85)</f>
        <v>0</v>
      </c>
      <c r="AB85" s="276">
        <f>SUM(AC85:AM85)</f>
        <v>0</v>
      </c>
      <c r="AC85" s="540">
        <f>SUM('MMA Rev-Exp Region 1:MMA Rev-Exp Region 11'!AC85)</f>
        <v>0</v>
      </c>
      <c r="AD85" s="540">
        <f>SUM('MMA Rev-Exp Region 1:MMA Rev-Exp Region 11'!AD85)</f>
        <v>0</v>
      </c>
      <c r="AE85" s="540">
        <f>SUM('MMA Rev-Exp Region 1:MMA Rev-Exp Region 11'!AE85)</f>
        <v>0</v>
      </c>
      <c r="AF85" s="540">
        <f>SUM('MMA Rev-Exp Region 1:MMA Rev-Exp Region 11'!AF85)</f>
        <v>0</v>
      </c>
      <c r="AG85" s="540">
        <f>SUM('MMA Rev-Exp Region 1:MMA Rev-Exp Region 11'!AG85)</f>
        <v>0</v>
      </c>
      <c r="AH85" s="540">
        <f>SUM('MMA Rev-Exp Region 1:MMA Rev-Exp Region 11'!AH85)</f>
        <v>0</v>
      </c>
      <c r="AI85" s="540">
        <f>SUM('MMA Rev-Exp Region 1:MMA Rev-Exp Region 11'!AI85)</f>
        <v>0</v>
      </c>
      <c r="AJ85" s="540">
        <f>SUM('MMA Rev-Exp Region 1:MMA Rev-Exp Region 11'!AJ85)</f>
        <v>0</v>
      </c>
      <c r="AK85" s="540">
        <f>SUM('MMA Rev-Exp Region 1:MMA Rev-Exp Region 11'!AK85)</f>
        <v>0</v>
      </c>
      <c r="AL85" s="540">
        <f>SUM('MMA Rev-Exp Region 1:MMA Rev-Exp Region 11'!AL85)</f>
        <v>0</v>
      </c>
      <c r="AM85" s="542">
        <f>SUM('MMA Rev-Exp Region 1:MMA Rev-Exp Region 11'!AM85)</f>
        <v>0</v>
      </c>
      <c r="AN85" s="276">
        <f>SUM(AO85:AY85)</f>
        <v>0</v>
      </c>
      <c r="AO85" s="540">
        <f>SUM('MMA Rev-Exp Region 1:MMA Rev-Exp Region 11'!AO85)</f>
        <v>0</v>
      </c>
      <c r="AP85" s="540">
        <f>SUM('MMA Rev-Exp Region 1:MMA Rev-Exp Region 11'!AP85)</f>
        <v>0</v>
      </c>
      <c r="AQ85" s="540">
        <f>SUM('MMA Rev-Exp Region 1:MMA Rev-Exp Region 11'!AQ85)</f>
        <v>0</v>
      </c>
      <c r="AR85" s="540">
        <f>SUM('MMA Rev-Exp Region 1:MMA Rev-Exp Region 11'!AR85)</f>
        <v>0</v>
      </c>
      <c r="AS85" s="540">
        <f>SUM('MMA Rev-Exp Region 1:MMA Rev-Exp Region 11'!AS85)</f>
        <v>0</v>
      </c>
      <c r="AT85" s="540">
        <f>SUM('MMA Rev-Exp Region 1:MMA Rev-Exp Region 11'!AT85)</f>
        <v>0</v>
      </c>
      <c r="AU85" s="540">
        <f>SUM('MMA Rev-Exp Region 1:MMA Rev-Exp Region 11'!AU85)</f>
        <v>0</v>
      </c>
      <c r="AV85" s="540">
        <f>SUM('MMA Rev-Exp Region 1:MMA Rev-Exp Region 11'!AV85)</f>
        <v>0</v>
      </c>
      <c r="AW85" s="540">
        <f>SUM('MMA Rev-Exp Region 1:MMA Rev-Exp Region 11'!AW85)</f>
        <v>0</v>
      </c>
      <c r="AX85" s="540">
        <f>SUM('MMA Rev-Exp Region 1:MMA Rev-Exp Region 11'!AX85)</f>
        <v>0</v>
      </c>
      <c r="AY85" s="542">
        <f>SUM('MMA Rev-Exp Region 1:MMA Rev-Exp Region 11'!AY85)</f>
        <v>0</v>
      </c>
      <c r="AZ85" s="545">
        <f>SUM('MMA Rev-Exp Region 1:MMA Rev-Exp Region 11'!AZ85)</f>
        <v>0</v>
      </c>
      <c r="BA85" s="294">
        <f>SUM(BB85:BL85)+AZ85</f>
        <v>0</v>
      </c>
      <c r="BB85" s="540">
        <f>SUM('MMA Rev-Exp Region 1:MMA Rev-Exp Region 11'!BB85)</f>
        <v>0</v>
      </c>
      <c r="BC85" s="540">
        <f>SUM('MMA Rev-Exp Region 1:MMA Rev-Exp Region 11'!BC85)</f>
        <v>0</v>
      </c>
      <c r="BD85" s="540">
        <f>SUM('MMA Rev-Exp Region 1:MMA Rev-Exp Region 11'!BD85)</f>
        <v>0</v>
      </c>
      <c r="BE85" s="540">
        <f>SUM('MMA Rev-Exp Region 1:MMA Rev-Exp Region 11'!BE85)</f>
        <v>0</v>
      </c>
      <c r="BF85" s="540">
        <f>SUM('MMA Rev-Exp Region 1:MMA Rev-Exp Region 11'!BF85)</f>
        <v>0</v>
      </c>
      <c r="BG85" s="540">
        <f>SUM('MMA Rev-Exp Region 1:MMA Rev-Exp Region 11'!BG85)</f>
        <v>0</v>
      </c>
      <c r="BH85" s="540">
        <f>SUM('MMA Rev-Exp Region 1:MMA Rev-Exp Region 11'!BH85)</f>
        <v>0</v>
      </c>
      <c r="BI85" s="540">
        <f>SUM('MMA Rev-Exp Region 1:MMA Rev-Exp Region 11'!BI85)</f>
        <v>0</v>
      </c>
      <c r="BJ85" s="540">
        <f>SUM('MMA Rev-Exp Region 1:MMA Rev-Exp Region 11'!BJ85)</f>
        <v>0</v>
      </c>
      <c r="BK85" s="540">
        <f>SUM('MMA Rev-Exp Region 1:MMA Rev-Exp Region 11'!BK85)</f>
        <v>0</v>
      </c>
      <c r="BL85" s="545">
        <f>SUM('MMA Rev-Exp Region 1:MMA Rev-Exp Region 11'!BL85)</f>
        <v>0</v>
      </c>
    </row>
    <row r="86" spans="1:64" x14ac:dyDescent="0.25">
      <c r="A86" s="1469"/>
      <c r="B86" s="221" t="s">
        <v>168</v>
      </c>
      <c r="C86" s="222" t="s">
        <v>329</v>
      </c>
      <c r="D86" s="289">
        <f>SUM(E86:O86)</f>
        <v>0</v>
      </c>
      <c r="E86" s="541">
        <f>SUM('MMA Rev-Exp Region 1:MMA Rev-Exp Region 11'!E86)</f>
        <v>0</v>
      </c>
      <c r="F86" s="541">
        <f>SUM('MMA Rev-Exp Region 1:MMA Rev-Exp Region 11'!F86)</f>
        <v>0</v>
      </c>
      <c r="G86" s="541">
        <f>SUM('MMA Rev-Exp Region 1:MMA Rev-Exp Region 11'!G86)</f>
        <v>0</v>
      </c>
      <c r="H86" s="541">
        <f>SUM('MMA Rev-Exp Region 1:MMA Rev-Exp Region 11'!H86)</f>
        <v>0</v>
      </c>
      <c r="I86" s="541">
        <f>SUM('MMA Rev-Exp Region 1:MMA Rev-Exp Region 11'!I86)</f>
        <v>0</v>
      </c>
      <c r="J86" s="541">
        <f>SUM('MMA Rev-Exp Region 1:MMA Rev-Exp Region 11'!J86)</f>
        <v>0</v>
      </c>
      <c r="K86" s="541">
        <f>SUM('MMA Rev-Exp Region 1:MMA Rev-Exp Region 11'!K86)</f>
        <v>0</v>
      </c>
      <c r="L86" s="541">
        <f>SUM('MMA Rev-Exp Region 1:MMA Rev-Exp Region 11'!L86)</f>
        <v>0</v>
      </c>
      <c r="M86" s="541">
        <f>SUM('MMA Rev-Exp Region 1:MMA Rev-Exp Region 11'!M86)</f>
        <v>0</v>
      </c>
      <c r="N86" s="541">
        <f>SUM('MMA Rev-Exp Region 1:MMA Rev-Exp Region 11'!N86)</f>
        <v>0</v>
      </c>
      <c r="O86" s="543">
        <f>SUM('MMA Rev-Exp Region 1:MMA Rev-Exp Region 11'!O86)</f>
        <v>0</v>
      </c>
      <c r="P86" s="289">
        <f>SUM(Q86:AA86)</f>
        <v>0</v>
      </c>
      <c r="Q86" s="541">
        <f>SUM('MMA Rev-Exp Region 1:MMA Rev-Exp Region 11'!Q86)</f>
        <v>0</v>
      </c>
      <c r="R86" s="541">
        <f>SUM('MMA Rev-Exp Region 1:MMA Rev-Exp Region 11'!R86)</f>
        <v>0</v>
      </c>
      <c r="S86" s="541">
        <f>SUM('MMA Rev-Exp Region 1:MMA Rev-Exp Region 11'!S86)</f>
        <v>0</v>
      </c>
      <c r="T86" s="541">
        <f>SUM('MMA Rev-Exp Region 1:MMA Rev-Exp Region 11'!T86)</f>
        <v>0</v>
      </c>
      <c r="U86" s="541">
        <f>SUM('MMA Rev-Exp Region 1:MMA Rev-Exp Region 11'!U86)</f>
        <v>0</v>
      </c>
      <c r="V86" s="541">
        <f>SUM('MMA Rev-Exp Region 1:MMA Rev-Exp Region 11'!V86)</f>
        <v>0</v>
      </c>
      <c r="W86" s="541">
        <f>SUM('MMA Rev-Exp Region 1:MMA Rev-Exp Region 11'!W86)</f>
        <v>0</v>
      </c>
      <c r="X86" s="541">
        <f>SUM('MMA Rev-Exp Region 1:MMA Rev-Exp Region 11'!X86)</f>
        <v>0</v>
      </c>
      <c r="Y86" s="541">
        <f>SUM('MMA Rev-Exp Region 1:MMA Rev-Exp Region 11'!Y86)</f>
        <v>0</v>
      </c>
      <c r="Z86" s="541">
        <f>SUM('MMA Rev-Exp Region 1:MMA Rev-Exp Region 11'!Z86)</f>
        <v>0</v>
      </c>
      <c r="AA86" s="543">
        <f>SUM('MMA Rev-Exp Region 1:MMA Rev-Exp Region 11'!AA86)</f>
        <v>0</v>
      </c>
      <c r="AB86" s="289">
        <f>SUM(AC86:AM86)</f>
        <v>0</v>
      </c>
      <c r="AC86" s="541">
        <f>SUM('MMA Rev-Exp Region 1:MMA Rev-Exp Region 11'!AC86)</f>
        <v>0</v>
      </c>
      <c r="AD86" s="541">
        <f>SUM('MMA Rev-Exp Region 1:MMA Rev-Exp Region 11'!AD86)</f>
        <v>0</v>
      </c>
      <c r="AE86" s="541">
        <f>SUM('MMA Rev-Exp Region 1:MMA Rev-Exp Region 11'!AE86)</f>
        <v>0</v>
      </c>
      <c r="AF86" s="541">
        <f>SUM('MMA Rev-Exp Region 1:MMA Rev-Exp Region 11'!AF86)</f>
        <v>0</v>
      </c>
      <c r="AG86" s="541">
        <f>SUM('MMA Rev-Exp Region 1:MMA Rev-Exp Region 11'!AG86)</f>
        <v>0</v>
      </c>
      <c r="AH86" s="541">
        <f>SUM('MMA Rev-Exp Region 1:MMA Rev-Exp Region 11'!AH86)</f>
        <v>0</v>
      </c>
      <c r="AI86" s="541">
        <f>SUM('MMA Rev-Exp Region 1:MMA Rev-Exp Region 11'!AI86)</f>
        <v>0</v>
      </c>
      <c r="AJ86" s="541">
        <f>SUM('MMA Rev-Exp Region 1:MMA Rev-Exp Region 11'!AJ86)</f>
        <v>0</v>
      </c>
      <c r="AK86" s="541">
        <f>SUM('MMA Rev-Exp Region 1:MMA Rev-Exp Region 11'!AK86)</f>
        <v>0</v>
      </c>
      <c r="AL86" s="541">
        <f>SUM('MMA Rev-Exp Region 1:MMA Rev-Exp Region 11'!AL86)</f>
        <v>0</v>
      </c>
      <c r="AM86" s="543">
        <f>SUM('MMA Rev-Exp Region 1:MMA Rev-Exp Region 11'!AM86)</f>
        <v>0</v>
      </c>
      <c r="AN86" s="289">
        <f>SUM(AO86:AY86)</f>
        <v>0</v>
      </c>
      <c r="AO86" s="541">
        <f>SUM('MMA Rev-Exp Region 1:MMA Rev-Exp Region 11'!AO86)</f>
        <v>0</v>
      </c>
      <c r="AP86" s="541">
        <f>SUM('MMA Rev-Exp Region 1:MMA Rev-Exp Region 11'!AP86)</f>
        <v>0</v>
      </c>
      <c r="AQ86" s="541">
        <f>SUM('MMA Rev-Exp Region 1:MMA Rev-Exp Region 11'!AQ86)</f>
        <v>0</v>
      </c>
      <c r="AR86" s="541">
        <f>SUM('MMA Rev-Exp Region 1:MMA Rev-Exp Region 11'!AR86)</f>
        <v>0</v>
      </c>
      <c r="AS86" s="541">
        <f>SUM('MMA Rev-Exp Region 1:MMA Rev-Exp Region 11'!AS86)</f>
        <v>0</v>
      </c>
      <c r="AT86" s="541">
        <f>SUM('MMA Rev-Exp Region 1:MMA Rev-Exp Region 11'!AT86)</f>
        <v>0</v>
      </c>
      <c r="AU86" s="541">
        <f>SUM('MMA Rev-Exp Region 1:MMA Rev-Exp Region 11'!AU86)</f>
        <v>0</v>
      </c>
      <c r="AV86" s="541">
        <f>SUM('MMA Rev-Exp Region 1:MMA Rev-Exp Region 11'!AV86)</f>
        <v>0</v>
      </c>
      <c r="AW86" s="541">
        <f>SUM('MMA Rev-Exp Region 1:MMA Rev-Exp Region 11'!AW86)</f>
        <v>0</v>
      </c>
      <c r="AX86" s="541">
        <f>SUM('MMA Rev-Exp Region 1:MMA Rev-Exp Region 11'!AX86)</f>
        <v>0</v>
      </c>
      <c r="AY86" s="543">
        <f>SUM('MMA Rev-Exp Region 1:MMA Rev-Exp Region 11'!AY86)</f>
        <v>0</v>
      </c>
      <c r="AZ86" s="546">
        <f>SUM('MMA Rev-Exp Region 1:MMA Rev-Exp Region 11'!AZ86)</f>
        <v>0</v>
      </c>
      <c r="BA86" s="296">
        <f>SUM(BB86:BL86)+AZ86</f>
        <v>0</v>
      </c>
      <c r="BB86" s="541">
        <f>SUM('MMA Rev-Exp Region 1:MMA Rev-Exp Region 11'!BB86)</f>
        <v>0</v>
      </c>
      <c r="BC86" s="541">
        <f>SUM('MMA Rev-Exp Region 1:MMA Rev-Exp Region 11'!BC86)</f>
        <v>0</v>
      </c>
      <c r="BD86" s="541">
        <f>SUM('MMA Rev-Exp Region 1:MMA Rev-Exp Region 11'!BD86)</f>
        <v>0</v>
      </c>
      <c r="BE86" s="541">
        <f>SUM('MMA Rev-Exp Region 1:MMA Rev-Exp Region 11'!BE86)</f>
        <v>0</v>
      </c>
      <c r="BF86" s="541">
        <f>SUM('MMA Rev-Exp Region 1:MMA Rev-Exp Region 11'!BF86)</f>
        <v>0</v>
      </c>
      <c r="BG86" s="541">
        <f>SUM('MMA Rev-Exp Region 1:MMA Rev-Exp Region 11'!BG86)</f>
        <v>0</v>
      </c>
      <c r="BH86" s="541">
        <f>SUM('MMA Rev-Exp Region 1:MMA Rev-Exp Region 11'!BH86)</f>
        <v>0</v>
      </c>
      <c r="BI86" s="541">
        <f>SUM('MMA Rev-Exp Region 1:MMA Rev-Exp Region 11'!BI86)</f>
        <v>0</v>
      </c>
      <c r="BJ86" s="541">
        <f>SUM('MMA Rev-Exp Region 1:MMA Rev-Exp Region 11'!BJ86)</f>
        <v>0</v>
      </c>
      <c r="BK86" s="541">
        <f>SUM('MMA Rev-Exp Region 1:MMA Rev-Exp Region 11'!BK86)</f>
        <v>0</v>
      </c>
      <c r="BL86" s="546">
        <f>SUM('MMA Rev-Exp Region 1:MMA Rev-Exp Region 11'!BL86)</f>
        <v>0</v>
      </c>
    </row>
    <row r="87" spans="1:64" s="209" customFormat="1" x14ac:dyDescent="0.25">
      <c r="A87" s="1469"/>
      <c r="B87" s="221" t="s">
        <v>169</v>
      </c>
      <c r="C87" s="222" t="s">
        <v>251</v>
      </c>
      <c r="D87" s="289">
        <f>SUM(D85:D86)</f>
        <v>0</v>
      </c>
      <c r="E87" s="541">
        <f>SUM('MMA Rev-Exp Region 1:MMA Rev-Exp Region 11'!E87)</f>
        <v>0</v>
      </c>
      <c r="F87" s="541">
        <f>SUM('MMA Rev-Exp Region 1:MMA Rev-Exp Region 11'!F87)</f>
        <v>0</v>
      </c>
      <c r="G87" s="541">
        <f>SUM('MMA Rev-Exp Region 1:MMA Rev-Exp Region 11'!G87)</f>
        <v>0</v>
      </c>
      <c r="H87" s="541">
        <f>SUM('MMA Rev-Exp Region 1:MMA Rev-Exp Region 11'!H87)</f>
        <v>0</v>
      </c>
      <c r="I87" s="541">
        <f>SUM('MMA Rev-Exp Region 1:MMA Rev-Exp Region 11'!I87)</f>
        <v>0</v>
      </c>
      <c r="J87" s="541">
        <f>SUM('MMA Rev-Exp Region 1:MMA Rev-Exp Region 11'!J87)</f>
        <v>0</v>
      </c>
      <c r="K87" s="541">
        <f>SUM('MMA Rev-Exp Region 1:MMA Rev-Exp Region 11'!K87)</f>
        <v>0</v>
      </c>
      <c r="L87" s="541">
        <f>SUM('MMA Rev-Exp Region 1:MMA Rev-Exp Region 11'!L87)</f>
        <v>0</v>
      </c>
      <c r="M87" s="541">
        <f>SUM('MMA Rev-Exp Region 1:MMA Rev-Exp Region 11'!M87)</f>
        <v>0</v>
      </c>
      <c r="N87" s="541">
        <f>SUM('MMA Rev-Exp Region 1:MMA Rev-Exp Region 11'!N87)</f>
        <v>0</v>
      </c>
      <c r="O87" s="543">
        <f>SUM('MMA Rev-Exp Region 1:MMA Rev-Exp Region 11'!O87)</f>
        <v>0</v>
      </c>
      <c r="P87" s="289">
        <f>SUM(P85:P86)</f>
        <v>0</v>
      </c>
      <c r="Q87" s="541">
        <f>SUM('MMA Rev-Exp Region 1:MMA Rev-Exp Region 11'!Q87)</f>
        <v>0</v>
      </c>
      <c r="R87" s="541">
        <f>SUM('MMA Rev-Exp Region 1:MMA Rev-Exp Region 11'!R87)</f>
        <v>0</v>
      </c>
      <c r="S87" s="541">
        <f>SUM('MMA Rev-Exp Region 1:MMA Rev-Exp Region 11'!S87)</f>
        <v>0</v>
      </c>
      <c r="T87" s="541">
        <f>SUM('MMA Rev-Exp Region 1:MMA Rev-Exp Region 11'!T87)</f>
        <v>0</v>
      </c>
      <c r="U87" s="541">
        <f>SUM('MMA Rev-Exp Region 1:MMA Rev-Exp Region 11'!U87)</f>
        <v>0</v>
      </c>
      <c r="V87" s="541">
        <f>SUM('MMA Rev-Exp Region 1:MMA Rev-Exp Region 11'!V87)</f>
        <v>0</v>
      </c>
      <c r="W87" s="541">
        <f>SUM('MMA Rev-Exp Region 1:MMA Rev-Exp Region 11'!W87)</f>
        <v>0</v>
      </c>
      <c r="X87" s="541">
        <f>SUM('MMA Rev-Exp Region 1:MMA Rev-Exp Region 11'!X87)</f>
        <v>0</v>
      </c>
      <c r="Y87" s="541">
        <f>SUM('MMA Rev-Exp Region 1:MMA Rev-Exp Region 11'!Y87)</f>
        <v>0</v>
      </c>
      <c r="Z87" s="541">
        <f>SUM('MMA Rev-Exp Region 1:MMA Rev-Exp Region 11'!Z87)</f>
        <v>0</v>
      </c>
      <c r="AA87" s="543">
        <f>SUM('MMA Rev-Exp Region 1:MMA Rev-Exp Region 11'!AA87)</f>
        <v>0</v>
      </c>
      <c r="AB87" s="289">
        <f>SUM(AB85:AB86)</f>
        <v>0</v>
      </c>
      <c r="AC87" s="541">
        <f>SUM('MMA Rev-Exp Region 1:MMA Rev-Exp Region 11'!AC87)</f>
        <v>0</v>
      </c>
      <c r="AD87" s="541">
        <f>SUM('MMA Rev-Exp Region 1:MMA Rev-Exp Region 11'!AD87)</f>
        <v>0</v>
      </c>
      <c r="AE87" s="541">
        <f>SUM('MMA Rev-Exp Region 1:MMA Rev-Exp Region 11'!AE87)</f>
        <v>0</v>
      </c>
      <c r="AF87" s="541">
        <f>SUM('MMA Rev-Exp Region 1:MMA Rev-Exp Region 11'!AF87)</f>
        <v>0</v>
      </c>
      <c r="AG87" s="541">
        <f>SUM('MMA Rev-Exp Region 1:MMA Rev-Exp Region 11'!AG87)</f>
        <v>0</v>
      </c>
      <c r="AH87" s="541">
        <f>SUM('MMA Rev-Exp Region 1:MMA Rev-Exp Region 11'!AH87)</f>
        <v>0</v>
      </c>
      <c r="AI87" s="541">
        <f>SUM('MMA Rev-Exp Region 1:MMA Rev-Exp Region 11'!AI87)</f>
        <v>0</v>
      </c>
      <c r="AJ87" s="541">
        <f>SUM('MMA Rev-Exp Region 1:MMA Rev-Exp Region 11'!AJ87)</f>
        <v>0</v>
      </c>
      <c r="AK87" s="541">
        <f>SUM('MMA Rev-Exp Region 1:MMA Rev-Exp Region 11'!AK87)</f>
        <v>0</v>
      </c>
      <c r="AL87" s="541">
        <f>SUM('MMA Rev-Exp Region 1:MMA Rev-Exp Region 11'!AL87)</f>
        <v>0</v>
      </c>
      <c r="AM87" s="543">
        <f>SUM('MMA Rev-Exp Region 1:MMA Rev-Exp Region 11'!AM87)</f>
        <v>0</v>
      </c>
      <c r="AN87" s="289">
        <f>SUM(AN85:AN86)</f>
        <v>0</v>
      </c>
      <c r="AO87" s="541">
        <f>SUM('MMA Rev-Exp Region 1:MMA Rev-Exp Region 11'!AO87)</f>
        <v>0</v>
      </c>
      <c r="AP87" s="541">
        <f>SUM('MMA Rev-Exp Region 1:MMA Rev-Exp Region 11'!AP87)</f>
        <v>0</v>
      </c>
      <c r="AQ87" s="541">
        <f>SUM('MMA Rev-Exp Region 1:MMA Rev-Exp Region 11'!AQ87)</f>
        <v>0</v>
      </c>
      <c r="AR87" s="541">
        <f>SUM('MMA Rev-Exp Region 1:MMA Rev-Exp Region 11'!AR87)</f>
        <v>0</v>
      </c>
      <c r="AS87" s="541">
        <f>SUM('MMA Rev-Exp Region 1:MMA Rev-Exp Region 11'!AS87)</f>
        <v>0</v>
      </c>
      <c r="AT87" s="541">
        <f>SUM('MMA Rev-Exp Region 1:MMA Rev-Exp Region 11'!AT87)</f>
        <v>0</v>
      </c>
      <c r="AU87" s="541">
        <f>SUM('MMA Rev-Exp Region 1:MMA Rev-Exp Region 11'!AU87)</f>
        <v>0</v>
      </c>
      <c r="AV87" s="541">
        <f>SUM('MMA Rev-Exp Region 1:MMA Rev-Exp Region 11'!AV87)</f>
        <v>0</v>
      </c>
      <c r="AW87" s="541">
        <f>SUM('MMA Rev-Exp Region 1:MMA Rev-Exp Region 11'!AW87)</f>
        <v>0</v>
      </c>
      <c r="AX87" s="541">
        <f>SUM('MMA Rev-Exp Region 1:MMA Rev-Exp Region 11'!AX87)</f>
        <v>0</v>
      </c>
      <c r="AY87" s="543">
        <f>SUM('MMA Rev-Exp Region 1:MMA Rev-Exp Region 11'!AY87)</f>
        <v>0</v>
      </c>
      <c r="AZ87" s="546">
        <f>SUM('MMA Rev-Exp Region 1:MMA Rev-Exp Region 11'!AZ87)</f>
        <v>0</v>
      </c>
      <c r="BA87" s="296">
        <f>SUM(BA85:BA86)</f>
        <v>0</v>
      </c>
      <c r="BB87" s="541">
        <f>SUM('MMA Rev-Exp Region 1:MMA Rev-Exp Region 11'!BB87)</f>
        <v>0</v>
      </c>
      <c r="BC87" s="541">
        <f>SUM('MMA Rev-Exp Region 1:MMA Rev-Exp Region 11'!BC87)</f>
        <v>0</v>
      </c>
      <c r="BD87" s="541">
        <f>SUM('MMA Rev-Exp Region 1:MMA Rev-Exp Region 11'!BD87)</f>
        <v>0</v>
      </c>
      <c r="BE87" s="541">
        <f>SUM('MMA Rev-Exp Region 1:MMA Rev-Exp Region 11'!BE87)</f>
        <v>0</v>
      </c>
      <c r="BF87" s="541">
        <f>SUM('MMA Rev-Exp Region 1:MMA Rev-Exp Region 11'!BF87)</f>
        <v>0</v>
      </c>
      <c r="BG87" s="541">
        <f>SUM('MMA Rev-Exp Region 1:MMA Rev-Exp Region 11'!BG87)</f>
        <v>0</v>
      </c>
      <c r="BH87" s="541">
        <f>SUM('MMA Rev-Exp Region 1:MMA Rev-Exp Region 11'!BH87)</f>
        <v>0</v>
      </c>
      <c r="BI87" s="541">
        <f>SUM('MMA Rev-Exp Region 1:MMA Rev-Exp Region 11'!BI87)</f>
        <v>0</v>
      </c>
      <c r="BJ87" s="541">
        <f>SUM('MMA Rev-Exp Region 1:MMA Rev-Exp Region 11'!BJ87)</f>
        <v>0</v>
      </c>
      <c r="BK87" s="541">
        <f>SUM('MMA Rev-Exp Region 1:MMA Rev-Exp Region 11'!BK87)</f>
        <v>0</v>
      </c>
      <c r="BL87" s="546">
        <f>SUM('MMA Rev-Exp Region 1:MMA Rev-Exp Region 11'!BL87)</f>
        <v>0</v>
      </c>
    </row>
    <row r="88" spans="1:64" s="209" customFormat="1" ht="24.75" x14ac:dyDescent="0.25">
      <c r="A88" s="1470"/>
      <c r="B88" s="227" t="s">
        <v>170</v>
      </c>
      <c r="C88" s="228" t="s">
        <v>324</v>
      </c>
      <c r="D88" s="277">
        <f t="shared" ref="D88:P88" si="79">D84+D87</f>
        <v>410781371.12930501</v>
      </c>
      <c r="E88" s="275">
        <f t="shared" si="79"/>
        <v>222823034.11772683</v>
      </c>
      <c r="F88" s="275">
        <f t="shared" si="79"/>
        <v>21155645.147890892</v>
      </c>
      <c r="G88" s="275">
        <f t="shared" si="79"/>
        <v>72132116.063934714</v>
      </c>
      <c r="H88" s="275">
        <f t="shared" si="79"/>
        <v>56951652.830105588</v>
      </c>
      <c r="I88" s="275">
        <f t="shared" si="79"/>
        <v>9134885.1215636879</v>
      </c>
      <c r="J88" s="275">
        <f t="shared" si="79"/>
        <v>2429649.3712609485</v>
      </c>
      <c r="K88" s="275">
        <f t="shared" si="79"/>
        <v>128297.52442316343</v>
      </c>
      <c r="L88" s="275">
        <f t="shared" si="79"/>
        <v>10565782.804034969</v>
      </c>
      <c r="M88" s="275">
        <f t="shared" si="79"/>
        <v>3467986.60801925</v>
      </c>
      <c r="N88" s="275">
        <f t="shared" si="79"/>
        <v>2363238.1206988222</v>
      </c>
      <c r="O88" s="283">
        <f t="shared" si="79"/>
        <v>9629083.4196462687</v>
      </c>
      <c r="P88" s="277">
        <f t="shared" si="79"/>
        <v>440166104.7399441</v>
      </c>
      <c r="Q88" s="275">
        <f t="shared" ref="Q88:AA88" si="80">Q84+Q87</f>
        <v>245629092.27842256</v>
      </c>
      <c r="R88" s="275">
        <f t="shared" si="80"/>
        <v>23296520.70308407</v>
      </c>
      <c r="S88" s="275">
        <f t="shared" si="80"/>
        <v>76767310.946934789</v>
      </c>
      <c r="T88" s="275">
        <f t="shared" si="80"/>
        <v>56774766.190523647</v>
      </c>
      <c r="U88" s="275">
        <f t="shared" si="80"/>
        <v>9442310.4070942104</v>
      </c>
      <c r="V88" s="275">
        <f t="shared" si="80"/>
        <v>2551929.6328834835</v>
      </c>
      <c r="W88" s="275">
        <f t="shared" si="80"/>
        <v>140420.04425373173</v>
      </c>
      <c r="X88" s="275">
        <f t="shared" si="80"/>
        <v>11057025.348746104</v>
      </c>
      <c r="Y88" s="275">
        <f t="shared" si="80"/>
        <v>3003510.5389540959</v>
      </c>
      <c r="Z88" s="275">
        <f t="shared" si="80"/>
        <v>2160178.3846544181</v>
      </c>
      <c r="AA88" s="283">
        <f t="shared" si="80"/>
        <v>9343040.2643931042</v>
      </c>
      <c r="AB88" s="277">
        <f>AB84+AB87</f>
        <v>464467843.46041149</v>
      </c>
      <c r="AC88" s="275">
        <f t="shared" ref="AC88:AM88" si="81">AC84+AC87</f>
        <v>266062865.96505395</v>
      </c>
      <c r="AD88" s="275">
        <f t="shared" si="81"/>
        <v>25175079.185758337</v>
      </c>
      <c r="AE88" s="275">
        <f t="shared" si="81"/>
        <v>76840463.037749171</v>
      </c>
      <c r="AF88" s="275">
        <f t="shared" si="81"/>
        <v>57256748.753608614</v>
      </c>
      <c r="AG88" s="275">
        <f t="shared" si="81"/>
        <v>10126051.574834418</v>
      </c>
      <c r="AH88" s="275">
        <f t="shared" si="81"/>
        <v>2634614.9907332556</v>
      </c>
      <c r="AI88" s="275">
        <f t="shared" si="81"/>
        <v>112966.89797028276</v>
      </c>
      <c r="AJ88" s="275">
        <f t="shared" si="81"/>
        <v>10917657.101054536</v>
      </c>
      <c r="AK88" s="275">
        <f t="shared" si="81"/>
        <v>2930353.8436092939</v>
      </c>
      <c r="AL88" s="275">
        <f t="shared" si="81"/>
        <v>2898433.6635024804</v>
      </c>
      <c r="AM88" s="283">
        <f t="shared" si="81"/>
        <v>9512608.4465371706</v>
      </c>
      <c r="AN88" s="277">
        <f>AN84+AN87</f>
        <v>475821078.64773422</v>
      </c>
      <c r="AO88" s="275">
        <f t="shared" ref="AO88:AY88" si="82">AO84+AO87</f>
        <v>277615368.78889954</v>
      </c>
      <c r="AP88" s="275">
        <f t="shared" si="82"/>
        <v>26595244.43153742</v>
      </c>
      <c r="AQ88" s="275">
        <f t="shared" si="82"/>
        <v>74725496.698266819</v>
      </c>
      <c r="AR88" s="275">
        <f t="shared" si="82"/>
        <v>57345709.91589503</v>
      </c>
      <c r="AS88" s="275">
        <f t="shared" si="82"/>
        <v>10791392.260240717</v>
      </c>
      <c r="AT88" s="275">
        <f t="shared" si="82"/>
        <v>2761594.5385357435</v>
      </c>
      <c r="AU88" s="275">
        <f t="shared" si="82"/>
        <v>128917.92082364585</v>
      </c>
      <c r="AV88" s="275">
        <f t="shared" si="82"/>
        <v>11612988.723240903</v>
      </c>
      <c r="AW88" s="275">
        <f t="shared" si="82"/>
        <v>2538061.5714978809</v>
      </c>
      <c r="AX88" s="275">
        <f t="shared" si="82"/>
        <v>2550801.8618587302</v>
      </c>
      <c r="AY88" s="283">
        <f t="shared" si="82"/>
        <v>9155501.9369377661</v>
      </c>
      <c r="AZ88" s="299">
        <f>AZ84+AZ87</f>
        <v>-6850638.9155957159</v>
      </c>
      <c r="BA88" s="297">
        <f>BA84+BA87</f>
        <v>1784385759.0617995</v>
      </c>
      <c r="BB88" s="275">
        <f>SUM('MMA Rev-Exp Region 1:MMA Rev-Exp Region 11'!BB88)</f>
        <v>1012130361.1501029</v>
      </c>
      <c r="BC88" s="275">
        <f>SUM('MMA Rev-Exp Region 1:MMA Rev-Exp Region 11'!BC88)</f>
        <v>96222489.468270734</v>
      </c>
      <c r="BD88" s="275">
        <f>SUM('MMA Rev-Exp Region 1:MMA Rev-Exp Region 11'!BD88)</f>
        <v>300465386.74688548</v>
      </c>
      <c r="BE88" s="275">
        <f>SUM('MMA Rev-Exp Region 1:MMA Rev-Exp Region 11'!BE88)</f>
        <v>228328877.69013289</v>
      </c>
      <c r="BF88" s="275">
        <f>SUM('MMA Rev-Exp Region 1:MMA Rev-Exp Region 11'!BF88)</f>
        <v>39494639.363733023</v>
      </c>
      <c r="BG88" s="275">
        <f>SUM('MMA Rev-Exp Region 1:MMA Rev-Exp Region 11'!BG88)</f>
        <v>10377788.533413431</v>
      </c>
      <c r="BH88" s="275">
        <f>SUM('MMA Rev-Exp Region 1:MMA Rev-Exp Region 11'!BH88)</f>
        <v>510602.38747082371</v>
      </c>
      <c r="BI88" s="275">
        <f>SUM('MMA Rev-Exp Region 1:MMA Rev-Exp Region 11'!BI88)</f>
        <v>44153453.977076508</v>
      </c>
      <c r="BJ88" s="275">
        <f>SUM('MMA Rev-Exp Region 1:MMA Rev-Exp Region 11'!BJ88)</f>
        <v>11939912.562080519</v>
      </c>
      <c r="BK88" s="275">
        <f>SUM('MMA Rev-Exp Region 1:MMA Rev-Exp Region 11'!BK88)</f>
        <v>9972652.0307144523</v>
      </c>
      <c r="BL88" s="299">
        <f>SUM('MMA Rev-Exp Region 1:MMA Rev-Exp Region 11'!BL88)</f>
        <v>37640234.067514315</v>
      </c>
    </row>
    <row r="89" spans="1:64" customFormat="1" x14ac:dyDescent="0.25">
      <c r="A89" s="1471" t="s">
        <v>175</v>
      </c>
      <c r="B89" s="1472"/>
      <c r="C89" s="147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77" t="s">
        <v>247</v>
      </c>
      <c r="AO89" s="1478"/>
      <c r="AP89" s="1478"/>
      <c r="AQ89" s="1478"/>
      <c r="AR89" s="1478"/>
      <c r="AS89" s="1478"/>
      <c r="AT89" s="1478"/>
      <c r="AU89" s="1478"/>
      <c r="AV89" s="1478"/>
      <c r="AW89" s="1478"/>
      <c r="AX89" s="1478"/>
      <c r="AY89" s="1479"/>
      <c r="AZ89" s="719"/>
      <c r="BA89" s="1460" t="s">
        <v>807</v>
      </c>
      <c r="BB89" s="1461"/>
      <c r="BC89" s="1461"/>
      <c r="BD89" s="1461"/>
      <c r="BE89" s="1461"/>
      <c r="BF89" s="1461"/>
      <c r="BG89" s="1461"/>
      <c r="BH89" s="1461"/>
      <c r="BI89" s="1461"/>
      <c r="BJ89" s="1461"/>
      <c r="BK89" s="1461"/>
      <c r="BL89" s="1462"/>
    </row>
    <row r="90" spans="1:64" customFormat="1" ht="45" customHeight="1" x14ac:dyDescent="0.25">
      <c r="A90" s="1474"/>
      <c r="B90" s="1475"/>
      <c r="C90" s="1476"/>
      <c r="D90" s="685" t="s">
        <v>36</v>
      </c>
      <c r="E90" s="318" t="s">
        <v>840</v>
      </c>
      <c r="F90" s="318" t="s">
        <v>841</v>
      </c>
      <c r="G90" s="318"/>
      <c r="H90" s="318"/>
      <c r="I90" s="318"/>
      <c r="J90" s="318"/>
      <c r="K90" s="318"/>
      <c r="L90" s="318"/>
      <c r="M90" s="318"/>
      <c r="N90" s="318"/>
      <c r="O90" s="319"/>
      <c r="P90" s="685" t="s">
        <v>36</v>
      </c>
      <c r="Q90" s="318" t="s">
        <v>840</v>
      </c>
      <c r="R90" s="318" t="s">
        <v>841</v>
      </c>
      <c r="S90" s="318"/>
      <c r="T90" s="318"/>
      <c r="U90" s="318"/>
      <c r="V90" s="318"/>
      <c r="W90" s="318"/>
      <c r="X90" s="318"/>
      <c r="Y90" s="318"/>
      <c r="Z90" s="318"/>
      <c r="AA90" s="319"/>
      <c r="AB90" s="685" t="s">
        <v>36</v>
      </c>
      <c r="AC90" s="318" t="s">
        <v>840</v>
      </c>
      <c r="AD90" s="318" t="s">
        <v>841</v>
      </c>
      <c r="AE90" s="318"/>
      <c r="AF90" s="318"/>
      <c r="AG90" s="318"/>
      <c r="AH90" s="318"/>
      <c r="AI90" s="318"/>
      <c r="AJ90" s="318"/>
      <c r="AK90" s="318"/>
      <c r="AL90" s="318"/>
      <c r="AM90" s="319"/>
      <c r="AN90" s="685" t="s">
        <v>36</v>
      </c>
      <c r="AO90" s="318" t="s">
        <v>840</v>
      </c>
      <c r="AP90" s="318" t="s">
        <v>841</v>
      </c>
      <c r="AQ90" s="318"/>
      <c r="AR90" s="318"/>
      <c r="AS90" s="318"/>
      <c r="AT90" s="318"/>
      <c r="AU90" s="318"/>
      <c r="AV90" s="318"/>
      <c r="AW90" s="318"/>
      <c r="AX90" s="318"/>
      <c r="AY90" s="319"/>
      <c r="AZ90" s="217" t="s">
        <v>808</v>
      </c>
      <c r="BA90" s="700" t="s">
        <v>36</v>
      </c>
      <c r="BB90" s="318" t="s">
        <v>840</v>
      </c>
      <c r="BC90" s="318" t="s">
        <v>841</v>
      </c>
      <c r="BD90" s="318"/>
      <c r="BE90" s="318"/>
      <c r="BF90" s="318"/>
      <c r="BG90" s="318"/>
      <c r="BH90" s="318"/>
      <c r="BI90" s="318"/>
      <c r="BJ90" s="318"/>
      <c r="BK90" s="318"/>
      <c r="BL90" s="652"/>
    </row>
    <row r="91" spans="1:64" ht="14.85" customHeight="1" x14ac:dyDescent="0.25">
      <c r="A91" s="1437" t="s">
        <v>9</v>
      </c>
      <c r="B91" s="219" t="s">
        <v>121</v>
      </c>
      <c r="C91" s="220" t="s">
        <v>27</v>
      </c>
      <c r="D91" s="688">
        <f t="shared" ref="D91:D96" si="83">SUM(E91:F91)</f>
        <v>222464789.47562402</v>
      </c>
      <c r="E91" s="540">
        <f>SUM('MMA Rev-Exp Region 1:MMA Rev-Exp Region 11'!E91)</f>
        <v>8296877.2204401707</v>
      </c>
      <c r="F91" s="540">
        <f>SUM('MMA Rev-Exp Region 1:MMA Rev-Exp Region 11'!F91)</f>
        <v>214167912.25518385</v>
      </c>
      <c r="G91" s="683"/>
      <c r="H91" s="684"/>
      <c r="I91" s="324"/>
      <c r="J91" s="324"/>
      <c r="K91" s="324"/>
      <c r="L91" s="324"/>
      <c r="M91" s="324"/>
      <c r="N91" s="324"/>
      <c r="O91" s="325"/>
      <c r="P91" s="688">
        <f t="shared" ref="P91:P96" si="84">SUM(Q91:R91)</f>
        <v>26687572.175391536</v>
      </c>
      <c r="Q91" s="540">
        <f>SUM('MMA Rev-Exp Region 1:MMA Rev-Exp Region 11'!Q91)</f>
        <v>8244219.6872681146</v>
      </c>
      <c r="R91" s="540">
        <f>SUM('MMA Rev-Exp Region 1:MMA Rev-Exp Region 11'!R91)</f>
        <v>18443352.488123421</v>
      </c>
      <c r="S91" s="683"/>
      <c r="T91" s="684"/>
      <c r="U91" s="324"/>
      <c r="V91" s="324"/>
      <c r="W91" s="324"/>
      <c r="X91" s="324"/>
      <c r="Y91" s="324"/>
      <c r="Z91" s="324"/>
      <c r="AA91" s="325"/>
      <c r="AB91" s="688">
        <f t="shared" ref="AB91:AB96" si="85">SUM(AC91:AD91)</f>
        <v>773381381.0370847</v>
      </c>
      <c r="AC91" s="540">
        <f>SUM('MMA Rev-Exp Region 1:MMA Rev-Exp Region 11'!AC91)</f>
        <v>8176697.2951274468</v>
      </c>
      <c r="AD91" s="540">
        <f>SUM('MMA Rev-Exp Region 1:MMA Rev-Exp Region 11'!AD91)</f>
        <v>765204683.74195731</v>
      </c>
      <c r="AE91" s="683"/>
      <c r="AF91" s="684"/>
      <c r="AG91" s="324"/>
      <c r="AH91" s="324"/>
      <c r="AI91" s="324"/>
      <c r="AJ91" s="324"/>
      <c r="AK91" s="324"/>
      <c r="AL91" s="324"/>
      <c r="AM91" s="325"/>
      <c r="AN91" s="688">
        <f t="shared" ref="AN91:AN96" si="86">SUM(AO91:AP91)</f>
        <v>24457558.076425549</v>
      </c>
      <c r="AO91" s="540">
        <f>SUM('MMA Rev-Exp Region 1:MMA Rev-Exp Region 11'!AO91)</f>
        <v>8037228.2756057521</v>
      </c>
      <c r="AP91" s="540">
        <f>SUM('MMA Rev-Exp Region 1:MMA Rev-Exp Region 11'!AP91)</f>
        <v>16420329.800819797</v>
      </c>
      <c r="AQ91" s="683"/>
      <c r="AR91" s="684"/>
      <c r="AS91" s="324"/>
      <c r="AT91" s="324"/>
      <c r="AU91" s="324"/>
      <c r="AV91" s="324"/>
      <c r="AW91" s="324"/>
      <c r="AX91" s="324"/>
      <c r="AY91" s="325"/>
      <c r="AZ91" s="298">
        <f>SUM('MMA Rev-Exp Region 1:MMA Rev-Exp Region 11'!AZ91)</f>
        <v>0</v>
      </c>
      <c r="BA91" s="547">
        <f t="shared" ref="BA91:BA96" si="87">SUM(BB91:BC91)+AZ91</f>
        <v>1046991300.7645259</v>
      </c>
      <c r="BB91" s="541">
        <f>SUM('MMA Rev-Exp Region 1:MMA Rev-Exp Region 11'!BB91)</f>
        <v>32755022.478441484</v>
      </c>
      <c r="BC91" s="541">
        <f>SUM('MMA Rev-Exp Region 1:MMA Rev-Exp Region 11'!BC91)</f>
        <v>1014236278.2860844</v>
      </c>
      <c r="BD91" s="683"/>
      <c r="BE91" s="684"/>
      <c r="BF91" s="324"/>
      <c r="BG91" s="324"/>
      <c r="BH91" s="324"/>
      <c r="BI91" s="324"/>
      <c r="BJ91" s="324"/>
      <c r="BK91" s="324"/>
      <c r="BL91" s="326"/>
    </row>
    <row r="92" spans="1:64" x14ac:dyDescent="0.25">
      <c r="A92" s="1438"/>
      <c r="B92" s="221" t="s">
        <v>122</v>
      </c>
      <c r="C92" s="222" t="s">
        <v>97</v>
      </c>
      <c r="D92" s="544">
        <f t="shared" si="83"/>
        <v>-188426487.94771263</v>
      </c>
      <c r="E92" s="541">
        <f>SUM('MMA Rev-Exp Region 1:MMA Rev-Exp Region 11'!E92)</f>
        <v>816470.97438412777</v>
      </c>
      <c r="F92" s="541">
        <f>SUM('MMA Rev-Exp Region 1:MMA Rev-Exp Region 11'!F92)</f>
        <v>-189242958.92209676</v>
      </c>
      <c r="G92" s="684"/>
      <c r="H92" s="684"/>
      <c r="I92" s="324"/>
      <c r="J92" s="324"/>
      <c r="K92" s="324"/>
      <c r="L92" s="324"/>
      <c r="M92" s="324"/>
      <c r="N92" s="324"/>
      <c r="O92" s="325"/>
      <c r="P92" s="544">
        <f t="shared" si="84"/>
        <v>9076370.816425696</v>
      </c>
      <c r="Q92" s="541">
        <f>SUM('MMA Rev-Exp Region 1:MMA Rev-Exp Region 11'!Q92)</f>
        <v>891159.15081223892</v>
      </c>
      <c r="R92" s="541">
        <f>SUM('MMA Rev-Exp Region 1:MMA Rev-Exp Region 11'!R92)</f>
        <v>8185211.6656134576</v>
      </c>
      <c r="S92" s="684"/>
      <c r="T92" s="684"/>
      <c r="U92" s="324"/>
      <c r="V92" s="324"/>
      <c r="W92" s="324"/>
      <c r="X92" s="324"/>
      <c r="Y92" s="324"/>
      <c r="Z92" s="324"/>
      <c r="AA92" s="325"/>
      <c r="AB92" s="544">
        <f t="shared" si="85"/>
        <v>-735415272.24843359</v>
      </c>
      <c r="AC92" s="541">
        <f>SUM('MMA Rev-Exp Region 1:MMA Rev-Exp Region 11'!AC92)</f>
        <v>3641145.6615846562</v>
      </c>
      <c r="AD92" s="541">
        <f>SUM('MMA Rev-Exp Region 1:MMA Rev-Exp Region 11'!AD92)</f>
        <v>-739056417.91001821</v>
      </c>
      <c r="AE92" s="684"/>
      <c r="AF92" s="684"/>
      <c r="AG92" s="324"/>
      <c r="AH92" s="324"/>
      <c r="AI92" s="324"/>
      <c r="AJ92" s="324"/>
      <c r="AK92" s="324"/>
      <c r="AL92" s="324"/>
      <c r="AM92" s="325"/>
      <c r="AN92" s="544">
        <f t="shared" si="86"/>
        <v>18162207.572566949</v>
      </c>
      <c r="AO92" s="541">
        <f>SUM('MMA Rev-Exp Region 1:MMA Rev-Exp Region 11'!AO92)</f>
        <v>2500608.3104951875</v>
      </c>
      <c r="AP92" s="541">
        <f>SUM('MMA Rev-Exp Region 1:MMA Rev-Exp Region 11'!AP92)</f>
        <v>15661599.26207176</v>
      </c>
      <c r="AQ92" s="684"/>
      <c r="AR92" s="684"/>
      <c r="AS92" s="324"/>
      <c r="AT92" s="324"/>
      <c r="AU92" s="324"/>
      <c r="AV92" s="324"/>
      <c r="AW92" s="324"/>
      <c r="AX92" s="324"/>
      <c r="AY92" s="325"/>
      <c r="AZ92" s="300">
        <f>SUM('MMA Rev-Exp Region 1:MMA Rev-Exp Region 11'!AZ92)</f>
        <v>0</v>
      </c>
      <c r="BA92" s="548">
        <f t="shared" si="87"/>
        <v>-896603181.80715358</v>
      </c>
      <c r="BB92" s="541">
        <f>SUM('MMA Rev-Exp Region 1:MMA Rev-Exp Region 11'!BB92)</f>
        <v>7849384.0972762108</v>
      </c>
      <c r="BC92" s="541">
        <f>SUM('MMA Rev-Exp Region 1:MMA Rev-Exp Region 11'!BC92)</f>
        <v>-904452565.90442979</v>
      </c>
      <c r="BD92" s="684"/>
      <c r="BE92" s="684"/>
      <c r="BF92" s="324"/>
      <c r="BG92" s="324"/>
      <c r="BH92" s="324"/>
      <c r="BI92" s="324"/>
      <c r="BJ92" s="324"/>
      <c r="BK92" s="324"/>
      <c r="BL92" s="326"/>
    </row>
    <row r="93" spans="1:64" x14ac:dyDescent="0.25">
      <c r="A93" s="1438"/>
      <c r="B93" s="221" t="s">
        <v>123</v>
      </c>
      <c r="C93" s="222" t="s">
        <v>98</v>
      </c>
      <c r="D93" s="544">
        <f t="shared" si="83"/>
        <v>8897436.8808609303</v>
      </c>
      <c r="E93" s="541">
        <f>SUM('MMA Rev-Exp Region 1:MMA Rev-Exp Region 11'!E93)</f>
        <v>4052174.8265833766</v>
      </c>
      <c r="F93" s="541">
        <f>SUM('MMA Rev-Exp Region 1:MMA Rev-Exp Region 11'!F93)</f>
        <v>4845262.0542775542</v>
      </c>
      <c r="G93" s="684"/>
      <c r="H93" s="684"/>
      <c r="I93" s="324"/>
      <c r="J93" s="324"/>
      <c r="K93" s="324"/>
      <c r="L93" s="324"/>
      <c r="M93" s="324"/>
      <c r="N93" s="324"/>
      <c r="O93" s="325"/>
      <c r="P93" s="544">
        <f t="shared" si="84"/>
        <v>12047890.69067551</v>
      </c>
      <c r="Q93" s="541">
        <f>SUM('MMA Rev-Exp Region 1:MMA Rev-Exp Region 11'!Q93)</f>
        <v>6111382.353855445</v>
      </c>
      <c r="R93" s="541">
        <f>SUM('MMA Rev-Exp Region 1:MMA Rev-Exp Region 11'!R93)</f>
        <v>5936508.336820065</v>
      </c>
      <c r="S93" s="684"/>
      <c r="T93" s="684"/>
      <c r="U93" s="324"/>
      <c r="V93" s="324"/>
      <c r="W93" s="324"/>
      <c r="X93" s="324"/>
      <c r="Y93" s="324"/>
      <c r="Z93" s="324"/>
      <c r="AA93" s="325"/>
      <c r="AB93" s="544">
        <f t="shared" si="85"/>
        <v>11325999.831808792</v>
      </c>
      <c r="AC93" s="541">
        <f>SUM('MMA Rev-Exp Region 1:MMA Rev-Exp Region 11'!AC93)</f>
        <v>5939626.8160706805</v>
      </c>
      <c r="AD93" s="541">
        <f>SUM('MMA Rev-Exp Region 1:MMA Rev-Exp Region 11'!AD93)</f>
        <v>5386373.0157381119</v>
      </c>
      <c r="AE93" s="684"/>
      <c r="AF93" s="684"/>
      <c r="AG93" s="324"/>
      <c r="AH93" s="324"/>
      <c r="AI93" s="324"/>
      <c r="AJ93" s="324"/>
      <c r="AK93" s="324"/>
      <c r="AL93" s="324"/>
      <c r="AM93" s="325"/>
      <c r="AN93" s="544">
        <f t="shared" si="86"/>
        <v>9752680.2885955777</v>
      </c>
      <c r="AO93" s="541">
        <f>SUM('MMA Rev-Exp Region 1:MMA Rev-Exp Region 11'!AO93)</f>
        <v>4321092.4401530195</v>
      </c>
      <c r="AP93" s="541">
        <f>SUM('MMA Rev-Exp Region 1:MMA Rev-Exp Region 11'!AP93)</f>
        <v>5431587.8484425582</v>
      </c>
      <c r="AQ93" s="684"/>
      <c r="AR93" s="684"/>
      <c r="AS93" s="324"/>
      <c r="AT93" s="324"/>
      <c r="AU93" s="324"/>
      <c r="AV93" s="324"/>
      <c r="AW93" s="324"/>
      <c r="AX93" s="324"/>
      <c r="AY93" s="325"/>
      <c r="AZ93" s="300">
        <f>SUM('MMA Rev-Exp Region 1:MMA Rev-Exp Region 11'!AZ93)</f>
        <v>0</v>
      </c>
      <c r="BA93" s="548">
        <f t="shared" si="87"/>
        <v>42024007.691940814</v>
      </c>
      <c r="BB93" s="541">
        <f>SUM('MMA Rev-Exp Region 1:MMA Rev-Exp Region 11'!BB93)</f>
        <v>20424276.436662521</v>
      </c>
      <c r="BC93" s="541">
        <f>SUM('MMA Rev-Exp Region 1:MMA Rev-Exp Region 11'!BC93)</f>
        <v>21599731.255278289</v>
      </c>
      <c r="BD93" s="684"/>
      <c r="BE93" s="684"/>
      <c r="BF93" s="324"/>
      <c r="BG93" s="324"/>
      <c r="BH93" s="324"/>
      <c r="BI93" s="324"/>
      <c r="BJ93" s="324"/>
      <c r="BK93" s="324"/>
      <c r="BL93" s="326"/>
    </row>
    <row r="94" spans="1:64" x14ac:dyDescent="0.25">
      <c r="A94" s="1438"/>
      <c r="B94" s="238" t="s">
        <v>124</v>
      </c>
      <c r="C94" s="222" t="s">
        <v>99</v>
      </c>
      <c r="D94" s="544">
        <f t="shared" si="83"/>
        <v>564918.64880870283</v>
      </c>
      <c r="E94" s="541">
        <f>SUM('MMA Rev-Exp Region 1:MMA Rev-Exp Region 11'!E94)</f>
        <v>333901.73258231737</v>
      </c>
      <c r="F94" s="541">
        <f>SUM('MMA Rev-Exp Region 1:MMA Rev-Exp Region 11'!F94)</f>
        <v>231016.91622638539</v>
      </c>
      <c r="G94" s="684"/>
      <c r="H94" s="684"/>
      <c r="I94" s="324"/>
      <c r="J94" s="324"/>
      <c r="K94" s="324"/>
      <c r="L94" s="324"/>
      <c r="M94" s="324"/>
      <c r="N94" s="324"/>
      <c r="O94" s="325"/>
      <c r="P94" s="544">
        <f t="shared" si="84"/>
        <v>759223.19743343699</v>
      </c>
      <c r="Q94" s="541">
        <f>SUM('MMA Rev-Exp Region 1:MMA Rev-Exp Region 11'!Q94)</f>
        <v>386423.69589413359</v>
      </c>
      <c r="R94" s="541">
        <f>SUM('MMA Rev-Exp Region 1:MMA Rev-Exp Region 11'!R94)</f>
        <v>372799.50153930334</v>
      </c>
      <c r="S94" s="684"/>
      <c r="T94" s="684"/>
      <c r="U94" s="324"/>
      <c r="V94" s="324"/>
      <c r="W94" s="324"/>
      <c r="X94" s="324"/>
      <c r="Y94" s="324"/>
      <c r="Z94" s="324"/>
      <c r="AA94" s="325"/>
      <c r="AB94" s="544">
        <f t="shared" si="85"/>
        <v>979767.29789284104</v>
      </c>
      <c r="AC94" s="541">
        <f>SUM('MMA Rev-Exp Region 1:MMA Rev-Exp Region 11'!AC94)</f>
        <v>575585.40726721252</v>
      </c>
      <c r="AD94" s="541">
        <f>SUM('MMA Rev-Exp Region 1:MMA Rev-Exp Region 11'!AD94)</f>
        <v>404181.89062562853</v>
      </c>
      <c r="AE94" s="684"/>
      <c r="AF94" s="684"/>
      <c r="AG94" s="324"/>
      <c r="AH94" s="324"/>
      <c r="AI94" s="324"/>
      <c r="AJ94" s="324"/>
      <c r="AK94" s="324"/>
      <c r="AL94" s="324"/>
      <c r="AM94" s="325"/>
      <c r="AN94" s="544">
        <f t="shared" si="86"/>
        <v>2456552.3452797206</v>
      </c>
      <c r="AO94" s="541">
        <f>SUM('MMA Rev-Exp Region 1:MMA Rev-Exp Region 11'!AO94)</f>
        <v>1819379.9823260396</v>
      </c>
      <c r="AP94" s="541">
        <f>SUM('MMA Rev-Exp Region 1:MMA Rev-Exp Region 11'!AP94)</f>
        <v>637172.36295368103</v>
      </c>
      <c r="AQ94" s="684"/>
      <c r="AR94" s="684"/>
      <c r="AS94" s="324"/>
      <c r="AT94" s="324"/>
      <c r="AU94" s="324"/>
      <c r="AV94" s="324"/>
      <c r="AW94" s="324"/>
      <c r="AX94" s="324"/>
      <c r="AY94" s="325"/>
      <c r="AZ94" s="300">
        <f>SUM('MMA Rev-Exp Region 1:MMA Rev-Exp Region 11'!AZ94)</f>
        <v>0</v>
      </c>
      <c r="BA94" s="548">
        <f t="shared" si="87"/>
        <v>4760461.4894147012</v>
      </c>
      <c r="BB94" s="541">
        <f>SUM('MMA Rev-Exp Region 1:MMA Rev-Exp Region 11'!BB94)</f>
        <v>3115290.8180697034</v>
      </c>
      <c r="BC94" s="541">
        <f>SUM('MMA Rev-Exp Region 1:MMA Rev-Exp Region 11'!BC94)</f>
        <v>1645170.6713449983</v>
      </c>
      <c r="BD94" s="684"/>
      <c r="BE94" s="684"/>
      <c r="BF94" s="324"/>
      <c r="BG94" s="324"/>
      <c r="BH94" s="324"/>
      <c r="BI94" s="324"/>
      <c r="BJ94" s="324"/>
      <c r="BK94" s="324"/>
      <c r="BL94" s="326"/>
    </row>
    <row r="95" spans="1:64" x14ac:dyDescent="0.25">
      <c r="A95" s="1438"/>
      <c r="B95" s="238" t="s">
        <v>125</v>
      </c>
      <c r="C95" s="222" t="s">
        <v>100</v>
      </c>
      <c r="D95" s="544">
        <f t="shared" si="83"/>
        <v>-12548.777661977203</v>
      </c>
      <c r="E95" s="541">
        <f>SUM('MMA Rev-Exp Region 1:MMA Rev-Exp Region 11'!E95)</f>
        <v>0</v>
      </c>
      <c r="F95" s="541">
        <f>SUM('MMA Rev-Exp Region 1:MMA Rev-Exp Region 11'!F95)</f>
        <v>-12548.777661977203</v>
      </c>
      <c r="G95" s="684"/>
      <c r="H95" s="684"/>
      <c r="I95" s="324"/>
      <c r="J95" s="324"/>
      <c r="K95" s="324"/>
      <c r="L95" s="324"/>
      <c r="M95" s="324"/>
      <c r="N95" s="324"/>
      <c r="O95" s="325"/>
      <c r="P95" s="544">
        <f t="shared" si="84"/>
        <v>-461846.74858905608</v>
      </c>
      <c r="Q95" s="541">
        <f>SUM('MMA Rev-Exp Region 1:MMA Rev-Exp Region 11'!Q95)</f>
        <v>6.8437500000000009</v>
      </c>
      <c r="R95" s="541">
        <f>SUM('MMA Rev-Exp Region 1:MMA Rev-Exp Region 11'!R95)</f>
        <v>-461853.59233905608</v>
      </c>
      <c r="S95" s="684"/>
      <c r="T95" s="684"/>
      <c r="U95" s="324"/>
      <c r="V95" s="324"/>
      <c r="W95" s="324"/>
      <c r="X95" s="324"/>
      <c r="Y95" s="324"/>
      <c r="Z95" s="324"/>
      <c r="AA95" s="325"/>
      <c r="AB95" s="544">
        <f t="shared" si="85"/>
        <v>-224084.84238587608</v>
      </c>
      <c r="AC95" s="541">
        <f>SUM('MMA Rev-Exp Region 1:MMA Rev-Exp Region 11'!AC95)</f>
        <v>6.8191100000000029</v>
      </c>
      <c r="AD95" s="541">
        <f>SUM('MMA Rev-Exp Region 1:MMA Rev-Exp Region 11'!AD95)</f>
        <v>-224091.66149587609</v>
      </c>
      <c r="AE95" s="684"/>
      <c r="AF95" s="684"/>
      <c r="AG95" s="324"/>
      <c r="AH95" s="324"/>
      <c r="AI95" s="324"/>
      <c r="AJ95" s="324"/>
      <c r="AK95" s="324"/>
      <c r="AL95" s="324"/>
      <c r="AM95" s="325"/>
      <c r="AN95" s="544">
        <f t="shared" si="86"/>
        <v>-42829.718795505316</v>
      </c>
      <c r="AO95" s="541">
        <f>SUM('MMA Rev-Exp Region 1:MMA Rev-Exp Region 11'!AO95)</f>
        <v>6.5633599999999994</v>
      </c>
      <c r="AP95" s="541">
        <f>SUM('MMA Rev-Exp Region 1:MMA Rev-Exp Region 11'!AP95)</f>
        <v>-42836.282155505316</v>
      </c>
      <c r="AQ95" s="684"/>
      <c r="AR95" s="684"/>
      <c r="AS95" s="324"/>
      <c r="AT95" s="324"/>
      <c r="AU95" s="324"/>
      <c r="AV95" s="324"/>
      <c r="AW95" s="324"/>
      <c r="AX95" s="324"/>
      <c r="AY95" s="325"/>
      <c r="AZ95" s="300">
        <f>SUM('MMA Rev-Exp Region 1:MMA Rev-Exp Region 11'!AZ95)</f>
        <v>0</v>
      </c>
      <c r="BA95" s="548">
        <f t="shared" si="87"/>
        <v>-741310.08743241476</v>
      </c>
      <c r="BB95" s="541">
        <f>SUM('MMA Rev-Exp Region 1:MMA Rev-Exp Region 11'!BB95)</f>
        <v>20.226220000000001</v>
      </c>
      <c r="BC95" s="541">
        <f>SUM('MMA Rev-Exp Region 1:MMA Rev-Exp Region 11'!BC95)</f>
        <v>-741330.31365241471</v>
      </c>
      <c r="BD95" s="684"/>
      <c r="BE95" s="684"/>
      <c r="BF95" s="324"/>
      <c r="BG95" s="324"/>
      <c r="BH95" s="324"/>
      <c r="BI95" s="324"/>
      <c r="BJ95" s="324"/>
      <c r="BK95" s="324"/>
      <c r="BL95" s="326"/>
    </row>
    <row r="96" spans="1:64" x14ac:dyDescent="0.25">
      <c r="A96" s="1438"/>
      <c r="B96" s="221" t="s">
        <v>126</v>
      </c>
      <c r="C96" s="222" t="s">
        <v>28</v>
      </c>
      <c r="D96" s="544">
        <f t="shared" si="83"/>
        <v>327000</v>
      </c>
      <c r="E96" s="541">
        <f>SUM('MMA Rev-Exp Region 1:MMA Rev-Exp Region 11'!E96)</f>
        <v>327000</v>
      </c>
      <c r="F96" s="541">
        <f>SUM('MMA Rev-Exp Region 1:MMA Rev-Exp Region 11'!F96)</f>
        <v>0</v>
      </c>
      <c r="G96" s="684"/>
      <c r="H96" s="684"/>
      <c r="I96" s="324"/>
      <c r="J96" s="324"/>
      <c r="K96" s="324"/>
      <c r="L96" s="324"/>
      <c r="M96" s="324"/>
      <c r="N96" s="324"/>
      <c r="O96" s="325"/>
      <c r="P96" s="544">
        <f t="shared" si="84"/>
        <v>-431539.7082817172</v>
      </c>
      <c r="Q96" s="541">
        <f>SUM('MMA Rev-Exp Region 1:MMA Rev-Exp Region 11'!Q96)</f>
        <v>-433118.33500000008</v>
      </c>
      <c r="R96" s="541">
        <f>SUM('MMA Rev-Exp Region 1:MMA Rev-Exp Region 11'!R96)</f>
        <v>1578.6267182828776</v>
      </c>
      <c r="S96" s="684"/>
      <c r="T96" s="684"/>
      <c r="U96" s="324"/>
      <c r="V96" s="324"/>
      <c r="W96" s="324"/>
      <c r="X96" s="324"/>
      <c r="Y96" s="324"/>
      <c r="Z96" s="324"/>
      <c r="AA96" s="325"/>
      <c r="AB96" s="544">
        <f t="shared" si="85"/>
        <v>380263.83625483327</v>
      </c>
      <c r="AC96" s="541">
        <f>SUM('MMA Rev-Exp Region 1:MMA Rev-Exp Region 11'!AC96)</f>
        <v>380263.83625483327</v>
      </c>
      <c r="AD96" s="541">
        <f>SUM('MMA Rev-Exp Region 1:MMA Rev-Exp Region 11'!AD96)</f>
        <v>0</v>
      </c>
      <c r="AE96" s="684"/>
      <c r="AF96" s="684"/>
      <c r="AG96" s="324"/>
      <c r="AH96" s="324"/>
      <c r="AI96" s="324"/>
      <c r="AJ96" s="324"/>
      <c r="AK96" s="324"/>
      <c r="AL96" s="324"/>
      <c r="AM96" s="325"/>
      <c r="AN96" s="544">
        <f t="shared" si="86"/>
        <v>110744.28748048077</v>
      </c>
      <c r="AO96" s="541">
        <f>SUM('MMA Rev-Exp Region 1:MMA Rev-Exp Region 11'!AO96)</f>
        <v>110744.28748048077</v>
      </c>
      <c r="AP96" s="541">
        <f>SUM('MMA Rev-Exp Region 1:MMA Rev-Exp Region 11'!AP96)</f>
        <v>0</v>
      </c>
      <c r="AQ96" s="684"/>
      <c r="AR96" s="684"/>
      <c r="AS96" s="324"/>
      <c r="AT96" s="324"/>
      <c r="AU96" s="324"/>
      <c r="AV96" s="324"/>
      <c r="AW96" s="324"/>
      <c r="AX96" s="324"/>
      <c r="AY96" s="325"/>
      <c r="AZ96" s="300">
        <f>SUM('MMA Rev-Exp Region 1:MMA Rev-Exp Region 11'!AZ96)</f>
        <v>0</v>
      </c>
      <c r="BA96" s="548">
        <f t="shared" si="87"/>
        <v>386468.41545359691</v>
      </c>
      <c r="BB96" s="541">
        <f>SUM('MMA Rev-Exp Region 1:MMA Rev-Exp Region 11'!BB96)</f>
        <v>384889.78873531404</v>
      </c>
      <c r="BC96" s="541">
        <f>SUM('MMA Rev-Exp Region 1:MMA Rev-Exp Region 11'!BC96)</f>
        <v>1578.6267182828776</v>
      </c>
      <c r="BD96" s="684"/>
      <c r="BE96" s="684"/>
      <c r="BF96" s="324"/>
      <c r="BG96" s="324"/>
      <c r="BH96" s="324"/>
      <c r="BI96" s="324"/>
      <c r="BJ96" s="324"/>
      <c r="BK96" s="324"/>
      <c r="BL96" s="326"/>
    </row>
    <row r="97" spans="1:64" s="209" customFormat="1" x14ac:dyDescent="0.25">
      <c r="A97" s="1439"/>
      <c r="B97" s="227" t="s">
        <v>127</v>
      </c>
      <c r="C97" s="228" t="s">
        <v>105</v>
      </c>
      <c r="D97" s="277">
        <f>SUM(D91:D96)</f>
        <v>43815108.279919051</v>
      </c>
      <c r="E97" s="275">
        <f>SUM(E91:E96)</f>
        <v>13826424.753989993</v>
      </c>
      <c r="F97" s="275">
        <f>SUM(F91:F96)</f>
        <v>29988683.525929052</v>
      </c>
      <c r="G97" s="335"/>
      <c r="H97" s="335"/>
      <c r="I97" s="327"/>
      <c r="J97" s="327"/>
      <c r="K97" s="327"/>
      <c r="L97" s="327"/>
      <c r="M97" s="327"/>
      <c r="N97" s="327"/>
      <c r="O97" s="328"/>
      <c r="P97" s="277">
        <f>SUM(P91:P96)</f>
        <v>47677670.42305541</v>
      </c>
      <c r="Q97" s="275">
        <f>SUM(Q91:Q96)</f>
        <v>15200073.396579932</v>
      </c>
      <c r="R97" s="275">
        <f>SUM(R91:R96)</f>
        <v>32477597.026475474</v>
      </c>
      <c r="S97" s="335"/>
      <c r="T97" s="335"/>
      <c r="U97" s="327"/>
      <c r="V97" s="327"/>
      <c r="W97" s="327"/>
      <c r="X97" s="327"/>
      <c r="Y97" s="327"/>
      <c r="Z97" s="327"/>
      <c r="AA97" s="328"/>
      <c r="AB97" s="277">
        <f>SUM(AB91:AB96)</f>
        <v>50428054.9122217</v>
      </c>
      <c r="AC97" s="275">
        <f>SUM(AC91:AC96)</f>
        <v>18713325.835414827</v>
      </c>
      <c r="AD97" s="275">
        <f>SUM(AD91:AD96)</f>
        <v>31714729.076806966</v>
      </c>
      <c r="AE97" s="335"/>
      <c r="AF97" s="335"/>
      <c r="AG97" s="327"/>
      <c r="AH97" s="327"/>
      <c r="AI97" s="327"/>
      <c r="AJ97" s="327"/>
      <c r="AK97" s="327"/>
      <c r="AL97" s="327"/>
      <c r="AM97" s="328"/>
      <c r="AN97" s="277">
        <f>SUM(AN91:AN96)</f>
        <v>54896912.85155277</v>
      </c>
      <c r="AO97" s="275">
        <f>SUM(AO91:AO96)</f>
        <v>16789059.859420478</v>
      </c>
      <c r="AP97" s="275">
        <f>SUM(AP91:AP96)</f>
        <v>38107852.992132284</v>
      </c>
      <c r="AQ97" s="335"/>
      <c r="AR97" s="335"/>
      <c r="AS97" s="327"/>
      <c r="AT97" s="327"/>
      <c r="AU97" s="327"/>
      <c r="AV97" s="327"/>
      <c r="AW97" s="327"/>
      <c r="AX97" s="327"/>
      <c r="AY97" s="328"/>
      <c r="AZ97" s="299">
        <f>SUM(AZ91:AZ96)</f>
        <v>0</v>
      </c>
      <c r="BA97" s="297">
        <f>SUM(BA91:BA96)</f>
        <v>196817746.46674898</v>
      </c>
      <c r="BB97" s="541">
        <f>SUM('MMA Rev-Exp Region 1:MMA Rev-Exp Region 11'!BB97)</f>
        <v>64528883.845405236</v>
      </c>
      <c r="BC97" s="541">
        <f>SUM('MMA Rev-Exp Region 1:MMA Rev-Exp Region 11'!BC97)</f>
        <v>132288862.62134379</v>
      </c>
      <c r="BD97" s="335"/>
      <c r="BE97" s="335"/>
      <c r="BF97" s="327"/>
      <c r="BG97" s="327"/>
      <c r="BH97" s="327"/>
      <c r="BI97" s="327"/>
      <c r="BJ97" s="327"/>
      <c r="BK97" s="327"/>
      <c r="BL97" s="329"/>
    </row>
    <row r="98" spans="1:64" ht="14.85" customHeight="1" x14ac:dyDescent="0.25">
      <c r="A98" s="1437" t="s">
        <v>176</v>
      </c>
      <c r="B98" s="219" t="s">
        <v>128</v>
      </c>
      <c r="C98" s="220" t="s">
        <v>326</v>
      </c>
      <c r="D98" s="688">
        <f>SUM('MMA Rev-Exp Region 1:MMA Rev-Exp Region 11'!D98)</f>
        <v>0</v>
      </c>
      <c r="E98" s="324"/>
      <c r="F98" s="324"/>
      <c r="G98" s="324"/>
      <c r="H98" s="324"/>
      <c r="I98" s="324"/>
      <c r="J98" s="324"/>
      <c r="K98" s="324"/>
      <c r="L98" s="324"/>
      <c r="M98" s="324"/>
      <c r="N98" s="324"/>
      <c r="O98" s="325"/>
      <c r="P98" s="688">
        <f>SUM('MMA Rev-Exp Region 1:MMA Rev-Exp Region 11'!P98)</f>
        <v>0</v>
      </c>
      <c r="Q98" s="324"/>
      <c r="R98" s="324"/>
      <c r="S98" s="324"/>
      <c r="T98" s="324"/>
      <c r="U98" s="324"/>
      <c r="V98" s="324"/>
      <c r="W98" s="324"/>
      <c r="X98" s="324"/>
      <c r="Y98" s="324"/>
      <c r="Z98" s="324"/>
      <c r="AA98" s="325"/>
      <c r="AB98" s="688">
        <f>SUM('MMA Rev-Exp Region 1:MMA Rev-Exp Region 11'!AB98)</f>
        <v>0</v>
      </c>
      <c r="AC98" s="324"/>
      <c r="AD98" s="324"/>
      <c r="AE98" s="324"/>
      <c r="AF98" s="324"/>
      <c r="AG98" s="324"/>
      <c r="AH98" s="324"/>
      <c r="AI98" s="324"/>
      <c r="AJ98" s="324"/>
      <c r="AK98" s="324"/>
      <c r="AL98" s="324"/>
      <c r="AM98" s="325"/>
      <c r="AN98" s="688">
        <f>SUM('MMA Rev-Exp Region 1:MMA Rev-Exp Region 11'!AN98)</f>
        <v>0</v>
      </c>
      <c r="AO98" s="324"/>
      <c r="AP98" s="324"/>
      <c r="AQ98" s="324"/>
      <c r="AR98" s="324"/>
      <c r="AS98" s="324"/>
      <c r="AT98" s="324"/>
      <c r="AU98" s="324"/>
      <c r="AV98" s="324"/>
      <c r="AW98" s="324"/>
      <c r="AX98" s="324"/>
      <c r="AY98" s="325"/>
      <c r="AZ98" s="545">
        <f>SUM('MMA Rev-Exp Region 1:MMA Rev-Exp Region 11'!AZ98)</f>
        <v>0</v>
      </c>
      <c r="BA98" s="548">
        <f>SUM('MMA Rev-Exp Region 1:MMA Rev-Exp Region 11'!BA98)</f>
        <v>0</v>
      </c>
      <c r="BB98" s="322"/>
      <c r="BC98" s="322"/>
      <c r="BD98" s="322"/>
      <c r="BE98" s="322"/>
      <c r="BF98" s="322"/>
      <c r="BG98" s="322"/>
      <c r="BH98" s="322"/>
      <c r="BI98" s="322"/>
      <c r="BJ98" s="322"/>
      <c r="BK98" s="322"/>
      <c r="BL98" s="323"/>
    </row>
    <row r="99" spans="1:64" x14ac:dyDescent="0.25">
      <c r="A99" s="1438"/>
      <c r="B99" s="221" t="s">
        <v>129</v>
      </c>
      <c r="C99" s="222" t="s">
        <v>325</v>
      </c>
      <c r="D99" s="544">
        <f>SUM('MMA Rev-Exp Region 1:MMA Rev-Exp Region 11'!D99)</f>
        <v>0</v>
      </c>
      <c r="E99" s="324"/>
      <c r="F99" s="324"/>
      <c r="G99" s="324"/>
      <c r="H99" s="324"/>
      <c r="I99" s="324"/>
      <c r="J99" s="324"/>
      <c r="K99" s="324"/>
      <c r="L99" s="324"/>
      <c r="M99" s="324"/>
      <c r="N99" s="324"/>
      <c r="O99" s="325"/>
      <c r="P99" s="544">
        <f>SUM('MMA Rev-Exp Region 1:MMA Rev-Exp Region 11'!P99)</f>
        <v>0</v>
      </c>
      <c r="Q99" s="324"/>
      <c r="R99" s="324"/>
      <c r="S99" s="324"/>
      <c r="T99" s="324"/>
      <c r="U99" s="324"/>
      <c r="V99" s="324"/>
      <c r="W99" s="324"/>
      <c r="X99" s="324"/>
      <c r="Y99" s="324"/>
      <c r="Z99" s="324"/>
      <c r="AA99" s="325"/>
      <c r="AB99" s="544">
        <f>SUM('MMA Rev-Exp Region 1:MMA Rev-Exp Region 11'!AB99)</f>
        <v>0</v>
      </c>
      <c r="AC99" s="324"/>
      <c r="AD99" s="324"/>
      <c r="AE99" s="324"/>
      <c r="AF99" s="324"/>
      <c r="AG99" s="324"/>
      <c r="AH99" s="324"/>
      <c r="AI99" s="324"/>
      <c r="AJ99" s="324"/>
      <c r="AK99" s="324"/>
      <c r="AL99" s="324"/>
      <c r="AM99" s="325"/>
      <c r="AN99" s="544">
        <f>SUM('MMA Rev-Exp Region 1:MMA Rev-Exp Region 11'!AN99)</f>
        <v>0</v>
      </c>
      <c r="AO99" s="324"/>
      <c r="AP99" s="324"/>
      <c r="AQ99" s="324"/>
      <c r="AR99" s="324"/>
      <c r="AS99" s="324"/>
      <c r="AT99" s="324"/>
      <c r="AU99" s="324"/>
      <c r="AV99" s="324"/>
      <c r="AW99" s="324"/>
      <c r="AX99" s="324"/>
      <c r="AY99" s="325"/>
      <c r="AZ99" s="546">
        <f>SUM('MMA Rev-Exp Region 1:MMA Rev-Exp Region 11'!AZ99)</f>
        <v>0</v>
      </c>
      <c r="BA99" s="548">
        <f>SUM('MMA Rev-Exp Region 1:MMA Rev-Exp Region 11'!BA99)</f>
        <v>0</v>
      </c>
      <c r="BB99" s="324"/>
      <c r="BC99" s="324"/>
      <c r="BD99" s="324"/>
      <c r="BE99" s="324"/>
      <c r="BF99" s="324"/>
      <c r="BG99" s="324"/>
      <c r="BH99" s="324"/>
      <c r="BI99" s="324"/>
      <c r="BJ99" s="324"/>
      <c r="BK99" s="324"/>
      <c r="BL99" s="326"/>
    </row>
    <row r="100" spans="1:64" x14ac:dyDescent="0.25">
      <c r="A100" s="1438"/>
      <c r="B100" s="221" t="s">
        <v>130</v>
      </c>
      <c r="C100" s="222" t="s">
        <v>179</v>
      </c>
      <c r="D100" s="544">
        <f>SUM('MMA Rev-Exp Region 1:MMA Rev-Exp Region 11'!D100)</f>
        <v>0</v>
      </c>
      <c r="E100" s="324"/>
      <c r="F100" s="324"/>
      <c r="G100" s="324"/>
      <c r="H100" s="324"/>
      <c r="I100" s="324"/>
      <c r="J100" s="324"/>
      <c r="K100" s="324"/>
      <c r="L100" s="324"/>
      <c r="M100" s="324"/>
      <c r="N100" s="324"/>
      <c r="O100" s="325"/>
      <c r="P100" s="544">
        <f>SUM('MMA Rev-Exp Region 1:MMA Rev-Exp Region 11'!P100)</f>
        <v>0</v>
      </c>
      <c r="Q100" s="324"/>
      <c r="R100" s="324"/>
      <c r="S100" s="324"/>
      <c r="T100" s="324"/>
      <c r="U100" s="324"/>
      <c r="V100" s="324"/>
      <c r="W100" s="324"/>
      <c r="X100" s="324"/>
      <c r="Y100" s="324"/>
      <c r="Z100" s="324"/>
      <c r="AA100" s="325"/>
      <c r="AB100" s="544">
        <f>SUM('MMA Rev-Exp Region 1:MMA Rev-Exp Region 11'!AB100)</f>
        <v>0</v>
      </c>
      <c r="AC100" s="324"/>
      <c r="AD100" s="324"/>
      <c r="AE100" s="324"/>
      <c r="AF100" s="324"/>
      <c r="AG100" s="324"/>
      <c r="AH100" s="324"/>
      <c r="AI100" s="324"/>
      <c r="AJ100" s="324"/>
      <c r="AK100" s="324"/>
      <c r="AL100" s="324"/>
      <c r="AM100" s="325"/>
      <c r="AN100" s="544">
        <f>SUM('MMA Rev-Exp Region 1:MMA Rev-Exp Region 11'!AN100)</f>
        <v>0</v>
      </c>
      <c r="AO100" s="324"/>
      <c r="AP100" s="324"/>
      <c r="AQ100" s="324"/>
      <c r="AR100" s="324"/>
      <c r="AS100" s="324"/>
      <c r="AT100" s="324"/>
      <c r="AU100" s="324"/>
      <c r="AV100" s="324"/>
      <c r="AW100" s="324"/>
      <c r="AX100" s="324"/>
      <c r="AY100" s="325"/>
      <c r="AZ100" s="546">
        <f>SUM('MMA Rev-Exp Region 1:MMA Rev-Exp Region 11'!AZ100)</f>
        <v>0</v>
      </c>
      <c r="BA100" s="548">
        <f>SUM('MMA Rev-Exp Region 1:MMA Rev-Exp Region 11'!BA100)</f>
        <v>0</v>
      </c>
      <c r="BB100" s="324"/>
      <c r="BC100" s="324"/>
      <c r="BD100" s="324"/>
      <c r="BE100" s="324"/>
      <c r="BF100" s="324"/>
      <c r="BG100" s="324"/>
      <c r="BH100" s="324"/>
      <c r="BI100" s="324"/>
      <c r="BJ100" s="324"/>
      <c r="BK100" s="324"/>
      <c r="BL100" s="326"/>
    </row>
    <row r="101" spans="1:64" x14ac:dyDescent="0.25">
      <c r="A101" s="1438"/>
      <c r="B101" s="221" t="s">
        <v>131</v>
      </c>
      <c r="C101" s="1125" t="s">
        <v>494</v>
      </c>
      <c r="D101" s="544">
        <f>SUM('MMA Rev-Exp Region 1:MMA Rev-Exp Region 11'!D101)</f>
        <v>0</v>
      </c>
      <c r="E101" s="324"/>
      <c r="F101" s="324"/>
      <c r="G101" s="324"/>
      <c r="H101" s="324"/>
      <c r="I101" s="324"/>
      <c r="J101" s="324"/>
      <c r="K101" s="324"/>
      <c r="L101" s="324"/>
      <c r="M101" s="324"/>
      <c r="N101" s="324"/>
      <c r="O101" s="325"/>
      <c r="P101" s="544">
        <f>SUM('MMA Rev-Exp Region 1:MMA Rev-Exp Region 11'!P101)</f>
        <v>0</v>
      </c>
      <c r="Q101" s="324"/>
      <c r="R101" s="324"/>
      <c r="S101" s="324"/>
      <c r="T101" s="324"/>
      <c r="U101" s="324"/>
      <c r="V101" s="324"/>
      <c r="W101" s="324"/>
      <c r="X101" s="324"/>
      <c r="Y101" s="324"/>
      <c r="Z101" s="324"/>
      <c r="AA101" s="325"/>
      <c r="AB101" s="544">
        <f>SUM('MMA Rev-Exp Region 1:MMA Rev-Exp Region 11'!AB101)</f>
        <v>0</v>
      </c>
      <c r="AC101" s="324"/>
      <c r="AD101" s="324"/>
      <c r="AE101" s="324"/>
      <c r="AF101" s="324"/>
      <c r="AG101" s="324"/>
      <c r="AH101" s="324"/>
      <c r="AI101" s="324"/>
      <c r="AJ101" s="324"/>
      <c r="AK101" s="324"/>
      <c r="AL101" s="324"/>
      <c r="AM101" s="325"/>
      <c r="AN101" s="544">
        <f>SUM('MMA Rev-Exp Region 1:MMA Rev-Exp Region 11'!AN101)</f>
        <v>0</v>
      </c>
      <c r="AO101" s="324"/>
      <c r="AP101" s="324"/>
      <c r="AQ101" s="324"/>
      <c r="AR101" s="324"/>
      <c r="AS101" s="324"/>
      <c r="AT101" s="324"/>
      <c r="AU101" s="324"/>
      <c r="AV101" s="324"/>
      <c r="AW101" s="324"/>
      <c r="AX101" s="324"/>
      <c r="AY101" s="325"/>
      <c r="AZ101" s="546">
        <f>SUM('MMA Rev-Exp Region 1:MMA Rev-Exp Region 11'!AZ101)</f>
        <v>0</v>
      </c>
      <c r="BA101" s="548">
        <f>SUM('MMA Rev-Exp Region 1:MMA Rev-Exp Region 11'!BA101)</f>
        <v>0</v>
      </c>
      <c r="BB101" s="324"/>
      <c r="BC101" s="324"/>
      <c r="BD101" s="324"/>
      <c r="BE101" s="324"/>
      <c r="BF101" s="324"/>
      <c r="BG101" s="324"/>
      <c r="BH101" s="324"/>
      <c r="BI101" s="324"/>
      <c r="BJ101" s="324"/>
      <c r="BK101" s="324"/>
      <c r="BL101" s="326"/>
    </row>
    <row r="102" spans="1:64" x14ac:dyDescent="0.25">
      <c r="A102" s="1438"/>
      <c r="B102" s="221" t="s">
        <v>132</v>
      </c>
      <c r="C102" s="1125" t="s">
        <v>495</v>
      </c>
      <c r="D102" s="544">
        <f>SUM('MMA Rev-Exp Region 1:MMA Rev-Exp Region 11'!D102)</f>
        <v>0</v>
      </c>
      <c r="E102" s="324"/>
      <c r="F102" s="324"/>
      <c r="G102" s="324"/>
      <c r="H102" s="324"/>
      <c r="I102" s="324"/>
      <c r="J102" s="324"/>
      <c r="K102" s="324"/>
      <c r="L102" s="324"/>
      <c r="M102" s="324"/>
      <c r="N102" s="324"/>
      <c r="O102" s="325"/>
      <c r="P102" s="544">
        <f>SUM('MMA Rev-Exp Region 1:MMA Rev-Exp Region 11'!P102)</f>
        <v>0</v>
      </c>
      <c r="Q102" s="324"/>
      <c r="R102" s="324"/>
      <c r="S102" s="324"/>
      <c r="T102" s="324"/>
      <c r="U102" s="324"/>
      <c r="V102" s="324"/>
      <c r="W102" s="324"/>
      <c r="X102" s="324"/>
      <c r="Y102" s="324"/>
      <c r="Z102" s="324"/>
      <c r="AA102" s="325"/>
      <c r="AB102" s="544">
        <f>SUM('MMA Rev-Exp Region 1:MMA Rev-Exp Region 11'!AB102)</f>
        <v>0</v>
      </c>
      <c r="AC102" s="324"/>
      <c r="AD102" s="324"/>
      <c r="AE102" s="324"/>
      <c r="AF102" s="324"/>
      <c r="AG102" s="324"/>
      <c r="AH102" s="324"/>
      <c r="AI102" s="324"/>
      <c r="AJ102" s="324"/>
      <c r="AK102" s="324"/>
      <c r="AL102" s="324"/>
      <c r="AM102" s="325"/>
      <c r="AN102" s="544">
        <f>SUM('MMA Rev-Exp Region 1:MMA Rev-Exp Region 11'!AN102)</f>
        <v>0</v>
      </c>
      <c r="AO102" s="324"/>
      <c r="AP102" s="324"/>
      <c r="AQ102" s="324"/>
      <c r="AR102" s="324"/>
      <c r="AS102" s="324"/>
      <c r="AT102" s="324"/>
      <c r="AU102" s="324"/>
      <c r="AV102" s="324"/>
      <c r="AW102" s="324"/>
      <c r="AX102" s="324"/>
      <c r="AY102" s="325"/>
      <c r="AZ102" s="546">
        <f>SUM('MMA Rev-Exp Region 1:MMA Rev-Exp Region 11'!AZ102)</f>
        <v>0</v>
      </c>
      <c r="BA102" s="548">
        <f>SUM('MMA Rev-Exp Region 1:MMA Rev-Exp Region 11'!BA102)</f>
        <v>0</v>
      </c>
      <c r="BB102" s="324"/>
      <c r="BC102" s="324"/>
      <c r="BD102" s="324"/>
      <c r="BE102" s="324"/>
      <c r="BF102" s="324"/>
      <c r="BG102" s="324"/>
      <c r="BH102" s="324"/>
      <c r="BI102" s="324"/>
      <c r="BJ102" s="324"/>
      <c r="BK102" s="324"/>
      <c r="BL102" s="326"/>
    </row>
    <row r="103" spans="1:64" x14ac:dyDescent="0.25">
      <c r="A103" s="1438"/>
      <c r="B103" s="221" t="s">
        <v>133</v>
      </c>
      <c r="C103" s="1125" t="s">
        <v>496</v>
      </c>
      <c r="D103" s="544">
        <f>SUM('MMA Rev-Exp Region 1:MMA Rev-Exp Region 11'!D103)</f>
        <v>0</v>
      </c>
      <c r="E103" s="324"/>
      <c r="F103" s="324"/>
      <c r="G103" s="324"/>
      <c r="H103" s="324"/>
      <c r="I103" s="324"/>
      <c r="J103" s="324"/>
      <c r="K103" s="324"/>
      <c r="L103" s="324"/>
      <c r="M103" s="324"/>
      <c r="N103" s="324"/>
      <c r="O103" s="325"/>
      <c r="P103" s="544">
        <f>SUM('MMA Rev-Exp Region 1:MMA Rev-Exp Region 11'!P103)</f>
        <v>0</v>
      </c>
      <c r="Q103" s="324"/>
      <c r="R103" s="324"/>
      <c r="S103" s="324"/>
      <c r="T103" s="324"/>
      <c r="U103" s="324"/>
      <c r="V103" s="324"/>
      <c r="W103" s="324"/>
      <c r="X103" s="324"/>
      <c r="Y103" s="324"/>
      <c r="Z103" s="324"/>
      <c r="AA103" s="325"/>
      <c r="AB103" s="544">
        <f>SUM('MMA Rev-Exp Region 1:MMA Rev-Exp Region 11'!AB103)</f>
        <v>0</v>
      </c>
      <c r="AC103" s="324"/>
      <c r="AD103" s="324"/>
      <c r="AE103" s="324"/>
      <c r="AF103" s="324"/>
      <c r="AG103" s="324"/>
      <c r="AH103" s="324"/>
      <c r="AI103" s="324"/>
      <c r="AJ103" s="324"/>
      <c r="AK103" s="324"/>
      <c r="AL103" s="324"/>
      <c r="AM103" s="325"/>
      <c r="AN103" s="544">
        <f>SUM('MMA Rev-Exp Region 1:MMA Rev-Exp Region 11'!AN103)</f>
        <v>0</v>
      </c>
      <c r="AO103" s="324"/>
      <c r="AP103" s="324"/>
      <c r="AQ103" s="324"/>
      <c r="AR103" s="324"/>
      <c r="AS103" s="324"/>
      <c r="AT103" s="324"/>
      <c r="AU103" s="324"/>
      <c r="AV103" s="324"/>
      <c r="AW103" s="324"/>
      <c r="AX103" s="324"/>
      <c r="AY103" s="325"/>
      <c r="AZ103" s="546">
        <f>SUM('MMA Rev-Exp Region 1:MMA Rev-Exp Region 11'!AZ103)</f>
        <v>0</v>
      </c>
      <c r="BA103" s="548">
        <f>SUM('MMA Rev-Exp Region 1:MMA Rev-Exp Region 11'!BA103)</f>
        <v>0</v>
      </c>
      <c r="BB103" s="324"/>
      <c r="BC103" s="324"/>
      <c r="BD103" s="324"/>
      <c r="BE103" s="324"/>
      <c r="BF103" s="324"/>
      <c r="BG103" s="324"/>
      <c r="BH103" s="324"/>
      <c r="BI103" s="324"/>
      <c r="BJ103" s="324"/>
      <c r="BK103" s="324"/>
      <c r="BL103" s="326"/>
    </row>
    <row r="104" spans="1:64" s="209" customFormat="1" x14ac:dyDescent="0.25">
      <c r="A104" s="1439"/>
      <c r="B104" s="227" t="s">
        <v>39</v>
      </c>
      <c r="C104" s="228" t="s">
        <v>180</v>
      </c>
      <c r="D104" s="277">
        <f>SUM(D98:D103)</f>
        <v>0</v>
      </c>
      <c r="E104" s="327"/>
      <c r="F104" s="327"/>
      <c r="G104" s="327"/>
      <c r="H104" s="327"/>
      <c r="I104" s="327"/>
      <c r="J104" s="327"/>
      <c r="K104" s="327"/>
      <c r="L104" s="327"/>
      <c r="M104" s="327"/>
      <c r="N104" s="327"/>
      <c r="O104" s="328"/>
      <c r="P104" s="277">
        <f>SUM(P98:P103)</f>
        <v>0</v>
      </c>
      <c r="Q104" s="327"/>
      <c r="R104" s="327"/>
      <c r="S104" s="327"/>
      <c r="T104" s="327"/>
      <c r="U104" s="327"/>
      <c r="V104" s="327"/>
      <c r="W104" s="327"/>
      <c r="X104" s="327"/>
      <c r="Y104" s="327"/>
      <c r="Z104" s="327"/>
      <c r="AA104" s="328"/>
      <c r="AB104" s="277">
        <f>SUM(AB98:AB103)</f>
        <v>0</v>
      </c>
      <c r="AC104" s="327"/>
      <c r="AD104" s="327"/>
      <c r="AE104" s="327"/>
      <c r="AF104" s="327"/>
      <c r="AG104" s="327"/>
      <c r="AH104" s="327"/>
      <c r="AI104" s="327"/>
      <c r="AJ104" s="327"/>
      <c r="AK104" s="327"/>
      <c r="AL104" s="327"/>
      <c r="AM104" s="328"/>
      <c r="AN104" s="277">
        <f>SUM(AN98:AN103)</f>
        <v>0</v>
      </c>
      <c r="AO104" s="327"/>
      <c r="AP104" s="327"/>
      <c r="AQ104" s="327"/>
      <c r="AR104" s="327"/>
      <c r="AS104" s="327"/>
      <c r="AT104" s="327"/>
      <c r="AU104" s="327"/>
      <c r="AV104" s="327"/>
      <c r="AW104" s="327"/>
      <c r="AX104" s="327"/>
      <c r="AY104" s="328"/>
      <c r="AZ104" s="299">
        <f>SUM(AZ98:AZ103)</f>
        <v>0</v>
      </c>
      <c r="BA104" s="297">
        <f>SUM(BA98:BA103)</f>
        <v>0</v>
      </c>
      <c r="BB104" s="327"/>
      <c r="BC104" s="327"/>
      <c r="BD104" s="327"/>
      <c r="BE104" s="327"/>
      <c r="BF104" s="327"/>
      <c r="BG104" s="327"/>
      <c r="BH104" s="327"/>
      <c r="BI104" s="327"/>
      <c r="BJ104" s="327"/>
      <c r="BK104" s="327"/>
      <c r="BL104" s="329"/>
    </row>
    <row r="105" spans="1:64" x14ac:dyDescent="0.25">
      <c r="A105" s="241"/>
      <c r="B105" s="549" t="s">
        <v>259</v>
      </c>
      <c r="C105" s="243" t="s">
        <v>31</v>
      </c>
      <c r="D105" s="289">
        <f>D88+D97+D104</f>
        <v>454596479.40922403</v>
      </c>
      <c r="E105" s="324"/>
      <c r="F105" s="324"/>
      <c r="G105" s="324"/>
      <c r="H105" s="324"/>
      <c r="I105" s="324"/>
      <c r="J105" s="324"/>
      <c r="K105" s="324"/>
      <c r="L105" s="324"/>
      <c r="M105" s="324"/>
      <c r="N105" s="324"/>
      <c r="O105" s="325"/>
      <c r="P105" s="289">
        <f>P88+P97+P104</f>
        <v>487843775.16299951</v>
      </c>
      <c r="Q105" s="324"/>
      <c r="R105" s="324"/>
      <c r="S105" s="324"/>
      <c r="T105" s="324"/>
      <c r="U105" s="324"/>
      <c r="V105" s="324"/>
      <c r="W105" s="324"/>
      <c r="X105" s="324"/>
      <c r="Y105" s="324"/>
      <c r="Z105" s="324"/>
      <c r="AA105" s="325"/>
      <c r="AB105" s="289">
        <f>AB88+AB97+AB104</f>
        <v>514895898.37263322</v>
      </c>
      <c r="AC105" s="324"/>
      <c r="AD105" s="324"/>
      <c r="AE105" s="324"/>
      <c r="AF105" s="324"/>
      <c r="AG105" s="324"/>
      <c r="AH105" s="324"/>
      <c r="AI105" s="324"/>
      <c r="AJ105" s="324"/>
      <c r="AK105" s="324"/>
      <c r="AL105" s="324"/>
      <c r="AM105" s="325"/>
      <c r="AN105" s="289">
        <f>AN88+AN97+AN104</f>
        <v>530717991.49928701</v>
      </c>
      <c r="AO105" s="324"/>
      <c r="AP105" s="324"/>
      <c r="AQ105" s="324"/>
      <c r="AR105" s="324"/>
      <c r="AS105" s="324"/>
      <c r="AT105" s="324"/>
      <c r="AU105" s="324"/>
      <c r="AV105" s="324"/>
      <c r="AW105" s="324"/>
      <c r="AX105" s="324"/>
      <c r="AY105" s="325"/>
      <c r="AZ105" s="300">
        <f>AZ88+AZ97+AZ104</f>
        <v>-6850638.9155957159</v>
      </c>
      <c r="BA105" s="296">
        <f>BA88+BA97+BA104</f>
        <v>1981203505.5285485</v>
      </c>
      <c r="BB105" s="324"/>
      <c r="BC105" s="324"/>
      <c r="BD105" s="324"/>
      <c r="BE105" s="324"/>
      <c r="BF105" s="324"/>
      <c r="BG105" s="324"/>
      <c r="BH105" s="324"/>
      <c r="BI105" s="324"/>
      <c r="BJ105" s="324"/>
      <c r="BK105" s="324"/>
      <c r="BL105" s="326"/>
    </row>
    <row r="106" spans="1:64" s="209" customFormat="1" ht="24.75" x14ac:dyDescent="0.25">
      <c r="A106" s="240"/>
      <c r="B106" s="223" t="s">
        <v>266</v>
      </c>
      <c r="C106" s="224" t="s">
        <v>181</v>
      </c>
      <c r="D106" s="550">
        <f>D17-D105</f>
        <v>20041200.418629527</v>
      </c>
      <c r="E106" s="551"/>
      <c r="F106" s="551"/>
      <c r="G106" s="551"/>
      <c r="H106" s="551"/>
      <c r="I106" s="551"/>
      <c r="J106" s="551"/>
      <c r="K106" s="551"/>
      <c r="L106" s="551"/>
      <c r="M106" s="551"/>
      <c r="N106" s="551"/>
      <c r="O106" s="552"/>
      <c r="P106" s="550">
        <f>P17-P105</f>
        <v>23155812.116295278</v>
      </c>
      <c r="Q106" s="551"/>
      <c r="R106" s="551"/>
      <c r="S106" s="551"/>
      <c r="T106" s="551"/>
      <c r="U106" s="551"/>
      <c r="V106" s="551"/>
      <c r="W106" s="551"/>
      <c r="X106" s="551"/>
      <c r="Y106" s="551"/>
      <c r="Z106" s="551"/>
      <c r="AA106" s="552"/>
      <c r="AB106" s="550">
        <f>AB17-AB105</f>
        <v>21602620.308206141</v>
      </c>
      <c r="AC106" s="551"/>
      <c r="AD106" s="551"/>
      <c r="AE106" s="551"/>
      <c r="AF106" s="551"/>
      <c r="AG106" s="551"/>
      <c r="AH106" s="551"/>
      <c r="AI106" s="551"/>
      <c r="AJ106" s="551"/>
      <c r="AK106" s="551"/>
      <c r="AL106" s="551"/>
      <c r="AM106" s="552"/>
      <c r="AN106" s="550">
        <f>AN17-AN105</f>
        <v>46640633.960297585</v>
      </c>
      <c r="AO106" s="551"/>
      <c r="AP106" s="551"/>
      <c r="AQ106" s="551"/>
      <c r="AR106" s="551"/>
      <c r="AS106" s="551"/>
      <c r="AT106" s="551"/>
      <c r="AU106" s="551"/>
      <c r="AV106" s="551"/>
      <c r="AW106" s="551"/>
      <c r="AX106" s="551"/>
      <c r="AY106" s="552"/>
      <c r="AZ106" s="874">
        <f>AZ17-AZ105</f>
        <v>4632575.6574117579</v>
      </c>
      <c r="BA106" s="553">
        <f>BA17-BA105</f>
        <v>116072842.46084046</v>
      </c>
      <c r="BB106" s="551"/>
      <c r="BC106" s="551"/>
      <c r="BD106" s="551"/>
      <c r="BE106" s="551"/>
      <c r="BF106" s="551"/>
      <c r="BG106" s="551"/>
      <c r="BH106" s="551"/>
      <c r="BI106" s="551"/>
      <c r="BJ106" s="551"/>
      <c r="BK106" s="551"/>
      <c r="BL106" s="554"/>
    </row>
    <row r="107" spans="1:64" x14ac:dyDescent="0.25">
      <c r="A107" s="241"/>
      <c r="B107" s="242" t="s">
        <v>269</v>
      </c>
      <c r="C107" s="243" t="s">
        <v>26</v>
      </c>
      <c r="D107" s="544">
        <f>SUM('MMA Rev-Exp Region 1:MMA Rev-Exp Region 11'!D107)</f>
        <v>4912558.276268498</v>
      </c>
      <c r="E107" s="331"/>
      <c r="F107" s="331"/>
      <c r="G107" s="331"/>
      <c r="H107" s="331"/>
      <c r="I107" s="331"/>
      <c r="J107" s="331"/>
      <c r="K107" s="331"/>
      <c r="L107" s="331"/>
      <c r="M107" s="331"/>
      <c r="N107" s="331"/>
      <c r="O107" s="332"/>
      <c r="P107" s="544">
        <f>SUM('MMA Rev-Exp Region 1:MMA Rev-Exp Region 11'!P107)</f>
        <v>5676021.1005066698</v>
      </c>
      <c r="Q107" s="331"/>
      <c r="R107" s="331"/>
      <c r="S107" s="331"/>
      <c r="T107" s="331"/>
      <c r="U107" s="331"/>
      <c r="V107" s="331"/>
      <c r="W107" s="331"/>
      <c r="X107" s="331"/>
      <c r="Y107" s="331"/>
      <c r="Z107" s="331"/>
      <c r="AA107" s="332"/>
      <c r="AB107" s="544">
        <f>SUM('MMA Rev-Exp Region 1:MMA Rev-Exp Region 11'!AB107)</f>
        <v>5295298.1342132762</v>
      </c>
      <c r="AC107" s="331"/>
      <c r="AD107" s="331"/>
      <c r="AE107" s="331"/>
      <c r="AF107" s="331"/>
      <c r="AG107" s="331"/>
      <c r="AH107" s="331"/>
      <c r="AI107" s="331"/>
      <c r="AJ107" s="331"/>
      <c r="AK107" s="331"/>
      <c r="AL107" s="331"/>
      <c r="AM107" s="332"/>
      <c r="AN107" s="544">
        <f>SUM('MMA Rev-Exp Region 1:MMA Rev-Exp Region 11'!AN107)</f>
        <v>11432690.037822485</v>
      </c>
      <c r="AO107" s="331"/>
      <c r="AP107" s="331"/>
      <c r="AQ107" s="331"/>
      <c r="AR107" s="331"/>
      <c r="AS107" s="331"/>
      <c r="AT107" s="331"/>
      <c r="AU107" s="331"/>
      <c r="AV107" s="331"/>
      <c r="AW107" s="331"/>
      <c r="AX107" s="331"/>
      <c r="AY107" s="332"/>
      <c r="AZ107" s="546">
        <f>SUM('MMA Rev-Exp Region 1:MMA Rev-Exp Region 11'!AZ107)</f>
        <v>1135550.6362335128</v>
      </c>
      <c r="BA107" s="548">
        <f>SUM('MMA Rev-Exp Region 1:MMA Rev-Exp Region 11'!BA107)</f>
        <v>28452118.185044445</v>
      </c>
      <c r="BB107" s="331"/>
      <c r="BC107" s="331"/>
      <c r="BD107" s="331"/>
      <c r="BE107" s="331"/>
      <c r="BF107" s="331"/>
      <c r="BG107" s="331"/>
      <c r="BH107" s="331"/>
      <c r="BI107" s="331"/>
      <c r="BJ107" s="331"/>
      <c r="BK107" s="331"/>
      <c r="BL107" s="333"/>
    </row>
    <row r="108" spans="1:64" s="209" customFormat="1" ht="15.75" thickBot="1" x14ac:dyDescent="0.3">
      <c r="A108" s="239"/>
      <c r="B108" s="555" t="s">
        <v>270</v>
      </c>
      <c r="C108" s="556" t="s">
        <v>182</v>
      </c>
      <c r="D108" s="550">
        <f>D106-D107</f>
        <v>15128642.14236103</v>
      </c>
      <c r="E108" s="558"/>
      <c r="F108" s="558"/>
      <c r="G108" s="558"/>
      <c r="H108" s="558"/>
      <c r="I108" s="558"/>
      <c r="J108" s="558"/>
      <c r="K108" s="558"/>
      <c r="L108" s="558"/>
      <c r="M108" s="558"/>
      <c r="N108" s="558"/>
      <c r="O108" s="559"/>
      <c r="P108" s="550">
        <f>P106-P107</f>
        <v>17479791.015788607</v>
      </c>
      <c r="Q108" s="558"/>
      <c r="R108" s="558"/>
      <c r="S108" s="558"/>
      <c r="T108" s="558"/>
      <c r="U108" s="558"/>
      <c r="V108" s="558"/>
      <c r="W108" s="558"/>
      <c r="X108" s="558"/>
      <c r="Y108" s="558"/>
      <c r="Z108" s="558"/>
      <c r="AA108" s="559"/>
      <c r="AB108" s="550">
        <f>AB106-AB107</f>
        <v>16307322.173992865</v>
      </c>
      <c r="AC108" s="558"/>
      <c r="AD108" s="558"/>
      <c r="AE108" s="558"/>
      <c r="AF108" s="558"/>
      <c r="AG108" s="558"/>
      <c r="AH108" s="558"/>
      <c r="AI108" s="558"/>
      <c r="AJ108" s="558"/>
      <c r="AK108" s="558"/>
      <c r="AL108" s="558"/>
      <c r="AM108" s="559"/>
      <c r="AN108" s="550">
        <f>AN106-AN107</f>
        <v>35207943.9224751</v>
      </c>
      <c r="AO108" s="558"/>
      <c r="AP108" s="558"/>
      <c r="AQ108" s="558"/>
      <c r="AR108" s="558"/>
      <c r="AS108" s="558"/>
      <c r="AT108" s="558"/>
      <c r="AU108" s="558"/>
      <c r="AV108" s="558"/>
      <c r="AW108" s="558"/>
      <c r="AX108" s="558"/>
      <c r="AY108" s="559"/>
      <c r="AZ108" s="874">
        <f>AZ106-AZ107</f>
        <v>3497025.0211782451</v>
      </c>
      <c r="BA108" s="347">
        <f>BA106-BA107</f>
        <v>87620724.275796026</v>
      </c>
      <c r="BB108" s="899"/>
      <c r="BC108" s="899"/>
      <c r="BD108" s="899"/>
      <c r="BE108" s="899"/>
      <c r="BF108" s="899"/>
      <c r="BG108" s="899"/>
      <c r="BH108" s="899"/>
      <c r="BI108" s="899"/>
      <c r="BJ108" s="899"/>
      <c r="BK108" s="899"/>
      <c r="BL108" s="1224"/>
    </row>
  </sheetData>
  <mergeCells count="31">
    <mergeCell ref="AN7:AY7"/>
    <mergeCell ref="A10:C10"/>
    <mergeCell ref="A98:A104"/>
    <mergeCell ref="BA7:BL7"/>
    <mergeCell ref="BA18:BL18"/>
    <mergeCell ref="A56:A63"/>
    <mergeCell ref="A64:A72"/>
    <mergeCell ref="D18:O18"/>
    <mergeCell ref="P18:AA18"/>
    <mergeCell ref="AB18:AM18"/>
    <mergeCell ref="AN18:AY18"/>
    <mergeCell ref="A11:A17"/>
    <mergeCell ref="A18:C19"/>
    <mergeCell ref="D7:O7"/>
    <mergeCell ref="P7:AA7"/>
    <mergeCell ref="AB7:AM7"/>
    <mergeCell ref="BA89:BL89"/>
    <mergeCell ref="A73:A77"/>
    <mergeCell ref="A91:A97"/>
    <mergeCell ref="A20:A28"/>
    <mergeCell ref="A29:A36"/>
    <mergeCell ref="A41:A45"/>
    <mergeCell ref="A46:A50"/>
    <mergeCell ref="A51:A55"/>
    <mergeCell ref="A37:A40"/>
    <mergeCell ref="A78:A88"/>
    <mergeCell ref="A89:C90"/>
    <mergeCell ref="D89:O89"/>
    <mergeCell ref="P89:AA89"/>
    <mergeCell ref="AB89:AM89"/>
    <mergeCell ref="AN89:AY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7" max="1048575" man="1"/>
    <brk id="51"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sheetPr>
  <dimension ref="A1:BL108"/>
  <sheetViews>
    <sheetView topLeftCell="A64" zoomScale="80" zoomScaleNormal="80" workbookViewId="0">
      <pane xSplit="3" topLeftCell="D1" activePane="topRight" state="frozen"/>
      <selection activeCell="H26" sqref="H26"/>
      <selection pane="topRight" activeCell="Z62" sqref="Z62"/>
    </sheetView>
  </sheetViews>
  <sheetFormatPr defaultColWidth="8.85546875" defaultRowHeight="15" x14ac:dyDescent="0.25"/>
  <cols>
    <col min="1" max="1" width="12.85546875" style="246" customWidth="1"/>
    <col min="2" max="2" width="8.85546875" style="110" customWidth="1"/>
    <col min="3" max="3" width="35.140625" style="110" customWidth="1"/>
    <col min="4" max="52" width="13.140625" style="110" customWidth="1"/>
    <col min="53" max="53" width="15.85546875" style="110" customWidth="1"/>
    <col min="54" max="64" width="13.140625" style="110" customWidth="1"/>
    <col min="65" max="16384" width="8.85546875" style="205"/>
  </cols>
  <sheetData>
    <row r="1" spans="1:64" x14ac:dyDescent="0.25">
      <c r="A1" s="245" t="s">
        <v>393</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380</v>
      </c>
      <c r="B6" s="108"/>
      <c r="C6" s="452"/>
      <c r="E6" s="162"/>
      <c r="F6" s="162"/>
      <c r="G6" s="162"/>
      <c r="H6" s="162"/>
      <c r="I6" s="162"/>
      <c r="J6" s="162"/>
    </row>
    <row r="7" spans="1:64" ht="14.85" customHeight="1" x14ac:dyDescent="0.3">
      <c r="A7" s="259"/>
      <c r="B7" s="260"/>
      <c r="C7" s="261"/>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517" t="s">
        <v>247</v>
      </c>
      <c r="AO7" s="1518"/>
      <c r="AP7" s="1518"/>
      <c r="AQ7" s="1518"/>
      <c r="AR7" s="1518"/>
      <c r="AS7" s="1518"/>
      <c r="AT7" s="1518"/>
      <c r="AU7" s="1518"/>
      <c r="AV7" s="1518"/>
      <c r="AW7" s="1518"/>
      <c r="AX7" s="1518"/>
      <c r="AY7" s="1519"/>
      <c r="AZ7" s="873"/>
      <c r="BA7" s="1486" t="s">
        <v>807</v>
      </c>
      <c r="BB7" s="1487"/>
      <c r="BC7" s="1487"/>
      <c r="BD7" s="1487"/>
      <c r="BE7" s="1487"/>
      <c r="BF7" s="1487"/>
      <c r="BG7" s="1487"/>
      <c r="BH7" s="1487"/>
      <c r="BI7" s="1487"/>
      <c r="BJ7" s="1487"/>
      <c r="BK7" s="1487"/>
      <c r="BL7" s="1488"/>
    </row>
    <row r="8" spans="1:64" ht="45" customHeight="1" x14ac:dyDescent="0.3">
      <c r="A8" s="1254"/>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217"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46648.600000000006</v>
      </c>
      <c r="E9" s="737">
        <v>40976.11</v>
      </c>
      <c r="F9" s="737">
        <v>858.71</v>
      </c>
      <c r="G9" s="737">
        <v>2461.5500000000002</v>
      </c>
      <c r="H9" s="737">
        <v>345.65</v>
      </c>
      <c r="I9" s="737">
        <v>657.58</v>
      </c>
      <c r="J9" s="737">
        <v>1305</v>
      </c>
      <c r="K9" s="737">
        <v>0</v>
      </c>
      <c r="L9" s="737">
        <v>35</v>
      </c>
      <c r="M9" s="737">
        <v>9</v>
      </c>
      <c r="N9" s="737">
        <v>0</v>
      </c>
      <c r="O9" s="806">
        <v>0</v>
      </c>
      <c r="P9" s="742">
        <f>SUM(Q9:AA9)</f>
        <v>72448.78</v>
      </c>
      <c r="Q9" s="737">
        <v>63740.65</v>
      </c>
      <c r="R9" s="737">
        <v>1274.4000000000001</v>
      </c>
      <c r="S9" s="737">
        <v>3864.36</v>
      </c>
      <c r="T9" s="737">
        <v>517</v>
      </c>
      <c r="U9" s="737">
        <v>1050.3699999999999</v>
      </c>
      <c r="V9" s="737">
        <v>1935</v>
      </c>
      <c r="W9" s="737">
        <v>1</v>
      </c>
      <c r="X9" s="737">
        <v>52</v>
      </c>
      <c r="Y9" s="737">
        <v>14</v>
      </c>
      <c r="Z9" s="737">
        <v>0</v>
      </c>
      <c r="AA9" s="806">
        <v>0</v>
      </c>
      <c r="AB9" s="742">
        <f>SUM(AC9:AM9)</f>
        <v>75623.869999999981</v>
      </c>
      <c r="AC9" s="737">
        <v>66513.81</v>
      </c>
      <c r="AD9" s="737">
        <v>1430.45</v>
      </c>
      <c r="AE9" s="737">
        <v>4014.2</v>
      </c>
      <c r="AF9" s="737">
        <v>554.48</v>
      </c>
      <c r="AG9" s="737">
        <v>1120.73</v>
      </c>
      <c r="AH9" s="737">
        <v>1916.23</v>
      </c>
      <c r="AI9" s="737">
        <v>3</v>
      </c>
      <c r="AJ9" s="737">
        <v>55.97</v>
      </c>
      <c r="AK9" s="737">
        <v>15</v>
      </c>
      <c r="AL9" s="737">
        <v>0</v>
      </c>
      <c r="AM9" s="806">
        <v>0</v>
      </c>
      <c r="AN9" s="736">
        <f>SUM(AO9:AY9)</f>
        <v>79105.710000000006</v>
      </c>
      <c r="AO9" s="737">
        <v>69561.97</v>
      </c>
      <c r="AP9" s="737">
        <v>1604.6</v>
      </c>
      <c r="AQ9" s="737">
        <v>4173.16</v>
      </c>
      <c r="AR9" s="737">
        <v>582</v>
      </c>
      <c r="AS9" s="737">
        <v>1241.98</v>
      </c>
      <c r="AT9" s="737">
        <v>1858</v>
      </c>
      <c r="AU9" s="737">
        <v>3</v>
      </c>
      <c r="AV9" s="737">
        <v>63</v>
      </c>
      <c r="AW9" s="737">
        <v>18</v>
      </c>
      <c r="AX9" s="737">
        <v>0</v>
      </c>
      <c r="AY9" s="806">
        <v>0</v>
      </c>
      <c r="AZ9" s="855"/>
      <c r="BA9" s="740">
        <f>AN9+AB9+P9+D9+AZ9</f>
        <v>273826.95999999996</v>
      </c>
      <c r="BB9" s="741">
        <f t="shared" ref="BB9:BJ9" si="0">AO9+AC9+Q9+E9</f>
        <v>240792.53999999998</v>
      </c>
      <c r="BC9" s="741">
        <f t="shared" si="0"/>
        <v>5168.1600000000008</v>
      </c>
      <c r="BD9" s="741">
        <f t="shared" si="0"/>
        <v>14513.27</v>
      </c>
      <c r="BE9" s="741">
        <f t="shared" si="0"/>
        <v>1999.13</v>
      </c>
      <c r="BF9" s="741">
        <f t="shared" si="0"/>
        <v>4070.66</v>
      </c>
      <c r="BG9" s="741">
        <f t="shared" si="0"/>
        <v>7014.23</v>
      </c>
      <c r="BH9" s="741">
        <f t="shared" si="0"/>
        <v>7</v>
      </c>
      <c r="BI9" s="742">
        <f t="shared" si="0"/>
        <v>205.97</v>
      </c>
      <c r="BJ9" s="742">
        <f t="shared" si="0"/>
        <v>56</v>
      </c>
      <c r="BK9" s="741">
        <f>AX9+AL9+Z9+N9</f>
        <v>0</v>
      </c>
      <c r="BL9" s="743">
        <f>AY9+AM9+AA9+O9</f>
        <v>0</v>
      </c>
    </row>
    <row r="10" spans="1:64" customFormat="1" ht="18" customHeight="1" x14ac:dyDescent="0.3">
      <c r="A10" s="1503" t="s">
        <v>11</v>
      </c>
      <c r="B10" s="1504"/>
      <c r="C10" s="150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93"/>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652"/>
      <c r="BA10" s="700"/>
      <c r="BB10" s="318"/>
      <c r="BC10" s="318"/>
      <c r="BD10" s="318"/>
      <c r="BE10" s="318"/>
      <c r="BF10" s="318"/>
      <c r="BG10" s="318"/>
      <c r="BH10" s="318"/>
      <c r="BI10" s="318"/>
      <c r="BJ10" s="318"/>
      <c r="BK10" s="318"/>
      <c r="BL10" s="320"/>
    </row>
    <row r="11" spans="1:64" ht="14.85" customHeight="1" x14ac:dyDescent="0.25">
      <c r="A11" s="1497" t="s">
        <v>183</v>
      </c>
      <c r="B11" s="124">
        <v>1.1000000000000001</v>
      </c>
      <c r="C11" s="125" t="s">
        <v>12</v>
      </c>
      <c r="D11" s="270">
        <f t="shared" ref="D11:D16" si="1">SUM(E11:O11)</f>
        <v>11162772.029999999</v>
      </c>
      <c r="E11" s="249">
        <v>6938525.9699999997</v>
      </c>
      <c r="F11" s="249">
        <v>415942.75</v>
      </c>
      <c r="G11" s="249">
        <v>2323162.79</v>
      </c>
      <c r="H11" s="249">
        <v>465467.98</v>
      </c>
      <c r="I11" s="249">
        <v>134462.85</v>
      </c>
      <c r="J11" s="249">
        <v>533716.68000000005</v>
      </c>
      <c r="K11" s="249">
        <v>0</v>
      </c>
      <c r="L11" s="249">
        <v>93637.34</v>
      </c>
      <c r="M11" s="249">
        <v>257855.67</v>
      </c>
      <c r="N11" s="249">
        <v>0</v>
      </c>
      <c r="O11" s="249">
        <v>0</v>
      </c>
      <c r="P11" s="270">
        <f t="shared" ref="P11:P16" si="2">SUM(Q11:AA11)</f>
        <v>17142957.93</v>
      </c>
      <c r="Q11" s="249">
        <v>10787268.199999999</v>
      </c>
      <c r="R11" s="249">
        <v>617789.79</v>
      </c>
      <c r="S11" s="249">
        <v>3505513.57</v>
      </c>
      <c r="T11" s="249">
        <v>697480.82</v>
      </c>
      <c r="U11" s="249">
        <v>214000.36</v>
      </c>
      <c r="V11" s="249">
        <v>778084.8</v>
      </c>
      <c r="W11" s="249">
        <v>148.21</v>
      </c>
      <c r="X11" s="249">
        <v>141563.35999999999</v>
      </c>
      <c r="Y11" s="249">
        <v>401108.82</v>
      </c>
      <c r="Z11" s="249">
        <v>0</v>
      </c>
      <c r="AA11" s="249">
        <v>0</v>
      </c>
      <c r="AB11" s="270">
        <f t="shared" ref="AB11:AB16" si="3">SUM(AC11:AM11)</f>
        <v>17918214.580000002</v>
      </c>
      <c r="AC11" s="249">
        <v>11228730.460000001</v>
      </c>
      <c r="AD11" s="249">
        <v>693797.15</v>
      </c>
      <c r="AE11" s="249">
        <v>3649454.35</v>
      </c>
      <c r="AF11" s="249">
        <v>751153.55</v>
      </c>
      <c r="AG11" s="249">
        <v>228549.46</v>
      </c>
      <c r="AH11" s="249">
        <v>782741.51</v>
      </c>
      <c r="AI11" s="249">
        <v>444.63</v>
      </c>
      <c r="AJ11" s="249">
        <v>153584.01999999999</v>
      </c>
      <c r="AK11" s="249">
        <v>429759.45</v>
      </c>
      <c r="AL11" s="249">
        <v>0</v>
      </c>
      <c r="AM11" s="249">
        <v>0</v>
      </c>
      <c r="AN11" s="270">
        <f t="shared" ref="AN11:AN16" si="4">SUM(AO11:AY11)</f>
        <v>19894024.609999999</v>
      </c>
      <c r="AO11" s="249">
        <v>12875887.800000001</v>
      </c>
      <c r="AP11" s="249">
        <v>748073.22</v>
      </c>
      <c r="AQ11" s="249">
        <v>3904420.51</v>
      </c>
      <c r="AR11" s="249">
        <v>832913.36</v>
      </c>
      <c r="AS11" s="249">
        <v>229200.15</v>
      </c>
      <c r="AT11" s="249">
        <v>688281.98</v>
      </c>
      <c r="AU11" s="249">
        <v>277.74</v>
      </c>
      <c r="AV11" s="249">
        <v>155462.07</v>
      </c>
      <c r="AW11" s="249">
        <v>459507.78</v>
      </c>
      <c r="AX11" s="249">
        <v>0</v>
      </c>
      <c r="AY11" s="249">
        <v>0</v>
      </c>
      <c r="AZ11" s="856"/>
      <c r="BA11" s="321">
        <f t="shared" ref="BA11:BA16" si="5">SUM(BB11:BL11)+AZ11</f>
        <v>66117969.149999999</v>
      </c>
      <c r="BB11" s="271">
        <f t="shared" ref="BB11:BJ16" si="6">E11+Q11+AC11+AO11</f>
        <v>41830412.43</v>
      </c>
      <c r="BC11" s="271">
        <f t="shared" si="6"/>
        <v>2475602.91</v>
      </c>
      <c r="BD11" s="271">
        <f t="shared" si="6"/>
        <v>13382551.219999999</v>
      </c>
      <c r="BE11" s="271">
        <f t="shared" si="6"/>
        <v>2747015.71</v>
      </c>
      <c r="BF11" s="271">
        <f t="shared" si="6"/>
        <v>806212.82</v>
      </c>
      <c r="BG11" s="271">
        <f t="shared" si="6"/>
        <v>2782824.9699999997</v>
      </c>
      <c r="BH11" s="271">
        <f t="shared" si="6"/>
        <v>870.58</v>
      </c>
      <c r="BI11" s="271">
        <f t="shared" si="6"/>
        <v>544246.79</v>
      </c>
      <c r="BJ11" s="271">
        <f t="shared" si="6"/>
        <v>1548231.72</v>
      </c>
      <c r="BK11" s="271">
        <f t="shared" ref="BK11:BL16" si="7">N11+Z11+AL11+AX11</f>
        <v>0</v>
      </c>
      <c r="BL11" s="295">
        <f t="shared" si="7"/>
        <v>0</v>
      </c>
    </row>
    <row r="12" spans="1:64" x14ac:dyDescent="0.25">
      <c r="A12" s="1498"/>
      <c r="B12" s="126" t="s">
        <v>1300</v>
      </c>
      <c r="C12" s="127" t="s">
        <v>1309</v>
      </c>
      <c r="D12" s="270">
        <f t="shared" si="1"/>
        <v>0</v>
      </c>
      <c r="E12" s="249"/>
      <c r="F12" s="249"/>
      <c r="G12" s="249"/>
      <c r="H12" s="249"/>
      <c r="I12" s="249"/>
      <c r="J12" s="249"/>
      <c r="K12" s="249"/>
      <c r="L12" s="249"/>
      <c r="M12" s="249"/>
      <c r="N12" s="249"/>
      <c r="O12" s="249"/>
      <c r="P12" s="270">
        <f t="shared" si="2"/>
        <v>0</v>
      </c>
      <c r="Q12" s="249"/>
      <c r="R12" s="249"/>
      <c r="S12" s="249"/>
      <c r="T12" s="249"/>
      <c r="U12" s="249"/>
      <c r="V12" s="249"/>
      <c r="W12" s="249"/>
      <c r="X12" s="249"/>
      <c r="Y12" s="249"/>
      <c r="Z12" s="249"/>
      <c r="AA12" s="250"/>
      <c r="AB12" s="270">
        <f t="shared" si="3"/>
        <v>0</v>
      </c>
      <c r="AC12" s="249"/>
      <c r="AD12" s="249"/>
      <c r="AE12" s="249"/>
      <c r="AF12" s="249"/>
      <c r="AG12" s="249"/>
      <c r="AH12" s="249"/>
      <c r="AI12" s="249"/>
      <c r="AJ12" s="249"/>
      <c r="AK12" s="249"/>
      <c r="AL12" s="249"/>
      <c r="AM12" s="250"/>
      <c r="AN12" s="270">
        <f t="shared" si="4"/>
        <v>0</v>
      </c>
      <c r="AO12" s="249"/>
      <c r="AP12" s="249"/>
      <c r="AQ12" s="249"/>
      <c r="AR12" s="249"/>
      <c r="AS12" s="249"/>
      <c r="AT12" s="249"/>
      <c r="AU12" s="249"/>
      <c r="AV12" s="249"/>
      <c r="AW12" s="249"/>
      <c r="AX12" s="249"/>
      <c r="AY12" s="250"/>
      <c r="AZ12" s="856"/>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7"/>
        <v>0</v>
      </c>
      <c r="BL12" s="291">
        <f t="shared" si="7"/>
        <v>0</v>
      </c>
    </row>
    <row r="13" spans="1:64" x14ac:dyDescent="0.25">
      <c r="A13" s="1498"/>
      <c r="B13" s="126" t="s">
        <v>63</v>
      </c>
      <c r="C13" s="127" t="s">
        <v>343</v>
      </c>
      <c r="D13" s="271">
        <f t="shared" si="1"/>
        <v>0</v>
      </c>
      <c r="E13" s="249"/>
      <c r="F13" s="249"/>
      <c r="G13" s="249"/>
      <c r="H13" s="249"/>
      <c r="I13" s="249"/>
      <c r="J13" s="249"/>
      <c r="K13" s="249"/>
      <c r="L13" s="249"/>
      <c r="M13" s="249"/>
      <c r="N13" s="249"/>
      <c r="O13" s="250"/>
      <c r="P13" s="271">
        <f t="shared" si="2"/>
        <v>0</v>
      </c>
      <c r="Q13" s="249"/>
      <c r="R13" s="249"/>
      <c r="S13" s="249"/>
      <c r="T13" s="249"/>
      <c r="U13" s="249"/>
      <c r="V13" s="249"/>
      <c r="W13" s="249"/>
      <c r="X13" s="249"/>
      <c r="Y13" s="249"/>
      <c r="Z13" s="249"/>
      <c r="AA13" s="250"/>
      <c r="AB13" s="271">
        <f t="shared" si="3"/>
        <v>0</v>
      </c>
      <c r="AC13" s="249"/>
      <c r="AD13" s="249"/>
      <c r="AE13" s="249"/>
      <c r="AF13" s="249"/>
      <c r="AG13" s="249"/>
      <c r="AH13" s="249"/>
      <c r="AI13" s="249"/>
      <c r="AJ13" s="249"/>
      <c r="AK13" s="249"/>
      <c r="AL13" s="249"/>
      <c r="AM13" s="250"/>
      <c r="AN13" s="270">
        <f t="shared" si="4"/>
        <v>0</v>
      </c>
      <c r="AO13" s="249"/>
      <c r="AP13" s="249"/>
      <c r="AQ13" s="249"/>
      <c r="AR13" s="249"/>
      <c r="AS13" s="249"/>
      <c r="AT13" s="249"/>
      <c r="AU13" s="249"/>
      <c r="AV13" s="249"/>
      <c r="AW13" s="249"/>
      <c r="AX13" s="249"/>
      <c r="AY13" s="250"/>
      <c r="AZ13" s="856"/>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7"/>
        <v>0</v>
      </c>
      <c r="BL13" s="291">
        <f t="shared" si="7"/>
        <v>0</v>
      </c>
    </row>
    <row r="14" spans="1:64" x14ac:dyDescent="0.25">
      <c r="A14" s="1498"/>
      <c r="B14" s="126" t="s">
        <v>896</v>
      </c>
      <c r="C14" s="127" t="s">
        <v>897</v>
      </c>
      <c r="D14" s="271">
        <f t="shared" si="1"/>
        <v>350660.34674517589</v>
      </c>
      <c r="E14" s="249">
        <v>350660.34674517589</v>
      </c>
      <c r="F14" s="249"/>
      <c r="G14" s="249"/>
      <c r="H14" s="249"/>
      <c r="I14" s="249"/>
      <c r="J14" s="249"/>
      <c r="K14" s="249"/>
      <c r="L14" s="249"/>
      <c r="M14" s="249"/>
      <c r="N14" s="249"/>
      <c r="O14" s="250"/>
      <c r="P14" s="271">
        <f t="shared" si="2"/>
        <v>405786.60289697489</v>
      </c>
      <c r="Q14" s="249">
        <v>398322.3028969749</v>
      </c>
      <c r="R14" s="249"/>
      <c r="S14" s="249"/>
      <c r="T14" s="249"/>
      <c r="U14" s="249">
        <v>7464.3</v>
      </c>
      <c r="V14" s="249"/>
      <c r="W14" s="249"/>
      <c r="X14" s="249"/>
      <c r="Y14" s="249"/>
      <c r="Z14" s="249"/>
      <c r="AA14" s="250"/>
      <c r="AB14" s="271">
        <f t="shared" si="3"/>
        <v>523217.2853154511</v>
      </c>
      <c r="AC14" s="249">
        <v>519485.13531545107</v>
      </c>
      <c r="AD14" s="249"/>
      <c r="AE14" s="249"/>
      <c r="AF14" s="249"/>
      <c r="AG14" s="249">
        <v>3732.15</v>
      </c>
      <c r="AH14" s="249"/>
      <c r="AI14" s="249"/>
      <c r="AJ14" s="249"/>
      <c r="AK14" s="249"/>
      <c r="AL14" s="249"/>
      <c r="AM14" s="250"/>
      <c r="AN14" s="270">
        <f t="shared" si="4"/>
        <v>693787.80667656485</v>
      </c>
      <c r="AO14" s="249">
        <v>693787.80667656485</v>
      </c>
      <c r="AP14" s="249"/>
      <c r="AQ14" s="249"/>
      <c r="AR14" s="249"/>
      <c r="AS14" s="249"/>
      <c r="AT14" s="249"/>
      <c r="AU14" s="249"/>
      <c r="AV14" s="249"/>
      <c r="AW14" s="249"/>
      <c r="AX14" s="249"/>
      <c r="AY14" s="250"/>
      <c r="AZ14" s="856"/>
      <c r="BA14" s="290">
        <f t="shared" si="5"/>
        <v>1973452.0416341668</v>
      </c>
      <c r="BB14" s="271">
        <f t="shared" si="6"/>
        <v>1962255.5916341669</v>
      </c>
      <c r="BC14" s="271">
        <f t="shared" si="6"/>
        <v>0</v>
      </c>
      <c r="BD14" s="271">
        <f t="shared" si="6"/>
        <v>0</v>
      </c>
      <c r="BE14" s="271">
        <f t="shared" si="6"/>
        <v>0</v>
      </c>
      <c r="BF14" s="271">
        <f t="shared" si="6"/>
        <v>11196.45</v>
      </c>
      <c r="BG14" s="271">
        <f t="shared" si="6"/>
        <v>0</v>
      </c>
      <c r="BH14" s="271">
        <f t="shared" si="6"/>
        <v>0</v>
      </c>
      <c r="BI14" s="271">
        <f t="shared" si="6"/>
        <v>0</v>
      </c>
      <c r="BJ14" s="271">
        <f t="shared" si="6"/>
        <v>0</v>
      </c>
      <c r="BK14" s="271">
        <f t="shared" si="7"/>
        <v>0</v>
      </c>
      <c r="BL14" s="291">
        <f t="shared" si="7"/>
        <v>0</v>
      </c>
    </row>
    <row r="15" spans="1:64" x14ac:dyDescent="0.25">
      <c r="A15" s="1498"/>
      <c r="B15" s="126" t="s">
        <v>94</v>
      </c>
      <c r="C15" s="127" t="s">
        <v>146</v>
      </c>
      <c r="D15" s="270">
        <f t="shared" si="1"/>
        <v>0</v>
      </c>
      <c r="E15" s="249"/>
      <c r="F15" s="249"/>
      <c r="G15" s="249"/>
      <c r="H15" s="249"/>
      <c r="I15" s="249"/>
      <c r="J15" s="249"/>
      <c r="K15" s="249"/>
      <c r="L15" s="249"/>
      <c r="M15" s="249"/>
      <c r="N15" s="249"/>
      <c r="O15" s="249"/>
      <c r="P15" s="270">
        <f t="shared" si="2"/>
        <v>0</v>
      </c>
      <c r="Q15" s="249"/>
      <c r="R15" s="249"/>
      <c r="S15" s="249"/>
      <c r="T15" s="249"/>
      <c r="U15" s="249"/>
      <c r="V15" s="249"/>
      <c r="W15" s="249"/>
      <c r="X15" s="249"/>
      <c r="Y15" s="249"/>
      <c r="Z15" s="249"/>
      <c r="AA15" s="250"/>
      <c r="AB15" s="270">
        <f t="shared" si="3"/>
        <v>0</v>
      </c>
      <c r="AC15" s="249"/>
      <c r="AD15" s="249"/>
      <c r="AE15" s="249"/>
      <c r="AF15" s="249"/>
      <c r="AG15" s="249"/>
      <c r="AH15" s="249"/>
      <c r="AI15" s="249"/>
      <c r="AJ15" s="249"/>
      <c r="AK15" s="249"/>
      <c r="AL15" s="249"/>
      <c r="AM15" s="250"/>
      <c r="AN15" s="270">
        <f t="shared" si="4"/>
        <v>0</v>
      </c>
      <c r="AO15" s="249"/>
      <c r="AP15" s="249"/>
      <c r="AQ15" s="249"/>
      <c r="AR15" s="249"/>
      <c r="AS15" s="249"/>
      <c r="AT15" s="249"/>
      <c r="AU15" s="249"/>
      <c r="AV15" s="249"/>
      <c r="AW15" s="249"/>
      <c r="AX15" s="249"/>
      <c r="AY15" s="250"/>
      <c r="AZ15" s="856"/>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7"/>
        <v>0</v>
      </c>
      <c r="BL15" s="291">
        <f t="shared" si="7"/>
        <v>0</v>
      </c>
    </row>
    <row r="16" spans="1:64" x14ac:dyDescent="0.25">
      <c r="A16" s="1498"/>
      <c r="B16" s="126" t="s">
        <v>35</v>
      </c>
      <c r="C16" s="127" t="s">
        <v>13</v>
      </c>
      <c r="D16" s="270">
        <f t="shared" si="1"/>
        <v>19866.377571499324</v>
      </c>
      <c r="E16" s="249">
        <v>7769.7525714993235</v>
      </c>
      <c r="F16" s="249"/>
      <c r="G16" s="249"/>
      <c r="H16" s="249"/>
      <c r="I16" s="249"/>
      <c r="J16" s="249"/>
      <c r="K16" s="249"/>
      <c r="L16" s="249"/>
      <c r="M16" s="249"/>
      <c r="N16" s="249">
        <v>12096.625</v>
      </c>
      <c r="O16" s="249"/>
      <c r="P16" s="270">
        <f t="shared" si="2"/>
        <v>89156.00315823892</v>
      </c>
      <c r="Q16" s="249">
        <v>77059.37815823892</v>
      </c>
      <c r="R16" s="249"/>
      <c r="S16" s="249"/>
      <c r="T16" s="249"/>
      <c r="U16" s="249"/>
      <c r="V16" s="249"/>
      <c r="W16" s="249"/>
      <c r="X16" s="249"/>
      <c r="Y16" s="249"/>
      <c r="Z16" s="249">
        <v>12096.625</v>
      </c>
      <c r="AA16" s="250"/>
      <c r="AB16" s="270">
        <f t="shared" si="3"/>
        <v>118179.64595033067</v>
      </c>
      <c r="AC16" s="249">
        <v>108979.39595033067</v>
      </c>
      <c r="AD16" s="249"/>
      <c r="AE16" s="249"/>
      <c r="AF16" s="249"/>
      <c r="AG16" s="249"/>
      <c r="AH16" s="249"/>
      <c r="AI16" s="249"/>
      <c r="AJ16" s="249"/>
      <c r="AK16" s="249"/>
      <c r="AL16" s="249">
        <v>9200.2500000000018</v>
      </c>
      <c r="AM16" s="250"/>
      <c r="AN16" s="270">
        <f t="shared" si="4"/>
        <v>40689.259610493864</v>
      </c>
      <c r="AO16" s="249">
        <v>40689.259610493864</v>
      </c>
      <c r="AP16" s="249"/>
      <c r="AQ16" s="249"/>
      <c r="AR16" s="249"/>
      <c r="AS16" s="249"/>
      <c r="AT16" s="249"/>
      <c r="AU16" s="249"/>
      <c r="AV16" s="249"/>
      <c r="AW16" s="249"/>
      <c r="AX16" s="249"/>
      <c r="AY16" s="250"/>
      <c r="AZ16" s="856">
        <v>40.049845746396699</v>
      </c>
      <c r="BA16" s="290">
        <f t="shared" si="5"/>
        <v>267931.3361363092</v>
      </c>
      <c r="BB16" s="271">
        <f t="shared" si="6"/>
        <v>234497.7862905628</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7"/>
        <v>33393.5</v>
      </c>
      <c r="BL16" s="291">
        <f t="shared" si="7"/>
        <v>0</v>
      </c>
    </row>
    <row r="17" spans="1:64" s="209" customFormat="1" x14ac:dyDescent="0.25">
      <c r="A17" s="1498"/>
      <c r="B17" s="128" t="s">
        <v>201</v>
      </c>
      <c r="C17" s="309" t="s">
        <v>14</v>
      </c>
      <c r="D17" s="272">
        <f>SUM(D11:D16)</f>
        <v>11533298.754316675</v>
      </c>
      <c r="E17" s="272">
        <f>SUM(E11:E16)</f>
        <v>7296956.069316675</v>
      </c>
      <c r="F17" s="272">
        <f>SUM(F11:F16)</f>
        <v>415942.75</v>
      </c>
      <c r="G17" s="272">
        <f t="shared" ref="G17:O17" si="8">SUM(G11:G16)</f>
        <v>2323162.79</v>
      </c>
      <c r="H17" s="272">
        <f t="shared" si="8"/>
        <v>465467.98</v>
      </c>
      <c r="I17" s="272">
        <f t="shared" si="8"/>
        <v>134462.85</v>
      </c>
      <c r="J17" s="272">
        <f t="shared" si="8"/>
        <v>533716.68000000005</v>
      </c>
      <c r="K17" s="272">
        <f t="shared" si="8"/>
        <v>0</v>
      </c>
      <c r="L17" s="272">
        <f t="shared" si="8"/>
        <v>93637.34</v>
      </c>
      <c r="M17" s="272">
        <f t="shared" si="8"/>
        <v>257855.67</v>
      </c>
      <c r="N17" s="272">
        <f t="shared" si="8"/>
        <v>12096.625</v>
      </c>
      <c r="O17" s="272">
        <f t="shared" si="8"/>
        <v>0</v>
      </c>
      <c r="P17" s="288">
        <f>SUM(P11:P16)</f>
        <v>17637900.536055211</v>
      </c>
      <c r="Q17" s="272">
        <f>SUM(Q11:Q16)</f>
        <v>11262649.881055214</v>
      </c>
      <c r="R17" s="272">
        <f>SUM(R11:R16)</f>
        <v>617789.79</v>
      </c>
      <c r="S17" s="272">
        <f t="shared" ref="S17:AA17" si="9">SUM(S11:S16)</f>
        <v>3505513.57</v>
      </c>
      <c r="T17" s="272">
        <f t="shared" si="9"/>
        <v>697480.82</v>
      </c>
      <c r="U17" s="272">
        <f t="shared" si="9"/>
        <v>221464.65999999997</v>
      </c>
      <c r="V17" s="272">
        <f t="shared" si="9"/>
        <v>778084.8</v>
      </c>
      <c r="W17" s="272">
        <f t="shared" si="9"/>
        <v>148.21</v>
      </c>
      <c r="X17" s="272">
        <f t="shared" si="9"/>
        <v>141563.35999999999</v>
      </c>
      <c r="Y17" s="272">
        <f t="shared" si="9"/>
        <v>401108.82</v>
      </c>
      <c r="Z17" s="272">
        <f t="shared" si="9"/>
        <v>12096.625</v>
      </c>
      <c r="AA17" s="281">
        <f t="shared" si="9"/>
        <v>0</v>
      </c>
      <c r="AB17" s="288">
        <f>SUM(AB11:AB16)</f>
        <v>18559611.511265785</v>
      </c>
      <c r="AC17" s="272">
        <f>SUM(AC11:AC16)</f>
        <v>11857194.991265783</v>
      </c>
      <c r="AD17" s="272">
        <f>SUM(AD11:AD16)</f>
        <v>693797.15</v>
      </c>
      <c r="AE17" s="272">
        <f t="shared" ref="AE17:AM17" si="10">SUM(AE11:AE16)</f>
        <v>3649454.35</v>
      </c>
      <c r="AF17" s="272">
        <f t="shared" si="10"/>
        <v>751153.55</v>
      </c>
      <c r="AG17" s="272">
        <f t="shared" si="10"/>
        <v>232281.61</v>
      </c>
      <c r="AH17" s="272">
        <f t="shared" si="10"/>
        <v>782741.51</v>
      </c>
      <c r="AI17" s="272">
        <f t="shared" si="10"/>
        <v>444.63</v>
      </c>
      <c r="AJ17" s="272">
        <f t="shared" si="10"/>
        <v>153584.01999999999</v>
      </c>
      <c r="AK17" s="272">
        <f t="shared" si="10"/>
        <v>429759.45</v>
      </c>
      <c r="AL17" s="272">
        <f t="shared" si="10"/>
        <v>9200.2500000000018</v>
      </c>
      <c r="AM17" s="272">
        <f t="shared" si="10"/>
        <v>0</v>
      </c>
      <c r="AN17" s="288">
        <f>SUM(AN11:AN16)</f>
        <v>20628501.676287059</v>
      </c>
      <c r="AO17" s="272">
        <f>SUM(AO11:AO16)</f>
        <v>13610364.86628706</v>
      </c>
      <c r="AP17" s="272">
        <f t="shared" ref="AP17:AZ17" si="11">SUM(AP11:AP16)</f>
        <v>748073.22</v>
      </c>
      <c r="AQ17" s="272">
        <f t="shared" si="11"/>
        <v>3904420.51</v>
      </c>
      <c r="AR17" s="272">
        <f t="shared" si="11"/>
        <v>832913.36</v>
      </c>
      <c r="AS17" s="272">
        <f t="shared" si="11"/>
        <v>229200.15</v>
      </c>
      <c r="AT17" s="272">
        <f t="shared" si="11"/>
        <v>688281.98</v>
      </c>
      <c r="AU17" s="272">
        <f t="shared" si="11"/>
        <v>277.74</v>
      </c>
      <c r="AV17" s="272">
        <f t="shared" si="11"/>
        <v>155462.07</v>
      </c>
      <c r="AW17" s="272">
        <f t="shared" si="11"/>
        <v>459507.78</v>
      </c>
      <c r="AX17" s="272">
        <f t="shared" si="11"/>
        <v>0</v>
      </c>
      <c r="AY17" s="281">
        <f t="shared" si="11"/>
        <v>0</v>
      </c>
      <c r="AZ17" s="293">
        <f t="shared" si="11"/>
        <v>40.049845746396699</v>
      </c>
      <c r="BA17" s="292">
        <f>SUM(BA11:BA16)</f>
        <v>68359352.527770475</v>
      </c>
      <c r="BB17" s="272">
        <f>SUM(BB11:BB16)</f>
        <v>44027165.807924733</v>
      </c>
      <c r="BC17" s="272">
        <f t="shared" ref="BC17:BL17" si="12">SUM(BC11:BC16)</f>
        <v>2475602.91</v>
      </c>
      <c r="BD17" s="272">
        <f t="shared" si="12"/>
        <v>13382551.219999999</v>
      </c>
      <c r="BE17" s="272">
        <f t="shared" si="12"/>
        <v>2747015.71</v>
      </c>
      <c r="BF17" s="272">
        <f t="shared" si="12"/>
        <v>817409.2699999999</v>
      </c>
      <c r="BG17" s="272">
        <f t="shared" si="12"/>
        <v>2782824.9699999997</v>
      </c>
      <c r="BH17" s="272">
        <f t="shared" si="12"/>
        <v>870.58</v>
      </c>
      <c r="BI17" s="272">
        <f t="shared" si="12"/>
        <v>544246.79</v>
      </c>
      <c r="BJ17" s="272">
        <f>SUM(BJ11:BJ16)</f>
        <v>1548231.72</v>
      </c>
      <c r="BK17" s="272">
        <f t="shared" si="12"/>
        <v>33393.5</v>
      </c>
      <c r="BL17" s="293">
        <f t="shared" si="12"/>
        <v>0</v>
      </c>
    </row>
    <row r="18" spans="1:64" customFormat="1" ht="14.85" customHeight="1" x14ac:dyDescent="0.25">
      <c r="A18" s="1500" t="s">
        <v>268</v>
      </c>
      <c r="B18" s="1501"/>
      <c r="C18" s="1502"/>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92" t="s">
        <v>247</v>
      </c>
      <c r="AO18" s="1461"/>
      <c r="AP18" s="1461"/>
      <c r="AQ18" s="1461"/>
      <c r="AR18" s="1461"/>
      <c r="AS18" s="1461"/>
      <c r="AT18" s="1461"/>
      <c r="AU18" s="1461"/>
      <c r="AV18" s="1461"/>
      <c r="AW18" s="1461"/>
      <c r="AX18" s="1461"/>
      <c r="AY18" s="1493"/>
      <c r="AZ18" s="719"/>
      <c r="BA18" s="1460" t="s">
        <v>807</v>
      </c>
      <c r="BB18" s="1461"/>
      <c r="BC18" s="1461"/>
      <c r="BD18" s="1461"/>
      <c r="BE18" s="1461"/>
      <c r="BF18" s="1461"/>
      <c r="BG18" s="1461"/>
      <c r="BH18" s="1461"/>
      <c r="BI18" s="1461"/>
      <c r="BJ18" s="1461"/>
      <c r="BK18" s="1461"/>
      <c r="BL18" s="1462"/>
    </row>
    <row r="19" spans="1:64" customFormat="1" ht="45" customHeight="1" x14ac:dyDescent="0.25">
      <c r="A19" s="1503"/>
      <c r="B19" s="1504"/>
      <c r="C19" s="1505"/>
      <c r="D19" s="701" t="s">
        <v>36</v>
      </c>
      <c r="E19" s="215" t="s">
        <v>918</v>
      </c>
      <c r="F19" s="215" t="s">
        <v>919</v>
      </c>
      <c r="G19" s="215" t="s">
        <v>920</v>
      </c>
      <c r="H19" s="215" t="s">
        <v>921</v>
      </c>
      <c r="I19" s="215" t="s">
        <v>47</v>
      </c>
      <c r="J19" s="215" t="s">
        <v>48</v>
      </c>
      <c r="K19" s="215" t="s">
        <v>50</v>
      </c>
      <c r="L19" s="215" t="s">
        <v>49</v>
      </c>
      <c r="M19" s="215" t="s">
        <v>1523</v>
      </c>
      <c r="N19" s="215" t="s">
        <v>136</v>
      </c>
      <c r="O19" s="216" t="s">
        <v>137</v>
      </c>
      <c r="P19" s="701" t="s">
        <v>36</v>
      </c>
      <c r="Q19" s="215" t="s">
        <v>918</v>
      </c>
      <c r="R19" s="215" t="s">
        <v>919</v>
      </c>
      <c r="S19" s="215" t="s">
        <v>920</v>
      </c>
      <c r="T19" s="215" t="s">
        <v>921</v>
      </c>
      <c r="U19" s="215" t="s">
        <v>47</v>
      </c>
      <c r="V19" s="215" t="s">
        <v>48</v>
      </c>
      <c r="W19" s="215" t="s">
        <v>50</v>
      </c>
      <c r="X19" s="215" t="s">
        <v>49</v>
      </c>
      <c r="Y19" s="215" t="s">
        <v>1523</v>
      </c>
      <c r="Z19" s="215" t="s">
        <v>136</v>
      </c>
      <c r="AA19" s="216" t="s">
        <v>137</v>
      </c>
      <c r="AB19" s="701" t="s">
        <v>36</v>
      </c>
      <c r="AC19" s="215" t="s">
        <v>918</v>
      </c>
      <c r="AD19" s="215" t="s">
        <v>919</v>
      </c>
      <c r="AE19" s="215" t="s">
        <v>920</v>
      </c>
      <c r="AF19" s="215" t="s">
        <v>921</v>
      </c>
      <c r="AG19" s="215" t="s">
        <v>47</v>
      </c>
      <c r="AH19" s="215" t="s">
        <v>48</v>
      </c>
      <c r="AI19" s="215" t="s">
        <v>50</v>
      </c>
      <c r="AJ19" s="215" t="s">
        <v>49</v>
      </c>
      <c r="AK19" s="215" t="s">
        <v>1523</v>
      </c>
      <c r="AL19" s="215" t="s">
        <v>136</v>
      </c>
      <c r="AM19" s="216" t="s">
        <v>137</v>
      </c>
      <c r="AN19" s="701" t="s">
        <v>36</v>
      </c>
      <c r="AO19" s="215" t="s">
        <v>918</v>
      </c>
      <c r="AP19" s="215" t="s">
        <v>919</v>
      </c>
      <c r="AQ19" s="215" t="s">
        <v>920</v>
      </c>
      <c r="AR19" s="215" t="s">
        <v>921</v>
      </c>
      <c r="AS19" s="215" t="s">
        <v>47</v>
      </c>
      <c r="AT19" s="215" t="s">
        <v>48</v>
      </c>
      <c r="AU19" s="215" t="s">
        <v>50</v>
      </c>
      <c r="AV19" s="215" t="s">
        <v>49</v>
      </c>
      <c r="AW19" s="215" t="s">
        <v>1523</v>
      </c>
      <c r="AX19" s="215" t="s">
        <v>136</v>
      </c>
      <c r="AY19" s="216" t="s">
        <v>137</v>
      </c>
      <c r="AZ19" s="217" t="s">
        <v>889</v>
      </c>
      <c r="BA19" s="1261" t="s">
        <v>36</v>
      </c>
      <c r="BB19" s="215" t="s">
        <v>918</v>
      </c>
      <c r="BC19" s="215" t="s">
        <v>919</v>
      </c>
      <c r="BD19" s="215" t="s">
        <v>920</v>
      </c>
      <c r="BE19" s="215" t="s">
        <v>921</v>
      </c>
      <c r="BF19" s="215" t="s">
        <v>47</v>
      </c>
      <c r="BG19" s="215" t="s">
        <v>48</v>
      </c>
      <c r="BH19" s="215" t="s">
        <v>50</v>
      </c>
      <c r="BI19" s="215" t="s">
        <v>49</v>
      </c>
      <c r="BJ19" s="215" t="s">
        <v>1523</v>
      </c>
      <c r="BK19" s="215" t="s">
        <v>136</v>
      </c>
      <c r="BL19" s="1262" t="s">
        <v>137</v>
      </c>
    </row>
    <row r="20" spans="1:64" ht="14.85" customHeight="1" x14ac:dyDescent="0.25">
      <c r="A20" s="1497" t="s">
        <v>0</v>
      </c>
      <c r="B20" s="124">
        <v>2.1</v>
      </c>
      <c r="C20" s="125" t="s">
        <v>147</v>
      </c>
      <c r="D20" s="273">
        <f t="shared" ref="D20:D27" si="13">SUM(E20:O20)</f>
        <v>1927181.16</v>
      </c>
      <c r="E20" s="251">
        <v>786414.07999999996</v>
      </c>
      <c r="F20" s="251">
        <v>19575.400000000001</v>
      </c>
      <c r="G20" s="251">
        <v>1047736.6399999999</v>
      </c>
      <c r="H20" s="251">
        <v>69006.039999999994</v>
      </c>
      <c r="I20" s="251">
        <v>4449</v>
      </c>
      <c r="J20" s="251">
        <v>0</v>
      </c>
      <c r="K20" s="251">
        <v>0</v>
      </c>
      <c r="L20" s="251">
        <v>0</v>
      </c>
      <c r="M20" s="251">
        <v>0</v>
      </c>
      <c r="N20" s="251">
        <v>0</v>
      </c>
      <c r="O20" s="252">
        <v>0</v>
      </c>
      <c r="P20" s="273">
        <f t="shared" ref="P20:P27" si="14">SUM(Q20:AA20)</f>
        <v>1756277.12</v>
      </c>
      <c r="Q20" s="251">
        <v>1035917.03</v>
      </c>
      <c r="R20" s="251">
        <v>18476.07</v>
      </c>
      <c r="S20" s="251">
        <v>587653.42999999993</v>
      </c>
      <c r="T20" s="251">
        <v>91777.34</v>
      </c>
      <c r="U20" s="251">
        <v>580.25</v>
      </c>
      <c r="V20" s="251">
        <v>19414.22</v>
      </c>
      <c r="W20" s="251">
        <v>0</v>
      </c>
      <c r="X20" s="251">
        <v>2458.7800000000002</v>
      </c>
      <c r="Y20" s="251">
        <v>0</v>
      </c>
      <c r="Z20" s="251">
        <v>0</v>
      </c>
      <c r="AA20" s="252">
        <v>0</v>
      </c>
      <c r="AB20" s="273">
        <f t="shared" ref="AB20:AB27" si="15">SUM(AC20:AM20)</f>
        <v>1911128.19</v>
      </c>
      <c r="AC20" s="251">
        <v>1280230.1299999999</v>
      </c>
      <c r="AD20" s="251">
        <v>27341.23</v>
      </c>
      <c r="AE20" s="251">
        <v>470289.98</v>
      </c>
      <c r="AF20" s="251">
        <v>113095.37</v>
      </c>
      <c r="AG20" s="251">
        <v>1679.44</v>
      </c>
      <c r="AH20" s="251">
        <v>10620.66</v>
      </c>
      <c r="AI20" s="251">
        <v>0</v>
      </c>
      <c r="AJ20" s="251">
        <v>3689.54</v>
      </c>
      <c r="AK20" s="251">
        <v>4181.84</v>
      </c>
      <c r="AL20" s="251">
        <v>0</v>
      </c>
      <c r="AM20" s="252">
        <v>0</v>
      </c>
      <c r="AN20" s="276">
        <f t="shared" ref="AN20:AN27" si="16">SUM(AO20:AY20)</f>
        <v>2352018.59</v>
      </c>
      <c r="AO20" s="251">
        <v>1487263.8900000001</v>
      </c>
      <c r="AP20" s="251">
        <v>53013.25</v>
      </c>
      <c r="AQ20" s="251">
        <v>648319.88</v>
      </c>
      <c r="AR20" s="251">
        <v>145028.47999999998</v>
      </c>
      <c r="AS20" s="251">
        <v>4866.6899999999996</v>
      </c>
      <c r="AT20" s="251">
        <v>13526.4</v>
      </c>
      <c r="AU20" s="251">
        <v>0</v>
      </c>
      <c r="AV20" s="251">
        <v>0</v>
      </c>
      <c r="AW20" s="249">
        <v>0</v>
      </c>
      <c r="AX20" s="251">
        <v>0</v>
      </c>
      <c r="AY20" s="252">
        <v>0</v>
      </c>
      <c r="AZ20" s="857">
        <v>0</v>
      </c>
      <c r="BA20" s="294">
        <f>SUM(BB20:BL20)+AZ20</f>
        <v>7946605.0600000005</v>
      </c>
      <c r="BB20" s="271">
        <f t="shared" ref="BB20:BJ27" si="17">E20+Q20+AC20+AO20</f>
        <v>4589825.13</v>
      </c>
      <c r="BC20" s="271">
        <f t="shared" si="17"/>
        <v>118405.95</v>
      </c>
      <c r="BD20" s="271">
        <f t="shared" si="17"/>
        <v>2753999.9299999997</v>
      </c>
      <c r="BE20" s="271">
        <f t="shared" si="17"/>
        <v>418907.23</v>
      </c>
      <c r="BF20" s="271">
        <f t="shared" si="17"/>
        <v>11575.380000000001</v>
      </c>
      <c r="BG20" s="271">
        <f t="shared" si="17"/>
        <v>43561.279999999999</v>
      </c>
      <c r="BH20" s="271">
        <f t="shared" si="17"/>
        <v>0</v>
      </c>
      <c r="BI20" s="271">
        <f t="shared" si="17"/>
        <v>6148.32</v>
      </c>
      <c r="BJ20" s="271">
        <f t="shared" si="17"/>
        <v>4181.84</v>
      </c>
      <c r="BK20" s="271">
        <f t="shared" ref="BK20:BL27" si="18">N20+Z20+AL20+AX20</f>
        <v>0</v>
      </c>
      <c r="BL20" s="295">
        <f t="shared" si="18"/>
        <v>0</v>
      </c>
    </row>
    <row r="21" spans="1:64" ht="24.75" x14ac:dyDescent="0.25">
      <c r="A21" s="1498"/>
      <c r="B21" s="126">
        <v>2.2000000000000002</v>
      </c>
      <c r="C21" s="127" t="s">
        <v>148</v>
      </c>
      <c r="D21" s="274">
        <f t="shared" si="13"/>
        <v>33748.594155804254</v>
      </c>
      <c r="E21" s="253">
        <v>32899.747031574727</v>
      </c>
      <c r="F21" s="253">
        <v>818.93969655513877</v>
      </c>
      <c r="G21" s="253">
        <v>118.50031056310836</v>
      </c>
      <c r="H21" s="253">
        <v>7.3914516753650199</v>
      </c>
      <c r="I21" s="253">
        <v>-95.984334564091384</v>
      </c>
      <c r="J21" s="253">
        <v>0</v>
      </c>
      <c r="K21" s="253">
        <v>0</v>
      </c>
      <c r="L21" s="253">
        <v>0</v>
      </c>
      <c r="M21" s="253">
        <v>0</v>
      </c>
      <c r="N21" s="253">
        <v>0</v>
      </c>
      <c r="O21" s="254">
        <v>0</v>
      </c>
      <c r="P21" s="274">
        <f t="shared" si="14"/>
        <v>27645.546479427314</v>
      </c>
      <c r="Q21" s="253">
        <v>25846.398315537841</v>
      </c>
      <c r="R21" s="253">
        <v>460.982733844775</v>
      </c>
      <c r="S21" s="253">
        <v>752.43408185170676</v>
      </c>
      <c r="T21" s="253">
        <v>115.95332338424151</v>
      </c>
      <c r="U21" s="253">
        <v>-17.706639078927878</v>
      </c>
      <c r="V21" s="253">
        <v>484.38981942934311</v>
      </c>
      <c r="W21" s="253">
        <v>0</v>
      </c>
      <c r="X21" s="253">
        <v>3.0948444583349768</v>
      </c>
      <c r="Y21" s="253">
        <v>0</v>
      </c>
      <c r="Z21" s="253">
        <v>0</v>
      </c>
      <c r="AA21" s="254">
        <v>0</v>
      </c>
      <c r="AB21" s="274">
        <f t="shared" si="15"/>
        <v>61673.352798371481</v>
      </c>
      <c r="AC21" s="253">
        <v>54908.934220748481</v>
      </c>
      <c r="AD21" s="253">
        <v>1172.6624490429331</v>
      </c>
      <c r="AE21" s="253">
        <v>4138.6391962502285</v>
      </c>
      <c r="AF21" s="253">
        <v>995.24899475672146</v>
      </c>
      <c r="AG21" s="253">
        <v>-66.85319185908881</v>
      </c>
      <c r="AH21" s="253">
        <v>455.51897870184786</v>
      </c>
      <c r="AI21" s="253">
        <v>0</v>
      </c>
      <c r="AJ21" s="253">
        <v>32.416778735506391</v>
      </c>
      <c r="AK21" s="253">
        <v>36.785371994854948</v>
      </c>
      <c r="AL21" s="253">
        <v>0</v>
      </c>
      <c r="AM21" s="254">
        <v>0</v>
      </c>
      <c r="AN21" s="289">
        <f t="shared" si="16"/>
        <v>198872.38118416708</v>
      </c>
      <c r="AO21" s="253">
        <v>140466.00283048279</v>
      </c>
      <c r="AP21" s="253">
        <v>5006.8850421380866</v>
      </c>
      <c r="AQ21" s="253">
        <v>42687.906854009518</v>
      </c>
      <c r="AR21" s="253">
        <v>9549.1927980866276</v>
      </c>
      <c r="AS21" s="253">
        <v>-115.11960061182245</v>
      </c>
      <c r="AT21" s="253">
        <v>1277.5132600619002</v>
      </c>
      <c r="AU21" s="253">
        <v>0</v>
      </c>
      <c r="AV21" s="253">
        <v>0</v>
      </c>
      <c r="AW21" s="253">
        <v>0</v>
      </c>
      <c r="AX21" s="253">
        <v>0</v>
      </c>
      <c r="AY21" s="254">
        <v>0</v>
      </c>
      <c r="AZ21" s="526">
        <v>0</v>
      </c>
      <c r="BA21" s="296">
        <f t="shared" ref="BA21:BA27" si="19">SUM(BB21:BL21)+AZ21</f>
        <v>321939.87461777008</v>
      </c>
      <c r="BB21" s="271">
        <f t="shared" si="17"/>
        <v>254121.08239834383</v>
      </c>
      <c r="BC21" s="271">
        <f t="shared" si="17"/>
        <v>7459.4699215809333</v>
      </c>
      <c r="BD21" s="271">
        <f t="shared" si="17"/>
        <v>47697.480442674561</v>
      </c>
      <c r="BE21" s="271">
        <f t="shared" si="17"/>
        <v>10667.786567902956</v>
      </c>
      <c r="BF21" s="271">
        <f t="shared" si="17"/>
        <v>-295.66376611393048</v>
      </c>
      <c r="BG21" s="271">
        <f t="shared" si="17"/>
        <v>2217.4220581930913</v>
      </c>
      <c r="BH21" s="271">
        <f t="shared" si="17"/>
        <v>0</v>
      </c>
      <c r="BI21" s="271">
        <f t="shared" si="17"/>
        <v>35.511623193841366</v>
      </c>
      <c r="BJ21" s="271">
        <f t="shared" si="17"/>
        <v>36.785371994854948</v>
      </c>
      <c r="BK21" s="271">
        <f t="shared" si="18"/>
        <v>0</v>
      </c>
      <c r="BL21" s="291">
        <f t="shared" si="18"/>
        <v>0</v>
      </c>
    </row>
    <row r="22" spans="1:64" x14ac:dyDescent="0.25">
      <c r="A22" s="1498"/>
      <c r="B22" s="126">
        <v>2.2999999999999998</v>
      </c>
      <c r="C22" s="127" t="s">
        <v>149</v>
      </c>
      <c r="D22" s="274">
        <f t="shared" si="13"/>
        <v>478417.62</v>
      </c>
      <c r="E22" s="253">
        <v>381942.44</v>
      </c>
      <c r="F22" s="253">
        <v>20293.11</v>
      </c>
      <c r="G22" s="253">
        <v>53028.43</v>
      </c>
      <c r="H22" s="253">
        <v>12536.93</v>
      </c>
      <c r="I22" s="253">
        <v>382.49000000000007</v>
      </c>
      <c r="J22" s="253">
        <v>9179.08</v>
      </c>
      <c r="K22" s="253">
        <v>0</v>
      </c>
      <c r="L22" s="253">
        <v>467.75</v>
      </c>
      <c r="M22" s="253">
        <v>587.39</v>
      </c>
      <c r="N22" s="253">
        <v>0</v>
      </c>
      <c r="O22" s="254">
        <v>0</v>
      </c>
      <c r="P22" s="274">
        <f t="shared" si="14"/>
        <v>903832.94000000576</v>
      </c>
      <c r="Q22" s="253">
        <v>726739.14000000595</v>
      </c>
      <c r="R22" s="253">
        <v>29863.57</v>
      </c>
      <c r="S22" s="253">
        <v>101781.95000000001</v>
      </c>
      <c r="T22" s="253">
        <v>22727.94</v>
      </c>
      <c r="U22" s="253">
        <v>2175.21</v>
      </c>
      <c r="V22" s="253">
        <v>15108.84</v>
      </c>
      <c r="W22" s="253">
        <v>0</v>
      </c>
      <c r="X22" s="253">
        <v>3403.32</v>
      </c>
      <c r="Y22" s="253">
        <v>2032.97</v>
      </c>
      <c r="Z22" s="253">
        <v>0</v>
      </c>
      <c r="AA22" s="254">
        <v>0</v>
      </c>
      <c r="AB22" s="274">
        <f t="shared" si="15"/>
        <v>1020462.0700000031</v>
      </c>
      <c r="AC22" s="253">
        <v>815490.74000000302</v>
      </c>
      <c r="AD22" s="253">
        <v>48113.55</v>
      </c>
      <c r="AE22" s="253">
        <v>108109.96</v>
      </c>
      <c r="AF22" s="253">
        <v>28299.780000000002</v>
      </c>
      <c r="AG22" s="253">
        <v>851.7299999999999</v>
      </c>
      <c r="AH22" s="253">
        <v>17434.05</v>
      </c>
      <c r="AI22" s="253">
        <v>0</v>
      </c>
      <c r="AJ22" s="253">
        <v>804.84</v>
      </c>
      <c r="AK22" s="253">
        <v>1357.42</v>
      </c>
      <c r="AL22" s="253">
        <v>0</v>
      </c>
      <c r="AM22" s="254">
        <v>0</v>
      </c>
      <c r="AN22" s="289">
        <f t="shared" si="16"/>
        <v>1088133.8700000108</v>
      </c>
      <c r="AO22" s="253">
        <v>879822.03000001097</v>
      </c>
      <c r="AP22" s="253">
        <v>44412.32</v>
      </c>
      <c r="AQ22" s="253">
        <v>108623.15999999989</v>
      </c>
      <c r="AR22" s="253">
        <v>35621.15</v>
      </c>
      <c r="AS22" s="253">
        <v>1831.44</v>
      </c>
      <c r="AT22" s="253">
        <v>15198.31</v>
      </c>
      <c r="AU22" s="253">
        <v>0</v>
      </c>
      <c r="AV22" s="253">
        <v>2336.02</v>
      </c>
      <c r="AW22" s="253">
        <v>289.44</v>
      </c>
      <c r="AX22" s="253">
        <v>0</v>
      </c>
      <c r="AY22" s="254">
        <v>0</v>
      </c>
      <c r="AZ22" s="526">
        <v>0</v>
      </c>
      <c r="BA22" s="296">
        <f t="shared" si="19"/>
        <v>3490846.50000002</v>
      </c>
      <c r="BB22" s="271">
        <f t="shared" si="17"/>
        <v>2803994.3500000201</v>
      </c>
      <c r="BC22" s="271">
        <f t="shared" si="17"/>
        <v>142682.55000000002</v>
      </c>
      <c r="BD22" s="271">
        <f t="shared" si="17"/>
        <v>371543.49999999988</v>
      </c>
      <c r="BE22" s="271">
        <f t="shared" si="17"/>
        <v>99185.799999999988</v>
      </c>
      <c r="BF22" s="271">
        <f t="shared" si="17"/>
        <v>5240.8700000000008</v>
      </c>
      <c r="BG22" s="271">
        <f t="shared" si="17"/>
        <v>56920.28</v>
      </c>
      <c r="BH22" s="271">
        <f t="shared" si="17"/>
        <v>0</v>
      </c>
      <c r="BI22" s="271">
        <f t="shared" si="17"/>
        <v>7011.93</v>
      </c>
      <c r="BJ22" s="271">
        <f t="shared" si="17"/>
        <v>4267.22</v>
      </c>
      <c r="BK22" s="271">
        <f t="shared" si="18"/>
        <v>0</v>
      </c>
      <c r="BL22" s="291">
        <f t="shared" si="18"/>
        <v>0</v>
      </c>
    </row>
    <row r="23" spans="1:64" x14ac:dyDescent="0.25">
      <c r="A23" s="1498"/>
      <c r="B23" s="126">
        <v>2.4</v>
      </c>
      <c r="C23" s="127" t="s">
        <v>150</v>
      </c>
      <c r="D23" s="274">
        <f t="shared" si="13"/>
        <v>576743.93000000005</v>
      </c>
      <c r="E23" s="253">
        <v>363149.82</v>
      </c>
      <c r="F23" s="253">
        <v>21316.26</v>
      </c>
      <c r="G23" s="253">
        <v>156494.05000000002</v>
      </c>
      <c r="H23" s="253">
        <v>14601.01</v>
      </c>
      <c r="I23" s="253">
        <v>1824.46</v>
      </c>
      <c r="J23" s="253">
        <v>14312.28</v>
      </c>
      <c r="K23" s="253">
        <v>0</v>
      </c>
      <c r="L23" s="253">
        <v>4246.8900000000003</v>
      </c>
      <c r="M23" s="253">
        <v>799.16</v>
      </c>
      <c r="N23" s="253">
        <v>0</v>
      </c>
      <c r="O23" s="254">
        <v>0</v>
      </c>
      <c r="P23" s="274">
        <f t="shared" si="14"/>
        <v>680371.39</v>
      </c>
      <c r="Q23" s="253">
        <v>468107.25999999995</v>
      </c>
      <c r="R23" s="253">
        <v>33221.82</v>
      </c>
      <c r="S23" s="253">
        <v>145711.24</v>
      </c>
      <c r="T23" s="253">
        <v>7640.63</v>
      </c>
      <c r="U23" s="253">
        <v>2522.37</v>
      </c>
      <c r="V23" s="253">
        <v>18631.18</v>
      </c>
      <c r="W23" s="253">
        <v>0</v>
      </c>
      <c r="X23" s="253">
        <v>1160.56</v>
      </c>
      <c r="Y23" s="253">
        <v>3376.33</v>
      </c>
      <c r="Z23" s="253">
        <v>0</v>
      </c>
      <c r="AA23" s="254">
        <v>0</v>
      </c>
      <c r="AB23" s="274">
        <f t="shared" si="15"/>
        <v>792241.02</v>
      </c>
      <c r="AC23" s="253">
        <v>507949.55000000005</v>
      </c>
      <c r="AD23" s="253">
        <v>21693.03</v>
      </c>
      <c r="AE23" s="253">
        <v>224523.53</v>
      </c>
      <c r="AF23" s="253">
        <v>10658.53</v>
      </c>
      <c r="AG23" s="253">
        <v>4659.9799999999996</v>
      </c>
      <c r="AH23" s="253">
        <v>16952.57</v>
      </c>
      <c r="AI23" s="253">
        <v>0</v>
      </c>
      <c r="AJ23" s="253">
        <v>644.36</v>
      </c>
      <c r="AK23" s="253">
        <v>5159.47</v>
      </c>
      <c r="AL23" s="253">
        <v>0</v>
      </c>
      <c r="AM23" s="254">
        <v>0</v>
      </c>
      <c r="AN23" s="289">
        <f t="shared" si="16"/>
        <v>841938.26</v>
      </c>
      <c r="AO23" s="253">
        <v>513916.79</v>
      </c>
      <c r="AP23" s="253">
        <v>35488.759999999995</v>
      </c>
      <c r="AQ23" s="253">
        <v>236039.86</v>
      </c>
      <c r="AR23" s="253">
        <v>14255.43</v>
      </c>
      <c r="AS23" s="253">
        <v>17626.09</v>
      </c>
      <c r="AT23" s="253">
        <v>18154.060000000001</v>
      </c>
      <c r="AU23" s="253">
        <v>0</v>
      </c>
      <c r="AV23" s="253">
        <v>4059.8100000000004</v>
      </c>
      <c r="AW23" s="253">
        <v>2397.46</v>
      </c>
      <c r="AX23" s="253">
        <v>0</v>
      </c>
      <c r="AY23" s="254">
        <v>0</v>
      </c>
      <c r="AZ23" s="526">
        <v>0</v>
      </c>
      <c r="BA23" s="296">
        <f t="shared" si="19"/>
        <v>2891294.6</v>
      </c>
      <c r="BB23" s="271">
        <f t="shared" si="17"/>
        <v>1853123.42</v>
      </c>
      <c r="BC23" s="271">
        <f t="shared" si="17"/>
        <v>111719.87</v>
      </c>
      <c r="BD23" s="271">
        <f t="shared" si="17"/>
        <v>762768.68</v>
      </c>
      <c r="BE23" s="271">
        <f t="shared" si="17"/>
        <v>47155.6</v>
      </c>
      <c r="BF23" s="271">
        <f t="shared" si="17"/>
        <v>26632.9</v>
      </c>
      <c r="BG23" s="271">
        <f t="shared" si="17"/>
        <v>68050.09</v>
      </c>
      <c r="BH23" s="271">
        <f t="shared" si="17"/>
        <v>0</v>
      </c>
      <c r="BI23" s="271">
        <f t="shared" si="17"/>
        <v>10111.620000000001</v>
      </c>
      <c r="BJ23" s="271">
        <f t="shared" si="17"/>
        <v>11732.419999999998</v>
      </c>
      <c r="BK23" s="271">
        <f t="shared" si="18"/>
        <v>0</v>
      </c>
      <c r="BL23" s="291">
        <f t="shared" si="18"/>
        <v>0</v>
      </c>
    </row>
    <row r="24" spans="1:64" ht="24.75" x14ac:dyDescent="0.25">
      <c r="A24" s="1498"/>
      <c r="B24" s="126">
        <v>2.5</v>
      </c>
      <c r="C24" s="127" t="s">
        <v>151</v>
      </c>
      <c r="D24" s="274">
        <f t="shared" si="13"/>
        <v>33841.725671466302</v>
      </c>
      <c r="E24" s="253">
        <v>31171.042702063925</v>
      </c>
      <c r="F24" s="253">
        <v>1740.7340254426722</v>
      </c>
      <c r="G24" s="253">
        <v>0.97639948476015648</v>
      </c>
      <c r="H24" s="253">
        <v>-1.3439349419416224</v>
      </c>
      <c r="I24" s="253">
        <v>-52.398478845665302</v>
      </c>
      <c r="J24" s="253">
        <v>982.76445079372706</v>
      </c>
      <c r="K24" s="253">
        <v>0</v>
      </c>
      <c r="L24" s="253">
        <v>8.3133213222442048E-2</v>
      </c>
      <c r="M24" s="253">
        <v>-0.1326257444029173</v>
      </c>
      <c r="N24" s="253">
        <v>0</v>
      </c>
      <c r="O24" s="254">
        <v>0</v>
      </c>
      <c r="P24" s="274">
        <f t="shared" si="14"/>
        <v>32419.040095060496</v>
      </c>
      <c r="Q24" s="253">
        <v>29811.727277315458</v>
      </c>
      <c r="R24" s="253">
        <v>1573.9968265904924</v>
      </c>
      <c r="S24" s="253">
        <v>293.53475621294439</v>
      </c>
      <c r="T24" s="253">
        <v>35.29640218542805</v>
      </c>
      <c r="U24" s="253">
        <v>-149.15775106932227</v>
      </c>
      <c r="V24" s="253">
        <v>841.82224139535015</v>
      </c>
      <c r="W24" s="253">
        <v>0</v>
      </c>
      <c r="X24" s="253">
        <v>5.2674698286147201</v>
      </c>
      <c r="Y24" s="253">
        <v>6.5528726015295566</v>
      </c>
      <c r="Z24" s="253">
        <v>0</v>
      </c>
      <c r="AA24" s="254">
        <v>0</v>
      </c>
      <c r="AB24" s="274">
        <f t="shared" si="15"/>
        <v>64305.486503194647</v>
      </c>
      <c r="AC24" s="253">
        <v>56762.213391039717</v>
      </c>
      <c r="AD24" s="253">
        <v>2993.9967975878039</v>
      </c>
      <c r="AE24" s="253">
        <v>2895.5421341910514</v>
      </c>
      <c r="AF24" s="253">
        <v>337.21810593163394</v>
      </c>
      <c r="AG24" s="253">
        <v>-227.50630583610445</v>
      </c>
      <c r="AH24" s="253">
        <v>1474.8384774023971</v>
      </c>
      <c r="AI24" s="253">
        <v>0</v>
      </c>
      <c r="AJ24" s="253">
        <v>12.248357004130344</v>
      </c>
      <c r="AK24" s="253">
        <v>56.935545874016235</v>
      </c>
      <c r="AL24" s="253">
        <v>0</v>
      </c>
      <c r="AM24" s="254">
        <v>0</v>
      </c>
      <c r="AN24" s="289">
        <f t="shared" si="16"/>
        <v>168402.74909929818</v>
      </c>
      <c r="AO24" s="253">
        <v>131632.94177408918</v>
      </c>
      <c r="AP24" s="253">
        <v>7546.330819232513</v>
      </c>
      <c r="AQ24" s="253">
        <v>22669.407033951124</v>
      </c>
      <c r="AR24" s="253">
        <v>3279.5586267709341</v>
      </c>
      <c r="AS24" s="253">
        <v>-472.64437968351001</v>
      </c>
      <c r="AT24" s="253">
        <v>3149.9951893697257</v>
      </c>
      <c r="AU24" s="253">
        <v>0</v>
      </c>
      <c r="AV24" s="253">
        <v>420.60613132936209</v>
      </c>
      <c r="AW24" s="253">
        <v>176.55390423884063</v>
      </c>
      <c r="AX24" s="253">
        <v>0</v>
      </c>
      <c r="AY24" s="254">
        <v>0</v>
      </c>
      <c r="AZ24" s="526">
        <v>0</v>
      </c>
      <c r="BA24" s="296">
        <f t="shared" si="19"/>
        <v>298969.00136901956</v>
      </c>
      <c r="BB24" s="271">
        <f t="shared" si="17"/>
        <v>249377.92514450828</v>
      </c>
      <c r="BC24" s="271">
        <f t="shared" si="17"/>
        <v>13855.058468853482</v>
      </c>
      <c r="BD24" s="271">
        <f t="shared" si="17"/>
        <v>25859.460323839878</v>
      </c>
      <c r="BE24" s="271">
        <f t="shared" si="17"/>
        <v>3650.7291999460545</v>
      </c>
      <c r="BF24" s="271">
        <f t="shared" si="17"/>
        <v>-901.70691543460202</v>
      </c>
      <c r="BG24" s="271">
        <f t="shared" si="17"/>
        <v>6449.4203589612007</v>
      </c>
      <c r="BH24" s="271">
        <f t="shared" si="17"/>
        <v>0</v>
      </c>
      <c r="BI24" s="271">
        <f t="shared" si="17"/>
        <v>438.20509137532957</v>
      </c>
      <c r="BJ24" s="271">
        <f t="shared" si="17"/>
        <v>239.90969696998351</v>
      </c>
      <c r="BK24" s="271">
        <f t="shared" si="18"/>
        <v>0</v>
      </c>
      <c r="BL24" s="291">
        <f t="shared" si="18"/>
        <v>0</v>
      </c>
    </row>
    <row r="25" spans="1:64" s="255" customFormat="1" x14ac:dyDescent="0.25">
      <c r="A25" s="1498"/>
      <c r="B25" s="126" t="s">
        <v>96</v>
      </c>
      <c r="C25" s="127" t="s">
        <v>7</v>
      </c>
      <c r="D25" s="274">
        <f t="shared" si="13"/>
        <v>0</v>
      </c>
      <c r="E25" s="253">
        <v>0</v>
      </c>
      <c r="F25" s="253">
        <v>0</v>
      </c>
      <c r="G25" s="253">
        <v>0</v>
      </c>
      <c r="H25" s="253">
        <v>0</v>
      </c>
      <c r="I25" s="253">
        <v>0</v>
      </c>
      <c r="J25" s="253">
        <v>0</v>
      </c>
      <c r="K25" s="253">
        <v>0</v>
      </c>
      <c r="L25" s="253">
        <v>0</v>
      </c>
      <c r="M25" s="253">
        <v>0</v>
      </c>
      <c r="N25" s="253">
        <v>0</v>
      </c>
      <c r="O25" s="254">
        <v>0</v>
      </c>
      <c r="P25" s="274">
        <f t="shared" si="14"/>
        <v>0</v>
      </c>
      <c r="Q25" s="253">
        <v>0</v>
      </c>
      <c r="R25" s="253">
        <v>0</v>
      </c>
      <c r="S25" s="253">
        <v>0</v>
      </c>
      <c r="T25" s="253">
        <v>0</v>
      </c>
      <c r="U25" s="253">
        <v>0</v>
      </c>
      <c r="V25" s="253">
        <v>0</v>
      </c>
      <c r="W25" s="253">
        <v>0</v>
      </c>
      <c r="X25" s="253">
        <v>0</v>
      </c>
      <c r="Y25" s="253">
        <v>0</v>
      </c>
      <c r="Z25" s="253">
        <v>0</v>
      </c>
      <c r="AA25" s="254">
        <v>0</v>
      </c>
      <c r="AB25" s="274">
        <f t="shared" si="15"/>
        <v>0</v>
      </c>
      <c r="AC25" s="253">
        <v>0</v>
      </c>
      <c r="AD25" s="253">
        <v>0</v>
      </c>
      <c r="AE25" s="253">
        <v>0</v>
      </c>
      <c r="AF25" s="253">
        <v>0</v>
      </c>
      <c r="AG25" s="253">
        <v>0</v>
      </c>
      <c r="AH25" s="253">
        <v>0</v>
      </c>
      <c r="AI25" s="253">
        <v>0</v>
      </c>
      <c r="AJ25" s="253">
        <v>0</v>
      </c>
      <c r="AK25" s="253">
        <v>0</v>
      </c>
      <c r="AL25" s="253">
        <v>0</v>
      </c>
      <c r="AM25" s="254">
        <v>0</v>
      </c>
      <c r="AN25" s="289">
        <f t="shared" si="16"/>
        <v>0</v>
      </c>
      <c r="AO25" s="253">
        <v>0</v>
      </c>
      <c r="AP25" s="253">
        <v>0</v>
      </c>
      <c r="AQ25" s="253">
        <v>0</v>
      </c>
      <c r="AR25" s="253">
        <v>0</v>
      </c>
      <c r="AS25" s="253">
        <v>0</v>
      </c>
      <c r="AT25" s="253">
        <v>0</v>
      </c>
      <c r="AU25" s="253">
        <v>0</v>
      </c>
      <c r="AV25" s="253">
        <v>0</v>
      </c>
      <c r="AW25" s="253">
        <v>0</v>
      </c>
      <c r="AX25" s="253">
        <v>0</v>
      </c>
      <c r="AY25" s="254">
        <v>0</v>
      </c>
      <c r="AZ25" s="526">
        <v>0</v>
      </c>
      <c r="BA25" s="296">
        <f t="shared" si="19"/>
        <v>0</v>
      </c>
      <c r="BB25" s="271">
        <f t="shared" si="17"/>
        <v>0</v>
      </c>
      <c r="BC25" s="271">
        <f t="shared" si="17"/>
        <v>0</v>
      </c>
      <c r="BD25" s="271">
        <f t="shared" si="17"/>
        <v>0</v>
      </c>
      <c r="BE25" s="271">
        <f t="shared" si="17"/>
        <v>0</v>
      </c>
      <c r="BF25" s="271">
        <f t="shared" si="17"/>
        <v>0</v>
      </c>
      <c r="BG25" s="271">
        <f t="shared" si="17"/>
        <v>0</v>
      </c>
      <c r="BH25" s="271">
        <f t="shared" si="17"/>
        <v>0</v>
      </c>
      <c r="BI25" s="271">
        <f t="shared" si="17"/>
        <v>0</v>
      </c>
      <c r="BJ25" s="271">
        <f t="shared" si="17"/>
        <v>0</v>
      </c>
      <c r="BK25" s="271">
        <f t="shared" si="18"/>
        <v>0</v>
      </c>
      <c r="BL25" s="291">
        <f t="shared" si="18"/>
        <v>0</v>
      </c>
    </row>
    <row r="26" spans="1:64" s="255" customFormat="1" x14ac:dyDescent="0.25">
      <c r="A26" s="1498"/>
      <c r="B26" s="126" t="s">
        <v>152</v>
      </c>
      <c r="C26" s="127" t="s">
        <v>899</v>
      </c>
      <c r="D26" s="274">
        <f t="shared" si="13"/>
        <v>0</v>
      </c>
      <c r="E26" s="253">
        <v>0</v>
      </c>
      <c r="F26" s="253">
        <v>0</v>
      </c>
      <c r="G26" s="253">
        <v>0</v>
      </c>
      <c r="H26" s="253">
        <v>0</v>
      </c>
      <c r="I26" s="253">
        <v>0</v>
      </c>
      <c r="J26" s="253">
        <v>0</v>
      </c>
      <c r="K26" s="253">
        <v>0</v>
      </c>
      <c r="L26" s="253">
        <v>0</v>
      </c>
      <c r="M26" s="253">
        <v>0</v>
      </c>
      <c r="N26" s="253">
        <v>0</v>
      </c>
      <c r="O26" s="254">
        <v>0</v>
      </c>
      <c r="P26" s="274">
        <f t="shared" si="14"/>
        <v>0</v>
      </c>
      <c r="Q26" s="253">
        <v>0</v>
      </c>
      <c r="R26" s="253">
        <v>0</v>
      </c>
      <c r="S26" s="253">
        <v>0</v>
      </c>
      <c r="T26" s="253">
        <v>0</v>
      </c>
      <c r="U26" s="253">
        <v>0</v>
      </c>
      <c r="V26" s="253">
        <v>0</v>
      </c>
      <c r="W26" s="253">
        <v>0</v>
      </c>
      <c r="X26" s="253">
        <v>0</v>
      </c>
      <c r="Y26" s="253">
        <v>0</v>
      </c>
      <c r="Z26" s="253">
        <v>0</v>
      </c>
      <c r="AA26" s="254">
        <v>0</v>
      </c>
      <c r="AB26" s="274">
        <f t="shared" si="15"/>
        <v>0</v>
      </c>
      <c r="AC26" s="253">
        <v>0</v>
      </c>
      <c r="AD26" s="253">
        <v>0</v>
      </c>
      <c r="AE26" s="253">
        <v>0</v>
      </c>
      <c r="AF26" s="253">
        <v>0</v>
      </c>
      <c r="AG26" s="253">
        <v>0</v>
      </c>
      <c r="AH26" s="253">
        <v>0</v>
      </c>
      <c r="AI26" s="253">
        <v>0</v>
      </c>
      <c r="AJ26" s="253">
        <v>0</v>
      </c>
      <c r="AK26" s="253">
        <v>0</v>
      </c>
      <c r="AL26" s="253">
        <v>0</v>
      </c>
      <c r="AM26" s="254">
        <v>0</v>
      </c>
      <c r="AN26" s="289">
        <f t="shared" si="16"/>
        <v>0</v>
      </c>
      <c r="AO26" s="253">
        <v>0</v>
      </c>
      <c r="AP26" s="253">
        <v>0</v>
      </c>
      <c r="AQ26" s="253">
        <v>0</v>
      </c>
      <c r="AR26" s="253">
        <v>0</v>
      </c>
      <c r="AS26" s="253">
        <v>0</v>
      </c>
      <c r="AT26" s="253">
        <v>0</v>
      </c>
      <c r="AU26" s="253">
        <v>0</v>
      </c>
      <c r="AV26" s="253">
        <v>0</v>
      </c>
      <c r="AW26" s="253">
        <v>0</v>
      </c>
      <c r="AX26" s="253">
        <v>0</v>
      </c>
      <c r="AY26" s="254">
        <v>0</v>
      </c>
      <c r="AZ26" s="526">
        <v>0</v>
      </c>
      <c r="BA26" s="296">
        <f t="shared" si="19"/>
        <v>0</v>
      </c>
      <c r="BB26" s="271">
        <f t="shared" si="17"/>
        <v>0</v>
      </c>
      <c r="BC26" s="271">
        <f t="shared" si="17"/>
        <v>0</v>
      </c>
      <c r="BD26" s="271">
        <f t="shared" si="17"/>
        <v>0</v>
      </c>
      <c r="BE26" s="271">
        <f t="shared" si="17"/>
        <v>0</v>
      </c>
      <c r="BF26" s="271">
        <f t="shared" si="17"/>
        <v>0</v>
      </c>
      <c r="BG26" s="271">
        <f t="shared" si="17"/>
        <v>0</v>
      </c>
      <c r="BH26" s="271">
        <f t="shared" si="17"/>
        <v>0</v>
      </c>
      <c r="BI26" s="271">
        <f t="shared" si="17"/>
        <v>0</v>
      </c>
      <c r="BJ26" s="271">
        <f t="shared" si="17"/>
        <v>0</v>
      </c>
      <c r="BK26" s="271">
        <f t="shared" si="18"/>
        <v>0</v>
      </c>
      <c r="BL26" s="291">
        <f t="shared" si="18"/>
        <v>0</v>
      </c>
    </row>
    <row r="27" spans="1:64" s="255" customFormat="1" x14ac:dyDescent="0.25">
      <c r="A27" s="1498"/>
      <c r="B27" s="126" t="s">
        <v>898</v>
      </c>
      <c r="C27" s="127" t="s">
        <v>24</v>
      </c>
      <c r="D27" s="274">
        <f t="shared" si="13"/>
        <v>0</v>
      </c>
      <c r="E27" s="253">
        <v>0</v>
      </c>
      <c r="F27" s="253">
        <v>0</v>
      </c>
      <c r="G27" s="253">
        <v>0</v>
      </c>
      <c r="H27" s="253">
        <v>0</v>
      </c>
      <c r="I27" s="253">
        <v>0</v>
      </c>
      <c r="J27" s="253">
        <v>0</v>
      </c>
      <c r="K27" s="253">
        <v>0</v>
      </c>
      <c r="L27" s="253">
        <v>0</v>
      </c>
      <c r="M27" s="253">
        <v>0</v>
      </c>
      <c r="N27" s="253">
        <v>0</v>
      </c>
      <c r="O27" s="254">
        <v>0</v>
      </c>
      <c r="P27" s="274">
        <f t="shared" si="14"/>
        <v>6998.27</v>
      </c>
      <c r="Q27" s="253">
        <v>0</v>
      </c>
      <c r="R27" s="253">
        <v>0</v>
      </c>
      <c r="S27" s="253">
        <v>6998.27</v>
      </c>
      <c r="T27" s="253">
        <v>0</v>
      </c>
      <c r="U27" s="253">
        <v>0</v>
      </c>
      <c r="V27" s="253">
        <v>0</v>
      </c>
      <c r="W27" s="253">
        <v>0</v>
      </c>
      <c r="X27" s="253">
        <v>0</v>
      </c>
      <c r="Y27" s="253">
        <v>0</v>
      </c>
      <c r="Z27" s="253">
        <v>0</v>
      </c>
      <c r="AA27" s="254">
        <v>0</v>
      </c>
      <c r="AB27" s="274">
        <f t="shared" si="15"/>
        <v>0</v>
      </c>
      <c r="AC27" s="253">
        <v>0</v>
      </c>
      <c r="AD27" s="253">
        <v>0</v>
      </c>
      <c r="AE27" s="253">
        <v>0</v>
      </c>
      <c r="AF27" s="253">
        <v>0</v>
      </c>
      <c r="AG27" s="253">
        <v>0</v>
      </c>
      <c r="AH27" s="253">
        <v>0</v>
      </c>
      <c r="AI27" s="253">
        <v>0</v>
      </c>
      <c r="AJ27" s="253">
        <v>0</v>
      </c>
      <c r="AK27" s="253">
        <v>0</v>
      </c>
      <c r="AL27" s="253">
        <v>0</v>
      </c>
      <c r="AM27" s="254">
        <v>0</v>
      </c>
      <c r="AN27" s="289">
        <f t="shared" si="16"/>
        <v>0</v>
      </c>
      <c r="AO27" s="253">
        <v>0</v>
      </c>
      <c r="AP27" s="253">
        <v>0</v>
      </c>
      <c r="AQ27" s="253">
        <v>0</v>
      </c>
      <c r="AR27" s="253">
        <v>0</v>
      </c>
      <c r="AS27" s="253">
        <v>0</v>
      </c>
      <c r="AT27" s="253">
        <v>0</v>
      </c>
      <c r="AU27" s="253">
        <v>0</v>
      </c>
      <c r="AV27" s="253">
        <v>0</v>
      </c>
      <c r="AW27" s="253">
        <v>0</v>
      </c>
      <c r="AX27" s="253">
        <v>0</v>
      </c>
      <c r="AY27" s="254">
        <v>0</v>
      </c>
      <c r="AZ27" s="526">
        <v>0</v>
      </c>
      <c r="BA27" s="296">
        <f t="shared" si="19"/>
        <v>6998.27</v>
      </c>
      <c r="BB27" s="271">
        <f t="shared" si="17"/>
        <v>0</v>
      </c>
      <c r="BC27" s="271">
        <f t="shared" si="17"/>
        <v>0</v>
      </c>
      <c r="BD27" s="271">
        <f t="shared" si="17"/>
        <v>6998.27</v>
      </c>
      <c r="BE27" s="271">
        <f t="shared" si="17"/>
        <v>0</v>
      </c>
      <c r="BF27" s="271">
        <f t="shared" si="17"/>
        <v>0</v>
      </c>
      <c r="BG27" s="271">
        <f t="shared" si="17"/>
        <v>0</v>
      </c>
      <c r="BH27" s="271">
        <f t="shared" si="17"/>
        <v>0</v>
      </c>
      <c r="BI27" s="271">
        <f t="shared" si="17"/>
        <v>0</v>
      </c>
      <c r="BJ27" s="271">
        <f t="shared" si="17"/>
        <v>0</v>
      </c>
      <c r="BK27" s="271">
        <f t="shared" si="18"/>
        <v>0</v>
      </c>
      <c r="BL27" s="291">
        <f t="shared" si="18"/>
        <v>0</v>
      </c>
    </row>
    <row r="28" spans="1:64" s="209" customFormat="1" x14ac:dyDescent="0.25">
      <c r="A28" s="1499"/>
      <c r="B28" s="129" t="s">
        <v>221</v>
      </c>
      <c r="C28" s="130" t="s">
        <v>1</v>
      </c>
      <c r="D28" s="275">
        <f>SUM(D20:D27)</f>
        <v>3049933.0298272707</v>
      </c>
      <c r="E28" s="275">
        <f t="shared" ref="E28:O28" si="20">SUM(E20:E27)</f>
        <v>1595577.1297336386</v>
      </c>
      <c r="F28" s="275">
        <f t="shared" si="20"/>
        <v>63744.443721997806</v>
      </c>
      <c r="G28" s="275">
        <f t="shared" si="20"/>
        <v>1257378.5967100479</v>
      </c>
      <c r="H28" s="275">
        <f t="shared" si="20"/>
        <v>96150.027516733418</v>
      </c>
      <c r="I28" s="275">
        <f t="shared" si="20"/>
        <v>6507.5671865902432</v>
      </c>
      <c r="J28" s="275">
        <f t="shared" si="20"/>
        <v>24474.124450793726</v>
      </c>
      <c r="K28" s="275">
        <f t="shared" si="20"/>
        <v>0</v>
      </c>
      <c r="L28" s="275">
        <f t="shared" si="20"/>
        <v>4714.7231332132224</v>
      </c>
      <c r="M28" s="275">
        <f>SUM(M20:M27)</f>
        <v>1386.417374255597</v>
      </c>
      <c r="N28" s="275">
        <f t="shared" si="20"/>
        <v>0</v>
      </c>
      <c r="O28" s="283">
        <f t="shared" si="20"/>
        <v>0</v>
      </c>
      <c r="P28" s="275">
        <f>SUM(P20:P27)</f>
        <v>3407544.3065744941</v>
      </c>
      <c r="Q28" s="275">
        <f t="shared" ref="Q28:AA28" si="21">SUM(Q20:Q27)</f>
        <v>2286421.5555928596</v>
      </c>
      <c r="R28" s="275">
        <f t="shared" si="21"/>
        <v>83596.439560435261</v>
      </c>
      <c r="S28" s="275">
        <f t="shared" si="21"/>
        <v>843190.8588380646</v>
      </c>
      <c r="T28" s="275">
        <f t="shared" si="21"/>
        <v>122297.15972556967</v>
      </c>
      <c r="U28" s="275">
        <f t="shared" si="21"/>
        <v>5110.9656098517498</v>
      </c>
      <c r="V28" s="275">
        <f t="shared" si="21"/>
        <v>54480.452060824689</v>
      </c>
      <c r="W28" s="275">
        <f t="shared" si="21"/>
        <v>0</v>
      </c>
      <c r="X28" s="275">
        <f t="shared" si="21"/>
        <v>7031.0223142869499</v>
      </c>
      <c r="Y28" s="275">
        <f>SUM(Y20:Y27)</f>
        <v>5415.8528726015302</v>
      </c>
      <c r="Z28" s="275">
        <f t="shared" si="21"/>
        <v>0</v>
      </c>
      <c r="AA28" s="283">
        <f t="shared" si="21"/>
        <v>0</v>
      </c>
      <c r="AB28" s="275">
        <f>SUM(AB20:AB27)</f>
        <v>3849810.1193015692</v>
      </c>
      <c r="AC28" s="275">
        <f t="shared" ref="AC28:AM28" si="22">SUM(AC20:AC27)</f>
        <v>2715341.5676117912</v>
      </c>
      <c r="AD28" s="275">
        <f t="shared" si="22"/>
        <v>101314.46924663075</v>
      </c>
      <c r="AE28" s="275">
        <f t="shared" si="22"/>
        <v>809957.65133044124</v>
      </c>
      <c r="AF28" s="275">
        <f t="shared" si="22"/>
        <v>153386.14710068834</v>
      </c>
      <c r="AG28" s="275">
        <f t="shared" si="22"/>
        <v>6896.7905023048061</v>
      </c>
      <c r="AH28" s="275">
        <f t="shared" si="22"/>
        <v>46937.637456104239</v>
      </c>
      <c r="AI28" s="275">
        <f t="shared" si="22"/>
        <v>0</v>
      </c>
      <c r="AJ28" s="275">
        <f t="shared" si="22"/>
        <v>5183.4051357396365</v>
      </c>
      <c r="AK28" s="275">
        <f>SUM(AK20:AK27)</f>
        <v>10792.450917868871</v>
      </c>
      <c r="AL28" s="275">
        <f t="shared" si="22"/>
        <v>0</v>
      </c>
      <c r="AM28" s="283">
        <f t="shared" si="22"/>
        <v>0</v>
      </c>
      <c r="AN28" s="277">
        <f>SUM(AN20:AN27)</f>
        <v>4649365.8502834765</v>
      </c>
      <c r="AO28" s="275">
        <f t="shared" ref="AO28:AY28" si="23">SUM(AO20:AO27)</f>
        <v>3153101.6546045835</v>
      </c>
      <c r="AP28" s="275">
        <f t="shared" si="23"/>
        <v>145467.54586137057</v>
      </c>
      <c r="AQ28" s="275">
        <f t="shared" si="23"/>
        <v>1058340.2138879604</v>
      </c>
      <c r="AR28" s="275">
        <f t="shared" si="23"/>
        <v>207733.81142485753</v>
      </c>
      <c r="AS28" s="275">
        <f t="shared" si="23"/>
        <v>23736.456019704667</v>
      </c>
      <c r="AT28" s="275">
        <f t="shared" si="23"/>
        <v>51306.278449431629</v>
      </c>
      <c r="AU28" s="275">
        <f t="shared" si="23"/>
        <v>0</v>
      </c>
      <c r="AV28" s="275">
        <f t="shared" si="23"/>
        <v>6816.4361313293621</v>
      </c>
      <c r="AW28" s="275">
        <f>SUM(AW20:AW27)</f>
        <v>2863.4539042388406</v>
      </c>
      <c r="AX28" s="275">
        <f t="shared" si="23"/>
        <v>0</v>
      </c>
      <c r="AY28" s="283">
        <f t="shared" si="23"/>
        <v>0</v>
      </c>
      <c r="AZ28" s="293">
        <f>SUM(AZ20:AZ27)</f>
        <v>0</v>
      </c>
      <c r="BA28" s="297">
        <f>SUM(BA20:BA27)</f>
        <v>14956653.30598681</v>
      </c>
      <c r="BB28" s="280">
        <f t="shared" ref="BB28:BL28" si="24">SUM(BB20:BB27)</f>
        <v>9750441.9075428732</v>
      </c>
      <c r="BC28" s="280">
        <f t="shared" si="24"/>
        <v>394122.89839043445</v>
      </c>
      <c r="BD28" s="280">
        <f t="shared" si="24"/>
        <v>3968867.3207665142</v>
      </c>
      <c r="BE28" s="280">
        <f t="shared" si="24"/>
        <v>579567.14576784894</v>
      </c>
      <c r="BF28" s="280">
        <f t="shared" si="24"/>
        <v>42251.779318451467</v>
      </c>
      <c r="BG28" s="280">
        <f t="shared" si="24"/>
        <v>177198.49241715431</v>
      </c>
      <c r="BH28" s="280">
        <f t="shared" si="24"/>
        <v>0</v>
      </c>
      <c r="BI28" s="280">
        <f t="shared" si="24"/>
        <v>23745.58671456917</v>
      </c>
      <c r="BJ28" s="280">
        <f>SUM(BJ20:BJ27)</f>
        <v>20458.175068964836</v>
      </c>
      <c r="BK28" s="280">
        <f t="shared" si="24"/>
        <v>0</v>
      </c>
      <c r="BL28" s="293">
        <f t="shared" si="24"/>
        <v>0</v>
      </c>
    </row>
    <row r="29" spans="1:64" ht="14.85" customHeight="1" x14ac:dyDescent="0.25">
      <c r="A29" s="1497" t="s">
        <v>53</v>
      </c>
      <c r="B29" s="124">
        <v>3.1</v>
      </c>
      <c r="C29" s="131" t="s">
        <v>33</v>
      </c>
      <c r="D29" s="273">
        <f t="shared" ref="D29:D35" si="25">SUM(E29:O29)</f>
        <v>2165388.3799999799</v>
      </c>
      <c r="E29" s="251">
        <v>1683051.3899999801</v>
      </c>
      <c r="F29" s="251">
        <v>53380.98</v>
      </c>
      <c r="G29" s="251">
        <v>299115.93</v>
      </c>
      <c r="H29" s="251">
        <v>53417.48</v>
      </c>
      <c r="I29" s="251">
        <v>10627.480000000001</v>
      </c>
      <c r="J29" s="251">
        <v>60408.259999999995</v>
      </c>
      <c r="K29" s="251">
        <v>0</v>
      </c>
      <c r="L29" s="251">
        <v>2740.25</v>
      </c>
      <c r="M29" s="251">
        <v>2646.61</v>
      </c>
      <c r="N29" s="251">
        <v>0</v>
      </c>
      <c r="O29" s="252">
        <v>0</v>
      </c>
      <c r="P29" s="273">
        <f t="shared" ref="P29:P35" si="26">SUM(Q29:AA29)</f>
        <v>3235733.3799999696</v>
      </c>
      <c r="Q29" s="251">
        <v>2565899.52999997</v>
      </c>
      <c r="R29" s="251">
        <v>69255.319999999992</v>
      </c>
      <c r="S29" s="251">
        <v>400755.36</v>
      </c>
      <c r="T29" s="251">
        <v>71338.44</v>
      </c>
      <c r="U29" s="251">
        <v>15331.47</v>
      </c>
      <c r="V29" s="251">
        <v>101287.8</v>
      </c>
      <c r="W29" s="251">
        <v>0</v>
      </c>
      <c r="X29" s="251">
        <v>5695.11</v>
      </c>
      <c r="Y29" s="251">
        <v>6170.3499999999995</v>
      </c>
      <c r="Z29" s="251">
        <v>0</v>
      </c>
      <c r="AA29" s="252">
        <v>0</v>
      </c>
      <c r="AB29" s="273">
        <f t="shared" ref="AB29:AB35" si="27">SUM(AC29:AM29)</f>
        <v>3297806.1899999715</v>
      </c>
      <c r="AC29" s="251">
        <v>2669700.8799999701</v>
      </c>
      <c r="AD29" s="251">
        <v>99128.180000000008</v>
      </c>
      <c r="AE29" s="251">
        <v>348186.37000000098</v>
      </c>
      <c r="AF29" s="251">
        <v>69158.22</v>
      </c>
      <c r="AG29" s="251">
        <v>11832.81</v>
      </c>
      <c r="AH29" s="251">
        <v>89053.57</v>
      </c>
      <c r="AI29" s="251">
        <v>0</v>
      </c>
      <c r="AJ29" s="251">
        <v>3380.12</v>
      </c>
      <c r="AK29" s="251">
        <v>7285.09</v>
      </c>
      <c r="AL29" s="251">
        <v>0</v>
      </c>
      <c r="AM29" s="252">
        <v>80.95</v>
      </c>
      <c r="AN29" s="276">
        <f t="shared" ref="AN29:AN35" si="28">SUM(AO29:AY29)</f>
        <v>3435407.3099999717</v>
      </c>
      <c r="AO29" s="251">
        <v>2730608.439999972</v>
      </c>
      <c r="AP29" s="251">
        <v>104814.13</v>
      </c>
      <c r="AQ29" s="251">
        <v>390847.64</v>
      </c>
      <c r="AR29" s="251">
        <v>102099.22</v>
      </c>
      <c r="AS29" s="251">
        <v>10965.029999999999</v>
      </c>
      <c r="AT29" s="251">
        <v>85729.5</v>
      </c>
      <c r="AU29" s="251">
        <v>0</v>
      </c>
      <c r="AV29" s="251">
        <v>4539.03</v>
      </c>
      <c r="AW29" s="249">
        <v>5804.3200000000006</v>
      </c>
      <c r="AX29" s="251">
        <v>0</v>
      </c>
      <c r="AY29" s="252">
        <v>0</v>
      </c>
      <c r="AZ29" s="857">
        <v>0</v>
      </c>
      <c r="BA29" s="294">
        <f t="shared" ref="BA29:BA35" si="29">SUM(BB29:BL29)+AZ29</f>
        <v>12134335.25999989</v>
      </c>
      <c r="BB29" s="271">
        <f t="shared" ref="BB29:BJ35" si="30">E29+Q29+AC29+AO29</f>
        <v>9649260.2399998922</v>
      </c>
      <c r="BC29" s="271">
        <f t="shared" si="30"/>
        <v>326578.61</v>
      </c>
      <c r="BD29" s="271">
        <f t="shared" si="30"/>
        <v>1438905.3000000012</v>
      </c>
      <c r="BE29" s="271">
        <f t="shared" si="30"/>
        <v>296013.36</v>
      </c>
      <c r="BF29" s="271">
        <f t="shared" si="30"/>
        <v>48756.79</v>
      </c>
      <c r="BG29" s="271">
        <f t="shared" si="30"/>
        <v>336479.13</v>
      </c>
      <c r="BH29" s="271">
        <f t="shared" si="30"/>
        <v>0</v>
      </c>
      <c r="BI29" s="271">
        <f t="shared" si="30"/>
        <v>16354.509999999998</v>
      </c>
      <c r="BJ29" s="271">
        <f t="shared" si="30"/>
        <v>21906.37</v>
      </c>
      <c r="BK29" s="271">
        <f t="shared" ref="BK29:BL35" si="31">N29+Z29+AL29+AX29</f>
        <v>0</v>
      </c>
      <c r="BL29" s="295">
        <f t="shared" si="31"/>
        <v>80.95</v>
      </c>
    </row>
    <row r="30" spans="1:64" x14ac:dyDescent="0.25">
      <c r="A30" s="1498"/>
      <c r="B30" s="126">
        <v>3.2</v>
      </c>
      <c r="C30" s="131" t="s">
        <v>34</v>
      </c>
      <c r="D30" s="274">
        <f t="shared" si="25"/>
        <v>9702.1899999999987</v>
      </c>
      <c r="E30" s="253">
        <v>4362.9399999999996</v>
      </c>
      <c r="F30" s="253">
        <v>0</v>
      </c>
      <c r="G30" s="253">
        <v>4966.91</v>
      </c>
      <c r="H30" s="253">
        <v>0</v>
      </c>
      <c r="I30" s="253">
        <v>0</v>
      </c>
      <c r="J30" s="253">
        <v>372.34</v>
      </c>
      <c r="K30" s="253">
        <v>0</v>
      </c>
      <c r="L30" s="253">
        <v>0</v>
      </c>
      <c r="M30" s="253">
        <v>0</v>
      </c>
      <c r="N30" s="253">
        <v>0</v>
      </c>
      <c r="O30" s="254">
        <v>0</v>
      </c>
      <c r="P30" s="274">
        <f t="shared" si="26"/>
        <v>3391.46</v>
      </c>
      <c r="Q30" s="253">
        <v>3308.05</v>
      </c>
      <c r="R30" s="253">
        <v>0</v>
      </c>
      <c r="S30" s="253">
        <v>36.67</v>
      </c>
      <c r="T30" s="253">
        <v>0</v>
      </c>
      <c r="U30" s="253">
        <v>46.74</v>
      </c>
      <c r="V30" s="253">
        <v>0</v>
      </c>
      <c r="W30" s="253">
        <v>0</v>
      </c>
      <c r="X30" s="253">
        <v>0</v>
      </c>
      <c r="Y30" s="253">
        <v>0</v>
      </c>
      <c r="Z30" s="253">
        <v>0</v>
      </c>
      <c r="AA30" s="254">
        <v>0</v>
      </c>
      <c r="AB30" s="274">
        <f t="shared" si="27"/>
        <v>4745.6899999999996</v>
      </c>
      <c r="AC30" s="253">
        <v>3774.84</v>
      </c>
      <c r="AD30" s="253">
        <v>9.74</v>
      </c>
      <c r="AE30" s="253">
        <v>322.45999999999998</v>
      </c>
      <c r="AF30" s="253">
        <v>0</v>
      </c>
      <c r="AG30" s="253">
        <v>0</v>
      </c>
      <c r="AH30" s="253">
        <v>638.65</v>
      </c>
      <c r="AI30" s="253">
        <v>0</v>
      </c>
      <c r="AJ30" s="253">
        <v>0</v>
      </c>
      <c r="AK30" s="253">
        <v>0</v>
      </c>
      <c r="AL30" s="253">
        <v>0</v>
      </c>
      <c r="AM30" s="254">
        <v>0</v>
      </c>
      <c r="AN30" s="289">
        <f t="shared" si="28"/>
        <v>6739.99</v>
      </c>
      <c r="AO30" s="253">
        <v>4895.71</v>
      </c>
      <c r="AP30" s="253">
        <v>0</v>
      </c>
      <c r="AQ30" s="253">
        <v>1620.61</v>
      </c>
      <c r="AR30" s="253">
        <v>0</v>
      </c>
      <c r="AS30" s="253">
        <v>0</v>
      </c>
      <c r="AT30" s="253">
        <v>223.67</v>
      </c>
      <c r="AU30" s="253">
        <v>0</v>
      </c>
      <c r="AV30" s="253">
        <v>0</v>
      </c>
      <c r="AW30" s="253">
        <v>0</v>
      </c>
      <c r="AX30" s="253">
        <v>0</v>
      </c>
      <c r="AY30" s="254">
        <v>0</v>
      </c>
      <c r="AZ30" s="526">
        <v>0</v>
      </c>
      <c r="BA30" s="296">
        <f t="shared" si="29"/>
        <v>24579.33</v>
      </c>
      <c r="BB30" s="271">
        <f t="shared" si="30"/>
        <v>16341.54</v>
      </c>
      <c r="BC30" s="271">
        <f t="shared" si="30"/>
        <v>9.74</v>
      </c>
      <c r="BD30" s="271">
        <f t="shared" si="30"/>
        <v>6946.65</v>
      </c>
      <c r="BE30" s="271">
        <f t="shared" si="30"/>
        <v>0</v>
      </c>
      <c r="BF30" s="271">
        <f t="shared" si="30"/>
        <v>46.74</v>
      </c>
      <c r="BG30" s="271">
        <f t="shared" si="30"/>
        <v>1234.6600000000001</v>
      </c>
      <c r="BH30" s="271">
        <f t="shared" si="30"/>
        <v>0</v>
      </c>
      <c r="BI30" s="271">
        <f t="shared" si="30"/>
        <v>0</v>
      </c>
      <c r="BJ30" s="271">
        <f t="shared" si="30"/>
        <v>0</v>
      </c>
      <c r="BK30" s="271">
        <f t="shared" si="31"/>
        <v>0</v>
      </c>
      <c r="BL30" s="291">
        <f t="shared" si="31"/>
        <v>0</v>
      </c>
    </row>
    <row r="31" spans="1:64" x14ac:dyDescent="0.25">
      <c r="A31" s="1498"/>
      <c r="B31" s="126">
        <v>3.3</v>
      </c>
      <c r="C31" s="131" t="s">
        <v>54</v>
      </c>
      <c r="D31" s="274">
        <f t="shared" si="25"/>
        <v>26162.5</v>
      </c>
      <c r="E31" s="253">
        <v>21349.320000000003</v>
      </c>
      <c r="F31" s="253">
        <v>1576.93</v>
      </c>
      <c r="G31" s="253">
        <v>1682</v>
      </c>
      <c r="H31" s="253">
        <v>604.85</v>
      </c>
      <c r="I31" s="253">
        <v>30.17</v>
      </c>
      <c r="J31" s="253">
        <v>919.23</v>
      </c>
      <c r="K31" s="253">
        <v>0</v>
      </c>
      <c r="L31" s="253">
        <v>0</v>
      </c>
      <c r="M31" s="253">
        <v>0</v>
      </c>
      <c r="N31" s="253">
        <v>0</v>
      </c>
      <c r="O31" s="254">
        <v>0</v>
      </c>
      <c r="P31" s="274">
        <f t="shared" si="26"/>
        <v>43790.840000000004</v>
      </c>
      <c r="Q31" s="253">
        <v>35893.360000000001</v>
      </c>
      <c r="R31" s="253">
        <v>3376.83</v>
      </c>
      <c r="S31" s="253">
        <v>2106.58</v>
      </c>
      <c r="T31" s="253">
        <v>1519.61</v>
      </c>
      <c r="U31" s="253">
        <v>0</v>
      </c>
      <c r="V31" s="253">
        <v>727.63</v>
      </c>
      <c r="W31" s="253">
        <v>0</v>
      </c>
      <c r="X31" s="253">
        <v>166.83</v>
      </c>
      <c r="Y31" s="253">
        <v>0</v>
      </c>
      <c r="Z31" s="253">
        <v>0</v>
      </c>
      <c r="AA31" s="254">
        <v>0</v>
      </c>
      <c r="AB31" s="274">
        <f t="shared" si="27"/>
        <v>52032.679999999993</v>
      </c>
      <c r="AC31" s="253">
        <v>44981.22</v>
      </c>
      <c r="AD31" s="253">
        <v>2809.49</v>
      </c>
      <c r="AE31" s="253">
        <v>2145.56</v>
      </c>
      <c r="AF31" s="253">
        <v>751.79</v>
      </c>
      <c r="AG31" s="253">
        <v>0</v>
      </c>
      <c r="AH31" s="253">
        <v>1012.6</v>
      </c>
      <c r="AI31" s="253">
        <v>0</v>
      </c>
      <c r="AJ31" s="253">
        <v>332.02</v>
      </c>
      <c r="AK31" s="253">
        <v>0</v>
      </c>
      <c r="AL31" s="253">
        <v>0</v>
      </c>
      <c r="AM31" s="254">
        <v>0</v>
      </c>
      <c r="AN31" s="289">
        <f t="shared" si="28"/>
        <v>57140.759999999995</v>
      </c>
      <c r="AO31" s="253">
        <v>51172.649999999994</v>
      </c>
      <c r="AP31" s="253">
        <v>1637.88</v>
      </c>
      <c r="AQ31" s="253">
        <v>2682.3199999999997</v>
      </c>
      <c r="AR31" s="253">
        <v>729.66000000000008</v>
      </c>
      <c r="AS31" s="253">
        <v>167.82</v>
      </c>
      <c r="AT31" s="253">
        <v>538.66999999999996</v>
      </c>
      <c r="AU31" s="253">
        <v>0</v>
      </c>
      <c r="AV31" s="253">
        <v>166.76</v>
      </c>
      <c r="AW31" s="253">
        <v>45</v>
      </c>
      <c r="AX31" s="253">
        <v>0</v>
      </c>
      <c r="AY31" s="254">
        <v>0</v>
      </c>
      <c r="AZ31" s="526">
        <v>0</v>
      </c>
      <c r="BA31" s="296">
        <f t="shared" si="29"/>
        <v>179126.77999999997</v>
      </c>
      <c r="BB31" s="271">
        <f t="shared" si="30"/>
        <v>153396.54999999999</v>
      </c>
      <c r="BC31" s="271">
        <f t="shared" si="30"/>
        <v>9401.130000000001</v>
      </c>
      <c r="BD31" s="271">
        <f t="shared" si="30"/>
        <v>8616.4599999999991</v>
      </c>
      <c r="BE31" s="271">
        <f t="shared" si="30"/>
        <v>3605.91</v>
      </c>
      <c r="BF31" s="271">
        <f t="shared" si="30"/>
        <v>197.99</v>
      </c>
      <c r="BG31" s="271">
        <f t="shared" si="30"/>
        <v>3198.13</v>
      </c>
      <c r="BH31" s="271">
        <f t="shared" si="30"/>
        <v>0</v>
      </c>
      <c r="BI31" s="271">
        <f t="shared" si="30"/>
        <v>665.61</v>
      </c>
      <c r="BJ31" s="271">
        <f t="shared" si="30"/>
        <v>45</v>
      </c>
      <c r="BK31" s="271">
        <f t="shared" si="31"/>
        <v>0</v>
      </c>
      <c r="BL31" s="291">
        <f t="shared" si="31"/>
        <v>0</v>
      </c>
    </row>
    <row r="32" spans="1:64" x14ac:dyDescent="0.25">
      <c r="A32" s="1498"/>
      <c r="B32" s="221" t="s">
        <v>44</v>
      </c>
      <c r="C32" s="229" t="s">
        <v>153</v>
      </c>
      <c r="D32" s="274">
        <f t="shared" si="25"/>
        <v>0</v>
      </c>
      <c r="E32" s="253">
        <v>0</v>
      </c>
      <c r="F32" s="253">
        <v>0</v>
      </c>
      <c r="G32" s="253">
        <v>0</v>
      </c>
      <c r="H32" s="253">
        <v>0</v>
      </c>
      <c r="I32" s="253">
        <v>0</v>
      </c>
      <c r="J32" s="253">
        <v>0</v>
      </c>
      <c r="K32" s="253">
        <v>0</v>
      </c>
      <c r="L32" s="253">
        <v>0</v>
      </c>
      <c r="M32" s="253">
        <v>0</v>
      </c>
      <c r="N32" s="253">
        <v>0</v>
      </c>
      <c r="O32" s="254">
        <v>0</v>
      </c>
      <c r="P32" s="274">
        <f>SUM(Q32:AA32)</f>
        <v>0</v>
      </c>
      <c r="Q32" s="812">
        <v>0</v>
      </c>
      <c r="R32" s="812">
        <v>0</v>
      </c>
      <c r="S32" s="812">
        <v>0</v>
      </c>
      <c r="T32" s="812">
        <v>0</v>
      </c>
      <c r="U32" s="812">
        <v>0</v>
      </c>
      <c r="V32" s="812">
        <v>0</v>
      </c>
      <c r="W32" s="812">
        <v>0</v>
      </c>
      <c r="X32" s="812">
        <v>0</v>
      </c>
      <c r="Y32" s="812">
        <v>0</v>
      </c>
      <c r="Z32" s="812">
        <v>0</v>
      </c>
      <c r="AA32" s="813">
        <v>0</v>
      </c>
      <c r="AB32" s="274">
        <f>SUM(AC32:AM32)</f>
        <v>0</v>
      </c>
      <c r="AC32" s="812">
        <v>0</v>
      </c>
      <c r="AD32" s="812">
        <v>0</v>
      </c>
      <c r="AE32" s="812">
        <v>0</v>
      </c>
      <c r="AF32" s="812">
        <v>0</v>
      </c>
      <c r="AG32" s="812">
        <v>0</v>
      </c>
      <c r="AH32" s="812">
        <v>0</v>
      </c>
      <c r="AI32" s="812">
        <v>0</v>
      </c>
      <c r="AJ32" s="812">
        <v>0</v>
      </c>
      <c r="AK32" s="812">
        <v>0</v>
      </c>
      <c r="AL32" s="812">
        <v>0</v>
      </c>
      <c r="AM32" s="813">
        <v>0</v>
      </c>
      <c r="AN32" s="289">
        <f>SUM(AO32:AY32)</f>
        <v>0</v>
      </c>
      <c r="AO32" s="812">
        <v>0</v>
      </c>
      <c r="AP32" s="812">
        <v>0</v>
      </c>
      <c r="AQ32" s="812">
        <v>0</v>
      </c>
      <c r="AR32" s="812">
        <v>0</v>
      </c>
      <c r="AS32" s="812">
        <v>0</v>
      </c>
      <c r="AT32" s="812">
        <v>0</v>
      </c>
      <c r="AU32" s="812">
        <v>0</v>
      </c>
      <c r="AV32" s="812">
        <v>0</v>
      </c>
      <c r="AW32" s="812">
        <v>0</v>
      </c>
      <c r="AX32" s="812">
        <v>0</v>
      </c>
      <c r="AY32" s="813">
        <v>0</v>
      </c>
      <c r="AZ32" s="858">
        <v>0</v>
      </c>
      <c r="BA32" s="296">
        <f>SUM(BB32:BL32)+AZ32</f>
        <v>0</v>
      </c>
      <c r="BB32" s="271">
        <f t="shared" si="30"/>
        <v>0</v>
      </c>
      <c r="BC32" s="271">
        <f t="shared" si="30"/>
        <v>0</v>
      </c>
      <c r="BD32" s="271">
        <f t="shared" si="30"/>
        <v>0</v>
      </c>
      <c r="BE32" s="271">
        <f t="shared" si="30"/>
        <v>0</v>
      </c>
      <c r="BF32" s="271">
        <f t="shared" si="30"/>
        <v>0</v>
      </c>
      <c r="BG32" s="271">
        <f t="shared" si="30"/>
        <v>0</v>
      </c>
      <c r="BH32" s="271">
        <f t="shared" si="30"/>
        <v>0</v>
      </c>
      <c r="BI32" s="271">
        <f t="shared" si="30"/>
        <v>0</v>
      </c>
      <c r="BJ32" s="271">
        <f t="shared" si="30"/>
        <v>0</v>
      </c>
      <c r="BK32" s="271">
        <f t="shared" si="31"/>
        <v>0</v>
      </c>
      <c r="BL32" s="546">
        <f t="shared" si="31"/>
        <v>0</v>
      </c>
    </row>
    <row r="33" spans="1:64" x14ac:dyDescent="0.25">
      <c r="A33" s="1498"/>
      <c r="B33" s="126" t="s">
        <v>41</v>
      </c>
      <c r="C33" s="131" t="s">
        <v>52</v>
      </c>
      <c r="D33" s="274">
        <f t="shared" si="25"/>
        <v>381948.22999994404</v>
      </c>
      <c r="E33" s="253">
        <v>353815.16999994399</v>
      </c>
      <c r="F33" s="253">
        <v>7634.6799999998602</v>
      </c>
      <c r="G33" s="253">
        <v>13493.090000000149</v>
      </c>
      <c r="H33" s="253">
        <v>1946.8399999999901</v>
      </c>
      <c r="I33" s="253">
        <v>3540.8500000000267</v>
      </c>
      <c r="J33" s="253">
        <v>1271.2</v>
      </c>
      <c r="K33" s="253">
        <v>0</v>
      </c>
      <c r="L33" s="253">
        <v>196</v>
      </c>
      <c r="M33" s="253">
        <v>50.4</v>
      </c>
      <c r="N33" s="253">
        <v>0</v>
      </c>
      <c r="O33" s="254">
        <v>0</v>
      </c>
      <c r="P33" s="274">
        <f t="shared" si="26"/>
        <v>631316.7200004129</v>
      </c>
      <c r="Q33" s="253">
        <v>585507.54000041098</v>
      </c>
      <c r="R33" s="253">
        <v>13949.34</v>
      </c>
      <c r="S33" s="253">
        <v>21172.380000001998</v>
      </c>
      <c r="T33" s="253">
        <v>2884.9500000000398</v>
      </c>
      <c r="U33" s="253">
        <v>5696.9099999999698</v>
      </c>
      <c r="V33" s="253">
        <v>1730.3999999999901</v>
      </c>
      <c r="W33" s="253">
        <v>5.6</v>
      </c>
      <c r="X33" s="253">
        <v>291.2</v>
      </c>
      <c r="Y33" s="253">
        <v>78.400000000000006</v>
      </c>
      <c r="Z33" s="253">
        <v>0</v>
      </c>
      <c r="AA33" s="254">
        <v>0</v>
      </c>
      <c r="AB33" s="274">
        <f t="shared" si="27"/>
        <v>727948.49000105402</v>
      </c>
      <c r="AC33" s="253">
        <v>677183.80000105395</v>
      </c>
      <c r="AD33" s="253">
        <v>16915.4499999992</v>
      </c>
      <c r="AE33" s="253">
        <v>22843.4800000006</v>
      </c>
      <c r="AF33" s="253">
        <v>3014.6900000000801</v>
      </c>
      <c r="AG33" s="253">
        <v>5553.5100000001003</v>
      </c>
      <c r="AH33" s="253">
        <v>2002.05000000001</v>
      </c>
      <c r="AI33" s="253">
        <v>15.26</v>
      </c>
      <c r="AJ33" s="253">
        <v>311.43</v>
      </c>
      <c r="AK33" s="253">
        <v>103.22</v>
      </c>
      <c r="AL33" s="253">
        <v>0</v>
      </c>
      <c r="AM33" s="254">
        <v>5.6</v>
      </c>
      <c r="AN33" s="289">
        <f t="shared" si="28"/>
        <v>729746.51000155357</v>
      </c>
      <c r="AO33" s="253">
        <v>677862.93000155501</v>
      </c>
      <c r="AP33" s="253">
        <v>17697.219999998899</v>
      </c>
      <c r="AQ33" s="253">
        <v>23031.039999999401</v>
      </c>
      <c r="AR33" s="253">
        <v>3056.58000000009</v>
      </c>
      <c r="AS33" s="253">
        <v>6040.9900000001599</v>
      </c>
      <c r="AT33" s="253">
        <v>1592.03000000001</v>
      </c>
      <c r="AU33" s="253">
        <v>14.49</v>
      </c>
      <c r="AV33" s="253">
        <v>328.29</v>
      </c>
      <c r="AW33" s="253">
        <v>122.94</v>
      </c>
      <c r="AX33" s="253">
        <v>0</v>
      </c>
      <c r="AY33" s="254">
        <v>0</v>
      </c>
      <c r="AZ33" s="526">
        <v>0</v>
      </c>
      <c r="BA33" s="296">
        <f>SUM(BB33:BL33)+AZ33</f>
        <v>2470959.9500029646</v>
      </c>
      <c r="BB33" s="271">
        <f t="shared" si="30"/>
        <v>2294369.4400029639</v>
      </c>
      <c r="BC33" s="271">
        <f t="shared" si="30"/>
        <v>56196.689999997951</v>
      </c>
      <c r="BD33" s="271">
        <f t="shared" si="30"/>
        <v>80539.990000002144</v>
      </c>
      <c r="BE33" s="271">
        <f t="shared" si="30"/>
        <v>10903.060000000201</v>
      </c>
      <c r="BF33" s="271">
        <f t="shared" si="30"/>
        <v>20832.260000000257</v>
      </c>
      <c r="BG33" s="271">
        <f t="shared" si="30"/>
        <v>6595.6800000000103</v>
      </c>
      <c r="BH33" s="271">
        <f t="shared" si="30"/>
        <v>35.35</v>
      </c>
      <c r="BI33" s="271">
        <f t="shared" si="30"/>
        <v>1126.92</v>
      </c>
      <c r="BJ33" s="271">
        <f t="shared" si="30"/>
        <v>354.96000000000004</v>
      </c>
      <c r="BK33" s="271">
        <f t="shared" si="31"/>
        <v>0</v>
      </c>
      <c r="BL33" s="291">
        <f t="shared" si="31"/>
        <v>5.6</v>
      </c>
    </row>
    <row r="34" spans="1:64" s="255" customFormat="1" x14ac:dyDescent="0.25">
      <c r="A34" s="1498"/>
      <c r="B34" s="126" t="s">
        <v>42</v>
      </c>
      <c r="C34" s="131" t="s">
        <v>154</v>
      </c>
      <c r="D34" s="274">
        <f t="shared" si="25"/>
        <v>76176.855566804021</v>
      </c>
      <c r="E34" s="253">
        <v>71486.37499184857</v>
      </c>
      <c r="F34" s="253">
        <v>2299.1721312823584</v>
      </c>
      <c r="G34" s="253">
        <v>33.444096245293373</v>
      </c>
      <c r="H34" s="253">
        <v>5.6687333903779429</v>
      </c>
      <c r="I34" s="253">
        <v>-229.60333963567635</v>
      </c>
      <c r="J34" s="253">
        <v>2581.2213317584074</v>
      </c>
      <c r="K34" s="253">
        <v>0</v>
      </c>
      <c r="L34" s="253">
        <v>0.2733338952039594</v>
      </c>
      <c r="M34" s="253">
        <v>0.30428801947122963</v>
      </c>
      <c r="N34" s="253">
        <v>0</v>
      </c>
      <c r="O34" s="254">
        <v>0</v>
      </c>
      <c r="P34" s="274">
        <f t="shared" si="26"/>
        <v>69505.483911259842</v>
      </c>
      <c r="Q34" s="253">
        <v>64997.943462152936</v>
      </c>
      <c r="R34" s="253">
        <v>1812.1909622567907</v>
      </c>
      <c r="S34" s="253">
        <v>510.2712975068431</v>
      </c>
      <c r="T34" s="253">
        <v>92.312788175703659</v>
      </c>
      <c r="U34" s="253">
        <v>-467.80683668956095</v>
      </c>
      <c r="V34" s="253">
        <v>2545.31141177481</v>
      </c>
      <c r="W34" s="253">
        <v>0</v>
      </c>
      <c r="X34" s="253">
        <v>7.4348313450725882</v>
      </c>
      <c r="Y34" s="253">
        <v>7.8259947372488732</v>
      </c>
      <c r="Z34" s="253">
        <v>0</v>
      </c>
      <c r="AA34" s="254">
        <v>0</v>
      </c>
      <c r="AB34" s="274">
        <f t="shared" si="27"/>
        <v>128186.64009878234</v>
      </c>
      <c r="AC34" s="253">
        <v>116594.3292557846</v>
      </c>
      <c r="AD34" s="253">
        <v>4372.5135805588925</v>
      </c>
      <c r="AE34" s="253">
        <v>3086.419670574895</v>
      </c>
      <c r="AF34" s="253">
        <v>615.08704707756476</v>
      </c>
      <c r="AG34" s="253">
        <v>-469.44697086490748</v>
      </c>
      <c r="AH34" s="253">
        <v>3890.3200902519179</v>
      </c>
      <c r="AI34" s="253">
        <v>0</v>
      </c>
      <c r="AJ34" s="253">
        <v>32.683933424916482</v>
      </c>
      <c r="AK34" s="253">
        <v>64.142353616653637</v>
      </c>
      <c r="AL34" s="253">
        <v>0</v>
      </c>
      <c r="AM34" s="254">
        <v>0.59113835779862589</v>
      </c>
      <c r="AN34" s="289">
        <f t="shared" si="28"/>
        <v>314636.14048857667</v>
      </c>
      <c r="AO34" s="253">
        <v>263190.24747950939</v>
      </c>
      <c r="AP34" s="253">
        <v>10053.957766681602</v>
      </c>
      <c r="AQ34" s="253">
        <v>26018.967454816117</v>
      </c>
      <c r="AR34" s="253">
        <v>6770.7114613270014</v>
      </c>
      <c r="AS34" s="253">
        <v>-261.57261513085803</v>
      </c>
      <c r="AT34" s="253">
        <v>8168.801195229491</v>
      </c>
      <c r="AU34" s="253">
        <v>0</v>
      </c>
      <c r="AV34" s="253">
        <v>309.86456962803942</v>
      </c>
      <c r="AW34" s="253">
        <v>385.16317651588565</v>
      </c>
      <c r="AX34" s="253">
        <v>0</v>
      </c>
      <c r="AY34" s="254">
        <v>0</v>
      </c>
      <c r="AZ34" s="526">
        <v>0</v>
      </c>
      <c r="BA34" s="296">
        <f t="shared" si="29"/>
        <v>588505.12006542285</v>
      </c>
      <c r="BB34" s="271">
        <f t="shared" si="30"/>
        <v>516268.89518929552</v>
      </c>
      <c r="BC34" s="271">
        <f t="shared" si="30"/>
        <v>18537.834440779647</v>
      </c>
      <c r="BD34" s="271">
        <f t="shared" si="30"/>
        <v>29649.102519143147</v>
      </c>
      <c r="BE34" s="271">
        <f t="shared" si="30"/>
        <v>7483.7800299706478</v>
      </c>
      <c r="BF34" s="271">
        <f t="shared" si="30"/>
        <v>-1428.4297623210027</v>
      </c>
      <c r="BG34" s="271">
        <f t="shared" si="30"/>
        <v>17185.654029014626</v>
      </c>
      <c r="BH34" s="271">
        <f t="shared" si="30"/>
        <v>0</v>
      </c>
      <c r="BI34" s="271">
        <f t="shared" si="30"/>
        <v>350.25666829323245</v>
      </c>
      <c r="BJ34" s="271">
        <f t="shared" si="30"/>
        <v>457.43581288925941</v>
      </c>
      <c r="BK34" s="271">
        <f t="shared" si="31"/>
        <v>0</v>
      </c>
      <c r="BL34" s="291">
        <f t="shared" si="31"/>
        <v>0.59113835779862589</v>
      </c>
    </row>
    <row r="35" spans="1:64" x14ac:dyDescent="0.25">
      <c r="A35" s="1498"/>
      <c r="B35" s="126" t="s">
        <v>43</v>
      </c>
      <c r="C35" s="131" t="s">
        <v>900</v>
      </c>
      <c r="D35" s="274">
        <f t="shared" si="25"/>
        <v>0</v>
      </c>
      <c r="E35" s="253">
        <v>0</v>
      </c>
      <c r="F35" s="253">
        <v>0</v>
      </c>
      <c r="G35" s="253">
        <v>0</v>
      </c>
      <c r="H35" s="253">
        <v>0</v>
      </c>
      <c r="I35" s="253">
        <v>0</v>
      </c>
      <c r="J35" s="253">
        <v>0</v>
      </c>
      <c r="K35" s="253">
        <v>0</v>
      </c>
      <c r="L35" s="253">
        <v>0</v>
      </c>
      <c r="M35" s="253">
        <v>0</v>
      </c>
      <c r="N35" s="253">
        <v>0</v>
      </c>
      <c r="O35" s="254">
        <v>0</v>
      </c>
      <c r="P35" s="274">
        <f t="shared" si="26"/>
        <v>0</v>
      </c>
      <c r="Q35" s="253">
        <v>0</v>
      </c>
      <c r="R35" s="253">
        <v>0</v>
      </c>
      <c r="S35" s="253">
        <v>0</v>
      </c>
      <c r="T35" s="253">
        <v>0</v>
      </c>
      <c r="U35" s="253">
        <v>0</v>
      </c>
      <c r="V35" s="253">
        <v>0</v>
      </c>
      <c r="W35" s="253">
        <v>0</v>
      </c>
      <c r="X35" s="253">
        <v>0</v>
      </c>
      <c r="Y35" s="253">
        <v>0</v>
      </c>
      <c r="Z35" s="253">
        <v>0</v>
      </c>
      <c r="AA35" s="254">
        <v>0</v>
      </c>
      <c r="AB35" s="274">
        <f t="shared" si="27"/>
        <v>0</v>
      </c>
      <c r="AC35" s="253">
        <v>0</v>
      </c>
      <c r="AD35" s="253">
        <v>0</v>
      </c>
      <c r="AE35" s="253">
        <v>0</v>
      </c>
      <c r="AF35" s="253">
        <v>0</v>
      </c>
      <c r="AG35" s="253">
        <v>0</v>
      </c>
      <c r="AH35" s="253">
        <v>0</v>
      </c>
      <c r="AI35" s="253">
        <v>0</v>
      </c>
      <c r="AJ35" s="253">
        <v>0</v>
      </c>
      <c r="AK35" s="253">
        <v>0</v>
      </c>
      <c r="AL35" s="253">
        <v>0</v>
      </c>
      <c r="AM35" s="254">
        <v>0</v>
      </c>
      <c r="AN35" s="289">
        <f t="shared" si="28"/>
        <v>0</v>
      </c>
      <c r="AO35" s="253">
        <v>0</v>
      </c>
      <c r="AP35" s="253">
        <v>0</v>
      </c>
      <c r="AQ35" s="253">
        <v>0</v>
      </c>
      <c r="AR35" s="253">
        <v>0</v>
      </c>
      <c r="AS35" s="253">
        <v>0</v>
      </c>
      <c r="AT35" s="253">
        <v>0</v>
      </c>
      <c r="AU35" s="253">
        <v>0</v>
      </c>
      <c r="AV35" s="253">
        <v>0</v>
      </c>
      <c r="AW35" s="253">
        <v>0</v>
      </c>
      <c r="AX35" s="253">
        <v>0</v>
      </c>
      <c r="AY35" s="254">
        <v>0</v>
      </c>
      <c r="AZ35" s="526">
        <v>0</v>
      </c>
      <c r="BA35" s="296">
        <f t="shared" si="29"/>
        <v>0</v>
      </c>
      <c r="BB35" s="271">
        <f t="shared" si="30"/>
        <v>0</v>
      </c>
      <c r="BC35" s="271">
        <f t="shared" si="30"/>
        <v>0</v>
      </c>
      <c r="BD35" s="271">
        <f t="shared" si="30"/>
        <v>0</v>
      </c>
      <c r="BE35" s="271">
        <f t="shared" si="30"/>
        <v>0</v>
      </c>
      <c r="BF35" s="271">
        <f t="shared" si="30"/>
        <v>0</v>
      </c>
      <c r="BG35" s="271">
        <f t="shared" si="30"/>
        <v>0</v>
      </c>
      <c r="BH35" s="271">
        <f t="shared" si="30"/>
        <v>0</v>
      </c>
      <c r="BI35" s="271">
        <f t="shared" si="30"/>
        <v>0</v>
      </c>
      <c r="BJ35" s="271">
        <f t="shared" si="30"/>
        <v>0</v>
      </c>
      <c r="BK35" s="271">
        <f t="shared" si="31"/>
        <v>0</v>
      </c>
      <c r="BL35" s="291">
        <f t="shared" si="31"/>
        <v>0</v>
      </c>
    </row>
    <row r="36" spans="1:64" s="209" customFormat="1" x14ac:dyDescent="0.25">
      <c r="A36" s="1498"/>
      <c r="B36" s="128" t="s">
        <v>452</v>
      </c>
      <c r="C36" s="310" t="s">
        <v>2</v>
      </c>
      <c r="D36" s="275">
        <f t="shared" ref="D36:BL36" si="32">SUM(D29:D35)</f>
        <v>2659378.1555667277</v>
      </c>
      <c r="E36" s="280">
        <f t="shared" si="32"/>
        <v>2134065.1949917725</v>
      </c>
      <c r="F36" s="280">
        <f t="shared" si="32"/>
        <v>64891.762131282223</v>
      </c>
      <c r="G36" s="280">
        <f t="shared" si="32"/>
        <v>319291.37409624539</v>
      </c>
      <c r="H36" s="280">
        <f t="shared" si="32"/>
        <v>55974.838733390367</v>
      </c>
      <c r="I36" s="280">
        <f t="shared" si="32"/>
        <v>13968.896660364353</v>
      </c>
      <c r="J36" s="280">
        <f t="shared" si="32"/>
        <v>65552.251331758394</v>
      </c>
      <c r="K36" s="280">
        <f t="shared" si="32"/>
        <v>0</v>
      </c>
      <c r="L36" s="280">
        <f t="shared" si="32"/>
        <v>2936.5233338952039</v>
      </c>
      <c r="M36" s="280">
        <f>SUM(M29:M35)</f>
        <v>2697.3142880194714</v>
      </c>
      <c r="N36" s="280">
        <f t="shared" si="32"/>
        <v>0</v>
      </c>
      <c r="O36" s="281">
        <f t="shared" si="32"/>
        <v>0</v>
      </c>
      <c r="P36" s="275">
        <f t="shared" si="32"/>
        <v>3983737.8839116422</v>
      </c>
      <c r="Q36" s="280">
        <f t="shared" si="32"/>
        <v>3255606.4234625334</v>
      </c>
      <c r="R36" s="280">
        <f t="shared" si="32"/>
        <v>88393.680962256782</v>
      </c>
      <c r="S36" s="280">
        <f t="shared" si="32"/>
        <v>424581.26129750884</v>
      </c>
      <c r="T36" s="280">
        <f t="shared" si="32"/>
        <v>75835.312788175754</v>
      </c>
      <c r="U36" s="280">
        <f t="shared" si="32"/>
        <v>20607.313163310409</v>
      </c>
      <c r="V36" s="280">
        <f t="shared" si="32"/>
        <v>106291.14141177481</v>
      </c>
      <c r="W36" s="280">
        <f t="shared" si="32"/>
        <v>5.6</v>
      </c>
      <c r="X36" s="280">
        <f t="shared" si="32"/>
        <v>6160.5748313450722</v>
      </c>
      <c r="Y36" s="280">
        <f>SUM(Y29:Y35)</f>
        <v>6256.575994737248</v>
      </c>
      <c r="Z36" s="280">
        <f t="shared" si="32"/>
        <v>0</v>
      </c>
      <c r="AA36" s="281">
        <f t="shared" si="32"/>
        <v>0</v>
      </c>
      <c r="AB36" s="275">
        <f t="shared" si="32"/>
        <v>4210719.6900998084</v>
      </c>
      <c r="AC36" s="280">
        <f t="shared" si="32"/>
        <v>3512235.0692568086</v>
      </c>
      <c r="AD36" s="280">
        <f t="shared" si="32"/>
        <v>123235.37358055811</v>
      </c>
      <c r="AE36" s="280">
        <f t="shared" si="32"/>
        <v>376584.28967057652</v>
      </c>
      <c r="AF36" s="280">
        <f t="shared" si="32"/>
        <v>73539.78704707764</v>
      </c>
      <c r="AG36" s="280">
        <f t="shared" si="32"/>
        <v>16916.873029135193</v>
      </c>
      <c r="AH36" s="280">
        <f t="shared" si="32"/>
        <v>96597.190090251926</v>
      </c>
      <c r="AI36" s="280">
        <f t="shared" si="32"/>
        <v>15.26</v>
      </c>
      <c r="AJ36" s="280">
        <f t="shared" si="32"/>
        <v>4056.2539334249163</v>
      </c>
      <c r="AK36" s="280">
        <f>SUM(AK29:AK35)</f>
        <v>7452.4523536166544</v>
      </c>
      <c r="AL36" s="280">
        <f t="shared" si="32"/>
        <v>0</v>
      </c>
      <c r="AM36" s="281">
        <f t="shared" si="32"/>
        <v>87.141138357798624</v>
      </c>
      <c r="AN36" s="277">
        <f t="shared" si="32"/>
        <v>4543670.7104901019</v>
      </c>
      <c r="AO36" s="280">
        <f t="shared" si="32"/>
        <v>3727729.9774810364</v>
      </c>
      <c r="AP36" s="280">
        <f t="shared" si="32"/>
        <v>134203.18776668049</v>
      </c>
      <c r="AQ36" s="280">
        <f t="shared" si="32"/>
        <v>444200.5774548155</v>
      </c>
      <c r="AR36" s="280">
        <f t="shared" si="32"/>
        <v>112656.17146132709</v>
      </c>
      <c r="AS36" s="280">
        <f t="shared" si="32"/>
        <v>16912.267384869298</v>
      </c>
      <c r="AT36" s="280">
        <f t="shared" si="32"/>
        <v>96252.671195229501</v>
      </c>
      <c r="AU36" s="280">
        <f t="shared" si="32"/>
        <v>14.49</v>
      </c>
      <c r="AV36" s="280">
        <f t="shared" si="32"/>
        <v>5343.9445696280391</v>
      </c>
      <c r="AW36" s="280">
        <f>SUM(AW29:AW35)</f>
        <v>6357.4231765158856</v>
      </c>
      <c r="AX36" s="280">
        <f t="shared" si="32"/>
        <v>0</v>
      </c>
      <c r="AY36" s="281">
        <f t="shared" si="32"/>
        <v>0</v>
      </c>
      <c r="AZ36" s="293">
        <f t="shared" si="32"/>
        <v>0</v>
      </c>
      <c r="BA36" s="297">
        <f t="shared" si="32"/>
        <v>15397506.440068277</v>
      </c>
      <c r="BB36" s="280">
        <f t="shared" si="32"/>
        <v>12629636.665192153</v>
      </c>
      <c r="BC36" s="280">
        <f t="shared" si="32"/>
        <v>410724.00444077759</v>
      </c>
      <c r="BD36" s="280">
        <f t="shared" si="32"/>
        <v>1564657.5025191463</v>
      </c>
      <c r="BE36" s="280">
        <f t="shared" si="32"/>
        <v>318006.11002997082</v>
      </c>
      <c r="BF36" s="280">
        <f t="shared" si="32"/>
        <v>68405.35023767926</v>
      </c>
      <c r="BG36" s="280">
        <f t="shared" si="32"/>
        <v>364693.25402901461</v>
      </c>
      <c r="BH36" s="280">
        <f t="shared" si="32"/>
        <v>35.35</v>
      </c>
      <c r="BI36" s="280">
        <f t="shared" si="32"/>
        <v>18497.296668293235</v>
      </c>
      <c r="BJ36" s="280">
        <f>SUM(BJ29:BJ35)</f>
        <v>22763.765812889258</v>
      </c>
      <c r="BK36" s="280">
        <f t="shared" si="32"/>
        <v>0</v>
      </c>
      <c r="BL36" s="293">
        <f t="shared" si="32"/>
        <v>87.141138357798624</v>
      </c>
    </row>
    <row r="37" spans="1:64" ht="16.5" customHeight="1" x14ac:dyDescent="0.25">
      <c r="A37" s="1494" t="s">
        <v>901</v>
      </c>
      <c r="B37" s="124" t="s">
        <v>902</v>
      </c>
      <c r="C37" s="311" t="s">
        <v>901</v>
      </c>
      <c r="D37" s="276">
        <f>SUM(E37:O37)</f>
        <v>269215.64</v>
      </c>
      <c r="E37" s="251">
        <v>253129.03</v>
      </c>
      <c r="F37" s="251">
        <v>16086.61</v>
      </c>
      <c r="G37" s="251">
        <v>0</v>
      </c>
      <c r="H37" s="251">
        <v>0</v>
      </c>
      <c r="I37" s="251">
        <v>0</v>
      </c>
      <c r="J37" s="251">
        <v>0</v>
      </c>
      <c r="K37" s="251">
        <v>0</v>
      </c>
      <c r="L37" s="251">
        <v>0</v>
      </c>
      <c r="M37" s="251">
        <v>0</v>
      </c>
      <c r="N37" s="251">
        <v>0</v>
      </c>
      <c r="O37" s="252">
        <v>0</v>
      </c>
      <c r="P37" s="273">
        <f>SUM(Q37:AA37)</f>
        <v>296562.95</v>
      </c>
      <c r="Q37" s="251">
        <v>275041.31</v>
      </c>
      <c r="R37" s="251">
        <v>11663.65</v>
      </c>
      <c r="S37" s="251">
        <v>6658.04</v>
      </c>
      <c r="T37" s="251">
        <v>3199.95</v>
      </c>
      <c r="U37" s="251">
        <v>0</v>
      </c>
      <c r="V37" s="251">
        <v>0</v>
      </c>
      <c r="W37" s="251">
        <v>0</v>
      </c>
      <c r="X37" s="251">
        <v>0</v>
      </c>
      <c r="Y37" s="251">
        <v>0</v>
      </c>
      <c r="Z37" s="251">
        <v>0</v>
      </c>
      <c r="AA37" s="252">
        <v>0</v>
      </c>
      <c r="AB37" s="276">
        <f>SUM(AC37:AM37)</f>
        <v>452322.86999999994</v>
      </c>
      <c r="AC37" s="251">
        <v>425557.13999999996</v>
      </c>
      <c r="AD37" s="251">
        <v>15810.08</v>
      </c>
      <c r="AE37" s="251">
        <v>3052.32</v>
      </c>
      <c r="AF37" s="251">
        <v>4444.17</v>
      </c>
      <c r="AG37" s="251">
        <v>0</v>
      </c>
      <c r="AH37" s="251">
        <v>0</v>
      </c>
      <c r="AI37" s="251">
        <v>0</v>
      </c>
      <c r="AJ37" s="251">
        <v>3459.16</v>
      </c>
      <c r="AK37" s="251">
        <v>0</v>
      </c>
      <c r="AL37" s="251">
        <v>0</v>
      </c>
      <c r="AM37" s="252">
        <v>0</v>
      </c>
      <c r="AN37" s="276">
        <f>SUM(AO37:AY37)</f>
        <v>522939.62000000005</v>
      </c>
      <c r="AO37" s="251">
        <v>510405.16000000003</v>
      </c>
      <c r="AP37" s="251">
        <v>8436.2000000000007</v>
      </c>
      <c r="AQ37" s="251">
        <v>0</v>
      </c>
      <c r="AR37" s="251">
        <v>4098.26</v>
      </c>
      <c r="AS37" s="251">
        <v>0</v>
      </c>
      <c r="AT37" s="251">
        <v>0</v>
      </c>
      <c r="AU37" s="251">
        <v>0</v>
      </c>
      <c r="AV37" s="251">
        <v>0</v>
      </c>
      <c r="AW37" s="249">
        <v>0</v>
      </c>
      <c r="AX37" s="251">
        <v>0</v>
      </c>
      <c r="AY37" s="252">
        <v>0</v>
      </c>
      <c r="AZ37" s="857">
        <v>0</v>
      </c>
      <c r="BA37" s="294">
        <f>SUM(BB37:BL37)+AZ37</f>
        <v>1541041.08</v>
      </c>
      <c r="BB37" s="273">
        <f t="shared" ref="BB37:BJ39" si="33">E37+Q37+AC37+AO37</f>
        <v>1464132.6400000001</v>
      </c>
      <c r="BC37" s="273">
        <f t="shared" si="33"/>
        <v>51996.540000000008</v>
      </c>
      <c r="BD37" s="273">
        <f t="shared" si="33"/>
        <v>9710.36</v>
      </c>
      <c r="BE37" s="273">
        <f t="shared" si="33"/>
        <v>11742.380000000001</v>
      </c>
      <c r="BF37" s="273">
        <f t="shared" si="33"/>
        <v>0</v>
      </c>
      <c r="BG37" s="273">
        <f t="shared" si="33"/>
        <v>0</v>
      </c>
      <c r="BH37" s="273">
        <f t="shared" si="33"/>
        <v>0</v>
      </c>
      <c r="BI37" s="273">
        <f t="shared" si="33"/>
        <v>3459.16</v>
      </c>
      <c r="BJ37" s="273">
        <f t="shared" si="33"/>
        <v>0</v>
      </c>
      <c r="BK37" s="273">
        <f t="shared" ref="BK37:BL39" si="34">N37+Z37+AL37+AX37</f>
        <v>0</v>
      </c>
      <c r="BL37" s="298">
        <f t="shared" si="34"/>
        <v>0</v>
      </c>
    </row>
    <row r="38" spans="1:64" ht="16.5" customHeight="1" x14ac:dyDescent="0.25">
      <c r="A38" s="1495"/>
      <c r="B38" s="126" t="s">
        <v>903</v>
      </c>
      <c r="C38" s="312" t="s">
        <v>906</v>
      </c>
      <c r="D38" s="289">
        <f>SUM(E38:O38)</f>
        <v>11262.675323594789</v>
      </c>
      <c r="E38" s="253">
        <v>10589.689662407745</v>
      </c>
      <c r="F38" s="253">
        <v>672.985661187044</v>
      </c>
      <c r="G38" s="253">
        <v>0</v>
      </c>
      <c r="H38" s="253">
        <v>0</v>
      </c>
      <c r="I38" s="253">
        <v>0</v>
      </c>
      <c r="J38" s="253">
        <v>0</v>
      </c>
      <c r="K38" s="253">
        <v>0</v>
      </c>
      <c r="L38" s="253">
        <v>0</v>
      </c>
      <c r="M38" s="253">
        <v>0</v>
      </c>
      <c r="N38" s="253">
        <v>0</v>
      </c>
      <c r="O38" s="254">
        <v>0</v>
      </c>
      <c r="P38" s="274">
        <f>SUM(Q38:AA38)</f>
        <v>7165.8187885271764</v>
      </c>
      <c r="Q38" s="253">
        <v>6862.3519506068214</v>
      </c>
      <c r="R38" s="253">
        <v>291.01108967483884</v>
      </c>
      <c r="S38" s="253">
        <v>8.420861079813454</v>
      </c>
      <c r="T38" s="253">
        <v>4.034887165702755</v>
      </c>
      <c r="U38" s="253">
        <v>0</v>
      </c>
      <c r="V38" s="253">
        <v>0</v>
      </c>
      <c r="W38" s="253">
        <v>0</v>
      </c>
      <c r="X38" s="253">
        <v>0</v>
      </c>
      <c r="Y38" s="253">
        <v>0</v>
      </c>
      <c r="Z38" s="253">
        <v>0</v>
      </c>
      <c r="AA38" s="254">
        <v>0</v>
      </c>
      <c r="AB38" s="289">
        <f>SUM(AC38:AM38)</f>
        <v>19026.55109564431</v>
      </c>
      <c r="AC38" s="253">
        <v>18252.100509015443</v>
      </c>
      <c r="AD38" s="253">
        <v>678.09265100233984</v>
      </c>
      <c r="AE38" s="253">
        <v>26.840392419162363</v>
      </c>
      <c r="AF38" s="253">
        <v>39.095084520610527</v>
      </c>
      <c r="AG38" s="253">
        <v>0</v>
      </c>
      <c r="AH38" s="253">
        <v>0</v>
      </c>
      <c r="AI38" s="253">
        <v>0</v>
      </c>
      <c r="AJ38" s="253">
        <v>30.422458686758148</v>
      </c>
      <c r="AK38" s="253">
        <v>0</v>
      </c>
      <c r="AL38" s="253">
        <v>0</v>
      </c>
      <c r="AM38" s="254">
        <v>0</v>
      </c>
      <c r="AN38" s="289">
        <f>SUM(AO38:AY38)</f>
        <v>49272.279974599202</v>
      </c>
      <c r="AO38" s="253">
        <v>48205.683692927603</v>
      </c>
      <c r="AP38" s="253">
        <v>796.76465020509488</v>
      </c>
      <c r="AQ38" s="253">
        <v>0</v>
      </c>
      <c r="AR38" s="253">
        <v>269.83163146650662</v>
      </c>
      <c r="AS38" s="253">
        <v>0</v>
      </c>
      <c r="AT38" s="253">
        <v>0</v>
      </c>
      <c r="AU38" s="253">
        <v>0</v>
      </c>
      <c r="AV38" s="253">
        <v>0</v>
      </c>
      <c r="AW38" s="253">
        <v>0</v>
      </c>
      <c r="AX38" s="253">
        <v>0</v>
      </c>
      <c r="AY38" s="254">
        <v>0</v>
      </c>
      <c r="AZ38" s="526">
        <v>0</v>
      </c>
      <c r="BA38" s="296">
        <f>SUM(BB38:BL38)+AZ38</f>
        <v>86727.325182365486</v>
      </c>
      <c r="BB38" s="274">
        <f t="shared" si="33"/>
        <v>83909.825814957614</v>
      </c>
      <c r="BC38" s="274">
        <f t="shared" si="33"/>
        <v>2438.8540520693177</v>
      </c>
      <c r="BD38" s="274">
        <f t="shared" si="33"/>
        <v>35.261253498975819</v>
      </c>
      <c r="BE38" s="274">
        <f t="shared" si="33"/>
        <v>312.96160315281992</v>
      </c>
      <c r="BF38" s="274">
        <f t="shared" si="33"/>
        <v>0</v>
      </c>
      <c r="BG38" s="274">
        <f t="shared" si="33"/>
        <v>0</v>
      </c>
      <c r="BH38" s="274">
        <f t="shared" si="33"/>
        <v>0</v>
      </c>
      <c r="BI38" s="274">
        <f t="shared" si="33"/>
        <v>30.422458686758148</v>
      </c>
      <c r="BJ38" s="274">
        <f t="shared" si="33"/>
        <v>0</v>
      </c>
      <c r="BK38" s="274">
        <f t="shared" si="34"/>
        <v>0</v>
      </c>
      <c r="BL38" s="300">
        <f t="shared" si="34"/>
        <v>0</v>
      </c>
    </row>
    <row r="39" spans="1:64" ht="16.5" customHeight="1" x14ac:dyDescent="0.25">
      <c r="A39" s="1495"/>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74">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526">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4"/>
        <v>0</v>
      </c>
      <c r="BL39" s="300">
        <f t="shared" si="34"/>
        <v>0</v>
      </c>
    </row>
    <row r="40" spans="1:64" s="209" customFormat="1" ht="16.5" customHeight="1" x14ac:dyDescent="0.25">
      <c r="A40" s="1496"/>
      <c r="B40" s="129" t="s">
        <v>905</v>
      </c>
      <c r="C40" s="313" t="s">
        <v>908</v>
      </c>
      <c r="D40" s="277">
        <f t="shared" ref="D40:O40" si="35">SUM(D37:D39)</f>
        <v>280478.31532359478</v>
      </c>
      <c r="E40" s="275">
        <f t="shared" si="35"/>
        <v>263718.71966240776</v>
      </c>
      <c r="F40" s="275">
        <f t="shared" si="35"/>
        <v>16759.595661187046</v>
      </c>
      <c r="G40" s="275">
        <f t="shared" si="35"/>
        <v>0</v>
      </c>
      <c r="H40" s="275">
        <f t="shared" si="35"/>
        <v>0</v>
      </c>
      <c r="I40" s="275">
        <f t="shared" si="35"/>
        <v>0</v>
      </c>
      <c r="J40" s="275">
        <f t="shared" si="35"/>
        <v>0</v>
      </c>
      <c r="K40" s="275">
        <f t="shared" si="35"/>
        <v>0</v>
      </c>
      <c r="L40" s="275">
        <f t="shared" si="35"/>
        <v>0</v>
      </c>
      <c r="M40" s="275">
        <f>SUM(M37:M39)</f>
        <v>0</v>
      </c>
      <c r="N40" s="275">
        <f t="shared" si="35"/>
        <v>0</v>
      </c>
      <c r="O40" s="283">
        <f t="shared" si="35"/>
        <v>0</v>
      </c>
      <c r="P40" s="275">
        <f t="shared" ref="P40:BL40" si="36">SUM(P37:P39)</f>
        <v>303728.76878852717</v>
      </c>
      <c r="Q40" s="275">
        <f t="shared" si="36"/>
        <v>281903.66195060679</v>
      </c>
      <c r="R40" s="275">
        <f t="shared" si="36"/>
        <v>11954.661089674839</v>
      </c>
      <c r="S40" s="275">
        <f t="shared" si="36"/>
        <v>6666.4608610798132</v>
      </c>
      <c r="T40" s="275">
        <f t="shared" si="36"/>
        <v>3203.9848871657027</v>
      </c>
      <c r="U40" s="275">
        <f t="shared" si="36"/>
        <v>0</v>
      </c>
      <c r="V40" s="275">
        <f>SUM(V37:V39)</f>
        <v>0</v>
      </c>
      <c r="W40" s="275">
        <f t="shared" si="36"/>
        <v>0</v>
      </c>
      <c r="X40" s="275">
        <f t="shared" si="36"/>
        <v>0</v>
      </c>
      <c r="Y40" s="275">
        <f>SUM(Y37:Y39)</f>
        <v>0</v>
      </c>
      <c r="Z40" s="275">
        <f t="shared" si="36"/>
        <v>0</v>
      </c>
      <c r="AA40" s="283">
        <f t="shared" si="36"/>
        <v>0</v>
      </c>
      <c r="AB40" s="277">
        <f t="shared" si="36"/>
        <v>471349.42109564424</v>
      </c>
      <c r="AC40" s="275">
        <f t="shared" si="36"/>
        <v>443809.24050901539</v>
      </c>
      <c r="AD40" s="275">
        <f t="shared" si="36"/>
        <v>16488.17265100234</v>
      </c>
      <c r="AE40" s="275">
        <f t="shared" si="36"/>
        <v>3079.1603924191627</v>
      </c>
      <c r="AF40" s="275">
        <f t="shared" si="36"/>
        <v>4483.2650845206108</v>
      </c>
      <c r="AG40" s="275">
        <f t="shared" si="36"/>
        <v>0</v>
      </c>
      <c r="AH40" s="275">
        <f t="shared" si="36"/>
        <v>0</v>
      </c>
      <c r="AI40" s="275">
        <f t="shared" si="36"/>
        <v>0</v>
      </c>
      <c r="AJ40" s="275">
        <f>SUM(AJ37:AJ39)</f>
        <v>3489.5824586867579</v>
      </c>
      <c r="AK40" s="275">
        <f>SUM(AK37:AK39)</f>
        <v>0</v>
      </c>
      <c r="AL40" s="275">
        <f t="shared" si="36"/>
        <v>0</v>
      </c>
      <c r="AM40" s="283">
        <f t="shared" si="36"/>
        <v>0</v>
      </c>
      <c r="AN40" s="277">
        <f t="shared" si="36"/>
        <v>572211.89997459925</v>
      </c>
      <c r="AO40" s="275">
        <f t="shared" si="36"/>
        <v>558610.84369292762</v>
      </c>
      <c r="AP40" s="275">
        <f t="shared" si="36"/>
        <v>9232.9646502050964</v>
      </c>
      <c r="AQ40" s="275">
        <f t="shared" si="36"/>
        <v>0</v>
      </c>
      <c r="AR40" s="275">
        <f t="shared" si="36"/>
        <v>4368.0916314665064</v>
      </c>
      <c r="AS40" s="275">
        <f t="shared" si="36"/>
        <v>0</v>
      </c>
      <c r="AT40" s="275">
        <f t="shared" si="36"/>
        <v>0</v>
      </c>
      <c r="AU40" s="275">
        <f t="shared" si="36"/>
        <v>0</v>
      </c>
      <c r="AV40" s="275">
        <f t="shared" si="36"/>
        <v>0</v>
      </c>
      <c r="AW40" s="275">
        <f>SUM(AW37:AW39)</f>
        <v>0</v>
      </c>
      <c r="AX40" s="275">
        <f t="shared" si="36"/>
        <v>0</v>
      </c>
      <c r="AY40" s="283">
        <f t="shared" si="36"/>
        <v>0</v>
      </c>
      <c r="AZ40" s="299">
        <f t="shared" si="36"/>
        <v>0</v>
      </c>
      <c r="BA40" s="297">
        <f t="shared" si="36"/>
        <v>1627768.4051823656</v>
      </c>
      <c r="BB40" s="275">
        <f>SUM(BB37:BB39)</f>
        <v>1548042.4658149579</v>
      </c>
      <c r="BC40" s="275">
        <f>SUM(BC37:BC39)</f>
        <v>54435.394052069329</v>
      </c>
      <c r="BD40" s="275">
        <f>SUM(BD37:BD39)</f>
        <v>9745.6212534989772</v>
      </c>
      <c r="BE40" s="275">
        <f>SUM(BE37:BE39)</f>
        <v>12055.341603152821</v>
      </c>
      <c r="BF40" s="275">
        <f t="shared" si="36"/>
        <v>0</v>
      </c>
      <c r="BG40" s="275">
        <f t="shared" si="36"/>
        <v>0</v>
      </c>
      <c r="BH40" s="275">
        <f t="shared" si="36"/>
        <v>0</v>
      </c>
      <c r="BI40" s="275">
        <f t="shared" si="36"/>
        <v>3489.5824586867579</v>
      </c>
      <c r="BJ40" s="275">
        <f>SUM(BJ37:BJ39)</f>
        <v>0</v>
      </c>
      <c r="BK40" s="275">
        <f t="shared" si="36"/>
        <v>0</v>
      </c>
      <c r="BL40" s="299">
        <f t="shared" si="36"/>
        <v>0</v>
      </c>
    </row>
    <row r="41" spans="1:64" ht="14.85" customHeight="1" x14ac:dyDescent="0.25">
      <c r="A41" s="1494" t="s">
        <v>302</v>
      </c>
      <c r="B41" s="124">
        <v>5.0999999999999996</v>
      </c>
      <c r="C41" s="311" t="s">
        <v>37</v>
      </c>
      <c r="D41" s="273">
        <f>SUM(E41:O41)</f>
        <v>588532.06999999995</v>
      </c>
      <c r="E41" s="251">
        <v>253059.57</v>
      </c>
      <c r="F41" s="251">
        <v>129865.45999999999</v>
      </c>
      <c r="G41" s="251">
        <v>62149.659999999996</v>
      </c>
      <c r="H41" s="251">
        <v>86848.35</v>
      </c>
      <c r="I41" s="251">
        <v>1442.71</v>
      </c>
      <c r="J41" s="251">
        <v>54850.07</v>
      </c>
      <c r="K41" s="251">
        <v>0</v>
      </c>
      <c r="L41" s="251">
        <v>270</v>
      </c>
      <c r="M41" s="251">
        <v>46.25</v>
      </c>
      <c r="N41" s="251">
        <v>0</v>
      </c>
      <c r="O41" s="252">
        <v>0</v>
      </c>
      <c r="P41" s="273">
        <f>SUM(Q41:AA41)</f>
        <v>607388.26</v>
      </c>
      <c r="Q41" s="251">
        <v>310207.74</v>
      </c>
      <c r="R41" s="251">
        <v>132948.43999999997</v>
      </c>
      <c r="S41" s="251">
        <v>59404.89</v>
      </c>
      <c r="T41" s="251">
        <v>76831.959999999992</v>
      </c>
      <c r="U41" s="251">
        <v>3993.0499999999997</v>
      </c>
      <c r="V41" s="251">
        <v>24002.18</v>
      </c>
      <c r="W41" s="251">
        <v>0</v>
      </c>
      <c r="X41" s="251">
        <v>0</v>
      </c>
      <c r="Y41" s="251">
        <v>0</v>
      </c>
      <c r="Z41" s="251">
        <v>0</v>
      </c>
      <c r="AA41" s="252">
        <v>0</v>
      </c>
      <c r="AB41" s="273">
        <f>SUM(AC41:AM41)</f>
        <v>554559.34</v>
      </c>
      <c r="AC41" s="251">
        <v>275741.45</v>
      </c>
      <c r="AD41" s="251">
        <v>126808.81</v>
      </c>
      <c r="AE41" s="251">
        <v>44246.33</v>
      </c>
      <c r="AF41" s="251">
        <v>90859.33</v>
      </c>
      <c r="AG41" s="251">
        <v>8544.23</v>
      </c>
      <c r="AH41" s="251">
        <v>8266.69</v>
      </c>
      <c r="AI41" s="251">
        <v>0</v>
      </c>
      <c r="AJ41" s="251">
        <v>0</v>
      </c>
      <c r="AK41" s="251">
        <v>92.5</v>
      </c>
      <c r="AL41" s="251">
        <v>0</v>
      </c>
      <c r="AM41" s="252">
        <v>0</v>
      </c>
      <c r="AN41" s="276">
        <f>SUM(AO41:AY41)</f>
        <v>467774.12</v>
      </c>
      <c r="AO41" s="251">
        <v>291837.10000000003</v>
      </c>
      <c r="AP41" s="251">
        <v>109282.26999999999</v>
      </c>
      <c r="AQ41" s="251">
        <v>23412.36</v>
      </c>
      <c r="AR41" s="251">
        <v>25696.400000000001</v>
      </c>
      <c r="AS41" s="251">
        <v>8688.9500000000007</v>
      </c>
      <c r="AT41" s="251">
        <v>8598.0400000000009</v>
      </c>
      <c r="AU41" s="251">
        <v>0</v>
      </c>
      <c r="AV41" s="251">
        <v>0</v>
      </c>
      <c r="AW41" s="249">
        <v>259</v>
      </c>
      <c r="AX41" s="251">
        <v>0</v>
      </c>
      <c r="AY41" s="252">
        <v>0</v>
      </c>
      <c r="AZ41" s="857">
        <v>0</v>
      </c>
      <c r="BA41" s="294">
        <f>SUM(BB41:BL41)+AZ41</f>
        <v>2218253.79</v>
      </c>
      <c r="BB41" s="274">
        <f t="shared" ref="BB41:BJ44" si="37">E41+Q41+AC41+AO41</f>
        <v>1130845.8600000001</v>
      </c>
      <c r="BC41" s="274">
        <f t="shared" si="37"/>
        <v>498904.98</v>
      </c>
      <c r="BD41" s="274">
        <f t="shared" si="37"/>
        <v>189213.24</v>
      </c>
      <c r="BE41" s="274">
        <f t="shared" si="37"/>
        <v>280236.04000000004</v>
      </c>
      <c r="BF41" s="274">
        <f t="shared" si="37"/>
        <v>22668.940000000002</v>
      </c>
      <c r="BG41" s="274">
        <f t="shared" si="37"/>
        <v>95716.98000000001</v>
      </c>
      <c r="BH41" s="274">
        <f t="shared" si="37"/>
        <v>0</v>
      </c>
      <c r="BI41" s="274">
        <f t="shared" si="37"/>
        <v>270</v>
      </c>
      <c r="BJ41" s="274">
        <f t="shared" si="37"/>
        <v>397.75</v>
      </c>
      <c r="BK41" s="274">
        <f t="shared" ref="BK41:BL44" si="38">N41+Z41+AL41+AX41</f>
        <v>0</v>
      </c>
      <c r="BL41" s="298">
        <f t="shared" si="38"/>
        <v>0</v>
      </c>
    </row>
    <row r="42" spans="1:64" s="255" customFormat="1" ht="24" x14ac:dyDescent="0.25">
      <c r="A42" s="1495"/>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74">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526">
        <v>0</v>
      </c>
      <c r="BA42" s="296">
        <f>SUM(BB42:BL42)+AZ42</f>
        <v>0</v>
      </c>
      <c r="BB42" s="274">
        <f t="shared" si="37"/>
        <v>0</v>
      </c>
      <c r="BC42" s="274">
        <f t="shared" si="37"/>
        <v>0</v>
      </c>
      <c r="BD42" s="274">
        <f t="shared" si="37"/>
        <v>0</v>
      </c>
      <c r="BE42" s="274">
        <f t="shared" si="37"/>
        <v>0</v>
      </c>
      <c r="BF42" s="274">
        <f t="shared" si="37"/>
        <v>0</v>
      </c>
      <c r="BG42" s="274">
        <f t="shared" si="37"/>
        <v>0</v>
      </c>
      <c r="BH42" s="274">
        <f t="shared" si="37"/>
        <v>0</v>
      </c>
      <c r="BI42" s="274">
        <f t="shared" si="37"/>
        <v>0</v>
      </c>
      <c r="BJ42" s="274">
        <f t="shared" si="37"/>
        <v>0</v>
      </c>
      <c r="BK42" s="274">
        <f t="shared" si="38"/>
        <v>0</v>
      </c>
      <c r="BL42" s="300">
        <f t="shared" si="38"/>
        <v>0</v>
      </c>
    </row>
    <row r="43" spans="1:64" ht="24" x14ac:dyDescent="0.25">
      <c r="A43" s="1495"/>
      <c r="B43" s="126">
        <v>5.3</v>
      </c>
      <c r="C43" s="131" t="s">
        <v>304</v>
      </c>
      <c r="D43" s="274">
        <f>SUM(E43:O43)</f>
        <v>5247.8843556199936</v>
      </c>
      <c r="E43" s="253">
        <v>2580.2350299268437</v>
      </c>
      <c r="F43" s="253">
        <v>967.81754644255068</v>
      </c>
      <c r="G43" s="253">
        <v>497.55607480779844</v>
      </c>
      <c r="H43" s="253">
        <v>719.03257100876306</v>
      </c>
      <c r="I43" s="253">
        <v>11.363090417934336</v>
      </c>
      <c r="J43" s="253">
        <v>469.63782470276789</v>
      </c>
      <c r="K43" s="253">
        <v>0</v>
      </c>
      <c r="L43" s="253">
        <v>2.2369008238303798</v>
      </c>
      <c r="M43" s="253">
        <v>5.3174895056485316E-3</v>
      </c>
      <c r="N43" s="253">
        <v>0</v>
      </c>
      <c r="O43" s="254">
        <v>0</v>
      </c>
      <c r="P43" s="274">
        <f>SUM(Q43:AA43)</f>
        <v>6563.8621673657472</v>
      </c>
      <c r="Q43" s="253">
        <v>3430.9305298795184</v>
      </c>
      <c r="R43" s="253">
        <v>1330.64929871509</v>
      </c>
      <c r="S43" s="253">
        <v>630.69982281955708</v>
      </c>
      <c r="T43" s="253">
        <v>849.89985756691544</v>
      </c>
      <c r="U43" s="253">
        <v>50.481907142747104</v>
      </c>
      <c r="V43" s="253">
        <v>271.20075124191879</v>
      </c>
      <c r="W43" s="253">
        <v>0</v>
      </c>
      <c r="X43" s="253">
        <v>0</v>
      </c>
      <c r="Y43" s="253">
        <v>0</v>
      </c>
      <c r="Z43" s="253">
        <v>0</v>
      </c>
      <c r="AA43" s="254">
        <v>0</v>
      </c>
      <c r="AB43" s="274">
        <f>SUM(AC43:AM43)</f>
        <v>9505.9618920425728</v>
      </c>
      <c r="AC43" s="253">
        <v>4756.8510448570596</v>
      </c>
      <c r="AD43" s="253">
        <v>1981.936032824314</v>
      </c>
      <c r="AE43" s="253">
        <v>762.00809641047431</v>
      </c>
      <c r="AF43" s="253">
        <v>1585.7116721450591</v>
      </c>
      <c r="AG43" s="253">
        <v>180.56403280420298</v>
      </c>
      <c r="AH43" s="253">
        <v>238.07658686403136</v>
      </c>
      <c r="AI43" s="253">
        <v>0</v>
      </c>
      <c r="AJ43" s="253">
        <v>0</v>
      </c>
      <c r="AK43" s="253">
        <v>0.81442613743144765</v>
      </c>
      <c r="AL43" s="253">
        <v>0</v>
      </c>
      <c r="AM43" s="254">
        <v>0</v>
      </c>
      <c r="AN43" s="289">
        <f>SUM(AO43:AY43)</f>
        <v>21895.888442591564</v>
      </c>
      <c r="AO43" s="253">
        <v>13531.705206942128</v>
      </c>
      <c r="AP43" s="253">
        <v>4794.9498278708897</v>
      </c>
      <c r="AQ43" s="253">
        <v>1183.662669145303</v>
      </c>
      <c r="AR43" s="253">
        <v>1278.9894333443669</v>
      </c>
      <c r="AS43" s="253">
        <v>543.13157304911203</v>
      </c>
      <c r="AT43" s="253">
        <v>546.39522629418036</v>
      </c>
      <c r="AU43" s="253">
        <v>0</v>
      </c>
      <c r="AV43" s="253">
        <v>0</v>
      </c>
      <c r="AW43" s="253">
        <v>17.054505945582438</v>
      </c>
      <c r="AX43" s="253">
        <v>0</v>
      </c>
      <c r="AY43" s="254">
        <v>0</v>
      </c>
      <c r="AZ43" s="526">
        <v>0</v>
      </c>
      <c r="BA43" s="296">
        <f>SUM(BB43:BL43)+AZ43</f>
        <v>43213.596857619879</v>
      </c>
      <c r="BB43" s="274">
        <f t="shared" si="37"/>
        <v>24299.721811605552</v>
      </c>
      <c r="BC43" s="274">
        <f t="shared" si="37"/>
        <v>9075.3527058528452</v>
      </c>
      <c r="BD43" s="274">
        <f t="shared" si="37"/>
        <v>3073.9266631831329</v>
      </c>
      <c r="BE43" s="274">
        <f t="shared" si="37"/>
        <v>4433.6335340651049</v>
      </c>
      <c r="BF43" s="274">
        <f t="shared" si="37"/>
        <v>785.54060341399645</v>
      </c>
      <c r="BG43" s="274">
        <f t="shared" si="37"/>
        <v>1525.3103891028984</v>
      </c>
      <c r="BH43" s="274">
        <f t="shared" si="37"/>
        <v>0</v>
      </c>
      <c r="BI43" s="274">
        <f t="shared" si="37"/>
        <v>2.2369008238303798</v>
      </c>
      <c r="BJ43" s="274">
        <f t="shared" si="37"/>
        <v>17.874249572519535</v>
      </c>
      <c r="BK43" s="274">
        <f t="shared" si="38"/>
        <v>0</v>
      </c>
      <c r="BL43" s="300">
        <f t="shared" si="38"/>
        <v>0</v>
      </c>
    </row>
    <row r="44" spans="1:64" x14ac:dyDescent="0.25">
      <c r="A44" s="1495"/>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74">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526">
        <v>0</v>
      </c>
      <c r="BA44" s="296">
        <f>SUM(BB44:BL44)+AZ44</f>
        <v>0</v>
      </c>
      <c r="BB44" s="271">
        <f t="shared" si="37"/>
        <v>0</v>
      </c>
      <c r="BC44" s="274">
        <f t="shared" si="37"/>
        <v>0</v>
      </c>
      <c r="BD44" s="271">
        <f t="shared" si="37"/>
        <v>0</v>
      </c>
      <c r="BE44" s="274">
        <f t="shared" si="37"/>
        <v>0</v>
      </c>
      <c r="BF44" s="271">
        <f t="shared" si="37"/>
        <v>0</v>
      </c>
      <c r="BG44" s="271">
        <f t="shared" si="37"/>
        <v>0</v>
      </c>
      <c r="BH44" s="271">
        <f t="shared" si="37"/>
        <v>0</v>
      </c>
      <c r="BI44" s="271">
        <f t="shared" si="37"/>
        <v>0</v>
      </c>
      <c r="BJ44" s="271">
        <f t="shared" si="37"/>
        <v>0</v>
      </c>
      <c r="BK44" s="271">
        <f t="shared" si="38"/>
        <v>0</v>
      </c>
      <c r="BL44" s="291">
        <f t="shared" si="38"/>
        <v>0</v>
      </c>
    </row>
    <row r="45" spans="1:64" s="209" customFormat="1" ht="24" x14ac:dyDescent="0.25">
      <c r="A45" s="1496"/>
      <c r="B45" s="128" t="s">
        <v>216</v>
      </c>
      <c r="C45" s="313" t="s">
        <v>305</v>
      </c>
      <c r="D45" s="278">
        <f>SUM(D41:D44)</f>
        <v>593779.95435561996</v>
      </c>
      <c r="E45" s="278">
        <f t="shared" ref="E45:BL45" si="39">SUM(E41:E44)</f>
        <v>255639.80502992685</v>
      </c>
      <c r="F45" s="278">
        <f t="shared" si="39"/>
        <v>130833.27754644254</v>
      </c>
      <c r="G45" s="278">
        <f t="shared" si="39"/>
        <v>62647.216074807795</v>
      </c>
      <c r="H45" s="278">
        <f t="shared" si="39"/>
        <v>87567.382571008769</v>
      </c>
      <c r="I45" s="278">
        <f>SUM(I41:I44)</f>
        <v>1454.0730904179343</v>
      </c>
      <c r="J45" s="278">
        <f t="shared" si="39"/>
        <v>55319.707824702768</v>
      </c>
      <c r="K45" s="278">
        <f t="shared" si="39"/>
        <v>0</v>
      </c>
      <c r="L45" s="278">
        <f t="shared" si="39"/>
        <v>272.23690082383035</v>
      </c>
      <c r="M45" s="278">
        <f>SUM(M41:M44)</f>
        <v>46.25531748950565</v>
      </c>
      <c r="N45" s="278">
        <f t="shared" si="39"/>
        <v>0</v>
      </c>
      <c r="O45" s="283">
        <f t="shared" si="39"/>
        <v>0</v>
      </c>
      <c r="P45" s="278">
        <f t="shared" si="39"/>
        <v>613952.12216736574</v>
      </c>
      <c r="Q45" s="278">
        <f t="shared" si="39"/>
        <v>313638.67052987951</v>
      </c>
      <c r="R45" s="278">
        <f t="shared" si="39"/>
        <v>134279.08929871506</v>
      </c>
      <c r="S45" s="278">
        <f t="shared" si="39"/>
        <v>60035.589822819558</v>
      </c>
      <c r="T45" s="278">
        <f t="shared" si="39"/>
        <v>77681.859857566902</v>
      </c>
      <c r="U45" s="278">
        <f t="shared" si="39"/>
        <v>4043.5319071427466</v>
      </c>
      <c r="V45" s="278">
        <f t="shared" si="39"/>
        <v>24273.380751241919</v>
      </c>
      <c r="W45" s="278">
        <f t="shared" si="39"/>
        <v>0</v>
      </c>
      <c r="X45" s="278">
        <f t="shared" si="39"/>
        <v>0</v>
      </c>
      <c r="Y45" s="278">
        <f>SUM(Y41:Y44)</f>
        <v>0</v>
      </c>
      <c r="Z45" s="278">
        <f t="shared" si="39"/>
        <v>0</v>
      </c>
      <c r="AA45" s="284">
        <f t="shared" si="39"/>
        <v>0</v>
      </c>
      <c r="AB45" s="278">
        <f t="shared" si="39"/>
        <v>564065.30189204251</v>
      </c>
      <c r="AC45" s="278">
        <f t="shared" si="39"/>
        <v>280498.30104485707</v>
      </c>
      <c r="AD45" s="278">
        <f t="shared" si="39"/>
        <v>128790.74603282432</v>
      </c>
      <c r="AE45" s="278">
        <f t="shared" si="39"/>
        <v>45008.338096410473</v>
      </c>
      <c r="AF45" s="278">
        <f t="shared" si="39"/>
        <v>92445.04167214506</v>
      </c>
      <c r="AG45" s="278">
        <f t="shared" si="39"/>
        <v>8724.7940328042023</v>
      </c>
      <c r="AH45" s="278">
        <f t="shared" si="39"/>
        <v>8504.7665868640324</v>
      </c>
      <c r="AI45" s="278">
        <f t="shared" si="39"/>
        <v>0</v>
      </c>
      <c r="AJ45" s="278">
        <f t="shared" si="39"/>
        <v>0</v>
      </c>
      <c r="AK45" s="278">
        <f>SUM(AK41:AK44)</f>
        <v>93.314426137431454</v>
      </c>
      <c r="AL45" s="278">
        <f t="shared" si="39"/>
        <v>0</v>
      </c>
      <c r="AM45" s="284">
        <f t="shared" si="39"/>
        <v>0</v>
      </c>
      <c r="AN45" s="852">
        <f t="shared" si="39"/>
        <v>489670.00844259158</v>
      </c>
      <c r="AO45" s="278">
        <f t="shared" si="39"/>
        <v>305368.80520694214</v>
      </c>
      <c r="AP45" s="278">
        <f t="shared" si="39"/>
        <v>114077.21982787088</v>
      </c>
      <c r="AQ45" s="278">
        <f t="shared" si="39"/>
        <v>24596.022669145303</v>
      </c>
      <c r="AR45" s="278">
        <f t="shared" si="39"/>
        <v>26975.389433344368</v>
      </c>
      <c r="AS45" s="278">
        <f t="shared" si="39"/>
        <v>9232.0815730491122</v>
      </c>
      <c r="AT45" s="278">
        <f t="shared" si="39"/>
        <v>9144.4352262941811</v>
      </c>
      <c r="AU45" s="278">
        <f t="shared" si="39"/>
        <v>0</v>
      </c>
      <c r="AV45" s="278">
        <f t="shared" si="39"/>
        <v>0</v>
      </c>
      <c r="AW45" s="275">
        <f>SUM(AW41:AW44)</f>
        <v>276.05450594558243</v>
      </c>
      <c r="AX45" s="278">
        <f t="shared" si="39"/>
        <v>0</v>
      </c>
      <c r="AY45" s="284">
        <f t="shared" si="39"/>
        <v>0</v>
      </c>
      <c r="AZ45" s="305">
        <f t="shared" si="39"/>
        <v>0</v>
      </c>
      <c r="BA45" s="297">
        <f t="shared" si="39"/>
        <v>2261467.38685762</v>
      </c>
      <c r="BB45" s="275">
        <f t="shared" si="39"/>
        <v>1155145.5818116057</v>
      </c>
      <c r="BC45" s="275">
        <f t="shared" si="39"/>
        <v>507980.33270585281</v>
      </c>
      <c r="BD45" s="275">
        <f t="shared" si="39"/>
        <v>192287.16666318313</v>
      </c>
      <c r="BE45" s="275">
        <f t="shared" si="39"/>
        <v>284669.67353406514</v>
      </c>
      <c r="BF45" s="275">
        <f t="shared" si="39"/>
        <v>23454.480603413998</v>
      </c>
      <c r="BG45" s="275">
        <f t="shared" si="39"/>
        <v>97242.290389102913</v>
      </c>
      <c r="BH45" s="275">
        <f t="shared" si="39"/>
        <v>0</v>
      </c>
      <c r="BI45" s="275">
        <f t="shared" si="39"/>
        <v>272.23690082383035</v>
      </c>
      <c r="BJ45" s="275">
        <f>SUM(BJ41:BJ44)</f>
        <v>415.62424957251955</v>
      </c>
      <c r="BK45" s="275">
        <f t="shared" si="39"/>
        <v>0</v>
      </c>
      <c r="BL45" s="299">
        <f t="shared" si="39"/>
        <v>0</v>
      </c>
    </row>
    <row r="46" spans="1:64" ht="14.85" customHeight="1" x14ac:dyDescent="0.25">
      <c r="A46" s="1497"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3">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51">
        <v>0</v>
      </c>
      <c r="AW46" s="249">
        <v>0</v>
      </c>
      <c r="AX46" s="251">
        <v>0</v>
      </c>
      <c r="AY46" s="252">
        <v>0</v>
      </c>
      <c r="AZ46" s="857">
        <v>0</v>
      </c>
      <c r="BA46" s="296">
        <f>SUM(BB46:BL46)+AZ46</f>
        <v>0</v>
      </c>
      <c r="BB46" s="274">
        <f t="shared" ref="BB46:BJ49" si="40">E46+Q46+AC46+AO46</f>
        <v>0</v>
      </c>
      <c r="BC46" s="274">
        <f t="shared" si="40"/>
        <v>0</v>
      </c>
      <c r="BD46" s="274">
        <f t="shared" si="40"/>
        <v>0</v>
      </c>
      <c r="BE46" s="274">
        <f t="shared" si="40"/>
        <v>0</v>
      </c>
      <c r="BF46" s="274">
        <f t="shared" si="40"/>
        <v>0</v>
      </c>
      <c r="BG46" s="274">
        <f t="shared" si="40"/>
        <v>0</v>
      </c>
      <c r="BH46" s="274">
        <f t="shared" si="40"/>
        <v>0</v>
      </c>
      <c r="BI46" s="274">
        <f t="shared" si="40"/>
        <v>0</v>
      </c>
      <c r="BJ46" s="274">
        <f t="shared" si="40"/>
        <v>0</v>
      </c>
      <c r="BK46" s="274">
        <f t="shared" ref="BK46:BL49" si="41">N46+Z46+AL46+AX46</f>
        <v>0</v>
      </c>
      <c r="BL46" s="300">
        <f t="shared" si="41"/>
        <v>0</v>
      </c>
    </row>
    <row r="47" spans="1:64" s="255" customFormat="1" x14ac:dyDescent="0.25">
      <c r="A47" s="1498"/>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74">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526">
        <v>0</v>
      </c>
      <c r="BA47" s="296">
        <f>SUM(BB47:BL47)+AZ47</f>
        <v>0</v>
      </c>
      <c r="BB47" s="274">
        <f t="shared" si="40"/>
        <v>0</v>
      </c>
      <c r="BC47" s="274">
        <f t="shared" si="40"/>
        <v>0</v>
      </c>
      <c r="BD47" s="274">
        <f t="shared" si="40"/>
        <v>0</v>
      </c>
      <c r="BE47" s="274">
        <f t="shared" si="40"/>
        <v>0</v>
      </c>
      <c r="BF47" s="274">
        <f t="shared" si="40"/>
        <v>0</v>
      </c>
      <c r="BG47" s="274">
        <f t="shared" si="40"/>
        <v>0</v>
      </c>
      <c r="BH47" s="274">
        <f t="shared" si="40"/>
        <v>0</v>
      </c>
      <c r="BI47" s="274">
        <f t="shared" si="40"/>
        <v>0</v>
      </c>
      <c r="BJ47" s="274">
        <f t="shared" si="40"/>
        <v>0</v>
      </c>
      <c r="BK47" s="274">
        <f t="shared" si="41"/>
        <v>0</v>
      </c>
      <c r="BL47" s="300">
        <f t="shared" si="41"/>
        <v>0</v>
      </c>
    </row>
    <row r="48" spans="1:64" x14ac:dyDescent="0.25">
      <c r="A48" s="1498"/>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74">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526">
        <v>0</v>
      </c>
      <c r="BA48" s="296">
        <f>SUM(BB48:BL48)+AZ48</f>
        <v>0</v>
      </c>
      <c r="BB48" s="274">
        <f t="shared" si="40"/>
        <v>0</v>
      </c>
      <c r="BC48" s="274">
        <f t="shared" si="40"/>
        <v>0</v>
      </c>
      <c r="BD48" s="274">
        <f t="shared" si="40"/>
        <v>0</v>
      </c>
      <c r="BE48" s="274">
        <f t="shared" si="40"/>
        <v>0</v>
      </c>
      <c r="BF48" s="274">
        <f t="shared" si="40"/>
        <v>0</v>
      </c>
      <c r="BG48" s="274">
        <f t="shared" si="40"/>
        <v>0</v>
      </c>
      <c r="BH48" s="274">
        <f t="shared" si="40"/>
        <v>0</v>
      </c>
      <c r="BI48" s="274">
        <f t="shared" si="40"/>
        <v>0</v>
      </c>
      <c r="BJ48" s="274">
        <f t="shared" si="40"/>
        <v>0</v>
      </c>
      <c r="BK48" s="274">
        <f t="shared" si="41"/>
        <v>0</v>
      </c>
      <c r="BL48" s="300">
        <f t="shared" si="41"/>
        <v>0</v>
      </c>
    </row>
    <row r="49" spans="1:64" x14ac:dyDescent="0.25">
      <c r="A49" s="1498"/>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74">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526">
        <v>0</v>
      </c>
      <c r="BA49" s="296">
        <f>SUM(BB49:BL49)+AZ49</f>
        <v>0</v>
      </c>
      <c r="BB49" s="271">
        <f t="shared" si="40"/>
        <v>0</v>
      </c>
      <c r="BC49" s="274">
        <f t="shared" si="40"/>
        <v>0</v>
      </c>
      <c r="BD49" s="271">
        <f t="shared" si="40"/>
        <v>0</v>
      </c>
      <c r="BE49" s="274">
        <f t="shared" si="40"/>
        <v>0</v>
      </c>
      <c r="BF49" s="271">
        <f t="shared" si="40"/>
        <v>0</v>
      </c>
      <c r="BG49" s="271">
        <f t="shared" si="40"/>
        <v>0</v>
      </c>
      <c r="BH49" s="271">
        <f t="shared" si="40"/>
        <v>0</v>
      </c>
      <c r="BI49" s="271">
        <f t="shared" si="40"/>
        <v>0</v>
      </c>
      <c r="BJ49" s="271">
        <f t="shared" si="40"/>
        <v>0</v>
      </c>
      <c r="BK49" s="271">
        <f t="shared" si="41"/>
        <v>0</v>
      </c>
      <c r="BL49" s="291">
        <f t="shared" si="41"/>
        <v>0</v>
      </c>
    </row>
    <row r="50" spans="1:64" s="209" customFormat="1" x14ac:dyDescent="0.25">
      <c r="A50" s="1499"/>
      <c r="B50" s="129" t="s">
        <v>213</v>
      </c>
      <c r="C50" s="313" t="s">
        <v>25</v>
      </c>
      <c r="D50" s="278">
        <f>SUM(D46:D49)</f>
        <v>0</v>
      </c>
      <c r="E50" s="278">
        <f t="shared" ref="E50:BL50" si="42">SUM(E46:E49)</f>
        <v>0</v>
      </c>
      <c r="F50" s="278">
        <f t="shared" si="42"/>
        <v>0</v>
      </c>
      <c r="G50" s="278">
        <f t="shared" si="42"/>
        <v>0</v>
      </c>
      <c r="H50" s="278">
        <f t="shared" si="42"/>
        <v>0</v>
      </c>
      <c r="I50" s="278">
        <f t="shared" si="42"/>
        <v>0</v>
      </c>
      <c r="J50" s="278">
        <f t="shared" si="42"/>
        <v>0</v>
      </c>
      <c r="K50" s="278">
        <f t="shared" si="42"/>
        <v>0</v>
      </c>
      <c r="L50" s="278">
        <f t="shared" si="42"/>
        <v>0</v>
      </c>
      <c r="M50" s="278">
        <f>SUM(M46:M49)</f>
        <v>0</v>
      </c>
      <c r="N50" s="278">
        <f t="shared" si="42"/>
        <v>0</v>
      </c>
      <c r="O50" s="283">
        <f t="shared" si="42"/>
        <v>0</v>
      </c>
      <c r="P50" s="278">
        <f t="shared" si="42"/>
        <v>0</v>
      </c>
      <c r="Q50" s="278">
        <f t="shared" si="42"/>
        <v>0</v>
      </c>
      <c r="R50" s="278">
        <f t="shared" si="42"/>
        <v>0</v>
      </c>
      <c r="S50" s="278">
        <f t="shared" si="42"/>
        <v>0</v>
      </c>
      <c r="T50" s="278">
        <f t="shared" si="42"/>
        <v>0</v>
      </c>
      <c r="U50" s="278">
        <f t="shared" si="42"/>
        <v>0</v>
      </c>
      <c r="V50" s="278">
        <f t="shared" si="42"/>
        <v>0</v>
      </c>
      <c r="W50" s="278">
        <f t="shared" si="42"/>
        <v>0</v>
      </c>
      <c r="X50" s="278">
        <f t="shared" si="42"/>
        <v>0</v>
      </c>
      <c r="Y50" s="278">
        <f>SUM(Y46:Y49)</f>
        <v>0</v>
      </c>
      <c r="Z50" s="278">
        <f t="shared" si="42"/>
        <v>0</v>
      </c>
      <c r="AA50" s="284">
        <f t="shared" si="42"/>
        <v>0</v>
      </c>
      <c r="AB50" s="278">
        <f t="shared" si="42"/>
        <v>0</v>
      </c>
      <c r="AC50" s="278">
        <f t="shared" si="42"/>
        <v>0</v>
      </c>
      <c r="AD50" s="278">
        <f t="shared" si="42"/>
        <v>0</v>
      </c>
      <c r="AE50" s="278">
        <f t="shared" si="42"/>
        <v>0</v>
      </c>
      <c r="AF50" s="278">
        <f t="shared" si="42"/>
        <v>0</v>
      </c>
      <c r="AG50" s="278">
        <f t="shared" si="42"/>
        <v>0</v>
      </c>
      <c r="AH50" s="278">
        <f t="shared" si="42"/>
        <v>0</v>
      </c>
      <c r="AI50" s="278">
        <f t="shared" si="42"/>
        <v>0</v>
      </c>
      <c r="AJ50" s="278">
        <f t="shared" si="42"/>
        <v>0</v>
      </c>
      <c r="AK50" s="278">
        <f>SUM(AK46:AK49)</f>
        <v>0</v>
      </c>
      <c r="AL50" s="278">
        <f t="shared" si="42"/>
        <v>0</v>
      </c>
      <c r="AM50" s="284">
        <f t="shared" si="42"/>
        <v>0</v>
      </c>
      <c r="AN50" s="852">
        <f t="shared" si="42"/>
        <v>0</v>
      </c>
      <c r="AO50" s="278">
        <f t="shared" si="42"/>
        <v>0</v>
      </c>
      <c r="AP50" s="278">
        <f t="shared" si="42"/>
        <v>0</v>
      </c>
      <c r="AQ50" s="278">
        <f t="shared" si="42"/>
        <v>0</v>
      </c>
      <c r="AR50" s="278">
        <f t="shared" si="42"/>
        <v>0</v>
      </c>
      <c r="AS50" s="278">
        <f t="shared" si="42"/>
        <v>0</v>
      </c>
      <c r="AT50" s="278">
        <f t="shared" si="42"/>
        <v>0</v>
      </c>
      <c r="AU50" s="278">
        <f t="shared" si="42"/>
        <v>0</v>
      </c>
      <c r="AV50" s="278">
        <f t="shared" si="42"/>
        <v>0</v>
      </c>
      <c r="AW50" s="275">
        <f>SUM(AW46:AW49)</f>
        <v>0</v>
      </c>
      <c r="AX50" s="278">
        <f t="shared" si="42"/>
        <v>0</v>
      </c>
      <c r="AY50" s="284">
        <f t="shared" si="42"/>
        <v>0</v>
      </c>
      <c r="AZ50" s="305">
        <f t="shared" si="42"/>
        <v>0</v>
      </c>
      <c r="BA50" s="297">
        <f t="shared" si="42"/>
        <v>0</v>
      </c>
      <c r="BB50" s="275">
        <f t="shared" si="42"/>
        <v>0</v>
      </c>
      <c r="BC50" s="275">
        <f t="shared" si="42"/>
        <v>0</v>
      </c>
      <c r="BD50" s="275">
        <f t="shared" si="42"/>
        <v>0</v>
      </c>
      <c r="BE50" s="275">
        <f t="shared" si="42"/>
        <v>0</v>
      </c>
      <c r="BF50" s="275">
        <f t="shared" si="42"/>
        <v>0</v>
      </c>
      <c r="BG50" s="275">
        <f t="shared" si="42"/>
        <v>0</v>
      </c>
      <c r="BH50" s="275">
        <f t="shared" si="42"/>
        <v>0</v>
      </c>
      <c r="BI50" s="275">
        <f t="shared" si="42"/>
        <v>0</v>
      </c>
      <c r="BJ50" s="275">
        <f>SUM(BJ46:BJ49)</f>
        <v>0</v>
      </c>
      <c r="BK50" s="275">
        <f t="shared" si="42"/>
        <v>0</v>
      </c>
      <c r="BL50" s="299">
        <f t="shared" si="42"/>
        <v>0</v>
      </c>
    </row>
    <row r="51" spans="1:64" ht="16.5" customHeight="1" x14ac:dyDescent="0.25">
      <c r="A51" s="1506" t="s">
        <v>156</v>
      </c>
      <c r="B51" s="124">
        <v>7.1</v>
      </c>
      <c r="C51" s="311" t="s">
        <v>20</v>
      </c>
      <c r="D51" s="273">
        <f>SUM(E51:O51)</f>
        <v>88509.01999999999</v>
      </c>
      <c r="E51" s="251">
        <v>31648.7</v>
      </c>
      <c r="F51" s="251">
        <v>1166</v>
      </c>
      <c r="G51" s="251">
        <v>25669.25</v>
      </c>
      <c r="H51" s="251">
        <v>15756</v>
      </c>
      <c r="I51" s="251">
        <v>11445.07</v>
      </c>
      <c r="J51" s="251">
        <v>1566</v>
      </c>
      <c r="K51" s="251">
        <v>0</v>
      </c>
      <c r="L51" s="251">
        <v>272</v>
      </c>
      <c r="M51" s="251">
        <v>986</v>
      </c>
      <c r="N51" s="251">
        <v>0</v>
      </c>
      <c r="O51" s="252">
        <v>0</v>
      </c>
      <c r="P51" s="273">
        <f>SUM(Q51:AA51)</f>
        <v>122296.88999999998</v>
      </c>
      <c r="Q51" s="251">
        <v>37417.14</v>
      </c>
      <c r="R51" s="251">
        <v>2073</v>
      </c>
      <c r="S51" s="251">
        <v>39109.599999999999</v>
      </c>
      <c r="T51" s="251">
        <v>27180</v>
      </c>
      <c r="U51" s="251">
        <v>13579.15</v>
      </c>
      <c r="V51" s="251">
        <v>1412</v>
      </c>
      <c r="W51" s="251">
        <v>0</v>
      </c>
      <c r="X51" s="251">
        <v>502</v>
      </c>
      <c r="Y51" s="251">
        <v>1024</v>
      </c>
      <c r="Z51" s="251">
        <v>0</v>
      </c>
      <c r="AA51" s="252">
        <v>0</v>
      </c>
      <c r="AB51" s="273">
        <f>SUM(AC51:AM51)</f>
        <v>105531.65000000001</v>
      </c>
      <c r="AC51" s="251">
        <v>35064.590000000004</v>
      </c>
      <c r="AD51" s="251">
        <v>2418</v>
      </c>
      <c r="AE51" s="251">
        <v>26584.39</v>
      </c>
      <c r="AF51" s="251">
        <v>28386</v>
      </c>
      <c r="AG51" s="251">
        <v>9988.61</v>
      </c>
      <c r="AH51" s="251">
        <v>1272.06</v>
      </c>
      <c r="AI51" s="251">
        <v>0</v>
      </c>
      <c r="AJ51" s="251">
        <v>0</v>
      </c>
      <c r="AK51" s="251">
        <v>1818</v>
      </c>
      <c r="AL51" s="251">
        <v>0</v>
      </c>
      <c r="AM51" s="252">
        <v>0</v>
      </c>
      <c r="AN51" s="276">
        <f>SUM(AO51:AY51)</f>
        <v>119091.16</v>
      </c>
      <c r="AO51" s="251">
        <v>45273.68</v>
      </c>
      <c r="AP51" s="251">
        <v>2864.6</v>
      </c>
      <c r="AQ51" s="251">
        <v>29932</v>
      </c>
      <c r="AR51" s="251">
        <v>26876</v>
      </c>
      <c r="AS51" s="251">
        <v>11221.880000000001</v>
      </c>
      <c r="AT51" s="251">
        <v>788</v>
      </c>
      <c r="AU51" s="251">
        <v>0</v>
      </c>
      <c r="AV51" s="251">
        <v>0</v>
      </c>
      <c r="AW51" s="249">
        <v>2135</v>
      </c>
      <c r="AX51" s="251">
        <v>0</v>
      </c>
      <c r="AY51" s="252">
        <v>0</v>
      </c>
      <c r="AZ51" s="857">
        <v>0</v>
      </c>
      <c r="BA51" s="294">
        <f>SUM(BB51:BL51)+AZ51</f>
        <v>435428.72</v>
      </c>
      <c r="BB51" s="274">
        <f t="shared" ref="BB51:BJ54" si="43">E51+Q51+AC51+AO51</f>
        <v>149404.10999999999</v>
      </c>
      <c r="BC51" s="274">
        <f t="shared" si="43"/>
        <v>8521.6</v>
      </c>
      <c r="BD51" s="274">
        <f t="shared" si="43"/>
        <v>121295.23999999999</v>
      </c>
      <c r="BE51" s="274">
        <f t="shared" si="43"/>
        <v>98198</v>
      </c>
      <c r="BF51" s="274">
        <f t="shared" si="43"/>
        <v>46234.710000000006</v>
      </c>
      <c r="BG51" s="274">
        <f t="shared" si="43"/>
        <v>5038.0599999999995</v>
      </c>
      <c r="BH51" s="274">
        <f t="shared" si="43"/>
        <v>0</v>
      </c>
      <c r="BI51" s="274">
        <f t="shared" si="43"/>
        <v>774</v>
      </c>
      <c r="BJ51" s="274">
        <f t="shared" si="43"/>
        <v>5963</v>
      </c>
      <c r="BK51" s="274">
        <f t="shared" ref="BK51:BL54" si="44">N51+Z51+AL51+AX51</f>
        <v>0</v>
      </c>
      <c r="BL51" s="298">
        <f t="shared" si="44"/>
        <v>0</v>
      </c>
    </row>
    <row r="52" spans="1:64" s="255" customFormat="1" ht="16.5" customHeight="1" x14ac:dyDescent="0.25">
      <c r="A52" s="1507"/>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74">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526">
        <v>0</v>
      </c>
      <c r="BA52" s="296">
        <f>SUM(BB52:BL52)+AZ52</f>
        <v>0</v>
      </c>
      <c r="BB52" s="274">
        <f t="shared" si="43"/>
        <v>0</v>
      </c>
      <c r="BC52" s="274">
        <f t="shared" si="43"/>
        <v>0</v>
      </c>
      <c r="BD52" s="274">
        <f t="shared" si="43"/>
        <v>0</v>
      </c>
      <c r="BE52" s="274">
        <f t="shared" si="43"/>
        <v>0</v>
      </c>
      <c r="BF52" s="274">
        <f t="shared" si="43"/>
        <v>0</v>
      </c>
      <c r="BG52" s="274">
        <f t="shared" si="43"/>
        <v>0</v>
      </c>
      <c r="BH52" s="274">
        <f t="shared" si="43"/>
        <v>0</v>
      </c>
      <c r="BI52" s="274">
        <f t="shared" si="43"/>
        <v>0</v>
      </c>
      <c r="BJ52" s="274">
        <f t="shared" si="43"/>
        <v>0</v>
      </c>
      <c r="BK52" s="274">
        <f t="shared" si="44"/>
        <v>0</v>
      </c>
      <c r="BL52" s="300">
        <f t="shared" si="44"/>
        <v>0</v>
      </c>
    </row>
    <row r="53" spans="1:64" ht="16.5" customHeight="1" x14ac:dyDescent="0.25">
      <c r="A53" s="1507"/>
      <c r="B53" s="126">
        <v>7.3</v>
      </c>
      <c r="C53" s="131" t="s">
        <v>155</v>
      </c>
      <c r="D53" s="274">
        <f>SUM(E53:O53)</f>
        <v>931.56242482649418</v>
      </c>
      <c r="E53" s="253">
        <v>825.40610537695079</v>
      </c>
      <c r="F53" s="253">
        <v>45.554801433328599</v>
      </c>
      <c r="G53" s="253">
        <v>16.404152152838478</v>
      </c>
      <c r="H53" s="253">
        <v>20.185910184949073</v>
      </c>
      <c r="I53" s="253">
        <v>-24.814134754792509</v>
      </c>
      <c r="J53" s="253">
        <v>47.29271364801432</v>
      </c>
      <c r="K53" s="253">
        <v>0</v>
      </c>
      <c r="L53" s="253">
        <v>3.1272586930516821E-2</v>
      </c>
      <c r="M53" s="253">
        <v>1.5016041982747801</v>
      </c>
      <c r="N53" s="253">
        <v>0</v>
      </c>
      <c r="O53" s="254">
        <v>0</v>
      </c>
      <c r="P53" s="274">
        <f>SUM(Q53:AA53)</f>
        <v>959.55107548620811</v>
      </c>
      <c r="Q53" s="253">
        <v>764.70768952461458</v>
      </c>
      <c r="R53" s="253">
        <v>50.037711610424715</v>
      </c>
      <c r="S53" s="253">
        <v>103.15101021997576</v>
      </c>
      <c r="T53" s="253">
        <v>90.11138647949798</v>
      </c>
      <c r="U53" s="253">
        <v>-88.492631972758772</v>
      </c>
      <c r="V53" s="253">
        <v>35.229765864105438</v>
      </c>
      <c r="W53" s="253">
        <v>0</v>
      </c>
      <c r="X53" s="253">
        <v>0.74461840405743751</v>
      </c>
      <c r="Y53" s="253">
        <v>4.0615253562911002</v>
      </c>
      <c r="Z53" s="253">
        <v>0</v>
      </c>
      <c r="AA53" s="254">
        <v>0</v>
      </c>
      <c r="AB53" s="274">
        <f>SUM(AC53:AM53)</f>
        <v>2172.013452191507</v>
      </c>
      <c r="AC53" s="253">
        <v>1301.33628164588</v>
      </c>
      <c r="AD53" s="253">
        <v>103.70776302989344</v>
      </c>
      <c r="AE53" s="253">
        <v>337.53386970226944</v>
      </c>
      <c r="AF53" s="253">
        <v>493.25399531856465</v>
      </c>
      <c r="AG53" s="253">
        <v>-150.3951116484927</v>
      </c>
      <c r="AH53" s="253">
        <v>51.906696242225713</v>
      </c>
      <c r="AI53" s="253">
        <v>0</v>
      </c>
      <c r="AJ53" s="253">
        <v>0</v>
      </c>
      <c r="AK53" s="253">
        <v>34.669957901166399</v>
      </c>
      <c r="AL53" s="253">
        <v>0</v>
      </c>
      <c r="AM53" s="254">
        <v>0</v>
      </c>
      <c r="AN53" s="289">
        <f>SUM(AO53:AY53)</f>
        <v>8399.1381532258965</v>
      </c>
      <c r="AO53" s="253">
        <v>3951.68243018561</v>
      </c>
      <c r="AP53" s="253">
        <v>259.12201382372939</v>
      </c>
      <c r="AQ53" s="253">
        <v>2028.5128261506959</v>
      </c>
      <c r="AR53" s="253">
        <v>1836.0092313734697</v>
      </c>
      <c r="AS53" s="253">
        <v>101.71445306867764</v>
      </c>
      <c r="AT53" s="253">
        <v>74.423383082621868</v>
      </c>
      <c r="AU53" s="253">
        <v>0</v>
      </c>
      <c r="AV53" s="253">
        <v>0</v>
      </c>
      <c r="AW53" s="253">
        <v>147.67381554109301</v>
      </c>
      <c r="AX53" s="253">
        <v>0</v>
      </c>
      <c r="AY53" s="254">
        <v>0</v>
      </c>
      <c r="AZ53" s="526">
        <v>0</v>
      </c>
      <c r="BA53" s="296">
        <f>SUM(BB53:BL53)+AZ53</f>
        <v>12462.265105730106</v>
      </c>
      <c r="BB53" s="274">
        <f t="shared" si="43"/>
        <v>6843.1325067330554</v>
      </c>
      <c r="BC53" s="274">
        <f t="shared" si="43"/>
        <v>458.42228989737612</v>
      </c>
      <c r="BD53" s="274">
        <f t="shared" si="43"/>
        <v>2485.6018582257793</v>
      </c>
      <c r="BE53" s="274">
        <f t="shared" si="43"/>
        <v>2439.5605233564811</v>
      </c>
      <c r="BF53" s="274">
        <f t="shared" si="43"/>
        <v>-161.98742530736632</v>
      </c>
      <c r="BG53" s="274">
        <f t="shared" si="43"/>
        <v>208.85255883696732</v>
      </c>
      <c r="BH53" s="274">
        <f t="shared" si="43"/>
        <v>0</v>
      </c>
      <c r="BI53" s="274">
        <f t="shared" si="43"/>
        <v>0.77589099098795433</v>
      </c>
      <c r="BJ53" s="274">
        <f t="shared" si="43"/>
        <v>187.90690299682529</v>
      </c>
      <c r="BK53" s="274">
        <f t="shared" si="44"/>
        <v>0</v>
      </c>
      <c r="BL53" s="300">
        <f t="shared" si="44"/>
        <v>0</v>
      </c>
    </row>
    <row r="54" spans="1:64" ht="16.5" customHeight="1" x14ac:dyDescent="0.25">
      <c r="A54" s="1507"/>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74">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526">
        <v>0</v>
      </c>
      <c r="BA54" s="296">
        <f>SUM(BB54:BL54)+AZ54</f>
        <v>0</v>
      </c>
      <c r="BB54" s="274">
        <f t="shared" si="43"/>
        <v>0</v>
      </c>
      <c r="BC54" s="274">
        <f t="shared" si="43"/>
        <v>0</v>
      </c>
      <c r="BD54" s="274">
        <f t="shared" si="43"/>
        <v>0</v>
      </c>
      <c r="BE54" s="274">
        <f t="shared" si="43"/>
        <v>0</v>
      </c>
      <c r="BF54" s="274">
        <f t="shared" si="43"/>
        <v>0</v>
      </c>
      <c r="BG54" s="274">
        <f t="shared" si="43"/>
        <v>0</v>
      </c>
      <c r="BH54" s="274">
        <f t="shared" si="43"/>
        <v>0</v>
      </c>
      <c r="BI54" s="274">
        <f t="shared" si="43"/>
        <v>0</v>
      </c>
      <c r="BJ54" s="274">
        <f t="shared" si="43"/>
        <v>0</v>
      </c>
      <c r="BK54" s="274">
        <f t="shared" si="44"/>
        <v>0</v>
      </c>
      <c r="BL54" s="300">
        <f t="shared" si="44"/>
        <v>0</v>
      </c>
    </row>
    <row r="55" spans="1:64" s="209" customFormat="1" ht="16.5" customHeight="1" x14ac:dyDescent="0.25">
      <c r="A55" s="1508"/>
      <c r="B55" s="129" t="s">
        <v>261</v>
      </c>
      <c r="C55" s="313" t="s">
        <v>38</v>
      </c>
      <c r="D55" s="277">
        <f>SUM(D51:D54)</f>
        <v>89440.582424826483</v>
      </c>
      <c r="E55" s="275">
        <f t="shared" ref="E55:BL55" si="45">SUM(E51:E54)</f>
        <v>32474.106105376952</v>
      </c>
      <c r="F55" s="275">
        <f t="shared" si="45"/>
        <v>1211.5548014333285</v>
      </c>
      <c r="G55" s="275">
        <f t="shared" si="45"/>
        <v>25685.654152152838</v>
      </c>
      <c r="H55" s="275">
        <f t="shared" si="45"/>
        <v>15776.18591018495</v>
      </c>
      <c r="I55" s="275">
        <f t="shared" si="45"/>
        <v>11420.255865245208</v>
      </c>
      <c r="J55" s="275">
        <f t="shared" si="45"/>
        <v>1613.2927136480143</v>
      </c>
      <c r="K55" s="275">
        <f t="shared" si="45"/>
        <v>0</v>
      </c>
      <c r="L55" s="275">
        <f t="shared" si="45"/>
        <v>272.03127258693053</v>
      </c>
      <c r="M55" s="275">
        <f>SUM(M51:M54)</f>
        <v>987.50160419827478</v>
      </c>
      <c r="N55" s="275">
        <f t="shared" si="45"/>
        <v>0</v>
      </c>
      <c r="O55" s="283">
        <f t="shared" si="45"/>
        <v>0</v>
      </c>
      <c r="P55" s="275">
        <f t="shared" si="45"/>
        <v>123256.44107548619</v>
      </c>
      <c r="Q55" s="275">
        <f t="shared" si="45"/>
        <v>38181.847689524613</v>
      </c>
      <c r="R55" s="275">
        <f t="shared" si="45"/>
        <v>2123.0377116104246</v>
      </c>
      <c r="S55" s="275">
        <f t="shared" si="45"/>
        <v>39212.751010219974</v>
      </c>
      <c r="T55" s="275">
        <f t="shared" si="45"/>
        <v>27270.111386479497</v>
      </c>
      <c r="U55" s="275">
        <f t="shared" si="45"/>
        <v>13490.657368027241</v>
      </c>
      <c r="V55" s="275">
        <f t="shared" si="45"/>
        <v>1447.2297658641055</v>
      </c>
      <c r="W55" s="275">
        <f t="shared" si="45"/>
        <v>0</v>
      </c>
      <c r="X55" s="275">
        <f t="shared" si="45"/>
        <v>502.74461840405746</v>
      </c>
      <c r="Y55" s="275">
        <f>SUM(Y51:Y54)</f>
        <v>1028.0615253562912</v>
      </c>
      <c r="Z55" s="275">
        <f>SUM(Z51:Z54)</f>
        <v>0</v>
      </c>
      <c r="AA55" s="283">
        <f t="shared" si="45"/>
        <v>0</v>
      </c>
      <c r="AB55" s="275">
        <f t="shared" si="45"/>
        <v>107703.66345219151</v>
      </c>
      <c r="AC55" s="275">
        <f t="shared" si="45"/>
        <v>36365.926281645887</v>
      </c>
      <c r="AD55" s="275">
        <f t="shared" si="45"/>
        <v>2521.7077630298936</v>
      </c>
      <c r="AE55" s="275">
        <f t="shared" si="45"/>
        <v>26921.92386970227</v>
      </c>
      <c r="AF55" s="275">
        <f t="shared" si="45"/>
        <v>28879.253995318566</v>
      </c>
      <c r="AG55" s="275">
        <f t="shared" si="45"/>
        <v>9838.2148883515074</v>
      </c>
      <c r="AH55" s="275">
        <f t="shared" si="45"/>
        <v>1323.9666962422257</v>
      </c>
      <c r="AI55" s="275">
        <f t="shared" si="45"/>
        <v>0</v>
      </c>
      <c r="AJ55" s="275">
        <f t="shared" si="45"/>
        <v>0</v>
      </c>
      <c r="AK55" s="275">
        <f>SUM(AK51:AK54)</f>
        <v>1852.6699579011663</v>
      </c>
      <c r="AL55" s="275">
        <f t="shared" si="45"/>
        <v>0</v>
      </c>
      <c r="AM55" s="283">
        <f t="shared" si="45"/>
        <v>0</v>
      </c>
      <c r="AN55" s="277">
        <f t="shared" si="45"/>
        <v>127490.2981532259</v>
      </c>
      <c r="AO55" s="275">
        <f t="shared" si="45"/>
        <v>49225.362430185611</v>
      </c>
      <c r="AP55" s="275">
        <f t="shared" si="45"/>
        <v>3123.7220138237294</v>
      </c>
      <c r="AQ55" s="275">
        <f t="shared" si="45"/>
        <v>31960.512826150694</v>
      </c>
      <c r="AR55" s="275">
        <f t="shared" si="45"/>
        <v>28712.009231373471</v>
      </c>
      <c r="AS55" s="275">
        <f t="shared" si="45"/>
        <v>11323.594453068679</v>
      </c>
      <c r="AT55" s="275">
        <f t="shared" si="45"/>
        <v>862.42338308262185</v>
      </c>
      <c r="AU55" s="275">
        <f t="shared" si="45"/>
        <v>0</v>
      </c>
      <c r="AV55" s="275">
        <f t="shared" si="45"/>
        <v>0</v>
      </c>
      <c r="AW55" s="275">
        <f>SUM(AW51:AW54)</f>
        <v>2282.6738155410931</v>
      </c>
      <c r="AX55" s="275">
        <f t="shared" si="45"/>
        <v>0</v>
      </c>
      <c r="AY55" s="283">
        <f t="shared" si="45"/>
        <v>0</v>
      </c>
      <c r="AZ55" s="299">
        <f t="shared" si="45"/>
        <v>0</v>
      </c>
      <c r="BA55" s="297">
        <f t="shared" si="45"/>
        <v>447890.98510573007</v>
      </c>
      <c r="BB55" s="275">
        <f t="shared" si="45"/>
        <v>156247.24250673305</v>
      </c>
      <c r="BC55" s="275">
        <f t="shared" si="45"/>
        <v>8980.022289897377</v>
      </c>
      <c r="BD55" s="275">
        <f t="shared" si="45"/>
        <v>123780.84185822577</v>
      </c>
      <c r="BE55" s="275">
        <f t="shared" si="45"/>
        <v>100637.56052335649</v>
      </c>
      <c r="BF55" s="275">
        <f t="shared" si="45"/>
        <v>46072.722574692642</v>
      </c>
      <c r="BG55" s="275">
        <f t="shared" si="45"/>
        <v>5246.912558836967</v>
      </c>
      <c r="BH55" s="275">
        <f t="shared" si="45"/>
        <v>0</v>
      </c>
      <c r="BI55" s="275">
        <f t="shared" si="45"/>
        <v>774.77589099098793</v>
      </c>
      <c r="BJ55" s="275">
        <f>SUM(BJ51:BJ54)</f>
        <v>6150.906902996825</v>
      </c>
      <c r="BK55" s="275">
        <f t="shared" si="45"/>
        <v>0</v>
      </c>
      <c r="BL55" s="299">
        <f t="shared" si="45"/>
        <v>0</v>
      </c>
    </row>
    <row r="56" spans="1:64" ht="14.85" customHeight="1" x14ac:dyDescent="0.25">
      <c r="A56" s="1497" t="s">
        <v>29</v>
      </c>
      <c r="B56" s="124">
        <v>8.1</v>
      </c>
      <c r="C56" s="311" t="s">
        <v>22</v>
      </c>
      <c r="D56" s="276">
        <f t="shared" ref="D56:D62" si="46">SUM(E56:O56)</f>
        <v>2279727.1300000013</v>
      </c>
      <c r="E56" s="251">
        <v>1232940.29</v>
      </c>
      <c r="F56" s="251">
        <v>98580.49</v>
      </c>
      <c r="G56" s="251">
        <v>642911.81000000099</v>
      </c>
      <c r="H56" s="251">
        <v>178787.59</v>
      </c>
      <c r="I56" s="251">
        <v>825.02</v>
      </c>
      <c r="J56" s="251">
        <v>86762.69</v>
      </c>
      <c r="K56" s="251">
        <v>0</v>
      </c>
      <c r="L56" s="251">
        <v>24227.91</v>
      </c>
      <c r="M56" s="251">
        <v>14691.33</v>
      </c>
      <c r="N56" s="251">
        <v>0</v>
      </c>
      <c r="O56" s="252">
        <v>0</v>
      </c>
      <c r="P56" s="276">
        <f t="shared" ref="P56:P62" si="47">SUM(Q56:AA56)</f>
        <v>3941963.31</v>
      </c>
      <c r="Q56" s="251">
        <v>1907795.7400000002</v>
      </c>
      <c r="R56" s="251">
        <v>139538.26999999999</v>
      </c>
      <c r="S56" s="251">
        <v>1416976.76</v>
      </c>
      <c r="T56" s="251">
        <v>258393.63</v>
      </c>
      <c r="U56" s="251">
        <v>716.76</v>
      </c>
      <c r="V56" s="251">
        <v>167905.4</v>
      </c>
      <c r="W56" s="251">
        <v>0</v>
      </c>
      <c r="X56" s="251">
        <v>47178.83</v>
      </c>
      <c r="Y56" s="251">
        <v>3457.92</v>
      </c>
      <c r="Z56" s="251">
        <v>0</v>
      </c>
      <c r="AA56" s="252">
        <v>0</v>
      </c>
      <c r="AB56" s="273">
        <f t="shared" ref="AB56:AB62" si="48">SUM(AC56:AM56)</f>
        <v>3675593.96999999</v>
      </c>
      <c r="AC56" s="251">
        <v>1944106.9099999901</v>
      </c>
      <c r="AD56" s="251">
        <v>120163.12</v>
      </c>
      <c r="AE56" s="251">
        <v>1097008.9099999999</v>
      </c>
      <c r="AF56" s="251">
        <v>291631.07</v>
      </c>
      <c r="AG56" s="251">
        <v>7931.16</v>
      </c>
      <c r="AH56" s="251">
        <v>154517.48000000001</v>
      </c>
      <c r="AI56" s="251">
        <v>0</v>
      </c>
      <c r="AJ56" s="251">
        <v>55163.01</v>
      </c>
      <c r="AK56" s="251">
        <v>4921.62</v>
      </c>
      <c r="AL56" s="251">
        <v>0</v>
      </c>
      <c r="AM56" s="252">
        <v>150.69</v>
      </c>
      <c r="AN56" s="276">
        <f t="shared" ref="AN56:AN62" si="49">SUM(AO56:AY56)</f>
        <v>4116020.8699999894</v>
      </c>
      <c r="AO56" s="251">
        <v>2232976.7399999881</v>
      </c>
      <c r="AP56" s="251">
        <v>129278.59</v>
      </c>
      <c r="AQ56" s="251">
        <v>1184031.790000001</v>
      </c>
      <c r="AR56" s="251">
        <v>312127.69</v>
      </c>
      <c r="AS56" s="251">
        <v>6314.58</v>
      </c>
      <c r="AT56" s="251">
        <v>190332.51</v>
      </c>
      <c r="AU56" s="251">
        <v>0</v>
      </c>
      <c r="AV56" s="251">
        <v>56945.1</v>
      </c>
      <c r="AW56" s="249">
        <v>4013.8700000000003</v>
      </c>
      <c r="AX56" s="251">
        <v>0</v>
      </c>
      <c r="AY56" s="252">
        <v>0</v>
      </c>
      <c r="AZ56" s="857">
        <v>0</v>
      </c>
      <c r="BA56" s="294">
        <f>SUM(BB56:BL56)+AZ56</f>
        <v>14013305.279999979</v>
      </c>
      <c r="BB56" s="273">
        <f t="shared" ref="BB56:BJ62" si="50">E56+Q56+AC56+AO56</f>
        <v>7317819.6799999783</v>
      </c>
      <c r="BC56" s="273">
        <f t="shared" si="50"/>
        <v>487560.47</v>
      </c>
      <c r="BD56" s="273">
        <f t="shared" si="50"/>
        <v>4340929.2700000014</v>
      </c>
      <c r="BE56" s="273">
        <f t="shared" si="50"/>
        <v>1040939.98</v>
      </c>
      <c r="BF56" s="273">
        <f t="shared" si="50"/>
        <v>15787.52</v>
      </c>
      <c r="BG56" s="273">
        <f t="shared" si="50"/>
        <v>599518.08000000007</v>
      </c>
      <c r="BH56" s="273">
        <f t="shared" si="50"/>
        <v>0</v>
      </c>
      <c r="BI56" s="273">
        <f t="shared" si="50"/>
        <v>183514.85</v>
      </c>
      <c r="BJ56" s="273">
        <f t="shared" si="50"/>
        <v>27084.739999999998</v>
      </c>
      <c r="BK56" s="273">
        <f t="shared" ref="BK56:BL62" si="51">N56+Z56+AL56+AX56</f>
        <v>0</v>
      </c>
      <c r="BL56" s="298">
        <f t="shared" si="51"/>
        <v>150.69</v>
      </c>
    </row>
    <row r="57" spans="1:64" ht="14.85" customHeight="1" x14ac:dyDescent="0.25">
      <c r="A57" s="1498"/>
      <c r="B57" s="126" t="s">
        <v>112</v>
      </c>
      <c r="C57" s="131" t="s">
        <v>443</v>
      </c>
      <c r="D57" s="274">
        <f t="shared" si="46"/>
        <v>0</v>
      </c>
      <c r="E57" s="253">
        <v>0</v>
      </c>
      <c r="F57" s="253">
        <v>0</v>
      </c>
      <c r="G57" s="253">
        <v>0</v>
      </c>
      <c r="H57" s="253">
        <v>0</v>
      </c>
      <c r="I57" s="253">
        <v>0</v>
      </c>
      <c r="J57" s="253">
        <v>0</v>
      </c>
      <c r="K57" s="253">
        <v>0</v>
      </c>
      <c r="L57" s="253">
        <v>0</v>
      </c>
      <c r="M57" s="253">
        <v>0</v>
      </c>
      <c r="N57" s="253">
        <v>0</v>
      </c>
      <c r="O57" s="254">
        <v>0</v>
      </c>
      <c r="P57" s="274">
        <f t="shared" si="47"/>
        <v>0</v>
      </c>
      <c r="Q57" s="253">
        <v>0</v>
      </c>
      <c r="R57" s="253">
        <v>0</v>
      </c>
      <c r="S57" s="253">
        <v>0</v>
      </c>
      <c r="T57" s="253">
        <v>0</v>
      </c>
      <c r="U57" s="253">
        <v>0</v>
      </c>
      <c r="V57" s="253">
        <v>0</v>
      </c>
      <c r="W57" s="253">
        <v>0</v>
      </c>
      <c r="X57" s="253">
        <v>0</v>
      </c>
      <c r="Y57" s="253">
        <v>0</v>
      </c>
      <c r="Z57" s="253">
        <v>0</v>
      </c>
      <c r="AA57" s="254">
        <v>0</v>
      </c>
      <c r="AB57" s="274">
        <f t="shared" si="48"/>
        <v>25819.200000000001</v>
      </c>
      <c r="AC57" s="253">
        <v>25819.200000000001</v>
      </c>
      <c r="AD57" s="253">
        <v>0</v>
      </c>
      <c r="AE57" s="253">
        <v>0</v>
      </c>
      <c r="AF57" s="253">
        <v>0</v>
      </c>
      <c r="AG57" s="253">
        <v>0</v>
      </c>
      <c r="AH57" s="253">
        <v>0</v>
      </c>
      <c r="AI57" s="253">
        <v>0</v>
      </c>
      <c r="AJ57" s="253">
        <v>0</v>
      </c>
      <c r="AK57" s="253">
        <v>0</v>
      </c>
      <c r="AL57" s="253">
        <v>0</v>
      </c>
      <c r="AM57" s="254">
        <v>0</v>
      </c>
      <c r="AN57" s="289">
        <f t="shared" si="49"/>
        <v>0</v>
      </c>
      <c r="AO57" s="253">
        <v>0</v>
      </c>
      <c r="AP57" s="253">
        <v>0</v>
      </c>
      <c r="AQ57" s="253">
        <v>0</v>
      </c>
      <c r="AR57" s="253">
        <v>0</v>
      </c>
      <c r="AS57" s="253">
        <v>0</v>
      </c>
      <c r="AT57" s="253">
        <v>0</v>
      </c>
      <c r="AU57" s="253">
        <v>0</v>
      </c>
      <c r="AV57" s="253">
        <v>0</v>
      </c>
      <c r="AW57" s="253">
        <v>0</v>
      </c>
      <c r="AX57" s="253">
        <v>0</v>
      </c>
      <c r="AY57" s="254">
        <v>0</v>
      </c>
      <c r="AZ57" s="526">
        <v>0</v>
      </c>
      <c r="BA57" s="296">
        <f t="shared" ref="BA57:BA62" si="52">SUM(BB57:BL57)+AZ57</f>
        <v>25819.200000000001</v>
      </c>
      <c r="BB57" s="274">
        <f t="shared" si="50"/>
        <v>25819.200000000001</v>
      </c>
      <c r="BC57" s="274">
        <f t="shared" si="50"/>
        <v>0</v>
      </c>
      <c r="BD57" s="274">
        <f t="shared" si="50"/>
        <v>0</v>
      </c>
      <c r="BE57" s="274">
        <f t="shared" si="50"/>
        <v>0</v>
      </c>
      <c r="BF57" s="274">
        <f t="shared" si="50"/>
        <v>0</v>
      </c>
      <c r="BG57" s="274">
        <f t="shared" si="50"/>
        <v>0</v>
      </c>
      <c r="BH57" s="274">
        <f t="shared" si="50"/>
        <v>0</v>
      </c>
      <c r="BI57" s="274">
        <f t="shared" si="50"/>
        <v>0</v>
      </c>
      <c r="BJ57" s="274">
        <f t="shared" si="50"/>
        <v>0</v>
      </c>
      <c r="BK57" s="274">
        <f t="shared" si="51"/>
        <v>0</v>
      </c>
      <c r="BL57" s="300">
        <f t="shared" si="51"/>
        <v>0</v>
      </c>
    </row>
    <row r="58" spans="1:64" ht="14.85" customHeight="1" x14ac:dyDescent="0.25">
      <c r="A58" s="1498"/>
      <c r="B58" s="126" t="s">
        <v>114</v>
      </c>
      <c r="C58" s="131" t="s">
        <v>157</v>
      </c>
      <c r="D58" s="274">
        <f t="shared" si="46"/>
        <v>0</v>
      </c>
      <c r="E58" s="253">
        <v>0</v>
      </c>
      <c r="F58" s="253">
        <v>0</v>
      </c>
      <c r="G58" s="253">
        <v>0</v>
      </c>
      <c r="H58" s="253">
        <v>0</v>
      </c>
      <c r="I58" s="253">
        <v>0</v>
      </c>
      <c r="J58" s="253">
        <v>0</v>
      </c>
      <c r="K58" s="253">
        <v>0</v>
      </c>
      <c r="L58" s="253">
        <v>0</v>
      </c>
      <c r="M58" s="253">
        <v>0</v>
      </c>
      <c r="N58" s="253">
        <v>0</v>
      </c>
      <c r="O58" s="254">
        <v>0</v>
      </c>
      <c r="P58" s="274">
        <f t="shared" si="47"/>
        <v>17.520920587647563</v>
      </c>
      <c r="Q58" s="253">
        <v>8.5334400524182303</v>
      </c>
      <c r="R58" s="253">
        <v>0.62414673615434391</v>
      </c>
      <c r="S58" s="253">
        <v>6.2436149693518797</v>
      </c>
      <c r="T58" s="253">
        <v>1.1385580994708671</v>
      </c>
      <c r="U58" s="253">
        <v>6.886008026287283E-3</v>
      </c>
      <c r="V58" s="253">
        <v>0.75103129336983665</v>
      </c>
      <c r="W58" s="253">
        <v>0</v>
      </c>
      <c r="X58" s="253">
        <v>0.20788375866718933</v>
      </c>
      <c r="Y58" s="253">
        <v>1.5359670188926354E-2</v>
      </c>
      <c r="Z58" s="253">
        <v>0</v>
      </c>
      <c r="AA58" s="254">
        <v>0</v>
      </c>
      <c r="AB58" s="274">
        <f t="shared" si="48"/>
        <v>0</v>
      </c>
      <c r="AC58" s="253">
        <v>0</v>
      </c>
      <c r="AD58" s="253">
        <v>0</v>
      </c>
      <c r="AE58" s="253">
        <v>0</v>
      </c>
      <c r="AF58" s="253">
        <v>0</v>
      </c>
      <c r="AG58" s="253">
        <v>0</v>
      </c>
      <c r="AH58" s="253">
        <v>0</v>
      </c>
      <c r="AI58" s="253">
        <v>0</v>
      </c>
      <c r="AJ58" s="253">
        <v>0</v>
      </c>
      <c r="AK58" s="253">
        <v>0</v>
      </c>
      <c r="AL58" s="253">
        <v>0</v>
      </c>
      <c r="AM58" s="254">
        <v>0</v>
      </c>
      <c r="AN58" s="289">
        <f t="shared" si="49"/>
        <v>2228.6892741595466</v>
      </c>
      <c r="AO58" s="253">
        <v>311.71497325998746</v>
      </c>
      <c r="AP58" s="253">
        <v>0</v>
      </c>
      <c r="AQ58" s="253">
        <v>1296.9141847201772</v>
      </c>
      <c r="AR58" s="253">
        <v>0</v>
      </c>
      <c r="AS58" s="253">
        <v>0</v>
      </c>
      <c r="AT58" s="253">
        <v>620.06011617938213</v>
      </c>
      <c r="AU58" s="253">
        <v>0</v>
      </c>
      <c r="AV58" s="253">
        <v>0</v>
      </c>
      <c r="AW58" s="253">
        <v>0</v>
      </c>
      <c r="AX58" s="253">
        <v>0</v>
      </c>
      <c r="AY58" s="254">
        <v>0</v>
      </c>
      <c r="AZ58" s="526">
        <v>0</v>
      </c>
      <c r="BA58" s="296">
        <f t="shared" si="52"/>
        <v>2246.2101947471942</v>
      </c>
      <c r="BB58" s="274">
        <f t="shared" si="50"/>
        <v>320.24841331240572</v>
      </c>
      <c r="BC58" s="274">
        <f t="shared" si="50"/>
        <v>0.62414673615434391</v>
      </c>
      <c r="BD58" s="274">
        <f t="shared" si="50"/>
        <v>1303.1577996895292</v>
      </c>
      <c r="BE58" s="274">
        <f t="shared" si="50"/>
        <v>1.1385580994708671</v>
      </c>
      <c r="BF58" s="274">
        <f t="shared" si="50"/>
        <v>6.886008026287283E-3</v>
      </c>
      <c r="BG58" s="274">
        <f t="shared" si="50"/>
        <v>620.81114747275194</v>
      </c>
      <c r="BH58" s="274">
        <f t="shared" si="50"/>
        <v>0</v>
      </c>
      <c r="BI58" s="274">
        <f t="shared" si="50"/>
        <v>0.20788375866718933</v>
      </c>
      <c r="BJ58" s="274">
        <f t="shared" si="50"/>
        <v>1.5359670188926354E-2</v>
      </c>
      <c r="BK58" s="274">
        <f t="shared" si="51"/>
        <v>0</v>
      </c>
      <c r="BL58" s="300">
        <f t="shared" si="51"/>
        <v>0</v>
      </c>
    </row>
    <row r="59" spans="1:64" x14ac:dyDescent="0.25">
      <c r="A59" s="1498"/>
      <c r="B59" s="126" t="s">
        <v>115</v>
      </c>
      <c r="C59" s="131" t="s">
        <v>113</v>
      </c>
      <c r="D59" s="274">
        <f t="shared" si="46"/>
        <v>-2215.7342484069973</v>
      </c>
      <c r="E59" s="253">
        <v>-1128.1676906889099</v>
      </c>
      <c r="F59" s="253">
        <v>-90.203333164074905</v>
      </c>
      <c r="G59" s="253">
        <v>-679.37266827666099</v>
      </c>
      <c r="H59" s="253">
        <v>-188.92700395883799</v>
      </c>
      <c r="I59" s="253">
        <v>-8.5473374845249204</v>
      </c>
      <c r="J59" s="253">
        <v>-79.389784249209399</v>
      </c>
      <c r="K59" s="253">
        <v>0</v>
      </c>
      <c r="L59" s="253">
        <v>-25.601924879038702</v>
      </c>
      <c r="M59" s="253">
        <v>-15.5245057057405</v>
      </c>
      <c r="N59" s="253">
        <v>0</v>
      </c>
      <c r="O59" s="254">
        <v>0</v>
      </c>
      <c r="P59" s="274">
        <f t="shared" si="47"/>
        <v>-3668.4527731624348</v>
      </c>
      <c r="Q59" s="253">
        <v>-1594.9526841073</v>
      </c>
      <c r="R59" s="253">
        <v>-116.302710161219</v>
      </c>
      <c r="S59" s="253">
        <v>-1457.96158323808</v>
      </c>
      <c r="T59" s="253">
        <v>-265.86254447887001</v>
      </c>
      <c r="U59" s="253">
        <v>-41.326619373478799</v>
      </c>
      <c r="V59" s="253">
        <v>-139.94621741192299</v>
      </c>
      <c r="W59" s="253">
        <v>0</v>
      </c>
      <c r="X59" s="253">
        <v>-48.542542590295398</v>
      </c>
      <c r="Y59" s="253">
        <v>-3.5578718012683699</v>
      </c>
      <c r="Z59" s="253">
        <v>0</v>
      </c>
      <c r="AA59" s="254">
        <v>0</v>
      </c>
      <c r="AB59" s="274">
        <f t="shared" si="48"/>
        <v>-3055.499138946408</v>
      </c>
      <c r="AC59" s="253">
        <v>-1332.8665039746099</v>
      </c>
      <c r="AD59" s="253">
        <v>-81.310169577174605</v>
      </c>
      <c r="AE59" s="253">
        <v>-976.04548605454704</v>
      </c>
      <c r="AF59" s="253">
        <v>-259.47390843594701</v>
      </c>
      <c r="AG59" s="253">
        <v>-247.70733026192599</v>
      </c>
      <c r="AH59" s="253">
        <v>-104.534907016489</v>
      </c>
      <c r="AI59" s="253">
        <v>0</v>
      </c>
      <c r="AJ59" s="253">
        <v>-49.080373383368297</v>
      </c>
      <c r="AK59" s="253">
        <v>-4.3789297801380496</v>
      </c>
      <c r="AL59" s="253">
        <v>0</v>
      </c>
      <c r="AM59" s="254">
        <v>-0.101530462208093</v>
      </c>
      <c r="AN59" s="289">
        <f t="shared" si="49"/>
        <v>-2091.5023737250849</v>
      </c>
      <c r="AO59" s="253">
        <v>-901.16888918808797</v>
      </c>
      <c r="AP59" s="253">
        <v>-52.759735283367696</v>
      </c>
      <c r="AQ59" s="253">
        <v>-600.79364927441304</v>
      </c>
      <c r="AR59" s="253">
        <v>-170.74226471629899</v>
      </c>
      <c r="AS59" s="253">
        <v>-256.63562244489401</v>
      </c>
      <c r="AT59" s="253">
        <v>-74.697184151300604</v>
      </c>
      <c r="AU59" s="253">
        <v>0</v>
      </c>
      <c r="AV59" s="253">
        <v>-32.125230678328599</v>
      </c>
      <c r="AW59" s="253">
        <v>-2.5797979883942701</v>
      </c>
      <c r="AX59" s="253">
        <v>0</v>
      </c>
      <c r="AY59" s="254">
        <v>0</v>
      </c>
      <c r="AZ59" s="526">
        <v>0</v>
      </c>
      <c r="BA59" s="296">
        <f t="shared" si="52"/>
        <v>-11031.188534240926</v>
      </c>
      <c r="BB59" s="274">
        <f t="shared" si="50"/>
        <v>-4957.1557679589077</v>
      </c>
      <c r="BC59" s="274">
        <f t="shared" si="50"/>
        <v>-340.57594818583618</v>
      </c>
      <c r="BD59" s="274">
        <f t="shared" si="50"/>
        <v>-3714.1733868437009</v>
      </c>
      <c r="BE59" s="274">
        <f t="shared" si="50"/>
        <v>-885.00572158995408</v>
      </c>
      <c r="BF59" s="274">
        <f t="shared" si="50"/>
        <v>-554.21690956482371</v>
      </c>
      <c r="BG59" s="274">
        <f t="shared" si="50"/>
        <v>-398.56809282892198</v>
      </c>
      <c r="BH59" s="274">
        <f t="shared" si="50"/>
        <v>0</v>
      </c>
      <c r="BI59" s="274">
        <f t="shared" si="50"/>
        <v>-155.35007153103101</v>
      </c>
      <c r="BJ59" s="274">
        <f t="shared" si="50"/>
        <v>-26.041105275541192</v>
      </c>
      <c r="BK59" s="274">
        <f t="shared" si="51"/>
        <v>0</v>
      </c>
      <c r="BL59" s="300">
        <f t="shared" si="51"/>
        <v>-0.101530462208093</v>
      </c>
    </row>
    <row r="60" spans="1:64" x14ac:dyDescent="0.25">
      <c r="A60" s="1498"/>
      <c r="B60" s="126" t="s">
        <v>116</v>
      </c>
      <c r="C60" s="131" t="s">
        <v>158</v>
      </c>
      <c r="D60" s="274">
        <f t="shared" si="46"/>
        <v>0</v>
      </c>
      <c r="E60" s="253">
        <v>0</v>
      </c>
      <c r="F60" s="253">
        <v>0</v>
      </c>
      <c r="G60" s="253">
        <v>0</v>
      </c>
      <c r="H60" s="253">
        <v>0</v>
      </c>
      <c r="I60" s="253">
        <v>0</v>
      </c>
      <c r="J60" s="253">
        <v>0</v>
      </c>
      <c r="K60" s="253">
        <v>0</v>
      </c>
      <c r="L60" s="253">
        <v>0</v>
      </c>
      <c r="M60" s="253">
        <v>0</v>
      </c>
      <c r="N60" s="253">
        <v>0</v>
      </c>
      <c r="O60" s="254">
        <v>0</v>
      </c>
      <c r="P60" s="274">
        <f t="shared" si="47"/>
        <v>0</v>
      </c>
      <c r="Q60" s="253">
        <v>0</v>
      </c>
      <c r="R60" s="253">
        <v>0</v>
      </c>
      <c r="S60" s="253">
        <v>0</v>
      </c>
      <c r="T60" s="253">
        <v>0</v>
      </c>
      <c r="U60" s="253">
        <v>0</v>
      </c>
      <c r="V60" s="253">
        <v>0</v>
      </c>
      <c r="W60" s="253">
        <v>0</v>
      </c>
      <c r="X60" s="253">
        <v>0</v>
      </c>
      <c r="Y60" s="253">
        <v>0</v>
      </c>
      <c r="Z60" s="253">
        <v>0</v>
      </c>
      <c r="AA60" s="254">
        <v>0</v>
      </c>
      <c r="AB60" s="274">
        <f t="shared" si="48"/>
        <v>0</v>
      </c>
      <c r="AC60" s="253">
        <v>0</v>
      </c>
      <c r="AD60" s="253">
        <v>0</v>
      </c>
      <c r="AE60" s="253">
        <v>0</v>
      </c>
      <c r="AF60" s="253">
        <v>0</v>
      </c>
      <c r="AG60" s="253">
        <v>0</v>
      </c>
      <c r="AH60" s="253">
        <v>0</v>
      </c>
      <c r="AI60" s="253">
        <v>0</v>
      </c>
      <c r="AJ60" s="253">
        <v>0</v>
      </c>
      <c r="AK60" s="253">
        <v>0</v>
      </c>
      <c r="AL60" s="253">
        <v>0</v>
      </c>
      <c r="AM60" s="254">
        <v>0</v>
      </c>
      <c r="AN60" s="289">
        <f t="shared" si="49"/>
        <v>0</v>
      </c>
      <c r="AO60" s="253">
        <v>0</v>
      </c>
      <c r="AP60" s="253">
        <v>0</v>
      </c>
      <c r="AQ60" s="253">
        <v>0</v>
      </c>
      <c r="AR60" s="253">
        <v>0</v>
      </c>
      <c r="AS60" s="253">
        <v>0</v>
      </c>
      <c r="AT60" s="253">
        <v>0</v>
      </c>
      <c r="AU60" s="253">
        <v>0</v>
      </c>
      <c r="AV60" s="253">
        <v>0</v>
      </c>
      <c r="AW60" s="253">
        <v>0</v>
      </c>
      <c r="AX60" s="253">
        <v>0</v>
      </c>
      <c r="AY60" s="254">
        <v>0</v>
      </c>
      <c r="AZ60" s="526">
        <v>0</v>
      </c>
      <c r="BA60" s="296">
        <f t="shared" si="52"/>
        <v>0</v>
      </c>
      <c r="BB60" s="274">
        <f t="shared" si="50"/>
        <v>0</v>
      </c>
      <c r="BC60" s="274">
        <f t="shared" si="50"/>
        <v>0</v>
      </c>
      <c r="BD60" s="274">
        <f t="shared" si="50"/>
        <v>0</v>
      </c>
      <c r="BE60" s="274">
        <f t="shared" si="50"/>
        <v>0</v>
      </c>
      <c r="BF60" s="274">
        <f t="shared" si="50"/>
        <v>0</v>
      </c>
      <c r="BG60" s="274">
        <f t="shared" si="50"/>
        <v>0</v>
      </c>
      <c r="BH60" s="274">
        <f t="shared" si="50"/>
        <v>0</v>
      </c>
      <c r="BI60" s="274">
        <f t="shared" si="50"/>
        <v>0</v>
      </c>
      <c r="BJ60" s="274">
        <f t="shared" si="50"/>
        <v>0</v>
      </c>
      <c r="BK60" s="274">
        <f t="shared" si="51"/>
        <v>0</v>
      </c>
      <c r="BL60" s="300">
        <f t="shared" si="51"/>
        <v>0</v>
      </c>
    </row>
    <row r="61" spans="1:64" s="255" customFormat="1" x14ac:dyDescent="0.25">
      <c r="A61" s="1498"/>
      <c r="B61" s="126" t="s">
        <v>159</v>
      </c>
      <c r="C61" s="131" t="s">
        <v>23</v>
      </c>
      <c r="D61" s="274">
        <f t="shared" si="46"/>
        <v>0</v>
      </c>
      <c r="E61" s="253">
        <v>0</v>
      </c>
      <c r="F61" s="253">
        <v>0</v>
      </c>
      <c r="G61" s="253">
        <v>0</v>
      </c>
      <c r="H61" s="253">
        <v>0</v>
      </c>
      <c r="I61" s="253">
        <v>0</v>
      </c>
      <c r="J61" s="253">
        <v>0</v>
      </c>
      <c r="K61" s="253">
        <v>0</v>
      </c>
      <c r="L61" s="253">
        <v>0</v>
      </c>
      <c r="M61" s="253">
        <v>0</v>
      </c>
      <c r="N61" s="253">
        <v>0</v>
      </c>
      <c r="O61" s="254">
        <v>0</v>
      </c>
      <c r="P61" s="274">
        <f t="shared" si="47"/>
        <v>0</v>
      </c>
      <c r="Q61" s="253">
        <v>0</v>
      </c>
      <c r="R61" s="253">
        <v>0</v>
      </c>
      <c r="S61" s="253">
        <v>0</v>
      </c>
      <c r="T61" s="253">
        <v>0</v>
      </c>
      <c r="U61" s="253">
        <v>0</v>
      </c>
      <c r="V61" s="253">
        <v>0</v>
      </c>
      <c r="W61" s="253">
        <v>0</v>
      </c>
      <c r="X61" s="253">
        <v>0</v>
      </c>
      <c r="Y61" s="253">
        <v>0</v>
      </c>
      <c r="Z61" s="253">
        <v>0</v>
      </c>
      <c r="AA61" s="254">
        <v>0</v>
      </c>
      <c r="AB61" s="274">
        <f t="shared" si="48"/>
        <v>0</v>
      </c>
      <c r="AC61" s="253">
        <v>0</v>
      </c>
      <c r="AD61" s="253">
        <v>0</v>
      </c>
      <c r="AE61" s="253">
        <v>0</v>
      </c>
      <c r="AF61" s="253">
        <v>0</v>
      </c>
      <c r="AG61" s="253">
        <v>0</v>
      </c>
      <c r="AH61" s="253">
        <v>0</v>
      </c>
      <c r="AI61" s="253">
        <v>0</v>
      </c>
      <c r="AJ61" s="253">
        <v>0</v>
      </c>
      <c r="AK61" s="253">
        <v>0</v>
      </c>
      <c r="AL61" s="253">
        <v>0</v>
      </c>
      <c r="AM61" s="254">
        <v>0</v>
      </c>
      <c r="AN61" s="289">
        <f t="shared" si="49"/>
        <v>0</v>
      </c>
      <c r="AO61" s="253">
        <v>0</v>
      </c>
      <c r="AP61" s="253">
        <v>0</v>
      </c>
      <c r="AQ61" s="253">
        <v>0</v>
      </c>
      <c r="AR61" s="253">
        <v>0</v>
      </c>
      <c r="AS61" s="253">
        <v>0</v>
      </c>
      <c r="AT61" s="253">
        <v>0</v>
      </c>
      <c r="AU61" s="253">
        <v>0</v>
      </c>
      <c r="AV61" s="253">
        <v>0</v>
      </c>
      <c r="AW61" s="253">
        <v>0</v>
      </c>
      <c r="AX61" s="253">
        <v>0</v>
      </c>
      <c r="AY61" s="254">
        <v>0</v>
      </c>
      <c r="AZ61" s="526">
        <v>0</v>
      </c>
      <c r="BA61" s="296">
        <f t="shared" si="52"/>
        <v>0</v>
      </c>
      <c r="BB61" s="274">
        <f t="shared" si="50"/>
        <v>0</v>
      </c>
      <c r="BC61" s="274">
        <f t="shared" si="50"/>
        <v>0</v>
      </c>
      <c r="BD61" s="274">
        <f t="shared" si="50"/>
        <v>0</v>
      </c>
      <c r="BE61" s="274">
        <f t="shared" si="50"/>
        <v>0</v>
      </c>
      <c r="BF61" s="274">
        <f t="shared" si="50"/>
        <v>0</v>
      </c>
      <c r="BG61" s="274">
        <f t="shared" si="50"/>
        <v>0</v>
      </c>
      <c r="BH61" s="274">
        <f t="shared" si="50"/>
        <v>0</v>
      </c>
      <c r="BI61" s="274">
        <f t="shared" si="50"/>
        <v>0</v>
      </c>
      <c r="BJ61" s="274">
        <f t="shared" si="50"/>
        <v>0</v>
      </c>
      <c r="BK61" s="274">
        <f t="shared" si="51"/>
        <v>0</v>
      </c>
      <c r="BL61" s="300">
        <f t="shared" si="51"/>
        <v>0</v>
      </c>
    </row>
    <row r="62" spans="1:64" s="255" customFormat="1" x14ac:dyDescent="0.25">
      <c r="A62" s="1498"/>
      <c r="B62" s="126" t="s">
        <v>442</v>
      </c>
      <c r="C62" s="131" t="s">
        <v>912</v>
      </c>
      <c r="D62" s="274">
        <f t="shared" si="46"/>
        <v>-65188.329107366895</v>
      </c>
      <c r="E62" s="253">
        <v>-48871.086150126197</v>
      </c>
      <c r="F62" s="253">
        <v>-1821.9125944663199</v>
      </c>
      <c r="G62" s="253">
        <v>-10533.8995018067</v>
      </c>
      <c r="H62" s="253">
        <v>-1023.16334288655</v>
      </c>
      <c r="I62" s="253">
        <v>-1628.79221977108</v>
      </c>
      <c r="J62" s="253">
        <v>-1257.9711697109401</v>
      </c>
      <c r="K62" s="253">
        <v>0</v>
      </c>
      <c r="L62" s="253">
        <v>-51.504128599111198</v>
      </c>
      <c r="M62" s="253">
        <v>0</v>
      </c>
      <c r="N62" s="253">
        <v>0</v>
      </c>
      <c r="O62" s="254">
        <v>0</v>
      </c>
      <c r="P62" s="274">
        <f t="shared" si="47"/>
        <v>-84132.205826760794</v>
      </c>
      <c r="Q62" s="253">
        <v>-65570.809970951595</v>
      </c>
      <c r="R62" s="253">
        <v>-2122.0327225368001</v>
      </c>
      <c r="S62" s="253">
        <v>-10879.454774968101</v>
      </c>
      <c r="T62" s="253">
        <v>-1562.94041728211</v>
      </c>
      <c r="U62" s="253">
        <v>-1734.55192853463</v>
      </c>
      <c r="V62" s="253">
        <v>-2159.7007750999501</v>
      </c>
      <c r="W62" s="253">
        <v>0</v>
      </c>
      <c r="X62" s="253">
        <v>-102.715237387614</v>
      </c>
      <c r="Y62" s="253">
        <v>0</v>
      </c>
      <c r="Z62" s="253">
        <v>0</v>
      </c>
      <c r="AA62" s="254">
        <v>0</v>
      </c>
      <c r="AB62" s="274">
        <f t="shared" si="48"/>
        <v>-81551.337297644059</v>
      </c>
      <c r="AC62" s="253">
        <v>-65269.223193660997</v>
      </c>
      <c r="AD62" s="253">
        <v>-2425.9428977399002</v>
      </c>
      <c r="AE62" s="253">
        <v>-8834.8984717046296</v>
      </c>
      <c r="AF62" s="253">
        <v>-1553.45181736823</v>
      </c>
      <c r="AG62" s="253">
        <v>-1724.1384725147</v>
      </c>
      <c r="AH62" s="253">
        <v>-1662.1817943333101</v>
      </c>
      <c r="AI62" s="253">
        <v>0</v>
      </c>
      <c r="AJ62" s="253">
        <v>-81.453196059738204</v>
      </c>
      <c r="AK62" s="253">
        <v>0</v>
      </c>
      <c r="AL62" s="253">
        <v>0</v>
      </c>
      <c r="AM62" s="254">
        <v>-4.7454262538952401E-2</v>
      </c>
      <c r="AN62" s="289">
        <f t="shared" si="49"/>
        <v>-85967.477370953027</v>
      </c>
      <c r="AO62" s="253">
        <v>-71055.302953142207</v>
      </c>
      <c r="AP62" s="253">
        <v>-2856.2731131856599</v>
      </c>
      <c r="AQ62" s="253">
        <v>-6975.7638823378902</v>
      </c>
      <c r="AR62" s="253">
        <v>-1449.8828407891999</v>
      </c>
      <c r="AS62" s="253">
        <v>-1828.58544191381</v>
      </c>
      <c r="AT62" s="253">
        <v>-1750.24262089271</v>
      </c>
      <c r="AU62" s="253">
        <v>0</v>
      </c>
      <c r="AV62" s="253">
        <v>-51.426518691558002</v>
      </c>
      <c r="AW62" s="253">
        <v>0</v>
      </c>
      <c r="AX62" s="253">
        <v>0</v>
      </c>
      <c r="AY62" s="254">
        <v>0</v>
      </c>
      <c r="AZ62" s="526">
        <v>0</v>
      </c>
      <c r="BA62" s="296">
        <f t="shared" si="52"/>
        <v>-316839.34960272477</v>
      </c>
      <c r="BB62" s="274">
        <f t="shared" si="50"/>
        <v>-250766.42226788099</v>
      </c>
      <c r="BC62" s="274">
        <f t="shared" si="50"/>
        <v>-9226.1613279286794</v>
      </c>
      <c r="BD62" s="274">
        <f t="shared" si="50"/>
        <v>-37224.016630817321</v>
      </c>
      <c r="BE62" s="274">
        <f t="shared" si="50"/>
        <v>-5589.43841832609</v>
      </c>
      <c r="BF62" s="274">
        <f t="shared" si="50"/>
        <v>-6916.0680627342208</v>
      </c>
      <c r="BG62" s="274">
        <f t="shared" si="50"/>
        <v>-6830.0963600369105</v>
      </c>
      <c r="BH62" s="274">
        <f t="shared" si="50"/>
        <v>0</v>
      </c>
      <c r="BI62" s="274">
        <f t="shared" si="50"/>
        <v>-287.09908073802137</v>
      </c>
      <c r="BJ62" s="274">
        <f t="shared" si="50"/>
        <v>0</v>
      </c>
      <c r="BK62" s="274">
        <f t="shared" si="51"/>
        <v>0</v>
      </c>
      <c r="BL62" s="300">
        <f t="shared" si="51"/>
        <v>-4.7454262538952401E-2</v>
      </c>
    </row>
    <row r="63" spans="1:64" s="209" customFormat="1" x14ac:dyDescent="0.25">
      <c r="A63" s="1499"/>
      <c r="B63" s="128" t="s">
        <v>457</v>
      </c>
      <c r="C63" s="313" t="s">
        <v>30</v>
      </c>
      <c r="D63" s="275">
        <f>SUM(D56:D62)</f>
        <v>2212323.0666442271</v>
      </c>
      <c r="E63" s="275">
        <f t="shared" ref="E63:BL63" si="53">SUM(E56:E62)</f>
        <v>1182941.0361591848</v>
      </c>
      <c r="F63" s="275">
        <f t="shared" si="53"/>
        <v>96668.37407236961</v>
      </c>
      <c r="G63" s="275">
        <f t="shared" si="53"/>
        <v>631698.53782991762</v>
      </c>
      <c r="H63" s="275">
        <f t="shared" si="53"/>
        <v>177575.49965315461</v>
      </c>
      <c r="I63" s="275">
        <f t="shared" si="53"/>
        <v>-812.31955725560499</v>
      </c>
      <c r="J63" s="275">
        <f t="shared" si="53"/>
        <v>85425.329046039842</v>
      </c>
      <c r="K63" s="275">
        <f t="shared" si="53"/>
        <v>0</v>
      </c>
      <c r="L63" s="275">
        <f t="shared" si="53"/>
        <v>24150.80394652185</v>
      </c>
      <c r="M63" s="275">
        <f>SUM(M56:M62)</f>
        <v>14675.80549429426</v>
      </c>
      <c r="N63" s="275">
        <f>SUM(N56:N62)</f>
        <v>0</v>
      </c>
      <c r="O63" s="283">
        <f t="shared" si="53"/>
        <v>0</v>
      </c>
      <c r="P63" s="275">
        <f t="shared" si="53"/>
        <v>3854180.1723206644</v>
      </c>
      <c r="Q63" s="275">
        <f t="shared" si="53"/>
        <v>1840638.5107849939</v>
      </c>
      <c r="R63" s="275">
        <f t="shared" si="53"/>
        <v>137300.55871403814</v>
      </c>
      <c r="S63" s="275">
        <f t="shared" si="53"/>
        <v>1404645.5872567631</v>
      </c>
      <c r="T63" s="275">
        <f t="shared" si="53"/>
        <v>256565.9655963385</v>
      </c>
      <c r="U63" s="275">
        <f t="shared" si="53"/>
        <v>-1059.1116619000825</v>
      </c>
      <c r="V63" s="275">
        <f t="shared" si="53"/>
        <v>165606.50403878148</v>
      </c>
      <c r="W63" s="275">
        <f t="shared" si="53"/>
        <v>0</v>
      </c>
      <c r="X63" s="275">
        <f t="shared" si="53"/>
        <v>47027.780103780759</v>
      </c>
      <c r="Y63" s="275">
        <f>SUM(Y56:Y62)</f>
        <v>3454.3774878689205</v>
      </c>
      <c r="Z63" s="275">
        <f t="shared" si="53"/>
        <v>0</v>
      </c>
      <c r="AA63" s="283">
        <f t="shared" si="53"/>
        <v>0</v>
      </c>
      <c r="AB63" s="275">
        <f t="shared" si="53"/>
        <v>3616806.3335634</v>
      </c>
      <c r="AC63" s="275">
        <f t="shared" si="53"/>
        <v>1903324.0203023544</v>
      </c>
      <c r="AD63" s="275">
        <f t="shared" si="53"/>
        <v>117655.86693268293</v>
      </c>
      <c r="AE63" s="275">
        <f t="shared" si="53"/>
        <v>1087197.9660422406</v>
      </c>
      <c r="AF63" s="275">
        <f t="shared" si="53"/>
        <v>289818.14427419583</v>
      </c>
      <c r="AG63" s="275">
        <f t="shared" si="53"/>
        <v>5959.3141972233743</v>
      </c>
      <c r="AH63" s="275">
        <f t="shared" si="53"/>
        <v>152750.76329865021</v>
      </c>
      <c r="AI63" s="275">
        <f t="shared" si="53"/>
        <v>0</v>
      </c>
      <c r="AJ63" s="275">
        <f t="shared" si="53"/>
        <v>55032.476430556897</v>
      </c>
      <c r="AK63" s="275">
        <f>SUM(AK56:AK62)</f>
        <v>4917.2410702198622</v>
      </c>
      <c r="AL63" s="275">
        <f t="shared" si="53"/>
        <v>0</v>
      </c>
      <c r="AM63" s="283">
        <f t="shared" si="53"/>
        <v>150.54101527525293</v>
      </c>
      <c r="AN63" s="277">
        <f t="shared" si="53"/>
        <v>4030190.5795294708</v>
      </c>
      <c r="AO63" s="275">
        <f t="shared" si="53"/>
        <v>2161331.9831309179</v>
      </c>
      <c r="AP63" s="275">
        <f t="shared" si="53"/>
        <v>126369.55715153097</v>
      </c>
      <c r="AQ63" s="275">
        <f t="shared" si="53"/>
        <v>1177752.146653109</v>
      </c>
      <c r="AR63" s="275">
        <f t="shared" si="53"/>
        <v>310507.06489449448</v>
      </c>
      <c r="AS63" s="275">
        <f t="shared" si="53"/>
        <v>4229.3589356412958</v>
      </c>
      <c r="AT63" s="275">
        <f t="shared" si="53"/>
        <v>189127.63031113538</v>
      </c>
      <c r="AU63" s="275">
        <f t="shared" si="53"/>
        <v>0</v>
      </c>
      <c r="AV63" s="275">
        <f t="shared" si="53"/>
        <v>56861.548250630112</v>
      </c>
      <c r="AW63" s="275">
        <f>SUM(AW56:AW62)</f>
        <v>4011.2902020116062</v>
      </c>
      <c r="AX63" s="275">
        <f t="shared" si="53"/>
        <v>0</v>
      </c>
      <c r="AY63" s="283">
        <f t="shared" si="53"/>
        <v>0</v>
      </c>
      <c r="AZ63" s="299">
        <f t="shared" si="53"/>
        <v>0</v>
      </c>
      <c r="BA63" s="297">
        <f t="shared" si="53"/>
        <v>13713500.152057759</v>
      </c>
      <c r="BB63" s="275">
        <f t="shared" si="53"/>
        <v>7088235.5503774509</v>
      </c>
      <c r="BC63" s="275">
        <f t="shared" si="53"/>
        <v>477994.35687062168</v>
      </c>
      <c r="BD63" s="275">
        <f t="shared" si="53"/>
        <v>4301294.2377820294</v>
      </c>
      <c r="BE63" s="275">
        <f t="shared" si="53"/>
        <v>1034466.6744181835</v>
      </c>
      <c r="BF63" s="275">
        <f t="shared" si="53"/>
        <v>8317.2419137089819</v>
      </c>
      <c r="BG63" s="275">
        <f t="shared" si="53"/>
        <v>592910.22669460694</v>
      </c>
      <c r="BH63" s="275">
        <f t="shared" si="53"/>
        <v>0</v>
      </c>
      <c r="BI63" s="275">
        <f t="shared" si="53"/>
        <v>183072.60873148963</v>
      </c>
      <c r="BJ63" s="275">
        <f>SUM(BJ56:BJ62)</f>
        <v>27058.714254394647</v>
      </c>
      <c r="BK63" s="275">
        <f t="shared" si="53"/>
        <v>0</v>
      </c>
      <c r="BL63" s="299">
        <f t="shared" si="53"/>
        <v>150.54101527525293</v>
      </c>
    </row>
    <row r="64" spans="1:64" ht="24.75" customHeight="1" x14ac:dyDescent="0.25">
      <c r="A64" s="1497" t="s">
        <v>3</v>
      </c>
      <c r="B64" s="124">
        <v>9.1</v>
      </c>
      <c r="C64" s="131" t="s">
        <v>185</v>
      </c>
      <c r="D64" s="276">
        <f>SUM(E64:M64)</f>
        <v>2601.7600000000002</v>
      </c>
      <c r="E64" s="251">
        <v>0</v>
      </c>
      <c r="F64" s="251">
        <v>0</v>
      </c>
      <c r="G64" s="251">
        <v>0</v>
      </c>
      <c r="H64" s="251">
        <v>0</v>
      </c>
      <c r="I64" s="251">
        <v>0</v>
      </c>
      <c r="J64" s="251">
        <v>0</v>
      </c>
      <c r="K64" s="251">
        <v>0</v>
      </c>
      <c r="L64" s="251">
        <v>0</v>
      </c>
      <c r="M64" s="251">
        <v>2601.7600000000002</v>
      </c>
      <c r="N64" s="301"/>
      <c r="O64" s="1122"/>
      <c r="P64" s="273">
        <f>SUM(Q64:Y64)</f>
        <v>0</v>
      </c>
      <c r="Q64" s="251">
        <v>0</v>
      </c>
      <c r="R64" s="251">
        <v>0</v>
      </c>
      <c r="S64" s="251">
        <v>0</v>
      </c>
      <c r="T64" s="251">
        <v>0</v>
      </c>
      <c r="U64" s="251">
        <v>0</v>
      </c>
      <c r="V64" s="251">
        <v>0</v>
      </c>
      <c r="W64" s="251">
        <v>0</v>
      </c>
      <c r="X64" s="251">
        <v>0</v>
      </c>
      <c r="Y64" s="251">
        <v>0</v>
      </c>
      <c r="Z64" s="301"/>
      <c r="AA64" s="1122"/>
      <c r="AB64" s="273">
        <f>SUM(AC64:AK64)</f>
        <v>0</v>
      </c>
      <c r="AC64" s="251">
        <v>0</v>
      </c>
      <c r="AD64" s="251">
        <v>0</v>
      </c>
      <c r="AE64" s="251">
        <v>0</v>
      </c>
      <c r="AF64" s="251">
        <v>0</v>
      </c>
      <c r="AG64" s="251">
        <v>0</v>
      </c>
      <c r="AH64" s="251">
        <v>0</v>
      </c>
      <c r="AI64" s="251">
        <v>0</v>
      </c>
      <c r="AJ64" s="251">
        <v>0</v>
      </c>
      <c r="AK64" s="251">
        <v>0</v>
      </c>
      <c r="AL64" s="301"/>
      <c r="AM64" s="1122"/>
      <c r="AN64" s="276">
        <f>SUM(AO64:AW64)</f>
        <v>226</v>
      </c>
      <c r="AO64" s="251">
        <v>0</v>
      </c>
      <c r="AP64" s="251">
        <v>0</v>
      </c>
      <c r="AQ64" s="251">
        <v>113</v>
      </c>
      <c r="AR64" s="251">
        <v>0</v>
      </c>
      <c r="AS64" s="251">
        <v>113</v>
      </c>
      <c r="AT64" s="251">
        <v>0</v>
      </c>
      <c r="AU64" s="251">
        <v>0</v>
      </c>
      <c r="AV64" s="251">
        <v>0</v>
      </c>
      <c r="AW64" s="249">
        <v>0</v>
      </c>
      <c r="AX64" s="301"/>
      <c r="AY64" s="1122"/>
      <c r="AZ64" s="857">
        <v>0</v>
      </c>
      <c r="BA64" s="294">
        <f>SUM(BB64:BJ64)+AZ64</f>
        <v>2827.76</v>
      </c>
      <c r="BB64" s="274">
        <f t="shared" ref="BB64:BJ65" si="54">E64+Q64+AC64+AO64</f>
        <v>0</v>
      </c>
      <c r="BC64" s="274">
        <f t="shared" si="54"/>
        <v>0</v>
      </c>
      <c r="BD64" s="274">
        <f t="shared" si="54"/>
        <v>113</v>
      </c>
      <c r="BE64" s="274">
        <f t="shared" si="54"/>
        <v>0</v>
      </c>
      <c r="BF64" s="274">
        <f t="shared" si="54"/>
        <v>113</v>
      </c>
      <c r="BG64" s="274">
        <f t="shared" si="54"/>
        <v>0</v>
      </c>
      <c r="BH64" s="274">
        <f t="shared" si="54"/>
        <v>0</v>
      </c>
      <c r="BI64" s="274">
        <f t="shared" si="54"/>
        <v>0</v>
      </c>
      <c r="BJ64" s="274">
        <f t="shared" si="54"/>
        <v>2601.7600000000002</v>
      </c>
      <c r="BK64" s="301"/>
      <c r="BL64" s="302"/>
    </row>
    <row r="65" spans="1:64" x14ac:dyDescent="0.25">
      <c r="A65" s="1498"/>
      <c r="B65" s="126" t="s">
        <v>106</v>
      </c>
      <c r="C65" s="131" t="s">
        <v>186</v>
      </c>
      <c r="D65" s="274">
        <f>SUM(E65:M65)</f>
        <v>15022.33</v>
      </c>
      <c r="E65" s="253">
        <v>0</v>
      </c>
      <c r="F65" s="253">
        <v>0</v>
      </c>
      <c r="G65" s="253">
        <v>15022.33</v>
      </c>
      <c r="H65" s="253">
        <v>0</v>
      </c>
      <c r="I65" s="253">
        <v>0</v>
      </c>
      <c r="J65" s="253">
        <v>0</v>
      </c>
      <c r="K65" s="253">
        <v>0</v>
      </c>
      <c r="L65" s="253">
        <v>0</v>
      </c>
      <c r="M65" s="253">
        <v>0</v>
      </c>
      <c r="N65" s="303"/>
      <c r="O65" s="375"/>
      <c r="P65" s="274">
        <f>SUM(Q65:Y65)</f>
        <v>35723.89</v>
      </c>
      <c r="Q65" s="253">
        <v>0</v>
      </c>
      <c r="R65" s="253">
        <v>0</v>
      </c>
      <c r="S65" s="253">
        <v>35723.89</v>
      </c>
      <c r="T65" s="253">
        <v>0</v>
      </c>
      <c r="U65" s="253">
        <v>0</v>
      </c>
      <c r="V65" s="253">
        <v>0</v>
      </c>
      <c r="W65" s="253">
        <v>0</v>
      </c>
      <c r="X65" s="253">
        <v>0</v>
      </c>
      <c r="Y65" s="253">
        <v>0</v>
      </c>
      <c r="Z65" s="303"/>
      <c r="AA65" s="375"/>
      <c r="AB65" s="274">
        <f>SUM(AC65:AK65)</f>
        <v>34561.760000000002</v>
      </c>
      <c r="AC65" s="253">
        <v>4403.5</v>
      </c>
      <c r="AD65" s="253">
        <v>0</v>
      </c>
      <c r="AE65" s="253">
        <v>28934.240000000002</v>
      </c>
      <c r="AF65" s="253">
        <v>1224.02</v>
      </c>
      <c r="AG65" s="253">
        <v>0</v>
      </c>
      <c r="AH65" s="253">
        <v>0</v>
      </c>
      <c r="AI65" s="253">
        <v>0</v>
      </c>
      <c r="AJ65" s="253">
        <v>0</v>
      </c>
      <c r="AK65" s="253">
        <v>0</v>
      </c>
      <c r="AL65" s="303"/>
      <c r="AM65" s="375"/>
      <c r="AN65" s="289">
        <f>SUM(AO65:AW65)</f>
        <v>48139.99</v>
      </c>
      <c r="AO65" s="253">
        <v>0</v>
      </c>
      <c r="AP65" s="253">
        <v>0</v>
      </c>
      <c r="AQ65" s="253">
        <v>45505.59</v>
      </c>
      <c r="AR65" s="253">
        <v>1761.4</v>
      </c>
      <c r="AS65" s="253">
        <v>873</v>
      </c>
      <c r="AT65" s="253">
        <v>0</v>
      </c>
      <c r="AU65" s="253">
        <v>0</v>
      </c>
      <c r="AV65" s="253">
        <v>0</v>
      </c>
      <c r="AW65" s="253">
        <v>0</v>
      </c>
      <c r="AX65" s="303"/>
      <c r="AY65" s="375"/>
      <c r="AZ65" s="526">
        <v>0</v>
      </c>
      <c r="BA65" s="296">
        <f>SUM(BB65:BJ65)+AZ65</f>
        <v>133447.97</v>
      </c>
      <c r="BB65" s="274">
        <f t="shared" si="54"/>
        <v>4403.5</v>
      </c>
      <c r="BC65" s="274">
        <f t="shared" si="54"/>
        <v>0</v>
      </c>
      <c r="BD65" s="274">
        <f t="shared" si="54"/>
        <v>125186.05</v>
      </c>
      <c r="BE65" s="274">
        <f t="shared" si="54"/>
        <v>2985.42</v>
      </c>
      <c r="BF65" s="274">
        <f t="shared" si="54"/>
        <v>873</v>
      </c>
      <c r="BG65" s="274">
        <f t="shared" si="54"/>
        <v>0</v>
      </c>
      <c r="BH65" s="274">
        <f t="shared" si="54"/>
        <v>0</v>
      </c>
      <c r="BI65" s="274">
        <f t="shared" si="54"/>
        <v>0</v>
      </c>
      <c r="BJ65" s="274">
        <f t="shared" si="54"/>
        <v>0</v>
      </c>
      <c r="BK65" s="303"/>
      <c r="BL65" s="304"/>
    </row>
    <row r="66" spans="1:64" x14ac:dyDescent="0.25">
      <c r="A66" s="1498"/>
      <c r="B66" s="126" t="s">
        <v>1302</v>
      </c>
      <c r="C66" s="131" t="s">
        <v>1303</v>
      </c>
      <c r="D66" s="274">
        <f>SUM(E66:M66)</f>
        <v>12972.79</v>
      </c>
      <c r="E66" s="253">
        <v>1197.75</v>
      </c>
      <c r="F66" s="253">
        <v>0</v>
      </c>
      <c r="G66" s="253">
        <v>4718.4399999999996</v>
      </c>
      <c r="H66" s="253">
        <v>0</v>
      </c>
      <c r="I66" s="253">
        <v>7056.6</v>
      </c>
      <c r="J66" s="253">
        <v>0</v>
      </c>
      <c r="K66" s="253">
        <v>0</v>
      </c>
      <c r="L66" s="253">
        <v>0</v>
      </c>
      <c r="M66" s="253">
        <v>0</v>
      </c>
      <c r="N66" s="303"/>
      <c r="O66" s="375"/>
      <c r="P66" s="274">
        <f>SUM(Q66:Y66)</f>
        <v>51175.13</v>
      </c>
      <c r="Q66" s="253">
        <v>7186.5</v>
      </c>
      <c r="R66" s="253">
        <v>0</v>
      </c>
      <c r="S66" s="253">
        <v>30987.759999999998</v>
      </c>
      <c r="T66" s="253">
        <v>0</v>
      </c>
      <c r="U66" s="253">
        <v>13000.87</v>
      </c>
      <c r="V66" s="253">
        <v>0</v>
      </c>
      <c r="W66" s="253">
        <v>0</v>
      </c>
      <c r="X66" s="253">
        <v>0</v>
      </c>
      <c r="Y66" s="253">
        <v>0</v>
      </c>
      <c r="Z66" s="303"/>
      <c r="AA66" s="375"/>
      <c r="AB66" s="274">
        <f>SUM(AC66:AK66)</f>
        <v>42599.47</v>
      </c>
      <c r="AC66" s="253">
        <v>0</v>
      </c>
      <c r="AD66" s="253">
        <v>0</v>
      </c>
      <c r="AE66" s="253">
        <v>35320.980000000003</v>
      </c>
      <c r="AF66" s="253">
        <v>0</v>
      </c>
      <c r="AG66" s="253">
        <v>7278.49</v>
      </c>
      <c r="AH66" s="253">
        <v>0</v>
      </c>
      <c r="AI66" s="253">
        <v>0</v>
      </c>
      <c r="AJ66" s="253">
        <v>0</v>
      </c>
      <c r="AK66" s="253">
        <v>0</v>
      </c>
      <c r="AL66" s="303"/>
      <c r="AM66" s="375"/>
      <c r="AN66" s="289">
        <f>SUM(AO66:AW66)</f>
        <v>34375.919999999998</v>
      </c>
      <c r="AO66" s="253">
        <v>0</v>
      </c>
      <c r="AP66" s="253">
        <v>0</v>
      </c>
      <c r="AQ66" s="253">
        <v>15232.16</v>
      </c>
      <c r="AR66" s="253">
        <v>0</v>
      </c>
      <c r="AS66" s="253">
        <v>19143.759999999998</v>
      </c>
      <c r="AT66" s="253">
        <v>0</v>
      </c>
      <c r="AU66" s="253">
        <v>0</v>
      </c>
      <c r="AV66" s="253">
        <v>0</v>
      </c>
      <c r="AW66" s="253">
        <v>0</v>
      </c>
      <c r="AX66" s="303"/>
      <c r="AY66" s="375"/>
      <c r="AZ66" s="526">
        <v>0</v>
      </c>
      <c r="BA66" s="296">
        <f>SUM(BB66:BJ66)+AZ66</f>
        <v>141123.31</v>
      </c>
      <c r="BB66" s="274">
        <f t="shared" ref="BB66:BG66" si="55">E66+Q66+AC66+AO66</f>
        <v>8384.25</v>
      </c>
      <c r="BC66" s="274">
        <f t="shared" si="55"/>
        <v>0</v>
      </c>
      <c r="BD66" s="274">
        <f t="shared" si="55"/>
        <v>86259.34</v>
      </c>
      <c r="BE66" s="274">
        <f t="shared" si="55"/>
        <v>0</v>
      </c>
      <c r="BF66" s="274">
        <f t="shared" si="55"/>
        <v>46479.72</v>
      </c>
      <c r="BG66" s="274">
        <f t="shared" si="55"/>
        <v>0</v>
      </c>
      <c r="BH66" s="274">
        <f t="shared" ref="BH66:BH71" si="56">K66+W66+AI66+AU66</f>
        <v>0</v>
      </c>
      <c r="BI66" s="274">
        <f>L66+X66+AJ66+AV66</f>
        <v>0</v>
      </c>
      <c r="BJ66" s="274">
        <f>M66+Y66+AK66+AW66</f>
        <v>0</v>
      </c>
      <c r="BK66" s="303"/>
      <c r="BL66" s="304"/>
    </row>
    <row r="67" spans="1:64" x14ac:dyDescent="0.25">
      <c r="A67" s="1498"/>
      <c r="B67" s="126" t="s">
        <v>107</v>
      </c>
      <c r="C67" s="131" t="s">
        <v>187</v>
      </c>
      <c r="D67" s="274">
        <f>SUM(E67:M67)</f>
        <v>56389.2</v>
      </c>
      <c r="E67" s="253">
        <v>26027.78</v>
      </c>
      <c r="F67" s="253">
        <v>314.29000000000002</v>
      </c>
      <c r="G67" s="253">
        <v>15507.14</v>
      </c>
      <c r="H67" s="253">
        <v>424.76</v>
      </c>
      <c r="I67" s="253">
        <v>7291.06</v>
      </c>
      <c r="J67" s="253">
        <v>2521.4899999999998</v>
      </c>
      <c r="K67" s="253">
        <v>0</v>
      </c>
      <c r="L67" s="253">
        <v>80.5</v>
      </c>
      <c r="M67" s="253">
        <v>4222.1799999999994</v>
      </c>
      <c r="N67" s="303"/>
      <c r="O67" s="375"/>
      <c r="P67" s="274">
        <f>SUM(Q67:Y67)</f>
        <v>91731.72</v>
      </c>
      <c r="Q67" s="253">
        <v>39048.89</v>
      </c>
      <c r="R67" s="253">
        <v>1883.4</v>
      </c>
      <c r="S67" s="253">
        <v>26572.98</v>
      </c>
      <c r="T67" s="253">
        <v>3085.25</v>
      </c>
      <c r="U67" s="253">
        <v>2879.31</v>
      </c>
      <c r="V67" s="253">
        <v>11428.78</v>
      </c>
      <c r="W67" s="253">
        <v>0</v>
      </c>
      <c r="X67" s="253">
        <v>382.68</v>
      </c>
      <c r="Y67" s="253">
        <v>6450.43</v>
      </c>
      <c r="Z67" s="303"/>
      <c r="AA67" s="375"/>
      <c r="AB67" s="274">
        <f>SUM(AC67:AK67)</f>
        <v>162876.12999999998</v>
      </c>
      <c r="AC67" s="253">
        <v>44083.61</v>
      </c>
      <c r="AD67" s="253">
        <v>115.35</v>
      </c>
      <c r="AE67" s="253">
        <v>86872.12</v>
      </c>
      <c r="AF67" s="253">
        <v>6541.39</v>
      </c>
      <c r="AG67" s="253">
        <v>7168.81</v>
      </c>
      <c r="AH67" s="253">
        <v>5739.6399999999994</v>
      </c>
      <c r="AI67" s="253">
        <v>0</v>
      </c>
      <c r="AJ67" s="253">
        <v>391.6</v>
      </c>
      <c r="AK67" s="253">
        <v>11963.609999999999</v>
      </c>
      <c r="AL67" s="303"/>
      <c r="AM67" s="375"/>
      <c r="AN67" s="289">
        <f>SUM(AO67:AW67)</f>
        <v>96758.289999999979</v>
      </c>
      <c r="AO67" s="253">
        <v>37341.42</v>
      </c>
      <c r="AP67" s="253">
        <v>611.21</v>
      </c>
      <c r="AQ67" s="253">
        <v>34941.89</v>
      </c>
      <c r="AR67" s="253">
        <v>3405.3999999999996</v>
      </c>
      <c r="AS67" s="253">
        <v>3170.67</v>
      </c>
      <c r="AT67" s="253">
        <v>7986.72</v>
      </c>
      <c r="AU67" s="253">
        <v>0</v>
      </c>
      <c r="AV67" s="253">
        <v>71.3</v>
      </c>
      <c r="AW67" s="253">
        <v>9229.68</v>
      </c>
      <c r="AX67" s="303"/>
      <c r="AY67" s="375"/>
      <c r="AZ67" s="526">
        <v>0</v>
      </c>
      <c r="BA67" s="296">
        <f>SUM(BB67:BJ67)+AZ67</f>
        <v>407755.34</v>
      </c>
      <c r="BB67" s="274">
        <f t="shared" ref="BB67:BG71" si="57">E67+Q67+AC67+AO67</f>
        <v>146501.70000000001</v>
      </c>
      <c r="BC67" s="274">
        <f t="shared" si="57"/>
        <v>2924.25</v>
      </c>
      <c r="BD67" s="274">
        <f t="shared" si="57"/>
        <v>163894.13</v>
      </c>
      <c r="BE67" s="274">
        <f t="shared" si="57"/>
        <v>13456.800000000001</v>
      </c>
      <c r="BF67" s="274">
        <f t="shared" si="57"/>
        <v>20509.849999999999</v>
      </c>
      <c r="BG67" s="274">
        <f t="shared" si="57"/>
        <v>27676.63</v>
      </c>
      <c r="BH67" s="274">
        <f t="shared" si="56"/>
        <v>0</v>
      </c>
      <c r="BI67" s="274">
        <f t="shared" ref="BI67:BJ71" si="58">L67+X67+AJ67+AV67</f>
        <v>926.07999999999993</v>
      </c>
      <c r="BJ67" s="274">
        <f t="shared" si="58"/>
        <v>31865.9</v>
      </c>
      <c r="BK67" s="303"/>
      <c r="BL67" s="304"/>
    </row>
    <row r="68" spans="1:64" x14ac:dyDescent="0.25">
      <c r="A68" s="1498"/>
      <c r="B68" s="126" t="s">
        <v>108</v>
      </c>
      <c r="C68" s="131" t="s">
        <v>160</v>
      </c>
      <c r="D68" s="274">
        <f t="shared" ref="D68:D76" si="59">SUM(E68:O68)</f>
        <v>179385.28000000003</v>
      </c>
      <c r="E68" s="253">
        <v>132902.70000000001</v>
      </c>
      <c r="F68" s="253">
        <v>3680.95</v>
      </c>
      <c r="G68" s="253">
        <v>15816.67</v>
      </c>
      <c r="H68" s="253">
        <v>4974.3100000000004</v>
      </c>
      <c r="I68" s="253">
        <v>16289.09</v>
      </c>
      <c r="J68" s="253">
        <v>4528.0700000000006</v>
      </c>
      <c r="K68" s="253">
        <v>0</v>
      </c>
      <c r="L68" s="253">
        <v>146.91</v>
      </c>
      <c r="M68" s="253">
        <v>1046.58</v>
      </c>
      <c r="N68" s="253">
        <v>0</v>
      </c>
      <c r="O68" s="254">
        <v>0</v>
      </c>
      <c r="P68" s="274">
        <f>SUM(Q68:AA68)</f>
        <v>241708.48</v>
      </c>
      <c r="Q68" s="253">
        <v>115529.62</v>
      </c>
      <c r="R68" s="253">
        <v>2150.25</v>
      </c>
      <c r="S68" s="253">
        <v>85172.89</v>
      </c>
      <c r="T68" s="253">
        <v>974.89</v>
      </c>
      <c r="U68" s="253">
        <v>30058.189999999995</v>
      </c>
      <c r="V68" s="253">
        <v>5361.62</v>
      </c>
      <c r="W68" s="253">
        <v>0</v>
      </c>
      <c r="X68" s="253">
        <v>10.66</v>
      </c>
      <c r="Y68" s="253">
        <v>2450.36</v>
      </c>
      <c r="Z68" s="253">
        <v>0</v>
      </c>
      <c r="AA68" s="254">
        <v>0</v>
      </c>
      <c r="AB68" s="274">
        <f>SUM(AC68:AM68)</f>
        <v>227288.91000000003</v>
      </c>
      <c r="AC68" s="253">
        <v>127504.74</v>
      </c>
      <c r="AD68" s="253">
        <v>3961.64</v>
      </c>
      <c r="AE68" s="253">
        <v>59242.899999999994</v>
      </c>
      <c r="AF68" s="253">
        <v>4906.2</v>
      </c>
      <c r="AG68" s="253">
        <v>24065.57</v>
      </c>
      <c r="AH68" s="253">
        <v>5470.09</v>
      </c>
      <c r="AI68" s="253">
        <v>0</v>
      </c>
      <c r="AJ68" s="253">
        <v>86.48</v>
      </c>
      <c r="AK68" s="253">
        <v>2051.29</v>
      </c>
      <c r="AL68" s="253">
        <v>0</v>
      </c>
      <c r="AM68" s="254">
        <v>0</v>
      </c>
      <c r="AN68" s="289">
        <f>SUM(AO68:AY68)</f>
        <v>238944.33999999971</v>
      </c>
      <c r="AO68" s="253">
        <v>131707.91999999969</v>
      </c>
      <c r="AP68" s="253">
        <v>6279.87</v>
      </c>
      <c r="AQ68" s="253">
        <v>51529.83</v>
      </c>
      <c r="AR68" s="253">
        <v>12048</v>
      </c>
      <c r="AS68" s="253">
        <v>28924.909999999996</v>
      </c>
      <c r="AT68" s="253">
        <v>5684.34</v>
      </c>
      <c r="AU68" s="253">
        <v>0</v>
      </c>
      <c r="AV68" s="253">
        <v>243.91</v>
      </c>
      <c r="AW68" s="253">
        <v>2525.56</v>
      </c>
      <c r="AX68" s="253">
        <v>0</v>
      </c>
      <c r="AY68" s="254">
        <v>0</v>
      </c>
      <c r="AZ68" s="526">
        <v>0</v>
      </c>
      <c r="BA68" s="296">
        <f>SUM(BB68:BL68)+AZ68</f>
        <v>887327.00999999978</v>
      </c>
      <c r="BB68" s="274">
        <f t="shared" si="57"/>
        <v>507644.97999999969</v>
      </c>
      <c r="BC68" s="274">
        <f t="shared" si="57"/>
        <v>16072.71</v>
      </c>
      <c r="BD68" s="274">
        <f t="shared" si="57"/>
        <v>211762.28999999998</v>
      </c>
      <c r="BE68" s="274">
        <f t="shared" si="57"/>
        <v>22903.4</v>
      </c>
      <c r="BF68" s="274">
        <f t="shared" si="57"/>
        <v>99337.760000000009</v>
      </c>
      <c r="BG68" s="274">
        <f t="shared" si="57"/>
        <v>21044.120000000003</v>
      </c>
      <c r="BH68" s="274">
        <f t="shared" si="56"/>
        <v>0</v>
      </c>
      <c r="BI68" s="274">
        <f t="shared" si="58"/>
        <v>487.96000000000004</v>
      </c>
      <c r="BJ68" s="274">
        <f t="shared" si="58"/>
        <v>8073.7899999999991</v>
      </c>
      <c r="BK68" s="274">
        <f t="shared" ref="BK68:BL71" si="60">N68+Z68+AL68+AX68</f>
        <v>0</v>
      </c>
      <c r="BL68" s="300">
        <f t="shared" si="60"/>
        <v>0</v>
      </c>
    </row>
    <row r="69" spans="1:64" s="255" customFormat="1" x14ac:dyDescent="0.25">
      <c r="A69" s="1498"/>
      <c r="B69" s="126" t="s">
        <v>109</v>
      </c>
      <c r="C69" s="131" t="s">
        <v>134</v>
      </c>
      <c r="D69" s="274">
        <f t="shared" si="59"/>
        <v>575536.25999937358</v>
      </c>
      <c r="E69" s="253">
        <v>518828.76999937103</v>
      </c>
      <c r="F69" s="253">
        <v>11508.6500000001</v>
      </c>
      <c r="G69" s="253">
        <v>29750.230000002502</v>
      </c>
      <c r="H69" s="253">
        <v>4293.99999999991</v>
      </c>
      <c r="I69" s="253">
        <v>7807.76</v>
      </c>
      <c r="J69" s="253">
        <v>2803.4499999999598</v>
      </c>
      <c r="K69" s="253">
        <v>0</v>
      </c>
      <c r="L69" s="253">
        <v>432.25</v>
      </c>
      <c r="M69" s="253">
        <v>111.15</v>
      </c>
      <c r="N69" s="253">
        <v>0</v>
      </c>
      <c r="O69" s="254">
        <v>0</v>
      </c>
      <c r="P69" s="274">
        <f>SUM(Q69:AA69)</f>
        <v>893917.08999883593</v>
      </c>
      <c r="Q69" s="253">
        <v>806499.20999884198</v>
      </c>
      <c r="R69" s="253">
        <v>17158.920000000398</v>
      </c>
      <c r="S69" s="253">
        <v>46692.959999993705</v>
      </c>
      <c r="T69" s="253">
        <v>6362.0899999999701</v>
      </c>
      <c r="U69" s="253">
        <v>12560.3100000001</v>
      </c>
      <c r="V69" s="253">
        <v>3816.1499999999201</v>
      </c>
      <c r="W69" s="253">
        <v>12.35</v>
      </c>
      <c r="X69" s="253">
        <v>642.20000000000095</v>
      </c>
      <c r="Y69" s="253">
        <v>172.9</v>
      </c>
      <c r="Z69" s="253">
        <v>0</v>
      </c>
      <c r="AA69" s="254">
        <v>0</v>
      </c>
      <c r="AB69" s="274">
        <f>SUM(AC69:AM69)</f>
        <v>898743.89999763109</v>
      </c>
      <c r="AC69" s="253">
        <v>809224.82999763801</v>
      </c>
      <c r="AD69" s="253">
        <v>18384.270000000401</v>
      </c>
      <c r="AE69" s="253">
        <v>47210.039999992696</v>
      </c>
      <c r="AF69" s="253">
        <v>6583.9099999999498</v>
      </c>
      <c r="AG69" s="253">
        <v>12931.120000000101</v>
      </c>
      <c r="AH69" s="253">
        <v>3517.95999999992</v>
      </c>
      <c r="AI69" s="253">
        <v>35.71</v>
      </c>
      <c r="AJ69" s="253">
        <v>665.16000000000201</v>
      </c>
      <c r="AK69" s="253">
        <v>178.55</v>
      </c>
      <c r="AL69" s="253">
        <v>0</v>
      </c>
      <c r="AM69" s="254">
        <v>12.35</v>
      </c>
      <c r="AN69" s="289">
        <f>SUM(AO69:AY69)</f>
        <v>920503.56999689201</v>
      </c>
      <c r="AO69" s="253">
        <v>826990.6499969</v>
      </c>
      <c r="AP69" s="253">
        <v>20050.480000000302</v>
      </c>
      <c r="AQ69" s="253">
        <v>48421.009999991606</v>
      </c>
      <c r="AR69" s="253">
        <v>6830.7599999999502</v>
      </c>
      <c r="AS69" s="253">
        <v>14414.6700000001</v>
      </c>
      <c r="AT69" s="253">
        <v>2814.8799999999501</v>
      </c>
      <c r="AU69" s="253">
        <v>35.04</v>
      </c>
      <c r="AV69" s="253">
        <v>735.84000000000299</v>
      </c>
      <c r="AW69" s="253">
        <v>210.24</v>
      </c>
      <c r="AX69" s="253">
        <v>0</v>
      </c>
      <c r="AY69" s="254">
        <v>0</v>
      </c>
      <c r="AZ69" s="526">
        <v>0</v>
      </c>
      <c r="BA69" s="296">
        <f>SUM(BB69:BL69)+AZ69</f>
        <v>3288700.8199927332</v>
      </c>
      <c r="BB69" s="274">
        <f t="shared" si="57"/>
        <v>2961543.459992751</v>
      </c>
      <c r="BC69" s="274">
        <f t="shared" si="57"/>
        <v>67102.3200000012</v>
      </c>
      <c r="BD69" s="274">
        <f t="shared" si="57"/>
        <v>172074.23999998049</v>
      </c>
      <c r="BE69" s="274">
        <f t="shared" si="57"/>
        <v>24070.75999999978</v>
      </c>
      <c r="BF69" s="274">
        <f t="shared" si="57"/>
        <v>47713.860000000306</v>
      </c>
      <c r="BG69" s="274">
        <f t="shared" si="57"/>
        <v>12952.439999999751</v>
      </c>
      <c r="BH69" s="274">
        <f t="shared" si="56"/>
        <v>83.1</v>
      </c>
      <c r="BI69" s="274">
        <f t="shared" si="58"/>
        <v>2475.4500000000057</v>
      </c>
      <c r="BJ69" s="274">
        <f t="shared" si="58"/>
        <v>672.84</v>
      </c>
      <c r="BK69" s="274">
        <f t="shared" si="60"/>
        <v>0</v>
      </c>
      <c r="BL69" s="300">
        <f t="shared" si="60"/>
        <v>12.35</v>
      </c>
    </row>
    <row r="70" spans="1:64" x14ac:dyDescent="0.25">
      <c r="A70" s="1498"/>
      <c r="B70" s="126" t="s">
        <v>110</v>
      </c>
      <c r="C70" s="131" t="s">
        <v>162</v>
      </c>
      <c r="D70" s="274">
        <f t="shared" si="59"/>
        <v>6505.0124123352643</v>
      </c>
      <c r="E70" s="253">
        <v>6698.9877134623785</v>
      </c>
      <c r="F70" s="253">
        <v>167.14144453063284</v>
      </c>
      <c r="G70" s="253">
        <v>3.2009439680314467</v>
      </c>
      <c r="H70" s="253">
        <v>-0.21365754006797055</v>
      </c>
      <c r="I70" s="253">
        <v>-659.91271763312841</v>
      </c>
      <c r="J70" s="253">
        <v>294.91936447006128</v>
      </c>
      <c r="K70" s="253">
        <v>0</v>
      </c>
      <c r="L70" s="253">
        <v>-1.5574220025745343E-2</v>
      </c>
      <c r="M70" s="253">
        <v>0.90489529738371244</v>
      </c>
      <c r="N70" s="253">
        <v>0</v>
      </c>
      <c r="O70" s="254">
        <v>0</v>
      </c>
      <c r="P70" s="274">
        <f>SUM(Q70:AA70)</f>
        <v>3400.620451258203</v>
      </c>
      <c r="Q70" s="253">
        <v>4036.0789145217132</v>
      </c>
      <c r="R70" s="253">
        <v>100.64061266129508</v>
      </c>
      <c r="S70" s="253">
        <v>225.79703227555629</v>
      </c>
      <c r="T70" s="253">
        <v>5.0311578905030965</v>
      </c>
      <c r="U70" s="253">
        <v>-1397.6163704265377</v>
      </c>
      <c r="V70" s="253">
        <v>418.92483056988374</v>
      </c>
      <c r="W70" s="253">
        <v>0</v>
      </c>
      <c r="X70" s="253">
        <v>0.47520009940828351</v>
      </c>
      <c r="Y70" s="253">
        <v>11.289073666381546</v>
      </c>
      <c r="Z70" s="253">
        <v>0</v>
      </c>
      <c r="AA70" s="254">
        <v>0</v>
      </c>
      <c r="AB70" s="274">
        <f>SUM(AC70:AM70)</f>
        <v>8766.9531445093871</v>
      </c>
      <c r="AC70" s="253">
        <v>7548.2717431730862</v>
      </c>
      <c r="AD70" s="253">
        <v>174.8616678226818</v>
      </c>
      <c r="AE70" s="253">
        <v>1851.4773884866731</v>
      </c>
      <c r="AF70" s="253">
        <v>111.43220358063506</v>
      </c>
      <c r="AG70" s="253">
        <v>-1527.4789785341256</v>
      </c>
      <c r="AH70" s="253">
        <v>480.78412839912698</v>
      </c>
      <c r="AI70" s="253">
        <v>0</v>
      </c>
      <c r="AJ70" s="253">
        <v>4.2093064625213703</v>
      </c>
      <c r="AK70" s="253">
        <v>123.39568511878909</v>
      </c>
      <c r="AL70" s="253">
        <v>0</v>
      </c>
      <c r="AM70" s="254">
        <v>0</v>
      </c>
      <c r="AN70" s="289">
        <f>SUM(AO70:AY70)</f>
        <v>28309.315364471837</v>
      </c>
      <c r="AO70" s="253">
        <v>15966.02003893956</v>
      </c>
      <c r="AP70" s="253">
        <v>650.83437397588102</v>
      </c>
      <c r="AQ70" s="253">
        <v>9700.0461462993098</v>
      </c>
      <c r="AR70" s="253">
        <v>1133.3515831852937</v>
      </c>
      <c r="AS70" s="253">
        <v>-1226.864504577145</v>
      </c>
      <c r="AT70" s="253">
        <v>1291.1758065044523</v>
      </c>
      <c r="AU70" s="253">
        <v>0</v>
      </c>
      <c r="AV70" s="253">
        <v>20.698597859738712</v>
      </c>
      <c r="AW70" s="253">
        <v>774.05332228474401</v>
      </c>
      <c r="AX70" s="253">
        <v>0</v>
      </c>
      <c r="AY70" s="254">
        <v>0</v>
      </c>
      <c r="AZ70" s="526">
        <v>0</v>
      </c>
      <c r="BA70" s="296">
        <f>SUM(BB70:BL70)+AZ70</f>
        <v>46981.901372574692</v>
      </c>
      <c r="BB70" s="274">
        <f t="shared" si="57"/>
        <v>34249.358410096735</v>
      </c>
      <c r="BC70" s="274">
        <f t="shared" si="57"/>
        <v>1093.4780989904907</v>
      </c>
      <c r="BD70" s="274">
        <f t="shared" si="57"/>
        <v>11780.52151102957</v>
      </c>
      <c r="BE70" s="274">
        <f t="shared" si="57"/>
        <v>1249.6012871163639</v>
      </c>
      <c r="BF70" s="274">
        <f t="shared" si="57"/>
        <v>-4811.8725711709376</v>
      </c>
      <c r="BG70" s="274">
        <f t="shared" si="57"/>
        <v>2485.8041299435245</v>
      </c>
      <c r="BH70" s="274">
        <f t="shared" si="56"/>
        <v>0</v>
      </c>
      <c r="BI70" s="274">
        <f t="shared" si="58"/>
        <v>25.367530201642619</v>
      </c>
      <c r="BJ70" s="274">
        <f t="shared" si="58"/>
        <v>909.64297636729839</v>
      </c>
      <c r="BK70" s="274">
        <f t="shared" si="60"/>
        <v>0</v>
      </c>
      <c r="BL70" s="300">
        <f t="shared" si="60"/>
        <v>0</v>
      </c>
    </row>
    <row r="71" spans="1:64" x14ac:dyDescent="0.25">
      <c r="A71" s="1498"/>
      <c r="B71" s="126" t="s">
        <v>111</v>
      </c>
      <c r="C71" s="131" t="s">
        <v>913</v>
      </c>
      <c r="D71" s="274">
        <f t="shared" si="59"/>
        <v>429701.20998736389</v>
      </c>
      <c r="E71" s="253">
        <v>240086.17868865386</v>
      </c>
      <c r="F71" s="253">
        <v>8950.4053862535075</v>
      </c>
      <c r="G71" s="253">
        <v>154296.39013589363</v>
      </c>
      <c r="H71" s="253">
        <v>14986.891634925127</v>
      </c>
      <c r="I71" s="253">
        <v>4446.9693223432987</v>
      </c>
      <c r="J71" s="253">
        <v>6179.9627311048689</v>
      </c>
      <c r="K71" s="253">
        <v>0</v>
      </c>
      <c r="L71" s="253">
        <v>754.41208818963469</v>
      </c>
      <c r="M71" s="253">
        <v>0</v>
      </c>
      <c r="N71" s="253">
        <v>0</v>
      </c>
      <c r="O71" s="254">
        <v>0</v>
      </c>
      <c r="P71" s="274">
        <f>SUM(Q71:AA71)</f>
        <v>482554.54580123135</v>
      </c>
      <c r="Q71" s="253">
        <v>301159.95688176941</v>
      </c>
      <c r="R71" s="253">
        <v>9746.2770934810997</v>
      </c>
      <c r="S71" s="253">
        <v>134031.90934141417</v>
      </c>
      <c r="T71" s="253">
        <v>19254.998770450977</v>
      </c>
      <c r="U71" s="253">
        <v>7176.6974949335172</v>
      </c>
      <c r="V71" s="253">
        <v>9919.282567879909</v>
      </c>
      <c r="W71" s="253">
        <v>0</v>
      </c>
      <c r="X71" s="253">
        <v>1265.4236513023061</v>
      </c>
      <c r="Y71" s="253">
        <v>0</v>
      </c>
      <c r="Z71" s="253">
        <v>0</v>
      </c>
      <c r="AA71" s="254">
        <v>0</v>
      </c>
      <c r="AB71" s="274">
        <f>SUM(AC71:AM71)</f>
        <v>342771.1094906574</v>
      </c>
      <c r="AC71" s="253">
        <v>210820.80903808519</v>
      </c>
      <c r="AD71" s="253">
        <v>7835.8408351854678</v>
      </c>
      <c r="AE71" s="253">
        <v>96286.472131673392</v>
      </c>
      <c r="AF71" s="253">
        <v>16930.177024667461</v>
      </c>
      <c r="AG71" s="253">
        <v>4641.225188907104</v>
      </c>
      <c r="AH71" s="253">
        <v>5368.878217073041</v>
      </c>
      <c r="AI71" s="253">
        <v>0</v>
      </c>
      <c r="AJ71" s="253">
        <v>887.71149069339538</v>
      </c>
      <c r="AK71" s="253">
        <v>0</v>
      </c>
      <c r="AL71" s="253">
        <v>0</v>
      </c>
      <c r="AM71" s="254">
        <v>-4.4356276130595382E-3</v>
      </c>
      <c r="AN71" s="289">
        <f>SUM(AO71:AY71)</f>
        <v>659731.74541363795</v>
      </c>
      <c r="AO71" s="253">
        <v>383454.38010910462</v>
      </c>
      <c r="AP71" s="253">
        <v>15414.056242377555</v>
      </c>
      <c r="AQ71" s="253">
        <v>198079.04175687351</v>
      </c>
      <c r="AR71" s="253">
        <v>41169.885994909411</v>
      </c>
      <c r="AS71" s="253">
        <v>10708.815285179671</v>
      </c>
      <c r="AT71" s="253">
        <v>9445.2936141519913</v>
      </c>
      <c r="AU71" s="253">
        <v>0</v>
      </c>
      <c r="AV71" s="253">
        <v>1460.2724110412137</v>
      </c>
      <c r="AW71" s="253">
        <v>0</v>
      </c>
      <c r="AX71" s="253">
        <v>0</v>
      </c>
      <c r="AY71" s="254">
        <v>0</v>
      </c>
      <c r="AZ71" s="526">
        <v>0</v>
      </c>
      <c r="BA71" s="296">
        <f>SUM(BB71:BL71)+AZ71</f>
        <v>1914758.6106928899</v>
      </c>
      <c r="BB71" s="274">
        <f t="shared" si="57"/>
        <v>1135521.3247176129</v>
      </c>
      <c r="BC71" s="274">
        <f t="shared" si="57"/>
        <v>41946.579557297628</v>
      </c>
      <c r="BD71" s="274">
        <f t="shared" si="57"/>
        <v>582693.81336585467</v>
      </c>
      <c r="BE71" s="274">
        <f t="shared" si="57"/>
        <v>92341.953424952982</v>
      </c>
      <c r="BF71" s="274">
        <f t="shared" si="57"/>
        <v>26973.707291363593</v>
      </c>
      <c r="BG71" s="274">
        <f t="shared" si="57"/>
        <v>30913.417130209811</v>
      </c>
      <c r="BH71" s="274">
        <f t="shared" si="56"/>
        <v>0</v>
      </c>
      <c r="BI71" s="274">
        <f t="shared" si="58"/>
        <v>4367.8196412265497</v>
      </c>
      <c r="BJ71" s="274">
        <f t="shared" si="58"/>
        <v>0</v>
      </c>
      <c r="BK71" s="274">
        <f t="shared" si="60"/>
        <v>0</v>
      </c>
      <c r="BL71" s="300">
        <f t="shared" si="60"/>
        <v>-4.4356276130595382E-3</v>
      </c>
    </row>
    <row r="72" spans="1:64" s="209" customFormat="1" x14ac:dyDescent="0.25">
      <c r="A72" s="1499"/>
      <c r="B72" s="129" t="s">
        <v>459</v>
      </c>
      <c r="C72" s="313" t="s">
        <v>5</v>
      </c>
      <c r="D72" s="275">
        <f t="shared" si="59"/>
        <v>1278113.8423990726</v>
      </c>
      <c r="E72" s="275">
        <f t="shared" ref="E72:BG72" si="61">SUM(E64:E71)</f>
        <v>925742.16640148719</v>
      </c>
      <c r="F72" s="275">
        <f t="shared" si="61"/>
        <v>24621.436830784238</v>
      </c>
      <c r="G72" s="275">
        <f t="shared" si="61"/>
        <v>235114.40107986415</v>
      </c>
      <c r="H72" s="275">
        <f t="shared" si="61"/>
        <v>24679.74797738497</v>
      </c>
      <c r="I72" s="275">
        <f t="shared" si="61"/>
        <v>42231.566604710169</v>
      </c>
      <c r="J72" s="275">
        <f t="shared" si="61"/>
        <v>16327.892095574891</v>
      </c>
      <c r="K72" s="275">
        <f t="shared" si="61"/>
        <v>0</v>
      </c>
      <c r="L72" s="275">
        <f t="shared" si="61"/>
        <v>1414.0565139696089</v>
      </c>
      <c r="M72" s="275">
        <f>SUM(M64:M71)</f>
        <v>7982.5748952973827</v>
      </c>
      <c r="N72" s="275">
        <f>SUM(N68:N71)</f>
        <v>0</v>
      </c>
      <c r="O72" s="275">
        <f>SUM(O68:O71)</f>
        <v>0</v>
      </c>
      <c r="P72" s="277">
        <f>SUM(P64:P71)</f>
        <v>1800211.4762513256</v>
      </c>
      <c r="Q72" s="275">
        <f t="shared" si="61"/>
        <v>1273460.2557951331</v>
      </c>
      <c r="R72" s="275">
        <f t="shared" si="61"/>
        <v>31039.487706142798</v>
      </c>
      <c r="S72" s="275">
        <f t="shared" si="61"/>
        <v>359408.18637368339</v>
      </c>
      <c r="T72" s="275">
        <f t="shared" si="61"/>
        <v>29682.259928341453</v>
      </c>
      <c r="U72" s="275">
        <f t="shared" si="61"/>
        <v>64277.76112450708</v>
      </c>
      <c r="V72" s="275">
        <f t="shared" si="61"/>
        <v>30944.757398449714</v>
      </c>
      <c r="W72" s="275">
        <f t="shared" si="61"/>
        <v>12.35</v>
      </c>
      <c r="X72" s="275">
        <f t="shared" si="61"/>
        <v>2301.4388514017155</v>
      </c>
      <c r="Y72" s="275">
        <f>SUM(Y64:Y71)</f>
        <v>9084.9790736663817</v>
      </c>
      <c r="Z72" s="275">
        <f>SUM(Z68:Z71)</f>
        <v>0</v>
      </c>
      <c r="AA72" s="283">
        <f>SUM(AA68:AA71)</f>
        <v>0</v>
      </c>
      <c r="AB72" s="277">
        <f t="shared" si="61"/>
        <v>1717608.2326327979</v>
      </c>
      <c r="AC72" s="275">
        <f t="shared" si="61"/>
        <v>1203585.7607788963</v>
      </c>
      <c r="AD72" s="275">
        <f t="shared" si="61"/>
        <v>30471.962503008552</v>
      </c>
      <c r="AE72" s="275">
        <f t="shared" si="61"/>
        <v>355718.22952015279</v>
      </c>
      <c r="AF72" s="275">
        <f t="shared" si="61"/>
        <v>36297.129228248043</v>
      </c>
      <c r="AG72" s="275">
        <f t="shared" si="61"/>
        <v>54557.73621037307</v>
      </c>
      <c r="AH72" s="275">
        <f t="shared" si="61"/>
        <v>20577.352345472085</v>
      </c>
      <c r="AI72" s="275">
        <f t="shared" si="61"/>
        <v>35.71</v>
      </c>
      <c r="AJ72" s="275">
        <f t="shared" si="61"/>
        <v>2035.1607971559188</v>
      </c>
      <c r="AK72" s="275">
        <f>SUM(AK64:AK71)</f>
        <v>14316.845685118786</v>
      </c>
      <c r="AL72" s="275">
        <f>SUM(AL68:AL71)</f>
        <v>0</v>
      </c>
      <c r="AM72" s="275">
        <f>SUM(AM68:AM71)</f>
        <v>12.34556437238694</v>
      </c>
      <c r="AN72" s="277">
        <f t="shared" si="61"/>
        <v>2026989.1707750014</v>
      </c>
      <c r="AO72" s="275">
        <f t="shared" si="61"/>
        <v>1395460.3901449437</v>
      </c>
      <c r="AP72" s="275">
        <f t="shared" si="61"/>
        <v>43006.450616353744</v>
      </c>
      <c r="AQ72" s="275">
        <f t="shared" si="61"/>
        <v>403522.56790316442</v>
      </c>
      <c r="AR72" s="275">
        <f t="shared" si="61"/>
        <v>66348.797578094658</v>
      </c>
      <c r="AS72" s="275">
        <f t="shared" si="61"/>
        <v>76121.960780602618</v>
      </c>
      <c r="AT72" s="275">
        <f t="shared" si="61"/>
        <v>27222.409420656397</v>
      </c>
      <c r="AU72" s="275">
        <f t="shared" si="61"/>
        <v>35.04</v>
      </c>
      <c r="AV72" s="275">
        <f t="shared" si="61"/>
        <v>2532.0210089009552</v>
      </c>
      <c r="AW72" s="275">
        <f>SUM(AW64:AW71)</f>
        <v>12739.533322284744</v>
      </c>
      <c r="AX72" s="275">
        <f>SUM(AX68:AX71)</f>
        <v>0</v>
      </c>
      <c r="AY72" s="283">
        <f>SUM(AY68:AY71)</f>
        <v>0</v>
      </c>
      <c r="AZ72" s="299">
        <f>SUM(AZ64:AZ71)</f>
        <v>0</v>
      </c>
      <c r="BA72" s="297">
        <f>SUM(BA64:BA71)</f>
        <v>6822922.7220581975</v>
      </c>
      <c r="BB72" s="275">
        <f t="shared" si="61"/>
        <v>4798248.5731204599</v>
      </c>
      <c r="BC72" s="275">
        <f>SUM(BC64:BC71)</f>
        <v>129139.33765628931</v>
      </c>
      <c r="BD72" s="275">
        <f t="shared" si="61"/>
        <v>1353763.3848768647</v>
      </c>
      <c r="BE72" s="275">
        <f t="shared" si="61"/>
        <v>157007.93471206914</v>
      </c>
      <c r="BF72" s="275">
        <f t="shared" si="61"/>
        <v>237189.02472019297</v>
      </c>
      <c r="BG72" s="275">
        <f t="shared" si="61"/>
        <v>95072.411260153094</v>
      </c>
      <c r="BH72" s="275">
        <f>SUM(BH64:BH71)</f>
        <v>83.1</v>
      </c>
      <c r="BI72" s="275">
        <f>SUM(BI64:BI71)</f>
        <v>8282.6771714281986</v>
      </c>
      <c r="BJ72" s="275">
        <f>SUM(BJ64:BJ71)</f>
        <v>44123.932976367301</v>
      </c>
      <c r="BK72" s="275">
        <f>SUM(BK68:BK71)</f>
        <v>0</v>
      </c>
      <c r="BL72" s="299">
        <f>SUM(BL68:BL71)</f>
        <v>12.34556437238694</v>
      </c>
    </row>
    <row r="73" spans="1:64" ht="14.85" customHeight="1" x14ac:dyDescent="0.25">
      <c r="A73" s="1495" t="s">
        <v>6</v>
      </c>
      <c r="B73" s="126" t="s">
        <v>117</v>
      </c>
      <c r="C73" s="131" t="s">
        <v>188</v>
      </c>
      <c r="D73" s="273">
        <f t="shared" si="59"/>
        <v>19781.38</v>
      </c>
      <c r="E73" s="251">
        <v>13372.310000000001</v>
      </c>
      <c r="F73" s="251">
        <v>942.67</v>
      </c>
      <c r="G73" s="251">
        <v>4150.17</v>
      </c>
      <c r="H73" s="251">
        <v>693.61</v>
      </c>
      <c r="I73" s="251">
        <v>330.03999999999996</v>
      </c>
      <c r="J73" s="251">
        <v>212.76999999999998</v>
      </c>
      <c r="K73" s="251">
        <v>0</v>
      </c>
      <c r="L73" s="251">
        <v>55.67</v>
      </c>
      <c r="M73" s="251">
        <v>24.14</v>
      </c>
      <c r="N73" s="251">
        <v>0</v>
      </c>
      <c r="O73" s="252">
        <v>0</v>
      </c>
      <c r="P73" s="273">
        <f>SUM(Q73:AA73)</f>
        <v>34255.21</v>
      </c>
      <c r="Q73" s="251">
        <v>23080.42</v>
      </c>
      <c r="R73" s="251">
        <v>1452.78</v>
      </c>
      <c r="S73" s="251">
        <v>7596.2099999999991</v>
      </c>
      <c r="T73" s="251">
        <v>1083.8</v>
      </c>
      <c r="U73" s="251">
        <v>301.69</v>
      </c>
      <c r="V73" s="251">
        <v>385.14</v>
      </c>
      <c r="W73" s="251">
        <v>17.14</v>
      </c>
      <c r="X73" s="251">
        <v>309.43</v>
      </c>
      <c r="Y73" s="251">
        <v>28.6</v>
      </c>
      <c r="Z73" s="251">
        <v>0</v>
      </c>
      <c r="AA73" s="252">
        <v>0</v>
      </c>
      <c r="AB73" s="273">
        <f>SUM(AC73:AM73)</f>
        <v>45848.250000000007</v>
      </c>
      <c r="AC73" s="251">
        <v>33764.120000000003</v>
      </c>
      <c r="AD73" s="251">
        <v>1800.3000000000002</v>
      </c>
      <c r="AE73" s="251">
        <v>7429.26</v>
      </c>
      <c r="AF73" s="251">
        <v>1242.56</v>
      </c>
      <c r="AG73" s="251">
        <v>690.96</v>
      </c>
      <c r="AH73" s="251">
        <v>398.13</v>
      </c>
      <c r="AI73" s="251">
        <v>56.55</v>
      </c>
      <c r="AJ73" s="251">
        <v>359.54</v>
      </c>
      <c r="AK73" s="251">
        <v>60.8</v>
      </c>
      <c r="AL73" s="251">
        <v>0</v>
      </c>
      <c r="AM73" s="252">
        <v>46.03</v>
      </c>
      <c r="AN73" s="276">
        <f>SUM(AO73:AY73)</f>
        <v>37956.569999999992</v>
      </c>
      <c r="AO73" s="251">
        <v>28089.47</v>
      </c>
      <c r="AP73" s="251">
        <v>1412.42</v>
      </c>
      <c r="AQ73" s="251">
        <v>5610.67</v>
      </c>
      <c r="AR73" s="251">
        <v>1451.4</v>
      </c>
      <c r="AS73" s="251">
        <v>815.71</v>
      </c>
      <c r="AT73" s="251">
        <v>240.1</v>
      </c>
      <c r="AU73" s="251">
        <v>0</v>
      </c>
      <c r="AV73" s="251">
        <v>275.45999999999998</v>
      </c>
      <c r="AW73" s="249">
        <v>61.34</v>
      </c>
      <c r="AX73" s="251">
        <v>0</v>
      </c>
      <c r="AY73" s="252">
        <v>0</v>
      </c>
      <c r="AZ73" s="857">
        <v>0</v>
      </c>
      <c r="BA73" s="294">
        <f>SUM(BB73:BL73)+AZ73</f>
        <v>137841.41000000003</v>
      </c>
      <c r="BB73" s="274">
        <f t="shared" ref="BB73:BJ76" si="62">E73+Q73+AC73+AO73</f>
        <v>98306.32</v>
      </c>
      <c r="BC73" s="274">
        <f t="shared" si="62"/>
        <v>5608.17</v>
      </c>
      <c r="BD73" s="274">
        <f t="shared" si="62"/>
        <v>24786.309999999998</v>
      </c>
      <c r="BE73" s="274">
        <f t="shared" si="62"/>
        <v>4471.37</v>
      </c>
      <c r="BF73" s="274">
        <f t="shared" si="62"/>
        <v>2138.4</v>
      </c>
      <c r="BG73" s="274">
        <f t="shared" si="62"/>
        <v>1236.1399999999999</v>
      </c>
      <c r="BH73" s="274">
        <f t="shared" si="62"/>
        <v>73.69</v>
      </c>
      <c r="BI73" s="274">
        <f t="shared" si="62"/>
        <v>1000.1000000000001</v>
      </c>
      <c r="BJ73" s="274">
        <f t="shared" si="62"/>
        <v>174.88</v>
      </c>
      <c r="BK73" s="274">
        <f t="shared" ref="BK73:BL76" si="63">N73+Z73+AL73+AX73</f>
        <v>0</v>
      </c>
      <c r="BL73" s="298">
        <f t="shared" si="63"/>
        <v>46.03</v>
      </c>
    </row>
    <row r="74" spans="1:64" s="255" customFormat="1" x14ac:dyDescent="0.25">
      <c r="A74" s="1495"/>
      <c r="B74" s="126" t="s">
        <v>45</v>
      </c>
      <c r="C74" s="131" t="s">
        <v>231</v>
      </c>
      <c r="D74" s="274">
        <f t="shared" si="59"/>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74">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526">
        <v>0</v>
      </c>
      <c r="BA74" s="296">
        <f>SUM(BB74:BL74)+AZ74</f>
        <v>0</v>
      </c>
      <c r="BB74" s="274">
        <f t="shared" si="62"/>
        <v>0</v>
      </c>
      <c r="BC74" s="274">
        <f t="shared" si="62"/>
        <v>0</v>
      </c>
      <c r="BD74" s="274">
        <f t="shared" si="62"/>
        <v>0</v>
      </c>
      <c r="BE74" s="274">
        <f t="shared" si="62"/>
        <v>0</v>
      </c>
      <c r="BF74" s="274">
        <f t="shared" si="62"/>
        <v>0</v>
      </c>
      <c r="BG74" s="274">
        <f t="shared" si="62"/>
        <v>0</v>
      </c>
      <c r="BH74" s="274">
        <f t="shared" si="62"/>
        <v>0</v>
      </c>
      <c r="BI74" s="274">
        <f t="shared" si="62"/>
        <v>0</v>
      </c>
      <c r="BJ74" s="274">
        <f t="shared" si="62"/>
        <v>0</v>
      </c>
      <c r="BK74" s="274">
        <f t="shared" si="63"/>
        <v>0</v>
      </c>
      <c r="BL74" s="300">
        <f t="shared" si="63"/>
        <v>0</v>
      </c>
    </row>
    <row r="75" spans="1:64" x14ac:dyDescent="0.25">
      <c r="A75" s="1495"/>
      <c r="B75" s="126" t="s">
        <v>46</v>
      </c>
      <c r="C75" s="131" t="s">
        <v>164</v>
      </c>
      <c r="D75" s="274">
        <f t="shared" si="59"/>
        <v>426.69454372015173</v>
      </c>
      <c r="E75" s="253">
        <v>357.49595594253333</v>
      </c>
      <c r="F75" s="253">
        <v>27.613287427649993</v>
      </c>
      <c r="G75" s="253">
        <v>29.8564460856972</v>
      </c>
      <c r="H75" s="253">
        <v>6.4373936983064581</v>
      </c>
      <c r="I75" s="253">
        <v>-1.6567571970858541</v>
      </c>
      <c r="J75" s="253">
        <v>6.107931163452605</v>
      </c>
      <c r="K75" s="253">
        <v>0</v>
      </c>
      <c r="L75" s="253">
        <v>0.54744058491195491</v>
      </c>
      <c r="M75" s="253">
        <v>0.29284601468608373</v>
      </c>
      <c r="N75" s="253">
        <v>0</v>
      </c>
      <c r="O75" s="254">
        <v>0</v>
      </c>
      <c r="P75" s="274">
        <f>SUM(Q75:AA75)</f>
        <v>328.23863480640313</v>
      </c>
      <c r="Q75" s="253">
        <v>264.37520078523119</v>
      </c>
      <c r="R75" s="253">
        <v>18.796914242991196</v>
      </c>
      <c r="S75" s="253">
        <v>30.730228339998042</v>
      </c>
      <c r="T75" s="253">
        <v>4.6876593247352325</v>
      </c>
      <c r="U75" s="253">
        <v>2.3136743381196641</v>
      </c>
      <c r="V75" s="253">
        <v>6.4102956542125975</v>
      </c>
      <c r="W75" s="253">
        <v>1.74741404490677E-4</v>
      </c>
      <c r="X75" s="253">
        <v>0.60006520230139093</v>
      </c>
      <c r="Y75" s="253">
        <v>0.32442217740934115</v>
      </c>
      <c r="Z75" s="253">
        <v>0</v>
      </c>
      <c r="AA75" s="254">
        <v>0</v>
      </c>
      <c r="AB75" s="274">
        <f>SUM(AC75:AM75)</f>
        <v>691.86207618946878</v>
      </c>
      <c r="AC75" s="253">
        <v>556.23345604859185</v>
      </c>
      <c r="AD75" s="253">
        <v>36.432391326762982</v>
      </c>
      <c r="AE75" s="253">
        <v>75.222616819579443</v>
      </c>
      <c r="AF75" s="253">
        <v>11.136907478675433</v>
      </c>
      <c r="AG75" s="253">
        <v>2.4214448563661919</v>
      </c>
      <c r="AH75" s="253">
        <v>8.7066484264137198</v>
      </c>
      <c r="AI75" s="253">
        <v>0</v>
      </c>
      <c r="AJ75" s="253">
        <v>0.77201808707116726</v>
      </c>
      <c r="AK75" s="253">
        <v>0.60045851216646351</v>
      </c>
      <c r="AL75" s="253">
        <v>0</v>
      </c>
      <c r="AM75" s="254">
        <v>0.3361346338415161</v>
      </c>
      <c r="AN75" s="289">
        <f>SUM(AO75:AY75)</f>
        <v>1708.7883256376458</v>
      </c>
      <c r="AO75" s="253">
        <v>1294.6551941094833</v>
      </c>
      <c r="AP75" s="253">
        <v>56.632605581005791</v>
      </c>
      <c r="AQ75" s="253">
        <v>256.75182365608612</v>
      </c>
      <c r="AR75" s="253">
        <v>61.44333244148288</v>
      </c>
      <c r="AS75" s="253">
        <v>10.010768828227448</v>
      </c>
      <c r="AT75" s="253">
        <v>15.961360077364301</v>
      </c>
      <c r="AU75" s="253">
        <v>0</v>
      </c>
      <c r="AV75" s="253">
        <v>12.105444014968096</v>
      </c>
      <c r="AW75" s="253">
        <v>1.2277969290280282</v>
      </c>
      <c r="AX75" s="253">
        <v>0</v>
      </c>
      <c r="AY75" s="254">
        <v>0</v>
      </c>
      <c r="AZ75" s="526">
        <v>0</v>
      </c>
      <c r="BA75" s="296">
        <f>SUM(BB75:BL75)+AZ75</f>
        <v>3155.5835803536702</v>
      </c>
      <c r="BB75" s="274">
        <f t="shared" si="62"/>
        <v>2472.7598068858397</v>
      </c>
      <c r="BC75" s="274">
        <f t="shared" si="62"/>
        <v>139.47519857840996</v>
      </c>
      <c r="BD75" s="274">
        <f t="shared" si="62"/>
        <v>392.56111490136084</v>
      </c>
      <c r="BE75" s="274">
        <f t="shared" si="62"/>
        <v>83.705292943200007</v>
      </c>
      <c r="BF75" s="274">
        <f t="shared" si="62"/>
        <v>13.08913082562745</v>
      </c>
      <c r="BG75" s="274">
        <f t="shared" si="62"/>
        <v>37.18623532144322</v>
      </c>
      <c r="BH75" s="274">
        <f t="shared" si="62"/>
        <v>1.74741404490677E-4</v>
      </c>
      <c r="BI75" s="274">
        <f t="shared" si="62"/>
        <v>14.02496788925261</v>
      </c>
      <c r="BJ75" s="274">
        <f t="shared" si="62"/>
        <v>2.4455236332899162</v>
      </c>
      <c r="BK75" s="274">
        <f t="shared" si="63"/>
        <v>0</v>
      </c>
      <c r="BL75" s="300">
        <f t="shared" si="63"/>
        <v>0.3361346338415161</v>
      </c>
    </row>
    <row r="76" spans="1:64" x14ac:dyDescent="0.25">
      <c r="A76" s="1495"/>
      <c r="B76" s="126" t="s">
        <v>165</v>
      </c>
      <c r="C76" s="131" t="s">
        <v>914</v>
      </c>
      <c r="D76" s="274">
        <f t="shared" si="59"/>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74">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526">
        <v>0</v>
      </c>
      <c r="BA76" s="296">
        <f>SUM(BB76:BL76)+AZ76</f>
        <v>0</v>
      </c>
      <c r="BB76" s="274">
        <f t="shared" si="62"/>
        <v>0</v>
      </c>
      <c r="BC76" s="274">
        <f t="shared" si="62"/>
        <v>0</v>
      </c>
      <c r="BD76" s="274">
        <f t="shared" si="62"/>
        <v>0</v>
      </c>
      <c r="BE76" s="274">
        <f t="shared" si="62"/>
        <v>0</v>
      </c>
      <c r="BF76" s="274">
        <f t="shared" si="62"/>
        <v>0</v>
      </c>
      <c r="BG76" s="274">
        <f t="shared" si="62"/>
        <v>0</v>
      </c>
      <c r="BH76" s="274">
        <f t="shared" si="62"/>
        <v>0</v>
      </c>
      <c r="BI76" s="274">
        <f t="shared" si="62"/>
        <v>0</v>
      </c>
      <c r="BJ76" s="274">
        <f t="shared" si="62"/>
        <v>0</v>
      </c>
      <c r="BK76" s="274">
        <f t="shared" si="63"/>
        <v>0</v>
      </c>
      <c r="BL76" s="300">
        <f t="shared" si="63"/>
        <v>0</v>
      </c>
    </row>
    <row r="77" spans="1:64" s="209" customFormat="1" x14ac:dyDescent="0.25">
      <c r="A77" s="1496"/>
      <c r="B77" s="314" t="s">
        <v>460</v>
      </c>
      <c r="C77" s="313" t="s">
        <v>8</v>
      </c>
      <c r="D77" s="278">
        <f>SUM(D73:D76)</f>
        <v>20208.074543720151</v>
      </c>
      <c r="E77" s="278">
        <f t="shared" ref="E77:BL77" si="64">SUM(E73:E76)</f>
        <v>13729.805955942535</v>
      </c>
      <c r="F77" s="278">
        <f t="shared" si="64"/>
        <v>970.28328742764995</v>
      </c>
      <c r="G77" s="278">
        <f t="shared" si="64"/>
        <v>4180.026446085697</v>
      </c>
      <c r="H77" s="278">
        <f t="shared" si="64"/>
        <v>700.04739369830645</v>
      </c>
      <c r="I77" s="278">
        <f t="shared" si="64"/>
        <v>328.38324280291408</v>
      </c>
      <c r="J77" s="278">
        <f t="shared" si="64"/>
        <v>218.87793116345259</v>
      </c>
      <c r="K77" s="278">
        <f t="shared" si="64"/>
        <v>0</v>
      </c>
      <c r="L77" s="278">
        <f t="shared" si="64"/>
        <v>56.217440584911955</v>
      </c>
      <c r="M77" s="278">
        <f>SUM(M73:M76)</f>
        <v>24.432846014686085</v>
      </c>
      <c r="N77" s="278">
        <f t="shared" si="64"/>
        <v>0</v>
      </c>
      <c r="O77" s="284">
        <f t="shared" si="64"/>
        <v>0</v>
      </c>
      <c r="P77" s="278">
        <f t="shared" si="64"/>
        <v>34583.448634806402</v>
      </c>
      <c r="Q77" s="278">
        <f t="shared" si="64"/>
        <v>23344.795200785229</v>
      </c>
      <c r="R77" s="278">
        <f t="shared" si="64"/>
        <v>1471.5769142429913</v>
      </c>
      <c r="S77" s="278">
        <f t="shared" si="64"/>
        <v>7626.9402283399968</v>
      </c>
      <c r="T77" s="278">
        <f t="shared" si="64"/>
        <v>1088.4876593247352</v>
      </c>
      <c r="U77" s="278">
        <f t="shared" si="64"/>
        <v>304.00367433811965</v>
      </c>
      <c r="V77" s="278">
        <f t="shared" si="64"/>
        <v>391.55029565421256</v>
      </c>
      <c r="W77" s="278">
        <f t="shared" si="64"/>
        <v>17.14017474140449</v>
      </c>
      <c r="X77" s="278">
        <f t="shared" si="64"/>
        <v>310.03006520230139</v>
      </c>
      <c r="Y77" s="278">
        <f>SUM(Y73:Y76)</f>
        <v>28.924422177409344</v>
      </c>
      <c r="Z77" s="278">
        <f>SUM(Z73:Z76)</f>
        <v>0</v>
      </c>
      <c r="AA77" s="284">
        <f t="shared" si="64"/>
        <v>0</v>
      </c>
      <c r="AB77" s="278">
        <f t="shared" si="64"/>
        <v>46540.112076189478</v>
      </c>
      <c r="AC77" s="278">
        <f t="shared" si="64"/>
        <v>34320.353456048593</v>
      </c>
      <c r="AD77" s="278">
        <f t="shared" si="64"/>
        <v>1836.7323913267633</v>
      </c>
      <c r="AE77" s="278">
        <f t="shared" si="64"/>
        <v>7504.4826168195796</v>
      </c>
      <c r="AF77" s="278">
        <f t="shared" si="64"/>
        <v>1253.6969074786755</v>
      </c>
      <c r="AG77" s="278">
        <f t="shared" si="64"/>
        <v>693.38144485636622</v>
      </c>
      <c r="AH77" s="278">
        <f t="shared" si="64"/>
        <v>406.83664842641372</v>
      </c>
      <c r="AI77" s="278">
        <f t="shared" si="64"/>
        <v>56.55</v>
      </c>
      <c r="AJ77" s="278">
        <f t="shared" si="64"/>
        <v>360.31201808707118</v>
      </c>
      <c r="AK77" s="278">
        <f>SUM(AK73:AK76)</f>
        <v>61.400458512166459</v>
      </c>
      <c r="AL77" s="278">
        <f t="shared" si="64"/>
        <v>0</v>
      </c>
      <c r="AM77" s="284">
        <f t="shared" si="64"/>
        <v>46.366134633841519</v>
      </c>
      <c r="AN77" s="852">
        <f t="shared" si="64"/>
        <v>39665.358325637637</v>
      </c>
      <c r="AO77" s="278">
        <f t="shared" si="64"/>
        <v>29384.125194109485</v>
      </c>
      <c r="AP77" s="278">
        <f t="shared" si="64"/>
        <v>1469.0526055810058</v>
      </c>
      <c r="AQ77" s="278">
        <f t="shared" si="64"/>
        <v>5867.4218236560864</v>
      </c>
      <c r="AR77" s="278">
        <f t="shared" si="64"/>
        <v>1512.843332441483</v>
      </c>
      <c r="AS77" s="278">
        <f t="shared" si="64"/>
        <v>825.72076882822751</v>
      </c>
      <c r="AT77" s="278">
        <f t="shared" si="64"/>
        <v>256.06136007736427</v>
      </c>
      <c r="AU77" s="278">
        <f t="shared" si="64"/>
        <v>0</v>
      </c>
      <c r="AV77" s="278">
        <f t="shared" si="64"/>
        <v>287.56544401496808</v>
      </c>
      <c r="AW77" s="278">
        <f>SUM(AW73:AW76)</f>
        <v>62.567796929028034</v>
      </c>
      <c r="AX77" s="278">
        <f t="shared" si="64"/>
        <v>0</v>
      </c>
      <c r="AY77" s="284">
        <f t="shared" si="64"/>
        <v>0</v>
      </c>
      <c r="AZ77" s="305">
        <f t="shared" si="64"/>
        <v>0</v>
      </c>
      <c r="BA77" s="297">
        <f t="shared" si="64"/>
        <v>140996.99358035371</v>
      </c>
      <c r="BB77" s="275">
        <f t="shared" si="64"/>
        <v>100779.07980688584</v>
      </c>
      <c r="BC77" s="275">
        <f t="shared" si="64"/>
        <v>5747.6451985784097</v>
      </c>
      <c r="BD77" s="275">
        <f t="shared" si="64"/>
        <v>25178.871114901358</v>
      </c>
      <c r="BE77" s="275">
        <f t="shared" si="64"/>
        <v>4555.0752929432001</v>
      </c>
      <c r="BF77" s="275">
        <f t="shared" si="64"/>
        <v>2151.4891308256274</v>
      </c>
      <c r="BG77" s="275">
        <f t="shared" si="64"/>
        <v>1273.3262353214432</v>
      </c>
      <c r="BH77" s="275">
        <f t="shared" si="64"/>
        <v>73.690174741404491</v>
      </c>
      <c r="BI77" s="275">
        <f t="shared" si="64"/>
        <v>1014.1249678892527</v>
      </c>
      <c r="BJ77" s="275">
        <f>SUM(BJ73:BJ76)</f>
        <v>177.32552363328992</v>
      </c>
      <c r="BK77" s="275">
        <f t="shared" si="64"/>
        <v>0</v>
      </c>
      <c r="BL77" s="299">
        <f t="shared" si="64"/>
        <v>46.366134633841519</v>
      </c>
    </row>
    <row r="78" spans="1:64" s="209" customFormat="1" ht="14.85" customHeight="1" x14ac:dyDescent="0.25">
      <c r="A78" s="1494" t="s">
        <v>232</v>
      </c>
      <c r="B78" s="315" t="s">
        <v>118</v>
      </c>
      <c r="C78" s="125" t="s">
        <v>171</v>
      </c>
      <c r="D78" s="273">
        <f>D20+SUM(D22:D23,D27)+SUM(D29:D32)+D37+D41+D46+D51+SUM(D56:D57)+SUM(D59:D60)+SUM(D64:D68)+D73</f>
        <v>8693516.6457515731</v>
      </c>
      <c r="E78" s="273">
        <f>E20+SUM(E22:E23,E27)+SUM(E29:E32)+E37+E41+E46+E51+SUM(E56:E57)+SUM(E59:E60)+SUM(E64:E68)+E73</f>
        <v>5183419.9523092909</v>
      </c>
      <c r="F78" s="273">
        <f>F20+SUM(F22:F23,F27)+SUM(F29:F32)+F37+F41+F46+F51+SUM(F56:F57)+SUM(F59:F60)+SUM(F64:F68)+F73</f>
        <v>366688.94666683587</v>
      </c>
      <c r="G78" s="273">
        <f t="shared" ref="G78:O78" si="65">G20+SUM(G22:G23,G27)+SUM(G29:G32)+G37+G41+G46+G51+SUM(G56:G57)+SUM(G59:G60)+SUM(G64:G68)+G73</f>
        <v>2348290.0573317241</v>
      </c>
      <c r="H78" s="273">
        <f t="shared" si="65"/>
        <v>437462.00299604115</v>
      </c>
      <c r="I78" s="273">
        <f t="shared" si="65"/>
        <v>61984.642662515478</v>
      </c>
      <c r="J78" s="273">
        <f t="shared" si="65"/>
        <v>235552.89021575078</v>
      </c>
      <c r="K78" s="273">
        <f t="shared" si="65"/>
        <v>0</v>
      </c>
      <c r="L78" s="273">
        <f t="shared" si="65"/>
        <v>32482.278075120958</v>
      </c>
      <c r="M78" s="273">
        <f>M20+SUM(M22:M23,M27)+SUM(M29:M32)+M37+M41+M46+M51+SUM(M56:M57)+SUM(M59:M60)+SUM(M64:M68)+M73</f>
        <v>27635.875494294258</v>
      </c>
      <c r="N78" s="273">
        <f t="shared" si="65"/>
        <v>0</v>
      </c>
      <c r="O78" s="285">
        <f t="shared" si="65"/>
        <v>0</v>
      </c>
      <c r="P78" s="273">
        <f>P20+SUM(P22:P23,P27)+SUM(P29:P32)+P37+P41+P46+P51+SUM(P56:P57)+SUM(P59:P60)+SUM(P64:P68)+P73</f>
        <v>12049532.787226813</v>
      </c>
      <c r="Q78" s="273">
        <f t="shared" ref="Q78:AA78" si="66">Q20+SUM(Q22:Q23,Q27)+SUM(Q29:Q32)+Q37+Q41+Q46+Q51+SUM(Q56:Q57)+SUM(Q59:Q60)+SUM(Q64:Q68)+Q73</f>
        <v>7549576.7773158681</v>
      </c>
      <c r="R78" s="273">
        <f t="shared" si="66"/>
        <v>445787.09728983883</v>
      </c>
      <c r="S78" s="273">
        <f t="shared" si="66"/>
        <v>2951788.5584167619</v>
      </c>
      <c r="T78" s="273">
        <f t="shared" si="66"/>
        <v>565487.57745552121</v>
      </c>
      <c r="U78" s="273">
        <f t="shared" si="66"/>
        <v>85143.733380626509</v>
      </c>
      <c r="V78" s="273">
        <f t="shared" si="66"/>
        <v>365524.84378258814</v>
      </c>
      <c r="W78" s="273">
        <f t="shared" si="66"/>
        <v>17.14</v>
      </c>
      <c r="X78" s="273">
        <f t="shared" si="66"/>
        <v>61219.657457409703</v>
      </c>
      <c r="Y78" s="273">
        <f>Y20+SUM(Y22:Y23,Y27)+SUM(Y29:Y32)+Y37+Y41+Y46+Y51+SUM(Y56:Y57)+SUM(Y59:Y60)+SUM(Y64:Y68)+Y73</f>
        <v>24987.40212819873</v>
      </c>
      <c r="Z78" s="273">
        <f t="shared" si="66"/>
        <v>0</v>
      </c>
      <c r="AA78" s="285">
        <f t="shared" si="66"/>
        <v>0</v>
      </c>
      <c r="AB78" s="273">
        <f>AB20+SUM(AB22:AB23,AB27)+SUM(AB29:AB32)+AB37+AB41+AB46+AB51+SUM(AB56:AB57)+SUM(AB59:AB60)+SUM(AB64:AB68)+AB73</f>
        <v>12402361.890861019</v>
      </c>
      <c r="AC78" s="273">
        <f t="shared" ref="AC78:AM78" si="67">AC20+SUM(AC22:AC23,AC27)+SUM(AC29:AC32)+AC37+AC41+AC46+AC51+SUM(AC56:AC57)+SUM(AC59:AC60)+SUM(AC64:AC68)+AC73</f>
        <v>8236839.7534959884</v>
      </c>
      <c r="AD78" s="273">
        <f t="shared" si="67"/>
        <v>470091.20983042277</v>
      </c>
      <c r="AE78" s="273">
        <f t="shared" si="67"/>
        <v>2541293.2645139461</v>
      </c>
      <c r="AF78" s="273">
        <f t="shared" si="67"/>
        <v>650938.95609156415</v>
      </c>
      <c r="AG78" s="273">
        <f t="shared" si="67"/>
        <v>84444.082669738083</v>
      </c>
      <c r="AH78" s="273">
        <f t="shared" si="67"/>
        <v>311271.65509298351</v>
      </c>
      <c r="AI78" s="273">
        <f t="shared" si="67"/>
        <v>56.55</v>
      </c>
      <c r="AJ78" s="273">
        <f t="shared" si="67"/>
        <v>68261.589626616624</v>
      </c>
      <c r="AK78" s="273">
        <f>AK20+SUM(AK22:AK23,AK27)+SUM(AK29:AK32)+AK37+AK41+AK46+AK51+SUM(AK56:AK57)+SUM(AK59:AK60)+SUM(AK64:AK68)+AK73</f>
        <v>38887.261070219858</v>
      </c>
      <c r="AL78" s="273">
        <f t="shared" si="67"/>
        <v>0</v>
      </c>
      <c r="AM78" s="273">
        <f t="shared" si="67"/>
        <v>277.56846953779188</v>
      </c>
      <c r="AN78" s="276">
        <f>AN20+SUM(AN22:AN23,AN27)+SUM(AN29:AN32)+AN37+AN41+AN46+AN51+SUM(AN56:AN57)+SUM(AN59:AN60)+SUM(AN64:AN68)+AN73</f>
        <v>13461514.157626247</v>
      </c>
      <c r="AO78" s="273">
        <f t="shared" ref="AO78:AY78" si="68">AO20+SUM(AO22:AO23,AO27)+SUM(AO29:AO32)+AO37+AO41+AO46+AO51+SUM(AO56:AO57)+SUM(AO59:AO60)+SUM(AO64:AO68)+AO73</f>
        <v>8944409.8311107848</v>
      </c>
      <c r="AP78" s="273">
        <f t="shared" si="68"/>
        <v>497478.74026471662</v>
      </c>
      <c r="AQ78" s="273">
        <f t="shared" si="68"/>
        <v>2777841.9663507268</v>
      </c>
      <c r="AR78" s="273">
        <f t="shared" si="68"/>
        <v>685027.7477352838</v>
      </c>
      <c r="AS78" s="273">
        <f t="shared" si="68"/>
        <v>114466.8943775551</v>
      </c>
      <c r="AT78" s="273">
        <f t="shared" si="68"/>
        <v>346925.62281584868</v>
      </c>
      <c r="AU78" s="273">
        <f t="shared" si="68"/>
        <v>0</v>
      </c>
      <c r="AV78" s="273">
        <f t="shared" si="68"/>
        <v>68605.264769321686</v>
      </c>
      <c r="AW78" s="273">
        <f>AW20+SUM(AW22:AW23,AW27)+SUM(AW29:AW32)+AW37+AW41+AW46+AW51+SUM(AW56:AW57)+SUM(AW59:AW60)+SUM(AW64:AW68)+AW73</f>
        <v>26758.090202011608</v>
      </c>
      <c r="AX78" s="273">
        <f t="shared" si="68"/>
        <v>0</v>
      </c>
      <c r="AY78" s="285">
        <f t="shared" si="68"/>
        <v>0</v>
      </c>
      <c r="AZ78" s="298">
        <f>AZ20+SUM(AZ22:AZ23,AZ27)+SUM(AZ29:AZ32)+AZ37+AZ41+AZ46+AZ51+SUM(AZ56:AZ57)+SUM(AZ59:AZ60)+SUM(AZ64:AZ68)+AZ73</f>
        <v>0</v>
      </c>
      <c r="BA78" s="294">
        <f>BA20+SUM(BA22:BA23,BA27)+SUM(BA29:BA32)+BA37+BA41+BA46+BA51+SUM(BA56:BA57)+SUM(BA59:BA60)+SUM(BA64:BA68)+BA73</f>
        <v>46606925.481465645</v>
      </c>
      <c r="BB78" s="273">
        <f t="shared" ref="BB78:BL78" si="69">BB20+SUM(BB22:BB23,BB27)+SUM(BB29:BB32)+BB37+BB41+BB46+BB51+SUM(BB56:BB57)+SUM(BB59:BB60)+SUM(BB64:BB68)+BB73</f>
        <v>29914246.314231936</v>
      </c>
      <c r="BC78" s="273">
        <f t="shared" si="69"/>
        <v>1780045.9940518143</v>
      </c>
      <c r="BD78" s="273">
        <f t="shared" si="69"/>
        <v>10619213.846613159</v>
      </c>
      <c r="BE78" s="273">
        <f t="shared" si="69"/>
        <v>2338916.28427841</v>
      </c>
      <c r="BF78" s="273">
        <f t="shared" si="69"/>
        <v>346039.35309043521</v>
      </c>
      <c r="BG78" s="273">
        <f t="shared" si="69"/>
        <v>1259275.011907171</v>
      </c>
      <c r="BH78" s="273">
        <f t="shared" si="69"/>
        <v>73.69</v>
      </c>
      <c r="BI78" s="273">
        <f t="shared" si="69"/>
        <v>230568.78992846899</v>
      </c>
      <c r="BJ78" s="273">
        <f>BJ20+SUM(BJ22:BJ23,BJ27)+SUM(BJ29:BJ32)+BJ37+BJ41+BJ46+BJ51+SUM(BJ56:BJ57)+SUM(BJ59:BJ60)+SUM(BJ64:BJ68)+BJ73</f>
        <v>118268.62889472448</v>
      </c>
      <c r="BK78" s="273">
        <f t="shared" si="69"/>
        <v>0</v>
      </c>
      <c r="BL78" s="298">
        <f t="shared" si="69"/>
        <v>277.56846953779188</v>
      </c>
    </row>
    <row r="79" spans="1:64" s="209" customFormat="1" x14ac:dyDescent="0.25">
      <c r="A79" s="1509"/>
      <c r="B79" s="126" t="s">
        <v>55</v>
      </c>
      <c r="C79" s="127" t="s">
        <v>172</v>
      </c>
      <c r="D79" s="274">
        <f>D21+D24+D34+D38+D43+D48+D53+D58+D70+D75</f>
        <v>168141.00445417129</v>
      </c>
      <c r="E79" s="274">
        <f>E21+E24+E34+E38+E43+E48+E53+E58+E70+E75</f>
        <v>156608.97919260367</v>
      </c>
      <c r="F79" s="274">
        <f>F21+F24+F34+F38+F43+F48+F53+F58+F70+F75</f>
        <v>6739.9585943013744</v>
      </c>
      <c r="G79" s="274">
        <f t="shared" ref="G79:O79" si="70">G21+G24+G34+G38+G43+G48+G53+G58+G70+G75</f>
        <v>699.9384233075275</v>
      </c>
      <c r="H79" s="274">
        <f t="shared" si="70"/>
        <v>757.15846747575199</v>
      </c>
      <c r="I79" s="274">
        <f t="shared" si="70"/>
        <v>-1053.0066722125055</v>
      </c>
      <c r="J79" s="274">
        <f t="shared" si="70"/>
        <v>4381.9436165364314</v>
      </c>
      <c r="K79" s="274">
        <f t="shared" si="70"/>
        <v>0</v>
      </c>
      <c r="L79" s="274">
        <f t="shared" si="70"/>
        <v>3.1565068840735075</v>
      </c>
      <c r="M79" s="274">
        <f>M21+M24+M34+M38+M43+M48+M53+M58+M70+M75</f>
        <v>2.8763252749185373</v>
      </c>
      <c r="N79" s="274">
        <f t="shared" si="70"/>
        <v>0</v>
      </c>
      <c r="O79" s="282">
        <f t="shared" si="70"/>
        <v>0</v>
      </c>
      <c r="P79" s="274">
        <f>P21+P24+P34+P38+P43+P48+P53+P58+P70+P75</f>
        <v>148005.68252377902</v>
      </c>
      <c r="Q79" s="274">
        <f t="shared" ref="Q79:AA79" si="71">Q21+Q24+Q34+Q38+Q43+Q48+Q53+Q58+Q70+Q75</f>
        <v>136023.04678037658</v>
      </c>
      <c r="R79" s="274">
        <f t="shared" si="71"/>
        <v>5638.9302963328528</v>
      </c>
      <c r="S79" s="274">
        <f t="shared" si="71"/>
        <v>2561.282705275747</v>
      </c>
      <c r="T79" s="274">
        <f t="shared" si="71"/>
        <v>1198.4660202721986</v>
      </c>
      <c r="U79" s="274">
        <f t="shared" si="71"/>
        <v>-2067.9777617482146</v>
      </c>
      <c r="V79" s="274">
        <f t="shared" si="71"/>
        <v>4604.0401472229942</v>
      </c>
      <c r="W79" s="274">
        <f t="shared" si="71"/>
        <v>1.74741404490677E-4</v>
      </c>
      <c r="X79" s="274">
        <f t="shared" si="71"/>
        <v>17.824913096456587</v>
      </c>
      <c r="Y79" s="274">
        <f>Y21+Y24+Y34+Y38+Y43+Y48+Y53+Y58+Y70+Y75</f>
        <v>30.069248209049345</v>
      </c>
      <c r="Z79" s="274">
        <f t="shared" si="71"/>
        <v>0</v>
      </c>
      <c r="AA79" s="282">
        <f t="shared" si="71"/>
        <v>0</v>
      </c>
      <c r="AB79" s="274">
        <f>AB21+AB24+AB34+AB38+AB43+AB48+AB53+AB58+AB70+AB75</f>
        <v>294328.82106092578</v>
      </c>
      <c r="AC79" s="274">
        <f t="shared" ref="AC79:AM79" si="72">AC21+AC24+AC34+AC38+AC43+AC48+AC53+AC58+AC70+AC75</f>
        <v>260680.26990231287</v>
      </c>
      <c r="AD79" s="274">
        <f t="shared" si="72"/>
        <v>11514.203333195625</v>
      </c>
      <c r="AE79" s="274">
        <f t="shared" si="72"/>
        <v>13173.683364854334</v>
      </c>
      <c r="AF79" s="274">
        <f t="shared" si="72"/>
        <v>4188.1840108094648</v>
      </c>
      <c r="AG79" s="274">
        <f t="shared" si="72"/>
        <v>-2258.69508108215</v>
      </c>
      <c r="AH79" s="274">
        <f t="shared" si="72"/>
        <v>6600.1516062879591</v>
      </c>
      <c r="AI79" s="274">
        <f t="shared" si="72"/>
        <v>0</v>
      </c>
      <c r="AJ79" s="274">
        <f t="shared" si="72"/>
        <v>112.75285240090389</v>
      </c>
      <c r="AK79" s="274">
        <f>AK21+AK24+AK34+AK38+AK43+AK48+AK53+AK58+AK70+AK75</f>
        <v>317.34379915507827</v>
      </c>
      <c r="AL79" s="274">
        <f t="shared" si="72"/>
        <v>0</v>
      </c>
      <c r="AM79" s="282">
        <f t="shared" si="72"/>
        <v>0.92727299164014199</v>
      </c>
      <c r="AN79" s="289">
        <f>AN21+AN24+AN34+AN38+AN43+AN48+AN53+AN58+AN70+AN75</f>
        <v>793725.37030672771</v>
      </c>
      <c r="AO79" s="274">
        <f t="shared" ref="AO79:AY79" si="73">AO21+AO24+AO34+AO38+AO43+AO48+AO53+AO58+AO70+AO75</f>
        <v>618550.65362044575</v>
      </c>
      <c r="AP79" s="274">
        <f t="shared" si="73"/>
        <v>29165.477099508804</v>
      </c>
      <c r="AQ79" s="274">
        <f t="shared" si="73"/>
        <v>105842.16899274832</v>
      </c>
      <c r="AR79" s="274">
        <f t="shared" si="73"/>
        <v>24179.088097995682</v>
      </c>
      <c r="AS79" s="274">
        <f t="shared" si="73"/>
        <v>-1421.3443050573185</v>
      </c>
      <c r="AT79" s="274">
        <f t="shared" si="73"/>
        <v>15144.325536799117</v>
      </c>
      <c r="AU79" s="274">
        <f t="shared" si="73"/>
        <v>0</v>
      </c>
      <c r="AV79" s="274">
        <f t="shared" si="73"/>
        <v>763.27474283210825</v>
      </c>
      <c r="AW79" s="274">
        <f>AW21+AW24+AW34+AW38+AW43+AW48+AW53+AW58+AW70+AW75</f>
        <v>1501.726521455174</v>
      </c>
      <c r="AX79" s="274">
        <f t="shared" si="73"/>
        <v>0</v>
      </c>
      <c r="AY79" s="282">
        <f t="shared" si="73"/>
        <v>0</v>
      </c>
      <c r="AZ79" s="300">
        <f>AZ21+AZ24+AZ34+AZ38+AZ43+AZ48+AZ53+AZ58+AZ70+AZ75</f>
        <v>0</v>
      </c>
      <c r="BA79" s="296">
        <f>BA21+BA24+BA34+BA38+BA43+BA48+BA53+BA58+BA70+BA75</f>
        <v>1404200.8783456038</v>
      </c>
      <c r="BB79" s="274">
        <f t="shared" ref="BB79:BL79" si="74">BB21+BB24+BB34+BB38+BB43+BB48+BB53+BB58+BB70+BB75</f>
        <v>1171862.9494957388</v>
      </c>
      <c r="BC79" s="274">
        <f t="shared" si="74"/>
        <v>53058.569323338656</v>
      </c>
      <c r="BD79" s="274">
        <f t="shared" si="74"/>
        <v>122277.07348618594</v>
      </c>
      <c r="BE79" s="274">
        <f t="shared" si="74"/>
        <v>30322.896596553099</v>
      </c>
      <c r="BF79" s="274">
        <f t="shared" si="74"/>
        <v>-6801.0238201001885</v>
      </c>
      <c r="BG79" s="274">
        <f t="shared" si="74"/>
        <v>30730.4609068465</v>
      </c>
      <c r="BH79" s="274">
        <f t="shared" si="74"/>
        <v>1.74741404490677E-4</v>
      </c>
      <c r="BI79" s="274">
        <f t="shared" si="74"/>
        <v>897.00901521354228</v>
      </c>
      <c r="BJ79" s="274">
        <f>BJ21+BJ24+BJ34+BJ38+BJ43+BJ48+BJ53+BJ58+BJ70+BJ75</f>
        <v>1852.0158940942199</v>
      </c>
      <c r="BK79" s="274">
        <f t="shared" si="74"/>
        <v>0</v>
      </c>
      <c r="BL79" s="300">
        <f t="shared" si="74"/>
        <v>0.92727299164014199</v>
      </c>
    </row>
    <row r="80" spans="1:64" s="209" customFormat="1" x14ac:dyDescent="0.25">
      <c r="A80" s="1509"/>
      <c r="B80" s="126" t="s">
        <v>56</v>
      </c>
      <c r="C80" s="127" t="s">
        <v>173</v>
      </c>
      <c r="D80" s="274">
        <f>D25+D33+D42+D47+D52+D61+D69+D74</f>
        <v>957484.48999931756</v>
      </c>
      <c r="E80" s="274">
        <f>E25+E33+E42+E47+E52+E61+E69+E74</f>
        <v>872643.93999931496</v>
      </c>
      <c r="F80" s="274">
        <f>F25+F33+F42+F47+F52+F61+F69+F74</f>
        <v>19143.329999999958</v>
      </c>
      <c r="G80" s="274">
        <f t="shared" ref="G80:O80" si="75">G25+G33+G42+G47+G52+G61+G69+G74</f>
        <v>43243.320000002655</v>
      </c>
      <c r="H80" s="274">
        <f t="shared" si="75"/>
        <v>6240.8399999999001</v>
      </c>
      <c r="I80" s="274">
        <f t="shared" si="75"/>
        <v>11348.610000000026</v>
      </c>
      <c r="J80" s="274">
        <f t="shared" si="75"/>
        <v>4074.6499999999596</v>
      </c>
      <c r="K80" s="274">
        <f t="shared" si="75"/>
        <v>0</v>
      </c>
      <c r="L80" s="274">
        <f t="shared" si="75"/>
        <v>628.25</v>
      </c>
      <c r="M80" s="274">
        <f>M25+M33+M42+M47+M52+M61+M69+M74</f>
        <v>161.55000000000001</v>
      </c>
      <c r="N80" s="274">
        <f t="shared" si="75"/>
        <v>0</v>
      </c>
      <c r="O80" s="282">
        <f t="shared" si="75"/>
        <v>0</v>
      </c>
      <c r="P80" s="274">
        <f>P25+P33+P42+P47+P52+P61+P69+P74</f>
        <v>1525233.8099992489</v>
      </c>
      <c r="Q80" s="274">
        <f t="shared" ref="Q80:AA80" si="76">Q25+Q33+Q42+Q47+Q52+Q61+Q69+Q74</f>
        <v>1392006.7499992531</v>
      </c>
      <c r="R80" s="274">
        <f t="shared" si="76"/>
        <v>31108.260000000399</v>
      </c>
      <c r="S80" s="274">
        <f t="shared" si="76"/>
        <v>67865.339999995704</v>
      </c>
      <c r="T80" s="274">
        <f t="shared" si="76"/>
        <v>9247.04000000001</v>
      </c>
      <c r="U80" s="274">
        <f t="shared" si="76"/>
        <v>18257.22000000007</v>
      </c>
      <c r="V80" s="274">
        <f t="shared" si="76"/>
        <v>5546.5499999999101</v>
      </c>
      <c r="W80" s="274">
        <f t="shared" si="76"/>
        <v>17.95</v>
      </c>
      <c r="X80" s="274">
        <f t="shared" si="76"/>
        <v>933.400000000001</v>
      </c>
      <c r="Y80" s="274">
        <f>Y25+Y33+Y42+Y47+Y52+Y61+Y69+Y74</f>
        <v>251.3</v>
      </c>
      <c r="Z80" s="274">
        <f t="shared" si="76"/>
        <v>0</v>
      </c>
      <c r="AA80" s="282">
        <f t="shared" si="76"/>
        <v>0</v>
      </c>
      <c r="AB80" s="274">
        <f>AB25+AB33+AB42+AB47+AB52+AB61+AB69+AB74</f>
        <v>1626692.3899986851</v>
      </c>
      <c r="AC80" s="274">
        <f t="shared" ref="AC80:AM80" si="77">AC25+AC33+AC42+AC47+AC52+AC61+AC69+AC74</f>
        <v>1486408.6299986918</v>
      </c>
      <c r="AD80" s="274">
        <f t="shared" si="77"/>
        <v>35299.719999999601</v>
      </c>
      <c r="AE80" s="274">
        <f t="shared" si="77"/>
        <v>70053.519999993296</v>
      </c>
      <c r="AF80" s="274">
        <f t="shared" si="77"/>
        <v>9598.6000000000295</v>
      </c>
      <c r="AG80" s="274">
        <f t="shared" si="77"/>
        <v>18484.630000000201</v>
      </c>
      <c r="AH80" s="274">
        <f t="shared" si="77"/>
        <v>5520.0099999999302</v>
      </c>
      <c r="AI80" s="274">
        <f t="shared" si="77"/>
        <v>50.97</v>
      </c>
      <c r="AJ80" s="274">
        <f t="shared" si="77"/>
        <v>976.59000000000196</v>
      </c>
      <c r="AK80" s="274">
        <f>AK25+AK33+AK42+AK47+AK52+AK61+AK69+AK74</f>
        <v>281.77</v>
      </c>
      <c r="AL80" s="274">
        <f t="shared" si="77"/>
        <v>0</v>
      </c>
      <c r="AM80" s="282">
        <f t="shared" si="77"/>
        <v>17.95</v>
      </c>
      <c r="AN80" s="289">
        <f>AN25+AN33+AN42+AN47+AN52+AN61+AN69+AN74</f>
        <v>1650250.0799984457</v>
      </c>
      <c r="AO80" s="274">
        <f t="shared" ref="AO80:AY80" si="78">AO25+AO33+AO42+AO47+AO52+AO61+AO69+AO74</f>
        <v>1504853.579998455</v>
      </c>
      <c r="AP80" s="274">
        <f t="shared" si="78"/>
        <v>37747.699999999197</v>
      </c>
      <c r="AQ80" s="274">
        <f t="shared" si="78"/>
        <v>71452.04999999101</v>
      </c>
      <c r="AR80" s="274">
        <f t="shared" si="78"/>
        <v>9887.3400000000402</v>
      </c>
      <c r="AS80" s="274">
        <f t="shared" si="78"/>
        <v>20455.660000000258</v>
      </c>
      <c r="AT80" s="274">
        <f t="shared" si="78"/>
        <v>4406.9099999999598</v>
      </c>
      <c r="AU80" s="274">
        <f t="shared" si="78"/>
        <v>49.53</v>
      </c>
      <c r="AV80" s="274">
        <f t="shared" si="78"/>
        <v>1064.1300000000031</v>
      </c>
      <c r="AW80" s="274">
        <f>AW25+AW33+AW42+AW47+AW52+AW61+AW69+AW74</f>
        <v>333.18</v>
      </c>
      <c r="AX80" s="274">
        <f t="shared" si="78"/>
        <v>0</v>
      </c>
      <c r="AY80" s="282">
        <f t="shared" si="78"/>
        <v>0</v>
      </c>
      <c r="AZ80" s="300">
        <f>AZ25+AZ33+AZ42+AZ47+AZ52+AZ61+AZ69+AZ74</f>
        <v>0</v>
      </c>
      <c r="BA80" s="296">
        <f>BA25+BA33+BA42+BA47+BA52+BA61+BA69+BA74</f>
        <v>5759660.7699956978</v>
      </c>
      <c r="BB80" s="274">
        <f t="shared" ref="BB80:BL80" si="79">BB25+BB33+BB42+BB47+BB52+BB61+BB69+BB74</f>
        <v>5255912.8999957144</v>
      </c>
      <c r="BC80" s="274">
        <f t="shared" si="79"/>
        <v>123299.00999999915</v>
      </c>
      <c r="BD80" s="274">
        <f t="shared" si="79"/>
        <v>252614.22999998264</v>
      </c>
      <c r="BE80" s="274">
        <f t="shared" si="79"/>
        <v>34973.819999999978</v>
      </c>
      <c r="BF80" s="274">
        <f t="shared" si="79"/>
        <v>68546.120000000563</v>
      </c>
      <c r="BG80" s="274">
        <f t="shared" si="79"/>
        <v>19548.119999999763</v>
      </c>
      <c r="BH80" s="274">
        <f t="shared" si="79"/>
        <v>118.44999999999999</v>
      </c>
      <c r="BI80" s="274">
        <f t="shared" si="79"/>
        <v>3602.3700000000058</v>
      </c>
      <c r="BJ80" s="274">
        <f>BJ25+BJ33+BJ42+BJ47+BJ52+BJ61+BJ69+BJ74</f>
        <v>1027.8000000000002</v>
      </c>
      <c r="BK80" s="274">
        <f t="shared" si="79"/>
        <v>0</v>
      </c>
      <c r="BL80" s="300">
        <f t="shared" si="79"/>
        <v>17.95</v>
      </c>
    </row>
    <row r="81" spans="1:64" s="209" customFormat="1" x14ac:dyDescent="0.25">
      <c r="A81" s="1509"/>
      <c r="B81" s="126" t="s">
        <v>119</v>
      </c>
      <c r="C81" s="127" t="s">
        <v>915</v>
      </c>
      <c r="D81" s="274">
        <f>D26+D35+D39+D44+D49+D54+D62+D71+D76</f>
        <v>364512.88087999698</v>
      </c>
      <c r="E81" s="274">
        <f>E26+E35+E39+E44+E49+E54+E62+E71+E76</f>
        <v>191215.09253852768</v>
      </c>
      <c r="F81" s="274">
        <f>F26+F35+F39+F44+F49+F54+F62+F71+F76</f>
        <v>7128.4927917871873</v>
      </c>
      <c r="G81" s="274">
        <f t="shared" ref="G81:O81" si="80">G26+G35+G39+G44+G49+G54+G62+G71+G76</f>
        <v>143762.49063408692</v>
      </c>
      <c r="H81" s="274">
        <f t="shared" si="80"/>
        <v>13963.728292038577</v>
      </c>
      <c r="I81" s="274">
        <f t="shared" si="80"/>
        <v>2818.1771025722187</v>
      </c>
      <c r="J81" s="274">
        <f t="shared" si="80"/>
        <v>4921.9915613939284</v>
      </c>
      <c r="K81" s="274">
        <f t="shared" si="80"/>
        <v>0</v>
      </c>
      <c r="L81" s="274">
        <f t="shared" si="80"/>
        <v>702.90795959052343</v>
      </c>
      <c r="M81" s="274">
        <f>M26+M35+M39+M44+M49+M54+M62+M71+M76</f>
        <v>0</v>
      </c>
      <c r="N81" s="274">
        <f t="shared" si="80"/>
        <v>0</v>
      </c>
      <c r="O81" s="282">
        <f t="shared" si="80"/>
        <v>0</v>
      </c>
      <c r="P81" s="274">
        <f>P26+P35+P39+P44+P49+P54+P62+P71+P76</f>
        <v>398422.33997447055</v>
      </c>
      <c r="Q81" s="274">
        <f t="shared" ref="Q81:AA81" si="81">Q26+Q35+Q39+Q44+Q49+Q54+Q62+Q71+Q76</f>
        <v>235589.14691081783</v>
      </c>
      <c r="R81" s="274">
        <f t="shared" si="81"/>
        <v>7624.2443709442996</v>
      </c>
      <c r="S81" s="274">
        <f t="shared" si="81"/>
        <v>123152.45456644607</v>
      </c>
      <c r="T81" s="274">
        <f t="shared" si="81"/>
        <v>17692.058353168868</v>
      </c>
      <c r="U81" s="274">
        <f t="shared" si="81"/>
        <v>5442.1455663988872</v>
      </c>
      <c r="V81" s="274">
        <f t="shared" si="81"/>
        <v>7759.581792779959</v>
      </c>
      <c r="W81" s="274">
        <f t="shared" si="81"/>
        <v>0</v>
      </c>
      <c r="X81" s="274">
        <f t="shared" si="81"/>
        <v>1162.7084139146921</v>
      </c>
      <c r="Y81" s="274">
        <f>Y26+Y35+Y39+Y44+Y49+Y54+Y62+Y71+Y76</f>
        <v>0</v>
      </c>
      <c r="Z81" s="274">
        <f t="shared" si="81"/>
        <v>0</v>
      </c>
      <c r="AA81" s="282">
        <f t="shared" si="81"/>
        <v>0</v>
      </c>
      <c r="AB81" s="274">
        <f>AB26+AB35+AB39+AB44+AB49+AB54+AB62+AB71+AB76</f>
        <v>261219.77219301334</v>
      </c>
      <c r="AC81" s="274">
        <f t="shared" ref="AC81:AM81" si="82">AC26+AC35+AC39+AC44+AC49+AC54+AC62+AC71+AC76</f>
        <v>145551.5858444242</v>
      </c>
      <c r="AD81" s="274">
        <f t="shared" si="82"/>
        <v>5409.8979374455675</v>
      </c>
      <c r="AE81" s="274">
        <f t="shared" si="82"/>
        <v>87451.573659968766</v>
      </c>
      <c r="AF81" s="274">
        <f t="shared" si="82"/>
        <v>15376.725207299231</v>
      </c>
      <c r="AG81" s="274">
        <f t="shared" si="82"/>
        <v>2917.086716392404</v>
      </c>
      <c r="AH81" s="274">
        <f t="shared" si="82"/>
        <v>3706.6964227397311</v>
      </c>
      <c r="AI81" s="274">
        <f t="shared" si="82"/>
        <v>0</v>
      </c>
      <c r="AJ81" s="274">
        <f t="shared" si="82"/>
        <v>806.25829463365721</v>
      </c>
      <c r="AK81" s="274">
        <f>AK26+AK35+AK39+AK44+AK49+AK54+AK62+AK71+AK76</f>
        <v>0</v>
      </c>
      <c r="AL81" s="274">
        <f t="shared" si="82"/>
        <v>0</v>
      </c>
      <c r="AM81" s="282">
        <f t="shared" si="82"/>
        <v>-5.1889890152011939E-2</v>
      </c>
      <c r="AN81" s="289">
        <f>AN26+AN35+AN39+AN44+AN49+AN54+AN62+AN71+AN76</f>
        <v>573764.26804268488</v>
      </c>
      <c r="AO81" s="274">
        <f t="shared" ref="AO81:AY81" si="83">AO26+AO35+AO39+AO44+AO49+AO54+AO62+AO71+AO76</f>
        <v>312399.07715596241</v>
      </c>
      <c r="AP81" s="274">
        <f t="shared" si="83"/>
        <v>12557.783129191896</v>
      </c>
      <c r="AQ81" s="274">
        <f t="shared" si="83"/>
        <v>191103.27787453562</v>
      </c>
      <c r="AR81" s="274">
        <f t="shared" si="83"/>
        <v>39720.003154120212</v>
      </c>
      <c r="AS81" s="274">
        <f t="shared" si="83"/>
        <v>8880.2298432658608</v>
      </c>
      <c r="AT81" s="274">
        <f t="shared" si="83"/>
        <v>7695.0509932592813</v>
      </c>
      <c r="AU81" s="274">
        <f t="shared" si="83"/>
        <v>0</v>
      </c>
      <c r="AV81" s="274">
        <f t="shared" si="83"/>
        <v>1408.8458923496557</v>
      </c>
      <c r="AW81" s="274">
        <f>AW26+AW35+AW39+AW44+AW49+AW54+AW62+AW71+AW76</f>
        <v>0</v>
      </c>
      <c r="AX81" s="274">
        <f t="shared" si="83"/>
        <v>0</v>
      </c>
      <c r="AY81" s="282">
        <f t="shared" si="83"/>
        <v>0</v>
      </c>
      <c r="AZ81" s="300">
        <f>AZ26+AZ35+AZ39+AZ44+AZ49+AZ54+AZ62+AZ71+AZ76</f>
        <v>0</v>
      </c>
      <c r="BA81" s="296">
        <f>BA26+BA35+BA39+BA44+BA49+BA54+BA62+BA71+BA76</f>
        <v>1597919.261090165</v>
      </c>
      <c r="BB81" s="274">
        <f t="shared" ref="BB81:BL81" si="84">BB26+BB35+BB39+BB44+BB49+BB54+BB62+BB71+BB76</f>
        <v>884754.90244973195</v>
      </c>
      <c r="BC81" s="274">
        <f t="shared" si="84"/>
        <v>32720.418229368948</v>
      </c>
      <c r="BD81" s="274">
        <f t="shared" si="84"/>
        <v>545469.79673503735</v>
      </c>
      <c r="BE81" s="274">
        <f t="shared" si="84"/>
        <v>86752.515006626898</v>
      </c>
      <c r="BF81" s="274">
        <f t="shared" si="84"/>
        <v>20057.63922862937</v>
      </c>
      <c r="BG81" s="274">
        <f t="shared" si="84"/>
        <v>24083.320770172901</v>
      </c>
      <c r="BH81" s="274">
        <f t="shared" si="84"/>
        <v>0</v>
      </c>
      <c r="BI81" s="274">
        <f t="shared" si="84"/>
        <v>4080.7205604885285</v>
      </c>
      <c r="BJ81" s="274">
        <f>BJ26+BJ35+BJ39+BJ44+BJ49+BJ54+BJ62+BJ71+BJ76</f>
        <v>0</v>
      </c>
      <c r="BK81" s="274">
        <f t="shared" si="84"/>
        <v>0</v>
      </c>
      <c r="BL81" s="300">
        <f t="shared" si="84"/>
        <v>-5.1889890152011939E-2</v>
      </c>
    </row>
    <row r="82" spans="1:64" x14ac:dyDescent="0.25">
      <c r="A82" s="1509"/>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74">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526"/>
      <c r="BA82" s="296">
        <f>SUM(BB82:BL82)+AZ82</f>
        <v>0</v>
      </c>
      <c r="BB82" s="274">
        <f>E82+Q82+AC82+AO82</f>
        <v>0</v>
      </c>
      <c r="BC82" s="274">
        <f>F82+R82+AD82+AP82</f>
        <v>0</v>
      </c>
      <c r="BD82" s="274">
        <f t="shared" ref="BD82:BJ83" si="85">G82+S82+AE82+AQ82</f>
        <v>0</v>
      </c>
      <c r="BE82" s="274">
        <f t="shared" si="85"/>
        <v>0</v>
      </c>
      <c r="BF82" s="274">
        <f t="shared" si="85"/>
        <v>0</v>
      </c>
      <c r="BG82" s="274">
        <f t="shared" si="85"/>
        <v>0</v>
      </c>
      <c r="BH82" s="274">
        <f t="shared" si="85"/>
        <v>0</v>
      </c>
      <c r="BI82" s="274">
        <f t="shared" si="85"/>
        <v>0</v>
      </c>
      <c r="BJ82" s="274">
        <f t="shared" si="85"/>
        <v>0</v>
      </c>
      <c r="BK82" s="274">
        <f>N82+Z82+AL82+AX82</f>
        <v>0</v>
      </c>
      <c r="BL82" s="300">
        <f>O82+AA82+AM82+AY82</f>
        <v>0</v>
      </c>
    </row>
    <row r="83" spans="1:64" x14ac:dyDescent="0.25">
      <c r="A83" s="1509"/>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74">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526"/>
      <c r="BA83" s="296">
        <f>SUM(BB83:BL83)+AZ83</f>
        <v>0</v>
      </c>
      <c r="BB83" s="274">
        <f>E83+Q83+AC83+AO83</f>
        <v>0</v>
      </c>
      <c r="BC83" s="274">
        <f>F83+R83+AD83+AP83</f>
        <v>0</v>
      </c>
      <c r="BD83" s="274">
        <f t="shared" si="85"/>
        <v>0</v>
      </c>
      <c r="BE83" s="274">
        <f t="shared" si="85"/>
        <v>0</v>
      </c>
      <c r="BF83" s="274">
        <f t="shared" si="85"/>
        <v>0</v>
      </c>
      <c r="BG83" s="274">
        <f t="shared" si="85"/>
        <v>0</v>
      </c>
      <c r="BH83" s="274">
        <f t="shared" si="85"/>
        <v>0</v>
      </c>
      <c r="BI83" s="274">
        <f t="shared" si="85"/>
        <v>0</v>
      </c>
      <c r="BJ83" s="274">
        <f t="shared" si="85"/>
        <v>0</v>
      </c>
      <c r="BK83" s="274">
        <f>N83+Z83+AL83+AX83</f>
        <v>0</v>
      </c>
      <c r="BL83" s="300">
        <f>O83+AA83+AM83+AY83</f>
        <v>0</v>
      </c>
    </row>
    <row r="84" spans="1:64" ht="24.75" x14ac:dyDescent="0.25">
      <c r="A84" s="1509"/>
      <c r="B84" s="316" t="s">
        <v>166</v>
      </c>
      <c r="C84" s="137" t="s">
        <v>328</v>
      </c>
      <c r="D84" s="279">
        <f>SUM(D78:D83)</f>
        <v>10183655.021085059</v>
      </c>
      <c r="E84" s="286">
        <f t="shared" ref="E84:BL84" si="86">SUM(E78:E83)</f>
        <v>6403887.9640397374</v>
      </c>
      <c r="F84" s="286">
        <f t="shared" si="86"/>
        <v>399700.72805292439</v>
      </c>
      <c r="G84" s="286">
        <f t="shared" si="86"/>
        <v>2535995.8063891213</v>
      </c>
      <c r="H84" s="286">
        <f t="shared" si="86"/>
        <v>458423.7297555554</v>
      </c>
      <c r="I84" s="286">
        <f t="shared" si="86"/>
        <v>75098.423092875208</v>
      </c>
      <c r="J84" s="286">
        <f t="shared" si="86"/>
        <v>248931.47539368112</v>
      </c>
      <c r="K84" s="286">
        <f t="shared" si="86"/>
        <v>0</v>
      </c>
      <c r="L84" s="286">
        <f t="shared" si="86"/>
        <v>33816.59254159555</v>
      </c>
      <c r="M84" s="286">
        <f>SUM(M78:M83)</f>
        <v>27800.301819569177</v>
      </c>
      <c r="N84" s="286">
        <f t="shared" si="86"/>
        <v>0</v>
      </c>
      <c r="O84" s="287">
        <f t="shared" si="86"/>
        <v>0</v>
      </c>
      <c r="P84" s="279">
        <f t="shared" si="86"/>
        <v>14121194.619724311</v>
      </c>
      <c r="Q84" s="286">
        <f t="shared" si="86"/>
        <v>9313195.7210063171</v>
      </c>
      <c r="R84" s="286">
        <f t="shared" si="86"/>
        <v>490158.53195711639</v>
      </c>
      <c r="S84" s="286">
        <f t="shared" si="86"/>
        <v>3145367.6356884795</v>
      </c>
      <c r="T84" s="286">
        <f t="shared" si="86"/>
        <v>593625.14182896237</v>
      </c>
      <c r="U84" s="286">
        <f t="shared" si="86"/>
        <v>106775.12118527725</v>
      </c>
      <c r="V84" s="286">
        <f t="shared" si="86"/>
        <v>383435.01572259102</v>
      </c>
      <c r="W84" s="286">
        <f t="shared" si="86"/>
        <v>35.090174741404489</v>
      </c>
      <c r="X84" s="286">
        <f t="shared" si="86"/>
        <v>63333.590784420849</v>
      </c>
      <c r="Y84" s="286">
        <f>SUM(Y78:Y83)</f>
        <v>25268.771376407778</v>
      </c>
      <c r="Z84" s="286">
        <f t="shared" si="86"/>
        <v>0</v>
      </c>
      <c r="AA84" s="287">
        <f t="shared" si="86"/>
        <v>0</v>
      </c>
      <c r="AB84" s="279">
        <f t="shared" si="86"/>
        <v>14584602.874113644</v>
      </c>
      <c r="AC84" s="286">
        <f t="shared" si="86"/>
        <v>10129480.239241416</v>
      </c>
      <c r="AD84" s="286">
        <f t="shared" si="86"/>
        <v>522315.03110106359</v>
      </c>
      <c r="AE84" s="286">
        <f t="shared" si="86"/>
        <v>2711972.0415387624</v>
      </c>
      <c r="AF84" s="286">
        <f t="shared" si="86"/>
        <v>680102.46530967287</v>
      </c>
      <c r="AG84" s="286">
        <f t="shared" si="86"/>
        <v>103587.10430504853</v>
      </c>
      <c r="AH84" s="286">
        <f t="shared" si="86"/>
        <v>327098.51312201115</v>
      </c>
      <c r="AI84" s="286">
        <f t="shared" si="86"/>
        <v>107.52</v>
      </c>
      <c r="AJ84" s="286">
        <f t="shared" si="86"/>
        <v>70157.190773651193</v>
      </c>
      <c r="AK84" s="286">
        <f>SUM(AK78:AK83)</f>
        <v>39486.374869374937</v>
      </c>
      <c r="AL84" s="286">
        <f t="shared" si="86"/>
        <v>0</v>
      </c>
      <c r="AM84" s="287">
        <f t="shared" si="86"/>
        <v>296.39385263928</v>
      </c>
      <c r="AN84" s="853">
        <f t="shared" si="86"/>
        <v>16479253.875974106</v>
      </c>
      <c r="AO84" s="286">
        <f t="shared" si="86"/>
        <v>11380213.141885649</v>
      </c>
      <c r="AP84" s="286">
        <f t="shared" si="86"/>
        <v>576949.7004934164</v>
      </c>
      <c r="AQ84" s="286">
        <f t="shared" si="86"/>
        <v>3146239.4632180016</v>
      </c>
      <c r="AR84" s="286">
        <f t="shared" si="86"/>
        <v>758814.17898739979</v>
      </c>
      <c r="AS84" s="286">
        <f t="shared" si="86"/>
        <v>142381.43991576391</v>
      </c>
      <c r="AT84" s="286">
        <f t="shared" si="86"/>
        <v>374171.90934590704</v>
      </c>
      <c r="AU84" s="286">
        <f t="shared" si="86"/>
        <v>49.53</v>
      </c>
      <c r="AV84" s="286">
        <f t="shared" si="86"/>
        <v>71841.515404503443</v>
      </c>
      <c r="AW84" s="286">
        <f>SUM(AW78:AW83)</f>
        <v>28592.996723466782</v>
      </c>
      <c r="AX84" s="286">
        <f t="shared" si="86"/>
        <v>0</v>
      </c>
      <c r="AY84" s="287">
        <f t="shared" si="86"/>
        <v>0</v>
      </c>
      <c r="AZ84" s="859">
        <f t="shared" si="86"/>
        <v>0</v>
      </c>
      <c r="BA84" s="306">
        <f t="shared" si="86"/>
        <v>55368706.39089711</v>
      </c>
      <c r="BB84" s="279">
        <f t="shared" si="86"/>
        <v>37226777.066173129</v>
      </c>
      <c r="BC84" s="279">
        <f t="shared" si="86"/>
        <v>1989123.9916045209</v>
      </c>
      <c r="BD84" s="279">
        <f t="shared" si="86"/>
        <v>11539574.946834365</v>
      </c>
      <c r="BE84" s="279">
        <f t="shared" si="86"/>
        <v>2490965.5158815901</v>
      </c>
      <c r="BF84" s="279">
        <f t="shared" si="86"/>
        <v>427842.08849896496</v>
      </c>
      <c r="BG84" s="279">
        <f t="shared" si="86"/>
        <v>1333636.91358419</v>
      </c>
      <c r="BH84" s="279">
        <f t="shared" si="86"/>
        <v>192.14017474140448</v>
      </c>
      <c r="BI84" s="279">
        <f t="shared" si="86"/>
        <v>239148.88950417106</v>
      </c>
      <c r="BJ84" s="279">
        <f>SUM(BJ78:BJ83)</f>
        <v>121148.4447888187</v>
      </c>
      <c r="BK84" s="279">
        <f t="shared" si="86"/>
        <v>0</v>
      </c>
      <c r="BL84" s="307">
        <f t="shared" si="86"/>
        <v>296.39385263928</v>
      </c>
    </row>
    <row r="85" spans="1:64" x14ac:dyDescent="0.25">
      <c r="A85" s="150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3">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857"/>
      <c r="BA85" s="294">
        <f>SUM(BB85:BL85)+AZ85</f>
        <v>0</v>
      </c>
      <c r="BB85" s="274">
        <f t="shared" ref="BB85:BJ86" si="87">E85+Q85+AC85+AO85</f>
        <v>0</v>
      </c>
      <c r="BC85" s="274">
        <f t="shared" si="87"/>
        <v>0</v>
      </c>
      <c r="BD85" s="274">
        <f t="shared" si="87"/>
        <v>0</v>
      </c>
      <c r="BE85" s="274">
        <f t="shared" si="87"/>
        <v>0</v>
      </c>
      <c r="BF85" s="274">
        <f t="shared" si="87"/>
        <v>0</v>
      </c>
      <c r="BG85" s="274">
        <f t="shared" si="87"/>
        <v>0</v>
      </c>
      <c r="BH85" s="274">
        <f t="shared" si="87"/>
        <v>0</v>
      </c>
      <c r="BI85" s="274">
        <f t="shared" si="87"/>
        <v>0</v>
      </c>
      <c r="BJ85" s="274">
        <f t="shared" si="87"/>
        <v>0</v>
      </c>
      <c r="BK85" s="274">
        <f>N85+Z85+AL85+AX85</f>
        <v>0</v>
      </c>
      <c r="BL85" s="298">
        <f>O85+AA85+AM85+AY85</f>
        <v>0</v>
      </c>
    </row>
    <row r="86" spans="1:64" x14ac:dyDescent="0.25">
      <c r="A86" s="150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74">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526"/>
      <c r="BA86" s="296">
        <f>SUM(BB86:BL86)+AZ86</f>
        <v>0</v>
      </c>
      <c r="BB86" s="274">
        <f t="shared" si="87"/>
        <v>0</v>
      </c>
      <c r="BC86" s="274">
        <f t="shared" si="87"/>
        <v>0</v>
      </c>
      <c r="BD86" s="274">
        <f t="shared" si="87"/>
        <v>0</v>
      </c>
      <c r="BE86" s="274">
        <f t="shared" si="87"/>
        <v>0</v>
      </c>
      <c r="BF86" s="274">
        <f t="shared" si="87"/>
        <v>0</v>
      </c>
      <c r="BG86" s="274">
        <f t="shared" si="87"/>
        <v>0</v>
      </c>
      <c r="BH86" s="274">
        <f t="shared" si="87"/>
        <v>0</v>
      </c>
      <c r="BI86" s="274">
        <f t="shared" si="87"/>
        <v>0</v>
      </c>
      <c r="BJ86" s="274">
        <f t="shared" si="87"/>
        <v>0</v>
      </c>
      <c r="BK86" s="274">
        <f>N86+Z86+AL86+AX86</f>
        <v>0</v>
      </c>
      <c r="BL86" s="300">
        <f>O86+AA86+AM86+AY86</f>
        <v>0</v>
      </c>
    </row>
    <row r="87" spans="1:64" s="209" customFormat="1" x14ac:dyDescent="0.25">
      <c r="A87" s="1509"/>
      <c r="B87" s="126" t="s">
        <v>169</v>
      </c>
      <c r="C87" s="127" t="s">
        <v>251</v>
      </c>
      <c r="D87" s="274">
        <f>SUM(D85:D86)</f>
        <v>0</v>
      </c>
      <c r="E87" s="274">
        <f t="shared" ref="E87:O87" si="88">SUM(E85:E86)</f>
        <v>0</v>
      </c>
      <c r="F87" s="274">
        <f t="shared" si="88"/>
        <v>0</v>
      </c>
      <c r="G87" s="274">
        <f t="shared" si="88"/>
        <v>0</v>
      </c>
      <c r="H87" s="274">
        <f t="shared" si="88"/>
        <v>0</v>
      </c>
      <c r="I87" s="274">
        <f t="shared" si="88"/>
        <v>0</v>
      </c>
      <c r="J87" s="274">
        <f t="shared" si="88"/>
        <v>0</v>
      </c>
      <c r="K87" s="274">
        <f t="shared" si="88"/>
        <v>0</v>
      </c>
      <c r="L87" s="274">
        <f t="shared" si="88"/>
        <v>0</v>
      </c>
      <c r="M87" s="274">
        <f>SUM(M85:M86)</f>
        <v>0</v>
      </c>
      <c r="N87" s="274">
        <f t="shared" si="88"/>
        <v>0</v>
      </c>
      <c r="O87" s="282">
        <f t="shared" si="88"/>
        <v>0</v>
      </c>
      <c r="P87" s="274">
        <f>SUM(P85:P86)</f>
        <v>0</v>
      </c>
      <c r="Q87" s="274">
        <f t="shared" ref="Q87:AA87" si="89">SUM(Q85:Q86)</f>
        <v>0</v>
      </c>
      <c r="R87" s="274">
        <f t="shared" si="89"/>
        <v>0</v>
      </c>
      <c r="S87" s="274">
        <f t="shared" si="89"/>
        <v>0</v>
      </c>
      <c r="T87" s="274">
        <f t="shared" si="89"/>
        <v>0</v>
      </c>
      <c r="U87" s="274">
        <f t="shared" si="89"/>
        <v>0</v>
      </c>
      <c r="V87" s="274">
        <f t="shared" si="89"/>
        <v>0</v>
      </c>
      <c r="W87" s="274">
        <f t="shared" si="89"/>
        <v>0</v>
      </c>
      <c r="X87" s="274">
        <f t="shared" si="89"/>
        <v>0</v>
      </c>
      <c r="Y87" s="274">
        <f>SUM(Y85:Y86)</f>
        <v>0</v>
      </c>
      <c r="Z87" s="274">
        <f t="shared" si="89"/>
        <v>0</v>
      </c>
      <c r="AA87" s="282">
        <f t="shared" si="89"/>
        <v>0</v>
      </c>
      <c r="AB87" s="274">
        <f>SUM(AB85:AB86)</f>
        <v>0</v>
      </c>
      <c r="AC87" s="274">
        <f t="shared" ref="AC87:AM87" si="90">SUM(AC85:AC86)</f>
        <v>0</v>
      </c>
      <c r="AD87" s="274">
        <f t="shared" si="90"/>
        <v>0</v>
      </c>
      <c r="AE87" s="274">
        <f t="shared" si="90"/>
        <v>0</v>
      </c>
      <c r="AF87" s="274">
        <f t="shared" si="90"/>
        <v>0</v>
      </c>
      <c r="AG87" s="274">
        <f t="shared" si="90"/>
        <v>0</v>
      </c>
      <c r="AH87" s="274">
        <f t="shared" si="90"/>
        <v>0</v>
      </c>
      <c r="AI87" s="274">
        <f t="shared" si="90"/>
        <v>0</v>
      </c>
      <c r="AJ87" s="274">
        <f t="shared" si="90"/>
        <v>0</v>
      </c>
      <c r="AK87" s="274">
        <f>SUM(AK85:AK86)</f>
        <v>0</v>
      </c>
      <c r="AL87" s="274">
        <f t="shared" si="90"/>
        <v>0</v>
      </c>
      <c r="AM87" s="282">
        <f t="shared" si="90"/>
        <v>0</v>
      </c>
      <c r="AN87" s="289">
        <f>SUM(AN85:AN86)</f>
        <v>0</v>
      </c>
      <c r="AO87" s="274">
        <f>SUM(AO85:AO86)</f>
        <v>0</v>
      </c>
      <c r="AP87" s="274">
        <f t="shared" ref="AP87:AZ87" si="91">SUM(AP85:AP86)</f>
        <v>0</v>
      </c>
      <c r="AQ87" s="274">
        <f t="shared" si="91"/>
        <v>0</v>
      </c>
      <c r="AR87" s="274">
        <f t="shared" si="91"/>
        <v>0</v>
      </c>
      <c r="AS87" s="274">
        <f t="shared" si="91"/>
        <v>0</v>
      </c>
      <c r="AT87" s="274">
        <f t="shared" si="91"/>
        <v>0</v>
      </c>
      <c r="AU87" s="274">
        <f t="shared" si="91"/>
        <v>0</v>
      </c>
      <c r="AV87" s="274">
        <f t="shared" si="91"/>
        <v>0</v>
      </c>
      <c r="AW87" s="274">
        <f>SUM(AW85:AW86)</f>
        <v>0</v>
      </c>
      <c r="AX87" s="274">
        <f t="shared" si="91"/>
        <v>0</v>
      </c>
      <c r="AY87" s="282">
        <f t="shared" si="91"/>
        <v>0</v>
      </c>
      <c r="AZ87" s="300">
        <f t="shared" si="91"/>
        <v>0</v>
      </c>
      <c r="BA87" s="296">
        <f>SUM(BA85:BA86)</f>
        <v>0</v>
      </c>
      <c r="BB87" s="274">
        <f>SUM(BB85:BB86)</f>
        <v>0</v>
      </c>
      <c r="BC87" s="274">
        <f>F87+R87+AD87+AP87</f>
        <v>0</v>
      </c>
      <c r="BD87" s="274">
        <f>SUM(BD85:BD86)</f>
        <v>0</v>
      </c>
      <c r="BE87" s="274">
        <f>H87+T87+AF87+AR87</f>
        <v>0</v>
      </c>
      <c r="BF87" s="274">
        <f t="shared" ref="BF87:BL87" si="92">SUM(BF85:BF86)</f>
        <v>0</v>
      </c>
      <c r="BG87" s="274">
        <f t="shared" si="92"/>
        <v>0</v>
      </c>
      <c r="BH87" s="274">
        <f t="shared" si="92"/>
        <v>0</v>
      </c>
      <c r="BI87" s="274">
        <f t="shared" si="92"/>
        <v>0</v>
      </c>
      <c r="BJ87" s="274">
        <f>SUM(BJ85:BJ86)</f>
        <v>0</v>
      </c>
      <c r="BK87" s="274">
        <f t="shared" si="92"/>
        <v>0</v>
      </c>
      <c r="BL87" s="300">
        <f t="shared" si="92"/>
        <v>0</v>
      </c>
    </row>
    <row r="88" spans="1:64" s="209" customFormat="1" ht="24.75" x14ac:dyDescent="0.25">
      <c r="A88" s="1510"/>
      <c r="B88" s="129" t="s">
        <v>170</v>
      </c>
      <c r="C88" s="130" t="s">
        <v>324</v>
      </c>
      <c r="D88" s="275">
        <f>D84+D87</f>
        <v>10183655.021085059</v>
      </c>
      <c r="E88" s="275">
        <f t="shared" ref="E88:O88" si="93">E84+E87</f>
        <v>6403887.9640397374</v>
      </c>
      <c r="F88" s="275">
        <f t="shared" si="93"/>
        <v>399700.72805292439</v>
      </c>
      <c r="G88" s="275">
        <f t="shared" si="93"/>
        <v>2535995.8063891213</v>
      </c>
      <c r="H88" s="275">
        <f t="shared" si="93"/>
        <v>458423.7297555554</v>
      </c>
      <c r="I88" s="275">
        <f t="shared" si="93"/>
        <v>75098.423092875208</v>
      </c>
      <c r="J88" s="275">
        <f t="shared" si="93"/>
        <v>248931.47539368112</v>
      </c>
      <c r="K88" s="275">
        <f t="shared" si="93"/>
        <v>0</v>
      </c>
      <c r="L88" s="275">
        <f t="shared" si="93"/>
        <v>33816.59254159555</v>
      </c>
      <c r="M88" s="275">
        <f>M84+M87</f>
        <v>27800.301819569177</v>
      </c>
      <c r="N88" s="275">
        <f t="shared" si="93"/>
        <v>0</v>
      </c>
      <c r="O88" s="283">
        <f t="shared" si="93"/>
        <v>0</v>
      </c>
      <c r="P88" s="275">
        <f>P84+P87</f>
        <v>14121194.619724311</v>
      </c>
      <c r="Q88" s="275">
        <f t="shared" ref="Q88:AA88" si="94">Q84+Q87</f>
        <v>9313195.7210063171</v>
      </c>
      <c r="R88" s="275">
        <f t="shared" si="94"/>
        <v>490158.53195711639</v>
      </c>
      <c r="S88" s="275">
        <f t="shared" si="94"/>
        <v>3145367.6356884795</v>
      </c>
      <c r="T88" s="275">
        <f t="shared" si="94"/>
        <v>593625.14182896237</v>
      </c>
      <c r="U88" s="275">
        <f t="shared" si="94"/>
        <v>106775.12118527725</v>
      </c>
      <c r="V88" s="275">
        <f t="shared" si="94"/>
        <v>383435.01572259102</v>
      </c>
      <c r="W88" s="275">
        <f t="shared" si="94"/>
        <v>35.090174741404489</v>
      </c>
      <c r="X88" s="275">
        <f t="shared" si="94"/>
        <v>63333.590784420849</v>
      </c>
      <c r="Y88" s="275">
        <f>Y84+Y87</f>
        <v>25268.771376407778</v>
      </c>
      <c r="Z88" s="275">
        <f t="shared" si="94"/>
        <v>0</v>
      </c>
      <c r="AA88" s="283">
        <f t="shared" si="94"/>
        <v>0</v>
      </c>
      <c r="AB88" s="275">
        <f>AB84+AB87</f>
        <v>14584602.874113644</v>
      </c>
      <c r="AC88" s="275">
        <f t="shared" ref="AC88:AM88" si="95">AC84+AC87</f>
        <v>10129480.239241416</v>
      </c>
      <c r="AD88" s="275">
        <f t="shared" si="95"/>
        <v>522315.03110106359</v>
      </c>
      <c r="AE88" s="275">
        <f t="shared" si="95"/>
        <v>2711972.0415387624</v>
      </c>
      <c r="AF88" s="275">
        <f t="shared" si="95"/>
        <v>680102.46530967287</v>
      </c>
      <c r="AG88" s="275">
        <f t="shared" si="95"/>
        <v>103587.10430504853</v>
      </c>
      <c r="AH88" s="275">
        <f t="shared" si="95"/>
        <v>327098.51312201115</v>
      </c>
      <c r="AI88" s="275">
        <f t="shared" si="95"/>
        <v>107.52</v>
      </c>
      <c r="AJ88" s="275">
        <f t="shared" si="95"/>
        <v>70157.190773651193</v>
      </c>
      <c r="AK88" s="275">
        <f>AK84+AK87</f>
        <v>39486.374869374937</v>
      </c>
      <c r="AL88" s="275">
        <f t="shared" si="95"/>
        <v>0</v>
      </c>
      <c r="AM88" s="283">
        <f t="shared" si="95"/>
        <v>296.39385263928</v>
      </c>
      <c r="AN88" s="277">
        <f>AN84+AN87</f>
        <v>16479253.875974106</v>
      </c>
      <c r="AO88" s="275">
        <f>AO84+AO87</f>
        <v>11380213.141885649</v>
      </c>
      <c r="AP88" s="275">
        <f t="shared" ref="AP88:AZ88" si="96">AP84+AP87</f>
        <v>576949.7004934164</v>
      </c>
      <c r="AQ88" s="275">
        <f t="shared" si="96"/>
        <v>3146239.4632180016</v>
      </c>
      <c r="AR88" s="275">
        <f t="shared" si="96"/>
        <v>758814.17898739979</v>
      </c>
      <c r="AS88" s="275">
        <f t="shared" si="96"/>
        <v>142381.43991576391</v>
      </c>
      <c r="AT88" s="275">
        <f t="shared" si="96"/>
        <v>374171.90934590704</v>
      </c>
      <c r="AU88" s="275">
        <f t="shared" si="96"/>
        <v>49.53</v>
      </c>
      <c r="AV88" s="275">
        <f t="shared" si="96"/>
        <v>71841.515404503443</v>
      </c>
      <c r="AW88" s="275">
        <f>AW84+AW87</f>
        <v>28592.996723466782</v>
      </c>
      <c r="AX88" s="275">
        <f t="shared" si="96"/>
        <v>0</v>
      </c>
      <c r="AY88" s="283">
        <f t="shared" si="96"/>
        <v>0</v>
      </c>
      <c r="AZ88" s="299">
        <f t="shared" si="96"/>
        <v>0</v>
      </c>
      <c r="BA88" s="308">
        <f>BA84+BA87</f>
        <v>55368706.39089711</v>
      </c>
      <c r="BB88" s="278">
        <f>BB84+BB87</f>
        <v>37226777.066173129</v>
      </c>
      <c r="BC88" s="278">
        <f t="shared" ref="BC88:BL88" si="97">BC84+BC87</f>
        <v>1989123.9916045209</v>
      </c>
      <c r="BD88" s="278">
        <f t="shared" si="97"/>
        <v>11539574.946834365</v>
      </c>
      <c r="BE88" s="278">
        <f t="shared" si="97"/>
        <v>2490965.5158815901</v>
      </c>
      <c r="BF88" s="278">
        <f t="shared" si="97"/>
        <v>427842.08849896496</v>
      </c>
      <c r="BG88" s="278">
        <f t="shared" si="97"/>
        <v>1333636.91358419</v>
      </c>
      <c r="BH88" s="278">
        <f t="shared" si="97"/>
        <v>192.14017474140448</v>
      </c>
      <c r="BI88" s="278">
        <f t="shared" si="97"/>
        <v>239148.88950417106</v>
      </c>
      <c r="BJ88" s="278">
        <f>BJ84+BJ87</f>
        <v>121148.4447888187</v>
      </c>
      <c r="BK88" s="278">
        <f t="shared" si="97"/>
        <v>0</v>
      </c>
      <c r="BL88" s="305">
        <f t="shared" si="97"/>
        <v>296.39385263928</v>
      </c>
    </row>
    <row r="89" spans="1:64" customFormat="1" x14ac:dyDescent="0.25">
      <c r="A89" s="1511" t="s">
        <v>175</v>
      </c>
      <c r="B89" s="1512"/>
      <c r="C89" s="151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92" t="s">
        <v>247</v>
      </c>
      <c r="AO89" s="1461"/>
      <c r="AP89" s="1461"/>
      <c r="AQ89" s="1461"/>
      <c r="AR89" s="1461"/>
      <c r="AS89" s="1461"/>
      <c r="AT89" s="1461"/>
      <c r="AU89" s="1461"/>
      <c r="AV89" s="1461"/>
      <c r="AW89" s="1461"/>
      <c r="AX89" s="1461"/>
      <c r="AY89" s="1493"/>
      <c r="AZ89" s="719"/>
      <c r="BA89" s="1460" t="s">
        <v>807</v>
      </c>
      <c r="BB89" s="1461"/>
      <c r="BC89" s="1461"/>
      <c r="BD89" s="1461"/>
      <c r="BE89" s="1461"/>
      <c r="BF89" s="1461"/>
      <c r="BG89" s="1461"/>
      <c r="BH89" s="1461"/>
      <c r="BI89" s="1461"/>
      <c r="BJ89" s="1461"/>
      <c r="BK89" s="1461"/>
      <c r="BL89" s="1462"/>
    </row>
    <row r="90" spans="1:64" customFormat="1" ht="45" customHeight="1" x14ac:dyDescent="0.25">
      <c r="A90" s="1514"/>
      <c r="B90" s="1515"/>
      <c r="C90" s="1516"/>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217" t="s">
        <v>889</v>
      </c>
      <c r="BA90" s="244" t="s">
        <v>36</v>
      </c>
      <c r="BB90" s="215" t="s">
        <v>840</v>
      </c>
      <c r="BC90" s="215" t="s">
        <v>841</v>
      </c>
      <c r="BD90" s="215"/>
      <c r="BE90" s="215"/>
      <c r="BF90" s="215"/>
      <c r="BG90" s="215"/>
      <c r="BH90" s="215"/>
      <c r="BI90" s="215"/>
      <c r="BJ90" s="215"/>
      <c r="BK90" s="215"/>
      <c r="BL90" s="217"/>
    </row>
    <row r="91" spans="1:64" ht="14.85" customHeight="1" x14ac:dyDescent="0.25">
      <c r="A91" s="1494" t="s">
        <v>9</v>
      </c>
      <c r="B91" s="124" t="s">
        <v>121</v>
      </c>
      <c r="C91" s="125" t="s">
        <v>27</v>
      </c>
      <c r="D91" s="274">
        <f t="shared" ref="D91:D97" si="98">E91+F91</f>
        <v>6347284.393798667</v>
      </c>
      <c r="E91" s="253">
        <v>236723.48070315155</v>
      </c>
      <c r="F91" s="253">
        <v>6110560.9130955152</v>
      </c>
      <c r="G91" s="303"/>
      <c r="H91" s="303"/>
      <c r="I91" s="303"/>
      <c r="J91" s="303"/>
      <c r="K91" s="303"/>
      <c r="L91" s="303"/>
      <c r="M91" s="303"/>
      <c r="N91" s="303"/>
      <c r="O91" s="375"/>
      <c r="P91" s="274">
        <f t="shared" ref="P91:P97" si="99">Q91+R91</f>
        <v>1082525.867692187</v>
      </c>
      <c r="Q91" s="253">
        <v>334409.62751322257</v>
      </c>
      <c r="R91" s="253">
        <v>748116.24017896445</v>
      </c>
      <c r="S91" s="303"/>
      <c r="T91" s="303"/>
      <c r="U91" s="303"/>
      <c r="V91" s="303"/>
      <c r="W91" s="303"/>
      <c r="X91" s="303"/>
      <c r="Y91" s="303"/>
      <c r="Z91" s="303"/>
      <c r="AA91" s="375"/>
      <c r="AB91" s="274">
        <f t="shared" ref="AB91:AB97" si="100">AC91+AD91</f>
        <v>31295202.667508032</v>
      </c>
      <c r="AC91" s="253">
        <v>330873.4930478083</v>
      </c>
      <c r="AD91" s="253">
        <v>30964329.174460225</v>
      </c>
      <c r="AE91" s="303"/>
      <c r="AF91" s="303"/>
      <c r="AG91" s="303"/>
      <c r="AH91" s="303"/>
      <c r="AI91" s="303"/>
      <c r="AJ91" s="303"/>
      <c r="AK91" s="303"/>
      <c r="AL91" s="303"/>
      <c r="AM91" s="375"/>
      <c r="AN91" s="289">
        <f t="shared" ref="AN91:AN97" si="101">AO91+AP91</f>
        <v>998621.43650897802</v>
      </c>
      <c r="AO91" s="253">
        <v>328166.38607401837</v>
      </c>
      <c r="AP91" s="253">
        <v>670455.0504349597</v>
      </c>
      <c r="AQ91" s="303"/>
      <c r="AR91" s="303"/>
      <c r="AS91" s="303"/>
      <c r="AT91" s="303"/>
      <c r="AU91" s="303"/>
      <c r="AV91" s="303"/>
      <c r="AW91" s="303"/>
      <c r="AX91" s="303"/>
      <c r="AY91" s="375"/>
      <c r="AZ91" s="526"/>
      <c r="BA91" s="296">
        <f>BB91+BC91+AZ91</f>
        <v>39723634.365507863</v>
      </c>
      <c r="BB91" s="274">
        <f t="shared" ref="BB91:BC96" si="102">E91+Q91+AC91+AO91</f>
        <v>1230172.9873382009</v>
      </c>
      <c r="BC91" s="274">
        <f t="shared" si="102"/>
        <v>38493461.378169663</v>
      </c>
      <c r="BD91" s="303"/>
      <c r="BE91" s="303"/>
      <c r="BF91" s="303"/>
      <c r="BG91" s="303"/>
      <c r="BH91" s="303"/>
      <c r="BI91" s="303"/>
      <c r="BJ91" s="303"/>
      <c r="BK91" s="303"/>
      <c r="BL91" s="304"/>
    </row>
    <row r="92" spans="1:64" x14ac:dyDescent="0.25">
      <c r="A92" s="1495"/>
      <c r="B92" s="126" t="s">
        <v>122</v>
      </c>
      <c r="C92" s="127" t="s">
        <v>97</v>
      </c>
      <c r="D92" s="274">
        <f t="shared" si="98"/>
        <v>-5376115.9649035474</v>
      </c>
      <c r="E92" s="253">
        <v>23295.252637118156</v>
      </c>
      <c r="F92" s="253">
        <v>-5399411.2175406655</v>
      </c>
      <c r="G92" s="303"/>
      <c r="H92" s="303"/>
      <c r="I92" s="303"/>
      <c r="J92" s="303"/>
      <c r="K92" s="303"/>
      <c r="L92" s="303"/>
      <c r="M92" s="303"/>
      <c r="N92" s="303"/>
      <c r="O92" s="375"/>
      <c r="P92" s="274">
        <f t="shared" si="99"/>
        <v>368164.10758439929</v>
      </c>
      <c r="Q92" s="253">
        <v>36148.017760656359</v>
      </c>
      <c r="R92" s="253">
        <v>332016.08982374292</v>
      </c>
      <c r="S92" s="303"/>
      <c r="T92" s="303"/>
      <c r="U92" s="303"/>
      <c r="V92" s="303"/>
      <c r="W92" s="303"/>
      <c r="X92" s="303"/>
      <c r="Y92" s="303"/>
      <c r="Z92" s="303"/>
      <c r="AA92" s="375"/>
      <c r="AB92" s="274">
        <f t="shared" si="100"/>
        <v>-29758888.116666108</v>
      </c>
      <c r="AC92" s="253">
        <v>147340.48971854593</v>
      </c>
      <c r="AD92" s="253">
        <v>-29906228.606384654</v>
      </c>
      <c r="AE92" s="303"/>
      <c r="AF92" s="303"/>
      <c r="AG92" s="303"/>
      <c r="AH92" s="303"/>
      <c r="AI92" s="303"/>
      <c r="AJ92" s="303"/>
      <c r="AK92" s="303"/>
      <c r="AL92" s="303"/>
      <c r="AM92" s="375"/>
      <c r="AN92" s="289">
        <f t="shared" si="101"/>
        <v>741577.29727618722</v>
      </c>
      <c r="AO92" s="253">
        <v>102101.81471796184</v>
      </c>
      <c r="AP92" s="253">
        <v>639475.4825582254</v>
      </c>
      <c r="AQ92" s="303"/>
      <c r="AR92" s="303"/>
      <c r="AS92" s="303"/>
      <c r="AT92" s="303"/>
      <c r="AU92" s="303"/>
      <c r="AV92" s="303"/>
      <c r="AW92" s="303"/>
      <c r="AX92" s="303"/>
      <c r="AY92" s="375"/>
      <c r="AZ92" s="526"/>
      <c r="BA92" s="296">
        <f t="shared" ref="BA92:BA97" si="103">BB92+BC92+AZ92</f>
        <v>-34025262.676709071</v>
      </c>
      <c r="BB92" s="274">
        <f t="shared" si="102"/>
        <v>308885.57483428228</v>
      </c>
      <c r="BC92" s="274">
        <f t="shared" si="102"/>
        <v>-34334148.251543351</v>
      </c>
      <c r="BD92" s="303"/>
      <c r="BE92" s="303"/>
      <c r="BF92" s="303"/>
      <c r="BG92" s="303"/>
      <c r="BH92" s="303"/>
      <c r="BI92" s="303"/>
      <c r="BJ92" s="303"/>
      <c r="BK92" s="303"/>
      <c r="BL92" s="304"/>
    </row>
    <row r="93" spans="1:64" x14ac:dyDescent="0.25">
      <c r="A93" s="1495"/>
      <c r="B93" s="126" t="s">
        <v>123</v>
      </c>
      <c r="C93" s="127" t="s">
        <v>98</v>
      </c>
      <c r="D93" s="274">
        <f t="shared" si="98"/>
        <v>253858.43032425281</v>
      </c>
      <c r="E93" s="253">
        <v>115615.17711788147</v>
      </c>
      <c r="F93" s="253">
        <v>138243.25320637136</v>
      </c>
      <c r="G93" s="303"/>
      <c r="H93" s="303"/>
      <c r="I93" s="303"/>
      <c r="J93" s="303"/>
      <c r="K93" s="303"/>
      <c r="L93" s="303"/>
      <c r="M93" s="303"/>
      <c r="N93" s="303"/>
      <c r="O93" s="375"/>
      <c r="P93" s="274">
        <f t="shared" si="99"/>
        <v>488697.63191910833</v>
      </c>
      <c r="Q93" s="253">
        <v>247895.51638220638</v>
      </c>
      <c r="R93" s="253">
        <v>240802.11553690198</v>
      </c>
      <c r="S93" s="303"/>
      <c r="T93" s="303"/>
      <c r="U93" s="303"/>
      <c r="V93" s="303"/>
      <c r="W93" s="303"/>
      <c r="X93" s="303"/>
      <c r="Y93" s="303"/>
      <c r="Z93" s="303"/>
      <c r="AA93" s="375"/>
      <c r="AB93" s="274">
        <f t="shared" si="100"/>
        <v>458311.34397534939</v>
      </c>
      <c r="AC93" s="253">
        <v>240349.49578050955</v>
      </c>
      <c r="AD93" s="253">
        <v>217961.84819483984</v>
      </c>
      <c r="AE93" s="303"/>
      <c r="AF93" s="303"/>
      <c r="AG93" s="303"/>
      <c r="AH93" s="303"/>
      <c r="AI93" s="303"/>
      <c r="AJ93" s="303"/>
      <c r="AK93" s="303"/>
      <c r="AL93" s="303"/>
      <c r="AM93" s="375"/>
      <c r="AN93" s="289">
        <f t="shared" si="101"/>
        <v>398209.64828854619</v>
      </c>
      <c r="AO93" s="253">
        <v>176433.62131205644</v>
      </c>
      <c r="AP93" s="253">
        <v>221776.02697648975</v>
      </c>
      <c r="AQ93" s="303"/>
      <c r="AR93" s="303"/>
      <c r="AS93" s="303"/>
      <c r="AT93" s="303"/>
      <c r="AU93" s="303"/>
      <c r="AV93" s="303"/>
      <c r="AW93" s="303"/>
      <c r="AX93" s="303"/>
      <c r="AY93" s="375"/>
      <c r="AZ93" s="526"/>
      <c r="BA93" s="296">
        <f t="shared" si="103"/>
        <v>1599077.0545072565</v>
      </c>
      <c r="BB93" s="274">
        <f t="shared" si="102"/>
        <v>780293.81059265381</v>
      </c>
      <c r="BC93" s="274">
        <f t="shared" si="102"/>
        <v>818783.24391460279</v>
      </c>
      <c r="BD93" s="303"/>
      <c r="BE93" s="303"/>
      <c r="BF93" s="303"/>
      <c r="BG93" s="303"/>
      <c r="BH93" s="303"/>
      <c r="BI93" s="303"/>
      <c r="BJ93" s="303"/>
      <c r="BK93" s="303"/>
      <c r="BL93" s="304"/>
    </row>
    <row r="94" spans="1:64" x14ac:dyDescent="0.25">
      <c r="A94" s="1495"/>
      <c r="B94" s="132" t="s">
        <v>124</v>
      </c>
      <c r="C94" s="127" t="s">
        <v>99</v>
      </c>
      <c r="D94" s="274">
        <f t="shared" si="98"/>
        <v>16118.0532514886</v>
      </c>
      <c r="E94" s="253">
        <v>9526.7626903011678</v>
      </c>
      <c r="F94" s="253">
        <v>6591.290561187433</v>
      </c>
      <c r="G94" s="303"/>
      <c r="H94" s="303"/>
      <c r="I94" s="303"/>
      <c r="J94" s="303"/>
      <c r="K94" s="303"/>
      <c r="L94" s="303"/>
      <c r="M94" s="303"/>
      <c r="N94" s="303"/>
      <c r="O94" s="375"/>
      <c r="P94" s="274">
        <f t="shared" si="99"/>
        <v>30796.310176596653</v>
      </c>
      <c r="Q94" s="253">
        <v>15674.473644340851</v>
      </c>
      <c r="R94" s="253">
        <v>15121.836532255802</v>
      </c>
      <c r="S94" s="303"/>
      <c r="T94" s="303"/>
      <c r="U94" s="303"/>
      <c r="V94" s="303"/>
      <c r="W94" s="303"/>
      <c r="X94" s="303"/>
      <c r="Y94" s="303"/>
      <c r="Z94" s="303"/>
      <c r="AA94" s="375"/>
      <c r="AB94" s="274">
        <f t="shared" si="100"/>
        <v>39646.6955455227</v>
      </c>
      <c r="AC94" s="253">
        <v>23291.305447168266</v>
      </c>
      <c r="AD94" s="253">
        <v>16355.390098354432</v>
      </c>
      <c r="AE94" s="303"/>
      <c r="AF94" s="303"/>
      <c r="AG94" s="303"/>
      <c r="AH94" s="303"/>
      <c r="AI94" s="303"/>
      <c r="AJ94" s="303"/>
      <c r="AK94" s="303"/>
      <c r="AL94" s="303"/>
      <c r="AM94" s="375"/>
      <c r="AN94" s="289">
        <f t="shared" si="101"/>
        <v>100302.97482017722</v>
      </c>
      <c r="AO94" s="253">
        <v>74286.723385413425</v>
      </c>
      <c r="AP94" s="253">
        <v>26016.251434763788</v>
      </c>
      <c r="AQ94" s="303"/>
      <c r="AR94" s="303"/>
      <c r="AS94" s="303"/>
      <c r="AT94" s="303"/>
      <c r="AU94" s="303"/>
      <c r="AV94" s="303"/>
      <c r="AW94" s="303"/>
      <c r="AX94" s="303"/>
      <c r="AY94" s="375"/>
      <c r="AZ94" s="526"/>
      <c r="BA94" s="296">
        <f t="shared" si="103"/>
        <v>186864.03379378517</v>
      </c>
      <c r="BB94" s="274">
        <f t="shared" si="102"/>
        <v>122779.26516722371</v>
      </c>
      <c r="BC94" s="274">
        <f t="shared" si="102"/>
        <v>64084.768626561461</v>
      </c>
      <c r="BD94" s="303"/>
      <c r="BE94" s="303"/>
      <c r="BF94" s="303"/>
      <c r="BG94" s="303"/>
      <c r="BH94" s="303"/>
      <c r="BI94" s="303"/>
      <c r="BJ94" s="303"/>
      <c r="BK94" s="303"/>
      <c r="BL94" s="304"/>
    </row>
    <row r="95" spans="1:64" x14ac:dyDescent="0.25">
      <c r="A95" s="1495"/>
      <c r="B95" s="132" t="s">
        <v>125</v>
      </c>
      <c r="C95" s="127" t="s">
        <v>100</v>
      </c>
      <c r="D95" s="274">
        <f t="shared" si="98"/>
        <v>-358.03715636466922</v>
      </c>
      <c r="E95" s="253">
        <v>0</v>
      </c>
      <c r="F95" s="253">
        <v>-358.03715636466922</v>
      </c>
      <c r="G95" s="303"/>
      <c r="H95" s="303"/>
      <c r="I95" s="303"/>
      <c r="J95" s="303"/>
      <c r="K95" s="303"/>
      <c r="L95" s="303"/>
      <c r="M95" s="303"/>
      <c r="N95" s="303"/>
      <c r="O95" s="375"/>
      <c r="P95" s="274">
        <f t="shared" si="99"/>
        <v>-18733.852932422029</v>
      </c>
      <c r="Q95" s="253">
        <v>0.27760248696768963</v>
      </c>
      <c r="R95" s="253">
        <v>-18734.130534908996</v>
      </c>
      <c r="S95" s="303"/>
      <c r="T95" s="303"/>
      <c r="U95" s="303"/>
      <c r="V95" s="303"/>
      <c r="W95" s="303"/>
      <c r="X95" s="303"/>
      <c r="Y95" s="303"/>
      <c r="Z95" s="303"/>
      <c r="AA95" s="375"/>
      <c r="AB95" s="274">
        <f t="shared" si="100"/>
        <v>-9067.6873391736262</v>
      </c>
      <c r="AC95" s="253">
        <v>0.27593815250098153</v>
      </c>
      <c r="AD95" s="253">
        <v>-9067.9632773261274</v>
      </c>
      <c r="AE95" s="303"/>
      <c r="AF95" s="303"/>
      <c r="AG95" s="303"/>
      <c r="AH95" s="303"/>
      <c r="AI95" s="303"/>
      <c r="AJ95" s="303"/>
      <c r="AK95" s="303"/>
      <c r="AL95" s="303"/>
      <c r="AM95" s="375"/>
      <c r="AN95" s="289">
        <f t="shared" si="101"/>
        <v>-1748.7712867814641</v>
      </c>
      <c r="AO95" s="253">
        <v>0.26798717889351414</v>
      </c>
      <c r="AP95" s="253">
        <v>-1749.0392739603576</v>
      </c>
      <c r="AQ95" s="303"/>
      <c r="AR95" s="303"/>
      <c r="AS95" s="303"/>
      <c r="AT95" s="303"/>
      <c r="AU95" s="303"/>
      <c r="AV95" s="303"/>
      <c r="AW95" s="303"/>
      <c r="AX95" s="303"/>
      <c r="AY95" s="375"/>
      <c r="AZ95" s="526"/>
      <c r="BA95" s="296">
        <f t="shared" si="103"/>
        <v>-29908.348714741784</v>
      </c>
      <c r="BB95" s="274">
        <f t="shared" si="102"/>
        <v>0.82152781836218525</v>
      </c>
      <c r="BC95" s="274">
        <f t="shared" si="102"/>
        <v>-29909.170242560147</v>
      </c>
      <c r="BD95" s="303"/>
      <c r="BE95" s="303"/>
      <c r="BF95" s="303"/>
      <c r="BG95" s="303"/>
      <c r="BH95" s="303"/>
      <c r="BI95" s="303"/>
      <c r="BJ95" s="303"/>
      <c r="BK95" s="303"/>
      <c r="BL95" s="304"/>
    </row>
    <row r="96" spans="1:64" x14ac:dyDescent="0.25">
      <c r="A96" s="1495"/>
      <c r="B96" s="126" t="s">
        <v>126</v>
      </c>
      <c r="C96" s="127" t="s">
        <v>28</v>
      </c>
      <c r="D96" s="274">
        <f t="shared" si="98"/>
        <v>9329.844968565636</v>
      </c>
      <c r="E96" s="253">
        <v>9329.844968565636</v>
      </c>
      <c r="F96" s="253">
        <v>0</v>
      </c>
      <c r="G96" s="303"/>
      <c r="H96" s="303"/>
      <c r="I96" s="303"/>
      <c r="J96" s="303"/>
      <c r="K96" s="303"/>
      <c r="L96" s="303"/>
      <c r="M96" s="303"/>
      <c r="N96" s="303"/>
      <c r="O96" s="375"/>
      <c r="P96" s="274">
        <f t="shared" si="99"/>
        <v>-17504.510866749366</v>
      </c>
      <c r="Q96" s="253">
        <v>-17568.544576775152</v>
      </c>
      <c r="R96" s="253">
        <v>64.033710025785453</v>
      </c>
      <c r="S96" s="303"/>
      <c r="T96" s="303"/>
      <c r="U96" s="303"/>
      <c r="V96" s="303"/>
      <c r="W96" s="303"/>
      <c r="X96" s="303"/>
      <c r="Y96" s="303"/>
      <c r="Z96" s="303"/>
      <c r="AA96" s="375"/>
      <c r="AB96" s="274">
        <f t="shared" si="100"/>
        <v>15387.535974503184</v>
      </c>
      <c r="AC96" s="253">
        <v>15387.535974503184</v>
      </c>
      <c r="AD96" s="253">
        <v>0</v>
      </c>
      <c r="AE96" s="303"/>
      <c r="AF96" s="303"/>
      <c r="AG96" s="303"/>
      <c r="AH96" s="303"/>
      <c r="AI96" s="303"/>
      <c r="AJ96" s="303"/>
      <c r="AK96" s="303"/>
      <c r="AL96" s="303"/>
      <c r="AM96" s="375"/>
      <c r="AN96" s="289">
        <f t="shared" si="101"/>
        <v>4521.7768308406612</v>
      </c>
      <c r="AO96" s="253">
        <v>4521.7768308406612</v>
      </c>
      <c r="AP96" s="253">
        <v>0</v>
      </c>
      <c r="AQ96" s="303"/>
      <c r="AR96" s="303"/>
      <c r="AS96" s="303"/>
      <c r="AT96" s="303"/>
      <c r="AU96" s="303"/>
      <c r="AV96" s="303"/>
      <c r="AW96" s="303"/>
      <c r="AX96" s="303"/>
      <c r="AY96" s="375"/>
      <c r="AZ96" s="526"/>
      <c r="BA96" s="296">
        <f t="shared" si="103"/>
        <v>11734.646907160115</v>
      </c>
      <c r="BB96" s="274">
        <f t="shared" si="102"/>
        <v>11670.613197134329</v>
      </c>
      <c r="BC96" s="274">
        <f t="shared" si="102"/>
        <v>64.033710025785453</v>
      </c>
      <c r="BD96" s="303"/>
      <c r="BE96" s="303"/>
      <c r="BF96" s="303"/>
      <c r="BG96" s="303"/>
      <c r="BH96" s="303"/>
      <c r="BI96" s="303"/>
      <c r="BJ96" s="303"/>
      <c r="BK96" s="303"/>
      <c r="BL96" s="304"/>
    </row>
    <row r="97" spans="1:64" s="209" customFormat="1" ht="14.85" customHeight="1" x14ac:dyDescent="0.25">
      <c r="A97" s="1496"/>
      <c r="B97" s="129" t="s">
        <v>127</v>
      </c>
      <c r="C97" s="130" t="s">
        <v>105</v>
      </c>
      <c r="D97" s="275">
        <f t="shared" si="98"/>
        <v>1250116.7202830617</v>
      </c>
      <c r="E97" s="275">
        <f>SUM(E91:E96)</f>
        <v>394490.51811701799</v>
      </c>
      <c r="F97" s="275">
        <f>SUM(F91:F96)</f>
        <v>855626.2021660438</v>
      </c>
      <c r="G97" s="335"/>
      <c r="H97" s="335"/>
      <c r="I97" s="335"/>
      <c r="J97" s="335"/>
      <c r="K97" s="335"/>
      <c r="L97" s="335"/>
      <c r="M97" s="335"/>
      <c r="N97" s="335"/>
      <c r="O97" s="376"/>
      <c r="P97" s="275">
        <f t="shared" si="99"/>
        <v>1933945.5535731202</v>
      </c>
      <c r="Q97" s="275">
        <f>SUM(Q91:Q96)</f>
        <v>616559.36832613801</v>
      </c>
      <c r="R97" s="275">
        <f>SUM(R91:R96)</f>
        <v>1317386.1852469821</v>
      </c>
      <c r="S97" s="335"/>
      <c r="T97" s="335"/>
      <c r="U97" s="335"/>
      <c r="V97" s="335"/>
      <c r="W97" s="335"/>
      <c r="X97" s="335"/>
      <c r="Y97" s="335"/>
      <c r="Z97" s="335"/>
      <c r="AA97" s="376"/>
      <c r="AB97" s="275">
        <f t="shared" si="100"/>
        <v>2040592.4389981271</v>
      </c>
      <c r="AC97" s="275">
        <f>SUM(AC91:AC96)</f>
        <v>757242.59590668767</v>
      </c>
      <c r="AD97" s="275">
        <f>SUM(AD91:AD96)</f>
        <v>1283349.8430914395</v>
      </c>
      <c r="AE97" s="335"/>
      <c r="AF97" s="335"/>
      <c r="AG97" s="335"/>
      <c r="AH97" s="335"/>
      <c r="AI97" s="335"/>
      <c r="AJ97" s="335"/>
      <c r="AK97" s="335"/>
      <c r="AL97" s="335"/>
      <c r="AM97" s="376"/>
      <c r="AN97" s="277">
        <f t="shared" si="101"/>
        <v>2241484.3624379477</v>
      </c>
      <c r="AO97" s="275">
        <f>SUM(AO91:AO96)</f>
        <v>685510.59030746948</v>
      </c>
      <c r="AP97" s="275">
        <f>SUM(AP91:AP96)</f>
        <v>1555973.7721304784</v>
      </c>
      <c r="AQ97" s="335"/>
      <c r="AR97" s="335"/>
      <c r="AS97" s="335"/>
      <c r="AT97" s="335"/>
      <c r="AU97" s="335"/>
      <c r="AV97" s="335"/>
      <c r="AW97" s="335"/>
      <c r="AX97" s="335"/>
      <c r="AY97" s="376"/>
      <c r="AZ97" s="299">
        <f>SUM(AZ91:AZ96)</f>
        <v>0</v>
      </c>
      <c r="BA97" s="297">
        <f t="shared" si="103"/>
        <v>7466139.0752922557</v>
      </c>
      <c r="BB97" s="275">
        <f>SUM(BB91:BB96)</f>
        <v>2453803.0726573132</v>
      </c>
      <c r="BC97" s="275">
        <f>SUM(BC91:BC96)</f>
        <v>5012336.0026349425</v>
      </c>
      <c r="BD97" s="335"/>
      <c r="BE97" s="335"/>
      <c r="BF97" s="335"/>
      <c r="BG97" s="335"/>
      <c r="BH97" s="335"/>
      <c r="BI97" s="335"/>
      <c r="BJ97" s="335"/>
      <c r="BK97" s="335"/>
      <c r="BL97" s="336"/>
    </row>
    <row r="98" spans="1:64" ht="14.85" customHeight="1" x14ac:dyDescent="0.25">
      <c r="A98" s="1494"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256"/>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526"/>
      <c r="BA98" s="296">
        <f t="shared" ref="BA98:BA103" si="104">D98+P98+AB98+AN98+AZ98</f>
        <v>0</v>
      </c>
      <c r="BB98" s="301"/>
      <c r="BC98" s="301"/>
      <c r="BD98" s="301"/>
      <c r="BE98" s="301"/>
      <c r="BF98" s="301"/>
      <c r="BG98" s="301"/>
      <c r="BH98" s="301"/>
      <c r="BI98" s="301"/>
      <c r="BJ98" s="301"/>
      <c r="BK98" s="301"/>
      <c r="BL98" s="302"/>
    </row>
    <row r="99" spans="1:64" x14ac:dyDescent="0.25">
      <c r="A99" s="1495"/>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526"/>
      <c r="BA99" s="296">
        <f t="shared" si="104"/>
        <v>0</v>
      </c>
      <c r="BB99" s="303"/>
      <c r="BC99" s="303"/>
      <c r="BD99" s="303"/>
      <c r="BE99" s="303"/>
      <c r="BF99" s="303"/>
      <c r="BG99" s="303"/>
      <c r="BH99" s="303"/>
      <c r="BI99" s="303"/>
      <c r="BJ99" s="303"/>
      <c r="BK99" s="303"/>
      <c r="BL99" s="304"/>
    </row>
    <row r="100" spans="1:64" ht="24.75" x14ac:dyDescent="0.25">
      <c r="A100" s="1495"/>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526"/>
      <c r="BA100" s="296">
        <f t="shared" si="104"/>
        <v>0</v>
      </c>
      <c r="BB100" s="303"/>
      <c r="BC100" s="303"/>
      <c r="BD100" s="303"/>
      <c r="BE100" s="303"/>
      <c r="BF100" s="303"/>
      <c r="BG100" s="303"/>
      <c r="BH100" s="303"/>
      <c r="BI100" s="303"/>
      <c r="BJ100" s="303"/>
      <c r="BK100" s="303"/>
      <c r="BL100" s="304"/>
    </row>
    <row r="101" spans="1:64" x14ac:dyDescent="0.25">
      <c r="A101" s="1495"/>
      <c r="B101" s="126" t="s">
        <v>131</v>
      </c>
      <c r="C101" s="1124"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526"/>
      <c r="BA101" s="296">
        <f t="shared" si="104"/>
        <v>0</v>
      </c>
      <c r="BB101" s="303"/>
      <c r="BC101" s="303"/>
      <c r="BD101" s="303"/>
      <c r="BE101" s="303"/>
      <c r="BF101" s="303"/>
      <c r="BG101" s="303"/>
      <c r="BH101" s="303"/>
      <c r="BI101" s="303"/>
      <c r="BJ101" s="303"/>
      <c r="BK101" s="303"/>
      <c r="BL101" s="304"/>
    </row>
    <row r="102" spans="1:64" x14ac:dyDescent="0.25">
      <c r="A102" s="1495"/>
      <c r="B102" s="126" t="s">
        <v>132</v>
      </c>
      <c r="C102" s="1124"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526"/>
      <c r="BA102" s="296">
        <f t="shared" si="104"/>
        <v>0</v>
      </c>
      <c r="BB102" s="303"/>
      <c r="BC102" s="303"/>
      <c r="BD102" s="303"/>
      <c r="BE102" s="303"/>
      <c r="BF102" s="303"/>
      <c r="BG102" s="303"/>
      <c r="BH102" s="303"/>
      <c r="BI102" s="303"/>
      <c r="BJ102" s="303"/>
      <c r="BK102" s="303"/>
      <c r="BL102" s="304"/>
    </row>
    <row r="103" spans="1:64" x14ac:dyDescent="0.25">
      <c r="A103" s="1495"/>
      <c r="B103" s="126" t="s">
        <v>133</v>
      </c>
      <c r="C103" s="1124"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526"/>
      <c r="BA103" s="296">
        <f t="shared" si="104"/>
        <v>0</v>
      </c>
      <c r="BB103" s="303"/>
      <c r="BC103" s="303"/>
      <c r="BD103" s="303"/>
      <c r="BE103" s="303"/>
      <c r="BF103" s="303"/>
      <c r="BG103" s="303"/>
      <c r="BH103" s="303"/>
      <c r="BI103" s="303"/>
      <c r="BJ103" s="303"/>
      <c r="BK103" s="303"/>
      <c r="BL103" s="304"/>
    </row>
    <row r="104" spans="1:64" s="209" customFormat="1" x14ac:dyDescent="0.25">
      <c r="A104" s="1496"/>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29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11433771.741368121</v>
      </c>
      <c r="E105" s="303"/>
      <c r="F105" s="303"/>
      <c r="G105" s="303"/>
      <c r="H105" s="303"/>
      <c r="I105" s="303"/>
      <c r="J105" s="303"/>
      <c r="K105" s="303"/>
      <c r="L105" s="303"/>
      <c r="M105" s="303"/>
      <c r="N105" s="303"/>
      <c r="O105" s="375"/>
      <c r="P105" s="274">
        <f>P88+P97+P104</f>
        <v>16055140.173297431</v>
      </c>
      <c r="Q105" s="303"/>
      <c r="R105" s="303"/>
      <c r="S105" s="303"/>
      <c r="T105" s="303"/>
      <c r="U105" s="303"/>
      <c r="V105" s="303"/>
      <c r="W105" s="303"/>
      <c r="X105" s="303"/>
      <c r="Y105" s="303"/>
      <c r="Z105" s="303"/>
      <c r="AA105" s="375"/>
      <c r="AB105" s="274">
        <f>AB88+AB97+AB104</f>
        <v>16625195.313111771</v>
      </c>
      <c r="AC105" s="303"/>
      <c r="AD105" s="303"/>
      <c r="AE105" s="303"/>
      <c r="AF105" s="303"/>
      <c r="AG105" s="303"/>
      <c r="AH105" s="303"/>
      <c r="AI105" s="303"/>
      <c r="AJ105" s="303"/>
      <c r="AK105" s="303"/>
      <c r="AL105" s="303"/>
      <c r="AM105" s="375"/>
      <c r="AN105" s="289">
        <f>AN88+AN97+AN104</f>
        <v>18720738.238412052</v>
      </c>
      <c r="AO105" s="303"/>
      <c r="AP105" s="303"/>
      <c r="AQ105" s="303"/>
      <c r="AR105" s="303"/>
      <c r="AS105" s="303"/>
      <c r="AT105" s="303"/>
      <c r="AU105" s="303"/>
      <c r="AV105" s="303"/>
      <c r="AW105" s="303"/>
      <c r="AX105" s="303"/>
      <c r="AY105" s="375"/>
      <c r="AZ105" s="300">
        <f>AZ88+AZ97+AZ104</f>
        <v>0</v>
      </c>
      <c r="BA105" s="296">
        <f>BA88+BA97+BA104</f>
        <v>62834845.46618937</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99527.012948554009</v>
      </c>
      <c r="E106" s="338"/>
      <c r="F106" s="338"/>
      <c r="G106" s="338"/>
      <c r="H106" s="338"/>
      <c r="I106" s="338"/>
      <c r="J106" s="338"/>
      <c r="K106" s="338"/>
      <c r="L106" s="338"/>
      <c r="M106" s="338"/>
      <c r="N106" s="338"/>
      <c r="O106" s="566"/>
      <c r="P106" s="344">
        <f>P17-P105</f>
        <v>1582760.3627577797</v>
      </c>
      <c r="Q106" s="338"/>
      <c r="R106" s="338"/>
      <c r="S106" s="338"/>
      <c r="T106" s="338"/>
      <c r="U106" s="338"/>
      <c r="V106" s="338"/>
      <c r="W106" s="338"/>
      <c r="X106" s="338"/>
      <c r="Y106" s="338"/>
      <c r="Z106" s="338"/>
      <c r="AA106" s="566"/>
      <c r="AB106" s="344">
        <f>AB17-AB105</f>
        <v>1934416.1981540136</v>
      </c>
      <c r="AC106" s="338"/>
      <c r="AD106" s="338"/>
      <c r="AE106" s="338"/>
      <c r="AF106" s="338"/>
      <c r="AG106" s="338"/>
      <c r="AH106" s="338"/>
      <c r="AI106" s="338"/>
      <c r="AJ106" s="338"/>
      <c r="AK106" s="338"/>
      <c r="AL106" s="338"/>
      <c r="AM106" s="566"/>
      <c r="AN106" s="344">
        <f>AN17-AN105</f>
        <v>1907763.4378750063</v>
      </c>
      <c r="AO106" s="338"/>
      <c r="AP106" s="338"/>
      <c r="AQ106" s="338"/>
      <c r="AR106" s="338"/>
      <c r="AS106" s="338"/>
      <c r="AT106" s="338"/>
      <c r="AU106" s="338"/>
      <c r="AV106" s="338"/>
      <c r="AW106" s="338"/>
      <c r="AX106" s="338"/>
      <c r="AY106" s="566"/>
      <c r="AZ106" s="860">
        <f>AZ17-AZ105</f>
        <v>40.049845746396699</v>
      </c>
      <c r="BA106" s="345">
        <f>BA17-BA105</f>
        <v>5524507.061581105</v>
      </c>
      <c r="BB106" s="338"/>
      <c r="BC106" s="338"/>
      <c r="BD106" s="338"/>
      <c r="BE106" s="338"/>
      <c r="BF106" s="338"/>
      <c r="BG106" s="338"/>
      <c r="BH106" s="338"/>
      <c r="BI106" s="338"/>
      <c r="BJ106" s="338"/>
      <c r="BK106" s="338"/>
      <c r="BL106" s="339"/>
    </row>
    <row r="107" spans="1:64" x14ac:dyDescent="0.25">
      <c r="A107" s="267"/>
      <c r="B107" s="126" t="s">
        <v>269</v>
      </c>
      <c r="C107" s="127" t="s">
        <v>26</v>
      </c>
      <c r="D107" s="257">
        <v>24396.355555538892</v>
      </c>
      <c r="E107" s="340"/>
      <c r="F107" s="340"/>
      <c r="G107" s="340"/>
      <c r="H107" s="340"/>
      <c r="I107" s="340"/>
      <c r="J107" s="340"/>
      <c r="K107" s="340"/>
      <c r="L107" s="340"/>
      <c r="M107" s="340"/>
      <c r="N107" s="340"/>
      <c r="O107" s="377"/>
      <c r="P107" s="257">
        <v>387970.89780050021</v>
      </c>
      <c r="Q107" s="340"/>
      <c r="R107" s="340"/>
      <c r="S107" s="340"/>
      <c r="T107" s="340"/>
      <c r="U107" s="340"/>
      <c r="V107" s="340"/>
      <c r="W107" s="340"/>
      <c r="X107" s="340"/>
      <c r="Y107" s="340"/>
      <c r="Z107" s="340"/>
      <c r="AA107" s="377"/>
      <c r="AB107" s="257">
        <v>474169.81545455632</v>
      </c>
      <c r="AC107" s="340"/>
      <c r="AD107" s="340"/>
      <c r="AE107" s="340"/>
      <c r="AF107" s="340"/>
      <c r="AG107" s="340"/>
      <c r="AH107" s="340"/>
      <c r="AI107" s="340"/>
      <c r="AJ107" s="340"/>
      <c r="AK107" s="340"/>
      <c r="AL107" s="340"/>
      <c r="AM107" s="340"/>
      <c r="AN107" s="257">
        <v>467636.61208554415</v>
      </c>
      <c r="AO107" s="340"/>
      <c r="AP107" s="340"/>
      <c r="AQ107" s="340"/>
      <c r="AR107" s="340"/>
      <c r="AS107" s="340"/>
      <c r="AT107" s="340"/>
      <c r="AU107" s="340"/>
      <c r="AV107" s="340"/>
      <c r="AW107" s="340"/>
      <c r="AX107" s="340"/>
      <c r="AY107" s="377"/>
      <c r="AZ107" s="257">
        <v>9.8171365524516752</v>
      </c>
      <c r="BA107" s="296">
        <f>D107+P107+AB107+AN107+AZ107</f>
        <v>1354183.4980326921</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75130.657393015121</v>
      </c>
      <c r="E108" s="342"/>
      <c r="F108" s="342"/>
      <c r="G108" s="342"/>
      <c r="H108" s="342"/>
      <c r="I108" s="342"/>
      <c r="J108" s="342"/>
      <c r="K108" s="342"/>
      <c r="L108" s="342"/>
      <c r="M108" s="342"/>
      <c r="N108" s="342"/>
      <c r="O108" s="1123"/>
      <c r="P108" s="557">
        <f>P106-P107</f>
        <v>1194789.4649572794</v>
      </c>
      <c r="Q108" s="342"/>
      <c r="R108" s="342"/>
      <c r="S108" s="342"/>
      <c r="T108" s="342"/>
      <c r="U108" s="342"/>
      <c r="V108" s="342"/>
      <c r="W108" s="342"/>
      <c r="X108" s="342"/>
      <c r="Y108" s="342"/>
      <c r="Z108" s="342"/>
      <c r="AA108" s="1123"/>
      <c r="AB108" s="557">
        <f>AB106-AB107</f>
        <v>1460246.3826994572</v>
      </c>
      <c r="AC108" s="342"/>
      <c r="AD108" s="342"/>
      <c r="AE108" s="342"/>
      <c r="AF108" s="342"/>
      <c r="AG108" s="342"/>
      <c r="AH108" s="342"/>
      <c r="AI108" s="342"/>
      <c r="AJ108" s="342"/>
      <c r="AK108" s="342"/>
      <c r="AL108" s="342"/>
      <c r="AM108" s="342"/>
      <c r="AN108" s="550">
        <f>AN106-AN107</f>
        <v>1440126.8257894623</v>
      </c>
      <c r="AO108" s="342"/>
      <c r="AP108" s="342"/>
      <c r="AQ108" s="342"/>
      <c r="AR108" s="342"/>
      <c r="AS108" s="342"/>
      <c r="AT108" s="342"/>
      <c r="AU108" s="342"/>
      <c r="AV108" s="342"/>
      <c r="AW108" s="342"/>
      <c r="AX108" s="342"/>
      <c r="AY108" s="1123"/>
      <c r="AZ108" s="874">
        <f>AZ106-AZ107</f>
        <v>30.232709193945023</v>
      </c>
      <c r="BA108" s="347">
        <f>BA106-BA107</f>
        <v>4170323.5635484131</v>
      </c>
      <c r="BB108" s="518"/>
      <c r="BC108" s="518"/>
      <c r="BD108" s="518"/>
      <c r="BE108" s="518"/>
      <c r="BF108" s="518"/>
      <c r="BG108" s="518"/>
      <c r="BH108" s="518"/>
      <c r="BI108" s="518"/>
      <c r="BJ108" s="518"/>
      <c r="BK108" s="518"/>
      <c r="BL108" s="475"/>
    </row>
  </sheetData>
  <mergeCells count="31">
    <mergeCell ref="AN7:AY7"/>
    <mergeCell ref="BA7:BL7"/>
    <mergeCell ref="D18:O18"/>
    <mergeCell ref="P18:AA18"/>
    <mergeCell ref="AB18:AM18"/>
    <mergeCell ref="AN18:AY18"/>
    <mergeCell ref="BA18:BL18"/>
    <mergeCell ref="A11:A17"/>
    <mergeCell ref="D7:O7"/>
    <mergeCell ref="P7:AA7"/>
    <mergeCell ref="AB7:AM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P89:AA89"/>
    <mergeCell ref="AB89:AM89"/>
    <mergeCell ref="AN89:AY89"/>
    <mergeCell ref="BA89:BL89"/>
    <mergeCell ref="A98:A104"/>
    <mergeCell ref="D89:O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7" max="1048575" man="1"/>
    <brk id="51"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sheetPr>
  <dimension ref="A1:BL108"/>
  <sheetViews>
    <sheetView topLeftCell="A4" zoomScale="80" zoomScaleNormal="80" workbookViewId="0">
      <pane xSplit="3" topLeftCell="AN1" activePane="topRight" state="frozen"/>
      <selection activeCell="H26" sqref="H26"/>
      <selection pane="topRight" activeCell="Y80" sqref="Y80"/>
    </sheetView>
  </sheetViews>
  <sheetFormatPr defaultColWidth="8.85546875" defaultRowHeight="15" x14ac:dyDescent="0.25"/>
  <cols>
    <col min="1" max="1" width="12.85546875" style="246" customWidth="1"/>
    <col min="2" max="2" width="8.85546875" style="110" customWidth="1"/>
    <col min="3" max="3" width="35.140625" style="110" customWidth="1"/>
    <col min="4" max="64" width="13.140625" style="110" customWidth="1"/>
    <col min="65" max="16384" width="8.85546875" style="205"/>
  </cols>
  <sheetData>
    <row r="1" spans="1:64" x14ac:dyDescent="0.25">
      <c r="A1" s="245" t="s">
        <v>394</v>
      </c>
    </row>
    <row r="3" spans="1:64" x14ac:dyDescent="0.25">
      <c r="A3" s="123" t="s">
        <v>371</v>
      </c>
      <c r="B3" s="108"/>
      <c r="C3" s="508" t="str">
        <f>'MMA Rev-Exp Summary'!C3</f>
        <v>Simply Healthcare Plan, Inc</v>
      </c>
      <c r="AA3" s="207"/>
      <c r="AB3" s="207"/>
    </row>
    <row r="4" spans="1:64" x14ac:dyDescent="0.25">
      <c r="A4" s="123" t="s">
        <v>15</v>
      </c>
      <c r="B4" s="108"/>
      <c r="C4" s="509" t="str">
        <f>IF('MMA Rev-Exp Summary'!C4=0,"",'MMA Rev-Exp Summary'!C4)</f>
        <v>Annual 2021</v>
      </c>
    </row>
    <row r="5" spans="1:64" x14ac:dyDescent="0.25">
      <c r="A5" s="123" t="s">
        <v>16</v>
      </c>
      <c r="B5" s="108"/>
      <c r="C5" s="509">
        <f>IF('MMA Rev-Exp Summary'!C5=0,"",'MMA Rev-Exp Summary'!C5)</f>
        <v>44651</v>
      </c>
      <c r="E5" s="162"/>
      <c r="F5" s="162"/>
      <c r="G5" s="162"/>
      <c r="H5" s="162"/>
      <c r="I5" s="162"/>
      <c r="J5" s="162"/>
    </row>
    <row r="6" spans="1:64" ht="15.75" thickBot="1" x14ac:dyDescent="0.3">
      <c r="A6" s="122" t="s">
        <v>381</v>
      </c>
      <c r="B6" s="108"/>
      <c r="C6" s="452"/>
      <c r="E6" s="162"/>
      <c r="F6" s="162"/>
      <c r="G6" s="162"/>
      <c r="H6" s="162"/>
      <c r="I6" s="162"/>
      <c r="J6" s="162"/>
    </row>
    <row r="7" spans="1:64" ht="14.85" customHeight="1" x14ac:dyDescent="0.3">
      <c r="A7" s="259"/>
      <c r="B7" s="260"/>
      <c r="C7" s="261"/>
      <c r="D7" s="1480" t="s">
        <v>244</v>
      </c>
      <c r="E7" s="1481"/>
      <c r="F7" s="1481"/>
      <c r="G7" s="1481"/>
      <c r="H7" s="1481"/>
      <c r="I7" s="1481"/>
      <c r="J7" s="1481"/>
      <c r="K7" s="1481"/>
      <c r="L7" s="1481"/>
      <c r="M7" s="1481"/>
      <c r="N7" s="1481"/>
      <c r="O7" s="1482"/>
      <c r="P7" s="1480" t="s">
        <v>245</v>
      </c>
      <c r="Q7" s="1481"/>
      <c r="R7" s="1481"/>
      <c r="S7" s="1481"/>
      <c r="T7" s="1481"/>
      <c r="U7" s="1481"/>
      <c r="V7" s="1481"/>
      <c r="W7" s="1481"/>
      <c r="X7" s="1481"/>
      <c r="Y7" s="1481"/>
      <c r="Z7" s="1481"/>
      <c r="AA7" s="1482"/>
      <c r="AB7" s="1480" t="s">
        <v>246</v>
      </c>
      <c r="AC7" s="1481"/>
      <c r="AD7" s="1481"/>
      <c r="AE7" s="1481"/>
      <c r="AF7" s="1481"/>
      <c r="AG7" s="1481"/>
      <c r="AH7" s="1481"/>
      <c r="AI7" s="1481"/>
      <c r="AJ7" s="1481"/>
      <c r="AK7" s="1481"/>
      <c r="AL7" s="1481"/>
      <c r="AM7" s="1482"/>
      <c r="AN7" s="1517" t="s">
        <v>247</v>
      </c>
      <c r="AO7" s="1518"/>
      <c r="AP7" s="1518"/>
      <c r="AQ7" s="1518"/>
      <c r="AR7" s="1518"/>
      <c r="AS7" s="1518"/>
      <c r="AT7" s="1518"/>
      <c r="AU7" s="1518"/>
      <c r="AV7" s="1518"/>
      <c r="AW7" s="1518"/>
      <c r="AX7" s="1518"/>
      <c r="AY7" s="1519"/>
      <c r="AZ7" s="870"/>
      <c r="BA7" s="1486" t="s">
        <v>807</v>
      </c>
      <c r="BB7" s="1487"/>
      <c r="BC7" s="1487"/>
      <c r="BD7" s="1487"/>
      <c r="BE7" s="1487"/>
      <c r="BF7" s="1487"/>
      <c r="BG7" s="1487"/>
      <c r="BH7" s="1487"/>
      <c r="BI7" s="1487"/>
      <c r="BJ7" s="1487"/>
      <c r="BK7" s="1487"/>
      <c r="BL7" s="1488"/>
    </row>
    <row r="8" spans="1:64" ht="45" customHeight="1" x14ac:dyDescent="0.3">
      <c r="A8" s="1254"/>
      <c r="B8" s="262"/>
      <c r="C8" s="263"/>
      <c r="D8" s="701" t="s">
        <v>36</v>
      </c>
      <c r="E8" s="215" t="s">
        <v>918</v>
      </c>
      <c r="F8" s="215" t="s">
        <v>919</v>
      </c>
      <c r="G8" s="215" t="s">
        <v>920</v>
      </c>
      <c r="H8" s="215" t="s">
        <v>921</v>
      </c>
      <c r="I8" s="215" t="s">
        <v>47</v>
      </c>
      <c r="J8" s="215" t="s">
        <v>48</v>
      </c>
      <c r="K8" s="215" t="s">
        <v>50</v>
      </c>
      <c r="L8" s="215" t="s">
        <v>49</v>
      </c>
      <c r="M8" s="215" t="s">
        <v>1523</v>
      </c>
      <c r="N8" s="215" t="s">
        <v>136</v>
      </c>
      <c r="O8" s="216" t="s">
        <v>137</v>
      </c>
      <c r="P8" s="701" t="s">
        <v>36</v>
      </c>
      <c r="Q8" s="215" t="s">
        <v>918</v>
      </c>
      <c r="R8" s="215" t="s">
        <v>919</v>
      </c>
      <c r="S8" s="215" t="s">
        <v>920</v>
      </c>
      <c r="T8" s="215" t="s">
        <v>921</v>
      </c>
      <c r="U8" s="215" t="s">
        <v>47</v>
      </c>
      <c r="V8" s="215" t="s">
        <v>48</v>
      </c>
      <c r="W8" s="215" t="s">
        <v>50</v>
      </c>
      <c r="X8" s="215" t="s">
        <v>49</v>
      </c>
      <c r="Y8" s="215" t="s">
        <v>1523</v>
      </c>
      <c r="Z8" s="215" t="s">
        <v>136</v>
      </c>
      <c r="AA8" s="216" t="s">
        <v>137</v>
      </c>
      <c r="AB8" s="701" t="s">
        <v>36</v>
      </c>
      <c r="AC8" s="215" t="s">
        <v>918</v>
      </c>
      <c r="AD8" s="215" t="s">
        <v>919</v>
      </c>
      <c r="AE8" s="215" t="s">
        <v>920</v>
      </c>
      <c r="AF8" s="215" t="s">
        <v>921</v>
      </c>
      <c r="AG8" s="215" t="s">
        <v>47</v>
      </c>
      <c r="AH8" s="215" t="s">
        <v>48</v>
      </c>
      <c r="AI8" s="215" t="s">
        <v>50</v>
      </c>
      <c r="AJ8" s="215" t="s">
        <v>49</v>
      </c>
      <c r="AK8" s="215" t="s">
        <v>1523</v>
      </c>
      <c r="AL8" s="215" t="s">
        <v>136</v>
      </c>
      <c r="AM8" s="216" t="s">
        <v>137</v>
      </c>
      <c r="AN8" s="701" t="s">
        <v>36</v>
      </c>
      <c r="AO8" s="215" t="s">
        <v>918</v>
      </c>
      <c r="AP8" s="215" t="s">
        <v>919</v>
      </c>
      <c r="AQ8" s="215" t="s">
        <v>920</v>
      </c>
      <c r="AR8" s="215" t="s">
        <v>921</v>
      </c>
      <c r="AS8" s="215" t="s">
        <v>47</v>
      </c>
      <c r="AT8" s="215" t="s">
        <v>48</v>
      </c>
      <c r="AU8" s="215" t="s">
        <v>50</v>
      </c>
      <c r="AV8" s="215" t="s">
        <v>49</v>
      </c>
      <c r="AW8" s="215" t="s">
        <v>1523</v>
      </c>
      <c r="AX8" s="215" t="s">
        <v>136</v>
      </c>
      <c r="AY8" s="216" t="s">
        <v>137</v>
      </c>
      <c r="AZ8" s="861" t="s">
        <v>889</v>
      </c>
      <c r="BA8" s="244" t="s">
        <v>36</v>
      </c>
      <c r="BB8" s="215" t="s">
        <v>918</v>
      </c>
      <c r="BC8" s="215" t="s">
        <v>919</v>
      </c>
      <c r="BD8" s="215" t="s">
        <v>920</v>
      </c>
      <c r="BE8" s="215" t="s">
        <v>921</v>
      </c>
      <c r="BF8" s="215" t="s">
        <v>47</v>
      </c>
      <c r="BG8" s="215" t="s">
        <v>48</v>
      </c>
      <c r="BH8" s="215" t="s">
        <v>50</v>
      </c>
      <c r="BI8" s="215" t="s">
        <v>49</v>
      </c>
      <c r="BJ8" s="215" t="s">
        <v>1523</v>
      </c>
      <c r="BK8" s="215" t="s">
        <v>136</v>
      </c>
      <c r="BL8" s="217" t="s">
        <v>137</v>
      </c>
    </row>
    <row r="9" spans="1:64" ht="18" customHeight="1" x14ac:dyDescent="0.3">
      <c r="A9" s="264" t="s">
        <v>51</v>
      </c>
      <c r="B9" s="262"/>
      <c r="C9" s="263"/>
      <c r="D9" s="742">
        <f>SUM(E9:O9)</f>
        <v>28845.72</v>
      </c>
      <c r="E9" s="737">
        <v>24968.54</v>
      </c>
      <c r="F9" s="737">
        <v>507.65</v>
      </c>
      <c r="G9" s="737">
        <v>2051.36</v>
      </c>
      <c r="H9" s="737">
        <v>283.32</v>
      </c>
      <c r="I9" s="737">
        <v>748.85</v>
      </c>
      <c r="J9" s="737">
        <v>243</v>
      </c>
      <c r="K9" s="737">
        <v>6</v>
      </c>
      <c r="L9" s="737">
        <v>35</v>
      </c>
      <c r="M9" s="737">
        <v>2</v>
      </c>
      <c r="N9" s="737">
        <v>0</v>
      </c>
      <c r="O9" s="806">
        <v>0</v>
      </c>
      <c r="P9" s="742">
        <f>SUM(Q9:AA9)</f>
        <v>43743.08</v>
      </c>
      <c r="Q9" s="737">
        <v>37902.17</v>
      </c>
      <c r="R9" s="737">
        <v>742.91</v>
      </c>
      <c r="S9" s="737">
        <v>3149.54</v>
      </c>
      <c r="T9" s="737">
        <v>412</v>
      </c>
      <c r="U9" s="737">
        <v>1151.46</v>
      </c>
      <c r="V9" s="737">
        <v>320</v>
      </c>
      <c r="W9" s="737">
        <v>9</v>
      </c>
      <c r="X9" s="737">
        <v>53</v>
      </c>
      <c r="Y9" s="737">
        <v>3</v>
      </c>
      <c r="Z9" s="737">
        <v>0</v>
      </c>
      <c r="AA9" s="806">
        <v>0</v>
      </c>
      <c r="AB9" s="742">
        <f>SUM(AC9:AM9)</f>
        <v>46354.22</v>
      </c>
      <c r="AC9" s="737">
        <v>40127.65</v>
      </c>
      <c r="AD9" s="737">
        <v>923.17</v>
      </c>
      <c r="AE9" s="737">
        <v>3266.1</v>
      </c>
      <c r="AF9" s="737">
        <v>440.23</v>
      </c>
      <c r="AG9" s="737">
        <v>1211.07</v>
      </c>
      <c r="AH9" s="737">
        <v>317</v>
      </c>
      <c r="AI9" s="737">
        <v>9</v>
      </c>
      <c r="AJ9" s="737">
        <v>57</v>
      </c>
      <c r="AK9" s="737">
        <v>3</v>
      </c>
      <c r="AL9" s="737">
        <v>0</v>
      </c>
      <c r="AM9" s="806">
        <v>0</v>
      </c>
      <c r="AN9" s="736">
        <f>SUM(AO9:AY9)</f>
        <v>49819.34</v>
      </c>
      <c r="AO9" s="737">
        <v>43195.32</v>
      </c>
      <c r="AP9" s="737">
        <v>1030</v>
      </c>
      <c r="AQ9" s="737">
        <v>3380.18</v>
      </c>
      <c r="AR9" s="737">
        <v>497</v>
      </c>
      <c r="AS9" s="737">
        <v>1314.84</v>
      </c>
      <c r="AT9" s="737">
        <v>322</v>
      </c>
      <c r="AU9" s="737">
        <v>9</v>
      </c>
      <c r="AV9" s="737">
        <v>68</v>
      </c>
      <c r="AW9" s="737">
        <v>3</v>
      </c>
      <c r="AX9" s="737">
        <v>0</v>
      </c>
      <c r="AY9" s="806">
        <v>0</v>
      </c>
      <c r="AZ9" s="862"/>
      <c r="BA9" s="740">
        <f>AN9+AB9+P9+D9+AZ9</f>
        <v>168762.36000000002</v>
      </c>
      <c r="BB9" s="741">
        <f t="shared" ref="BB9:BL9" si="0">AO9+AC9+Q9+E9</f>
        <v>146193.68</v>
      </c>
      <c r="BC9" s="741">
        <f t="shared" si="0"/>
        <v>3203.73</v>
      </c>
      <c r="BD9" s="741">
        <f t="shared" si="0"/>
        <v>11847.18</v>
      </c>
      <c r="BE9" s="741">
        <f t="shared" si="0"/>
        <v>1632.55</v>
      </c>
      <c r="BF9" s="741">
        <f t="shared" si="0"/>
        <v>4426.22</v>
      </c>
      <c r="BG9" s="741">
        <f t="shared" si="0"/>
        <v>1202</v>
      </c>
      <c r="BH9" s="741">
        <f t="shared" si="0"/>
        <v>33</v>
      </c>
      <c r="BI9" s="742">
        <f t="shared" si="0"/>
        <v>213</v>
      </c>
      <c r="BJ9" s="742">
        <f t="shared" si="0"/>
        <v>11</v>
      </c>
      <c r="BK9" s="741">
        <f t="shared" si="0"/>
        <v>0</v>
      </c>
      <c r="BL9" s="743">
        <f t="shared" si="0"/>
        <v>0</v>
      </c>
    </row>
    <row r="10" spans="1:64" customFormat="1" ht="18" customHeight="1" x14ac:dyDescent="0.3">
      <c r="A10" s="1503" t="s">
        <v>11</v>
      </c>
      <c r="B10" s="1504"/>
      <c r="C10" s="1505"/>
      <c r="D10" s="685"/>
      <c r="E10" s="318"/>
      <c r="F10" s="318"/>
      <c r="G10" s="318"/>
      <c r="H10" s="318"/>
      <c r="I10" s="318"/>
      <c r="J10" s="318"/>
      <c r="K10" s="318"/>
      <c r="L10" s="318"/>
      <c r="M10" s="318"/>
      <c r="N10" s="318"/>
      <c r="O10" s="319"/>
      <c r="P10" s="693"/>
      <c r="Q10" s="318"/>
      <c r="R10" s="318"/>
      <c r="S10" s="318"/>
      <c r="T10" s="318"/>
      <c r="U10" s="318"/>
      <c r="V10" s="318"/>
      <c r="W10" s="318"/>
      <c r="X10" s="318"/>
      <c r="Y10" s="318"/>
      <c r="Z10" s="318"/>
      <c r="AA10" s="319"/>
      <c r="AB10" s="685"/>
      <c r="AC10" s="318"/>
      <c r="AD10" s="318"/>
      <c r="AE10" s="318"/>
      <c r="AF10" s="318"/>
      <c r="AG10" s="318"/>
      <c r="AH10" s="318"/>
      <c r="AI10" s="318"/>
      <c r="AJ10" s="318"/>
      <c r="AK10" s="318"/>
      <c r="AL10" s="318"/>
      <c r="AM10" s="319"/>
      <c r="AN10" s="685"/>
      <c r="AO10" s="318"/>
      <c r="AP10" s="318"/>
      <c r="AQ10" s="318"/>
      <c r="AR10" s="318"/>
      <c r="AS10" s="318"/>
      <c r="AT10" s="318"/>
      <c r="AU10" s="318"/>
      <c r="AV10" s="318"/>
      <c r="AW10" s="318"/>
      <c r="AX10" s="318"/>
      <c r="AY10" s="319"/>
      <c r="AZ10" s="1126"/>
      <c r="BA10" s="700"/>
      <c r="BB10" s="318"/>
      <c r="BC10" s="318"/>
      <c r="BD10" s="318"/>
      <c r="BE10" s="318"/>
      <c r="BF10" s="318"/>
      <c r="BG10" s="318"/>
      <c r="BH10" s="318"/>
      <c r="BI10" s="318"/>
      <c r="BJ10" s="318"/>
      <c r="BK10" s="318"/>
      <c r="BL10" s="320"/>
    </row>
    <row r="11" spans="1:64" ht="14.85" customHeight="1" x14ac:dyDescent="0.25">
      <c r="A11" s="1497" t="s">
        <v>183</v>
      </c>
      <c r="B11" s="124">
        <v>1.1000000000000001</v>
      </c>
      <c r="C11" s="125" t="s">
        <v>12</v>
      </c>
      <c r="D11" s="270">
        <f t="shared" ref="D11:D16" si="1">SUM(E11:O11)</f>
        <v>6367560.79</v>
      </c>
      <c r="E11" s="249">
        <v>3991319.52</v>
      </c>
      <c r="F11" s="249">
        <v>219098.43</v>
      </c>
      <c r="G11" s="249">
        <v>1425407.31</v>
      </c>
      <c r="H11" s="249">
        <v>338368.53</v>
      </c>
      <c r="I11" s="249">
        <v>162435.32</v>
      </c>
      <c r="J11" s="249">
        <v>72530.39</v>
      </c>
      <c r="K11" s="249">
        <v>1241.28</v>
      </c>
      <c r="L11" s="249">
        <v>102741.37</v>
      </c>
      <c r="M11" s="249">
        <v>54418.64</v>
      </c>
      <c r="N11" s="249">
        <v>0</v>
      </c>
      <c r="O11" s="249">
        <v>0</v>
      </c>
      <c r="P11" s="270">
        <f t="shared" ref="P11" si="2">SUM(Q11:AA11)</f>
        <v>9694718.7700000033</v>
      </c>
      <c r="Q11" s="249">
        <v>6102398.4500000002</v>
      </c>
      <c r="R11" s="249">
        <v>318789.96000000002</v>
      </c>
      <c r="S11" s="249">
        <v>2198871.59</v>
      </c>
      <c r="T11" s="249">
        <v>494576.96</v>
      </c>
      <c r="U11" s="249">
        <v>248964.96</v>
      </c>
      <c r="V11" s="249">
        <v>93409.8</v>
      </c>
      <c r="W11" s="249">
        <v>1861.92</v>
      </c>
      <c r="X11" s="249">
        <v>154217.17000000001</v>
      </c>
      <c r="Y11" s="249">
        <v>81627.960000000006</v>
      </c>
      <c r="Z11" s="249">
        <v>0</v>
      </c>
      <c r="AA11" s="249">
        <v>0</v>
      </c>
      <c r="AB11" s="270">
        <f t="shared" ref="AB11" si="3">SUM(AC11:AM11)</f>
        <v>10488494.920000002</v>
      </c>
      <c r="AC11" s="249">
        <v>6511797.04</v>
      </c>
      <c r="AD11" s="249">
        <v>399479.61</v>
      </c>
      <c r="AE11" s="249">
        <v>2447862.66</v>
      </c>
      <c r="AF11" s="249">
        <v>528525.04</v>
      </c>
      <c r="AG11" s="249">
        <v>263182.84000000003</v>
      </c>
      <c r="AH11" s="249">
        <v>89232.52</v>
      </c>
      <c r="AI11" s="249">
        <v>1861.92</v>
      </c>
      <c r="AJ11" s="249">
        <v>164925.32999999999</v>
      </c>
      <c r="AK11" s="249">
        <v>81627.960000000006</v>
      </c>
      <c r="AL11" s="249">
        <v>0</v>
      </c>
      <c r="AM11" s="249">
        <v>0</v>
      </c>
      <c r="AN11" s="270">
        <f t="shared" ref="AN11" si="4">SUM(AO11:AY11)</f>
        <v>11144551.670000002</v>
      </c>
      <c r="AO11" s="249">
        <v>7045562.0599999996</v>
      </c>
      <c r="AP11" s="249">
        <v>440735.79</v>
      </c>
      <c r="AQ11" s="249">
        <v>2482632.13</v>
      </c>
      <c r="AR11" s="249">
        <v>590927.31000000006</v>
      </c>
      <c r="AS11" s="249">
        <v>221167.99</v>
      </c>
      <c r="AT11" s="249">
        <v>99454.44</v>
      </c>
      <c r="AU11" s="249">
        <v>1561.56</v>
      </c>
      <c r="AV11" s="249">
        <v>183741.73</v>
      </c>
      <c r="AW11" s="249">
        <v>78768.66</v>
      </c>
      <c r="AX11" s="249">
        <v>0</v>
      </c>
      <c r="AY11" s="249">
        <v>0</v>
      </c>
      <c r="AZ11" s="863"/>
      <c r="BA11" s="321">
        <f t="shared" ref="BA11:BA16" si="5">SUM(BB11:BL11)+AZ11</f>
        <v>37695326.149999999</v>
      </c>
      <c r="BB11" s="271">
        <f t="shared" ref="BB11:BL16" si="6">E11+Q11+AC11+AO11</f>
        <v>23651077.07</v>
      </c>
      <c r="BC11" s="271">
        <f t="shared" si="6"/>
        <v>1378103.79</v>
      </c>
      <c r="BD11" s="271">
        <f t="shared" si="6"/>
        <v>8554773.6900000013</v>
      </c>
      <c r="BE11" s="271">
        <f t="shared" si="6"/>
        <v>1952397.84</v>
      </c>
      <c r="BF11" s="271">
        <f t="shared" si="6"/>
        <v>895751.1100000001</v>
      </c>
      <c r="BG11" s="271">
        <f t="shared" si="6"/>
        <v>354627.15</v>
      </c>
      <c r="BH11" s="271">
        <f t="shared" si="6"/>
        <v>6526.68</v>
      </c>
      <c r="BI11" s="271">
        <f t="shared" si="6"/>
        <v>605625.59999999998</v>
      </c>
      <c r="BJ11" s="271">
        <f t="shared" si="6"/>
        <v>296443.21999999997</v>
      </c>
      <c r="BK11" s="271">
        <f t="shared" si="6"/>
        <v>0</v>
      </c>
      <c r="BL11" s="295">
        <f t="shared" si="6"/>
        <v>0</v>
      </c>
    </row>
    <row r="12" spans="1:64" x14ac:dyDescent="0.25">
      <c r="A12" s="1498"/>
      <c r="B12" s="126" t="s">
        <v>1300</v>
      </c>
      <c r="C12" s="127" t="s">
        <v>1309</v>
      </c>
      <c r="D12" s="270">
        <f t="shared" si="1"/>
        <v>0</v>
      </c>
      <c r="E12" s="249"/>
      <c r="F12" s="249"/>
      <c r="G12" s="249"/>
      <c r="H12" s="249"/>
      <c r="I12" s="249"/>
      <c r="J12" s="249"/>
      <c r="K12" s="249"/>
      <c r="L12" s="249"/>
      <c r="M12" s="249"/>
      <c r="N12" s="249"/>
      <c r="O12" s="249"/>
      <c r="P12" s="270">
        <f t="shared" ref="P12:P16" si="7">SUM(Q12:AA12)</f>
        <v>0</v>
      </c>
      <c r="Q12" s="249"/>
      <c r="R12" s="249"/>
      <c r="S12" s="249"/>
      <c r="T12" s="249"/>
      <c r="U12" s="249"/>
      <c r="V12" s="249"/>
      <c r="W12" s="249"/>
      <c r="X12" s="249"/>
      <c r="Y12" s="249"/>
      <c r="Z12" s="249"/>
      <c r="AA12" s="250"/>
      <c r="AB12" s="270">
        <f t="shared" ref="AB12:AB16" si="8">SUM(AC12:AM12)</f>
        <v>0</v>
      </c>
      <c r="AC12" s="249"/>
      <c r="AD12" s="249"/>
      <c r="AE12" s="249"/>
      <c r="AF12" s="249"/>
      <c r="AG12" s="249"/>
      <c r="AH12" s="249"/>
      <c r="AI12" s="249"/>
      <c r="AJ12" s="249"/>
      <c r="AK12" s="249"/>
      <c r="AL12" s="249"/>
      <c r="AM12" s="250"/>
      <c r="AN12" s="270">
        <f t="shared" ref="AN12:AN16" si="9">SUM(AO12:AY12)</f>
        <v>0</v>
      </c>
      <c r="AO12" s="249"/>
      <c r="AP12" s="249"/>
      <c r="AQ12" s="249"/>
      <c r="AR12" s="249"/>
      <c r="AS12" s="249"/>
      <c r="AT12" s="249"/>
      <c r="AU12" s="249"/>
      <c r="AV12" s="249"/>
      <c r="AW12" s="249"/>
      <c r="AX12" s="249"/>
      <c r="AY12" s="250"/>
      <c r="AZ12" s="863"/>
      <c r="BA12" s="290">
        <f t="shared" si="5"/>
        <v>0</v>
      </c>
      <c r="BB12" s="271">
        <f t="shared" si="6"/>
        <v>0</v>
      </c>
      <c r="BC12" s="271">
        <f t="shared" si="6"/>
        <v>0</v>
      </c>
      <c r="BD12" s="271">
        <f t="shared" si="6"/>
        <v>0</v>
      </c>
      <c r="BE12" s="271">
        <f t="shared" si="6"/>
        <v>0</v>
      </c>
      <c r="BF12" s="271">
        <f t="shared" si="6"/>
        <v>0</v>
      </c>
      <c r="BG12" s="271">
        <f t="shared" si="6"/>
        <v>0</v>
      </c>
      <c r="BH12" s="271">
        <f t="shared" si="6"/>
        <v>0</v>
      </c>
      <c r="BI12" s="271">
        <f t="shared" si="6"/>
        <v>0</v>
      </c>
      <c r="BJ12" s="271">
        <f t="shared" si="6"/>
        <v>0</v>
      </c>
      <c r="BK12" s="271">
        <f t="shared" si="6"/>
        <v>0</v>
      </c>
      <c r="BL12" s="291">
        <f t="shared" si="6"/>
        <v>0</v>
      </c>
    </row>
    <row r="13" spans="1:64" x14ac:dyDescent="0.25">
      <c r="A13" s="1498"/>
      <c r="B13" s="126" t="s">
        <v>63</v>
      </c>
      <c r="C13" s="127" t="s">
        <v>343</v>
      </c>
      <c r="D13" s="271">
        <f t="shared" si="1"/>
        <v>0</v>
      </c>
      <c r="E13" s="249"/>
      <c r="F13" s="249"/>
      <c r="G13" s="249"/>
      <c r="H13" s="249"/>
      <c r="I13" s="249"/>
      <c r="J13" s="249"/>
      <c r="K13" s="249"/>
      <c r="L13" s="249"/>
      <c r="M13" s="249"/>
      <c r="N13" s="249"/>
      <c r="O13" s="250"/>
      <c r="P13" s="271">
        <f t="shared" si="7"/>
        <v>0</v>
      </c>
      <c r="Q13" s="249"/>
      <c r="R13" s="249"/>
      <c r="S13" s="249"/>
      <c r="T13" s="249"/>
      <c r="U13" s="249"/>
      <c r="V13" s="249"/>
      <c r="W13" s="249"/>
      <c r="X13" s="249"/>
      <c r="Y13" s="249"/>
      <c r="Z13" s="249"/>
      <c r="AA13" s="250"/>
      <c r="AB13" s="270">
        <f t="shared" si="8"/>
        <v>0</v>
      </c>
      <c r="AC13" s="249"/>
      <c r="AD13" s="249"/>
      <c r="AE13" s="249"/>
      <c r="AF13" s="249"/>
      <c r="AG13" s="249"/>
      <c r="AH13" s="249"/>
      <c r="AI13" s="249"/>
      <c r="AJ13" s="249"/>
      <c r="AK13" s="249"/>
      <c r="AL13" s="249"/>
      <c r="AM13" s="250"/>
      <c r="AN13" s="270">
        <f t="shared" si="9"/>
        <v>0</v>
      </c>
      <c r="AO13" s="249"/>
      <c r="AP13" s="249"/>
      <c r="AQ13" s="249"/>
      <c r="AR13" s="249"/>
      <c r="AS13" s="249"/>
      <c r="AT13" s="249"/>
      <c r="AU13" s="249"/>
      <c r="AV13" s="249"/>
      <c r="AW13" s="249"/>
      <c r="AX13" s="249"/>
      <c r="AY13" s="250"/>
      <c r="AZ13" s="863"/>
      <c r="BA13" s="290">
        <f t="shared" si="5"/>
        <v>0</v>
      </c>
      <c r="BB13" s="271">
        <f t="shared" si="6"/>
        <v>0</v>
      </c>
      <c r="BC13" s="271">
        <f t="shared" si="6"/>
        <v>0</v>
      </c>
      <c r="BD13" s="271">
        <f t="shared" si="6"/>
        <v>0</v>
      </c>
      <c r="BE13" s="271">
        <f t="shared" si="6"/>
        <v>0</v>
      </c>
      <c r="BF13" s="271">
        <f t="shared" si="6"/>
        <v>0</v>
      </c>
      <c r="BG13" s="271">
        <f t="shared" si="6"/>
        <v>0</v>
      </c>
      <c r="BH13" s="271">
        <f t="shared" si="6"/>
        <v>0</v>
      </c>
      <c r="BI13" s="271">
        <f t="shared" si="6"/>
        <v>0</v>
      </c>
      <c r="BJ13" s="271">
        <f t="shared" si="6"/>
        <v>0</v>
      </c>
      <c r="BK13" s="271">
        <f t="shared" si="6"/>
        <v>0</v>
      </c>
      <c r="BL13" s="291">
        <f t="shared" si="6"/>
        <v>0</v>
      </c>
    </row>
    <row r="14" spans="1:64" x14ac:dyDescent="0.25">
      <c r="A14" s="1498"/>
      <c r="B14" s="126" t="s">
        <v>896</v>
      </c>
      <c r="C14" s="127" t="s">
        <v>897</v>
      </c>
      <c r="D14" s="271">
        <f t="shared" si="1"/>
        <v>150257.81848837974</v>
      </c>
      <c r="E14" s="249">
        <v>150257.81848837974</v>
      </c>
      <c r="F14" s="249"/>
      <c r="G14" s="249"/>
      <c r="H14" s="249"/>
      <c r="I14" s="249"/>
      <c r="J14" s="249"/>
      <c r="K14" s="249"/>
      <c r="L14" s="249"/>
      <c r="M14" s="249"/>
      <c r="N14" s="249"/>
      <c r="O14" s="250"/>
      <c r="P14" s="271">
        <f t="shared" si="7"/>
        <v>188975.88454362337</v>
      </c>
      <c r="Q14" s="249">
        <v>188975.88454362337</v>
      </c>
      <c r="R14" s="249"/>
      <c r="S14" s="249"/>
      <c r="T14" s="249"/>
      <c r="U14" s="249"/>
      <c r="V14" s="249"/>
      <c r="W14" s="249"/>
      <c r="X14" s="249"/>
      <c r="Y14" s="249"/>
      <c r="Z14" s="249"/>
      <c r="AA14" s="250"/>
      <c r="AB14" s="270">
        <f t="shared" si="8"/>
        <v>239640.07469467004</v>
      </c>
      <c r="AC14" s="249">
        <v>236403.66469467003</v>
      </c>
      <c r="AD14" s="249"/>
      <c r="AE14" s="249"/>
      <c r="AF14" s="249"/>
      <c r="AG14" s="249">
        <v>3236.41</v>
      </c>
      <c r="AH14" s="249"/>
      <c r="AI14" s="249"/>
      <c r="AJ14" s="249"/>
      <c r="AK14" s="249"/>
      <c r="AL14" s="249"/>
      <c r="AM14" s="250"/>
      <c r="AN14" s="270">
        <f t="shared" si="9"/>
        <v>540631.92597813578</v>
      </c>
      <c r="AO14" s="249">
        <v>536836.11597813573</v>
      </c>
      <c r="AP14" s="249">
        <v>3795.81</v>
      </c>
      <c r="AQ14" s="249"/>
      <c r="AR14" s="249"/>
      <c r="AS14" s="249"/>
      <c r="AT14" s="249"/>
      <c r="AU14" s="249"/>
      <c r="AV14" s="249"/>
      <c r="AW14" s="249"/>
      <c r="AX14" s="249"/>
      <c r="AY14" s="250"/>
      <c r="AZ14" s="863"/>
      <c r="BA14" s="290">
        <f t="shared" si="5"/>
        <v>1119505.7037048088</v>
      </c>
      <c r="BB14" s="271">
        <f t="shared" si="6"/>
        <v>1112473.4837048089</v>
      </c>
      <c r="BC14" s="271">
        <f t="shared" si="6"/>
        <v>3795.81</v>
      </c>
      <c r="BD14" s="271">
        <f t="shared" si="6"/>
        <v>0</v>
      </c>
      <c r="BE14" s="271">
        <f t="shared" si="6"/>
        <v>0</v>
      </c>
      <c r="BF14" s="271">
        <f t="shared" si="6"/>
        <v>3236.41</v>
      </c>
      <c r="BG14" s="271">
        <f t="shared" si="6"/>
        <v>0</v>
      </c>
      <c r="BH14" s="271">
        <f t="shared" si="6"/>
        <v>0</v>
      </c>
      <c r="BI14" s="271">
        <f t="shared" si="6"/>
        <v>0</v>
      </c>
      <c r="BJ14" s="271">
        <f t="shared" si="6"/>
        <v>0</v>
      </c>
      <c r="BK14" s="271">
        <f t="shared" si="6"/>
        <v>0</v>
      </c>
      <c r="BL14" s="291">
        <f t="shared" si="6"/>
        <v>0</v>
      </c>
    </row>
    <row r="15" spans="1:64" x14ac:dyDescent="0.25">
      <c r="A15" s="1498"/>
      <c r="B15" s="126" t="s">
        <v>94</v>
      </c>
      <c r="C15" s="127" t="s">
        <v>146</v>
      </c>
      <c r="D15" s="270">
        <f t="shared" si="1"/>
        <v>0</v>
      </c>
      <c r="E15" s="249"/>
      <c r="F15" s="249"/>
      <c r="G15" s="249"/>
      <c r="H15" s="249"/>
      <c r="I15" s="249"/>
      <c r="J15" s="249"/>
      <c r="K15" s="249"/>
      <c r="L15" s="249"/>
      <c r="M15" s="249"/>
      <c r="N15" s="249"/>
      <c r="O15" s="249"/>
      <c r="P15" s="270">
        <f t="shared" si="7"/>
        <v>0</v>
      </c>
      <c r="Q15" s="249"/>
      <c r="R15" s="249"/>
      <c r="S15" s="249"/>
      <c r="T15" s="249"/>
      <c r="U15" s="249"/>
      <c r="V15" s="249"/>
      <c r="W15" s="249"/>
      <c r="X15" s="249"/>
      <c r="Y15" s="249"/>
      <c r="Z15" s="249"/>
      <c r="AA15" s="250"/>
      <c r="AB15" s="270">
        <f t="shared" si="8"/>
        <v>0</v>
      </c>
      <c r="AC15" s="249"/>
      <c r="AD15" s="249"/>
      <c r="AE15" s="249"/>
      <c r="AF15" s="249"/>
      <c r="AG15" s="249"/>
      <c r="AH15" s="249"/>
      <c r="AI15" s="249"/>
      <c r="AJ15" s="249"/>
      <c r="AK15" s="249"/>
      <c r="AL15" s="249"/>
      <c r="AM15" s="250"/>
      <c r="AN15" s="270">
        <f t="shared" si="9"/>
        <v>0</v>
      </c>
      <c r="AO15" s="249"/>
      <c r="AP15" s="249"/>
      <c r="AQ15" s="249"/>
      <c r="AR15" s="249"/>
      <c r="AS15" s="249"/>
      <c r="AT15" s="249"/>
      <c r="AU15" s="249"/>
      <c r="AV15" s="249"/>
      <c r="AW15" s="249"/>
      <c r="AX15" s="249"/>
      <c r="AY15" s="250"/>
      <c r="AZ15" s="863"/>
      <c r="BA15" s="290">
        <f t="shared" si="5"/>
        <v>0</v>
      </c>
      <c r="BB15" s="271">
        <f t="shared" si="6"/>
        <v>0</v>
      </c>
      <c r="BC15" s="271">
        <f t="shared" si="6"/>
        <v>0</v>
      </c>
      <c r="BD15" s="271">
        <f t="shared" si="6"/>
        <v>0</v>
      </c>
      <c r="BE15" s="271">
        <f t="shared" si="6"/>
        <v>0</v>
      </c>
      <c r="BF15" s="271">
        <f t="shared" si="6"/>
        <v>0</v>
      </c>
      <c r="BG15" s="271">
        <f t="shared" si="6"/>
        <v>0</v>
      </c>
      <c r="BH15" s="271">
        <f t="shared" si="6"/>
        <v>0</v>
      </c>
      <c r="BI15" s="271">
        <f t="shared" si="6"/>
        <v>0</v>
      </c>
      <c r="BJ15" s="271">
        <f t="shared" si="6"/>
        <v>0</v>
      </c>
      <c r="BK15" s="271">
        <f t="shared" si="6"/>
        <v>0</v>
      </c>
      <c r="BL15" s="291">
        <f t="shared" si="6"/>
        <v>0</v>
      </c>
    </row>
    <row r="16" spans="1:64" x14ac:dyDescent="0.25">
      <c r="A16" s="1498"/>
      <c r="B16" s="126" t="s">
        <v>35</v>
      </c>
      <c r="C16" s="127" t="s">
        <v>13</v>
      </c>
      <c r="D16" s="270">
        <f t="shared" si="1"/>
        <v>10203.031993833982</v>
      </c>
      <c r="E16" s="249">
        <v>4717.2919938339837</v>
      </c>
      <c r="F16" s="249"/>
      <c r="G16" s="249"/>
      <c r="H16" s="249"/>
      <c r="I16" s="249"/>
      <c r="J16" s="249"/>
      <c r="K16" s="249"/>
      <c r="L16" s="249"/>
      <c r="M16" s="249"/>
      <c r="N16" s="249">
        <v>5485.7399999999989</v>
      </c>
      <c r="O16" s="249"/>
      <c r="P16" s="270">
        <f t="shared" si="7"/>
        <v>52271.217953198087</v>
      </c>
      <c r="Q16" s="249">
        <v>46785.477953198089</v>
      </c>
      <c r="R16" s="249"/>
      <c r="S16" s="249"/>
      <c r="T16" s="249"/>
      <c r="U16" s="249"/>
      <c r="V16" s="249"/>
      <c r="W16" s="249"/>
      <c r="X16" s="249"/>
      <c r="Y16" s="249"/>
      <c r="Z16" s="249">
        <v>5485.7399999999989</v>
      </c>
      <c r="AA16" s="250"/>
      <c r="AB16" s="270">
        <f t="shared" si="8"/>
        <v>76925.741374298959</v>
      </c>
      <c r="AC16" s="249">
        <v>66165.251374298954</v>
      </c>
      <c r="AD16" s="249"/>
      <c r="AE16" s="249"/>
      <c r="AF16" s="249"/>
      <c r="AG16" s="249"/>
      <c r="AH16" s="249"/>
      <c r="AI16" s="249"/>
      <c r="AJ16" s="249"/>
      <c r="AK16" s="249"/>
      <c r="AL16" s="249">
        <v>10760.490000000002</v>
      </c>
      <c r="AM16" s="250"/>
      <c r="AN16" s="270">
        <f t="shared" si="9"/>
        <v>31688.709142385494</v>
      </c>
      <c r="AO16" s="249">
        <v>31688.709142385494</v>
      </c>
      <c r="AP16" s="249"/>
      <c r="AQ16" s="249"/>
      <c r="AR16" s="249"/>
      <c r="AS16" s="249"/>
      <c r="AT16" s="249"/>
      <c r="AU16" s="249"/>
      <c r="AV16" s="249"/>
      <c r="AW16" s="249"/>
      <c r="AX16" s="249"/>
      <c r="AY16" s="250"/>
      <c r="AZ16" s="863">
        <v>24.315679933847122</v>
      </c>
      <c r="BA16" s="290">
        <f t="shared" si="5"/>
        <v>171113.01614365037</v>
      </c>
      <c r="BB16" s="271">
        <f t="shared" si="6"/>
        <v>149356.73046371652</v>
      </c>
      <c r="BC16" s="271">
        <f t="shared" si="6"/>
        <v>0</v>
      </c>
      <c r="BD16" s="271">
        <f t="shared" si="6"/>
        <v>0</v>
      </c>
      <c r="BE16" s="271">
        <f t="shared" si="6"/>
        <v>0</v>
      </c>
      <c r="BF16" s="271">
        <f t="shared" si="6"/>
        <v>0</v>
      </c>
      <c r="BG16" s="271">
        <f t="shared" si="6"/>
        <v>0</v>
      </c>
      <c r="BH16" s="271">
        <f t="shared" si="6"/>
        <v>0</v>
      </c>
      <c r="BI16" s="271">
        <f t="shared" si="6"/>
        <v>0</v>
      </c>
      <c r="BJ16" s="271">
        <f t="shared" si="6"/>
        <v>0</v>
      </c>
      <c r="BK16" s="271">
        <f t="shared" si="6"/>
        <v>21731.97</v>
      </c>
      <c r="BL16" s="291">
        <f t="shared" si="6"/>
        <v>0</v>
      </c>
    </row>
    <row r="17" spans="1:64" s="209" customFormat="1" x14ac:dyDescent="0.25">
      <c r="A17" s="1498"/>
      <c r="B17" s="128" t="s">
        <v>201</v>
      </c>
      <c r="C17" s="309" t="s">
        <v>14</v>
      </c>
      <c r="D17" s="272">
        <f>SUM(D11:D16)</f>
        <v>6528021.6404822143</v>
      </c>
      <c r="E17" s="272">
        <f>SUM(E11:E16)</f>
        <v>4146294.630482214</v>
      </c>
      <c r="F17" s="272">
        <f>SUM(F11:F16)</f>
        <v>219098.43</v>
      </c>
      <c r="G17" s="272">
        <f t="shared" ref="G17:O17" si="10">SUM(G11:G16)</f>
        <v>1425407.31</v>
      </c>
      <c r="H17" s="272">
        <f t="shared" si="10"/>
        <v>338368.53</v>
      </c>
      <c r="I17" s="272">
        <f t="shared" si="10"/>
        <v>162435.32</v>
      </c>
      <c r="J17" s="272">
        <f t="shared" si="10"/>
        <v>72530.39</v>
      </c>
      <c r="K17" s="272">
        <f t="shared" si="10"/>
        <v>1241.28</v>
      </c>
      <c r="L17" s="272">
        <f t="shared" si="10"/>
        <v>102741.37</v>
      </c>
      <c r="M17" s="272">
        <f t="shared" si="10"/>
        <v>54418.64</v>
      </c>
      <c r="N17" s="272">
        <f t="shared" si="10"/>
        <v>5485.7399999999989</v>
      </c>
      <c r="O17" s="281">
        <f t="shared" si="10"/>
        <v>0</v>
      </c>
      <c r="P17" s="288">
        <f>SUM(P11:P16)</f>
        <v>9935965.8724968247</v>
      </c>
      <c r="Q17" s="272">
        <f>SUM(Q11:Q16)</f>
        <v>6338159.8124968223</v>
      </c>
      <c r="R17" s="272">
        <f>SUM(R11:R16)</f>
        <v>318789.96000000002</v>
      </c>
      <c r="S17" s="272">
        <f t="shared" ref="S17:AA17" si="11">SUM(S11:S16)</f>
        <v>2198871.59</v>
      </c>
      <c r="T17" s="272">
        <f t="shared" si="11"/>
        <v>494576.96</v>
      </c>
      <c r="U17" s="272">
        <f t="shared" si="11"/>
        <v>248964.96</v>
      </c>
      <c r="V17" s="272">
        <f t="shared" si="11"/>
        <v>93409.8</v>
      </c>
      <c r="W17" s="272">
        <f t="shared" si="11"/>
        <v>1861.92</v>
      </c>
      <c r="X17" s="272">
        <f t="shared" si="11"/>
        <v>154217.17000000001</v>
      </c>
      <c r="Y17" s="272">
        <f t="shared" si="11"/>
        <v>81627.960000000006</v>
      </c>
      <c r="Z17" s="272">
        <f t="shared" si="11"/>
        <v>5485.7399999999989</v>
      </c>
      <c r="AA17" s="281">
        <f t="shared" si="11"/>
        <v>0</v>
      </c>
      <c r="AB17" s="288">
        <f>SUM(AB11:AB16)</f>
        <v>10805060.736068971</v>
      </c>
      <c r="AC17" s="272">
        <f>SUM(AC11:AC16)</f>
        <v>6814365.9560689684</v>
      </c>
      <c r="AD17" s="272">
        <f>SUM(AD11:AD16)</f>
        <v>399479.61</v>
      </c>
      <c r="AE17" s="272">
        <f t="shared" ref="AE17:AM17" si="12">SUM(AE11:AE16)</f>
        <v>2447862.66</v>
      </c>
      <c r="AF17" s="272">
        <f t="shared" si="12"/>
        <v>528525.04</v>
      </c>
      <c r="AG17" s="272">
        <f t="shared" si="12"/>
        <v>266419.25</v>
      </c>
      <c r="AH17" s="272">
        <f t="shared" si="12"/>
        <v>89232.52</v>
      </c>
      <c r="AI17" s="272">
        <f t="shared" si="12"/>
        <v>1861.92</v>
      </c>
      <c r="AJ17" s="272">
        <f t="shared" si="12"/>
        <v>164925.32999999999</v>
      </c>
      <c r="AK17" s="272">
        <f t="shared" si="12"/>
        <v>81627.960000000006</v>
      </c>
      <c r="AL17" s="272">
        <f t="shared" si="12"/>
        <v>10760.490000000002</v>
      </c>
      <c r="AM17" s="272">
        <f t="shared" si="12"/>
        <v>0</v>
      </c>
      <c r="AN17" s="288">
        <f>SUM(AN11:AN16)</f>
        <v>11716872.305120522</v>
      </c>
      <c r="AO17" s="272">
        <f>SUM(AO11:AO16)</f>
        <v>7614086.8851205204</v>
      </c>
      <c r="AP17" s="272">
        <f t="shared" ref="AP17:AZ17" si="13">SUM(AP11:AP16)</f>
        <v>444531.6</v>
      </c>
      <c r="AQ17" s="272">
        <f t="shared" si="13"/>
        <v>2482632.13</v>
      </c>
      <c r="AR17" s="272">
        <f t="shared" si="13"/>
        <v>590927.31000000006</v>
      </c>
      <c r="AS17" s="272">
        <f t="shared" si="13"/>
        <v>221167.99</v>
      </c>
      <c r="AT17" s="272">
        <f t="shared" si="13"/>
        <v>99454.44</v>
      </c>
      <c r="AU17" s="272">
        <f t="shared" si="13"/>
        <v>1561.56</v>
      </c>
      <c r="AV17" s="272">
        <f t="shared" si="13"/>
        <v>183741.73</v>
      </c>
      <c r="AW17" s="272">
        <f t="shared" si="13"/>
        <v>78768.66</v>
      </c>
      <c r="AX17" s="272">
        <f t="shared" si="13"/>
        <v>0</v>
      </c>
      <c r="AY17" s="281">
        <f t="shared" si="13"/>
        <v>0</v>
      </c>
      <c r="AZ17" s="864">
        <f t="shared" si="13"/>
        <v>24.315679933847122</v>
      </c>
      <c r="BA17" s="292">
        <f>SUM(BA11:BA16)</f>
        <v>38985944.86984846</v>
      </c>
      <c r="BB17" s="272">
        <f>SUM(BB11:BB16)</f>
        <v>24912907.284168527</v>
      </c>
      <c r="BC17" s="272">
        <f t="shared" ref="BC17:BL17" si="14">SUM(BC11:BC16)</f>
        <v>1381899.6</v>
      </c>
      <c r="BD17" s="272">
        <f t="shared" si="14"/>
        <v>8554773.6900000013</v>
      </c>
      <c r="BE17" s="272">
        <f t="shared" si="14"/>
        <v>1952397.84</v>
      </c>
      <c r="BF17" s="272">
        <f t="shared" si="14"/>
        <v>898987.52000000014</v>
      </c>
      <c r="BG17" s="272">
        <f t="shared" si="14"/>
        <v>354627.15</v>
      </c>
      <c r="BH17" s="272">
        <f t="shared" si="14"/>
        <v>6526.68</v>
      </c>
      <c r="BI17" s="272">
        <f t="shared" si="14"/>
        <v>605625.59999999998</v>
      </c>
      <c r="BJ17" s="272">
        <f>SUM(BJ11:BJ16)</f>
        <v>296443.21999999997</v>
      </c>
      <c r="BK17" s="272">
        <f t="shared" si="14"/>
        <v>21731.97</v>
      </c>
      <c r="BL17" s="293">
        <f t="shared" si="14"/>
        <v>0</v>
      </c>
    </row>
    <row r="18" spans="1:64" customFormat="1" ht="14.85" customHeight="1" x14ac:dyDescent="0.25">
      <c r="A18" s="1500" t="s">
        <v>268</v>
      </c>
      <c r="B18" s="1501"/>
      <c r="C18" s="1502"/>
      <c r="D18" s="1477" t="s">
        <v>244</v>
      </c>
      <c r="E18" s="1478"/>
      <c r="F18" s="1478"/>
      <c r="G18" s="1478"/>
      <c r="H18" s="1478"/>
      <c r="I18" s="1478"/>
      <c r="J18" s="1478"/>
      <c r="K18" s="1478"/>
      <c r="L18" s="1478"/>
      <c r="M18" s="1478"/>
      <c r="N18" s="1478"/>
      <c r="O18" s="1479"/>
      <c r="P18" s="1477" t="s">
        <v>245</v>
      </c>
      <c r="Q18" s="1478"/>
      <c r="R18" s="1478"/>
      <c r="S18" s="1478"/>
      <c r="T18" s="1478"/>
      <c r="U18" s="1478"/>
      <c r="V18" s="1478"/>
      <c r="W18" s="1478"/>
      <c r="X18" s="1478"/>
      <c r="Y18" s="1478"/>
      <c r="Z18" s="1478"/>
      <c r="AA18" s="1479"/>
      <c r="AB18" s="1477" t="s">
        <v>246</v>
      </c>
      <c r="AC18" s="1478"/>
      <c r="AD18" s="1478"/>
      <c r="AE18" s="1478"/>
      <c r="AF18" s="1478"/>
      <c r="AG18" s="1478"/>
      <c r="AH18" s="1478"/>
      <c r="AI18" s="1478"/>
      <c r="AJ18" s="1478"/>
      <c r="AK18" s="1478"/>
      <c r="AL18" s="1478"/>
      <c r="AM18" s="1479"/>
      <c r="AN18" s="1492" t="s">
        <v>247</v>
      </c>
      <c r="AO18" s="1461"/>
      <c r="AP18" s="1461"/>
      <c r="AQ18" s="1461"/>
      <c r="AR18" s="1461"/>
      <c r="AS18" s="1461"/>
      <c r="AT18" s="1461"/>
      <c r="AU18" s="1461"/>
      <c r="AV18" s="1461"/>
      <c r="AW18" s="1461"/>
      <c r="AX18" s="1461"/>
      <c r="AY18" s="1493"/>
      <c r="AZ18" s="1121"/>
      <c r="BA18" s="1460" t="s">
        <v>807</v>
      </c>
      <c r="BB18" s="1461"/>
      <c r="BC18" s="1461"/>
      <c r="BD18" s="1461"/>
      <c r="BE18" s="1461"/>
      <c r="BF18" s="1461"/>
      <c r="BG18" s="1461"/>
      <c r="BH18" s="1461"/>
      <c r="BI18" s="1461"/>
      <c r="BJ18" s="1461"/>
      <c r="BK18" s="1461"/>
      <c r="BL18" s="1462"/>
    </row>
    <row r="19" spans="1:64" customFormat="1" ht="45" customHeight="1" x14ac:dyDescent="0.25">
      <c r="A19" s="1503"/>
      <c r="B19" s="1504"/>
      <c r="C19" s="1505"/>
      <c r="D19" s="1255" t="s">
        <v>36</v>
      </c>
      <c r="E19" s="215" t="s">
        <v>918</v>
      </c>
      <c r="F19" s="215" t="s">
        <v>919</v>
      </c>
      <c r="G19" s="215" t="s">
        <v>920</v>
      </c>
      <c r="H19" s="215" t="s">
        <v>921</v>
      </c>
      <c r="I19" s="1256" t="s">
        <v>47</v>
      </c>
      <c r="J19" s="1256" t="s">
        <v>48</v>
      </c>
      <c r="K19" s="1256" t="s">
        <v>50</v>
      </c>
      <c r="L19" s="1256" t="s">
        <v>49</v>
      </c>
      <c r="M19" s="215" t="s">
        <v>1523</v>
      </c>
      <c r="N19" s="215" t="s">
        <v>136</v>
      </c>
      <c r="O19" s="1257" t="s">
        <v>137</v>
      </c>
      <c r="P19" s="1255" t="s">
        <v>36</v>
      </c>
      <c r="Q19" s="215" t="s">
        <v>918</v>
      </c>
      <c r="R19" s="215" t="s">
        <v>919</v>
      </c>
      <c r="S19" s="215" t="s">
        <v>920</v>
      </c>
      <c r="T19" s="215" t="s">
        <v>921</v>
      </c>
      <c r="U19" s="1256" t="s">
        <v>47</v>
      </c>
      <c r="V19" s="1256" t="s">
        <v>48</v>
      </c>
      <c r="W19" s="1256" t="s">
        <v>50</v>
      </c>
      <c r="X19" s="1256" t="s">
        <v>49</v>
      </c>
      <c r="Y19" s="215" t="s">
        <v>1523</v>
      </c>
      <c r="Z19" s="215" t="s">
        <v>136</v>
      </c>
      <c r="AA19" s="1257" t="s">
        <v>137</v>
      </c>
      <c r="AB19" s="1258" t="s">
        <v>36</v>
      </c>
      <c r="AC19" s="215" t="s">
        <v>918</v>
      </c>
      <c r="AD19" s="215" t="s">
        <v>919</v>
      </c>
      <c r="AE19" s="215" t="s">
        <v>920</v>
      </c>
      <c r="AF19" s="215" t="s">
        <v>921</v>
      </c>
      <c r="AG19" s="1256" t="s">
        <v>47</v>
      </c>
      <c r="AH19" s="1256" t="s">
        <v>48</v>
      </c>
      <c r="AI19" s="1256" t="s">
        <v>50</v>
      </c>
      <c r="AJ19" s="1256" t="s">
        <v>49</v>
      </c>
      <c r="AK19" s="215" t="s">
        <v>1523</v>
      </c>
      <c r="AL19" s="215" t="s">
        <v>136</v>
      </c>
      <c r="AM19" s="1257" t="s">
        <v>137</v>
      </c>
      <c r="AN19" s="1258" t="s">
        <v>36</v>
      </c>
      <c r="AO19" s="215" t="s">
        <v>918</v>
      </c>
      <c r="AP19" s="215" t="s">
        <v>919</v>
      </c>
      <c r="AQ19" s="215" t="s">
        <v>920</v>
      </c>
      <c r="AR19" s="215" t="s">
        <v>921</v>
      </c>
      <c r="AS19" s="1256" t="s">
        <v>47</v>
      </c>
      <c r="AT19" s="1256" t="s">
        <v>48</v>
      </c>
      <c r="AU19" s="1256" t="s">
        <v>50</v>
      </c>
      <c r="AV19" s="1256" t="s">
        <v>49</v>
      </c>
      <c r="AW19" s="215" t="s">
        <v>1523</v>
      </c>
      <c r="AX19" s="215" t="s">
        <v>136</v>
      </c>
      <c r="AY19" s="216" t="s">
        <v>137</v>
      </c>
      <c r="AZ19" s="861" t="s">
        <v>889</v>
      </c>
      <c r="BA19" s="1259" t="s">
        <v>36</v>
      </c>
      <c r="BB19" s="215" t="s">
        <v>918</v>
      </c>
      <c r="BC19" s="215" t="s">
        <v>919</v>
      </c>
      <c r="BD19" s="215" t="s">
        <v>920</v>
      </c>
      <c r="BE19" s="215" t="s">
        <v>921</v>
      </c>
      <c r="BF19" s="215" t="s">
        <v>47</v>
      </c>
      <c r="BG19" s="215" t="s">
        <v>48</v>
      </c>
      <c r="BH19" s="215" t="s">
        <v>50</v>
      </c>
      <c r="BI19" s="215" t="s">
        <v>49</v>
      </c>
      <c r="BJ19" s="215" t="s">
        <v>1523</v>
      </c>
      <c r="BK19" s="215" t="s">
        <v>136</v>
      </c>
      <c r="BL19" s="1260" t="s">
        <v>137</v>
      </c>
    </row>
    <row r="20" spans="1:64" ht="14.85" customHeight="1" x14ac:dyDescent="0.25">
      <c r="A20" s="1497" t="s">
        <v>0</v>
      </c>
      <c r="B20" s="124">
        <v>2.1</v>
      </c>
      <c r="C20" s="125" t="s">
        <v>147</v>
      </c>
      <c r="D20" s="273">
        <f t="shared" ref="D20:D27" si="15">SUM(E20:O20)</f>
        <v>759631.13</v>
      </c>
      <c r="E20" s="251">
        <v>444081.43</v>
      </c>
      <c r="F20" s="251">
        <v>0</v>
      </c>
      <c r="G20" s="251">
        <v>293937.90999999997</v>
      </c>
      <c r="H20" s="251">
        <v>20128.79</v>
      </c>
      <c r="I20" s="251">
        <v>1483</v>
      </c>
      <c r="J20" s="251">
        <v>0</v>
      </c>
      <c r="K20" s="251">
        <v>0</v>
      </c>
      <c r="L20" s="251">
        <v>0</v>
      </c>
      <c r="M20" s="251">
        <v>0</v>
      </c>
      <c r="N20" s="251">
        <v>0</v>
      </c>
      <c r="O20" s="252">
        <v>0</v>
      </c>
      <c r="P20" s="273">
        <f t="shared" ref="P20:P27" si="16">SUM(Q20:AA20)</f>
        <v>1490850.6600000001</v>
      </c>
      <c r="Q20" s="251">
        <v>829538.13</v>
      </c>
      <c r="R20" s="251">
        <v>6664.3</v>
      </c>
      <c r="S20" s="251">
        <v>603718.60000000009</v>
      </c>
      <c r="T20" s="251">
        <v>44643.15</v>
      </c>
      <c r="U20" s="251">
        <v>3444.78</v>
      </c>
      <c r="V20" s="251">
        <v>0</v>
      </c>
      <c r="W20" s="251">
        <v>0</v>
      </c>
      <c r="X20" s="251">
        <v>2841.7</v>
      </c>
      <c r="Y20" s="251">
        <v>0</v>
      </c>
      <c r="Z20" s="251">
        <v>0</v>
      </c>
      <c r="AA20" s="252">
        <v>0</v>
      </c>
      <c r="AB20" s="276">
        <f t="shared" ref="AB20:AB27" si="17">SUM(AC20:AM20)</f>
        <v>1583607.1199999999</v>
      </c>
      <c r="AC20" s="251">
        <v>1010173.51</v>
      </c>
      <c r="AD20" s="251">
        <v>11495.98</v>
      </c>
      <c r="AE20" s="251">
        <v>470903.03999999998</v>
      </c>
      <c r="AF20" s="251">
        <v>84597.950000000012</v>
      </c>
      <c r="AG20" s="251">
        <v>1264.93</v>
      </c>
      <c r="AH20" s="251">
        <v>0</v>
      </c>
      <c r="AI20" s="251">
        <v>0</v>
      </c>
      <c r="AJ20" s="251">
        <v>5171.71</v>
      </c>
      <c r="AK20" s="251">
        <v>0</v>
      </c>
      <c r="AL20" s="251">
        <v>0</v>
      </c>
      <c r="AM20" s="252">
        <v>0</v>
      </c>
      <c r="AN20" s="276">
        <f t="shared" ref="AN20:AN27" si="18">SUM(AO20:AY20)</f>
        <v>1231339.95</v>
      </c>
      <c r="AO20" s="251">
        <v>730886.75</v>
      </c>
      <c r="AP20" s="251">
        <v>45366.6</v>
      </c>
      <c r="AQ20" s="251">
        <v>419529.6</v>
      </c>
      <c r="AR20" s="251">
        <v>21396.91</v>
      </c>
      <c r="AS20" s="251">
        <v>8427.98</v>
      </c>
      <c r="AT20" s="251">
        <v>0</v>
      </c>
      <c r="AU20" s="251">
        <v>0</v>
      </c>
      <c r="AV20" s="249">
        <v>5732.11</v>
      </c>
      <c r="AW20" s="251">
        <v>0</v>
      </c>
      <c r="AX20" s="251">
        <v>0</v>
      </c>
      <c r="AY20" s="252">
        <v>0</v>
      </c>
      <c r="AZ20" s="682">
        <v>0</v>
      </c>
      <c r="BA20" s="294">
        <f t="shared" ref="BA20:BA27" si="19">SUM(BB20:BL20)+AZ20</f>
        <v>5065428.8599999994</v>
      </c>
      <c r="BB20" s="271">
        <f t="shared" ref="BB20:BL27" si="20">E20+Q20+AC20+AO20</f>
        <v>3014679.8200000003</v>
      </c>
      <c r="BC20" s="271">
        <f t="shared" si="20"/>
        <v>63526.879999999997</v>
      </c>
      <c r="BD20" s="271">
        <f t="shared" si="20"/>
        <v>1788089.15</v>
      </c>
      <c r="BE20" s="271">
        <f t="shared" si="20"/>
        <v>170766.80000000002</v>
      </c>
      <c r="BF20" s="271">
        <f t="shared" si="20"/>
        <v>14620.69</v>
      </c>
      <c r="BG20" s="271">
        <f t="shared" si="20"/>
        <v>0</v>
      </c>
      <c r="BH20" s="271">
        <f t="shared" si="20"/>
        <v>0</v>
      </c>
      <c r="BI20" s="271">
        <f t="shared" si="20"/>
        <v>13745.52</v>
      </c>
      <c r="BJ20" s="271">
        <f t="shared" si="20"/>
        <v>0</v>
      </c>
      <c r="BK20" s="271">
        <f t="shared" si="20"/>
        <v>0</v>
      </c>
      <c r="BL20" s="295">
        <f t="shared" si="20"/>
        <v>0</v>
      </c>
    </row>
    <row r="21" spans="1:64" ht="24.75" x14ac:dyDescent="0.25">
      <c r="A21" s="1498"/>
      <c r="B21" s="126">
        <v>2.2000000000000002</v>
      </c>
      <c r="C21" s="127" t="s">
        <v>148</v>
      </c>
      <c r="D21" s="274">
        <f t="shared" si="15"/>
        <v>18580.656521813646</v>
      </c>
      <c r="E21" s="253">
        <v>18578.2109959425</v>
      </c>
      <c r="F21" s="253">
        <v>0</v>
      </c>
      <c r="G21" s="253">
        <v>32.334642658892513</v>
      </c>
      <c r="H21" s="253">
        <v>2.1056614002821599</v>
      </c>
      <c r="I21" s="253">
        <v>-31.994778188030363</v>
      </c>
      <c r="J21" s="253">
        <v>0</v>
      </c>
      <c r="K21" s="253">
        <v>0</v>
      </c>
      <c r="L21" s="253">
        <v>0</v>
      </c>
      <c r="M21" s="253">
        <v>0</v>
      </c>
      <c r="N21" s="253">
        <v>0</v>
      </c>
      <c r="O21" s="254">
        <v>0</v>
      </c>
      <c r="P21" s="274">
        <f t="shared" si="16"/>
        <v>21582.812640010794</v>
      </c>
      <c r="Q21" s="253">
        <v>20697.191285586276</v>
      </c>
      <c r="R21" s="253">
        <v>166.27601179047946</v>
      </c>
      <c r="S21" s="253">
        <v>764.2417017692992</v>
      </c>
      <c r="T21" s="253">
        <v>56.479827227761596</v>
      </c>
      <c r="U21" s="253">
        <v>-104.95669693507882</v>
      </c>
      <c r="V21" s="253">
        <v>0</v>
      </c>
      <c r="W21" s="253">
        <v>0</v>
      </c>
      <c r="X21" s="253">
        <v>3.5805105720541861</v>
      </c>
      <c r="Y21" s="253">
        <v>0</v>
      </c>
      <c r="Z21" s="253">
        <v>0</v>
      </c>
      <c r="AA21" s="254">
        <v>0</v>
      </c>
      <c r="AB21" s="289">
        <f t="shared" si="17"/>
        <v>48703.592442457208</v>
      </c>
      <c r="AC21" s="253">
        <v>43326.234488898175</v>
      </c>
      <c r="AD21" s="253">
        <v>493.06136047824401</v>
      </c>
      <c r="AE21" s="253">
        <v>4144.6163984271088</v>
      </c>
      <c r="AF21" s="253">
        <v>744.51084067887939</v>
      </c>
      <c r="AG21" s="253">
        <v>-50.33143424339724</v>
      </c>
      <c r="AH21" s="253">
        <v>0</v>
      </c>
      <c r="AI21" s="253">
        <v>0</v>
      </c>
      <c r="AJ21" s="253">
        <v>45.500788218198352</v>
      </c>
      <c r="AK21" s="253">
        <v>0</v>
      </c>
      <c r="AL21" s="253">
        <v>0</v>
      </c>
      <c r="AM21" s="254">
        <v>0</v>
      </c>
      <c r="AN21" s="289">
        <f t="shared" si="18"/>
        <v>102525.02572675423</v>
      </c>
      <c r="AO21" s="253">
        <v>69029.26977825191</v>
      </c>
      <c r="AP21" s="253">
        <v>4284.6901661879147</v>
      </c>
      <c r="AQ21" s="253">
        <v>27623.379406531531</v>
      </c>
      <c r="AR21" s="253">
        <v>1408.790323855234</v>
      </c>
      <c r="AS21" s="253">
        <v>-198.5205391496381</v>
      </c>
      <c r="AT21" s="253">
        <v>0</v>
      </c>
      <c r="AU21" s="253">
        <v>0</v>
      </c>
      <c r="AV21" s="253">
        <v>377.41659107727912</v>
      </c>
      <c r="AW21" s="253">
        <v>0</v>
      </c>
      <c r="AX21" s="253">
        <v>0</v>
      </c>
      <c r="AY21" s="254">
        <v>0</v>
      </c>
      <c r="AZ21" s="170">
        <v>0</v>
      </c>
      <c r="BA21" s="296">
        <f t="shared" si="19"/>
        <v>191392.08733103587</v>
      </c>
      <c r="BB21" s="271">
        <f t="shared" si="20"/>
        <v>151630.90654867887</v>
      </c>
      <c r="BC21" s="271">
        <f t="shared" si="20"/>
        <v>4944.0275384566385</v>
      </c>
      <c r="BD21" s="271">
        <f t="shared" si="20"/>
        <v>32564.572149386833</v>
      </c>
      <c r="BE21" s="271">
        <f t="shared" si="20"/>
        <v>2211.886653162157</v>
      </c>
      <c r="BF21" s="271">
        <f t="shared" si="20"/>
        <v>-385.8034485161445</v>
      </c>
      <c r="BG21" s="271">
        <f t="shared" si="20"/>
        <v>0</v>
      </c>
      <c r="BH21" s="271">
        <f t="shared" si="20"/>
        <v>0</v>
      </c>
      <c r="BI21" s="271">
        <f t="shared" si="20"/>
        <v>426.49788986753168</v>
      </c>
      <c r="BJ21" s="271">
        <f t="shared" si="20"/>
        <v>0</v>
      </c>
      <c r="BK21" s="271">
        <f t="shared" si="20"/>
        <v>0</v>
      </c>
      <c r="BL21" s="291">
        <f t="shared" si="20"/>
        <v>0</v>
      </c>
    </row>
    <row r="22" spans="1:64" x14ac:dyDescent="0.25">
      <c r="A22" s="1498"/>
      <c r="B22" s="126">
        <v>2.2999999999999998</v>
      </c>
      <c r="C22" s="127" t="s">
        <v>149</v>
      </c>
      <c r="D22" s="274">
        <f t="shared" si="15"/>
        <v>346277.31999999902</v>
      </c>
      <c r="E22" s="253">
        <v>278142.09999999899</v>
      </c>
      <c r="F22" s="253">
        <v>10924.380000000001</v>
      </c>
      <c r="G22" s="253">
        <v>43769.85</v>
      </c>
      <c r="H22" s="253">
        <v>8807.06</v>
      </c>
      <c r="I22" s="253">
        <v>609.21</v>
      </c>
      <c r="J22" s="253">
        <v>945.82</v>
      </c>
      <c r="K22" s="253">
        <v>12.13</v>
      </c>
      <c r="L22" s="253">
        <v>3066.77</v>
      </c>
      <c r="M22" s="253">
        <v>0</v>
      </c>
      <c r="N22" s="253">
        <v>0</v>
      </c>
      <c r="O22" s="254">
        <v>0</v>
      </c>
      <c r="P22" s="274">
        <f t="shared" si="16"/>
        <v>714294.45999999903</v>
      </c>
      <c r="Q22" s="253">
        <v>552057.94999999902</v>
      </c>
      <c r="R22" s="253">
        <v>20375.349999999999</v>
      </c>
      <c r="S22" s="253">
        <v>117643.17000000001</v>
      </c>
      <c r="T22" s="253">
        <v>19411.560000000001</v>
      </c>
      <c r="U22" s="253">
        <v>1077.9899999999998</v>
      </c>
      <c r="V22" s="253">
        <v>2444.1499999999996</v>
      </c>
      <c r="W22" s="253">
        <v>47.58</v>
      </c>
      <c r="X22" s="253">
        <v>1236.71</v>
      </c>
      <c r="Y22" s="253">
        <v>0</v>
      </c>
      <c r="Z22" s="253">
        <v>0</v>
      </c>
      <c r="AA22" s="254">
        <v>0</v>
      </c>
      <c r="AB22" s="289">
        <f t="shared" si="17"/>
        <v>722451.26000000013</v>
      </c>
      <c r="AC22" s="253">
        <v>564085.75</v>
      </c>
      <c r="AD22" s="253">
        <v>33780.949999999997</v>
      </c>
      <c r="AE22" s="253">
        <v>92061.780000000101</v>
      </c>
      <c r="AF22" s="253">
        <v>21486.75</v>
      </c>
      <c r="AG22" s="253">
        <v>1639.56</v>
      </c>
      <c r="AH22" s="253">
        <v>5537.69</v>
      </c>
      <c r="AI22" s="253">
        <v>34.6</v>
      </c>
      <c r="AJ22" s="253">
        <v>3824.18</v>
      </c>
      <c r="AK22" s="253">
        <v>0</v>
      </c>
      <c r="AL22" s="253">
        <v>0</v>
      </c>
      <c r="AM22" s="254">
        <v>0</v>
      </c>
      <c r="AN22" s="289">
        <f t="shared" si="18"/>
        <v>747188.89999999909</v>
      </c>
      <c r="AO22" s="253">
        <v>581099.179999999</v>
      </c>
      <c r="AP22" s="253">
        <v>37170.660000000003</v>
      </c>
      <c r="AQ22" s="253">
        <v>94113.380000000092</v>
      </c>
      <c r="AR22" s="253">
        <v>19995.11</v>
      </c>
      <c r="AS22" s="253">
        <v>10037.23</v>
      </c>
      <c r="AT22" s="253">
        <v>2037.6000000000001</v>
      </c>
      <c r="AU22" s="253">
        <v>909.01</v>
      </c>
      <c r="AV22" s="253">
        <v>1826.73</v>
      </c>
      <c r="AW22" s="253">
        <v>0</v>
      </c>
      <c r="AX22" s="253">
        <v>0</v>
      </c>
      <c r="AY22" s="254">
        <v>0</v>
      </c>
      <c r="AZ22" s="170">
        <v>0</v>
      </c>
      <c r="BA22" s="296">
        <f t="shared" si="19"/>
        <v>2530211.9399999972</v>
      </c>
      <c r="BB22" s="271">
        <f t="shared" si="20"/>
        <v>1975384.979999997</v>
      </c>
      <c r="BC22" s="271">
        <f t="shared" si="20"/>
        <v>102251.34</v>
      </c>
      <c r="BD22" s="271">
        <f t="shared" si="20"/>
        <v>347588.18000000017</v>
      </c>
      <c r="BE22" s="271">
        <f t="shared" si="20"/>
        <v>69700.48000000001</v>
      </c>
      <c r="BF22" s="271">
        <f t="shared" si="20"/>
        <v>13363.99</v>
      </c>
      <c r="BG22" s="271">
        <f t="shared" si="20"/>
        <v>10965.26</v>
      </c>
      <c r="BH22" s="271">
        <f t="shared" si="20"/>
        <v>1003.3199999999999</v>
      </c>
      <c r="BI22" s="271">
        <f t="shared" si="20"/>
        <v>9954.39</v>
      </c>
      <c r="BJ22" s="271">
        <f t="shared" si="20"/>
        <v>0</v>
      </c>
      <c r="BK22" s="271">
        <f t="shared" si="20"/>
        <v>0</v>
      </c>
      <c r="BL22" s="291">
        <f t="shared" si="20"/>
        <v>0</v>
      </c>
    </row>
    <row r="23" spans="1:64" x14ac:dyDescent="0.25">
      <c r="A23" s="1498"/>
      <c r="B23" s="126">
        <v>2.4</v>
      </c>
      <c r="C23" s="127" t="s">
        <v>150</v>
      </c>
      <c r="D23" s="274">
        <f t="shared" si="15"/>
        <v>276154.03000000003</v>
      </c>
      <c r="E23" s="253">
        <v>148097.01</v>
      </c>
      <c r="F23" s="253">
        <v>6705.1</v>
      </c>
      <c r="G23" s="253">
        <v>96334.97</v>
      </c>
      <c r="H23" s="253">
        <v>22134.27</v>
      </c>
      <c r="I23" s="253">
        <v>2016.88</v>
      </c>
      <c r="J23" s="253">
        <v>215.29</v>
      </c>
      <c r="K23" s="253">
        <v>0</v>
      </c>
      <c r="L23" s="253">
        <v>650.51</v>
      </c>
      <c r="M23" s="253">
        <v>0</v>
      </c>
      <c r="N23" s="253">
        <v>0</v>
      </c>
      <c r="O23" s="254">
        <v>0</v>
      </c>
      <c r="P23" s="274">
        <f t="shared" si="16"/>
        <v>442937.35000000003</v>
      </c>
      <c r="Q23" s="253">
        <v>168610.07</v>
      </c>
      <c r="R23" s="253">
        <v>9797.06</v>
      </c>
      <c r="S23" s="253">
        <v>254974.23</v>
      </c>
      <c r="T23" s="253">
        <v>3881.34</v>
      </c>
      <c r="U23" s="253">
        <v>3059.01</v>
      </c>
      <c r="V23" s="253">
        <v>2368.27</v>
      </c>
      <c r="W23" s="253">
        <v>13.62</v>
      </c>
      <c r="X23" s="253">
        <v>233.75</v>
      </c>
      <c r="Y23" s="253">
        <v>0</v>
      </c>
      <c r="Z23" s="253">
        <v>0</v>
      </c>
      <c r="AA23" s="254">
        <v>0</v>
      </c>
      <c r="AB23" s="289">
        <f t="shared" si="17"/>
        <v>424791.50000000012</v>
      </c>
      <c r="AC23" s="253">
        <v>254439</v>
      </c>
      <c r="AD23" s="253">
        <v>9196.7099999999991</v>
      </c>
      <c r="AE23" s="253">
        <v>150208.11000000002</v>
      </c>
      <c r="AF23" s="253">
        <v>3060.01</v>
      </c>
      <c r="AG23" s="253">
        <v>3649.7</v>
      </c>
      <c r="AH23" s="253">
        <v>2967.71</v>
      </c>
      <c r="AI23" s="253">
        <v>6.26</v>
      </c>
      <c r="AJ23" s="253">
        <v>1264</v>
      </c>
      <c r="AK23" s="253">
        <v>0</v>
      </c>
      <c r="AL23" s="253">
        <v>0</v>
      </c>
      <c r="AM23" s="254">
        <v>0</v>
      </c>
      <c r="AN23" s="289">
        <f t="shared" si="18"/>
        <v>487673.70999999996</v>
      </c>
      <c r="AO23" s="253">
        <v>295899.59999999998</v>
      </c>
      <c r="AP23" s="253">
        <v>7462.58</v>
      </c>
      <c r="AQ23" s="253">
        <v>149707.19</v>
      </c>
      <c r="AR23" s="253">
        <v>27451.97</v>
      </c>
      <c r="AS23" s="253">
        <v>4202.8999999999996</v>
      </c>
      <c r="AT23" s="253">
        <v>2716.61</v>
      </c>
      <c r="AU23" s="253">
        <v>107.56</v>
      </c>
      <c r="AV23" s="253">
        <v>125.3</v>
      </c>
      <c r="AW23" s="253">
        <v>0</v>
      </c>
      <c r="AX23" s="253">
        <v>0</v>
      </c>
      <c r="AY23" s="254">
        <v>0</v>
      </c>
      <c r="AZ23" s="170">
        <v>0</v>
      </c>
      <c r="BA23" s="296">
        <f t="shared" si="19"/>
        <v>1631556.5899999999</v>
      </c>
      <c r="BB23" s="271">
        <f t="shared" si="20"/>
        <v>867045.68</v>
      </c>
      <c r="BC23" s="271">
        <f t="shared" si="20"/>
        <v>33161.449999999997</v>
      </c>
      <c r="BD23" s="271">
        <f t="shared" si="20"/>
        <v>651224.5</v>
      </c>
      <c r="BE23" s="271">
        <f t="shared" si="20"/>
        <v>56527.590000000004</v>
      </c>
      <c r="BF23" s="271">
        <f t="shared" si="20"/>
        <v>12928.49</v>
      </c>
      <c r="BG23" s="271">
        <f t="shared" si="20"/>
        <v>8267.880000000001</v>
      </c>
      <c r="BH23" s="271">
        <f t="shared" si="20"/>
        <v>127.44</v>
      </c>
      <c r="BI23" s="271">
        <f t="shared" si="20"/>
        <v>2273.5600000000004</v>
      </c>
      <c r="BJ23" s="271">
        <f t="shared" si="20"/>
        <v>0</v>
      </c>
      <c r="BK23" s="271">
        <f t="shared" si="20"/>
        <v>0</v>
      </c>
      <c r="BL23" s="291">
        <f t="shared" si="20"/>
        <v>0</v>
      </c>
    </row>
    <row r="24" spans="1:64" ht="24.75" x14ac:dyDescent="0.25">
      <c r="A24" s="1498"/>
      <c r="B24" s="126">
        <v>2.5</v>
      </c>
      <c r="C24" s="127" t="s">
        <v>151</v>
      </c>
      <c r="D24" s="274">
        <f t="shared" si="15"/>
        <v>18564.411752324955</v>
      </c>
      <c r="E24" s="253">
        <v>17831.774952406162</v>
      </c>
      <c r="F24" s="253">
        <v>737.5318512840031</v>
      </c>
      <c r="G24" s="253">
        <v>4.718628879692556</v>
      </c>
      <c r="H24" s="253">
        <v>1.3045203778078496</v>
      </c>
      <c r="I24" s="253">
        <v>-58.761842743576707</v>
      </c>
      <c r="J24" s="253">
        <v>48.575205158879868</v>
      </c>
      <c r="K24" s="253">
        <v>-0.32454548333492433</v>
      </c>
      <c r="L24" s="253">
        <v>-0.40701755467779377</v>
      </c>
      <c r="M24" s="253">
        <v>0</v>
      </c>
      <c r="N24" s="253">
        <v>0</v>
      </c>
      <c r="O24" s="254">
        <v>0</v>
      </c>
      <c r="P24" s="274">
        <f t="shared" si="16"/>
        <v>19212.633749530531</v>
      </c>
      <c r="Q24" s="253">
        <v>17980.853831691482</v>
      </c>
      <c r="R24" s="253">
        <v>752.80944748993784</v>
      </c>
      <c r="S24" s="253">
        <v>460.56866894617809</v>
      </c>
      <c r="T24" s="253">
        <v>28.12199674594315</v>
      </c>
      <c r="U24" s="253">
        <v>-129.44706821143112</v>
      </c>
      <c r="V24" s="253">
        <v>120.07112594882311</v>
      </c>
      <c r="W24" s="253">
        <v>-1.9724514574253655</v>
      </c>
      <c r="X24" s="253">
        <v>1.6281983770254917</v>
      </c>
      <c r="Y24" s="253">
        <v>0</v>
      </c>
      <c r="Z24" s="253">
        <v>0</v>
      </c>
      <c r="AA24" s="254">
        <v>0</v>
      </c>
      <c r="AB24" s="289">
        <f t="shared" si="17"/>
        <v>39471.516637304929</v>
      </c>
      <c r="AC24" s="253">
        <v>35106.439539744766</v>
      </c>
      <c r="AD24" s="253">
        <v>1843.3072699997269</v>
      </c>
      <c r="AE24" s="253">
        <v>2116.1507554553341</v>
      </c>
      <c r="AF24" s="253">
        <v>213.67043159930233</v>
      </c>
      <c r="AG24" s="253">
        <v>-214.80426170824907</v>
      </c>
      <c r="AH24" s="253">
        <v>364.79570209861697</v>
      </c>
      <c r="AI24" s="253">
        <v>-1.7855806840936803</v>
      </c>
      <c r="AJ24" s="253">
        <v>43.742780799529854</v>
      </c>
      <c r="AK24" s="253">
        <v>0</v>
      </c>
      <c r="AL24" s="253">
        <v>0</v>
      </c>
      <c r="AM24" s="254">
        <v>0</v>
      </c>
      <c r="AN24" s="289">
        <f t="shared" si="18"/>
        <v>106418.34611994703</v>
      </c>
      <c r="AO24" s="253">
        <v>82828.954526563422</v>
      </c>
      <c r="AP24" s="253">
        <v>4215.4273080439134</v>
      </c>
      <c r="AQ24" s="253">
        <v>16040.564630944977</v>
      </c>
      <c r="AR24" s="253">
        <v>3121.9557607583743</v>
      </c>
      <c r="AS24" s="253">
        <v>-341.74078709534035</v>
      </c>
      <c r="AT24" s="253">
        <v>449.01572599648676</v>
      </c>
      <c r="AU24" s="253">
        <v>-24.109981019616971</v>
      </c>
      <c r="AV24" s="253">
        <v>128.27893575482221</v>
      </c>
      <c r="AW24" s="253">
        <v>0</v>
      </c>
      <c r="AX24" s="253">
        <v>0</v>
      </c>
      <c r="AY24" s="254">
        <v>0</v>
      </c>
      <c r="AZ24" s="170">
        <v>0</v>
      </c>
      <c r="BA24" s="296">
        <f t="shared" si="19"/>
        <v>183666.90825910744</v>
      </c>
      <c r="BB24" s="271">
        <f t="shared" si="20"/>
        <v>153748.02285040583</v>
      </c>
      <c r="BC24" s="271">
        <f t="shared" si="20"/>
        <v>7549.075876817581</v>
      </c>
      <c r="BD24" s="271">
        <f t="shared" si="20"/>
        <v>18622.00268422618</v>
      </c>
      <c r="BE24" s="271">
        <f t="shared" si="20"/>
        <v>3365.0527094814274</v>
      </c>
      <c r="BF24" s="271">
        <f t="shared" si="20"/>
        <v>-744.75395975859726</v>
      </c>
      <c r="BG24" s="271">
        <f t="shared" si="20"/>
        <v>982.45775920280676</v>
      </c>
      <c r="BH24" s="271">
        <f t="shared" si="20"/>
        <v>-28.192558644470942</v>
      </c>
      <c r="BI24" s="271">
        <f t="shared" si="20"/>
        <v>173.24289737669977</v>
      </c>
      <c r="BJ24" s="271">
        <f t="shared" si="20"/>
        <v>0</v>
      </c>
      <c r="BK24" s="271">
        <f t="shared" si="20"/>
        <v>0</v>
      </c>
      <c r="BL24" s="291">
        <f t="shared" si="20"/>
        <v>0</v>
      </c>
    </row>
    <row r="25" spans="1:64" s="255" customFormat="1" x14ac:dyDescent="0.25">
      <c r="A25" s="1498"/>
      <c r="B25" s="126" t="s">
        <v>96</v>
      </c>
      <c r="C25" s="127" t="s">
        <v>7</v>
      </c>
      <c r="D25" s="274">
        <f t="shared" si="15"/>
        <v>0</v>
      </c>
      <c r="E25" s="253">
        <v>0</v>
      </c>
      <c r="F25" s="253">
        <v>0</v>
      </c>
      <c r="G25" s="253">
        <v>0</v>
      </c>
      <c r="H25" s="253">
        <v>0</v>
      </c>
      <c r="I25" s="253">
        <v>0</v>
      </c>
      <c r="J25" s="253">
        <v>0</v>
      </c>
      <c r="K25" s="253">
        <v>0</v>
      </c>
      <c r="L25" s="253">
        <v>0</v>
      </c>
      <c r="M25" s="253">
        <v>0</v>
      </c>
      <c r="N25" s="253">
        <v>0</v>
      </c>
      <c r="O25" s="254">
        <v>0</v>
      </c>
      <c r="P25" s="274">
        <f t="shared" si="16"/>
        <v>0</v>
      </c>
      <c r="Q25" s="253">
        <v>0</v>
      </c>
      <c r="R25" s="253">
        <v>0</v>
      </c>
      <c r="S25" s="253">
        <v>0</v>
      </c>
      <c r="T25" s="253">
        <v>0</v>
      </c>
      <c r="U25" s="253">
        <v>0</v>
      </c>
      <c r="V25" s="253">
        <v>0</v>
      </c>
      <c r="W25" s="253">
        <v>0</v>
      </c>
      <c r="X25" s="253">
        <v>0</v>
      </c>
      <c r="Y25" s="253">
        <v>0</v>
      </c>
      <c r="Z25" s="253">
        <v>0</v>
      </c>
      <c r="AA25" s="254">
        <v>0</v>
      </c>
      <c r="AB25" s="289">
        <f t="shared" si="17"/>
        <v>0</v>
      </c>
      <c r="AC25" s="253">
        <v>0</v>
      </c>
      <c r="AD25" s="253">
        <v>0</v>
      </c>
      <c r="AE25" s="253">
        <v>0</v>
      </c>
      <c r="AF25" s="253">
        <v>0</v>
      </c>
      <c r="AG25" s="253">
        <v>0</v>
      </c>
      <c r="AH25" s="253">
        <v>0</v>
      </c>
      <c r="AI25" s="253">
        <v>0</v>
      </c>
      <c r="AJ25" s="253">
        <v>0</v>
      </c>
      <c r="AK25" s="253">
        <v>0</v>
      </c>
      <c r="AL25" s="253">
        <v>0</v>
      </c>
      <c r="AM25" s="254">
        <v>0</v>
      </c>
      <c r="AN25" s="289">
        <f t="shared" si="18"/>
        <v>0</v>
      </c>
      <c r="AO25" s="253">
        <v>0</v>
      </c>
      <c r="AP25" s="253">
        <v>0</v>
      </c>
      <c r="AQ25" s="253">
        <v>0</v>
      </c>
      <c r="AR25" s="253">
        <v>0</v>
      </c>
      <c r="AS25" s="253">
        <v>0</v>
      </c>
      <c r="AT25" s="253">
        <v>0</v>
      </c>
      <c r="AU25" s="253">
        <v>0</v>
      </c>
      <c r="AV25" s="253">
        <v>0</v>
      </c>
      <c r="AW25" s="253">
        <v>0</v>
      </c>
      <c r="AX25" s="253">
        <v>0</v>
      </c>
      <c r="AY25" s="254">
        <v>0</v>
      </c>
      <c r="AZ25" s="170">
        <v>0</v>
      </c>
      <c r="BA25" s="296">
        <f t="shared" si="19"/>
        <v>0</v>
      </c>
      <c r="BB25" s="271">
        <f t="shared" si="20"/>
        <v>0</v>
      </c>
      <c r="BC25" s="271">
        <f t="shared" si="20"/>
        <v>0</v>
      </c>
      <c r="BD25" s="271">
        <f t="shared" si="20"/>
        <v>0</v>
      </c>
      <c r="BE25" s="271">
        <f t="shared" si="20"/>
        <v>0</v>
      </c>
      <c r="BF25" s="271">
        <f t="shared" si="20"/>
        <v>0</v>
      </c>
      <c r="BG25" s="271">
        <f t="shared" si="20"/>
        <v>0</v>
      </c>
      <c r="BH25" s="271">
        <f t="shared" si="20"/>
        <v>0</v>
      </c>
      <c r="BI25" s="271">
        <f t="shared" si="20"/>
        <v>0</v>
      </c>
      <c r="BJ25" s="271">
        <f t="shared" si="20"/>
        <v>0</v>
      </c>
      <c r="BK25" s="271">
        <f t="shared" si="20"/>
        <v>0</v>
      </c>
      <c r="BL25" s="291">
        <f t="shared" si="20"/>
        <v>0</v>
      </c>
    </row>
    <row r="26" spans="1:64" s="255" customFormat="1" x14ac:dyDescent="0.25">
      <c r="A26" s="1498"/>
      <c r="B26" s="126" t="s">
        <v>152</v>
      </c>
      <c r="C26" s="127" t="s">
        <v>899</v>
      </c>
      <c r="D26" s="274">
        <f t="shared" si="15"/>
        <v>0</v>
      </c>
      <c r="E26" s="253">
        <v>0</v>
      </c>
      <c r="F26" s="253">
        <v>0</v>
      </c>
      <c r="G26" s="253">
        <v>0</v>
      </c>
      <c r="H26" s="253">
        <v>0</v>
      </c>
      <c r="I26" s="253">
        <v>0</v>
      </c>
      <c r="J26" s="253">
        <v>0</v>
      </c>
      <c r="K26" s="253">
        <v>0</v>
      </c>
      <c r="L26" s="253">
        <v>0</v>
      </c>
      <c r="M26" s="253">
        <v>0</v>
      </c>
      <c r="N26" s="253">
        <v>0</v>
      </c>
      <c r="O26" s="254">
        <v>0</v>
      </c>
      <c r="P26" s="274">
        <f t="shared" si="16"/>
        <v>0</v>
      </c>
      <c r="Q26" s="253">
        <v>0</v>
      </c>
      <c r="R26" s="253">
        <v>0</v>
      </c>
      <c r="S26" s="253">
        <v>0</v>
      </c>
      <c r="T26" s="253">
        <v>0</v>
      </c>
      <c r="U26" s="253">
        <v>0</v>
      </c>
      <c r="V26" s="253">
        <v>0</v>
      </c>
      <c r="W26" s="253">
        <v>0</v>
      </c>
      <c r="X26" s="253">
        <v>0</v>
      </c>
      <c r="Y26" s="253">
        <v>0</v>
      </c>
      <c r="Z26" s="253">
        <v>0</v>
      </c>
      <c r="AA26" s="254">
        <v>0</v>
      </c>
      <c r="AB26" s="289">
        <f t="shared" si="17"/>
        <v>0</v>
      </c>
      <c r="AC26" s="253">
        <v>0</v>
      </c>
      <c r="AD26" s="253">
        <v>0</v>
      </c>
      <c r="AE26" s="253">
        <v>0</v>
      </c>
      <c r="AF26" s="253">
        <v>0</v>
      </c>
      <c r="AG26" s="253">
        <v>0</v>
      </c>
      <c r="AH26" s="253">
        <v>0</v>
      </c>
      <c r="AI26" s="253">
        <v>0</v>
      </c>
      <c r="AJ26" s="253">
        <v>0</v>
      </c>
      <c r="AK26" s="253">
        <v>0</v>
      </c>
      <c r="AL26" s="253">
        <v>0</v>
      </c>
      <c r="AM26" s="254">
        <v>0</v>
      </c>
      <c r="AN26" s="289">
        <f t="shared" si="18"/>
        <v>0</v>
      </c>
      <c r="AO26" s="253">
        <v>0</v>
      </c>
      <c r="AP26" s="253">
        <v>0</v>
      </c>
      <c r="AQ26" s="253">
        <v>0</v>
      </c>
      <c r="AR26" s="253">
        <v>0</v>
      </c>
      <c r="AS26" s="253">
        <v>0</v>
      </c>
      <c r="AT26" s="253">
        <v>0</v>
      </c>
      <c r="AU26" s="253">
        <v>0</v>
      </c>
      <c r="AV26" s="253">
        <v>0</v>
      </c>
      <c r="AW26" s="253">
        <v>0</v>
      </c>
      <c r="AX26" s="253">
        <v>0</v>
      </c>
      <c r="AY26" s="254">
        <v>0</v>
      </c>
      <c r="AZ26" s="170">
        <v>0</v>
      </c>
      <c r="BA26" s="296">
        <f t="shared" si="19"/>
        <v>0</v>
      </c>
      <c r="BB26" s="271">
        <f t="shared" si="20"/>
        <v>0</v>
      </c>
      <c r="BC26" s="271">
        <f t="shared" si="20"/>
        <v>0</v>
      </c>
      <c r="BD26" s="271">
        <f t="shared" si="20"/>
        <v>0</v>
      </c>
      <c r="BE26" s="271">
        <f t="shared" si="20"/>
        <v>0</v>
      </c>
      <c r="BF26" s="271">
        <f t="shared" si="20"/>
        <v>0</v>
      </c>
      <c r="BG26" s="271">
        <f t="shared" si="20"/>
        <v>0</v>
      </c>
      <c r="BH26" s="271">
        <f t="shared" si="20"/>
        <v>0</v>
      </c>
      <c r="BI26" s="271">
        <f t="shared" si="20"/>
        <v>0</v>
      </c>
      <c r="BJ26" s="271">
        <f t="shared" si="20"/>
        <v>0</v>
      </c>
      <c r="BK26" s="271">
        <f t="shared" si="20"/>
        <v>0</v>
      </c>
      <c r="BL26" s="291">
        <f t="shared" si="20"/>
        <v>0</v>
      </c>
    </row>
    <row r="27" spans="1:64" s="255" customFormat="1" x14ac:dyDescent="0.25">
      <c r="A27" s="1498"/>
      <c r="B27" s="126" t="s">
        <v>898</v>
      </c>
      <c r="C27" s="127" t="s">
        <v>24</v>
      </c>
      <c r="D27" s="274">
        <f t="shared" si="15"/>
        <v>0</v>
      </c>
      <c r="E27" s="253">
        <v>0</v>
      </c>
      <c r="F27" s="253">
        <v>0</v>
      </c>
      <c r="G27" s="253">
        <v>0</v>
      </c>
      <c r="H27" s="253">
        <v>0</v>
      </c>
      <c r="I27" s="253">
        <v>0</v>
      </c>
      <c r="J27" s="253">
        <v>0</v>
      </c>
      <c r="K27" s="253">
        <v>0</v>
      </c>
      <c r="L27" s="253">
        <v>0</v>
      </c>
      <c r="M27" s="253">
        <v>0</v>
      </c>
      <c r="N27" s="253">
        <v>0</v>
      </c>
      <c r="O27" s="254">
        <v>0</v>
      </c>
      <c r="P27" s="274">
        <f t="shared" si="16"/>
        <v>0</v>
      </c>
      <c r="Q27" s="253">
        <v>0</v>
      </c>
      <c r="R27" s="253">
        <v>0</v>
      </c>
      <c r="S27" s="253">
        <v>0</v>
      </c>
      <c r="T27" s="253">
        <v>0</v>
      </c>
      <c r="U27" s="253">
        <v>0</v>
      </c>
      <c r="V27" s="253">
        <v>0</v>
      </c>
      <c r="W27" s="253">
        <v>0</v>
      </c>
      <c r="X27" s="253">
        <v>0</v>
      </c>
      <c r="Y27" s="253">
        <v>0</v>
      </c>
      <c r="Z27" s="253">
        <v>0</v>
      </c>
      <c r="AA27" s="254">
        <v>0</v>
      </c>
      <c r="AB27" s="289">
        <f t="shared" si="17"/>
        <v>0</v>
      </c>
      <c r="AC27" s="253">
        <v>0</v>
      </c>
      <c r="AD27" s="253">
        <v>0</v>
      </c>
      <c r="AE27" s="253">
        <v>0</v>
      </c>
      <c r="AF27" s="253">
        <v>0</v>
      </c>
      <c r="AG27" s="253">
        <v>0</v>
      </c>
      <c r="AH27" s="253">
        <v>0</v>
      </c>
      <c r="AI27" s="253">
        <v>0</v>
      </c>
      <c r="AJ27" s="253">
        <v>0</v>
      </c>
      <c r="AK27" s="253">
        <v>0</v>
      </c>
      <c r="AL27" s="253">
        <v>0</v>
      </c>
      <c r="AM27" s="254">
        <v>0</v>
      </c>
      <c r="AN27" s="289">
        <f t="shared" si="18"/>
        <v>0</v>
      </c>
      <c r="AO27" s="253">
        <v>0</v>
      </c>
      <c r="AP27" s="253">
        <v>0</v>
      </c>
      <c r="AQ27" s="253">
        <v>0</v>
      </c>
      <c r="AR27" s="253">
        <v>0</v>
      </c>
      <c r="AS27" s="253">
        <v>0</v>
      </c>
      <c r="AT27" s="253">
        <v>0</v>
      </c>
      <c r="AU27" s="253">
        <v>0</v>
      </c>
      <c r="AV27" s="253">
        <v>0</v>
      </c>
      <c r="AW27" s="253">
        <v>0</v>
      </c>
      <c r="AX27" s="253">
        <v>0</v>
      </c>
      <c r="AY27" s="254">
        <v>0</v>
      </c>
      <c r="AZ27" s="170">
        <v>0</v>
      </c>
      <c r="BA27" s="296">
        <f t="shared" si="19"/>
        <v>0</v>
      </c>
      <c r="BB27" s="271">
        <f t="shared" si="20"/>
        <v>0</v>
      </c>
      <c r="BC27" s="271">
        <f t="shared" si="20"/>
        <v>0</v>
      </c>
      <c r="BD27" s="271">
        <f t="shared" si="20"/>
        <v>0</v>
      </c>
      <c r="BE27" s="271">
        <f t="shared" si="20"/>
        <v>0</v>
      </c>
      <c r="BF27" s="271">
        <f t="shared" si="20"/>
        <v>0</v>
      </c>
      <c r="BG27" s="271">
        <f t="shared" si="20"/>
        <v>0</v>
      </c>
      <c r="BH27" s="271">
        <f t="shared" si="20"/>
        <v>0</v>
      </c>
      <c r="BI27" s="271">
        <f t="shared" si="20"/>
        <v>0</v>
      </c>
      <c r="BJ27" s="271">
        <f t="shared" si="20"/>
        <v>0</v>
      </c>
      <c r="BK27" s="271">
        <f t="shared" si="20"/>
        <v>0</v>
      </c>
      <c r="BL27" s="291">
        <f t="shared" si="20"/>
        <v>0</v>
      </c>
    </row>
    <row r="28" spans="1:64" s="209" customFormat="1" x14ac:dyDescent="0.25">
      <c r="A28" s="1499"/>
      <c r="B28" s="129" t="s">
        <v>221</v>
      </c>
      <c r="C28" s="130" t="s">
        <v>1</v>
      </c>
      <c r="D28" s="275">
        <f>SUM(D20:D27)</f>
        <v>1419207.5482741378</v>
      </c>
      <c r="E28" s="275">
        <f t="shared" ref="E28:O28" si="21">SUM(E20:E27)</f>
        <v>906730.52594834764</v>
      </c>
      <c r="F28" s="275">
        <f t="shared" si="21"/>
        <v>18367.011851284005</v>
      </c>
      <c r="G28" s="275">
        <f t="shared" si="21"/>
        <v>434079.7832715385</v>
      </c>
      <c r="H28" s="275">
        <f t="shared" si="21"/>
        <v>51073.530181778093</v>
      </c>
      <c r="I28" s="275">
        <f t="shared" si="21"/>
        <v>4018.3333790683932</v>
      </c>
      <c r="J28" s="275">
        <f t="shared" si="21"/>
        <v>1209.6852051588801</v>
      </c>
      <c r="K28" s="275">
        <f t="shared" si="21"/>
        <v>11.805454516665076</v>
      </c>
      <c r="L28" s="275">
        <f t="shared" si="21"/>
        <v>3716.8729824453221</v>
      </c>
      <c r="M28" s="275">
        <f>SUM(M20:M27)</f>
        <v>0</v>
      </c>
      <c r="N28" s="275">
        <f t="shared" si="21"/>
        <v>0</v>
      </c>
      <c r="O28" s="283">
        <f t="shared" si="21"/>
        <v>0</v>
      </c>
      <c r="P28" s="275">
        <f>SUM(P20:P27)</f>
        <v>2688877.9163895408</v>
      </c>
      <c r="Q28" s="275">
        <f t="shared" ref="Q28:AA28" si="22">SUM(Q20:Q27)</f>
        <v>1588884.1951172769</v>
      </c>
      <c r="R28" s="275">
        <f t="shared" si="22"/>
        <v>37755.795459280416</v>
      </c>
      <c r="S28" s="275">
        <f t="shared" si="22"/>
        <v>977560.81037071557</v>
      </c>
      <c r="T28" s="275">
        <f t="shared" si="22"/>
        <v>68020.651823973705</v>
      </c>
      <c r="U28" s="275">
        <f t="shared" si="22"/>
        <v>7347.3762348534892</v>
      </c>
      <c r="V28" s="275">
        <f t="shared" si="22"/>
        <v>4932.4911259488235</v>
      </c>
      <c r="W28" s="275">
        <f t="shared" si="22"/>
        <v>59.227548542574631</v>
      </c>
      <c r="X28" s="275">
        <f t="shared" si="22"/>
        <v>4317.3687089490795</v>
      </c>
      <c r="Y28" s="275">
        <f>SUM(Y20:Y27)</f>
        <v>0</v>
      </c>
      <c r="Z28" s="275">
        <f t="shared" si="22"/>
        <v>0</v>
      </c>
      <c r="AA28" s="283">
        <f t="shared" si="22"/>
        <v>0</v>
      </c>
      <c r="AB28" s="277">
        <f>SUM(AB20:AB27)</f>
        <v>2819024.9890797618</v>
      </c>
      <c r="AC28" s="275">
        <f t="shared" ref="AC28:AM28" si="23">SUM(AC20:AC27)</f>
        <v>1907130.934028643</v>
      </c>
      <c r="AD28" s="275">
        <f t="shared" si="23"/>
        <v>56810.008630477969</v>
      </c>
      <c r="AE28" s="275">
        <f t="shared" si="23"/>
        <v>719433.69715388259</v>
      </c>
      <c r="AF28" s="275">
        <f t="shared" si="23"/>
        <v>110102.89127227818</v>
      </c>
      <c r="AG28" s="275">
        <f t="shared" si="23"/>
        <v>6289.0543040483535</v>
      </c>
      <c r="AH28" s="275">
        <f t="shared" si="23"/>
        <v>8870.1957020986174</v>
      </c>
      <c r="AI28" s="275">
        <f t="shared" si="23"/>
        <v>39.074419315906319</v>
      </c>
      <c r="AJ28" s="275">
        <f t="shared" si="23"/>
        <v>10349.133569017727</v>
      </c>
      <c r="AK28" s="275">
        <f>SUM(AK20:AK27)</f>
        <v>0</v>
      </c>
      <c r="AL28" s="275">
        <f t="shared" si="23"/>
        <v>0</v>
      </c>
      <c r="AM28" s="283">
        <f t="shared" si="23"/>
        <v>0</v>
      </c>
      <c r="AN28" s="277">
        <f>SUM(AN20:AN27)</f>
        <v>2675145.9318467006</v>
      </c>
      <c r="AO28" s="275">
        <f t="shared" ref="AO28:AY28" si="24">SUM(AO20:AO27)</f>
        <v>1759743.7543048144</v>
      </c>
      <c r="AP28" s="275">
        <f t="shared" si="24"/>
        <v>98499.957474231836</v>
      </c>
      <c r="AQ28" s="275">
        <f t="shared" si="24"/>
        <v>707014.11403747648</v>
      </c>
      <c r="AR28" s="275">
        <f t="shared" si="24"/>
        <v>73374.7360846136</v>
      </c>
      <c r="AS28" s="275">
        <f t="shared" si="24"/>
        <v>22127.848673755019</v>
      </c>
      <c r="AT28" s="275">
        <f t="shared" si="24"/>
        <v>5203.2257259964872</v>
      </c>
      <c r="AU28" s="275">
        <f t="shared" si="24"/>
        <v>992.46001898038298</v>
      </c>
      <c r="AV28" s="275">
        <f t="shared" si="24"/>
        <v>8189.8355268321011</v>
      </c>
      <c r="AW28" s="275">
        <f>SUM(AW20:AW27)</f>
        <v>0</v>
      </c>
      <c r="AX28" s="275">
        <f t="shared" si="24"/>
        <v>0</v>
      </c>
      <c r="AY28" s="283">
        <f t="shared" si="24"/>
        <v>0</v>
      </c>
      <c r="AZ28" s="864">
        <f>SUM(AZ20:AZ27)</f>
        <v>0</v>
      </c>
      <c r="BA28" s="297">
        <f>SUM(BA20:BA27)</f>
        <v>9602256.3855901398</v>
      </c>
      <c r="BB28" s="280">
        <f t="shared" ref="BB28:BL28" si="25">SUM(BB20:BB27)</f>
        <v>6162489.409399081</v>
      </c>
      <c r="BC28" s="280">
        <f t="shared" si="25"/>
        <v>211432.77341527422</v>
      </c>
      <c r="BD28" s="280">
        <f t="shared" si="25"/>
        <v>2838088.404833613</v>
      </c>
      <c r="BE28" s="280">
        <f t="shared" si="25"/>
        <v>302571.80936264363</v>
      </c>
      <c r="BF28" s="280">
        <f t="shared" si="25"/>
        <v>39782.612591725258</v>
      </c>
      <c r="BG28" s="280">
        <f t="shared" si="25"/>
        <v>20215.597759202807</v>
      </c>
      <c r="BH28" s="280">
        <f t="shared" si="25"/>
        <v>1102.5674413555291</v>
      </c>
      <c r="BI28" s="280">
        <f t="shared" si="25"/>
        <v>26573.210787244228</v>
      </c>
      <c r="BJ28" s="280">
        <f>SUM(BJ20:BJ27)</f>
        <v>0</v>
      </c>
      <c r="BK28" s="280">
        <f t="shared" si="25"/>
        <v>0</v>
      </c>
      <c r="BL28" s="293">
        <f t="shared" si="25"/>
        <v>0</v>
      </c>
    </row>
    <row r="29" spans="1:64" ht="14.85" customHeight="1" x14ac:dyDescent="0.25">
      <c r="A29" s="1497" t="s">
        <v>53</v>
      </c>
      <c r="B29" s="124">
        <v>3.1</v>
      </c>
      <c r="C29" s="131" t="s">
        <v>33</v>
      </c>
      <c r="D29" s="273">
        <f t="shared" ref="D29:D35" si="26">SUM(E29:O29)</f>
        <v>1130405.1800000039</v>
      </c>
      <c r="E29" s="251">
        <v>849675.13000000396</v>
      </c>
      <c r="F29" s="251">
        <v>22443.57</v>
      </c>
      <c r="G29" s="251">
        <v>220578.57</v>
      </c>
      <c r="H29" s="251">
        <v>22500.04</v>
      </c>
      <c r="I29" s="251">
        <v>7083.4299999999994</v>
      </c>
      <c r="J29" s="251">
        <v>6034.22</v>
      </c>
      <c r="K29" s="251">
        <v>84.75</v>
      </c>
      <c r="L29" s="251">
        <v>1757.52</v>
      </c>
      <c r="M29" s="251">
        <v>247.95</v>
      </c>
      <c r="N29" s="251">
        <v>0</v>
      </c>
      <c r="O29" s="252">
        <v>0</v>
      </c>
      <c r="P29" s="273">
        <f t="shared" ref="P29:P35" si="27">SUM(Q29:AA29)</f>
        <v>1562501.39</v>
      </c>
      <c r="Q29" s="251">
        <v>1168301.8800000001</v>
      </c>
      <c r="R29" s="251">
        <v>32749.519999999997</v>
      </c>
      <c r="S29" s="251">
        <v>317856.69</v>
      </c>
      <c r="T29" s="251">
        <v>24846.84</v>
      </c>
      <c r="U29" s="251">
        <v>9468.16</v>
      </c>
      <c r="V29" s="251">
        <v>7385.4</v>
      </c>
      <c r="W29" s="251">
        <v>122.42</v>
      </c>
      <c r="X29" s="251">
        <v>1691.94</v>
      </c>
      <c r="Y29" s="251">
        <v>78.540000000000006</v>
      </c>
      <c r="Z29" s="251">
        <v>0</v>
      </c>
      <c r="AA29" s="252">
        <v>0</v>
      </c>
      <c r="AB29" s="276">
        <f t="shared" ref="AB29:AB35" si="28">SUM(AC29:AM29)</f>
        <v>1811839.3100000003</v>
      </c>
      <c r="AC29" s="251">
        <v>1331974.9099999999</v>
      </c>
      <c r="AD29" s="251">
        <v>51607.77</v>
      </c>
      <c r="AE29" s="251">
        <v>369631.77</v>
      </c>
      <c r="AF29" s="251">
        <v>37316.36</v>
      </c>
      <c r="AG29" s="251">
        <v>9143.0899999999983</v>
      </c>
      <c r="AH29" s="251">
        <v>9415.5300000000007</v>
      </c>
      <c r="AI29" s="251">
        <v>69.11</v>
      </c>
      <c r="AJ29" s="251">
        <v>2671.7</v>
      </c>
      <c r="AK29" s="251">
        <v>9.07</v>
      </c>
      <c r="AL29" s="251">
        <v>0</v>
      </c>
      <c r="AM29" s="252">
        <v>0</v>
      </c>
      <c r="AN29" s="276">
        <f t="shared" ref="AN29:AN35" si="29">SUM(AO29:AY29)</f>
        <v>1695724.810000004</v>
      </c>
      <c r="AO29" s="251">
        <v>1303911.540000004</v>
      </c>
      <c r="AP29" s="251">
        <v>70188.259999999995</v>
      </c>
      <c r="AQ29" s="251">
        <v>270038.53000000003</v>
      </c>
      <c r="AR29" s="251">
        <v>23595.54</v>
      </c>
      <c r="AS29" s="251">
        <v>13638.310000000001</v>
      </c>
      <c r="AT29" s="251">
        <v>8997.99</v>
      </c>
      <c r="AU29" s="251">
        <v>46.74</v>
      </c>
      <c r="AV29" s="249">
        <v>5307.9</v>
      </c>
      <c r="AW29" s="251">
        <v>0</v>
      </c>
      <c r="AX29" s="251">
        <v>0</v>
      </c>
      <c r="AY29" s="252">
        <v>0</v>
      </c>
      <c r="AZ29" s="682">
        <v>0</v>
      </c>
      <c r="BA29" s="294">
        <f t="shared" ref="BA29:BA35" si="30">SUM(BB29:BL29)+AZ29</f>
        <v>6200470.6900000069</v>
      </c>
      <c r="BB29" s="271">
        <f t="shared" ref="BB29:BL35" si="31">E29+Q29+AC29+AO29</f>
        <v>4653863.4600000074</v>
      </c>
      <c r="BC29" s="271">
        <f t="shared" si="31"/>
        <v>176989.12</v>
      </c>
      <c r="BD29" s="271">
        <f t="shared" si="31"/>
        <v>1178105.56</v>
      </c>
      <c r="BE29" s="271">
        <f t="shared" si="31"/>
        <v>108258.78</v>
      </c>
      <c r="BF29" s="271">
        <f t="shared" si="31"/>
        <v>39332.990000000005</v>
      </c>
      <c r="BG29" s="271">
        <f t="shared" si="31"/>
        <v>31833.14</v>
      </c>
      <c r="BH29" s="271">
        <f t="shared" si="31"/>
        <v>323.02000000000004</v>
      </c>
      <c r="BI29" s="271">
        <f t="shared" si="31"/>
        <v>11429.06</v>
      </c>
      <c r="BJ29" s="271">
        <f t="shared" si="31"/>
        <v>335.56</v>
      </c>
      <c r="BK29" s="271">
        <f t="shared" si="31"/>
        <v>0</v>
      </c>
      <c r="BL29" s="295">
        <f t="shared" si="31"/>
        <v>0</v>
      </c>
    </row>
    <row r="30" spans="1:64" x14ac:dyDescent="0.25">
      <c r="A30" s="1498"/>
      <c r="B30" s="126">
        <v>3.2</v>
      </c>
      <c r="C30" s="131" t="s">
        <v>34</v>
      </c>
      <c r="D30" s="274">
        <f t="shared" si="26"/>
        <v>5039.1100000000006</v>
      </c>
      <c r="E30" s="253">
        <v>5010.7700000000004</v>
      </c>
      <c r="F30" s="253">
        <v>0</v>
      </c>
      <c r="G30" s="253">
        <v>28.34</v>
      </c>
      <c r="H30" s="253">
        <v>0</v>
      </c>
      <c r="I30" s="253">
        <v>0</v>
      </c>
      <c r="J30" s="253">
        <v>0</v>
      </c>
      <c r="K30" s="253">
        <v>0</v>
      </c>
      <c r="L30" s="253">
        <v>0</v>
      </c>
      <c r="M30" s="253">
        <v>0</v>
      </c>
      <c r="N30" s="253">
        <v>0</v>
      </c>
      <c r="O30" s="254">
        <v>0</v>
      </c>
      <c r="P30" s="274">
        <f t="shared" si="27"/>
        <v>4498.58</v>
      </c>
      <c r="Q30" s="253">
        <v>1748.26</v>
      </c>
      <c r="R30" s="253">
        <v>0</v>
      </c>
      <c r="S30" s="253">
        <v>2688.11</v>
      </c>
      <c r="T30" s="253">
        <v>0</v>
      </c>
      <c r="U30" s="253">
        <v>62.21</v>
      </c>
      <c r="V30" s="253">
        <v>0</v>
      </c>
      <c r="W30" s="253">
        <v>0</v>
      </c>
      <c r="X30" s="253">
        <v>0</v>
      </c>
      <c r="Y30" s="253">
        <v>0</v>
      </c>
      <c r="Z30" s="253">
        <v>0</v>
      </c>
      <c r="AA30" s="254">
        <v>0</v>
      </c>
      <c r="AB30" s="289">
        <f t="shared" si="28"/>
        <v>6647.61</v>
      </c>
      <c r="AC30" s="253">
        <v>2507.6499999999996</v>
      </c>
      <c r="AD30" s="253">
        <v>0</v>
      </c>
      <c r="AE30" s="253">
        <v>4139.96</v>
      </c>
      <c r="AF30" s="253">
        <v>0</v>
      </c>
      <c r="AG30" s="253">
        <v>0</v>
      </c>
      <c r="AH30" s="253">
        <v>0</v>
      </c>
      <c r="AI30" s="253">
        <v>0</v>
      </c>
      <c r="AJ30" s="253">
        <v>0</v>
      </c>
      <c r="AK30" s="253">
        <v>0</v>
      </c>
      <c r="AL30" s="253">
        <v>0</v>
      </c>
      <c r="AM30" s="254">
        <v>0</v>
      </c>
      <c r="AN30" s="289">
        <f t="shared" si="29"/>
        <v>9314.9700000000012</v>
      </c>
      <c r="AO30" s="253">
        <v>8739.51</v>
      </c>
      <c r="AP30" s="253">
        <v>0</v>
      </c>
      <c r="AQ30" s="253">
        <v>0</v>
      </c>
      <c r="AR30" s="253">
        <v>0</v>
      </c>
      <c r="AS30" s="253">
        <v>575.46</v>
      </c>
      <c r="AT30" s="253">
        <v>0</v>
      </c>
      <c r="AU30" s="253">
        <v>0</v>
      </c>
      <c r="AV30" s="253">
        <v>0</v>
      </c>
      <c r="AW30" s="253">
        <v>0</v>
      </c>
      <c r="AX30" s="253">
        <v>0</v>
      </c>
      <c r="AY30" s="254">
        <v>0</v>
      </c>
      <c r="AZ30" s="170">
        <v>0</v>
      </c>
      <c r="BA30" s="296">
        <f t="shared" si="30"/>
        <v>25500.270000000004</v>
      </c>
      <c r="BB30" s="271">
        <f t="shared" si="31"/>
        <v>18006.190000000002</v>
      </c>
      <c r="BC30" s="271">
        <f t="shared" si="31"/>
        <v>0</v>
      </c>
      <c r="BD30" s="271">
        <f t="shared" si="31"/>
        <v>6856.41</v>
      </c>
      <c r="BE30" s="271">
        <f t="shared" si="31"/>
        <v>0</v>
      </c>
      <c r="BF30" s="271">
        <f t="shared" si="31"/>
        <v>637.67000000000007</v>
      </c>
      <c r="BG30" s="271">
        <f t="shared" si="31"/>
        <v>0</v>
      </c>
      <c r="BH30" s="271">
        <f t="shared" si="31"/>
        <v>0</v>
      </c>
      <c r="BI30" s="271">
        <f t="shared" si="31"/>
        <v>0</v>
      </c>
      <c r="BJ30" s="271">
        <f t="shared" si="31"/>
        <v>0</v>
      </c>
      <c r="BK30" s="271">
        <f t="shared" si="31"/>
        <v>0</v>
      </c>
      <c r="BL30" s="291">
        <f t="shared" si="31"/>
        <v>0</v>
      </c>
    </row>
    <row r="31" spans="1:64" x14ac:dyDescent="0.25">
      <c r="A31" s="1498"/>
      <c r="B31" s="126">
        <v>3.3</v>
      </c>
      <c r="C31" s="131" t="s">
        <v>54</v>
      </c>
      <c r="D31" s="274">
        <f t="shared" si="26"/>
        <v>33274.339999999997</v>
      </c>
      <c r="E31" s="253">
        <v>28244.52</v>
      </c>
      <c r="F31" s="253">
        <v>882.51</v>
      </c>
      <c r="G31" s="253">
        <v>3328.6800000000003</v>
      </c>
      <c r="H31" s="253">
        <v>575.22</v>
      </c>
      <c r="I31" s="253">
        <v>58.31</v>
      </c>
      <c r="J31" s="253">
        <v>185.1</v>
      </c>
      <c r="K31" s="253">
        <v>0</v>
      </c>
      <c r="L31" s="253">
        <v>0</v>
      </c>
      <c r="M31" s="253">
        <v>0</v>
      </c>
      <c r="N31" s="253">
        <v>0</v>
      </c>
      <c r="O31" s="254">
        <v>0</v>
      </c>
      <c r="P31" s="274">
        <f t="shared" si="27"/>
        <v>46767.310000000012</v>
      </c>
      <c r="Q31" s="253">
        <v>40320.420000000006</v>
      </c>
      <c r="R31" s="253">
        <v>729.77</v>
      </c>
      <c r="S31" s="253">
        <v>3941.1600000000003</v>
      </c>
      <c r="T31" s="253">
        <v>1269.68</v>
      </c>
      <c r="U31" s="253">
        <v>9.66</v>
      </c>
      <c r="V31" s="253">
        <v>496.62</v>
      </c>
      <c r="W31" s="253">
        <v>0</v>
      </c>
      <c r="X31" s="253">
        <v>0</v>
      </c>
      <c r="Y31" s="253">
        <v>0</v>
      </c>
      <c r="Z31" s="253">
        <v>0</v>
      </c>
      <c r="AA31" s="254">
        <v>0</v>
      </c>
      <c r="AB31" s="289">
        <f t="shared" si="28"/>
        <v>65005.2</v>
      </c>
      <c r="AC31" s="253">
        <v>57911.08</v>
      </c>
      <c r="AD31" s="253">
        <v>2088.9899999999998</v>
      </c>
      <c r="AE31" s="253">
        <v>4319.76</v>
      </c>
      <c r="AF31" s="253">
        <v>364.24</v>
      </c>
      <c r="AG31" s="253">
        <v>136.31</v>
      </c>
      <c r="AH31" s="253">
        <v>53.19</v>
      </c>
      <c r="AI31" s="253">
        <v>0</v>
      </c>
      <c r="AJ31" s="253">
        <v>131.63</v>
      </c>
      <c r="AK31" s="253">
        <v>0</v>
      </c>
      <c r="AL31" s="253">
        <v>0</v>
      </c>
      <c r="AM31" s="254">
        <v>0</v>
      </c>
      <c r="AN31" s="289">
        <f t="shared" si="29"/>
        <v>82924.790000000008</v>
      </c>
      <c r="AO31" s="253">
        <v>71804.700000000012</v>
      </c>
      <c r="AP31" s="253">
        <v>1762.0900000000001</v>
      </c>
      <c r="AQ31" s="253">
        <v>7436.17</v>
      </c>
      <c r="AR31" s="253">
        <v>926.38000000000011</v>
      </c>
      <c r="AS31" s="253">
        <v>244.29000000000002</v>
      </c>
      <c r="AT31" s="253">
        <v>727.74</v>
      </c>
      <c r="AU31" s="253">
        <v>0</v>
      </c>
      <c r="AV31" s="253">
        <v>23.42</v>
      </c>
      <c r="AW31" s="253">
        <v>0</v>
      </c>
      <c r="AX31" s="253">
        <v>0</v>
      </c>
      <c r="AY31" s="254">
        <v>0</v>
      </c>
      <c r="AZ31" s="170">
        <v>0</v>
      </c>
      <c r="BA31" s="296">
        <f t="shared" si="30"/>
        <v>227971.63999999998</v>
      </c>
      <c r="BB31" s="271">
        <f t="shared" si="31"/>
        <v>198280.72000000003</v>
      </c>
      <c r="BC31" s="271">
        <f t="shared" si="31"/>
        <v>5463.36</v>
      </c>
      <c r="BD31" s="271">
        <f t="shared" si="31"/>
        <v>19025.77</v>
      </c>
      <c r="BE31" s="271">
        <f t="shared" si="31"/>
        <v>3135.5200000000004</v>
      </c>
      <c r="BF31" s="271">
        <f t="shared" si="31"/>
        <v>448.57000000000005</v>
      </c>
      <c r="BG31" s="271">
        <f t="shared" si="31"/>
        <v>1462.65</v>
      </c>
      <c r="BH31" s="271">
        <f t="shared" si="31"/>
        <v>0</v>
      </c>
      <c r="BI31" s="271">
        <f t="shared" si="31"/>
        <v>155.05000000000001</v>
      </c>
      <c r="BJ31" s="271">
        <f t="shared" si="31"/>
        <v>0</v>
      </c>
      <c r="BK31" s="271">
        <f t="shared" si="31"/>
        <v>0</v>
      </c>
      <c r="BL31" s="291">
        <f t="shared" si="31"/>
        <v>0</v>
      </c>
    </row>
    <row r="32" spans="1:64" x14ac:dyDescent="0.25">
      <c r="A32" s="1498"/>
      <c r="B32" s="221" t="s">
        <v>44</v>
      </c>
      <c r="C32" s="229" t="s">
        <v>153</v>
      </c>
      <c r="D32" s="274">
        <f t="shared" si="26"/>
        <v>0</v>
      </c>
      <c r="E32" s="253">
        <v>0</v>
      </c>
      <c r="F32" s="253">
        <v>0</v>
      </c>
      <c r="G32" s="253">
        <v>0</v>
      </c>
      <c r="H32" s="253">
        <v>0</v>
      </c>
      <c r="I32" s="253">
        <v>0</v>
      </c>
      <c r="J32" s="253">
        <v>0</v>
      </c>
      <c r="K32" s="253">
        <v>0</v>
      </c>
      <c r="L32" s="253">
        <v>0</v>
      </c>
      <c r="M32" s="253">
        <v>0</v>
      </c>
      <c r="N32" s="253">
        <v>0</v>
      </c>
      <c r="O32" s="254">
        <v>0</v>
      </c>
      <c r="P32" s="274">
        <f t="shared" si="27"/>
        <v>0</v>
      </c>
      <c r="Q32" s="812">
        <v>0</v>
      </c>
      <c r="R32" s="812">
        <v>0</v>
      </c>
      <c r="S32" s="812">
        <v>0</v>
      </c>
      <c r="T32" s="812">
        <v>0</v>
      </c>
      <c r="U32" s="812">
        <v>0</v>
      </c>
      <c r="V32" s="812">
        <v>0</v>
      </c>
      <c r="W32" s="812">
        <v>0</v>
      </c>
      <c r="X32" s="812">
        <v>0</v>
      </c>
      <c r="Y32" s="253">
        <v>0</v>
      </c>
      <c r="Z32" s="812">
        <v>0</v>
      </c>
      <c r="AA32" s="813">
        <v>0</v>
      </c>
      <c r="AB32" s="289">
        <f>SUM(AC32:AM32)</f>
        <v>0</v>
      </c>
      <c r="AC32" s="812">
        <v>0</v>
      </c>
      <c r="AD32" s="812">
        <v>0</v>
      </c>
      <c r="AE32" s="812">
        <v>0</v>
      </c>
      <c r="AF32" s="812">
        <v>0</v>
      </c>
      <c r="AG32" s="812">
        <v>0</v>
      </c>
      <c r="AH32" s="812">
        <v>0</v>
      </c>
      <c r="AI32" s="812">
        <v>0</v>
      </c>
      <c r="AJ32" s="812">
        <v>0</v>
      </c>
      <c r="AK32" s="253">
        <v>0</v>
      </c>
      <c r="AL32" s="812">
        <v>0</v>
      </c>
      <c r="AM32" s="813">
        <v>0</v>
      </c>
      <c r="AN32" s="289">
        <f>SUM(AO32:AY32)</f>
        <v>0</v>
      </c>
      <c r="AO32" s="812">
        <v>0</v>
      </c>
      <c r="AP32" s="812">
        <v>0</v>
      </c>
      <c r="AQ32" s="812">
        <v>0</v>
      </c>
      <c r="AR32" s="812">
        <v>0</v>
      </c>
      <c r="AS32" s="812">
        <v>0</v>
      </c>
      <c r="AT32" s="812">
        <v>0</v>
      </c>
      <c r="AU32" s="812">
        <v>0</v>
      </c>
      <c r="AV32" s="812">
        <v>0</v>
      </c>
      <c r="AW32" s="253">
        <v>0</v>
      </c>
      <c r="AX32" s="812">
        <v>0</v>
      </c>
      <c r="AY32" s="813">
        <v>0</v>
      </c>
      <c r="AZ32" s="865">
        <v>0</v>
      </c>
      <c r="BA32" s="296">
        <f t="shared" si="30"/>
        <v>0</v>
      </c>
      <c r="BB32" s="271">
        <f t="shared" si="31"/>
        <v>0</v>
      </c>
      <c r="BC32" s="271">
        <f t="shared" si="31"/>
        <v>0</v>
      </c>
      <c r="BD32" s="271">
        <f t="shared" si="31"/>
        <v>0</v>
      </c>
      <c r="BE32" s="271">
        <f t="shared" si="31"/>
        <v>0</v>
      </c>
      <c r="BF32" s="271">
        <f t="shared" si="31"/>
        <v>0</v>
      </c>
      <c r="BG32" s="271">
        <f t="shared" si="31"/>
        <v>0</v>
      </c>
      <c r="BH32" s="271">
        <f t="shared" si="31"/>
        <v>0</v>
      </c>
      <c r="BI32" s="271">
        <f t="shared" si="31"/>
        <v>0</v>
      </c>
      <c r="BJ32" s="271">
        <f t="shared" si="31"/>
        <v>0</v>
      </c>
      <c r="BK32" s="271">
        <f t="shared" si="31"/>
        <v>0</v>
      </c>
      <c r="BL32" s="546">
        <f t="shared" si="31"/>
        <v>0</v>
      </c>
    </row>
    <row r="33" spans="1:64" x14ac:dyDescent="0.25">
      <c r="A33" s="1498"/>
      <c r="B33" s="126" t="s">
        <v>41</v>
      </c>
      <c r="C33" s="131" t="s">
        <v>52</v>
      </c>
      <c r="D33" s="274">
        <f t="shared" si="26"/>
        <v>161385.97999985807</v>
      </c>
      <c r="E33" s="253">
        <v>140847.06999985801</v>
      </c>
      <c r="F33" s="253">
        <v>2960.4400000000401</v>
      </c>
      <c r="G33" s="253">
        <v>11399.80999999997</v>
      </c>
      <c r="H33" s="253">
        <v>1608.99999999999</v>
      </c>
      <c r="I33" s="253">
        <v>4048.8600000000561</v>
      </c>
      <c r="J33" s="253">
        <v>280</v>
      </c>
      <c r="K33" s="253">
        <v>33.6</v>
      </c>
      <c r="L33" s="253">
        <v>196</v>
      </c>
      <c r="M33" s="253">
        <v>11.2</v>
      </c>
      <c r="N33" s="253">
        <v>0</v>
      </c>
      <c r="O33" s="254">
        <v>0</v>
      </c>
      <c r="P33" s="274">
        <f t="shared" si="27"/>
        <v>247504.53999955876</v>
      </c>
      <c r="Q33" s="253">
        <v>216227.619999558</v>
      </c>
      <c r="R33" s="253">
        <v>4322.7100000000901</v>
      </c>
      <c r="S33" s="253">
        <v>17824.990000000798</v>
      </c>
      <c r="T33" s="253">
        <v>2324</v>
      </c>
      <c r="U33" s="253">
        <v>6138.8199999999297</v>
      </c>
      <c r="V33" s="253">
        <v>302.39999999999998</v>
      </c>
      <c r="W33" s="253">
        <v>50.4</v>
      </c>
      <c r="X33" s="253">
        <v>296.8</v>
      </c>
      <c r="Y33" s="253">
        <v>16.799999999999997</v>
      </c>
      <c r="Z33" s="253">
        <v>0</v>
      </c>
      <c r="AA33" s="254">
        <v>0</v>
      </c>
      <c r="AB33" s="289">
        <f t="shared" si="28"/>
        <v>255054.21999972488</v>
      </c>
      <c r="AC33" s="253">
        <v>223971.01999972601</v>
      </c>
      <c r="AD33" s="253">
        <v>4966.8200000001398</v>
      </c>
      <c r="AE33" s="253">
        <v>17339.799999998599</v>
      </c>
      <c r="AF33" s="253">
        <v>2246.81000000003</v>
      </c>
      <c r="AG33" s="253">
        <v>5877.3700000000899</v>
      </c>
      <c r="AH33" s="253">
        <v>302.19</v>
      </c>
      <c r="AI33" s="253">
        <v>45.78</v>
      </c>
      <c r="AJ33" s="253">
        <v>289.17</v>
      </c>
      <c r="AK33" s="253">
        <v>15.26</v>
      </c>
      <c r="AL33" s="253">
        <v>0</v>
      </c>
      <c r="AM33" s="254">
        <v>0</v>
      </c>
      <c r="AN33" s="289">
        <f t="shared" si="29"/>
        <v>282795.69999976957</v>
      </c>
      <c r="AO33" s="253">
        <v>250264.01999977199</v>
      </c>
      <c r="AP33" s="253">
        <v>5954.9900000001298</v>
      </c>
      <c r="AQ33" s="253">
        <v>17234.2999999973</v>
      </c>
      <c r="AR33" s="253">
        <v>2393.1700000000501</v>
      </c>
      <c r="AS33" s="253">
        <v>6226.1900000001597</v>
      </c>
      <c r="AT33" s="253">
        <v>326.97000000000003</v>
      </c>
      <c r="AU33" s="253">
        <v>43.47</v>
      </c>
      <c r="AV33" s="253">
        <v>328.44</v>
      </c>
      <c r="AW33" s="253">
        <v>14.49</v>
      </c>
      <c r="AX33" s="253">
        <v>9.66</v>
      </c>
      <c r="AY33" s="254">
        <v>0</v>
      </c>
      <c r="AZ33" s="170">
        <v>0</v>
      </c>
      <c r="BA33" s="296">
        <f t="shared" si="30"/>
        <v>946740.43999891146</v>
      </c>
      <c r="BB33" s="271">
        <f t="shared" si="31"/>
        <v>831309.72999891394</v>
      </c>
      <c r="BC33" s="271">
        <f t="shared" si="31"/>
        <v>18204.960000000399</v>
      </c>
      <c r="BD33" s="271">
        <f t="shared" si="31"/>
        <v>63798.899999996662</v>
      </c>
      <c r="BE33" s="271">
        <f t="shared" si="31"/>
        <v>8572.9800000000687</v>
      </c>
      <c r="BF33" s="271">
        <f t="shared" si="31"/>
        <v>22291.240000000234</v>
      </c>
      <c r="BG33" s="271">
        <f t="shared" si="31"/>
        <v>1211.56</v>
      </c>
      <c r="BH33" s="271">
        <f t="shared" si="31"/>
        <v>173.25</v>
      </c>
      <c r="BI33" s="271">
        <f t="shared" si="31"/>
        <v>1110.4100000000001</v>
      </c>
      <c r="BJ33" s="271">
        <f t="shared" si="31"/>
        <v>57.75</v>
      </c>
      <c r="BK33" s="271">
        <f t="shared" si="31"/>
        <v>9.66</v>
      </c>
      <c r="BL33" s="291">
        <f t="shared" si="31"/>
        <v>0</v>
      </c>
    </row>
    <row r="34" spans="1:64" s="255" customFormat="1" x14ac:dyDescent="0.25">
      <c r="A34" s="1498"/>
      <c r="B34" s="126" t="s">
        <v>42</v>
      </c>
      <c r="C34" s="131" t="s">
        <v>154</v>
      </c>
      <c r="D34" s="274">
        <f t="shared" si="26"/>
        <v>38038.330761946927</v>
      </c>
      <c r="E34" s="253">
        <v>36937.522106015967</v>
      </c>
      <c r="F34" s="253">
        <v>975.84993803553868</v>
      </c>
      <c r="G34" s="253">
        <v>19.738784926566371</v>
      </c>
      <c r="H34" s="253">
        <v>1.9855032530894985</v>
      </c>
      <c r="I34" s="253">
        <v>-155.35749252180923</v>
      </c>
      <c r="J34" s="253">
        <v>260.18615372249349</v>
      </c>
      <c r="K34" s="253">
        <v>-1.8248058779653793</v>
      </c>
      <c r="L34" s="253">
        <v>0.20206690066956812</v>
      </c>
      <c r="M34" s="253">
        <v>2.850749238757988E-2</v>
      </c>
      <c r="N34" s="253">
        <v>0</v>
      </c>
      <c r="O34" s="254">
        <v>0</v>
      </c>
      <c r="P34" s="274">
        <f t="shared" si="27"/>
        <v>31380.99201363909</v>
      </c>
      <c r="Q34" s="253">
        <v>30199.05909178912</v>
      </c>
      <c r="R34" s="253">
        <v>835.31696033745447</v>
      </c>
      <c r="S34" s="253">
        <v>409.20838484869739</v>
      </c>
      <c r="T34" s="253">
        <v>32.934718676044398</v>
      </c>
      <c r="U34" s="253">
        <v>-290.70709339195724</v>
      </c>
      <c r="V34" s="253">
        <v>196.65844131458627</v>
      </c>
      <c r="W34" s="253">
        <v>-3.7240298414143131</v>
      </c>
      <c r="X34" s="253">
        <v>2.1459258446831848</v>
      </c>
      <c r="Y34" s="253">
        <v>9.9614061870643755E-2</v>
      </c>
      <c r="Z34" s="253">
        <v>0</v>
      </c>
      <c r="AA34" s="254">
        <v>0</v>
      </c>
      <c r="AB34" s="289">
        <f t="shared" si="28"/>
        <v>65738.872156684083</v>
      </c>
      <c r="AC34" s="253">
        <v>59719.615244603468</v>
      </c>
      <c r="AD34" s="253">
        <v>2303.048329839979</v>
      </c>
      <c r="AE34" s="253">
        <v>3324.9930450666034</v>
      </c>
      <c r="AF34" s="253">
        <v>331.59244398852127</v>
      </c>
      <c r="AG34" s="253">
        <v>-368.51051821614539</v>
      </c>
      <c r="AH34" s="253">
        <v>406.11239452291682</v>
      </c>
      <c r="AI34" s="253">
        <v>-2.7408595419244577</v>
      </c>
      <c r="AJ34" s="253">
        <v>24.682218636169722</v>
      </c>
      <c r="AK34" s="253">
        <v>7.9857784502737617E-2</v>
      </c>
      <c r="AL34" s="253">
        <v>0</v>
      </c>
      <c r="AM34" s="254">
        <v>0</v>
      </c>
      <c r="AN34" s="289">
        <f t="shared" si="29"/>
        <v>158362.05156035861</v>
      </c>
      <c r="AO34" s="253">
        <v>130756.19370963062</v>
      </c>
      <c r="AP34" s="253">
        <v>6795.4168286532131</v>
      </c>
      <c r="AQ34" s="253">
        <v>18267.644387899822</v>
      </c>
      <c r="AR34" s="253">
        <v>1614.4500677862568</v>
      </c>
      <c r="AS34" s="253">
        <v>-340.13680653328203</v>
      </c>
      <c r="AT34" s="253">
        <v>918.55549435044213</v>
      </c>
      <c r="AU34" s="253">
        <v>-1.0976876488390721</v>
      </c>
      <c r="AV34" s="253">
        <v>351.02556622040646</v>
      </c>
      <c r="AW34" s="253">
        <v>0</v>
      </c>
      <c r="AX34" s="253">
        <v>0</v>
      </c>
      <c r="AY34" s="254">
        <v>0</v>
      </c>
      <c r="AZ34" s="170">
        <v>0</v>
      </c>
      <c r="BA34" s="296">
        <f t="shared" si="30"/>
        <v>293520.24649262882</v>
      </c>
      <c r="BB34" s="271">
        <f t="shared" si="31"/>
        <v>257612.39015203918</v>
      </c>
      <c r="BC34" s="271">
        <f t="shared" si="31"/>
        <v>10909.632056866185</v>
      </c>
      <c r="BD34" s="271">
        <f t="shared" si="31"/>
        <v>22021.584602741688</v>
      </c>
      <c r="BE34" s="271">
        <f t="shared" si="31"/>
        <v>1980.9627337039119</v>
      </c>
      <c r="BF34" s="271">
        <f t="shared" si="31"/>
        <v>-1154.7119106631937</v>
      </c>
      <c r="BG34" s="271">
        <f t="shared" si="31"/>
        <v>1781.5124839104387</v>
      </c>
      <c r="BH34" s="271">
        <f t="shared" si="31"/>
        <v>-9.3873829101432218</v>
      </c>
      <c r="BI34" s="271">
        <f t="shared" si="31"/>
        <v>378.05577760192892</v>
      </c>
      <c r="BJ34" s="271">
        <f t="shared" si="31"/>
        <v>0.20797933876096125</v>
      </c>
      <c r="BK34" s="271">
        <f t="shared" si="31"/>
        <v>0</v>
      </c>
      <c r="BL34" s="291">
        <f t="shared" si="31"/>
        <v>0</v>
      </c>
    </row>
    <row r="35" spans="1:64" x14ac:dyDescent="0.25">
      <c r="A35" s="1498"/>
      <c r="B35" s="126" t="s">
        <v>43</v>
      </c>
      <c r="C35" s="131" t="s">
        <v>900</v>
      </c>
      <c r="D35" s="274">
        <f t="shared" si="26"/>
        <v>0</v>
      </c>
      <c r="E35" s="253">
        <v>0</v>
      </c>
      <c r="F35" s="253">
        <v>0</v>
      </c>
      <c r="G35" s="253">
        <v>0</v>
      </c>
      <c r="H35" s="253">
        <v>0</v>
      </c>
      <c r="I35" s="253">
        <v>0</v>
      </c>
      <c r="J35" s="253">
        <v>0</v>
      </c>
      <c r="K35" s="253">
        <v>0</v>
      </c>
      <c r="L35" s="253">
        <v>0</v>
      </c>
      <c r="M35" s="253">
        <v>0</v>
      </c>
      <c r="N35" s="253">
        <v>0</v>
      </c>
      <c r="O35" s="254">
        <v>0</v>
      </c>
      <c r="P35" s="274">
        <f t="shared" si="27"/>
        <v>0</v>
      </c>
      <c r="Q35" s="253">
        <v>0</v>
      </c>
      <c r="R35" s="253">
        <v>0</v>
      </c>
      <c r="S35" s="253">
        <v>0</v>
      </c>
      <c r="T35" s="253">
        <v>0</v>
      </c>
      <c r="U35" s="253">
        <v>0</v>
      </c>
      <c r="V35" s="253">
        <v>0</v>
      </c>
      <c r="W35" s="253">
        <v>0</v>
      </c>
      <c r="X35" s="253">
        <v>0</v>
      </c>
      <c r="Y35" s="253">
        <v>0</v>
      </c>
      <c r="Z35" s="253">
        <v>0</v>
      </c>
      <c r="AA35" s="254">
        <v>0</v>
      </c>
      <c r="AB35" s="289">
        <f t="shared" si="28"/>
        <v>0</v>
      </c>
      <c r="AC35" s="253">
        <v>0</v>
      </c>
      <c r="AD35" s="253">
        <v>0</v>
      </c>
      <c r="AE35" s="253">
        <v>0</v>
      </c>
      <c r="AF35" s="253">
        <v>0</v>
      </c>
      <c r="AG35" s="253">
        <v>0</v>
      </c>
      <c r="AH35" s="253">
        <v>0</v>
      </c>
      <c r="AI35" s="253">
        <v>0</v>
      </c>
      <c r="AJ35" s="253">
        <v>0</v>
      </c>
      <c r="AK35" s="253">
        <v>0</v>
      </c>
      <c r="AL35" s="253">
        <v>0</v>
      </c>
      <c r="AM35" s="254">
        <v>0</v>
      </c>
      <c r="AN35" s="289">
        <f t="shared" si="29"/>
        <v>0</v>
      </c>
      <c r="AO35" s="253">
        <v>0</v>
      </c>
      <c r="AP35" s="253">
        <v>0</v>
      </c>
      <c r="AQ35" s="253">
        <v>0</v>
      </c>
      <c r="AR35" s="253">
        <v>0</v>
      </c>
      <c r="AS35" s="253">
        <v>0</v>
      </c>
      <c r="AT35" s="253">
        <v>0</v>
      </c>
      <c r="AU35" s="253">
        <v>0</v>
      </c>
      <c r="AV35" s="253">
        <v>0</v>
      </c>
      <c r="AW35" s="253">
        <v>0</v>
      </c>
      <c r="AX35" s="253">
        <v>0</v>
      </c>
      <c r="AY35" s="254">
        <v>0</v>
      </c>
      <c r="AZ35" s="170">
        <v>0</v>
      </c>
      <c r="BA35" s="296">
        <f t="shared" si="30"/>
        <v>0</v>
      </c>
      <c r="BB35" s="271">
        <f t="shared" si="31"/>
        <v>0</v>
      </c>
      <c r="BC35" s="271">
        <f t="shared" si="31"/>
        <v>0</v>
      </c>
      <c r="BD35" s="271">
        <f t="shared" si="31"/>
        <v>0</v>
      </c>
      <c r="BE35" s="271">
        <f t="shared" si="31"/>
        <v>0</v>
      </c>
      <c r="BF35" s="271">
        <f t="shared" si="31"/>
        <v>0</v>
      </c>
      <c r="BG35" s="271">
        <f t="shared" si="31"/>
        <v>0</v>
      </c>
      <c r="BH35" s="271">
        <f t="shared" si="31"/>
        <v>0</v>
      </c>
      <c r="BI35" s="271">
        <f t="shared" si="31"/>
        <v>0</v>
      </c>
      <c r="BJ35" s="271">
        <f t="shared" si="31"/>
        <v>0</v>
      </c>
      <c r="BK35" s="271">
        <f t="shared" si="31"/>
        <v>0</v>
      </c>
      <c r="BL35" s="291">
        <f t="shared" si="31"/>
        <v>0</v>
      </c>
    </row>
    <row r="36" spans="1:64" s="209" customFormat="1" x14ac:dyDescent="0.25">
      <c r="A36" s="1498"/>
      <c r="B36" s="128" t="s">
        <v>452</v>
      </c>
      <c r="C36" s="310" t="s">
        <v>2</v>
      </c>
      <c r="D36" s="275">
        <f t="shared" ref="D36:BL36" si="32">SUM(D29:D35)</f>
        <v>1368142.940761809</v>
      </c>
      <c r="E36" s="280">
        <f t="shared" si="32"/>
        <v>1060715.012105878</v>
      </c>
      <c r="F36" s="280">
        <f t="shared" si="32"/>
        <v>27262.369938035576</v>
      </c>
      <c r="G36" s="280">
        <f t="shared" si="32"/>
        <v>235355.13878492653</v>
      </c>
      <c r="H36" s="280">
        <f t="shared" si="32"/>
        <v>24686.245503253082</v>
      </c>
      <c r="I36" s="280">
        <f t="shared" si="32"/>
        <v>11035.242507478248</v>
      </c>
      <c r="J36" s="280">
        <f t="shared" si="32"/>
        <v>6759.5061537224938</v>
      </c>
      <c r="K36" s="280">
        <f t="shared" si="32"/>
        <v>116.52519412203462</v>
      </c>
      <c r="L36" s="280">
        <f t="shared" si="32"/>
        <v>1953.7220669006695</v>
      </c>
      <c r="M36" s="280">
        <f>SUM(M29:M35)</f>
        <v>259.17850749238755</v>
      </c>
      <c r="N36" s="280">
        <f t="shared" si="32"/>
        <v>0</v>
      </c>
      <c r="O36" s="281">
        <f t="shared" si="32"/>
        <v>0</v>
      </c>
      <c r="P36" s="275">
        <f t="shared" si="32"/>
        <v>1892652.8120131979</v>
      </c>
      <c r="Q36" s="280">
        <f t="shared" si="32"/>
        <v>1456797.2390913472</v>
      </c>
      <c r="R36" s="280">
        <f t="shared" si="32"/>
        <v>38637.316960337543</v>
      </c>
      <c r="S36" s="280">
        <f t="shared" si="32"/>
        <v>342720.15838484949</v>
      </c>
      <c r="T36" s="280">
        <f t="shared" si="32"/>
        <v>28473.454718676046</v>
      </c>
      <c r="U36" s="280">
        <f t="shared" si="32"/>
        <v>15388.142906607973</v>
      </c>
      <c r="V36" s="280">
        <f t="shared" si="32"/>
        <v>8381.0784413145848</v>
      </c>
      <c r="W36" s="280">
        <f t="shared" si="32"/>
        <v>169.09597015858569</v>
      </c>
      <c r="X36" s="280">
        <f t="shared" si="32"/>
        <v>1990.8859258446832</v>
      </c>
      <c r="Y36" s="280">
        <f>SUM(Y29:Y35)</f>
        <v>95.439614061870643</v>
      </c>
      <c r="Z36" s="280">
        <f t="shared" si="32"/>
        <v>0</v>
      </c>
      <c r="AA36" s="281">
        <f t="shared" si="32"/>
        <v>0</v>
      </c>
      <c r="AB36" s="277">
        <f t="shared" si="32"/>
        <v>2204285.2121564094</v>
      </c>
      <c r="AC36" s="280">
        <f t="shared" si="32"/>
        <v>1676084.2752443294</v>
      </c>
      <c r="AD36" s="280">
        <f t="shared" si="32"/>
        <v>60966.62832984011</v>
      </c>
      <c r="AE36" s="280">
        <f t="shared" si="32"/>
        <v>398756.28304506524</v>
      </c>
      <c r="AF36" s="280">
        <f t="shared" si="32"/>
        <v>40259.002443988546</v>
      </c>
      <c r="AG36" s="280">
        <f t="shared" si="32"/>
        <v>14788.259481783942</v>
      </c>
      <c r="AH36" s="280">
        <f t="shared" si="32"/>
        <v>10177.022394522919</v>
      </c>
      <c r="AI36" s="280">
        <f t="shared" si="32"/>
        <v>112.14914045807555</v>
      </c>
      <c r="AJ36" s="280">
        <f t="shared" si="32"/>
        <v>3117.1822186361696</v>
      </c>
      <c r="AK36" s="280">
        <f>SUM(AK29:AK35)</f>
        <v>24.409857784502737</v>
      </c>
      <c r="AL36" s="280">
        <f t="shared" si="32"/>
        <v>0</v>
      </c>
      <c r="AM36" s="281">
        <f t="shared" si="32"/>
        <v>0</v>
      </c>
      <c r="AN36" s="277">
        <f t="shared" si="32"/>
        <v>2229122.3215601323</v>
      </c>
      <c r="AO36" s="280">
        <f t="shared" si="32"/>
        <v>1765475.9637094066</v>
      </c>
      <c r="AP36" s="280">
        <f t="shared" si="32"/>
        <v>84700.756828653335</v>
      </c>
      <c r="AQ36" s="280">
        <f t="shared" si="32"/>
        <v>312976.64438789716</v>
      </c>
      <c r="AR36" s="280">
        <f t="shared" si="32"/>
        <v>28529.540067786307</v>
      </c>
      <c r="AS36" s="280">
        <f t="shared" si="32"/>
        <v>20344.113193466877</v>
      </c>
      <c r="AT36" s="280">
        <f t="shared" si="32"/>
        <v>10971.25549435044</v>
      </c>
      <c r="AU36" s="280">
        <f t="shared" si="32"/>
        <v>89.112312351160938</v>
      </c>
      <c r="AV36" s="280">
        <f t="shared" si="32"/>
        <v>6010.7855662204056</v>
      </c>
      <c r="AW36" s="280">
        <f>SUM(AW29:AW35)</f>
        <v>14.49</v>
      </c>
      <c r="AX36" s="280">
        <f t="shared" si="32"/>
        <v>9.66</v>
      </c>
      <c r="AY36" s="281">
        <f t="shared" si="32"/>
        <v>0</v>
      </c>
      <c r="AZ36" s="864">
        <f t="shared" si="32"/>
        <v>0</v>
      </c>
      <c r="BA36" s="297">
        <f t="shared" si="32"/>
        <v>7694203.2864915468</v>
      </c>
      <c r="BB36" s="280">
        <f t="shared" si="32"/>
        <v>5959072.4901509602</v>
      </c>
      <c r="BC36" s="280">
        <f t="shared" si="32"/>
        <v>211567.07205686657</v>
      </c>
      <c r="BD36" s="280">
        <f t="shared" si="32"/>
        <v>1289808.2246027384</v>
      </c>
      <c r="BE36" s="280">
        <f t="shared" si="32"/>
        <v>121948.24273370398</v>
      </c>
      <c r="BF36" s="280">
        <f t="shared" si="32"/>
        <v>61555.75808933704</v>
      </c>
      <c r="BG36" s="280">
        <f t="shared" si="32"/>
        <v>36288.862483910438</v>
      </c>
      <c r="BH36" s="280">
        <f t="shared" si="32"/>
        <v>486.88261708985681</v>
      </c>
      <c r="BI36" s="280">
        <f t="shared" si="32"/>
        <v>13072.575777601927</v>
      </c>
      <c r="BJ36" s="280">
        <f>SUM(BJ29:BJ35)</f>
        <v>393.51797933876094</v>
      </c>
      <c r="BK36" s="280">
        <f t="shared" si="32"/>
        <v>9.66</v>
      </c>
      <c r="BL36" s="293">
        <f t="shared" si="32"/>
        <v>0</v>
      </c>
    </row>
    <row r="37" spans="1:64" ht="16.5" customHeight="1" x14ac:dyDescent="0.25">
      <c r="A37" s="1494" t="s">
        <v>901</v>
      </c>
      <c r="B37" s="124" t="s">
        <v>902</v>
      </c>
      <c r="C37" s="311" t="s">
        <v>901</v>
      </c>
      <c r="D37" s="276">
        <f>SUM(E37:O37)</f>
        <v>111990.18</v>
      </c>
      <c r="E37" s="251">
        <v>101334</v>
      </c>
      <c r="F37" s="251">
        <v>5532.09</v>
      </c>
      <c r="G37" s="251">
        <v>5124.09</v>
      </c>
      <c r="H37" s="251">
        <v>0</v>
      </c>
      <c r="I37" s="251">
        <v>0</v>
      </c>
      <c r="J37" s="251">
        <v>0</v>
      </c>
      <c r="K37" s="251">
        <v>0</v>
      </c>
      <c r="L37" s="251">
        <v>0</v>
      </c>
      <c r="M37" s="251">
        <v>0</v>
      </c>
      <c r="N37" s="251">
        <v>0</v>
      </c>
      <c r="O37" s="252">
        <v>0</v>
      </c>
      <c r="P37" s="273">
        <f>SUM(Q37:AA37)</f>
        <v>119415.35</v>
      </c>
      <c r="Q37" s="251">
        <v>109097.17</v>
      </c>
      <c r="R37" s="251">
        <v>5233.88</v>
      </c>
      <c r="S37" s="251">
        <v>2625.35</v>
      </c>
      <c r="T37" s="251">
        <v>2290.5500000000002</v>
      </c>
      <c r="U37" s="251">
        <v>0</v>
      </c>
      <c r="V37" s="251">
        <v>0</v>
      </c>
      <c r="W37" s="251">
        <v>0</v>
      </c>
      <c r="X37" s="251">
        <v>168.4</v>
      </c>
      <c r="Y37" s="251">
        <v>0</v>
      </c>
      <c r="Z37" s="251">
        <v>0</v>
      </c>
      <c r="AA37" s="252">
        <v>0</v>
      </c>
      <c r="AB37" s="276">
        <f>SUM(AC37:AM37)</f>
        <v>181640.91</v>
      </c>
      <c r="AC37" s="251">
        <v>172169.07</v>
      </c>
      <c r="AD37" s="251">
        <v>5406.86</v>
      </c>
      <c r="AE37" s="251">
        <v>4064.98</v>
      </c>
      <c r="AF37" s="251">
        <v>0</v>
      </c>
      <c r="AG37" s="251">
        <v>0</v>
      </c>
      <c r="AH37" s="251">
        <v>0</v>
      </c>
      <c r="AI37" s="251">
        <v>0</v>
      </c>
      <c r="AJ37" s="251">
        <v>0</v>
      </c>
      <c r="AK37" s="251">
        <v>0</v>
      </c>
      <c r="AL37" s="251">
        <v>0</v>
      </c>
      <c r="AM37" s="252">
        <v>0</v>
      </c>
      <c r="AN37" s="276">
        <f>SUM(AO37:AY37)</f>
        <v>337333.12</v>
      </c>
      <c r="AO37" s="251">
        <v>309423.89</v>
      </c>
      <c r="AP37" s="251">
        <v>18762.669999999998</v>
      </c>
      <c r="AQ37" s="251">
        <v>5048.3</v>
      </c>
      <c r="AR37" s="251">
        <v>4098.26</v>
      </c>
      <c r="AS37" s="251">
        <v>0</v>
      </c>
      <c r="AT37" s="251">
        <v>0</v>
      </c>
      <c r="AU37" s="251">
        <v>0</v>
      </c>
      <c r="AV37" s="249">
        <v>0</v>
      </c>
      <c r="AW37" s="251">
        <v>0</v>
      </c>
      <c r="AX37" s="251">
        <v>0</v>
      </c>
      <c r="AY37" s="252">
        <v>0</v>
      </c>
      <c r="AZ37" s="682">
        <v>0</v>
      </c>
      <c r="BA37" s="294">
        <f>SUM(BB37:BL37)+AZ37</f>
        <v>750379.56</v>
      </c>
      <c r="BB37" s="273">
        <f t="shared" ref="BB37:BL39" si="33">E37+Q37+AC37+AO37</f>
        <v>692024.13</v>
      </c>
      <c r="BC37" s="273">
        <f t="shared" si="33"/>
        <v>34935.5</v>
      </c>
      <c r="BD37" s="273">
        <f t="shared" si="33"/>
        <v>16862.72</v>
      </c>
      <c r="BE37" s="273">
        <f t="shared" si="33"/>
        <v>6388.81</v>
      </c>
      <c r="BF37" s="273">
        <f t="shared" si="33"/>
        <v>0</v>
      </c>
      <c r="BG37" s="273">
        <f t="shared" si="33"/>
        <v>0</v>
      </c>
      <c r="BH37" s="273">
        <f t="shared" si="33"/>
        <v>0</v>
      </c>
      <c r="BI37" s="273">
        <f t="shared" si="33"/>
        <v>168.4</v>
      </c>
      <c r="BJ37" s="273">
        <f t="shared" si="33"/>
        <v>0</v>
      </c>
      <c r="BK37" s="273">
        <f t="shared" si="33"/>
        <v>0</v>
      </c>
      <c r="BL37" s="298">
        <f t="shared" si="33"/>
        <v>0</v>
      </c>
    </row>
    <row r="38" spans="1:64" ht="16.5" customHeight="1" x14ac:dyDescent="0.25">
      <c r="A38" s="1495"/>
      <c r="B38" s="126" t="s">
        <v>903</v>
      </c>
      <c r="C38" s="312" t="s">
        <v>906</v>
      </c>
      <c r="D38" s="289">
        <f>SUM(E38:O38)</f>
        <v>4471.2640562946017</v>
      </c>
      <c r="E38" s="253">
        <v>4239.322578885658</v>
      </c>
      <c r="F38" s="253">
        <v>231.43578705496219</v>
      </c>
      <c r="G38" s="253">
        <v>0.5056903539818095</v>
      </c>
      <c r="H38" s="253">
        <v>0</v>
      </c>
      <c r="I38" s="253">
        <v>0</v>
      </c>
      <c r="J38" s="253">
        <v>0</v>
      </c>
      <c r="K38" s="253">
        <v>0</v>
      </c>
      <c r="L38" s="253">
        <v>0</v>
      </c>
      <c r="M38" s="253">
        <v>0</v>
      </c>
      <c r="N38" s="253">
        <v>0</v>
      </c>
      <c r="O38" s="254">
        <v>0</v>
      </c>
      <c r="P38" s="274">
        <f>SUM(Q38:AA38)</f>
        <v>2858.9904909192906</v>
      </c>
      <c r="Q38" s="253">
        <v>2722.0026597284068</v>
      </c>
      <c r="R38" s="253">
        <v>130.58666215355774</v>
      </c>
      <c r="S38" s="253">
        <v>3.3061089641383026</v>
      </c>
      <c r="T38" s="253">
        <v>2.8814745369127874</v>
      </c>
      <c r="U38" s="253">
        <v>0</v>
      </c>
      <c r="V38" s="253">
        <v>0</v>
      </c>
      <c r="W38" s="253">
        <v>0</v>
      </c>
      <c r="X38" s="253">
        <v>0.21358553627471868</v>
      </c>
      <c r="Y38" s="253">
        <v>0</v>
      </c>
      <c r="Z38" s="253">
        <v>0</v>
      </c>
      <c r="AA38" s="254">
        <v>0</v>
      </c>
      <c r="AB38" s="289">
        <f>SUM(AC38:AM38)</f>
        <v>7651.9351463735875</v>
      </c>
      <c r="AC38" s="253">
        <v>7384.3131152345559</v>
      </c>
      <c r="AD38" s="253">
        <v>231.89965079231155</v>
      </c>
      <c r="AE38" s="253">
        <v>35.722380346720101</v>
      </c>
      <c r="AF38" s="253">
        <v>0</v>
      </c>
      <c r="AG38" s="253">
        <v>0</v>
      </c>
      <c r="AH38" s="253">
        <v>0</v>
      </c>
      <c r="AI38" s="253">
        <v>0</v>
      </c>
      <c r="AJ38" s="253">
        <v>0</v>
      </c>
      <c r="AK38" s="253">
        <v>0</v>
      </c>
      <c r="AL38" s="253">
        <v>0</v>
      </c>
      <c r="AM38" s="254">
        <v>0</v>
      </c>
      <c r="AN38" s="289">
        <f>SUM(AO38:AY38)</f>
        <v>31598.073245011583</v>
      </c>
      <c r="AO38" s="253">
        <v>29223.823223839019</v>
      </c>
      <c r="AP38" s="253">
        <v>1772.0575851050958</v>
      </c>
      <c r="AQ38" s="253">
        <v>332.36080460096213</v>
      </c>
      <c r="AR38" s="253">
        <v>269.83163146650662</v>
      </c>
      <c r="AS38" s="253">
        <v>0</v>
      </c>
      <c r="AT38" s="253">
        <v>0</v>
      </c>
      <c r="AU38" s="253">
        <v>0</v>
      </c>
      <c r="AV38" s="253">
        <v>0</v>
      </c>
      <c r="AW38" s="253">
        <v>0</v>
      </c>
      <c r="AX38" s="253">
        <v>0</v>
      </c>
      <c r="AY38" s="254">
        <v>0</v>
      </c>
      <c r="AZ38" s="170">
        <v>0</v>
      </c>
      <c r="BA38" s="296">
        <f>SUM(BB38:BL38)+AZ38</f>
        <v>46580.262938599066</v>
      </c>
      <c r="BB38" s="274">
        <f t="shared" si="33"/>
        <v>43569.461577687638</v>
      </c>
      <c r="BC38" s="274">
        <f t="shared" si="33"/>
        <v>2365.9796851059273</v>
      </c>
      <c r="BD38" s="274">
        <f t="shared" si="33"/>
        <v>371.89498426580235</v>
      </c>
      <c r="BE38" s="274">
        <f t="shared" si="33"/>
        <v>272.7131060034194</v>
      </c>
      <c r="BF38" s="274">
        <f t="shared" si="33"/>
        <v>0</v>
      </c>
      <c r="BG38" s="274">
        <f t="shared" si="33"/>
        <v>0</v>
      </c>
      <c r="BH38" s="274">
        <f t="shared" si="33"/>
        <v>0</v>
      </c>
      <c r="BI38" s="274">
        <f t="shared" si="33"/>
        <v>0.21358553627471868</v>
      </c>
      <c r="BJ38" s="274">
        <f t="shared" si="33"/>
        <v>0</v>
      </c>
      <c r="BK38" s="274">
        <f t="shared" si="33"/>
        <v>0</v>
      </c>
      <c r="BL38" s="300">
        <f t="shared" si="33"/>
        <v>0</v>
      </c>
    </row>
    <row r="39" spans="1:64" ht="16.5" customHeight="1" x14ac:dyDescent="0.25">
      <c r="A39" s="1495"/>
      <c r="B39" s="126" t="s">
        <v>904</v>
      </c>
      <c r="C39" s="312" t="s">
        <v>907</v>
      </c>
      <c r="D39" s="274">
        <f>SUM(E39:O39)</f>
        <v>0</v>
      </c>
      <c r="E39" s="253">
        <v>0</v>
      </c>
      <c r="F39" s="253">
        <v>0</v>
      </c>
      <c r="G39" s="253">
        <v>0</v>
      </c>
      <c r="H39" s="253">
        <v>0</v>
      </c>
      <c r="I39" s="253">
        <v>0</v>
      </c>
      <c r="J39" s="253">
        <v>0</v>
      </c>
      <c r="K39" s="253">
        <v>0</v>
      </c>
      <c r="L39" s="253">
        <v>0</v>
      </c>
      <c r="M39" s="253">
        <v>0</v>
      </c>
      <c r="N39" s="253">
        <v>0</v>
      </c>
      <c r="O39" s="254">
        <v>0</v>
      </c>
      <c r="P39" s="274">
        <f>SUM(Q39:AA39)</f>
        <v>0</v>
      </c>
      <c r="Q39" s="253">
        <v>0</v>
      </c>
      <c r="R39" s="253">
        <v>0</v>
      </c>
      <c r="S39" s="253">
        <v>0</v>
      </c>
      <c r="T39" s="253">
        <v>0</v>
      </c>
      <c r="U39" s="253">
        <v>0</v>
      </c>
      <c r="V39" s="253">
        <v>0</v>
      </c>
      <c r="W39" s="253">
        <v>0</v>
      </c>
      <c r="X39" s="253">
        <v>0</v>
      </c>
      <c r="Y39" s="253">
        <v>0</v>
      </c>
      <c r="Z39" s="253">
        <v>0</v>
      </c>
      <c r="AA39" s="254">
        <v>0</v>
      </c>
      <c r="AB39" s="289">
        <f>SUM(AC39:AM39)</f>
        <v>0</v>
      </c>
      <c r="AC39" s="253">
        <v>0</v>
      </c>
      <c r="AD39" s="253">
        <v>0</v>
      </c>
      <c r="AE39" s="253">
        <v>0</v>
      </c>
      <c r="AF39" s="253">
        <v>0</v>
      </c>
      <c r="AG39" s="253">
        <v>0</v>
      </c>
      <c r="AH39" s="253">
        <v>0</v>
      </c>
      <c r="AI39" s="253">
        <v>0</v>
      </c>
      <c r="AJ39" s="253">
        <v>0</v>
      </c>
      <c r="AK39" s="253">
        <v>0</v>
      </c>
      <c r="AL39" s="253">
        <v>0</v>
      </c>
      <c r="AM39" s="254">
        <v>0</v>
      </c>
      <c r="AN39" s="289">
        <f>SUM(AO39:AY39)</f>
        <v>0</v>
      </c>
      <c r="AO39" s="253">
        <v>0</v>
      </c>
      <c r="AP39" s="253">
        <v>0</v>
      </c>
      <c r="AQ39" s="253">
        <v>0</v>
      </c>
      <c r="AR39" s="253">
        <v>0</v>
      </c>
      <c r="AS39" s="253">
        <v>0</v>
      </c>
      <c r="AT39" s="253">
        <v>0</v>
      </c>
      <c r="AU39" s="253">
        <v>0</v>
      </c>
      <c r="AV39" s="253">
        <v>0</v>
      </c>
      <c r="AW39" s="253">
        <v>0</v>
      </c>
      <c r="AX39" s="253">
        <v>0</v>
      </c>
      <c r="AY39" s="254">
        <v>0</v>
      </c>
      <c r="AZ39" s="170">
        <v>0</v>
      </c>
      <c r="BA39" s="296">
        <f>SUM(BB39:BL39)+AZ39</f>
        <v>0</v>
      </c>
      <c r="BB39" s="274">
        <f t="shared" si="33"/>
        <v>0</v>
      </c>
      <c r="BC39" s="274">
        <f t="shared" si="33"/>
        <v>0</v>
      </c>
      <c r="BD39" s="274">
        <f t="shared" si="33"/>
        <v>0</v>
      </c>
      <c r="BE39" s="274">
        <f t="shared" si="33"/>
        <v>0</v>
      </c>
      <c r="BF39" s="274">
        <f t="shared" si="33"/>
        <v>0</v>
      </c>
      <c r="BG39" s="274">
        <f t="shared" si="33"/>
        <v>0</v>
      </c>
      <c r="BH39" s="274">
        <f t="shared" si="33"/>
        <v>0</v>
      </c>
      <c r="BI39" s="274">
        <f t="shared" si="33"/>
        <v>0</v>
      </c>
      <c r="BJ39" s="274">
        <f t="shared" si="33"/>
        <v>0</v>
      </c>
      <c r="BK39" s="274">
        <f t="shared" si="33"/>
        <v>0</v>
      </c>
      <c r="BL39" s="300">
        <f t="shared" si="33"/>
        <v>0</v>
      </c>
    </row>
    <row r="40" spans="1:64" s="209" customFormat="1" ht="16.5" customHeight="1" x14ac:dyDescent="0.25">
      <c r="A40" s="1496"/>
      <c r="B40" s="129" t="s">
        <v>905</v>
      </c>
      <c r="C40" s="313" t="s">
        <v>908</v>
      </c>
      <c r="D40" s="277">
        <f t="shared" ref="D40:O40" si="34">SUM(D37:D39)</f>
        <v>116461.4440562946</v>
      </c>
      <c r="E40" s="275">
        <f t="shared" si="34"/>
        <v>105573.32257888565</v>
      </c>
      <c r="F40" s="275">
        <f t="shared" si="34"/>
        <v>5763.5257870549622</v>
      </c>
      <c r="G40" s="275">
        <f t="shared" si="34"/>
        <v>5124.5956903539818</v>
      </c>
      <c r="H40" s="275">
        <f t="shared" si="34"/>
        <v>0</v>
      </c>
      <c r="I40" s="275">
        <f t="shared" si="34"/>
        <v>0</v>
      </c>
      <c r="J40" s="275">
        <f t="shared" si="34"/>
        <v>0</v>
      </c>
      <c r="K40" s="275">
        <f t="shared" si="34"/>
        <v>0</v>
      </c>
      <c r="L40" s="275">
        <f t="shared" si="34"/>
        <v>0</v>
      </c>
      <c r="M40" s="275">
        <f t="shared" si="34"/>
        <v>0</v>
      </c>
      <c r="N40" s="275">
        <f t="shared" si="34"/>
        <v>0</v>
      </c>
      <c r="O40" s="283">
        <f t="shared" si="34"/>
        <v>0</v>
      </c>
      <c r="P40" s="275">
        <f t="shared" ref="P40:BL40" si="35">SUM(P37:P39)</f>
        <v>122274.34049091929</v>
      </c>
      <c r="Q40" s="275">
        <f t="shared" si="35"/>
        <v>111819.1726597284</v>
      </c>
      <c r="R40" s="275">
        <f t="shared" si="35"/>
        <v>5364.466662153558</v>
      </c>
      <c r="S40" s="275">
        <f t="shared" si="35"/>
        <v>2628.6561089641382</v>
      </c>
      <c r="T40" s="275">
        <f t="shared" si="35"/>
        <v>2293.4314745369129</v>
      </c>
      <c r="U40" s="275">
        <f t="shared" si="35"/>
        <v>0</v>
      </c>
      <c r="V40" s="275">
        <f>SUM(V37:V39)</f>
        <v>0</v>
      </c>
      <c r="W40" s="275">
        <f t="shared" si="35"/>
        <v>0</v>
      </c>
      <c r="X40" s="275">
        <f t="shared" si="35"/>
        <v>168.61358553627471</v>
      </c>
      <c r="Y40" s="275">
        <f>SUM(Y37:Y39)</f>
        <v>0</v>
      </c>
      <c r="Z40" s="275">
        <f t="shared" si="35"/>
        <v>0</v>
      </c>
      <c r="AA40" s="283">
        <f t="shared" si="35"/>
        <v>0</v>
      </c>
      <c r="AB40" s="277">
        <f t="shared" si="35"/>
        <v>189292.84514637358</v>
      </c>
      <c r="AC40" s="275">
        <f t="shared" si="35"/>
        <v>179553.38311523455</v>
      </c>
      <c r="AD40" s="275">
        <f t="shared" si="35"/>
        <v>5638.7596507923108</v>
      </c>
      <c r="AE40" s="275">
        <f t="shared" si="35"/>
        <v>4100.70238034672</v>
      </c>
      <c r="AF40" s="275">
        <f t="shared" si="35"/>
        <v>0</v>
      </c>
      <c r="AG40" s="275">
        <f t="shared" si="35"/>
        <v>0</v>
      </c>
      <c r="AH40" s="275">
        <f t="shared" si="35"/>
        <v>0</v>
      </c>
      <c r="AI40" s="275">
        <f t="shared" si="35"/>
        <v>0</v>
      </c>
      <c r="AJ40" s="275">
        <f>SUM(AJ37:AJ39)</f>
        <v>0</v>
      </c>
      <c r="AK40" s="275">
        <f>SUM(AK37:AK39)</f>
        <v>0</v>
      </c>
      <c r="AL40" s="275">
        <f t="shared" si="35"/>
        <v>0</v>
      </c>
      <c r="AM40" s="283">
        <f t="shared" si="35"/>
        <v>0</v>
      </c>
      <c r="AN40" s="277">
        <f t="shared" si="35"/>
        <v>368931.19324501156</v>
      </c>
      <c r="AO40" s="275">
        <f t="shared" si="35"/>
        <v>338647.71322383906</v>
      </c>
      <c r="AP40" s="275">
        <f t="shared" si="35"/>
        <v>20534.727585105094</v>
      </c>
      <c r="AQ40" s="275">
        <f t="shared" si="35"/>
        <v>5380.6608046009624</v>
      </c>
      <c r="AR40" s="275">
        <f t="shared" si="35"/>
        <v>4368.0916314665064</v>
      </c>
      <c r="AS40" s="275">
        <f t="shared" si="35"/>
        <v>0</v>
      </c>
      <c r="AT40" s="275">
        <f t="shared" si="35"/>
        <v>0</v>
      </c>
      <c r="AU40" s="275">
        <f t="shared" si="35"/>
        <v>0</v>
      </c>
      <c r="AV40" s="275">
        <f t="shared" si="35"/>
        <v>0</v>
      </c>
      <c r="AW40" s="275">
        <f>SUM(AW37:AW39)</f>
        <v>0</v>
      </c>
      <c r="AX40" s="275">
        <f t="shared" si="35"/>
        <v>0</v>
      </c>
      <c r="AY40" s="283">
        <f t="shared" si="35"/>
        <v>0</v>
      </c>
      <c r="AZ40" s="419">
        <f t="shared" si="35"/>
        <v>0</v>
      </c>
      <c r="BA40" s="297">
        <f t="shared" si="35"/>
        <v>796959.82293859916</v>
      </c>
      <c r="BB40" s="275">
        <f>SUM(BB37:BB39)</f>
        <v>735593.59157768765</v>
      </c>
      <c r="BC40" s="275">
        <f>SUM(BC37:BC39)</f>
        <v>37301.479685105929</v>
      </c>
      <c r="BD40" s="275">
        <f>SUM(BD37:BD39)</f>
        <v>17234.614984265805</v>
      </c>
      <c r="BE40" s="275">
        <f>SUM(BE37:BE39)</f>
        <v>6661.5231060034203</v>
      </c>
      <c r="BF40" s="275">
        <f t="shared" si="35"/>
        <v>0</v>
      </c>
      <c r="BG40" s="275">
        <f t="shared" si="35"/>
        <v>0</v>
      </c>
      <c r="BH40" s="275">
        <f t="shared" si="35"/>
        <v>0</v>
      </c>
      <c r="BI40" s="275">
        <f t="shared" si="35"/>
        <v>168.61358553627471</v>
      </c>
      <c r="BJ40" s="275">
        <f>SUM(BJ37:BJ39)</f>
        <v>0</v>
      </c>
      <c r="BK40" s="275">
        <f t="shared" si="35"/>
        <v>0</v>
      </c>
      <c r="BL40" s="299">
        <f t="shared" si="35"/>
        <v>0</v>
      </c>
    </row>
    <row r="41" spans="1:64" ht="14.85" customHeight="1" x14ac:dyDescent="0.25">
      <c r="A41" s="1494" t="s">
        <v>302</v>
      </c>
      <c r="B41" s="124">
        <v>5.0999999999999996</v>
      </c>
      <c r="C41" s="311" t="s">
        <v>37</v>
      </c>
      <c r="D41" s="273">
        <f>SUM(E41:O41)</f>
        <v>199308.87</v>
      </c>
      <c r="E41" s="251">
        <v>139515.04999999999</v>
      </c>
      <c r="F41" s="251">
        <v>24671.05</v>
      </c>
      <c r="G41" s="251">
        <v>11284.84</v>
      </c>
      <c r="H41" s="251">
        <v>12470.13</v>
      </c>
      <c r="I41" s="251">
        <v>1447.95</v>
      </c>
      <c r="J41" s="251">
        <v>1530.8500000000001</v>
      </c>
      <c r="K41" s="251">
        <v>1484</v>
      </c>
      <c r="L41" s="251">
        <v>6905</v>
      </c>
      <c r="M41" s="251">
        <v>0</v>
      </c>
      <c r="N41" s="251">
        <v>0</v>
      </c>
      <c r="O41" s="252">
        <v>0</v>
      </c>
      <c r="P41" s="273">
        <f>SUM(Q41:AA41)</f>
        <v>292351.47000000003</v>
      </c>
      <c r="Q41" s="251">
        <v>174514.87</v>
      </c>
      <c r="R41" s="251">
        <v>71008.75</v>
      </c>
      <c r="S41" s="251">
        <v>33575.89</v>
      </c>
      <c r="T41" s="251">
        <v>10974.07</v>
      </c>
      <c r="U41" s="251">
        <v>2277.89</v>
      </c>
      <c r="V41" s="251">
        <v>0</v>
      </c>
      <c r="W41" s="251">
        <v>0</v>
      </c>
      <c r="X41" s="251">
        <v>0</v>
      </c>
      <c r="Y41" s="251">
        <v>0</v>
      </c>
      <c r="Z41" s="251">
        <v>0</v>
      </c>
      <c r="AA41" s="252">
        <v>0</v>
      </c>
      <c r="AB41" s="276">
        <f>SUM(AC41:AM41)</f>
        <v>273903.84999999998</v>
      </c>
      <c r="AC41" s="251">
        <v>162649.84</v>
      </c>
      <c r="AD41" s="251">
        <v>35022.21</v>
      </c>
      <c r="AE41" s="251">
        <v>31988.78</v>
      </c>
      <c r="AF41" s="251">
        <v>15005.82</v>
      </c>
      <c r="AG41" s="251">
        <v>2681.8100000000004</v>
      </c>
      <c r="AH41" s="251">
        <v>20370.39</v>
      </c>
      <c r="AI41" s="251">
        <v>0</v>
      </c>
      <c r="AJ41" s="251">
        <v>6185</v>
      </c>
      <c r="AK41" s="251">
        <v>0</v>
      </c>
      <c r="AL41" s="251">
        <v>0</v>
      </c>
      <c r="AM41" s="252">
        <v>0</v>
      </c>
      <c r="AN41" s="276">
        <f>SUM(AO41:AY41)</f>
        <v>244887.92999999996</v>
      </c>
      <c r="AO41" s="251">
        <v>152151.43999999997</v>
      </c>
      <c r="AP41" s="251">
        <v>32064.309999999998</v>
      </c>
      <c r="AQ41" s="251">
        <v>16332.07</v>
      </c>
      <c r="AR41" s="251">
        <v>26510.5</v>
      </c>
      <c r="AS41" s="251">
        <v>6962.86</v>
      </c>
      <c r="AT41" s="251">
        <v>196</v>
      </c>
      <c r="AU41" s="251">
        <v>75</v>
      </c>
      <c r="AV41" s="249">
        <v>10595.75</v>
      </c>
      <c r="AW41" s="251">
        <v>0</v>
      </c>
      <c r="AX41" s="251">
        <v>0</v>
      </c>
      <c r="AY41" s="252">
        <v>0</v>
      </c>
      <c r="AZ41" s="682">
        <v>0</v>
      </c>
      <c r="BA41" s="294">
        <f>SUM(BB41:BL41)+AZ41</f>
        <v>1010452.12</v>
      </c>
      <c r="BB41" s="274">
        <f t="shared" ref="BB41:BL44" si="36">E41+Q41+AC41+AO41</f>
        <v>628831.19999999995</v>
      </c>
      <c r="BC41" s="274">
        <f t="shared" si="36"/>
        <v>162766.32</v>
      </c>
      <c r="BD41" s="274">
        <f t="shared" si="36"/>
        <v>93181.579999999987</v>
      </c>
      <c r="BE41" s="274">
        <f t="shared" si="36"/>
        <v>64960.52</v>
      </c>
      <c r="BF41" s="274">
        <f t="shared" si="36"/>
        <v>13370.51</v>
      </c>
      <c r="BG41" s="274">
        <f t="shared" si="36"/>
        <v>22097.239999999998</v>
      </c>
      <c r="BH41" s="274">
        <f t="shared" si="36"/>
        <v>1559</v>
      </c>
      <c r="BI41" s="274">
        <f t="shared" si="36"/>
        <v>23685.75</v>
      </c>
      <c r="BJ41" s="274">
        <f t="shared" si="36"/>
        <v>0</v>
      </c>
      <c r="BK41" s="274">
        <f t="shared" si="36"/>
        <v>0</v>
      </c>
      <c r="BL41" s="298">
        <f t="shared" si="36"/>
        <v>0</v>
      </c>
    </row>
    <row r="42" spans="1:64" s="255" customFormat="1" ht="24" x14ac:dyDescent="0.25">
      <c r="A42" s="1495"/>
      <c r="B42" s="126">
        <v>5.2</v>
      </c>
      <c r="C42" s="131" t="s">
        <v>303</v>
      </c>
      <c r="D42" s="274">
        <f>SUM(E42:O42)</f>
        <v>0</v>
      </c>
      <c r="E42" s="253">
        <v>0</v>
      </c>
      <c r="F42" s="253">
        <v>0</v>
      </c>
      <c r="G42" s="253">
        <v>0</v>
      </c>
      <c r="H42" s="253">
        <v>0</v>
      </c>
      <c r="I42" s="253">
        <v>0</v>
      </c>
      <c r="J42" s="253">
        <v>0</v>
      </c>
      <c r="K42" s="253">
        <v>0</v>
      </c>
      <c r="L42" s="253">
        <v>0</v>
      </c>
      <c r="M42" s="253">
        <v>0</v>
      </c>
      <c r="N42" s="253">
        <v>0</v>
      </c>
      <c r="O42" s="254">
        <v>0</v>
      </c>
      <c r="P42" s="274">
        <f>SUM(Q42:AA42)</f>
        <v>0</v>
      </c>
      <c r="Q42" s="253">
        <v>0</v>
      </c>
      <c r="R42" s="253">
        <v>0</v>
      </c>
      <c r="S42" s="253">
        <v>0</v>
      </c>
      <c r="T42" s="253">
        <v>0</v>
      </c>
      <c r="U42" s="253">
        <v>0</v>
      </c>
      <c r="V42" s="253">
        <v>0</v>
      </c>
      <c r="W42" s="253">
        <v>0</v>
      </c>
      <c r="X42" s="253">
        <v>0</v>
      </c>
      <c r="Y42" s="253">
        <v>0</v>
      </c>
      <c r="Z42" s="253">
        <v>0</v>
      </c>
      <c r="AA42" s="254">
        <v>0</v>
      </c>
      <c r="AB42" s="289">
        <f>SUM(AC42:AM42)</f>
        <v>0</v>
      </c>
      <c r="AC42" s="253">
        <v>0</v>
      </c>
      <c r="AD42" s="253">
        <v>0</v>
      </c>
      <c r="AE42" s="253">
        <v>0</v>
      </c>
      <c r="AF42" s="253">
        <v>0</v>
      </c>
      <c r="AG42" s="253">
        <v>0</v>
      </c>
      <c r="AH42" s="253">
        <v>0</v>
      </c>
      <c r="AI42" s="253">
        <v>0</v>
      </c>
      <c r="AJ42" s="253">
        <v>0</v>
      </c>
      <c r="AK42" s="253">
        <v>0</v>
      </c>
      <c r="AL42" s="253">
        <v>0</v>
      </c>
      <c r="AM42" s="254">
        <v>0</v>
      </c>
      <c r="AN42" s="289">
        <f>SUM(AO42:AY42)</f>
        <v>0</v>
      </c>
      <c r="AO42" s="253">
        <v>0</v>
      </c>
      <c r="AP42" s="253">
        <v>0</v>
      </c>
      <c r="AQ42" s="253">
        <v>0</v>
      </c>
      <c r="AR42" s="253">
        <v>0</v>
      </c>
      <c r="AS42" s="253">
        <v>0</v>
      </c>
      <c r="AT42" s="253">
        <v>0</v>
      </c>
      <c r="AU42" s="253">
        <v>0</v>
      </c>
      <c r="AV42" s="253">
        <v>0</v>
      </c>
      <c r="AW42" s="253">
        <v>0</v>
      </c>
      <c r="AX42" s="253">
        <v>0</v>
      </c>
      <c r="AY42" s="254">
        <v>0</v>
      </c>
      <c r="AZ42" s="170">
        <v>0</v>
      </c>
      <c r="BA42" s="296">
        <f>SUM(BB42:BL42)+AZ42</f>
        <v>0</v>
      </c>
      <c r="BB42" s="274">
        <f t="shared" si="36"/>
        <v>0</v>
      </c>
      <c r="BC42" s="274">
        <f t="shared" si="36"/>
        <v>0</v>
      </c>
      <c r="BD42" s="274">
        <f t="shared" si="36"/>
        <v>0</v>
      </c>
      <c r="BE42" s="274">
        <f t="shared" si="36"/>
        <v>0</v>
      </c>
      <c r="BF42" s="274">
        <f t="shared" si="36"/>
        <v>0</v>
      </c>
      <c r="BG42" s="274">
        <f t="shared" si="36"/>
        <v>0</v>
      </c>
      <c r="BH42" s="274">
        <f t="shared" si="36"/>
        <v>0</v>
      </c>
      <c r="BI42" s="274">
        <f t="shared" si="36"/>
        <v>0</v>
      </c>
      <c r="BJ42" s="274">
        <f t="shared" si="36"/>
        <v>0</v>
      </c>
      <c r="BK42" s="274">
        <f t="shared" si="36"/>
        <v>0</v>
      </c>
      <c r="BL42" s="300">
        <f t="shared" si="36"/>
        <v>0</v>
      </c>
    </row>
    <row r="43" spans="1:64" ht="24" x14ac:dyDescent="0.25">
      <c r="A43" s="1495"/>
      <c r="B43" s="126">
        <v>5.3</v>
      </c>
      <c r="C43" s="131" t="s">
        <v>304</v>
      </c>
      <c r="D43" s="274">
        <f>SUM(E43:O43)</f>
        <v>1579.9731356675254</v>
      </c>
      <c r="E43" s="253">
        <v>1086.8134464203472</v>
      </c>
      <c r="F43" s="253">
        <v>185.76279326477129</v>
      </c>
      <c r="G43" s="253">
        <v>93.492844047385404</v>
      </c>
      <c r="H43" s="253">
        <v>103.31275581582238</v>
      </c>
      <c r="I43" s="253">
        <v>13.336984559432956</v>
      </c>
      <c r="J43" s="253">
        <v>24.636067085969302</v>
      </c>
      <c r="K43" s="253">
        <v>15.411577108801399</v>
      </c>
      <c r="L43" s="253">
        <v>57.206667364995504</v>
      </c>
      <c r="M43" s="253">
        <v>0</v>
      </c>
      <c r="N43" s="253">
        <v>0</v>
      </c>
      <c r="O43" s="254">
        <v>0</v>
      </c>
      <c r="P43" s="274">
        <f>SUM(Q43:AA43)</f>
        <v>3000.4562471162744</v>
      </c>
      <c r="Q43" s="253">
        <v>1766.1123598394227</v>
      </c>
      <c r="R43" s="253">
        <v>710.70968106233499</v>
      </c>
      <c r="S43" s="253">
        <v>371.40981602815299</v>
      </c>
      <c r="T43" s="253">
        <v>121.392979300923</v>
      </c>
      <c r="U43" s="253">
        <v>30.831410885440988</v>
      </c>
      <c r="V43" s="253">
        <v>0</v>
      </c>
      <c r="W43" s="253">
        <v>0</v>
      </c>
      <c r="X43" s="253">
        <v>0</v>
      </c>
      <c r="Y43" s="253">
        <v>0</v>
      </c>
      <c r="Z43" s="253">
        <v>0</v>
      </c>
      <c r="AA43" s="254">
        <v>0</v>
      </c>
      <c r="AB43" s="289">
        <f>SUM(AC43:AM43)</f>
        <v>4537.7230419278558</v>
      </c>
      <c r="AC43" s="253">
        <v>2672.378564308</v>
      </c>
      <c r="AD43" s="253">
        <v>547.37348255330119</v>
      </c>
      <c r="AE43" s="253">
        <v>558.28038599536671</v>
      </c>
      <c r="AF43" s="253">
        <v>261.8872924124326</v>
      </c>
      <c r="AG43" s="253">
        <v>53.581525218490114</v>
      </c>
      <c r="AH43" s="253">
        <v>336.27881307781007</v>
      </c>
      <c r="AI43" s="253">
        <v>0</v>
      </c>
      <c r="AJ43" s="253">
        <v>107.94297836245531</v>
      </c>
      <c r="AK43" s="253">
        <v>0</v>
      </c>
      <c r="AL43" s="253">
        <v>0</v>
      </c>
      <c r="AM43" s="254">
        <v>0</v>
      </c>
      <c r="AN43" s="289">
        <f>SUM(AO43:AY43)</f>
        <v>11624.685324333039</v>
      </c>
      <c r="AO43" s="253">
        <v>7102.9543533947181</v>
      </c>
      <c r="AP43" s="253">
        <v>1406.8774167602751</v>
      </c>
      <c r="AQ43" s="253">
        <v>812.89771931634391</v>
      </c>
      <c r="AR43" s="253">
        <v>1319.5097123595478</v>
      </c>
      <c r="AS43" s="253">
        <v>434.27205232796166</v>
      </c>
      <c r="AT43" s="253">
        <v>16.084079362741253</v>
      </c>
      <c r="AU43" s="253">
        <v>4.7066885450401053</v>
      </c>
      <c r="AV43" s="253">
        <v>527.38330226640994</v>
      </c>
      <c r="AW43" s="253">
        <v>0</v>
      </c>
      <c r="AX43" s="253">
        <v>0</v>
      </c>
      <c r="AY43" s="254">
        <v>0</v>
      </c>
      <c r="AZ43" s="170">
        <v>0</v>
      </c>
      <c r="BA43" s="296">
        <f>SUM(BB43:BL43)+AZ43</f>
        <v>20742.837749044691</v>
      </c>
      <c r="BB43" s="274">
        <f t="shared" si="36"/>
        <v>12628.258723962488</v>
      </c>
      <c r="BC43" s="274">
        <f t="shared" si="36"/>
        <v>2850.7233736406824</v>
      </c>
      <c r="BD43" s="274">
        <f t="shared" si="36"/>
        <v>1836.0807653872489</v>
      </c>
      <c r="BE43" s="274">
        <f t="shared" si="36"/>
        <v>1806.1027398887259</v>
      </c>
      <c r="BF43" s="274">
        <f t="shared" si="36"/>
        <v>532.0219729913257</v>
      </c>
      <c r="BG43" s="274">
        <f t="shared" si="36"/>
        <v>376.99895952652059</v>
      </c>
      <c r="BH43" s="274">
        <f t="shared" si="36"/>
        <v>20.118265653841505</v>
      </c>
      <c r="BI43" s="274">
        <f t="shared" si="36"/>
        <v>692.53294799386072</v>
      </c>
      <c r="BJ43" s="274">
        <f t="shared" si="36"/>
        <v>0</v>
      </c>
      <c r="BK43" s="274">
        <f t="shared" si="36"/>
        <v>0</v>
      </c>
      <c r="BL43" s="300">
        <f t="shared" si="36"/>
        <v>0</v>
      </c>
    </row>
    <row r="44" spans="1:64" x14ac:dyDescent="0.25">
      <c r="A44" s="1495"/>
      <c r="B44" s="126" t="s">
        <v>82</v>
      </c>
      <c r="C44" s="131" t="s">
        <v>909</v>
      </c>
      <c r="D44" s="274">
        <f>SUM(E44:O44)</f>
        <v>0</v>
      </c>
      <c r="E44" s="253">
        <v>0</v>
      </c>
      <c r="F44" s="253">
        <v>0</v>
      </c>
      <c r="G44" s="253">
        <v>0</v>
      </c>
      <c r="H44" s="253">
        <v>0</v>
      </c>
      <c r="I44" s="253">
        <v>0</v>
      </c>
      <c r="J44" s="253">
        <v>0</v>
      </c>
      <c r="K44" s="253">
        <v>0</v>
      </c>
      <c r="L44" s="253">
        <v>0</v>
      </c>
      <c r="M44" s="253">
        <v>0</v>
      </c>
      <c r="N44" s="253">
        <v>0</v>
      </c>
      <c r="O44" s="254">
        <v>0</v>
      </c>
      <c r="P44" s="274">
        <f>SUM(Q44:AA44)</f>
        <v>0</v>
      </c>
      <c r="Q44" s="253">
        <v>0</v>
      </c>
      <c r="R44" s="253">
        <v>0</v>
      </c>
      <c r="S44" s="253">
        <v>0</v>
      </c>
      <c r="T44" s="253">
        <v>0</v>
      </c>
      <c r="U44" s="253">
        <v>0</v>
      </c>
      <c r="V44" s="253">
        <v>0</v>
      </c>
      <c r="W44" s="253">
        <v>0</v>
      </c>
      <c r="X44" s="253">
        <v>0</v>
      </c>
      <c r="Y44" s="253">
        <v>0</v>
      </c>
      <c r="Z44" s="253">
        <v>0</v>
      </c>
      <c r="AA44" s="254">
        <v>0</v>
      </c>
      <c r="AB44" s="289">
        <f>SUM(AC44:AM44)</f>
        <v>0</v>
      </c>
      <c r="AC44" s="253">
        <v>0</v>
      </c>
      <c r="AD44" s="253">
        <v>0</v>
      </c>
      <c r="AE44" s="253">
        <v>0</v>
      </c>
      <c r="AF44" s="253">
        <v>0</v>
      </c>
      <c r="AG44" s="253">
        <v>0</v>
      </c>
      <c r="AH44" s="253">
        <v>0</v>
      </c>
      <c r="AI44" s="253">
        <v>0</v>
      </c>
      <c r="AJ44" s="253">
        <v>0</v>
      </c>
      <c r="AK44" s="253">
        <v>0</v>
      </c>
      <c r="AL44" s="253">
        <v>0</v>
      </c>
      <c r="AM44" s="254">
        <v>0</v>
      </c>
      <c r="AN44" s="289">
        <f>SUM(AO44:AY44)</f>
        <v>0</v>
      </c>
      <c r="AO44" s="253">
        <v>0</v>
      </c>
      <c r="AP44" s="253">
        <v>0</v>
      </c>
      <c r="AQ44" s="253">
        <v>0</v>
      </c>
      <c r="AR44" s="253">
        <v>0</v>
      </c>
      <c r="AS44" s="253">
        <v>0</v>
      </c>
      <c r="AT44" s="253">
        <v>0</v>
      </c>
      <c r="AU44" s="253">
        <v>0</v>
      </c>
      <c r="AV44" s="253">
        <v>0</v>
      </c>
      <c r="AW44" s="253">
        <v>0</v>
      </c>
      <c r="AX44" s="253">
        <v>0</v>
      </c>
      <c r="AY44" s="254">
        <v>0</v>
      </c>
      <c r="AZ44" s="170">
        <v>0</v>
      </c>
      <c r="BA44" s="296">
        <f>SUM(BB44:BL44)+AZ44</f>
        <v>0</v>
      </c>
      <c r="BB44" s="271">
        <f t="shared" si="36"/>
        <v>0</v>
      </c>
      <c r="BC44" s="274">
        <f t="shared" si="36"/>
        <v>0</v>
      </c>
      <c r="BD44" s="271">
        <f t="shared" si="36"/>
        <v>0</v>
      </c>
      <c r="BE44" s="274">
        <f t="shared" si="36"/>
        <v>0</v>
      </c>
      <c r="BF44" s="271">
        <f t="shared" si="36"/>
        <v>0</v>
      </c>
      <c r="BG44" s="271">
        <f t="shared" si="36"/>
        <v>0</v>
      </c>
      <c r="BH44" s="271">
        <f t="shared" si="36"/>
        <v>0</v>
      </c>
      <c r="BI44" s="271">
        <f t="shared" si="36"/>
        <v>0</v>
      </c>
      <c r="BJ44" s="271">
        <f t="shared" si="36"/>
        <v>0</v>
      </c>
      <c r="BK44" s="271">
        <f t="shared" si="36"/>
        <v>0</v>
      </c>
      <c r="BL44" s="291">
        <f t="shared" si="36"/>
        <v>0</v>
      </c>
    </row>
    <row r="45" spans="1:64" s="209" customFormat="1" ht="24" x14ac:dyDescent="0.25">
      <c r="A45" s="1496"/>
      <c r="B45" s="128" t="s">
        <v>216</v>
      </c>
      <c r="C45" s="313" t="s">
        <v>305</v>
      </c>
      <c r="D45" s="278">
        <f>SUM(D41:D44)</f>
        <v>200888.84313566753</v>
      </c>
      <c r="E45" s="278">
        <f t="shared" ref="E45:BL45" si="37">SUM(E41:E44)</f>
        <v>140601.86344642035</v>
      </c>
      <c r="F45" s="278">
        <f t="shared" si="37"/>
        <v>24856.812793264769</v>
      </c>
      <c r="G45" s="278">
        <f t="shared" si="37"/>
        <v>11378.332844047385</v>
      </c>
      <c r="H45" s="278">
        <f t="shared" si="37"/>
        <v>12573.442755815822</v>
      </c>
      <c r="I45" s="278">
        <f>SUM(I41:I44)</f>
        <v>1461.286984559433</v>
      </c>
      <c r="J45" s="278">
        <f t="shared" si="37"/>
        <v>1555.4860670859694</v>
      </c>
      <c r="K45" s="278">
        <f t="shared" si="37"/>
        <v>1499.4115771088013</v>
      </c>
      <c r="L45" s="278">
        <f t="shared" si="37"/>
        <v>6962.2066673649952</v>
      </c>
      <c r="M45" s="278">
        <f t="shared" si="37"/>
        <v>0</v>
      </c>
      <c r="N45" s="278">
        <f t="shared" si="37"/>
        <v>0</v>
      </c>
      <c r="O45" s="283">
        <f t="shared" si="37"/>
        <v>0</v>
      </c>
      <c r="P45" s="278">
        <f t="shared" si="37"/>
        <v>295351.92624711629</v>
      </c>
      <c r="Q45" s="278">
        <f t="shared" si="37"/>
        <v>176280.98235983943</v>
      </c>
      <c r="R45" s="278">
        <f t="shared" si="37"/>
        <v>71719.459681062333</v>
      </c>
      <c r="S45" s="278">
        <f t="shared" si="37"/>
        <v>33947.29981602815</v>
      </c>
      <c r="T45" s="278">
        <f t="shared" si="37"/>
        <v>11095.462979300923</v>
      </c>
      <c r="U45" s="278">
        <f t="shared" si="37"/>
        <v>2308.7214108854409</v>
      </c>
      <c r="V45" s="278">
        <f t="shared" si="37"/>
        <v>0</v>
      </c>
      <c r="W45" s="278">
        <f t="shared" si="37"/>
        <v>0</v>
      </c>
      <c r="X45" s="278">
        <f t="shared" si="37"/>
        <v>0</v>
      </c>
      <c r="Y45" s="278">
        <f>SUM(Y41:Y44)</f>
        <v>0</v>
      </c>
      <c r="Z45" s="278">
        <f t="shared" si="37"/>
        <v>0</v>
      </c>
      <c r="AA45" s="284">
        <f t="shared" si="37"/>
        <v>0</v>
      </c>
      <c r="AB45" s="852">
        <f t="shared" si="37"/>
        <v>278441.57304192783</v>
      </c>
      <c r="AC45" s="278">
        <f t="shared" si="37"/>
        <v>165322.21856430799</v>
      </c>
      <c r="AD45" s="278">
        <f t="shared" si="37"/>
        <v>35569.583482553302</v>
      </c>
      <c r="AE45" s="278">
        <f t="shared" si="37"/>
        <v>32547.060385995366</v>
      </c>
      <c r="AF45" s="278">
        <f t="shared" si="37"/>
        <v>15267.707292412433</v>
      </c>
      <c r="AG45" s="278">
        <f t="shared" si="37"/>
        <v>2735.3915252184906</v>
      </c>
      <c r="AH45" s="278">
        <f t="shared" si="37"/>
        <v>20706.668813077809</v>
      </c>
      <c r="AI45" s="278">
        <f t="shared" si="37"/>
        <v>0</v>
      </c>
      <c r="AJ45" s="278">
        <f t="shared" si="37"/>
        <v>6292.9429783624555</v>
      </c>
      <c r="AK45" s="278">
        <f t="shared" si="37"/>
        <v>0</v>
      </c>
      <c r="AL45" s="278">
        <f t="shared" si="37"/>
        <v>0</v>
      </c>
      <c r="AM45" s="284">
        <f t="shared" si="37"/>
        <v>0</v>
      </c>
      <c r="AN45" s="852">
        <f t="shared" si="37"/>
        <v>256512.61532433299</v>
      </c>
      <c r="AO45" s="278">
        <f t="shared" si="37"/>
        <v>159254.39435339469</v>
      </c>
      <c r="AP45" s="278">
        <f t="shared" si="37"/>
        <v>33471.187416760273</v>
      </c>
      <c r="AQ45" s="278">
        <f t="shared" si="37"/>
        <v>17144.967719316344</v>
      </c>
      <c r="AR45" s="278">
        <f t="shared" si="37"/>
        <v>27830.009712359548</v>
      </c>
      <c r="AS45" s="278">
        <f t="shared" si="37"/>
        <v>7397.132052327961</v>
      </c>
      <c r="AT45" s="278">
        <f t="shared" si="37"/>
        <v>212.08407936274125</v>
      </c>
      <c r="AU45" s="278">
        <f t="shared" si="37"/>
        <v>79.706688545040109</v>
      </c>
      <c r="AV45" s="275">
        <f t="shared" si="37"/>
        <v>11123.133302266409</v>
      </c>
      <c r="AW45" s="278">
        <f>SUM(AW41:AW44)</f>
        <v>0</v>
      </c>
      <c r="AX45" s="278">
        <f t="shared" si="37"/>
        <v>0</v>
      </c>
      <c r="AY45" s="284">
        <f t="shared" si="37"/>
        <v>0</v>
      </c>
      <c r="AZ45" s="866">
        <f t="shared" si="37"/>
        <v>0</v>
      </c>
      <c r="BA45" s="297">
        <f t="shared" si="37"/>
        <v>1031194.9577490446</v>
      </c>
      <c r="BB45" s="275">
        <f t="shared" si="37"/>
        <v>641459.45872396242</v>
      </c>
      <c r="BC45" s="275">
        <f t="shared" si="37"/>
        <v>165617.04337364068</v>
      </c>
      <c r="BD45" s="275">
        <f t="shared" si="37"/>
        <v>95017.660765387234</v>
      </c>
      <c r="BE45" s="275">
        <f t="shared" si="37"/>
        <v>66766.622739888728</v>
      </c>
      <c r="BF45" s="275">
        <f t="shared" si="37"/>
        <v>13902.531972991326</v>
      </c>
      <c r="BG45" s="275">
        <f t="shared" si="37"/>
        <v>22474.238959526519</v>
      </c>
      <c r="BH45" s="275">
        <f t="shared" si="37"/>
        <v>1579.1182656538415</v>
      </c>
      <c r="BI45" s="275">
        <f t="shared" si="37"/>
        <v>24378.282947993859</v>
      </c>
      <c r="BJ45" s="275">
        <f>SUM(BJ41:BJ44)</f>
        <v>0</v>
      </c>
      <c r="BK45" s="275">
        <f t="shared" si="37"/>
        <v>0</v>
      </c>
      <c r="BL45" s="299">
        <f t="shared" si="37"/>
        <v>0</v>
      </c>
    </row>
    <row r="46" spans="1:64" ht="14.85" customHeight="1" x14ac:dyDescent="0.25">
      <c r="A46" s="1497" t="s">
        <v>4</v>
      </c>
      <c r="B46" s="124">
        <v>6.1</v>
      </c>
      <c r="C46" s="311" t="s">
        <v>18</v>
      </c>
      <c r="D46" s="273">
        <f>SUM(E46:O46)</f>
        <v>0</v>
      </c>
      <c r="E46" s="251">
        <v>0</v>
      </c>
      <c r="F46" s="251">
        <v>0</v>
      </c>
      <c r="G46" s="251">
        <v>0</v>
      </c>
      <c r="H46" s="251">
        <v>0</v>
      </c>
      <c r="I46" s="251">
        <v>0</v>
      </c>
      <c r="J46" s="251">
        <v>0</v>
      </c>
      <c r="K46" s="251">
        <v>0</v>
      </c>
      <c r="L46" s="251">
        <v>0</v>
      </c>
      <c r="M46" s="251">
        <v>0</v>
      </c>
      <c r="N46" s="251">
        <v>0</v>
      </c>
      <c r="O46" s="252">
        <v>0</v>
      </c>
      <c r="P46" s="273">
        <f>SUM(Q46:AA46)</f>
        <v>0</v>
      </c>
      <c r="Q46" s="251">
        <v>0</v>
      </c>
      <c r="R46" s="251">
        <v>0</v>
      </c>
      <c r="S46" s="251">
        <v>0</v>
      </c>
      <c r="T46" s="251">
        <v>0</v>
      </c>
      <c r="U46" s="251">
        <v>0</v>
      </c>
      <c r="V46" s="251">
        <v>0</v>
      </c>
      <c r="W46" s="251">
        <v>0</v>
      </c>
      <c r="X46" s="251">
        <v>0</v>
      </c>
      <c r="Y46" s="251">
        <v>0</v>
      </c>
      <c r="Z46" s="251">
        <v>0</v>
      </c>
      <c r="AA46" s="252">
        <v>0</v>
      </c>
      <c r="AB46" s="276">
        <f>SUM(AC46:AM46)</f>
        <v>0</v>
      </c>
      <c r="AC46" s="251">
        <v>0</v>
      </c>
      <c r="AD46" s="251">
        <v>0</v>
      </c>
      <c r="AE46" s="251">
        <v>0</v>
      </c>
      <c r="AF46" s="251">
        <v>0</v>
      </c>
      <c r="AG46" s="251">
        <v>0</v>
      </c>
      <c r="AH46" s="251">
        <v>0</v>
      </c>
      <c r="AI46" s="251">
        <v>0</v>
      </c>
      <c r="AJ46" s="251">
        <v>0</v>
      </c>
      <c r="AK46" s="251">
        <v>0</v>
      </c>
      <c r="AL46" s="251">
        <v>0</v>
      </c>
      <c r="AM46" s="252">
        <v>0</v>
      </c>
      <c r="AN46" s="276">
        <f>SUM(AO46:AY46)</f>
        <v>0</v>
      </c>
      <c r="AO46" s="251">
        <v>0</v>
      </c>
      <c r="AP46" s="251">
        <v>0</v>
      </c>
      <c r="AQ46" s="251">
        <v>0</v>
      </c>
      <c r="AR46" s="251">
        <v>0</v>
      </c>
      <c r="AS46" s="251">
        <v>0</v>
      </c>
      <c r="AT46" s="251">
        <v>0</v>
      </c>
      <c r="AU46" s="251">
        <v>0</v>
      </c>
      <c r="AV46" s="249">
        <v>0</v>
      </c>
      <c r="AW46" s="251">
        <v>0</v>
      </c>
      <c r="AX46" s="251">
        <v>0</v>
      </c>
      <c r="AY46" s="252">
        <v>0</v>
      </c>
      <c r="AZ46" s="682">
        <v>0</v>
      </c>
      <c r="BA46" s="296">
        <f>SUM(BB46:BL46)+AZ46</f>
        <v>0</v>
      </c>
      <c r="BB46" s="274">
        <f t="shared" ref="BB46:BL49" si="38">E46+Q46+AC46+AO46</f>
        <v>0</v>
      </c>
      <c r="BC46" s="274">
        <f t="shared" si="38"/>
        <v>0</v>
      </c>
      <c r="BD46" s="274">
        <f t="shared" si="38"/>
        <v>0</v>
      </c>
      <c r="BE46" s="274">
        <f t="shared" si="38"/>
        <v>0</v>
      </c>
      <c r="BF46" s="274">
        <f t="shared" si="38"/>
        <v>0</v>
      </c>
      <c r="BG46" s="274">
        <f t="shared" si="38"/>
        <v>0</v>
      </c>
      <c r="BH46" s="274">
        <f t="shared" si="38"/>
        <v>0</v>
      </c>
      <c r="BI46" s="274">
        <f t="shared" si="38"/>
        <v>0</v>
      </c>
      <c r="BJ46" s="274">
        <f t="shared" si="38"/>
        <v>0</v>
      </c>
      <c r="BK46" s="274">
        <f t="shared" si="38"/>
        <v>0</v>
      </c>
      <c r="BL46" s="300">
        <f t="shared" si="38"/>
        <v>0</v>
      </c>
    </row>
    <row r="47" spans="1:64" s="255" customFormat="1" x14ac:dyDescent="0.25">
      <c r="A47" s="1498"/>
      <c r="B47" s="126">
        <v>6.2</v>
      </c>
      <c r="C47" s="131" t="s">
        <v>19</v>
      </c>
      <c r="D47" s="274">
        <f>SUM(E47:O47)</f>
        <v>0</v>
      </c>
      <c r="E47" s="253">
        <v>0</v>
      </c>
      <c r="F47" s="253">
        <v>0</v>
      </c>
      <c r="G47" s="253">
        <v>0</v>
      </c>
      <c r="H47" s="253">
        <v>0</v>
      </c>
      <c r="I47" s="253">
        <v>0</v>
      </c>
      <c r="J47" s="253">
        <v>0</v>
      </c>
      <c r="K47" s="253">
        <v>0</v>
      </c>
      <c r="L47" s="253">
        <v>0</v>
      </c>
      <c r="M47" s="253">
        <v>0</v>
      </c>
      <c r="N47" s="253">
        <v>0</v>
      </c>
      <c r="O47" s="254">
        <v>0</v>
      </c>
      <c r="P47" s="274">
        <f>SUM(Q47:AA47)</f>
        <v>0</v>
      </c>
      <c r="Q47" s="253">
        <v>0</v>
      </c>
      <c r="R47" s="253">
        <v>0</v>
      </c>
      <c r="S47" s="253">
        <v>0</v>
      </c>
      <c r="T47" s="253">
        <v>0</v>
      </c>
      <c r="U47" s="253">
        <v>0</v>
      </c>
      <c r="V47" s="253">
        <v>0</v>
      </c>
      <c r="W47" s="253">
        <v>0</v>
      </c>
      <c r="X47" s="253">
        <v>0</v>
      </c>
      <c r="Y47" s="253">
        <v>0</v>
      </c>
      <c r="Z47" s="253">
        <v>0</v>
      </c>
      <c r="AA47" s="254">
        <v>0</v>
      </c>
      <c r="AB47" s="289">
        <f>SUM(AC47:AM47)</f>
        <v>0</v>
      </c>
      <c r="AC47" s="253">
        <v>0</v>
      </c>
      <c r="AD47" s="253">
        <v>0</v>
      </c>
      <c r="AE47" s="253">
        <v>0</v>
      </c>
      <c r="AF47" s="253">
        <v>0</v>
      </c>
      <c r="AG47" s="253">
        <v>0</v>
      </c>
      <c r="AH47" s="253">
        <v>0</v>
      </c>
      <c r="AI47" s="253">
        <v>0</v>
      </c>
      <c r="AJ47" s="253">
        <v>0</v>
      </c>
      <c r="AK47" s="253">
        <v>0</v>
      </c>
      <c r="AL47" s="253">
        <v>0</v>
      </c>
      <c r="AM47" s="254">
        <v>0</v>
      </c>
      <c r="AN47" s="289">
        <f>SUM(AO47:AY47)</f>
        <v>0</v>
      </c>
      <c r="AO47" s="253">
        <v>0</v>
      </c>
      <c r="AP47" s="253">
        <v>0</v>
      </c>
      <c r="AQ47" s="253">
        <v>0</v>
      </c>
      <c r="AR47" s="253">
        <v>0</v>
      </c>
      <c r="AS47" s="253">
        <v>0</v>
      </c>
      <c r="AT47" s="253">
        <v>0</v>
      </c>
      <c r="AU47" s="253">
        <v>0</v>
      </c>
      <c r="AV47" s="253">
        <v>0</v>
      </c>
      <c r="AW47" s="253">
        <v>0</v>
      </c>
      <c r="AX47" s="253">
        <v>0</v>
      </c>
      <c r="AY47" s="254">
        <v>0</v>
      </c>
      <c r="AZ47" s="170">
        <v>0</v>
      </c>
      <c r="BA47" s="296">
        <f>SUM(BB47:BL47)+AZ47</f>
        <v>0</v>
      </c>
      <c r="BB47" s="274">
        <f t="shared" si="38"/>
        <v>0</v>
      </c>
      <c r="BC47" s="274">
        <f t="shared" si="38"/>
        <v>0</v>
      </c>
      <c r="BD47" s="274">
        <f t="shared" si="38"/>
        <v>0</v>
      </c>
      <c r="BE47" s="274">
        <f t="shared" si="38"/>
        <v>0</v>
      </c>
      <c r="BF47" s="274">
        <f t="shared" si="38"/>
        <v>0</v>
      </c>
      <c r="BG47" s="274">
        <f t="shared" si="38"/>
        <v>0</v>
      </c>
      <c r="BH47" s="274">
        <f t="shared" si="38"/>
        <v>0</v>
      </c>
      <c r="BI47" s="274">
        <f t="shared" si="38"/>
        <v>0</v>
      </c>
      <c r="BJ47" s="274">
        <f t="shared" si="38"/>
        <v>0</v>
      </c>
      <c r="BK47" s="274">
        <f t="shared" si="38"/>
        <v>0</v>
      </c>
      <c r="BL47" s="300">
        <f t="shared" si="38"/>
        <v>0</v>
      </c>
    </row>
    <row r="48" spans="1:64" x14ac:dyDescent="0.25">
      <c r="A48" s="1498"/>
      <c r="B48" s="126">
        <v>6.3</v>
      </c>
      <c r="C48" s="131" t="s">
        <v>184</v>
      </c>
      <c r="D48" s="274">
        <f>SUM(E48:O48)</f>
        <v>0</v>
      </c>
      <c r="E48" s="253">
        <v>0</v>
      </c>
      <c r="F48" s="253">
        <v>0</v>
      </c>
      <c r="G48" s="253">
        <v>0</v>
      </c>
      <c r="H48" s="253">
        <v>0</v>
      </c>
      <c r="I48" s="253">
        <v>0</v>
      </c>
      <c r="J48" s="253">
        <v>0</v>
      </c>
      <c r="K48" s="253">
        <v>0</v>
      </c>
      <c r="L48" s="253">
        <v>0</v>
      </c>
      <c r="M48" s="253">
        <v>0</v>
      </c>
      <c r="N48" s="253">
        <v>0</v>
      </c>
      <c r="O48" s="254">
        <v>0</v>
      </c>
      <c r="P48" s="274">
        <f>SUM(Q48:AA48)</f>
        <v>0</v>
      </c>
      <c r="Q48" s="253">
        <v>0</v>
      </c>
      <c r="R48" s="253">
        <v>0</v>
      </c>
      <c r="S48" s="253">
        <v>0</v>
      </c>
      <c r="T48" s="253">
        <v>0</v>
      </c>
      <c r="U48" s="253">
        <v>0</v>
      </c>
      <c r="V48" s="253">
        <v>0</v>
      </c>
      <c r="W48" s="253">
        <v>0</v>
      </c>
      <c r="X48" s="253">
        <v>0</v>
      </c>
      <c r="Y48" s="253">
        <v>0</v>
      </c>
      <c r="Z48" s="253">
        <v>0</v>
      </c>
      <c r="AA48" s="254">
        <v>0</v>
      </c>
      <c r="AB48" s="289">
        <f>SUM(AC48:AM48)</f>
        <v>0</v>
      </c>
      <c r="AC48" s="253">
        <v>0</v>
      </c>
      <c r="AD48" s="253">
        <v>0</v>
      </c>
      <c r="AE48" s="253">
        <v>0</v>
      </c>
      <c r="AF48" s="253">
        <v>0</v>
      </c>
      <c r="AG48" s="253">
        <v>0</v>
      </c>
      <c r="AH48" s="253">
        <v>0</v>
      </c>
      <c r="AI48" s="253">
        <v>0</v>
      </c>
      <c r="AJ48" s="253">
        <v>0</v>
      </c>
      <c r="AK48" s="253">
        <v>0</v>
      </c>
      <c r="AL48" s="253">
        <v>0</v>
      </c>
      <c r="AM48" s="254">
        <v>0</v>
      </c>
      <c r="AN48" s="289">
        <f>SUM(AO48:AY48)</f>
        <v>0</v>
      </c>
      <c r="AO48" s="253">
        <v>0</v>
      </c>
      <c r="AP48" s="253">
        <v>0</v>
      </c>
      <c r="AQ48" s="253">
        <v>0</v>
      </c>
      <c r="AR48" s="253">
        <v>0</v>
      </c>
      <c r="AS48" s="253">
        <v>0</v>
      </c>
      <c r="AT48" s="253">
        <v>0</v>
      </c>
      <c r="AU48" s="253">
        <v>0</v>
      </c>
      <c r="AV48" s="253">
        <v>0</v>
      </c>
      <c r="AW48" s="253">
        <v>0</v>
      </c>
      <c r="AX48" s="253">
        <v>0</v>
      </c>
      <c r="AY48" s="254">
        <v>0</v>
      </c>
      <c r="AZ48" s="170">
        <v>0</v>
      </c>
      <c r="BA48" s="296">
        <f>SUM(BB48:BL48)+AZ48</f>
        <v>0</v>
      </c>
      <c r="BB48" s="274">
        <f t="shared" si="38"/>
        <v>0</v>
      </c>
      <c r="BC48" s="274">
        <f t="shared" si="38"/>
        <v>0</v>
      </c>
      <c r="BD48" s="274">
        <f t="shared" si="38"/>
        <v>0</v>
      </c>
      <c r="BE48" s="274">
        <f t="shared" si="38"/>
        <v>0</v>
      </c>
      <c r="BF48" s="274">
        <f t="shared" si="38"/>
        <v>0</v>
      </c>
      <c r="BG48" s="274">
        <f t="shared" si="38"/>
        <v>0</v>
      </c>
      <c r="BH48" s="274">
        <f t="shared" si="38"/>
        <v>0</v>
      </c>
      <c r="BI48" s="274">
        <f t="shared" si="38"/>
        <v>0</v>
      </c>
      <c r="BJ48" s="274">
        <f t="shared" si="38"/>
        <v>0</v>
      </c>
      <c r="BK48" s="274">
        <f t="shared" si="38"/>
        <v>0</v>
      </c>
      <c r="BL48" s="300">
        <f t="shared" si="38"/>
        <v>0</v>
      </c>
    </row>
    <row r="49" spans="1:64" x14ac:dyDescent="0.25">
      <c r="A49" s="1498"/>
      <c r="B49" s="126" t="s">
        <v>87</v>
      </c>
      <c r="C49" s="131" t="s">
        <v>910</v>
      </c>
      <c r="D49" s="274">
        <f>SUM(E49:O49)</f>
        <v>0</v>
      </c>
      <c r="E49" s="253">
        <v>0</v>
      </c>
      <c r="F49" s="253">
        <v>0</v>
      </c>
      <c r="G49" s="253">
        <v>0</v>
      </c>
      <c r="H49" s="253">
        <v>0</v>
      </c>
      <c r="I49" s="253">
        <v>0</v>
      </c>
      <c r="J49" s="253">
        <v>0</v>
      </c>
      <c r="K49" s="253">
        <v>0</v>
      </c>
      <c r="L49" s="253">
        <v>0</v>
      </c>
      <c r="M49" s="253">
        <v>0</v>
      </c>
      <c r="N49" s="253">
        <v>0</v>
      </c>
      <c r="O49" s="254">
        <v>0</v>
      </c>
      <c r="P49" s="274">
        <f>SUM(Q49:AA49)</f>
        <v>0</v>
      </c>
      <c r="Q49" s="253">
        <v>0</v>
      </c>
      <c r="R49" s="253">
        <v>0</v>
      </c>
      <c r="S49" s="253">
        <v>0</v>
      </c>
      <c r="T49" s="253">
        <v>0</v>
      </c>
      <c r="U49" s="253">
        <v>0</v>
      </c>
      <c r="V49" s="253">
        <v>0</v>
      </c>
      <c r="W49" s="253">
        <v>0</v>
      </c>
      <c r="X49" s="253">
        <v>0</v>
      </c>
      <c r="Y49" s="253">
        <v>0</v>
      </c>
      <c r="Z49" s="253">
        <v>0</v>
      </c>
      <c r="AA49" s="254">
        <v>0</v>
      </c>
      <c r="AB49" s="289">
        <f>SUM(AC49:AM49)</f>
        <v>0</v>
      </c>
      <c r="AC49" s="253">
        <v>0</v>
      </c>
      <c r="AD49" s="253">
        <v>0</v>
      </c>
      <c r="AE49" s="253">
        <v>0</v>
      </c>
      <c r="AF49" s="253">
        <v>0</v>
      </c>
      <c r="AG49" s="253">
        <v>0</v>
      </c>
      <c r="AH49" s="253">
        <v>0</v>
      </c>
      <c r="AI49" s="253">
        <v>0</v>
      </c>
      <c r="AJ49" s="253">
        <v>0</v>
      </c>
      <c r="AK49" s="253">
        <v>0</v>
      </c>
      <c r="AL49" s="253">
        <v>0</v>
      </c>
      <c r="AM49" s="254">
        <v>0</v>
      </c>
      <c r="AN49" s="289">
        <f>SUM(AO49:AY49)</f>
        <v>0</v>
      </c>
      <c r="AO49" s="253">
        <v>0</v>
      </c>
      <c r="AP49" s="253">
        <v>0</v>
      </c>
      <c r="AQ49" s="253">
        <v>0</v>
      </c>
      <c r="AR49" s="253">
        <v>0</v>
      </c>
      <c r="AS49" s="253">
        <v>0</v>
      </c>
      <c r="AT49" s="253">
        <v>0</v>
      </c>
      <c r="AU49" s="253">
        <v>0</v>
      </c>
      <c r="AV49" s="253">
        <v>0</v>
      </c>
      <c r="AW49" s="253">
        <v>0</v>
      </c>
      <c r="AX49" s="253">
        <v>0</v>
      </c>
      <c r="AY49" s="254">
        <v>0</v>
      </c>
      <c r="AZ49" s="170">
        <v>0</v>
      </c>
      <c r="BA49" s="296">
        <f>SUM(BB49:BL49)+AZ49</f>
        <v>0</v>
      </c>
      <c r="BB49" s="271">
        <f t="shared" si="38"/>
        <v>0</v>
      </c>
      <c r="BC49" s="274">
        <f t="shared" si="38"/>
        <v>0</v>
      </c>
      <c r="BD49" s="271">
        <f t="shared" si="38"/>
        <v>0</v>
      </c>
      <c r="BE49" s="274">
        <f t="shared" si="38"/>
        <v>0</v>
      </c>
      <c r="BF49" s="271">
        <f t="shared" si="38"/>
        <v>0</v>
      </c>
      <c r="BG49" s="271">
        <f t="shared" si="38"/>
        <v>0</v>
      </c>
      <c r="BH49" s="271">
        <f t="shared" si="38"/>
        <v>0</v>
      </c>
      <c r="BI49" s="271">
        <f t="shared" si="38"/>
        <v>0</v>
      </c>
      <c r="BJ49" s="271">
        <f t="shared" si="38"/>
        <v>0</v>
      </c>
      <c r="BK49" s="271">
        <f t="shared" si="38"/>
        <v>0</v>
      </c>
      <c r="BL49" s="291">
        <f t="shared" si="38"/>
        <v>0</v>
      </c>
    </row>
    <row r="50" spans="1:64" s="209" customFormat="1" x14ac:dyDescent="0.25">
      <c r="A50" s="1499"/>
      <c r="B50" s="129" t="s">
        <v>213</v>
      </c>
      <c r="C50" s="313" t="s">
        <v>25</v>
      </c>
      <c r="D50" s="278">
        <f>SUM(D46:D49)</f>
        <v>0</v>
      </c>
      <c r="E50" s="278">
        <f t="shared" ref="E50:BL50" si="39">SUM(E46:E49)</f>
        <v>0</v>
      </c>
      <c r="F50" s="278">
        <f t="shared" si="39"/>
        <v>0</v>
      </c>
      <c r="G50" s="278">
        <f t="shared" si="39"/>
        <v>0</v>
      </c>
      <c r="H50" s="278">
        <f t="shared" si="39"/>
        <v>0</v>
      </c>
      <c r="I50" s="278">
        <f t="shared" si="39"/>
        <v>0</v>
      </c>
      <c r="J50" s="278">
        <f t="shared" si="39"/>
        <v>0</v>
      </c>
      <c r="K50" s="278">
        <f t="shared" si="39"/>
        <v>0</v>
      </c>
      <c r="L50" s="278">
        <f t="shared" si="39"/>
        <v>0</v>
      </c>
      <c r="M50" s="278">
        <f t="shared" si="39"/>
        <v>0</v>
      </c>
      <c r="N50" s="278">
        <f t="shared" si="39"/>
        <v>0</v>
      </c>
      <c r="O50" s="283">
        <f t="shared" si="39"/>
        <v>0</v>
      </c>
      <c r="P50" s="278">
        <f t="shared" si="39"/>
        <v>0</v>
      </c>
      <c r="Q50" s="278">
        <f t="shared" si="39"/>
        <v>0</v>
      </c>
      <c r="R50" s="278">
        <f t="shared" si="39"/>
        <v>0</v>
      </c>
      <c r="S50" s="278">
        <f t="shared" si="39"/>
        <v>0</v>
      </c>
      <c r="T50" s="278">
        <f t="shared" si="39"/>
        <v>0</v>
      </c>
      <c r="U50" s="278">
        <f t="shared" si="39"/>
        <v>0</v>
      </c>
      <c r="V50" s="278">
        <f t="shared" si="39"/>
        <v>0</v>
      </c>
      <c r="W50" s="278">
        <f t="shared" si="39"/>
        <v>0</v>
      </c>
      <c r="X50" s="278">
        <f t="shared" si="39"/>
        <v>0</v>
      </c>
      <c r="Y50" s="278">
        <f>SUM(Y46:Y49)</f>
        <v>0</v>
      </c>
      <c r="Z50" s="278">
        <f t="shared" si="39"/>
        <v>0</v>
      </c>
      <c r="AA50" s="284">
        <f t="shared" si="39"/>
        <v>0</v>
      </c>
      <c r="AB50" s="852">
        <f t="shared" si="39"/>
        <v>0</v>
      </c>
      <c r="AC50" s="278">
        <f t="shared" si="39"/>
        <v>0</v>
      </c>
      <c r="AD50" s="278">
        <f t="shared" si="39"/>
        <v>0</v>
      </c>
      <c r="AE50" s="278">
        <f t="shared" si="39"/>
        <v>0</v>
      </c>
      <c r="AF50" s="278">
        <f t="shared" si="39"/>
        <v>0</v>
      </c>
      <c r="AG50" s="278">
        <f t="shared" si="39"/>
        <v>0</v>
      </c>
      <c r="AH50" s="278">
        <f t="shared" si="39"/>
        <v>0</v>
      </c>
      <c r="AI50" s="278">
        <f t="shared" si="39"/>
        <v>0</v>
      </c>
      <c r="AJ50" s="278">
        <f t="shared" si="39"/>
        <v>0</v>
      </c>
      <c r="AK50" s="278">
        <f t="shared" si="39"/>
        <v>0</v>
      </c>
      <c r="AL50" s="278">
        <f t="shared" si="39"/>
        <v>0</v>
      </c>
      <c r="AM50" s="284">
        <f t="shared" si="39"/>
        <v>0</v>
      </c>
      <c r="AN50" s="852">
        <f t="shared" si="39"/>
        <v>0</v>
      </c>
      <c r="AO50" s="278">
        <f t="shared" si="39"/>
        <v>0</v>
      </c>
      <c r="AP50" s="278">
        <f t="shared" si="39"/>
        <v>0</v>
      </c>
      <c r="AQ50" s="278">
        <f t="shared" si="39"/>
        <v>0</v>
      </c>
      <c r="AR50" s="278">
        <f t="shared" si="39"/>
        <v>0</v>
      </c>
      <c r="AS50" s="278">
        <f t="shared" si="39"/>
        <v>0</v>
      </c>
      <c r="AT50" s="278">
        <f t="shared" si="39"/>
        <v>0</v>
      </c>
      <c r="AU50" s="278">
        <f t="shared" si="39"/>
        <v>0</v>
      </c>
      <c r="AV50" s="275">
        <f t="shared" si="39"/>
        <v>0</v>
      </c>
      <c r="AW50" s="278">
        <f>SUM(AW46:AW49)</f>
        <v>0</v>
      </c>
      <c r="AX50" s="278">
        <f t="shared" si="39"/>
        <v>0</v>
      </c>
      <c r="AY50" s="284">
        <f t="shared" si="39"/>
        <v>0</v>
      </c>
      <c r="AZ50" s="866">
        <f t="shared" si="39"/>
        <v>0</v>
      </c>
      <c r="BA50" s="297">
        <f t="shared" si="39"/>
        <v>0</v>
      </c>
      <c r="BB50" s="275">
        <f t="shared" si="39"/>
        <v>0</v>
      </c>
      <c r="BC50" s="275">
        <f t="shared" si="39"/>
        <v>0</v>
      </c>
      <c r="BD50" s="275">
        <f t="shared" si="39"/>
        <v>0</v>
      </c>
      <c r="BE50" s="275">
        <f t="shared" si="39"/>
        <v>0</v>
      </c>
      <c r="BF50" s="275">
        <f t="shared" si="39"/>
        <v>0</v>
      </c>
      <c r="BG50" s="275">
        <f t="shared" si="39"/>
        <v>0</v>
      </c>
      <c r="BH50" s="275">
        <f t="shared" si="39"/>
        <v>0</v>
      </c>
      <c r="BI50" s="275">
        <f t="shared" si="39"/>
        <v>0</v>
      </c>
      <c r="BJ50" s="275">
        <f>SUM(BJ46:BJ49)</f>
        <v>0</v>
      </c>
      <c r="BK50" s="275">
        <f t="shared" si="39"/>
        <v>0</v>
      </c>
      <c r="BL50" s="299">
        <f t="shared" si="39"/>
        <v>0</v>
      </c>
    </row>
    <row r="51" spans="1:64" ht="16.5" customHeight="1" x14ac:dyDescent="0.25">
      <c r="A51" s="1506" t="s">
        <v>156</v>
      </c>
      <c r="B51" s="124">
        <v>7.1</v>
      </c>
      <c r="C51" s="311" t="s">
        <v>20</v>
      </c>
      <c r="D51" s="273">
        <f>SUM(E51:O51)</f>
        <v>43617.259999999995</v>
      </c>
      <c r="E51" s="251">
        <v>20775.599999999999</v>
      </c>
      <c r="F51" s="251">
        <v>1260</v>
      </c>
      <c r="G51" s="251">
        <v>12503.75</v>
      </c>
      <c r="H51" s="251">
        <v>4480</v>
      </c>
      <c r="I51" s="251">
        <v>3163.91</v>
      </c>
      <c r="J51" s="251">
        <v>0</v>
      </c>
      <c r="K51" s="251">
        <v>0</v>
      </c>
      <c r="L51" s="251">
        <v>1434</v>
      </c>
      <c r="M51" s="251">
        <v>0</v>
      </c>
      <c r="N51" s="251">
        <v>0</v>
      </c>
      <c r="O51" s="252">
        <v>0</v>
      </c>
      <c r="P51" s="273">
        <f>SUM(Q51:AA51)</f>
        <v>89113.319999999992</v>
      </c>
      <c r="Q51" s="251">
        <v>30679.68</v>
      </c>
      <c r="R51" s="251">
        <v>1356</v>
      </c>
      <c r="S51" s="251">
        <v>36425.5</v>
      </c>
      <c r="T51" s="251">
        <v>10024</v>
      </c>
      <c r="U51" s="251">
        <v>7278.43</v>
      </c>
      <c r="V51" s="251">
        <v>366</v>
      </c>
      <c r="W51" s="251">
        <v>485.71</v>
      </c>
      <c r="X51" s="251">
        <v>500</v>
      </c>
      <c r="Y51" s="251">
        <v>1998</v>
      </c>
      <c r="Z51" s="251">
        <v>0</v>
      </c>
      <c r="AA51" s="252">
        <v>0</v>
      </c>
      <c r="AB51" s="276">
        <f>SUM(AC51:AM51)</f>
        <v>89337.64</v>
      </c>
      <c r="AC51" s="251">
        <v>29902.15</v>
      </c>
      <c r="AD51" s="251">
        <v>3405</v>
      </c>
      <c r="AE51" s="251">
        <v>29335.55</v>
      </c>
      <c r="AF51" s="251">
        <v>12516</v>
      </c>
      <c r="AG51" s="251">
        <v>9480.69</v>
      </c>
      <c r="AH51" s="251">
        <v>190</v>
      </c>
      <c r="AI51" s="251">
        <v>86.25</v>
      </c>
      <c r="AJ51" s="251">
        <v>870</v>
      </c>
      <c r="AK51" s="251">
        <v>3552</v>
      </c>
      <c r="AL51" s="251">
        <v>0</v>
      </c>
      <c r="AM51" s="252">
        <v>0</v>
      </c>
      <c r="AN51" s="276">
        <f>SUM(AO51:AY51)</f>
        <v>90095.25</v>
      </c>
      <c r="AO51" s="251">
        <v>35572.67</v>
      </c>
      <c r="AP51" s="251">
        <v>2646</v>
      </c>
      <c r="AQ51" s="251">
        <v>23940</v>
      </c>
      <c r="AR51" s="251">
        <v>13114</v>
      </c>
      <c r="AS51" s="251">
        <v>9914.33</v>
      </c>
      <c r="AT51" s="251">
        <v>136</v>
      </c>
      <c r="AU51" s="251">
        <v>86.25</v>
      </c>
      <c r="AV51" s="249">
        <v>870</v>
      </c>
      <c r="AW51" s="251">
        <v>3816</v>
      </c>
      <c r="AX51" s="251">
        <v>0</v>
      </c>
      <c r="AY51" s="252">
        <v>0</v>
      </c>
      <c r="AZ51" s="682">
        <v>0</v>
      </c>
      <c r="BA51" s="294">
        <f>SUM(BB51:BL51)+AZ51</f>
        <v>312163.47000000003</v>
      </c>
      <c r="BB51" s="274">
        <f t="shared" ref="BB51:BL54" si="40">E51+Q51+AC51+AO51</f>
        <v>116930.09999999999</v>
      </c>
      <c r="BC51" s="274">
        <f t="shared" si="40"/>
        <v>8667</v>
      </c>
      <c r="BD51" s="274">
        <f t="shared" si="40"/>
        <v>102204.8</v>
      </c>
      <c r="BE51" s="274">
        <f t="shared" si="40"/>
        <v>40134</v>
      </c>
      <c r="BF51" s="274">
        <f t="shared" si="40"/>
        <v>29837.360000000001</v>
      </c>
      <c r="BG51" s="274">
        <f t="shared" si="40"/>
        <v>692</v>
      </c>
      <c r="BH51" s="274">
        <f t="shared" si="40"/>
        <v>658.21</v>
      </c>
      <c r="BI51" s="274">
        <f t="shared" si="40"/>
        <v>3674</v>
      </c>
      <c r="BJ51" s="274">
        <f t="shared" si="40"/>
        <v>9366</v>
      </c>
      <c r="BK51" s="274">
        <f t="shared" si="40"/>
        <v>0</v>
      </c>
      <c r="BL51" s="298">
        <f t="shared" si="40"/>
        <v>0</v>
      </c>
    </row>
    <row r="52" spans="1:64" s="255" customFormat="1" ht="16.5" customHeight="1" x14ac:dyDescent="0.25">
      <c r="A52" s="1507"/>
      <c r="B52" s="126">
        <v>7.2</v>
      </c>
      <c r="C52" s="131" t="s">
        <v>21</v>
      </c>
      <c r="D52" s="274">
        <f>SUM(E52:O52)</f>
        <v>0</v>
      </c>
      <c r="E52" s="253">
        <v>0</v>
      </c>
      <c r="F52" s="253">
        <v>0</v>
      </c>
      <c r="G52" s="253">
        <v>0</v>
      </c>
      <c r="H52" s="253">
        <v>0</v>
      </c>
      <c r="I52" s="253">
        <v>0</v>
      </c>
      <c r="J52" s="253">
        <v>0</v>
      </c>
      <c r="K52" s="253">
        <v>0</v>
      </c>
      <c r="L52" s="253">
        <v>0</v>
      </c>
      <c r="M52" s="253">
        <v>0</v>
      </c>
      <c r="N52" s="253">
        <v>0</v>
      </c>
      <c r="O52" s="254">
        <v>0</v>
      </c>
      <c r="P52" s="274">
        <f>SUM(Q52:AA52)</f>
        <v>0</v>
      </c>
      <c r="Q52" s="253">
        <v>0</v>
      </c>
      <c r="R52" s="253">
        <v>0</v>
      </c>
      <c r="S52" s="253">
        <v>0</v>
      </c>
      <c r="T52" s="253">
        <v>0</v>
      </c>
      <c r="U52" s="253">
        <v>0</v>
      </c>
      <c r="V52" s="253">
        <v>0</v>
      </c>
      <c r="W52" s="253">
        <v>0</v>
      </c>
      <c r="X52" s="253">
        <v>0</v>
      </c>
      <c r="Y52" s="253">
        <v>0</v>
      </c>
      <c r="Z52" s="253">
        <v>0</v>
      </c>
      <c r="AA52" s="254">
        <v>0</v>
      </c>
      <c r="AB52" s="289">
        <f>SUM(AC52:AM52)</f>
        <v>0</v>
      </c>
      <c r="AC52" s="253">
        <v>0</v>
      </c>
      <c r="AD52" s="253">
        <v>0</v>
      </c>
      <c r="AE52" s="253">
        <v>0</v>
      </c>
      <c r="AF52" s="253">
        <v>0</v>
      </c>
      <c r="AG52" s="253">
        <v>0</v>
      </c>
      <c r="AH52" s="253">
        <v>0</v>
      </c>
      <c r="AI52" s="253">
        <v>0</v>
      </c>
      <c r="AJ52" s="253">
        <v>0</v>
      </c>
      <c r="AK52" s="253">
        <v>0</v>
      </c>
      <c r="AL52" s="253">
        <v>0</v>
      </c>
      <c r="AM52" s="254">
        <v>0</v>
      </c>
      <c r="AN52" s="289">
        <f>SUM(AO52:AY52)</f>
        <v>0</v>
      </c>
      <c r="AO52" s="253">
        <v>0</v>
      </c>
      <c r="AP52" s="253">
        <v>0</v>
      </c>
      <c r="AQ52" s="253">
        <v>0</v>
      </c>
      <c r="AR52" s="253">
        <v>0</v>
      </c>
      <c r="AS52" s="253">
        <v>0</v>
      </c>
      <c r="AT52" s="253">
        <v>0</v>
      </c>
      <c r="AU52" s="253">
        <v>0</v>
      </c>
      <c r="AV52" s="253">
        <v>0</v>
      </c>
      <c r="AW52" s="253">
        <v>0</v>
      </c>
      <c r="AX52" s="253">
        <v>0</v>
      </c>
      <c r="AY52" s="254">
        <v>0</v>
      </c>
      <c r="AZ52" s="170">
        <v>0</v>
      </c>
      <c r="BA52" s="296">
        <f>SUM(BB52:BL52)+AZ52</f>
        <v>0</v>
      </c>
      <c r="BB52" s="274">
        <f t="shared" si="40"/>
        <v>0</v>
      </c>
      <c r="BC52" s="274">
        <f t="shared" si="40"/>
        <v>0</v>
      </c>
      <c r="BD52" s="274">
        <f t="shared" si="40"/>
        <v>0</v>
      </c>
      <c r="BE52" s="274">
        <f t="shared" si="40"/>
        <v>0</v>
      </c>
      <c r="BF52" s="274">
        <f t="shared" si="40"/>
        <v>0</v>
      </c>
      <c r="BG52" s="274">
        <f t="shared" si="40"/>
        <v>0</v>
      </c>
      <c r="BH52" s="274">
        <f t="shared" si="40"/>
        <v>0</v>
      </c>
      <c r="BI52" s="274">
        <f t="shared" si="40"/>
        <v>0</v>
      </c>
      <c r="BJ52" s="274">
        <f t="shared" si="40"/>
        <v>0</v>
      </c>
      <c r="BK52" s="274">
        <f t="shared" si="40"/>
        <v>0</v>
      </c>
      <c r="BL52" s="300">
        <f t="shared" si="40"/>
        <v>0</v>
      </c>
    </row>
    <row r="53" spans="1:64" ht="16.5" customHeight="1" x14ac:dyDescent="0.25">
      <c r="A53" s="1507"/>
      <c r="B53" s="126">
        <v>7.3</v>
      </c>
      <c r="C53" s="131" t="s">
        <v>155</v>
      </c>
      <c r="D53" s="274">
        <f>SUM(E53:O53)</f>
        <v>691.80241323866812</v>
      </c>
      <c r="E53" s="253">
        <v>679.31999446963061</v>
      </c>
      <c r="F53" s="253">
        <v>31.991801663840938</v>
      </c>
      <c r="G53" s="253">
        <v>9.8884955518696458</v>
      </c>
      <c r="H53" s="253">
        <v>2.4010133449847353</v>
      </c>
      <c r="I53" s="253">
        <v>-33.458331097865482</v>
      </c>
      <c r="J53" s="253">
        <v>0</v>
      </c>
      <c r="K53" s="253">
        <v>0</v>
      </c>
      <c r="L53" s="253">
        <v>1.6594393062075885</v>
      </c>
      <c r="M53" s="253">
        <v>0</v>
      </c>
      <c r="N53" s="253">
        <v>0</v>
      </c>
      <c r="O53" s="254">
        <v>0</v>
      </c>
      <c r="P53" s="274">
        <f>SUM(Q53:AA53)</f>
        <v>694.07449183777453</v>
      </c>
      <c r="Q53" s="253">
        <v>696.79370836615419</v>
      </c>
      <c r="R53" s="253">
        <v>28.148458954479938</v>
      </c>
      <c r="S53" s="253">
        <v>78.397198057289174</v>
      </c>
      <c r="T53" s="253">
        <v>28.988066868462045</v>
      </c>
      <c r="U53" s="253">
        <v>-140.6499526094654</v>
      </c>
      <c r="V53" s="253">
        <v>8.2897070715844237</v>
      </c>
      <c r="W53" s="253">
        <v>-14.775351529761016</v>
      </c>
      <c r="X53" s="253">
        <v>0.9579226142366406</v>
      </c>
      <c r="Y53" s="253">
        <v>7.9247340447945369</v>
      </c>
      <c r="Z53" s="253">
        <v>0</v>
      </c>
      <c r="AA53" s="254">
        <v>0</v>
      </c>
      <c r="AB53" s="289">
        <f>SUM(AC53:AM53)</f>
        <v>1717.831656303631</v>
      </c>
      <c r="AC53" s="253">
        <v>1216.9621498271406</v>
      </c>
      <c r="AD53" s="253">
        <v>123.28650854636989</v>
      </c>
      <c r="AE53" s="253">
        <v>353.3765900148818</v>
      </c>
      <c r="AF53" s="253">
        <v>190.55896214990085</v>
      </c>
      <c r="AG53" s="253">
        <v>-246.47902433093807</v>
      </c>
      <c r="AH53" s="253">
        <v>8.149079807973429</v>
      </c>
      <c r="AI53" s="253">
        <v>-3.4206212630731345</v>
      </c>
      <c r="AJ53" s="253">
        <v>7.6600079953011839</v>
      </c>
      <c r="AK53" s="253">
        <v>67.738003556074403</v>
      </c>
      <c r="AL53" s="253">
        <v>0</v>
      </c>
      <c r="AM53" s="254">
        <v>0</v>
      </c>
      <c r="AN53" s="289">
        <f>SUM(AO53:AY53)</f>
        <v>6338.8353836355873</v>
      </c>
      <c r="AO53" s="253">
        <v>3210.8191593612382</v>
      </c>
      <c r="AP53" s="253">
        <v>226.4052536560479</v>
      </c>
      <c r="AQ53" s="253">
        <v>1603.7832600285597</v>
      </c>
      <c r="AR53" s="253">
        <v>900.26949777359278</v>
      </c>
      <c r="AS53" s="253">
        <v>66.137384662106385</v>
      </c>
      <c r="AT53" s="253">
        <v>12.844644795985497</v>
      </c>
      <c r="AU53" s="253">
        <v>-2.0255789412145848</v>
      </c>
      <c r="AV53" s="253">
        <v>57.287336573964197</v>
      </c>
      <c r="AW53" s="253">
        <v>263.31442572530733</v>
      </c>
      <c r="AX53" s="253">
        <v>0</v>
      </c>
      <c r="AY53" s="254">
        <v>0</v>
      </c>
      <c r="AZ53" s="170">
        <v>0</v>
      </c>
      <c r="BA53" s="296">
        <f>SUM(BB53:BL53)+AZ53</f>
        <v>9442.5439450156628</v>
      </c>
      <c r="BB53" s="274">
        <f t="shared" si="40"/>
        <v>5803.8950120241634</v>
      </c>
      <c r="BC53" s="274">
        <f t="shared" si="40"/>
        <v>409.83202282073864</v>
      </c>
      <c r="BD53" s="274">
        <f t="shared" si="40"/>
        <v>2045.4455436526002</v>
      </c>
      <c r="BE53" s="274">
        <f t="shared" si="40"/>
        <v>1122.2175401369404</v>
      </c>
      <c r="BF53" s="274">
        <f t="shared" si="40"/>
        <v>-354.44992337616253</v>
      </c>
      <c r="BG53" s="274">
        <f t="shared" si="40"/>
        <v>29.283431675543348</v>
      </c>
      <c r="BH53" s="274">
        <f t="shared" si="40"/>
        <v>-20.221551734048738</v>
      </c>
      <c r="BI53" s="274">
        <f t="shared" si="40"/>
        <v>67.564706489709607</v>
      </c>
      <c r="BJ53" s="274">
        <f t="shared" si="40"/>
        <v>338.97716332617625</v>
      </c>
      <c r="BK53" s="274">
        <f t="shared" si="40"/>
        <v>0</v>
      </c>
      <c r="BL53" s="300">
        <f t="shared" si="40"/>
        <v>0</v>
      </c>
    </row>
    <row r="54" spans="1:64" ht="16.5" customHeight="1" x14ac:dyDescent="0.25">
      <c r="A54" s="1507"/>
      <c r="B54" s="126" t="s">
        <v>91</v>
      </c>
      <c r="C54" s="131" t="s">
        <v>911</v>
      </c>
      <c r="D54" s="274">
        <f>SUM(E54:O54)</f>
        <v>0</v>
      </c>
      <c r="E54" s="253">
        <v>0</v>
      </c>
      <c r="F54" s="253">
        <v>0</v>
      </c>
      <c r="G54" s="253">
        <v>0</v>
      </c>
      <c r="H54" s="253">
        <v>0</v>
      </c>
      <c r="I54" s="253">
        <v>0</v>
      </c>
      <c r="J54" s="253">
        <v>0</v>
      </c>
      <c r="K54" s="253">
        <v>0</v>
      </c>
      <c r="L54" s="253">
        <v>0</v>
      </c>
      <c r="M54" s="253">
        <v>0</v>
      </c>
      <c r="N54" s="253">
        <v>0</v>
      </c>
      <c r="O54" s="254">
        <v>0</v>
      </c>
      <c r="P54" s="274">
        <f>SUM(Q54:AA54)</f>
        <v>0</v>
      </c>
      <c r="Q54" s="253">
        <v>0</v>
      </c>
      <c r="R54" s="253">
        <v>0</v>
      </c>
      <c r="S54" s="253">
        <v>0</v>
      </c>
      <c r="T54" s="253">
        <v>0</v>
      </c>
      <c r="U54" s="253">
        <v>0</v>
      </c>
      <c r="V54" s="253">
        <v>0</v>
      </c>
      <c r="W54" s="253">
        <v>0</v>
      </c>
      <c r="X54" s="253">
        <v>0</v>
      </c>
      <c r="Y54" s="253">
        <v>0</v>
      </c>
      <c r="Z54" s="253">
        <v>0</v>
      </c>
      <c r="AA54" s="254">
        <v>0</v>
      </c>
      <c r="AB54" s="289">
        <f>SUM(AC54:AM54)</f>
        <v>0</v>
      </c>
      <c r="AC54" s="253">
        <v>0</v>
      </c>
      <c r="AD54" s="253">
        <v>0</v>
      </c>
      <c r="AE54" s="253">
        <v>0</v>
      </c>
      <c r="AF54" s="253">
        <v>0</v>
      </c>
      <c r="AG54" s="253">
        <v>0</v>
      </c>
      <c r="AH54" s="253">
        <v>0</v>
      </c>
      <c r="AI54" s="253">
        <v>0</v>
      </c>
      <c r="AJ54" s="253">
        <v>0</v>
      </c>
      <c r="AK54" s="253">
        <v>0</v>
      </c>
      <c r="AL54" s="253">
        <v>0</v>
      </c>
      <c r="AM54" s="254">
        <v>0</v>
      </c>
      <c r="AN54" s="289">
        <f>SUM(AO54:AY54)</f>
        <v>0</v>
      </c>
      <c r="AO54" s="253">
        <v>0</v>
      </c>
      <c r="AP54" s="253">
        <v>0</v>
      </c>
      <c r="AQ54" s="253">
        <v>0</v>
      </c>
      <c r="AR54" s="253">
        <v>0</v>
      </c>
      <c r="AS54" s="253">
        <v>0</v>
      </c>
      <c r="AT54" s="253">
        <v>0</v>
      </c>
      <c r="AU54" s="253">
        <v>0</v>
      </c>
      <c r="AV54" s="253">
        <v>0</v>
      </c>
      <c r="AW54" s="253">
        <v>0</v>
      </c>
      <c r="AX54" s="253">
        <v>0</v>
      </c>
      <c r="AY54" s="254">
        <v>0</v>
      </c>
      <c r="AZ54" s="170">
        <v>0</v>
      </c>
      <c r="BA54" s="296">
        <f>SUM(BB54:BL54)+AZ54</f>
        <v>0</v>
      </c>
      <c r="BB54" s="274">
        <f t="shared" si="40"/>
        <v>0</v>
      </c>
      <c r="BC54" s="274">
        <f t="shared" si="40"/>
        <v>0</v>
      </c>
      <c r="BD54" s="274">
        <f t="shared" si="40"/>
        <v>0</v>
      </c>
      <c r="BE54" s="274">
        <f t="shared" si="40"/>
        <v>0</v>
      </c>
      <c r="BF54" s="274">
        <f t="shared" si="40"/>
        <v>0</v>
      </c>
      <c r="BG54" s="274">
        <f t="shared" si="40"/>
        <v>0</v>
      </c>
      <c r="BH54" s="274">
        <f t="shared" si="40"/>
        <v>0</v>
      </c>
      <c r="BI54" s="274">
        <f t="shared" si="40"/>
        <v>0</v>
      </c>
      <c r="BJ54" s="274">
        <f t="shared" si="40"/>
        <v>0</v>
      </c>
      <c r="BK54" s="274">
        <f t="shared" si="40"/>
        <v>0</v>
      </c>
      <c r="BL54" s="300">
        <f t="shared" si="40"/>
        <v>0</v>
      </c>
    </row>
    <row r="55" spans="1:64" s="209" customFormat="1" ht="16.5" customHeight="1" x14ac:dyDescent="0.25">
      <c r="A55" s="1508"/>
      <c r="B55" s="129" t="s">
        <v>261</v>
      </c>
      <c r="C55" s="313" t="s">
        <v>38</v>
      </c>
      <c r="D55" s="278">
        <f>SUM(D51:D54)</f>
        <v>44309.062413238666</v>
      </c>
      <c r="E55" s="278">
        <f t="shared" ref="E55:BL55" si="41">SUM(E51:E54)</f>
        <v>21454.91999446963</v>
      </c>
      <c r="F55" s="278">
        <f t="shared" si="41"/>
        <v>1291.991801663841</v>
      </c>
      <c r="G55" s="278">
        <f t="shared" si="41"/>
        <v>12513.63849555187</v>
      </c>
      <c r="H55" s="278">
        <f t="shared" si="41"/>
        <v>4482.4010133449847</v>
      </c>
      <c r="I55" s="278">
        <f t="shared" si="41"/>
        <v>3130.4516689021343</v>
      </c>
      <c r="J55" s="278">
        <f t="shared" si="41"/>
        <v>0</v>
      </c>
      <c r="K55" s="278">
        <f t="shared" si="41"/>
        <v>0</v>
      </c>
      <c r="L55" s="278">
        <f t="shared" si="41"/>
        <v>1435.6594393062076</v>
      </c>
      <c r="M55" s="275">
        <f t="shared" si="41"/>
        <v>0</v>
      </c>
      <c r="N55" s="278">
        <f t="shared" si="41"/>
        <v>0</v>
      </c>
      <c r="O55" s="283">
        <f t="shared" si="41"/>
        <v>0</v>
      </c>
      <c r="P55" s="278">
        <f t="shared" si="41"/>
        <v>89807.394491837767</v>
      </c>
      <c r="Q55" s="278">
        <f t="shared" si="41"/>
        <v>31376.473708366153</v>
      </c>
      <c r="R55" s="278">
        <f t="shared" si="41"/>
        <v>1384.14845895448</v>
      </c>
      <c r="S55" s="278">
        <f t="shared" si="41"/>
        <v>36503.89719805729</v>
      </c>
      <c r="T55" s="278">
        <f t="shared" si="41"/>
        <v>10052.988066868462</v>
      </c>
      <c r="U55" s="278">
        <f t="shared" si="41"/>
        <v>7137.7800473905345</v>
      </c>
      <c r="V55" s="278">
        <f t="shared" si="41"/>
        <v>374.28970707158442</v>
      </c>
      <c r="W55" s="278">
        <f t="shared" si="41"/>
        <v>470.93464847023898</v>
      </c>
      <c r="X55" s="278">
        <f t="shared" si="41"/>
        <v>500.95792261423662</v>
      </c>
      <c r="Y55" s="275">
        <f>SUM(Y51:Y54)</f>
        <v>2005.9247340447946</v>
      </c>
      <c r="Z55" s="278">
        <f>SUM(Z51:Z54)</f>
        <v>0</v>
      </c>
      <c r="AA55" s="284">
        <f t="shared" si="41"/>
        <v>0</v>
      </c>
      <c r="AB55" s="852">
        <f t="shared" si="41"/>
        <v>91055.471656303635</v>
      </c>
      <c r="AC55" s="278">
        <f t="shared" si="41"/>
        <v>31119.112149827142</v>
      </c>
      <c r="AD55" s="278">
        <f t="shared" si="41"/>
        <v>3528.28650854637</v>
      </c>
      <c r="AE55" s="278">
        <f t="shared" si="41"/>
        <v>29688.926590014882</v>
      </c>
      <c r="AF55" s="278">
        <f t="shared" si="41"/>
        <v>12706.5589621499</v>
      </c>
      <c r="AG55" s="278">
        <f t="shared" si="41"/>
        <v>9234.2109756690625</v>
      </c>
      <c r="AH55" s="278">
        <f t="shared" si="41"/>
        <v>198.14907980797344</v>
      </c>
      <c r="AI55" s="278">
        <f t="shared" si="41"/>
        <v>82.82937873692687</v>
      </c>
      <c r="AJ55" s="278">
        <f t="shared" si="41"/>
        <v>877.66000799530116</v>
      </c>
      <c r="AK55" s="275">
        <f t="shared" si="41"/>
        <v>3619.7380035560745</v>
      </c>
      <c r="AL55" s="278">
        <f t="shared" si="41"/>
        <v>0</v>
      </c>
      <c r="AM55" s="284">
        <f t="shared" si="41"/>
        <v>0</v>
      </c>
      <c r="AN55" s="852">
        <f t="shared" si="41"/>
        <v>96434.085383635582</v>
      </c>
      <c r="AO55" s="278">
        <f t="shared" si="41"/>
        <v>38783.489159361234</v>
      </c>
      <c r="AP55" s="278">
        <f t="shared" si="41"/>
        <v>2872.405253656048</v>
      </c>
      <c r="AQ55" s="278">
        <f t="shared" si="41"/>
        <v>25543.783260028558</v>
      </c>
      <c r="AR55" s="278">
        <f t="shared" si="41"/>
        <v>14014.269497773592</v>
      </c>
      <c r="AS55" s="278">
        <f t="shared" si="41"/>
        <v>9980.4673846621063</v>
      </c>
      <c r="AT55" s="278">
        <f t="shared" si="41"/>
        <v>148.84464479598549</v>
      </c>
      <c r="AU55" s="278">
        <f t="shared" si="41"/>
        <v>84.22442105878541</v>
      </c>
      <c r="AV55" s="275">
        <f t="shared" si="41"/>
        <v>927.28733657396424</v>
      </c>
      <c r="AW55" s="275">
        <f>SUM(AW51:AW54)</f>
        <v>4079.3144257253075</v>
      </c>
      <c r="AX55" s="278">
        <f t="shared" si="41"/>
        <v>0</v>
      </c>
      <c r="AY55" s="284">
        <f t="shared" si="41"/>
        <v>0</v>
      </c>
      <c r="AZ55" s="866">
        <f t="shared" si="41"/>
        <v>0</v>
      </c>
      <c r="BA55" s="297">
        <f t="shared" si="41"/>
        <v>321606.01394501567</v>
      </c>
      <c r="BB55" s="275">
        <f t="shared" si="41"/>
        <v>122733.99501202416</v>
      </c>
      <c r="BC55" s="275">
        <f t="shared" si="41"/>
        <v>9076.8320228207394</v>
      </c>
      <c r="BD55" s="275">
        <f t="shared" si="41"/>
        <v>104250.24554365261</v>
      </c>
      <c r="BE55" s="275">
        <f t="shared" si="41"/>
        <v>41256.217540136939</v>
      </c>
      <c r="BF55" s="275">
        <f t="shared" si="41"/>
        <v>29482.910076623837</v>
      </c>
      <c r="BG55" s="275">
        <f t="shared" si="41"/>
        <v>721.2834316755434</v>
      </c>
      <c r="BH55" s="275">
        <f t="shared" si="41"/>
        <v>637.98844826595132</v>
      </c>
      <c r="BI55" s="275">
        <f t="shared" si="41"/>
        <v>3741.5647064897098</v>
      </c>
      <c r="BJ55" s="275">
        <f>SUM(BJ51:BJ54)</f>
        <v>9704.9771633261771</v>
      </c>
      <c r="BK55" s="275">
        <f t="shared" si="41"/>
        <v>0</v>
      </c>
      <c r="BL55" s="299">
        <f t="shared" si="41"/>
        <v>0</v>
      </c>
    </row>
    <row r="56" spans="1:64" ht="14.85" customHeight="1" x14ac:dyDescent="0.25">
      <c r="A56" s="1497" t="s">
        <v>29</v>
      </c>
      <c r="B56" s="124">
        <v>8.1</v>
      </c>
      <c r="C56" s="311" t="s">
        <v>22</v>
      </c>
      <c r="D56" s="273">
        <f t="shared" ref="D56:D62" si="42">SUM(E56:O56)</f>
        <v>981056.70000000007</v>
      </c>
      <c r="E56" s="251">
        <v>465050.56</v>
      </c>
      <c r="F56" s="251">
        <v>51476.08</v>
      </c>
      <c r="G56" s="251">
        <v>351431.61</v>
      </c>
      <c r="H56" s="251">
        <v>68886.17</v>
      </c>
      <c r="I56" s="251">
        <v>8.0500000000000096</v>
      </c>
      <c r="J56" s="251">
        <v>9424</v>
      </c>
      <c r="K56" s="251">
        <v>0</v>
      </c>
      <c r="L56" s="251">
        <v>34780.230000000003</v>
      </c>
      <c r="M56" s="251">
        <v>0</v>
      </c>
      <c r="N56" s="251">
        <v>0</v>
      </c>
      <c r="O56" s="252">
        <v>0</v>
      </c>
      <c r="P56" s="276">
        <f t="shared" ref="P56:P62" si="43">SUM(Q56:AA56)</f>
        <v>1512567.2900000007</v>
      </c>
      <c r="Q56" s="251">
        <v>738907.06000000099</v>
      </c>
      <c r="R56" s="251">
        <v>60815.47</v>
      </c>
      <c r="S56" s="251">
        <v>591644.32999999996</v>
      </c>
      <c r="T56" s="251">
        <v>66926.17</v>
      </c>
      <c r="U56" s="251">
        <v>12.05</v>
      </c>
      <c r="V56" s="251">
        <v>13510.43</v>
      </c>
      <c r="W56" s="251">
        <v>2.54</v>
      </c>
      <c r="X56" s="251">
        <v>40749.24</v>
      </c>
      <c r="Y56" s="251">
        <v>0</v>
      </c>
      <c r="Z56" s="251">
        <v>0</v>
      </c>
      <c r="AA56" s="252">
        <v>0</v>
      </c>
      <c r="AB56" s="276">
        <f t="shared" ref="AB56:AB62" si="44">SUM(AC56:AM56)</f>
        <v>1528565.7199999997</v>
      </c>
      <c r="AC56" s="251">
        <v>756180.39</v>
      </c>
      <c r="AD56" s="251">
        <v>74550.62</v>
      </c>
      <c r="AE56" s="251">
        <v>539564.19999999995</v>
      </c>
      <c r="AF56" s="251">
        <v>85303.24</v>
      </c>
      <c r="AG56" s="251">
        <v>1237.56</v>
      </c>
      <c r="AH56" s="251">
        <v>13017.66</v>
      </c>
      <c r="AI56" s="251">
        <v>8.15</v>
      </c>
      <c r="AJ56" s="251">
        <v>58703.9</v>
      </c>
      <c r="AK56" s="251">
        <v>0</v>
      </c>
      <c r="AL56" s="251">
        <v>0</v>
      </c>
      <c r="AM56" s="252">
        <v>0</v>
      </c>
      <c r="AN56" s="276">
        <f t="shared" ref="AN56:AN62" si="45">SUM(AO56:AY56)</f>
        <v>1591319.8900000008</v>
      </c>
      <c r="AO56" s="251">
        <v>823986.950000001</v>
      </c>
      <c r="AP56" s="251">
        <v>84399.039999999994</v>
      </c>
      <c r="AQ56" s="251">
        <v>486500.04999999987</v>
      </c>
      <c r="AR56" s="251">
        <v>94710.670000000013</v>
      </c>
      <c r="AS56" s="251">
        <v>25.42</v>
      </c>
      <c r="AT56" s="251">
        <v>16708.54</v>
      </c>
      <c r="AU56" s="251">
        <v>9365.2800000000007</v>
      </c>
      <c r="AV56" s="249">
        <v>75623.94</v>
      </c>
      <c r="AW56" s="251">
        <v>0</v>
      </c>
      <c r="AX56" s="251">
        <v>0</v>
      </c>
      <c r="AY56" s="252">
        <v>0</v>
      </c>
      <c r="AZ56" s="682">
        <v>0</v>
      </c>
      <c r="BA56" s="294">
        <f t="shared" ref="BA56:BA62" si="46">SUM(BB56:BL56)+AZ56</f>
        <v>5613509.6000000015</v>
      </c>
      <c r="BB56" s="273">
        <f t="shared" ref="BB56:BL62" si="47">E56+Q56+AC56+AO56</f>
        <v>2784124.9600000023</v>
      </c>
      <c r="BC56" s="273">
        <f t="shared" si="47"/>
        <v>271241.20999999996</v>
      </c>
      <c r="BD56" s="273">
        <f t="shared" si="47"/>
        <v>1969140.1899999997</v>
      </c>
      <c r="BE56" s="273">
        <f t="shared" si="47"/>
        <v>315826.25</v>
      </c>
      <c r="BF56" s="273">
        <f t="shared" si="47"/>
        <v>1283.08</v>
      </c>
      <c r="BG56" s="273">
        <f t="shared" si="47"/>
        <v>52660.63</v>
      </c>
      <c r="BH56" s="273">
        <f t="shared" si="47"/>
        <v>9375.9700000000012</v>
      </c>
      <c r="BI56" s="273">
        <f t="shared" si="47"/>
        <v>209857.31</v>
      </c>
      <c r="BJ56" s="273">
        <f t="shared" si="47"/>
        <v>0</v>
      </c>
      <c r="BK56" s="273">
        <f t="shared" si="47"/>
        <v>0</v>
      </c>
      <c r="BL56" s="298">
        <f t="shared" si="47"/>
        <v>0</v>
      </c>
    </row>
    <row r="57" spans="1:64" ht="14.85" customHeight="1" x14ac:dyDescent="0.25">
      <c r="A57" s="1498"/>
      <c r="B57" s="126" t="s">
        <v>112</v>
      </c>
      <c r="C57" s="131" t="s">
        <v>443</v>
      </c>
      <c r="D57" s="274">
        <f t="shared" si="42"/>
        <v>15648</v>
      </c>
      <c r="E57" s="253">
        <v>0</v>
      </c>
      <c r="F57" s="253">
        <v>0</v>
      </c>
      <c r="G57" s="253">
        <v>15648</v>
      </c>
      <c r="H57" s="253">
        <v>0</v>
      </c>
      <c r="I57" s="253">
        <v>0</v>
      </c>
      <c r="J57" s="253">
        <v>0</v>
      </c>
      <c r="K57" s="253">
        <v>0</v>
      </c>
      <c r="L57" s="253">
        <v>0</v>
      </c>
      <c r="M57" s="253">
        <v>0</v>
      </c>
      <c r="N57" s="253">
        <v>0</v>
      </c>
      <c r="O57" s="254">
        <v>0</v>
      </c>
      <c r="P57" s="274">
        <f t="shared" si="43"/>
        <v>0</v>
      </c>
      <c r="Q57" s="253">
        <v>0</v>
      </c>
      <c r="R57" s="253">
        <v>0</v>
      </c>
      <c r="S57" s="253">
        <v>0</v>
      </c>
      <c r="T57" s="253">
        <v>0</v>
      </c>
      <c r="U57" s="253">
        <v>0</v>
      </c>
      <c r="V57" s="253">
        <v>0</v>
      </c>
      <c r="W57" s="253">
        <v>0</v>
      </c>
      <c r="X57" s="253">
        <v>0</v>
      </c>
      <c r="Y57" s="253">
        <v>0</v>
      </c>
      <c r="Z57" s="253">
        <v>0</v>
      </c>
      <c r="AA57" s="254">
        <v>0</v>
      </c>
      <c r="AB57" s="289">
        <f t="shared" si="44"/>
        <v>12909.6</v>
      </c>
      <c r="AC57" s="253">
        <v>0</v>
      </c>
      <c r="AD57" s="253">
        <v>12909.6</v>
      </c>
      <c r="AE57" s="253">
        <v>0</v>
      </c>
      <c r="AF57" s="253">
        <v>0</v>
      </c>
      <c r="AG57" s="253">
        <v>0</v>
      </c>
      <c r="AH57" s="253">
        <v>0</v>
      </c>
      <c r="AI57" s="253">
        <v>0</v>
      </c>
      <c r="AJ57" s="253">
        <v>0</v>
      </c>
      <c r="AK57" s="253">
        <v>0</v>
      </c>
      <c r="AL57" s="253">
        <v>0</v>
      </c>
      <c r="AM57" s="254">
        <v>0</v>
      </c>
      <c r="AN57" s="289">
        <f t="shared" si="45"/>
        <v>12909.6</v>
      </c>
      <c r="AO57" s="253">
        <v>0</v>
      </c>
      <c r="AP57" s="253">
        <v>12909.6</v>
      </c>
      <c r="AQ57" s="253">
        <v>0</v>
      </c>
      <c r="AR57" s="253">
        <v>0</v>
      </c>
      <c r="AS57" s="253">
        <v>0</v>
      </c>
      <c r="AT57" s="253">
        <v>0</v>
      </c>
      <c r="AU57" s="253">
        <v>0</v>
      </c>
      <c r="AV57" s="253">
        <v>0</v>
      </c>
      <c r="AW57" s="253">
        <v>0</v>
      </c>
      <c r="AX57" s="253">
        <v>0</v>
      </c>
      <c r="AY57" s="254">
        <v>0</v>
      </c>
      <c r="AZ57" s="170">
        <v>0</v>
      </c>
      <c r="BA57" s="296">
        <f t="shared" si="46"/>
        <v>41467.199999999997</v>
      </c>
      <c r="BB57" s="274">
        <f t="shared" si="47"/>
        <v>0</v>
      </c>
      <c r="BC57" s="274">
        <f t="shared" si="47"/>
        <v>25819.200000000001</v>
      </c>
      <c r="BD57" s="274">
        <f t="shared" si="47"/>
        <v>15648</v>
      </c>
      <c r="BE57" s="274">
        <f t="shared" si="47"/>
        <v>0</v>
      </c>
      <c r="BF57" s="274">
        <f t="shared" si="47"/>
        <v>0</v>
      </c>
      <c r="BG57" s="274">
        <f t="shared" si="47"/>
        <v>0</v>
      </c>
      <c r="BH57" s="274">
        <f t="shared" si="47"/>
        <v>0</v>
      </c>
      <c r="BI57" s="274">
        <f t="shared" si="47"/>
        <v>0</v>
      </c>
      <c r="BJ57" s="274">
        <f t="shared" si="47"/>
        <v>0</v>
      </c>
      <c r="BK57" s="274">
        <f t="shared" si="47"/>
        <v>0</v>
      </c>
      <c r="BL57" s="300">
        <f t="shared" si="47"/>
        <v>0</v>
      </c>
    </row>
    <row r="58" spans="1:64" ht="14.85" customHeight="1" x14ac:dyDescent="0.25">
      <c r="A58" s="1498"/>
      <c r="B58" s="126" t="s">
        <v>114</v>
      </c>
      <c r="C58" s="131" t="s">
        <v>157</v>
      </c>
      <c r="D58" s="274">
        <f t="shared" si="42"/>
        <v>0</v>
      </c>
      <c r="E58" s="253">
        <v>0</v>
      </c>
      <c r="F58" s="253">
        <v>0</v>
      </c>
      <c r="G58" s="253">
        <v>0</v>
      </c>
      <c r="H58" s="253">
        <v>0</v>
      </c>
      <c r="I58" s="253">
        <v>0</v>
      </c>
      <c r="J58" s="253">
        <v>0</v>
      </c>
      <c r="K58" s="253">
        <v>0</v>
      </c>
      <c r="L58" s="253">
        <v>0</v>
      </c>
      <c r="M58" s="253">
        <v>0</v>
      </c>
      <c r="N58" s="253">
        <v>0</v>
      </c>
      <c r="O58" s="254">
        <v>0</v>
      </c>
      <c r="P58" s="274">
        <f t="shared" si="43"/>
        <v>283.63228813131821</v>
      </c>
      <c r="Q58" s="253">
        <v>280.21828313563435</v>
      </c>
      <c r="R58" s="253">
        <v>0.27202413436967771</v>
      </c>
      <c r="S58" s="253">
        <v>2.606958398810046</v>
      </c>
      <c r="T58" s="253">
        <v>0.2948963289848292</v>
      </c>
      <c r="U58" s="253">
        <v>1.1576594217975631E-4</v>
      </c>
      <c r="V58" s="253">
        <v>6.0431384082243023E-2</v>
      </c>
      <c r="W58" s="253">
        <v>2.5883639941586497E-5</v>
      </c>
      <c r="X58" s="253">
        <v>0.17955309985498599</v>
      </c>
      <c r="Y58" s="253">
        <v>0</v>
      </c>
      <c r="Z58" s="253">
        <v>0</v>
      </c>
      <c r="AA58" s="254">
        <v>0</v>
      </c>
      <c r="AB58" s="289">
        <f t="shared" si="44"/>
        <v>70.395611471709856</v>
      </c>
      <c r="AC58" s="253">
        <v>70.395611471709856</v>
      </c>
      <c r="AD58" s="253">
        <v>0</v>
      </c>
      <c r="AE58" s="253">
        <v>0</v>
      </c>
      <c r="AF58" s="253">
        <v>0</v>
      </c>
      <c r="AG58" s="253">
        <v>0</v>
      </c>
      <c r="AH58" s="253">
        <v>0</v>
      </c>
      <c r="AI58" s="253">
        <v>0</v>
      </c>
      <c r="AJ58" s="253">
        <v>0</v>
      </c>
      <c r="AK58" s="253">
        <v>0</v>
      </c>
      <c r="AL58" s="253">
        <v>0</v>
      </c>
      <c r="AM58" s="254">
        <v>0</v>
      </c>
      <c r="AN58" s="289">
        <f t="shared" si="45"/>
        <v>1146.2425383891032</v>
      </c>
      <c r="AO58" s="253">
        <v>930.09017426907258</v>
      </c>
      <c r="AP58" s="253">
        <v>0</v>
      </c>
      <c r="AQ58" s="253">
        <v>216.15236412003051</v>
      </c>
      <c r="AR58" s="253">
        <v>0</v>
      </c>
      <c r="AS58" s="253">
        <v>0</v>
      </c>
      <c r="AT58" s="253">
        <v>0</v>
      </c>
      <c r="AU58" s="253">
        <v>0</v>
      </c>
      <c r="AV58" s="253">
        <v>0</v>
      </c>
      <c r="AW58" s="253">
        <v>0</v>
      </c>
      <c r="AX58" s="253">
        <v>0</v>
      </c>
      <c r="AY58" s="254">
        <v>0</v>
      </c>
      <c r="AZ58" s="170">
        <v>0</v>
      </c>
      <c r="BA58" s="296">
        <f t="shared" si="46"/>
        <v>1500.2704379921311</v>
      </c>
      <c r="BB58" s="274">
        <f t="shared" si="47"/>
        <v>1280.7040688764168</v>
      </c>
      <c r="BC58" s="274">
        <f t="shared" si="47"/>
        <v>0.27202413436967771</v>
      </c>
      <c r="BD58" s="274">
        <f t="shared" si="47"/>
        <v>218.75932251884055</v>
      </c>
      <c r="BE58" s="274">
        <f t="shared" si="47"/>
        <v>0.2948963289848292</v>
      </c>
      <c r="BF58" s="274">
        <f t="shared" si="47"/>
        <v>1.1576594217975631E-4</v>
      </c>
      <c r="BG58" s="274">
        <f t="shared" si="47"/>
        <v>6.0431384082243023E-2</v>
      </c>
      <c r="BH58" s="274">
        <f t="shared" si="47"/>
        <v>2.5883639941586497E-5</v>
      </c>
      <c r="BI58" s="274">
        <f t="shared" si="47"/>
        <v>0.17955309985498599</v>
      </c>
      <c r="BJ58" s="274">
        <f t="shared" si="47"/>
        <v>0</v>
      </c>
      <c r="BK58" s="274">
        <f t="shared" si="47"/>
        <v>0</v>
      </c>
      <c r="BL58" s="300">
        <f t="shared" si="47"/>
        <v>0</v>
      </c>
    </row>
    <row r="59" spans="1:64" x14ac:dyDescent="0.25">
      <c r="A59" s="1498"/>
      <c r="B59" s="126" t="s">
        <v>115</v>
      </c>
      <c r="C59" s="131" t="s">
        <v>113</v>
      </c>
      <c r="D59" s="274">
        <f t="shared" si="42"/>
        <v>-978.78288110263111</v>
      </c>
      <c r="E59" s="253">
        <v>-425.53156919609103</v>
      </c>
      <c r="F59" s="253">
        <v>-47.101754051137</v>
      </c>
      <c r="G59" s="253">
        <v>-387.89745379798899</v>
      </c>
      <c r="H59" s="253">
        <v>-72.792847156221498</v>
      </c>
      <c r="I59" s="253">
        <v>-8.3399271230304398E-2</v>
      </c>
      <c r="J59" s="253">
        <v>-8.6231688616910098</v>
      </c>
      <c r="K59" s="253">
        <v>0</v>
      </c>
      <c r="L59" s="253">
        <v>-36.752688768271298</v>
      </c>
      <c r="M59" s="253">
        <v>0</v>
      </c>
      <c r="N59" s="253">
        <v>0</v>
      </c>
      <c r="O59" s="254">
        <v>0</v>
      </c>
      <c r="P59" s="274">
        <f t="shared" si="43"/>
        <v>-1388.7943979508375</v>
      </c>
      <c r="Q59" s="253">
        <v>-606.61396884770795</v>
      </c>
      <c r="R59" s="253">
        <v>-50.688631733275201</v>
      </c>
      <c r="S59" s="253">
        <v>-608.74591606726597</v>
      </c>
      <c r="T59" s="253">
        <v>-68.860683014613798</v>
      </c>
      <c r="U59" s="253">
        <v>-0.694773373863524</v>
      </c>
      <c r="V59" s="253">
        <v>-11.2607073632448</v>
      </c>
      <c r="W59" s="253">
        <v>-2.6134191581128701E-3</v>
      </c>
      <c r="X59" s="253">
        <v>-41.927104131708397</v>
      </c>
      <c r="Y59" s="253">
        <v>0</v>
      </c>
      <c r="Z59" s="253">
        <v>0</v>
      </c>
      <c r="AA59" s="254">
        <v>0</v>
      </c>
      <c r="AB59" s="289">
        <f t="shared" si="44"/>
        <v>-1225.2114365188888</v>
      </c>
      <c r="AC59" s="253">
        <v>-510.45179429302402</v>
      </c>
      <c r="AD59" s="253">
        <v>-59.1812639307052</v>
      </c>
      <c r="AE59" s="253">
        <v>-479.98288498857403</v>
      </c>
      <c r="AF59" s="253">
        <v>-75.8971432126542</v>
      </c>
      <c r="AG59" s="253">
        <v>-38.651683188707402</v>
      </c>
      <c r="AH59" s="253">
        <v>-8.8085940353246706</v>
      </c>
      <c r="AI59" s="253">
        <v>-7.2513273491502999E-3</v>
      </c>
      <c r="AJ59" s="253">
        <v>-52.230821542550203</v>
      </c>
      <c r="AK59" s="253">
        <v>0</v>
      </c>
      <c r="AL59" s="253">
        <v>0</v>
      </c>
      <c r="AM59" s="254">
        <v>0</v>
      </c>
      <c r="AN59" s="289">
        <f t="shared" si="45"/>
        <v>-749.43801082353593</v>
      </c>
      <c r="AO59" s="253">
        <v>-329.82259289997398</v>
      </c>
      <c r="AP59" s="253">
        <v>-38.9981253041732</v>
      </c>
      <c r="AQ59" s="253">
        <v>-275.80191990754901</v>
      </c>
      <c r="AR59" s="253">
        <v>-49.995761555880001</v>
      </c>
      <c r="AS59" s="253">
        <v>-0.98797846986066995</v>
      </c>
      <c r="AT59" s="253">
        <v>-6.2320424594722903</v>
      </c>
      <c r="AU59" s="253">
        <v>-6.2933289845585101</v>
      </c>
      <c r="AV59" s="253">
        <v>-41.306261242068302</v>
      </c>
      <c r="AW59" s="253">
        <v>0</v>
      </c>
      <c r="AX59" s="253">
        <v>0</v>
      </c>
      <c r="AY59" s="254">
        <v>0</v>
      </c>
      <c r="AZ59" s="170">
        <v>0</v>
      </c>
      <c r="BA59" s="296">
        <f t="shared" si="46"/>
        <v>-4342.2267263958947</v>
      </c>
      <c r="BB59" s="274">
        <f t="shared" si="47"/>
        <v>-1872.4199252367971</v>
      </c>
      <c r="BC59" s="274">
        <f t="shared" si="47"/>
        <v>-195.96977501929058</v>
      </c>
      <c r="BD59" s="274">
        <f t="shared" si="47"/>
        <v>-1752.4281747613779</v>
      </c>
      <c r="BE59" s="274">
        <f t="shared" si="47"/>
        <v>-267.54643493936948</v>
      </c>
      <c r="BF59" s="274">
        <f t="shared" si="47"/>
        <v>-40.417834303661898</v>
      </c>
      <c r="BG59" s="274">
        <f t="shared" si="47"/>
        <v>-34.924512719732775</v>
      </c>
      <c r="BH59" s="274">
        <f t="shared" si="47"/>
        <v>-6.3031937310657735</v>
      </c>
      <c r="BI59" s="274">
        <f t="shared" si="47"/>
        <v>-172.21687568459819</v>
      </c>
      <c r="BJ59" s="274">
        <f t="shared" si="47"/>
        <v>0</v>
      </c>
      <c r="BK59" s="274">
        <f t="shared" si="47"/>
        <v>0</v>
      </c>
      <c r="BL59" s="300">
        <f t="shared" si="47"/>
        <v>0</v>
      </c>
    </row>
    <row r="60" spans="1:64" x14ac:dyDescent="0.25">
      <c r="A60" s="1498"/>
      <c r="B60" s="126" t="s">
        <v>116</v>
      </c>
      <c r="C60" s="131" t="s">
        <v>158</v>
      </c>
      <c r="D60" s="274">
        <f t="shared" si="42"/>
        <v>0</v>
      </c>
      <c r="E60" s="253">
        <v>0</v>
      </c>
      <c r="F60" s="253">
        <v>0</v>
      </c>
      <c r="G60" s="253">
        <v>0</v>
      </c>
      <c r="H60" s="253">
        <v>0</v>
      </c>
      <c r="I60" s="253">
        <v>0</v>
      </c>
      <c r="J60" s="253">
        <v>0</v>
      </c>
      <c r="K60" s="253">
        <v>0</v>
      </c>
      <c r="L60" s="253">
        <v>0</v>
      </c>
      <c r="M60" s="253">
        <v>0</v>
      </c>
      <c r="N60" s="253">
        <v>0</v>
      </c>
      <c r="O60" s="254">
        <v>0</v>
      </c>
      <c r="P60" s="274">
        <f t="shared" si="43"/>
        <v>0</v>
      </c>
      <c r="Q60" s="253">
        <v>0</v>
      </c>
      <c r="R60" s="253">
        <v>0</v>
      </c>
      <c r="S60" s="253">
        <v>0</v>
      </c>
      <c r="T60" s="253">
        <v>0</v>
      </c>
      <c r="U60" s="253">
        <v>0</v>
      </c>
      <c r="V60" s="253">
        <v>0</v>
      </c>
      <c r="W60" s="253">
        <v>0</v>
      </c>
      <c r="X60" s="253">
        <v>0</v>
      </c>
      <c r="Y60" s="253">
        <v>0</v>
      </c>
      <c r="Z60" s="253">
        <v>0</v>
      </c>
      <c r="AA60" s="254">
        <v>0</v>
      </c>
      <c r="AB60" s="289">
        <f t="shared" si="44"/>
        <v>0</v>
      </c>
      <c r="AC60" s="253">
        <v>0</v>
      </c>
      <c r="AD60" s="253">
        <v>0</v>
      </c>
      <c r="AE60" s="253">
        <v>0</v>
      </c>
      <c r="AF60" s="253">
        <v>0</v>
      </c>
      <c r="AG60" s="253">
        <v>0</v>
      </c>
      <c r="AH60" s="253">
        <v>0</v>
      </c>
      <c r="AI60" s="253">
        <v>0</v>
      </c>
      <c r="AJ60" s="253">
        <v>0</v>
      </c>
      <c r="AK60" s="253">
        <v>0</v>
      </c>
      <c r="AL60" s="253">
        <v>0</v>
      </c>
      <c r="AM60" s="254">
        <v>0</v>
      </c>
      <c r="AN60" s="289">
        <f t="shared" si="45"/>
        <v>0</v>
      </c>
      <c r="AO60" s="253">
        <v>0</v>
      </c>
      <c r="AP60" s="253">
        <v>0</v>
      </c>
      <c r="AQ60" s="253">
        <v>0</v>
      </c>
      <c r="AR60" s="253">
        <v>0</v>
      </c>
      <c r="AS60" s="253">
        <v>0</v>
      </c>
      <c r="AT60" s="253">
        <v>0</v>
      </c>
      <c r="AU60" s="253">
        <v>0</v>
      </c>
      <c r="AV60" s="253">
        <v>0</v>
      </c>
      <c r="AW60" s="253">
        <v>0</v>
      </c>
      <c r="AX60" s="253">
        <v>0</v>
      </c>
      <c r="AY60" s="254">
        <v>0</v>
      </c>
      <c r="AZ60" s="170">
        <v>0</v>
      </c>
      <c r="BA60" s="296">
        <f t="shared" si="46"/>
        <v>0</v>
      </c>
      <c r="BB60" s="274">
        <f t="shared" si="47"/>
        <v>0</v>
      </c>
      <c r="BC60" s="274">
        <f t="shared" si="47"/>
        <v>0</v>
      </c>
      <c r="BD60" s="274">
        <f t="shared" si="47"/>
        <v>0</v>
      </c>
      <c r="BE60" s="274">
        <f t="shared" si="47"/>
        <v>0</v>
      </c>
      <c r="BF60" s="274">
        <f t="shared" si="47"/>
        <v>0</v>
      </c>
      <c r="BG60" s="274">
        <f t="shared" si="47"/>
        <v>0</v>
      </c>
      <c r="BH60" s="274">
        <f t="shared" si="47"/>
        <v>0</v>
      </c>
      <c r="BI60" s="274">
        <f t="shared" si="47"/>
        <v>0</v>
      </c>
      <c r="BJ60" s="274">
        <f t="shared" si="47"/>
        <v>0</v>
      </c>
      <c r="BK60" s="274">
        <f t="shared" si="47"/>
        <v>0</v>
      </c>
      <c r="BL60" s="300">
        <f t="shared" si="47"/>
        <v>0</v>
      </c>
    </row>
    <row r="61" spans="1:64" s="255" customFormat="1" x14ac:dyDescent="0.25">
      <c r="A61" s="1498"/>
      <c r="B61" s="126" t="s">
        <v>159</v>
      </c>
      <c r="C61" s="131" t="s">
        <v>23</v>
      </c>
      <c r="D61" s="274">
        <f t="shared" si="42"/>
        <v>0</v>
      </c>
      <c r="E61" s="253">
        <v>0</v>
      </c>
      <c r="F61" s="253">
        <v>0</v>
      </c>
      <c r="G61" s="253">
        <v>0</v>
      </c>
      <c r="H61" s="253">
        <v>0</v>
      </c>
      <c r="I61" s="253">
        <v>0</v>
      </c>
      <c r="J61" s="253">
        <v>0</v>
      </c>
      <c r="K61" s="253">
        <v>0</v>
      </c>
      <c r="L61" s="253">
        <v>0</v>
      </c>
      <c r="M61" s="253">
        <v>0</v>
      </c>
      <c r="N61" s="253">
        <v>0</v>
      </c>
      <c r="O61" s="254">
        <v>0</v>
      </c>
      <c r="P61" s="274">
        <f t="shared" si="43"/>
        <v>0</v>
      </c>
      <c r="Q61" s="253">
        <v>0</v>
      </c>
      <c r="R61" s="253">
        <v>0</v>
      </c>
      <c r="S61" s="253">
        <v>0</v>
      </c>
      <c r="T61" s="253">
        <v>0</v>
      </c>
      <c r="U61" s="253">
        <v>0</v>
      </c>
      <c r="V61" s="253">
        <v>0</v>
      </c>
      <c r="W61" s="253">
        <v>0</v>
      </c>
      <c r="X61" s="253">
        <v>0</v>
      </c>
      <c r="Y61" s="253">
        <v>0</v>
      </c>
      <c r="Z61" s="253">
        <v>0</v>
      </c>
      <c r="AA61" s="254">
        <v>0</v>
      </c>
      <c r="AB61" s="289">
        <f t="shared" si="44"/>
        <v>0</v>
      </c>
      <c r="AC61" s="253">
        <v>0</v>
      </c>
      <c r="AD61" s="253">
        <v>0</v>
      </c>
      <c r="AE61" s="253">
        <v>0</v>
      </c>
      <c r="AF61" s="253">
        <v>0</v>
      </c>
      <c r="AG61" s="253">
        <v>0</v>
      </c>
      <c r="AH61" s="253">
        <v>0</v>
      </c>
      <c r="AI61" s="253">
        <v>0</v>
      </c>
      <c r="AJ61" s="253">
        <v>0</v>
      </c>
      <c r="AK61" s="253">
        <v>0</v>
      </c>
      <c r="AL61" s="253">
        <v>0</v>
      </c>
      <c r="AM61" s="254">
        <v>0</v>
      </c>
      <c r="AN61" s="289">
        <f t="shared" si="45"/>
        <v>0</v>
      </c>
      <c r="AO61" s="253">
        <v>0</v>
      </c>
      <c r="AP61" s="253">
        <v>0</v>
      </c>
      <c r="AQ61" s="253">
        <v>0</v>
      </c>
      <c r="AR61" s="253">
        <v>0</v>
      </c>
      <c r="AS61" s="253">
        <v>0</v>
      </c>
      <c r="AT61" s="253">
        <v>0</v>
      </c>
      <c r="AU61" s="253">
        <v>0</v>
      </c>
      <c r="AV61" s="253">
        <v>0</v>
      </c>
      <c r="AW61" s="253">
        <v>0</v>
      </c>
      <c r="AX61" s="253">
        <v>0</v>
      </c>
      <c r="AY61" s="254">
        <v>0</v>
      </c>
      <c r="AZ61" s="170">
        <v>0</v>
      </c>
      <c r="BA61" s="296">
        <f t="shared" si="46"/>
        <v>0</v>
      </c>
      <c r="BB61" s="274">
        <f t="shared" si="47"/>
        <v>0</v>
      </c>
      <c r="BC61" s="274">
        <f t="shared" si="47"/>
        <v>0</v>
      </c>
      <c r="BD61" s="274">
        <f t="shared" si="47"/>
        <v>0</v>
      </c>
      <c r="BE61" s="274">
        <f t="shared" si="47"/>
        <v>0</v>
      </c>
      <c r="BF61" s="274">
        <f t="shared" si="47"/>
        <v>0</v>
      </c>
      <c r="BG61" s="274">
        <f t="shared" si="47"/>
        <v>0</v>
      </c>
      <c r="BH61" s="274">
        <f t="shared" si="47"/>
        <v>0</v>
      </c>
      <c r="BI61" s="274">
        <f t="shared" si="47"/>
        <v>0</v>
      </c>
      <c r="BJ61" s="274">
        <f t="shared" si="47"/>
        <v>0</v>
      </c>
      <c r="BK61" s="274">
        <f t="shared" si="47"/>
        <v>0</v>
      </c>
      <c r="BL61" s="300">
        <f t="shared" si="47"/>
        <v>0</v>
      </c>
    </row>
    <row r="62" spans="1:64" s="255" customFormat="1" x14ac:dyDescent="0.25">
      <c r="A62" s="1498"/>
      <c r="B62" s="126" t="s">
        <v>442</v>
      </c>
      <c r="C62" s="131" t="s">
        <v>912</v>
      </c>
      <c r="D62" s="274">
        <f t="shared" si="42"/>
        <v>-32851.770639312643</v>
      </c>
      <c r="E62" s="253">
        <v>-25453.8010394829</v>
      </c>
      <c r="F62" s="253">
        <v>-642.079653682762</v>
      </c>
      <c r="G62" s="253">
        <v>-5331.8075589396603</v>
      </c>
      <c r="H62" s="253">
        <v>-505.64623059302198</v>
      </c>
      <c r="I62" s="253">
        <v>-770.71252500551395</v>
      </c>
      <c r="J62" s="253">
        <v>-104.612205627427</v>
      </c>
      <c r="K62" s="253">
        <v>-3.17431098939992</v>
      </c>
      <c r="L62" s="253">
        <v>-39.937114991953599</v>
      </c>
      <c r="M62" s="253">
        <v>0</v>
      </c>
      <c r="N62" s="253">
        <v>0</v>
      </c>
      <c r="O62" s="254">
        <v>0</v>
      </c>
      <c r="P62" s="274">
        <f t="shared" si="43"/>
        <v>-51956.549502407142</v>
      </c>
      <c r="Q62" s="253">
        <v>-36824.028925708597</v>
      </c>
      <c r="R62" s="253">
        <v>-955.84371973985105</v>
      </c>
      <c r="S62" s="253">
        <v>-11918.3790797897</v>
      </c>
      <c r="T62" s="253">
        <v>-760.50726117398801</v>
      </c>
      <c r="U62" s="253">
        <v>-1263.13623826874</v>
      </c>
      <c r="V62" s="253">
        <v>-163.81811439106201</v>
      </c>
      <c r="W62" s="253">
        <v>-21.855169477807198</v>
      </c>
      <c r="X62" s="253">
        <v>-48.980993857398602</v>
      </c>
      <c r="Y62" s="253">
        <v>0</v>
      </c>
      <c r="Z62" s="253">
        <v>0</v>
      </c>
      <c r="AA62" s="254">
        <v>0</v>
      </c>
      <c r="AB62" s="289">
        <f t="shared" si="44"/>
        <v>-52344.413557108397</v>
      </c>
      <c r="AC62" s="253">
        <v>-38593.152214787799</v>
      </c>
      <c r="AD62" s="253">
        <v>-1285.3860687824899</v>
      </c>
      <c r="AE62" s="253">
        <v>-8493.7559528947495</v>
      </c>
      <c r="AF62" s="253">
        <v>-966.37612519446702</v>
      </c>
      <c r="AG62" s="253">
        <v>-2702.1779163086699</v>
      </c>
      <c r="AH62" s="253">
        <v>-208.69083154676599</v>
      </c>
      <c r="AI62" s="253">
        <v>-5.6194747045998401</v>
      </c>
      <c r="AJ62" s="253">
        <v>-89.254972888853899</v>
      </c>
      <c r="AK62" s="253">
        <v>0</v>
      </c>
      <c r="AL62" s="253">
        <v>0</v>
      </c>
      <c r="AM62" s="254">
        <v>0</v>
      </c>
      <c r="AN62" s="289">
        <f t="shared" si="45"/>
        <v>-49704.486446031369</v>
      </c>
      <c r="AO62" s="253">
        <v>-38331.553640791797</v>
      </c>
      <c r="AP62" s="253">
        <v>-2038.9149545933601</v>
      </c>
      <c r="AQ62" s="253">
        <v>-5339.2074215504099</v>
      </c>
      <c r="AR62" s="253">
        <v>-470.63267034123402</v>
      </c>
      <c r="AS62" s="253">
        <v>-3224.8675008935502</v>
      </c>
      <c r="AT62" s="253">
        <v>-167.119274254847</v>
      </c>
      <c r="AU62" s="253">
        <v>-22.3798349389617</v>
      </c>
      <c r="AV62" s="253">
        <v>-109.811148667206</v>
      </c>
      <c r="AW62" s="253">
        <v>0</v>
      </c>
      <c r="AX62" s="253">
        <v>0</v>
      </c>
      <c r="AY62" s="254">
        <v>0</v>
      </c>
      <c r="AZ62" s="170">
        <v>0</v>
      </c>
      <c r="BA62" s="296">
        <f t="shared" si="46"/>
        <v>-186857.22014485957</v>
      </c>
      <c r="BB62" s="274">
        <f t="shared" si="47"/>
        <v>-139202.5358207711</v>
      </c>
      <c r="BC62" s="274">
        <f t="shared" si="47"/>
        <v>-4922.2243967984632</v>
      </c>
      <c r="BD62" s="274">
        <f t="shared" si="47"/>
        <v>-31083.15001317452</v>
      </c>
      <c r="BE62" s="274">
        <f t="shared" si="47"/>
        <v>-2703.1622873027113</v>
      </c>
      <c r="BF62" s="274">
        <f t="shared" si="47"/>
        <v>-7960.8941804764745</v>
      </c>
      <c r="BG62" s="274">
        <f t="shared" si="47"/>
        <v>-644.24042582010202</v>
      </c>
      <c r="BH62" s="274">
        <f t="shared" si="47"/>
        <v>-53.028790110768661</v>
      </c>
      <c r="BI62" s="274">
        <f t="shared" si="47"/>
        <v>-287.98423040541206</v>
      </c>
      <c r="BJ62" s="274">
        <f t="shared" si="47"/>
        <v>0</v>
      </c>
      <c r="BK62" s="274">
        <f t="shared" si="47"/>
        <v>0</v>
      </c>
      <c r="BL62" s="300">
        <f t="shared" si="47"/>
        <v>0</v>
      </c>
    </row>
    <row r="63" spans="1:64" s="209" customFormat="1" x14ac:dyDescent="0.25">
      <c r="A63" s="1499"/>
      <c r="B63" s="129" t="s">
        <v>457</v>
      </c>
      <c r="C63" s="313" t="s">
        <v>30</v>
      </c>
      <c r="D63" s="275">
        <f>SUM(D56:D62)</f>
        <v>962874.14647958474</v>
      </c>
      <c r="E63" s="275">
        <f t="shared" ref="E63:BL63" si="48">SUM(E56:E62)</f>
        <v>439171.22739132104</v>
      </c>
      <c r="F63" s="275">
        <f t="shared" si="48"/>
        <v>50786.898592266101</v>
      </c>
      <c r="G63" s="275">
        <f t="shared" si="48"/>
        <v>361359.90498726233</v>
      </c>
      <c r="H63" s="275">
        <f t="shared" si="48"/>
        <v>68307.730922250761</v>
      </c>
      <c r="I63" s="275">
        <f t="shared" si="48"/>
        <v>-762.74592427674429</v>
      </c>
      <c r="J63" s="275">
        <f t="shared" si="48"/>
        <v>9310.7646255108812</v>
      </c>
      <c r="K63" s="275">
        <f t="shared" si="48"/>
        <v>-3.17431098939992</v>
      </c>
      <c r="L63" s="275">
        <f t="shared" si="48"/>
        <v>34703.540196239781</v>
      </c>
      <c r="M63" s="275">
        <f>SUM(M56:M62)</f>
        <v>0</v>
      </c>
      <c r="N63" s="275">
        <f t="shared" si="48"/>
        <v>0</v>
      </c>
      <c r="O63" s="283">
        <f t="shared" si="48"/>
        <v>0</v>
      </c>
      <c r="P63" s="275">
        <f t="shared" si="48"/>
        <v>1459505.5783877741</v>
      </c>
      <c r="Q63" s="275">
        <f t="shared" si="48"/>
        <v>701756.63538858038</v>
      </c>
      <c r="R63" s="275">
        <f t="shared" si="48"/>
        <v>59809.209672661244</v>
      </c>
      <c r="S63" s="275">
        <f t="shared" si="48"/>
        <v>579119.81196254177</v>
      </c>
      <c r="T63" s="275">
        <f t="shared" si="48"/>
        <v>66097.096952140375</v>
      </c>
      <c r="U63" s="275">
        <f t="shared" si="48"/>
        <v>-1251.7808958766614</v>
      </c>
      <c r="V63" s="275">
        <f t="shared" si="48"/>
        <v>13335.411609629777</v>
      </c>
      <c r="W63" s="275">
        <f t="shared" si="48"/>
        <v>-19.31775701332537</v>
      </c>
      <c r="X63" s="275">
        <f t="shared" si="48"/>
        <v>40658.511455110747</v>
      </c>
      <c r="Y63" s="275">
        <f>SUM(Y56:Y62)</f>
        <v>0</v>
      </c>
      <c r="Z63" s="275">
        <f t="shared" si="48"/>
        <v>0</v>
      </c>
      <c r="AA63" s="283">
        <f t="shared" si="48"/>
        <v>0</v>
      </c>
      <c r="AB63" s="277">
        <f t="shared" si="48"/>
        <v>1487976.0906178441</v>
      </c>
      <c r="AC63" s="275">
        <f t="shared" si="48"/>
        <v>717147.18160239095</v>
      </c>
      <c r="AD63" s="275">
        <f t="shared" si="48"/>
        <v>86115.652667286806</v>
      </c>
      <c r="AE63" s="275">
        <f t="shared" si="48"/>
        <v>530590.46116211661</v>
      </c>
      <c r="AF63" s="275">
        <f t="shared" si="48"/>
        <v>84260.966731592882</v>
      </c>
      <c r="AG63" s="275">
        <f t="shared" si="48"/>
        <v>-1503.2695994973774</v>
      </c>
      <c r="AH63" s="275">
        <f t="shared" si="48"/>
        <v>12800.160574417909</v>
      </c>
      <c r="AI63" s="275">
        <f t="shared" si="48"/>
        <v>2.5232739680510097</v>
      </c>
      <c r="AJ63" s="275">
        <f t="shared" si="48"/>
        <v>58562.414205568595</v>
      </c>
      <c r="AK63" s="275">
        <f>SUM(AK56:AK62)</f>
        <v>0</v>
      </c>
      <c r="AL63" s="275">
        <f t="shared" si="48"/>
        <v>0</v>
      </c>
      <c r="AM63" s="283">
        <f t="shared" si="48"/>
        <v>0</v>
      </c>
      <c r="AN63" s="277">
        <f t="shared" si="48"/>
        <v>1554921.8080815352</v>
      </c>
      <c r="AO63" s="275">
        <f t="shared" si="48"/>
        <v>786255.66394057823</v>
      </c>
      <c r="AP63" s="275">
        <f t="shared" si="48"/>
        <v>95230.726920102461</v>
      </c>
      <c r="AQ63" s="275">
        <f t="shared" si="48"/>
        <v>481101.1930226619</v>
      </c>
      <c r="AR63" s="275">
        <f t="shared" si="48"/>
        <v>94190.041568102897</v>
      </c>
      <c r="AS63" s="275">
        <f t="shared" si="48"/>
        <v>-3200.4354793634106</v>
      </c>
      <c r="AT63" s="275">
        <f t="shared" si="48"/>
        <v>16535.18868328568</v>
      </c>
      <c r="AU63" s="275">
        <f t="shared" si="48"/>
        <v>9336.6068360764802</v>
      </c>
      <c r="AV63" s="275">
        <f t="shared" si="48"/>
        <v>75472.822590090742</v>
      </c>
      <c r="AW63" s="275">
        <f>SUM(AW56:AW62)</f>
        <v>0</v>
      </c>
      <c r="AX63" s="275">
        <f t="shared" si="48"/>
        <v>0</v>
      </c>
      <c r="AY63" s="283">
        <f t="shared" si="48"/>
        <v>0</v>
      </c>
      <c r="AZ63" s="419">
        <f t="shared" si="48"/>
        <v>0</v>
      </c>
      <c r="BA63" s="297">
        <f t="shared" si="48"/>
        <v>5465277.6235667383</v>
      </c>
      <c r="BB63" s="275">
        <f t="shared" si="48"/>
        <v>2644330.708322871</v>
      </c>
      <c r="BC63" s="275">
        <f t="shared" si="48"/>
        <v>291942.48785231658</v>
      </c>
      <c r="BD63" s="275">
        <f t="shared" si="48"/>
        <v>1952171.3711345827</v>
      </c>
      <c r="BE63" s="275">
        <f t="shared" si="48"/>
        <v>312855.8361740869</v>
      </c>
      <c r="BF63" s="275">
        <f t="shared" si="48"/>
        <v>-6718.2318990141939</v>
      </c>
      <c r="BG63" s="275">
        <f t="shared" si="48"/>
        <v>51981.525492844245</v>
      </c>
      <c r="BH63" s="275">
        <f t="shared" si="48"/>
        <v>9316.6380420418063</v>
      </c>
      <c r="BI63" s="275">
        <f t="shared" si="48"/>
        <v>209397.28844700984</v>
      </c>
      <c r="BJ63" s="275">
        <f>SUM(BJ56:BJ62)</f>
        <v>0</v>
      </c>
      <c r="BK63" s="275">
        <f t="shared" si="48"/>
        <v>0</v>
      </c>
      <c r="BL63" s="299">
        <f t="shared" si="48"/>
        <v>0</v>
      </c>
    </row>
    <row r="64" spans="1:64" ht="24.75" customHeight="1" x14ac:dyDescent="0.25">
      <c r="A64" s="1497" t="s">
        <v>3</v>
      </c>
      <c r="B64" s="124">
        <v>9.1</v>
      </c>
      <c r="C64" s="311" t="s">
        <v>185</v>
      </c>
      <c r="D64" s="273">
        <f>SUM(E64:M64)</f>
        <v>1420</v>
      </c>
      <c r="E64" s="251">
        <v>317.64</v>
      </c>
      <c r="F64" s="251">
        <v>0</v>
      </c>
      <c r="G64" s="251">
        <v>1102.3599999999999</v>
      </c>
      <c r="H64" s="251">
        <v>0</v>
      </c>
      <c r="I64" s="251">
        <v>0</v>
      </c>
      <c r="J64" s="251">
        <v>0</v>
      </c>
      <c r="K64" s="251">
        <v>0</v>
      </c>
      <c r="L64" s="251">
        <v>0</v>
      </c>
      <c r="M64" s="251">
        <v>0</v>
      </c>
      <c r="N64" s="301"/>
      <c r="O64" s="1122"/>
      <c r="P64" s="273">
        <f>SUM(Q64:Y64)</f>
        <v>529.4</v>
      </c>
      <c r="Q64" s="251">
        <v>529.4</v>
      </c>
      <c r="R64" s="251">
        <v>0</v>
      </c>
      <c r="S64" s="251">
        <v>0</v>
      </c>
      <c r="T64" s="251">
        <v>0</v>
      </c>
      <c r="U64" s="251">
        <v>0</v>
      </c>
      <c r="V64" s="251">
        <v>0</v>
      </c>
      <c r="W64" s="251">
        <v>0</v>
      </c>
      <c r="X64" s="251">
        <v>0</v>
      </c>
      <c r="Y64" s="251">
        <v>0</v>
      </c>
      <c r="Z64" s="301"/>
      <c r="AA64" s="1122"/>
      <c r="AB64" s="276">
        <f>SUM(AC64:AK64)</f>
        <v>1020</v>
      </c>
      <c r="AC64" s="251">
        <v>859.6</v>
      </c>
      <c r="AD64" s="251">
        <v>0</v>
      </c>
      <c r="AE64" s="251">
        <v>160.4</v>
      </c>
      <c r="AF64" s="251">
        <v>0</v>
      </c>
      <c r="AG64" s="251">
        <v>0</v>
      </c>
      <c r="AH64" s="251">
        <v>0</v>
      </c>
      <c r="AI64" s="251">
        <v>0</v>
      </c>
      <c r="AJ64" s="251">
        <v>0</v>
      </c>
      <c r="AK64" s="251">
        <v>0</v>
      </c>
      <c r="AL64" s="301"/>
      <c r="AM64" s="1122"/>
      <c r="AN64" s="276">
        <f>SUM(AO64:AW64)</f>
        <v>1348.22</v>
      </c>
      <c r="AO64" s="251">
        <v>1348.22</v>
      </c>
      <c r="AP64" s="251">
        <v>0</v>
      </c>
      <c r="AQ64" s="251">
        <v>0</v>
      </c>
      <c r="AR64" s="251">
        <v>0</v>
      </c>
      <c r="AS64" s="251">
        <v>0</v>
      </c>
      <c r="AT64" s="251">
        <v>0</v>
      </c>
      <c r="AU64" s="251">
        <v>0</v>
      </c>
      <c r="AV64" s="249">
        <v>0</v>
      </c>
      <c r="AW64" s="251">
        <v>0</v>
      </c>
      <c r="AX64" s="301"/>
      <c r="AY64" s="1122"/>
      <c r="AZ64" s="682">
        <v>0</v>
      </c>
      <c r="BA64" s="294">
        <f>SUM(BB64:BJ64)+AZ64</f>
        <v>4317.62</v>
      </c>
      <c r="BB64" s="273">
        <f t="shared" ref="BB64:BJ71" si="49">E64+Q64+AC64+AO64</f>
        <v>3054.8599999999997</v>
      </c>
      <c r="BC64" s="273">
        <f t="shared" si="49"/>
        <v>0</v>
      </c>
      <c r="BD64" s="273">
        <f t="shared" si="49"/>
        <v>1262.76</v>
      </c>
      <c r="BE64" s="273">
        <f t="shared" si="49"/>
        <v>0</v>
      </c>
      <c r="BF64" s="273">
        <f t="shared" si="49"/>
        <v>0</v>
      </c>
      <c r="BG64" s="273">
        <f t="shared" si="49"/>
        <v>0</v>
      </c>
      <c r="BH64" s="273">
        <f t="shared" si="49"/>
        <v>0</v>
      </c>
      <c r="BI64" s="273">
        <f t="shared" si="49"/>
        <v>0</v>
      </c>
      <c r="BJ64" s="273">
        <f t="shared" si="49"/>
        <v>0</v>
      </c>
      <c r="BK64" s="301"/>
      <c r="BL64" s="302"/>
    </row>
    <row r="65" spans="1:64" x14ac:dyDescent="0.25">
      <c r="A65" s="1498"/>
      <c r="B65" s="126" t="s">
        <v>106</v>
      </c>
      <c r="C65" s="131" t="s">
        <v>186</v>
      </c>
      <c r="D65" s="274">
        <f>SUM(E65:M65)</f>
        <v>30386.83</v>
      </c>
      <c r="E65" s="253">
        <v>0</v>
      </c>
      <c r="F65" s="253">
        <v>0</v>
      </c>
      <c r="G65" s="253">
        <v>30386.83</v>
      </c>
      <c r="H65" s="253">
        <v>0</v>
      </c>
      <c r="I65" s="253">
        <v>0</v>
      </c>
      <c r="J65" s="253">
        <v>0</v>
      </c>
      <c r="K65" s="253">
        <v>0</v>
      </c>
      <c r="L65" s="253">
        <v>0</v>
      </c>
      <c r="M65" s="253">
        <v>0</v>
      </c>
      <c r="N65" s="303"/>
      <c r="O65" s="375"/>
      <c r="P65" s="274">
        <f>SUM(Q65:Y65)</f>
        <v>140108.09</v>
      </c>
      <c r="Q65" s="253">
        <v>0</v>
      </c>
      <c r="R65" s="253">
        <v>0</v>
      </c>
      <c r="S65" s="253">
        <v>137413.35999999999</v>
      </c>
      <c r="T65" s="253">
        <v>0</v>
      </c>
      <c r="U65" s="253">
        <v>2694.73</v>
      </c>
      <c r="V65" s="253">
        <v>0</v>
      </c>
      <c r="W65" s="253">
        <v>0</v>
      </c>
      <c r="X65" s="253">
        <v>0</v>
      </c>
      <c r="Y65" s="253">
        <v>0</v>
      </c>
      <c r="Z65" s="303"/>
      <c r="AA65" s="375"/>
      <c r="AB65" s="289">
        <f>SUM(AC65:AK65)</f>
        <v>116838.73000000001</v>
      </c>
      <c r="AC65" s="253">
        <v>0</v>
      </c>
      <c r="AD65" s="253">
        <v>0</v>
      </c>
      <c r="AE65" s="253">
        <v>86044.82</v>
      </c>
      <c r="AF65" s="253">
        <v>0</v>
      </c>
      <c r="AG65" s="253">
        <v>30793.91</v>
      </c>
      <c r="AH65" s="253">
        <v>0</v>
      </c>
      <c r="AI65" s="253">
        <v>0</v>
      </c>
      <c r="AJ65" s="253">
        <v>0</v>
      </c>
      <c r="AK65" s="253">
        <v>0</v>
      </c>
      <c r="AL65" s="303"/>
      <c r="AM65" s="375"/>
      <c r="AN65" s="289">
        <f>SUM(AO65:AW65)</f>
        <v>126577.41</v>
      </c>
      <c r="AO65" s="253">
        <v>2620.1999999999998</v>
      </c>
      <c r="AP65" s="253">
        <v>0</v>
      </c>
      <c r="AQ65" s="253">
        <v>69822.67</v>
      </c>
      <c r="AR65" s="253">
        <v>4519.5</v>
      </c>
      <c r="AS65" s="253">
        <v>49615.040000000001</v>
      </c>
      <c r="AT65" s="253">
        <v>0</v>
      </c>
      <c r="AU65" s="253">
        <v>0</v>
      </c>
      <c r="AV65" s="253">
        <v>0</v>
      </c>
      <c r="AW65" s="253">
        <v>0</v>
      </c>
      <c r="AX65" s="303"/>
      <c r="AY65" s="375"/>
      <c r="AZ65" s="170">
        <v>0</v>
      </c>
      <c r="BA65" s="296">
        <f>SUM(BB65:BJ65)+AZ65</f>
        <v>413911.06</v>
      </c>
      <c r="BB65" s="274">
        <f t="shared" si="49"/>
        <v>2620.1999999999998</v>
      </c>
      <c r="BC65" s="274">
        <f t="shared" si="49"/>
        <v>0</v>
      </c>
      <c r="BD65" s="274">
        <f t="shared" si="49"/>
        <v>323667.68</v>
      </c>
      <c r="BE65" s="274">
        <f t="shared" si="49"/>
        <v>4519.5</v>
      </c>
      <c r="BF65" s="274">
        <f t="shared" si="49"/>
        <v>83103.679999999993</v>
      </c>
      <c r="BG65" s="274">
        <f t="shared" si="49"/>
        <v>0</v>
      </c>
      <c r="BH65" s="274">
        <f t="shared" si="49"/>
        <v>0</v>
      </c>
      <c r="BI65" s="274">
        <f t="shared" si="49"/>
        <v>0</v>
      </c>
      <c r="BJ65" s="274">
        <f t="shared" si="49"/>
        <v>0</v>
      </c>
      <c r="BK65" s="303"/>
      <c r="BL65" s="304"/>
    </row>
    <row r="66" spans="1:64" x14ac:dyDescent="0.25">
      <c r="A66" s="1498"/>
      <c r="B66" s="126" t="s">
        <v>1302</v>
      </c>
      <c r="C66" s="131" t="s">
        <v>1303</v>
      </c>
      <c r="D66" s="274">
        <f>SUM(E66:M66)</f>
        <v>37712.700000000004</v>
      </c>
      <c r="E66" s="253">
        <v>0</v>
      </c>
      <c r="F66" s="253">
        <v>0</v>
      </c>
      <c r="G66" s="253">
        <v>37285.120000000003</v>
      </c>
      <c r="H66" s="253">
        <v>0</v>
      </c>
      <c r="I66" s="253">
        <v>427.58</v>
      </c>
      <c r="J66" s="253">
        <v>0</v>
      </c>
      <c r="K66" s="253">
        <v>0</v>
      </c>
      <c r="L66" s="253">
        <v>0</v>
      </c>
      <c r="M66" s="253">
        <v>0</v>
      </c>
      <c r="N66" s="303"/>
      <c r="O66" s="375"/>
      <c r="P66" s="274">
        <f>SUM(Q66:Y66)</f>
        <v>43968.61</v>
      </c>
      <c r="Q66" s="253">
        <v>0</v>
      </c>
      <c r="R66" s="253">
        <v>0</v>
      </c>
      <c r="S66" s="253">
        <v>30569.27</v>
      </c>
      <c r="T66" s="253">
        <v>0</v>
      </c>
      <c r="U66" s="253">
        <v>13399.34</v>
      </c>
      <c r="V66" s="253">
        <v>0</v>
      </c>
      <c r="W66" s="253">
        <v>0</v>
      </c>
      <c r="X66" s="253">
        <v>0</v>
      </c>
      <c r="Y66" s="253">
        <v>0</v>
      </c>
      <c r="Z66" s="303"/>
      <c r="AA66" s="375"/>
      <c r="AB66" s="289">
        <f>SUM(AC66:AK66)</f>
        <v>52762.770000000004</v>
      </c>
      <c r="AC66" s="253">
        <v>0</v>
      </c>
      <c r="AD66" s="253">
        <v>0</v>
      </c>
      <c r="AE66" s="253">
        <v>24093.32</v>
      </c>
      <c r="AF66" s="253">
        <v>0</v>
      </c>
      <c r="AG66" s="253">
        <v>28669.45</v>
      </c>
      <c r="AH66" s="253">
        <v>0</v>
      </c>
      <c r="AI66" s="253">
        <v>0</v>
      </c>
      <c r="AJ66" s="253">
        <v>0</v>
      </c>
      <c r="AK66" s="253">
        <v>0</v>
      </c>
      <c r="AL66" s="303"/>
      <c r="AM66" s="375"/>
      <c r="AN66" s="289">
        <f>SUM(AO66:AW66)</f>
        <v>81581.440000000002</v>
      </c>
      <c r="AO66" s="253">
        <v>0</v>
      </c>
      <c r="AP66" s="253">
        <v>0</v>
      </c>
      <c r="AQ66" s="253">
        <v>38652.81</v>
      </c>
      <c r="AR66" s="253">
        <v>0</v>
      </c>
      <c r="AS66" s="253">
        <v>42928.630000000005</v>
      </c>
      <c r="AT66" s="253">
        <v>0</v>
      </c>
      <c r="AU66" s="253">
        <v>0</v>
      </c>
      <c r="AV66" s="253">
        <v>0</v>
      </c>
      <c r="AW66" s="253">
        <v>0</v>
      </c>
      <c r="AX66" s="303"/>
      <c r="AY66" s="375"/>
      <c r="AZ66" s="170">
        <v>0</v>
      </c>
      <c r="BA66" s="296">
        <f>SUM(BB66:BJ66)+AZ66</f>
        <v>216025.52</v>
      </c>
      <c r="BB66" s="274">
        <f t="shared" si="49"/>
        <v>0</v>
      </c>
      <c r="BC66" s="274">
        <f t="shared" si="49"/>
        <v>0</v>
      </c>
      <c r="BD66" s="274">
        <f t="shared" si="49"/>
        <v>130600.51999999999</v>
      </c>
      <c r="BE66" s="274">
        <f t="shared" si="49"/>
        <v>0</v>
      </c>
      <c r="BF66" s="274">
        <f t="shared" si="49"/>
        <v>85425</v>
      </c>
      <c r="BG66" s="274">
        <f t="shared" si="49"/>
        <v>0</v>
      </c>
      <c r="BH66" s="274">
        <f t="shared" si="49"/>
        <v>0</v>
      </c>
      <c r="BI66" s="274">
        <f t="shared" si="49"/>
        <v>0</v>
      </c>
      <c r="BJ66" s="274">
        <f t="shared" si="49"/>
        <v>0</v>
      </c>
      <c r="BK66" s="303"/>
      <c r="BL66" s="304"/>
    </row>
    <row r="67" spans="1:64" x14ac:dyDescent="0.25">
      <c r="A67" s="1498"/>
      <c r="B67" s="126" t="s">
        <v>107</v>
      </c>
      <c r="C67" s="131" t="s">
        <v>187</v>
      </c>
      <c r="D67" s="274">
        <f>SUM(E67:M67)</f>
        <v>21796.91</v>
      </c>
      <c r="E67" s="253">
        <v>4926.8900000000003</v>
      </c>
      <c r="F67" s="253">
        <v>0</v>
      </c>
      <c r="G67" s="253">
        <v>14631.5</v>
      </c>
      <c r="H67" s="253">
        <v>111</v>
      </c>
      <c r="I67" s="253">
        <v>1683.88</v>
      </c>
      <c r="J67" s="253">
        <v>12.22</v>
      </c>
      <c r="K67" s="253">
        <v>0</v>
      </c>
      <c r="L67" s="253">
        <v>0</v>
      </c>
      <c r="M67" s="253">
        <v>431.42</v>
      </c>
      <c r="N67" s="303"/>
      <c r="O67" s="375"/>
      <c r="P67" s="274">
        <f>SUM(Q67:Y67)</f>
        <v>41357.85</v>
      </c>
      <c r="Q67" s="253">
        <v>22813.31</v>
      </c>
      <c r="R67" s="253">
        <v>546.29999999999995</v>
      </c>
      <c r="S67" s="253">
        <v>14122.73</v>
      </c>
      <c r="T67" s="253">
        <v>1341.54</v>
      </c>
      <c r="U67" s="253">
        <v>1614.61</v>
      </c>
      <c r="V67" s="253">
        <v>0</v>
      </c>
      <c r="W67" s="253">
        <v>0</v>
      </c>
      <c r="X67" s="253">
        <v>0</v>
      </c>
      <c r="Y67" s="253">
        <v>919.36</v>
      </c>
      <c r="Z67" s="303"/>
      <c r="AA67" s="375"/>
      <c r="AB67" s="289">
        <f>SUM(AC67:AK67)</f>
        <v>26875.72</v>
      </c>
      <c r="AC67" s="253">
        <v>16816</v>
      </c>
      <c r="AD67" s="253">
        <v>124</v>
      </c>
      <c r="AE67" s="253">
        <v>7276.5599999999995</v>
      </c>
      <c r="AF67" s="253">
        <v>87.29</v>
      </c>
      <c r="AG67" s="253">
        <v>2186.4499999999998</v>
      </c>
      <c r="AH67" s="253">
        <v>33.950000000000003</v>
      </c>
      <c r="AI67" s="253">
        <v>0</v>
      </c>
      <c r="AJ67" s="253">
        <v>0</v>
      </c>
      <c r="AK67" s="253">
        <v>351.47</v>
      </c>
      <c r="AL67" s="303"/>
      <c r="AM67" s="375"/>
      <c r="AN67" s="289">
        <f>SUM(AO67:AW67)</f>
        <v>42544.530000000006</v>
      </c>
      <c r="AO67" s="253">
        <v>11207.52</v>
      </c>
      <c r="AP67" s="253">
        <v>140.97999999999999</v>
      </c>
      <c r="AQ67" s="253">
        <v>25717.480000000003</v>
      </c>
      <c r="AR67" s="253">
        <v>282.68</v>
      </c>
      <c r="AS67" s="253">
        <v>4804.49</v>
      </c>
      <c r="AT67" s="253">
        <v>16.98</v>
      </c>
      <c r="AU67" s="253">
        <v>0</v>
      </c>
      <c r="AV67" s="253">
        <v>0</v>
      </c>
      <c r="AW67" s="253">
        <v>374.4</v>
      </c>
      <c r="AX67" s="303"/>
      <c r="AY67" s="375"/>
      <c r="AZ67" s="170">
        <v>0</v>
      </c>
      <c r="BA67" s="296">
        <f>SUM(BB67:BJ67)+AZ67</f>
        <v>132575.00999999998</v>
      </c>
      <c r="BB67" s="274">
        <f t="shared" si="49"/>
        <v>55763.72</v>
      </c>
      <c r="BC67" s="274">
        <f t="shared" si="49"/>
        <v>811.28</v>
      </c>
      <c r="BD67" s="274">
        <f t="shared" si="49"/>
        <v>61748.270000000004</v>
      </c>
      <c r="BE67" s="274">
        <f t="shared" si="49"/>
        <v>1822.51</v>
      </c>
      <c r="BF67" s="274">
        <f t="shared" si="49"/>
        <v>10289.43</v>
      </c>
      <c r="BG67" s="274">
        <f t="shared" si="49"/>
        <v>63.150000000000006</v>
      </c>
      <c r="BH67" s="274">
        <f t="shared" si="49"/>
        <v>0</v>
      </c>
      <c r="BI67" s="274">
        <f t="shared" si="49"/>
        <v>0</v>
      </c>
      <c r="BJ67" s="274">
        <f t="shared" si="49"/>
        <v>2076.65</v>
      </c>
      <c r="BK67" s="303"/>
      <c r="BL67" s="304"/>
    </row>
    <row r="68" spans="1:64" x14ac:dyDescent="0.25">
      <c r="A68" s="1498"/>
      <c r="B68" s="126" t="s">
        <v>108</v>
      </c>
      <c r="C68" s="131" t="s">
        <v>160</v>
      </c>
      <c r="D68" s="274">
        <f>SUM(E68:O68)</f>
        <v>129190.81999999999</v>
      </c>
      <c r="E68" s="253">
        <v>46370.909999999996</v>
      </c>
      <c r="F68" s="253">
        <v>1060.8599999999999</v>
      </c>
      <c r="G68" s="253">
        <v>72353.19</v>
      </c>
      <c r="H68" s="253">
        <v>431.66</v>
      </c>
      <c r="I68" s="253">
        <v>8598.81</v>
      </c>
      <c r="J68" s="253">
        <v>51.05</v>
      </c>
      <c r="K68" s="253">
        <v>0</v>
      </c>
      <c r="L68" s="253">
        <v>324.33999999999997</v>
      </c>
      <c r="M68" s="253">
        <v>0</v>
      </c>
      <c r="N68" s="253">
        <v>0</v>
      </c>
      <c r="O68" s="254">
        <v>0</v>
      </c>
      <c r="P68" s="274">
        <f>SUM(Q68:AA68)</f>
        <v>153034.62</v>
      </c>
      <c r="Q68" s="253">
        <v>57736.67</v>
      </c>
      <c r="R68" s="253">
        <v>403.22</v>
      </c>
      <c r="S68" s="253">
        <v>82570.399999999994</v>
      </c>
      <c r="T68" s="253">
        <v>0</v>
      </c>
      <c r="U68" s="253">
        <v>11813.77</v>
      </c>
      <c r="V68" s="253">
        <v>287.92</v>
      </c>
      <c r="W68" s="253">
        <v>222.64</v>
      </c>
      <c r="X68" s="253">
        <v>0</v>
      </c>
      <c r="Y68" s="253">
        <v>0</v>
      </c>
      <c r="Z68" s="253">
        <v>0</v>
      </c>
      <c r="AA68" s="254">
        <v>0</v>
      </c>
      <c r="AB68" s="289">
        <f>SUM(AC68:AM68)</f>
        <v>196461.49999999988</v>
      </c>
      <c r="AC68" s="253">
        <v>83000.9399999999</v>
      </c>
      <c r="AD68" s="253">
        <v>1338.84</v>
      </c>
      <c r="AE68" s="253">
        <v>96903.98000000001</v>
      </c>
      <c r="AF68" s="253">
        <v>160</v>
      </c>
      <c r="AG68" s="253">
        <v>14743.11</v>
      </c>
      <c r="AH68" s="253">
        <v>239.13</v>
      </c>
      <c r="AI68" s="253">
        <v>9</v>
      </c>
      <c r="AJ68" s="253">
        <v>66.5</v>
      </c>
      <c r="AK68" s="253">
        <v>0</v>
      </c>
      <c r="AL68" s="253">
        <v>0</v>
      </c>
      <c r="AM68" s="254">
        <v>0</v>
      </c>
      <c r="AN68" s="289">
        <f>SUM(AO68:AY68)</f>
        <v>220296.12999999989</v>
      </c>
      <c r="AO68" s="253">
        <v>84244.009999999893</v>
      </c>
      <c r="AP68" s="253">
        <v>1109.8</v>
      </c>
      <c r="AQ68" s="253">
        <v>96681.9</v>
      </c>
      <c r="AR68" s="253">
        <v>613.24</v>
      </c>
      <c r="AS68" s="253">
        <v>26514.93</v>
      </c>
      <c r="AT68" s="253">
        <v>264.75</v>
      </c>
      <c r="AU68" s="253">
        <v>14.5</v>
      </c>
      <c r="AV68" s="253">
        <v>10853</v>
      </c>
      <c r="AW68" s="253">
        <v>0</v>
      </c>
      <c r="AX68" s="253">
        <v>0</v>
      </c>
      <c r="AY68" s="254">
        <v>0</v>
      </c>
      <c r="AZ68" s="170">
        <v>0</v>
      </c>
      <c r="BA68" s="296">
        <f>SUM(BB68:BL68)+AZ68</f>
        <v>698983.06999999972</v>
      </c>
      <c r="BB68" s="274">
        <f t="shared" si="49"/>
        <v>271352.5299999998</v>
      </c>
      <c r="BC68" s="274">
        <f t="shared" si="49"/>
        <v>3912.7200000000003</v>
      </c>
      <c r="BD68" s="274">
        <f t="shared" si="49"/>
        <v>348509.47</v>
      </c>
      <c r="BE68" s="274">
        <f t="shared" si="49"/>
        <v>1204.9000000000001</v>
      </c>
      <c r="BF68" s="274">
        <f t="shared" si="49"/>
        <v>61670.62</v>
      </c>
      <c r="BG68" s="274">
        <f t="shared" si="49"/>
        <v>842.85</v>
      </c>
      <c r="BH68" s="274">
        <f t="shared" si="49"/>
        <v>246.14</v>
      </c>
      <c r="BI68" s="274">
        <f t="shared" si="49"/>
        <v>11243.84</v>
      </c>
      <c r="BJ68" s="274">
        <f t="shared" si="49"/>
        <v>0</v>
      </c>
      <c r="BK68" s="274">
        <f t="shared" ref="BK68:BL71" si="50">N68+Z68+AL68+AX68</f>
        <v>0</v>
      </c>
      <c r="BL68" s="300">
        <f t="shared" si="50"/>
        <v>0</v>
      </c>
    </row>
    <row r="69" spans="1:64" s="255" customFormat="1" x14ac:dyDescent="0.25">
      <c r="A69" s="1498"/>
      <c r="B69" s="126" t="s">
        <v>109</v>
      </c>
      <c r="C69" s="131" t="s">
        <v>134</v>
      </c>
      <c r="D69" s="274">
        <f>SUM(E69:O69)</f>
        <v>355902.23999976064</v>
      </c>
      <c r="E69" s="253">
        <v>310609.92999975901</v>
      </c>
      <c r="F69" s="253">
        <v>6529.3499999999704</v>
      </c>
      <c r="G69" s="253">
        <v>25142.440000001701</v>
      </c>
      <c r="H69" s="253">
        <v>3547.9299999999298</v>
      </c>
      <c r="I69" s="253">
        <v>8924.04000000003</v>
      </c>
      <c r="J69" s="253">
        <v>617.50000000000102</v>
      </c>
      <c r="K69" s="253">
        <v>74.099999999999994</v>
      </c>
      <c r="L69" s="253">
        <v>432.25</v>
      </c>
      <c r="M69" s="253">
        <v>24.7</v>
      </c>
      <c r="N69" s="253">
        <v>0</v>
      </c>
      <c r="O69" s="254">
        <v>0</v>
      </c>
      <c r="P69" s="274">
        <f>SUM(Q69:AA69)</f>
        <v>539643.99999945064</v>
      </c>
      <c r="Q69" s="253">
        <v>471218.52999945101</v>
      </c>
      <c r="R69" s="253">
        <v>9533.2100000000592</v>
      </c>
      <c r="S69" s="253">
        <v>38759.339999999298</v>
      </c>
      <c r="T69" s="253">
        <v>5125.24999999993</v>
      </c>
      <c r="U69" s="253">
        <v>13538.020000000201</v>
      </c>
      <c r="V69" s="253">
        <v>666.900000000001</v>
      </c>
      <c r="W69" s="253">
        <v>111.15</v>
      </c>
      <c r="X69" s="253">
        <v>654.55000000000098</v>
      </c>
      <c r="Y69" s="253">
        <v>37.049999999999997</v>
      </c>
      <c r="Z69" s="253">
        <v>0</v>
      </c>
      <c r="AA69" s="254">
        <v>0</v>
      </c>
      <c r="AB69" s="289">
        <f>SUM(AC69:AM69)</f>
        <v>550629.51999902516</v>
      </c>
      <c r="AC69" s="253">
        <v>480071.809999027</v>
      </c>
      <c r="AD69" s="253">
        <v>11307.030000000101</v>
      </c>
      <c r="AE69" s="253">
        <v>38784.789999998102</v>
      </c>
      <c r="AF69" s="253">
        <v>5264.1799999999203</v>
      </c>
      <c r="AG69" s="253">
        <v>13774.280000000101</v>
      </c>
      <c r="AH69" s="253">
        <v>607.74000000000103</v>
      </c>
      <c r="AI69" s="253">
        <v>107.13</v>
      </c>
      <c r="AJ69" s="253">
        <v>676.85000000000196</v>
      </c>
      <c r="AK69" s="253">
        <v>35.71</v>
      </c>
      <c r="AL69" s="253">
        <v>0</v>
      </c>
      <c r="AM69" s="254">
        <v>0</v>
      </c>
      <c r="AN69" s="289">
        <f>SUM(AO69:AY69)</f>
        <v>578704.54999869096</v>
      </c>
      <c r="AO69" s="253">
        <v>504549.23999869399</v>
      </c>
      <c r="AP69" s="253">
        <v>12354.4200000001</v>
      </c>
      <c r="AQ69" s="253">
        <v>39312.699999996898</v>
      </c>
      <c r="AR69" s="253">
        <v>5787.9899999999197</v>
      </c>
      <c r="AS69" s="253">
        <v>15053.3200000001</v>
      </c>
      <c r="AT69" s="253">
        <v>689.12000000000205</v>
      </c>
      <c r="AU69" s="253">
        <v>105.12</v>
      </c>
      <c r="AV69" s="253">
        <v>794.24000000000296</v>
      </c>
      <c r="AW69" s="253">
        <v>35.04</v>
      </c>
      <c r="AX69" s="253">
        <v>23.36</v>
      </c>
      <c r="AY69" s="254">
        <v>0</v>
      </c>
      <c r="AZ69" s="170">
        <v>0</v>
      </c>
      <c r="BA69" s="296">
        <f>SUM(BB69:BL69)+AZ69</f>
        <v>2024880.3099969274</v>
      </c>
      <c r="BB69" s="274">
        <f t="shared" si="49"/>
        <v>1766449.5099969311</v>
      </c>
      <c r="BC69" s="274">
        <f t="shared" si="49"/>
        <v>39724.010000000228</v>
      </c>
      <c r="BD69" s="274">
        <f t="shared" si="49"/>
        <v>141999.269999996</v>
      </c>
      <c r="BE69" s="274">
        <f t="shared" si="49"/>
        <v>19725.3499999997</v>
      </c>
      <c r="BF69" s="274">
        <f t="shared" si="49"/>
        <v>51289.660000000433</v>
      </c>
      <c r="BG69" s="274">
        <f t="shared" si="49"/>
        <v>2581.2600000000052</v>
      </c>
      <c r="BH69" s="274">
        <f t="shared" si="49"/>
        <v>397.5</v>
      </c>
      <c r="BI69" s="274">
        <f t="shared" si="49"/>
        <v>2557.8900000000058</v>
      </c>
      <c r="BJ69" s="274">
        <f t="shared" si="49"/>
        <v>132.5</v>
      </c>
      <c r="BK69" s="274">
        <f t="shared" si="50"/>
        <v>23.36</v>
      </c>
      <c r="BL69" s="300">
        <f t="shared" si="50"/>
        <v>0</v>
      </c>
    </row>
    <row r="70" spans="1:64" x14ac:dyDescent="0.25">
      <c r="A70" s="1498"/>
      <c r="B70" s="126" t="s">
        <v>110</v>
      </c>
      <c r="C70" s="131" t="s">
        <v>162</v>
      </c>
      <c r="D70" s="274">
        <f>SUM(E70:O70)</f>
        <v>1987.4072990621069</v>
      </c>
      <c r="E70" s="253">
        <v>2159.3394143241026</v>
      </c>
      <c r="F70" s="253">
        <v>44.381231877125543</v>
      </c>
      <c r="G70" s="253">
        <v>12.44269739542688</v>
      </c>
      <c r="H70" s="253">
        <v>-0.43825095612773846</v>
      </c>
      <c r="I70" s="253">
        <v>-230.92643448567412</v>
      </c>
      <c r="J70" s="253">
        <v>2.6469096213126511</v>
      </c>
      <c r="K70" s="253">
        <v>0</v>
      </c>
      <c r="L70" s="253">
        <v>-8.7870256167541155E-2</v>
      </c>
      <c r="M70" s="253">
        <v>4.9601542108689056E-2</v>
      </c>
      <c r="N70" s="253">
        <v>0</v>
      </c>
      <c r="O70" s="254">
        <v>0</v>
      </c>
      <c r="P70" s="274">
        <f>SUM(Q70:AA70)</f>
        <v>1486.7887465844594</v>
      </c>
      <c r="Q70" s="253">
        <v>2022.9515395232529</v>
      </c>
      <c r="R70" s="253">
        <v>23.690770030655401</v>
      </c>
      <c r="S70" s="253">
        <v>335.05485219640252</v>
      </c>
      <c r="T70" s="253">
        <v>1.7015055839310294</v>
      </c>
      <c r="U70" s="253">
        <v>-898.18691123007375</v>
      </c>
      <c r="V70" s="253">
        <v>7.1836786031113498</v>
      </c>
      <c r="W70" s="253">
        <v>-6.7727332453233471</v>
      </c>
      <c r="X70" s="253">
        <v>0</v>
      </c>
      <c r="Y70" s="253">
        <v>1.1660451225031201</v>
      </c>
      <c r="Z70" s="253">
        <v>0</v>
      </c>
      <c r="AA70" s="254">
        <v>0</v>
      </c>
      <c r="AB70" s="289">
        <f>SUM(AC70:AM70)</f>
        <v>3255.2186345471068</v>
      </c>
      <c r="AC70" s="253">
        <v>4318.0061013191034</v>
      </c>
      <c r="AD70" s="253">
        <v>62.741052138399212</v>
      </c>
      <c r="AE70" s="253">
        <v>1887.4836830311344</v>
      </c>
      <c r="AF70" s="253">
        <v>2.177291238112681</v>
      </c>
      <c r="AG70" s="253">
        <v>-3030.1909072211779</v>
      </c>
      <c r="AH70" s="253">
        <v>11.712372178744134</v>
      </c>
      <c r="AI70" s="253">
        <v>-0.35693439266850086</v>
      </c>
      <c r="AJ70" s="253">
        <v>0.55142107142650154</v>
      </c>
      <c r="AK70" s="253">
        <v>3.0945551840327687</v>
      </c>
      <c r="AL70" s="253">
        <v>0</v>
      </c>
      <c r="AM70" s="254">
        <v>0</v>
      </c>
      <c r="AN70" s="289">
        <f>SUM(AO70:AY70)</f>
        <v>22922.272567184187</v>
      </c>
      <c r="AO70" s="253">
        <v>9389.8084072399906</v>
      </c>
      <c r="AP70" s="253">
        <v>118.13106483766734</v>
      </c>
      <c r="AQ70" s="253">
        <v>15201.620266334208</v>
      </c>
      <c r="AR70" s="253">
        <v>356.36315325902353</v>
      </c>
      <c r="AS70" s="253">
        <v>-2909.157214799282</v>
      </c>
      <c r="AT70" s="253">
        <v>26.608248370389727</v>
      </c>
      <c r="AU70" s="253">
        <v>-0.34053211185636456</v>
      </c>
      <c r="AV70" s="253">
        <v>714.58586507324947</v>
      </c>
      <c r="AW70" s="253">
        <v>24.653308980795586</v>
      </c>
      <c r="AX70" s="253">
        <v>0</v>
      </c>
      <c r="AY70" s="254">
        <v>0</v>
      </c>
      <c r="AZ70" s="170">
        <v>0</v>
      </c>
      <c r="BA70" s="296">
        <f>SUM(BB70:BL70)+AZ70</f>
        <v>29651.687247377853</v>
      </c>
      <c r="BB70" s="274">
        <f t="shared" si="49"/>
        <v>17890.105462406449</v>
      </c>
      <c r="BC70" s="274">
        <f t="shared" si="49"/>
        <v>248.94411888384749</v>
      </c>
      <c r="BD70" s="274">
        <f t="shared" si="49"/>
        <v>17436.60149895717</v>
      </c>
      <c r="BE70" s="274">
        <f t="shared" si="49"/>
        <v>359.8036991249395</v>
      </c>
      <c r="BF70" s="274">
        <f t="shared" si="49"/>
        <v>-7068.4614677362079</v>
      </c>
      <c r="BG70" s="274">
        <f t="shared" si="49"/>
        <v>48.151208773557869</v>
      </c>
      <c r="BH70" s="274">
        <f t="shared" si="49"/>
        <v>-7.4701997498482129</v>
      </c>
      <c r="BI70" s="274">
        <f t="shared" si="49"/>
        <v>715.04941588850841</v>
      </c>
      <c r="BJ70" s="274">
        <f t="shared" si="49"/>
        <v>28.963510829440164</v>
      </c>
      <c r="BK70" s="274">
        <f t="shared" si="50"/>
        <v>0</v>
      </c>
      <c r="BL70" s="300">
        <f t="shared" si="50"/>
        <v>0</v>
      </c>
    </row>
    <row r="71" spans="1:64" x14ac:dyDescent="0.25">
      <c r="A71" s="1498"/>
      <c r="B71" s="126" t="s">
        <v>111</v>
      </c>
      <c r="C71" s="131" t="s">
        <v>913</v>
      </c>
      <c r="D71" s="274">
        <f>SUM(E71:O71)</f>
        <v>216916.23767198718</v>
      </c>
      <c r="E71" s="253">
        <v>125045.42677644121</v>
      </c>
      <c r="F71" s="253">
        <v>3154.3078456018793</v>
      </c>
      <c r="G71" s="253">
        <v>78098.206566577268</v>
      </c>
      <c r="H71" s="253">
        <v>7406.5058293886404</v>
      </c>
      <c r="I71" s="253">
        <v>2104.2186433865468</v>
      </c>
      <c r="J71" s="253">
        <v>513.92237561750335</v>
      </c>
      <c r="K71" s="253">
        <v>8.6665833849713767</v>
      </c>
      <c r="L71" s="253">
        <v>584.98305158917435</v>
      </c>
      <c r="M71" s="253">
        <v>0</v>
      </c>
      <c r="N71" s="253">
        <v>0</v>
      </c>
      <c r="O71" s="254">
        <v>0</v>
      </c>
      <c r="P71" s="274">
        <f>SUM(Q71:AA71)</f>
        <v>336391.94276826171</v>
      </c>
      <c r="Q71" s="253">
        <v>169128.96101775076</v>
      </c>
      <c r="R71" s="253">
        <v>4390.0914682934235</v>
      </c>
      <c r="S71" s="253">
        <v>146831.17282627433</v>
      </c>
      <c r="T71" s="253">
        <v>9369.2416018575677</v>
      </c>
      <c r="U71" s="253">
        <v>5226.2180957599576</v>
      </c>
      <c r="V71" s="253">
        <v>752.39967736133065</v>
      </c>
      <c r="W71" s="253">
        <v>90.425623737441541</v>
      </c>
      <c r="X71" s="253">
        <v>603.43245722683332</v>
      </c>
      <c r="Y71" s="253">
        <v>0</v>
      </c>
      <c r="Z71" s="253">
        <v>0</v>
      </c>
      <c r="AA71" s="254">
        <v>0</v>
      </c>
      <c r="AB71" s="289">
        <f>SUM(AC71:AM71)</f>
        <v>240844.91624907841</v>
      </c>
      <c r="AC71" s="253">
        <v>124656.60191956634</v>
      </c>
      <c r="AD71" s="253">
        <v>4151.8209913876581</v>
      </c>
      <c r="AE71" s="253">
        <v>92568.556217244215</v>
      </c>
      <c r="AF71" s="253">
        <v>10531.977039154162</v>
      </c>
      <c r="AG71" s="253">
        <v>7274.0191173788571</v>
      </c>
      <c r="AH71" s="253">
        <v>674.07528070278931</v>
      </c>
      <c r="AI71" s="253">
        <v>15.127118826700151</v>
      </c>
      <c r="AJ71" s="253">
        <v>972.73856481768246</v>
      </c>
      <c r="AK71" s="253">
        <v>0</v>
      </c>
      <c r="AL71" s="253">
        <v>0</v>
      </c>
      <c r="AM71" s="254">
        <v>0</v>
      </c>
      <c r="AN71" s="289">
        <f>SUM(AO71:AY71)</f>
        <v>405870.99045041652</v>
      </c>
      <c r="AO71" s="253">
        <v>206858.62320003897</v>
      </c>
      <c r="AP71" s="253">
        <v>11003.131891850013</v>
      </c>
      <c r="AQ71" s="253">
        <v>151608.4987451506</v>
      </c>
      <c r="AR71" s="253">
        <v>13363.764876948069</v>
      </c>
      <c r="AS71" s="253">
        <v>18885.915634384564</v>
      </c>
      <c r="AT71" s="253">
        <v>901.86960086477256</v>
      </c>
      <c r="AU71" s="253">
        <v>131.06388850133237</v>
      </c>
      <c r="AV71" s="253">
        <v>3118.1226126782121</v>
      </c>
      <c r="AW71" s="253">
        <v>0</v>
      </c>
      <c r="AX71" s="253">
        <v>0</v>
      </c>
      <c r="AY71" s="254">
        <v>0</v>
      </c>
      <c r="AZ71" s="170">
        <v>0</v>
      </c>
      <c r="BA71" s="296">
        <f>SUM(BB71:BL71)+AZ71</f>
        <v>1200024.0871397438</v>
      </c>
      <c r="BB71" s="274">
        <f t="shared" si="49"/>
        <v>625689.61291379726</v>
      </c>
      <c r="BC71" s="274">
        <f t="shared" si="49"/>
        <v>22699.352197132976</v>
      </c>
      <c r="BD71" s="274">
        <f t="shared" si="49"/>
        <v>469106.43435524649</v>
      </c>
      <c r="BE71" s="274">
        <f t="shared" si="49"/>
        <v>40671.489347348441</v>
      </c>
      <c r="BF71" s="274">
        <f t="shared" si="49"/>
        <v>33490.371490909922</v>
      </c>
      <c r="BG71" s="274">
        <f t="shared" si="49"/>
        <v>2842.266934546396</v>
      </c>
      <c r="BH71" s="274">
        <f t="shared" si="49"/>
        <v>245.28321445044543</v>
      </c>
      <c r="BI71" s="274">
        <f t="shared" si="49"/>
        <v>5279.2766863119023</v>
      </c>
      <c r="BJ71" s="274">
        <f t="shared" si="49"/>
        <v>0</v>
      </c>
      <c r="BK71" s="274">
        <f t="shared" si="50"/>
        <v>0</v>
      </c>
      <c r="BL71" s="300">
        <f t="shared" si="50"/>
        <v>0</v>
      </c>
    </row>
    <row r="72" spans="1:64" s="209" customFormat="1" x14ac:dyDescent="0.25">
      <c r="A72" s="1499"/>
      <c r="B72" s="129" t="s">
        <v>459</v>
      </c>
      <c r="C72" s="313" t="s">
        <v>5</v>
      </c>
      <c r="D72" s="275">
        <f>SUM(D64:D71)</f>
        <v>795313.14497080992</v>
      </c>
      <c r="E72" s="275">
        <f t="shared" ref="E72:BG72" si="51">SUM(E64:E71)</f>
        <v>489430.13619052432</v>
      </c>
      <c r="F72" s="275">
        <f t="shared" si="51"/>
        <v>10788.899077478975</v>
      </c>
      <c r="G72" s="275">
        <f t="shared" si="51"/>
        <v>259012.0892639744</v>
      </c>
      <c r="H72" s="275">
        <f t="shared" si="51"/>
        <v>11496.657578432443</v>
      </c>
      <c r="I72" s="275">
        <f t="shared" si="51"/>
        <v>21507.602208900902</v>
      </c>
      <c r="J72" s="275">
        <f t="shared" si="51"/>
        <v>1197.339285238817</v>
      </c>
      <c r="K72" s="275">
        <f t="shared" si="51"/>
        <v>82.766583384971369</v>
      </c>
      <c r="L72" s="275">
        <f t="shared" si="51"/>
        <v>1341.4851813330067</v>
      </c>
      <c r="M72" s="275">
        <f>SUM(M64:M71)</f>
        <v>456.16960154210869</v>
      </c>
      <c r="N72" s="275">
        <f>SUM(N68:N71)</f>
        <v>0</v>
      </c>
      <c r="O72" s="275">
        <f>SUM(O68:O71)</f>
        <v>0</v>
      </c>
      <c r="P72" s="277">
        <f t="shared" si="51"/>
        <v>1256521.3015142968</v>
      </c>
      <c r="Q72" s="275">
        <f t="shared" si="51"/>
        <v>723449.822556725</v>
      </c>
      <c r="R72" s="275">
        <f t="shared" si="51"/>
        <v>14896.512238324138</v>
      </c>
      <c r="S72" s="275">
        <f t="shared" si="51"/>
        <v>450601.32767847006</v>
      </c>
      <c r="T72" s="275">
        <f t="shared" si="51"/>
        <v>15837.733107441429</v>
      </c>
      <c r="U72" s="275">
        <f t="shared" si="51"/>
        <v>47388.501184530083</v>
      </c>
      <c r="V72" s="275">
        <f t="shared" si="51"/>
        <v>1714.4033559644431</v>
      </c>
      <c r="W72" s="275">
        <f t="shared" si="51"/>
        <v>417.44289049211812</v>
      </c>
      <c r="X72" s="275">
        <f t="shared" si="51"/>
        <v>1257.9824572268344</v>
      </c>
      <c r="Y72" s="275">
        <f>SUM(Y64:Y71)</f>
        <v>957.57604512250305</v>
      </c>
      <c r="Z72" s="275">
        <f>SUM(Z68:Z71)</f>
        <v>0</v>
      </c>
      <c r="AA72" s="283">
        <f>SUM(AA68:AA71)</f>
        <v>0</v>
      </c>
      <c r="AB72" s="277">
        <f t="shared" si="51"/>
        <v>1188688.3748826506</v>
      </c>
      <c r="AC72" s="275">
        <f t="shared" si="51"/>
        <v>709722.95801991224</v>
      </c>
      <c r="AD72" s="275">
        <f t="shared" si="51"/>
        <v>16984.432043526158</v>
      </c>
      <c r="AE72" s="275">
        <f t="shared" si="51"/>
        <v>347719.90990027349</v>
      </c>
      <c r="AF72" s="275">
        <f t="shared" si="51"/>
        <v>16045.624330392195</v>
      </c>
      <c r="AG72" s="275">
        <f t="shared" si="51"/>
        <v>94411.02821015779</v>
      </c>
      <c r="AH72" s="275">
        <f t="shared" si="51"/>
        <v>1566.6076528815345</v>
      </c>
      <c r="AI72" s="275">
        <f t="shared" si="51"/>
        <v>130.90018443403164</v>
      </c>
      <c r="AJ72" s="275">
        <f t="shared" si="51"/>
        <v>1716.6399858891109</v>
      </c>
      <c r="AK72" s="275">
        <f>SUM(AK64:AK71)</f>
        <v>390.27455518403275</v>
      </c>
      <c r="AL72" s="275">
        <f>SUM(AL68:AL71)</f>
        <v>0</v>
      </c>
      <c r="AM72" s="283">
        <f>SUM(AM68:AM71)</f>
        <v>0</v>
      </c>
      <c r="AN72" s="277">
        <f t="shared" si="51"/>
        <v>1479845.5430162915</v>
      </c>
      <c r="AO72" s="275">
        <f t="shared" si="51"/>
        <v>820217.62160597276</v>
      </c>
      <c r="AP72" s="275">
        <f t="shared" si="51"/>
        <v>24726.462956687781</v>
      </c>
      <c r="AQ72" s="275">
        <f t="shared" si="51"/>
        <v>436997.6790114817</v>
      </c>
      <c r="AR72" s="275">
        <f t="shared" si="51"/>
        <v>24923.538030207012</v>
      </c>
      <c r="AS72" s="275">
        <f t="shared" si="51"/>
        <v>154893.16841958539</v>
      </c>
      <c r="AT72" s="275">
        <f t="shared" si="51"/>
        <v>1899.3278492351642</v>
      </c>
      <c r="AU72" s="275">
        <f t="shared" si="51"/>
        <v>250.34335638947601</v>
      </c>
      <c r="AV72" s="275">
        <f t="shared" si="51"/>
        <v>15479.948477751466</v>
      </c>
      <c r="AW72" s="275">
        <f>SUM(AW64:AW71)</f>
        <v>434.0933089807956</v>
      </c>
      <c r="AX72" s="275">
        <f>SUM(AX68:AX71)</f>
        <v>23.36</v>
      </c>
      <c r="AY72" s="283">
        <f>SUM(AY68:AY71)</f>
        <v>0</v>
      </c>
      <c r="AZ72" s="419">
        <f>SUM(AZ64:AZ71)</f>
        <v>0</v>
      </c>
      <c r="BA72" s="297">
        <f>SUM(BA64:BA71)</f>
        <v>4720368.3643840495</v>
      </c>
      <c r="BB72" s="275">
        <f t="shared" si="51"/>
        <v>2742820.5383731341</v>
      </c>
      <c r="BC72" s="275">
        <f>SUM(BC64:BC71)</f>
        <v>67396.306316017057</v>
      </c>
      <c r="BD72" s="275">
        <f t="shared" si="51"/>
        <v>1494331.0058541996</v>
      </c>
      <c r="BE72" s="275">
        <f t="shared" si="51"/>
        <v>68303.553046473084</v>
      </c>
      <c r="BF72" s="275">
        <f t="shared" si="51"/>
        <v>318200.30002317415</v>
      </c>
      <c r="BG72" s="275">
        <f t="shared" si="51"/>
        <v>6377.6781433199594</v>
      </c>
      <c r="BH72" s="275">
        <f>SUM(BH64:BH71)</f>
        <v>881.45301470059712</v>
      </c>
      <c r="BI72" s="275">
        <f>SUM(BI64:BI71)</f>
        <v>19796.056102200419</v>
      </c>
      <c r="BJ72" s="275">
        <f>SUM(BJ64:BJ71)</f>
        <v>2238.1135108294402</v>
      </c>
      <c r="BK72" s="275">
        <f>SUM(BK68:BK71)</f>
        <v>23.36</v>
      </c>
      <c r="BL72" s="299">
        <f>SUM(BL68:BL71)</f>
        <v>0</v>
      </c>
    </row>
    <row r="73" spans="1:64" ht="14.85" customHeight="1" x14ac:dyDescent="0.25">
      <c r="A73" s="1495" t="s">
        <v>6</v>
      </c>
      <c r="B73" s="126" t="s">
        <v>117</v>
      </c>
      <c r="C73" s="131" t="s">
        <v>188</v>
      </c>
      <c r="D73" s="273">
        <f>SUM(E73:O73)</f>
        <v>9359.66</v>
      </c>
      <c r="E73" s="251">
        <v>5262.9</v>
      </c>
      <c r="F73" s="251">
        <v>318.88000000000005</v>
      </c>
      <c r="G73" s="251">
        <v>2836.0099999999998</v>
      </c>
      <c r="H73" s="251">
        <v>724.2</v>
      </c>
      <c r="I73" s="251">
        <v>90.67</v>
      </c>
      <c r="J73" s="251">
        <v>94.9</v>
      </c>
      <c r="K73" s="251">
        <v>1</v>
      </c>
      <c r="L73" s="251">
        <v>31.1</v>
      </c>
      <c r="M73" s="251">
        <v>0</v>
      </c>
      <c r="N73" s="251">
        <v>0</v>
      </c>
      <c r="O73" s="252">
        <v>0</v>
      </c>
      <c r="P73" s="273">
        <f>SUM(Q73:AA73)</f>
        <v>13863.269999999999</v>
      </c>
      <c r="Q73" s="251">
        <v>7574</v>
      </c>
      <c r="R73" s="251">
        <v>303.60000000000002</v>
      </c>
      <c r="S73" s="251">
        <v>5002.26</v>
      </c>
      <c r="T73" s="251">
        <v>373.4</v>
      </c>
      <c r="U73" s="251">
        <v>311.29999999999995</v>
      </c>
      <c r="V73" s="251">
        <v>19</v>
      </c>
      <c r="W73" s="251">
        <v>2</v>
      </c>
      <c r="X73" s="251">
        <v>268.70999999999998</v>
      </c>
      <c r="Y73" s="251">
        <v>9</v>
      </c>
      <c r="Z73" s="251">
        <v>0</v>
      </c>
      <c r="AA73" s="252">
        <v>0</v>
      </c>
      <c r="AB73" s="276">
        <f>SUM(AC73:AM73)</f>
        <v>20970.53</v>
      </c>
      <c r="AC73" s="251">
        <v>12707.56</v>
      </c>
      <c r="AD73" s="251">
        <v>548.80999999999995</v>
      </c>
      <c r="AE73" s="251">
        <v>6571.93</v>
      </c>
      <c r="AF73" s="251">
        <v>372.97</v>
      </c>
      <c r="AG73" s="251">
        <v>456.69</v>
      </c>
      <c r="AH73" s="251">
        <v>25</v>
      </c>
      <c r="AI73" s="251">
        <v>2</v>
      </c>
      <c r="AJ73" s="251">
        <v>273.07</v>
      </c>
      <c r="AK73" s="251">
        <v>12.5</v>
      </c>
      <c r="AL73" s="251">
        <v>0</v>
      </c>
      <c r="AM73" s="252">
        <v>0</v>
      </c>
      <c r="AN73" s="276">
        <f>SUM(AO73:AY73)</f>
        <v>23855.41</v>
      </c>
      <c r="AO73" s="251">
        <v>12756.69</v>
      </c>
      <c r="AP73" s="251">
        <v>533.64</v>
      </c>
      <c r="AQ73" s="251">
        <v>8504.130000000001</v>
      </c>
      <c r="AR73" s="251">
        <v>1374.46</v>
      </c>
      <c r="AS73" s="251">
        <v>607.75</v>
      </c>
      <c r="AT73" s="251">
        <v>32</v>
      </c>
      <c r="AU73" s="251">
        <v>2</v>
      </c>
      <c r="AV73" s="249">
        <v>44.739999999999995</v>
      </c>
      <c r="AW73" s="251">
        <v>0</v>
      </c>
      <c r="AX73" s="251">
        <v>0</v>
      </c>
      <c r="AY73" s="252">
        <v>0</v>
      </c>
      <c r="AZ73" s="682">
        <v>0</v>
      </c>
      <c r="BA73" s="294">
        <f>SUM(BB73:BL73)+AZ73</f>
        <v>68048.87</v>
      </c>
      <c r="BB73" s="274">
        <f t="shared" ref="BB73:BL76" si="52">E73+Q73+AC73+AO73</f>
        <v>38301.15</v>
      </c>
      <c r="BC73" s="274">
        <f t="shared" si="52"/>
        <v>1704.9299999999998</v>
      </c>
      <c r="BD73" s="274">
        <f t="shared" si="52"/>
        <v>22914.33</v>
      </c>
      <c r="BE73" s="274">
        <f t="shared" si="52"/>
        <v>2845.0299999999997</v>
      </c>
      <c r="BF73" s="274">
        <f t="shared" si="52"/>
        <v>1466.4099999999999</v>
      </c>
      <c r="BG73" s="274">
        <f t="shared" si="52"/>
        <v>170.9</v>
      </c>
      <c r="BH73" s="274">
        <f t="shared" si="52"/>
        <v>7</v>
      </c>
      <c r="BI73" s="274">
        <f t="shared" si="52"/>
        <v>617.62</v>
      </c>
      <c r="BJ73" s="274">
        <f t="shared" si="52"/>
        <v>21.5</v>
      </c>
      <c r="BK73" s="274">
        <f t="shared" si="52"/>
        <v>0</v>
      </c>
      <c r="BL73" s="298">
        <f t="shared" si="52"/>
        <v>0</v>
      </c>
    </row>
    <row r="74" spans="1:64" s="255" customFormat="1" x14ac:dyDescent="0.25">
      <c r="A74" s="1495"/>
      <c r="B74" s="126" t="s">
        <v>45</v>
      </c>
      <c r="C74" s="131" t="s">
        <v>231</v>
      </c>
      <c r="D74" s="274">
        <f>SUM(E74:O74)</f>
        <v>0</v>
      </c>
      <c r="E74" s="253">
        <v>0</v>
      </c>
      <c r="F74" s="253">
        <v>0</v>
      </c>
      <c r="G74" s="253">
        <v>0</v>
      </c>
      <c r="H74" s="253">
        <v>0</v>
      </c>
      <c r="I74" s="253">
        <v>0</v>
      </c>
      <c r="J74" s="253">
        <v>0</v>
      </c>
      <c r="K74" s="253">
        <v>0</v>
      </c>
      <c r="L74" s="253">
        <v>0</v>
      </c>
      <c r="M74" s="253">
        <v>0</v>
      </c>
      <c r="N74" s="253">
        <v>0</v>
      </c>
      <c r="O74" s="254">
        <v>0</v>
      </c>
      <c r="P74" s="274">
        <f>SUM(Q74:AA74)</f>
        <v>0</v>
      </c>
      <c r="Q74" s="253">
        <v>0</v>
      </c>
      <c r="R74" s="253">
        <v>0</v>
      </c>
      <c r="S74" s="253">
        <v>0</v>
      </c>
      <c r="T74" s="253">
        <v>0</v>
      </c>
      <c r="U74" s="253">
        <v>0</v>
      </c>
      <c r="V74" s="253">
        <v>0</v>
      </c>
      <c r="W74" s="253">
        <v>0</v>
      </c>
      <c r="X74" s="253">
        <v>0</v>
      </c>
      <c r="Y74" s="253">
        <v>0</v>
      </c>
      <c r="Z74" s="253">
        <v>0</v>
      </c>
      <c r="AA74" s="254">
        <v>0</v>
      </c>
      <c r="AB74" s="289">
        <f>SUM(AC74:AM74)</f>
        <v>0</v>
      </c>
      <c r="AC74" s="253">
        <v>0</v>
      </c>
      <c r="AD74" s="253">
        <v>0</v>
      </c>
      <c r="AE74" s="253">
        <v>0</v>
      </c>
      <c r="AF74" s="253">
        <v>0</v>
      </c>
      <c r="AG74" s="253">
        <v>0</v>
      </c>
      <c r="AH74" s="253">
        <v>0</v>
      </c>
      <c r="AI74" s="253">
        <v>0</v>
      </c>
      <c r="AJ74" s="253">
        <v>0</v>
      </c>
      <c r="AK74" s="253">
        <v>0</v>
      </c>
      <c r="AL74" s="253">
        <v>0</v>
      </c>
      <c r="AM74" s="254">
        <v>0</v>
      </c>
      <c r="AN74" s="289">
        <f>SUM(AO74:AY74)</f>
        <v>0</v>
      </c>
      <c r="AO74" s="253">
        <v>0</v>
      </c>
      <c r="AP74" s="253">
        <v>0</v>
      </c>
      <c r="AQ74" s="253">
        <v>0</v>
      </c>
      <c r="AR74" s="253">
        <v>0</v>
      </c>
      <c r="AS74" s="253">
        <v>0</v>
      </c>
      <c r="AT74" s="253">
        <v>0</v>
      </c>
      <c r="AU74" s="253">
        <v>0</v>
      </c>
      <c r="AV74" s="253">
        <v>0</v>
      </c>
      <c r="AW74" s="253">
        <v>0</v>
      </c>
      <c r="AX74" s="253">
        <v>0</v>
      </c>
      <c r="AY74" s="254">
        <v>0</v>
      </c>
      <c r="AZ74" s="170">
        <v>0</v>
      </c>
      <c r="BA74" s="296">
        <f>SUM(BB74:BL74)+AZ74</f>
        <v>0</v>
      </c>
      <c r="BB74" s="274">
        <f t="shared" si="52"/>
        <v>0</v>
      </c>
      <c r="BC74" s="274">
        <f t="shared" si="52"/>
        <v>0</v>
      </c>
      <c r="BD74" s="274">
        <f t="shared" si="52"/>
        <v>0</v>
      </c>
      <c r="BE74" s="274">
        <f t="shared" si="52"/>
        <v>0</v>
      </c>
      <c r="BF74" s="274">
        <f t="shared" si="52"/>
        <v>0</v>
      </c>
      <c r="BG74" s="274">
        <f t="shared" si="52"/>
        <v>0</v>
      </c>
      <c r="BH74" s="274">
        <f t="shared" si="52"/>
        <v>0</v>
      </c>
      <c r="BI74" s="274">
        <f t="shared" si="52"/>
        <v>0</v>
      </c>
      <c r="BJ74" s="274">
        <f t="shared" si="52"/>
        <v>0</v>
      </c>
      <c r="BK74" s="274">
        <f t="shared" si="52"/>
        <v>0</v>
      </c>
      <c r="BL74" s="300">
        <f t="shared" si="52"/>
        <v>0</v>
      </c>
    </row>
    <row r="75" spans="1:64" x14ac:dyDescent="0.25">
      <c r="A75" s="1495"/>
      <c r="B75" s="126" t="s">
        <v>46</v>
      </c>
      <c r="C75" s="131" t="s">
        <v>164</v>
      </c>
      <c r="D75" s="274">
        <f>SUM(E75:O75)</f>
        <v>225.3518513811386</v>
      </c>
      <c r="E75" s="253">
        <v>178.10894613207637</v>
      </c>
      <c r="F75" s="253">
        <v>11.623476674340235</v>
      </c>
      <c r="G75" s="253">
        <v>24.706581961586519</v>
      </c>
      <c r="H75" s="253">
        <v>3.7087136915693413</v>
      </c>
      <c r="I75" s="253">
        <v>2.2299341863982622</v>
      </c>
      <c r="J75" s="253">
        <v>3.9701552562441984</v>
      </c>
      <c r="K75" s="253">
        <v>4.1835144955154883E-2</v>
      </c>
      <c r="L75" s="253">
        <v>0.96220833396856165</v>
      </c>
      <c r="M75" s="253">
        <v>0</v>
      </c>
      <c r="N75" s="253">
        <v>0</v>
      </c>
      <c r="O75" s="254">
        <v>0</v>
      </c>
      <c r="P75" s="274">
        <f>SUM(Q75:AA75)</f>
        <v>161.80215272673635</v>
      </c>
      <c r="Q75" s="253">
        <v>130.56346130230401</v>
      </c>
      <c r="R75" s="253">
        <v>4.4142680312896889</v>
      </c>
      <c r="S75" s="253">
        <v>22.23442263797568</v>
      </c>
      <c r="T75" s="253">
        <v>2.0710703392738048</v>
      </c>
      <c r="U75" s="253">
        <v>1.7193457114738648</v>
      </c>
      <c r="V75" s="253">
        <v>0.47405492310056857</v>
      </c>
      <c r="W75" s="253">
        <v>4.9900518221112466E-2</v>
      </c>
      <c r="X75" s="253">
        <v>0.27558956561371784</v>
      </c>
      <c r="Y75" s="253">
        <v>3.9697483909798703E-5</v>
      </c>
      <c r="Z75" s="253">
        <v>0</v>
      </c>
      <c r="AA75" s="254">
        <v>0</v>
      </c>
      <c r="AB75" s="289">
        <f>SUM(AC75:AM75)</f>
        <v>444.53849966790943</v>
      </c>
      <c r="AC75" s="253">
        <v>350.48506015794129</v>
      </c>
      <c r="AD75" s="253">
        <v>11.792147381074811</v>
      </c>
      <c r="AE75" s="253">
        <v>71.9769926267019</v>
      </c>
      <c r="AF75" s="253">
        <v>4.4941638491577018</v>
      </c>
      <c r="AG75" s="253">
        <v>3.2167420294632008</v>
      </c>
      <c r="AH75" s="253">
        <v>1.0722473431543993</v>
      </c>
      <c r="AI75" s="253">
        <v>8.5779787452351972E-2</v>
      </c>
      <c r="AJ75" s="253">
        <v>1.4153664929638097</v>
      </c>
      <c r="AK75" s="253">
        <v>0</v>
      </c>
      <c r="AL75" s="253">
        <v>0</v>
      </c>
      <c r="AM75" s="254">
        <v>0</v>
      </c>
      <c r="AN75" s="289">
        <f>SUM(AO75:AY75)</f>
        <v>1519.6490605856025</v>
      </c>
      <c r="AO75" s="253">
        <v>876.43922630725217</v>
      </c>
      <c r="AP75" s="253">
        <v>27.703821014753149</v>
      </c>
      <c r="AQ75" s="253">
        <v>531.06804329847898</v>
      </c>
      <c r="AR75" s="253">
        <v>78.904977064227765</v>
      </c>
      <c r="AS75" s="253">
        <v>1.0940347728658519</v>
      </c>
      <c r="AT75" s="253">
        <v>3.0222693637613007</v>
      </c>
      <c r="AU75" s="253">
        <v>0.18889183523508138</v>
      </c>
      <c r="AV75" s="253">
        <v>1.2277969290280282</v>
      </c>
      <c r="AW75" s="253">
        <v>0</v>
      </c>
      <c r="AX75" s="253">
        <v>0</v>
      </c>
      <c r="AY75" s="254">
        <v>0</v>
      </c>
      <c r="AZ75" s="170">
        <v>0</v>
      </c>
      <c r="BA75" s="296">
        <f>SUM(BB75:BL75)+AZ75</f>
        <v>2351.3415643613866</v>
      </c>
      <c r="BB75" s="274">
        <f t="shared" si="52"/>
        <v>1535.5966938995739</v>
      </c>
      <c r="BC75" s="274">
        <f t="shared" si="52"/>
        <v>55.533713101457892</v>
      </c>
      <c r="BD75" s="274">
        <f t="shared" si="52"/>
        <v>649.98604052474309</v>
      </c>
      <c r="BE75" s="274">
        <f t="shared" si="52"/>
        <v>89.178924944228612</v>
      </c>
      <c r="BF75" s="274">
        <f t="shared" si="52"/>
        <v>8.2600567002011793</v>
      </c>
      <c r="BG75" s="274">
        <f t="shared" si="52"/>
        <v>8.5387268862604664</v>
      </c>
      <c r="BH75" s="274">
        <f t="shared" si="52"/>
        <v>0.36640728586370075</v>
      </c>
      <c r="BI75" s="274">
        <f t="shared" si="52"/>
        <v>3.8809613215741177</v>
      </c>
      <c r="BJ75" s="274">
        <f t="shared" si="52"/>
        <v>3.9697483909798703E-5</v>
      </c>
      <c r="BK75" s="274">
        <f t="shared" si="52"/>
        <v>0</v>
      </c>
      <c r="BL75" s="300">
        <f t="shared" si="52"/>
        <v>0</v>
      </c>
    </row>
    <row r="76" spans="1:64" x14ac:dyDescent="0.25">
      <c r="A76" s="1495"/>
      <c r="B76" s="126" t="s">
        <v>165</v>
      </c>
      <c r="C76" s="131" t="s">
        <v>914</v>
      </c>
      <c r="D76" s="274">
        <f>SUM(E76:O76)</f>
        <v>0</v>
      </c>
      <c r="E76" s="253">
        <v>0</v>
      </c>
      <c r="F76" s="253">
        <v>0</v>
      </c>
      <c r="G76" s="253">
        <v>0</v>
      </c>
      <c r="H76" s="253">
        <v>0</v>
      </c>
      <c r="I76" s="253">
        <v>0</v>
      </c>
      <c r="J76" s="253">
        <v>0</v>
      </c>
      <c r="K76" s="253">
        <v>0</v>
      </c>
      <c r="L76" s="253">
        <v>0</v>
      </c>
      <c r="M76" s="253">
        <v>0</v>
      </c>
      <c r="N76" s="253">
        <v>0</v>
      </c>
      <c r="O76" s="254">
        <v>0</v>
      </c>
      <c r="P76" s="274">
        <f>SUM(Q76:AA76)</f>
        <v>0</v>
      </c>
      <c r="Q76" s="253">
        <v>0</v>
      </c>
      <c r="R76" s="253">
        <v>0</v>
      </c>
      <c r="S76" s="253">
        <v>0</v>
      </c>
      <c r="T76" s="253">
        <v>0</v>
      </c>
      <c r="U76" s="253">
        <v>0</v>
      </c>
      <c r="V76" s="253">
        <v>0</v>
      </c>
      <c r="W76" s="253">
        <v>0</v>
      </c>
      <c r="X76" s="253">
        <v>0</v>
      </c>
      <c r="Y76" s="253">
        <v>0</v>
      </c>
      <c r="Z76" s="253">
        <v>0</v>
      </c>
      <c r="AA76" s="254">
        <v>0</v>
      </c>
      <c r="AB76" s="289">
        <f>SUM(AC76:AM76)</f>
        <v>0</v>
      </c>
      <c r="AC76" s="253">
        <v>0</v>
      </c>
      <c r="AD76" s="253">
        <v>0</v>
      </c>
      <c r="AE76" s="253">
        <v>0</v>
      </c>
      <c r="AF76" s="253">
        <v>0</v>
      </c>
      <c r="AG76" s="253">
        <v>0</v>
      </c>
      <c r="AH76" s="253">
        <v>0</v>
      </c>
      <c r="AI76" s="253">
        <v>0</v>
      </c>
      <c r="AJ76" s="253">
        <v>0</v>
      </c>
      <c r="AK76" s="253">
        <v>0</v>
      </c>
      <c r="AL76" s="253">
        <v>0</v>
      </c>
      <c r="AM76" s="254">
        <v>0</v>
      </c>
      <c r="AN76" s="289">
        <f>SUM(AO76:AY76)</f>
        <v>0</v>
      </c>
      <c r="AO76" s="253">
        <v>0</v>
      </c>
      <c r="AP76" s="253">
        <v>0</v>
      </c>
      <c r="AQ76" s="253">
        <v>0</v>
      </c>
      <c r="AR76" s="253">
        <v>0</v>
      </c>
      <c r="AS76" s="253">
        <v>0</v>
      </c>
      <c r="AT76" s="253">
        <v>0</v>
      </c>
      <c r="AU76" s="253">
        <v>0</v>
      </c>
      <c r="AV76" s="253">
        <v>0</v>
      </c>
      <c r="AW76" s="253">
        <v>0</v>
      </c>
      <c r="AX76" s="253">
        <v>0</v>
      </c>
      <c r="AY76" s="254">
        <v>0</v>
      </c>
      <c r="AZ76" s="170">
        <v>0</v>
      </c>
      <c r="BA76" s="296">
        <f>SUM(BB76:BL76)+AZ76</f>
        <v>0</v>
      </c>
      <c r="BB76" s="274">
        <f t="shared" si="52"/>
        <v>0</v>
      </c>
      <c r="BC76" s="274">
        <f t="shared" si="52"/>
        <v>0</v>
      </c>
      <c r="BD76" s="274">
        <f t="shared" si="52"/>
        <v>0</v>
      </c>
      <c r="BE76" s="274">
        <f t="shared" si="52"/>
        <v>0</v>
      </c>
      <c r="BF76" s="274">
        <f t="shared" si="52"/>
        <v>0</v>
      </c>
      <c r="BG76" s="274">
        <f t="shared" si="52"/>
        <v>0</v>
      </c>
      <c r="BH76" s="274">
        <f t="shared" si="52"/>
        <v>0</v>
      </c>
      <c r="BI76" s="274">
        <f t="shared" si="52"/>
        <v>0</v>
      </c>
      <c r="BJ76" s="274">
        <f t="shared" si="52"/>
        <v>0</v>
      </c>
      <c r="BK76" s="274">
        <f t="shared" si="52"/>
        <v>0</v>
      </c>
      <c r="BL76" s="300">
        <f t="shared" si="52"/>
        <v>0</v>
      </c>
    </row>
    <row r="77" spans="1:64" s="209" customFormat="1" x14ac:dyDescent="0.25">
      <c r="A77" s="1496"/>
      <c r="B77" s="314" t="s">
        <v>460</v>
      </c>
      <c r="C77" s="313" t="s">
        <v>8</v>
      </c>
      <c r="D77" s="278">
        <f>SUM(D73:D76)</f>
        <v>9585.0118513811376</v>
      </c>
      <c r="E77" s="278">
        <f t="shared" ref="E77:BL77" si="53">SUM(E73:E76)</f>
        <v>5441.0089461320758</v>
      </c>
      <c r="F77" s="278">
        <f t="shared" si="53"/>
        <v>330.50347667434028</v>
      </c>
      <c r="G77" s="278">
        <f t="shared" si="53"/>
        <v>2860.7165819615861</v>
      </c>
      <c r="H77" s="278">
        <f t="shared" si="53"/>
        <v>727.90871369156935</v>
      </c>
      <c r="I77" s="278">
        <f t="shared" si="53"/>
        <v>92.899934186398269</v>
      </c>
      <c r="J77" s="278">
        <f t="shared" si="53"/>
        <v>98.870155256244203</v>
      </c>
      <c r="K77" s="278">
        <f t="shared" si="53"/>
        <v>1.0418351449551548</v>
      </c>
      <c r="L77" s="278">
        <f t="shared" si="53"/>
        <v>32.062208333968563</v>
      </c>
      <c r="M77" s="278">
        <f t="shared" si="53"/>
        <v>0</v>
      </c>
      <c r="N77" s="278">
        <f t="shared" si="53"/>
        <v>0</v>
      </c>
      <c r="O77" s="284">
        <f t="shared" si="53"/>
        <v>0</v>
      </c>
      <c r="P77" s="278">
        <f t="shared" si="53"/>
        <v>14025.072152726734</v>
      </c>
      <c r="Q77" s="278">
        <f t="shared" si="53"/>
        <v>7704.5634613023039</v>
      </c>
      <c r="R77" s="278">
        <f t="shared" si="53"/>
        <v>308.0142680312897</v>
      </c>
      <c r="S77" s="278">
        <f t="shared" si="53"/>
        <v>5024.4944226379757</v>
      </c>
      <c r="T77" s="278">
        <f t="shared" si="53"/>
        <v>375.47107033927381</v>
      </c>
      <c r="U77" s="278">
        <f t="shared" si="53"/>
        <v>313.01934571147382</v>
      </c>
      <c r="V77" s="278">
        <f t="shared" si="53"/>
        <v>19.474054923100567</v>
      </c>
      <c r="W77" s="278">
        <f t="shared" si="53"/>
        <v>2.0499005182211123</v>
      </c>
      <c r="X77" s="278">
        <f t="shared" si="53"/>
        <v>268.98558956561368</v>
      </c>
      <c r="Y77" s="278">
        <f>SUM(Y73:Y76)</f>
        <v>9.0000396974839099</v>
      </c>
      <c r="Z77" s="278">
        <f>SUM(Z73:Z76)</f>
        <v>0</v>
      </c>
      <c r="AA77" s="284">
        <f t="shared" si="53"/>
        <v>0</v>
      </c>
      <c r="AB77" s="852">
        <f t="shared" si="53"/>
        <v>21415.068499667908</v>
      </c>
      <c r="AC77" s="278">
        <f t="shared" si="53"/>
        <v>13058.045060157941</v>
      </c>
      <c r="AD77" s="278">
        <f t="shared" si="53"/>
        <v>560.6021473810747</v>
      </c>
      <c r="AE77" s="278">
        <f t="shared" si="53"/>
        <v>6643.906992626702</v>
      </c>
      <c r="AF77" s="278">
        <f t="shared" si="53"/>
        <v>377.46416384915773</v>
      </c>
      <c r="AG77" s="278">
        <f t="shared" si="53"/>
        <v>459.9067420294632</v>
      </c>
      <c r="AH77" s="278">
        <f t="shared" si="53"/>
        <v>26.072247343154398</v>
      </c>
      <c r="AI77" s="278">
        <f t="shared" si="53"/>
        <v>2.0857797874523518</v>
      </c>
      <c r="AJ77" s="278">
        <f t="shared" si="53"/>
        <v>274.48536649296381</v>
      </c>
      <c r="AK77" s="278">
        <f t="shared" si="53"/>
        <v>12.5</v>
      </c>
      <c r="AL77" s="278">
        <f t="shared" si="53"/>
        <v>0</v>
      </c>
      <c r="AM77" s="284">
        <f t="shared" si="53"/>
        <v>0</v>
      </c>
      <c r="AN77" s="852">
        <f t="shared" si="53"/>
        <v>25375.059060585601</v>
      </c>
      <c r="AO77" s="278">
        <f t="shared" si="53"/>
        <v>13633.129226307252</v>
      </c>
      <c r="AP77" s="278">
        <f t="shared" si="53"/>
        <v>561.34382101475319</v>
      </c>
      <c r="AQ77" s="278">
        <f t="shared" si="53"/>
        <v>9035.1980432984801</v>
      </c>
      <c r="AR77" s="278">
        <f t="shared" si="53"/>
        <v>1453.3649770642278</v>
      </c>
      <c r="AS77" s="278">
        <f t="shared" si="53"/>
        <v>608.84403477286583</v>
      </c>
      <c r="AT77" s="278">
        <f t="shared" si="53"/>
        <v>35.022269363761303</v>
      </c>
      <c r="AU77" s="278">
        <f t="shared" si="53"/>
        <v>2.1888918352350815</v>
      </c>
      <c r="AV77" s="278">
        <f t="shared" si="53"/>
        <v>45.967796929028026</v>
      </c>
      <c r="AW77" s="278">
        <f>SUM(AW73:AW76)</f>
        <v>0</v>
      </c>
      <c r="AX77" s="278">
        <f t="shared" si="53"/>
        <v>0</v>
      </c>
      <c r="AY77" s="284">
        <f t="shared" si="53"/>
        <v>0</v>
      </c>
      <c r="AZ77" s="866">
        <f t="shared" si="53"/>
        <v>0</v>
      </c>
      <c r="BA77" s="297">
        <f t="shared" si="53"/>
        <v>70400.21156436138</v>
      </c>
      <c r="BB77" s="275">
        <f t="shared" si="53"/>
        <v>39836.746693899579</v>
      </c>
      <c r="BC77" s="275">
        <f t="shared" si="53"/>
        <v>1760.4637131014576</v>
      </c>
      <c r="BD77" s="275">
        <f t="shared" si="53"/>
        <v>23564.316040524744</v>
      </c>
      <c r="BE77" s="275">
        <f t="shared" si="53"/>
        <v>2934.2089249442283</v>
      </c>
      <c r="BF77" s="275">
        <f t="shared" si="53"/>
        <v>1474.670056700201</v>
      </c>
      <c r="BG77" s="275">
        <f t="shared" si="53"/>
        <v>179.43872688626047</v>
      </c>
      <c r="BH77" s="275">
        <f t="shared" si="53"/>
        <v>7.3664072858637004</v>
      </c>
      <c r="BI77" s="275">
        <f t="shared" si="53"/>
        <v>621.5009613215741</v>
      </c>
      <c r="BJ77" s="275">
        <f>SUM(BJ73:BJ76)</f>
        <v>21.50003969748391</v>
      </c>
      <c r="BK77" s="275">
        <f t="shared" si="53"/>
        <v>0</v>
      </c>
      <c r="BL77" s="299">
        <f t="shared" si="53"/>
        <v>0</v>
      </c>
    </row>
    <row r="78" spans="1:64" s="209" customFormat="1" ht="14.85" customHeight="1" x14ac:dyDescent="0.25">
      <c r="A78" s="1494" t="s">
        <v>232</v>
      </c>
      <c r="B78" s="315" t="s">
        <v>118</v>
      </c>
      <c r="C78" s="125" t="s">
        <v>171</v>
      </c>
      <c r="D78" s="273">
        <f>D20+SUM(D22:D23,D27)+SUM(D29:D32)+D37+D41+D46+D51+SUM(D56:D57)+SUM(D59:D60)+SUM(D64:D68)+D73</f>
        <v>4131290.2571189012</v>
      </c>
      <c r="E78" s="273">
        <f>E20+SUM(E22:E23,E27)+SUM(E29:E32)+E37+E41+E46+E51+SUM(E56:E57)+SUM(E59:E60)+SUM(E64:E68)+E73</f>
        <v>2536378.9784308071</v>
      </c>
      <c r="F78" s="273">
        <f>F20+SUM(F22:F23,F27)+SUM(F29:F32)+F37+F41+F46+F51+SUM(F56:F57)+SUM(F59:F60)+SUM(F64:F68)+F73</f>
        <v>125227.41824594887</v>
      </c>
      <c r="G78" s="273">
        <f t="shared" ref="G78:O78" si="54">G20+SUM(G22:G23,G27)+SUM(G29:G32)+G37+G41+G46+G51+SUM(G56:G57)+SUM(G59:G60)+SUM(G64:G68)+G73</f>
        <v>1212177.7225462019</v>
      </c>
      <c r="H78" s="273">
        <f t="shared" si="54"/>
        <v>161175.74715284377</v>
      </c>
      <c r="I78" s="273">
        <f t="shared" si="54"/>
        <v>26671.596600728768</v>
      </c>
      <c r="J78" s="273">
        <f t="shared" si="54"/>
        <v>18484.826831138311</v>
      </c>
      <c r="K78" s="273">
        <f t="shared" si="54"/>
        <v>1581.88</v>
      </c>
      <c r="L78" s="273">
        <f t="shared" si="54"/>
        <v>48912.717311231725</v>
      </c>
      <c r="M78" s="273">
        <f t="shared" si="54"/>
        <v>679.37</v>
      </c>
      <c r="N78" s="273">
        <f t="shared" si="54"/>
        <v>0</v>
      </c>
      <c r="O78" s="285">
        <f t="shared" si="54"/>
        <v>0</v>
      </c>
      <c r="P78" s="273">
        <f>P20+SUM(P22:P23,P27)+SUM(P29:P32)+P37+P41+P46+P51+SUM(P56:P57)+SUM(P59:P60)+SUM(P64:P68)+P73</f>
        <v>6666770.2256020484</v>
      </c>
      <c r="Q78" s="273">
        <f t="shared" ref="Q78:AA78" si="55">Q20+SUM(Q22:Q23,Q27)+SUM(Q29:Q32)+Q37+Q41+Q46+Q51+SUM(Q56:Q57)+SUM(Q59:Q60)+SUM(Q64:Q68)+Q73</f>
        <v>3901822.2560311523</v>
      </c>
      <c r="R78" s="273">
        <f t="shared" si="55"/>
        <v>209932.53136826673</v>
      </c>
      <c r="S78" s="273">
        <f t="shared" si="55"/>
        <v>2234162.3040839322</v>
      </c>
      <c r="T78" s="273">
        <f t="shared" si="55"/>
        <v>185913.43931698537</v>
      </c>
      <c r="U78" s="273">
        <f t="shared" si="55"/>
        <v>56523.235226626137</v>
      </c>
      <c r="V78" s="273">
        <f t="shared" si="55"/>
        <v>26866.529292636751</v>
      </c>
      <c r="W78" s="273">
        <f t="shared" si="55"/>
        <v>896.50738658084174</v>
      </c>
      <c r="X78" s="273">
        <f t="shared" si="55"/>
        <v>47648.522895868286</v>
      </c>
      <c r="Y78" s="273">
        <f t="shared" si="55"/>
        <v>3004.9</v>
      </c>
      <c r="Z78" s="273">
        <f t="shared" si="55"/>
        <v>0</v>
      </c>
      <c r="AA78" s="285">
        <f t="shared" si="55"/>
        <v>0</v>
      </c>
      <c r="AB78" s="276">
        <f>AB20+SUM(AB22:AB23,AB27)+SUM(AB29:AB32)+AB37+AB41+AB46+AB51+SUM(AB56:AB57)+SUM(AB59:AB60)+SUM(AB64:AB68)+AB73</f>
        <v>7114403.7585634803</v>
      </c>
      <c r="AC78" s="273">
        <f t="shared" ref="AC78:AM78" si="56">AC20+SUM(AC22:AC23,AC27)+SUM(AC29:AC32)+AC37+AC41+AC46+AC51+SUM(AC56:AC57)+SUM(AC59:AC60)+SUM(AC64:AC68)+AC73</f>
        <v>4454866.9982057065</v>
      </c>
      <c r="AD78" s="273">
        <f t="shared" si="56"/>
        <v>241417.15873606928</v>
      </c>
      <c r="AE78" s="273">
        <f t="shared" si="56"/>
        <v>1916788.9571150115</v>
      </c>
      <c r="AF78" s="273">
        <f t="shared" si="56"/>
        <v>260194.73285678742</v>
      </c>
      <c r="AG78" s="273">
        <f t="shared" si="56"/>
        <v>106044.6083168113</v>
      </c>
      <c r="AH78" s="273">
        <f t="shared" si="56"/>
        <v>51841.441405964673</v>
      </c>
      <c r="AI78" s="273">
        <f t="shared" si="56"/>
        <v>215.36274867265087</v>
      </c>
      <c r="AJ78" s="273">
        <f t="shared" si="56"/>
        <v>79109.459178457459</v>
      </c>
      <c r="AK78" s="273">
        <f t="shared" si="56"/>
        <v>3925.04</v>
      </c>
      <c r="AL78" s="273">
        <f t="shared" si="56"/>
        <v>0</v>
      </c>
      <c r="AM78" s="285">
        <f t="shared" si="56"/>
        <v>0</v>
      </c>
      <c r="AN78" s="276">
        <f>AN20+SUM(AN22:AN23,AN27)+SUM(AN29:AN32)+AN37+AN41+AN46+AN51+SUM(AN56:AN57)+SUM(AN59:AN60)+SUM(AN64:AN68)+AN73</f>
        <v>7026166.6219891794</v>
      </c>
      <c r="AO78" s="273">
        <f t="shared" ref="AO78:AY78" si="57">AO20+SUM(AO22:AO23,AO27)+SUM(AO29:AO32)+AO37+AO41+AO46+AO51+SUM(AO56:AO57)+SUM(AO59:AO60)+SUM(AO64:AO68)+AO73</f>
        <v>4425323.0474071046</v>
      </c>
      <c r="AP78" s="273">
        <f t="shared" si="57"/>
        <v>314477.23187469586</v>
      </c>
      <c r="AQ78" s="273">
        <f t="shared" si="57"/>
        <v>1711748.4780800925</v>
      </c>
      <c r="AR78" s="273">
        <f t="shared" si="57"/>
        <v>238539.22423844412</v>
      </c>
      <c r="AS78" s="273">
        <f t="shared" si="57"/>
        <v>178498.63202153015</v>
      </c>
      <c r="AT78" s="273">
        <f t="shared" si="57"/>
        <v>31827.977957540526</v>
      </c>
      <c r="AU78" s="273">
        <f t="shared" si="57"/>
        <v>10600.046671015441</v>
      </c>
      <c r="AV78" s="273">
        <f t="shared" si="57"/>
        <v>110961.58373875794</v>
      </c>
      <c r="AW78" s="273">
        <f t="shared" si="57"/>
        <v>4190.3999999999996</v>
      </c>
      <c r="AX78" s="273">
        <f t="shared" si="57"/>
        <v>0</v>
      </c>
      <c r="AY78" s="285">
        <f t="shared" si="57"/>
        <v>0</v>
      </c>
      <c r="AZ78" s="867">
        <f>AZ20+SUM(AZ22:AZ23,AZ27)+SUM(AZ29:AZ32)+AZ37+AZ41+AZ46+AZ51+SUM(AZ56:AZ57)+SUM(AZ59:AZ60)+SUM(AZ64:AZ68)+AZ73</f>
        <v>0</v>
      </c>
      <c r="BA78" s="294">
        <f>BA20+SUM(BA22:BA23,BA27)+SUM(BA29:BA32)+BA37+BA41+BA46+BA51+SUM(BA56:BA57)+SUM(BA59:BA60)+SUM(BA64:BA68)+BA73</f>
        <v>24938630.863273609</v>
      </c>
      <c r="BB78" s="273">
        <f t="shared" ref="BB78:BL78" si="58">BB20+SUM(BB22:BB23,BB27)+SUM(BB29:BB32)+BB37+BB41+BB46+BB51+SUM(BB56:BB57)+SUM(BB59:BB60)+SUM(BB64:BB68)+BB73</f>
        <v>15318391.280074771</v>
      </c>
      <c r="BC78" s="273">
        <f t="shared" si="58"/>
        <v>891054.34022498061</v>
      </c>
      <c r="BD78" s="273">
        <f t="shared" si="58"/>
        <v>7074877.4618252395</v>
      </c>
      <c r="BE78" s="273">
        <f t="shared" si="58"/>
        <v>845823.14356506069</v>
      </c>
      <c r="BF78" s="273">
        <f t="shared" si="58"/>
        <v>367738.0721656963</v>
      </c>
      <c r="BG78" s="273">
        <f t="shared" si="58"/>
        <v>129020.77548728025</v>
      </c>
      <c r="BH78" s="273">
        <f t="shared" si="58"/>
        <v>13293.796806268934</v>
      </c>
      <c r="BI78" s="273">
        <f t="shared" si="58"/>
        <v>286632.28312431538</v>
      </c>
      <c r="BJ78" s="273">
        <f>BJ20+SUM(BJ22:BJ23,BJ27)+SUM(BJ29:BJ32)+BJ37+BJ41+BJ46+BJ51+SUM(BJ56:BJ57)+SUM(BJ59:BJ60)+SUM(BJ64:BJ68)+BJ73</f>
        <v>11799.71</v>
      </c>
      <c r="BK78" s="273">
        <f t="shared" si="58"/>
        <v>0</v>
      </c>
      <c r="BL78" s="298">
        <f t="shared" si="58"/>
        <v>0</v>
      </c>
    </row>
    <row r="79" spans="1:64" s="209" customFormat="1" x14ac:dyDescent="0.25">
      <c r="A79" s="1509"/>
      <c r="B79" s="126" t="s">
        <v>55</v>
      </c>
      <c r="C79" s="127" t="s">
        <v>172</v>
      </c>
      <c r="D79" s="274">
        <f>D21+D24+D34+D38+D43+D48+D53+D58+D70+D75</f>
        <v>84139.197791729559</v>
      </c>
      <c r="E79" s="274">
        <f>E21+E24+E34+E38+E43+E48+E53+E58+E70+E75</f>
        <v>81690.412434596452</v>
      </c>
      <c r="F79" s="274">
        <f>F21+F24+F34+F38+F43+F48+F53+F58+F70+F75</f>
        <v>2218.5768798545819</v>
      </c>
      <c r="G79" s="274">
        <f t="shared" ref="G79:O79" si="59">G21+G24+G34+G38+G43+G48+G53+G58+G70+G75</f>
        <v>197.82836577540169</v>
      </c>
      <c r="H79" s="274">
        <f t="shared" si="59"/>
        <v>114.37991692742824</v>
      </c>
      <c r="I79" s="274">
        <f t="shared" si="59"/>
        <v>-494.93196029112471</v>
      </c>
      <c r="J79" s="274">
        <f t="shared" si="59"/>
        <v>340.01449084489951</v>
      </c>
      <c r="K79" s="274">
        <f t="shared" si="59"/>
        <v>13.304060892456249</v>
      </c>
      <c r="L79" s="274">
        <f t="shared" si="59"/>
        <v>59.535494094995883</v>
      </c>
      <c r="M79" s="274">
        <f t="shared" si="59"/>
        <v>7.8109034496268936E-2</v>
      </c>
      <c r="N79" s="274">
        <f t="shared" si="59"/>
        <v>0</v>
      </c>
      <c r="O79" s="282">
        <f t="shared" si="59"/>
        <v>0</v>
      </c>
      <c r="P79" s="274">
        <f>P21+P24+P34+P38+P43+P48+P53+P58+P70+P75</f>
        <v>80662.182820496266</v>
      </c>
      <c r="Q79" s="274">
        <f t="shared" ref="Q79:AA79" si="60">Q21+Q24+Q34+Q38+Q43+Q48+Q53+Q58+Q70+Q75</f>
        <v>76495.746220962043</v>
      </c>
      <c r="R79" s="274">
        <f t="shared" si="60"/>
        <v>2652.2242839845594</v>
      </c>
      <c r="S79" s="274">
        <f t="shared" si="60"/>
        <v>2447.0281118469429</v>
      </c>
      <c r="T79" s="274">
        <f t="shared" si="60"/>
        <v>274.86653560823663</v>
      </c>
      <c r="U79" s="274">
        <f t="shared" si="60"/>
        <v>-1531.3968500151495</v>
      </c>
      <c r="V79" s="274">
        <f t="shared" si="60"/>
        <v>332.73743924528793</v>
      </c>
      <c r="W79" s="274">
        <f t="shared" si="60"/>
        <v>-27.194639672062991</v>
      </c>
      <c r="X79" s="274">
        <f t="shared" si="60"/>
        <v>8.9812856097429261</v>
      </c>
      <c r="Y79" s="274">
        <f t="shared" si="60"/>
        <v>9.1904329266522105</v>
      </c>
      <c r="Z79" s="274">
        <f t="shared" si="60"/>
        <v>0</v>
      </c>
      <c r="AA79" s="282">
        <f t="shared" si="60"/>
        <v>0</v>
      </c>
      <c r="AB79" s="289">
        <f>AB21+AB24+AB34+AB38+AB43+AB48+AB53+AB58+AB70+AB75</f>
        <v>171591.62382673801</v>
      </c>
      <c r="AC79" s="274">
        <f t="shared" ref="AC79:AM79" si="61">AC21+AC24+AC34+AC38+AC43+AC48+AC53+AC58+AC70+AC75</f>
        <v>154164.82987556484</v>
      </c>
      <c r="AD79" s="274">
        <f t="shared" si="61"/>
        <v>5616.5098017294058</v>
      </c>
      <c r="AE79" s="274">
        <f t="shared" si="61"/>
        <v>12492.600230963852</v>
      </c>
      <c r="AF79" s="274">
        <f t="shared" si="61"/>
        <v>1748.8914259163071</v>
      </c>
      <c r="AG79" s="274">
        <f t="shared" si="61"/>
        <v>-3853.5178784719542</v>
      </c>
      <c r="AH79" s="274">
        <f t="shared" si="61"/>
        <v>1128.120609029216</v>
      </c>
      <c r="AI79" s="274">
        <f t="shared" si="61"/>
        <v>-8.2182160943074205</v>
      </c>
      <c r="AJ79" s="274">
        <f t="shared" si="61"/>
        <v>231.49556157604471</v>
      </c>
      <c r="AK79" s="274">
        <f t="shared" si="61"/>
        <v>70.91241652460991</v>
      </c>
      <c r="AL79" s="274">
        <f t="shared" si="61"/>
        <v>0</v>
      </c>
      <c r="AM79" s="282">
        <f t="shared" si="61"/>
        <v>0</v>
      </c>
      <c r="AN79" s="289">
        <f>AN21+AN24+AN34+AN38+AN43+AN48+AN53+AN58+AN70+AN75</f>
        <v>442455.18152619892</v>
      </c>
      <c r="AO79" s="274">
        <f t="shared" ref="AO79:AY79" si="62">AO21+AO24+AO34+AO38+AO43+AO48+AO53+AO58+AO70+AO75</f>
        <v>333348.35255885724</v>
      </c>
      <c r="AP79" s="274">
        <f t="shared" si="62"/>
        <v>18846.709444258882</v>
      </c>
      <c r="AQ79" s="274">
        <f t="shared" si="62"/>
        <v>80629.47088307493</v>
      </c>
      <c r="AR79" s="274">
        <f t="shared" si="62"/>
        <v>9070.0751243227642</v>
      </c>
      <c r="AS79" s="274">
        <f t="shared" si="62"/>
        <v>-3288.0518758146086</v>
      </c>
      <c r="AT79" s="274">
        <f t="shared" si="62"/>
        <v>1426.1304622398065</v>
      </c>
      <c r="AU79" s="274">
        <f t="shared" si="62"/>
        <v>-22.678199341251808</v>
      </c>
      <c r="AV79" s="274">
        <f t="shared" si="62"/>
        <v>2157.2053938951594</v>
      </c>
      <c r="AW79" s="274">
        <f t="shared" si="62"/>
        <v>287.96773470610293</v>
      </c>
      <c r="AX79" s="274">
        <f t="shared" si="62"/>
        <v>0</v>
      </c>
      <c r="AY79" s="282">
        <f t="shared" si="62"/>
        <v>0</v>
      </c>
      <c r="AZ79" s="423">
        <f>AZ21+AZ24+AZ34+AZ38+AZ43+AZ48+AZ53+AZ58+AZ70+AZ75</f>
        <v>0</v>
      </c>
      <c r="BA79" s="296">
        <f>BA21+BA24+BA34+BA38+BA43+BA48+BA53+BA58+BA70+BA75</f>
        <v>778848.18596516282</v>
      </c>
      <c r="BB79" s="274">
        <f t="shared" ref="BB79:BL79" si="63">BB21+BB24+BB34+BB38+BB43+BB48+BB53+BB58+BB70+BB75</f>
        <v>645699.34108998068</v>
      </c>
      <c r="BC79" s="274">
        <f t="shared" si="63"/>
        <v>29334.020409827426</v>
      </c>
      <c r="BD79" s="274">
        <f t="shared" si="63"/>
        <v>95766.927591661122</v>
      </c>
      <c r="BE79" s="274">
        <f t="shared" si="63"/>
        <v>11208.213002774735</v>
      </c>
      <c r="BF79" s="274">
        <f t="shared" si="63"/>
        <v>-9167.8985645928369</v>
      </c>
      <c r="BG79" s="274">
        <f t="shared" si="63"/>
        <v>3227.00300135921</v>
      </c>
      <c r="BH79" s="274">
        <f t="shared" si="63"/>
        <v>-44.786994215165969</v>
      </c>
      <c r="BI79" s="274">
        <f t="shared" si="63"/>
        <v>2457.2177351759428</v>
      </c>
      <c r="BJ79" s="274">
        <f>BJ21+BJ24+BJ34+BJ38+BJ43+BJ48+BJ53+BJ58+BJ70+BJ75</f>
        <v>368.14869319186124</v>
      </c>
      <c r="BK79" s="274">
        <f t="shared" si="63"/>
        <v>0</v>
      </c>
      <c r="BL79" s="300">
        <f t="shared" si="63"/>
        <v>0</v>
      </c>
    </row>
    <row r="80" spans="1:64" s="209" customFormat="1" x14ac:dyDescent="0.25">
      <c r="A80" s="1509"/>
      <c r="B80" s="126" t="s">
        <v>56</v>
      </c>
      <c r="C80" s="127" t="s">
        <v>173</v>
      </c>
      <c r="D80" s="274">
        <f>D25+D33+D42+D47+D52+D61+D69+D74</f>
        <v>517288.21999961871</v>
      </c>
      <c r="E80" s="274">
        <f>E25+E33+E42+E47+E52+E61+E69+E74</f>
        <v>451456.99999961699</v>
      </c>
      <c r="F80" s="274">
        <f>F25+F33+F42+F47+F52+F61+F69+F74</f>
        <v>9489.79000000001</v>
      </c>
      <c r="G80" s="274">
        <f t="shared" ref="G80:O80" si="64">G25+G33+G42+G47+G52+G61+G69+G74</f>
        <v>36542.250000001673</v>
      </c>
      <c r="H80" s="274">
        <f t="shared" si="64"/>
        <v>5156.9299999999203</v>
      </c>
      <c r="I80" s="274">
        <f t="shared" si="64"/>
        <v>12972.900000000085</v>
      </c>
      <c r="J80" s="274">
        <f t="shared" si="64"/>
        <v>897.50000000000102</v>
      </c>
      <c r="K80" s="274">
        <f t="shared" si="64"/>
        <v>107.69999999999999</v>
      </c>
      <c r="L80" s="274">
        <f t="shared" si="64"/>
        <v>628.25</v>
      </c>
      <c r="M80" s="274">
        <f t="shared" si="64"/>
        <v>35.9</v>
      </c>
      <c r="N80" s="274">
        <f t="shared" si="64"/>
        <v>0</v>
      </c>
      <c r="O80" s="282">
        <f t="shared" si="64"/>
        <v>0</v>
      </c>
      <c r="P80" s="274">
        <f>P25+P33+P42+P47+P52+P61+P69+P74</f>
        <v>787148.53999900934</v>
      </c>
      <c r="Q80" s="274">
        <f t="shared" ref="Q80:AA80" si="65">Q25+Q33+Q42+Q47+Q52+Q61+Q69+Q74</f>
        <v>687446.14999900898</v>
      </c>
      <c r="R80" s="274">
        <f t="shared" si="65"/>
        <v>13855.920000000149</v>
      </c>
      <c r="S80" s="274">
        <f t="shared" si="65"/>
        <v>56584.330000000096</v>
      </c>
      <c r="T80" s="274">
        <f t="shared" si="65"/>
        <v>7449.24999999993</v>
      </c>
      <c r="U80" s="274">
        <f t="shared" si="65"/>
        <v>19676.840000000131</v>
      </c>
      <c r="V80" s="274">
        <f t="shared" si="65"/>
        <v>969.30000000000098</v>
      </c>
      <c r="W80" s="274">
        <f t="shared" si="65"/>
        <v>161.55000000000001</v>
      </c>
      <c r="X80" s="274">
        <f t="shared" si="65"/>
        <v>951.35000000000105</v>
      </c>
      <c r="Y80" s="274">
        <f t="shared" si="65"/>
        <v>53.849999999999994</v>
      </c>
      <c r="Z80" s="274">
        <f t="shared" si="65"/>
        <v>0</v>
      </c>
      <c r="AA80" s="282">
        <f t="shared" si="65"/>
        <v>0</v>
      </c>
      <c r="AB80" s="289">
        <f>AB25+AB33+AB42+AB47+AB52+AB61+AB69+AB74</f>
        <v>805683.73999875004</v>
      </c>
      <c r="AC80" s="274">
        <f t="shared" ref="AC80:AM80" si="66">AC25+AC33+AC42+AC47+AC52+AC61+AC69+AC74</f>
        <v>704042.82999875303</v>
      </c>
      <c r="AD80" s="274">
        <f t="shared" si="66"/>
        <v>16273.85000000024</v>
      </c>
      <c r="AE80" s="274">
        <f t="shared" si="66"/>
        <v>56124.5899999967</v>
      </c>
      <c r="AF80" s="274">
        <f t="shared" si="66"/>
        <v>7510.9899999999507</v>
      </c>
      <c r="AG80" s="274">
        <f t="shared" si="66"/>
        <v>19651.650000000191</v>
      </c>
      <c r="AH80" s="274">
        <f t="shared" si="66"/>
        <v>909.93000000000097</v>
      </c>
      <c r="AI80" s="274">
        <f t="shared" si="66"/>
        <v>152.91</v>
      </c>
      <c r="AJ80" s="274">
        <f t="shared" si="66"/>
        <v>966.02000000000203</v>
      </c>
      <c r="AK80" s="274">
        <f t="shared" si="66"/>
        <v>50.97</v>
      </c>
      <c r="AL80" s="274">
        <f t="shared" si="66"/>
        <v>0</v>
      </c>
      <c r="AM80" s="282">
        <f t="shared" si="66"/>
        <v>0</v>
      </c>
      <c r="AN80" s="289">
        <f>AN25+AN33+AN42+AN47+AN52+AN61+AN69+AN74</f>
        <v>861500.24999846052</v>
      </c>
      <c r="AO80" s="274">
        <f t="shared" ref="AO80:AY80" si="67">AO25+AO33+AO42+AO47+AO52+AO61+AO69+AO74</f>
        <v>754813.259998466</v>
      </c>
      <c r="AP80" s="274">
        <f t="shared" si="67"/>
        <v>18309.410000000229</v>
      </c>
      <c r="AQ80" s="274">
        <f t="shared" si="67"/>
        <v>56546.999999994194</v>
      </c>
      <c r="AR80" s="274">
        <f t="shared" si="67"/>
        <v>8181.1599999999698</v>
      </c>
      <c r="AS80" s="274">
        <f t="shared" si="67"/>
        <v>21279.51000000026</v>
      </c>
      <c r="AT80" s="274">
        <f t="shared" si="67"/>
        <v>1016.0900000000021</v>
      </c>
      <c r="AU80" s="274">
        <f t="shared" si="67"/>
        <v>148.59</v>
      </c>
      <c r="AV80" s="274">
        <f t="shared" si="67"/>
        <v>1122.680000000003</v>
      </c>
      <c r="AW80" s="274">
        <f t="shared" si="67"/>
        <v>49.53</v>
      </c>
      <c r="AX80" s="274">
        <f t="shared" si="67"/>
        <v>33.019999999999996</v>
      </c>
      <c r="AY80" s="282">
        <f t="shared" si="67"/>
        <v>0</v>
      </c>
      <c r="AZ80" s="423">
        <f>AZ25+AZ33+AZ42+AZ47+AZ52+AZ61+AZ69+AZ74</f>
        <v>0</v>
      </c>
      <c r="BA80" s="296">
        <f>BA25+BA33+BA42+BA47+BA52+BA61+BA69+BA74</f>
        <v>2971620.7499958389</v>
      </c>
      <c r="BB80" s="274">
        <f t="shared" ref="BB80:BL80" si="68">BB25+BB33+BB42+BB47+BB52+BB61+BB69+BB74</f>
        <v>2597759.2399958451</v>
      </c>
      <c r="BC80" s="274">
        <f t="shared" si="68"/>
        <v>57928.970000000627</v>
      </c>
      <c r="BD80" s="274">
        <f t="shared" si="68"/>
        <v>205798.16999999265</v>
      </c>
      <c r="BE80" s="274">
        <f t="shared" si="68"/>
        <v>28298.329999999769</v>
      </c>
      <c r="BF80" s="274">
        <f t="shared" si="68"/>
        <v>73580.900000000664</v>
      </c>
      <c r="BG80" s="274">
        <f t="shared" si="68"/>
        <v>3792.8200000000052</v>
      </c>
      <c r="BH80" s="274">
        <f t="shared" si="68"/>
        <v>570.75</v>
      </c>
      <c r="BI80" s="274">
        <f t="shared" si="68"/>
        <v>3668.3000000000056</v>
      </c>
      <c r="BJ80" s="274">
        <f>BJ25+BJ33+BJ42+BJ47+BJ52+BJ61+BJ69+BJ74</f>
        <v>190.25</v>
      </c>
      <c r="BK80" s="274">
        <f t="shared" si="68"/>
        <v>33.019999999999996</v>
      </c>
      <c r="BL80" s="300">
        <f t="shared" si="68"/>
        <v>0</v>
      </c>
    </row>
    <row r="81" spans="1:64" s="209" customFormat="1" x14ac:dyDescent="0.25">
      <c r="A81" s="1509"/>
      <c r="B81" s="126" t="s">
        <v>119</v>
      </c>
      <c r="C81" s="127" t="s">
        <v>915</v>
      </c>
      <c r="D81" s="274">
        <f>D26+D35+D39+D44+D49+D54+D62+D71+D76</f>
        <v>184064.46703267453</v>
      </c>
      <c r="E81" s="274">
        <f>E26+E35+E39+E44+E49+E54+E62+E71+E76</f>
        <v>99591.625736958304</v>
      </c>
      <c r="F81" s="274">
        <f>F26+F35+F39+F44+F49+F54+F62+F71+F76</f>
        <v>2512.2281919191173</v>
      </c>
      <c r="G81" s="274">
        <f t="shared" ref="G81:O81" si="69">G26+G35+G39+G44+G49+G54+G62+G71+G76</f>
        <v>72766.399007637607</v>
      </c>
      <c r="H81" s="274">
        <f t="shared" si="69"/>
        <v>6900.8595987956187</v>
      </c>
      <c r="I81" s="274">
        <f t="shared" si="69"/>
        <v>1333.5061183810328</v>
      </c>
      <c r="J81" s="274">
        <f t="shared" si="69"/>
        <v>409.31016999007636</v>
      </c>
      <c r="K81" s="274">
        <f t="shared" si="69"/>
        <v>5.4922723955714563</v>
      </c>
      <c r="L81" s="274">
        <f t="shared" si="69"/>
        <v>545.0459365972207</v>
      </c>
      <c r="M81" s="274">
        <f t="shared" si="69"/>
        <v>0</v>
      </c>
      <c r="N81" s="274">
        <f t="shared" si="69"/>
        <v>0</v>
      </c>
      <c r="O81" s="282">
        <f t="shared" si="69"/>
        <v>0</v>
      </c>
      <c r="P81" s="274">
        <f>P26+P35+P39+P44+P49+P54+P62+P71+P76</f>
        <v>284435.39326585457</v>
      </c>
      <c r="Q81" s="274">
        <f t="shared" ref="Q81:AA81" si="70">Q26+Q35+Q39+Q44+Q49+Q54+Q62+Q71+Q76</f>
        <v>132304.93209204217</v>
      </c>
      <c r="R81" s="274">
        <f t="shared" si="70"/>
        <v>3434.2477485535724</v>
      </c>
      <c r="S81" s="274">
        <f t="shared" si="70"/>
        <v>134912.79374648462</v>
      </c>
      <c r="T81" s="274">
        <f t="shared" si="70"/>
        <v>8608.7343406835789</v>
      </c>
      <c r="U81" s="274">
        <f t="shared" si="70"/>
        <v>3963.0818574912173</v>
      </c>
      <c r="V81" s="274">
        <f t="shared" si="70"/>
        <v>588.58156297026858</v>
      </c>
      <c r="W81" s="274">
        <f t="shared" si="70"/>
        <v>68.570454259634346</v>
      </c>
      <c r="X81" s="274">
        <f t="shared" si="70"/>
        <v>554.45146336943469</v>
      </c>
      <c r="Y81" s="274">
        <f t="shared" si="70"/>
        <v>0</v>
      </c>
      <c r="Z81" s="274">
        <f t="shared" si="70"/>
        <v>0</v>
      </c>
      <c r="AA81" s="282">
        <f t="shared" si="70"/>
        <v>0</v>
      </c>
      <c r="AB81" s="289">
        <f>AB26+AB35+AB39+AB44+AB49+AB54+AB62+AB71+AB76</f>
        <v>188500.50269197</v>
      </c>
      <c r="AC81" s="274">
        <f t="shared" ref="AC81:AM81" si="71">AC26+AC35+AC39+AC44+AC49+AC54+AC62+AC71+AC76</f>
        <v>86063.449704778541</v>
      </c>
      <c r="AD81" s="274">
        <f t="shared" si="71"/>
        <v>2866.4349226051681</v>
      </c>
      <c r="AE81" s="274">
        <f t="shared" si="71"/>
        <v>84074.800264349469</v>
      </c>
      <c r="AF81" s="274">
        <f t="shared" si="71"/>
        <v>9565.6009139596954</v>
      </c>
      <c r="AG81" s="274">
        <f t="shared" si="71"/>
        <v>4571.8412010701868</v>
      </c>
      <c r="AH81" s="274">
        <f t="shared" si="71"/>
        <v>465.38444915602332</v>
      </c>
      <c r="AI81" s="274">
        <f t="shared" si="71"/>
        <v>9.5076441221003112</v>
      </c>
      <c r="AJ81" s="274">
        <f t="shared" si="71"/>
        <v>883.48359192882856</v>
      </c>
      <c r="AK81" s="274">
        <f t="shared" si="71"/>
        <v>0</v>
      </c>
      <c r="AL81" s="274">
        <f t="shared" si="71"/>
        <v>0</v>
      </c>
      <c r="AM81" s="282">
        <f t="shared" si="71"/>
        <v>0</v>
      </c>
      <c r="AN81" s="289">
        <f>AN26+AN35+AN39+AN44+AN49+AN54+AN62+AN71+AN76</f>
        <v>356166.50400438515</v>
      </c>
      <c r="AO81" s="274">
        <f t="shared" ref="AO81:AZ81" si="72">AO26+AO35+AO39+AO44+AO49+AO54+AO62+AO71+AO76</f>
        <v>168527.06955924717</v>
      </c>
      <c r="AP81" s="274">
        <f t="shared" si="72"/>
        <v>8964.2169372566532</v>
      </c>
      <c r="AQ81" s="274">
        <f t="shared" si="72"/>
        <v>146269.29132360019</v>
      </c>
      <c r="AR81" s="274">
        <f t="shared" si="72"/>
        <v>12893.132206606835</v>
      </c>
      <c r="AS81" s="274">
        <f t="shared" si="72"/>
        <v>15661.048133491015</v>
      </c>
      <c r="AT81" s="274">
        <f t="shared" si="72"/>
        <v>734.75032660992554</v>
      </c>
      <c r="AU81" s="274">
        <f t="shared" si="72"/>
        <v>108.68405356237068</v>
      </c>
      <c r="AV81" s="274">
        <f t="shared" si="72"/>
        <v>3008.3114640110061</v>
      </c>
      <c r="AW81" s="274">
        <f t="shared" si="72"/>
        <v>0</v>
      </c>
      <c r="AX81" s="274">
        <f t="shared" si="72"/>
        <v>0</v>
      </c>
      <c r="AY81" s="282">
        <f t="shared" si="72"/>
        <v>0</v>
      </c>
      <c r="AZ81" s="423">
        <f t="shared" si="72"/>
        <v>0</v>
      </c>
      <c r="BA81" s="296">
        <f>BA26+BA35+BA39+BA44+BA49+BA54+BA62+BA71+BA76</f>
        <v>1013166.8669948843</v>
      </c>
      <c r="BB81" s="274">
        <f t="shared" ref="BB81:BL81" si="73">BB26+BB35+BB39+BB44+BB49+BB54+BB62+BB71+BB76</f>
        <v>486487.07709302614</v>
      </c>
      <c r="BC81" s="274">
        <f t="shared" si="73"/>
        <v>17777.127800334514</v>
      </c>
      <c r="BD81" s="274">
        <f t="shared" si="73"/>
        <v>438023.28434207197</v>
      </c>
      <c r="BE81" s="274">
        <f t="shared" si="73"/>
        <v>37968.327060045733</v>
      </c>
      <c r="BF81" s="274">
        <f t="shared" si="73"/>
        <v>25529.477310433445</v>
      </c>
      <c r="BG81" s="274">
        <f t="shared" si="73"/>
        <v>2198.0265087262942</v>
      </c>
      <c r="BH81" s="274">
        <f t="shared" si="73"/>
        <v>192.25442433967677</v>
      </c>
      <c r="BI81" s="274">
        <f t="shared" si="73"/>
        <v>4991.2924559064904</v>
      </c>
      <c r="BJ81" s="274">
        <f>BJ26+BJ35+BJ39+BJ44+BJ49+BJ54+BJ62+BJ71+BJ76</f>
        <v>0</v>
      </c>
      <c r="BK81" s="274">
        <f t="shared" si="73"/>
        <v>0</v>
      </c>
      <c r="BL81" s="300">
        <f t="shared" si="73"/>
        <v>0</v>
      </c>
    </row>
    <row r="82" spans="1:64" x14ac:dyDescent="0.25">
      <c r="A82" s="1509"/>
      <c r="B82" s="126" t="s">
        <v>120</v>
      </c>
      <c r="C82" s="127" t="s">
        <v>32</v>
      </c>
      <c r="D82" s="274">
        <f>SUM(E82:O82)</f>
        <v>0</v>
      </c>
      <c r="E82" s="253"/>
      <c r="F82" s="253"/>
      <c r="G82" s="253"/>
      <c r="H82" s="253"/>
      <c r="I82" s="253"/>
      <c r="J82" s="253"/>
      <c r="K82" s="253"/>
      <c r="L82" s="253"/>
      <c r="M82" s="253"/>
      <c r="N82" s="253"/>
      <c r="O82" s="254"/>
      <c r="P82" s="274">
        <f>SUM(Q82:AA82)</f>
        <v>0</v>
      </c>
      <c r="Q82" s="253"/>
      <c r="R82" s="253"/>
      <c r="S82" s="253"/>
      <c r="T82" s="253"/>
      <c r="U82" s="253"/>
      <c r="V82" s="253"/>
      <c r="W82" s="253"/>
      <c r="X82" s="253"/>
      <c r="Y82" s="253"/>
      <c r="Z82" s="253"/>
      <c r="AA82" s="254"/>
      <c r="AB82" s="289">
        <f>SUM(AC82:AM82)</f>
        <v>0</v>
      </c>
      <c r="AC82" s="253"/>
      <c r="AD82" s="253"/>
      <c r="AE82" s="253"/>
      <c r="AF82" s="253"/>
      <c r="AG82" s="253"/>
      <c r="AH82" s="253"/>
      <c r="AI82" s="253"/>
      <c r="AJ82" s="253"/>
      <c r="AK82" s="253"/>
      <c r="AL82" s="253"/>
      <c r="AM82" s="254"/>
      <c r="AN82" s="289">
        <f>SUM(AO82:AY82)</f>
        <v>0</v>
      </c>
      <c r="AO82" s="253"/>
      <c r="AP82" s="253"/>
      <c r="AQ82" s="253"/>
      <c r="AR82" s="253"/>
      <c r="AS82" s="253"/>
      <c r="AT82" s="253"/>
      <c r="AU82" s="253"/>
      <c r="AV82" s="253"/>
      <c r="AW82" s="253"/>
      <c r="AX82" s="253"/>
      <c r="AY82" s="254"/>
      <c r="AZ82" s="170"/>
      <c r="BA82" s="296">
        <f>SUM(BB82:BL82)+AZ82</f>
        <v>0</v>
      </c>
      <c r="BB82" s="274">
        <f t="shared" ref="BB82:BL83" si="74">E82+Q82+AC82+AO82</f>
        <v>0</v>
      </c>
      <c r="BC82" s="274">
        <f t="shared" si="74"/>
        <v>0</v>
      </c>
      <c r="BD82" s="274">
        <f t="shared" si="74"/>
        <v>0</v>
      </c>
      <c r="BE82" s="274">
        <f t="shared" si="74"/>
        <v>0</v>
      </c>
      <c r="BF82" s="274">
        <f t="shared" si="74"/>
        <v>0</v>
      </c>
      <c r="BG82" s="274">
        <f t="shared" si="74"/>
        <v>0</v>
      </c>
      <c r="BH82" s="274">
        <f t="shared" si="74"/>
        <v>0</v>
      </c>
      <c r="BI82" s="274">
        <f t="shared" si="74"/>
        <v>0</v>
      </c>
      <c r="BJ82" s="274">
        <f t="shared" si="74"/>
        <v>0</v>
      </c>
      <c r="BK82" s="274">
        <f t="shared" si="74"/>
        <v>0</v>
      </c>
      <c r="BL82" s="300">
        <f t="shared" si="74"/>
        <v>0</v>
      </c>
    </row>
    <row r="83" spans="1:64" x14ac:dyDescent="0.25">
      <c r="A83" s="1509"/>
      <c r="B83" s="126" t="s">
        <v>924</v>
      </c>
      <c r="C83" s="127" t="s">
        <v>916</v>
      </c>
      <c r="D83" s="274">
        <f>SUM(E83:O83)</f>
        <v>0</v>
      </c>
      <c r="E83" s="253"/>
      <c r="F83" s="253"/>
      <c r="G83" s="253"/>
      <c r="H83" s="253"/>
      <c r="I83" s="253"/>
      <c r="J83" s="253"/>
      <c r="K83" s="253"/>
      <c r="L83" s="253"/>
      <c r="M83" s="253"/>
      <c r="N83" s="253"/>
      <c r="O83" s="254"/>
      <c r="P83" s="274">
        <f>SUM(Q83:AA83)</f>
        <v>0</v>
      </c>
      <c r="Q83" s="253"/>
      <c r="R83" s="253"/>
      <c r="S83" s="253"/>
      <c r="T83" s="253"/>
      <c r="U83" s="253"/>
      <c r="V83" s="253"/>
      <c r="W83" s="253"/>
      <c r="X83" s="253"/>
      <c r="Y83" s="253"/>
      <c r="Z83" s="253"/>
      <c r="AA83" s="254"/>
      <c r="AB83" s="289">
        <f>SUM(AC83:AM83)</f>
        <v>0</v>
      </c>
      <c r="AC83" s="253"/>
      <c r="AD83" s="253"/>
      <c r="AE83" s="253"/>
      <c r="AF83" s="253"/>
      <c r="AG83" s="253"/>
      <c r="AH83" s="253"/>
      <c r="AI83" s="253"/>
      <c r="AJ83" s="253"/>
      <c r="AK83" s="253"/>
      <c r="AL83" s="253"/>
      <c r="AM83" s="254"/>
      <c r="AN83" s="289">
        <f>SUM(AO83:AY83)</f>
        <v>0</v>
      </c>
      <c r="AO83" s="253"/>
      <c r="AP83" s="253"/>
      <c r="AQ83" s="253"/>
      <c r="AR83" s="253"/>
      <c r="AS83" s="253"/>
      <c r="AT83" s="253"/>
      <c r="AU83" s="253"/>
      <c r="AV83" s="253"/>
      <c r="AW83" s="253"/>
      <c r="AX83" s="253"/>
      <c r="AY83" s="254"/>
      <c r="AZ83" s="170"/>
      <c r="BA83" s="296">
        <f>SUM(BB83:BL83)+AZ83</f>
        <v>0</v>
      </c>
      <c r="BB83" s="274">
        <f t="shared" si="74"/>
        <v>0</v>
      </c>
      <c r="BC83" s="274">
        <f t="shared" si="74"/>
        <v>0</v>
      </c>
      <c r="BD83" s="274">
        <f t="shared" si="74"/>
        <v>0</v>
      </c>
      <c r="BE83" s="274">
        <f t="shared" si="74"/>
        <v>0</v>
      </c>
      <c r="BF83" s="274">
        <f t="shared" si="74"/>
        <v>0</v>
      </c>
      <c r="BG83" s="274">
        <f t="shared" si="74"/>
        <v>0</v>
      </c>
      <c r="BH83" s="274">
        <f t="shared" si="74"/>
        <v>0</v>
      </c>
      <c r="BI83" s="274">
        <f t="shared" si="74"/>
        <v>0</v>
      </c>
      <c r="BJ83" s="274">
        <f t="shared" si="74"/>
        <v>0</v>
      </c>
      <c r="BK83" s="274">
        <f t="shared" si="74"/>
        <v>0</v>
      </c>
      <c r="BL83" s="300">
        <f t="shared" si="74"/>
        <v>0</v>
      </c>
    </row>
    <row r="84" spans="1:64" ht="24.75" x14ac:dyDescent="0.25">
      <c r="A84" s="1509"/>
      <c r="B84" s="316" t="s">
        <v>166</v>
      </c>
      <c r="C84" s="137" t="s">
        <v>328</v>
      </c>
      <c r="D84" s="279">
        <f>SUM(D78:D83)</f>
        <v>4916782.1419429239</v>
      </c>
      <c r="E84" s="286">
        <f t="shared" ref="E84:BL84" si="75">SUM(E78:E83)</f>
        <v>3169118.0166019788</v>
      </c>
      <c r="F84" s="286">
        <f t="shared" si="75"/>
        <v>139448.01331772259</v>
      </c>
      <c r="G84" s="286">
        <f t="shared" si="75"/>
        <v>1321684.1999196163</v>
      </c>
      <c r="H84" s="286">
        <f t="shared" si="75"/>
        <v>173347.91666856673</v>
      </c>
      <c r="I84" s="286">
        <f t="shared" si="75"/>
        <v>40483.070758818765</v>
      </c>
      <c r="J84" s="286">
        <f t="shared" si="75"/>
        <v>20131.651491973287</v>
      </c>
      <c r="K84" s="286">
        <f t="shared" si="75"/>
        <v>1708.3763332880278</v>
      </c>
      <c r="L84" s="286">
        <f t="shared" si="75"/>
        <v>50145.548741923943</v>
      </c>
      <c r="M84" s="286">
        <f t="shared" si="75"/>
        <v>715.34810903449625</v>
      </c>
      <c r="N84" s="286">
        <f t="shared" si="75"/>
        <v>0</v>
      </c>
      <c r="O84" s="287">
        <f t="shared" si="75"/>
        <v>0</v>
      </c>
      <c r="P84" s="279">
        <f t="shared" si="75"/>
        <v>7819016.3416874083</v>
      </c>
      <c r="Q84" s="286">
        <f t="shared" si="75"/>
        <v>4798069.0843431652</v>
      </c>
      <c r="R84" s="286">
        <f t="shared" si="75"/>
        <v>229874.92340080504</v>
      </c>
      <c r="S84" s="286">
        <f t="shared" si="75"/>
        <v>2428106.4559422638</v>
      </c>
      <c r="T84" s="286">
        <f t="shared" si="75"/>
        <v>202246.29019327715</v>
      </c>
      <c r="U84" s="286">
        <f t="shared" si="75"/>
        <v>78631.76023410233</v>
      </c>
      <c r="V84" s="286">
        <f t="shared" si="75"/>
        <v>28757.148294852308</v>
      </c>
      <c r="W84" s="286">
        <f t="shared" si="75"/>
        <v>1099.433201168413</v>
      </c>
      <c r="X84" s="286">
        <f t="shared" si="75"/>
        <v>49163.30564484746</v>
      </c>
      <c r="Y84" s="286">
        <f>SUM(Y78:Y83)</f>
        <v>3067.9404329266522</v>
      </c>
      <c r="Z84" s="286">
        <f t="shared" si="75"/>
        <v>0</v>
      </c>
      <c r="AA84" s="287">
        <f t="shared" si="75"/>
        <v>0</v>
      </c>
      <c r="AB84" s="853">
        <f t="shared" si="75"/>
        <v>8280179.6250809394</v>
      </c>
      <c r="AC84" s="286">
        <f t="shared" si="75"/>
        <v>5399138.107784803</v>
      </c>
      <c r="AD84" s="286">
        <f t="shared" si="75"/>
        <v>266173.95346040413</v>
      </c>
      <c r="AE84" s="286">
        <f t="shared" si="75"/>
        <v>2069480.9476103215</v>
      </c>
      <c r="AF84" s="286">
        <f t="shared" si="75"/>
        <v>279020.21519666334</v>
      </c>
      <c r="AG84" s="286">
        <f t="shared" si="75"/>
        <v>126414.58163940972</v>
      </c>
      <c r="AH84" s="286">
        <f t="shared" si="75"/>
        <v>54344.876464149915</v>
      </c>
      <c r="AI84" s="286">
        <f t="shared" si="75"/>
        <v>369.56217670044379</v>
      </c>
      <c r="AJ84" s="286">
        <f t="shared" si="75"/>
        <v>81190.458331962334</v>
      </c>
      <c r="AK84" s="286">
        <f t="shared" si="75"/>
        <v>4046.9224165246096</v>
      </c>
      <c r="AL84" s="286">
        <f t="shared" si="75"/>
        <v>0</v>
      </c>
      <c r="AM84" s="287">
        <f t="shared" si="75"/>
        <v>0</v>
      </c>
      <c r="AN84" s="853">
        <f t="shared" si="75"/>
        <v>8686288.5575182233</v>
      </c>
      <c r="AO84" s="286">
        <f t="shared" si="75"/>
        <v>5682011.7295236746</v>
      </c>
      <c r="AP84" s="286">
        <f t="shared" si="75"/>
        <v>360597.56825621158</v>
      </c>
      <c r="AQ84" s="286">
        <f t="shared" si="75"/>
        <v>1995194.2402867617</v>
      </c>
      <c r="AR84" s="286">
        <f t="shared" si="75"/>
        <v>268683.59156937368</v>
      </c>
      <c r="AS84" s="286">
        <f t="shared" si="75"/>
        <v>212151.13827920682</v>
      </c>
      <c r="AT84" s="286">
        <f t="shared" si="75"/>
        <v>35004.948746390262</v>
      </c>
      <c r="AU84" s="286">
        <f t="shared" si="75"/>
        <v>10834.642525236561</v>
      </c>
      <c r="AV84" s="286">
        <f t="shared" si="75"/>
        <v>117249.7805966641</v>
      </c>
      <c r="AW84" s="286">
        <f>SUM(AW78:AW83)</f>
        <v>4527.8977347061027</v>
      </c>
      <c r="AX84" s="286">
        <f t="shared" si="75"/>
        <v>33.019999999999996</v>
      </c>
      <c r="AY84" s="287">
        <f t="shared" si="75"/>
        <v>0</v>
      </c>
      <c r="AZ84" s="868">
        <f t="shared" si="75"/>
        <v>0</v>
      </c>
      <c r="BA84" s="306">
        <f t="shared" si="75"/>
        <v>29702266.666229494</v>
      </c>
      <c r="BB84" s="279">
        <f t="shared" si="75"/>
        <v>19048336.938253626</v>
      </c>
      <c r="BC84" s="279">
        <f t="shared" si="75"/>
        <v>996094.45843514323</v>
      </c>
      <c r="BD84" s="279">
        <f t="shared" si="75"/>
        <v>7814465.8437589649</v>
      </c>
      <c r="BE84" s="279">
        <f t="shared" si="75"/>
        <v>923298.01362788095</v>
      </c>
      <c r="BF84" s="279">
        <f t="shared" si="75"/>
        <v>457680.5509115376</v>
      </c>
      <c r="BG84" s="279">
        <f t="shared" si="75"/>
        <v>138238.62499736575</v>
      </c>
      <c r="BH84" s="279">
        <f t="shared" si="75"/>
        <v>14012.014236393445</v>
      </c>
      <c r="BI84" s="279">
        <f t="shared" si="75"/>
        <v>297749.0933153978</v>
      </c>
      <c r="BJ84" s="279">
        <f>SUM(BJ78:BJ83)</f>
        <v>12358.10869319186</v>
      </c>
      <c r="BK84" s="279">
        <f t="shared" si="75"/>
        <v>33.019999999999996</v>
      </c>
      <c r="BL84" s="307">
        <f t="shared" si="75"/>
        <v>0</v>
      </c>
    </row>
    <row r="85" spans="1:64" x14ac:dyDescent="0.25">
      <c r="A85" s="1509"/>
      <c r="B85" s="126" t="s">
        <v>167</v>
      </c>
      <c r="C85" s="127" t="s">
        <v>40</v>
      </c>
      <c r="D85" s="273">
        <f>SUM(E85:O85)</f>
        <v>0</v>
      </c>
      <c r="E85" s="251"/>
      <c r="F85" s="251"/>
      <c r="G85" s="251"/>
      <c r="H85" s="251"/>
      <c r="I85" s="251"/>
      <c r="J85" s="251"/>
      <c r="K85" s="251"/>
      <c r="L85" s="251"/>
      <c r="M85" s="251"/>
      <c r="N85" s="251"/>
      <c r="O85" s="252"/>
      <c r="P85" s="273">
        <f>SUM(Q85:AA85)</f>
        <v>0</v>
      </c>
      <c r="Q85" s="251"/>
      <c r="R85" s="251"/>
      <c r="S85" s="251"/>
      <c r="T85" s="251"/>
      <c r="U85" s="251"/>
      <c r="V85" s="251"/>
      <c r="W85" s="251"/>
      <c r="X85" s="251"/>
      <c r="Y85" s="251"/>
      <c r="Z85" s="251"/>
      <c r="AA85" s="252"/>
      <c r="AB85" s="276">
        <f>SUM(AC85:AM85)</f>
        <v>0</v>
      </c>
      <c r="AC85" s="251"/>
      <c r="AD85" s="251"/>
      <c r="AE85" s="251"/>
      <c r="AF85" s="251"/>
      <c r="AG85" s="251"/>
      <c r="AH85" s="251"/>
      <c r="AI85" s="251"/>
      <c r="AJ85" s="251"/>
      <c r="AK85" s="251"/>
      <c r="AL85" s="251"/>
      <c r="AM85" s="252"/>
      <c r="AN85" s="276">
        <f>SUM(AO85:AY85)</f>
        <v>0</v>
      </c>
      <c r="AO85" s="251"/>
      <c r="AP85" s="251"/>
      <c r="AQ85" s="251"/>
      <c r="AR85" s="251"/>
      <c r="AS85" s="251"/>
      <c r="AT85" s="251"/>
      <c r="AU85" s="251"/>
      <c r="AV85" s="251"/>
      <c r="AW85" s="251"/>
      <c r="AX85" s="251"/>
      <c r="AY85" s="252"/>
      <c r="AZ85" s="682"/>
      <c r="BA85" s="294">
        <f>SUM(BB85:BL85)+AZ85</f>
        <v>0</v>
      </c>
      <c r="BB85" s="274">
        <f t="shared" ref="BB85:BL86" si="76">E85+Q85+AC85+AO85</f>
        <v>0</v>
      </c>
      <c r="BC85" s="274">
        <f t="shared" si="76"/>
        <v>0</v>
      </c>
      <c r="BD85" s="274">
        <f t="shared" si="76"/>
        <v>0</v>
      </c>
      <c r="BE85" s="274">
        <f t="shared" si="76"/>
        <v>0</v>
      </c>
      <c r="BF85" s="274">
        <f t="shared" si="76"/>
        <v>0</v>
      </c>
      <c r="BG85" s="274">
        <f t="shared" si="76"/>
        <v>0</v>
      </c>
      <c r="BH85" s="274">
        <f t="shared" si="76"/>
        <v>0</v>
      </c>
      <c r="BI85" s="274">
        <f t="shared" si="76"/>
        <v>0</v>
      </c>
      <c r="BJ85" s="274">
        <f t="shared" si="76"/>
        <v>0</v>
      </c>
      <c r="BK85" s="274">
        <f t="shared" si="76"/>
        <v>0</v>
      </c>
      <c r="BL85" s="298">
        <f t="shared" si="76"/>
        <v>0</v>
      </c>
    </row>
    <row r="86" spans="1:64" x14ac:dyDescent="0.25">
      <c r="A86" s="1509"/>
      <c r="B86" s="126" t="s">
        <v>168</v>
      </c>
      <c r="C86" s="127" t="s">
        <v>329</v>
      </c>
      <c r="D86" s="274">
        <f>SUM(E86:O86)</f>
        <v>0</v>
      </c>
      <c r="E86" s="253"/>
      <c r="F86" s="253"/>
      <c r="G86" s="253"/>
      <c r="H86" s="253"/>
      <c r="I86" s="253"/>
      <c r="J86" s="253"/>
      <c r="K86" s="253"/>
      <c r="L86" s="253"/>
      <c r="M86" s="253"/>
      <c r="N86" s="253"/>
      <c r="O86" s="254"/>
      <c r="P86" s="274">
        <f>SUM(Q86:AA86)</f>
        <v>0</v>
      </c>
      <c r="Q86" s="253"/>
      <c r="R86" s="253"/>
      <c r="S86" s="253"/>
      <c r="T86" s="253"/>
      <c r="U86" s="253"/>
      <c r="V86" s="253"/>
      <c r="W86" s="253"/>
      <c r="X86" s="253"/>
      <c r="Y86" s="253"/>
      <c r="Z86" s="253"/>
      <c r="AA86" s="254"/>
      <c r="AB86" s="289">
        <f>SUM(AC86:AM86)</f>
        <v>0</v>
      </c>
      <c r="AC86" s="253"/>
      <c r="AD86" s="253"/>
      <c r="AE86" s="253"/>
      <c r="AF86" s="253"/>
      <c r="AG86" s="253"/>
      <c r="AH86" s="253"/>
      <c r="AI86" s="253"/>
      <c r="AJ86" s="253"/>
      <c r="AK86" s="253"/>
      <c r="AL86" s="253"/>
      <c r="AM86" s="254"/>
      <c r="AN86" s="289">
        <f>SUM(AO86:AY86)</f>
        <v>0</v>
      </c>
      <c r="AO86" s="253"/>
      <c r="AP86" s="253"/>
      <c r="AQ86" s="253"/>
      <c r="AR86" s="253"/>
      <c r="AS86" s="253"/>
      <c r="AT86" s="253"/>
      <c r="AU86" s="253"/>
      <c r="AV86" s="253"/>
      <c r="AW86" s="253"/>
      <c r="AX86" s="253"/>
      <c r="AY86" s="254"/>
      <c r="AZ86" s="170"/>
      <c r="BA86" s="296">
        <f>SUM(BB86:BL86)+AZ86</f>
        <v>0</v>
      </c>
      <c r="BB86" s="274">
        <f t="shared" si="76"/>
        <v>0</v>
      </c>
      <c r="BC86" s="274">
        <f t="shared" si="76"/>
        <v>0</v>
      </c>
      <c r="BD86" s="274">
        <f t="shared" si="76"/>
        <v>0</v>
      </c>
      <c r="BE86" s="274">
        <f t="shared" si="76"/>
        <v>0</v>
      </c>
      <c r="BF86" s="274">
        <f t="shared" si="76"/>
        <v>0</v>
      </c>
      <c r="BG86" s="274">
        <f t="shared" si="76"/>
        <v>0</v>
      </c>
      <c r="BH86" s="274">
        <f t="shared" si="76"/>
        <v>0</v>
      </c>
      <c r="BI86" s="274">
        <f t="shared" si="76"/>
        <v>0</v>
      </c>
      <c r="BJ86" s="274">
        <f t="shared" si="76"/>
        <v>0</v>
      </c>
      <c r="BK86" s="274">
        <f t="shared" si="76"/>
        <v>0</v>
      </c>
      <c r="BL86" s="300">
        <f t="shared" si="76"/>
        <v>0</v>
      </c>
    </row>
    <row r="87" spans="1:64" s="209" customFormat="1" x14ac:dyDescent="0.25">
      <c r="A87" s="1509"/>
      <c r="B87" s="126" t="s">
        <v>169</v>
      </c>
      <c r="C87" s="127" t="s">
        <v>251</v>
      </c>
      <c r="D87" s="274">
        <f>SUM(D85:D86)</f>
        <v>0</v>
      </c>
      <c r="E87" s="274">
        <f t="shared" ref="E87:O87" si="77">SUM(E85:E86)</f>
        <v>0</v>
      </c>
      <c r="F87" s="274">
        <f t="shared" si="77"/>
        <v>0</v>
      </c>
      <c r="G87" s="274">
        <f t="shared" si="77"/>
        <v>0</v>
      </c>
      <c r="H87" s="274">
        <f t="shared" si="77"/>
        <v>0</v>
      </c>
      <c r="I87" s="274">
        <f t="shared" si="77"/>
        <v>0</v>
      </c>
      <c r="J87" s="274">
        <f t="shared" si="77"/>
        <v>0</v>
      </c>
      <c r="K87" s="274">
        <f t="shared" si="77"/>
        <v>0</v>
      </c>
      <c r="L87" s="274">
        <f t="shared" si="77"/>
        <v>0</v>
      </c>
      <c r="M87" s="274">
        <f t="shared" si="77"/>
        <v>0</v>
      </c>
      <c r="N87" s="274">
        <f t="shared" si="77"/>
        <v>0</v>
      </c>
      <c r="O87" s="282">
        <f t="shared" si="77"/>
        <v>0</v>
      </c>
      <c r="P87" s="274">
        <f>SUM(P85:P86)</f>
        <v>0</v>
      </c>
      <c r="Q87" s="274">
        <f t="shared" ref="Q87:AA87" si="78">SUM(Q85:Q86)</f>
        <v>0</v>
      </c>
      <c r="R87" s="274">
        <f t="shared" si="78"/>
        <v>0</v>
      </c>
      <c r="S87" s="274">
        <f t="shared" si="78"/>
        <v>0</v>
      </c>
      <c r="T87" s="274">
        <f t="shared" si="78"/>
        <v>0</v>
      </c>
      <c r="U87" s="274">
        <f t="shared" si="78"/>
        <v>0</v>
      </c>
      <c r="V87" s="274">
        <f t="shared" si="78"/>
        <v>0</v>
      </c>
      <c r="W87" s="274">
        <f t="shared" si="78"/>
        <v>0</v>
      </c>
      <c r="X87" s="274">
        <f t="shared" si="78"/>
        <v>0</v>
      </c>
      <c r="Y87" s="274">
        <f t="shared" si="78"/>
        <v>0</v>
      </c>
      <c r="Z87" s="274">
        <f t="shared" si="78"/>
        <v>0</v>
      </c>
      <c r="AA87" s="282">
        <f t="shared" si="78"/>
        <v>0</v>
      </c>
      <c r="AB87" s="289">
        <f>SUM(AB85:AB86)</f>
        <v>0</v>
      </c>
      <c r="AC87" s="274">
        <f t="shared" ref="AC87:AM87" si="79">SUM(AC85:AC86)</f>
        <v>0</v>
      </c>
      <c r="AD87" s="274">
        <f t="shared" si="79"/>
        <v>0</v>
      </c>
      <c r="AE87" s="274">
        <f t="shared" si="79"/>
        <v>0</v>
      </c>
      <c r="AF87" s="274">
        <f t="shared" si="79"/>
        <v>0</v>
      </c>
      <c r="AG87" s="274">
        <f t="shared" si="79"/>
        <v>0</v>
      </c>
      <c r="AH87" s="274">
        <f t="shared" si="79"/>
        <v>0</v>
      </c>
      <c r="AI87" s="274">
        <f t="shared" si="79"/>
        <v>0</v>
      </c>
      <c r="AJ87" s="274">
        <f t="shared" si="79"/>
        <v>0</v>
      </c>
      <c r="AK87" s="274">
        <f t="shared" si="79"/>
        <v>0</v>
      </c>
      <c r="AL87" s="274">
        <f t="shared" si="79"/>
        <v>0</v>
      </c>
      <c r="AM87" s="282">
        <f t="shared" si="79"/>
        <v>0</v>
      </c>
      <c r="AN87" s="289">
        <f>SUM(AN85:AN86)</f>
        <v>0</v>
      </c>
      <c r="AO87" s="274">
        <f>SUM(AO85:AO86)</f>
        <v>0</v>
      </c>
      <c r="AP87" s="274">
        <f t="shared" ref="AP87:AZ87" si="80">SUM(AP85:AP86)</f>
        <v>0</v>
      </c>
      <c r="AQ87" s="274">
        <f t="shared" si="80"/>
        <v>0</v>
      </c>
      <c r="AR87" s="274">
        <f t="shared" si="80"/>
        <v>0</v>
      </c>
      <c r="AS87" s="274">
        <f t="shared" si="80"/>
        <v>0</v>
      </c>
      <c r="AT87" s="274">
        <f t="shared" si="80"/>
        <v>0</v>
      </c>
      <c r="AU87" s="274">
        <f t="shared" si="80"/>
        <v>0</v>
      </c>
      <c r="AV87" s="274">
        <f t="shared" si="80"/>
        <v>0</v>
      </c>
      <c r="AW87" s="274">
        <f t="shared" si="80"/>
        <v>0</v>
      </c>
      <c r="AX87" s="274">
        <f t="shared" si="80"/>
        <v>0</v>
      </c>
      <c r="AY87" s="282">
        <f t="shared" si="80"/>
        <v>0</v>
      </c>
      <c r="AZ87" s="423">
        <f t="shared" si="80"/>
        <v>0</v>
      </c>
      <c r="BA87" s="296">
        <f>SUM(BA85:BA86)</f>
        <v>0</v>
      </c>
      <c r="BB87" s="274">
        <f>SUM(BB85:BB86)</f>
        <v>0</v>
      </c>
      <c r="BC87" s="274">
        <f>F87+R87+AD87+AP87</f>
        <v>0</v>
      </c>
      <c r="BD87" s="274">
        <f>SUM(BD85:BD86)</f>
        <v>0</v>
      </c>
      <c r="BE87" s="274">
        <f>H87+T87+AF87+AR87</f>
        <v>0</v>
      </c>
      <c r="BF87" s="274">
        <f t="shared" ref="BF87:BL87" si="81">SUM(BF85:BF86)</f>
        <v>0</v>
      </c>
      <c r="BG87" s="274">
        <f t="shared" si="81"/>
        <v>0</v>
      </c>
      <c r="BH87" s="274">
        <f t="shared" si="81"/>
        <v>0</v>
      </c>
      <c r="BI87" s="274">
        <f t="shared" si="81"/>
        <v>0</v>
      </c>
      <c r="BJ87" s="274">
        <f>SUM(BJ85:BJ86)</f>
        <v>0</v>
      </c>
      <c r="BK87" s="274">
        <f t="shared" si="81"/>
        <v>0</v>
      </c>
      <c r="BL87" s="300">
        <f t="shared" si="81"/>
        <v>0</v>
      </c>
    </row>
    <row r="88" spans="1:64" s="209" customFormat="1" ht="24.75" x14ac:dyDescent="0.25">
      <c r="A88" s="1510"/>
      <c r="B88" s="129" t="s">
        <v>170</v>
      </c>
      <c r="C88" s="130" t="s">
        <v>324</v>
      </c>
      <c r="D88" s="275">
        <f>D84+D87</f>
        <v>4916782.1419429239</v>
      </c>
      <c r="E88" s="275">
        <f t="shared" ref="E88:O88" si="82">E84+E87</f>
        <v>3169118.0166019788</v>
      </c>
      <c r="F88" s="275">
        <f t="shared" si="82"/>
        <v>139448.01331772259</v>
      </c>
      <c r="G88" s="275">
        <f t="shared" si="82"/>
        <v>1321684.1999196163</v>
      </c>
      <c r="H88" s="275">
        <f t="shared" si="82"/>
        <v>173347.91666856673</v>
      </c>
      <c r="I88" s="275">
        <f t="shared" si="82"/>
        <v>40483.070758818765</v>
      </c>
      <c r="J88" s="275">
        <f t="shared" si="82"/>
        <v>20131.651491973287</v>
      </c>
      <c r="K88" s="275">
        <f t="shared" si="82"/>
        <v>1708.3763332880278</v>
      </c>
      <c r="L88" s="275">
        <f t="shared" si="82"/>
        <v>50145.548741923943</v>
      </c>
      <c r="M88" s="275">
        <f t="shared" si="82"/>
        <v>715.34810903449625</v>
      </c>
      <c r="N88" s="275">
        <f t="shared" si="82"/>
        <v>0</v>
      </c>
      <c r="O88" s="283">
        <f t="shared" si="82"/>
        <v>0</v>
      </c>
      <c r="P88" s="275">
        <f>P84+P87</f>
        <v>7819016.3416874083</v>
      </c>
      <c r="Q88" s="275">
        <f t="shared" ref="Q88:AA88" si="83">Q84+Q87</f>
        <v>4798069.0843431652</v>
      </c>
      <c r="R88" s="275">
        <f t="shared" si="83"/>
        <v>229874.92340080504</v>
      </c>
      <c r="S88" s="275">
        <f t="shared" si="83"/>
        <v>2428106.4559422638</v>
      </c>
      <c r="T88" s="275">
        <f t="shared" si="83"/>
        <v>202246.29019327715</v>
      </c>
      <c r="U88" s="275">
        <f t="shared" si="83"/>
        <v>78631.76023410233</v>
      </c>
      <c r="V88" s="275">
        <f t="shared" si="83"/>
        <v>28757.148294852308</v>
      </c>
      <c r="W88" s="275">
        <f t="shared" si="83"/>
        <v>1099.433201168413</v>
      </c>
      <c r="X88" s="275">
        <f t="shared" si="83"/>
        <v>49163.30564484746</v>
      </c>
      <c r="Y88" s="275">
        <f t="shared" si="83"/>
        <v>3067.9404329266522</v>
      </c>
      <c r="Z88" s="275">
        <f t="shared" si="83"/>
        <v>0</v>
      </c>
      <c r="AA88" s="283">
        <f t="shared" si="83"/>
        <v>0</v>
      </c>
      <c r="AB88" s="277">
        <f>AB84+AB87</f>
        <v>8280179.6250809394</v>
      </c>
      <c r="AC88" s="275">
        <f t="shared" ref="AC88:AM88" si="84">AC84+AC87</f>
        <v>5399138.107784803</v>
      </c>
      <c r="AD88" s="275">
        <f t="shared" si="84"/>
        <v>266173.95346040413</v>
      </c>
      <c r="AE88" s="275">
        <f t="shared" si="84"/>
        <v>2069480.9476103215</v>
      </c>
      <c r="AF88" s="275">
        <f t="shared" si="84"/>
        <v>279020.21519666334</v>
      </c>
      <c r="AG88" s="275">
        <f t="shared" si="84"/>
        <v>126414.58163940972</v>
      </c>
      <c r="AH88" s="275">
        <f t="shared" si="84"/>
        <v>54344.876464149915</v>
      </c>
      <c r="AI88" s="275">
        <f t="shared" si="84"/>
        <v>369.56217670044379</v>
      </c>
      <c r="AJ88" s="275">
        <f t="shared" si="84"/>
        <v>81190.458331962334</v>
      </c>
      <c r="AK88" s="275">
        <f t="shared" si="84"/>
        <v>4046.9224165246096</v>
      </c>
      <c r="AL88" s="275">
        <f t="shared" si="84"/>
        <v>0</v>
      </c>
      <c r="AM88" s="283">
        <f t="shared" si="84"/>
        <v>0</v>
      </c>
      <c r="AN88" s="277">
        <f>AN84+AN87</f>
        <v>8686288.5575182233</v>
      </c>
      <c r="AO88" s="275">
        <f>AO84+AO87</f>
        <v>5682011.7295236746</v>
      </c>
      <c r="AP88" s="275">
        <f t="shared" ref="AP88:AZ88" si="85">AP84+AP87</f>
        <v>360597.56825621158</v>
      </c>
      <c r="AQ88" s="275">
        <f t="shared" si="85"/>
        <v>1995194.2402867617</v>
      </c>
      <c r="AR88" s="275">
        <f t="shared" si="85"/>
        <v>268683.59156937368</v>
      </c>
      <c r="AS88" s="275">
        <f t="shared" si="85"/>
        <v>212151.13827920682</v>
      </c>
      <c r="AT88" s="275">
        <f t="shared" si="85"/>
        <v>35004.948746390262</v>
      </c>
      <c r="AU88" s="275">
        <f t="shared" si="85"/>
        <v>10834.642525236561</v>
      </c>
      <c r="AV88" s="275">
        <f t="shared" si="85"/>
        <v>117249.7805966641</v>
      </c>
      <c r="AW88" s="275">
        <f t="shared" si="85"/>
        <v>4527.8977347061027</v>
      </c>
      <c r="AX88" s="275">
        <f t="shared" si="85"/>
        <v>33.019999999999996</v>
      </c>
      <c r="AY88" s="283">
        <f t="shared" si="85"/>
        <v>0</v>
      </c>
      <c r="AZ88" s="419">
        <f t="shared" si="85"/>
        <v>0</v>
      </c>
      <c r="BA88" s="308">
        <f>BA84+BA87</f>
        <v>29702266.666229494</v>
      </c>
      <c r="BB88" s="278">
        <f>BB84+BB87</f>
        <v>19048336.938253626</v>
      </c>
      <c r="BC88" s="278">
        <f t="shared" ref="BC88:BL88" si="86">BC84+BC87</f>
        <v>996094.45843514323</v>
      </c>
      <c r="BD88" s="278">
        <f t="shared" si="86"/>
        <v>7814465.8437589649</v>
      </c>
      <c r="BE88" s="278">
        <f t="shared" si="86"/>
        <v>923298.01362788095</v>
      </c>
      <c r="BF88" s="278">
        <f t="shared" si="86"/>
        <v>457680.5509115376</v>
      </c>
      <c r="BG88" s="278">
        <f t="shared" si="86"/>
        <v>138238.62499736575</v>
      </c>
      <c r="BH88" s="278">
        <f t="shared" si="86"/>
        <v>14012.014236393445</v>
      </c>
      <c r="BI88" s="278">
        <f t="shared" si="86"/>
        <v>297749.0933153978</v>
      </c>
      <c r="BJ88" s="278">
        <f>BJ84+BJ87</f>
        <v>12358.10869319186</v>
      </c>
      <c r="BK88" s="278">
        <f t="shared" si="86"/>
        <v>33.019999999999996</v>
      </c>
      <c r="BL88" s="305">
        <f t="shared" si="86"/>
        <v>0</v>
      </c>
    </row>
    <row r="89" spans="1:64" customFormat="1" x14ac:dyDescent="0.25">
      <c r="A89" s="1511" t="s">
        <v>175</v>
      </c>
      <c r="B89" s="1512"/>
      <c r="C89" s="1513"/>
      <c r="D89" s="1477" t="s">
        <v>244</v>
      </c>
      <c r="E89" s="1478"/>
      <c r="F89" s="1478"/>
      <c r="G89" s="1478"/>
      <c r="H89" s="1478"/>
      <c r="I89" s="1478"/>
      <c r="J89" s="1478"/>
      <c r="K89" s="1478"/>
      <c r="L89" s="1478"/>
      <c r="M89" s="1478"/>
      <c r="N89" s="1478"/>
      <c r="O89" s="1479"/>
      <c r="P89" s="1477" t="s">
        <v>245</v>
      </c>
      <c r="Q89" s="1478"/>
      <c r="R89" s="1478"/>
      <c r="S89" s="1478"/>
      <c r="T89" s="1478"/>
      <c r="U89" s="1478"/>
      <c r="V89" s="1478"/>
      <c r="W89" s="1478"/>
      <c r="X89" s="1478"/>
      <c r="Y89" s="1478"/>
      <c r="Z89" s="1478"/>
      <c r="AA89" s="1479"/>
      <c r="AB89" s="1477" t="s">
        <v>246</v>
      </c>
      <c r="AC89" s="1478"/>
      <c r="AD89" s="1478"/>
      <c r="AE89" s="1478"/>
      <c r="AF89" s="1478"/>
      <c r="AG89" s="1478"/>
      <c r="AH89" s="1478"/>
      <c r="AI89" s="1478"/>
      <c r="AJ89" s="1478"/>
      <c r="AK89" s="1478"/>
      <c r="AL89" s="1478"/>
      <c r="AM89" s="1479"/>
      <c r="AN89" s="1492" t="s">
        <v>247</v>
      </c>
      <c r="AO89" s="1461"/>
      <c r="AP89" s="1461"/>
      <c r="AQ89" s="1461"/>
      <c r="AR89" s="1461"/>
      <c r="AS89" s="1461"/>
      <c r="AT89" s="1461"/>
      <c r="AU89" s="1461"/>
      <c r="AV89" s="1461"/>
      <c r="AW89" s="1461"/>
      <c r="AX89" s="1461"/>
      <c r="AY89" s="1493"/>
      <c r="AZ89" s="1121"/>
      <c r="BA89" s="1460" t="s">
        <v>807</v>
      </c>
      <c r="BB89" s="1461"/>
      <c r="BC89" s="1461"/>
      <c r="BD89" s="1461"/>
      <c r="BE89" s="1461"/>
      <c r="BF89" s="1461"/>
      <c r="BG89" s="1461"/>
      <c r="BH89" s="1461"/>
      <c r="BI89" s="1461"/>
      <c r="BJ89" s="1461"/>
      <c r="BK89" s="1461"/>
      <c r="BL89" s="1462"/>
    </row>
    <row r="90" spans="1:64" customFormat="1" ht="45" customHeight="1" x14ac:dyDescent="0.25">
      <c r="A90" s="1514"/>
      <c r="B90" s="1515"/>
      <c r="C90" s="1516"/>
      <c r="D90" s="701" t="s">
        <v>36</v>
      </c>
      <c r="E90" s="215" t="s">
        <v>840</v>
      </c>
      <c r="F90" s="215" t="s">
        <v>841</v>
      </c>
      <c r="G90" s="215"/>
      <c r="H90" s="215"/>
      <c r="I90" s="215"/>
      <c r="J90" s="215"/>
      <c r="K90" s="215"/>
      <c r="L90" s="215"/>
      <c r="M90" s="215"/>
      <c r="N90" s="215"/>
      <c r="O90" s="216"/>
      <c r="P90" s="701" t="s">
        <v>36</v>
      </c>
      <c r="Q90" s="215" t="s">
        <v>840</v>
      </c>
      <c r="R90" s="215" t="s">
        <v>841</v>
      </c>
      <c r="S90" s="215"/>
      <c r="T90" s="215"/>
      <c r="U90" s="215"/>
      <c r="V90" s="215"/>
      <c r="W90" s="215"/>
      <c r="X90" s="215"/>
      <c r="Y90" s="215"/>
      <c r="Z90" s="215"/>
      <c r="AA90" s="216"/>
      <c r="AB90" s="701" t="s">
        <v>36</v>
      </c>
      <c r="AC90" s="215" t="s">
        <v>840</v>
      </c>
      <c r="AD90" s="215" t="s">
        <v>841</v>
      </c>
      <c r="AE90" s="215"/>
      <c r="AF90" s="215"/>
      <c r="AG90" s="215"/>
      <c r="AH90" s="215"/>
      <c r="AI90" s="215"/>
      <c r="AJ90" s="215"/>
      <c r="AK90" s="215"/>
      <c r="AL90" s="215"/>
      <c r="AM90" s="216"/>
      <c r="AN90" s="701" t="s">
        <v>36</v>
      </c>
      <c r="AO90" s="215" t="s">
        <v>840</v>
      </c>
      <c r="AP90" s="215" t="s">
        <v>841</v>
      </c>
      <c r="AQ90" s="215"/>
      <c r="AR90" s="215"/>
      <c r="AS90" s="215"/>
      <c r="AT90" s="215"/>
      <c r="AU90" s="215"/>
      <c r="AV90" s="215"/>
      <c r="AW90" s="215"/>
      <c r="AX90" s="215"/>
      <c r="AY90" s="216"/>
      <c r="AZ90" s="861" t="s">
        <v>889</v>
      </c>
      <c r="BA90" s="244" t="s">
        <v>36</v>
      </c>
      <c r="BB90" s="215" t="s">
        <v>840</v>
      </c>
      <c r="BC90" s="215" t="s">
        <v>841</v>
      </c>
      <c r="BD90" s="215"/>
      <c r="BE90" s="215"/>
      <c r="BF90" s="215"/>
      <c r="BG90" s="215"/>
      <c r="BH90" s="215"/>
      <c r="BI90" s="215"/>
      <c r="BJ90" s="215"/>
      <c r="BK90" s="215"/>
      <c r="BL90" s="217"/>
    </row>
    <row r="91" spans="1:64" ht="14.85" customHeight="1" x14ac:dyDescent="0.25">
      <c r="A91" s="1494" t="s">
        <v>9</v>
      </c>
      <c r="B91" s="124" t="s">
        <v>121</v>
      </c>
      <c r="C91" s="125" t="s">
        <v>27</v>
      </c>
      <c r="D91" s="274">
        <f t="shared" ref="D91:D97" si="87">E91+F91</f>
        <v>3924919.2555379164</v>
      </c>
      <c r="E91" s="253">
        <v>146380.79688969254</v>
      </c>
      <c r="F91" s="253">
        <v>3778538.4586482239</v>
      </c>
      <c r="G91" s="303"/>
      <c r="H91" s="303"/>
      <c r="I91" s="303"/>
      <c r="J91" s="303"/>
      <c r="K91" s="303"/>
      <c r="L91" s="303"/>
      <c r="M91" s="303"/>
      <c r="N91" s="303"/>
      <c r="O91" s="375"/>
      <c r="P91" s="274">
        <f t="shared" ref="P91:P97" si="88">Q91+R91</f>
        <v>653606.80514604598</v>
      </c>
      <c r="Q91" s="253">
        <v>201909.64001162056</v>
      </c>
      <c r="R91" s="253">
        <v>451697.16513442539</v>
      </c>
      <c r="S91" s="303"/>
      <c r="T91" s="303"/>
      <c r="U91" s="303"/>
      <c r="V91" s="303"/>
      <c r="W91" s="303"/>
      <c r="X91" s="303"/>
      <c r="Y91" s="303"/>
      <c r="Z91" s="303"/>
      <c r="AA91" s="375"/>
      <c r="AB91" s="289">
        <f t="shared" ref="AB91:AB97" si="89">AC91+AD91</f>
        <v>19182629.894426912</v>
      </c>
      <c r="AC91" s="253">
        <v>202811.39657235975</v>
      </c>
      <c r="AD91" s="253">
        <v>18979818.497854553</v>
      </c>
      <c r="AE91" s="303"/>
      <c r="AF91" s="303"/>
      <c r="AG91" s="303"/>
      <c r="AH91" s="303"/>
      <c r="AI91" s="303"/>
      <c r="AJ91" s="303"/>
      <c r="AK91" s="303"/>
      <c r="AL91" s="303"/>
      <c r="AM91" s="375"/>
      <c r="AN91" s="289">
        <f t="shared" ref="AN91:AN97" si="90">AO91+AP91</f>
        <v>628913.65081900137</v>
      </c>
      <c r="AO91" s="253">
        <v>206673.23211425298</v>
      </c>
      <c r="AP91" s="253">
        <v>422240.41870474839</v>
      </c>
      <c r="AQ91" s="303"/>
      <c r="AR91" s="303"/>
      <c r="AS91" s="303"/>
      <c r="AT91" s="303"/>
      <c r="AU91" s="303"/>
      <c r="AV91" s="303"/>
      <c r="AW91" s="303"/>
      <c r="AX91" s="303"/>
      <c r="AY91" s="375"/>
      <c r="AZ91" s="170"/>
      <c r="BA91" s="296">
        <f t="shared" ref="BA91:BA97" si="91">BB91+BC91+AZ91</f>
        <v>24390069.605929878</v>
      </c>
      <c r="BB91" s="274">
        <f t="shared" ref="BB91:BC96" si="92">E91+Q91+AC91+AO91</f>
        <v>757775.06558792584</v>
      </c>
      <c r="BC91" s="274">
        <f t="shared" si="92"/>
        <v>23632294.540341951</v>
      </c>
      <c r="BD91" s="303"/>
      <c r="BE91" s="303"/>
      <c r="BF91" s="303"/>
      <c r="BG91" s="303"/>
      <c r="BH91" s="303"/>
      <c r="BI91" s="303"/>
      <c r="BJ91" s="303"/>
      <c r="BK91" s="303"/>
      <c r="BL91" s="304"/>
    </row>
    <row r="92" spans="1:64" x14ac:dyDescent="0.25">
      <c r="A92" s="1495"/>
      <c r="B92" s="126" t="s">
        <v>122</v>
      </c>
      <c r="C92" s="127" t="s">
        <v>97</v>
      </c>
      <c r="D92" s="274">
        <f t="shared" si="87"/>
        <v>-3324385.6366780037</v>
      </c>
      <c r="E92" s="253">
        <v>14404.898215585716</v>
      </c>
      <c r="F92" s="253">
        <v>-3338790.5348935896</v>
      </c>
      <c r="G92" s="303"/>
      <c r="H92" s="303"/>
      <c r="I92" s="303"/>
      <c r="J92" s="303"/>
      <c r="K92" s="303"/>
      <c r="L92" s="303"/>
      <c r="M92" s="303"/>
      <c r="N92" s="303"/>
      <c r="O92" s="375"/>
      <c r="P92" s="274">
        <f t="shared" si="88"/>
        <v>222289.89930807648</v>
      </c>
      <c r="Q92" s="253">
        <v>21825.428016121346</v>
      </c>
      <c r="R92" s="253">
        <v>200464.47129195512</v>
      </c>
      <c r="S92" s="303"/>
      <c r="T92" s="303"/>
      <c r="U92" s="303"/>
      <c r="V92" s="303"/>
      <c r="W92" s="303"/>
      <c r="X92" s="303"/>
      <c r="Y92" s="303"/>
      <c r="Z92" s="303"/>
      <c r="AA92" s="375"/>
      <c r="AB92" s="289">
        <f t="shared" si="89"/>
        <v>-18240934.33350246</v>
      </c>
      <c r="AC92" s="253">
        <v>90313.461547540719</v>
      </c>
      <c r="AD92" s="253">
        <v>-18331247.795050003</v>
      </c>
      <c r="AE92" s="303"/>
      <c r="AF92" s="303"/>
      <c r="AG92" s="303"/>
      <c r="AH92" s="303"/>
      <c r="AI92" s="303"/>
      <c r="AJ92" s="303"/>
      <c r="AK92" s="303"/>
      <c r="AL92" s="303"/>
      <c r="AM92" s="375"/>
      <c r="AN92" s="289">
        <f t="shared" si="90"/>
        <v>467031.91854650492</v>
      </c>
      <c r="AO92" s="253">
        <v>64301.869258883387</v>
      </c>
      <c r="AP92" s="253">
        <v>402730.04928762151</v>
      </c>
      <c r="AQ92" s="303"/>
      <c r="AR92" s="303"/>
      <c r="AS92" s="303"/>
      <c r="AT92" s="303"/>
      <c r="AU92" s="303"/>
      <c r="AV92" s="303"/>
      <c r="AW92" s="303"/>
      <c r="AX92" s="303"/>
      <c r="AY92" s="375"/>
      <c r="AZ92" s="170"/>
      <c r="BA92" s="296">
        <f t="shared" si="91"/>
        <v>-20875998.152325887</v>
      </c>
      <c r="BB92" s="274">
        <f t="shared" si="92"/>
        <v>190845.65703813118</v>
      </c>
      <c r="BC92" s="274">
        <f t="shared" si="92"/>
        <v>-21066843.809364017</v>
      </c>
      <c r="BD92" s="303"/>
      <c r="BE92" s="303"/>
      <c r="BF92" s="303"/>
      <c r="BG92" s="303"/>
      <c r="BH92" s="303"/>
      <c r="BI92" s="303"/>
      <c r="BJ92" s="303"/>
      <c r="BK92" s="303"/>
      <c r="BL92" s="304"/>
    </row>
    <row r="93" spans="1:64" x14ac:dyDescent="0.25">
      <c r="A93" s="1495"/>
      <c r="B93" s="126" t="s">
        <v>123</v>
      </c>
      <c r="C93" s="127" t="s">
        <v>98</v>
      </c>
      <c r="D93" s="274">
        <f t="shared" si="87"/>
        <v>156976.39802208223</v>
      </c>
      <c r="E93" s="253">
        <v>71492.028204336573</v>
      </c>
      <c r="F93" s="253">
        <v>85484.369817745639</v>
      </c>
      <c r="G93" s="303"/>
      <c r="H93" s="303"/>
      <c r="I93" s="303"/>
      <c r="J93" s="303"/>
      <c r="K93" s="303"/>
      <c r="L93" s="303"/>
      <c r="M93" s="303"/>
      <c r="N93" s="303"/>
      <c r="O93" s="375"/>
      <c r="P93" s="274">
        <f t="shared" si="88"/>
        <v>295065.5567816064</v>
      </c>
      <c r="Q93" s="253">
        <v>149674.20299897616</v>
      </c>
      <c r="R93" s="253">
        <v>145391.35378263023</v>
      </c>
      <c r="S93" s="303"/>
      <c r="T93" s="303"/>
      <c r="U93" s="303"/>
      <c r="V93" s="303"/>
      <c r="W93" s="303"/>
      <c r="X93" s="303"/>
      <c r="Y93" s="303"/>
      <c r="Z93" s="303"/>
      <c r="AA93" s="375"/>
      <c r="AB93" s="289">
        <f t="shared" si="89"/>
        <v>280925.3859545805</v>
      </c>
      <c r="AC93" s="253">
        <v>147324.03147708275</v>
      </c>
      <c r="AD93" s="253">
        <v>133601.35447749778</v>
      </c>
      <c r="AE93" s="303"/>
      <c r="AF93" s="303"/>
      <c r="AG93" s="303"/>
      <c r="AH93" s="303"/>
      <c r="AI93" s="303"/>
      <c r="AJ93" s="303"/>
      <c r="AK93" s="303"/>
      <c r="AL93" s="303"/>
      <c r="AM93" s="375"/>
      <c r="AN93" s="289">
        <f t="shared" si="90"/>
        <v>250785.20702699589</v>
      </c>
      <c r="AO93" s="253">
        <v>111114.69156368845</v>
      </c>
      <c r="AP93" s="253">
        <v>139670.51546330744</v>
      </c>
      <c r="AQ93" s="303"/>
      <c r="AR93" s="303"/>
      <c r="AS93" s="303"/>
      <c r="AT93" s="303"/>
      <c r="AU93" s="303"/>
      <c r="AV93" s="303"/>
      <c r="AW93" s="303"/>
      <c r="AX93" s="303"/>
      <c r="AY93" s="375"/>
      <c r="AZ93" s="170"/>
      <c r="BA93" s="296">
        <f t="shared" si="91"/>
        <v>983752.54778526514</v>
      </c>
      <c r="BB93" s="274">
        <f t="shared" si="92"/>
        <v>479604.95424408396</v>
      </c>
      <c r="BC93" s="274">
        <f t="shared" si="92"/>
        <v>504147.59354118112</v>
      </c>
      <c r="BD93" s="303"/>
      <c r="BE93" s="303"/>
      <c r="BF93" s="303"/>
      <c r="BG93" s="303"/>
      <c r="BH93" s="303"/>
      <c r="BI93" s="303"/>
      <c r="BJ93" s="303"/>
      <c r="BK93" s="303"/>
      <c r="BL93" s="304"/>
    </row>
    <row r="94" spans="1:64" x14ac:dyDescent="0.25">
      <c r="A94" s="1495"/>
      <c r="B94" s="132" t="s">
        <v>124</v>
      </c>
      <c r="C94" s="127" t="s">
        <v>99</v>
      </c>
      <c r="D94" s="274">
        <f t="shared" si="87"/>
        <v>9966.7910942135386</v>
      </c>
      <c r="E94" s="253">
        <v>5890.9877053303671</v>
      </c>
      <c r="F94" s="253">
        <v>4075.8033888831719</v>
      </c>
      <c r="G94" s="303"/>
      <c r="H94" s="303"/>
      <c r="I94" s="303"/>
      <c r="J94" s="303"/>
      <c r="K94" s="303"/>
      <c r="L94" s="303"/>
      <c r="M94" s="303"/>
      <c r="N94" s="303"/>
      <c r="O94" s="375"/>
      <c r="P94" s="274">
        <f t="shared" si="88"/>
        <v>18594.177289937546</v>
      </c>
      <c r="Q94" s="253">
        <v>9463.9240934394402</v>
      </c>
      <c r="R94" s="253">
        <v>9130.2531964981063</v>
      </c>
      <c r="S94" s="303"/>
      <c r="T94" s="303"/>
      <c r="U94" s="303"/>
      <c r="V94" s="303"/>
      <c r="W94" s="303"/>
      <c r="X94" s="303"/>
      <c r="Y94" s="303"/>
      <c r="Z94" s="303"/>
      <c r="AA94" s="375"/>
      <c r="AB94" s="289">
        <f t="shared" si="89"/>
        <v>24301.740278435627</v>
      </c>
      <c r="AC94" s="253">
        <v>14276.580883591867</v>
      </c>
      <c r="AD94" s="253">
        <v>10025.15939484376</v>
      </c>
      <c r="AE94" s="303"/>
      <c r="AF94" s="303"/>
      <c r="AG94" s="303"/>
      <c r="AH94" s="303"/>
      <c r="AI94" s="303"/>
      <c r="AJ94" s="303"/>
      <c r="AK94" s="303"/>
      <c r="AL94" s="303"/>
      <c r="AM94" s="375"/>
      <c r="AN94" s="289">
        <f t="shared" si="90"/>
        <v>63168.992549056784</v>
      </c>
      <c r="AO94" s="253">
        <v>46784.429718459789</v>
      </c>
      <c r="AP94" s="253">
        <v>16384.562830596991</v>
      </c>
      <c r="AQ94" s="303"/>
      <c r="AR94" s="303"/>
      <c r="AS94" s="303"/>
      <c r="AT94" s="303"/>
      <c r="AU94" s="303"/>
      <c r="AV94" s="303"/>
      <c r="AW94" s="303"/>
      <c r="AX94" s="303"/>
      <c r="AY94" s="375"/>
      <c r="AZ94" s="170"/>
      <c r="BA94" s="296">
        <f t="shared" si="91"/>
        <v>116031.70121164349</v>
      </c>
      <c r="BB94" s="274">
        <f t="shared" si="92"/>
        <v>76415.922400821466</v>
      </c>
      <c r="BC94" s="274">
        <f t="shared" si="92"/>
        <v>39615.778810822027</v>
      </c>
      <c r="BD94" s="303"/>
      <c r="BE94" s="303"/>
      <c r="BF94" s="303"/>
      <c r="BG94" s="303"/>
      <c r="BH94" s="303"/>
      <c r="BI94" s="303"/>
      <c r="BJ94" s="303"/>
      <c r="BK94" s="303"/>
      <c r="BL94" s="304"/>
    </row>
    <row r="95" spans="1:64" x14ac:dyDescent="0.25">
      <c r="A95" s="1495"/>
      <c r="B95" s="132" t="s">
        <v>125</v>
      </c>
      <c r="C95" s="127" t="s">
        <v>100</v>
      </c>
      <c r="D95" s="274">
        <f t="shared" si="87"/>
        <v>-221.39655985584699</v>
      </c>
      <c r="E95" s="253">
        <v>0</v>
      </c>
      <c r="F95" s="253">
        <v>-221.39655985584699</v>
      </c>
      <c r="G95" s="303"/>
      <c r="H95" s="303"/>
      <c r="I95" s="303"/>
      <c r="J95" s="303"/>
      <c r="K95" s="303"/>
      <c r="L95" s="303"/>
      <c r="M95" s="303"/>
      <c r="N95" s="303"/>
      <c r="O95" s="375"/>
      <c r="P95" s="274">
        <f t="shared" si="88"/>
        <v>-11311.11424555626</v>
      </c>
      <c r="Q95" s="253">
        <v>0.16761065949801507</v>
      </c>
      <c r="R95" s="253">
        <v>-11311.281856215759</v>
      </c>
      <c r="S95" s="303"/>
      <c r="T95" s="303"/>
      <c r="U95" s="303"/>
      <c r="V95" s="303"/>
      <c r="W95" s="303"/>
      <c r="X95" s="303"/>
      <c r="Y95" s="303"/>
      <c r="Z95" s="303"/>
      <c r="AA95" s="375"/>
      <c r="AB95" s="289">
        <f t="shared" si="89"/>
        <v>-5558.1071665767558</v>
      </c>
      <c r="AC95" s="253">
        <v>0.16913836633094881</v>
      </c>
      <c r="AD95" s="253">
        <v>-5558.2763049430869</v>
      </c>
      <c r="AE95" s="303"/>
      <c r="AF95" s="303"/>
      <c r="AG95" s="303"/>
      <c r="AH95" s="303"/>
      <c r="AI95" s="303"/>
      <c r="AJ95" s="303"/>
      <c r="AK95" s="303"/>
      <c r="AL95" s="303"/>
      <c r="AM95" s="375"/>
      <c r="AN95" s="289">
        <f t="shared" si="90"/>
        <v>-1101.3444076085439</v>
      </c>
      <c r="AO95" s="253">
        <v>0.1687734599807878</v>
      </c>
      <c r="AP95" s="253">
        <v>-1101.5131810685245</v>
      </c>
      <c r="AQ95" s="303"/>
      <c r="AR95" s="303"/>
      <c r="AS95" s="303"/>
      <c r="AT95" s="303"/>
      <c r="AU95" s="303"/>
      <c r="AV95" s="303"/>
      <c r="AW95" s="303"/>
      <c r="AX95" s="303"/>
      <c r="AY95" s="375"/>
      <c r="AZ95" s="170"/>
      <c r="BA95" s="296">
        <f t="shared" si="91"/>
        <v>-18191.962379597404</v>
      </c>
      <c r="BB95" s="274">
        <f t="shared" si="92"/>
        <v>0.50552248580975168</v>
      </c>
      <c r="BC95" s="274">
        <f t="shared" si="92"/>
        <v>-18192.467902083215</v>
      </c>
      <c r="BD95" s="303"/>
      <c r="BE95" s="303"/>
      <c r="BF95" s="303"/>
      <c r="BG95" s="303"/>
      <c r="BH95" s="303"/>
      <c r="BI95" s="303"/>
      <c r="BJ95" s="303"/>
      <c r="BK95" s="303"/>
      <c r="BL95" s="304"/>
    </row>
    <row r="96" spans="1:64" x14ac:dyDescent="0.25">
      <c r="A96" s="1495"/>
      <c r="B96" s="126" t="s">
        <v>126</v>
      </c>
      <c r="C96" s="127" t="s">
        <v>28</v>
      </c>
      <c r="D96" s="274">
        <f t="shared" si="87"/>
        <v>5769.221275807914</v>
      </c>
      <c r="E96" s="253">
        <v>5769.221275807914</v>
      </c>
      <c r="F96" s="253">
        <v>0</v>
      </c>
      <c r="G96" s="303"/>
      <c r="H96" s="303"/>
      <c r="I96" s="303"/>
      <c r="J96" s="303"/>
      <c r="K96" s="303"/>
      <c r="L96" s="303"/>
      <c r="M96" s="303"/>
      <c r="N96" s="303"/>
      <c r="O96" s="375"/>
      <c r="P96" s="274">
        <f t="shared" si="88"/>
        <v>-10568.862846345884</v>
      </c>
      <c r="Q96" s="253">
        <v>-10607.525080552654</v>
      </c>
      <c r="R96" s="253">
        <v>38.662234206769739</v>
      </c>
      <c r="S96" s="303"/>
      <c r="T96" s="303"/>
      <c r="U96" s="303"/>
      <c r="V96" s="303"/>
      <c r="W96" s="303"/>
      <c r="X96" s="303"/>
      <c r="Y96" s="303"/>
      <c r="Z96" s="303"/>
      <c r="AA96" s="375"/>
      <c r="AB96" s="289">
        <f t="shared" si="89"/>
        <v>9431.9059289088909</v>
      </c>
      <c r="AC96" s="253">
        <v>9431.9059289088909</v>
      </c>
      <c r="AD96" s="253">
        <v>0</v>
      </c>
      <c r="AE96" s="303"/>
      <c r="AF96" s="303"/>
      <c r="AG96" s="303"/>
      <c r="AH96" s="303"/>
      <c r="AI96" s="303"/>
      <c r="AJ96" s="303"/>
      <c r="AK96" s="303"/>
      <c r="AL96" s="303"/>
      <c r="AM96" s="375"/>
      <c r="AN96" s="289">
        <f t="shared" si="90"/>
        <v>2847.7329555574856</v>
      </c>
      <c r="AO96" s="253">
        <v>2847.7329555574856</v>
      </c>
      <c r="AP96" s="253">
        <v>0</v>
      </c>
      <c r="AQ96" s="303"/>
      <c r="AR96" s="303"/>
      <c r="AS96" s="303"/>
      <c r="AT96" s="303"/>
      <c r="AU96" s="303"/>
      <c r="AV96" s="303"/>
      <c r="AW96" s="303"/>
      <c r="AX96" s="303"/>
      <c r="AY96" s="375"/>
      <c r="AZ96" s="170"/>
      <c r="BA96" s="296">
        <f t="shared" si="91"/>
        <v>7479.9973139284066</v>
      </c>
      <c r="BB96" s="274">
        <f t="shared" si="92"/>
        <v>7441.3350797216372</v>
      </c>
      <c r="BC96" s="274">
        <f t="shared" si="92"/>
        <v>38.662234206769739</v>
      </c>
      <c r="BD96" s="303"/>
      <c r="BE96" s="303"/>
      <c r="BF96" s="303"/>
      <c r="BG96" s="303"/>
      <c r="BH96" s="303"/>
      <c r="BI96" s="303"/>
      <c r="BJ96" s="303"/>
      <c r="BK96" s="303"/>
      <c r="BL96" s="304"/>
    </row>
    <row r="97" spans="1:64" s="209" customFormat="1" ht="14.85" customHeight="1" x14ac:dyDescent="0.25">
      <c r="A97" s="1496"/>
      <c r="B97" s="129" t="s">
        <v>127</v>
      </c>
      <c r="C97" s="130" t="s">
        <v>105</v>
      </c>
      <c r="D97" s="275">
        <f t="shared" si="87"/>
        <v>773024.63269216032</v>
      </c>
      <c r="E97" s="275">
        <f>SUM(E91:E96)</f>
        <v>243937.93229075309</v>
      </c>
      <c r="F97" s="275">
        <f>SUM(F91:F96)</f>
        <v>529086.7004014072</v>
      </c>
      <c r="G97" s="335"/>
      <c r="H97" s="335"/>
      <c r="I97" s="335"/>
      <c r="J97" s="335"/>
      <c r="K97" s="335"/>
      <c r="L97" s="335"/>
      <c r="M97" s="335"/>
      <c r="N97" s="335"/>
      <c r="O97" s="376"/>
      <c r="P97" s="275">
        <f t="shared" si="88"/>
        <v>1167676.4614337641</v>
      </c>
      <c r="Q97" s="275">
        <f>SUM(Q91:Q96)</f>
        <v>372265.83765026432</v>
      </c>
      <c r="R97" s="275">
        <f>SUM(R91:R96)</f>
        <v>795410.62378349982</v>
      </c>
      <c r="S97" s="335"/>
      <c r="T97" s="335"/>
      <c r="U97" s="335"/>
      <c r="V97" s="335"/>
      <c r="W97" s="335"/>
      <c r="X97" s="335"/>
      <c r="Y97" s="335"/>
      <c r="Z97" s="335"/>
      <c r="AA97" s="376"/>
      <c r="AB97" s="277">
        <f t="shared" si="89"/>
        <v>1250796.4859197992</v>
      </c>
      <c r="AC97" s="275">
        <f>SUM(AC91:AC96)</f>
        <v>464157.54554785031</v>
      </c>
      <c r="AD97" s="275">
        <f>SUM(AD91:AD96)</f>
        <v>786638.94037194888</v>
      </c>
      <c r="AE97" s="335"/>
      <c r="AF97" s="335"/>
      <c r="AG97" s="335"/>
      <c r="AH97" s="335"/>
      <c r="AI97" s="335"/>
      <c r="AJ97" s="335"/>
      <c r="AK97" s="335"/>
      <c r="AL97" s="335"/>
      <c r="AM97" s="376"/>
      <c r="AN97" s="277">
        <f t="shared" si="90"/>
        <v>1411646.1574895079</v>
      </c>
      <c r="AO97" s="275">
        <f>SUM(AO91:AO96)</f>
        <v>431722.12438430206</v>
      </c>
      <c r="AP97" s="275">
        <f>SUM(AP91:AP96)</f>
        <v>979924.03310520586</v>
      </c>
      <c r="AQ97" s="335"/>
      <c r="AR97" s="335"/>
      <c r="AS97" s="335"/>
      <c r="AT97" s="335"/>
      <c r="AU97" s="335"/>
      <c r="AV97" s="335"/>
      <c r="AW97" s="335"/>
      <c r="AX97" s="335"/>
      <c r="AY97" s="376"/>
      <c r="AZ97" s="419">
        <f>SUM(AZ91:AZ96)</f>
        <v>0</v>
      </c>
      <c r="BA97" s="297">
        <f t="shared" si="91"/>
        <v>4603143.7375352299</v>
      </c>
      <c r="BB97" s="275">
        <f>SUM(BB91:BB96)</f>
        <v>1512083.4398731699</v>
      </c>
      <c r="BC97" s="275">
        <f>SUM(BC91:BC96)</f>
        <v>3091060.2976620602</v>
      </c>
      <c r="BD97" s="335"/>
      <c r="BE97" s="335"/>
      <c r="BF97" s="335"/>
      <c r="BG97" s="335"/>
      <c r="BH97" s="335"/>
      <c r="BI97" s="335"/>
      <c r="BJ97" s="335"/>
      <c r="BK97" s="335"/>
      <c r="BL97" s="336"/>
    </row>
    <row r="98" spans="1:64" ht="14.85" customHeight="1" x14ac:dyDescent="0.25">
      <c r="A98" s="1494" t="s">
        <v>176</v>
      </c>
      <c r="B98" s="124" t="s">
        <v>128</v>
      </c>
      <c r="C98" s="125" t="s">
        <v>326</v>
      </c>
      <c r="D98" s="253"/>
      <c r="E98" s="303"/>
      <c r="F98" s="303"/>
      <c r="G98" s="303"/>
      <c r="H98" s="303"/>
      <c r="I98" s="303"/>
      <c r="J98" s="303"/>
      <c r="K98" s="303"/>
      <c r="L98" s="303"/>
      <c r="M98" s="303"/>
      <c r="N98" s="303"/>
      <c r="O98" s="375"/>
      <c r="P98" s="256"/>
      <c r="Q98" s="303"/>
      <c r="R98" s="303"/>
      <c r="S98" s="303"/>
      <c r="T98" s="303"/>
      <c r="U98" s="303"/>
      <c r="V98" s="303"/>
      <c r="W98" s="303"/>
      <c r="X98" s="303"/>
      <c r="Y98" s="303"/>
      <c r="Z98" s="303"/>
      <c r="AA98" s="375"/>
      <c r="AB98" s="854"/>
      <c r="AC98" s="303"/>
      <c r="AD98" s="303"/>
      <c r="AE98" s="303"/>
      <c r="AF98" s="303"/>
      <c r="AG98" s="303"/>
      <c r="AH98" s="303"/>
      <c r="AI98" s="303"/>
      <c r="AJ98" s="303"/>
      <c r="AK98" s="303"/>
      <c r="AL98" s="303"/>
      <c r="AM98" s="375"/>
      <c r="AN98" s="256"/>
      <c r="AO98" s="303"/>
      <c r="AP98" s="303"/>
      <c r="AQ98" s="303"/>
      <c r="AR98" s="303"/>
      <c r="AS98" s="303"/>
      <c r="AT98" s="303"/>
      <c r="AU98" s="303"/>
      <c r="AV98" s="303"/>
      <c r="AW98" s="303"/>
      <c r="AX98" s="303"/>
      <c r="AY98" s="375"/>
      <c r="AZ98" s="170"/>
      <c r="BA98" s="296">
        <f t="shared" ref="BA98:BA103" si="93">D98+P98+AB98+AN98+AZ98</f>
        <v>0</v>
      </c>
      <c r="BB98" s="301"/>
      <c r="BC98" s="301"/>
      <c r="BD98" s="301"/>
      <c r="BE98" s="301"/>
      <c r="BF98" s="301"/>
      <c r="BG98" s="301"/>
      <c r="BH98" s="301"/>
      <c r="BI98" s="301"/>
      <c r="BJ98" s="303"/>
      <c r="BK98" s="301"/>
      <c r="BL98" s="302"/>
    </row>
    <row r="99" spans="1:64" x14ac:dyDescent="0.25">
      <c r="A99" s="1495"/>
      <c r="B99" s="126" t="s">
        <v>129</v>
      </c>
      <c r="C99" s="127" t="s">
        <v>325</v>
      </c>
      <c r="D99" s="253"/>
      <c r="E99" s="303"/>
      <c r="F99" s="303"/>
      <c r="G99" s="303"/>
      <c r="H99" s="303"/>
      <c r="I99" s="303"/>
      <c r="J99" s="303"/>
      <c r="K99" s="303"/>
      <c r="L99" s="303"/>
      <c r="M99" s="303"/>
      <c r="N99" s="303"/>
      <c r="O99" s="375"/>
      <c r="P99" s="256"/>
      <c r="Q99" s="303"/>
      <c r="R99" s="303"/>
      <c r="S99" s="303"/>
      <c r="T99" s="303"/>
      <c r="U99" s="303"/>
      <c r="V99" s="303"/>
      <c r="W99" s="303"/>
      <c r="X99" s="303"/>
      <c r="Y99" s="303"/>
      <c r="Z99" s="303"/>
      <c r="AA99" s="375"/>
      <c r="AB99" s="256"/>
      <c r="AC99" s="303"/>
      <c r="AD99" s="303"/>
      <c r="AE99" s="303"/>
      <c r="AF99" s="303"/>
      <c r="AG99" s="303"/>
      <c r="AH99" s="303"/>
      <c r="AI99" s="303"/>
      <c r="AJ99" s="303"/>
      <c r="AK99" s="303"/>
      <c r="AL99" s="303"/>
      <c r="AM99" s="375"/>
      <c r="AN99" s="256"/>
      <c r="AO99" s="303"/>
      <c r="AP99" s="303"/>
      <c r="AQ99" s="303"/>
      <c r="AR99" s="303"/>
      <c r="AS99" s="303"/>
      <c r="AT99" s="303"/>
      <c r="AU99" s="303"/>
      <c r="AV99" s="303"/>
      <c r="AW99" s="303"/>
      <c r="AX99" s="303"/>
      <c r="AY99" s="375"/>
      <c r="AZ99" s="170"/>
      <c r="BA99" s="296">
        <f t="shared" si="93"/>
        <v>0</v>
      </c>
      <c r="BB99" s="303"/>
      <c r="BC99" s="303"/>
      <c r="BD99" s="303"/>
      <c r="BE99" s="303"/>
      <c r="BF99" s="303"/>
      <c r="BG99" s="303"/>
      <c r="BH99" s="303"/>
      <c r="BI99" s="303"/>
      <c r="BJ99" s="303"/>
      <c r="BK99" s="303"/>
      <c r="BL99" s="304"/>
    </row>
    <row r="100" spans="1:64" ht="24.75" x14ac:dyDescent="0.25">
      <c r="A100" s="1495"/>
      <c r="B100" s="126" t="s">
        <v>130</v>
      </c>
      <c r="C100" s="127" t="s">
        <v>179</v>
      </c>
      <c r="D100" s="253"/>
      <c r="E100" s="303"/>
      <c r="F100" s="303"/>
      <c r="G100" s="303"/>
      <c r="H100" s="303"/>
      <c r="I100" s="303"/>
      <c r="J100" s="303"/>
      <c r="K100" s="303"/>
      <c r="L100" s="303"/>
      <c r="M100" s="303"/>
      <c r="N100" s="303"/>
      <c r="O100" s="375"/>
      <c r="P100" s="256"/>
      <c r="Q100" s="303"/>
      <c r="R100" s="303"/>
      <c r="S100" s="303"/>
      <c r="T100" s="303"/>
      <c r="U100" s="303"/>
      <c r="V100" s="303"/>
      <c r="W100" s="303"/>
      <c r="X100" s="303"/>
      <c r="Y100" s="303"/>
      <c r="Z100" s="303"/>
      <c r="AA100" s="375"/>
      <c r="AB100" s="256"/>
      <c r="AC100" s="303"/>
      <c r="AD100" s="303"/>
      <c r="AE100" s="303"/>
      <c r="AF100" s="303"/>
      <c r="AG100" s="303"/>
      <c r="AH100" s="303"/>
      <c r="AI100" s="303"/>
      <c r="AJ100" s="303"/>
      <c r="AK100" s="303"/>
      <c r="AL100" s="303"/>
      <c r="AM100" s="375"/>
      <c r="AN100" s="256"/>
      <c r="AO100" s="303"/>
      <c r="AP100" s="303"/>
      <c r="AQ100" s="303"/>
      <c r="AR100" s="303"/>
      <c r="AS100" s="303"/>
      <c r="AT100" s="303"/>
      <c r="AU100" s="303"/>
      <c r="AV100" s="303"/>
      <c r="AW100" s="303"/>
      <c r="AX100" s="303"/>
      <c r="AY100" s="375"/>
      <c r="AZ100" s="170"/>
      <c r="BA100" s="296">
        <f t="shared" si="93"/>
        <v>0</v>
      </c>
      <c r="BB100" s="303"/>
      <c r="BC100" s="303"/>
      <c r="BD100" s="303"/>
      <c r="BE100" s="303"/>
      <c r="BF100" s="303"/>
      <c r="BG100" s="303"/>
      <c r="BH100" s="303"/>
      <c r="BI100" s="303"/>
      <c r="BJ100" s="303"/>
      <c r="BK100" s="303"/>
      <c r="BL100" s="304"/>
    </row>
    <row r="101" spans="1:64" x14ac:dyDescent="0.25">
      <c r="A101" s="1495"/>
      <c r="B101" s="126" t="s">
        <v>131</v>
      </c>
      <c r="C101" s="1124" t="s">
        <v>494</v>
      </c>
      <c r="D101" s="253"/>
      <c r="E101" s="303"/>
      <c r="F101" s="303"/>
      <c r="G101" s="303"/>
      <c r="H101" s="303"/>
      <c r="I101" s="303"/>
      <c r="J101" s="303"/>
      <c r="K101" s="303"/>
      <c r="L101" s="303"/>
      <c r="M101" s="303"/>
      <c r="N101" s="303"/>
      <c r="O101" s="375"/>
      <c r="P101" s="256"/>
      <c r="Q101" s="303"/>
      <c r="R101" s="303"/>
      <c r="S101" s="303"/>
      <c r="T101" s="303"/>
      <c r="U101" s="303"/>
      <c r="V101" s="303"/>
      <c r="W101" s="303"/>
      <c r="X101" s="303"/>
      <c r="Y101" s="303"/>
      <c r="Z101" s="303"/>
      <c r="AA101" s="375"/>
      <c r="AB101" s="256"/>
      <c r="AC101" s="303"/>
      <c r="AD101" s="303"/>
      <c r="AE101" s="303"/>
      <c r="AF101" s="303"/>
      <c r="AG101" s="303"/>
      <c r="AH101" s="303"/>
      <c r="AI101" s="303"/>
      <c r="AJ101" s="303"/>
      <c r="AK101" s="303"/>
      <c r="AL101" s="303"/>
      <c r="AM101" s="375"/>
      <c r="AN101" s="256"/>
      <c r="AO101" s="303"/>
      <c r="AP101" s="303"/>
      <c r="AQ101" s="303"/>
      <c r="AR101" s="303"/>
      <c r="AS101" s="303"/>
      <c r="AT101" s="303"/>
      <c r="AU101" s="303"/>
      <c r="AV101" s="303"/>
      <c r="AW101" s="303"/>
      <c r="AX101" s="303"/>
      <c r="AY101" s="375"/>
      <c r="AZ101" s="170"/>
      <c r="BA101" s="296">
        <f t="shared" si="93"/>
        <v>0</v>
      </c>
      <c r="BB101" s="303"/>
      <c r="BC101" s="303"/>
      <c r="BD101" s="303"/>
      <c r="BE101" s="303"/>
      <c r="BF101" s="303"/>
      <c r="BG101" s="303"/>
      <c r="BH101" s="303"/>
      <c r="BI101" s="303"/>
      <c r="BJ101" s="303"/>
      <c r="BK101" s="303"/>
      <c r="BL101" s="304"/>
    </row>
    <row r="102" spans="1:64" x14ac:dyDescent="0.25">
      <c r="A102" s="1495"/>
      <c r="B102" s="126" t="s">
        <v>132</v>
      </c>
      <c r="C102" s="1124" t="s">
        <v>495</v>
      </c>
      <c r="D102" s="253"/>
      <c r="E102" s="303"/>
      <c r="F102" s="303"/>
      <c r="G102" s="303"/>
      <c r="H102" s="303"/>
      <c r="I102" s="303"/>
      <c r="J102" s="303"/>
      <c r="K102" s="303"/>
      <c r="L102" s="303"/>
      <c r="M102" s="303"/>
      <c r="N102" s="303"/>
      <c r="O102" s="375"/>
      <c r="P102" s="256"/>
      <c r="Q102" s="303"/>
      <c r="R102" s="303"/>
      <c r="S102" s="303"/>
      <c r="T102" s="303"/>
      <c r="U102" s="303"/>
      <c r="V102" s="303"/>
      <c r="W102" s="303"/>
      <c r="X102" s="303"/>
      <c r="Y102" s="303"/>
      <c r="Z102" s="303"/>
      <c r="AA102" s="375"/>
      <c r="AB102" s="256"/>
      <c r="AC102" s="303"/>
      <c r="AD102" s="303"/>
      <c r="AE102" s="303"/>
      <c r="AF102" s="303"/>
      <c r="AG102" s="303"/>
      <c r="AH102" s="303"/>
      <c r="AI102" s="303"/>
      <c r="AJ102" s="303"/>
      <c r="AK102" s="303"/>
      <c r="AL102" s="303"/>
      <c r="AM102" s="375"/>
      <c r="AN102" s="256"/>
      <c r="AO102" s="303"/>
      <c r="AP102" s="303"/>
      <c r="AQ102" s="303"/>
      <c r="AR102" s="303"/>
      <c r="AS102" s="303"/>
      <c r="AT102" s="303"/>
      <c r="AU102" s="303"/>
      <c r="AV102" s="303"/>
      <c r="AW102" s="303"/>
      <c r="AX102" s="303"/>
      <c r="AY102" s="375"/>
      <c r="AZ102" s="170"/>
      <c r="BA102" s="296">
        <f t="shared" si="93"/>
        <v>0</v>
      </c>
      <c r="BB102" s="303"/>
      <c r="BC102" s="303"/>
      <c r="BD102" s="303"/>
      <c r="BE102" s="303"/>
      <c r="BF102" s="303"/>
      <c r="BG102" s="303"/>
      <c r="BH102" s="303"/>
      <c r="BI102" s="303"/>
      <c r="BJ102" s="303"/>
      <c r="BK102" s="303"/>
      <c r="BL102" s="304"/>
    </row>
    <row r="103" spans="1:64" x14ac:dyDescent="0.25">
      <c r="A103" s="1495"/>
      <c r="B103" s="126" t="s">
        <v>133</v>
      </c>
      <c r="C103" s="1124" t="s">
        <v>496</v>
      </c>
      <c r="D103" s="253"/>
      <c r="E103" s="303"/>
      <c r="F103" s="303"/>
      <c r="G103" s="303"/>
      <c r="H103" s="303"/>
      <c r="I103" s="303"/>
      <c r="J103" s="303"/>
      <c r="K103" s="303"/>
      <c r="L103" s="303"/>
      <c r="M103" s="303"/>
      <c r="N103" s="303"/>
      <c r="O103" s="375"/>
      <c r="P103" s="256"/>
      <c r="Q103" s="303"/>
      <c r="R103" s="303"/>
      <c r="S103" s="303"/>
      <c r="T103" s="303"/>
      <c r="U103" s="303"/>
      <c r="V103" s="303"/>
      <c r="W103" s="303"/>
      <c r="X103" s="303"/>
      <c r="Y103" s="303"/>
      <c r="Z103" s="303"/>
      <c r="AA103" s="375"/>
      <c r="AB103" s="256"/>
      <c r="AC103" s="303"/>
      <c r="AD103" s="303"/>
      <c r="AE103" s="303"/>
      <c r="AF103" s="303"/>
      <c r="AG103" s="303"/>
      <c r="AH103" s="303"/>
      <c r="AI103" s="303"/>
      <c r="AJ103" s="303"/>
      <c r="AK103" s="303"/>
      <c r="AL103" s="303"/>
      <c r="AM103" s="375"/>
      <c r="AN103" s="256"/>
      <c r="AO103" s="303"/>
      <c r="AP103" s="303"/>
      <c r="AQ103" s="303"/>
      <c r="AR103" s="303"/>
      <c r="AS103" s="303"/>
      <c r="AT103" s="303"/>
      <c r="AU103" s="303"/>
      <c r="AV103" s="303"/>
      <c r="AW103" s="303"/>
      <c r="AX103" s="303"/>
      <c r="AY103" s="375"/>
      <c r="AZ103" s="170"/>
      <c r="BA103" s="296">
        <f t="shared" si="93"/>
        <v>0</v>
      </c>
      <c r="BB103" s="303"/>
      <c r="BC103" s="303"/>
      <c r="BD103" s="303"/>
      <c r="BE103" s="303"/>
      <c r="BF103" s="303"/>
      <c r="BG103" s="303"/>
      <c r="BH103" s="303"/>
      <c r="BI103" s="303"/>
      <c r="BJ103" s="303"/>
      <c r="BK103" s="303"/>
      <c r="BL103" s="304"/>
    </row>
    <row r="104" spans="1:64" s="209" customFormat="1" x14ac:dyDescent="0.25">
      <c r="A104" s="1496"/>
      <c r="B104" s="129" t="s">
        <v>39</v>
      </c>
      <c r="C104" s="130" t="s">
        <v>180</v>
      </c>
      <c r="D104" s="277">
        <f>SUM(D98:D103)</f>
        <v>0</v>
      </c>
      <c r="E104" s="335"/>
      <c r="F104" s="335"/>
      <c r="G104" s="335"/>
      <c r="H104" s="335"/>
      <c r="I104" s="335"/>
      <c r="J104" s="335"/>
      <c r="K104" s="335"/>
      <c r="L104" s="335"/>
      <c r="M104" s="335"/>
      <c r="N104" s="335"/>
      <c r="O104" s="376"/>
      <c r="P104" s="277">
        <f>SUM(P98:P103)</f>
        <v>0</v>
      </c>
      <c r="Q104" s="335"/>
      <c r="R104" s="335"/>
      <c r="S104" s="335"/>
      <c r="T104" s="335"/>
      <c r="U104" s="335"/>
      <c r="V104" s="335"/>
      <c r="W104" s="335"/>
      <c r="X104" s="335"/>
      <c r="Y104" s="335"/>
      <c r="Z104" s="335"/>
      <c r="AA104" s="376"/>
      <c r="AB104" s="277">
        <f>SUM(AB98:AB103)</f>
        <v>0</v>
      </c>
      <c r="AC104" s="335"/>
      <c r="AD104" s="335"/>
      <c r="AE104" s="335"/>
      <c r="AF104" s="335"/>
      <c r="AG104" s="335"/>
      <c r="AH104" s="335"/>
      <c r="AI104" s="335"/>
      <c r="AJ104" s="335"/>
      <c r="AK104" s="335"/>
      <c r="AL104" s="335"/>
      <c r="AM104" s="376"/>
      <c r="AN104" s="277">
        <f>SUM(AN98:AN103)</f>
        <v>0</v>
      </c>
      <c r="AO104" s="335"/>
      <c r="AP104" s="335"/>
      <c r="AQ104" s="335"/>
      <c r="AR104" s="335"/>
      <c r="AS104" s="335"/>
      <c r="AT104" s="335"/>
      <c r="AU104" s="335"/>
      <c r="AV104" s="335"/>
      <c r="AW104" s="335"/>
      <c r="AX104" s="335"/>
      <c r="AY104" s="376"/>
      <c r="AZ104" s="419">
        <f>SUM(AZ98:AZ103)</f>
        <v>0</v>
      </c>
      <c r="BA104" s="297">
        <f>SUM(BA98:BA103)</f>
        <v>0</v>
      </c>
      <c r="BB104" s="335"/>
      <c r="BC104" s="335"/>
      <c r="BD104" s="335"/>
      <c r="BE104" s="335"/>
      <c r="BF104" s="335"/>
      <c r="BG104" s="335"/>
      <c r="BH104" s="335"/>
      <c r="BI104" s="335"/>
      <c r="BJ104" s="335"/>
      <c r="BK104" s="335"/>
      <c r="BL104" s="336"/>
    </row>
    <row r="105" spans="1:64" x14ac:dyDescent="0.25">
      <c r="A105" s="560"/>
      <c r="B105" s="317" t="s">
        <v>259</v>
      </c>
      <c r="C105" s="139" t="s">
        <v>31</v>
      </c>
      <c r="D105" s="274">
        <f>D88+D97+D104</f>
        <v>5689806.774635084</v>
      </c>
      <c r="E105" s="303"/>
      <c r="F105" s="303"/>
      <c r="G105" s="303"/>
      <c r="H105" s="303"/>
      <c r="I105" s="303"/>
      <c r="J105" s="303"/>
      <c r="K105" s="303"/>
      <c r="L105" s="303"/>
      <c r="M105" s="303"/>
      <c r="N105" s="303"/>
      <c r="O105" s="375"/>
      <c r="P105" s="274">
        <f>P88+P97+P104</f>
        <v>8986692.8031211719</v>
      </c>
      <c r="Q105" s="303"/>
      <c r="R105" s="303"/>
      <c r="S105" s="303"/>
      <c r="T105" s="303"/>
      <c r="U105" s="303"/>
      <c r="V105" s="303"/>
      <c r="W105" s="303"/>
      <c r="X105" s="303"/>
      <c r="Y105" s="303"/>
      <c r="Z105" s="303"/>
      <c r="AA105" s="375"/>
      <c r="AB105" s="289">
        <f>AB88+AB97+AB104</f>
        <v>9530976.111000739</v>
      </c>
      <c r="AC105" s="303"/>
      <c r="AD105" s="303"/>
      <c r="AE105" s="303"/>
      <c r="AF105" s="303"/>
      <c r="AG105" s="303"/>
      <c r="AH105" s="303"/>
      <c r="AI105" s="303"/>
      <c r="AJ105" s="303"/>
      <c r="AK105" s="303"/>
      <c r="AL105" s="303"/>
      <c r="AM105" s="375"/>
      <c r="AN105" s="289">
        <f>AN88+AN97+AN104</f>
        <v>10097934.715007732</v>
      </c>
      <c r="AO105" s="303"/>
      <c r="AP105" s="303"/>
      <c r="AQ105" s="303"/>
      <c r="AR105" s="303"/>
      <c r="AS105" s="303"/>
      <c r="AT105" s="303"/>
      <c r="AU105" s="303"/>
      <c r="AV105" s="303"/>
      <c r="AW105" s="303"/>
      <c r="AX105" s="303"/>
      <c r="AY105" s="375"/>
      <c r="AZ105" s="423">
        <f>AZ88+AZ97+AZ104</f>
        <v>0</v>
      </c>
      <c r="BA105" s="296">
        <f>BA88+BA97+BA104</f>
        <v>34305410.403764725</v>
      </c>
      <c r="BB105" s="303"/>
      <c r="BC105" s="303"/>
      <c r="BD105" s="303"/>
      <c r="BE105" s="303"/>
      <c r="BF105" s="303"/>
      <c r="BG105" s="303"/>
      <c r="BH105" s="303"/>
      <c r="BI105" s="303"/>
      <c r="BJ105" s="303"/>
      <c r="BK105" s="303"/>
      <c r="BL105" s="304"/>
    </row>
    <row r="106" spans="1:64" s="209" customFormat="1" ht="24.75" x14ac:dyDescent="0.25">
      <c r="A106" s="266"/>
      <c r="B106" s="128" t="s">
        <v>266</v>
      </c>
      <c r="C106" s="309" t="s">
        <v>181</v>
      </c>
      <c r="D106" s="344">
        <f>D17-D105</f>
        <v>838214.86584713031</v>
      </c>
      <c r="E106" s="338"/>
      <c r="F106" s="338"/>
      <c r="G106" s="338"/>
      <c r="H106" s="338"/>
      <c r="I106" s="338"/>
      <c r="J106" s="338"/>
      <c r="K106" s="338"/>
      <c r="L106" s="338"/>
      <c r="M106" s="338"/>
      <c r="N106" s="338"/>
      <c r="O106" s="566"/>
      <c r="P106" s="344">
        <f>P17-P105</f>
        <v>949273.06937565282</v>
      </c>
      <c r="Q106" s="338"/>
      <c r="R106" s="338"/>
      <c r="S106" s="338"/>
      <c r="T106" s="338"/>
      <c r="U106" s="338"/>
      <c r="V106" s="338"/>
      <c r="W106" s="338"/>
      <c r="X106" s="338"/>
      <c r="Y106" s="338"/>
      <c r="Z106" s="338"/>
      <c r="AA106" s="566"/>
      <c r="AB106" s="344">
        <f>AB17-AB105</f>
        <v>1274084.6250682324</v>
      </c>
      <c r="AC106" s="338"/>
      <c r="AD106" s="338"/>
      <c r="AE106" s="338"/>
      <c r="AF106" s="338"/>
      <c r="AG106" s="338"/>
      <c r="AH106" s="338"/>
      <c r="AI106" s="338"/>
      <c r="AJ106" s="338"/>
      <c r="AK106" s="338"/>
      <c r="AL106" s="338"/>
      <c r="AM106" s="566"/>
      <c r="AN106" s="344">
        <f>AN17-AN105</f>
        <v>1618937.5901127905</v>
      </c>
      <c r="AO106" s="338"/>
      <c r="AP106" s="338"/>
      <c r="AQ106" s="338"/>
      <c r="AR106" s="338"/>
      <c r="AS106" s="338"/>
      <c r="AT106" s="338"/>
      <c r="AU106" s="338"/>
      <c r="AV106" s="338"/>
      <c r="AW106" s="338"/>
      <c r="AX106" s="338"/>
      <c r="AY106" s="566"/>
      <c r="AZ106" s="869">
        <f>AZ17-AZ105</f>
        <v>24.315679933847122</v>
      </c>
      <c r="BA106" s="345">
        <f>BA17-BA105</f>
        <v>4680534.4660837352</v>
      </c>
      <c r="BB106" s="338"/>
      <c r="BC106" s="338"/>
      <c r="BD106" s="338"/>
      <c r="BE106" s="338"/>
      <c r="BF106" s="338"/>
      <c r="BG106" s="338"/>
      <c r="BH106" s="338"/>
      <c r="BI106" s="338"/>
      <c r="BJ106" s="338"/>
      <c r="BK106" s="338"/>
      <c r="BL106" s="339"/>
    </row>
    <row r="107" spans="1:64" x14ac:dyDescent="0.25">
      <c r="A107" s="267"/>
      <c r="B107" s="126" t="s">
        <v>269</v>
      </c>
      <c r="C107" s="127" t="s">
        <v>26</v>
      </c>
      <c r="D107" s="257">
        <v>205465.70517207534</v>
      </c>
      <c r="E107" s="340"/>
      <c r="F107" s="340"/>
      <c r="G107" s="340"/>
      <c r="H107" s="340"/>
      <c r="I107" s="340"/>
      <c r="J107" s="340"/>
      <c r="K107" s="340"/>
      <c r="L107" s="340"/>
      <c r="M107" s="340"/>
      <c r="N107" s="340"/>
      <c r="O107" s="377"/>
      <c r="P107" s="257">
        <v>232688.62024179363</v>
      </c>
      <c r="Q107" s="340"/>
      <c r="R107" s="340"/>
      <c r="S107" s="340"/>
      <c r="T107" s="340"/>
      <c r="U107" s="340"/>
      <c r="V107" s="340"/>
      <c r="W107" s="340"/>
      <c r="X107" s="340"/>
      <c r="Y107" s="340"/>
      <c r="Z107" s="340"/>
      <c r="AA107" s="377"/>
      <c r="AB107" s="257">
        <v>312307.38871945266</v>
      </c>
      <c r="AC107" s="340"/>
      <c r="AD107" s="340"/>
      <c r="AE107" s="340"/>
      <c r="AF107" s="340"/>
      <c r="AG107" s="340"/>
      <c r="AH107" s="340"/>
      <c r="AI107" s="340"/>
      <c r="AJ107" s="340"/>
      <c r="AK107" s="340"/>
      <c r="AL107" s="340"/>
      <c r="AM107" s="340"/>
      <c r="AN107" s="257">
        <v>396838.76668774016</v>
      </c>
      <c r="AO107" s="340"/>
      <c r="AP107" s="340"/>
      <c r="AQ107" s="340"/>
      <c r="AR107" s="340"/>
      <c r="AS107" s="340"/>
      <c r="AT107" s="340"/>
      <c r="AU107" s="340"/>
      <c r="AV107" s="340"/>
      <c r="AW107" s="340"/>
      <c r="AX107" s="340"/>
      <c r="AY107" s="377"/>
      <c r="AZ107" s="257">
        <v>5.9603313278119971</v>
      </c>
      <c r="BA107" s="296">
        <f>D107+P107+AB107+AN107+AZ107</f>
        <v>1147306.4411523896</v>
      </c>
      <c r="BB107" s="340"/>
      <c r="BC107" s="340"/>
      <c r="BD107" s="340"/>
      <c r="BE107" s="340"/>
      <c r="BF107" s="340"/>
      <c r="BG107" s="340"/>
      <c r="BH107" s="340"/>
      <c r="BI107" s="340"/>
      <c r="BJ107" s="340"/>
      <c r="BK107" s="340"/>
      <c r="BL107" s="341"/>
    </row>
    <row r="108" spans="1:64" s="209" customFormat="1" ht="15.75" thickBot="1" x14ac:dyDescent="0.3">
      <c r="A108" s="265"/>
      <c r="B108" s="561" t="s">
        <v>270</v>
      </c>
      <c r="C108" s="134" t="s">
        <v>182</v>
      </c>
      <c r="D108" s="557">
        <f>D106-D107</f>
        <v>632749.160675055</v>
      </c>
      <c r="E108" s="342"/>
      <c r="F108" s="342"/>
      <c r="G108" s="342"/>
      <c r="H108" s="342"/>
      <c r="I108" s="342"/>
      <c r="J108" s="342"/>
      <c r="K108" s="342"/>
      <c r="L108" s="342"/>
      <c r="M108" s="342"/>
      <c r="N108" s="342"/>
      <c r="O108" s="1123"/>
      <c r="P108" s="557">
        <f>P106-P107</f>
        <v>716584.44913385925</v>
      </c>
      <c r="Q108" s="342"/>
      <c r="R108" s="342"/>
      <c r="S108" s="342"/>
      <c r="T108" s="342"/>
      <c r="U108" s="342"/>
      <c r="V108" s="342"/>
      <c r="W108" s="342"/>
      <c r="X108" s="342"/>
      <c r="Y108" s="342"/>
      <c r="Z108" s="342"/>
      <c r="AA108" s="1123"/>
      <c r="AB108" s="550">
        <f>AB106-AB107</f>
        <v>961777.23634877976</v>
      </c>
      <c r="AC108" s="342"/>
      <c r="AD108" s="342"/>
      <c r="AE108" s="342"/>
      <c r="AF108" s="342"/>
      <c r="AG108" s="342"/>
      <c r="AH108" s="342"/>
      <c r="AI108" s="342"/>
      <c r="AJ108" s="342"/>
      <c r="AK108" s="342"/>
      <c r="AL108" s="342"/>
      <c r="AM108" s="342"/>
      <c r="AN108" s="550">
        <f>AN106-AN107</f>
        <v>1222098.8234250504</v>
      </c>
      <c r="AO108" s="342"/>
      <c r="AP108" s="342"/>
      <c r="AQ108" s="342"/>
      <c r="AR108" s="342"/>
      <c r="AS108" s="342"/>
      <c r="AT108" s="342"/>
      <c r="AU108" s="342"/>
      <c r="AV108" s="342"/>
      <c r="AW108" s="342"/>
      <c r="AX108" s="342"/>
      <c r="AY108" s="1123"/>
      <c r="AZ108" s="579">
        <f>AZ106-AZ107</f>
        <v>18.355348606035125</v>
      </c>
      <c r="BA108" s="347">
        <f>BA106-BA107</f>
        <v>3533228.0249313456</v>
      </c>
      <c r="BB108" s="518"/>
      <c r="BC108" s="518"/>
      <c r="BD108" s="518"/>
      <c r="BE108" s="518"/>
      <c r="BF108" s="518"/>
      <c r="BG108" s="518"/>
      <c r="BH108" s="518"/>
      <c r="BI108" s="518"/>
      <c r="BJ108" s="342"/>
      <c r="BK108" s="518"/>
      <c r="BL108" s="475"/>
    </row>
  </sheetData>
  <mergeCells count="31">
    <mergeCell ref="D89:O89"/>
    <mergeCell ref="P89:AA89"/>
    <mergeCell ref="AB89:AM89"/>
    <mergeCell ref="AN89:AY89"/>
    <mergeCell ref="BA89:BL89"/>
    <mergeCell ref="D7:O7"/>
    <mergeCell ref="P7:AA7"/>
    <mergeCell ref="AB7:AM7"/>
    <mergeCell ref="AN7:AY7"/>
    <mergeCell ref="BA7:BL7"/>
    <mergeCell ref="A10:C10"/>
    <mergeCell ref="A64:A72"/>
    <mergeCell ref="A73:A77"/>
    <mergeCell ref="AN18:AY18"/>
    <mergeCell ref="BA18:BL18"/>
    <mergeCell ref="A51:A55"/>
    <mergeCell ref="A56:A63"/>
    <mergeCell ref="D18:O18"/>
    <mergeCell ref="P18:AA18"/>
    <mergeCell ref="AB18:AM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7" max="1048575" man="1"/>
    <brk id="51"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55</vt:i4>
      </vt:variant>
      <vt:variant>
        <vt:lpstr>Named Ranges</vt:lpstr>
      </vt:variant>
      <vt:variant>
        <vt:i4>55</vt:i4>
      </vt:variant>
    </vt:vector>
  </HeadingPairs>
  <TitlesOfParts>
    <vt:vector size="110"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ASR Admin Max -Period 2</vt:lpstr>
      <vt:lpstr>MLR Instructions</vt:lpstr>
      <vt:lpstr>MLR Exhibit</vt:lpstr>
      <vt:lpstr>Notes</vt:lpstr>
      <vt:lpstr>Encounter Instructions</vt:lpstr>
      <vt:lpstr>MMA &amp; LTC Encounter</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'ASR Admin Max -Period 2'!DropDown_AdminMax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2023-11-16T15:53:03Z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